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İş Emirleri\"/>
    </mc:Choice>
  </mc:AlternateContent>
  <bookViews>
    <workbookView xWindow="0" yWindow="0" windowWidth="28800" windowHeight="12345" firstSheet="20" activeTab="32"/>
  </bookViews>
  <sheets>
    <sheet name="Varsayımlar" sheetId="2" r:id="rId1"/>
    <sheet name="Data" sheetId="1" r:id="rId2"/>
    <sheet name="Sayfa1" sheetId="3" r:id="rId3"/>
    <sheet name="Sayfa2" sheetId="4" r:id="rId4"/>
    <sheet name="Sayfa3" sheetId="5" r:id="rId5"/>
    <sheet name="Sayfa4" sheetId="6" r:id="rId6"/>
    <sheet name="Sayfa5" sheetId="7" r:id="rId7"/>
    <sheet name="Sayfa6" sheetId="8" r:id="rId8"/>
    <sheet name="Sayfa7" sheetId="9" r:id="rId9"/>
    <sheet name="Sayfa8" sheetId="10" r:id="rId10"/>
    <sheet name="Sayfa9" sheetId="11" r:id="rId11"/>
    <sheet name="Sayfa10" sheetId="12" r:id="rId12"/>
    <sheet name="Sayfa11" sheetId="13" r:id="rId13"/>
    <sheet name="Sayfa12" sheetId="14" r:id="rId14"/>
    <sheet name="Sayfa13" sheetId="15" r:id="rId15"/>
    <sheet name="Sayfa14" sheetId="16" r:id="rId16"/>
    <sheet name="Sayfa15" sheetId="17" r:id="rId17"/>
    <sheet name="Sayfa16" sheetId="18" r:id="rId18"/>
    <sheet name="Sayfa17" sheetId="19" r:id="rId19"/>
    <sheet name="Sayfa18" sheetId="20" r:id="rId20"/>
    <sheet name="Sayfa19" sheetId="21" r:id="rId21"/>
    <sheet name="Sayfa20" sheetId="22" r:id="rId22"/>
    <sheet name="Sayfa21" sheetId="23" r:id="rId23"/>
    <sheet name="Sayfa22" sheetId="24" r:id="rId24"/>
    <sheet name="Sayfa23" sheetId="25" r:id="rId25"/>
    <sheet name="Sayfa24" sheetId="26" r:id="rId26"/>
    <sheet name="Sayfa25" sheetId="27" r:id="rId27"/>
    <sheet name="Sayfa26" sheetId="28" r:id="rId28"/>
    <sheet name="Sayfa27" sheetId="29" r:id="rId29"/>
    <sheet name="Sayfa28" sheetId="30" r:id="rId30"/>
    <sheet name="Sayfa29" sheetId="31" r:id="rId31"/>
    <sheet name="Sayfa30" sheetId="32" r:id="rId32"/>
    <sheet name="Sayfa31" sheetId="33" r:id="rId33"/>
  </sheets>
  <externalReferences>
    <externalReference r:id="rId34"/>
  </externalReferences>
  <definedNames>
    <definedName name="_xlnm._FilterDatabase" localSheetId="9" hidden="1">Sayfa8!$A$50:$AF$142</definedName>
    <definedName name="_xlnm._FilterDatabase" localSheetId="0" hidden="1">Varsayımlar!$A$3:$V$3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30" i="33" l="1"/>
  <c r="AC130" i="33"/>
  <c r="AB130" i="33"/>
  <c r="AA130" i="33"/>
  <c r="W130" i="33"/>
  <c r="V130" i="33"/>
  <c r="U130" i="33"/>
  <c r="T130" i="33"/>
  <c r="S130" i="33"/>
  <c r="R130" i="33"/>
  <c r="Q130" i="33"/>
  <c r="P130" i="33"/>
  <c r="M130" i="33"/>
  <c r="J130" i="33"/>
  <c r="I130" i="33"/>
  <c r="H130" i="33"/>
  <c r="C130" i="33"/>
  <c r="AD129" i="33"/>
  <c r="AC129" i="33"/>
  <c r="AB129" i="33"/>
  <c r="AA129" i="33"/>
  <c r="W129" i="33"/>
  <c r="V129" i="33"/>
  <c r="U129" i="33"/>
  <c r="T129" i="33"/>
  <c r="S129" i="33"/>
  <c r="R129" i="33"/>
  <c r="Q129" i="33"/>
  <c r="P129" i="33"/>
  <c r="M129" i="33"/>
  <c r="J129" i="33"/>
  <c r="I129" i="33"/>
  <c r="H129" i="33"/>
  <c r="C129" i="33"/>
  <c r="AD128" i="33"/>
  <c r="AC128" i="33"/>
  <c r="AB128" i="33"/>
  <c r="AA128" i="33"/>
  <c r="W128" i="33"/>
  <c r="V128" i="33"/>
  <c r="U128" i="33"/>
  <c r="T128" i="33"/>
  <c r="S128" i="33"/>
  <c r="R128" i="33"/>
  <c r="Q128" i="33"/>
  <c r="P128" i="33"/>
  <c r="M128" i="33"/>
  <c r="J128" i="33"/>
  <c r="I128" i="33"/>
  <c r="H128" i="33"/>
  <c r="C128" i="33"/>
  <c r="AD127" i="33"/>
  <c r="AC127" i="33"/>
  <c r="AB127" i="33"/>
  <c r="AA127" i="33"/>
  <c r="W127" i="33"/>
  <c r="V127" i="33"/>
  <c r="U127" i="33"/>
  <c r="T127" i="33"/>
  <c r="S127" i="33"/>
  <c r="R127" i="33"/>
  <c r="Q127" i="33"/>
  <c r="P127" i="33"/>
  <c r="M127" i="33"/>
  <c r="J127" i="33"/>
  <c r="I127" i="33"/>
  <c r="H127" i="33"/>
  <c r="C127" i="33"/>
  <c r="AD126" i="33"/>
  <c r="AC126" i="33"/>
  <c r="AB126" i="33"/>
  <c r="AA126" i="33"/>
  <c r="W126" i="33"/>
  <c r="V126" i="33"/>
  <c r="U126" i="33"/>
  <c r="T126" i="33"/>
  <c r="S126" i="33"/>
  <c r="R126" i="33"/>
  <c r="Q126" i="33"/>
  <c r="P126" i="33"/>
  <c r="M126" i="33"/>
  <c r="J126" i="33"/>
  <c r="I126" i="33"/>
  <c r="H126" i="33"/>
  <c r="C126" i="33"/>
  <c r="AD125" i="33"/>
  <c r="AC125" i="33"/>
  <c r="AB125" i="33"/>
  <c r="AA125" i="33"/>
  <c r="W125" i="33"/>
  <c r="V125" i="33"/>
  <c r="U125" i="33"/>
  <c r="T125" i="33"/>
  <c r="S125" i="33"/>
  <c r="R125" i="33"/>
  <c r="Q125" i="33"/>
  <c r="P125" i="33"/>
  <c r="M125" i="33"/>
  <c r="J125" i="33"/>
  <c r="I125" i="33"/>
  <c r="H125" i="33"/>
  <c r="C125" i="33"/>
  <c r="AD124" i="33"/>
  <c r="AC124" i="33"/>
  <c r="AB124" i="33"/>
  <c r="AA124" i="33"/>
  <c r="W124" i="33"/>
  <c r="V124" i="33"/>
  <c r="U124" i="33"/>
  <c r="T124" i="33"/>
  <c r="S124" i="33"/>
  <c r="R124" i="33"/>
  <c r="Q124" i="33"/>
  <c r="P124" i="33"/>
  <c r="M124" i="33"/>
  <c r="J124" i="33"/>
  <c r="I124" i="33"/>
  <c r="H124" i="33"/>
  <c r="C124" i="33"/>
  <c r="AD123" i="33"/>
  <c r="AC123" i="33"/>
  <c r="AB123" i="33"/>
  <c r="AA123" i="33"/>
  <c r="W123" i="33"/>
  <c r="V123" i="33"/>
  <c r="U123" i="33"/>
  <c r="T123" i="33"/>
  <c r="S123" i="33"/>
  <c r="R123" i="33"/>
  <c r="Q123" i="33"/>
  <c r="P123" i="33"/>
  <c r="M123" i="33"/>
  <c r="J123" i="33"/>
  <c r="I123" i="33"/>
  <c r="H123" i="33"/>
  <c r="C123" i="33"/>
  <c r="AD122" i="33"/>
  <c r="AC122" i="33"/>
  <c r="AB122" i="33"/>
  <c r="AA122" i="33"/>
  <c r="W122" i="33"/>
  <c r="V122" i="33"/>
  <c r="U122" i="33"/>
  <c r="T122" i="33"/>
  <c r="S122" i="33"/>
  <c r="R122" i="33"/>
  <c r="Q122" i="33"/>
  <c r="P122" i="33"/>
  <c r="M122" i="33"/>
  <c r="J122" i="33"/>
  <c r="I122" i="33"/>
  <c r="H122" i="33"/>
  <c r="C122" i="33"/>
  <c r="AD121" i="33"/>
  <c r="AC121" i="33"/>
  <c r="AB121" i="33"/>
  <c r="AA121" i="33"/>
  <c r="W121" i="33"/>
  <c r="V121" i="33"/>
  <c r="U121" i="33"/>
  <c r="T121" i="33"/>
  <c r="S121" i="33"/>
  <c r="R121" i="33"/>
  <c r="Q121" i="33"/>
  <c r="P121" i="33"/>
  <c r="M121" i="33"/>
  <c r="J121" i="33"/>
  <c r="I121" i="33"/>
  <c r="H121" i="33"/>
  <c r="C121" i="33"/>
  <c r="AD120" i="33"/>
  <c r="AC120" i="33"/>
  <c r="AB120" i="33"/>
  <c r="AA120" i="33"/>
  <c r="W120" i="33"/>
  <c r="V120" i="33"/>
  <c r="U120" i="33"/>
  <c r="T120" i="33"/>
  <c r="S120" i="33"/>
  <c r="R120" i="33"/>
  <c r="Q120" i="33"/>
  <c r="P120" i="33"/>
  <c r="M120" i="33"/>
  <c r="J120" i="33"/>
  <c r="I120" i="33"/>
  <c r="H120" i="33"/>
  <c r="C120" i="33"/>
  <c r="AD119" i="33"/>
  <c r="S119" i="33" s="1"/>
  <c r="AC119" i="33"/>
  <c r="V119" i="33"/>
  <c r="U119" i="33"/>
  <c r="C119" i="33"/>
  <c r="AD118" i="33"/>
  <c r="AA118" i="33" s="1"/>
  <c r="AC118" i="33"/>
  <c r="AB118" i="33"/>
  <c r="M118" i="33"/>
  <c r="J118" i="33"/>
  <c r="I118" i="33"/>
  <c r="AD117" i="33"/>
  <c r="Q117" i="33" s="1"/>
  <c r="AC117" i="33"/>
  <c r="AA117" i="33"/>
  <c r="V117" i="33"/>
  <c r="U117" i="33"/>
  <c r="T117" i="33"/>
  <c r="M117" i="33"/>
  <c r="J117" i="33"/>
  <c r="I117" i="33"/>
  <c r="H117" i="33"/>
  <c r="AD116" i="33"/>
  <c r="AB116" i="33" s="1"/>
  <c r="AC116" i="33"/>
  <c r="M116" i="33"/>
  <c r="J116" i="33"/>
  <c r="AD115" i="33"/>
  <c r="U115" i="33" s="1"/>
  <c r="AC115" i="33"/>
  <c r="W115" i="33"/>
  <c r="V115" i="33"/>
  <c r="P115" i="33"/>
  <c r="J115" i="33"/>
  <c r="I115" i="33"/>
  <c r="AD114" i="33"/>
  <c r="T114" i="33" s="1"/>
  <c r="AC114" i="33"/>
  <c r="M114" i="33"/>
  <c r="C114" i="33"/>
  <c r="AD113" i="33"/>
  <c r="P113" i="33" s="1"/>
  <c r="AC113" i="33"/>
  <c r="AD112" i="33"/>
  <c r="R112" i="33" s="1"/>
  <c r="AC112" i="33"/>
  <c r="W112" i="33"/>
  <c r="T112" i="33"/>
  <c r="S112" i="33"/>
  <c r="M112" i="33"/>
  <c r="AD111" i="33"/>
  <c r="M111" i="33" s="1"/>
  <c r="AC111" i="33"/>
  <c r="AB111" i="33"/>
  <c r="AA111" i="33"/>
  <c r="P111" i="33"/>
  <c r="H111" i="33"/>
  <c r="AD110" i="33"/>
  <c r="P110" i="33" s="1"/>
  <c r="AC110" i="33"/>
  <c r="R110" i="33"/>
  <c r="J110" i="33"/>
  <c r="I110" i="33"/>
  <c r="AD109" i="33"/>
  <c r="U109" i="33" s="1"/>
  <c r="AC109" i="33"/>
  <c r="AB109" i="33"/>
  <c r="AA109" i="33"/>
  <c r="W109" i="33"/>
  <c r="V109" i="33"/>
  <c r="R109" i="33"/>
  <c r="Q109" i="33"/>
  <c r="P109" i="33"/>
  <c r="J109" i="33"/>
  <c r="H109" i="33"/>
  <c r="C109" i="33"/>
  <c r="AD108" i="33"/>
  <c r="S108" i="33" s="1"/>
  <c r="AC108" i="33"/>
  <c r="AD107" i="33"/>
  <c r="S107" i="33" s="1"/>
  <c r="AC107" i="33"/>
  <c r="C107" i="33"/>
  <c r="AD106" i="33"/>
  <c r="AC106" i="33"/>
  <c r="AB106" i="33"/>
  <c r="T106" i="33"/>
  <c r="Q106" i="33"/>
  <c r="P106" i="33"/>
  <c r="M106" i="33"/>
  <c r="J106" i="33"/>
  <c r="I106" i="33"/>
  <c r="AD105" i="33"/>
  <c r="Q105" i="33" s="1"/>
  <c r="AC105" i="33"/>
  <c r="AB105" i="33"/>
  <c r="U105" i="33"/>
  <c r="T105" i="33"/>
  <c r="S105" i="33"/>
  <c r="I105" i="33"/>
  <c r="H105" i="33"/>
  <c r="AD104" i="33"/>
  <c r="W104" i="33" s="1"/>
  <c r="AC104" i="33"/>
  <c r="AD103" i="33"/>
  <c r="P103" i="33" s="1"/>
  <c r="AC103" i="33"/>
  <c r="AB103" i="33"/>
  <c r="AA103" i="33"/>
  <c r="W103" i="33"/>
  <c r="V103" i="33"/>
  <c r="U103" i="33"/>
  <c r="T103" i="33"/>
  <c r="S103" i="33"/>
  <c r="R103" i="33"/>
  <c r="Q103" i="33"/>
  <c r="M103" i="33"/>
  <c r="J103" i="33"/>
  <c r="I103" i="33"/>
  <c r="H103" i="33"/>
  <c r="C103" i="33"/>
  <c r="AD102" i="33"/>
  <c r="I102" i="33" s="1"/>
  <c r="AC102" i="33"/>
  <c r="AB102" i="33"/>
  <c r="AA102" i="33"/>
  <c r="W102" i="33"/>
  <c r="V102" i="33"/>
  <c r="Q102" i="33"/>
  <c r="P102" i="33"/>
  <c r="M102" i="33"/>
  <c r="H102" i="33"/>
  <c r="AD101" i="33"/>
  <c r="T101" i="33" s="1"/>
  <c r="AC101" i="33"/>
  <c r="AA101" i="33"/>
  <c r="W101" i="33"/>
  <c r="J101" i="33"/>
  <c r="H101" i="33"/>
  <c r="AD100" i="33"/>
  <c r="V100" i="33" s="1"/>
  <c r="AC100" i="33"/>
  <c r="P100" i="33"/>
  <c r="J100" i="33"/>
  <c r="C100" i="33"/>
  <c r="AD99" i="33"/>
  <c r="AC99" i="33"/>
  <c r="AB99" i="33"/>
  <c r="AA99" i="33"/>
  <c r="V99" i="33"/>
  <c r="S99" i="33"/>
  <c r="R99" i="33"/>
  <c r="P99" i="33"/>
  <c r="M99" i="33"/>
  <c r="J99" i="33"/>
  <c r="I99" i="33"/>
  <c r="AD98" i="33"/>
  <c r="AC98" i="33"/>
  <c r="AD97" i="33"/>
  <c r="U97" i="33" s="1"/>
  <c r="AC97" i="33"/>
  <c r="R97" i="33"/>
  <c r="J97" i="33"/>
  <c r="AD96" i="33"/>
  <c r="AB96" i="33" s="1"/>
  <c r="AC96" i="33"/>
  <c r="V96" i="33"/>
  <c r="U96" i="33"/>
  <c r="S96" i="33"/>
  <c r="H96" i="33"/>
  <c r="C96" i="33"/>
  <c r="AD95" i="33"/>
  <c r="AA95" i="33" s="1"/>
  <c r="AC95" i="33"/>
  <c r="Q95" i="33"/>
  <c r="P95" i="33"/>
  <c r="H95" i="33"/>
  <c r="AD94" i="33"/>
  <c r="AC94" i="33"/>
  <c r="AD93" i="33"/>
  <c r="V93" i="33" s="1"/>
  <c r="AC93" i="33"/>
  <c r="AA93" i="33"/>
  <c r="U93" i="33"/>
  <c r="M93" i="33"/>
  <c r="J93" i="33"/>
  <c r="I93" i="33"/>
  <c r="AD92" i="33"/>
  <c r="AB92" i="33" s="1"/>
  <c r="AC92" i="33"/>
  <c r="AA92" i="33"/>
  <c r="W92" i="33"/>
  <c r="U92" i="33"/>
  <c r="T92" i="33"/>
  <c r="M92" i="33"/>
  <c r="I92" i="33"/>
  <c r="H92" i="33"/>
  <c r="C92" i="33"/>
  <c r="AD91" i="33"/>
  <c r="P91" i="33" s="1"/>
  <c r="AC91" i="33"/>
  <c r="AB91" i="33"/>
  <c r="AA91" i="33"/>
  <c r="W91" i="33"/>
  <c r="V91" i="33"/>
  <c r="S91" i="33"/>
  <c r="R91" i="33"/>
  <c r="Q91" i="33"/>
  <c r="M91" i="33"/>
  <c r="I91" i="33"/>
  <c r="H91" i="33"/>
  <c r="C91" i="33"/>
  <c r="AD90" i="33"/>
  <c r="AC90" i="33"/>
  <c r="S90" i="33"/>
  <c r="AD89" i="33"/>
  <c r="M89" i="33" s="1"/>
  <c r="AC89" i="33"/>
  <c r="AA89" i="33"/>
  <c r="W89" i="33"/>
  <c r="T89" i="33"/>
  <c r="R89" i="33"/>
  <c r="P89" i="33"/>
  <c r="C89" i="33"/>
  <c r="AD88" i="33"/>
  <c r="Q88" i="33" s="1"/>
  <c r="AC88" i="33"/>
  <c r="AB88" i="33"/>
  <c r="V88" i="33"/>
  <c r="T88" i="33"/>
  <c r="S88" i="33"/>
  <c r="C88" i="33"/>
  <c r="AD87" i="33"/>
  <c r="I87" i="33" s="1"/>
  <c r="AC87" i="33"/>
  <c r="AA87" i="33"/>
  <c r="R87" i="33"/>
  <c r="P87" i="33"/>
  <c r="M87" i="33"/>
  <c r="AD86" i="33"/>
  <c r="S86" i="33" s="1"/>
  <c r="AC86" i="33"/>
  <c r="AB86" i="33"/>
  <c r="V86" i="33"/>
  <c r="U86" i="33"/>
  <c r="T86" i="33"/>
  <c r="Q86" i="33"/>
  <c r="J86" i="33"/>
  <c r="H86" i="33"/>
  <c r="AD85" i="33"/>
  <c r="U85" i="33" s="1"/>
  <c r="AC85" i="33"/>
  <c r="AA85" i="33"/>
  <c r="W85" i="33"/>
  <c r="V85" i="33"/>
  <c r="T85" i="33"/>
  <c r="P85" i="33"/>
  <c r="J85" i="33"/>
  <c r="I85" i="33"/>
  <c r="H85" i="33"/>
  <c r="C85" i="33"/>
  <c r="AD84" i="33"/>
  <c r="AB84" i="33" s="1"/>
  <c r="AC84" i="33"/>
  <c r="H84" i="33"/>
  <c r="AD81" i="33"/>
  <c r="AB81" i="33"/>
  <c r="AA81" i="33"/>
  <c r="W81" i="33"/>
  <c r="V81" i="33"/>
  <c r="U81" i="33"/>
  <c r="T81" i="33"/>
  <c r="S81" i="33"/>
  <c r="R81" i="33"/>
  <c r="Q81" i="33"/>
  <c r="P81" i="33"/>
  <c r="J81" i="33"/>
  <c r="H81" i="33"/>
  <c r="C81" i="33"/>
  <c r="AC80" i="33"/>
  <c r="AB80" i="33"/>
  <c r="AA80" i="33"/>
  <c r="W80" i="33"/>
  <c r="V80" i="33"/>
  <c r="U80" i="33"/>
  <c r="T80" i="33"/>
  <c r="S80" i="33"/>
  <c r="R80" i="33"/>
  <c r="Q80" i="33"/>
  <c r="P80" i="33"/>
  <c r="M80" i="33"/>
  <c r="J80" i="33"/>
  <c r="H80" i="33"/>
  <c r="C80" i="33"/>
  <c r="AC79" i="33"/>
  <c r="AB79" i="33"/>
  <c r="AA79" i="33"/>
  <c r="W79" i="33"/>
  <c r="V79" i="33"/>
  <c r="U79" i="33"/>
  <c r="T79" i="33"/>
  <c r="S79" i="33"/>
  <c r="R79" i="33"/>
  <c r="Q79" i="33"/>
  <c r="P79" i="33"/>
  <c r="M79" i="33"/>
  <c r="J79" i="33"/>
  <c r="H79" i="33"/>
  <c r="C79" i="33"/>
  <c r="AD78" i="33"/>
  <c r="M78" i="33" s="1"/>
  <c r="AC78" i="33"/>
  <c r="AB78" i="33"/>
  <c r="AA78" i="33"/>
  <c r="V78" i="33"/>
  <c r="U78" i="33"/>
  <c r="R78" i="33"/>
  <c r="Q78" i="33"/>
  <c r="P78" i="33"/>
  <c r="J78" i="33"/>
  <c r="H78" i="33"/>
  <c r="AD77" i="33"/>
  <c r="S77" i="33" s="1"/>
  <c r="AC77" i="33"/>
  <c r="AB77" i="33"/>
  <c r="V77" i="33"/>
  <c r="U77" i="33"/>
  <c r="T77" i="33"/>
  <c r="H77" i="33"/>
  <c r="C77" i="33"/>
  <c r="AD76" i="33"/>
  <c r="T76" i="33" s="1"/>
  <c r="AC76" i="33"/>
  <c r="W76" i="33"/>
  <c r="AD75" i="33"/>
  <c r="AC75" i="33"/>
  <c r="AD74" i="33"/>
  <c r="J74" i="33" s="1"/>
  <c r="AC74" i="33"/>
  <c r="AB74" i="33"/>
  <c r="AA74" i="33"/>
  <c r="W74" i="33"/>
  <c r="V74" i="33"/>
  <c r="U74" i="33"/>
  <c r="T74" i="33"/>
  <c r="R74" i="33"/>
  <c r="P74" i="33"/>
  <c r="M74" i="33"/>
  <c r="I74" i="33"/>
  <c r="H74" i="33"/>
  <c r="C74" i="33"/>
  <c r="AD73" i="33"/>
  <c r="S73" i="33" s="1"/>
  <c r="AC73" i="33"/>
  <c r="R73" i="33"/>
  <c r="C73" i="33"/>
  <c r="AD72" i="33"/>
  <c r="AA72" i="33" s="1"/>
  <c r="AC72" i="33"/>
  <c r="W72" i="33"/>
  <c r="V72" i="33"/>
  <c r="U72" i="33"/>
  <c r="T72" i="33"/>
  <c r="J72" i="33"/>
  <c r="I72" i="33"/>
  <c r="C72" i="33"/>
  <c r="AD71" i="33"/>
  <c r="V71" i="33" s="1"/>
  <c r="M71" i="33"/>
  <c r="AD70" i="33"/>
  <c r="V70" i="33" s="1"/>
  <c r="AA70" i="33"/>
  <c r="U70" i="33"/>
  <c r="M70" i="33"/>
  <c r="J70" i="33"/>
  <c r="AD69" i="33"/>
  <c r="AA69" i="33" s="1"/>
  <c r="W69" i="33"/>
  <c r="P69" i="33"/>
  <c r="M69" i="33"/>
  <c r="J69" i="33"/>
  <c r="H69" i="33"/>
  <c r="AD68" i="33"/>
  <c r="R68" i="33" s="1"/>
  <c r="AB68" i="33"/>
  <c r="Q68" i="33"/>
  <c r="M68" i="33"/>
  <c r="J68" i="33"/>
  <c r="AD67" i="33"/>
  <c r="S67" i="33" s="1"/>
  <c r="T67" i="33"/>
  <c r="R67" i="33"/>
  <c r="Q67" i="33"/>
  <c r="P67" i="33"/>
  <c r="M67" i="33"/>
  <c r="H67" i="33"/>
  <c r="AD66" i="33"/>
  <c r="J66" i="33" s="1"/>
  <c r="AB66" i="33"/>
  <c r="AA66" i="33"/>
  <c r="W66" i="33"/>
  <c r="T66" i="33"/>
  <c r="S66" i="33"/>
  <c r="R66" i="33"/>
  <c r="M66" i="33"/>
  <c r="C66" i="33"/>
  <c r="AD65" i="33"/>
  <c r="AB65" i="33" s="1"/>
  <c r="T65" i="33"/>
  <c r="M65" i="33"/>
  <c r="AD64" i="33"/>
  <c r="AA64" i="33" s="1"/>
  <c r="W64" i="33"/>
  <c r="M64" i="33"/>
  <c r="AD61" i="33"/>
  <c r="AB61" i="33"/>
  <c r="AA61" i="33"/>
  <c r="W61" i="33"/>
  <c r="V61" i="33"/>
  <c r="U61" i="33"/>
  <c r="T61" i="33"/>
  <c r="S61" i="33"/>
  <c r="R61" i="33"/>
  <c r="Q61" i="33"/>
  <c r="P61" i="33"/>
  <c r="J61" i="33"/>
  <c r="H61" i="33"/>
  <c r="C61" i="33"/>
  <c r="AD60" i="33"/>
  <c r="AB60" i="33"/>
  <c r="AA60" i="33"/>
  <c r="W60" i="33"/>
  <c r="V60" i="33"/>
  <c r="U60" i="33"/>
  <c r="T60" i="33"/>
  <c r="S60" i="33"/>
  <c r="R60" i="33"/>
  <c r="Q60" i="33"/>
  <c r="P60" i="33"/>
  <c r="M60" i="33"/>
  <c r="J60" i="33"/>
  <c r="H60" i="33"/>
  <c r="C60" i="33"/>
  <c r="AD59" i="33"/>
  <c r="Q59" i="33" s="1"/>
  <c r="AC59" i="33"/>
  <c r="AD58" i="33"/>
  <c r="M58" i="33" s="1"/>
  <c r="AC58" i="33"/>
  <c r="AB58" i="33"/>
  <c r="AA58" i="33"/>
  <c r="T58" i="33"/>
  <c r="S58" i="33"/>
  <c r="R58" i="33"/>
  <c r="C58" i="33"/>
  <c r="AD57" i="33"/>
  <c r="V57" i="33" s="1"/>
  <c r="AC57" i="33"/>
  <c r="S57" i="33"/>
  <c r="AD54" i="33"/>
  <c r="AB54" i="33"/>
  <c r="AA54" i="33"/>
  <c r="W54" i="33"/>
  <c r="V54" i="33"/>
  <c r="U54" i="33"/>
  <c r="T54" i="33"/>
  <c r="S54" i="33"/>
  <c r="R54" i="33"/>
  <c r="Q54" i="33"/>
  <c r="P54" i="33"/>
  <c r="M54" i="33"/>
  <c r="J54" i="33"/>
  <c r="I54" i="33"/>
  <c r="H54" i="33"/>
  <c r="C54" i="33"/>
  <c r="AD53" i="33"/>
  <c r="AB53" i="33"/>
  <c r="AA53" i="33"/>
  <c r="W53" i="33"/>
  <c r="V53" i="33"/>
  <c r="U53" i="33"/>
  <c r="T53" i="33"/>
  <c r="S53" i="33"/>
  <c r="R53" i="33"/>
  <c r="Q53" i="33"/>
  <c r="P53" i="33"/>
  <c r="M53" i="33"/>
  <c r="J53" i="33"/>
  <c r="I53" i="33"/>
  <c r="H53" i="33"/>
  <c r="C53" i="33"/>
  <c r="AD52" i="33"/>
  <c r="AA52" i="33" s="1"/>
  <c r="W52" i="33"/>
  <c r="V52" i="33"/>
  <c r="T52" i="33"/>
  <c r="S52" i="33"/>
  <c r="M52" i="33"/>
  <c r="I52" i="33"/>
  <c r="C52" i="33"/>
  <c r="AD51" i="33"/>
  <c r="W51" i="33" s="1"/>
  <c r="AA51" i="33"/>
  <c r="V51" i="33"/>
  <c r="U51" i="33"/>
  <c r="T51" i="33"/>
  <c r="R51" i="33"/>
  <c r="M51" i="33"/>
  <c r="J51" i="33"/>
  <c r="H51" i="33"/>
  <c r="C51" i="33"/>
  <c r="AD50" i="33"/>
  <c r="AB50" i="33" s="1"/>
  <c r="U50" i="33"/>
  <c r="M50" i="33"/>
  <c r="AD49" i="33"/>
  <c r="AB49" i="33" s="1"/>
  <c r="W49" i="33"/>
  <c r="M49" i="33"/>
  <c r="J49" i="33"/>
  <c r="AD48" i="33"/>
  <c r="U48" i="33" s="1"/>
  <c r="AA48" i="33"/>
  <c r="V48" i="33"/>
  <c r="P48" i="33"/>
  <c r="M48" i="33"/>
  <c r="AD47" i="33"/>
  <c r="AB47" i="33"/>
  <c r="M47" i="33"/>
  <c r="AD46" i="33"/>
  <c r="AB46" i="33" s="1"/>
  <c r="V46" i="33"/>
  <c r="T46" i="33"/>
  <c r="S46" i="33"/>
  <c r="R46" i="33"/>
  <c r="M46" i="33"/>
  <c r="AD45" i="33"/>
  <c r="V45" i="33" s="1"/>
  <c r="AA45" i="33"/>
  <c r="W45" i="33"/>
  <c r="M45" i="33"/>
  <c r="J45" i="33"/>
  <c r="AD44" i="33"/>
  <c r="W44" i="33" s="1"/>
  <c r="AB44" i="33"/>
  <c r="AA44" i="33"/>
  <c r="M44" i="33"/>
  <c r="C44" i="33"/>
  <c r="AD43" i="33"/>
  <c r="S43" i="33"/>
  <c r="M43" i="33"/>
  <c r="AD42" i="33"/>
  <c r="J42" i="33" s="1"/>
  <c r="AA42" i="33"/>
  <c r="V42" i="33"/>
  <c r="U42" i="33"/>
  <c r="P42" i="33"/>
  <c r="M42" i="33"/>
  <c r="I42" i="33"/>
  <c r="H42" i="33"/>
  <c r="AD41" i="33"/>
  <c r="I41" i="33" s="1"/>
  <c r="M41" i="33"/>
  <c r="AD40" i="33"/>
  <c r="AB40" i="33" s="1"/>
  <c r="V40" i="33"/>
  <c r="U40" i="33"/>
  <c r="T40" i="33"/>
  <c r="S40" i="33"/>
  <c r="R40" i="33"/>
  <c r="P40" i="33"/>
  <c r="M40" i="33"/>
  <c r="I40" i="33"/>
  <c r="AD39" i="33"/>
  <c r="AB39" i="33" s="1"/>
  <c r="S39" i="33"/>
  <c r="M39" i="33"/>
  <c r="AD38" i="33"/>
  <c r="AB38" i="33"/>
  <c r="W38" i="33"/>
  <c r="V38" i="33"/>
  <c r="M38" i="33"/>
  <c r="J38" i="33"/>
  <c r="H38" i="33"/>
  <c r="AD37" i="33"/>
  <c r="I37" i="33" s="1"/>
  <c r="S37" i="33"/>
  <c r="M37" i="33"/>
  <c r="AD36" i="33"/>
  <c r="AB36" i="33"/>
  <c r="V36" i="33"/>
  <c r="U36" i="33"/>
  <c r="T36" i="33"/>
  <c r="M36" i="33"/>
  <c r="I36" i="33"/>
  <c r="H36" i="33"/>
  <c r="AD35" i="33"/>
  <c r="AB35" i="33" s="1"/>
  <c r="AA35" i="33"/>
  <c r="M35" i="33"/>
  <c r="AD34" i="33"/>
  <c r="M34" i="33"/>
  <c r="AD33" i="33"/>
  <c r="Q33" i="33" s="1"/>
  <c r="AB33" i="33"/>
  <c r="AA33" i="33"/>
  <c r="W33" i="33"/>
  <c r="T33" i="33"/>
  <c r="S33" i="33"/>
  <c r="R33" i="33"/>
  <c r="M33" i="33"/>
  <c r="I33" i="33"/>
  <c r="H33" i="33"/>
  <c r="C33" i="33"/>
  <c r="AD32" i="33"/>
  <c r="S32" i="33" s="1"/>
  <c r="W32" i="33"/>
  <c r="V32" i="33"/>
  <c r="U32" i="33"/>
  <c r="T32" i="33"/>
  <c r="R32" i="33"/>
  <c r="P32" i="33"/>
  <c r="M32" i="33"/>
  <c r="I32" i="33"/>
  <c r="AD31" i="33"/>
  <c r="AB31" i="33" s="1"/>
  <c r="AA31" i="33"/>
  <c r="V31" i="33"/>
  <c r="M31" i="33"/>
  <c r="I31" i="33"/>
  <c r="H31" i="33"/>
  <c r="AD30" i="33"/>
  <c r="M30" i="33"/>
  <c r="J30" i="33"/>
  <c r="AD29" i="33"/>
  <c r="R29" i="33"/>
  <c r="M29" i="33"/>
  <c r="AD28" i="33"/>
  <c r="AB28" i="33" s="1"/>
  <c r="U28" i="33"/>
  <c r="T28" i="33"/>
  <c r="S28" i="33"/>
  <c r="R28" i="33"/>
  <c r="M28" i="33"/>
  <c r="I28" i="33"/>
  <c r="AD27" i="33"/>
  <c r="AB27" i="33"/>
  <c r="R27" i="33"/>
  <c r="P27" i="33"/>
  <c r="M27" i="33"/>
  <c r="I27" i="33"/>
  <c r="H27" i="33"/>
  <c r="C27" i="33"/>
  <c r="AD26" i="33"/>
  <c r="W26" i="33" s="1"/>
  <c r="AB26" i="33"/>
  <c r="V26" i="33"/>
  <c r="P26" i="33"/>
  <c r="M26" i="33"/>
  <c r="I26" i="33"/>
  <c r="AD25" i="33"/>
  <c r="AB25" i="33"/>
  <c r="S25" i="33"/>
  <c r="R25" i="33"/>
  <c r="Q25" i="33"/>
  <c r="P25" i="33"/>
  <c r="M25" i="33"/>
  <c r="I25" i="33"/>
  <c r="H25" i="33"/>
  <c r="AD24" i="33"/>
  <c r="AB24" i="33" s="1"/>
  <c r="V24" i="33"/>
  <c r="U24" i="33"/>
  <c r="T24" i="33"/>
  <c r="M24" i="33"/>
  <c r="I24" i="33"/>
  <c r="H24" i="33"/>
  <c r="AD23" i="33"/>
  <c r="AB23" i="33"/>
  <c r="AA23" i="33"/>
  <c r="W23" i="33"/>
  <c r="V23" i="33"/>
  <c r="T23" i="33"/>
  <c r="R23" i="33"/>
  <c r="M23" i="33"/>
  <c r="I23" i="33"/>
  <c r="C23" i="33"/>
  <c r="AD22" i="33"/>
  <c r="M22" i="33"/>
  <c r="AD21" i="33"/>
  <c r="AB21" i="33" s="1"/>
  <c r="AA21" i="33"/>
  <c r="W21" i="33"/>
  <c r="V21" i="33"/>
  <c r="U21" i="33"/>
  <c r="R21" i="33"/>
  <c r="Q21" i="33"/>
  <c r="P21" i="33"/>
  <c r="M21" i="33"/>
  <c r="J21" i="33"/>
  <c r="H21" i="33"/>
  <c r="C21" i="33"/>
  <c r="AD20" i="33"/>
  <c r="W20" i="33" s="1"/>
  <c r="P20" i="33"/>
  <c r="M20" i="33"/>
  <c r="AD19" i="33"/>
  <c r="AB19" i="33" s="1"/>
  <c r="S19" i="33"/>
  <c r="R19" i="33"/>
  <c r="M19" i="33"/>
  <c r="I19" i="33"/>
  <c r="AD18" i="33"/>
  <c r="M18" i="33"/>
  <c r="I18" i="33"/>
  <c r="AD17" i="33"/>
  <c r="AB17" i="33" s="1"/>
  <c r="M17" i="33"/>
  <c r="AD16" i="33"/>
  <c r="U16" i="33" s="1"/>
  <c r="V16" i="33"/>
  <c r="R16" i="33"/>
  <c r="P16" i="33"/>
  <c r="M16" i="33"/>
  <c r="AD15" i="33"/>
  <c r="J15" i="33" s="1"/>
  <c r="M15" i="33"/>
  <c r="AD14" i="33"/>
  <c r="AB14" i="33"/>
  <c r="W14" i="33"/>
  <c r="V14" i="33"/>
  <c r="T14" i="33"/>
  <c r="P14" i="33"/>
  <c r="M14" i="33"/>
  <c r="J14" i="33"/>
  <c r="I14" i="33"/>
  <c r="AD13" i="33"/>
  <c r="R13" i="33" s="1"/>
  <c r="M13" i="33"/>
  <c r="I13" i="33"/>
  <c r="H13" i="33"/>
  <c r="AD12" i="33"/>
  <c r="U12" i="33"/>
  <c r="T12" i="33"/>
  <c r="S12" i="33"/>
  <c r="M12" i="33"/>
  <c r="J12" i="33"/>
  <c r="I12" i="33"/>
  <c r="AD11" i="33"/>
  <c r="AB11" i="33" s="1"/>
  <c r="AA11" i="33"/>
  <c r="W11" i="33"/>
  <c r="T11" i="33"/>
  <c r="R11" i="33"/>
  <c r="M11" i="33"/>
  <c r="I11" i="33"/>
  <c r="C11" i="33"/>
  <c r="AD10" i="33"/>
  <c r="M10" i="33"/>
  <c r="J10" i="33"/>
  <c r="I10" i="33"/>
  <c r="H10" i="33"/>
  <c r="AD9" i="33"/>
  <c r="AB9" i="33"/>
  <c r="W9" i="33"/>
  <c r="T9" i="33"/>
  <c r="S9" i="33"/>
  <c r="R9" i="33"/>
  <c r="Q9" i="33"/>
  <c r="P9" i="33"/>
  <c r="M9" i="33"/>
  <c r="J9" i="33"/>
  <c r="I9" i="33"/>
  <c r="C9" i="33"/>
  <c r="AD8" i="33"/>
  <c r="S8" i="33" s="1"/>
  <c r="AA8" i="33"/>
  <c r="W8" i="33"/>
  <c r="V8" i="33"/>
  <c r="U8" i="33"/>
  <c r="T8" i="33"/>
  <c r="R8" i="33"/>
  <c r="Q8" i="33"/>
  <c r="M8" i="33"/>
  <c r="J8" i="33"/>
  <c r="H8" i="33"/>
  <c r="C8" i="33"/>
  <c r="AD7" i="33"/>
  <c r="AB7" i="33"/>
  <c r="AA7" i="33"/>
  <c r="V7" i="33"/>
  <c r="U7" i="33"/>
  <c r="S7" i="33"/>
  <c r="P7" i="33"/>
  <c r="M7" i="33"/>
  <c r="J7" i="33"/>
  <c r="I7" i="33"/>
  <c r="H7" i="33"/>
  <c r="AD6" i="33"/>
  <c r="M6" i="33"/>
  <c r="C6" i="33"/>
  <c r="AD5" i="33"/>
  <c r="R5" i="33" s="1"/>
  <c r="AA5" i="33"/>
  <c r="M5" i="33"/>
  <c r="AD4" i="33"/>
  <c r="P4" i="33"/>
  <c r="M4" i="33"/>
  <c r="Q5" i="33" l="1"/>
  <c r="AB22" i="33"/>
  <c r="H22" i="33"/>
  <c r="V22" i="33"/>
  <c r="U22" i="33"/>
  <c r="U39" i="33"/>
  <c r="Q47" i="33"/>
  <c r="AA47" i="33"/>
  <c r="C47" i="33"/>
  <c r="W47" i="33"/>
  <c r="V47" i="33"/>
  <c r="U47" i="33"/>
  <c r="T47" i="33"/>
  <c r="P47" i="33"/>
  <c r="J47" i="33"/>
  <c r="C76" i="33"/>
  <c r="Q12" i="33"/>
  <c r="AB12" i="33"/>
  <c r="H12" i="33"/>
  <c r="AA12" i="33"/>
  <c r="C12" i="33"/>
  <c r="V12" i="33"/>
  <c r="W12" i="33"/>
  <c r="R12" i="33"/>
  <c r="P12" i="33"/>
  <c r="I43" i="33"/>
  <c r="C43" i="33"/>
  <c r="AA43" i="33"/>
  <c r="T43" i="33"/>
  <c r="W43" i="33"/>
  <c r="AB94" i="33"/>
  <c r="S94" i="33"/>
  <c r="P94" i="33"/>
  <c r="C94" i="33"/>
  <c r="AB29" i="33"/>
  <c r="I29" i="33"/>
  <c r="C57" i="33"/>
  <c r="R65" i="33"/>
  <c r="I73" i="33"/>
  <c r="R76" i="33"/>
  <c r="Q76" i="33"/>
  <c r="M76" i="33"/>
  <c r="I76" i="33"/>
  <c r="H76" i="33"/>
  <c r="AB76" i="33"/>
  <c r="AA76" i="33"/>
  <c r="I15" i="33"/>
  <c r="R20" i="33"/>
  <c r="T27" i="33"/>
  <c r="AA27" i="33"/>
  <c r="W27" i="33"/>
  <c r="V27" i="33"/>
  <c r="U27" i="33"/>
  <c r="S27" i="33"/>
  <c r="J27" i="33"/>
  <c r="T39" i="33"/>
  <c r="R39" i="33"/>
  <c r="J39" i="33"/>
  <c r="P39" i="33"/>
  <c r="I39" i="33"/>
  <c r="AA39" i="33"/>
  <c r="W39" i="33"/>
  <c r="V39" i="33"/>
  <c r="AB6" i="33"/>
  <c r="Q6" i="33"/>
  <c r="AB13" i="33"/>
  <c r="P13" i="33"/>
  <c r="T20" i="33"/>
  <c r="Q24" i="33"/>
  <c r="S24" i="33"/>
  <c r="R24" i="33"/>
  <c r="P24" i="33"/>
  <c r="J24" i="33"/>
  <c r="AA24" i="33"/>
  <c r="C24" i="33"/>
  <c r="W24" i="33"/>
  <c r="AB30" i="33"/>
  <c r="AA30" i="33"/>
  <c r="U30" i="33"/>
  <c r="V30" i="33"/>
  <c r="P30" i="33"/>
  <c r="I30" i="33"/>
  <c r="H30" i="33"/>
  <c r="H47" i="33"/>
  <c r="P65" i="33"/>
  <c r="C65" i="33"/>
  <c r="I65" i="33"/>
  <c r="H65" i="33"/>
  <c r="AA65" i="33"/>
  <c r="W65" i="33"/>
  <c r="V65" i="33"/>
  <c r="AB90" i="33"/>
  <c r="R90" i="33"/>
  <c r="Q90" i="33"/>
  <c r="I90" i="33"/>
  <c r="H90" i="33"/>
  <c r="V90" i="33"/>
  <c r="U90" i="33"/>
  <c r="T15" i="33"/>
  <c r="S15" i="33"/>
  <c r="R15" i="33"/>
  <c r="P15" i="33"/>
  <c r="AB15" i="33"/>
  <c r="C15" i="33"/>
  <c r="AA15" i="33"/>
  <c r="S5" i="33"/>
  <c r="W5" i="33"/>
  <c r="V5" i="33"/>
  <c r="U5" i="33"/>
  <c r="T5" i="33"/>
  <c r="J5" i="33"/>
  <c r="H5" i="33"/>
  <c r="I47" i="33"/>
  <c r="R57" i="33"/>
  <c r="H57" i="33"/>
  <c r="P57" i="33"/>
  <c r="J57" i="33"/>
  <c r="M57" i="33"/>
  <c r="AB57" i="33"/>
  <c r="W57" i="33"/>
  <c r="AA57" i="33"/>
  <c r="V73" i="33"/>
  <c r="AB73" i="33"/>
  <c r="W73" i="33"/>
  <c r="T73" i="33"/>
  <c r="Q73" i="33"/>
  <c r="J73" i="33"/>
  <c r="M73" i="33"/>
  <c r="S20" i="33"/>
  <c r="V20" i="33"/>
  <c r="U20" i="33"/>
  <c r="AB98" i="33"/>
  <c r="I98" i="33"/>
  <c r="R98" i="33"/>
  <c r="H15" i="33"/>
  <c r="U15" i="33"/>
  <c r="C39" i="33"/>
  <c r="AB4" i="33"/>
  <c r="J4" i="33"/>
  <c r="V15" i="33"/>
  <c r="I22" i="33"/>
  <c r="Q36" i="33"/>
  <c r="S36" i="33"/>
  <c r="R36" i="33"/>
  <c r="J36" i="33"/>
  <c r="P36" i="33"/>
  <c r="AA36" i="33"/>
  <c r="C36" i="33"/>
  <c r="W36" i="33"/>
  <c r="H39" i="33"/>
  <c r="R47" i="33"/>
  <c r="AB41" i="33"/>
  <c r="Q41" i="33"/>
  <c r="T41" i="33"/>
  <c r="P41" i="33"/>
  <c r="R41" i="33"/>
  <c r="H41" i="33"/>
  <c r="C5" i="33"/>
  <c r="AB10" i="33"/>
  <c r="V10" i="33"/>
  <c r="U10" i="33"/>
  <c r="P10" i="33"/>
  <c r="W15" i="33"/>
  <c r="J22" i="33"/>
  <c r="V34" i="33"/>
  <c r="AB34" i="33"/>
  <c r="U34" i="33"/>
  <c r="S47" i="33"/>
  <c r="U33" i="33"/>
  <c r="C49" i="33"/>
  <c r="P52" i="33"/>
  <c r="U58" i="33"/>
  <c r="U66" i="33"/>
  <c r="P72" i="33"/>
  <c r="W77" i="33"/>
  <c r="S78" i="33"/>
  <c r="Q85" i="33"/>
  <c r="R86" i="33"/>
  <c r="U87" i="33"/>
  <c r="W88" i="33"/>
  <c r="U89" i="33"/>
  <c r="T91" i="33"/>
  <c r="Q92" i="33"/>
  <c r="S93" i="33"/>
  <c r="J95" i="33"/>
  <c r="M96" i="33"/>
  <c r="P97" i="33"/>
  <c r="R101" i="33"/>
  <c r="S102" i="33"/>
  <c r="V105" i="33"/>
  <c r="M108" i="33"/>
  <c r="S109" i="33"/>
  <c r="M110" i="33"/>
  <c r="I111" i="33"/>
  <c r="U112" i="33"/>
  <c r="H114" i="33"/>
  <c r="C115" i="33"/>
  <c r="AA115" i="33"/>
  <c r="R117" i="33"/>
  <c r="P118" i="33"/>
  <c r="W119" i="33"/>
  <c r="C48" i="33"/>
  <c r="M97" i="33"/>
  <c r="S21" i="33"/>
  <c r="C45" i="33"/>
  <c r="J46" i="33"/>
  <c r="H48" i="33"/>
  <c r="P11" i="33"/>
  <c r="T21" i="33"/>
  <c r="H26" i="33"/>
  <c r="P28" i="33"/>
  <c r="S31" i="33"/>
  <c r="V33" i="33"/>
  <c r="H45" i="33"/>
  <c r="J48" i="33"/>
  <c r="I49" i="33"/>
  <c r="Q51" i="33"/>
  <c r="R52" i="33"/>
  <c r="W58" i="33"/>
  <c r="V66" i="33"/>
  <c r="H68" i="33"/>
  <c r="C70" i="33"/>
  <c r="R72" i="33"/>
  <c r="AA77" i="33"/>
  <c r="T78" i="33"/>
  <c r="R85" i="33"/>
  <c r="V87" i="33"/>
  <c r="AA88" i="33"/>
  <c r="V89" i="33"/>
  <c r="U91" i="33"/>
  <c r="R92" i="33"/>
  <c r="T93" i="33"/>
  <c r="M95" i="33"/>
  <c r="P96" i="33"/>
  <c r="Q97" i="33"/>
  <c r="U102" i="33"/>
  <c r="I104" i="33"/>
  <c r="AA105" i="33"/>
  <c r="R108" i="33"/>
  <c r="T109" i="33"/>
  <c r="Q110" i="33"/>
  <c r="V112" i="33"/>
  <c r="I114" i="33"/>
  <c r="H115" i="33"/>
  <c r="AB115" i="33"/>
  <c r="S117" i="33"/>
  <c r="Q118" i="33"/>
  <c r="AA119" i="33"/>
  <c r="S97" i="33"/>
  <c r="H107" i="33"/>
  <c r="S110" i="33"/>
  <c r="P114" i="33"/>
  <c r="P45" i="33"/>
  <c r="R95" i="33"/>
  <c r="T97" i="33"/>
  <c r="M100" i="33"/>
  <c r="M107" i="33"/>
  <c r="T110" i="33"/>
  <c r="Q114" i="33"/>
  <c r="M115" i="33"/>
  <c r="H44" i="33"/>
  <c r="H58" i="33"/>
  <c r="H66" i="33"/>
  <c r="I77" i="33"/>
  <c r="V95" i="33"/>
  <c r="V97" i="33"/>
  <c r="T107" i="33"/>
  <c r="U110" i="33"/>
  <c r="J113" i="33"/>
  <c r="U114" i="33"/>
  <c r="R48" i="33"/>
  <c r="T16" i="33"/>
  <c r="AA19" i="33"/>
  <c r="I21" i="33"/>
  <c r="V28" i="33"/>
  <c r="R44" i="33"/>
  <c r="T45" i="33"/>
  <c r="W46" i="33"/>
  <c r="S48" i="33"/>
  <c r="I58" i="33"/>
  <c r="I66" i="33"/>
  <c r="J77" i="33"/>
  <c r="I78" i="33"/>
  <c r="AB85" i="33"/>
  <c r="H88" i="33"/>
  <c r="H89" i="33"/>
  <c r="J91" i="33"/>
  <c r="W95" i="33"/>
  <c r="W97" i="33"/>
  <c r="T100" i="33"/>
  <c r="C102" i="33"/>
  <c r="J105" i="33"/>
  <c r="U107" i="33"/>
  <c r="I109" i="33"/>
  <c r="W110" i="33"/>
  <c r="M113" i="33"/>
  <c r="V114" i="33"/>
  <c r="Q115" i="33"/>
  <c r="AB117" i="33"/>
  <c r="H119" i="33"/>
  <c r="P33" i="33"/>
  <c r="S44" i="33"/>
  <c r="U45" i="33"/>
  <c r="T48" i="33"/>
  <c r="J58" i="33"/>
  <c r="M77" i="33"/>
  <c r="J88" i="33"/>
  <c r="J89" i="33"/>
  <c r="C97" i="33"/>
  <c r="AA97" i="33"/>
  <c r="U100" i="33"/>
  <c r="M105" i="33"/>
  <c r="V107" i="33"/>
  <c r="AA110" i="33"/>
  <c r="C112" i="33"/>
  <c r="Q113" i="33"/>
  <c r="W114" i="33"/>
  <c r="R115" i="33"/>
  <c r="J119" i="33"/>
  <c r="Q48" i="33"/>
  <c r="J33" i="33"/>
  <c r="Q45" i="33"/>
  <c r="H97" i="33"/>
  <c r="AB97" i="33"/>
  <c r="R105" i="33"/>
  <c r="W107" i="33"/>
  <c r="M109" i="33"/>
  <c r="C110" i="33"/>
  <c r="AB110" i="33"/>
  <c r="J112" i="33"/>
  <c r="R113" i="33"/>
  <c r="AA114" i="33"/>
  <c r="S115" i="33"/>
  <c r="M119" i="33"/>
  <c r="I97" i="33"/>
  <c r="AA107" i="33"/>
  <c r="H110" i="33"/>
  <c r="AB114" i="33"/>
  <c r="T115" i="33"/>
  <c r="T119" i="33"/>
  <c r="C71" i="33"/>
  <c r="H4" i="33"/>
  <c r="T17" i="33"/>
  <c r="W18" i="33"/>
  <c r="C18" i="33"/>
  <c r="T18" i="33"/>
  <c r="S18" i="33"/>
  <c r="R18" i="33"/>
  <c r="Q18" i="33"/>
  <c r="I4" i="33"/>
  <c r="J6" i="33"/>
  <c r="S16" i="33"/>
  <c r="H19" i="33"/>
  <c r="R31" i="33"/>
  <c r="P34" i="33"/>
  <c r="W35" i="33"/>
  <c r="R37" i="33"/>
  <c r="S38" i="33"/>
  <c r="AA38" i="33"/>
  <c r="C38" i="33"/>
  <c r="U38" i="33"/>
  <c r="T38" i="33"/>
  <c r="R38" i="33"/>
  <c r="Q38" i="33"/>
  <c r="Q44" i="33"/>
  <c r="V44" i="33"/>
  <c r="T44" i="33"/>
  <c r="P44" i="33"/>
  <c r="J44" i="33"/>
  <c r="I44" i="33"/>
  <c r="I50" i="33"/>
  <c r="U64" i="33"/>
  <c r="I69" i="33"/>
  <c r="AB71" i="33"/>
  <c r="S17" i="33"/>
  <c r="J17" i="33"/>
  <c r="AA17" i="33"/>
  <c r="C17" i="33"/>
  <c r="W17" i="33"/>
  <c r="V17" i="33"/>
  <c r="U17" i="33"/>
  <c r="P6" i="33"/>
  <c r="S10" i="33"/>
  <c r="V11" i="33"/>
  <c r="Q13" i="33"/>
  <c r="H18" i="33"/>
  <c r="P22" i="33"/>
  <c r="S26" i="33"/>
  <c r="AA26" i="33"/>
  <c r="C26" i="33"/>
  <c r="U26" i="33"/>
  <c r="T26" i="33"/>
  <c r="R26" i="33"/>
  <c r="Q26" i="33"/>
  <c r="H29" i="33"/>
  <c r="U31" i="33"/>
  <c r="AB37" i="33"/>
  <c r="U43" i="33"/>
  <c r="AB43" i="33"/>
  <c r="H43" i="33"/>
  <c r="V43" i="33"/>
  <c r="R43" i="33"/>
  <c r="Q43" i="33"/>
  <c r="P43" i="33"/>
  <c r="H49" i="33"/>
  <c r="T50" i="33"/>
  <c r="AB67" i="33"/>
  <c r="I67" i="33"/>
  <c r="J67" i="33"/>
  <c r="AA67" i="33"/>
  <c r="W67" i="33"/>
  <c r="V67" i="33"/>
  <c r="U67" i="33"/>
  <c r="AB70" i="33"/>
  <c r="I70" i="33"/>
  <c r="R70" i="33"/>
  <c r="W70" i="33"/>
  <c r="T70" i="33"/>
  <c r="S70" i="33"/>
  <c r="Q70" i="33"/>
  <c r="P70" i="33"/>
  <c r="J75" i="33"/>
  <c r="I75" i="33"/>
  <c r="AA75" i="33"/>
  <c r="W75" i="33"/>
  <c r="U75" i="33"/>
  <c r="T75" i="33"/>
  <c r="S75" i="33"/>
  <c r="R75" i="33"/>
  <c r="P75" i="33"/>
  <c r="S35" i="33"/>
  <c r="U35" i="33"/>
  <c r="Q35" i="33"/>
  <c r="P35" i="33"/>
  <c r="J35" i="33"/>
  <c r="AB64" i="33"/>
  <c r="I64" i="33"/>
  <c r="V64" i="33"/>
  <c r="S64" i="33"/>
  <c r="P64" i="33"/>
  <c r="J64" i="33"/>
  <c r="H64" i="33"/>
  <c r="S4" i="33"/>
  <c r="S13" i="33"/>
  <c r="W50" i="33"/>
  <c r="H71" i="33"/>
  <c r="J18" i="33"/>
  <c r="W34" i="33"/>
  <c r="C34" i="33"/>
  <c r="AA34" i="33"/>
  <c r="T34" i="33"/>
  <c r="S34" i="33"/>
  <c r="R34" i="33"/>
  <c r="Q34" i="33"/>
  <c r="U4" i="33"/>
  <c r="S6" i="33"/>
  <c r="V13" i="33"/>
  <c r="S14" i="33"/>
  <c r="AA14" i="33"/>
  <c r="C14" i="33"/>
  <c r="U14" i="33"/>
  <c r="R14" i="33"/>
  <c r="Q14" i="33"/>
  <c r="H17" i="33"/>
  <c r="U19" i="33"/>
  <c r="S23" i="33"/>
  <c r="U23" i="33"/>
  <c r="Q23" i="33"/>
  <c r="P23" i="33"/>
  <c r="J23" i="33"/>
  <c r="W25" i="33"/>
  <c r="C25" i="33"/>
  <c r="J25" i="33"/>
  <c r="AA25" i="33"/>
  <c r="V25" i="33"/>
  <c r="U25" i="33"/>
  <c r="T25" i="33"/>
  <c r="P29" i="33"/>
  <c r="C35" i="33"/>
  <c r="I38" i="33"/>
  <c r="AB42" i="33"/>
  <c r="W42" i="33"/>
  <c r="C42" i="33"/>
  <c r="T42" i="33"/>
  <c r="S42" i="33"/>
  <c r="R42" i="33"/>
  <c r="Q42" i="33"/>
  <c r="AA50" i="33"/>
  <c r="H59" i="33"/>
  <c r="I71" i="33"/>
  <c r="R6" i="33"/>
  <c r="W16" i="33"/>
  <c r="C16" i="33"/>
  <c r="Q16" i="33"/>
  <c r="J16" i="33"/>
  <c r="AB16" i="33"/>
  <c r="H16" i="33"/>
  <c r="AA16" i="33"/>
  <c r="V4" i="33"/>
  <c r="T6" i="33"/>
  <c r="W10" i="33"/>
  <c r="AA10" i="33"/>
  <c r="C10" i="33"/>
  <c r="T10" i="33"/>
  <c r="R10" i="33"/>
  <c r="Q10" i="33"/>
  <c r="S11" i="33"/>
  <c r="U11" i="33"/>
  <c r="Q11" i="33"/>
  <c r="J11" i="33"/>
  <c r="I17" i="33"/>
  <c r="P18" i="33"/>
  <c r="V19" i="33"/>
  <c r="W22" i="33"/>
  <c r="C22" i="33"/>
  <c r="AA22" i="33"/>
  <c r="T22" i="33"/>
  <c r="S22" i="33"/>
  <c r="R22" i="33"/>
  <c r="Q22" i="33"/>
  <c r="Q29" i="33"/>
  <c r="W31" i="33"/>
  <c r="C31" i="33"/>
  <c r="T31" i="33"/>
  <c r="Q31" i="33"/>
  <c r="P31" i="33"/>
  <c r="J31" i="33"/>
  <c r="H35" i="33"/>
  <c r="V49" i="33"/>
  <c r="I59" i="33"/>
  <c r="C67" i="33"/>
  <c r="P68" i="33"/>
  <c r="Q69" i="33"/>
  <c r="U69" i="33"/>
  <c r="AB69" i="33"/>
  <c r="C69" i="33"/>
  <c r="V69" i="33"/>
  <c r="T69" i="33"/>
  <c r="S69" i="33"/>
  <c r="R69" i="33"/>
  <c r="C75" i="33"/>
  <c r="AA4" i="33"/>
  <c r="R71" i="33"/>
  <c r="H75" i="33"/>
  <c r="J84" i="33"/>
  <c r="AA84" i="33"/>
  <c r="C84" i="33"/>
  <c r="T84" i="33"/>
  <c r="V84" i="33"/>
  <c r="U84" i="33"/>
  <c r="S84" i="33"/>
  <c r="R84" i="33"/>
  <c r="Q84" i="33"/>
  <c r="P84" i="33"/>
  <c r="M84" i="33"/>
  <c r="I84" i="33"/>
  <c r="W84" i="33"/>
  <c r="W6" i="33"/>
  <c r="W13" i="33"/>
  <c r="C13" i="33"/>
  <c r="J13" i="33"/>
  <c r="AA13" i="33"/>
  <c r="U13" i="33"/>
  <c r="T13" i="33"/>
  <c r="U18" i="33"/>
  <c r="I35" i="33"/>
  <c r="H37" i="33"/>
  <c r="Q50" i="33"/>
  <c r="R50" i="33"/>
  <c r="V50" i="33"/>
  <c r="S50" i="33"/>
  <c r="P50" i="33"/>
  <c r="J50" i="33"/>
  <c r="M59" i="33"/>
  <c r="C64" i="33"/>
  <c r="W7" i="33"/>
  <c r="C7" i="33"/>
  <c r="T7" i="33"/>
  <c r="R7" i="33"/>
  <c r="Q7" i="33"/>
  <c r="AA9" i="33"/>
  <c r="H9" i="33"/>
  <c r="V9" i="33"/>
  <c r="U9" i="33"/>
  <c r="H11" i="33"/>
  <c r="H14" i="33"/>
  <c r="I16" i="33"/>
  <c r="P17" i="33"/>
  <c r="V18" i="33"/>
  <c r="H23" i="33"/>
  <c r="J26" i="33"/>
  <c r="T29" i="33"/>
  <c r="W30" i="33"/>
  <c r="C30" i="33"/>
  <c r="T30" i="33"/>
  <c r="S30" i="33"/>
  <c r="R30" i="33"/>
  <c r="Q30" i="33"/>
  <c r="H34" i="33"/>
  <c r="P38" i="33"/>
  <c r="S41" i="33"/>
  <c r="J41" i="33"/>
  <c r="AA41" i="33"/>
  <c r="C41" i="33"/>
  <c r="W41" i="33"/>
  <c r="V41" i="33"/>
  <c r="U41" i="33"/>
  <c r="J43" i="33"/>
  <c r="U44" i="33"/>
  <c r="P59" i="33"/>
  <c r="H70" i="33"/>
  <c r="S71" i="33"/>
  <c r="M75" i="33"/>
  <c r="W4" i="33"/>
  <c r="C4" i="33"/>
  <c r="T4" i="33"/>
  <c r="R4" i="33"/>
  <c r="Q4" i="33"/>
  <c r="AA6" i="33"/>
  <c r="H6" i="33"/>
  <c r="V6" i="33"/>
  <c r="U6" i="33"/>
  <c r="Q17" i="33"/>
  <c r="AA18" i="33"/>
  <c r="W19" i="33"/>
  <c r="C19" i="33"/>
  <c r="T19" i="33"/>
  <c r="Q19" i="33"/>
  <c r="P19" i="33"/>
  <c r="J19" i="33"/>
  <c r="I34" i="33"/>
  <c r="R35" i="33"/>
  <c r="U49" i="33"/>
  <c r="T49" i="33"/>
  <c r="AA49" i="33"/>
  <c r="S49" i="33"/>
  <c r="R49" i="33"/>
  <c r="Q49" i="33"/>
  <c r="P49" i="33"/>
  <c r="Q64" i="33"/>
  <c r="Q75" i="33"/>
  <c r="W59" i="33"/>
  <c r="C59" i="33"/>
  <c r="R59" i="33"/>
  <c r="J59" i="33"/>
  <c r="AB59" i="33"/>
  <c r="AA59" i="33"/>
  <c r="V59" i="33"/>
  <c r="U59" i="33"/>
  <c r="U71" i="33"/>
  <c r="T71" i="33"/>
  <c r="Q71" i="33"/>
  <c r="P71" i="33"/>
  <c r="J71" i="33"/>
  <c r="W37" i="33"/>
  <c r="C37" i="33"/>
  <c r="J37" i="33"/>
  <c r="AA37" i="33"/>
  <c r="V37" i="33"/>
  <c r="U37" i="33"/>
  <c r="T37" i="33"/>
  <c r="R17" i="33"/>
  <c r="AB18" i="33"/>
  <c r="S29" i="33"/>
  <c r="J29" i="33"/>
  <c r="AA29" i="33"/>
  <c r="C29" i="33"/>
  <c r="W29" i="33"/>
  <c r="V29" i="33"/>
  <c r="U29" i="33"/>
  <c r="J34" i="33"/>
  <c r="T35" i="33"/>
  <c r="P37" i="33"/>
  <c r="C50" i="33"/>
  <c r="S59" i="33"/>
  <c r="R64" i="33"/>
  <c r="U68" i="33"/>
  <c r="AA68" i="33"/>
  <c r="C68" i="33"/>
  <c r="I68" i="33"/>
  <c r="W68" i="33"/>
  <c r="V68" i="33"/>
  <c r="T68" i="33"/>
  <c r="S68" i="33"/>
  <c r="W71" i="33"/>
  <c r="V75" i="33"/>
  <c r="I6" i="33"/>
  <c r="V35" i="33"/>
  <c r="Q37" i="33"/>
  <c r="H50" i="33"/>
  <c r="T59" i="33"/>
  <c r="T64" i="33"/>
  <c r="AA71" i="33"/>
  <c r="AB75" i="33"/>
  <c r="I94" i="33"/>
  <c r="H98" i="33"/>
  <c r="C104" i="33"/>
  <c r="Q94" i="33"/>
  <c r="Q98" i="33"/>
  <c r="I5" i="33"/>
  <c r="AB5" i="33"/>
  <c r="I8" i="33"/>
  <c r="AB8" i="33"/>
  <c r="C20" i="33"/>
  <c r="AA20" i="33"/>
  <c r="AA28" i="33"/>
  <c r="C32" i="33"/>
  <c r="AA32" i="33"/>
  <c r="AA40" i="33"/>
  <c r="AB45" i="33"/>
  <c r="I45" i="33"/>
  <c r="S45" i="33"/>
  <c r="AA46" i="33"/>
  <c r="AB51" i="33"/>
  <c r="I51" i="33"/>
  <c r="U57" i="33"/>
  <c r="I57" i="33"/>
  <c r="U76" i="33"/>
  <c r="V76" i="33"/>
  <c r="W87" i="33"/>
  <c r="C87" i="33"/>
  <c r="AB87" i="33"/>
  <c r="H87" i="33"/>
  <c r="T87" i="33"/>
  <c r="S87" i="33"/>
  <c r="T94" i="33"/>
  <c r="S98" i="33"/>
  <c r="AB101" i="33"/>
  <c r="I101" i="33"/>
  <c r="S101" i="33"/>
  <c r="U101" i="33"/>
  <c r="P101" i="33"/>
  <c r="M101" i="33"/>
  <c r="V101" i="33"/>
  <c r="V104" i="33"/>
  <c r="U104" i="33"/>
  <c r="T104" i="33"/>
  <c r="P104" i="33"/>
  <c r="AB104" i="33"/>
  <c r="AA104" i="33"/>
  <c r="S104" i="33"/>
  <c r="R104" i="33"/>
  <c r="Q104" i="33"/>
  <c r="M104" i="33"/>
  <c r="J104" i="33"/>
  <c r="H104" i="33"/>
  <c r="H20" i="33"/>
  <c r="AB20" i="33"/>
  <c r="H28" i="33"/>
  <c r="H32" i="33"/>
  <c r="AB32" i="33"/>
  <c r="H40" i="33"/>
  <c r="C46" i="33"/>
  <c r="U52" i="33"/>
  <c r="AB52" i="33"/>
  <c r="H52" i="33"/>
  <c r="U65" i="33"/>
  <c r="S65" i="33"/>
  <c r="Q72" i="33"/>
  <c r="AB72" i="33"/>
  <c r="H72" i="33"/>
  <c r="J76" i="33"/>
  <c r="P86" i="33"/>
  <c r="M86" i="33"/>
  <c r="AA86" i="33"/>
  <c r="C86" i="33"/>
  <c r="W86" i="33"/>
  <c r="R88" i="33"/>
  <c r="U88" i="33"/>
  <c r="P88" i="33"/>
  <c r="M88" i="33"/>
  <c r="U94" i="33"/>
  <c r="T98" i="33"/>
  <c r="W40" i="33"/>
  <c r="C40" i="33"/>
  <c r="U46" i="33"/>
  <c r="P46" i="33"/>
  <c r="T90" i="33"/>
  <c r="J90" i="33"/>
  <c r="M90" i="33"/>
  <c r="AA90" i="33"/>
  <c r="W90" i="33"/>
  <c r="J96" i="33"/>
  <c r="T96" i="33"/>
  <c r="W96" i="33"/>
  <c r="R96" i="33"/>
  <c r="Q96" i="33"/>
  <c r="AA96" i="33"/>
  <c r="U98" i="33"/>
  <c r="R100" i="33"/>
  <c r="AA100" i="33"/>
  <c r="H100" i="33"/>
  <c r="W100" i="33"/>
  <c r="S100" i="33"/>
  <c r="Q100" i="33"/>
  <c r="AB100" i="33"/>
  <c r="I20" i="33"/>
  <c r="W28" i="33"/>
  <c r="C28" i="33"/>
  <c r="H46" i="33"/>
  <c r="P5" i="33"/>
  <c r="P8" i="33"/>
  <c r="Q15" i="33"/>
  <c r="J20" i="33"/>
  <c r="Q27" i="33"/>
  <c r="J28" i="33"/>
  <c r="J32" i="33"/>
  <c r="Q39" i="33"/>
  <c r="J40" i="33"/>
  <c r="I46" i="33"/>
  <c r="P51" i="33"/>
  <c r="J52" i="33"/>
  <c r="Q57" i="33"/>
  <c r="P58" i="33"/>
  <c r="V58" i="33"/>
  <c r="J65" i="33"/>
  <c r="Q66" i="33"/>
  <c r="P66" i="33"/>
  <c r="M72" i="33"/>
  <c r="AA73" i="33"/>
  <c r="H73" i="33"/>
  <c r="U73" i="33"/>
  <c r="P76" i="33"/>
  <c r="P77" i="33"/>
  <c r="R77" i="33"/>
  <c r="I86" i="33"/>
  <c r="J87" i="33"/>
  <c r="I88" i="33"/>
  <c r="C90" i="33"/>
  <c r="C101" i="33"/>
  <c r="AA94" i="33"/>
  <c r="H94" i="33"/>
  <c r="R94" i="33"/>
  <c r="J94" i="33"/>
  <c r="W94" i="33"/>
  <c r="V94" i="33"/>
  <c r="M94" i="33"/>
  <c r="P98" i="33"/>
  <c r="V98" i="33"/>
  <c r="J98" i="33"/>
  <c r="AA98" i="33"/>
  <c r="W98" i="33"/>
  <c r="M98" i="33"/>
  <c r="Q20" i="33"/>
  <c r="Q28" i="33"/>
  <c r="Q32" i="33"/>
  <c r="Q40" i="33"/>
  <c r="R45" i="33"/>
  <c r="Q46" i="33"/>
  <c r="AB48" i="33"/>
  <c r="I48" i="33"/>
  <c r="W48" i="33"/>
  <c r="S51" i="33"/>
  <c r="Q52" i="33"/>
  <c r="T57" i="33"/>
  <c r="Q58" i="33"/>
  <c r="Q65" i="33"/>
  <c r="S72" i="33"/>
  <c r="P73" i="33"/>
  <c r="S74" i="33"/>
  <c r="Q74" i="33"/>
  <c r="S76" i="33"/>
  <c r="Q77" i="33"/>
  <c r="Q87" i="33"/>
  <c r="P90" i="33"/>
  <c r="Q93" i="33"/>
  <c r="W93" i="33"/>
  <c r="C93" i="33"/>
  <c r="P93" i="33"/>
  <c r="H93" i="33"/>
  <c r="AB93" i="33"/>
  <c r="R93" i="33"/>
  <c r="I96" i="33"/>
  <c r="I100" i="33"/>
  <c r="Q101" i="33"/>
  <c r="C98" i="33"/>
  <c r="S95" i="33"/>
  <c r="AB95" i="33"/>
  <c r="I95" i="33"/>
  <c r="W99" i="33"/>
  <c r="C99" i="33"/>
  <c r="Q99" i="33"/>
  <c r="Q108" i="33"/>
  <c r="J108" i="33"/>
  <c r="AB108" i="33"/>
  <c r="I108" i="33"/>
  <c r="AA108" i="33"/>
  <c r="H108" i="33"/>
  <c r="W108" i="33"/>
  <c r="C108" i="33"/>
  <c r="V108" i="33"/>
  <c r="U108" i="33"/>
  <c r="T108" i="33"/>
  <c r="V92" i="33"/>
  <c r="P92" i="33"/>
  <c r="T95" i="33"/>
  <c r="T99" i="33"/>
  <c r="M85" i="33"/>
  <c r="AB89" i="33"/>
  <c r="I89" i="33"/>
  <c r="S89" i="33"/>
  <c r="J92" i="33"/>
  <c r="U95" i="33"/>
  <c r="U99" i="33"/>
  <c r="T102" i="33"/>
  <c r="J102" i="33"/>
  <c r="J111" i="33"/>
  <c r="W111" i="33"/>
  <c r="C111" i="33"/>
  <c r="V111" i="33"/>
  <c r="U111" i="33"/>
  <c r="T111" i="33"/>
  <c r="S111" i="33"/>
  <c r="R111" i="33"/>
  <c r="Q111" i="33"/>
  <c r="W78" i="33"/>
  <c r="C78" i="33"/>
  <c r="S85" i="33"/>
  <c r="Q89" i="33"/>
  <c r="S92" i="33"/>
  <c r="C95" i="33"/>
  <c r="H99" i="33"/>
  <c r="R102" i="33"/>
  <c r="AA106" i="33"/>
  <c r="H106" i="33"/>
  <c r="W106" i="33"/>
  <c r="C106" i="33"/>
  <c r="V106" i="33"/>
  <c r="U106" i="33"/>
  <c r="S106" i="33"/>
  <c r="R106" i="33"/>
  <c r="P108" i="33"/>
  <c r="C105" i="33"/>
  <c r="W105" i="33"/>
  <c r="I107" i="33"/>
  <c r="AB107" i="33"/>
  <c r="V110" i="33"/>
  <c r="H112" i="33"/>
  <c r="AA112" i="33"/>
  <c r="S113" i="33"/>
  <c r="J114" i="33"/>
  <c r="P116" i="33"/>
  <c r="C117" i="33"/>
  <c r="W117" i="33"/>
  <c r="R118" i="33"/>
  <c r="I119" i="33"/>
  <c r="AB119" i="33"/>
  <c r="J107" i="33"/>
  <c r="I112" i="33"/>
  <c r="AB112" i="33"/>
  <c r="T113" i="33"/>
  <c r="Q116" i="33"/>
  <c r="S118" i="33"/>
  <c r="U113" i="33"/>
  <c r="R116" i="33"/>
  <c r="T118" i="33"/>
  <c r="P107" i="33"/>
  <c r="V113" i="33"/>
  <c r="S116" i="33"/>
  <c r="U118" i="33"/>
  <c r="P119" i="33"/>
  <c r="Q107" i="33"/>
  <c r="P112" i="33"/>
  <c r="C113" i="33"/>
  <c r="W113" i="33"/>
  <c r="R114" i="33"/>
  <c r="T116" i="33"/>
  <c r="V118" i="33"/>
  <c r="Q119" i="33"/>
  <c r="P105" i="33"/>
  <c r="R107" i="33"/>
  <c r="Q112" i="33"/>
  <c r="H113" i="33"/>
  <c r="AA113" i="33"/>
  <c r="S114" i="33"/>
  <c r="U116" i="33"/>
  <c r="P117" i="33"/>
  <c r="C118" i="33"/>
  <c r="W118" i="33"/>
  <c r="R119" i="33"/>
  <c r="I113" i="33"/>
  <c r="AB113" i="33"/>
  <c r="V116" i="33"/>
  <c r="H118" i="33"/>
  <c r="C116" i="33"/>
  <c r="W116" i="33"/>
  <c r="H116" i="33"/>
  <c r="AA116" i="33"/>
  <c r="I116" i="33"/>
  <c r="AA96" i="32"/>
  <c r="AB96" i="32"/>
  <c r="AA97" i="32"/>
  <c r="AB97" i="32"/>
  <c r="AA98" i="32"/>
  <c r="AB98" i="32"/>
  <c r="W96" i="32" l="1"/>
  <c r="W97" i="32"/>
  <c r="W98" i="32"/>
  <c r="P96" i="32"/>
  <c r="Q96" i="32"/>
  <c r="R96" i="32"/>
  <c r="S96" i="32"/>
  <c r="T96" i="32"/>
  <c r="U96" i="32"/>
  <c r="V96" i="32"/>
  <c r="P97" i="32"/>
  <c r="Q97" i="32"/>
  <c r="R97" i="32"/>
  <c r="S97" i="32"/>
  <c r="T97" i="32"/>
  <c r="U97" i="32"/>
  <c r="V97" i="32"/>
  <c r="P98" i="32"/>
  <c r="Q98" i="32"/>
  <c r="R98" i="32"/>
  <c r="S98" i="32"/>
  <c r="T98" i="32"/>
  <c r="U98" i="32"/>
  <c r="V98" i="32"/>
  <c r="J96" i="32"/>
  <c r="J97" i="32"/>
  <c r="J98" i="32"/>
  <c r="I96" i="32"/>
  <c r="I97" i="32"/>
  <c r="I98" i="32"/>
  <c r="H96" i="32"/>
  <c r="H97" i="32"/>
  <c r="H98" i="32"/>
  <c r="AC78" i="32" l="1"/>
  <c r="AD78" i="32"/>
  <c r="AC96" i="32"/>
  <c r="AD96" i="32"/>
  <c r="AC97" i="32"/>
  <c r="AD97" i="32"/>
  <c r="AC98" i="32"/>
  <c r="AD98" i="32"/>
  <c r="AD124" i="32" l="1"/>
  <c r="AD123" i="32"/>
  <c r="AD122" i="32"/>
  <c r="AD121" i="32"/>
  <c r="AD120" i="32"/>
  <c r="AD108" i="32"/>
  <c r="AD137" i="32" l="1"/>
  <c r="AC137" i="32"/>
  <c r="AB137" i="32"/>
  <c r="AA137" i="32"/>
  <c r="W137" i="32"/>
  <c r="V137" i="32"/>
  <c r="U137" i="32"/>
  <c r="T137" i="32"/>
  <c r="S137" i="32"/>
  <c r="R137" i="32"/>
  <c r="Q137" i="32"/>
  <c r="P137" i="32"/>
  <c r="M137" i="32"/>
  <c r="J137" i="32"/>
  <c r="I137" i="32"/>
  <c r="H137" i="32"/>
  <c r="C137" i="32"/>
  <c r="AD136" i="32"/>
  <c r="AC136" i="32"/>
  <c r="AB136" i="32"/>
  <c r="AA136" i="32"/>
  <c r="W136" i="32"/>
  <c r="V136" i="32"/>
  <c r="U136" i="32"/>
  <c r="T136" i="32"/>
  <c r="S136" i="32"/>
  <c r="R136" i="32"/>
  <c r="Q136" i="32"/>
  <c r="P136" i="32"/>
  <c r="M136" i="32"/>
  <c r="J136" i="32"/>
  <c r="I136" i="32"/>
  <c r="H136" i="32"/>
  <c r="C136" i="32"/>
  <c r="AD135" i="32"/>
  <c r="AC135" i="32"/>
  <c r="AB135" i="32"/>
  <c r="AA135" i="32"/>
  <c r="W135" i="32"/>
  <c r="V135" i="32"/>
  <c r="U135" i="32"/>
  <c r="T135" i="32"/>
  <c r="S135" i="32"/>
  <c r="R135" i="32"/>
  <c r="Q135" i="32"/>
  <c r="P135" i="32"/>
  <c r="M135" i="32"/>
  <c r="J135" i="32"/>
  <c r="I135" i="32"/>
  <c r="H135" i="32"/>
  <c r="C135" i="32"/>
  <c r="AD134" i="32"/>
  <c r="AC134" i="32"/>
  <c r="AB134" i="32"/>
  <c r="AA134" i="32"/>
  <c r="W134" i="32"/>
  <c r="V134" i="32"/>
  <c r="U134" i="32"/>
  <c r="T134" i="32"/>
  <c r="S134" i="32"/>
  <c r="R134" i="32"/>
  <c r="Q134" i="32"/>
  <c r="P134" i="32"/>
  <c r="M134" i="32"/>
  <c r="J134" i="32"/>
  <c r="I134" i="32"/>
  <c r="H134" i="32"/>
  <c r="C134" i="32"/>
  <c r="AD133" i="32"/>
  <c r="AC133" i="32"/>
  <c r="AB133" i="32"/>
  <c r="AA133" i="32"/>
  <c r="W133" i="32"/>
  <c r="V133" i="32"/>
  <c r="U133" i="32"/>
  <c r="T133" i="32"/>
  <c r="S133" i="32"/>
  <c r="R133" i="32"/>
  <c r="Q133" i="32"/>
  <c r="P133" i="32"/>
  <c r="M133" i="32"/>
  <c r="J133" i="32"/>
  <c r="I133" i="32"/>
  <c r="H133" i="32"/>
  <c r="C133" i="32"/>
  <c r="AD132" i="32"/>
  <c r="AC132" i="32"/>
  <c r="AB132" i="32"/>
  <c r="AA132" i="32"/>
  <c r="W132" i="32"/>
  <c r="V132" i="32"/>
  <c r="U132" i="32"/>
  <c r="T132" i="32"/>
  <c r="S132" i="32"/>
  <c r="R132" i="32"/>
  <c r="Q132" i="32"/>
  <c r="P132" i="32"/>
  <c r="M132" i="32"/>
  <c r="J132" i="32"/>
  <c r="I132" i="32"/>
  <c r="H132" i="32"/>
  <c r="C132" i="32"/>
  <c r="AD131" i="32"/>
  <c r="AC131" i="32"/>
  <c r="AB131" i="32"/>
  <c r="AA131" i="32"/>
  <c r="W131" i="32"/>
  <c r="V131" i="32"/>
  <c r="U131" i="32"/>
  <c r="T131" i="32"/>
  <c r="S131" i="32"/>
  <c r="R131" i="32"/>
  <c r="Q131" i="32"/>
  <c r="P131" i="32"/>
  <c r="M131" i="32"/>
  <c r="J131" i="32"/>
  <c r="I131" i="32"/>
  <c r="H131" i="32"/>
  <c r="C131" i="32"/>
  <c r="AD130" i="32"/>
  <c r="AC130" i="32"/>
  <c r="AB130" i="32"/>
  <c r="AA130" i="32"/>
  <c r="W130" i="32"/>
  <c r="V130" i="32"/>
  <c r="U130" i="32"/>
  <c r="T130" i="32"/>
  <c r="S130" i="32"/>
  <c r="R130" i="32"/>
  <c r="Q130" i="32"/>
  <c r="P130" i="32"/>
  <c r="M130" i="32"/>
  <c r="J130" i="32"/>
  <c r="I130" i="32"/>
  <c r="H130" i="32"/>
  <c r="C130" i="32"/>
  <c r="AD129" i="32"/>
  <c r="AC129" i="32"/>
  <c r="AB129" i="32"/>
  <c r="AA129" i="32"/>
  <c r="W129" i="32"/>
  <c r="V129" i="32"/>
  <c r="U129" i="32"/>
  <c r="T129" i="32"/>
  <c r="S129" i="32"/>
  <c r="R129" i="32"/>
  <c r="Q129" i="32"/>
  <c r="P129" i="32"/>
  <c r="M129" i="32"/>
  <c r="J129" i="32"/>
  <c r="I129" i="32"/>
  <c r="H129" i="32"/>
  <c r="C129" i="32"/>
  <c r="AD128" i="32"/>
  <c r="AC128" i="32"/>
  <c r="AB128" i="32"/>
  <c r="AA128" i="32"/>
  <c r="W128" i="32"/>
  <c r="V128" i="32"/>
  <c r="U128" i="32"/>
  <c r="T128" i="32"/>
  <c r="S128" i="32"/>
  <c r="R128" i="32"/>
  <c r="Q128" i="32"/>
  <c r="P128" i="32"/>
  <c r="M128" i="32"/>
  <c r="J128" i="32"/>
  <c r="I128" i="32"/>
  <c r="H128" i="32"/>
  <c r="C128" i="32"/>
  <c r="AD127" i="32"/>
  <c r="AC127" i="32"/>
  <c r="AB127" i="32"/>
  <c r="AA127" i="32"/>
  <c r="W127" i="32"/>
  <c r="V127" i="32"/>
  <c r="U127" i="32"/>
  <c r="T127" i="32"/>
  <c r="S127" i="32"/>
  <c r="R127" i="32"/>
  <c r="Q127" i="32"/>
  <c r="P127" i="32"/>
  <c r="M127" i="32"/>
  <c r="J127" i="32"/>
  <c r="I127" i="32"/>
  <c r="H127" i="32"/>
  <c r="C127" i="32"/>
  <c r="AD126" i="32"/>
  <c r="AD125" i="32"/>
  <c r="AD119" i="32"/>
  <c r="AD118" i="32"/>
  <c r="AD117" i="32"/>
  <c r="AD116" i="32"/>
  <c r="AD115" i="32"/>
  <c r="AD114" i="32"/>
  <c r="AD113" i="32"/>
  <c r="AD112" i="32"/>
  <c r="AD111" i="32"/>
  <c r="AD110" i="32"/>
  <c r="AD109" i="32"/>
  <c r="AD105" i="32"/>
  <c r="AD104" i="32"/>
  <c r="AD103" i="32"/>
  <c r="AD102" i="32"/>
  <c r="AD101" i="32"/>
  <c r="AD107" i="32"/>
  <c r="AD106" i="32"/>
  <c r="AD100" i="32"/>
  <c r="AD99" i="32"/>
  <c r="AD95" i="32"/>
  <c r="AD94" i="32"/>
  <c r="AD92" i="32"/>
  <c r="AD93" i="32"/>
  <c r="AD90" i="32"/>
  <c r="AD91" i="32"/>
  <c r="AD84" i="32"/>
  <c r="AD89" i="32"/>
  <c r="AD87" i="32"/>
  <c r="AD81" i="32"/>
  <c r="AB81" i="32"/>
  <c r="AA81" i="32"/>
  <c r="W81" i="32"/>
  <c r="V81" i="32"/>
  <c r="U81" i="32"/>
  <c r="T81" i="32"/>
  <c r="S81" i="32"/>
  <c r="R81" i="32"/>
  <c r="Q81" i="32"/>
  <c r="P81" i="32"/>
  <c r="J81" i="32"/>
  <c r="H81" i="32"/>
  <c r="C81" i="32"/>
  <c r="AC80" i="32"/>
  <c r="AB80" i="32"/>
  <c r="AA80" i="32"/>
  <c r="W80" i="32"/>
  <c r="V80" i="32"/>
  <c r="U80" i="32"/>
  <c r="T80" i="32"/>
  <c r="S80" i="32"/>
  <c r="R80" i="32"/>
  <c r="Q80" i="32"/>
  <c r="P80" i="32"/>
  <c r="M80" i="32"/>
  <c r="J80" i="32"/>
  <c r="H80" i="32"/>
  <c r="C80" i="32"/>
  <c r="AC79" i="32"/>
  <c r="AB79" i="32"/>
  <c r="AA79" i="32"/>
  <c r="W79" i="32"/>
  <c r="V79" i="32"/>
  <c r="U79" i="32"/>
  <c r="T79" i="32"/>
  <c r="S79" i="32"/>
  <c r="R79" i="32"/>
  <c r="Q79" i="32"/>
  <c r="P79" i="32"/>
  <c r="M79" i="32"/>
  <c r="J79" i="32"/>
  <c r="H79" i="32"/>
  <c r="C79" i="32"/>
  <c r="AD77" i="32"/>
  <c r="AD76" i="32"/>
  <c r="AD75" i="32"/>
  <c r="AD74" i="32"/>
  <c r="AD73" i="32"/>
  <c r="AD72" i="32"/>
  <c r="AD65" i="32"/>
  <c r="M65" i="32"/>
  <c r="AD64" i="32"/>
  <c r="M64" i="32"/>
  <c r="AD61" i="32"/>
  <c r="AB61" i="32"/>
  <c r="AA61" i="32"/>
  <c r="W61" i="32"/>
  <c r="V61" i="32"/>
  <c r="U61" i="32"/>
  <c r="T61" i="32"/>
  <c r="S61" i="32"/>
  <c r="R61" i="32"/>
  <c r="Q61" i="32"/>
  <c r="P61" i="32"/>
  <c r="J61" i="32"/>
  <c r="H61" i="32"/>
  <c r="C61" i="32"/>
  <c r="AD60" i="32"/>
  <c r="AB60" i="32"/>
  <c r="AA60" i="32"/>
  <c r="W60" i="32"/>
  <c r="V60" i="32"/>
  <c r="U60" i="32"/>
  <c r="T60" i="32"/>
  <c r="S60" i="32"/>
  <c r="R60" i="32"/>
  <c r="Q60" i="32"/>
  <c r="P60" i="32"/>
  <c r="M60" i="32"/>
  <c r="J60" i="32"/>
  <c r="H60" i="32"/>
  <c r="C60" i="32"/>
  <c r="AD59" i="32"/>
  <c r="AD58" i="32"/>
  <c r="AD57" i="32"/>
  <c r="AD54" i="32"/>
  <c r="AB54" i="32"/>
  <c r="AA54" i="32"/>
  <c r="W54" i="32"/>
  <c r="V54" i="32"/>
  <c r="U54" i="32"/>
  <c r="T54" i="32"/>
  <c r="S54" i="32"/>
  <c r="R54" i="32"/>
  <c r="Q54" i="32"/>
  <c r="P54" i="32"/>
  <c r="M54" i="32"/>
  <c r="J54" i="32"/>
  <c r="I54" i="32"/>
  <c r="H54" i="32"/>
  <c r="C54" i="32"/>
  <c r="AD53" i="32"/>
  <c r="AB53" i="32"/>
  <c r="AA53" i="32"/>
  <c r="W53" i="32"/>
  <c r="V53" i="32"/>
  <c r="U53" i="32"/>
  <c r="T53" i="32"/>
  <c r="S53" i="32"/>
  <c r="R53" i="32"/>
  <c r="Q53" i="32"/>
  <c r="P53" i="32"/>
  <c r="M53" i="32"/>
  <c r="J53" i="32"/>
  <c r="I53" i="32"/>
  <c r="H53" i="32"/>
  <c r="C53" i="32"/>
  <c r="AD52" i="32"/>
  <c r="M52" i="32"/>
  <c r="AD51" i="32"/>
  <c r="M51" i="32"/>
  <c r="AD50" i="32"/>
  <c r="M50" i="32"/>
  <c r="AD49" i="32"/>
  <c r="M49" i="32"/>
  <c r="AD48" i="32"/>
  <c r="M48" i="32"/>
  <c r="AD47" i="32"/>
  <c r="M47" i="32"/>
  <c r="AD46" i="32"/>
  <c r="M46" i="32"/>
  <c r="AD45" i="32"/>
  <c r="M45" i="32"/>
  <c r="AD44" i="32"/>
  <c r="M44" i="32"/>
  <c r="AD43" i="32"/>
  <c r="M43" i="32"/>
  <c r="AD42" i="32"/>
  <c r="M42" i="32"/>
  <c r="AD41" i="32"/>
  <c r="M41" i="32"/>
  <c r="AD40" i="32"/>
  <c r="M40" i="32"/>
  <c r="AD39" i="32"/>
  <c r="M39" i="32"/>
  <c r="AD38" i="32"/>
  <c r="M38" i="32"/>
  <c r="AD37" i="32"/>
  <c r="M37" i="32"/>
  <c r="AD36" i="32"/>
  <c r="M36" i="32"/>
  <c r="AD35" i="32"/>
  <c r="M35" i="32"/>
  <c r="AD34" i="32"/>
  <c r="M34" i="32"/>
  <c r="AD33" i="32"/>
  <c r="M33" i="32"/>
  <c r="AD32" i="32"/>
  <c r="M32" i="32"/>
  <c r="AD31" i="32"/>
  <c r="M31" i="32"/>
  <c r="AD30" i="32"/>
  <c r="M30" i="32"/>
  <c r="AD29" i="32"/>
  <c r="M29" i="32"/>
  <c r="AD28" i="32"/>
  <c r="M28" i="32"/>
  <c r="AD27" i="32"/>
  <c r="M27" i="32"/>
  <c r="AD26" i="32"/>
  <c r="M26" i="32"/>
  <c r="AD25" i="32"/>
  <c r="M25" i="32"/>
  <c r="AD24" i="32"/>
  <c r="M24" i="32"/>
  <c r="AD23" i="32"/>
  <c r="M23" i="32"/>
  <c r="AD22" i="32"/>
  <c r="M22" i="32"/>
  <c r="AD21" i="32"/>
  <c r="M21" i="32"/>
  <c r="AD20" i="32"/>
  <c r="M20" i="32"/>
  <c r="AD19" i="32"/>
  <c r="M19" i="32"/>
  <c r="AD18" i="32"/>
  <c r="M18" i="32"/>
  <c r="AD17" i="32"/>
  <c r="M17" i="32"/>
  <c r="AD16" i="32"/>
  <c r="M16" i="32"/>
  <c r="AD15" i="32"/>
  <c r="M15" i="32"/>
  <c r="AD14" i="32"/>
  <c r="M14" i="32"/>
  <c r="AD13" i="32"/>
  <c r="M13" i="32"/>
  <c r="AD71" i="32"/>
  <c r="M71" i="32"/>
  <c r="AD70" i="32"/>
  <c r="M70" i="32"/>
  <c r="AD12" i="32"/>
  <c r="M12" i="32"/>
  <c r="AD11" i="32"/>
  <c r="M11" i="32"/>
  <c r="AD10" i="32"/>
  <c r="M10" i="32"/>
  <c r="AD69" i="32"/>
  <c r="M69" i="32"/>
  <c r="AD68" i="32"/>
  <c r="M68" i="32"/>
  <c r="AD9" i="32"/>
  <c r="M9" i="32"/>
  <c r="AD8" i="32"/>
  <c r="M8" i="32"/>
  <c r="AD67" i="32"/>
  <c r="M67" i="32"/>
  <c r="AD66" i="32"/>
  <c r="M66" i="32"/>
  <c r="AD7" i="32"/>
  <c r="M7" i="32"/>
  <c r="AD6" i="32"/>
  <c r="M6" i="32"/>
  <c r="AD5" i="32"/>
  <c r="M5" i="32"/>
  <c r="AD4" i="32"/>
  <c r="M4" i="32"/>
  <c r="AD148" i="31" l="1"/>
  <c r="AC148" i="31"/>
  <c r="AB148" i="31"/>
  <c r="AA148" i="31"/>
  <c r="W148" i="31"/>
  <c r="V148" i="31"/>
  <c r="U148" i="31"/>
  <c r="T148" i="31"/>
  <c r="S148" i="31"/>
  <c r="R148" i="31"/>
  <c r="Q148" i="31"/>
  <c r="P148" i="31"/>
  <c r="M148" i="31"/>
  <c r="J148" i="31"/>
  <c r="I148" i="31"/>
  <c r="H148" i="31"/>
  <c r="C148" i="31"/>
  <c r="AD147" i="31"/>
  <c r="AC147" i="31"/>
  <c r="AB147" i="31"/>
  <c r="AA147" i="31"/>
  <c r="W147" i="31"/>
  <c r="V147" i="31"/>
  <c r="U147" i="31"/>
  <c r="T147" i="31"/>
  <c r="S147" i="31"/>
  <c r="R147" i="31"/>
  <c r="Q147" i="31"/>
  <c r="P147" i="31"/>
  <c r="M147" i="31"/>
  <c r="J147" i="31"/>
  <c r="I147" i="31"/>
  <c r="H147" i="31"/>
  <c r="C147" i="31"/>
  <c r="AD146" i="31"/>
  <c r="AC146" i="31"/>
  <c r="AB146" i="31"/>
  <c r="AA146" i="31"/>
  <c r="W146" i="31"/>
  <c r="V146" i="31"/>
  <c r="U146" i="31"/>
  <c r="T146" i="31"/>
  <c r="S146" i="31"/>
  <c r="R146" i="31"/>
  <c r="Q146" i="31"/>
  <c r="P146" i="31"/>
  <c r="M146" i="31"/>
  <c r="J146" i="31"/>
  <c r="I146" i="31"/>
  <c r="H146" i="31"/>
  <c r="C146" i="31"/>
  <c r="AD145" i="31"/>
  <c r="AC145" i="31"/>
  <c r="AB145" i="31"/>
  <c r="AA145" i="31"/>
  <c r="W145" i="31"/>
  <c r="V145" i="31"/>
  <c r="U145" i="31"/>
  <c r="T145" i="31"/>
  <c r="S145" i="31"/>
  <c r="R145" i="31"/>
  <c r="Q145" i="31"/>
  <c r="P145" i="31"/>
  <c r="M145" i="31"/>
  <c r="J145" i="31"/>
  <c r="I145" i="31"/>
  <c r="H145" i="31"/>
  <c r="C145" i="31"/>
  <c r="AD144" i="31"/>
  <c r="AC144" i="31"/>
  <c r="AB144" i="31"/>
  <c r="AA144" i="31"/>
  <c r="W144" i="31"/>
  <c r="V144" i="31"/>
  <c r="U144" i="31"/>
  <c r="T144" i="31"/>
  <c r="S144" i="31"/>
  <c r="R144" i="31"/>
  <c r="Q144" i="31"/>
  <c r="P144" i="31"/>
  <c r="M144" i="31"/>
  <c r="J144" i="31"/>
  <c r="I144" i="31"/>
  <c r="H144" i="31"/>
  <c r="C144" i="31"/>
  <c r="AD143" i="31"/>
  <c r="AC143" i="31"/>
  <c r="AB143" i="31"/>
  <c r="AA143" i="31"/>
  <c r="W143" i="31"/>
  <c r="V143" i="31"/>
  <c r="U143" i="31"/>
  <c r="T143" i="31"/>
  <c r="S143" i="31"/>
  <c r="R143" i="31"/>
  <c r="Q143" i="31"/>
  <c r="P143" i="31"/>
  <c r="M143" i="31"/>
  <c r="J143" i="31"/>
  <c r="I143" i="31"/>
  <c r="H143" i="31"/>
  <c r="C143" i="31"/>
  <c r="AD142" i="31"/>
  <c r="AC142" i="31"/>
  <c r="AB142" i="31"/>
  <c r="AA142" i="31"/>
  <c r="W142" i="31"/>
  <c r="V142" i="31"/>
  <c r="U142" i="31"/>
  <c r="T142" i="31"/>
  <c r="S142" i="31"/>
  <c r="R142" i="31"/>
  <c r="Q142" i="31"/>
  <c r="P142" i="31"/>
  <c r="M142" i="31"/>
  <c r="J142" i="31"/>
  <c r="I142" i="31"/>
  <c r="H142" i="31"/>
  <c r="C142" i="31"/>
  <c r="AD141" i="31"/>
  <c r="AC141" i="31"/>
  <c r="AB141" i="31"/>
  <c r="AA141" i="31"/>
  <c r="W141" i="31"/>
  <c r="V141" i="31"/>
  <c r="U141" i="31"/>
  <c r="T141" i="31"/>
  <c r="S141" i="31"/>
  <c r="R141" i="31"/>
  <c r="Q141" i="31"/>
  <c r="P141" i="31"/>
  <c r="M141" i="31"/>
  <c r="J141" i="31"/>
  <c r="I141" i="31"/>
  <c r="H141" i="31"/>
  <c r="C141" i="31"/>
  <c r="AD140" i="31"/>
  <c r="AC140" i="31"/>
  <c r="AB140" i="31"/>
  <c r="AA140" i="31"/>
  <c r="W140" i="31"/>
  <c r="V140" i="31"/>
  <c r="U140" i="31"/>
  <c r="T140" i="31"/>
  <c r="S140" i="31"/>
  <c r="R140" i="31"/>
  <c r="Q140" i="31"/>
  <c r="P140" i="31"/>
  <c r="M140" i="31"/>
  <c r="J140" i="31"/>
  <c r="I140" i="31"/>
  <c r="H140" i="31"/>
  <c r="C140" i="31"/>
  <c r="AD139" i="31"/>
  <c r="AC139" i="31"/>
  <c r="AB139" i="31"/>
  <c r="AA139" i="31"/>
  <c r="W139" i="31"/>
  <c r="V139" i="31"/>
  <c r="U139" i="31"/>
  <c r="T139" i="31"/>
  <c r="S139" i="31"/>
  <c r="R139" i="31"/>
  <c r="Q139" i="31"/>
  <c r="P139" i="31"/>
  <c r="M139" i="31"/>
  <c r="J139" i="31"/>
  <c r="I139" i="31"/>
  <c r="H139" i="31"/>
  <c r="C139" i="31"/>
  <c r="AD138" i="31"/>
  <c r="AC138" i="31"/>
  <c r="AB138" i="31"/>
  <c r="AA138" i="31"/>
  <c r="W138" i="31"/>
  <c r="V138" i="31"/>
  <c r="U138" i="31"/>
  <c r="T138" i="31"/>
  <c r="S138" i="31"/>
  <c r="R138" i="31"/>
  <c r="Q138" i="31"/>
  <c r="P138" i="31"/>
  <c r="M138" i="31"/>
  <c r="J138" i="31"/>
  <c r="I138" i="31"/>
  <c r="H138" i="31"/>
  <c r="C138" i="31"/>
  <c r="AD137" i="31"/>
  <c r="AD136" i="31"/>
  <c r="AD135" i="31"/>
  <c r="AD134" i="31"/>
  <c r="AD133" i="31"/>
  <c r="AD132" i="31"/>
  <c r="AD131" i="31"/>
  <c r="AD130" i="31"/>
  <c r="AD129" i="31"/>
  <c r="AD128" i="31"/>
  <c r="AD127" i="31"/>
  <c r="AD126" i="31"/>
  <c r="AD125" i="31"/>
  <c r="AD124" i="31"/>
  <c r="AD123" i="31"/>
  <c r="AD122" i="31"/>
  <c r="AD121" i="31"/>
  <c r="AD120" i="31"/>
  <c r="AD119" i="31"/>
  <c r="AD118" i="31"/>
  <c r="AD117" i="31"/>
  <c r="AD116" i="31"/>
  <c r="AD115" i="31"/>
  <c r="AD114" i="31"/>
  <c r="AD113" i="31"/>
  <c r="AD112" i="31"/>
  <c r="AD111" i="31"/>
  <c r="AD110" i="31"/>
  <c r="AD109" i="31"/>
  <c r="AD108" i="31"/>
  <c r="AD107" i="31"/>
  <c r="AD106" i="31"/>
  <c r="AD105" i="31"/>
  <c r="AD104" i="31"/>
  <c r="AD103" i="31"/>
  <c r="AD102" i="31"/>
  <c r="AD101" i="31"/>
  <c r="AD100" i="31"/>
  <c r="AD99" i="31"/>
  <c r="AD98" i="31"/>
  <c r="AD97" i="31"/>
  <c r="AD96" i="31"/>
  <c r="AD95" i="31"/>
  <c r="AD94" i="31"/>
  <c r="AD93" i="31"/>
  <c r="AD92" i="31"/>
  <c r="AD91" i="31"/>
  <c r="AD90" i="31"/>
  <c r="AD89" i="31"/>
  <c r="AD88" i="31"/>
  <c r="AD87" i="31"/>
  <c r="AD86" i="31"/>
  <c r="AD85" i="31"/>
  <c r="M85" i="31"/>
  <c r="AD82" i="31"/>
  <c r="AB82" i="31"/>
  <c r="AA82" i="31"/>
  <c r="W82" i="31"/>
  <c r="V82" i="31"/>
  <c r="U82" i="31"/>
  <c r="T82" i="31"/>
  <c r="S82" i="31"/>
  <c r="R82" i="31"/>
  <c r="Q82" i="31"/>
  <c r="P82" i="31"/>
  <c r="J82" i="31"/>
  <c r="H82" i="31"/>
  <c r="C82" i="31"/>
  <c r="AC81" i="31"/>
  <c r="AB81" i="31"/>
  <c r="AA81" i="31"/>
  <c r="W81" i="31"/>
  <c r="V81" i="31"/>
  <c r="U81" i="31"/>
  <c r="T81" i="31"/>
  <c r="S81" i="31"/>
  <c r="R81" i="31"/>
  <c r="Q81" i="31"/>
  <c r="P81" i="31"/>
  <c r="M81" i="31"/>
  <c r="J81" i="31"/>
  <c r="H81" i="31"/>
  <c r="C81" i="31"/>
  <c r="AC80" i="31"/>
  <c r="AB80" i="31"/>
  <c r="AA80" i="31"/>
  <c r="W80" i="31"/>
  <c r="V80" i="31"/>
  <c r="U80" i="31"/>
  <c r="T80" i="31"/>
  <c r="S80" i="31"/>
  <c r="R80" i="31"/>
  <c r="Q80" i="31"/>
  <c r="P80" i="31"/>
  <c r="M80" i="31"/>
  <c r="J80" i="31"/>
  <c r="H80" i="31"/>
  <c r="C80" i="31"/>
  <c r="AD79" i="31"/>
  <c r="AD78" i="31"/>
  <c r="AD77" i="31"/>
  <c r="AD76" i="31"/>
  <c r="AD75" i="31"/>
  <c r="AD74" i="31"/>
  <c r="AD73" i="31"/>
  <c r="M73" i="31"/>
  <c r="AD72" i="31"/>
  <c r="M72" i="31"/>
  <c r="AD71" i="31"/>
  <c r="M71" i="31"/>
  <c r="AD68" i="31"/>
  <c r="AB68" i="31"/>
  <c r="AA68" i="31"/>
  <c r="W68" i="31"/>
  <c r="V68" i="31"/>
  <c r="U68" i="31"/>
  <c r="T68" i="31"/>
  <c r="S68" i="31"/>
  <c r="R68" i="31"/>
  <c r="Q68" i="31"/>
  <c r="P68" i="31"/>
  <c r="J68" i="31"/>
  <c r="H68" i="31"/>
  <c r="C68" i="31"/>
  <c r="AD67" i="31"/>
  <c r="AB67" i="31"/>
  <c r="AA67" i="31"/>
  <c r="W67" i="31"/>
  <c r="V67" i="31"/>
  <c r="U67" i="31"/>
  <c r="T67" i="31"/>
  <c r="S67" i="31"/>
  <c r="R67" i="31"/>
  <c r="Q67" i="31"/>
  <c r="P67" i="31"/>
  <c r="M67" i="31"/>
  <c r="J67" i="31"/>
  <c r="H67" i="31"/>
  <c r="C67" i="31"/>
  <c r="AD66" i="31"/>
  <c r="AD65" i="31"/>
  <c r="AD64" i="31"/>
  <c r="AD61" i="31"/>
  <c r="AB61" i="31"/>
  <c r="AA61" i="31"/>
  <c r="W61" i="31"/>
  <c r="V61" i="31"/>
  <c r="U61" i="31"/>
  <c r="T61" i="31"/>
  <c r="S61" i="31"/>
  <c r="R61" i="31"/>
  <c r="Q61" i="31"/>
  <c r="P61" i="31"/>
  <c r="M61" i="31"/>
  <c r="J61" i="31"/>
  <c r="I61" i="31"/>
  <c r="H61" i="31"/>
  <c r="C61" i="31"/>
  <c r="AD60" i="31"/>
  <c r="AB60" i="31"/>
  <c r="AA60" i="31"/>
  <c r="W60" i="31"/>
  <c r="V60" i="31"/>
  <c r="U60" i="31"/>
  <c r="T60" i="31"/>
  <c r="S60" i="31"/>
  <c r="R60" i="31"/>
  <c r="Q60" i="31"/>
  <c r="P60" i="31"/>
  <c r="M60" i="31"/>
  <c r="J60" i="31"/>
  <c r="I60" i="31"/>
  <c r="H60" i="31"/>
  <c r="C60" i="31"/>
  <c r="AD59" i="31"/>
  <c r="M59" i="31"/>
  <c r="AD58" i="31"/>
  <c r="M58" i="31"/>
  <c r="AD57" i="31"/>
  <c r="M57" i="31"/>
  <c r="AD56" i="31"/>
  <c r="M56" i="31"/>
  <c r="AD55" i="31"/>
  <c r="M55" i="31"/>
  <c r="AD54" i="31"/>
  <c r="M54" i="31"/>
  <c r="AD53" i="31"/>
  <c r="M53" i="31"/>
  <c r="AD52" i="31"/>
  <c r="M52" i="31"/>
  <c r="AD51" i="31"/>
  <c r="M51" i="31"/>
  <c r="AD50" i="31"/>
  <c r="M50" i="31"/>
  <c r="AD49" i="31"/>
  <c r="M49" i="31"/>
  <c r="AD48" i="31"/>
  <c r="M48" i="31"/>
  <c r="AD47" i="31"/>
  <c r="M47" i="31"/>
  <c r="AD46" i="31"/>
  <c r="M46" i="31"/>
  <c r="AD45" i="31"/>
  <c r="M45" i="31"/>
  <c r="AD44" i="31"/>
  <c r="M44" i="31"/>
  <c r="AD43" i="31"/>
  <c r="M43" i="31"/>
  <c r="AD42" i="31"/>
  <c r="M42" i="31"/>
  <c r="AD41" i="31"/>
  <c r="M41" i="31"/>
  <c r="AD40" i="31"/>
  <c r="M40" i="31"/>
  <c r="AD39" i="31"/>
  <c r="M39" i="31"/>
  <c r="AD38" i="31"/>
  <c r="M38" i="31"/>
  <c r="AD37" i="31"/>
  <c r="M37" i="31"/>
  <c r="AD36" i="31"/>
  <c r="M36" i="31"/>
  <c r="AD35" i="31"/>
  <c r="M35" i="31"/>
  <c r="AD34" i="31"/>
  <c r="M34" i="31"/>
  <c r="AD33" i="31"/>
  <c r="M33" i="31"/>
  <c r="AD32" i="31"/>
  <c r="M32" i="31"/>
  <c r="AD31" i="31"/>
  <c r="M31" i="31"/>
  <c r="AD30" i="31"/>
  <c r="M30" i="31"/>
  <c r="AD29" i="31"/>
  <c r="M29" i="31"/>
  <c r="AD28" i="31"/>
  <c r="M28" i="31"/>
  <c r="AD27" i="31"/>
  <c r="M27" i="31"/>
  <c r="AD26" i="31"/>
  <c r="M26" i="31"/>
  <c r="AD25" i="31"/>
  <c r="M25" i="31"/>
  <c r="AD24" i="31"/>
  <c r="M24" i="31"/>
  <c r="AD23" i="31"/>
  <c r="M23" i="31"/>
  <c r="AD22" i="31"/>
  <c r="M22" i="31"/>
  <c r="AD21" i="31"/>
  <c r="M21" i="31"/>
  <c r="AD20" i="31"/>
  <c r="M20" i="31"/>
  <c r="AD19" i="31"/>
  <c r="M19" i="31"/>
  <c r="AD18" i="31"/>
  <c r="M18" i="31"/>
  <c r="AD17" i="31"/>
  <c r="M17" i="31"/>
  <c r="AD16" i="31"/>
  <c r="M16" i="31"/>
  <c r="AD15" i="31"/>
  <c r="M15" i="31"/>
  <c r="AD14" i="31"/>
  <c r="M14" i="31"/>
  <c r="AD13" i="31"/>
  <c r="M13" i="31"/>
  <c r="AD12" i="31"/>
  <c r="M12" i="31"/>
  <c r="AD11" i="31"/>
  <c r="M11" i="31"/>
  <c r="AD10" i="31"/>
  <c r="M10" i="31"/>
  <c r="AD9" i="31"/>
  <c r="M9" i="31"/>
  <c r="AD8" i="31"/>
  <c r="M8" i="31"/>
  <c r="AD7" i="31"/>
  <c r="M7" i="31"/>
  <c r="AD6" i="31"/>
  <c r="M6" i="31"/>
  <c r="AD5" i="31"/>
  <c r="M5" i="31"/>
  <c r="AD4" i="31"/>
  <c r="M4" i="31"/>
  <c r="AD87" i="30" l="1"/>
  <c r="AD149" i="30" l="1"/>
  <c r="AC149" i="30"/>
  <c r="AB149" i="30"/>
  <c r="AA149" i="30"/>
  <c r="W149" i="30"/>
  <c r="V149" i="30"/>
  <c r="U149" i="30"/>
  <c r="T149" i="30"/>
  <c r="S149" i="30"/>
  <c r="R149" i="30"/>
  <c r="Q149" i="30"/>
  <c r="P149" i="30"/>
  <c r="M149" i="30"/>
  <c r="J149" i="30"/>
  <c r="I149" i="30"/>
  <c r="H149" i="30"/>
  <c r="C149" i="30"/>
  <c r="AD148" i="30"/>
  <c r="AC148" i="30"/>
  <c r="AB148" i="30"/>
  <c r="AA148" i="30"/>
  <c r="W148" i="30"/>
  <c r="V148" i="30"/>
  <c r="U148" i="30"/>
  <c r="T148" i="30"/>
  <c r="S148" i="30"/>
  <c r="R148" i="30"/>
  <c r="Q148" i="30"/>
  <c r="P148" i="30"/>
  <c r="M148" i="30"/>
  <c r="J148" i="30"/>
  <c r="I148" i="30"/>
  <c r="H148" i="30"/>
  <c r="C148" i="30"/>
  <c r="AD147" i="30"/>
  <c r="AC147" i="30"/>
  <c r="AB147" i="30"/>
  <c r="AA147" i="30"/>
  <c r="W147" i="30"/>
  <c r="V147" i="30"/>
  <c r="U147" i="30"/>
  <c r="T147" i="30"/>
  <c r="S147" i="30"/>
  <c r="R147" i="30"/>
  <c r="Q147" i="30"/>
  <c r="P147" i="30"/>
  <c r="M147" i="30"/>
  <c r="J147" i="30"/>
  <c r="I147" i="30"/>
  <c r="H147" i="30"/>
  <c r="C147" i="30"/>
  <c r="AD146" i="30"/>
  <c r="AC146" i="30"/>
  <c r="AB146" i="30"/>
  <c r="AA146" i="30"/>
  <c r="W146" i="30"/>
  <c r="V146" i="30"/>
  <c r="U146" i="30"/>
  <c r="T146" i="30"/>
  <c r="S146" i="30"/>
  <c r="R146" i="30"/>
  <c r="Q146" i="30"/>
  <c r="P146" i="30"/>
  <c r="M146" i="30"/>
  <c r="J146" i="30"/>
  <c r="I146" i="30"/>
  <c r="H146" i="30"/>
  <c r="C146" i="30"/>
  <c r="AD145" i="30"/>
  <c r="AC145" i="30"/>
  <c r="AB145" i="30"/>
  <c r="AA145" i="30"/>
  <c r="W145" i="30"/>
  <c r="V145" i="30"/>
  <c r="U145" i="30"/>
  <c r="T145" i="30"/>
  <c r="S145" i="30"/>
  <c r="R145" i="30"/>
  <c r="Q145" i="30"/>
  <c r="P145" i="30"/>
  <c r="M145" i="30"/>
  <c r="J145" i="30"/>
  <c r="I145" i="30"/>
  <c r="H145" i="30"/>
  <c r="C145" i="30"/>
  <c r="AD144" i="30"/>
  <c r="AC144" i="30"/>
  <c r="AB144" i="30"/>
  <c r="AA144" i="30"/>
  <c r="W144" i="30"/>
  <c r="V144" i="30"/>
  <c r="U144" i="30"/>
  <c r="T144" i="30"/>
  <c r="S144" i="30"/>
  <c r="R144" i="30"/>
  <c r="Q144" i="30"/>
  <c r="P144" i="30"/>
  <c r="M144" i="30"/>
  <c r="J144" i="30"/>
  <c r="I144" i="30"/>
  <c r="H144" i="30"/>
  <c r="C144" i="30"/>
  <c r="AD143" i="30"/>
  <c r="AC143" i="30"/>
  <c r="AB143" i="30"/>
  <c r="AA143" i="30"/>
  <c r="W143" i="30"/>
  <c r="V143" i="30"/>
  <c r="U143" i="30"/>
  <c r="T143" i="30"/>
  <c r="S143" i="30"/>
  <c r="R143" i="30"/>
  <c r="Q143" i="30"/>
  <c r="P143" i="30"/>
  <c r="M143" i="30"/>
  <c r="J143" i="30"/>
  <c r="I143" i="30"/>
  <c r="H143" i="30"/>
  <c r="C143" i="30"/>
  <c r="AD142" i="30"/>
  <c r="AC142" i="30"/>
  <c r="AB142" i="30"/>
  <c r="AA142" i="30"/>
  <c r="W142" i="30"/>
  <c r="V142" i="30"/>
  <c r="U142" i="30"/>
  <c r="T142" i="30"/>
  <c r="S142" i="30"/>
  <c r="R142" i="30"/>
  <c r="Q142" i="30"/>
  <c r="P142" i="30"/>
  <c r="M142" i="30"/>
  <c r="J142" i="30"/>
  <c r="I142" i="30"/>
  <c r="H142" i="30"/>
  <c r="C142" i="30"/>
  <c r="AD141" i="30"/>
  <c r="AC141" i="30"/>
  <c r="AB141" i="30"/>
  <c r="AA141" i="30"/>
  <c r="W141" i="30"/>
  <c r="V141" i="30"/>
  <c r="U141" i="30"/>
  <c r="T141" i="30"/>
  <c r="S141" i="30"/>
  <c r="R141" i="30"/>
  <c r="Q141" i="30"/>
  <c r="P141" i="30"/>
  <c r="M141" i="30"/>
  <c r="J141" i="30"/>
  <c r="I141" i="30"/>
  <c r="H141" i="30"/>
  <c r="C141" i="30"/>
  <c r="AD140" i="30"/>
  <c r="AC140" i="30"/>
  <c r="AB140" i="30"/>
  <c r="AA140" i="30"/>
  <c r="W140" i="30"/>
  <c r="V140" i="30"/>
  <c r="U140" i="30"/>
  <c r="T140" i="30"/>
  <c r="S140" i="30"/>
  <c r="R140" i="30"/>
  <c r="Q140" i="30"/>
  <c r="P140" i="30"/>
  <c r="M140" i="30"/>
  <c r="J140" i="30"/>
  <c r="I140" i="30"/>
  <c r="H140" i="30"/>
  <c r="C140" i="30"/>
  <c r="AD139" i="30"/>
  <c r="AC139" i="30"/>
  <c r="AB139" i="30"/>
  <c r="AA139" i="30"/>
  <c r="W139" i="30"/>
  <c r="V139" i="30"/>
  <c r="U139" i="30"/>
  <c r="T139" i="30"/>
  <c r="S139" i="30"/>
  <c r="R139" i="30"/>
  <c r="Q139" i="30"/>
  <c r="P139" i="30"/>
  <c r="M139" i="30"/>
  <c r="J139" i="30"/>
  <c r="I139" i="30"/>
  <c r="H139" i="30"/>
  <c r="C139" i="30"/>
  <c r="AD138" i="30"/>
  <c r="AD137" i="30"/>
  <c r="AD136" i="30"/>
  <c r="AD135" i="30"/>
  <c r="AD134" i="30"/>
  <c r="AD133" i="30"/>
  <c r="AD132" i="30"/>
  <c r="AD131" i="30"/>
  <c r="AD130" i="30"/>
  <c r="AD129" i="30"/>
  <c r="AD128" i="30"/>
  <c r="AD127" i="30"/>
  <c r="AD126" i="30"/>
  <c r="AD125" i="30"/>
  <c r="AD124" i="30"/>
  <c r="AD123" i="30"/>
  <c r="AD122" i="30"/>
  <c r="AD121" i="30"/>
  <c r="AD120" i="30"/>
  <c r="AD119" i="30"/>
  <c r="AD118" i="30"/>
  <c r="AD117" i="30"/>
  <c r="AD116" i="30"/>
  <c r="AD115" i="30"/>
  <c r="AD114" i="30"/>
  <c r="AD113" i="30"/>
  <c r="AD112" i="30"/>
  <c r="AD111" i="30"/>
  <c r="AD110" i="30"/>
  <c r="AD109" i="30"/>
  <c r="AD108" i="30"/>
  <c r="AD107" i="30"/>
  <c r="AD106" i="30"/>
  <c r="AD105" i="30"/>
  <c r="AD104" i="30"/>
  <c r="AD103" i="30"/>
  <c r="AD102" i="30"/>
  <c r="AD101" i="30"/>
  <c r="AD100" i="30"/>
  <c r="AD99" i="30"/>
  <c r="AD98" i="30"/>
  <c r="AD97" i="30"/>
  <c r="AD96" i="30"/>
  <c r="AD95" i="30"/>
  <c r="AD94" i="30"/>
  <c r="AD93" i="30"/>
  <c r="AD92" i="30"/>
  <c r="AD91" i="30"/>
  <c r="AD90" i="30"/>
  <c r="AD89" i="30"/>
  <c r="AD88" i="30"/>
  <c r="AD86" i="30"/>
  <c r="M86" i="30"/>
  <c r="AD83" i="30"/>
  <c r="AB83" i="30"/>
  <c r="AA83" i="30"/>
  <c r="W83" i="30"/>
  <c r="V83" i="30"/>
  <c r="U83" i="30"/>
  <c r="T83" i="30"/>
  <c r="S83" i="30"/>
  <c r="R83" i="30"/>
  <c r="Q83" i="30"/>
  <c r="P83" i="30"/>
  <c r="J83" i="30"/>
  <c r="H83" i="30"/>
  <c r="C83" i="30"/>
  <c r="AC82" i="30"/>
  <c r="AB82" i="30"/>
  <c r="AA82" i="30"/>
  <c r="W82" i="30"/>
  <c r="V82" i="30"/>
  <c r="U82" i="30"/>
  <c r="T82" i="30"/>
  <c r="S82" i="30"/>
  <c r="R82" i="30"/>
  <c r="Q82" i="30"/>
  <c r="P82" i="30"/>
  <c r="M82" i="30"/>
  <c r="J82" i="30"/>
  <c r="H82" i="30"/>
  <c r="C82" i="30"/>
  <c r="AC81" i="30"/>
  <c r="AB81" i="30"/>
  <c r="AA81" i="30"/>
  <c r="W81" i="30"/>
  <c r="V81" i="30"/>
  <c r="U81" i="30"/>
  <c r="T81" i="30"/>
  <c r="S81" i="30"/>
  <c r="R81" i="30"/>
  <c r="Q81" i="30"/>
  <c r="P81" i="30"/>
  <c r="M81" i="30"/>
  <c r="J81" i="30"/>
  <c r="H81" i="30"/>
  <c r="C81" i="30"/>
  <c r="AD80" i="30"/>
  <c r="AD79" i="30"/>
  <c r="AD78" i="30"/>
  <c r="AD77" i="30"/>
  <c r="AD76" i="30"/>
  <c r="AD75" i="30"/>
  <c r="AD74" i="30"/>
  <c r="M74" i="30"/>
  <c r="AD73" i="30"/>
  <c r="M73" i="30"/>
  <c r="AD72" i="30"/>
  <c r="M72" i="30"/>
  <c r="AD69" i="30"/>
  <c r="AB69" i="30"/>
  <c r="AA69" i="30"/>
  <c r="W69" i="30"/>
  <c r="V69" i="30"/>
  <c r="U69" i="30"/>
  <c r="T69" i="30"/>
  <c r="S69" i="30"/>
  <c r="R69" i="30"/>
  <c r="Q69" i="30"/>
  <c r="P69" i="30"/>
  <c r="J69" i="30"/>
  <c r="H69" i="30"/>
  <c r="C69" i="30"/>
  <c r="AD68" i="30"/>
  <c r="AB68" i="30"/>
  <c r="AA68" i="30"/>
  <c r="W68" i="30"/>
  <c r="V68" i="30"/>
  <c r="U68" i="30"/>
  <c r="T68" i="30"/>
  <c r="S68" i="30"/>
  <c r="R68" i="30"/>
  <c r="Q68" i="30"/>
  <c r="P68" i="30"/>
  <c r="M68" i="30"/>
  <c r="J68" i="30"/>
  <c r="H68" i="30"/>
  <c r="C68" i="30"/>
  <c r="AD67" i="30"/>
  <c r="AD66" i="30"/>
  <c r="AD65" i="30"/>
  <c r="AD62" i="30"/>
  <c r="AB62" i="30"/>
  <c r="AA62" i="30"/>
  <c r="W62" i="30"/>
  <c r="V62" i="30"/>
  <c r="U62" i="30"/>
  <c r="T62" i="30"/>
  <c r="S62" i="30"/>
  <c r="R62" i="30"/>
  <c r="Q62" i="30"/>
  <c r="P62" i="30"/>
  <c r="M62" i="30"/>
  <c r="J62" i="30"/>
  <c r="I62" i="30"/>
  <c r="H62" i="30"/>
  <c r="C62" i="30"/>
  <c r="AD61" i="30"/>
  <c r="AB61" i="30"/>
  <c r="AA61" i="30"/>
  <c r="W61" i="30"/>
  <c r="V61" i="30"/>
  <c r="U61" i="30"/>
  <c r="T61" i="30"/>
  <c r="S61" i="30"/>
  <c r="R61" i="30"/>
  <c r="Q61" i="30"/>
  <c r="P61" i="30"/>
  <c r="M61" i="30"/>
  <c r="J61" i="30"/>
  <c r="I61" i="30"/>
  <c r="H61" i="30"/>
  <c r="C61" i="30"/>
  <c r="AD60" i="30"/>
  <c r="M60" i="30"/>
  <c r="AD59" i="30"/>
  <c r="M59" i="30"/>
  <c r="AD58" i="30"/>
  <c r="M58" i="30"/>
  <c r="AD57" i="30"/>
  <c r="M57" i="30"/>
  <c r="AD56" i="30"/>
  <c r="M56" i="30"/>
  <c r="AD55" i="30"/>
  <c r="M55" i="30"/>
  <c r="AD54" i="30"/>
  <c r="M54" i="30"/>
  <c r="AD53" i="30"/>
  <c r="M53" i="30"/>
  <c r="AD52" i="30"/>
  <c r="M52" i="30"/>
  <c r="AD51" i="30"/>
  <c r="M51" i="30"/>
  <c r="AD50" i="30"/>
  <c r="M50" i="30"/>
  <c r="AD49" i="30"/>
  <c r="M49" i="30"/>
  <c r="AD48" i="30"/>
  <c r="M48" i="30"/>
  <c r="AD47" i="30"/>
  <c r="M47" i="30"/>
  <c r="AD46" i="30"/>
  <c r="M46" i="30"/>
  <c r="AD45" i="30"/>
  <c r="M45" i="30"/>
  <c r="AD44" i="30"/>
  <c r="M44" i="30"/>
  <c r="AD43" i="30"/>
  <c r="M43" i="30"/>
  <c r="AD42" i="30"/>
  <c r="M42" i="30"/>
  <c r="AD41" i="30"/>
  <c r="M41" i="30"/>
  <c r="AD40" i="30"/>
  <c r="M40" i="30"/>
  <c r="AD39" i="30"/>
  <c r="M39" i="30"/>
  <c r="AD38" i="30"/>
  <c r="M38" i="30"/>
  <c r="AD37" i="30"/>
  <c r="M37" i="30"/>
  <c r="AD36" i="30"/>
  <c r="M36" i="30"/>
  <c r="AD35" i="30"/>
  <c r="M35" i="30"/>
  <c r="AD34" i="30"/>
  <c r="M34" i="30"/>
  <c r="AD33" i="30"/>
  <c r="M33" i="30"/>
  <c r="AD32" i="30"/>
  <c r="M32" i="30"/>
  <c r="AD31" i="30"/>
  <c r="M31" i="30"/>
  <c r="AD30" i="30"/>
  <c r="M30" i="30"/>
  <c r="AD29" i="30"/>
  <c r="M29" i="30"/>
  <c r="AD28" i="30"/>
  <c r="M28" i="30"/>
  <c r="AD27" i="30"/>
  <c r="M27" i="30"/>
  <c r="AD26" i="30"/>
  <c r="M26" i="30"/>
  <c r="AD25" i="30"/>
  <c r="M25" i="30"/>
  <c r="AD24" i="30"/>
  <c r="M24" i="30"/>
  <c r="AD23" i="30"/>
  <c r="M23" i="30"/>
  <c r="AD22" i="30"/>
  <c r="M22" i="30"/>
  <c r="AD21" i="30"/>
  <c r="M21" i="30"/>
  <c r="AD20" i="30"/>
  <c r="M20" i="30"/>
  <c r="AD19" i="30"/>
  <c r="M19" i="30"/>
  <c r="AD18" i="30"/>
  <c r="M18" i="30"/>
  <c r="AD17" i="30"/>
  <c r="M17" i="30"/>
  <c r="AD16" i="30"/>
  <c r="M16" i="30"/>
  <c r="AD15" i="30"/>
  <c r="M15" i="30"/>
  <c r="AD14" i="30"/>
  <c r="M14" i="30"/>
  <c r="AD13" i="30"/>
  <c r="M13" i="30"/>
  <c r="AD12" i="30"/>
  <c r="M12" i="30"/>
  <c r="AD11" i="30"/>
  <c r="M11" i="30"/>
  <c r="AD10" i="30"/>
  <c r="M10" i="30"/>
  <c r="AD9" i="30"/>
  <c r="M9" i="30"/>
  <c r="AD8" i="30"/>
  <c r="M8" i="30"/>
  <c r="AD7" i="30"/>
  <c r="M7" i="30"/>
  <c r="AD6" i="30"/>
  <c r="M6" i="30"/>
  <c r="AD5" i="30"/>
  <c r="M5" i="30"/>
  <c r="AD4" i="30"/>
  <c r="M4" i="30"/>
  <c r="AD150" i="29"/>
  <c r="AC150" i="29"/>
  <c r="AB150" i="29"/>
  <c r="AA150" i="29"/>
  <c r="W150" i="29"/>
  <c r="V150" i="29"/>
  <c r="U150" i="29"/>
  <c r="T150" i="29"/>
  <c r="S150" i="29"/>
  <c r="R150" i="29"/>
  <c r="Q150" i="29"/>
  <c r="P150" i="29"/>
  <c r="M150" i="29"/>
  <c r="J150" i="29"/>
  <c r="I150" i="29"/>
  <c r="H150" i="29"/>
  <c r="C150" i="29"/>
  <c r="AD149" i="29"/>
  <c r="AC149" i="29"/>
  <c r="AB149" i="29"/>
  <c r="AA149" i="29"/>
  <c r="W149" i="29"/>
  <c r="V149" i="29"/>
  <c r="U149" i="29"/>
  <c r="T149" i="29"/>
  <c r="S149" i="29"/>
  <c r="R149" i="29"/>
  <c r="Q149" i="29"/>
  <c r="P149" i="29"/>
  <c r="M149" i="29"/>
  <c r="J149" i="29"/>
  <c r="I149" i="29"/>
  <c r="H149" i="29"/>
  <c r="C149" i="29"/>
  <c r="AD148" i="29"/>
  <c r="AC148" i="29"/>
  <c r="AB148" i="29"/>
  <c r="AA148" i="29"/>
  <c r="W148" i="29"/>
  <c r="V148" i="29"/>
  <c r="U148" i="29"/>
  <c r="T148" i="29"/>
  <c r="S148" i="29"/>
  <c r="R148" i="29"/>
  <c r="Q148" i="29"/>
  <c r="P148" i="29"/>
  <c r="M148" i="29"/>
  <c r="J148" i="29"/>
  <c r="I148" i="29"/>
  <c r="H148" i="29"/>
  <c r="C148" i="29"/>
  <c r="AD147" i="29"/>
  <c r="AC147" i="29"/>
  <c r="AB147" i="29"/>
  <c r="AA147" i="29"/>
  <c r="W147" i="29"/>
  <c r="V147" i="29"/>
  <c r="U147" i="29"/>
  <c r="T147" i="29"/>
  <c r="S147" i="29"/>
  <c r="R147" i="29"/>
  <c r="Q147" i="29"/>
  <c r="P147" i="29"/>
  <c r="M147" i="29"/>
  <c r="J147" i="29"/>
  <c r="I147" i="29"/>
  <c r="H147" i="29"/>
  <c r="C147" i="29"/>
  <c r="AD146" i="29"/>
  <c r="AC146" i="29"/>
  <c r="AB146" i="29"/>
  <c r="AA146" i="29"/>
  <c r="W146" i="29"/>
  <c r="V146" i="29"/>
  <c r="U146" i="29"/>
  <c r="T146" i="29"/>
  <c r="S146" i="29"/>
  <c r="R146" i="29"/>
  <c r="Q146" i="29"/>
  <c r="P146" i="29"/>
  <c r="M146" i="29"/>
  <c r="J146" i="29"/>
  <c r="I146" i="29"/>
  <c r="H146" i="29"/>
  <c r="C146" i="29"/>
  <c r="AD145" i="29"/>
  <c r="AC145" i="29"/>
  <c r="AB145" i="29"/>
  <c r="AA145" i="29"/>
  <c r="W145" i="29"/>
  <c r="V145" i="29"/>
  <c r="U145" i="29"/>
  <c r="T145" i="29"/>
  <c r="S145" i="29"/>
  <c r="R145" i="29"/>
  <c r="Q145" i="29"/>
  <c r="P145" i="29"/>
  <c r="M145" i="29"/>
  <c r="J145" i="29"/>
  <c r="I145" i="29"/>
  <c r="H145" i="29"/>
  <c r="C145" i="29"/>
  <c r="AD144" i="29"/>
  <c r="AC144" i="29"/>
  <c r="AB144" i="29"/>
  <c r="AA144" i="29"/>
  <c r="W144" i="29"/>
  <c r="V144" i="29"/>
  <c r="U144" i="29"/>
  <c r="T144" i="29"/>
  <c r="S144" i="29"/>
  <c r="R144" i="29"/>
  <c r="Q144" i="29"/>
  <c r="P144" i="29"/>
  <c r="M144" i="29"/>
  <c r="J144" i="29"/>
  <c r="I144" i="29"/>
  <c r="H144" i="29"/>
  <c r="C144" i="29"/>
  <c r="AD143" i="29"/>
  <c r="AC143" i="29"/>
  <c r="AB143" i="29"/>
  <c r="AA143" i="29"/>
  <c r="W143" i="29"/>
  <c r="V143" i="29"/>
  <c r="U143" i="29"/>
  <c r="T143" i="29"/>
  <c r="S143" i="29"/>
  <c r="R143" i="29"/>
  <c r="Q143" i="29"/>
  <c r="P143" i="29"/>
  <c r="M143" i="29"/>
  <c r="J143" i="29"/>
  <c r="I143" i="29"/>
  <c r="H143" i="29"/>
  <c r="C143" i="29"/>
  <c r="AD142" i="29"/>
  <c r="AC142" i="29"/>
  <c r="AB142" i="29"/>
  <c r="AA142" i="29"/>
  <c r="W142" i="29"/>
  <c r="V142" i="29"/>
  <c r="U142" i="29"/>
  <c r="T142" i="29"/>
  <c r="S142" i="29"/>
  <c r="R142" i="29"/>
  <c r="Q142" i="29"/>
  <c r="P142" i="29"/>
  <c r="M142" i="29"/>
  <c r="J142" i="29"/>
  <c r="I142" i="29"/>
  <c r="H142" i="29"/>
  <c r="C142" i="29"/>
  <c r="AD141" i="29"/>
  <c r="AC141" i="29"/>
  <c r="AB141" i="29"/>
  <c r="AA141" i="29"/>
  <c r="W141" i="29"/>
  <c r="V141" i="29"/>
  <c r="U141" i="29"/>
  <c r="T141" i="29"/>
  <c r="S141" i="29"/>
  <c r="R141" i="29"/>
  <c r="Q141" i="29"/>
  <c r="P141" i="29"/>
  <c r="M141" i="29"/>
  <c r="J141" i="29"/>
  <c r="I141" i="29"/>
  <c r="H141" i="29"/>
  <c r="C141" i="29"/>
  <c r="AD140" i="29"/>
  <c r="AC140" i="29"/>
  <c r="AB140" i="29"/>
  <c r="AA140" i="29"/>
  <c r="W140" i="29"/>
  <c r="V140" i="29"/>
  <c r="U140" i="29"/>
  <c r="T140" i="29"/>
  <c r="S140" i="29"/>
  <c r="R140" i="29"/>
  <c r="Q140" i="29"/>
  <c r="P140" i="29"/>
  <c r="M140" i="29"/>
  <c r="J140" i="29"/>
  <c r="I140" i="29"/>
  <c r="H140" i="29"/>
  <c r="C140" i="29"/>
  <c r="AD139" i="29"/>
  <c r="AD138" i="29"/>
  <c r="AD137" i="29"/>
  <c r="AD136" i="29"/>
  <c r="AD135" i="29"/>
  <c r="AD134" i="29"/>
  <c r="AD133" i="29"/>
  <c r="AD132" i="29"/>
  <c r="AD131" i="29"/>
  <c r="AD130" i="29"/>
  <c r="AD129" i="29"/>
  <c r="AD128" i="29"/>
  <c r="AD127" i="29"/>
  <c r="AD126" i="29"/>
  <c r="AD125" i="29"/>
  <c r="AD124" i="29"/>
  <c r="AD123" i="29"/>
  <c r="AD122" i="29"/>
  <c r="AD121" i="29"/>
  <c r="AD120" i="29"/>
  <c r="AD119" i="29"/>
  <c r="AD118" i="29"/>
  <c r="AD117" i="29"/>
  <c r="AD116" i="29"/>
  <c r="AD115" i="29"/>
  <c r="AD114" i="29"/>
  <c r="AD113" i="29"/>
  <c r="AD112" i="29"/>
  <c r="AD111" i="29"/>
  <c r="AD110" i="29"/>
  <c r="AD109" i="29"/>
  <c r="AD108" i="29"/>
  <c r="AD107" i="29"/>
  <c r="AD106" i="29"/>
  <c r="AD105" i="29"/>
  <c r="AD104" i="29"/>
  <c r="AD103" i="29"/>
  <c r="AD102" i="29"/>
  <c r="AD101" i="29"/>
  <c r="AD100" i="29"/>
  <c r="AD99" i="29"/>
  <c r="AD98" i="29"/>
  <c r="AD97" i="29"/>
  <c r="AD96" i="29"/>
  <c r="AD95" i="29"/>
  <c r="AD94" i="29"/>
  <c r="AD93" i="29"/>
  <c r="AD92" i="29"/>
  <c r="AD91" i="29"/>
  <c r="AD90" i="29"/>
  <c r="AD89" i="29"/>
  <c r="AD88" i="29"/>
  <c r="M88" i="29"/>
  <c r="AD85" i="29"/>
  <c r="AB85" i="29"/>
  <c r="AA85" i="29"/>
  <c r="W85" i="29"/>
  <c r="V85" i="29"/>
  <c r="U85" i="29"/>
  <c r="T85" i="29"/>
  <c r="S85" i="29"/>
  <c r="R85" i="29"/>
  <c r="Q85" i="29"/>
  <c r="P85" i="29"/>
  <c r="J85" i="29"/>
  <c r="H85" i="29"/>
  <c r="C85" i="29"/>
  <c r="AC84" i="29"/>
  <c r="AB84" i="29"/>
  <c r="AA84" i="29"/>
  <c r="W84" i="29"/>
  <c r="V84" i="29"/>
  <c r="U84" i="29"/>
  <c r="T84" i="29"/>
  <c r="S84" i="29"/>
  <c r="R84" i="29"/>
  <c r="Q84" i="29"/>
  <c r="P84" i="29"/>
  <c r="M84" i="29"/>
  <c r="J84" i="29"/>
  <c r="H84" i="29"/>
  <c r="C84" i="29"/>
  <c r="AC83" i="29"/>
  <c r="AB83" i="29"/>
  <c r="AA83" i="29"/>
  <c r="W83" i="29"/>
  <c r="V83" i="29"/>
  <c r="U83" i="29"/>
  <c r="T83" i="29"/>
  <c r="S83" i="29"/>
  <c r="R83" i="29"/>
  <c r="Q83" i="29"/>
  <c r="P83" i="29"/>
  <c r="M83" i="29"/>
  <c r="J83" i="29"/>
  <c r="H83" i="29"/>
  <c r="C83" i="29"/>
  <c r="AD82" i="29"/>
  <c r="AD81" i="29"/>
  <c r="AD80" i="29"/>
  <c r="AD79" i="29"/>
  <c r="AD78" i="29"/>
  <c r="AD77" i="29"/>
  <c r="AD76" i="29"/>
  <c r="M76" i="29"/>
  <c r="AD75" i="29"/>
  <c r="M75" i="29"/>
  <c r="AD74" i="29"/>
  <c r="M74" i="29"/>
  <c r="AD73" i="29"/>
  <c r="M73" i="29"/>
  <c r="AD70" i="29"/>
  <c r="AB70" i="29"/>
  <c r="AA70" i="29"/>
  <c r="W70" i="29"/>
  <c r="V70" i="29"/>
  <c r="U70" i="29"/>
  <c r="T70" i="29"/>
  <c r="S70" i="29"/>
  <c r="R70" i="29"/>
  <c r="Q70" i="29"/>
  <c r="P70" i="29"/>
  <c r="J70" i="29"/>
  <c r="H70" i="29"/>
  <c r="C70" i="29"/>
  <c r="AD69" i="29"/>
  <c r="AB69" i="29"/>
  <c r="AA69" i="29"/>
  <c r="W69" i="29"/>
  <c r="V69" i="29"/>
  <c r="U69" i="29"/>
  <c r="T69" i="29"/>
  <c r="S69" i="29"/>
  <c r="R69" i="29"/>
  <c r="Q69" i="29"/>
  <c r="P69" i="29"/>
  <c r="M69" i="29"/>
  <c r="J69" i="29"/>
  <c r="H69" i="29"/>
  <c r="C69" i="29"/>
  <c r="AD68" i="29"/>
  <c r="AD67" i="29"/>
  <c r="AD66" i="29"/>
  <c r="AD63" i="29"/>
  <c r="AB63" i="29"/>
  <c r="AA63" i="29"/>
  <c r="W63" i="29"/>
  <c r="V63" i="29"/>
  <c r="U63" i="29"/>
  <c r="T63" i="29"/>
  <c r="S63" i="29"/>
  <c r="R63" i="29"/>
  <c r="Q63" i="29"/>
  <c r="P63" i="29"/>
  <c r="M63" i="29"/>
  <c r="J63" i="29"/>
  <c r="I63" i="29"/>
  <c r="H63" i="29"/>
  <c r="C63" i="29"/>
  <c r="AD62" i="29"/>
  <c r="AB62" i="29"/>
  <c r="AA62" i="29"/>
  <c r="W62" i="29"/>
  <c r="V62" i="29"/>
  <c r="U62" i="29"/>
  <c r="T62" i="29"/>
  <c r="S62" i="29"/>
  <c r="R62" i="29"/>
  <c r="Q62" i="29"/>
  <c r="P62" i="29"/>
  <c r="M62" i="29"/>
  <c r="J62" i="29"/>
  <c r="I62" i="29"/>
  <c r="H62" i="29"/>
  <c r="C62" i="29"/>
  <c r="AD61" i="29"/>
  <c r="M61" i="29"/>
  <c r="AD60" i="29"/>
  <c r="M60" i="29"/>
  <c r="AD59" i="29"/>
  <c r="M59" i="29"/>
  <c r="AD58" i="29"/>
  <c r="M58" i="29"/>
  <c r="AD57" i="29"/>
  <c r="M57" i="29"/>
  <c r="AD56" i="29"/>
  <c r="M56" i="29"/>
  <c r="AD55" i="29"/>
  <c r="M55" i="29"/>
  <c r="AD54" i="29"/>
  <c r="M54" i="29"/>
  <c r="AD53" i="29"/>
  <c r="M53" i="29"/>
  <c r="AD52" i="29"/>
  <c r="M52" i="29"/>
  <c r="AD51" i="29"/>
  <c r="M51" i="29"/>
  <c r="AD50" i="29"/>
  <c r="M50" i="29"/>
  <c r="AD49" i="29"/>
  <c r="M49" i="29"/>
  <c r="AD48" i="29"/>
  <c r="M48" i="29"/>
  <c r="AD47" i="29"/>
  <c r="M47" i="29"/>
  <c r="AD46" i="29"/>
  <c r="M46" i="29"/>
  <c r="AD45" i="29"/>
  <c r="M45" i="29"/>
  <c r="AD44" i="29"/>
  <c r="M44" i="29"/>
  <c r="AD43" i="29"/>
  <c r="M43" i="29"/>
  <c r="AD42" i="29"/>
  <c r="M42" i="29"/>
  <c r="AD41" i="29"/>
  <c r="M41" i="29"/>
  <c r="AD40" i="29"/>
  <c r="M40" i="29"/>
  <c r="AD39" i="29"/>
  <c r="M39" i="29"/>
  <c r="AD38" i="29"/>
  <c r="M38" i="29"/>
  <c r="AD37" i="29"/>
  <c r="M37" i="29"/>
  <c r="AD36" i="29"/>
  <c r="M36" i="29"/>
  <c r="AD35" i="29"/>
  <c r="M35" i="29"/>
  <c r="AD34" i="29"/>
  <c r="M34" i="29"/>
  <c r="AD33" i="29"/>
  <c r="M33" i="29"/>
  <c r="AD32" i="29"/>
  <c r="M32" i="29"/>
  <c r="AD31" i="29"/>
  <c r="M31" i="29"/>
  <c r="AD30" i="29"/>
  <c r="M30" i="29"/>
  <c r="AD29" i="29"/>
  <c r="M29" i="29"/>
  <c r="AD28" i="29"/>
  <c r="M28" i="29"/>
  <c r="AD27" i="29"/>
  <c r="M27" i="29"/>
  <c r="AD26" i="29"/>
  <c r="M26" i="29"/>
  <c r="AD25" i="29"/>
  <c r="M25" i="29"/>
  <c r="AD24" i="29"/>
  <c r="M24" i="29"/>
  <c r="AD23" i="29"/>
  <c r="M23" i="29"/>
  <c r="AD22" i="29"/>
  <c r="M22" i="29"/>
  <c r="AD21" i="29"/>
  <c r="M21" i="29"/>
  <c r="AD20" i="29"/>
  <c r="M20" i="29"/>
  <c r="AD19" i="29"/>
  <c r="M19" i="29"/>
  <c r="AD18" i="29"/>
  <c r="M18" i="29"/>
  <c r="AD17" i="29"/>
  <c r="M17" i="29"/>
  <c r="AD16" i="29"/>
  <c r="M16" i="29"/>
  <c r="AD15" i="29"/>
  <c r="M15" i="29"/>
  <c r="AD14" i="29"/>
  <c r="M14" i="29"/>
  <c r="AD13" i="29"/>
  <c r="M13" i="29"/>
  <c r="AD12" i="29"/>
  <c r="M12" i="29"/>
  <c r="AD11" i="29"/>
  <c r="M11" i="29"/>
  <c r="AD10" i="29"/>
  <c r="M10" i="29"/>
  <c r="AD9" i="29"/>
  <c r="M9" i="29"/>
  <c r="AD8" i="29"/>
  <c r="M8" i="29"/>
  <c r="AD7" i="29"/>
  <c r="M7" i="29"/>
  <c r="AD6" i="29"/>
  <c r="M6" i="29"/>
  <c r="AD5" i="29"/>
  <c r="M5" i="29"/>
  <c r="AD4" i="29"/>
  <c r="M4" i="29"/>
  <c r="AD90" i="28" l="1"/>
  <c r="AD153" i="28"/>
  <c r="AC153" i="28"/>
  <c r="AB153" i="28"/>
  <c r="AA153" i="28"/>
  <c r="W153" i="28"/>
  <c r="V153" i="28"/>
  <c r="U153" i="28"/>
  <c r="T153" i="28"/>
  <c r="S153" i="28"/>
  <c r="R153" i="28"/>
  <c r="Q153" i="28"/>
  <c r="P153" i="28"/>
  <c r="M153" i="28"/>
  <c r="J153" i="28"/>
  <c r="I153" i="28"/>
  <c r="H153" i="28"/>
  <c r="C153" i="28"/>
  <c r="AD152" i="28"/>
  <c r="AC152" i="28"/>
  <c r="AB152" i="28"/>
  <c r="AA152" i="28"/>
  <c r="W152" i="28"/>
  <c r="V152" i="28"/>
  <c r="U152" i="28"/>
  <c r="T152" i="28"/>
  <c r="S152" i="28"/>
  <c r="R152" i="28"/>
  <c r="Q152" i="28"/>
  <c r="P152" i="28"/>
  <c r="M152" i="28"/>
  <c r="J152" i="28"/>
  <c r="I152" i="28"/>
  <c r="H152" i="28"/>
  <c r="C152" i="28"/>
  <c r="AD151" i="28"/>
  <c r="AC151" i="28"/>
  <c r="AB151" i="28"/>
  <c r="AA151" i="28"/>
  <c r="W151" i="28"/>
  <c r="V151" i="28"/>
  <c r="U151" i="28"/>
  <c r="T151" i="28"/>
  <c r="S151" i="28"/>
  <c r="R151" i="28"/>
  <c r="Q151" i="28"/>
  <c r="P151" i="28"/>
  <c r="M151" i="28"/>
  <c r="J151" i="28"/>
  <c r="I151" i="28"/>
  <c r="H151" i="28"/>
  <c r="C151" i="28"/>
  <c r="AD150" i="28"/>
  <c r="AC150" i="28"/>
  <c r="AB150" i="28"/>
  <c r="AA150" i="28"/>
  <c r="W150" i="28"/>
  <c r="V150" i="28"/>
  <c r="U150" i="28"/>
  <c r="T150" i="28"/>
  <c r="S150" i="28"/>
  <c r="R150" i="28"/>
  <c r="Q150" i="28"/>
  <c r="P150" i="28"/>
  <c r="M150" i="28"/>
  <c r="J150" i="28"/>
  <c r="I150" i="28"/>
  <c r="H150" i="28"/>
  <c r="C150" i="28"/>
  <c r="AD149" i="28"/>
  <c r="AC149" i="28"/>
  <c r="AB149" i="28"/>
  <c r="AA149" i="28"/>
  <c r="W149" i="28"/>
  <c r="V149" i="28"/>
  <c r="U149" i="28"/>
  <c r="T149" i="28"/>
  <c r="S149" i="28"/>
  <c r="R149" i="28"/>
  <c r="Q149" i="28"/>
  <c r="P149" i="28"/>
  <c r="M149" i="28"/>
  <c r="J149" i="28"/>
  <c r="I149" i="28"/>
  <c r="H149" i="28"/>
  <c r="C149" i="28"/>
  <c r="AD148" i="28"/>
  <c r="AC148" i="28"/>
  <c r="AB148" i="28"/>
  <c r="AA148" i="28"/>
  <c r="W148" i="28"/>
  <c r="V148" i="28"/>
  <c r="U148" i="28"/>
  <c r="T148" i="28"/>
  <c r="S148" i="28"/>
  <c r="R148" i="28"/>
  <c r="Q148" i="28"/>
  <c r="P148" i="28"/>
  <c r="M148" i="28"/>
  <c r="J148" i="28"/>
  <c r="I148" i="28"/>
  <c r="H148" i="28"/>
  <c r="C148" i="28"/>
  <c r="AD147" i="28"/>
  <c r="AC147" i="28"/>
  <c r="AB147" i="28"/>
  <c r="AA147" i="28"/>
  <c r="W147" i="28"/>
  <c r="V147" i="28"/>
  <c r="U147" i="28"/>
  <c r="T147" i="28"/>
  <c r="S147" i="28"/>
  <c r="R147" i="28"/>
  <c r="Q147" i="28"/>
  <c r="P147" i="28"/>
  <c r="M147" i="28"/>
  <c r="J147" i="28"/>
  <c r="I147" i="28"/>
  <c r="H147" i="28"/>
  <c r="C147" i="28"/>
  <c r="AD146" i="28"/>
  <c r="AC146" i="28"/>
  <c r="AB146" i="28"/>
  <c r="AA146" i="28"/>
  <c r="W146" i="28"/>
  <c r="V146" i="28"/>
  <c r="U146" i="28"/>
  <c r="T146" i="28"/>
  <c r="S146" i="28"/>
  <c r="R146" i="28"/>
  <c r="Q146" i="28"/>
  <c r="P146" i="28"/>
  <c r="M146" i="28"/>
  <c r="J146" i="28"/>
  <c r="I146" i="28"/>
  <c r="H146" i="28"/>
  <c r="C146" i="28"/>
  <c r="AD145" i="28"/>
  <c r="AC145" i="28"/>
  <c r="AB145" i="28"/>
  <c r="AA145" i="28"/>
  <c r="W145" i="28"/>
  <c r="V145" i="28"/>
  <c r="U145" i="28"/>
  <c r="T145" i="28"/>
  <c r="S145" i="28"/>
  <c r="R145" i="28"/>
  <c r="Q145" i="28"/>
  <c r="P145" i="28"/>
  <c r="M145" i="28"/>
  <c r="J145" i="28"/>
  <c r="I145" i="28"/>
  <c r="H145" i="28"/>
  <c r="C145" i="28"/>
  <c r="AD144" i="28"/>
  <c r="AC144" i="28"/>
  <c r="AB144" i="28"/>
  <c r="AA144" i="28"/>
  <c r="W144" i="28"/>
  <c r="V144" i="28"/>
  <c r="U144" i="28"/>
  <c r="T144" i="28"/>
  <c r="S144" i="28"/>
  <c r="R144" i="28"/>
  <c r="Q144" i="28"/>
  <c r="P144" i="28"/>
  <c r="M144" i="28"/>
  <c r="J144" i="28"/>
  <c r="I144" i="28"/>
  <c r="H144" i="28"/>
  <c r="C144" i="28"/>
  <c r="AD143" i="28"/>
  <c r="AC143" i="28"/>
  <c r="AB143" i="28"/>
  <c r="AA143" i="28"/>
  <c r="W143" i="28"/>
  <c r="V143" i="28"/>
  <c r="U143" i="28"/>
  <c r="T143" i="28"/>
  <c r="S143" i="28"/>
  <c r="R143" i="28"/>
  <c r="Q143" i="28"/>
  <c r="P143" i="28"/>
  <c r="M143" i="28"/>
  <c r="J143" i="28"/>
  <c r="I143" i="28"/>
  <c r="H143" i="28"/>
  <c r="C143" i="28"/>
  <c r="AD142" i="28"/>
  <c r="AD141" i="28"/>
  <c r="AD140" i="28"/>
  <c r="AD139" i="28"/>
  <c r="AD138" i="28"/>
  <c r="AD137" i="28"/>
  <c r="AD136" i="28"/>
  <c r="AD135" i="28"/>
  <c r="AD134" i="28"/>
  <c r="AD133" i="28"/>
  <c r="AD132" i="28"/>
  <c r="AD131" i="28"/>
  <c r="AD130" i="28"/>
  <c r="AD129" i="28"/>
  <c r="AD128" i="28"/>
  <c r="AD127" i="28"/>
  <c r="AD126" i="28"/>
  <c r="AD125" i="28"/>
  <c r="AD124" i="28"/>
  <c r="AD123" i="28"/>
  <c r="AD122" i="28"/>
  <c r="AD121" i="28"/>
  <c r="AD120" i="28"/>
  <c r="AD119" i="28"/>
  <c r="AD118" i="28"/>
  <c r="AD117" i="28"/>
  <c r="AD116" i="28"/>
  <c r="AD115" i="28"/>
  <c r="AD114" i="28"/>
  <c r="AD113" i="28"/>
  <c r="AD112" i="28"/>
  <c r="AD111" i="28"/>
  <c r="AD110" i="28"/>
  <c r="AD109" i="28"/>
  <c r="AD108" i="28"/>
  <c r="AD107" i="28"/>
  <c r="AD106" i="28"/>
  <c r="AD105" i="28"/>
  <c r="AD104" i="28"/>
  <c r="AD103" i="28"/>
  <c r="AD102" i="28"/>
  <c r="AD101" i="28"/>
  <c r="AD100" i="28"/>
  <c r="AD99" i="28"/>
  <c r="AD98" i="28"/>
  <c r="AD97" i="28"/>
  <c r="AD96" i="28"/>
  <c r="AD95" i="28"/>
  <c r="AD94" i="28"/>
  <c r="AD93" i="28"/>
  <c r="AD92" i="28"/>
  <c r="AD91" i="28"/>
  <c r="M91" i="28"/>
  <c r="AD87" i="28"/>
  <c r="AB87" i="28"/>
  <c r="AA87" i="28"/>
  <c r="W87" i="28"/>
  <c r="V87" i="28"/>
  <c r="U87" i="28"/>
  <c r="T87" i="28"/>
  <c r="S87" i="28"/>
  <c r="R87" i="28"/>
  <c r="Q87" i="28"/>
  <c r="P87" i="28"/>
  <c r="J87" i="28"/>
  <c r="H87" i="28"/>
  <c r="C87" i="28"/>
  <c r="AC86" i="28"/>
  <c r="AB86" i="28"/>
  <c r="AA86" i="28"/>
  <c r="W86" i="28"/>
  <c r="V86" i="28"/>
  <c r="U86" i="28"/>
  <c r="T86" i="28"/>
  <c r="S86" i="28"/>
  <c r="R86" i="28"/>
  <c r="Q86" i="28"/>
  <c r="P86" i="28"/>
  <c r="M86" i="28"/>
  <c r="J86" i="28"/>
  <c r="H86" i="28"/>
  <c r="C86" i="28"/>
  <c r="AC85" i="28"/>
  <c r="AB85" i="28"/>
  <c r="AA85" i="28"/>
  <c r="W85" i="28"/>
  <c r="V85" i="28"/>
  <c r="U85" i="28"/>
  <c r="T85" i="28"/>
  <c r="S85" i="28"/>
  <c r="R85" i="28"/>
  <c r="Q85" i="28"/>
  <c r="P85" i="28"/>
  <c r="M85" i="28"/>
  <c r="J85" i="28"/>
  <c r="H85" i="28"/>
  <c r="C85" i="28"/>
  <c r="AD84" i="28"/>
  <c r="AD83" i="28"/>
  <c r="AD82" i="28"/>
  <c r="AD81" i="28"/>
  <c r="AD80" i="28"/>
  <c r="AD79" i="28"/>
  <c r="AD78" i="28"/>
  <c r="M78" i="28"/>
  <c r="AD77" i="28"/>
  <c r="M77" i="28"/>
  <c r="AD76" i="28"/>
  <c r="M76" i="28"/>
  <c r="AD75" i="28"/>
  <c r="M75" i="28"/>
  <c r="AD71" i="28"/>
  <c r="AB71" i="28"/>
  <c r="AA71" i="28"/>
  <c r="W71" i="28"/>
  <c r="V71" i="28"/>
  <c r="U71" i="28"/>
  <c r="T71" i="28"/>
  <c r="S71" i="28"/>
  <c r="R71" i="28"/>
  <c r="Q71" i="28"/>
  <c r="P71" i="28"/>
  <c r="J71" i="28"/>
  <c r="H71" i="28"/>
  <c r="C71" i="28"/>
  <c r="AD70" i="28"/>
  <c r="AB70" i="28"/>
  <c r="AA70" i="28"/>
  <c r="W70" i="28"/>
  <c r="V70" i="28"/>
  <c r="U70" i="28"/>
  <c r="T70" i="28"/>
  <c r="S70" i="28"/>
  <c r="R70" i="28"/>
  <c r="Q70" i="28"/>
  <c r="P70" i="28"/>
  <c r="M70" i="28"/>
  <c r="J70" i="28"/>
  <c r="H70" i="28"/>
  <c r="C70" i="28"/>
  <c r="AD69" i="28"/>
  <c r="AD68" i="28"/>
  <c r="AD67" i="28"/>
  <c r="AD64" i="28"/>
  <c r="AB64" i="28"/>
  <c r="AA64" i="28"/>
  <c r="W64" i="28"/>
  <c r="V64" i="28"/>
  <c r="U64" i="28"/>
  <c r="T64" i="28"/>
  <c r="S64" i="28"/>
  <c r="R64" i="28"/>
  <c r="Q64" i="28"/>
  <c r="P64" i="28"/>
  <c r="M64" i="28"/>
  <c r="J64" i="28"/>
  <c r="I64" i="28"/>
  <c r="H64" i="28"/>
  <c r="C64" i="28"/>
  <c r="AD63" i="28"/>
  <c r="AB63" i="28"/>
  <c r="AA63" i="28"/>
  <c r="W63" i="28"/>
  <c r="V63" i="28"/>
  <c r="U63" i="28"/>
  <c r="T63" i="28"/>
  <c r="S63" i="28"/>
  <c r="R63" i="28"/>
  <c r="Q63" i="28"/>
  <c r="P63" i="28"/>
  <c r="M63" i="28"/>
  <c r="J63" i="28"/>
  <c r="I63" i="28"/>
  <c r="H63" i="28"/>
  <c r="C63" i="28"/>
  <c r="AD62" i="28"/>
  <c r="M62" i="28"/>
  <c r="AD61" i="28"/>
  <c r="M61" i="28"/>
  <c r="AD60" i="28"/>
  <c r="M60" i="28"/>
  <c r="AD59" i="28"/>
  <c r="M59" i="28"/>
  <c r="AD58" i="28"/>
  <c r="M58" i="28"/>
  <c r="AD57" i="28"/>
  <c r="M57" i="28"/>
  <c r="AD56" i="28"/>
  <c r="M56" i="28"/>
  <c r="AD55" i="28"/>
  <c r="M55" i="28"/>
  <c r="AD54" i="28"/>
  <c r="M54" i="28"/>
  <c r="AD53" i="28"/>
  <c r="M53" i="28"/>
  <c r="AD52" i="28"/>
  <c r="M52" i="28"/>
  <c r="AD51" i="28"/>
  <c r="M51" i="28"/>
  <c r="AD50" i="28"/>
  <c r="M50" i="28"/>
  <c r="AD49" i="28"/>
  <c r="M49" i="28"/>
  <c r="AD48" i="28"/>
  <c r="M48" i="28"/>
  <c r="AD47" i="28"/>
  <c r="M47" i="28"/>
  <c r="AD46" i="28"/>
  <c r="M46" i="28"/>
  <c r="AD45" i="28"/>
  <c r="M45" i="28"/>
  <c r="AD44" i="28"/>
  <c r="M44" i="28"/>
  <c r="AD43" i="28"/>
  <c r="M43" i="28"/>
  <c r="AD42" i="28"/>
  <c r="M42" i="28"/>
  <c r="AD41" i="28"/>
  <c r="M41" i="28"/>
  <c r="AD40" i="28"/>
  <c r="M40" i="28"/>
  <c r="AD39" i="28"/>
  <c r="M39" i="28"/>
  <c r="AD38" i="28"/>
  <c r="M38" i="28"/>
  <c r="AD37" i="28"/>
  <c r="M37" i="28"/>
  <c r="AD36" i="28"/>
  <c r="M36" i="28"/>
  <c r="AD35" i="28"/>
  <c r="M35" i="28"/>
  <c r="AD34" i="28"/>
  <c r="M34" i="28"/>
  <c r="AD33" i="28"/>
  <c r="M33" i="28"/>
  <c r="AD32" i="28"/>
  <c r="M32" i="28"/>
  <c r="AD31" i="28"/>
  <c r="M31" i="28"/>
  <c r="AD30" i="28"/>
  <c r="M30" i="28"/>
  <c r="AD29" i="28"/>
  <c r="M29" i="28"/>
  <c r="AD28" i="28"/>
  <c r="M28" i="28"/>
  <c r="AD27" i="28"/>
  <c r="M27" i="28"/>
  <c r="AD26" i="28"/>
  <c r="M26" i="28"/>
  <c r="AD25" i="28"/>
  <c r="M25" i="28"/>
  <c r="AD24" i="28"/>
  <c r="M24" i="28"/>
  <c r="AD23" i="28"/>
  <c r="M23" i="28"/>
  <c r="AD22" i="28"/>
  <c r="M22" i="28"/>
  <c r="AD21" i="28"/>
  <c r="M21" i="28"/>
  <c r="AD20" i="28"/>
  <c r="M20" i="28"/>
  <c r="AD19" i="28"/>
  <c r="M19" i="28"/>
  <c r="AD18" i="28"/>
  <c r="M18" i="28"/>
  <c r="AD17" i="28"/>
  <c r="M17" i="28"/>
  <c r="AD16" i="28"/>
  <c r="M16" i="28"/>
  <c r="AD15" i="28"/>
  <c r="M15" i="28"/>
  <c r="AD14" i="28"/>
  <c r="M14" i="28"/>
  <c r="AD13" i="28"/>
  <c r="M13" i="28"/>
  <c r="AD12" i="28"/>
  <c r="M12" i="28"/>
  <c r="AD11" i="28"/>
  <c r="M11" i="28"/>
  <c r="AD10" i="28"/>
  <c r="M10" i="28"/>
  <c r="AD9" i="28"/>
  <c r="M9" i="28"/>
  <c r="AD8" i="28"/>
  <c r="M8" i="28"/>
  <c r="AD7" i="28"/>
  <c r="M7" i="28"/>
  <c r="AD6" i="28"/>
  <c r="M6" i="28"/>
  <c r="AD5" i="28"/>
  <c r="M5" i="28"/>
  <c r="AD108" i="27" l="1"/>
  <c r="AD151" i="27" l="1"/>
  <c r="AC151" i="27"/>
  <c r="AB151" i="27"/>
  <c r="AA151" i="27"/>
  <c r="W151" i="27"/>
  <c r="V151" i="27"/>
  <c r="U151" i="27"/>
  <c r="T151" i="27"/>
  <c r="S151" i="27"/>
  <c r="R151" i="27"/>
  <c r="Q151" i="27"/>
  <c r="P151" i="27"/>
  <c r="M151" i="27"/>
  <c r="J151" i="27"/>
  <c r="I151" i="27"/>
  <c r="H151" i="27"/>
  <c r="C151" i="27"/>
  <c r="AD150" i="27"/>
  <c r="AC150" i="27"/>
  <c r="AB150" i="27"/>
  <c r="AA150" i="27"/>
  <c r="W150" i="27"/>
  <c r="V150" i="27"/>
  <c r="U150" i="27"/>
  <c r="T150" i="27"/>
  <c r="S150" i="27"/>
  <c r="R150" i="27"/>
  <c r="Q150" i="27"/>
  <c r="P150" i="27"/>
  <c r="M150" i="27"/>
  <c r="J150" i="27"/>
  <c r="I150" i="27"/>
  <c r="H150" i="27"/>
  <c r="C150" i="27"/>
  <c r="AD149" i="27"/>
  <c r="AC149" i="27"/>
  <c r="AB149" i="27"/>
  <c r="AA149" i="27"/>
  <c r="W149" i="27"/>
  <c r="V149" i="27"/>
  <c r="U149" i="27"/>
  <c r="T149" i="27"/>
  <c r="S149" i="27"/>
  <c r="R149" i="27"/>
  <c r="Q149" i="27"/>
  <c r="P149" i="27"/>
  <c r="M149" i="27"/>
  <c r="J149" i="27"/>
  <c r="I149" i="27"/>
  <c r="H149" i="27"/>
  <c r="C149" i="27"/>
  <c r="AD148" i="27"/>
  <c r="AC148" i="27"/>
  <c r="AB148" i="27"/>
  <c r="AA148" i="27"/>
  <c r="W148" i="27"/>
  <c r="V148" i="27"/>
  <c r="U148" i="27"/>
  <c r="T148" i="27"/>
  <c r="S148" i="27"/>
  <c r="R148" i="27"/>
  <c r="Q148" i="27"/>
  <c r="P148" i="27"/>
  <c r="M148" i="27"/>
  <c r="J148" i="27"/>
  <c r="I148" i="27"/>
  <c r="H148" i="27"/>
  <c r="C148" i="27"/>
  <c r="AD147" i="27"/>
  <c r="AC147" i="27"/>
  <c r="AB147" i="27"/>
  <c r="AA147" i="27"/>
  <c r="W147" i="27"/>
  <c r="V147" i="27"/>
  <c r="U147" i="27"/>
  <c r="T147" i="27"/>
  <c r="S147" i="27"/>
  <c r="R147" i="27"/>
  <c r="Q147" i="27"/>
  <c r="P147" i="27"/>
  <c r="M147" i="27"/>
  <c r="J147" i="27"/>
  <c r="I147" i="27"/>
  <c r="H147" i="27"/>
  <c r="C147" i="27"/>
  <c r="AD146" i="27"/>
  <c r="AC146" i="27"/>
  <c r="AB146" i="27"/>
  <c r="AA146" i="27"/>
  <c r="W146" i="27"/>
  <c r="V146" i="27"/>
  <c r="U146" i="27"/>
  <c r="T146" i="27"/>
  <c r="S146" i="27"/>
  <c r="R146" i="27"/>
  <c r="Q146" i="27"/>
  <c r="P146" i="27"/>
  <c r="M146" i="27"/>
  <c r="J146" i="27"/>
  <c r="I146" i="27"/>
  <c r="H146" i="27"/>
  <c r="C146" i="27"/>
  <c r="AD145" i="27"/>
  <c r="AC145" i="27"/>
  <c r="AB145" i="27"/>
  <c r="AA145" i="27"/>
  <c r="W145" i="27"/>
  <c r="V145" i="27"/>
  <c r="U145" i="27"/>
  <c r="T145" i="27"/>
  <c r="S145" i="27"/>
  <c r="R145" i="27"/>
  <c r="Q145" i="27"/>
  <c r="P145" i="27"/>
  <c r="M145" i="27"/>
  <c r="J145" i="27"/>
  <c r="I145" i="27"/>
  <c r="H145" i="27"/>
  <c r="C145" i="27"/>
  <c r="AD144" i="27"/>
  <c r="AC144" i="27"/>
  <c r="AB144" i="27"/>
  <c r="AA144" i="27"/>
  <c r="W144" i="27"/>
  <c r="V144" i="27"/>
  <c r="U144" i="27"/>
  <c r="T144" i="27"/>
  <c r="S144" i="27"/>
  <c r="R144" i="27"/>
  <c r="Q144" i="27"/>
  <c r="P144" i="27"/>
  <c r="M144" i="27"/>
  <c r="J144" i="27"/>
  <c r="I144" i="27"/>
  <c r="H144" i="27"/>
  <c r="C144" i="27"/>
  <c r="AD143" i="27"/>
  <c r="AC143" i="27"/>
  <c r="AB143" i="27"/>
  <c r="AA143" i="27"/>
  <c r="W143" i="27"/>
  <c r="V143" i="27"/>
  <c r="U143" i="27"/>
  <c r="T143" i="27"/>
  <c r="S143" i="27"/>
  <c r="R143" i="27"/>
  <c r="Q143" i="27"/>
  <c r="P143" i="27"/>
  <c r="M143" i="27"/>
  <c r="J143" i="27"/>
  <c r="I143" i="27"/>
  <c r="H143" i="27"/>
  <c r="C143" i="27"/>
  <c r="AD142" i="27"/>
  <c r="AC142" i="27"/>
  <c r="AB142" i="27"/>
  <c r="AA142" i="27"/>
  <c r="W142" i="27"/>
  <c r="V142" i="27"/>
  <c r="U142" i="27"/>
  <c r="T142" i="27"/>
  <c r="S142" i="27"/>
  <c r="R142" i="27"/>
  <c r="Q142" i="27"/>
  <c r="P142" i="27"/>
  <c r="M142" i="27"/>
  <c r="J142" i="27"/>
  <c r="I142" i="27"/>
  <c r="H142" i="27"/>
  <c r="C142" i="27"/>
  <c r="AD141" i="27"/>
  <c r="AC141" i="27"/>
  <c r="AB141" i="27"/>
  <c r="AA141" i="27"/>
  <c r="W141" i="27"/>
  <c r="V141" i="27"/>
  <c r="U141" i="27"/>
  <c r="T141" i="27"/>
  <c r="S141" i="27"/>
  <c r="R141" i="27"/>
  <c r="Q141" i="27"/>
  <c r="P141" i="27"/>
  <c r="M141" i="27"/>
  <c r="J141" i="27"/>
  <c r="I141" i="27"/>
  <c r="H141" i="27"/>
  <c r="C141" i="27"/>
  <c r="AD140" i="27"/>
  <c r="AD139" i="27"/>
  <c r="AD138" i="27"/>
  <c r="AD137" i="27"/>
  <c r="AD136" i="27"/>
  <c r="AD135" i="27"/>
  <c r="AD134" i="27"/>
  <c r="AD133" i="27"/>
  <c r="AD132" i="27"/>
  <c r="AD131" i="27"/>
  <c r="AD130" i="27"/>
  <c r="AD129" i="27"/>
  <c r="AD101" i="27"/>
  <c r="AD100" i="27"/>
  <c r="AD128" i="27"/>
  <c r="AD127" i="27"/>
  <c r="AD126" i="27"/>
  <c r="AD125" i="27"/>
  <c r="AD124" i="27"/>
  <c r="AD123" i="27"/>
  <c r="AD122" i="27"/>
  <c r="AD121" i="27"/>
  <c r="AD120" i="27"/>
  <c r="AD119" i="27"/>
  <c r="AD118" i="27"/>
  <c r="AD117" i="27"/>
  <c r="AD116" i="27"/>
  <c r="AD115" i="27"/>
  <c r="AD114" i="27"/>
  <c r="AD113" i="27"/>
  <c r="AD112" i="27"/>
  <c r="AD111" i="27"/>
  <c r="AD110" i="27"/>
  <c r="AD109" i="27"/>
  <c r="AD107" i="27"/>
  <c r="AD82" i="27"/>
  <c r="AD106" i="27"/>
  <c r="AD78" i="27"/>
  <c r="AD105" i="27"/>
  <c r="AD104" i="27"/>
  <c r="AD103" i="27"/>
  <c r="AD102" i="27"/>
  <c r="AD77" i="27"/>
  <c r="AD99" i="27"/>
  <c r="AD98" i="27"/>
  <c r="AD97" i="27"/>
  <c r="AD96" i="27"/>
  <c r="AD95" i="27"/>
  <c r="AD94" i="27"/>
  <c r="AD93" i="27"/>
  <c r="AD92" i="27"/>
  <c r="AD91" i="27"/>
  <c r="AD90" i="27"/>
  <c r="AD89" i="27"/>
  <c r="M89" i="27"/>
  <c r="AD88" i="27"/>
  <c r="M88" i="27"/>
  <c r="AD85" i="27"/>
  <c r="AB85" i="27"/>
  <c r="AA85" i="27"/>
  <c r="W85" i="27"/>
  <c r="V85" i="27"/>
  <c r="U85" i="27"/>
  <c r="T85" i="27"/>
  <c r="S85" i="27"/>
  <c r="R85" i="27"/>
  <c r="Q85" i="27"/>
  <c r="P85" i="27"/>
  <c r="J85" i="27"/>
  <c r="H85" i="27"/>
  <c r="C85" i="27"/>
  <c r="AC84" i="27"/>
  <c r="AB84" i="27"/>
  <c r="AA84" i="27"/>
  <c r="W84" i="27"/>
  <c r="V84" i="27"/>
  <c r="U84" i="27"/>
  <c r="T84" i="27"/>
  <c r="S84" i="27"/>
  <c r="R84" i="27"/>
  <c r="Q84" i="27"/>
  <c r="P84" i="27"/>
  <c r="M84" i="27"/>
  <c r="J84" i="27"/>
  <c r="H84" i="27"/>
  <c r="C84" i="27"/>
  <c r="AC83" i="27"/>
  <c r="AB83" i="27"/>
  <c r="AA83" i="27"/>
  <c r="W83" i="27"/>
  <c r="V83" i="27"/>
  <c r="U83" i="27"/>
  <c r="T83" i="27"/>
  <c r="S83" i="27"/>
  <c r="R83" i="27"/>
  <c r="Q83" i="27"/>
  <c r="P83" i="27"/>
  <c r="M83" i="27"/>
  <c r="J83" i="27"/>
  <c r="H83" i="27"/>
  <c r="C83" i="27"/>
  <c r="AD81" i="27"/>
  <c r="AD80" i="27"/>
  <c r="AD79" i="27"/>
  <c r="AD76" i="27"/>
  <c r="M76" i="27"/>
  <c r="AD75" i="27"/>
  <c r="M75" i="27"/>
  <c r="AD74" i="27"/>
  <c r="M74" i="27"/>
  <c r="AD73" i="27"/>
  <c r="M73" i="27"/>
  <c r="AD70" i="27"/>
  <c r="AB70" i="27"/>
  <c r="AA70" i="27"/>
  <c r="W70" i="27"/>
  <c r="V70" i="27"/>
  <c r="U70" i="27"/>
  <c r="T70" i="27"/>
  <c r="S70" i="27"/>
  <c r="R70" i="27"/>
  <c r="Q70" i="27"/>
  <c r="P70" i="27"/>
  <c r="J70" i="27"/>
  <c r="H70" i="27"/>
  <c r="C70" i="27"/>
  <c r="AD69" i="27"/>
  <c r="AB69" i="27"/>
  <c r="AA69" i="27"/>
  <c r="W69" i="27"/>
  <c r="V69" i="27"/>
  <c r="U69" i="27"/>
  <c r="T69" i="27"/>
  <c r="S69" i="27"/>
  <c r="R69" i="27"/>
  <c r="Q69" i="27"/>
  <c r="P69" i="27"/>
  <c r="M69" i="27"/>
  <c r="J69" i="27"/>
  <c r="H69" i="27"/>
  <c r="C69" i="27"/>
  <c r="AD68" i="27"/>
  <c r="AD67" i="27"/>
  <c r="AD66" i="27"/>
  <c r="AD63" i="27"/>
  <c r="AB63" i="27"/>
  <c r="AA63" i="27"/>
  <c r="W63" i="27"/>
  <c r="V63" i="27"/>
  <c r="U63" i="27"/>
  <c r="T63" i="27"/>
  <c r="S63" i="27"/>
  <c r="R63" i="27"/>
  <c r="Q63" i="27"/>
  <c r="P63" i="27"/>
  <c r="M63" i="27"/>
  <c r="J63" i="27"/>
  <c r="I63" i="27"/>
  <c r="H63" i="27"/>
  <c r="C63" i="27"/>
  <c r="AD62" i="27"/>
  <c r="AB62" i="27"/>
  <c r="AA62" i="27"/>
  <c r="W62" i="27"/>
  <c r="V62" i="27"/>
  <c r="U62" i="27"/>
  <c r="T62" i="27"/>
  <c r="S62" i="27"/>
  <c r="R62" i="27"/>
  <c r="Q62" i="27"/>
  <c r="P62" i="27"/>
  <c r="M62" i="27"/>
  <c r="J62" i="27"/>
  <c r="I62" i="27"/>
  <c r="H62" i="27"/>
  <c r="C62" i="27"/>
  <c r="AD61" i="27"/>
  <c r="M61" i="27"/>
  <c r="AD60" i="27"/>
  <c r="M60" i="27"/>
  <c r="AD59" i="27"/>
  <c r="M59" i="27"/>
  <c r="AD58" i="27"/>
  <c r="M58" i="27"/>
  <c r="AD57" i="27"/>
  <c r="M57" i="27"/>
  <c r="AD56" i="27"/>
  <c r="M56" i="27"/>
  <c r="AD55" i="27"/>
  <c r="M55" i="27"/>
  <c r="AD54" i="27"/>
  <c r="M54" i="27"/>
  <c r="AD53" i="27"/>
  <c r="M53" i="27"/>
  <c r="AD52" i="27"/>
  <c r="M52" i="27"/>
  <c r="AD51" i="27"/>
  <c r="M51" i="27"/>
  <c r="AD50" i="27"/>
  <c r="M50" i="27"/>
  <c r="AD49" i="27"/>
  <c r="M49" i="27"/>
  <c r="AD48" i="27"/>
  <c r="M48" i="27"/>
  <c r="AD47" i="27"/>
  <c r="M47" i="27"/>
  <c r="AD46" i="27"/>
  <c r="M46" i="27"/>
  <c r="AD45" i="27"/>
  <c r="M45" i="27"/>
  <c r="AD44" i="27"/>
  <c r="M44" i="27"/>
  <c r="AD43" i="27"/>
  <c r="M43" i="27"/>
  <c r="AD42" i="27"/>
  <c r="M42" i="27"/>
  <c r="AD41" i="27"/>
  <c r="M41" i="27"/>
  <c r="AD40" i="27"/>
  <c r="M40" i="27"/>
  <c r="AD39" i="27"/>
  <c r="M39" i="27"/>
  <c r="AD38" i="27"/>
  <c r="M38" i="27"/>
  <c r="AD37" i="27"/>
  <c r="M37" i="27"/>
  <c r="AD36" i="27"/>
  <c r="M36" i="27"/>
  <c r="AD35" i="27"/>
  <c r="M35" i="27"/>
  <c r="AD34" i="27"/>
  <c r="M34" i="27"/>
  <c r="AD33" i="27"/>
  <c r="M33" i="27"/>
  <c r="AD32" i="27"/>
  <c r="M32" i="27"/>
  <c r="AD31" i="27"/>
  <c r="M31" i="27"/>
  <c r="AD30" i="27"/>
  <c r="M30" i="27"/>
  <c r="AD29" i="27"/>
  <c r="M29" i="27"/>
  <c r="AD28" i="27"/>
  <c r="M28" i="27"/>
  <c r="AD27" i="27"/>
  <c r="M27" i="27"/>
  <c r="AD26" i="27"/>
  <c r="M26" i="27"/>
  <c r="AD25" i="27"/>
  <c r="M25" i="27"/>
  <c r="AD24" i="27"/>
  <c r="M24" i="27"/>
  <c r="AD23" i="27"/>
  <c r="M23" i="27"/>
  <c r="AD22" i="27"/>
  <c r="M22" i="27"/>
  <c r="AD21" i="27"/>
  <c r="M21" i="27"/>
  <c r="AD20" i="27"/>
  <c r="M20" i="27"/>
  <c r="AD19" i="27"/>
  <c r="M19" i="27"/>
  <c r="AD18" i="27"/>
  <c r="M18" i="27"/>
  <c r="AD17" i="27"/>
  <c r="M17" i="27"/>
  <c r="AD16" i="27"/>
  <c r="M16" i="27"/>
  <c r="AD15" i="27"/>
  <c r="M15" i="27"/>
  <c r="AD14" i="27"/>
  <c r="M14" i="27"/>
  <c r="AD13" i="27"/>
  <c r="M13" i="27"/>
  <c r="AD12" i="27"/>
  <c r="M12" i="27"/>
  <c r="AD11" i="27"/>
  <c r="M11" i="27"/>
  <c r="AD10" i="27"/>
  <c r="M10" i="27"/>
  <c r="AD9" i="27"/>
  <c r="M9" i="27"/>
  <c r="AD8" i="27"/>
  <c r="M8" i="27"/>
  <c r="AD7" i="27"/>
  <c r="M7" i="27"/>
  <c r="AD6" i="27"/>
  <c r="M6" i="27"/>
  <c r="AD5" i="27"/>
  <c r="M5" i="27"/>
  <c r="AD4" i="27"/>
  <c r="M4" i="27"/>
  <c r="AD138" i="26" l="1"/>
  <c r="AC138" i="26"/>
  <c r="AB138" i="26"/>
  <c r="AA138" i="26"/>
  <c r="W138" i="26"/>
  <c r="V138" i="26"/>
  <c r="U138" i="26"/>
  <c r="T138" i="26"/>
  <c r="S138" i="26"/>
  <c r="R138" i="26"/>
  <c r="Q138" i="26"/>
  <c r="P138" i="26"/>
  <c r="J138" i="26"/>
  <c r="I138" i="26"/>
  <c r="H138" i="26"/>
  <c r="C138" i="26"/>
  <c r="AD137" i="26"/>
  <c r="AC137" i="26"/>
  <c r="AB137" i="26"/>
  <c r="AA137" i="26"/>
  <c r="W137" i="26"/>
  <c r="V137" i="26"/>
  <c r="U137" i="26"/>
  <c r="T137" i="26"/>
  <c r="S137" i="26"/>
  <c r="R137" i="26"/>
  <c r="Q137" i="26"/>
  <c r="P137" i="26"/>
  <c r="J137" i="26"/>
  <c r="I137" i="26"/>
  <c r="H137" i="26"/>
  <c r="C137" i="26"/>
  <c r="AD136" i="26"/>
  <c r="AC136" i="26"/>
  <c r="AB136" i="26"/>
  <c r="AA136" i="26"/>
  <c r="W136" i="26"/>
  <c r="V136" i="26"/>
  <c r="U136" i="26"/>
  <c r="T136" i="26"/>
  <c r="S136" i="26"/>
  <c r="R136" i="26"/>
  <c r="Q136" i="26"/>
  <c r="P136" i="26"/>
  <c r="J136" i="26"/>
  <c r="I136" i="26"/>
  <c r="H136" i="26"/>
  <c r="C136" i="26"/>
  <c r="AD135" i="26"/>
  <c r="AC135" i="26"/>
  <c r="AB135" i="26"/>
  <c r="AA135" i="26"/>
  <c r="W135" i="26"/>
  <c r="V135" i="26"/>
  <c r="U135" i="26"/>
  <c r="T135" i="26"/>
  <c r="S135" i="26"/>
  <c r="R135" i="26"/>
  <c r="Q135" i="26"/>
  <c r="P135" i="26"/>
  <c r="J135" i="26"/>
  <c r="I135" i="26"/>
  <c r="H135" i="26"/>
  <c r="C135" i="26"/>
  <c r="AD134" i="26"/>
  <c r="AC134" i="26"/>
  <c r="AB134" i="26"/>
  <c r="AA134" i="26"/>
  <c r="W134" i="26"/>
  <c r="V134" i="26"/>
  <c r="U134" i="26"/>
  <c r="T134" i="26"/>
  <c r="S134" i="26"/>
  <c r="R134" i="26"/>
  <c r="Q134" i="26"/>
  <c r="P134" i="26"/>
  <c r="J134" i="26"/>
  <c r="I134" i="26"/>
  <c r="H134" i="26"/>
  <c r="C134" i="26"/>
  <c r="AD133" i="26"/>
  <c r="AD132" i="26"/>
  <c r="AD131" i="26"/>
  <c r="AD130" i="26"/>
  <c r="AD129" i="26"/>
  <c r="AD128" i="26"/>
  <c r="AD127" i="26"/>
  <c r="AD126" i="26"/>
  <c r="AD125" i="26"/>
  <c r="AD124" i="26"/>
  <c r="AD123" i="26"/>
  <c r="AD122" i="26"/>
  <c r="AD121" i="26"/>
  <c r="AD120" i="26"/>
  <c r="AD119" i="26"/>
  <c r="AD118" i="26"/>
  <c r="AD117" i="26"/>
  <c r="AD116" i="26"/>
  <c r="AD115" i="26"/>
  <c r="AD114" i="26"/>
  <c r="AD113" i="26"/>
  <c r="AD112" i="26"/>
  <c r="AD111" i="26"/>
  <c r="AD110" i="26"/>
  <c r="AD109" i="26"/>
  <c r="AD108" i="26"/>
  <c r="AD107" i="26"/>
  <c r="AD106" i="26"/>
  <c r="AD105" i="26"/>
  <c r="AD104" i="26"/>
  <c r="AD103" i="26"/>
  <c r="AD102" i="26"/>
  <c r="AD101" i="26"/>
  <c r="AD100" i="26"/>
  <c r="AD99" i="26"/>
  <c r="AD98" i="26"/>
  <c r="AD97" i="26"/>
  <c r="AD96" i="26"/>
  <c r="AD81" i="26"/>
  <c r="M81" i="26"/>
  <c r="AD95" i="26"/>
  <c r="AD92" i="26"/>
  <c r="AD89" i="26"/>
  <c r="AB89" i="26"/>
  <c r="AA89" i="26"/>
  <c r="W89" i="26"/>
  <c r="V89" i="26"/>
  <c r="U89" i="26"/>
  <c r="T89" i="26"/>
  <c r="S89" i="26"/>
  <c r="R89" i="26"/>
  <c r="Q89" i="26"/>
  <c r="P89" i="26"/>
  <c r="J89" i="26"/>
  <c r="H89" i="26"/>
  <c r="C89" i="26"/>
  <c r="AC88" i="26"/>
  <c r="AB88" i="26"/>
  <c r="AA88" i="26"/>
  <c r="W88" i="26"/>
  <c r="V88" i="26"/>
  <c r="U88" i="26"/>
  <c r="T88" i="26"/>
  <c r="S88" i="26"/>
  <c r="R88" i="26"/>
  <c r="Q88" i="26"/>
  <c r="P88" i="26"/>
  <c r="M88" i="26"/>
  <c r="J88" i="26"/>
  <c r="H88" i="26"/>
  <c r="C88" i="26"/>
  <c r="AC87" i="26"/>
  <c r="AB87" i="26"/>
  <c r="AA87" i="26"/>
  <c r="W87" i="26"/>
  <c r="V87" i="26"/>
  <c r="U87" i="26"/>
  <c r="T87" i="26"/>
  <c r="S87" i="26"/>
  <c r="R87" i="26"/>
  <c r="Q87" i="26"/>
  <c r="P87" i="26"/>
  <c r="M87" i="26"/>
  <c r="J87" i="26"/>
  <c r="H87" i="26"/>
  <c r="C87" i="26"/>
  <c r="AD86" i="26"/>
  <c r="AD85" i="26"/>
  <c r="AD84" i="26"/>
  <c r="AD83" i="26"/>
  <c r="M83" i="26"/>
  <c r="AD82" i="26"/>
  <c r="M82" i="26"/>
  <c r="AD93" i="26"/>
  <c r="M93" i="26"/>
  <c r="AD80" i="26"/>
  <c r="M80" i="26"/>
  <c r="AD79" i="26"/>
  <c r="M79" i="26"/>
  <c r="AD78" i="26"/>
  <c r="M78" i="26"/>
  <c r="AD77" i="26"/>
  <c r="AD74" i="26"/>
  <c r="AB74" i="26"/>
  <c r="AA74" i="26"/>
  <c r="W74" i="26"/>
  <c r="V74" i="26"/>
  <c r="U74" i="26"/>
  <c r="T74" i="26"/>
  <c r="S74" i="26"/>
  <c r="R74" i="26"/>
  <c r="Q74" i="26"/>
  <c r="P74" i="26"/>
  <c r="J74" i="26"/>
  <c r="H74" i="26"/>
  <c r="C74" i="26"/>
  <c r="AD73" i="26"/>
  <c r="AB73" i="26"/>
  <c r="AA73" i="26"/>
  <c r="W73" i="26"/>
  <c r="V73" i="26"/>
  <c r="U73" i="26"/>
  <c r="T73" i="26"/>
  <c r="S73" i="26"/>
  <c r="R73" i="26"/>
  <c r="Q73" i="26"/>
  <c r="P73" i="26"/>
  <c r="M73" i="26"/>
  <c r="J73" i="26"/>
  <c r="H73" i="26"/>
  <c r="C73" i="26"/>
  <c r="AD72" i="26"/>
  <c r="AD71" i="26"/>
  <c r="AD70" i="26"/>
  <c r="AD67" i="26"/>
  <c r="AB67" i="26"/>
  <c r="AA67" i="26"/>
  <c r="W67" i="26"/>
  <c r="V67" i="26"/>
  <c r="U67" i="26"/>
  <c r="T67" i="26"/>
  <c r="S67" i="26"/>
  <c r="R67" i="26"/>
  <c r="Q67" i="26"/>
  <c r="P67" i="26"/>
  <c r="M67" i="26"/>
  <c r="J67" i="26"/>
  <c r="I67" i="26"/>
  <c r="H67" i="26"/>
  <c r="C67" i="26"/>
  <c r="AD66" i="26"/>
  <c r="AB66" i="26"/>
  <c r="AA66" i="26"/>
  <c r="W66" i="26"/>
  <c r="V66" i="26"/>
  <c r="U66" i="26"/>
  <c r="T66" i="26"/>
  <c r="S66" i="26"/>
  <c r="R66" i="26"/>
  <c r="Q66" i="26"/>
  <c r="P66" i="26"/>
  <c r="M66" i="26"/>
  <c r="J66" i="26"/>
  <c r="I66" i="26"/>
  <c r="H66" i="26"/>
  <c r="C66" i="26"/>
  <c r="AD65" i="26"/>
  <c r="M65" i="26"/>
  <c r="AD64" i="26"/>
  <c r="M64" i="26"/>
  <c r="AD63" i="26"/>
  <c r="M63" i="26"/>
  <c r="AD62" i="26"/>
  <c r="M62" i="26"/>
  <c r="AD61" i="26"/>
  <c r="M61" i="26"/>
  <c r="AD60" i="26"/>
  <c r="M60" i="26"/>
  <c r="AD59" i="26"/>
  <c r="M59" i="26"/>
  <c r="AD58" i="26"/>
  <c r="M58" i="26"/>
  <c r="AD57" i="26"/>
  <c r="M57" i="26"/>
  <c r="AD56" i="26"/>
  <c r="M56" i="26"/>
  <c r="AD55" i="26"/>
  <c r="M55" i="26"/>
  <c r="AD54" i="26"/>
  <c r="M54" i="26"/>
  <c r="AD53" i="26"/>
  <c r="M53" i="26"/>
  <c r="AD52" i="26"/>
  <c r="M52" i="26"/>
  <c r="AD51" i="26"/>
  <c r="M51" i="26"/>
  <c r="AD50" i="26"/>
  <c r="M50" i="26"/>
  <c r="AD49" i="26"/>
  <c r="M49" i="26"/>
  <c r="AD48" i="26"/>
  <c r="M48" i="26"/>
  <c r="AD47" i="26"/>
  <c r="M47" i="26"/>
  <c r="AD46" i="26"/>
  <c r="M46" i="26"/>
  <c r="AD45" i="26"/>
  <c r="M45" i="26"/>
  <c r="AD44" i="26"/>
  <c r="M44" i="26"/>
  <c r="AD43" i="26"/>
  <c r="M43" i="26"/>
  <c r="AD42" i="26"/>
  <c r="M42" i="26"/>
  <c r="AD41" i="26"/>
  <c r="M41" i="26"/>
  <c r="AD40" i="26"/>
  <c r="M40" i="26"/>
  <c r="AD39" i="26"/>
  <c r="M39" i="26"/>
  <c r="AD38" i="26"/>
  <c r="M38" i="26"/>
  <c r="AD37" i="26"/>
  <c r="M37" i="26"/>
  <c r="AD36" i="26"/>
  <c r="M36" i="26"/>
  <c r="AD35" i="26"/>
  <c r="M35" i="26"/>
  <c r="AD34" i="26"/>
  <c r="M34" i="26"/>
  <c r="AD33" i="26"/>
  <c r="M33" i="26"/>
  <c r="AD32" i="26"/>
  <c r="M32" i="26"/>
  <c r="AD31" i="26"/>
  <c r="M31" i="26"/>
  <c r="AD30" i="26"/>
  <c r="M30" i="26"/>
  <c r="AD29" i="26"/>
  <c r="M29" i="26"/>
  <c r="AD28" i="26"/>
  <c r="M28" i="26"/>
  <c r="AD27" i="26"/>
  <c r="M27" i="26"/>
  <c r="AD26" i="26"/>
  <c r="M26" i="26"/>
  <c r="AD25" i="26"/>
  <c r="M25" i="26"/>
  <c r="AD24" i="26"/>
  <c r="M24" i="26"/>
  <c r="AD23" i="26"/>
  <c r="M23" i="26"/>
  <c r="AD22" i="26"/>
  <c r="M22" i="26"/>
  <c r="AD21" i="26"/>
  <c r="M21" i="26"/>
  <c r="AD20" i="26"/>
  <c r="M20" i="26"/>
  <c r="AD19" i="26"/>
  <c r="M19" i="26"/>
  <c r="AD18" i="26"/>
  <c r="M18" i="26"/>
  <c r="AD17" i="26"/>
  <c r="M17" i="26"/>
  <c r="AD16" i="26"/>
  <c r="M16" i="26"/>
  <c r="AD15" i="26"/>
  <c r="M15" i="26"/>
  <c r="AD14" i="26"/>
  <c r="M14" i="26"/>
  <c r="AD13" i="26"/>
  <c r="M13" i="26"/>
  <c r="AD12" i="26"/>
  <c r="M12" i="26"/>
  <c r="AD11" i="26"/>
  <c r="M11" i="26"/>
  <c r="AD10" i="26"/>
  <c r="M10" i="26"/>
  <c r="AD9" i="26"/>
  <c r="M9" i="26"/>
  <c r="AD94" i="26"/>
  <c r="M94" i="26"/>
  <c r="AD8" i="26"/>
  <c r="M8" i="26"/>
  <c r="AD7" i="26"/>
  <c r="M7" i="26"/>
  <c r="AD6" i="26"/>
  <c r="M6" i="26"/>
  <c r="AD5" i="26"/>
  <c r="M5" i="26"/>
  <c r="AD4" i="26"/>
  <c r="M4" i="26"/>
  <c r="AD145" i="25" l="1"/>
  <c r="AC145" i="25"/>
  <c r="AB145" i="25"/>
  <c r="AA145" i="25"/>
  <c r="W145" i="25"/>
  <c r="V145" i="25"/>
  <c r="U145" i="25"/>
  <c r="T145" i="25"/>
  <c r="S145" i="25"/>
  <c r="R145" i="25"/>
  <c r="Q145" i="25"/>
  <c r="P145" i="25"/>
  <c r="J145" i="25"/>
  <c r="I145" i="25"/>
  <c r="H145" i="25"/>
  <c r="C145" i="25"/>
  <c r="AD144" i="25"/>
  <c r="AC144" i="25"/>
  <c r="AB144" i="25"/>
  <c r="AA144" i="25"/>
  <c r="W144" i="25"/>
  <c r="V144" i="25"/>
  <c r="U144" i="25"/>
  <c r="T144" i="25"/>
  <c r="S144" i="25"/>
  <c r="R144" i="25"/>
  <c r="Q144" i="25"/>
  <c r="P144" i="25"/>
  <c r="J144" i="25"/>
  <c r="I144" i="25"/>
  <c r="H144" i="25"/>
  <c r="C144" i="25"/>
  <c r="AD143" i="25"/>
  <c r="AC143" i="25"/>
  <c r="AB143" i="25"/>
  <c r="AA143" i="25"/>
  <c r="W143" i="25"/>
  <c r="V143" i="25"/>
  <c r="U143" i="25"/>
  <c r="T143" i="25"/>
  <c r="S143" i="25"/>
  <c r="R143" i="25"/>
  <c r="Q143" i="25"/>
  <c r="P143" i="25"/>
  <c r="J143" i="25"/>
  <c r="I143" i="25"/>
  <c r="H143" i="25"/>
  <c r="C143" i="25"/>
  <c r="AD142" i="25"/>
  <c r="AC142" i="25"/>
  <c r="AB142" i="25"/>
  <c r="AA142" i="25"/>
  <c r="W142" i="25"/>
  <c r="V142" i="25"/>
  <c r="U142" i="25"/>
  <c r="T142" i="25"/>
  <c r="S142" i="25"/>
  <c r="R142" i="25"/>
  <c r="Q142" i="25"/>
  <c r="P142" i="25"/>
  <c r="J142" i="25"/>
  <c r="I142" i="25"/>
  <c r="H142" i="25"/>
  <c r="C142" i="25"/>
  <c r="AD141" i="25"/>
  <c r="AC141" i="25"/>
  <c r="AB141" i="25"/>
  <c r="AA141" i="25"/>
  <c r="W141" i="25"/>
  <c r="V141" i="25"/>
  <c r="U141" i="25"/>
  <c r="T141" i="25"/>
  <c r="S141" i="25"/>
  <c r="R141" i="25"/>
  <c r="Q141" i="25"/>
  <c r="P141" i="25"/>
  <c r="J141" i="25"/>
  <c r="I141" i="25"/>
  <c r="H141" i="25"/>
  <c r="C141" i="25"/>
  <c r="AD140" i="25"/>
  <c r="AD139" i="25"/>
  <c r="AD138" i="25"/>
  <c r="AD137" i="25"/>
  <c r="AD136" i="25"/>
  <c r="AD135" i="25"/>
  <c r="AD134" i="25"/>
  <c r="AD133" i="25"/>
  <c r="AD132" i="25"/>
  <c r="AD131" i="25"/>
  <c r="AD130" i="25"/>
  <c r="AD129" i="25"/>
  <c r="AD128" i="25"/>
  <c r="AD127" i="25"/>
  <c r="AD126" i="25"/>
  <c r="AD125" i="25"/>
  <c r="AD124" i="25"/>
  <c r="AD123" i="25"/>
  <c r="AD122" i="25"/>
  <c r="AD121" i="25"/>
  <c r="AD120" i="25"/>
  <c r="AD119" i="25"/>
  <c r="AD118" i="25"/>
  <c r="AD117" i="25"/>
  <c r="AD116" i="25"/>
  <c r="AD115" i="25"/>
  <c r="AD114" i="25"/>
  <c r="AD113" i="25"/>
  <c r="AD112" i="25"/>
  <c r="AD111" i="25"/>
  <c r="AD110" i="25"/>
  <c r="AD109" i="25"/>
  <c r="AD108" i="25"/>
  <c r="AD107" i="25"/>
  <c r="AD106" i="25"/>
  <c r="AD103" i="25"/>
  <c r="AD102" i="25"/>
  <c r="M102" i="25"/>
  <c r="AD105" i="25"/>
  <c r="AD104" i="25"/>
  <c r="AD101" i="25"/>
  <c r="AD100" i="25"/>
  <c r="AD99" i="25"/>
  <c r="AD98" i="25"/>
  <c r="M98" i="25"/>
  <c r="AD95" i="25"/>
  <c r="AB95" i="25"/>
  <c r="AA95" i="25"/>
  <c r="W95" i="25"/>
  <c r="V95" i="25"/>
  <c r="U95" i="25"/>
  <c r="T95" i="25"/>
  <c r="S95" i="25"/>
  <c r="R95" i="25"/>
  <c r="Q95" i="25"/>
  <c r="P95" i="25"/>
  <c r="J95" i="25"/>
  <c r="H95" i="25"/>
  <c r="C95" i="25"/>
  <c r="AC94" i="25"/>
  <c r="AB94" i="25"/>
  <c r="AA94" i="25"/>
  <c r="W94" i="25"/>
  <c r="V94" i="25"/>
  <c r="U94" i="25"/>
  <c r="T94" i="25"/>
  <c r="S94" i="25"/>
  <c r="R94" i="25"/>
  <c r="Q94" i="25"/>
  <c r="P94" i="25"/>
  <c r="M94" i="25"/>
  <c r="J94" i="25"/>
  <c r="H94" i="25"/>
  <c r="C94" i="25"/>
  <c r="AC93" i="25"/>
  <c r="AB93" i="25"/>
  <c r="AA93" i="25"/>
  <c r="W93" i="25"/>
  <c r="V93" i="25"/>
  <c r="U93" i="25"/>
  <c r="T93" i="25"/>
  <c r="S93" i="25"/>
  <c r="R93" i="25"/>
  <c r="Q93" i="25"/>
  <c r="P93" i="25"/>
  <c r="M93" i="25"/>
  <c r="J93" i="25"/>
  <c r="H93" i="25"/>
  <c r="C93" i="25"/>
  <c r="AD92" i="25"/>
  <c r="AD91" i="25"/>
  <c r="AD90" i="25"/>
  <c r="AD89" i="25"/>
  <c r="M89" i="25"/>
  <c r="AD88" i="25"/>
  <c r="M88" i="25"/>
  <c r="AD87" i="25"/>
  <c r="M87" i="25"/>
  <c r="AD86" i="25"/>
  <c r="M86" i="25"/>
  <c r="AD85" i="25"/>
  <c r="M85" i="25"/>
  <c r="AD84" i="25"/>
  <c r="M84" i="25"/>
  <c r="AD83" i="25"/>
  <c r="AD82" i="25"/>
  <c r="AD81" i="25"/>
  <c r="M81" i="25"/>
  <c r="AD78" i="25"/>
  <c r="AB78" i="25"/>
  <c r="AA78" i="25"/>
  <c r="W78" i="25"/>
  <c r="V78" i="25"/>
  <c r="U78" i="25"/>
  <c r="T78" i="25"/>
  <c r="S78" i="25"/>
  <c r="R78" i="25"/>
  <c r="Q78" i="25"/>
  <c r="P78" i="25"/>
  <c r="J78" i="25"/>
  <c r="H78" i="25"/>
  <c r="C78" i="25"/>
  <c r="AD77" i="25"/>
  <c r="AB77" i="25"/>
  <c r="AA77" i="25"/>
  <c r="W77" i="25"/>
  <c r="V77" i="25"/>
  <c r="U77" i="25"/>
  <c r="T77" i="25"/>
  <c r="S77" i="25"/>
  <c r="R77" i="25"/>
  <c r="Q77" i="25"/>
  <c r="P77" i="25"/>
  <c r="M77" i="25"/>
  <c r="J77" i="25"/>
  <c r="H77" i="25"/>
  <c r="C77" i="25"/>
  <c r="AD76" i="25"/>
  <c r="AD75" i="25"/>
  <c r="AD74" i="25"/>
  <c r="AD71" i="25"/>
  <c r="AB71" i="25"/>
  <c r="AA71" i="25"/>
  <c r="W71" i="25"/>
  <c r="V71" i="25"/>
  <c r="U71" i="25"/>
  <c r="T71" i="25"/>
  <c r="S71" i="25"/>
  <c r="R71" i="25"/>
  <c r="Q71" i="25"/>
  <c r="P71" i="25"/>
  <c r="M71" i="25"/>
  <c r="J71" i="25"/>
  <c r="I71" i="25"/>
  <c r="H71" i="25"/>
  <c r="C71" i="25"/>
  <c r="AD70" i="25"/>
  <c r="AB70" i="25"/>
  <c r="AA70" i="25"/>
  <c r="W70" i="25"/>
  <c r="V70" i="25"/>
  <c r="U70" i="25"/>
  <c r="T70" i="25"/>
  <c r="S70" i="25"/>
  <c r="R70" i="25"/>
  <c r="Q70" i="25"/>
  <c r="P70" i="25"/>
  <c r="M70" i="25"/>
  <c r="J70" i="25"/>
  <c r="I70" i="25"/>
  <c r="H70" i="25"/>
  <c r="C70" i="25"/>
  <c r="AD69" i="25"/>
  <c r="M69" i="25"/>
  <c r="AD68" i="25"/>
  <c r="M68" i="25"/>
  <c r="AD67" i="25"/>
  <c r="M67" i="25"/>
  <c r="AD66" i="25"/>
  <c r="M66" i="25"/>
  <c r="AD65" i="25"/>
  <c r="M65" i="25"/>
  <c r="AD64" i="25"/>
  <c r="M64" i="25"/>
  <c r="AD63" i="25"/>
  <c r="M63" i="25"/>
  <c r="AD62" i="25"/>
  <c r="M62" i="25"/>
  <c r="AD61" i="25"/>
  <c r="M61" i="25"/>
  <c r="AD60" i="25"/>
  <c r="M60" i="25"/>
  <c r="AD59" i="25"/>
  <c r="M59" i="25"/>
  <c r="AD58" i="25"/>
  <c r="M58" i="25"/>
  <c r="AD57" i="25"/>
  <c r="M57" i="25"/>
  <c r="AD56" i="25"/>
  <c r="M56" i="25"/>
  <c r="AD55" i="25"/>
  <c r="M55" i="25"/>
  <c r="AD54" i="25"/>
  <c r="M54" i="25"/>
  <c r="AD53" i="25"/>
  <c r="M53" i="25"/>
  <c r="AD52" i="25"/>
  <c r="M52" i="25"/>
  <c r="AD51" i="25"/>
  <c r="M51" i="25"/>
  <c r="AD50" i="25"/>
  <c r="M50" i="25"/>
  <c r="AD49" i="25"/>
  <c r="M49" i="25"/>
  <c r="AD48" i="25"/>
  <c r="M48" i="25"/>
  <c r="AD47" i="25"/>
  <c r="M47" i="25"/>
  <c r="AD46" i="25"/>
  <c r="M46" i="25"/>
  <c r="AD45" i="25"/>
  <c r="M45" i="25"/>
  <c r="AD44" i="25"/>
  <c r="M44" i="25"/>
  <c r="AD43" i="25"/>
  <c r="M43" i="25"/>
  <c r="AD42" i="25"/>
  <c r="M42" i="25"/>
  <c r="AD41" i="25"/>
  <c r="M41" i="25"/>
  <c r="AD40" i="25"/>
  <c r="M40" i="25"/>
  <c r="AD39" i="25"/>
  <c r="M39" i="25"/>
  <c r="AD38" i="25"/>
  <c r="M38" i="25"/>
  <c r="AD37" i="25"/>
  <c r="M37" i="25"/>
  <c r="AD36" i="25"/>
  <c r="M36" i="25"/>
  <c r="AD35" i="25"/>
  <c r="M35" i="25"/>
  <c r="AD34" i="25"/>
  <c r="M34" i="25"/>
  <c r="AD33" i="25"/>
  <c r="M33" i="25"/>
  <c r="AD32" i="25"/>
  <c r="M32" i="25"/>
  <c r="AD31" i="25"/>
  <c r="M31" i="25"/>
  <c r="AD30" i="25"/>
  <c r="M30" i="25"/>
  <c r="AD29" i="25"/>
  <c r="M29" i="25"/>
  <c r="AD28" i="25"/>
  <c r="M28" i="25"/>
  <c r="AD27" i="25"/>
  <c r="M27" i="25"/>
  <c r="AD26" i="25"/>
  <c r="M26" i="25"/>
  <c r="AD25" i="25"/>
  <c r="M25" i="25"/>
  <c r="AD24" i="25"/>
  <c r="M24" i="25"/>
  <c r="AD23" i="25"/>
  <c r="M23" i="25"/>
  <c r="AD22" i="25"/>
  <c r="M22" i="25"/>
  <c r="AD21" i="25"/>
  <c r="M21" i="25"/>
  <c r="AD20" i="25"/>
  <c r="M20" i="25"/>
  <c r="AD19" i="25"/>
  <c r="M19" i="25"/>
  <c r="AD18" i="25"/>
  <c r="M18" i="25"/>
  <c r="AD17" i="25"/>
  <c r="M17" i="25"/>
  <c r="AD16" i="25"/>
  <c r="M16" i="25"/>
  <c r="AD15" i="25"/>
  <c r="M15" i="25"/>
  <c r="AD14" i="25"/>
  <c r="M14" i="25"/>
  <c r="AD13" i="25"/>
  <c r="M13" i="25"/>
  <c r="AD12" i="25"/>
  <c r="M12" i="25"/>
  <c r="AD11" i="25"/>
  <c r="M11" i="25"/>
  <c r="AD10" i="25"/>
  <c r="M10" i="25"/>
  <c r="AD9" i="25"/>
  <c r="M9" i="25"/>
  <c r="AD8" i="25"/>
  <c r="M8" i="25"/>
  <c r="AD7" i="25"/>
  <c r="M7" i="25"/>
  <c r="AD6" i="25"/>
  <c r="M6" i="25"/>
  <c r="AD5" i="25"/>
  <c r="M5" i="25"/>
  <c r="AD4" i="25"/>
  <c r="M4" i="25"/>
  <c r="M5" i="24"/>
  <c r="AD70" i="24" l="1"/>
  <c r="M70" i="24"/>
  <c r="AD69" i="24"/>
  <c r="M69" i="24"/>
  <c r="AD68" i="24"/>
  <c r="M68" i="24"/>
  <c r="AD67" i="24"/>
  <c r="M67" i="24"/>
  <c r="AD66" i="24"/>
  <c r="M66" i="24"/>
  <c r="AD65" i="24"/>
  <c r="M65" i="24"/>
  <c r="AD64" i="24"/>
  <c r="M64" i="24"/>
  <c r="AD63" i="24"/>
  <c r="M63" i="24"/>
  <c r="AD62" i="24"/>
  <c r="M62" i="24"/>
  <c r="AD61" i="24"/>
  <c r="M61" i="24"/>
  <c r="AD60" i="24"/>
  <c r="M60" i="24"/>
  <c r="AD59" i="24"/>
  <c r="M59" i="24"/>
  <c r="AD58" i="24"/>
  <c r="M58" i="24"/>
  <c r="AD57" i="24"/>
  <c r="M57" i="24"/>
  <c r="AD56" i="24"/>
  <c r="M56" i="24"/>
  <c r="AD55" i="24"/>
  <c r="M55" i="24"/>
  <c r="AD54" i="24"/>
  <c r="M54" i="24"/>
  <c r="AD53" i="24"/>
  <c r="M53" i="24"/>
  <c r="AD52" i="24"/>
  <c r="M52" i="24"/>
  <c r="AD51" i="24"/>
  <c r="M51" i="24"/>
  <c r="AD50" i="24"/>
  <c r="M50" i="24"/>
  <c r="AD49" i="24"/>
  <c r="M49" i="24"/>
  <c r="AD48" i="24"/>
  <c r="M48" i="24"/>
  <c r="AD47" i="24"/>
  <c r="M47" i="24"/>
  <c r="AD46" i="24"/>
  <c r="M46" i="24"/>
  <c r="AD45" i="24"/>
  <c r="M45" i="24"/>
  <c r="AD44" i="24"/>
  <c r="M44" i="24"/>
  <c r="AD43" i="24"/>
  <c r="M43" i="24"/>
  <c r="AD42" i="24"/>
  <c r="M42" i="24"/>
  <c r="AD41" i="24"/>
  <c r="M41" i="24"/>
  <c r="AD40" i="24"/>
  <c r="M40" i="24"/>
  <c r="AD39" i="24"/>
  <c r="M39" i="24"/>
  <c r="AD38" i="24"/>
  <c r="M38" i="24"/>
  <c r="AD37" i="24"/>
  <c r="M37" i="24"/>
  <c r="AD36" i="24"/>
  <c r="M36" i="24"/>
  <c r="AD35" i="24"/>
  <c r="M35" i="24"/>
  <c r="AD34" i="24"/>
  <c r="M34" i="24"/>
  <c r="AD33" i="24"/>
  <c r="M33" i="24"/>
  <c r="AD32" i="24"/>
  <c r="M32" i="24"/>
  <c r="AD31" i="24"/>
  <c r="M31" i="24"/>
  <c r="AD30" i="24"/>
  <c r="M30" i="24"/>
  <c r="AD29" i="24"/>
  <c r="M29" i="24"/>
  <c r="AD28" i="24"/>
  <c r="M28" i="24"/>
  <c r="AD27" i="24"/>
  <c r="M27" i="24"/>
  <c r="AD26" i="24"/>
  <c r="M26" i="24"/>
  <c r="AD25" i="24"/>
  <c r="M25" i="24"/>
  <c r="AD24" i="24"/>
  <c r="M24" i="24"/>
  <c r="AD23" i="24"/>
  <c r="M23" i="24"/>
  <c r="AD22" i="24"/>
  <c r="M22" i="24"/>
  <c r="AD21" i="24"/>
  <c r="M21" i="24"/>
  <c r="AD20" i="24"/>
  <c r="M20" i="24"/>
  <c r="AD19" i="24"/>
  <c r="M19" i="24"/>
  <c r="AD18" i="24"/>
  <c r="M18" i="24"/>
  <c r="AD17" i="24"/>
  <c r="M17" i="24"/>
  <c r="AD92" i="24"/>
  <c r="M92" i="24"/>
  <c r="AD91" i="24"/>
  <c r="M91" i="24"/>
  <c r="AD16" i="24"/>
  <c r="M16" i="24"/>
  <c r="AD15" i="24"/>
  <c r="M15" i="24"/>
  <c r="AD108" i="24"/>
  <c r="M108" i="24"/>
  <c r="AD14" i="24"/>
  <c r="M14" i="24"/>
  <c r="AD13" i="24"/>
  <c r="M13" i="24"/>
  <c r="AD90" i="24"/>
  <c r="M90" i="24"/>
  <c r="AD89" i="24"/>
  <c r="M89" i="24"/>
  <c r="AD149" i="24" l="1"/>
  <c r="AC149" i="24"/>
  <c r="AB149" i="24"/>
  <c r="AA149" i="24"/>
  <c r="W149" i="24"/>
  <c r="V149" i="24"/>
  <c r="U149" i="24"/>
  <c r="T149" i="24"/>
  <c r="S149" i="24"/>
  <c r="R149" i="24"/>
  <c r="Q149" i="24"/>
  <c r="P149" i="24"/>
  <c r="J149" i="24"/>
  <c r="I149" i="24"/>
  <c r="H149" i="24"/>
  <c r="C149" i="24"/>
  <c r="AD148" i="24"/>
  <c r="AC148" i="24"/>
  <c r="AB148" i="24"/>
  <c r="AA148" i="24"/>
  <c r="W148" i="24"/>
  <c r="V148" i="24"/>
  <c r="U148" i="24"/>
  <c r="T148" i="24"/>
  <c r="S148" i="24"/>
  <c r="R148" i="24"/>
  <c r="Q148" i="24"/>
  <c r="P148" i="24"/>
  <c r="J148" i="24"/>
  <c r="I148" i="24"/>
  <c r="H148" i="24"/>
  <c r="C148" i="24"/>
  <c r="AD147" i="24"/>
  <c r="AC147" i="24"/>
  <c r="AB147" i="24"/>
  <c r="AA147" i="24"/>
  <c r="W147" i="24"/>
  <c r="V147" i="24"/>
  <c r="U147" i="24"/>
  <c r="T147" i="24"/>
  <c r="S147" i="24"/>
  <c r="R147" i="24"/>
  <c r="Q147" i="24"/>
  <c r="P147" i="24"/>
  <c r="J147" i="24"/>
  <c r="I147" i="24"/>
  <c r="H147" i="24"/>
  <c r="C147" i="24"/>
  <c r="AD146" i="24"/>
  <c r="AC146" i="24"/>
  <c r="AB146" i="24"/>
  <c r="AA146" i="24"/>
  <c r="W146" i="24"/>
  <c r="V146" i="24"/>
  <c r="U146" i="24"/>
  <c r="T146" i="24"/>
  <c r="S146" i="24"/>
  <c r="R146" i="24"/>
  <c r="Q146" i="24"/>
  <c r="P146" i="24"/>
  <c r="J146" i="24"/>
  <c r="I146" i="24"/>
  <c r="H146" i="24"/>
  <c r="C146" i="24"/>
  <c r="AD145" i="24"/>
  <c r="AC145" i="24"/>
  <c r="AB145" i="24"/>
  <c r="AA145" i="24"/>
  <c r="W145" i="24"/>
  <c r="V145" i="24"/>
  <c r="U145" i="24"/>
  <c r="T145" i="24"/>
  <c r="S145" i="24"/>
  <c r="R145" i="24"/>
  <c r="Q145" i="24"/>
  <c r="P145" i="24"/>
  <c r="J145" i="24"/>
  <c r="I145" i="24"/>
  <c r="H145" i="24"/>
  <c r="C145" i="24"/>
  <c r="AD144" i="24"/>
  <c r="AD143" i="24"/>
  <c r="AD142" i="24"/>
  <c r="AD141" i="24"/>
  <c r="AD140" i="24"/>
  <c r="AD139" i="24"/>
  <c r="AD138" i="24"/>
  <c r="AD137" i="24"/>
  <c r="AD136" i="24"/>
  <c r="AD135" i="24"/>
  <c r="AD134" i="24"/>
  <c r="AD133" i="24"/>
  <c r="AD132" i="24"/>
  <c r="AD131" i="24"/>
  <c r="AD130" i="24"/>
  <c r="AD129" i="24"/>
  <c r="AD128" i="24"/>
  <c r="AD127" i="24"/>
  <c r="AD126" i="24"/>
  <c r="AD125" i="24"/>
  <c r="AD124" i="24"/>
  <c r="AD123" i="24"/>
  <c r="AD122" i="24"/>
  <c r="AD121" i="24"/>
  <c r="AD120" i="24"/>
  <c r="AD119" i="24"/>
  <c r="AD118" i="24"/>
  <c r="AD117" i="24"/>
  <c r="AD116" i="24"/>
  <c r="AD115" i="24"/>
  <c r="AD114" i="24"/>
  <c r="AD113" i="24"/>
  <c r="AD112" i="24"/>
  <c r="AD111" i="24"/>
  <c r="AD110" i="24"/>
  <c r="AD109" i="24"/>
  <c r="AD107" i="24"/>
  <c r="AD106" i="24"/>
  <c r="AD103" i="24"/>
  <c r="AD105" i="24"/>
  <c r="AD104" i="24"/>
  <c r="AD102" i="24"/>
  <c r="M102" i="24"/>
  <c r="AD101" i="24"/>
  <c r="M101" i="24"/>
  <c r="AD98" i="24"/>
  <c r="AB98" i="24"/>
  <c r="AA98" i="24"/>
  <c r="W98" i="24"/>
  <c r="V98" i="24"/>
  <c r="U98" i="24"/>
  <c r="T98" i="24"/>
  <c r="S98" i="24"/>
  <c r="R98" i="24"/>
  <c r="Q98" i="24"/>
  <c r="P98" i="24"/>
  <c r="J98" i="24"/>
  <c r="H98" i="24"/>
  <c r="C98" i="24"/>
  <c r="AC97" i="24"/>
  <c r="AB97" i="24"/>
  <c r="AA97" i="24"/>
  <c r="W97" i="24"/>
  <c r="V97" i="24"/>
  <c r="U97" i="24"/>
  <c r="T97" i="24"/>
  <c r="S97" i="24"/>
  <c r="R97" i="24"/>
  <c r="Q97" i="24"/>
  <c r="P97" i="24"/>
  <c r="M97" i="24"/>
  <c r="J97" i="24"/>
  <c r="H97" i="24"/>
  <c r="C97" i="24"/>
  <c r="AC96" i="24"/>
  <c r="AB96" i="24"/>
  <c r="AA96" i="24"/>
  <c r="W96" i="24"/>
  <c r="V96" i="24"/>
  <c r="U96" i="24"/>
  <c r="T96" i="24"/>
  <c r="S96" i="24"/>
  <c r="R96" i="24"/>
  <c r="Q96" i="24"/>
  <c r="P96" i="24"/>
  <c r="M96" i="24"/>
  <c r="J96" i="24"/>
  <c r="H96" i="24"/>
  <c r="C96" i="24"/>
  <c r="AD95" i="24"/>
  <c r="AD94" i="24"/>
  <c r="AD93" i="24"/>
  <c r="AD88" i="24"/>
  <c r="M88" i="24"/>
  <c r="AD87" i="24"/>
  <c r="M87" i="24"/>
  <c r="AD86" i="24"/>
  <c r="AD85" i="24"/>
  <c r="AD84" i="24"/>
  <c r="M84" i="24"/>
  <c r="AD83" i="24"/>
  <c r="M83" i="24"/>
  <c r="AD82" i="24"/>
  <c r="M82" i="24"/>
  <c r="AD79" i="24"/>
  <c r="AB79" i="24"/>
  <c r="AA79" i="24"/>
  <c r="W79" i="24"/>
  <c r="V79" i="24"/>
  <c r="U79" i="24"/>
  <c r="T79" i="24"/>
  <c r="S79" i="24"/>
  <c r="R79" i="24"/>
  <c r="Q79" i="24"/>
  <c r="P79" i="24"/>
  <c r="J79" i="24"/>
  <c r="H79" i="24"/>
  <c r="C79" i="24"/>
  <c r="AD78" i="24"/>
  <c r="AB78" i="24"/>
  <c r="AA78" i="24"/>
  <c r="W78" i="24"/>
  <c r="V78" i="24"/>
  <c r="U78" i="24"/>
  <c r="T78" i="24"/>
  <c r="S78" i="24"/>
  <c r="R78" i="24"/>
  <c r="Q78" i="24"/>
  <c r="P78" i="24"/>
  <c r="M78" i="24"/>
  <c r="J78" i="24"/>
  <c r="H78" i="24"/>
  <c r="C78" i="24"/>
  <c r="AD77" i="24"/>
  <c r="AD76" i="24"/>
  <c r="AD75" i="24"/>
  <c r="AD72" i="24"/>
  <c r="AB72" i="24"/>
  <c r="AA72" i="24"/>
  <c r="W72" i="24"/>
  <c r="V72" i="24"/>
  <c r="U72" i="24"/>
  <c r="T72" i="24"/>
  <c r="S72" i="24"/>
  <c r="R72" i="24"/>
  <c r="Q72" i="24"/>
  <c r="P72" i="24"/>
  <c r="M72" i="24"/>
  <c r="J72" i="24"/>
  <c r="I72" i="24"/>
  <c r="H72" i="24"/>
  <c r="C72" i="24"/>
  <c r="AD71" i="24"/>
  <c r="AB71" i="24"/>
  <c r="AA71" i="24"/>
  <c r="W71" i="24"/>
  <c r="V71" i="24"/>
  <c r="U71" i="24"/>
  <c r="T71" i="24"/>
  <c r="S71" i="24"/>
  <c r="R71" i="24"/>
  <c r="Q71" i="24"/>
  <c r="P71" i="24"/>
  <c r="M71" i="24"/>
  <c r="J71" i="24"/>
  <c r="I71" i="24"/>
  <c r="H71" i="24"/>
  <c r="C71" i="24"/>
  <c r="AD12" i="24"/>
  <c r="M12" i="24"/>
  <c r="AD11" i="24"/>
  <c r="M11" i="24"/>
  <c r="AD10" i="24"/>
  <c r="M10" i="24"/>
  <c r="AD9" i="24"/>
  <c r="M9" i="24"/>
  <c r="AD8" i="24"/>
  <c r="M8" i="24"/>
  <c r="AD7" i="24"/>
  <c r="M7" i="24"/>
  <c r="AD6" i="24"/>
  <c r="M6" i="24"/>
  <c r="AD5" i="24"/>
  <c r="AD4" i="24"/>
  <c r="M4" i="24"/>
  <c r="AD92" i="23" l="1"/>
  <c r="AC92" i="23"/>
  <c r="AB92" i="23"/>
  <c r="AA92" i="23"/>
  <c r="W92" i="23"/>
  <c r="V92" i="23"/>
  <c r="U92" i="23"/>
  <c r="T92" i="23"/>
  <c r="S92" i="23"/>
  <c r="R92" i="23"/>
  <c r="Q92" i="23"/>
  <c r="P92" i="23"/>
  <c r="J92" i="23"/>
  <c r="I92" i="23"/>
  <c r="H92" i="23"/>
  <c r="C92" i="23"/>
  <c r="AD91" i="23"/>
  <c r="AC91" i="23"/>
  <c r="AB91" i="23"/>
  <c r="AA91" i="23"/>
  <c r="W91" i="23"/>
  <c r="V91" i="23"/>
  <c r="U91" i="23"/>
  <c r="T91" i="23"/>
  <c r="S91" i="23"/>
  <c r="R91" i="23"/>
  <c r="Q91" i="23"/>
  <c r="P91" i="23"/>
  <c r="J91" i="23"/>
  <c r="I91" i="23"/>
  <c r="H91" i="23"/>
  <c r="C91" i="23"/>
  <c r="AD90" i="23"/>
  <c r="AC90" i="23"/>
  <c r="AB90" i="23"/>
  <c r="AA90" i="23"/>
  <c r="W90" i="23"/>
  <c r="V90" i="23"/>
  <c r="U90" i="23"/>
  <c r="T90" i="23"/>
  <c r="S90" i="23"/>
  <c r="R90" i="23"/>
  <c r="Q90" i="23"/>
  <c r="P90" i="23"/>
  <c r="J90" i="23"/>
  <c r="I90" i="23"/>
  <c r="H90" i="23"/>
  <c r="C90" i="23"/>
  <c r="AD89" i="23"/>
  <c r="AC89" i="23"/>
  <c r="AB89" i="23"/>
  <c r="AA89" i="23"/>
  <c r="W89" i="23"/>
  <c r="V89" i="23"/>
  <c r="U89" i="23"/>
  <c r="T89" i="23"/>
  <c r="S89" i="23"/>
  <c r="R89" i="23"/>
  <c r="Q89" i="23"/>
  <c r="P89" i="23"/>
  <c r="J89" i="23"/>
  <c r="I89" i="23"/>
  <c r="H89" i="23"/>
  <c r="C89" i="23"/>
  <c r="AD88" i="23"/>
  <c r="AC88" i="23"/>
  <c r="AB88" i="23"/>
  <c r="AA88" i="23"/>
  <c r="W88" i="23"/>
  <c r="V88" i="23"/>
  <c r="U88" i="23"/>
  <c r="T88" i="23"/>
  <c r="S88" i="23"/>
  <c r="R88" i="23"/>
  <c r="Q88" i="23"/>
  <c r="P88" i="23"/>
  <c r="J88" i="23"/>
  <c r="I88" i="23"/>
  <c r="H88" i="23"/>
  <c r="C88" i="23"/>
  <c r="AD87" i="23"/>
  <c r="AD86" i="23"/>
  <c r="AD85" i="23"/>
  <c r="AD84" i="23"/>
  <c r="AD83" i="23"/>
  <c r="AD82" i="23"/>
  <c r="AD81" i="23"/>
  <c r="AD80" i="23"/>
  <c r="AD79" i="23"/>
  <c r="AD78" i="23"/>
  <c r="AD77" i="23"/>
  <c r="AD76" i="23"/>
  <c r="AD75" i="23"/>
  <c r="AD74" i="23"/>
  <c r="AD73" i="23"/>
  <c r="AD72" i="23"/>
  <c r="AD71" i="23"/>
  <c r="AD70" i="23"/>
  <c r="AD69" i="23"/>
  <c r="AD68" i="23"/>
  <c r="AD67" i="23"/>
  <c r="AD66" i="23"/>
  <c r="AD65" i="23"/>
  <c r="AD64" i="23"/>
  <c r="AD63" i="23"/>
  <c r="AD62" i="23"/>
  <c r="AD61" i="23"/>
  <c r="AD60" i="23"/>
  <c r="AD59" i="23"/>
  <c r="AD58" i="23"/>
  <c r="AD57" i="23"/>
  <c r="AD56" i="23"/>
  <c r="AD55" i="23"/>
  <c r="AD54" i="23"/>
  <c r="AD53" i="23"/>
  <c r="AD52" i="23"/>
  <c r="AD51" i="23"/>
  <c r="AD50" i="23"/>
  <c r="AD49" i="23"/>
  <c r="AD48" i="23"/>
  <c r="AD47" i="23"/>
  <c r="AD46" i="23"/>
  <c r="AD45" i="23"/>
  <c r="M45" i="23"/>
  <c r="AD44" i="23"/>
  <c r="M44" i="23"/>
  <c r="AD43" i="23"/>
  <c r="AD40" i="23"/>
  <c r="AB40" i="23"/>
  <c r="AA40" i="23"/>
  <c r="W40" i="23"/>
  <c r="V40" i="23"/>
  <c r="U40" i="23"/>
  <c r="T40" i="23"/>
  <c r="S40" i="23"/>
  <c r="R40" i="23"/>
  <c r="Q40" i="23"/>
  <c r="P40" i="23"/>
  <c r="J40" i="23"/>
  <c r="H40" i="23"/>
  <c r="C40" i="23"/>
  <c r="AC39" i="23"/>
  <c r="AB39" i="23"/>
  <c r="AA39" i="23"/>
  <c r="W39" i="23"/>
  <c r="V39" i="23"/>
  <c r="U39" i="23"/>
  <c r="T39" i="23"/>
  <c r="S39" i="23"/>
  <c r="R39" i="23"/>
  <c r="Q39" i="23"/>
  <c r="P39" i="23"/>
  <c r="M39" i="23"/>
  <c r="J39" i="23"/>
  <c r="H39" i="23"/>
  <c r="C39" i="23"/>
  <c r="AC38" i="23"/>
  <c r="AB38" i="23"/>
  <c r="AA38" i="23"/>
  <c r="W38" i="23"/>
  <c r="V38" i="23"/>
  <c r="U38" i="23"/>
  <c r="T38" i="23"/>
  <c r="S38" i="23"/>
  <c r="R38" i="23"/>
  <c r="Q38" i="23"/>
  <c r="P38" i="23"/>
  <c r="M38" i="23"/>
  <c r="J38" i="23"/>
  <c r="H38" i="23"/>
  <c r="C38" i="23"/>
  <c r="AD37" i="23"/>
  <c r="AD36" i="23"/>
  <c r="AD35" i="23"/>
  <c r="AD34" i="23"/>
  <c r="M34" i="23"/>
  <c r="AD33" i="23"/>
  <c r="M33" i="23"/>
  <c r="AD32" i="23"/>
  <c r="AD31" i="23"/>
  <c r="AD30" i="23"/>
  <c r="M30" i="23"/>
  <c r="AD29" i="23"/>
  <c r="M29" i="23"/>
  <c r="AD28" i="23"/>
  <c r="M28" i="23"/>
  <c r="AD27" i="23"/>
  <c r="AC27" i="23"/>
  <c r="AD23" i="23"/>
  <c r="AB23" i="23"/>
  <c r="AA23" i="23"/>
  <c r="W23" i="23"/>
  <c r="V23" i="23"/>
  <c r="U23" i="23"/>
  <c r="T23" i="23"/>
  <c r="S23" i="23"/>
  <c r="R23" i="23"/>
  <c r="Q23" i="23"/>
  <c r="P23" i="23"/>
  <c r="J23" i="23"/>
  <c r="H23" i="23"/>
  <c r="C23" i="23"/>
  <c r="AD22" i="23"/>
  <c r="AB22" i="23"/>
  <c r="AA22" i="23"/>
  <c r="W22" i="23"/>
  <c r="V22" i="23"/>
  <c r="U22" i="23"/>
  <c r="T22" i="23"/>
  <c r="S22" i="23"/>
  <c r="R22" i="23"/>
  <c r="Q22" i="23"/>
  <c r="P22" i="23"/>
  <c r="M22" i="23"/>
  <c r="J22" i="23"/>
  <c r="H22" i="23"/>
  <c r="C22" i="23"/>
  <c r="AD21" i="23"/>
  <c r="AD20" i="23"/>
  <c r="AD19" i="23"/>
  <c r="AD16" i="23"/>
  <c r="AB16" i="23"/>
  <c r="AA16" i="23"/>
  <c r="W16" i="23"/>
  <c r="V16" i="23"/>
  <c r="U16" i="23"/>
  <c r="T16" i="23"/>
  <c r="S16" i="23"/>
  <c r="R16" i="23"/>
  <c r="Q16" i="23"/>
  <c r="P16" i="23"/>
  <c r="M16" i="23"/>
  <c r="J16" i="23"/>
  <c r="I16" i="23"/>
  <c r="H16" i="23"/>
  <c r="C16" i="23"/>
  <c r="AD15" i="23"/>
  <c r="AB15" i="23"/>
  <c r="AA15" i="23"/>
  <c r="W15" i="23"/>
  <c r="V15" i="23"/>
  <c r="U15" i="23"/>
  <c r="T15" i="23"/>
  <c r="S15" i="23"/>
  <c r="R15" i="23"/>
  <c r="Q15" i="23"/>
  <c r="P15" i="23"/>
  <c r="M15" i="23"/>
  <c r="J15" i="23"/>
  <c r="I15" i="23"/>
  <c r="H15" i="23"/>
  <c r="C15" i="23"/>
  <c r="AD14" i="23"/>
  <c r="AB14" i="23"/>
  <c r="AA14" i="23"/>
  <c r="W14" i="23"/>
  <c r="V14" i="23"/>
  <c r="U14" i="23"/>
  <c r="T14" i="23"/>
  <c r="S14" i="23"/>
  <c r="R14" i="23"/>
  <c r="Q14" i="23"/>
  <c r="P14" i="23"/>
  <c r="M14" i="23"/>
  <c r="J14" i="23"/>
  <c r="I14" i="23"/>
  <c r="H14" i="23"/>
  <c r="C14" i="23"/>
  <c r="AD13" i="23"/>
  <c r="M13" i="23"/>
  <c r="AD12" i="23"/>
  <c r="M12" i="23"/>
  <c r="AD11" i="23"/>
  <c r="M11" i="23"/>
  <c r="AD10" i="23"/>
  <c r="M10" i="23"/>
  <c r="AD9" i="23"/>
  <c r="M9" i="23"/>
  <c r="AD8" i="23"/>
  <c r="M8" i="23"/>
  <c r="AD7" i="23"/>
  <c r="M7" i="23"/>
  <c r="AD6" i="23"/>
  <c r="M6" i="23"/>
  <c r="AD5" i="23"/>
  <c r="M5" i="23"/>
  <c r="AD4" i="23"/>
  <c r="M4" i="23"/>
  <c r="M27" i="23" l="1"/>
  <c r="AD94" i="22"/>
  <c r="AC94" i="22"/>
  <c r="AB94" i="22"/>
  <c r="AA94" i="22"/>
  <c r="W94" i="22"/>
  <c r="V94" i="22"/>
  <c r="U94" i="22"/>
  <c r="T94" i="22"/>
  <c r="S94" i="22"/>
  <c r="R94" i="22"/>
  <c r="Q94" i="22"/>
  <c r="P94" i="22"/>
  <c r="J94" i="22"/>
  <c r="I94" i="22"/>
  <c r="H94" i="22"/>
  <c r="C94" i="22"/>
  <c r="AD93" i="22"/>
  <c r="AC93" i="22"/>
  <c r="AB93" i="22"/>
  <c r="AA93" i="22"/>
  <c r="W93" i="22"/>
  <c r="V93" i="22"/>
  <c r="U93" i="22"/>
  <c r="T93" i="22"/>
  <c r="S93" i="22"/>
  <c r="R93" i="22"/>
  <c r="Q93" i="22"/>
  <c r="P93" i="22"/>
  <c r="J93" i="22"/>
  <c r="I93" i="22"/>
  <c r="H93" i="22"/>
  <c r="C93" i="22"/>
  <c r="AD92" i="22"/>
  <c r="AC92" i="22"/>
  <c r="AB92" i="22"/>
  <c r="AA92" i="22"/>
  <c r="W92" i="22"/>
  <c r="V92" i="22"/>
  <c r="U92" i="22"/>
  <c r="T92" i="22"/>
  <c r="S92" i="22"/>
  <c r="R92" i="22"/>
  <c r="Q92" i="22"/>
  <c r="P92" i="22"/>
  <c r="J92" i="22"/>
  <c r="I92" i="22"/>
  <c r="H92" i="22"/>
  <c r="C92" i="22"/>
  <c r="AD91" i="22"/>
  <c r="AC91" i="22"/>
  <c r="AB91" i="22"/>
  <c r="AA91" i="22"/>
  <c r="W91" i="22"/>
  <c r="V91" i="22"/>
  <c r="U91" i="22"/>
  <c r="T91" i="22"/>
  <c r="S91" i="22"/>
  <c r="R91" i="22"/>
  <c r="Q91" i="22"/>
  <c r="P91" i="22"/>
  <c r="J91" i="22"/>
  <c r="I91" i="22"/>
  <c r="H91" i="22"/>
  <c r="C91" i="22"/>
  <c r="AD90" i="22"/>
  <c r="AC90" i="22"/>
  <c r="AB90" i="22"/>
  <c r="AA90" i="22"/>
  <c r="W90" i="22"/>
  <c r="V90" i="22"/>
  <c r="U90" i="22"/>
  <c r="T90" i="22"/>
  <c r="S90" i="22"/>
  <c r="R90" i="22"/>
  <c r="Q90" i="22"/>
  <c r="P90" i="22"/>
  <c r="J90" i="22"/>
  <c r="I90" i="22"/>
  <c r="H90" i="22"/>
  <c r="C90" i="22"/>
  <c r="AD89" i="22"/>
  <c r="AD88" i="22"/>
  <c r="AD87" i="22"/>
  <c r="AD86" i="22"/>
  <c r="AD85" i="22"/>
  <c r="AD84" i="22"/>
  <c r="AD83" i="22"/>
  <c r="AD82" i="22"/>
  <c r="AD81" i="22"/>
  <c r="AD80" i="22"/>
  <c r="AD79" i="22"/>
  <c r="AD78" i="22"/>
  <c r="AD77" i="22"/>
  <c r="AD76" i="22"/>
  <c r="AD75" i="22"/>
  <c r="AD74" i="22"/>
  <c r="AD73" i="22"/>
  <c r="AD72" i="22"/>
  <c r="AD71" i="22"/>
  <c r="AD70" i="22"/>
  <c r="AD69" i="22"/>
  <c r="AD68" i="22"/>
  <c r="AD67" i="22"/>
  <c r="AD66" i="22"/>
  <c r="AD65" i="22"/>
  <c r="AD64" i="22"/>
  <c r="AD63" i="22"/>
  <c r="AD62" i="22"/>
  <c r="AD61" i="22"/>
  <c r="AD60" i="22"/>
  <c r="AD59" i="22"/>
  <c r="AD58" i="22"/>
  <c r="AD57" i="22"/>
  <c r="AD56" i="22"/>
  <c r="AD55" i="22"/>
  <c r="AD54" i="22"/>
  <c r="AD53" i="22"/>
  <c r="AD52" i="22"/>
  <c r="AD51" i="22"/>
  <c r="AD49" i="22"/>
  <c r="AD48" i="22"/>
  <c r="AD30" i="22"/>
  <c r="M30" i="22"/>
  <c r="AD29" i="22"/>
  <c r="M29" i="22"/>
  <c r="AD8" i="22"/>
  <c r="M8" i="22"/>
  <c r="AD46" i="22"/>
  <c r="M46" i="22"/>
  <c r="AD50" i="22"/>
  <c r="AD45" i="22"/>
  <c r="AD44" i="22"/>
  <c r="AD41" i="22"/>
  <c r="AB41" i="22"/>
  <c r="AA41" i="22"/>
  <c r="W41" i="22"/>
  <c r="V41" i="22"/>
  <c r="U41" i="22"/>
  <c r="T41" i="22"/>
  <c r="S41" i="22"/>
  <c r="R41" i="22"/>
  <c r="Q41" i="22"/>
  <c r="P41" i="22"/>
  <c r="J41" i="22"/>
  <c r="H41" i="22"/>
  <c r="C41" i="22"/>
  <c r="AC40" i="22"/>
  <c r="AB40" i="22"/>
  <c r="AA40" i="22"/>
  <c r="W40" i="22"/>
  <c r="V40" i="22"/>
  <c r="U40" i="22"/>
  <c r="T40" i="22"/>
  <c r="S40" i="22"/>
  <c r="R40" i="22"/>
  <c r="Q40" i="22"/>
  <c r="P40" i="22"/>
  <c r="M40" i="22"/>
  <c r="J40" i="22"/>
  <c r="H40" i="22"/>
  <c r="C40" i="22"/>
  <c r="AC39" i="22"/>
  <c r="AB39" i="22"/>
  <c r="AA39" i="22"/>
  <c r="W39" i="22"/>
  <c r="V39" i="22"/>
  <c r="U39" i="22"/>
  <c r="T39" i="22"/>
  <c r="S39" i="22"/>
  <c r="R39" i="22"/>
  <c r="Q39" i="22"/>
  <c r="P39" i="22"/>
  <c r="M39" i="22"/>
  <c r="J39" i="22"/>
  <c r="H39" i="22"/>
  <c r="C39" i="22"/>
  <c r="AD38" i="22"/>
  <c r="AD37" i="22"/>
  <c r="AD36" i="22"/>
  <c r="AD35" i="22"/>
  <c r="M35" i="22"/>
  <c r="AD34" i="22"/>
  <c r="M34" i="22"/>
  <c r="AD31" i="22"/>
  <c r="M31" i="22"/>
  <c r="AD9" i="22"/>
  <c r="M9" i="22"/>
  <c r="AD33" i="22"/>
  <c r="AD32" i="22"/>
  <c r="AD28" i="22"/>
  <c r="AC28" i="22"/>
  <c r="AD24" i="22"/>
  <c r="AB24" i="22"/>
  <c r="AA24" i="22"/>
  <c r="W24" i="22"/>
  <c r="V24" i="22"/>
  <c r="U24" i="22"/>
  <c r="T24" i="22"/>
  <c r="S24" i="22"/>
  <c r="R24" i="22"/>
  <c r="Q24" i="22"/>
  <c r="P24" i="22"/>
  <c r="J24" i="22"/>
  <c r="H24" i="22"/>
  <c r="C24" i="22"/>
  <c r="AD23" i="22"/>
  <c r="AB23" i="22"/>
  <c r="AA23" i="22"/>
  <c r="W23" i="22"/>
  <c r="V23" i="22"/>
  <c r="U23" i="22"/>
  <c r="T23" i="22"/>
  <c r="S23" i="22"/>
  <c r="R23" i="22"/>
  <c r="Q23" i="22"/>
  <c r="P23" i="22"/>
  <c r="M23" i="22"/>
  <c r="J23" i="22"/>
  <c r="H23" i="22"/>
  <c r="C23" i="22"/>
  <c r="AD22" i="22"/>
  <c r="AD21" i="22"/>
  <c r="AD20" i="22"/>
  <c r="AD17" i="22"/>
  <c r="AB17" i="22"/>
  <c r="AA17" i="22"/>
  <c r="W17" i="22"/>
  <c r="V17" i="22"/>
  <c r="U17" i="22"/>
  <c r="T17" i="22"/>
  <c r="S17" i="22"/>
  <c r="R17" i="22"/>
  <c r="Q17" i="22"/>
  <c r="P17" i="22"/>
  <c r="M17" i="22"/>
  <c r="J17" i="22"/>
  <c r="I17" i="22"/>
  <c r="H17" i="22"/>
  <c r="C17" i="22"/>
  <c r="AD16" i="22"/>
  <c r="AB16" i="22"/>
  <c r="AA16" i="22"/>
  <c r="W16" i="22"/>
  <c r="V16" i="22"/>
  <c r="U16" i="22"/>
  <c r="T16" i="22"/>
  <c r="S16" i="22"/>
  <c r="R16" i="22"/>
  <c r="Q16" i="22"/>
  <c r="P16" i="22"/>
  <c r="M16" i="22"/>
  <c r="J16" i="22"/>
  <c r="I16" i="22"/>
  <c r="H16" i="22"/>
  <c r="C16" i="22"/>
  <c r="AD15" i="22"/>
  <c r="AB15" i="22"/>
  <c r="AA15" i="22"/>
  <c r="W15" i="22"/>
  <c r="V15" i="22"/>
  <c r="U15" i="22"/>
  <c r="T15" i="22"/>
  <c r="S15" i="22"/>
  <c r="R15" i="22"/>
  <c r="Q15" i="22"/>
  <c r="P15" i="22"/>
  <c r="M15" i="22"/>
  <c r="J15" i="22"/>
  <c r="I15" i="22"/>
  <c r="H15" i="22"/>
  <c r="C15" i="22"/>
  <c r="AD14" i="22"/>
  <c r="M14" i="22"/>
  <c r="AD13" i="22"/>
  <c r="M13" i="22"/>
  <c r="AD12" i="22"/>
  <c r="M12" i="22"/>
  <c r="AD11" i="22"/>
  <c r="M11" i="22"/>
  <c r="AD10" i="22"/>
  <c r="M10" i="22"/>
  <c r="AD47" i="22"/>
  <c r="M47" i="22"/>
  <c r="AD7" i="22"/>
  <c r="M7" i="22"/>
  <c r="AD6" i="22"/>
  <c r="M6" i="22"/>
  <c r="AD5" i="22"/>
  <c r="M5" i="22"/>
  <c r="AD4" i="22"/>
  <c r="M4" i="22"/>
  <c r="M28" i="22" l="1"/>
  <c r="AD97" i="21" l="1"/>
  <c r="AC97" i="21"/>
  <c r="AB97" i="21"/>
  <c r="AA97" i="21"/>
  <c r="W97" i="21"/>
  <c r="V97" i="21"/>
  <c r="U97" i="21"/>
  <c r="T97" i="21"/>
  <c r="S97" i="21"/>
  <c r="R97" i="21"/>
  <c r="Q97" i="21"/>
  <c r="P97" i="21"/>
  <c r="J97" i="21"/>
  <c r="I97" i="21"/>
  <c r="H97" i="21"/>
  <c r="C97" i="21"/>
  <c r="AD96" i="21"/>
  <c r="AC96" i="21"/>
  <c r="AB96" i="21"/>
  <c r="AA96" i="21"/>
  <c r="W96" i="21"/>
  <c r="V96" i="21"/>
  <c r="U96" i="21"/>
  <c r="T96" i="21"/>
  <c r="S96" i="21"/>
  <c r="R96" i="21"/>
  <c r="Q96" i="21"/>
  <c r="P96" i="21"/>
  <c r="J96" i="21"/>
  <c r="I96" i="21"/>
  <c r="H96" i="21"/>
  <c r="C96" i="21"/>
  <c r="AD95" i="21"/>
  <c r="AC95" i="21"/>
  <c r="AB95" i="21"/>
  <c r="AA95" i="21"/>
  <c r="W95" i="21"/>
  <c r="V95" i="21"/>
  <c r="U95" i="21"/>
  <c r="T95" i="21"/>
  <c r="S95" i="21"/>
  <c r="R95" i="21"/>
  <c r="Q95" i="21"/>
  <c r="P95" i="21"/>
  <c r="J95" i="21"/>
  <c r="I95" i="21"/>
  <c r="H95" i="21"/>
  <c r="C95" i="21"/>
  <c r="AD94" i="21"/>
  <c r="AC94" i="21"/>
  <c r="AB94" i="21"/>
  <c r="AA94" i="21"/>
  <c r="W94" i="21"/>
  <c r="V94" i="21"/>
  <c r="U94" i="21"/>
  <c r="T94" i="21"/>
  <c r="S94" i="21"/>
  <c r="R94" i="21"/>
  <c r="Q94" i="21"/>
  <c r="P94" i="21"/>
  <c r="J94" i="21"/>
  <c r="I94" i="21"/>
  <c r="H94" i="21"/>
  <c r="C94" i="21"/>
  <c r="AD93" i="21"/>
  <c r="AC93" i="21"/>
  <c r="AB93" i="21"/>
  <c r="AA93" i="21"/>
  <c r="W93" i="21"/>
  <c r="V93" i="21"/>
  <c r="U93" i="21"/>
  <c r="T93" i="21"/>
  <c r="S93" i="21"/>
  <c r="R93" i="21"/>
  <c r="Q93" i="21"/>
  <c r="P93" i="21"/>
  <c r="J93" i="21"/>
  <c r="I93" i="21"/>
  <c r="H93" i="21"/>
  <c r="C93" i="21"/>
  <c r="AD92" i="21"/>
  <c r="AD91" i="21"/>
  <c r="AD90" i="21"/>
  <c r="AD89" i="21"/>
  <c r="AD88" i="21"/>
  <c r="AD87" i="21"/>
  <c r="AD86" i="21"/>
  <c r="AD85" i="21"/>
  <c r="AD84" i="21"/>
  <c r="AD83" i="21"/>
  <c r="AD82" i="21"/>
  <c r="AD81" i="21"/>
  <c r="AD80" i="21"/>
  <c r="AD79" i="21"/>
  <c r="AD78" i="21"/>
  <c r="AD77" i="21"/>
  <c r="AD76" i="21"/>
  <c r="AD75" i="21"/>
  <c r="AD74" i="21"/>
  <c r="AD73" i="21"/>
  <c r="AD72" i="21"/>
  <c r="AD71" i="21"/>
  <c r="AD70" i="21"/>
  <c r="AD69" i="21"/>
  <c r="AD68" i="21"/>
  <c r="AD67" i="21"/>
  <c r="AD66" i="21"/>
  <c r="AD65" i="21"/>
  <c r="AD64" i="21"/>
  <c r="AD63" i="21"/>
  <c r="AD62" i="21"/>
  <c r="AD61" i="21"/>
  <c r="AD60" i="21"/>
  <c r="AD59" i="21"/>
  <c r="AD58" i="21"/>
  <c r="AD57" i="21"/>
  <c r="AD56" i="21"/>
  <c r="AD55" i="21"/>
  <c r="AD54" i="21"/>
  <c r="AD53" i="21"/>
  <c r="AD52" i="21"/>
  <c r="AD51" i="21"/>
  <c r="AD50" i="21"/>
  <c r="M50" i="21"/>
  <c r="AD48" i="21"/>
  <c r="M48" i="21"/>
  <c r="AD47" i="21"/>
  <c r="M47" i="21"/>
  <c r="AD46" i="21"/>
  <c r="AD45" i="21"/>
  <c r="AD44" i="21"/>
  <c r="AD43" i="21"/>
  <c r="AD42" i="21"/>
  <c r="AD39" i="21"/>
  <c r="AB39" i="21"/>
  <c r="AA39" i="21"/>
  <c r="W39" i="21"/>
  <c r="V39" i="21"/>
  <c r="U39" i="21"/>
  <c r="T39" i="21"/>
  <c r="S39" i="21"/>
  <c r="R39" i="21"/>
  <c r="Q39" i="21"/>
  <c r="P39" i="21"/>
  <c r="J39" i="21"/>
  <c r="H39" i="21"/>
  <c r="C39" i="21"/>
  <c r="AC38" i="21"/>
  <c r="AB38" i="21"/>
  <c r="AA38" i="21"/>
  <c r="W38" i="21"/>
  <c r="V38" i="21"/>
  <c r="U38" i="21"/>
  <c r="T38" i="21"/>
  <c r="S38" i="21"/>
  <c r="R38" i="21"/>
  <c r="Q38" i="21"/>
  <c r="P38" i="21"/>
  <c r="M38" i="21"/>
  <c r="J38" i="21"/>
  <c r="H38" i="21"/>
  <c r="C38" i="21"/>
  <c r="AC37" i="21"/>
  <c r="AB37" i="21"/>
  <c r="AA37" i="21"/>
  <c r="W37" i="21"/>
  <c r="V37" i="21"/>
  <c r="U37" i="21"/>
  <c r="T37" i="21"/>
  <c r="S37" i="21"/>
  <c r="R37" i="21"/>
  <c r="Q37" i="21"/>
  <c r="P37" i="21"/>
  <c r="M37" i="21"/>
  <c r="J37" i="21"/>
  <c r="H37" i="21"/>
  <c r="C37" i="21"/>
  <c r="AD36" i="21"/>
  <c r="AD35" i="21"/>
  <c r="AD34" i="21"/>
  <c r="AD33" i="21"/>
  <c r="M33" i="21"/>
  <c r="AD32" i="21"/>
  <c r="M32" i="21"/>
  <c r="AD31" i="21"/>
  <c r="M31" i="21"/>
  <c r="AD30" i="21"/>
  <c r="M30" i="21"/>
  <c r="AD29" i="21"/>
  <c r="AD28" i="21"/>
  <c r="AD27" i="21"/>
  <c r="AC27" i="21"/>
  <c r="AD23" i="21"/>
  <c r="AB23" i="21"/>
  <c r="AA23" i="21"/>
  <c r="W23" i="21"/>
  <c r="V23" i="21"/>
  <c r="U23" i="21"/>
  <c r="T23" i="21"/>
  <c r="S23" i="21"/>
  <c r="R23" i="21"/>
  <c r="Q23" i="21"/>
  <c r="P23" i="21"/>
  <c r="J23" i="21"/>
  <c r="H23" i="21"/>
  <c r="C23" i="21"/>
  <c r="AD22" i="21"/>
  <c r="AB22" i="21"/>
  <c r="AA22" i="21"/>
  <c r="W22" i="21"/>
  <c r="V22" i="21"/>
  <c r="U22" i="21"/>
  <c r="T22" i="21"/>
  <c r="S22" i="21"/>
  <c r="R22" i="21"/>
  <c r="Q22" i="21"/>
  <c r="P22" i="21"/>
  <c r="M22" i="21"/>
  <c r="J22" i="21"/>
  <c r="H22" i="21"/>
  <c r="C22" i="21"/>
  <c r="AD21" i="21"/>
  <c r="AD20" i="21"/>
  <c r="AD19" i="21"/>
  <c r="AD16" i="21"/>
  <c r="AB16" i="21"/>
  <c r="AA16" i="21"/>
  <c r="W16" i="21"/>
  <c r="V16" i="21"/>
  <c r="U16" i="21"/>
  <c r="T16" i="21"/>
  <c r="S16" i="21"/>
  <c r="R16" i="21"/>
  <c r="Q16" i="21"/>
  <c r="P16" i="21"/>
  <c r="M16" i="21"/>
  <c r="J16" i="21"/>
  <c r="I16" i="21"/>
  <c r="H16" i="21"/>
  <c r="C16" i="21"/>
  <c r="AD15" i="21"/>
  <c r="AB15" i="21"/>
  <c r="AA15" i="21"/>
  <c r="W15" i="21"/>
  <c r="V15" i="21"/>
  <c r="U15" i="21"/>
  <c r="T15" i="21"/>
  <c r="S15" i="21"/>
  <c r="R15" i="21"/>
  <c r="Q15" i="21"/>
  <c r="P15" i="21"/>
  <c r="M15" i="21"/>
  <c r="J15" i="21"/>
  <c r="I15" i="21"/>
  <c r="H15" i="21"/>
  <c r="C15" i="21"/>
  <c r="AD14" i="21"/>
  <c r="AB14" i="21"/>
  <c r="AA14" i="21"/>
  <c r="W14" i="21"/>
  <c r="V14" i="21"/>
  <c r="U14" i="21"/>
  <c r="T14" i="21"/>
  <c r="S14" i="21"/>
  <c r="R14" i="21"/>
  <c r="Q14" i="21"/>
  <c r="P14" i="21"/>
  <c r="M14" i="21"/>
  <c r="J14" i="21"/>
  <c r="I14" i="21"/>
  <c r="H14" i="21"/>
  <c r="C14" i="21"/>
  <c r="AD13" i="21"/>
  <c r="M13" i="21"/>
  <c r="AD12" i="21"/>
  <c r="M12" i="21"/>
  <c r="AD11" i="21"/>
  <c r="M11" i="21"/>
  <c r="AD10" i="21"/>
  <c r="M10" i="21"/>
  <c r="AD9" i="21"/>
  <c r="M9" i="21"/>
  <c r="AD49" i="21"/>
  <c r="M49" i="21"/>
  <c r="AD8" i="21"/>
  <c r="M8" i="21"/>
  <c r="AD7" i="21"/>
  <c r="M7" i="21"/>
  <c r="AD6" i="21"/>
  <c r="M6" i="21"/>
  <c r="AD5" i="21"/>
  <c r="M5" i="21"/>
  <c r="AD4" i="21"/>
  <c r="M4" i="21"/>
  <c r="M27" i="21" l="1"/>
  <c r="B83" i="2"/>
  <c r="B84" i="2"/>
  <c r="B85" i="2"/>
  <c r="B86" i="2"/>
  <c r="B87" i="2"/>
  <c r="AD100" i="20" l="1"/>
  <c r="AC100" i="20"/>
  <c r="AB100" i="20"/>
  <c r="AA100" i="20"/>
  <c r="W100" i="20"/>
  <c r="V100" i="20"/>
  <c r="U100" i="20"/>
  <c r="T100" i="20"/>
  <c r="S100" i="20"/>
  <c r="R100" i="20"/>
  <c r="Q100" i="20"/>
  <c r="P100" i="20"/>
  <c r="J100" i="20"/>
  <c r="I100" i="20"/>
  <c r="H100" i="20"/>
  <c r="C100" i="20"/>
  <c r="AD99" i="20"/>
  <c r="AC99" i="20"/>
  <c r="AB99" i="20"/>
  <c r="AA99" i="20"/>
  <c r="W99" i="20"/>
  <c r="V99" i="20"/>
  <c r="U99" i="20"/>
  <c r="T99" i="20"/>
  <c r="S99" i="20"/>
  <c r="R99" i="20"/>
  <c r="Q99" i="20"/>
  <c r="P99" i="20"/>
  <c r="J99" i="20"/>
  <c r="I99" i="20"/>
  <c r="H99" i="20"/>
  <c r="C99" i="20"/>
  <c r="AD98" i="20"/>
  <c r="AC98" i="20"/>
  <c r="AB98" i="20"/>
  <c r="AA98" i="20"/>
  <c r="W98" i="20"/>
  <c r="V98" i="20"/>
  <c r="U98" i="20"/>
  <c r="T98" i="20"/>
  <c r="S98" i="20"/>
  <c r="R98" i="20"/>
  <c r="Q98" i="20"/>
  <c r="P98" i="20"/>
  <c r="J98" i="20"/>
  <c r="I98" i="20"/>
  <c r="H98" i="20"/>
  <c r="C98" i="20"/>
  <c r="AD97" i="20"/>
  <c r="AC97" i="20"/>
  <c r="AB97" i="20"/>
  <c r="AA97" i="20"/>
  <c r="W97" i="20"/>
  <c r="V97" i="20"/>
  <c r="U97" i="20"/>
  <c r="T97" i="20"/>
  <c r="S97" i="20"/>
  <c r="R97" i="20"/>
  <c r="Q97" i="20"/>
  <c r="P97" i="20"/>
  <c r="J97" i="20"/>
  <c r="I97" i="20"/>
  <c r="H97" i="20"/>
  <c r="C97" i="20"/>
  <c r="AD96" i="20"/>
  <c r="AC96" i="20"/>
  <c r="AB96" i="20"/>
  <c r="AA96" i="20"/>
  <c r="W96" i="20"/>
  <c r="V96" i="20"/>
  <c r="U96" i="20"/>
  <c r="T96" i="20"/>
  <c r="S96" i="20"/>
  <c r="R96" i="20"/>
  <c r="Q96" i="20"/>
  <c r="P96" i="20"/>
  <c r="J96" i="20"/>
  <c r="I96" i="20"/>
  <c r="H96" i="20"/>
  <c r="C96" i="20"/>
  <c r="AD95" i="20"/>
  <c r="AD94" i="20"/>
  <c r="AD93" i="20"/>
  <c r="AD92" i="20"/>
  <c r="AD91" i="20"/>
  <c r="AD90" i="20"/>
  <c r="AD89" i="20"/>
  <c r="AD88" i="20"/>
  <c r="AD87" i="20"/>
  <c r="AD86" i="20"/>
  <c r="AD85" i="20"/>
  <c r="AD84" i="20"/>
  <c r="AD83" i="20"/>
  <c r="AD82" i="20"/>
  <c r="AD81" i="20"/>
  <c r="AD80" i="20"/>
  <c r="AD79" i="20"/>
  <c r="AD78" i="20"/>
  <c r="AD77" i="20"/>
  <c r="AD76" i="20"/>
  <c r="AD75" i="20"/>
  <c r="AD74" i="20"/>
  <c r="AD73" i="20"/>
  <c r="AD72" i="20"/>
  <c r="AD39" i="20"/>
  <c r="AD38" i="20"/>
  <c r="AD37" i="20"/>
  <c r="AD71" i="20"/>
  <c r="AD70" i="20"/>
  <c r="AD69" i="20"/>
  <c r="AD68" i="20"/>
  <c r="AD67" i="20"/>
  <c r="AD66" i="20"/>
  <c r="AD65" i="20"/>
  <c r="AD64" i="20"/>
  <c r="AD63" i="20"/>
  <c r="AD62" i="20"/>
  <c r="AD61" i="20"/>
  <c r="AD60" i="20"/>
  <c r="AD59" i="20"/>
  <c r="AD58" i="20"/>
  <c r="AD57" i="20"/>
  <c r="AD56" i="20"/>
  <c r="AD55" i="20"/>
  <c r="AD15" i="20"/>
  <c r="M15" i="20"/>
  <c r="AD14" i="20"/>
  <c r="M14" i="20"/>
  <c r="AD54" i="20"/>
  <c r="AD50" i="20"/>
  <c r="AD49" i="20"/>
  <c r="AD48" i="20"/>
  <c r="AD47" i="20"/>
  <c r="AD46" i="20"/>
  <c r="AD45" i="20"/>
  <c r="AD42" i="20"/>
  <c r="AB42" i="20"/>
  <c r="AA42" i="20"/>
  <c r="W42" i="20"/>
  <c r="V42" i="20"/>
  <c r="U42" i="20"/>
  <c r="T42" i="20"/>
  <c r="S42" i="20"/>
  <c r="R42" i="20"/>
  <c r="Q42" i="20"/>
  <c r="P42" i="20"/>
  <c r="J42" i="20"/>
  <c r="H42" i="20"/>
  <c r="C42" i="20"/>
  <c r="AC41" i="20"/>
  <c r="AB41" i="20"/>
  <c r="AA41" i="20"/>
  <c r="W41" i="20"/>
  <c r="V41" i="20"/>
  <c r="U41" i="20"/>
  <c r="T41" i="20"/>
  <c r="S41" i="20"/>
  <c r="R41" i="20"/>
  <c r="Q41" i="20"/>
  <c r="P41" i="20"/>
  <c r="M41" i="20"/>
  <c r="J41" i="20"/>
  <c r="H41" i="20"/>
  <c r="C41" i="20"/>
  <c r="AC40" i="20"/>
  <c r="AB40" i="20"/>
  <c r="AA40" i="20"/>
  <c r="W40" i="20"/>
  <c r="V40" i="20"/>
  <c r="U40" i="20"/>
  <c r="T40" i="20"/>
  <c r="S40" i="20"/>
  <c r="R40" i="20"/>
  <c r="Q40" i="20"/>
  <c r="P40" i="20"/>
  <c r="M40" i="20"/>
  <c r="J40" i="20"/>
  <c r="H40" i="20"/>
  <c r="C40" i="20"/>
  <c r="AD36" i="20"/>
  <c r="M36" i="20"/>
  <c r="AD35" i="20"/>
  <c r="M35" i="20"/>
  <c r="AD34" i="20"/>
  <c r="M34" i="20"/>
  <c r="AD33" i="20"/>
  <c r="M33" i="20"/>
  <c r="AD52" i="20"/>
  <c r="M52" i="20"/>
  <c r="AD51" i="20"/>
  <c r="M51" i="20"/>
  <c r="AD30" i="20"/>
  <c r="AC30" i="20"/>
  <c r="AD28" i="20"/>
  <c r="AD25" i="20"/>
  <c r="AB25" i="20"/>
  <c r="AA25" i="20"/>
  <c r="W25" i="20"/>
  <c r="V25" i="20"/>
  <c r="U25" i="20"/>
  <c r="T25" i="20"/>
  <c r="S25" i="20"/>
  <c r="R25" i="20"/>
  <c r="Q25" i="20"/>
  <c r="P25" i="20"/>
  <c r="J25" i="20"/>
  <c r="H25" i="20"/>
  <c r="C25" i="20"/>
  <c r="AD24" i="20"/>
  <c r="AB24" i="20"/>
  <c r="AA24" i="20"/>
  <c r="W24" i="20"/>
  <c r="V24" i="20"/>
  <c r="U24" i="20"/>
  <c r="T24" i="20"/>
  <c r="S24" i="20"/>
  <c r="R24" i="20"/>
  <c r="Q24" i="20"/>
  <c r="P24" i="20"/>
  <c r="M24" i="20"/>
  <c r="J24" i="20"/>
  <c r="H24" i="20"/>
  <c r="C24" i="20"/>
  <c r="AD23" i="20"/>
  <c r="AD22" i="20"/>
  <c r="AD21" i="20"/>
  <c r="AD18" i="20"/>
  <c r="AB18" i="20"/>
  <c r="AA18" i="20"/>
  <c r="W18" i="20"/>
  <c r="V18" i="20"/>
  <c r="U18" i="20"/>
  <c r="T18" i="20"/>
  <c r="S18" i="20"/>
  <c r="R18" i="20"/>
  <c r="Q18" i="20"/>
  <c r="P18" i="20"/>
  <c r="M18" i="20"/>
  <c r="J18" i="20"/>
  <c r="I18" i="20"/>
  <c r="H18" i="20"/>
  <c r="C18" i="20"/>
  <c r="AD17" i="20"/>
  <c r="AB17" i="20"/>
  <c r="AA17" i="20"/>
  <c r="W17" i="20"/>
  <c r="V17" i="20"/>
  <c r="U17" i="20"/>
  <c r="T17" i="20"/>
  <c r="S17" i="20"/>
  <c r="R17" i="20"/>
  <c r="Q17" i="20"/>
  <c r="P17" i="20"/>
  <c r="M17" i="20"/>
  <c r="J17" i="20"/>
  <c r="I17" i="20"/>
  <c r="H17" i="20"/>
  <c r="C17" i="20"/>
  <c r="AD16" i="20"/>
  <c r="AB16" i="20"/>
  <c r="AA16" i="20"/>
  <c r="W16" i="20"/>
  <c r="V16" i="20"/>
  <c r="U16" i="20"/>
  <c r="T16" i="20"/>
  <c r="S16" i="20"/>
  <c r="R16" i="20"/>
  <c r="Q16" i="20"/>
  <c r="P16" i="20"/>
  <c r="M16" i="20"/>
  <c r="J16" i="20"/>
  <c r="I16" i="20"/>
  <c r="H16" i="20"/>
  <c r="C16" i="20"/>
  <c r="AD13" i="20"/>
  <c r="M13" i="20"/>
  <c r="AD12" i="20"/>
  <c r="M12" i="20"/>
  <c r="AD11" i="20"/>
  <c r="M11" i="20"/>
  <c r="AD53" i="20"/>
  <c r="M53" i="20"/>
  <c r="AD10" i="20"/>
  <c r="M10" i="20"/>
  <c r="AD9" i="20"/>
  <c r="M9" i="20"/>
  <c r="AD8" i="20"/>
  <c r="M8" i="20"/>
  <c r="AD7" i="20"/>
  <c r="M7" i="20"/>
  <c r="AD6" i="20"/>
  <c r="M6" i="20"/>
  <c r="AD5" i="20"/>
  <c r="M5" i="20"/>
  <c r="AD32" i="20"/>
  <c r="AD31" i="20"/>
  <c r="AD4" i="20"/>
  <c r="M30" i="20" l="1"/>
  <c r="AD81" i="19"/>
  <c r="AD84" i="19"/>
  <c r="AD83" i="19"/>
  <c r="AD82" i="19"/>
  <c r="AD107" i="19" l="1"/>
  <c r="AC107" i="19"/>
  <c r="AB107" i="19"/>
  <c r="AA107" i="19"/>
  <c r="W107" i="19"/>
  <c r="V107" i="19"/>
  <c r="U107" i="19"/>
  <c r="T107" i="19"/>
  <c r="S107" i="19"/>
  <c r="R107" i="19"/>
  <c r="Q107" i="19"/>
  <c r="P107" i="19"/>
  <c r="J107" i="19"/>
  <c r="I107" i="19"/>
  <c r="H107" i="19"/>
  <c r="C107" i="19"/>
  <c r="AD106" i="19"/>
  <c r="AC106" i="19"/>
  <c r="AB106" i="19"/>
  <c r="AA106" i="19"/>
  <c r="W106" i="19"/>
  <c r="V106" i="19"/>
  <c r="U106" i="19"/>
  <c r="T106" i="19"/>
  <c r="S106" i="19"/>
  <c r="R106" i="19"/>
  <c r="Q106" i="19"/>
  <c r="P106" i="19"/>
  <c r="J106" i="19"/>
  <c r="I106" i="19"/>
  <c r="H106" i="19"/>
  <c r="C106" i="19"/>
  <c r="AD105" i="19"/>
  <c r="AC105" i="19"/>
  <c r="AB105" i="19"/>
  <c r="AA105" i="19"/>
  <c r="W105" i="19"/>
  <c r="V105" i="19"/>
  <c r="U105" i="19"/>
  <c r="T105" i="19"/>
  <c r="S105" i="19"/>
  <c r="R105" i="19"/>
  <c r="Q105" i="19"/>
  <c r="P105" i="19"/>
  <c r="J105" i="19"/>
  <c r="I105" i="19"/>
  <c r="H105" i="19"/>
  <c r="C105" i="19"/>
  <c r="AD104" i="19"/>
  <c r="AC104" i="19"/>
  <c r="AB104" i="19"/>
  <c r="AA104" i="19"/>
  <c r="W104" i="19"/>
  <c r="V104" i="19"/>
  <c r="U104" i="19"/>
  <c r="T104" i="19"/>
  <c r="S104" i="19"/>
  <c r="R104" i="19"/>
  <c r="Q104" i="19"/>
  <c r="P104" i="19"/>
  <c r="J104" i="19"/>
  <c r="I104" i="19"/>
  <c r="H104" i="19"/>
  <c r="C104" i="19"/>
  <c r="AD103" i="19"/>
  <c r="AC103" i="19"/>
  <c r="AB103" i="19"/>
  <c r="AA103" i="19"/>
  <c r="W103" i="19"/>
  <c r="V103" i="19"/>
  <c r="U103" i="19"/>
  <c r="T103" i="19"/>
  <c r="S103" i="19"/>
  <c r="R103" i="19"/>
  <c r="Q103" i="19"/>
  <c r="P103" i="19"/>
  <c r="J103" i="19"/>
  <c r="I103" i="19"/>
  <c r="H103" i="19"/>
  <c r="C103" i="19"/>
  <c r="AD102" i="19"/>
  <c r="AD101" i="19"/>
  <c r="AD100" i="19"/>
  <c r="AD99" i="19"/>
  <c r="AD98" i="19"/>
  <c r="AD97" i="19"/>
  <c r="AD96" i="19"/>
  <c r="AD95" i="19"/>
  <c r="AD94" i="19"/>
  <c r="AD93" i="19"/>
  <c r="AD92" i="19"/>
  <c r="AD91" i="19"/>
  <c r="AD90" i="19"/>
  <c r="AD89" i="19"/>
  <c r="AD88" i="19"/>
  <c r="AD87" i="19"/>
  <c r="AD86" i="19"/>
  <c r="AD85" i="19"/>
  <c r="AD80" i="19"/>
  <c r="AD79" i="19"/>
  <c r="AD78" i="19"/>
  <c r="AD77" i="19"/>
  <c r="AD76" i="19"/>
  <c r="AD75" i="19"/>
  <c r="AD74" i="19"/>
  <c r="AD73" i="19"/>
  <c r="AD72" i="19"/>
  <c r="AD71" i="19"/>
  <c r="AD70" i="19"/>
  <c r="AD69" i="19"/>
  <c r="AD68" i="19"/>
  <c r="AD67" i="19"/>
  <c r="AD66" i="19"/>
  <c r="AD65" i="19"/>
  <c r="AD64" i="19"/>
  <c r="AD63" i="19"/>
  <c r="AD62" i="19"/>
  <c r="AD61" i="19"/>
  <c r="AD60" i="19"/>
  <c r="AD59" i="19"/>
  <c r="AD58" i="19"/>
  <c r="M58" i="19"/>
  <c r="AD57" i="19"/>
  <c r="M57" i="19"/>
  <c r="AD56" i="19"/>
  <c r="AD55" i="19"/>
  <c r="AD54" i="19"/>
  <c r="AD53" i="19"/>
  <c r="AD52" i="19"/>
  <c r="AD7" i="19"/>
  <c r="AD6" i="19"/>
  <c r="AD51" i="19"/>
  <c r="AD50" i="19"/>
  <c r="AD49" i="19"/>
  <c r="AD48" i="19"/>
  <c r="AD47" i="19"/>
  <c r="AD46" i="19"/>
  <c r="AD43" i="19"/>
  <c r="AB43" i="19"/>
  <c r="AA43" i="19"/>
  <c r="W43" i="19"/>
  <c r="V43" i="19"/>
  <c r="U43" i="19"/>
  <c r="T43" i="19"/>
  <c r="S43" i="19"/>
  <c r="R43" i="19"/>
  <c r="Q43" i="19"/>
  <c r="P43" i="19"/>
  <c r="J43" i="19"/>
  <c r="H43" i="19"/>
  <c r="C43" i="19"/>
  <c r="AC42" i="19"/>
  <c r="AB42" i="19"/>
  <c r="AA42" i="19"/>
  <c r="W42" i="19"/>
  <c r="V42" i="19"/>
  <c r="U42" i="19"/>
  <c r="T42" i="19"/>
  <c r="S42" i="19"/>
  <c r="R42" i="19"/>
  <c r="Q42" i="19"/>
  <c r="P42" i="19"/>
  <c r="M42" i="19"/>
  <c r="J42" i="19"/>
  <c r="H42" i="19"/>
  <c r="C42" i="19"/>
  <c r="AC41" i="19"/>
  <c r="AB41" i="19"/>
  <c r="AA41" i="19"/>
  <c r="W41" i="19"/>
  <c r="V41" i="19"/>
  <c r="U41" i="19"/>
  <c r="T41" i="19"/>
  <c r="S41" i="19"/>
  <c r="R41" i="19"/>
  <c r="Q41" i="19"/>
  <c r="P41" i="19"/>
  <c r="M41" i="19"/>
  <c r="J41" i="19"/>
  <c r="H41" i="19"/>
  <c r="C41" i="19"/>
  <c r="AD40" i="19"/>
  <c r="M40" i="19"/>
  <c r="AD39" i="19"/>
  <c r="M39" i="19"/>
  <c r="AD38" i="19"/>
  <c r="M38" i="19"/>
  <c r="AD37" i="19"/>
  <c r="M37" i="19"/>
  <c r="AD36" i="19"/>
  <c r="M36" i="19"/>
  <c r="AD35" i="19"/>
  <c r="M35" i="19"/>
  <c r="AD34" i="19"/>
  <c r="AC34" i="19"/>
  <c r="AD32" i="19"/>
  <c r="AD31" i="19"/>
  <c r="AD30" i="19"/>
  <c r="AD27" i="19"/>
  <c r="AB27" i="19"/>
  <c r="AA27" i="19"/>
  <c r="W27" i="19"/>
  <c r="V27" i="19"/>
  <c r="U27" i="19"/>
  <c r="T27" i="19"/>
  <c r="S27" i="19"/>
  <c r="R27" i="19"/>
  <c r="Q27" i="19"/>
  <c r="P27" i="19"/>
  <c r="J27" i="19"/>
  <c r="H27" i="19"/>
  <c r="C27" i="19"/>
  <c r="AD26" i="19"/>
  <c r="AB26" i="19"/>
  <c r="AA26" i="19"/>
  <c r="W26" i="19"/>
  <c r="V26" i="19"/>
  <c r="U26" i="19"/>
  <c r="T26" i="19"/>
  <c r="S26" i="19"/>
  <c r="R26" i="19"/>
  <c r="Q26" i="19"/>
  <c r="P26" i="19"/>
  <c r="M26" i="19"/>
  <c r="J26" i="19"/>
  <c r="H26" i="19"/>
  <c r="C26" i="19"/>
  <c r="AD25" i="19"/>
  <c r="AD24" i="19"/>
  <c r="AD23" i="19"/>
  <c r="AD20" i="19"/>
  <c r="AB20" i="19"/>
  <c r="AA20" i="19"/>
  <c r="W20" i="19"/>
  <c r="V20" i="19"/>
  <c r="U20" i="19"/>
  <c r="T20" i="19"/>
  <c r="S20" i="19"/>
  <c r="R20" i="19"/>
  <c r="Q20" i="19"/>
  <c r="P20" i="19"/>
  <c r="M20" i="19"/>
  <c r="J20" i="19"/>
  <c r="I20" i="19"/>
  <c r="H20" i="19"/>
  <c r="C20" i="19"/>
  <c r="AD19" i="19"/>
  <c r="AB19" i="19"/>
  <c r="AA19" i="19"/>
  <c r="W19" i="19"/>
  <c r="V19" i="19"/>
  <c r="U19" i="19"/>
  <c r="T19" i="19"/>
  <c r="S19" i="19"/>
  <c r="R19" i="19"/>
  <c r="Q19" i="19"/>
  <c r="P19" i="19"/>
  <c r="M19" i="19"/>
  <c r="J19" i="19"/>
  <c r="I19" i="19"/>
  <c r="H19" i="19"/>
  <c r="C19" i="19"/>
  <c r="AD18" i="19"/>
  <c r="AB18" i="19"/>
  <c r="AA18" i="19"/>
  <c r="W18" i="19"/>
  <c r="V18" i="19"/>
  <c r="U18" i="19"/>
  <c r="T18" i="19"/>
  <c r="S18" i="19"/>
  <c r="R18" i="19"/>
  <c r="Q18" i="19"/>
  <c r="P18" i="19"/>
  <c r="M18" i="19"/>
  <c r="J18" i="19"/>
  <c r="I18" i="19"/>
  <c r="H18" i="19"/>
  <c r="C18" i="19"/>
  <c r="AD17" i="19"/>
  <c r="M17" i="19"/>
  <c r="AD16" i="19"/>
  <c r="M16" i="19"/>
  <c r="AD15" i="19"/>
  <c r="M15" i="19"/>
  <c r="AD14" i="19"/>
  <c r="M14" i="19"/>
  <c r="AD13" i="19"/>
  <c r="M13" i="19"/>
  <c r="AD12" i="19"/>
  <c r="M12" i="19"/>
  <c r="AD11" i="19"/>
  <c r="M11" i="19"/>
  <c r="AD10" i="19"/>
  <c r="M10" i="19"/>
  <c r="AD9" i="19"/>
  <c r="M9" i="19"/>
  <c r="AD8" i="19"/>
  <c r="M8" i="19"/>
  <c r="AD5" i="19"/>
  <c r="AD4" i="19"/>
  <c r="M4" i="19"/>
  <c r="M34" i="19" l="1"/>
  <c r="AD65" i="18"/>
  <c r="AD108" i="18" l="1"/>
  <c r="AC108" i="18"/>
  <c r="AB108" i="18"/>
  <c r="AA108" i="18"/>
  <c r="W108" i="18"/>
  <c r="V108" i="18"/>
  <c r="U108" i="18"/>
  <c r="T108" i="18"/>
  <c r="S108" i="18"/>
  <c r="R108" i="18"/>
  <c r="Q108" i="18"/>
  <c r="P108" i="18"/>
  <c r="J108" i="18"/>
  <c r="I108" i="18"/>
  <c r="H108" i="18"/>
  <c r="C108" i="18"/>
  <c r="AD107" i="18"/>
  <c r="AC107" i="18"/>
  <c r="AB107" i="18"/>
  <c r="AA107" i="18"/>
  <c r="W107" i="18"/>
  <c r="V107" i="18"/>
  <c r="U107" i="18"/>
  <c r="T107" i="18"/>
  <c r="S107" i="18"/>
  <c r="R107" i="18"/>
  <c r="Q107" i="18"/>
  <c r="P107" i="18"/>
  <c r="J107" i="18"/>
  <c r="I107" i="18"/>
  <c r="H107" i="18"/>
  <c r="C107" i="18"/>
  <c r="AD106" i="18"/>
  <c r="AC106" i="18"/>
  <c r="AB106" i="18"/>
  <c r="AA106" i="18"/>
  <c r="W106" i="18"/>
  <c r="V106" i="18"/>
  <c r="U106" i="18"/>
  <c r="T106" i="18"/>
  <c r="S106" i="18"/>
  <c r="R106" i="18"/>
  <c r="Q106" i="18"/>
  <c r="P106" i="18"/>
  <c r="J106" i="18"/>
  <c r="I106" i="18"/>
  <c r="H106" i="18"/>
  <c r="C106" i="18"/>
  <c r="AD105" i="18"/>
  <c r="AC105" i="18"/>
  <c r="AB105" i="18"/>
  <c r="AA105" i="18"/>
  <c r="W105" i="18"/>
  <c r="V105" i="18"/>
  <c r="U105" i="18"/>
  <c r="T105" i="18"/>
  <c r="S105" i="18"/>
  <c r="R105" i="18"/>
  <c r="Q105" i="18"/>
  <c r="P105" i="18"/>
  <c r="J105" i="18"/>
  <c r="I105" i="18"/>
  <c r="H105" i="18"/>
  <c r="C105" i="18"/>
  <c r="AD104" i="18"/>
  <c r="AC104" i="18"/>
  <c r="AB104" i="18"/>
  <c r="AA104" i="18"/>
  <c r="W104" i="18"/>
  <c r="V104" i="18"/>
  <c r="U104" i="18"/>
  <c r="T104" i="18"/>
  <c r="S104" i="18"/>
  <c r="R104" i="18"/>
  <c r="Q104" i="18"/>
  <c r="P104" i="18"/>
  <c r="J104" i="18"/>
  <c r="I104" i="18"/>
  <c r="H104" i="18"/>
  <c r="C104" i="18"/>
  <c r="AD103" i="18"/>
  <c r="AD102" i="18"/>
  <c r="AD101" i="18"/>
  <c r="AD100" i="18"/>
  <c r="AD99" i="18"/>
  <c r="AD98" i="18"/>
  <c r="AD97" i="18"/>
  <c r="AD96" i="18"/>
  <c r="AD95" i="18"/>
  <c r="AD94" i="18"/>
  <c r="AD93" i="18"/>
  <c r="AD92" i="18"/>
  <c r="AD91" i="18"/>
  <c r="AD90" i="18"/>
  <c r="AD89" i="18"/>
  <c r="AD88" i="18"/>
  <c r="AD87" i="18"/>
  <c r="AD86" i="18"/>
  <c r="AD85" i="18"/>
  <c r="AD84" i="18"/>
  <c r="AD83" i="18"/>
  <c r="AD82" i="18"/>
  <c r="AD81" i="18"/>
  <c r="AD80" i="18"/>
  <c r="AD79" i="18"/>
  <c r="AD78" i="18"/>
  <c r="AD77" i="18"/>
  <c r="AD76" i="18"/>
  <c r="AD75" i="18"/>
  <c r="AD74" i="18"/>
  <c r="AD73" i="18"/>
  <c r="AD72" i="18"/>
  <c r="AD71" i="18"/>
  <c r="AD70" i="18"/>
  <c r="AD69" i="18"/>
  <c r="AD68" i="18"/>
  <c r="AD67" i="18"/>
  <c r="AD66" i="18"/>
  <c r="AD64" i="18"/>
  <c r="AD63" i="18"/>
  <c r="M63" i="18"/>
  <c r="AD62" i="18"/>
  <c r="M62" i="18"/>
  <c r="AD61" i="18"/>
  <c r="AD60" i="18"/>
  <c r="AD59" i="18"/>
  <c r="AD58" i="18"/>
  <c r="AD57" i="18"/>
  <c r="AD56" i="18"/>
  <c r="AD55" i="18"/>
  <c r="AD54" i="18"/>
  <c r="AD53" i="18"/>
  <c r="AD52" i="18"/>
  <c r="AD51" i="18"/>
  <c r="AD50" i="18"/>
  <c r="AD49" i="18"/>
  <c r="AD47" i="18"/>
  <c r="AD48" i="18"/>
  <c r="AD46" i="18"/>
  <c r="AD43" i="18"/>
  <c r="AB43" i="18"/>
  <c r="AA43" i="18"/>
  <c r="W43" i="18"/>
  <c r="V43" i="18"/>
  <c r="U43" i="18"/>
  <c r="T43" i="18"/>
  <c r="S43" i="18"/>
  <c r="R43" i="18"/>
  <c r="Q43" i="18"/>
  <c r="P43" i="18"/>
  <c r="J43" i="18"/>
  <c r="H43" i="18"/>
  <c r="C43" i="18"/>
  <c r="AC42" i="18"/>
  <c r="AB42" i="18"/>
  <c r="AA42" i="18"/>
  <c r="W42" i="18"/>
  <c r="V42" i="18"/>
  <c r="U42" i="18"/>
  <c r="T42" i="18"/>
  <c r="S42" i="18"/>
  <c r="R42" i="18"/>
  <c r="Q42" i="18"/>
  <c r="P42" i="18"/>
  <c r="M42" i="18"/>
  <c r="J42" i="18"/>
  <c r="H42" i="18"/>
  <c r="C42" i="18"/>
  <c r="AC41" i="18"/>
  <c r="AB41" i="18"/>
  <c r="AA41" i="18"/>
  <c r="W41" i="18"/>
  <c r="V41" i="18"/>
  <c r="U41" i="18"/>
  <c r="T41" i="18"/>
  <c r="S41" i="18"/>
  <c r="R41" i="18"/>
  <c r="Q41" i="18"/>
  <c r="P41" i="18"/>
  <c r="M41" i="18"/>
  <c r="J41" i="18"/>
  <c r="H41" i="18"/>
  <c r="C41" i="18"/>
  <c r="AD40" i="18"/>
  <c r="M40" i="18"/>
  <c r="AD39" i="18"/>
  <c r="M39" i="18"/>
  <c r="AD38" i="18"/>
  <c r="M38" i="18"/>
  <c r="AD37" i="18"/>
  <c r="M37" i="18"/>
  <c r="AD36" i="18"/>
  <c r="M36" i="18"/>
  <c r="AD35" i="18"/>
  <c r="M35" i="18"/>
  <c r="AD34" i="18"/>
  <c r="AC34" i="18"/>
  <c r="AD32" i="18"/>
  <c r="AD31" i="18"/>
  <c r="AD30" i="18"/>
  <c r="AD29" i="18"/>
  <c r="AD26" i="18"/>
  <c r="AB26" i="18"/>
  <c r="AA26" i="18"/>
  <c r="W26" i="18"/>
  <c r="V26" i="18"/>
  <c r="U26" i="18"/>
  <c r="T26" i="18"/>
  <c r="S26" i="18"/>
  <c r="R26" i="18"/>
  <c r="Q26" i="18"/>
  <c r="P26" i="18"/>
  <c r="J26" i="18"/>
  <c r="H26" i="18"/>
  <c r="C26" i="18"/>
  <c r="AD25" i="18"/>
  <c r="AB25" i="18"/>
  <c r="AA25" i="18"/>
  <c r="W25" i="18"/>
  <c r="V25" i="18"/>
  <c r="U25" i="18"/>
  <c r="T25" i="18"/>
  <c r="S25" i="18"/>
  <c r="R25" i="18"/>
  <c r="Q25" i="18"/>
  <c r="P25" i="18"/>
  <c r="M25" i="18"/>
  <c r="J25" i="18"/>
  <c r="H25" i="18"/>
  <c r="C25" i="18"/>
  <c r="AD24" i="18"/>
  <c r="AD23" i="18"/>
  <c r="AD22" i="18"/>
  <c r="AD19" i="18"/>
  <c r="AB19" i="18"/>
  <c r="AA19" i="18"/>
  <c r="W19" i="18"/>
  <c r="V19" i="18"/>
  <c r="U19" i="18"/>
  <c r="T19" i="18"/>
  <c r="S19" i="18"/>
  <c r="R19" i="18"/>
  <c r="Q19" i="18"/>
  <c r="P19" i="18"/>
  <c r="M19" i="18"/>
  <c r="J19" i="18"/>
  <c r="I19" i="18"/>
  <c r="H19" i="18"/>
  <c r="C19" i="18"/>
  <c r="AD18" i="18"/>
  <c r="AB18" i="18"/>
  <c r="AA18" i="18"/>
  <c r="W18" i="18"/>
  <c r="V18" i="18"/>
  <c r="U18" i="18"/>
  <c r="T18" i="18"/>
  <c r="S18" i="18"/>
  <c r="R18" i="18"/>
  <c r="Q18" i="18"/>
  <c r="P18" i="18"/>
  <c r="M18" i="18"/>
  <c r="J18" i="18"/>
  <c r="I18" i="18"/>
  <c r="H18" i="18"/>
  <c r="C18" i="18"/>
  <c r="AD17" i="18"/>
  <c r="AB17" i="18"/>
  <c r="AA17" i="18"/>
  <c r="W17" i="18"/>
  <c r="V17" i="18"/>
  <c r="U17" i="18"/>
  <c r="T17" i="18"/>
  <c r="S17" i="18"/>
  <c r="R17" i="18"/>
  <c r="Q17" i="18"/>
  <c r="P17" i="18"/>
  <c r="M17" i="18"/>
  <c r="J17" i="18"/>
  <c r="I17" i="18"/>
  <c r="H17" i="18"/>
  <c r="C17" i="18"/>
  <c r="AD16" i="18"/>
  <c r="M16" i="18"/>
  <c r="AD15" i="18"/>
  <c r="M15" i="18"/>
  <c r="AD14" i="18"/>
  <c r="M14" i="18"/>
  <c r="AD13" i="18"/>
  <c r="M13" i="18"/>
  <c r="AD12" i="18"/>
  <c r="M12" i="18"/>
  <c r="AD11" i="18"/>
  <c r="M11" i="18"/>
  <c r="AD10" i="18"/>
  <c r="M10" i="18"/>
  <c r="AD9" i="18"/>
  <c r="M9" i="18"/>
  <c r="AD8" i="18"/>
  <c r="M8" i="18"/>
  <c r="AD7" i="18"/>
  <c r="M7" i="18"/>
  <c r="AD6" i="18"/>
  <c r="M6" i="18"/>
  <c r="AD5" i="18"/>
  <c r="M5" i="18"/>
  <c r="AD4" i="18"/>
  <c r="M4" i="18"/>
  <c r="AD113" i="17"/>
  <c r="AC113" i="17"/>
  <c r="AB113" i="17"/>
  <c r="AA113" i="17"/>
  <c r="W113" i="17"/>
  <c r="V113" i="17"/>
  <c r="U113" i="17"/>
  <c r="T113" i="17"/>
  <c r="S113" i="17"/>
  <c r="R113" i="17"/>
  <c r="Q113" i="17"/>
  <c r="P113" i="17"/>
  <c r="J113" i="17"/>
  <c r="I113" i="17"/>
  <c r="H113" i="17"/>
  <c r="C113" i="17"/>
  <c r="AD112" i="17"/>
  <c r="AC112" i="17"/>
  <c r="AB112" i="17"/>
  <c r="AA112" i="17"/>
  <c r="W112" i="17"/>
  <c r="V112" i="17"/>
  <c r="U112" i="17"/>
  <c r="T112" i="17"/>
  <c r="S112" i="17"/>
  <c r="R112" i="17"/>
  <c r="Q112" i="17"/>
  <c r="P112" i="17"/>
  <c r="J112" i="17"/>
  <c r="I112" i="17"/>
  <c r="H112" i="17"/>
  <c r="C112" i="17"/>
  <c r="AD111" i="17"/>
  <c r="AC111" i="17"/>
  <c r="AB111" i="17"/>
  <c r="AA111" i="17"/>
  <c r="W111" i="17"/>
  <c r="V111" i="17"/>
  <c r="U111" i="17"/>
  <c r="T111" i="17"/>
  <c r="S111" i="17"/>
  <c r="R111" i="17"/>
  <c r="Q111" i="17"/>
  <c r="P111" i="17"/>
  <c r="J111" i="17"/>
  <c r="I111" i="17"/>
  <c r="H111" i="17"/>
  <c r="C111" i="17"/>
  <c r="AD110" i="17"/>
  <c r="AC110" i="17"/>
  <c r="AB110" i="17"/>
  <c r="AA110" i="17"/>
  <c r="W110" i="17"/>
  <c r="V110" i="17"/>
  <c r="U110" i="17"/>
  <c r="T110" i="17"/>
  <c r="S110" i="17"/>
  <c r="R110" i="17"/>
  <c r="Q110" i="17"/>
  <c r="P110" i="17"/>
  <c r="J110" i="17"/>
  <c r="I110" i="17"/>
  <c r="H110" i="17"/>
  <c r="C110" i="17"/>
  <c r="AD109" i="17"/>
  <c r="AC109" i="17"/>
  <c r="AB109" i="17"/>
  <c r="AA109" i="17"/>
  <c r="W109" i="17"/>
  <c r="V109" i="17"/>
  <c r="U109" i="17"/>
  <c r="T109" i="17"/>
  <c r="S109" i="17"/>
  <c r="R109" i="17"/>
  <c r="Q109" i="17"/>
  <c r="P109" i="17"/>
  <c r="J109" i="17"/>
  <c r="I109" i="17"/>
  <c r="H109" i="17"/>
  <c r="C109" i="17"/>
  <c r="AD108" i="17"/>
  <c r="AD107" i="17"/>
  <c r="AD106" i="17"/>
  <c r="AD105" i="17"/>
  <c r="AD104" i="17"/>
  <c r="AD103" i="17"/>
  <c r="AD102" i="17"/>
  <c r="AD101" i="17"/>
  <c r="AD100" i="17"/>
  <c r="AD99" i="17"/>
  <c r="AD98" i="17"/>
  <c r="AD97" i="17"/>
  <c r="AD96" i="17"/>
  <c r="AD95" i="17"/>
  <c r="AD94" i="17"/>
  <c r="AD93" i="17"/>
  <c r="AD92" i="17"/>
  <c r="AD91" i="17"/>
  <c r="AD90" i="17"/>
  <c r="AD89" i="17"/>
  <c r="AD88" i="17"/>
  <c r="AD87" i="17"/>
  <c r="AD86" i="17"/>
  <c r="AD85" i="17"/>
  <c r="AD84" i="17"/>
  <c r="AD83" i="17"/>
  <c r="AD82" i="17"/>
  <c r="AD81" i="17"/>
  <c r="AD80" i="17"/>
  <c r="AD79" i="17"/>
  <c r="AD78" i="17"/>
  <c r="AD77" i="17"/>
  <c r="AD76" i="17"/>
  <c r="AD75" i="17"/>
  <c r="AD74" i="17"/>
  <c r="AD73" i="17"/>
  <c r="AD72" i="17"/>
  <c r="AD71" i="17"/>
  <c r="AD70" i="17"/>
  <c r="R70" i="17" s="1"/>
  <c r="AD69" i="17"/>
  <c r="AD68" i="17"/>
  <c r="M68" i="17"/>
  <c r="AD67" i="17"/>
  <c r="M67" i="17"/>
  <c r="AD66" i="17"/>
  <c r="AD65" i="17"/>
  <c r="AD64" i="17"/>
  <c r="AD63" i="17"/>
  <c r="AD62" i="17"/>
  <c r="AD61" i="17"/>
  <c r="AD60" i="17"/>
  <c r="AD59" i="17"/>
  <c r="AD58" i="17"/>
  <c r="AD57" i="17"/>
  <c r="AD56" i="17"/>
  <c r="AD55" i="17"/>
  <c r="AD54" i="17"/>
  <c r="AD53" i="17"/>
  <c r="AD52" i="17"/>
  <c r="AD51" i="17"/>
  <c r="AD50" i="17"/>
  <c r="AD47" i="17"/>
  <c r="AB47" i="17"/>
  <c r="AA47" i="17"/>
  <c r="W47" i="17"/>
  <c r="V47" i="17"/>
  <c r="U47" i="17"/>
  <c r="T47" i="17"/>
  <c r="S47" i="17"/>
  <c r="R47" i="17"/>
  <c r="Q47" i="17"/>
  <c r="P47" i="17"/>
  <c r="J47" i="17"/>
  <c r="H47" i="17"/>
  <c r="C47" i="17"/>
  <c r="AC46" i="17"/>
  <c r="AB46" i="17"/>
  <c r="AA46" i="17"/>
  <c r="W46" i="17"/>
  <c r="V46" i="17"/>
  <c r="U46" i="17"/>
  <c r="T46" i="17"/>
  <c r="S46" i="17"/>
  <c r="R46" i="17"/>
  <c r="Q46" i="17"/>
  <c r="P46" i="17"/>
  <c r="M46" i="17"/>
  <c r="J46" i="17"/>
  <c r="H46" i="17"/>
  <c r="C46" i="17"/>
  <c r="AC45" i="17"/>
  <c r="AB45" i="17"/>
  <c r="AA45" i="17"/>
  <c r="W45" i="17"/>
  <c r="V45" i="17"/>
  <c r="U45" i="17"/>
  <c r="T45" i="17"/>
  <c r="S45" i="17"/>
  <c r="R45" i="17"/>
  <c r="Q45" i="17"/>
  <c r="P45" i="17"/>
  <c r="M45" i="17"/>
  <c r="J45" i="17"/>
  <c r="H45" i="17"/>
  <c r="C45" i="17"/>
  <c r="AD44" i="17"/>
  <c r="M44" i="17"/>
  <c r="AD43" i="17"/>
  <c r="M43" i="17"/>
  <c r="AD42" i="17"/>
  <c r="M42" i="17"/>
  <c r="AD41" i="17"/>
  <c r="M41" i="17"/>
  <c r="AD40" i="17"/>
  <c r="M40" i="17"/>
  <c r="AD39" i="17"/>
  <c r="M39" i="17"/>
  <c r="AD38" i="17"/>
  <c r="M38" i="17" s="1"/>
  <c r="AC38" i="17"/>
  <c r="AD36" i="17"/>
  <c r="AD35" i="17"/>
  <c r="AD34" i="17"/>
  <c r="AD33" i="17"/>
  <c r="AD32" i="17"/>
  <c r="AD31" i="17"/>
  <c r="M31" i="17"/>
  <c r="AD30" i="17"/>
  <c r="M30" i="17"/>
  <c r="AD27" i="17"/>
  <c r="AB27" i="17"/>
  <c r="AA27" i="17"/>
  <c r="W27" i="17"/>
  <c r="V27" i="17"/>
  <c r="U27" i="17"/>
  <c r="T27" i="17"/>
  <c r="S27" i="17"/>
  <c r="R27" i="17"/>
  <c r="Q27" i="17"/>
  <c r="P27" i="17"/>
  <c r="J27" i="17"/>
  <c r="H27" i="17"/>
  <c r="C27" i="17"/>
  <c r="AD26" i="17"/>
  <c r="AB26" i="17"/>
  <c r="AA26" i="17"/>
  <c r="W26" i="17"/>
  <c r="V26" i="17"/>
  <c r="U26" i="17"/>
  <c r="T26" i="17"/>
  <c r="S26" i="17"/>
  <c r="R26" i="17"/>
  <c r="Q26" i="17"/>
  <c r="P26" i="17"/>
  <c r="M26" i="17"/>
  <c r="J26" i="17"/>
  <c r="H26" i="17"/>
  <c r="C26" i="17"/>
  <c r="AD25" i="17"/>
  <c r="AD24" i="17"/>
  <c r="AD23" i="17"/>
  <c r="AD20" i="17"/>
  <c r="AB20" i="17"/>
  <c r="AA20" i="17"/>
  <c r="W20" i="17"/>
  <c r="V20" i="17"/>
  <c r="U20" i="17"/>
  <c r="T20" i="17"/>
  <c r="S20" i="17"/>
  <c r="R20" i="17"/>
  <c r="Q20" i="17"/>
  <c r="P20" i="17"/>
  <c r="M20" i="17"/>
  <c r="J20" i="17"/>
  <c r="I20" i="17"/>
  <c r="H20" i="17"/>
  <c r="C20" i="17"/>
  <c r="AD19" i="17"/>
  <c r="AB19" i="17"/>
  <c r="AA19" i="17"/>
  <c r="W19" i="17"/>
  <c r="V19" i="17"/>
  <c r="U19" i="17"/>
  <c r="T19" i="17"/>
  <c r="S19" i="17"/>
  <c r="R19" i="17"/>
  <c r="Q19" i="17"/>
  <c r="P19" i="17"/>
  <c r="M19" i="17"/>
  <c r="J19" i="17"/>
  <c r="I19" i="17"/>
  <c r="H19" i="17"/>
  <c r="C19" i="17"/>
  <c r="AD18" i="17"/>
  <c r="AB18" i="17"/>
  <c r="AA18" i="17"/>
  <c r="W18" i="17"/>
  <c r="V18" i="17"/>
  <c r="U18" i="17"/>
  <c r="T18" i="17"/>
  <c r="S18" i="17"/>
  <c r="R18" i="17"/>
  <c r="Q18" i="17"/>
  <c r="P18" i="17"/>
  <c r="M18" i="17"/>
  <c r="J18" i="17"/>
  <c r="I18" i="17"/>
  <c r="H18" i="17"/>
  <c r="C18" i="17"/>
  <c r="AD17" i="17"/>
  <c r="M17" i="17"/>
  <c r="AD16" i="17"/>
  <c r="M16" i="17"/>
  <c r="AD15" i="17"/>
  <c r="M15" i="17"/>
  <c r="AD14" i="17"/>
  <c r="M14" i="17"/>
  <c r="AD13" i="17"/>
  <c r="M13" i="17"/>
  <c r="AD12" i="17"/>
  <c r="M12" i="17"/>
  <c r="AD11" i="17"/>
  <c r="M11" i="17"/>
  <c r="AD10" i="17"/>
  <c r="M10" i="17"/>
  <c r="AD9" i="17"/>
  <c r="M9" i="17"/>
  <c r="AD8" i="17"/>
  <c r="M8" i="17"/>
  <c r="AD7" i="17"/>
  <c r="M7" i="17"/>
  <c r="AD6" i="17"/>
  <c r="M6" i="17"/>
  <c r="AD5" i="17"/>
  <c r="M5" i="17"/>
  <c r="AD4" i="17"/>
  <c r="M4" i="17"/>
  <c r="H70" i="17" l="1"/>
  <c r="S70" i="17"/>
  <c r="C70" i="17"/>
  <c r="T70" i="17"/>
  <c r="AA70" i="17"/>
  <c r="AB70" i="17"/>
  <c r="J70" i="17"/>
  <c r="U70" i="17"/>
  <c r="V70" i="17"/>
  <c r="M34" i="18"/>
  <c r="W70" i="17"/>
  <c r="M70" i="17"/>
  <c r="P70" i="17"/>
  <c r="Q70" i="17"/>
  <c r="AD33" i="16"/>
  <c r="AD70" i="16" l="1"/>
  <c r="AB70" i="16" s="1"/>
  <c r="Q70" i="16" l="1"/>
  <c r="S70" i="16"/>
  <c r="R70" i="16"/>
  <c r="T70" i="16"/>
  <c r="P70" i="16"/>
  <c r="U70" i="16"/>
  <c r="V70" i="16"/>
  <c r="M70" i="16"/>
  <c r="W70" i="16"/>
  <c r="C70" i="16"/>
  <c r="AA70" i="16"/>
  <c r="J70" i="16"/>
  <c r="H70" i="16"/>
  <c r="AD73" i="16" l="1"/>
  <c r="AD69" i="16" l="1"/>
  <c r="AD113" i="16" l="1"/>
  <c r="AC113" i="16"/>
  <c r="AB113" i="16"/>
  <c r="AA113" i="16"/>
  <c r="W113" i="16"/>
  <c r="V113" i="16"/>
  <c r="U113" i="16"/>
  <c r="T113" i="16"/>
  <c r="S113" i="16"/>
  <c r="R113" i="16"/>
  <c r="Q113" i="16"/>
  <c r="P113" i="16"/>
  <c r="J113" i="16"/>
  <c r="I113" i="16"/>
  <c r="H113" i="16"/>
  <c r="C113" i="16"/>
  <c r="AD112" i="16"/>
  <c r="AC112" i="16"/>
  <c r="AB112" i="16"/>
  <c r="AA112" i="16"/>
  <c r="W112" i="16"/>
  <c r="V112" i="16"/>
  <c r="U112" i="16"/>
  <c r="T112" i="16"/>
  <c r="S112" i="16"/>
  <c r="R112" i="16"/>
  <c r="Q112" i="16"/>
  <c r="P112" i="16"/>
  <c r="J112" i="16"/>
  <c r="I112" i="16"/>
  <c r="H112" i="16"/>
  <c r="C112" i="16"/>
  <c r="AD111" i="16"/>
  <c r="AC111" i="16"/>
  <c r="AB111" i="16"/>
  <c r="AA111" i="16"/>
  <c r="W111" i="16"/>
  <c r="V111" i="16"/>
  <c r="U111" i="16"/>
  <c r="T111" i="16"/>
  <c r="S111" i="16"/>
  <c r="R111" i="16"/>
  <c r="Q111" i="16"/>
  <c r="P111" i="16"/>
  <c r="J111" i="16"/>
  <c r="I111" i="16"/>
  <c r="H111" i="16"/>
  <c r="C111" i="16"/>
  <c r="AD110" i="16"/>
  <c r="AC110" i="16"/>
  <c r="AB110" i="16"/>
  <c r="AA110" i="16"/>
  <c r="W110" i="16"/>
  <c r="V110" i="16"/>
  <c r="U110" i="16"/>
  <c r="T110" i="16"/>
  <c r="S110" i="16"/>
  <c r="R110" i="16"/>
  <c r="Q110" i="16"/>
  <c r="P110" i="16"/>
  <c r="J110" i="16"/>
  <c r="I110" i="16"/>
  <c r="H110" i="16"/>
  <c r="C110" i="16"/>
  <c r="AD109" i="16"/>
  <c r="AC109" i="16"/>
  <c r="AB109" i="16"/>
  <c r="AA109" i="16"/>
  <c r="W109" i="16"/>
  <c r="V109" i="16"/>
  <c r="U109" i="16"/>
  <c r="T109" i="16"/>
  <c r="S109" i="16"/>
  <c r="R109" i="16"/>
  <c r="Q109" i="16"/>
  <c r="P109" i="16"/>
  <c r="J109" i="16"/>
  <c r="I109" i="16"/>
  <c r="H109" i="16"/>
  <c r="C109" i="16"/>
  <c r="AD108" i="16"/>
  <c r="AD107" i="16"/>
  <c r="AD106" i="16"/>
  <c r="AD90" i="16"/>
  <c r="AD89" i="16"/>
  <c r="AD75" i="16"/>
  <c r="AD74" i="16"/>
  <c r="AD105" i="16"/>
  <c r="AD104" i="16"/>
  <c r="AD103" i="16"/>
  <c r="AD102" i="16"/>
  <c r="AD101" i="16"/>
  <c r="AD100" i="16"/>
  <c r="AD99" i="16"/>
  <c r="AD98" i="16"/>
  <c r="AD97" i="16"/>
  <c r="AD96" i="16"/>
  <c r="AD95" i="16"/>
  <c r="AD94" i="16"/>
  <c r="AD93" i="16"/>
  <c r="AD92" i="16"/>
  <c r="AD91" i="16"/>
  <c r="AD72" i="16"/>
  <c r="AD71" i="16"/>
  <c r="AD88" i="16"/>
  <c r="AD87" i="16"/>
  <c r="AD86" i="16"/>
  <c r="AD85" i="16"/>
  <c r="AD84" i="16"/>
  <c r="AD83" i="16"/>
  <c r="AD82" i="16"/>
  <c r="AD81" i="16"/>
  <c r="AD80" i="16"/>
  <c r="AD79" i="16"/>
  <c r="AD78" i="16"/>
  <c r="AD77" i="16"/>
  <c r="AD76" i="16"/>
  <c r="AD66" i="16"/>
  <c r="AD65" i="16"/>
  <c r="AD64" i="16"/>
  <c r="AD63" i="16"/>
  <c r="AD62" i="16"/>
  <c r="AD61" i="16"/>
  <c r="AD60" i="16"/>
  <c r="AD59" i="16"/>
  <c r="AD58" i="16"/>
  <c r="AD57" i="16"/>
  <c r="AD56" i="16"/>
  <c r="AD55" i="16"/>
  <c r="AD54" i="16"/>
  <c r="AD53" i="16"/>
  <c r="AD51" i="16"/>
  <c r="AD50" i="16"/>
  <c r="AD52" i="16"/>
  <c r="AD47" i="16"/>
  <c r="AB47" i="16"/>
  <c r="AA47" i="16"/>
  <c r="W47" i="16"/>
  <c r="V47" i="16"/>
  <c r="U47" i="16"/>
  <c r="T47" i="16"/>
  <c r="S47" i="16"/>
  <c r="R47" i="16"/>
  <c r="Q47" i="16"/>
  <c r="P47" i="16"/>
  <c r="J47" i="16"/>
  <c r="H47" i="16"/>
  <c r="C47" i="16"/>
  <c r="AC46" i="16"/>
  <c r="AB46" i="16"/>
  <c r="AA46" i="16"/>
  <c r="W46" i="16"/>
  <c r="V46" i="16"/>
  <c r="U46" i="16"/>
  <c r="T46" i="16"/>
  <c r="S46" i="16"/>
  <c r="R46" i="16"/>
  <c r="Q46" i="16"/>
  <c r="P46" i="16"/>
  <c r="M46" i="16"/>
  <c r="J46" i="16"/>
  <c r="H46" i="16"/>
  <c r="C46" i="16"/>
  <c r="AC45" i="16"/>
  <c r="AB45" i="16"/>
  <c r="AA45" i="16"/>
  <c r="W45" i="16"/>
  <c r="V45" i="16"/>
  <c r="U45" i="16"/>
  <c r="T45" i="16"/>
  <c r="S45" i="16"/>
  <c r="R45" i="16"/>
  <c r="Q45" i="16"/>
  <c r="P45" i="16"/>
  <c r="M45" i="16"/>
  <c r="J45" i="16"/>
  <c r="H45" i="16"/>
  <c r="C45" i="16"/>
  <c r="AD38" i="16"/>
  <c r="AC38" i="16"/>
  <c r="AD36" i="16"/>
  <c r="AD35" i="16"/>
  <c r="AD34" i="16"/>
  <c r="AD32" i="16"/>
  <c r="AD31" i="16"/>
  <c r="M31" i="16"/>
  <c r="AD30" i="16"/>
  <c r="M30" i="16"/>
  <c r="AD27" i="16"/>
  <c r="AB27" i="16"/>
  <c r="AA27" i="16"/>
  <c r="W27" i="16"/>
  <c r="V27" i="16"/>
  <c r="U27" i="16"/>
  <c r="T27" i="16"/>
  <c r="S27" i="16"/>
  <c r="R27" i="16"/>
  <c r="Q27" i="16"/>
  <c r="P27" i="16"/>
  <c r="J27" i="16"/>
  <c r="H27" i="16"/>
  <c r="C27" i="16"/>
  <c r="AD26" i="16"/>
  <c r="AB26" i="16"/>
  <c r="AA26" i="16"/>
  <c r="W26" i="16"/>
  <c r="V26" i="16"/>
  <c r="U26" i="16"/>
  <c r="T26" i="16"/>
  <c r="S26" i="16"/>
  <c r="R26" i="16"/>
  <c r="Q26" i="16"/>
  <c r="P26" i="16"/>
  <c r="M26" i="16"/>
  <c r="J26" i="16"/>
  <c r="H26" i="16"/>
  <c r="C26" i="16"/>
  <c r="AD25" i="16"/>
  <c r="AD24" i="16"/>
  <c r="AD23" i="16"/>
  <c r="AD20" i="16"/>
  <c r="AB20" i="16"/>
  <c r="AA20" i="16"/>
  <c r="W20" i="16"/>
  <c r="V20" i="16"/>
  <c r="U20" i="16"/>
  <c r="T20" i="16"/>
  <c r="S20" i="16"/>
  <c r="R20" i="16"/>
  <c r="Q20" i="16"/>
  <c r="P20" i="16"/>
  <c r="M20" i="16"/>
  <c r="J20" i="16"/>
  <c r="I20" i="16"/>
  <c r="H20" i="16"/>
  <c r="C20" i="16"/>
  <c r="AD19" i="16"/>
  <c r="AB19" i="16"/>
  <c r="AA19" i="16"/>
  <c r="W19" i="16"/>
  <c r="V19" i="16"/>
  <c r="U19" i="16"/>
  <c r="T19" i="16"/>
  <c r="S19" i="16"/>
  <c r="R19" i="16"/>
  <c r="Q19" i="16"/>
  <c r="P19" i="16"/>
  <c r="M19" i="16"/>
  <c r="J19" i="16"/>
  <c r="I19" i="16"/>
  <c r="H19" i="16"/>
  <c r="C19" i="16"/>
  <c r="AD18" i="16"/>
  <c r="AB18" i="16"/>
  <c r="AA18" i="16"/>
  <c r="W18" i="16"/>
  <c r="V18" i="16"/>
  <c r="U18" i="16"/>
  <c r="T18" i="16"/>
  <c r="S18" i="16"/>
  <c r="R18" i="16"/>
  <c r="Q18" i="16"/>
  <c r="P18" i="16"/>
  <c r="M18" i="16"/>
  <c r="J18" i="16"/>
  <c r="I18" i="16"/>
  <c r="H18" i="16"/>
  <c r="C18" i="16"/>
  <c r="AD44" i="16"/>
  <c r="M44" i="16"/>
  <c r="AD43" i="16"/>
  <c r="M43" i="16"/>
  <c r="AD68" i="16"/>
  <c r="M68" i="16"/>
  <c r="AD67" i="16"/>
  <c r="M67" i="16"/>
  <c r="AD17" i="16"/>
  <c r="M17" i="16"/>
  <c r="AD16" i="16"/>
  <c r="M16" i="16"/>
  <c r="AD15" i="16"/>
  <c r="M15" i="16"/>
  <c r="AD42" i="16"/>
  <c r="M42" i="16"/>
  <c r="AD41" i="16"/>
  <c r="M41" i="16"/>
  <c r="AD14" i="16"/>
  <c r="M14" i="16"/>
  <c r="AD13" i="16"/>
  <c r="M13" i="16"/>
  <c r="AD12" i="16"/>
  <c r="M12" i="16"/>
  <c r="AD40" i="16"/>
  <c r="M40" i="16"/>
  <c r="AD39" i="16"/>
  <c r="M39" i="16"/>
  <c r="AD11" i="16"/>
  <c r="M11" i="16"/>
  <c r="AD10" i="16"/>
  <c r="M10" i="16"/>
  <c r="AD9" i="16"/>
  <c r="M9" i="16"/>
  <c r="AD8" i="16"/>
  <c r="M8" i="16"/>
  <c r="AD7" i="16"/>
  <c r="M7" i="16"/>
  <c r="AD6" i="16"/>
  <c r="M6" i="16"/>
  <c r="AD5" i="16"/>
  <c r="M5" i="16"/>
  <c r="AD4" i="16"/>
  <c r="M4" i="16"/>
  <c r="M38" i="16" l="1"/>
  <c r="AD116" i="15"/>
  <c r="AC116" i="15"/>
  <c r="AB116" i="15"/>
  <c r="AA116" i="15"/>
  <c r="W116" i="15"/>
  <c r="V116" i="15"/>
  <c r="U116" i="15"/>
  <c r="T116" i="15"/>
  <c r="S116" i="15"/>
  <c r="R116" i="15"/>
  <c r="Q116" i="15"/>
  <c r="P116" i="15"/>
  <c r="J116" i="15"/>
  <c r="I116" i="15"/>
  <c r="H116" i="15"/>
  <c r="C116" i="15"/>
  <c r="AD115" i="15"/>
  <c r="AC115" i="15"/>
  <c r="AB115" i="15"/>
  <c r="AA115" i="15"/>
  <c r="W115" i="15"/>
  <c r="V115" i="15"/>
  <c r="U115" i="15"/>
  <c r="T115" i="15"/>
  <c r="S115" i="15"/>
  <c r="R115" i="15"/>
  <c r="Q115" i="15"/>
  <c r="P115" i="15"/>
  <c r="J115" i="15"/>
  <c r="I115" i="15"/>
  <c r="H115" i="15"/>
  <c r="C115" i="15"/>
  <c r="AD114" i="15"/>
  <c r="AC114" i="15"/>
  <c r="AB114" i="15"/>
  <c r="AA114" i="15"/>
  <c r="W114" i="15"/>
  <c r="V114" i="15"/>
  <c r="U114" i="15"/>
  <c r="T114" i="15"/>
  <c r="S114" i="15"/>
  <c r="R114" i="15"/>
  <c r="Q114" i="15"/>
  <c r="P114" i="15"/>
  <c r="J114" i="15"/>
  <c r="I114" i="15"/>
  <c r="H114" i="15"/>
  <c r="C114" i="15"/>
  <c r="AD113" i="15"/>
  <c r="AC113" i="15"/>
  <c r="AB113" i="15"/>
  <c r="AA113" i="15"/>
  <c r="W113" i="15"/>
  <c r="V113" i="15"/>
  <c r="U113" i="15"/>
  <c r="T113" i="15"/>
  <c r="S113" i="15"/>
  <c r="R113" i="15"/>
  <c r="Q113" i="15"/>
  <c r="P113" i="15"/>
  <c r="J113" i="15"/>
  <c r="I113" i="15"/>
  <c r="H113" i="15"/>
  <c r="C113" i="15"/>
  <c r="AD112" i="15"/>
  <c r="AC112" i="15"/>
  <c r="AB112" i="15"/>
  <c r="AA112" i="15"/>
  <c r="W112" i="15"/>
  <c r="V112" i="15"/>
  <c r="U112" i="15"/>
  <c r="T112" i="15"/>
  <c r="S112" i="15"/>
  <c r="R112" i="15"/>
  <c r="Q112" i="15"/>
  <c r="P112" i="15"/>
  <c r="J112" i="15"/>
  <c r="I112" i="15"/>
  <c r="H112" i="15"/>
  <c r="C112" i="15"/>
  <c r="AD111" i="15"/>
  <c r="AD110" i="15"/>
  <c r="AD109" i="15"/>
  <c r="AD108" i="15"/>
  <c r="AD107" i="15"/>
  <c r="AD106" i="15"/>
  <c r="AD105" i="15"/>
  <c r="AD104" i="15"/>
  <c r="AD103" i="15"/>
  <c r="AD102" i="15"/>
  <c r="AD101" i="15"/>
  <c r="AD100" i="15"/>
  <c r="AD99" i="15"/>
  <c r="AD98" i="15"/>
  <c r="AD97" i="15"/>
  <c r="AD96" i="15"/>
  <c r="AD95" i="15"/>
  <c r="AD94" i="15"/>
  <c r="AD93" i="15"/>
  <c r="AD92" i="15"/>
  <c r="AD91" i="15"/>
  <c r="AD90" i="15"/>
  <c r="AD89" i="15"/>
  <c r="AD88" i="15"/>
  <c r="AD87" i="15"/>
  <c r="AD86" i="15"/>
  <c r="AD85" i="15"/>
  <c r="AD84" i="15"/>
  <c r="AD83" i="15"/>
  <c r="AD82" i="15"/>
  <c r="AD81" i="15"/>
  <c r="AD80" i="15"/>
  <c r="AD79" i="15"/>
  <c r="AD78" i="15"/>
  <c r="AD77" i="15"/>
  <c r="AD76" i="15"/>
  <c r="AD75" i="15"/>
  <c r="AD74" i="15"/>
  <c r="AD73" i="15"/>
  <c r="AD72" i="15"/>
  <c r="AD71" i="15"/>
  <c r="AD70" i="15"/>
  <c r="AD69" i="15"/>
  <c r="AD68" i="15"/>
  <c r="AD67" i="15"/>
  <c r="AD66" i="15"/>
  <c r="AD65" i="15"/>
  <c r="AD64" i="15"/>
  <c r="AD63" i="15"/>
  <c r="AD62" i="15"/>
  <c r="AD61" i="15"/>
  <c r="AD60" i="15"/>
  <c r="AD59" i="15"/>
  <c r="AD57" i="15"/>
  <c r="M57" i="15"/>
  <c r="AD56" i="15"/>
  <c r="AC56" i="15"/>
  <c r="AD55" i="15"/>
  <c r="AD54" i="15"/>
  <c r="AD51" i="15"/>
  <c r="AB51" i="15"/>
  <c r="AA51" i="15"/>
  <c r="W51" i="15"/>
  <c r="V51" i="15"/>
  <c r="U51" i="15"/>
  <c r="T51" i="15"/>
  <c r="S51" i="15"/>
  <c r="R51" i="15"/>
  <c r="Q51" i="15"/>
  <c r="P51" i="15"/>
  <c r="J51" i="15"/>
  <c r="H51" i="15"/>
  <c r="C51" i="15"/>
  <c r="AC50" i="15"/>
  <c r="AB50" i="15"/>
  <c r="AA50" i="15"/>
  <c r="W50" i="15"/>
  <c r="V50" i="15"/>
  <c r="U50" i="15"/>
  <c r="T50" i="15"/>
  <c r="S50" i="15"/>
  <c r="R50" i="15"/>
  <c r="Q50" i="15"/>
  <c r="P50" i="15"/>
  <c r="M50" i="15"/>
  <c r="J50" i="15"/>
  <c r="H50" i="15"/>
  <c r="C50" i="15"/>
  <c r="AC49" i="15"/>
  <c r="AB49" i="15"/>
  <c r="AA49" i="15"/>
  <c r="W49" i="15"/>
  <c r="V49" i="15"/>
  <c r="U49" i="15"/>
  <c r="T49" i="15"/>
  <c r="S49" i="15"/>
  <c r="R49" i="15"/>
  <c r="Q49" i="15"/>
  <c r="P49" i="15"/>
  <c r="M49" i="15"/>
  <c r="J49" i="15"/>
  <c r="H49" i="15"/>
  <c r="C49" i="15"/>
  <c r="AD48" i="15"/>
  <c r="AC48" i="15"/>
  <c r="AD46" i="15"/>
  <c r="AD45" i="15"/>
  <c r="AD44" i="15"/>
  <c r="AD43" i="15"/>
  <c r="AD42" i="15"/>
  <c r="M42" i="15"/>
  <c r="AD41" i="15"/>
  <c r="M41" i="15"/>
  <c r="AD40" i="15"/>
  <c r="M40" i="15"/>
  <c r="AD39" i="15"/>
  <c r="AD36" i="15"/>
  <c r="AB36" i="15"/>
  <c r="AA36" i="15"/>
  <c r="W36" i="15"/>
  <c r="V36" i="15"/>
  <c r="U36" i="15"/>
  <c r="T36" i="15"/>
  <c r="S36" i="15"/>
  <c r="R36" i="15"/>
  <c r="Q36" i="15"/>
  <c r="P36" i="15"/>
  <c r="J36" i="15"/>
  <c r="H36" i="15"/>
  <c r="C36" i="15"/>
  <c r="AD35" i="15"/>
  <c r="AB35" i="15"/>
  <c r="AA35" i="15"/>
  <c r="W35" i="15"/>
  <c r="V35" i="15"/>
  <c r="U35" i="15"/>
  <c r="T35" i="15"/>
  <c r="S35" i="15"/>
  <c r="R35" i="15"/>
  <c r="Q35" i="15"/>
  <c r="P35" i="15"/>
  <c r="M35" i="15"/>
  <c r="J35" i="15"/>
  <c r="H35" i="15"/>
  <c r="C35" i="15"/>
  <c r="AD34" i="15"/>
  <c r="AD33" i="15"/>
  <c r="AD32" i="15"/>
  <c r="AD29" i="15"/>
  <c r="AB29" i="15"/>
  <c r="AA29" i="15"/>
  <c r="W29" i="15"/>
  <c r="V29" i="15"/>
  <c r="U29" i="15"/>
  <c r="T29" i="15"/>
  <c r="S29" i="15"/>
  <c r="R29" i="15"/>
  <c r="Q29" i="15"/>
  <c r="P29" i="15"/>
  <c r="M29" i="15"/>
  <c r="J29" i="15"/>
  <c r="I29" i="15"/>
  <c r="H29" i="15"/>
  <c r="C29" i="15"/>
  <c r="AD28" i="15"/>
  <c r="AB28" i="15"/>
  <c r="AA28" i="15"/>
  <c r="W28" i="15"/>
  <c r="V28" i="15"/>
  <c r="U28" i="15"/>
  <c r="T28" i="15"/>
  <c r="S28" i="15"/>
  <c r="R28" i="15"/>
  <c r="Q28" i="15"/>
  <c r="P28" i="15"/>
  <c r="M28" i="15"/>
  <c r="J28" i="15"/>
  <c r="I28" i="15"/>
  <c r="H28" i="15"/>
  <c r="C28" i="15"/>
  <c r="AD27" i="15"/>
  <c r="AB27" i="15"/>
  <c r="AA27" i="15"/>
  <c r="W27" i="15"/>
  <c r="V27" i="15"/>
  <c r="U27" i="15"/>
  <c r="T27" i="15"/>
  <c r="S27" i="15"/>
  <c r="R27" i="15"/>
  <c r="Q27" i="15"/>
  <c r="P27" i="15"/>
  <c r="M27" i="15"/>
  <c r="J27" i="15"/>
  <c r="I27" i="15"/>
  <c r="H27" i="15"/>
  <c r="C27" i="15"/>
  <c r="AD26" i="15"/>
  <c r="M26" i="15"/>
  <c r="AD25" i="15"/>
  <c r="M25" i="15"/>
  <c r="AD24" i="15"/>
  <c r="M24" i="15"/>
  <c r="AD23" i="15"/>
  <c r="M23" i="15"/>
  <c r="AD22" i="15"/>
  <c r="M22" i="15"/>
  <c r="AD21" i="15"/>
  <c r="M21" i="15"/>
  <c r="AD20" i="15"/>
  <c r="M20" i="15"/>
  <c r="AD19" i="15"/>
  <c r="M19" i="15"/>
  <c r="AD18" i="15"/>
  <c r="M18" i="15"/>
  <c r="AD17" i="15"/>
  <c r="M17" i="15"/>
  <c r="AD16" i="15"/>
  <c r="M16" i="15"/>
  <c r="AD15" i="15"/>
  <c r="M15" i="15"/>
  <c r="AD14" i="15"/>
  <c r="M14" i="15"/>
  <c r="AD13" i="15"/>
  <c r="M13" i="15"/>
  <c r="AD12" i="15"/>
  <c r="M12" i="15"/>
  <c r="AD11" i="15"/>
  <c r="M11" i="15"/>
  <c r="AD10" i="15"/>
  <c r="M10" i="15"/>
  <c r="AD9" i="15"/>
  <c r="M9" i="15"/>
  <c r="AD8" i="15"/>
  <c r="M8" i="15"/>
  <c r="AD7" i="15"/>
  <c r="M7" i="15"/>
  <c r="AD6" i="15"/>
  <c r="M6" i="15"/>
  <c r="AD5" i="15"/>
  <c r="M5" i="15"/>
  <c r="AD4" i="15"/>
  <c r="M4" i="15"/>
  <c r="M48" i="15" l="1"/>
  <c r="C56" i="15"/>
  <c r="AD119" i="14"/>
  <c r="AC119" i="14"/>
  <c r="AB119" i="14"/>
  <c r="AA119" i="14"/>
  <c r="W119" i="14"/>
  <c r="V119" i="14"/>
  <c r="U119" i="14"/>
  <c r="T119" i="14"/>
  <c r="S119" i="14"/>
  <c r="R119" i="14"/>
  <c r="Q119" i="14"/>
  <c r="P119" i="14"/>
  <c r="J119" i="14"/>
  <c r="I119" i="14"/>
  <c r="H119" i="14"/>
  <c r="C119" i="14"/>
  <c r="AD118" i="14"/>
  <c r="AC118" i="14"/>
  <c r="AB118" i="14"/>
  <c r="AA118" i="14"/>
  <c r="W118" i="14"/>
  <c r="V118" i="14"/>
  <c r="U118" i="14"/>
  <c r="T118" i="14"/>
  <c r="S118" i="14"/>
  <c r="R118" i="14"/>
  <c r="Q118" i="14"/>
  <c r="P118" i="14"/>
  <c r="J118" i="14"/>
  <c r="I118" i="14"/>
  <c r="H118" i="14"/>
  <c r="C118" i="14"/>
  <c r="AD117" i="14"/>
  <c r="AC117" i="14"/>
  <c r="AB117" i="14"/>
  <c r="AA117" i="14"/>
  <c r="W117" i="14"/>
  <c r="V117" i="14"/>
  <c r="U117" i="14"/>
  <c r="T117" i="14"/>
  <c r="S117" i="14"/>
  <c r="R117" i="14"/>
  <c r="Q117" i="14"/>
  <c r="P117" i="14"/>
  <c r="J117" i="14"/>
  <c r="I117" i="14"/>
  <c r="H117" i="14"/>
  <c r="C117" i="14"/>
  <c r="AD116" i="14"/>
  <c r="AC116" i="14"/>
  <c r="AB116" i="14"/>
  <c r="AA116" i="14"/>
  <c r="W116" i="14"/>
  <c r="V116" i="14"/>
  <c r="U116" i="14"/>
  <c r="T116" i="14"/>
  <c r="S116" i="14"/>
  <c r="R116" i="14"/>
  <c r="Q116" i="14"/>
  <c r="P116" i="14"/>
  <c r="J116" i="14"/>
  <c r="I116" i="14"/>
  <c r="H116" i="14"/>
  <c r="C116" i="14"/>
  <c r="AD115" i="14"/>
  <c r="AC115" i="14"/>
  <c r="AB115" i="14"/>
  <c r="AA115" i="14"/>
  <c r="W115" i="14"/>
  <c r="V115" i="14"/>
  <c r="U115" i="14"/>
  <c r="T115" i="14"/>
  <c r="S115" i="14"/>
  <c r="R115" i="14"/>
  <c r="Q115" i="14"/>
  <c r="P115" i="14"/>
  <c r="J115" i="14"/>
  <c r="I115" i="14"/>
  <c r="H115" i="14"/>
  <c r="C115" i="14"/>
  <c r="AD114" i="14"/>
  <c r="AD113" i="14"/>
  <c r="AD112" i="14"/>
  <c r="AD111" i="14"/>
  <c r="AD110" i="14"/>
  <c r="AD109" i="14"/>
  <c r="AD108" i="14"/>
  <c r="AD107" i="14"/>
  <c r="AD106" i="14"/>
  <c r="AD105" i="14"/>
  <c r="AD104" i="14"/>
  <c r="AD103" i="14"/>
  <c r="AD102" i="14"/>
  <c r="AD101" i="14"/>
  <c r="AD100" i="14"/>
  <c r="AD99" i="14"/>
  <c r="AD98" i="14"/>
  <c r="AD97" i="14"/>
  <c r="AD96" i="14"/>
  <c r="AD95" i="14"/>
  <c r="AD94" i="14"/>
  <c r="AD93" i="14"/>
  <c r="AD92" i="14"/>
  <c r="AD91" i="14"/>
  <c r="AD90" i="14"/>
  <c r="AD89" i="14"/>
  <c r="AD88" i="14"/>
  <c r="AD87" i="14"/>
  <c r="AD86" i="14"/>
  <c r="AD85" i="14"/>
  <c r="AD84" i="14"/>
  <c r="AD83" i="14"/>
  <c r="AD82" i="14"/>
  <c r="AD81" i="14"/>
  <c r="AD80" i="14"/>
  <c r="AD79" i="14"/>
  <c r="AD78" i="14"/>
  <c r="AD77" i="14"/>
  <c r="AD51" i="14"/>
  <c r="AC51" i="14"/>
  <c r="AD76" i="14"/>
  <c r="AD75" i="14"/>
  <c r="AD74" i="14"/>
  <c r="AD70" i="14"/>
  <c r="AD69" i="14"/>
  <c r="AD68" i="14"/>
  <c r="AD64" i="14"/>
  <c r="AD63" i="14"/>
  <c r="AD62" i="14"/>
  <c r="AD59" i="14"/>
  <c r="AC59" i="14"/>
  <c r="AD58" i="14"/>
  <c r="AD57" i="14"/>
  <c r="AD54" i="14"/>
  <c r="AB54" i="14"/>
  <c r="AA54" i="14"/>
  <c r="W54" i="14"/>
  <c r="V54" i="14"/>
  <c r="U54" i="14"/>
  <c r="T54" i="14"/>
  <c r="S54" i="14"/>
  <c r="R54" i="14"/>
  <c r="Q54" i="14"/>
  <c r="P54" i="14"/>
  <c r="J54" i="14"/>
  <c r="H54" i="14"/>
  <c r="C54" i="14"/>
  <c r="AC53" i="14"/>
  <c r="AB53" i="14"/>
  <c r="AA53" i="14"/>
  <c r="W53" i="14"/>
  <c r="V53" i="14"/>
  <c r="U53" i="14"/>
  <c r="T53" i="14"/>
  <c r="S53" i="14"/>
  <c r="R53" i="14"/>
  <c r="Q53" i="14"/>
  <c r="P53" i="14"/>
  <c r="M53" i="14"/>
  <c r="J53" i="14"/>
  <c r="H53" i="14"/>
  <c r="C53" i="14"/>
  <c r="AC52" i="14"/>
  <c r="AB52" i="14"/>
  <c r="AA52" i="14"/>
  <c r="W52" i="14"/>
  <c r="V52" i="14"/>
  <c r="U52" i="14"/>
  <c r="T52" i="14"/>
  <c r="S52" i="14"/>
  <c r="R52" i="14"/>
  <c r="Q52" i="14"/>
  <c r="P52" i="14"/>
  <c r="M52" i="14"/>
  <c r="J52" i="14"/>
  <c r="H52" i="14"/>
  <c r="C52" i="14"/>
  <c r="AD73" i="14"/>
  <c r="AD72" i="14"/>
  <c r="AD71" i="14"/>
  <c r="AD67" i="14"/>
  <c r="AD66" i="14"/>
  <c r="AD65" i="14"/>
  <c r="AD47" i="14"/>
  <c r="AD46" i="14"/>
  <c r="AD42" i="14"/>
  <c r="AD41" i="14"/>
  <c r="AD40" i="14"/>
  <c r="AD37" i="14"/>
  <c r="AB37" i="14"/>
  <c r="AA37" i="14"/>
  <c r="W37" i="14"/>
  <c r="V37" i="14"/>
  <c r="U37" i="14"/>
  <c r="T37" i="14"/>
  <c r="S37" i="14"/>
  <c r="R37" i="14"/>
  <c r="Q37" i="14"/>
  <c r="P37" i="14"/>
  <c r="J37" i="14"/>
  <c r="H37" i="14"/>
  <c r="C37" i="14"/>
  <c r="AD36" i="14"/>
  <c r="AB36" i="14"/>
  <c r="AA36" i="14"/>
  <c r="W36" i="14"/>
  <c r="V36" i="14"/>
  <c r="U36" i="14"/>
  <c r="T36" i="14"/>
  <c r="S36" i="14"/>
  <c r="R36" i="14"/>
  <c r="Q36" i="14"/>
  <c r="P36" i="14"/>
  <c r="M36" i="14"/>
  <c r="J36" i="14"/>
  <c r="H36" i="14"/>
  <c r="C36" i="14"/>
  <c r="AD35" i="14"/>
  <c r="AD34" i="14"/>
  <c r="AD33" i="14"/>
  <c r="AD30" i="14"/>
  <c r="AB30" i="14"/>
  <c r="AA30" i="14"/>
  <c r="W30" i="14"/>
  <c r="V30" i="14"/>
  <c r="U30" i="14"/>
  <c r="T30" i="14"/>
  <c r="S30" i="14"/>
  <c r="R30" i="14"/>
  <c r="Q30" i="14"/>
  <c r="P30" i="14"/>
  <c r="M30" i="14"/>
  <c r="J30" i="14"/>
  <c r="I30" i="14"/>
  <c r="H30" i="14"/>
  <c r="C30" i="14"/>
  <c r="AD29" i="14"/>
  <c r="AB29" i="14"/>
  <c r="AA29" i="14"/>
  <c r="W29" i="14"/>
  <c r="V29" i="14"/>
  <c r="U29" i="14"/>
  <c r="T29" i="14"/>
  <c r="S29" i="14"/>
  <c r="R29" i="14"/>
  <c r="Q29" i="14"/>
  <c r="P29" i="14"/>
  <c r="M29" i="14"/>
  <c r="J29" i="14"/>
  <c r="I29" i="14"/>
  <c r="H29" i="14"/>
  <c r="C29" i="14"/>
  <c r="AD28" i="14"/>
  <c r="AB28" i="14"/>
  <c r="AA28" i="14"/>
  <c r="W28" i="14"/>
  <c r="V28" i="14"/>
  <c r="U28" i="14"/>
  <c r="T28" i="14"/>
  <c r="S28" i="14"/>
  <c r="R28" i="14"/>
  <c r="Q28" i="14"/>
  <c r="P28" i="14"/>
  <c r="M28" i="14"/>
  <c r="J28" i="14"/>
  <c r="I28" i="14"/>
  <c r="H28" i="14"/>
  <c r="C28" i="14"/>
  <c r="AD27" i="14"/>
  <c r="M27" i="14"/>
  <c r="AD26" i="14"/>
  <c r="M26" i="14"/>
  <c r="AD25" i="14"/>
  <c r="M25" i="14"/>
  <c r="AD24" i="14"/>
  <c r="M24" i="14"/>
  <c r="AD23" i="14"/>
  <c r="M23" i="14"/>
  <c r="AD22" i="14"/>
  <c r="M22" i="14"/>
  <c r="AD21" i="14"/>
  <c r="M21" i="14"/>
  <c r="AD20" i="14"/>
  <c r="M20" i="14"/>
  <c r="AD19" i="14"/>
  <c r="M19" i="14"/>
  <c r="AD18" i="14"/>
  <c r="M18" i="14"/>
  <c r="AD17" i="14"/>
  <c r="M17" i="14"/>
  <c r="AD16" i="14"/>
  <c r="M16" i="14"/>
  <c r="AD15" i="14"/>
  <c r="M15" i="14"/>
  <c r="AD14" i="14"/>
  <c r="M14" i="14"/>
  <c r="AD13" i="14"/>
  <c r="M13" i="14"/>
  <c r="AD12" i="14"/>
  <c r="M12" i="14"/>
  <c r="AD11" i="14"/>
  <c r="M11" i="14"/>
  <c r="AD10" i="14"/>
  <c r="M10" i="14"/>
  <c r="AD49" i="14"/>
  <c r="AD48" i="14"/>
  <c r="AD9" i="14"/>
  <c r="M9" i="14"/>
  <c r="AD8" i="14"/>
  <c r="M8" i="14"/>
  <c r="AD45" i="14"/>
  <c r="M45" i="14"/>
  <c r="AD44" i="14"/>
  <c r="M44" i="14"/>
  <c r="AD60" i="14"/>
  <c r="M60" i="14"/>
  <c r="AD43" i="14"/>
  <c r="M43" i="14"/>
  <c r="AD7" i="14"/>
  <c r="M7" i="14"/>
  <c r="AD6" i="14"/>
  <c r="M6" i="14"/>
  <c r="AD5" i="14"/>
  <c r="M5" i="14"/>
  <c r="AD4" i="14"/>
  <c r="M51" i="14" l="1"/>
  <c r="C59" i="14"/>
  <c r="AC88" i="13"/>
  <c r="AD88" i="13"/>
  <c r="C88" i="13" s="1"/>
  <c r="M88" i="13" l="1"/>
  <c r="J88" i="13"/>
  <c r="I88" i="13"/>
  <c r="V88" i="13"/>
  <c r="U88" i="13"/>
  <c r="T88" i="13"/>
  <c r="R88" i="13"/>
  <c r="P88" i="13"/>
  <c r="AA88" i="13"/>
  <c r="H88" i="13"/>
  <c r="S88" i="13"/>
  <c r="Q88" i="13"/>
  <c r="AB88" i="13"/>
  <c r="W88" i="13"/>
  <c r="AD131" i="13" l="1"/>
  <c r="AC131" i="13"/>
  <c r="AB131" i="13"/>
  <c r="AA131" i="13"/>
  <c r="W131" i="13"/>
  <c r="V131" i="13"/>
  <c r="U131" i="13"/>
  <c r="T131" i="13"/>
  <c r="S131" i="13"/>
  <c r="R131" i="13"/>
  <c r="Q131" i="13"/>
  <c r="P131" i="13"/>
  <c r="J131" i="13"/>
  <c r="I131" i="13"/>
  <c r="H131" i="13"/>
  <c r="C131" i="13"/>
  <c r="AD130" i="13"/>
  <c r="AC130" i="13"/>
  <c r="AB130" i="13"/>
  <c r="AA130" i="13"/>
  <c r="W130" i="13"/>
  <c r="V130" i="13"/>
  <c r="U130" i="13"/>
  <c r="T130" i="13"/>
  <c r="S130" i="13"/>
  <c r="R130" i="13"/>
  <c r="Q130" i="13"/>
  <c r="P130" i="13"/>
  <c r="J130" i="13"/>
  <c r="I130" i="13"/>
  <c r="H130" i="13"/>
  <c r="C130" i="13"/>
  <c r="AD129" i="13"/>
  <c r="AC129" i="13"/>
  <c r="AB129" i="13"/>
  <c r="AA129" i="13"/>
  <c r="W129" i="13"/>
  <c r="V129" i="13"/>
  <c r="U129" i="13"/>
  <c r="T129" i="13"/>
  <c r="S129" i="13"/>
  <c r="R129" i="13"/>
  <c r="Q129" i="13"/>
  <c r="P129" i="13"/>
  <c r="J129" i="13"/>
  <c r="I129" i="13"/>
  <c r="H129" i="13"/>
  <c r="C129" i="13"/>
  <c r="AD128" i="13"/>
  <c r="AC128" i="13"/>
  <c r="AB128" i="13"/>
  <c r="AA128" i="13"/>
  <c r="W128" i="13"/>
  <c r="V128" i="13"/>
  <c r="U128" i="13"/>
  <c r="T128" i="13"/>
  <c r="S128" i="13"/>
  <c r="R128" i="13"/>
  <c r="Q128" i="13"/>
  <c r="P128" i="13"/>
  <c r="J128" i="13"/>
  <c r="I128" i="13"/>
  <c r="H128" i="13"/>
  <c r="C128" i="13"/>
  <c r="AD127" i="13"/>
  <c r="AC127" i="13"/>
  <c r="AB127" i="13"/>
  <c r="AA127" i="13"/>
  <c r="W127" i="13"/>
  <c r="V127" i="13"/>
  <c r="U127" i="13"/>
  <c r="T127" i="13"/>
  <c r="S127" i="13"/>
  <c r="R127" i="13"/>
  <c r="Q127" i="13"/>
  <c r="P127" i="13"/>
  <c r="J127" i="13"/>
  <c r="I127" i="13"/>
  <c r="H127" i="13"/>
  <c r="C127" i="13"/>
  <c r="AD126" i="13"/>
  <c r="AD125" i="13"/>
  <c r="AD124" i="13"/>
  <c r="AD123" i="13"/>
  <c r="AD122" i="13"/>
  <c r="AD121" i="13"/>
  <c r="AD120" i="13"/>
  <c r="AD119" i="13"/>
  <c r="AD118" i="13"/>
  <c r="AD117" i="13"/>
  <c r="AD116" i="13"/>
  <c r="AD115" i="13"/>
  <c r="AD114" i="13"/>
  <c r="AD113" i="13"/>
  <c r="AD112" i="13"/>
  <c r="AD111" i="13"/>
  <c r="AD110" i="13"/>
  <c r="AD109" i="13"/>
  <c r="AD108" i="13"/>
  <c r="AD107" i="13"/>
  <c r="AD106" i="13"/>
  <c r="AD105" i="13"/>
  <c r="AD104" i="13"/>
  <c r="AD103" i="13"/>
  <c r="AD102" i="13"/>
  <c r="AD101" i="13"/>
  <c r="AD100" i="13"/>
  <c r="AD99" i="13"/>
  <c r="AD98" i="13"/>
  <c r="AD97" i="13"/>
  <c r="AD96" i="13"/>
  <c r="AD95" i="13"/>
  <c r="AD94" i="13"/>
  <c r="AD93" i="13"/>
  <c r="AD92" i="13"/>
  <c r="AD91" i="13"/>
  <c r="AD90" i="13"/>
  <c r="AD89" i="13"/>
  <c r="AD86" i="13"/>
  <c r="AD85" i="13"/>
  <c r="AD84" i="13"/>
  <c r="AD83" i="13"/>
  <c r="AD82" i="13"/>
  <c r="AD81" i="13"/>
  <c r="AD80" i="13"/>
  <c r="AD79" i="13"/>
  <c r="AD78" i="13"/>
  <c r="AD76" i="13"/>
  <c r="AC76" i="13"/>
  <c r="AD75" i="13"/>
  <c r="AD74" i="13"/>
  <c r="AD73" i="13"/>
  <c r="AD72" i="13"/>
  <c r="AD71" i="13"/>
  <c r="AD70" i="13"/>
  <c r="AD69" i="13"/>
  <c r="M69" i="13"/>
  <c r="AD66" i="13"/>
  <c r="AB66" i="13"/>
  <c r="AA66" i="13"/>
  <c r="W66" i="13"/>
  <c r="V66" i="13"/>
  <c r="U66" i="13"/>
  <c r="T66" i="13"/>
  <c r="S66" i="13"/>
  <c r="R66" i="13"/>
  <c r="Q66" i="13"/>
  <c r="P66" i="13"/>
  <c r="J66" i="13"/>
  <c r="H66" i="13"/>
  <c r="C66" i="13"/>
  <c r="AC65" i="13"/>
  <c r="AB65" i="13"/>
  <c r="AA65" i="13"/>
  <c r="W65" i="13"/>
  <c r="V65" i="13"/>
  <c r="U65" i="13"/>
  <c r="T65" i="13"/>
  <c r="S65" i="13"/>
  <c r="R65" i="13"/>
  <c r="Q65" i="13"/>
  <c r="P65" i="13"/>
  <c r="M65" i="13"/>
  <c r="J65" i="13"/>
  <c r="H65" i="13"/>
  <c r="C65" i="13"/>
  <c r="AC64" i="13"/>
  <c r="AB64" i="13"/>
  <c r="AA64" i="13"/>
  <c r="W64" i="13"/>
  <c r="V64" i="13"/>
  <c r="U64" i="13"/>
  <c r="T64" i="13"/>
  <c r="S64" i="13"/>
  <c r="R64" i="13"/>
  <c r="Q64" i="13"/>
  <c r="P64" i="13"/>
  <c r="M64" i="13"/>
  <c r="J64" i="13"/>
  <c r="H64" i="13"/>
  <c r="C64" i="13"/>
  <c r="AD63" i="13"/>
  <c r="AD62" i="13"/>
  <c r="AD61" i="13"/>
  <c r="AD60" i="13"/>
  <c r="AD59" i="13"/>
  <c r="AD58" i="13"/>
  <c r="AD57" i="13"/>
  <c r="AD56" i="13"/>
  <c r="AD55" i="13"/>
  <c r="AD54" i="13"/>
  <c r="AD53" i="13"/>
  <c r="AD52" i="13"/>
  <c r="AD51" i="13"/>
  <c r="M51" i="13"/>
  <c r="AD50" i="13"/>
  <c r="M50" i="13"/>
  <c r="AD47" i="13"/>
  <c r="AB47" i="13"/>
  <c r="AA47" i="13"/>
  <c r="W47" i="13"/>
  <c r="V47" i="13"/>
  <c r="U47" i="13"/>
  <c r="T47" i="13"/>
  <c r="S47" i="13"/>
  <c r="R47" i="13"/>
  <c r="Q47" i="13"/>
  <c r="P47" i="13"/>
  <c r="J47" i="13"/>
  <c r="H47" i="13"/>
  <c r="C47" i="13"/>
  <c r="AD46" i="13"/>
  <c r="AB46" i="13"/>
  <c r="AA46" i="13"/>
  <c r="W46" i="13"/>
  <c r="V46" i="13"/>
  <c r="U46" i="13"/>
  <c r="T46" i="13"/>
  <c r="S46" i="13"/>
  <c r="R46" i="13"/>
  <c r="Q46" i="13"/>
  <c r="P46" i="13"/>
  <c r="M46" i="13"/>
  <c r="J46" i="13"/>
  <c r="H46" i="13"/>
  <c r="C46" i="13"/>
  <c r="AD45" i="13"/>
  <c r="AD44" i="13"/>
  <c r="AD43" i="13"/>
  <c r="AD40" i="13"/>
  <c r="AB40" i="13"/>
  <c r="AA40" i="13"/>
  <c r="W40" i="13"/>
  <c r="V40" i="13"/>
  <c r="U40" i="13"/>
  <c r="T40" i="13"/>
  <c r="S40" i="13"/>
  <c r="R40" i="13"/>
  <c r="Q40" i="13"/>
  <c r="P40" i="13"/>
  <c r="M40" i="13"/>
  <c r="J40" i="13"/>
  <c r="I40" i="13"/>
  <c r="H40" i="13"/>
  <c r="C40" i="13"/>
  <c r="AD39" i="13"/>
  <c r="AB39" i="13"/>
  <c r="AA39" i="13"/>
  <c r="W39" i="13"/>
  <c r="V39" i="13"/>
  <c r="U39" i="13"/>
  <c r="T39" i="13"/>
  <c r="S39" i="13"/>
  <c r="R39" i="13"/>
  <c r="Q39" i="13"/>
  <c r="P39" i="13"/>
  <c r="M39" i="13"/>
  <c r="J39" i="13"/>
  <c r="I39" i="13"/>
  <c r="H39" i="13"/>
  <c r="C39" i="13"/>
  <c r="AD38" i="13"/>
  <c r="AB38" i="13"/>
  <c r="AA38" i="13"/>
  <c r="W38" i="13"/>
  <c r="V38" i="13"/>
  <c r="U38" i="13"/>
  <c r="T38" i="13"/>
  <c r="S38" i="13"/>
  <c r="R38" i="13"/>
  <c r="Q38" i="13"/>
  <c r="P38" i="13"/>
  <c r="M38" i="13"/>
  <c r="J38" i="13"/>
  <c r="I38" i="13"/>
  <c r="H38" i="13"/>
  <c r="C38" i="13"/>
  <c r="AD37" i="13"/>
  <c r="M37" i="13"/>
  <c r="AD36" i="13"/>
  <c r="M36" i="13"/>
  <c r="AD35" i="13"/>
  <c r="M35" i="13"/>
  <c r="AD34" i="13"/>
  <c r="M34" i="13"/>
  <c r="AD33" i="13"/>
  <c r="M33" i="13"/>
  <c r="AD32" i="13"/>
  <c r="M32" i="13"/>
  <c r="AD31" i="13"/>
  <c r="M31" i="13"/>
  <c r="AD30" i="13"/>
  <c r="M30" i="13"/>
  <c r="AD29" i="13"/>
  <c r="M29" i="13"/>
  <c r="AD28" i="13"/>
  <c r="M28" i="13"/>
  <c r="AD27" i="13"/>
  <c r="M27" i="13"/>
  <c r="AD26" i="13"/>
  <c r="M26" i="13"/>
  <c r="AD25" i="13"/>
  <c r="M25" i="13"/>
  <c r="AD24" i="13"/>
  <c r="M24" i="13"/>
  <c r="AD23" i="13"/>
  <c r="M23" i="13"/>
  <c r="AD22" i="13"/>
  <c r="M22" i="13"/>
  <c r="AD21" i="13"/>
  <c r="M21" i="13"/>
  <c r="AD20" i="13"/>
  <c r="M20" i="13"/>
  <c r="AD17" i="13"/>
  <c r="M17" i="13"/>
  <c r="AD16" i="13"/>
  <c r="M16" i="13"/>
  <c r="AD15" i="13"/>
  <c r="M15" i="13"/>
  <c r="AD14" i="13"/>
  <c r="M14" i="13"/>
  <c r="AD13" i="13"/>
  <c r="M13" i="13"/>
  <c r="AD12" i="13"/>
  <c r="M12" i="13"/>
  <c r="AD11" i="13"/>
  <c r="M11" i="13"/>
  <c r="AD10" i="13"/>
  <c r="M10" i="13"/>
  <c r="AD9" i="13"/>
  <c r="M9" i="13"/>
  <c r="AD19" i="13"/>
  <c r="AD18" i="13"/>
  <c r="AD8" i="13"/>
  <c r="AD7" i="13"/>
  <c r="M7" i="13"/>
  <c r="AD6" i="13"/>
  <c r="M6" i="13"/>
  <c r="AD5" i="13"/>
  <c r="M5" i="13"/>
  <c r="AD4" i="13"/>
  <c r="M4" i="13"/>
  <c r="M70" i="12"/>
  <c r="AD70" i="12"/>
  <c r="C76" i="13" l="1"/>
  <c r="M4" i="12"/>
  <c r="AD4" i="12"/>
  <c r="M5" i="12"/>
  <c r="AD5" i="12"/>
  <c r="M6" i="12"/>
  <c r="AD6" i="12"/>
  <c r="M11" i="12"/>
  <c r="AD11" i="12"/>
  <c r="M7" i="12"/>
  <c r="AD7" i="12"/>
  <c r="M12" i="12"/>
  <c r="AD12" i="12"/>
  <c r="M13" i="12"/>
  <c r="AD13" i="12"/>
  <c r="M14" i="12"/>
  <c r="AD14" i="12"/>
  <c r="M15" i="12"/>
  <c r="AD15" i="12"/>
  <c r="M16" i="12"/>
  <c r="AD16" i="12"/>
  <c r="M17" i="12"/>
  <c r="AD17" i="12"/>
  <c r="M18" i="12"/>
  <c r="AD18" i="12"/>
  <c r="M19" i="12"/>
  <c r="AD19" i="12"/>
  <c r="M20" i="12"/>
  <c r="AD20" i="12"/>
  <c r="M21" i="12"/>
  <c r="AD21" i="12"/>
  <c r="M22" i="12"/>
  <c r="AD22" i="12"/>
  <c r="M23" i="12"/>
  <c r="AD23" i="12"/>
  <c r="M24" i="12"/>
  <c r="AD24" i="12"/>
  <c r="M25" i="12"/>
  <c r="AD25" i="12"/>
  <c r="M26" i="12"/>
  <c r="AD26" i="12"/>
  <c r="M27" i="12"/>
  <c r="AD27" i="12"/>
  <c r="M28" i="12"/>
  <c r="AD28" i="12"/>
  <c r="M29" i="12"/>
  <c r="AD29" i="12"/>
  <c r="M30" i="12"/>
  <c r="AD30" i="12"/>
  <c r="M31" i="12"/>
  <c r="AD31" i="12"/>
  <c r="M32" i="12"/>
  <c r="AD32" i="12"/>
  <c r="M33" i="12"/>
  <c r="AD33" i="12"/>
  <c r="M34" i="12"/>
  <c r="AD34" i="12"/>
  <c r="M35" i="12"/>
  <c r="AD35" i="12"/>
  <c r="M36" i="12"/>
  <c r="AD36" i="12"/>
  <c r="M37" i="12"/>
  <c r="AD37" i="12"/>
  <c r="C38" i="12"/>
  <c r="H38" i="12"/>
  <c r="I38" i="12"/>
  <c r="J38" i="12"/>
  <c r="M38" i="12"/>
  <c r="P38" i="12"/>
  <c r="Q38" i="12"/>
  <c r="R38" i="12"/>
  <c r="S38" i="12"/>
  <c r="T38" i="12"/>
  <c r="U38" i="12"/>
  <c r="V38" i="12"/>
  <c r="W38" i="12"/>
  <c r="AA38" i="12"/>
  <c r="AB38" i="12"/>
  <c r="AD38" i="12"/>
  <c r="C39" i="12"/>
  <c r="H39" i="12"/>
  <c r="I39" i="12"/>
  <c r="J39" i="12"/>
  <c r="M39" i="12"/>
  <c r="P39" i="12"/>
  <c r="Q39" i="12"/>
  <c r="R39" i="12"/>
  <c r="S39" i="12"/>
  <c r="T39" i="12"/>
  <c r="U39" i="12"/>
  <c r="V39" i="12"/>
  <c r="W39" i="12"/>
  <c r="AA39" i="12"/>
  <c r="AB39" i="12"/>
  <c r="AD39" i="12"/>
  <c r="C40" i="12"/>
  <c r="H40" i="12"/>
  <c r="I40" i="12"/>
  <c r="J40" i="12"/>
  <c r="M40" i="12"/>
  <c r="P40" i="12"/>
  <c r="Q40" i="12"/>
  <c r="R40" i="12"/>
  <c r="S40" i="12"/>
  <c r="T40" i="12"/>
  <c r="U40" i="12"/>
  <c r="V40" i="12"/>
  <c r="W40" i="12"/>
  <c r="AA40" i="12"/>
  <c r="AB40" i="12"/>
  <c r="AD40" i="12"/>
  <c r="AD130" i="12"/>
  <c r="AC130" i="12"/>
  <c r="AB130" i="12"/>
  <c r="AA130" i="12"/>
  <c r="W130" i="12"/>
  <c r="V130" i="12"/>
  <c r="U130" i="12"/>
  <c r="T130" i="12"/>
  <c r="S130" i="12"/>
  <c r="R130" i="12"/>
  <c r="Q130" i="12"/>
  <c r="P130" i="12"/>
  <c r="J130" i="12"/>
  <c r="I130" i="12"/>
  <c r="H130" i="12"/>
  <c r="C130" i="12"/>
  <c r="AD129" i="12"/>
  <c r="AC129" i="12"/>
  <c r="AB129" i="12"/>
  <c r="AA129" i="12"/>
  <c r="W129" i="12"/>
  <c r="V129" i="12"/>
  <c r="U129" i="12"/>
  <c r="T129" i="12"/>
  <c r="S129" i="12"/>
  <c r="R129" i="12"/>
  <c r="Q129" i="12"/>
  <c r="P129" i="12"/>
  <c r="J129" i="12"/>
  <c r="I129" i="12"/>
  <c r="H129" i="12"/>
  <c r="C129" i="12"/>
  <c r="AD128" i="12"/>
  <c r="AC128" i="12"/>
  <c r="AB128" i="12"/>
  <c r="AA128" i="12"/>
  <c r="W128" i="12"/>
  <c r="V128" i="12"/>
  <c r="U128" i="12"/>
  <c r="T128" i="12"/>
  <c r="S128" i="12"/>
  <c r="R128" i="12"/>
  <c r="Q128" i="12"/>
  <c r="P128" i="12"/>
  <c r="J128" i="12"/>
  <c r="I128" i="12"/>
  <c r="H128" i="12"/>
  <c r="C128" i="12"/>
  <c r="AD127" i="12"/>
  <c r="AC127" i="12"/>
  <c r="AB127" i="12"/>
  <c r="AA127" i="12"/>
  <c r="W127" i="12"/>
  <c r="V127" i="12"/>
  <c r="U127" i="12"/>
  <c r="T127" i="12"/>
  <c r="S127" i="12"/>
  <c r="R127" i="12"/>
  <c r="Q127" i="12"/>
  <c r="P127" i="12"/>
  <c r="J127" i="12"/>
  <c r="I127" i="12"/>
  <c r="H127" i="12"/>
  <c r="C127" i="12"/>
  <c r="AD126" i="12"/>
  <c r="AC126" i="12"/>
  <c r="AB126" i="12"/>
  <c r="AA126" i="12"/>
  <c r="W126" i="12"/>
  <c r="V126" i="12"/>
  <c r="U126" i="12"/>
  <c r="T126" i="12"/>
  <c r="S126" i="12"/>
  <c r="R126" i="12"/>
  <c r="Q126" i="12"/>
  <c r="P126" i="12"/>
  <c r="J126" i="12"/>
  <c r="I126" i="12"/>
  <c r="H126" i="12"/>
  <c r="C126" i="12"/>
  <c r="AD125" i="12"/>
  <c r="AD124" i="12"/>
  <c r="AD123" i="12"/>
  <c r="AD122" i="12"/>
  <c r="AD121" i="12"/>
  <c r="AD120" i="12"/>
  <c r="AD119" i="12"/>
  <c r="AD118" i="12"/>
  <c r="AD117" i="12"/>
  <c r="AD116" i="12"/>
  <c r="AD115" i="12"/>
  <c r="AD114" i="12"/>
  <c r="AD113" i="12"/>
  <c r="AD112" i="12"/>
  <c r="AD111" i="12"/>
  <c r="AD110" i="12"/>
  <c r="AD109" i="12"/>
  <c r="AD108" i="12"/>
  <c r="AD107" i="12"/>
  <c r="AD106" i="12"/>
  <c r="AD105" i="12"/>
  <c r="AD104" i="12"/>
  <c r="AD103" i="12"/>
  <c r="AD102" i="12"/>
  <c r="AD101" i="12"/>
  <c r="AD100" i="12"/>
  <c r="AD99" i="12"/>
  <c r="AD98" i="12"/>
  <c r="AD97" i="12"/>
  <c r="AD96" i="12"/>
  <c r="AD95" i="12"/>
  <c r="AD94" i="12"/>
  <c r="AD93" i="12"/>
  <c r="AD92" i="12"/>
  <c r="AD91" i="12"/>
  <c r="AD90" i="12"/>
  <c r="AD89" i="12"/>
  <c r="AD88" i="12"/>
  <c r="AD78" i="12"/>
  <c r="AC78" i="12"/>
  <c r="AD77" i="12"/>
  <c r="AD84" i="12"/>
  <c r="AD83" i="12"/>
  <c r="AD82" i="12"/>
  <c r="AD81" i="12"/>
  <c r="AD80" i="12"/>
  <c r="AD79" i="12"/>
  <c r="AD73" i="12"/>
  <c r="AD72" i="12"/>
  <c r="AD76" i="12"/>
  <c r="AD75" i="12"/>
  <c r="AD74" i="12"/>
  <c r="AD50" i="12"/>
  <c r="M50" i="12"/>
  <c r="AD51" i="12"/>
  <c r="M51" i="12"/>
  <c r="AD71" i="12"/>
  <c r="M71" i="12"/>
  <c r="AD67" i="12"/>
  <c r="AB67" i="12"/>
  <c r="AA67" i="12"/>
  <c r="W67" i="12"/>
  <c r="V67" i="12"/>
  <c r="U67" i="12"/>
  <c r="T67" i="12"/>
  <c r="S67" i="12"/>
  <c r="R67" i="12"/>
  <c r="Q67" i="12"/>
  <c r="P67" i="12"/>
  <c r="J67" i="12"/>
  <c r="H67" i="12"/>
  <c r="C67" i="12"/>
  <c r="AC66" i="12"/>
  <c r="AB66" i="12"/>
  <c r="AA66" i="12"/>
  <c r="W66" i="12"/>
  <c r="V66" i="12"/>
  <c r="U66" i="12"/>
  <c r="T66" i="12"/>
  <c r="S66" i="12"/>
  <c r="R66" i="12"/>
  <c r="Q66" i="12"/>
  <c r="P66" i="12"/>
  <c r="M66" i="12"/>
  <c r="J66" i="12"/>
  <c r="H66" i="12"/>
  <c r="C66" i="12"/>
  <c r="AC65" i="12"/>
  <c r="AB65" i="12"/>
  <c r="AA65" i="12"/>
  <c r="W65" i="12"/>
  <c r="V65" i="12"/>
  <c r="U65" i="12"/>
  <c r="T65" i="12"/>
  <c r="S65" i="12"/>
  <c r="R65" i="12"/>
  <c r="Q65" i="12"/>
  <c r="P65" i="12"/>
  <c r="M65" i="12"/>
  <c r="J65" i="12"/>
  <c r="H65" i="12"/>
  <c r="C65" i="12"/>
  <c r="AD87" i="12"/>
  <c r="AD86" i="12"/>
  <c r="AD85" i="12"/>
  <c r="AD64" i="12"/>
  <c r="AD63" i="12"/>
  <c r="AD62" i="12"/>
  <c r="AD61" i="12"/>
  <c r="AD60" i="12"/>
  <c r="AD59" i="12"/>
  <c r="AD58" i="12"/>
  <c r="AD57" i="12"/>
  <c r="AD56" i="12"/>
  <c r="AD10" i="12"/>
  <c r="AD9" i="12"/>
  <c r="AD8" i="12"/>
  <c r="AD55" i="12"/>
  <c r="AD54" i="12"/>
  <c r="AD53" i="12"/>
  <c r="AD52" i="12"/>
  <c r="M52" i="12"/>
  <c r="AD47" i="12"/>
  <c r="AB47" i="12"/>
  <c r="AA47" i="12"/>
  <c r="W47" i="12"/>
  <c r="V47" i="12"/>
  <c r="U47" i="12"/>
  <c r="T47" i="12"/>
  <c r="S47" i="12"/>
  <c r="R47" i="12"/>
  <c r="Q47" i="12"/>
  <c r="P47" i="12"/>
  <c r="J47" i="12"/>
  <c r="H47" i="12"/>
  <c r="C47" i="12"/>
  <c r="AD46" i="12"/>
  <c r="AB46" i="12"/>
  <c r="AA46" i="12"/>
  <c r="W46" i="12"/>
  <c r="V46" i="12"/>
  <c r="U46" i="12"/>
  <c r="T46" i="12"/>
  <c r="S46" i="12"/>
  <c r="R46" i="12"/>
  <c r="Q46" i="12"/>
  <c r="P46" i="12"/>
  <c r="M46" i="12"/>
  <c r="J46" i="12"/>
  <c r="H46" i="12"/>
  <c r="C46" i="12"/>
  <c r="AD45" i="12"/>
  <c r="AD44" i="12"/>
  <c r="AD43" i="12"/>
  <c r="C78" i="12" l="1"/>
  <c r="AD140" i="11" l="1"/>
  <c r="AC140" i="11"/>
  <c r="AB140" i="11"/>
  <c r="AA140" i="11"/>
  <c r="W140" i="11"/>
  <c r="V140" i="11"/>
  <c r="U140" i="11"/>
  <c r="T140" i="11"/>
  <c r="S140" i="11"/>
  <c r="R140" i="11"/>
  <c r="Q140" i="11"/>
  <c r="P140" i="11"/>
  <c r="J140" i="11"/>
  <c r="I140" i="11"/>
  <c r="H140" i="11"/>
  <c r="C140" i="11"/>
  <c r="AD139" i="11"/>
  <c r="AC139" i="11"/>
  <c r="AB139" i="11"/>
  <c r="AA139" i="11"/>
  <c r="W139" i="11"/>
  <c r="V139" i="11"/>
  <c r="U139" i="11"/>
  <c r="T139" i="11"/>
  <c r="S139" i="11"/>
  <c r="R139" i="11"/>
  <c r="Q139" i="11"/>
  <c r="P139" i="11"/>
  <c r="J139" i="11"/>
  <c r="I139" i="11"/>
  <c r="H139" i="11"/>
  <c r="C139" i="11"/>
  <c r="AD138" i="11"/>
  <c r="AC138" i="11"/>
  <c r="AB138" i="11"/>
  <c r="AA138" i="11"/>
  <c r="W138" i="11"/>
  <c r="V138" i="11"/>
  <c r="U138" i="11"/>
  <c r="T138" i="11"/>
  <c r="S138" i="11"/>
  <c r="R138" i="11"/>
  <c r="Q138" i="11"/>
  <c r="P138" i="11"/>
  <c r="J138" i="11"/>
  <c r="I138" i="11"/>
  <c r="H138" i="11"/>
  <c r="C138" i="11"/>
  <c r="AD137" i="11"/>
  <c r="AC137" i="11"/>
  <c r="AB137" i="11"/>
  <c r="AA137" i="11"/>
  <c r="W137" i="11"/>
  <c r="V137" i="11"/>
  <c r="U137" i="11"/>
  <c r="T137" i="11"/>
  <c r="S137" i="11"/>
  <c r="R137" i="11"/>
  <c r="Q137" i="11"/>
  <c r="P137" i="11"/>
  <c r="J137" i="11"/>
  <c r="I137" i="11"/>
  <c r="H137" i="11"/>
  <c r="C137" i="11"/>
  <c r="AD136" i="11"/>
  <c r="AC136" i="11"/>
  <c r="AB136" i="11"/>
  <c r="AA136" i="11"/>
  <c r="W136" i="11"/>
  <c r="V136" i="11"/>
  <c r="U136" i="11"/>
  <c r="T136" i="11"/>
  <c r="S136" i="11"/>
  <c r="R136" i="11"/>
  <c r="Q136" i="11"/>
  <c r="P136" i="11"/>
  <c r="J136" i="11"/>
  <c r="I136" i="11"/>
  <c r="H136" i="11"/>
  <c r="C136" i="11"/>
  <c r="AD135" i="11"/>
  <c r="AD134" i="11"/>
  <c r="AD133" i="11"/>
  <c r="AD132" i="11"/>
  <c r="AD131" i="11"/>
  <c r="AD130" i="11"/>
  <c r="AD129" i="11"/>
  <c r="AD128" i="11"/>
  <c r="AD127" i="11"/>
  <c r="AD126" i="11"/>
  <c r="AD125" i="11"/>
  <c r="AD124" i="11"/>
  <c r="AD123" i="11"/>
  <c r="AD122" i="11"/>
  <c r="AD121" i="11"/>
  <c r="AD120" i="11"/>
  <c r="AD119" i="11"/>
  <c r="AD118" i="11"/>
  <c r="AD117" i="11"/>
  <c r="AD116" i="11"/>
  <c r="AD115" i="11"/>
  <c r="AD114" i="11"/>
  <c r="AD113" i="11"/>
  <c r="AD112" i="11"/>
  <c r="AD111" i="11"/>
  <c r="AD110" i="11"/>
  <c r="AD109" i="11"/>
  <c r="AD108" i="11"/>
  <c r="AD107" i="11"/>
  <c r="AD106" i="11"/>
  <c r="AD105" i="11"/>
  <c r="AD104" i="11"/>
  <c r="AD103" i="11"/>
  <c r="AD102" i="11"/>
  <c r="AD101" i="11"/>
  <c r="AD100" i="11"/>
  <c r="AD99" i="11"/>
  <c r="AD98" i="11"/>
  <c r="AD97" i="11"/>
  <c r="AC97" i="11"/>
  <c r="AD96" i="11"/>
  <c r="AD95" i="11"/>
  <c r="AD94" i="11"/>
  <c r="AD93" i="11"/>
  <c r="AD92" i="11"/>
  <c r="AD91" i="11"/>
  <c r="AD90" i="11"/>
  <c r="AD89" i="11"/>
  <c r="AD88" i="11"/>
  <c r="AD87" i="11"/>
  <c r="AD79" i="11"/>
  <c r="AD78" i="11"/>
  <c r="AD77" i="11"/>
  <c r="AD86" i="11"/>
  <c r="AD85" i="11"/>
  <c r="AD84" i="11"/>
  <c r="AD83" i="11"/>
  <c r="M83" i="11"/>
  <c r="AD82" i="11"/>
  <c r="M82" i="11"/>
  <c r="AD81" i="11"/>
  <c r="M81" i="11"/>
  <c r="AD80" i="11"/>
  <c r="M80" i="11"/>
  <c r="AD74" i="11"/>
  <c r="AB74" i="11"/>
  <c r="AA74" i="11"/>
  <c r="W74" i="11"/>
  <c r="V74" i="11"/>
  <c r="U74" i="11"/>
  <c r="T74" i="11"/>
  <c r="S74" i="11"/>
  <c r="R74" i="11"/>
  <c r="Q74" i="11"/>
  <c r="P74" i="11"/>
  <c r="J74" i="11"/>
  <c r="H74" i="11"/>
  <c r="C74" i="11"/>
  <c r="AC73" i="11"/>
  <c r="AB73" i="11"/>
  <c r="AA73" i="11"/>
  <c r="W73" i="11"/>
  <c r="V73" i="11"/>
  <c r="U73" i="11"/>
  <c r="T73" i="11"/>
  <c r="S73" i="11"/>
  <c r="R73" i="11"/>
  <c r="Q73" i="11"/>
  <c r="P73" i="11"/>
  <c r="M73" i="11"/>
  <c r="J73" i="11"/>
  <c r="H73" i="11"/>
  <c r="C73" i="11"/>
  <c r="AC72" i="11"/>
  <c r="AB72" i="11"/>
  <c r="AA72" i="11"/>
  <c r="W72" i="11"/>
  <c r="V72" i="11"/>
  <c r="U72" i="11"/>
  <c r="T72" i="11"/>
  <c r="S72" i="11"/>
  <c r="R72" i="11"/>
  <c r="Q72" i="11"/>
  <c r="P72" i="11"/>
  <c r="M72" i="11"/>
  <c r="J72" i="11"/>
  <c r="H72" i="11"/>
  <c r="C72" i="11"/>
  <c r="AD71" i="11"/>
  <c r="AD70" i="11"/>
  <c r="AD69" i="11"/>
  <c r="AD68" i="11"/>
  <c r="AD67" i="11"/>
  <c r="AD66" i="11"/>
  <c r="AD65" i="11"/>
  <c r="AD64" i="11"/>
  <c r="AD63" i="11"/>
  <c r="AD62" i="11"/>
  <c r="AD61" i="11"/>
  <c r="AD60" i="11"/>
  <c r="AD59" i="11"/>
  <c r="AD58" i="11"/>
  <c r="AD57" i="11"/>
  <c r="AD56" i="11"/>
  <c r="AD55" i="11"/>
  <c r="AD54" i="11"/>
  <c r="AD53" i="11"/>
  <c r="M53" i="11"/>
  <c r="AD52" i="11"/>
  <c r="M52" i="11"/>
  <c r="AD51" i="11"/>
  <c r="M51" i="11"/>
  <c r="AD50" i="11"/>
  <c r="M50" i="11"/>
  <c r="AD47" i="11"/>
  <c r="AB47" i="11"/>
  <c r="AA47" i="11"/>
  <c r="W47" i="11"/>
  <c r="V47" i="11"/>
  <c r="U47" i="11"/>
  <c r="T47" i="11"/>
  <c r="S47" i="11"/>
  <c r="R47" i="11"/>
  <c r="Q47" i="11"/>
  <c r="P47" i="11"/>
  <c r="J47" i="11"/>
  <c r="H47" i="11"/>
  <c r="C47" i="11"/>
  <c r="AD46" i="11"/>
  <c r="AB46" i="11"/>
  <c r="AA46" i="11"/>
  <c r="W46" i="11"/>
  <c r="V46" i="11"/>
  <c r="U46" i="11"/>
  <c r="T46" i="11"/>
  <c r="S46" i="11"/>
  <c r="R46" i="11"/>
  <c r="Q46" i="11"/>
  <c r="P46" i="11"/>
  <c r="M46" i="11"/>
  <c r="J46" i="11"/>
  <c r="H46" i="11"/>
  <c r="C46" i="11"/>
  <c r="AD45" i="11"/>
  <c r="AD44" i="11"/>
  <c r="AD43" i="11"/>
  <c r="AD40" i="11"/>
  <c r="AB40" i="11"/>
  <c r="AA40" i="11"/>
  <c r="W40" i="11"/>
  <c r="V40" i="11"/>
  <c r="U40" i="11"/>
  <c r="T40" i="11"/>
  <c r="S40" i="11"/>
  <c r="R40" i="11"/>
  <c r="Q40" i="11"/>
  <c r="P40" i="11"/>
  <c r="M40" i="11"/>
  <c r="J40" i="11"/>
  <c r="I40" i="11"/>
  <c r="H40" i="11"/>
  <c r="C40" i="11"/>
  <c r="AD39" i="11"/>
  <c r="AB39" i="11"/>
  <c r="AA39" i="11"/>
  <c r="W39" i="11"/>
  <c r="V39" i="11"/>
  <c r="U39" i="11"/>
  <c r="T39" i="11"/>
  <c r="S39" i="11"/>
  <c r="R39" i="11"/>
  <c r="Q39" i="11"/>
  <c r="P39" i="11"/>
  <c r="M39" i="11"/>
  <c r="J39" i="11"/>
  <c r="I39" i="11"/>
  <c r="H39" i="11"/>
  <c r="C39" i="11"/>
  <c r="AD38" i="11"/>
  <c r="AB38" i="11"/>
  <c r="AA38" i="11"/>
  <c r="W38" i="11"/>
  <c r="V38" i="11"/>
  <c r="U38" i="11"/>
  <c r="T38" i="11"/>
  <c r="S38" i="11"/>
  <c r="R38" i="11"/>
  <c r="Q38" i="11"/>
  <c r="P38" i="11"/>
  <c r="M38" i="11"/>
  <c r="J38" i="11"/>
  <c r="I38" i="11"/>
  <c r="H38" i="11"/>
  <c r="C38" i="11"/>
  <c r="AD37" i="11"/>
  <c r="M37" i="11"/>
  <c r="AD36" i="11"/>
  <c r="M36" i="11"/>
  <c r="AD35" i="11"/>
  <c r="M35" i="11"/>
  <c r="AD34" i="11"/>
  <c r="M34" i="11"/>
  <c r="AD33" i="11"/>
  <c r="M33" i="11"/>
  <c r="AD32" i="11"/>
  <c r="M32" i="11"/>
  <c r="AD31" i="11"/>
  <c r="M31" i="11"/>
  <c r="AD30" i="11"/>
  <c r="M30" i="11"/>
  <c r="AD29" i="11"/>
  <c r="M29" i="11"/>
  <c r="AD28" i="11"/>
  <c r="M28" i="11"/>
  <c r="AD27" i="11"/>
  <c r="M27" i="11"/>
  <c r="AD26" i="11"/>
  <c r="M26" i="11"/>
  <c r="AD25" i="11"/>
  <c r="M25" i="11"/>
  <c r="AD24" i="11"/>
  <c r="M24" i="11"/>
  <c r="AD23" i="11"/>
  <c r="M23" i="11"/>
  <c r="AD22" i="11"/>
  <c r="M22" i="11"/>
  <c r="AD21" i="11"/>
  <c r="M21" i="11"/>
  <c r="AD20" i="11"/>
  <c r="M20" i="11"/>
  <c r="AD19" i="11"/>
  <c r="M19" i="11"/>
  <c r="AD18" i="11"/>
  <c r="M18" i="11"/>
  <c r="AD17" i="11"/>
  <c r="M17" i="11"/>
  <c r="AD16" i="11"/>
  <c r="M16" i="11"/>
  <c r="AD15" i="11"/>
  <c r="M15" i="11"/>
  <c r="AD14" i="11"/>
  <c r="M14" i="11"/>
  <c r="AD13" i="11"/>
  <c r="M13" i="11"/>
  <c r="AD12" i="11"/>
  <c r="M12" i="11"/>
  <c r="AD11" i="11"/>
  <c r="M11" i="11"/>
  <c r="AD10" i="11"/>
  <c r="M10" i="11"/>
  <c r="AD9" i="11"/>
  <c r="M9" i="11"/>
  <c r="AD8" i="11"/>
  <c r="M8" i="11"/>
  <c r="AD7" i="11"/>
  <c r="M7" i="11"/>
  <c r="AD6" i="11"/>
  <c r="M6" i="11"/>
  <c r="AD5" i="11"/>
  <c r="M5" i="11"/>
  <c r="AD4" i="11"/>
  <c r="M4" i="11"/>
  <c r="C97" i="11" l="1"/>
  <c r="AD99" i="10"/>
  <c r="AB99" i="10" s="1"/>
  <c r="AC99" i="10"/>
  <c r="M99" i="10" l="1"/>
  <c r="C99" i="10"/>
  <c r="AA99" i="10"/>
  <c r="AD72" i="10"/>
  <c r="AD71" i="10"/>
  <c r="AD70" i="10"/>
  <c r="AD69" i="10"/>
  <c r="AD68" i="10"/>
  <c r="AD67" i="10"/>
  <c r="AD97" i="10"/>
  <c r="AD96" i="10"/>
  <c r="AD95" i="10"/>
  <c r="AD66" i="10"/>
  <c r="AD65" i="10"/>
  <c r="AD64" i="10"/>
  <c r="AD63" i="10"/>
  <c r="AD62" i="10"/>
  <c r="AD61" i="10"/>
  <c r="AD60" i="10"/>
  <c r="AD59" i="10"/>
  <c r="AD58" i="10"/>
  <c r="AD57" i="10"/>
  <c r="AD56" i="10"/>
  <c r="AD55" i="10"/>
  <c r="AD91" i="10"/>
  <c r="AD90" i="10"/>
  <c r="AD89" i="10"/>
  <c r="AD88" i="10"/>
  <c r="AD87" i="10"/>
  <c r="AD142" i="10" l="1"/>
  <c r="AC142" i="10"/>
  <c r="AB142" i="10"/>
  <c r="AA142" i="10"/>
  <c r="W142" i="10"/>
  <c r="V142" i="10"/>
  <c r="U142" i="10"/>
  <c r="T142" i="10"/>
  <c r="S142" i="10"/>
  <c r="R142" i="10"/>
  <c r="Q142" i="10"/>
  <c r="P142" i="10"/>
  <c r="J142" i="10"/>
  <c r="I142" i="10"/>
  <c r="H142" i="10"/>
  <c r="C142" i="10"/>
  <c r="AD141" i="10"/>
  <c r="AC141" i="10"/>
  <c r="AB141" i="10"/>
  <c r="AA141" i="10"/>
  <c r="W141" i="10"/>
  <c r="V141" i="10"/>
  <c r="U141" i="10"/>
  <c r="T141" i="10"/>
  <c r="S141" i="10"/>
  <c r="R141" i="10"/>
  <c r="Q141" i="10"/>
  <c r="P141" i="10"/>
  <c r="J141" i="10"/>
  <c r="I141" i="10"/>
  <c r="H141" i="10"/>
  <c r="C141" i="10"/>
  <c r="AD140" i="10"/>
  <c r="AC140" i="10"/>
  <c r="AB140" i="10"/>
  <c r="AA140" i="10"/>
  <c r="W140" i="10"/>
  <c r="V140" i="10"/>
  <c r="U140" i="10"/>
  <c r="T140" i="10"/>
  <c r="S140" i="10"/>
  <c r="R140" i="10"/>
  <c r="Q140" i="10"/>
  <c r="P140" i="10"/>
  <c r="J140" i="10"/>
  <c r="I140" i="10"/>
  <c r="H140" i="10"/>
  <c r="C140" i="10"/>
  <c r="AD139" i="10"/>
  <c r="AC139" i="10"/>
  <c r="AB139" i="10"/>
  <c r="AA139" i="10"/>
  <c r="W139" i="10"/>
  <c r="V139" i="10"/>
  <c r="U139" i="10"/>
  <c r="T139" i="10"/>
  <c r="S139" i="10"/>
  <c r="R139" i="10"/>
  <c r="Q139" i="10"/>
  <c r="P139" i="10"/>
  <c r="J139" i="10"/>
  <c r="I139" i="10"/>
  <c r="H139" i="10"/>
  <c r="C139" i="10"/>
  <c r="AD138" i="10"/>
  <c r="AC138" i="10"/>
  <c r="AB138" i="10"/>
  <c r="AA138" i="10"/>
  <c r="W138" i="10"/>
  <c r="V138" i="10"/>
  <c r="U138" i="10"/>
  <c r="T138" i="10"/>
  <c r="S138" i="10"/>
  <c r="R138" i="10"/>
  <c r="Q138" i="10"/>
  <c r="P138" i="10"/>
  <c r="J138" i="10"/>
  <c r="I138" i="10"/>
  <c r="H138" i="10"/>
  <c r="C138" i="10"/>
  <c r="AD137" i="10"/>
  <c r="AD136" i="10"/>
  <c r="AD135" i="10"/>
  <c r="AD134" i="10"/>
  <c r="AD133" i="10"/>
  <c r="AD132" i="10"/>
  <c r="AD131" i="10"/>
  <c r="AD130" i="10"/>
  <c r="AD129" i="10"/>
  <c r="AD128" i="10"/>
  <c r="AD127" i="10"/>
  <c r="AD126" i="10"/>
  <c r="AD125" i="10"/>
  <c r="AD124" i="10"/>
  <c r="AD123" i="10"/>
  <c r="AD122" i="10"/>
  <c r="AD121" i="10"/>
  <c r="AD120" i="10"/>
  <c r="AD119" i="10"/>
  <c r="AD118" i="10"/>
  <c r="AD117" i="10"/>
  <c r="AD116" i="10"/>
  <c r="AD115" i="10"/>
  <c r="AD114" i="10"/>
  <c r="AD113" i="10"/>
  <c r="AD112" i="10"/>
  <c r="AD111" i="10"/>
  <c r="AD110" i="10"/>
  <c r="AD109" i="10"/>
  <c r="AD108" i="10"/>
  <c r="AD107" i="10"/>
  <c r="AD106" i="10"/>
  <c r="AD105" i="10"/>
  <c r="AD104" i="10"/>
  <c r="AD103" i="10"/>
  <c r="AD102" i="10"/>
  <c r="AD101" i="10"/>
  <c r="AD100" i="10"/>
  <c r="AD85" i="10"/>
  <c r="AD84" i="10"/>
  <c r="AD83" i="10"/>
  <c r="AD94" i="10"/>
  <c r="AD93" i="10"/>
  <c r="AD92" i="10"/>
  <c r="AD98" i="10"/>
  <c r="AD86" i="10"/>
  <c r="AD78" i="10"/>
  <c r="AD75" i="10"/>
  <c r="AB75" i="10"/>
  <c r="AA75" i="10"/>
  <c r="W75" i="10"/>
  <c r="V75" i="10"/>
  <c r="U75" i="10"/>
  <c r="T75" i="10"/>
  <c r="S75" i="10"/>
  <c r="R75" i="10"/>
  <c r="Q75" i="10"/>
  <c r="P75" i="10"/>
  <c r="J75" i="10"/>
  <c r="H75" i="10"/>
  <c r="C75" i="10"/>
  <c r="AC74" i="10"/>
  <c r="AB74" i="10"/>
  <c r="AA74" i="10"/>
  <c r="W74" i="10"/>
  <c r="V74" i="10"/>
  <c r="U74" i="10"/>
  <c r="T74" i="10"/>
  <c r="S74" i="10"/>
  <c r="R74" i="10"/>
  <c r="Q74" i="10"/>
  <c r="P74" i="10"/>
  <c r="M74" i="10"/>
  <c r="J74" i="10"/>
  <c r="H74" i="10"/>
  <c r="C74" i="10"/>
  <c r="AC73" i="10"/>
  <c r="AB73" i="10"/>
  <c r="AA73" i="10"/>
  <c r="W73" i="10"/>
  <c r="V73" i="10"/>
  <c r="U73" i="10"/>
  <c r="T73" i="10"/>
  <c r="S73" i="10"/>
  <c r="R73" i="10"/>
  <c r="Q73" i="10"/>
  <c r="P73" i="10"/>
  <c r="M73" i="10"/>
  <c r="J73" i="10"/>
  <c r="H73" i="10"/>
  <c r="C73" i="10"/>
  <c r="AD51" i="10"/>
  <c r="M51" i="10"/>
  <c r="AD48" i="10"/>
  <c r="AB48" i="10"/>
  <c r="AA48" i="10"/>
  <c r="W48" i="10"/>
  <c r="V48" i="10"/>
  <c r="U48" i="10"/>
  <c r="T48" i="10"/>
  <c r="S48" i="10"/>
  <c r="R48" i="10"/>
  <c r="Q48" i="10"/>
  <c r="P48" i="10"/>
  <c r="J48" i="10"/>
  <c r="H48" i="10"/>
  <c r="C48" i="10"/>
  <c r="AD47" i="10"/>
  <c r="AB47" i="10"/>
  <c r="AA47" i="10"/>
  <c r="W47" i="10"/>
  <c r="V47" i="10"/>
  <c r="U47" i="10"/>
  <c r="T47" i="10"/>
  <c r="S47" i="10"/>
  <c r="R47" i="10"/>
  <c r="Q47" i="10"/>
  <c r="P47" i="10"/>
  <c r="M47" i="10"/>
  <c r="J47" i="10"/>
  <c r="H47" i="10"/>
  <c r="C47" i="10"/>
  <c r="AD46" i="10"/>
  <c r="AD45" i="10"/>
  <c r="AD44" i="10"/>
  <c r="AD41" i="10"/>
  <c r="AB41" i="10"/>
  <c r="AA41" i="10"/>
  <c r="W41" i="10"/>
  <c r="V41" i="10"/>
  <c r="U41" i="10"/>
  <c r="T41" i="10"/>
  <c r="S41" i="10"/>
  <c r="R41" i="10"/>
  <c r="Q41" i="10"/>
  <c r="P41" i="10"/>
  <c r="M41" i="10"/>
  <c r="J41" i="10"/>
  <c r="I41" i="10"/>
  <c r="H41" i="10"/>
  <c r="C41" i="10"/>
  <c r="AD40" i="10"/>
  <c r="AB40" i="10"/>
  <c r="AA40" i="10"/>
  <c r="W40" i="10"/>
  <c r="V40" i="10"/>
  <c r="U40" i="10"/>
  <c r="T40" i="10"/>
  <c r="S40" i="10"/>
  <c r="R40" i="10"/>
  <c r="Q40" i="10"/>
  <c r="P40" i="10"/>
  <c r="M40" i="10"/>
  <c r="J40" i="10"/>
  <c r="I40" i="10"/>
  <c r="H40" i="10"/>
  <c r="C40" i="10"/>
  <c r="AD39" i="10"/>
  <c r="AB39" i="10"/>
  <c r="AA39" i="10"/>
  <c r="W39" i="10"/>
  <c r="V39" i="10"/>
  <c r="U39" i="10"/>
  <c r="T39" i="10"/>
  <c r="S39" i="10"/>
  <c r="R39" i="10"/>
  <c r="Q39" i="10"/>
  <c r="P39" i="10"/>
  <c r="M39" i="10"/>
  <c r="J39" i="10"/>
  <c r="I39" i="10"/>
  <c r="H39" i="10"/>
  <c r="C39" i="10"/>
  <c r="AD38" i="10"/>
  <c r="M38" i="10"/>
  <c r="AD37" i="10"/>
  <c r="M37" i="10"/>
  <c r="AD36" i="10"/>
  <c r="M36" i="10"/>
  <c r="AD35" i="10"/>
  <c r="M35" i="10"/>
  <c r="AD34" i="10"/>
  <c r="M34" i="10"/>
  <c r="AD33" i="10"/>
  <c r="M33" i="10"/>
  <c r="AD32" i="10"/>
  <c r="M32" i="10"/>
  <c r="AD31" i="10"/>
  <c r="M31" i="10"/>
  <c r="AD30" i="10"/>
  <c r="M30" i="10"/>
  <c r="AD29" i="10"/>
  <c r="M29" i="10"/>
  <c r="AD28" i="10"/>
  <c r="M28" i="10"/>
  <c r="AD27" i="10"/>
  <c r="M27" i="10"/>
  <c r="AD26" i="10"/>
  <c r="M26" i="10"/>
  <c r="AD25" i="10"/>
  <c r="M25" i="10"/>
  <c r="AD24" i="10"/>
  <c r="M24" i="10"/>
  <c r="AD23" i="10"/>
  <c r="M23" i="10"/>
  <c r="AD22" i="10"/>
  <c r="M22" i="10"/>
  <c r="AD21" i="10"/>
  <c r="M21" i="10"/>
  <c r="AD20" i="10"/>
  <c r="M20" i="10"/>
  <c r="AD19" i="10"/>
  <c r="M19" i="10"/>
  <c r="AD18" i="10"/>
  <c r="M18" i="10"/>
  <c r="AD17" i="10"/>
  <c r="M17" i="10"/>
  <c r="AD16" i="10"/>
  <c r="M16" i="10"/>
  <c r="AD15" i="10"/>
  <c r="M15" i="10"/>
  <c r="AD14" i="10"/>
  <c r="M14" i="10"/>
  <c r="AD13" i="10"/>
  <c r="M13" i="10"/>
  <c r="AD12" i="10"/>
  <c r="M12" i="10"/>
  <c r="AD11" i="10"/>
  <c r="M11" i="10"/>
  <c r="AD54" i="10"/>
  <c r="M54" i="10"/>
  <c r="AD53" i="10"/>
  <c r="M53" i="10"/>
  <c r="AD10" i="10"/>
  <c r="M10" i="10"/>
  <c r="AD9" i="10"/>
  <c r="M9" i="10"/>
  <c r="AD82" i="10"/>
  <c r="M82" i="10"/>
  <c r="AD81" i="10"/>
  <c r="M81" i="10"/>
  <c r="AD80" i="10"/>
  <c r="M80" i="10"/>
  <c r="AD79" i="10"/>
  <c r="M79" i="10"/>
  <c r="AD8" i="10"/>
  <c r="M8" i="10"/>
  <c r="AD7" i="10"/>
  <c r="M7" i="10"/>
  <c r="AD6" i="10"/>
  <c r="M6" i="10"/>
  <c r="AD52" i="10"/>
  <c r="M52" i="10"/>
  <c r="AD5" i="10"/>
  <c r="M5" i="10"/>
  <c r="AD4" i="10"/>
  <c r="M4" i="10"/>
  <c r="B547" i="2" l="1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AB120" i="32" l="1"/>
  <c r="S124" i="32"/>
  <c r="R123" i="32"/>
  <c r="AA122" i="32"/>
  <c r="C122" i="32"/>
  <c r="Q121" i="32"/>
  <c r="W120" i="32"/>
  <c r="R121" i="32"/>
  <c r="H120" i="32"/>
  <c r="M122" i="32"/>
  <c r="AB124" i="32"/>
  <c r="V121" i="32"/>
  <c r="P122" i="32"/>
  <c r="AA124" i="32"/>
  <c r="W121" i="32"/>
  <c r="H123" i="32"/>
  <c r="P124" i="32"/>
  <c r="R124" i="32"/>
  <c r="Q124" i="32"/>
  <c r="H108" i="32"/>
  <c r="T124" i="32"/>
  <c r="S123" i="32"/>
  <c r="I122" i="32"/>
  <c r="S121" i="32"/>
  <c r="V123" i="32"/>
  <c r="U121" i="32"/>
  <c r="W124" i="32"/>
  <c r="Q120" i="32"/>
  <c r="R120" i="32"/>
  <c r="W123" i="32"/>
  <c r="M124" i="32"/>
  <c r="S120" i="32"/>
  <c r="AA121" i="32"/>
  <c r="M123" i="32"/>
  <c r="H122" i="32"/>
  <c r="C120" i="32"/>
  <c r="AB123" i="32"/>
  <c r="U124" i="32"/>
  <c r="T123" i="32"/>
  <c r="AB122" i="32"/>
  <c r="P121" i="32"/>
  <c r="I121" i="32"/>
  <c r="AA120" i="32"/>
  <c r="T121" i="32"/>
  <c r="I120" i="32"/>
  <c r="C124" i="32"/>
  <c r="J108" i="32"/>
  <c r="Q122" i="32"/>
  <c r="C123" i="32"/>
  <c r="J124" i="32"/>
  <c r="M120" i="32"/>
  <c r="T122" i="32"/>
  <c r="J123" i="32"/>
  <c r="V120" i="32"/>
  <c r="J121" i="32"/>
  <c r="U122" i="32"/>
  <c r="AB121" i="32"/>
  <c r="V124" i="32"/>
  <c r="U123" i="32"/>
  <c r="J122" i="32"/>
  <c r="P120" i="32"/>
  <c r="W122" i="32"/>
  <c r="J120" i="32"/>
  <c r="Q123" i="32"/>
  <c r="H124" i="32"/>
  <c r="C121" i="32"/>
  <c r="R122" i="32"/>
  <c r="I124" i="32"/>
  <c r="H121" i="32"/>
  <c r="V122" i="32"/>
  <c r="I123" i="32"/>
  <c r="P123" i="32"/>
  <c r="U120" i="32"/>
  <c r="AA123" i="32"/>
  <c r="S122" i="32"/>
  <c r="T120" i="32"/>
  <c r="M121" i="32"/>
  <c r="AB108" i="32"/>
  <c r="AA108" i="32"/>
  <c r="P108" i="32"/>
  <c r="S108" i="32"/>
  <c r="I108" i="32"/>
  <c r="T108" i="32"/>
  <c r="R108" i="32"/>
  <c r="M108" i="32"/>
  <c r="U108" i="32"/>
  <c r="Q108" i="32"/>
  <c r="W108" i="32"/>
  <c r="V108" i="32"/>
  <c r="C108" i="32"/>
  <c r="I5" i="30"/>
  <c r="AB47" i="32"/>
  <c r="P73" i="32"/>
  <c r="S24" i="32"/>
  <c r="H9" i="32"/>
  <c r="P106" i="32"/>
  <c r="P38" i="32"/>
  <c r="Q118" i="32"/>
  <c r="AB70" i="32"/>
  <c r="J41" i="32"/>
  <c r="T92" i="32"/>
  <c r="Q52" i="32"/>
  <c r="H7" i="32"/>
  <c r="AA38" i="32"/>
  <c r="S46" i="32"/>
  <c r="Q106" i="32"/>
  <c r="AB48" i="32"/>
  <c r="H48" i="32"/>
  <c r="AB116" i="32"/>
  <c r="Q48" i="32"/>
  <c r="H59" i="32"/>
  <c r="S87" i="32"/>
  <c r="R42" i="32"/>
  <c r="T87" i="32"/>
  <c r="J7" i="32"/>
  <c r="AA11" i="32"/>
  <c r="H33" i="32"/>
  <c r="R39" i="32"/>
  <c r="C4" i="32"/>
  <c r="I5" i="32"/>
  <c r="U58" i="32"/>
  <c r="I87" i="32"/>
  <c r="V58" i="32"/>
  <c r="P6" i="32"/>
  <c r="AA58" i="32"/>
  <c r="P33" i="32"/>
  <c r="T37" i="32"/>
  <c r="P105" i="32"/>
  <c r="U42" i="32"/>
  <c r="T50" i="32"/>
  <c r="T71" i="32"/>
  <c r="W115" i="32"/>
  <c r="C126" i="32"/>
  <c r="I44" i="32"/>
  <c r="J47" i="32"/>
  <c r="U49" i="32"/>
  <c r="Q77" i="32"/>
  <c r="I67" i="32"/>
  <c r="C21" i="32"/>
  <c r="AB45" i="32"/>
  <c r="I103" i="32"/>
  <c r="Q66" i="32"/>
  <c r="H47" i="32"/>
  <c r="R21" i="32"/>
  <c r="AB91" i="32"/>
  <c r="V95" i="32"/>
  <c r="U106" i="32"/>
  <c r="AA116" i="32"/>
  <c r="AB58" i="32"/>
  <c r="AB104" i="32"/>
  <c r="AA4" i="32"/>
  <c r="M91" i="32"/>
  <c r="T30" i="32"/>
  <c r="W59" i="32"/>
  <c r="H105" i="32"/>
  <c r="S44" i="32"/>
  <c r="AB65" i="32"/>
  <c r="U8" i="32"/>
  <c r="H58" i="32"/>
  <c r="S7" i="32"/>
  <c r="AA12" i="32"/>
  <c r="T7" i="32"/>
  <c r="V6" i="32"/>
  <c r="M104" i="32"/>
  <c r="AA87" i="32"/>
  <c r="H109" i="32"/>
  <c r="W6" i="32"/>
  <c r="AB51" i="32"/>
  <c r="H87" i="32"/>
  <c r="S106" i="32"/>
  <c r="V46" i="32"/>
  <c r="V92" i="32"/>
  <c r="U11" i="32"/>
  <c r="J126" i="32"/>
  <c r="AA40" i="32"/>
  <c r="S4" i="32"/>
  <c r="Q47" i="32"/>
  <c r="T72" i="32"/>
  <c r="J116" i="32"/>
  <c r="J6" i="32"/>
  <c r="S59" i="32"/>
  <c r="R70" i="32"/>
  <c r="T59" i="32"/>
  <c r="V10" i="32"/>
  <c r="U59" i="32"/>
  <c r="H37" i="32"/>
  <c r="P39" i="32"/>
  <c r="T42" i="32"/>
  <c r="P50" i="32"/>
  <c r="T20" i="32"/>
  <c r="U115" i="32"/>
  <c r="W126" i="32"/>
  <c r="H44" i="32"/>
  <c r="AB8" i="32"/>
  <c r="S49" i="32"/>
  <c r="I17" i="32"/>
  <c r="P67" i="32"/>
  <c r="P66" i="32"/>
  <c r="H29" i="32"/>
  <c r="AA45" i="32"/>
  <c r="C103" i="32"/>
  <c r="U67" i="32"/>
  <c r="W64" i="32"/>
  <c r="R31" i="32"/>
  <c r="C91" i="32"/>
  <c r="T106" i="32"/>
  <c r="Q107" i="32"/>
  <c r="AB118" i="32"/>
  <c r="H72" i="32"/>
  <c r="P99" i="32"/>
  <c r="J36" i="32"/>
  <c r="V7" i="32"/>
  <c r="U50" i="32"/>
  <c r="S67" i="32"/>
  <c r="U77" i="32"/>
  <c r="V12" i="32"/>
  <c r="M89" i="32"/>
  <c r="W92" i="32"/>
  <c r="P7" i="32"/>
  <c r="S6" i="32"/>
  <c r="AB6" i="32"/>
  <c r="W93" i="32"/>
  <c r="AA111" i="32"/>
  <c r="W5" i="32"/>
  <c r="C106" i="32"/>
  <c r="R106" i="32"/>
  <c r="P102" i="32"/>
  <c r="I59" i="32"/>
  <c r="R102" i="32"/>
  <c r="C11" i="32"/>
  <c r="T27" i="32"/>
  <c r="S50" i="32"/>
  <c r="T93" i="32"/>
  <c r="U5" i="32"/>
  <c r="J49" i="32"/>
  <c r="U114" i="32"/>
  <c r="Q90" i="32"/>
  <c r="C12" i="32"/>
  <c r="V72" i="32"/>
  <c r="M116" i="32"/>
  <c r="J13" i="32"/>
  <c r="W72" i="32"/>
  <c r="R12" i="32"/>
  <c r="AA72" i="32"/>
  <c r="Q4" i="32"/>
  <c r="AA43" i="32"/>
  <c r="T114" i="32"/>
  <c r="J42" i="32"/>
  <c r="J50" i="32"/>
  <c r="Q109" i="32"/>
  <c r="Q115" i="32"/>
  <c r="V126" i="32"/>
  <c r="Q8" i="32"/>
  <c r="U74" i="32"/>
  <c r="W17" i="32"/>
  <c r="R19" i="32"/>
  <c r="T67" i="32"/>
  <c r="AA30" i="32"/>
  <c r="W45" i="32"/>
  <c r="AB103" i="32"/>
  <c r="I4" i="32"/>
  <c r="V66" i="32"/>
  <c r="AA35" i="32"/>
  <c r="U91" i="32"/>
  <c r="P107" i="32"/>
  <c r="S113" i="32"/>
  <c r="P95" i="32"/>
  <c r="V103" i="32"/>
  <c r="S42" i="32"/>
  <c r="T69" i="32"/>
  <c r="V64" i="32"/>
  <c r="W11" i="32"/>
  <c r="W89" i="32"/>
  <c r="W16" i="32"/>
  <c r="J22" i="32"/>
  <c r="T111" i="32"/>
  <c r="AA34" i="32"/>
  <c r="AB7" i="32"/>
  <c r="W4" i="32"/>
  <c r="AB95" i="32"/>
  <c r="AA6" i="32"/>
  <c r="T51" i="32"/>
  <c r="R104" i="32"/>
  <c r="S104" i="32"/>
  <c r="C7" i="32"/>
  <c r="V104" i="32"/>
  <c r="W118" i="32"/>
  <c r="R30" i="32"/>
  <c r="Q93" i="32"/>
  <c r="R107" i="32"/>
  <c r="AA66" i="32"/>
  <c r="S51" i="32"/>
  <c r="V116" i="32"/>
  <c r="H125" i="32"/>
  <c r="P70" i="32"/>
  <c r="J87" i="32"/>
  <c r="R20" i="32"/>
  <c r="M87" i="32"/>
  <c r="S70" i="32"/>
  <c r="P87" i="32"/>
  <c r="R114" i="32"/>
  <c r="Q5" i="32"/>
  <c r="P47" i="32"/>
  <c r="U116" i="32"/>
  <c r="R47" i="32"/>
  <c r="I50" i="32"/>
  <c r="V109" i="32"/>
  <c r="M115" i="32"/>
  <c r="U126" i="32"/>
  <c r="W31" i="32"/>
  <c r="H8" i="32"/>
  <c r="AB74" i="32"/>
  <c r="H19" i="32"/>
  <c r="C50" i="32"/>
  <c r="AA16" i="32"/>
  <c r="P30" i="32"/>
  <c r="V45" i="32"/>
  <c r="W103" i="32"/>
  <c r="W67" i="32"/>
  <c r="T66" i="32"/>
  <c r="P42" i="32"/>
  <c r="P91" i="32"/>
  <c r="M101" i="32"/>
  <c r="C116" i="32"/>
  <c r="J102" i="32"/>
  <c r="U112" i="32"/>
  <c r="AA48" i="32"/>
  <c r="AA13" i="32"/>
  <c r="AA117" i="32"/>
  <c r="Q76" i="32"/>
  <c r="T15" i="32"/>
  <c r="S94" i="32"/>
  <c r="W22" i="32"/>
  <c r="W12" i="32"/>
  <c r="AA25" i="32"/>
  <c r="Q7" i="32"/>
  <c r="S117" i="32"/>
  <c r="Q104" i="32"/>
  <c r="AA36" i="32"/>
  <c r="W69" i="32"/>
  <c r="R7" i="32"/>
  <c r="AA7" i="32"/>
  <c r="S40" i="32"/>
  <c r="Q94" i="32"/>
  <c r="AA10" i="32"/>
  <c r="U57" i="32"/>
  <c r="V118" i="32"/>
  <c r="I116" i="32"/>
  <c r="T28" i="32"/>
  <c r="P89" i="32"/>
  <c r="M125" i="32"/>
  <c r="V26" i="32"/>
  <c r="S89" i="32"/>
  <c r="J114" i="32"/>
  <c r="S20" i="32"/>
  <c r="W90" i="32"/>
  <c r="T116" i="32"/>
  <c r="Q6" i="32"/>
  <c r="R57" i="32"/>
  <c r="H118" i="32"/>
  <c r="C66" i="32"/>
  <c r="W50" i="32"/>
  <c r="T109" i="32"/>
  <c r="J115" i="32"/>
  <c r="T126" i="32"/>
  <c r="P31" i="32"/>
  <c r="AA8" i="32"/>
  <c r="P77" i="32"/>
  <c r="T19" i="32"/>
  <c r="I91" i="32"/>
  <c r="C16" i="32"/>
  <c r="C35" i="32"/>
  <c r="U45" i="32"/>
  <c r="J66" i="32"/>
  <c r="V17" i="32"/>
  <c r="AB66" i="32"/>
  <c r="I47" i="32"/>
  <c r="T5" i="32"/>
  <c r="T102" i="32"/>
  <c r="W116" i="32"/>
  <c r="U104" i="32"/>
  <c r="AB93" i="32"/>
  <c r="J106" i="32"/>
  <c r="P114" i="32"/>
  <c r="J5" i="32"/>
  <c r="P104" i="32"/>
  <c r="R14" i="32"/>
  <c r="R9" i="32"/>
  <c r="T32" i="32"/>
  <c r="P23" i="32"/>
  <c r="T84" i="32"/>
  <c r="AB100" i="32"/>
  <c r="I111" i="32"/>
  <c r="V5" i="32"/>
  <c r="R25" i="32"/>
  <c r="M126" i="32"/>
  <c r="W87" i="32"/>
  <c r="U21" i="32"/>
  <c r="AB101" i="32"/>
  <c r="AA28" i="32"/>
  <c r="H99" i="32"/>
  <c r="M117" i="32"/>
  <c r="U18" i="32"/>
  <c r="T36" i="32"/>
  <c r="P44" i="32"/>
  <c r="J52" i="32"/>
  <c r="H111" i="32"/>
  <c r="I48" i="32"/>
  <c r="AA70" i="32"/>
  <c r="C28" i="32"/>
  <c r="T46" i="32"/>
  <c r="W70" i="32"/>
  <c r="V73" i="32"/>
  <c r="I46" i="32"/>
  <c r="M107" i="32"/>
  <c r="T12" i="32"/>
  <c r="AA59" i="32"/>
  <c r="C5" i="32"/>
  <c r="R33" i="32"/>
  <c r="S90" i="32"/>
  <c r="S31" i="32"/>
  <c r="V90" i="32"/>
  <c r="R116" i="32"/>
  <c r="W26" i="32"/>
  <c r="H92" i="32"/>
  <c r="C118" i="32"/>
  <c r="W10" i="32"/>
  <c r="V59" i="32"/>
  <c r="H67" i="32"/>
  <c r="V50" i="32"/>
  <c r="S109" i="32"/>
  <c r="I115" i="32"/>
  <c r="S126" i="32"/>
  <c r="J31" i="32"/>
  <c r="W41" i="32"/>
  <c r="AB77" i="32"/>
  <c r="T35" i="32"/>
  <c r="AB94" i="32"/>
  <c r="V28" i="32"/>
  <c r="H42" i="32"/>
  <c r="I45" i="32"/>
  <c r="AB20" i="32"/>
  <c r="W19" i="32"/>
  <c r="W66" i="32"/>
  <c r="R50" i="32"/>
  <c r="T33" i="32"/>
  <c r="T104" i="32"/>
  <c r="AA118" i="32"/>
  <c r="J90" i="32"/>
  <c r="T31" i="32"/>
  <c r="U66" i="32"/>
  <c r="AB92" i="32"/>
  <c r="AA27" i="32"/>
  <c r="AB110" i="32"/>
  <c r="R34" i="32"/>
  <c r="M111" i="32"/>
  <c r="M106" i="32"/>
  <c r="V18" i="32"/>
  <c r="AA50" i="32"/>
  <c r="C6" i="32"/>
  <c r="H6" i="32"/>
  <c r="M113" i="32"/>
  <c r="I109" i="32"/>
  <c r="AA33" i="32"/>
  <c r="AA5" i="32"/>
  <c r="R46" i="32"/>
  <c r="U7" i="32"/>
  <c r="S22" i="32"/>
  <c r="AB87" i="32"/>
  <c r="P52" i="32"/>
  <c r="T77" i="32"/>
  <c r="V70" i="32"/>
  <c r="J77" i="32"/>
  <c r="C33" i="32"/>
  <c r="C37" i="32"/>
  <c r="C36" i="32"/>
  <c r="R94" i="32"/>
  <c r="S33" i="32"/>
  <c r="S99" i="32"/>
  <c r="U33" i="32"/>
  <c r="AA106" i="32"/>
  <c r="S12" i="32"/>
  <c r="AB72" i="32"/>
  <c r="AA125" i="32"/>
  <c r="AB29" i="32"/>
  <c r="AA21" i="32"/>
  <c r="R109" i="32"/>
  <c r="C115" i="32"/>
  <c r="R126" i="32"/>
  <c r="C31" i="32"/>
  <c r="AB41" i="32"/>
  <c r="H77" i="32"/>
  <c r="AB35" i="32"/>
  <c r="M94" i="32"/>
  <c r="W28" i="32"/>
  <c r="W43" i="32"/>
  <c r="C47" i="32"/>
  <c r="P20" i="32"/>
  <c r="P29" i="32"/>
  <c r="J104" i="32"/>
  <c r="R37" i="32"/>
  <c r="AB10" i="32"/>
  <c r="W107" i="32"/>
  <c r="Q33" i="32"/>
  <c r="W40" i="32"/>
  <c r="AA18" i="32"/>
  <c r="U36" i="32"/>
  <c r="I7" i="32"/>
  <c r="W25" i="32"/>
  <c r="W117" i="32"/>
  <c r="AB111" i="32"/>
  <c r="C45" i="32"/>
  <c r="AB5" i="32"/>
  <c r="AB50" i="32"/>
  <c r="S8" i="32"/>
  <c r="P8" i="32"/>
  <c r="AB117" i="32"/>
  <c r="AA29" i="32"/>
  <c r="I93" i="32"/>
  <c r="W57" i="32"/>
  <c r="V11" i="32"/>
  <c r="C72" i="32"/>
  <c r="T18" i="32"/>
  <c r="R87" i="32"/>
  <c r="M59" i="32"/>
  <c r="H4" i="32"/>
  <c r="J37" i="32"/>
  <c r="Q99" i="32"/>
  <c r="I72" i="32"/>
  <c r="H36" i="32"/>
  <c r="W106" i="32"/>
  <c r="R125" i="32"/>
  <c r="Q37" i="32"/>
  <c r="T101" i="32"/>
  <c r="V125" i="32"/>
  <c r="T70" i="32"/>
  <c r="I77" i="32"/>
  <c r="C27" i="32"/>
  <c r="W29" i="32"/>
  <c r="T21" i="32"/>
  <c r="M109" i="32"/>
  <c r="P126" i="32"/>
  <c r="Q126" i="32"/>
  <c r="AA31" i="32"/>
  <c r="T47" i="32"/>
  <c r="AA41" i="32"/>
  <c r="AA77" i="32"/>
  <c r="R67" i="32"/>
  <c r="J94" i="32"/>
  <c r="S28" i="32"/>
  <c r="T43" i="32"/>
  <c r="H50" i="32"/>
  <c r="J20" i="32"/>
  <c r="Q36" i="32"/>
  <c r="AB114" i="32"/>
  <c r="R6" i="32"/>
  <c r="Q43" i="32"/>
  <c r="H14" i="32"/>
  <c r="AA109" i="32"/>
  <c r="Q39" i="32"/>
  <c r="AB46" i="32"/>
  <c r="M99" i="32"/>
  <c r="AB67" i="32"/>
  <c r="U4" i="32"/>
  <c r="T6" i="32"/>
  <c r="R71" i="32"/>
  <c r="U30" i="32"/>
  <c r="J48" i="32"/>
  <c r="AA24" i="32"/>
  <c r="I58" i="32"/>
  <c r="P22" i="32"/>
  <c r="T39" i="32"/>
  <c r="W39" i="32"/>
  <c r="V114" i="32"/>
  <c r="I107" i="32"/>
  <c r="M93" i="32"/>
  <c r="U27" i="32"/>
  <c r="M77" i="32"/>
  <c r="R29" i="32"/>
  <c r="M92" i="32"/>
  <c r="I70" i="32"/>
  <c r="M72" i="32"/>
  <c r="I6" i="32"/>
  <c r="C39" i="32"/>
  <c r="V106" i="32"/>
  <c r="S72" i="32"/>
  <c r="H39" i="32"/>
  <c r="J101" i="32"/>
  <c r="P43" i="32"/>
  <c r="T112" i="32"/>
  <c r="R13" i="32"/>
  <c r="Q87" i="32"/>
  <c r="V27" i="32"/>
  <c r="T29" i="32"/>
  <c r="P21" i="32"/>
  <c r="J109" i="32"/>
  <c r="I126" i="32"/>
  <c r="AB44" i="32"/>
  <c r="W47" i="32"/>
  <c r="V41" i="32"/>
  <c r="C77" i="32"/>
  <c r="Q67" i="32"/>
  <c r="U94" i="32"/>
  <c r="R28" i="32"/>
  <c r="T68" i="32"/>
  <c r="I49" i="32"/>
  <c r="AA20" i="32"/>
  <c r="R45" i="32"/>
  <c r="U113" i="32"/>
  <c r="W52" i="32"/>
  <c r="P111" i="32"/>
  <c r="T95" i="32"/>
  <c r="P71" i="32"/>
  <c r="U6" i="32"/>
  <c r="U48" i="32"/>
  <c r="V38" i="32"/>
  <c r="T22" i="32"/>
  <c r="W109" i="32"/>
  <c r="AA37" i="32"/>
  <c r="AA93" i="32"/>
  <c r="U39" i="32"/>
  <c r="R22" i="32"/>
  <c r="W7" i="32"/>
  <c r="Q45" i="32"/>
  <c r="V102" i="32"/>
  <c r="J107" i="32"/>
  <c r="T40" i="32"/>
  <c r="J59" i="32"/>
  <c r="W33" i="32"/>
  <c r="Q95" i="32"/>
  <c r="P59" i="32"/>
  <c r="C90" i="32"/>
  <c r="H20" i="32"/>
  <c r="C43" i="32"/>
  <c r="C101" i="32"/>
  <c r="H5" i="32"/>
  <c r="H51" i="32"/>
  <c r="U103" i="32"/>
  <c r="I51" i="32"/>
  <c r="W20" i="32"/>
  <c r="AA90" i="32"/>
  <c r="Q42" i="32"/>
  <c r="S29" i="32"/>
  <c r="H66" i="32"/>
  <c r="C109" i="32"/>
  <c r="AB126" i="32"/>
  <c r="AA44" i="32"/>
  <c r="V47" i="32"/>
  <c r="T41" i="32"/>
  <c r="W77" i="32"/>
  <c r="J67" i="32"/>
  <c r="T94" i="32"/>
  <c r="C42" i="32"/>
  <c r="R43" i="32"/>
  <c r="Q103" i="32"/>
  <c r="H23" i="32"/>
  <c r="C18" i="32"/>
  <c r="W125" i="32"/>
  <c r="C93" i="32"/>
  <c r="H32" i="32"/>
  <c r="M57" i="32"/>
  <c r="R48" i="32"/>
  <c r="AA15" i="32"/>
  <c r="AB4" i="32"/>
  <c r="V36" i="32"/>
  <c r="U95" i="32"/>
  <c r="Q46" i="32"/>
  <c r="T45" i="32"/>
  <c r="C104" i="32"/>
  <c r="U46" i="32"/>
  <c r="S77" i="32"/>
  <c r="V29" i="32"/>
  <c r="AB59" i="32"/>
  <c r="W104" i="32"/>
  <c r="T4" i="32"/>
  <c r="AA68" i="32"/>
  <c r="H70" i="32"/>
  <c r="W37" i="32"/>
  <c r="Q105" i="32"/>
  <c r="R59" i="32"/>
  <c r="J4" i="32"/>
  <c r="J57" i="32"/>
  <c r="U72" i="32"/>
  <c r="P57" i="32"/>
  <c r="P5" i="32"/>
  <c r="Q57" i="32"/>
  <c r="J70" i="32"/>
  <c r="V33" i="32"/>
  <c r="U101" i="32"/>
  <c r="V42" i="32"/>
  <c r="AA47" i="32"/>
  <c r="C71" i="32"/>
  <c r="AB115" i="32"/>
  <c r="AA126" i="32"/>
  <c r="U44" i="32"/>
  <c r="S47" i="32"/>
  <c r="AB49" i="32"/>
  <c r="R77" i="32"/>
  <c r="C67" i="32"/>
  <c r="S19" i="32"/>
  <c r="H43" i="32"/>
  <c r="J103" i="32"/>
  <c r="V4" i="32"/>
  <c r="AA69" i="32"/>
  <c r="S102" i="32"/>
  <c r="M58" i="32"/>
  <c r="AB109" i="32"/>
  <c r="S13" i="32"/>
  <c r="C44" i="32"/>
  <c r="V112" i="32"/>
  <c r="AB57" i="32"/>
  <c r="J95" i="32"/>
  <c r="Q116" i="32"/>
  <c r="T11" i="32"/>
  <c r="C14" i="32"/>
  <c r="C9" i="32"/>
  <c r="C32" i="32"/>
  <c r="C23" i="32"/>
  <c r="H84" i="32"/>
  <c r="C76" i="32"/>
  <c r="H69" i="32"/>
  <c r="J24" i="32"/>
  <c r="AB38" i="32"/>
  <c r="W105" i="32"/>
  <c r="AB64" i="32"/>
  <c r="I26" i="32"/>
  <c r="V89" i="32"/>
  <c r="I11" i="32"/>
  <c r="AB28" i="32"/>
  <c r="S76" i="32"/>
  <c r="H38" i="32"/>
  <c r="R41" i="32"/>
  <c r="S15" i="32"/>
  <c r="Q34" i="32"/>
  <c r="Q44" i="32"/>
  <c r="AB99" i="32"/>
  <c r="J69" i="32"/>
  <c r="AB19" i="32"/>
  <c r="Q70" i="32"/>
  <c r="S35" i="32"/>
  <c r="T52" i="32"/>
  <c r="C100" i="32"/>
  <c r="AA49" i="32"/>
  <c r="P84" i="32"/>
  <c r="H10" i="32"/>
  <c r="S34" i="32"/>
  <c r="AB22" i="32"/>
  <c r="P51" i="32"/>
  <c r="T91" i="32"/>
  <c r="I69" i="32"/>
  <c r="Q38" i="32"/>
  <c r="H71" i="32"/>
  <c r="P40" i="32"/>
  <c r="S18" i="32"/>
  <c r="W35" i="32"/>
  <c r="U73" i="32"/>
  <c r="R113" i="32"/>
  <c r="AB33" i="32"/>
  <c r="AA102" i="32"/>
  <c r="V93" i="32"/>
  <c r="H112" i="32"/>
  <c r="T119" i="32"/>
  <c r="P94" i="32"/>
  <c r="AA57" i="32"/>
  <c r="M103" i="32"/>
  <c r="T117" i="32"/>
  <c r="P109" i="32"/>
  <c r="U117" i="32"/>
  <c r="C107" i="32"/>
  <c r="U71" i="32"/>
  <c r="V57" i="32"/>
  <c r="AA104" i="32"/>
  <c r="S52" i="32"/>
  <c r="V115" i="32"/>
  <c r="S43" i="32"/>
  <c r="AA67" i="32"/>
  <c r="S39" i="32"/>
  <c r="AA65" i="32"/>
  <c r="AA107" i="32"/>
  <c r="I117" i="32"/>
  <c r="J39" i="32"/>
  <c r="AA14" i="32"/>
  <c r="W9" i="32"/>
  <c r="J32" i="32"/>
  <c r="AA23" i="32"/>
  <c r="Q84" i="32"/>
  <c r="U100" i="32"/>
  <c r="C10" i="32"/>
  <c r="H25" i="32"/>
  <c r="R49" i="32"/>
  <c r="S105" i="32"/>
  <c r="I64" i="32"/>
  <c r="AB40" i="32"/>
  <c r="AB89" i="32"/>
  <c r="Q18" i="32"/>
  <c r="I28" i="32"/>
  <c r="P76" i="32"/>
  <c r="R68" i="32"/>
  <c r="Q41" i="32"/>
  <c r="Q16" i="32"/>
  <c r="P35" i="32"/>
  <c r="V48" i="32"/>
  <c r="I99" i="32"/>
  <c r="J34" i="32"/>
  <c r="I19" i="32"/>
  <c r="AA71" i="32"/>
  <c r="P37" i="32"/>
  <c r="S58" i="32"/>
  <c r="C105" i="32"/>
  <c r="H49" i="32"/>
  <c r="H100" i="32"/>
  <c r="J25" i="32"/>
  <c r="V68" i="32"/>
  <c r="I22" i="32"/>
  <c r="J51" i="32"/>
  <c r="S91" i="32"/>
  <c r="U69" i="32"/>
  <c r="I74" i="32"/>
  <c r="C13" i="32"/>
  <c r="J8" i="32"/>
  <c r="Q19" i="32"/>
  <c r="S37" i="32"/>
  <c r="AA74" i="32"/>
  <c r="Q113" i="32"/>
  <c r="I36" i="32"/>
  <c r="H102" i="32"/>
  <c r="U93" i="32"/>
  <c r="R112" i="32"/>
  <c r="S119" i="32"/>
  <c r="H101" i="32"/>
  <c r="H57" i="32"/>
  <c r="U111" i="32"/>
  <c r="P118" i="32"/>
  <c r="P36" i="32"/>
  <c r="V37" i="32"/>
  <c r="AB73" i="32"/>
  <c r="S116" i="32"/>
  <c r="AA42" i="32"/>
  <c r="J111" i="32"/>
  <c r="Q110" i="32"/>
  <c r="H126" i="32"/>
  <c r="J43" i="32"/>
  <c r="W13" i="32"/>
  <c r="S57" i="32"/>
  <c r="T57" i="32"/>
  <c r="H90" i="32"/>
  <c r="I104" i="32"/>
  <c r="M118" i="32"/>
  <c r="R40" i="32"/>
  <c r="W14" i="32"/>
  <c r="I9" i="32"/>
  <c r="AA32" i="32"/>
  <c r="J23" i="32"/>
  <c r="W84" i="32"/>
  <c r="T100" i="32"/>
  <c r="S71" i="32"/>
  <c r="C26" i="32"/>
  <c r="Q51" i="32"/>
  <c r="R105" i="32"/>
  <c r="AA64" i="32"/>
  <c r="I40" i="32"/>
  <c r="AA89" i="32"/>
  <c r="AB18" i="32"/>
  <c r="U28" i="32"/>
  <c r="M76" i="32"/>
  <c r="V71" i="32"/>
  <c r="R5" i="32"/>
  <c r="J18" i="32"/>
  <c r="J38" i="32"/>
  <c r="W49" i="32"/>
  <c r="R99" i="32"/>
  <c r="I35" i="32"/>
  <c r="U19" i="32"/>
  <c r="R16" i="32"/>
  <c r="J40" i="32"/>
  <c r="W58" i="32"/>
  <c r="Q68" i="32"/>
  <c r="T49" i="32"/>
  <c r="Q15" i="32"/>
  <c r="H75" i="32"/>
  <c r="S10" i="32"/>
  <c r="U22" i="32"/>
  <c r="AA51" i="32"/>
  <c r="AA91" i="32"/>
  <c r="U35" i="32"/>
  <c r="U68" i="32"/>
  <c r="V15" i="32"/>
  <c r="W68" i="32"/>
  <c r="J21" i="32"/>
  <c r="T38" i="32"/>
  <c r="AA75" i="32"/>
  <c r="P113" i="32"/>
  <c r="AB36" i="32"/>
  <c r="W102" i="32"/>
  <c r="J93" i="32"/>
  <c r="R101" i="32"/>
  <c r="R119" i="32"/>
  <c r="R72" i="32"/>
  <c r="S111" i="32"/>
  <c r="I125" i="32"/>
  <c r="Q14" i="32"/>
  <c r="AB105" i="32"/>
  <c r="W30" i="32"/>
  <c r="C75" i="32"/>
  <c r="V111" i="32"/>
  <c r="J46" i="32"/>
  <c r="P4" i="32"/>
  <c r="J91" i="32"/>
  <c r="T13" i="32"/>
  <c r="P58" i="32"/>
  <c r="Q58" i="32"/>
  <c r="H116" i="32"/>
  <c r="AB90" i="32"/>
  <c r="R51" i="32"/>
  <c r="S114" i="32"/>
  <c r="V14" i="32"/>
  <c r="AA9" i="32"/>
  <c r="W32" i="32"/>
  <c r="W23" i="32"/>
  <c r="V84" i="32"/>
  <c r="I100" i="32"/>
  <c r="Q13" i="32"/>
  <c r="W27" i="32"/>
  <c r="C65" i="32"/>
  <c r="C15" i="32"/>
  <c r="H64" i="32"/>
  <c r="V40" i="32"/>
  <c r="U89" i="32"/>
  <c r="I18" i="32"/>
  <c r="P34" i="32"/>
  <c r="C25" i="32"/>
  <c r="P16" i="32"/>
  <c r="R66" i="32"/>
  <c r="C20" i="32"/>
  <c r="H40" i="32"/>
  <c r="U51" i="32"/>
  <c r="AA99" i="32"/>
  <c r="C38" i="32"/>
  <c r="J26" i="32"/>
  <c r="P17" i="32"/>
  <c r="I41" i="32"/>
  <c r="T58" i="32"/>
  <c r="AB68" i="32"/>
  <c r="Q49" i="32"/>
  <c r="AB15" i="32"/>
  <c r="S16" i="32"/>
  <c r="R11" i="32"/>
  <c r="T25" i="32"/>
  <c r="C51" i="32"/>
  <c r="H91" i="32"/>
  <c r="R35" i="32"/>
  <c r="S69" i="32"/>
  <c r="H21" i="32"/>
  <c r="V69" i="32"/>
  <c r="H22" i="32"/>
  <c r="Q40" i="32"/>
  <c r="AB76" i="32"/>
  <c r="J113" i="32"/>
  <c r="I39" i="32"/>
  <c r="C102" i="32"/>
  <c r="T110" i="32"/>
  <c r="Q101" i="32"/>
  <c r="J119" i="32"/>
  <c r="Q119" i="32"/>
  <c r="P93" i="32"/>
  <c r="R111" i="32"/>
  <c r="J110" i="32"/>
  <c r="AB125" i="32"/>
  <c r="I29" i="32"/>
  <c r="Q9" i="32"/>
  <c r="S21" i="32"/>
  <c r="U12" i="32"/>
  <c r="J84" i="32"/>
  <c r="AB26" i="32"/>
  <c r="J72" i="32"/>
  <c r="V52" i="32"/>
  <c r="W44" i="32"/>
  <c r="P103" i="32"/>
  <c r="P13" i="32"/>
  <c r="T90" i="32"/>
  <c r="U90" i="32"/>
  <c r="H95" i="32"/>
  <c r="I95" i="32"/>
  <c r="M114" i="32"/>
  <c r="C59" i="32"/>
  <c r="P117" i="32"/>
  <c r="T14" i="32"/>
  <c r="V9" i="32"/>
  <c r="V32" i="32"/>
  <c r="V23" i="32"/>
  <c r="S84" i="32"/>
  <c r="AA100" i="32"/>
  <c r="J15" i="32"/>
  <c r="S30" i="32"/>
  <c r="C74" i="32"/>
  <c r="H17" i="32"/>
  <c r="T64" i="32"/>
  <c r="U40" i="32"/>
  <c r="T89" i="32"/>
  <c r="P24" i="32"/>
  <c r="C40" i="32"/>
  <c r="C34" i="32"/>
  <c r="H18" i="32"/>
  <c r="V8" i="32"/>
  <c r="W21" i="32"/>
  <c r="H41" i="32"/>
  <c r="J64" i="32"/>
  <c r="W99" i="32"/>
  <c r="H65" i="32"/>
  <c r="S5" i="32"/>
  <c r="J19" i="32"/>
  <c r="P45" i="32"/>
  <c r="R58" i="32"/>
  <c r="I68" i="32"/>
  <c r="P49" i="32"/>
  <c r="I15" i="32"/>
  <c r="Q21" i="32"/>
  <c r="P12" i="32"/>
  <c r="H30" i="32"/>
  <c r="W51" i="32"/>
  <c r="W91" i="32"/>
  <c r="Q35" i="32"/>
  <c r="R10" i="32"/>
  <c r="C22" i="32"/>
  <c r="T10" i="32"/>
  <c r="W24" i="32"/>
  <c r="P41" i="32"/>
  <c r="J89" i="32"/>
  <c r="AB113" i="32"/>
  <c r="AB39" i="32"/>
  <c r="Q102" i="32"/>
  <c r="P101" i="32"/>
  <c r="AB119" i="32"/>
  <c r="P119" i="32"/>
  <c r="I92" i="32"/>
  <c r="Q111" i="32"/>
  <c r="AA110" i="32"/>
  <c r="Q117" i="32"/>
  <c r="S125" i="32"/>
  <c r="U76" i="32"/>
  <c r="R36" i="32"/>
  <c r="U47" i="32"/>
  <c r="I20" i="32"/>
  <c r="AA17" i="32"/>
  <c r="R93" i="32"/>
  <c r="S93" i="32"/>
  <c r="T107" i="32"/>
  <c r="C99" i="32"/>
  <c r="P116" i="32"/>
  <c r="U87" i="32"/>
  <c r="S118" i="32"/>
  <c r="S14" i="32"/>
  <c r="S9" i="32"/>
  <c r="P32" i="32"/>
  <c r="T23" i="32"/>
  <c r="AB16" i="32"/>
  <c r="W100" i="32"/>
  <c r="H16" i="32"/>
  <c r="Q31" i="32"/>
  <c r="H76" i="32"/>
  <c r="J75" i="32"/>
  <c r="Q64" i="32"/>
  <c r="I65" i="32"/>
  <c r="H15" i="32"/>
  <c r="Q27" i="32"/>
  <c r="V49" i="32"/>
  <c r="AA73" i="32"/>
  <c r="C19" i="32"/>
  <c r="S68" i="32"/>
  <c r="V22" i="32"/>
  <c r="AB43" i="32"/>
  <c r="P65" i="32"/>
  <c r="V99" i="32"/>
  <c r="I76" i="32"/>
  <c r="S66" i="32"/>
  <c r="U20" i="32"/>
  <c r="S45" i="32"/>
  <c r="Q65" i="32"/>
  <c r="C24" i="32"/>
  <c r="R64" i="32"/>
  <c r="AB34" i="32"/>
  <c r="AB21" i="32"/>
  <c r="AB13" i="32"/>
  <c r="AB31" i="32"/>
  <c r="S64" i="32"/>
  <c r="V91" i="32"/>
  <c r="S74" i="32"/>
  <c r="P11" i="32"/>
  <c r="V24" i="32"/>
  <c r="S11" i="32"/>
  <c r="V25" i="32"/>
  <c r="J44" i="32"/>
  <c r="U84" i="32"/>
  <c r="I113" i="32"/>
  <c r="I42" i="32"/>
  <c r="T103" i="32"/>
  <c r="V101" i="32"/>
  <c r="I119" i="32"/>
  <c r="Q92" i="32"/>
  <c r="I94" i="32"/>
  <c r="W111" i="32"/>
  <c r="H110" i="32"/>
  <c r="T125" i="32"/>
  <c r="H117" i="32"/>
  <c r="M112" i="32"/>
  <c r="R8" i="32"/>
  <c r="W71" i="32"/>
  <c r="V51" i="32"/>
  <c r="S41" i="32"/>
  <c r="W101" i="32"/>
  <c r="J33" i="32"/>
  <c r="C41" i="32"/>
  <c r="V20" i="32"/>
  <c r="AA19" i="32"/>
  <c r="R92" i="32"/>
  <c r="AA95" i="32"/>
  <c r="I106" i="32"/>
  <c r="C117" i="32"/>
  <c r="AB107" i="32"/>
  <c r="P90" i="32"/>
  <c r="P14" i="32"/>
  <c r="T9" i="32"/>
  <c r="S32" i="32"/>
  <c r="S23" i="32"/>
  <c r="I16" i="32"/>
  <c r="V100" i="32"/>
  <c r="C17" i="32"/>
  <c r="H34" i="32"/>
  <c r="V105" i="32"/>
  <c r="AB75" i="32"/>
  <c r="P64" i="32"/>
  <c r="J73" i="32"/>
  <c r="U17" i="32"/>
  <c r="AB27" i="32"/>
  <c r="C64" i="32"/>
  <c r="H73" i="32"/>
  <c r="R24" i="32"/>
  <c r="Q69" i="32"/>
  <c r="Q25" i="32"/>
  <c r="I43" i="32"/>
  <c r="Q73" i="32"/>
  <c r="U99" i="32"/>
  <c r="J35" i="32"/>
  <c r="C8" i="32"/>
  <c r="Q20" i="32"/>
  <c r="J45" i="32"/>
  <c r="R73" i="32"/>
  <c r="H26" i="32"/>
  <c r="S65" i="32"/>
  <c r="I34" i="32"/>
  <c r="I21" i="32"/>
  <c r="I13" i="32"/>
  <c r="I31" i="32"/>
  <c r="V65" i="32"/>
  <c r="R91" i="32"/>
  <c r="R74" i="32"/>
  <c r="Q71" i="32"/>
  <c r="S26" i="32"/>
  <c r="Q12" i="32"/>
  <c r="T26" i="32"/>
  <c r="C48" i="32"/>
  <c r="M100" i="32"/>
  <c r="AA113" i="32"/>
  <c r="AB42" i="32"/>
  <c r="S103" i="32"/>
  <c r="U110" i="32"/>
  <c r="AA119" i="32"/>
  <c r="P92" i="32"/>
  <c r="S95" i="32"/>
  <c r="C111" i="32"/>
  <c r="W110" i="32"/>
  <c r="Q114" i="32"/>
  <c r="P125" i="32"/>
  <c r="C125" i="32"/>
  <c r="T8" i="32"/>
  <c r="M95" i="32"/>
  <c r="R65" i="32"/>
  <c r="S75" i="32"/>
  <c r="I38" i="32"/>
  <c r="M119" i="32"/>
  <c r="H106" i="32"/>
  <c r="M90" i="32"/>
  <c r="AA26" i="32"/>
  <c r="V77" i="32"/>
  <c r="R4" i="32"/>
  <c r="W112" i="32"/>
  <c r="S101" i="32"/>
  <c r="AB106" i="32"/>
  <c r="J118" i="32"/>
  <c r="H93" i="32"/>
  <c r="J14" i="32"/>
  <c r="P9" i="32"/>
  <c r="R32" i="32"/>
  <c r="R23" i="32"/>
  <c r="U16" i="32"/>
  <c r="S100" i="32"/>
  <c r="AB17" i="32"/>
  <c r="H35" i="32"/>
  <c r="U105" i="32"/>
  <c r="I75" i="32"/>
  <c r="U10" i="32"/>
  <c r="J74" i="32"/>
  <c r="Q17" i="32"/>
  <c r="I27" i="32"/>
  <c r="M74" i="32"/>
  <c r="W73" i="32"/>
  <c r="P25" i="32"/>
  <c r="J11" i="32"/>
  <c r="J27" i="32"/>
  <c r="V43" i="32"/>
  <c r="P74" i="32"/>
  <c r="T99" i="32"/>
  <c r="P69" i="32"/>
  <c r="W8" i="32"/>
  <c r="T24" i="32"/>
  <c r="AA52" i="32"/>
  <c r="Q74" i="32"/>
  <c r="P68" i="32"/>
  <c r="S73" i="32"/>
  <c r="V34" i="32"/>
  <c r="U24" i="32"/>
  <c r="U13" i="32"/>
  <c r="U31" i="32"/>
  <c r="T73" i="32"/>
  <c r="Q91" i="32"/>
  <c r="H74" i="32"/>
  <c r="AB71" i="32"/>
  <c r="R27" i="32"/>
  <c r="J71" i="32"/>
  <c r="S27" i="32"/>
  <c r="C49" i="32"/>
  <c r="M105" i="32"/>
  <c r="H113" i="32"/>
  <c r="C46" i="32"/>
  <c r="R103" i="32"/>
  <c r="P112" i="32"/>
  <c r="H119" i="32"/>
  <c r="U92" i="32"/>
  <c r="R95" i="32"/>
  <c r="C110" i="32"/>
  <c r="H115" i="32"/>
  <c r="I114" i="32"/>
  <c r="I84" i="32"/>
  <c r="Q26" i="32"/>
  <c r="V44" i="32"/>
  <c r="C58" i="32"/>
  <c r="H45" i="32"/>
  <c r="Q59" i="32"/>
  <c r="J92" i="32"/>
  <c r="V67" i="32"/>
  <c r="J29" i="32"/>
  <c r="S112" i="32"/>
  <c r="U102" i="32"/>
  <c r="I118" i="32"/>
  <c r="U107" i="32"/>
  <c r="C92" i="32"/>
  <c r="T118" i="32"/>
  <c r="I14" i="32"/>
  <c r="J9" i="32"/>
  <c r="I32" i="32"/>
  <c r="I23" i="32"/>
  <c r="U65" i="32"/>
  <c r="R100" i="32"/>
  <c r="W18" i="32"/>
  <c r="AB37" i="32"/>
  <c r="T105" i="32"/>
  <c r="W75" i="32"/>
  <c r="Q10" i="32"/>
  <c r="M75" i="32"/>
  <c r="I73" i="32"/>
  <c r="AB12" i="32"/>
  <c r="P75" i="32"/>
  <c r="C73" i="32"/>
  <c r="H27" i="32"/>
  <c r="H12" i="32"/>
  <c r="H28" i="32"/>
  <c r="U43" i="32"/>
  <c r="Q75" i="32"/>
  <c r="C68" i="32"/>
  <c r="J10" i="32"/>
  <c r="R69" i="32"/>
  <c r="P26" i="32"/>
  <c r="H52" i="32"/>
  <c r="R75" i="32"/>
  <c r="R17" i="32"/>
  <c r="T74" i="32"/>
  <c r="U34" i="32"/>
  <c r="S25" i="32"/>
  <c r="T16" i="32"/>
  <c r="P48" i="32"/>
  <c r="V75" i="32"/>
  <c r="J100" i="32"/>
  <c r="W74" i="32"/>
  <c r="I71" i="32"/>
  <c r="P28" i="32"/>
  <c r="H13" i="32"/>
  <c r="Q28" i="32"/>
  <c r="I52" i="32"/>
  <c r="P100" i="32"/>
  <c r="W113" i="32"/>
  <c r="AA92" i="32"/>
  <c r="AA103" i="32"/>
  <c r="AA46" i="32"/>
  <c r="J112" i="32"/>
  <c r="W119" i="32"/>
  <c r="AA94" i="32"/>
  <c r="W95" i="32"/>
  <c r="V110" i="32"/>
  <c r="AA115" i="32"/>
  <c r="P115" i="32"/>
  <c r="T115" i="32"/>
  <c r="R52" i="32"/>
  <c r="Q23" i="32"/>
  <c r="R89" i="32"/>
  <c r="AB24" i="32"/>
  <c r="S92" i="32"/>
  <c r="V39" i="32"/>
  <c r="R90" i="32"/>
  <c r="W42" i="32"/>
  <c r="S36" i="32"/>
  <c r="Q112" i="32"/>
  <c r="AA22" i="32"/>
  <c r="AA101" i="32"/>
  <c r="R118" i="32"/>
  <c r="H107" i="32"/>
  <c r="U14" i="32"/>
  <c r="U9" i="32"/>
  <c r="U32" i="32"/>
  <c r="U23" i="32"/>
  <c r="AB84" i="32"/>
  <c r="T65" i="32"/>
  <c r="Q100" i="32"/>
  <c r="V19" i="32"/>
  <c r="I37" i="32"/>
  <c r="J105" i="32"/>
  <c r="T75" i="32"/>
  <c r="U26" i="32"/>
  <c r="J76" i="32"/>
  <c r="I10" i="32"/>
  <c r="I12" i="32"/>
  <c r="C84" i="32"/>
  <c r="M73" i="32"/>
  <c r="V30" i="32"/>
  <c r="C70" i="32"/>
  <c r="C29" i="32"/>
  <c r="T44" i="32"/>
  <c r="R76" i="32"/>
  <c r="Q24" i="32"/>
  <c r="H11" i="32"/>
  <c r="P10" i="32"/>
  <c r="J28" i="32"/>
  <c r="AB52" i="32"/>
  <c r="V76" i="32"/>
  <c r="Q30" i="32"/>
  <c r="U75" i="32"/>
  <c r="AB25" i="32"/>
  <c r="R26" i="32"/>
  <c r="S17" i="32"/>
  <c r="W48" i="32"/>
  <c r="AA76" i="32"/>
  <c r="I105" i="32"/>
  <c r="V74" i="32"/>
  <c r="U15" i="32"/>
  <c r="T34" i="32"/>
  <c r="W15" i="32"/>
  <c r="J30" i="32"/>
  <c r="J58" i="32"/>
  <c r="M110" i="32"/>
  <c r="C113" i="32"/>
  <c r="V94" i="32"/>
  <c r="H103" i="32"/>
  <c r="H46" i="32"/>
  <c r="AB112" i="32"/>
  <c r="C119" i="32"/>
  <c r="H94" i="32"/>
  <c r="C95" i="32"/>
  <c r="P110" i="32"/>
  <c r="U109" i="32"/>
  <c r="J117" i="32"/>
  <c r="R117" i="32"/>
  <c r="C114" i="32"/>
  <c r="H114" i="32"/>
  <c r="V117" i="32"/>
  <c r="S107" i="32"/>
  <c r="AA39" i="32"/>
  <c r="H104" i="32"/>
  <c r="I57" i="32"/>
  <c r="Q32" i="32"/>
  <c r="Q11" i="32"/>
  <c r="R15" i="32"/>
  <c r="W38" i="32"/>
  <c r="W46" i="32"/>
  <c r="I110" i="32"/>
  <c r="I66" i="32"/>
  <c r="W36" i="32"/>
  <c r="C112" i="32"/>
  <c r="C57" i="32"/>
  <c r="I90" i="32"/>
  <c r="C69" i="32"/>
  <c r="AB14" i="32"/>
  <c r="AB9" i="32"/>
  <c r="AB32" i="32"/>
  <c r="AB23" i="32"/>
  <c r="AA84" i="32"/>
  <c r="J65" i="32"/>
  <c r="J68" i="32"/>
  <c r="Q22" i="32"/>
  <c r="U37" i="32"/>
  <c r="AA105" i="32"/>
  <c r="H24" i="32"/>
  <c r="P15" i="32"/>
  <c r="Q89" i="32"/>
  <c r="AB11" i="32"/>
  <c r="V21" i="32"/>
  <c r="T76" i="32"/>
  <c r="J16" i="32"/>
  <c r="U41" i="32"/>
  <c r="V13" i="32"/>
  <c r="V31" i="32"/>
  <c r="R44" i="32"/>
  <c r="J99" i="32"/>
  <c r="I24" i="32"/>
  <c r="J17" i="32"/>
  <c r="U70" i="32"/>
  <c r="Q29" i="32"/>
  <c r="U52" i="32"/>
  <c r="M84" i="32"/>
  <c r="I30" i="32"/>
  <c r="H89" i="32"/>
  <c r="U25" i="32"/>
  <c r="C30" i="32"/>
  <c r="P19" i="32"/>
  <c r="S48" i="32"/>
  <c r="R84" i="32"/>
  <c r="AB69" i="32"/>
  <c r="R38" i="32"/>
  <c r="I8" i="32"/>
  <c r="S38" i="32"/>
  <c r="T17" i="32"/>
  <c r="W34" i="32"/>
  <c r="W65" i="32"/>
  <c r="T113" i="32"/>
  <c r="I33" i="32"/>
  <c r="I102" i="32"/>
  <c r="P72" i="32"/>
  <c r="AA112" i="32"/>
  <c r="U119" i="32"/>
  <c r="C94" i="32"/>
  <c r="Q50" i="32"/>
  <c r="M102" i="32"/>
  <c r="Q125" i="32"/>
  <c r="R115" i="32"/>
  <c r="V107" i="32"/>
  <c r="S115" i="32"/>
  <c r="C87" i="32"/>
  <c r="U125" i="32"/>
  <c r="H68" i="32"/>
  <c r="W114" i="32"/>
  <c r="J12" i="32"/>
  <c r="U38" i="32"/>
  <c r="I112" i="32"/>
  <c r="V87" i="32"/>
  <c r="U29" i="32"/>
  <c r="P18" i="32"/>
  <c r="V119" i="32"/>
  <c r="AA114" i="32"/>
  <c r="C52" i="32"/>
  <c r="V35" i="32"/>
  <c r="W94" i="32"/>
  <c r="C89" i="32"/>
  <c r="V16" i="32"/>
  <c r="P46" i="32"/>
  <c r="T48" i="32"/>
  <c r="AB30" i="32"/>
  <c r="H31" i="32"/>
  <c r="I101" i="32"/>
  <c r="W76" i="32"/>
  <c r="U64" i="32"/>
  <c r="S110" i="32"/>
  <c r="I25" i="32"/>
  <c r="R110" i="32"/>
  <c r="P27" i="32"/>
  <c r="V113" i="32"/>
  <c r="J125" i="32"/>
  <c r="R18" i="32"/>
  <c r="AB102" i="32"/>
  <c r="U118" i="32"/>
  <c r="I89" i="32"/>
  <c r="Q72" i="32"/>
  <c r="C126" i="31"/>
  <c r="H88" i="31"/>
  <c r="I43" i="31"/>
  <c r="M130" i="31"/>
  <c r="W126" i="31"/>
  <c r="V120" i="31"/>
  <c r="AA88" i="31"/>
  <c r="W66" i="31"/>
  <c r="P53" i="31"/>
  <c r="R32" i="31"/>
  <c r="P27" i="31"/>
  <c r="H130" i="31"/>
  <c r="U71" i="31"/>
  <c r="R51" i="31"/>
  <c r="V43" i="31"/>
  <c r="T10" i="31"/>
  <c r="AA73" i="31"/>
  <c r="P57" i="31"/>
  <c r="S40" i="31"/>
  <c r="S28" i="31"/>
  <c r="U16" i="31"/>
  <c r="I132" i="31"/>
  <c r="M120" i="31"/>
  <c r="V73" i="31"/>
  <c r="Q85" i="31"/>
  <c r="W71" i="31"/>
  <c r="W51" i="31"/>
  <c r="P39" i="31"/>
  <c r="C21" i="31"/>
  <c r="T5" i="31"/>
  <c r="M128" i="31"/>
  <c r="AA87" i="31"/>
  <c r="AB72" i="31"/>
  <c r="S66" i="31"/>
  <c r="C49" i="31"/>
  <c r="AB42" i="31"/>
  <c r="Q32" i="31"/>
  <c r="R5" i="31"/>
  <c r="W54" i="31"/>
  <c r="W42" i="31"/>
  <c r="AB20" i="31"/>
  <c r="C135" i="31"/>
  <c r="T87" i="31"/>
  <c r="V72" i="31"/>
  <c r="C43" i="31"/>
  <c r="AA135" i="31"/>
  <c r="R128" i="31"/>
  <c r="AA125" i="31"/>
  <c r="Q117" i="31"/>
  <c r="AB87" i="31"/>
  <c r="W57" i="31"/>
  <c r="W43" i="31"/>
  <c r="V28" i="31"/>
  <c r="V10" i="31"/>
  <c r="M132" i="31"/>
  <c r="T28" i="31"/>
  <c r="T71" i="31"/>
  <c r="V45" i="31"/>
  <c r="C39" i="31"/>
  <c r="I27" i="31"/>
  <c r="H19" i="31"/>
  <c r="I128" i="31"/>
  <c r="AB116" i="31"/>
  <c r="Q66" i="31"/>
  <c r="W135" i="31"/>
  <c r="V126" i="31"/>
  <c r="T120" i="31"/>
  <c r="V88" i="31"/>
  <c r="Q57" i="31"/>
  <c r="W45" i="31"/>
  <c r="R66" i="31"/>
  <c r="AB19" i="31"/>
  <c r="S10" i="31"/>
  <c r="AB58" i="31"/>
  <c r="H135" i="31"/>
  <c r="J132" i="31"/>
  <c r="C130" i="31"/>
  <c r="J128" i="31"/>
  <c r="U126" i="31"/>
  <c r="Q120" i="31"/>
  <c r="P100" i="31"/>
  <c r="U88" i="31"/>
  <c r="V87" i="31"/>
  <c r="AA72" i="31"/>
  <c r="J53" i="31"/>
  <c r="U43" i="31"/>
  <c r="T126" i="31"/>
  <c r="U115" i="31"/>
  <c r="T88" i="31"/>
  <c r="U54" i="31"/>
  <c r="S126" i="31"/>
  <c r="S88" i="31"/>
  <c r="H87" i="31"/>
  <c r="M66" i="31"/>
  <c r="S43" i="31"/>
  <c r="Q28" i="31"/>
  <c r="I5" i="31"/>
  <c r="AB56" i="31"/>
  <c r="R44" i="31"/>
  <c r="U29" i="31"/>
  <c r="J10" i="31"/>
  <c r="W114" i="31"/>
  <c r="W92" i="31"/>
  <c r="S58" i="31"/>
  <c r="AB49" i="31"/>
  <c r="Q44" i="31"/>
  <c r="S29" i="31"/>
  <c r="I23" i="31"/>
  <c r="U19" i="31"/>
  <c r="C128" i="31"/>
  <c r="R126" i="31"/>
  <c r="R88" i="31"/>
  <c r="C87" i="31"/>
  <c r="S72" i="31"/>
  <c r="J66" i="31"/>
  <c r="Q43" i="31"/>
  <c r="AB31" i="31"/>
  <c r="P28" i="31"/>
  <c r="AB18" i="31"/>
  <c r="P12" i="31"/>
  <c r="J137" i="31"/>
  <c r="Q131" i="31"/>
  <c r="Q126" i="31"/>
  <c r="U116" i="31"/>
  <c r="Q105" i="31"/>
  <c r="J90" i="31"/>
  <c r="Q88" i="31"/>
  <c r="R73" i="31"/>
  <c r="R72" i="31"/>
  <c r="C66" i="31"/>
  <c r="T56" i="31"/>
  <c r="Q54" i="31"/>
  <c r="J47" i="31"/>
  <c r="P43" i="31"/>
  <c r="V41" i="31"/>
  <c r="R20" i="31"/>
  <c r="R18" i="31"/>
  <c r="I10" i="31"/>
  <c r="S6" i="31"/>
  <c r="I131" i="31"/>
  <c r="AA128" i="31"/>
  <c r="H126" i="31"/>
  <c r="M116" i="31"/>
  <c r="H109" i="31"/>
  <c r="T92" i="31"/>
  <c r="J88" i="31"/>
  <c r="P73" i="31"/>
  <c r="Q56" i="31"/>
  <c r="J54" i="31"/>
  <c r="W49" i="31"/>
  <c r="J43" i="31"/>
  <c r="Q41" i="31"/>
  <c r="I40" i="31"/>
  <c r="T33" i="31"/>
  <c r="H28" i="31"/>
  <c r="J126" i="31"/>
  <c r="T116" i="31"/>
  <c r="P88" i="31"/>
  <c r="R58" i="31"/>
  <c r="J5" i="31"/>
  <c r="V20" i="31"/>
  <c r="Q29" i="31"/>
  <c r="S56" i="31"/>
  <c r="R28" i="31"/>
  <c r="Q73" i="31"/>
  <c r="H31" i="31"/>
  <c r="P44" i="31"/>
  <c r="Q72" i="31"/>
  <c r="J40" i="31"/>
  <c r="I30" i="31"/>
  <c r="P18" i="31"/>
  <c r="AA9" i="31"/>
  <c r="Q20" i="31"/>
  <c r="M131" i="31"/>
  <c r="P20" i="31"/>
  <c r="I47" i="31"/>
  <c r="T16" i="31"/>
  <c r="R6" i="31"/>
  <c r="R40" i="31"/>
  <c r="M105" i="31"/>
  <c r="P52" i="31"/>
  <c r="T43" i="31"/>
  <c r="AB25" i="31"/>
  <c r="C114" i="31"/>
  <c r="V33" i="31"/>
  <c r="I13" i="31"/>
  <c r="V94" i="31"/>
  <c r="U109" i="31"/>
  <c r="I50" i="31"/>
  <c r="Q10" i="31"/>
  <c r="V25" i="31"/>
  <c r="R42" i="31"/>
  <c r="AB15" i="31"/>
  <c r="U92" i="31"/>
  <c r="H32" i="31"/>
  <c r="AA19" i="31"/>
  <c r="I137" i="31"/>
  <c r="AB128" i="31"/>
  <c r="S41" i="31"/>
  <c r="I28" i="31"/>
  <c r="T19" i="31"/>
  <c r="S19" i="31"/>
  <c r="AA49" i="31"/>
  <c r="C19" i="31"/>
  <c r="H7" i="31"/>
  <c r="AA98" i="31"/>
  <c r="AA26" i="31"/>
  <c r="P50" i="31"/>
  <c r="R38" i="31"/>
  <c r="AA59" i="31"/>
  <c r="AA52" i="31"/>
  <c r="AB8" i="31"/>
  <c r="AB37" i="31"/>
  <c r="S98" i="31"/>
  <c r="AA109" i="31"/>
  <c r="S12" i="31"/>
  <c r="P119" i="31"/>
  <c r="V35" i="31"/>
  <c r="I41" i="31"/>
  <c r="I37" i="31"/>
  <c r="S128" i="31"/>
  <c r="C18" i="31"/>
  <c r="AB71" i="31"/>
  <c r="U128" i="31"/>
  <c r="AA100" i="31"/>
  <c r="P41" i="31"/>
  <c r="I97" i="31"/>
  <c r="I103" i="31"/>
  <c r="P105" i="31"/>
  <c r="I119" i="31"/>
  <c r="J114" i="31"/>
  <c r="S114" i="31"/>
  <c r="S103" i="31"/>
  <c r="H75" i="31"/>
  <c r="W78" i="31"/>
  <c r="AB6" i="31"/>
  <c r="R57" i="31"/>
  <c r="U95" i="31"/>
  <c r="AB125" i="31"/>
  <c r="J124" i="31"/>
  <c r="Q104" i="31"/>
  <c r="I4" i="31"/>
  <c r="Q124" i="31"/>
  <c r="S53" i="31"/>
  <c r="V130" i="31"/>
  <c r="J86" i="31"/>
  <c r="C42" i="31"/>
  <c r="U74" i="31"/>
  <c r="J108" i="31"/>
  <c r="Q125" i="31"/>
  <c r="C86" i="31"/>
  <c r="I58" i="31"/>
  <c r="U15" i="31"/>
  <c r="V79" i="31"/>
  <c r="S113" i="31"/>
  <c r="AA130" i="31"/>
  <c r="J33" i="31"/>
  <c r="Q7" i="31"/>
  <c r="H51" i="31"/>
  <c r="Q87" i="31"/>
  <c r="U113" i="31"/>
  <c r="C65" i="31"/>
  <c r="AA34" i="31"/>
  <c r="S87" i="31"/>
  <c r="J122" i="31"/>
  <c r="S11" i="31"/>
  <c r="AB127" i="31"/>
  <c r="AB26" i="31"/>
  <c r="J50" i="31"/>
  <c r="AA38" i="31"/>
  <c r="V59" i="31"/>
  <c r="V52" i="31"/>
  <c r="V8" i="31"/>
  <c r="H46" i="31"/>
  <c r="U118" i="31"/>
  <c r="V116" i="31"/>
  <c r="AA18" i="31"/>
  <c r="H128" i="31"/>
  <c r="P48" i="31"/>
  <c r="H49" i="31"/>
  <c r="J41" i="31"/>
  <c r="AA132" i="31"/>
  <c r="P19" i="31"/>
  <c r="J73" i="31"/>
  <c r="AB132" i="31"/>
  <c r="C116" i="31"/>
  <c r="R43" i="31"/>
  <c r="M102" i="31"/>
  <c r="T98" i="31"/>
  <c r="AA113" i="31"/>
  <c r="R131" i="31"/>
  <c r="AA116" i="31"/>
  <c r="R119" i="31"/>
  <c r="U114" i="31"/>
  <c r="Q74" i="31"/>
  <c r="AB74" i="31"/>
  <c r="V7" i="31"/>
  <c r="T58" i="31"/>
  <c r="S100" i="31"/>
  <c r="I130" i="31"/>
  <c r="H125" i="31"/>
  <c r="M111" i="31"/>
  <c r="I15" i="31"/>
  <c r="M125" i="31"/>
  <c r="M75" i="31"/>
  <c r="M133" i="31"/>
  <c r="T90" i="31"/>
  <c r="U47" i="31"/>
  <c r="P75" i="31"/>
  <c r="U111" i="31"/>
  <c r="M126" i="31"/>
  <c r="R47" i="31"/>
  <c r="H59" i="31"/>
  <c r="Q17" i="31"/>
  <c r="Q86" i="31"/>
  <c r="P114" i="31"/>
  <c r="H132" i="31"/>
  <c r="V34" i="31"/>
  <c r="T9" i="31"/>
  <c r="U52" i="31"/>
  <c r="M89" i="31"/>
  <c r="Q114" i="31"/>
  <c r="C4" i="31"/>
  <c r="J38" i="31"/>
  <c r="P89" i="31"/>
  <c r="U50" i="31"/>
  <c r="W19" i="31"/>
  <c r="R53" i="31"/>
  <c r="AB50" i="31"/>
  <c r="AB77" i="31"/>
  <c r="Q59" i="31"/>
  <c r="W52" i="31"/>
  <c r="AA8" i="31"/>
  <c r="V75" i="31"/>
  <c r="T4" i="31"/>
  <c r="V122" i="31"/>
  <c r="T20" i="31"/>
  <c r="P131" i="31"/>
  <c r="R19" i="31"/>
  <c r="C78" i="31"/>
  <c r="AA43" i="31"/>
  <c r="AB103" i="31"/>
  <c r="Q25" i="31"/>
  <c r="C75" i="31"/>
  <c r="R135" i="31"/>
  <c r="V132" i="31"/>
  <c r="AB46" i="31"/>
  <c r="W108" i="31"/>
  <c r="V99" i="31"/>
  <c r="AA114" i="31"/>
  <c r="H99" i="31"/>
  <c r="M119" i="31"/>
  <c r="Q98" i="31"/>
  <c r="AB119" i="31"/>
  <c r="U75" i="31"/>
  <c r="AA74" i="31"/>
  <c r="T11" i="31"/>
  <c r="T59" i="31"/>
  <c r="P102" i="31"/>
  <c r="H137" i="31"/>
  <c r="J111" i="31"/>
  <c r="P112" i="31"/>
  <c r="R79" i="31"/>
  <c r="U130" i="31"/>
  <c r="U102" i="31"/>
  <c r="S135" i="31"/>
  <c r="U4" i="31"/>
  <c r="Q52" i="31"/>
  <c r="AA78" i="31"/>
  <c r="S112" i="31"/>
  <c r="I127" i="31"/>
  <c r="I86" i="31"/>
  <c r="M65" i="31"/>
  <c r="I29" i="31"/>
  <c r="M87" i="31"/>
  <c r="J115" i="31"/>
  <c r="T133" i="31"/>
  <c r="AA40" i="31"/>
  <c r="W15" i="31"/>
  <c r="V53" i="31"/>
  <c r="R92" i="31"/>
  <c r="AA118" i="31"/>
  <c r="AB4" i="31"/>
  <c r="J42" i="31"/>
  <c r="Q95" i="31"/>
  <c r="AB88" i="31"/>
  <c r="AB92" i="31"/>
  <c r="AA66" i="31"/>
  <c r="H50" i="31"/>
  <c r="AA71" i="31"/>
  <c r="S59" i="31"/>
  <c r="I21" i="31"/>
  <c r="I94" i="31"/>
  <c r="T94" i="31"/>
  <c r="V19" i="31"/>
  <c r="Q128" i="31"/>
  <c r="V29" i="31"/>
  <c r="R137" i="31"/>
  <c r="AA110" i="31"/>
  <c r="H92" i="31"/>
  <c r="AB51" i="31"/>
  <c r="T123" i="31"/>
  <c r="W30" i="31"/>
  <c r="J79" i="31"/>
  <c r="C94" i="31"/>
  <c r="P5" i="31"/>
  <c r="U49" i="31"/>
  <c r="J116" i="31"/>
  <c r="W103" i="31"/>
  <c r="S116" i="31"/>
  <c r="R100" i="31"/>
  <c r="AA120" i="31"/>
  <c r="S99" i="31"/>
  <c r="T128" i="31"/>
  <c r="J78" i="31"/>
  <c r="I79" i="31"/>
  <c r="H15" i="31"/>
  <c r="V71" i="31"/>
  <c r="J104" i="31"/>
  <c r="AB137" i="31"/>
  <c r="M112" i="31"/>
  <c r="J113" i="31"/>
  <c r="R90" i="31"/>
  <c r="Q135" i="31"/>
  <c r="S104" i="31"/>
  <c r="Q136" i="31"/>
  <c r="H8" i="31"/>
  <c r="T53" i="31"/>
  <c r="U79" i="31"/>
  <c r="Q113" i="31"/>
  <c r="P128" i="31"/>
  <c r="R4" i="31"/>
  <c r="I72" i="31"/>
  <c r="I44" i="31"/>
  <c r="W90" i="31"/>
  <c r="Q116" i="31"/>
  <c r="U135" i="31"/>
  <c r="H42" i="31"/>
  <c r="R17" i="31"/>
  <c r="J57" i="31"/>
  <c r="I95" i="31"/>
  <c r="I120" i="31"/>
  <c r="Q6" i="31"/>
  <c r="H47" i="31"/>
  <c r="H100" i="31"/>
  <c r="V125" i="31"/>
  <c r="V46" i="31"/>
  <c r="P17" i="31"/>
  <c r="P32" i="31"/>
  <c r="R56" i="31"/>
  <c r="V64" i="31"/>
  <c r="AA45" i="31"/>
  <c r="U11" i="31"/>
  <c r="V27" i="31"/>
  <c r="S44" i="31"/>
  <c r="C29" i="31"/>
  <c r="T44" i="31"/>
  <c r="P55" i="31"/>
  <c r="H35" i="31"/>
  <c r="W91" i="31"/>
  <c r="C5" i="31"/>
  <c r="S30" i="31"/>
  <c r="P14" i="31"/>
  <c r="I35" i="31"/>
  <c r="V42" i="31"/>
  <c r="Q14" i="31"/>
  <c r="J27" i="31"/>
  <c r="J44" i="31"/>
  <c r="V21" i="31"/>
  <c r="J39" i="31"/>
  <c r="AB89" i="31"/>
  <c r="T7" i="31"/>
  <c r="W117" i="31"/>
  <c r="AA50" i="31"/>
  <c r="T39" i="31"/>
  <c r="AB59" i="31"/>
  <c r="U27" i="31"/>
  <c r="U9" i="31"/>
  <c r="W104" i="31"/>
  <c r="P40" i="31"/>
  <c r="S86" i="31"/>
  <c r="R31" i="31"/>
  <c r="AB99" i="31"/>
  <c r="R13" i="31"/>
  <c r="U5" i="31"/>
  <c r="V55" i="31"/>
  <c r="J30" i="31"/>
  <c r="AB32" i="31"/>
  <c r="U85" i="31"/>
  <c r="I25" i="31"/>
  <c r="I18" i="31"/>
  <c r="I54" i="31"/>
  <c r="P117" i="31"/>
  <c r="C105" i="31"/>
  <c r="J120" i="31"/>
  <c r="V106" i="31"/>
  <c r="I125" i="31"/>
  <c r="P101" i="31"/>
  <c r="C137" i="31"/>
  <c r="M74" i="31"/>
  <c r="T55" i="31"/>
  <c r="J31" i="31"/>
  <c r="T72" i="31"/>
  <c r="AB108" i="31"/>
  <c r="P79" i="31"/>
  <c r="J123" i="31"/>
  <c r="M118" i="31"/>
  <c r="T102" i="31"/>
  <c r="P136" i="31"/>
  <c r="I108" i="31"/>
  <c r="Q137" i="31"/>
  <c r="Q9" i="31"/>
  <c r="J58" i="31"/>
  <c r="P86" i="31"/>
  <c r="M114" i="31"/>
  <c r="M129" i="31"/>
  <c r="I7" i="31"/>
  <c r="T79" i="31"/>
  <c r="T52" i="31"/>
  <c r="Q92" i="31"/>
  <c r="M117" i="31"/>
  <c r="S136" i="31"/>
  <c r="V47" i="31"/>
  <c r="J28" i="31"/>
  <c r="P58" i="31"/>
  <c r="C102" i="31"/>
  <c r="W123" i="31"/>
  <c r="R7" i="31"/>
  <c r="AB47" i="31"/>
  <c r="H102" i="31"/>
  <c r="V137" i="31"/>
  <c r="V4" i="31"/>
  <c r="J18" i="31"/>
  <c r="S34" i="31"/>
  <c r="V56" i="31"/>
  <c r="Q64" i="31"/>
  <c r="C45" i="31"/>
  <c r="R12" i="31"/>
  <c r="T32" i="31"/>
  <c r="C46" i="31"/>
  <c r="R29" i="31"/>
  <c r="V51" i="31"/>
  <c r="J55" i="31"/>
  <c r="R35" i="31"/>
  <c r="U91" i="31"/>
  <c r="AA5" i="31"/>
  <c r="V30" i="31"/>
  <c r="H16" i="31"/>
  <c r="P36" i="31"/>
  <c r="U42" i="31"/>
  <c r="I16" i="31"/>
  <c r="H30" i="31"/>
  <c r="AA44" i="31"/>
  <c r="T22" i="31"/>
  <c r="I45" i="31"/>
  <c r="T54" i="31"/>
  <c r="AB7" i="31"/>
  <c r="AB22" i="31"/>
  <c r="V50" i="31"/>
  <c r="AA57" i="31"/>
  <c r="S16" i="31"/>
  <c r="W99" i="31"/>
  <c r="W9" i="31"/>
  <c r="T113" i="31"/>
  <c r="R49" i="31"/>
  <c r="AB102" i="31"/>
  <c r="AB34" i="31"/>
  <c r="AB24" i="31"/>
  <c r="I19" i="31"/>
  <c r="U10" i="31"/>
  <c r="H73" i="31"/>
  <c r="P16" i="31"/>
  <c r="J37" i="31"/>
  <c r="P87" i="31"/>
  <c r="U40" i="31"/>
  <c r="Q19" i="31"/>
  <c r="C58" i="31"/>
  <c r="W120" i="31"/>
  <c r="V114" i="31"/>
  <c r="W128" i="31"/>
  <c r="AA94" i="31"/>
  <c r="S131" i="31"/>
  <c r="P103" i="31"/>
  <c r="H74" i="31"/>
  <c r="R74" i="31"/>
  <c r="H79" i="31"/>
  <c r="W33" i="31"/>
  <c r="W75" i="31"/>
  <c r="C111" i="31"/>
  <c r="H90" i="31"/>
  <c r="M124" i="31"/>
  <c r="M123" i="31"/>
  <c r="R104" i="31"/>
  <c r="P137" i="31"/>
  <c r="S111" i="31"/>
  <c r="H4" i="31"/>
  <c r="T15" i="31"/>
  <c r="I59" i="31"/>
  <c r="J87" i="31"/>
  <c r="I115" i="31"/>
  <c r="W130" i="31"/>
  <c r="J34" i="31"/>
  <c r="M86" i="31"/>
  <c r="H55" i="31"/>
  <c r="AA97" i="31"/>
  <c r="W118" i="31"/>
  <c r="T137" i="31"/>
  <c r="P49" i="31"/>
  <c r="W31" i="31"/>
  <c r="U65" i="31"/>
  <c r="AA102" i="31"/>
  <c r="V124" i="31"/>
  <c r="AB14" i="31"/>
  <c r="S49" i="31"/>
  <c r="C104" i="31"/>
  <c r="I12" i="31"/>
  <c r="S5" i="31"/>
  <c r="W20" i="31"/>
  <c r="AB36" i="31"/>
  <c r="U56" i="31"/>
  <c r="P64" i="31"/>
  <c r="U45" i="31"/>
  <c r="P13" i="31"/>
  <c r="S33" i="31"/>
  <c r="C76" i="31"/>
  <c r="AB29" i="31"/>
  <c r="S51" i="31"/>
  <c r="AB55" i="31"/>
  <c r="Q35" i="31"/>
  <c r="S91" i="31"/>
  <c r="U6" i="31"/>
  <c r="U30" i="31"/>
  <c r="AA16" i="31"/>
  <c r="Q37" i="31"/>
  <c r="Q42" i="31"/>
  <c r="U73" i="31"/>
  <c r="AA7" i="31"/>
  <c r="H11" i="31"/>
  <c r="T50" i="31"/>
  <c r="W86" i="31"/>
  <c r="H56" i="31"/>
  <c r="AB28" i="31"/>
  <c r="J9" i="31"/>
  <c r="W132" i="31"/>
  <c r="R54" i="31"/>
  <c r="AA127" i="31"/>
  <c r="AB44" i="31"/>
  <c r="Q58" i="31"/>
  <c r="AA54" i="31"/>
  <c r="J14" i="31"/>
  <c r="W74" i="31"/>
  <c r="I104" i="31"/>
  <c r="AA39" i="31"/>
  <c r="J92" i="31"/>
  <c r="C95" i="31"/>
  <c r="AA21" i="31"/>
  <c r="V66" i="31"/>
  <c r="AB126" i="31"/>
  <c r="U127" i="31"/>
  <c r="T132" i="31"/>
  <c r="H98" i="31"/>
  <c r="H136" i="31"/>
  <c r="T114" i="31"/>
  <c r="I74" i="31"/>
  <c r="AA75" i="31"/>
  <c r="S95" i="31"/>
  <c r="AA35" i="31"/>
  <c r="M79" i="31"/>
  <c r="H112" i="31"/>
  <c r="Q102" i="31"/>
  <c r="P4" i="31"/>
  <c r="P124" i="31"/>
  <c r="H108" i="31"/>
  <c r="P47" i="31"/>
  <c r="R112" i="31"/>
  <c r="P31" i="31"/>
  <c r="I24" i="31"/>
  <c r="Q65" i="31"/>
  <c r="I88" i="31"/>
  <c r="P116" i="31"/>
  <c r="S133" i="31"/>
  <c r="S79" i="31"/>
  <c r="I87" i="31"/>
  <c r="U66" i="31"/>
  <c r="W102" i="31"/>
  <c r="H120" i="31"/>
  <c r="J15" i="31"/>
  <c r="C51" i="31"/>
  <c r="W34" i="31"/>
  <c r="I73" i="31"/>
  <c r="V104" i="31"/>
  <c r="U125" i="31"/>
  <c r="AA15" i="31"/>
  <c r="S55" i="31"/>
  <c r="T106" i="31"/>
  <c r="V15" i="31"/>
  <c r="U7" i="31"/>
  <c r="Q11" i="31"/>
  <c r="AB120" i="31"/>
  <c r="W58" i="31"/>
  <c r="J20" i="31"/>
  <c r="R102" i="31"/>
  <c r="I9" i="31"/>
  <c r="AB136" i="31"/>
  <c r="V58" i="31"/>
  <c r="R133" i="31"/>
  <c r="W47" i="31"/>
  <c r="C77" i="31"/>
  <c r="S73" i="31"/>
  <c r="AA17" i="31"/>
  <c r="I92" i="31"/>
  <c r="R116" i="31"/>
  <c r="H43" i="31"/>
  <c r="M101" i="31"/>
  <c r="M115" i="31"/>
  <c r="U25" i="31"/>
  <c r="H72" i="31"/>
  <c r="V128" i="31"/>
  <c r="M94" i="31"/>
  <c r="J135" i="31"/>
  <c r="I99" i="31"/>
  <c r="H103" i="31"/>
  <c r="S119" i="31"/>
  <c r="J74" i="31"/>
  <c r="P78" i="31"/>
  <c r="V108" i="31"/>
  <c r="V38" i="31"/>
  <c r="W85" i="31"/>
  <c r="C113" i="31"/>
  <c r="H111" i="31"/>
  <c r="C34" i="31"/>
  <c r="J125" i="31"/>
  <c r="Q111" i="31"/>
  <c r="Q47" i="31"/>
  <c r="P113" i="31"/>
  <c r="Q31" i="31"/>
  <c r="H26" i="31"/>
  <c r="T66" i="31"/>
  <c r="U90" i="31"/>
  <c r="C117" i="31"/>
  <c r="T135" i="31"/>
  <c r="J7" i="31"/>
  <c r="W4" i="31"/>
  <c r="J71" i="31"/>
  <c r="U104" i="31"/>
  <c r="V123" i="31"/>
  <c r="T40" i="31"/>
  <c r="U53" i="31"/>
  <c r="I38" i="31"/>
  <c r="C74" i="31"/>
  <c r="M106" i="31"/>
  <c r="M127" i="31"/>
  <c r="S17" i="31"/>
  <c r="AB65" i="31"/>
  <c r="T108" i="31"/>
  <c r="C15" i="31"/>
  <c r="W7" i="31"/>
  <c r="W50" i="31"/>
  <c r="S32" i="31"/>
  <c r="AA126" i="31"/>
  <c r="AB43" i="31"/>
  <c r="R130" i="31"/>
  <c r="V9" i="31"/>
  <c r="S25" i="31"/>
  <c r="T73" i="31"/>
  <c r="W6" i="31"/>
  <c r="AA90" i="31"/>
  <c r="S92" i="31"/>
  <c r="C92" i="31"/>
  <c r="I20" i="31"/>
  <c r="H94" i="31"/>
  <c r="J25" i="31"/>
  <c r="AA46" i="31"/>
  <c r="AB104" i="31"/>
  <c r="AB124" i="31"/>
  <c r="AA27" i="31"/>
  <c r="T86" i="31"/>
  <c r="S130" i="31"/>
  <c r="Q96" i="31"/>
  <c r="AA137" i="31"/>
  <c r="T100" i="31"/>
  <c r="R114" i="31"/>
  <c r="I98" i="31"/>
  <c r="I75" i="31"/>
  <c r="S74" i="31"/>
  <c r="W113" i="31"/>
  <c r="T42" i="31"/>
  <c r="AA86" i="31"/>
  <c r="AB113" i="31"/>
  <c r="J112" i="31"/>
  <c r="Q4" i="31"/>
  <c r="T130" i="31"/>
  <c r="Q112" i="31"/>
  <c r="S31" i="31"/>
  <c r="T118" i="31"/>
  <c r="P15" i="31"/>
  <c r="U31" i="31"/>
  <c r="H71" i="31"/>
  <c r="P92" i="31"/>
  <c r="V118" i="31"/>
  <c r="R136" i="31"/>
  <c r="C8" i="31"/>
  <c r="C6" i="31"/>
  <c r="V74" i="31"/>
  <c r="M108" i="31"/>
  <c r="U124" i="31"/>
  <c r="J49" i="31"/>
  <c r="C57" i="31"/>
  <c r="AB40" i="31"/>
  <c r="R75" i="31"/>
  <c r="Q108" i="31"/>
  <c r="AB130" i="31"/>
  <c r="P26" i="31"/>
  <c r="Q71" i="31"/>
  <c r="P110" i="31"/>
  <c r="AA65" i="31"/>
  <c r="C7" i="31"/>
  <c r="R50" i="31"/>
  <c r="S38" i="31"/>
  <c r="AA108" i="31"/>
  <c r="I52" i="31"/>
  <c r="AA103" i="31"/>
  <c r="U72" i="31"/>
  <c r="T76" i="31"/>
  <c r="AA92" i="31"/>
  <c r="S20" i="31"/>
  <c r="AB114" i="31"/>
  <c r="AA106" i="31"/>
  <c r="H20" i="31"/>
  <c r="AA28" i="31"/>
  <c r="AA104" i="31"/>
  <c r="Q45" i="31"/>
  <c r="AA53" i="31"/>
  <c r="I116" i="31"/>
  <c r="AA42" i="31"/>
  <c r="AA30" i="31"/>
  <c r="M92" i="31"/>
  <c r="J98" i="31"/>
  <c r="AA99" i="31"/>
  <c r="H114" i="31"/>
  <c r="P104" i="31"/>
  <c r="AB131" i="31"/>
  <c r="U99" i="31"/>
  <c r="T75" i="31"/>
  <c r="Q78" i="31"/>
  <c r="W137" i="31"/>
  <c r="V49" i="31"/>
  <c r="C90" i="31"/>
  <c r="H124" i="31"/>
  <c r="C118" i="31"/>
  <c r="M90" i="31"/>
  <c r="M136" i="31"/>
  <c r="R118" i="31"/>
  <c r="S4" i="31"/>
  <c r="R124" i="31"/>
  <c r="I49" i="31"/>
  <c r="R34" i="31"/>
  <c r="C73" i="31"/>
  <c r="V102" i="31"/>
  <c r="U123" i="31"/>
  <c r="I31" i="31"/>
  <c r="Q15" i="31"/>
  <c r="I8" i="31"/>
  <c r="P77" i="31"/>
  <c r="V111" i="31"/>
  <c r="P126" i="31"/>
  <c r="J26" i="31"/>
  <c r="S65" i="31"/>
  <c r="AA47" i="31"/>
  <c r="W79" i="31"/>
  <c r="W111" i="31"/>
  <c r="AA136" i="31"/>
  <c r="AA31" i="31"/>
  <c r="AB79" i="31"/>
  <c r="AA112" i="31"/>
  <c r="H23" i="31"/>
  <c r="J12" i="31"/>
  <c r="H24" i="31"/>
  <c r="T48" i="31"/>
  <c r="W64" i="31"/>
  <c r="S45" i="31"/>
  <c r="J8" i="31"/>
  <c r="T18" i="31"/>
  <c r="C33" i="31"/>
  <c r="T12" i="31"/>
  <c r="U34" i="31"/>
  <c r="H118" i="31"/>
  <c r="V85" i="31"/>
  <c r="H104" i="31"/>
  <c r="I113" i="31"/>
  <c r="C99" i="31"/>
  <c r="W125" i="31"/>
  <c r="M135" i="31"/>
  <c r="J72" i="31"/>
  <c r="Q75" i="31"/>
  <c r="Q77" i="31"/>
  <c r="AA123" i="31"/>
  <c r="R10" i="31"/>
  <c r="P29" i="31"/>
  <c r="I56" i="31"/>
  <c r="AB45" i="31"/>
  <c r="V16" i="31"/>
  <c r="P38" i="31"/>
  <c r="T29" i="31"/>
  <c r="AA55" i="31"/>
  <c r="J35" i="31"/>
  <c r="V91" i="31"/>
  <c r="P22" i="31"/>
  <c r="V17" i="31"/>
  <c r="R41" i="31"/>
  <c r="AB11" i="31"/>
  <c r="Q27" i="31"/>
  <c r="I48" i="31"/>
  <c r="R36" i="31"/>
  <c r="V76" i="31"/>
  <c r="C17" i="31"/>
  <c r="R64" i="31"/>
  <c r="R93" i="31"/>
  <c r="C11" i="31"/>
  <c r="V22" i="31"/>
  <c r="P10" i="31"/>
  <c r="H25" i="31"/>
  <c r="T38" i="31"/>
  <c r="C134" i="31"/>
  <c r="S21" i="31"/>
  <c r="AA37" i="31"/>
  <c r="I53" i="31"/>
  <c r="AB85" i="31"/>
  <c r="W96" i="31"/>
  <c r="I57" i="31"/>
  <c r="H66" i="31"/>
  <c r="S78" i="31"/>
  <c r="V107" i="31"/>
  <c r="U89" i="31"/>
  <c r="T97" i="31"/>
  <c r="V101" i="31"/>
  <c r="I96" i="31"/>
  <c r="P71" i="31"/>
  <c r="U100" i="31"/>
  <c r="P90" i="31"/>
  <c r="I106" i="31"/>
  <c r="J121" i="31"/>
  <c r="AB100" i="31"/>
  <c r="I110" i="31"/>
  <c r="C79" i="31"/>
  <c r="C106" i="31"/>
  <c r="AB117" i="31"/>
  <c r="R103" i="31"/>
  <c r="S129" i="31"/>
  <c r="V90" i="31"/>
  <c r="AA122" i="31"/>
  <c r="AB118" i="31"/>
  <c r="I123" i="31"/>
  <c r="V119" i="31"/>
  <c r="S127" i="31"/>
  <c r="W112" i="31"/>
  <c r="T127" i="31"/>
  <c r="S118" i="31"/>
  <c r="Q133" i="31"/>
  <c r="J119" i="31"/>
  <c r="Q89" i="31"/>
  <c r="S110" i="31"/>
  <c r="C100" i="31"/>
  <c r="W115" i="31"/>
  <c r="V98" i="31"/>
  <c r="Q127" i="31"/>
  <c r="AA131" i="31"/>
  <c r="H65" i="31"/>
  <c r="R85" i="31"/>
  <c r="S121" i="31"/>
  <c r="T110" i="31"/>
  <c r="H116" i="31"/>
  <c r="P8" i="31"/>
  <c r="P129" i="31"/>
  <c r="T125" i="31"/>
  <c r="AB115" i="31"/>
  <c r="J4" i="31"/>
  <c r="M137" i="31"/>
  <c r="AB73" i="31"/>
  <c r="AB78" i="31"/>
  <c r="R86" i="31"/>
  <c r="AA124" i="31"/>
  <c r="P11" i="31"/>
  <c r="R30" i="31"/>
  <c r="AA56" i="31"/>
  <c r="H45" i="31"/>
  <c r="T17" i="31"/>
  <c r="U39" i="31"/>
  <c r="V32" i="31"/>
  <c r="W55" i="31"/>
  <c r="T91" i="31"/>
  <c r="J22" i="31"/>
  <c r="Q23" i="31"/>
  <c r="W18" i="31"/>
  <c r="AB41" i="31"/>
  <c r="V12" i="31"/>
  <c r="W32" i="31"/>
  <c r="H64" i="31"/>
  <c r="U37" i="31"/>
  <c r="U76" i="31"/>
  <c r="AB17" i="31"/>
  <c r="AA93" i="31"/>
  <c r="I93" i="31"/>
  <c r="R11" i="31"/>
  <c r="V23" i="31"/>
  <c r="J11" i="31"/>
  <c r="W25" i="31"/>
  <c r="Q38" i="31"/>
  <c r="V134" i="31"/>
  <c r="R21" i="31"/>
  <c r="H37" i="31"/>
  <c r="C54" i="31"/>
  <c r="I85" i="31"/>
  <c r="V96" i="31"/>
  <c r="AA58" i="31"/>
  <c r="R71" i="31"/>
  <c r="R78" i="31"/>
  <c r="S107" i="31"/>
  <c r="T89" i="31"/>
  <c r="S97" i="31"/>
  <c r="U101" i="31"/>
  <c r="W53" i="31"/>
  <c r="U77" i="31"/>
  <c r="T105" i="31"/>
  <c r="S94" i="31"/>
  <c r="S109" i="31"/>
  <c r="AB121" i="31"/>
  <c r="I100" i="31"/>
  <c r="W110" i="31"/>
  <c r="AA79" i="31"/>
  <c r="AA115" i="31"/>
  <c r="I117" i="31"/>
  <c r="H106" i="31"/>
  <c r="R129" i="31"/>
  <c r="U94" i="31"/>
  <c r="H122" i="31"/>
  <c r="T119" i="31"/>
  <c r="AB123" i="31"/>
  <c r="R127" i="31"/>
  <c r="P130" i="31"/>
  <c r="R113" i="31"/>
  <c r="Q130" i="31"/>
  <c r="C108" i="31"/>
  <c r="AB53" i="31"/>
  <c r="AA121" i="31"/>
  <c r="H117" i="31"/>
  <c r="C122" i="31"/>
  <c r="W131" i="31"/>
  <c r="H127" i="31"/>
  <c r="P107" i="31"/>
  <c r="AB52" i="31"/>
  <c r="P98" i="31"/>
  <c r="C115" i="31"/>
  <c r="S7" i="31"/>
  <c r="C9" i="31"/>
  <c r="T111" i="31"/>
  <c r="J19" i="31"/>
  <c r="C103" i="31"/>
  <c r="U48" i="31"/>
  <c r="M113" i="31"/>
  <c r="M97" i="31"/>
  <c r="J110" i="31"/>
  <c r="M110" i="31"/>
  <c r="W13" i="31"/>
  <c r="C13" i="31"/>
  <c r="H38" i="31"/>
  <c r="C64" i="31"/>
  <c r="U22" i="31"/>
  <c r="P23" i="31"/>
  <c r="J21" i="31"/>
  <c r="T34" i="31"/>
  <c r="Q55" i="31"/>
  <c r="R91" i="31"/>
  <c r="P46" i="31"/>
  <c r="Q24" i="31"/>
  <c r="Q21" i="31"/>
  <c r="H41" i="31"/>
  <c r="S13" i="31"/>
  <c r="C32" i="31"/>
  <c r="S36" i="31"/>
  <c r="S39" i="31"/>
  <c r="S76" i="31"/>
  <c r="H17" i="31"/>
  <c r="H93" i="31"/>
  <c r="C93" i="31"/>
  <c r="T13" i="31"/>
  <c r="W24" i="31"/>
  <c r="H12" i="31"/>
  <c r="T25" i="31"/>
  <c r="H44" i="31"/>
  <c r="U134" i="31"/>
  <c r="AB21" i="31"/>
  <c r="W37" i="31"/>
  <c r="I71" i="31"/>
  <c r="AA85" i="31"/>
  <c r="T96" i="31"/>
  <c r="H58" i="31"/>
  <c r="I77" i="31"/>
  <c r="M78" i="31"/>
  <c r="R107" i="31"/>
  <c r="S89" i="31"/>
  <c r="R97" i="31"/>
  <c r="S101" i="31"/>
  <c r="C53" i="31"/>
  <c r="U78" i="31"/>
  <c r="M109" i="31"/>
  <c r="Q94" i="31"/>
  <c r="Q90" i="31"/>
  <c r="I121" i="31"/>
  <c r="W100" i="31"/>
  <c r="C110" i="31"/>
  <c r="R87" i="31"/>
  <c r="H115" i="31"/>
  <c r="AA117" i="31"/>
  <c r="J129" i="31"/>
  <c r="Q129" i="31"/>
  <c r="R95" i="31"/>
  <c r="W122" i="31"/>
  <c r="P127" i="31"/>
  <c r="T124" i="31"/>
  <c r="V131" i="31"/>
  <c r="C131" i="31"/>
  <c r="I114" i="31"/>
  <c r="H131" i="31"/>
  <c r="U120" i="31"/>
  <c r="C120" i="31"/>
  <c r="J85" i="31"/>
  <c r="AB95" i="31"/>
  <c r="U110" i="31"/>
  <c r="AB129" i="31"/>
  <c r="T131" i="31"/>
  <c r="Q118" i="31"/>
  <c r="V89" i="31"/>
  <c r="T101" i="31"/>
  <c r="M98" i="31"/>
  <c r="C88" i="31"/>
  <c r="T99" i="31"/>
  <c r="V5" i="31"/>
  <c r="AB30" i="31"/>
  <c r="Q36" i="31"/>
  <c r="P72" i="31"/>
  <c r="W106" i="31"/>
  <c r="AA51" i="31"/>
  <c r="Q123" i="31"/>
  <c r="T104" i="31"/>
  <c r="U112" i="31"/>
  <c r="V112" i="31"/>
  <c r="W23" i="31"/>
  <c r="AB13" i="31"/>
  <c r="I39" i="31"/>
  <c r="AA64" i="31"/>
  <c r="Q22" i="31"/>
  <c r="P24" i="31"/>
  <c r="H36" i="31"/>
  <c r="Q34" i="31"/>
  <c r="C55" i="31"/>
  <c r="M91" i="31"/>
  <c r="U46" i="31"/>
  <c r="Q30" i="31"/>
  <c r="R22" i="31"/>
  <c r="AA41" i="31"/>
  <c r="AB16" i="31"/>
  <c r="U32" i="31"/>
  <c r="V36" i="31"/>
  <c r="AB39" i="31"/>
  <c r="R76" i="31"/>
  <c r="AA6" i="31"/>
  <c r="V93" i="31"/>
  <c r="AB93" i="31"/>
  <c r="I6" i="31"/>
  <c r="W26" i="31"/>
  <c r="AB12" i="31"/>
  <c r="C27" i="31"/>
  <c r="S46" i="31"/>
  <c r="T134" i="31"/>
  <c r="H21" i="31"/>
  <c r="C37" i="31"/>
  <c r="W77" i="31"/>
  <c r="C85" i="31"/>
  <c r="R96" i="31"/>
  <c r="U58" i="31"/>
  <c r="H85" i="31"/>
  <c r="Q107" i="31"/>
  <c r="Q97" i="31"/>
  <c r="H52" i="31"/>
  <c r="T85" i="31"/>
  <c r="J94" i="31"/>
  <c r="W88" i="31"/>
  <c r="R109" i="31"/>
  <c r="Q132" i="31"/>
  <c r="R123" i="31"/>
  <c r="U86" i="31"/>
  <c r="H53" i="31"/>
  <c r="H121" i="31"/>
  <c r="I129" i="31"/>
  <c r="S50" i="31"/>
  <c r="Q33" i="31"/>
  <c r="T27" i="31"/>
  <c r="U28" i="31"/>
  <c r="Q119" i="31"/>
  <c r="W87" i="31"/>
  <c r="J75" i="31"/>
  <c r="M121" i="31"/>
  <c r="S125" i="31"/>
  <c r="V135" i="31"/>
  <c r="C23" i="31"/>
  <c r="AA14" i="31"/>
  <c r="P42" i="31"/>
  <c r="T64" i="31"/>
  <c r="W5" i="31"/>
  <c r="P25" i="31"/>
  <c r="C10" i="31"/>
  <c r="P37" i="31"/>
  <c r="H76" i="31"/>
  <c r="I91" i="31"/>
  <c r="T46" i="31"/>
  <c r="H5" i="31"/>
  <c r="S23" i="31"/>
  <c r="T41" i="31"/>
  <c r="T21" i="31"/>
  <c r="J32" i="31"/>
  <c r="J36" i="31"/>
  <c r="H39" i="31"/>
  <c r="P76" i="31"/>
  <c r="H6" i="31"/>
  <c r="W93" i="31"/>
  <c r="V48" i="31"/>
  <c r="T8" i="31"/>
  <c r="C26" i="31"/>
  <c r="V13" i="31"/>
  <c r="J29" i="31"/>
  <c r="Q48" i="31"/>
  <c r="S134" i="31"/>
  <c r="U21" i="31"/>
  <c r="T37" i="31"/>
  <c r="V78" i="31"/>
  <c r="W59" i="31"/>
  <c r="M107" i="31"/>
  <c r="H89" i="31"/>
  <c r="J105" i="31"/>
  <c r="V117" i="31"/>
  <c r="Q50" i="31"/>
  <c r="W94" i="31"/>
  <c r="T30" i="31"/>
  <c r="H40" i="31"/>
  <c r="J136" i="31"/>
  <c r="V92" i="31"/>
  <c r="T31" i="31"/>
  <c r="T121" i="31"/>
  <c r="R77" i="31"/>
  <c r="P96" i="31"/>
  <c r="M88" i="31"/>
  <c r="T95" i="31"/>
  <c r="AB38" i="31"/>
  <c r="AB94" i="31"/>
  <c r="AB112" i="31"/>
  <c r="R94" i="31"/>
  <c r="Q101" i="31"/>
  <c r="C125" i="31"/>
  <c r="P125" i="31"/>
  <c r="Q79" i="31"/>
  <c r="V31" i="31"/>
  <c r="P33" i="31"/>
  <c r="J23" i="31"/>
  <c r="U20" i="31"/>
  <c r="I55" i="31"/>
  <c r="J64" i="31"/>
  <c r="AB9" i="31"/>
  <c r="AB33" i="31"/>
  <c r="S26" i="31"/>
  <c r="U51" i="31"/>
  <c r="C14" i="31"/>
  <c r="AA91" i="31"/>
  <c r="C16" i="31"/>
  <c r="Q8" i="31"/>
  <c r="C30" i="31"/>
  <c r="H48" i="31"/>
  <c r="T24" i="31"/>
  <c r="W44" i="31"/>
  <c r="J13" i="31"/>
  <c r="I64" i="31"/>
  <c r="AB76" i="31"/>
  <c r="S14" i="31"/>
  <c r="Q93" i="31"/>
  <c r="W48" i="31"/>
  <c r="I17" i="31"/>
  <c r="Q26" i="31"/>
  <c r="H18" i="31"/>
  <c r="T35" i="31"/>
  <c r="AB134" i="31"/>
  <c r="P134" i="31"/>
  <c r="V24" i="31"/>
  <c r="C28" i="31"/>
  <c r="AB57" i="31"/>
  <c r="J96" i="31"/>
  <c r="V77" i="31"/>
  <c r="R59" i="31"/>
  <c r="V86" i="31"/>
  <c r="H107" i="31"/>
  <c r="M77" i="31"/>
  <c r="AB97" i="31"/>
  <c r="H101" i="31"/>
  <c r="C71" i="31"/>
  <c r="H54" i="31"/>
  <c r="I90" i="31"/>
  <c r="V103" i="31"/>
  <c r="S106" i="31"/>
  <c r="M103" i="31"/>
  <c r="V121" i="31"/>
  <c r="V105" i="31"/>
  <c r="C47" i="31"/>
  <c r="M95" i="31"/>
  <c r="S115" i="31"/>
  <c r="S117" i="31"/>
  <c r="W129" i="31"/>
  <c r="I109" i="31"/>
  <c r="I105" i="31"/>
  <c r="R122" i="31"/>
  <c r="AB111" i="31"/>
  <c r="C133" i="31"/>
  <c r="R108" i="31"/>
  <c r="V136" i="31"/>
  <c r="P123" i="31"/>
  <c r="C136" i="31"/>
  <c r="U132" i="31"/>
  <c r="Q40" i="31"/>
  <c r="Q16" i="31"/>
  <c r="P30" i="31"/>
  <c r="J99" i="31"/>
  <c r="H113" i="31"/>
  <c r="S47" i="31"/>
  <c r="P59" i="31"/>
  <c r="U41" i="31"/>
  <c r="M104" i="31"/>
  <c r="R52" i="31"/>
  <c r="T74" i="31"/>
  <c r="T47" i="31"/>
  <c r="P85" i="31"/>
  <c r="C22" i="31"/>
  <c r="I14" i="31"/>
  <c r="AA33" i="31"/>
  <c r="P51" i="31"/>
  <c r="Q91" i="31"/>
  <c r="AB10" i="31"/>
  <c r="H13" i="31"/>
  <c r="V44" i="31"/>
  <c r="I76" i="31"/>
  <c r="T36" i="31"/>
  <c r="AB48" i="31"/>
  <c r="Q5" i="31"/>
  <c r="W38" i="31"/>
  <c r="J134" i="31"/>
  <c r="C40" i="31"/>
  <c r="AB96" i="31"/>
  <c r="AB66" i="31"/>
  <c r="C107" i="31"/>
  <c r="W97" i="31"/>
  <c r="T78" i="31"/>
  <c r="W98" i="31"/>
  <c r="P106" i="31"/>
  <c r="J95" i="31"/>
  <c r="W72" i="31"/>
  <c r="Q115" i="31"/>
  <c r="V129" i="31"/>
  <c r="R106" i="31"/>
  <c r="P108" i="31"/>
  <c r="T136" i="31"/>
  <c r="S108" i="31"/>
  <c r="P135" i="31"/>
  <c r="C132" i="31"/>
  <c r="C36" i="31"/>
  <c r="S93" i="31"/>
  <c r="S24" i="31"/>
  <c r="H86" i="31"/>
  <c r="J101" i="31"/>
  <c r="H105" i="31"/>
  <c r="J109" i="31"/>
  <c r="AA119" i="31"/>
  <c r="AB101" i="31"/>
  <c r="U105" i="31"/>
  <c r="T122" i="31"/>
  <c r="C119" i="31"/>
  <c r="AA4" i="31"/>
  <c r="W39" i="31"/>
  <c r="V18" i="31"/>
  <c r="S52" i="31"/>
  <c r="R121" i="31"/>
  <c r="W119" i="31"/>
  <c r="I42" i="31"/>
  <c r="C35" i="31"/>
  <c r="J93" i="31"/>
  <c r="Q53" i="31"/>
  <c r="Q121" i="31"/>
  <c r="U131" i="31"/>
  <c r="R15" i="31"/>
  <c r="W134" i="31"/>
  <c r="W101" i="31"/>
  <c r="P122" i="31"/>
  <c r="C12" i="31"/>
  <c r="C59" i="31"/>
  <c r="V115" i="31"/>
  <c r="V37" i="31"/>
  <c r="C50" i="31"/>
  <c r="C52" i="31"/>
  <c r="C123" i="31"/>
  <c r="P7" i="31"/>
  <c r="AA111" i="31"/>
  <c r="C25" i="31"/>
  <c r="T45" i="31"/>
  <c r="U33" i="31"/>
  <c r="U55" i="31"/>
  <c r="P91" i="31"/>
  <c r="AA11" i="31"/>
  <c r="I22" i="31"/>
  <c r="U44" i="31"/>
  <c r="W76" i="31"/>
  <c r="J45" i="31"/>
  <c r="C48" i="31"/>
  <c r="J6" i="31"/>
  <c r="C38" i="31"/>
  <c r="H14" i="31"/>
  <c r="W40" i="31"/>
  <c r="C96" i="31"/>
  <c r="I66" i="31"/>
  <c r="U107" i="31"/>
  <c r="V97" i="31"/>
  <c r="S85" i="31"/>
  <c r="C98" i="31"/>
  <c r="J106" i="31"/>
  <c r="AA95" i="31"/>
  <c r="C72" i="31"/>
  <c r="P115" i="31"/>
  <c r="U129" i="31"/>
  <c r="H110" i="31"/>
  <c r="I111" i="31"/>
  <c r="H133" i="31"/>
  <c r="P111" i="31"/>
  <c r="W136" i="31"/>
  <c r="U122" i="31"/>
  <c r="T103" i="31"/>
  <c r="S120" i="31"/>
  <c r="W10" i="31"/>
  <c r="U23" i="31"/>
  <c r="C24" i="31"/>
  <c r="C101" i="31"/>
  <c r="M99" i="31"/>
  <c r="C124" i="31"/>
  <c r="P56" i="31"/>
  <c r="J16" i="31"/>
  <c r="T65" i="31"/>
  <c r="Q109" i="31"/>
  <c r="R120" i="31"/>
  <c r="J56" i="31"/>
  <c r="R37" i="31"/>
  <c r="V110" i="31"/>
  <c r="R132" i="31"/>
  <c r="U26" i="31"/>
  <c r="W121" i="31"/>
  <c r="S35" i="31"/>
  <c r="U103" i="31"/>
  <c r="AB105" i="31"/>
  <c r="H123" i="31"/>
  <c r="R9" i="31"/>
  <c r="V113" i="31"/>
  <c r="I26" i="31"/>
  <c r="R45" i="31"/>
  <c r="I36" i="31"/>
  <c r="R55" i="31"/>
  <c r="J91" i="31"/>
  <c r="U12" i="31"/>
  <c r="R8" i="31"/>
  <c r="J46" i="31"/>
  <c r="AA76" i="31"/>
  <c r="R46" i="31"/>
  <c r="W11" i="31"/>
  <c r="U8" i="31"/>
  <c r="U38" i="31"/>
  <c r="V14" i="31"/>
  <c r="J52" i="31"/>
  <c r="AA96" i="31"/>
  <c r="P66" i="31"/>
  <c r="T107" i="31"/>
  <c r="U97" i="31"/>
  <c r="C89" i="31"/>
  <c r="U98" i="31"/>
  <c r="AB106" i="31"/>
  <c r="H95" i="31"/>
  <c r="W73" i="31"/>
  <c r="J117" i="31"/>
  <c r="T129" i="31"/>
  <c r="AB122" i="31"/>
  <c r="T112" i="31"/>
  <c r="AA133" i="31"/>
  <c r="C112" i="31"/>
  <c r="U108" i="31"/>
  <c r="S64" i="31"/>
  <c r="P99" i="31"/>
  <c r="U119" i="31"/>
  <c r="V54" i="31"/>
  <c r="R117" i="31"/>
  <c r="J65" i="31"/>
  <c r="U17" i="31"/>
  <c r="AA23" i="31"/>
  <c r="R89" i="31"/>
  <c r="M122" i="31"/>
  <c r="V127" i="31"/>
  <c r="S15" i="31"/>
  <c r="H27" i="31"/>
  <c r="R25" i="31"/>
  <c r="I89" i="31"/>
  <c r="P95" i="31"/>
  <c r="Q49" i="31"/>
  <c r="P35" i="31"/>
  <c r="P54" i="31"/>
  <c r="M100" i="31"/>
  <c r="S42" i="31"/>
  <c r="J107" i="31"/>
  <c r="U87" i="31"/>
  <c r="I65" i="31"/>
  <c r="R115" i="31"/>
  <c r="W116" i="31"/>
  <c r="I34" i="31"/>
  <c r="J127" i="31"/>
  <c r="AB23" i="31"/>
  <c r="W46" i="31"/>
  <c r="T6" i="31"/>
  <c r="V11" i="31"/>
  <c r="H22" i="31"/>
  <c r="Q46" i="31"/>
  <c r="R24" i="31"/>
  <c r="S22" i="31"/>
  <c r="AA36" i="31"/>
  <c r="M76" i="31"/>
  <c r="T93" i="31"/>
  <c r="I11" i="31"/>
  <c r="T14" i="31"/>
  <c r="I51" i="31"/>
  <c r="AA22" i="31"/>
  <c r="J89" i="31"/>
  <c r="AA77" i="31"/>
  <c r="AB86" i="31"/>
  <c r="I107" i="31"/>
  <c r="R101" i="31"/>
  <c r="S54" i="31"/>
  <c r="W95" i="31"/>
  <c r="R99" i="31"/>
  <c r="AA105" i="31"/>
  <c r="S90" i="31"/>
  <c r="U117" i="31"/>
  <c r="P109" i="31"/>
  <c r="I122" i="31"/>
  <c r="J118" i="31"/>
  <c r="U136" i="31"/>
  <c r="H119" i="31"/>
  <c r="R111" i="31"/>
  <c r="V26" i="31"/>
  <c r="AA12" i="31"/>
  <c r="S57" i="31"/>
  <c r="AB107" i="31"/>
  <c r="V100" i="31"/>
  <c r="P94" i="31"/>
  <c r="P118" i="31"/>
  <c r="I78" i="31"/>
  <c r="R98" i="31"/>
  <c r="P120" i="31"/>
  <c r="P45" i="31"/>
  <c r="W35" i="31"/>
  <c r="M93" i="31"/>
  <c r="H97" i="31"/>
  <c r="S105" i="31"/>
  <c r="S122" i="31"/>
  <c r="I33" i="31"/>
  <c r="U18" i="31"/>
  <c r="Q18" i="31"/>
  <c r="I101" i="31"/>
  <c r="R105" i="31"/>
  <c r="W124" i="31"/>
  <c r="AA29" i="31"/>
  <c r="W21" i="31"/>
  <c r="W89" i="31"/>
  <c r="P132" i="31"/>
  <c r="R39" i="31"/>
  <c r="P97" i="31"/>
  <c r="U133" i="31"/>
  <c r="W28" i="31"/>
  <c r="U121" i="31"/>
  <c r="T49" i="31"/>
  <c r="S102" i="31"/>
  <c r="J24" i="31"/>
  <c r="R23" i="31"/>
  <c r="Q51" i="31"/>
  <c r="S9" i="31"/>
  <c r="Q13" i="31"/>
  <c r="W14" i="31"/>
  <c r="AA10" i="31"/>
  <c r="T23" i="31"/>
  <c r="J76" i="31"/>
  <c r="J17" i="31"/>
  <c r="H77" i="31"/>
  <c r="AB54" i="31"/>
  <c r="T117" i="31"/>
  <c r="I112" i="31"/>
  <c r="I124" i="31"/>
  <c r="C56" i="31"/>
  <c r="W29" i="31"/>
  <c r="R14" i="31"/>
  <c r="R65" i="31"/>
  <c r="W105" i="31"/>
  <c r="J130" i="31"/>
  <c r="P6" i="31"/>
  <c r="U24" i="31"/>
  <c r="W36" i="31"/>
  <c r="W65" i="31"/>
  <c r="Q122" i="31"/>
  <c r="W8" i="31"/>
  <c r="C41" i="31"/>
  <c r="AA25" i="31"/>
  <c r="J77" i="31"/>
  <c r="V109" i="31"/>
  <c r="S48" i="31"/>
  <c r="M96" i="31"/>
  <c r="I133" i="31"/>
  <c r="T77" i="31"/>
  <c r="J133" i="31"/>
  <c r="V57" i="31"/>
  <c r="S123" i="31"/>
  <c r="J59" i="31"/>
  <c r="U35" i="31"/>
  <c r="W56" i="31"/>
  <c r="H9" i="31"/>
  <c r="W27" i="31"/>
  <c r="U14" i="31"/>
  <c r="W16" i="31"/>
  <c r="H34" i="31"/>
  <c r="S27" i="31"/>
  <c r="S8" i="31"/>
  <c r="W12" i="31"/>
  <c r="P93" i="31"/>
  <c r="S18" i="31"/>
  <c r="W22" i="31"/>
  <c r="I134" i="31"/>
  <c r="AA24" i="31"/>
  <c r="H57" i="31"/>
  <c r="S77" i="31"/>
  <c r="AA89" i="31"/>
  <c r="T109" i="31"/>
  <c r="AB109" i="31"/>
  <c r="Q99" i="31"/>
  <c r="AB27" i="31"/>
  <c r="AA134" i="31"/>
  <c r="U57" i="31"/>
  <c r="W109" i="31"/>
  <c r="AB98" i="31"/>
  <c r="W41" i="31"/>
  <c r="H134" i="31"/>
  <c r="AA101" i="31"/>
  <c r="J100" i="31"/>
  <c r="J131" i="31"/>
  <c r="AB35" i="31"/>
  <c r="W17" i="31"/>
  <c r="P65" i="31"/>
  <c r="Q103" i="31"/>
  <c r="AB5" i="31"/>
  <c r="U96" i="31"/>
  <c r="AA129" i="31"/>
  <c r="H96" i="31"/>
  <c r="Q106" i="31"/>
  <c r="W127" i="31"/>
  <c r="C109" i="31"/>
  <c r="R27" i="31"/>
  <c r="AB110" i="31"/>
  <c r="AB91" i="31"/>
  <c r="T57" i="31"/>
  <c r="I136" i="31"/>
  <c r="C97" i="31"/>
  <c r="AB135" i="31"/>
  <c r="H29" i="31"/>
  <c r="P121" i="31"/>
  <c r="P133" i="31"/>
  <c r="I32" i="31"/>
  <c r="R110" i="31"/>
  <c r="U36" i="31"/>
  <c r="C129" i="31"/>
  <c r="J102" i="31"/>
  <c r="V40" i="31"/>
  <c r="P21" i="31"/>
  <c r="U93" i="31"/>
  <c r="S71" i="31"/>
  <c r="R125" i="31"/>
  <c r="R134" i="31"/>
  <c r="J103" i="31"/>
  <c r="I126" i="31"/>
  <c r="W107" i="31"/>
  <c r="I102" i="31"/>
  <c r="P74" i="31"/>
  <c r="S124" i="31"/>
  <c r="U137" i="31"/>
  <c r="R16" i="31"/>
  <c r="AB64" i="31"/>
  <c r="R26" i="31"/>
  <c r="V39" i="31"/>
  <c r="AA32" i="31"/>
  <c r="R48" i="31"/>
  <c r="W133" i="31"/>
  <c r="M134" i="31"/>
  <c r="V133" i="31"/>
  <c r="H78" i="31"/>
  <c r="S137" i="31"/>
  <c r="C31" i="31"/>
  <c r="C20" i="31"/>
  <c r="M64" i="31"/>
  <c r="R33" i="31"/>
  <c r="J51" i="31"/>
  <c r="H91" i="31"/>
  <c r="V6" i="31"/>
  <c r="I46" i="31"/>
  <c r="S37" i="31"/>
  <c r="Q39" i="31"/>
  <c r="U13" i="31"/>
  <c r="AA48" i="31"/>
  <c r="T26" i="31"/>
  <c r="P34" i="31"/>
  <c r="Q134" i="31"/>
  <c r="U64" i="31"/>
  <c r="S96" i="31"/>
  <c r="U59" i="31"/>
  <c r="AA107" i="31"/>
  <c r="J97" i="31"/>
  <c r="V65" i="31"/>
  <c r="AB90" i="31"/>
  <c r="U106" i="31"/>
  <c r="C121" i="31"/>
  <c r="Q110" i="31"/>
  <c r="T115" i="31"/>
  <c r="H129" i="31"/>
  <c r="Q100" i="31"/>
  <c r="I118" i="31"/>
  <c r="I135" i="31"/>
  <c r="AB133" i="31"/>
  <c r="S132" i="31"/>
  <c r="C127" i="31"/>
  <c r="AB75" i="31"/>
  <c r="P9" i="31"/>
  <c r="S75" i="31"/>
  <c r="AA20" i="31"/>
  <c r="Q12" i="31"/>
  <c r="H33" i="31"/>
  <c r="T51" i="31"/>
  <c r="C91" i="31"/>
  <c r="H10" i="31"/>
  <c r="AA13" i="31"/>
  <c r="C44" i="31"/>
  <c r="Q76" i="31"/>
  <c r="J48" i="31"/>
  <c r="V95" i="31"/>
  <c r="AB87" i="30"/>
  <c r="AA87" i="30"/>
  <c r="P87" i="30"/>
  <c r="AB98" i="30"/>
  <c r="AA51" i="29"/>
  <c r="R16" i="29"/>
  <c r="P65" i="30"/>
  <c r="P92" i="29"/>
  <c r="T78" i="29"/>
  <c r="U61" i="29"/>
  <c r="T32" i="29"/>
  <c r="C4" i="30"/>
  <c r="W113" i="29"/>
  <c r="H87" i="30"/>
  <c r="S87" i="30"/>
  <c r="J87" i="30"/>
  <c r="AB4" i="30"/>
  <c r="C113" i="29"/>
  <c r="V95" i="29"/>
  <c r="S49" i="29"/>
  <c r="P12" i="29"/>
  <c r="Q88" i="29"/>
  <c r="AB14" i="29"/>
  <c r="I65" i="30"/>
  <c r="P113" i="29"/>
  <c r="R87" i="30"/>
  <c r="I87" i="30"/>
  <c r="J46" i="29"/>
  <c r="Q66" i="30"/>
  <c r="J123" i="29"/>
  <c r="AA92" i="29"/>
  <c r="R25" i="29"/>
  <c r="V8" i="29"/>
  <c r="AA43" i="30"/>
  <c r="R53" i="29"/>
  <c r="U121" i="29"/>
  <c r="AB73" i="29"/>
  <c r="W50" i="29"/>
  <c r="W39" i="29"/>
  <c r="T87" i="30"/>
  <c r="V120" i="30"/>
  <c r="AB66" i="30"/>
  <c r="AA123" i="29"/>
  <c r="AB95" i="29"/>
  <c r="AB92" i="29"/>
  <c r="C80" i="29"/>
  <c r="R76" i="29"/>
  <c r="AA49" i="29"/>
  <c r="AA25" i="29"/>
  <c r="V114" i="29"/>
  <c r="P20" i="29"/>
  <c r="T82" i="29"/>
  <c r="M65" i="30"/>
  <c r="S78" i="29"/>
  <c r="H57" i="29"/>
  <c r="P67" i="30"/>
  <c r="Q107" i="29"/>
  <c r="S36" i="29"/>
  <c r="R27" i="29"/>
  <c r="U50" i="29"/>
  <c r="R6" i="29"/>
  <c r="U87" i="30"/>
  <c r="AA89" i="30"/>
  <c r="U78" i="30"/>
  <c r="W4" i="30"/>
  <c r="I127" i="29"/>
  <c r="Q119" i="29"/>
  <c r="P114" i="29"/>
  <c r="W105" i="29"/>
  <c r="AB101" i="29"/>
  <c r="T95" i="29"/>
  <c r="W92" i="29"/>
  <c r="C59" i="29"/>
  <c r="P51" i="29"/>
  <c r="R49" i="29"/>
  <c r="J38" i="29"/>
  <c r="T8" i="29"/>
  <c r="M112" i="29"/>
  <c r="AB50" i="29"/>
  <c r="J130" i="29"/>
  <c r="S32" i="29"/>
  <c r="T17" i="29"/>
  <c r="Q87" i="30"/>
  <c r="U89" i="30"/>
  <c r="S78" i="30"/>
  <c r="V4" i="30"/>
  <c r="AB130" i="29"/>
  <c r="C105" i="29"/>
  <c r="S101" i="29"/>
  <c r="S95" i="29"/>
  <c r="U92" i="29"/>
  <c r="AA97" i="29"/>
  <c r="J88" i="30"/>
  <c r="AA5" i="30"/>
  <c r="V14" i="29"/>
  <c r="W5" i="30"/>
  <c r="R121" i="29"/>
  <c r="V87" i="30"/>
  <c r="P95" i="29"/>
  <c r="U32" i="29"/>
  <c r="AB101" i="30"/>
  <c r="P88" i="30"/>
  <c r="R130" i="29"/>
  <c r="AA113" i="29"/>
  <c r="C87" i="30"/>
  <c r="R67" i="30"/>
  <c r="I43" i="29"/>
  <c r="AA99" i="29"/>
  <c r="R78" i="29"/>
  <c r="H43" i="29"/>
  <c r="M87" i="30"/>
  <c r="R65" i="30"/>
  <c r="J11" i="30"/>
  <c r="C6" i="30"/>
  <c r="Q4" i="30"/>
  <c r="U130" i="29"/>
  <c r="C126" i="29"/>
  <c r="Q92" i="29"/>
  <c r="V61" i="29"/>
  <c r="S48" i="29"/>
  <c r="R40" i="29"/>
  <c r="W87" i="30"/>
  <c r="AA105" i="30"/>
  <c r="H73" i="30"/>
  <c r="W67" i="30"/>
  <c r="V121" i="29"/>
  <c r="P100" i="29"/>
  <c r="J43" i="29"/>
  <c r="Q91" i="30"/>
  <c r="R107" i="29"/>
  <c r="I92" i="29"/>
  <c r="S6" i="29"/>
  <c r="P72" i="30"/>
  <c r="C92" i="29"/>
  <c r="P14" i="29"/>
  <c r="V121" i="30"/>
  <c r="R32" i="29"/>
  <c r="W130" i="29"/>
  <c r="P99" i="29"/>
  <c r="W99" i="30"/>
  <c r="AB59" i="29"/>
  <c r="W6" i="29"/>
  <c r="J32" i="30"/>
  <c r="H110" i="30"/>
  <c r="W7" i="29"/>
  <c r="AB138" i="29"/>
  <c r="J81" i="29"/>
  <c r="S88" i="29"/>
  <c r="AB112" i="30"/>
  <c r="C44" i="29"/>
  <c r="AA56" i="30"/>
  <c r="W79" i="29"/>
  <c r="H99" i="29"/>
  <c r="R29" i="30"/>
  <c r="M103" i="29"/>
  <c r="I76" i="29"/>
  <c r="H99" i="30"/>
  <c r="V119" i="30"/>
  <c r="C106" i="29"/>
  <c r="AA90" i="30"/>
  <c r="AA113" i="30"/>
  <c r="W99" i="29"/>
  <c r="Q36" i="30"/>
  <c r="Q136" i="30"/>
  <c r="U42" i="30"/>
  <c r="R19" i="30"/>
  <c r="I77" i="30"/>
  <c r="M120" i="30"/>
  <c r="W134" i="30"/>
  <c r="V49" i="30"/>
  <c r="P50" i="30"/>
  <c r="S60" i="30"/>
  <c r="AB7" i="30"/>
  <c r="J65" i="30"/>
  <c r="S65" i="30"/>
  <c r="R49" i="30"/>
  <c r="AA50" i="30"/>
  <c r="J16" i="30"/>
  <c r="P38" i="30"/>
  <c r="M94" i="30"/>
  <c r="H5" i="30"/>
  <c r="H44" i="30"/>
  <c r="J123" i="30"/>
  <c r="T130" i="30"/>
  <c r="W25" i="30"/>
  <c r="C47" i="30"/>
  <c r="AB105" i="30"/>
  <c r="AA4" i="30"/>
  <c r="R41" i="30"/>
  <c r="V67" i="30"/>
  <c r="M128" i="30"/>
  <c r="H92" i="30"/>
  <c r="V18" i="30"/>
  <c r="U57" i="30"/>
  <c r="AA135" i="30"/>
  <c r="M92" i="30"/>
  <c r="W123" i="30"/>
  <c r="T117" i="30"/>
  <c r="S98" i="30"/>
  <c r="H134" i="30"/>
  <c r="R136" i="30"/>
  <c r="I116" i="30"/>
  <c r="J116" i="30"/>
  <c r="H113" i="30"/>
  <c r="S97" i="30"/>
  <c r="P23" i="30"/>
  <c r="I32" i="30"/>
  <c r="V37" i="30"/>
  <c r="V10" i="30"/>
  <c r="S54" i="30"/>
  <c r="J79" i="30"/>
  <c r="J6" i="30"/>
  <c r="S29" i="30"/>
  <c r="U35" i="30"/>
  <c r="S55" i="29"/>
  <c r="T88" i="29"/>
  <c r="T20" i="29"/>
  <c r="T92" i="29"/>
  <c r="V73" i="29"/>
  <c r="V38" i="30"/>
  <c r="V66" i="29"/>
  <c r="AB28" i="29"/>
  <c r="J21" i="30"/>
  <c r="Q116" i="29"/>
  <c r="V113" i="29"/>
  <c r="C118" i="30"/>
  <c r="Q68" i="29"/>
  <c r="Q65" i="30"/>
  <c r="S89" i="29"/>
  <c r="AA101" i="29"/>
  <c r="H51" i="30"/>
  <c r="T54" i="29"/>
  <c r="U90" i="29"/>
  <c r="W108" i="30"/>
  <c r="C6" i="29"/>
  <c r="J113" i="29"/>
  <c r="AB94" i="30"/>
  <c r="AA9" i="29"/>
  <c r="P107" i="29"/>
  <c r="V47" i="30"/>
  <c r="C19" i="30"/>
  <c r="P28" i="30"/>
  <c r="Q22" i="30"/>
  <c r="I80" i="30"/>
  <c r="H127" i="30"/>
  <c r="M135" i="30"/>
  <c r="AB31" i="30"/>
  <c r="T54" i="30"/>
  <c r="S7" i="30"/>
  <c r="W31" i="30"/>
  <c r="V66" i="30"/>
  <c r="P40" i="30"/>
  <c r="U50" i="30"/>
  <c r="U53" i="30"/>
  <c r="J34" i="30"/>
  <c r="C44" i="30"/>
  <c r="H98" i="30"/>
  <c r="R16" i="30"/>
  <c r="S45" i="30"/>
  <c r="R130" i="30"/>
  <c r="T25" i="30"/>
  <c r="J28" i="30"/>
  <c r="I49" i="30"/>
  <c r="T119" i="30"/>
  <c r="AB5" i="30"/>
  <c r="V43" i="30"/>
  <c r="S72" i="30"/>
  <c r="C133" i="30"/>
  <c r="P103" i="30"/>
  <c r="I22" i="30"/>
  <c r="M77" i="30"/>
  <c r="C38" i="30"/>
  <c r="J94" i="30"/>
  <c r="Q132" i="30"/>
  <c r="H121" i="30"/>
  <c r="T99" i="30"/>
  <c r="H135" i="30"/>
  <c r="P19" i="30"/>
  <c r="C101" i="29"/>
  <c r="H80" i="29"/>
  <c r="I128" i="29"/>
  <c r="AB10" i="30"/>
  <c r="AB43" i="30"/>
  <c r="R5" i="30"/>
  <c r="V32" i="29"/>
  <c r="J27" i="30"/>
  <c r="U126" i="30"/>
  <c r="S118" i="29"/>
  <c r="AA122" i="30"/>
  <c r="R75" i="29"/>
  <c r="J97" i="30"/>
  <c r="U40" i="30"/>
  <c r="AB105" i="29"/>
  <c r="Q57" i="30"/>
  <c r="C99" i="29"/>
  <c r="C102" i="29"/>
  <c r="V114" i="30"/>
  <c r="U13" i="29"/>
  <c r="P123" i="29"/>
  <c r="Q104" i="30"/>
  <c r="Q17" i="29"/>
  <c r="AB110" i="29"/>
  <c r="H65" i="30"/>
  <c r="T19" i="30"/>
  <c r="H41" i="30"/>
  <c r="W26" i="30"/>
  <c r="J80" i="30"/>
  <c r="P120" i="30"/>
  <c r="U118" i="30"/>
  <c r="AA42" i="30"/>
  <c r="J10" i="30"/>
  <c r="AA7" i="30"/>
  <c r="C35" i="30"/>
  <c r="I40" i="30"/>
  <c r="AB19" i="30"/>
  <c r="R53" i="30"/>
  <c r="S57" i="30"/>
  <c r="J22" i="30"/>
  <c r="V46" i="30"/>
  <c r="AA103" i="30"/>
  <c r="P4" i="30"/>
  <c r="Q95" i="29"/>
  <c r="AB113" i="29"/>
  <c r="AB67" i="30"/>
  <c r="H6" i="30"/>
  <c r="AA20" i="30"/>
  <c r="W49" i="30"/>
  <c r="AA54" i="30"/>
  <c r="S40" i="29"/>
  <c r="J55" i="30"/>
  <c r="J26" i="30"/>
  <c r="AB126" i="29"/>
  <c r="AB130" i="30"/>
  <c r="V98" i="29"/>
  <c r="C102" i="30"/>
  <c r="V132" i="30"/>
  <c r="AA109" i="29"/>
  <c r="V78" i="30"/>
  <c r="Q18" i="30"/>
  <c r="I113" i="29"/>
  <c r="J134" i="30"/>
  <c r="P17" i="29"/>
  <c r="I134" i="29"/>
  <c r="U135" i="30"/>
  <c r="U21" i="29"/>
  <c r="M113" i="29"/>
  <c r="C67" i="30"/>
  <c r="J50" i="30"/>
  <c r="AB53" i="30"/>
  <c r="H40" i="30"/>
  <c r="V80" i="30"/>
  <c r="M127" i="30"/>
  <c r="W20" i="30"/>
  <c r="J46" i="30"/>
  <c r="T40" i="30"/>
  <c r="H30" i="30"/>
  <c r="AA40" i="30"/>
  <c r="U43" i="30"/>
  <c r="U22" i="30"/>
  <c r="I60" i="30"/>
  <c r="V65" i="30"/>
  <c r="Q48" i="30"/>
  <c r="P105" i="30"/>
  <c r="S13" i="30"/>
  <c r="T55" i="30"/>
  <c r="U15" i="30"/>
  <c r="T4" i="30"/>
  <c r="J31" i="30"/>
  <c r="W55" i="30"/>
  <c r="Q127" i="30"/>
  <c r="I16" i="30"/>
  <c r="R47" i="30"/>
  <c r="J86" i="30"/>
  <c r="I25" i="30"/>
  <c r="J129" i="30"/>
  <c r="W30" i="30"/>
  <c r="C89" i="30"/>
  <c r="Q15" i="30"/>
  <c r="V103" i="30"/>
  <c r="V97" i="30"/>
  <c r="T132" i="30"/>
  <c r="H105" i="30"/>
  <c r="C138" i="30"/>
  <c r="W116" i="30"/>
  <c r="P133" i="30"/>
  <c r="Q133" i="30"/>
  <c r="AB119" i="30"/>
  <c r="U78" i="29"/>
  <c r="AB65" i="30"/>
  <c r="W120" i="30"/>
  <c r="U30" i="30"/>
  <c r="V95" i="30"/>
  <c r="S77" i="30"/>
  <c r="W121" i="30"/>
  <c r="W43" i="29"/>
  <c r="R73" i="30"/>
  <c r="W4" i="29"/>
  <c r="V139" i="29"/>
  <c r="R59" i="30"/>
  <c r="AB108" i="29"/>
  <c r="I131" i="30"/>
  <c r="R8" i="29"/>
  <c r="H113" i="29"/>
  <c r="R89" i="30"/>
  <c r="AB107" i="30"/>
  <c r="AB114" i="29"/>
  <c r="AB47" i="29"/>
  <c r="S31" i="29"/>
  <c r="P5" i="30"/>
  <c r="U60" i="29"/>
  <c r="R26" i="29"/>
  <c r="R115" i="29"/>
  <c r="S76" i="30"/>
  <c r="S50" i="30"/>
  <c r="P14" i="30"/>
  <c r="W22" i="30"/>
  <c r="I78" i="30"/>
  <c r="I134" i="30"/>
  <c r="R23" i="30"/>
  <c r="C50" i="30"/>
  <c r="U7" i="30"/>
  <c r="T31" i="30"/>
  <c r="Q43" i="30"/>
  <c r="Q59" i="30"/>
  <c r="AB25" i="30"/>
  <c r="U65" i="30"/>
  <c r="I7" i="30"/>
  <c r="Q13" i="30"/>
  <c r="AB50" i="30"/>
  <c r="AB108" i="30"/>
  <c r="T15" i="30"/>
  <c r="W86" i="30"/>
  <c r="W16" i="30"/>
  <c r="S5" i="30"/>
  <c r="W34" i="30"/>
  <c r="R60" i="30"/>
  <c r="AA130" i="30"/>
  <c r="S19" i="30"/>
  <c r="S49" i="30"/>
  <c r="S88" i="30"/>
  <c r="H103" i="30"/>
  <c r="M133" i="30"/>
  <c r="P34" i="30"/>
  <c r="Q90" i="30"/>
  <c r="P25" i="30"/>
  <c r="M105" i="30"/>
  <c r="R98" i="30"/>
  <c r="C135" i="30"/>
  <c r="V107" i="30"/>
  <c r="AB92" i="30"/>
  <c r="R42" i="29"/>
  <c r="C86" i="30"/>
  <c r="AB9" i="29"/>
  <c r="V127" i="30"/>
  <c r="T91" i="30"/>
  <c r="Q4" i="29"/>
  <c r="AA48" i="29"/>
  <c r="AB88" i="30"/>
  <c r="I15" i="29"/>
  <c r="AB11" i="30"/>
  <c r="J137" i="30"/>
  <c r="U112" i="29"/>
  <c r="S42" i="30"/>
  <c r="W12" i="29"/>
  <c r="J119" i="29"/>
  <c r="U98" i="30"/>
  <c r="U123" i="30"/>
  <c r="H128" i="29"/>
  <c r="V99" i="29"/>
  <c r="AB35" i="29"/>
  <c r="H8" i="30"/>
  <c r="M102" i="29"/>
  <c r="C43" i="29"/>
  <c r="M120" i="29"/>
  <c r="AB80" i="30"/>
  <c r="J12" i="30"/>
  <c r="I19" i="30"/>
  <c r="W19" i="30"/>
  <c r="AA80" i="30"/>
  <c r="Q120" i="30"/>
  <c r="C28" i="30"/>
  <c r="W12" i="30"/>
  <c r="R31" i="30"/>
  <c r="W40" i="30"/>
  <c r="W44" i="30"/>
  <c r="AB16" i="30"/>
  <c r="V28" i="30"/>
  <c r="R7" i="30"/>
  <c r="H43" i="30"/>
  <c r="S15" i="30"/>
  <c r="AA52" i="30"/>
  <c r="AB118" i="30"/>
  <c r="T16" i="30"/>
  <c r="Q89" i="30"/>
  <c r="H24" i="30"/>
  <c r="C10" i="30"/>
  <c r="AA36" i="30"/>
  <c r="T65" i="30"/>
  <c r="Q134" i="30"/>
  <c r="AA22" i="30"/>
  <c r="R50" i="30"/>
  <c r="C90" i="30"/>
  <c r="C25" i="30"/>
  <c r="R135" i="30"/>
  <c r="I38" i="30"/>
  <c r="I92" i="30"/>
  <c r="R34" i="30"/>
  <c r="V108" i="30"/>
  <c r="R99" i="30"/>
  <c r="H136" i="30"/>
  <c r="R109" i="30"/>
  <c r="AB97" i="30"/>
  <c r="U112" i="30"/>
  <c r="S135" i="30"/>
  <c r="T135" i="30"/>
  <c r="T123" i="30"/>
  <c r="AB122" i="30"/>
  <c r="I26" i="30"/>
  <c r="P32" i="30"/>
  <c r="W21" i="30"/>
  <c r="C13" i="30"/>
  <c r="H14" i="30"/>
  <c r="C26" i="30"/>
  <c r="R10" i="30"/>
  <c r="V35" i="30"/>
  <c r="AB96" i="30"/>
  <c r="AA14" i="30"/>
  <c r="I10" i="30"/>
  <c r="AA32" i="30"/>
  <c r="P52" i="30"/>
  <c r="U25" i="30"/>
  <c r="W47" i="30"/>
  <c r="U88" i="30"/>
  <c r="Q111" i="30"/>
  <c r="U4" i="30"/>
  <c r="P78" i="30"/>
  <c r="W108" i="29"/>
  <c r="Q25" i="30"/>
  <c r="T14" i="29"/>
  <c r="V105" i="30"/>
  <c r="U23" i="29"/>
  <c r="AA61" i="29"/>
  <c r="V92" i="30"/>
  <c r="C19" i="29"/>
  <c r="W17" i="30"/>
  <c r="W96" i="29"/>
  <c r="Q122" i="29"/>
  <c r="T94" i="30"/>
  <c r="S30" i="29"/>
  <c r="V127" i="29"/>
  <c r="W103" i="30"/>
  <c r="R5" i="29"/>
  <c r="P13" i="30"/>
  <c r="P37" i="30"/>
  <c r="V38" i="29"/>
  <c r="J24" i="30"/>
  <c r="Q19" i="30"/>
  <c r="T50" i="29"/>
  <c r="V128" i="29"/>
  <c r="J99" i="30"/>
  <c r="C31" i="30"/>
  <c r="AA25" i="30"/>
  <c r="AB22" i="30"/>
  <c r="S93" i="30"/>
  <c r="H123" i="30"/>
  <c r="R28" i="30"/>
  <c r="J41" i="30"/>
  <c r="V40" i="30"/>
  <c r="AA41" i="30"/>
  <c r="S47" i="30"/>
  <c r="J40" i="30"/>
  <c r="I31" i="30"/>
  <c r="P10" i="30"/>
  <c r="P44" i="30"/>
  <c r="S16" i="30"/>
  <c r="AB57" i="30"/>
  <c r="I123" i="30"/>
  <c r="P22" i="30"/>
  <c r="U90" i="30"/>
  <c r="V34" i="30"/>
  <c r="T12" i="30"/>
  <c r="AA38" i="30"/>
  <c r="M78" i="30"/>
  <c r="H86" i="30"/>
  <c r="H25" i="30"/>
  <c r="H52" i="30"/>
  <c r="V99" i="30"/>
  <c r="J13" i="30"/>
  <c r="C15" i="30"/>
  <c r="I43" i="30"/>
  <c r="S103" i="30"/>
  <c r="U46" i="30"/>
  <c r="P122" i="30"/>
  <c r="T37" i="29"/>
  <c r="H50" i="30"/>
  <c r="W134" i="29"/>
  <c r="AB18" i="29"/>
  <c r="U111" i="30"/>
  <c r="Q37" i="29"/>
  <c r="AB67" i="29"/>
  <c r="H101" i="30"/>
  <c r="U24" i="29"/>
  <c r="J33" i="30"/>
  <c r="Q31" i="30"/>
  <c r="S130" i="29"/>
  <c r="P111" i="29"/>
  <c r="P38" i="29"/>
  <c r="U132" i="29"/>
  <c r="T133" i="30"/>
  <c r="H9" i="29"/>
  <c r="R35" i="30"/>
  <c r="P80" i="30"/>
  <c r="J55" i="29"/>
  <c r="V41" i="30"/>
  <c r="P86" i="30"/>
  <c r="R52" i="29"/>
  <c r="J134" i="29"/>
  <c r="S104" i="30"/>
  <c r="H31" i="30"/>
  <c r="J30" i="30"/>
  <c r="AB40" i="30"/>
  <c r="V98" i="30"/>
  <c r="U127" i="30"/>
  <c r="Q42" i="30"/>
  <c r="H47" i="30"/>
  <c r="W41" i="30"/>
  <c r="U44" i="30"/>
  <c r="U60" i="30"/>
  <c r="W43" i="30"/>
  <c r="H33" i="30"/>
  <c r="V22" i="30"/>
  <c r="W53" i="30"/>
  <c r="R25" i="30"/>
  <c r="J60" i="30"/>
  <c r="M130" i="30"/>
  <c r="S25" i="30"/>
  <c r="U92" i="30"/>
  <c r="U36" i="30"/>
  <c r="AB13" i="30"/>
  <c r="Q40" i="30"/>
  <c r="AB86" i="30"/>
  <c r="J91" i="30"/>
  <c r="S28" i="30"/>
  <c r="J57" i="30"/>
  <c r="C103" i="30"/>
  <c r="H15" i="30"/>
  <c r="J36" i="30"/>
  <c r="AA44" i="30"/>
  <c r="J105" i="30"/>
  <c r="H55" i="30"/>
  <c r="H109" i="30"/>
  <c r="C105" i="30"/>
  <c r="Q98" i="30"/>
  <c r="W54" i="29"/>
  <c r="I51" i="29"/>
  <c r="W38" i="29"/>
  <c r="R36" i="29"/>
  <c r="W53" i="29"/>
  <c r="V117" i="30"/>
  <c r="V50" i="29"/>
  <c r="S74" i="29"/>
  <c r="V129" i="30"/>
  <c r="S37" i="29"/>
  <c r="AA39" i="30"/>
  <c r="Q60" i="30"/>
  <c r="AA6" i="30"/>
  <c r="AA22" i="29"/>
  <c r="P42" i="29"/>
  <c r="S4" i="30"/>
  <c r="M129" i="29"/>
  <c r="J20" i="29"/>
  <c r="T46" i="30"/>
  <c r="R104" i="30"/>
  <c r="U59" i="29"/>
  <c r="AB52" i="30"/>
  <c r="V39" i="29"/>
  <c r="AB77" i="29"/>
  <c r="U5" i="30"/>
  <c r="V109" i="30"/>
  <c r="S12" i="30"/>
  <c r="H42" i="30"/>
  <c r="S43" i="30"/>
  <c r="H133" i="30"/>
  <c r="P134" i="30"/>
  <c r="J52" i="30"/>
  <c r="AA12" i="30"/>
  <c r="J43" i="30"/>
  <c r="AB49" i="30"/>
  <c r="C52" i="30"/>
  <c r="H49" i="30"/>
  <c r="R40" i="30"/>
  <c r="S40" i="30"/>
  <c r="AA57" i="30"/>
  <c r="AA27" i="30"/>
  <c r="V86" i="30"/>
  <c r="C16" i="30"/>
  <c r="U34" i="30"/>
  <c r="W94" i="30"/>
  <c r="W38" i="30"/>
  <c r="W15" i="30"/>
  <c r="I41" i="30"/>
  <c r="W89" i="30"/>
  <c r="H16" i="30"/>
  <c r="S30" i="30"/>
  <c r="S59" i="30"/>
  <c r="AA104" i="30"/>
  <c r="H22" i="30"/>
  <c r="H38" i="30"/>
  <c r="S46" i="30"/>
  <c r="M108" i="30"/>
  <c r="Q77" i="30"/>
  <c r="AA111" i="30"/>
  <c r="T107" i="30"/>
  <c r="M99" i="30"/>
  <c r="I120" i="30"/>
  <c r="R106" i="29"/>
  <c r="AA4" i="29"/>
  <c r="P104" i="30"/>
  <c r="V15" i="30"/>
  <c r="R100" i="29"/>
  <c r="R128" i="30"/>
  <c r="R88" i="29"/>
  <c r="P82" i="29"/>
  <c r="W52" i="29"/>
  <c r="V54" i="29"/>
  <c r="V44" i="30"/>
  <c r="P29" i="29"/>
  <c r="S22" i="30"/>
  <c r="P135" i="29"/>
  <c r="S45" i="29"/>
  <c r="W7" i="30"/>
  <c r="J17" i="29"/>
  <c r="C25" i="29"/>
  <c r="P76" i="30"/>
  <c r="T125" i="29"/>
  <c r="J92" i="29"/>
  <c r="V58" i="30"/>
  <c r="J131" i="29"/>
  <c r="S80" i="29"/>
  <c r="R14" i="30"/>
  <c r="AA115" i="30"/>
  <c r="V12" i="30"/>
  <c r="C46" i="30"/>
  <c r="C41" i="30"/>
  <c r="C120" i="30"/>
  <c r="U120" i="30"/>
  <c r="U28" i="30"/>
  <c r="T30" i="30"/>
  <c r="R44" i="30"/>
  <c r="U51" i="30"/>
  <c r="H59" i="30"/>
  <c r="W52" i="30"/>
  <c r="P41" i="30"/>
  <c r="S41" i="30"/>
  <c r="P60" i="30"/>
  <c r="C29" i="30"/>
  <c r="M89" i="30"/>
  <c r="H36" i="30"/>
  <c r="T36" i="30"/>
  <c r="J98" i="30"/>
  <c r="J51" i="30"/>
  <c r="AA16" i="30"/>
  <c r="R43" i="30"/>
  <c r="AA92" i="30"/>
  <c r="I86" i="30"/>
  <c r="S31" i="30"/>
  <c r="V60" i="30"/>
  <c r="J111" i="30"/>
  <c r="R46" i="30"/>
  <c r="I4" i="30"/>
  <c r="J48" i="30"/>
  <c r="M126" i="30"/>
  <c r="U86" i="30"/>
  <c r="R116" i="30"/>
  <c r="Q109" i="30"/>
  <c r="I120" i="29"/>
  <c r="J102" i="29"/>
  <c r="R112" i="29"/>
  <c r="W76" i="30"/>
  <c r="J107" i="29"/>
  <c r="V53" i="30"/>
  <c r="Q112" i="29"/>
  <c r="P104" i="29"/>
  <c r="T93" i="29"/>
  <c r="I58" i="29"/>
  <c r="S67" i="30"/>
  <c r="AA33" i="29"/>
  <c r="T28" i="30"/>
  <c r="V138" i="30"/>
  <c r="U51" i="29"/>
  <c r="H19" i="30"/>
  <c r="W72" i="30"/>
  <c r="W49" i="29"/>
  <c r="J90" i="30"/>
  <c r="T34" i="30"/>
  <c r="R95" i="29"/>
  <c r="S66" i="30"/>
  <c r="U12" i="30"/>
  <c r="R91" i="29"/>
  <c r="AA19" i="30"/>
  <c r="AB120" i="30"/>
  <c r="AA21" i="30"/>
  <c r="C22" i="30"/>
  <c r="J49" i="30"/>
  <c r="AA133" i="30"/>
  <c r="M123" i="30"/>
  <c r="P31" i="30"/>
  <c r="AB38" i="30"/>
  <c r="J47" i="30"/>
  <c r="T60" i="30"/>
  <c r="W60" i="30"/>
  <c r="AB59" i="30"/>
  <c r="I44" i="30"/>
  <c r="C43" i="30"/>
  <c r="W65" i="30"/>
  <c r="S34" i="30"/>
  <c r="T90" i="30"/>
  <c r="H4" i="30"/>
  <c r="R38" i="30"/>
  <c r="U101" i="30"/>
  <c r="V55" i="30"/>
  <c r="J19" i="30"/>
  <c r="J44" i="30"/>
  <c r="AA98" i="30"/>
  <c r="M116" i="30"/>
  <c r="C34" i="30"/>
  <c r="C65" i="30"/>
  <c r="J120" i="30"/>
  <c r="Q86" i="30"/>
  <c r="C5" i="30"/>
  <c r="W50" i="30"/>
  <c r="W129" i="30"/>
  <c r="H89" i="30"/>
  <c r="I110" i="29"/>
  <c r="V50" i="30"/>
  <c r="Q30" i="30"/>
  <c r="C60" i="30"/>
  <c r="T45" i="30"/>
  <c r="AA78" i="30"/>
  <c r="C98" i="30"/>
  <c r="W97" i="30"/>
  <c r="V116" i="30"/>
  <c r="AB116" i="30"/>
  <c r="I97" i="30"/>
  <c r="AB135" i="30"/>
  <c r="U23" i="30"/>
  <c r="U32" i="30"/>
  <c r="H21" i="30"/>
  <c r="V13" i="30"/>
  <c r="V79" i="30"/>
  <c r="Q6" i="30"/>
  <c r="W29" i="30"/>
  <c r="H96" i="30"/>
  <c r="S14" i="30"/>
  <c r="C11" i="30"/>
  <c r="U47" i="30"/>
  <c r="H106" i="30"/>
  <c r="H34" i="30"/>
  <c r="AB60" i="30"/>
  <c r="V104" i="30"/>
  <c r="AA127" i="30"/>
  <c r="P7" i="30"/>
  <c r="AA47" i="30"/>
  <c r="C91" i="30"/>
  <c r="R111" i="30"/>
  <c r="S131" i="30"/>
  <c r="R58" i="30"/>
  <c r="R97" i="30"/>
  <c r="W126" i="30"/>
  <c r="I91" i="30"/>
  <c r="T114" i="30"/>
  <c r="I47" i="30"/>
  <c r="C92" i="30"/>
  <c r="H118" i="30"/>
  <c r="J38" i="30"/>
  <c r="S89" i="30"/>
  <c r="P128" i="30"/>
  <c r="H115" i="30"/>
  <c r="R9" i="30"/>
  <c r="AB24" i="30"/>
  <c r="AB51" i="30"/>
  <c r="I93" i="30"/>
  <c r="M75" i="30"/>
  <c r="C33" i="30"/>
  <c r="P54" i="30"/>
  <c r="T8" i="30"/>
  <c r="Q17" i="30"/>
  <c r="U100" i="30"/>
  <c r="P8" i="30"/>
  <c r="C27" i="30"/>
  <c r="U59" i="30"/>
  <c r="AA73" i="30"/>
  <c r="S9" i="30"/>
  <c r="M66" i="30"/>
  <c r="T110" i="30"/>
  <c r="S24" i="30"/>
  <c r="H12" i="30"/>
  <c r="T33" i="30"/>
  <c r="T75" i="30"/>
  <c r="U24" i="30"/>
  <c r="C58" i="30"/>
  <c r="H79" i="30"/>
  <c r="H9" i="30"/>
  <c r="S18" i="30"/>
  <c r="R76" i="30"/>
  <c r="AB48" i="30"/>
  <c r="P15" i="30"/>
  <c r="I59" i="30"/>
  <c r="Q124" i="30"/>
  <c r="J124" i="30"/>
  <c r="T113" i="30"/>
  <c r="Q20" i="30"/>
  <c r="P57" i="30"/>
  <c r="V113" i="30"/>
  <c r="S132" i="30"/>
  <c r="T23" i="30"/>
  <c r="I55" i="30"/>
  <c r="U107" i="30"/>
  <c r="Q131" i="30"/>
  <c r="Q113" i="30"/>
  <c r="W119" i="30"/>
  <c r="I113" i="30"/>
  <c r="T125" i="30"/>
  <c r="J113" i="30"/>
  <c r="Q107" i="30"/>
  <c r="I103" i="30"/>
  <c r="M121" i="30"/>
  <c r="J103" i="30"/>
  <c r="P121" i="30"/>
  <c r="S127" i="30"/>
  <c r="U134" i="30"/>
  <c r="V137" i="30"/>
  <c r="T138" i="30"/>
  <c r="AA13" i="29"/>
  <c r="M99" i="29"/>
  <c r="AB115" i="29"/>
  <c r="R135" i="29"/>
  <c r="H100" i="29"/>
  <c r="M100" i="29"/>
  <c r="V18" i="29"/>
  <c r="Q123" i="29"/>
  <c r="U41" i="30"/>
  <c r="H27" i="29"/>
  <c r="AB125" i="30"/>
  <c r="P46" i="30"/>
  <c r="T22" i="30"/>
  <c r="C122" i="30"/>
  <c r="T97" i="30"/>
  <c r="J104" i="30"/>
  <c r="AA121" i="30"/>
  <c r="Q123" i="30"/>
  <c r="M97" i="30"/>
  <c r="M137" i="30"/>
  <c r="J23" i="30"/>
  <c r="S32" i="30"/>
  <c r="U21" i="30"/>
  <c r="C20" i="30"/>
  <c r="S79" i="30"/>
  <c r="AA10" i="30"/>
  <c r="U29" i="30"/>
  <c r="V96" i="30"/>
  <c r="U14" i="30"/>
  <c r="AA11" i="30"/>
  <c r="P73" i="30"/>
  <c r="R4" i="30"/>
  <c r="AA34" i="30"/>
  <c r="I67" i="30"/>
  <c r="Q105" i="30"/>
  <c r="T128" i="30"/>
  <c r="V16" i="30"/>
  <c r="P49" i="30"/>
  <c r="AA91" i="30"/>
  <c r="M112" i="30"/>
  <c r="C134" i="30"/>
  <c r="C66" i="30"/>
  <c r="I100" i="30"/>
  <c r="V128" i="30"/>
  <c r="T105" i="30"/>
  <c r="V115" i="30"/>
  <c r="T49" i="30"/>
  <c r="W92" i="30"/>
  <c r="C127" i="30"/>
  <c r="P47" i="30"/>
  <c r="R91" i="30"/>
  <c r="C129" i="30"/>
  <c r="S117" i="30"/>
  <c r="P9" i="30"/>
  <c r="I24" i="30"/>
  <c r="I51" i="30"/>
  <c r="AB93" i="30"/>
  <c r="AA75" i="30"/>
  <c r="V36" i="30"/>
  <c r="AB54" i="30"/>
  <c r="Q8" i="30"/>
  <c r="V39" i="30"/>
  <c r="T100" i="30"/>
  <c r="Q9" i="30"/>
  <c r="Q33" i="30"/>
  <c r="T59" i="30"/>
  <c r="C73" i="30"/>
  <c r="H11" i="30"/>
  <c r="W66" i="30"/>
  <c r="AB110" i="30"/>
  <c r="H27" i="30"/>
  <c r="V21" i="30"/>
  <c r="H39" i="30"/>
  <c r="R93" i="30"/>
  <c r="U33" i="30"/>
  <c r="Q72" i="30"/>
  <c r="T79" i="30"/>
  <c r="R18" i="30"/>
  <c r="W24" i="30"/>
  <c r="M76" i="30"/>
  <c r="I48" i="30"/>
  <c r="AB15" i="30"/>
  <c r="I66" i="30"/>
  <c r="P124" i="30"/>
  <c r="I124" i="30"/>
  <c r="S114" i="30"/>
  <c r="Q23" i="30"/>
  <c r="P89" i="30"/>
  <c r="U114" i="30"/>
  <c r="R132" i="30"/>
  <c r="T26" i="30"/>
  <c r="T57" i="30"/>
  <c r="U108" i="30"/>
  <c r="P131" i="30"/>
  <c r="R114" i="30"/>
  <c r="C119" i="30"/>
  <c r="C114" i="30"/>
  <c r="W130" i="30"/>
  <c r="J114" i="30"/>
  <c r="AA107" i="30"/>
  <c r="T103" i="30"/>
  <c r="J122" i="30"/>
  <c r="J106" i="30"/>
  <c r="I122" i="30"/>
  <c r="U132" i="30"/>
  <c r="P135" i="30"/>
  <c r="Q138" i="30"/>
  <c r="U138" i="30"/>
  <c r="I17" i="29"/>
  <c r="P11" i="29"/>
  <c r="W59" i="29"/>
  <c r="AA31" i="30"/>
  <c r="U49" i="30"/>
  <c r="C30" i="30"/>
  <c r="J135" i="30"/>
  <c r="Q117" i="30"/>
  <c r="T116" i="30"/>
  <c r="M134" i="30"/>
  <c r="R134" i="30"/>
  <c r="M98" i="30"/>
  <c r="C95" i="30"/>
  <c r="H23" i="30"/>
  <c r="R32" i="30"/>
  <c r="T21" i="30"/>
  <c r="J29" i="30"/>
  <c r="Q79" i="30"/>
  <c r="H10" i="30"/>
  <c r="H32" i="30"/>
  <c r="U96" i="30"/>
  <c r="V20" i="30"/>
  <c r="W11" i="30"/>
  <c r="M80" i="30"/>
  <c r="J5" i="30"/>
  <c r="S38" i="30"/>
  <c r="S73" i="30"/>
  <c r="R106" i="30"/>
  <c r="M129" i="30"/>
  <c r="V19" i="30"/>
  <c r="R52" i="30"/>
  <c r="S92" i="30"/>
  <c r="AB113" i="30"/>
  <c r="W135" i="30"/>
  <c r="M67" i="30"/>
  <c r="AA102" i="30"/>
  <c r="Q129" i="30"/>
  <c r="T111" i="30"/>
  <c r="V125" i="30"/>
  <c r="V52" i="30"/>
  <c r="U95" i="30"/>
  <c r="I128" i="30"/>
  <c r="C49" i="30"/>
  <c r="C97" i="30"/>
  <c r="AA129" i="30"/>
  <c r="J126" i="30"/>
  <c r="AB9" i="30"/>
  <c r="T27" i="30"/>
  <c r="W51" i="30"/>
  <c r="H93" i="30"/>
  <c r="C75" i="30"/>
  <c r="R36" i="30"/>
  <c r="I54" i="30"/>
  <c r="U74" i="30"/>
  <c r="R39" i="30"/>
  <c r="S100" i="30"/>
  <c r="V11" i="30"/>
  <c r="V42" i="30"/>
  <c r="P59" i="30"/>
  <c r="V73" i="30"/>
  <c r="C12" i="30"/>
  <c r="U66" i="30"/>
  <c r="AA110" i="30"/>
  <c r="V5" i="30"/>
  <c r="R21" i="30"/>
  <c r="V45" i="30"/>
  <c r="Q94" i="30"/>
  <c r="J39" i="30"/>
  <c r="AA72" i="30"/>
  <c r="R79" i="30"/>
  <c r="P18" i="30"/>
  <c r="Q27" i="30"/>
  <c r="I76" i="30"/>
  <c r="W48" i="30"/>
  <c r="I15" i="30"/>
  <c r="J73" i="30"/>
  <c r="W124" i="30"/>
  <c r="H124" i="30"/>
  <c r="T118" i="30"/>
  <c r="Q26" i="30"/>
  <c r="Q95" i="30"/>
  <c r="W118" i="30"/>
  <c r="AB90" i="30"/>
  <c r="T29" i="30"/>
  <c r="Q67" i="30"/>
  <c r="T109" i="30"/>
  <c r="Q116" i="30"/>
  <c r="W23" i="30"/>
  <c r="C40" i="30"/>
  <c r="I13" i="30"/>
  <c r="AA45" i="30"/>
  <c r="M90" i="30"/>
  <c r="C121" i="30"/>
  <c r="U117" i="30"/>
  <c r="I112" i="30"/>
  <c r="AB136" i="30"/>
  <c r="I99" i="30"/>
  <c r="P98" i="30"/>
  <c r="I23" i="30"/>
  <c r="R37" i="30"/>
  <c r="S21" i="30"/>
  <c r="J35" i="30"/>
  <c r="W10" i="30"/>
  <c r="U10" i="30"/>
  <c r="S35" i="30"/>
  <c r="T96" i="30"/>
  <c r="I20" i="30"/>
  <c r="R11" i="30"/>
  <c r="I95" i="30"/>
  <c r="AA15" i="30"/>
  <c r="AB41" i="30"/>
  <c r="W77" i="30"/>
  <c r="Q108" i="30"/>
  <c r="H130" i="30"/>
  <c r="V25" i="30"/>
  <c r="J53" i="30"/>
  <c r="M95" i="30"/>
  <c r="Q115" i="30"/>
  <c r="U136" i="30"/>
  <c r="W73" i="30"/>
  <c r="S105" i="30"/>
  <c r="J130" i="30"/>
  <c r="R112" i="30"/>
  <c r="H128" i="30"/>
  <c r="S53" i="30"/>
  <c r="U97" i="30"/>
  <c r="AB128" i="30"/>
  <c r="I52" i="30"/>
  <c r="AA97" i="30"/>
  <c r="J132" i="30"/>
  <c r="Q128" i="30"/>
  <c r="I9" i="30"/>
  <c r="V33" i="30"/>
  <c r="C51" i="30"/>
  <c r="W93" i="30"/>
  <c r="V75" i="30"/>
  <c r="P36" i="30"/>
  <c r="W54" i="30"/>
  <c r="R74" i="30"/>
  <c r="P39" i="30"/>
  <c r="R100" i="30"/>
  <c r="T11" i="30"/>
  <c r="R42" i="30"/>
  <c r="J59" i="30"/>
  <c r="J75" i="30"/>
  <c r="J17" i="30"/>
  <c r="R66" i="30"/>
  <c r="W110" i="30"/>
  <c r="T5" i="30"/>
  <c r="P21" i="30"/>
  <c r="R45" i="30"/>
  <c r="R94" i="30"/>
  <c r="T51" i="30"/>
  <c r="C72" i="30"/>
  <c r="M79" i="30"/>
  <c r="AB18" i="30"/>
  <c r="W33" i="30"/>
  <c r="AA93" i="30"/>
  <c r="C48" i="30"/>
  <c r="S17" i="30"/>
  <c r="Q74" i="30"/>
  <c r="C124" i="30"/>
  <c r="W90" i="30"/>
  <c r="S119" i="30"/>
  <c r="Q29" i="30"/>
  <c r="I96" i="30"/>
  <c r="U119" i="30"/>
  <c r="I90" i="30"/>
  <c r="T32" i="30"/>
  <c r="T89" i="30"/>
  <c r="P112" i="30"/>
  <c r="H131" i="30"/>
  <c r="I114" i="30"/>
  <c r="T67" i="30"/>
  <c r="I115" i="30"/>
  <c r="V130" i="30"/>
  <c r="J119" i="30"/>
  <c r="W107" i="30"/>
  <c r="I107" i="30"/>
  <c r="T122" i="30"/>
  <c r="I108" i="30"/>
  <c r="R126" i="30"/>
  <c r="AB133" i="30"/>
  <c r="W136" i="30"/>
  <c r="P136" i="30"/>
  <c r="R7" i="29"/>
  <c r="Q16" i="30"/>
  <c r="AA100" i="30"/>
  <c r="C80" i="30"/>
  <c r="S36" i="30"/>
  <c r="I50" i="30"/>
  <c r="C108" i="30"/>
  <c r="S95" i="30"/>
  <c r="R121" i="30"/>
  <c r="C116" i="30"/>
  <c r="H97" i="30"/>
  <c r="AB104" i="30"/>
  <c r="C109" i="30"/>
  <c r="V26" i="30"/>
  <c r="AA37" i="30"/>
  <c r="H29" i="30"/>
  <c r="U54" i="30"/>
  <c r="I14" i="30"/>
  <c r="T10" i="30"/>
  <c r="P35" i="30"/>
  <c r="Q96" i="30"/>
  <c r="AB20" i="30"/>
  <c r="S11" i="30"/>
  <c r="J102" i="30"/>
  <c r="U16" i="30"/>
  <c r="AB44" i="30"/>
  <c r="R80" i="30"/>
  <c r="U109" i="30"/>
  <c r="M131" i="30"/>
  <c r="I28" i="30"/>
  <c r="Q55" i="30"/>
  <c r="Q97" i="30"/>
  <c r="C117" i="30"/>
  <c r="W138" i="30"/>
  <c r="C77" i="30"/>
  <c r="AA106" i="30"/>
  <c r="T131" i="30"/>
  <c r="U115" i="30"/>
  <c r="AA128" i="30"/>
  <c r="U55" i="30"/>
  <c r="I101" i="30"/>
  <c r="T129" i="30"/>
  <c r="AA53" i="30"/>
  <c r="I105" i="30"/>
  <c r="V133" i="30"/>
  <c r="H129" i="30"/>
  <c r="J9" i="30"/>
  <c r="R33" i="30"/>
  <c r="T74" i="30"/>
  <c r="U56" i="30"/>
  <c r="S75" i="30"/>
  <c r="AB36" i="30"/>
  <c r="C54" i="30"/>
  <c r="J74" i="30"/>
  <c r="AB39" i="30"/>
  <c r="Q100" i="30"/>
  <c r="Q11" i="30"/>
  <c r="P42" i="30"/>
  <c r="AA59" i="30"/>
  <c r="U76" i="30"/>
  <c r="J18" i="30"/>
  <c r="P66" i="30"/>
  <c r="V110" i="30"/>
  <c r="Q5" i="30"/>
  <c r="AB21" i="30"/>
  <c r="P45" i="30"/>
  <c r="P94" i="30"/>
  <c r="R56" i="30"/>
  <c r="T72" i="30"/>
  <c r="I79" i="30"/>
  <c r="I18" i="30"/>
  <c r="T56" i="30"/>
  <c r="J8" i="30"/>
  <c r="AA8" i="30"/>
  <c r="T18" i="30"/>
  <c r="AB75" i="30"/>
  <c r="V124" i="30"/>
  <c r="C96" i="30"/>
  <c r="Q121" i="30"/>
  <c r="Q32" i="30"/>
  <c r="U99" i="30"/>
  <c r="T121" i="30"/>
  <c r="AA101" i="30"/>
  <c r="T35" i="30"/>
  <c r="P90" i="30"/>
  <c r="W112" i="30"/>
  <c r="W131" i="30"/>
  <c r="AA114" i="30"/>
  <c r="P77" i="30"/>
  <c r="T115" i="30"/>
  <c r="U130" i="30"/>
  <c r="S121" i="30"/>
  <c r="C107" i="30"/>
  <c r="AA108" i="30"/>
  <c r="I89" i="30"/>
  <c r="S109" i="30"/>
  <c r="AB126" i="30"/>
  <c r="T134" i="30"/>
  <c r="R137" i="30"/>
  <c r="C137" i="30"/>
  <c r="P54" i="29"/>
  <c r="AB44" i="29"/>
  <c r="U114" i="29"/>
  <c r="V43" i="29"/>
  <c r="AB25" i="29"/>
  <c r="U128" i="29"/>
  <c r="J79" i="29"/>
  <c r="W13" i="29"/>
  <c r="AA48" i="30"/>
  <c r="J52" i="29"/>
  <c r="AB99" i="30"/>
  <c r="P92" i="30"/>
  <c r="M104" i="30"/>
  <c r="P16" i="30"/>
  <c r="I104" i="30"/>
  <c r="C123" i="30"/>
  <c r="S136" i="30"/>
  <c r="I98" i="30"/>
  <c r="M111" i="30"/>
  <c r="V111" i="30"/>
  <c r="AB26" i="30"/>
  <c r="H37" i="30"/>
  <c r="H35" i="30"/>
  <c r="Q54" i="30"/>
  <c r="J20" i="30"/>
  <c r="S10" i="30"/>
  <c r="I35" i="30"/>
  <c r="M96" i="30"/>
  <c r="U20" i="30"/>
  <c r="AA17" i="30"/>
  <c r="M115" i="30"/>
  <c r="AA18" i="30"/>
  <c r="H46" i="30"/>
  <c r="R86" i="30"/>
  <c r="J112" i="30"/>
  <c r="AB134" i="30"/>
  <c r="AB28" i="30"/>
  <c r="H57" i="30"/>
  <c r="V102" i="30"/>
  <c r="AA117" i="30"/>
  <c r="Q7" i="30"/>
  <c r="AB77" i="30"/>
  <c r="AA109" i="30"/>
  <c r="J45" i="30"/>
  <c r="I117" i="30"/>
  <c r="S129" i="30"/>
  <c r="R57" i="30"/>
  <c r="W105" i="30"/>
  <c r="S130" i="30"/>
  <c r="C55" i="30"/>
  <c r="M109" i="30"/>
  <c r="S134" i="30"/>
  <c r="AB129" i="30"/>
  <c r="AB8" i="30"/>
  <c r="P33" i="30"/>
  <c r="C79" i="30"/>
  <c r="P56" i="30"/>
  <c r="P75" i="30"/>
  <c r="I36" i="30"/>
  <c r="H58" i="30"/>
  <c r="AB74" i="30"/>
  <c r="I39" i="30"/>
  <c r="M100" i="30"/>
  <c r="R12" i="30"/>
  <c r="AB42" i="30"/>
  <c r="C59" i="30"/>
  <c r="W79" i="30"/>
  <c r="S33" i="30"/>
  <c r="V72" i="30"/>
  <c r="S110" i="30"/>
  <c r="R6" i="30"/>
  <c r="I21" i="30"/>
  <c r="AB45" i="30"/>
  <c r="I94" i="30"/>
  <c r="AB58" i="30"/>
  <c r="R72" i="30"/>
  <c r="W88" i="30"/>
  <c r="V27" i="30"/>
  <c r="P74" i="30"/>
  <c r="C17" i="30"/>
  <c r="W9" i="30"/>
  <c r="AA24" i="30"/>
  <c r="J78" i="30"/>
  <c r="AB124" i="30"/>
  <c r="R4" i="29"/>
  <c r="C93" i="30"/>
  <c r="W127" i="30"/>
  <c r="J25" i="30"/>
  <c r="S123" i="30"/>
  <c r="W28" i="30"/>
  <c r="AB111" i="30"/>
  <c r="AB123" i="30"/>
  <c r="H116" i="30"/>
  <c r="C99" i="30"/>
  <c r="P116" i="30"/>
  <c r="P117" i="30"/>
  <c r="P121" i="29"/>
  <c r="J92" i="30"/>
  <c r="T42" i="30"/>
  <c r="P43" i="30"/>
  <c r="I135" i="30"/>
  <c r="U52" i="30"/>
  <c r="S116" i="30"/>
  <c r="I136" i="30"/>
  <c r="AA116" i="30"/>
  <c r="U104" i="30"/>
  <c r="J117" i="30"/>
  <c r="V123" i="30"/>
  <c r="S26" i="30"/>
  <c r="W37" i="30"/>
  <c r="R13" i="30"/>
  <c r="H54" i="30"/>
  <c r="H90" i="30"/>
  <c r="Q99" i="29"/>
  <c r="T43" i="30"/>
  <c r="W46" i="30"/>
  <c r="V7" i="30"/>
  <c r="T86" i="30"/>
  <c r="AA123" i="30"/>
  <c r="AB95" i="30"/>
  <c r="AA136" i="30"/>
  <c r="I111" i="30"/>
  <c r="W122" i="30"/>
  <c r="P132" i="30"/>
  <c r="P26" i="30"/>
  <c r="C37" i="30"/>
  <c r="AA13" i="30"/>
  <c r="V6" i="30"/>
  <c r="J37" i="30"/>
  <c r="P29" i="30"/>
  <c r="W35" i="30"/>
  <c r="Q37" i="30"/>
  <c r="R20" i="30"/>
  <c r="AA23" i="30"/>
  <c r="J131" i="30"/>
  <c r="H28" i="30"/>
  <c r="I53" i="30"/>
  <c r="R92" i="30"/>
  <c r="W117" i="30"/>
  <c r="M138" i="30"/>
  <c r="AB34" i="30"/>
  <c r="T73" i="30"/>
  <c r="R105" i="30"/>
  <c r="V126" i="30"/>
  <c r="Q49" i="30"/>
  <c r="AB91" i="30"/>
  <c r="R115" i="30"/>
  <c r="S55" i="30"/>
  <c r="W128" i="30"/>
  <c r="Q28" i="30"/>
  <c r="J77" i="30"/>
  <c r="T112" i="30"/>
  <c r="J128" i="30"/>
  <c r="W59" i="30"/>
  <c r="R117" i="30"/>
  <c r="T137" i="30"/>
  <c r="H102" i="30"/>
  <c r="U18" i="30"/>
  <c r="S39" i="30"/>
  <c r="U93" i="30"/>
  <c r="W56" i="30"/>
  <c r="J15" i="30"/>
  <c r="U39" i="30"/>
  <c r="C78" i="30"/>
  <c r="S74" i="30"/>
  <c r="H75" i="30"/>
  <c r="AB100" i="30"/>
  <c r="I12" i="30"/>
  <c r="C42" i="30"/>
  <c r="AB73" i="30"/>
  <c r="C8" i="30"/>
  <c r="J56" i="30"/>
  <c r="V76" i="30"/>
  <c r="P110" i="30"/>
  <c r="I6" i="30"/>
  <c r="R30" i="30"/>
  <c r="C45" i="30"/>
  <c r="V94" i="30"/>
  <c r="S58" i="30"/>
  <c r="H72" i="30"/>
  <c r="I88" i="30"/>
  <c r="AB27" i="30"/>
  <c r="H76" i="30"/>
  <c r="V9" i="30"/>
  <c r="V14" i="30"/>
  <c r="Q39" i="30"/>
  <c r="H78" i="30"/>
  <c r="T124" i="30"/>
  <c r="M103" i="30"/>
  <c r="W125" i="30"/>
  <c r="AB78" i="29"/>
  <c r="Q76" i="30"/>
  <c r="AA49" i="30"/>
  <c r="U105" i="30"/>
  <c r="T39" i="30"/>
  <c r="U133" i="30"/>
  <c r="R95" i="30"/>
  <c r="U116" i="30"/>
  <c r="T104" i="30"/>
  <c r="H122" i="30"/>
  <c r="P126" i="30"/>
  <c r="P137" i="30"/>
  <c r="R26" i="30"/>
  <c r="U37" i="30"/>
  <c r="H13" i="30"/>
  <c r="H20" i="30"/>
  <c r="S6" i="30"/>
  <c r="I29" i="30"/>
  <c r="AA74" i="30"/>
  <c r="W14" i="30"/>
  <c r="W32" i="30"/>
  <c r="AA26" i="30"/>
  <c r="H53" i="30"/>
  <c r="AA28" i="30"/>
  <c r="P55" i="30"/>
  <c r="J95" i="30"/>
  <c r="R122" i="30"/>
  <c r="J7" i="30"/>
  <c r="U38" i="30"/>
  <c r="AA77" i="30"/>
  <c r="U106" i="30"/>
  <c r="U128" i="30"/>
  <c r="S52" i="30"/>
  <c r="T92" i="30"/>
  <c r="H117" i="30"/>
  <c r="J66" i="30"/>
  <c r="R129" i="30"/>
  <c r="Q34" i="30"/>
  <c r="W80" i="30"/>
  <c r="W114" i="30"/>
  <c r="U129" i="30"/>
  <c r="AA67" i="30"/>
  <c r="T120" i="30"/>
  <c r="T77" i="30"/>
  <c r="C106" i="30"/>
  <c r="V24" i="30"/>
  <c r="V51" i="30"/>
  <c r="T93" i="30"/>
  <c r="S56" i="30"/>
  <c r="W18" i="30"/>
  <c r="H48" i="30"/>
  <c r="P79" i="30"/>
  <c r="I8" i="30"/>
  <c r="P100" i="30"/>
  <c r="V100" i="30"/>
  <c r="I17" i="30"/>
  <c r="S48" i="30"/>
  <c r="I73" i="30"/>
  <c r="C18" i="30"/>
  <c r="U58" i="30"/>
  <c r="P93" i="30"/>
  <c r="M110" i="30"/>
  <c r="S8" i="30"/>
  <c r="P30" i="30"/>
  <c r="U48" i="30"/>
  <c r="U94" i="30"/>
  <c r="Q58" i="30"/>
  <c r="U75" i="30"/>
  <c r="AA88" i="30"/>
  <c r="I27" i="30"/>
  <c r="AB76" i="30"/>
  <c r="V48" i="30"/>
  <c r="T14" i="30"/>
  <c r="J42" i="30"/>
  <c r="W78" i="30"/>
  <c r="S124" i="30"/>
  <c r="M106" i="30"/>
  <c r="C125" i="30"/>
  <c r="AB41" i="29"/>
  <c r="I96" i="29"/>
  <c r="AA60" i="30"/>
  <c r="AA86" i="30"/>
  <c r="AA65" i="30"/>
  <c r="S90" i="30"/>
  <c r="W95" i="30"/>
  <c r="H112" i="30"/>
  <c r="AA112" i="30"/>
  <c r="V134" i="30"/>
  <c r="AA134" i="30"/>
  <c r="AB23" i="30"/>
  <c r="AB106" i="30"/>
  <c r="U26" i="30"/>
  <c r="C23" i="30"/>
  <c r="J96" i="30"/>
  <c r="I125" i="30"/>
  <c r="AB89" i="30"/>
  <c r="V31" i="30"/>
  <c r="S122" i="30"/>
  <c r="S111" i="30"/>
  <c r="V131" i="30"/>
  <c r="AB131" i="30"/>
  <c r="Q135" i="30"/>
  <c r="AB33" i="30"/>
  <c r="C9" i="30"/>
  <c r="H74" i="30"/>
  <c r="P12" i="30"/>
  <c r="V88" i="30"/>
  <c r="R110" i="30"/>
  <c r="I45" i="30"/>
  <c r="J72" i="30"/>
  <c r="W75" i="30"/>
  <c r="S27" i="30"/>
  <c r="AA96" i="30"/>
  <c r="Q41" i="30"/>
  <c r="Q122" i="30"/>
  <c r="U121" i="30"/>
  <c r="Q99" i="30"/>
  <c r="C131" i="30"/>
  <c r="Q119" i="30"/>
  <c r="S115" i="30"/>
  <c r="R102" i="30"/>
  <c r="M113" i="30"/>
  <c r="P114" i="30"/>
  <c r="J109" i="30"/>
  <c r="AB127" i="30"/>
  <c r="I138" i="30"/>
  <c r="S138" i="30"/>
  <c r="I32" i="29"/>
  <c r="AB127" i="29"/>
  <c r="T106" i="29"/>
  <c r="R90" i="29"/>
  <c r="P101" i="29"/>
  <c r="I82" i="29"/>
  <c r="R92" i="29"/>
  <c r="U131" i="29"/>
  <c r="C9" i="29"/>
  <c r="C76" i="29"/>
  <c r="W120" i="29"/>
  <c r="J116" i="29"/>
  <c r="Q67" i="29"/>
  <c r="R99" i="29"/>
  <c r="C73" i="29"/>
  <c r="H58" i="29"/>
  <c r="W66" i="29"/>
  <c r="U116" i="29"/>
  <c r="R45" i="29"/>
  <c r="M127" i="29"/>
  <c r="V13" i="29"/>
  <c r="I79" i="29"/>
  <c r="I130" i="29"/>
  <c r="P27" i="29"/>
  <c r="Q8" i="29"/>
  <c r="Q46" i="29"/>
  <c r="W23" i="29"/>
  <c r="R9" i="29"/>
  <c r="AB104" i="29"/>
  <c r="J42" i="29"/>
  <c r="AA15" i="29"/>
  <c r="AB57" i="29"/>
  <c r="R44" i="29"/>
  <c r="AB102" i="29"/>
  <c r="V137" i="29"/>
  <c r="AB34" i="29"/>
  <c r="S133" i="29"/>
  <c r="V75" i="29"/>
  <c r="V94" i="29"/>
  <c r="U36" i="29"/>
  <c r="T94" i="29"/>
  <c r="I59" i="29"/>
  <c r="I106" i="29"/>
  <c r="C120" i="29"/>
  <c r="Q73" i="29"/>
  <c r="AB24" i="29"/>
  <c r="AA79" i="29"/>
  <c r="W116" i="29"/>
  <c r="P138" i="29"/>
  <c r="Q96" i="29"/>
  <c r="M126" i="29"/>
  <c r="T105" i="29"/>
  <c r="I115" i="29"/>
  <c r="P32" i="29"/>
  <c r="W125" i="29"/>
  <c r="V56" i="29"/>
  <c r="Q33" i="29"/>
  <c r="H17" i="29"/>
  <c r="I12" i="29"/>
  <c r="H20" i="29"/>
  <c r="R29" i="29"/>
  <c r="T43" i="29"/>
  <c r="AA28" i="29"/>
  <c r="AB124" i="29"/>
  <c r="Q124" i="29"/>
  <c r="T33" i="29"/>
  <c r="J57" i="29"/>
  <c r="C33" i="29"/>
  <c r="J28" i="29"/>
  <c r="P55" i="29"/>
  <c r="R81" i="29"/>
  <c r="C7" i="29"/>
  <c r="R19" i="29"/>
  <c r="W48" i="29"/>
  <c r="T25" i="29"/>
  <c r="T11" i="29"/>
  <c r="T4" i="29"/>
  <c r="R20" i="29"/>
  <c r="U58" i="29"/>
  <c r="AA26" i="29"/>
  <c r="T21" i="29"/>
  <c r="P49" i="29"/>
  <c r="C57" i="29"/>
  <c r="W80" i="29"/>
  <c r="Q34" i="29"/>
  <c r="U45" i="30"/>
  <c r="V32" i="30"/>
  <c r="C32" i="30"/>
  <c r="S23" i="30"/>
  <c r="S128" i="30"/>
  <c r="W91" i="30"/>
  <c r="I34" i="30"/>
  <c r="M125" i="30"/>
  <c r="Q112" i="30"/>
  <c r="T7" i="30"/>
  <c r="P91" i="30"/>
  <c r="J136" i="30"/>
  <c r="I33" i="30"/>
  <c r="J14" i="30"/>
  <c r="V74" i="30"/>
  <c r="AB12" i="30"/>
  <c r="J93" i="30"/>
  <c r="Q110" i="30"/>
  <c r="W45" i="30"/>
  <c r="AB72" i="30"/>
  <c r="AA76" i="30"/>
  <c r="AA33" i="30"/>
  <c r="T101" i="30"/>
  <c r="Q44" i="30"/>
  <c r="AB132" i="30"/>
  <c r="T20" i="30"/>
  <c r="W102" i="30"/>
  <c r="W101" i="30"/>
  <c r="AA119" i="30"/>
  <c r="I118" i="30"/>
  <c r="AB102" i="30"/>
  <c r="M114" i="30"/>
  <c r="R118" i="30"/>
  <c r="AB109" i="30"/>
  <c r="I127" i="30"/>
  <c r="AB138" i="30"/>
  <c r="I137" i="30"/>
  <c r="R50" i="29"/>
  <c r="W114" i="29"/>
  <c r="C114" i="29"/>
  <c r="AA98" i="29"/>
  <c r="M114" i="29"/>
  <c r="W18" i="29"/>
  <c r="J96" i="29"/>
  <c r="S135" i="29"/>
  <c r="J14" i="29"/>
  <c r="M78" i="29"/>
  <c r="I123" i="29"/>
  <c r="H118" i="29"/>
  <c r="R74" i="29"/>
  <c r="Q110" i="29"/>
  <c r="V74" i="29"/>
  <c r="Q13" i="29"/>
  <c r="U67" i="29"/>
  <c r="W118" i="29"/>
  <c r="I54" i="29"/>
  <c r="R128" i="29"/>
  <c r="AB15" i="29"/>
  <c r="M92" i="29"/>
  <c r="R131" i="29"/>
  <c r="I27" i="29"/>
  <c r="P8" i="29"/>
  <c r="AB46" i="29"/>
  <c r="U40" i="29"/>
  <c r="C16" i="29"/>
  <c r="H104" i="29"/>
  <c r="I42" i="29"/>
  <c r="W15" i="29"/>
  <c r="I57" i="29"/>
  <c r="I60" i="29"/>
  <c r="W102" i="29"/>
  <c r="U137" i="29"/>
  <c r="S41" i="29"/>
  <c r="R133" i="29"/>
  <c r="U75" i="29"/>
  <c r="U94" i="29"/>
  <c r="V41" i="29"/>
  <c r="H76" i="29"/>
  <c r="R61" i="29"/>
  <c r="M107" i="29"/>
  <c r="T121" i="29"/>
  <c r="S76" i="29"/>
  <c r="W32" i="29"/>
  <c r="V82" i="29"/>
  <c r="U118" i="29"/>
  <c r="AB6" i="29"/>
  <c r="Q103" i="29"/>
  <c r="AB134" i="29"/>
  <c r="AA106" i="29"/>
  <c r="P125" i="29"/>
  <c r="H77" i="29"/>
  <c r="T126" i="29"/>
  <c r="U56" i="29"/>
  <c r="V5" i="29"/>
  <c r="C17" i="29"/>
  <c r="H13" i="29"/>
  <c r="C20" i="29"/>
  <c r="AB30" i="29"/>
  <c r="S43" i="29"/>
  <c r="C28" i="29"/>
  <c r="I124" i="29"/>
  <c r="P124" i="29"/>
  <c r="W33" i="29"/>
  <c r="AA59" i="29"/>
  <c r="C34" i="29"/>
  <c r="Q31" i="29"/>
  <c r="Q55" i="29"/>
  <c r="AA81" i="29"/>
  <c r="Q14" i="29"/>
  <c r="I24" i="29"/>
  <c r="V49" i="29"/>
  <c r="S25" i="29"/>
  <c r="H25" i="29"/>
  <c r="P6" i="29"/>
  <c r="R21" i="29"/>
  <c r="T58" i="29"/>
  <c r="H26" i="29"/>
  <c r="S21" i="29"/>
  <c r="J49" i="29"/>
  <c r="V57" i="29"/>
  <c r="H7" i="30"/>
  <c r="AB32" i="30"/>
  <c r="W6" i="30"/>
  <c r="C14" i="30"/>
  <c r="V91" i="30"/>
  <c r="P97" i="30"/>
  <c r="I46" i="30"/>
  <c r="P129" i="30"/>
  <c r="AB117" i="30"/>
  <c r="Q45" i="30"/>
  <c r="C7" i="30"/>
  <c r="S91" i="30"/>
  <c r="R51" i="30"/>
  <c r="C24" i="30"/>
  <c r="V17" i="30"/>
  <c r="H18" i="30"/>
  <c r="I75" i="30"/>
  <c r="I110" i="30"/>
  <c r="S51" i="30"/>
  <c r="U79" i="30"/>
  <c r="C76" i="30"/>
  <c r="AA51" i="30"/>
  <c r="Q102" i="30"/>
  <c r="Q47" i="30"/>
  <c r="I132" i="30"/>
  <c r="T38" i="30"/>
  <c r="U103" i="30"/>
  <c r="C101" i="30"/>
  <c r="H119" i="30"/>
  <c r="I119" i="30"/>
  <c r="I102" i="30"/>
  <c r="M118" i="30"/>
  <c r="P119" i="30"/>
  <c r="I109" i="30"/>
  <c r="T127" i="30"/>
  <c r="S137" i="30"/>
  <c r="AB137" i="30"/>
  <c r="I52" i="29"/>
  <c r="M119" i="29"/>
  <c r="U119" i="29"/>
  <c r="M101" i="29"/>
  <c r="C123" i="29"/>
  <c r="Q50" i="29"/>
  <c r="I99" i="29"/>
  <c r="M139" i="29"/>
  <c r="S20" i="29"/>
  <c r="U79" i="29"/>
  <c r="V126" i="29"/>
  <c r="W126" i="29"/>
  <c r="AB29" i="29"/>
  <c r="S116" i="29"/>
  <c r="S99" i="29"/>
  <c r="J15" i="29"/>
  <c r="W74" i="29"/>
  <c r="AB119" i="29"/>
  <c r="AA67" i="29"/>
  <c r="H130" i="29"/>
  <c r="C18" i="29"/>
  <c r="U100" i="29"/>
  <c r="AA132" i="29"/>
  <c r="W27" i="29"/>
  <c r="AB8" i="29"/>
  <c r="C91" i="29"/>
  <c r="V40" i="29"/>
  <c r="J104" i="29"/>
  <c r="T60" i="29"/>
  <c r="H42" i="29"/>
  <c r="R15" i="29"/>
  <c r="C8" i="29"/>
  <c r="P75" i="29"/>
  <c r="V102" i="29"/>
  <c r="T137" i="29"/>
  <c r="J60" i="29"/>
  <c r="M133" i="29"/>
  <c r="T75" i="29"/>
  <c r="R94" i="29"/>
  <c r="T41" i="29"/>
  <c r="J111" i="29"/>
  <c r="S67" i="29"/>
  <c r="P108" i="29"/>
  <c r="AA125" i="29"/>
  <c r="U77" i="29"/>
  <c r="J37" i="29"/>
  <c r="AB88" i="29"/>
  <c r="S119" i="29"/>
  <c r="AB12" i="29"/>
  <c r="S105" i="29"/>
  <c r="V135" i="29"/>
  <c r="V107" i="29"/>
  <c r="Q126" i="29"/>
  <c r="P78" i="29"/>
  <c r="I132" i="29"/>
  <c r="T56" i="29"/>
  <c r="U6" i="29"/>
  <c r="W17" i="29"/>
  <c r="I14" i="29"/>
  <c r="W20" i="29"/>
  <c r="AA31" i="29"/>
  <c r="Q43" i="29"/>
  <c r="W28" i="29"/>
  <c r="AA124" i="29"/>
  <c r="M124" i="29"/>
  <c r="V33" i="29"/>
  <c r="H59" i="29"/>
  <c r="J21" i="29"/>
  <c r="I33" i="29"/>
  <c r="AB55" i="29"/>
  <c r="W81" i="29"/>
  <c r="J22" i="29"/>
  <c r="P30" i="29"/>
  <c r="R51" i="29"/>
  <c r="Q25" i="29"/>
  <c r="Q5" i="29"/>
  <c r="J8" i="29"/>
  <c r="R22" i="29"/>
  <c r="S58" i="29"/>
  <c r="Q26" i="29"/>
  <c r="Q21" i="29"/>
  <c r="AB49" i="29"/>
  <c r="U57" i="29"/>
  <c r="T80" i="29"/>
  <c r="S26" i="29"/>
  <c r="W14" i="29"/>
  <c r="T38" i="29"/>
  <c r="Q52" i="29"/>
  <c r="U30" i="29"/>
  <c r="T13" i="30"/>
  <c r="T37" i="30"/>
  <c r="T6" i="30"/>
  <c r="AB14" i="30"/>
  <c r="Q92" i="30"/>
  <c r="S102" i="30"/>
  <c r="AB46" i="30"/>
  <c r="I130" i="30"/>
  <c r="S125" i="30"/>
  <c r="Q46" i="30"/>
  <c r="U27" i="30"/>
  <c r="P109" i="30"/>
  <c r="P51" i="30"/>
  <c r="W27" i="30"/>
  <c r="T17" i="30"/>
  <c r="Q24" i="30"/>
  <c r="R8" i="30"/>
  <c r="C110" i="30"/>
  <c r="I74" i="30"/>
  <c r="AB79" i="30"/>
  <c r="T76" i="30"/>
  <c r="V56" i="30"/>
  <c r="M107" i="30"/>
  <c r="Q50" i="30"/>
  <c r="AA132" i="30"/>
  <c r="T41" i="30"/>
  <c r="W106" i="30"/>
  <c r="R101" i="30"/>
  <c r="V57" i="30"/>
  <c r="AA120" i="30"/>
  <c r="J118" i="30"/>
  <c r="S44" i="30"/>
  <c r="Q10" i="30"/>
  <c r="H26" i="30"/>
  <c r="S20" i="30"/>
  <c r="U19" i="30"/>
  <c r="U113" i="30"/>
  <c r="P58" i="30"/>
  <c r="H45" i="30"/>
  <c r="T52" i="30"/>
  <c r="T66" i="30"/>
  <c r="AA55" i="30"/>
  <c r="U77" i="30"/>
  <c r="H88" i="30"/>
  <c r="W36" i="30"/>
  <c r="W39" i="30"/>
  <c r="I42" i="30"/>
  <c r="T48" i="30"/>
  <c r="P6" i="30"/>
  <c r="AA94" i="30"/>
  <c r="C88" i="30"/>
  <c r="U9" i="30"/>
  <c r="Q78" i="30"/>
  <c r="J108" i="30"/>
  <c r="Q53" i="30"/>
  <c r="H132" i="30"/>
  <c r="T44" i="30"/>
  <c r="C112" i="30"/>
  <c r="W113" i="30"/>
  <c r="Q80" i="30"/>
  <c r="H120" i="30"/>
  <c r="J121" i="30"/>
  <c r="Q101" i="30"/>
  <c r="V90" i="30"/>
  <c r="Q114" i="30"/>
  <c r="V136" i="30"/>
  <c r="U137" i="30"/>
  <c r="Q79" i="29"/>
  <c r="T61" i="29"/>
  <c r="R119" i="29"/>
  <c r="I9" i="29"/>
  <c r="V119" i="29"/>
  <c r="C61" i="29"/>
  <c r="T100" i="29"/>
  <c r="I104" i="29"/>
  <c r="Q20" i="29"/>
  <c r="J32" i="29"/>
  <c r="M95" i="29"/>
  <c r="AA128" i="29"/>
  <c r="R66" i="29"/>
  <c r="AB53" i="29"/>
  <c r="R123" i="29"/>
  <c r="T116" i="29"/>
  <c r="H37" i="29"/>
  <c r="M80" i="29"/>
  <c r="V125" i="29"/>
  <c r="U99" i="29"/>
  <c r="W132" i="29"/>
  <c r="AB33" i="29"/>
  <c r="M106" i="29"/>
  <c r="M138" i="29"/>
  <c r="W16" i="29"/>
  <c r="T45" i="29"/>
  <c r="AA91" i="29"/>
  <c r="I40" i="29"/>
  <c r="C104" i="29"/>
  <c r="H60" i="29"/>
  <c r="AA42" i="29"/>
  <c r="C15" i="29"/>
  <c r="Q16" i="29"/>
  <c r="AA89" i="29"/>
  <c r="T102" i="29"/>
  <c r="M137" i="29"/>
  <c r="V29" i="29"/>
  <c r="J23" i="29"/>
  <c r="R93" i="29"/>
  <c r="J94" i="29"/>
  <c r="P41" i="29"/>
  <c r="Q61" i="29"/>
  <c r="J76" i="29"/>
  <c r="Q111" i="29"/>
  <c r="M130" i="29"/>
  <c r="J103" i="29"/>
  <c r="C48" i="29"/>
  <c r="AB98" i="29"/>
  <c r="I122" i="29"/>
  <c r="AB32" i="29"/>
  <c r="U107" i="29"/>
  <c r="C39" i="29"/>
  <c r="AA111" i="29"/>
  <c r="T138" i="29"/>
  <c r="H106" i="29"/>
  <c r="P19" i="29"/>
  <c r="P22" i="29"/>
  <c r="C12" i="29"/>
  <c r="AA21" i="29"/>
  <c r="P16" i="29"/>
  <c r="AB21" i="29"/>
  <c r="C38" i="29"/>
  <c r="J47" i="29"/>
  <c r="AA35" i="29"/>
  <c r="W124" i="29"/>
  <c r="Q6" i="29"/>
  <c r="P7" i="29"/>
  <c r="S59" i="29"/>
  <c r="H33" i="29"/>
  <c r="Q38" i="29"/>
  <c r="AA55" i="29"/>
  <c r="S81" i="29"/>
  <c r="V10" i="29"/>
  <c r="J33" i="29"/>
  <c r="V53" i="29"/>
  <c r="U10" i="29"/>
  <c r="I8" i="29"/>
  <c r="Q9" i="29"/>
  <c r="J25" i="29"/>
  <c r="Q58" i="29"/>
  <c r="J26" i="29"/>
  <c r="P46" i="29"/>
  <c r="AA53" i="29"/>
  <c r="R57" i="29"/>
  <c r="P31" i="29"/>
  <c r="T31" i="29"/>
  <c r="Q24" i="29"/>
  <c r="C47" i="29"/>
  <c r="C81" i="29"/>
  <c r="T5" i="29"/>
  <c r="W21" i="29"/>
  <c r="V25" i="29"/>
  <c r="T39" i="29"/>
  <c r="H46" i="29"/>
  <c r="Q90" i="29"/>
  <c r="AA90" i="29"/>
  <c r="T73" i="29"/>
  <c r="V88" i="29"/>
  <c r="J4" i="30"/>
  <c r="Q21" i="30"/>
  <c r="V29" i="30"/>
  <c r="P20" i="30"/>
  <c r="R22" i="30"/>
  <c r="P115" i="30"/>
  <c r="J67" i="30"/>
  <c r="AB47" i="30"/>
  <c r="P53" i="30"/>
  <c r="U67" i="30"/>
  <c r="W57" i="30"/>
  <c r="U91" i="30"/>
  <c r="V93" i="30"/>
  <c r="C36" i="30"/>
  <c r="C39" i="30"/>
  <c r="W42" i="30"/>
  <c r="Q51" i="30"/>
  <c r="AB6" i="30"/>
  <c r="C94" i="30"/>
  <c r="Q88" i="30"/>
  <c r="W8" i="30"/>
  <c r="AB78" i="30"/>
  <c r="M122" i="30"/>
  <c r="P99" i="30"/>
  <c r="W132" i="30"/>
  <c r="T47" i="30"/>
  <c r="V112" i="30"/>
  <c r="C113" i="30"/>
  <c r="V89" i="30"/>
  <c r="S120" i="30"/>
  <c r="AB121" i="30"/>
  <c r="M102" i="30"/>
  <c r="AA95" i="30"/>
  <c r="S118" i="30"/>
  <c r="Q137" i="30"/>
  <c r="P138" i="30"/>
  <c r="C32" i="29"/>
  <c r="C66" i="29"/>
  <c r="I101" i="29"/>
  <c r="C13" i="29"/>
  <c r="T131" i="29"/>
  <c r="Q100" i="29"/>
  <c r="V101" i="29"/>
  <c r="AB106" i="29"/>
  <c r="P24" i="29"/>
  <c r="AB37" i="29"/>
  <c r="AB96" i="29"/>
  <c r="V130" i="29"/>
  <c r="M116" i="29"/>
  <c r="AB54" i="29"/>
  <c r="C125" i="29"/>
  <c r="V118" i="29"/>
  <c r="C41" i="29"/>
  <c r="AB82" i="29"/>
  <c r="J127" i="29"/>
  <c r="I103" i="29"/>
  <c r="I135" i="29"/>
  <c r="J39" i="29"/>
  <c r="Q108" i="29"/>
  <c r="H96" i="29"/>
  <c r="V16" i="29"/>
  <c r="AB45" i="29"/>
  <c r="V91" i="29"/>
  <c r="AA40" i="29"/>
  <c r="W104" i="29"/>
  <c r="AA60" i="29"/>
  <c r="C11" i="29"/>
  <c r="S27" i="29"/>
  <c r="I23" i="29"/>
  <c r="W89" i="29"/>
  <c r="S102" i="29"/>
  <c r="J137" i="29"/>
  <c r="J29" i="29"/>
  <c r="V9" i="29"/>
  <c r="Q93" i="29"/>
  <c r="I94" i="29"/>
  <c r="J41" i="29"/>
  <c r="R13" i="29"/>
  <c r="J77" i="29"/>
  <c r="P112" i="29"/>
  <c r="Q131" i="29"/>
  <c r="M105" i="29"/>
  <c r="AA52" i="29"/>
  <c r="P103" i="29"/>
  <c r="I125" i="29"/>
  <c r="AB52" i="29"/>
  <c r="T109" i="29"/>
  <c r="P48" i="29"/>
  <c r="H115" i="29"/>
  <c r="J82" i="29"/>
  <c r="I107" i="29"/>
  <c r="AB19" i="29"/>
  <c r="AB22" i="29"/>
  <c r="V19" i="29"/>
  <c r="V22" i="29"/>
  <c r="AB16" i="29"/>
  <c r="W22" i="29"/>
  <c r="H39" i="29"/>
  <c r="J48" i="29"/>
  <c r="H35" i="29"/>
  <c r="C124" i="29"/>
  <c r="J19" i="29"/>
  <c r="AB7" i="29"/>
  <c r="Q59" i="29"/>
  <c r="H34" i="29"/>
  <c r="S46" i="29"/>
  <c r="W55" i="29"/>
  <c r="Q81" i="29"/>
  <c r="U12" i="29"/>
  <c r="R37" i="29"/>
  <c r="C56" i="29"/>
  <c r="S11" i="29"/>
  <c r="W10" i="29"/>
  <c r="AA10" i="29"/>
  <c r="Q28" i="29"/>
  <c r="J68" i="29"/>
  <c r="S22" i="29"/>
  <c r="AA46" i="29"/>
  <c r="H53" i="29"/>
  <c r="Q57" i="29"/>
  <c r="J31" i="29"/>
  <c r="T35" i="29"/>
  <c r="U25" i="29"/>
  <c r="H48" i="29"/>
  <c r="C21" i="29"/>
  <c r="H10" i="29"/>
  <c r="H104" i="30"/>
  <c r="U6" i="30"/>
  <c r="AB29" i="30"/>
  <c r="S37" i="30"/>
  <c r="AA30" i="30"/>
  <c r="J125" i="30"/>
  <c r="S80" i="30"/>
  <c r="R55" i="30"/>
  <c r="H77" i="30"/>
  <c r="J89" i="30"/>
  <c r="R77" i="30"/>
  <c r="J115" i="30"/>
  <c r="Q93" i="30"/>
  <c r="V54" i="30"/>
  <c r="W100" i="30"/>
  <c r="I56" i="30"/>
  <c r="AA66" i="30"/>
  <c r="T9" i="30"/>
  <c r="S94" i="30"/>
  <c r="T88" i="30"/>
  <c r="R48" i="30"/>
  <c r="T78" i="30"/>
  <c r="AA125" i="30"/>
  <c r="V101" i="30"/>
  <c r="C132" i="30"/>
  <c r="T50" i="30"/>
  <c r="V122" i="30"/>
  <c r="R113" i="30"/>
  <c r="R90" i="30"/>
  <c r="R120" i="30"/>
  <c r="I121" i="30"/>
  <c r="AB103" i="30"/>
  <c r="H95" i="30"/>
  <c r="R119" i="30"/>
  <c r="H138" i="30"/>
  <c r="R133" i="30"/>
  <c r="Q54" i="29"/>
  <c r="T77" i="29"/>
  <c r="T119" i="29"/>
  <c r="I18" i="29"/>
  <c r="J13" i="29"/>
  <c r="U101" i="29"/>
  <c r="R111" i="29"/>
  <c r="S111" i="29"/>
  <c r="M136" i="30"/>
  <c r="W13" i="30"/>
  <c r="AA29" i="30"/>
  <c r="U11" i="30"/>
  <c r="U31" i="30"/>
  <c r="T126" i="30"/>
  <c r="S86" i="30"/>
  <c r="I57" i="30"/>
  <c r="U80" i="30"/>
  <c r="M91" i="30"/>
  <c r="H80" i="30"/>
  <c r="I129" i="30"/>
  <c r="M93" i="30"/>
  <c r="R54" i="30"/>
  <c r="C100" i="30"/>
  <c r="T58" i="30"/>
  <c r="H66" i="30"/>
  <c r="I11" i="30"/>
  <c r="P17" i="30"/>
  <c r="R88" i="30"/>
  <c r="P48" i="30"/>
  <c r="R78" i="30"/>
  <c r="H125" i="30"/>
  <c r="T102" i="30"/>
  <c r="U102" i="30"/>
  <c r="T53" i="30"/>
  <c r="P125" i="30"/>
  <c r="AB114" i="30"/>
  <c r="R96" i="30"/>
  <c r="C130" i="30"/>
  <c r="P101" i="30"/>
  <c r="C111" i="30"/>
  <c r="U13" i="30"/>
  <c r="AB35" i="30"/>
  <c r="AB17" i="30"/>
  <c r="AA46" i="30"/>
  <c r="V135" i="30"/>
  <c r="C104" i="30"/>
  <c r="T80" i="30"/>
  <c r="U125" i="30"/>
  <c r="P107" i="30"/>
  <c r="H111" i="30"/>
  <c r="AA9" i="30"/>
  <c r="AB56" i="30"/>
  <c r="I72" i="30"/>
  <c r="J100" i="30"/>
  <c r="V59" i="30"/>
  <c r="C74" i="30"/>
  <c r="T24" i="30"/>
  <c r="I58" i="30"/>
  <c r="R27" i="30"/>
  <c r="P11" i="30"/>
  <c r="AA124" i="30"/>
  <c r="R125" i="30"/>
  <c r="Q103" i="30"/>
  <c r="R103" i="30"/>
  <c r="AB55" i="30"/>
  <c r="Q126" i="30"/>
  <c r="H114" i="30"/>
  <c r="W98" i="30"/>
  <c r="Q130" i="30"/>
  <c r="R123" i="30"/>
  <c r="J54" i="30"/>
  <c r="AA35" i="30"/>
  <c r="C21" i="30"/>
  <c r="Q52" i="30"/>
  <c r="T136" i="30"/>
  <c r="W104" i="30"/>
  <c r="H91" i="30"/>
  <c r="C128" i="30"/>
  <c r="W111" i="30"/>
  <c r="C115" i="30"/>
  <c r="U17" i="30"/>
  <c r="H56" i="30"/>
  <c r="J76" i="30"/>
  <c r="H100" i="30"/>
  <c r="U72" i="30"/>
  <c r="R75" i="30"/>
  <c r="V30" i="30"/>
  <c r="W58" i="30"/>
  <c r="P27" i="30"/>
  <c r="Q12" i="30"/>
  <c r="U124" i="30"/>
  <c r="Q125" i="30"/>
  <c r="S106" i="30"/>
  <c r="T106" i="30"/>
  <c r="T95" i="30"/>
  <c r="R127" i="30"/>
  <c r="V118" i="30"/>
  <c r="S99" i="30"/>
  <c r="P130" i="30"/>
  <c r="Q106" i="30"/>
  <c r="S108" i="30"/>
  <c r="S101" i="30"/>
  <c r="AA126" i="30"/>
  <c r="P123" i="30"/>
  <c r="R138" i="30"/>
  <c r="R82" i="29"/>
  <c r="W101" i="29"/>
  <c r="C50" i="29"/>
  <c r="J51" i="29"/>
  <c r="J50" i="29"/>
  <c r="S13" i="29"/>
  <c r="T79" i="29"/>
  <c r="AB123" i="29"/>
  <c r="J66" i="29"/>
  <c r="M66" i="29"/>
  <c r="T111" i="29"/>
  <c r="Q66" i="29"/>
  <c r="P116" i="29"/>
  <c r="T74" i="29"/>
  <c r="P67" i="29"/>
  <c r="I131" i="29"/>
  <c r="AB51" i="29"/>
  <c r="H103" i="29"/>
  <c r="T132" i="29"/>
  <c r="AA118" i="29"/>
  <c r="AA66" i="29"/>
  <c r="AA73" i="29"/>
  <c r="V123" i="29"/>
  <c r="T27" i="29"/>
  <c r="S60" i="29"/>
  <c r="P45" i="29"/>
  <c r="Q23" i="29"/>
  <c r="S4" i="29"/>
  <c r="S104" i="29"/>
  <c r="Q60" i="29"/>
  <c r="U27" i="29"/>
  <c r="S7" i="29"/>
  <c r="W44" i="29"/>
  <c r="W97" i="29"/>
  <c r="Q75" i="29"/>
  <c r="S10" i="29"/>
  <c r="S29" i="29"/>
  <c r="S23" i="29"/>
  <c r="S93" i="29"/>
  <c r="P36" i="29"/>
  <c r="C10" i="29"/>
  <c r="S39" i="29"/>
  <c r="P88" i="29"/>
  <c r="R116" i="29"/>
  <c r="J58" i="29"/>
  <c r="AA12" i="29"/>
  <c r="V76" i="29"/>
  <c r="S109" i="29"/>
  <c r="AB132" i="29"/>
  <c r="W133" i="30"/>
  <c r="I37" i="30"/>
  <c r="W74" i="30"/>
  <c r="AB37" i="30"/>
  <c r="C57" i="30"/>
  <c r="H67" i="30"/>
  <c r="T108" i="30"/>
  <c r="H94" i="30"/>
  <c r="U131" i="30"/>
  <c r="W115" i="30"/>
  <c r="C126" i="30"/>
  <c r="R24" i="30"/>
  <c r="Q56" i="30"/>
  <c r="M88" i="30"/>
  <c r="H17" i="30"/>
  <c r="U73" i="30"/>
  <c r="J110" i="30"/>
  <c r="AB30" i="30"/>
  <c r="J58" i="30"/>
  <c r="U8" i="30"/>
  <c r="Q14" i="30"/>
  <c r="R124" i="30"/>
  <c r="Q35" i="30"/>
  <c r="R107" i="30"/>
  <c r="S107" i="30"/>
  <c r="P96" i="30"/>
  <c r="R131" i="30"/>
  <c r="Q118" i="30"/>
  <c r="V23" i="30"/>
  <c r="AA79" i="30"/>
  <c r="S96" i="30"/>
  <c r="C53" i="30"/>
  <c r="H60" i="30"/>
  <c r="V77" i="30"/>
  <c r="W109" i="30"/>
  <c r="P95" i="30"/>
  <c r="S112" i="30"/>
  <c r="R15" i="30"/>
  <c r="V106" i="30"/>
  <c r="J107" i="30"/>
  <c r="S133" i="30"/>
  <c r="AB107" i="29"/>
  <c r="J114" i="29"/>
  <c r="J12" i="29"/>
  <c r="H67" i="29"/>
  <c r="I116" i="29"/>
  <c r="M118" i="29"/>
  <c r="U66" i="29"/>
  <c r="H54" i="29"/>
  <c r="H135" i="29"/>
  <c r="P73" i="29"/>
  <c r="AA127" i="29"/>
  <c r="S8" i="29"/>
  <c r="P23" i="29"/>
  <c r="R104" i="29"/>
  <c r="AB136" i="29"/>
  <c r="V44" i="29"/>
  <c r="R137" i="29"/>
  <c r="P133" i="29"/>
  <c r="AB94" i="29"/>
  <c r="T23" i="29"/>
  <c r="V92" i="29"/>
  <c r="M96" i="29"/>
  <c r="V77" i="29"/>
  <c r="M134" i="29"/>
  <c r="AA116" i="29"/>
  <c r="M125" i="29"/>
  <c r="M82" i="29"/>
  <c r="H56" i="29"/>
  <c r="T28" i="29"/>
  <c r="H15" i="29"/>
  <c r="U29" i="29"/>
  <c r="I53" i="29"/>
  <c r="V124" i="29"/>
  <c r="Q47" i="29"/>
  <c r="J5" i="29"/>
  <c r="V48" i="29"/>
  <c r="V81" i="29"/>
  <c r="S14" i="29"/>
  <c r="R80" i="29"/>
  <c r="T13" i="29"/>
  <c r="S19" i="29"/>
  <c r="T30" i="29"/>
  <c r="W46" i="29"/>
  <c r="S57" i="29"/>
  <c r="P34" i="29"/>
  <c r="C14" i="29"/>
  <c r="T51" i="29"/>
  <c r="AA68" i="29"/>
  <c r="T12" i="29"/>
  <c r="W19" i="29"/>
  <c r="U37" i="29"/>
  <c r="I47" i="29"/>
  <c r="W91" i="29"/>
  <c r="S90" i="29"/>
  <c r="AB89" i="29"/>
  <c r="S91" i="29"/>
  <c r="P66" i="29"/>
  <c r="H91" i="29"/>
  <c r="C75" i="29"/>
  <c r="J98" i="29"/>
  <c r="V67" i="29"/>
  <c r="J89" i="29"/>
  <c r="C94" i="29"/>
  <c r="AA23" i="29"/>
  <c r="J61" i="29"/>
  <c r="I95" i="29"/>
  <c r="W117" i="29"/>
  <c r="W122" i="29"/>
  <c r="T112" i="29"/>
  <c r="T110" i="29"/>
  <c r="Q129" i="29"/>
  <c r="I109" i="29"/>
  <c r="AB112" i="29"/>
  <c r="Q113" i="29"/>
  <c r="Q120" i="29"/>
  <c r="H134" i="29"/>
  <c r="Q136" i="29"/>
  <c r="Q127" i="29"/>
  <c r="H133" i="29"/>
  <c r="H114" i="29"/>
  <c r="C131" i="29"/>
  <c r="H107" i="29"/>
  <c r="AA131" i="29"/>
  <c r="U139" i="29"/>
  <c r="M117" i="30"/>
  <c r="M124" i="30"/>
  <c r="P106" i="30"/>
  <c r="S113" i="30"/>
  <c r="W137" i="30"/>
  <c r="W123" i="29"/>
  <c r="AB43" i="29"/>
  <c r="AB81" i="29"/>
  <c r="C74" i="29"/>
  <c r="P119" i="29"/>
  <c r="C132" i="29"/>
  <c r="T67" i="29"/>
  <c r="H55" i="29"/>
  <c r="I37" i="29"/>
  <c r="AA74" i="29"/>
  <c r="S128" i="29"/>
  <c r="W8" i="29"/>
  <c r="AB23" i="29"/>
  <c r="Q104" i="29"/>
  <c r="M136" i="29"/>
  <c r="S44" i="29"/>
  <c r="AA137" i="29"/>
  <c r="T133" i="29"/>
  <c r="AA94" i="29"/>
  <c r="C42" i="29"/>
  <c r="C96" i="29"/>
  <c r="U111" i="29"/>
  <c r="V78" i="29"/>
  <c r="T135" i="29"/>
  <c r="AB120" i="29"/>
  <c r="P126" i="29"/>
  <c r="M79" i="29"/>
  <c r="J56" i="29"/>
  <c r="T15" i="29"/>
  <c r="I16" i="29"/>
  <c r="T29" i="29"/>
  <c r="AB56" i="29"/>
  <c r="U124" i="29"/>
  <c r="S33" i="29"/>
  <c r="H6" i="29"/>
  <c r="U49" i="29"/>
  <c r="I81" i="29"/>
  <c r="U15" i="29"/>
  <c r="I21" i="29"/>
  <c r="R17" i="29"/>
  <c r="J24" i="29"/>
  <c r="R30" i="29"/>
  <c r="U46" i="29"/>
  <c r="P68" i="29"/>
  <c r="T34" i="29"/>
  <c r="U14" i="29"/>
  <c r="W51" i="29"/>
  <c r="W68" i="29"/>
  <c r="S12" i="29"/>
  <c r="R24" i="29"/>
  <c r="R39" i="29"/>
  <c r="I48" i="29"/>
  <c r="W98" i="29"/>
  <c r="P97" i="29"/>
  <c r="C89" i="29"/>
  <c r="U91" i="29"/>
  <c r="I66" i="29"/>
  <c r="U96" i="29"/>
  <c r="H88" i="29"/>
  <c r="V103" i="29"/>
  <c r="J73" i="29"/>
  <c r="M90" i="29"/>
  <c r="W94" i="29"/>
  <c r="H23" i="29"/>
  <c r="J67" i="29"/>
  <c r="M97" i="29"/>
  <c r="R117" i="29"/>
  <c r="C122" i="29"/>
  <c r="AB100" i="29"/>
  <c r="AA110" i="29"/>
  <c r="P129" i="29"/>
  <c r="Q109" i="29"/>
  <c r="I112" i="29"/>
  <c r="U113" i="29"/>
  <c r="P120" i="29"/>
  <c r="AA134" i="29"/>
  <c r="P134" i="29"/>
  <c r="P132" i="29"/>
  <c r="AA133" i="29"/>
  <c r="AA114" i="29"/>
  <c r="W131" i="29"/>
  <c r="AA107" i="29"/>
  <c r="S132" i="29"/>
  <c r="C134" i="29"/>
  <c r="P127" i="30"/>
  <c r="Q38" i="30"/>
  <c r="H107" i="30"/>
  <c r="S126" i="30"/>
  <c r="H137" i="30"/>
  <c r="H101" i="29"/>
  <c r="P47" i="29"/>
  <c r="W90" i="29"/>
  <c r="AA24" i="29"/>
  <c r="C128" i="29"/>
  <c r="AB36" i="29"/>
  <c r="R110" i="29"/>
  <c r="C77" i="29"/>
  <c r="H79" i="29"/>
  <c r="I20" i="29"/>
  <c r="M135" i="29"/>
  <c r="AB26" i="29"/>
  <c r="Q40" i="29"/>
  <c r="AB60" i="29"/>
  <c r="P15" i="29"/>
  <c r="U89" i="29"/>
  <c r="S137" i="29"/>
  <c r="U133" i="29"/>
  <c r="M94" i="29"/>
  <c r="P39" i="29"/>
  <c r="P110" i="29"/>
  <c r="U82" i="29"/>
  <c r="P96" i="29"/>
  <c r="AB20" i="29"/>
  <c r="AB122" i="29"/>
  <c r="W135" i="29"/>
  <c r="C108" i="29"/>
  <c r="W56" i="29"/>
  <c r="S15" i="29"/>
  <c r="T18" i="29"/>
  <c r="AA34" i="29"/>
  <c r="C5" i="29"/>
  <c r="T124" i="29"/>
  <c r="I7" i="29"/>
  <c r="I31" i="29"/>
  <c r="Q51" i="29"/>
  <c r="H30" i="29"/>
  <c r="R31" i="29"/>
  <c r="H22" i="29"/>
  <c r="P21" i="29"/>
  <c r="Q29" i="29"/>
  <c r="Q30" i="29"/>
  <c r="T48" i="29"/>
  <c r="P24" i="30"/>
  <c r="P108" i="30"/>
  <c r="M119" i="30"/>
  <c r="I126" i="30"/>
  <c r="AA137" i="30"/>
  <c r="J128" i="29"/>
  <c r="P76" i="29"/>
  <c r="AB99" i="29"/>
  <c r="AB39" i="29"/>
  <c r="AB131" i="29"/>
  <c r="C58" i="29"/>
  <c r="S123" i="29"/>
  <c r="H92" i="29"/>
  <c r="V110" i="29"/>
  <c r="R55" i="29"/>
  <c r="H120" i="29"/>
  <c r="W45" i="29"/>
  <c r="W40" i="29"/>
  <c r="C60" i="29"/>
  <c r="I41" i="29"/>
  <c r="T89" i="29"/>
  <c r="I137" i="29"/>
  <c r="P9" i="29"/>
  <c r="Q75" i="30"/>
  <c r="AA118" i="30"/>
  <c r="I106" i="30"/>
  <c r="H126" i="30"/>
  <c r="R18" i="29"/>
  <c r="H18" i="29"/>
  <c r="T90" i="29"/>
  <c r="J120" i="29"/>
  <c r="S54" i="29"/>
  <c r="AB135" i="29"/>
  <c r="T66" i="29"/>
  <c r="H125" i="29"/>
  <c r="T99" i="29"/>
  <c r="M115" i="29"/>
  <c r="AB58" i="29"/>
  <c r="S131" i="29"/>
  <c r="U45" i="29"/>
  <c r="V4" i="29"/>
  <c r="W60" i="29"/>
  <c r="U7" i="29"/>
  <c r="P89" i="29"/>
  <c r="H137" i="29"/>
  <c r="J9" i="29"/>
  <c r="V36" i="29"/>
  <c r="Q32" i="29"/>
  <c r="S114" i="29"/>
  <c r="S107" i="29"/>
  <c r="V106" i="29"/>
  <c r="S73" i="29"/>
  <c r="Q138" i="29"/>
  <c r="H111" i="29"/>
  <c r="M111" i="29"/>
  <c r="I22" i="29"/>
  <c r="AA17" i="29"/>
  <c r="Q18" i="29"/>
  <c r="T42" i="29"/>
  <c r="U28" i="29"/>
  <c r="J124" i="29"/>
  <c r="S47" i="29"/>
  <c r="I35" i="29"/>
  <c r="U53" i="29"/>
  <c r="R11" i="29"/>
  <c r="U39" i="29"/>
  <c r="I30" i="29"/>
  <c r="I25" i="29"/>
  <c r="Q42" i="29"/>
  <c r="AA47" i="29"/>
  <c r="Q48" i="29"/>
  <c r="I80" i="29"/>
  <c r="R28" i="29"/>
  <c r="R33" i="29"/>
  <c r="P52" i="29"/>
  <c r="R34" i="29"/>
  <c r="W5" i="29"/>
  <c r="W31" i="29"/>
  <c r="J40" i="29"/>
  <c r="C52" i="29"/>
  <c r="V8" i="30"/>
  <c r="T98" i="30"/>
  <c r="H108" i="30"/>
  <c r="J127" i="30"/>
  <c r="S61" i="29"/>
  <c r="M81" i="29"/>
  <c r="Q7" i="29"/>
  <c r="H123" i="29"/>
  <c r="V59" i="29"/>
  <c r="AA139" i="29"/>
  <c r="R67" i="29"/>
  <c r="P128" i="29"/>
  <c r="S100" i="29"/>
  <c r="V116" i="29"/>
  <c r="AB66" i="29"/>
  <c r="Q135" i="29"/>
  <c r="V45" i="29"/>
  <c r="U4" i="29"/>
  <c r="V60" i="29"/>
  <c r="V7" i="29"/>
  <c r="M93" i="29"/>
  <c r="AB137" i="29"/>
  <c r="W9" i="29"/>
  <c r="Q36" i="29"/>
  <c r="I38" i="29"/>
  <c r="U115" i="29"/>
  <c r="AA6" i="29"/>
  <c r="T107" i="29"/>
  <c r="W76" i="29"/>
  <c r="W58" i="29"/>
  <c r="AB111" i="29"/>
  <c r="R114" i="29"/>
  <c r="P10" i="29"/>
  <c r="U17" i="29"/>
  <c r="AA19" i="29"/>
  <c r="W42" i="29"/>
  <c r="Q35" i="29"/>
  <c r="R124" i="29"/>
  <c r="U48" i="29"/>
  <c r="P5" i="29"/>
  <c r="C55" i="29"/>
  <c r="C35" i="29"/>
  <c r="T40" i="29"/>
  <c r="R12" i="29"/>
  <c r="R35" i="29"/>
  <c r="U43" i="29"/>
  <c r="H47" i="29"/>
  <c r="H49" i="29"/>
  <c r="V80" i="29"/>
  <c r="AA11" i="29"/>
  <c r="V34" i="29"/>
  <c r="T52" i="29"/>
  <c r="U19" i="29"/>
  <c r="V6" i="29"/>
  <c r="U33" i="29"/>
  <c r="AB40" i="29"/>
  <c r="C53" i="29"/>
  <c r="S98" i="29"/>
  <c r="V97" i="29"/>
  <c r="AA75" i="29"/>
  <c r="C56" i="30"/>
  <c r="AA131" i="30"/>
  <c r="R108" i="30"/>
  <c r="I133" i="30"/>
  <c r="V79" i="29"/>
  <c r="J101" i="29"/>
  <c r="Q114" i="29"/>
  <c r="S126" i="29"/>
  <c r="I67" i="29"/>
  <c r="M67" i="29"/>
  <c r="AB76" i="29"/>
  <c r="M132" i="29"/>
  <c r="S110" i="29"/>
  <c r="U123" i="29"/>
  <c r="AB74" i="29"/>
  <c r="V27" i="29"/>
  <c r="H45" i="29"/>
  <c r="H4" i="29"/>
  <c r="P60" i="29"/>
  <c r="S9" i="29"/>
  <c r="R97" i="29"/>
  <c r="R10" i="29"/>
  <c r="R60" i="29"/>
  <c r="H36" i="29"/>
  <c r="Q49" i="29"/>
  <c r="C118" i="29"/>
  <c r="AB17" i="29"/>
  <c r="V111" i="29"/>
  <c r="W77" i="29"/>
  <c r="AA76" i="29"/>
  <c r="AA135" i="29"/>
  <c r="P115" i="29"/>
  <c r="AB10" i="29"/>
  <c r="V26" i="29"/>
  <c r="AA20" i="29"/>
  <c r="V42" i="29"/>
  <c r="P35" i="29"/>
  <c r="T6" i="29"/>
  <c r="T49" i="29"/>
  <c r="J6" i="29"/>
  <c r="V55" i="29"/>
  <c r="I6" i="29"/>
  <c r="T44" i="29"/>
  <c r="C24" i="29"/>
  <c r="T9" i="29"/>
  <c r="I56" i="29"/>
  <c r="U47" i="29"/>
  <c r="Q53" i="29"/>
  <c r="AA80" i="29"/>
  <c r="H11" i="29"/>
  <c r="V35" i="29"/>
  <c r="S52" i="29"/>
  <c r="V21" i="29"/>
  <c r="T7" i="29"/>
  <c r="W34" i="29"/>
  <c r="H40" i="29"/>
  <c r="Q73" i="30"/>
  <c r="P118" i="30"/>
  <c r="P113" i="30"/>
  <c r="AA138" i="30"/>
  <c r="AA7" i="29"/>
  <c r="T128" i="29"/>
  <c r="M123" i="29"/>
  <c r="W128" i="29"/>
  <c r="I74" i="29"/>
  <c r="J74" i="29"/>
  <c r="W88" i="29"/>
  <c r="C135" i="29"/>
  <c r="AA112" i="29"/>
  <c r="AB125" i="29"/>
  <c r="S77" i="29"/>
  <c r="Q27" i="29"/>
  <c r="V46" i="29"/>
  <c r="C4" i="29"/>
  <c r="U42" i="29"/>
  <c r="W57" i="29"/>
  <c r="U97" i="29"/>
  <c r="J34" i="29"/>
  <c r="W75" i="29"/>
  <c r="W36" i="29"/>
  <c r="S50" i="29"/>
  <c r="I119" i="29"/>
  <c r="V20" i="29"/>
  <c r="C116" i="29"/>
  <c r="C82" i="29"/>
  <c r="AA77" i="29"/>
  <c r="I111" i="29"/>
  <c r="S121" i="29"/>
  <c r="I10" i="29"/>
  <c r="P4" i="29"/>
  <c r="U20" i="29"/>
  <c r="S42" i="29"/>
  <c r="J35" i="29"/>
  <c r="T24" i="29"/>
  <c r="T53" i="29"/>
  <c r="H7" i="29"/>
  <c r="U55" i="29"/>
  <c r="I28" i="29"/>
  <c r="T46" i="29"/>
  <c r="J30" i="29"/>
  <c r="W11" i="29"/>
  <c r="P58" i="29"/>
  <c r="T47" i="29"/>
  <c r="P53" i="29"/>
  <c r="U80" i="29"/>
  <c r="U11" i="29"/>
  <c r="AA38" i="29"/>
  <c r="Q56" i="29"/>
  <c r="T26" i="29"/>
  <c r="J11" i="29"/>
  <c r="W35" i="29"/>
  <c r="AA44" i="29"/>
  <c r="R56" i="29"/>
  <c r="P98" i="29"/>
  <c r="S97" i="29"/>
  <c r="S75" i="29"/>
  <c r="AA36" i="29"/>
  <c r="T76" i="29"/>
  <c r="I98" i="29"/>
  <c r="H95" i="29"/>
  <c r="I36" i="29"/>
  <c r="H78" i="29"/>
  <c r="I93" i="29"/>
  <c r="U105" i="29"/>
  <c r="H41" i="29"/>
  <c r="C79" i="29"/>
  <c r="U117" i="29"/>
  <c r="M108" i="29"/>
  <c r="U110" i="30"/>
  <c r="J101" i="30"/>
  <c r="U122" i="30"/>
  <c r="P111" i="30"/>
  <c r="AA18" i="29"/>
  <c r="AA43" i="29"/>
  <c r="I44" i="29"/>
  <c r="J18" i="29"/>
  <c r="S92" i="29"/>
  <c r="AB128" i="29"/>
  <c r="R118" i="29"/>
  <c r="V17" i="29"/>
  <c r="T123" i="29"/>
  <c r="P131" i="29"/>
  <c r="AB103" i="29"/>
  <c r="H16" i="29"/>
  <c r="AB91" i="29"/>
  <c r="AA104" i="29"/>
  <c r="AB42" i="29"/>
  <c r="U9" i="29"/>
  <c r="U102" i="29"/>
  <c r="AA16" i="29"/>
  <c r="W93" i="29"/>
  <c r="I30" i="30"/>
  <c r="AB115" i="30"/>
  <c r="W96" i="30"/>
  <c r="J133" i="30"/>
  <c r="U54" i="29"/>
  <c r="I50" i="29"/>
  <c r="P50" i="29"/>
  <c r="V37" i="29"/>
  <c r="J99" i="29"/>
  <c r="I118" i="29"/>
  <c r="H127" i="29"/>
  <c r="R43" i="29"/>
  <c r="Q128" i="29"/>
  <c r="J138" i="29"/>
  <c r="AA115" i="29"/>
  <c r="U16" i="29"/>
  <c r="Q91" i="29"/>
  <c r="V104" i="29"/>
  <c r="Q11" i="29"/>
  <c r="AB27" i="29"/>
  <c r="R102" i="29"/>
  <c r="I29" i="29"/>
  <c r="P93" i="29"/>
  <c r="W41" i="29"/>
  <c r="Q78" i="29"/>
  <c r="J132" i="29"/>
  <c r="T55" i="29"/>
  <c r="J126" i="29"/>
  <c r="W106" i="29"/>
  <c r="AA82" i="29"/>
  <c r="M121" i="29"/>
  <c r="I19" i="29"/>
  <c r="U31" i="29"/>
  <c r="I4" i="29"/>
  <c r="W26" i="29"/>
  <c r="I46" i="29"/>
  <c r="C31" i="29"/>
  <c r="V24" i="29"/>
  <c r="P59" i="29"/>
  <c r="I26" i="29"/>
  <c r="Q80" i="29"/>
  <c r="Q19" i="29"/>
  <c r="V52" i="29"/>
  <c r="H8" i="29"/>
  <c r="T16" i="29"/>
  <c r="AA5" i="29"/>
  <c r="M68" i="29"/>
  <c r="P56" i="29"/>
  <c r="AB31" i="29"/>
  <c r="U34" i="29"/>
  <c r="U38" i="29"/>
  <c r="S68" i="29"/>
  <c r="V30" i="29"/>
  <c r="P13" i="29"/>
  <c r="AA37" i="29"/>
  <c r="Q44" i="29"/>
  <c r="T68" i="29"/>
  <c r="I90" i="29"/>
  <c r="W73" i="29"/>
  <c r="I88" i="29"/>
  <c r="AA58" i="30"/>
  <c r="M132" i="30"/>
  <c r="AA99" i="30"/>
  <c r="C136" i="30"/>
  <c r="S82" i="29"/>
  <c r="S53" i="29"/>
  <c r="R77" i="29"/>
  <c r="AA39" i="29"/>
  <c r="M104" i="29"/>
  <c r="H66" i="29"/>
  <c r="M128" i="29"/>
  <c r="Q45" i="29"/>
  <c r="C130" i="29"/>
  <c r="I39" i="29"/>
  <c r="AB116" i="29"/>
  <c r="S16" i="29"/>
  <c r="V23" i="29"/>
  <c r="U104" i="29"/>
  <c r="AB11" i="29"/>
  <c r="R41" i="29"/>
  <c r="Q102" i="29"/>
  <c r="C29" i="29"/>
  <c r="J93" i="29"/>
  <c r="U41" i="29"/>
  <c r="P79" i="29"/>
  <c r="J135" i="29"/>
  <c r="W61" i="29"/>
  <c r="AA130" i="29"/>
  <c r="W111" i="29"/>
  <c r="W103" i="29"/>
  <c r="S125" i="29"/>
  <c r="C30" i="29"/>
  <c r="I11" i="29"/>
  <c r="AB5" i="29"/>
  <c r="AA29" i="29"/>
  <c r="H51" i="29"/>
  <c r="H19" i="29"/>
  <c r="S24" i="29"/>
  <c r="J59" i="29"/>
  <c r="I34" i="29"/>
  <c r="U81" i="29"/>
  <c r="V11" i="29"/>
  <c r="P57" i="29"/>
  <c r="U8" i="29"/>
  <c r="S17" i="29"/>
  <c r="H5" i="29"/>
  <c r="S5" i="29"/>
  <c r="T57" i="29"/>
  <c r="H31" i="29"/>
  <c r="AA14" i="29"/>
  <c r="R38" i="29"/>
  <c r="AB68" i="29"/>
  <c r="U35" i="29"/>
  <c r="AB13" i="29"/>
  <c r="C37" i="29"/>
  <c r="P44" i="29"/>
  <c r="H81" i="29"/>
  <c r="H90" i="29"/>
  <c r="R89" i="29"/>
  <c r="AA88" i="29"/>
  <c r="C54" i="29"/>
  <c r="H89" i="29"/>
  <c r="H61" i="29"/>
  <c r="U95" i="29"/>
  <c r="W67" i="29"/>
  <c r="J78" i="29"/>
  <c r="Q94" i="29"/>
  <c r="J105" i="29"/>
  <c r="H50" i="29"/>
  <c r="M91" i="29"/>
  <c r="AB117" i="29"/>
  <c r="T108" i="29"/>
  <c r="W109" i="29"/>
  <c r="C110" i="29"/>
  <c r="S129" i="29"/>
  <c r="J109" i="29"/>
  <c r="I108" i="29"/>
  <c r="T113" i="29"/>
  <c r="S120" i="29"/>
  <c r="V132" i="29"/>
  <c r="I139" i="29"/>
  <c r="C121" i="29"/>
  <c r="R127" i="29"/>
  <c r="C107" i="29"/>
  <c r="S127" i="29"/>
  <c r="R17" i="30"/>
  <c r="M131" i="29"/>
  <c r="Q41" i="29"/>
  <c r="AA120" i="29"/>
  <c r="H139" i="29"/>
  <c r="P43" i="29"/>
  <c r="H24" i="29"/>
  <c r="AA8" i="29"/>
  <c r="J53" i="29"/>
  <c r="H38" i="29"/>
  <c r="H12" i="29"/>
  <c r="I55" i="29"/>
  <c r="T97" i="29"/>
  <c r="AA27" i="29"/>
  <c r="C90" i="29"/>
  <c r="J95" i="29"/>
  <c r="C67" i="29"/>
  <c r="V93" i="29"/>
  <c r="I105" i="29"/>
  <c r="R79" i="29"/>
  <c r="I117" i="29"/>
  <c r="S122" i="29"/>
  <c r="P106" i="29"/>
  <c r="J129" i="29"/>
  <c r="Q101" i="29"/>
  <c r="M109" i="29"/>
  <c r="V120" i="29"/>
  <c r="U135" i="29"/>
  <c r="P139" i="29"/>
  <c r="S134" i="29"/>
  <c r="I121" i="29"/>
  <c r="H138" i="29"/>
  <c r="Q130" i="29"/>
  <c r="I136" i="29"/>
  <c r="Q15" i="29"/>
  <c r="R108" i="29"/>
  <c r="W136" i="29"/>
  <c r="M101" i="30"/>
  <c r="AA58" i="29"/>
  <c r="J4" i="29"/>
  <c r="V131" i="29"/>
  <c r="AA56" i="29"/>
  <c r="H52" i="29"/>
  <c r="V47" i="29"/>
  <c r="J7" i="29"/>
  <c r="AA57" i="29"/>
  <c r="C49" i="29"/>
  <c r="I13" i="29"/>
  <c r="T59" i="29"/>
  <c r="U73" i="29"/>
  <c r="C36" i="29"/>
  <c r="S96" i="29"/>
  <c r="AA95" i="29"/>
  <c r="J75" i="29"/>
  <c r="U93" i="29"/>
  <c r="J27" i="29"/>
  <c r="AB79" i="29"/>
  <c r="Q117" i="29"/>
  <c r="R122" i="29"/>
  <c r="W110" i="29"/>
  <c r="AB129" i="29"/>
  <c r="J106" i="29"/>
  <c r="M110" i="29"/>
  <c r="P122" i="29"/>
  <c r="P136" i="29"/>
  <c r="J118" i="29"/>
  <c r="U136" i="29"/>
  <c r="AB121" i="29"/>
  <c r="AA138" i="29"/>
  <c r="H131" i="29"/>
  <c r="R23" i="29"/>
  <c r="H116" i="29"/>
  <c r="T81" i="29"/>
  <c r="R68" i="29"/>
  <c r="AB75" i="29"/>
  <c r="C97" i="29"/>
  <c r="J36" i="29"/>
  <c r="AA129" i="29"/>
  <c r="T115" i="29"/>
  <c r="W138" i="29"/>
  <c r="P81" i="29"/>
  <c r="S124" i="29"/>
  <c r="S35" i="29"/>
  <c r="W37" i="29"/>
  <c r="H73" i="29"/>
  <c r="H97" i="29"/>
  <c r="S112" i="29"/>
  <c r="C127" i="29"/>
  <c r="P130" i="29"/>
  <c r="P102" i="30"/>
  <c r="AB118" i="29"/>
  <c r="P18" i="29"/>
  <c r="V58" i="29"/>
  <c r="S56" i="29"/>
  <c r="P28" i="29"/>
  <c r="U52" i="29"/>
  <c r="Q22" i="29"/>
  <c r="J80" i="29"/>
  <c r="V51" i="29"/>
  <c r="V28" i="29"/>
  <c r="Q97" i="29"/>
  <c r="Q89" i="29"/>
  <c r="C45" i="29"/>
  <c r="R96" i="29"/>
  <c r="W95" i="29"/>
  <c r="Q77" i="29"/>
  <c r="AB93" i="29"/>
  <c r="AA32" i="29"/>
  <c r="M89" i="29"/>
  <c r="P117" i="29"/>
  <c r="AA122" i="29"/>
  <c r="U110" i="29"/>
  <c r="I129" i="29"/>
  <c r="H108" i="29"/>
  <c r="R113" i="29"/>
  <c r="T118" i="29"/>
  <c r="C137" i="29"/>
  <c r="W121" i="29"/>
  <c r="P137" i="29"/>
  <c r="Q125" i="29"/>
  <c r="S139" i="29"/>
  <c r="J133" i="29"/>
  <c r="Q82" i="29"/>
  <c r="H124" i="29"/>
  <c r="P80" i="29"/>
  <c r="U98" i="29"/>
  <c r="V96" i="29"/>
  <c r="P94" i="29"/>
  <c r="AA108" i="29"/>
  <c r="J122" i="29"/>
  <c r="U125" i="29"/>
  <c r="AA126" i="29"/>
  <c r="J125" i="29"/>
  <c r="T98" i="29"/>
  <c r="AA78" i="29"/>
  <c r="C117" i="29"/>
  <c r="H109" i="29"/>
  <c r="R134" i="29"/>
  <c r="J138" i="30"/>
  <c r="J16" i="29"/>
  <c r="H74" i="29"/>
  <c r="W82" i="29"/>
  <c r="P33" i="29"/>
  <c r="I5" i="29"/>
  <c r="H68" i="29"/>
  <c r="V15" i="29"/>
  <c r="AB80" i="29"/>
  <c r="S51" i="29"/>
  <c r="AA30" i="29"/>
  <c r="C98" i="29"/>
  <c r="V89" i="29"/>
  <c r="AA45" i="29"/>
  <c r="AA96" i="29"/>
  <c r="C95" i="29"/>
  <c r="P77" i="29"/>
  <c r="S94" i="29"/>
  <c r="H32" i="29"/>
  <c r="P90" i="29"/>
  <c r="M117" i="29"/>
  <c r="H122" i="29"/>
  <c r="H110" i="29"/>
  <c r="U108" i="29"/>
  <c r="C109" i="29"/>
  <c r="V115" i="29"/>
  <c r="Q121" i="29"/>
  <c r="W137" i="29"/>
  <c r="C133" i="29"/>
  <c r="C138" i="29"/>
  <c r="H126" i="29"/>
  <c r="I102" i="29"/>
  <c r="U134" i="29"/>
  <c r="AA100" i="29"/>
  <c r="U22" i="29"/>
  <c r="U18" i="29"/>
  <c r="P37" i="29"/>
  <c r="AA54" i="29"/>
  <c r="M77" i="29"/>
  <c r="J117" i="29"/>
  <c r="S108" i="29"/>
  <c r="R138" i="29"/>
  <c r="I114" i="29"/>
  <c r="T104" i="29"/>
  <c r="C68" i="29"/>
  <c r="T96" i="29"/>
  <c r="R98" i="29"/>
  <c r="S115" i="29"/>
  <c r="R139" i="29"/>
  <c r="H94" i="29"/>
  <c r="W133" i="29"/>
  <c r="C136" i="29"/>
  <c r="S113" i="29"/>
  <c r="T10" i="29"/>
  <c r="H21" i="29"/>
  <c r="I75" i="29"/>
  <c r="T103" i="29"/>
  <c r="AA41" i="29"/>
  <c r="H129" i="29"/>
  <c r="AB139" i="29"/>
  <c r="Q118" i="29"/>
  <c r="T114" i="29"/>
  <c r="C23" i="29"/>
  <c r="U126" i="29"/>
  <c r="H82" i="29"/>
  <c r="AB4" i="29"/>
  <c r="W24" i="29"/>
  <c r="R14" i="29"/>
  <c r="R58" i="29"/>
  <c r="S34" i="29"/>
  <c r="V68" i="29"/>
  <c r="Q39" i="29"/>
  <c r="Q98" i="29"/>
  <c r="H75" i="29"/>
  <c r="Q74" i="29"/>
  <c r="P61" i="29"/>
  <c r="S103" i="29"/>
  <c r="W78" i="29"/>
  <c r="M98" i="29"/>
  <c r="J45" i="29"/>
  <c r="C103" i="29"/>
  <c r="R109" i="29"/>
  <c r="I100" i="29"/>
  <c r="W129" i="29"/>
  <c r="V108" i="29"/>
  <c r="W112" i="29"/>
  <c r="Q115" i="29"/>
  <c r="W127" i="29"/>
  <c r="R136" i="29"/>
  <c r="T136" i="29"/>
  <c r="H102" i="29"/>
  <c r="R132" i="29"/>
  <c r="H119" i="29"/>
  <c r="I138" i="29"/>
  <c r="R54" i="29"/>
  <c r="U44" i="29"/>
  <c r="J139" i="29"/>
  <c r="C111" i="29"/>
  <c r="Q10" i="29"/>
  <c r="H28" i="29"/>
  <c r="V12" i="29"/>
  <c r="U5" i="29"/>
  <c r="T19" i="29"/>
  <c r="U68" i="29"/>
  <c r="P40" i="29"/>
  <c r="AB90" i="29"/>
  <c r="U88" i="29"/>
  <c r="P74" i="29"/>
  <c r="AB61" i="29"/>
  <c r="AA103" i="29"/>
  <c r="C78" i="29"/>
  <c r="AA105" i="29"/>
  <c r="AA50" i="29"/>
  <c r="AA117" i="29"/>
  <c r="H112" i="29"/>
  <c r="W100" i="29"/>
  <c r="C129" i="29"/>
  <c r="P109" i="29"/>
  <c r="C112" i="29"/>
  <c r="W115" i="29"/>
  <c r="T130" i="29"/>
  <c r="P127" i="29"/>
  <c r="V138" i="29"/>
  <c r="AA102" i="29"/>
  <c r="I133" i="29"/>
  <c r="AA119" i="29"/>
  <c r="T139" i="29"/>
  <c r="I49" i="29"/>
  <c r="T120" i="29"/>
  <c r="T36" i="29"/>
  <c r="R48" i="29"/>
  <c r="I97" i="29"/>
  <c r="I61" i="29"/>
  <c r="S117" i="29"/>
  <c r="R120" i="29"/>
  <c r="T127" i="29"/>
  <c r="V109" i="29"/>
  <c r="P102" i="29"/>
  <c r="U106" i="29"/>
  <c r="S138" i="29"/>
  <c r="S18" i="29"/>
  <c r="R46" i="29"/>
  <c r="S38" i="29"/>
  <c r="P26" i="29"/>
  <c r="T22" i="29"/>
  <c r="S28" i="29"/>
  <c r="H44" i="29"/>
  <c r="V90" i="29"/>
  <c r="T91" i="29"/>
  <c r="U74" i="29"/>
  <c r="I73" i="29"/>
  <c r="U103" i="29"/>
  <c r="J88" i="29"/>
  <c r="H105" i="29"/>
  <c r="J54" i="29"/>
  <c r="H117" i="29"/>
  <c r="U109" i="29"/>
  <c r="C100" i="29"/>
  <c r="V129" i="29"/>
  <c r="AB109" i="29"/>
  <c r="V112" i="29"/>
  <c r="C115" i="29"/>
  <c r="Q133" i="29"/>
  <c r="V133" i="29"/>
  <c r="Q139" i="29"/>
  <c r="W107" i="29"/>
  <c r="AB133" i="29"/>
  <c r="J121" i="29"/>
  <c r="U127" i="29"/>
  <c r="Q12" i="29"/>
  <c r="J90" i="29"/>
  <c r="R105" i="29"/>
  <c r="U122" i="29"/>
  <c r="T101" i="29"/>
  <c r="C139" i="29"/>
  <c r="C119" i="29"/>
  <c r="H136" i="29"/>
  <c r="Q105" i="29"/>
  <c r="C40" i="29"/>
  <c r="P25" i="29"/>
  <c r="U26" i="29"/>
  <c r="C88" i="29"/>
  <c r="P105" i="29"/>
  <c r="Q106" i="29"/>
  <c r="R101" i="29"/>
  <c r="U138" i="29"/>
  <c r="Q137" i="29"/>
  <c r="S66" i="29"/>
  <c r="W29" i="29"/>
  <c r="AB38" i="29"/>
  <c r="J115" i="29"/>
  <c r="W25" i="29"/>
  <c r="R59" i="29"/>
  <c r="W47" i="29"/>
  <c r="R47" i="29"/>
  <c r="H14" i="29"/>
  <c r="J10" i="29"/>
  <c r="J44" i="29"/>
  <c r="J97" i="29"/>
  <c r="P91" i="29"/>
  <c r="U76" i="29"/>
  <c r="I89" i="29"/>
  <c r="R103" i="29"/>
  <c r="J91" i="29"/>
  <c r="V105" i="29"/>
  <c r="I77" i="29"/>
  <c r="V117" i="29"/>
  <c r="V122" i="29"/>
  <c r="V100" i="29"/>
  <c r="U129" i="29"/>
  <c r="J100" i="29"/>
  <c r="J112" i="29"/>
  <c r="U120" i="29"/>
  <c r="J136" i="29"/>
  <c r="Q134" i="29"/>
  <c r="H121" i="29"/>
  <c r="P118" i="29"/>
  <c r="T134" i="29"/>
  <c r="R125" i="29"/>
  <c r="V134" i="29"/>
  <c r="C46" i="29"/>
  <c r="I45" i="29"/>
  <c r="I78" i="29"/>
  <c r="S106" i="29"/>
  <c r="M122" i="29"/>
  <c r="AA121" i="29"/>
  <c r="V136" i="29"/>
  <c r="AB48" i="29"/>
  <c r="C26" i="29"/>
  <c r="V31" i="29"/>
  <c r="C27" i="29"/>
  <c r="H93" i="29"/>
  <c r="T122" i="29"/>
  <c r="R129" i="29"/>
  <c r="W139" i="29"/>
  <c r="W119" i="29"/>
  <c r="H132" i="29"/>
  <c r="C93" i="29"/>
  <c r="R73" i="29"/>
  <c r="R126" i="29"/>
  <c r="H29" i="29"/>
  <c r="C22" i="29"/>
  <c r="I68" i="29"/>
  <c r="W30" i="29"/>
  <c r="AB97" i="29"/>
  <c r="H98" i="29"/>
  <c r="Q76" i="29"/>
  <c r="AA93" i="29"/>
  <c r="T117" i="29"/>
  <c r="T129" i="29"/>
  <c r="S136" i="29"/>
  <c r="I126" i="29"/>
  <c r="J110" i="29"/>
  <c r="C51" i="29"/>
  <c r="I91" i="29"/>
  <c r="S79" i="29"/>
  <c r="J108" i="29"/>
  <c r="Q132" i="29"/>
  <c r="AA136" i="29"/>
  <c r="U112" i="28"/>
  <c r="S84" i="28"/>
  <c r="S78" i="28"/>
  <c r="V49" i="28"/>
  <c r="R39" i="28"/>
  <c r="AA32" i="28"/>
  <c r="AA16" i="28"/>
  <c r="S9" i="28"/>
  <c r="AB102" i="28"/>
  <c r="H82" i="28"/>
  <c r="AA21" i="28"/>
  <c r="V16" i="28"/>
  <c r="W120" i="28"/>
  <c r="H78" i="28"/>
  <c r="H36" i="28"/>
  <c r="W30" i="28"/>
  <c r="H95" i="28"/>
  <c r="P84" i="28"/>
  <c r="AA48" i="28"/>
  <c r="V30" i="28"/>
  <c r="I24" i="28"/>
  <c r="V18" i="28"/>
  <c r="V92" i="28"/>
  <c r="AB84" i="28"/>
  <c r="C43" i="28"/>
  <c r="H32" i="28"/>
  <c r="I18" i="28"/>
  <c r="U92" i="28"/>
  <c r="I80" i="28"/>
  <c r="T51" i="28"/>
  <c r="M84" i="28"/>
  <c r="H102" i="28"/>
  <c r="W95" i="28"/>
  <c r="W92" i="28"/>
  <c r="R91" i="28"/>
  <c r="J84" i="28"/>
  <c r="T77" i="28"/>
  <c r="I76" i="28"/>
  <c r="AB51" i="28"/>
  <c r="I32" i="28"/>
  <c r="S10" i="28"/>
  <c r="AB8" i="28"/>
  <c r="H128" i="28"/>
  <c r="V95" i="28"/>
  <c r="Q77" i="28"/>
  <c r="V45" i="28"/>
  <c r="V29" i="28"/>
  <c r="T95" i="28"/>
  <c r="T92" i="28"/>
  <c r="W84" i="28"/>
  <c r="C84" i="28"/>
  <c r="S95" i="28"/>
  <c r="S92" i="28"/>
  <c r="V84" i="28"/>
  <c r="W76" i="28"/>
  <c r="Q45" i="28"/>
  <c r="I40" i="28"/>
  <c r="V31" i="28"/>
  <c r="AB28" i="28"/>
  <c r="U19" i="28"/>
  <c r="J10" i="28"/>
  <c r="AA7" i="28"/>
  <c r="H76" i="28"/>
  <c r="P40" i="28"/>
  <c r="W23" i="28"/>
  <c r="H14" i="28"/>
  <c r="AA8" i="28"/>
  <c r="C123" i="28"/>
  <c r="U95" i="28"/>
  <c r="U45" i="28"/>
  <c r="V37" i="28"/>
  <c r="I15" i="28"/>
  <c r="R10" i="28"/>
  <c r="C114" i="28"/>
  <c r="R112" i="28"/>
  <c r="R84" i="28"/>
  <c r="R9" i="28"/>
  <c r="P112" i="28"/>
  <c r="V102" i="28"/>
  <c r="I95" i="28"/>
  <c r="Q84" i="28"/>
  <c r="Q76" i="28"/>
  <c r="J69" i="28"/>
  <c r="H6" i="28"/>
  <c r="S120" i="28"/>
  <c r="S98" i="28"/>
  <c r="AB92" i="28"/>
  <c r="P32" i="28"/>
  <c r="W10" i="28"/>
  <c r="I84" i="28"/>
  <c r="C56" i="28"/>
  <c r="AB34" i="28"/>
  <c r="J15" i="28"/>
  <c r="H104" i="28"/>
  <c r="C91" i="28"/>
  <c r="H84" i="28"/>
  <c r="H61" i="28"/>
  <c r="C32" i="28"/>
  <c r="W19" i="28"/>
  <c r="J95" i="28"/>
  <c r="AA91" i="28"/>
  <c r="R32" i="28"/>
  <c r="AB98" i="28"/>
  <c r="W91" i="28"/>
  <c r="Q32" i="28"/>
  <c r="W18" i="28"/>
  <c r="P9" i="28"/>
  <c r="T102" i="28"/>
  <c r="AB95" i="28"/>
  <c r="T91" i="28"/>
  <c r="C78" i="28"/>
  <c r="P38" i="28"/>
  <c r="J68" i="28"/>
  <c r="W51" i="28"/>
  <c r="AB37" i="28"/>
  <c r="AB19" i="28"/>
  <c r="R5" i="28"/>
  <c r="AA84" i="28"/>
  <c r="V23" i="28"/>
  <c r="P10" i="28"/>
  <c r="V28" i="28"/>
  <c r="U103" i="28"/>
  <c r="V19" i="28"/>
  <c r="J131" i="28"/>
  <c r="S14" i="28"/>
  <c r="AB32" i="28"/>
  <c r="Q95" i="28"/>
  <c r="Q133" i="28"/>
  <c r="I37" i="28"/>
  <c r="T112" i="28"/>
  <c r="V46" i="28"/>
  <c r="H15" i="28"/>
  <c r="T100" i="28"/>
  <c r="AB45" i="28"/>
  <c r="AB123" i="28"/>
  <c r="J76" i="28"/>
  <c r="R128" i="28"/>
  <c r="C25" i="28"/>
  <c r="H96" i="28"/>
  <c r="T120" i="28"/>
  <c r="C119" i="28"/>
  <c r="P117" i="28"/>
  <c r="AA119" i="28"/>
  <c r="I119" i="28"/>
  <c r="AA102" i="28"/>
  <c r="I138" i="28"/>
  <c r="U111" i="28"/>
  <c r="P131" i="28"/>
  <c r="H103" i="28"/>
  <c r="T133" i="28"/>
  <c r="V110" i="28"/>
  <c r="AB26" i="28"/>
  <c r="C58" i="28"/>
  <c r="Q50" i="28"/>
  <c r="V50" i="28"/>
  <c r="C35" i="28"/>
  <c r="T37" i="28"/>
  <c r="S23" i="28"/>
  <c r="AB96" i="28"/>
  <c r="Q18" i="28"/>
  <c r="J107" i="28"/>
  <c r="Q15" i="28"/>
  <c r="R106" i="28"/>
  <c r="Q19" i="28"/>
  <c r="Q44" i="28"/>
  <c r="C107" i="28"/>
  <c r="W132" i="28"/>
  <c r="H8" i="28"/>
  <c r="U32" i="28"/>
  <c r="Q30" i="28"/>
  <c r="R67" i="28"/>
  <c r="U99" i="28"/>
  <c r="T36" i="28"/>
  <c r="S6" i="28"/>
  <c r="T31" i="28"/>
  <c r="T55" i="28"/>
  <c r="R33" i="28"/>
  <c r="J79" i="28"/>
  <c r="I101" i="28"/>
  <c r="W60" i="28"/>
  <c r="R18" i="28"/>
  <c r="W41" i="28"/>
  <c r="Q103" i="28"/>
  <c r="M130" i="28"/>
  <c r="AB120" i="28"/>
  <c r="J140" i="28"/>
  <c r="P128" i="28"/>
  <c r="S128" i="28"/>
  <c r="T129" i="28"/>
  <c r="U129" i="28"/>
  <c r="AA128" i="28"/>
  <c r="J135" i="28"/>
  <c r="H12" i="28"/>
  <c r="P48" i="28"/>
  <c r="I62" i="28"/>
  <c r="C82" i="28"/>
  <c r="I8" i="28"/>
  <c r="R11" i="28"/>
  <c r="V38" i="28"/>
  <c r="V53" i="28"/>
  <c r="M79" i="28"/>
  <c r="AB118" i="28"/>
  <c r="I17" i="28"/>
  <c r="J17" i="28"/>
  <c r="S11" i="28"/>
  <c r="P24" i="28"/>
  <c r="R41" i="28"/>
  <c r="S91" i="28"/>
  <c r="V5" i="28"/>
  <c r="P31" i="28"/>
  <c r="R15" i="28"/>
  <c r="U24" i="28"/>
  <c r="C37" i="28"/>
  <c r="I96" i="28"/>
  <c r="AB38" i="28"/>
  <c r="C40" i="28"/>
  <c r="S121" i="28"/>
  <c r="C50" i="28"/>
  <c r="V25" i="28"/>
  <c r="S103" i="28"/>
  <c r="J47" i="28"/>
  <c r="I132" i="28"/>
  <c r="C81" i="28"/>
  <c r="Q10" i="28"/>
  <c r="C31" i="28"/>
  <c r="T98" i="28"/>
  <c r="W131" i="28"/>
  <c r="W121" i="28"/>
  <c r="J120" i="28"/>
  <c r="I128" i="28"/>
  <c r="U84" i="28"/>
  <c r="T14" i="28"/>
  <c r="P26" i="28"/>
  <c r="U67" i="28"/>
  <c r="I42" i="28"/>
  <c r="P102" i="28"/>
  <c r="V48" i="28"/>
  <c r="U46" i="28"/>
  <c r="C67" i="28"/>
  <c r="C55" i="28"/>
  <c r="T28" i="28"/>
  <c r="AB113" i="28"/>
  <c r="AA61" i="28"/>
  <c r="P138" i="28"/>
  <c r="C95" i="28"/>
  <c r="Q14" i="28"/>
  <c r="AB36" i="28"/>
  <c r="R116" i="28"/>
  <c r="M125" i="28"/>
  <c r="AB125" i="28"/>
  <c r="R107" i="28"/>
  <c r="T126" i="28"/>
  <c r="H138" i="28"/>
  <c r="M109" i="28"/>
  <c r="S114" i="28"/>
  <c r="J116" i="28"/>
  <c r="M135" i="28"/>
  <c r="U110" i="28"/>
  <c r="R138" i="28"/>
  <c r="W114" i="28"/>
  <c r="AA30" i="28"/>
  <c r="I28" i="28"/>
  <c r="H58" i="28"/>
  <c r="AB61" i="28"/>
  <c r="AB24" i="28"/>
  <c r="J53" i="28"/>
  <c r="P29" i="28"/>
  <c r="AA96" i="28"/>
  <c r="S18" i="28"/>
  <c r="H107" i="28"/>
  <c r="W34" i="28"/>
  <c r="AA41" i="28"/>
  <c r="S26" i="28"/>
  <c r="U53" i="28"/>
  <c r="T122" i="28"/>
  <c r="S132" i="28"/>
  <c r="C19" i="28"/>
  <c r="P5" i="28"/>
  <c r="W36" i="28"/>
  <c r="T81" i="28"/>
  <c r="R103" i="28"/>
  <c r="R50" i="28"/>
  <c r="U14" i="28"/>
  <c r="AA36" i="28"/>
  <c r="H67" i="28"/>
  <c r="C38" i="28"/>
  <c r="W81" i="28"/>
  <c r="U8" i="28"/>
  <c r="V60" i="28"/>
  <c r="C22" i="28"/>
  <c r="U50" i="28"/>
  <c r="AA103" i="28"/>
  <c r="V135" i="28"/>
  <c r="V126" i="28"/>
  <c r="S75" i="28"/>
  <c r="W13" i="28"/>
  <c r="R45" i="28"/>
  <c r="AA35" i="28"/>
  <c r="R76" i="28"/>
  <c r="I45" i="28"/>
  <c r="AB107" i="28"/>
  <c r="P18" i="28"/>
  <c r="P54" i="28"/>
  <c r="U42" i="28"/>
  <c r="AB67" i="28"/>
  <c r="U31" i="28"/>
  <c r="AB101" i="28"/>
  <c r="I67" i="28"/>
  <c r="W8" i="28"/>
  <c r="T97" i="28"/>
  <c r="T52" i="28"/>
  <c r="H45" i="28"/>
  <c r="V120" i="28"/>
  <c r="C101" i="28"/>
  <c r="AA133" i="28"/>
  <c r="AB114" i="28"/>
  <c r="S129" i="28"/>
  <c r="H140" i="28"/>
  <c r="P110" i="28"/>
  <c r="H116" i="28"/>
  <c r="R119" i="28"/>
  <c r="Q138" i="28"/>
  <c r="W111" i="28"/>
  <c r="M141" i="28"/>
  <c r="S116" i="28"/>
  <c r="Q34" i="28"/>
  <c r="U9" i="28"/>
  <c r="W61" i="28"/>
  <c r="AA17" i="28"/>
  <c r="S28" i="28"/>
  <c r="W55" i="28"/>
  <c r="U29" i="28"/>
  <c r="W96" i="28"/>
  <c r="C23" i="28"/>
  <c r="U107" i="28"/>
  <c r="P34" i="28"/>
  <c r="H41" i="28"/>
  <c r="Q26" i="28"/>
  <c r="R55" i="28"/>
  <c r="S122" i="28"/>
  <c r="R132" i="28"/>
  <c r="C52" i="28"/>
  <c r="R6" i="28"/>
  <c r="U38" i="28"/>
  <c r="I83" i="28"/>
  <c r="C105" i="28"/>
  <c r="Q55" i="28"/>
  <c r="R14" i="28"/>
  <c r="W44" i="28"/>
  <c r="U81" i="28"/>
  <c r="I41" i="28"/>
  <c r="C94" i="28"/>
  <c r="V8" i="28"/>
  <c r="H13" i="28"/>
  <c r="AB23" i="28"/>
  <c r="U51" i="28"/>
  <c r="J106" i="28"/>
  <c r="I137" i="28"/>
  <c r="M128" i="28"/>
  <c r="I113" i="28"/>
  <c r="I133" i="28"/>
  <c r="T128" i="28"/>
  <c r="C138" i="28"/>
  <c r="AA140" i="28"/>
  <c r="AB140" i="28"/>
  <c r="S90" i="28"/>
  <c r="P21" i="28"/>
  <c r="AA57" i="28"/>
  <c r="H77" i="28"/>
  <c r="I11" i="28"/>
  <c r="J21" i="28"/>
  <c r="V26" i="28"/>
  <c r="Q41" i="28"/>
  <c r="I57" i="28"/>
  <c r="J83" i="28"/>
  <c r="W118" i="28"/>
  <c r="J80" i="28"/>
  <c r="Q20" i="28"/>
  <c r="C14" i="28"/>
  <c r="J130" i="28"/>
  <c r="AA13" i="28"/>
  <c r="AB40" i="28"/>
  <c r="I46" i="28"/>
  <c r="Q106" i="28"/>
  <c r="T46" i="28"/>
  <c r="U135" i="28"/>
  <c r="P27" i="28"/>
  <c r="W59" i="28"/>
  <c r="V142" i="28"/>
  <c r="W75" i="28"/>
  <c r="J40" i="28"/>
  <c r="T5" i="28"/>
  <c r="Q68" i="28"/>
  <c r="AB15" i="28"/>
  <c r="I102" i="28"/>
  <c r="T67" i="28"/>
  <c r="P46" i="28"/>
  <c r="AA126" i="28"/>
  <c r="AA112" i="28"/>
  <c r="P106" i="28"/>
  <c r="Q117" i="28"/>
  <c r="V131" i="28"/>
  <c r="H109" i="28"/>
  <c r="Q111" i="28"/>
  <c r="M119" i="28"/>
  <c r="J126" i="28"/>
  <c r="J141" i="28"/>
  <c r="P113" i="28"/>
  <c r="V100" i="28"/>
  <c r="W119" i="28"/>
  <c r="W37" i="28"/>
  <c r="P15" i="28"/>
  <c r="J24" i="28"/>
  <c r="H42" i="28"/>
  <c r="U37" i="28"/>
  <c r="AA92" i="28"/>
  <c r="H68" i="28"/>
  <c r="P125" i="28"/>
  <c r="R49" i="28"/>
  <c r="AB141" i="28"/>
  <c r="AB41" i="28"/>
  <c r="AA67" i="28"/>
  <c r="P25" i="28"/>
  <c r="AB83" i="28"/>
  <c r="W42" i="28"/>
  <c r="I14" i="28"/>
  <c r="J75" i="28"/>
  <c r="U18" i="28"/>
  <c r="I115" i="28"/>
  <c r="Q75" i="28"/>
  <c r="AB53" i="28"/>
  <c r="H130" i="28"/>
  <c r="U121" i="28"/>
  <c r="AB119" i="28"/>
  <c r="C109" i="28"/>
  <c r="W133" i="28"/>
  <c r="J110" i="28"/>
  <c r="V112" i="28"/>
  <c r="H126" i="28"/>
  <c r="M131" i="28"/>
  <c r="R109" i="28"/>
  <c r="V114" i="28"/>
  <c r="T109" i="28"/>
  <c r="C121" i="28"/>
  <c r="Q46" i="28"/>
  <c r="V17" i="28"/>
  <c r="H35" i="28"/>
  <c r="J26" i="28"/>
  <c r="S37" i="28"/>
  <c r="AB6" i="28"/>
  <c r="S30" i="28"/>
  <c r="I36" i="28"/>
  <c r="Q51" i="28"/>
  <c r="S107" i="28"/>
  <c r="P44" i="28"/>
  <c r="Q13" i="28"/>
  <c r="P53" i="28"/>
  <c r="Q94" i="28"/>
  <c r="P122" i="28"/>
  <c r="P132" i="28"/>
  <c r="J81" i="28"/>
  <c r="W9" i="28"/>
  <c r="I51" i="28"/>
  <c r="M92" i="28"/>
  <c r="I108" i="28"/>
  <c r="S24" i="28"/>
  <c r="H21" i="28"/>
  <c r="T45" i="28"/>
  <c r="Q91" i="28"/>
  <c r="S53" i="28"/>
  <c r="J94" i="28"/>
  <c r="C7" i="28"/>
  <c r="AB78" i="28"/>
  <c r="J117" i="28"/>
  <c r="P124" i="28"/>
  <c r="R140" i="28"/>
  <c r="W67" i="28"/>
  <c r="W137" i="28"/>
  <c r="R75" i="28"/>
  <c r="V75" i="28"/>
  <c r="P55" i="28"/>
  <c r="V93" i="28"/>
  <c r="W46" i="28"/>
  <c r="AA23" i="28"/>
  <c r="AB80" i="28"/>
  <c r="H24" i="28"/>
  <c r="R127" i="28"/>
  <c r="H30" i="28"/>
  <c r="AA58" i="28"/>
  <c r="AB90" i="28"/>
  <c r="AA125" i="28"/>
  <c r="AB133" i="28"/>
  <c r="R102" i="28"/>
  <c r="AA138" i="28"/>
  <c r="M111" i="28"/>
  <c r="R114" i="28"/>
  <c r="C131" i="28"/>
  <c r="R133" i="28"/>
  <c r="T111" i="28"/>
  <c r="P116" i="28"/>
  <c r="T110" i="28"/>
  <c r="S126" i="28"/>
  <c r="S51" i="28"/>
  <c r="H26" i="28"/>
  <c r="W17" i="28"/>
  <c r="R28" i="28"/>
  <c r="AB44" i="28"/>
  <c r="H7" i="28"/>
  <c r="R30" i="28"/>
  <c r="P136" i="28"/>
  <c r="I81" i="28"/>
  <c r="V108" i="28"/>
  <c r="P94" i="28"/>
  <c r="H81" i="28"/>
  <c r="I59" i="28"/>
  <c r="M96" i="28"/>
  <c r="I122" i="28"/>
  <c r="M132" i="28"/>
  <c r="V10" i="28"/>
  <c r="V13" i="28"/>
  <c r="P52" i="28"/>
  <c r="J92" i="28"/>
  <c r="I6" i="28"/>
  <c r="S8" i="28"/>
  <c r="U23" i="28"/>
  <c r="S45" i="28"/>
  <c r="P91" i="28"/>
  <c r="Q53" i="28"/>
  <c r="H94" i="28"/>
  <c r="AA81" i="28"/>
  <c r="R52" i="28"/>
  <c r="AB29" i="28"/>
  <c r="J60" i="28"/>
  <c r="T116" i="28"/>
  <c r="Q141" i="28"/>
  <c r="T131" i="28"/>
  <c r="V116" i="28"/>
  <c r="AB137" i="28"/>
  <c r="T119" i="28"/>
  <c r="H142" i="28"/>
  <c r="W113" i="28"/>
  <c r="R120" i="28"/>
  <c r="V90" i="28"/>
  <c r="Q33" i="28"/>
  <c r="J96" i="28"/>
  <c r="U17" i="28"/>
  <c r="S25" i="28"/>
  <c r="J46" i="28"/>
  <c r="V14" i="28"/>
  <c r="T76" i="28"/>
  <c r="J43" i="28"/>
  <c r="H10" i="28"/>
  <c r="I92" i="28"/>
  <c r="S96" i="28"/>
  <c r="AB117" i="28"/>
  <c r="AA75" i="28"/>
  <c r="AA29" i="28"/>
  <c r="M104" i="28"/>
  <c r="V43" i="28"/>
  <c r="P14" i="28"/>
  <c r="P95" i="28"/>
  <c r="S76" i="28"/>
  <c r="S104" i="28"/>
  <c r="T103" i="28"/>
  <c r="S102" i="28"/>
  <c r="AA109" i="28"/>
  <c r="J114" i="28"/>
  <c r="J109" i="28"/>
  <c r="J119" i="28"/>
  <c r="J138" i="28"/>
  <c r="U114" i="28"/>
  <c r="V111" i="28"/>
  <c r="U119" i="28"/>
  <c r="AA100" i="28"/>
  <c r="R131" i="28"/>
  <c r="C61" i="28"/>
  <c r="R31" i="28"/>
  <c r="I26" i="28"/>
  <c r="R37" i="28"/>
  <c r="I53" i="28"/>
  <c r="H48" i="28"/>
  <c r="C44" i="28"/>
  <c r="T136" i="28"/>
  <c r="J93" i="28"/>
  <c r="S108" i="28"/>
  <c r="I120" i="28"/>
  <c r="H17" i="28"/>
  <c r="AB126" i="28"/>
  <c r="W57" i="28"/>
  <c r="W16" i="28"/>
  <c r="T84" i="28"/>
  <c r="W62" i="28"/>
  <c r="Q12" i="28"/>
  <c r="S93" i="28"/>
  <c r="S22" i="28"/>
  <c r="P126" i="28"/>
  <c r="AB76" i="28"/>
  <c r="C34" i="28"/>
  <c r="I110" i="28"/>
  <c r="C46" i="28"/>
  <c r="W40" i="28"/>
  <c r="J134" i="28"/>
  <c r="AB91" i="28"/>
  <c r="W107" i="28"/>
  <c r="M106" i="28"/>
  <c r="I104" i="28"/>
  <c r="AB110" i="28"/>
  <c r="H119" i="28"/>
  <c r="M110" i="28"/>
  <c r="C126" i="28"/>
  <c r="R110" i="28"/>
  <c r="M116" i="28"/>
  <c r="C97" i="28"/>
  <c r="R124" i="28"/>
  <c r="Q102" i="28"/>
  <c r="U133" i="28"/>
  <c r="S17" i="28"/>
  <c r="I35" i="28"/>
  <c r="J35" i="28"/>
  <c r="W50" i="28"/>
  <c r="V55" i="28"/>
  <c r="U5" i="28"/>
  <c r="H53" i="28"/>
  <c r="R136" i="28"/>
  <c r="C93" i="28"/>
  <c r="P108" i="28"/>
  <c r="T10" i="28"/>
  <c r="C17" i="28"/>
  <c r="AB46" i="28"/>
  <c r="Q81" i="28"/>
  <c r="P19" i="28"/>
  <c r="C92" i="28"/>
  <c r="P75" i="28"/>
  <c r="AB14" i="28"/>
  <c r="R95" i="28"/>
  <c r="T25" i="28"/>
  <c r="V130" i="28"/>
  <c r="AA79" i="28"/>
  <c r="J37" i="28"/>
  <c r="P114" i="28"/>
  <c r="V51" i="28"/>
  <c r="M67" i="28"/>
  <c r="U11" i="28"/>
  <c r="Q93" i="28"/>
  <c r="M112" i="28"/>
  <c r="AB109" i="28"/>
  <c r="Q107" i="28"/>
  <c r="AA114" i="28"/>
  <c r="I111" i="28"/>
  <c r="P111" i="28"/>
  <c r="C133" i="28"/>
  <c r="S109" i="28"/>
  <c r="S119" i="28"/>
  <c r="W100" i="28"/>
  <c r="R126" i="28"/>
  <c r="I103" i="28"/>
  <c r="W138" i="28"/>
  <c r="P50" i="28"/>
  <c r="P37" i="28"/>
  <c r="V67" i="28"/>
  <c r="AB20" i="28"/>
  <c r="U26" i="28"/>
  <c r="U102" i="28"/>
  <c r="W102" i="28"/>
  <c r="J102" i="28"/>
  <c r="I54" i="28"/>
  <c r="U55" i="28"/>
  <c r="R23" i="28"/>
  <c r="M93" i="28"/>
  <c r="W106" i="28"/>
  <c r="V82" i="28"/>
  <c r="H108" i="28"/>
  <c r="I30" i="28"/>
  <c r="R25" i="28"/>
  <c r="P92" i="28"/>
  <c r="U56" i="28"/>
  <c r="C29" i="28"/>
  <c r="P93" i="28"/>
  <c r="H79" i="28"/>
  <c r="P105" i="28"/>
  <c r="R24" i="28"/>
  <c r="M68" i="28"/>
  <c r="S138" i="28"/>
  <c r="W135" i="28"/>
  <c r="P129" i="28"/>
  <c r="Q113" i="28"/>
  <c r="I121" i="28"/>
  <c r="W129" i="28"/>
  <c r="U90" i="28"/>
  <c r="AA42" i="28"/>
  <c r="R58" i="28"/>
  <c r="W82" i="28"/>
  <c r="S39" i="28"/>
  <c r="V32" i="28"/>
  <c r="T50" i="28"/>
  <c r="I78" i="28"/>
  <c r="AA118" i="28"/>
  <c r="J8" i="28"/>
  <c r="AA5" i="28"/>
  <c r="R20" i="28"/>
  <c r="V39" i="28"/>
  <c r="T54" i="28"/>
  <c r="P82" i="28"/>
  <c r="P8" i="28"/>
  <c r="V33" i="28"/>
  <c r="AA52" i="28"/>
  <c r="R79" i="28"/>
  <c r="W15" i="28"/>
  <c r="U35" i="28"/>
  <c r="V54" i="28"/>
  <c r="U80" i="28"/>
  <c r="T7" i="28"/>
  <c r="W11" i="28"/>
  <c r="W27" i="28"/>
  <c r="J45" i="28"/>
  <c r="T60" i="28"/>
  <c r="Q22" i="28"/>
  <c r="C54" i="28"/>
  <c r="T49" i="28"/>
  <c r="I33" i="28"/>
  <c r="AB47" i="28"/>
  <c r="AA68" i="28"/>
  <c r="M80" i="28"/>
  <c r="AA12" i="28"/>
  <c r="AB42" i="28"/>
  <c r="C59" i="28"/>
  <c r="U77" i="28"/>
  <c r="AA83" i="28"/>
  <c r="U127" i="28"/>
  <c r="H98" i="28"/>
  <c r="I100" i="28"/>
  <c r="V97" i="28"/>
  <c r="H28" i="28"/>
  <c r="S81" i="28"/>
  <c r="I98" i="28"/>
  <c r="T94" i="28"/>
  <c r="I94" i="28"/>
  <c r="R100" i="28"/>
  <c r="U123" i="28"/>
  <c r="W139" i="28"/>
  <c r="J122" i="28"/>
  <c r="V125" i="28"/>
  <c r="V103" i="28"/>
  <c r="S111" i="28"/>
  <c r="T113" i="28"/>
  <c r="C130" i="28"/>
  <c r="S124" i="28"/>
  <c r="U138" i="28"/>
  <c r="P142" i="28"/>
  <c r="R137" i="28"/>
  <c r="C141" i="28"/>
  <c r="Q128" i="28"/>
  <c r="Q140" i="28"/>
  <c r="J136" i="28"/>
  <c r="U125" i="28"/>
  <c r="R113" i="28"/>
  <c r="C128" i="28"/>
  <c r="J34" i="28"/>
  <c r="C111" i="28"/>
  <c r="R40" i="28"/>
  <c r="S117" i="28"/>
  <c r="C102" i="28"/>
  <c r="M102" i="28"/>
  <c r="I55" i="28"/>
  <c r="V58" i="28"/>
  <c r="R29" i="28"/>
  <c r="J97" i="28"/>
  <c r="C106" i="28"/>
  <c r="T82" i="28"/>
  <c r="R122" i="28"/>
  <c r="H5" i="28"/>
  <c r="Q25" i="28"/>
  <c r="R94" i="28"/>
  <c r="S50" i="28"/>
  <c r="U30" i="28"/>
  <c r="Q96" i="28"/>
  <c r="M94" i="28"/>
  <c r="M105" i="28"/>
  <c r="Q24" i="28"/>
  <c r="AB81" i="28"/>
  <c r="I140" i="28"/>
  <c r="M137" i="28"/>
  <c r="U131" i="28"/>
  <c r="M120" i="28"/>
  <c r="U124" i="28"/>
  <c r="C135" i="28"/>
  <c r="C90" i="28"/>
  <c r="C42" i="28"/>
  <c r="I69" i="28"/>
  <c r="H20" i="28"/>
  <c r="H56" i="28"/>
  <c r="T33" i="28"/>
  <c r="J50" i="28"/>
  <c r="R80" i="28"/>
  <c r="U118" i="28"/>
  <c r="U10" i="28"/>
  <c r="U6" i="28"/>
  <c r="Q21" i="28"/>
  <c r="T40" i="28"/>
  <c r="J56" i="28"/>
  <c r="M83" i="28"/>
  <c r="I9" i="28"/>
  <c r="T34" i="28"/>
  <c r="H52" i="28"/>
  <c r="T80" i="28"/>
  <c r="T16" i="28"/>
  <c r="R36" i="28"/>
  <c r="P56" i="28"/>
  <c r="R82" i="28"/>
  <c r="Q8" i="28"/>
  <c r="T12" i="28"/>
  <c r="Q29" i="28"/>
  <c r="V47" i="28"/>
  <c r="V61" i="28"/>
  <c r="V7" i="28"/>
  <c r="AA54" i="28"/>
  <c r="T8" i="28"/>
  <c r="AA34" i="28"/>
  <c r="W48" i="28"/>
  <c r="R77" i="28"/>
  <c r="T20" i="28"/>
  <c r="AB16" i="28"/>
  <c r="W43" i="28"/>
  <c r="R59" i="28"/>
  <c r="T78" i="28"/>
  <c r="C83" i="28"/>
  <c r="T127" i="28"/>
  <c r="W98" i="28"/>
  <c r="S100" i="28"/>
  <c r="AA97" i="28"/>
  <c r="AA37" i="28"/>
  <c r="I91" i="28"/>
  <c r="I99" i="28"/>
  <c r="S94" i="28"/>
  <c r="P98" i="28"/>
  <c r="R104" i="28"/>
  <c r="T123" i="28"/>
  <c r="C139" i="28"/>
  <c r="AB122" i="28"/>
  <c r="P103" i="28"/>
  <c r="R111" i="28"/>
  <c r="W130" i="28"/>
  <c r="V22" i="28"/>
  <c r="AB129" i="28"/>
  <c r="U94" i="28"/>
  <c r="Q101" i="28"/>
  <c r="P107" i="28"/>
  <c r="U109" i="28"/>
  <c r="T9" i="28"/>
  <c r="AB17" i="28"/>
  <c r="J38" i="28"/>
  <c r="S101" i="28"/>
  <c r="U106" i="28"/>
  <c r="P6" i="28"/>
  <c r="V132" i="28"/>
  <c r="C16" i="28"/>
  <c r="Q28" i="28"/>
  <c r="P96" i="28"/>
  <c r="H19" i="28"/>
  <c r="AB31" i="28"/>
  <c r="S105" i="28"/>
  <c r="AB97" i="28"/>
  <c r="AA108" i="28"/>
  <c r="AB30" i="28"/>
  <c r="T93" i="28"/>
  <c r="C113" i="28"/>
  <c r="T138" i="28"/>
  <c r="P134" i="28"/>
  <c r="H121" i="28"/>
  <c r="V128" i="28"/>
  <c r="M142" i="28"/>
  <c r="W90" i="28"/>
  <c r="AB43" i="28"/>
  <c r="AA77" i="28"/>
  <c r="T47" i="28"/>
  <c r="M69" i="28"/>
  <c r="R34" i="28"/>
  <c r="W52" i="28"/>
  <c r="J82" i="28"/>
  <c r="R118" i="28"/>
  <c r="AB13" i="28"/>
  <c r="R7" i="28"/>
  <c r="I23" i="28"/>
  <c r="Q42" i="28"/>
  <c r="J57" i="28"/>
  <c r="H47" i="28"/>
  <c r="S20" i="28"/>
  <c r="S35" i="28"/>
  <c r="U52" i="28"/>
  <c r="Q82" i="28"/>
  <c r="Q17" i="28"/>
  <c r="T38" i="28"/>
  <c r="P57" i="28"/>
  <c r="Q83" i="28"/>
  <c r="J9" i="28"/>
  <c r="J14" i="28"/>
  <c r="J31" i="28"/>
  <c r="U48" i="28"/>
  <c r="U62" i="28"/>
  <c r="C11" i="28"/>
  <c r="R56" i="28"/>
  <c r="H11" i="28"/>
  <c r="H34" i="28"/>
  <c r="U49" i="28"/>
  <c r="U82" i="28"/>
  <c r="W20" i="28"/>
  <c r="I16" i="28"/>
  <c r="I47" i="28"/>
  <c r="Q59" i="28"/>
  <c r="P78" i="28"/>
  <c r="W83" i="28"/>
  <c r="S127" i="28"/>
  <c r="C98" i="28"/>
  <c r="U100" i="28"/>
  <c r="C99" i="28"/>
  <c r="H37" i="28"/>
  <c r="R92" i="28"/>
  <c r="H100" i="28"/>
  <c r="V94" i="28"/>
  <c r="P99" i="28"/>
  <c r="Q104" i="28"/>
  <c r="S123" i="28"/>
  <c r="V139" i="28"/>
  <c r="U76" i="28"/>
  <c r="S19" i="28"/>
  <c r="V119" i="28"/>
  <c r="AB116" i="28"/>
  <c r="M117" i="28"/>
  <c r="W117" i="28"/>
  <c r="J28" i="28"/>
  <c r="W35" i="28"/>
  <c r="C69" i="28"/>
  <c r="AA107" i="28"/>
  <c r="C108" i="28"/>
  <c r="V36" i="28"/>
  <c r="H132" i="28"/>
  <c r="C57" i="28"/>
  <c r="P28" i="28"/>
  <c r="S97" i="28"/>
  <c r="J16" i="28"/>
  <c r="S31" i="28"/>
  <c r="M107" i="28"/>
  <c r="W97" i="28"/>
  <c r="AB60" i="28"/>
  <c r="I34" i="28"/>
  <c r="AB103" i="28"/>
  <c r="U116" i="28"/>
  <c r="S141" i="28"/>
  <c r="AB135" i="28"/>
  <c r="T124" i="28"/>
  <c r="I131" i="28"/>
  <c r="M90" i="28"/>
  <c r="H90" i="28"/>
  <c r="T48" i="28"/>
  <c r="S77" i="28"/>
  <c r="W47" i="28"/>
  <c r="W5" i="28"/>
  <c r="P35" i="28"/>
  <c r="S54" i="28"/>
  <c r="I12" i="28"/>
  <c r="P118" i="28"/>
  <c r="I13" i="28"/>
  <c r="H9" i="28"/>
  <c r="AA24" i="28"/>
  <c r="I44" i="28"/>
  <c r="Q60" i="28"/>
  <c r="Q27" i="28"/>
  <c r="R21" i="28"/>
  <c r="Q36" i="28"/>
  <c r="U54" i="28"/>
  <c r="P83" i="28"/>
  <c r="J18" i="28"/>
  <c r="W38" i="28"/>
  <c r="Q58" i="28"/>
  <c r="AA49" i="28"/>
  <c r="V11" i="28"/>
  <c r="C15" i="28"/>
  <c r="T32" i="28"/>
  <c r="S49" i="28"/>
  <c r="AA69" i="28"/>
  <c r="AA20" i="28"/>
  <c r="V62" i="28"/>
  <c r="AB11" i="28"/>
  <c r="U34" i="28"/>
  <c r="H54" i="28"/>
  <c r="R69" i="28"/>
  <c r="P62" i="28"/>
  <c r="I20" i="28"/>
  <c r="C48" i="28"/>
  <c r="AA60" i="28"/>
  <c r="W78" i="28"/>
  <c r="V83" i="28"/>
  <c r="P127" i="28"/>
  <c r="Q98" i="28"/>
  <c r="T104" i="28"/>
  <c r="U93" i="28"/>
  <c r="T99" i="28"/>
  <c r="J67" i="28"/>
  <c r="I114" i="28"/>
  <c r="T140" i="28"/>
  <c r="T135" i="28"/>
  <c r="J55" i="28"/>
  <c r="W12" i="28"/>
  <c r="C96" i="28"/>
  <c r="W108" i="28"/>
  <c r="Q38" i="28"/>
  <c r="H51" i="28"/>
  <c r="C132" i="28"/>
  <c r="U13" i="28"/>
  <c r="V44" i="28"/>
  <c r="W99" i="28"/>
  <c r="Q23" i="28"/>
  <c r="S46" i="28"/>
  <c r="AA38" i="28"/>
  <c r="P101" i="28"/>
  <c r="AB52" i="28"/>
  <c r="AB39" i="28"/>
  <c r="AB108" i="28"/>
  <c r="P119" i="28"/>
  <c r="M114" i="28"/>
  <c r="M140" i="28"/>
  <c r="U128" i="28"/>
  <c r="J142" i="28"/>
  <c r="AB128" i="28"/>
  <c r="I90" i="28"/>
  <c r="M139" i="28"/>
  <c r="I109" i="28"/>
  <c r="C75" i="28"/>
  <c r="J103" i="28"/>
  <c r="M133" i="28"/>
  <c r="I97" i="28"/>
  <c r="V24" i="28"/>
  <c r="AB35" i="28"/>
  <c r="U98" i="28"/>
  <c r="M108" i="28"/>
  <c r="H59" i="28"/>
  <c r="H83" i="28"/>
  <c r="AA132" i="28"/>
  <c r="H16" i="28"/>
  <c r="AA53" i="28"/>
  <c r="AA101" i="28"/>
  <c r="T24" i="28"/>
  <c r="R46" i="28"/>
  <c r="W53" i="28"/>
  <c r="M101" i="28"/>
  <c r="Q52" i="28"/>
  <c r="J39" i="28"/>
  <c r="AA120" i="28"/>
  <c r="C120" i="28"/>
  <c r="H115" i="28"/>
  <c r="T141" i="28"/>
  <c r="H131" i="28"/>
  <c r="J90" i="28"/>
  <c r="I135" i="28"/>
  <c r="AB12" i="28"/>
  <c r="Q57" i="28"/>
  <c r="V77" i="28"/>
  <c r="V56" i="28"/>
  <c r="AA9" i="28"/>
  <c r="S40" i="28"/>
  <c r="J59" i="28"/>
  <c r="U43" i="28"/>
  <c r="H118" i="28"/>
  <c r="Q16" i="28"/>
  <c r="J13" i="28"/>
  <c r="AB115" i="28"/>
  <c r="AB33" i="28"/>
  <c r="T105" i="28"/>
  <c r="AA116" i="28"/>
  <c r="S110" i="28"/>
  <c r="W109" i="28"/>
  <c r="Q37" i="28"/>
  <c r="AB50" i="28"/>
  <c r="U136" i="28"/>
  <c r="J108" i="28"/>
  <c r="T13" i="28"/>
  <c r="R97" i="28"/>
  <c r="T132" i="28"/>
  <c r="P23" i="28"/>
  <c r="S55" i="28"/>
  <c r="I107" i="28"/>
  <c r="Q5" i="28"/>
  <c r="H50" i="28"/>
  <c r="V81" i="28"/>
  <c r="T108" i="28"/>
  <c r="I60" i="28"/>
  <c r="I48" i="28"/>
  <c r="AA121" i="28"/>
  <c r="AB121" i="28"/>
  <c r="U117" i="28"/>
  <c r="M113" i="28"/>
  <c r="AA131" i="28"/>
  <c r="I116" i="28"/>
  <c r="AA142" i="28"/>
  <c r="J20" i="28"/>
  <c r="U57" i="28"/>
  <c r="H80" i="28"/>
  <c r="J62" i="28"/>
  <c r="J22" i="28"/>
  <c r="T44" i="28"/>
  <c r="P61" i="28"/>
  <c r="V118" i="28"/>
  <c r="C118" i="28"/>
  <c r="C18" i="28"/>
  <c r="AA14" i="28"/>
  <c r="P30" i="28"/>
  <c r="Q48" i="28"/>
  <c r="Q69" i="28"/>
  <c r="H29" i="28"/>
  <c r="U25" i="28"/>
  <c r="R42" i="28"/>
  <c r="S61" i="28"/>
  <c r="V15" i="28"/>
  <c r="I25" i="28"/>
  <c r="S42" i="28"/>
  <c r="T62" i="28"/>
  <c r="W29" i="28"/>
  <c r="AA6" i="28"/>
  <c r="V20" i="28"/>
  <c r="I38" i="28"/>
  <c r="W54" i="28"/>
  <c r="AA80" i="28"/>
  <c r="AA33" i="28"/>
  <c r="C27" i="28"/>
  <c r="W21" i="28"/>
  <c r="H40" i="28"/>
  <c r="W58" i="28"/>
  <c r="W80" i="28"/>
  <c r="C62" i="28"/>
  <c r="J27" i="28"/>
  <c r="AA56" i="28"/>
  <c r="T61" i="28"/>
  <c r="I79" i="28"/>
  <c r="AA127" i="28"/>
  <c r="V91" i="28"/>
  <c r="AA99" i="28"/>
  <c r="AA76" i="28"/>
  <c r="V9" i="28"/>
  <c r="R96" i="28"/>
  <c r="AA44" i="28"/>
  <c r="T121" i="28"/>
  <c r="T114" i="28"/>
  <c r="AB111" i="28"/>
  <c r="J44" i="28"/>
  <c r="Q6" i="28"/>
  <c r="Q136" i="28"/>
  <c r="S15" i="28"/>
  <c r="AA19" i="28"/>
  <c r="W101" i="28"/>
  <c r="Q132" i="28"/>
  <c r="W32" i="28"/>
  <c r="S57" i="28"/>
  <c r="J6" i="28"/>
  <c r="C10" i="28"/>
  <c r="J51" i="28"/>
  <c r="R108" i="28"/>
  <c r="U44" i="28"/>
  <c r="AB5" i="28"/>
  <c r="C53" i="28"/>
  <c r="U126" i="28"/>
  <c r="M129" i="28"/>
  <c r="Q119" i="28"/>
  <c r="Q124" i="28"/>
  <c r="AB138" i="28"/>
  <c r="Q120" i="28"/>
  <c r="P90" i="28"/>
  <c r="T21" i="28"/>
  <c r="AA95" i="28"/>
  <c r="C117" i="28"/>
  <c r="H44" i="28"/>
  <c r="T107" i="28"/>
  <c r="AB132" i="28"/>
  <c r="AB99" i="28"/>
  <c r="Q108" i="28"/>
  <c r="H38" i="28"/>
  <c r="C112" i="28"/>
  <c r="AB131" i="28"/>
  <c r="AB49" i="28"/>
  <c r="T56" i="28"/>
  <c r="J36" i="28"/>
  <c r="AA43" i="28"/>
  <c r="W14" i="28"/>
  <c r="C24" i="28"/>
  <c r="AA51" i="28"/>
  <c r="J42" i="28"/>
  <c r="U40" i="28"/>
  <c r="J77" i="28"/>
  <c r="I31" i="28"/>
  <c r="U61" i="28"/>
  <c r="S12" i="28"/>
  <c r="T26" i="28"/>
  <c r="Q56" i="28"/>
  <c r="T22" i="28"/>
  <c r="S43" i="28"/>
  <c r="V42" i="28"/>
  <c r="T69" i="28"/>
  <c r="C21" i="28"/>
  <c r="P59" i="28"/>
  <c r="U79" i="28"/>
  <c r="U28" i="28"/>
  <c r="H114" i="28"/>
  <c r="V52" i="28"/>
  <c r="R38" i="28"/>
  <c r="J132" i="28"/>
  <c r="C8" i="28"/>
  <c r="P36" i="28"/>
  <c r="AB55" i="28"/>
  <c r="H120" i="28"/>
  <c r="M121" i="28"/>
  <c r="H57" i="28"/>
  <c r="W56" i="28"/>
  <c r="U39" i="28"/>
  <c r="H43" i="28"/>
  <c r="T15" i="28"/>
  <c r="T27" i="28"/>
  <c r="C51" i="28"/>
  <c r="I43" i="28"/>
  <c r="S41" i="28"/>
  <c r="I27" i="28"/>
  <c r="W33" i="28"/>
  <c r="U68" i="28"/>
  <c r="J5" i="28"/>
  <c r="R26" i="28"/>
  <c r="R57" i="28"/>
  <c r="P33" i="28"/>
  <c r="V12" i="28"/>
  <c r="T43" i="28"/>
  <c r="C80" i="28"/>
  <c r="AB21" i="28"/>
  <c r="AA59" i="28"/>
  <c r="U75" i="28"/>
  <c r="Q114" i="28"/>
  <c r="W24" i="28"/>
  <c r="M97" i="28"/>
  <c r="P81" i="28"/>
  <c r="R13" i="28"/>
  <c r="C36" i="28"/>
  <c r="V68" i="28"/>
  <c r="M124" i="28"/>
  <c r="V124" i="28"/>
  <c r="T57" i="28"/>
  <c r="P7" i="28"/>
  <c r="R44" i="28"/>
  <c r="T118" i="28"/>
  <c r="AA18" i="28"/>
  <c r="J29" i="28"/>
  <c r="Q61" i="28"/>
  <c r="V6" i="28"/>
  <c r="P43" i="28"/>
  <c r="P16" i="28"/>
  <c r="V34" i="28"/>
  <c r="W69" i="28"/>
  <c r="C6" i="28"/>
  <c r="J32" i="28"/>
  <c r="U58" i="28"/>
  <c r="C33" i="28"/>
  <c r="T17" i="28"/>
  <c r="C47" i="28"/>
  <c r="V80" i="28"/>
  <c r="W22" i="28"/>
  <c r="H60" i="28"/>
  <c r="S79" i="28"/>
  <c r="U91" i="28"/>
  <c r="AB75" i="28"/>
  <c r="U105" i="28"/>
  <c r="Q92" i="28"/>
  <c r="P76" i="28"/>
  <c r="I106" i="28"/>
  <c r="W104" i="28"/>
  <c r="AA123" i="28"/>
  <c r="J139" i="28"/>
  <c r="C125" i="28"/>
  <c r="P109" i="28"/>
  <c r="AB112" i="28"/>
  <c r="H113" i="28"/>
  <c r="W116" i="28"/>
  <c r="J137" i="28"/>
  <c r="V117" i="28"/>
  <c r="Q142" i="28"/>
  <c r="U96" i="28"/>
  <c r="U132" i="28"/>
  <c r="Q121" i="28"/>
  <c r="AB134" i="28"/>
  <c r="U108" i="28"/>
  <c r="P133" i="28"/>
  <c r="V137" i="28"/>
  <c r="H110" i="28"/>
  <c r="R130" i="28"/>
  <c r="C137" i="28"/>
  <c r="S5" i="28"/>
  <c r="S140" i="28"/>
  <c r="Q7" i="28"/>
  <c r="AB9" i="28"/>
  <c r="P58" i="28"/>
  <c r="I10" i="28"/>
  <c r="AB27" i="28"/>
  <c r="J61" i="28"/>
  <c r="H46" i="28"/>
  <c r="W115" i="28"/>
  <c r="W110" i="28"/>
  <c r="I142" i="28"/>
  <c r="R135" i="28"/>
  <c r="C9" i="28"/>
  <c r="S59" i="28"/>
  <c r="T42" i="28"/>
  <c r="AA62" i="28"/>
  <c r="P97" i="28"/>
  <c r="C115" i="28"/>
  <c r="M123" i="28"/>
  <c r="Q135" i="28"/>
  <c r="V96" i="28"/>
  <c r="P45" i="28"/>
  <c r="AB82" i="28"/>
  <c r="AA45" i="28"/>
  <c r="R93" i="28"/>
  <c r="R134" i="28"/>
  <c r="C30" i="28"/>
  <c r="V101" i="28"/>
  <c r="M81" i="28"/>
  <c r="AB56" i="28"/>
  <c r="AB79" i="28"/>
  <c r="P68" i="28"/>
  <c r="W126" i="28"/>
  <c r="M126" i="28"/>
  <c r="T58" i="28"/>
  <c r="Q11" i="28"/>
  <c r="W45" i="28"/>
  <c r="S118" i="28"/>
  <c r="T23" i="28"/>
  <c r="T30" i="28"/>
  <c r="R62" i="28"/>
  <c r="S7" i="28"/>
  <c r="S47" i="28"/>
  <c r="I49" i="28"/>
  <c r="AA39" i="28"/>
  <c r="Q78" i="28"/>
  <c r="U7" i="28"/>
  <c r="V35" i="28"/>
  <c r="U59" i="28"/>
  <c r="P39" i="28"/>
  <c r="C20" i="28"/>
  <c r="AB54" i="28"/>
  <c r="Q80" i="28"/>
  <c r="T35" i="28"/>
  <c r="U60" i="28"/>
  <c r="T83" i="28"/>
  <c r="J91" i="28"/>
  <c r="H75" i="28"/>
  <c r="V106" i="28"/>
  <c r="H92" i="28"/>
  <c r="V76" i="28"/>
  <c r="H106" i="28"/>
  <c r="C104" i="28"/>
  <c r="H123" i="28"/>
  <c r="V113" i="28"/>
  <c r="T125" i="28"/>
  <c r="V109" i="28"/>
  <c r="I112" i="28"/>
  <c r="AA115" i="28"/>
  <c r="R117" i="28"/>
  <c r="C140" i="28"/>
  <c r="J121" i="28"/>
  <c r="H124" i="28"/>
  <c r="J124" i="28"/>
  <c r="I129" i="28"/>
  <c r="W123" i="28"/>
  <c r="H117" i="28"/>
  <c r="C60" i="28"/>
  <c r="R90" i="28"/>
  <c r="M118" i="28"/>
  <c r="J78" i="28"/>
  <c r="Q43" i="28"/>
  <c r="W79" i="28"/>
  <c r="H62" i="28"/>
  <c r="I127" i="28"/>
  <c r="AA93" i="28"/>
  <c r="AA139" i="28"/>
  <c r="S115" i="28"/>
  <c r="V129" i="28"/>
  <c r="H134" i="28"/>
  <c r="J118" i="28"/>
  <c r="U27" i="28"/>
  <c r="AA15" i="28"/>
  <c r="C68" i="28"/>
  <c r="H127" i="28"/>
  <c r="H93" i="28"/>
  <c r="W122" i="28"/>
  <c r="I130" i="28"/>
  <c r="I136" i="28"/>
  <c r="AA26" i="28"/>
  <c r="AA90" i="28"/>
  <c r="U15" i="28"/>
  <c r="AA78" i="28"/>
  <c r="S134" i="28"/>
  <c r="AA50" i="28"/>
  <c r="C41" i="28"/>
  <c r="AA10" i="28"/>
  <c r="I19" i="28"/>
  <c r="U97" i="28"/>
  <c r="V107" i="28"/>
  <c r="V138" i="28"/>
  <c r="R121" i="28"/>
  <c r="J58" i="28"/>
  <c r="P20" i="28"/>
  <c r="Q47" i="28"/>
  <c r="Q118" i="28"/>
  <c r="J23" i="28"/>
  <c r="U33" i="28"/>
  <c r="S68" i="28"/>
  <c r="P22" i="28"/>
  <c r="R48" i="28"/>
  <c r="S16" i="28"/>
  <c r="V40" i="28"/>
  <c r="V79" i="28"/>
  <c r="R8" i="28"/>
  <c r="S36" i="28"/>
  <c r="P77" i="28"/>
  <c r="T39" i="28"/>
  <c r="U22" i="28"/>
  <c r="S56" i="28"/>
  <c r="P80" i="28"/>
  <c r="R35" i="28"/>
  <c r="P60" i="28"/>
  <c r="U83" i="28"/>
  <c r="W94" i="28"/>
  <c r="H91" i="28"/>
  <c r="AA28" i="28"/>
  <c r="AB93" i="28"/>
  <c r="J98" i="28"/>
  <c r="AA106" i="28"/>
  <c r="J104" i="28"/>
  <c r="AB139" i="28"/>
  <c r="J115" i="28"/>
  <c r="S125" i="28"/>
  <c r="AA110" i="28"/>
  <c r="W112" i="28"/>
  <c r="M122" i="28"/>
  <c r="V121" i="28"/>
  <c r="W140" i="28"/>
  <c r="C124" i="28"/>
  <c r="AA124" i="28"/>
  <c r="Q116" i="28"/>
  <c r="C134" i="28"/>
  <c r="U142" i="28"/>
  <c r="W128" i="28"/>
  <c r="W124" i="28"/>
  <c r="W134" i="28"/>
  <c r="Q126" i="28"/>
  <c r="J129" i="28"/>
  <c r="I56" i="28"/>
  <c r="H25" i="28"/>
  <c r="Q49" i="28"/>
  <c r="P11" i="28"/>
  <c r="J41" i="28"/>
  <c r="Q97" i="28"/>
  <c r="M100" i="28"/>
  <c r="H122" i="28"/>
  <c r="H125" i="28"/>
  <c r="V134" i="28"/>
  <c r="T90" i="28"/>
  <c r="W6" i="28"/>
  <c r="S82" i="28"/>
  <c r="AB48" i="28"/>
  <c r="AA55" i="28"/>
  <c r="H139" i="28"/>
  <c r="H137" i="28"/>
  <c r="U120" i="28"/>
  <c r="Q131" i="28"/>
  <c r="I126" i="28"/>
  <c r="J12" i="28"/>
  <c r="R60" i="28"/>
  <c r="W7" i="28"/>
  <c r="M138" i="28"/>
  <c r="P41" i="28"/>
  <c r="R19" i="28"/>
  <c r="S32" i="28"/>
  <c r="J19" i="28"/>
  <c r="S44" i="28"/>
  <c r="J128" i="28"/>
  <c r="Q129" i="28"/>
  <c r="Q90" i="28"/>
  <c r="S58" i="28"/>
  <c r="I22" i="28"/>
  <c r="J49" i="28"/>
  <c r="I118" i="28"/>
  <c r="C5" i="28"/>
  <c r="S34" i="28"/>
  <c r="I77" i="28"/>
  <c r="AA25" i="28"/>
  <c r="P49" i="28"/>
  <c r="P17" i="28"/>
  <c r="U41" i="28"/>
  <c r="H49" i="28"/>
  <c r="AB10" i="28"/>
  <c r="C39" i="28"/>
  <c r="R78" i="28"/>
  <c r="AA47" i="28"/>
  <c r="H27" i="28"/>
  <c r="V57" i="28"/>
  <c r="AB62" i="28"/>
  <c r="T41" i="28"/>
  <c r="R61" i="28"/>
  <c r="AB127" i="28"/>
  <c r="AA98" i="28"/>
  <c r="AA94" i="28"/>
  <c r="AA46" i="28"/>
  <c r="I93" i="28"/>
  <c r="J99" i="28"/>
  <c r="Q100" i="28"/>
  <c r="I125" i="28"/>
  <c r="I139" i="28"/>
  <c r="AA122" i="28"/>
  <c r="R125" i="28"/>
  <c r="S112" i="28"/>
  <c r="R141" i="28"/>
  <c r="T130" i="28"/>
  <c r="W26" i="28"/>
  <c r="Q9" i="28"/>
  <c r="C26" i="28"/>
  <c r="W105" i="28"/>
  <c r="AB77" i="28"/>
  <c r="Q35" i="28"/>
  <c r="I5" i="28"/>
  <c r="V41" i="28"/>
  <c r="W68" i="28"/>
  <c r="V98" i="28"/>
  <c r="AB105" i="28"/>
  <c r="Q125" i="28"/>
  <c r="R129" i="28"/>
  <c r="AA117" i="28"/>
  <c r="I58" i="28"/>
  <c r="T29" i="28"/>
  <c r="S29" i="28"/>
  <c r="I61" i="28"/>
  <c r="AA104" i="28"/>
  <c r="J125" i="28"/>
  <c r="AB142" i="28"/>
  <c r="AA134" i="28"/>
  <c r="J33" i="28"/>
  <c r="S13" i="28"/>
  <c r="W25" i="28"/>
  <c r="S80" i="28"/>
  <c r="T96" i="28"/>
  <c r="S133" i="28"/>
  <c r="H23" i="28"/>
  <c r="J30" i="28"/>
  <c r="AB25" i="28"/>
  <c r="C28" i="28"/>
  <c r="Q105" i="28"/>
  <c r="S131" i="28"/>
  <c r="Q112" i="28"/>
  <c r="W77" i="28"/>
  <c r="P12" i="28"/>
  <c r="C45" i="28"/>
  <c r="Q79" i="28"/>
  <c r="U47" i="28"/>
  <c r="AA11" i="28"/>
  <c r="S99" i="28"/>
  <c r="I105" i="28"/>
  <c r="C110" i="28"/>
  <c r="Q130" i="28"/>
  <c r="S38" i="28"/>
  <c r="T117" i="28"/>
  <c r="Q62" i="28"/>
  <c r="AA31" i="28"/>
  <c r="I21" i="28"/>
  <c r="C129" i="28"/>
  <c r="M136" i="28"/>
  <c r="M103" i="28"/>
  <c r="V59" i="28"/>
  <c r="S52" i="28"/>
  <c r="J7" i="28"/>
  <c r="AA130" i="28"/>
  <c r="V140" i="28"/>
  <c r="AB22" i="28"/>
  <c r="I82" i="28"/>
  <c r="S27" i="28"/>
  <c r="R68" i="28"/>
  <c r="S33" i="28"/>
  <c r="R16" i="28"/>
  <c r="R47" i="28"/>
  <c r="C49" i="28"/>
  <c r="H31" i="28"/>
  <c r="S62" i="28"/>
  <c r="S21" i="28"/>
  <c r="I52" i="28"/>
  <c r="R54" i="28"/>
  <c r="R17" i="28"/>
  <c r="J52" i="28"/>
  <c r="AA22" i="28"/>
  <c r="AA27" i="28"/>
  <c r="I39" i="28"/>
  <c r="AB68" i="28"/>
  <c r="I7" i="28"/>
  <c r="J54" i="28"/>
  <c r="V78" i="28"/>
  <c r="C127" i="28"/>
  <c r="H99" i="28"/>
  <c r="U101" i="28"/>
  <c r="P67" i="28"/>
  <c r="AB94" i="28"/>
  <c r="M99" i="28"/>
  <c r="H105" i="28"/>
  <c r="T115" i="28"/>
  <c r="T139" i="28"/>
  <c r="V122" i="28"/>
  <c r="Q115" i="28"/>
  <c r="R115" i="28"/>
  <c r="J113" i="28"/>
  <c r="U140" i="28"/>
  <c r="V133" i="28"/>
  <c r="P130" i="28"/>
  <c r="U134" i="28"/>
  <c r="AA136" i="28"/>
  <c r="I124" i="28"/>
  <c r="T137" i="28"/>
  <c r="U137" i="28"/>
  <c r="P13" i="28"/>
  <c r="T18" i="28"/>
  <c r="AB104" i="28"/>
  <c r="S67" i="28"/>
  <c r="C13" i="28"/>
  <c r="H133" i="28"/>
  <c r="S113" i="28"/>
  <c r="M82" i="28"/>
  <c r="I29" i="28"/>
  <c r="J48" i="28"/>
  <c r="I50" i="28"/>
  <c r="Q54" i="28"/>
  <c r="T68" i="28"/>
  <c r="T59" i="28"/>
  <c r="U21" i="28"/>
  <c r="H22" i="28"/>
  <c r="H33" i="28"/>
  <c r="V69" i="28"/>
  <c r="AB57" i="28"/>
  <c r="U78" i="28"/>
  <c r="V99" i="28"/>
  <c r="Q67" i="28"/>
  <c r="P100" i="28"/>
  <c r="R105" i="28"/>
  <c r="S139" i="28"/>
  <c r="I123" i="28"/>
  <c r="U115" i="28"/>
  <c r="Q134" i="28"/>
  <c r="P135" i="28"/>
  <c r="AB124" i="28"/>
  <c r="I141" i="28"/>
  <c r="W28" i="28"/>
  <c r="P104" i="28"/>
  <c r="AB69" i="28"/>
  <c r="AB59" i="28"/>
  <c r="Q39" i="28"/>
  <c r="P69" i="28"/>
  <c r="H18" i="28"/>
  <c r="Q31" i="28"/>
  <c r="R22" i="28"/>
  <c r="T11" i="28"/>
  <c r="T53" i="28"/>
  <c r="AA40" i="28"/>
  <c r="J11" i="28"/>
  <c r="V127" i="28"/>
  <c r="T101" i="28"/>
  <c r="H97" i="28"/>
  <c r="P115" i="28"/>
  <c r="U122" i="28"/>
  <c r="J123" i="28"/>
  <c r="P141" i="28"/>
  <c r="T134" i="28"/>
  <c r="S137" i="28"/>
  <c r="H141" i="28"/>
  <c r="M95" i="28"/>
  <c r="R51" i="28"/>
  <c r="C79" i="28"/>
  <c r="M134" i="28"/>
  <c r="U20" i="28"/>
  <c r="U12" i="28"/>
  <c r="T79" i="28"/>
  <c r="U104" i="28"/>
  <c r="AB106" i="28"/>
  <c r="P139" i="28"/>
  <c r="J112" i="28"/>
  <c r="S136" i="28"/>
  <c r="R142" i="28"/>
  <c r="I134" i="28"/>
  <c r="U36" i="28"/>
  <c r="I75" i="28"/>
  <c r="Q122" i="28"/>
  <c r="H129" i="28"/>
  <c r="AA82" i="28"/>
  <c r="M127" i="28"/>
  <c r="M115" i="28"/>
  <c r="AA129" i="28"/>
  <c r="I68" i="28"/>
  <c r="Q99" i="28"/>
  <c r="U141" i="28"/>
  <c r="R12" i="28"/>
  <c r="W93" i="28"/>
  <c r="J133" i="28"/>
  <c r="P51" i="28"/>
  <c r="Q109" i="28"/>
  <c r="AB58" i="28"/>
  <c r="Q110" i="28"/>
  <c r="S83" i="28"/>
  <c r="P120" i="28"/>
  <c r="V27" i="28"/>
  <c r="H39" i="28"/>
  <c r="W127" i="28"/>
  <c r="H55" i="28"/>
  <c r="AA105" i="28"/>
  <c r="C122" i="28"/>
  <c r="U113" i="28"/>
  <c r="P137" i="28"/>
  <c r="P121" i="28"/>
  <c r="P42" i="28"/>
  <c r="S48" i="28"/>
  <c r="J127" i="28"/>
  <c r="J105" i="28"/>
  <c r="V123" i="28"/>
  <c r="V136" i="28"/>
  <c r="S60" i="28"/>
  <c r="Q40" i="28"/>
  <c r="R98" i="28"/>
  <c r="J111" i="28"/>
  <c r="W31" i="28"/>
  <c r="R81" i="28"/>
  <c r="W125" i="28"/>
  <c r="S130" i="28"/>
  <c r="U69" i="28"/>
  <c r="V115" i="28"/>
  <c r="AB136" i="28"/>
  <c r="W49" i="28"/>
  <c r="P123" i="28"/>
  <c r="R27" i="28"/>
  <c r="U139" i="28"/>
  <c r="W39" i="28"/>
  <c r="T106" i="28"/>
  <c r="T142" i="28"/>
  <c r="P79" i="28"/>
  <c r="S106" i="28"/>
  <c r="W141" i="28"/>
  <c r="C76" i="28"/>
  <c r="Q137" i="28"/>
  <c r="P47" i="28"/>
  <c r="Q127" i="28"/>
  <c r="H112" i="28"/>
  <c r="C77" i="28"/>
  <c r="R99" i="28"/>
  <c r="AA137" i="28"/>
  <c r="S142" i="28"/>
  <c r="V105" i="28"/>
  <c r="V141" i="28"/>
  <c r="R53" i="28"/>
  <c r="AB130" i="28"/>
  <c r="R83" i="28"/>
  <c r="AA111" i="28"/>
  <c r="T19" i="28"/>
  <c r="R101" i="28"/>
  <c r="AA135" i="28"/>
  <c r="AA113" i="28"/>
  <c r="T6" i="28"/>
  <c r="U16" i="28"/>
  <c r="AB7" i="28"/>
  <c r="J100" i="28"/>
  <c r="H101" i="28"/>
  <c r="R123" i="28"/>
  <c r="W103" i="28"/>
  <c r="C142" i="28"/>
  <c r="C136" i="28"/>
  <c r="AA141" i="28"/>
  <c r="T75" i="28"/>
  <c r="I117" i="28"/>
  <c r="M98" i="28"/>
  <c r="S135" i="28"/>
  <c r="J101" i="28"/>
  <c r="R139" i="28"/>
  <c r="P140" i="28"/>
  <c r="V21" i="28"/>
  <c r="Q139" i="28"/>
  <c r="AB18" i="28"/>
  <c r="J25" i="28"/>
  <c r="C12" i="28"/>
  <c r="AB100" i="28"/>
  <c r="V104" i="28"/>
  <c r="Q123" i="28"/>
  <c r="C103" i="28"/>
  <c r="W142" i="28"/>
  <c r="W136" i="28"/>
  <c r="R43" i="28"/>
  <c r="C116" i="28"/>
  <c r="C100" i="28"/>
  <c r="H136" i="28"/>
  <c r="H69" i="28"/>
  <c r="H135" i="28"/>
  <c r="S69" i="28"/>
  <c r="H111" i="28"/>
  <c r="U130" i="28"/>
  <c r="M95" i="27"/>
  <c r="AB108" i="27"/>
  <c r="H108" i="27"/>
  <c r="C108" i="27"/>
  <c r="P108" i="27"/>
  <c r="AA108" i="27"/>
  <c r="R108" i="27"/>
  <c r="I108" i="27"/>
  <c r="J108" i="27"/>
  <c r="V108" i="27"/>
  <c r="S108" i="27"/>
  <c r="Q108" i="27"/>
  <c r="T108" i="27"/>
  <c r="U108" i="27"/>
  <c r="W108" i="27"/>
  <c r="M108" i="27"/>
  <c r="I130" i="27"/>
  <c r="H130" i="27"/>
  <c r="C130" i="27"/>
  <c r="J130" i="27"/>
  <c r="AA130" i="27"/>
  <c r="W130" i="27"/>
  <c r="V130" i="27"/>
  <c r="T130" i="27"/>
  <c r="R130" i="27"/>
  <c r="P100" i="27"/>
  <c r="P130" i="27"/>
  <c r="U133" i="27"/>
  <c r="T131" i="27"/>
  <c r="M140" i="27"/>
  <c r="V139" i="27"/>
  <c r="S138" i="27"/>
  <c r="J137" i="27"/>
  <c r="AA136" i="27"/>
  <c r="I135" i="27"/>
  <c r="S135" i="27"/>
  <c r="AA134" i="27"/>
  <c r="R133" i="27"/>
  <c r="M132" i="27"/>
  <c r="C131" i="27"/>
  <c r="Q130" i="27"/>
  <c r="M100" i="27"/>
  <c r="C129" i="27"/>
  <c r="V101" i="27"/>
  <c r="J134" i="27"/>
  <c r="AA133" i="27"/>
  <c r="C134" i="27"/>
  <c r="S131" i="27"/>
  <c r="T139" i="27"/>
  <c r="W100" i="27"/>
  <c r="AB139" i="27"/>
  <c r="AB137" i="27"/>
  <c r="R140" i="27"/>
  <c r="C139" i="27"/>
  <c r="U138" i="27"/>
  <c r="R137" i="27"/>
  <c r="Q136" i="27"/>
  <c r="AB135" i="27"/>
  <c r="T135" i="27"/>
  <c r="M134" i="27"/>
  <c r="C133" i="27"/>
  <c r="R132" i="27"/>
  <c r="AA131" i="27"/>
  <c r="U130" i="27"/>
  <c r="J129" i="27"/>
  <c r="AA129" i="27"/>
  <c r="W101" i="27"/>
  <c r="U136" i="27"/>
  <c r="U131" i="27"/>
  <c r="P140" i="27"/>
  <c r="V100" i="27"/>
  <c r="M130" i="27"/>
  <c r="I132" i="27"/>
  <c r="T138" i="27"/>
  <c r="H140" i="27"/>
  <c r="S140" i="27"/>
  <c r="W139" i="27"/>
  <c r="Q138" i="27"/>
  <c r="S137" i="27"/>
  <c r="S136" i="27"/>
  <c r="V135" i="27"/>
  <c r="R134" i="27"/>
  <c r="I134" i="27"/>
  <c r="W133" i="27"/>
  <c r="S132" i="27"/>
  <c r="H131" i="27"/>
  <c r="J100" i="27"/>
  <c r="Q129" i="27"/>
  <c r="M129" i="27"/>
  <c r="C101" i="27"/>
  <c r="U137" i="27"/>
  <c r="P132" i="27"/>
  <c r="M135" i="27"/>
  <c r="Q140" i="27"/>
  <c r="S129" i="27"/>
  <c r="AA100" i="27"/>
  <c r="AA140" i="27"/>
  <c r="T140" i="27"/>
  <c r="H139" i="27"/>
  <c r="R138" i="27"/>
  <c r="T137" i="27"/>
  <c r="I136" i="27"/>
  <c r="C135" i="27"/>
  <c r="S134" i="27"/>
  <c r="AB134" i="27"/>
  <c r="I133" i="27"/>
  <c r="T132" i="27"/>
  <c r="AB131" i="27"/>
  <c r="Q100" i="27"/>
  <c r="T129" i="27"/>
  <c r="AB101" i="27"/>
  <c r="AA101" i="27"/>
  <c r="Q135" i="27"/>
  <c r="I137" i="27"/>
  <c r="Q132" i="27"/>
  <c r="W134" i="27"/>
  <c r="P134" i="27"/>
  <c r="V140" i="27"/>
  <c r="J139" i="27"/>
  <c r="AA139" i="27"/>
  <c r="V138" i="27"/>
  <c r="V137" i="27"/>
  <c r="AB136" i="27"/>
  <c r="W135" i="27"/>
  <c r="Q134" i="27"/>
  <c r="J133" i="27"/>
  <c r="AB133" i="27"/>
  <c r="U132" i="27"/>
  <c r="I131" i="27"/>
  <c r="M101" i="27"/>
  <c r="U129" i="27"/>
  <c r="I101" i="27"/>
  <c r="R100" i="27"/>
  <c r="AB138" i="27"/>
  <c r="T100" i="27"/>
  <c r="P129" i="27"/>
  <c r="H133" i="27"/>
  <c r="R135" i="27"/>
  <c r="T101" i="27"/>
  <c r="U140" i="27"/>
  <c r="C140" i="27"/>
  <c r="M139" i="27"/>
  <c r="I139" i="27"/>
  <c r="C138" i="27"/>
  <c r="C137" i="27"/>
  <c r="M136" i="27"/>
  <c r="H135" i="27"/>
  <c r="T134" i="27"/>
  <c r="S133" i="27"/>
  <c r="Q133" i="27"/>
  <c r="C132" i="27"/>
  <c r="J131" i="27"/>
  <c r="H100" i="27"/>
  <c r="AB129" i="27"/>
  <c r="J101" i="27"/>
  <c r="U100" i="27"/>
  <c r="R139" i="27"/>
  <c r="C136" i="27"/>
  <c r="W136" i="27"/>
  <c r="P101" i="27"/>
  <c r="W140" i="27"/>
  <c r="P139" i="27"/>
  <c r="AA138" i="27"/>
  <c r="W138" i="27"/>
  <c r="W137" i="27"/>
  <c r="P136" i="27"/>
  <c r="AA135" i="27"/>
  <c r="U134" i="27"/>
  <c r="T133" i="27"/>
  <c r="H132" i="27"/>
  <c r="W132" i="27"/>
  <c r="P131" i="27"/>
  <c r="I100" i="27"/>
  <c r="R129" i="27"/>
  <c r="Q101" i="27"/>
  <c r="C100" i="27"/>
  <c r="AB132" i="27"/>
  <c r="R101" i="27"/>
  <c r="J138" i="27"/>
  <c r="V131" i="27"/>
  <c r="P137" i="27"/>
  <c r="AB130" i="27"/>
  <c r="U135" i="27"/>
  <c r="I140" i="27"/>
  <c r="Q139" i="27"/>
  <c r="I138" i="27"/>
  <c r="P138" i="27"/>
  <c r="H137" i="27"/>
  <c r="T136" i="27"/>
  <c r="P135" i="27"/>
  <c r="V134" i="27"/>
  <c r="V133" i="27"/>
  <c r="V132" i="27"/>
  <c r="AA132" i="27"/>
  <c r="M131" i="27"/>
  <c r="S100" i="27"/>
  <c r="V129" i="27"/>
  <c r="H101" i="27"/>
  <c r="AB140" i="27"/>
  <c r="H129" i="27"/>
  <c r="S139" i="27"/>
  <c r="S101" i="27"/>
  <c r="H136" i="27"/>
  <c r="P133" i="27"/>
  <c r="R136" i="27"/>
  <c r="J140" i="27"/>
  <c r="U139" i="27"/>
  <c r="H138" i="27"/>
  <c r="Q137" i="27"/>
  <c r="V136" i="27"/>
  <c r="J136" i="27"/>
  <c r="J135" i="27"/>
  <c r="H134" i="27"/>
  <c r="M133" i="27"/>
  <c r="J132" i="27"/>
  <c r="W131" i="27"/>
  <c r="S130" i="27"/>
  <c r="AB100" i="27"/>
  <c r="W129" i="27"/>
  <c r="U101" i="27"/>
  <c r="AA137" i="27"/>
  <c r="Q131" i="27"/>
  <c r="M137" i="27"/>
  <c r="I129" i="27"/>
  <c r="M138" i="27"/>
  <c r="R131" i="27"/>
  <c r="V78" i="27"/>
  <c r="I74" i="27"/>
  <c r="AB47" i="27"/>
  <c r="W42" i="27"/>
  <c r="H26" i="27"/>
  <c r="H88" i="27"/>
  <c r="J67" i="27"/>
  <c r="AB57" i="27"/>
  <c r="T47" i="27"/>
  <c r="S26" i="27"/>
  <c r="AA22" i="27"/>
  <c r="C9" i="27"/>
  <c r="W34" i="27"/>
  <c r="Q47" i="27"/>
  <c r="Q26" i="27"/>
  <c r="V22" i="27"/>
  <c r="Q60" i="27"/>
  <c r="Q27" i="27"/>
  <c r="T60" i="27"/>
  <c r="P47" i="27"/>
  <c r="AA42" i="27"/>
  <c r="W29" i="27"/>
  <c r="S114" i="27"/>
  <c r="U42" i="27"/>
  <c r="AB38" i="27"/>
  <c r="C26" i="27"/>
  <c r="AA11" i="27"/>
  <c r="P7" i="27"/>
  <c r="M68" i="27"/>
  <c r="J124" i="27"/>
  <c r="I60" i="27"/>
  <c r="AB55" i="27"/>
  <c r="U38" i="27"/>
  <c r="W11" i="27"/>
  <c r="AA41" i="27"/>
  <c r="H124" i="27"/>
  <c r="C46" i="27"/>
  <c r="H42" i="27"/>
  <c r="AA20" i="27"/>
  <c r="V11" i="27"/>
  <c r="C7" i="27"/>
  <c r="V96" i="27"/>
  <c r="C42" i="27"/>
  <c r="I38" i="27"/>
  <c r="V27" i="27"/>
  <c r="U20" i="27"/>
  <c r="R15" i="27"/>
  <c r="J48" i="27"/>
  <c r="C106" i="27"/>
  <c r="AB74" i="27"/>
  <c r="H59" i="27"/>
  <c r="T27" i="27"/>
  <c r="T20" i="27"/>
  <c r="W74" i="27"/>
  <c r="V77" i="27"/>
  <c r="AA5" i="27"/>
  <c r="H21" i="27"/>
  <c r="AB58" i="27"/>
  <c r="AB24" i="27"/>
  <c r="AB27" i="27"/>
  <c r="W96" i="27"/>
  <c r="H11" i="27"/>
  <c r="AB39" i="27"/>
  <c r="P124" i="27"/>
  <c r="H30" i="27"/>
  <c r="H120" i="27"/>
  <c r="J114" i="27"/>
  <c r="AB77" i="27"/>
  <c r="M112" i="27"/>
  <c r="W5" i="27"/>
  <c r="V38" i="27"/>
  <c r="U110" i="27"/>
  <c r="W73" i="27"/>
  <c r="W112" i="27"/>
  <c r="U56" i="27"/>
  <c r="T24" i="27"/>
  <c r="P78" i="27"/>
  <c r="I25" i="27"/>
  <c r="J116" i="27"/>
  <c r="I52" i="27"/>
  <c r="C103" i="27"/>
  <c r="I46" i="27"/>
  <c r="M82" i="27"/>
  <c r="AA18" i="27"/>
  <c r="AA74" i="27"/>
  <c r="Q82" i="27"/>
  <c r="P57" i="27"/>
  <c r="U25" i="27"/>
  <c r="T80" i="27"/>
  <c r="AB124" i="27"/>
  <c r="J41" i="27"/>
  <c r="V82" i="27"/>
  <c r="R82" i="27"/>
  <c r="W19" i="27"/>
  <c r="AB53" i="27"/>
  <c r="U78" i="27"/>
  <c r="C57" i="27"/>
  <c r="S115" i="27"/>
  <c r="J28" i="27"/>
  <c r="S20" i="27"/>
  <c r="H53" i="27"/>
  <c r="AB90" i="27"/>
  <c r="AB119" i="27"/>
  <c r="C91" i="27"/>
  <c r="W22" i="27"/>
  <c r="AA73" i="27"/>
  <c r="M124" i="27"/>
  <c r="I56" i="27"/>
  <c r="Q124" i="27"/>
  <c r="T107" i="27"/>
  <c r="S90" i="27"/>
  <c r="U60" i="27"/>
  <c r="AB104" i="27"/>
  <c r="S125" i="27"/>
  <c r="H10" i="27"/>
  <c r="R19" i="27"/>
  <c r="J42" i="27"/>
  <c r="W60" i="27"/>
  <c r="AB97" i="27"/>
  <c r="U124" i="27"/>
  <c r="S5" i="27"/>
  <c r="I28" i="27"/>
  <c r="AA60" i="27"/>
  <c r="C102" i="27"/>
  <c r="W49" i="27"/>
  <c r="AB9" i="27"/>
  <c r="T37" i="27"/>
  <c r="U36" i="27"/>
  <c r="AA34" i="27"/>
  <c r="AB54" i="27"/>
  <c r="I34" i="27"/>
  <c r="T88" i="27"/>
  <c r="C40" i="27"/>
  <c r="J35" i="27"/>
  <c r="J75" i="27"/>
  <c r="AB5" i="27"/>
  <c r="AB20" i="27"/>
  <c r="Q30" i="27"/>
  <c r="S50" i="27"/>
  <c r="W116" i="27"/>
  <c r="U32" i="27"/>
  <c r="V59" i="27"/>
  <c r="AB118" i="27"/>
  <c r="T38" i="27"/>
  <c r="V42" i="27"/>
  <c r="U4" i="27"/>
  <c r="V40" i="27"/>
  <c r="W124" i="27"/>
  <c r="W117" i="27"/>
  <c r="C112" i="27"/>
  <c r="W114" i="27"/>
  <c r="H9" i="27"/>
  <c r="J50" i="27"/>
  <c r="R59" i="27"/>
  <c r="V76" i="27"/>
  <c r="R13" i="27"/>
  <c r="W58" i="27"/>
  <c r="R26" i="27"/>
  <c r="AA110" i="27"/>
  <c r="H57" i="27"/>
  <c r="R122" i="27"/>
  <c r="AB66" i="27"/>
  <c r="AB103" i="27"/>
  <c r="C79" i="27"/>
  <c r="I109" i="27"/>
  <c r="R28" i="27"/>
  <c r="C89" i="27"/>
  <c r="J109" i="27"/>
  <c r="Q38" i="27"/>
  <c r="H27" i="27"/>
  <c r="U92" i="27"/>
  <c r="W126" i="27"/>
  <c r="R42" i="27"/>
  <c r="AA109" i="27"/>
  <c r="T11" i="27"/>
  <c r="T21" i="27"/>
  <c r="W57" i="27"/>
  <c r="V106" i="27"/>
  <c r="AA57" i="27"/>
  <c r="P68" i="27"/>
  <c r="T29" i="27"/>
  <c r="Q21" i="27"/>
  <c r="AA53" i="27"/>
  <c r="T93" i="27"/>
  <c r="U120" i="27"/>
  <c r="AA96" i="27"/>
  <c r="W23" i="27"/>
  <c r="M79" i="27"/>
  <c r="M125" i="27"/>
  <c r="AB56" i="27"/>
  <c r="P125" i="27"/>
  <c r="M113" i="27"/>
  <c r="S91" i="27"/>
  <c r="P66" i="27"/>
  <c r="U107" i="27"/>
  <c r="AA126" i="27"/>
  <c r="C14" i="27"/>
  <c r="P20" i="27"/>
  <c r="C43" i="27"/>
  <c r="Q66" i="27"/>
  <c r="V107" i="27"/>
  <c r="AB126" i="27"/>
  <c r="R6" i="27"/>
  <c r="S41" i="27"/>
  <c r="S66" i="27"/>
  <c r="AA107" i="27"/>
  <c r="C53" i="27"/>
  <c r="Q16" i="27"/>
  <c r="Q37" i="27"/>
  <c r="T36" i="27"/>
  <c r="C34" i="27"/>
  <c r="AA54" i="27"/>
  <c r="H35" i="27"/>
  <c r="S88" i="27"/>
  <c r="AA40" i="27"/>
  <c r="I36" i="27"/>
  <c r="H75" i="27"/>
  <c r="I5" i="27"/>
  <c r="I20" i="27"/>
  <c r="P31" i="27"/>
  <c r="R51" i="27"/>
  <c r="AA12" i="27"/>
  <c r="R17" i="27"/>
  <c r="T119" i="27"/>
  <c r="J10" i="27"/>
  <c r="AB48" i="27"/>
  <c r="U90" i="27"/>
  <c r="AA44" i="27"/>
  <c r="AA17" i="27"/>
  <c r="AB51" i="27"/>
  <c r="P18" i="27"/>
  <c r="H43" i="27"/>
  <c r="U104" i="27"/>
  <c r="AA38" i="27"/>
  <c r="T114" i="27"/>
  <c r="U117" i="27"/>
  <c r="S22" i="27"/>
  <c r="J60" i="27"/>
  <c r="M110" i="27"/>
  <c r="H90" i="27"/>
  <c r="T13" i="27"/>
  <c r="U59" i="27"/>
  <c r="W33" i="27"/>
  <c r="T117" i="27"/>
  <c r="I59" i="27"/>
  <c r="M127" i="27"/>
  <c r="H89" i="27"/>
  <c r="W104" i="27"/>
  <c r="H92" i="27"/>
  <c r="M120" i="27"/>
  <c r="P38" i="27"/>
  <c r="I92" i="27"/>
  <c r="V110" i="27"/>
  <c r="Q43" i="27"/>
  <c r="R38" i="27"/>
  <c r="W94" i="27"/>
  <c r="S12" i="27"/>
  <c r="T43" i="27"/>
  <c r="C115" i="27"/>
  <c r="V12" i="27"/>
  <c r="V23" i="27"/>
  <c r="H61" i="27"/>
  <c r="W82" i="27"/>
  <c r="J68" i="27"/>
  <c r="AA105" i="27"/>
  <c r="W4" i="27"/>
  <c r="P22" i="27"/>
  <c r="P55" i="27"/>
  <c r="V94" i="27"/>
  <c r="S122" i="27"/>
  <c r="W102" i="27"/>
  <c r="I41" i="27"/>
  <c r="M90" i="27"/>
  <c r="S126" i="27"/>
  <c r="U61" i="27"/>
  <c r="T126" i="27"/>
  <c r="I119" i="27"/>
  <c r="H22" i="27"/>
  <c r="M67" i="27"/>
  <c r="Q112" i="27"/>
  <c r="H128" i="27"/>
  <c r="I21" i="27"/>
  <c r="J21" i="27"/>
  <c r="C44" i="27"/>
  <c r="P67" i="27"/>
  <c r="J111" i="27"/>
  <c r="I128" i="27"/>
  <c r="J8" i="27"/>
  <c r="H44" i="27"/>
  <c r="P74" i="27"/>
  <c r="M111" i="27"/>
  <c r="AA90" i="27"/>
  <c r="AB16" i="27"/>
  <c r="P37" i="27"/>
  <c r="S36" i="27"/>
  <c r="AB35" i="27"/>
  <c r="W54" i="27"/>
  <c r="H36" i="27"/>
  <c r="R88" i="27"/>
  <c r="W40" i="27"/>
  <c r="J37" i="27"/>
  <c r="C75" i="27"/>
  <c r="R5" i="27"/>
  <c r="J20" i="27"/>
  <c r="P32" i="27"/>
  <c r="R9" i="27"/>
  <c r="T41" i="27"/>
  <c r="Q54" i="27"/>
  <c r="H102" i="27"/>
  <c r="Q122" i="27"/>
  <c r="V34" i="27"/>
  <c r="V60" i="27"/>
  <c r="W35" i="27"/>
  <c r="AB52" i="27"/>
  <c r="C117" i="27"/>
  <c r="H48" i="27"/>
  <c r="S117" i="27"/>
  <c r="R125" i="27"/>
  <c r="V29" i="27"/>
  <c r="J89" i="27"/>
  <c r="P112" i="27"/>
  <c r="H82" i="27"/>
  <c r="V50" i="27"/>
  <c r="C74" i="27"/>
  <c r="R39" i="27"/>
  <c r="R124" i="27"/>
  <c r="U14" i="27"/>
  <c r="W66" i="27"/>
  <c r="U93" i="27"/>
  <c r="C82" i="27"/>
  <c r="C94" i="27"/>
  <c r="J7" i="27"/>
  <c r="I39" i="27"/>
  <c r="J94" i="27"/>
  <c r="AB114" i="27"/>
  <c r="S120" i="27"/>
  <c r="H41" i="27"/>
  <c r="J77" i="27"/>
  <c r="P42" i="27"/>
  <c r="S44" i="27"/>
  <c r="M118" i="27"/>
  <c r="V19" i="27"/>
  <c r="J27" i="27"/>
  <c r="R73" i="27"/>
  <c r="J115" i="27"/>
  <c r="V73" i="27"/>
  <c r="U115" i="27"/>
  <c r="U5" i="27"/>
  <c r="S23" i="27"/>
  <c r="T56" i="27"/>
  <c r="W95" i="27"/>
  <c r="C124" i="27"/>
  <c r="P107" i="27"/>
  <c r="AB41" i="27"/>
  <c r="I91" i="27"/>
  <c r="S127" i="27"/>
  <c r="P79" i="27"/>
  <c r="T127" i="27"/>
  <c r="H49" i="27"/>
  <c r="V44" i="27"/>
  <c r="H73" i="27"/>
  <c r="P113" i="27"/>
  <c r="Q49" i="27"/>
  <c r="Q29" i="27"/>
  <c r="I22" i="27"/>
  <c r="W44" i="27"/>
  <c r="J73" i="27"/>
  <c r="R112" i="27"/>
  <c r="J56" i="27"/>
  <c r="W10" i="27"/>
  <c r="H47" i="27"/>
  <c r="W79" i="27"/>
  <c r="S112" i="27"/>
  <c r="S93" i="27"/>
  <c r="H16" i="27"/>
  <c r="S40" i="27"/>
  <c r="R36" i="27"/>
  <c r="I35" i="27"/>
  <c r="S54" i="27"/>
  <c r="I37" i="27"/>
  <c r="P88" i="27"/>
  <c r="I18" i="27"/>
  <c r="I45" i="27"/>
  <c r="J17" i="27"/>
  <c r="W6" i="27"/>
  <c r="U21" i="27"/>
  <c r="P33" i="27"/>
  <c r="Q51" i="27"/>
  <c r="T19" i="27"/>
  <c r="AA89" i="27"/>
  <c r="AB68" i="27"/>
  <c r="W106" i="27"/>
  <c r="C16" i="27"/>
  <c r="S56" i="27"/>
  <c r="T66" i="27"/>
  <c r="P73" i="27"/>
  <c r="V57" i="27"/>
  <c r="C114" i="27"/>
  <c r="P60" i="27"/>
  <c r="Q125" i="27"/>
  <c r="AA33" i="27"/>
  <c r="V41" i="27"/>
  <c r="W103" i="27"/>
  <c r="AB128" i="27"/>
  <c r="R110" i="27"/>
  <c r="AA13" i="27"/>
  <c r="AA43" i="27"/>
  <c r="V126" i="27"/>
  <c r="U39" i="27"/>
  <c r="V14" i="27"/>
  <c r="U122" i="27"/>
  <c r="W115" i="27"/>
  <c r="J96" i="27"/>
  <c r="Q12" i="27"/>
  <c r="P43" i="27"/>
  <c r="U96" i="27"/>
  <c r="M116" i="27"/>
  <c r="J39" i="27"/>
  <c r="Q42" i="27"/>
  <c r="R103" i="27"/>
  <c r="Q44" i="27"/>
  <c r="U80" i="27"/>
  <c r="V120" i="27"/>
  <c r="S21" i="27"/>
  <c r="H29" i="27"/>
  <c r="V75" i="27"/>
  <c r="R118" i="27"/>
  <c r="U102" i="27"/>
  <c r="C4" i="27"/>
  <c r="T6" i="27"/>
  <c r="S24" i="27"/>
  <c r="P58" i="27"/>
  <c r="T96" i="27"/>
  <c r="AA124" i="27"/>
  <c r="H112" i="27"/>
  <c r="H50" i="27"/>
  <c r="H96" i="27"/>
  <c r="H79" i="27"/>
  <c r="P90" i="27"/>
  <c r="R79" i="27"/>
  <c r="R91" i="27"/>
  <c r="V47" i="27"/>
  <c r="J74" i="27"/>
  <c r="P114" i="27"/>
  <c r="R53" i="27"/>
  <c r="Q41" i="27"/>
  <c r="J23" i="27"/>
  <c r="C47" i="27"/>
  <c r="V79" i="27"/>
  <c r="Q113" i="27"/>
  <c r="C23" i="27"/>
  <c r="H12" i="27"/>
  <c r="W48" i="27"/>
  <c r="T81" i="27"/>
  <c r="R113" i="27"/>
  <c r="U95" i="27"/>
  <c r="U30" i="27"/>
  <c r="V45" i="27"/>
  <c r="I30" i="27"/>
  <c r="V35" i="27"/>
  <c r="AB36" i="27"/>
  <c r="C95" i="27"/>
  <c r="T74" i="27"/>
  <c r="T112" i="27"/>
  <c r="AB28" i="27"/>
  <c r="AA92" i="27"/>
  <c r="AA79" i="27"/>
  <c r="AB93" i="27"/>
  <c r="W61" i="27"/>
  <c r="I117" i="27"/>
  <c r="U77" i="27"/>
  <c r="I61" i="27"/>
  <c r="H38" i="27"/>
  <c r="AB43" i="27"/>
  <c r="W78" i="27"/>
  <c r="J26" i="27"/>
  <c r="V112" i="27"/>
  <c r="I16" i="27"/>
  <c r="I77" i="27"/>
  <c r="W56" i="27"/>
  <c r="S39" i="27"/>
  <c r="R47" i="27"/>
  <c r="R22" i="27"/>
  <c r="Q127" i="27"/>
  <c r="J106" i="27"/>
  <c r="C77" i="27"/>
  <c r="I42" i="27"/>
  <c r="P44" i="27"/>
  <c r="H77" i="27"/>
  <c r="AB117" i="27"/>
  <c r="C5" i="27"/>
  <c r="S43" i="27"/>
  <c r="M104" i="27"/>
  <c r="I53" i="27"/>
  <c r="V92" i="27"/>
  <c r="J44" i="27"/>
  <c r="U23" i="27"/>
  <c r="Q39" i="27"/>
  <c r="V80" i="27"/>
  <c r="AA120" i="27"/>
  <c r="V103" i="27"/>
  <c r="J6" i="27"/>
  <c r="P8" i="27"/>
  <c r="U29" i="27"/>
  <c r="U66" i="27"/>
  <c r="J98" i="27"/>
  <c r="H126" i="27"/>
  <c r="AA112" i="27"/>
  <c r="AA50" i="27"/>
  <c r="AB96" i="27"/>
  <c r="H4" i="27"/>
  <c r="J91" i="27"/>
  <c r="S107" i="27"/>
  <c r="C10" i="27"/>
  <c r="T48" i="27"/>
  <c r="T79" i="27"/>
  <c r="M115" i="27"/>
  <c r="R90" i="27"/>
  <c r="S4" i="27"/>
  <c r="P24" i="27"/>
  <c r="W47" i="27"/>
  <c r="R81" i="27"/>
  <c r="R114" i="27"/>
  <c r="I24" i="27"/>
  <c r="J13" i="27"/>
  <c r="V49" i="27"/>
  <c r="W89" i="27"/>
  <c r="W119" i="27"/>
  <c r="S96" i="27"/>
  <c r="AA30" i="27"/>
  <c r="U45" i="27"/>
  <c r="H31" i="27"/>
  <c r="U35" i="27"/>
  <c r="C31" i="27"/>
  <c r="Q88" i="27"/>
  <c r="AB17" i="27"/>
  <c r="R8" i="27"/>
  <c r="AB75" i="27"/>
  <c r="J33" i="27"/>
  <c r="S8" i="27"/>
  <c r="C21" i="27"/>
  <c r="H40" i="27"/>
  <c r="AA47" i="27"/>
  <c r="P77" i="27"/>
  <c r="R117" i="27"/>
  <c r="P127" i="27"/>
  <c r="AA46" i="27"/>
  <c r="P104" i="27"/>
  <c r="AA98" i="27"/>
  <c r="AB105" i="27"/>
  <c r="W80" i="27"/>
  <c r="R77" i="27"/>
  <c r="M114" i="27"/>
  <c r="C38" i="27"/>
  <c r="AA48" i="27"/>
  <c r="W52" i="27"/>
  <c r="H110" i="27"/>
  <c r="AB42" i="27"/>
  <c r="S13" i="27"/>
  <c r="V20" i="27"/>
  <c r="T110" i="27"/>
  <c r="C59" i="27"/>
  <c r="J66" i="27"/>
  <c r="H52" i="27"/>
  <c r="P25" i="27"/>
  <c r="AA75" i="27"/>
  <c r="I44" i="27"/>
  <c r="W77" i="27"/>
  <c r="Q57" i="27"/>
  <c r="J46" i="27"/>
  <c r="AA77" i="27"/>
  <c r="P120" i="27"/>
  <c r="R7" i="27"/>
  <c r="R44" i="27"/>
  <c r="M105" i="27"/>
  <c r="S57" i="27"/>
  <c r="AA94" i="27"/>
  <c r="C27" i="27"/>
  <c r="I27" i="27"/>
  <c r="S42" i="27"/>
  <c r="AB92" i="27"/>
  <c r="J123" i="27"/>
  <c r="S104" i="27"/>
  <c r="V4" i="27"/>
  <c r="AB10" i="27"/>
  <c r="H33" i="27"/>
  <c r="I68" i="27"/>
  <c r="R102" i="27"/>
  <c r="J127" i="27"/>
  <c r="V122" i="27"/>
  <c r="P53" i="27"/>
  <c r="AA102" i="27"/>
  <c r="H5" i="27"/>
  <c r="H95" i="27"/>
  <c r="H119" i="27"/>
  <c r="H19" i="27"/>
  <c r="T49" i="27"/>
  <c r="T90" i="27"/>
  <c r="P116" i="27"/>
  <c r="Q4" i="27"/>
  <c r="Q5" i="27"/>
  <c r="S25" i="27"/>
  <c r="U48" i="27"/>
  <c r="P89" i="27"/>
  <c r="Q115" i="27"/>
  <c r="S49" i="27"/>
  <c r="J14" i="27"/>
  <c r="R50" i="27"/>
  <c r="W90" i="27"/>
  <c r="M122" i="27"/>
  <c r="H107" i="27"/>
  <c r="C30" i="27"/>
  <c r="T45" i="27"/>
  <c r="C32" i="27"/>
  <c r="C37" i="27"/>
  <c r="Q8" i="27"/>
  <c r="AB88" i="27"/>
  <c r="I17" i="27"/>
  <c r="S15" i="27"/>
  <c r="I75" i="27"/>
  <c r="S7" i="27"/>
  <c r="Q9" i="27"/>
  <c r="W21" i="27"/>
  <c r="J45" i="27"/>
  <c r="I51" i="27"/>
  <c r="R10" i="27"/>
  <c r="AB23" i="27"/>
  <c r="V67" i="27"/>
  <c r="AA111" i="27"/>
  <c r="AA123" i="27"/>
  <c r="Q20" i="27"/>
  <c r="AA55" i="27"/>
  <c r="W107" i="27"/>
  <c r="U114" i="27"/>
  <c r="AB109" i="27"/>
  <c r="P115" i="27"/>
  <c r="H114" i="27"/>
  <c r="P48" i="27"/>
  <c r="J47" i="27"/>
  <c r="S52" i="27"/>
  <c r="H60" i="27"/>
  <c r="AA14" i="27"/>
  <c r="U50" i="27"/>
  <c r="S58" i="27"/>
  <c r="P26" i="27"/>
  <c r="AA114" i="27"/>
  <c r="AA59" i="27"/>
  <c r="T14" i="27"/>
  <c r="I57" i="27"/>
  <c r="P27" i="27"/>
  <c r="V24" i="27"/>
  <c r="AA4" i="27"/>
  <c r="J103" i="27"/>
  <c r="R60" i="27"/>
  <c r="U47" i="27"/>
  <c r="M103" i="27"/>
  <c r="T122" i="27"/>
  <c r="S11" i="27"/>
  <c r="U46" i="27"/>
  <c r="S78" i="27"/>
  <c r="P103" i="27"/>
  <c r="S103" i="27"/>
  <c r="C41" i="27"/>
  <c r="U57" i="27"/>
  <c r="U43" i="27"/>
  <c r="C97" i="27"/>
  <c r="AA8" i="27"/>
  <c r="T105" i="27"/>
  <c r="C18" i="27"/>
  <c r="P13" i="27"/>
  <c r="AA35" i="27"/>
  <c r="Q73" i="27"/>
  <c r="I107" i="27"/>
  <c r="AA128" i="27"/>
  <c r="R127" i="27"/>
  <c r="P54" i="27"/>
  <c r="Q107" i="27"/>
  <c r="I6" i="27"/>
  <c r="I96" i="27"/>
  <c r="J107" i="27"/>
  <c r="C22" i="27"/>
  <c r="P50" i="27"/>
  <c r="T91" i="27"/>
  <c r="V117" i="27"/>
  <c r="H20" i="27"/>
  <c r="Q6" i="27"/>
  <c r="T26" i="27"/>
  <c r="U49" i="27"/>
  <c r="V90" i="27"/>
  <c r="AB116" i="27"/>
  <c r="M96" i="27"/>
  <c r="J15" i="27"/>
  <c r="V53" i="27"/>
  <c r="W91" i="27"/>
  <c r="J128" i="27"/>
  <c r="AB107" i="27"/>
  <c r="W30" i="27"/>
  <c r="S45" i="27"/>
  <c r="C33" i="27"/>
  <c r="V54" i="27"/>
  <c r="I10" i="27"/>
  <c r="I88" i="27"/>
  <c r="C88" i="27"/>
  <c r="AA23" i="27"/>
  <c r="W128" i="27"/>
  <c r="W25" i="27"/>
  <c r="AB91" i="27"/>
  <c r="AA97" i="27"/>
  <c r="W120" i="27"/>
  <c r="T5" i="27"/>
  <c r="M121" i="27"/>
  <c r="M117" i="27"/>
  <c r="C52" i="27"/>
  <c r="S48" i="27"/>
  <c r="V56" i="27"/>
  <c r="C78" i="27"/>
  <c r="W38" i="27"/>
  <c r="T52" i="27"/>
  <c r="T59" i="27"/>
  <c r="T28" i="27"/>
  <c r="Q117" i="27"/>
  <c r="J61" i="27"/>
  <c r="T39" i="27"/>
  <c r="J59" i="27"/>
  <c r="W39" i="27"/>
  <c r="AA29" i="27"/>
  <c r="V13" i="27"/>
  <c r="C104" i="27"/>
  <c r="AB4" i="27"/>
  <c r="C49" i="27"/>
  <c r="I104" i="27"/>
  <c r="V124" i="27"/>
  <c r="T12" i="27"/>
  <c r="AB49" i="27"/>
  <c r="R106" i="27"/>
  <c r="Q106" i="27"/>
  <c r="Q104" i="27"/>
  <c r="T92" i="27"/>
  <c r="V5" i="27"/>
  <c r="T44" i="27"/>
  <c r="S102" i="27"/>
  <c r="AB12" i="27"/>
  <c r="AA82" i="27"/>
  <c r="R20" i="27"/>
  <c r="P14" i="27"/>
  <c r="T40" i="27"/>
  <c r="V74" i="27"/>
  <c r="U112" i="27"/>
  <c r="M107" i="27"/>
  <c r="AB18" i="27"/>
  <c r="H56" i="27"/>
  <c r="I112" i="27"/>
  <c r="P49" i="27"/>
  <c r="R107" i="27"/>
  <c r="C19" i="27"/>
  <c r="P29" i="27"/>
  <c r="AA52" i="27"/>
  <c r="P94" i="27"/>
  <c r="M119" i="27"/>
  <c r="R4" i="27"/>
  <c r="H8" i="27"/>
  <c r="H28" i="27"/>
  <c r="Q50" i="27"/>
  <c r="U91" i="27"/>
  <c r="V119" i="27"/>
  <c r="H15" i="27"/>
  <c r="S19" i="27"/>
  <c r="J55" i="27"/>
  <c r="C93" i="27"/>
  <c r="J5" i="27"/>
  <c r="Q111" i="27"/>
  <c r="AB31" i="27"/>
  <c r="R45" i="27"/>
  <c r="AB33" i="27"/>
  <c r="U54" i="27"/>
  <c r="C11" i="27"/>
  <c r="V88" i="27"/>
  <c r="H37" i="27"/>
  <c r="T94" i="27"/>
  <c r="U81" i="27"/>
  <c r="S31" i="27"/>
  <c r="I33" i="27"/>
  <c r="U103" i="27"/>
  <c r="W8" i="27"/>
  <c r="J125" i="27"/>
  <c r="AB13" i="27"/>
  <c r="U126" i="27"/>
  <c r="S77" i="27"/>
  <c r="P59" i="27"/>
  <c r="Q52" i="27"/>
  <c r="AB59" i="27"/>
  <c r="C126" i="27"/>
  <c r="I95" i="27"/>
  <c r="C56" i="27"/>
  <c r="I90" i="27"/>
  <c r="W41" i="27"/>
  <c r="J120" i="27"/>
  <c r="I66" i="27"/>
  <c r="H109" i="27"/>
  <c r="AA66" i="27"/>
  <c r="T42" i="27"/>
  <c r="J57" i="27"/>
  <c r="W18" i="27"/>
  <c r="H105" i="27"/>
  <c r="R12" i="27"/>
  <c r="AA51" i="27"/>
  <c r="I105" i="27"/>
  <c r="M126" i="27"/>
  <c r="AB15" i="27"/>
  <c r="J53" i="27"/>
  <c r="U82" i="27"/>
  <c r="C29" i="27"/>
  <c r="P105" i="27"/>
  <c r="M94" i="27"/>
  <c r="U11" i="27"/>
  <c r="I47" i="27"/>
  <c r="T103" i="27"/>
  <c r="AA19" i="27"/>
  <c r="R115" i="27"/>
  <c r="P21" i="27"/>
  <c r="P15" i="27"/>
  <c r="U41" i="27"/>
  <c r="AB79" i="27"/>
  <c r="U113" i="27"/>
  <c r="I49" i="27"/>
  <c r="AB19" i="27"/>
  <c r="AA56" i="27"/>
  <c r="AB112" i="27"/>
  <c r="I50" i="27"/>
  <c r="J112" i="27"/>
  <c r="C20" i="27"/>
  <c r="P41" i="27"/>
  <c r="T53" i="27"/>
  <c r="Q95" i="27"/>
  <c r="Q120" i="27"/>
  <c r="P5" i="27"/>
  <c r="H13" i="27"/>
  <c r="R29" i="27"/>
  <c r="U53" i="27"/>
  <c r="Q94" i="27"/>
  <c r="R120" i="27"/>
  <c r="H23" i="27"/>
  <c r="J22" i="27"/>
  <c r="R56" i="27"/>
  <c r="R94" i="27"/>
  <c r="H24" i="27"/>
  <c r="S113" i="27"/>
  <c r="AA32" i="27"/>
  <c r="Q45" i="27"/>
  <c r="Q34" i="27"/>
  <c r="T54" i="27"/>
  <c r="S28" i="27"/>
  <c r="U88" i="27"/>
  <c r="Q110" i="27"/>
  <c r="AA7" i="27"/>
  <c r="U52" i="27"/>
  <c r="I124" i="27"/>
  <c r="J25" i="27"/>
  <c r="R21" i="27"/>
  <c r="W12" i="27"/>
  <c r="H18" i="27"/>
  <c r="AA58" i="27"/>
  <c r="H55" i="27"/>
  <c r="I55" i="27"/>
  <c r="S95" i="27"/>
  <c r="I54" i="27"/>
  <c r="AB40" i="27"/>
  <c r="S75" i="27"/>
  <c r="I19" i="27"/>
  <c r="V51" i="27"/>
  <c r="C6" i="27"/>
  <c r="T22" i="27"/>
  <c r="P35" i="27"/>
  <c r="C45" i="27"/>
  <c r="I14" i="27"/>
  <c r="AB26" i="27"/>
  <c r="J40" i="27"/>
  <c r="AA15" i="27"/>
  <c r="S33" i="27"/>
  <c r="P46" i="27"/>
  <c r="W9" i="27"/>
  <c r="W36" i="27"/>
  <c r="Q76" i="27"/>
  <c r="W17" i="27"/>
  <c r="Q40" i="27"/>
  <c r="S73" i="27"/>
  <c r="V99" i="27"/>
  <c r="C80" i="27"/>
  <c r="R58" i="27"/>
  <c r="J52" i="27"/>
  <c r="V48" i="27"/>
  <c r="M80" i="27"/>
  <c r="W67" i="27"/>
  <c r="AA61" i="27"/>
  <c r="Q98" i="27"/>
  <c r="H98" i="27"/>
  <c r="T102" i="27"/>
  <c r="S98" i="27"/>
  <c r="H121" i="27"/>
  <c r="AB95" i="27"/>
  <c r="R66" i="27"/>
  <c r="S105" i="27"/>
  <c r="U109" i="27"/>
  <c r="W97" i="27"/>
  <c r="P111" i="27"/>
  <c r="H117" i="27"/>
  <c r="T118" i="27"/>
  <c r="C107" i="27"/>
  <c r="C120" i="27"/>
  <c r="W113" i="27"/>
  <c r="AB127" i="27"/>
  <c r="U128" i="27"/>
  <c r="W123" i="27"/>
  <c r="P96" i="26"/>
  <c r="J104" i="27"/>
  <c r="U12" i="27"/>
  <c r="AB7" i="27"/>
  <c r="Q89" i="27"/>
  <c r="J49" i="27"/>
  <c r="R126" i="27"/>
  <c r="J38" i="27"/>
  <c r="H34" i="27"/>
  <c r="C25" i="27"/>
  <c r="W14" i="27"/>
  <c r="AA76" i="27"/>
  <c r="V43" i="27"/>
  <c r="I126" i="27"/>
  <c r="H39" i="27"/>
  <c r="T23" i="27"/>
  <c r="Q14" i="27"/>
  <c r="U19" i="27"/>
  <c r="H66" i="27"/>
  <c r="P56" i="27"/>
  <c r="Q56" i="27"/>
  <c r="R96" i="27"/>
  <c r="H54" i="27"/>
  <c r="V6" i="27"/>
  <c r="U33" i="27"/>
  <c r="AA21" i="27"/>
  <c r="S51" i="27"/>
  <c r="AA6" i="27"/>
  <c r="I23" i="27"/>
  <c r="U37" i="27"/>
  <c r="T8" i="27"/>
  <c r="R14" i="27"/>
  <c r="I26" i="27"/>
  <c r="P45" i="27"/>
  <c r="V16" i="27"/>
  <c r="S34" i="27"/>
  <c r="H51" i="27"/>
  <c r="U10" i="27"/>
  <c r="AA37" i="27"/>
  <c r="J76" i="27"/>
  <c r="V18" i="27"/>
  <c r="AB45" i="27"/>
  <c r="U74" i="27"/>
  <c r="U99" i="27"/>
  <c r="AB80" i="27"/>
  <c r="U58" i="27"/>
  <c r="V55" i="27"/>
  <c r="Q48" i="27"/>
  <c r="J81" i="27"/>
  <c r="AA68" i="27"/>
  <c r="C67" i="27"/>
  <c r="P98" i="27"/>
  <c r="P91" i="27"/>
  <c r="W92" i="27"/>
  <c r="V121" i="27"/>
  <c r="W121" i="27"/>
  <c r="S97" i="27"/>
  <c r="J79" i="27"/>
  <c r="Q105" i="27"/>
  <c r="T109" i="27"/>
  <c r="V98" i="27"/>
  <c r="Q118" i="27"/>
  <c r="AA117" i="27"/>
  <c r="S123" i="27"/>
  <c r="I110" i="27"/>
  <c r="I122" i="27"/>
  <c r="I115" i="27"/>
  <c r="T128" i="27"/>
  <c r="P110" i="27"/>
  <c r="I125" i="27"/>
  <c r="S53" i="27"/>
  <c r="J58" i="27"/>
  <c r="H32" i="27"/>
  <c r="V10" i="27"/>
  <c r="I67" i="27"/>
  <c r="J82" i="27"/>
  <c r="H125" i="27"/>
  <c r="V52" i="27"/>
  <c r="J30" i="27"/>
  <c r="S35" i="27"/>
  <c r="AB78" i="27"/>
  <c r="AB22" i="27"/>
  <c r="H103" i="27"/>
  <c r="Q77" i="27"/>
  <c r="I78" i="27"/>
  <c r="T57" i="27"/>
  <c r="I48" i="27"/>
  <c r="AA49" i="27"/>
  <c r="I120" i="27"/>
  <c r="P96" i="27"/>
  <c r="R95" i="27"/>
  <c r="S6" i="27"/>
  <c r="R54" i="27"/>
  <c r="P17" i="27"/>
  <c r="T7" i="27"/>
  <c r="W24" i="27"/>
  <c r="U51" i="27"/>
  <c r="V7" i="27"/>
  <c r="R23" i="27"/>
  <c r="I40" i="27"/>
  <c r="P4" i="27"/>
  <c r="W15" i="27"/>
  <c r="V26" i="27"/>
  <c r="C51" i="27"/>
  <c r="T17" i="27"/>
  <c r="R35" i="27"/>
  <c r="C54" i="27"/>
  <c r="W16" i="27"/>
  <c r="P40" i="27"/>
  <c r="H76" i="27"/>
  <c r="Q28" i="27"/>
  <c r="T51" i="27"/>
  <c r="Q74" i="27"/>
  <c r="S99" i="27"/>
  <c r="W81" i="27"/>
  <c r="T58" i="27"/>
  <c r="C58" i="27"/>
  <c r="W55" i="27"/>
  <c r="V89" i="27"/>
  <c r="H68" i="27"/>
  <c r="C68" i="27"/>
  <c r="AB98" i="27"/>
  <c r="AA91" i="27"/>
  <c r="C92" i="27"/>
  <c r="U121" i="27"/>
  <c r="C121" i="27"/>
  <c r="T98" i="27"/>
  <c r="Q91" i="27"/>
  <c r="R78" i="27"/>
  <c r="S109" i="27"/>
  <c r="Q102" i="27"/>
  <c r="P123" i="27"/>
  <c r="S118" i="27"/>
  <c r="U125" i="27"/>
  <c r="AB110" i="27"/>
  <c r="AB122" i="27"/>
  <c r="AB115" i="27"/>
  <c r="V111" i="27"/>
  <c r="C111" i="27"/>
  <c r="AB125" i="27"/>
  <c r="P23" i="27"/>
  <c r="R40" i="27"/>
  <c r="P36" i="27"/>
  <c r="U73" i="27"/>
  <c r="V93" i="27"/>
  <c r="P95" i="27"/>
  <c r="J105" i="27"/>
  <c r="U40" i="27"/>
  <c r="V31" i="27"/>
  <c r="U6" i="27"/>
  <c r="AA26" i="27"/>
  <c r="J126" i="27"/>
  <c r="I103" i="27"/>
  <c r="M106" i="27"/>
  <c r="AB60" i="27"/>
  <c r="C50" i="27"/>
  <c r="T50" i="27"/>
  <c r="AA122" i="27"/>
  <c r="I97" i="27"/>
  <c r="Q96" i="27"/>
  <c r="AA10" i="27"/>
  <c r="J31" i="27"/>
  <c r="Q19" i="27"/>
  <c r="P9" i="27"/>
  <c r="V25" i="27"/>
  <c r="P51" i="27"/>
  <c r="P11" i="27"/>
  <c r="Q23" i="27"/>
  <c r="W46" i="27"/>
  <c r="H6" i="27"/>
  <c r="U16" i="27"/>
  <c r="U26" i="27"/>
  <c r="W76" i="27"/>
  <c r="R18" i="27"/>
  <c r="Q36" i="27"/>
  <c r="C17" i="27"/>
  <c r="U17" i="27"/>
  <c r="AA45" i="27"/>
  <c r="C76" i="27"/>
  <c r="P28" i="27"/>
  <c r="R52" i="27"/>
  <c r="S74" i="27"/>
  <c r="Q99" i="27"/>
  <c r="C81" i="27"/>
  <c r="P61" i="27"/>
  <c r="Q61" i="27"/>
  <c r="H58" i="27"/>
  <c r="Q80" i="27"/>
  <c r="T68" i="27"/>
  <c r="S80" i="27"/>
  <c r="I98" i="27"/>
  <c r="H91" i="27"/>
  <c r="S92" i="27"/>
  <c r="T121" i="27"/>
  <c r="U79" i="27"/>
  <c r="M102" i="27"/>
  <c r="M92" i="27"/>
  <c r="Q78" i="27"/>
  <c r="R109" i="27"/>
  <c r="I111" i="27"/>
  <c r="U127" i="27"/>
  <c r="J119" i="27"/>
  <c r="P126" i="27"/>
  <c r="T111" i="27"/>
  <c r="T123" i="27"/>
  <c r="T116" i="27"/>
  <c r="H113" i="27"/>
  <c r="W111" i="27"/>
  <c r="V128" i="27"/>
  <c r="W20" i="27"/>
  <c r="AB34" i="27"/>
  <c r="I13" i="27"/>
  <c r="AA36" i="27"/>
  <c r="R92" i="27"/>
  <c r="S111" i="27"/>
  <c r="R24" i="27"/>
  <c r="Q17" i="27"/>
  <c r="C15" i="27"/>
  <c r="W53" i="27"/>
  <c r="S124" i="27"/>
  <c r="M77" i="27"/>
  <c r="C66" i="27"/>
  <c r="W13" i="27"/>
  <c r="Q109" i="27"/>
  <c r="R104" i="27"/>
  <c r="AB81" i="27"/>
  <c r="AB50" i="27"/>
  <c r="M123" i="27"/>
  <c r="H122" i="27"/>
  <c r="AA119" i="27"/>
  <c r="J32" i="27"/>
  <c r="P19" i="27"/>
  <c r="R16" i="27"/>
  <c r="W26" i="27"/>
  <c r="J51" i="27"/>
  <c r="J12" i="27"/>
  <c r="AA24" i="27"/>
  <c r="U9" i="27"/>
  <c r="AB6" i="27"/>
  <c r="S17" i="27"/>
  <c r="W28" i="27"/>
  <c r="Q31" i="27"/>
  <c r="U24" i="27"/>
  <c r="W37" i="27"/>
  <c r="AB32" i="27"/>
  <c r="T18" i="27"/>
  <c r="J54" i="27"/>
  <c r="I9" i="27"/>
  <c r="AB30" i="27"/>
  <c r="P52" i="27"/>
  <c r="R74" i="27"/>
  <c r="P99" i="27"/>
  <c r="S81" i="27"/>
  <c r="S67" i="27"/>
  <c r="T67" i="27"/>
  <c r="S61" i="27"/>
  <c r="M81" i="27"/>
  <c r="V68" i="27"/>
  <c r="Q81" i="27"/>
  <c r="W98" i="27"/>
  <c r="V91" i="27"/>
  <c r="Q92" i="27"/>
  <c r="S121" i="27"/>
  <c r="Q79" i="27"/>
  <c r="AB106" i="27"/>
  <c r="M93" i="27"/>
  <c r="J78" i="27"/>
  <c r="P109" i="27"/>
  <c r="AB111" i="27"/>
  <c r="P128" i="27"/>
  <c r="C122" i="27"/>
  <c r="C127" i="27"/>
  <c r="V113" i="27"/>
  <c r="V125" i="27"/>
  <c r="V118" i="27"/>
  <c r="AA113" i="27"/>
  <c r="I113" i="27"/>
  <c r="H111" i="27"/>
  <c r="S43" i="26"/>
  <c r="C35" i="27"/>
  <c r="AA25" i="27"/>
  <c r="R99" i="27"/>
  <c r="H93" i="27"/>
  <c r="U111" i="27"/>
  <c r="S29" i="27"/>
  <c r="C36" i="27"/>
  <c r="U15" i="27"/>
  <c r="T104" i="27"/>
  <c r="AA103" i="27"/>
  <c r="S14" i="27"/>
  <c r="Q15" i="27"/>
  <c r="T120" i="27"/>
  <c r="R105" i="27"/>
  <c r="C90" i="27"/>
  <c r="Q53" i="27"/>
  <c r="T124" i="27"/>
  <c r="Q123" i="27"/>
  <c r="M128" i="27"/>
  <c r="H45" i="27"/>
  <c r="P30" i="27"/>
  <c r="J18" i="27"/>
  <c r="W27" i="27"/>
  <c r="AB11" i="27"/>
  <c r="Q13" i="27"/>
  <c r="AA27" i="27"/>
  <c r="S9" i="27"/>
  <c r="W7" i="27"/>
  <c r="Q18" i="27"/>
  <c r="S30" i="27"/>
  <c r="U31" i="27"/>
  <c r="J24" i="27"/>
  <c r="W45" i="27"/>
  <c r="I32" i="27"/>
  <c r="C28" i="27"/>
  <c r="AB76" i="27"/>
  <c r="I7" i="27"/>
  <c r="AA31" i="27"/>
  <c r="T55" i="27"/>
  <c r="AA99" i="27"/>
  <c r="M99" i="27"/>
  <c r="AA81" i="27"/>
  <c r="R68" i="27"/>
  <c r="S68" i="27"/>
  <c r="U67" i="27"/>
  <c r="R55" i="27"/>
  <c r="U68" i="27"/>
  <c r="AB89" i="27"/>
  <c r="C98" i="27"/>
  <c r="V95" i="27"/>
  <c r="M97" i="27"/>
  <c r="R121" i="27"/>
  <c r="M91" i="27"/>
  <c r="I106" i="27"/>
  <c r="H94" i="27"/>
  <c r="AA78" i="27"/>
  <c r="W109" i="27"/>
  <c r="H116" i="27"/>
  <c r="V104" i="27"/>
  <c r="W122" i="27"/>
  <c r="W127" i="27"/>
  <c r="Q114" i="27"/>
  <c r="Q126" i="27"/>
  <c r="Q119" i="27"/>
  <c r="U116" i="27"/>
  <c r="AB113" i="27"/>
  <c r="C116" i="27"/>
  <c r="AB13" i="26"/>
  <c r="P12" i="27"/>
  <c r="P10" i="27"/>
  <c r="S46" i="27"/>
  <c r="I43" i="27"/>
  <c r="I121" i="27"/>
  <c r="H104" i="27"/>
  <c r="H67" i="27"/>
  <c r="C12" i="27"/>
  <c r="H7" i="27"/>
  <c r="R49" i="27"/>
  <c r="I114" i="27"/>
  <c r="Q58" i="27"/>
  <c r="T77" i="27"/>
  <c r="R57" i="27"/>
  <c r="S38" i="27"/>
  <c r="AB21" i="27"/>
  <c r="V114" i="27"/>
  <c r="I116" i="27"/>
  <c r="P6" i="27"/>
  <c r="R25" i="27"/>
  <c r="R37" i="27"/>
  <c r="AA88" i="27"/>
  <c r="J34" i="27"/>
  <c r="J4" i="27"/>
  <c r="U28" i="27"/>
  <c r="I11" i="27"/>
  <c r="U13" i="27"/>
  <c r="V28" i="27"/>
  <c r="J16" i="27"/>
  <c r="U8" i="27"/>
  <c r="C24" i="27"/>
  <c r="T32" i="27"/>
  <c r="T31" i="27"/>
  <c r="U27" i="27"/>
  <c r="R46" i="27"/>
  <c r="R32" i="27"/>
  <c r="V30" i="27"/>
  <c r="I76" i="27"/>
  <c r="AB8" i="27"/>
  <c r="W32" i="27"/>
  <c r="R67" i="27"/>
  <c r="H99" i="27"/>
  <c r="J99" i="27"/>
  <c r="V81" i="27"/>
  <c r="J29" i="27"/>
  <c r="C73" i="27"/>
  <c r="W68" i="27"/>
  <c r="S55" i="27"/>
  <c r="R80" i="27"/>
  <c r="I89" i="27"/>
  <c r="V97" i="27"/>
  <c r="J97" i="27"/>
  <c r="R98" i="27"/>
  <c r="Q121" i="27"/>
  <c r="J92" i="27"/>
  <c r="AA106" i="27"/>
  <c r="T97" i="27"/>
  <c r="H78" i="27"/>
  <c r="C109" i="27"/>
  <c r="AA116" i="27"/>
  <c r="C110" i="27"/>
  <c r="R123" i="27"/>
  <c r="R128" i="27"/>
  <c r="H115" i="27"/>
  <c r="H127" i="27"/>
  <c r="J122" i="27"/>
  <c r="C118" i="27"/>
  <c r="V116" i="27"/>
  <c r="I118" i="27"/>
  <c r="AB128" i="26"/>
  <c r="W59" i="27"/>
  <c r="Q33" i="27"/>
  <c r="T34" i="27"/>
  <c r="I58" i="27"/>
  <c r="C105" i="27"/>
  <c r="P122" i="27"/>
  <c r="V21" i="27"/>
  <c r="P34" i="27"/>
  <c r="Q46" i="27"/>
  <c r="W75" i="27"/>
  <c r="P117" i="27"/>
  <c r="S59" i="27"/>
  <c r="M109" i="27"/>
  <c r="S60" i="27"/>
  <c r="P39" i="27"/>
  <c r="U44" i="27"/>
  <c r="T115" i="27"/>
  <c r="C119" i="27"/>
  <c r="C8" i="27"/>
  <c r="T4" i="27"/>
  <c r="S37" i="27"/>
  <c r="W88" i="27"/>
  <c r="Q75" i="27"/>
  <c r="U7" i="27"/>
  <c r="J36" i="27"/>
  <c r="J11" i="27"/>
  <c r="V15" i="27"/>
  <c r="R30" i="27"/>
  <c r="U18" i="27"/>
  <c r="T9" i="27"/>
  <c r="Q25" i="27"/>
  <c r="R33" i="27"/>
  <c r="H17" i="27"/>
  <c r="S27" i="27"/>
  <c r="AB46" i="27"/>
  <c r="Q32" i="27"/>
  <c r="W31" i="27"/>
  <c r="U76" i="27"/>
  <c r="I8" i="27"/>
  <c r="V33" i="27"/>
  <c r="Q68" i="27"/>
  <c r="W99" i="27"/>
  <c r="I99" i="27"/>
  <c r="AB29" i="27"/>
  <c r="V39" i="27"/>
  <c r="H74" i="27"/>
  <c r="J80" i="27"/>
  <c r="Q55" i="27"/>
  <c r="P81" i="27"/>
  <c r="U89" i="27"/>
  <c r="U97" i="27"/>
  <c r="M98" i="27"/>
  <c r="R93" i="27"/>
  <c r="P121" i="27"/>
  <c r="I93" i="27"/>
  <c r="H106" i="27"/>
  <c r="U98" i="27"/>
  <c r="T82" i="27"/>
  <c r="P92" i="27"/>
  <c r="J118" i="27"/>
  <c r="W110" i="27"/>
  <c r="T125" i="27"/>
  <c r="Q90" i="27"/>
  <c r="AA115" i="27"/>
  <c r="AA127" i="27"/>
  <c r="U123" i="27"/>
  <c r="W118" i="27"/>
  <c r="H118" i="27"/>
  <c r="H123" i="27"/>
  <c r="M133" i="26"/>
  <c r="V98" i="26"/>
  <c r="W92" i="26"/>
  <c r="W50" i="27"/>
  <c r="U75" i="27"/>
  <c r="T30" i="27"/>
  <c r="W43" i="27"/>
  <c r="U94" i="27"/>
  <c r="U118" i="27"/>
  <c r="AA95" i="27"/>
  <c r="U22" i="27"/>
  <c r="R76" i="27"/>
  <c r="AB82" i="27"/>
  <c r="R48" i="27"/>
  <c r="I82" i="27"/>
  <c r="AB44" i="27"/>
  <c r="M78" i="27"/>
  <c r="T78" i="27"/>
  <c r="AB120" i="27"/>
  <c r="I79" i="27"/>
  <c r="M66" i="27"/>
  <c r="H14" i="27"/>
  <c r="Q24" i="27"/>
  <c r="W51" i="27"/>
  <c r="J88" i="27"/>
  <c r="R75" i="27"/>
  <c r="C13" i="27"/>
  <c r="V46" i="27"/>
  <c r="P16" i="27"/>
  <c r="T16" i="27"/>
  <c r="R31" i="27"/>
  <c r="S18" i="27"/>
  <c r="S10" i="27"/>
  <c r="AB25" i="27"/>
  <c r="R34" i="27"/>
  <c r="V9" i="27"/>
  <c r="R27" i="27"/>
  <c r="H46" i="27"/>
  <c r="J9" i="27"/>
  <c r="V32" i="27"/>
  <c r="P76" i="27"/>
  <c r="V8" i="27"/>
  <c r="U34" i="27"/>
  <c r="AB73" i="27"/>
  <c r="C99" i="27"/>
  <c r="U55" i="27"/>
  <c r="I29" i="27"/>
  <c r="AA39" i="27"/>
  <c r="I80" i="27"/>
  <c r="I81" i="27"/>
  <c r="Q67" i="27"/>
  <c r="V61" i="27"/>
  <c r="T89" i="27"/>
  <c r="R97" i="27"/>
  <c r="J102" i="27"/>
  <c r="J93" i="27"/>
  <c r="J121" i="27"/>
  <c r="AB94" i="27"/>
  <c r="U106" i="27"/>
  <c r="P102" i="27"/>
  <c r="S82" i="27"/>
  <c r="P93" i="27"/>
  <c r="U119" i="27"/>
  <c r="R111" i="27"/>
  <c r="V127" i="27"/>
  <c r="C96" i="27"/>
  <c r="S116" i="27"/>
  <c r="S128" i="27"/>
  <c r="C125" i="27"/>
  <c r="R119" i="27"/>
  <c r="AA118" i="27"/>
  <c r="C128" i="27"/>
  <c r="I12" i="27"/>
  <c r="Q22" i="27"/>
  <c r="S76" i="27"/>
  <c r="AB61" i="27"/>
  <c r="AB123" i="27"/>
  <c r="R41" i="27"/>
  <c r="C60" i="27"/>
  <c r="AB14" i="27"/>
  <c r="J113" i="27"/>
  <c r="Q59" i="27"/>
  <c r="S110" i="27"/>
  <c r="S47" i="27"/>
  <c r="P106" i="27"/>
  <c r="T106" i="27"/>
  <c r="U105" i="27"/>
  <c r="J90" i="27"/>
  <c r="S79" i="27"/>
  <c r="I15" i="27"/>
  <c r="T25" i="27"/>
  <c r="V36" i="27"/>
  <c r="V17" i="27"/>
  <c r="P75" i="27"/>
  <c r="T15" i="27"/>
  <c r="Q10" i="27"/>
  <c r="I4" i="27"/>
  <c r="J19" i="27"/>
  <c r="S32" i="27"/>
  <c r="I31" i="27"/>
  <c r="Q11" i="27"/>
  <c r="H25" i="27"/>
  <c r="Q35" i="27"/>
  <c r="T10" i="27"/>
  <c r="AA28" i="27"/>
  <c r="T46" i="27"/>
  <c r="Q7" i="27"/>
  <c r="T33" i="27"/>
  <c r="T76" i="27"/>
  <c r="AA9" i="27"/>
  <c r="T35" i="27"/>
  <c r="I73" i="27"/>
  <c r="T99" i="27"/>
  <c r="P80" i="27"/>
  <c r="R43" i="27"/>
  <c r="C39" i="27"/>
  <c r="H81" i="27"/>
  <c r="R89" i="27"/>
  <c r="AB67" i="27"/>
  <c r="R61" i="27"/>
  <c r="S89" i="27"/>
  <c r="P97" i="27"/>
  <c r="AB102" i="27"/>
  <c r="AA93" i="27"/>
  <c r="AB121" i="27"/>
  <c r="I94" i="27"/>
  <c r="S106" i="27"/>
  <c r="W105" i="27"/>
  <c r="P82" i="27"/>
  <c r="T95" i="27"/>
  <c r="I123" i="27"/>
  <c r="T113" i="27"/>
  <c r="Q128" i="27"/>
  <c r="Q103" i="27"/>
  <c r="J117" i="27"/>
  <c r="J110" i="27"/>
  <c r="W125" i="27"/>
  <c r="V123" i="27"/>
  <c r="S119" i="27"/>
  <c r="W93" i="27"/>
  <c r="S16" i="27"/>
  <c r="R11" i="27"/>
  <c r="AA80" i="27"/>
  <c r="I102" i="27"/>
  <c r="V115" i="27"/>
  <c r="C55" i="27"/>
  <c r="T75" i="27"/>
  <c r="V37" i="27"/>
  <c r="AA16" i="27"/>
  <c r="H97" i="27"/>
  <c r="AA104" i="27"/>
  <c r="AA121" i="27"/>
  <c r="R116" i="27"/>
  <c r="AB37" i="27"/>
  <c r="V102" i="27"/>
  <c r="P119" i="27"/>
  <c r="I127" i="27"/>
  <c r="P118" i="27"/>
  <c r="T73" i="27"/>
  <c r="Q97" i="27"/>
  <c r="C113" i="27"/>
  <c r="AB99" i="27"/>
  <c r="H80" i="27"/>
  <c r="S94" i="27"/>
  <c r="AA125" i="27"/>
  <c r="V58" i="27"/>
  <c r="V66" i="27"/>
  <c r="C123" i="27"/>
  <c r="C48" i="27"/>
  <c r="V105" i="27"/>
  <c r="J43" i="27"/>
  <c r="V109" i="27"/>
  <c r="AA67" i="27"/>
  <c r="T61" i="27"/>
  <c r="J95" i="27"/>
  <c r="C61" i="27"/>
  <c r="Q116" i="27"/>
  <c r="Q93" i="27"/>
  <c r="AA125" i="26"/>
  <c r="AB6" i="26"/>
  <c r="H17" i="26"/>
  <c r="AB47" i="26"/>
  <c r="AB30" i="26"/>
  <c r="J98" i="26"/>
  <c r="AB40" i="26"/>
  <c r="I14" i="26"/>
  <c r="AA56" i="26"/>
  <c r="V33" i="26"/>
  <c r="S33" i="26"/>
  <c r="AA58" i="26"/>
  <c r="T81" i="26"/>
  <c r="U92" i="26"/>
  <c r="J125" i="26"/>
  <c r="Q59" i="26"/>
  <c r="I65" i="26"/>
  <c r="P84" i="26"/>
  <c r="C112" i="26"/>
  <c r="S51" i="26"/>
  <c r="I10" i="26"/>
  <c r="C97" i="26"/>
  <c r="W52" i="26"/>
  <c r="S63" i="26"/>
  <c r="M120" i="26"/>
  <c r="R25" i="26"/>
  <c r="V92" i="26"/>
  <c r="Q40" i="26"/>
  <c r="AA97" i="26"/>
  <c r="AA54" i="26"/>
  <c r="C129" i="26"/>
  <c r="U37" i="26"/>
  <c r="H43" i="26"/>
  <c r="P85" i="26"/>
  <c r="V119" i="26"/>
  <c r="M85" i="26"/>
  <c r="I43" i="26"/>
  <c r="V96" i="26"/>
  <c r="AB126" i="26"/>
  <c r="AB37" i="26"/>
  <c r="W96" i="26"/>
  <c r="R111" i="26"/>
  <c r="T105" i="26"/>
  <c r="V9" i="26"/>
  <c r="V50" i="26"/>
  <c r="J4" i="26"/>
  <c r="W12" i="26"/>
  <c r="S30" i="26"/>
  <c r="J50" i="26"/>
  <c r="Q21" i="26"/>
  <c r="H48" i="26"/>
  <c r="V53" i="26"/>
  <c r="P17" i="26"/>
  <c r="J9" i="26"/>
  <c r="P41" i="26"/>
  <c r="W80" i="26"/>
  <c r="I106" i="26"/>
  <c r="AB36" i="26"/>
  <c r="U127" i="26"/>
  <c r="J129" i="26"/>
  <c r="U32" i="26"/>
  <c r="C58" i="26"/>
  <c r="AA81" i="26"/>
  <c r="P113" i="26"/>
  <c r="Q129" i="26"/>
  <c r="AB31" i="26"/>
  <c r="AB65" i="26"/>
  <c r="AB98" i="26"/>
  <c r="V116" i="26"/>
  <c r="H131" i="26"/>
  <c r="J58" i="26"/>
  <c r="W99" i="26"/>
  <c r="T123" i="26"/>
  <c r="C8" i="26"/>
  <c r="M71" i="26"/>
  <c r="M109" i="26"/>
  <c r="W126" i="26"/>
  <c r="R61" i="26"/>
  <c r="AA117" i="26"/>
  <c r="Q103" i="26"/>
  <c r="C26" i="26"/>
  <c r="W20" i="26"/>
  <c r="U54" i="26"/>
  <c r="P57" i="26"/>
  <c r="W22" i="26"/>
  <c r="AA45" i="26"/>
  <c r="I11" i="26"/>
  <c r="AB23" i="26"/>
  <c r="W59" i="26"/>
  <c r="AA36" i="26"/>
  <c r="C104" i="26"/>
  <c r="C13" i="26"/>
  <c r="V20" i="26"/>
  <c r="I62" i="26"/>
  <c r="T39" i="26"/>
  <c r="AB10" i="26"/>
  <c r="I81" i="26"/>
  <c r="P8" i="26"/>
  <c r="AB5" i="26"/>
  <c r="W15" i="26"/>
  <c r="M72" i="26"/>
  <c r="W112" i="26"/>
  <c r="V120" i="26"/>
  <c r="AA33" i="26"/>
  <c r="H63" i="26"/>
  <c r="P56" i="26"/>
  <c r="C100" i="26"/>
  <c r="V56" i="26"/>
  <c r="W86" i="26"/>
  <c r="T22" i="26"/>
  <c r="C39" i="26"/>
  <c r="V97" i="26"/>
  <c r="R42" i="26"/>
  <c r="W98" i="26"/>
  <c r="S72" i="26"/>
  <c r="AB131" i="26"/>
  <c r="S5" i="26"/>
  <c r="U44" i="26"/>
  <c r="M92" i="26"/>
  <c r="M122" i="26"/>
  <c r="T5" i="26"/>
  <c r="V44" i="26"/>
  <c r="M98" i="26"/>
  <c r="W129" i="26"/>
  <c r="S39" i="26"/>
  <c r="P98" i="26"/>
  <c r="AB21" i="26"/>
  <c r="R105" i="26"/>
  <c r="J12" i="26"/>
  <c r="U9" i="26"/>
  <c r="T4" i="26"/>
  <c r="S12" i="26"/>
  <c r="I30" i="26"/>
  <c r="I4" i="26"/>
  <c r="J21" i="26"/>
  <c r="J13" i="26"/>
  <c r="T53" i="26"/>
  <c r="U35" i="26"/>
  <c r="AA4" i="26"/>
  <c r="U49" i="26"/>
  <c r="V80" i="26"/>
  <c r="AA109" i="26"/>
  <c r="AB46" i="26"/>
  <c r="J78" i="26"/>
  <c r="I5" i="26"/>
  <c r="I34" i="26"/>
  <c r="C59" i="26"/>
  <c r="H97" i="26"/>
  <c r="P114" i="26"/>
  <c r="Q132" i="26"/>
  <c r="V32" i="26"/>
  <c r="C71" i="26"/>
  <c r="T99" i="26"/>
  <c r="T117" i="26"/>
  <c r="S132" i="26"/>
  <c r="J59" i="26"/>
  <c r="T100" i="26"/>
  <c r="S124" i="26"/>
  <c r="AB8" i="26"/>
  <c r="V78" i="26"/>
  <c r="AA111" i="26"/>
  <c r="V128" i="26"/>
  <c r="Q71" i="26"/>
  <c r="S119" i="26"/>
  <c r="H117" i="26"/>
  <c r="S26" i="26"/>
  <c r="U20" i="26"/>
  <c r="W54" i="26"/>
  <c r="J57" i="26"/>
  <c r="R22" i="26"/>
  <c r="Q63" i="26"/>
  <c r="P46" i="26"/>
  <c r="I29" i="26"/>
  <c r="S65" i="26"/>
  <c r="AA42" i="26"/>
  <c r="J110" i="26"/>
  <c r="P43" i="26"/>
  <c r="AB32" i="26"/>
  <c r="U81" i="26"/>
  <c r="AB82" i="26"/>
  <c r="AA15" i="26"/>
  <c r="V63" i="26"/>
  <c r="Q8" i="26"/>
  <c r="W45" i="26"/>
  <c r="I23" i="26"/>
  <c r="M101" i="26"/>
  <c r="T16" i="26"/>
  <c r="V10" i="26"/>
  <c r="S93" i="26"/>
  <c r="J65" i="26"/>
  <c r="Q10" i="26"/>
  <c r="Q109" i="26"/>
  <c r="C60" i="26"/>
  <c r="W97" i="26"/>
  <c r="V24" i="26"/>
  <c r="J40" i="26"/>
  <c r="U98" i="26"/>
  <c r="H46" i="26"/>
  <c r="J100" i="26"/>
  <c r="R79" i="26"/>
  <c r="I7" i="26"/>
  <c r="S8" i="26"/>
  <c r="U46" i="26"/>
  <c r="I95" i="26"/>
  <c r="W124" i="26"/>
  <c r="Q7" i="26"/>
  <c r="V46" i="26"/>
  <c r="I99" i="26"/>
  <c r="J132" i="26"/>
  <c r="J41" i="26"/>
  <c r="J99" i="26"/>
  <c r="P105" i="26"/>
  <c r="Q105" i="26"/>
  <c r="J18" i="26"/>
  <c r="AA13" i="26"/>
  <c r="S4" i="26"/>
  <c r="V12" i="26"/>
  <c r="Q30" i="26"/>
  <c r="T18" i="26"/>
  <c r="P21" i="26"/>
  <c r="I19" i="26"/>
  <c r="V77" i="26"/>
  <c r="T35" i="26"/>
  <c r="C9" i="26"/>
  <c r="AA49" i="26"/>
  <c r="Q80" i="26"/>
  <c r="M111" i="26"/>
  <c r="U58" i="26"/>
  <c r="P83" i="26"/>
  <c r="H34" i="26"/>
  <c r="I37" i="26"/>
  <c r="AA65" i="26"/>
  <c r="H98" i="26"/>
  <c r="P116" i="26"/>
  <c r="I46" i="26"/>
  <c r="R101" i="26"/>
  <c r="P52" i="26"/>
  <c r="V35" i="26"/>
  <c r="V71" i="26"/>
  <c r="T79" i="26"/>
  <c r="AB116" i="26"/>
  <c r="AB49" i="26"/>
  <c r="V38" i="26"/>
  <c r="Q100" i="26"/>
  <c r="M130" i="26"/>
  <c r="R45" i="26"/>
  <c r="H92" i="26"/>
  <c r="C30" i="26"/>
  <c r="H83" i="26"/>
  <c r="H40" i="26"/>
  <c r="W57" i="26"/>
  <c r="W58" i="26"/>
  <c r="AB41" i="26"/>
  <c r="V103" i="26"/>
  <c r="AA85" i="26"/>
  <c r="Q122" i="26"/>
  <c r="AA55" i="26"/>
  <c r="AB93" i="26"/>
  <c r="T106" i="26"/>
  <c r="W61" i="26"/>
  <c r="V5" i="26"/>
  <c r="J81" i="26"/>
  <c r="T92" i="26"/>
  <c r="Q110" i="26"/>
  <c r="I44" i="26"/>
  <c r="V19" i="26"/>
  <c r="W13" i="26"/>
  <c r="Q43" i="26"/>
  <c r="S110" i="26"/>
  <c r="T122" i="26"/>
  <c r="C15" i="26"/>
  <c r="M114" i="26"/>
  <c r="V65" i="26"/>
  <c r="W109" i="26"/>
  <c r="AB78" i="26"/>
  <c r="AB45" i="26"/>
  <c r="H112" i="26"/>
  <c r="V59" i="26"/>
  <c r="J112" i="26"/>
  <c r="J83" i="26"/>
  <c r="T46" i="26"/>
  <c r="Q16" i="26"/>
  <c r="R52" i="26"/>
  <c r="C98" i="26"/>
  <c r="M129" i="26"/>
  <c r="U15" i="26"/>
  <c r="S52" i="26"/>
  <c r="S108" i="26"/>
  <c r="J7" i="26"/>
  <c r="U52" i="26"/>
  <c r="P111" i="26"/>
  <c r="AB105" i="26"/>
  <c r="I12" i="26"/>
  <c r="T19" i="26"/>
  <c r="U13" i="26"/>
  <c r="W9" i="26"/>
  <c r="T20" i="26"/>
  <c r="J30" i="26"/>
  <c r="V18" i="26"/>
  <c r="H21" i="26"/>
  <c r="P28" i="26"/>
  <c r="U77" i="26"/>
  <c r="I35" i="26"/>
  <c r="AA21" i="26"/>
  <c r="S49" i="26"/>
  <c r="S80" i="26"/>
  <c r="J117" i="26"/>
  <c r="I78" i="26"/>
  <c r="Q99" i="26"/>
  <c r="R117" i="26"/>
  <c r="V39" i="26"/>
  <c r="U79" i="26"/>
  <c r="S99" i="26"/>
  <c r="Q120" i="26"/>
  <c r="Q123" i="26"/>
  <c r="U40" i="26"/>
  <c r="W82" i="26"/>
  <c r="R104" i="26"/>
  <c r="H122" i="26"/>
  <c r="W32" i="26"/>
  <c r="U78" i="26"/>
  <c r="T112" i="26"/>
  <c r="P128" i="26"/>
  <c r="C32" i="26"/>
  <c r="U83" i="26"/>
  <c r="AB114" i="26"/>
  <c r="V132" i="26"/>
  <c r="H95" i="26"/>
  <c r="V129" i="26"/>
  <c r="AA113" i="26"/>
  <c r="T64" i="26"/>
  <c r="S78" i="26"/>
  <c r="V109" i="26"/>
  <c r="I28" i="26"/>
  <c r="W133" i="26"/>
  <c r="Q61" i="26"/>
  <c r="P129" i="26"/>
  <c r="Q112" i="26"/>
  <c r="J23" i="26"/>
  <c r="T47" i="26"/>
  <c r="C10" i="26"/>
  <c r="R8" i="26"/>
  <c r="I125" i="26"/>
  <c r="I72" i="26"/>
  <c r="H36" i="26"/>
  <c r="U16" i="26"/>
  <c r="S45" i="26"/>
  <c r="T110" i="26"/>
  <c r="J10" i="26"/>
  <c r="P32" i="26"/>
  <c r="R10" i="26"/>
  <c r="T86" i="26"/>
  <c r="J120" i="26"/>
  <c r="R82" i="26"/>
  <c r="C54" i="26"/>
  <c r="R118" i="26"/>
  <c r="C63" i="26"/>
  <c r="U115" i="26"/>
  <c r="H85" i="26"/>
  <c r="Q58" i="26"/>
  <c r="AB18" i="26"/>
  <c r="R58" i="26"/>
  <c r="H99" i="26"/>
  <c r="H15" i="26"/>
  <c r="R16" i="26"/>
  <c r="S58" i="26"/>
  <c r="P110" i="26"/>
  <c r="P16" i="26"/>
  <c r="T58" i="26"/>
  <c r="R122" i="26"/>
  <c r="H105" i="26"/>
  <c r="V47" i="26"/>
  <c r="S19" i="26"/>
  <c r="T13" i="26"/>
  <c r="C4" i="26"/>
  <c r="R20" i="26"/>
  <c r="AA48" i="26"/>
  <c r="U18" i="26"/>
  <c r="T48" i="26"/>
  <c r="AB28" i="26"/>
  <c r="R77" i="26"/>
  <c r="R35" i="26"/>
  <c r="W41" i="26"/>
  <c r="Q49" i="26"/>
  <c r="R80" i="26"/>
  <c r="U121" i="26"/>
  <c r="Q95" i="26"/>
  <c r="Q111" i="26"/>
  <c r="J5" i="26"/>
  <c r="T40" i="26"/>
  <c r="V93" i="26"/>
  <c r="R100" i="26"/>
  <c r="C122" i="26"/>
  <c r="P6" i="26"/>
  <c r="U42" i="26"/>
  <c r="S83" i="26"/>
  <c r="V51" i="26"/>
  <c r="T102" i="26"/>
  <c r="AB84" i="26"/>
  <c r="T115" i="26"/>
  <c r="AA8" i="26"/>
  <c r="V83" i="26"/>
  <c r="V95" i="26"/>
  <c r="U96" i="26"/>
  <c r="AA118" i="26"/>
  <c r="P23" i="26"/>
  <c r="AB16" i="26"/>
  <c r="J8" i="26"/>
  <c r="AA25" i="26"/>
  <c r="W5" i="26"/>
  <c r="T125" i="26"/>
  <c r="Q72" i="26"/>
  <c r="W56" i="26"/>
  <c r="I54" i="26"/>
  <c r="I32" i="26"/>
  <c r="P10" i="26"/>
  <c r="U34" i="26"/>
  <c r="C18" i="26"/>
  <c r="R97" i="26"/>
  <c r="I123" i="26"/>
  <c r="R98" i="26"/>
  <c r="R59" i="26"/>
  <c r="S131" i="26"/>
  <c r="AB63" i="26"/>
  <c r="V131" i="26"/>
  <c r="C92" i="26"/>
  <c r="P108" i="26"/>
  <c r="S23" i="26"/>
  <c r="J63" i="26"/>
  <c r="AA100" i="26"/>
  <c r="J15" i="26"/>
  <c r="C22" i="26"/>
  <c r="C65" i="26"/>
  <c r="J111" i="26"/>
  <c r="U5" i="26"/>
  <c r="P63" i="26"/>
  <c r="AB129" i="26"/>
  <c r="AA105" i="26"/>
  <c r="S47" i="26"/>
  <c r="R19" i="26"/>
  <c r="S13" i="26"/>
  <c r="P24" i="26"/>
  <c r="Q20" i="26"/>
  <c r="U50" i="26"/>
  <c r="S18" i="26"/>
  <c r="V48" i="26"/>
  <c r="S28" i="26"/>
  <c r="J77" i="26"/>
  <c r="P35" i="26"/>
  <c r="Q41" i="26"/>
  <c r="J49" i="26"/>
  <c r="P80" i="26"/>
  <c r="S122" i="26"/>
  <c r="P99" i="26"/>
  <c r="J113" i="26"/>
  <c r="AA7" i="26"/>
  <c r="S42" i="26"/>
  <c r="V82" i="26"/>
  <c r="P104" i="26"/>
  <c r="W122" i="26"/>
  <c r="AB7" i="26"/>
  <c r="W43" i="26"/>
  <c r="S84" i="26"/>
  <c r="I110" i="26"/>
  <c r="S123" i="26"/>
  <c r="AA39" i="26"/>
  <c r="AA82" i="26"/>
  <c r="W114" i="26"/>
  <c r="I131" i="26"/>
  <c r="Q37" i="26"/>
  <c r="C95" i="26"/>
  <c r="M119" i="26"/>
  <c r="AA10" i="26"/>
  <c r="T108" i="26"/>
  <c r="Q97" i="26"/>
  <c r="AA121" i="26"/>
  <c r="AB48" i="26"/>
  <c r="AA31" i="26"/>
  <c r="V99" i="26"/>
  <c r="U131" i="26"/>
  <c r="Q124" i="26"/>
  <c r="Q23" i="26"/>
  <c r="R51" i="26"/>
  <c r="S10" i="26"/>
  <c r="H30" i="26"/>
  <c r="W10" i="26"/>
  <c r="M121" i="26"/>
  <c r="V7" i="26"/>
  <c r="S71" i="26"/>
  <c r="T61" i="26"/>
  <c r="AA14" i="26"/>
  <c r="C12" i="26"/>
  <c r="C42" i="26"/>
  <c r="Q32" i="26"/>
  <c r="I100" i="26"/>
  <c r="AA94" i="26"/>
  <c r="I117" i="26"/>
  <c r="W63" i="26"/>
  <c r="H7" i="26"/>
  <c r="W65" i="26"/>
  <c r="I16" i="26"/>
  <c r="M100" i="26"/>
  <c r="H111" i="26"/>
  <c r="T32" i="26"/>
  <c r="AA71" i="26"/>
  <c r="Q108" i="26"/>
  <c r="H52" i="26"/>
  <c r="T23" i="26"/>
  <c r="AA72" i="26"/>
  <c r="AB112" i="26"/>
  <c r="S7" i="26"/>
  <c r="H65" i="26"/>
  <c r="M132" i="26"/>
  <c r="C105" i="26"/>
  <c r="R47" i="26"/>
  <c r="Q19" i="26"/>
  <c r="R13" i="26"/>
  <c r="W48" i="26"/>
  <c r="I20" i="26"/>
  <c r="T50" i="26"/>
  <c r="Q18" i="26"/>
  <c r="S48" i="26"/>
  <c r="R28" i="26"/>
  <c r="Q77" i="26"/>
  <c r="J105" i="26"/>
  <c r="V41" i="26"/>
  <c r="H49" i="26"/>
  <c r="J80" i="26"/>
  <c r="J123" i="26"/>
  <c r="W103" i="26"/>
  <c r="J114" i="26"/>
  <c r="U8" i="26"/>
  <c r="U43" i="26"/>
  <c r="R83" i="26"/>
  <c r="I107" i="26"/>
  <c r="R123" i="26"/>
  <c r="V8" i="26"/>
  <c r="C45" i="26"/>
  <c r="C86" i="26"/>
  <c r="AB110" i="26"/>
  <c r="R124" i="26"/>
  <c r="AA40" i="26"/>
  <c r="T83" i="26"/>
  <c r="V117" i="26"/>
  <c r="T132" i="26"/>
  <c r="AB39" i="26"/>
  <c r="AB95" i="26"/>
  <c r="U120" i="26"/>
  <c r="R37" i="26"/>
  <c r="AB99" i="26"/>
  <c r="C117" i="26"/>
  <c r="V107" i="26"/>
  <c r="V114" i="26"/>
  <c r="P132" i="26"/>
  <c r="Q127" i="26"/>
  <c r="T54" i="26"/>
  <c r="P37" i="26"/>
  <c r="V111" i="26"/>
  <c r="C19" i="26"/>
  <c r="H94" i="26"/>
  <c r="W71" i="26"/>
  <c r="J72" i="26"/>
  <c r="U10" i="26"/>
  <c r="AA34" i="26"/>
  <c r="R43" i="26"/>
  <c r="U125" i="26"/>
  <c r="I13" i="26"/>
  <c r="T98" i="26"/>
  <c r="AA63" i="26"/>
  <c r="Q28" i="26"/>
  <c r="I63" i="26"/>
  <c r="P44" i="26"/>
  <c r="W34" i="26"/>
  <c r="U109" i="26"/>
  <c r="T10" i="26"/>
  <c r="H9" i="26"/>
  <c r="R65" i="26"/>
  <c r="AB9" i="26"/>
  <c r="R72" i="26"/>
  <c r="Q15" i="26"/>
  <c r="M108" i="26"/>
  <c r="J124" i="26"/>
  <c r="AB34" i="26"/>
  <c r="V72" i="26"/>
  <c r="M110" i="26"/>
  <c r="S15" i="26"/>
  <c r="C31" i="26"/>
  <c r="W83" i="26"/>
  <c r="M116" i="26"/>
  <c r="R14" i="26"/>
  <c r="P82" i="26"/>
  <c r="W85" i="26"/>
  <c r="W105" i="26"/>
  <c r="C47" i="26"/>
  <c r="P19" i="26"/>
  <c r="Q13" i="26"/>
  <c r="AB4" i="26"/>
  <c r="J20" i="26"/>
  <c r="S50" i="26"/>
  <c r="T21" i="26"/>
  <c r="Q48" i="26"/>
  <c r="W28" i="26"/>
  <c r="M77" i="26"/>
  <c r="T9" i="26"/>
  <c r="R41" i="26"/>
  <c r="C49" i="26"/>
  <c r="H78" i="26"/>
  <c r="C124" i="26"/>
  <c r="I113" i="26"/>
  <c r="Q117" i="26"/>
  <c r="V16" i="26"/>
  <c r="J46" i="26"/>
  <c r="R84" i="26"/>
  <c r="H110" i="26"/>
  <c r="M124" i="26"/>
  <c r="H11" i="26"/>
  <c r="AA51" i="26"/>
  <c r="W95" i="26"/>
  <c r="T111" i="26"/>
  <c r="P125" i="26"/>
  <c r="V42" i="26"/>
  <c r="AA84" i="26"/>
  <c r="I119" i="26"/>
  <c r="M113" i="26"/>
  <c r="AB43" i="26"/>
  <c r="J96" i="26"/>
  <c r="J122" i="26"/>
  <c r="U119" i="26"/>
  <c r="P120" i="26"/>
  <c r="P34" i="26"/>
  <c r="AB77" i="26"/>
  <c r="AA60" i="26"/>
  <c r="I80" i="26"/>
  <c r="P117" i="26"/>
  <c r="AA9" i="26"/>
  <c r="V15" i="26"/>
  <c r="C79" i="26"/>
  <c r="AB83" i="26"/>
  <c r="R92" i="26"/>
  <c r="I40" i="26"/>
  <c r="J93" i="26"/>
  <c r="AB15" i="26"/>
  <c r="AA5" i="26"/>
  <c r="V126" i="26"/>
  <c r="W7" i="26"/>
  <c r="AA18" i="26"/>
  <c r="AB72" i="26"/>
  <c r="U86" i="26"/>
  <c r="V123" i="26"/>
  <c r="T44" i="26"/>
  <c r="AA16" i="26"/>
  <c r="AA22" i="26"/>
  <c r="Q12" i="26"/>
  <c r="AA24" i="26"/>
  <c r="J92" i="26"/>
  <c r="AA128" i="26"/>
  <c r="I25" i="26"/>
  <c r="AB50" i="26"/>
  <c r="I27" i="26"/>
  <c r="R33" i="26"/>
  <c r="R23" i="26"/>
  <c r="S92" i="26"/>
  <c r="Q82" i="26"/>
  <c r="R110" i="26"/>
  <c r="S31" i="26"/>
  <c r="I112" i="26"/>
  <c r="H84" i="26"/>
  <c r="C110" i="26"/>
  <c r="J44" i="26"/>
  <c r="V122" i="26"/>
  <c r="T82" i="26"/>
  <c r="R44" i="26"/>
  <c r="R32" i="26"/>
  <c r="AA80" i="26"/>
  <c r="AB19" i="26"/>
  <c r="C83" i="26"/>
  <c r="I39" i="26"/>
  <c r="W81" i="26"/>
  <c r="S40" i="26"/>
  <c r="C126" i="26"/>
  <c r="C5" i="26"/>
  <c r="C41" i="26"/>
  <c r="Q83" i="26"/>
  <c r="I116" i="26"/>
  <c r="I82" i="26"/>
  <c r="I41" i="26"/>
  <c r="M95" i="26"/>
  <c r="AB124" i="26"/>
  <c r="H28" i="26"/>
  <c r="Q92" i="26"/>
  <c r="V108" i="26"/>
  <c r="U105" i="26"/>
  <c r="I18" i="26"/>
  <c r="C48" i="26"/>
  <c r="U4" i="26"/>
  <c r="AA12" i="26"/>
  <c r="V30" i="26"/>
  <c r="Q50" i="26"/>
  <c r="S21" i="26"/>
  <c r="I48" i="26"/>
  <c r="T28" i="26"/>
  <c r="W4" i="26"/>
  <c r="I9" i="26"/>
  <c r="S41" i="26"/>
  <c r="H80" i="26"/>
  <c r="T103" i="26"/>
  <c r="AA133" i="26"/>
  <c r="M123" i="26"/>
  <c r="I124" i="26"/>
  <c r="T31" i="26"/>
  <c r="C55" i="26"/>
  <c r="T95" i="26"/>
  <c r="R112" i="26"/>
  <c r="I128" i="26"/>
  <c r="V23" i="26"/>
  <c r="I59" i="26"/>
  <c r="I98" i="26"/>
  <c r="T114" i="26"/>
  <c r="R129" i="26"/>
  <c r="Q46" i="26"/>
  <c r="M97" i="26"/>
  <c r="AB122" i="26"/>
  <c r="C7" i="26"/>
  <c r="H56" i="26"/>
  <c r="U100" i="26"/>
  <c r="S125" i="26"/>
  <c r="P59" i="26"/>
  <c r="U113" i="26"/>
  <c r="C21" i="26"/>
  <c r="M127" i="26"/>
  <c r="P65" i="26"/>
  <c r="C16" i="26"/>
  <c r="J39" i="26"/>
  <c r="J82" i="26"/>
  <c r="P92" i="26"/>
  <c r="R99" i="26"/>
  <c r="W50" i="26"/>
  <c r="V21" i="26"/>
  <c r="Q9" i="26"/>
  <c r="H129" i="26"/>
  <c r="AA52" i="26"/>
  <c r="AB22" i="26"/>
  <c r="S112" i="26"/>
  <c r="H61" i="26"/>
  <c r="S129" i="26"/>
  <c r="AA99" i="26"/>
  <c r="P58" i="26"/>
  <c r="AB117" i="26"/>
  <c r="H26" i="26"/>
  <c r="U24" i="26"/>
  <c r="P54" i="26"/>
  <c r="AB94" i="26"/>
  <c r="T33" i="26"/>
  <c r="U70" i="26"/>
  <c r="Q24" i="26"/>
  <c r="R60" i="26"/>
  <c r="T14" i="26"/>
  <c r="P9" i="26"/>
  <c r="C33" i="26"/>
  <c r="AA61" i="26"/>
  <c r="I24" i="26"/>
  <c r="AB56" i="26"/>
  <c r="V62" i="26"/>
  <c r="R27" i="26"/>
  <c r="P47" i="26"/>
  <c r="U60" i="26"/>
  <c r="C17" i="26"/>
  <c r="C44" i="26"/>
  <c r="S29" i="26"/>
  <c r="V60" i="26"/>
  <c r="AA64" i="26"/>
  <c r="U36" i="26"/>
  <c r="T6" i="26"/>
  <c r="J11" i="26"/>
  <c r="AA27" i="26"/>
  <c r="W40" i="26"/>
  <c r="C51" i="26"/>
  <c r="J28" i="26"/>
  <c r="C40" i="26"/>
  <c r="W110" i="26"/>
  <c r="J42" i="26"/>
  <c r="H82" i="26"/>
  <c r="T96" i="26"/>
  <c r="AB100" i="26"/>
  <c r="I105" i="26"/>
  <c r="Q4" i="26"/>
  <c r="H4" i="26"/>
  <c r="P13" i="26"/>
  <c r="AA59" i="26"/>
  <c r="P78" i="26"/>
  <c r="J37" i="26"/>
  <c r="R113" i="26"/>
  <c r="J71" i="26"/>
  <c r="W23" i="26"/>
  <c r="U112" i="26"/>
  <c r="AA78" i="26"/>
  <c r="C123" i="26"/>
  <c r="AB26" i="26"/>
  <c r="W25" i="26"/>
  <c r="J54" i="26"/>
  <c r="Q11" i="26"/>
  <c r="Q33" i="26"/>
  <c r="P70" i="26"/>
  <c r="AB24" i="26"/>
  <c r="J64" i="26"/>
  <c r="H27" i="26"/>
  <c r="U11" i="26"/>
  <c r="R36" i="26"/>
  <c r="V61" i="26"/>
  <c r="Q27" i="26"/>
  <c r="C56" i="26"/>
  <c r="R17" i="26"/>
  <c r="Q29" i="26"/>
  <c r="W47" i="26"/>
  <c r="Q64" i="26"/>
  <c r="AB17" i="26"/>
  <c r="W44" i="26"/>
  <c r="J53" i="26"/>
  <c r="J60" i="26"/>
  <c r="V64" i="26"/>
  <c r="P36" i="26"/>
  <c r="V11" i="26"/>
  <c r="R12" i="26"/>
  <c r="V29" i="26"/>
  <c r="V40" i="26"/>
  <c r="P53" i="26"/>
  <c r="H10" i="26"/>
  <c r="T34" i="26"/>
  <c r="T52" i="26"/>
  <c r="H101" i="26"/>
  <c r="W106" i="26"/>
  <c r="H106" i="26"/>
  <c r="S59" i="26"/>
  <c r="C84" i="26"/>
  <c r="AA102" i="26"/>
  <c r="S104" i="26"/>
  <c r="P107" i="26"/>
  <c r="AB71" i="26"/>
  <c r="J43" i="26"/>
  <c r="Q79" i="26"/>
  <c r="I97" i="26"/>
  <c r="V115" i="26"/>
  <c r="T118" i="26"/>
  <c r="J121" i="26"/>
  <c r="V130" i="26"/>
  <c r="H116" i="26"/>
  <c r="AA103" i="26"/>
  <c r="M103" i="26"/>
  <c r="I109" i="26"/>
  <c r="V124" i="26"/>
  <c r="T127" i="26"/>
  <c r="V113" i="26"/>
  <c r="W132" i="26"/>
  <c r="AA120" i="26"/>
  <c r="S133" i="26"/>
  <c r="AB132" i="26"/>
  <c r="C133" i="26"/>
  <c r="C81" i="26"/>
  <c r="H93" i="26"/>
  <c r="AB38" i="26"/>
  <c r="P72" i="26"/>
  <c r="M112" i="26"/>
  <c r="I111" i="26"/>
  <c r="AB119" i="26"/>
  <c r="S105" i="26"/>
  <c r="T12" i="26"/>
  <c r="P48" i="26"/>
  <c r="U41" i="26"/>
  <c r="I114" i="26"/>
  <c r="I92" i="26"/>
  <c r="W39" i="26"/>
  <c r="H119" i="26"/>
  <c r="W79" i="26"/>
  <c r="Q5" i="26"/>
  <c r="T113" i="26"/>
  <c r="S86" i="26"/>
  <c r="AB123" i="26"/>
  <c r="Q26" i="26"/>
  <c r="W26" i="26"/>
  <c r="W62" i="26"/>
  <c r="C14" i="26"/>
  <c r="P33" i="26"/>
  <c r="V70" i="26"/>
  <c r="H24" i="26"/>
  <c r="T27" i="26"/>
  <c r="C29" i="26"/>
  <c r="J14" i="26"/>
  <c r="R38" i="26"/>
  <c r="AA53" i="26"/>
  <c r="J31" i="26"/>
  <c r="T60" i="26"/>
  <c r="P25" i="26"/>
  <c r="J33" i="26"/>
  <c r="U47" i="26"/>
  <c r="M70" i="26"/>
  <c r="S20" i="26"/>
  <c r="S44" i="26"/>
  <c r="AB55" i="26"/>
  <c r="H60" i="26"/>
  <c r="U64" i="26"/>
  <c r="J36" i="26"/>
  <c r="T11" i="26"/>
  <c r="P12" i="26"/>
  <c r="U31" i="26"/>
  <c r="R40" i="26"/>
  <c r="AB54" i="26"/>
  <c r="H13" i="26"/>
  <c r="C37" i="26"/>
  <c r="Q65" i="26"/>
  <c r="W101" i="26"/>
  <c r="C106" i="26"/>
  <c r="U21" i="26"/>
  <c r="AB59" i="26"/>
  <c r="V84" i="26"/>
  <c r="H102" i="26"/>
  <c r="J104" i="26"/>
  <c r="W107" i="26"/>
  <c r="H71" i="26"/>
  <c r="J52" i="26"/>
  <c r="U93" i="26"/>
  <c r="P103" i="26"/>
  <c r="S115" i="26"/>
  <c r="S118" i="26"/>
  <c r="AB121" i="26"/>
  <c r="U130" i="26"/>
  <c r="W116" i="26"/>
  <c r="H103" i="26"/>
  <c r="AB108" i="26"/>
  <c r="H118" i="26"/>
  <c r="Q125" i="26"/>
  <c r="J133" i="26"/>
  <c r="Q114" i="26"/>
  <c r="R133" i="26"/>
  <c r="U123" i="26"/>
  <c r="H113" i="26"/>
  <c r="T133" i="26"/>
  <c r="R119" i="26"/>
  <c r="T59" i="26"/>
  <c r="S98" i="26"/>
  <c r="I42" i="26"/>
  <c r="I79" i="26"/>
  <c r="H124" i="26"/>
  <c r="AA112" i="26"/>
  <c r="P122" i="26"/>
  <c r="V105" i="26"/>
  <c r="AB12" i="26"/>
  <c r="J48" i="26"/>
  <c r="T41" i="26"/>
  <c r="M117" i="26"/>
  <c r="AB92" i="26"/>
  <c r="AB52" i="26"/>
  <c r="S120" i="26"/>
  <c r="P86" i="26"/>
  <c r="P11" i="26"/>
  <c r="W117" i="26"/>
  <c r="M96" i="26"/>
  <c r="J95" i="26"/>
  <c r="H6" i="26"/>
  <c r="AB27" i="26"/>
  <c r="Q57" i="26"/>
  <c r="AB14" i="26"/>
  <c r="AB33" i="26"/>
  <c r="J70" i="26"/>
  <c r="W24" i="26"/>
  <c r="V27" i="26"/>
  <c r="S6" i="26"/>
  <c r="R15" i="26"/>
  <c r="H54" i="26"/>
  <c r="H53" i="26"/>
  <c r="I33" i="26"/>
  <c r="P64" i="26"/>
  <c r="J25" i="26"/>
  <c r="W36" i="26"/>
  <c r="T51" i="26"/>
  <c r="R6" i="26"/>
  <c r="S22" i="26"/>
  <c r="Q44" i="26"/>
  <c r="I55" i="26"/>
  <c r="AB60" i="26"/>
  <c r="S64" i="26"/>
  <c r="AA38" i="26"/>
  <c r="U27" i="26"/>
  <c r="U14" i="26"/>
  <c r="U33" i="26"/>
  <c r="T42" i="26"/>
  <c r="J56" i="26"/>
  <c r="H16" i="26"/>
  <c r="AA37" i="26"/>
  <c r="T71" i="26"/>
  <c r="C101" i="26"/>
  <c r="V106" i="26"/>
  <c r="U30" i="26"/>
  <c r="H59" i="26"/>
  <c r="U84" i="26"/>
  <c r="I102" i="26"/>
  <c r="I104" i="26"/>
  <c r="C107" i="26"/>
  <c r="R71" i="26"/>
  <c r="U65" i="26"/>
  <c r="M84" i="26"/>
  <c r="C109" i="26"/>
  <c r="R81" i="26"/>
  <c r="Q118" i="26"/>
  <c r="I121" i="26"/>
  <c r="T130" i="26"/>
  <c r="C116" i="26"/>
  <c r="S103" i="26"/>
  <c r="I108" i="26"/>
  <c r="H121" i="26"/>
  <c r="H126" i="26"/>
  <c r="J119" i="26"/>
  <c r="P119" i="26"/>
  <c r="U95" i="26"/>
  <c r="P124" i="26"/>
  <c r="S114" i="26"/>
  <c r="U133" i="26"/>
  <c r="U71" i="26"/>
  <c r="Q84" i="26"/>
  <c r="R63" i="26"/>
  <c r="H100" i="26"/>
  <c r="C43" i="26"/>
  <c r="J126" i="26"/>
  <c r="H39" i="26"/>
  <c r="M105" i="26"/>
  <c r="U12" i="26"/>
  <c r="I21" i="26"/>
  <c r="T49" i="26"/>
  <c r="R95" i="26"/>
  <c r="AA98" i="26"/>
  <c r="H58" i="26"/>
  <c r="AA122" i="26"/>
  <c r="AA95" i="26"/>
  <c r="C23" i="26"/>
  <c r="W123" i="26"/>
  <c r="C99" i="26"/>
  <c r="AA119" i="26"/>
  <c r="T26" i="26"/>
  <c r="AB29" i="26"/>
  <c r="AB57" i="26"/>
  <c r="Q17" i="26"/>
  <c r="H33" i="26"/>
  <c r="I70" i="26"/>
  <c r="S11" i="26"/>
  <c r="P27" i="26"/>
  <c r="I94" i="26"/>
  <c r="P15" i="26"/>
  <c r="S55" i="26"/>
  <c r="AB53" i="26"/>
  <c r="S36" i="26"/>
  <c r="H70" i="26"/>
  <c r="V25" i="26"/>
  <c r="T38" i="26"/>
  <c r="Q51" i="26"/>
  <c r="AA11" i="26"/>
  <c r="Q25" i="26"/>
  <c r="P49" i="26"/>
  <c r="R55" i="26"/>
  <c r="W60" i="26"/>
  <c r="R70" i="26"/>
  <c r="H38" i="26"/>
  <c r="I17" i="26"/>
  <c r="J17" i="26"/>
  <c r="AA35" i="26"/>
  <c r="Q42" i="26"/>
  <c r="V57" i="26"/>
  <c r="H19" i="26"/>
  <c r="R39" i="26"/>
  <c r="T77" i="26"/>
  <c r="V101" i="26"/>
  <c r="U106" i="26"/>
  <c r="V34" i="26"/>
  <c r="P93" i="26"/>
  <c r="J84" i="26"/>
  <c r="C102" i="26"/>
  <c r="H104" i="26"/>
  <c r="AB107" i="26"/>
  <c r="P77" i="26"/>
  <c r="T65" i="26"/>
  <c r="J85" i="26"/>
  <c r="Q115" i="26"/>
  <c r="Q96" i="26"/>
  <c r="P118" i="26"/>
  <c r="S81" i="26"/>
  <c r="S130" i="26"/>
  <c r="U116" i="26"/>
  <c r="R115" i="26"/>
  <c r="AA108" i="26"/>
  <c r="V100" i="26"/>
  <c r="AA126" i="26"/>
  <c r="V127" i="26"/>
  <c r="C120" i="26"/>
  <c r="U99" i="26"/>
  <c r="C125" i="26"/>
  <c r="U114" i="26"/>
  <c r="H72" i="26"/>
  <c r="J32" i="26"/>
  <c r="R94" i="26"/>
  <c r="J16" i="26"/>
  <c r="I126" i="26"/>
  <c r="Q52" i="26"/>
  <c r="S16" i="26"/>
  <c r="Q47" i="26"/>
  <c r="C20" i="26"/>
  <c r="V28" i="26"/>
  <c r="U80" i="26"/>
  <c r="U122" i="26"/>
  <c r="AA110" i="26"/>
  <c r="R78" i="26"/>
  <c r="P126" i="26"/>
  <c r="J109" i="26"/>
  <c r="R34" i="26"/>
  <c r="T124" i="26"/>
  <c r="P109" i="26"/>
  <c r="H123" i="26"/>
  <c r="I6" i="26"/>
  <c r="C36" i="26"/>
  <c r="H57" i="26"/>
  <c r="P22" i="26"/>
  <c r="W33" i="26"/>
  <c r="C70" i="26"/>
  <c r="I22" i="26"/>
  <c r="J27" i="26"/>
  <c r="S17" i="26"/>
  <c r="U17" i="26"/>
  <c r="S60" i="26"/>
  <c r="C53" i="26"/>
  <c r="S38" i="26"/>
  <c r="U62" i="26"/>
  <c r="T25" i="26"/>
  <c r="T45" i="26"/>
  <c r="P51" i="26"/>
  <c r="P14" i="26"/>
  <c r="R26" i="26"/>
  <c r="W49" i="26"/>
  <c r="U55" i="26"/>
  <c r="R62" i="26"/>
  <c r="V17" i="26"/>
  <c r="P38" i="26"/>
  <c r="R24" i="26"/>
  <c r="R18" i="26"/>
  <c r="H35" i="26"/>
  <c r="P42" i="26"/>
  <c r="T62" i="26"/>
  <c r="R21" i="26"/>
  <c r="AA41" i="26"/>
  <c r="Q78" i="26"/>
  <c r="Q101" i="26"/>
  <c r="P106" i="26"/>
  <c r="U39" i="26"/>
  <c r="AB86" i="26"/>
  <c r="R85" i="26"/>
  <c r="AB102" i="26"/>
  <c r="AB104" i="26"/>
  <c r="AA107" i="26"/>
  <c r="S77" i="26"/>
  <c r="I71" i="26"/>
  <c r="M86" i="26"/>
  <c r="P115" i="26"/>
  <c r="U103" i="26"/>
  <c r="W121" i="26"/>
  <c r="S96" i="26"/>
  <c r="R130" i="26"/>
  <c r="T116" i="26"/>
  <c r="Q81" i="26"/>
  <c r="H108" i="26"/>
  <c r="V112" i="26"/>
  <c r="S127" i="26"/>
  <c r="Q128" i="26"/>
  <c r="W120" i="26"/>
  <c r="P100" i="26"/>
  <c r="W125" i="26"/>
  <c r="I120" i="26"/>
  <c r="T119" i="26"/>
  <c r="C24" i="26"/>
  <c r="I61" i="26"/>
  <c r="U56" i="26"/>
  <c r="C62" i="26"/>
  <c r="U19" i="26"/>
  <c r="C34" i="26"/>
  <c r="H18" i="26"/>
  <c r="S37" i="26"/>
  <c r="I129" i="26"/>
  <c r="T72" i="26"/>
  <c r="H22" i="26"/>
  <c r="I47" i="26"/>
  <c r="T30" i="26"/>
  <c r="U28" i="26"/>
  <c r="AB80" i="26"/>
  <c r="P123" i="26"/>
  <c r="S111" i="26"/>
  <c r="V79" i="26"/>
  <c r="M128" i="26"/>
  <c r="W111" i="26"/>
  <c r="R46" i="26"/>
  <c r="T129" i="26"/>
  <c r="C111" i="26"/>
  <c r="AA124" i="26"/>
  <c r="S94" i="26"/>
  <c r="C38" i="26"/>
  <c r="R57" i="26"/>
  <c r="AB25" i="26"/>
  <c r="I36" i="26"/>
  <c r="AB70" i="26"/>
  <c r="C25" i="26"/>
  <c r="AA29" i="26"/>
  <c r="R4" i="26"/>
  <c r="J22" i="26"/>
  <c r="AB61" i="26"/>
  <c r="W53" i="26"/>
  <c r="V55" i="26"/>
  <c r="AA62" i="26"/>
  <c r="W6" i="26"/>
  <c r="V45" i="26"/>
  <c r="J51" i="26"/>
  <c r="AA17" i="26"/>
  <c r="S27" i="26"/>
  <c r="V49" i="26"/>
  <c r="T55" i="26"/>
  <c r="AB64" i="26"/>
  <c r="T17" i="26"/>
  <c r="W38" i="26"/>
  <c r="U26" i="26"/>
  <c r="P18" i="26"/>
  <c r="AB35" i="26"/>
  <c r="AB42" i="26"/>
  <c r="W70" i="26"/>
  <c r="AA23" i="26"/>
  <c r="H41" i="26"/>
  <c r="P79" i="26"/>
  <c r="I101" i="26"/>
  <c r="AB106" i="26"/>
  <c r="V43" i="26"/>
  <c r="I86" i="26"/>
  <c r="Q85" i="26"/>
  <c r="W102" i="26"/>
  <c r="AA104" i="26"/>
  <c r="U107" i="26"/>
  <c r="AA77" i="26"/>
  <c r="I77" i="26"/>
  <c r="W72" i="26"/>
  <c r="J115" i="26"/>
  <c r="J118" i="26"/>
  <c r="C121" i="26"/>
  <c r="J130" i="26"/>
  <c r="Q130" i="26"/>
  <c r="S116" i="26"/>
  <c r="P81" i="26"/>
  <c r="W108" i="26"/>
  <c r="Q113" i="26"/>
  <c r="J128" i="26"/>
  <c r="J131" i="26"/>
  <c r="V125" i="26"/>
  <c r="U111" i="26"/>
  <c r="R126" i="26"/>
  <c r="AB120" i="26"/>
  <c r="U126" i="26"/>
  <c r="P4" i="26"/>
  <c r="U53" i="26"/>
  <c r="AA6" i="26"/>
  <c r="U7" i="26"/>
  <c r="U110" i="26"/>
  <c r="W100" i="26"/>
  <c r="I52" i="26"/>
  <c r="T15" i="26"/>
  <c r="T8" i="26"/>
  <c r="W46" i="26"/>
  <c r="AA19" i="26"/>
  <c r="P30" i="26"/>
  <c r="W77" i="26"/>
  <c r="T80" i="26"/>
  <c r="H37" i="26"/>
  <c r="S117" i="26"/>
  <c r="AB81" i="26"/>
  <c r="P5" i="26"/>
  <c r="S113" i="26"/>
  <c r="C52" i="26"/>
  <c r="M131" i="26"/>
  <c r="AB111" i="26"/>
  <c r="AB125" i="26"/>
  <c r="W94" i="26"/>
  <c r="I51" i="26"/>
  <c r="S57" i="26"/>
  <c r="C27" i="26"/>
  <c r="J38" i="26"/>
  <c r="AA70" i="26"/>
  <c r="I26" i="26"/>
  <c r="H29" i="26"/>
  <c r="W19" i="26"/>
  <c r="R103" i="26"/>
  <c r="S32" i="26"/>
  <c r="I83" i="26"/>
  <c r="V37" i="26"/>
  <c r="W37" i="26"/>
  <c r="AA83" i="26"/>
  <c r="J19" i="26"/>
  <c r="R50" i="26"/>
  <c r="H77" i="26"/>
  <c r="P95" i="26"/>
  <c r="U22" i="26"/>
  <c r="M125" i="26"/>
  <c r="J97" i="26"/>
  <c r="W8" i="26"/>
  <c r="T120" i="26"/>
  <c r="AA79" i="26"/>
  <c r="R5" i="26"/>
  <c r="AA123" i="26"/>
  <c r="AA129" i="26"/>
  <c r="W14" i="26"/>
  <c r="R53" i="26"/>
  <c r="C57" i="26"/>
  <c r="P31" i="26"/>
  <c r="J55" i="26"/>
  <c r="T70" i="26"/>
  <c r="H31" i="26"/>
  <c r="P29" i="26"/>
  <c r="U6" i="26"/>
  <c r="H25" i="26"/>
  <c r="J61" i="26"/>
  <c r="S53" i="26"/>
  <c r="T56" i="26"/>
  <c r="P62" i="26"/>
  <c r="P94" i="26"/>
  <c r="P45" i="26"/>
  <c r="H51" i="26"/>
  <c r="Q94" i="26"/>
  <c r="Q31" i="26"/>
  <c r="I53" i="26"/>
  <c r="H55" i="26"/>
  <c r="R64" i="26"/>
  <c r="S25" i="26"/>
  <c r="U57" i="26"/>
  <c r="J6" i="26"/>
  <c r="V22" i="26"/>
  <c r="W35" i="26"/>
  <c r="W42" i="26"/>
  <c r="C93" i="26"/>
  <c r="C28" i="26"/>
  <c r="C46" i="26"/>
  <c r="S82" i="26"/>
  <c r="U101" i="26"/>
  <c r="S106" i="26"/>
  <c r="V52" i="26"/>
  <c r="H86" i="26"/>
  <c r="AB85" i="26"/>
  <c r="U102" i="26"/>
  <c r="V104" i="26"/>
  <c r="S107" i="26"/>
  <c r="T93" i="26"/>
  <c r="C78" i="26"/>
  <c r="H81" i="26"/>
  <c r="I115" i="26"/>
  <c r="I118" i="26"/>
  <c r="T121" i="26"/>
  <c r="I130" i="26"/>
  <c r="U63" i="26"/>
  <c r="Q116" i="26"/>
  <c r="AB96" i="26"/>
  <c r="R108" i="26"/>
  <c r="AA114" i="26"/>
  <c r="C131" i="26"/>
  <c r="P133" i="26"/>
  <c r="H127" i="26"/>
  <c r="C113" i="26"/>
  <c r="AB127" i="26"/>
  <c r="S126" i="26"/>
  <c r="C128" i="26"/>
  <c r="P50" i="26"/>
  <c r="J79" i="26"/>
  <c r="V110" i="26"/>
  <c r="T63" i="26"/>
  <c r="AA92" i="26"/>
  <c r="P39" i="26"/>
  <c r="Q39" i="26"/>
  <c r="U85" i="26"/>
  <c r="W30" i="26"/>
  <c r="V4" i="26"/>
  <c r="M99" i="26"/>
  <c r="U23" i="26"/>
  <c r="M126" i="26"/>
  <c r="I8" i="26"/>
  <c r="H12" i="26"/>
  <c r="U61" i="26"/>
  <c r="J108" i="26"/>
  <c r="C50" i="26"/>
  <c r="I50" i="26"/>
  <c r="U108" i="26"/>
  <c r="V13" i="26"/>
  <c r="W18" i="26"/>
  <c r="J35" i="26"/>
  <c r="C114" i="26"/>
  <c r="I38" i="26"/>
  <c r="S95" i="26"/>
  <c r="M102" i="26"/>
  <c r="AA43" i="26"/>
  <c r="R125" i="26"/>
  <c r="R86" i="26"/>
  <c r="Q45" i="26"/>
  <c r="C103" i="26"/>
  <c r="H133" i="26"/>
  <c r="H20" i="26"/>
  <c r="V54" i="26"/>
  <c r="Q6" i="26"/>
  <c r="V31" i="26"/>
  <c r="R11" i="26"/>
  <c r="T94" i="26"/>
  <c r="Q38" i="26"/>
  <c r="U29" i="26"/>
  <c r="J94" i="26"/>
  <c r="J29" i="26"/>
  <c r="P61" i="26"/>
  <c r="W11" i="26"/>
  <c r="Q56" i="26"/>
  <c r="H62" i="26"/>
  <c r="J24" i="26"/>
  <c r="AA47" i="26"/>
  <c r="W55" i="26"/>
  <c r="AB11" i="26"/>
  <c r="H44" i="26"/>
  <c r="Q62" i="26"/>
  <c r="Q60" i="26"/>
  <c r="H64" i="26"/>
  <c r="T36" i="26"/>
  <c r="S70" i="26"/>
  <c r="P7" i="26"/>
  <c r="U25" i="26"/>
  <c r="Q35" i="26"/>
  <c r="J47" i="26"/>
  <c r="AA93" i="26"/>
  <c r="R30" i="26"/>
  <c r="R48" i="26"/>
  <c r="T84" i="26"/>
  <c r="S101" i="26"/>
  <c r="Q106" i="26"/>
  <c r="I58" i="26"/>
  <c r="V86" i="26"/>
  <c r="S102" i="26"/>
  <c r="J102" i="26"/>
  <c r="M104" i="26"/>
  <c r="J107" i="26"/>
  <c r="I85" i="26"/>
  <c r="S79" i="26"/>
  <c r="T97" i="26"/>
  <c r="H115" i="26"/>
  <c r="C118" i="26"/>
  <c r="R121" i="26"/>
  <c r="H130" i="26"/>
  <c r="U97" i="26"/>
  <c r="J103" i="26"/>
  <c r="AA96" i="26"/>
  <c r="S109" i="26"/>
  <c r="C119" i="26"/>
  <c r="R132" i="26"/>
  <c r="W127" i="26"/>
  <c r="S128" i="26"/>
  <c r="R114" i="26"/>
  <c r="Q131" i="26"/>
  <c r="U128" i="26"/>
  <c r="T131" i="26"/>
  <c r="H32" i="26"/>
  <c r="H50" i="26"/>
  <c r="J101" i="26"/>
  <c r="U59" i="26"/>
  <c r="Q102" i="26"/>
  <c r="Q107" i="26"/>
  <c r="M118" i="26"/>
  <c r="S56" i="26"/>
  <c r="I15" i="26"/>
  <c r="T37" i="26"/>
  <c r="C80" i="26"/>
  <c r="S85" i="26"/>
  <c r="Q98" i="26"/>
  <c r="AA30" i="26"/>
  <c r="W21" i="26"/>
  <c r="S9" i="26"/>
  <c r="R127" i="26"/>
  <c r="U51" i="26"/>
  <c r="W16" i="26"/>
  <c r="H109" i="26"/>
  <c r="H45" i="26"/>
  <c r="T126" i="26"/>
  <c r="P97" i="26"/>
  <c r="S46" i="26"/>
  <c r="AB113" i="26"/>
  <c r="AA26" i="26"/>
  <c r="P20" i="26"/>
  <c r="S54" i="26"/>
  <c r="C94" i="26"/>
  <c r="R31" i="26"/>
  <c r="H14" i="26"/>
  <c r="T24" i="26"/>
  <c r="P55" i="26"/>
  <c r="V14" i="26"/>
  <c r="R9" i="26"/>
  <c r="I31" i="26"/>
  <c r="C61" i="26"/>
  <c r="W17" i="26"/>
  <c r="I56" i="26"/>
  <c r="AB62" i="26"/>
  <c r="P26" i="26"/>
  <c r="H47" i="26"/>
  <c r="I57" i="26"/>
  <c r="Q14" i="26"/>
  <c r="AB44" i="26"/>
  <c r="Q70" i="26"/>
  <c r="P60" i="26"/>
  <c r="C64" i="26"/>
  <c r="V36" i="26"/>
  <c r="V6" i="26"/>
  <c r="U94" i="26"/>
  <c r="V26" i="26"/>
  <c r="P40" i="26"/>
  <c r="I49" i="26"/>
  <c r="H5" i="26"/>
  <c r="AA32" i="26"/>
  <c r="AA50" i="26"/>
  <c r="V85" i="26"/>
  <c r="P101" i="26"/>
  <c r="M106" i="26"/>
  <c r="V58" i="26"/>
  <c r="Q93" i="26"/>
  <c r="R102" i="26"/>
  <c r="U104" i="26"/>
  <c r="R107" i="26"/>
  <c r="H107" i="26"/>
  <c r="J86" i="26"/>
  <c r="AB79" i="26"/>
  <c r="S97" i="26"/>
  <c r="W115" i="26"/>
  <c r="V118" i="26"/>
  <c r="Q121" i="26"/>
  <c r="W130" i="26"/>
  <c r="M115" i="26"/>
  <c r="AB103" i="26"/>
  <c r="H96" i="26"/>
  <c r="R109" i="26"/>
  <c r="W119" i="26"/>
  <c r="I133" i="26"/>
  <c r="R128" i="26"/>
  <c r="P131" i="26"/>
  <c r="Q119" i="26"/>
  <c r="H132" i="26"/>
  <c r="R131" i="26"/>
  <c r="V133" i="26"/>
  <c r="H8" i="26"/>
  <c r="AA101" i="26"/>
  <c r="J106" i="26"/>
  <c r="W84" i="26"/>
  <c r="T104" i="26"/>
  <c r="P71" i="26"/>
  <c r="S100" i="26"/>
  <c r="V94" i="26"/>
  <c r="AB51" i="26"/>
  <c r="S14" i="26"/>
  <c r="W93" i="26"/>
  <c r="U48" i="26"/>
  <c r="C77" i="26"/>
  <c r="AB118" i="26"/>
  <c r="R116" i="26"/>
  <c r="U129" i="26"/>
  <c r="I127" i="26"/>
  <c r="U117" i="26"/>
  <c r="H120" i="26"/>
  <c r="Q34" i="26"/>
  <c r="Q36" i="26"/>
  <c r="W51" i="26"/>
  <c r="W27" i="26"/>
  <c r="R93" i="26"/>
  <c r="AB58" i="26"/>
  <c r="I84" i="26"/>
  <c r="W118" i="26"/>
  <c r="J116" i="26"/>
  <c r="W131" i="26"/>
  <c r="T128" i="26"/>
  <c r="I60" i="26"/>
  <c r="I122" i="26"/>
  <c r="W29" i="26"/>
  <c r="C6" i="26"/>
  <c r="U38" i="26"/>
  <c r="H23" i="26"/>
  <c r="AA86" i="26"/>
  <c r="J34" i="26"/>
  <c r="U118" i="26"/>
  <c r="I103" i="26"/>
  <c r="AB133" i="26"/>
  <c r="AA132" i="26"/>
  <c r="W64" i="26"/>
  <c r="C82" i="26"/>
  <c r="T7" i="26"/>
  <c r="C11" i="26"/>
  <c r="S62" i="26"/>
  <c r="AA28" i="26"/>
  <c r="Q86" i="26"/>
  <c r="W78" i="26"/>
  <c r="V121" i="26"/>
  <c r="V81" i="26"/>
  <c r="U132" i="26"/>
  <c r="H125" i="26"/>
  <c r="AA115" i="26"/>
  <c r="C115" i="26"/>
  <c r="S34" i="26"/>
  <c r="J26" i="26"/>
  <c r="R29" i="26"/>
  <c r="T29" i="26"/>
  <c r="T43" i="26"/>
  <c r="T85" i="26"/>
  <c r="T78" i="26"/>
  <c r="S121" i="26"/>
  <c r="I96" i="26"/>
  <c r="C127" i="26"/>
  <c r="J127" i="26"/>
  <c r="W113" i="26"/>
  <c r="AA116" i="26"/>
  <c r="U124" i="26"/>
  <c r="S61" i="26"/>
  <c r="AA44" i="26"/>
  <c r="R7" i="26"/>
  <c r="AA46" i="26"/>
  <c r="C85" i="26"/>
  <c r="H79" i="26"/>
  <c r="P121" i="26"/>
  <c r="R96" i="26"/>
  <c r="Q133" i="26"/>
  <c r="I132" i="26"/>
  <c r="P127" i="26"/>
  <c r="U72" i="26"/>
  <c r="R120" i="26"/>
  <c r="AA131" i="26"/>
  <c r="Q53" i="26"/>
  <c r="R49" i="26"/>
  <c r="AB20" i="26"/>
  <c r="I93" i="26"/>
  <c r="V102" i="26"/>
  <c r="C72" i="26"/>
  <c r="AB130" i="26"/>
  <c r="C108" i="26"/>
  <c r="Q126" i="26"/>
  <c r="M107" i="26"/>
  <c r="AA20" i="26"/>
  <c r="R56" i="26"/>
  <c r="R54" i="26"/>
  <c r="S24" i="26"/>
  <c r="U82" i="26"/>
  <c r="P102" i="26"/>
  <c r="C96" i="26"/>
  <c r="AA130" i="26"/>
  <c r="T109" i="26"/>
  <c r="AA127" i="26"/>
  <c r="W128" i="26"/>
  <c r="R106" i="26"/>
  <c r="Q54" i="26"/>
  <c r="J62" i="26"/>
  <c r="Q55" i="26"/>
  <c r="C35" i="26"/>
  <c r="AB101" i="26"/>
  <c r="W104" i="26"/>
  <c r="AB97" i="26"/>
  <c r="C130" i="26"/>
  <c r="AB109" i="26"/>
  <c r="C132" i="26"/>
  <c r="H128" i="26"/>
  <c r="J45" i="26"/>
  <c r="AA57" i="26"/>
  <c r="Q22" i="26"/>
  <c r="T57" i="26"/>
  <c r="S35" i="26"/>
  <c r="T101" i="26"/>
  <c r="Q104" i="26"/>
  <c r="AB115" i="26"/>
  <c r="P130" i="26"/>
  <c r="H114" i="26"/>
  <c r="P112" i="26"/>
  <c r="W31" i="26"/>
  <c r="U45" i="26"/>
  <c r="I64" i="26"/>
  <c r="H42" i="26"/>
  <c r="AA106" i="26"/>
  <c r="T107" i="26"/>
  <c r="I45" i="26"/>
  <c r="P107" i="25"/>
  <c r="S75" i="25"/>
  <c r="Q66" i="25"/>
  <c r="H55" i="25"/>
  <c r="R75" i="25"/>
  <c r="I116" i="25"/>
  <c r="Q75" i="25"/>
  <c r="Q48" i="25"/>
  <c r="T120" i="25"/>
  <c r="P75" i="25"/>
  <c r="W10" i="25"/>
  <c r="M120" i="25"/>
  <c r="M75" i="25"/>
  <c r="V39" i="25"/>
  <c r="J120" i="25"/>
  <c r="C75" i="25"/>
  <c r="V36" i="25"/>
  <c r="AB84" i="25"/>
  <c r="AA19" i="25"/>
  <c r="AB108" i="25"/>
  <c r="W84" i="25"/>
  <c r="R46" i="25"/>
  <c r="H36" i="25"/>
  <c r="R19" i="25"/>
  <c r="S134" i="25"/>
  <c r="S108" i="25"/>
  <c r="C36" i="25"/>
  <c r="AB12" i="25"/>
  <c r="AB66" i="25"/>
  <c r="R6" i="25"/>
  <c r="V121" i="25"/>
  <c r="W50" i="25"/>
  <c r="AA118" i="25"/>
  <c r="P129" i="25"/>
  <c r="Q52" i="25"/>
  <c r="T69" i="25"/>
  <c r="R91" i="25"/>
  <c r="J137" i="25"/>
  <c r="AA99" i="25"/>
  <c r="S50" i="25"/>
  <c r="P113" i="25"/>
  <c r="AA121" i="25"/>
  <c r="M110" i="25"/>
  <c r="AB121" i="25"/>
  <c r="H84" i="25"/>
  <c r="S37" i="25"/>
  <c r="T35" i="25"/>
  <c r="C87" i="25"/>
  <c r="Q20" i="25"/>
  <c r="S49" i="25"/>
  <c r="AB64" i="25"/>
  <c r="J116" i="25"/>
  <c r="W28" i="25"/>
  <c r="S90" i="25"/>
  <c r="V7" i="25"/>
  <c r="J124" i="25"/>
  <c r="T114" i="25"/>
  <c r="H43" i="25"/>
  <c r="U117" i="25"/>
  <c r="P105" i="25"/>
  <c r="R62" i="25"/>
  <c r="Q62" i="25"/>
  <c r="V107" i="25"/>
  <c r="AB36" i="25"/>
  <c r="I98" i="25"/>
  <c r="V114" i="25"/>
  <c r="AA136" i="25"/>
  <c r="S27" i="25"/>
  <c r="AB62" i="25"/>
  <c r="P106" i="25"/>
  <c r="H126" i="25"/>
  <c r="Q106" i="25"/>
  <c r="R106" i="25"/>
  <c r="I56" i="25"/>
  <c r="M126" i="25"/>
  <c r="U10" i="25"/>
  <c r="C83" i="25"/>
  <c r="W129" i="25"/>
  <c r="V38" i="25"/>
  <c r="R139" i="25"/>
  <c r="Q91" i="25"/>
  <c r="AA102" i="25"/>
  <c r="AB107" i="25"/>
  <c r="I64" i="25"/>
  <c r="Q56" i="25"/>
  <c r="C39" i="25"/>
  <c r="I133" i="25"/>
  <c r="J58" i="25"/>
  <c r="W26" i="25"/>
  <c r="C46" i="25"/>
  <c r="AA69" i="25"/>
  <c r="P100" i="25"/>
  <c r="Q132" i="25"/>
  <c r="R52" i="25"/>
  <c r="W25" i="25"/>
  <c r="T52" i="25"/>
  <c r="C82" i="25"/>
  <c r="C112" i="25"/>
  <c r="U134" i="25"/>
  <c r="W63" i="25"/>
  <c r="C102" i="25"/>
  <c r="S132" i="25"/>
  <c r="AA25" i="25"/>
  <c r="P20" i="25"/>
  <c r="AB43" i="25"/>
  <c r="S74" i="25"/>
  <c r="I112" i="25"/>
  <c r="AA16" i="25"/>
  <c r="V99" i="25"/>
  <c r="Q40" i="25"/>
  <c r="U92" i="25"/>
  <c r="S17" i="25"/>
  <c r="P127" i="25"/>
  <c r="AB83" i="25"/>
  <c r="Q134" i="25"/>
  <c r="Q55" i="25"/>
  <c r="U84" i="25"/>
  <c r="P136" i="25"/>
  <c r="AB98" i="25"/>
  <c r="J5" i="25"/>
  <c r="J103" i="25"/>
  <c r="AA85" i="25"/>
  <c r="H121" i="25"/>
  <c r="C69" i="25"/>
  <c r="I120" i="25"/>
  <c r="P125" i="25"/>
  <c r="M111" i="25"/>
  <c r="AB45" i="25"/>
  <c r="T37" i="25"/>
  <c r="I87" i="25"/>
  <c r="T26" i="25"/>
  <c r="Q60" i="25"/>
  <c r="AA67" i="25"/>
  <c r="R119" i="25"/>
  <c r="S36" i="25"/>
  <c r="R103" i="25"/>
  <c r="V49" i="25"/>
  <c r="J136" i="25"/>
  <c r="R122" i="25"/>
  <c r="P48" i="25"/>
  <c r="S122" i="25"/>
  <c r="M129" i="25"/>
  <c r="T110" i="25"/>
  <c r="H100" i="25"/>
  <c r="T108" i="25"/>
  <c r="C44" i="25"/>
  <c r="M100" i="25"/>
  <c r="M118" i="25"/>
  <c r="S138" i="25"/>
  <c r="Q35" i="25"/>
  <c r="J66" i="25"/>
  <c r="AA107" i="25"/>
  <c r="T127" i="25"/>
  <c r="M117" i="25"/>
  <c r="P117" i="25"/>
  <c r="T59" i="25"/>
  <c r="V129" i="25"/>
  <c r="U11" i="25"/>
  <c r="U89" i="25"/>
  <c r="I132" i="25"/>
  <c r="J46" i="25"/>
  <c r="AB100" i="25"/>
  <c r="AB99" i="25"/>
  <c r="H25" i="25"/>
  <c r="S112" i="25"/>
  <c r="C65" i="25"/>
  <c r="I83" i="25"/>
  <c r="J51" i="25"/>
  <c r="S43" i="25"/>
  <c r="H74" i="25"/>
  <c r="I28" i="25"/>
  <c r="AB46" i="25"/>
  <c r="J74" i="25"/>
  <c r="C101" i="25"/>
  <c r="J133" i="25"/>
  <c r="J83" i="25"/>
  <c r="J28" i="25"/>
  <c r="R53" i="25"/>
  <c r="W83" i="25"/>
  <c r="W112" i="25"/>
  <c r="R136" i="25"/>
  <c r="U64" i="25"/>
  <c r="M107" i="25"/>
  <c r="U133" i="25"/>
  <c r="C27" i="25"/>
  <c r="AA24" i="25"/>
  <c r="I49" i="25"/>
  <c r="M82" i="25"/>
  <c r="AB112" i="25"/>
  <c r="AB24" i="25"/>
  <c r="M127" i="25"/>
  <c r="P40" i="25"/>
  <c r="H22" i="25"/>
  <c r="V133" i="25"/>
  <c r="AA88" i="25"/>
  <c r="W140" i="25"/>
  <c r="Q46" i="25"/>
  <c r="J90" i="25"/>
  <c r="P66" i="25"/>
  <c r="I102" i="25"/>
  <c r="U16" i="25"/>
  <c r="V110" i="25"/>
  <c r="AA6" i="25"/>
  <c r="M125" i="25"/>
  <c r="P110" i="25"/>
  <c r="J121" i="25"/>
  <c r="T17" i="25"/>
  <c r="U120" i="25"/>
  <c r="H49" i="25"/>
  <c r="J49" i="25"/>
  <c r="C109" i="25"/>
  <c r="U28" i="25"/>
  <c r="R20" i="25"/>
  <c r="S69" i="25"/>
  <c r="V120" i="25"/>
  <c r="AA37" i="25"/>
  <c r="M108" i="25"/>
  <c r="AA60" i="25"/>
  <c r="T20" i="25"/>
  <c r="M124" i="25"/>
  <c r="C58" i="25"/>
  <c r="W124" i="25"/>
  <c r="C100" i="25"/>
  <c r="S111" i="25"/>
  <c r="P101" i="25"/>
  <c r="C6" i="25"/>
  <c r="V45" i="25"/>
  <c r="R101" i="25"/>
  <c r="U119" i="25"/>
  <c r="Q12" i="25"/>
  <c r="Q38" i="25"/>
  <c r="AB74" i="25"/>
  <c r="V108" i="25"/>
  <c r="S129" i="25"/>
  <c r="Q118" i="25"/>
  <c r="R118" i="25"/>
  <c r="T89" i="25"/>
  <c r="M137" i="25"/>
  <c r="T29" i="25"/>
  <c r="W100" i="25"/>
  <c r="Q139" i="25"/>
  <c r="J48" i="25"/>
  <c r="V126" i="25"/>
  <c r="J102" i="25"/>
  <c r="J34" i="25"/>
  <c r="AB113" i="25"/>
  <c r="C8" i="25"/>
  <c r="H85" i="25"/>
  <c r="Q54" i="25"/>
  <c r="I58" i="25"/>
  <c r="I86" i="25"/>
  <c r="J29" i="25"/>
  <c r="AA49" i="25"/>
  <c r="H75" i="25"/>
  <c r="H103" i="25"/>
  <c r="T134" i="25"/>
  <c r="J85" i="25"/>
  <c r="P30" i="25"/>
  <c r="W55" i="25"/>
  <c r="R84" i="25"/>
  <c r="C117" i="25"/>
  <c r="Q137" i="25"/>
  <c r="S65" i="25"/>
  <c r="H112" i="25"/>
  <c r="V134" i="25"/>
  <c r="P29" i="25"/>
  <c r="AB25" i="25"/>
  <c r="J50" i="25"/>
  <c r="T84" i="25"/>
  <c r="J115" i="25"/>
  <c r="AB51" i="25"/>
  <c r="AA128" i="25"/>
  <c r="T57" i="25"/>
  <c r="S92" i="25"/>
  <c r="AB28" i="25"/>
  <c r="P139" i="25"/>
  <c r="AA101" i="25"/>
  <c r="S8" i="25"/>
  <c r="V63" i="25"/>
  <c r="AA105" i="25"/>
  <c r="J117" i="25"/>
  <c r="W109" i="25"/>
  <c r="Q21" i="25"/>
  <c r="AA120" i="25"/>
  <c r="W36" i="25"/>
  <c r="W27" i="25"/>
  <c r="AA84" i="25"/>
  <c r="AB140" i="25"/>
  <c r="J37" i="25"/>
  <c r="T122" i="25"/>
  <c r="J62" i="25"/>
  <c r="C53" i="25"/>
  <c r="H114" i="25"/>
  <c r="T87" i="25"/>
  <c r="U26" i="25"/>
  <c r="T85" i="25"/>
  <c r="H122" i="25"/>
  <c r="H45" i="25"/>
  <c r="M109" i="25"/>
  <c r="C84" i="25"/>
  <c r="W7" i="25"/>
  <c r="M136" i="25"/>
  <c r="AB65" i="25"/>
  <c r="H133" i="25"/>
  <c r="S48" i="25"/>
  <c r="C118" i="25"/>
  <c r="R12" i="25"/>
  <c r="J10" i="25"/>
  <c r="V46" i="25"/>
  <c r="R105" i="25"/>
  <c r="R120" i="25"/>
  <c r="S47" i="25"/>
  <c r="J44" i="25"/>
  <c r="V75" i="25"/>
  <c r="W111" i="25"/>
  <c r="H131" i="25"/>
  <c r="V124" i="25"/>
  <c r="U129" i="25"/>
  <c r="V98" i="25"/>
  <c r="M139" i="25"/>
  <c r="C34" i="25"/>
  <c r="AB105" i="25"/>
  <c r="S10" i="25"/>
  <c r="AB59" i="25"/>
  <c r="H129" i="25"/>
  <c r="Q127" i="25"/>
  <c r="P56" i="25"/>
  <c r="T117" i="25"/>
  <c r="S34" i="25"/>
  <c r="J87" i="25"/>
  <c r="S56" i="25"/>
  <c r="C7" i="25"/>
  <c r="H7" i="25"/>
  <c r="H33" i="25"/>
  <c r="S52" i="25"/>
  <c r="AA75" i="25"/>
  <c r="AB103" i="25"/>
  <c r="Q136" i="25"/>
  <c r="C90" i="25"/>
  <c r="W34" i="25"/>
  <c r="U56" i="25"/>
  <c r="P85" i="25"/>
  <c r="AA117" i="25"/>
  <c r="W138" i="25"/>
  <c r="R74" i="25"/>
  <c r="AA112" i="25"/>
  <c r="S136" i="25"/>
  <c r="Q30" i="25"/>
  <c r="H27" i="25"/>
  <c r="V51" i="25"/>
  <c r="R85" i="25"/>
  <c r="I117" i="25"/>
  <c r="W52" i="25"/>
  <c r="AA131" i="25"/>
  <c r="AA57" i="25"/>
  <c r="U34" i="25"/>
  <c r="U7" i="25"/>
  <c r="R107" i="25"/>
  <c r="R13" i="25"/>
  <c r="C68" i="25"/>
  <c r="AA108" i="25"/>
  <c r="H4" i="25"/>
  <c r="U115" i="25"/>
  <c r="AA27" i="25"/>
  <c r="U126" i="25"/>
  <c r="S46" i="25"/>
  <c r="C52" i="25"/>
  <c r="S107" i="25"/>
  <c r="I69" i="25"/>
  <c r="Q44" i="25"/>
  <c r="Q69" i="25"/>
  <c r="V69" i="25"/>
  <c r="W69" i="25"/>
  <c r="C138" i="25"/>
  <c r="Q90" i="25"/>
  <c r="V28" i="25"/>
  <c r="U87" i="25"/>
  <c r="H124" i="25"/>
  <c r="R47" i="25"/>
  <c r="AA110" i="25"/>
  <c r="W87" i="25"/>
  <c r="C43" i="25"/>
  <c r="H87" i="25"/>
  <c r="W68" i="25"/>
  <c r="W136" i="25"/>
  <c r="R18" i="25"/>
  <c r="S119" i="25"/>
  <c r="U46" i="25"/>
  <c r="P11" i="25"/>
  <c r="U47" i="25"/>
  <c r="P103" i="25"/>
  <c r="Q121" i="25"/>
  <c r="U107" i="25"/>
  <c r="W45" i="25"/>
  <c r="T81" i="25"/>
  <c r="M113" i="25"/>
  <c r="R134" i="25"/>
  <c r="I126" i="25"/>
  <c r="S38" i="25"/>
  <c r="V100" i="25"/>
  <c r="H54" i="25"/>
  <c r="U38" i="25"/>
  <c r="U103" i="25"/>
  <c r="S11" i="25"/>
  <c r="V89" i="25"/>
  <c r="AB129" i="25"/>
  <c r="AB128" i="25"/>
  <c r="J25" i="25"/>
  <c r="U127" i="25"/>
  <c r="T55" i="25"/>
  <c r="I16" i="25"/>
  <c r="R64" i="25"/>
  <c r="Q8" i="25"/>
  <c r="T8" i="25"/>
  <c r="V34" i="25"/>
  <c r="Q53" i="25"/>
  <c r="M83" i="25"/>
  <c r="V112" i="25"/>
  <c r="P137" i="25"/>
  <c r="I7" i="25"/>
  <c r="W35" i="25"/>
  <c r="Q58" i="25"/>
  <c r="Q87" i="25"/>
  <c r="I123" i="25"/>
  <c r="I140" i="25"/>
  <c r="J82" i="25"/>
  <c r="C115" i="25"/>
  <c r="AA138" i="25"/>
  <c r="AA33" i="25"/>
  <c r="R28" i="25"/>
  <c r="S44" i="25"/>
  <c r="AA12" i="25"/>
  <c r="J112" i="25"/>
  <c r="J24" i="25"/>
  <c r="T74" i="25"/>
  <c r="U114" i="25"/>
  <c r="R15" i="25"/>
  <c r="Q125" i="25"/>
  <c r="I33" i="25"/>
  <c r="AA132" i="25"/>
  <c r="C56" i="25"/>
  <c r="I121" i="25"/>
  <c r="R110" i="25"/>
  <c r="S28" i="25"/>
  <c r="P69" i="25"/>
  <c r="S21" i="25"/>
  <c r="J84" i="25"/>
  <c r="Q111" i="25"/>
  <c r="M90" i="25"/>
  <c r="I109" i="25"/>
  <c r="R36" i="25"/>
  <c r="R90" i="25"/>
  <c r="W126" i="25"/>
  <c r="U49" i="25"/>
  <c r="Q112" i="25"/>
  <c r="V90" i="25"/>
  <c r="W65" i="25"/>
  <c r="C15" i="25"/>
  <c r="I84" i="25"/>
  <c r="J105" i="25"/>
  <c r="U19" i="25"/>
  <c r="R127" i="25"/>
  <c r="W74" i="25"/>
  <c r="S12" i="25"/>
  <c r="W48" i="25"/>
  <c r="M106" i="25"/>
  <c r="U122" i="25"/>
  <c r="I10" i="25"/>
  <c r="W46" i="25"/>
  <c r="V84" i="25"/>
  <c r="W114" i="25"/>
  <c r="AB136" i="25"/>
  <c r="T129" i="25"/>
  <c r="T11" i="25"/>
  <c r="H104" i="25"/>
  <c r="U100" i="25"/>
  <c r="T44" i="25"/>
  <c r="W106" i="25"/>
  <c r="V9" i="25"/>
  <c r="AA100" i="25"/>
  <c r="AB16" i="25"/>
  <c r="AB131" i="25"/>
  <c r="C51" i="25"/>
  <c r="J131" i="25"/>
  <c r="R56" i="25"/>
  <c r="U17" i="25"/>
  <c r="P65" i="25"/>
  <c r="C21" i="25"/>
  <c r="AB9" i="25"/>
  <c r="V35" i="25"/>
  <c r="AA54" i="25"/>
  <c r="Q84" i="25"/>
  <c r="C114" i="25"/>
  <c r="V138" i="25"/>
  <c r="U8" i="25"/>
  <c r="I37" i="25"/>
  <c r="C60" i="25"/>
  <c r="J88" i="25"/>
  <c r="S124" i="25"/>
  <c r="S51" i="25"/>
  <c r="AA83" i="25"/>
  <c r="H117" i="25"/>
  <c r="J140" i="25"/>
  <c r="AA34" i="25"/>
  <c r="Q29" i="25"/>
  <c r="C55" i="25"/>
  <c r="T88" i="25"/>
  <c r="M128" i="25"/>
  <c r="AB63" i="25"/>
  <c r="AA133" i="25"/>
  <c r="Q49" i="25"/>
  <c r="H18" i="25"/>
  <c r="Q122" i="25"/>
  <c r="V30" i="25"/>
  <c r="AB119" i="25"/>
  <c r="P124" i="25"/>
  <c r="W20" i="25"/>
  <c r="T131" i="25"/>
  <c r="U43" i="25"/>
  <c r="T61" i="25"/>
  <c r="W75" i="25"/>
  <c r="M121" i="25"/>
  <c r="S19" i="25"/>
  <c r="I34" i="25"/>
  <c r="M105" i="25"/>
  <c r="R37" i="25"/>
  <c r="P111" i="25"/>
  <c r="M119" i="25"/>
  <c r="H109" i="25"/>
  <c r="J114" i="25"/>
  <c r="W37" i="25"/>
  <c r="C103" i="25"/>
  <c r="C136" i="25"/>
  <c r="W60" i="25"/>
  <c r="P114" i="25"/>
  <c r="S103" i="25"/>
  <c r="AA87" i="25"/>
  <c r="U20" i="25"/>
  <c r="AB87" i="25"/>
  <c r="I129" i="25"/>
  <c r="J35" i="25"/>
  <c r="Q129" i="25"/>
  <c r="T75" i="25"/>
  <c r="AB15" i="25"/>
  <c r="C59" i="25"/>
  <c r="W107" i="25"/>
  <c r="Q124" i="25"/>
  <c r="H6" i="25"/>
  <c r="W47" i="25"/>
  <c r="U90" i="25"/>
  <c r="P118" i="25"/>
  <c r="T138" i="25"/>
  <c r="C9" i="25"/>
  <c r="T38" i="25"/>
  <c r="V105" i="25"/>
  <c r="R9" i="25"/>
  <c r="I46" i="25"/>
  <c r="J108" i="25"/>
  <c r="V10" i="25"/>
  <c r="V103" i="25"/>
  <c r="AB30" i="25"/>
  <c r="V132" i="25"/>
  <c r="J53" i="25"/>
  <c r="J132" i="25"/>
  <c r="M131" i="25"/>
  <c r="H28" i="25"/>
  <c r="P84" i="25"/>
  <c r="S25" i="25"/>
  <c r="AA10" i="25"/>
  <c r="H37" i="25"/>
  <c r="V55" i="25"/>
  <c r="J86" i="25"/>
  <c r="W117" i="25"/>
  <c r="H140" i="25"/>
  <c r="C12" i="25"/>
  <c r="J38" i="25"/>
  <c r="Q61" i="25"/>
  <c r="I90" i="25"/>
  <c r="AB126" i="25"/>
  <c r="U52" i="25"/>
  <c r="S84" i="25"/>
  <c r="AB117" i="25"/>
  <c r="I65" i="25"/>
  <c r="P39" i="25"/>
  <c r="S30" i="25"/>
  <c r="R82" i="25"/>
  <c r="T23" i="25"/>
  <c r="W128" i="25"/>
  <c r="AA51" i="25"/>
  <c r="Q9" i="25"/>
  <c r="P130" i="25"/>
  <c r="S26" i="25"/>
  <c r="AB75" i="25"/>
  <c r="AB48" i="25"/>
  <c r="W11" i="25"/>
  <c r="U98" i="25"/>
  <c r="I43" i="25"/>
  <c r="AB27" i="25"/>
  <c r="AB39" i="25"/>
  <c r="Q120" i="25"/>
  <c r="W9" i="25"/>
  <c r="C119" i="25"/>
  <c r="U37" i="25"/>
  <c r="I114" i="25"/>
  <c r="C124" i="25"/>
  <c r="C45" i="25"/>
  <c r="I108" i="25"/>
  <c r="J138" i="25"/>
  <c r="AB67" i="25"/>
  <c r="W119" i="25"/>
  <c r="P108" i="25"/>
  <c r="W90" i="25"/>
  <c r="AA7" i="25"/>
  <c r="AA103" i="25"/>
  <c r="J129" i="25"/>
  <c r="S45" i="25"/>
  <c r="C11" i="25"/>
  <c r="I100" i="25"/>
  <c r="S18" i="25"/>
  <c r="S60" i="25"/>
  <c r="U108" i="25"/>
  <c r="C126" i="25"/>
  <c r="Q11" i="25"/>
  <c r="AA48" i="25"/>
  <c r="J98" i="25"/>
  <c r="V119" i="25"/>
  <c r="R10" i="25"/>
  <c r="R11" i="25"/>
  <c r="R44" i="25"/>
  <c r="T103" i="25"/>
  <c r="T10" i="25"/>
  <c r="I48" i="25"/>
  <c r="M112" i="25"/>
  <c r="V11" i="25"/>
  <c r="S117" i="25"/>
  <c r="AA52" i="25"/>
  <c r="AB133" i="25"/>
  <c r="S55" i="25"/>
  <c r="C133" i="25"/>
  <c r="M132" i="25"/>
  <c r="C29" i="25"/>
  <c r="H88" i="25"/>
  <c r="T43" i="25"/>
  <c r="V17" i="25"/>
  <c r="C38" i="25"/>
  <c r="T56" i="25"/>
  <c r="P87" i="25"/>
  <c r="AB120" i="25"/>
  <c r="H64" i="25"/>
  <c r="S16" i="25"/>
  <c r="W43" i="25"/>
  <c r="T64" i="25"/>
  <c r="H99" i="25"/>
  <c r="I128" i="25"/>
  <c r="U53" i="25"/>
  <c r="Q85" i="25"/>
  <c r="M123" i="25"/>
  <c r="C30" i="25"/>
  <c r="AA42" i="25"/>
  <c r="AB33" i="25"/>
  <c r="W56" i="25"/>
  <c r="J91" i="25"/>
  <c r="S87" i="25"/>
  <c r="W29" i="25"/>
  <c r="AB56" i="25"/>
  <c r="AB89" i="25"/>
  <c r="AB19" i="25"/>
  <c r="AA36" i="25"/>
  <c r="T32" i="25"/>
  <c r="AB10" i="25"/>
  <c r="AB54" i="25"/>
  <c r="W38" i="25"/>
  <c r="V117" i="25"/>
  <c r="AB7" i="25"/>
  <c r="J43" i="25"/>
  <c r="P60" i="25"/>
  <c r="I131" i="25"/>
  <c r="AA18" i="25"/>
  <c r="AA122" i="25"/>
  <c r="W67" i="25"/>
  <c r="H138" i="25"/>
  <c r="J126" i="25"/>
  <c r="Q47" i="25"/>
  <c r="J109" i="25"/>
  <c r="C18" i="25"/>
  <c r="U69" i="25"/>
  <c r="M122" i="25"/>
  <c r="Q109" i="25"/>
  <c r="W103" i="25"/>
  <c r="AA15" i="25"/>
  <c r="R108" i="25"/>
  <c r="J11" i="25"/>
  <c r="T47" i="25"/>
  <c r="H10" i="25"/>
  <c r="Q101" i="25"/>
  <c r="V19" i="25"/>
  <c r="W62" i="25"/>
  <c r="U109" i="25"/>
  <c r="S127" i="25"/>
  <c r="V12" i="25"/>
  <c r="P50" i="25"/>
  <c r="R100" i="25"/>
  <c r="S120" i="25"/>
  <c r="R38" i="25"/>
  <c r="C54" i="25"/>
  <c r="H46" i="25"/>
  <c r="T106" i="25"/>
  <c r="H13" i="25"/>
  <c r="J54" i="25"/>
  <c r="R117" i="25"/>
  <c r="Q17" i="25"/>
  <c r="T126" i="25"/>
  <c r="AA64" i="25"/>
  <c r="V136" i="25"/>
  <c r="H58" i="25"/>
  <c r="P134" i="25"/>
  <c r="I25" i="25"/>
  <c r="J30" i="25"/>
  <c r="AA90" i="25"/>
  <c r="U44" i="25"/>
  <c r="H19" i="25"/>
  <c r="J39" i="25"/>
  <c r="S64" i="25"/>
  <c r="I88" i="25"/>
  <c r="R124" i="25"/>
  <c r="H16" i="25"/>
  <c r="W17" i="25"/>
  <c r="W44" i="25"/>
  <c r="R65" i="25"/>
  <c r="Q100" i="25"/>
  <c r="J130" i="25"/>
  <c r="AA55" i="25"/>
  <c r="P86" i="25"/>
  <c r="T124" i="25"/>
  <c r="V8" i="25"/>
  <c r="AA43" i="25"/>
  <c r="AB34" i="25"/>
  <c r="S61" i="25"/>
  <c r="U99" i="25"/>
  <c r="W133" i="25"/>
  <c r="P82" i="25"/>
  <c r="AB14" i="25"/>
  <c r="H15" i="25"/>
  <c r="U14" i="25"/>
  <c r="U30" i="25"/>
  <c r="W14" i="25"/>
  <c r="W32" i="25"/>
  <c r="C111" i="25"/>
  <c r="AA45" i="25"/>
  <c r="AB76" i="25"/>
  <c r="J123" i="25"/>
  <c r="W41" i="25"/>
  <c r="P64" i="25"/>
  <c r="S85" i="25"/>
  <c r="U65" i="25"/>
  <c r="AB92" i="25"/>
  <c r="U138" i="25"/>
  <c r="AB109" i="25"/>
  <c r="AB114" i="25"/>
  <c r="P54" i="25"/>
  <c r="P120" i="25"/>
  <c r="R69" i="25"/>
  <c r="R35" i="25"/>
  <c r="AB21" i="25"/>
  <c r="H116" i="25"/>
  <c r="R49" i="25"/>
  <c r="P47" i="25"/>
  <c r="V60" i="25"/>
  <c r="M114" i="25"/>
  <c r="V26" i="25"/>
  <c r="V87" i="25"/>
  <c r="M138" i="25"/>
  <c r="P122" i="25"/>
  <c r="T112" i="25"/>
  <c r="V29" i="25"/>
  <c r="AA114" i="25"/>
  <c r="V74" i="25"/>
  <c r="R60" i="25"/>
  <c r="I55" i="25"/>
  <c r="C106" i="25"/>
  <c r="AA28" i="25"/>
  <c r="T90" i="25"/>
  <c r="I113" i="25"/>
  <c r="M134" i="25"/>
  <c r="R21" i="25"/>
  <c r="U60" i="25"/>
  <c r="Q103" i="25"/>
  <c r="U124" i="25"/>
  <c r="T105" i="25"/>
  <c r="U105" i="25"/>
  <c r="I54" i="25"/>
  <c r="AA124" i="25"/>
  <c r="S9" i="25"/>
  <c r="J75" i="25"/>
  <c r="S126" i="25"/>
  <c r="H34" i="25"/>
  <c r="AB132" i="25"/>
  <c r="U86" i="25"/>
  <c r="W102" i="25"/>
  <c r="AB102" i="25"/>
  <c r="S139" i="25"/>
  <c r="J52" i="25"/>
  <c r="U35" i="25"/>
  <c r="P132" i="25"/>
  <c r="U55" i="25"/>
  <c r="V25" i="25"/>
  <c r="V44" i="25"/>
  <c r="AB68" i="25"/>
  <c r="C99" i="25"/>
  <c r="S131" i="25"/>
  <c r="H86" i="25"/>
  <c r="C24" i="25"/>
  <c r="P51" i="25"/>
  <c r="I75" i="25"/>
  <c r="C107" i="25"/>
  <c r="M133" i="25"/>
  <c r="R61" i="25"/>
  <c r="J101" i="25"/>
  <c r="V131" i="25"/>
  <c r="P21" i="25"/>
  <c r="W16" i="25"/>
  <c r="AB42" i="25"/>
  <c r="T65" i="25"/>
  <c r="H102" i="25"/>
  <c r="J100" i="25"/>
  <c r="R42" i="25"/>
  <c r="AA46" i="25"/>
  <c r="Q26" i="25"/>
  <c r="I124" i="25"/>
  <c r="V48" i="25"/>
  <c r="R129" i="25"/>
  <c r="R29" i="25"/>
  <c r="J19" i="25"/>
  <c r="I52" i="25"/>
  <c r="Q65" i="25"/>
  <c r="S66" i="25"/>
  <c r="J12" i="25"/>
  <c r="S100" i="25"/>
  <c r="U88" i="25"/>
  <c r="Q92" i="25"/>
  <c r="T7" i="25"/>
  <c r="C4" i="25"/>
  <c r="W23" i="25"/>
  <c r="Q45" i="25"/>
  <c r="AB57" i="25"/>
  <c r="AA41" i="25"/>
  <c r="P67" i="25"/>
  <c r="C41" i="25"/>
  <c r="AA8" i="25"/>
  <c r="Q25" i="25"/>
  <c r="I35" i="25"/>
  <c r="H44" i="25"/>
  <c r="AA66" i="25"/>
  <c r="U76" i="25"/>
  <c r="Q68" i="25"/>
  <c r="P89" i="25"/>
  <c r="M91" i="25"/>
  <c r="P61" i="25"/>
  <c r="C104" i="25"/>
  <c r="AA135" i="25"/>
  <c r="I135" i="25"/>
  <c r="J4" i="25"/>
  <c r="J16" i="25"/>
  <c r="J68" i="25"/>
  <c r="Q15" i="25"/>
  <c r="Q33" i="25"/>
  <c r="V47" i="25"/>
  <c r="J76" i="25"/>
  <c r="S22" i="25"/>
  <c r="R7" i="25"/>
  <c r="P17" i="25"/>
  <c r="P26" i="25"/>
  <c r="P35" i="25"/>
  <c r="P44" i="25"/>
  <c r="J67" i="25"/>
  <c r="J92" i="25"/>
  <c r="U41" i="25"/>
  <c r="AA82" i="25"/>
  <c r="I23" i="25"/>
  <c r="U23" i="25"/>
  <c r="H21" i="25"/>
  <c r="V41" i="25"/>
  <c r="I61" i="25"/>
  <c r="C98" i="25"/>
  <c r="C116" i="25"/>
  <c r="P98" i="25"/>
  <c r="I118" i="25"/>
  <c r="AA56" i="25"/>
  <c r="P99" i="25"/>
  <c r="U111" i="25"/>
  <c r="P74" i="25"/>
  <c r="U113" i="25"/>
  <c r="V125" i="25"/>
  <c r="U101" i="25"/>
  <c r="T123" i="25"/>
  <c r="U130" i="25"/>
  <c r="T139" i="25"/>
  <c r="W134" i="25"/>
  <c r="C139" i="25"/>
  <c r="AB122" i="25"/>
  <c r="Q138" i="25"/>
  <c r="AB127" i="25"/>
  <c r="T121" i="25"/>
  <c r="C128" i="25"/>
  <c r="AA106" i="25"/>
  <c r="W53" i="25"/>
  <c r="Q50" i="25"/>
  <c r="T28" i="25"/>
  <c r="H136" i="25"/>
  <c r="J55" i="25"/>
  <c r="C131" i="25"/>
  <c r="C48" i="25"/>
  <c r="U29" i="25"/>
  <c r="C16" i="25"/>
  <c r="R66" i="25"/>
  <c r="Q74" i="25"/>
  <c r="V16" i="25"/>
  <c r="M101" i="25"/>
  <c r="P91" i="25"/>
  <c r="P92" i="25"/>
  <c r="P9" i="25"/>
  <c r="AB4" i="25"/>
  <c r="W24" i="25"/>
  <c r="C50" i="25"/>
  <c r="P58" i="25"/>
  <c r="H41" i="25"/>
  <c r="U67" i="25"/>
  <c r="J22" i="25"/>
  <c r="H8" i="25"/>
  <c r="P25" i="25"/>
  <c r="AA35" i="25"/>
  <c r="R50" i="25"/>
  <c r="C66" i="25"/>
  <c r="T76" i="25"/>
  <c r="P68" i="25"/>
  <c r="J89" i="25"/>
  <c r="Q31" i="25"/>
  <c r="AB61" i="25"/>
  <c r="AB104" i="25"/>
  <c r="H135" i="25"/>
  <c r="M135" i="25"/>
  <c r="U24" i="25"/>
  <c r="U18" i="25"/>
  <c r="I76" i="25"/>
  <c r="I18" i="25"/>
  <c r="I36" i="25"/>
  <c r="U50" i="25"/>
  <c r="I81" i="25"/>
  <c r="Q23" i="25"/>
  <c r="P8" i="25"/>
  <c r="J18" i="25"/>
  <c r="J27" i="25"/>
  <c r="J36" i="25"/>
  <c r="J45" i="25"/>
  <c r="S68" i="25"/>
  <c r="AB32" i="25"/>
  <c r="S42" i="25"/>
  <c r="H82" i="25"/>
  <c r="AA23" i="25"/>
  <c r="S24" i="25"/>
  <c r="AA22" i="25"/>
  <c r="V42" i="25"/>
  <c r="U63" i="25"/>
  <c r="V102" i="25"/>
  <c r="T116" i="25"/>
  <c r="J99" i="25"/>
  <c r="V118" i="25"/>
  <c r="J107" i="25"/>
  <c r="H56" i="25"/>
  <c r="Q102" i="25"/>
  <c r="T111" i="25"/>
  <c r="I85" i="25"/>
  <c r="S115" i="25"/>
  <c r="U125" i="25"/>
  <c r="U102" i="25"/>
  <c r="S123" i="25"/>
  <c r="T130" i="25"/>
  <c r="P128" i="25"/>
  <c r="T137" i="25"/>
  <c r="W139" i="25"/>
  <c r="Q126" i="25"/>
  <c r="H139" i="25"/>
  <c r="T128" i="25"/>
  <c r="J127" i="25"/>
  <c r="C140" i="25"/>
  <c r="S35" i="25"/>
  <c r="AB37" i="25"/>
  <c r="AB85" i="25"/>
  <c r="I138" i="25"/>
  <c r="R112" i="25"/>
  <c r="R45" i="25"/>
  <c r="V18" i="25"/>
  <c r="C47" i="25"/>
  <c r="C129" i="25"/>
  <c r="C33" i="25"/>
  <c r="H90" i="25"/>
  <c r="H101" i="25"/>
  <c r="S7" i="25"/>
  <c r="AB123" i="25"/>
  <c r="U132" i="25"/>
  <c r="V92" i="25"/>
  <c r="H12" i="25"/>
  <c r="W5" i="25"/>
  <c r="Q27" i="25"/>
  <c r="H51" i="25"/>
  <c r="U58" i="25"/>
  <c r="I31" i="25"/>
  <c r="T67" i="25"/>
  <c r="U33" i="25"/>
  <c r="P14" i="25"/>
  <c r="AB26" i="25"/>
  <c r="H35" i="25"/>
  <c r="Q51" i="25"/>
  <c r="W66" i="25"/>
  <c r="S76" i="25"/>
  <c r="Q5" i="25"/>
  <c r="I89" i="25"/>
  <c r="P31" i="25"/>
  <c r="H61" i="25"/>
  <c r="AA104" i="25"/>
  <c r="W135" i="25"/>
  <c r="J135" i="25"/>
  <c r="T24" i="25"/>
  <c r="T18" i="25"/>
  <c r="H81" i="25"/>
  <c r="C19" i="25"/>
  <c r="C37" i="25"/>
  <c r="W51" i="25"/>
  <c r="T83" i="25"/>
  <c r="T4" i="25"/>
  <c r="J9" i="25"/>
  <c r="Q19" i="25"/>
  <c r="Q28" i="25"/>
  <c r="Q37" i="25"/>
  <c r="U48" i="25"/>
  <c r="M76" i="25"/>
  <c r="I32" i="25"/>
  <c r="AB50" i="25"/>
  <c r="W82" i="25"/>
  <c r="H23" i="25"/>
  <c r="W31" i="25"/>
  <c r="V23" i="25"/>
  <c r="P45" i="25"/>
  <c r="Q67" i="25"/>
  <c r="S102" i="25"/>
  <c r="S116" i="25"/>
  <c r="T101" i="25"/>
  <c r="U118" i="25"/>
  <c r="R113" i="25"/>
  <c r="J60" i="25"/>
  <c r="H106" i="25"/>
  <c r="R111" i="25"/>
  <c r="C86" i="25"/>
  <c r="U116" i="25"/>
  <c r="T125" i="25"/>
  <c r="T115" i="25"/>
  <c r="R123" i="25"/>
  <c r="S130" i="25"/>
  <c r="S137" i="25"/>
  <c r="V139" i="25"/>
  <c r="R140" i="25"/>
  <c r="H127" i="25"/>
  <c r="AA139" i="25"/>
  <c r="Q131" i="25"/>
  <c r="U128" i="25"/>
  <c r="S39" i="25"/>
  <c r="W59" i="25"/>
  <c r="I105" i="25"/>
  <c r="V37" i="25"/>
  <c r="S114" i="25"/>
  <c r="T46" i="25"/>
  <c r="W19" i="25"/>
  <c r="H48" i="25"/>
  <c r="AA129" i="25"/>
  <c r="T34" i="25"/>
  <c r="AB90" i="25"/>
  <c r="I103" i="25"/>
  <c r="W8" i="25"/>
  <c r="W131" i="25"/>
  <c r="U136" i="25"/>
  <c r="T92" i="25"/>
  <c r="AA13" i="25"/>
  <c r="W6" i="25"/>
  <c r="I30" i="25"/>
  <c r="AB53" i="25"/>
  <c r="T58" i="25"/>
  <c r="J14" i="25"/>
  <c r="S67" i="25"/>
  <c r="T33" i="25"/>
  <c r="J15" i="25"/>
  <c r="I26" i="25"/>
  <c r="R39" i="25"/>
  <c r="I57" i="25"/>
  <c r="V66" i="25"/>
  <c r="R76" i="25"/>
  <c r="S13" i="25"/>
  <c r="W89" i="25"/>
  <c r="Q32" i="25"/>
  <c r="AA61" i="25"/>
  <c r="W104" i="25"/>
  <c r="C135" i="25"/>
  <c r="I22" i="25"/>
  <c r="J31" i="25"/>
  <c r="T22" i="25"/>
  <c r="C92" i="25"/>
  <c r="W21" i="25"/>
  <c r="W39" i="25"/>
  <c r="S53" i="25"/>
  <c r="S83" i="25"/>
  <c r="P6" i="25"/>
  <c r="Q10" i="25"/>
  <c r="P19" i="25"/>
  <c r="P28" i="25"/>
  <c r="P37" i="25"/>
  <c r="T48" i="25"/>
  <c r="J81" i="25"/>
  <c r="H32" i="25"/>
  <c r="I50" i="25"/>
  <c r="V82" i="25"/>
  <c r="C5" i="25"/>
  <c r="S33" i="25"/>
  <c r="T25" i="25"/>
  <c r="U51" i="25"/>
  <c r="U68" i="25"/>
  <c r="R102" i="25"/>
  <c r="Q116" i="25"/>
  <c r="AB106" i="25"/>
  <c r="S118" i="25"/>
  <c r="Q115" i="25"/>
  <c r="AA65" i="25"/>
  <c r="H107" i="25"/>
  <c r="S113" i="25"/>
  <c r="S98" i="25"/>
  <c r="J118" i="25"/>
  <c r="S125" i="25"/>
  <c r="V116" i="25"/>
  <c r="Q123" i="25"/>
  <c r="R130" i="25"/>
  <c r="U139" i="25"/>
  <c r="Q140" i="25"/>
  <c r="C105" i="25"/>
  <c r="AA127" i="25"/>
  <c r="S140" i="25"/>
  <c r="H132" i="25"/>
  <c r="T133" i="25"/>
  <c r="P62" i="25"/>
  <c r="S81" i="25"/>
  <c r="J111" i="25"/>
  <c r="T49" i="25"/>
  <c r="Q108" i="25"/>
  <c r="Q105" i="25"/>
  <c r="R55" i="25"/>
  <c r="Q117" i="25"/>
  <c r="V65" i="25"/>
  <c r="U112" i="25"/>
  <c r="AA126" i="25"/>
  <c r="U131" i="25"/>
  <c r="P38" i="25"/>
  <c r="T132" i="25"/>
  <c r="V140" i="25"/>
  <c r="R92" i="25"/>
  <c r="T16" i="25"/>
  <c r="I12" i="25"/>
  <c r="C31" i="25"/>
  <c r="I53" i="25"/>
  <c r="S58" i="25"/>
  <c r="H24" i="25"/>
  <c r="R67" i="25"/>
  <c r="I6" i="25"/>
  <c r="Q16" i="25"/>
  <c r="AA26" i="25"/>
  <c r="R40" i="25"/>
  <c r="S59" i="25"/>
  <c r="U66" i="25"/>
  <c r="Q76" i="25"/>
  <c r="Q14" i="25"/>
  <c r="V91" i="25"/>
  <c r="U9" i="25"/>
  <c r="C61" i="25"/>
  <c r="V104" i="25"/>
  <c r="V135" i="25"/>
  <c r="Q81" i="25"/>
  <c r="I24" i="25"/>
  <c r="P24" i="25"/>
  <c r="U4" i="25"/>
  <c r="U22" i="25"/>
  <c r="U40" i="25"/>
  <c r="V54" i="25"/>
  <c r="V83" i="25"/>
  <c r="H9" i="25"/>
  <c r="P10" i="25"/>
  <c r="AB20" i="25"/>
  <c r="AB29" i="25"/>
  <c r="AB38" i="25"/>
  <c r="R48" i="25"/>
  <c r="W88" i="25"/>
  <c r="AA32" i="25"/>
  <c r="AA50" i="25"/>
  <c r="U82" i="25"/>
  <c r="C23" i="25"/>
  <c r="V5" i="25"/>
  <c r="R26" i="25"/>
  <c r="T51" i="25"/>
  <c r="AA76" i="25"/>
  <c r="H113" i="25"/>
  <c r="T99" i="25"/>
  <c r="I106" i="25"/>
  <c r="I60" i="25"/>
  <c r="P116" i="25"/>
  <c r="H65" i="25"/>
  <c r="Q110" i="25"/>
  <c r="R115" i="25"/>
  <c r="Q99" i="25"/>
  <c r="I119" i="25"/>
  <c r="R125" i="25"/>
  <c r="W115" i="25"/>
  <c r="P123" i="25"/>
  <c r="Q130" i="25"/>
  <c r="P140" i="25"/>
  <c r="P126" i="25"/>
  <c r="W105" i="25"/>
  <c r="S128" i="25"/>
  <c r="H105" i="25"/>
  <c r="S133" i="25"/>
  <c r="H137" i="25"/>
  <c r="V67" i="25"/>
  <c r="AB86" i="25"/>
  <c r="C26" i="25"/>
  <c r="AB52" i="25"/>
  <c r="T109" i="25"/>
  <c r="M103" i="25"/>
  <c r="I59" i="25"/>
  <c r="T118" i="25"/>
  <c r="Q82" i="25"/>
  <c r="R131" i="25"/>
  <c r="H128" i="25"/>
  <c r="R132" i="25"/>
  <c r="Q39" i="25"/>
  <c r="T136" i="25"/>
  <c r="I14" i="25"/>
  <c r="H92" i="25"/>
  <c r="U21" i="25"/>
  <c r="C13" i="25"/>
  <c r="AB31" i="25"/>
  <c r="AA53" i="25"/>
  <c r="R58" i="25"/>
  <c r="I42" i="25"/>
  <c r="AA89" i="25"/>
  <c r="R4" i="25"/>
  <c r="P16" i="25"/>
  <c r="H26" i="25"/>
  <c r="P41" i="25"/>
  <c r="AA62" i="25"/>
  <c r="Q13" i="25"/>
  <c r="J13" i="25"/>
  <c r="J57" i="25"/>
  <c r="U91" i="25"/>
  <c r="T9" i="25"/>
  <c r="W61" i="25"/>
  <c r="U104" i="25"/>
  <c r="U135" i="25"/>
  <c r="P81" i="25"/>
  <c r="S31" i="25"/>
  <c r="U27" i="25"/>
  <c r="S5" i="25"/>
  <c r="S23" i="25"/>
  <c r="S41" i="25"/>
  <c r="P57" i="25"/>
  <c r="U83" i="25"/>
  <c r="R14" i="25"/>
  <c r="AB11" i="25"/>
  <c r="I20" i="25"/>
  <c r="I29" i="25"/>
  <c r="I38" i="25"/>
  <c r="T53" i="25"/>
  <c r="C88" i="25"/>
  <c r="C32" i="25"/>
  <c r="H50" i="25"/>
  <c r="T82" i="25"/>
  <c r="U6" i="25"/>
  <c r="R8" i="25"/>
  <c r="P27" i="25"/>
  <c r="R51" i="25"/>
  <c r="R81" i="25"/>
  <c r="P115" i="25"/>
  <c r="S99" i="25"/>
  <c r="V106" i="25"/>
  <c r="W86" i="25"/>
  <c r="T119" i="25"/>
  <c r="J69" i="25"/>
  <c r="J110" i="25"/>
  <c r="R116" i="25"/>
  <c r="T102" i="25"/>
  <c r="J125" i="25"/>
  <c r="S86" i="25"/>
  <c r="AB116" i="25"/>
  <c r="AB130" i="25"/>
  <c r="W99" i="25"/>
  <c r="P121" i="25"/>
  <c r="C127" i="25"/>
  <c r="C108" i="25"/>
  <c r="P131" i="25"/>
  <c r="H108" i="25"/>
  <c r="J134" i="25"/>
  <c r="AA137" i="25"/>
  <c r="R104" i="25"/>
  <c r="T60" i="25"/>
  <c r="V21" i="25"/>
  <c r="S110" i="25"/>
  <c r="V20" i="25"/>
  <c r="C25" i="25"/>
  <c r="S101" i="25"/>
  <c r="C17" i="25"/>
  <c r="AA140" i="25"/>
  <c r="W49" i="25"/>
  <c r="I51" i="25"/>
  <c r="V56" i="25"/>
  <c r="V52" i="25"/>
  <c r="AB138" i="25"/>
  <c r="AA14" i="25"/>
  <c r="S4" i="25"/>
  <c r="T21" i="25"/>
  <c r="AB13" i="25"/>
  <c r="W33" i="25"/>
  <c r="H53" i="25"/>
  <c r="J61" i="25"/>
  <c r="H57" i="25"/>
  <c r="M104" i="25"/>
  <c r="P5" i="25"/>
  <c r="AB17" i="25"/>
  <c r="R30" i="25"/>
  <c r="J42" i="25"/>
  <c r="H62" i="25"/>
  <c r="P13" i="25"/>
  <c r="J32" i="25"/>
  <c r="C63" i="25"/>
  <c r="AB91" i="25"/>
  <c r="P15" i="25"/>
  <c r="V61" i="25"/>
  <c r="S104" i="25"/>
  <c r="T135" i="25"/>
  <c r="AB81" i="25"/>
  <c r="S40" i="25"/>
  <c r="T27" i="25"/>
  <c r="Q6" i="25"/>
  <c r="Q24" i="25"/>
  <c r="Q42" i="25"/>
  <c r="V58" i="25"/>
  <c r="R83" i="25"/>
  <c r="J17" i="25"/>
  <c r="I11" i="25"/>
  <c r="AA20" i="25"/>
  <c r="AA29" i="25"/>
  <c r="AA38" i="25"/>
  <c r="W54" i="25"/>
  <c r="V88" i="25"/>
  <c r="U42" i="25"/>
  <c r="V50" i="25"/>
  <c r="S82" i="25"/>
  <c r="T6" i="25"/>
  <c r="U12" i="25"/>
  <c r="H30" i="25"/>
  <c r="S57" i="25"/>
  <c r="H89" i="25"/>
  <c r="AB115" i="25"/>
  <c r="H60" i="25"/>
  <c r="U106" i="25"/>
  <c r="Q98" i="25"/>
  <c r="Q119" i="25"/>
  <c r="M74" i="25"/>
  <c r="AB110" i="25"/>
  <c r="H118" i="25"/>
  <c r="J106" i="25"/>
  <c r="AB125" i="25"/>
  <c r="R86" i="25"/>
  <c r="AA123" i="25"/>
  <c r="I130" i="25"/>
  <c r="J113" i="25"/>
  <c r="C122" i="25"/>
  <c r="W127" i="25"/>
  <c r="W108" i="25"/>
  <c r="C132" i="25"/>
  <c r="R114" i="25"/>
  <c r="C137" i="25"/>
  <c r="J139" i="25"/>
  <c r="AA113" i="25"/>
  <c r="AA116" i="25"/>
  <c r="J26" i="25"/>
  <c r="P112" i="25"/>
  <c r="V27" i="25"/>
  <c r="R27" i="25"/>
  <c r="S105" i="25"/>
  <c r="S29" i="25"/>
  <c r="H52" i="25"/>
  <c r="P53" i="25"/>
  <c r="C74" i="25"/>
  <c r="AA58" i="25"/>
  <c r="AB55" i="25"/>
  <c r="M140" i="25"/>
  <c r="H14" i="25"/>
  <c r="W4" i="25"/>
  <c r="V24" i="25"/>
  <c r="W15" i="25"/>
  <c r="Q36" i="25"/>
  <c r="V53" i="25"/>
  <c r="V68" i="25"/>
  <c r="T63" i="25"/>
  <c r="AB5" i="25"/>
  <c r="J6" i="25"/>
  <c r="I17" i="25"/>
  <c r="P32" i="25"/>
  <c r="Q43" i="25"/>
  <c r="V62" i="25"/>
  <c r="I13" i="25"/>
  <c r="J41" i="25"/>
  <c r="I68" i="25"/>
  <c r="C91" i="25"/>
  <c r="R32" i="25"/>
  <c r="H67" i="25"/>
  <c r="J104" i="25"/>
  <c r="S135" i="25"/>
  <c r="C81" i="25"/>
  <c r="Q41" i="25"/>
  <c r="U36" i="25"/>
  <c r="I9" i="25"/>
  <c r="I27" i="25"/>
  <c r="I45" i="25"/>
  <c r="V59" i="25"/>
  <c r="Q83" i="25"/>
  <c r="R23" i="25"/>
  <c r="AA11" i="25"/>
  <c r="H20" i="25"/>
  <c r="H29" i="25"/>
  <c r="H38" i="25"/>
  <c r="Q57" i="25"/>
  <c r="S88" i="25"/>
  <c r="T42" i="25"/>
  <c r="R57" i="25"/>
  <c r="C89" i="25"/>
  <c r="U15" i="25"/>
  <c r="T12" i="25"/>
  <c r="AA31" i="25"/>
  <c r="AA59" i="25"/>
  <c r="H91" i="25"/>
  <c r="I115" i="25"/>
  <c r="AB60" i="25"/>
  <c r="S106" i="25"/>
  <c r="M99" i="25"/>
  <c r="P119" i="25"/>
  <c r="W85" i="25"/>
  <c r="I110" i="25"/>
  <c r="H119" i="25"/>
  <c r="I107" i="25"/>
  <c r="I125" i="25"/>
  <c r="T98" i="25"/>
  <c r="H123" i="25"/>
  <c r="AA130" i="25"/>
  <c r="W113" i="25"/>
  <c r="W122" i="25"/>
  <c r="R128" i="25"/>
  <c r="Q114" i="25"/>
  <c r="W132" i="25"/>
  <c r="H120" i="25"/>
  <c r="W137" i="25"/>
  <c r="U140" i="25"/>
  <c r="U25" i="25"/>
  <c r="C121" i="25"/>
  <c r="AA9" i="25"/>
  <c r="W18" i="25"/>
  <c r="AA109" i="25"/>
  <c r="AA74" i="25"/>
  <c r="W121" i="25"/>
  <c r="U59" i="25"/>
  <c r="J64" i="25"/>
  <c r="C20" i="25"/>
  <c r="I19" i="25"/>
  <c r="R87" i="25"/>
  <c r="AA63" i="25"/>
  <c r="U61" i="25"/>
  <c r="C57" i="25"/>
  <c r="S6" i="25"/>
  <c r="T30" i="25"/>
  <c r="Q18" i="25"/>
  <c r="I39" i="25"/>
  <c r="U54" i="25"/>
  <c r="I91" i="25"/>
  <c r="S63" i="25"/>
  <c r="I5" i="25"/>
  <c r="Q7" i="25"/>
  <c r="AA17" i="25"/>
  <c r="J33" i="25"/>
  <c r="P43" i="25"/>
  <c r="U62" i="25"/>
  <c r="C14" i="25"/>
  <c r="H42" i="25"/>
  <c r="H76" i="25"/>
  <c r="AA91" i="25"/>
  <c r="T40" i="25"/>
  <c r="T104" i="25"/>
  <c r="Q22" i="25"/>
  <c r="R135" i="25"/>
  <c r="AA81" i="25"/>
  <c r="R5" i="25"/>
  <c r="T36" i="25"/>
  <c r="C10" i="25"/>
  <c r="C28" i="25"/>
  <c r="AB47" i="25"/>
  <c r="C62" i="25"/>
  <c r="P83" i="25"/>
  <c r="T31" i="25"/>
  <c r="H11" i="25"/>
  <c r="AA21" i="25"/>
  <c r="AA30" i="25"/>
  <c r="AA39" i="25"/>
  <c r="W58" i="25"/>
  <c r="R88" i="25"/>
  <c r="W13" i="25"/>
  <c r="T68" i="25"/>
  <c r="M92" i="25"/>
  <c r="T15" i="25"/>
  <c r="V14" i="25"/>
  <c r="V33" i="25"/>
  <c r="H59" i="25"/>
  <c r="W92" i="25"/>
  <c r="AA115" i="25"/>
  <c r="H69" i="25"/>
  <c r="Q113" i="25"/>
  <c r="W101" i="25"/>
  <c r="J119" i="25"/>
  <c r="C85" i="25"/>
  <c r="W110" i="25"/>
  <c r="P52" i="25"/>
  <c r="V109" i="25"/>
  <c r="AA125" i="25"/>
  <c r="R99" i="25"/>
  <c r="W123" i="25"/>
  <c r="H130" i="25"/>
  <c r="C113" i="25"/>
  <c r="V127" i="25"/>
  <c r="Q133" i="25"/>
  <c r="C120" i="25"/>
  <c r="R133" i="25"/>
  <c r="S121" i="25"/>
  <c r="R138" i="25"/>
  <c r="U121" i="25"/>
  <c r="R31" i="25"/>
  <c r="AB6" i="25"/>
  <c r="AB18" i="25"/>
  <c r="S20" i="25"/>
  <c r="I111" i="25"/>
  <c r="U75" i="25"/>
  <c r="V122" i="25"/>
  <c r="C64" i="25"/>
  <c r="H83" i="25"/>
  <c r="J21" i="25"/>
  <c r="J20" i="25"/>
  <c r="I99" i="25"/>
  <c r="V64" i="25"/>
  <c r="W64" i="25"/>
  <c r="W57" i="25"/>
  <c r="S15" i="25"/>
  <c r="V32" i="25"/>
  <c r="I21" i="25"/>
  <c r="C40" i="25"/>
  <c r="T54" i="25"/>
  <c r="AA92" i="25"/>
  <c r="R63" i="25"/>
  <c r="AA5" i="25"/>
  <c r="P7" i="25"/>
  <c r="H17" i="25"/>
  <c r="Q34" i="25"/>
  <c r="AB44" i="25"/>
  <c r="T62" i="25"/>
  <c r="W76" i="25"/>
  <c r="AA68" i="25"/>
  <c r="S89" i="25"/>
  <c r="W91" i="25"/>
  <c r="U45" i="25"/>
  <c r="Q104" i="25"/>
  <c r="P22" i="25"/>
  <c r="Q135" i="25"/>
  <c r="W81" i="25"/>
  <c r="J7" i="25"/>
  <c r="R41" i="25"/>
  <c r="W12" i="25"/>
  <c r="W30" i="25"/>
  <c r="I47" i="25"/>
  <c r="I63" i="25"/>
  <c r="I92" i="25"/>
  <c r="P33" i="25"/>
  <c r="V13" i="25"/>
  <c r="V22" i="25"/>
  <c r="V31" i="25"/>
  <c r="V40" i="25"/>
  <c r="I62" i="25"/>
  <c r="Q88" i="25"/>
  <c r="W22" i="25"/>
  <c r="P76" i="25"/>
  <c r="Q4" i="25"/>
  <c r="J40" i="25"/>
  <c r="V15" i="25"/>
  <c r="P36" i="25"/>
  <c r="R59" i="25"/>
  <c r="AA98" i="25"/>
  <c r="H115" i="25"/>
  <c r="AB69" i="25"/>
  <c r="M115" i="25"/>
  <c r="AB58" i="25"/>
  <c r="H110" i="25"/>
  <c r="AA119" i="25"/>
  <c r="U85" i="25"/>
  <c r="C35" i="25"/>
  <c r="V111" i="25"/>
  <c r="T100" i="25"/>
  <c r="AB124" i="25"/>
  <c r="P138" i="25"/>
  <c r="V43" i="25"/>
  <c r="AB49" i="25"/>
  <c r="M130" i="25"/>
  <c r="P90" i="25"/>
  <c r="T86" i="25"/>
  <c r="U57" i="25"/>
  <c r="V6" i="25"/>
  <c r="T39" i="25"/>
  <c r="AB22" i="25"/>
  <c r="W42" i="25"/>
  <c r="R54" i="25"/>
  <c r="I41" i="25"/>
  <c r="P63" i="25"/>
  <c r="I4" i="25"/>
  <c r="I8" i="25"/>
  <c r="P23" i="25"/>
  <c r="AB35" i="25"/>
  <c r="AA44" i="25"/>
  <c r="T66" i="25"/>
  <c r="V76" i="25"/>
  <c r="R68" i="25"/>
  <c r="Q89" i="25"/>
  <c r="S91" i="25"/>
  <c r="T50" i="25"/>
  <c r="I104" i="25"/>
  <c r="H40" i="25"/>
  <c r="AB135" i="25"/>
  <c r="U81" i="25"/>
  <c r="T13" i="25"/>
  <c r="H63" i="25"/>
  <c r="S14" i="25"/>
  <c r="S32" i="25"/>
  <c r="H47" i="25"/>
  <c r="I67" i="25"/>
  <c r="J23" i="25"/>
  <c r="T5" i="25"/>
  <c r="R16" i="25"/>
  <c r="R25" i="25"/>
  <c r="R34" i="25"/>
  <c r="R43" i="25"/>
  <c r="I66" i="25"/>
  <c r="AB88" i="25"/>
  <c r="W40" i="25"/>
  <c r="I82" i="25"/>
  <c r="AB23" i="25"/>
  <c r="U5" i="25"/>
  <c r="P18" i="25"/>
  <c r="AA40" i="25"/>
  <c r="P59" i="25"/>
  <c r="W98" i="25"/>
  <c r="W116" i="25"/>
  <c r="V86" i="25"/>
  <c r="AB118" i="25"/>
  <c r="Q107" i="25"/>
  <c r="P55" i="25"/>
  <c r="R98" i="25"/>
  <c r="H111" i="25"/>
  <c r="J65" i="25"/>
  <c r="P109" i="25"/>
  <c r="C125" i="25"/>
  <c r="V101" i="25"/>
  <c r="U123" i="25"/>
  <c r="V130" i="25"/>
  <c r="R137" i="25"/>
  <c r="C134" i="25"/>
  <c r="U137" i="25"/>
  <c r="I122" i="25"/>
  <c r="V137" i="25"/>
  <c r="I127" i="25"/>
  <c r="T140" i="25"/>
  <c r="AB137" i="25"/>
  <c r="J47" i="25"/>
  <c r="Q86" i="25"/>
  <c r="R22" i="25"/>
  <c r="V81" i="25"/>
  <c r="T41" i="25"/>
  <c r="I74" i="25"/>
  <c r="S109" i="25"/>
  <c r="Q128" i="25"/>
  <c r="V128" i="25"/>
  <c r="R24" i="25"/>
  <c r="P12" i="25"/>
  <c r="C67" i="25"/>
  <c r="P34" i="25"/>
  <c r="J8" i="25"/>
  <c r="J63" i="25"/>
  <c r="M116" i="25"/>
  <c r="R109" i="25"/>
  <c r="P133" i="25"/>
  <c r="I137" i="25"/>
  <c r="AB111" i="25"/>
  <c r="V57" i="25"/>
  <c r="I44" i="25"/>
  <c r="P42" i="25"/>
  <c r="P88" i="25"/>
  <c r="P102" i="25"/>
  <c r="H125" i="25"/>
  <c r="H134" i="25"/>
  <c r="U74" i="25"/>
  <c r="AA4" i="25"/>
  <c r="S62" i="25"/>
  <c r="U13" i="25"/>
  <c r="U32" i="25"/>
  <c r="T107" i="25"/>
  <c r="W125" i="25"/>
  <c r="AA134" i="25"/>
  <c r="T19" i="25"/>
  <c r="U39" i="25"/>
  <c r="C76" i="25"/>
  <c r="U31" i="25"/>
  <c r="AB82" i="25"/>
  <c r="P46" i="25"/>
  <c r="AB101" i="25"/>
  <c r="W120" i="25"/>
  <c r="I139" i="25"/>
  <c r="U110" i="25"/>
  <c r="C22" i="25"/>
  <c r="H68" i="25"/>
  <c r="AA47" i="25"/>
  <c r="P4" i="25"/>
  <c r="P49" i="25"/>
  <c r="I101" i="25"/>
  <c r="R121" i="25"/>
  <c r="J56" i="25"/>
  <c r="J59" i="25"/>
  <c r="AB40" i="25"/>
  <c r="R89" i="25"/>
  <c r="H66" i="25"/>
  <c r="I15" i="25"/>
  <c r="V85" i="25"/>
  <c r="C123" i="25"/>
  <c r="I134" i="25"/>
  <c r="W118" i="25"/>
  <c r="S54" i="25"/>
  <c r="T91" i="25"/>
  <c r="I40" i="25"/>
  <c r="R17" i="25"/>
  <c r="AA86" i="25"/>
  <c r="V123" i="25"/>
  <c r="AB134" i="25"/>
  <c r="I136" i="25"/>
  <c r="AB41" i="25"/>
  <c r="T45" i="25"/>
  <c r="V4" i="25"/>
  <c r="H39" i="25"/>
  <c r="C110" i="25"/>
  <c r="W130" i="25"/>
  <c r="J122" i="25"/>
  <c r="C42" i="25"/>
  <c r="Q63" i="25"/>
  <c r="P104" i="25"/>
  <c r="T14" i="25"/>
  <c r="Q59" i="25"/>
  <c r="AA111" i="25"/>
  <c r="C130" i="25"/>
  <c r="R126" i="25"/>
  <c r="C49" i="25"/>
  <c r="H5" i="25"/>
  <c r="H31" i="25"/>
  <c r="H98" i="25"/>
  <c r="J128" i="25"/>
  <c r="AB8" i="25"/>
  <c r="P135" i="25"/>
  <c r="R33" i="25"/>
  <c r="V115" i="25"/>
  <c r="Q64" i="25"/>
  <c r="T113" i="25"/>
  <c r="AB139" i="25"/>
  <c r="V113" i="25"/>
  <c r="AB21" i="24"/>
  <c r="W89" i="24"/>
  <c r="U63" i="24"/>
  <c r="AB30" i="24"/>
  <c r="Q61" i="24"/>
  <c r="AB53" i="24"/>
  <c r="AA28" i="24"/>
  <c r="AA34" i="24"/>
  <c r="C51" i="24"/>
  <c r="AA54" i="24"/>
  <c r="V25" i="24"/>
  <c r="C48" i="24"/>
  <c r="H21" i="24"/>
  <c r="V91" i="24"/>
  <c r="S37" i="24"/>
  <c r="R61" i="24"/>
  <c r="W57" i="24"/>
  <c r="J60" i="24"/>
  <c r="H39" i="24"/>
  <c r="V39" i="24"/>
  <c r="H22" i="24"/>
  <c r="R70" i="24"/>
  <c r="AA39" i="24"/>
  <c r="H27" i="24"/>
  <c r="I39" i="24"/>
  <c r="I48" i="24"/>
  <c r="I57" i="24"/>
  <c r="I66" i="24"/>
  <c r="R59" i="24"/>
  <c r="R53" i="24"/>
  <c r="S47" i="24"/>
  <c r="S59" i="24"/>
  <c r="V37" i="24"/>
  <c r="T41" i="24"/>
  <c r="T50" i="24"/>
  <c r="T59" i="24"/>
  <c r="T68" i="24"/>
  <c r="Q39" i="24"/>
  <c r="Q48" i="24"/>
  <c r="Q57" i="24"/>
  <c r="Q66" i="24"/>
  <c r="V56" i="24"/>
  <c r="S39" i="24"/>
  <c r="S51" i="24"/>
  <c r="S63" i="24"/>
  <c r="AA38" i="24"/>
  <c r="AA47" i="24"/>
  <c r="AA56" i="24"/>
  <c r="AA65" i="24"/>
  <c r="I41" i="24"/>
  <c r="R17" i="24"/>
  <c r="C15" i="24"/>
  <c r="C25" i="24"/>
  <c r="T16" i="24"/>
  <c r="AB15" i="24"/>
  <c r="AB22" i="24"/>
  <c r="AB31" i="24"/>
  <c r="R90" i="24"/>
  <c r="V17" i="24"/>
  <c r="C16" i="24"/>
  <c r="C26" i="24"/>
  <c r="P14" i="24"/>
  <c r="V32" i="24"/>
  <c r="AA17" i="24"/>
  <c r="AA26" i="24"/>
  <c r="AA35" i="24"/>
  <c r="Q15" i="24"/>
  <c r="Q22" i="24"/>
  <c r="Q31" i="24"/>
  <c r="C108" i="24"/>
  <c r="C24" i="24"/>
  <c r="C36" i="24"/>
  <c r="I24" i="24"/>
  <c r="Q89" i="24"/>
  <c r="R51" i="24"/>
  <c r="Q47" i="24"/>
  <c r="U38" i="24"/>
  <c r="H65" i="24"/>
  <c r="S24" i="24"/>
  <c r="S34" i="24"/>
  <c r="Q17" i="24"/>
  <c r="Q20" i="24"/>
  <c r="U54" i="24"/>
  <c r="U15" i="24"/>
  <c r="Q67" i="24"/>
  <c r="AB59" i="24"/>
  <c r="T61" i="24"/>
  <c r="W48" i="24"/>
  <c r="C54" i="24"/>
  <c r="AA36" i="24"/>
  <c r="R43" i="24"/>
  <c r="R54" i="24"/>
  <c r="R34" i="24"/>
  <c r="V24" i="24"/>
  <c r="S58" i="24"/>
  <c r="P33" i="24"/>
  <c r="C60" i="24"/>
  <c r="AA63" i="24"/>
  <c r="S43" i="24"/>
  <c r="H42" i="24"/>
  <c r="J26" i="24"/>
  <c r="H13" i="24"/>
  <c r="R42" i="24"/>
  <c r="H31" i="24"/>
  <c r="AB39" i="24"/>
  <c r="AB48" i="24"/>
  <c r="AB57" i="24"/>
  <c r="AB66" i="24"/>
  <c r="V61" i="24"/>
  <c r="C37" i="24"/>
  <c r="C49" i="24"/>
  <c r="C61" i="24"/>
  <c r="R38" i="24"/>
  <c r="P42" i="24"/>
  <c r="P51" i="24"/>
  <c r="P60" i="24"/>
  <c r="P69" i="24"/>
  <c r="I40" i="24"/>
  <c r="I49" i="24"/>
  <c r="I58" i="24"/>
  <c r="I67" i="24"/>
  <c r="J58" i="24"/>
  <c r="C41" i="24"/>
  <c r="C53" i="24"/>
  <c r="C65" i="24"/>
  <c r="T39" i="24"/>
  <c r="T48" i="24"/>
  <c r="T57" i="24"/>
  <c r="T66" i="24"/>
  <c r="I44" i="24"/>
  <c r="R20" i="24"/>
  <c r="W15" i="24"/>
  <c r="W25" i="24"/>
  <c r="P91" i="24"/>
  <c r="U16" i="24"/>
  <c r="U23" i="24"/>
  <c r="U32" i="24"/>
  <c r="V35" i="24"/>
  <c r="V20" i="24"/>
  <c r="W16" i="24"/>
  <c r="W26" i="24"/>
  <c r="J90" i="24"/>
  <c r="T90" i="24"/>
  <c r="T18" i="24"/>
  <c r="T27" i="24"/>
  <c r="T36" i="24"/>
  <c r="I16" i="24"/>
  <c r="I23" i="24"/>
  <c r="I32" i="24"/>
  <c r="W108" i="24"/>
  <c r="W24" i="24"/>
  <c r="W36" i="24"/>
  <c r="I27" i="24"/>
  <c r="T89" i="24"/>
  <c r="J34" i="24"/>
  <c r="V49" i="24"/>
  <c r="U56" i="24"/>
  <c r="J20" i="24"/>
  <c r="S36" i="24"/>
  <c r="I21" i="24"/>
  <c r="AB36" i="24"/>
  <c r="Q32" i="24"/>
  <c r="AB91" i="24"/>
  <c r="U13" i="24"/>
  <c r="AB50" i="24"/>
  <c r="AB65" i="24"/>
  <c r="AA25" i="24"/>
  <c r="R92" i="24"/>
  <c r="C45" i="24"/>
  <c r="AA51" i="24"/>
  <c r="R49" i="24"/>
  <c r="R57" i="24"/>
  <c r="V36" i="24"/>
  <c r="AA91" i="24"/>
  <c r="J61" i="24"/>
  <c r="R55" i="24"/>
  <c r="V63" i="24"/>
  <c r="C66" i="24"/>
  <c r="AA45" i="24"/>
  <c r="R46" i="24"/>
  <c r="R28" i="24"/>
  <c r="V108" i="24"/>
  <c r="T46" i="24"/>
  <c r="V33" i="24"/>
  <c r="U40" i="24"/>
  <c r="U49" i="24"/>
  <c r="U58" i="24"/>
  <c r="U67" i="24"/>
  <c r="R62" i="24"/>
  <c r="W37" i="24"/>
  <c r="W49" i="24"/>
  <c r="W61" i="24"/>
  <c r="V40" i="24"/>
  <c r="H43" i="24"/>
  <c r="H52" i="24"/>
  <c r="H61" i="24"/>
  <c r="H70" i="24"/>
  <c r="AB40" i="24"/>
  <c r="AB49" i="24"/>
  <c r="AB58" i="24"/>
  <c r="AB67" i="24"/>
  <c r="V59" i="24"/>
  <c r="W41" i="24"/>
  <c r="W53" i="24"/>
  <c r="W65" i="24"/>
  <c r="P40" i="24"/>
  <c r="P49" i="24"/>
  <c r="P58" i="24"/>
  <c r="P67" i="24"/>
  <c r="I47" i="24"/>
  <c r="J21" i="24"/>
  <c r="S16" i="24"/>
  <c r="S26" i="24"/>
  <c r="T17" i="24"/>
  <c r="Q91" i="24"/>
  <c r="Q24" i="24"/>
  <c r="Q33" i="24"/>
  <c r="R36" i="24"/>
  <c r="V23" i="24"/>
  <c r="S91" i="24"/>
  <c r="S27" i="24"/>
  <c r="R14" i="24"/>
  <c r="P13" i="24"/>
  <c r="P19" i="24"/>
  <c r="P28" i="24"/>
  <c r="J23" i="24"/>
  <c r="AB16" i="24"/>
  <c r="AB23" i="24"/>
  <c r="AB32" i="24"/>
  <c r="S15" i="24"/>
  <c r="S25" i="24"/>
  <c r="P32" i="24"/>
  <c r="I30" i="24"/>
  <c r="U89" i="24"/>
  <c r="V27" i="24"/>
  <c r="W66" i="24"/>
  <c r="AA40" i="24"/>
  <c r="W62" i="24"/>
  <c r="I22" i="24"/>
  <c r="H26" i="24"/>
  <c r="U48" i="24"/>
  <c r="AB44" i="24"/>
  <c r="AB33" i="24"/>
  <c r="U22" i="24"/>
  <c r="AB56" i="24"/>
  <c r="V31" i="24"/>
  <c r="H36" i="24"/>
  <c r="V92" i="24"/>
  <c r="V48" i="24"/>
  <c r="T64" i="24"/>
  <c r="V51" i="24"/>
  <c r="H60" i="24"/>
  <c r="S40" i="24"/>
  <c r="V21" i="24"/>
  <c r="R67" i="24"/>
  <c r="T13" i="24"/>
  <c r="P65" i="24"/>
  <c r="S67" i="24"/>
  <c r="P56" i="24"/>
  <c r="H57" i="24"/>
  <c r="V30" i="24"/>
  <c r="J13" i="24"/>
  <c r="J63" i="24"/>
  <c r="W42" i="24"/>
  <c r="Q41" i="24"/>
  <c r="Q50" i="24"/>
  <c r="Q59" i="24"/>
  <c r="Q68" i="24"/>
  <c r="V64" i="24"/>
  <c r="S38" i="24"/>
  <c r="S50" i="24"/>
  <c r="S62" i="24"/>
  <c r="R41" i="24"/>
  <c r="AA43" i="24"/>
  <c r="AA52" i="24"/>
  <c r="AA61" i="24"/>
  <c r="AA70" i="24"/>
  <c r="U41" i="24"/>
  <c r="U50" i="24"/>
  <c r="U59" i="24"/>
  <c r="U68" i="24"/>
  <c r="V62" i="24"/>
  <c r="S42" i="24"/>
  <c r="S54" i="24"/>
  <c r="S66" i="24"/>
  <c r="H41" i="24"/>
  <c r="H50" i="24"/>
  <c r="H59" i="24"/>
  <c r="H68" i="24"/>
  <c r="I50" i="24"/>
  <c r="R23" i="24"/>
  <c r="C92" i="24"/>
  <c r="C28" i="24"/>
  <c r="T23" i="24"/>
  <c r="I92" i="24"/>
  <c r="I25" i="24"/>
  <c r="I34" i="24"/>
  <c r="T14" i="24"/>
  <c r="R24" i="24"/>
  <c r="C17" i="24"/>
  <c r="C29" i="24"/>
  <c r="J108" i="24"/>
  <c r="H14" i="24"/>
  <c r="H20" i="24"/>
  <c r="H29" i="24"/>
  <c r="P23" i="24"/>
  <c r="U91" i="24"/>
  <c r="U24" i="24"/>
  <c r="U33" i="24"/>
  <c r="C91" i="24"/>
  <c r="C27" i="24"/>
  <c r="P16" i="24"/>
  <c r="I33" i="24"/>
  <c r="S89" i="24"/>
  <c r="R48" i="24"/>
  <c r="AA31" i="24"/>
  <c r="Q65" i="24"/>
  <c r="U47" i="24"/>
  <c r="AB38" i="24"/>
  <c r="S108" i="24"/>
  <c r="S13" i="24"/>
  <c r="U25" i="24"/>
  <c r="AB24" i="24"/>
  <c r="U51" i="24"/>
  <c r="AB18" i="24"/>
  <c r="AB62" i="24"/>
  <c r="P59" i="24"/>
  <c r="H51" i="24"/>
  <c r="J35" i="24"/>
  <c r="J51" i="24"/>
  <c r="J29" i="24"/>
  <c r="H54" i="24"/>
  <c r="J62" i="24"/>
  <c r="R52" i="24"/>
  <c r="AA24" i="24"/>
  <c r="H90" i="24"/>
  <c r="J15" i="24"/>
  <c r="AA13" i="24"/>
  <c r="V69" i="24"/>
  <c r="J66" i="24"/>
  <c r="AA60" i="24"/>
  <c r="H33" i="24"/>
  <c r="AA108" i="24"/>
  <c r="AA66" i="24"/>
  <c r="H45" i="24"/>
  <c r="I42" i="24"/>
  <c r="I51" i="24"/>
  <c r="I60" i="24"/>
  <c r="I69" i="24"/>
  <c r="R65" i="24"/>
  <c r="C40" i="24"/>
  <c r="C52" i="24"/>
  <c r="C64" i="24"/>
  <c r="V43" i="24"/>
  <c r="T44" i="24"/>
  <c r="T53" i="24"/>
  <c r="T62" i="24"/>
  <c r="P44" i="24"/>
  <c r="Q42" i="24"/>
  <c r="Q51" i="24"/>
  <c r="Q60" i="24"/>
  <c r="Q69" i="24"/>
  <c r="V65" i="24"/>
  <c r="C44" i="24"/>
  <c r="C56" i="24"/>
  <c r="C68" i="24"/>
  <c r="AA41" i="24"/>
  <c r="AA50" i="24"/>
  <c r="AA59" i="24"/>
  <c r="AA68" i="24"/>
  <c r="I53" i="24"/>
  <c r="R26" i="24"/>
  <c r="W92" i="24"/>
  <c r="W28" i="24"/>
  <c r="T32" i="24"/>
  <c r="AB92" i="24"/>
  <c r="AB25" i="24"/>
  <c r="AB34" i="24"/>
  <c r="P108" i="24"/>
  <c r="J25" i="24"/>
  <c r="W17" i="24"/>
  <c r="W29" i="24"/>
  <c r="T26" i="24"/>
  <c r="AA14" i="24"/>
  <c r="AA20" i="24"/>
  <c r="AA29" i="24"/>
  <c r="P26" i="24"/>
  <c r="Q92" i="24"/>
  <c r="Q25" i="24"/>
  <c r="Q34" i="24"/>
  <c r="W91" i="24"/>
  <c r="W27" i="24"/>
  <c r="P20" i="24"/>
  <c r="I36" i="24"/>
  <c r="V89" i="24"/>
  <c r="V19" i="24"/>
  <c r="V58" i="24"/>
  <c r="V47" i="24"/>
  <c r="S35" i="24"/>
  <c r="U21" i="24"/>
  <c r="Q37" i="24"/>
  <c r="Q16" i="24"/>
  <c r="U42" i="24"/>
  <c r="Q14" i="24"/>
  <c r="AB68" i="24"/>
  <c r="AA21" i="24"/>
  <c r="H48" i="24"/>
  <c r="J54" i="24"/>
  <c r="R58" i="24"/>
  <c r="H34" i="24"/>
  <c r="C57" i="24"/>
  <c r="H69" i="24"/>
  <c r="W54" i="24"/>
  <c r="R31" i="24"/>
  <c r="H19" i="24"/>
  <c r="H18" i="24"/>
  <c r="R15" i="24"/>
  <c r="H66" i="24"/>
  <c r="AA69" i="24"/>
  <c r="C63" i="24"/>
  <c r="W39" i="24"/>
  <c r="H91" i="24"/>
  <c r="C69" i="24"/>
  <c r="J47" i="24"/>
  <c r="AB42" i="24"/>
  <c r="AB51" i="24"/>
  <c r="AB60" i="24"/>
  <c r="AB69" i="24"/>
  <c r="V67" i="24"/>
  <c r="W40" i="24"/>
  <c r="W52" i="24"/>
  <c r="W64" i="24"/>
  <c r="R50" i="24"/>
  <c r="P45" i="24"/>
  <c r="P54" i="24"/>
  <c r="P63" i="24"/>
  <c r="P53" i="24"/>
  <c r="I43" i="24"/>
  <c r="I52" i="24"/>
  <c r="I61" i="24"/>
  <c r="I70" i="24"/>
  <c r="V68" i="24"/>
  <c r="W44" i="24"/>
  <c r="W56" i="24"/>
  <c r="W68" i="24"/>
  <c r="T42" i="24"/>
  <c r="T51" i="24"/>
  <c r="T60" i="24"/>
  <c r="T69" i="24"/>
  <c r="I56" i="24"/>
  <c r="R29" i="24"/>
  <c r="S17" i="24"/>
  <c r="S29" i="24"/>
  <c r="T35" i="24"/>
  <c r="U17" i="24"/>
  <c r="U26" i="24"/>
  <c r="U35" i="24"/>
  <c r="T20" i="24"/>
  <c r="R30" i="24"/>
  <c r="S18" i="24"/>
  <c r="S30" i="24"/>
  <c r="R18" i="24"/>
  <c r="T108" i="24"/>
  <c r="T21" i="24"/>
  <c r="T30" i="24"/>
  <c r="R16" i="24"/>
  <c r="I17" i="24"/>
  <c r="I26" i="24"/>
  <c r="I35" i="24"/>
  <c r="S92" i="24"/>
  <c r="S28" i="24"/>
  <c r="P29" i="24"/>
  <c r="P89" i="24"/>
  <c r="C89" i="24"/>
  <c r="V18" i="24"/>
  <c r="J91" i="24"/>
  <c r="R19" i="24"/>
  <c r="W58" i="24"/>
  <c r="W38" i="24"/>
  <c r="S23" i="24"/>
  <c r="H17" i="24"/>
  <c r="J89" i="24"/>
  <c r="AB108" i="24"/>
  <c r="Q26" i="24"/>
  <c r="AB90" i="24"/>
  <c r="Q23" i="24"/>
  <c r="U69" i="24"/>
  <c r="W51" i="24"/>
  <c r="J57" i="24"/>
  <c r="W63" i="24"/>
  <c r="AA19" i="24"/>
  <c r="S49" i="24"/>
  <c r="S61" i="24"/>
  <c r="J24" i="24"/>
  <c r="AA57" i="24"/>
  <c r="V34" i="24"/>
  <c r="T37" i="24"/>
  <c r="T22" i="24"/>
  <c r="AA22" i="24"/>
  <c r="V15" i="24"/>
  <c r="C39" i="24"/>
  <c r="S64" i="24"/>
  <c r="S46" i="24"/>
  <c r="T19" i="24"/>
  <c r="S70" i="24"/>
  <c r="S55" i="24"/>
  <c r="U43" i="24"/>
  <c r="U52" i="24"/>
  <c r="U61" i="24"/>
  <c r="U70" i="24"/>
  <c r="R68" i="24"/>
  <c r="S41" i="24"/>
  <c r="S53" i="24"/>
  <c r="S65" i="24"/>
  <c r="H37" i="24"/>
  <c r="H46" i="24"/>
  <c r="H55" i="24"/>
  <c r="H64" i="24"/>
  <c r="J39" i="24"/>
  <c r="AB43" i="24"/>
  <c r="AB52" i="24"/>
  <c r="AB61" i="24"/>
  <c r="AB70" i="24"/>
  <c r="J37" i="24"/>
  <c r="S45" i="24"/>
  <c r="S57" i="24"/>
  <c r="S69" i="24"/>
  <c r="P43" i="24"/>
  <c r="P52" i="24"/>
  <c r="P61" i="24"/>
  <c r="P70" i="24"/>
  <c r="I59" i="24"/>
  <c r="R32" i="24"/>
  <c r="C19" i="24"/>
  <c r="C31" i="24"/>
  <c r="Q90" i="24"/>
  <c r="Q18" i="24"/>
  <c r="Q27" i="24"/>
  <c r="Q36" i="24"/>
  <c r="P21" i="24"/>
  <c r="J31" i="24"/>
  <c r="C20" i="24"/>
  <c r="C32" i="24"/>
  <c r="J19" i="24"/>
  <c r="P15" i="24"/>
  <c r="P22" i="24"/>
  <c r="P31" i="24"/>
  <c r="P90" i="24"/>
  <c r="AB17" i="24"/>
  <c r="AB26" i="24"/>
  <c r="AB35" i="24"/>
  <c r="C18" i="24"/>
  <c r="C30" i="24"/>
  <c r="P35" i="24"/>
  <c r="AA89" i="24"/>
  <c r="Q46" i="24"/>
  <c r="T55" i="24"/>
  <c r="R22" i="24"/>
  <c r="AA58" i="24"/>
  <c r="H56" i="24"/>
  <c r="J92" i="24"/>
  <c r="S22" i="24"/>
  <c r="U66" i="24"/>
  <c r="J38" i="24"/>
  <c r="U92" i="24"/>
  <c r="Q29" i="24"/>
  <c r="Q52" i="24"/>
  <c r="T43" i="24"/>
  <c r="V13" i="24"/>
  <c r="AA92" i="24"/>
  <c r="V28" i="24"/>
  <c r="T15" i="24"/>
  <c r="R64" i="24"/>
  <c r="P36" i="24"/>
  <c r="R60" i="24"/>
  <c r="T52" i="24"/>
  <c r="T58" i="24"/>
  <c r="J27" i="24"/>
  <c r="P27" i="24"/>
  <c r="AA18" i="24"/>
  <c r="R39" i="24"/>
  <c r="V66" i="24"/>
  <c r="J53" i="24"/>
  <c r="J22" i="24"/>
  <c r="J65" i="24"/>
  <c r="R63" i="24"/>
  <c r="Q44" i="24"/>
  <c r="Q53" i="24"/>
  <c r="Q62" i="24"/>
  <c r="R44" i="24"/>
  <c r="V70" i="24"/>
  <c r="C43" i="24"/>
  <c r="C55" i="24"/>
  <c r="C67" i="24"/>
  <c r="AA37" i="24"/>
  <c r="AA46" i="24"/>
  <c r="AA55" i="24"/>
  <c r="AA64" i="24"/>
  <c r="J42" i="24"/>
  <c r="U44" i="24"/>
  <c r="U53" i="24"/>
  <c r="U62" i="24"/>
  <c r="P38" i="24"/>
  <c r="V38" i="24"/>
  <c r="C47" i="24"/>
  <c r="C59" i="24"/>
  <c r="J41" i="24"/>
  <c r="H44" i="24"/>
  <c r="H53" i="24"/>
  <c r="H62" i="24"/>
  <c r="J40" i="24"/>
  <c r="I62" i="24"/>
  <c r="J33" i="24"/>
  <c r="W19" i="24"/>
  <c r="W31" i="24"/>
  <c r="I13" i="24"/>
  <c r="I19" i="24"/>
  <c r="I28" i="24"/>
  <c r="J14" i="24"/>
  <c r="V14" i="24"/>
  <c r="R33" i="24"/>
  <c r="W20" i="24"/>
  <c r="W32" i="24"/>
  <c r="R21" i="24"/>
  <c r="H16" i="24"/>
  <c r="H23" i="24"/>
  <c r="H32" i="24"/>
  <c r="U90" i="24"/>
  <c r="U18" i="24"/>
  <c r="U27" i="24"/>
  <c r="U36" i="24"/>
  <c r="W18" i="24"/>
  <c r="W30" i="24"/>
  <c r="I90" i="24"/>
  <c r="R89" i="24"/>
  <c r="Q55" i="24"/>
  <c r="R69" i="24"/>
  <c r="P30" i="24"/>
  <c r="W46" i="24"/>
  <c r="U65" i="24"/>
  <c r="S14" i="24"/>
  <c r="V29" i="24"/>
  <c r="U19" i="24"/>
  <c r="AB27" i="24"/>
  <c r="U28" i="24"/>
  <c r="Q35" i="24"/>
  <c r="Q58" i="24"/>
  <c r="V54" i="24"/>
  <c r="H92" i="24"/>
  <c r="W45" i="24"/>
  <c r="J36" i="24"/>
  <c r="V90" i="24"/>
  <c r="J68" i="24"/>
  <c r="J50" i="24"/>
  <c r="P62" i="24"/>
  <c r="W60" i="24"/>
  <c r="J64" i="24"/>
  <c r="AA33" i="24"/>
  <c r="T31" i="24"/>
  <c r="T25" i="24"/>
  <c r="C42" i="24"/>
  <c r="P68" i="24"/>
  <c r="J55" i="24"/>
  <c r="P24" i="24"/>
  <c r="V42" i="24"/>
  <c r="P47" i="24"/>
  <c r="I45" i="24"/>
  <c r="I54" i="24"/>
  <c r="I63" i="24"/>
  <c r="J45" i="24"/>
  <c r="V46" i="24"/>
  <c r="W43" i="24"/>
  <c r="W55" i="24"/>
  <c r="W67" i="24"/>
  <c r="T38" i="24"/>
  <c r="T47" i="24"/>
  <c r="T56" i="24"/>
  <c r="T65" i="24"/>
  <c r="V52" i="24"/>
  <c r="Q45" i="24"/>
  <c r="Q54" i="24"/>
  <c r="Q63" i="24"/>
  <c r="P41" i="24"/>
  <c r="V50" i="24"/>
  <c r="W47" i="24"/>
  <c r="W59" i="24"/>
  <c r="J46" i="24"/>
  <c r="AA44" i="24"/>
  <c r="AA53" i="24"/>
  <c r="AA62" i="24"/>
  <c r="V41" i="24"/>
  <c r="I65" i="24"/>
  <c r="R35" i="24"/>
  <c r="S20" i="24"/>
  <c r="S32" i="24"/>
  <c r="AB13" i="24"/>
  <c r="AB19" i="24"/>
  <c r="AB28" i="24"/>
  <c r="J16" i="24"/>
  <c r="R108" i="24"/>
  <c r="S90" i="24"/>
  <c r="S21" i="24"/>
  <c r="S33" i="24"/>
  <c r="V26" i="24"/>
  <c r="AA16" i="24"/>
  <c r="AA23" i="24"/>
  <c r="AA32" i="24"/>
  <c r="Q13" i="24"/>
  <c r="Q19" i="24"/>
  <c r="Q28" i="24"/>
  <c r="J32" i="24"/>
  <c r="S19" i="24"/>
  <c r="S31" i="24"/>
  <c r="I108" i="24"/>
  <c r="H89" i="24"/>
  <c r="AB47" i="24"/>
  <c r="H25" i="24"/>
  <c r="R37" i="24"/>
  <c r="W70" i="24"/>
  <c r="W50" i="24"/>
  <c r="I15" i="24"/>
  <c r="H35" i="24"/>
  <c r="U31" i="24"/>
  <c r="U39" i="24"/>
  <c r="U34" i="24"/>
  <c r="AB41" i="24"/>
  <c r="Q64" i="24"/>
  <c r="J18" i="24"/>
  <c r="T34" i="24"/>
  <c r="T49" i="24"/>
  <c r="R45" i="24"/>
  <c r="AA15" i="24"/>
  <c r="AA90" i="24"/>
  <c r="V57" i="24"/>
  <c r="S52" i="24"/>
  <c r="J67" i="24"/>
  <c r="T67" i="24"/>
  <c r="R40" i="24"/>
  <c r="T40" i="24"/>
  <c r="AA27" i="24"/>
  <c r="R66" i="24"/>
  <c r="J30" i="24"/>
  <c r="J59" i="24"/>
  <c r="T28" i="24"/>
  <c r="R13" i="24"/>
  <c r="P50" i="24"/>
  <c r="AB45" i="24"/>
  <c r="AB54" i="24"/>
  <c r="AB63" i="24"/>
  <c r="V55" i="24"/>
  <c r="R47" i="24"/>
  <c r="S44" i="24"/>
  <c r="S56" i="24"/>
  <c r="S68" i="24"/>
  <c r="P39" i="24"/>
  <c r="P48" i="24"/>
  <c r="P57" i="24"/>
  <c r="P66" i="24"/>
  <c r="I37" i="24"/>
  <c r="I46" i="24"/>
  <c r="I55" i="24"/>
  <c r="I64" i="24"/>
  <c r="J43" i="24"/>
  <c r="J52" i="24"/>
  <c r="S48" i="24"/>
  <c r="S60" i="24"/>
  <c r="V53" i="24"/>
  <c r="T45" i="24"/>
  <c r="T54" i="24"/>
  <c r="T63" i="24"/>
  <c r="J49" i="24"/>
  <c r="I68" i="24"/>
  <c r="C13" i="24"/>
  <c r="C22" i="24"/>
  <c r="C34" i="24"/>
  <c r="U14" i="24"/>
  <c r="U20" i="24"/>
  <c r="U29" i="24"/>
  <c r="P17" i="24"/>
  <c r="V16" i="24"/>
  <c r="C14" i="24"/>
  <c r="C23" i="24"/>
  <c r="C35" i="24"/>
  <c r="R27" i="24"/>
  <c r="T91" i="24"/>
  <c r="T24" i="24"/>
  <c r="T33" i="24"/>
  <c r="I14" i="24"/>
  <c r="I20" i="24"/>
  <c r="I29" i="24"/>
  <c r="C90" i="24"/>
  <c r="C21" i="24"/>
  <c r="C33" i="24"/>
  <c r="I91" i="24"/>
  <c r="I89" i="24"/>
  <c r="U60" i="24"/>
  <c r="R25" i="24"/>
  <c r="Q38" i="24"/>
  <c r="AA49" i="24"/>
  <c r="H38" i="24"/>
  <c r="I31" i="24"/>
  <c r="U108" i="24"/>
  <c r="Q43" i="24"/>
  <c r="U45" i="24"/>
  <c r="Q40" i="24"/>
  <c r="Q49" i="24"/>
  <c r="Q70" i="24"/>
  <c r="H28" i="24"/>
  <c r="J44" i="24"/>
  <c r="V22" i="24"/>
  <c r="AA48" i="24"/>
  <c r="T92" i="24"/>
  <c r="H24" i="24"/>
  <c r="J69" i="24"/>
  <c r="V60" i="24"/>
  <c r="W69" i="24"/>
  <c r="T70" i="24"/>
  <c r="AA42" i="24"/>
  <c r="V45" i="24"/>
  <c r="H30" i="24"/>
  <c r="J70" i="24"/>
  <c r="H108" i="24"/>
  <c r="H63" i="24"/>
  <c r="AA30" i="24"/>
  <c r="H15" i="24"/>
  <c r="U37" i="24"/>
  <c r="U46" i="24"/>
  <c r="U55" i="24"/>
  <c r="U64" i="24"/>
  <c r="R56" i="24"/>
  <c r="J48" i="24"/>
  <c r="C46" i="24"/>
  <c r="C58" i="24"/>
  <c r="C70" i="24"/>
  <c r="H40" i="24"/>
  <c r="H49" i="24"/>
  <c r="H58" i="24"/>
  <c r="H67" i="24"/>
  <c r="AB37" i="24"/>
  <c r="AB46" i="24"/>
  <c r="AB55" i="24"/>
  <c r="AB64" i="24"/>
  <c r="V44" i="24"/>
  <c r="C38" i="24"/>
  <c r="C50" i="24"/>
  <c r="C62" i="24"/>
  <c r="P37" i="24"/>
  <c r="P46" i="24"/>
  <c r="P55" i="24"/>
  <c r="P64" i="24"/>
  <c r="I38" i="24"/>
  <c r="J17" i="24"/>
  <c r="W13" i="24"/>
  <c r="W22" i="24"/>
  <c r="W34" i="24"/>
  <c r="Q108" i="24"/>
  <c r="Q21" i="24"/>
  <c r="Q30" i="24"/>
  <c r="P18" i="24"/>
  <c r="R91" i="24"/>
  <c r="W14" i="24"/>
  <c r="W23" i="24"/>
  <c r="W35" i="24"/>
  <c r="J28" i="24"/>
  <c r="P92" i="24"/>
  <c r="P25" i="24"/>
  <c r="P34" i="24"/>
  <c r="AB14" i="24"/>
  <c r="AB20" i="24"/>
  <c r="AB29" i="24"/>
  <c r="W90" i="24"/>
  <c r="W21" i="24"/>
  <c r="W33" i="24"/>
  <c r="I18" i="24"/>
  <c r="AB89" i="24"/>
  <c r="U57" i="24"/>
  <c r="J56" i="24"/>
  <c r="Q56" i="24"/>
  <c r="AA67" i="24"/>
  <c r="H47" i="24"/>
  <c r="T29" i="24"/>
  <c r="U30" i="24"/>
  <c r="Q135" i="24"/>
  <c r="M119" i="24"/>
  <c r="S112" i="24"/>
  <c r="AB101" i="24"/>
  <c r="W137" i="24"/>
  <c r="M129" i="24"/>
  <c r="U126" i="24"/>
  <c r="AA122" i="24"/>
  <c r="AA101" i="24"/>
  <c r="U93" i="24"/>
  <c r="Q76" i="24"/>
  <c r="M75" i="24"/>
  <c r="U9" i="24"/>
  <c r="AA4" i="24"/>
  <c r="J99" i="10"/>
  <c r="W4" i="24"/>
  <c r="I75" i="24"/>
  <c r="P98" i="10"/>
  <c r="M126" i="24"/>
  <c r="W122" i="24"/>
  <c r="R101" i="24"/>
  <c r="C84" i="24"/>
  <c r="J76" i="24"/>
  <c r="J75" i="24"/>
  <c r="H99" i="10"/>
  <c r="I76" i="24"/>
  <c r="W99" i="10"/>
  <c r="V93" i="24"/>
  <c r="V122" i="24"/>
  <c r="AA118" i="24"/>
  <c r="AA111" i="24"/>
  <c r="Q101" i="24"/>
  <c r="U136" i="24"/>
  <c r="AB128" i="24"/>
  <c r="C122" i="24"/>
  <c r="H118" i="24"/>
  <c r="M114" i="24"/>
  <c r="U111" i="24"/>
  <c r="AA105" i="24"/>
  <c r="R83" i="24"/>
  <c r="T77" i="24"/>
  <c r="H76" i="24"/>
  <c r="P99" i="10"/>
  <c r="S99" i="10"/>
  <c r="T136" i="24"/>
  <c r="V128" i="24"/>
  <c r="J114" i="24"/>
  <c r="R105" i="24"/>
  <c r="H101" i="24"/>
  <c r="C76" i="24"/>
  <c r="AA12" i="24"/>
  <c r="Q99" i="10"/>
  <c r="AB7" i="24"/>
  <c r="V75" i="24"/>
  <c r="S136" i="24"/>
  <c r="Q128" i="24"/>
  <c r="M105" i="24"/>
  <c r="W94" i="24"/>
  <c r="R99" i="10"/>
  <c r="AA112" i="24"/>
  <c r="U75" i="24"/>
  <c r="I99" i="10"/>
  <c r="P136" i="24"/>
  <c r="R124" i="24"/>
  <c r="W117" i="24"/>
  <c r="M110" i="24"/>
  <c r="M94" i="24"/>
  <c r="AB76" i="24"/>
  <c r="R85" i="24"/>
  <c r="S76" i="24"/>
  <c r="M136" i="24"/>
  <c r="H124" i="24"/>
  <c r="J110" i="24"/>
  <c r="J94" i="24"/>
  <c r="H82" i="24"/>
  <c r="AA76" i="24"/>
  <c r="AB75" i="24"/>
  <c r="AB11" i="24"/>
  <c r="T99" i="10"/>
  <c r="R76" i="24"/>
  <c r="J136" i="24"/>
  <c r="U127" i="24"/>
  <c r="W76" i="24"/>
  <c r="AA75" i="24"/>
  <c r="U99" i="10"/>
  <c r="AB119" i="24"/>
  <c r="W93" i="24"/>
  <c r="M144" i="24"/>
  <c r="P127" i="24"/>
  <c r="H116" i="24"/>
  <c r="AB112" i="24"/>
  <c r="V85" i="24"/>
  <c r="T76" i="24"/>
  <c r="W75" i="24"/>
  <c r="V99" i="10"/>
  <c r="C116" i="24"/>
  <c r="J84" i="24"/>
  <c r="P123" i="24"/>
  <c r="AA127" i="24"/>
  <c r="U110" i="24"/>
  <c r="J9" i="24"/>
  <c r="Q118" i="24"/>
  <c r="S84" i="24"/>
  <c r="V86" i="24"/>
  <c r="W86" i="24"/>
  <c r="W84" i="24"/>
  <c r="H132" i="24"/>
  <c r="M124" i="24"/>
  <c r="S101" i="24"/>
  <c r="J103" i="24"/>
  <c r="R135" i="24"/>
  <c r="AA10" i="24"/>
  <c r="Q116" i="24"/>
  <c r="AA130" i="24"/>
  <c r="H83" i="24"/>
  <c r="Q7" i="24"/>
  <c r="P115" i="24"/>
  <c r="I143" i="24"/>
  <c r="M139" i="24"/>
  <c r="AB116" i="24"/>
  <c r="P110" i="24"/>
  <c r="J111" i="24"/>
  <c r="AB103" i="24"/>
  <c r="I131" i="24"/>
  <c r="I5" i="24"/>
  <c r="Q111" i="24"/>
  <c r="P134" i="24"/>
  <c r="J138" i="24"/>
  <c r="M112" i="24"/>
  <c r="M133" i="24"/>
  <c r="P10" i="24"/>
  <c r="R118" i="24"/>
  <c r="Q87" i="24"/>
  <c r="S118" i="24"/>
  <c r="S134" i="24"/>
  <c r="T134" i="24"/>
  <c r="H144" i="24"/>
  <c r="U95" i="24"/>
  <c r="Q120" i="24"/>
  <c r="U141" i="24"/>
  <c r="C11" i="24"/>
  <c r="V101" i="24"/>
  <c r="AB129" i="24"/>
  <c r="AA88" i="24"/>
  <c r="W102" i="24"/>
  <c r="AB4" i="24"/>
  <c r="S93" i="24"/>
  <c r="C114" i="24"/>
  <c r="J102" i="24"/>
  <c r="V87" i="24"/>
  <c r="P11" i="24"/>
  <c r="I121" i="24"/>
  <c r="V106" i="24"/>
  <c r="P76" i="24"/>
  <c r="T101" i="24"/>
  <c r="Q113" i="24"/>
  <c r="P77" i="24"/>
  <c r="J107" i="24"/>
  <c r="T87" i="24"/>
  <c r="J127" i="24"/>
  <c r="J139" i="24"/>
  <c r="C133" i="24"/>
  <c r="V131" i="24"/>
  <c r="P118" i="24"/>
  <c r="I133" i="24"/>
  <c r="H119" i="24"/>
  <c r="C136" i="24"/>
  <c r="U132" i="24"/>
  <c r="C139" i="24"/>
  <c r="C144" i="24"/>
  <c r="Q86" i="24"/>
  <c r="P124" i="24"/>
  <c r="R140" i="24"/>
  <c r="H93" i="24"/>
  <c r="S113" i="24"/>
  <c r="J8" i="24"/>
  <c r="H120" i="24"/>
  <c r="AB95" i="24"/>
  <c r="W143" i="24"/>
  <c r="U124" i="24"/>
  <c r="Q126" i="24"/>
  <c r="U130" i="24"/>
  <c r="P131" i="24"/>
  <c r="S117" i="24"/>
  <c r="U8" i="24"/>
  <c r="U134" i="24"/>
  <c r="C125" i="24"/>
  <c r="T94" i="24"/>
  <c r="U94" i="24"/>
  <c r="V94" i="24"/>
  <c r="V107" i="24"/>
  <c r="S83" i="24"/>
  <c r="J116" i="24"/>
  <c r="R136" i="24"/>
  <c r="C82" i="24"/>
  <c r="U119" i="24"/>
  <c r="V133" i="24"/>
  <c r="AA86" i="24"/>
  <c r="V77" i="24"/>
  <c r="W116" i="24"/>
  <c r="H10" i="24"/>
  <c r="AB140" i="24"/>
  <c r="V118" i="24"/>
  <c r="H111" i="24"/>
  <c r="H112" i="24"/>
  <c r="S110" i="24"/>
  <c r="AA132" i="24"/>
  <c r="I8" i="24"/>
  <c r="J112" i="24"/>
  <c r="H135" i="24"/>
  <c r="R142" i="24"/>
  <c r="M113" i="24"/>
  <c r="R134" i="24"/>
  <c r="V12" i="24"/>
  <c r="Q119" i="24"/>
  <c r="H104" i="24"/>
  <c r="S119" i="24"/>
  <c r="M135" i="24"/>
  <c r="T138" i="24"/>
  <c r="P6" i="24"/>
  <c r="P95" i="24"/>
  <c r="P120" i="24"/>
  <c r="T141" i="24"/>
  <c r="V11" i="24"/>
  <c r="Q106" i="24"/>
  <c r="I129" i="24"/>
  <c r="H88" i="24"/>
  <c r="C102" i="24"/>
  <c r="V6" i="24"/>
  <c r="J93" i="24"/>
  <c r="S114" i="24"/>
  <c r="W6" i="24"/>
  <c r="S8" i="24"/>
  <c r="P12" i="24"/>
  <c r="AA121" i="24"/>
  <c r="R106" i="24"/>
  <c r="V83" i="24"/>
  <c r="T102" i="24"/>
  <c r="P113" i="24"/>
  <c r="W77" i="24"/>
  <c r="Q109" i="24"/>
  <c r="T88" i="24"/>
  <c r="C130" i="24"/>
  <c r="C142" i="24"/>
  <c r="W133" i="24"/>
  <c r="Q132" i="24"/>
  <c r="C119" i="24"/>
  <c r="AB133" i="24"/>
  <c r="AA119" i="24"/>
  <c r="R137" i="24"/>
  <c r="P133" i="24"/>
  <c r="W139" i="24"/>
  <c r="U122" i="24"/>
  <c r="AA135" i="24"/>
  <c r="R122" i="24"/>
  <c r="U87" i="24"/>
  <c r="I87" i="24"/>
  <c r="T12" i="24"/>
  <c r="V126" i="24"/>
  <c r="V125" i="24"/>
  <c r="V137" i="24"/>
  <c r="Q138" i="24"/>
  <c r="AA139" i="24"/>
  <c r="V121" i="24"/>
  <c r="J83" i="24"/>
  <c r="U142" i="24"/>
  <c r="J137" i="24"/>
  <c r="Q103" i="24"/>
  <c r="S103" i="24"/>
  <c r="I111" i="24"/>
  <c r="W125" i="24"/>
  <c r="I116" i="24"/>
  <c r="J123" i="24"/>
  <c r="M109" i="24"/>
  <c r="AB137" i="24"/>
  <c r="AB82" i="24"/>
  <c r="J122" i="24"/>
  <c r="T135" i="24"/>
  <c r="Q95" i="24"/>
  <c r="R7" i="24"/>
  <c r="T118" i="24"/>
  <c r="U11" i="24"/>
  <c r="J143" i="24"/>
  <c r="AB123" i="24"/>
  <c r="AB118" i="24"/>
  <c r="C113" i="24"/>
  <c r="M111" i="24"/>
  <c r="M134" i="24"/>
  <c r="I10" i="24"/>
  <c r="J113" i="24"/>
  <c r="AB136" i="24"/>
  <c r="S143" i="24"/>
  <c r="H117" i="24"/>
  <c r="J135" i="24"/>
  <c r="S75" i="24"/>
  <c r="S121" i="24"/>
  <c r="H103" i="24"/>
  <c r="U121" i="24"/>
  <c r="I136" i="24"/>
  <c r="I110" i="24"/>
  <c r="W8" i="24"/>
  <c r="AB102" i="24"/>
  <c r="AB120" i="24"/>
  <c r="S141" i="24"/>
  <c r="Q11" i="24"/>
  <c r="AA115" i="24"/>
  <c r="AA129" i="24"/>
  <c r="W88" i="24"/>
  <c r="R102" i="24"/>
  <c r="S7" i="24"/>
  <c r="R95" i="24"/>
  <c r="J117" i="24"/>
  <c r="P102" i="24"/>
  <c r="Q9" i="24"/>
  <c r="T95" i="24"/>
  <c r="H121" i="24"/>
  <c r="P4" i="24"/>
  <c r="U83" i="24"/>
  <c r="U104" i="24"/>
  <c r="AA113" i="24"/>
  <c r="C77" i="24"/>
  <c r="U115" i="24"/>
  <c r="C95" i="24"/>
  <c r="V111" i="24"/>
  <c r="W130" i="24"/>
  <c r="W142" i="24"/>
  <c r="V138" i="24"/>
  <c r="H133" i="24"/>
  <c r="W119" i="24"/>
  <c r="V136" i="24"/>
  <c r="C124" i="24"/>
  <c r="I138" i="24"/>
  <c r="V139" i="24"/>
  <c r="V144" i="24"/>
  <c r="AB138" i="24"/>
  <c r="H127" i="24"/>
  <c r="U125" i="24"/>
  <c r="I102" i="24"/>
  <c r="V105" i="24"/>
  <c r="P5" i="24"/>
  <c r="W141" i="24"/>
  <c r="AB107" i="24"/>
  <c r="H125" i="24"/>
  <c r="U7" i="24"/>
  <c r="J10" i="24"/>
  <c r="H6" i="24"/>
  <c r="T75" i="24"/>
  <c r="W124" i="24"/>
  <c r="AA77" i="24"/>
  <c r="W103" i="24"/>
  <c r="I84" i="24"/>
  <c r="C123" i="24"/>
  <c r="C111" i="24"/>
  <c r="R117" i="24"/>
  <c r="M132" i="24"/>
  <c r="I123" i="24"/>
  <c r="S4" i="24"/>
  <c r="R114" i="24"/>
  <c r="J140" i="24"/>
  <c r="AB83" i="24"/>
  <c r="R123" i="24"/>
  <c r="P140" i="24"/>
  <c r="S105" i="24"/>
  <c r="C10" i="24"/>
  <c r="J120" i="24"/>
  <c r="P82" i="24"/>
  <c r="T7" i="24"/>
  <c r="I127" i="24"/>
  <c r="I122" i="24"/>
  <c r="M122" i="24"/>
  <c r="I112" i="24"/>
  <c r="C135" i="24"/>
  <c r="H11" i="24"/>
  <c r="P116" i="24"/>
  <c r="AB139" i="24"/>
  <c r="H12" i="24"/>
  <c r="J77" i="24"/>
  <c r="M138" i="24"/>
  <c r="M85" i="24"/>
  <c r="S122" i="24"/>
  <c r="T122" i="24"/>
  <c r="C137" i="24"/>
  <c r="W111" i="24"/>
  <c r="C8" i="24"/>
  <c r="AA104" i="24"/>
  <c r="I120" i="24"/>
  <c r="R141" i="24"/>
  <c r="S12" i="24"/>
  <c r="H115" i="24"/>
  <c r="H129" i="24"/>
  <c r="C88" i="24"/>
  <c r="U6" i="24"/>
  <c r="R8" i="24"/>
  <c r="M104" i="24"/>
  <c r="AB117" i="24"/>
  <c r="P104" i="24"/>
  <c r="J88" i="24"/>
  <c r="Q102" i="24"/>
  <c r="W121" i="24"/>
  <c r="J5" i="24"/>
  <c r="P83" i="24"/>
  <c r="V103" i="24"/>
  <c r="H113" i="24"/>
  <c r="J85" i="24"/>
  <c r="AA120" i="24"/>
  <c r="V102" i="24"/>
  <c r="Q112" i="24"/>
  <c r="R131" i="24"/>
  <c r="R143" i="24"/>
  <c r="Q139" i="24"/>
  <c r="AA133" i="24"/>
  <c r="V124" i="24"/>
  <c r="Q137" i="24"/>
  <c r="R125" i="24"/>
  <c r="U144" i="24"/>
  <c r="C132" i="24"/>
  <c r="R11" i="24"/>
  <c r="S95" i="24"/>
  <c r="U128" i="24"/>
  <c r="AB131" i="24"/>
  <c r="H109" i="24"/>
  <c r="V113" i="24"/>
  <c r="C131" i="24"/>
  <c r="AB106" i="24"/>
  <c r="P135" i="24"/>
  <c r="W85" i="24"/>
  <c r="R82" i="24"/>
  <c r="W132" i="24"/>
  <c r="AB88" i="24"/>
  <c r="AB115" i="24"/>
  <c r="P84" i="24"/>
  <c r="J125" i="24"/>
  <c r="H123" i="24"/>
  <c r="S125" i="24"/>
  <c r="S10" i="24"/>
  <c r="I135" i="24"/>
  <c r="C9" i="24"/>
  <c r="M116" i="24"/>
  <c r="I142" i="24"/>
  <c r="T86" i="24"/>
  <c r="J128" i="24"/>
  <c r="AA142" i="24"/>
  <c r="AA103" i="24"/>
  <c r="T11" i="24"/>
  <c r="AB122" i="24"/>
  <c r="U105" i="24"/>
  <c r="W7" i="24"/>
  <c r="U131" i="24"/>
  <c r="T124" i="24"/>
  <c r="AA124" i="24"/>
  <c r="I113" i="24"/>
  <c r="AB135" i="24"/>
  <c r="Q12" i="24"/>
  <c r="C117" i="24"/>
  <c r="T140" i="24"/>
  <c r="H7" i="24"/>
  <c r="Q82" i="24"/>
  <c r="W140" i="24"/>
  <c r="M86" i="24"/>
  <c r="I124" i="24"/>
  <c r="M106" i="24"/>
  <c r="Q123" i="24"/>
  <c r="R138" i="24"/>
  <c r="T112" i="24"/>
  <c r="Q8" i="24"/>
  <c r="J106" i="24"/>
  <c r="J141" i="24"/>
  <c r="Q141" i="24"/>
  <c r="R12" i="24"/>
  <c r="W115" i="24"/>
  <c r="V129" i="24"/>
  <c r="R88" i="24"/>
  <c r="R109" i="24"/>
  <c r="P9" i="24"/>
  <c r="U106" i="24"/>
  <c r="I117" i="24"/>
  <c r="W107" i="24"/>
  <c r="J4" i="24"/>
  <c r="Q104" i="24"/>
  <c r="C121" i="24"/>
  <c r="C7" i="24"/>
  <c r="R84" i="24"/>
  <c r="U103" i="24"/>
  <c r="Q115" i="24"/>
  <c r="AB85" i="24"/>
  <c r="J6" i="24"/>
  <c r="W104" i="24"/>
  <c r="C118" i="24"/>
  <c r="I132" i="24"/>
  <c r="I144" i="24"/>
  <c r="U143" i="24"/>
  <c r="P137" i="24"/>
  <c r="Q125" i="24"/>
  <c r="H138" i="24"/>
  <c r="I126" i="24"/>
  <c r="T139" i="24"/>
  <c r="C127" i="24"/>
  <c r="S124" i="24"/>
  <c r="R104" i="24"/>
  <c r="M103" i="24"/>
  <c r="M143" i="24"/>
  <c r="W113" i="24"/>
  <c r="P129" i="24"/>
  <c r="H106" i="24"/>
  <c r="Q144" i="24"/>
  <c r="U107" i="24"/>
  <c r="W112" i="24"/>
  <c r="U86" i="24"/>
  <c r="U140" i="24"/>
  <c r="W95" i="24"/>
  <c r="C94" i="24"/>
  <c r="C86" i="24"/>
  <c r="M137" i="24"/>
  <c r="M125" i="24"/>
  <c r="H136" i="24"/>
  <c r="AB104" i="24"/>
  <c r="H140" i="24"/>
  <c r="W10" i="24"/>
  <c r="AA117" i="24"/>
  <c r="U82" i="24"/>
  <c r="C93" i="24"/>
  <c r="S135" i="24"/>
  <c r="U116" i="24"/>
  <c r="V116" i="24"/>
  <c r="AB77" i="24"/>
  <c r="W123" i="24"/>
  <c r="AA116" i="24"/>
  <c r="AA11" i="24"/>
  <c r="AA134" i="24"/>
  <c r="M127" i="24"/>
  <c r="H5" i="24"/>
  <c r="I118" i="24"/>
  <c r="AA136" i="24"/>
  <c r="Q75" i="24"/>
  <c r="J118" i="24"/>
  <c r="M142" i="24"/>
  <c r="I11" i="24"/>
  <c r="P105" i="24"/>
  <c r="S142" i="24"/>
  <c r="P93" i="24"/>
  <c r="I4" i="24"/>
  <c r="C110" i="24"/>
  <c r="J124" i="24"/>
  <c r="C140" i="24"/>
  <c r="T130" i="24"/>
  <c r="S9" i="24"/>
  <c r="P107" i="24"/>
  <c r="AB141" i="24"/>
  <c r="P141" i="24"/>
  <c r="AB12" i="24"/>
  <c r="C115" i="24"/>
  <c r="U129" i="24"/>
  <c r="T104" i="24"/>
  <c r="J109" i="24"/>
  <c r="J11" i="24"/>
  <c r="Q114" i="24"/>
  <c r="V117" i="24"/>
  <c r="C107" i="24"/>
  <c r="W5" i="24"/>
  <c r="C109" i="24"/>
  <c r="T121" i="24"/>
  <c r="AA7" i="24"/>
  <c r="Q84" i="24"/>
  <c r="T103" i="24"/>
  <c r="U120" i="24"/>
  <c r="I85" i="24"/>
  <c r="AA8" i="24"/>
  <c r="I106" i="24"/>
  <c r="W118" i="24"/>
  <c r="AB132" i="24"/>
  <c r="AB144" i="24"/>
  <c r="P144" i="24"/>
  <c r="C138" i="24"/>
  <c r="H126" i="24"/>
  <c r="AA138" i="24"/>
  <c r="AB126" i="24"/>
  <c r="Q142" i="24"/>
  <c r="P126" i="24"/>
  <c r="H139" i="24"/>
  <c r="U112" i="24"/>
  <c r="S139" i="24"/>
  <c r="H143" i="24"/>
  <c r="W136" i="24"/>
  <c r="T131" i="24"/>
  <c r="M93" i="24"/>
  <c r="AA87" i="24"/>
  <c r="V7" i="24"/>
  <c r="R129" i="24"/>
  <c r="Q133" i="24"/>
  <c r="T107" i="24"/>
  <c r="W129" i="24"/>
  <c r="S116" i="24"/>
  <c r="T113" i="24"/>
  <c r="W12" i="24"/>
  <c r="Q105" i="24"/>
  <c r="H94" i="24"/>
  <c r="J86" i="24"/>
  <c r="Q94" i="24"/>
  <c r="S137" i="24"/>
  <c r="T137" i="24"/>
  <c r="AB10" i="24"/>
  <c r="R86" i="24"/>
  <c r="AA82" i="24"/>
  <c r="T119" i="24"/>
  <c r="T10" i="24"/>
  <c r="H95" i="24"/>
  <c r="M140" i="24"/>
  <c r="T123" i="24"/>
  <c r="M118" i="24"/>
  <c r="I83" i="24"/>
  <c r="R128" i="24"/>
  <c r="U118" i="24"/>
  <c r="S82" i="24"/>
  <c r="P139" i="24"/>
  <c r="AB130" i="24"/>
  <c r="H8" i="24"/>
  <c r="I119" i="24"/>
  <c r="U139" i="24"/>
  <c r="I86" i="24"/>
  <c r="J119" i="24"/>
  <c r="Q143" i="24"/>
  <c r="U12" i="24"/>
  <c r="C103" i="24"/>
  <c r="T143" i="24"/>
  <c r="W110" i="24"/>
  <c r="R5" i="24"/>
  <c r="AA110" i="24"/>
  <c r="I125" i="24"/>
  <c r="AA140" i="24"/>
  <c r="V134" i="24"/>
  <c r="R9" i="24"/>
  <c r="U109" i="24"/>
  <c r="I141" i="24"/>
  <c r="V4" i="24"/>
  <c r="I12" i="24"/>
  <c r="T115" i="24"/>
  <c r="T129" i="24"/>
  <c r="S104" i="24"/>
  <c r="AB109" i="24"/>
  <c r="J12" i="24"/>
  <c r="P114" i="24"/>
  <c r="U117" i="24"/>
  <c r="S107" i="24"/>
  <c r="C5" i="24"/>
  <c r="M115" i="24"/>
  <c r="C6" i="24"/>
  <c r="V8" i="24"/>
  <c r="AA84" i="24"/>
  <c r="P103" i="24"/>
  <c r="C129" i="24"/>
  <c r="T85" i="24"/>
  <c r="W9" i="24"/>
  <c r="M107" i="24"/>
  <c r="R119" i="24"/>
  <c r="T133" i="24"/>
  <c r="J132" i="24"/>
  <c r="W138" i="24"/>
  <c r="AA126" i="24"/>
  <c r="T127" i="24"/>
  <c r="AB5" i="24"/>
  <c r="I94" i="24"/>
  <c r="Q4" i="24"/>
  <c r="I104" i="24"/>
  <c r="R130" i="24"/>
  <c r="T106" i="24"/>
  <c r="Q88" i="24"/>
  <c r="H137" i="24"/>
  <c r="W109" i="24"/>
  <c r="AA5" i="24"/>
  <c r="W144" i="24"/>
  <c r="U4" i="24"/>
  <c r="J87" i="24"/>
  <c r="V114" i="24"/>
  <c r="P88" i="24"/>
  <c r="R94" i="24"/>
  <c r="S5" i="24"/>
  <c r="T5" i="24"/>
  <c r="H142" i="24"/>
  <c r="S85" i="24"/>
  <c r="I103" i="24"/>
  <c r="AA83" i="24"/>
  <c r="H122" i="24"/>
  <c r="V82" i="24"/>
  <c r="W101" i="24"/>
  <c r="V142" i="24"/>
  <c r="P128" i="24"/>
  <c r="U123" i="24"/>
  <c r="AA85" i="24"/>
  <c r="M131" i="24"/>
  <c r="AA123" i="24"/>
  <c r="Q83" i="24"/>
  <c r="V88" i="24"/>
  <c r="H134" i="24"/>
  <c r="H86" i="24"/>
  <c r="P122" i="24"/>
  <c r="S140" i="24"/>
  <c r="I93" i="24"/>
  <c r="Q122" i="24"/>
  <c r="Q110" i="24"/>
  <c r="R75" i="24"/>
  <c r="R126" i="24"/>
  <c r="H77" i="24"/>
  <c r="S111" i="24"/>
  <c r="J7" i="24"/>
  <c r="T111" i="24"/>
  <c r="T126" i="24"/>
  <c r="T142" i="24"/>
  <c r="U138" i="24"/>
  <c r="AB9" i="24"/>
  <c r="W120" i="24"/>
  <c r="AA141" i="24"/>
  <c r="R6" i="24"/>
  <c r="R77" i="24"/>
  <c r="S115" i="24"/>
  <c r="S129" i="24"/>
  <c r="J104" i="24"/>
  <c r="I109" i="24"/>
  <c r="U77" i="24"/>
  <c r="AB114" i="24"/>
  <c r="T117" i="24"/>
  <c r="R107" i="24"/>
  <c r="Q5" i="24"/>
  <c r="M120" i="24"/>
  <c r="P106" i="24"/>
  <c r="V9" i="24"/>
  <c r="H84" i="24"/>
  <c r="H107" i="24"/>
  <c r="S6" i="24"/>
  <c r="S87" i="24"/>
  <c r="R4" i="24"/>
  <c r="S109" i="24"/>
  <c r="V123" i="24"/>
  <c r="V135" i="24"/>
  <c r="U133" i="24"/>
  <c r="V119" i="24"/>
  <c r="R139" i="24"/>
  <c r="S127" i="24"/>
  <c r="P142" i="24"/>
  <c r="Q130" i="24"/>
  <c r="AA143" i="24"/>
  <c r="W127" i="24"/>
  <c r="V132" i="24"/>
  <c r="C75" i="24"/>
  <c r="S86" i="24"/>
  <c r="T116" i="24"/>
  <c r="AA144" i="24"/>
  <c r="W128" i="24"/>
  <c r="V120" i="24"/>
  <c r="AA114" i="24"/>
  <c r="AA9" i="24"/>
  <c r="T132" i="24"/>
  <c r="S94" i="24"/>
  <c r="R93" i="24"/>
  <c r="J101" i="24"/>
  <c r="P143" i="24"/>
  <c r="AB94" i="24"/>
  <c r="AA128" i="24"/>
  <c r="AA94" i="24"/>
  <c r="T84" i="24"/>
  <c r="U5" i="24"/>
  <c r="V5" i="24"/>
  <c r="R10" i="24"/>
  <c r="W87" i="24"/>
  <c r="I140" i="24"/>
  <c r="AB84" i="24"/>
  <c r="M123" i="24"/>
  <c r="T83" i="24"/>
  <c r="H105" i="24"/>
  <c r="I95" i="24"/>
  <c r="U135" i="24"/>
  <c r="W135" i="24"/>
  <c r="AA93" i="24"/>
  <c r="C134" i="24"/>
  <c r="S128" i="24"/>
  <c r="I101" i="24"/>
  <c r="AB93" i="24"/>
  <c r="AB134" i="24"/>
  <c r="AB86" i="24"/>
  <c r="AB124" i="24"/>
  <c r="J142" i="24"/>
  <c r="J105" i="24"/>
  <c r="J126" i="24"/>
  <c r="M121" i="24"/>
  <c r="C85" i="24"/>
  <c r="C128" i="24"/>
  <c r="C4" i="24"/>
  <c r="P112" i="24"/>
  <c r="Q10" i="24"/>
  <c r="R112" i="24"/>
  <c r="H128" i="24"/>
  <c r="AB143" i="24"/>
  <c r="V130" i="24"/>
  <c r="I9" i="24"/>
  <c r="C120" i="24"/>
  <c r="H141" i="24"/>
  <c r="P7" i="24"/>
  <c r="Q85" i="24"/>
  <c r="R115" i="24"/>
  <c r="Q129" i="24"/>
  <c r="S106" i="24"/>
  <c r="AA109" i="24"/>
  <c r="U85" i="24"/>
  <c r="I114" i="24"/>
  <c r="P117" i="24"/>
  <c r="Q107" i="24"/>
  <c r="AA6" i="24"/>
  <c r="R121" i="24"/>
  <c r="AA106" i="24"/>
  <c r="S11" i="24"/>
  <c r="R87" i="24"/>
  <c r="P109" i="24"/>
  <c r="AB6" i="24"/>
  <c r="S88" i="24"/>
  <c r="AB8" i="24"/>
  <c r="V115" i="24"/>
  <c r="Q124" i="24"/>
  <c r="Q136" i="24"/>
  <c r="J144" i="24"/>
  <c r="P125" i="24"/>
  <c r="V143" i="24"/>
  <c r="P130" i="24"/>
  <c r="C143" i="24"/>
  <c r="H131" i="24"/>
  <c r="S144" i="24"/>
  <c r="V10" i="24"/>
  <c r="Q140" i="24"/>
  <c r="AB127" i="24"/>
  <c r="M77" i="24"/>
  <c r="J115" i="24"/>
  <c r="Q121" i="24"/>
  <c r="C126" i="24"/>
  <c r="T82" i="24"/>
  <c r="P119" i="24"/>
  <c r="T120" i="24"/>
  <c r="M76" i="24"/>
  <c r="R133" i="24"/>
  <c r="P111" i="24"/>
  <c r="P94" i="24"/>
  <c r="U84" i="24"/>
  <c r="V84" i="24"/>
  <c r="S77" i="24"/>
  <c r="T125" i="24"/>
  <c r="U114" i="24"/>
  <c r="W83" i="24"/>
  <c r="C105" i="24"/>
  <c r="I128" i="24"/>
  <c r="Q6" i="24"/>
  <c r="T114" i="24"/>
  <c r="M128" i="24"/>
  <c r="J82" i="24"/>
  <c r="C83" i="24"/>
  <c r="T105" i="24"/>
  <c r="V140" i="24"/>
  <c r="I137" i="24"/>
  <c r="AB113" i="24"/>
  <c r="AA107" i="24"/>
  <c r="R110" i="24"/>
  <c r="AB105" i="24"/>
  <c r="H130" i="24"/>
  <c r="P75" i="24"/>
  <c r="T110" i="24"/>
  <c r="J131" i="24"/>
  <c r="Q134" i="24"/>
  <c r="R111" i="24"/>
  <c r="Q131" i="24"/>
  <c r="P8" i="24"/>
  <c r="M117" i="24"/>
  <c r="P86" i="24"/>
  <c r="Q117" i="24"/>
  <c r="S133" i="24"/>
  <c r="S130" i="24"/>
  <c r="AB142" i="24"/>
  <c r="V95" i="24"/>
  <c r="R120" i="24"/>
  <c r="V141" i="24"/>
  <c r="W11" i="24"/>
  <c r="P101" i="24"/>
  <c r="J129" i="24"/>
  <c r="AB87" i="24"/>
  <c r="H102" i="24"/>
  <c r="H4" i="24"/>
  <c r="T93" i="24"/>
  <c r="W114" i="24"/>
  <c r="H87" i="24"/>
  <c r="P87" i="24"/>
  <c r="T9" i="24"/>
  <c r="AB121" i="24"/>
  <c r="C106" i="24"/>
  <c r="U76" i="24"/>
  <c r="AA95" i="24"/>
  <c r="R113" i="24"/>
  <c r="Q77" i="24"/>
  <c r="V104" i="24"/>
  <c r="H85" i="24"/>
  <c r="U10" i="24"/>
  <c r="S126" i="24"/>
  <c r="S138" i="24"/>
  <c r="P132" i="24"/>
  <c r="R127" i="24"/>
  <c r="V112" i="24"/>
  <c r="R132" i="24"/>
  <c r="C112" i="24"/>
  <c r="J133" i="24"/>
  <c r="V127" i="24"/>
  <c r="P138" i="24"/>
  <c r="H110" i="24"/>
  <c r="I6" i="24"/>
  <c r="AA131" i="24"/>
  <c r="C104" i="24"/>
  <c r="H75" i="24"/>
  <c r="J134" i="24"/>
  <c r="I7" i="24"/>
  <c r="P121" i="24"/>
  <c r="Q93" i="24"/>
  <c r="R144" i="24"/>
  <c r="T109" i="24"/>
  <c r="I77" i="24"/>
  <c r="T8" i="24"/>
  <c r="V110" i="24"/>
  <c r="AB111" i="24"/>
  <c r="W105" i="24"/>
  <c r="R116" i="24"/>
  <c r="C87" i="24"/>
  <c r="U113" i="24"/>
  <c r="S132" i="24"/>
  <c r="I115" i="24"/>
  <c r="T6" i="24"/>
  <c r="Q127" i="24"/>
  <c r="W106" i="24"/>
  <c r="W82" i="24"/>
  <c r="R103" i="24"/>
  <c r="P85" i="24"/>
  <c r="AA102" i="24"/>
  <c r="S102" i="24"/>
  <c r="T144" i="24"/>
  <c r="U137" i="24"/>
  <c r="AA137" i="24"/>
  <c r="J121" i="24"/>
  <c r="W131" i="24"/>
  <c r="U101" i="24"/>
  <c r="I134" i="24"/>
  <c r="U102" i="24"/>
  <c r="I130" i="24"/>
  <c r="AB125" i="24"/>
  <c r="I105" i="24"/>
  <c r="S131" i="24"/>
  <c r="I88" i="24"/>
  <c r="I107" i="24"/>
  <c r="C141" i="24"/>
  <c r="J95" i="24"/>
  <c r="T4" i="24"/>
  <c r="T128" i="24"/>
  <c r="AB110" i="24"/>
  <c r="H114" i="24"/>
  <c r="M141" i="24"/>
  <c r="J130" i="24"/>
  <c r="C12" i="24"/>
  <c r="W134" i="24"/>
  <c r="AA125" i="24"/>
  <c r="C101" i="24"/>
  <c r="S123" i="24"/>
  <c r="V109" i="24"/>
  <c r="U88" i="24"/>
  <c r="W126" i="24"/>
  <c r="V76" i="24"/>
  <c r="M95" i="24"/>
  <c r="S120" i="24"/>
  <c r="I82" i="24"/>
  <c r="H9" i="24"/>
  <c r="I139" i="24"/>
  <c r="M130" i="24"/>
  <c r="J53" i="23"/>
  <c r="S33" i="23"/>
  <c r="AB74" i="23"/>
  <c r="H5" i="23"/>
  <c r="T13" i="23"/>
  <c r="V5" i="23"/>
  <c r="C20" i="23"/>
  <c r="W32" i="23"/>
  <c r="H29" i="23"/>
  <c r="V13" i="23"/>
  <c r="AB11" i="23"/>
  <c r="I7" i="23"/>
  <c r="J55" i="23"/>
  <c r="V36" i="23"/>
  <c r="U13" i="23"/>
  <c r="T4" i="23"/>
  <c r="H11" i="23"/>
  <c r="J30" i="23"/>
  <c r="M64" i="23"/>
  <c r="AB59" i="23"/>
  <c r="I55" i="23"/>
  <c r="R46" i="23"/>
  <c r="W20" i="23"/>
  <c r="J66" i="23"/>
  <c r="AA59" i="23"/>
  <c r="P46" i="23"/>
  <c r="T20" i="23"/>
  <c r="S13" i="23"/>
  <c r="AA6" i="23"/>
  <c r="S20" i="23"/>
  <c r="Q6" i="23"/>
  <c r="AA9" i="23"/>
  <c r="AA87" i="23"/>
  <c r="H59" i="23"/>
  <c r="M46" i="23"/>
  <c r="AA30" i="23"/>
  <c r="P13" i="23"/>
  <c r="J13" i="23"/>
  <c r="M70" i="23"/>
  <c r="AA53" i="23"/>
  <c r="W66" i="23"/>
  <c r="Q63" i="23"/>
  <c r="U30" i="23"/>
  <c r="R20" i="23"/>
  <c r="U66" i="23"/>
  <c r="V45" i="23"/>
  <c r="T30" i="23"/>
  <c r="I20" i="23"/>
  <c r="M66" i="23"/>
  <c r="AB53" i="23"/>
  <c r="AA49" i="23"/>
  <c r="AA33" i="23"/>
  <c r="H20" i="23"/>
  <c r="T9" i="23"/>
  <c r="U5" i="23"/>
  <c r="I66" i="23"/>
  <c r="S53" i="23"/>
  <c r="I30" i="23"/>
  <c r="I12" i="23"/>
  <c r="H12" i="23"/>
  <c r="I5" i="23"/>
  <c r="J45" i="23"/>
  <c r="T8" i="23"/>
  <c r="Q81" i="23"/>
  <c r="AB34" i="23"/>
  <c r="AB6" i="23"/>
  <c r="AA46" i="23"/>
  <c r="W79" i="23"/>
  <c r="M80" i="23"/>
  <c r="M55" i="23"/>
  <c r="C36" i="23"/>
  <c r="J37" i="23"/>
  <c r="M83" i="23"/>
  <c r="Q83" i="23"/>
  <c r="P29" i="23"/>
  <c r="H51" i="23"/>
  <c r="S83" i="23"/>
  <c r="M31" i="23"/>
  <c r="T69" i="23"/>
  <c r="AB10" i="23"/>
  <c r="S62" i="23"/>
  <c r="AA8" i="23"/>
  <c r="AB79" i="23"/>
  <c r="V58" i="23"/>
  <c r="C11" i="23"/>
  <c r="H43" i="23"/>
  <c r="P63" i="23"/>
  <c r="Q87" i="23"/>
  <c r="J77" i="23"/>
  <c r="R47" i="23"/>
  <c r="H75" i="23"/>
  <c r="R30" i="23"/>
  <c r="H66" i="23"/>
  <c r="R43" i="23"/>
  <c r="I79" i="23"/>
  <c r="I67" i="23"/>
  <c r="C29" i="23"/>
  <c r="AB58" i="23"/>
  <c r="W77" i="23"/>
  <c r="R49" i="23"/>
  <c r="R79" i="23"/>
  <c r="H46" i="23"/>
  <c r="W68" i="23"/>
  <c r="AB61" i="23"/>
  <c r="J85" i="23"/>
  <c r="R7" i="23"/>
  <c r="U34" i="23"/>
  <c r="V6" i="23"/>
  <c r="AB44" i="23"/>
  <c r="S73" i="23"/>
  <c r="AB32" i="23"/>
  <c r="U19" i="23"/>
  <c r="P44" i="23"/>
  <c r="AB35" i="23"/>
  <c r="R50" i="23"/>
  <c r="P57" i="23"/>
  <c r="I64" i="23"/>
  <c r="J35" i="23"/>
  <c r="J52" i="23"/>
  <c r="I34" i="23"/>
  <c r="W13" i="23"/>
  <c r="R44" i="23"/>
  <c r="C84" i="23"/>
  <c r="V12" i="23"/>
  <c r="P48" i="23"/>
  <c r="M85" i="23"/>
  <c r="H27" i="23"/>
  <c r="T45" i="23"/>
  <c r="H72" i="23"/>
  <c r="Q35" i="23"/>
  <c r="R33" i="23"/>
  <c r="M60" i="23"/>
  <c r="Q67" i="23"/>
  <c r="AA80" i="23"/>
  <c r="P58" i="23"/>
  <c r="S8" i="23"/>
  <c r="C74" i="23"/>
  <c r="R87" i="23"/>
  <c r="H74" i="23"/>
  <c r="S68" i="23"/>
  <c r="C58" i="23"/>
  <c r="V87" i="23"/>
  <c r="C19" i="23"/>
  <c r="AB33" i="23"/>
  <c r="J71" i="23"/>
  <c r="V35" i="23"/>
  <c r="V59" i="23"/>
  <c r="C21" i="23"/>
  <c r="C53" i="23"/>
  <c r="V53" i="23"/>
  <c r="P37" i="23"/>
  <c r="M37" i="23"/>
  <c r="J83" i="23"/>
  <c r="J8" i="23"/>
  <c r="W5" i="23"/>
  <c r="M53" i="23"/>
  <c r="I8" i="23"/>
  <c r="AB37" i="23"/>
  <c r="S76" i="23"/>
  <c r="W12" i="23"/>
  <c r="AB65" i="23"/>
  <c r="W29" i="23"/>
  <c r="AB82" i="23"/>
  <c r="U67" i="23"/>
  <c r="AA11" i="23"/>
  <c r="AB43" i="23"/>
  <c r="C65" i="23"/>
  <c r="P47" i="23"/>
  <c r="I11" i="23"/>
  <c r="W48" i="23"/>
  <c r="Q77" i="23"/>
  <c r="Q43" i="23"/>
  <c r="AB67" i="23"/>
  <c r="AB46" i="23"/>
  <c r="C80" i="23"/>
  <c r="C68" i="23"/>
  <c r="AA29" i="23"/>
  <c r="T59" i="23"/>
  <c r="P79" i="23"/>
  <c r="M51" i="23"/>
  <c r="M82" i="23"/>
  <c r="I47" i="23"/>
  <c r="U74" i="23"/>
  <c r="I61" i="23"/>
  <c r="AB85" i="23"/>
  <c r="U9" i="23"/>
  <c r="U35" i="23"/>
  <c r="W9" i="23"/>
  <c r="AA45" i="23"/>
  <c r="R73" i="23"/>
  <c r="I32" i="23"/>
  <c r="S27" i="23"/>
  <c r="V44" i="23"/>
  <c r="I35" i="23"/>
  <c r="C52" i="23"/>
  <c r="AB57" i="23"/>
  <c r="V64" i="23"/>
  <c r="U49" i="23"/>
  <c r="AB52" i="23"/>
  <c r="T36" i="23"/>
  <c r="C13" i="23"/>
  <c r="Q45" i="23"/>
  <c r="V84" i="23"/>
  <c r="Q21" i="23"/>
  <c r="J50" i="23"/>
  <c r="C32" i="23"/>
  <c r="W27" i="23"/>
  <c r="C48" i="23"/>
  <c r="W72" i="23"/>
  <c r="I4" i="23"/>
  <c r="S34" i="23"/>
  <c r="H64" i="23"/>
  <c r="H68" i="23"/>
  <c r="S81" i="23"/>
  <c r="T62" i="23"/>
  <c r="R51" i="23"/>
  <c r="W74" i="23"/>
  <c r="S51" i="23"/>
  <c r="AA74" i="23"/>
  <c r="S80" i="23"/>
  <c r="W58" i="23"/>
  <c r="C51" i="23"/>
  <c r="V37" i="23"/>
  <c r="P62" i="23"/>
  <c r="AB48" i="23"/>
  <c r="T72" i="23"/>
  <c r="AA64" i="23"/>
  <c r="U29" i="23"/>
  <c r="W71" i="23"/>
  <c r="P55" i="23"/>
  <c r="H36" i="23"/>
  <c r="T56" i="23"/>
  <c r="I10" i="23"/>
  <c r="J7" i="23"/>
  <c r="T7" i="23"/>
  <c r="C54" i="23"/>
  <c r="P8" i="23"/>
  <c r="J43" i="23"/>
  <c r="R78" i="23"/>
  <c r="W19" i="23"/>
  <c r="S67" i="23"/>
  <c r="V31" i="23"/>
  <c r="W83" i="23"/>
  <c r="U78" i="23"/>
  <c r="I13" i="23"/>
  <c r="I46" i="23"/>
  <c r="AA65" i="23"/>
  <c r="I48" i="23"/>
  <c r="AA5" i="23"/>
  <c r="S50" i="23"/>
  <c r="T81" i="23"/>
  <c r="W46" i="23"/>
  <c r="U71" i="23"/>
  <c r="T47" i="23"/>
  <c r="W81" i="23"/>
  <c r="Q74" i="23"/>
  <c r="C35" i="23"/>
  <c r="H63" i="23"/>
  <c r="W80" i="23"/>
  <c r="U54" i="23"/>
  <c r="J87" i="23"/>
  <c r="S49" i="23"/>
  <c r="AA75" i="23"/>
  <c r="AA61" i="23"/>
  <c r="I85" i="23"/>
  <c r="Q12" i="23"/>
  <c r="U36" i="23"/>
  <c r="Q19" i="23"/>
  <c r="H45" i="23"/>
  <c r="Q73" i="23"/>
  <c r="T32" i="23"/>
  <c r="Q28" i="23"/>
  <c r="V21" i="23"/>
  <c r="AA35" i="23"/>
  <c r="J60" i="23"/>
  <c r="I57" i="23"/>
  <c r="U64" i="23"/>
  <c r="Q49" i="23"/>
  <c r="I52" i="23"/>
  <c r="S36" i="23"/>
  <c r="R13" i="23"/>
  <c r="Q46" i="23"/>
  <c r="U84" i="23"/>
  <c r="U31" i="23"/>
  <c r="Q52" i="23"/>
  <c r="AA4" i="23"/>
  <c r="C27" i="23"/>
  <c r="M50" i="23"/>
  <c r="C72" i="23"/>
  <c r="W6" i="23"/>
  <c r="R35" i="23"/>
  <c r="M73" i="23"/>
  <c r="AA68" i="23"/>
  <c r="J82" i="23"/>
  <c r="J68" i="23"/>
  <c r="V55" i="23"/>
  <c r="R75" i="23"/>
  <c r="C55" i="23"/>
  <c r="S75" i="23"/>
  <c r="U82" i="23"/>
  <c r="U68" i="23"/>
  <c r="H58" i="23"/>
  <c r="I44" i="23"/>
  <c r="AA70" i="23"/>
  <c r="U10" i="23"/>
  <c r="T5" i="23"/>
  <c r="V73" i="23"/>
  <c r="AA32" i="23"/>
  <c r="P80" i="23"/>
  <c r="I59" i="23"/>
  <c r="Q37" i="23"/>
  <c r="AA78" i="23"/>
  <c r="Q29" i="23"/>
  <c r="Q8" i="23"/>
  <c r="U8" i="23"/>
  <c r="AA55" i="23"/>
  <c r="R8" i="23"/>
  <c r="T51" i="23"/>
  <c r="U79" i="23"/>
  <c r="H28" i="23"/>
  <c r="V69" i="23"/>
  <c r="V51" i="23"/>
  <c r="Q86" i="23"/>
  <c r="AA83" i="23"/>
  <c r="M19" i="23"/>
  <c r="J47" i="23"/>
  <c r="T66" i="23"/>
  <c r="H54" i="23"/>
  <c r="P7" i="23"/>
  <c r="AA51" i="23"/>
  <c r="C83" i="23"/>
  <c r="S47" i="23"/>
  <c r="I74" i="23"/>
  <c r="Q54" i="23"/>
  <c r="V86" i="23"/>
  <c r="Q75" i="23"/>
  <c r="AB36" i="23"/>
  <c r="W64" i="23"/>
  <c r="I82" i="23"/>
  <c r="J63" i="23"/>
  <c r="U47" i="23"/>
  <c r="P51" i="23"/>
  <c r="H77" i="23"/>
  <c r="H61" i="23"/>
  <c r="AA85" i="23"/>
  <c r="P19" i="23"/>
  <c r="AA44" i="23"/>
  <c r="AA21" i="23"/>
  <c r="W45" i="23"/>
  <c r="P73" i="23"/>
  <c r="R4" i="23"/>
  <c r="J31" i="23"/>
  <c r="U21" i="23"/>
  <c r="H35" i="23"/>
  <c r="AB60" i="23"/>
  <c r="AA57" i="23"/>
  <c r="T64" i="23"/>
  <c r="P49" i="23"/>
  <c r="V52" i="23"/>
  <c r="J36" i="23"/>
  <c r="AB19" i="23"/>
  <c r="I50" i="23"/>
  <c r="S84" i="23"/>
  <c r="S32" i="23"/>
  <c r="V56" i="23"/>
  <c r="H4" i="23"/>
  <c r="R27" i="23"/>
  <c r="S52" i="23"/>
  <c r="V72" i="23"/>
  <c r="S9" i="23"/>
  <c r="Q36" i="23"/>
  <c r="I51" i="23"/>
  <c r="S69" i="23"/>
  <c r="U83" i="23"/>
  <c r="U69" i="23"/>
  <c r="S58" i="23"/>
  <c r="I76" i="23"/>
  <c r="T58" i="23"/>
  <c r="J76" i="23"/>
  <c r="I86" i="23"/>
  <c r="P69" i="23"/>
  <c r="C63" i="23"/>
  <c r="AB56" i="23"/>
  <c r="W87" i="23"/>
  <c r="AB27" i="23"/>
  <c r="AA28" i="23"/>
  <c r="AB7" i="23"/>
  <c r="AB47" i="23"/>
  <c r="M84" i="23"/>
  <c r="AB70" i="23"/>
  <c r="M36" i="23"/>
  <c r="H83" i="23"/>
  <c r="I53" i="23"/>
  <c r="I58" i="23"/>
  <c r="Q10" i="23"/>
  <c r="M58" i="23"/>
  <c r="R12" i="23"/>
  <c r="P53" i="23"/>
  <c r="T83" i="23"/>
  <c r="V29" i="23"/>
  <c r="C71" i="23"/>
  <c r="R53" i="23"/>
  <c r="H8" i="23"/>
  <c r="J5" i="23"/>
  <c r="Q20" i="23"/>
  <c r="T49" i="23"/>
  <c r="R67" i="23"/>
  <c r="T63" i="23"/>
  <c r="Q13" i="23"/>
  <c r="J54" i="23"/>
  <c r="AB83" i="23"/>
  <c r="AA48" i="23"/>
  <c r="J75" i="23"/>
  <c r="AA60" i="23"/>
  <c r="R11" i="23"/>
  <c r="V77" i="23"/>
  <c r="T37" i="23"/>
  <c r="T65" i="23"/>
  <c r="H87" i="23"/>
  <c r="V65" i="23"/>
  <c r="T43" i="23"/>
  <c r="W54" i="23"/>
  <c r="AB77" i="23"/>
  <c r="W61" i="23"/>
  <c r="H85" i="23"/>
  <c r="W21" i="23"/>
  <c r="M48" i="23"/>
  <c r="P27" i="23"/>
  <c r="C45" i="23"/>
  <c r="J73" i="23"/>
  <c r="J6" i="23"/>
  <c r="H32" i="23"/>
  <c r="P21" i="23"/>
  <c r="S35" i="23"/>
  <c r="I60" i="23"/>
  <c r="H57" i="23"/>
  <c r="H9" i="23"/>
  <c r="AB49" i="23"/>
  <c r="T52" i="23"/>
  <c r="Q44" i="23"/>
  <c r="M21" i="23"/>
  <c r="P52" i="23"/>
  <c r="R84" i="23"/>
  <c r="P33" i="23"/>
  <c r="U56" i="23"/>
  <c r="C4" i="23"/>
  <c r="S28" i="23"/>
  <c r="C57" i="23"/>
  <c r="U72" i="23"/>
  <c r="S10" i="23"/>
  <c r="U44" i="23"/>
  <c r="AB51" i="23"/>
  <c r="J70" i="23"/>
  <c r="R86" i="23"/>
  <c r="P70" i="23"/>
  <c r="C62" i="23"/>
  <c r="AB76" i="23"/>
  <c r="H62" i="23"/>
  <c r="C79" i="23"/>
  <c r="AB86" i="23"/>
  <c r="C70" i="23"/>
  <c r="H70" i="23"/>
  <c r="Q69" i="23"/>
  <c r="R9" i="23"/>
  <c r="AB30" i="23"/>
  <c r="C31" i="23"/>
  <c r="T11" i="23"/>
  <c r="W60" i="23"/>
  <c r="H53" i="23"/>
  <c r="H78" i="23"/>
  <c r="R37" i="23"/>
  <c r="I29" i="23"/>
  <c r="M59" i="23"/>
  <c r="P59" i="23"/>
  <c r="S12" i="23"/>
  <c r="Q59" i="23"/>
  <c r="U7" i="23"/>
  <c r="I54" i="23"/>
  <c r="J86" i="23"/>
  <c r="P31" i="23"/>
  <c r="AA76" i="23"/>
  <c r="AB54" i="23"/>
  <c r="S4" i="23"/>
  <c r="V11" i="23"/>
  <c r="T21" i="23"/>
  <c r="Q51" i="23"/>
  <c r="P71" i="23"/>
  <c r="I65" i="23"/>
  <c r="U20" i="23"/>
  <c r="U62" i="23"/>
  <c r="S86" i="23"/>
  <c r="AB50" i="23"/>
  <c r="R77" i="23"/>
  <c r="AB62" i="23"/>
  <c r="S43" i="23"/>
  <c r="S11" i="23"/>
  <c r="V43" i="23"/>
  <c r="Q66" i="23"/>
  <c r="P5" i="23"/>
  <c r="R66" i="23"/>
  <c r="H19" i="23"/>
  <c r="T55" i="23"/>
  <c r="Q82" i="23"/>
  <c r="C61" i="23"/>
  <c r="W85" i="23"/>
  <c r="U50" i="23"/>
  <c r="S31" i="23"/>
  <c r="R45" i="23"/>
  <c r="AB73" i="23"/>
  <c r="C9" i="23"/>
  <c r="C33" i="23"/>
  <c r="M32" i="23"/>
  <c r="J44" i="23"/>
  <c r="V60" i="23"/>
  <c r="U57" i="23"/>
  <c r="U4" i="23"/>
  <c r="I49" i="23"/>
  <c r="I9" i="23"/>
  <c r="P45" i="23"/>
  <c r="W28" i="23"/>
  <c r="R61" i="23"/>
  <c r="Q84" i="23"/>
  <c r="P35" i="23"/>
  <c r="R56" i="23"/>
  <c r="W4" i="23"/>
  <c r="R28" i="23"/>
  <c r="H60" i="23"/>
  <c r="S72" i="23"/>
  <c r="J12" i="23"/>
  <c r="U45" i="23"/>
  <c r="V54" i="23"/>
  <c r="R74" i="23"/>
  <c r="I87" i="23"/>
  <c r="V76" i="23"/>
  <c r="W62" i="23"/>
  <c r="V79" i="23"/>
  <c r="AA62" i="23"/>
  <c r="R80" i="23"/>
  <c r="T87" i="23"/>
  <c r="W70" i="23"/>
  <c r="C75" i="23"/>
  <c r="P74" i="23"/>
  <c r="AB45" i="23"/>
  <c r="V50" i="23"/>
  <c r="W51" i="23"/>
  <c r="AB13" i="23"/>
  <c r="U65" i="23"/>
  <c r="H55" i="23"/>
  <c r="R81" i="23"/>
  <c r="P36" i="23"/>
  <c r="C78" i="23"/>
  <c r="AA66" i="23"/>
  <c r="H65" i="23"/>
  <c r="R19" i="23"/>
  <c r="M62" i="23"/>
  <c r="V8" i="23"/>
  <c r="AB55" i="23"/>
  <c r="Q7" i="23"/>
  <c r="AA34" i="23"/>
  <c r="S78" i="23"/>
  <c r="U58" i="23"/>
  <c r="C8" i="23"/>
  <c r="M20" i="23"/>
  <c r="U27" i="23"/>
  <c r="AA54" i="23"/>
  <c r="V74" i="23"/>
  <c r="M77" i="23"/>
  <c r="P30" i="23"/>
  <c r="V63" i="23"/>
  <c r="S48" i="23"/>
  <c r="M54" i="23"/>
  <c r="V81" i="23"/>
  <c r="Q65" i="23"/>
  <c r="M74" i="23"/>
  <c r="S54" i="23"/>
  <c r="C47" i="23"/>
  <c r="J67" i="23"/>
  <c r="H33" i="23"/>
  <c r="M67" i="23"/>
  <c r="H21" i="23"/>
  <c r="M57" i="23"/>
  <c r="M87" i="23"/>
  <c r="U85" i="23"/>
  <c r="C85" i="23"/>
  <c r="J28" i="23"/>
  <c r="AA52" i="23"/>
  <c r="R31" i="23"/>
  <c r="Q48" i="23"/>
  <c r="I73" i="23"/>
  <c r="AB9" i="23"/>
  <c r="I45" i="23"/>
  <c r="U33" i="23"/>
  <c r="P50" i="23"/>
  <c r="U60" i="23"/>
  <c r="S57" i="23"/>
  <c r="R6" i="23"/>
  <c r="W49" i="23"/>
  <c r="I21" i="23"/>
  <c r="V4" i="23"/>
  <c r="S30" i="23"/>
  <c r="J84" i="23"/>
  <c r="P84" i="23"/>
  <c r="S44" i="23"/>
  <c r="Q56" i="23"/>
  <c r="U6" i="23"/>
  <c r="AB28" i="23"/>
  <c r="V61" i="23"/>
  <c r="R72" i="23"/>
  <c r="I19" i="23"/>
  <c r="V46" i="23"/>
  <c r="Q55" i="23"/>
  <c r="I75" i="23"/>
  <c r="AB87" i="23"/>
  <c r="J80" i="23"/>
  <c r="R63" i="23"/>
  <c r="Q80" i="23"/>
  <c r="S63" i="23"/>
  <c r="I81" i="23"/>
  <c r="T68" i="23"/>
  <c r="V75" i="23"/>
  <c r="H82" i="23"/>
  <c r="V80" i="23"/>
  <c r="V49" i="23"/>
  <c r="P54" i="23"/>
  <c r="W67" i="23"/>
  <c r="AA36" i="23"/>
  <c r="M71" i="23"/>
  <c r="I70" i="23"/>
  <c r="R70" i="23"/>
  <c r="S37" i="23"/>
  <c r="I83" i="23"/>
  <c r="J69" i="23"/>
  <c r="M69" i="23"/>
  <c r="AA20" i="23"/>
  <c r="J65" i="23"/>
  <c r="T10" i="23"/>
  <c r="Q58" i="23"/>
  <c r="R29" i="23"/>
  <c r="U51" i="23"/>
  <c r="AA79" i="23"/>
  <c r="U59" i="23"/>
  <c r="AB8" i="23"/>
  <c r="Q27" i="23"/>
  <c r="J29" i="23"/>
  <c r="U55" i="23"/>
  <c r="I77" i="23"/>
  <c r="M43" i="23"/>
  <c r="AA31" i="23"/>
  <c r="M65" i="23"/>
  <c r="C5" i="23"/>
  <c r="C56" i="23"/>
  <c r="T86" i="23"/>
  <c r="V71" i="23"/>
  <c r="P75" i="23"/>
  <c r="V10" i="23"/>
  <c r="W47" i="23"/>
  <c r="M68" i="23"/>
  <c r="T35" i="23"/>
  <c r="P68" i="23"/>
  <c r="T27" i="23"/>
  <c r="I62" i="23"/>
  <c r="W52" i="23"/>
  <c r="T85" i="23"/>
  <c r="C6" i="23"/>
  <c r="W30" i="23"/>
  <c r="I56" i="23"/>
  <c r="AB31" i="23"/>
  <c r="M56" i="23"/>
  <c r="AA73" i="23"/>
  <c r="AA10" i="23"/>
  <c r="T46" i="23"/>
  <c r="T33" i="23"/>
  <c r="AA50" i="23"/>
  <c r="R60" i="23"/>
  <c r="J61" i="23"/>
  <c r="J10" i="23"/>
  <c r="C49" i="23"/>
  <c r="J9" i="23"/>
  <c r="S6" i="23"/>
  <c r="T31" i="23"/>
  <c r="AB84" i="23"/>
  <c r="P32" i="23"/>
  <c r="S45" i="23"/>
  <c r="J56" i="23"/>
  <c r="T19" i="23"/>
  <c r="I28" i="23"/>
  <c r="C64" i="23"/>
  <c r="Q72" i="23"/>
  <c r="S21" i="23"/>
  <c r="H48" i="23"/>
  <c r="J58" i="23"/>
  <c r="AB75" i="23"/>
  <c r="I68" i="23"/>
  <c r="U81" i="23"/>
  <c r="V67" i="23"/>
  <c r="H81" i="23"/>
  <c r="C67" i="23"/>
  <c r="AB81" i="23"/>
  <c r="V70" i="23"/>
  <c r="Q76" i="23"/>
  <c r="C87" i="23"/>
  <c r="P86" i="23"/>
  <c r="U53" i="23"/>
  <c r="W63" i="23"/>
  <c r="P78" i="23"/>
  <c r="U43" i="23"/>
  <c r="W56" i="23"/>
  <c r="AA71" i="23"/>
  <c r="M81" i="23"/>
  <c r="R36" i="23"/>
  <c r="J59" i="23"/>
  <c r="U70" i="23"/>
  <c r="H76" i="23"/>
  <c r="S29" i="23"/>
  <c r="R69" i="23"/>
  <c r="T12" i="23"/>
  <c r="R59" i="23"/>
  <c r="J4" i="23"/>
  <c r="Q53" i="23"/>
  <c r="V83" i="23"/>
  <c r="T67" i="23"/>
  <c r="AB21" i="23"/>
  <c r="Q5" i="23"/>
  <c r="H30" i="23"/>
  <c r="V57" i="23"/>
  <c r="W78" i="23"/>
  <c r="Q47" i="23"/>
  <c r="H34" i="23"/>
  <c r="C66" i="23"/>
  <c r="AB5" i="23"/>
  <c r="S60" i="23"/>
  <c r="J11" i="23"/>
  <c r="J74" i="23"/>
  <c r="T77" i="23"/>
  <c r="U11" i="23"/>
  <c r="M49" i="23"/>
  <c r="I71" i="23"/>
  <c r="W43" i="23"/>
  <c r="T74" i="23"/>
  <c r="I33" i="23"/>
  <c r="M63" i="23"/>
  <c r="U61" i="23"/>
  <c r="S85" i="23"/>
  <c r="AA7" i="23"/>
  <c r="C30" i="23"/>
  <c r="R57" i="23"/>
  <c r="I31" i="23"/>
  <c r="T57" i="23"/>
  <c r="H73" i="23"/>
  <c r="H10" i="23"/>
  <c r="S46" i="23"/>
  <c r="Q34" i="23"/>
  <c r="H50" i="23"/>
  <c r="Q60" i="23"/>
  <c r="R64" i="23"/>
  <c r="AA19" i="23"/>
  <c r="M61" i="23"/>
  <c r="AA12" i="23"/>
  <c r="S7" i="23"/>
  <c r="R32" i="23"/>
  <c r="I84" i="23"/>
  <c r="T6" i="23"/>
  <c r="J48" i="23"/>
  <c r="AA56" i="23"/>
  <c r="S19" i="23"/>
  <c r="U32" i="23"/>
  <c r="J72" i="23"/>
  <c r="P72" i="23"/>
  <c r="I27" i="23"/>
  <c r="J49" i="23"/>
  <c r="R62" i="23"/>
  <c r="T76" i="23"/>
  <c r="AB68" i="23"/>
  <c r="P82" i="23"/>
  <c r="Q68" i="23"/>
  <c r="AA81" i="23"/>
  <c r="R68" i="23"/>
  <c r="T82" i="23"/>
  <c r="P76" i="23"/>
  <c r="U80" i="23"/>
  <c r="AB12" i="23"/>
  <c r="AA58" i="23"/>
  <c r="P66" i="23"/>
  <c r="T84" i="23"/>
  <c r="M52" i="23"/>
  <c r="Q71" i="23"/>
  <c r="Q70" i="23"/>
  <c r="W53" i="23"/>
  <c r="U37" i="23"/>
  <c r="C69" i="23"/>
  <c r="C76" i="23"/>
  <c r="M78" i="23"/>
  <c r="W36" i="23"/>
  <c r="M76" i="23"/>
  <c r="V19" i="23"/>
  <c r="Q62" i="23"/>
  <c r="H6" i="23"/>
  <c r="R54" i="23"/>
  <c r="M86" i="23"/>
  <c r="W69" i="23"/>
  <c r="U28" i="23"/>
  <c r="W11" i="23"/>
  <c r="H31" i="23"/>
  <c r="C59" i="23"/>
  <c r="T79" i="23"/>
  <c r="U63" i="23"/>
  <c r="P43" i="23"/>
  <c r="AB66" i="23"/>
  <c r="P11" i="23"/>
  <c r="V62" i="23"/>
  <c r="Q11" i="23"/>
  <c r="M75" i="23"/>
  <c r="V47" i="23"/>
  <c r="U12" i="23"/>
  <c r="J51" i="23"/>
  <c r="AB71" i="23"/>
  <c r="C46" i="23"/>
  <c r="U75" i="23"/>
  <c r="W35" i="23"/>
  <c r="W65" i="23"/>
  <c r="T61" i="23"/>
  <c r="R85" i="23"/>
  <c r="H7" i="23"/>
  <c r="V30" i="23"/>
  <c r="T60" i="23"/>
  <c r="W33" i="23"/>
  <c r="S64" i="23"/>
  <c r="W73" i="23"/>
  <c r="C10" i="23"/>
  <c r="J46" i="23"/>
  <c r="P34" i="23"/>
  <c r="W50" i="23"/>
  <c r="P60" i="23"/>
  <c r="Q64" i="23"/>
  <c r="V28" i="23"/>
  <c r="M72" i="23"/>
  <c r="J21" i="23"/>
  <c r="C12" i="23"/>
  <c r="J34" i="23"/>
  <c r="AA84" i="23"/>
  <c r="Q9" i="23"/>
  <c r="V48" i="23"/>
  <c r="H56" i="23"/>
  <c r="J19" i="23"/>
  <c r="Q33" i="23"/>
  <c r="AB72" i="23"/>
  <c r="V85" i="23"/>
  <c r="C28" i="23"/>
  <c r="Q50" i="23"/>
  <c r="I63" i="23"/>
  <c r="V78" i="23"/>
  <c r="U76" i="23"/>
  <c r="U86" i="23"/>
  <c r="H69" i="23"/>
  <c r="S82" i="23"/>
  <c r="I69" i="23"/>
  <c r="H86" i="23"/>
  <c r="T80" i="23"/>
  <c r="P81" i="23"/>
  <c r="W57" i="23"/>
  <c r="AB4" i="23"/>
  <c r="W55" i="23"/>
  <c r="R71" i="23"/>
  <c r="J81" i="23"/>
  <c r="S55" i="23"/>
  <c r="W75" i="23"/>
  <c r="AA82" i="23"/>
  <c r="P83" i="23"/>
  <c r="P20" i="23"/>
  <c r="V68" i="23"/>
  <c r="S71" i="23"/>
  <c r="T53" i="23"/>
  <c r="AB78" i="23"/>
  <c r="I37" i="23"/>
  <c r="H79" i="23"/>
  <c r="J79" i="23"/>
  <c r="R83" i="23"/>
  <c r="I43" i="23"/>
  <c r="S79" i="23"/>
  <c r="T29" i="23"/>
  <c r="H67" i="23"/>
  <c r="W8" i="23"/>
  <c r="S59" i="23"/>
  <c r="I6" i="23"/>
  <c r="T78" i="23"/>
  <c r="P56" i="23"/>
  <c r="R5" i="23"/>
  <c r="W37" i="23"/>
  <c r="J62" i="23"/>
  <c r="R82" i="23"/>
  <c r="M47" i="23"/>
  <c r="U46" i="23"/>
  <c r="T71" i="23"/>
  <c r="P28" i="23"/>
  <c r="P65" i="23"/>
  <c r="T34" i="23"/>
  <c r="S77" i="23"/>
  <c r="S65" i="23"/>
  <c r="J27" i="23"/>
  <c r="R55" i="23"/>
  <c r="T75" i="23"/>
  <c r="AA47" i="23"/>
  <c r="AA77" i="23"/>
  <c r="AA43" i="23"/>
  <c r="P67" i="23"/>
  <c r="P61" i="23"/>
  <c r="P85" i="23"/>
  <c r="C7" i="23"/>
  <c r="V33" i="23"/>
  <c r="P6" i="23"/>
  <c r="C44" i="23"/>
  <c r="T73" i="23"/>
  <c r="J32" i="23"/>
  <c r="R10" i="23"/>
  <c r="S56" i="23"/>
  <c r="C34" i="23"/>
  <c r="T50" i="23"/>
  <c r="Q57" i="23"/>
  <c r="AB64" i="23"/>
  <c r="J33" i="23"/>
  <c r="R52" i="23"/>
  <c r="Q32" i="23"/>
  <c r="H13" i="23"/>
  <c r="I36" i="23"/>
  <c r="W84" i="23"/>
  <c r="P12" i="23"/>
  <c r="R48" i="23"/>
  <c r="S61" i="23"/>
  <c r="AA27" i="23"/>
  <c r="T44" i="23"/>
  <c r="AA72" i="23"/>
  <c r="V9" i="23"/>
  <c r="V32" i="23"/>
  <c r="J57" i="23"/>
  <c r="V66" i="23"/>
  <c r="H80" i="23"/>
  <c r="AB80" i="23"/>
  <c r="S5" i="23"/>
  <c r="S70" i="23"/>
  <c r="W86" i="23"/>
  <c r="T70" i="23"/>
  <c r="S87" i="23"/>
  <c r="U87" i="23"/>
  <c r="W82" i="23"/>
  <c r="R76" i="23"/>
  <c r="Q4" i="23"/>
  <c r="T28" i="23"/>
  <c r="W7" i="23"/>
  <c r="J64" i="23"/>
  <c r="I72" i="23"/>
  <c r="V82" i="23"/>
  <c r="AB69" i="23"/>
  <c r="U77" i="23"/>
  <c r="H71" i="23"/>
  <c r="W76" i="23"/>
  <c r="Q31" i="23"/>
  <c r="P9" i="23"/>
  <c r="C82" i="23"/>
  <c r="V20" i="23"/>
  <c r="H37" i="23"/>
  <c r="AB29" i="23"/>
  <c r="H49" i="23"/>
  <c r="Q30" i="23"/>
  <c r="H44" i="23"/>
  <c r="W31" i="23"/>
  <c r="Q61" i="23"/>
  <c r="I78" i="23"/>
  <c r="P4" i="23"/>
  <c r="J20" i="23"/>
  <c r="P64" i="23"/>
  <c r="V27" i="23"/>
  <c r="U52" i="23"/>
  <c r="R21" i="23"/>
  <c r="J78" i="23"/>
  <c r="C37" i="23"/>
  <c r="T54" i="23"/>
  <c r="V34" i="23"/>
  <c r="AA13" i="23"/>
  <c r="AB63" i="23"/>
  <c r="M79" i="23"/>
  <c r="W59" i="23"/>
  <c r="S74" i="23"/>
  <c r="U73" i="23"/>
  <c r="M35" i="23"/>
  <c r="Q79" i="23"/>
  <c r="C50" i="23"/>
  <c r="AA37" i="23"/>
  <c r="C81" i="23"/>
  <c r="H47" i="23"/>
  <c r="C73" i="23"/>
  <c r="H84" i="23"/>
  <c r="I80" i="23"/>
  <c r="Q78" i="23"/>
  <c r="P77" i="23"/>
  <c r="C77" i="23"/>
  <c r="W10" i="23"/>
  <c r="P10" i="23"/>
  <c r="P87" i="23"/>
  <c r="AB20" i="23"/>
  <c r="W44" i="23"/>
  <c r="C43" i="23"/>
  <c r="T48" i="23"/>
  <c r="U48" i="23"/>
  <c r="AA69" i="23"/>
  <c r="R65" i="23"/>
  <c r="AA67" i="23"/>
  <c r="S66" i="23"/>
  <c r="W34" i="23"/>
  <c r="C60" i="23"/>
  <c r="C86" i="23"/>
  <c r="V7" i="23"/>
  <c r="R58" i="23"/>
  <c r="AA63" i="23"/>
  <c r="Q85" i="23"/>
  <c r="H52" i="23"/>
  <c r="R34" i="23"/>
  <c r="AA86" i="23"/>
  <c r="V78" i="22"/>
  <c r="R78" i="22"/>
  <c r="M78" i="22"/>
  <c r="P78" i="22"/>
  <c r="C68" i="22"/>
  <c r="V52" i="22"/>
  <c r="P20" i="22"/>
  <c r="AB59" i="22"/>
  <c r="T37" i="22"/>
  <c r="AA81" i="22"/>
  <c r="T71" i="22"/>
  <c r="V20" i="22"/>
  <c r="T44" i="22"/>
  <c r="H67" i="22"/>
  <c r="J4" i="22"/>
  <c r="C78" i="22"/>
  <c r="C36" i="22"/>
  <c r="C48" i="22"/>
  <c r="S67" i="22"/>
  <c r="AA67" i="22"/>
  <c r="T75" i="22"/>
  <c r="H78" i="22"/>
  <c r="AB82" i="22"/>
  <c r="H75" i="22"/>
  <c r="P54" i="22"/>
  <c r="H31" i="22"/>
  <c r="W55" i="22"/>
  <c r="P73" i="22"/>
  <c r="AB45" i="22"/>
  <c r="Q79" i="22"/>
  <c r="M65" i="22"/>
  <c r="P44" i="22"/>
  <c r="U87" i="22"/>
  <c r="AB8" i="22"/>
  <c r="T33" i="22"/>
  <c r="U49" i="22"/>
  <c r="AA5" i="22"/>
  <c r="S4" i="22"/>
  <c r="H11" i="22"/>
  <c r="R36" i="22"/>
  <c r="J64" i="22"/>
  <c r="Q36" i="22"/>
  <c r="C53" i="22"/>
  <c r="H80" i="22"/>
  <c r="AA78" i="22"/>
  <c r="AA55" i="22"/>
  <c r="Q76" i="22"/>
  <c r="V61" i="22"/>
  <c r="R50" i="22"/>
  <c r="AB13" i="22"/>
  <c r="P85" i="22"/>
  <c r="S71" i="22"/>
  <c r="J30" i="22"/>
  <c r="I70" i="22"/>
  <c r="V4" i="22"/>
  <c r="AA71" i="22"/>
  <c r="M54" i="22"/>
  <c r="C11" i="22"/>
  <c r="T9" i="22"/>
  <c r="C80" i="22"/>
  <c r="U78" i="22"/>
  <c r="R67" i="22"/>
  <c r="R21" i="22"/>
  <c r="H64" i="22"/>
  <c r="Q54" i="22"/>
  <c r="R80" i="22"/>
  <c r="P79" i="22"/>
  <c r="R62" i="22"/>
  <c r="P67" i="22"/>
  <c r="W57" i="22"/>
  <c r="M89" i="22"/>
  <c r="AB38" i="22"/>
  <c r="AB76" i="22"/>
  <c r="H54" i="22"/>
  <c r="I11" i="22"/>
  <c r="AB20" i="22"/>
  <c r="P75" i="22"/>
  <c r="AA21" i="22"/>
  <c r="R49" i="22"/>
  <c r="S37" i="22"/>
  <c r="J36" i="22"/>
  <c r="P81" i="22"/>
  <c r="W78" i="22"/>
  <c r="H35" i="22"/>
  <c r="I67" i="22"/>
  <c r="S62" i="22"/>
  <c r="R85" i="22"/>
  <c r="J76" i="22"/>
  <c r="U83" i="22"/>
  <c r="C64" i="22"/>
  <c r="Q38" i="22"/>
  <c r="AA46" i="22"/>
  <c r="H21" i="22"/>
  <c r="T38" i="22"/>
  <c r="C8" i="22"/>
  <c r="I82" i="22"/>
  <c r="I50" i="22"/>
  <c r="AB61" i="22"/>
  <c r="W4" i="22"/>
  <c r="U36" i="22"/>
  <c r="P55" i="22"/>
  <c r="U81" i="22"/>
  <c r="H56" i="22"/>
  <c r="W82" i="22"/>
  <c r="C59" i="22"/>
  <c r="P46" i="22"/>
  <c r="AB21" i="22"/>
  <c r="Q48" i="22"/>
  <c r="S69" i="22"/>
  <c r="S55" i="22"/>
  <c r="R86" i="22"/>
  <c r="J34" i="22"/>
  <c r="S46" i="22"/>
  <c r="M63" i="22"/>
  <c r="T13" i="22"/>
  <c r="V13" i="22"/>
  <c r="Q49" i="22"/>
  <c r="C85" i="22"/>
  <c r="Q34" i="22"/>
  <c r="T58" i="22"/>
  <c r="H85" i="22"/>
  <c r="M72" i="22"/>
  <c r="AB63" i="22"/>
  <c r="T14" i="22"/>
  <c r="P49" i="22"/>
  <c r="W86" i="22"/>
  <c r="AA60" i="22"/>
  <c r="H33" i="22"/>
  <c r="S31" i="22"/>
  <c r="H20" i="22"/>
  <c r="W44" i="22"/>
  <c r="S75" i="22"/>
  <c r="J62" i="22"/>
  <c r="AB62" i="22"/>
  <c r="T4" i="22"/>
  <c r="T81" i="22"/>
  <c r="AA36" i="22"/>
  <c r="M71" i="22"/>
  <c r="U67" i="22"/>
  <c r="M74" i="22"/>
  <c r="H86" i="22"/>
  <c r="I69" i="22"/>
  <c r="R53" i="22"/>
  <c r="J49" i="22"/>
  <c r="W28" i="22"/>
  <c r="J45" i="22"/>
  <c r="S49" i="22"/>
  <c r="AA87" i="22"/>
  <c r="H48" i="22"/>
  <c r="I73" i="22"/>
  <c r="H6" i="22"/>
  <c r="C38" i="22"/>
  <c r="C56" i="22"/>
  <c r="U82" i="22"/>
  <c r="M57" i="22"/>
  <c r="M84" i="22"/>
  <c r="H4" i="22"/>
  <c r="I8" i="22"/>
  <c r="U32" i="22"/>
  <c r="I49" i="22"/>
  <c r="P72" i="22"/>
  <c r="R56" i="22"/>
  <c r="M87" i="22"/>
  <c r="V50" i="22"/>
  <c r="P8" i="22"/>
  <c r="H66" i="22"/>
  <c r="Q14" i="22"/>
  <c r="S14" i="22"/>
  <c r="I51" i="22"/>
  <c r="AA85" i="22"/>
  <c r="J37" i="22"/>
  <c r="V59" i="22"/>
  <c r="AB85" i="22"/>
  <c r="C55" i="22"/>
  <c r="W11" i="22"/>
  <c r="R59" i="22"/>
  <c r="C45" i="22"/>
  <c r="AA30" i="22"/>
  <c r="S89" i="22"/>
  <c r="H72" i="22"/>
  <c r="H65" i="22"/>
  <c r="R52" i="22"/>
  <c r="Q20" i="22"/>
  <c r="R20" i="22"/>
  <c r="I36" i="22"/>
  <c r="AA54" i="22"/>
  <c r="AA84" i="22"/>
  <c r="S47" i="22"/>
  <c r="M77" i="22"/>
  <c r="S20" i="22"/>
  <c r="M52" i="22"/>
  <c r="P21" i="22"/>
  <c r="C44" i="22"/>
  <c r="P56" i="22"/>
  <c r="I79" i="22"/>
  <c r="W5" i="22"/>
  <c r="I37" i="22"/>
  <c r="C58" i="22"/>
  <c r="U51" i="22"/>
  <c r="W77" i="22"/>
  <c r="V45" i="22"/>
  <c r="AB34" i="22"/>
  <c r="S61" i="22"/>
  <c r="J80" i="22"/>
  <c r="AB5" i="22"/>
  <c r="AB69" i="22"/>
  <c r="Q35" i="22"/>
  <c r="U34" i="22"/>
  <c r="AA31" i="22"/>
  <c r="AA66" i="22"/>
  <c r="I33" i="22"/>
  <c r="C33" i="22"/>
  <c r="H44" i="22"/>
  <c r="V49" i="22"/>
  <c r="I12" i="22"/>
  <c r="S21" i="22"/>
  <c r="M36" i="22"/>
  <c r="AB33" i="22"/>
  <c r="M21" i="22"/>
  <c r="V8" i="22"/>
  <c r="Q81" i="22"/>
  <c r="M70" i="22"/>
  <c r="I78" i="22"/>
  <c r="AB55" i="22"/>
  <c r="W76" i="22"/>
  <c r="P74" i="22"/>
  <c r="T62" i="22"/>
  <c r="H52" i="22"/>
  <c r="I52" i="22"/>
  <c r="AB57" i="22"/>
  <c r="W52" i="22"/>
  <c r="M75" i="22"/>
  <c r="C54" i="22"/>
  <c r="T83" i="22"/>
  <c r="R47" i="22"/>
  <c r="W38" i="22"/>
  <c r="J57" i="22"/>
  <c r="J84" i="22"/>
  <c r="J58" i="22"/>
  <c r="T85" i="22"/>
  <c r="AA4" i="22"/>
  <c r="P48" i="22"/>
  <c r="AA33" i="22"/>
  <c r="AA52" i="22"/>
  <c r="T73" i="22"/>
  <c r="S57" i="22"/>
  <c r="R88" i="22"/>
  <c r="R46" i="22"/>
  <c r="S48" i="22"/>
  <c r="P68" i="22"/>
  <c r="T6" i="22"/>
  <c r="Q22" i="22"/>
  <c r="U55" i="22"/>
  <c r="T86" i="22"/>
  <c r="C50" i="22"/>
  <c r="W61" i="22"/>
  <c r="U86" i="22"/>
  <c r="U58" i="22"/>
  <c r="C20" i="22"/>
  <c r="J63" i="22"/>
  <c r="W30" i="22"/>
  <c r="J51" i="22"/>
  <c r="R89" i="22"/>
  <c r="W72" i="22"/>
  <c r="V65" i="22"/>
  <c r="Q52" i="22"/>
  <c r="M33" i="22"/>
  <c r="W21" i="22"/>
  <c r="W37" i="22"/>
  <c r="J56" i="22"/>
  <c r="H84" i="22"/>
  <c r="T47" i="22"/>
  <c r="J20" i="22"/>
  <c r="C22" i="22"/>
  <c r="V5" i="22"/>
  <c r="H22" i="22"/>
  <c r="AA44" i="22"/>
  <c r="Q57" i="22"/>
  <c r="AA79" i="22"/>
  <c r="H47" i="22"/>
  <c r="U45" i="22"/>
  <c r="AA59" i="22"/>
  <c r="P12" i="22"/>
  <c r="J74" i="22"/>
  <c r="U8" i="22"/>
  <c r="V46" i="22"/>
  <c r="W10" i="22"/>
  <c r="R44" i="22"/>
  <c r="Q71" i="22"/>
  <c r="AB48" i="22"/>
  <c r="Q12" i="22"/>
  <c r="I29" i="22"/>
  <c r="P9" i="22"/>
  <c r="AB29" i="22"/>
  <c r="S36" i="22"/>
  <c r="C35" i="22"/>
  <c r="J48" i="22"/>
  <c r="M85" i="22"/>
  <c r="U75" i="22"/>
  <c r="AB78" i="22"/>
  <c r="U21" i="22"/>
  <c r="W75" i="22"/>
  <c r="I64" i="22"/>
  <c r="V82" i="22"/>
  <c r="Q83" i="22"/>
  <c r="V58" i="22"/>
  <c r="T28" i="22"/>
  <c r="J21" i="22"/>
  <c r="AB77" i="22"/>
  <c r="C71" i="22"/>
  <c r="J75" i="22"/>
  <c r="I54" i="22"/>
  <c r="U4" i="22"/>
  <c r="Q4" i="22"/>
  <c r="I35" i="22"/>
  <c r="AA75" i="22"/>
  <c r="U44" i="22"/>
  <c r="V36" i="22"/>
  <c r="AA64" i="22"/>
  <c r="R81" i="22"/>
  <c r="M80" i="22"/>
  <c r="V80" i="22"/>
  <c r="C75" i="22"/>
  <c r="P28" i="22"/>
  <c r="AB89" i="22"/>
  <c r="H38" i="22"/>
  <c r="H57" i="22"/>
  <c r="V71" i="22"/>
  <c r="S64" i="22"/>
  <c r="C62" i="22"/>
  <c r="J82" i="22"/>
  <c r="V64" i="22"/>
  <c r="H14" i="22"/>
  <c r="T12" i="22"/>
  <c r="H8" i="22"/>
  <c r="I59" i="22"/>
  <c r="M86" i="22"/>
  <c r="R69" i="22"/>
  <c r="I87" i="22"/>
  <c r="P7" i="22"/>
  <c r="I4" i="22"/>
  <c r="I34" i="22"/>
  <c r="R55" i="22"/>
  <c r="AB81" i="22"/>
  <c r="P59" i="22"/>
  <c r="J13" i="22"/>
  <c r="H5" i="22"/>
  <c r="H51" i="22"/>
  <c r="V73" i="22"/>
  <c r="U13" i="22"/>
  <c r="H32" i="22"/>
  <c r="U57" i="22"/>
  <c r="T88" i="22"/>
  <c r="U46" i="22"/>
  <c r="AB66" i="22"/>
  <c r="W88" i="22"/>
  <c r="R63" i="22"/>
  <c r="P22" i="22"/>
  <c r="Q69" i="22"/>
  <c r="C51" i="22"/>
  <c r="J65" i="22"/>
  <c r="P89" i="22"/>
  <c r="V72" i="22"/>
  <c r="J11" i="22"/>
  <c r="U56" i="22"/>
  <c r="P29" i="22"/>
  <c r="W22" i="22"/>
  <c r="R45" i="22"/>
  <c r="R60" i="22"/>
  <c r="C84" i="22"/>
  <c r="T34" i="22"/>
  <c r="AB30" i="22"/>
  <c r="Q33" i="22"/>
  <c r="J7" i="22"/>
  <c r="P50" i="22"/>
  <c r="W59" i="22"/>
  <c r="W79" i="22"/>
  <c r="V10" i="22"/>
  <c r="R30" i="22"/>
  <c r="Q61" i="22"/>
  <c r="C63" i="22"/>
  <c r="U77" i="22"/>
  <c r="P88" i="22"/>
  <c r="AB51" i="22"/>
  <c r="R64" i="22"/>
  <c r="J32" i="22"/>
  <c r="T80" i="22"/>
  <c r="P4" i="22"/>
  <c r="Q62" i="22"/>
  <c r="H46" i="22"/>
  <c r="S44" i="22"/>
  <c r="R12" i="22"/>
  <c r="J12" i="22"/>
  <c r="AA8" i="22"/>
  <c r="S78" i="22"/>
  <c r="W49" i="22"/>
  <c r="S8" i="22"/>
  <c r="T67" i="22"/>
  <c r="Q85" i="22"/>
  <c r="U54" i="22"/>
  <c r="T82" i="22"/>
  <c r="P76" i="22"/>
  <c r="Q9" i="22"/>
  <c r="Q78" i="22"/>
  <c r="AB70" i="22"/>
  <c r="W36" i="22"/>
  <c r="U48" i="22"/>
  <c r="T11" i="22"/>
  <c r="AB44" i="22"/>
  <c r="AB6" i="22"/>
  <c r="W46" i="22"/>
  <c r="T21" i="22"/>
  <c r="R4" i="22"/>
  <c r="W48" i="22"/>
  <c r="I81" i="22"/>
  <c r="M67" i="22"/>
  <c r="I48" i="22"/>
  <c r="W54" i="22"/>
  <c r="H62" i="22"/>
  <c r="U62" i="22"/>
  <c r="J53" i="22"/>
  <c r="M79" i="22"/>
  <c r="C46" i="22"/>
  <c r="T56" i="22"/>
  <c r="P84" i="22"/>
  <c r="R75" i="22"/>
  <c r="Q29" i="22"/>
  <c r="U6" i="22"/>
  <c r="R22" i="22"/>
  <c r="I71" i="22"/>
  <c r="J44" i="22"/>
  <c r="T49" i="22"/>
  <c r="U9" i="22"/>
  <c r="AA7" i="22"/>
  <c r="AB64" i="22"/>
  <c r="T78" i="22"/>
  <c r="S81" i="22"/>
  <c r="I55" i="22"/>
  <c r="W67" i="22"/>
  <c r="Q67" i="22"/>
  <c r="J70" i="22"/>
  <c r="J55" i="22"/>
  <c r="H71" i="22"/>
  <c r="AA48" i="22"/>
  <c r="J38" i="22"/>
  <c r="S53" i="22"/>
  <c r="U71" i="22"/>
  <c r="C82" i="22"/>
  <c r="C9" i="22"/>
  <c r="C67" i="22"/>
  <c r="V38" i="22"/>
  <c r="J50" i="22"/>
  <c r="Q73" i="22"/>
  <c r="V21" i="22"/>
  <c r="C49" i="22"/>
  <c r="Q70" i="22"/>
  <c r="P32" i="22"/>
  <c r="R74" i="22"/>
  <c r="M73" i="22"/>
  <c r="R13" i="22"/>
  <c r="I10" i="22"/>
  <c r="I44" i="22"/>
  <c r="P58" i="22"/>
  <c r="Q86" i="22"/>
  <c r="C66" i="22"/>
  <c r="P13" i="22"/>
  <c r="H28" i="22"/>
  <c r="W56" i="22"/>
  <c r="P87" i="22"/>
  <c r="V6" i="22"/>
  <c r="Q44" i="22"/>
  <c r="R61" i="22"/>
  <c r="W13" i="22"/>
  <c r="V48" i="22"/>
  <c r="P62" i="22"/>
  <c r="J81" i="22"/>
  <c r="H60" i="22"/>
  <c r="P64" i="22"/>
  <c r="W62" i="22"/>
  <c r="W71" i="22"/>
  <c r="W64" i="22"/>
  <c r="Q13" i="22"/>
  <c r="R54" i="22"/>
  <c r="T32" i="22"/>
  <c r="C14" i="22"/>
  <c r="AB49" i="22"/>
  <c r="Q46" i="22"/>
  <c r="J87" i="22"/>
  <c r="C7" i="22"/>
  <c r="W50" i="22"/>
  <c r="Q32" i="22"/>
  <c r="P34" i="22"/>
  <c r="S87" i="22"/>
  <c r="AB56" i="22"/>
  <c r="AA6" i="22"/>
  <c r="I85" i="22"/>
  <c r="S59" i="22"/>
  <c r="J60" i="22"/>
  <c r="C89" i="22"/>
  <c r="AA72" i="22"/>
  <c r="U37" i="22"/>
  <c r="P65" i="22"/>
  <c r="U14" i="22"/>
  <c r="R29" i="22"/>
  <c r="W68" i="22"/>
  <c r="I84" i="22"/>
  <c r="R10" i="22"/>
  <c r="S45" i="22"/>
  <c r="T20" i="22"/>
  <c r="AB46" i="22"/>
  <c r="R66" i="22"/>
  <c r="J79" i="22"/>
  <c r="T51" i="22"/>
  <c r="V70" i="22"/>
  <c r="U68" i="22"/>
  <c r="U35" i="22"/>
  <c r="V35" i="22"/>
  <c r="W65" i="22"/>
  <c r="I80" i="22"/>
  <c r="V88" i="22"/>
  <c r="H76" i="22"/>
  <c r="H74" i="22"/>
  <c r="V89" i="22"/>
  <c r="C21" i="22"/>
  <c r="Q51" i="22"/>
  <c r="U69" i="22"/>
  <c r="S5" i="22"/>
  <c r="U5" i="22"/>
  <c r="S29" i="22"/>
  <c r="AB22" i="22"/>
  <c r="I46" i="22"/>
  <c r="AB68" i="22"/>
  <c r="C5" i="22"/>
  <c r="I47" i="22"/>
  <c r="S68" i="22"/>
  <c r="I5" i="22"/>
  <c r="W66" i="22"/>
  <c r="C74" i="22"/>
  <c r="S72" i="22"/>
  <c r="S60" i="22"/>
  <c r="Q30" i="22"/>
  <c r="S30" i="22"/>
  <c r="J72" i="22"/>
  <c r="AB74" i="22"/>
  <c r="R37" i="22"/>
  <c r="S73" i="22"/>
  <c r="H61" i="22"/>
  <c r="I32" i="22"/>
  <c r="J29" i="22"/>
  <c r="AA53" i="22"/>
  <c r="S51" i="22"/>
  <c r="T77" i="22"/>
  <c r="T7" i="22"/>
  <c r="T36" i="22"/>
  <c r="Q28" i="22"/>
  <c r="C87" i="22"/>
  <c r="Q5" i="22"/>
  <c r="AB72" i="22"/>
  <c r="Q82" i="22"/>
  <c r="J14" i="22"/>
  <c r="I58" i="22"/>
  <c r="H49" i="22"/>
  <c r="Q50" i="22"/>
  <c r="AB4" i="22"/>
  <c r="J8" i="22"/>
  <c r="M88" i="22"/>
  <c r="C6" i="22"/>
  <c r="M49" i="22"/>
  <c r="S12" i="22"/>
  <c r="AA50" i="22"/>
  <c r="W6" i="22"/>
  <c r="V57" i="22"/>
  <c r="W7" i="22"/>
  <c r="AA86" i="22"/>
  <c r="J68" i="22"/>
  <c r="AB60" i="22"/>
  <c r="C72" i="22"/>
  <c r="H30" i="22"/>
  <c r="J66" i="22"/>
  <c r="S52" i="22"/>
  <c r="M37" i="22"/>
  <c r="AB80" i="22"/>
  <c r="AA76" i="22"/>
  <c r="AA74" i="22"/>
  <c r="H9" i="22"/>
  <c r="T10" i="22"/>
  <c r="Q56" i="22"/>
  <c r="T30" i="22"/>
  <c r="W81" i="22"/>
  <c r="R38" i="22"/>
  <c r="M59" i="22"/>
  <c r="AA56" i="22"/>
  <c r="H70" i="22"/>
  <c r="T5" i="22"/>
  <c r="Q11" i="22"/>
  <c r="AA58" i="22"/>
  <c r="P47" i="22"/>
  <c r="U64" i="22"/>
  <c r="S28" i="22"/>
  <c r="C28" i="22"/>
  <c r="I21" i="22"/>
  <c r="M76" i="22"/>
  <c r="AA57" i="22"/>
  <c r="AA28" i="22"/>
  <c r="J67" i="22"/>
  <c r="Q55" i="22"/>
  <c r="J46" i="22"/>
  <c r="Q7" i="22"/>
  <c r="V54" i="22"/>
  <c r="I7" i="22"/>
  <c r="R32" i="22"/>
  <c r="AB54" i="22"/>
  <c r="W12" i="22"/>
  <c r="T46" i="22"/>
  <c r="V7" i="22"/>
  <c r="Q63" i="22"/>
  <c r="C13" i="22"/>
  <c r="AA10" i="22"/>
  <c r="P69" i="22"/>
  <c r="I60" i="22"/>
  <c r="U89" i="22"/>
  <c r="U72" i="22"/>
  <c r="V22" i="22"/>
  <c r="U22" i="22"/>
  <c r="I28" i="22"/>
  <c r="J52" i="22"/>
  <c r="R70" i="22"/>
  <c r="R35" i="22"/>
  <c r="Q6" i="22"/>
  <c r="P30" i="22"/>
  <c r="W8" i="22"/>
  <c r="W69" i="22"/>
  <c r="AB47" i="22"/>
  <c r="T54" i="22"/>
  <c r="J22" i="22"/>
  <c r="I72" i="22"/>
  <c r="J47" i="22"/>
  <c r="AA45" i="22"/>
  <c r="I68" i="22"/>
  <c r="V83" i="22"/>
  <c r="P80" i="22"/>
  <c r="W74" i="22"/>
  <c r="J77" i="22"/>
  <c r="R33" i="22"/>
  <c r="T70" i="22"/>
  <c r="S54" i="22"/>
  <c r="C77" i="22"/>
  <c r="W29" i="22"/>
  <c r="U88" i="22"/>
  <c r="C81" i="22"/>
  <c r="I74" i="22"/>
  <c r="H69" i="22"/>
  <c r="P38" i="22"/>
  <c r="H36" i="22"/>
  <c r="AB86" i="22"/>
  <c r="R73" i="22"/>
  <c r="I57" i="22"/>
  <c r="R57" i="22"/>
  <c r="J10" i="22"/>
  <c r="R14" i="22"/>
  <c r="S22" i="22"/>
  <c r="R34" i="22"/>
  <c r="I53" i="22"/>
  <c r="R6" i="22"/>
  <c r="U20" i="22"/>
  <c r="AB10" i="22"/>
  <c r="H83" i="22"/>
  <c r="AB75" i="22"/>
  <c r="V9" i="22"/>
  <c r="S13" i="22"/>
  <c r="J5" i="22"/>
  <c r="AA34" i="22"/>
  <c r="R72" i="22"/>
  <c r="V84" i="22"/>
  <c r="C31" i="22"/>
  <c r="I22" i="22"/>
  <c r="V53" i="22"/>
  <c r="AB52" i="22"/>
  <c r="J31" i="22"/>
  <c r="C52" i="22"/>
  <c r="R31" i="22"/>
  <c r="J85" i="22"/>
  <c r="AB58" i="22"/>
  <c r="S32" i="22"/>
  <c r="M69" i="22"/>
  <c r="J59" i="22"/>
  <c r="M55" i="22"/>
  <c r="AB11" i="22"/>
  <c r="I56" i="22"/>
  <c r="R7" i="22"/>
  <c r="S6" i="22"/>
  <c r="T55" i="22"/>
  <c r="AA12" i="22"/>
  <c r="Q8" i="22"/>
  <c r="AA14" i="22"/>
  <c r="R68" i="22"/>
  <c r="AB14" i="22"/>
  <c r="H10" i="22"/>
  <c r="J69" i="22"/>
  <c r="C65" i="22"/>
  <c r="T89" i="22"/>
  <c r="T72" i="22"/>
  <c r="U31" i="22"/>
  <c r="U47" i="22"/>
  <c r="P33" i="22"/>
  <c r="AB53" i="22"/>
  <c r="M56" i="22"/>
  <c r="W47" i="22"/>
  <c r="R51" i="22"/>
  <c r="T29" i="22"/>
  <c r="S11" i="22"/>
  <c r="V29" i="22"/>
  <c r="C10" i="22"/>
  <c r="C69" i="22"/>
  <c r="U74" i="22"/>
  <c r="I76" i="22"/>
  <c r="V33" i="22"/>
  <c r="C57" i="22"/>
  <c r="AB87" i="22"/>
  <c r="J33" i="22"/>
  <c r="S70" i="22"/>
  <c r="V12" i="22"/>
  <c r="Q58" i="22"/>
  <c r="T57" i="22"/>
  <c r="T48" i="22"/>
  <c r="C73" i="22"/>
  <c r="T22" i="22"/>
  <c r="AA20" i="22"/>
  <c r="AA70" i="22"/>
  <c r="M45" i="22"/>
  <c r="Q89" i="22"/>
  <c r="Q45" i="22"/>
  <c r="W84" i="22"/>
  <c r="J9" i="22"/>
  <c r="AB79" i="22"/>
  <c r="V77" i="22"/>
  <c r="P71" i="22"/>
  <c r="Q80" i="22"/>
  <c r="W53" i="22"/>
  <c r="M50" i="22"/>
  <c r="I6" i="22"/>
  <c r="R58" i="22"/>
  <c r="AA73" i="22"/>
  <c r="J89" i="22"/>
  <c r="AB9" i="22"/>
  <c r="C47" i="22"/>
  <c r="H79" i="22"/>
  <c r="J78" i="22"/>
  <c r="Q21" i="22"/>
  <c r="Q74" i="22"/>
  <c r="V32" i="22"/>
  <c r="W33" i="22"/>
  <c r="V37" i="22"/>
  <c r="M61" i="22"/>
  <c r="J71" i="22"/>
  <c r="Q47" i="22"/>
  <c r="I75" i="22"/>
  <c r="U38" i="22"/>
  <c r="M32" i="22"/>
  <c r="I86" i="22"/>
  <c r="S50" i="22"/>
  <c r="R76" i="22"/>
  <c r="V75" i="22"/>
  <c r="AA11" i="22"/>
  <c r="P14" i="22"/>
  <c r="C61" i="22"/>
  <c r="H63" i="22"/>
  <c r="R48" i="22"/>
  <c r="Q59" i="22"/>
  <c r="U7" i="22"/>
  <c r="S58" i="22"/>
  <c r="I20" i="22"/>
  <c r="V28" i="22"/>
  <c r="C76" i="22"/>
  <c r="H55" i="22"/>
  <c r="T31" i="22"/>
  <c r="J86" i="22"/>
  <c r="H29" i="22"/>
  <c r="W80" i="22"/>
  <c r="S76" i="22"/>
  <c r="U12" i="22"/>
  <c r="AA9" i="22"/>
  <c r="M64" i="22"/>
  <c r="M68" i="22"/>
  <c r="S7" i="22"/>
  <c r="I61" i="22"/>
  <c r="P10" i="22"/>
  <c r="T59" i="22"/>
  <c r="AB50" i="22"/>
  <c r="M81" i="22"/>
  <c r="AA61" i="22"/>
  <c r="P37" i="22"/>
  <c r="C70" i="22"/>
  <c r="M60" i="22"/>
  <c r="H89" i="22"/>
  <c r="AB65" i="22"/>
  <c r="V56" i="22"/>
  <c r="H7" i="22"/>
  <c r="S34" i="22"/>
  <c r="U59" i="22"/>
  <c r="T84" i="22"/>
  <c r="R65" i="22"/>
  <c r="AA22" i="22"/>
  <c r="U10" i="22"/>
  <c r="S35" i="22"/>
  <c r="M53" i="22"/>
  <c r="V79" i="22"/>
  <c r="AB31" i="22"/>
  <c r="W58" i="22"/>
  <c r="V63" i="22"/>
  <c r="R77" i="22"/>
  <c r="M22" i="22"/>
  <c r="S56" i="22"/>
  <c r="R83" i="22"/>
  <c r="T74" i="22"/>
  <c r="R71" i="22"/>
  <c r="AB83" i="22"/>
  <c r="J83" i="22"/>
  <c r="J54" i="22"/>
  <c r="M38" i="22"/>
  <c r="P31" i="22"/>
  <c r="W87" i="22"/>
  <c r="AA62" i="22"/>
  <c r="AA38" i="22"/>
  <c r="J73" i="22"/>
  <c r="M48" i="22"/>
  <c r="S85" i="22"/>
  <c r="AA80" i="22"/>
  <c r="W9" i="22"/>
  <c r="AB35" i="22"/>
  <c r="H68" i="22"/>
  <c r="T69" i="22"/>
  <c r="C12" i="22"/>
  <c r="V69" i="22"/>
  <c r="H12" i="22"/>
  <c r="P63" i="22"/>
  <c r="R8" i="22"/>
  <c r="T68" i="22"/>
  <c r="H45" i="22"/>
  <c r="U70" i="22"/>
  <c r="T66" i="22"/>
  <c r="R5" i="22"/>
  <c r="I65" i="22"/>
  <c r="Q60" i="22"/>
  <c r="AB7" i="22"/>
  <c r="P35" i="22"/>
  <c r="J61" i="22"/>
  <c r="S84" i="22"/>
  <c r="I9" i="22"/>
  <c r="R11" i="22"/>
  <c r="P57" i="22"/>
  <c r="I31" i="22"/>
  <c r="T63" i="22"/>
  <c r="R28" i="22"/>
  <c r="V87" i="22"/>
  <c r="H82" i="22"/>
  <c r="P66" i="22"/>
  <c r="P36" i="22"/>
  <c r="U79" i="22"/>
  <c r="U60" i="22"/>
  <c r="Q77" i="22"/>
  <c r="M58" i="22"/>
  <c r="V76" i="22"/>
  <c r="M62" i="22"/>
  <c r="T64" i="22"/>
  <c r="H87" i="22"/>
  <c r="T76" i="22"/>
  <c r="AB12" i="22"/>
  <c r="T87" i="22"/>
  <c r="W51" i="22"/>
  <c r="Q10" i="22"/>
  <c r="V44" i="22"/>
  <c r="J35" i="22"/>
  <c r="H37" i="22"/>
  <c r="W34" i="22"/>
  <c r="S77" i="22"/>
  <c r="W60" i="22"/>
  <c r="AA83" i="22"/>
  <c r="H81" i="22"/>
  <c r="V67" i="22"/>
  <c r="AB28" i="22"/>
  <c r="AA32" i="22"/>
  <c r="C30" i="22"/>
  <c r="V14" i="22"/>
  <c r="U29" i="22"/>
  <c r="I89" i="22"/>
  <c r="C86" i="22"/>
  <c r="T60" i="22"/>
  <c r="Q88" i="22"/>
  <c r="M82" i="22"/>
  <c r="W73" i="22"/>
  <c r="M66" i="22"/>
  <c r="W20" i="22"/>
  <c r="S38" i="22"/>
  <c r="AB32" i="22"/>
  <c r="U84" i="22"/>
  <c r="U33" i="22"/>
  <c r="M44" i="22"/>
  <c r="Q84" i="22"/>
  <c r="V55" i="22"/>
  <c r="P11" i="22"/>
  <c r="AA51" i="22"/>
  <c r="H59" i="22"/>
  <c r="S9" i="22"/>
  <c r="AB67" i="22"/>
  <c r="C88" i="22"/>
  <c r="AA82" i="22"/>
  <c r="J28" i="22"/>
  <c r="P5" i="22"/>
  <c r="V51" i="22"/>
  <c r="M20" i="22"/>
  <c r="T8" i="22"/>
  <c r="I30" i="22"/>
  <c r="AB37" i="22"/>
  <c r="T35" i="22"/>
  <c r="P77" i="22"/>
  <c r="I63" i="22"/>
  <c r="Q64" i="22"/>
  <c r="S82" i="22"/>
  <c r="P70" i="22"/>
  <c r="U85" i="22"/>
  <c r="H50" i="22"/>
  <c r="P51" i="22"/>
  <c r="H53" i="22"/>
  <c r="T45" i="22"/>
  <c r="Q65" i="22"/>
  <c r="V11" i="22"/>
  <c r="Q53" i="22"/>
  <c r="S83" i="22"/>
  <c r="P61" i="22"/>
  <c r="Q75" i="22"/>
  <c r="I14" i="22"/>
  <c r="P6" i="22"/>
  <c r="AA69" i="22"/>
  <c r="R82" i="22"/>
  <c r="S10" i="22"/>
  <c r="W63" i="22"/>
  <c r="I38" i="22"/>
  <c r="U30" i="22"/>
  <c r="S79" i="22"/>
  <c r="S33" i="22"/>
  <c r="AA77" i="22"/>
  <c r="V74" i="22"/>
  <c r="J88" i="22"/>
  <c r="W89" i="22"/>
  <c r="AA37" i="22"/>
  <c r="S74" i="22"/>
  <c r="C32" i="22"/>
  <c r="W35" i="22"/>
  <c r="AA47" i="22"/>
  <c r="U76" i="22"/>
  <c r="M51" i="22"/>
  <c r="T79" i="22"/>
  <c r="V86" i="22"/>
  <c r="W85" i="22"/>
  <c r="AB84" i="22"/>
  <c r="P82" i="22"/>
  <c r="W83" i="22"/>
  <c r="P53" i="22"/>
  <c r="I62" i="22"/>
  <c r="V81" i="22"/>
  <c r="U73" i="22"/>
  <c r="I66" i="22"/>
  <c r="H73" i="22"/>
  <c r="S66" i="22"/>
  <c r="U61" i="22"/>
  <c r="U63" i="22"/>
  <c r="W31" i="22"/>
  <c r="P52" i="22"/>
  <c r="H58" i="22"/>
  <c r="H77" i="22"/>
  <c r="U80" i="22"/>
  <c r="R87" i="22"/>
  <c r="C60" i="22"/>
  <c r="AB71" i="22"/>
  <c r="P86" i="22"/>
  <c r="V85" i="22"/>
  <c r="Q68" i="22"/>
  <c r="AB73" i="22"/>
  <c r="Q66" i="22"/>
  <c r="T61" i="22"/>
  <c r="C37" i="22"/>
  <c r="T65" i="22"/>
  <c r="I88" i="22"/>
  <c r="I13" i="22"/>
  <c r="S63" i="22"/>
  <c r="U66" i="22"/>
  <c r="AB88" i="22"/>
  <c r="C34" i="22"/>
  <c r="AA89" i="22"/>
  <c r="S65" i="22"/>
  <c r="S80" i="22"/>
  <c r="P45" i="22"/>
  <c r="H34" i="22"/>
  <c r="U28" i="22"/>
  <c r="W14" i="22"/>
  <c r="Q87" i="22"/>
  <c r="U53" i="22"/>
  <c r="C4" i="22"/>
  <c r="AA35" i="22"/>
  <c r="W32" i="22"/>
  <c r="V30" i="22"/>
  <c r="C29" i="22"/>
  <c r="J6" i="22"/>
  <c r="V47" i="22"/>
  <c r="R84" i="22"/>
  <c r="AA13" i="22"/>
  <c r="C79" i="22"/>
  <c r="V60" i="22"/>
  <c r="R9" i="22"/>
  <c r="I83" i="22"/>
  <c r="P83" i="22"/>
  <c r="V62" i="22"/>
  <c r="U11" i="22"/>
  <c r="T50" i="22"/>
  <c r="AA29" i="22"/>
  <c r="H13" i="22"/>
  <c r="AA49" i="22"/>
  <c r="P60" i="22"/>
  <c r="U65" i="22"/>
  <c r="AA88" i="22"/>
  <c r="Q31" i="22"/>
  <c r="T52" i="22"/>
  <c r="I45" i="22"/>
  <c r="S86" i="22"/>
  <c r="I77" i="22"/>
  <c r="W70" i="22"/>
  <c r="Q72" i="22"/>
  <c r="V31" i="22"/>
  <c r="AA63" i="22"/>
  <c r="R79" i="22"/>
  <c r="V66" i="22"/>
  <c r="U52" i="22"/>
  <c r="C83" i="22"/>
  <c r="H88" i="22"/>
  <c r="Q37" i="22"/>
  <c r="T53" i="22"/>
  <c r="U50" i="22"/>
  <c r="S88" i="22"/>
  <c r="M83" i="22"/>
  <c r="W45" i="22"/>
  <c r="AA65" i="22"/>
  <c r="AB36" i="22"/>
  <c r="AA68" i="22"/>
  <c r="V34" i="22"/>
  <c r="V68" i="22"/>
  <c r="Q77" i="21"/>
  <c r="AB72" i="21"/>
  <c r="P69" i="21"/>
  <c r="W48" i="21"/>
  <c r="M21" i="21"/>
  <c r="C69" i="21"/>
  <c r="AB30" i="21"/>
  <c r="W28" i="21"/>
  <c r="U21" i="21"/>
  <c r="J13" i="21"/>
  <c r="M43" i="21"/>
  <c r="U30" i="21"/>
  <c r="R21" i="21"/>
  <c r="S35" i="21"/>
  <c r="S6" i="21"/>
  <c r="Q76" i="21"/>
  <c r="AB71" i="21"/>
  <c r="I53" i="21"/>
  <c r="J43" i="21"/>
  <c r="S30" i="21"/>
  <c r="J47" i="21"/>
  <c r="I43" i="21"/>
  <c r="P30" i="21"/>
  <c r="T27" i="21"/>
  <c r="I21" i="21"/>
  <c r="AB8" i="21"/>
  <c r="J31" i="21"/>
  <c r="U56" i="21"/>
  <c r="AA32" i="21"/>
  <c r="C27" i="21"/>
  <c r="H30" i="21"/>
  <c r="R69" i="21"/>
  <c r="C88" i="21"/>
  <c r="S78" i="21"/>
  <c r="AA70" i="21"/>
  <c r="P56" i="21"/>
  <c r="J52" i="21"/>
  <c r="J30" i="21"/>
  <c r="V10" i="21"/>
  <c r="U31" i="21"/>
  <c r="C59" i="21"/>
  <c r="J82" i="21"/>
  <c r="M78" i="21"/>
  <c r="AA46" i="21"/>
  <c r="T42" i="21"/>
  <c r="I30" i="21"/>
  <c r="AA13" i="21"/>
  <c r="H82" i="21"/>
  <c r="J78" i="21"/>
  <c r="S42" i="21"/>
  <c r="P55" i="21"/>
  <c r="C82" i="21"/>
  <c r="I78" i="21"/>
  <c r="AA69" i="21"/>
  <c r="T55" i="21"/>
  <c r="Q42" i="21"/>
  <c r="H10" i="21"/>
  <c r="AB6" i="21"/>
  <c r="Q69" i="21"/>
  <c r="M35" i="21"/>
  <c r="H31" i="21"/>
  <c r="W13" i="21"/>
  <c r="Q9" i="21"/>
  <c r="R6" i="21"/>
  <c r="P5" i="21"/>
  <c r="C21" i="21"/>
  <c r="U50" i="21"/>
  <c r="T69" i="21"/>
  <c r="V82" i="21"/>
  <c r="Q83" i="21"/>
  <c r="W53" i="21"/>
  <c r="U90" i="21"/>
  <c r="M80" i="21"/>
  <c r="AA33" i="21"/>
  <c r="AB33" i="21"/>
  <c r="S76" i="21"/>
  <c r="U42" i="21"/>
  <c r="J28" i="21"/>
  <c r="V34" i="21"/>
  <c r="T48" i="21"/>
  <c r="Q29" i="21"/>
  <c r="I72" i="21"/>
  <c r="Q28" i="21"/>
  <c r="W42" i="21"/>
  <c r="R31" i="21"/>
  <c r="T29" i="21"/>
  <c r="AB70" i="21"/>
  <c r="M58" i="21"/>
  <c r="AB85" i="21"/>
  <c r="I19" i="21"/>
  <c r="P62" i="21"/>
  <c r="AB10" i="21"/>
  <c r="AA89" i="21"/>
  <c r="AB53" i="21"/>
  <c r="H33" i="21"/>
  <c r="I66" i="21"/>
  <c r="R47" i="21"/>
  <c r="M66" i="21"/>
  <c r="Q32" i="21"/>
  <c r="V64" i="21"/>
  <c r="W49" i="21"/>
  <c r="T4" i="21"/>
  <c r="Q33" i="21"/>
  <c r="T61" i="21"/>
  <c r="AA81" i="21"/>
  <c r="J60" i="21"/>
  <c r="S84" i="21"/>
  <c r="W47" i="21"/>
  <c r="H47" i="21"/>
  <c r="V65" i="21"/>
  <c r="P32" i="21"/>
  <c r="I9" i="21"/>
  <c r="AB57" i="21"/>
  <c r="W82" i="21"/>
  <c r="R67" i="21"/>
  <c r="W30" i="21"/>
  <c r="I61" i="21"/>
  <c r="M36" i="21"/>
  <c r="I12" i="21"/>
  <c r="R46" i="21"/>
  <c r="V27" i="21"/>
  <c r="R20" i="21"/>
  <c r="H46" i="21"/>
  <c r="I51" i="21"/>
  <c r="J62" i="21"/>
  <c r="S68" i="21"/>
  <c r="W4" i="21"/>
  <c r="R33" i="21"/>
  <c r="C56" i="21"/>
  <c r="W9" i="21"/>
  <c r="U48" i="21"/>
  <c r="R34" i="21"/>
  <c r="V61" i="21"/>
  <c r="I5" i="21"/>
  <c r="U7" i="21"/>
  <c r="C36" i="21"/>
  <c r="T52" i="21"/>
  <c r="T76" i="21"/>
  <c r="V90" i="21"/>
  <c r="C66" i="21"/>
  <c r="R79" i="21"/>
  <c r="W90" i="21"/>
  <c r="P92" i="21"/>
  <c r="V91" i="21"/>
  <c r="R80" i="21"/>
  <c r="C60" i="21"/>
  <c r="AA79" i="21"/>
  <c r="AA91" i="21"/>
  <c r="R78" i="21"/>
  <c r="T92" i="21"/>
  <c r="C28" i="21"/>
  <c r="Q86" i="21"/>
  <c r="AA87" i="21"/>
  <c r="AA35" i="21"/>
  <c r="AA27" i="21"/>
  <c r="T57" i="21"/>
  <c r="M92" i="21"/>
  <c r="AB77" i="21"/>
  <c r="I42" i="21"/>
  <c r="J42" i="21"/>
  <c r="J90" i="21"/>
  <c r="AA53" i="21"/>
  <c r="C32" i="21"/>
  <c r="U60" i="21"/>
  <c r="T54" i="21"/>
  <c r="P31" i="21"/>
  <c r="W76" i="21"/>
  <c r="U6" i="21"/>
  <c r="AA76" i="21"/>
  <c r="T50" i="21"/>
  <c r="T31" i="21"/>
  <c r="M75" i="21"/>
  <c r="AA77" i="21"/>
  <c r="S88" i="21"/>
  <c r="AB19" i="21"/>
  <c r="I65" i="21"/>
  <c r="C31" i="21"/>
  <c r="R48" i="21"/>
  <c r="V55" i="21"/>
  <c r="Q47" i="21"/>
  <c r="S47" i="21"/>
  <c r="J33" i="21"/>
  <c r="R70" i="21"/>
  <c r="J10" i="21"/>
  <c r="S65" i="21"/>
  <c r="I10" i="21"/>
  <c r="J6" i="21"/>
  <c r="W34" i="21"/>
  <c r="W64" i="21"/>
  <c r="S82" i="21"/>
  <c r="AA64" i="21"/>
  <c r="M86" i="21"/>
  <c r="C50" i="21"/>
  <c r="AA47" i="21"/>
  <c r="AB66" i="21"/>
  <c r="I11" i="21"/>
  <c r="R10" i="21"/>
  <c r="M59" i="21"/>
  <c r="T83" i="21"/>
  <c r="Q67" i="21"/>
  <c r="C30" i="21"/>
  <c r="T62" i="21"/>
  <c r="S48" i="21"/>
  <c r="Q36" i="21"/>
  <c r="T56" i="21"/>
  <c r="R36" i="21"/>
  <c r="T35" i="21"/>
  <c r="AA48" i="21"/>
  <c r="AA54" i="21"/>
  <c r="AB62" i="21"/>
  <c r="R68" i="21"/>
  <c r="C4" i="21"/>
  <c r="W33" i="21"/>
  <c r="C63" i="21"/>
  <c r="C9" i="21"/>
  <c r="J56" i="21"/>
  <c r="AA36" i="21"/>
  <c r="S61" i="21"/>
  <c r="J5" i="21"/>
  <c r="J9" i="21"/>
  <c r="R43" i="21"/>
  <c r="U59" i="21"/>
  <c r="V78" i="21"/>
  <c r="Q91" i="21"/>
  <c r="W66" i="21"/>
  <c r="I80" i="21"/>
  <c r="AB48" i="21"/>
  <c r="P91" i="21"/>
  <c r="AA6" i="21"/>
  <c r="AA4" i="21"/>
  <c r="U33" i="21"/>
  <c r="Q71" i="21"/>
  <c r="AA59" i="21"/>
  <c r="C58" i="21"/>
  <c r="W43" i="21"/>
  <c r="AB43" i="21"/>
  <c r="C19" i="21"/>
  <c r="S60" i="21"/>
  <c r="T34" i="21"/>
  <c r="P70" i="21"/>
  <c r="I57" i="21"/>
  <c r="R28" i="21"/>
  <c r="T77" i="21"/>
  <c r="R49" i="21"/>
  <c r="U77" i="21"/>
  <c r="I58" i="21"/>
  <c r="Q35" i="21"/>
  <c r="AB76" i="21"/>
  <c r="Q81" i="21"/>
  <c r="S89" i="21"/>
  <c r="AB28" i="21"/>
  <c r="C71" i="21"/>
  <c r="AB31" i="21"/>
  <c r="M54" i="21"/>
  <c r="M57" i="21"/>
  <c r="W50" i="21"/>
  <c r="R57" i="21"/>
  <c r="H51" i="21"/>
  <c r="I71" i="21"/>
  <c r="Q13" i="21"/>
  <c r="S66" i="21"/>
  <c r="W11" i="21"/>
  <c r="I7" i="21"/>
  <c r="H42" i="21"/>
  <c r="T65" i="21"/>
  <c r="M83" i="21"/>
  <c r="U65" i="21"/>
  <c r="M88" i="21"/>
  <c r="V51" i="21"/>
  <c r="J50" i="21"/>
  <c r="V70" i="21"/>
  <c r="T13" i="21"/>
  <c r="AA12" i="21"/>
  <c r="R60" i="21"/>
  <c r="AB84" i="21"/>
  <c r="Q5" i="21"/>
  <c r="V30" i="21"/>
  <c r="J68" i="21"/>
  <c r="S54" i="21"/>
  <c r="S45" i="21"/>
  <c r="S56" i="21"/>
  <c r="AA44" i="21"/>
  <c r="P7" i="21"/>
  <c r="AB50" i="21"/>
  <c r="AB55" i="21"/>
  <c r="I62" i="21"/>
  <c r="Q68" i="21"/>
  <c r="W5" i="21"/>
  <c r="C33" i="21"/>
  <c r="M67" i="21"/>
  <c r="V9" i="21"/>
  <c r="M63" i="21"/>
  <c r="M44" i="21"/>
  <c r="R61" i="21"/>
  <c r="U35" i="21"/>
  <c r="U12" i="21"/>
  <c r="S44" i="21"/>
  <c r="P60" i="21"/>
  <c r="Q79" i="21"/>
  <c r="H92" i="21"/>
  <c r="V71" i="21"/>
  <c r="AB80" i="21"/>
  <c r="I92" i="21"/>
  <c r="C74" i="21"/>
  <c r="V60" i="21"/>
  <c r="Q85" i="21"/>
  <c r="AB54" i="21"/>
  <c r="V45" i="21"/>
  <c r="AA7" i="21"/>
  <c r="V11" i="21"/>
  <c r="AB47" i="21"/>
  <c r="P76" i="21"/>
  <c r="I77" i="21"/>
  <c r="U62" i="21"/>
  <c r="M52" i="21"/>
  <c r="AB52" i="21"/>
  <c r="H8" i="21"/>
  <c r="Q63" i="21"/>
  <c r="T60" i="21"/>
  <c r="U74" i="21"/>
  <c r="AB58" i="21"/>
  <c r="R29" i="21"/>
  <c r="T78" i="21"/>
  <c r="P10" i="21"/>
  <c r="AA78" i="21"/>
  <c r="W6" i="21"/>
  <c r="C42" i="21"/>
  <c r="V77" i="21"/>
  <c r="T85" i="21"/>
  <c r="W10" i="21"/>
  <c r="AA29" i="21"/>
  <c r="J73" i="21"/>
  <c r="P42" i="21"/>
  <c r="AA58" i="21"/>
  <c r="W62" i="21"/>
  <c r="I52" i="21"/>
  <c r="R64" i="21"/>
  <c r="J53" i="21"/>
  <c r="J72" i="21"/>
  <c r="W21" i="21"/>
  <c r="S70" i="21"/>
  <c r="P13" i="21"/>
  <c r="J8" i="21"/>
  <c r="V47" i="21"/>
  <c r="T66" i="21"/>
  <c r="R84" i="21"/>
  <c r="AA66" i="21"/>
  <c r="I89" i="21"/>
  <c r="V52" i="21"/>
  <c r="AA51" i="21"/>
  <c r="S71" i="21"/>
  <c r="T32" i="21"/>
  <c r="V13" i="21"/>
  <c r="C62" i="21"/>
  <c r="U86" i="21"/>
  <c r="P9" i="21"/>
  <c r="Q34" i="21"/>
  <c r="J36" i="21"/>
  <c r="M61" i="21"/>
  <c r="R45" i="21"/>
  <c r="R56" i="21"/>
  <c r="H44" i="21"/>
  <c r="AA9" i="21"/>
  <c r="I50" i="21"/>
  <c r="I55" i="21"/>
  <c r="AA62" i="21"/>
  <c r="AB68" i="21"/>
  <c r="S20" i="21"/>
  <c r="V33" i="21"/>
  <c r="H36" i="21"/>
  <c r="Q12" i="21"/>
  <c r="S67" i="21"/>
  <c r="P45" i="21"/>
  <c r="Q61" i="21"/>
  <c r="J35" i="21"/>
  <c r="C20" i="21"/>
  <c r="T45" i="21"/>
  <c r="T64" i="21"/>
  <c r="H80" i="21"/>
  <c r="AA92" i="21"/>
  <c r="Q72" i="21"/>
  <c r="V83" i="21"/>
  <c r="AB92" i="21"/>
  <c r="W74" i="21"/>
  <c r="T58" i="21"/>
  <c r="Q59" i="21"/>
  <c r="S10" i="21"/>
  <c r="V32" i="21"/>
  <c r="V62" i="21"/>
  <c r="AA84" i="21"/>
  <c r="C52" i="21"/>
  <c r="P49" i="21"/>
  <c r="S59" i="21"/>
  <c r="W59" i="21"/>
  <c r="M19" i="21"/>
  <c r="U68" i="21"/>
  <c r="V63" i="21"/>
  <c r="T7" i="21"/>
  <c r="J69" i="21"/>
  <c r="Q31" i="21"/>
  <c r="J81" i="21"/>
  <c r="S11" i="21"/>
  <c r="M81" i="21"/>
  <c r="T8" i="21"/>
  <c r="AB42" i="21"/>
  <c r="AB78" i="21"/>
  <c r="R88" i="21"/>
  <c r="H19" i="21"/>
  <c r="AA31" i="21"/>
  <c r="C76" i="21"/>
  <c r="I54" i="21"/>
  <c r="AB65" i="21"/>
  <c r="J64" i="21"/>
  <c r="H53" i="21"/>
  <c r="Q65" i="21"/>
  <c r="C6" i="21"/>
  <c r="V81" i="21"/>
  <c r="R32" i="21"/>
  <c r="J71" i="21"/>
  <c r="V21" i="21"/>
  <c r="C49" i="21"/>
  <c r="R51" i="21"/>
  <c r="H69" i="21"/>
  <c r="J88" i="21"/>
  <c r="U70" i="21"/>
  <c r="I90" i="21"/>
  <c r="S53" i="21"/>
  <c r="W52" i="21"/>
  <c r="T72" i="21"/>
  <c r="S33" i="21"/>
  <c r="J29" i="21"/>
  <c r="C64" i="21"/>
  <c r="P67" i="21"/>
  <c r="AB12" i="21"/>
  <c r="P35" i="21"/>
  <c r="T5" i="21"/>
  <c r="AA63" i="21"/>
  <c r="AA45" i="21"/>
  <c r="AB56" i="21"/>
  <c r="W44" i="21"/>
  <c r="W27" i="21"/>
  <c r="AA50" i="21"/>
  <c r="AA55" i="21"/>
  <c r="H62" i="21"/>
  <c r="I68" i="21"/>
  <c r="J4" i="21"/>
  <c r="AB34" i="21"/>
  <c r="R12" i="21"/>
  <c r="W20" i="21"/>
  <c r="S12" i="21"/>
  <c r="Q46" i="21"/>
  <c r="AA61" i="21"/>
  <c r="AB35" i="21"/>
  <c r="AB21" i="21"/>
  <c r="U46" i="21"/>
  <c r="V66" i="21"/>
  <c r="AA80" i="21"/>
  <c r="J49" i="21"/>
  <c r="H73" i="21"/>
  <c r="Q84" i="21"/>
  <c r="P75" i="21"/>
  <c r="V85" i="21"/>
  <c r="W65" i="21"/>
  <c r="S36" i="21"/>
  <c r="P52" i="21"/>
  <c r="P68" i="21"/>
  <c r="P12" i="21"/>
  <c r="H52" i="21"/>
  <c r="I29" i="21"/>
  <c r="U69" i="21"/>
  <c r="W69" i="21"/>
  <c r="R5" i="21"/>
  <c r="J70" i="21"/>
  <c r="M70" i="21"/>
  <c r="V7" i="21"/>
  <c r="I70" i="21"/>
  <c r="AB32" i="21"/>
  <c r="M82" i="21"/>
  <c r="T19" i="21"/>
  <c r="AA82" i="21"/>
  <c r="T49" i="21"/>
  <c r="V50" i="21"/>
  <c r="P81" i="21"/>
  <c r="R89" i="21"/>
  <c r="AA19" i="21"/>
  <c r="M42" i="21"/>
  <c r="H77" i="21"/>
  <c r="W58" i="21"/>
  <c r="I69" i="21"/>
  <c r="I82" i="21"/>
  <c r="P57" i="21"/>
  <c r="J66" i="21"/>
  <c r="T47" i="21"/>
  <c r="Q82" i="21"/>
  <c r="P33" i="21"/>
  <c r="M72" i="21"/>
  <c r="S4" i="21"/>
  <c r="AB49" i="21"/>
  <c r="S52" i="21"/>
  <c r="AB69" i="21"/>
  <c r="H89" i="21"/>
  <c r="R71" i="21"/>
  <c r="T91" i="21"/>
  <c r="V4" i="21"/>
  <c r="T53" i="21"/>
  <c r="M74" i="21"/>
  <c r="P6" i="21"/>
  <c r="W32" i="21"/>
  <c r="AA65" i="21"/>
  <c r="AB67" i="21"/>
  <c r="I20" i="21"/>
  <c r="I36" i="21"/>
  <c r="W7" i="21"/>
  <c r="H63" i="21"/>
  <c r="H45" i="21"/>
  <c r="I56" i="21"/>
  <c r="C44" i="21"/>
  <c r="AA34" i="21"/>
  <c r="H50" i="21"/>
  <c r="H55" i="21"/>
  <c r="S62" i="21"/>
  <c r="AA68" i="21"/>
  <c r="C5" i="21"/>
  <c r="W35" i="21"/>
  <c r="W12" i="21"/>
  <c r="W36" i="21"/>
  <c r="AA20" i="21"/>
  <c r="R54" i="21"/>
  <c r="H61" i="21"/>
  <c r="I35" i="21"/>
  <c r="I48" i="21"/>
  <c r="U71" i="21"/>
  <c r="U83" i="21"/>
  <c r="P29" i="21"/>
  <c r="AA73" i="21"/>
  <c r="H85" i="21"/>
  <c r="AB9" i="21"/>
  <c r="V73" i="21"/>
  <c r="AA60" i="21"/>
  <c r="AB61" i="21"/>
  <c r="P79" i="21"/>
  <c r="V49" i="21"/>
  <c r="J77" i="21"/>
  <c r="S43" i="21"/>
  <c r="H76" i="21"/>
  <c r="M76" i="21"/>
  <c r="U8" i="21"/>
  <c r="V76" i="21"/>
  <c r="W19" i="21"/>
  <c r="P19" i="21"/>
  <c r="AA71" i="21"/>
  <c r="V42" i="21"/>
  <c r="I85" i="21"/>
  <c r="R8" i="21"/>
  <c r="J85" i="21"/>
  <c r="U10" i="21"/>
  <c r="V53" i="21"/>
  <c r="AB82" i="21"/>
  <c r="AB90" i="21"/>
  <c r="AA28" i="21"/>
  <c r="C43" i="21"/>
  <c r="U79" i="21"/>
  <c r="M65" i="21"/>
  <c r="H70" i="21"/>
  <c r="AB83" i="21"/>
  <c r="AB60" i="21"/>
  <c r="U81" i="21"/>
  <c r="M51" i="21"/>
  <c r="I83" i="21"/>
  <c r="U47" i="21"/>
  <c r="C81" i="21"/>
  <c r="I6" i="21"/>
  <c r="H11" i="21"/>
  <c r="R53" i="21"/>
  <c r="T70" i="21"/>
  <c r="H90" i="21"/>
  <c r="S72" i="21"/>
  <c r="J57" i="21"/>
  <c r="I49" i="21"/>
  <c r="C57" i="21"/>
  <c r="S79" i="21"/>
  <c r="P8" i="21"/>
  <c r="C35" i="21"/>
  <c r="M69" i="21"/>
  <c r="I67" i="21"/>
  <c r="AA21" i="21"/>
  <c r="T43" i="21"/>
  <c r="C7" i="21"/>
  <c r="U63" i="21"/>
  <c r="W45" i="21"/>
  <c r="AA56" i="21"/>
  <c r="Q44" i="21"/>
  <c r="V35" i="21"/>
  <c r="R50" i="21"/>
  <c r="W55" i="21"/>
  <c r="R62" i="21"/>
  <c r="H68" i="21"/>
  <c r="AA5" i="21"/>
  <c r="V36" i="21"/>
  <c r="C12" i="21"/>
  <c r="J44" i="21"/>
  <c r="U27" i="21"/>
  <c r="Q54" i="21"/>
  <c r="W61" i="21"/>
  <c r="AB36" i="21"/>
  <c r="P28" i="21"/>
  <c r="Q51" i="21"/>
  <c r="P72" i="21"/>
  <c r="P84" i="21"/>
  <c r="U52" i="21"/>
  <c r="S74" i="21"/>
  <c r="AA85" i="21"/>
  <c r="AB44" i="21"/>
  <c r="W92" i="21"/>
  <c r="U66" i="21"/>
  <c r="W70" i="21"/>
  <c r="W89" i="21"/>
  <c r="T30" i="21"/>
  <c r="M77" i="21"/>
  <c r="Q49" i="21"/>
  <c r="AB4" i="21"/>
  <c r="R76" i="21"/>
  <c r="T9" i="21"/>
  <c r="H78" i="21"/>
  <c r="AA8" i="21"/>
  <c r="I28" i="21"/>
  <c r="AB73" i="21"/>
  <c r="P50" i="21"/>
  <c r="H88" i="21"/>
  <c r="S49" i="21"/>
  <c r="I88" i="21"/>
  <c r="U11" i="21"/>
  <c r="J58" i="21"/>
  <c r="M85" i="21"/>
  <c r="V31" i="21"/>
  <c r="V29" i="21"/>
  <c r="AB45" i="21"/>
  <c r="S81" i="21"/>
  <c r="H71" i="21"/>
  <c r="W71" i="21"/>
  <c r="M87" i="21"/>
  <c r="M64" i="21"/>
  <c r="P82" i="21"/>
  <c r="Q52" i="21"/>
  <c r="J84" i="21"/>
  <c r="P51" i="21"/>
  <c r="W81" i="21"/>
  <c r="H7" i="21"/>
  <c r="AB11" i="21"/>
  <c r="U54" i="21"/>
  <c r="M71" i="21"/>
  <c r="S91" i="21"/>
  <c r="J76" i="21"/>
  <c r="U4" i="21"/>
  <c r="J11" i="21"/>
  <c r="AA57" i="21"/>
  <c r="U82" i="21"/>
  <c r="H9" i="21"/>
  <c r="I47" i="21"/>
  <c r="C70" i="21"/>
  <c r="AA67" i="21"/>
  <c r="H21" i="21"/>
  <c r="U44" i="21"/>
  <c r="S9" i="21"/>
  <c r="T63" i="21"/>
  <c r="C45" i="21"/>
  <c r="H56" i="21"/>
  <c r="P44" i="21"/>
  <c r="Q43" i="21"/>
  <c r="Q50" i="21"/>
  <c r="C55" i="21"/>
  <c r="J67" i="21"/>
  <c r="P36" i="21"/>
  <c r="T6" i="21"/>
  <c r="H43" i="21"/>
  <c r="V12" i="21"/>
  <c r="M45" i="21"/>
  <c r="J27" i="21"/>
  <c r="P54" i="21"/>
  <c r="C61" i="21"/>
  <c r="R44" i="21"/>
  <c r="U28" i="21"/>
  <c r="H54" i="21"/>
  <c r="C73" i="21"/>
  <c r="C85" i="21"/>
  <c r="P53" i="21"/>
  <c r="J75" i="21"/>
  <c r="S86" i="21"/>
  <c r="Q75" i="21"/>
  <c r="AA72" i="21"/>
  <c r="J19" i="21"/>
  <c r="Q74" i="21"/>
  <c r="AA75" i="21"/>
  <c r="P64" i="21"/>
  <c r="C34" i="21"/>
  <c r="AB88" i="21"/>
  <c r="AB13" i="21"/>
  <c r="U49" i="21"/>
  <c r="H34" i="21"/>
  <c r="C13" i="21"/>
  <c r="M90" i="21"/>
  <c r="C10" i="21"/>
  <c r="H29" i="21"/>
  <c r="J80" i="21"/>
  <c r="H58" i="21"/>
  <c r="J89" i="21"/>
  <c r="T11" i="21"/>
  <c r="M89" i="21"/>
  <c r="V19" i="21"/>
  <c r="T59" i="21"/>
  <c r="Q88" i="21"/>
  <c r="U58" i="21"/>
  <c r="U45" i="21"/>
  <c r="J48" i="21"/>
  <c r="C83" i="21"/>
  <c r="M73" i="21"/>
  <c r="T73" i="21"/>
  <c r="P47" i="21"/>
  <c r="J65" i="21"/>
  <c r="H83" i="21"/>
  <c r="M53" i="21"/>
  <c r="J91" i="21"/>
  <c r="R52" i="21"/>
  <c r="R82" i="21"/>
  <c r="I8" i="21"/>
  <c r="R13" i="21"/>
  <c r="V57" i="21"/>
  <c r="R72" i="21"/>
  <c r="H64" i="21"/>
  <c r="M79" i="21"/>
  <c r="J7" i="21"/>
  <c r="U13" i="21"/>
  <c r="S58" i="21"/>
  <c r="S83" i="21"/>
  <c r="Q10" i="21"/>
  <c r="AA52" i="21"/>
  <c r="T71" i="21"/>
  <c r="H67" i="21"/>
  <c r="Q21" i="21"/>
  <c r="S50" i="21"/>
  <c r="H12" i="21"/>
  <c r="S63" i="21"/>
  <c r="J46" i="21"/>
  <c r="Q20" i="21"/>
  <c r="C46" i="21"/>
  <c r="P43" i="21"/>
  <c r="U51" i="21"/>
  <c r="R55" i="21"/>
  <c r="W68" i="21"/>
  <c r="U36" i="21"/>
  <c r="Q7" i="21"/>
  <c r="I44" i="21"/>
  <c r="J20" i="21"/>
  <c r="P46" i="21"/>
  <c r="AB27" i="21"/>
  <c r="W54" i="21"/>
  <c r="T67" i="21"/>
  <c r="Q45" i="21"/>
  <c r="T28" i="21"/>
  <c r="AB81" i="21"/>
  <c r="S31" i="21"/>
  <c r="M20" i="21"/>
  <c r="U78" i="21"/>
  <c r="W77" i="21"/>
  <c r="AA43" i="21"/>
  <c r="R77" i="21"/>
  <c r="J21" i="21"/>
  <c r="P11" i="21"/>
  <c r="Q19" i="21"/>
  <c r="R19" i="21"/>
  <c r="C8" i="21"/>
  <c r="I13" i="21"/>
  <c r="I31" i="21"/>
  <c r="AA88" i="21"/>
  <c r="R59" i="21"/>
  <c r="S90" i="21"/>
  <c r="U19" i="21"/>
  <c r="T90" i="21"/>
  <c r="S21" i="21"/>
  <c r="P61" i="21"/>
  <c r="Q89" i="21"/>
  <c r="H65" i="21"/>
  <c r="H48" i="21"/>
  <c r="W56" i="21"/>
  <c r="T88" i="21"/>
  <c r="T81" i="21"/>
  <c r="AA83" i="21"/>
  <c r="I4" i="21"/>
  <c r="H66" i="21"/>
  <c r="I84" i="21"/>
  <c r="S57" i="21"/>
  <c r="I64" i="21"/>
  <c r="Q53" i="21"/>
  <c r="J83" i="21"/>
  <c r="AA49" i="21"/>
  <c r="AB29" i="21"/>
  <c r="Q58" i="21"/>
  <c r="I76" i="21"/>
  <c r="W57" i="21"/>
  <c r="I81" i="21"/>
  <c r="H49" i="21"/>
  <c r="U32" i="21"/>
  <c r="J59" i="21"/>
  <c r="T84" i="21"/>
  <c r="Q6" i="21"/>
  <c r="U53" i="21"/>
  <c r="U72" i="21"/>
  <c r="W67" i="21"/>
  <c r="P21" i="21"/>
  <c r="S51" i="21"/>
  <c r="S27" i="21"/>
  <c r="J63" i="21"/>
  <c r="AB46" i="21"/>
  <c r="V20" i="21"/>
  <c r="H20" i="21"/>
  <c r="V43" i="21"/>
  <c r="T51" i="21"/>
  <c r="Q55" i="21"/>
  <c r="C68" i="21"/>
  <c r="T36" i="21"/>
  <c r="T20" i="21"/>
  <c r="J45" i="21"/>
  <c r="H5" i="21"/>
  <c r="Q48" i="21"/>
  <c r="I27" i="21"/>
  <c r="C54" i="21"/>
  <c r="T12" i="21"/>
  <c r="T46" i="21"/>
  <c r="AA30" i="21"/>
  <c r="Q56" i="21"/>
  <c r="R74" i="21"/>
  <c r="R86" i="21"/>
  <c r="W29" i="21"/>
  <c r="U55" i="21"/>
  <c r="W46" i="21"/>
  <c r="V56" i="21"/>
  <c r="S5" i="21"/>
  <c r="W80" i="21"/>
  <c r="S77" i="21"/>
  <c r="M29" i="21"/>
  <c r="U29" i="21"/>
  <c r="P63" i="21"/>
  <c r="P34" i="21"/>
  <c r="H13" i="21"/>
  <c r="H32" i="21"/>
  <c r="V46" i="21"/>
  <c r="Q11" i="21"/>
  <c r="Q70" i="21"/>
  <c r="S19" i="21"/>
  <c r="S29" i="21"/>
  <c r="T10" i="21"/>
  <c r="V28" i="21"/>
  <c r="V69" i="21"/>
  <c r="C48" i="21"/>
  <c r="R81" i="21"/>
  <c r="AA10" i="21"/>
  <c r="AB59" i="21"/>
  <c r="S7" i="21"/>
  <c r="V88" i="21"/>
  <c r="AB89" i="21"/>
  <c r="J32" i="21"/>
  <c r="Q64" i="21"/>
  <c r="I33" i="21"/>
  <c r="R65" i="21"/>
  <c r="Q4" i="21"/>
  <c r="P58" i="21"/>
  <c r="M91" i="21"/>
  <c r="AA11" i="21"/>
  <c r="S32" i="21"/>
  <c r="I60" i="21"/>
  <c r="H81" i="21"/>
  <c r="I59" i="21"/>
  <c r="R83" i="21"/>
  <c r="C47" i="21"/>
  <c r="V44" i="21"/>
  <c r="AB64" i="21"/>
  <c r="P4" i="21"/>
  <c r="Q8" i="21"/>
  <c r="H57" i="21"/>
  <c r="T79" i="21"/>
  <c r="V67" i="21"/>
  <c r="R30" i="21"/>
  <c r="S55" i="21"/>
  <c r="R35" i="21"/>
  <c r="I63" i="21"/>
  <c r="S46" i="21"/>
  <c r="J12" i="21"/>
  <c r="V5" i="21"/>
  <c r="I45" i="21"/>
  <c r="AB51" i="21"/>
  <c r="Q62" i="21"/>
  <c r="T68" i="21"/>
  <c r="U9" i="21"/>
  <c r="Q30" i="21"/>
  <c r="C51" i="21"/>
  <c r="R9" i="21"/>
  <c r="V48" i="21"/>
  <c r="S34" i="21"/>
  <c r="M56" i="21"/>
  <c r="U67" i="21"/>
  <c r="H6" i="21"/>
  <c r="H35" i="21"/>
  <c r="R63" i="21"/>
  <c r="AB75" i="21"/>
  <c r="AB87" i="21"/>
  <c r="P65" i="21"/>
  <c r="W78" i="21"/>
  <c r="C90" i="21"/>
  <c r="S13" i="21"/>
  <c r="M28" i="21"/>
  <c r="V58" i="21"/>
  <c r="W31" i="21"/>
  <c r="C67" i="21"/>
  <c r="P20" i="21"/>
  <c r="M62" i="21"/>
  <c r="U88" i="21"/>
  <c r="Q80" i="21"/>
  <c r="S75" i="21"/>
  <c r="R92" i="21"/>
  <c r="H79" i="21"/>
  <c r="S92" i="21"/>
  <c r="AB79" i="21"/>
  <c r="V87" i="21"/>
  <c r="H75" i="21"/>
  <c r="U92" i="21"/>
  <c r="C77" i="21"/>
  <c r="W51" i="21"/>
  <c r="R42" i="21"/>
  <c r="T89" i="21"/>
  <c r="H59" i="21"/>
  <c r="Q27" i="21"/>
  <c r="T21" i="21"/>
  <c r="W73" i="21"/>
  <c r="P89" i="21"/>
  <c r="U84" i="21"/>
  <c r="P78" i="21"/>
  <c r="P59" i="21"/>
  <c r="S80" i="21"/>
  <c r="C29" i="21"/>
  <c r="T80" i="21"/>
  <c r="C80" i="21"/>
  <c r="T75" i="21"/>
  <c r="AA42" i="21"/>
  <c r="J92" i="21"/>
  <c r="W83" i="21"/>
  <c r="J79" i="21"/>
  <c r="J54" i="21"/>
  <c r="M46" i="21"/>
  <c r="I75" i="21"/>
  <c r="R91" i="21"/>
  <c r="P85" i="21"/>
  <c r="C79" i="21"/>
  <c r="W60" i="21"/>
  <c r="P83" i="21"/>
  <c r="C53" i="21"/>
  <c r="H84" i="21"/>
  <c r="U73" i="21"/>
  <c r="H87" i="21"/>
  <c r="U85" i="21"/>
  <c r="P88" i="21"/>
  <c r="S69" i="21"/>
  <c r="W88" i="21"/>
  <c r="R58" i="21"/>
  <c r="U34" i="21"/>
  <c r="AB5" i="21"/>
  <c r="W85" i="21"/>
  <c r="P87" i="21"/>
  <c r="C86" i="21"/>
  <c r="W79" i="21"/>
  <c r="Q66" i="21"/>
  <c r="C84" i="21"/>
  <c r="H60" i="21"/>
  <c r="S85" i="21"/>
  <c r="P74" i="21"/>
  <c r="C92" i="21"/>
  <c r="V75" i="21"/>
  <c r="S8" i="21"/>
  <c r="R11" i="21"/>
  <c r="AB7" i="21"/>
  <c r="T82" i="21"/>
  <c r="AB63" i="21"/>
  <c r="P48" i="21"/>
  <c r="I87" i="21"/>
  <c r="V74" i="21"/>
  <c r="W86" i="21"/>
  <c r="V84" i="21"/>
  <c r="P71" i="21"/>
  <c r="W84" i="21"/>
  <c r="C65" i="21"/>
  <c r="J86" i="21"/>
  <c r="C75" i="21"/>
  <c r="T87" i="21"/>
  <c r="H28" i="21"/>
  <c r="M34" i="21"/>
  <c r="W63" i="21"/>
  <c r="S28" i="21"/>
  <c r="Q57" i="21"/>
  <c r="T44" i="21"/>
  <c r="I46" i="21"/>
  <c r="J34" i="21"/>
  <c r="V59" i="21"/>
  <c r="P80" i="21"/>
  <c r="R87" i="21"/>
  <c r="H86" i="21"/>
  <c r="C72" i="21"/>
  <c r="R85" i="21"/>
  <c r="R66" i="21"/>
  <c r="U87" i="21"/>
  <c r="W75" i="21"/>
  <c r="J61" i="21"/>
  <c r="V6" i="21"/>
  <c r="H4" i="21"/>
  <c r="T33" i="21"/>
  <c r="U20" i="21"/>
  <c r="V54" i="21"/>
  <c r="Q60" i="21"/>
  <c r="V86" i="21"/>
  <c r="Q92" i="21"/>
  <c r="AA86" i="21"/>
  <c r="W72" i="21"/>
  <c r="I86" i="21"/>
  <c r="H72" i="21"/>
  <c r="C89" i="21"/>
  <c r="V80" i="21"/>
  <c r="J74" i="21"/>
  <c r="I73" i="21"/>
  <c r="C91" i="21"/>
  <c r="H27" i="21"/>
  <c r="R27" i="21"/>
  <c r="S64" i="21"/>
  <c r="M60" i="21"/>
  <c r="U5" i="21"/>
  <c r="AB20" i="21"/>
  <c r="U64" i="21"/>
  <c r="Q87" i="21"/>
  <c r="P66" i="21"/>
  <c r="S87" i="21"/>
  <c r="R73" i="21"/>
  <c r="AB86" i="21"/>
  <c r="S73" i="21"/>
  <c r="R90" i="21"/>
  <c r="P86" i="21"/>
  <c r="C87" i="21"/>
  <c r="M84" i="21"/>
  <c r="Q90" i="21"/>
  <c r="P27" i="21"/>
  <c r="M68" i="21"/>
  <c r="I32" i="21"/>
  <c r="T86" i="21"/>
  <c r="U43" i="21"/>
  <c r="R4" i="21"/>
  <c r="U76" i="21"/>
  <c r="U91" i="21"/>
  <c r="V72" i="21"/>
  <c r="U89" i="21"/>
  <c r="I74" i="21"/>
  <c r="I91" i="21"/>
  <c r="J55" i="21"/>
  <c r="H74" i="21"/>
  <c r="I34" i="21"/>
  <c r="AA90" i="21"/>
  <c r="U57" i="21"/>
  <c r="R7" i="21"/>
  <c r="J51" i="21"/>
  <c r="P77" i="21"/>
  <c r="P73" i="21"/>
  <c r="Q73" i="21"/>
  <c r="P90" i="21"/>
  <c r="AB74" i="21"/>
  <c r="V89" i="21"/>
  <c r="U75" i="21"/>
  <c r="AB91" i="21"/>
  <c r="U61" i="21"/>
  <c r="C78" i="21"/>
  <c r="W87" i="21"/>
  <c r="V8" i="21"/>
  <c r="W8" i="21"/>
  <c r="C11" i="21"/>
  <c r="T74" i="21"/>
  <c r="V68" i="21"/>
  <c r="M55" i="21"/>
  <c r="J87" i="21"/>
  <c r="V79" i="21"/>
  <c r="AA74" i="21"/>
  <c r="W91" i="21"/>
  <c r="Q78" i="21"/>
  <c r="H91" i="21"/>
  <c r="I79" i="21"/>
  <c r="U80" i="21"/>
  <c r="V92" i="21"/>
  <c r="R75" i="21"/>
  <c r="AA10" i="20"/>
  <c r="U53" i="20"/>
  <c r="R33" i="20"/>
  <c r="S34" i="20"/>
  <c r="J64" i="20"/>
  <c r="AB72" i="20"/>
  <c r="AB57" i="20"/>
  <c r="J66" i="20"/>
  <c r="AB66" i="20"/>
  <c r="AB7" i="20"/>
  <c r="C7" i="20"/>
  <c r="T21" i="20"/>
  <c r="W5" i="20"/>
  <c r="M83" i="20"/>
  <c r="H45" i="20"/>
  <c r="V37" i="20"/>
  <c r="R87" i="20"/>
  <c r="R50" i="20"/>
  <c r="P64" i="20"/>
  <c r="H47" i="20"/>
  <c r="AB51" i="20"/>
  <c r="M54" i="20"/>
  <c r="J79" i="20"/>
  <c r="Q54" i="20"/>
  <c r="W53" i="20"/>
  <c r="AA52" i="20"/>
  <c r="AA76" i="20"/>
  <c r="U60" i="20"/>
  <c r="J69" i="20"/>
  <c r="V77" i="20"/>
  <c r="AB64" i="20"/>
  <c r="T59" i="20"/>
  <c r="M91" i="20"/>
  <c r="W94" i="20"/>
  <c r="AA32" i="20"/>
  <c r="I35" i="20"/>
  <c r="AB39" i="20"/>
  <c r="U94" i="20"/>
  <c r="R52" i="20"/>
  <c r="T48" i="20"/>
  <c r="M74" i="20"/>
  <c r="Q35" i="20"/>
  <c r="C34" i="20"/>
  <c r="H68" i="20"/>
  <c r="U84" i="20"/>
  <c r="T30" i="20"/>
  <c r="C31" i="20"/>
  <c r="AA28" i="20"/>
  <c r="AA61" i="20"/>
  <c r="U74" i="20"/>
  <c r="M93" i="20"/>
  <c r="H31" i="20"/>
  <c r="U35" i="20"/>
  <c r="S39" i="20"/>
  <c r="P93" i="20"/>
  <c r="J31" i="20"/>
  <c r="AA46" i="20"/>
  <c r="S77" i="20"/>
  <c r="V57" i="20"/>
  <c r="V93" i="20"/>
  <c r="H71" i="20"/>
  <c r="I85" i="20"/>
  <c r="J85" i="20"/>
  <c r="P45" i="20"/>
  <c r="M23" i="20"/>
  <c r="J15" i="20"/>
  <c r="J76" i="20"/>
  <c r="AB30" i="20"/>
  <c r="W48" i="20"/>
  <c r="S74" i="20"/>
  <c r="AB49" i="20"/>
  <c r="AA48" i="20"/>
  <c r="H33" i="20"/>
  <c r="AB50" i="20"/>
  <c r="AB70" i="20"/>
  <c r="V21" i="20"/>
  <c r="V84" i="20"/>
  <c r="AA37" i="20"/>
  <c r="J54" i="20"/>
  <c r="AB9" i="20"/>
  <c r="C9" i="20"/>
  <c r="J50" i="20"/>
  <c r="Q7" i="20"/>
  <c r="C38" i="20"/>
  <c r="C50" i="20"/>
  <c r="AA72" i="20"/>
  <c r="M28" i="20"/>
  <c r="W54" i="20"/>
  <c r="Q70" i="20"/>
  <c r="H72" i="20"/>
  <c r="P72" i="20"/>
  <c r="S72" i="20"/>
  <c r="U82" i="20"/>
  <c r="AB68" i="20"/>
  <c r="J21" i="20"/>
  <c r="C36" i="20"/>
  <c r="J60" i="20"/>
  <c r="M62" i="20"/>
  <c r="AB56" i="20"/>
  <c r="M80" i="20"/>
  <c r="Q67" i="20"/>
  <c r="AA60" i="20"/>
  <c r="V94" i="20"/>
  <c r="R61" i="20"/>
  <c r="C8" i="20"/>
  <c r="AB35" i="20"/>
  <c r="T73" i="20"/>
  <c r="AA95" i="20"/>
  <c r="U61" i="20"/>
  <c r="H55" i="20"/>
  <c r="R75" i="20"/>
  <c r="J47" i="20"/>
  <c r="M46" i="20"/>
  <c r="T69" i="20"/>
  <c r="V86" i="20"/>
  <c r="S52" i="20"/>
  <c r="W31" i="20"/>
  <c r="V52" i="20"/>
  <c r="U62" i="20"/>
  <c r="U75" i="20"/>
  <c r="P94" i="20"/>
  <c r="AA31" i="20"/>
  <c r="T36" i="20"/>
  <c r="C73" i="20"/>
  <c r="Q94" i="20"/>
  <c r="W32" i="20"/>
  <c r="H14" i="20"/>
  <c r="S78" i="20"/>
  <c r="P61" i="20"/>
  <c r="Q95" i="20"/>
  <c r="H37" i="20"/>
  <c r="AA85" i="20"/>
  <c r="AB15" i="20"/>
  <c r="J45" i="20"/>
  <c r="R28" i="20"/>
  <c r="I55" i="20"/>
  <c r="AB76" i="20"/>
  <c r="I30" i="20"/>
  <c r="C48" i="20"/>
  <c r="Q74" i="20"/>
  <c r="I49" i="20"/>
  <c r="U12" i="20"/>
  <c r="I57" i="20"/>
  <c r="W37" i="20"/>
  <c r="P14" i="20"/>
  <c r="V12" i="20"/>
  <c r="J49" i="20"/>
  <c r="AA64" i="20"/>
  <c r="U34" i="20"/>
  <c r="M76" i="20"/>
  <c r="W33" i="20"/>
  <c r="AB37" i="20"/>
  <c r="U15" i="20"/>
  <c r="P51" i="20"/>
  <c r="T56" i="20"/>
  <c r="H69" i="20"/>
  <c r="AA55" i="20"/>
  <c r="AA49" i="20"/>
  <c r="AB69" i="20"/>
  <c r="W73" i="20"/>
  <c r="W36" i="20"/>
  <c r="V32" i="20"/>
  <c r="J75" i="20"/>
  <c r="C13" i="20"/>
  <c r="W72" i="20"/>
  <c r="U4" i="20"/>
  <c r="S4" i="20"/>
  <c r="W9" i="20"/>
  <c r="P83" i="20"/>
  <c r="I87" i="20"/>
  <c r="J82" i="20"/>
  <c r="Q50" i="20"/>
  <c r="M56" i="20"/>
  <c r="R64" i="20"/>
  <c r="H53" i="20"/>
  <c r="C82" i="20"/>
  <c r="H79" i="20"/>
  <c r="S89" i="20"/>
  <c r="U39" i="20"/>
  <c r="C5" i="20"/>
  <c r="U50" i="20"/>
  <c r="I63" i="20"/>
  <c r="T63" i="20"/>
  <c r="Q59" i="20"/>
  <c r="W82" i="20"/>
  <c r="Q69" i="20"/>
  <c r="AA62" i="20"/>
  <c r="U59" i="20"/>
  <c r="C63" i="20"/>
  <c r="AA8" i="20"/>
  <c r="AB45" i="20"/>
  <c r="W77" i="20"/>
  <c r="S61" i="20"/>
  <c r="I66" i="20"/>
  <c r="S58" i="20"/>
  <c r="C77" i="20"/>
  <c r="P32" i="20"/>
  <c r="S47" i="20"/>
  <c r="V70" i="20"/>
  <c r="V87" i="20"/>
  <c r="Q32" i="20"/>
  <c r="R32" i="20"/>
  <c r="T35" i="20"/>
  <c r="Q63" i="20"/>
  <c r="I77" i="20"/>
  <c r="I95" i="20"/>
  <c r="T32" i="20"/>
  <c r="C45" i="20"/>
  <c r="V75" i="20"/>
  <c r="J95" i="20"/>
  <c r="W8" i="20"/>
  <c r="T57" i="20"/>
  <c r="V81" i="20"/>
  <c r="T65" i="20"/>
  <c r="AA33" i="20"/>
  <c r="J10" i="20"/>
  <c r="H85" i="20"/>
  <c r="I15" i="20"/>
  <c r="U45" i="20"/>
  <c r="P28" i="20"/>
  <c r="AA58" i="20"/>
  <c r="I76" i="20"/>
  <c r="W30" i="20"/>
  <c r="R48" i="20"/>
  <c r="AA74" i="20"/>
  <c r="AB61" i="20"/>
  <c r="C56" i="20"/>
  <c r="AA90" i="20"/>
  <c r="S79" i="20"/>
  <c r="J14" i="20"/>
  <c r="AA30" i="20"/>
  <c r="U81" i="20"/>
  <c r="J37" i="20"/>
  <c r="AB95" i="20"/>
  <c r="S5" i="20"/>
  <c r="M4" i="20"/>
  <c r="AA21" i="20"/>
  <c r="T64" i="20"/>
  <c r="Q51" i="20"/>
  <c r="H84" i="20"/>
  <c r="I56" i="20"/>
  <c r="M70" i="20"/>
  <c r="AB67" i="20"/>
  <c r="I53" i="20"/>
  <c r="J38" i="20"/>
  <c r="S82" i="20"/>
  <c r="C94" i="20"/>
  <c r="U72" i="20"/>
  <c r="J6" i="20"/>
  <c r="R54" i="20"/>
  <c r="Q60" i="20"/>
  <c r="U64" i="20"/>
  <c r="V60" i="20"/>
  <c r="S83" i="20"/>
  <c r="U71" i="20"/>
  <c r="W63" i="20"/>
  <c r="AA63" i="20"/>
  <c r="M37" i="20"/>
  <c r="J12" i="20"/>
  <c r="V49" i="20"/>
  <c r="AB78" i="20"/>
  <c r="J32" i="20"/>
  <c r="U31" i="20"/>
  <c r="V61" i="20"/>
  <c r="I78" i="20"/>
  <c r="I5" i="20"/>
  <c r="P55" i="20"/>
  <c r="U38" i="20"/>
  <c r="I89" i="20"/>
  <c r="V7" i="20"/>
  <c r="W7" i="20"/>
  <c r="S36" i="20"/>
  <c r="I64" i="20"/>
  <c r="M78" i="20"/>
  <c r="H46" i="20"/>
  <c r="P5" i="20"/>
  <c r="S46" i="20"/>
  <c r="M77" i="20"/>
  <c r="V46" i="20"/>
  <c r="S9" i="20"/>
  <c r="M61" i="20"/>
  <c r="T82" i="20"/>
  <c r="V66" i="20"/>
  <c r="V33" i="20"/>
  <c r="P12" i="20"/>
  <c r="W85" i="20"/>
  <c r="W15" i="20"/>
  <c r="W49" i="20"/>
  <c r="W51" i="20"/>
  <c r="V59" i="20"/>
  <c r="W4" i="20"/>
  <c r="C30" i="20"/>
  <c r="M55" i="20"/>
  <c r="H74" i="20"/>
  <c r="C57" i="20"/>
  <c r="T51" i="20"/>
  <c r="P58" i="20"/>
  <c r="I73" i="20"/>
  <c r="R23" i="20"/>
  <c r="S23" i="20"/>
  <c r="S15" i="20"/>
  <c r="V64" i="20"/>
  <c r="M49" i="20"/>
  <c r="T12" i="20"/>
  <c r="V45" i="20"/>
  <c r="P76" i="20"/>
  <c r="Q57" i="20"/>
  <c r="W34" i="20"/>
  <c r="Q58" i="20"/>
  <c r="C69" i="20"/>
  <c r="R67" i="20"/>
  <c r="V62" i="20"/>
  <c r="Q13" i="20"/>
  <c r="M85" i="20"/>
  <c r="AB65" i="20"/>
  <c r="AB46" i="20"/>
  <c r="J87" i="20"/>
  <c r="C54" i="20"/>
  <c r="U54" i="20"/>
  <c r="I7" i="20"/>
  <c r="U5" i="20"/>
  <c r="AA50" i="20"/>
  <c r="Q83" i="20"/>
  <c r="U32" i="20"/>
  <c r="P87" i="20"/>
  <c r="J70" i="20"/>
  <c r="AB84" i="20"/>
  <c r="T70" i="20"/>
  <c r="AA13" i="20"/>
  <c r="Q72" i="20"/>
  <c r="H48" i="20"/>
  <c r="AA53" i="20"/>
  <c r="W75" i="20"/>
  <c r="I31" i="20"/>
  <c r="P65" i="20"/>
  <c r="I62" i="20"/>
  <c r="P38" i="20"/>
  <c r="P62" i="20"/>
  <c r="P84" i="20"/>
  <c r="R38" i="20"/>
  <c r="T67" i="20"/>
  <c r="AA67" i="20"/>
  <c r="H83" i="20"/>
  <c r="P22" i="20"/>
  <c r="AB14" i="20"/>
  <c r="P80" i="20"/>
  <c r="I39" i="20"/>
  <c r="Q23" i="20"/>
  <c r="R62" i="20"/>
  <c r="C81" i="20"/>
  <c r="T7" i="20"/>
  <c r="T58" i="20"/>
  <c r="Q39" i="20"/>
  <c r="J90" i="20"/>
  <c r="H10" i="20"/>
  <c r="T8" i="20"/>
  <c r="R46" i="20"/>
  <c r="I65" i="20"/>
  <c r="U79" i="20"/>
  <c r="M32" i="20"/>
  <c r="AA7" i="20"/>
  <c r="V47" i="20"/>
  <c r="Q78" i="20"/>
  <c r="Q93" i="20"/>
  <c r="AB10" i="20"/>
  <c r="C62" i="20"/>
  <c r="T89" i="20"/>
  <c r="M71" i="20"/>
  <c r="AA34" i="20"/>
  <c r="U55" i="20"/>
  <c r="C85" i="20"/>
  <c r="C15" i="20"/>
  <c r="I14" i="20"/>
  <c r="P33" i="20"/>
  <c r="U65" i="20"/>
  <c r="H4" i="20"/>
  <c r="Q33" i="20"/>
  <c r="P56" i="20"/>
  <c r="W74" i="20"/>
  <c r="U57" i="20"/>
  <c r="AB38" i="20"/>
  <c r="T68" i="20"/>
  <c r="M31" i="20"/>
  <c r="S91" i="20"/>
  <c r="AA71" i="20"/>
  <c r="AA59" i="20"/>
  <c r="U93" i="20"/>
  <c r="W76" i="20"/>
  <c r="T4" i="20"/>
  <c r="R21" i="20"/>
  <c r="T9" i="20"/>
  <c r="C72" i="20"/>
  <c r="J23" i="20"/>
  <c r="T13" i="20"/>
  <c r="I84" i="20"/>
  <c r="C83" i="20"/>
  <c r="Q31" i="20"/>
  <c r="J74" i="20"/>
  <c r="W21" i="20"/>
  <c r="H82" i="20"/>
  <c r="C28" i="20"/>
  <c r="R13" i="20"/>
  <c r="M79" i="20"/>
  <c r="H5" i="20"/>
  <c r="V72" i="20"/>
  <c r="M63" i="20"/>
  <c r="C75" i="20"/>
  <c r="U63" i="20"/>
  <c r="AA88" i="20"/>
  <c r="M75" i="20"/>
  <c r="R69" i="20"/>
  <c r="AA38" i="20"/>
  <c r="W84" i="20"/>
  <c r="H30" i="20"/>
  <c r="Q61" i="20"/>
  <c r="V82" i="20"/>
  <c r="S31" i="20"/>
  <c r="U28" i="20"/>
  <c r="M66" i="20"/>
  <c r="M82" i="20"/>
  <c r="J9" i="20"/>
  <c r="W61" i="20"/>
  <c r="R74" i="20"/>
  <c r="T91" i="20"/>
  <c r="T23" i="20"/>
  <c r="P9" i="20"/>
  <c r="U47" i="20"/>
  <c r="Q66" i="20"/>
  <c r="M81" i="20"/>
  <c r="I9" i="20"/>
  <c r="U8" i="20"/>
  <c r="V58" i="20"/>
  <c r="AA79" i="20"/>
  <c r="R94" i="20"/>
  <c r="I12" i="20"/>
  <c r="AB62" i="20"/>
  <c r="S90" i="20"/>
  <c r="AA39" i="20"/>
  <c r="S49" i="20"/>
  <c r="S55" i="20"/>
  <c r="V85" i="20"/>
  <c r="R15" i="20"/>
  <c r="H15" i="20"/>
  <c r="J34" i="20"/>
  <c r="R68" i="20"/>
  <c r="AB4" i="20"/>
  <c r="M45" i="20"/>
  <c r="J56" i="20"/>
  <c r="C74" i="20"/>
  <c r="P57" i="20"/>
  <c r="AA36" i="20"/>
  <c r="C58" i="20"/>
  <c r="H73" i="20"/>
  <c r="Q34" i="20"/>
  <c r="P30" i="20"/>
  <c r="Q56" i="20"/>
  <c r="W68" i="20"/>
  <c r="T15" i="20"/>
  <c r="C6" i="20"/>
  <c r="AB71" i="20"/>
  <c r="R76" i="20"/>
  <c r="V39" i="20"/>
  <c r="V9" i="20"/>
  <c r="AB23" i="20"/>
  <c r="J80" i="20"/>
  <c r="V74" i="20"/>
  <c r="W13" i="20"/>
  <c r="S7" i="20"/>
  <c r="R5" i="20"/>
  <c r="M58" i="20"/>
  <c r="R31" i="20"/>
  <c r="AB83" i="20"/>
  <c r="V56" i="20"/>
  <c r="AB21" i="20"/>
  <c r="Q87" i="20"/>
  <c r="T84" i="20"/>
  <c r="C21" i="20"/>
  <c r="C53" i="20"/>
  <c r="V51" i="20"/>
  <c r="H52" i="20"/>
  <c r="C51" i="20"/>
  <c r="M21" i="20"/>
  <c r="AA82" i="20"/>
  <c r="AB53" i="20"/>
  <c r="AA84" i="20"/>
  <c r="J59" i="20"/>
  <c r="R77" i="20"/>
  <c r="W64" i="20"/>
  <c r="H91" i="20"/>
  <c r="AA77" i="20"/>
  <c r="S38" i="20"/>
  <c r="M73" i="20"/>
  <c r="V89" i="20"/>
  <c r="P31" i="20"/>
  <c r="W65" i="20"/>
  <c r="M87" i="20"/>
  <c r="P35" i="20"/>
  <c r="U30" i="20"/>
  <c r="H67" i="20"/>
  <c r="M86" i="20"/>
  <c r="C10" i="20"/>
  <c r="S62" i="20"/>
  <c r="T75" i="20"/>
  <c r="J93" i="20"/>
  <c r="W28" i="20"/>
  <c r="I10" i="20"/>
  <c r="V48" i="20"/>
  <c r="M67" i="20"/>
  <c r="Q82" i="20"/>
  <c r="I46" i="20"/>
  <c r="Q9" i="20"/>
  <c r="H61" i="20"/>
  <c r="P81" i="20"/>
  <c r="M95" i="20"/>
  <c r="M22" i="20"/>
  <c r="R65" i="20"/>
  <c r="S93" i="20"/>
  <c r="S73" i="20"/>
  <c r="AA14" i="20"/>
  <c r="J55" i="20"/>
  <c r="U85" i="20"/>
  <c r="Q6" i="20"/>
  <c r="C4" i="20"/>
  <c r="U36" i="20"/>
  <c r="S71" i="20"/>
  <c r="S6" i="20"/>
  <c r="R47" i="20"/>
  <c r="U56" i="20"/>
  <c r="Q14" i="20"/>
  <c r="H34" i="20"/>
  <c r="H36" i="20"/>
  <c r="AB59" i="20"/>
  <c r="V73" i="20"/>
  <c r="P4" i="20"/>
  <c r="I51" i="20"/>
  <c r="J57" i="20"/>
  <c r="I74" i="20"/>
  <c r="T55" i="20"/>
  <c r="U10" i="20"/>
  <c r="I71" i="20"/>
  <c r="V88" i="20"/>
  <c r="V83" i="20"/>
  <c r="AA35" i="20"/>
  <c r="AA78" i="20"/>
  <c r="J92" i="20"/>
  <c r="AA51" i="20"/>
  <c r="S54" i="20"/>
  <c r="J72" i="20"/>
  <c r="H9" i="20"/>
  <c r="T5" i="20"/>
  <c r="P7" i="20"/>
  <c r="R72" i="20"/>
  <c r="J36" i="20"/>
  <c r="M50" i="20"/>
  <c r="H70" i="20"/>
  <c r="J33" i="20"/>
  <c r="Q28" i="20"/>
  <c r="AB54" i="20"/>
  <c r="H13" i="20"/>
  <c r="P48" i="20"/>
  <c r="H51" i="20"/>
  <c r="AB89" i="20"/>
  <c r="P21" i="20"/>
  <c r="P60" i="20"/>
  <c r="J62" i="20"/>
  <c r="M84" i="20"/>
  <c r="M69" i="20"/>
  <c r="S59" i="20"/>
  <c r="U83" i="20"/>
  <c r="AB77" i="20"/>
  <c r="AA83" i="20"/>
  <c r="I8" i="20"/>
  <c r="AB32" i="20"/>
  <c r="W67" i="20"/>
  <c r="W89" i="20"/>
  <c r="I86" i="20"/>
  <c r="R35" i="20"/>
  <c r="S69" i="20"/>
  <c r="I90" i="20"/>
  <c r="P11" i="20"/>
  <c r="C64" i="20"/>
  <c r="J78" i="20"/>
  <c r="H95" i="20"/>
  <c r="U52" i="20"/>
  <c r="R11" i="20"/>
  <c r="H54" i="20"/>
  <c r="V69" i="20"/>
  <c r="W87" i="20"/>
  <c r="M39" i="20"/>
  <c r="W11" i="20"/>
  <c r="M65" i="20"/>
  <c r="AB87" i="20"/>
  <c r="C14" i="20"/>
  <c r="AB52" i="20"/>
  <c r="H38" i="20"/>
  <c r="P95" i="20"/>
  <c r="W81" i="20"/>
  <c r="Q68" i="20"/>
  <c r="M68" i="20"/>
  <c r="S85" i="20"/>
  <c r="R22" i="20"/>
  <c r="R6" i="20"/>
  <c r="W46" i="20"/>
  <c r="V76" i="20"/>
  <c r="U11" i="20"/>
  <c r="W47" i="20"/>
  <c r="S68" i="20"/>
  <c r="U22" i="20"/>
  <c r="P15" i="20"/>
  <c r="R45" i="20"/>
  <c r="W59" i="20"/>
  <c r="P73" i="20"/>
  <c r="V6" i="20"/>
  <c r="I36" i="20"/>
  <c r="H59" i="20"/>
  <c r="AB94" i="20"/>
  <c r="Q89" i="20"/>
  <c r="AA45" i="20"/>
  <c r="R12" i="20"/>
  <c r="R10" i="20"/>
  <c r="AB47" i="20"/>
  <c r="U13" i="20"/>
  <c r="AA5" i="20"/>
  <c r="I21" i="20"/>
  <c r="J7" i="20"/>
  <c r="U9" i="20"/>
  <c r="I83" i="20"/>
  <c r="W50" i="20"/>
  <c r="H50" i="20"/>
  <c r="H56" i="20"/>
  <c r="T28" i="20"/>
  <c r="S50" i="20"/>
  <c r="S51" i="20"/>
  <c r="R56" i="20"/>
  <c r="I13" i="20"/>
  <c r="P54" i="20"/>
  <c r="Q52" i="20"/>
  <c r="AA94" i="20"/>
  <c r="C23" i="20"/>
  <c r="H62" i="20"/>
  <c r="S63" i="20"/>
  <c r="H94" i="20"/>
  <c r="Q38" i="20"/>
  <c r="W60" i="20"/>
  <c r="Q84" i="20"/>
  <c r="U80" i="20"/>
  <c r="S84" i="20"/>
  <c r="V8" i="20"/>
  <c r="H8" i="20"/>
  <c r="P71" i="20"/>
  <c r="AB90" i="20"/>
  <c r="C93" i="20"/>
  <c r="Q36" i="20"/>
  <c r="U70" i="20"/>
  <c r="H93" i="20"/>
  <c r="V31" i="20"/>
  <c r="C65" i="20"/>
  <c r="T79" i="20"/>
  <c r="J8" i="20"/>
  <c r="S35" i="20"/>
  <c r="P13" i="20"/>
  <c r="AB55" i="20"/>
  <c r="AA70" i="20"/>
  <c r="M89" i="20"/>
  <c r="R8" i="20"/>
  <c r="C52" i="20"/>
  <c r="R66" i="20"/>
  <c r="R89" i="20"/>
  <c r="R78" i="20"/>
  <c r="C35" i="20"/>
  <c r="W39" i="20"/>
  <c r="H57" i="20"/>
  <c r="H88" i="20"/>
  <c r="P68" i="20"/>
  <c r="Q71" i="20"/>
  <c r="R85" i="20"/>
  <c r="AA23" i="20"/>
  <c r="T11" i="20"/>
  <c r="C46" i="20"/>
  <c r="U76" i="20"/>
  <c r="S12" i="20"/>
  <c r="C47" i="20"/>
  <c r="V11" i="20"/>
  <c r="W95" i="20"/>
  <c r="V54" i="20"/>
  <c r="Q8" i="20"/>
  <c r="Q22" i="20"/>
  <c r="AA15" i="20"/>
  <c r="AB13" i="20"/>
  <c r="H32" i="20"/>
  <c r="J58" i="20"/>
  <c r="R9" i="20"/>
  <c r="U21" i="20"/>
  <c r="J83" i="20"/>
  <c r="W56" i="20"/>
  <c r="I54" i="20"/>
  <c r="I70" i="20"/>
  <c r="C33" i="20"/>
  <c r="AA54" i="20"/>
  <c r="I33" i="20"/>
  <c r="M72" i="20"/>
  <c r="J13" i="20"/>
  <c r="H39" i="20"/>
  <c r="Q48" i="20"/>
  <c r="T53" i="20"/>
  <c r="I28" i="20"/>
  <c r="J63" i="20"/>
  <c r="AA56" i="20"/>
  <c r="H60" i="20"/>
  <c r="I72" i="20"/>
  <c r="Q62" i="20"/>
  <c r="J91" i="20"/>
  <c r="W83" i="20"/>
  <c r="C87" i="20"/>
  <c r="V35" i="20"/>
  <c r="AB8" i="20"/>
  <c r="M38" i="20"/>
  <c r="P92" i="20"/>
  <c r="J35" i="20"/>
  <c r="J46" i="20"/>
  <c r="T38" i="20"/>
  <c r="R30" i="20"/>
  <c r="J5" i="20"/>
  <c r="P66" i="20"/>
  <c r="J81" i="20"/>
  <c r="AB82" i="20"/>
  <c r="I32" i="20"/>
  <c r="AB31" i="20"/>
  <c r="AB36" i="20"/>
  <c r="J51" i="20"/>
  <c r="T94" i="20"/>
  <c r="W93" i="20"/>
  <c r="I67" i="20"/>
  <c r="P50" i="20"/>
  <c r="S53" i="20"/>
  <c r="I52" i="20"/>
  <c r="S57" i="20"/>
  <c r="AA4" i="20"/>
  <c r="P47" i="20"/>
  <c r="I4" i="20"/>
  <c r="R58" i="20"/>
  <c r="T6" i="20"/>
  <c r="S45" i="20"/>
  <c r="Q64" i="20"/>
  <c r="AA65" i="20"/>
  <c r="J71" i="20"/>
  <c r="H22" i="20"/>
  <c r="V23" i="20"/>
  <c r="W55" i="20"/>
  <c r="U69" i="20"/>
  <c r="C88" i="20"/>
  <c r="Q92" i="20"/>
  <c r="AA86" i="20"/>
  <c r="T80" i="20"/>
  <c r="V92" i="20"/>
  <c r="J77" i="20"/>
  <c r="J89" i="20"/>
  <c r="S81" i="20"/>
  <c r="I80" i="20"/>
  <c r="V95" i="20"/>
  <c r="AB80" i="20"/>
  <c r="AB28" i="20"/>
  <c r="T61" i="20"/>
  <c r="P37" i="20"/>
  <c r="R59" i="20"/>
  <c r="U37" i="20"/>
  <c r="P70" i="20"/>
  <c r="I61" i="20"/>
  <c r="U88" i="20"/>
  <c r="J28" i="20"/>
  <c r="S92" i="20"/>
  <c r="R39" i="20"/>
  <c r="AB85" i="20"/>
  <c r="V68" i="20"/>
  <c r="I11" i="20"/>
  <c r="V55" i="20"/>
  <c r="H81" i="20"/>
  <c r="T62" i="20"/>
  <c r="P89" i="20"/>
  <c r="AB63" i="20"/>
  <c r="W91" i="20"/>
  <c r="T87" i="20"/>
  <c r="H28" i="20"/>
  <c r="R36" i="20"/>
  <c r="H35" i="20"/>
  <c r="V14" i="20"/>
  <c r="T60" i="20"/>
  <c r="W10" i="20"/>
  <c r="C86" i="20"/>
  <c r="AA66" i="20"/>
  <c r="W90" i="20"/>
  <c r="I92" i="20"/>
  <c r="T66" i="20"/>
  <c r="R49" i="20"/>
  <c r="H6" i="20"/>
  <c r="P86" i="20"/>
  <c r="U73" i="20"/>
  <c r="M92" i="20"/>
  <c r="U7" i="20"/>
  <c r="C66" i="20"/>
  <c r="AA47" i="20"/>
  <c r="AA89" i="20"/>
  <c r="P75" i="20"/>
  <c r="T31" i="20"/>
  <c r="H77" i="20"/>
  <c r="U58" i="20"/>
  <c r="W52" i="20"/>
  <c r="W35" i="20"/>
  <c r="J68" i="20"/>
  <c r="Q12" i="20"/>
  <c r="AB48" i="20"/>
  <c r="J4" i="20"/>
  <c r="W58" i="20"/>
  <c r="C49" i="20"/>
  <c r="Q46" i="20"/>
  <c r="H76" i="20"/>
  <c r="H65" i="20"/>
  <c r="W71" i="20"/>
  <c r="AB22" i="20"/>
  <c r="V28" i="20"/>
  <c r="R57" i="20"/>
  <c r="P69" i="20"/>
  <c r="W88" i="20"/>
  <c r="AA93" i="20"/>
  <c r="S87" i="20"/>
  <c r="J86" i="20"/>
  <c r="S95" i="20"/>
  <c r="U78" i="20"/>
  <c r="U90" i="20"/>
  <c r="R86" i="20"/>
  <c r="H78" i="20"/>
  <c r="H7" i="20"/>
  <c r="Q47" i="20"/>
  <c r="R73" i="20"/>
  <c r="AA11" i="20"/>
  <c r="W6" i="20"/>
  <c r="P36" i="20"/>
  <c r="U77" i="20"/>
  <c r="W80" i="20"/>
  <c r="AB58" i="20"/>
  <c r="R83" i="20"/>
  <c r="J39" i="20"/>
  <c r="AB75" i="20"/>
  <c r="S37" i="20"/>
  <c r="R55" i="20"/>
  <c r="C22" i="20"/>
  <c r="J65" i="20"/>
  <c r="C91" i="20"/>
  <c r="R93" i="20"/>
  <c r="AB6" i="20"/>
  <c r="I69" i="20"/>
  <c r="P39" i="20"/>
  <c r="AB86" i="20"/>
  <c r="S94" i="20"/>
  <c r="Q37" i="20"/>
  <c r="R51" i="20"/>
  <c r="T10" i="20"/>
  <c r="U33" i="20"/>
  <c r="R37" i="20"/>
  <c r="T46" i="20"/>
  <c r="C70" i="20"/>
  <c r="Q88" i="20"/>
  <c r="I82" i="20"/>
  <c r="C90" i="20"/>
  <c r="S21" i="20"/>
  <c r="C32" i="20"/>
  <c r="Q90" i="20"/>
  <c r="Q85" i="20"/>
  <c r="AB73" i="20"/>
  <c r="T45" i="20"/>
  <c r="T47" i="20"/>
  <c r="W79" i="20"/>
  <c r="T95" i="20"/>
  <c r="Q79" i="20"/>
  <c r="V63" i="20"/>
  <c r="Q81" i="20"/>
  <c r="I60" i="20"/>
  <c r="AA69" i="20"/>
  <c r="H75" i="20"/>
  <c r="V13" i="20"/>
  <c r="W57" i="20"/>
  <c r="Q77" i="20"/>
  <c r="AA9" i="20"/>
  <c r="S64" i="20"/>
  <c r="U87" i="20"/>
  <c r="AB74" i="20"/>
  <c r="R84" i="20"/>
  <c r="Q30" i="20"/>
  <c r="P82" i="20"/>
  <c r="C61" i="20"/>
  <c r="AB34" i="20"/>
  <c r="Q45" i="20"/>
  <c r="U68" i="20"/>
  <c r="S22" i="20"/>
  <c r="I48" i="20"/>
  <c r="S10" i="20"/>
  <c r="I59" i="20"/>
  <c r="U6" i="20"/>
  <c r="M47" i="20"/>
  <c r="T34" i="20"/>
  <c r="AA68" i="20"/>
  <c r="C71" i="20"/>
  <c r="U23" i="20"/>
  <c r="S30" i="20"/>
  <c r="P59" i="20"/>
  <c r="S70" i="20"/>
  <c r="T77" i="20"/>
  <c r="S66" i="20"/>
  <c r="J88" i="20"/>
  <c r="P88" i="20"/>
  <c r="I50" i="20"/>
  <c r="P79" i="20"/>
  <c r="P91" i="20"/>
  <c r="T88" i="20"/>
  <c r="T81" i="20"/>
  <c r="H90" i="20"/>
  <c r="J48" i="20"/>
  <c r="M59" i="20"/>
  <c r="V38" i="20"/>
  <c r="T71" i="20"/>
  <c r="S14" i="20"/>
  <c r="U14" i="20"/>
  <c r="Q80" i="20"/>
  <c r="AB91" i="20"/>
  <c r="Q91" i="20"/>
  <c r="H63" i="20"/>
  <c r="P52" i="20"/>
  <c r="C68" i="20"/>
  <c r="W38" i="20"/>
  <c r="P46" i="20"/>
  <c r="R7" i="20"/>
  <c r="T37" i="20"/>
  <c r="W70" i="20"/>
  <c r="T92" i="20"/>
  <c r="H92" i="20"/>
  <c r="J84" i="20"/>
  <c r="T72" i="20"/>
  <c r="J61" i="20"/>
  <c r="V30" i="20"/>
  <c r="R82" i="20"/>
  <c r="T85" i="20"/>
  <c r="T74" i="20"/>
  <c r="V71" i="20"/>
  <c r="I58" i="20"/>
  <c r="AA22" i="20"/>
  <c r="I6" i="20"/>
  <c r="V67" i="20"/>
  <c r="C79" i="20"/>
  <c r="H66" i="20"/>
  <c r="AA92" i="20"/>
  <c r="R63" i="20"/>
  <c r="H89" i="20"/>
  <c r="M90" i="20"/>
  <c r="T76" i="20"/>
  <c r="H11" i="20"/>
  <c r="AA6" i="20"/>
  <c r="U67" i="20"/>
  <c r="R92" i="20"/>
  <c r="T83" i="20"/>
  <c r="H87" i="20"/>
  <c r="V53" i="20"/>
  <c r="S8" i="20"/>
  <c r="C76" i="20"/>
  <c r="W14" i="20"/>
  <c r="AA87" i="20"/>
  <c r="S13" i="20"/>
  <c r="J52" i="20"/>
  <c r="AB5" i="20"/>
  <c r="U51" i="20"/>
  <c r="J53" i="20"/>
  <c r="S60" i="20"/>
  <c r="Q75" i="20"/>
  <c r="T52" i="20"/>
  <c r="M94" i="20"/>
  <c r="I68" i="20"/>
  <c r="W62" i="20"/>
  <c r="U66" i="20"/>
  <c r="AA57" i="20"/>
  <c r="I45" i="20"/>
  <c r="V65" i="20"/>
  <c r="C11" i="20"/>
  <c r="C59" i="20"/>
  <c r="S33" i="20"/>
  <c r="M48" i="20"/>
  <c r="R34" i="20"/>
  <c r="Q10" i="20"/>
  <c r="R71" i="20"/>
  <c r="P49" i="20"/>
  <c r="AB33" i="20"/>
  <c r="M60" i="20"/>
  <c r="R70" i="20"/>
  <c r="V79" i="20"/>
  <c r="S75" i="20"/>
  <c r="U89" i="20"/>
  <c r="I91" i="20"/>
  <c r="T54" i="20"/>
  <c r="C80" i="20"/>
  <c r="C92" i="20"/>
  <c r="V90" i="20"/>
  <c r="S86" i="20"/>
  <c r="C95" i="20"/>
  <c r="H58" i="20"/>
  <c r="C89" i="20"/>
  <c r="P67" i="20"/>
  <c r="U46" i="20"/>
  <c r="S32" i="20"/>
  <c r="Q4" i="20"/>
  <c r="M64" i="20"/>
  <c r="P90" i="20"/>
  <c r="W92" i="20"/>
  <c r="V22" i="20"/>
  <c r="W45" i="20"/>
  <c r="P78" i="20"/>
  <c r="R81" i="20"/>
  <c r="AA81" i="20"/>
  <c r="I94" i="20"/>
  <c r="C67" i="20"/>
  <c r="V36" i="20"/>
  <c r="I37" i="20"/>
  <c r="C37" i="20"/>
  <c r="U92" i="20"/>
  <c r="U95" i="20"/>
  <c r="C78" i="20"/>
  <c r="S56" i="20"/>
  <c r="T22" i="20"/>
  <c r="AA12" i="20"/>
  <c r="I79" i="20"/>
  <c r="C60" i="20"/>
  <c r="T39" i="20"/>
  <c r="H23" i="20"/>
  <c r="Q76" i="20"/>
  <c r="AB92" i="20"/>
  <c r="S80" i="20"/>
  <c r="Q55" i="20"/>
  <c r="T90" i="20"/>
  <c r="P63" i="20"/>
  <c r="I34" i="20"/>
  <c r="T86" i="20"/>
  <c r="V5" i="20"/>
  <c r="I47" i="20"/>
  <c r="T50" i="20"/>
  <c r="I75" i="20"/>
  <c r="J30" i="20"/>
  <c r="P8" i="20"/>
  <c r="U48" i="20"/>
  <c r="U91" i="20"/>
  <c r="AA91" i="20"/>
  <c r="U49" i="20"/>
  <c r="P85" i="20"/>
  <c r="S76" i="20"/>
  <c r="P34" i="20"/>
  <c r="H49" i="20"/>
  <c r="AA73" i="20"/>
  <c r="AB11" i="20"/>
  <c r="R60" i="20"/>
  <c r="T14" i="20"/>
  <c r="J11" i="20"/>
  <c r="W12" i="20"/>
  <c r="H12" i="20"/>
  <c r="S48" i="20"/>
  <c r="S67" i="20"/>
  <c r="J73" i="20"/>
  <c r="W86" i="20"/>
  <c r="R80" i="20"/>
  <c r="I93" i="20"/>
  <c r="R95" i="20"/>
  <c r="I38" i="20"/>
  <c r="Q86" i="20"/>
  <c r="V78" i="20"/>
  <c r="P77" i="20"/>
  <c r="R91" i="20"/>
  <c r="V4" i="20"/>
  <c r="V50" i="20"/>
  <c r="I23" i="20"/>
  <c r="C84" i="20"/>
  <c r="J94" i="20"/>
  <c r="W66" i="20"/>
  <c r="P53" i="20"/>
  <c r="R53" i="20"/>
  <c r="C55" i="20"/>
  <c r="J22" i="20"/>
  <c r="T78" i="20"/>
  <c r="S11" i="20"/>
  <c r="P10" i="20"/>
  <c r="T49" i="20"/>
  <c r="R14" i="20"/>
  <c r="Q73" i="20"/>
  <c r="W22" i="20"/>
  <c r="AB60" i="20"/>
  <c r="M57" i="20"/>
  <c r="C12" i="20"/>
  <c r="R4" i="20"/>
  <c r="Q49" i="20"/>
  <c r="J67" i="20"/>
  <c r="P74" i="20"/>
  <c r="I88" i="20"/>
  <c r="I81" i="20"/>
  <c r="AB93" i="20"/>
  <c r="V80" i="20"/>
  <c r="Q11" i="20"/>
  <c r="S65" i="20"/>
  <c r="AB81" i="20"/>
  <c r="AB12" i="20"/>
  <c r="S28" i="20"/>
  <c r="AB88" i="20"/>
  <c r="W78" i="20"/>
  <c r="W23" i="20"/>
  <c r="R90" i="20"/>
  <c r="Q5" i="20"/>
  <c r="C39" i="20"/>
  <c r="H21" i="20"/>
  <c r="Q15" i="20"/>
  <c r="Q21" i="20"/>
  <c r="H80" i="20"/>
  <c r="M88" i="20"/>
  <c r="T33" i="20"/>
  <c r="V91" i="20"/>
  <c r="H86" i="20"/>
  <c r="P23" i="20"/>
  <c r="P6" i="20"/>
  <c r="R88" i="20"/>
  <c r="AA75" i="20"/>
  <c r="V34" i="20"/>
  <c r="I22" i="20"/>
  <c r="Q53" i="20"/>
  <c r="H64" i="20"/>
  <c r="V10" i="20"/>
  <c r="T93" i="20"/>
  <c r="U86" i="20"/>
  <c r="AB79" i="20"/>
  <c r="Q65" i="20"/>
  <c r="S88" i="20"/>
  <c r="AA80" i="20"/>
  <c r="R79" i="20"/>
  <c r="V15" i="20"/>
  <c r="W69" i="20"/>
  <c r="AB82" i="19"/>
  <c r="C81" i="19"/>
  <c r="AA84" i="19"/>
  <c r="AA83" i="19"/>
  <c r="R82" i="19"/>
  <c r="W83" i="19"/>
  <c r="W81" i="19"/>
  <c r="J84" i="19"/>
  <c r="I83" i="19"/>
  <c r="T82" i="19"/>
  <c r="R83" i="19"/>
  <c r="W84" i="19"/>
  <c r="I84" i="19"/>
  <c r="U84" i="19"/>
  <c r="T81" i="19"/>
  <c r="T83" i="19"/>
  <c r="H83" i="19"/>
  <c r="AB84" i="19"/>
  <c r="H81" i="19"/>
  <c r="M84" i="19"/>
  <c r="AB83" i="19"/>
  <c r="V82" i="19"/>
  <c r="S81" i="19"/>
  <c r="M83" i="19"/>
  <c r="P81" i="19"/>
  <c r="M82" i="19"/>
  <c r="S82" i="19"/>
  <c r="U83" i="19"/>
  <c r="C83" i="19"/>
  <c r="U81" i="19"/>
  <c r="H84" i="19"/>
  <c r="AB81" i="19"/>
  <c r="AA81" i="19"/>
  <c r="Q84" i="19"/>
  <c r="J83" i="19"/>
  <c r="P82" i="19"/>
  <c r="M81" i="19"/>
  <c r="R84" i="19"/>
  <c r="C82" i="19"/>
  <c r="P84" i="19"/>
  <c r="S83" i="19"/>
  <c r="S84" i="19"/>
  <c r="V83" i="19"/>
  <c r="R81" i="19"/>
  <c r="H82" i="19"/>
  <c r="Q83" i="19"/>
  <c r="AA82" i="19"/>
  <c r="C84" i="19"/>
  <c r="J82" i="19"/>
  <c r="Q82" i="19"/>
  <c r="I82" i="19"/>
  <c r="J81" i="19"/>
  <c r="I81" i="19"/>
  <c r="T84" i="19"/>
  <c r="W82" i="19"/>
  <c r="Q81" i="19"/>
  <c r="P83" i="19"/>
  <c r="V84" i="19"/>
  <c r="U82" i="19"/>
  <c r="V81" i="19"/>
  <c r="AB13" i="19"/>
  <c r="V36" i="19"/>
  <c r="S9" i="19"/>
  <c r="V31" i="19"/>
  <c r="J51" i="19"/>
  <c r="Q96" i="19"/>
  <c r="Q17" i="19"/>
  <c r="AA30" i="19"/>
  <c r="Q77" i="19"/>
  <c r="P50" i="19"/>
  <c r="P39" i="19"/>
  <c r="V55" i="19"/>
  <c r="T39" i="19"/>
  <c r="W16" i="19"/>
  <c r="AA10" i="19"/>
  <c r="I86" i="19"/>
  <c r="S38" i="19"/>
  <c r="I56" i="19"/>
  <c r="J56" i="19"/>
  <c r="W7" i="19"/>
  <c r="S63" i="19"/>
  <c r="I38" i="19"/>
  <c r="S66" i="19"/>
  <c r="R40" i="19"/>
  <c r="M54" i="19"/>
  <c r="V37" i="19"/>
  <c r="R34" i="19"/>
  <c r="P62" i="19"/>
  <c r="S40" i="19"/>
  <c r="AA37" i="19"/>
  <c r="P85" i="19"/>
  <c r="S13" i="19"/>
  <c r="AA50" i="19"/>
  <c r="I13" i="19"/>
  <c r="H40" i="19"/>
  <c r="W8" i="19"/>
  <c r="J69" i="19"/>
  <c r="AB59" i="19"/>
  <c r="Q91" i="19"/>
  <c r="H71" i="19"/>
  <c r="H12" i="19"/>
  <c r="R54" i="19"/>
  <c r="J71" i="19"/>
  <c r="Q98" i="19"/>
  <c r="Q4" i="19"/>
  <c r="U24" i="19"/>
  <c r="S54" i="19"/>
  <c r="S70" i="19"/>
  <c r="M94" i="19"/>
  <c r="R51" i="19"/>
  <c r="I72" i="19"/>
  <c r="I30" i="19"/>
  <c r="I63" i="19"/>
  <c r="U89" i="19"/>
  <c r="V10" i="19"/>
  <c r="I16" i="19"/>
  <c r="W50" i="19"/>
  <c r="S68" i="19"/>
  <c r="AB91" i="19"/>
  <c r="W65" i="19"/>
  <c r="AB4" i="19"/>
  <c r="T47" i="19"/>
  <c r="P63" i="19"/>
  <c r="W86" i="19"/>
  <c r="U12" i="19"/>
  <c r="V68" i="19"/>
  <c r="AB94" i="19"/>
  <c r="M31" i="19"/>
  <c r="U92" i="19"/>
  <c r="C23" i="19"/>
  <c r="J6" i="19"/>
  <c r="W57" i="19"/>
  <c r="Q16" i="19"/>
  <c r="T4" i="19"/>
  <c r="S39" i="19"/>
  <c r="V67" i="19"/>
  <c r="T31" i="19"/>
  <c r="U31" i="19"/>
  <c r="AA17" i="19"/>
  <c r="T17" i="19"/>
  <c r="H52" i="19"/>
  <c r="R17" i="19"/>
  <c r="AB7" i="19"/>
  <c r="Q62" i="19"/>
  <c r="Q6" i="19"/>
  <c r="T76" i="19"/>
  <c r="V72" i="19"/>
  <c r="Q89" i="19"/>
  <c r="J50" i="19"/>
  <c r="AA67" i="19"/>
  <c r="W102" i="19"/>
  <c r="AB52" i="19"/>
  <c r="W36" i="19"/>
  <c r="W87" i="19"/>
  <c r="AA54" i="19"/>
  <c r="U39" i="19"/>
  <c r="C4" i="19"/>
  <c r="S4" i="19"/>
  <c r="W39" i="19"/>
  <c r="I39" i="19"/>
  <c r="V86" i="19"/>
  <c r="AB6" i="19"/>
  <c r="J62" i="19"/>
  <c r="M86" i="19"/>
  <c r="P56" i="19"/>
  <c r="U67" i="19"/>
  <c r="J55" i="19"/>
  <c r="R73" i="19"/>
  <c r="Q24" i="19"/>
  <c r="C60" i="19"/>
  <c r="T40" i="19"/>
  <c r="W37" i="19"/>
  <c r="C75" i="19"/>
  <c r="J23" i="19"/>
  <c r="AB38" i="19"/>
  <c r="M88" i="19"/>
  <c r="R14" i="19"/>
  <c r="C7" i="19"/>
  <c r="P101" i="19"/>
  <c r="V79" i="19"/>
  <c r="P25" i="19"/>
  <c r="AA58" i="19"/>
  <c r="AB49" i="19"/>
  <c r="Q93" i="19"/>
  <c r="U60" i="19"/>
  <c r="M55" i="19"/>
  <c r="H4" i="19"/>
  <c r="U9" i="19"/>
  <c r="AA53" i="19"/>
  <c r="AB74" i="19"/>
  <c r="I37" i="19"/>
  <c r="I62" i="19"/>
  <c r="U66" i="19"/>
  <c r="W91" i="19"/>
  <c r="AA5" i="19"/>
  <c r="R75" i="19"/>
  <c r="V56" i="19"/>
  <c r="P75" i="19"/>
  <c r="M62" i="19"/>
  <c r="C5" i="19"/>
  <c r="AA38" i="19"/>
  <c r="W75" i="19"/>
  <c r="H5" i="19"/>
  <c r="V40" i="19"/>
  <c r="M90" i="19"/>
  <c r="P32" i="19"/>
  <c r="T15" i="19"/>
  <c r="R61" i="19"/>
  <c r="AA64" i="19"/>
  <c r="AB35" i="19"/>
  <c r="W99" i="19"/>
  <c r="AA66" i="19"/>
  <c r="AB16" i="19"/>
  <c r="I25" i="19"/>
  <c r="W12" i="19"/>
  <c r="AA91" i="19"/>
  <c r="H59" i="19"/>
  <c r="Q38" i="19"/>
  <c r="AA87" i="19"/>
  <c r="J86" i="19"/>
  <c r="M95" i="19"/>
  <c r="AA12" i="19"/>
  <c r="AB88" i="19"/>
  <c r="S80" i="19"/>
  <c r="H79" i="19"/>
  <c r="M46" i="19"/>
  <c r="V75" i="19"/>
  <c r="P8" i="19"/>
  <c r="AB39" i="19"/>
  <c r="V77" i="19"/>
  <c r="S8" i="19"/>
  <c r="S46" i="19"/>
  <c r="T91" i="19"/>
  <c r="W24" i="19"/>
  <c r="W54" i="19"/>
  <c r="J10" i="19"/>
  <c r="M49" i="19"/>
  <c r="U16" i="19"/>
  <c r="AB90" i="19"/>
  <c r="C65" i="19"/>
  <c r="H98" i="19"/>
  <c r="P58" i="19"/>
  <c r="S14" i="19"/>
  <c r="P57" i="19"/>
  <c r="J78" i="19"/>
  <c r="M101" i="19"/>
  <c r="AB8" i="19"/>
  <c r="AB32" i="19"/>
  <c r="T57" i="19"/>
  <c r="M77" i="19"/>
  <c r="R98" i="19"/>
  <c r="Q59" i="19"/>
  <c r="S86" i="19"/>
  <c r="AA25" i="19"/>
  <c r="P68" i="19"/>
  <c r="T98" i="19"/>
  <c r="W4" i="19"/>
  <c r="AA24" i="19"/>
  <c r="W53" i="19"/>
  <c r="M72" i="19"/>
  <c r="M96" i="19"/>
  <c r="S71" i="19"/>
  <c r="J9" i="19"/>
  <c r="AB50" i="19"/>
  <c r="U68" i="19"/>
  <c r="S96" i="19"/>
  <c r="AB36" i="19"/>
  <c r="U71" i="19"/>
  <c r="AA98" i="19"/>
  <c r="H6" i="19"/>
  <c r="R92" i="19"/>
  <c r="Q31" i="19"/>
  <c r="AB54" i="19"/>
  <c r="J61" i="19"/>
  <c r="R31" i="19"/>
  <c r="U15" i="19"/>
  <c r="Q48" i="19"/>
  <c r="R67" i="19"/>
  <c r="H49" i="19"/>
  <c r="J39" i="19"/>
  <c r="W35" i="19"/>
  <c r="AA31" i="19"/>
  <c r="W64" i="19"/>
  <c r="AA16" i="19"/>
  <c r="T55" i="19"/>
  <c r="P34" i="19"/>
  <c r="V95" i="19"/>
  <c r="P70" i="19"/>
  <c r="J75" i="19"/>
  <c r="AB57" i="19"/>
  <c r="U72" i="19"/>
  <c r="Q12" i="19"/>
  <c r="J38" i="19"/>
  <c r="V16" i="19"/>
  <c r="P10" i="19"/>
  <c r="I59" i="19"/>
  <c r="S6" i="19"/>
  <c r="M98" i="19"/>
  <c r="AB87" i="19"/>
  <c r="M56" i="19"/>
  <c r="V15" i="19"/>
  <c r="V96" i="19"/>
  <c r="P87" i="19"/>
  <c r="I46" i="19"/>
  <c r="U75" i="19"/>
  <c r="I77" i="19"/>
  <c r="AB9" i="19"/>
  <c r="U40" i="19"/>
  <c r="C85" i="19"/>
  <c r="R13" i="19"/>
  <c r="U50" i="19"/>
  <c r="AB100" i="19"/>
  <c r="R32" i="19"/>
  <c r="I66" i="19"/>
  <c r="T13" i="19"/>
  <c r="J7" i="19"/>
  <c r="V32" i="19"/>
  <c r="C11" i="19"/>
  <c r="I70" i="19"/>
  <c r="AB98" i="19"/>
  <c r="I94" i="19"/>
  <c r="AA15" i="19"/>
  <c r="Q58" i="19"/>
  <c r="AA79" i="19"/>
  <c r="J58" i="19"/>
  <c r="AA9" i="19"/>
  <c r="U34" i="19"/>
  <c r="R58" i="19"/>
  <c r="M78" i="19"/>
  <c r="J99" i="19"/>
  <c r="J60" i="19"/>
  <c r="R89" i="19"/>
  <c r="M30" i="19"/>
  <c r="W69" i="19"/>
  <c r="P99" i="19"/>
  <c r="S5" i="19"/>
  <c r="Q30" i="19"/>
  <c r="AA55" i="19"/>
  <c r="T77" i="19"/>
  <c r="W97" i="19"/>
  <c r="S72" i="19"/>
  <c r="I10" i="19"/>
  <c r="AA51" i="19"/>
  <c r="C70" i="19"/>
  <c r="W98" i="19"/>
  <c r="W47" i="19"/>
  <c r="W72" i="19"/>
  <c r="T99" i="19"/>
  <c r="J52" i="19"/>
  <c r="Q92" i="19"/>
  <c r="U32" i="19"/>
  <c r="I54" i="19"/>
  <c r="AB61" i="19"/>
  <c r="T35" i="19"/>
  <c r="R16" i="19"/>
  <c r="J48" i="19"/>
  <c r="Q67" i="19"/>
  <c r="U49" i="19"/>
  <c r="M47" i="19"/>
  <c r="C35" i="19"/>
  <c r="J35" i="19"/>
  <c r="C64" i="19"/>
  <c r="U17" i="19"/>
  <c r="Q7" i="19"/>
  <c r="V17" i="19"/>
  <c r="AB76" i="19"/>
  <c r="P73" i="19"/>
  <c r="W6" i="19"/>
  <c r="AB10" i="19"/>
  <c r="M76" i="19"/>
  <c r="AA97" i="19"/>
  <c r="P16" i="19"/>
  <c r="AA78" i="19"/>
  <c r="Q39" i="19"/>
  <c r="W55" i="19"/>
  <c r="J25" i="19"/>
  <c r="W5" i="19"/>
  <c r="I4" i="19"/>
  <c r="T87" i="19"/>
  <c r="R38" i="19"/>
  <c r="H91" i="19"/>
  <c r="M75" i="19"/>
  <c r="I24" i="19"/>
  <c r="AB47" i="19"/>
  <c r="AB14" i="19"/>
  <c r="H34" i="19"/>
  <c r="H77" i="19"/>
  <c r="H87" i="19"/>
  <c r="I11" i="19"/>
  <c r="R46" i="19"/>
  <c r="I87" i="19"/>
  <c r="Q14" i="19"/>
  <c r="M53" i="19"/>
  <c r="H11" i="19"/>
  <c r="V34" i="19"/>
  <c r="I75" i="19"/>
  <c r="U14" i="19"/>
  <c r="Q53" i="19"/>
  <c r="AB34" i="19"/>
  <c r="AA11" i="19"/>
  <c r="AA71" i="19"/>
  <c r="AA99" i="19"/>
  <c r="I51" i="19"/>
  <c r="AA32" i="19"/>
  <c r="M59" i="19"/>
  <c r="J85" i="19"/>
  <c r="J65" i="19"/>
  <c r="T10" i="19"/>
  <c r="H36" i="19"/>
  <c r="P59" i="19"/>
  <c r="M85" i="19"/>
  <c r="H100" i="19"/>
  <c r="H63" i="19"/>
  <c r="R93" i="19"/>
  <c r="R48" i="19"/>
  <c r="U70" i="19"/>
  <c r="J100" i="19"/>
  <c r="H9" i="19"/>
  <c r="I32" i="19"/>
  <c r="U56" i="19"/>
  <c r="S78" i="19"/>
  <c r="U98" i="19"/>
  <c r="I74" i="19"/>
  <c r="U11" i="19"/>
  <c r="I53" i="19"/>
  <c r="AA70" i="19"/>
  <c r="S99" i="19"/>
  <c r="V48" i="19"/>
  <c r="P74" i="19"/>
  <c r="W100" i="19"/>
  <c r="AB92" i="19"/>
  <c r="P92" i="19"/>
  <c r="T32" i="19"/>
  <c r="P89" i="19"/>
  <c r="AA39" i="19"/>
  <c r="Q68" i="19"/>
  <c r="U7" i="19"/>
  <c r="AA85" i="19"/>
  <c r="J53" i="19"/>
  <c r="V8" i="19"/>
  <c r="U100" i="19"/>
  <c r="I9" i="19"/>
  <c r="S87" i="19"/>
  <c r="V53" i="19"/>
  <c r="I6" i="19"/>
  <c r="AA88" i="19"/>
  <c r="J37" i="19"/>
  <c r="P37" i="19"/>
  <c r="H15" i="19"/>
  <c r="M67" i="19"/>
  <c r="Q40" i="19"/>
  <c r="S75" i="19"/>
  <c r="V49" i="19"/>
  <c r="C77" i="19"/>
  <c r="AB99" i="19"/>
  <c r="R91" i="19"/>
  <c r="H16" i="19"/>
  <c r="Q54" i="19"/>
  <c r="S91" i="19"/>
  <c r="V24" i="19"/>
  <c r="V62" i="19"/>
  <c r="I5" i="19"/>
  <c r="C40" i="19"/>
  <c r="S88" i="19"/>
  <c r="AB24" i="19"/>
  <c r="T88" i="19"/>
  <c r="P49" i="19"/>
  <c r="AA47" i="19"/>
  <c r="AB77" i="19"/>
  <c r="T63" i="19"/>
  <c r="C8" i="19"/>
  <c r="C48" i="19"/>
  <c r="M65" i="19"/>
  <c r="J93" i="19"/>
  <c r="AA23" i="19"/>
  <c r="H13" i="19"/>
  <c r="T50" i="19"/>
  <c r="W63" i="19"/>
  <c r="C88" i="19"/>
  <c r="W25" i="19"/>
  <c r="M68" i="19"/>
  <c r="M99" i="19"/>
  <c r="AA57" i="19"/>
  <c r="S77" i="19"/>
  <c r="U4" i="19"/>
  <c r="S11" i="19"/>
  <c r="P36" i="19"/>
  <c r="S60" i="19"/>
  <c r="U86" i="19"/>
  <c r="I102" i="19"/>
  <c r="P96" i="19"/>
  <c r="AB30" i="19"/>
  <c r="C58" i="19"/>
  <c r="M74" i="19"/>
  <c r="H51" i="19"/>
  <c r="H58" i="19"/>
  <c r="U80" i="19"/>
  <c r="AB17" i="19"/>
  <c r="H92" i="19"/>
  <c r="R9" i="19"/>
  <c r="W38" i="19"/>
  <c r="V57" i="19"/>
  <c r="W61" i="19"/>
  <c r="R47" i="19"/>
  <c r="V30" i="19"/>
  <c r="S7" i="19"/>
  <c r="I67" i="19"/>
  <c r="W15" i="19"/>
  <c r="V52" i="19"/>
  <c r="W31" i="19"/>
  <c r="AA46" i="19"/>
  <c r="W74" i="19"/>
  <c r="AA69" i="19"/>
  <c r="V11" i="19"/>
  <c r="J59" i="19"/>
  <c r="Q13" i="19"/>
  <c r="T5" i="19"/>
  <c r="C24" i="19"/>
  <c r="U73" i="19"/>
  <c r="C91" i="19"/>
  <c r="U10" i="19"/>
  <c r="C93" i="19"/>
  <c r="AA6" i="19"/>
  <c r="T38" i="19"/>
  <c r="Q37" i="19"/>
  <c r="Q75" i="19"/>
  <c r="Q47" i="19"/>
  <c r="M87" i="19"/>
  <c r="T7" i="19"/>
  <c r="J91" i="19"/>
  <c r="J34" i="19"/>
  <c r="V93" i="19"/>
  <c r="R23" i="19"/>
  <c r="AB55" i="19"/>
  <c r="Q97" i="19"/>
  <c r="J32" i="19"/>
  <c r="AB72" i="19"/>
  <c r="T8" i="19"/>
  <c r="W40" i="19"/>
  <c r="P90" i="19"/>
  <c r="W30" i="19"/>
  <c r="V90" i="19"/>
  <c r="R7" i="19"/>
  <c r="W48" i="19"/>
  <c r="V80" i="19"/>
  <c r="I65" i="19"/>
  <c r="AA8" i="19"/>
  <c r="S50" i="19"/>
  <c r="M66" i="19"/>
  <c r="J94" i="19"/>
  <c r="T24" i="19"/>
  <c r="AA13" i="19"/>
  <c r="Q51" i="19"/>
  <c r="R65" i="19"/>
  <c r="M89" i="19"/>
  <c r="J36" i="19"/>
  <c r="Q69" i="19"/>
  <c r="I100" i="19"/>
  <c r="T58" i="19"/>
  <c r="R78" i="19"/>
  <c r="R5" i="19"/>
  <c r="P12" i="19"/>
  <c r="P46" i="19"/>
  <c r="J63" i="19"/>
  <c r="Q87" i="19"/>
  <c r="T11" i="19"/>
  <c r="R99" i="19"/>
  <c r="M32" i="19"/>
  <c r="W58" i="19"/>
  <c r="W77" i="19"/>
  <c r="T48" i="19"/>
  <c r="AA59" i="19"/>
  <c r="C86" i="19"/>
  <c r="V25" i="19"/>
  <c r="W92" i="19"/>
  <c r="R12" i="19"/>
  <c r="C38" i="19"/>
  <c r="H38" i="19"/>
  <c r="Q80" i="19"/>
  <c r="P91" i="19"/>
  <c r="V4" i="19"/>
  <c r="Q65" i="19"/>
  <c r="J24" i="19"/>
  <c r="AB5" i="19"/>
  <c r="I55" i="19"/>
  <c r="J4" i="19"/>
  <c r="AA4" i="19"/>
  <c r="H39" i="19"/>
  <c r="R76" i="19"/>
  <c r="U87" i="19"/>
  <c r="C50" i="19"/>
  <c r="U38" i="19"/>
  <c r="Q15" i="19"/>
  <c r="H55" i="19"/>
  <c r="Q10" i="19"/>
  <c r="U53" i="19"/>
  <c r="H93" i="19"/>
  <c r="Q46" i="19"/>
  <c r="M97" i="19"/>
  <c r="S24" i="19"/>
  <c r="H57" i="19"/>
  <c r="I14" i="19"/>
  <c r="S34" i="19"/>
  <c r="H75" i="19"/>
  <c r="H10" i="19"/>
  <c r="T46" i="19"/>
  <c r="J46" i="19"/>
  <c r="S32" i="19"/>
  <c r="H14" i="19"/>
  <c r="R53" i="19"/>
  <c r="I58" i="19"/>
  <c r="H86" i="19"/>
  <c r="C69" i="19"/>
  <c r="W9" i="19"/>
  <c r="P51" i="19"/>
  <c r="M69" i="19"/>
  <c r="U95" i="19"/>
  <c r="R25" i="19"/>
  <c r="T14" i="19"/>
  <c r="M52" i="19"/>
  <c r="Q66" i="19"/>
  <c r="V91" i="19"/>
  <c r="H47" i="19"/>
  <c r="T70" i="19"/>
  <c r="Q11" i="19"/>
  <c r="R59" i="19"/>
  <c r="M80" i="19"/>
  <c r="J8" i="19"/>
  <c r="C14" i="19"/>
  <c r="P47" i="19"/>
  <c r="V65" i="19"/>
  <c r="J88" i="19"/>
  <c r="V14" i="19"/>
  <c r="W90" i="19"/>
  <c r="AA48" i="19"/>
  <c r="V12" i="19"/>
  <c r="W71" i="19"/>
  <c r="C31" i="19"/>
  <c r="M50" i="19"/>
  <c r="V7" i="19"/>
  <c r="P31" i="19"/>
  <c r="AB12" i="19"/>
  <c r="M79" i="19"/>
  <c r="U61" i="19"/>
  <c r="J98" i="19"/>
  <c r="C54" i="19"/>
  <c r="J40" i="19"/>
  <c r="P40" i="19"/>
  <c r="S56" i="19"/>
  <c r="H31" i="19"/>
  <c r="T61" i="19"/>
  <c r="H99" i="19"/>
  <c r="Q50" i="19"/>
  <c r="C32" i="19"/>
  <c r="H32" i="19"/>
  <c r="T60" i="19"/>
  <c r="J14" i="19"/>
  <c r="C37" i="19"/>
  <c r="AA75" i="19"/>
  <c r="AB11" i="19"/>
  <c r="C49" i="19"/>
  <c r="I8" i="19"/>
  <c r="W34" i="19"/>
  <c r="M24" i="19"/>
  <c r="R66" i="19"/>
  <c r="AB58" i="19"/>
  <c r="AB86" i="19"/>
  <c r="M70" i="19"/>
  <c r="S10" i="19"/>
  <c r="S53" i="19"/>
  <c r="R70" i="19"/>
  <c r="C97" i="19"/>
  <c r="C30" i="19"/>
  <c r="AB15" i="19"/>
  <c r="T53" i="19"/>
  <c r="P69" i="19"/>
  <c r="M93" i="19"/>
  <c r="P48" i="19"/>
  <c r="P71" i="19"/>
  <c r="J12" i="19"/>
  <c r="M60" i="19"/>
  <c r="T86" i="19"/>
  <c r="C9" i="19"/>
  <c r="AA14" i="19"/>
  <c r="S48" i="19"/>
  <c r="T66" i="19"/>
  <c r="I91" i="19"/>
  <c r="V58" i="19"/>
  <c r="V9" i="19"/>
  <c r="AA94" i="19"/>
  <c r="AB102" i="19"/>
  <c r="AB46" i="19"/>
  <c r="I88" i="19"/>
  <c r="AB75" i="19"/>
  <c r="I40" i="19"/>
  <c r="AA100" i="19"/>
  <c r="H60" i="19"/>
  <c r="P11" i="19"/>
  <c r="R86" i="19"/>
  <c r="Q94" i="19"/>
  <c r="H65" i="19"/>
  <c r="U58" i="19"/>
  <c r="W70" i="19"/>
  <c r="H50" i="19"/>
  <c r="U94" i="19"/>
  <c r="AB70" i="19"/>
  <c r="S49" i="19"/>
  <c r="T30" i="19"/>
  <c r="Q57" i="19"/>
  <c r="V47" i="19"/>
  <c r="U36" i="19"/>
  <c r="J67" i="19"/>
  <c r="S25" i="19"/>
  <c r="J49" i="19"/>
  <c r="S52" i="19"/>
  <c r="C16" i="19"/>
  <c r="W62" i="19"/>
  <c r="P35" i="19"/>
  <c r="V76" i="19"/>
  <c r="AB69" i="19"/>
  <c r="H90" i="19"/>
  <c r="AA102" i="19"/>
  <c r="J95" i="19"/>
  <c r="R85" i="19"/>
  <c r="AA68" i="19"/>
  <c r="C89" i="19"/>
  <c r="R102" i="19"/>
  <c r="I68" i="19"/>
  <c r="I80" i="19"/>
  <c r="I96" i="19"/>
  <c r="H56" i="19"/>
  <c r="H78" i="19"/>
  <c r="U97" i="19"/>
  <c r="U90" i="19"/>
  <c r="R88" i="19"/>
  <c r="R24" i="19"/>
  <c r="S55" i="19"/>
  <c r="Q8" i="19"/>
  <c r="C61" i="19"/>
  <c r="AA62" i="19"/>
  <c r="R69" i="19"/>
  <c r="V69" i="19"/>
  <c r="Q34" i="19"/>
  <c r="R56" i="19"/>
  <c r="I50" i="19"/>
  <c r="I57" i="19"/>
  <c r="I97" i="19"/>
  <c r="S74" i="19"/>
  <c r="P23" i="19"/>
  <c r="S23" i="19"/>
  <c r="AA76" i="19"/>
  <c r="P77" i="19"/>
  <c r="V66" i="19"/>
  <c r="AA56" i="19"/>
  <c r="C6" i="19"/>
  <c r="P9" i="19"/>
  <c r="P24" i="19"/>
  <c r="J90" i="19"/>
  <c r="Q85" i="19"/>
  <c r="V46" i="19"/>
  <c r="V102" i="19"/>
  <c r="V63" i="19"/>
  <c r="I12" i="19"/>
  <c r="J87" i="19"/>
  <c r="S98" i="19"/>
  <c r="J70" i="19"/>
  <c r="S59" i="19"/>
  <c r="T78" i="19"/>
  <c r="AB53" i="19"/>
  <c r="T100" i="19"/>
  <c r="AA77" i="19"/>
  <c r="I92" i="19"/>
  <c r="S35" i="19"/>
  <c r="C57" i="19"/>
  <c r="S47" i="19"/>
  <c r="R39" i="19"/>
  <c r="AB67" i="19"/>
  <c r="Q32" i="19"/>
  <c r="S17" i="19"/>
  <c r="AA52" i="19"/>
  <c r="C25" i="19"/>
  <c r="C62" i="19"/>
  <c r="R49" i="19"/>
  <c r="U76" i="19"/>
  <c r="Q73" i="19"/>
  <c r="AA90" i="19"/>
  <c r="S73" i="19"/>
  <c r="P97" i="19"/>
  <c r="V89" i="19"/>
  <c r="S69" i="19"/>
  <c r="W89" i="19"/>
  <c r="C46" i="19"/>
  <c r="AB68" i="19"/>
  <c r="AB80" i="19"/>
  <c r="AB96" i="19"/>
  <c r="C59" i="19"/>
  <c r="S79" i="19"/>
  <c r="C99" i="19"/>
  <c r="T95" i="19"/>
  <c r="H73" i="19"/>
  <c r="V39" i="19"/>
  <c r="AB63" i="19"/>
  <c r="C98" i="19"/>
  <c r="P54" i="19"/>
  <c r="R96" i="19"/>
  <c r="AA73" i="19"/>
  <c r="H69" i="19"/>
  <c r="R63" i="19"/>
  <c r="W13" i="19"/>
  <c r="S94" i="19"/>
  <c r="T23" i="19"/>
  <c r="I76" i="19"/>
  <c r="V59" i="19"/>
  <c r="C74" i="19"/>
  <c r="T72" i="19"/>
  <c r="H64" i="19"/>
  <c r="M92" i="19"/>
  <c r="Q60" i="19"/>
  <c r="C66" i="19"/>
  <c r="AB62" i="19"/>
  <c r="C55" i="19"/>
  <c r="Q9" i="19"/>
  <c r="T75" i="19"/>
  <c r="J16" i="19"/>
  <c r="J5" i="19"/>
  <c r="M73" i="19"/>
  <c r="C12" i="19"/>
  <c r="C72" i="19"/>
  <c r="T25" i="19"/>
  <c r="AA95" i="19"/>
  <c r="R11" i="19"/>
  <c r="J13" i="19"/>
  <c r="V70" i="19"/>
  <c r="T94" i="19"/>
  <c r="AB56" i="19"/>
  <c r="M102" i="19"/>
  <c r="AB78" i="19"/>
  <c r="AA92" i="19"/>
  <c r="Q36" i="19"/>
  <c r="P61" i="19"/>
  <c r="M6" i="19"/>
  <c r="I47" i="19"/>
  <c r="W67" i="19"/>
  <c r="P38" i="19"/>
  <c r="I35" i="19"/>
  <c r="AB64" i="19"/>
  <c r="AB25" i="19"/>
  <c r="U62" i="19"/>
  <c r="U6" i="19"/>
  <c r="S76" i="19"/>
  <c r="H74" i="19"/>
  <c r="U93" i="19"/>
  <c r="J74" i="19"/>
  <c r="T101" i="19"/>
  <c r="Q90" i="19"/>
  <c r="P72" i="19"/>
  <c r="R90" i="19"/>
  <c r="W46" i="19"/>
  <c r="T69" i="19"/>
  <c r="T85" i="19"/>
  <c r="T97" i="19"/>
  <c r="W59" i="19"/>
  <c r="J80" i="19"/>
  <c r="R100" i="19"/>
  <c r="V97" i="19"/>
  <c r="J101" i="19"/>
  <c r="W68" i="19"/>
  <c r="J68" i="19"/>
  <c r="H88" i="19"/>
  <c r="I99" i="19"/>
  <c r="Q23" i="19"/>
  <c r="T12" i="19"/>
  <c r="H67" i="19"/>
  <c r="R97" i="19"/>
  <c r="I89" i="19"/>
  <c r="U46" i="19"/>
  <c r="S58" i="19"/>
  <c r="P102" i="19"/>
  <c r="S36" i="19"/>
  <c r="AB95" i="19"/>
  <c r="S90" i="19"/>
  <c r="Q99" i="19"/>
  <c r="R64" i="19"/>
  <c r="R80" i="19"/>
  <c r="P93" i="19"/>
  <c r="C80" i="19"/>
  <c r="AB40" i="19"/>
  <c r="AB71" i="19"/>
  <c r="H95" i="19"/>
  <c r="U23" i="19"/>
  <c r="U8" i="19"/>
  <c r="W88" i="19"/>
  <c r="M51" i="19"/>
  <c r="J77" i="19"/>
  <c r="H30" i="19"/>
  <c r="J97" i="19"/>
  <c r="H23" i="19"/>
  <c r="J47" i="19"/>
  <c r="R71" i="19"/>
  <c r="S100" i="19"/>
  <c r="U59" i="19"/>
  <c r="R8" i="19"/>
  <c r="AA86" i="19"/>
  <c r="C92" i="19"/>
  <c r="V38" i="19"/>
  <c r="I61" i="19"/>
  <c r="Q52" i="19"/>
  <c r="AB48" i="19"/>
  <c r="C67" i="19"/>
  <c r="M48" i="19"/>
  <c r="C17" i="19"/>
  <c r="I64" i="19"/>
  <c r="J30" i="19"/>
  <c r="T62" i="19"/>
  <c r="R6" i="19"/>
  <c r="Q76" i="19"/>
  <c r="AA74" i="19"/>
  <c r="P94" i="19"/>
  <c r="I79" i="19"/>
  <c r="U101" i="19"/>
  <c r="P95" i="19"/>
  <c r="C73" i="19"/>
  <c r="V94" i="19"/>
  <c r="V51" i="19"/>
  <c r="V71" i="19"/>
  <c r="V87" i="19"/>
  <c r="V99" i="19"/>
  <c r="R60" i="19"/>
  <c r="U85" i="19"/>
  <c r="I101" i="19"/>
  <c r="S89" i="19"/>
  <c r="H89" i="19"/>
  <c r="P98" i="19"/>
  <c r="C13" i="19"/>
  <c r="AB66" i="19"/>
  <c r="AA49" i="19"/>
  <c r="U55" i="19"/>
  <c r="AA96" i="19"/>
  <c r="V5" i="19"/>
  <c r="S12" i="19"/>
  <c r="H54" i="19"/>
  <c r="V60" i="19"/>
  <c r="S97" i="19"/>
  <c r="J73" i="19"/>
  <c r="AB51" i="19"/>
  <c r="Q61" i="19"/>
  <c r="U65" i="19"/>
  <c r="U99" i="19"/>
  <c r="C101" i="19"/>
  <c r="H97" i="19"/>
  <c r="C47" i="19"/>
  <c r="R87" i="19"/>
  <c r="V98" i="19"/>
  <c r="M91" i="19"/>
  <c r="T54" i="19"/>
  <c r="S16" i="19"/>
  <c r="H25" i="19"/>
  <c r="J11" i="19"/>
  <c r="Q86" i="19"/>
  <c r="C39" i="19"/>
  <c r="R101" i="19"/>
  <c r="V50" i="19"/>
  <c r="C10" i="19"/>
  <c r="P80" i="19"/>
  <c r="J102" i="19"/>
  <c r="W60" i="19"/>
  <c r="W11" i="19"/>
  <c r="AA93" i="19"/>
  <c r="V92" i="19"/>
  <c r="W49" i="19"/>
  <c r="AA61" i="19"/>
  <c r="S15" i="19"/>
  <c r="I48" i="19"/>
  <c r="P17" i="19"/>
  <c r="I49" i="19"/>
  <c r="I15" i="19"/>
  <c r="V64" i="19"/>
  <c r="I36" i="19"/>
  <c r="S62" i="19"/>
  <c r="V6" i="19"/>
  <c r="P76" i="19"/>
  <c r="U77" i="19"/>
  <c r="C95" i="19"/>
  <c r="AB79" i="19"/>
  <c r="C68" i="19"/>
  <c r="C96" i="19"/>
  <c r="W73" i="19"/>
  <c r="Q95" i="19"/>
  <c r="P55" i="19"/>
  <c r="Q72" i="19"/>
  <c r="Q88" i="19"/>
  <c r="Q100" i="19"/>
  <c r="H66" i="19"/>
  <c r="C87" i="19"/>
  <c r="AB101" i="19"/>
  <c r="U102" i="19"/>
  <c r="R74" i="19"/>
  <c r="C56" i="19"/>
  <c r="H101" i="19"/>
  <c r="U79" i="19"/>
  <c r="M63" i="19"/>
  <c r="U57" i="19"/>
  <c r="T93" i="19"/>
  <c r="S92" i="19"/>
  <c r="R52" i="19"/>
  <c r="R30" i="19"/>
  <c r="C79" i="19"/>
  <c r="I95" i="19"/>
  <c r="W56" i="19"/>
  <c r="U69" i="19"/>
  <c r="R10" i="19"/>
  <c r="C100" i="19"/>
  <c r="T71" i="19"/>
  <c r="V54" i="19"/>
  <c r="T49" i="19"/>
  <c r="H62" i="19"/>
  <c r="W79" i="19"/>
  <c r="Q79" i="19"/>
  <c r="AB89" i="19"/>
  <c r="I60" i="19"/>
  <c r="U54" i="19"/>
  <c r="I7" i="19"/>
  <c r="Q74" i="19"/>
  <c r="H80" i="19"/>
  <c r="H46" i="19"/>
  <c r="U74" i="19"/>
  <c r="S85" i="19"/>
  <c r="AB73" i="19"/>
  <c r="P86" i="19"/>
  <c r="S37" i="19"/>
  <c r="T37" i="19"/>
  <c r="I93" i="19"/>
  <c r="J57" i="19"/>
  <c r="W23" i="19"/>
  <c r="H35" i="19"/>
  <c r="P4" i="19"/>
  <c r="U91" i="19"/>
  <c r="H48" i="19"/>
  <c r="Q5" i="19"/>
  <c r="S51" i="19"/>
  <c r="W10" i="19"/>
  <c r="W85" i="19"/>
  <c r="U5" i="19"/>
  <c r="AA65" i="19"/>
  <c r="C15" i="19"/>
  <c r="T96" i="19"/>
  <c r="T92" i="19"/>
  <c r="M7" i="19"/>
  <c r="H61" i="19"/>
  <c r="T9" i="19"/>
  <c r="P6" i="19"/>
  <c r="AA35" i="19"/>
  <c r="T6" i="19"/>
  <c r="S30" i="19"/>
  <c r="U64" i="19"/>
  <c r="U47" i="19"/>
  <c r="R62" i="19"/>
  <c r="I52" i="19"/>
  <c r="J76" i="19"/>
  <c r="P78" i="19"/>
  <c r="W95" i="19"/>
  <c r="W96" i="19"/>
  <c r="H96" i="19"/>
  <c r="T102" i="19"/>
  <c r="AA40" i="19"/>
  <c r="AB60" i="19"/>
  <c r="I23" i="19"/>
  <c r="P52" i="19"/>
  <c r="Q49" i="19"/>
  <c r="V78" i="19"/>
  <c r="AA101" i="19"/>
  <c r="I90" i="19"/>
  <c r="T65" i="19"/>
  <c r="V61" i="19"/>
  <c r="P7" i="19"/>
  <c r="V101" i="19"/>
  <c r="S102" i="19"/>
  <c r="Q71" i="19"/>
  <c r="R36" i="19"/>
  <c r="S101" i="19"/>
  <c r="R72" i="19"/>
  <c r="W78" i="19"/>
  <c r="AB23" i="19"/>
  <c r="V13" i="19"/>
  <c r="U37" i="19"/>
  <c r="P13" i="19"/>
  <c r="V23" i="19"/>
  <c r="M61" i="19"/>
  <c r="AA72" i="19"/>
  <c r="T34" i="19"/>
  <c r="Q70" i="19"/>
  <c r="AA63" i="19"/>
  <c r="P15" i="19"/>
  <c r="R4" i="19"/>
  <c r="Q64" i="19"/>
  <c r="Q102" i="19"/>
  <c r="H85" i="19"/>
  <c r="V85" i="19"/>
  <c r="Q63" i="19"/>
  <c r="T59" i="19"/>
  <c r="T56" i="19"/>
  <c r="P14" i="19"/>
  <c r="H37" i="19"/>
  <c r="J66" i="19"/>
  <c r="V74" i="19"/>
  <c r="C36" i="19"/>
  <c r="I78" i="19"/>
  <c r="C63" i="19"/>
  <c r="S65" i="19"/>
  <c r="J72" i="19"/>
  <c r="AA34" i="19"/>
  <c r="M100" i="19"/>
  <c r="I34" i="19"/>
  <c r="U78" i="19"/>
  <c r="AA60" i="19"/>
  <c r="U25" i="19"/>
  <c r="R15" i="19"/>
  <c r="J54" i="19"/>
  <c r="J17" i="19"/>
  <c r="Q25" i="19"/>
  <c r="T67" i="19"/>
  <c r="M64" i="19"/>
  <c r="H17" i="19"/>
  <c r="W52" i="19"/>
  <c r="P64" i="19"/>
  <c r="AA7" i="19"/>
  <c r="J31" i="19"/>
  <c r="H76" i="19"/>
  <c r="P66" i="19"/>
  <c r="I85" i="19"/>
  <c r="V100" i="19"/>
  <c r="T73" i="19"/>
  <c r="P79" i="19"/>
  <c r="P60" i="19"/>
  <c r="AA80" i="19"/>
  <c r="P100" i="19"/>
  <c r="P65" i="19"/>
  <c r="C78" i="19"/>
  <c r="C94" i="19"/>
  <c r="C51" i="19"/>
  <c r="I73" i="19"/>
  <c r="H94" i="19"/>
  <c r="T79" i="19"/>
  <c r="C90" i="19"/>
  <c r="I71" i="19"/>
  <c r="U63" i="19"/>
  <c r="R50" i="19"/>
  <c r="AB37" i="19"/>
  <c r="AB93" i="19"/>
  <c r="R55" i="19"/>
  <c r="P5" i="19"/>
  <c r="R77" i="19"/>
  <c r="S93" i="19"/>
  <c r="U51" i="19"/>
  <c r="AA36" i="19"/>
  <c r="AB65" i="19"/>
  <c r="I17" i="19"/>
  <c r="S57" i="19"/>
  <c r="S31" i="19"/>
  <c r="T16" i="19"/>
  <c r="C52" i="19"/>
  <c r="H7" i="19"/>
  <c r="W76" i="19"/>
  <c r="R68" i="19"/>
  <c r="Q101" i="19"/>
  <c r="W51" i="19"/>
  <c r="R37" i="19"/>
  <c r="U13" i="19"/>
  <c r="M71" i="19"/>
  <c r="T51" i="19"/>
  <c r="T80" i="19"/>
  <c r="P30" i="19"/>
  <c r="U30" i="19"/>
  <c r="S67" i="19"/>
  <c r="W17" i="19"/>
  <c r="J64" i="19"/>
  <c r="AB31" i="19"/>
  <c r="AB85" i="19"/>
  <c r="J79" i="19"/>
  <c r="S95" i="19"/>
  <c r="U88" i="19"/>
  <c r="I98" i="19"/>
  <c r="W32" i="19"/>
  <c r="H53" i="19"/>
  <c r="P53" i="19"/>
  <c r="W14" i="19"/>
  <c r="U96" i="19"/>
  <c r="Q56" i="19"/>
  <c r="H8" i="19"/>
  <c r="H72" i="19"/>
  <c r="Q78" i="19"/>
  <c r="R94" i="19"/>
  <c r="C53" i="19"/>
  <c r="T68" i="19"/>
  <c r="U48" i="19"/>
  <c r="W93" i="19"/>
  <c r="H70" i="19"/>
  <c r="Q35" i="19"/>
  <c r="M25" i="19"/>
  <c r="R57" i="19"/>
  <c r="T36" i="19"/>
  <c r="U35" i="19"/>
  <c r="P67" i="19"/>
  <c r="M23" i="19"/>
  <c r="V35" i="19"/>
  <c r="T52" i="19"/>
  <c r="J15" i="19"/>
  <c r="S61" i="19"/>
  <c r="I31" i="19"/>
  <c r="C76" i="19"/>
  <c r="I69" i="19"/>
  <c r="V88" i="19"/>
  <c r="H102" i="19"/>
  <c r="T89" i="19"/>
  <c r="W80" i="19"/>
  <c r="H68" i="19"/>
  <c r="P88" i="19"/>
  <c r="W101" i="19"/>
  <c r="W66" i="19"/>
  <c r="R79" i="19"/>
  <c r="R95" i="19"/>
  <c r="Q55" i="19"/>
  <c r="T74" i="19"/>
  <c r="J96" i="19"/>
  <c r="J89" i="19"/>
  <c r="C102" i="19"/>
  <c r="T64" i="19"/>
  <c r="AA89" i="19"/>
  <c r="R35" i="19"/>
  <c r="H24" i="19"/>
  <c r="J92" i="19"/>
  <c r="S64" i="19"/>
  <c r="V73" i="19"/>
  <c r="C71" i="19"/>
  <c r="C34" i="19"/>
  <c r="U52" i="19"/>
  <c r="AB97" i="19"/>
  <c r="T90" i="19"/>
  <c r="W94" i="19"/>
  <c r="AB65" i="18"/>
  <c r="S65" i="18"/>
  <c r="C79" i="17"/>
  <c r="H69" i="17"/>
  <c r="R58" i="17"/>
  <c r="H34" i="17"/>
  <c r="C30" i="17"/>
  <c r="S14" i="17"/>
  <c r="S5" i="17"/>
  <c r="T65" i="18"/>
  <c r="C65" i="18"/>
  <c r="J106" i="17"/>
  <c r="J99" i="17"/>
  <c r="I94" i="17"/>
  <c r="U89" i="17"/>
  <c r="J88" i="17"/>
  <c r="M87" i="17"/>
  <c r="W85" i="17"/>
  <c r="C85" i="17"/>
  <c r="Q83" i="17"/>
  <c r="J82" i="17"/>
  <c r="W80" i="17"/>
  <c r="P75" i="17"/>
  <c r="W73" i="17"/>
  <c r="C73" i="17"/>
  <c r="C69" i="17"/>
  <c r="J59" i="17"/>
  <c r="Q58" i="17"/>
  <c r="H57" i="17"/>
  <c r="P53" i="17"/>
  <c r="I41" i="17"/>
  <c r="J38" i="17"/>
  <c r="C34" i="17"/>
  <c r="T25" i="17"/>
  <c r="R14" i="17"/>
  <c r="Q23" i="17"/>
  <c r="R11" i="17"/>
  <c r="R8" i="17"/>
  <c r="J107" i="17"/>
  <c r="P65" i="18"/>
  <c r="I65" i="18"/>
  <c r="H94" i="17"/>
  <c r="V90" i="17"/>
  <c r="J87" i="17"/>
  <c r="AB79" i="17"/>
  <c r="AB69" i="17"/>
  <c r="Q66" i="17"/>
  <c r="I59" i="17"/>
  <c r="P58" i="17"/>
  <c r="C57" i="17"/>
  <c r="C54" i="17"/>
  <c r="M53" i="17"/>
  <c r="H41" i="17"/>
  <c r="J39" i="17"/>
  <c r="I38" i="17"/>
  <c r="M33" i="17"/>
  <c r="S25" i="17"/>
  <c r="P15" i="17"/>
  <c r="Q65" i="18"/>
  <c r="H106" i="17"/>
  <c r="C94" i="17"/>
  <c r="U90" i="17"/>
  <c r="J89" i="17"/>
  <c r="I87" i="17"/>
  <c r="U85" i="17"/>
  <c r="H82" i="17"/>
  <c r="AA79" i="17"/>
  <c r="J75" i="17"/>
  <c r="AA69" i="17"/>
  <c r="V68" i="17"/>
  <c r="P66" i="17"/>
  <c r="H59" i="17"/>
  <c r="J53" i="17"/>
  <c r="C41" i="17"/>
  <c r="H38" i="17"/>
  <c r="I25" i="17"/>
  <c r="P23" i="17"/>
  <c r="I14" i="17"/>
  <c r="U65" i="18"/>
  <c r="V65" i="18"/>
  <c r="AA94" i="17"/>
  <c r="R90" i="17"/>
  <c r="C14" i="17"/>
  <c r="C5" i="17"/>
  <c r="C11" i="17"/>
  <c r="C8" i="17"/>
  <c r="W65" i="18"/>
  <c r="W94" i="17"/>
  <c r="Q90" i="17"/>
  <c r="W87" i="17"/>
  <c r="M84" i="17"/>
  <c r="Q79" i="17"/>
  <c r="R69" i="17"/>
  <c r="I66" i="17"/>
  <c r="AB16" i="17"/>
  <c r="AB14" i="17"/>
  <c r="AB5" i="17"/>
  <c r="M65" i="18"/>
  <c r="R65" i="18"/>
  <c r="AA108" i="17"/>
  <c r="AA106" i="17"/>
  <c r="S100" i="17"/>
  <c r="T99" i="17"/>
  <c r="M97" i="17"/>
  <c r="U94" i="17"/>
  <c r="I92" i="17"/>
  <c r="H65" i="18"/>
  <c r="M108" i="17"/>
  <c r="V106" i="17"/>
  <c r="Q100" i="17"/>
  <c r="T94" i="17"/>
  <c r="S88" i="17"/>
  <c r="T87" i="17"/>
  <c r="M85" i="17"/>
  <c r="U82" i="17"/>
  <c r="I80" i="17"/>
  <c r="J79" i="17"/>
  <c r="U75" i="17"/>
  <c r="M73" i="17"/>
  <c r="M69" i="17"/>
  <c r="M65" i="17"/>
  <c r="C64" i="17"/>
  <c r="R59" i="17"/>
  <c r="U58" i="17"/>
  <c r="U57" i="17"/>
  <c r="I55" i="17"/>
  <c r="T53" i="17"/>
  <c r="T41" i="17"/>
  <c r="S39" i="17"/>
  <c r="T38" i="17"/>
  <c r="AA34" i="17"/>
  <c r="T33" i="17"/>
  <c r="V30" i="17"/>
  <c r="AA25" i="17"/>
  <c r="W24" i="17"/>
  <c r="V14" i="17"/>
  <c r="V13" i="17"/>
  <c r="W11" i="17"/>
  <c r="W8" i="17"/>
  <c r="V5" i="17"/>
  <c r="V4" i="17"/>
  <c r="AA65" i="18"/>
  <c r="J65" i="18"/>
  <c r="M100" i="17"/>
  <c r="S97" i="17"/>
  <c r="V94" i="17"/>
  <c r="H89" i="17"/>
  <c r="H87" i="17"/>
  <c r="S82" i="17"/>
  <c r="C80" i="17"/>
  <c r="I75" i="17"/>
  <c r="AB72" i="17"/>
  <c r="P65" i="17"/>
  <c r="Q59" i="17"/>
  <c r="T57" i="17"/>
  <c r="H55" i="17"/>
  <c r="H39" i="17"/>
  <c r="AB33" i="17"/>
  <c r="H24" i="17"/>
  <c r="H14" i="17"/>
  <c r="U11" i="17"/>
  <c r="V8" i="17"/>
  <c r="W5" i="17"/>
  <c r="M93" i="17"/>
  <c r="M79" i="17"/>
  <c r="AB64" i="17"/>
  <c r="AB53" i="17"/>
  <c r="J42" i="17"/>
  <c r="AA96" i="17"/>
  <c r="I79" i="17"/>
  <c r="V58" i="17"/>
  <c r="AB30" i="17"/>
  <c r="T17" i="17"/>
  <c r="AA104" i="17"/>
  <c r="S90" i="17"/>
  <c r="T73" i="17"/>
  <c r="M60" i="17"/>
  <c r="S17" i="17"/>
  <c r="J60" i="17"/>
  <c r="U39" i="17"/>
  <c r="U36" i="17"/>
  <c r="AB11" i="17"/>
  <c r="Q39" i="17"/>
  <c r="AB106" i="17"/>
  <c r="P97" i="17"/>
  <c r="S94" i="17"/>
  <c r="AB84" i="17"/>
  <c r="C82" i="17"/>
  <c r="J65" i="17"/>
  <c r="P59" i="17"/>
  <c r="P57" i="17"/>
  <c r="C55" i="17"/>
  <c r="V33" i="17"/>
  <c r="I16" i="17"/>
  <c r="U8" i="17"/>
  <c r="U5" i="17"/>
  <c r="H16" i="17"/>
  <c r="I11" i="17"/>
  <c r="Q40" i="17"/>
  <c r="W17" i="17"/>
  <c r="Q102" i="17"/>
  <c r="C91" i="17"/>
  <c r="S76" i="17"/>
  <c r="M66" i="17"/>
  <c r="W58" i="17"/>
  <c r="R33" i="17"/>
  <c r="H5" i="17"/>
  <c r="J69" i="17"/>
  <c r="P38" i="17"/>
  <c r="V10" i="17"/>
  <c r="H96" i="17"/>
  <c r="H64" i="17"/>
  <c r="V25" i="17"/>
  <c r="AA4" i="17"/>
  <c r="W34" i="17"/>
  <c r="U14" i="17"/>
  <c r="S36" i="17"/>
  <c r="T106" i="17"/>
  <c r="AA99" i="17"/>
  <c r="I97" i="17"/>
  <c r="M94" i="17"/>
  <c r="I84" i="17"/>
  <c r="W79" i="17"/>
  <c r="W69" i="17"/>
  <c r="I65" i="17"/>
  <c r="C59" i="17"/>
  <c r="U33" i="17"/>
  <c r="AB31" i="17"/>
  <c r="AB13" i="17"/>
  <c r="T5" i="17"/>
  <c r="U35" i="17"/>
  <c r="AA13" i="17"/>
  <c r="R99" i="17"/>
  <c r="Q88" i="17"/>
  <c r="R71" i="17"/>
  <c r="T56" i="17"/>
  <c r="V17" i="17"/>
  <c r="Q76" i="17"/>
  <c r="H66" i="17"/>
  <c r="R56" i="17"/>
  <c r="H35" i="17"/>
  <c r="W25" i="17"/>
  <c r="J13" i="17"/>
  <c r="AB92" i="17"/>
  <c r="H79" i="17"/>
  <c r="C66" i="17"/>
  <c r="U53" i="17"/>
  <c r="V7" i="17"/>
  <c r="I50" i="17"/>
  <c r="AA14" i="17"/>
  <c r="AA32" i="17"/>
  <c r="W32" i="17"/>
  <c r="AA16" i="17"/>
  <c r="S106" i="17"/>
  <c r="U99" i="17"/>
  <c r="H97" i="17"/>
  <c r="T88" i="17"/>
  <c r="M86" i="17"/>
  <c r="H84" i="17"/>
  <c r="P81" i="17"/>
  <c r="P79" i="17"/>
  <c r="T71" i="17"/>
  <c r="Q69" i="17"/>
  <c r="V60" i="17"/>
  <c r="U38" i="17"/>
  <c r="S33" i="17"/>
  <c r="I8" i="17"/>
  <c r="M81" i="17"/>
  <c r="P69" i="17"/>
  <c r="S60" i="17"/>
  <c r="W51" i="17"/>
  <c r="T35" i="17"/>
  <c r="AB10" i="17"/>
  <c r="P88" i="17"/>
  <c r="AB73" i="17"/>
  <c r="R60" i="17"/>
  <c r="C51" i="17"/>
  <c r="J15" i="17"/>
  <c r="C99" i="17"/>
  <c r="T83" i="17"/>
  <c r="I69" i="17"/>
  <c r="AB41" i="17"/>
  <c r="AA30" i="17"/>
  <c r="AB4" i="17"/>
  <c r="S53" i="17"/>
  <c r="H25" i="17"/>
  <c r="AB34" i="17"/>
  <c r="C17" i="17"/>
  <c r="AB24" i="17"/>
  <c r="W104" i="17"/>
  <c r="V101" i="17"/>
  <c r="AA92" i="17"/>
  <c r="P90" i="17"/>
  <c r="AB87" i="17"/>
  <c r="T85" i="17"/>
  <c r="AB80" i="17"/>
  <c r="Q73" i="17"/>
  <c r="S58" i="17"/>
  <c r="Q32" i="17"/>
  <c r="Q104" i="17"/>
  <c r="H101" i="17"/>
  <c r="M98" i="17"/>
  <c r="T95" i="17"/>
  <c r="S92" i="17"/>
  <c r="M90" i="17"/>
  <c r="V87" i="17"/>
  <c r="Q85" i="17"/>
  <c r="T80" i="17"/>
  <c r="U78" i="17"/>
  <c r="W75" i="17"/>
  <c r="P73" i="17"/>
  <c r="P68" i="17"/>
  <c r="AB55" i="17"/>
  <c r="R53" i="17"/>
  <c r="AB43" i="17"/>
  <c r="U41" i="17"/>
  <c r="T39" i="17"/>
  <c r="H30" i="17"/>
  <c r="AA11" i="17"/>
  <c r="I104" i="17"/>
  <c r="R95" i="17"/>
  <c r="M92" i="17"/>
  <c r="U87" i="17"/>
  <c r="P85" i="17"/>
  <c r="W82" i="17"/>
  <c r="Q80" i="17"/>
  <c r="Q78" i="17"/>
  <c r="V75" i="17"/>
  <c r="J73" i="17"/>
  <c r="AB65" i="17"/>
  <c r="T55" i="17"/>
  <c r="I53" i="17"/>
  <c r="S41" i="17"/>
  <c r="R39" i="17"/>
  <c r="S34" i="17"/>
  <c r="T14" i="17"/>
  <c r="H108" i="17"/>
  <c r="AB97" i="17"/>
  <c r="C92" i="17"/>
  <c r="S87" i="17"/>
  <c r="J85" i="17"/>
  <c r="V82" i="17"/>
  <c r="M80" i="17"/>
  <c r="P78" i="17"/>
  <c r="T75" i="17"/>
  <c r="I73" i="17"/>
  <c r="T65" i="17"/>
  <c r="AB62" i="17"/>
  <c r="W59" i="17"/>
  <c r="W57" i="17"/>
  <c r="M55" i="17"/>
  <c r="P41" i="17"/>
  <c r="AB8" i="17"/>
  <c r="P100" i="17"/>
  <c r="AA97" i="17"/>
  <c r="AB94" i="17"/>
  <c r="AA89" i="17"/>
  <c r="R87" i="17"/>
  <c r="I85" i="17"/>
  <c r="T82" i="17"/>
  <c r="H80" i="17"/>
  <c r="S75" i="17"/>
  <c r="Q65" i="17"/>
  <c r="H62" i="17"/>
  <c r="V59" i="17"/>
  <c r="V57" i="17"/>
  <c r="J55" i="17"/>
  <c r="I24" i="17"/>
  <c r="V16" i="17"/>
  <c r="V11" i="17"/>
  <c r="AA8" i="17"/>
  <c r="AA5" i="17"/>
  <c r="Q38" i="17"/>
  <c r="AB25" i="17"/>
  <c r="P99" i="17"/>
  <c r="U64" i="17"/>
  <c r="V53" i="17"/>
  <c r="AA44" i="17"/>
  <c r="I33" i="17"/>
  <c r="AB7" i="17"/>
  <c r="W101" i="17"/>
  <c r="AB85" i="17"/>
  <c r="T58" i="17"/>
  <c r="AA39" i="17"/>
  <c r="V41" i="17"/>
  <c r="V36" i="17"/>
  <c r="W14" i="17"/>
  <c r="I4" i="17"/>
  <c r="C43" i="17"/>
  <c r="H61" i="17"/>
  <c r="W42" i="17"/>
  <c r="H77" i="17"/>
  <c r="Q52" i="17"/>
  <c r="I103" i="17"/>
  <c r="AB82" i="17"/>
  <c r="AA85" i="17"/>
  <c r="U102" i="17"/>
  <c r="AA101" i="17"/>
  <c r="Q42" i="17"/>
  <c r="Q60" i="17"/>
  <c r="I36" i="17"/>
  <c r="AB75" i="17"/>
  <c r="S31" i="17"/>
  <c r="M91" i="17"/>
  <c r="C32" i="17"/>
  <c r="C35" i="17"/>
  <c r="AA84" i="17"/>
  <c r="U67" i="18"/>
  <c r="J97" i="17"/>
  <c r="P92" i="17"/>
  <c r="S24" i="17"/>
  <c r="AA57" i="17"/>
  <c r="AA82" i="17"/>
  <c r="AA22" i="18"/>
  <c r="C25" i="17"/>
  <c r="S73" i="17"/>
  <c r="V30" i="18"/>
  <c r="AB39" i="17"/>
  <c r="AB99" i="17"/>
  <c r="AB9" i="17"/>
  <c r="V85" i="17"/>
  <c r="AB12" i="18"/>
  <c r="V92" i="17"/>
  <c r="V84" i="18"/>
  <c r="I54" i="17"/>
  <c r="M88" i="17"/>
  <c r="AA48" i="18"/>
  <c r="AA60" i="18"/>
  <c r="C38" i="18"/>
  <c r="H60" i="18"/>
  <c r="AB4" i="18"/>
  <c r="M51" i="18"/>
  <c r="S5" i="18"/>
  <c r="T8" i="18"/>
  <c r="V73" i="18"/>
  <c r="T80" i="18"/>
  <c r="AA35" i="18"/>
  <c r="W8" i="18"/>
  <c r="M52" i="18"/>
  <c r="AB92" i="18"/>
  <c r="AA47" i="18"/>
  <c r="T101" i="18"/>
  <c r="M90" i="18"/>
  <c r="R68" i="18"/>
  <c r="T14" i="18"/>
  <c r="AB72" i="18"/>
  <c r="S35" i="18"/>
  <c r="H49" i="18"/>
  <c r="R92" i="18"/>
  <c r="M49" i="18"/>
  <c r="Q46" i="18"/>
  <c r="AA82" i="18"/>
  <c r="J12" i="18"/>
  <c r="T68" i="18"/>
  <c r="I89" i="18"/>
  <c r="M22" i="18"/>
  <c r="AB7" i="18"/>
  <c r="S51" i="18"/>
  <c r="I72" i="18"/>
  <c r="S90" i="18"/>
  <c r="M81" i="18"/>
  <c r="M48" i="18"/>
  <c r="I74" i="18"/>
  <c r="T90" i="18"/>
  <c r="T22" i="18"/>
  <c r="S89" i="18"/>
  <c r="R83" i="18"/>
  <c r="Q36" i="18"/>
  <c r="T69" i="18"/>
  <c r="M97" i="18"/>
  <c r="P6" i="18"/>
  <c r="P24" i="18"/>
  <c r="J62" i="18"/>
  <c r="C93" i="18"/>
  <c r="J9" i="18"/>
  <c r="AA69" i="18"/>
  <c r="AA94" i="18"/>
  <c r="C39" i="18"/>
  <c r="I39" i="18"/>
  <c r="W64" i="18"/>
  <c r="I58" i="18"/>
  <c r="Q67" i="18"/>
  <c r="J40" i="18"/>
  <c r="AA63" i="18"/>
  <c r="U9" i="18"/>
  <c r="AB53" i="18"/>
  <c r="Q13" i="18"/>
  <c r="V15" i="18"/>
  <c r="U48" i="18"/>
  <c r="I40" i="18"/>
  <c r="S13" i="18"/>
  <c r="U36" i="18"/>
  <c r="H52" i="18"/>
  <c r="U39" i="18"/>
  <c r="R76" i="18"/>
  <c r="T88" i="18"/>
  <c r="U32" i="18"/>
  <c r="S34" i="18"/>
  <c r="AA35" i="17"/>
  <c r="C42" i="17"/>
  <c r="C77" i="17"/>
  <c r="H52" i="17"/>
  <c r="H103" i="17"/>
  <c r="AA41" i="17"/>
  <c r="AB96" i="17"/>
  <c r="S102" i="17"/>
  <c r="W44" i="17"/>
  <c r="I52" i="17"/>
  <c r="C67" i="17"/>
  <c r="AB36" i="17"/>
  <c r="AA87" i="17"/>
  <c r="C31" i="17"/>
  <c r="I99" i="17"/>
  <c r="P39" i="17"/>
  <c r="AB35" i="17"/>
  <c r="V91" i="17"/>
  <c r="Q73" i="18"/>
  <c r="S99" i="17"/>
  <c r="P95" i="17"/>
  <c r="J25" i="17"/>
  <c r="AA59" i="17"/>
  <c r="R85" i="17"/>
  <c r="AB62" i="18"/>
  <c r="H33" i="17"/>
  <c r="H75" i="17"/>
  <c r="AB37" i="18"/>
  <c r="I44" i="17"/>
  <c r="M107" i="17"/>
  <c r="V55" i="17"/>
  <c r="Q87" i="17"/>
  <c r="S23" i="18"/>
  <c r="M95" i="17"/>
  <c r="P90" i="18"/>
  <c r="AA55" i="17"/>
  <c r="W89" i="17"/>
  <c r="C60" i="18"/>
  <c r="J38" i="18"/>
  <c r="T5" i="18"/>
  <c r="M85" i="18"/>
  <c r="AB16" i="18"/>
  <c r="R56" i="18"/>
  <c r="AA11" i="18"/>
  <c r="AB11" i="18"/>
  <c r="R80" i="18"/>
  <c r="H16" i="18"/>
  <c r="P49" i="18"/>
  <c r="T23" i="18"/>
  <c r="J55" i="18"/>
  <c r="H94" i="18"/>
  <c r="AB49" i="18"/>
  <c r="Q9" i="18"/>
  <c r="J92" i="18"/>
  <c r="R70" i="18"/>
  <c r="C30" i="18"/>
  <c r="W40" i="17"/>
  <c r="V42" i="17"/>
  <c r="U91" i="17"/>
  <c r="C52" i="17"/>
  <c r="AB56" i="18"/>
  <c r="P104" i="17"/>
  <c r="Q15" i="17"/>
  <c r="R102" i="17"/>
  <c r="Q53" i="17"/>
  <c r="AB56" i="17"/>
  <c r="AB76" i="17"/>
  <c r="T36" i="17"/>
  <c r="H92" i="17"/>
  <c r="R42" i="17"/>
  <c r="J103" i="17"/>
  <c r="U7" i="17"/>
  <c r="V35" i="17"/>
  <c r="Q103" i="17"/>
  <c r="W79" i="18"/>
  <c r="W35" i="18"/>
  <c r="W4" i="18"/>
  <c r="P30" i="17"/>
  <c r="V62" i="17"/>
  <c r="AB88" i="17"/>
  <c r="P75" i="18"/>
  <c r="AA33" i="17"/>
  <c r="S78" i="17"/>
  <c r="AA51" i="18"/>
  <c r="U55" i="17"/>
  <c r="I31" i="18"/>
  <c r="C62" i="17"/>
  <c r="M89" i="17"/>
  <c r="AB6" i="17"/>
  <c r="W96" i="17"/>
  <c r="V96" i="18"/>
  <c r="H65" i="17"/>
  <c r="J90" i="17"/>
  <c r="J60" i="18"/>
  <c r="W38" i="18"/>
  <c r="H38" i="18"/>
  <c r="U90" i="18"/>
  <c r="AA67" i="18"/>
  <c r="AB60" i="18"/>
  <c r="AB14" i="18"/>
  <c r="Q55" i="18"/>
  <c r="C84" i="18"/>
  <c r="I47" i="18"/>
  <c r="W50" i="18"/>
  <c r="AA30" i="18"/>
  <c r="V58" i="18"/>
  <c r="AA103" i="18"/>
  <c r="I51" i="18"/>
  <c r="AA16" i="18"/>
  <c r="J93" i="18"/>
  <c r="W72" i="18"/>
  <c r="T35" i="18"/>
  <c r="H82" i="18"/>
  <c r="Q5" i="18"/>
  <c r="AB51" i="18"/>
  <c r="AA99" i="18"/>
  <c r="S61" i="18"/>
  <c r="I56" i="18"/>
  <c r="AB94" i="18"/>
  <c r="J16" i="18"/>
  <c r="C72" i="18"/>
  <c r="V92" i="18"/>
  <c r="J29" i="18"/>
  <c r="I10" i="18"/>
  <c r="U55" i="18"/>
  <c r="I77" i="18"/>
  <c r="W92" i="18"/>
  <c r="Q11" i="18"/>
  <c r="U50" i="18"/>
  <c r="J77" i="18"/>
  <c r="S93" i="18"/>
  <c r="P48" i="18"/>
  <c r="R95" i="18"/>
  <c r="T94" i="18"/>
  <c r="R48" i="18"/>
  <c r="W75" i="18"/>
  <c r="AB99" i="18"/>
  <c r="M24" i="18"/>
  <c r="R36" i="18"/>
  <c r="W69" i="18"/>
  <c r="W94" i="18"/>
  <c r="H22" i="18"/>
  <c r="C75" i="18"/>
  <c r="T97" i="18"/>
  <c r="AB40" i="18"/>
  <c r="P46" i="18"/>
  <c r="U64" i="18"/>
  <c r="H58" i="18"/>
  <c r="I67" i="18"/>
  <c r="AA54" i="18"/>
  <c r="W63" i="18"/>
  <c r="R24" i="18"/>
  <c r="AA53" i="18"/>
  <c r="Q16" i="18"/>
  <c r="W23" i="18"/>
  <c r="U57" i="18"/>
  <c r="P16" i="18"/>
  <c r="W15" i="18"/>
  <c r="Q37" i="18"/>
  <c r="J56" i="18"/>
  <c r="AB76" i="18"/>
  <c r="P76" i="18"/>
  <c r="R88" i="18"/>
  <c r="M54" i="18"/>
  <c r="AA34" i="18"/>
  <c r="R36" i="17"/>
  <c r="T42" i="17"/>
  <c r="AB91" i="17"/>
  <c r="AB52" i="17"/>
  <c r="AA62" i="17"/>
  <c r="V104" i="17"/>
  <c r="U51" i="17"/>
  <c r="P102" i="17"/>
  <c r="Q17" i="17"/>
  <c r="P60" i="17"/>
  <c r="P76" i="17"/>
  <c r="U63" i="17"/>
  <c r="Q50" i="18"/>
  <c r="W52" i="17"/>
  <c r="P9" i="17"/>
  <c r="I7" i="17"/>
  <c r="R40" i="17"/>
  <c r="AB9" i="18"/>
  <c r="Q85" i="18"/>
  <c r="V49" i="18"/>
  <c r="W10" i="18"/>
  <c r="C33" i="17"/>
  <c r="W64" i="17"/>
  <c r="Q92" i="17"/>
  <c r="V93" i="18"/>
  <c r="C39" i="17"/>
  <c r="S80" i="17"/>
  <c r="AA57" i="18"/>
  <c r="S56" i="17"/>
  <c r="V38" i="18"/>
  <c r="V64" i="17"/>
  <c r="U92" i="17"/>
  <c r="R5" i="17"/>
  <c r="V97" i="17"/>
  <c r="P102" i="18"/>
  <c r="U69" i="17"/>
  <c r="W92" i="17"/>
  <c r="AA7" i="18"/>
  <c r="AB38" i="18"/>
  <c r="M47" i="18"/>
  <c r="V85" i="18"/>
  <c r="R5" i="18"/>
  <c r="R11" i="18"/>
  <c r="W47" i="18"/>
  <c r="R73" i="18"/>
  <c r="V97" i="18"/>
  <c r="M50" i="18"/>
  <c r="T61" i="18"/>
  <c r="C8" i="18"/>
  <c r="T60" i="18"/>
  <c r="R49" i="18"/>
  <c r="J57" i="18"/>
  <c r="Q35" i="18"/>
  <c r="M99" i="18"/>
  <c r="C82" i="18"/>
  <c r="S37" i="18"/>
  <c r="T85" i="18"/>
  <c r="I7" i="18"/>
  <c r="I61" i="18"/>
  <c r="M102" i="18"/>
  <c r="W70" i="18"/>
  <c r="R61" i="18"/>
  <c r="U97" i="18"/>
  <c r="Q22" i="18"/>
  <c r="Q75" i="18"/>
  <c r="Q93" i="18"/>
  <c r="C48" i="18"/>
  <c r="P11" i="18"/>
  <c r="AA56" i="18"/>
  <c r="Q78" i="18"/>
  <c r="R93" i="18"/>
  <c r="P12" i="18"/>
  <c r="T51" i="18"/>
  <c r="S78" i="18"/>
  <c r="R94" i="18"/>
  <c r="C53" i="18"/>
  <c r="J75" i="18"/>
  <c r="S95" i="18"/>
  <c r="AB50" i="18"/>
  <c r="T77" i="18"/>
  <c r="AA101" i="18"/>
  <c r="S30" i="18"/>
  <c r="V37" i="18"/>
  <c r="S71" i="18"/>
  <c r="U95" i="18"/>
  <c r="AB22" i="18"/>
  <c r="AB75" i="18"/>
  <c r="M103" i="18"/>
  <c r="R9" i="18"/>
  <c r="W59" i="18"/>
  <c r="T64" i="18"/>
  <c r="W58" i="18"/>
  <c r="J7" i="18"/>
  <c r="H54" i="18"/>
  <c r="C63" i="18"/>
  <c r="S31" i="18"/>
  <c r="H53" i="18"/>
  <c r="AB67" i="17"/>
  <c r="S42" i="17"/>
  <c r="AA91" i="17"/>
  <c r="AA67" i="17"/>
  <c r="W97" i="17"/>
  <c r="T104" i="17"/>
  <c r="V51" i="17"/>
  <c r="M102" i="17"/>
  <c r="R17" i="17"/>
  <c r="I60" i="17"/>
  <c r="M76" i="17"/>
  <c r="V63" i="17"/>
  <c r="U10" i="17"/>
  <c r="H67" i="17"/>
  <c r="T32" i="17"/>
  <c r="H7" i="17"/>
  <c r="H40" i="17"/>
  <c r="AB15" i="18"/>
  <c r="W91" i="18"/>
  <c r="P55" i="18"/>
  <c r="J32" i="17"/>
  <c r="P42" i="17"/>
  <c r="W91" i="17"/>
  <c r="U103" i="17"/>
  <c r="P6" i="17"/>
  <c r="S104" i="17"/>
  <c r="AA64" i="17"/>
  <c r="AB36" i="18"/>
  <c r="I17" i="17"/>
  <c r="AB60" i="17"/>
  <c r="J76" i="17"/>
  <c r="T63" i="17"/>
  <c r="I10" i="17"/>
  <c r="V69" i="17"/>
  <c r="V32" i="17"/>
  <c r="AA7" i="17"/>
  <c r="C40" i="17"/>
  <c r="AB29" i="18"/>
  <c r="Q97" i="18"/>
  <c r="V61" i="18"/>
  <c r="V69" i="18"/>
  <c r="Q34" i="17"/>
  <c r="Q97" i="17"/>
  <c r="Q5" i="17"/>
  <c r="H53" i="17"/>
  <c r="C87" i="17"/>
  <c r="Q70" i="18"/>
  <c r="U73" i="17"/>
  <c r="U58" i="18"/>
  <c r="V72" i="17"/>
  <c r="U97" i="17"/>
  <c r="S11" i="17"/>
  <c r="T107" i="17"/>
  <c r="H4" i="17"/>
  <c r="R75" i="17"/>
  <c r="Q95" i="17"/>
  <c r="M60" i="18"/>
  <c r="I99" i="18"/>
  <c r="I38" i="18"/>
  <c r="T52" i="18"/>
  <c r="I30" i="18"/>
  <c r="R14" i="18"/>
  <c r="M55" i="18"/>
  <c r="R55" i="18"/>
  <c r="W55" i="18"/>
  <c r="U78" i="18"/>
  <c r="P79" i="18"/>
  <c r="AA13" i="18"/>
  <c r="H69" i="18"/>
  <c r="I8" i="18"/>
  <c r="C70" i="18"/>
  <c r="AB47" i="18"/>
  <c r="H37" i="18"/>
  <c r="Q87" i="18"/>
  <c r="C49" i="18"/>
  <c r="Q92" i="18"/>
  <c r="C11" i="18"/>
  <c r="T70" i="18"/>
  <c r="J79" i="18"/>
  <c r="M91" i="18"/>
  <c r="U66" i="18"/>
  <c r="I94" i="18"/>
  <c r="S50" i="18"/>
  <c r="M78" i="18"/>
  <c r="J95" i="18"/>
  <c r="M75" i="18"/>
  <c r="W14" i="18"/>
  <c r="C61" i="18"/>
  <c r="Q81" i="18"/>
  <c r="M95" i="18"/>
  <c r="AA14" i="18"/>
  <c r="H61" i="18"/>
  <c r="R81" i="18"/>
  <c r="AB96" i="18"/>
  <c r="R69" i="18"/>
  <c r="M66" i="18"/>
  <c r="H4" i="18"/>
  <c r="H55" i="18"/>
  <c r="T82" i="18"/>
  <c r="J14" i="18"/>
  <c r="Q6" i="18"/>
  <c r="J46" i="18"/>
  <c r="V77" i="18"/>
  <c r="H99" i="18"/>
  <c r="W30" i="18"/>
  <c r="P12" i="17"/>
  <c r="AA72" i="17"/>
  <c r="Q91" i="17"/>
  <c r="AB103" i="17"/>
  <c r="M57" i="17"/>
  <c r="R104" i="17"/>
  <c r="J66" i="17"/>
  <c r="S101" i="17"/>
  <c r="H17" i="17"/>
  <c r="H60" i="17"/>
  <c r="T76" i="17"/>
  <c r="AA50" i="17"/>
  <c r="H10" i="17"/>
  <c r="Q71" i="17"/>
  <c r="U32" i="17"/>
  <c r="J105" i="17"/>
  <c r="AB40" i="17"/>
  <c r="P107" i="17"/>
  <c r="W103" i="18"/>
  <c r="J68" i="18"/>
  <c r="V81" i="18"/>
  <c r="V39" i="17"/>
  <c r="P72" i="17"/>
  <c r="V99" i="17"/>
  <c r="H8" i="17"/>
  <c r="AA53" i="17"/>
  <c r="C89" i="17"/>
  <c r="Q82" i="18"/>
  <c r="Q75" i="17"/>
  <c r="AA71" i="18"/>
  <c r="V73" i="17"/>
  <c r="I106" i="17"/>
  <c r="H13" i="17"/>
  <c r="I32" i="18"/>
  <c r="T8" i="17"/>
  <c r="U79" i="17"/>
  <c r="C97" i="17"/>
  <c r="AB13" i="18"/>
  <c r="V5" i="18"/>
  <c r="H68" i="18"/>
  <c r="M74" i="18"/>
  <c r="C68" i="18"/>
  <c r="V47" i="18"/>
  <c r="H57" i="18"/>
  <c r="M80" i="18"/>
  <c r="J78" i="18"/>
  <c r="AB80" i="18"/>
  <c r="P91" i="18"/>
  <c r="AB30" i="18"/>
  <c r="AB70" i="18"/>
  <c r="J8" i="18"/>
  <c r="AB71" i="18"/>
  <c r="J51" i="18"/>
  <c r="M70" i="18"/>
  <c r="P92" i="18"/>
  <c r="I50" i="18"/>
  <c r="T93" i="18"/>
  <c r="H13" i="18"/>
  <c r="H79" i="18"/>
  <c r="J91" i="18"/>
  <c r="T92" i="18"/>
  <c r="C69" i="18"/>
  <c r="I95" i="18"/>
  <c r="R51" i="18"/>
  <c r="U80" i="18"/>
  <c r="M96" i="18"/>
  <c r="W29" i="18"/>
  <c r="R22" i="18"/>
  <c r="AB61" i="18"/>
  <c r="J82" i="18"/>
  <c r="W96" i="18"/>
  <c r="V16" i="18"/>
  <c r="V63" i="18"/>
  <c r="M82" i="18"/>
  <c r="AB98" i="18"/>
  <c r="M71" i="18"/>
  <c r="S69" i="18"/>
  <c r="V10" i="18"/>
  <c r="AB55" i="18"/>
  <c r="S83" i="18"/>
  <c r="U22" i="18"/>
  <c r="AB10" i="18"/>
  <c r="V48" i="18"/>
  <c r="AA81" i="18"/>
  <c r="AB101" i="18"/>
  <c r="C34" i="18"/>
  <c r="AB81" i="18"/>
  <c r="V31" i="18"/>
  <c r="R23" i="18"/>
  <c r="S59" i="18"/>
  <c r="AB42" i="17"/>
  <c r="AA77" i="17"/>
  <c r="I91" i="17"/>
  <c r="W103" i="17"/>
  <c r="AA43" i="17"/>
  <c r="J104" i="17"/>
  <c r="H91" i="17"/>
  <c r="T101" i="17"/>
  <c r="AA17" i="17"/>
  <c r="C60" i="17"/>
  <c r="C103" i="17"/>
  <c r="W50" i="17"/>
  <c r="I31" i="17"/>
  <c r="U71" i="17"/>
  <c r="R32" i="17"/>
  <c r="S35" i="17"/>
  <c r="S40" i="17"/>
  <c r="T40" i="18"/>
  <c r="M78" i="17"/>
  <c r="W80" i="18"/>
  <c r="P99" i="18"/>
  <c r="C53" i="17"/>
  <c r="C75" i="17"/>
  <c r="M105" i="17"/>
  <c r="H11" i="17"/>
  <c r="AB57" i="17"/>
  <c r="M96" i="17"/>
  <c r="AB6" i="18"/>
  <c r="R82" i="17"/>
  <c r="AA83" i="18"/>
  <c r="V80" i="17"/>
  <c r="W7" i="18"/>
  <c r="W55" i="17"/>
  <c r="V53" i="18"/>
  <c r="I13" i="17"/>
  <c r="M82" i="17"/>
  <c r="J100" i="17"/>
  <c r="P52" i="18"/>
  <c r="R38" i="18"/>
  <c r="W5" i="18"/>
  <c r="H11" i="18"/>
  <c r="M92" i="18"/>
  <c r="H80" i="18"/>
  <c r="J61" i="18"/>
  <c r="U52" i="18"/>
  <c r="I16" i="18"/>
  <c r="AA8" i="18"/>
  <c r="C94" i="18"/>
  <c r="AB35" i="18"/>
  <c r="AA79" i="18"/>
  <c r="I14" i="18"/>
  <c r="J90" i="18"/>
  <c r="U62" i="18"/>
  <c r="R35" i="18"/>
  <c r="R99" i="18"/>
  <c r="V57" i="18"/>
  <c r="J102" i="18"/>
  <c r="H30" i="18"/>
  <c r="AB82" i="18"/>
  <c r="Q23" i="18"/>
  <c r="Q15" i="18"/>
  <c r="U71" i="18"/>
  <c r="P22" i="18"/>
  <c r="T55" i="18"/>
  <c r="I82" i="18"/>
  <c r="S99" i="18"/>
  <c r="H31" i="18"/>
  <c r="P38" i="18"/>
  <c r="U68" i="18"/>
  <c r="M84" i="18"/>
  <c r="T99" i="18"/>
  <c r="P30" i="18"/>
  <c r="Q69" i="18"/>
  <c r="W84" i="18"/>
  <c r="S101" i="18"/>
  <c r="M77" i="18"/>
  <c r="V75" i="18"/>
  <c r="Q48" i="18"/>
  <c r="I62" i="18"/>
  <c r="I42" i="17"/>
  <c r="W77" i="17"/>
  <c r="V52" i="17"/>
  <c r="V103" i="17"/>
  <c r="AA65" i="17"/>
  <c r="H104" i="17"/>
  <c r="J93" i="17"/>
  <c r="M101" i="17"/>
  <c r="U17" i="17"/>
  <c r="W60" i="17"/>
  <c r="Q36" i="17"/>
  <c r="J50" i="17"/>
  <c r="W31" i="17"/>
  <c r="Q74" i="17"/>
  <c r="P32" i="17"/>
  <c r="R35" i="17"/>
  <c r="U42" i="17"/>
  <c r="J47" i="18"/>
  <c r="P80" i="17"/>
  <c r="AA86" i="18"/>
  <c r="Q8" i="17"/>
  <c r="W53" i="17"/>
  <c r="AA75" i="17"/>
  <c r="W108" i="17"/>
  <c r="J12" i="17"/>
  <c r="AB59" i="17"/>
  <c r="R97" i="17"/>
  <c r="I5" i="17"/>
  <c r="T92" i="17"/>
  <c r="U89" i="18"/>
  <c r="I82" i="17"/>
  <c r="W13" i="18"/>
  <c r="C65" i="17"/>
  <c r="P66" i="18"/>
  <c r="AB15" i="17"/>
  <c r="R83" i="17"/>
  <c r="M106" i="17"/>
  <c r="W60" i="18"/>
  <c r="AA68" i="18"/>
  <c r="Q68" i="18"/>
  <c r="R47" i="18"/>
  <c r="J5" i="18"/>
  <c r="C96" i="18"/>
  <c r="M73" i="18"/>
  <c r="S55" i="18"/>
  <c r="AA55" i="18"/>
  <c r="V13" i="18"/>
  <c r="P23" i="18"/>
  <c r="U47" i="18"/>
  <c r="AA80" i="18"/>
  <c r="P35" i="18"/>
  <c r="I92" i="18"/>
  <c r="P68" i="18"/>
  <c r="H50" i="18"/>
  <c r="J35" i="18"/>
  <c r="V66" i="18"/>
  <c r="P8" i="18"/>
  <c r="U35" i="18"/>
  <c r="U85" i="18"/>
  <c r="H29" i="18"/>
  <c r="I22" i="18"/>
  <c r="H75" i="18"/>
  <c r="J69" i="18"/>
  <c r="T56" i="18"/>
  <c r="I83" i="18"/>
  <c r="J101" i="18"/>
  <c r="J37" i="18"/>
  <c r="J48" i="18"/>
  <c r="P69" i="18"/>
  <c r="I86" i="18"/>
  <c r="M101" i="18"/>
  <c r="H36" i="18"/>
  <c r="J70" i="18"/>
  <c r="M86" i="18"/>
  <c r="U102" i="18"/>
  <c r="S81" i="18"/>
  <c r="S77" i="18"/>
  <c r="AA10" i="18"/>
  <c r="Q66" i="18"/>
  <c r="AA93" i="18"/>
  <c r="S38" i="18"/>
  <c r="P14" i="18"/>
  <c r="U53" i="18"/>
  <c r="C87" i="18"/>
  <c r="J6" i="18"/>
  <c r="AA42" i="17"/>
  <c r="U77" i="17"/>
  <c r="U52" i="17"/>
  <c r="P103" i="17"/>
  <c r="J68" i="17"/>
  <c r="AB104" i="17"/>
  <c r="P93" i="17"/>
  <c r="J101" i="17"/>
  <c r="W35" i="17"/>
  <c r="U60" i="17"/>
  <c r="P36" i="17"/>
  <c r="H50" i="17"/>
  <c r="V31" i="17"/>
  <c r="J77" i="17"/>
  <c r="M32" i="17"/>
  <c r="J35" i="17"/>
  <c r="AA52" i="17"/>
  <c r="AB54" i="18"/>
  <c r="P83" i="17"/>
  <c r="H42" i="17"/>
  <c r="M77" i="17"/>
  <c r="R52" i="17"/>
  <c r="M103" i="17"/>
  <c r="V78" i="17"/>
  <c r="C104" i="17"/>
  <c r="J102" i="17"/>
  <c r="C101" i="17"/>
  <c r="T40" i="17"/>
  <c r="T60" i="17"/>
  <c r="M36" i="17"/>
  <c r="C50" i="17"/>
  <c r="U31" i="17"/>
  <c r="V79" i="17"/>
  <c r="AB32" i="17"/>
  <c r="I35" i="17"/>
  <c r="AB61" i="17"/>
  <c r="Q60" i="18"/>
  <c r="V89" i="17"/>
  <c r="AA98" i="18"/>
  <c r="U13" i="17"/>
  <c r="U56" i="17"/>
  <c r="R80" i="17"/>
  <c r="V11" i="18"/>
  <c r="U16" i="17"/>
  <c r="U106" i="17"/>
  <c r="I39" i="17"/>
  <c r="H99" i="17"/>
  <c r="U101" i="18"/>
  <c r="W84" i="17"/>
  <c r="W46" i="18"/>
  <c r="J78" i="17"/>
  <c r="P78" i="18"/>
  <c r="U25" i="17"/>
  <c r="P87" i="17"/>
  <c r="Q14" i="18"/>
  <c r="I57" i="18"/>
  <c r="H5" i="18"/>
  <c r="AB84" i="18"/>
  <c r="AB74" i="18"/>
  <c r="S47" i="18"/>
  <c r="W11" i="18"/>
  <c r="I96" i="18"/>
  <c r="R60" i="18"/>
  <c r="T78" i="18"/>
  <c r="H35" i="18"/>
  <c r="V35" i="18"/>
  <c r="AA50" i="18"/>
  <c r="AA91" i="18"/>
  <c r="C47" i="18"/>
  <c r="J99" i="18"/>
  <c r="J87" i="18"/>
  <c r="T57" i="18"/>
  <c r="H7" i="18"/>
  <c r="Q33" i="17"/>
  <c r="AA10" i="17"/>
  <c r="W33" i="17"/>
  <c r="Q14" i="17"/>
  <c r="U80" i="17"/>
  <c r="P33" i="17"/>
  <c r="M99" i="17"/>
  <c r="Q99" i="18"/>
  <c r="I49" i="18"/>
  <c r="I35" i="18"/>
  <c r="M57" i="18"/>
  <c r="P80" i="18"/>
  <c r="Q80" i="18"/>
  <c r="T36" i="18"/>
  <c r="T49" i="18"/>
  <c r="S102" i="18"/>
  <c r="W54" i="18"/>
  <c r="M98" i="18"/>
  <c r="M72" i="18"/>
  <c r="J66" i="18"/>
  <c r="T11" i="18"/>
  <c r="T95" i="18"/>
  <c r="W22" i="18"/>
  <c r="AA89" i="18"/>
  <c r="Q61" i="18"/>
  <c r="P31" i="18"/>
  <c r="J32" i="18"/>
  <c r="J64" i="18"/>
  <c r="V67" i="18"/>
  <c r="M31" i="18"/>
  <c r="P39" i="18"/>
  <c r="Q10" i="18"/>
  <c r="S24" i="18"/>
  <c r="P57" i="18"/>
  <c r="C9" i="18"/>
  <c r="T32" i="18"/>
  <c r="AA52" i="18"/>
  <c r="I76" i="18"/>
  <c r="I88" i="18"/>
  <c r="AA6" i="18"/>
  <c r="V62" i="18"/>
  <c r="AA9" i="18"/>
  <c r="I6" i="18"/>
  <c r="V32" i="18"/>
  <c r="J63" i="18"/>
  <c r="T100" i="18"/>
  <c r="I46" i="18"/>
  <c r="C13" i="18"/>
  <c r="T48" i="18"/>
  <c r="AB64" i="18"/>
  <c r="S73" i="18"/>
  <c r="S85" i="18"/>
  <c r="S97" i="18"/>
  <c r="J96" i="18"/>
  <c r="C85" i="18"/>
  <c r="C66" i="18"/>
  <c r="Q84" i="18"/>
  <c r="S98" i="18"/>
  <c r="AA66" i="18"/>
  <c r="S79" i="18"/>
  <c r="S91" i="18"/>
  <c r="S103" i="18"/>
  <c r="H83" i="18"/>
  <c r="R101" i="18"/>
  <c r="U103" i="18"/>
  <c r="P97" i="18"/>
  <c r="C4" i="17"/>
  <c r="AA24" i="17"/>
  <c r="AB68" i="17"/>
  <c r="AB74" i="17"/>
  <c r="V43" i="17"/>
  <c r="W63" i="17"/>
  <c r="S86" i="17"/>
  <c r="AB51" i="17"/>
  <c r="U72" i="17"/>
  <c r="C81" i="17"/>
  <c r="C98" i="17"/>
  <c r="S15" i="17"/>
  <c r="M61" i="17"/>
  <c r="P7" i="17"/>
  <c r="P61" i="17"/>
  <c r="H31" i="17"/>
  <c r="V38" i="17"/>
  <c r="J58" i="17"/>
  <c r="P71" i="17"/>
  <c r="S23" i="17"/>
  <c r="C6" i="17"/>
  <c r="C23" i="17"/>
  <c r="R41" i="17"/>
  <c r="S62" i="17"/>
  <c r="Q10" i="17"/>
  <c r="H9" i="17"/>
  <c r="H23" i="17"/>
  <c r="S44" i="17"/>
  <c r="T62" i="17"/>
  <c r="T6" i="17"/>
  <c r="I15" i="17"/>
  <c r="J41" i="17"/>
  <c r="AB66" i="17"/>
  <c r="U104" i="17"/>
  <c r="S83" i="17"/>
  <c r="V77" i="17"/>
  <c r="M71" i="17"/>
  <c r="W41" i="17"/>
  <c r="W39" i="17"/>
  <c r="T97" i="17"/>
  <c r="W65" i="17"/>
  <c r="V8" i="18"/>
  <c r="S57" i="18"/>
  <c r="AB57" i="18"/>
  <c r="Q49" i="18"/>
  <c r="H70" i="18"/>
  <c r="V87" i="18"/>
  <c r="W87" i="18"/>
  <c r="W53" i="18"/>
  <c r="V54" i="18"/>
  <c r="I81" i="18"/>
  <c r="P60" i="18"/>
  <c r="T102" i="18"/>
  <c r="S75" i="18"/>
  <c r="T75" i="18"/>
  <c r="J15" i="18"/>
  <c r="C99" i="18"/>
  <c r="T30" i="18"/>
  <c r="AB93" i="18"/>
  <c r="T66" i="18"/>
  <c r="AA32" i="18"/>
  <c r="I34" i="18"/>
  <c r="J4" i="18"/>
  <c r="T67" i="18"/>
  <c r="S46" i="18"/>
  <c r="M32" i="18"/>
  <c r="T46" i="18"/>
  <c r="U15" i="18"/>
  <c r="Q29" i="18"/>
  <c r="W57" i="18"/>
  <c r="W9" i="18"/>
  <c r="T34" i="18"/>
  <c r="I54" i="18"/>
  <c r="AA76" i="18"/>
  <c r="AA88" i="18"/>
  <c r="T7" i="18"/>
  <c r="Q64" i="18"/>
  <c r="H12" i="18"/>
  <c r="U7" i="18"/>
  <c r="V34" i="18"/>
  <c r="R64" i="18"/>
  <c r="S100" i="18"/>
  <c r="AA46" i="18"/>
  <c r="C16" i="18"/>
  <c r="S48" i="18"/>
  <c r="P67" i="18"/>
  <c r="J74" i="18"/>
  <c r="J86" i="18"/>
  <c r="J98" i="18"/>
  <c r="P98" i="18"/>
  <c r="W85" i="18"/>
  <c r="W66" i="18"/>
  <c r="H85" i="18"/>
  <c r="P101" i="18"/>
  <c r="U69" i="18"/>
  <c r="U81" i="18"/>
  <c r="U93" i="18"/>
  <c r="H51" i="18"/>
  <c r="S84" i="18"/>
  <c r="I102" i="18"/>
  <c r="U72" i="18"/>
  <c r="C98" i="18"/>
  <c r="W4" i="17"/>
  <c r="W30" i="17"/>
  <c r="I68" i="17"/>
  <c r="I74" i="17"/>
  <c r="U43" i="17"/>
  <c r="C63" i="17"/>
  <c r="R86" i="17"/>
  <c r="I51" i="17"/>
  <c r="T72" i="17"/>
  <c r="V81" i="17"/>
  <c r="V98" i="17"/>
  <c r="M24" i="17"/>
  <c r="I62" i="17"/>
  <c r="I34" i="17"/>
  <c r="J62" i="17"/>
  <c r="Q13" i="17"/>
  <c r="I40" i="17"/>
  <c r="AB58" i="17"/>
  <c r="J71" i="17"/>
  <c r="U6" i="17"/>
  <c r="W6" i="17"/>
  <c r="W23" i="17"/>
  <c r="Q41" i="17"/>
  <c r="Q63" i="17"/>
  <c r="U12" i="17"/>
  <c r="AA9" i="17"/>
  <c r="AB23" i="17"/>
  <c r="U50" i="17"/>
  <c r="R63" i="17"/>
  <c r="P13" i="17"/>
  <c r="I23" i="17"/>
  <c r="T43" i="17"/>
  <c r="V67" i="17"/>
  <c r="P105" i="17"/>
  <c r="J84" i="17"/>
  <c r="P91" i="17"/>
  <c r="S32" i="17"/>
  <c r="R55" i="17"/>
  <c r="S55" i="17"/>
  <c r="AB52" i="18"/>
  <c r="Q99" i="17"/>
  <c r="Q56" i="18"/>
  <c r="J13" i="18"/>
  <c r="I101" i="18"/>
  <c r="W61" i="18"/>
  <c r="V101" i="18"/>
  <c r="W99" i="18"/>
  <c r="H91" i="18"/>
  <c r="R62" i="18"/>
  <c r="AA61" i="18"/>
  <c r="J11" i="18"/>
  <c r="T63" i="18"/>
  <c r="S56" i="18"/>
  <c r="C80" i="18"/>
  <c r="R82" i="18"/>
  <c r="T38" i="18"/>
  <c r="H103" i="18"/>
  <c r="U38" i="18"/>
  <c r="R97" i="18"/>
  <c r="T71" i="18"/>
  <c r="H32" i="18"/>
  <c r="H40" i="18"/>
  <c r="S9" i="18"/>
  <c r="S67" i="18"/>
  <c r="U54" i="18"/>
  <c r="J34" i="18"/>
  <c r="Q53" i="18"/>
  <c r="V23" i="18"/>
  <c r="T31" i="18"/>
  <c r="C57" i="18"/>
  <c r="S10" i="18"/>
  <c r="V36" i="18"/>
  <c r="W56" i="18"/>
  <c r="H76" i="18"/>
  <c r="H88" i="18"/>
  <c r="H9" i="18"/>
  <c r="H67" i="18"/>
  <c r="AA12" i="18"/>
  <c r="I9" i="18"/>
  <c r="J36" i="18"/>
  <c r="J67" i="18"/>
  <c r="R100" i="18"/>
  <c r="H46" i="18"/>
  <c r="M23" i="18"/>
  <c r="AB48" i="18"/>
  <c r="M76" i="18"/>
  <c r="U75" i="18"/>
  <c r="U87" i="18"/>
  <c r="U99" i="18"/>
  <c r="Q74" i="18"/>
  <c r="R86" i="18"/>
  <c r="V71" i="18"/>
  <c r="AA85" i="18"/>
  <c r="C102" i="18"/>
  <c r="P70" i="18"/>
  <c r="P82" i="18"/>
  <c r="P94" i="18"/>
  <c r="I66" i="18"/>
  <c r="J85" i="18"/>
  <c r="AB102" i="18"/>
  <c r="P73" i="18"/>
  <c r="W98" i="18"/>
  <c r="C7" i="17"/>
  <c r="T31" i="17"/>
  <c r="AA68" i="17"/>
  <c r="AA74" i="17"/>
  <c r="I43" i="17"/>
  <c r="I67" i="17"/>
  <c r="Q86" i="17"/>
  <c r="AA51" i="17"/>
  <c r="S72" i="17"/>
  <c r="U81" i="17"/>
  <c r="U98" i="17"/>
  <c r="T9" i="17"/>
  <c r="J63" i="17"/>
  <c r="U15" i="17"/>
  <c r="M63" i="17"/>
  <c r="J5" i="17"/>
  <c r="Q43" i="17"/>
  <c r="I58" i="17"/>
  <c r="AB71" i="17"/>
  <c r="Q7" i="17"/>
  <c r="S7" i="17"/>
  <c r="T24" i="17"/>
  <c r="R43" i="17"/>
  <c r="M64" i="17"/>
  <c r="U23" i="17"/>
  <c r="T10" i="17"/>
  <c r="U24" i="17"/>
  <c r="R51" i="17"/>
  <c r="P64" i="17"/>
  <c r="T23" i="17"/>
  <c r="V24" i="17"/>
  <c r="T44" i="17"/>
  <c r="AA103" i="17"/>
  <c r="H32" i="17"/>
  <c r="R65" i="17"/>
  <c r="S65" i="17"/>
  <c r="U77" i="18"/>
  <c r="R39" i="18"/>
  <c r="S60" i="18"/>
  <c r="M87" i="18"/>
  <c r="S80" i="18"/>
  <c r="T73" i="18"/>
  <c r="H8" i="18"/>
  <c r="Q8" i="18"/>
  <c r="W93" i="18"/>
  <c r="AB69" i="18"/>
  <c r="S63" i="18"/>
  <c r="Q54" i="18"/>
  <c r="I70" i="18"/>
  <c r="J10" i="18"/>
  <c r="M83" i="18"/>
  <c r="P83" i="18"/>
  <c r="T53" i="18"/>
  <c r="I24" i="18"/>
  <c r="J49" i="18"/>
  <c r="J103" i="18"/>
  <c r="AA77" i="18"/>
  <c r="W32" i="18"/>
  <c r="C59" i="18"/>
  <c r="S15" i="18"/>
  <c r="R67" i="18"/>
  <c r="T54" i="18"/>
  <c r="T12" i="18"/>
  <c r="J53" i="18"/>
  <c r="P29" i="18"/>
  <c r="S32" i="18"/>
  <c r="M59" i="18"/>
  <c r="C12" i="18"/>
  <c r="R37" i="18"/>
  <c r="C56" i="18"/>
  <c r="W76" i="18"/>
  <c r="W88" i="18"/>
  <c r="T10" i="18"/>
  <c r="R34" i="18"/>
  <c r="T13" i="18"/>
  <c r="U10" i="18"/>
  <c r="I37" i="18"/>
  <c r="J100" i="18"/>
  <c r="Q100" i="18"/>
  <c r="R46" i="18"/>
  <c r="C24" i="18"/>
  <c r="I48" i="18"/>
  <c r="M88" i="18"/>
  <c r="C77" i="18"/>
  <c r="C89" i="18"/>
  <c r="C101" i="18"/>
  <c r="Q86" i="18"/>
  <c r="V90" i="18"/>
  <c r="Q72" i="18"/>
  <c r="S86" i="18"/>
  <c r="W102" i="18"/>
  <c r="C71" i="18"/>
  <c r="C83" i="18"/>
  <c r="C95" i="18"/>
  <c r="AB66" i="18"/>
  <c r="U86" i="18"/>
  <c r="T103" i="18"/>
  <c r="C74" i="18"/>
  <c r="V103" i="18"/>
  <c r="W7" i="17"/>
  <c r="T34" i="17"/>
  <c r="H68" i="17"/>
  <c r="H74" i="17"/>
  <c r="C44" i="17"/>
  <c r="AB86" i="17"/>
  <c r="P86" i="17"/>
  <c r="H51" i="17"/>
  <c r="R72" i="17"/>
  <c r="T81" i="17"/>
  <c r="T98" i="17"/>
  <c r="T12" i="17"/>
  <c r="T64" i="17"/>
  <c r="J34" i="17"/>
  <c r="I64" i="17"/>
  <c r="J8" i="17"/>
  <c r="S50" i="17"/>
  <c r="AA58" i="17"/>
  <c r="I71" i="17"/>
  <c r="U9" i="17"/>
  <c r="C9" i="17"/>
  <c r="AA73" i="17"/>
  <c r="Q55" i="17"/>
  <c r="R78" i="17"/>
  <c r="R92" i="17"/>
  <c r="M75" i="17"/>
  <c r="T11" i="17"/>
  <c r="AA5" i="18"/>
  <c r="C55" i="18"/>
  <c r="Q102" i="18"/>
  <c r="P9" i="18"/>
  <c r="P93" i="18"/>
  <c r="S8" i="18"/>
  <c r="Q30" i="18"/>
  <c r="AB83" i="18"/>
  <c r="P81" i="18"/>
  <c r="I5" i="18"/>
  <c r="V80" i="18"/>
  <c r="P37" i="18"/>
  <c r="H92" i="18"/>
  <c r="P71" i="18"/>
  <c r="AB68" i="18"/>
  <c r="I4" i="18"/>
  <c r="P61" i="18"/>
  <c r="R6" i="18"/>
  <c r="U83" i="18"/>
  <c r="AB39" i="18"/>
  <c r="AB59" i="18"/>
  <c r="AB58" i="18"/>
  <c r="P10" i="18"/>
  <c r="H59" i="18"/>
  <c r="U6" i="18"/>
  <c r="J59" i="18"/>
  <c r="R7" i="18"/>
  <c r="Q39" i="18"/>
  <c r="H39" i="18"/>
  <c r="S16" i="18"/>
  <c r="S40" i="18"/>
  <c r="P56" i="18"/>
  <c r="U76" i="18"/>
  <c r="U88" i="18"/>
  <c r="M58" i="18"/>
  <c r="Q40" i="18"/>
  <c r="T16" i="18"/>
  <c r="I15" i="18"/>
  <c r="C52" i="18"/>
  <c r="AA100" i="18"/>
  <c r="AB31" i="18"/>
  <c r="V64" i="18"/>
  <c r="C31" i="18"/>
  <c r="R54" i="18"/>
  <c r="Q51" i="18"/>
  <c r="I79" i="18"/>
  <c r="I91" i="18"/>
  <c r="I103" i="18"/>
  <c r="C73" i="18"/>
  <c r="C97" i="18"/>
  <c r="S74" i="18"/>
  <c r="W90" i="18"/>
  <c r="U49" i="18"/>
  <c r="I73" i="18"/>
  <c r="I85" i="18"/>
  <c r="I97" i="18"/>
  <c r="J73" i="18"/>
  <c r="AB90" i="18"/>
  <c r="U79" i="18"/>
  <c r="U84" i="18"/>
  <c r="H86" i="18"/>
  <c r="C13" i="17"/>
  <c r="V44" i="17"/>
  <c r="W61" i="17"/>
  <c r="V74" i="17"/>
  <c r="Q50" i="17"/>
  <c r="H86" i="17"/>
  <c r="U54" i="17"/>
  <c r="R62" i="17"/>
  <c r="J81" i="17"/>
  <c r="Q81" i="17"/>
  <c r="Q98" i="17"/>
  <c r="M54" i="17"/>
  <c r="Q9" i="17"/>
  <c r="P43" i="17"/>
  <c r="Q68" i="17"/>
  <c r="V15" i="17"/>
  <c r="S52" i="17"/>
  <c r="M62" i="17"/>
  <c r="W71" i="17"/>
  <c r="V6" i="17"/>
  <c r="C12" i="17"/>
  <c r="I32" i="17"/>
  <c r="J52" i="17"/>
  <c r="U101" i="17"/>
  <c r="AA74" i="18"/>
  <c r="I96" i="17"/>
  <c r="W99" i="17"/>
  <c r="M83" i="17"/>
  <c r="AA23" i="17"/>
  <c r="Q12" i="18"/>
  <c r="I11" i="18"/>
  <c r="I29" i="18"/>
  <c r="W36" i="18"/>
  <c r="P5" i="18"/>
  <c r="U14" i="18"/>
  <c r="C35" i="18"/>
  <c r="P103" i="18"/>
  <c r="I84" i="18"/>
  <c r="U8" i="18"/>
  <c r="J83" i="18"/>
  <c r="Q38" i="18"/>
  <c r="P95" i="18"/>
  <c r="T81" i="18"/>
  <c r="R71" i="18"/>
  <c r="V22" i="18"/>
  <c r="S66" i="18"/>
  <c r="P15" i="18"/>
  <c r="H87" i="18"/>
  <c r="R12" i="18"/>
  <c r="I59" i="18"/>
  <c r="AA58" i="18"/>
  <c r="U23" i="18"/>
  <c r="P63" i="18"/>
  <c r="U12" i="18"/>
  <c r="W62" i="18"/>
  <c r="V9" i="18"/>
  <c r="P40" i="18"/>
  <c r="P4" i="18"/>
  <c r="C23" i="18"/>
  <c r="V46" i="18"/>
  <c r="J58" i="18"/>
  <c r="T76" i="18"/>
  <c r="S88" i="18"/>
  <c r="Q59" i="18"/>
  <c r="W40" i="18"/>
  <c r="H23" i="18"/>
  <c r="U16" i="18"/>
  <c r="M53" i="18"/>
  <c r="H100" i="18"/>
  <c r="AB32" i="18"/>
  <c r="M67" i="18"/>
  <c r="AB34" i="18"/>
  <c r="M56" i="18"/>
  <c r="R66" i="18"/>
  <c r="AB79" i="18"/>
  <c r="AB91" i="18"/>
  <c r="AB103" i="18"/>
  <c r="W73" i="18"/>
  <c r="W97" i="18"/>
  <c r="P77" i="18"/>
  <c r="R91" i="18"/>
  <c r="P50" i="18"/>
  <c r="AB73" i="18"/>
  <c r="AB85" i="18"/>
  <c r="AB97" i="18"/>
  <c r="U74" i="18"/>
  <c r="T91" i="18"/>
  <c r="T84" i="18"/>
  <c r="P85" i="18"/>
  <c r="C91" i="18"/>
  <c r="W13" i="17"/>
  <c r="AB54" i="17"/>
  <c r="C61" i="17"/>
  <c r="U74" i="17"/>
  <c r="I61" i="17"/>
  <c r="W86" i="17"/>
  <c r="T54" i="17"/>
  <c r="Q62" i="17"/>
  <c r="AB81" i="17"/>
  <c r="AB17" i="17"/>
  <c r="AA92" i="18"/>
  <c r="AB100" i="17"/>
  <c r="U63" i="18"/>
  <c r="R94" i="17"/>
  <c r="H73" i="17"/>
  <c r="U5" i="18"/>
  <c r="I52" i="18"/>
  <c r="AA70" i="18"/>
  <c r="M68" i="18"/>
  <c r="P47" i="18"/>
  <c r="T37" i="18"/>
  <c r="R50" i="18"/>
  <c r="J22" i="18"/>
  <c r="R87" i="18"/>
  <c r="C14" i="18"/>
  <c r="S87" i="18"/>
  <c r="AA49" i="18"/>
  <c r="V99" i="18"/>
  <c r="S82" i="18"/>
  <c r="W81" i="18"/>
  <c r="U37" i="18"/>
  <c r="AA75" i="18"/>
  <c r="W24" i="18"/>
  <c r="AB89" i="18"/>
  <c r="R15" i="18"/>
  <c r="AA64" i="18"/>
  <c r="C58" i="18"/>
  <c r="Q24" i="18"/>
  <c r="AB63" i="18"/>
  <c r="R32" i="18"/>
  <c r="I64" i="18"/>
  <c r="R10" i="18"/>
  <c r="U46" i="18"/>
  <c r="S4" i="18"/>
  <c r="AA23" i="18"/>
  <c r="V52" i="18"/>
  <c r="P59" i="18"/>
  <c r="S76" i="18"/>
  <c r="Q88" i="18"/>
  <c r="T62" i="18"/>
  <c r="C40" i="18"/>
  <c r="AB23" i="18"/>
  <c r="I23" i="18"/>
  <c r="P54" i="18"/>
  <c r="W100" i="18"/>
  <c r="W34" i="18"/>
  <c r="V7" i="18"/>
  <c r="P36" i="18"/>
  <c r="T58" i="18"/>
  <c r="V70" i="18"/>
  <c r="V82" i="18"/>
  <c r="V94" i="18"/>
  <c r="J72" i="18"/>
  <c r="R74" i="18"/>
  <c r="R98" i="18"/>
  <c r="C78" i="18"/>
  <c r="V95" i="18"/>
  <c r="C51" i="18"/>
  <c r="T74" i="18"/>
  <c r="T86" i="18"/>
  <c r="T98" i="18"/>
  <c r="R77" i="18"/>
  <c r="H95" i="18"/>
  <c r="V86" i="18"/>
  <c r="C86" i="18"/>
  <c r="H98" i="18"/>
  <c r="C16" i="17"/>
  <c r="W62" i="17"/>
  <c r="V61" i="17"/>
  <c r="T74" i="17"/>
  <c r="AB63" i="17"/>
  <c r="C86" i="17"/>
  <c r="I30" i="17"/>
  <c r="P62" i="17"/>
  <c r="I81" i="17"/>
  <c r="I98" i="17"/>
  <c r="J98" i="17"/>
  <c r="H56" i="17"/>
  <c r="R15" i="17"/>
  <c r="P50" i="17"/>
  <c r="H43" i="17"/>
  <c r="J17" i="17"/>
  <c r="J56" i="17"/>
  <c r="J64" i="17"/>
  <c r="AA60" i="17"/>
  <c r="W16" i="18"/>
  <c r="AB5" i="18"/>
  <c r="Q94" i="18"/>
  <c r="Q107" i="17"/>
  <c r="AA80" i="17"/>
  <c r="C5" i="18"/>
  <c r="I60" i="18"/>
  <c r="U92" i="18"/>
  <c r="I87" i="18"/>
  <c r="U51" i="18"/>
  <c r="Q47" i="18"/>
  <c r="M79" i="18"/>
  <c r="H89" i="18"/>
  <c r="Q90" i="18"/>
  <c r="M30" i="18"/>
  <c r="J89" i="18"/>
  <c r="V55" i="18"/>
  <c r="I69" i="18"/>
  <c r="T89" i="18"/>
  <c r="AA87" i="18"/>
  <c r="U11" i="18"/>
  <c r="U82" i="18"/>
  <c r="S36" i="18"/>
  <c r="H93" i="18"/>
  <c r="T29" i="18"/>
  <c r="H64" i="18"/>
  <c r="R58" i="18"/>
  <c r="M29" i="18"/>
  <c r="I63" i="18"/>
  <c r="P34" i="18"/>
  <c r="S6" i="18"/>
  <c r="V12" i="18"/>
  <c r="C54" i="18"/>
  <c r="C6" i="18"/>
  <c r="T24" i="18"/>
  <c r="S52" i="18"/>
  <c r="P64" i="18"/>
  <c r="Q76" i="18"/>
  <c r="P88" i="18"/>
  <c r="S62" i="18"/>
  <c r="S12" i="18"/>
  <c r="U24" i="18"/>
  <c r="V24" i="18"/>
  <c r="H56" i="18"/>
  <c r="C100" i="18"/>
  <c r="W39" i="18"/>
  <c r="C4" i="18"/>
  <c r="AA39" i="18"/>
  <c r="AA59" i="18"/>
  <c r="Q71" i="18"/>
  <c r="Q83" i="18"/>
  <c r="Q95" i="18"/>
  <c r="P74" i="18"/>
  <c r="V78" i="18"/>
  <c r="V102" i="18"/>
  <c r="W78" i="18"/>
  <c r="Q96" i="18"/>
  <c r="W51" i="18"/>
  <c r="Q77" i="18"/>
  <c r="Q89" i="18"/>
  <c r="Q101" i="18"/>
  <c r="I78" i="18"/>
  <c r="S96" i="18"/>
  <c r="U91" i="18"/>
  <c r="W86" i="18"/>
  <c r="C103" i="18"/>
  <c r="W16" i="17"/>
  <c r="V66" i="17"/>
  <c r="U61" i="17"/>
  <c r="S74" i="17"/>
  <c r="I63" i="17"/>
  <c r="V86" i="17"/>
  <c r="S6" i="17"/>
  <c r="J67" i="17"/>
  <c r="AA81" i="17"/>
  <c r="AA98" i="17"/>
  <c r="Q6" i="17"/>
  <c r="W56" i="17"/>
  <c r="J16" i="17"/>
  <c r="M51" i="17"/>
  <c r="J24" i="17"/>
  <c r="V23" i="17"/>
  <c r="S57" i="17"/>
  <c r="S66" i="17"/>
  <c r="J91" i="17"/>
  <c r="P87" i="18"/>
  <c r="U4" i="17"/>
  <c r="J33" i="17"/>
  <c r="J24" i="18"/>
  <c r="H85" i="17"/>
  <c r="U73" i="18"/>
  <c r="I80" i="18"/>
  <c r="C29" i="18"/>
  <c r="I93" i="18"/>
  <c r="S68" i="18"/>
  <c r="J50" i="18"/>
  <c r="AA4" i="18"/>
  <c r="H10" i="18"/>
  <c r="J94" i="18"/>
  <c r="W49" i="18"/>
  <c r="C92" i="18"/>
  <c r="V68" i="18"/>
  <c r="J81" i="18"/>
  <c r="H24" i="18"/>
  <c r="V89" i="18"/>
  <c r="I13" i="18"/>
  <c r="T83" i="18"/>
  <c r="M46" i="18"/>
  <c r="AB95" i="18"/>
  <c r="S29" i="18"/>
  <c r="C64" i="18"/>
  <c r="W67" i="18"/>
  <c r="R31" i="18"/>
  <c r="H63" i="18"/>
  <c r="AA36" i="18"/>
  <c r="Q4" i="18"/>
  <c r="R13" i="18"/>
  <c r="R57" i="18"/>
  <c r="W6" i="18"/>
  <c r="R29" i="18"/>
  <c r="R52" i="18"/>
  <c r="V39" i="18"/>
  <c r="J88" i="18"/>
  <c r="T6" i="18"/>
  <c r="Q62" i="18"/>
  <c r="P7" i="18"/>
  <c r="U29" i="18"/>
  <c r="V29" i="18"/>
  <c r="Q58" i="18"/>
  <c r="V100" i="18"/>
  <c r="V40" i="18"/>
  <c r="C7" i="18"/>
  <c r="AA40" i="18"/>
  <c r="H62" i="18"/>
  <c r="H72" i="18"/>
  <c r="H84" i="18"/>
  <c r="H96" i="18"/>
  <c r="J84" i="18"/>
  <c r="Q79" i="18"/>
  <c r="Q103" i="18"/>
  <c r="R79" i="18"/>
  <c r="H97" i="18"/>
  <c r="U61" i="18"/>
  <c r="H78" i="18"/>
  <c r="H90" i="18"/>
  <c r="H102" i="18"/>
  <c r="AB78" i="18"/>
  <c r="J97" i="18"/>
  <c r="T96" i="18"/>
  <c r="V91" i="18"/>
  <c r="J6" i="17"/>
  <c r="M23" i="17"/>
  <c r="U66" i="17"/>
  <c r="Q67" i="17"/>
  <c r="R74" i="17"/>
  <c r="AA63" i="17"/>
  <c r="AB50" i="17"/>
  <c r="Q11" i="17"/>
  <c r="J9" i="17"/>
  <c r="U65" i="17"/>
  <c r="S8" i="17"/>
  <c r="J94" i="17"/>
  <c r="H101" i="18"/>
  <c r="J80" i="18"/>
  <c r="AB8" i="18"/>
  <c r="H47" i="18"/>
  <c r="S70" i="18"/>
  <c r="W68" i="18"/>
  <c r="AB24" i="18"/>
  <c r="V14" i="18"/>
  <c r="I98" i="18"/>
  <c r="T50" i="18"/>
  <c r="M94" i="18"/>
  <c r="J71" i="18"/>
  <c r="I36" i="18"/>
  <c r="S11" i="18"/>
  <c r="U94" i="18"/>
  <c r="C22" i="18"/>
  <c r="AB87" i="18"/>
  <c r="W48" i="18"/>
  <c r="Q31" i="18"/>
  <c r="J31" i="18"/>
  <c r="S64" i="18"/>
  <c r="C67" i="18"/>
  <c r="P32" i="18"/>
  <c r="R63" i="18"/>
  <c r="AA37" i="18"/>
  <c r="Q7" i="18"/>
  <c r="R16" i="18"/>
  <c r="Q57" i="18"/>
  <c r="S7" i="18"/>
  <c r="U31" i="18"/>
  <c r="Q52" i="18"/>
  <c r="J76" i="18"/>
  <c r="AB88" i="18"/>
  <c r="H6" i="18"/>
  <c r="P62" i="18"/>
  <c r="T4" i="18"/>
  <c r="U4" i="18"/>
  <c r="AA31" i="18"/>
  <c r="U59" i="18"/>
  <c r="U100" i="18"/>
  <c r="AB46" i="18"/>
  <c r="C10" i="18"/>
  <c r="C46" i="18"/>
  <c r="Q63" i="18"/>
  <c r="AA72" i="18"/>
  <c r="AA84" i="18"/>
  <c r="AA96" i="18"/>
  <c r="P86" i="18"/>
  <c r="P84" i="18"/>
  <c r="V51" i="18"/>
  <c r="V83" i="18"/>
  <c r="AA97" i="18"/>
  <c r="H66" i="18"/>
  <c r="AA78" i="18"/>
  <c r="AA90" i="18"/>
  <c r="AA102" i="18"/>
  <c r="T79" i="18"/>
  <c r="U98" i="18"/>
  <c r="V98" i="18"/>
  <c r="U96" i="18"/>
  <c r="J23" i="17"/>
  <c r="C24" i="17"/>
  <c r="T66" i="17"/>
  <c r="P67" i="17"/>
  <c r="P74" i="17"/>
  <c r="H63" i="17"/>
  <c r="T86" i="17"/>
  <c r="J43" i="17"/>
  <c r="C72" i="17"/>
  <c r="W81" i="17"/>
  <c r="M59" i="17"/>
  <c r="W52" i="18"/>
  <c r="U70" i="18"/>
  <c r="T87" i="18"/>
  <c r="C81" i="18"/>
  <c r="J54" i="18"/>
  <c r="C15" i="18"/>
  <c r="R40" i="18"/>
  <c r="V59" i="18"/>
  <c r="R102" i="18"/>
  <c r="R72" i="18"/>
  <c r="V79" i="18"/>
  <c r="R50" i="17"/>
  <c r="H81" i="17"/>
  <c r="J51" i="17"/>
  <c r="P54" i="17"/>
  <c r="P51" i="17"/>
  <c r="C71" i="17"/>
  <c r="W9" i="17"/>
  <c r="P35" i="17"/>
  <c r="T67" i="17"/>
  <c r="P5" i="17"/>
  <c r="T16" i="17"/>
  <c r="S54" i="17"/>
  <c r="J4" i="17"/>
  <c r="I9" i="17"/>
  <c r="S51" i="17"/>
  <c r="U44" i="17"/>
  <c r="R76" i="17"/>
  <c r="I101" i="17"/>
  <c r="P96" i="17"/>
  <c r="Q84" i="17"/>
  <c r="W102" i="17"/>
  <c r="J80" i="17"/>
  <c r="P94" i="17"/>
  <c r="W107" i="17"/>
  <c r="H83" i="17"/>
  <c r="AA95" i="17"/>
  <c r="S108" i="17"/>
  <c r="W93" i="17"/>
  <c r="I76" i="17"/>
  <c r="AA105" i="17"/>
  <c r="V107" i="17"/>
  <c r="T96" i="17"/>
  <c r="T15" i="17"/>
  <c r="I89" i="17"/>
  <c r="C76" i="17"/>
  <c r="T89" i="17"/>
  <c r="C105" i="17"/>
  <c r="H48" i="18"/>
  <c r="R10" i="17"/>
  <c r="U34" i="17"/>
  <c r="P77" i="17"/>
  <c r="AB90" i="17"/>
  <c r="H105" i="17"/>
  <c r="M104" i="17"/>
  <c r="M93" i="18"/>
  <c r="S92" i="18"/>
  <c r="M89" i="18"/>
  <c r="W82" i="18"/>
  <c r="P13" i="18"/>
  <c r="W37" i="18"/>
  <c r="H15" i="18"/>
  <c r="AA24" i="18"/>
  <c r="Q98" i="18"/>
  <c r="W83" i="18"/>
  <c r="H74" i="18"/>
  <c r="I86" i="17"/>
  <c r="S81" i="17"/>
  <c r="AA56" i="17"/>
  <c r="I56" i="17"/>
  <c r="T52" i="17"/>
  <c r="V71" i="17"/>
  <c r="S10" i="17"/>
  <c r="W38" i="17"/>
  <c r="S68" i="17"/>
  <c r="H6" i="17"/>
  <c r="P17" i="17"/>
  <c r="P56" i="17"/>
  <c r="R6" i="17"/>
  <c r="I12" i="17"/>
  <c r="P52" i="17"/>
  <c r="T51" i="17"/>
  <c r="I77" i="17"/>
  <c r="AB101" i="17"/>
  <c r="T100" i="17"/>
  <c r="U88" i="17"/>
  <c r="R103" i="17"/>
  <c r="P82" i="17"/>
  <c r="C95" i="17"/>
  <c r="R108" i="17"/>
  <c r="AA83" i="17"/>
  <c r="S96" i="17"/>
  <c r="I95" i="17"/>
  <c r="T77" i="17"/>
  <c r="U108" i="17"/>
  <c r="AB95" i="17"/>
  <c r="V84" i="17"/>
  <c r="P44" i="17"/>
  <c r="M58" i="17"/>
  <c r="Q56" i="17"/>
  <c r="Q105" i="17"/>
  <c r="W83" i="17"/>
  <c r="C88" i="17"/>
  <c r="U84" i="17"/>
  <c r="P11" i="17"/>
  <c r="J108" i="17"/>
  <c r="V88" i="17"/>
  <c r="I83" i="17"/>
  <c r="I90" i="17"/>
  <c r="P58" i="18"/>
  <c r="R98" i="17"/>
  <c r="S61" i="17"/>
  <c r="W106" i="17"/>
  <c r="AA102" i="17"/>
  <c r="AB105" i="17"/>
  <c r="AA40" i="17"/>
  <c r="AA38" i="18"/>
  <c r="AB77" i="18"/>
  <c r="S94" i="18"/>
  <c r="C32" i="18"/>
  <c r="T15" i="18"/>
  <c r="C37" i="18"/>
  <c r="AA15" i="18"/>
  <c r="AA29" i="18"/>
  <c r="P72" i="18"/>
  <c r="R84" i="18"/>
  <c r="C79" i="18"/>
  <c r="AA86" i="17"/>
  <c r="R81" i="17"/>
  <c r="C56" i="17"/>
  <c r="R66" i="17"/>
  <c r="Q54" i="17"/>
  <c r="S71" i="17"/>
  <c r="W12" i="17"/>
  <c r="J40" i="17"/>
  <c r="H72" i="17"/>
  <c r="AA6" i="17"/>
  <c r="Q25" i="17"/>
  <c r="J57" i="17"/>
  <c r="J7" i="17"/>
  <c r="R25" i="17"/>
  <c r="W54" i="17"/>
  <c r="AA54" i="17"/>
  <c r="AB77" i="17"/>
  <c r="T102" i="17"/>
  <c r="V102" i="17"/>
  <c r="P89" i="17"/>
  <c r="T105" i="17"/>
  <c r="C83" i="17"/>
  <c r="W95" i="17"/>
  <c r="P55" i="17"/>
  <c r="S84" i="17"/>
  <c r="C100" i="17"/>
  <c r="H76" i="17"/>
  <c r="J83" i="17"/>
  <c r="R23" i="17"/>
  <c r="T30" i="17"/>
  <c r="U30" i="17"/>
  <c r="T78" i="17"/>
  <c r="C90" i="17"/>
  <c r="T69" i="17"/>
  <c r="AA76" i="17"/>
  <c r="Q51" i="17"/>
  <c r="U62" i="17"/>
  <c r="R91" i="17"/>
  <c r="I102" i="17"/>
  <c r="AB102" i="17"/>
  <c r="S85" i="17"/>
  <c r="AB100" i="18"/>
  <c r="J54" i="17"/>
  <c r="M56" i="17"/>
  <c r="Q64" i="17"/>
  <c r="V76" i="17"/>
  <c r="AA93" i="17"/>
  <c r="U34" i="18"/>
  <c r="T47" i="18"/>
  <c r="H81" i="18"/>
  <c r="P53" i="18"/>
  <c r="Q32" i="18"/>
  <c r="I53" i="18"/>
  <c r="V56" i="18"/>
  <c r="I12" i="18"/>
  <c r="J52" i="18"/>
  <c r="Q91" i="18"/>
  <c r="W95" i="18"/>
  <c r="C10" i="17"/>
  <c r="U86" i="17"/>
  <c r="AB98" i="17"/>
  <c r="V56" i="17"/>
  <c r="R67" i="17"/>
  <c r="R57" i="17"/>
  <c r="S13" i="17"/>
  <c r="S9" i="17"/>
  <c r="T7" i="17"/>
  <c r="R9" i="17"/>
  <c r="AA61" i="17"/>
  <c r="S105" i="17"/>
  <c r="R96" i="17"/>
  <c r="W100" i="17"/>
  <c r="I93" i="17"/>
  <c r="AA36" i="17"/>
  <c r="M74" i="17"/>
  <c r="S69" i="17"/>
  <c r="AA100" i="17"/>
  <c r="W76" i="17"/>
  <c r="C62" i="18"/>
  <c r="V12" i="17"/>
  <c r="AA12" i="17"/>
  <c r="V95" i="17"/>
  <c r="T103" i="17"/>
  <c r="C93" i="17"/>
  <c r="U60" i="18"/>
  <c r="M69" i="18"/>
  <c r="M61" i="18"/>
  <c r="T59" i="18"/>
  <c r="S53" i="18"/>
  <c r="U56" i="18"/>
  <c r="U13" i="18"/>
  <c r="R53" i="18"/>
  <c r="P96" i="18"/>
  <c r="R96" i="18"/>
  <c r="W10" i="17"/>
  <c r="J86" i="17"/>
  <c r="H98" i="17"/>
  <c r="S64" i="17"/>
  <c r="Q12" i="17"/>
  <c r="Q57" i="17"/>
  <c r="S12" i="17"/>
  <c r="C15" i="17"/>
  <c r="T50" i="17"/>
  <c r="P10" i="17"/>
  <c r="P8" i="17"/>
  <c r="Q31" i="17"/>
  <c r="U59" i="17"/>
  <c r="H44" i="17"/>
  <c r="R31" i="17"/>
  <c r="T61" i="17"/>
  <c r="W67" i="17"/>
  <c r="R88" i="17"/>
  <c r="S107" i="17"/>
  <c r="U107" i="17"/>
  <c r="W90" i="17"/>
  <c r="Q108" i="17"/>
  <c r="R84" i="17"/>
  <c r="V100" i="17"/>
  <c r="W88" i="17"/>
  <c r="R101" i="17"/>
  <c r="S77" i="17"/>
  <c r="H100" i="17"/>
  <c r="I88" i="17"/>
  <c r="AB93" i="17"/>
  <c r="R73" i="17"/>
  <c r="V60" i="18"/>
  <c r="H77" i="18"/>
  <c r="I68" i="18"/>
  <c r="R59" i="18"/>
  <c r="R4" i="18"/>
  <c r="C76" i="18"/>
  <c r="T39" i="18"/>
  <c r="M100" i="18"/>
  <c r="H73" i="18"/>
  <c r="H71" i="18"/>
  <c r="S38" i="17"/>
  <c r="V54" i="17"/>
  <c r="W98" i="17"/>
  <c r="R64" i="17"/>
  <c r="P4" i="17"/>
  <c r="H58" i="17"/>
  <c r="Q16" i="17"/>
  <c r="W15" i="17"/>
  <c r="T59" i="17"/>
  <c r="P24" i="17"/>
  <c r="R34" i="17"/>
  <c r="P108" i="17"/>
  <c r="Q101" i="17"/>
  <c r="R89" i="17"/>
  <c r="V96" i="17"/>
  <c r="AB83" i="17"/>
  <c r="I105" i="17"/>
  <c r="S49" i="18"/>
  <c r="P89" i="18"/>
  <c r="W68" i="17"/>
  <c r="P63" i="17"/>
  <c r="P25" i="17"/>
  <c r="Q4" i="17"/>
  <c r="J36" i="17"/>
  <c r="T90" i="17"/>
  <c r="H90" i="17"/>
  <c r="R77" i="17"/>
  <c r="W105" i="17"/>
  <c r="H95" i="17"/>
  <c r="AB86" i="18"/>
  <c r="J30" i="18"/>
  <c r="R30" i="18"/>
  <c r="J39" i="18"/>
  <c r="V6" i="18"/>
  <c r="V76" i="18"/>
  <c r="U40" i="18"/>
  <c r="V50" i="18"/>
  <c r="AA73" i="18"/>
  <c r="S72" i="18"/>
  <c r="R38" i="17"/>
  <c r="J30" i="17"/>
  <c r="S98" i="17"/>
  <c r="H54" i="17"/>
  <c r="AA31" i="17"/>
  <c r="Q61" i="17"/>
  <c r="R4" i="17"/>
  <c r="S16" i="17"/>
  <c r="R54" i="17"/>
  <c r="P16" i="17"/>
  <c r="H12" i="17"/>
  <c r="H36" i="17"/>
  <c r="S59" i="17"/>
  <c r="V34" i="17"/>
  <c r="M35" i="17"/>
  <c r="S63" i="17"/>
  <c r="C106" i="17"/>
  <c r="AB89" i="17"/>
  <c r="R93" i="17"/>
  <c r="U76" i="17"/>
  <c r="T93" i="17"/>
  <c r="Q89" i="17"/>
  <c r="H102" i="17"/>
  <c r="H93" i="17"/>
  <c r="Q34" i="18"/>
  <c r="C88" i="18"/>
  <c r="W77" i="18"/>
  <c r="R89" i="18"/>
  <c r="R44" i="17"/>
  <c r="W36" i="17"/>
  <c r="R105" i="17"/>
  <c r="T84" i="17"/>
  <c r="T108" i="17"/>
  <c r="AA95" i="18"/>
  <c r="P51" i="18"/>
  <c r="I71" i="18"/>
  <c r="C50" i="18"/>
  <c r="AB67" i="18"/>
  <c r="C36" i="18"/>
  <c r="V88" i="18"/>
  <c r="I100" i="18"/>
  <c r="R78" i="18"/>
  <c r="C90" i="18"/>
  <c r="I90" i="18"/>
  <c r="C68" i="17"/>
  <c r="J61" i="17"/>
  <c r="P98" i="17"/>
  <c r="Q44" i="17"/>
  <c r="J14" i="17"/>
  <c r="S67" i="17"/>
  <c r="J11" i="17"/>
  <c r="S30" i="17"/>
  <c r="I57" i="17"/>
  <c r="Q24" i="17"/>
  <c r="T13" i="17"/>
  <c r="C36" i="17"/>
  <c r="AA66" i="17"/>
  <c r="J31" i="17"/>
  <c r="C38" i="17"/>
  <c r="U68" i="17"/>
  <c r="R107" i="17"/>
  <c r="Q93" i="17"/>
  <c r="U83" i="17"/>
  <c r="C78" i="17"/>
  <c r="Q96" i="17"/>
  <c r="Q77" i="17"/>
  <c r="AA90" i="17"/>
  <c r="S103" i="17"/>
  <c r="I78" i="17"/>
  <c r="T91" i="17"/>
  <c r="V105" i="17"/>
  <c r="H88" i="17"/>
  <c r="R106" i="17"/>
  <c r="J95" i="17"/>
  <c r="V108" i="17"/>
  <c r="U96" i="17"/>
  <c r="J72" i="17"/>
  <c r="W66" i="17"/>
  <c r="I72" i="17"/>
  <c r="V50" i="17"/>
  <c r="R100" i="17"/>
  <c r="C102" i="17"/>
  <c r="C107" i="17"/>
  <c r="C108" i="17"/>
  <c r="V65" i="17"/>
  <c r="R85" i="18"/>
  <c r="R75" i="18"/>
  <c r="I55" i="18"/>
  <c r="T9" i="18"/>
  <c r="AA62" i="18"/>
  <c r="W31" i="18"/>
  <c r="P100" i="18"/>
  <c r="W89" i="18"/>
  <c r="R103" i="18"/>
  <c r="T72" i="18"/>
  <c r="W74" i="17"/>
  <c r="W72" i="17"/>
  <c r="J10" i="17"/>
  <c r="V40" i="17"/>
  <c r="R16" i="17"/>
  <c r="R68" i="17"/>
  <c r="R13" i="17"/>
  <c r="P31" i="17"/>
  <c r="C58" i="17"/>
  <c r="Q30" i="17"/>
  <c r="P14" i="17"/>
  <c r="AA38" i="17"/>
  <c r="U67" i="17"/>
  <c r="R7" i="17"/>
  <c r="AB38" i="17"/>
  <c r="M72" i="17"/>
  <c r="I108" i="17"/>
  <c r="S95" i="17"/>
  <c r="P84" i="17"/>
  <c r="W78" i="17"/>
  <c r="U100" i="17"/>
  <c r="H78" i="17"/>
  <c r="S91" i="17"/>
  <c r="U105" i="17"/>
  <c r="AB78" i="17"/>
  <c r="V93" i="17"/>
  <c r="Q106" i="17"/>
  <c r="AA88" i="17"/>
  <c r="I107" i="17"/>
  <c r="C84" i="17"/>
  <c r="J44" i="17"/>
  <c r="Q35" i="17"/>
  <c r="M52" i="17"/>
  <c r="W43" i="17"/>
  <c r="U95" i="17"/>
  <c r="S79" i="17"/>
  <c r="AA107" i="17"/>
  <c r="V72" i="18"/>
  <c r="S14" i="18"/>
  <c r="H14" i="18"/>
  <c r="I75" i="18"/>
  <c r="M64" i="18"/>
  <c r="S39" i="18"/>
  <c r="J23" i="18"/>
  <c r="R90" i="18"/>
  <c r="U30" i="18"/>
  <c r="V74" i="18"/>
  <c r="C74" i="17"/>
  <c r="Q72" i="17"/>
  <c r="R12" i="17"/>
  <c r="U40" i="17"/>
  <c r="R24" i="17"/>
  <c r="AA71" i="17"/>
  <c r="M25" i="17"/>
  <c r="P34" i="17"/>
  <c r="R61" i="17"/>
  <c r="R30" i="17"/>
  <c r="H15" i="17"/>
  <c r="S43" i="17"/>
  <c r="T68" i="17"/>
  <c r="V9" i="17"/>
  <c r="P40" i="17"/>
  <c r="J74" i="17"/>
  <c r="AB108" i="17"/>
  <c r="J96" i="17"/>
  <c r="S93" i="17"/>
  <c r="R79" i="17"/>
  <c r="P101" i="17"/>
  <c r="AA78" i="17"/>
  <c r="J92" i="17"/>
  <c r="P106" i="17"/>
  <c r="T79" i="17"/>
  <c r="Q94" i="17"/>
  <c r="H107" i="17"/>
  <c r="S89" i="17"/>
  <c r="AB107" i="17"/>
  <c r="I100" i="17"/>
  <c r="C96" i="17"/>
  <c r="AB12" i="17"/>
  <c r="R8" i="18"/>
  <c r="S22" i="18"/>
  <c r="V4" i="18"/>
  <c r="S54" i="18"/>
  <c r="W12" i="18"/>
  <c r="H34" i="18"/>
  <c r="S58" i="18"/>
  <c r="W101" i="18"/>
  <c r="W71" i="18"/>
  <c r="W74" i="18"/>
  <c r="AB44" i="17"/>
  <c r="M50" i="17"/>
  <c r="M34" i="17"/>
  <c r="H71" i="17"/>
  <c r="S4" i="17"/>
  <c r="T4" i="17"/>
  <c r="AA15" i="17"/>
  <c r="I6" i="17"/>
  <c r="V83" i="17"/>
  <c r="U93" i="17"/>
  <c r="Q82" i="17"/>
  <c r="AB73" i="16"/>
  <c r="AA73" i="16"/>
  <c r="Q73" i="16"/>
  <c r="S73" i="16"/>
  <c r="U73" i="16"/>
  <c r="V73" i="16"/>
  <c r="M73" i="16"/>
  <c r="C73" i="16"/>
  <c r="T73" i="16"/>
  <c r="I73" i="16"/>
  <c r="R73" i="16"/>
  <c r="J73" i="16"/>
  <c r="W73" i="16"/>
  <c r="H73" i="16"/>
  <c r="P73" i="16"/>
  <c r="AB69" i="16"/>
  <c r="AA69" i="16"/>
  <c r="M69" i="16"/>
  <c r="U69" i="16"/>
  <c r="V69" i="16"/>
  <c r="C69" i="16"/>
  <c r="J69" i="16"/>
  <c r="P69" i="16"/>
  <c r="I69" i="16"/>
  <c r="T69" i="16"/>
  <c r="S69" i="16"/>
  <c r="H69" i="16"/>
  <c r="Q69" i="16"/>
  <c r="R69" i="16"/>
  <c r="W69" i="16"/>
  <c r="AB33" i="16"/>
  <c r="AA33" i="16"/>
  <c r="J33" i="16"/>
  <c r="P33" i="16"/>
  <c r="M33" i="16"/>
  <c r="Q33" i="16"/>
  <c r="H33" i="16"/>
  <c r="S33" i="16"/>
  <c r="T33" i="16"/>
  <c r="V33" i="16"/>
  <c r="W33" i="16"/>
  <c r="I33" i="16"/>
  <c r="R33" i="16"/>
  <c r="C33" i="16"/>
  <c r="U33" i="16"/>
  <c r="W13" i="16"/>
  <c r="U96" i="16"/>
  <c r="AA75" i="16"/>
  <c r="T97" i="16"/>
  <c r="T7" i="16"/>
  <c r="S31" i="16"/>
  <c r="J7" i="16"/>
  <c r="T63" i="16"/>
  <c r="I51" i="16"/>
  <c r="AA31" i="16"/>
  <c r="AA82" i="16"/>
  <c r="AA95" i="16"/>
  <c r="V78" i="16"/>
  <c r="AB58" i="16"/>
  <c r="S14" i="16"/>
  <c r="M77" i="16"/>
  <c r="J13" i="16"/>
  <c r="AB6" i="16"/>
  <c r="AA24" i="16"/>
  <c r="R78" i="16"/>
  <c r="R96" i="16"/>
  <c r="W7" i="16"/>
  <c r="P36" i="16"/>
  <c r="AA103" i="16"/>
  <c r="I72" i="16"/>
  <c r="S104" i="16"/>
  <c r="AB51" i="16"/>
  <c r="R86" i="16"/>
  <c r="J105" i="16"/>
  <c r="S51" i="16"/>
  <c r="J36" i="16"/>
  <c r="C101" i="16"/>
  <c r="T90" i="16"/>
  <c r="H98" i="16"/>
  <c r="P98" i="16"/>
  <c r="AA59" i="16"/>
  <c r="I65" i="16"/>
  <c r="AA74" i="16"/>
  <c r="AB96" i="16"/>
  <c r="P53" i="16"/>
  <c r="V32" i="16"/>
  <c r="M99" i="16"/>
  <c r="U65" i="16"/>
  <c r="C65" i="16"/>
  <c r="AB84" i="16"/>
  <c r="Q97" i="16"/>
  <c r="S42" i="16"/>
  <c r="H7" i="16"/>
  <c r="T10" i="16"/>
  <c r="U9" i="16"/>
  <c r="J52" i="16"/>
  <c r="H50" i="16"/>
  <c r="AB71" i="16"/>
  <c r="T53" i="16"/>
  <c r="R100" i="16"/>
  <c r="J38" i="16"/>
  <c r="T56" i="16"/>
  <c r="P96" i="16"/>
  <c r="J16" i="16"/>
  <c r="U24" i="16"/>
  <c r="J11" i="16"/>
  <c r="R25" i="16"/>
  <c r="H58" i="16"/>
  <c r="P71" i="16"/>
  <c r="P89" i="16"/>
  <c r="Q42" i="16"/>
  <c r="U36" i="16"/>
  <c r="S64" i="16"/>
  <c r="W98" i="16"/>
  <c r="Q6" i="16"/>
  <c r="R4" i="16"/>
  <c r="W68" i="16"/>
  <c r="AB53" i="16"/>
  <c r="M91" i="16"/>
  <c r="T11" i="16"/>
  <c r="T4" i="16"/>
  <c r="V71" i="16"/>
  <c r="AB15" i="16"/>
  <c r="W85" i="16"/>
  <c r="W5" i="16"/>
  <c r="AA5" i="16"/>
  <c r="AA12" i="16"/>
  <c r="C43" i="16"/>
  <c r="AA54" i="16"/>
  <c r="AA77" i="16"/>
  <c r="C82" i="16"/>
  <c r="T102" i="16"/>
  <c r="R40" i="16"/>
  <c r="AA56" i="16"/>
  <c r="J83" i="16"/>
  <c r="S62" i="16"/>
  <c r="R74" i="16"/>
  <c r="U62" i="16"/>
  <c r="V102" i="16"/>
  <c r="V23" i="16"/>
  <c r="I39" i="16"/>
  <c r="I17" i="16"/>
  <c r="U38" i="16"/>
  <c r="S11" i="16"/>
  <c r="V5" i="16"/>
  <c r="W14" i="16"/>
  <c r="S32" i="16"/>
  <c r="AB100" i="16"/>
  <c r="W8" i="16"/>
  <c r="C54" i="16"/>
  <c r="Q86" i="16"/>
  <c r="R97" i="16"/>
  <c r="H51" i="16"/>
  <c r="T51" i="16"/>
  <c r="U51" i="16"/>
  <c r="I105" i="16"/>
  <c r="J10" i="16"/>
  <c r="AA86" i="16"/>
  <c r="T59" i="16"/>
  <c r="V34" i="16"/>
  <c r="P41" i="16"/>
  <c r="H106" i="16"/>
  <c r="AA6" i="16"/>
  <c r="S66" i="16"/>
  <c r="P77" i="16"/>
  <c r="P90" i="16"/>
  <c r="S89" i="16"/>
  <c r="S65" i="16"/>
  <c r="R53" i="16"/>
  <c r="V89" i="16"/>
  <c r="H83" i="16"/>
  <c r="H40" i="16"/>
  <c r="M96" i="16"/>
  <c r="AB89" i="16"/>
  <c r="Q10" i="16"/>
  <c r="R9" i="16"/>
  <c r="T14" i="16"/>
  <c r="AA68" i="16"/>
  <c r="T41" i="16"/>
  <c r="M53" i="16"/>
  <c r="AA94" i="16"/>
  <c r="Q56" i="16"/>
  <c r="Q105" i="16"/>
  <c r="T24" i="16"/>
  <c r="H60" i="16"/>
  <c r="AA97" i="16"/>
  <c r="I38" i="16"/>
  <c r="C32" i="16"/>
  <c r="S40" i="16"/>
  <c r="I32" i="16"/>
  <c r="I60" i="16"/>
  <c r="P95" i="16"/>
  <c r="AA90" i="16"/>
  <c r="V16" i="16"/>
  <c r="T52" i="16"/>
  <c r="M66" i="16"/>
  <c r="AB101" i="16"/>
  <c r="R17" i="16"/>
  <c r="W6" i="16"/>
  <c r="T25" i="16"/>
  <c r="W56" i="16"/>
  <c r="V95" i="16"/>
  <c r="V38" i="16"/>
  <c r="U42" i="16"/>
  <c r="T94" i="16"/>
  <c r="AB25" i="16"/>
  <c r="W71" i="16"/>
  <c r="W11" i="16"/>
  <c r="P7" i="16"/>
  <c r="P14" i="16"/>
  <c r="U44" i="16"/>
  <c r="V54" i="16"/>
  <c r="S77" i="16"/>
  <c r="C72" i="16"/>
  <c r="Q103" i="16"/>
  <c r="R15" i="16"/>
  <c r="S56" i="16"/>
  <c r="M72" i="16"/>
  <c r="P72" i="16"/>
  <c r="S79" i="16"/>
  <c r="J92" i="16"/>
  <c r="S102" i="16"/>
  <c r="M80" i="16"/>
  <c r="U40" i="16"/>
  <c r="V67" i="16"/>
  <c r="R36" i="16"/>
  <c r="M81" i="16"/>
  <c r="R8" i="16"/>
  <c r="J58" i="16"/>
  <c r="J17" i="16"/>
  <c r="R67" i="16"/>
  <c r="C58" i="16"/>
  <c r="U74" i="16"/>
  <c r="W12" i="16"/>
  <c r="I79" i="16"/>
  <c r="AB92" i="16"/>
  <c r="I77" i="16"/>
  <c r="P78" i="16"/>
  <c r="AB78" i="16"/>
  <c r="I93" i="16"/>
  <c r="J90" i="16"/>
  <c r="C13" i="16"/>
  <c r="W87" i="16"/>
  <c r="S63" i="16"/>
  <c r="S90" i="16"/>
  <c r="R31" i="16"/>
  <c r="I98" i="16"/>
  <c r="S23" i="16"/>
  <c r="J85" i="16"/>
  <c r="H82" i="16"/>
  <c r="AA106" i="16"/>
  <c r="R90" i="16"/>
  <c r="C76" i="16"/>
  <c r="I56" i="16"/>
  <c r="C107" i="16"/>
  <c r="S84" i="16"/>
  <c r="V44" i="16"/>
  <c r="P97" i="16"/>
  <c r="AA9" i="16"/>
  <c r="AB40" i="16"/>
  <c r="AA10" i="16"/>
  <c r="C68" i="16"/>
  <c r="Q44" i="16"/>
  <c r="AA25" i="16"/>
  <c r="I54" i="16"/>
  <c r="M101" i="16"/>
  <c r="U63" i="16"/>
  <c r="H75" i="16"/>
  <c r="P50" i="16"/>
  <c r="V63" i="16"/>
  <c r="T98" i="16"/>
  <c r="M52" i="16"/>
  <c r="C34" i="16"/>
  <c r="AB12" i="16"/>
  <c r="H34" i="16"/>
  <c r="C63" i="16"/>
  <c r="Q96" i="16"/>
  <c r="T106" i="16"/>
  <c r="W17" i="16"/>
  <c r="S50" i="16"/>
  <c r="U82" i="16"/>
  <c r="AA105" i="16"/>
  <c r="M64" i="16"/>
  <c r="I10" i="16"/>
  <c r="H31" i="16"/>
  <c r="Q58" i="16"/>
  <c r="AA98" i="16"/>
  <c r="I57" i="16"/>
  <c r="V25" i="16"/>
  <c r="U83" i="16"/>
  <c r="AA87" i="16"/>
  <c r="W15" i="16"/>
  <c r="Q101" i="16"/>
  <c r="W4" i="16"/>
  <c r="S97" i="16"/>
  <c r="C87" i="16"/>
  <c r="AA83" i="16"/>
  <c r="V96" i="16"/>
  <c r="J43" i="16"/>
  <c r="S34" i="16"/>
  <c r="T96" i="16"/>
  <c r="C77" i="16"/>
  <c r="T34" i="16"/>
  <c r="AB34" i="16"/>
  <c r="I106" i="16"/>
  <c r="C57" i="16"/>
  <c r="J93" i="16"/>
  <c r="I84" i="16"/>
  <c r="M24" i="16"/>
  <c r="AB106" i="16"/>
  <c r="Q84" i="16"/>
  <c r="T65" i="16"/>
  <c r="J14" i="16"/>
  <c r="M92" i="16"/>
  <c r="AA32" i="16"/>
  <c r="AB99" i="16"/>
  <c r="V12" i="16"/>
  <c r="Q14" i="16"/>
  <c r="J12" i="16"/>
  <c r="I7" i="16"/>
  <c r="U13" i="16"/>
  <c r="AB4" i="16"/>
  <c r="AA58" i="16"/>
  <c r="H105" i="16"/>
  <c r="P64" i="16"/>
  <c r="U90" i="16"/>
  <c r="J4" i="16"/>
  <c r="Q64" i="16"/>
  <c r="R99" i="16"/>
  <c r="H4" i="16"/>
  <c r="H35" i="16"/>
  <c r="AA13" i="16"/>
  <c r="I35" i="16"/>
  <c r="W63" i="16"/>
  <c r="H97" i="16"/>
  <c r="S107" i="16"/>
  <c r="R68" i="16"/>
  <c r="AA53" i="16"/>
  <c r="C84" i="16"/>
  <c r="P75" i="16"/>
  <c r="I4" i="16"/>
  <c r="P11" i="16"/>
  <c r="M32" i="16"/>
  <c r="I63" i="16"/>
  <c r="U99" i="16"/>
  <c r="R58" i="16"/>
  <c r="AA38" i="16"/>
  <c r="S4" i="16"/>
  <c r="H52" i="16"/>
  <c r="W102" i="16"/>
  <c r="W41" i="16"/>
  <c r="AA8" i="16"/>
  <c r="AA41" i="16"/>
  <c r="U25" i="16"/>
  <c r="W57" i="16"/>
  <c r="H78" i="16"/>
  <c r="P94" i="16"/>
  <c r="J103" i="16"/>
  <c r="W44" i="16"/>
  <c r="W58" i="16"/>
  <c r="U81" i="16"/>
  <c r="P74" i="16"/>
  <c r="J79" i="16"/>
  <c r="H92" i="16"/>
  <c r="P102" i="16"/>
  <c r="Q98" i="16"/>
  <c r="V51" i="16"/>
  <c r="Q71" i="16"/>
  <c r="Q59" i="16"/>
  <c r="I44" i="16"/>
  <c r="Q30" i="16"/>
  <c r="AB9" i="16"/>
  <c r="I78" i="16"/>
  <c r="I87" i="16"/>
  <c r="M87" i="16"/>
  <c r="H86" i="16"/>
  <c r="Q51" i="16"/>
  <c r="R51" i="16"/>
  <c r="J98" i="16"/>
  <c r="Q78" i="16"/>
  <c r="P31" i="16"/>
  <c r="I53" i="16"/>
  <c r="J106" i="16"/>
  <c r="S59" i="16"/>
  <c r="U97" i="16"/>
  <c r="AB85" i="16"/>
  <c r="P32" i="16"/>
  <c r="I89" i="16"/>
  <c r="V93" i="16"/>
  <c r="J76" i="16"/>
  <c r="AB24" i="16"/>
  <c r="AB93" i="16"/>
  <c r="AB35" i="16"/>
  <c r="AA89" i="16"/>
  <c r="AB41" i="16"/>
  <c r="AA42" i="16"/>
  <c r="R13" i="16"/>
  <c r="T8" i="16"/>
  <c r="V8" i="16"/>
  <c r="J6" i="16"/>
  <c r="Q63" i="16"/>
  <c r="M74" i="16"/>
  <c r="M82" i="16"/>
  <c r="R106" i="16"/>
  <c r="P5" i="16"/>
  <c r="W76" i="16"/>
  <c r="U100" i="16"/>
  <c r="I40" i="16"/>
  <c r="Q36" i="16"/>
  <c r="I41" i="16"/>
  <c r="S36" i="16"/>
  <c r="R64" i="16"/>
  <c r="AB97" i="16"/>
  <c r="Q4" i="16"/>
  <c r="AB43" i="16"/>
  <c r="W54" i="16"/>
  <c r="W84" i="16"/>
  <c r="H90" i="16"/>
  <c r="H42" i="16"/>
  <c r="S39" i="16"/>
  <c r="Q34" i="16"/>
  <c r="AB63" i="16"/>
  <c r="I104" i="16"/>
  <c r="U64" i="16"/>
  <c r="C52" i="16"/>
  <c r="U11" i="16"/>
  <c r="AB52" i="16"/>
  <c r="H74" i="16"/>
  <c r="P67" i="16"/>
  <c r="T9" i="16"/>
  <c r="T42" i="16"/>
  <c r="R30" i="16"/>
  <c r="T58" i="16"/>
  <c r="U78" i="16"/>
  <c r="J94" i="16"/>
  <c r="AB103" i="16"/>
  <c r="U23" i="16"/>
  <c r="T60" i="16"/>
  <c r="R81" i="16"/>
  <c r="J74" i="16"/>
  <c r="U79" i="16"/>
  <c r="W92" i="16"/>
  <c r="J102" i="16"/>
  <c r="V31" i="16"/>
  <c r="P63" i="16"/>
  <c r="AB77" i="16"/>
  <c r="AA99" i="16"/>
  <c r="J39" i="16"/>
  <c r="J40" i="16"/>
  <c r="W66" i="16"/>
  <c r="Q89" i="16"/>
  <c r="T23" i="16"/>
  <c r="C78" i="16"/>
  <c r="J51" i="16"/>
  <c r="W9" i="16"/>
  <c r="J86" i="16"/>
  <c r="Q77" i="16"/>
  <c r="W86" i="16"/>
  <c r="AB86" i="16"/>
  <c r="H85" i="16"/>
  <c r="R77" i="16"/>
  <c r="T77" i="16"/>
  <c r="J63" i="16"/>
  <c r="AB65" i="16"/>
  <c r="J24" i="16"/>
  <c r="S87" i="16"/>
  <c r="I50" i="16"/>
  <c r="T89" i="16"/>
  <c r="P101" i="16"/>
  <c r="R84" i="16"/>
  <c r="W32" i="16"/>
  <c r="M97" i="16"/>
  <c r="H59" i="16"/>
  <c r="M107" i="16"/>
  <c r="AB44" i="16"/>
  <c r="U43" i="16"/>
  <c r="T15" i="16"/>
  <c r="AB10" i="16"/>
  <c r="T12" i="16"/>
  <c r="AA39" i="16"/>
  <c r="AB64" i="16"/>
  <c r="M108" i="16"/>
  <c r="M85" i="16"/>
  <c r="I5" i="16"/>
  <c r="T16" i="16"/>
  <c r="Q82" i="16"/>
  <c r="T105" i="16"/>
  <c r="S17" i="16"/>
  <c r="R52" i="16"/>
  <c r="U16" i="16"/>
  <c r="S52" i="16"/>
  <c r="C66" i="16"/>
  <c r="S99" i="16"/>
  <c r="V6" i="16"/>
  <c r="W24" i="16"/>
  <c r="M58" i="16"/>
  <c r="R71" i="16"/>
  <c r="U106" i="16"/>
  <c r="P16" i="16"/>
  <c r="H14" i="16"/>
  <c r="V36" i="16"/>
  <c r="R66" i="16"/>
  <c r="S75" i="16"/>
  <c r="J88" i="16"/>
  <c r="S58" i="16"/>
  <c r="H6" i="16"/>
  <c r="J53" i="16"/>
  <c r="AA67" i="16"/>
  <c r="T44" i="16"/>
  <c r="H11" i="16"/>
  <c r="H16" i="16"/>
  <c r="AB32" i="16"/>
  <c r="P61" i="16"/>
  <c r="J78" i="16"/>
  <c r="I94" i="16"/>
  <c r="W103" i="16"/>
  <c r="Q31" i="16"/>
  <c r="Q62" i="16"/>
  <c r="W81" i="16"/>
  <c r="I74" i="16"/>
  <c r="W23" i="16"/>
  <c r="U92" i="16"/>
  <c r="J80" i="16"/>
  <c r="U7" i="16"/>
  <c r="Q41" i="16"/>
  <c r="V82" i="16"/>
  <c r="U105" i="16"/>
  <c r="S41" i="16"/>
  <c r="U35" i="16"/>
  <c r="I80" i="16"/>
  <c r="U93" i="16"/>
  <c r="AB56" i="16"/>
  <c r="AB7" i="16"/>
  <c r="W78" i="16"/>
  <c r="AA51" i="16"/>
  <c r="M86" i="16"/>
  <c r="M84" i="16"/>
  <c r="U87" i="16"/>
  <c r="AB98" i="16"/>
  <c r="T86" i="16"/>
  <c r="P83" i="16"/>
  <c r="V83" i="16"/>
  <c r="M98" i="16"/>
  <c r="H89" i="16"/>
  <c r="W36" i="16"/>
  <c r="M93" i="16"/>
  <c r="H53" i="16"/>
  <c r="P24" i="16"/>
  <c r="U89" i="16"/>
  <c r="AB87" i="16"/>
  <c r="T35" i="16"/>
  <c r="W99" i="16"/>
  <c r="I64" i="16"/>
  <c r="R59" i="16"/>
  <c r="C9" i="16"/>
  <c r="J8" i="16"/>
  <c r="H68" i="16"/>
  <c r="S13" i="16"/>
  <c r="V13" i="16"/>
  <c r="V41" i="16"/>
  <c r="P84" i="16"/>
  <c r="C42" i="16"/>
  <c r="I71" i="16"/>
  <c r="J5" i="16"/>
  <c r="U17" i="16"/>
  <c r="U84" i="16"/>
  <c r="J75" i="16"/>
  <c r="M36" i="16"/>
  <c r="Q50" i="16"/>
  <c r="V17" i="16"/>
  <c r="R50" i="16"/>
  <c r="AB76" i="16"/>
  <c r="W100" i="16"/>
  <c r="H10" i="16"/>
  <c r="S25" i="16"/>
  <c r="M59" i="16"/>
  <c r="H91" i="16"/>
  <c r="T107" i="16"/>
  <c r="M25" i="16"/>
  <c r="R42" i="16"/>
  <c r="T38" i="16"/>
  <c r="H84" i="16"/>
  <c r="I90" i="16"/>
  <c r="U71" i="16"/>
  <c r="H61" i="16"/>
  <c r="V11" i="16"/>
  <c r="V58" i="16"/>
  <c r="H67" i="16"/>
  <c r="Q23" i="16"/>
  <c r="AA11" i="16"/>
  <c r="AA16" i="16"/>
  <c r="U34" i="16"/>
  <c r="M62" i="16"/>
  <c r="P82" i="16"/>
  <c r="W94" i="16"/>
  <c r="C103" i="16"/>
  <c r="W34" i="16"/>
  <c r="P66" i="16"/>
  <c r="C81" i="16"/>
  <c r="W74" i="16"/>
  <c r="V30" i="16"/>
  <c r="T92" i="16"/>
  <c r="W80" i="16"/>
  <c r="Q8" i="16"/>
  <c r="I42" i="16"/>
  <c r="C30" i="16"/>
  <c r="V61" i="16"/>
  <c r="U30" i="16"/>
  <c r="R41" i="16"/>
  <c r="R80" i="16"/>
  <c r="U88" i="16"/>
  <c r="AA62" i="16"/>
  <c r="T68" i="16"/>
  <c r="AB60" i="16"/>
  <c r="AB102" i="16"/>
  <c r="W108" i="16"/>
  <c r="V76" i="16"/>
  <c r="AB31" i="16"/>
  <c r="J87" i="16"/>
  <c r="Q57" i="16"/>
  <c r="P86" i="16"/>
  <c r="S86" i="16"/>
  <c r="S96" i="16"/>
  <c r="I36" i="16"/>
  <c r="AA91" i="16"/>
  <c r="C86" i="16"/>
  <c r="H93" i="16"/>
  <c r="M106" i="16"/>
  <c r="J89" i="16"/>
  <c r="AA57" i="16"/>
  <c r="AA96" i="16"/>
  <c r="P65" i="16"/>
  <c r="Q24" i="16"/>
  <c r="R32" i="16"/>
  <c r="AA93" i="16"/>
  <c r="V50" i="16"/>
  <c r="T101" i="16"/>
  <c r="W65" i="16"/>
  <c r="C62" i="16"/>
  <c r="H9" i="16"/>
  <c r="S10" i="16"/>
  <c r="C44" i="16"/>
  <c r="AB14" i="16"/>
  <c r="I16" i="16"/>
  <c r="W42" i="16"/>
  <c r="C85" i="16"/>
  <c r="C71" i="16"/>
  <c r="J95" i="16"/>
  <c r="H15" i="16"/>
  <c r="P68" i="16"/>
  <c r="P85" i="16"/>
  <c r="W90" i="16"/>
  <c r="I11" i="16"/>
  <c r="T5" i="16"/>
  <c r="Q68" i="16"/>
  <c r="W53" i="16"/>
  <c r="S82" i="16"/>
  <c r="W101" i="16"/>
  <c r="R39" i="16"/>
  <c r="J32" i="16"/>
  <c r="S60" i="16"/>
  <c r="H94" i="16"/>
  <c r="P6" i="16"/>
  <c r="S15" i="16"/>
  <c r="U52" i="16"/>
  <c r="S85" i="16"/>
  <c r="W106" i="16"/>
  <c r="R91" i="16"/>
  <c r="W64" i="16"/>
  <c r="W39" i="16"/>
  <c r="Q61" i="16"/>
  <c r="J23" i="16"/>
  <c r="M35" i="16"/>
  <c r="T39" i="16"/>
  <c r="T17" i="16"/>
  <c r="P35" i="16"/>
  <c r="J66" i="16"/>
  <c r="AB82" i="16"/>
  <c r="C94" i="16"/>
  <c r="U103" i="16"/>
  <c r="R35" i="16"/>
  <c r="M76" i="16"/>
  <c r="J55" i="16"/>
  <c r="C74" i="16"/>
  <c r="M55" i="16"/>
  <c r="P92" i="16"/>
  <c r="C80" i="16"/>
  <c r="I9" i="16"/>
  <c r="AB42" i="16"/>
  <c r="W30" i="16"/>
  <c r="Q106" i="16"/>
  <c r="W10" i="16"/>
  <c r="V64" i="16"/>
  <c r="V91" i="16"/>
  <c r="AA84" i="16"/>
  <c r="Q65" i="16"/>
  <c r="V97" i="16"/>
  <c r="M78" i="16"/>
  <c r="C100" i="16"/>
  <c r="M100" i="16"/>
  <c r="J54" i="16"/>
  <c r="H96" i="16"/>
  <c r="M105" i="16"/>
  <c r="R34" i="16"/>
  <c r="R98" i="16"/>
  <c r="I99" i="16"/>
  <c r="T93" i="16"/>
  <c r="R63" i="16"/>
  <c r="R57" i="16"/>
  <c r="M63" i="16"/>
  <c r="V103" i="16"/>
  <c r="Q93" i="16"/>
  <c r="M50" i="16"/>
  <c r="R24" i="16"/>
  <c r="J97" i="16"/>
  <c r="M56" i="16"/>
  <c r="J107" i="16"/>
  <c r="M83" i="16"/>
  <c r="AA65" i="16"/>
  <c r="H13" i="16"/>
  <c r="I12" i="16"/>
  <c r="Q9" i="16"/>
  <c r="U8" i="16"/>
  <c r="R44" i="16"/>
  <c r="I52" i="16"/>
  <c r="AB88" i="16"/>
  <c r="R6" i="16"/>
  <c r="P99" i="16"/>
  <c r="S24" i="16"/>
  <c r="S54" i="16"/>
  <c r="M95" i="16"/>
  <c r="R107" i="16"/>
  <c r="Q40" i="16"/>
  <c r="AA7" i="16"/>
  <c r="V24" i="16"/>
  <c r="U56" i="16"/>
  <c r="Q85" i="16"/>
  <c r="M75" i="16"/>
  <c r="J41" i="16"/>
  <c r="Q35" i="16"/>
  <c r="AA63" i="16"/>
  <c r="I97" i="16"/>
  <c r="Q17" i="16"/>
  <c r="J15" i="16"/>
  <c r="AA17" i="16"/>
  <c r="C53" i="16"/>
  <c r="T71" i="16"/>
  <c r="H25" i="16"/>
  <c r="U39" i="16"/>
  <c r="M88" i="16"/>
  <c r="V42" i="16"/>
  <c r="AA64" i="16"/>
  <c r="C5" i="16"/>
  <c r="H5" i="16"/>
  <c r="H12" i="16"/>
  <c r="J68" i="16"/>
  <c r="AB36" i="16"/>
  <c r="J77" i="16"/>
  <c r="W82" i="16"/>
  <c r="R94" i="16"/>
  <c r="R10" i="16"/>
  <c r="J56" i="16"/>
  <c r="H80" i="16"/>
  <c r="T61" i="16"/>
  <c r="T74" i="16"/>
  <c r="U61" i="16"/>
  <c r="H102" i="16"/>
  <c r="P80" i="16"/>
  <c r="U94" i="16"/>
  <c r="V52" i="16"/>
  <c r="I100" i="16"/>
  <c r="I85" i="16"/>
  <c r="C36" i="16"/>
  <c r="AA36" i="16"/>
  <c r="I31" i="16"/>
  <c r="H43" i="16"/>
  <c r="V9" i="16"/>
  <c r="T84" i="16"/>
  <c r="V101" i="16"/>
  <c r="R38" i="16"/>
  <c r="C24" i="16"/>
  <c r="I15" i="16"/>
  <c r="M94" i="16"/>
  <c r="I102" i="16"/>
  <c r="C41" i="16"/>
  <c r="R23" i="16"/>
  <c r="S92" i="16"/>
  <c r="AB57" i="16"/>
  <c r="P79" i="16"/>
  <c r="J81" i="16"/>
  <c r="Q16" i="16"/>
  <c r="C38" i="16"/>
  <c r="H103" i="16"/>
  <c r="U68" i="16"/>
  <c r="R88" i="16"/>
  <c r="W67" i="16"/>
  <c r="W40" i="16"/>
  <c r="I30" i="16"/>
  <c r="I58" i="16"/>
  <c r="Q91" i="16"/>
  <c r="J100" i="16"/>
  <c r="C61" i="16"/>
  <c r="U104" i="16"/>
  <c r="V81" i="16"/>
  <c r="J35" i="16"/>
  <c r="AA81" i="16"/>
  <c r="V57" i="16"/>
  <c r="W83" i="16"/>
  <c r="R92" i="16"/>
  <c r="V98" i="16"/>
  <c r="Q95" i="16"/>
  <c r="P105" i="16"/>
  <c r="T75" i="16"/>
  <c r="C75" i="16"/>
  <c r="V90" i="16"/>
  <c r="J42" i="16"/>
  <c r="P87" i="16"/>
  <c r="S7" i="16"/>
  <c r="Q7" i="16"/>
  <c r="J84" i="16"/>
  <c r="S53" i="16"/>
  <c r="J9" i="16"/>
  <c r="AB68" i="16"/>
  <c r="S98" i="16"/>
  <c r="S106" i="16"/>
  <c r="U54" i="16"/>
  <c r="M34" i="16"/>
  <c r="AB105" i="16"/>
  <c r="AA4" i="16"/>
  <c r="W43" i="16"/>
  <c r="H32" i="16"/>
  <c r="AB94" i="16"/>
  <c r="S61" i="16"/>
  <c r="T67" i="16"/>
  <c r="U4" i="16"/>
  <c r="AB17" i="16"/>
  <c r="P55" i="16"/>
  <c r="V104" i="16"/>
  <c r="AB23" i="16"/>
  <c r="W72" i="16"/>
  <c r="R43" i="16"/>
  <c r="S12" i="16"/>
  <c r="AB30" i="16"/>
  <c r="W59" i="16"/>
  <c r="P91" i="16"/>
  <c r="AA100" i="16"/>
  <c r="R61" i="16"/>
  <c r="T104" i="16"/>
  <c r="AA72" i="16"/>
  <c r="W55" i="16"/>
  <c r="Q92" i="16"/>
  <c r="M60" i="16"/>
  <c r="C83" i="16"/>
  <c r="Q102" i="16"/>
  <c r="Q99" i="16"/>
  <c r="Q75" i="16"/>
  <c r="R75" i="16"/>
  <c r="H107" i="16"/>
  <c r="V108" i="16"/>
  <c r="T99" i="16"/>
  <c r="R11" i="16"/>
  <c r="C60" i="16"/>
  <c r="H76" i="16"/>
  <c r="M103" i="16"/>
  <c r="T40" i="16"/>
  <c r="U85" i="16"/>
  <c r="P88" i="16"/>
  <c r="Q100" i="16"/>
  <c r="I95" i="16"/>
  <c r="R101" i="16"/>
  <c r="C88" i="16"/>
  <c r="M79" i="16"/>
  <c r="P25" i="16"/>
  <c r="AB55" i="16"/>
  <c r="AB104" i="16"/>
  <c r="AA61" i="16"/>
  <c r="J50" i="16"/>
  <c r="W51" i="16"/>
  <c r="P106" i="16"/>
  <c r="C99" i="16"/>
  <c r="P76" i="16"/>
  <c r="I8" i="16"/>
  <c r="C6" i="16"/>
  <c r="U101" i="16"/>
  <c r="I25" i="16"/>
  <c r="J59" i="16"/>
  <c r="S38" i="16"/>
  <c r="Q52" i="16"/>
  <c r="W107" i="16"/>
  <c r="U41" i="16"/>
  <c r="P4" i="16"/>
  <c r="H36" i="16"/>
  <c r="V94" i="16"/>
  <c r="H79" i="16"/>
  <c r="V60" i="16"/>
  <c r="Q5" i="16"/>
  <c r="S68" i="16"/>
  <c r="P56" i="16"/>
  <c r="U67" i="16"/>
  <c r="W35" i="16"/>
  <c r="S55" i="16"/>
  <c r="H23" i="16"/>
  <c r="C14" i="16"/>
  <c r="T32" i="16"/>
  <c r="C59" i="16"/>
  <c r="J91" i="16"/>
  <c r="H100" i="16"/>
  <c r="V79" i="16"/>
  <c r="R104" i="16"/>
  <c r="H72" i="16"/>
  <c r="T57" i="16"/>
  <c r="M102" i="16"/>
  <c r="M61" i="16"/>
  <c r="T83" i="16"/>
  <c r="S74" i="16"/>
  <c r="S101" i="16"/>
  <c r="U107" i="16"/>
  <c r="V107" i="16"/>
  <c r="AA107" i="16"/>
  <c r="C108" i="16"/>
  <c r="H41" i="16"/>
  <c r="Q32" i="16"/>
  <c r="S43" i="16"/>
  <c r="V66" i="16"/>
  <c r="T95" i="16"/>
  <c r="C98" i="16"/>
  <c r="M71" i="16"/>
  <c r="T64" i="16"/>
  <c r="U14" i="16"/>
  <c r="C10" i="16"/>
  <c r="W31" i="16"/>
  <c r="U108" i="16"/>
  <c r="U12" i="16"/>
  <c r="T91" i="16"/>
  <c r="W38" i="16"/>
  <c r="P100" i="16"/>
  <c r="AB81" i="16"/>
  <c r="AB107" i="16"/>
  <c r="W16" i="16"/>
  <c r="I86" i="16"/>
  <c r="J82" i="16"/>
  <c r="P62" i="16"/>
  <c r="R65" i="16"/>
  <c r="J96" i="16"/>
  <c r="T43" i="16"/>
  <c r="AB11" i="16"/>
  <c r="P107" i="16"/>
  <c r="J25" i="16"/>
  <c r="J65" i="16"/>
  <c r="V56" i="16"/>
  <c r="AB5" i="16"/>
  <c r="W25" i="16"/>
  <c r="H17" i="16"/>
  <c r="T6" i="16"/>
  <c r="H54" i="16"/>
  <c r="S103" i="16"/>
  <c r="I88" i="16"/>
  <c r="Q72" i="16"/>
  <c r="I6" i="16"/>
  <c r="Q43" i="16"/>
  <c r="AA60" i="16"/>
  <c r="U57" i="16"/>
  <c r="M57" i="16"/>
  <c r="Q55" i="16"/>
  <c r="H30" i="16"/>
  <c r="C15" i="16"/>
  <c r="P34" i="16"/>
  <c r="U59" i="16"/>
  <c r="AB91" i="16"/>
  <c r="R103" i="16"/>
  <c r="T80" i="16"/>
  <c r="P104" i="16"/>
  <c r="V72" i="16"/>
  <c r="J60" i="16"/>
  <c r="Q74" i="16"/>
  <c r="J62" i="16"/>
  <c r="R83" i="16"/>
  <c r="V53" i="16"/>
  <c r="C105" i="16"/>
  <c r="P108" i="16"/>
  <c r="Q108" i="16"/>
  <c r="S108" i="16"/>
  <c r="I101" i="16"/>
  <c r="Q80" i="16"/>
  <c r="T100" i="16"/>
  <c r="S88" i="16"/>
  <c r="J34" i="16"/>
  <c r="C39" i="16"/>
  <c r="Q67" i="16"/>
  <c r="V35" i="16"/>
  <c r="T82" i="16"/>
  <c r="AB80" i="16"/>
  <c r="C89" i="16"/>
  <c r="S30" i="16"/>
  <c r="H56" i="16"/>
  <c r="R16" i="16"/>
  <c r="C31" i="16"/>
  <c r="R105" i="16"/>
  <c r="Q53" i="16"/>
  <c r="H81" i="16"/>
  <c r="P51" i="16"/>
  <c r="H95" i="16"/>
  <c r="I24" i="16"/>
  <c r="U32" i="16"/>
  <c r="W89" i="16"/>
  <c r="P13" i="16"/>
  <c r="C25" i="16"/>
  <c r="I68" i="16"/>
  <c r="P39" i="16"/>
  <c r="V84" i="16"/>
  <c r="H63" i="16"/>
  <c r="AA40" i="16"/>
  <c r="W52" i="16"/>
  <c r="AB38" i="16"/>
  <c r="H8" i="16"/>
  <c r="Q54" i="16"/>
  <c r="P103" i="16"/>
  <c r="M104" i="16"/>
  <c r="AA92" i="16"/>
  <c r="U10" i="16"/>
  <c r="J44" i="16"/>
  <c r="V62" i="16"/>
  <c r="S57" i="16"/>
  <c r="P58" i="16"/>
  <c r="AA55" i="16"/>
  <c r="AA30" i="16"/>
  <c r="S16" i="16"/>
  <c r="C35" i="16"/>
  <c r="P59" i="16"/>
  <c r="I91" i="16"/>
  <c r="U55" i="16"/>
  <c r="T81" i="16"/>
  <c r="J67" i="16"/>
  <c r="U72" i="16"/>
  <c r="J61" i="16"/>
  <c r="M23" i="16"/>
  <c r="I66" i="16"/>
  <c r="AB83" i="16"/>
  <c r="V65" i="16"/>
  <c r="W105" i="16"/>
  <c r="V87" i="16"/>
  <c r="R108" i="16"/>
  <c r="S93" i="16"/>
  <c r="C90" i="16"/>
  <c r="U76" i="16"/>
  <c r="AA104" i="16"/>
  <c r="R95" i="16"/>
  <c r="J64" i="16"/>
  <c r="I82" i="16"/>
  <c r="V15" i="16"/>
  <c r="W79" i="16"/>
  <c r="J101" i="16"/>
  <c r="R54" i="16"/>
  <c r="V14" i="16"/>
  <c r="V80" i="16"/>
  <c r="W95" i="16"/>
  <c r="W50" i="16"/>
  <c r="R87" i="16"/>
  <c r="M90" i="16"/>
  <c r="H65" i="16"/>
  <c r="C56" i="16"/>
  <c r="AB8" i="16"/>
  <c r="P8" i="16"/>
  <c r="AA50" i="16"/>
  <c r="P52" i="16"/>
  <c r="Q25" i="16"/>
  <c r="C91" i="16"/>
  <c r="M65" i="16"/>
  <c r="AB16" i="16"/>
  <c r="T85" i="16"/>
  <c r="C50" i="16"/>
  <c r="P10" i="16"/>
  <c r="Q60" i="16"/>
  <c r="I103" i="16"/>
  <c r="P81" i="16"/>
  <c r="C92" i="16"/>
  <c r="Q11" i="16"/>
  <c r="C23" i="16"/>
  <c r="T66" i="16"/>
  <c r="J57" i="16"/>
  <c r="U58" i="16"/>
  <c r="H55" i="16"/>
  <c r="U31" i="16"/>
  <c r="C67" i="16"/>
  <c r="AA35" i="16"/>
  <c r="U77" i="16"/>
  <c r="U91" i="16"/>
  <c r="R60" i="16"/>
  <c r="I92" i="16"/>
  <c r="V55" i="16"/>
  <c r="S72" i="16"/>
  <c r="H62" i="16"/>
  <c r="S44" i="16"/>
  <c r="S76" i="16"/>
  <c r="I83" i="16"/>
  <c r="V86" i="16"/>
  <c r="I75" i="16"/>
  <c r="H71" i="16"/>
  <c r="H87" i="16"/>
  <c r="U95" i="16"/>
  <c r="C17" i="16"/>
  <c r="I13" i="16"/>
  <c r="T54" i="16"/>
  <c r="C12" i="16"/>
  <c r="I107" i="16"/>
  <c r="W96" i="16"/>
  <c r="V43" i="16"/>
  <c r="P30" i="16"/>
  <c r="R12" i="16"/>
  <c r="I61" i="16"/>
  <c r="AA108" i="16"/>
  <c r="V59" i="16"/>
  <c r="Q15" i="16"/>
  <c r="U15" i="16"/>
  <c r="S91" i="16"/>
  <c r="H88" i="16"/>
  <c r="AB72" i="16"/>
  <c r="P17" i="16"/>
  <c r="M54" i="16"/>
  <c r="AA34" i="16"/>
  <c r="M89" i="16"/>
  <c r="J99" i="16"/>
  <c r="AB50" i="16"/>
  <c r="AA14" i="16"/>
  <c r="H64" i="16"/>
  <c r="S6" i="16"/>
  <c r="Q38" i="16"/>
  <c r="U98" i="16"/>
  <c r="R85" i="16"/>
  <c r="H24" i="16"/>
  <c r="Q94" i="16"/>
  <c r="C64" i="16"/>
  <c r="P40" i="16"/>
  <c r="I76" i="16"/>
  <c r="R7" i="16"/>
  <c r="U60" i="16"/>
  <c r="AA102" i="16"/>
  <c r="AB39" i="16"/>
  <c r="AA23" i="16"/>
  <c r="T76" i="16"/>
  <c r="V7" i="16"/>
  <c r="W62" i="16"/>
  <c r="AA44" i="16"/>
  <c r="C4" i="16"/>
  <c r="AB67" i="16"/>
  <c r="T36" i="16"/>
  <c r="T78" i="16"/>
  <c r="S94" i="16"/>
  <c r="P60" i="16"/>
  <c r="C102" i="16"/>
  <c r="T62" i="16"/>
  <c r="R72" i="16"/>
  <c r="AA66" i="16"/>
  <c r="P23" i="16"/>
  <c r="Q76" i="16"/>
  <c r="V88" i="16"/>
  <c r="Q87" i="16"/>
  <c r="AB75" i="16"/>
  <c r="AA71" i="16"/>
  <c r="J71" i="16"/>
  <c r="S105" i="16"/>
  <c r="Q39" i="16"/>
  <c r="S80" i="16"/>
  <c r="Q107" i="16"/>
  <c r="AA15" i="16"/>
  <c r="I55" i="16"/>
  <c r="Q81" i="16"/>
  <c r="W104" i="16"/>
  <c r="AA88" i="16"/>
  <c r="R89" i="16"/>
  <c r="H39" i="16"/>
  <c r="C55" i="16"/>
  <c r="C40" i="16"/>
  <c r="AA80" i="16"/>
  <c r="C95" i="16"/>
  <c r="V85" i="16"/>
  <c r="C51" i="16"/>
  <c r="T87" i="16"/>
  <c r="C96" i="16"/>
  <c r="AB59" i="16"/>
  <c r="I14" i="16"/>
  <c r="R76" i="16"/>
  <c r="P9" i="16"/>
  <c r="AA85" i="16"/>
  <c r="U53" i="16"/>
  <c r="U6" i="16"/>
  <c r="V105" i="16"/>
  <c r="S95" i="16"/>
  <c r="S35" i="16"/>
  <c r="V39" i="16"/>
  <c r="W88" i="16"/>
  <c r="T13" i="16"/>
  <c r="H77" i="16"/>
  <c r="R14" i="16"/>
  <c r="I81" i="16"/>
  <c r="U102" i="16"/>
  <c r="Q12" i="16"/>
  <c r="T31" i="16"/>
  <c r="Q79" i="16"/>
  <c r="V10" i="16"/>
  <c r="U66" i="16"/>
  <c r="H44" i="16"/>
  <c r="S5" i="16"/>
  <c r="V68" i="16"/>
  <c r="P38" i="16"/>
  <c r="T79" i="16"/>
  <c r="V100" i="16"/>
  <c r="W60" i="16"/>
  <c r="J104" i="16"/>
  <c r="R62" i="16"/>
  <c r="J72" i="16"/>
  <c r="H66" i="16"/>
  <c r="C8" i="16"/>
  <c r="AA76" i="16"/>
  <c r="T88" i="16"/>
  <c r="S71" i="16"/>
  <c r="V106" i="16"/>
  <c r="P93" i="16"/>
  <c r="R93" i="16"/>
  <c r="U75" i="16"/>
  <c r="AA78" i="16"/>
  <c r="C7" i="16"/>
  <c r="AB62" i="16"/>
  <c r="C93" i="16"/>
  <c r="W97" i="16"/>
  <c r="V74" i="16"/>
  <c r="R56" i="16"/>
  <c r="AA79" i="16"/>
  <c r="P12" i="16"/>
  <c r="C97" i="16"/>
  <c r="R82" i="16"/>
  <c r="S83" i="16"/>
  <c r="C104" i="16"/>
  <c r="J108" i="16"/>
  <c r="W75" i="16"/>
  <c r="T103" i="16"/>
  <c r="M51" i="16"/>
  <c r="AB108" i="16"/>
  <c r="AB66" i="16"/>
  <c r="U50" i="16"/>
  <c r="V92" i="16"/>
  <c r="Q13" i="16"/>
  <c r="W91" i="16"/>
  <c r="I59" i="16"/>
  <c r="T50" i="16"/>
  <c r="S67" i="16"/>
  <c r="Q104" i="16"/>
  <c r="R102" i="16"/>
  <c r="V4" i="16"/>
  <c r="I67" i="16"/>
  <c r="H38" i="16"/>
  <c r="H101" i="16"/>
  <c r="P43" i="16"/>
  <c r="AA43" i="16"/>
  <c r="P57" i="16"/>
  <c r="AA101" i="16"/>
  <c r="R55" i="16"/>
  <c r="I43" i="16"/>
  <c r="P54" i="16"/>
  <c r="H57" i="16"/>
  <c r="U86" i="16"/>
  <c r="V77" i="16"/>
  <c r="C106" i="16"/>
  <c r="S9" i="16"/>
  <c r="Q90" i="16"/>
  <c r="W77" i="16"/>
  <c r="P42" i="16"/>
  <c r="U5" i="16"/>
  <c r="AB90" i="16"/>
  <c r="AB54" i="16"/>
  <c r="AA52" i="16"/>
  <c r="I108" i="16"/>
  <c r="P15" i="16"/>
  <c r="S78" i="16"/>
  <c r="T30" i="16"/>
  <c r="AB74" i="16"/>
  <c r="C79" i="16"/>
  <c r="AB13" i="16"/>
  <c r="I34" i="16"/>
  <c r="Q83" i="16"/>
  <c r="V40" i="16"/>
  <c r="R79" i="16"/>
  <c r="R5" i="16"/>
  <c r="S8" i="16"/>
  <c r="P44" i="16"/>
  <c r="T55" i="16"/>
  <c r="S81" i="16"/>
  <c r="S100" i="16"/>
  <c r="AB61" i="16"/>
  <c r="H104" i="16"/>
  <c r="I62" i="16"/>
  <c r="J30" i="16"/>
  <c r="Q66" i="16"/>
  <c r="C16" i="16"/>
  <c r="AB79" i="16"/>
  <c r="Q88" i="16"/>
  <c r="W93" i="16"/>
  <c r="H108" i="16"/>
  <c r="V99" i="16"/>
  <c r="H99" i="16"/>
  <c r="T108" i="16"/>
  <c r="I96" i="16"/>
  <c r="U80" i="16"/>
  <c r="I23" i="16"/>
  <c r="J31" i="16"/>
  <c r="V75" i="16"/>
  <c r="C11" i="16"/>
  <c r="T72" i="16"/>
  <c r="W61" i="16"/>
  <c r="AB95" i="16"/>
  <c r="AB104" i="15"/>
  <c r="I71" i="15"/>
  <c r="AB54" i="15"/>
  <c r="J44" i="15"/>
  <c r="J23" i="15"/>
  <c r="H5" i="15"/>
  <c r="AA54" i="15"/>
  <c r="I44" i="15"/>
  <c r="AB26" i="15"/>
  <c r="I23" i="15"/>
  <c r="AA5" i="15"/>
  <c r="V63" i="15"/>
  <c r="Q59" i="15"/>
  <c r="V54" i="15"/>
  <c r="AB44" i="15"/>
  <c r="H44" i="15"/>
  <c r="H23" i="15"/>
  <c r="U15" i="15"/>
  <c r="W5" i="15"/>
  <c r="S54" i="15"/>
  <c r="C63" i="15"/>
  <c r="M59" i="15"/>
  <c r="U54" i="15"/>
  <c r="AA44" i="15"/>
  <c r="C23" i="15"/>
  <c r="U19" i="15"/>
  <c r="W69" i="15"/>
  <c r="AB65" i="15"/>
  <c r="I54" i="15"/>
  <c r="S48" i="15"/>
  <c r="U44" i="15"/>
  <c r="V22" i="15"/>
  <c r="U4" i="15"/>
  <c r="AA96" i="15"/>
  <c r="Q79" i="15"/>
  <c r="U69" i="15"/>
  <c r="T65" i="15"/>
  <c r="AA62" i="15"/>
  <c r="H54" i="15"/>
  <c r="J48" i="15"/>
  <c r="T44" i="15"/>
  <c r="W73" i="15"/>
  <c r="S69" i="15"/>
  <c r="P65" i="15"/>
  <c r="V62" i="15"/>
  <c r="S44" i="15"/>
  <c r="J22" i="15"/>
  <c r="R4" i="15"/>
  <c r="Q4" i="15"/>
  <c r="Q69" i="15"/>
  <c r="I65" i="15"/>
  <c r="R44" i="15"/>
  <c r="H22" i="15"/>
  <c r="W89" i="15"/>
  <c r="U46" i="15"/>
  <c r="Q44" i="15"/>
  <c r="AA23" i="15"/>
  <c r="AB12" i="15"/>
  <c r="Q25" i="15"/>
  <c r="P44" i="15"/>
  <c r="Q23" i="15"/>
  <c r="Q16" i="15"/>
  <c r="T12" i="15"/>
  <c r="J4" i="15"/>
  <c r="V44" i="15"/>
  <c r="AB99" i="15"/>
  <c r="H64" i="15"/>
  <c r="M44" i="15"/>
  <c r="P16" i="15"/>
  <c r="W20" i="15"/>
  <c r="V5" i="15"/>
  <c r="P71" i="15"/>
  <c r="AB21" i="15"/>
  <c r="V17" i="15"/>
  <c r="M106" i="15"/>
  <c r="V69" i="15"/>
  <c r="W96" i="15"/>
  <c r="W44" i="15"/>
  <c r="R79" i="15"/>
  <c r="C100" i="15"/>
  <c r="R23" i="15"/>
  <c r="AA16" i="15"/>
  <c r="U100" i="15"/>
  <c r="U73" i="15"/>
  <c r="T39" i="15"/>
  <c r="H4" i="15"/>
  <c r="J59" i="15"/>
  <c r="J5" i="15"/>
  <c r="J64" i="15"/>
  <c r="C40" i="15"/>
  <c r="W48" i="15"/>
  <c r="S4" i="15"/>
  <c r="AA56" i="15"/>
  <c r="M109" i="15"/>
  <c r="T64" i="15"/>
  <c r="J72" i="15"/>
  <c r="V33" i="15"/>
  <c r="S93" i="15"/>
  <c r="AB85" i="15"/>
  <c r="W88" i="15"/>
  <c r="H84" i="15"/>
  <c r="I8" i="15"/>
  <c r="Q100" i="15"/>
  <c r="W11" i="15"/>
  <c r="T80" i="15"/>
  <c r="S45" i="15"/>
  <c r="W10" i="15"/>
  <c r="T32" i="15"/>
  <c r="T68" i="15"/>
  <c r="T95" i="15"/>
  <c r="T10" i="15"/>
  <c r="AB11" i="15"/>
  <c r="AB57" i="15"/>
  <c r="Q76" i="15"/>
  <c r="W105" i="15"/>
  <c r="J12" i="15"/>
  <c r="AA83" i="15"/>
  <c r="T24" i="15"/>
  <c r="AA19" i="15"/>
  <c r="I72" i="15"/>
  <c r="AB111" i="15"/>
  <c r="S96" i="15"/>
  <c r="AA88" i="15"/>
  <c r="AB90" i="15"/>
  <c r="T107" i="15"/>
  <c r="I90" i="15"/>
  <c r="Q84" i="15"/>
  <c r="I100" i="15"/>
  <c r="P84" i="15"/>
  <c r="H104" i="15"/>
  <c r="W6" i="15"/>
  <c r="I6" i="15"/>
  <c r="S12" i="15"/>
  <c r="T18" i="15"/>
  <c r="U18" i="15"/>
  <c r="H41" i="15"/>
  <c r="AB18" i="15"/>
  <c r="R67" i="15"/>
  <c r="J77" i="15"/>
  <c r="AA101" i="15"/>
  <c r="V39" i="15"/>
  <c r="T69" i="15"/>
  <c r="R80" i="15"/>
  <c r="S94" i="15"/>
  <c r="V57" i="15"/>
  <c r="W87" i="15"/>
  <c r="P20" i="15"/>
  <c r="M45" i="15"/>
  <c r="I79" i="15"/>
  <c r="AA74" i="15"/>
  <c r="V93" i="15"/>
  <c r="T55" i="15"/>
  <c r="T75" i="15"/>
  <c r="C86" i="15"/>
  <c r="V20" i="15"/>
  <c r="AA82" i="15"/>
  <c r="AB7" i="15"/>
  <c r="I41" i="15"/>
  <c r="AB13" i="15"/>
  <c r="W74" i="15"/>
  <c r="T15" i="15"/>
  <c r="P59" i="15"/>
  <c r="I84" i="15"/>
  <c r="P22" i="15"/>
  <c r="R40" i="15"/>
  <c r="I21" i="15"/>
  <c r="V104" i="15"/>
  <c r="R78" i="15"/>
  <c r="T54" i="15"/>
  <c r="C5" i="15"/>
  <c r="J60" i="15"/>
  <c r="U7" i="15"/>
  <c r="M65" i="15"/>
  <c r="AB40" i="15"/>
  <c r="W56" i="15"/>
  <c r="R5" i="15"/>
  <c r="W59" i="15"/>
  <c r="T4" i="15"/>
  <c r="AA65" i="15"/>
  <c r="V76" i="15"/>
  <c r="AA64" i="15"/>
  <c r="S40" i="15"/>
  <c r="AB95" i="15"/>
  <c r="P88" i="15"/>
  <c r="AB102" i="15"/>
  <c r="M100" i="15"/>
  <c r="R11" i="15"/>
  <c r="C102" i="15"/>
  <c r="J25" i="15"/>
  <c r="J83" i="15"/>
  <c r="S17" i="15"/>
  <c r="AA11" i="15"/>
  <c r="AB34" i="15"/>
  <c r="AA71" i="15"/>
  <c r="S97" i="15"/>
  <c r="S11" i="15"/>
  <c r="P13" i="15"/>
  <c r="AA60" i="15"/>
  <c r="M79" i="15"/>
  <c r="P108" i="15"/>
  <c r="R14" i="15"/>
  <c r="J85" i="15"/>
  <c r="R26" i="15"/>
  <c r="AB20" i="15"/>
  <c r="J78" i="15"/>
  <c r="H77" i="15"/>
  <c r="J98" i="15"/>
  <c r="W90" i="15"/>
  <c r="H92" i="15"/>
  <c r="J107" i="15"/>
  <c r="M84" i="15"/>
  <c r="M85" i="15"/>
  <c r="AB100" i="15"/>
  <c r="C77" i="15"/>
  <c r="M105" i="15"/>
  <c r="C6" i="15"/>
  <c r="I18" i="15"/>
  <c r="R15" i="15"/>
  <c r="R21" i="15"/>
  <c r="P41" i="15"/>
  <c r="T6" i="15"/>
  <c r="S24" i="15"/>
  <c r="P68" i="15"/>
  <c r="J81" i="15"/>
  <c r="H101" i="15"/>
  <c r="AA42" i="15"/>
  <c r="AA73" i="15"/>
  <c r="Q80" i="15"/>
  <c r="Q94" i="15"/>
  <c r="S59" i="15"/>
  <c r="J17" i="15"/>
  <c r="P23" i="15"/>
  <c r="C46" i="15"/>
  <c r="I80" i="15"/>
  <c r="H74" i="15"/>
  <c r="R93" i="15"/>
  <c r="J61" i="15"/>
  <c r="S75" i="15"/>
  <c r="AA39" i="15"/>
  <c r="U88" i="15"/>
  <c r="J33" i="15"/>
  <c r="Q46" i="15"/>
  <c r="U34" i="15"/>
  <c r="S91" i="15"/>
  <c r="AB66" i="15"/>
  <c r="AB63" i="15"/>
  <c r="AB89" i="15"/>
  <c r="Q22" i="15"/>
  <c r="P54" i="15"/>
  <c r="T22" i="15"/>
  <c r="Q13" i="15"/>
  <c r="V90" i="15"/>
  <c r="W70" i="15"/>
  <c r="AB9" i="15"/>
  <c r="H62" i="15"/>
  <c r="S13" i="15"/>
  <c r="AA69" i="15"/>
  <c r="V48" i="15"/>
  <c r="V59" i="15"/>
  <c r="S8" i="15"/>
  <c r="AB60" i="15"/>
  <c r="S5" i="15"/>
  <c r="AB68" i="15"/>
  <c r="M95" i="15"/>
  <c r="C69" i="15"/>
  <c r="H46" i="15"/>
  <c r="I17" i="15"/>
  <c r="AA102" i="15"/>
  <c r="C34" i="15"/>
  <c r="AA109" i="15"/>
  <c r="P19" i="15"/>
  <c r="M103" i="15"/>
  <c r="C26" i="15"/>
  <c r="V84" i="15"/>
  <c r="Q19" i="15"/>
  <c r="H14" i="15"/>
  <c r="W42" i="15"/>
  <c r="T72" i="15"/>
  <c r="S100" i="15"/>
  <c r="I25" i="15"/>
  <c r="I14" i="15"/>
  <c r="T62" i="15"/>
  <c r="Q83" i="15"/>
  <c r="T110" i="15"/>
  <c r="J16" i="15"/>
  <c r="C88" i="15"/>
  <c r="I34" i="15"/>
  <c r="U24" i="15"/>
  <c r="AB83" i="15"/>
  <c r="W78" i="15"/>
  <c r="J99" i="15"/>
  <c r="U96" i="15"/>
  <c r="T93" i="15"/>
  <c r="Q88" i="15"/>
  <c r="Q91" i="15"/>
  <c r="U87" i="15"/>
  <c r="T102" i="15"/>
  <c r="V78" i="15"/>
  <c r="H107" i="15"/>
  <c r="V6" i="15"/>
  <c r="T21" i="15"/>
  <c r="P15" i="15"/>
  <c r="Q21" i="15"/>
  <c r="AA41" i="15"/>
  <c r="U6" i="15"/>
  <c r="S32" i="15"/>
  <c r="P69" i="15"/>
  <c r="AB81" i="15"/>
  <c r="W101" i="15"/>
  <c r="H42" i="15"/>
  <c r="V74" i="15"/>
  <c r="W80" i="15"/>
  <c r="AB94" i="15"/>
  <c r="C61" i="15"/>
  <c r="J26" i="15"/>
  <c r="H24" i="15"/>
  <c r="AA46" i="15"/>
  <c r="M81" i="15"/>
  <c r="Q74" i="15"/>
  <c r="T97" i="15"/>
  <c r="Q66" i="15"/>
  <c r="AB67" i="15"/>
  <c r="U104" i="15"/>
  <c r="R55" i="15"/>
  <c r="Q78" i="15"/>
  <c r="AB4" i="15"/>
  <c r="Q102" i="15"/>
  <c r="C70" i="15"/>
  <c r="W81" i="15"/>
  <c r="J39" i="15"/>
  <c r="R22" i="15"/>
  <c r="P60" i="15"/>
  <c r="S23" i="15"/>
  <c r="J21" i="15"/>
  <c r="R98" i="15"/>
  <c r="H83" i="15"/>
  <c r="AA14" i="15"/>
  <c r="C64" i="15"/>
  <c r="S25" i="15"/>
  <c r="J76" i="15"/>
  <c r="R56" i="15"/>
  <c r="T60" i="15"/>
  <c r="I12" i="15"/>
  <c r="I63" i="15"/>
  <c r="AA13" i="15"/>
  <c r="M70" i="15"/>
  <c r="R70" i="15"/>
  <c r="H56" i="15"/>
  <c r="AB24" i="15"/>
  <c r="H10" i="15"/>
  <c r="H20" i="15"/>
  <c r="H7" i="15"/>
  <c r="T16" i="15"/>
  <c r="I20" i="15"/>
  <c r="J32" i="15"/>
  <c r="S95" i="15"/>
  <c r="V10" i="15"/>
  <c r="AB15" i="15"/>
  <c r="AB45" i="15"/>
  <c r="T74" i="15"/>
  <c r="I102" i="15"/>
  <c r="Q42" i="15"/>
  <c r="W16" i="15"/>
  <c r="U63" i="15"/>
  <c r="Q87" i="15"/>
  <c r="H71" i="15"/>
  <c r="C17" i="15"/>
  <c r="J92" i="15"/>
  <c r="C7" i="15"/>
  <c r="T25" i="15"/>
  <c r="AA85" i="15"/>
  <c r="W83" i="15"/>
  <c r="I104" i="15"/>
  <c r="Q99" i="15"/>
  <c r="AB96" i="15"/>
  <c r="U107" i="15"/>
  <c r="W107" i="15"/>
  <c r="T88" i="15"/>
  <c r="C105" i="15"/>
  <c r="V83" i="15"/>
  <c r="AB107" i="15"/>
  <c r="R18" i="15"/>
  <c r="T9" i="15"/>
  <c r="Q15" i="15"/>
  <c r="P21" i="15"/>
  <c r="C41" i="15"/>
  <c r="R9" i="15"/>
  <c r="S39" i="15"/>
  <c r="T73" i="15"/>
  <c r="I81" i="15"/>
  <c r="C101" i="15"/>
  <c r="W43" i="15"/>
  <c r="V75" i="15"/>
  <c r="C80" i="15"/>
  <c r="I94" i="15"/>
  <c r="AB61" i="15"/>
  <c r="V32" i="15"/>
  <c r="AA24" i="15"/>
  <c r="Q55" i="15"/>
  <c r="J82" i="15"/>
  <c r="Q77" i="15"/>
  <c r="R97" i="15"/>
  <c r="P66" i="15"/>
  <c r="H75" i="15"/>
  <c r="U76" i="15"/>
  <c r="AB110" i="15"/>
  <c r="H61" i="15"/>
  <c r="R89" i="15"/>
  <c r="V42" i="15"/>
  <c r="AB79" i="15"/>
  <c r="AB75" i="15"/>
  <c r="AB87" i="15"/>
  <c r="AB14" i="15"/>
  <c r="Q40" i="15"/>
  <c r="W63" i="15"/>
  <c r="V40" i="15"/>
  <c r="U22" i="15"/>
  <c r="AA104" i="15"/>
  <c r="I96" i="15"/>
  <c r="S20" i="15"/>
  <c r="V66" i="15"/>
  <c r="AB32" i="15"/>
  <c r="AA90" i="15"/>
  <c r="U59" i="15"/>
  <c r="R64" i="15"/>
  <c r="W13" i="15"/>
  <c r="S64" i="15"/>
  <c r="H16" i="15"/>
  <c r="T76" i="15"/>
  <c r="W64" i="15"/>
  <c r="Q72" i="15"/>
  <c r="C59" i="15"/>
  <c r="P34" i="15"/>
  <c r="Q34" i="15"/>
  <c r="R34" i="15"/>
  <c r="Q10" i="15"/>
  <c r="W34" i="15"/>
  <c r="S34" i="15"/>
  <c r="AA34" i="15"/>
  <c r="R100" i="15"/>
  <c r="J13" i="15"/>
  <c r="V16" i="15"/>
  <c r="U56" i="15"/>
  <c r="P76" i="15"/>
  <c r="R103" i="15"/>
  <c r="W45" i="15"/>
  <c r="AB17" i="15"/>
  <c r="Q64" i="15"/>
  <c r="P89" i="15"/>
  <c r="M102" i="15"/>
  <c r="W19" i="15"/>
  <c r="W100" i="15"/>
  <c r="AA7" i="15"/>
  <c r="S26" i="15"/>
  <c r="M88" i="15"/>
  <c r="S84" i="15"/>
  <c r="Q105" i="15"/>
  <c r="T105" i="15"/>
  <c r="S98" i="15"/>
  <c r="R88" i="15"/>
  <c r="S108" i="15"/>
  <c r="Q89" i="15"/>
  <c r="C107" i="15"/>
  <c r="R84" i="15"/>
  <c r="AA108" i="15"/>
  <c r="Q18" i="15"/>
  <c r="R12" i="15"/>
  <c r="AA15" i="15"/>
  <c r="AA21" i="15"/>
  <c r="W41" i="15"/>
  <c r="Q9" i="15"/>
  <c r="S43" i="15"/>
  <c r="S74" i="15"/>
  <c r="AA81" i="15"/>
  <c r="V101" i="15"/>
  <c r="V46" i="15"/>
  <c r="I77" i="15"/>
  <c r="C82" i="15"/>
  <c r="C24" i="15"/>
  <c r="AA66" i="15"/>
  <c r="C32" i="15"/>
  <c r="U93" i="15"/>
  <c r="T40" i="15"/>
  <c r="W72" i="15"/>
  <c r="P95" i="15"/>
  <c r="C73" i="15"/>
  <c r="AB10" i="15"/>
  <c r="U92" i="15"/>
  <c r="AB98" i="15"/>
  <c r="U39" i="15"/>
  <c r="J54" i="15"/>
  <c r="P70" i="15"/>
  <c r="Q54" i="15"/>
  <c r="W23" i="15"/>
  <c r="Q33" i="15"/>
  <c r="V98" i="15"/>
  <c r="AA26" i="15"/>
  <c r="AA72" i="15"/>
  <c r="AA40" i="15"/>
  <c r="J96" i="15"/>
  <c r="S60" i="15"/>
  <c r="H68" i="15"/>
  <c r="C16" i="15"/>
  <c r="W65" i="15"/>
  <c r="I24" i="15"/>
  <c r="M78" i="15"/>
  <c r="M72" i="15"/>
  <c r="AA76" i="15"/>
  <c r="I60" i="15"/>
  <c r="C42" i="15"/>
  <c r="I42" i="15"/>
  <c r="R45" i="15"/>
  <c r="Q17" i="15"/>
  <c r="R57" i="15"/>
  <c r="P42" i="15"/>
  <c r="R42" i="15"/>
  <c r="H102" i="15"/>
  <c r="C14" i="15"/>
  <c r="AA17" i="15"/>
  <c r="AA57" i="15"/>
  <c r="J79" i="15"/>
  <c r="S105" i="15"/>
  <c r="R7" i="15"/>
  <c r="T19" i="15"/>
  <c r="H65" i="15"/>
  <c r="M94" i="15"/>
  <c r="V7" i="15"/>
  <c r="J43" i="15"/>
  <c r="S102" i="15"/>
  <c r="AB8" i="15"/>
  <c r="J34" i="15"/>
  <c r="M92" i="15"/>
  <c r="U85" i="15"/>
  <c r="I107" i="15"/>
  <c r="M107" i="15"/>
  <c r="W99" i="15"/>
  <c r="J90" i="15"/>
  <c r="J111" i="15"/>
  <c r="R90" i="15"/>
  <c r="AA107" i="15"/>
  <c r="S85" i="15"/>
  <c r="M110" i="15"/>
  <c r="P18" i="15"/>
  <c r="Q12" i="15"/>
  <c r="H15" i="15"/>
  <c r="H21" i="15"/>
  <c r="V41" i="15"/>
  <c r="P9" i="15"/>
  <c r="S46" i="15"/>
  <c r="Q75" i="15"/>
  <c r="H81" i="15"/>
  <c r="U101" i="15"/>
  <c r="M55" i="15"/>
  <c r="AA79" i="15"/>
  <c r="T85" i="15"/>
  <c r="W24" i="15"/>
  <c r="V67" i="15"/>
  <c r="W32" i="15"/>
  <c r="H32" i="15"/>
  <c r="I56" i="15"/>
  <c r="R61" i="15"/>
  <c r="M82" i="15"/>
  <c r="P97" i="15"/>
  <c r="AB22" i="15"/>
  <c r="U64" i="15"/>
  <c r="P83" i="15"/>
  <c r="J100" i="15"/>
  <c r="Q90" i="15"/>
  <c r="AB19" i="15"/>
  <c r="J103" i="15"/>
  <c r="U109" i="15"/>
  <c r="S41" i="15"/>
  <c r="H60" i="15"/>
  <c r="C90" i="15"/>
  <c r="M56" i="15"/>
  <c r="H39" i="15"/>
  <c r="V70" i="15"/>
  <c r="I9" i="15"/>
  <c r="W33" i="15"/>
  <c r="C76" i="15"/>
  <c r="C44" i="15"/>
  <c r="U98" i="15"/>
  <c r="M64" i="15"/>
  <c r="R76" i="15"/>
  <c r="J19" i="15"/>
  <c r="Q68" i="15"/>
  <c r="AA25" i="15"/>
  <c r="C85" i="15"/>
  <c r="W76" i="15"/>
  <c r="AB78" i="15"/>
  <c r="C62" i="15"/>
  <c r="V43" i="15"/>
  <c r="Q45" i="15"/>
  <c r="I57" i="15"/>
  <c r="S16" i="15"/>
  <c r="Q63" i="15"/>
  <c r="Q7" i="15"/>
  <c r="AA45" i="15"/>
  <c r="Q103" i="15"/>
  <c r="U16" i="15"/>
  <c r="S19" i="15"/>
  <c r="V60" i="15"/>
  <c r="AA80" i="15"/>
  <c r="M108" i="15"/>
  <c r="W17" i="15"/>
  <c r="R20" i="15"/>
  <c r="H66" i="15"/>
  <c r="AA95" i="15"/>
  <c r="J10" i="15"/>
  <c r="I45" i="15"/>
  <c r="J106" i="15"/>
  <c r="P10" i="15"/>
  <c r="U43" i="15"/>
  <c r="H95" i="15"/>
  <c r="V88" i="15"/>
  <c r="AB108" i="15"/>
  <c r="U75" i="15"/>
  <c r="T104" i="15"/>
  <c r="M91" i="15"/>
  <c r="S88" i="15"/>
  <c r="R91" i="15"/>
  <c r="T108" i="15"/>
  <c r="S90" i="15"/>
  <c r="Q111" i="15"/>
  <c r="AA18" i="15"/>
  <c r="P12" i="15"/>
  <c r="W15" i="15"/>
  <c r="W21" i="15"/>
  <c r="U41" i="15"/>
  <c r="AA9" i="15"/>
  <c r="H55" i="15"/>
  <c r="P86" i="15"/>
  <c r="R81" i="15"/>
  <c r="T101" i="15"/>
  <c r="U57" i="15"/>
  <c r="H79" i="15"/>
  <c r="T86" i="15"/>
  <c r="W39" i="15"/>
  <c r="AB6" i="15"/>
  <c r="AA68" i="15"/>
  <c r="P105" i="15"/>
  <c r="V14" i="15"/>
  <c r="AB101" i="15"/>
  <c r="AB80" i="15"/>
  <c r="W62" i="15"/>
  <c r="I92" i="15"/>
  <c r="T46" i="15"/>
  <c r="H100" i="15"/>
  <c r="M98" i="15"/>
  <c r="Q60" i="15"/>
  <c r="W40" i="15"/>
  <c r="T98" i="15"/>
  <c r="Q14" i="15"/>
  <c r="U40" i="15"/>
  <c r="W93" i="15"/>
  <c r="AB46" i="15"/>
  <c r="V100" i="15"/>
  <c r="M76" i="15"/>
  <c r="H78" i="15"/>
  <c r="W25" i="15"/>
  <c r="J70" i="15"/>
  <c r="P33" i="15"/>
  <c r="I89" i="15"/>
  <c r="Q95" i="15"/>
  <c r="R86" i="15"/>
  <c r="AB64" i="15"/>
  <c r="P45" i="15"/>
  <c r="H57" i="15"/>
  <c r="M63" i="15"/>
  <c r="U71" i="15"/>
  <c r="V71" i="15"/>
  <c r="J8" i="15"/>
  <c r="S57" i="15"/>
  <c r="I108" i="15"/>
  <c r="C4" i="15"/>
  <c r="Q20" i="15"/>
  <c r="S62" i="15"/>
  <c r="M83" i="15"/>
  <c r="S110" i="15"/>
  <c r="R19" i="15"/>
  <c r="P25" i="15"/>
  <c r="V68" i="15"/>
  <c r="U97" i="15"/>
  <c r="C11" i="15"/>
  <c r="J71" i="15"/>
  <c r="C111" i="15"/>
  <c r="I11" i="15"/>
  <c r="J45" i="15"/>
  <c r="H96" i="15"/>
  <c r="S89" i="15"/>
  <c r="P110" i="15"/>
  <c r="I88" i="15"/>
  <c r="R107" i="15"/>
  <c r="P92" i="15"/>
  <c r="M90" i="15"/>
  <c r="V92" i="15"/>
  <c r="J110" i="15"/>
  <c r="AA92" i="15"/>
  <c r="R6" i="15"/>
  <c r="H18" i="15"/>
  <c r="AA12" i="15"/>
  <c r="C15" i="15"/>
  <c r="C21" i="15"/>
  <c r="T41" i="15"/>
  <c r="H9" i="15"/>
  <c r="AB55" i="15"/>
  <c r="P87" i="15"/>
  <c r="U82" i="15"/>
  <c r="R101" i="15"/>
  <c r="AA61" i="15"/>
  <c r="W79" i="15"/>
  <c r="V87" i="15"/>
  <c r="J42" i="15"/>
  <c r="W75" i="15"/>
  <c r="P5" i="15"/>
  <c r="T33" i="15"/>
  <c r="T59" i="15"/>
  <c r="R73" i="15"/>
  <c r="J93" i="15"/>
  <c r="AB97" i="15"/>
  <c r="W67" i="15"/>
  <c r="AB86" i="15"/>
  <c r="M32" i="15"/>
  <c r="R32" i="15"/>
  <c r="AB77" i="15"/>
  <c r="V111" i="15"/>
  <c r="V8" i="15"/>
  <c r="AB25" i="15"/>
  <c r="V86" i="15"/>
  <c r="W85" i="15"/>
  <c r="AA97" i="15"/>
  <c r="AA70" i="15"/>
  <c r="J104" i="15"/>
  <c r="P100" i="15"/>
  <c r="Q70" i="15"/>
  <c r="C45" i="15"/>
  <c r="I5" i="15"/>
  <c r="P48" i="15"/>
  <c r="I43" i="15"/>
  <c r="T48" i="15"/>
  <c r="U48" i="15"/>
  <c r="Q108" i="15"/>
  <c r="C78" i="15"/>
  <c r="C95" i="15"/>
  <c r="M33" i="15"/>
  <c r="S76" i="15"/>
  <c r="I48" i="15"/>
  <c r="J95" i="15"/>
  <c r="J9" i="15"/>
  <c r="R95" i="15"/>
  <c r="T66" i="15"/>
  <c r="C57" i="15"/>
  <c r="W61" i="15"/>
  <c r="S71" i="15"/>
  <c r="M80" i="15"/>
  <c r="R72" i="15"/>
  <c r="U10" i="15"/>
  <c r="U60" i="15"/>
  <c r="R110" i="15"/>
  <c r="AA4" i="15"/>
  <c r="C22" i="15"/>
  <c r="S63" i="15"/>
  <c r="AB84" i="15"/>
  <c r="J11" i="15"/>
  <c r="T7" i="15"/>
  <c r="I26" i="15"/>
  <c r="C71" i="15"/>
  <c r="M99" i="15"/>
  <c r="H45" i="15"/>
  <c r="H72" i="15"/>
  <c r="W8" i="15"/>
  <c r="T13" i="15"/>
  <c r="J46" i="15"/>
  <c r="AA100" i="15"/>
  <c r="T90" i="15"/>
  <c r="W111" i="15"/>
  <c r="AB88" i="15"/>
  <c r="J108" i="15"/>
  <c r="M96" i="15"/>
  <c r="T92" i="15"/>
  <c r="AA94" i="15"/>
  <c r="M111" i="15"/>
  <c r="V95" i="15"/>
  <c r="P6" i="15"/>
  <c r="W18" i="15"/>
  <c r="H12" i="15"/>
  <c r="V15" i="15"/>
  <c r="V21" i="15"/>
  <c r="R41" i="15"/>
  <c r="W9" i="15"/>
  <c r="Q57" i="15"/>
  <c r="Q93" i="15"/>
  <c r="T82" i="15"/>
  <c r="Q101" i="15"/>
  <c r="W60" i="15"/>
  <c r="U9" i="15"/>
  <c r="V23" i="15"/>
  <c r="W84" i="15"/>
  <c r="Q65" i="15"/>
  <c r="T57" i="15"/>
  <c r="V26" i="15"/>
  <c r="S83" i="15"/>
  <c r="H40" i="15"/>
  <c r="S22" i="15"/>
  <c r="W4" i="15"/>
  <c r="P98" i="15"/>
  <c r="S70" i="15"/>
  <c r="R33" i="15"/>
  <c r="W14" i="15"/>
  <c r="J56" i="15"/>
  <c r="P4" i="15"/>
  <c r="R60" i="15"/>
  <c r="U25" i="15"/>
  <c r="H19" i="15"/>
  <c r="V25" i="15"/>
  <c r="AB48" i="15"/>
  <c r="I95" i="15"/>
  <c r="P63" i="15"/>
  <c r="V64" i="15"/>
  <c r="U33" i="15"/>
  <c r="W26" i="15"/>
  <c r="S86" i="15"/>
  <c r="Q71" i="15"/>
  <c r="H80" i="15"/>
  <c r="C83" i="15"/>
  <c r="P7" i="15"/>
  <c r="T84" i="15"/>
  <c r="I32" i="15"/>
  <c r="S72" i="15"/>
  <c r="R17" i="15"/>
  <c r="Q8" i="15"/>
  <c r="H26" i="15"/>
  <c r="C66" i="15"/>
  <c r="H94" i="15"/>
  <c r="R16" i="15"/>
  <c r="AA10" i="15"/>
  <c r="I55" i="15"/>
  <c r="U74" i="15"/>
  <c r="U103" i="15"/>
  <c r="H11" i="15"/>
  <c r="U79" i="15"/>
  <c r="AA20" i="15"/>
  <c r="C19" i="15"/>
  <c r="M71" i="15"/>
  <c r="C109" i="15"/>
  <c r="W95" i="15"/>
  <c r="H88" i="15"/>
  <c r="J88" i="15"/>
  <c r="S107" i="15"/>
  <c r="I111" i="15"/>
  <c r="U83" i="15"/>
  <c r="C99" i="15"/>
  <c r="S78" i="15"/>
  <c r="V102" i="15"/>
  <c r="H6" i="15"/>
  <c r="S18" i="15"/>
  <c r="V12" i="15"/>
  <c r="S6" i="15"/>
  <c r="I15" i="15"/>
  <c r="AB41" i="15"/>
  <c r="J15" i="15"/>
  <c r="S66" i="15"/>
  <c r="U77" i="15"/>
  <c r="I82" i="15"/>
  <c r="V24" i="15"/>
  <c r="U68" i="15"/>
  <c r="S80" i="15"/>
  <c r="T94" i="15"/>
  <c r="P55" i="15"/>
  <c r="V45" i="15"/>
  <c r="P107" i="15"/>
  <c r="R54" i="15"/>
  <c r="H76" i="15"/>
  <c r="U99" i="15"/>
  <c r="T67" i="15"/>
  <c r="C8" i="15"/>
  <c r="R8" i="15"/>
  <c r="V19" i="15"/>
  <c r="Q107" i="15"/>
  <c r="R96" i="15"/>
  <c r="Q41" i="15"/>
  <c r="U62" i="15"/>
  <c r="AB73" i="15"/>
  <c r="M34" i="15"/>
  <c r="Q73" i="15"/>
  <c r="I97" i="15"/>
  <c r="R77" i="15"/>
  <c r="H87" i="15"/>
  <c r="J73" i="15"/>
  <c r="T23" i="15"/>
  <c r="AB69" i="15"/>
  <c r="V85" i="15"/>
  <c r="Q106" i="15"/>
  <c r="P43" i="15"/>
  <c r="U20" i="15"/>
  <c r="T45" i="15"/>
  <c r="H63" i="15"/>
  <c r="M75" i="15"/>
  <c r="W91" i="15"/>
  <c r="I33" i="15"/>
  <c r="T56" i="15"/>
  <c r="S73" i="15"/>
  <c r="H89" i="15"/>
  <c r="U90" i="15"/>
  <c r="Q110" i="15"/>
  <c r="P111" i="15"/>
  <c r="W110" i="15"/>
  <c r="R104" i="15"/>
  <c r="C96" i="15"/>
  <c r="AB103" i="15"/>
  <c r="Q56" i="15"/>
  <c r="P26" i="15"/>
  <c r="Q85" i="15"/>
  <c r="M69" i="15"/>
  <c r="T111" i="15"/>
  <c r="M54" i="15"/>
  <c r="V11" i="15"/>
  <c r="P56" i="15"/>
  <c r="R13" i="15"/>
  <c r="W109" i="15"/>
  <c r="R71" i="15"/>
  <c r="S10" i="15"/>
  <c r="C10" i="15"/>
  <c r="H34" i="15"/>
  <c r="AA84" i="15"/>
  <c r="I99" i="15"/>
  <c r="J41" i="15"/>
  <c r="W66" i="15"/>
  <c r="M77" i="15"/>
  <c r="C39" i="15"/>
  <c r="V73" i="15"/>
  <c r="V97" i="15"/>
  <c r="Q81" i="15"/>
  <c r="U55" i="15"/>
  <c r="J74" i="15"/>
  <c r="P39" i="15"/>
  <c r="I69" i="15"/>
  <c r="I87" i="15"/>
  <c r="P106" i="15"/>
  <c r="I4" i="15"/>
  <c r="I22" i="15"/>
  <c r="P46" i="15"/>
  <c r="R65" i="15"/>
  <c r="W77" i="15"/>
  <c r="C91" i="15"/>
  <c r="V34" i="15"/>
  <c r="P57" i="15"/>
  <c r="R74" i="15"/>
  <c r="V89" i="15"/>
  <c r="C92" i="15"/>
  <c r="H111" i="15"/>
  <c r="Q92" i="15"/>
  <c r="R111" i="15"/>
  <c r="I105" i="15"/>
  <c r="I98" i="15"/>
  <c r="S109" i="15"/>
  <c r="AA91" i="15"/>
  <c r="V94" i="15"/>
  <c r="R102" i="15"/>
  <c r="U21" i="15"/>
  <c r="U13" i="15"/>
  <c r="P72" i="15"/>
  <c r="AB5" i="15"/>
  <c r="U32" i="15"/>
  <c r="S14" i="15"/>
  <c r="H109" i="15"/>
  <c r="Q6" i="15"/>
  <c r="C9" i="15"/>
  <c r="U67" i="15"/>
  <c r="C81" i="15"/>
  <c r="H43" i="15"/>
  <c r="AB74" i="15"/>
  <c r="AB39" i="15"/>
  <c r="P82" i="15"/>
  <c r="M61" i="15"/>
  <c r="I75" i="15"/>
  <c r="S42" i="15"/>
  <c r="R69" i="15"/>
  <c r="M101" i="15"/>
  <c r="AB106" i="15"/>
  <c r="U5" i="15"/>
  <c r="U23" i="15"/>
  <c r="W54" i="15"/>
  <c r="M66" i="15"/>
  <c r="S79" i="15"/>
  <c r="V91" i="15"/>
  <c r="R39" i="15"/>
  <c r="I59" i="15"/>
  <c r="P75" i="15"/>
  <c r="U89" i="15"/>
  <c r="W92" i="15"/>
  <c r="AA111" i="15"/>
  <c r="C98" i="15"/>
  <c r="P78" i="15"/>
  <c r="AB105" i="15"/>
  <c r="T99" i="15"/>
  <c r="U111" i="15"/>
  <c r="W97" i="15"/>
  <c r="R87" i="15"/>
  <c r="T63" i="15"/>
  <c r="J109" i="15"/>
  <c r="V99" i="15"/>
  <c r="AA78" i="15"/>
  <c r="W22" i="15"/>
  <c r="Q5" i="15"/>
  <c r="C20" i="15"/>
  <c r="J80" i="15"/>
  <c r="S7" i="15"/>
  <c r="AB42" i="15"/>
  <c r="H17" i="15"/>
  <c r="V110" i="15"/>
  <c r="AA6" i="15"/>
  <c r="V9" i="15"/>
  <c r="C79" i="15"/>
  <c r="H82" i="15"/>
  <c r="AB43" i="15"/>
  <c r="I74" i="15"/>
  <c r="I39" i="15"/>
  <c r="I86" i="15"/>
  <c r="AB62" i="15"/>
  <c r="S77" i="15"/>
  <c r="M46" i="15"/>
  <c r="M73" i="15"/>
  <c r="AA106" i="15"/>
  <c r="I106" i="15"/>
  <c r="I7" i="15"/>
  <c r="Q24" i="15"/>
  <c r="C54" i="15"/>
  <c r="M67" i="15"/>
  <c r="U80" i="15"/>
  <c r="T91" i="15"/>
  <c r="J40" i="15"/>
  <c r="S61" i="15"/>
  <c r="AA77" i="15"/>
  <c r="T89" i="15"/>
  <c r="Q98" i="15"/>
  <c r="S103" i="15"/>
  <c r="W98" i="15"/>
  <c r="P90" i="15"/>
  <c r="V108" i="15"/>
  <c r="H103" i="15"/>
  <c r="T109" i="15"/>
  <c r="R63" i="15"/>
  <c r="S21" i="15"/>
  <c r="W68" i="15"/>
  <c r="T42" i="15"/>
  <c r="R105" i="15"/>
  <c r="AB16" i="15"/>
  <c r="R83" i="15"/>
  <c r="S9" i="15"/>
  <c r="R25" i="15"/>
  <c r="C25" i="15"/>
  <c r="J7" i="15"/>
  <c r="AA22" i="15"/>
  <c r="AB71" i="15"/>
  <c r="M60" i="15"/>
  <c r="V107" i="15"/>
  <c r="C18" i="15"/>
  <c r="T61" i="15"/>
  <c r="V79" i="15"/>
  <c r="U86" i="15"/>
  <c r="AB56" i="15"/>
  <c r="P81" i="15"/>
  <c r="U66" i="15"/>
  <c r="AA86" i="15"/>
  <c r="I62" i="15"/>
  <c r="S81" i="15"/>
  <c r="V55" i="15"/>
  <c r="M74" i="15"/>
  <c r="H106" i="15"/>
  <c r="J24" i="15"/>
  <c r="U8" i="15"/>
  <c r="U26" i="15"/>
  <c r="W55" i="15"/>
  <c r="J68" i="15"/>
  <c r="U81" i="15"/>
  <c r="P91" i="15"/>
  <c r="U42" i="15"/>
  <c r="P62" i="15"/>
  <c r="T79" i="15"/>
  <c r="J89" i="15"/>
  <c r="H99" i="15"/>
  <c r="U105" i="15"/>
  <c r="R99" i="15"/>
  <c r="R92" i="15"/>
  <c r="Q109" i="15"/>
  <c r="AA103" i="15"/>
  <c r="H73" i="15"/>
  <c r="Q97" i="15"/>
  <c r="U17" i="15"/>
  <c r="P109" i="15"/>
  <c r="U12" i="15"/>
  <c r="T96" i="15"/>
  <c r="C13" i="15"/>
  <c r="V13" i="15"/>
  <c r="R10" i="15"/>
  <c r="AB23" i="15"/>
  <c r="U72" i="15"/>
  <c r="I61" i="15"/>
  <c r="R108" i="15"/>
  <c r="V18" i="15"/>
  <c r="R62" i="15"/>
  <c r="P79" i="15"/>
  <c r="S33" i="15"/>
  <c r="W57" i="15"/>
  <c r="P93" i="15"/>
  <c r="AA67" i="15"/>
  <c r="H86" i="15"/>
  <c r="Q62" i="15"/>
  <c r="Q82" i="15"/>
  <c r="J57" i="15"/>
  <c r="J75" i="15"/>
  <c r="W106" i="15"/>
  <c r="M39" i="15"/>
  <c r="I10" i="15"/>
  <c r="Q32" i="15"/>
  <c r="S56" i="15"/>
  <c r="H69" i="15"/>
  <c r="V82" i="15"/>
  <c r="C93" i="15"/>
  <c r="R43" i="15"/>
  <c r="J63" i="15"/>
  <c r="V80" i="15"/>
  <c r="M93" i="15"/>
  <c r="AA99" i="15"/>
  <c r="I109" i="15"/>
  <c r="V103" i="15"/>
  <c r="V96" i="15"/>
  <c r="H110" i="15"/>
  <c r="S104" i="15"/>
  <c r="R24" i="15"/>
  <c r="P40" i="15"/>
  <c r="I46" i="15"/>
  <c r="I40" i="15"/>
  <c r="Q26" i="15"/>
  <c r="P80" i="15"/>
  <c r="P64" i="15"/>
  <c r="T100" i="15"/>
  <c r="W102" i="15"/>
  <c r="P96" i="15"/>
  <c r="W12" i="15"/>
  <c r="M97" i="15"/>
  <c r="W94" i="15"/>
  <c r="P8" i="15"/>
  <c r="V65" i="15"/>
  <c r="AB93" i="15"/>
  <c r="H67" i="15"/>
  <c r="W86" i="15"/>
  <c r="I66" i="15"/>
  <c r="C87" i="15"/>
  <c r="P61" i="15"/>
  <c r="T77" i="15"/>
  <c r="C106" i="15"/>
  <c r="T8" i="15"/>
  <c r="U11" i="15"/>
  <c r="H33" i="15"/>
  <c r="H59" i="15"/>
  <c r="U70" i="15"/>
  <c r="H85" i="15"/>
  <c r="P94" i="15"/>
  <c r="U45" i="15"/>
  <c r="S65" i="15"/>
  <c r="V81" i="15"/>
  <c r="R94" i="15"/>
  <c r="U102" i="15"/>
  <c r="AB109" i="15"/>
  <c r="Q104" i="15"/>
  <c r="H98" i="15"/>
  <c r="AA110" i="15"/>
  <c r="J105" i="15"/>
  <c r="H8" i="15"/>
  <c r="J101" i="15"/>
  <c r="T11" i="15"/>
  <c r="T14" i="15"/>
  <c r="C84" i="15"/>
  <c r="V56" i="15"/>
  <c r="V4" i="15"/>
  <c r="R48" i="15"/>
  <c r="C48" i="15"/>
  <c r="H25" i="15"/>
  <c r="I83" i="15"/>
  <c r="C65" i="15"/>
  <c r="J102" i="15"/>
  <c r="M104" i="15"/>
  <c r="T78" i="15"/>
  <c r="C12" i="15"/>
  <c r="V77" i="15"/>
  <c r="C94" i="15"/>
  <c r="P11" i="15"/>
  <c r="U65" i="15"/>
  <c r="I93" i="15"/>
  <c r="C67" i="15"/>
  <c r="Q86" i="15"/>
  <c r="I67" i="15"/>
  <c r="J94" i="15"/>
  <c r="J62" i="15"/>
  <c r="T81" i="15"/>
  <c r="V106" i="15"/>
  <c r="T17" i="15"/>
  <c r="I13" i="15"/>
  <c r="AB33" i="15"/>
  <c r="AB59" i="15"/>
  <c r="T70" i="15"/>
  <c r="J86" i="15"/>
  <c r="C97" i="15"/>
  <c r="R46" i="15"/>
  <c r="R66" i="15"/>
  <c r="W82" i="15"/>
  <c r="H97" i="15"/>
  <c r="P103" i="15"/>
  <c r="P99" i="15"/>
  <c r="H105" i="15"/>
  <c r="AA98" i="15"/>
  <c r="S111" i="15"/>
  <c r="C108" i="15"/>
  <c r="J55" i="15"/>
  <c r="S55" i="15"/>
  <c r="S106" i="15"/>
  <c r="U78" i="15"/>
  <c r="T43" i="15"/>
  <c r="P104" i="15"/>
  <c r="I64" i="15"/>
  <c r="I78" i="15"/>
  <c r="V72" i="15"/>
  <c r="H13" i="15"/>
  <c r="M89" i="15"/>
  <c r="W7" i="15"/>
  <c r="U91" i="15"/>
  <c r="U95" i="15"/>
  <c r="S15" i="15"/>
  <c r="S82" i="15"/>
  <c r="U94" i="15"/>
  <c r="P14" i="15"/>
  <c r="J65" i="15"/>
  <c r="AA93" i="15"/>
  <c r="P67" i="15"/>
  <c r="T87" i="15"/>
  <c r="S68" i="15"/>
  <c r="I101" i="15"/>
  <c r="J66" i="15"/>
  <c r="R82" i="15"/>
  <c r="U106" i="15"/>
  <c r="P24" i="15"/>
  <c r="U14" i="15"/>
  <c r="T34" i="15"/>
  <c r="Q61" i="15"/>
  <c r="AB70" i="15"/>
  <c r="J87" i="15"/>
  <c r="P101" i="15"/>
  <c r="AA48" i="15"/>
  <c r="Q67" i="15"/>
  <c r="I85" i="15"/>
  <c r="S101" i="15"/>
  <c r="C104" i="15"/>
  <c r="T103" i="15"/>
  <c r="AA105" i="15"/>
  <c r="S99" i="15"/>
  <c r="C60" i="15"/>
  <c r="R109" i="15"/>
  <c r="R75" i="15"/>
  <c r="P73" i="15"/>
  <c r="Q48" i="15"/>
  <c r="H108" i="15"/>
  <c r="I76" i="15"/>
  <c r="C89" i="15"/>
  <c r="AB76" i="15"/>
  <c r="J20" i="15"/>
  <c r="AB91" i="15"/>
  <c r="AA8" i="15"/>
  <c r="AB92" i="15"/>
  <c r="Q96" i="15"/>
  <c r="J18" i="15"/>
  <c r="AB82" i="15"/>
  <c r="C43" i="15"/>
  <c r="P17" i="15"/>
  <c r="P77" i="15"/>
  <c r="H93" i="15"/>
  <c r="I73" i="15"/>
  <c r="S87" i="15"/>
  <c r="R68" i="15"/>
  <c r="M43" i="15"/>
  <c r="J67" i="15"/>
  <c r="R85" i="15"/>
  <c r="T106" i="15"/>
  <c r="T26" i="15"/>
  <c r="I16" i="15"/>
  <c r="Q39" i="15"/>
  <c r="M62" i="15"/>
  <c r="I70" i="15"/>
  <c r="J91" i="15"/>
  <c r="T5" i="15"/>
  <c r="H48" i="15"/>
  <c r="M68" i="15"/>
  <c r="M86" i="15"/>
  <c r="T71" i="15"/>
  <c r="W104" i="15"/>
  <c r="V105" i="15"/>
  <c r="U108" i="15"/>
  <c r="P102" i="15"/>
  <c r="C72" i="15"/>
  <c r="I110" i="15"/>
  <c r="AB72" i="15"/>
  <c r="J84" i="15"/>
  <c r="C74" i="15"/>
  <c r="C33" i="15"/>
  <c r="M87" i="15"/>
  <c r="W108" i="15"/>
  <c r="H90" i="15"/>
  <c r="R59" i="15"/>
  <c r="AA59" i="15"/>
  <c r="S67" i="15"/>
  <c r="W71" i="15"/>
  <c r="Q11" i="15"/>
  <c r="C75" i="15"/>
  <c r="U84" i="15"/>
  <c r="I91" i="15"/>
  <c r="J6" i="15"/>
  <c r="J14" i="15"/>
  <c r="W46" i="15"/>
  <c r="AA32" i="15"/>
  <c r="V61" i="15"/>
  <c r="J97" i="15"/>
  <c r="AA75" i="15"/>
  <c r="AA87" i="15"/>
  <c r="C68" i="15"/>
  <c r="T20" i="15"/>
  <c r="J69" i="15"/>
  <c r="P85" i="15"/>
  <c r="R106" i="15"/>
  <c r="AA33" i="15"/>
  <c r="I19" i="15"/>
  <c r="Q43" i="15"/>
  <c r="AA63" i="15"/>
  <c r="P74" i="15"/>
  <c r="H91" i="15"/>
  <c r="P32" i="15"/>
  <c r="AA55" i="15"/>
  <c r="H70" i="15"/>
  <c r="AA89" i="15"/>
  <c r="T83" i="15"/>
  <c r="V109" i="15"/>
  <c r="U110" i="15"/>
  <c r="C110" i="15"/>
  <c r="W103" i="15"/>
  <c r="S92" i="15"/>
  <c r="I103" i="15"/>
  <c r="U61" i="15"/>
  <c r="AA43" i="15"/>
  <c r="I68" i="15"/>
  <c r="C55" i="15"/>
  <c r="C103" i="15"/>
  <c r="V18" i="14"/>
  <c r="H33" i="14"/>
  <c r="S17" i="14"/>
  <c r="C12" i="14"/>
  <c r="M88" i="14"/>
  <c r="M77" i="14"/>
  <c r="T70" i="14"/>
  <c r="V41" i="14"/>
  <c r="J18" i="14"/>
  <c r="U5" i="14"/>
  <c r="H80" i="14"/>
  <c r="U49" i="14"/>
  <c r="I62" i="14"/>
  <c r="U87" i="14"/>
  <c r="AA4" i="14"/>
  <c r="AB20" i="14"/>
  <c r="S33" i="14"/>
  <c r="T59" i="14"/>
  <c r="AB41" i="14"/>
  <c r="J82" i="14"/>
  <c r="I40" i="14"/>
  <c r="T95" i="14"/>
  <c r="V74" i="14"/>
  <c r="Q51" i="14"/>
  <c r="AA16" i="14"/>
  <c r="S72" i="14"/>
  <c r="T101" i="14"/>
  <c r="T84" i="14"/>
  <c r="U77" i="14"/>
  <c r="AB77" i="14"/>
  <c r="V63" i="14"/>
  <c r="Q75" i="14"/>
  <c r="H14" i="14"/>
  <c r="W81" i="14"/>
  <c r="C111" i="14"/>
  <c r="AB4" i="14"/>
  <c r="AA71" i="14"/>
  <c r="H105" i="14"/>
  <c r="M62" i="14"/>
  <c r="S106" i="14"/>
  <c r="Q99" i="14"/>
  <c r="U111" i="14"/>
  <c r="R63" i="14"/>
  <c r="J5" i="14"/>
  <c r="Q82" i="14"/>
  <c r="W111" i="14"/>
  <c r="V42" i="14"/>
  <c r="H95" i="14"/>
  <c r="H10" i="14"/>
  <c r="AA17" i="14"/>
  <c r="W14" i="14"/>
  <c r="V22" i="14"/>
  <c r="V60" i="14"/>
  <c r="U18" i="14"/>
  <c r="M79" i="14"/>
  <c r="W6" i="14"/>
  <c r="C11" i="14"/>
  <c r="W12" i="14"/>
  <c r="W26" i="14"/>
  <c r="H49" i="14"/>
  <c r="R57" i="14"/>
  <c r="H8" i="14"/>
  <c r="M48" i="14"/>
  <c r="R25" i="14"/>
  <c r="J74" i="14"/>
  <c r="W93" i="14"/>
  <c r="AA107" i="14"/>
  <c r="AA81" i="14"/>
  <c r="T100" i="14"/>
  <c r="Q88" i="14"/>
  <c r="U59" i="14"/>
  <c r="V108" i="14"/>
  <c r="R110" i="14"/>
  <c r="U110" i="14"/>
  <c r="W88" i="14"/>
  <c r="R111" i="14"/>
  <c r="I41" i="14"/>
  <c r="W98" i="14"/>
  <c r="R45" i="14"/>
  <c r="H41" i="14"/>
  <c r="P58" i="14"/>
  <c r="J64" i="14"/>
  <c r="W7" i="14"/>
  <c r="P59" i="14"/>
  <c r="T17" i="14"/>
  <c r="H73" i="14"/>
  <c r="R47" i="14"/>
  <c r="AA46" i="14"/>
  <c r="R59" i="14"/>
  <c r="I48" i="14"/>
  <c r="H12" i="14"/>
  <c r="T16" i="14"/>
  <c r="AB21" i="14"/>
  <c r="H24" i="14"/>
  <c r="AA41" i="14"/>
  <c r="P11" i="14"/>
  <c r="W42" i="14"/>
  <c r="V70" i="14"/>
  <c r="I60" i="14"/>
  <c r="C49" i="14"/>
  <c r="R91" i="14"/>
  <c r="T93" i="14"/>
  <c r="AB70" i="14"/>
  <c r="W67" i="14"/>
  <c r="J87" i="14"/>
  <c r="R87" i="14"/>
  <c r="Q4" i="14"/>
  <c r="R80" i="14"/>
  <c r="S74" i="14"/>
  <c r="V23" i="14"/>
  <c r="I70" i="14"/>
  <c r="W51" i="14"/>
  <c r="AA93" i="14"/>
  <c r="R8" i="14"/>
  <c r="S24" i="14"/>
  <c r="H75" i="14"/>
  <c r="S84" i="14"/>
  <c r="H17" i="14"/>
  <c r="U82" i="14"/>
  <c r="AB114" i="14"/>
  <c r="AA5" i="14"/>
  <c r="C62" i="14"/>
  <c r="R106" i="14"/>
  <c r="M63" i="14"/>
  <c r="P111" i="14"/>
  <c r="R100" i="14"/>
  <c r="H5" i="14"/>
  <c r="I68" i="14"/>
  <c r="H60" i="14"/>
  <c r="M83" i="14"/>
  <c r="S113" i="14"/>
  <c r="P71" i="14"/>
  <c r="H98" i="14"/>
  <c r="C14" i="14"/>
  <c r="I20" i="14"/>
  <c r="S27" i="14"/>
  <c r="I26" i="14"/>
  <c r="AA11" i="14"/>
  <c r="S16" i="14"/>
  <c r="J79" i="14"/>
  <c r="V6" i="14"/>
  <c r="J19" i="14"/>
  <c r="H43" i="14"/>
  <c r="H7" i="14"/>
  <c r="S49" i="14"/>
  <c r="AB11" i="14"/>
  <c r="H48" i="14"/>
  <c r="W11" i="14"/>
  <c r="AB79" i="14"/>
  <c r="V76" i="14"/>
  <c r="S94" i="14"/>
  <c r="Q109" i="14"/>
  <c r="T83" i="14"/>
  <c r="J103" i="14"/>
  <c r="P91" i="14"/>
  <c r="I69" i="14"/>
  <c r="Q110" i="14"/>
  <c r="P114" i="14"/>
  <c r="R114" i="14"/>
  <c r="V91" i="14"/>
  <c r="I112" i="14"/>
  <c r="C71" i="14"/>
  <c r="J100" i="14"/>
  <c r="W45" i="14"/>
  <c r="P42" i="14"/>
  <c r="V58" i="14"/>
  <c r="U64" i="14"/>
  <c r="U43" i="14"/>
  <c r="U9" i="14"/>
  <c r="T20" i="14"/>
  <c r="W73" i="14"/>
  <c r="C66" i="14"/>
  <c r="V46" i="14"/>
  <c r="M59" i="14"/>
  <c r="J49" i="14"/>
  <c r="Q12" i="14"/>
  <c r="AB16" i="14"/>
  <c r="I21" i="14"/>
  <c r="Q24" i="14"/>
  <c r="C47" i="14"/>
  <c r="U11" i="14"/>
  <c r="V4" i="14"/>
  <c r="AA83" i="14"/>
  <c r="AB14" i="14"/>
  <c r="AA19" i="14"/>
  <c r="Q97" i="14"/>
  <c r="S99" i="14"/>
  <c r="P82" i="14"/>
  <c r="AA77" i="14"/>
  <c r="S82" i="14"/>
  <c r="S23" i="14"/>
  <c r="AA8" i="14"/>
  <c r="T82" i="14"/>
  <c r="Q5" i="14"/>
  <c r="J33" i="14"/>
  <c r="I76" i="14"/>
  <c r="C25" i="14"/>
  <c r="H51" i="14"/>
  <c r="AA49" i="14"/>
  <c r="C63" i="14"/>
  <c r="I87" i="14"/>
  <c r="I88" i="14"/>
  <c r="V24" i="14"/>
  <c r="W85" i="14"/>
  <c r="T71" i="14"/>
  <c r="AA44" i="14"/>
  <c r="J35" i="14"/>
  <c r="AA25" i="14"/>
  <c r="R103" i="14"/>
  <c r="T105" i="14"/>
  <c r="P85" i="14"/>
  <c r="U88" i="14"/>
  <c r="M87" i="14"/>
  <c r="R40" i="14"/>
  <c r="H20" i="14"/>
  <c r="T85" i="14"/>
  <c r="R23" i="14"/>
  <c r="Q72" i="14"/>
  <c r="R81" i="14"/>
  <c r="W71" i="14"/>
  <c r="AB51" i="14"/>
  <c r="S65" i="14"/>
  <c r="J94" i="14"/>
  <c r="H88" i="14"/>
  <c r="I91" i="14"/>
  <c r="Q33" i="14"/>
  <c r="H87" i="14"/>
  <c r="T21" i="14"/>
  <c r="AA75" i="14"/>
  <c r="H67" i="14"/>
  <c r="T42" i="14"/>
  <c r="AA109" i="14"/>
  <c r="S111" i="14"/>
  <c r="P68" i="14"/>
  <c r="P94" i="14"/>
  <c r="S5" i="14"/>
  <c r="P72" i="14"/>
  <c r="T41" i="14"/>
  <c r="P51" i="14"/>
  <c r="R42" i="14"/>
  <c r="T51" i="14"/>
  <c r="R83" i="14"/>
  <c r="AA72" i="14"/>
  <c r="AB6" i="14"/>
  <c r="W62" i="14"/>
  <c r="C112" i="14"/>
  <c r="C91" i="14"/>
  <c r="V94" i="14"/>
  <c r="R65" i="14"/>
  <c r="AA87" i="14"/>
  <c r="H99" i="14"/>
  <c r="S14" i="14"/>
  <c r="AA76" i="14"/>
  <c r="AB5" i="14"/>
  <c r="AB76" i="14"/>
  <c r="V20" i="14"/>
  <c r="Q111" i="14"/>
  <c r="I6" i="14"/>
  <c r="C85" i="14"/>
  <c r="U42" i="14"/>
  <c r="T87" i="14"/>
  <c r="J13" i="14"/>
  <c r="M68" i="14"/>
  <c r="AB103" i="14"/>
  <c r="C20" i="14"/>
  <c r="C27" i="14"/>
  <c r="AA14" i="14"/>
  <c r="J66" i="14"/>
  <c r="V34" i="14"/>
  <c r="W16" i="14"/>
  <c r="AA35" i="14"/>
  <c r="C6" i="14"/>
  <c r="C23" i="14"/>
  <c r="AB43" i="14"/>
  <c r="T15" i="14"/>
  <c r="U57" i="14"/>
  <c r="V11" i="14"/>
  <c r="V44" i="14"/>
  <c r="V19" i="14"/>
  <c r="H22" i="14"/>
  <c r="C81" i="14"/>
  <c r="AA98" i="14"/>
  <c r="M112" i="14"/>
  <c r="T89" i="14"/>
  <c r="J110" i="14"/>
  <c r="AB94" i="14"/>
  <c r="R88" i="14"/>
  <c r="J69" i="14"/>
  <c r="T88" i="14"/>
  <c r="T72" i="14"/>
  <c r="M97" i="14"/>
  <c r="W13" i="14"/>
  <c r="C74" i="14"/>
  <c r="V103" i="14"/>
  <c r="M4" i="14"/>
  <c r="AB67" i="14"/>
  <c r="I58" i="14"/>
  <c r="V64" i="14"/>
  <c r="Q46" i="14"/>
  <c r="C7" i="14"/>
  <c r="T34" i="14"/>
  <c r="I7" i="14"/>
  <c r="R48" i="14"/>
  <c r="U72" i="14"/>
  <c r="R16" i="14"/>
  <c r="V78" i="14"/>
  <c r="V71" i="14"/>
  <c r="S10" i="14"/>
  <c r="R46" i="14"/>
  <c r="R104" i="14"/>
  <c r="U100" i="14"/>
  <c r="R13" i="14"/>
  <c r="S87" i="14"/>
  <c r="AB87" i="14"/>
  <c r="S15" i="14"/>
  <c r="T67" i="14"/>
  <c r="R72" i="14"/>
  <c r="C87" i="14"/>
  <c r="R76" i="14"/>
  <c r="R14" i="14"/>
  <c r="W77" i="14"/>
  <c r="C46" i="14"/>
  <c r="U94" i="14"/>
  <c r="M108" i="14"/>
  <c r="P67" i="14"/>
  <c r="AA95" i="14"/>
  <c r="H100" i="14"/>
  <c r="W17" i="14"/>
  <c r="C82" i="14"/>
  <c r="C10" i="14"/>
  <c r="H82" i="14"/>
  <c r="H57" i="14"/>
  <c r="T112" i="14"/>
  <c r="C60" i="14"/>
  <c r="W86" i="14"/>
  <c r="AA47" i="14"/>
  <c r="C98" i="14"/>
  <c r="H4" i="14"/>
  <c r="H70" i="14"/>
  <c r="AB106" i="14"/>
  <c r="R21" i="14"/>
  <c r="V21" i="14"/>
  <c r="C17" i="14"/>
  <c r="V7" i="14"/>
  <c r="V90" i="14"/>
  <c r="C16" i="14"/>
  <c r="T35" i="14"/>
  <c r="U6" i="14"/>
  <c r="W23" i="14"/>
  <c r="AA48" i="14"/>
  <c r="C15" i="14"/>
  <c r="T57" i="14"/>
  <c r="C8" i="14"/>
  <c r="S44" i="14"/>
  <c r="R19" i="14"/>
  <c r="R24" i="14"/>
  <c r="H83" i="14"/>
  <c r="T99" i="14"/>
  <c r="R113" i="14"/>
  <c r="M91" i="14"/>
  <c r="I111" i="14"/>
  <c r="T96" i="14"/>
  <c r="Q91" i="14"/>
  <c r="J78" i="14"/>
  <c r="U91" i="14"/>
  <c r="T69" i="14"/>
  <c r="V98" i="14"/>
  <c r="V27" i="14"/>
  <c r="I77" i="14"/>
  <c r="R105" i="14"/>
  <c r="T7" i="14"/>
  <c r="I67" i="14"/>
  <c r="C58" i="14"/>
  <c r="S64" i="14"/>
  <c r="R66" i="14"/>
  <c r="AA7" i="14"/>
  <c r="M40" i="14"/>
  <c r="P45" i="14"/>
  <c r="W48" i="14"/>
  <c r="AA59" i="14"/>
  <c r="C43" i="14"/>
  <c r="U10" i="14"/>
  <c r="I13" i="14"/>
  <c r="AA18" i="14"/>
  <c r="U22" i="14"/>
  <c r="I25" i="14"/>
  <c r="C9" i="14"/>
  <c r="Q17" i="14"/>
  <c r="U80" i="14"/>
  <c r="T27" i="14"/>
  <c r="U89" i="14"/>
  <c r="U63" i="14"/>
  <c r="W15" i="14"/>
  <c r="I11" i="14"/>
  <c r="AB17" i="14"/>
  <c r="P106" i="14"/>
  <c r="Q22" i="14"/>
  <c r="AA10" i="14"/>
  <c r="J91" i="14"/>
  <c r="J72" i="14"/>
  <c r="M72" i="14"/>
  <c r="I83" i="14"/>
  <c r="J88" i="14"/>
  <c r="AA51" i="14"/>
  <c r="H68" i="14"/>
  <c r="T8" i="14"/>
  <c r="Q63" i="14"/>
  <c r="P112" i="14"/>
  <c r="W75" i="14"/>
  <c r="U71" i="14"/>
  <c r="C99" i="14"/>
  <c r="I106" i="14"/>
  <c r="R20" i="14"/>
  <c r="AA82" i="14"/>
  <c r="R12" i="14"/>
  <c r="AB82" i="14"/>
  <c r="P62" i="14"/>
  <c r="H6" i="14"/>
  <c r="R10" i="14"/>
  <c r="V99" i="14"/>
  <c r="M71" i="14"/>
  <c r="W99" i="14"/>
  <c r="W10" i="14"/>
  <c r="C75" i="14"/>
  <c r="H110" i="14"/>
  <c r="AA22" i="14"/>
  <c r="J27" i="14"/>
  <c r="C21" i="14"/>
  <c r="Q7" i="14"/>
  <c r="J90" i="14"/>
  <c r="R79" i="14"/>
  <c r="V35" i="14"/>
  <c r="P60" i="14"/>
  <c r="I23" i="14"/>
  <c r="AB48" i="14"/>
  <c r="U15" i="14"/>
  <c r="S57" i="14"/>
  <c r="J9" i="14"/>
  <c r="R44" i="14"/>
  <c r="Q19" i="14"/>
  <c r="J41" i="14"/>
  <c r="P84" i="14"/>
  <c r="M100" i="14"/>
  <c r="V114" i="14"/>
  <c r="C93" i="14"/>
  <c r="AB111" i="14"/>
  <c r="M98" i="14"/>
  <c r="I93" i="14"/>
  <c r="S88" i="14"/>
  <c r="R93" i="14"/>
  <c r="R99" i="14"/>
  <c r="P10" i="14"/>
  <c r="U78" i="14"/>
  <c r="M106" i="14"/>
  <c r="S43" i="14"/>
  <c r="R67" i="14"/>
  <c r="AB58" i="14"/>
  <c r="R64" i="14"/>
  <c r="V66" i="14"/>
  <c r="V43" i="14"/>
  <c r="R41" i="14"/>
  <c r="W34" i="14"/>
  <c r="C48" i="14"/>
  <c r="H59" i="14"/>
  <c r="Q45" i="14"/>
  <c r="T10" i="14"/>
  <c r="AB15" i="14"/>
  <c r="H18" i="14"/>
  <c r="T22" i="14"/>
  <c r="AB27" i="14"/>
  <c r="V9" i="14"/>
  <c r="S98" i="14"/>
  <c r="S86" i="14"/>
  <c r="P101" i="14"/>
  <c r="I84" i="14"/>
  <c r="P5" i="14"/>
  <c r="U76" i="14"/>
  <c r="C51" i="14"/>
  <c r="S81" i="14"/>
  <c r="Q87" i="14"/>
  <c r="V87" i="14"/>
  <c r="C72" i="14"/>
  <c r="W74" i="14"/>
  <c r="W80" i="14"/>
  <c r="U51" i="14"/>
  <c r="C106" i="14"/>
  <c r="R6" i="14"/>
  <c r="I51" i="14"/>
  <c r="S42" i="14"/>
  <c r="H112" i="14"/>
  <c r="C19" i="14"/>
  <c r="T5" i="14"/>
  <c r="S68" i="14"/>
  <c r="R101" i="14"/>
  <c r="J99" i="14"/>
  <c r="W41" i="14"/>
  <c r="H86" i="14"/>
  <c r="AA33" i="14"/>
  <c r="J86" i="14"/>
  <c r="C68" i="14"/>
  <c r="U99" i="14"/>
  <c r="J21" i="14"/>
  <c r="AA105" i="14"/>
  <c r="U62" i="14"/>
  <c r="C103" i="14"/>
  <c r="W21" i="14"/>
  <c r="H81" i="14"/>
  <c r="U113" i="14"/>
  <c r="AA26" i="14"/>
  <c r="P27" i="14"/>
  <c r="C24" i="14"/>
  <c r="U60" i="14"/>
  <c r="T18" i="14"/>
  <c r="U79" i="14"/>
  <c r="S35" i="14"/>
  <c r="P8" i="14"/>
  <c r="V12" i="14"/>
  <c r="V26" i="14"/>
  <c r="W60" i="14"/>
  <c r="P57" i="14"/>
  <c r="P9" i="14"/>
  <c r="C44" i="14"/>
  <c r="W19" i="14"/>
  <c r="V72" i="14"/>
  <c r="R86" i="14"/>
  <c r="AB102" i="14"/>
  <c r="I103" i="14"/>
  <c r="AA94" i="14"/>
  <c r="I114" i="14"/>
  <c r="T108" i="14"/>
  <c r="Q98" i="14"/>
  <c r="M93" i="14"/>
  <c r="J97" i="14"/>
  <c r="T78" i="14"/>
  <c r="U103" i="14"/>
  <c r="AA20" i="14"/>
  <c r="AA88" i="14"/>
  <c r="W110" i="14"/>
  <c r="S9" i="14"/>
  <c r="V67" i="14"/>
  <c r="T58" i="14"/>
  <c r="M64" i="14"/>
  <c r="I66" i="14"/>
  <c r="J45" i="14"/>
  <c r="U73" i="14"/>
  <c r="Q47" i="14"/>
  <c r="T46" i="14"/>
  <c r="I59" i="14"/>
  <c r="AA34" i="14"/>
  <c r="I10" i="14"/>
  <c r="AB73" i="14"/>
  <c r="I8" i="14"/>
  <c r="H107" i="14"/>
  <c r="W102" i="14"/>
  <c r="S22" i="14"/>
  <c r="W92" i="14"/>
  <c r="U4" i="14"/>
  <c r="J89" i="14"/>
  <c r="V5" i="14"/>
  <c r="I95" i="14"/>
  <c r="Q68" i="14"/>
  <c r="T80" i="14"/>
  <c r="W82" i="14"/>
  <c r="T49" i="14"/>
  <c r="V51" i="14"/>
  <c r="J22" i="14"/>
  <c r="W49" i="14"/>
  <c r="T65" i="14"/>
  <c r="J44" i="14"/>
  <c r="M35" i="14"/>
  <c r="T6" i="14"/>
  <c r="AA70" i="14"/>
  <c r="P104" i="14"/>
  <c r="I100" i="14"/>
  <c r="W46" i="14"/>
  <c r="M99" i="14"/>
  <c r="AA65" i="14"/>
  <c r="P99" i="14"/>
  <c r="H76" i="14"/>
  <c r="S100" i="14"/>
  <c r="W47" i="14"/>
  <c r="W106" i="14"/>
  <c r="T63" i="14"/>
  <c r="AB105" i="14"/>
  <c r="J24" i="14"/>
  <c r="R82" i="14"/>
  <c r="P15" i="14"/>
  <c r="S21" i="14"/>
  <c r="J25" i="14"/>
  <c r="V25" i="14"/>
  <c r="T60" i="14"/>
  <c r="S18" i="14"/>
  <c r="T79" i="14"/>
  <c r="R35" i="14"/>
  <c r="J8" i="14"/>
  <c r="U12" i="14"/>
  <c r="S26" i="14"/>
  <c r="V49" i="14"/>
  <c r="M57" i="14"/>
  <c r="AB9" i="14"/>
  <c r="U44" i="14"/>
  <c r="S25" i="14"/>
  <c r="J62" i="14"/>
  <c r="C88" i="14"/>
  <c r="W103" i="14"/>
  <c r="R22" i="14"/>
  <c r="J98" i="14"/>
  <c r="AA73" i="14"/>
  <c r="M110" i="14"/>
  <c r="I102" i="14"/>
  <c r="R98" i="14"/>
  <c r="U98" i="14"/>
  <c r="H84" i="14"/>
  <c r="M105" i="14"/>
  <c r="C22" i="14"/>
  <c r="W91" i="14"/>
  <c r="J112" i="14"/>
  <c r="T48" i="14"/>
  <c r="U67" i="14"/>
  <c r="S58" i="14"/>
  <c r="I64" i="14"/>
  <c r="AB66" i="14"/>
  <c r="C18" i="14"/>
  <c r="S110" i="14"/>
  <c r="P113" i="14"/>
  <c r="Q108" i="14"/>
  <c r="AB81" i="14"/>
  <c r="AA69" i="14"/>
  <c r="U48" i="14"/>
  <c r="W94" i="14"/>
  <c r="W18" i="14"/>
  <c r="V8" i="14"/>
  <c r="H72" i="14"/>
  <c r="V82" i="14"/>
  <c r="R51" i="14"/>
  <c r="J40" i="14"/>
  <c r="W72" i="14"/>
  <c r="AB72" i="14"/>
  <c r="P65" i="14"/>
  <c r="S71" i="14"/>
  <c r="P46" i="14"/>
  <c r="M67" i="14"/>
  <c r="I44" i="14"/>
  <c r="V75" i="14"/>
  <c r="H106" i="14"/>
  <c r="J106" i="14"/>
  <c r="V65" i="14"/>
  <c r="P100" i="14"/>
  <c r="AB71" i="14"/>
  <c r="Q100" i="14"/>
  <c r="I82" i="14"/>
  <c r="W105" i="14"/>
  <c r="AA57" i="14"/>
  <c r="V111" i="14"/>
  <c r="J68" i="14"/>
  <c r="AA106" i="14"/>
  <c r="C33" i="14"/>
  <c r="Q83" i="14"/>
  <c r="P21" i="14"/>
  <c r="I14" i="14"/>
  <c r="R27" i="14"/>
  <c r="U27" i="14"/>
  <c r="R60" i="14"/>
  <c r="R18" i="14"/>
  <c r="Q79" i="14"/>
  <c r="P35" i="14"/>
  <c r="W8" i="14"/>
  <c r="S12" i="14"/>
  <c r="R26" i="14"/>
  <c r="P49" i="14"/>
  <c r="J57" i="14"/>
  <c r="U7" i="14"/>
  <c r="AB7" i="14"/>
  <c r="Q25" i="14"/>
  <c r="V68" i="14"/>
  <c r="AB88" i="14"/>
  <c r="S105" i="14"/>
  <c r="U65" i="14"/>
  <c r="I99" i="14"/>
  <c r="H69" i="14"/>
  <c r="AA112" i="14"/>
  <c r="P103" i="14"/>
  <c r="J102" i="14"/>
  <c r="M102" i="14"/>
  <c r="M85" i="14"/>
  <c r="J109" i="14"/>
  <c r="P24" i="14"/>
  <c r="V93" i="14"/>
  <c r="M113" i="14"/>
  <c r="P33" i="14"/>
  <c r="S67" i="14"/>
  <c r="M58" i="14"/>
  <c r="C64" i="14"/>
  <c r="H66" i="14"/>
  <c r="T11" i="14"/>
  <c r="Q73" i="14"/>
  <c r="U47" i="14"/>
  <c r="J6" i="14"/>
  <c r="J65" i="14"/>
  <c r="C77" i="14"/>
  <c r="T94" i="14"/>
  <c r="H111" i="14"/>
  <c r="S20" i="14"/>
  <c r="V86" i="14"/>
  <c r="AB57" i="14"/>
  <c r="P76" i="14"/>
  <c r="H25" i="14"/>
  <c r="I90" i="14"/>
  <c r="S8" i="14"/>
  <c r="J15" i="14"/>
  <c r="Q44" i="14"/>
  <c r="Q85" i="14"/>
  <c r="C94" i="14"/>
  <c r="I94" i="14"/>
  <c r="U69" i="14"/>
  <c r="V47" i="14"/>
  <c r="S34" i="14"/>
  <c r="P73" i="14"/>
  <c r="W59" i="14"/>
  <c r="T44" i="14"/>
  <c r="I15" i="14"/>
  <c r="I19" i="14"/>
  <c r="I27" i="14"/>
  <c r="Q11" i="14"/>
  <c r="Q26" i="14"/>
  <c r="Q42" i="14"/>
  <c r="C4" i="14"/>
  <c r="S41" i="14"/>
  <c r="I73" i="14"/>
  <c r="AB44" i="14"/>
  <c r="I34" i="14"/>
  <c r="C65" i="14"/>
  <c r="W83" i="14"/>
  <c r="Q90" i="14"/>
  <c r="U75" i="14"/>
  <c r="Q89" i="14"/>
  <c r="P92" i="14"/>
  <c r="AB104" i="14"/>
  <c r="Q92" i="14"/>
  <c r="H78" i="14"/>
  <c r="AB80" i="14"/>
  <c r="J81" i="14"/>
  <c r="H35" i="14"/>
  <c r="J75" i="14"/>
  <c r="R95" i="14"/>
  <c r="R97" i="14"/>
  <c r="P70" i="14"/>
  <c r="I85" i="14"/>
  <c r="Q101" i="14"/>
  <c r="AA114" i="14"/>
  <c r="AB98" i="14"/>
  <c r="Q114" i="14"/>
  <c r="S102" i="14"/>
  <c r="T102" i="14"/>
  <c r="C109" i="14"/>
  <c r="M104" i="14"/>
  <c r="W70" i="14"/>
  <c r="C95" i="14"/>
  <c r="H79" i="14"/>
  <c r="C114" i="14"/>
  <c r="AA67" i="14"/>
  <c r="C110" i="14"/>
  <c r="W57" i="14"/>
  <c r="P102" i="14"/>
  <c r="V59" i="14"/>
  <c r="U17" i="14"/>
  <c r="J11" i="14"/>
  <c r="S107" i="14"/>
  <c r="AA92" i="14"/>
  <c r="P80" i="14"/>
  <c r="AA108" i="14"/>
  <c r="T64" i="14"/>
  <c r="H40" i="14"/>
  <c r="R84" i="14"/>
  <c r="V104" i="14"/>
  <c r="H97" i="14"/>
  <c r="S109" i="14"/>
  <c r="J77" i="14"/>
  <c r="T13" i="14"/>
  <c r="C35" i="14"/>
  <c r="T24" i="14"/>
  <c r="S13" i="14"/>
  <c r="S51" i="14"/>
  <c r="J67" i="14"/>
  <c r="J111" i="14"/>
  <c r="C57" i="14"/>
  <c r="U106" i="14"/>
  <c r="M76" i="14"/>
  <c r="S85" i="14"/>
  <c r="P13" i="14"/>
  <c r="P18" i="14"/>
  <c r="Q8" i="14"/>
  <c r="M49" i="14"/>
  <c r="AB60" i="14"/>
  <c r="AB91" i="14"/>
  <c r="AB99" i="14"/>
  <c r="C105" i="14"/>
  <c r="H77" i="14"/>
  <c r="Q86" i="14"/>
  <c r="Q67" i="14"/>
  <c r="U66" i="14"/>
  <c r="T73" i="14"/>
  <c r="S45" i="14"/>
  <c r="AA15" i="14"/>
  <c r="AA21" i="14"/>
  <c r="AA27" i="14"/>
  <c r="Q14" i="14"/>
  <c r="P26" i="14"/>
  <c r="I42" i="14"/>
  <c r="P4" i="14"/>
  <c r="P41" i="14"/>
  <c r="R58" i="14"/>
  <c r="AA45" i="14"/>
  <c r="C41" i="14"/>
  <c r="S69" i="14"/>
  <c r="C83" i="14"/>
  <c r="AA90" i="14"/>
  <c r="V81" i="14"/>
  <c r="M92" i="14"/>
  <c r="Q96" i="14"/>
  <c r="I104" i="14"/>
  <c r="V69" i="14"/>
  <c r="M90" i="14"/>
  <c r="I80" i="14"/>
  <c r="U81" i="14"/>
  <c r="AB35" i="14"/>
  <c r="R77" i="14"/>
  <c r="Q95" i="14"/>
  <c r="P97" i="14"/>
  <c r="P74" i="14"/>
  <c r="S89" i="14"/>
  <c r="H102" i="14"/>
  <c r="U108" i="14"/>
  <c r="V101" i="14"/>
  <c r="C101" i="14"/>
  <c r="P105" i="14"/>
  <c r="Q105" i="14"/>
  <c r="W109" i="14"/>
  <c r="C102" i="14"/>
  <c r="Q49" i="14"/>
  <c r="AB96" i="14"/>
  <c r="I71" i="14"/>
  <c r="V57" i="14"/>
  <c r="H108" i="14"/>
  <c r="H26" i="14"/>
  <c r="T62" i="14"/>
  <c r="J12" i="14"/>
  <c r="Q103" i="14"/>
  <c r="AA58" i="14"/>
  <c r="AB10" i="14"/>
  <c r="AB33" i="14"/>
  <c r="J4" i="14"/>
  <c r="U70" i="14"/>
  <c r="P77" i="14"/>
  <c r="AB83" i="14"/>
  <c r="R108" i="14"/>
  <c r="R112" i="14"/>
  <c r="S59" i="14"/>
  <c r="H45" i="14"/>
  <c r="R5" i="14"/>
  <c r="T74" i="14"/>
  <c r="V77" i="14"/>
  <c r="AB84" i="14"/>
  <c r="I109" i="14"/>
  <c r="J26" i="14"/>
  <c r="I57" i="14"/>
  <c r="U112" i="14"/>
  <c r="AB95" i="14"/>
  <c r="I4" i="14"/>
  <c r="W44" i="14"/>
  <c r="AB68" i="14"/>
  <c r="C13" i="14"/>
  <c r="J85" i="14"/>
  <c r="AA99" i="14"/>
  <c r="V14" i="14"/>
  <c r="J16" i="14"/>
  <c r="AB23" i="14"/>
  <c r="P19" i="14"/>
  <c r="Q16" i="14"/>
  <c r="M95" i="14"/>
  <c r="V106" i="14"/>
  <c r="AB112" i="14"/>
  <c r="M86" i="14"/>
  <c r="R94" i="14"/>
  <c r="S73" i="14"/>
  <c r="W66" i="14"/>
  <c r="R73" i="14"/>
  <c r="Q59" i="14"/>
  <c r="AB49" i="14"/>
  <c r="H15" i="14"/>
  <c r="H21" i="14"/>
  <c r="H27" i="14"/>
  <c r="P14" i="14"/>
  <c r="U26" i="14"/>
  <c r="H47" i="14"/>
  <c r="R7" i="14"/>
  <c r="M41" i="14"/>
  <c r="Q9" i="14"/>
  <c r="R9" i="14"/>
  <c r="M42" i="14"/>
  <c r="S70" i="14"/>
  <c r="Q84" i="14"/>
  <c r="H90" i="14"/>
  <c r="J83" i="14"/>
  <c r="V107" i="14"/>
  <c r="P96" i="14"/>
  <c r="AA104" i="14"/>
  <c r="P69" i="14"/>
  <c r="R92" i="14"/>
  <c r="V80" i="14"/>
  <c r="U90" i="14"/>
  <c r="H65" i="14"/>
  <c r="P78" i="14"/>
  <c r="P95" i="14"/>
  <c r="AB97" i="14"/>
  <c r="M75" i="14"/>
  <c r="M96" i="14"/>
  <c r="AA102" i="14"/>
  <c r="P109" i="14"/>
  <c r="Q102" i="14"/>
  <c r="W101" i="14"/>
  <c r="I108" i="14"/>
  <c r="J108" i="14"/>
  <c r="S47" i="14"/>
  <c r="C69" i="14"/>
  <c r="I81" i="14"/>
  <c r="U105" i="14"/>
  <c r="P110" i="14"/>
  <c r="U8" i="14"/>
  <c r="W22" i="14"/>
  <c r="Q106" i="14"/>
  <c r="T47" i="14"/>
  <c r="M66" i="14"/>
  <c r="I46" i="14"/>
  <c r="C84" i="14"/>
  <c r="I96" i="14"/>
  <c r="P90" i="14"/>
  <c r="I35" i="14"/>
  <c r="J105" i="14"/>
  <c r="AA9" i="14"/>
  <c r="Q20" i="14"/>
  <c r="J14" i="14"/>
  <c r="I89" i="14"/>
  <c r="S75" i="14"/>
  <c r="M81" i="14"/>
  <c r="AA113" i="14"/>
  <c r="P16" i="14"/>
  <c r="I17" i="14"/>
  <c r="T19" i="14"/>
  <c r="C40" i="14"/>
  <c r="W40" i="14"/>
  <c r="M89" i="14"/>
  <c r="Q71" i="14"/>
  <c r="W63" i="14"/>
  <c r="AB8" i="14"/>
  <c r="C76" i="14"/>
  <c r="I47" i="14"/>
  <c r="AA86" i="14"/>
  <c r="AB100" i="14"/>
  <c r="Q13" i="14"/>
  <c r="H16" i="14"/>
  <c r="H23" i="14"/>
  <c r="W25" i="14"/>
  <c r="S19" i="14"/>
  <c r="V97" i="14"/>
  <c r="S108" i="14"/>
  <c r="M114" i="14"/>
  <c r="S93" i="14"/>
  <c r="J101" i="14"/>
  <c r="Q58" i="14"/>
  <c r="V48" i="14"/>
  <c r="P47" i="14"/>
  <c r="J59" i="14"/>
  <c r="I49" i="14"/>
  <c r="Q15" i="14"/>
  <c r="Q21" i="14"/>
  <c r="Q27" i="14"/>
  <c r="U14" i="14"/>
  <c r="U33" i="14"/>
  <c r="P66" i="14"/>
  <c r="P43" i="14"/>
  <c r="U41" i="14"/>
  <c r="P48" i="14"/>
  <c r="Q48" i="14"/>
  <c r="J46" i="14"/>
  <c r="Q74" i="14"/>
  <c r="J84" i="14"/>
  <c r="S96" i="14"/>
  <c r="M84" i="14"/>
  <c r="U107" i="14"/>
  <c r="J96" i="14"/>
  <c r="H104" i="14"/>
  <c r="W69" i="14"/>
  <c r="Q70" i="14"/>
  <c r="S80" i="14"/>
  <c r="AB92" i="14"/>
  <c r="AB65" i="14"/>
  <c r="M80" i="14"/>
  <c r="W95" i="14"/>
  <c r="I97" i="14"/>
  <c r="S77" i="14"/>
  <c r="M107" i="14"/>
  <c r="S103" i="14"/>
  <c r="T113" i="14"/>
  <c r="H103" i="14"/>
  <c r="R102" i="14"/>
  <c r="AB108" i="14"/>
  <c r="U109" i="14"/>
  <c r="H109" i="14"/>
  <c r="P75" i="14"/>
  <c r="W104" i="14"/>
  <c r="I92" i="14"/>
  <c r="R78" i="14"/>
  <c r="T109" i="14"/>
  <c r="Q76" i="14"/>
  <c r="V13" i="14"/>
  <c r="U83" i="14"/>
  <c r="P44" i="14"/>
  <c r="I22" i="14"/>
  <c r="AA40" i="14"/>
  <c r="T77" i="14"/>
  <c r="C104" i="14"/>
  <c r="R62" i="14"/>
  <c r="S79" i="14"/>
  <c r="H113" i="14"/>
  <c r="AB12" i="14"/>
  <c r="P34" i="14"/>
  <c r="S78" i="14"/>
  <c r="R107" i="14"/>
  <c r="H92" i="14"/>
  <c r="T86" i="14"/>
  <c r="I113" i="14"/>
  <c r="AA84" i="14"/>
  <c r="P23" i="14"/>
  <c r="Q65" i="14"/>
  <c r="J95" i="14"/>
  <c r="P87" i="14"/>
  <c r="S101" i="14"/>
  <c r="T4" i="14"/>
  <c r="W33" i="14"/>
  <c r="V84" i="14"/>
  <c r="H13" i="14"/>
  <c r="AA100" i="14"/>
  <c r="AA111" i="14"/>
  <c r="P22" i="14"/>
  <c r="V79" i="14"/>
  <c r="T12" i="14"/>
  <c r="Q57" i="14"/>
  <c r="H19" i="14"/>
  <c r="M101" i="14"/>
  <c r="W112" i="14"/>
  <c r="T91" i="14"/>
  <c r="Q94" i="14"/>
  <c r="U102" i="14"/>
  <c r="J58" i="14"/>
  <c r="S4" i="14"/>
  <c r="M47" i="14"/>
  <c r="AB59" i="14"/>
  <c r="R49" i="14"/>
  <c r="U16" i="14"/>
  <c r="AB22" i="14"/>
  <c r="V40" i="14"/>
  <c r="P17" i="14"/>
  <c r="T33" i="14"/>
  <c r="C73" i="14"/>
  <c r="V45" i="14"/>
  <c r="Q41" i="14"/>
  <c r="H34" i="14"/>
  <c r="W84" i="14"/>
  <c r="P89" i="14"/>
  <c r="T107" i="14"/>
  <c r="J80" i="14"/>
  <c r="I107" i="14"/>
  <c r="AA103" i="14"/>
  <c r="V33" i="14"/>
  <c r="I105" i="14"/>
  <c r="P79" i="14"/>
  <c r="P25" i="14"/>
  <c r="M109" i="14"/>
  <c r="I16" i="14"/>
  <c r="H58" i="14"/>
  <c r="T66" i="14"/>
  <c r="AB89" i="14"/>
  <c r="C70" i="14"/>
  <c r="AA97" i="14"/>
  <c r="AA79" i="14"/>
  <c r="J47" i="14"/>
  <c r="R70" i="14"/>
  <c r="I65" i="14"/>
  <c r="C108" i="14"/>
  <c r="Q60" i="14"/>
  <c r="I9" i="14"/>
  <c r="P64" i="14"/>
  <c r="U74" i="14"/>
  <c r="AA80" i="14"/>
  <c r="Q6" i="14"/>
  <c r="AA63" i="14"/>
  <c r="H63" i="14"/>
  <c r="S112" i="14"/>
  <c r="J76" i="14"/>
  <c r="H71" i="14"/>
  <c r="R15" i="14"/>
  <c r="AA66" i="14"/>
  <c r="I79" i="14"/>
  <c r="AA43" i="14"/>
  <c r="S11" i="14"/>
  <c r="Q10" i="14"/>
  <c r="AA110" i="14"/>
  <c r="H93" i="14"/>
  <c r="M69" i="14"/>
  <c r="V110" i="14"/>
  <c r="U114" i="14"/>
  <c r="J7" i="14"/>
  <c r="AB18" i="14"/>
  <c r="AB24" i="14"/>
  <c r="I33" i="14"/>
  <c r="M73" i="14"/>
  <c r="AA96" i="14"/>
  <c r="AA62" i="14"/>
  <c r="I86" i="14"/>
  <c r="P6" i="14"/>
  <c r="J34" i="14"/>
  <c r="T45" i="14"/>
  <c r="S90" i="14"/>
  <c r="W114" i="14"/>
  <c r="W87" i="14"/>
  <c r="W76" i="14"/>
  <c r="S76" i="14"/>
  <c r="AA68" i="14"/>
  <c r="J10" i="14"/>
  <c r="M82" i="14"/>
  <c r="I5" i="14"/>
  <c r="V17" i="14"/>
  <c r="Q66" i="14"/>
  <c r="W79" i="14"/>
  <c r="T43" i="14"/>
  <c r="R11" i="14"/>
  <c r="R17" i="14"/>
  <c r="T111" i="14"/>
  <c r="H94" i="14"/>
  <c r="M78" i="14"/>
  <c r="J113" i="14"/>
  <c r="C45" i="14"/>
  <c r="AB64" i="14"/>
  <c r="T14" i="14"/>
  <c r="S48" i="14"/>
  <c r="H9" i="14"/>
  <c r="I12" i="14"/>
  <c r="I18" i="14"/>
  <c r="I24" i="14"/>
  <c r="W9" i="14"/>
  <c r="P20" i="14"/>
  <c r="J42" i="14"/>
  <c r="Q34" i="14"/>
  <c r="T40" i="14"/>
  <c r="S66" i="14"/>
  <c r="W5" i="14"/>
  <c r="J17" i="14"/>
  <c r="W58" i="14"/>
  <c r="Q80" i="14"/>
  <c r="W90" i="14"/>
  <c r="R75" i="14"/>
  <c r="AA89" i="14"/>
  <c r="Q107" i="14"/>
  <c r="H96" i="14"/>
  <c r="U104" i="14"/>
  <c r="Q77" i="14"/>
  <c r="AA74" i="14"/>
  <c r="AB75" i="14"/>
  <c r="V92" i="14"/>
  <c r="H62" i="14"/>
  <c r="R89" i="14"/>
  <c r="W97" i="14"/>
  <c r="AB63" i="14"/>
  <c r="AA85" i="14"/>
  <c r="V88" i="14"/>
  <c r="AB109" i="14"/>
  <c r="AB86" i="14"/>
  <c r="W108" i="14"/>
  <c r="C113" i="14"/>
  <c r="P86" i="14"/>
  <c r="AB113" i="14"/>
  <c r="R109" i="14"/>
  <c r="Q93" i="14"/>
  <c r="U86" i="14"/>
  <c r="AB69" i="14"/>
  <c r="T103" i="14"/>
  <c r="AB45" i="14"/>
  <c r="T26" i="14"/>
  <c r="W43" i="14"/>
  <c r="U25" i="14"/>
  <c r="H42" i="14"/>
  <c r="U58" i="14"/>
  <c r="J23" i="14"/>
  <c r="T90" i="14"/>
  <c r="J107" i="14"/>
  <c r="S104" i="14"/>
  <c r="T75" i="14"/>
  <c r="V95" i="14"/>
  <c r="U85" i="14"/>
  <c r="AA91" i="14"/>
  <c r="P98" i="14"/>
  <c r="I72" i="14"/>
  <c r="R4" i="14"/>
  <c r="AA42" i="14"/>
  <c r="V96" i="14"/>
  <c r="J51" i="14"/>
  <c r="C80" i="14"/>
  <c r="C100" i="14"/>
  <c r="U84" i="14"/>
  <c r="P63" i="14"/>
  <c r="W100" i="14"/>
  <c r="V16" i="14"/>
  <c r="U24" i="14"/>
  <c r="S60" i="14"/>
  <c r="U35" i="14"/>
  <c r="AB26" i="14"/>
  <c r="T9" i="14"/>
  <c r="M65" i="14"/>
  <c r="AB93" i="14"/>
  <c r="M103" i="14"/>
  <c r="M94" i="14"/>
  <c r="S114" i="14"/>
  <c r="U45" i="14"/>
  <c r="AA64" i="14"/>
  <c r="T23" i="14"/>
  <c r="U46" i="14"/>
  <c r="R43" i="14"/>
  <c r="AA12" i="14"/>
  <c r="Q18" i="14"/>
  <c r="AA24" i="14"/>
  <c r="P7" i="14"/>
  <c r="U20" i="14"/>
  <c r="AB42" i="14"/>
  <c r="M34" i="14"/>
  <c r="S40" i="14"/>
  <c r="J73" i="14"/>
  <c r="C5" i="14"/>
  <c r="J20" i="14"/>
  <c r="W64" i="14"/>
  <c r="P81" i="14"/>
  <c r="C90" i="14"/>
  <c r="C92" i="14"/>
  <c r="H89" i="14"/>
  <c r="P107" i="14"/>
  <c r="W96" i="14"/>
  <c r="T104" i="14"/>
  <c r="W78" i="14"/>
  <c r="H74" i="14"/>
  <c r="I75" i="14"/>
  <c r="U92" i="14"/>
  <c r="S62" i="14"/>
  <c r="AB90" i="14"/>
  <c r="C97" i="14"/>
  <c r="I63" i="14"/>
  <c r="H85" i="14"/>
  <c r="S91" i="14"/>
  <c r="T110" i="14"/>
  <c r="H91" i="14"/>
  <c r="W113" i="14"/>
  <c r="T114" i="14"/>
  <c r="Q40" i="14"/>
  <c r="AA60" i="14"/>
  <c r="J114" i="14"/>
  <c r="AA13" i="14"/>
  <c r="S46" i="14"/>
  <c r="U19" i="14"/>
  <c r="J43" i="14"/>
  <c r="U34" i="14"/>
  <c r="S7" i="14"/>
  <c r="V83" i="14"/>
  <c r="Q35" i="14"/>
  <c r="C96" i="14"/>
  <c r="R74" i="14"/>
  <c r="Q69" i="14"/>
  <c r="S63" i="14"/>
  <c r="U93" i="14"/>
  <c r="I110" i="14"/>
  <c r="V109" i="14"/>
  <c r="U21" i="14"/>
  <c r="C67" i="14"/>
  <c r="H64" i="14"/>
  <c r="C89" i="14"/>
  <c r="P12" i="14"/>
  <c r="R68" i="14"/>
  <c r="Q62" i="14"/>
  <c r="AB107" i="14"/>
  <c r="U101" i="14"/>
  <c r="J71" i="14"/>
  <c r="V15" i="14"/>
  <c r="J60" i="14"/>
  <c r="S6" i="14"/>
  <c r="C26" i="14"/>
  <c r="J70" i="14"/>
  <c r="Q64" i="14"/>
  <c r="U13" i="14"/>
  <c r="Q23" i="14"/>
  <c r="AB40" i="14"/>
  <c r="W35" i="14"/>
  <c r="W89" i="14"/>
  <c r="C78" i="14"/>
  <c r="T92" i="14"/>
  <c r="U97" i="14"/>
  <c r="V112" i="14"/>
  <c r="P93" i="14"/>
  <c r="V10" i="14"/>
  <c r="AB46" i="14"/>
  <c r="Q43" i="14"/>
  <c r="AB47" i="14"/>
  <c r="W68" i="14"/>
  <c r="R33" i="14"/>
  <c r="T68" i="14"/>
  <c r="M111" i="14"/>
  <c r="V105" i="14"/>
  <c r="AB34" i="14"/>
  <c r="I78" i="14"/>
  <c r="W27" i="14"/>
  <c r="T25" i="14"/>
  <c r="S83" i="14"/>
  <c r="AA23" i="14"/>
  <c r="C79" i="14"/>
  <c r="I43" i="14"/>
  <c r="W65" i="14"/>
  <c r="AA78" i="14"/>
  <c r="S97" i="14"/>
  <c r="V113" i="14"/>
  <c r="AB101" i="14"/>
  <c r="T106" i="14"/>
  <c r="P108" i="14"/>
  <c r="M70" i="14"/>
  <c r="M74" i="14"/>
  <c r="Q104" i="14"/>
  <c r="H46" i="14"/>
  <c r="Q78" i="14"/>
  <c r="V85" i="14"/>
  <c r="AB78" i="14"/>
  <c r="AB13" i="14"/>
  <c r="P83" i="14"/>
  <c r="AB74" i="14"/>
  <c r="J63" i="14"/>
  <c r="H101" i="14"/>
  <c r="W107" i="14"/>
  <c r="V102" i="14"/>
  <c r="M46" i="14"/>
  <c r="W24" i="14"/>
  <c r="U95" i="14"/>
  <c r="AA6" i="14"/>
  <c r="AB62" i="14"/>
  <c r="P88" i="14"/>
  <c r="AB19" i="14"/>
  <c r="R90" i="14"/>
  <c r="I74" i="14"/>
  <c r="R69" i="14"/>
  <c r="AA101" i="14"/>
  <c r="AB85" i="14"/>
  <c r="U23" i="14"/>
  <c r="V100" i="14"/>
  <c r="U96" i="14"/>
  <c r="U40" i="14"/>
  <c r="C34" i="14"/>
  <c r="H44" i="14"/>
  <c r="AB110" i="14"/>
  <c r="T76" i="14"/>
  <c r="C86" i="14"/>
  <c r="AB25" i="14"/>
  <c r="R71" i="14"/>
  <c r="T81" i="14"/>
  <c r="R85" i="14"/>
  <c r="I101" i="14"/>
  <c r="T98" i="14"/>
  <c r="V62" i="14"/>
  <c r="I45" i="14"/>
  <c r="J93" i="14"/>
  <c r="J104" i="14"/>
  <c r="T97" i="14"/>
  <c r="Q112" i="14"/>
  <c r="W20" i="14"/>
  <c r="J48" i="14"/>
  <c r="V89" i="14"/>
  <c r="Q81" i="14"/>
  <c r="S92" i="14"/>
  <c r="J92" i="14"/>
  <c r="W4" i="14"/>
  <c r="R96" i="14"/>
  <c r="R34" i="14"/>
  <c r="I98" i="14"/>
  <c r="M33" i="14"/>
  <c r="P40" i="14"/>
  <c r="U68" i="14"/>
  <c r="C42" i="14"/>
  <c r="C107" i="14"/>
  <c r="Q113" i="14"/>
  <c r="H114" i="14"/>
  <c r="V73" i="14"/>
  <c r="S95" i="14"/>
  <c r="H11" i="14"/>
  <c r="W134" i="10"/>
  <c r="V15" i="13"/>
  <c r="J84" i="13"/>
  <c r="I55" i="13"/>
  <c r="P28" i="13"/>
  <c r="P13" i="13"/>
  <c r="M106" i="13"/>
  <c r="M45" i="13"/>
  <c r="H34" i="13"/>
  <c r="AA12" i="13"/>
  <c r="C45" i="13"/>
  <c r="H100" i="13"/>
  <c r="U61" i="13"/>
  <c r="J20" i="13"/>
  <c r="I10" i="13"/>
  <c r="J117" i="13"/>
  <c r="H43" i="13"/>
  <c r="V54" i="13"/>
  <c r="J33" i="13"/>
  <c r="W12" i="13"/>
  <c r="C55" i="13"/>
  <c r="V31" i="13"/>
  <c r="I102" i="13"/>
  <c r="C59" i="13"/>
  <c r="Q32" i="13"/>
  <c r="C4" i="13"/>
  <c r="J79" i="13"/>
  <c r="J55" i="13"/>
  <c r="C110" i="13"/>
  <c r="R100" i="13"/>
  <c r="W61" i="13"/>
  <c r="U20" i="13"/>
  <c r="M100" i="13"/>
  <c r="R52" i="13"/>
  <c r="J10" i="13"/>
  <c r="C61" i="13"/>
  <c r="AA32" i="13"/>
  <c r="V110" i="13"/>
  <c r="S32" i="13"/>
  <c r="M97" i="13"/>
  <c r="H97" i="13"/>
  <c r="J58" i="13"/>
  <c r="H44" i="13"/>
  <c r="M102" i="13"/>
  <c r="AB22" i="13"/>
  <c r="M107" i="13"/>
  <c r="R53" i="13"/>
  <c r="W11" i="13"/>
  <c r="T110" i="13"/>
  <c r="AA103" i="13"/>
  <c r="V92" i="13"/>
  <c r="W28" i="13"/>
  <c r="Q45" i="13"/>
  <c r="AA78" i="13"/>
  <c r="H59" i="13"/>
  <c r="AA55" i="13"/>
  <c r="I101" i="13"/>
  <c r="V55" i="13"/>
  <c r="I107" i="13"/>
  <c r="M55" i="13"/>
  <c r="H110" i="13"/>
  <c r="M92" i="13"/>
  <c r="W52" i="13"/>
  <c r="V61" i="13"/>
  <c r="H15" i="13"/>
  <c r="H57" i="13"/>
  <c r="U54" i="13"/>
  <c r="I36" i="13"/>
  <c r="Q13" i="13"/>
  <c r="Q44" i="13"/>
  <c r="U115" i="13"/>
  <c r="M44" i="13"/>
  <c r="AB57" i="13"/>
  <c r="T45" i="13"/>
  <c r="W55" i="13"/>
  <c r="H50" i="13"/>
  <c r="U107" i="13"/>
  <c r="AB30" i="13"/>
  <c r="U112" i="13"/>
  <c r="J102" i="13"/>
  <c r="U97" i="13"/>
  <c r="AA107" i="13"/>
  <c r="C111" i="13"/>
  <c r="H112" i="13"/>
  <c r="H17" i="13"/>
  <c r="R113" i="13"/>
  <c r="U101" i="13"/>
  <c r="C22" i="13"/>
  <c r="C82" i="13"/>
  <c r="M112" i="13"/>
  <c r="H22" i="13"/>
  <c r="J71" i="13"/>
  <c r="AB101" i="13"/>
  <c r="W124" i="13"/>
  <c r="Q53" i="13"/>
  <c r="M98" i="13"/>
  <c r="T71" i="13"/>
  <c r="P36" i="13"/>
  <c r="AA105" i="13"/>
  <c r="P63" i="13"/>
  <c r="I114" i="13"/>
  <c r="AB84" i="13"/>
  <c r="H8" i="13"/>
  <c r="W76" i="13"/>
  <c r="I19" i="13"/>
  <c r="R34" i="13"/>
  <c r="R27" i="13"/>
  <c r="V60" i="13"/>
  <c r="AA5" i="13"/>
  <c r="W31" i="13"/>
  <c r="U18" i="13"/>
  <c r="C69" i="13"/>
  <c r="V35" i="13"/>
  <c r="I7" i="13"/>
  <c r="V75" i="13"/>
  <c r="J9" i="13"/>
  <c r="J29" i="13"/>
  <c r="V33" i="13"/>
  <c r="S17" i="13"/>
  <c r="U86" i="13"/>
  <c r="P110" i="13"/>
  <c r="J98" i="13"/>
  <c r="J28" i="13"/>
  <c r="H71" i="13"/>
  <c r="H99" i="13"/>
  <c r="H122" i="13"/>
  <c r="V12" i="13"/>
  <c r="AB50" i="13"/>
  <c r="V23" i="13"/>
  <c r="U45" i="13"/>
  <c r="AA125" i="13"/>
  <c r="P79" i="13"/>
  <c r="AA31" i="13"/>
  <c r="I50" i="13"/>
  <c r="AA59" i="13"/>
  <c r="S61" i="13"/>
  <c r="AB111" i="13"/>
  <c r="J37" i="13"/>
  <c r="U82" i="13"/>
  <c r="P105" i="13"/>
  <c r="T102" i="13"/>
  <c r="V117" i="13"/>
  <c r="I122" i="13"/>
  <c r="AA119" i="13"/>
  <c r="T79" i="13"/>
  <c r="T114" i="13"/>
  <c r="Q105" i="13"/>
  <c r="V24" i="13"/>
  <c r="Q84" i="13"/>
  <c r="U113" i="13"/>
  <c r="W24" i="13"/>
  <c r="I73" i="13"/>
  <c r="T103" i="13"/>
  <c r="P20" i="13"/>
  <c r="S54" i="13"/>
  <c r="U103" i="13"/>
  <c r="T84" i="13"/>
  <c r="W53" i="13"/>
  <c r="W110" i="13"/>
  <c r="W71" i="13"/>
  <c r="AA118" i="13"/>
  <c r="R93" i="13"/>
  <c r="U16" i="13"/>
  <c r="V76" i="13"/>
  <c r="U19" i="13"/>
  <c r="P34" i="13"/>
  <c r="Q14" i="13"/>
  <c r="U60" i="13"/>
  <c r="W6" i="13"/>
  <c r="C75" i="13"/>
  <c r="J18" i="13"/>
  <c r="S69" i="13"/>
  <c r="Q35" i="13"/>
  <c r="J7" i="13"/>
  <c r="U75" i="13"/>
  <c r="H9" i="13"/>
  <c r="H29" i="13"/>
  <c r="R33" i="13"/>
  <c r="C44" i="13"/>
  <c r="U90" i="13"/>
  <c r="M113" i="13"/>
  <c r="AA99" i="13"/>
  <c r="H30" i="13"/>
  <c r="AA71" i="13"/>
  <c r="C100" i="13"/>
  <c r="AA122" i="13"/>
  <c r="W32" i="13"/>
  <c r="S107" i="13"/>
  <c r="V84" i="13"/>
  <c r="J50" i="13"/>
  <c r="Q17" i="13"/>
  <c r="U11" i="13"/>
  <c r="W96" i="13"/>
  <c r="AB5" i="13"/>
  <c r="AA63" i="13"/>
  <c r="AA100" i="13"/>
  <c r="C117" i="13"/>
  <c r="V44" i="13"/>
  <c r="AB14" i="13"/>
  <c r="Q113" i="13"/>
  <c r="V105" i="13"/>
  <c r="T123" i="13"/>
  <c r="J122" i="13"/>
  <c r="W122" i="13"/>
  <c r="M84" i="13"/>
  <c r="I17" i="13"/>
  <c r="R106" i="13"/>
  <c r="C28" i="13"/>
  <c r="T85" i="13"/>
  <c r="W114" i="13"/>
  <c r="H28" i="13"/>
  <c r="M78" i="13"/>
  <c r="S105" i="13"/>
  <c r="J57" i="13"/>
  <c r="S55" i="13"/>
  <c r="T105" i="13"/>
  <c r="R111" i="13"/>
  <c r="W54" i="13"/>
  <c r="AB44" i="13"/>
  <c r="S45" i="13"/>
  <c r="S13" i="13"/>
  <c r="AB62" i="13"/>
  <c r="R122" i="13"/>
  <c r="V13" i="13"/>
  <c r="AB123" i="13"/>
  <c r="W19" i="13"/>
  <c r="V70" i="13"/>
  <c r="U124" i="13"/>
  <c r="AA121" i="13"/>
  <c r="I45" i="13"/>
  <c r="U22" i="13"/>
  <c r="P123" i="13"/>
  <c r="T107" i="13"/>
  <c r="T81" i="13"/>
  <c r="I89" i="13"/>
  <c r="AB16" i="13"/>
  <c r="C85" i="13"/>
  <c r="Q20" i="13"/>
  <c r="M110" i="13"/>
  <c r="C33" i="13"/>
  <c r="Q89" i="13"/>
  <c r="J120" i="13"/>
  <c r="H33" i="13"/>
  <c r="W79" i="13"/>
  <c r="AB106" i="13"/>
  <c r="C13" i="13"/>
  <c r="J60" i="13"/>
  <c r="T108" i="13"/>
  <c r="T53" i="13"/>
  <c r="M58" i="13"/>
  <c r="C114" i="13"/>
  <c r="AA84" i="13"/>
  <c r="T9" i="13"/>
  <c r="W99" i="13"/>
  <c r="H16" i="13"/>
  <c r="T76" i="13"/>
  <c r="AA25" i="13"/>
  <c r="S34" i="13"/>
  <c r="J14" i="13"/>
  <c r="P60" i="13"/>
  <c r="T6" i="13"/>
  <c r="V7" i="13"/>
  <c r="H18" i="13"/>
  <c r="J69" i="13"/>
  <c r="AA37" i="13"/>
  <c r="AA4" i="13"/>
  <c r="P75" i="13"/>
  <c r="P24" i="13"/>
  <c r="V19" i="13"/>
  <c r="AA33" i="13"/>
  <c r="H53" i="13"/>
  <c r="P95" i="13"/>
  <c r="U118" i="13"/>
  <c r="AB119" i="13"/>
  <c r="P44" i="13"/>
  <c r="J78" i="13"/>
  <c r="U105" i="13"/>
  <c r="AA13" i="13"/>
  <c r="AA11" i="13"/>
  <c r="I21" i="13"/>
  <c r="Q69" i="13"/>
  <c r="AA7" i="13"/>
  <c r="C30" i="13"/>
  <c r="H20" i="13"/>
  <c r="W13" i="13"/>
  <c r="AB86" i="13"/>
  <c r="H35" i="13"/>
  <c r="V126" i="13"/>
  <c r="T50" i="13"/>
  <c r="AB27" i="13"/>
  <c r="Q108" i="13"/>
  <c r="M117" i="13"/>
  <c r="U91" i="13"/>
  <c r="M122" i="13"/>
  <c r="AA23" i="13"/>
  <c r="M89" i="13"/>
  <c r="M54" i="13"/>
  <c r="J111" i="13"/>
  <c r="P54" i="13"/>
  <c r="M91" i="13"/>
  <c r="H24" i="13"/>
  <c r="C36" i="13"/>
  <c r="R84" i="13"/>
  <c r="R110" i="13"/>
  <c r="C6" i="13"/>
  <c r="M71" i="13"/>
  <c r="S110" i="13"/>
  <c r="J63" i="13"/>
  <c r="M63" i="13"/>
  <c r="M121" i="13"/>
  <c r="AB89" i="13"/>
  <c r="W23" i="13"/>
  <c r="Q101" i="13"/>
  <c r="V16" i="13"/>
  <c r="S76" i="13"/>
  <c r="J25" i="13"/>
  <c r="J34" i="13"/>
  <c r="I14" i="13"/>
  <c r="M60" i="13"/>
  <c r="S6" i="13"/>
  <c r="U7" i="13"/>
  <c r="AB18" i="13"/>
  <c r="M75" i="13"/>
  <c r="W37" i="13"/>
  <c r="J19" i="13"/>
  <c r="I75" i="13"/>
  <c r="I24" i="13"/>
  <c r="H12" i="13"/>
  <c r="S33" i="13"/>
  <c r="I54" i="13"/>
  <c r="S96" i="13"/>
  <c r="V119" i="13"/>
  <c r="H61" i="13"/>
  <c r="R50" i="13"/>
  <c r="C79" i="13"/>
  <c r="U106" i="13"/>
  <c r="C126" i="13"/>
  <c r="AA21" i="13"/>
  <c r="AB98" i="13"/>
  <c r="U119" i="13"/>
  <c r="AB75" i="13"/>
  <c r="C70" i="12"/>
  <c r="AA44" i="13"/>
  <c r="I44" i="13"/>
  <c r="V17" i="13"/>
  <c r="P93" i="13"/>
  <c r="W17" i="13"/>
  <c r="J30" i="13"/>
  <c r="V56" i="13"/>
  <c r="AB33" i="13"/>
  <c r="P117" i="13"/>
  <c r="Q123" i="13"/>
  <c r="AA97" i="13"/>
  <c r="J89" i="13"/>
  <c r="I79" i="13"/>
  <c r="V93" i="13"/>
  <c r="C71" i="13"/>
  <c r="S113" i="13"/>
  <c r="P55" i="13"/>
  <c r="AA93" i="13"/>
  <c r="P57" i="13"/>
  <c r="U50" i="13"/>
  <c r="W85" i="13"/>
  <c r="P111" i="13"/>
  <c r="AA19" i="13"/>
  <c r="P78" i="13"/>
  <c r="Q111" i="13"/>
  <c r="U84" i="13"/>
  <c r="S101" i="13"/>
  <c r="I6" i="13"/>
  <c r="T13" i="13"/>
  <c r="AB85" i="13"/>
  <c r="V78" i="13"/>
  <c r="W45" i="13"/>
  <c r="AA15" i="13"/>
  <c r="P21" i="13"/>
  <c r="V116" i="13"/>
  <c r="H32" i="13"/>
  <c r="R6" i="13"/>
  <c r="Q60" i="13"/>
  <c r="J45" i="13"/>
  <c r="J118" i="13"/>
  <c r="H81" i="13"/>
  <c r="W102" i="13"/>
  <c r="P92" i="13"/>
  <c r="I84" i="13"/>
  <c r="S95" i="13"/>
  <c r="U79" i="13"/>
  <c r="U114" i="13"/>
  <c r="R57" i="13"/>
  <c r="V95" i="13"/>
  <c r="J43" i="13"/>
  <c r="M53" i="13"/>
  <c r="R89" i="13"/>
  <c r="R112" i="13"/>
  <c r="U17" i="13"/>
  <c r="AB79" i="13"/>
  <c r="W112" i="13"/>
  <c r="J93" i="13"/>
  <c r="W84" i="13"/>
  <c r="U25" i="13"/>
  <c r="M94" i="13"/>
  <c r="AB53" i="13"/>
  <c r="J113" i="13"/>
  <c r="AB8" i="13"/>
  <c r="H76" i="13"/>
  <c r="R25" i="13"/>
  <c r="AA27" i="13"/>
  <c r="P14" i="13"/>
  <c r="C60" i="13"/>
  <c r="AB6" i="13"/>
  <c r="Q7" i="13"/>
  <c r="V51" i="13"/>
  <c r="C31" i="13"/>
  <c r="C37" i="13"/>
  <c r="C70" i="13"/>
  <c r="AA75" i="13"/>
  <c r="C24" i="13"/>
  <c r="C12" i="13"/>
  <c r="U72" i="13"/>
  <c r="M62" i="13"/>
  <c r="AA98" i="13"/>
  <c r="S122" i="13"/>
  <c r="P98" i="13"/>
  <c r="T54" i="13"/>
  <c r="P91" i="13"/>
  <c r="U110" i="13"/>
  <c r="R98" i="13"/>
  <c r="M125" i="13"/>
  <c r="I118" i="13"/>
  <c r="W50" i="13"/>
  <c r="P90" i="13"/>
  <c r="M118" i="13"/>
  <c r="U44" i="13"/>
  <c r="V98" i="13"/>
  <c r="R79" i="13"/>
  <c r="J123" i="13"/>
  <c r="I23" i="13"/>
  <c r="C14" i="13"/>
  <c r="V28" i="13"/>
  <c r="C56" i="13"/>
  <c r="T72" i="13"/>
  <c r="S83" i="13"/>
  <c r="V5" i="13"/>
  <c r="Q27" i="13"/>
  <c r="C57" i="13"/>
  <c r="AB63" i="13"/>
  <c r="AB37" i="13"/>
  <c r="AB15" i="13"/>
  <c r="I72" i="13"/>
  <c r="M8" i="13"/>
  <c r="AA52" i="13"/>
  <c r="AB126" i="13"/>
  <c r="J109" i="13"/>
  <c r="AA16" i="13"/>
  <c r="AB92" i="13"/>
  <c r="P8" i="13"/>
  <c r="C53" i="13"/>
  <c r="C21" i="13"/>
  <c r="V25" i="13"/>
  <c r="C43" i="13"/>
  <c r="C78" i="13"/>
  <c r="U9" i="13"/>
  <c r="R71" i="13"/>
  <c r="S51" i="13"/>
  <c r="U89" i="13"/>
  <c r="C91" i="13"/>
  <c r="AB107" i="13"/>
  <c r="C112" i="13"/>
  <c r="S93" i="13"/>
  <c r="T101" i="13"/>
  <c r="P84" i="13"/>
  <c r="P50" i="13"/>
  <c r="R62" i="13"/>
  <c r="V101" i="13"/>
  <c r="S50" i="13"/>
  <c r="R54" i="13"/>
  <c r="R91" i="13"/>
  <c r="V113" i="13"/>
  <c r="T20" i="13"/>
  <c r="S84" i="13"/>
  <c r="AB113" i="13"/>
  <c r="H94" i="13"/>
  <c r="W86" i="13"/>
  <c r="R36" i="13"/>
  <c r="C99" i="13"/>
  <c r="T63" i="13"/>
  <c r="J114" i="13"/>
  <c r="T14" i="13"/>
  <c r="R19" i="13"/>
  <c r="P25" i="13"/>
  <c r="P27" i="13"/>
  <c r="C35" i="13"/>
  <c r="P5" i="13"/>
  <c r="Q11" i="13"/>
  <c r="W7" i="13"/>
  <c r="AB51" i="13"/>
  <c r="S31" i="13"/>
  <c r="H26" i="13"/>
  <c r="P70" i="13"/>
  <c r="AB80" i="13"/>
  <c r="S24" i="13"/>
  <c r="R12" i="13"/>
  <c r="J72" i="13"/>
  <c r="S71" i="13"/>
  <c r="T99" i="13"/>
  <c r="M123" i="13"/>
  <c r="J73" i="13"/>
  <c r="Q55" i="13"/>
  <c r="S92" i="13"/>
  <c r="S112" i="13"/>
  <c r="J99" i="13"/>
  <c r="I126" i="13"/>
  <c r="M119" i="13"/>
  <c r="T57" i="13"/>
  <c r="V91" i="13"/>
  <c r="P119" i="13"/>
  <c r="R61" i="13"/>
  <c r="R99" i="13"/>
  <c r="Q85" i="13"/>
  <c r="R124" i="13"/>
  <c r="W4" i="13"/>
  <c r="AA14" i="13"/>
  <c r="T29" i="13"/>
  <c r="W58" i="13"/>
  <c r="AA74" i="13"/>
  <c r="AB83" i="13"/>
  <c r="I8" i="13"/>
  <c r="W29" i="13"/>
  <c r="Q57" i="13"/>
  <c r="H63" i="13"/>
  <c r="I37" i="13"/>
  <c r="I15" i="13"/>
  <c r="AA72" i="13"/>
  <c r="W18" i="13"/>
  <c r="H52" i="13"/>
  <c r="R104" i="13"/>
  <c r="AB19" i="13"/>
  <c r="Q22" i="13"/>
  <c r="J21" i="13"/>
  <c r="R97" i="13"/>
  <c r="R45" i="13"/>
  <c r="AB110" i="13"/>
  <c r="J44" i="13"/>
  <c r="AA36" i="13"/>
  <c r="W73" i="13"/>
  <c r="AB81" i="13"/>
  <c r="U13" i="13"/>
  <c r="H78" i="13"/>
  <c r="AA54" i="13"/>
  <c r="R92" i="13"/>
  <c r="U93" i="13"/>
  <c r="Q114" i="13"/>
  <c r="T122" i="13"/>
  <c r="R101" i="13"/>
  <c r="J105" i="13"/>
  <c r="S85" i="13"/>
  <c r="C19" i="13"/>
  <c r="I71" i="13"/>
  <c r="R105" i="13"/>
  <c r="H19" i="13"/>
  <c r="R55" i="13"/>
  <c r="C93" i="13"/>
  <c r="AB114" i="13"/>
  <c r="AA24" i="13"/>
  <c r="AA85" i="13"/>
  <c r="AA117" i="13"/>
  <c r="S111" i="13"/>
  <c r="V89" i="13"/>
  <c r="C50" i="13"/>
  <c r="P101" i="13"/>
  <c r="P69" i="13"/>
  <c r="H27" i="13"/>
  <c r="R23" i="13"/>
  <c r="T19" i="13"/>
  <c r="H25" i="13"/>
  <c r="J27" i="13"/>
  <c r="H37" i="13"/>
  <c r="W5" i="13"/>
  <c r="C11" i="13"/>
  <c r="R7" i="13"/>
  <c r="AA51" i="13"/>
  <c r="T35" i="13"/>
  <c r="C26" i="13"/>
  <c r="M70" i="13"/>
  <c r="T80" i="13"/>
  <c r="R24" i="13"/>
  <c r="U12" i="13"/>
  <c r="H72" i="13"/>
  <c r="T74" i="13"/>
  <c r="M105" i="13"/>
  <c r="S124" i="13"/>
  <c r="C10" i="13"/>
  <c r="M57" i="13"/>
  <c r="T93" i="13"/>
  <c r="T113" i="13"/>
  <c r="I119" i="13"/>
  <c r="I74" i="13"/>
  <c r="C124" i="13"/>
  <c r="U59" i="13"/>
  <c r="I95" i="13"/>
  <c r="T120" i="13"/>
  <c r="I62" i="13"/>
  <c r="J108" i="13"/>
  <c r="S86" i="13"/>
  <c r="S125" i="13"/>
  <c r="T5" i="13"/>
  <c r="U15" i="13"/>
  <c r="S30" i="13"/>
  <c r="T59" i="13"/>
  <c r="H74" i="13"/>
  <c r="I83" i="13"/>
  <c r="H10" i="13"/>
  <c r="V30" i="13"/>
  <c r="I57" i="13"/>
  <c r="I69" i="13"/>
  <c r="AB43" i="13"/>
  <c r="AB29" i="13"/>
  <c r="C72" i="13"/>
  <c r="C18" i="13"/>
  <c r="AB52" i="13"/>
  <c r="Q104" i="13"/>
  <c r="I105" i="13"/>
  <c r="AA91" i="13"/>
  <c r="T24" i="13"/>
  <c r="J101" i="13"/>
  <c r="V102" i="13"/>
  <c r="Q120" i="13"/>
  <c r="P58" i="13"/>
  <c r="AA45" i="13"/>
  <c r="W34" i="13"/>
  <c r="W98" i="13"/>
  <c r="AB17" i="13"/>
  <c r="AA89" i="13"/>
  <c r="AB78" i="13"/>
  <c r="AA112" i="13"/>
  <c r="V97" i="13"/>
  <c r="AB117" i="13"/>
  <c r="T89" i="13"/>
  <c r="I106" i="13"/>
  <c r="Q106" i="13"/>
  <c r="P89" i="13"/>
  <c r="I13" i="13"/>
  <c r="H73" i="13"/>
  <c r="AA106" i="13"/>
  <c r="J13" i="13"/>
  <c r="S57" i="13"/>
  <c r="AB93" i="13"/>
  <c r="W117" i="13"/>
  <c r="I33" i="13"/>
  <c r="S89" i="13"/>
  <c r="S120" i="13"/>
  <c r="U71" i="13"/>
  <c r="M93" i="13"/>
  <c r="C51" i="13"/>
  <c r="AA110" i="13"/>
  <c r="AB71" i="13"/>
  <c r="S25" i="13"/>
  <c r="C23" i="13"/>
  <c r="S19" i="13"/>
  <c r="C25" i="13"/>
  <c r="H117" i="13"/>
  <c r="R74" i="13"/>
  <c r="AB90" i="13"/>
  <c r="J110" i="13"/>
  <c r="I60" i="13"/>
  <c r="T25" i="13"/>
  <c r="I113" i="13"/>
  <c r="T23" i="13"/>
  <c r="C27" i="13"/>
  <c r="V6" i="13"/>
  <c r="C58" i="13"/>
  <c r="P26" i="13"/>
  <c r="AB24" i="13"/>
  <c r="S44" i="13"/>
  <c r="U117" i="13"/>
  <c r="I61" i="13"/>
  <c r="C120" i="13"/>
  <c r="J119" i="13"/>
  <c r="P61" i="13"/>
  <c r="R78" i="13"/>
  <c r="R117" i="13"/>
  <c r="S78" i="13"/>
  <c r="M124" i="13"/>
  <c r="T119" i="13"/>
  <c r="AA8" i="13"/>
  <c r="Q23" i="13"/>
  <c r="Q52" i="13"/>
  <c r="U74" i="13"/>
  <c r="M83" i="13"/>
  <c r="U27" i="13"/>
  <c r="V62" i="13"/>
  <c r="I28" i="13"/>
  <c r="S73" i="13"/>
  <c r="I43" i="13"/>
  <c r="J11" i="13"/>
  <c r="U104" i="13"/>
  <c r="I16" i="13"/>
  <c r="U56" i="13"/>
  <c r="S10" i="13"/>
  <c r="W56" i="13"/>
  <c r="J15" i="13"/>
  <c r="AB32" i="13"/>
  <c r="P22" i="13"/>
  <c r="R11" i="13"/>
  <c r="V27" i="13"/>
  <c r="I53" i="13"/>
  <c r="AA70" i="13"/>
  <c r="V4" i="13"/>
  <c r="Q16" i="13"/>
  <c r="S29" i="13"/>
  <c r="AB45" i="13"/>
  <c r="S59" i="13"/>
  <c r="AA76" i="13"/>
  <c r="I80" i="13"/>
  <c r="T109" i="13"/>
  <c r="AB116" i="13"/>
  <c r="I81" i="13"/>
  <c r="R75" i="13"/>
  <c r="Q97" i="13"/>
  <c r="S82" i="13"/>
  <c r="AA90" i="13"/>
  <c r="P96" i="13"/>
  <c r="J100" i="13"/>
  <c r="W115" i="13"/>
  <c r="I90" i="13"/>
  <c r="V94" i="13"/>
  <c r="W107" i="13"/>
  <c r="AA126" i="13"/>
  <c r="T106" i="13"/>
  <c r="W108" i="13"/>
  <c r="Q107" i="13"/>
  <c r="S121" i="13"/>
  <c r="C106" i="13"/>
  <c r="I120" i="13"/>
  <c r="P108" i="13"/>
  <c r="Q70" i="12"/>
  <c r="C52" i="13"/>
  <c r="AA82" i="13"/>
  <c r="H96" i="13"/>
  <c r="C89" i="13"/>
  <c r="C121" i="13"/>
  <c r="W105" i="13"/>
  <c r="S35" i="13"/>
  <c r="H95" i="13"/>
  <c r="T11" i="13"/>
  <c r="T30" i="13"/>
  <c r="V114" i="13"/>
  <c r="U95" i="13"/>
  <c r="H111" i="13"/>
  <c r="S62" i="13"/>
  <c r="P33" i="13"/>
  <c r="AB125" i="13"/>
  <c r="U76" i="13"/>
  <c r="S27" i="13"/>
  <c r="U6" i="13"/>
  <c r="AA58" i="13"/>
  <c r="T4" i="13"/>
  <c r="J24" i="13"/>
  <c r="R17" i="13"/>
  <c r="J121" i="13"/>
  <c r="AB61" i="13"/>
  <c r="AA123" i="13"/>
  <c r="Q78" i="13"/>
  <c r="C62" i="13"/>
  <c r="M79" i="13"/>
  <c r="P122" i="13"/>
  <c r="Q79" i="13"/>
  <c r="R125" i="13"/>
  <c r="T126" i="13"/>
  <c r="T18" i="13"/>
  <c r="AB26" i="13"/>
  <c r="AA69" i="13"/>
  <c r="S74" i="13"/>
  <c r="H83" i="13"/>
  <c r="T31" i="13"/>
  <c r="U62" i="13"/>
  <c r="W30" i="13"/>
  <c r="I29" i="13"/>
  <c r="V43" i="13"/>
  <c r="P51" i="13"/>
  <c r="T104" i="13"/>
  <c r="J22" i="13"/>
  <c r="Q56" i="13"/>
  <c r="P11" i="13"/>
  <c r="U57" i="13"/>
  <c r="R8" i="13"/>
  <c r="I32" i="13"/>
  <c r="J23" i="13"/>
  <c r="H13" i="13"/>
  <c r="T28" i="13"/>
  <c r="J54" i="13"/>
  <c r="R72" i="13"/>
  <c r="S5" i="13"/>
  <c r="C20" i="13"/>
  <c r="R30" i="13"/>
  <c r="H45" i="13"/>
  <c r="AA62" i="13"/>
  <c r="J80" i="13"/>
  <c r="P82" i="13"/>
  <c r="S109" i="13"/>
  <c r="I116" i="13"/>
  <c r="J82" i="13"/>
  <c r="J81" i="13"/>
  <c r="P97" i="13"/>
  <c r="T86" i="13"/>
  <c r="H90" i="13"/>
  <c r="AB96" i="13"/>
  <c r="AB100" i="13"/>
  <c r="C115" i="13"/>
  <c r="H91" i="13"/>
  <c r="T94" i="13"/>
  <c r="R108" i="13"/>
  <c r="S106" i="13"/>
  <c r="V108" i="13"/>
  <c r="W120" i="13"/>
  <c r="H108" i="13"/>
  <c r="U123" i="13"/>
  <c r="W106" i="13"/>
  <c r="AB120" i="13"/>
  <c r="I111" i="13"/>
  <c r="P70" i="12"/>
  <c r="C32" i="13"/>
  <c r="V80" i="13"/>
  <c r="AB91" i="13"/>
  <c r="AB112" i="13"/>
  <c r="AB108" i="13"/>
  <c r="T111" i="13"/>
  <c r="W43" i="13"/>
  <c r="AA113" i="13"/>
  <c r="AA50" i="13"/>
  <c r="AB122" i="13"/>
  <c r="W93" i="13"/>
  <c r="AA95" i="13"/>
  <c r="V71" i="13"/>
  <c r="AB36" i="13"/>
  <c r="P76" i="13"/>
  <c r="R14" i="13"/>
  <c r="AB11" i="13"/>
  <c r="H58" i="13"/>
  <c r="Q70" i="13"/>
  <c r="AA29" i="13"/>
  <c r="W44" i="13"/>
  <c r="T125" i="13"/>
  <c r="C63" i="13"/>
  <c r="I125" i="13"/>
  <c r="J85" i="13"/>
  <c r="AA10" i="13"/>
  <c r="M85" i="13"/>
  <c r="C123" i="13"/>
  <c r="P85" i="13"/>
  <c r="Q126" i="13"/>
  <c r="I4" i="13"/>
  <c r="AB9" i="13"/>
  <c r="I26" i="13"/>
  <c r="H69" i="13"/>
  <c r="Q74" i="13"/>
  <c r="H4" i="13"/>
  <c r="R32" i="13"/>
  <c r="Q62" i="13"/>
  <c r="U31" i="13"/>
  <c r="U29" i="13"/>
  <c r="R56" i="13"/>
  <c r="J51" i="13"/>
  <c r="J104" i="13"/>
  <c r="R4" i="13"/>
  <c r="J4" i="13"/>
  <c r="T27" i="13"/>
  <c r="S58" i="13"/>
  <c r="I22" i="13"/>
  <c r="U32" i="13"/>
  <c r="V26" i="13"/>
  <c r="AB13" i="13"/>
  <c r="R29" i="13"/>
  <c r="Q54" i="13"/>
  <c r="R73" i="13"/>
  <c r="P6" i="13"/>
  <c r="AA20" i="13"/>
  <c r="P31" i="13"/>
  <c r="Q51" i="13"/>
  <c r="W63" i="13"/>
  <c r="W80" i="13"/>
  <c r="AB82" i="13"/>
  <c r="R109" i="13"/>
  <c r="AA116" i="13"/>
  <c r="R103" i="13"/>
  <c r="M82" i="13"/>
  <c r="AB97" i="13"/>
  <c r="Q86" i="13"/>
  <c r="Q91" i="13"/>
  <c r="I96" i="13"/>
  <c r="I100" i="13"/>
  <c r="V115" i="13"/>
  <c r="I92" i="13"/>
  <c r="P94" i="13"/>
  <c r="V112" i="13"/>
  <c r="U108" i="13"/>
  <c r="J112" i="13"/>
  <c r="R121" i="13"/>
  <c r="AA108" i="13"/>
  <c r="P124" i="13"/>
  <c r="R107" i="13"/>
  <c r="T121" i="13"/>
  <c r="T112" i="13"/>
  <c r="J70" i="12"/>
  <c r="V104" i="13"/>
  <c r="W116" i="13"/>
  <c r="V86" i="13"/>
  <c r="AA114" i="13"/>
  <c r="W125" i="13"/>
  <c r="R13" i="13"/>
  <c r="AB118" i="13"/>
  <c r="M95" i="13"/>
  <c r="U10" i="13"/>
  <c r="C54" i="13"/>
  <c r="I93" i="13"/>
  <c r="T95" i="13"/>
  <c r="I98" i="13"/>
  <c r="I94" i="13"/>
  <c r="H79" i="13"/>
  <c r="P19" i="13"/>
  <c r="S14" i="13"/>
  <c r="H11" i="13"/>
  <c r="R69" i="13"/>
  <c r="J70" i="13"/>
  <c r="C29" i="13"/>
  <c r="T61" i="13"/>
  <c r="W126" i="13"/>
  <c r="AB73" i="13"/>
  <c r="C90" i="13"/>
  <c r="I86" i="13"/>
  <c r="V32" i="13"/>
  <c r="M86" i="13"/>
  <c r="H124" i="13"/>
  <c r="R86" i="13"/>
  <c r="J62" i="13"/>
  <c r="S8" i="13"/>
  <c r="I9" i="13"/>
  <c r="U26" i="13"/>
  <c r="W69" i="13"/>
  <c r="P74" i="13"/>
  <c r="AB4" i="13"/>
  <c r="U36" i="13"/>
  <c r="P62" i="13"/>
  <c r="Q37" i="13"/>
  <c r="AA30" i="13"/>
  <c r="AB59" i="13"/>
  <c r="W51" i="13"/>
  <c r="W104" i="13"/>
  <c r="P29" i="13"/>
  <c r="Q8" i="13"/>
  <c r="S28" i="13"/>
  <c r="P59" i="13"/>
  <c r="U30" i="13"/>
  <c r="R37" i="13"/>
  <c r="Q29" i="13"/>
  <c r="V14" i="13"/>
  <c r="P30" i="13"/>
  <c r="AB54" i="13"/>
  <c r="AB74" i="13"/>
  <c r="W8" i="13"/>
  <c r="V21" i="13"/>
  <c r="Q34" i="13"/>
  <c r="P52" i="13"/>
  <c r="AB69" i="13"/>
  <c r="C80" i="13"/>
  <c r="I82" i="13"/>
  <c r="Q109" i="13"/>
  <c r="H116" i="13"/>
  <c r="Q103" i="13"/>
  <c r="W90" i="13"/>
  <c r="I97" i="13"/>
  <c r="P86" i="13"/>
  <c r="J91" i="13"/>
  <c r="AA96" i="13"/>
  <c r="V100" i="13"/>
  <c r="S115" i="13"/>
  <c r="J97" i="13"/>
  <c r="P103" i="13"/>
  <c r="H114" i="13"/>
  <c r="I112" i="13"/>
  <c r="P114" i="13"/>
  <c r="U85" i="13"/>
  <c r="U111" i="13"/>
  <c r="C125" i="13"/>
  <c r="I108" i="13"/>
  <c r="V123" i="13"/>
  <c r="P120" i="13"/>
  <c r="AB70" i="12"/>
  <c r="I5" i="13"/>
  <c r="J103" i="13"/>
  <c r="R115" i="13"/>
  <c r="T118" i="13"/>
  <c r="Q124" i="13"/>
  <c r="U122" i="13"/>
  <c r="AA60" i="13"/>
  <c r="W75" i="13"/>
  <c r="H126" i="13"/>
  <c r="V29" i="13"/>
  <c r="J106" i="13"/>
  <c r="U102" i="13"/>
  <c r="H14" i="13"/>
  <c r="M120" i="13"/>
  <c r="M101" i="13"/>
  <c r="H84" i="13"/>
  <c r="Q19" i="13"/>
  <c r="T60" i="13"/>
  <c r="R26" i="13"/>
  <c r="J31" i="13"/>
  <c r="R70" i="13"/>
  <c r="P7" i="13"/>
  <c r="W78" i="13"/>
  <c r="AA86" i="13"/>
  <c r="AA79" i="13"/>
  <c r="J125" i="13"/>
  <c r="M90" i="13"/>
  <c r="S36" i="13"/>
  <c r="J96" i="13"/>
  <c r="Q125" i="13"/>
  <c r="Q90" i="13"/>
  <c r="T90" i="13"/>
  <c r="AA6" i="13"/>
  <c r="W10" i="13"/>
  <c r="R31" i="13"/>
  <c r="V69" i="13"/>
  <c r="W83" i="13"/>
  <c r="AB10" i="13"/>
  <c r="Q36" i="13"/>
  <c r="Q63" i="13"/>
  <c r="U51" i="13"/>
  <c r="M56" i="13"/>
  <c r="I59" i="13"/>
  <c r="T36" i="13"/>
  <c r="T62" i="13"/>
  <c r="Q30" i="13"/>
  <c r="U8" i="13"/>
  <c r="U4" i="13"/>
  <c r="S15" i="13"/>
  <c r="J32" i="13"/>
  <c r="H54" i="13"/>
  <c r="V83" i="13"/>
  <c r="S18" i="13"/>
  <c r="S22" i="13"/>
  <c r="AB34" i="13"/>
  <c r="J53" i="13"/>
  <c r="S72" i="13"/>
  <c r="P109" i="13"/>
  <c r="W91" i="13"/>
  <c r="W100" i="13"/>
  <c r="Q50" i="13"/>
  <c r="P112" i="13"/>
  <c r="I70" i="12"/>
  <c r="Q94" i="13"/>
  <c r="AB94" i="13"/>
  <c r="J95" i="13"/>
  <c r="P107" i="13"/>
  <c r="C105" i="13"/>
  <c r="W123" i="13"/>
  <c r="V79" i="13"/>
  <c r="V50" i="13"/>
  <c r="AA53" i="13"/>
  <c r="C34" i="13"/>
  <c r="AA34" i="13"/>
  <c r="S60" i="13"/>
  <c r="C7" i="13"/>
  <c r="J35" i="13"/>
  <c r="H75" i="13"/>
  <c r="W16" i="13"/>
  <c r="C92" i="13"/>
  <c r="C17" i="13"/>
  <c r="Q98" i="13"/>
  <c r="C86" i="13"/>
  <c r="T98" i="13"/>
  <c r="Q61" i="13"/>
  <c r="S100" i="13"/>
  <c r="M61" i="13"/>
  <c r="S117" i="13"/>
  <c r="C98" i="13"/>
  <c r="Q15" i="13"/>
  <c r="R16" i="13"/>
  <c r="I35" i="13"/>
  <c r="H70" i="13"/>
  <c r="AA83" i="13"/>
  <c r="T16" i="13"/>
  <c r="S52" i="13"/>
  <c r="I70" i="13"/>
  <c r="Q73" i="13"/>
  <c r="V58" i="13"/>
  <c r="P10" i="13"/>
  <c r="J59" i="13"/>
  <c r="M104" i="13"/>
  <c r="Q58" i="13"/>
  <c r="R10" i="13"/>
  <c r="I51" i="13"/>
  <c r="W70" i="13"/>
  <c r="AB31" i="13"/>
  <c r="J12" i="13"/>
  <c r="AB7" i="13"/>
  <c r="T21" i="13"/>
  <c r="W35" i="13"/>
  <c r="T58" i="13"/>
  <c r="Q21" i="13"/>
  <c r="V10" i="13"/>
  <c r="AB25" i="13"/>
  <c r="W36" i="13"/>
  <c r="H55" i="13"/>
  <c r="AB76" i="13"/>
  <c r="U80" i="13"/>
  <c r="AA109" i="13"/>
  <c r="U81" i="13"/>
  <c r="T116" i="13"/>
  <c r="W103" i="13"/>
  <c r="T96" i="13"/>
  <c r="M81" i="13"/>
  <c r="T82" i="13"/>
  <c r="AA92" i="13"/>
  <c r="R96" i="13"/>
  <c r="AA28" i="13"/>
  <c r="U21" i="13"/>
  <c r="Q92" i="13"/>
  <c r="Q110" i="13"/>
  <c r="T91" i="13"/>
  <c r="J61" i="13"/>
  <c r="H60" i="13"/>
  <c r="U34" i="13"/>
  <c r="AB60" i="13"/>
  <c r="V18" i="13"/>
  <c r="P35" i="13"/>
  <c r="H80" i="13"/>
  <c r="W33" i="13"/>
  <c r="H98" i="13"/>
  <c r="AA17" i="13"/>
  <c r="Q102" i="13"/>
  <c r="J90" i="13"/>
  <c r="P99" i="13"/>
  <c r="H62" i="13"/>
  <c r="AB102" i="13"/>
  <c r="J17" i="13"/>
  <c r="Q118" i="13"/>
  <c r="S99" i="13"/>
  <c r="J16" i="13"/>
  <c r="AB20" i="13"/>
  <c r="U35" i="13"/>
  <c r="U70" i="13"/>
  <c r="U83" i="13"/>
  <c r="H21" i="13"/>
  <c r="I56" i="13"/>
  <c r="C15" i="13"/>
  <c r="AA73" i="13"/>
  <c r="V72" i="13"/>
  <c r="S56" i="13"/>
  <c r="AB104" i="13"/>
  <c r="C104" i="13"/>
  <c r="M59" i="13"/>
  <c r="R21" i="13"/>
  <c r="J52" i="13"/>
  <c r="Q72" i="13"/>
  <c r="I31" i="13"/>
  <c r="U14" i="13"/>
  <c r="V8" i="13"/>
  <c r="R22" i="13"/>
  <c r="V36" i="13"/>
  <c r="Q59" i="13"/>
  <c r="T8" i="13"/>
  <c r="S11" i="13"/>
  <c r="I25" i="13"/>
  <c r="U37" i="13"/>
  <c r="T55" i="13"/>
  <c r="I76" i="13"/>
  <c r="S80" i="13"/>
  <c r="H109" i="13"/>
  <c r="R81" i="13"/>
  <c r="S116" i="13"/>
  <c r="C103" i="13"/>
  <c r="W97" i="13"/>
  <c r="Q82" i="13"/>
  <c r="H86" i="13"/>
  <c r="H92" i="13"/>
  <c r="U100" i="13"/>
  <c r="S9" i="13"/>
  <c r="AA94" i="13"/>
  <c r="P113" i="13"/>
  <c r="T17" i="13"/>
  <c r="V122" i="13"/>
  <c r="Q93" i="13"/>
  <c r="S16" i="13"/>
  <c r="V34" i="13"/>
  <c r="H5" i="13"/>
  <c r="I18" i="13"/>
  <c r="J26" i="13"/>
  <c r="P9" i="13"/>
  <c r="AB72" i="13"/>
  <c r="J107" i="13"/>
  <c r="J36" i="13"/>
  <c r="I117" i="13"/>
  <c r="M99" i="13"/>
  <c r="P125" i="13"/>
  <c r="P71" i="13"/>
  <c r="AB105" i="13"/>
  <c r="Q71" i="13"/>
  <c r="Q122" i="13"/>
  <c r="T117" i="13"/>
  <c r="Q6" i="13"/>
  <c r="W21" i="13"/>
  <c r="U43" i="13"/>
  <c r="W74" i="13"/>
  <c r="Q83" i="13"/>
  <c r="V22" i="13"/>
  <c r="AB58" i="13"/>
  <c r="Q28" i="13"/>
  <c r="V73" i="13"/>
  <c r="Q4" i="13"/>
  <c r="AA104" i="13"/>
  <c r="M18" i="13"/>
  <c r="M73" i="13"/>
  <c r="Q5" i="13"/>
  <c r="U53" i="13"/>
  <c r="V74" i="13"/>
  <c r="I12" i="13"/>
  <c r="V20" i="13"/>
  <c r="W9" i="13"/>
  <c r="Q24" i="13"/>
  <c r="R43" i="13"/>
  <c r="V63" i="13"/>
  <c r="H31" i="13"/>
  <c r="W14" i="13"/>
  <c r="W27" i="13"/>
  <c r="V45" i="13"/>
  <c r="AA57" i="13"/>
  <c r="M76" i="13"/>
  <c r="Q80" i="13"/>
  <c r="C109" i="13"/>
  <c r="W81" i="13"/>
  <c r="Q116" i="13"/>
  <c r="S103" i="13"/>
  <c r="T97" i="13"/>
  <c r="T115" i="13"/>
  <c r="S90" i="13"/>
  <c r="T92" i="13"/>
  <c r="Q100" i="13"/>
  <c r="AA115" i="13"/>
  <c r="V82" i="13"/>
  <c r="W94" i="13"/>
  <c r="P106" i="13"/>
  <c r="AB121" i="13"/>
  <c r="AB124" i="13"/>
  <c r="P126" i="13"/>
  <c r="R102" i="13"/>
  <c r="H120" i="13"/>
  <c r="H101" i="13"/>
  <c r="W118" i="13"/>
  <c r="I85" i="13"/>
  <c r="T70" i="12"/>
  <c r="M103" i="13"/>
  <c r="T32" i="13"/>
  <c r="T12" i="13"/>
  <c r="U98" i="13"/>
  <c r="AB99" i="13"/>
  <c r="C102" i="13"/>
  <c r="M114" i="13"/>
  <c r="S20" i="13"/>
  <c r="AA124" i="13"/>
  <c r="W111" i="13"/>
  <c r="U23" i="13"/>
  <c r="I27" i="13"/>
  <c r="C5" i="13"/>
  <c r="S26" i="13"/>
  <c r="Q26" i="13"/>
  <c r="R9" i="13"/>
  <c r="R76" i="13"/>
  <c r="S108" i="13"/>
  <c r="V53" i="13"/>
  <c r="H119" i="13"/>
  <c r="H118" i="13"/>
  <c r="J126" i="13"/>
  <c r="J74" i="13"/>
  <c r="I110" i="13"/>
  <c r="M74" i="13"/>
  <c r="H123" i="13"/>
  <c r="R118" i="13"/>
  <c r="C8" i="13"/>
  <c r="T22" i="13"/>
  <c r="R51" i="13"/>
  <c r="C74" i="13"/>
  <c r="P83" i="13"/>
  <c r="S23" i="13"/>
  <c r="W59" i="13"/>
  <c r="AB28" i="13"/>
  <c r="T73" i="13"/>
  <c r="T43" i="13"/>
  <c r="Q10" i="13"/>
  <c r="H104" i="13"/>
  <c r="P15" i="13"/>
  <c r="P56" i="13"/>
  <c r="J6" i="13"/>
  <c r="P53" i="13"/>
  <c r="J83" i="13"/>
  <c r="H23" i="13"/>
  <c r="S21" i="13"/>
  <c r="T10" i="13"/>
  <c r="W26" i="13"/>
  <c r="M52" i="13"/>
  <c r="U69" i="13"/>
  <c r="P43" i="13"/>
  <c r="T15" i="13"/>
  <c r="U28" i="13"/>
  <c r="P45" i="13"/>
  <c r="U58" i="13"/>
  <c r="M80" i="13"/>
  <c r="V109" i="13"/>
  <c r="C81" i="13"/>
  <c r="J116" i="13"/>
  <c r="S75" i="13"/>
  <c r="S97" i="13"/>
  <c r="P81" i="13"/>
  <c r="R90" i="13"/>
  <c r="J92" i="13"/>
  <c r="P100" i="13"/>
  <c r="H115" i="13"/>
  <c r="J86" i="13"/>
  <c r="C94" i="13"/>
  <c r="C107" i="13"/>
  <c r="V124" i="13"/>
  <c r="P102" i="13"/>
  <c r="C108" i="13"/>
  <c r="V106" i="13"/>
  <c r="AA120" i="13"/>
  <c r="S102" i="13"/>
  <c r="R119" i="13"/>
  <c r="I99" i="13"/>
  <c r="R70" i="12"/>
  <c r="U109" i="13"/>
  <c r="R20" i="13"/>
  <c r="M19" i="13"/>
  <c r="T7" i="13"/>
  <c r="S79" i="13"/>
  <c r="M126" i="13"/>
  <c r="H103" i="13"/>
  <c r="AA111" i="13"/>
  <c r="S12" i="13"/>
  <c r="T44" i="13"/>
  <c r="AB23" i="13"/>
  <c r="V11" i="13"/>
  <c r="R58" i="13"/>
  <c r="H51" i="13"/>
  <c r="I30" i="13"/>
  <c r="U33" i="13"/>
  <c r="P23" i="13"/>
  <c r="R116" i="13"/>
  <c r="V90" i="13"/>
  <c r="R60" i="13"/>
  <c r="W95" i="13"/>
  <c r="I124" i="13"/>
  <c r="W113" i="13"/>
  <c r="S114" i="13"/>
  <c r="U70" i="12"/>
  <c r="H106" i="13"/>
  <c r="AA43" i="13"/>
  <c r="Q18" i="13"/>
  <c r="R80" i="13"/>
  <c r="T78" i="13"/>
  <c r="Q119" i="13"/>
  <c r="U96" i="13"/>
  <c r="J56" i="13"/>
  <c r="J76" i="13"/>
  <c r="P116" i="13"/>
  <c r="H121" i="13"/>
  <c r="P18" i="13"/>
  <c r="C95" i="13"/>
  <c r="V52" i="13"/>
  <c r="C16" i="13"/>
  <c r="T33" i="13"/>
  <c r="S63" i="13"/>
  <c r="Q12" i="13"/>
  <c r="W15" i="13"/>
  <c r="I58" i="13"/>
  <c r="I52" i="13"/>
  <c r="Q31" i="13"/>
  <c r="Q33" i="13"/>
  <c r="Q25" i="13"/>
  <c r="P80" i="13"/>
  <c r="AB103" i="13"/>
  <c r="I91" i="13"/>
  <c r="T75" i="13"/>
  <c r="H102" i="13"/>
  <c r="V120" i="13"/>
  <c r="R114" i="13"/>
  <c r="C118" i="13"/>
  <c r="S70" i="12"/>
  <c r="T26" i="13"/>
  <c r="V59" i="13"/>
  <c r="AA56" i="13"/>
  <c r="V103" i="13"/>
  <c r="P118" i="13"/>
  <c r="S126" i="13"/>
  <c r="M109" i="13"/>
  <c r="T83" i="13"/>
  <c r="C116" i="13"/>
  <c r="Q112" i="13"/>
  <c r="C84" i="13"/>
  <c r="S81" i="13"/>
  <c r="V70" i="12"/>
  <c r="AA101" i="13"/>
  <c r="W25" i="13"/>
  <c r="R85" i="13"/>
  <c r="Q99" i="13"/>
  <c r="I20" i="13"/>
  <c r="AB21" i="13"/>
  <c r="M72" i="13"/>
  <c r="P72" i="13"/>
  <c r="AB12" i="13"/>
  <c r="T37" i="13"/>
  <c r="AA26" i="13"/>
  <c r="AA80" i="13"/>
  <c r="I103" i="13"/>
  <c r="S91" i="13"/>
  <c r="U78" i="13"/>
  <c r="AA102" i="13"/>
  <c r="Q121" i="13"/>
  <c r="V118" i="13"/>
  <c r="H125" i="13"/>
  <c r="AA70" i="12"/>
  <c r="T34" i="13"/>
  <c r="H105" i="13"/>
  <c r="P32" i="13"/>
  <c r="I11" i="13"/>
  <c r="I34" i="13"/>
  <c r="U92" i="13"/>
  <c r="S123" i="13"/>
  <c r="H70" i="12"/>
  <c r="U125" i="13"/>
  <c r="H6" i="13"/>
  <c r="T69" i="13"/>
  <c r="U94" i="13"/>
  <c r="Q9" i="13"/>
  <c r="P12" i="13"/>
  <c r="R123" i="13"/>
  <c r="C122" i="13"/>
  <c r="W60" i="13"/>
  <c r="AA61" i="13"/>
  <c r="R44" i="13"/>
  <c r="AB35" i="13"/>
  <c r="T51" i="13"/>
  <c r="R59" i="13"/>
  <c r="M43" i="13"/>
  <c r="V9" i="13"/>
  <c r="V57" i="13"/>
  <c r="AA35" i="13"/>
  <c r="H82" i="13"/>
  <c r="W92" i="13"/>
  <c r="V96" i="13"/>
  <c r="V81" i="13"/>
  <c r="C119" i="13"/>
  <c r="J124" i="13"/>
  <c r="R126" i="13"/>
  <c r="U121" i="13"/>
  <c r="W70" i="12"/>
  <c r="H107" i="13"/>
  <c r="U5" i="13"/>
  <c r="AA22" i="13"/>
  <c r="P17" i="13"/>
  <c r="V37" i="13"/>
  <c r="W57" i="13"/>
  <c r="H56" i="13"/>
  <c r="S4" i="13"/>
  <c r="R15" i="13"/>
  <c r="W62" i="13"/>
  <c r="S43" i="13"/>
  <c r="R82" i="13"/>
  <c r="R94" i="13"/>
  <c r="W119" i="13"/>
  <c r="V85" i="13"/>
  <c r="V121" i="13"/>
  <c r="Q75" i="13"/>
  <c r="P104" i="13"/>
  <c r="P121" i="13"/>
  <c r="C73" i="13"/>
  <c r="P4" i="13"/>
  <c r="Q76" i="13"/>
  <c r="C113" i="13"/>
  <c r="I78" i="13"/>
  <c r="S7" i="13"/>
  <c r="AB95" i="13"/>
  <c r="M96" i="13"/>
  <c r="T70" i="13"/>
  <c r="R63" i="13"/>
  <c r="T52" i="13"/>
  <c r="S37" i="13"/>
  <c r="R5" i="13"/>
  <c r="J8" i="13"/>
  <c r="U55" i="13"/>
  <c r="W109" i="13"/>
  <c r="C97" i="13"/>
  <c r="T100" i="13"/>
  <c r="M116" i="13"/>
  <c r="R120" i="13"/>
  <c r="W89" i="13"/>
  <c r="H89" i="13"/>
  <c r="U126" i="13"/>
  <c r="W22" i="13"/>
  <c r="R28" i="13"/>
  <c r="I109" i="13"/>
  <c r="P115" i="13"/>
  <c r="S118" i="13"/>
  <c r="V99" i="13"/>
  <c r="H93" i="13"/>
  <c r="S98" i="13"/>
  <c r="C83" i="13"/>
  <c r="S104" i="13"/>
  <c r="P16" i="13"/>
  <c r="U73" i="13"/>
  <c r="S94" i="13"/>
  <c r="J94" i="13"/>
  <c r="C101" i="13"/>
  <c r="T124" i="13"/>
  <c r="C96" i="13"/>
  <c r="AA9" i="13"/>
  <c r="AB115" i="13"/>
  <c r="Q117" i="13"/>
  <c r="U24" i="13"/>
  <c r="I115" i="13"/>
  <c r="M111" i="13"/>
  <c r="AA18" i="13"/>
  <c r="V107" i="13"/>
  <c r="S119" i="13"/>
  <c r="AB70" i="13"/>
  <c r="I63" i="13"/>
  <c r="T56" i="13"/>
  <c r="Q43" i="13"/>
  <c r="H7" i="13"/>
  <c r="J5" i="13"/>
  <c r="AB55" i="13"/>
  <c r="AB109" i="13"/>
  <c r="M115" i="13"/>
  <c r="Q115" i="13"/>
  <c r="AA81" i="13"/>
  <c r="I121" i="13"/>
  <c r="Q95" i="13"/>
  <c r="R95" i="13"/>
  <c r="W121" i="13"/>
  <c r="H36" i="13"/>
  <c r="R35" i="13"/>
  <c r="H85" i="13"/>
  <c r="Q96" i="13"/>
  <c r="S70" i="13"/>
  <c r="I104" i="13"/>
  <c r="S53" i="13"/>
  <c r="R18" i="13"/>
  <c r="AB56" i="13"/>
  <c r="J75" i="13"/>
  <c r="W82" i="13"/>
  <c r="U99" i="13"/>
  <c r="I123" i="13"/>
  <c r="P37" i="13"/>
  <c r="M108" i="13"/>
  <c r="U52" i="13"/>
  <c r="U63" i="13"/>
  <c r="C9" i="13"/>
  <c r="Q81" i="13"/>
  <c r="J115" i="13"/>
  <c r="U120" i="13"/>
  <c r="V111" i="13"/>
  <c r="V125" i="13"/>
  <c r="W20" i="13"/>
  <c r="W101" i="13"/>
  <c r="R83" i="13"/>
  <c r="P73" i="13"/>
  <c r="U116" i="13"/>
  <c r="H113" i="13"/>
  <c r="V111" i="10"/>
  <c r="T34" i="10"/>
  <c r="AA137" i="10"/>
  <c r="Q120" i="10"/>
  <c r="Q108" i="10"/>
  <c r="R37" i="10"/>
  <c r="R35" i="10"/>
  <c r="S17" i="10"/>
  <c r="W130" i="10"/>
  <c r="R101" i="10"/>
  <c r="U36" i="10"/>
  <c r="U116" i="10"/>
  <c r="T101" i="10"/>
  <c r="U26" i="10"/>
  <c r="T53" i="10"/>
  <c r="P22" i="10"/>
  <c r="S127" i="10"/>
  <c r="V33" i="10"/>
  <c r="U113" i="10"/>
  <c r="U121" i="10"/>
  <c r="T127" i="10"/>
  <c r="AB124" i="10"/>
  <c r="C113" i="10"/>
  <c r="T7" i="10"/>
  <c r="I54" i="10"/>
  <c r="P132" i="10"/>
  <c r="J124" i="10"/>
  <c r="AA107" i="10"/>
  <c r="U120" i="10"/>
  <c r="H78" i="10"/>
  <c r="S33" i="10"/>
  <c r="W27" i="10"/>
  <c r="T102" i="10"/>
  <c r="AA125" i="10"/>
  <c r="Q103" i="10"/>
  <c r="J119" i="10"/>
  <c r="V125" i="10"/>
  <c r="C32" i="10"/>
  <c r="P24" i="10"/>
  <c r="AB34" i="10"/>
  <c r="P125" i="10"/>
  <c r="S100" i="10"/>
  <c r="H119" i="10"/>
  <c r="M113" i="10"/>
  <c r="I121" i="10"/>
  <c r="C8" i="10"/>
  <c r="H106" i="10"/>
  <c r="H107" i="10"/>
  <c r="Q118" i="10"/>
  <c r="AB108" i="10"/>
  <c r="AB121" i="10"/>
  <c r="J52" i="10"/>
  <c r="V38" i="10"/>
  <c r="V131" i="10"/>
  <c r="C93" i="10"/>
  <c r="P115" i="10"/>
  <c r="H120" i="10"/>
  <c r="R123" i="10"/>
  <c r="W136" i="10"/>
  <c r="AA119" i="10"/>
  <c r="R132" i="10"/>
  <c r="Q132" i="10"/>
  <c r="I132" i="10"/>
  <c r="P117" i="10"/>
  <c r="R127" i="10"/>
  <c r="W107" i="10"/>
  <c r="S93" i="10"/>
  <c r="M92" i="10"/>
  <c r="I108" i="10"/>
  <c r="Q101" i="10"/>
  <c r="W36" i="10"/>
  <c r="U100" i="10"/>
  <c r="Q93" i="10"/>
  <c r="I124" i="10"/>
  <c r="P107" i="10"/>
  <c r="P34" i="10"/>
  <c r="AA121" i="10"/>
  <c r="Q78" i="10"/>
  <c r="Q33" i="10"/>
  <c r="M103" i="10"/>
  <c r="T113" i="10"/>
  <c r="H125" i="10"/>
  <c r="S78" i="10"/>
  <c r="V8" i="10"/>
  <c r="I46" i="10"/>
  <c r="P12" i="10"/>
  <c r="S82" i="10"/>
  <c r="R22" i="10"/>
  <c r="U21" i="10"/>
  <c r="W86" i="10"/>
  <c r="T15" i="10"/>
  <c r="P120" i="10"/>
  <c r="W131" i="10"/>
  <c r="AB136" i="10"/>
  <c r="S118" i="10"/>
  <c r="U134" i="10"/>
  <c r="V117" i="10"/>
  <c r="P130" i="10"/>
  <c r="V119" i="10"/>
  <c r="C130" i="10"/>
  <c r="W106" i="10"/>
  <c r="V127" i="10"/>
  <c r="J107" i="10"/>
  <c r="Q100" i="10"/>
  <c r="C109" i="10"/>
  <c r="R108" i="10"/>
  <c r="C101" i="10"/>
  <c r="Q112" i="10"/>
  <c r="H92" i="10"/>
  <c r="Q92" i="10"/>
  <c r="P124" i="10"/>
  <c r="I94" i="10"/>
  <c r="C29" i="10"/>
  <c r="J121" i="10"/>
  <c r="R33" i="10"/>
  <c r="J137" i="10"/>
  <c r="R86" i="10"/>
  <c r="W113" i="10"/>
  <c r="Q125" i="10"/>
  <c r="Q24" i="10"/>
  <c r="I17" i="10"/>
  <c r="C21" i="10"/>
  <c r="T115" i="10"/>
  <c r="W35" i="10"/>
  <c r="M85" i="10"/>
  <c r="H7" i="10"/>
  <c r="R23" i="10"/>
  <c r="T123" i="10"/>
  <c r="U130" i="10"/>
  <c r="J136" i="10"/>
  <c r="W92" i="10"/>
  <c r="I136" i="10"/>
  <c r="H117" i="10"/>
  <c r="J133" i="10"/>
  <c r="P111" i="10"/>
  <c r="R120" i="10"/>
  <c r="S136" i="10"/>
  <c r="P129" i="10"/>
  <c r="C106" i="10"/>
  <c r="C127" i="10"/>
  <c r="Q107" i="10"/>
  <c r="V100" i="10"/>
  <c r="M83" i="10"/>
  <c r="S108" i="10"/>
  <c r="W101" i="10"/>
  <c r="S112" i="10"/>
  <c r="T83" i="10"/>
  <c r="S92" i="10"/>
  <c r="T109" i="10"/>
  <c r="AB94" i="10"/>
  <c r="C26" i="10"/>
  <c r="P121" i="10"/>
  <c r="V32" i="10"/>
  <c r="R137" i="10"/>
  <c r="J86" i="10"/>
  <c r="M112" i="10"/>
  <c r="U125" i="10"/>
  <c r="S24" i="10"/>
  <c r="R53" i="10"/>
  <c r="T82" i="10"/>
  <c r="H30" i="10"/>
  <c r="W11" i="10"/>
  <c r="Q22" i="10"/>
  <c r="V6" i="10"/>
  <c r="T26" i="10"/>
  <c r="H128" i="10"/>
  <c r="M101" i="10"/>
  <c r="C92" i="10"/>
  <c r="AB46" i="10"/>
  <c r="R135" i="10"/>
  <c r="R111" i="10"/>
  <c r="S132" i="10"/>
  <c r="Q106" i="10"/>
  <c r="W119" i="10"/>
  <c r="V133" i="10"/>
  <c r="U128" i="10"/>
  <c r="P105" i="10"/>
  <c r="W127" i="10"/>
  <c r="J103" i="10"/>
  <c r="C100" i="10"/>
  <c r="M93" i="10"/>
  <c r="U108" i="10"/>
  <c r="I83" i="10"/>
  <c r="U112" i="10"/>
  <c r="J83" i="10"/>
  <c r="V92" i="10"/>
  <c r="H109" i="10"/>
  <c r="S94" i="10"/>
  <c r="C23" i="10"/>
  <c r="Q121" i="10"/>
  <c r="V29" i="10"/>
  <c r="S137" i="10"/>
  <c r="T36" i="10"/>
  <c r="H103" i="10"/>
  <c r="C125" i="10"/>
  <c r="V24" i="10"/>
  <c r="S53" i="10"/>
  <c r="T4" i="10"/>
  <c r="P21" i="10"/>
  <c r="W30" i="10"/>
  <c r="J19" i="10"/>
  <c r="C54" i="10"/>
  <c r="R102" i="10"/>
  <c r="T81" i="10"/>
  <c r="AA105" i="10"/>
  <c r="C134" i="10"/>
  <c r="S106" i="10"/>
  <c r="AA131" i="10"/>
  <c r="V105" i="10"/>
  <c r="C119" i="10"/>
  <c r="T131" i="10"/>
  <c r="V123" i="10"/>
  <c r="U104" i="10"/>
  <c r="I127" i="10"/>
  <c r="S103" i="10"/>
  <c r="W100" i="10"/>
  <c r="J92" i="10"/>
  <c r="H108" i="10"/>
  <c r="I93" i="10"/>
  <c r="V112" i="10"/>
  <c r="P83" i="10"/>
  <c r="Q124" i="10"/>
  <c r="AA109" i="10"/>
  <c r="U94" i="10"/>
  <c r="C20" i="10"/>
  <c r="S121" i="10"/>
  <c r="V26" i="10"/>
  <c r="T137" i="10"/>
  <c r="U32" i="10"/>
  <c r="J100" i="10"/>
  <c r="W125" i="10"/>
  <c r="H21" i="10"/>
  <c r="P4" i="10"/>
  <c r="H6" i="10"/>
  <c r="V21" i="10"/>
  <c r="T6" i="10"/>
  <c r="J128" i="10"/>
  <c r="C110" i="10"/>
  <c r="J132" i="10"/>
  <c r="Q129" i="10"/>
  <c r="P92" i="10"/>
  <c r="J45" i="10"/>
  <c r="Q24" i="12"/>
  <c r="W113" i="12"/>
  <c r="Q83" i="12"/>
  <c r="C11" i="12"/>
  <c r="M115" i="12"/>
  <c r="J52" i="12"/>
  <c r="Q116" i="12"/>
  <c r="C19" i="12"/>
  <c r="P112" i="12"/>
  <c r="Q101" i="12"/>
  <c r="Q29" i="12"/>
  <c r="M76" i="12"/>
  <c r="R27" i="12"/>
  <c r="I27" i="12"/>
  <c r="T26" i="12"/>
  <c r="AB18" i="12"/>
  <c r="R24" i="12"/>
  <c r="I36" i="12"/>
  <c r="W35" i="12"/>
  <c r="C26" i="12"/>
  <c r="J30" i="12"/>
  <c r="V13" i="12"/>
  <c r="T34" i="12"/>
  <c r="T25" i="12"/>
  <c r="T16" i="12"/>
  <c r="T4" i="12"/>
  <c r="W27" i="12"/>
  <c r="W15" i="12"/>
  <c r="R37" i="12"/>
  <c r="R25" i="12"/>
  <c r="R13" i="12"/>
  <c r="U36" i="12"/>
  <c r="U27" i="12"/>
  <c r="U18" i="12"/>
  <c r="U6" i="12"/>
  <c r="AA32" i="12"/>
  <c r="AA23" i="12"/>
  <c r="AA14" i="12"/>
  <c r="J28" i="12"/>
  <c r="AB71" i="12"/>
  <c r="I28" i="12"/>
  <c r="I16" i="12"/>
  <c r="AA37" i="12"/>
  <c r="AA19" i="12"/>
  <c r="W37" i="12"/>
  <c r="U51" i="12"/>
  <c r="T77" i="12"/>
  <c r="W80" i="12"/>
  <c r="J79" i="12"/>
  <c r="W76" i="12"/>
  <c r="AB90" i="12"/>
  <c r="U117" i="12"/>
  <c r="AB104" i="12"/>
  <c r="AA122" i="12"/>
  <c r="AA106" i="12"/>
  <c r="H56" i="12"/>
  <c r="AB74" i="12"/>
  <c r="AB106" i="12"/>
  <c r="Q105" i="12"/>
  <c r="T90" i="12"/>
  <c r="W107" i="12"/>
  <c r="R117" i="12"/>
  <c r="T80" i="12"/>
  <c r="T58" i="12"/>
  <c r="I98" i="12"/>
  <c r="W58" i="12"/>
  <c r="I86" i="12"/>
  <c r="P98" i="12"/>
  <c r="W52" i="12"/>
  <c r="P79" i="12"/>
  <c r="W104" i="12"/>
  <c r="AA57" i="12"/>
  <c r="AB98" i="12"/>
  <c r="T44" i="12"/>
  <c r="V97" i="12"/>
  <c r="U61" i="12"/>
  <c r="U76" i="12"/>
  <c r="U87" i="12"/>
  <c r="M45" i="12"/>
  <c r="Q12" i="12"/>
  <c r="Q119" i="12"/>
  <c r="R90" i="12"/>
  <c r="S121" i="12"/>
  <c r="Q10" i="12"/>
  <c r="W122" i="12"/>
  <c r="C75" i="12"/>
  <c r="C13" i="12"/>
  <c r="V118" i="12"/>
  <c r="U31" i="12"/>
  <c r="V17" i="12"/>
  <c r="H43" i="12"/>
  <c r="AB12" i="12"/>
  <c r="T35" i="12"/>
  <c r="Q23" i="12"/>
  <c r="S12" i="12"/>
  <c r="V20" i="12"/>
  <c r="Q32" i="12"/>
  <c r="C32" i="12"/>
  <c r="S21" i="12"/>
  <c r="V28" i="12"/>
  <c r="J12" i="12"/>
  <c r="AA33" i="12"/>
  <c r="AA24" i="12"/>
  <c r="AA15" i="12"/>
  <c r="Q117" i="12"/>
  <c r="C27" i="12"/>
  <c r="C15" i="12"/>
  <c r="V36" i="12"/>
  <c r="V24" i="12"/>
  <c r="V12" i="12"/>
  <c r="AB35" i="12"/>
  <c r="AB26" i="12"/>
  <c r="AB17" i="12"/>
  <c r="AB5" i="12"/>
  <c r="H32" i="12"/>
  <c r="H23" i="12"/>
  <c r="H14" i="12"/>
  <c r="J25" i="12"/>
  <c r="H116" i="12"/>
  <c r="U26" i="12"/>
  <c r="U14" i="12"/>
  <c r="H37" i="12"/>
  <c r="H19" i="12"/>
  <c r="C55" i="12"/>
  <c r="W125" i="12"/>
  <c r="C96" i="12"/>
  <c r="Q30" i="12"/>
  <c r="R61" i="12"/>
  <c r="AA80" i="12"/>
  <c r="C4" i="12"/>
  <c r="P124" i="12"/>
  <c r="U28" i="12"/>
  <c r="U13" i="12"/>
  <c r="AA63" i="12"/>
  <c r="S6" i="12"/>
  <c r="R29" i="12"/>
  <c r="W20" i="12"/>
  <c r="V5" i="12"/>
  <c r="R18" i="12"/>
  <c r="R26" i="12"/>
  <c r="AB27" i="12"/>
  <c r="C20" i="12"/>
  <c r="J27" i="12"/>
  <c r="R7" i="12"/>
  <c r="H33" i="12"/>
  <c r="H24" i="12"/>
  <c r="H15" i="12"/>
  <c r="S37" i="12"/>
  <c r="S25" i="12"/>
  <c r="S13" i="12"/>
  <c r="J35" i="12"/>
  <c r="J23" i="12"/>
  <c r="J7" i="12"/>
  <c r="I35" i="12"/>
  <c r="I26" i="12"/>
  <c r="I17" i="12"/>
  <c r="I5" i="12"/>
  <c r="P31" i="12"/>
  <c r="P22" i="12"/>
  <c r="P58" i="12"/>
  <c r="Q18" i="12"/>
  <c r="W102" i="12"/>
  <c r="J9" i="12"/>
  <c r="U8" i="12"/>
  <c r="C87" i="12"/>
  <c r="S32" i="12"/>
  <c r="J78" i="12"/>
  <c r="U54" i="12"/>
  <c r="U55" i="12"/>
  <c r="Q20" i="12"/>
  <c r="I6" i="12"/>
  <c r="R58" i="12"/>
  <c r="H98" i="12"/>
  <c r="T23" i="12"/>
  <c r="Q17" i="12"/>
  <c r="V32" i="12"/>
  <c r="V14" i="12"/>
  <c r="R20" i="12"/>
  <c r="AB21" i="12"/>
  <c r="S15" i="12"/>
  <c r="V25" i="12"/>
  <c r="V11" i="12"/>
  <c r="P32" i="12"/>
  <c r="P23" i="12"/>
  <c r="P14" i="12"/>
  <c r="W36" i="12"/>
  <c r="W24" i="12"/>
  <c r="W12" i="12"/>
  <c r="R34" i="12"/>
  <c r="R22" i="12"/>
  <c r="R11" i="12"/>
  <c r="Q34" i="12"/>
  <c r="Q25" i="12"/>
  <c r="Q16" i="12"/>
  <c r="Q4" i="12"/>
  <c r="T30" i="12"/>
  <c r="T21" i="12"/>
  <c r="S64" i="12"/>
  <c r="R108" i="12"/>
  <c r="AB60" i="12"/>
  <c r="S44" i="12"/>
  <c r="S26" i="12"/>
  <c r="AA93" i="12"/>
  <c r="C57" i="12"/>
  <c r="AB56" i="12"/>
  <c r="W23" i="12"/>
  <c r="W26" i="12"/>
  <c r="AA84" i="12"/>
  <c r="R36" i="12"/>
  <c r="I21" i="12"/>
  <c r="W14" i="12"/>
  <c r="S30" i="12"/>
  <c r="P12" i="12"/>
  <c r="Q14" i="12"/>
  <c r="AB15" i="12"/>
  <c r="V7" i="12"/>
  <c r="J24" i="12"/>
  <c r="J6" i="12"/>
  <c r="T31" i="12"/>
  <c r="T22" i="12"/>
  <c r="T13" i="12"/>
  <c r="C36" i="12"/>
  <c r="C24" i="12"/>
  <c r="C12" i="12"/>
  <c r="V33" i="12"/>
  <c r="V21" i="12"/>
  <c r="V6" i="12"/>
  <c r="U33" i="12"/>
  <c r="U24" i="12"/>
  <c r="U15" i="12"/>
  <c r="S74" i="12"/>
  <c r="AA29" i="12"/>
  <c r="AA20" i="12"/>
  <c r="AA7" i="12"/>
  <c r="J16" i="12"/>
  <c r="U35" i="12"/>
  <c r="U23" i="12"/>
  <c r="U7" i="12"/>
  <c r="AA31" i="12"/>
  <c r="AA13" i="12"/>
  <c r="W25" i="12"/>
  <c r="M108" i="12"/>
  <c r="V62" i="12"/>
  <c r="J110" i="12"/>
  <c r="AA44" i="12"/>
  <c r="H45" i="12"/>
  <c r="V55" i="12"/>
  <c r="AB117" i="12"/>
  <c r="M85" i="12"/>
  <c r="AB122" i="12"/>
  <c r="S54" i="12"/>
  <c r="H77" i="12"/>
  <c r="AA116" i="12"/>
  <c r="U118" i="12"/>
  <c r="Q58" i="12"/>
  <c r="U101" i="12"/>
  <c r="T85" i="12"/>
  <c r="W117" i="12"/>
  <c r="J10" i="12"/>
  <c r="M79" i="12"/>
  <c r="U105" i="12"/>
  <c r="W57" i="12"/>
  <c r="P118" i="12"/>
  <c r="J51" i="12"/>
  <c r="S35" i="12"/>
  <c r="M114" i="12"/>
  <c r="M86" i="12"/>
  <c r="Q33" i="12"/>
  <c r="W74" i="12"/>
  <c r="S20" i="12"/>
  <c r="AA99" i="12"/>
  <c r="R63" i="12"/>
  <c r="C23" i="12"/>
  <c r="J31" i="12"/>
  <c r="R17" i="12"/>
  <c r="AB33" i="12"/>
  <c r="P33" i="12"/>
  <c r="T17" i="12"/>
  <c r="P101" i="12"/>
  <c r="S24" i="12"/>
  <c r="Q5" i="12"/>
  <c r="I12" i="12"/>
  <c r="C14" i="12"/>
  <c r="P6" i="12"/>
  <c r="V22" i="12"/>
  <c r="R5" i="12"/>
  <c r="AA30" i="12"/>
  <c r="AA21" i="12"/>
  <c r="AA12" i="12"/>
  <c r="S34" i="12"/>
  <c r="S22" i="12"/>
  <c r="S11" i="12"/>
  <c r="J32" i="12"/>
  <c r="J20" i="12"/>
  <c r="J5" i="12"/>
  <c r="AB32" i="12"/>
  <c r="AB23" i="12"/>
  <c r="AB14" i="12"/>
  <c r="C95" i="12"/>
  <c r="H29" i="12"/>
  <c r="H20" i="12"/>
  <c r="H7" i="12"/>
  <c r="S29" i="12"/>
  <c r="M120" i="12"/>
  <c r="Q27" i="12"/>
  <c r="Q79" i="12"/>
  <c r="S14" i="12"/>
  <c r="AA105" i="12"/>
  <c r="C71" i="12"/>
  <c r="U37" i="12"/>
  <c r="V23" i="12"/>
  <c r="V29" i="12"/>
  <c r="U22" i="12"/>
  <c r="W29" i="12"/>
  <c r="I15" i="12"/>
  <c r="Q35" i="12"/>
  <c r="S18" i="12"/>
  <c r="R32" i="12"/>
  <c r="AB6" i="12"/>
  <c r="W7" i="12"/>
  <c r="S51" i="12"/>
  <c r="J21" i="12"/>
  <c r="V4" i="12"/>
  <c r="H30" i="12"/>
  <c r="H21" i="12"/>
  <c r="H12" i="12"/>
  <c r="W33" i="12"/>
  <c r="W21" i="12"/>
  <c r="W6" i="12"/>
  <c r="R31" i="12"/>
  <c r="R19" i="12"/>
  <c r="R4" i="12"/>
  <c r="I32" i="12"/>
  <c r="I23" i="12"/>
  <c r="I14" i="12"/>
  <c r="P37" i="12"/>
  <c r="P28" i="12"/>
  <c r="P19" i="12"/>
  <c r="P11" i="12"/>
  <c r="J11" i="12"/>
  <c r="I34" i="12"/>
  <c r="I22" i="12"/>
  <c r="I11" i="12"/>
  <c r="AA28" i="12"/>
  <c r="AA11" i="12"/>
  <c r="W19" i="12"/>
  <c r="H104" i="12"/>
  <c r="AB44" i="12"/>
  <c r="J74" i="12"/>
  <c r="M98" i="12"/>
  <c r="H85" i="12"/>
  <c r="H63" i="12"/>
  <c r="C79" i="12"/>
  <c r="Q54" i="12"/>
  <c r="I56" i="12"/>
  <c r="I90" i="12"/>
  <c r="T63" i="12"/>
  <c r="U63" i="12"/>
  <c r="W63" i="12"/>
  <c r="R86" i="12"/>
  <c r="V63" i="12"/>
  <c r="M112" i="12"/>
  <c r="R74" i="12"/>
  <c r="T50" i="12"/>
  <c r="H81" i="12"/>
  <c r="Q43" i="12"/>
  <c r="Q63" i="12"/>
  <c r="AA92" i="12"/>
  <c r="I82" i="12"/>
  <c r="S23" i="12"/>
  <c r="AA43" i="12"/>
  <c r="S50" i="12"/>
  <c r="Q21" i="12"/>
  <c r="W77" i="12"/>
  <c r="S5" i="12"/>
  <c r="U111" i="12"/>
  <c r="AA76" i="12"/>
  <c r="P55" i="12"/>
  <c r="R23" i="12"/>
  <c r="Q26" i="12"/>
  <c r="U16" i="12"/>
  <c r="P27" i="12"/>
  <c r="T7" i="12"/>
  <c r="S36" i="12"/>
  <c r="P36" i="12"/>
  <c r="P30" i="12"/>
  <c r="C5" i="12"/>
  <c r="R6" i="12"/>
  <c r="V37" i="12"/>
  <c r="V19" i="12"/>
  <c r="C117" i="12"/>
  <c r="P29" i="12"/>
  <c r="P20" i="12"/>
  <c r="P7" i="12"/>
  <c r="C33" i="12"/>
  <c r="C21" i="12"/>
  <c r="C6" i="12"/>
  <c r="V30" i="12"/>
  <c r="V18" i="12"/>
  <c r="AB45" i="12"/>
  <c r="Q31" i="12"/>
  <c r="Q22" i="12"/>
  <c r="Q13" i="12"/>
  <c r="T36" i="12"/>
  <c r="T27" i="12"/>
  <c r="T18" i="12"/>
  <c r="T6" i="12"/>
  <c r="J4" i="12"/>
  <c r="U32" i="12"/>
  <c r="U20" i="12"/>
  <c r="U5" i="12"/>
  <c r="H28" i="12"/>
  <c r="H11" i="12"/>
  <c r="W16" i="12"/>
  <c r="W71" i="12"/>
  <c r="J55" i="12"/>
  <c r="C84" i="12"/>
  <c r="Q44" i="12"/>
  <c r="AA79" i="12"/>
  <c r="V101" i="12"/>
  <c r="AB51" i="12"/>
  <c r="S78" i="12"/>
  <c r="R80" i="12"/>
  <c r="W55" i="12"/>
  <c r="S63" i="12"/>
  <c r="C93" i="12"/>
  <c r="P51" i="12"/>
  <c r="P86" i="12"/>
  <c r="I73" i="12"/>
  <c r="J85" i="12"/>
  <c r="AB113" i="12"/>
  <c r="H79" i="12"/>
  <c r="H72" i="12"/>
  <c r="R10" i="12"/>
  <c r="V82" i="12"/>
  <c r="H61" i="12"/>
  <c r="T64" i="12"/>
  <c r="U94" i="12"/>
  <c r="R43" i="12"/>
  <c r="Q78" i="12"/>
  <c r="R118" i="12"/>
  <c r="U72" i="12"/>
  <c r="W89" i="12"/>
  <c r="S17" i="12"/>
  <c r="C34" i="12"/>
  <c r="H73" i="12"/>
  <c r="Q15" i="12"/>
  <c r="Q92" i="12"/>
  <c r="C45" i="12"/>
  <c r="AA117" i="12"/>
  <c r="J81" i="12"/>
  <c r="C17" i="12"/>
  <c r="P15" i="12"/>
  <c r="C29" i="12"/>
  <c r="S33" i="12"/>
  <c r="R21" i="12"/>
  <c r="W5" i="12"/>
  <c r="C35" i="12"/>
  <c r="U34" i="12"/>
  <c r="P24" i="12"/>
  <c r="U25" i="12"/>
  <c r="U4" i="12"/>
  <c r="J36" i="12"/>
  <c r="J18" i="12"/>
  <c r="T37" i="12"/>
  <c r="T28" i="12"/>
  <c r="T19" i="12"/>
  <c r="T11" i="12"/>
  <c r="S31" i="12"/>
  <c r="S19" i="12"/>
  <c r="S4" i="12"/>
  <c r="J29" i="12"/>
  <c r="J17" i="12"/>
  <c r="I71" i="12"/>
  <c r="U30" i="12"/>
  <c r="U21" i="12"/>
  <c r="U12" i="12"/>
  <c r="AA35" i="12"/>
  <c r="AA26" i="12"/>
  <c r="AA17" i="12"/>
  <c r="AA5" i="12"/>
  <c r="C116" i="12"/>
  <c r="AB31" i="12"/>
  <c r="AB19" i="12"/>
  <c r="AB4" i="12"/>
  <c r="AA25" i="12"/>
  <c r="AA4" i="12"/>
  <c r="W13" i="12"/>
  <c r="P74" i="12"/>
  <c r="W43" i="12"/>
  <c r="H10" i="12"/>
  <c r="AB81" i="12"/>
  <c r="T104" i="12"/>
  <c r="Q74" i="12"/>
  <c r="U106" i="12"/>
  <c r="U82" i="12"/>
  <c r="C56" i="12"/>
  <c r="P85" i="12"/>
  <c r="J96" i="12"/>
  <c r="AA78" i="12"/>
  <c r="S80" i="12"/>
  <c r="T86" i="12"/>
  <c r="AB118" i="12"/>
  <c r="AB80" i="12"/>
  <c r="T82" i="12"/>
  <c r="AA58" i="12"/>
  <c r="V90" i="12"/>
  <c r="J86" i="12"/>
  <c r="T96" i="12"/>
  <c r="I72" i="12"/>
  <c r="Q107" i="12"/>
  <c r="AB72" i="12"/>
  <c r="C16" i="12"/>
  <c r="S109" i="12"/>
  <c r="AB85" i="12"/>
  <c r="W110" i="12"/>
  <c r="U62" i="12"/>
  <c r="C25" i="12"/>
  <c r="V106" i="12"/>
  <c r="P21" i="12"/>
  <c r="W17" i="12"/>
  <c r="H76" i="12"/>
  <c r="R33" i="12"/>
  <c r="I33" i="12"/>
  <c r="T5" i="12"/>
  <c r="AB24" i="12"/>
  <c r="V26" i="12"/>
  <c r="T14" i="12"/>
  <c r="I18" i="12"/>
  <c r="S27" i="12"/>
  <c r="V31" i="12"/>
  <c r="R14" i="12"/>
  <c r="P35" i="12"/>
  <c r="P26" i="12"/>
  <c r="P17" i="12"/>
  <c r="P5" i="12"/>
  <c r="S28" i="12"/>
  <c r="S16" i="12"/>
  <c r="S117" i="12"/>
  <c r="J26" i="12"/>
  <c r="J14" i="12"/>
  <c r="Q37" i="12"/>
  <c r="Q28" i="12"/>
  <c r="Q19" i="12"/>
  <c r="Q11" i="12"/>
  <c r="T33" i="12"/>
  <c r="T24" i="12"/>
  <c r="T15" i="12"/>
  <c r="J37" i="12"/>
  <c r="Q86" i="12"/>
  <c r="AB28" i="12"/>
  <c r="AB16" i="12"/>
  <c r="I116" i="12"/>
  <c r="H22" i="12"/>
  <c r="AB116" i="12"/>
  <c r="T51" i="12"/>
  <c r="I55" i="12"/>
  <c r="W99" i="12"/>
  <c r="J76" i="12"/>
  <c r="H74" i="12"/>
  <c r="W83" i="12"/>
  <c r="S116" i="12"/>
  <c r="AB101" i="12"/>
  <c r="V116" i="12"/>
  <c r="S99" i="12"/>
  <c r="AA55" i="12"/>
  <c r="M105" i="12"/>
  <c r="M96" i="12"/>
  <c r="AB78" i="12"/>
  <c r="T105" i="12"/>
  <c r="V113" i="12"/>
  <c r="W79" i="12"/>
  <c r="M10" i="12"/>
  <c r="AB93" i="12"/>
  <c r="P10" i="12"/>
  <c r="I64" i="12"/>
  <c r="R96" i="12"/>
  <c r="U43" i="12"/>
  <c r="AA72" i="12"/>
  <c r="M102" i="12"/>
  <c r="AB52" i="12"/>
  <c r="V96" i="12"/>
  <c r="T118" i="12"/>
  <c r="S95" i="12"/>
  <c r="W53" i="12"/>
  <c r="AA71" i="12"/>
  <c r="I30" i="12"/>
  <c r="AA18" i="12"/>
  <c r="R16" i="12"/>
  <c r="H26" i="12"/>
  <c r="AB54" i="12"/>
  <c r="I13" i="12"/>
  <c r="H4" i="12"/>
  <c r="Q80" i="12"/>
  <c r="R81" i="12"/>
  <c r="AA88" i="12"/>
  <c r="C80" i="12"/>
  <c r="T78" i="12"/>
  <c r="J90" i="12"/>
  <c r="V83" i="12"/>
  <c r="C50" i="12"/>
  <c r="M90" i="12"/>
  <c r="Q61" i="12"/>
  <c r="S43" i="12"/>
  <c r="W90" i="12"/>
  <c r="AA74" i="12"/>
  <c r="Q113" i="12"/>
  <c r="W72" i="12"/>
  <c r="AB97" i="12"/>
  <c r="S61" i="12"/>
  <c r="J44" i="12"/>
  <c r="V76" i="12"/>
  <c r="V10" i="12"/>
  <c r="C114" i="12"/>
  <c r="M123" i="12"/>
  <c r="R83" i="12"/>
  <c r="H102" i="12"/>
  <c r="AB94" i="12"/>
  <c r="J92" i="12"/>
  <c r="H94" i="12"/>
  <c r="M84" i="12"/>
  <c r="J104" i="12"/>
  <c r="J58" i="12"/>
  <c r="H91" i="12"/>
  <c r="H111" i="12"/>
  <c r="U89" i="12"/>
  <c r="Q110" i="12"/>
  <c r="W75" i="12"/>
  <c r="H57" i="12"/>
  <c r="P8" i="12"/>
  <c r="V103" i="12"/>
  <c r="AA103" i="12"/>
  <c r="W59" i="12"/>
  <c r="T73" i="12"/>
  <c r="I43" i="12"/>
  <c r="H75" i="12"/>
  <c r="V9" i="12"/>
  <c r="T56" i="12"/>
  <c r="H100" i="12"/>
  <c r="J95" i="12"/>
  <c r="W115" i="12"/>
  <c r="I60" i="12"/>
  <c r="AA83" i="12"/>
  <c r="V81" i="12"/>
  <c r="J84" i="12"/>
  <c r="W97" i="12"/>
  <c r="H108" i="12"/>
  <c r="H120" i="12"/>
  <c r="J50" i="12"/>
  <c r="AA96" i="12"/>
  <c r="T91" i="12"/>
  <c r="W94" i="12"/>
  <c r="AA113" i="12"/>
  <c r="J106" i="12"/>
  <c r="AB123" i="12"/>
  <c r="P125" i="12"/>
  <c r="P111" i="12"/>
  <c r="W124" i="12"/>
  <c r="W101" i="12"/>
  <c r="AA56" i="12"/>
  <c r="AB36" i="12"/>
  <c r="I24" i="12"/>
  <c r="H18" i="12"/>
  <c r="V15" i="12"/>
  <c r="P25" i="12"/>
  <c r="AB37" i="12"/>
  <c r="AB11" i="12"/>
  <c r="S112" i="12"/>
  <c r="I77" i="12"/>
  <c r="I110" i="12"/>
  <c r="Q50" i="12"/>
  <c r="V92" i="12"/>
  <c r="C90" i="12"/>
  <c r="H51" i="12"/>
  <c r="U93" i="12"/>
  <c r="U90" i="12"/>
  <c r="M74" i="12"/>
  <c r="H92" i="12"/>
  <c r="P63" i="12"/>
  <c r="AA98" i="12"/>
  <c r="R79" i="12"/>
  <c r="AB121" i="12"/>
  <c r="C72" i="12"/>
  <c r="U97" i="12"/>
  <c r="I44" i="12"/>
  <c r="AA61" i="12"/>
  <c r="I45" i="12"/>
  <c r="P72" i="12"/>
  <c r="M44" i="12"/>
  <c r="AB10" i="12"/>
  <c r="V114" i="12"/>
  <c r="H123" i="12"/>
  <c r="V64" i="12"/>
  <c r="W84" i="12"/>
  <c r="AA102" i="12"/>
  <c r="P102" i="12"/>
  <c r="Q98" i="12"/>
  <c r="R98" i="12"/>
  <c r="P77" i="12"/>
  <c r="C107" i="12"/>
  <c r="I51" i="12"/>
  <c r="R92" i="12"/>
  <c r="I113" i="12"/>
  <c r="M91" i="12"/>
  <c r="M111" i="12"/>
  <c r="R52" i="12"/>
  <c r="U75" i="12"/>
  <c r="I52" i="12"/>
  <c r="S71" i="12"/>
  <c r="M9" i="12"/>
  <c r="U103" i="12"/>
  <c r="T62" i="12"/>
  <c r="C59" i="12"/>
  <c r="J73" i="12"/>
  <c r="T43" i="12"/>
  <c r="W8" i="12"/>
  <c r="S56" i="12"/>
  <c r="T57" i="12"/>
  <c r="W100" i="12"/>
  <c r="AA95" i="12"/>
  <c r="C115" i="12"/>
  <c r="V61" i="12"/>
  <c r="H83" i="12"/>
  <c r="S81" i="12"/>
  <c r="T84" i="12"/>
  <c r="C97" i="12"/>
  <c r="W108" i="12"/>
  <c r="W120" i="12"/>
  <c r="AB61" i="12"/>
  <c r="I10" i="12"/>
  <c r="S76" i="12"/>
  <c r="H96" i="12"/>
  <c r="P81" i="12"/>
  <c r="Q91" i="12"/>
  <c r="H101" i="12"/>
  <c r="U116" i="12"/>
  <c r="U107" i="12"/>
  <c r="T124" i="12"/>
  <c r="S7" i="12"/>
  <c r="C37" i="12"/>
  <c r="R15" i="12"/>
  <c r="U19" i="12"/>
  <c r="AA6" i="12"/>
  <c r="R110" i="12"/>
  <c r="H17" i="12"/>
  <c r="I37" i="12"/>
  <c r="I4" i="12"/>
  <c r="W34" i="12"/>
  <c r="T81" i="12"/>
  <c r="T106" i="12"/>
  <c r="V109" i="12"/>
  <c r="P56" i="12"/>
  <c r="H110" i="12"/>
  <c r="H90" i="12"/>
  <c r="I104" i="12"/>
  <c r="W50" i="12"/>
  <c r="H55" i="12"/>
  <c r="J101" i="12"/>
  <c r="M80" i="12"/>
  <c r="R124" i="12"/>
  <c r="W44" i="12"/>
  <c r="R97" i="12"/>
  <c r="R45" i="12"/>
  <c r="P64" i="12"/>
  <c r="AB59" i="12"/>
  <c r="M57" i="12"/>
  <c r="V57" i="12"/>
  <c r="U114" i="12"/>
  <c r="C123" i="12"/>
  <c r="AA64" i="12"/>
  <c r="S77" i="12"/>
  <c r="R104" i="12"/>
  <c r="J120" i="12"/>
  <c r="S102" i="12"/>
  <c r="T102" i="12"/>
  <c r="H78" i="12"/>
  <c r="I109" i="12"/>
  <c r="I50" i="12"/>
  <c r="M93" i="12"/>
  <c r="P116" i="12"/>
  <c r="S92" i="12"/>
  <c r="J113" i="12"/>
  <c r="Q52" i="12"/>
  <c r="T75" i="12"/>
  <c r="H53" i="12"/>
  <c r="V71" i="12"/>
  <c r="T103" i="12"/>
  <c r="AB62" i="12"/>
  <c r="AA59" i="12"/>
  <c r="AB73" i="12"/>
  <c r="S52" i="12"/>
  <c r="C8" i="12"/>
  <c r="S57" i="12"/>
  <c r="I75" i="12"/>
  <c r="P59" i="12"/>
  <c r="C100" i="12"/>
  <c r="H95" i="12"/>
  <c r="V115" i="12"/>
  <c r="AA86" i="12"/>
  <c r="U83" i="12"/>
  <c r="Q81" i="12"/>
  <c r="R91" i="12"/>
  <c r="T97" i="12"/>
  <c r="C108" i="12"/>
  <c r="C120" i="12"/>
  <c r="I61" i="12"/>
  <c r="I58" i="12"/>
  <c r="U96" i="12"/>
  <c r="S82" i="12"/>
  <c r="J91" i="12"/>
  <c r="AA101" i="12"/>
  <c r="C31" i="12"/>
  <c r="R12" i="12"/>
  <c r="V35" i="12"/>
  <c r="H6" i="12"/>
  <c r="T117" i="12"/>
  <c r="P16" i="12"/>
  <c r="AB34" i="12"/>
  <c r="R112" i="12"/>
  <c r="W31" i="12"/>
  <c r="U77" i="12"/>
  <c r="AB84" i="12"/>
  <c r="P106" i="12"/>
  <c r="U110" i="12"/>
  <c r="AA110" i="12"/>
  <c r="I79" i="12"/>
  <c r="R44" i="12"/>
  <c r="AA111" i="12"/>
  <c r="U91" i="12"/>
  <c r="R105" i="12"/>
  <c r="U74" i="12"/>
  <c r="H8" i="12"/>
  <c r="W105" i="12"/>
  <c r="AB82" i="12"/>
  <c r="S113" i="12"/>
  <c r="V44" i="12"/>
  <c r="Q45" i="12"/>
  <c r="W86" i="12"/>
  <c r="S59" i="12"/>
  <c r="C52" i="12"/>
  <c r="Q60" i="12"/>
  <c r="C86" i="12"/>
  <c r="T114" i="12"/>
  <c r="C64" i="12"/>
  <c r="M78" i="12"/>
  <c r="S107" i="12"/>
  <c r="H122" i="12"/>
  <c r="I121" i="12"/>
  <c r="J116" i="12"/>
  <c r="J88" i="12"/>
  <c r="M110" i="12"/>
  <c r="I74" i="12"/>
  <c r="M94" i="12"/>
  <c r="J117" i="12"/>
  <c r="Q93" i="12"/>
  <c r="R116" i="12"/>
  <c r="AA52" i="12"/>
  <c r="S75" i="12"/>
  <c r="M8" i="12"/>
  <c r="U71" i="12"/>
  <c r="R103" i="12"/>
  <c r="H62" i="12"/>
  <c r="V59" i="12"/>
  <c r="P52" i="12"/>
  <c r="AA73" i="12"/>
  <c r="R53" i="12"/>
  <c r="T52" i="12"/>
  <c r="V8" i="12"/>
  <c r="M59" i="12"/>
  <c r="Q62" i="12"/>
  <c r="U100" i="12"/>
  <c r="V95" i="12"/>
  <c r="U115" i="12"/>
  <c r="H86" i="12"/>
  <c r="S83" i="12"/>
  <c r="W81" i="12"/>
  <c r="M95" i="12"/>
  <c r="U99" i="12"/>
  <c r="V108" i="12"/>
  <c r="V120" i="12"/>
  <c r="S60" i="12"/>
  <c r="M81" i="12"/>
  <c r="S96" i="12"/>
  <c r="R84" i="12"/>
  <c r="M97" i="12"/>
  <c r="U104" i="12"/>
  <c r="C28" i="12"/>
  <c r="V88" i="12"/>
  <c r="R35" i="12"/>
  <c r="V34" i="12"/>
  <c r="W30" i="12"/>
  <c r="AB29" i="12"/>
  <c r="P13" i="12"/>
  <c r="I31" i="12"/>
  <c r="AA34" i="12"/>
  <c r="W28" i="12"/>
  <c r="T55" i="12"/>
  <c r="M106" i="12"/>
  <c r="S110" i="12"/>
  <c r="T116" i="12"/>
  <c r="W116" i="12"/>
  <c r="U80" i="12"/>
  <c r="W45" i="12"/>
  <c r="U113" i="12"/>
  <c r="T93" i="12"/>
  <c r="V112" i="12"/>
  <c r="Q72" i="12"/>
  <c r="T10" i="12"/>
  <c r="P113" i="12"/>
  <c r="AB89" i="12"/>
  <c r="AB87" i="12"/>
  <c r="U44" i="12"/>
  <c r="H44" i="12"/>
  <c r="P45" i="12"/>
  <c r="V86" i="12"/>
  <c r="J54" i="12"/>
  <c r="R59" i="12"/>
  <c r="M54" i="12"/>
  <c r="I87" i="12"/>
  <c r="S114" i="12"/>
  <c r="J87" i="12"/>
  <c r="W64" i="12"/>
  <c r="S88" i="12"/>
  <c r="R109" i="12"/>
  <c r="S124" i="12"/>
  <c r="M122" i="12"/>
  <c r="C119" i="12"/>
  <c r="Q89" i="12"/>
  <c r="C111" i="12"/>
  <c r="C82" i="12"/>
  <c r="T98" i="12"/>
  <c r="I118" i="12"/>
  <c r="P94" i="12"/>
  <c r="M117" i="12"/>
  <c r="H52" i="12"/>
  <c r="Q75" i="12"/>
  <c r="J56" i="12"/>
  <c r="T71" i="12"/>
  <c r="Q103" i="12"/>
  <c r="AA62" i="12"/>
  <c r="Q59" i="12"/>
  <c r="Q53" i="12"/>
  <c r="W73" i="12"/>
  <c r="T8" i="12"/>
  <c r="S53" i="12"/>
  <c r="Q8" i="12"/>
  <c r="P62" i="12"/>
  <c r="T100" i="12"/>
  <c r="U95" i="12"/>
  <c r="T115" i="12"/>
  <c r="W87" i="12"/>
  <c r="AB83" i="12"/>
  <c r="C81" i="12"/>
  <c r="R99" i="12"/>
  <c r="U108" i="12"/>
  <c r="C22" i="12"/>
  <c r="V94" i="12"/>
  <c r="Q7" i="12"/>
  <c r="J33" i="12"/>
  <c r="C30" i="12"/>
  <c r="I29" i="12"/>
  <c r="T12" i="12"/>
  <c r="U29" i="12"/>
  <c r="H34" i="12"/>
  <c r="W22" i="12"/>
  <c r="V77" i="12"/>
  <c r="U81" i="12"/>
  <c r="P95" i="12"/>
  <c r="V122" i="12"/>
  <c r="S45" i="12"/>
  <c r="W78" i="12"/>
  <c r="U56" i="12"/>
  <c r="C58" i="12"/>
  <c r="C105" i="12"/>
  <c r="W119" i="12"/>
  <c r="I80" i="12"/>
  <c r="AB58" i="12"/>
  <c r="P115" i="12"/>
  <c r="AA90" i="12"/>
  <c r="T54" i="12"/>
  <c r="I54" i="12"/>
  <c r="U86" i="12"/>
  <c r="I57" i="12"/>
  <c r="U59" i="12"/>
  <c r="R64" i="12"/>
  <c r="P44" i="12"/>
  <c r="AB75" i="12"/>
  <c r="R114" i="12"/>
  <c r="U64" i="12"/>
  <c r="V89" i="12"/>
  <c r="W111" i="12"/>
  <c r="I89" i="12"/>
  <c r="I125" i="12"/>
  <c r="M121" i="12"/>
  <c r="P90" i="12"/>
  <c r="M116" i="12"/>
  <c r="M83" i="12"/>
  <c r="V102" i="12"/>
  <c r="P119" i="12"/>
  <c r="U98" i="12"/>
  <c r="M118" i="12"/>
  <c r="I8" i="12"/>
  <c r="P75" i="12"/>
  <c r="W56" i="12"/>
  <c r="P71" i="12"/>
  <c r="J103" i="12"/>
  <c r="C62" i="12"/>
  <c r="S8" i="12"/>
  <c r="U73" i="12"/>
  <c r="T9" i="12"/>
  <c r="U9" i="12"/>
  <c r="Q85" i="12"/>
  <c r="Q100" i="12"/>
  <c r="R95" i="12"/>
  <c r="S115" i="12"/>
  <c r="W51" i="12"/>
  <c r="I83" i="12"/>
  <c r="Q82" i="12"/>
  <c r="Q99" i="12"/>
  <c r="T108" i="12"/>
  <c r="T120" i="12"/>
  <c r="AB88" i="12"/>
  <c r="S86" i="12"/>
  <c r="P83" i="12"/>
  <c r="P96" i="12"/>
  <c r="AB95" i="12"/>
  <c r="U79" i="12"/>
  <c r="C106" i="12"/>
  <c r="R119" i="12"/>
  <c r="V84" i="12"/>
  <c r="C7" i="12"/>
  <c r="W32" i="12"/>
  <c r="V16" i="12"/>
  <c r="W18" i="12"/>
  <c r="AB20" i="12"/>
  <c r="H5" i="12"/>
  <c r="AB25" i="12"/>
  <c r="H31" i="12"/>
  <c r="W11" i="12"/>
  <c r="AB79" i="12"/>
  <c r="R106" i="12"/>
  <c r="U109" i="12"/>
  <c r="T45" i="12"/>
  <c r="T99" i="12"/>
  <c r="S79" i="12"/>
  <c r="S93" i="12"/>
  <c r="P43" i="12"/>
  <c r="I92" i="12"/>
  <c r="W92" i="12"/>
  <c r="AA50" i="12"/>
  <c r="M124" i="12"/>
  <c r="AA94" i="12"/>
  <c r="AA54" i="12"/>
  <c r="H54" i="12"/>
  <c r="S55" i="12"/>
  <c r="AB86" i="12"/>
  <c r="P60" i="12"/>
  <c r="S87" i="12"/>
  <c r="H87" i="12"/>
  <c r="R72" i="12"/>
  <c r="Q114" i="12"/>
  <c r="R60" i="12"/>
  <c r="AB64" i="12"/>
  <c r="S90" i="12"/>
  <c r="T119" i="12"/>
  <c r="Q102" i="12"/>
  <c r="C83" i="12"/>
  <c r="P122" i="12"/>
  <c r="C91" i="12"/>
  <c r="I117" i="12"/>
  <c r="U84" i="12"/>
  <c r="M104" i="12"/>
  <c r="R121" i="12"/>
  <c r="C102" i="12"/>
  <c r="S119" i="12"/>
  <c r="C9" i="12"/>
  <c r="M75" i="12"/>
  <c r="V56" i="12"/>
  <c r="AA9" i="12"/>
  <c r="W103" i="12"/>
  <c r="W62" i="12"/>
  <c r="S9" i="12"/>
  <c r="S73" i="12"/>
  <c r="I59" i="12"/>
  <c r="R56" i="12"/>
  <c r="AA85" i="12"/>
  <c r="M43" i="12"/>
  <c r="Q71" i="12"/>
  <c r="V100" i="12"/>
  <c r="Q97" i="12"/>
  <c r="R115" i="12"/>
  <c r="C51" i="12"/>
  <c r="U88" i="12"/>
  <c r="J82" i="12"/>
  <c r="P99" i="12"/>
  <c r="S108" i="12"/>
  <c r="S120" i="12"/>
  <c r="I88" i="12"/>
  <c r="M87" i="12"/>
  <c r="Q84" i="12"/>
  <c r="AA91" i="12"/>
  <c r="R71" i="12"/>
  <c r="AB30" i="12"/>
  <c r="J15" i="12"/>
  <c r="C18" i="12"/>
  <c r="I20" i="12"/>
  <c r="P4" i="12"/>
  <c r="I25" i="12"/>
  <c r="H25" i="12"/>
  <c r="W4" i="12"/>
  <c r="J77" i="12"/>
  <c r="Q51" i="12"/>
  <c r="T110" i="12"/>
  <c r="V110" i="12"/>
  <c r="R54" i="12"/>
  <c r="I102" i="12"/>
  <c r="T83" i="12"/>
  <c r="S101" i="12"/>
  <c r="J98" i="12"/>
  <c r="T94" i="12"/>
  <c r="V74" i="12"/>
  <c r="S58" i="12"/>
  <c r="M101" i="12"/>
  <c r="C54" i="12"/>
  <c r="J60" i="12"/>
  <c r="R55" i="12"/>
  <c r="Q64" i="12"/>
  <c r="V87" i="12"/>
  <c r="P54" i="12"/>
  <c r="AB114" i="12"/>
  <c r="J114" i="12"/>
  <c r="W60" i="12"/>
  <c r="H64" i="12"/>
  <c r="S91" i="12"/>
  <c r="V121" i="12"/>
  <c r="J89" i="12"/>
  <c r="I84" i="12"/>
  <c r="J125" i="12"/>
  <c r="P92" i="12"/>
  <c r="H118" i="12"/>
  <c r="Q77" i="12"/>
  <c r="I105" i="12"/>
  <c r="R122" i="12"/>
  <c r="P104" i="12"/>
  <c r="U121" i="12"/>
  <c r="T59" i="12"/>
  <c r="J53" i="12"/>
  <c r="Q56" i="12"/>
  <c r="R9" i="12"/>
  <c r="S103" i="12"/>
  <c r="S62" i="12"/>
  <c r="M56" i="12"/>
  <c r="R73" i="12"/>
  <c r="J62" i="12"/>
  <c r="P57" i="12"/>
  <c r="J43" i="12"/>
  <c r="C85" i="12"/>
  <c r="J75" i="12"/>
  <c r="S100" i="12"/>
  <c r="M99" i="12"/>
  <c r="Q115" i="12"/>
  <c r="V50" i="12"/>
  <c r="P91" i="12"/>
  <c r="AA82" i="12"/>
  <c r="S97" i="12"/>
  <c r="J99" i="12"/>
  <c r="Q108" i="12"/>
  <c r="R120" i="12"/>
  <c r="Q6" i="12"/>
  <c r="U11" i="12"/>
  <c r="T32" i="12"/>
  <c r="AA36" i="12"/>
  <c r="H71" i="12"/>
  <c r="AB7" i="12"/>
  <c r="J22" i="12"/>
  <c r="AB22" i="12"/>
  <c r="AA22" i="12"/>
  <c r="J108" i="12"/>
  <c r="AA77" i="12"/>
  <c r="V79" i="12"/>
  <c r="I122" i="12"/>
  <c r="AB109" i="12"/>
  <c r="W93" i="12"/>
  <c r="AA118" i="12"/>
  <c r="C61" i="12"/>
  <c r="J61" i="12"/>
  <c r="I101" i="12"/>
  <c r="J80" i="12"/>
  <c r="AB102" i="12"/>
  <c r="W54" i="12"/>
  <c r="M64" i="12"/>
  <c r="Q55" i="12"/>
  <c r="T87" i="12"/>
  <c r="M55" i="12"/>
  <c r="I114" i="12"/>
  <c r="U123" i="12"/>
  <c r="V60" i="12"/>
  <c r="R87" i="12"/>
  <c r="T92" i="12"/>
  <c r="T122" i="12"/>
  <c r="R102" i="12"/>
  <c r="M77" i="12"/>
  <c r="H58" i="12"/>
  <c r="J93" i="12"/>
  <c r="M119" i="12"/>
  <c r="I78" i="12"/>
  <c r="H106" i="12"/>
  <c r="Q125" i="12"/>
  <c r="J105" i="12"/>
  <c r="S122" i="12"/>
  <c r="AB53" i="12"/>
  <c r="U57" i="12"/>
  <c r="Q9" i="12"/>
  <c r="P103" i="12"/>
  <c r="R62" i="12"/>
  <c r="J57" i="12"/>
  <c r="Q73" i="12"/>
  <c r="C53" i="12"/>
  <c r="J59" i="12"/>
  <c r="W85" i="12"/>
  <c r="V52" i="12"/>
  <c r="P100" i="12"/>
  <c r="R100" i="12"/>
  <c r="AB115" i="12"/>
  <c r="J115" i="12"/>
  <c r="AB76" i="12"/>
  <c r="I95" i="12"/>
  <c r="H82" i="12"/>
  <c r="P97" i="12"/>
  <c r="AB99" i="12"/>
  <c r="P108" i="12"/>
  <c r="Q120" i="12"/>
  <c r="C88" i="12"/>
  <c r="Q104" i="12"/>
  <c r="C76" i="12"/>
  <c r="P18" i="12"/>
  <c r="H27" i="12"/>
  <c r="V27" i="12"/>
  <c r="P34" i="12"/>
  <c r="J34" i="12"/>
  <c r="AB13" i="12"/>
  <c r="H13" i="12"/>
  <c r="AA51" i="12"/>
  <c r="AB77" i="12"/>
  <c r="I85" i="12"/>
  <c r="C63" i="12"/>
  <c r="T74" i="12"/>
  <c r="AB55" i="12"/>
  <c r="V45" i="12"/>
  <c r="AA45" i="12"/>
  <c r="C60" i="12"/>
  <c r="R50" i="12"/>
  <c r="V58" i="12"/>
  <c r="M113" i="12"/>
  <c r="AB50" i="12"/>
  <c r="T107" i="12"/>
  <c r="S72" i="12"/>
  <c r="J64" i="12"/>
  <c r="J72" i="12"/>
  <c r="T61" i="12"/>
  <c r="P76" i="12"/>
  <c r="W10" i="12"/>
  <c r="W114" i="12"/>
  <c r="T123" i="12"/>
  <c r="Q87" i="12"/>
  <c r="M82" i="12"/>
  <c r="V98" i="12"/>
  <c r="AB92" i="12"/>
  <c r="M89" i="12"/>
  <c r="I93" i="12"/>
  <c r="J83" i="12"/>
  <c r="U102" i="12"/>
  <c r="M125" i="12"/>
  <c r="Q90" i="12"/>
  <c r="P110" i="12"/>
  <c r="R88" i="12"/>
  <c r="Q109" i="12"/>
  <c r="AA75" i="12"/>
  <c r="J8" i="12"/>
  <c r="AB57" i="12"/>
  <c r="M53" i="12"/>
  <c r="I103" i="12"/>
  <c r="C103" i="12"/>
  <c r="P9" i="12"/>
  <c r="V73" i="12"/>
  <c r="C73" i="12"/>
  <c r="AB43" i="12"/>
  <c r="J71" i="12"/>
  <c r="AA8" i="12"/>
  <c r="R85" i="12"/>
  <c r="W9" i="12"/>
  <c r="AA100" i="12"/>
  <c r="Q95" i="12"/>
  <c r="H115" i="12"/>
  <c r="U58" i="12"/>
  <c r="P84" i="12"/>
  <c r="H97" i="12"/>
  <c r="AA108" i="12"/>
  <c r="AA120" i="12"/>
  <c r="I120" i="12"/>
  <c r="T95" i="12"/>
  <c r="W95" i="12"/>
  <c r="V91" i="12"/>
  <c r="C94" i="12"/>
  <c r="H113" i="12"/>
  <c r="J94" i="12"/>
  <c r="I123" i="12"/>
  <c r="Q36" i="12"/>
  <c r="J19" i="12"/>
  <c r="I63" i="12"/>
  <c r="AB105" i="12"/>
  <c r="R76" i="12"/>
  <c r="AA60" i="12"/>
  <c r="H50" i="12"/>
  <c r="P107" i="12"/>
  <c r="AB103" i="12"/>
  <c r="J100" i="12"/>
  <c r="AA97" i="12"/>
  <c r="M61" i="12"/>
  <c r="T60" i="12"/>
  <c r="AA89" i="12"/>
  <c r="T121" i="12"/>
  <c r="C121" i="12"/>
  <c r="V124" i="12"/>
  <c r="W112" i="12"/>
  <c r="AB107" i="12"/>
  <c r="T89" i="12"/>
  <c r="AB112" i="12"/>
  <c r="J112" i="12"/>
  <c r="S118" i="12"/>
  <c r="T111" i="12"/>
  <c r="AA53" i="12"/>
  <c r="R82" i="12"/>
  <c r="C110" i="12"/>
  <c r="H9" i="12"/>
  <c r="J118" i="12"/>
  <c r="W98" i="12"/>
  <c r="J13" i="12"/>
  <c r="J45" i="12"/>
  <c r="AB63" i="12"/>
  <c r="V72" i="12"/>
  <c r="AA87" i="12"/>
  <c r="I94" i="12"/>
  <c r="S125" i="12"/>
  <c r="M103" i="12"/>
  <c r="M62" i="12"/>
  <c r="I115" i="12"/>
  <c r="I99" i="12"/>
  <c r="P61" i="12"/>
  <c r="U92" i="12"/>
  <c r="V123" i="12"/>
  <c r="W121" i="12"/>
  <c r="V80" i="12"/>
  <c r="R113" i="12"/>
  <c r="Q111" i="12"/>
  <c r="H93" i="12"/>
  <c r="T113" i="12"/>
  <c r="S123" i="12"/>
  <c r="J124" i="12"/>
  <c r="T101" i="12"/>
  <c r="C125" i="12"/>
  <c r="AB9" i="12"/>
  <c r="AB100" i="12"/>
  <c r="C74" i="12"/>
  <c r="W123" i="12"/>
  <c r="I100" i="12"/>
  <c r="H80" i="12"/>
  <c r="T29" i="12"/>
  <c r="I19" i="12"/>
  <c r="M63" i="12"/>
  <c r="T72" i="12"/>
  <c r="P50" i="12"/>
  <c r="S98" i="12"/>
  <c r="H103" i="12"/>
  <c r="AA115" i="12"/>
  <c r="V99" i="12"/>
  <c r="P87" i="12"/>
  <c r="P93" i="12"/>
  <c r="Q124" i="12"/>
  <c r="V107" i="12"/>
  <c r="R89" i="12"/>
  <c r="V117" i="12"/>
  <c r="H112" i="12"/>
  <c r="S94" i="12"/>
  <c r="H117" i="12"/>
  <c r="U125" i="12"/>
  <c r="I124" i="12"/>
  <c r="P73" i="12"/>
  <c r="Q96" i="12"/>
  <c r="I7" i="12"/>
  <c r="S84" i="12"/>
  <c r="T79" i="12"/>
  <c r="U17" i="12"/>
  <c r="J63" i="12"/>
  <c r="U50" i="12"/>
  <c r="V54" i="12"/>
  <c r="R93" i="12"/>
  <c r="Q121" i="12"/>
  <c r="R75" i="12"/>
  <c r="P53" i="12"/>
  <c r="U52" i="12"/>
  <c r="AB108" i="12"/>
  <c r="R51" i="12"/>
  <c r="H88" i="12"/>
  <c r="P105" i="12"/>
  <c r="H125" i="12"/>
  <c r="H109" i="12"/>
  <c r="V93" i="12"/>
  <c r="Q118" i="12"/>
  <c r="AA112" i="12"/>
  <c r="C98" i="12"/>
  <c r="J107" i="12"/>
  <c r="AA123" i="12"/>
  <c r="W88" i="12"/>
  <c r="AB124" i="12"/>
  <c r="M73" i="12"/>
  <c r="R125" i="12"/>
  <c r="R30" i="12"/>
  <c r="AA16" i="12"/>
  <c r="C44" i="12"/>
  <c r="J102" i="12"/>
  <c r="H60" i="12"/>
  <c r="R94" i="12"/>
  <c r="Q122" i="12"/>
  <c r="V75" i="12"/>
  <c r="R8" i="12"/>
  <c r="U53" i="12"/>
  <c r="U10" i="12"/>
  <c r="I108" i="12"/>
  <c r="P82" i="12"/>
  <c r="I97" i="12"/>
  <c r="W106" i="12"/>
  <c r="AA125" i="12"/>
  <c r="AA109" i="12"/>
  <c r="Q94" i="12"/>
  <c r="H119" i="12"/>
  <c r="I119" i="12"/>
  <c r="J119" i="12"/>
  <c r="S105" i="12"/>
  <c r="C124" i="12"/>
  <c r="R77" i="12"/>
  <c r="J109" i="12"/>
  <c r="T20" i="12"/>
  <c r="H16" i="12"/>
  <c r="U45" i="12"/>
  <c r="V104" i="12"/>
  <c r="S10" i="12"/>
  <c r="V125" i="12"/>
  <c r="M88" i="12"/>
  <c r="I53" i="12"/>
  <c r="V85" i="12"/>
  <c r="I76" i="12"/>
  <c r="U120" i="12"/>
  <c r="U78" i="12"/>
  <c r="C99" i="12"/>
  <c r="R107" i="12"/>
  <c r="C109" i="12"/>
  <c r="J111" i="12"/>
  <c r="R101" i="12"/>
  <c r="AA119" i="12"/>
  <c r="AB119" i="12"/>
  <c r="H105" i="12"/>
  <c r="P121" i="12"/>
  <c r="C89" i="12"/>
  <c r="U122" i="12"/>
  <c r="R28" i="12"/>
  <c r="AA107" i="12"/>
  <c r="M92" i="12"/>
  <c r="C118" i="12"/>
  <c r="H36" i="12"/>
  <c r="V51" i="12"/>
  <c r="AB110" i="12"/>
  <c r="I81" i="12"/>
  <c r="AA10" i="12"/>
  <c r="C92" i="12"/>
  <c r="S89" i="12"/>
  <c r="T53" i="12"/>
  <c r="S85" i="12"/>
  <c r="Q76" i="12"/>
  <c r="P120" i="12"/>
  <c r="R78" i="12"/>
  <c r="T109" i="12"/>
  <c r="W109" i="12"/>
  <c r="U112" i="12"/>
  <c r="V105" i="12"/>
  <c r="J121" i="12"/>
  <c r="Q123" i="12"/>
  <c r="S106" i="12"/>
  <c r="C122" i="12"/>
  <c r="C101" i="12"/>
  <c r="H124" i="12"/>
  <c r="V43" i="12"/>
  <c r="H99" i="12"/>
  <c r="AB125" i="12"/>
  <c r="P80" i="12"/>
  <c r="AA27" i="12"/>
  <c r="C104" i="12"/>
  <c r="P114" i="12"/>
  <c r="W82" i="12"/>
  <c r="M60" i="12"/>
  <c r="AA114" i="12"/>
  <c r="J122" i="12"/>
  <c r="M107" i="12"/>
  <c r="R57" i="12"/>
  <c r="H59" i="12"/>
  <c r="V53" i="12"/>
  <c r="AB120" i="12"/>
  <c r="P78" i="12"/>
  <c r="AB91" i="12"/>
  <c r="V111" i="12"/>
  <c r="I111" i="12"/>
  <c r="V119" i="12"/>
  <c r="Q106" i="12"/>
  <c r="R123" i="12"/>
  <c r="M58" i="12"/>
  <c r="T112" i="12"/>
  <c r="AA81" i="12"/>
  <c r="AB96" i="12"/>
  <c r="T125" i="12"/>
  <c r="S104" i="12"/>
  <c r="C43" i="12"/>
  <c r="W96" i="12"/>
  <c r="W61" i="12"/>
  <c r="H114" i="12"/>
  <c r="H84" i="12"/>
  <c r="M109" i="12"/>
  <c r="Q57" i="12"/>
  <c r="I62" i="12"/>
  <c r="AB8" i="12"/>
  <c r="P88" i="12"/>
  <c r="V78" i="12"/>
  <c r="I91" i="12"/>
  <c r="Q112" i="12"/>
  <c r="AB111" i="12"/>
  <c r="H121" i="12"/>
  <c r="H107" i="12"/>
  <c r="P123" i="12"/>
  <c r="AA124" i="12"/>
  <c r="P109" i="12"/>
  <c r="P89" i="12"/>
  <c r="AA121" i="12"/>
  <c r="Q88" i="12"/>
  <c r="R111" i="12"/>
  <c r="H35" i="12"/>
  <c r="T88" i="12"/>
  <c r="C10" i="12"/>
  <c r="AA104" i="12"/>
  <c r="T76" i="12"/>
  <c r="U60" i="12"/>
  <c r="U85" i="12"/>
  <c r="I106" i="12"/>
  <c r="I9" i="12"/>
  <c r="M100" i="12"/>
  <c r="J97" i="12"/>
  <c r="W91" i="12"/>
  <c r="I96" i="12"/>
  <c r="H89" i="12"/>
  <c r="W118" i="12"/>
  <c r="U119" i="12"/>
  <c r="U124" i="12"/>
  <c r="C112" i="12"/>
  <c r="I107" i="12"/>
  <c r="C77" i="12"/>
  <c r="I112" i="12"/>
  <c r="S111" i="12"/>
  <c r="C113" i="12"/>
  <c r="M72" i="12"/>
  <c r="P117" i="12"/>
  <c r="J123" i="12"/>
  <c r="AB65" i="11"/>
  <c r="S29" i="11"/>
  <c r="AB33" i="11"/>
  <c r="W109" i="11"/>
  <c r="T109" i="11"/>
  <c r="Q109" i="11"/>
  <c r="M109" i="11"/>
  <c r="R15" i="11"/>
  <c r="Q81" i="11"/>
  <c r="H109" i="11"/>
  <c r="C26" i="11"/>
  <c r="C109" i="11"/>
  <c r="AB26" i="11"/>
  <c r="C81" i="11"/>
  <c r="M55" i="11"/>
  <c r="W107" i="11"/>
  <c r="W90" i="11"/>
  <c r="AA26" i="11"/>
  <c r="T82" i="11"/>
  <c r="AA22" i="11"/>
  <c r="Q104" i="11"/>
  <c r="C57" i="11"/>
  <c r="U99" i="11"/>
  <c r="V64" i="11"/>
  <c r="AA94" i="11"/>
  <c r="H82" i="11"/>
  <c r="S31" i="11"/>
  <c r="S132" i="11"/>
  <c r="R132" i="11"/>
  <c r="W126" i="11"/>
  <c r="H58" i="11"/>
  <c r="S89" i="11"/>
  <c r="J32" i="11"/>
  <c r="AB135" i="11"/>
  <c r="R23" i="11"/>
  <c r="J105" i="11"/>
  <c r="S9" i="11"/>
  <c r="I102" i="11"/>
  <c r="Q89" i="11"/>
  <c r="Q77" i="11"/>
  <c r="V6" i="11"/>
  <c r="J99" i="11"/>
  <c r="J24" i="11"/>
  <c r="I109" i="11"/>
  <c r="T70" i="11"/>
  <c r="U118" i="11"/>
  <c r="H60" i="11"/>
  <c r="AB115" i="11"/>
  <c r="J69" i="11"/>
  <c r="W120" i="11"/>
  <c r="S97" i="11"/>
  <c r="Q113" i="11"/>
  <c r="M102" i="11"/>
  <c r="S105" i="11"/>
  <c r="M103" i="11"/>
  <c r="P132" i="11"/>
  <c r="AA134" i="11"/>
  <c r="AB121" i="11"/>
  <c r="H51" i="11"/>
  <c r="H115" i="11"/>
  <c r="T43" i="11"/>
  <c r="I92" i="11"/>
  <c r="M87" i="11"/>
  <c r="R51" i="11"/>
  <c r="V43" i="11"/>
  <c r="M64" i="11"/>
  <c r="H85" i="11"/>
  <c r="C102" i="11"/>
  <c r="AB127" i="11"/>
  <c r="C85" i="11"/>
  <c r="T51" i="11"/>
  <c r="U68" i="11"/>
  <c r="AB89" i="11"/>
  <c r="AB105" i="11"/>
  <c r="AA128" i="11"/>
  <c r="I66" i="11"/>
  <c r="AB15" i="11"/>
  <c r="S63" i="11"/>
  <c r="W87" i="11"/>
  <c r="U114" i="11"/>
  <c r="P57" i="11"/>
  <c r="V12" i="11"/>
  <c r="T64" i="11"/>
  <c r="S92" i="11"/>
  <c r="M118" i="11"/>
  <c r="J121" i="11"/>
  <c r="AA19" i="11"/>
  <c r="C69" i="11"/>
  <c r="T93" i="11"/>
  <c r="AA121" i="11"/>
  <c r="J23" i="11"/>
  <c r="S24" i="11"/>
  <c r="C34" i="11"/>
  <c r="I30" i="11"/>
  <c r="I21" i="11"/>
  <c r="I24" i="11"/>
  <c r="S21" i="11"/>
  <c r="T14" i="11"/>
  <c r="R8" i="11"/>
  <c r="Q26" i="11"/>
  <c r="T54" i="11"/>
  <c r="C63" i="11"/>
  <c r="T19" i="11"/>
  <c r="J27" i="11"/>
  <c r="W10" i="11"/>
  <c r="R26" i="11"/>
  <c r="U51" i="11"/>
  <c r="T68" i="11"/>
  <c r="P101" i="11"/>
  <c r="J19" i="11"/>
  <c r="U96" i="11"/>
  <c r="AA37" i="11"/>
  <c r="AB78" i="11"/>
  <c r="V27" i="11"/>
  <c r="AB113" i="11"/>
  <c r="U63" i="11"/>
  <c r="U105" i="11"/>
  <c r="AA65" i="11"/>
  <c r="V100" i="11"/>
  <c r="V96" i="11"/>
  <c r="I79" i="11"/>
  <c r="AB29" i="11"/>
  <c r="C93" i="11"/>
  <c r="M105" i="11"/>
  <c r="H71" i="11"/>
  <c r="U92" i="11"/>
  <c r="T52" i="11"/>
  <c r="S59" i="11"/>
  <c r="W50" i="11"/>
  <c r="AA126" i="11"/>
  <c r="U24" i="11"/>
  <c r="H116" i="11"/>
  <c r="M106" i="11"/>
  <c r="H79" i="11"/>
  <c r="C20" i="11"/>
  <c r="V102" i="11"/>
  <c r="J55" i="11"/>
  <c r="J114" i="11"/>
  <c r="T71" i="11"/>
  <c r="S120" i="11"/>
  <c r="W63" i="11"/>
  <c r="V118" i="11"/>
  <c r="H83" i="11"/>
  <c r="AB67" i="11"/>
  <c r="T97" i="11"/>
  <c r="AB102" i="11"/>
  <c r="H103" i="11"/>
  <c r="C113" i="11"/>
  <c r="C108" i="11"/>
  <c r="M134" i="11"/>
  <c r="T102" i="11"/>
  <c r="W125" i="11"/>
  <c r="H67" i="11"/>
  <c r="Q121" i="11"/>
  <c r="T57" i="11"/>
  <c r="J93" i="11"/>
  <c r="J45" i="11"/>
  <c r="P6" i="11"/>
  <c r="T44" i="11"/>
  <c r="Q65" i="11"/>
  <c r="P86" i="11"/>
  <c r="W102" i="11"/>
  <c r="C132" i="11"/>
  <c r="H5" i="11"/>
  <c r="H53" i="11"/>
  <c r="I70" i="11"/>
  <c r="T90" i="11"/>
  <c r="C107" i="11"/>
  <c r="C130" i="11"/>
  <c r="Q80" i="11"/>
  <c r="V20" i="11"/>
  <c r="R64" i="11"/>
  <c r="U90" i="11"/>
  <c r="Q115" i="11"/>
  <c r="M133" i="11"/>
  <c r="U19" i="11"/>
  <c r="T65" i="11"/>
  <c r="S93" i="11"/>
  <c r="W121" i="11"/>
  <c r="S43" i="11"/>
  <c r="AA20" i="11"/>
  <c r="C71" i="11"/>
  <c r="U94" i="11"/>
  <c r="V125" i="11"/>
  <c r="R24" i="11"/>
  <c r="AA29" i="11"/>
  <c r="W36" i="11"/>
  <c r="R31" i="11"/>
  <c r="R22" i="11"/>
  <c r="R29" i="11"/>
  <c r="V28" i="11"/>
  <c r="Q16" i="11"/>
  <c r="V10" i="11"/>
  <c r="J28" i="11"/>
  <c r="R55" i="11"/>
  <c r="S68" i="11"/>
  <c r="I27" i="11"/>
  <c r="H28" i="11"/>
  <c r="S11" i="11"/>
  <c r="P27" i="11"/>
  <c r="P51" i="11"/>
  <c r="S69" i="11"/>
  <c r="H101" i="11"/>
  <c r="AA25" i="11"/>
  <c r="AA102" i="11"/>
  <c r="AB55" i="11"/>
  <c r="H91" i="11"/>
  <c r="H43" i="11"/>
  <c r="P119" i="11"/>
  <c r="AB30" i="11"/>
  <c r="W114" i="11"/>
  <c r="AA122" i="11"/>
  <c r="C106" i="11"/>
  <c r="AB109" i="11"/>
  <c r="H29" i="11"/>
  <c r="S111" i="11"/>
  <c r="U128" i="11"/>
  <c r="T123" i="11"/>
  <c r="U59" i="11"/>
  <c r="W106" i="11"/>
  <c r="R59" i="11"/>
  <c r="AA77" i="11"/>
  <c r="R53" i="11"/>
  <c r="V132" i="11"/>
  <c r="W28" i="11"/>
  <c r="H120" i="11"/>
  <c r="V116" i="11"/>
  <c r="C91" i="11"/>
  <c r="I55" i="11"/>
  <c r="I114" i="11"/>
  <c r="V58" i="11"/>
  <c r="P120" i="11"/>
  <c r="I81" i="11"/>
  <c r="V130" i="11"/>
  <c r="H69" i="11"/>
  <c r="T120" i="11"/>
  <c r="AA85" i="11"/>
  <c r="U69" i="11"/>
  <c r="V97" i="11"/>
  <c r="U106" i="11"/>
  <c r="J128" i="11"/>
  <c r="AB114" i="11"/>
  <c r="J109" i="11"/>
  <c r="S102" i="11"/>
  <c r="R103" i="11"/>
  <c r="J127" i="11"/>
  <c r="P87" i="11"/>
  <c r="C125" i="11"/>
  <c r="M63" i="11"/>
  <c r="H94" i="11"/>
  <c r="M114" i="11"/>
  <c r="J7" i="11"/>
  <c r="S45" i="11"/>
  <c r="R66" i="11"/>
  <c r="AA79" i="11"/>
  <c r="S103" i="11"/>
  <c r="AA132" i="11"/>
  <c r="Q6" i="11"/>
  <c r="M54" i="11"/>
  <c r="AB70" i="11"/>
  <c r="Q91" i="11"/>
  <c r="Q108" i="11"/>
  <c r="H132" i="11"/>
  <c r="M121" i="11"/>
  <c r="H25" i="11"/>
  <c r="S65" i="11"/>
  <c r="S91" i="11"/>
  <c r="R116" i="11"/>
  <c r="M45" i="11"/>
  <c r="W20" i="11"/>
  <c r="U66" i="11"/>
  <c r="Q94" i="11"/>
  <c r="V123" i="11"/>
  <c r="P45" i="11"/>
  <c r="R33" i="11"/>
  <c r="C80" i="11"/>
  <c r="M96" i="11"/>
  <c r="I127" i="11"/>
  <c r="AA28" i="11"/>
  <c r="S32" i="11"/>
  <c r="J12" i="11"/>
  <c r="I33" i="11"/>
  <c r="C24" i="11"/>
  <c r="P33" i="11"/>
  <c r="U30" i="11"/>
  <c r="H37" i="11"/>
  <c r="R11" i="11"/>
  <c r="AA35" i="11"/>
  <c r="U108" i="11"/>
  <c r="W61" i="11"/>
  <c r="V103" i="11"/>
  <c r="M56" i="11"/>
  <c r="AB125" i="11"/>
  <c r="J20" i="11"/>
  <c r="U120" i="11"/>
  <c r="W5" i="11"/>
  <c r="P109" i="11"/>
  <c r="J6" i="11"/>
  <c r="I6" i="11"/>
  <c r="V81" i="11"/>
  <c r="U88" i="11"/>
  <c r="Q96" i="11"/>
  <c r="AA64" i="11"/>
  <c r="AB116" i="11"/>
  <c r="R70" i="11"/>
  <c r="Q88" i="11"/>
  <c r="AB59" i="11"/>
  <c r="AA50" i="11"/>
  <c r="H55" i="11"/>
  <c r="AA125" i="11"/>
  <c r="U9" i="11"/>
  <c r="R58" i="11"/>
  <c r="U58" i="11"/>
  <c r="M120" i="11"/>
  <c r="V59" i="11"/>
  <c r="H122" i="11"/>
  <c r="H77" i="11"/>
  <c r="C6" i="11"/>
  <c r="U70" i="11"/>
  <c r="U126" i="11"/>
  <c r="AB90" i="11"/>
  <c r="J83" i="11"/>
  <c r="W97" i="11"/>
  <c r="AA108" i="11"/>
  <c r="J129" i="11"/>
  <c r="J124" i="11"/>
  <c r="H113" i="11"/>
  <c r="Q103" i="11"/>
  <c r="I108" i="11"/>
  <c r="U130" i="11"/>
  <c r="I86" i="11"/>
  <c r="R133" i="11"/>
  <c r="I65" i="11"/>
  <c r="S104" i="11"/>
  <c r="M104" i="11"/>
  <c r="H9" i="11"/>
  <c r="C50" i="11"/>
  <c r="Q67" i="11"/>
  <c r="U87" i="11"/>
  <c r="T104" i="11"/>
  <c r="T133" i="11"/>
  <c r="I12" i="11"/>
  <c r="H56" i="11"/>
  <c r="AB71" i="11"/>
  <c r="P92" i="11"/>
  <c r="AA113" i="11"/>
  <c r="AB132" i="11"/>
  <c r="R44" i="11"/>
  <c r="J33" i="11"/>
  <c r="T66" i="11"/>
  <c r="R92" i="11"/>
  <c r="C118" i="11"/>
  <c r="I51" i="11"/>
  <c r="H23" i="11"/>
  <c r="W67" i="11"/>
  <c r="U100" i="11"/>
  <c r="U125" i="11"/>
  <c r="AB44" i="11"/>
  <c r="AB45" i="11"/>
  <c r="W82" i="11"/>
  <c r="T130" i="11"/>
  <c r="W29" i="11"/>
  <c r="W33" i="11"/>
  <c r="AA8" i="11"/>
  <c r="H34" i="11"/>
  <c r="C25" i="11"/>
  <c r="P34" i="11"/>
  <c r="S33" i="11"/>
  <c r="S54" i="11"/>
  <c r="W13" i="11"/>
  <c r="P29" i="11"/>
  <c r="AA59" i="11"/>
  <c r="V111" i="11"/>
  <c r="H86" i="11"/>
  <c r="V112" i="11"/>
  <c r="T62" i="11"/>
  <c r="AB14" i="11"/>
  <c r="AA11" i="11"/>
  <c r="R126" i="11"/>
  <c r="U7" i="11"/>
  <c r="V115" i="11"/>
  <c r="U33" i="11"/>
  <c r="R10" i="11"/>
  <c r="I105" i="11"/>
  <c r="V93" i="11"/>
  <c r="J90" i="11"/>
  <c r="M68" i="11"/>
  <c r="T4" i="11"/>
  <c r="C82" i="11"/>
  <c r="W89" i="11"/>
  <c r="W64" i="11"/>
  <c r="P24" i="11"/>
  <c r="I59" i="11"/>
  <c r="H4" i="11"/>
  <c r="P59" i="11"/>
  <c r="C70" i="11"/>
  <c r="AA62" i="11"/>
  <c r="W6" i="11"/>
  <c r="AB62" i="11"/>
  <c r="H126" i="11"/>
  <c r="AB77" i="11"/>
  <c r="S7" i="11"/>
  <c r="J81" i="11"/>
  <c r="H128" i="11"/>
  <c r="V101" i="11"/>
  <c r="W108" i="11"/>
  <c r="AA97" i="11"/>
  <c r="T111" i="11"/>
  <c r="P102" i="11"/>
  <c r="P126" i="11"/>
  <c r="AB117" i="11"/>
  <c r="H108" i="11"/>
  <c r="J111" i="11"/>
  <c r="H133" i="11"/>
  <c r="S87" i="11"/>
  <c r="J87" i="11"/>
  <c r="P66" i="11"/>
  <c r="M108" i="11"/>
  <c r="C115" i="11"/>
  <c r="AB9" i="11"/>
  <c r="S51" i="11"/>
  <c r="P68" i="11"/>
  <c r="AA89" i="11"/>
  <c r="T105" i="11"/>
  <c r="C135" i="11"/>
  <c r="S14" i="11"/>
  <c r="V57" i="11"/>
  <c r="U80" i="11"/>
  <c r="P93" i="11"/>
  <c r="T114" i="11"/>
  <c r="U133" i="11"/>
  <c r="S57" i="11"/>
  <c r="AA43" i="11"/>
  <c r="T67" i="11"/>
  <c r="Q93" i="11"/>
  <c r="U121" i="11"/>
  <c r="H63" i="11"/>
  <c r="J25" i="11"/>
  <c r="AA80" i="11"/>
  <c r="AB103" i="11"/>
  <c r="H127" i="11"/>
  <c r="AA45" i="11"/>
  <c r="V50" i="11"/>
  <c r="I84" i="11"/>
  <c r="AB104" i="11"/>
  <c r="M132" i="11"/>
  <c r="W30" i="11"/>
  <c r="AB35" i="11"/>
  <c r="H13" i="11"/>
  <c r="AB36" i="11"/>
  <c r="AB27" i="11"/>
  <c r="V37" i="11"/>
  <c r="C35" i="11"/>
  <c r="Q55" i="11"/>
  <c r="V14" i="11"/>
  <c r="W31" i="11"/>
  <c r="M101" i="11"/>
  <c r="P117" i="11"/>
  <c r="P134" i="11"/>
  <c r="AA118" i="11"/>
  <c r="Q116" i="11"/>
  <c r="H54" i="11"/>
  <c r="T6" i="11"/>
  <c r="U132" i="11"/>
  <c r="AA13" i="11"/>
  <c r="P121" i="11"/>
  <c r="AA82" i="11"/>
  <c r="P15" i="11"/>
  <c r="H68" i="11"/>
  <c r="C126" i="11"/>
  <c r="AB98" i="11"/>
  <c r="P9" i="11"/>
  <c r="V9" i="11"/>
  <c r="W77" i="11"/>
  <c r="U113" i="11"/>
  <c r="C68" i="11"/>
  <c r="R71" i="11"/>
  <c r="W65" i="11"/>
  <c r="R4" i="11"/>
  <c r="P84" i="11"/>
  <c r="I71" i="11"/>
  <c r="M70" i="11"/>
  <c r="I9" i="11"/>
  <c r="Q70" i="11"/>
  <c r="W127" i="11"/>
  <c r="M89" i="11"/>
  <c r="R9" i="11"/>
  <c r="V85" i="11"/>
  <c r="W130" i="11"/>
  <c r="V120" i="11"/>
  <c r="AB120" i="11"/>
  <c r="I97" i="11"/>
  <c r="V113" i="11"/>
  <c r="I103" i="11"/>
  <c r="M127" i="11"/>
  <c r="J120" i="11"/>
  <c r="M113" i="11"/>
  <c r="V108" i="11"/>
  <c r="V135" i="11"/>
  <c r="Q90" i="11"/>
  <c r="J82" i="11"/>
  <c r="P67" i="11"/>
  <c r="R114" i="11"/>
  <c r="I63" i="11"/>
  <c r="R14" i="11"/>
  <c r="C53" i="11"/>
  <c r="H70" i="11"/>
  <c r="S90" i="11"/>
  <c r="P108" i="11"/>
  <c r="H44" i="11"/>
  <c r="W15" i="11"/>
  <c r="H59" i="11"/>
  <c r="U81" i="11"/>
  <c r="M94" i="11"/>
  <c r="M115" i="11"/>
  <c r="I135" i="11"/>
  <c r="R80" i="11"/>
  <c r="V44" i="11"/>
  <c r="J70" i="11"/>
  <c r="P94" i="11"/>
  <c r="Q125" i="11"/>
  <c r="C65" i="11"/>
  <c r="AB43" i="11"/>
  <c r="V82" i="11"/>
  <c r="AA104" i="11"/>
  <c r="P130" i="11"/>
  <c r="W51" i="11"/>
  <c r="AA51" i="11"/>
  <c r="T85" i="11"/>
  <c r="V107" i="11"/>
  <c r="C133" i="11"/>
  <c r="R32" i="11"/>
  <c r="W21" i="11"/>
  <c r="AB8" i="11"/>
  <c r="Q12" i="11"/>
  <c r="Q29" i="11"/>
  <c r="T12" i="11"/>
  <c r="P8" i="11"/>
  <c r="J56" i="11"/>
  <c r="R16" i="11"/>
  <c r="Q128" i="11"/>
  <c r="W123" i="11"/>
  <c r="W9" i="11"/>
  <c r="M124" i="11"/>
  <c r="AB51" i="11"/>
  <c r="AA110" i="11"/>
  <c r="U12" i="11"/>
  <c r="AB95" i="11"/>
  <c r="T29" i="11"/>
  <c r="V127" i="11"/>
  <c r="Q23" i="11"/>
  <c r="P25" i="11"/>
  <c r="W81" i="11"/>
  <c r="AB128" i="11"/>
  <c r="J96" i="11"/>
  <c r="S4" i="11"/>
  <c r="C17" i="11"/>
  <c r="M88" i="11"/>
  <c r="Q32" i="11"/>
  <c r="AB82" i="11"/>
  <c r="C77" i="11"/>
  <c r="S71" i="11"/>
  <c r="AB6" i="11"/>
  <c r="P77" i="11"/>
  <c r="AA86" i="11"/>
  <c r="M71" i="11"/>
  <c r="H16" i="11"/>
  <c r="Q71" i="11"/>
  <c r="I129" i="11"/>
  <c r="M90" i="11"/>
  <c r="AA10" i="11"/>
  <c r="I77" i="11"/>
  <c r="H6" i="11"/>
  <c r="V126" i="11"/>
  <c r="M97" i="11"/>
  <c r="H97" i="11"/>
  <c r="W118" i="11"/>
  <c r="M126" i="11"/>
  <c r="P128" i="11"/>
  <c r="H121" i="11"/>
  <c r="I121" i="11"/>
  <c r="H114" i="11"/>
  <c r="J57" i="11"/>
  <c r="I91" i="11"/>
  <c r="Q44" i="11"/>
  <c r="S80" i="11"/>
  <c r="I115" i="11"/>
  <c r="H65" i="11"/>
  <c r="V15" i="11"/>
  <c r="J54" i="11"/>
  <c r="AA70" i="11"/>
  <c r="M91" i="11"/>
  <c r="S114" i="11"/>
  <c r="H45" i="11"/>
  <c r="T20" i="11"/>
  <c r="P62" i="11"/>
  <c r="S82" i="11"/>
  <c r="H96" i="11"/>
  <c r="M116" i="11"/>
  <c r="C43" i="11"/>
  <c r="R20" i="11"/>
  <c r="V45" i="11"/>
  <c r="W80" i="11"/>
  <c r="Q100" i="11"/>
  <c r="M130" i="11"/>
  <c r="J67" i="11"/>
  <c r="U50" i="11"/>
  <c r="R85" i="11"/>
  <c r="R107" i="11"/>
  <c r="AA133" i="11"/>
  <c r="AA5" i="11"/>
  <c r="Q53" i="11"/>
  <c r="V86" i="11"/>
  <c r="T108" i="11"/>
  <c r="AB133" i="11"/>
  <c r="V33" i="11"/>
  <c r="S23" i="11"/>
  <c r="P12" i="11"/>
  <c r="P13" i="11"/>
  <c r="R30" i="11"/>
  <c r="S13" i="11"/>
  <c r="AB37" i="11"/>
  <c r="J61" i="11"/>
  <c r="C60" i="11"/>
  <c r="Q129" i="11"/>
  <c r="J4" i="11"/>
  <c r="AA130" i="11"/>
  <c r="AA68" i="11"/>
  <c r="AA17" i="11"/>
  <c r="AB52" i="11"/>
  <c r="V18" i="11"/>
  <c r="V53" i="11"/>
  <c r="P133" i="11"/>
  <c r="V30" i="11"/>
  <c r="S127" i="11"/>
  <c r="P105" i="11"/>
  <c r="T132" i="11"/>
  <c r="P96" i="11"/>
  <c r="S52" i="11"/>
  <c r="AA4" i="11"/>
  <c r="U89" i="11"/>
  <c r="T59" i="11"/>
  <c r="W86" i="11"/>
  <c r="C89" i="11"/>
  <c r="S81" i="11"/>
  <c r="T9" i="11"/>
  <c r="R89" i="11"/>
  <c r="S77" i="11"/>
  <c r="AB86" i="11"/>
  <c r="AA6" i="11"/>
  <c r="V77" i="11"/>
  <c r="Q120" i="11"/>
  <c r="V92" i="11"/>
  <c r="I15" i="11"/>
  <c r="P89" i="11"/>
  <c r="T7" i="11"/>
  <c r="I128" i="11"/>
  <c r="P97" i="11"/>
  <c r="J97" i="11"/>
  <c r="AB122" i="11"/>
  <c r="C127" i="11"/>
  <c r="P129" i="11"/>
  <c r="Q124" i="11"/>
  <c r="S126" i="11"/>
  <c r="AA114" i="11"/>
  <c r="H104" i="11"/>
  <c r="H92" i="11"/>
  <c r="Q57" i="11"/>
  <c r="Q82" i="11"/>
  <c r="I116" i="11"/>
  <c r="M67" i="11"/>
  <c r="S20" i="11"/>
  <c r="U57" i="11"/>
  <c r="W71" i="11"/>
  <c r="J92" i="11"/>
  <c r="J115" i="11"/>
  <c r="I20" i="11"/>
  <c r="U22" i="11"/>
  <c r="R63" i="11"/>
  <c r="U83" i="11"/>
  <c r="AB96" i="11"/>
  <c r="C120" i="11"/>
  <c r="M57" i="11"/>
  <c r="I5" i="11"/>
  <c r="S50" i="11"/>
  <c r="U82" i="11"/>
  <c r="AA103" i="11"/>
  <c r="W133" i="11"/>
  <c r="Q87" i="11"/>
  <c r="P53" i="11"/>
  <c r="U86" i="11"/>
  <c r="S108" i="11"/>
  <c r="M135" i="11"/>
  <c r="R7" i="11"/>
  <c r="W54" i="11"/>
  <c r="Q78" i="11"/>
  <c r="AB110" i="11"/>
  <c r="T135" i="11"/>
  <c r="H8" i="11"/>
  <c r="W24" i="11"/>
  <c r="C18" i="11"/>
  <c r="C21" i="11"/>
  <c r="U31" i="11"/>
  <c r="H31" i="11"/>
  <c r="W135" i="11"/>
  <c r="J10" i="11"/>
  <c r="Q8" i="11"/>
  <c r="W83" i="11"/>
  <c r="AB23" i="11"/>
  <c r="AB69" i="11"/>
  <c r="T24" i="11"/>
  <c r="P70" i="11"/>
  <c r="U109" i="11"/>
  <c r="U52" i="11"/>
  <c r="I132" i="11"/>
  <c r="I8" i="11"/>
  <c r="AB93" i="11"/>
  <c r="I61" i="11"/>
  <c r="Q59" i="11"/>
  <c r="AA7" i="11"/>
  <c r="I96" i="11"/>
  <c r="V70" i="11"/>
  <c r="V88" i="11"/>
  <c r="P4" i="11"/>
  <c r="J84" i="11"/>
  <c r="T21" i="11"/>
  <c r="T106" i="11"/>
  <c r="J79" i="11"/>
  <c r="T77" i="11"/>
  <c r="J9" i="11"/>
  <c r="V79" i="11"/>
  <c r="R120" i="11"/>
  <c r="M95" i="11"/>
  <c r="AB17" i="11"/>
  <c r="AA90" i="11"/>
  <c r="P31" i="11"/>
  <c r="AA53" i="11"/>
  <c r="Q97" i="11"/>
  <c r="U102" i="11"/>
  <c r="V106" i="11"/>
  <c r="M128" i="11"/>
  <c r="J132" i="11"/>
  <c r="Q126" i="11"/>
  <c r="R127" i="11"/>
  <c r="W115" i="11"/>
  <c r="I82" i="11"/>
  <c r="I93" i="11"/>
  <c r="P114" i="11"/>
  <c r="M86" i="11"/>
  <c r="R121" i="11"/>
  <c r="P82" i="11"/>
  <c r="S22" i="11"/>
  <c r="C59" i="11"/>
  <c r="T80" i="11"/>
  <c r="M93" i="11"/>
  <c r="J116" i="11"/>
  <c r="P90" i="11"/>
  <c r="S30" i="11"/>
  <c r="Q64" i="11"/>
  <c r="J85" i="11"/>
  <c r="M100" i="11"/>
  <c r="AA120" i="11"/>
  <c r="J80" i="11"/>
  <c r="R6" i="11"/>
  <c r="V51" i="11"/>
  <c r="AA83" i="11"/>
  <c r="V104" i="11"/>
  <c r="J135" i="11"/>
  <c r="Q133" i="11"/>
  <c r="R54" i="11"/>
  <c r="H78" i="11"/>
  <c r="M110" i="11"/>
  <c r="H80" i="11"/>
  <c r="P10" i="11"/>
  <c r="W62" i="11"/>
  <c r="I89" i="11"/>
  <c r="C114" i="11"/>
  <c r="C12" i="11"/>
  <c r="H12" i="11"/>
  <c r="I29" i="11"/>
  <c r="P22" i="11"/>
  <c r="C9" i="11"/>
  <c r="V66" i="11"/>
  <c r="V89" i="11"/>
  <c r="AB32" i="11"/>
  <c r="AA71" i="11"/>
  <c r="T79" i="11"/>
  <c r="R28" i="11"/>
  <c r="V84" i="11"/>
  <c r="AA34" i="11"/>
  <c r="AB80" i="11"/>
  <c r="AA101" i="11"/>
  <c r="AB5" i="11"/>
  <c r="S15" i="11"/>
  <c r="T30" i="11"/>
  <c r="J126" i="11"/>
  <c r="S70" i="11"/>
  <c r="AB84" i="11"/>
  <c r="AA9" i="11"/>
  <c r="P113" i="11"/>
  <c r="R88" i="11"/>
  <c r="I90" i="11"/>
  <c r="Q9" i="11"/>
  <c r="J77" i="11"/>
  <c r="M59" i="11"/>
  <c r="AA116" i="11"/>
  <c r="AA91" i="11"/>
  <c r="R79" i="11"/>
  <c r="Q10" i="11"/>
  <c r="H90" i="11"/>
  <c r="T10" i="11"/>
  <c r="W96" i="11"/>
  <c r="J34" i="11"/>
  <c r="U95" i="11"/>
  <c r="W53" i="11"/>
  <c r="C67" i="11"/>
  <c r="U97" i="11"/>
  <c r="P106" i="11"/>
  <c r="AB108" i="11"/>
  <c r="M129" i="11"/>
  <c r="H134" i="11"/>
  <c r="Q127" i="11"/>
  <c r="S128" i="11"/>
  <c r="U116" i="11"/>
  <c r="J133" i="11"/>
  <c r="C94" i="11"/>
  <c r="C64" i="11"/>
  <c r="T87" i="11"/>
  <c r="H125" i="11"/>
  <c r="U15" i="11"/>
  <c r="V24" i="11"/>
  <c r="W59" i="11"/>
  <c r="T81" i="11"/>
  <c r="J94" i="11"/>
  <c r="S121" i="11"/>
  <c r="Q14" i="11"/>
  <c r="W43" i="11"/>
  <c r="R65" i="11"/>
  <c r="Q86" i="11"/>
  <c r="H102" i="11"/>
  <c r="T121" i="11"/>
  <c r="J43" i="11"/>
  <c r="P7" i="11"/>
  <c r="Q54" i="11"/>
  <c r="Q85" i="11"/>
  <c r="P107" i="11"/>
  <c r="I43" i="11"/>
  <c r="Q20" i="11"/>
  <c r="AA57" i="11"/>
  <c r="AB87" i="11"/>
  <c r="V114" i="11"/>
  <c r="I87" i="11"/>
  <c r="AB12" i="11"/>
  <c r="V65" i="11"/>
  <c r="C90" i="11"/>
  <c r="S115" i="11"/>
  <c r="W12" i="11"/>
  <c r="AA12" i="11"/>
  <c r="C30" i="11"/>
  <c r="AA23" i="11"/>
  <c r="R12" i="11"/>
  <c r="S12" i="11"/>
  <c r="AB11" i="11"/>
  <c r="U4" i="11"/>
  <c r="V4" i="11"/>
  <c r="W22" i="11"/>
  <c r="H50" i="11"/>
  <c r="AB81" i="11"/>
  <c r="T15" i="11"/>
  <c r="R50" i="11"/>
  <c r="P36" i="11"/>
  <c r="AB92" i="11"/>
  <c r="T33" i="11"/>
  <c r="C87" i="11"/>
  <c r="U45" i="11"/>
  <c r="W85" i="11"/>
  <c r="AA109" i="11"/>
  <c r="J15" i="11"/>
  <c r="V29" i="11"/>
  <c r="R52" i="11"/>
  <c r="W132" i="11"/>
  <c r="H57" i="11"/>
  <c r="R77" i="11"/>
  <c r="J14" i="11"/>
  <c r="I126" i="11"/>
  <c r="V128" i="11"/>
  <c r="W93" i="11"/>
  <c r="Q4" i="11"/>
  <c r="H89" i="11"/>
  <c r="M84" i="11"/>
  <c r="H35" i="11"/>
  <c r="J102" i="11"/>
  <c r="AB91" i="11"/>
  <c r="H14" i="11"/>
  <c r="W94" i="11"/>
  <c r="S53" i="11"/>
  <c r="R109" i="11"/>
  <c r="U53" i="11"/>
  <c r="Q101" i="11"/>
  <c r="I60" i="11"/>
  <c r="M69" i="11"/>
  <c r="R97" i="11"/>
  <c r="J108" i="11"/>
  <c r="U111" i="11"/>
  <c r="Q102" i="11"/>
  <c r="C103" i="11"/>
  <c r="R128" i="11"/>
  <c r="AB129" i="11"/>
  <c r="T118" i="11"/>
  <c r="I80" i="11"/>
  <c r="R104" i="11"/>
  <c r="M66" i="11"/>
  <c r="R90" i="11"/>
  <c r="S133" i="11"/>
  <c r="S44" i="11"/>
  <c r="W27" i="11"/>
  <c r="C62" i="11"/>
  <c r="R82" i="11"/>
  <c r="C96" i="11"/>
  <c r="M123" i="11"/>
  <c r="I54" i="11"/>
  <c r="U44" i="11"/>
  <c r="S66" i="11"/>
  <c r="AB79" i="11"/>
  <c r="W103" i="11"/>
  <c r="S123" i="11"/>
  <c r="J104" i="11"/>
  <c r="H10" i="11"/>
  <c r="W57" i="11"/>
  <c r="S86" i="11"/>
  <c r="R108" i="11"/>
  <c r="I45" i="11"/>
  <c r="S6" i="11"/>
  <c r="V62" i="11"/>
  <c r="V90" i="11"/>
  <c r="R115" i="11"/>
  <c r="I133" i="11"/>
  <c r="C15" i="11"/>
  <c r="AA66" i="11"/>
  <c r="U91" i="11"/>
  <c r="T116" i="11"/>
  <c r="V19" i="11"/>
  <c r="W19" i="11"/>
  <c r="Q31" i="11"/>
  <c r="AB24" i="11"/>
  <c r="Q13" i="11"/>
  <c r="R13" i="11"/>
  <c r="U13" i="11"/>
  <c r="Q5" i="11"/>
  <c r="R5" i="11"/>
  <c r="V23" i="11"/>
  <c r="C51" i="11"/>
  <c r="U77" i="11"/>
  <c r="J68" i="11"/>
  <c r="I120" i="11"/>
  <c r="W113" i="11"/>
  <c r="AA32" i="11"/>
  <c r="AA14" i="11"/>
  <c r="T92" i="11"/>
  <c r="J16" i="11"/>
  <c r="V32" i="11"/>
  <c r="J63" i="11"/>
  <c r="I19" i="11"/>
  <c r="Q34" i="11"/>
  <c r="R17" i="11"/>
  <c r="S34" i="11"/>
  <c r="AB64" i="11"/>
  <c r="U101" i="11"/>
  <c r="H52" i="11"/>
  <c r="T99" i="11"/>
  <c r="T13" i="11"/>
  <c r="U8" i="11"/>
  <c r="C23" i="11"/>
  <c r="P44" i="11"/>
  <c r="J58" i="11"/>
  <c r="H66" i="11"/>
  <c r="T78" i="11"/>
  <c r="V8" i="11"/>
  <c r="C54" i="11"/>
  <c r="S17" i="11"/>
  <c r="R19" i="11"/>
  <c r="T61" i="11"/>
  <c r="C11" i="11"/>
  <c r="AA24" i="11"/>
  <c r="S37" i="11"/>
  <c r="U61" i="11"/>
  <c r="C83" i="11"/>
  <c r="S88" i="11"/>
  <c r="AB25" i="11"/>
  <c r="V56" i="11"/>
  <c r="W117" i="11"/>
  <c r="Q131" i="11"/>
  <c r="M131" i="11"/>
  <c r="AB119" i="11"/>
  <c r="P55" i="11"/>
  <c r="V95" i="11"/>
  <c r="S112" i="11"/>
  <c r="AB61" i="11"/>
  <c r="AA98" i="11"/>
  <c r="I36" i="11"/>
  <c r="W58" i="11"/>
  <c r="AA87" i="11"/>
  <c r="AA111" i="11"/>
  <c r="H106" i="11"/>
  <c r="AA105" i="11"/>
  <c r="H124" i="11"/>
  <c r="R110" i="11"/>
  <c r="P81" i="11"/>
  <c r="S94" i="11"/>
  <c r="W100" i="11"/>
  <c r="P103" i="11"/>
  <c r="AA123" i="11"/>
  <c r="J118" i="11"/>
  <c r="T115" i="11"/>
  <c r="U115" i="11"/>
  <c r="S118" i="11"/>
  <c r="U135" i="11"/>
  <c r="I125" i="11"/>
  <c r="C16" i="11"/>
  <c r="I7" i="11"/>
  <c r="C8" i="11"/>
  <c r="U35" i="11"/>
  <c r="I124" i="11"/>
  <c r="P104" i="11"/>
  <c r="AB21" i="11"/>
  <c r="T126" i="11"/>
  <c r="R96" i="11"/>
  <c r="J103" i="11"/>
  <c r="P63" i="11"/>
  <c r="R62" i="11"/>
  <c r="I37" i="11"/>
  <c r="R34" i="11"/>
  <c r="Q63" i="11"/>
  <c r="W56" i="11"/>
  <c r="J36" i="11"/>
  <c r="P18" i="11"/>
  <c r="R35" i="11"/>
  <c r="H64" i="11"/>
  <c r="C101" i="11"/>
  <c r="AB58" i="11"/>
  <c r="M99" i="11"/>
  <c r="AB22" i="11"/>
  <c r="I10" i="11"/>
  <c r="V25" i="11"/>
  <c r="W44" i="11"/>
  <c r="T60" i="11"/>
  <c r="W68" i="11"/>
  <c r="R95" i="11"/>
  <c r="V11" i="11"/>
  <c r="AB54" i="11"/>
  <c r="R18" i="11"/>
  <c r="U23" i="11"/>
  <c r="W69" i="11"/>
  <c r="W11" i="11"/>
  <c r="H24" i="11"/>
  <c r="R43" i="11"/>
  <c r="P64" i="11"/>
  <c r="T83" i="11"/>
  <c r="P88" i="11"/>
  <c r="I25" i="11"/>
  <c r="Q58" i="11"/>
  <c r="C117" i="11"/>
  <c r="P131" i="11"/>
  <c r="AA56" i="11"/>
  <c r="I119" i="11"/>
  <c r="W55" i="11"/>
  <c r="S95" i="11"/>
  <c r="U112" i="11"/>
  <c r="C61" i="11"/>
  <c r="T98" i="11"/>
  <c r="I56" i="11"/>
  <c r="J60" i="11"/>
  <c r="H87" i="11"/>
  <c r="H111" i="11"/>
  <c r="S106" i="11"/>
  <c r="H105" i="11"/>
  <c r="W124" i="11"/>
  <c r="Q110" i="11"/>
  <c r="R86" i="11"/>
  <c r="AB94" i="11"/>
  <c r="C100" i="11"/>
  <c r="C104" i="11"/>
  <c r="J125" i="11"/>
  <c r="I123" i="11"/>
  <c r="Q118" i="11"/>
  <c r="P116" i="11"/>
  <c r="R123" i="11"/>
  <c r="J134" i="11"/>
  <c r="AB123" i="11"/>
  <c r="T125" i="11"/>
  <c r="AB97" i="11"/>
  <c r="Q52" i="11"/>
  <c r="Q61" i="11"/>
  <c r="I16" i="11"/>
  <c r="I35" i="11"/>
  <c r="J106" i="11"/>
  <c r="V67" i="11"/>
  <c r="W70" i="11"/>
  <c r="AB20" i="11"/>
  <c r="R102" i="11"/>
  <c r="R83" i="11"/>
  <c r="C78" i="11"/>
  <c r="P118" i="11"/>
  <c r="T37" i="11"/>
  <c r="Q35" i="11"/>
  <c r="AA63" i="11"/>
  <c r="C56" i="11"/>
  <c r="C4" i="11"/>
  <c r="Q21" i="11"/>
  <c r="U43" i="11"/>
  <c r="S64" i="11"/>
  <c r="J5" i="11"/>
  <c r="I58" i="11"/>
  <c r="I99" i="11"/>
  <c r="I22" i="11"/>
  <c r="AB10" i="11"/>
  <c r="T26" i="11"/>
  <c r="C44" i="11"/>
  <c r="R61" i="11"/>
  <c r="V69" i="11"/>
  <c r="C27" i="11"/>
  <c r="U14" i="11"/>
  <c r="T56" i="11"/>
  <c r="C22" i="11"/>
  <c r="P23" i="11"/>
  <c r="AA84" i="11"/>
  <c r="I14" i="11"/>
  <c r="W26" i="11"/>
  <c r="M44" i="11"/>
  <c r="J65" i="11"/>
  <c r="S83" i="11"/>
  <c r="J88" i="11"/>
  <c r="T25" i="11"/>
  <c r="AA60" i="11"/>
  <c r="V117" i="11"/>
  <c r="J131" i="11"/>
  <c r="AB60" i="11"/>
  <c r="AA119" i="11"/>
  <c r="C55" i="11"/>
  <c r="Q95" i="11"/>
  <c r="Q112" i="11"/>
  <c r="S61" i="11"/>
  <c r="U26" i="11"/>
  <c r="H17" i="11"/>
  <c r="S62" i="11"/>
  <c r="AA92" i="11"/>
  <c r="M122" i="11"/>
  <c r="R106" i="11"/>
  <c r="W105" i="11"/>
  <c r="C124" i="11"/>
  <c r="P122" i="11"/>
  <c r="T89" i="11"/>
  <c r="I94" i="11"/>
  <c r="S100" i="11"/>
  <c r="W104" i="11"/>
  <c r="P127" i="11"/>
  <c r="P123" i="11"/>
  <c r="R118" i="11"/>
  <c r="M77" i="11"/>
  <c r="H99" i="11"/>
  <c r="M58" i="11"/>
  <c r="U131" i="11"/>
  <c r="T94" i="11"/>
  <c r="Q135" i="11"/>
  <c r="AA16" i="11"/>
  <c r="H88" i="11"/>
  <c r="S96" i="11"/>
  <c r="U129" i="11"/>
  <c r="AA96" i="11"/>
  <c r="I110" i="11"/>
  <c r="U21" i="11"/>
  <c r="V13" i="11"/>
  <c r="J37" i="11"/>
  <c r="Q69" i="11"/>
  <c r="R56" i="11"/>
  <c r="W4" i="11"/>
  <c r="AA21" i="11"/>
  <c r="P43" i="11"/>
  <c r="M78" i="11"/>
  <c r="P5" i="11"/>
  <c r="T58" i="11"/>
  <c r="AB99" i="11"/>
  <c r="T22" i="11"/>
  <c r="U11" i="11"/>
  <c r="S27" i="11"/>
  <c r="P50" i="11"/>
  <c r="Q62" i="11"/>
  <c r="V71" i="11"/>
  <c r="J17" i="11"/>
  <c r="P14" i="11"/>
  <c r="H98" i="11"/>
  <c r="AB31" i="11"/>
  <c r="J31" i="11"/>
  <c r="H84" i="11"/>
  <c r="Q15" i="11"/>
  <c r="U27" i="11"/>
  <c r="W45" i="11"/>
  <c r="J66" i="11"/>
  <c r="W79" i="11"/>
  <c r="C88" i="11"/>
  <c r="U28" i="11"/>
  <c r="V61" i="11"/>
  <c r="T117" i="11"/>
  <c r="AB131" i="11"/>
  <c r="P78" i="11"/>
  <c r="H119" i="11"/>
  <c r="AB56" i="11"/>
  <c r="P95" i="11"/>
  <c r="P112" i="11"/>
  <c r="P98" i="11"/>
  <c r="P26" i="11"/>
  <c r="I18" i="11"/>
  <c r="U62" i="11"/>
  <c r="R94" i="11"/>
  <c r="AA81" i="11"/>
  <c r="Q106" i="11"/>
  <c r="C105" i="11"/>
  <c r="V124" i="11"/>
  <c r="J122" i="11"/>
  <c r="J89" i="11"/>
  <c r="T100" i="11"/>
  <c r="S107" i="11"/>
  <c r="V109" i="11"/>
  <c r="C128" i="11"/>
  <c r="S129" i="11"/>
  <c r="R125" i="11"/>
  <c r="Q123" i="11"/>
  <c r="H129" i="11"/>
  <c r="I113" i="11"/>
  <c r="C134" i="11"/>
  <c r="R21" i="11"/>
  <c r="AA31" i="11"/>
  <c r="Q66" i="11"/>
  <c r="AB88" i="11"/>
  <c r="M98" i="11"/>
  <c r="AA100" i="11"/>
  <c r="R98" i="11"/>
  <c r="Q22" i="11"/>
  <c r="V63" i="11"/>
  <c r="Q132" i="11"/>
  <c r="M125" i="11"/>
  <c r="J44" i="11"/>
  <c r="V21" i="11"/>
  <c r="H62" i="11"/>
  <c r="W52" i="11"/>
  <c r="Q83" i="11"/>
  <c r="U10" i="11"/>
  <c r="S5" i="11"/>
  <c r="H21" i="11"/>
  <c r="J50" i="11"/>
  <c r="I95" i="11"/>
  <c r="C28" i="11"/>
  <c r="W99" i="11"/>
  <c r="J8" i="11"/>
  <c r="U25" i="11"/>
  <c r="I13" i="11"/>
  <c r="Q28" i="11"/>
  <c r="J51" i="11"/>
  <c r="J64" i="11"/>
  <c r="U71" i="11"/>
  <c r="S26" i="11"/>
  <c r="J22" i="11"/>
  <c r="C119" i="11"/>
  <c r="I31" i="11"/>
  <c r="H32" i="11"/>
  <c r="R84" i="11"/>
  <c r="AA15" i="11"/>
  <c r="S28" i="11"/>
  <c r="C45" i="11"/>
  <c r="R67" i="11"/>
  <c r="C79" i="11"/>
  <c r="AA88" i="11"/>
  <c r="AB34" i="11"/>
  <c r="AB68" i="11"/>
  <c r="S117" i="11"/>
  <c r="I131" i="11"/>
  <c r="V78" i="11"/>
  <c r="V119" i="11"/>
  <c r="S58" i="11"/>
  <c r="R112" i="11"/>
  <c r="J112" i="11"/>
  <c r="W98" i="11"/>
  <c r="Q18" i="11"/>
  <c r="J26" i="11"/>
  <c r="M62" i="11"/>
  <c r="T110" i="11"/>
  <c r="H81" i="11"/>
  <c r="AB106" i="11"/>
  <c r="V105" i="11"/>
  <c r="U124" i="11"/>
  <c r="W122" i="11"/>
  <c r="R91" i="11"/>
  <c r="U107" i="11"/>
  <c r="J107" i="11"/>
  <c r="J113" i="11"/>
  <c r="W128" i="11"/>
  <c r="J130" i="11"/>
  <c r="T127" i="11"/>
  <c r="S125" i="11"/>
  <c r="AA129" i="11"/>
  <c r="H118" i="11"/>
  <c r="V129" i="11"/>
  <c r="R130" i="11"/>
  <c r="P11" i="11"/>
  <c r="T28" i="11"/>
  <c r="S131" i="11"/>
  <c r="AB111" i="11"/>
  <c r="T103" i="11"/>
  <c r="AA44" i="11"/>
  <c r="T128" i="11"/>
  <c r="AA115" i="11"/>
  <c r="C121" i="11"/>
  <c r="I64" i="11"/>
  <c r="Q7" i="11"/>
  <c r="C33" i="11"/>
  <c r="I78" i="11"/>
  <c r="R57" i="11"/>
  <c r="U84" i="11"/>
  <c r="Q11" i="11"/>
  <c r="C7" i="11"/>
  <c r="W23" i="11"/>
  <c r="V54" i="11"/>
  <c r="AB101" i="11"/>
  <c r="T5" i="11"/>
  <c r="C99" i="11"/>
  <c r="J11" i="11"/>
  <c r="R27" i="11"/>
  <c r="C14" i="11"/>
  <c r="J30" i="11"/>
  <c r="I52" i="11"/>
  <c r="P65" i="11"/>
  <c r="P71" i="11"/>
  <c r="P28" i="11"/>
  <c r="W25" i="11"/>
  <c r="H26" i="11"/>
  <c r="T31" i="11"/>
  <c r="W34" i="11"/>
  <c r="W84" i="11"/>
  <c r="H15" i="11"/>
  <c r="P30" i="11"/>
  <c r="R45" i="11"/>
  <c r="I67" i="11"/>
  <c r="Q79" i="11"/>
  <c r="W95" i="11"/>
  <c r="I34" i="11"/>
  <c r="I68" i="11"/>
  <c r="R117" i="11"/>
  <c r="AA131" i="11"/>
  <c r="AA78" i="11"/>
  <c r="U119" i="11"/>
  <c r="T69" i="11"/>
  <c r="AB112" i="11"/>
  <c r="U17" i="11"/>
  <c r="C98" i="11"/>
  <c r="AA18" i="11"/>
  <c r="J35" i="11"/>
  <c r="R68" i="11"/>
  <c r="W111" i="11"/>
  <c r="R81" i="11"/>
  <c r="I106" i="11"/>
  <c r="R105" i="11"/>
  <c r="T124" i="11"/>
  <c r="C122" i="11"/>
  <c r="M92" i="11"/>
  <c r="H110" i="11"/>
  <c r="AB107" i="11"/>
  <c r="P115" i="11"/>
  <c r="R129" i="11"/>
  <c r="R134" i="11"/>
  <c r="U127" i="11"/>
  <c r="C123" i="11"/>
  <c r="M61" i="11"/>
  <c r="J62" i="11"/>
  <c r="U55" i="11"/>
  <c r="W35" i="11"/>
  <c r="Q119" i="11"/>
  <c r="J100" i="11"/>
  <c r="I134" i="11"/>
  <c r="U93" i="11"/>
  <c r="S10" i="11"/>
  <c r="J59" i="11"/>
  <c r="I104" i="11"/>
  <c r="T45" i="11"/>
  <c r="T63" i="11"/>
  <c r="J29" i="11"/>
  <c r="V7" i="11"/>
  <c r="AB57" i="11"/>
  <c r="J78" i="11"/>
  <c r="J18" i="11"/>
  <c r="W7" i="11"/>
  <c r="S25" i="11"/>
  <c r="S55" i="11"/>
  <c r="I101" i="11"/>
  <c r="U16" i="11"/>
  <c r="R99" i="11"/>
  <c r="Q36" i="11"/>
  <c r="S60" i="11"/>
  <c r="V16" i="11"/>
  <c r="C32" i="11"/>
  <c r="AB53" i="11"/>
  <c r="U65" i="11"/>
  <c r="S85" i="11"/>
  <c r="P37" i="11"/>
  <c r="V26" i="11"/>
  <c r="I26" i="11"/>
  <c r="U34" i="11"/>
  <c r="V35" i="11"/>
  <c r="S84" i="11"/>
  <c r="W17" i="11"/>
  <c r="I32" i="11"/>
  <c r="Q51" i="11"/>
  <c r="U67" i="11"/>
  <c r="U79" i="11"/>
  <c r="J98" i="11"/>
  <c r="T34" i="11"/>
  <c r="V68" i="11"/>
  <c r="U117" i="11"/>
  <c r="H131" i="11"/>
  <c r="U78" i="11"/>
  <c r="T119" i="11"/>
  <c r="R69" i="11"/>
  <c r="I112" i="11"/>
  <c r="P17" i="11"/>
  <c r="V98" i="11"/>
  <c r="H18" i="11"/>
  <c r="C37" i="11"/>
  <c r="P69" i="11"/>
  <c r="C111" i="11"/>
  <c r="J86" i="11"/>
  <c r="Q92" i="11"/>
  <c r="M107" i="11"/>
  <c r="S124" i="11"/>
  <c r="V122" i="11"/>
  <c r="AA93" i="11"/>
  <c r="J110" i="11"/>
  <c r="I107" i="11"/>
  <c r="C116" i="11"/>
  <c r="I130" i="11"/>
  <c r="J123" i="11"/>
  <c r="Q130" i="11"/>
  <c r="C129" i="11"/>
  <c r="P125" i="11"/>
  <c r="J101" i="11"/>
  <c r="P85" i="11"/>
  <c r="V83" i="11"/>
  <c r="AA61" i="11"/>
  <c r="V121" i="11"/>
  <c r="C58" i="11"/>
  <c r="T96" i="11"/>
  <c r="S109" i="11"/>
  <c r="Q114" i="11"/>
  <c r="S67" i="11"/>
  <c r="T91" i="11"/>
  <c r="W18" i="11"/>
  <c r="Q17" i="11"/>
  <c r="I57" i="11"/>
  <c r="T88" i="11"/>
  <c r="H19" i="11"/>
  <c r="S8" i="11"/>
  <c r="Q30" i="11"/>
  <c r="P56" i="11"/>
  <c r="T101" i="11"/>
  <c r="P19" i="11"/>
  <c r="Q99" i="11"/>
  <c r="AA36" i="11"/>
  <c r="I4" i="11"/>
  <c r="T17" i="11"/>
  <c r="V34" i="11"/>
  <c r="I53" i="11"/>
  <c r="M65" i="11"/>
  <c r="AB85" i="11"/>
  <c r="C52" i="11"/>
  <c r="T27" i="11"/>
  <c r="C36" i="11"/>
  <c r="R36" i="11"/>
  <c r="T36" i="11"/>
  <c r="Q84" i="11"/>
  <c r="U18" i="11"/>
  <c r="Q33" i="11"/>
  <c r="J53" i="11"/>
  <c r="AA69" i="11"/>
  <c r="S79" i="11"/>
  <c r="M112" i="11"/>
  <c r="V36" i="11"/>
  <c r="Q68" i="11"/>
  <c r="M117" i="11"/>
  <c r="W131" i="11"/>
  <c r="S78" i="11"/>
  <c r="R119" i="11"/>
  <c r="I69" i="11"/>
  <c r="AA112" i="11"/>
  <c r="Q60" i="11"/>
  <c r="U98" i="11"/>
  <c r="Q27" i="11"/>
  <c r="V31" i="11"/>
  <c r="T84" i="11"/>
  <c r="R111" i="11"/>
  <c r="T86" i="11"/>
  <c r="W92" i="11"/>
  <c r="R124" i="11"/>
  <c r="P110" i="11"/>
  <c r="U122" i="11"/>
  <c r="H93" i="11"/>
  <c r="R100" i="11"/>
  <c r="AA107" i="11"/>
  <c r="W116" i="11"/>
  <c r="AB130" i="11"/>
  <c r="T129" i="11"/>
  <c r="U134" i="11"/>
  <c r="W129" i="11"/>
  <c r="W134" i="11"/>
  <c r="H130" i="11"/>
  <c r="I44" i="11"/>
  <c r="Q37" i="11"/>
  <c r="P58" i="11"/>
  <c r="H95" i="11"/>
  <c r="V110" i="11"/>
  <c r="W88" i="11"/>
  <c r="U6" i="11"/>
  <c r="AB63" i="11"/>
  <c r="H7" i="11"/>
  <c r="V87" i="11"/>
  <c r="S116" i="11"/>
  <c r="I11" i="11"/>
  <c r="U20" i="11"/>
  <c r="AA58" i="11"/>
  <c r="C95" i="11"/>
  <c r="V22" i="11"/>
  <c r="C10" i="11"/>
  <c r="AA30" i="11"/>
  <c r="R60" i="11"/>
  <c r="S101" i="11"/>
  <c r="C31" i="11"/>
  <c r="P99" i="11"/>
  <c r="H36" i="11"/>
  <c r="AB4" i="11"/>
  <c r="S18" i="11"/>
  <c r="T35" i="11"/>
  <c r="T53" i="11"/>
  <c r="W66" i="11"/>
  <c r="I85" i="11"/>
  <c r="T55" i="11"/>
  <c r="U32" i="11"/>
  <c r="AB28" i="11"/>
  <c r="J13" i="11"/>
  <c r="R37" i="11"/>
  <c r="W78" i="11"/>
  <c r="S19" i="11"/>
  <c r="AA33" i="11"/>
  <c r="AA55" i="11"/>
  <c r="J71" i="11"/>
  <c r="P79" i="11"/>
  <c r="H11" i="11"/>
  <c r="U37" i="11"/>
  <c r="C84" i="11"/>
  <c r="J117" i="11"/>
  <c r="C131" i="11"/>
  <c r="R78" i="11"/>
  <c r="M119" i="11"/>
  <c r="J95" i="11"/>
  <c r="H112" i="11"/>
  <c r="M60" i="11"/>
  <c r="Q98" i="11"/>
  <c r="AA27" i="11"/>
  <c r="AB50" i="11"/>
  <c r="S99" i="11"/>
  <c r="Q111" i="11"/>
  <c r="V91" i="11"/>
  <c r="C92" i="11"/>
  <c r="P124" i="11"/>
  <c r="W110" i="11"/>
  <c r="T122" i="11"/>
  <c r="R93" i="11"/>
  <c r="AB100" i="11"/>
  <c r="H107" i="11"/>
  <c r="I118" i="11"/>
  <c r="V133" i="11"/>
  <c r="S134" i="11"/>
  <c r="P135" i="11"/>
  <c r="R25" i="11"/>
  <c r="W14" i="11"/>
  <c r="T8" i="11"/>
  <c r="V17" i="11"/>
  <c r="U54" i="11"/>
  <c r="T50" i="11"/>
  <c r="S110" i="11"/>
  <c r="AB126" i="11"/>
  <c r="W91" i="11"/>
  <c r="I83" i="11"/>
  <c r="J91" i="11"/>
  <c r="U104" i="11"/>
  <c r="H20" i="11"/>
  <c r="AB18" i="11"/>
  <c r="P20" i="11"/>
  <c r="P60" i="11"/>
  <c r="I17" i="11"/>
  <c r="T23" i="11"/>
  <c r="C13" i="11"/>
  <c r="H30" i="11"/>
  <c r="P61" i="11"/>
  <c r="R101" i="11"/>
  <c r="S35" i="11"/>
  <c r="AA99" i="11"/>
  <c r="P16" i="11"/>
  <c r="U5" i="11"/>
  <c r="Q19" i="11"/>
  <c r="S36" i="11"/>
  <c r="AA54" i="11"/>
  <c r="C66" i="11"/>
  <c r="U85" i="11"/>
  <c r="Q56" i="11"/>
  <c r="P32" i="11"/>
  <c r="I28" i="11"/>
  <c r="W16" i="11"/>
  <c r="V55" i="11"/>
  <c r="C5" i="11"/>
  <c r="P21" i="11"/>
  <c r="H33" i="11"/>
  <c r="U56" i="11"/>
  <c r="P83" i="11"/>
  <c r="M79" i="11"/>
  <c r="AB16" i="11"/>
  <c r="P52" i="11"/>
  <c r="Q117" i="11"/>
  <c r="I117" i="11"/>
  <c r="V131" i="11"/>
  <c r="S119" i="11"/>
  <c r="W119" i="11"/>
  <c r="T95" i="11"/>
  <c r="W112" i="11"/>
  <c r="W60" i="11"/>
  <c r="S98" i="11"/>
  <c r="H27" i="11"/>
  <c r="I50" i="11"/>
  <c r="P80" i="11"/>
  <c r="P111" i="11"/>
  <c r="P91" i="11"/>
  <c r="V94" i="11"/>
  <c r="AB124" i="11"/>
  <c r="C110" i="11"/>
  <c r="S122" i="11"/>
  <c r="P100" i="11"/>
  <c r="I100" i="11"/>
  <c r="T107" i="11"/>
  <c r="AB118" i="11"/>
  <c r="Q134" i="11"/>
  <c r="T134" i="11"/>
  <c r="U103" i="11"/>
  <c r="V134" i="11"/>
  <c r="S135" i="11"/>
  <c r="C29" i="11"/>
  <c r="J21" i="11"/>
  <c r="I23" i="11"/>
  <c r="C112" i="11"/>
  <c r="R122" i="11"/>
  <c r="AA127" i="11"/>
  <c r="C86" i="11"/>
  <c r="M111" i="11"/>
  <c r="Q45" i="11"/>
  <c r="Q43" i="11"/>
  <c r="AA67" i="11"/>
  <c r="W37" i="11"/>
  <c r="U29" i="11"/>
  <c r="I62" i="11"/>
  <c r="AB19" i="11"/>
  <c r="T32" i="11"/>
  <c r="S16" i="11"/>
  <c r="W32" i="11"/>
  <c r="U64" i="11"/>
  <c r="W101" i="11"/>
  <c r="AA52" i="11"/>
  <c r="V99" i="11"/>
  <c r="AB13" i="11"/>
  <c r="AB7" i="11"/>
  <c r="H22" i="11"/>
  <c r="M43" i="11"/>
  <c r="S56" i="11"/>
  <c r="AB66" i="11"/>
  <c r="M85" i="11"/>
  <c r="V5" i="11"/>
  <c r="J52" i="11"/>
  <c r="T11" i="11"/>
  <c r="T18" i="11"/>
  <c r="U60" i="11"/>
  <c r="W8" i="11"/>
  <c r="Q24" i="11"/>
  <c r="U36" i="11"/>
  <c r="V60" i="11"/>
  <c r="AB83" i="11"/>
  <c r="I88" i="11"/>
  <c r="T16" i="11"/>
  <c r="P54" i="11"/>
  <c r="H117" i="11"/>
  <c r="R131" i="11"/>
  <c r="T131" i="11"/>
  <c r="J119" i="11"/>
  <c r="P35" i="11"/>
  <c r="AA95" i="11"/>
  <c r="T112" i="11"/>
  <c r="H61" i="11"/>
  <c r="I98" i="11"/>
  <c r="C19" i="11"/>
  <c r="V52" i="11"/>
  <c r="R87" i="11"/>
  <c r="I111" i="11"/>
  <c r="AA106" i="11"/>
  <c r="Q105" i="11"/>
  <c r="AA124" i="11"/>
  <c r="U110" i="11"/>
  <c r="Q122" i="11"/>
  <c r="Q107" i="11"/>
  <c r="H100" i="11"/>
  <c r="I122" i="11"/>
  <c r="H123" i="11"/>
  <c r="AA135" i="11"/>
  <c r="R113" i="11"/>
  <c r="S113" i="11"/>
  <c r="T113" i="11"/>
  <c r="AB134" i="11"/>
  <c r="U123" i="11"/>
  <c r="S130" i="11"/>
  <c r="R135" i="11"/>
  <c r="Q25" i="11"/>
  <c r="Q50" i="11"/>
  <c r="AA117" i="11"/>
  <c r="V80" i="11"/>
  <c r="H135" i="11"/>
  <c r="AA69" i="10"/>
  <c r="AB57" i="10"/>
  <c r="AB64" i="10"/>
  <c r="H67" i="10"/>
  <c r="M61" i="10"/>
  <c r="AB70" i="10"/>
  <c r="J97" i="10"/>
  <c r="T71" i="10"/>
  <c r="S56" i="10"/>
  <c r="M96" i="10"/>
  <c r="U69" i="10"/>
  <c r="R72" i="10"/>
  <c r="P71" i="10"/>
  <c r="P67" i="10"/>
  <c r="C69" i="10"/>
  <c r="H96" i="10"/>
  <c r="P96" i="10"/>
  <c r="I95" i="10"/>
  <c r="U66" i="10"/>
  <c r="C64" i="10"/>
  <c r="AA62" i="10"/>
  <c r="AA63" i="10"/>
  <c r="U59" i="10"/>
  <c r="R58" i="10"/>
  <c r="P55" i="10"/>
  <c r="T57" i="10"/>
  <c r="Q56" i="10"/>
  <c r="S90" i="10"/>
  <c r="AA90" i="10"/>
  <c r="U91" i="10"/>
  <c r="C89" i="10"/>
  <c r="H88" i="10"/>
  <c r="W87" i="10"/>
  <c r="J88" i="10"/>
  <c r="R69" i="10"/>
  <c r="Q64" i="10"/>
  <c r="AB62" i="10"/>
  <c r="C58" i="10"/>
  <c r="V57" i="10"/>
  <c r="AA89" i="10"/>
  <c r="S88" i="10"/>
  <c r="C55" i="10"/>
  <c r="T88" i="10"/>
  <c r="P91" i="10"/>
  <c r="AB95" i="10"/>
  <c r="U67" i="10"/>
  <c r="H59" i="10"/>
  <c r="P87" i="10"/>
  <c r="T60" i="10"/>
  <c r="AB63" i="10"/>
  <c r="V67" i="10"/>
  <c r="I60" i="10"/>
  <c r="S68" i="10"/>
  <c r="C65" i="10"/>
  <c r="W67" i="10"/>
  <c r="J65" i="10"/>
  <c r="J58" i="10"/>
  <c r="C67" i="10"/>
  <c r="V58" i="10"/>
  <c r="Q70" i="10"/>
  <c r="C72" i="10"/>
  <c r="C68" i="10"/>
  <c r="W69" i="10"/>
  <c r="AA96" i="10"/>
  <c r="C97" i="10"/>
  <c r="J64" i="10"/>
  <c r="T64" i="10"/>
  <c r="W64" i="10"/>
  <c r="S63" i="10"/>
  <c r="I63" i="10"/>
  <c r="M59" i="10"/>
  <c r="I59" i="10"/>
  <c r="C56" i="10"/>
  <c r="S55" i="10"/>
  <c r="H57" i="10"/>
  <c r="I89" i="10"/>
  <c r="S91" i="10"/>
  <c r="V91" i="10"/>
  <c r="I91" i="10"/>
  <c r="AA88" i="10"/>
  <c r="R87" i="10"/>
  <c r="Q88" i="10"/>
  <c r="J95" i="10"/>
  <c r="U64" i="10"/>
  <c r="S61" i="10"/>
  <c r="R57" i="10"/>
  <c r="J89" i="10"/>
  <c r="I88" i="10"/>
  <c r="P89" i="10"/>
  <c r="I87" i="10"/>
  <c r="AA91" i="10"/>
  <c r="AB60" i="10"/>
  <c r="V72" i="10"/>
  <c r="AA66" i="10"/>
  <c r="Q89" i="10"/>
  <c r="W70" i="10"/>
  <c r="AB97" i="10"/>
  <c r="S62" i="10"/>
  <c r="M60" i="10"/>
  <c r="J56" i="10"/>
  <c r="Q67" i="10"/>
  <c r="AA68" i="10"/>
  <c r="Q57" i="10"/>
  <c r="W65" i="10"/>
  <c r="J68" i="10"/>
  <c r="R61" i="10"/>
  <c r="H71" i="10"/>
  <c r="W72" i="10"/>
  <c r="W68" i="10"/>
  <c r="H69" i="10"/>
  <c r="S97" i="10"/>
  <c r="W97" i="10"/>
  <c r="P64" i="10"/>
  <c r="V66" i="10"/>
  <c r="I66" i="10"/>
  <c r="I62" i="10"/>
  <c r="P61" i="10"/>
  <c r="P59" i="10"/>
  <c r="AB59" i="10"/>
  <c r="W56" i="10"/>
  <c r="U57" i="10"/>
  <c r="AA57" i="10"/>
  <c r="M91" i="10"/>
  <c r="J90" i="10"/>
  <c r="U89" i="10"/>
  <c r="H87" i="10"/>
  <c r="R95" i="10"/>
  <c r="V95" i="10"/>
  <c r="H64" i="10"/>
  <c r="V59" i="10"/>
  <c r="T55" i="10"/>
  <c r="P90" i="10"/>
  <c r="AA87" i="10"/>
  <c r="AB89" i="10"/>
  <c r="AB55" i="10"/>
  <c r="W89" i="10"/>
  <c r="V97" i="10"/>
  <c r="I56" i="10"/>
  <c r="R90" i="10"/>
  <c r="AB72" i="10"/>
  <c r="J63" i="10"/>
  <c r="P60" i="10"/>
  <c r="T68" i="10"/>
  <c r="J71" i="10"/>
  <c r="H70" i="10"/>
  <c r="T65" i="10"/>
  <c r="J96" i="10"/>
  <c r="Q69" i="10"/>
  <c r="P63" i="10"/>
  <c r="AA71" i="10"/>
  <c r="V70" i="10"/>
  <c r="AB91" i="10"/>
  <c r="R65" i="10"/>
  <c r="M66" i="10"/>
  <c r="P66" i="10"/>
  <c r="M62" i="10"/>
  <c r="S67" i="10"/>
  <c r="S71" i="10"/>
  <c r="Q97" i="10"/>
  <c r="H68" i="10"/>
  <c r="AA70" i="10"/>
  <c r="V96" i="10"/>
  <c r="S72" i="10"/>
  <c r="Q71" i="10"/>
  <c r="R67" i="10"/>
  <c r="U96" i="10"/>
  <c r="I96" i="10"/>
  <c r="Q96" i="10"/>
  <c r="H65" i="10"/>
  <c r="P65" i="10"/>
  <c r="AA64" i="10"/>
  <c r="T63" i="10"/>
  <c r="T61" i="10"/>
  <c r="P58" i="10"/>
  <c r="W58" i="10"/>
  <c r="H55" i="10"/>
  <c r="U55" i="10"/>
  <c r="M56" i="10"/>
  <c r="M89" i="10"/>
  <c r="J91" i="10"/>
  <c r="C91" i="10"/>
  <c r="R88" i="10"/>
  <c r="T87" i="10"/>
  <c r="Q87" i="10"/>
  <c r="AB96" i="10"/>
  <c r="H97" i="10"/>
  <c r="AA65" i="10"/>
  <c r="C66" i="10"/>
  <c r="I64" i="10"/>
  <c r="U63" i="10"/>
  <c r="U61" i="10"/>
  <c r="C59" i="10"/>
  <c r="R59" i="10"/>
  <c r="Q55" i="10"/>
  <c r="P56" i="10"/>
  <c r="W91" i="10"/>
  <c r="J87" i="10"/>
  <c r="I90" i="10"/>
  <c r="V87" i="10"/>
  <c r="M65" i="10"/>
  <c r="H95" i="10"/>
  <c r="J55" i="10"/>
  <c r="T59" i="10"/>
  <c r="AA55" i="10"/>
  <c r="U56" i="10"/>
  <c r="V68" i="10"/>
  <c r="P72" i="10"/>
  <c r="M71" i="10"/>
  <c r="J57" i="10"/>
  <c r="AB67" i="10"/>
  <c r="M69" i="10"/>
  <c r="M72" i="10"/>
  <c r="M67" i="10"/>
  <c r="R70" i="10"/>
  <c r="H72" i="10"/>
  <c r="I68" i="10"/>
  <c r="P97" i="10"/>
  <c r="R62" i="10"/>
  <c r="R56" i="10"/>
  <c r="J66" i="10"/>
  <c r="Q60" i="10"/>
  <c r="S60" i="10"/>
  <c r="M57" i="10"/>
  <c r="P57" i="10"/>
  <c r="J70" i="10"/>
  <c r="T70" i="10"/>
  <c r="V56" i="10"/>
  <c r="AB69" i="10"/>
  <c r="I71" i="10"/>
  <c r="AA72" i="10"/>
  <c r="AB68" i="10"/>
  <c r="P95" i="10"/>
  <c r="T97" i="10"/>
  <c r="AA97" i="10"/>
  <c r="S66" i="10"/>
  <c r="W66" i="10"/>
  <c r="V62" i="10"/>
  <c r="V63" i="10"/>
  <c r="V61" i="10"/>
  <c r="W59" i="10"/>
  <c r="Q59" i="10"/>
  <c r="H56" i="10"/>
  <c r="C57" i="10"/>
  <c r="W55" i="10"/>
  <c r="C90" i="10"/>
  <c r="T90" i="10"/>
  <c r="V89" i="10"/>
  <c r="U88" i="10"/>
  <c r="U87" i="10"/>
  <c r="R91" i="10"/>
  <c r="S87" i="10"/>
  <c r="Q58" i="10"/>
  <c r="S70" i="10"/>
  <c r="U68" i="10"/>
  <c r="Q62" i="10"/>
  <c r="T89" i="10"/>
  <c r="R96" i="10"/>
  <c r="Q68" i="10"/>
  <c r="T62" i="10"/>
  <c r="U60" i="10"/>
  <c r="U62" i="10"/>
  <c r="J59" i="10"/>
  <c r="W60" i="10"/>
  <c r="U71" i="10"/>
  <c r="J72" i="10"/>
  <c r="U58" i="10"/>
  <c r="V71" i="10"/>
  <c r="AB71" i="10"/>
  <c r="C70" i="10"/>
  <c r="T69" i="10"/>
  <c r="C96" i="10"/>
  <c r="S95" i="10"/>
  <c r="C95" i="10"/>
  <c r="R64" i="10"/>
  <c r="V64" i="10"/>
  <c r="Q63" i="10"/>
  <c r="P62" i="10"/>
  <c r="C61" i="10"/>
  <c r="R60" i="10"/>
  <c r="H58" i="10"/>
  <c r="AA56" i="10"/>
  <c r="W57" i="10"/>
  <c r="I57" i="10"/>
  <c r="W90" i="10"/>
  <c r="U90" i="10"/>
  <c r="Q90" i="10"/>
  <c r="V88" i="10"/>
  <c r="M87" i="10"/>
  <c r="H91" i="10"/>
  <c r="H61" i="10"/>
  <c r="AA67" i="10"/>
  <c r="C71" i="10"/>
  <c r="R63" i="10"/>
  <c r="AB90" i="10"/>
  <c r="R71" i="10"/>
  <c r="AB61" i="10"/>
  <c r="Q66" i="10"/>
  <c r="AA60" i="10"/>
  <c r="S69" i="10"/>
  <c r="V60" i="10"/>
  <c r="S65" i="10"/>
  <c r="U65" i="10"/>
  <c r="T56" i="10"/>
  <c r="Q61" i="10"/>
  <c r="Q72" i="10"/>
  <c r="T72" i="10"/>
  <c r="I72" i="10"/>
  <c r="T67" i="10"/>
  <c r="W96" i="10"/>
  <c r="U97" i="10"/>
  <c r="W95" i="10"/>
  <c r="I65" i="10"/>
  <c r="Q65" i="10"/>
  <c r="C62" i="10"/>
  <c r="C63" i="10"/>
  <c r="W61" i="10"/>
  <c r="M58" i="10"/>
  <c r="AA58" i="10"/>
  <c r="S57" i="10"/>
  <c r="I55" i="10"/>
  <c r="V90" i="10"/>
  <c r="R89" i="10"/>
  <c r="P88" i="10"/>
  <c r="S59" i="10"/>
  <c r="C88" i="10"/>
  <c r="J60" i="10"/>
  <c r="T96" i="10"/>
  <c r="T66" i="10"/>
  <c r="I58" i="10"/>
  <c r="W88" i="10"/>
  <c r="AB66" i="10"/>
  <c r="AB87" i="10"/>
  <c r="S96" i="10"/>
  <c r="J69" i="10"/>
  <c r="T58" i="10"/>
  <c r="J62" i="10"/>
  <c r="M97" i="10"/>
  <c r="I69" i="10"/>
  <c r="S58" i="10"/>
  <c r="M63" i="10"/>
  <c r="P70" i="10"/>
  <c r="U72" i="10"/>
  <c r="J67" i="10"/>
  <c r="V69" i="10"/>
  <c r="R97" i="10"/>
  <c r="T95" i="10"/>
  <c r="I97" i="10"/>
  <c r="AB65" i="10"/>
  <c r="H66" i="10"/>
  <c r="W62" i="10"/>
  <c r="W63" i="10"/>
  <c r="R55" i="10"/>
  <c r="M70" i="10"/>
  <c r="AA61" i="10"/>
  <c r="AB88" i="10"/>
  <c r="AB58" i="10"/>
  <c r="H60" i="10"/>
  <c r="R68" i="10"/>
  <c r="M68" i="10"/>
  <c r="R66" i="10"/>
  <c r="I70" i="10"/>
  <c r="V65" i="10"/>
  <c r="J61" i="10"/>
  <c r="I67" i="10"/>
  <c r="W71" i="10"/>
  <c r="U70" i="10"/>
  <c r="P69" i="10"/>
  <c r="P68" i="10"/>
  <c r="Q95" i="10"/>
  <c r="U95" i="10"/>
  <c r="AA95" i="10"/>
  <c r="S64" i="10"/>
  <c r="M64" i="10"/>
  <c r="H62" i="10"/>
  <c r="H63" i="10"/>
  <c r="I61" i="10"/>
  <c r="AA59" i="10"/>
  <c r="M55" i="10"/>
  <c r="AB56" i="10"/>
  <c r="V55" i="10"/>
  <c r="H89" i="10"/>
  <c r="H90" i="10"/>
  <c r="T91" i="10"/>
  <c r="M90" i="10"/>
  <c r="M88" i="10"/>
  <c r="C87" i="10"/>
  <c r="Q91" i="10"/>
  <c r="C60" i="10"/>
  <c r="M95" i="10"/>
  <c r="S89" i="10"/>
  <c r="J4" i="10"/>
  <c r="AB107" i="10"/>
  <c r="AB93" i="10"/>
  <c r="W21" i="10"/>
  <c r="S133" i="10"/>
  <c r="R44" i="10"/>
  <c r="AB8" i="10"/>
  <c r="AA117" i="10"/>
  <c r="P101" i="10"/>
  <c r="AB7" i="10"/>
  <c r="U38" i="10"/>
  <c r="S134" i="10"/>
  <c r="Q111" i="10"/>
  <c r="V5" i="10"/>
  <c r="AB13" i="10"/>
  <c r="S20" i="10"/>
  <c r="H9" i="10"/>
  <c r="W22" i="10"/>
  <c r="C24" i="10"/>
  <c r="U16" i="10"/>
  <c r="I19" i="10"/>
  <c r="I128" i="10"/>
  <c r="C45" i="10"/>
  <c r="W104" i="10"/>
  <c r="U22" i="10"/>
  <c r="AA53" i="10"/>
  <c r="I110" i="10"/>
  <c r="C13" i="10"/>
  <c r="AB104" i="10"/>
  <c r="C132" i="10"/>
  <c r="P5" i="10"/>
  <c r="M114" i="10"/>
  <c r="Q5" i="10"/>
  <c r="V25" i="10"/>
  <c r="C105" i="10"/>
  <c r="T135" i="10"/>
  <c r="V101" i="10"/>
  <c r="T132" i="10"/>
  <c r="V102" i="10"/>
  <c r="W82" i="10"/>
  <c r="AB86" i="10"/>
  <c r="T126" i="10"/>
  <c r="I117" i="10"/>
  <c r="U54" i="10"/>
  <c r="AB98" i="10"/>
  <c r="P8" i="10"/>
  <c r="H15" i="10"/>
  <c r="R7" i="10"/>
  <c r="J21" i="10"/>
  <c r="V31" i="10"/>
  <c r="AB52" i="10"/>
  <c r="AB23" i="10"/>
  <c r="AB111" i="10"/>
  <c r="H46" i="10"/>
  <c r="H134" i="10"/>
  <c r="S84" i="10"/>
  <c r="I24" i="10"/>
  <c r="J105" i="10"/>
  <c r="J123" i="10"/>
  <c r="S46" i="10"/>
  <c r="C27" i="10"/>
  <c r="R104" i="10"/>
  <c r="T122" i="10"/>
  <c r="I26" i="10"/>
  <c r="M106" i="10"/>
  <c r="AB131" i="10"/>
  <c r="AA82" i="10"/>
  <c r="Q51" i="10"/>
  <c r="V11" i="10"/>
  <c r="V35" i="10"/>
  <c r="I12" i="10"/>
  <c r="T21" i="10"/>
  <c r="Q82" i="10"/>
  <c r="H4" i="10"/>
  <c r="S44" i="10"/>
  <c r="P18" i="10"/>
  <c r="AB115" i="10"/>
  <c r="Q115" i="10"/>
  <c r="S6" i="10"/>
  <c r="J82" i="10"/>
  <c r="AA11" i="10"/>
  <c r="AA46" i="10"/>
  <c r="V17" i="10"/>
  <c r="I6" i="10"/>
  <c r="I53" i="10"/>
  <c r="T35" i="10"/>
  <c r="T125" i="10"/>
  <c r="V93" i="10"/>
  <c r="P113" i="10"/>
  <c r="AA83" i="10"/>
  <c r="Q137" i="10"/>
  <c r="V106" i="10"/>
  <c r="S113" i="10"/>
  <c r="AA112" i="10"/>
  <c r="AA100" i="10"/>
  <c r="H53" i="10"/>
  <c r="C98" i="10"/>
  <c r="AB10" i="10"/>
  <c r="U123" i="10"/>
  <c r="V108" i="10"/>
  <c r="C111" i="10"/>
  <c r="AA111" i="10"/>
  <c r="H28" i="10"/>
  <c r="T120" i="10"/>
  <c r="R28" i="10"/>
  <c r="C34" i="10"/>
  <c r="I25" i="10"/>
  <c r="U5" i="10"/>
  <c r="T100" i="10"/>
  <c r="J26" i="10"/>
  <c r="R19" i="10"/>
  <c r="AA5" i="10"/>
  <c r="U129" i="10"/>
  <c r="C102" i="10"/>
  <c r="T107" i="10"/>
  <c r="AA24" i="10"/>
  <c r="W15" i="10"/>
  <c r="AB113" i="10"/>
  <c r="AA13" i="10"/>
  <c r="R106" i="10"/>
  <c r="W133" i="10"/>
  <c r="Q52" i="10"/>
  <c r="M116" i="10"/>
  <c r="T52" i="10"/>
  <c r="AA26" i="10"/>
  <c r="AA106" i="10"/>
  <c r="R5" i="10"/>
  <c r="U102" i="10"/>
  <c r="J134" i="10"/>
  <c r="R105" i="10"/>
  <c r="R13" i="10"/>
  <c r="I84" i="10"/>
  <c r="AA130" i="10"/>
  <c r="S37" i="10"/>
  <c r="S54" i="10"/>
  <c r="W98" i="10"/>
  <c r="Q8" i="10"/>
  <c r="I15" i="10"/>
  <c r="Q7" i="10"/>
  <c r="AA7" i="10"/>
  <c r="S32" i="10"/>
  <c r="AA81" i="10"/>
  <c r="AB27" i="10"/>
  <c r="H114" i="10"/>
  <c r="U93" i="10"/>
  <c r="AB135" i="10"/>
  <c r="M109" i="10"/>
  <c r="P31" i="10"/>
  <c r="I106" i="10"/>
  <c r="T124" i="10"/>
  <c r="Q9" i="10"/>
  <c r="Q31" i="10"/>
  <c r="M105" i="10"/>
  <c r="M123" i="10"/>
  <c r="J33" i="10"/>
  <c r="U109" i="10"/>
  <c r="C133" i="10"/>
  <c r="Q10" i="10"/>
  <c r="S51" i="10"/>
  <c r="U11" i="10"/>
  <c r="AA4" i="10"/>
  <c r="W14" i="10"/>
  <c r="R45" i="10"/>
  <c r="J11" i="10"/>
  <c r="T79" i="10"/>
  <c r="Q44" i="10"/>
  <c r="H52" i="10"/>
  <c r="I115" i="10"/>
  <c r="M115" i="10"/>
  <c r="Q6" i="10"/>
  <c r="W10" i="10"/>
  <c r="AA12" i="10"/>
  <c r="C46" i="10"/>
  <c r="U17" i="10"/>
  <c r="AA79" i="10"/>
  <c r="AB11" i="10"/>
  <c r="Q45" i="10"/>
  <c r="R125" i="10"/>
  <c r="W83" i="10"/>
  <c r="J113" i="10"/>
  <c r="M100" i="10"/>
  <c r="P137" i="10"/>
  <c r="J80" i="10"/>
  <c r="Q119" i="10"/>
  <c r="P136" i="10"/>
  <c r="V130" i="10"/>
  <c r="S52" i="10"/>
  <c r="AA124" i="10"/>
  <c r="I14" i="10"/>
  <c r="AA129" i="10"/>
  <c r="J44" i="10"/>
  <c r="J27" i="10"/>
  <c r="C126" i="10"/>
  <c r="J78" i="10"/>
  <c r="U28" i="10"/>
  <c r="Q13" i="10"/>
  <c r="Q29" i="10"/>
  <c r="W28" i="10"/>
  <c r="J9" i="10"/>
  <c r="R122" i="10"/>
  <c r="V34" i="10"/>
  <c r="H24" i="10"/>
  <c r="V16" i="10"/>
  <c r="C135" i="10"/>
  <c r="V104" i="10"/>
  <c r="J122" i="10"/>
  <c r="C31" i="10"/>
  <c r="AA19" i="10"/>
  <c r="AB137" i="10"/>
  <c r="AA21" i="10"/>
  <c r="M108" i="10"/>
  <c r="M135" i="10"/>
  <c r="T8" i="10"/>
  <c r="AA122" i="10"/>
  <c r="AA8" i="10"/>
  <c r="W31" i="10"/>
  <c r="V110" i="10"/>
  <c r="AA52" i="10"/>
  <c r="H104" i="10"/>
  <c r="W135" i="10"/>
  <c r="AA110" i="10"/>
  <c r="S14" i="10"/>
  <c r="AB85" i="10"/>
  <c r="W132" i="10"/>
  <c r="J37" i="10"/>
  <c r="T54" i="10"/>
  <c r="U98" i="10"/>
  <c r="J8" i="10"/>
  <c r="C15" i="10"/>
  <c r="P7" i="10"/>
  <c r="H10" i="10"/>
  <c r="T78" i="10"/>
  <c r="I9" i="10"/>
  <c r="H31" i="10"/>
  <c r="AB114" i="10"/>
  <c r="Q84" i="10"/>
  <c r="R84" i="10"/>
  <c r="W116" i="10"/>
  <c r="I32" i="10"/>
  <c r="Q109" i="10"/>
  <c r="R128" i="10"/>
  <c r="H5" i="10"/>
  <c r="J32" i="10"/>
  <c r="J106" i="10"/>
  <c r="S128" i="10"/>
  <c r="R34" i="10"/>
  <c r="M111" i="10"/>
  <c r="Q134" i="10"/>
  <c r="P53" i="10"/>
  <c r="P51" i="10"/>
  <c r="T11" i="10"/>
  <c r="H12" i="10"/>
  <c r="C14" i="10"/>
  <c r="M45" i="10"/>
  <c r="J12" i="10"/>
  <c r="C4" i="10"/>
  <c r="P44" i="10"/>
  <c r="R11" i="10"/>
  <c r="W115" i="10"/>
  <c r="H115" i="10"/>
  <c r="R6" i="10"/>
  <c r="C10" i="10"/>
  <c r="Q14" i="10"/>
  <c r="V46" i="10"/>
  <c r="T17" i="10"/>
  <c r="U4" i="10"/>
  <c r="AB54" i="10"/>
  <c r="M125" i="10"/>
  <c r="I81" i="10"/>
  <c r="J5" i="10"/>
  <c r="AB6" i="10"/>
  <c r="AB78" i="10"/>
  <c r="W20" i="10"/>
  <c r="U135" i="10"/>
  <c r="I78" i="10"/>
  <c r="AA27" i="10"/>
  <c r="U126" i="10"/>
  <c r="T106" i="10"/>
  <c r="J108" i="10"/>
  <c r="AB80" i="10"/>
  <c r="R29" i="10"/>
  <c r="AA29" i="10"/>
  <c r="AA22" i="10"/>
  <c r="AA128" i="10"/>
  <c r="I104" i="10"/>
  <c r="I28" i="10"/>
  <c r="S19" i="10"/>
  <c r="S16" i="10"/>
  <c r="I122" i="10"/>
  <c r="AA123" i="10"/>
  <c r="T33" i="10"/>
  <c r="V22" i="10"/>
  <c r="J110" i="10"/>
  <c r="H23" i="10"/>
  <c r="P110" i="10"/>
  <c r="H80" i="10"/>
  <c r="S80" i="10"/>
  <c r="J126" i="10"/>
  <c r="T80" i="10"/>
  <c r="AA33" i="10"/>
  <c r="T114" i="10"/>
  <c r="U80" i="10"/>
  <c r="I105" i="10"/>
  <c r="T25" i="10"/>
  <c r="V114" i="10"/>
  <c r="Q20" i="10"/>
  <c r="W102" i="10"/>
  <c r="AA14" i="10"/>
  <c r="I37" i="10"/>
  <c r="R54" i="10"/>
  <c r="J98" i="10"/>
  <c r="I8" i="10"/>
  <c r="AB15" i="10"/>
  <c r="C7" i="10"/>
  <c r="AA10" i="10"/>
  <c r="T94" i="10"/>
  <c r="AB9" i="10"/>
  <c r="AA31" i="10"/>
  <c r="S116" i="10"/>
  <c r="I114" i="10"/>
  <c r="V116" i="10"/>
  <c r="T117" i="10"/>
  <c r="H33" i="10"/>
  <c r="R110" i="10"/>
  <c r="M129" i="10"/>
  <c r="AB5" i="10"/>
  <c r="I33" i="10"/>
  <c r="R109" i="10"/>
  <c r="M130" i="10"/>
  <c r="S38" i="10"/>
  <c r="R114" i="10"/>
  <c r="J135" i="10"/>
  <c r="R17" i="10"/>
  <c r="AB51" i="10"/>
  <c r="S35" i="10"/>
  <c r="AB4" i="10"/>
  <c r="V14" i="10"/>
  <c r="I45" i="10"/>
  <c r="AA17" i="10"/>
  <c r="W52" i="10"/>
  <c r="I44" i="10"/>
  <c r="H17" i="10"/>
  <c r="C115" i="10"/>
  <c r="C79" i="10"/>
  <c r="V79" i="10"/>
  <c r="U10" i="10"/>
  <c r="U15" i="10"/>
  <c r="U46" i="10"/>
  <c r="U79" i="10"/>
  <c r="J6" i="10"/>
  <c r="R14" i="10"/>
  <c r="Q16" i="10"/>
  <c r="Q131" i="10"/>
  <c r="M94" i="10"/>
  <c r="V82" i="10"/>
  <c r="V7" i="10"/>
  <c r="W84" i="10"/>
  <c r="W26" i="10"/>
  <c r="Q94" i="10"/>
  <c r="R126" i="10"/>
  <c r="H34" i="10"/>
  <c r="V126" i="10"/>
  <c r="AB126" i="10"/>
  <c r="T111" i="10"/>
  <c r="T13" i="10"/>
  <c r="S29" i="10"/>
  <c r="R36" i="10"/>
  <c r="S26" i="10"/>
  <c r="C123" i="10"/>
  <c r="I123" i="10"/>
  <c r="AB29" i="10"/>
  <c r="P26" i="10"/>
  <c r="U53" i="10"/>
  <c r="W123" i="10"/>
  <c r="P128" i="10"/>
  <c r="W45" i="10"/>
  <c r="J31" i="10"/>
  <c r="H110" i="10"/>
  <c r="U24" i="10"/>
  <c r="S111" i="10"/>
  <c r="I85" i="10"/>
  <c r="V9" i="10"/>
  <c r="H130" i="10"/>
  <c r="AB81" i="10"/>
  <c r="T44" i="10"/>
  <c r="R116" i="10"/>
  <c r="AA9" i="10"/>
  <c r="AB106" i="10"/>
  <c r="V80" i="10"/>
  <c r="P119" i="10"/>
  <c r="T22" i="10"/>
  <c r="J104" i="10"/>
  <c r="AB30" i="10"/>
  <c r="H37" i="10"/>
  <c r="C18" i="10"/>
  <c r="T98" i="10"/>
  <c r="H8" i="10"/>
  <c r="J54" i="10"/>
  <c r="W7" i="10"/>
  <c r="T10" i="10"/>
  <c r="J84" i="10"/>
  <c r="AB14" i="10"/>
  <c r="AA32" i="10"/>
  <c r="Q117" i="10"/>
  <c r="T116" i="10"/>
  <c r="S117" i="10"/>
  <c r="U118" i="10"/>
  <c r="I36" i="10"/>
  <c r="I111" i="10"/>
  <c r="J130" i="10"/>
  <c r="H81" i="10"/>
  <c r="Q34" i="10"/>
  <c r="S110" i="10"/>
  <c r="U131" i="10"/>
  <c r="S86" i="10"/>
  <c r="H116" i="10"/>
  <c r="T136" i="10"/>
  <c r="V18" i="10"/>
  <c r="H51" i="10"/>
  <c r="Q35" i="10"/>
  <c r="J79" i="10"/>
  <c r="T14" i="10"/>
  <c r="AB45" i="10"/>
  <c r="AA18" i="10"/>
  <c r="C52" i="10"/>
  <c r="AB44" i="10"/>
  <c r="H18" i="10"/>
  <c r="V115" i="10"/>
  <c r="S12" i="10"/>
  <c r="I52" i="10"/>
  <c r="V10" i="10"/>
  <c r="J18" i="10"/>
  <c r="R46" i="10"/>
  <c r="C6" i="10"/>
  <c r="W8" i="10"/>
  <c r="V15" i="10"/>
  <c r="C78" i="10"/>
  <c r="J125" i="10"/>
  <c r="V109" i="10"/>
  <c r="U20" i="10"/>
  <c r="R112" i="10"/>
  <c r="H137" i="10"/>
  <c r="S22" i="10"/>
  <c r="M137" i="10"/>
  <c r="S102" i="10"/>
  <c r="V12" i="10"/>
  <c r="S9" i="10"/>
  <c r="Q104" i="10"/>
  <c r="W32" i="10"/>
  <c r="M117" i="10"/>
  <c r="H111" i="10"/>
  <c r="Q81" i="10"/>
  <c r="U44" i="10"/>
  <c r="C28" i="10"/>
  <c r="V120" i="10"/>
  <c r="T28" i="10"/>
  <c r="H16" i="10"/>
  <c r="AB16" i="10"/>
  <c r="Q28" i="10"/>
  <c r="AB125" i="10"/>
  <c r="S129" i="10"/>
  <c r="W34" i="10"/>
  <c r="AA34" i="10"/>
  <c r="AA16" i="10"/>
  <c r="M128" i="10"/>
  <c r="AB129" i="10"/>
  <c r="R51" i="10"/>
  <c r="T38" i="10"/>
  <c r="C85" i="10"/>
  <c r="S25" i="10"/>
  <c r="C114" i="10"/>
  <c r="Q102" i="10"/>
  <c r="C22" i="10"/>
  <c r="M132" i="10"/>
  <c r="W9" i="10"/>
  <c r="V86" i="10"/>
  <c r="I119" i="10"/>
  <c r="J22" i="10"/>
  <c r="W110" i="10"/>
  <c r="P14" i="10"/>
  <c r="V132" i="10"/>
  <c r="AA23" i="10"/>
  <c r="S105" i="10"/>
  <c r="Q32" i="10"/>
  <c r="C37" i="10"/>
  <c r="U18" i="10"/>
  <c r="S98" i="10"/>
  <c r="AA127" i="10"/>
  <c r="J17" i="10"/>
  <c r="AB82" i="10"/>
  <c r="S10" i="10"/>
  <c r="U105" i="10"/>
  <c r="C16" i="10"/>
  <c r="AB36" i="10"/>
  <c r="M118" i="10"/>
  <c r="R117" i="10"/>
  <c r="T118" i="10"/>
  <c r="R121" i="10"/>
  <c r="Q38" i="10"/>
  <c r="P114" i="10"/>
  <c r="S131" i="10"/>
  <c r="R9" i="10"/>
  <c r="J36" i="10"/>
  <c r="J111" i="10"/>
  <c r="P134" i="10"/>
  <c r="V84" i="10"/>
  <c r="AB117" i="10"/>
  <c r="C84" i="10"/>
  <c r="V27" i="10"/>
  <c r="AA51" i="10"/>
  <c r="P35" i="10"/>
  <c r="W81" i="10"/>
  <c r="U14" i="10"/>
  <c r="H45" i="10"/>
  <c r="AB17" i="10"/>
  <c r="U52" i="10"/>
  <c r="H44" i="10"/>
  <c r="AB28" i="10"/>
  <c r="V118" i="10"/>
  <c r="C108" i="10"/>
  <c r="AA30" i="10"/>
  <c r="P13" i="10"/>
  <c r="T110" i="10"/>
  <c r="P38" i="10"/>
  <c r="M133" i="10"/>
  <c r="R103" i="10"/>
  <c r="I34" i="10"/>
  <c r="AB101" i="10"/>
  <c r="J25" i="10"/>
  <c r="U9" i="10"/>
  <c r="T32" i="10"/>
  <c r="R20" i="10"/>
  <c r="AA36" i="10"/>
  <c r="U31" i="10"/>
  <c r="J129" i="10"/>
  <c r="H19" i="10"/>
  <c r="AB84" i="10"/>
  <c r="T104" i="10"/>
  <c r="T19" i="10"/>
  <c r="W129" i="10"/>
  <c r="P52" i="10"/>
  <c r="J102" i="10"/>
  <c r="U51" i="10"/>
  <c r="M110" i="10"/>
  <c r="R26" i="10"/>
  <c r="I116" i="10"/>
  <c r="Q110" i="10"/>
  <c r="Q23" i="10"/>
  <c r="S135" i="10"/>
  <c r="J13" i="10"/>
  <c r="T92" i="10"/>
  <c r="AB122" i="10"/>
  <c r="S23" i="10"/>
  <c r="U114" i="10"/>
  <c r="P20" i="10"/>
  <c r="S5" i="10"/>
  <c r="H25" i="10"/>
  <c r="AB110" i="10"/>
  <c r="M84" i="10"/>
  <c r="AB37" i="10"/>
  <c r="U6" i="10"/>
  <c r="R98" i="10"/>
  <c r="Q127" i="10"/>
  <c r="Q17" i="10"/>
  <c r="I82" i="10"/>
  <c r="P10" i="10"/>
  <c r="T108" i="10"/>
  <c r="W16" i="10"/>
  <c r="C38" i="10"/>
  <c r="U119" i="10"/>
  <c r="R118" i="10"/>
  <c r="M121" i="10"/>
  <c r="R124" i="10"/>
  <c r="T46" i="10"/>
  <c r="AA116" i="10"/>
  <c r="M134" i="10"/>
  <c r="H14" i="10"/>
  <c r="R38" i="10"/>
  <c r="Q114" i="10"/>
  <c r="I135" i="10"/>
  <c r="S85" i="10"/>
  <c r="M120" i="10"/>
  <c r="S79" i="10"/>
  <c r="S27" i="10"/>
  <c r="C51" i="10"/>
  <c r="AB35" i="10"/>
  <c r="C81" i="10"/>
  <c r="S15" i="10"/>
  <c r="V45" i="10"/>
  <c r="AB18" i="10"/>
  <c r="V52" i="10"/>
  <c r="AA44" i="10"/>
  <c r="S21" i="10"/>
  <c r="S115" i="10"/>
  <c r="R12" i="10"/>
  <c r="C53" i="10"/>
  <c r="W79" i="10"/>
  <c r="U27" i="10"/>
  <c r="S34" i="10"/>
  <c r="H11" i="10"/>
  <c r="S114" i="10"/>
  <c r="V36" i="10"/>
  <c r="Q19" i="10"/>
  <c r="Q116" i="10"/>
  <c r="I51" i="10"/>
  <c r="P94" i="10"/>
  <c r="P108" i="10"/>
  <c r="R16" i="10"/>
  <c r="W126" i="10"/>
  <c r="J28" i="10"/>
  <c r="H13" i="10"/>
  <c r="P36" i="10"/>
  <c r="V28" i="10"/>
  <c r="H29" i="10"/>
  <c r="P29" i="10"/>
  <c r="T134" i="10"/>
  <c r="T16" i="10"/>
  <c r="M104" i="10"/>
  <c r="V113" i="10"/>
  <c r="T24" i="10"/>
  <c r="V53" i="10"/>
  <c r="C80" i="10"/>
  <c r="AA104" i="10"/>
  <c r="H100" i="10"/>
  <c r="R25" i="10"/>
  <c r="S31" i="10"/>
  <c r="J118" i="10"/>
  <c r="J114" i="10"/>
  <c r="C86" i="10"/>
  <c r="I80" i="10"/>
  <c r="J14" i="10"/>
  <c r="V83" i="10"/>
  <c r="M126" i="10"/>
  <c r="W25" i="10"/>
  <c r="M119" i="10"/>
  <c r="T23" i="10"/>
  <c r="Q54" i="10"/>
  <c r="AB25" i="10"/>
  <c r="W114" i="10"/>
  <c r="AA102" i="10"/>
  <c r="AA54" i="10"/>
  <c r="AA6" i="10"/>
  <c r="Q98" i="10"/>
  <c r="M127" i="10"/>
  <c r="P17" i="10"/>
  <c r="H82" i="10"/>
  <c r="P54" i="10"/>
  <c r="W111" i="10"/>
  <c r="C19" i="10"/>
  <c r="AB38" i="10"/>
  <c r="AB134" i="10"/>
  <c r="AB119" i="10"/>
  <c r="M124" i="10"/>
  <c r="P131" i="10"/>
  <c r="I86" i="10"/>
  <c r="U117" i="10"/>
  <c r="H135" i="10"/>
  <c r="P16" i="10"/>
  <c r="Q86" i="10"/>
  <c r="C116" i="10"/>
  <c r="R136" i="10"/>
  <c r="J101" i="10"/>
  <c r="Q123" i="10"/>
  <c r="R79" i="10"/>
  <c r="R27" i="10"/>
  <c r="W51" i="10"/>
  <c r="I35" i="10"/>
  <c r="U81" i="10"/>
  <c r="R15" i="10"/>
  <c r="U45" i="10"/>
  <c r="V30" i="10"/>
  <c r="Q11" i="10"/>
  <c r="V44" i="10"/>
  <c r="R21" i="10"/>
  <c r="R115" i="10"/>
  <c r="Q12" i="10"/>
  <c r="I18" i="10"/>
  <c r="W12" i="10"/>
  <c r="J30" i="10"/>
  <c r="M46" i="10"/>
  <c r="Q53" i="10"/>
  <c r="AA45" i="10"/>
  <c r="W23" i="10"/>
  <c r="AA120" i="10"/>
  <c r="AB83" i="10"/>
  <c r="P25" i="10"/>
  <c r="U122" i="10"/>
  <c r="H86" i="10"/>
  <c r="R133" i="10"/>
  <c r="J112" i="10"/>
  <c r="T27" i="10"/>
  <c r="AB130" i="10"/>
  <c r="U78" i="10"/>
  <c r="AB20" i="10"/>
  <c r="U13" i="10"/>
  <c r="T29" i="10"/>
  <c r="I29" i="10"/>
  <c r="W4" i="10"/>
  <c r="U34" i="10"/>
  <c r="W5" i="10"/>
  <c r="U106" i="10"/>
  <c r="H118" i="10"/>
  <c r="Q26" i="10"/>
  <c r="U19" i="10"/>
  <c r="C9" i="10"/>
  <c r="M122" i="10"/>
  <c r="AB102" i="10"/>
  <c r="I5" i="10"/>
  <c r="AA38" i="10"/>
  <c r="W120" i="10"/>
  <c r="J116" i="10"/>
  <c r="C83" i="10"/>
  <c r="R80" i="10"/>
  <c r="I16" i="10"/>
  <c r="T85" i="10"/>
  <c r="C129" i="10"/>
  <c r="AB26" i="10"/>
  <c r="Q126" i="10"/>
  <c r="C25" i="10"/>
  <c r="T30" i="10"/>
  <c r="I27" i="10"/>
  <c r="C117" i="10"/>
  <c r="T105" i="10"/>
  <c r="H54" i="10"/>
  <c r="P6" i="10"/>
  <c r="M98" i="10"/>
  <c r="H127" i="10"/>
  <c r="J7" i="10"/>
  <c r="C82" i="10"/>
  <c r="T18" i="10"/>
  <c r="P116" i="10"/>
  <c r="W19" i="10"/>
  <c r="W94" i="10"/>
  <c r="AA135" i="10"/>
  <c r="C121" i="10"/>
  <c r="M131" i="10"/>
  <c r="J46" i="10"/>
  <c r="C94" i="10"/>
  <c r="AA118" i="10"/>
  <c r="M136" i="10"/>
  <c r="P19" i="10"/>
  <c r="J94" i="10"/>
  <c r="AB116" i="10"/>
  <c r="H32" i="10"/>
  <c r="M102" i="10"/>
  <c r="P126" i="10"/>
  <c r="Q79" i="10"/>
  <c r="Q27" i="10"/>
  <c r="V51" i="10"/>
  <c r="AA35" i="10"/>
  <c r="V81" i="10"/>
  <c r="Q15" i="10"/>
  <c r="T45" i="10"/>
  <c r="S30" i="10"/>
  <c r="W33" i="10"/>
  <c r="W29" i="10"/>
  <c r="S126" i="10"/>
  <c r="AA103" i="10"/>
  <c r="R31" i="10"/>
  <c r="Q128" i="10"/>
  <c r="U85" i="10"/>
  <c r="R94" i="10"/>
  <c r="U133" i="10"/>
  <c r="R32" i="10"/>
  <c r="R134" i="10"/>
  <c r="P28" i="10"/>
  <c r="Q25" i="10"/>
  <c r="S36" i="10"/>
  <c r="Q36" i="10"/>
  <c r="J29" i="10"/>
  <c r="AA80" i="10"/>
  <c r="H123" i="10"/>
  <c r="S8" i="10"/>
  <c r="S123" i="10"/>
  <c r="C122" i="10"/>
  <c r="C33" i="10"/>
  <c r="W24" i="10"/>
  <c r="W53" i="10"/>
  <c r="AB123" i="10"/>
  <c r="Q122" i="10"/>
  <c r="Q80" i="10"/>
  <c r="H85" i="10"/>
  <c r="V122" i="10"/>
  <c r="W122" i="10"/>
  <c r="J85" i="10"/>
  <c r="U25" i="10"/>
  <c r="H22" i="10"/>
  <c r="S101" i="10"/>
  <c r="I130" i="10"/>
  <c r="AB33" i="10"/>
  <c r="C128" i="10"/>
  <c r="AA25" i="10"/>
  <c r="H38" i="10"/>
  <c r="U30" i="10"/>
  <c r="S119" i="10"/>
  <c r="S107" i="10"/>
  <c r="W54" i="10"/>
  <c r="W6" i="10"/>
  <c r="I98" i="10"/>
  <c r="I7" i="10"/>
  <c r="U7" i="10"/>
  <c r="AB21" i="10"/>
  <c r="U37" i="10"/>
  <c r="J117" i="10"/>
  <c r="AA20" i="10"/>
  <c r="P84" i="10"/>
  <c r="I31" i="10"/>
  <c r="P122" i="10"/>
  <c r="J16" i="10"/>
  <c r="H20" i="10"/>
  <c r="T84" i="10"/>
  <c r="C120" i="10"/>
  <c r="P9" i="10"/>
  <c r="I20" i="10"/>
  <c r="U84" i="10"/>
  <c r="W117" i="10"/>
  <c r="P80" i="10"/>
  <c r="C103" i="10"/>
  <c r="T128" i="10"/>
  <c r="R52" i="10"/>
  <c r="P27" i="10"/>
  <c r="T51" i="10"/>
  <c r="H35" i="10"/>
  <c r="R10" i="10"/>
  <c r="P15" i="10"/>
  <c r="S45" i="10"/>
  <c r="R30" i="10"/>
  <c r="C30" i="10"/>
  <c r="S18" i="10"/>
  <c r="Q21" i="10"/>
  <c r="J115" i="10"/>
  <c r="R4" i="10"/>
  <c r="H79" i="10"/>
  <c r="R81" i="10"/>
  <c r="P45" i="10"/>
  <c r="P79" i="10"/>
  <c r="S11" i="10"/>
  <c r="S81" i="10"/>
  <c r="R24" i="10"/>
  <c r="U101" i="10"/>
  <c r="W46" i="10"/>
  <c r="J24" i="10"/>
  <c r="W121" i="10"/>
  <c r="H27" i="10"/>
  <c r="AA15" i="10"/>
  <c r="U111" i="10"/>
  <c r="V94" i="10"/>
  <c r="W105" i="10"/>
  <c r="AA28" i="10"/>
  <c r="AA126" i="10"/>
  <c r="S28" i="10"/>
  <c r="I13" i="10"/>
  <c r="W13" i="10"/>
  <c r="S13" i="10"/>
  <c r="C5" i="10"/>
  <c r="AB19" i="10"/>
  <c r="AA134" i="10"/>
  <c r="J53" i="10"/>
  <c r="T129" i="10"/>
  <c r="I126" i="10"/>
  <c r="V37" i="10"/>
  <c r="I102" i="10"/>
  <c r="V19" i="10"/>
  <c r="V4" i="10"/>
  <c r="H102" i="10"/>
  <c r="T9" i="10"/>
  <c r="U103" i="10"/>
  <c r="AB128" i="10"/>
  <c r="Q135" i="10"/>
  <c r="U110" i="10"/>
  <c r="U33" i="10"/>
  <c r="AB24" i="10"/>
  <c r="C104" i="10"/>
  <c r="I134" i="10"/>
  <c r="W85" i="10"/>
  <c r="T130" i="10"/>
  <c r="AA85" i="10"/>
  <c r="W80" i="10"/>
  <c r="I38" i="10"/>
  <c r="I125" i="10"/>
  <c r="AA114" i="10"/>
  <c r="V54" i="10"/>
  <c r="AA98" i="10"/>
  <c r="R8" i="10"/>
  <c r="J15" i="10"/>
  <c r="S7" i="10"/>
  <c r="I21" i="10"/>
  <c r="AA84" i="10"/>
  <c r="V134" i="10"/>
  <c r="AB22" i="10"/>
  <c r="W108" i="10"/>
  <c r="AB32" i="10"/>
  <c r="I131" i="10"/>
  <c r="H36" i="10"/>
  <c r="J23" i="10"/>
  <c r="P104" i="10"/>
  <c r="S122" i="10"/>
  <c r="I23" i="10"/>
  <c r="H26" i="10"/>
  <c r="I101" i="10"/>
  <c r="J120" i="10"/>
  <c r="P23" i="10"/>
  <c r="Q105" i="10"/>
  <c r="R130" i="10"/>
  <c r="I79" i="10"/>
  <c r="M44" i="10"/>
  <c r="C11" i="10"/>
  <c r="C35" i="10"/>
  <c r="I11" i="10"/>
  <c r="W18" i="10"/>
  <c r="R82" i="10"/>
  <c r="P30" i="10"/>
  <c r="C44" i="10"/>
  <c r="Q18" i="10"/>
  <c r="J35" i="10"/>
  <c r="U115" i="10"/>
  <c r="P11" i="10"/>
  <c r="T12" i="10"/>
  <c r="I10" i="10"/>
  <c r="P133" i="10"/>
  <c r="H105" i="10"/>
  <c r="H131" i="10"/>
  <c r="P85" i="10"/>
  <c r="P118" i="10"/>
  <c r="T119" i="10"/>
  <c r="AB120" i="10"/>
  <c r="V85" i="10"/>
  <c r="AB127" i="10"/>
  <c r="T103" i="10"/>
  <c r="I100" i="10"/>
  <c r="U86" i="10"/>
  <c r="AA108" i="10"/>
  <c r="I92" i="10"/>
  <c r="C112" i="10"/>
  <c r="S83" i="10"/>
  <c r="S124" i="10"/>
  <c r="I109" i="10"/>
  <c r="H94" i="10"/>
  <c r="J34" i="10"/>
  <c r="T112" i="10"/>
  <c r="V23" i="10"/>
  <c r="U137" i="10"/>
  <c r="U29" i="10"/>
  <c r="U92" i="10"/>
  <c r="H112" i="10"/>
  <c r="AB12" i="10"/>
  <c r="C17" i="10"/>
  <c r="I4" i="10"/>
  <c r="R18" i="10"/>
  <c r="R129" i="10"/>
  <c r="AB31" i="10"/>
  <c r="H122" i="10"/>
  <c r="H126" i="10"/>
  <c r="AB53" i="10"/>
  <c r="AA37" i="10"/>
  <c r="R131" i="10"/>
  <c r="H83" i="10"/>
  <c r="AA115" i="10"/>
  <c r="Q133" i="10"/>
  <c r="U132" i="10"/>
  <c r="R85" i="10"/>
  <c r="Q130" i="10"/>
  <c r="V98" i="10"/>
  <c r="P106" i="10"/>
  <c r="Q136" i="10"/>
  <c r="I120" i="10"/>
  <c r="H124" i="10"/>
  <c r="V103" i="10"/>
  <c r="AB100" i="10"/>
  <c r="AA78" i="10"/>
  <c r="U107" i="10"/>
  <c r="T86" i="10"/>
  <c r="W112" i="10"/>
  <c r="R93" i="10"/>
  <c r="U124" i="10"/>
  <c r="AB109" i="10"/>
  <c r="AA94" i="10"/>
  <c r="U23" i="10"/>
  <c r="M107" i="10"/>
  <c r="V20" i="10"/>
  <c r="V137" i="10"/>
  <c r="H113" i="10"/>
  <c r="M78" i="10"/>
  <c r="U83" i="10"/>
  <c r="J10" i="10"/>
  <c r="W17" i="10"/>
  <c r="I30" i="10"/>
  <c r="C12" i="10"/>
  <c r="S104" i="10"/>
  <c r="AB105" i="10"/>
  <c r="P32" i="10"/>
  <c r="P102" i="10"/>
  <c r="T31" i="10"/>
  <c r="W109" i="10"/>
  <c r="P135" i="10"/>
  <c r="AA92" i="10"/>
  <c r="J131" i="10"/>
  <c r="H98" i="10"/>
  <c r="V129" i="10"/>
  <c r="V136" i="10"/>
  <c r="U136" i="10"/>
  <c r="V135" i="10"/>
  <c r="R119" i="10"/>
  <c r="I137" i="10"/>
  <c r="R107" i="10"/>
  <c r="I103" i="10"/>
  <c r="P100" i="10"/>
  <c r="U127" i="10"/>
  <c r="W103" i="10"/>
  <c r="V78" i="10"/>
  <c r="I112" i="10"/>
  <c r="H93" i="10"/>
  <c r="V124" i="10"/>
  <c r="J109" i="10"/>
  <c r="P86" i="10"/>
  <c r="T121" i="10"/>
  <c r="P103" i="10"/>
  <c r="P78" i="10"/>
  <c r="C137" i="10"/>
  <c r="AA113" i="10"/>
  <c r="P37" i="10"/>
  <c r="T93" i="10"/>
  <c r="U82" i="10"/>
  <c r="J51" i="10"/>
  <c r="P82" i="10"/>
  <c r="W44" i="10"/>
  <c r="J20" i="10"/>
  <c r="I22" i="10"/>
  <c r="T5" i="10"/>
  <c r="P81" i="10"/>
  <c r="J81" i="10"/>
  <c r="AA132" i="10"/>
  <c r="C136" i="10"/>
  <c r="C131" i="10"/>
  <c r="S130" i="10"/>
  <c r="AA136" i="10"/>
  <c r="P123" i="10"/>
  <c r="AB133" i="10"/>
  <c r="AA133" i="10"/>
  <c r="T133" i="10"/>
  <c r="W118" i="10"/>
  <c r="J127" i="10"/>
  <c r="V107" i="10"/>
  <c r="AB103" i="10"/>
  <c r="Q83" i="10"/>
  <c r="S125" i="10"/>
  <c r="H101" i="10"/>
  <c r="W37" i="10"/>
  <c r="AB112" i="10"/>
  <c r="AA93" i="10"/>
  <c r="C124" i="10"/>
  <c r="P109" i="10"/>
  <c r="R78" i="10"/>
  <c r="V121" i="10"/>
  <c r="R100" i="10"/>
  <c r="J38" i="10"/>
  <c r="W137" i="10"/>
  <c r="Q113" i="10"/>
  <c r="P33" i="10"/>
  <c r="R92" i="10"/>
  <c r="AB79" i="10"/>
  <c r="P46" i="10"/>
  <c r="Q4" i="10"/>
  <c r="U12" i="10"/>
  <c r="AB118" i="10"/>
  <c r="I118" i="10"/>
  <c r="AA86" i="10"/>
  <c r="W128" i="10"/>
  <c r="V13" i="10"/>
  <c r="U35" i="10"/>
  <c r="W93" i="10"/>
  <c r="H132" i="10"/>
  <c r="H129" i="10"/>
  <c r="H136" i="10"/>
  <c r="S120" i="10"/>
  <c r="I133" i="10"/>
  <c r="H133" i="10"/>
  <c r="AB132" i="10"/>
  <c r="C118" i="10"/>
  <c r="P127" i="10"/>
  <c r="C107" i="10"/>
  <c r="R83" i="10"/>
  <c r="P93" i="10"/>
  <c r="I113" i="10"/>
  <c r="AA101" i="10"/>
  <c r="C36" i="10"/>
  <c r="P112" i="10"/>
  <c r="J93" i="10"/>
  <c r="W124" i="10"/>
  <c r="S109" i="10"/>
  <c r="T37" i="10"/>
  <c r="H121" i="10"/>
  <c r="M86" i="10"/>
  <c r="Q37" i="10"/>
  <c r="I107" i="10"/>
  <c r="R113" i="10"/>
  <c r="T20" i="10"/>
  <c r="W78" i="10"/>
  <c r="U8" i="10"/>
  <c r="Q46" i="10"/>
  <c r="S4" i="10"/>
  <c r="Q30" i="10"/>
  <c r="Q85" i="10"/>
  <c r="H84" i="10"/>
  <c r="I129" i="10"/>
  <c r="V128" i="10"/>
  <c r="W38" i="10"/>
  <c r="AB92" i="10"/>
  <c r="AD88" i="9"/>
  <c r="AD87" i="9"/>
  <c r="AD134" i="9" l="1"/>
  <c r="AC134" i="9"/>
  <c r="AB134" i="9"/>
  <c r="AA134" i="9"/>
  <c r="W134" i="9"/>
  <c r="V134" i="9"/>
  <c r="U134" i="9"/>
  <c r="T134" i="9"/>
  <c r="S134" i="9"/>
  <c r="R134" i="9"/>
  <c r="Q134" i="9"/>
  <c r="P134" i="9"/>
  <c r="J134" i="9"/>
  <c r="I134" i="9"/>
  <c r="H134" i="9"/>
  <c r="C134" i="9"/>
  <c r="AD133" i="9"/>
  <c r="AC133" i="9"/>
  <c r="AB133" i="9"/>
  <c r="AA133" i="9"/>
  <c r="W133" i="9"/>
  <c r="V133" i="9"/>
  <c r="U133" i="9"/>
  <c r="T133" i="9"/>
  <c r="S133" i="9"/>
  <c r="R133" i="9"/>
  <c r="Q133" i="9"/>
  <c r="P133" i="9"/>
  <c r="J133" i="9"/>
  <c r="I133" i="9"/>
  <c r="H133" i="9"/>
  <c r="C133" i="9"/>
  <c r="AD132" i="9"/>
  <c r="AC132" i="9"/>
  <c r="AB132" i="9"/>
  <c r="AA132" i="9"/>
  <c r="W132" i="9"/>
  <c r="V132" i="9"/>
  <c r="U132" i="9"/>
  <c r="T132" i="9"/>
  <c r="S132" i="9"/>
  <c r="R132" i="9"/>
  <c r="Q132" i="9"/>
  <c r="P132" i="9"/>
  <c r="J132" i="9"/>
  <c r="I132" i="9"/>
  <c r="H132" i="9"/>
  <c r="C132" i="9"/>
  <c r="AD131" i="9"/>
  <c r="AC131" i="9"/>
  <c r="AB131" i="9"/>
  <c r="AA131" i="9"/>
  <c r="W131" i="9"/>
  <c r="V131" i="9"/>
  <c r="U131" i="9"/>
  <c r="T131" i="9"/>
  <c r="S131" i="9"/>
  <c r="R131" i="9"/>
  <c r="Q131" i="9"/>
  <c r="P131" i="9"/>
  <c r="J131" i="9"/>
  <c r="I131" i="9"/>
  <c r="H131" i="9"/>
  <c r="C131" i="9"/>
  <c r="AD130" i="9"/>
  <c r="AC130" i="9"/>
  <c r="AB130" i="9"/>
  <c r="AA130" i="9"/>
  <c r="W130" i="9"/>
  <c r="V130" i="9"/>
  <c r="U130" i="9"/>
  <c r="T130" i="9"/>
  <c r="S130" i="9"/>
  <c r="R130" i="9"/>
  <c r="Q130" i="9"/>
  <c r="P130" i="9"/>
  <c r="J130" i="9"/>
  <c r="I130" i="9"/>
  <c r="H130" i="9"/>
  <c r="C130" i="9"/>
  <c r="AD129" i="9"/>
  <c r="W129" i="9" s="1"/>
  <c r="AD128" i="9"/>
  <c r="AA128" i="9" s="1"/>
  <c r="AD127" i="9"/>
  <c r="U127" i="9" s="1"/>
  <c r="AD126" i="9"/>
  <c r="M126" i="9" s="1"/>
  <c r="AD125" i="9"/>
  <c r="U125" i="9" s="1"/>
  <c r="AD124" i="9"/>
  <c r="AA124" i="9" s="1"/>
  <c r="AD123" i="9"/>
  <c r="Q123" i="9" s="1"/>
  <c r="AD122" i="9"/>
  <c r="V122" i="9" s="1"/>
  <c r="AD121" i="9"/>
  <c r="J121" i="9" s="1"/>
  <c r="AD120" i="9"/>
  <c r="T120" i="9" s="1"/>
  <c r="AD119" i="9"/>
  <c r="AA119" i="9" s="1"/>
  <c r="AD118" i="9"/>
  <c r="R118" i="9" s="1"/>
  <c r="AD117" i="9"/>
  <c r="AA117" i="9" s="1"/>
  <c r="AD116" i="9"/>
  <c r="AA116" i="9" s="1"/>
  <c r="AD115" i="9"/>
  <c r="U115" i="9" s="1"/>
  <c r="AD114" i="9"/>
  <c r="AA114" i="9" s="1"/>
  <c r="AD113" i="9"/>
  <c r="Q113" i="9" s="1"/>
  <c r="AD112" i="9"/>
  <c r="AA112" i="9" s="1"/>
  <c r="AD111" i="9"/>
  <c r="M111" i="9" s="1"/>
  <c r="AD110" i="9"/>
  <c r="T110" i="9" s="1"/>
  <c r="AD109" i="9"/>
  <c r="J109" i="9" s="1"/>
  <c r="AD108" i="9"/>
  <c r="T108" i="9" s="1"/>
  <c r="AD107" i="9"/>
  <c r="AA107" i="9" s="1"/>
  <c r="AD106" i="9"/>
  <c r="W106" i="9" s="1"/>
  <c r="AD105" i="9"/>
  <c r="T105" i="9" s="1"/>
  <c r="AD104" i="9"/>
  <c r="AA104" i="9" s="1"/>
  <c r="AD103" i="9"/>
  <c r="U103" i="9" s="1"/>
  <c r="AD102" i="9"/>
  <c r="AA102" i="9" s="1"/>
  <c r="AD101" i="9"/>
  <c r="AA101" i="9" s="1"/>
  <c r="AD100" i="9"/>
  <c r="AA100" i="9" s="1"/>
  <c r="AD99" i="9"/>
  <c r="V99" i="9" s="1"/>
  <c r="AD98" i="9"/>
  <c r="W98" i="9" s="1"/>
  <c r="AD97" i="9"/>
  <c r="J97" i="9" s="1"/>
  <c r="AD96" i="9"/>
  <c r="AB96" i="9" s="1"/>
  <c r="AD95" i="9"/>
  <c r="AA95" i="9" s="1"/>
  <c r="AD94" i="9"/>
  <c r="AB94" i="9" s="1"/>
  <c r="AD93" i="9"/>
  <c r="AA93" i="9" s="1"/>
  <c r="AD92" i="9"/>
  <c r="AA92" i="9" s="1"/>
  <c r="AD91" i="9"/>
  <c r="M91" i="9" s="1"/>
  <c r="AD90" i="9"/>
  <c r="W90" i="9" s="1"/>
  <c r="AD89" i="9"/>
  <c r="W89" i="9" s="1"/>
  <c r="AD83" i="9"/>
  <c r="J83" i="9" s="1"/>
  <c r="AD82" i="9"/>
  <c r="W82" i="9" s="1"/>
  <c r="AD81" i="9"/>
  <c r="I81" i="9" s="1"/>
  <c r="AD80" i="9"/>
  <c r="AB80" i="9" s="1"/>
  <c r="AD79" i="9"/>
  <c r="AB79" i="9" s="1"/>
  <c r="AD78" i="9"/>
  <c r="T78" i="9" s="1"/>
  <c r="AD77" i="9"/>
  <c r="AB77" i="9" s="1"/>
  <c r="AD86" i="9"/>
  <c r="P86" i="9" s="1"/>
  <c r="AD85" i="9"/>
  <c r="AA85" i="9" s="1"/>
  <c r="AD73" i="9"/>
  <c r="H73" i="9" s="1"/>
  <c r="AD84" i="9"/>
  <c r="AA84" i="9" s="1"/>
  <c r="AD72" i="9"/>
  <c r="Q72" i="9" s="1"/>
  <c r="AD69" i="9"/>
  <c r="AB69" i="9"/>
  <c r="AA69" i="9"/>
  <c r="W69" i="9"/>
  <c r="V69" i="9"/>
  <c r="U69" i="9"/>
  <c r="T69" i="9"/>
  <c r="S69" i="9"/>
  <c r="R69" i="9"/>
  <c r="Q69" i="9"/>
  <c r="P69" i="9"/>
  <c r="J69" i="9"/>
  <c r="H69" i="9"/>
  <c r="C69" i="9"/>
  <c r="AC68" i="9"/>
  <c r="AB68" i="9"/>
  <c r="AA68" i="9"/>
  <c r="W68" i="9"/>
  <c r="V68" i="9"/>
  <c r="U68" i="9"/>
  <c r="T68" i="9"/>
  <c r="S68" i="9"/>
  <c r="R68" i="9"/>
  <c r="Q68" i="9"/>
  <c r="P68" i="9"/>
  <c r="M68" i="9"/>
  <c r="J68" i="9"/>
  <c r="H68" i="9"/>
  <c r="C68" i="9"/>
  <c r="AC67" i="9"/>
  <c r="AB67" i="9"/>
  <c r="AA67" i="9"/>
  <c r="W67" i="9"/>
  <c r="V67" i="9"/>
  <c r="U67" i="9"/>
  <c r="T67" i="9"/>
  <c r="S67" i="9"/>
  <c r="R67" i="9"/>
  <c r="Q67" i="9"/>
  <c r="P67" i="9"/>
  <c r="M67" i="9"/>
  <c r="J67" i="9"/>
  <c r="H67" i="9"/>
  <c r="C67" i="9"/>
  <c r="AD66" i="9"/>
  <c r="W66" i="9" s="1"/>
  <c r="AD65" i="9"/>
  <c r="V65" i="9" s="1"/>
  <c r="AD64" i="9"/>
  <c r="AB64" i="9" s="1"/>
  <c r="AD63" i="9"/>
  <c r="AA63" i="9" s="1"/>
  <c r="AD62" i="9"/>
  <c r="AA62" i="9" s="1"/>
  <c r="AD74" i="9"/>
  <c r="V74" i="9" s="1"/>
  <c r="AD60" i="9"/>
  <c r="T60" i="9" s="1"/>
  <c r="AD59" i="9"/>
  <c r="U59" i="9" s="1"/>
  <c r="AD56" i="9"/>
  <c r="AB56" i="9"/>
  <c r="AA56" i="9"/>
  <c r="W56" i="9"/>
  <c r="V56" i="9"/>
  <c r="U56" i="9"/>
  <c r="T56" i="9"/>
  <c r="S56" i="9"/>
  <c r="R56" i="9"/>
  <c r="Q56" i="9"/>
  <c r="P56" i="9"/>
  <c r="J56" i="9"/>
  <c r="H56" i="9"/>
  <c r="C56" i="9"/>
  <c r="AD55" i="9"/>
  <c r="AB55" i="9"/>
  <c r="AA55" i="9"/>
  <c r="W55" i="9"/>
  <c r="V55" i="9"/>
  <c r="U55" i="9"/>
  <c r="T55" i="9"/>
  <c r="S55" i="9"/>
  <c r="R55" i="9"/>
  <c r="Q55" i="9"/>
  <c r="P55" i="9"/>
  <c r="M55" i="9"/>
  <c r="J55" i="9"/>
  <c r="H55" i="9"/>
  <c r="C55" i="9"/>
  <c r="AD54" i="9"/>
  <c r="H54" i="9" s="1"/>
  <c r="AD53" i="9"/>
  <c r="M53" i="9" s="1"/>
  <c r="AD52" i="9"/>
  <c r="I52" i="9" s="1"/>
  <c r="AD49" i="9"/>
  <c r="AB49" i="9"/>
  <c r="AA49" i="9"/>
  <c r="W49" i="9"/>
  <c r="V49" i="9"/>
  <c r="U49" i="9"/>
  <c r="T49" i="9"/>
  <c r="S49" i="9"/>
  <c r="R49" i="9"/>
  <c r="Q49" i="9"/>
  <c r="P49" i="9"/>
  <c r="M49" i="9"/>
  <c r="J49" i="9"/>
  <c r="I49" i="9"/>
  <c r="H49" i="9"/>
  <c r="C49" i="9"/>
  <c r="AD48" i="9"/>
  <c r="AB48" i="9"/>
  <c r="AA48" i="9"/>
  <c r="W48" i="9"/>
  <c r="V48" i="9"/>
  <c r="U48" i="9"/>
  <c r="T48" i="9"/>
  <c r="S48" i="9"/>
  <c r="R48" i="9"/>
  <c r="Q48" i="9"/>
  <c r="P48" i="9"/>
  <c r="M48" i="9"/>
  <c r="J48" i="9"/>
  <c r="I48" i="9"/>
  <c r="H48" i="9"/>
  <c r="C48" i="9"/>
  <c r="AD47" i="9"/>
  <c r="AB47" i="9"/>
  <c r="AA47" i="9"/>
  <c r="W47" i="9"/>
  <c r="V47" i="9"/>
  <c r="U47" i="9"/>
  <c r="T47" i="9"/>
  <c r="S47" i="9"/>
  <c r="R47" i="9"/>
  <c r="Q47" i="9"/>
  <c r="P47" i="9"/>
  <c r="M47" i="9"/>
  <c r="J47" i="9"/>
  <c r="I47" i="9"/>
  <c r="H47" i="9"/>
  <c r="C47" i="9"/>
  <c r="AD46" i="9"/>
  <c r="W46" i="9" s="1"/>
  <c r="M46" i="9"/>
  <c r="AD45" i="9"/>
  <c r="P45" i="9" s="1"/>
  <c r="M45" i="9"/>
  <c r="AD44" i="9"/>
  <c r="U44" i="9" s="1"/>
  <c r="M44" i="9"/>
  <c r="AD43" i="9"/>
  <c r="T43" i="9" s="1"/>
  <c r="M43" i="9"/>
  <c r="AD42" i="9"/>
  <c r="AB42" i="9" s="1"/>
  <c r="M42" i="9"/>
  <c r="AD41" i="9"/>
  <c r="AB41" i="9" s="1"/>
  <c r="M41" i="9"/>
  <c r="AD40" i="9"/>
  <c r="P40" i="9" s="1"/>
  <c r="M40" i="9"/>
  <c r="AD39" i="9"/>
  <c r="P39" i="9" s="1"/>
  <c r="M39" i="9"/>
  <c r="AD38" i="9"/>
  <c r="T38" i="9" s="1"/>
  <c r="M38" i="9"/>
  <c r="AD37" i="9"/>
  <c r="U37" i="9" s="1"/>
  <c r="M37" i="9"/>
  <c r="AD36" i="9"/>
  <c r="P36" i="9" s="1"/>
  <c r="M36" i="9"/>
  <c r="AD35" i="9"/>
  <c r="T35" i="9" s="1"/>
  <c r="M35" i="9"/>
  <c r="AD34" i="9"/>
  <c r="AB34" i="9" s="1"/>
  <c r="M34" i="9"/>
  <c r="AD33" i="9"/>
  <c r="P33" i="9" s="1"/>
  <c r="M33" i="9"/>
  <c r="AD32" i="9"/>
  <c r="T32" i="9" s="1"/>
  <c r="M32" i="9"/>
  <c r="AD31" i="9"/>
  <c r="J31" i="9" s="1"/>
  <c r="M31" i="9"/>
  <c r="AD30" i="9"/>
  <c r="P30" i="9" s="1"/>
  <c r="M30" i="9"/>
  <c r="AD29" i="9"/>
  <c r="T29" i="9" s="1"/>
  <c r="M29" i="9"/>
  <c r="AD28" i="9"/>
  <c r="U28" i="9" s="1"/>
  <c r="M28" i="9"/>
  <c r="AD27" i="9"/>
  <c r="P27" i="9" s="1"/>
  <c r="M27" i="9"/>
  <c r="AD26" i="9"/>
  <c r="T26" i="9" s="1"/>
  <c r="M26" i="9"/>
  <c r="AD25" i="9"/>
  <c r="AB25" i="9" s="1"/>
  <c r="M25" i="9"/>
  <c r="AD24" i="9"/>
  <c r="P24" i="9" s="1"/>
  <c r="M24" i="9"/>
  <c r="AD23" i="9"/>
  <c r="T23" i="9" s="1"/>
  <c r="M23" i="9"/>
  <c r="AD22" i="9"/>
  <c r="P22" i="9" s="1"/>
  <c r="M22" i="9"/>
  <c r="AD21" i="9"/>
  <c r="P21" i="9" s="1"/>
  <c r="M21" i="9"/>
  <c r="AD20" i="9"/>
  <c r="T20" i="9" s="1"/>
  <c r="M20" i="9"/>
  <c r="AD19" i="9"/>
  <c r="U19" i="9" s="1"/>
  <c r="M19" i="9"/>
  <c r="AD18" i="9"/>
  <c r="P18" i="9" s="1"/>
  <c r="M18" i="9"/>
  <c r="AD17" i="9"/>
  <c r="T17" i="9" s="1"/>
  <c r="M17" i="9"/>
  <c r="AD16" i="9"/>
  <c r="Q16" i="9" s="1"/>
  <c r="M16" i="9"/>
  <c r="AD15" i="9"/>
  <c r="P15" i="9" s="1"/>
  <c r="M15" i="9"/>
  <c r="AD14" i="9"/>
  <c r="T14" i="9" s="1"/>
  <c r="M14" i="9"/>
  <c r="AD13" i="9"/>
  <c r="W13" i="9" s="1"/>
  <c r="M13" i="9"/>
  <c r="AD12" i="9"/>
  <c r="P12" i="9" s="1"/>
  <c r="M12" i="9"/>
  <c r="AD11" i="9"/>
  <c r="T11" i="9" s="1"/>
  <c r="M11" i="9"/>
  <c r="AD10" i="9"/>
  <c r="U10" i="9" s="1"/>
  <c r="M10" i="9"/>
  <c r="AD9" i="9"/>
  <c r="P9" i="9" s="1"/>
  <c r="M9" i="9"/>
  <c r="AD8" i="9"/>
  <c r="T8" i="9" s="1"/>
  <c r="M8" i="9"/>
  <c r="AD7" i="9"/>
  <c r="AB7" i="9" s="1"/>
  <c r="M7" i="9"/>
  <c r="AD6" i="9"/>
  <c r="P6" i="9" s="1"/>
  <c r="M6" i="9"/>
  <c r="AD61" i="9"/>
  <c r="T61" i="9" s="1"/>
  <c r="M61" i="9"/>
  <c r="AD76" i="9"/>
  <c r="AA76" i="9" s="1"/>
  <c r="AD75" i="9"/>
  <c r="AA75" i="9" s="1"/>
  <c r="AD5" i="9"/>
  <c r="P5" i="9" s="1"/>
  <c r="M5" i="9"/>
  <c r="AD4" i="9"/>
  <c r="U4" i="9" s="1"/>
  <c r="C40" i="9" l="1"/>
  <c r="M115" i="9"/>
  <c r="I40" i="9"/>
  <c r="Q40" i="9"/>
  <c r="T82" i="9"/>
  <c r="C31" i="9"/>
  <c r="J84" i="9"/>
  <c r="U111" i="9"/>
  <c r="V39" i="9"/>
  <c r="C59" i="9"/>
  <c r="I35" i="9"/>
  <c r="AB39" i="9"/>
  <c r="U112" i="9"/>
  <c r="U117" i="9"/>
  <c r="Q35" i="9"/>
  <c r="R31" i="9"/>
  <c r="V40" i="9"/>
  <c r="H125" i="9"/>
  <c r="W40" i="9"/>
  <c r="AB40" i="9"/>
  <c r="J37" i="9"/>
  <c r="J40" i="9"/>
  <c r="I53" i="9"/>
  <c r="I59" i="9"/>
  <c r="R108" i="9"/>
  <c r="J122" i="9"/>
  <c r="I37" i="9"/>
  <c r="S37" i="9"/>
  <c r="AB53" i="9"/>
  <c r="V59" i="9"/>
  <c r="T64" i="9"/>
  <c r="AB97" i="9"/>
  <c r="T37" i="9"/>
  <c r="AA59" i="9"/>
  <c r="W92" i="9"/>
  <c r="V75" i="9"/>
  <c r="W79" i="9"/>
  <c r="V111" i="9"/>
  <c r="U121" i="9"/>
  <c r="T125" i="9"/>
  <c r="W75" i="9"/>
  <c r="S73" i="9"/>
  <c r="V121" i="9"/>
  <c r="V125" i="9"/>
  <c r="H53" i="9"/>
  <c r="S13" i="9"/>
  <c r="J9" i="9"/>
  <c r="Q8" i="9"/>
  <c r="U8" i="9"/>
  <c r="R13" i="9"/>
  <c r="U13" i="9"/>
  <c r="H6" i="9"/>
  <c r="H20" i="9"/>
  <c r="W25" i="9"/>
  <c r="W7" i="9"/>
  <c r="R39" i="9"/>
  <c r="U40" i="9"/>
  <c r="W44" i="9"/>
  <c r="T72" i="9"/>
  <c r="R95" i="9"/>
  <c r="R111" i="9"/>
  <c r="AB119" i="9"/>
  <c r="AB13" i="9"/>
  <c r="Q37" i="9"/>
  <c r="W84" i="9"/>
  <c r="V46" i="9"/>
  <c r="V37" i="9"/>
  <c r="Q79" i="9"/>
  <c r="R113" i="9"/>
  <c r="AA125" i="9"/>
  <c r="Q31" i="9"/>
  <c r="U35" i="9"/>
  <c r="R40" i="9"/>
  <c r="H52" i="9"/>
  <c r="U79" i="9"/>
  <c r="T113" i="9"/>
  <c r="C122" i="9"/>
  <c r="AB125" i="9"/>
  <c r="J5" i="9"/>
  <c r="C13" i="9"/>
  <c r="S40" i="9"/>
  <c r="M52" i="9"/>
  <c r="P66" i="9"/>
  <c r="M72" i="9"/>
  <c r="J85" i="9"/>
  <c r="W8" i="9"/>
  <c r="J13" i="9"/>
  <c r="T27" i="9"/>
  <c r="T40" i="9"/>
  <c r="P52" i="9"/>
  <c r="V66" i="9"/>
  <c r="R72" i="9"/>
  <c r="S85" i="9"/>
  <c r="I95" i="9"/>
  <c r="C20" i="9"/>
  <c r="J20" i="9"/>
  <c r="S20" i="9"/>
  <c r="R5" i="9"/>
  <c r="T5" i="9"/>
  <c r="T13" i="9"/>
  <c r="P17" i="9"/>
  <c r="V7" i="9"/>
  <c r="V13" i="9"/>
  <c r="R27" i="9"/>
  <c r="W27" i="9"/>
  <c r="H15" i="9"/>
  <c r="U52" i="9"/>
  <c r="C65" i="9"/>
  <c r="S83" i="9"/>
  <c r="S97" i="9"/>
  <c r="Q100" i="9"/>
  <c r="T104" i="9"/>
  <c r="J116" i="9"/>
  <c r="R125" i="9"/>
  <c r="R127" i="9"/>
  <c r="S10" i="9"/>
  <c r="P13" i="9"/>
  <c r="I15" i="9"/>
  <c r="R18" i="9"/>
  <c r="V29" i="9"/>
  <c r="S38" i="9"/>
  <c r="V52" i="9"/>
  <c r="J65" i="9"/>
  <c r="H81" i="9"/>
  <c r="T97" i="9"/>
  <c r="H121" i="9"/>
  <c r="M123" i="9"/>
  <c r="S125" i="9"/>
  <c r="S127" i="9"/>
  <c r="T10" i="9"/>
  <c r="Q13" i="9"/>
  <c r="T18" i="9"/>
  <c r="S21" i="9"/>
  <c r="C37" i="9"/>
  <c r="AA38" i="9"/>
  <c r="Q42" i="9"/>
  <c r="AA52" i="9"/>
  <c r="W65" i="9"/>
  <c r="I73" i="9"/>
  <c r="M81" i="9"/>
  <c r="V97" i="9"/>
  <c r="M113" i="9"/>
  <c r="I121" i="9"/>
  <c r="R123" i="9"/>
  <c r="P8" i="9"/>
  <c r="AB10" i="9"/>
  <c r="AB15" i="9"/>
  <c r="J27" i="9"/>
  <c r="C30" i="9"/>
  <c r="P73" i="9"/>
  <c r="V78" i="9"/>
  <c r="W81" i="9"/>
  <c r="H89" i="9"/>
  <c r="AA97" i="9"/>
  <c r="J52" i="9"/>
  <c r="S102" i="9"/>
  <c r="AB121" i="9"/>
  <c r="Q52" i="9"/>
  <c r="I125" i="9"/>
  <c r="R52" i="9"/>
  <c r="I83" i="9"/>
  <c r="M125" i="9"/>
  <c r="U17" i="9"/>
  <c r="R9" i="9"/>
  <c r="I13" i="9"/>
  <c r="W17" i="9"/>
  <c r="P20" i="9"/>
  <c r="V28" i="9"/>
  <c r="AB31" i="9"/>
  <c r="W35" i="9"/>
  <c r="W37" i="9"/>
  <c r="S52" i="9"/>
  <c r="AB59" i="9"/>
  <c r="M83" i="9"/>
  <c r="Q104" i="9"/>
  <c r="AA108" i="9"/>
  <c r="M122" i="9"/>
  <c r="P125" i="9"/>
  <c r="H127" i="9"/>
  <c r="T52" i="9"/>
  <c r="Q83" i="9"/>
  <c r="P97" i="9"/>
  <c r="M100" i="9"/>
  <c r="S104" i="9"/>
  <c r="Q125" i="9"/>
  <c r="I127" i="9"/>
  <c r="AB75" i="9"/>
  <c r="S8" i="9"/>
  <c r="V10" i="9"/>
  <c r="H12" i="9"/>
  <c r="Q17" i="9"/>
  <c r="I20" i="9"/>
  <c r="AA21" i="9"/>
  <c r="Q27" i="9"/>
  <c r="W28" i="9"/>
  <c r="AB29" i="9"/>
  <c r="I31" i="9"/>
  <c r="AA44" i="9"/>
  <c r="AB46" i="9"/>
  <c r="W59" i="9"/>
  <c r="AB63" i="9"/>
  <c r="T65" i="9"/>
  <c r="Q85" i="9"/>
  <c r="AB78" i="9"/>
  <c r="R83" i="9"/>
  <c r="AB92" i="9"/>
  <c r="P95" i="9"/>
  <c r="U97" i="9"/>
  <c r="W102" i="9"/>
  <c r="J104" i="9"/>
  <c r="J107" i="9"/>
  <c r="Q108" i="9"/>
  <c r="W110" i="9"/>
  <c r="AB112" i="9"/>
  <c r="AA121" i="9"/>
  <c r="U123" i="9"/>
  <c r="M127" i="9"/>
  <c r="M129" i="9"/>
  <c r="M107" i="9"/>
  <c r="P107" i="9"/>
  <c r="H29" i="9"/>
  <c r="H30" i="9"/>
  <c r="C44" i="9"/>
  <c r="H59" i="9"/>
  <c r="J64" i="9"/>
  <c r="R73" i="9"/>
  <c r="C92" i="9"/>
  <c r="I103" i="9"/>
  <c r="Q107" i="9"/>
  <c r="J12" i="9"/>
  <c r="J92" i="9"/>
  <c r="J103" i="9"/>
  <c r="R107" i="9"/>
  <c r="C12" i="9"/>
  <c r="M75" i="9"/>
  <c r="M76" i="9"/>
  <c r="J30" i="9"/>
  <c r="J44" i="9"/>
  <c r="H46" i="9"/>
  <c r="J59" i="9"/>
  <c r="U64" i="9"/>
  <c r="U73" i="9"/>
  <c r="J89" i="9"/>
  <c r="P92" i="9"/>
  <c r="C94" i="9"/>
  <c r="I101" i="9"/>
  <c r="M103" i="9"/>
  <c r="S107" i="9"/>
  <c r="H109" i="9"/>
  <c r="I128" i="9"/>
  <c r="I76" i="9"/>
  <c r="Q22" i="9"/>
  <c r="I29" i="9"/>
  <c r="C46" i="9"/>
  <c r="V20" i="9"/>
  <c r="S22" i="9"/>
  <c r="I46" i="9"/>
  <c r="M59" i="9"/>
  <c r="W64" i="9"/>
  <c r="W73" i="9"/>
  <c r="M89" i="9"/>
  <c r="Q92" i="9"/>
  <c r="H94" i="9"/>
  <c r="H97" i="9"/>
  <c r="Q98" i="9"/>
  <c r="M101" i="9"/>
  <c r="P103" i="9"/>
  <c r="T107" i="9"/>
  <c r="S109" i="9"/>
  <c r="M121" i="9"/>
  <c r="J128" i="9"/>
  <c r="I12" i="9"/>
  <c r="I75" i="9"/>
  <c r="J76" i="9"/>
  <c r="P11" i="9"/>
  <c r="Q12" i="9"/>
  <c r="I44" i="9"/>
  <c r="R22" i="9"/>
  <c r="J29" i="9"/>
  <c r="P75" i="9"/>
  <c r="P76" i="9"/>
  <c r="U11" i="9"/>
  <c r="U12" i="9"/>
  <c r="AA20" i="9"/>
  <c r="T22" i="9"/>
  <c r="P28" i="9"/>
  <c r="P29" i="9"/>
  <c r="R30" i="9"/>
  <c r="R32" i="9"/>
  <c r="AB37" i="9"/>
  <c r="Q44" i="9"/>
  <c r="P59" i="9"/>
  <c r="AA74" i="9"/>
  <c r="AA64" i="9"/>
  <c r="AA73" i="9"/>
  <c r="U89" i="9"/>
  <c r="R92" i="9"/>
  <c r="V94" i="9"/>
  <c r="I97" i="9"/>
  <c r="S98" i="9"/>
  <c r="AB101" i="9"/>
  <c r="S103" i="9"/>
  <c r="V107" i="9"/>
  <c r="T109" i="9"/>
  <c r="P121" i="9"/>
  <c r="W122" i="9"/>
  <c r="J125" i="9"/>
  <c r="P128" i="9"/>
  <c r="I107" i="9"/>
  <c r="C22" i="9"/>
  <c r="C29" i="9"/>
  <c r="I30" i="9"/>
  <c r="Q11" i="9"/>
  <c r="R12" i="9"/>
  <c r="U20" i="9"/>
  <c r="J28" i="9"/>
  <c r="S11" i="9"/>
  <c r="S12" i="9"/>
  <c r="J4" i="9"/>
  <c r="Q75" i="9"/>
  <c r="R76" i="9"/>
  <c r="P4" i="9"/>
  <c r="R75" i="9"/>
  <c r="AB76" i="9"/>
  <c r="I8" i="9"/>
  <c r="AA11" i="9"/>
  <c r="V12" i="9"/>
  <c r="AB20" i="9"/>
  <c r="U22" i="9"/>
  <c r="Q28" i="9"/>
  <c r="Q29" i="9"/>
  <c r="S30" i="9"/>
  <c r="S44" i="9"/>
  <c r="P46" i="9"/>
  <c r="Q59" i="9"/>
  <c r="AB73" i="9"/>
  <c r="C78" i="9"/>
  <c r="S80" i="9"/>
  <c r="H83" i="9"/>
  <c r="AA89" i="9"/>
  <c r="S92" i="9"/>
  <c r="W94" i="9"/>
  <c r="M97" i="9"/>
  <c r="V103" i="9"/>
  <c r="W107" i="9"/>
  <c r="V109" i="9"/>
  <c r="S121" i="9"/>
  <c r="R128" i="9"/>
  <c r="S75" i="9"/>
  <c r="R10" i="9"/>
  <c r="AB11" i="9"/>
  <c r="AA12" i="9"/>
  <c r="W22" i="9"/>
  <c r="I27" i="9"/>
  <c r="R28" i="9"/>
  <c r="S29" i="9"/>
  <c r="U30" i="9"/>
  <c r="I33" i="9"/>
  <c r="T44" i="9"/>
  <c r="Q46" i="9"/>
  <c r="R59" i="9"/>
  <c r="I78" i="9"/>
  <c r="T92" i="9"/>
  <c r="AB103" i="9"/>
  <c r="AB107" i="9"/>
  <c r="AB109" i="9"/>
  <c r="Q112" i="9"/>
  <c r="T121" i="9"/>
  <c r="S128" i="9"/>
  <c r="AB12" i="9"/>
  <c r="AB22" i="9"/>
  <c r="T28" i="9"/>
  <c r="U29" i="9"/>
  <c r="U46" i="9"/>
  <c r="T59" i="9"/>
  <c r="R78" i="9"/>
  <c r="V92" i="9"/>
  <c r="R102" i="9"/>
  <c r="C107" i="9"/>
  <c r="R112" i="9"/>
  <c r="I115" i="9"/>
  <c r="I119" i="9"/>
  <c r="M4" i="9"/>
  <c r="Q5" i="9"/>
  <c r="U75" i="9"/>
  <c r="Q76" i="9"/>
  <c r="P61" i="9"/>
  <c r="T9" i="9"/>
  <c r="W10" i="9"/>
  <c r="V11" i="9"/>
  <c r="S17" i="9"/>
  <c r="I19" i="9"/>
  <c r="AB21" i="9"/>
  <c r="V22" i="9"/>
  <c r="V25" i="9"/>
  <c r="S28" i="9"/>
  <c r="Q30" i="9"/>
  <c r="P31" i="9"/>
  <c r="P32" i="9"/>
  <c r="S35" i="9"/>
  <c r="AB38" i="9"/>
  <c r="AA39" i="9"/>
  <c r="J42" i="9"/>
  <c r="C63" i="9"/>
  <c r="AA65" i="9"/>
  <c r="S72" i="9"/>
  <c r="T84" i="9"/>
  <c r="V73" i="9"/>
  <c r="R85" i="9"/>
  <c r="W78" i="9"/>
  <c r="V79" i="9"/>
  <c r="P83" i="9"/>
  <c r="I89" i="9"/>
  <c r="AB89" i="9"/>
  <c r="AA91" i="9"/>
  <c r="U92" i="9"/>
  <c r="Q95" i="9"/>
  <c r="P100" i="9"/>
  <c r="J101" i="9"/>
  <c r="R103" i="9"/>
  <c r="R104" i="9"/>
  <c r="M106" i="9"/>
  <c r="AB108" i="9"/>
  <c r="AA109" i="9"/>
  <c r="V112" i="9"/>
  <c r="S113" i="9"/>
  <c r="J115" i="9"/>
  <c r="M116" i="9"/>
  <c r="M117" i="9"/>
  <c r="C119" i="9"/>
  <c r="C125" i="9"/>
  <c r="W125" i="9"/>
  <c r="P127" i="9"/>
  <c r="Q128" i="9"/>
  <c r="AA129" i="9"/>
  <c r="P116" i="9"/>
  <c r="I124" i="9"/>
  <c r="C19" i="9"/>
  <c r="S76" i="9"/>
  <c r="C39" i="9"/>
  <c r="U72" i="9"/>
  <c r="T85" i="9"/>
  <c r="S95" i="9"/>
  <c r="R100" i="9"/>
  <c r="P101" i="9"/>
  <c r="U113" i="9"/>
  <c r="P115" i="9"/>
  <c r="Q116" i="9"/>
  <c r="J119" i="9"/>
  <c r="H120" i="9"/>
  <c r="M124" i="9"/>
  <c r="C38" i="9"/>
  <c r="C62" i="9"/>
  <c r="S4" i="9"/>
  <c r="P19" i="9"/>
  <c r="I21" i="9"/>
  <c r="I22" i="9"/>
  <c r="I38" i="9"/>
  <c r="M65" i="9"/>
  <c r="V72" i="9"/>
  <c r="U85" i="9"/>
  <c r="P89" i="9"/>
  <c r="C90" i="9"/>
  <c r="T95" i="9"/>
  <c r="S100" i="9"/>
  <c r="Q101" i="9"/>
  <c r="U104" i="9"/>
  <c r="V113" i="9"/>
  <c r="R115" i="9"/>
  <c r="R116" i="9"/>
  <c r="M119" i="9"/>
  <c r="I120" i="9"/>
  <c r="P124" i="9"/>
  <c r="V127" i="9"/>
  <c r="T128" i="9"/>
  <c r="H38" i="9"/>
  <c r="C11" i="9"/>
  <c r="S31" i="9"/>
  <c r="C74" i="9"/>
  <c r="J62" i="9"/>
  <c r="T4" i="9"/>
  <c r="C75" i="9"/>
  <c r="U76" i="9"/>
  <c r="AB6" i="9"/>
  <c r="J10" i="9"/>
  <c r="H11" i="9"/>
  <c r="I18" i="9"/>
  <c r="Q19" i="9"/>
  <c r="J21" i="9"/>
  <c r="J22" i="9"/>
  <c r="I23" i="9"/>
  <c r="Q26" i="9"/>
  <c r="AB28" i="9"/>
  <c r="AA29" i="9"/>
  <c r="V30" i="9"/>
  <c r="T31" i="9"/>
  <c r="I36" i="9"/>
  <c r="P37" i="9"/>
  <c r="J38" i="9"/>
  <c r="I39" i="9"/>
  <c r="AA46" i="9"/>
  <c r="AB52" i="9"/>
  <c r="S59" i="9"/>
  <c r="J74" i="9"/>
  <c r="M62" i="9"/>
  <c r="C64" i="9"/>
  <c r="P65" i="9"/>
  <c r="S66" i="9"/>
  <c r="C72" i="9"/>
  <c r="W72" i="9"/>
  <c r="C73" i="9"/>
  <c r="V85" i="9"/>
  <c r="J78" i="9"/>
  <c r="H79" i="9"/>
  <c r="H80" i="9"/>
  <c r="U83" i="9"/>
  <c r="Q89" i="9"/>
  <c r="H90" i="9"/>
  <c r="I92" i="9"/>
  <c r="V95" i="9"/>
  <c r="R97" i="9"/>
  <c r="U100" i="9"/>
  <c r="R101" i="9"/>
  <c r="U102" i="9"/>
  <c r="V104" i="9"/>
  <c r="I109" i="9"/>
  <c r="C110" i="9"/>
  <c r="C113" i="9"/>
  <c r="W113" i="9"/>
  <c r="S115" i="9"/>
  <c r="S116" i="9"/>
  <c r="C118" i="9"/>
  <c r="P119" i="9"/>
  <c r="M120" i="9"/>
  <c r="R121" i="9"/>
  <c r="T122" i="9"/>
  <c r="Q124" i="9"/>
  <c r="AB127" i="9"/>
  <c r="U128" i="9"/>
  <c r="J19" i="9"/>
  <c r="T76" i="9"/>
  <c r="I10" i="9"/>
  <c r="H39" i="9"/>
  <c r="S26" i="9"/>
  <c r="C28" i="9"/>
  <c r="AA30" i="9"/>
  <c r="U31" i="9"/>
  <c r="J36" i="9"/>
  <c r="H41" i="9"/>
  <c r="M74" i="9"/>
  <c r="P62" i="9"/>
  <c r="Q65" i="9"/>
  <c r="H72" i="9"/>
  <c r="AA72" i="9"/>
  <c r="W85" i="9"/>
  <c r="M78" i="9"/>
  <c r="I79" i="9"/>
  <c r="I80" i="9"/>
  <c r="V83" i="9"/>
  <c r="R89" i="9"/>
  <c r="J90" i="9"/>
  <c r="W95" i="9"/>
  <c r="V100" i="9"/>
  <c r="S101" i="9"/>
  <c r="W104" i="9"/>
  <c r="H108" i="9"/>
  <c r="M109" i="9"/>
  <c r="J110" i="9"/>
  <c r="I112" i="9"/>
  <c r="H113" i="9"/>
  <c r="AA113" i="9"/>
  <c r="V115" i="9"/>
  <c r="T116" i="9"/>
  <c r="M118" i="9"/>
  <c r="Q119" i="9"/>
  <c r="Q120" i="9"/>
  <c r="R124" i="9"/>
  <c r="V128" i="9"/>
  <c r="C21" i="9"/>
  <c r="R4" i="9"/>
  <c r="C10" i="9"/>
  <c r="H21" i="9"/>
  <c r="V4" i="9"/>
  <c r="V76" i="9"/>
  <c r="I11" i="9"/>
  <c r="J18" i="9"/>
  <c r="R19" i="9"/>
  <c r="J39" i="9"/>
  <c r="W4" i="9"/>
  <c r="J75" i="9"/>
  <c r="C76" i="9"/>
  <c r="W76" i="9"/>
  <c r="P10" i="9"/>
  <c r="J11" i="9"/>
  <c r="V16" i="9"/>
  <c r="S19" i="9"/>
  <c r="Q20" i="9"/>
  <c r="Q21" i="9"/>
  <c r="P23" i="9"/>
  <c r="U26" i="9"/>
  <c r="I28" i="9"/>
  <c r="AB30" i="9"/>
  <c r="V31" i="9"/>
  <c r="R37" i="9"/>
  <c r="P38" i="9"/>
  <c r="I41" i="9"/>
  <c r="W45" i="9"/>
  <c r="P74" i="9"/>
  <c r="R62" i="9"/>
  <c r="S64" i="9"/>
  <c r="R65" i="9"/>
  <c r="I72" i="9"/>
  <c r="AB72" i="9"/>
  <c r="J73" i="9"/>
  <c r="C85" i="9"/>
  <c r="AB85" i="9"/>
  <c r="P78" i="9"/>
  <c r="J79" i="9"/>
  <c r="P80" i="9"/>
  <c r="AA83" i="9"/>
  <c r="S89" i="9"/>
  <c r="M90" i="9"/>
  <c r="M92" i="9"/>
  <c r="H93" i="9"/>
  <c r="AB95" i="9"/>
  <c r="C99" i="9"/>
  <c r="AB100" i="9"/>
  <c r="T101" i="9"/>
  <c r="C104" i="9"/>
  <c r="AB104" i="9"/>
  <c r="I108" i="9"/>
  <c r="P109" i="9"/>
  <c r="M110" i="9"/>
  <c r="M112" i="9"/>
  <c r="I113" i="9"/>
  <c r="AB113" i="9"/>
  <c r="AB115" i="9"/>
  <c r="U116" i="9"/>
  <c r="P118" i="9"/>
  <c r="R119" i="9"/>
  <c r="R120" i="9"/>
  <c r="S124" i="9"/>
  <c r="W128" i="9"/>
  <c r="AB4" i="9"/>
  <c r="H76" i="9"/>
  <c r="T7" i="9"/>
  <c r="I9" i="9"/>
  <c r="Q10" i="9"/>
  <c r="I14" i="9"/>
  <c r="W16" i="9"/>
  <c r="Q18" i="9"/>
  <c r="T19" i="9"/>
  <c r="R21" i="9"/>
  <c r="R23" i="9"/>
  <c r="W26" i="9"/>
  <c r="W31" i="9"/>
  <c r="W34" i="9"/>
  <c r="Q36" i="9"/>
  <c r="Q38" i="9"/>
  <c r="Q39" i="9"/>
  <c r="R74" i="9"/>
  <c r="S62" i="9"/>
  <c r="S65" i="9"/>
  <c r="J72" i="9"/>
  <c r="M73" i="9"/>
  <c r="I85" i="9"/>
  <c r="Q78" i="9"/>
  <c r="M79" i="9"/>
  <c r="Q80" i="9"/>
  <c r="AB83" i="9"/>
  <c r="T89" i="9"/>
  <c r="Q90" i="9"/>
  <c r="R93" i="9"/>
  <c r="C95" i="9"/>
  <c r="U101" i="9"/>
  <c r="I104" i="9"/>
  <c r="M108" i="9"/>
  <c r="R109" i="9"/>
  <c r="P112" i="9"/>
  <c r="J113" i="9"/>
  <c r="V116" i="9"/>
  <c r="S118" i="9"/>
  <c r="S119" i="9"/>
  <c r="U120" i="9"/>
  <c r="U124" i="9"/>
  <c r="C128" i="9"/>
  <c r="AB128" i="9"/>
  <c r="R36" i="9"/>
  <c r="Q41" i="9"/>
  <c r="T74" i="9"/>
  <c r="T62" i="9"/>
  <c r="R90" i="9"/>
  <c r="T93" i="9"/>
  <c r="V101" i="9"/>
  <c r="W116" i="9"/>
  <c r="V118" i="9"/>
  <c r="T119" i="9"/>
  <c r="AA120" i="9"/>
  <c r="V124" i="9"/>
  <c r="V19" i="9"/>
  <c r="P14" i="9"/>
  <c r="W19" i="9"/>
  <c r="U21" i="9"/>
  <c r="T36" i="9"/>
  <c r="U38" i="9"/>
  <c r="S39" i="9"/>
  <c r="S41" i="9"/>
  <c r="U74" i="9"/>
  <c r="U65" i="9"/>
  <c r="P72" i="9"/>
  <c r="C84" i="9"/>
  <c r="M85" i="9"/>
  <c r="AA86" i="9"/>
  <c r="S78" i="9"/>
  <c r="R79" i="9"/>
  <c r="V89" i="9"/>
  <c r="AA90" i="9"/>
  <c r="J95" i="9"/>
  <c r="AA96" i="9"/>
  <c r="C101" i="9"/>
  <c r="W101" i="9"/>
  <c r="M104" i="9"/>
  <c r="P113" i="9"/>
  <c r="C116" i="9"/>
  <c r="AB116" i="9"/>
  <c r="W118" i="9"/>
  <c r="V119" i="9"/>
  <c r="AB120" i="9"/>
  <c r="AB124" i="9"/>
  <c r="C4" i="9"/>
  <c r="I4" i="9"/>
  <c r="Q9" i="9"/>
  <c r="R14" i="9"/>
  <c r="AB19" i="9"/>
  <c r="V21" i="9"/>
  <c r="I32" i="9"/>
  <c r="W36" i="9"/>
  <c r="V38" i="9"/>
  <c r="U39" i="9"/>
  <c r="W41" i="9"/>
  <c r="H84" i="9"/>
  <c r="P85" i="9"/>
  <c r="T79" i="9"/>
  <c r="C89" i="9"/>
  <c r="M95" i="9"/>
  <c r="I100" i="9"/>
  <c r="H101" i="9"/>
  <c r="P104" i="9"/>
  <c r="U108" i="9"/>
  <c r="U109" i="9"/>
  <c r="S112" i="9"/>
  <c r="I116" i="9"/>
  <c r="W119" i="9"/>
  <c r="J127" i="9"/>
  <c r="M128" i="9"/>
  <c r="H129" i="9"/>
  <c r="H24" i="9"/>
  <c r="AB24" i="9"/>
  <c r="H33" i="9"/>
  <c r="AB33" i="9"/>
  <c r="V34" i="9"/>
  <c r="H43" i="9"/>
  <c r="AB43" i="9"/>
  <c r="U45" i="9"/>
  <c r="R53" i="9"/>
  <c r="W53" i="9"/>
  <c r="V53" i="9"/>
  <c r="C60" i="9"/>
  <c r="R66" i="9"/>
  <c r="I24" i="9"/>
  <c r="H60" i="9"/>
  <c r="H4" i="9"/>
  <c r="AA4" i="9"/>
  <c r="S5" i="9"/>
  <c r="Q61" i="9"/>
  <c r="J6" i="9"/>
  <c r="C7" i="9"/>
  <c r="V8" i="9"/>
  <c r="S9" i="9"/>
  <c r="W12" i="9"/>
  <c r="Q14" i="9"/>
  <c r="J15" i="9"/>
  <c r="C16" i="9"/>
  <c r="AB16" i="9"/>
  <c r="V17" i="9"/>
  <c r="S18" i="9"/>
  <c r="W21" i="9"/>
  <c r="Q23" i="9"/>
  <c r="J24" i="9"/>
  <c r="C25" i="9"/>
  <c r="V26" i="9"/>
  <c r="S27" i="9"/>
  <c r="W30" i="9"/>
  <c r="Q32" i="9"/>
  <c r="J33" i="9"/>
  <c r="C34" i="9"/>
  <c r="V35" i="9"/>
  <c r="S36" i="9"/>
  <c r="W39" i="9"/>
  <c r="R41" i="9"/>
  <c r="P42" i="9"/>
  <c r="J43" i="9"/>
  <c r="P44" i="9"/>
  <c r="AB44" i="9"/>
  <c r="H44" i="9"/>
  <c r="AB45" i="9"/>
  <c r="J53" i="9"/>
  <c r="I60" i="9"/>
  <c r="Q74" i="9"/>
  <c r="I74" i="9"/>
  <c r="AB74" i="9"/>
  <c r="H74" i="9"/>
  <c r="AB62" i="9"/>
  <c r="H62" i="9"/>
  <c r="W62" i="9"/>
  <c r="V62" i="9"/>
  <c r="T66" i="9"/>
  <c r="H82" i="9"/>
  <c r="AB54" i="9"/>
  <c r="I54" i="9"/>
  <c r="S54" i="9"/>
  <c r="R54" i="9"/>
  <c r="AA7" i="9"/>
  <c r="H7" i="9"/>
  <c r="AA25" i="9"/>
  <c r="H25" i="9"/>
  <c r="C45" i="9"/>
  <c r="U63" i="9"/>
  <c r="T63" i="9"/>
  <c r="S63" i="9"/>
  <c r="V86" i="9"/>
  <c r="S86" i="9"/>
  <c r="H86" i="9"/>
  <c r="AB86" i="9"/>
  <c r="C86" i="9"/>
  <c r="W86" i="9"/>
  <c r="U86" i="9"/>
  <c r="T86" i="9"/>
  <c r="R86" i="9"/>
  <c r="Q86" i="9"/>
  <c r="M86" i="9"/>
  <c r="T91" i="9"/>
  <c r="Q91" i="9"/>
  <c r="W91" i="9"/>
  <c r="C91" i="9"/>
  <c r="AB91" i="9"/>
  <c r="V91" i="9"/>
  <c r="U91" i="9"/>
  <c r="S91" i="9"/>
  <c r="R91" i="9"/>
  <c r="P91" i="9"/>
  <c r="J91" i="9"/>
  <c r="I91" i="9"/>
  <c r="AA34" i="9"/>
  <c r="H34" i="9"/>
  <c r="Q6" i="9"/>
  <c r="J7" i="9"/>
  <c r="C8" i="9"/>
  <c r="AA8" i="9"/>
  <c r="U9" i="9"/>
  <c r="S14" i="9"/>
  <c r="Q15" i="9"/>
  <c r="J16" i="9"/>
  <c r="C17" i="9"/>
  <c r="AA17" i="9"/>
  <c r="U18" i="9"/>
  <c r="S23" i="9"/>
  <c r="Q24" i="9"/>
  <c r="J25" i="9"/>
  <c r="C26" i="9"/>
  <c r="AA26" i="9"/>
  <c r="U27" i="9"/>
  <c r="S32" i="9"/>
  <c r="Q33" i="9"/>
  <c r="J34" i="9"/>
  <c r="C35" i="9"/>
  <c r="AA35" i="9"/>
  <c r="U36" i="9"/>
  <c r="T41" i="9"/>
  <c r="S42" i="9"/>
  <c r="P43" i="9"/>
  <c r="I45" i="9"/>
  <c r="P53" i="9"/>
  <c r="M54" i="9"/>
  <c r="M60" i="9"/>
  <c r="H63" i="9"/>
  <c r="Q64" i="9"/>
  <c r="R64" i="9"/>
  <c r="P64" i="9"/>
  <c r="AB84" i="9"/>
  <c r="I84" i="9"/>
  <c r="V84" i="9"/>
  <c r="U84" i="9"/>
  <c r="R84" i="9"/>
  <c r="Q84" i="9"/>
  <c r="P84" i="9"/>
  <c r="M84" i="9"/>
  <c r="C77" i="9"/>
  <c r="J54" i="9"/>
  <c r="J60" i="9"/>
  <c r="U5" i="9"/>
  <c r="S61" i="9"/>
  <c r="V5" i="9"/>
  <c r="U61" i="9"/>
  <c r="R6" i="9"/>
  <c r="H8" i="9"/>
  <c r="AB8" i="9"/>
  <c r="V9" i="9"/>
  <c r="U14" i="9"/>
  <c r="R15" i="9"/>
  <c r="H17" i="9"/>
  <c r="AB17" i="9"/>
  <c r="V18" i="9"/>
  <c r="U23" i="9"/>
  <c r="R24" i="9"/>
  <c r="H26" i="9"/>
  <c r="AB26" i="9"/>
  <c r="V27" i="9"/>
  <c r="U32" i="9"/>
  <c r="R33" i="9"/>
  <c r="H35" i="9"/>
  <c r="AB35" i="9"/>
  <c r="V36" i="9"/>
  <c r="V41" i="9"/>
  <c r="T42" i="9"/>
  <c r="Q43" i="9"/>
  <c r="J45" i="9"/>
  <c r="T46" i="9"/>
  <c r="S46" i="9"/>
  <c r="Q53" i="9"/>
  <c r="P54" i="9"/>
  <c r="R60" i="9"/>
  <c r="J63" i="9"/>
  <c r="H64" i="9"/>
  <c r="I77" i="9"/>
  <c r="I6" i="9"/>
  <c r="I16" i="9"/>
  <c r="C5" i="9"/>
  <c r="V61" i="9"/>
  <c r="W9" i="9"/>
  <c r="W18" i="9"/>
  <c r="V32" i="9"/>
  <c r="P34" i="9"/>
  <c r="S53" i="9"/>
  <c r="Q54" i="9"/>
  <c r="S60" i="9"/>
  <c r="M63" i="9"/>
  <c r="U66" i="9"/>
  <c r="AB66" i="9"/>
  <c r="C66" i="9"/>
  <c r="AA66" i="9"/>
  <c r="U77" i="9"/>
  <c r="P82" i="9"/>
  <c r="AB82" i="9"/>
  <c r="I82" i="9"/>
  <c r="V82" i="9"/>
  <c r="U82" i="9"/>
  <c r="S82" i="9"/>
  <c r="R82" i="9"/>
  <c r="Q82" i="9"/>
  <c r="M82" i="9"/>
  <c r="J82" i="9"/>
  <c r="C82" i="9"/>
  <c r="AA82" i="9"/>
  <c r="R61" i="9"/>
  <c r="I25" i="9"/>
  <c r="W5" i="9"/>
  <c r="S6" i="9"/>
  <c r="V14" i="9"/>
  <c r="S15" i="9"/>
  <c r="P16" i="9"/>
  <c r="I17" i="9"/>
  <c r="V23" i="9"/>
  <c r="S24" i="9"/>
  <c r="P25" i="9"/>
  <c r="I26" i="9"/>
  <c r="S33" i="9"/>
  <c r="U42" i="9"/>
  <c r="R43" i="9"/>
  <c r="Q4" i="9"/>
  <c r="H5" i="9"/>
  <c r="AA5" i="9"/>
  <c r="T75" i="9"/>
  <c r="W61" i="9"/>
  <c r="T6" i="9"/>
  <c r="Q7" i="9"/>
  <c r="J8" i="9"/>
  <c r="C9" i="9"/>
  <c r="AA9" i="9"/>
  <c r="R11" i="9"/>
  <c r="AA13" i="9"/>
  <c r="H13" i="9"/>
  <c r="W14" i="9"/>
  <c r="T15" i="9"/>
  <c r="J17" i="9"/>
  <c r="C18" i="9"/>
  <c r="AA18" i="9"/>
  <c r="R20" i="9"/>
  <c r="AA22" i="9"/>
  <c r="H22" i="9"/>
  <c r="W23" i="9"/>
  <c r="T24" i="9"/>
  <c r="Q25" i="9"/>
  <c r="J26" i="9"/>
  <c r="C27" i="9"/>
  <c r="AA27" i="9"/>
  <c r="R29" i="9"/>
  <c r="AA31" i="9"/>
  <c r="H31" i="9"/>
  <c r="W32" i="9"/>
  <c r="T33" i="9"/>
  <c r="Q34" i="9"/>
  <c r="J35" i="9"/>
  <c r="C36" i="9"/>
  <c r="AA36" i="9"/>
  <c r="R38" i="9"/>
  <c r="AA40" i="9"/>
  <c r="H40" i="9"/>
  <c r="AA41" i="9"/>
  <c r="V42" i="9"/>
  <c r="S43" i="9"/>
  <c r="R44" i="9"/>
  <c r="J46" i="9"/>
  <c r="T53" i="9"/>
  <c r="T54" i="9"/>
  <c r="S74" i="9"/>
  <c r="Q62" i="9"/>
  <c r="P63" i="9"/>
  <c r="M64" i="9"/>
  <c r="H66" i="9"/>
  <c r="AA77" i="9"/>
  <c r="I43" i="9"/>
  <c r="V60" i="9"/>
  <c r="Q60" i="9"/>
  <c r="P60" i="9"/>
  <c r="I7" i="9"/>
  <c r="AA16" i="9"/>
  <c r="H16" i="9"/>
  <c r="I34" i="9"/>
  <c r="AA45" i="9"/>
  <c r="H45" i="9"/>
  <c r="V45" i="9"/>
  <c r="P7" i="9"/>
  <c r="I5" i="9"/>
  <c r="AB5" i="9"/>
  <c r="C61" i="9"/>
  <c r="AA61" i="9"/>
  <c r="U6" i="9"/>
  <c r="R7" i="9"/>
  <c r="H9" i="9"/>
  <c r="AB9" i="9"/>
  <c r="C14" i="9"/>
  <c r="AA14" i="9"/>
  <c r="U15" i="9"/>
  <c r="R16" i="9"/>
  <c r="H18" i="9"/>
  <c r="AB18" i="9"/>
  <c r="C23" i="9"/>
  <c r="AA23" i="9"/>
  <c r="U24" i="9"/>
  <c r="R25" i="9"/>
  <c r="H27" i="9"/>
  <c r="AB27" i="9"/>
  <c r="C32" i="9"/>
  <c r="AA32" i="9"/>
  <c r="U33" i="9"/>
  <c r="R34" i="9"/>
  <c r="H36" i="9"/>
  <c r="AB36" i="9"/>
  <c r="C41" i="9"/>
  <c r="W42" i="9"/>
  <c r="U43" i="9"/>
  <c r="Q45" i="9"/>
  <c r="U53" i="9"/>
  <c r="U54" i="9"/>
  <c r="U60" i="9"/>
  <c r="Q63" i="9"/>
  <c r="J66" i="9"/>
  <c r="C54" i="9"/>
  <c r="H61" i="9"/>
  <c r="AB61" i="9"/>
  <c r="V6" i="9"/>
  <c r="S7" i="9"/>
  <c r="H14" i="9"/>
  <c r="AB14" i="9"/>
  <c r="V15" i="9"/>
  <c r="S16" i="9"/>
  <c r="H23" i="9"/>
  <c r="AB23" i="9"/>
  <c r="V24" i="9"/>
  <c r="S25" i="9"/>
  <c r="P26" i="9"/>
  <c r="H32" i="9"/>
  <c r="AB32" i="9"/>
  <c r="V33" i="9"/>
  <c r="S34" i="9"/>
  <c r="P35" i="9"/>
  <c r="P41" i="9"/>
  <c r="U41" i="9"/>
  <c r="V43" i="9"/>
  <c r="R45" i="9"/>
  <c r="AA53" i="9"/>
  <c r="V54" i="9"/>
  <c r="W60" i="9"/>
  <c r="R63" i="9"/>
  <c r="M66" i="9"/>
  <c r="I61" i="9"/>
  <c r="W15" i="9"/>
  <c r="T16" i="9"/>
  <c r="AA42" i="9"/>
  <c r="H42" i="9"/>
  <c r="R42" i="9"/>
  <c r="W43" i="9"/>
  <c r="W54" i="9"/>
  <c r="AA60" i="9"/>
  <c r="V63" i="9"/>
  <c r="I86" i="9"/>
  <c r="W6" i="9"/>
  <c r="W24" i="9"/>
  <c r="T25" i="9"/>
  <c r="W33" i="9"/>
  <c r="T34" i="9"/>
  <c r="C42" i="9"/>
  <c r="S45" i="9"/>
  <c r="Q77" i="9"/>
  <c r="J77" i="9"/>
  <c r="W77" i="9"/>
  <c r="V77" i="9"/>
  <c r="T77" i="9"/>
  <c r="S77" i="9"/>
  <c r="R77" i="9"/>
  <c r="P77" i="9"/>
  <c r="M77" i="9"/>
  <c r="H77" i="9"/>
  <c r="H75" i="9"/>
  <c r="J61" i="9"/>
  <c r="C6" i="9"/>
  <c r="AA6" i="9"/>
  <c r="U7" i="9"/>
  <c r="R8" i="9"/>
  <c r="AA10" i="9"/>
  <c r="H10" i="9"/>
  <c r="W11" i="9"/>
  <c r="T12" i="9"/>
  <c r="J14" i="9"/>
  <c r="C15" i="9"/>
  <c r="AA15" i="9"/>
  <c r="U16" i="9"/>
  <c r="R17" i="9"/>
  <c r="AA19" i="9"/>
  <c r="H19" i="9"/>
  <c r="W20" i="9"/>
  <c r="T21" i="9"/>
  <c r="J23" i="9"/>
  <c r="C24" i="9"/>
  <c r="AA24" i="9"/>
  <c r="U25" i="9"/>
  <c r="R26" i="9"/>
  <c r="AA28" i="9"/>
  <c r="H28" i="9"/>
  <c r="W29" i="9"/>
  <c r="T30" i="9"/>
  <c r="J32" i="9"/>
  <c r="C33" i="9"/>
  <c r="AA33" i="9"/>
  <c r="U34" i="9"/>
  <c r="R35" i="9"/>
  <c r="AA37" i="9"/>
  <c r="H37" i="9"/>
  <c r="W38" i="9"/>
  <c r="T39" i="9"/>
  <c r="J41" i="9"/>
  <c r="I42" i="9"/>
  <c r="C43" i="9"/>
  <c r="AA43" i="9"/>
  <c r="V44" i="9"/>
  <c r="T45" i="9"/>
  <c r="R46" i="9"/>
  <c r="C53" i="9"/>
  <c r="AA54" i="9"/>
  <c r="AB60" i="9"/>
  <c r="W74" i="9"/>
  <c r="U62" i="9"/>
  <c r="W63" i="9"/>
  <c r="V64" i="9"/>
  <c r="Q66" i="9"/>
  <c r="S84" i="9"/>
  <c r="J86" i="9"/>
  <c r="H91" i="9"/>
  <c r="U81" i="9"/>
  <c r="R81" i="9"/>
  <c r="Q99" i="9"/>
  <c r="P99" i="9"/>
  <c r="AB99" i="9"/>
  <c r="I99" i="9"/>
  <c r="T99" i="9"/>
  <c r="S99" i="9"/>
  <c r="W105" i="9"/>
  <c r="C105" i="9"/>
  <c r="V105" i="9"/>
  <c r="S105" i="9"/>
  <c r="R105" i="9"/>
  <c r="Q105" i="9"/>
  <c r="J105" i="9"/>
  <c r="AB105" i="9"/>
  <c r="I105" i="9"/>
  <c r="R80" i="9"/>
  <c r="J81" i="9"/>
  <c r="W93" i="9"/>
  <c r="C93" i="9"/>
  <c r="V93" i="9"/>
  <c r="S93" i="9"/>
  <c r="AB93" i="9"/>
  <c r="I93" i="9"/>
  <c r="R94" i="9"/>
  <c r="Q94" i="9"/>
  <c r="J94" i="9"/>
  <c r="U94" i="9"/>
  <c r="T94" i="9"/>
  <c r="V98" i="9"/>
  <c r="U98" i="9"/>
  <c r="R98" i="9"/>
  <c r="AB98" i="9"/>
  <c r="I98" i="9"/>
  <c r="AA98" i="9"/>
  <c r="H98" i="9"/>
  <c r="C106" i="9"/>
  <c r="T96" i="9"/>
  <c r="S96" i="9"/>
  <c r="P96" i="9"/>
  <c r="W96" i="9"/>
  <c r="C96" i="9"/>
  <c r="V96" i="9"/>
  <c r="T80" i="9"/>
  <c r="P81" i="9"/>
  <c r="H99" i="9"/>
  <c r="J102" i="9"/>
  <c r="AB102" i="9"/>
  <c r="I102" i="9"/>
  <c r="V102" i="9"/>
  <c r="Q102" i="9"/>
  <c r="P102" i="9"/>
  <c r="P106" i="9"/>
  <c r="H114" i="9"/>
  <c r="W117" i="9"/>
  <c r="C117" i="9"/>
  <c r="V117" i="9"/>
  <c r="T117" i="9"/>
  <c r="S117" i="9"/>
  <c r="R117" i="9"/>
  <c r="Q117" i="9"/>
  <c r="P117" i="9"/>
  <c r="J117" i="9"/>
  <c r="AB117" i="9"/>
  <c r="I117" i="9"/>
  <c r="AB65" i="9"/>
  <c r="H65" i="9"/>
  <c r="AA78" i="9"/>
  <c r="H78" i="9"/>
  <c r="U78" i="9"/>
  <c r="AA79" i="9"/>
  <c r="U80" i="9"/>
  <c r="Q81" i="9"/>
  <c r="W83" i="9"/>
  <c r="C83" i="9"/>
  <c r="T83" i="9"/>
  <c r="S90" i="9"/>
  <c r="J93" i="9"/>
  <c r="I94" i="9"/>
  <c r="H96" i="9"/>
  <c r="C98" i="9"/>
  <c r="J99" i="9"/>
  <c r="S106" i="9"/>
  <c r="V110" i="9"/>
  <c r="U110" i="9"/>
  <c r="S110" i="9"/>
  <c r="R110" i="9"/>
  <c r="Q110" i="9"/>
  <c r="P110" i="9"/>
  <c r="AB110" i="9"/>
  <c r="I110" i="9"/>
  <c r="AA110" i="9"/>
  <c r="H110" i="9"/>
  <c r="M114" i="9"/>
  <c r="W52" i="9"/>
  <c r="C52" i="9"/>
  <c r="T73" i="9"/>
  <c r="Q73" i="9"/>
  <c r="C79" i="9"/>
  <c r="V80" i="9"/>
  <c r="S81" i="9"/>
  <c r="T90" i="9"/>
  <c r="M93" i="9"/>
  <c r="M94" i="9"/>
  <c r="I96" i="9"/>
  <c r="J98" i="9"/>
  <c r="M99" i="9"/>
  <c r="C102" i="9"/>
  <c r="H105" i="9"/>
  <c r="V106" i="9"/>
  <c r="R114" i="9"/>
  <c r="AA80" i="9"/>
  <c r="T81" i="9"/>
  <c r="U90" i="9"/>
  <c r="P93" i="9"/>
  <c r="P94" i="9"/>
  <c r="J96" i="9"/>
  <c r="M98" i="9"/>
  <c r="R99" i="9"/>
  <c r="H102" i="9"/>
  <c r="M105" i="9"/>
  <c r="S79" i="9"/>
  <c r="P79" i="9"/>
  <c r="V81" i="9"/>
  <c r="Q93" i="9"/>
  <c r="S94" i="9"/>
  <c r="M96" i="9"/>
  <c r="P98" i="9"/>
  <c r="U99" i="9"/>
  <c r="M102" i="9"/>
  <c r="P105" i="9"/>
  <c r="J126" i="9"/>
  <c r="AB126" i="9"/>
  <c r="I126" i="9"/>
  <c r="AA126" i="9"/>
  <c r="H126" i="9"/>
  <c r="W126" i="9"/>
  <c r="C126" i="9"/>
  <c r="V126" i="9"/>
  <c r="U126" i="9"/>
  <c r="T126" i="9"/>
  <c r="S126" i="9"/>
  <c r="R126" i="9"/>
  <c r="Q126" i="9"/>
  <c r="P126" i="9"/>
  <c r="Q96" i="9"/>
  <c r="R106" i="9"/>
  <c r="Q106" i="9"/>
  <c r="J106" i="9"/>
  <c r="AB106" i="9"/>
  <c r="I106" i="9"/>
  <c r="AA106" i="9"/>
  <c r="H106" i="9"/>
  <c r="U106" i="9"/>
  <c r="T106" i="9"/>
  <c r="J114" i="9"/>
  <c r="AB114" i="9"/>
  <c r="I114" i="9"/>
  <c r="W114" i="9"/>
  <c r="C114" i="9"/>
  <c r="V114" i="9"/>
  <c r="U114" i="9"/>
  <c r="T114" i="9"/>
  <c r="S114" i="9"/>
  <c r="Q114" i="9"/>
  <c r="P114" i="9"/>
  <c r="J80" i="9"/>
  <c r="W80" i="9"/>
  <c r="C80" i="9"/>
  <c r="AA81" i="9"/>
  <c r="R96" i="9"/>
  <c r="W99" i="9"/>
  <c r="U105" i="9"/>
  <c r="M80" i="9"/>
  <c r="C81" i="9"/>
  <c r="AB81" i="9"/>
  <c r="AB90" i="9"/>
  <c r="I90" i="9"/>
  <c r="V90" i="9"/>
  <c r="P90" i="9"/>
  <c r="U93" i="9"/>
  <c r="AA94" i="9"/>
  <c r="U96" i="9"/>
  <c r="T98" i="9"/>
  <c r="AA99" i="9"/>
  <c r="T102" i="9"/>
  <c r="AA105" i="9"/>
  <c r="Q111" i="9"/>
  <c r="P111" i="9"/>
  <c r="J111" i="9"/>
  <c r="AB111" i="9"/>
  <c r="I111" i="9"/>
  <c r="AA111" i="9"/>
  <c r="H111" i="9"/>
  <c r="W111" i="9"/>
  <c r="C111" i="9"/>
  <c r="T111" i="9"/>
  <c r="S111" i="9"/>
  <c r="H117" i="9"/>
  <c r="Q97" i="9"/>
  <c r="J100" i="9"/>
  <c r="C103" i="9"/>
  <c r="W103" i="9"/>
  <c r="V108" i="9"/>
  <c r="Q109" i="9"/>
  <c r="J112" i="9"/>
  <c r="C115" i="9"/>
  <c r="W115" i="9"/>
  <c r="T118" i="9"/>
  <c r="V120" i="9"/>
  <c r="Q121" i="9"/>
  <c r="H122" i="9"/>
  <c r="AA122" i="9"/>
  <c r="S123" i="9"/>
  <c r="J124" i="9"/>
  <c r="C127" i="9"/>
  <c r="W127" i="9"/>
  <c r="I129" i="9"/>
  <c r="AB129" i="9"/>
  <c r="H103" i="9"/>
  <c r="AA103" i="9"/>
  <c r="C108" i="9"/>
  <c r="W108" i="9"/>
  <c r="H115" i="9"/>
  <c r="AA115" i="9"/>
  <c r="U118" i="9"/>
  <c r="C120" i="9"/>
  <c r="W120" i="9"/>
  <c r="I122" i="9"/>
  <c r="AB122" i="9"/>
  <c r="T123" i="9"/>
  <c r="AA127" i="9"/>
  <c r="J129" i="9"/>
  <c r="V123" i="9"/>
  <c r="P129" i="9"/>
  <c r="J108" i="9"/>
  <c r="H118" i="9"/>
  <c r="AA118" i="9"/>
  <c r="J120" i="9"/>
  <c r="P122" i="9"/>
  <c r="C123" i="9"/>
  <c r="W123" i="9"/>
  <c r="Q129" i="9"/>
  <c r="I118" i="9"/>
  <c r="AB118" i="9"/>
  <c r="Q122" i="9"/>
  <c r="H123" i="9"/>
  <c r="AA123" i="9"/>
  <c r="R129" i="9"/>
  <c r="H85" i="9"/>
  <c r="H92" i="9"/>
  <c r="U95" i="9"/>
  <c r="C97" i="9"/>
  <c r="W97" i="9"/>
  <c r="T100" i="9"/>
  <c r="Q103" i="9"/>
  <c r="H104" i="9"/>
  <c r="U107" i="9"/>
  <c r="P108" i="9"/>
  <c r="C109" i="9"/>
  <c r="W109" i="9"/>
  <c r="T112" i="9"/>
  <c r="Q115" i="9"/>
  <c r="H116" i="9"/>
  <c r="J118" i="9"/>
  <c r="U119" i="9"/>
  <c r="P120" i="9"/>
  <c r="C121" i="9"/>
  <c r="W121" i="9"/>
  <c r="R122" i="9"/>
  <c r="I123" i="9"/>
  <c r="AB123" i="9"/>
  <c r="T124" i="9"/>
  <c r="Q127" i="9"/>
  <c r="H128" i="9"/>
  <c r="S129" i="9"/>
  <c r="S122" i="9"/>
  <c r="J123" i="9"/>
  <c r="T129" i="9"/>
  <c r="U129" i="9"/>
  <c r="H95" i="9"/>
  <c r="C100" i="9"/>
  <c r="W100" i="9"/>
  <c r="T103" i="9"/>
  <c r="H107" i="9"/>
  <c r="S108" i="9"/>
  <c r="C112" i="9"/>
  <c r="W112" i="9"/>
  <c r="T115" i="9"/>
  <c r="Q118" i="9"/>
  <c r="H119" i="9"/>
  <c r="S120" i="9"/>
  <c r="U122" i="9"/>
  <c r="P123" i="9"/>
  <c r="C124" i="9"/>
  <c r="W124" i="9"/>
  <c r="T127" i="9"/>
  <c r="V129" i="9"/>
  <c r="H100" i="9"/>
  <c r="H112" i="9"/>
  <c r="H124" i="9"/>
  <c r="C129" i="9"/>
  <c r="AD4" i="8" l="1"/>
  <c r="H4" i="8" s="1"/>
  <c r="AD135" i="8"/>
  <c r="AC135" i="8"/>
  <c r="AB135" i="8"/>
  <c r="AA135" i="8"/>
  <c r="W135" i="8"/>
  <c r="V135" i="8"/>
  <c r="U135" i="8"/>
  <c r="T135" i="8"/>
  <c r="S135" i="8"/>
  <c r="R135" i="8"/>
  <c r="Q135" i="8"/>
  <c r="P135" i="8"/>
  <c r="J135" i="8"/>
  <c r="I135" i="8"/>
  <c r="H135" i="8"/>
  <c r="C135" i="8"/>
  <c r="AD134" i="8"/>
  <c r="AC134" i="8"/>
  <c r="AB134" i="8"/>
  <c r="AA134" i="8"/>
  <c r="W134" i="8"/>
  <c r="V134" i="8"/>
  <c r="U134" i="8"/>
  <c r="T134" i="8"/>
  <c r="S134" i="8"/>
  <c r="R134" i="8"/>
  <c r="Q134" i="8"/>
  <c r="P134" i="8"/>
  <c r="J134" i="8"/>
  <c r="I134" i="8"/>
  <c r="H134" i="8"/>
  <c r="C134" i="8"/>
  <c r="AD133" i="8"/>
  <c r="AC133" i="8"/>
  <c r="AB133" i="8"/>
  <c r="AA133" i="8"/>
  <c r="W133" i="8"/>
  <c r="V133" i="8"/>
  <c r="U133" i="8"/>
  <c r="T133" i="8"/>
  <c r="S133" i="8"/>
  <c r="R133" i="8"/>
  <c r="Q133" i="8"/>
  <c r="P133" i="8"/>
  <c r="J133" i="8"/>
  <c r="I133" i="8"/>
  <c r="H133" i="8"/>
  <c r="C133" i="8"/>
  <c r="AD132" i="8"/>
  <c r="AC132" i="8"/>
  <c r="AB132" i="8"/>
  <c r="AA132" i="8"/>
  <c r="W132" i="8"/>
  <c r="V132" i="8"/>
  <c r="U132" i="8"/>
  <c r="T132" i="8"/>
  <c r="S132" i="8"/>
  <c r="R132" i="8"/>
  <c r="Q132" i="8"/>
  <c r="P132" i="8"/>
  <c r="J132" i="8"/>
  <c r="I132" i="8"/>
  <c r="H132" i="8"/>
  <c r="C132" i="8"/>
  <c r="AD131" i="8"/>
  <c r="AC131" i="8"/>
  <c r="AB131" i="8"/>
  <c r="AA131" i="8"/>
  <c r="W131" i="8"/>
  <c r="V131" i="8"/>
  <c r="U131" i="8"/>
  <c r="T131" i="8"/>
  <c r="S131" i="8"/>
  <c r="R131" i="8"/>
  <c r="Q131" i="8"/>
  <c r="P131" i="8"/>
  <c r="J131" i="8"/>
  <c r="I131" i="8"/>
  <c r="H131" i="8"/>
  <c r="C131" i="8"/>
  <c r="AD130" i="8"/>
  <c r="AB130" i="8" s="1"/>
  <c r="AD129" i="8"/>
  <c r="P129" i="8" s="1"/>
  <c r="AD128" i="8"/>
  <c r="U128" i="8" s="1"/>
  <c r="AD127" i="8"/>
  <c r="W127" i="8" s="1"/>
  <c r="AD126" i="8"/>
  <c r="Q126" i="8" s="1"/>
  <c r="AD125" i="8"/>
  <c r="M125" i="8" s="1"/>
  <c r="AD124" i="8"/>
  <c r="Q124" i="8" s="1"/>
  <c r="AD123" i="8"/>
  <c r="AD122" i="8"/>
  <c r="U122" i="8" s="1"/>
  <c r="AD121" i="8"/>
  <c r="Q121" i="8" s="1"/>
  <c r="AD120" i="8"/>
  <c r="M120" i="8" s="1"/>
  <c r="AD119" i="8"/>
  <c r="P119" i="8" s="1"/>
  <c r="AD118" i="8"/>
  <c r="W118" i="8" s="1"/>
  <c r="AD117" i="8"/>
  <c r="P117" i="8" s="1"/>
  <c r="AD116" i="8"/>
  <c r="U116" i="8" s="1"/>
  <c r="AD115" i="8"/>
  <c r="W115" i="8" s="1"/>
  <c r="AD114" i="8"/>
  <c r="P114" i="8" s="1"/>
  <c r="AD113" i="8"/>
  <c r="V113" i="8" s="1"/>
  <c r="AD112" i="8"/>
  <c r="AD111" i="8"/>
  <c r="V111" i="8" s="1"/>
  <c r="AD110" i="8"/>
  <c r="AA110" i="8" s="1"/>
  <c r="AD109" i="8"/>
  <c r="Q109" i="8" s="1"/>
  <c r="AD108" i="8"/>
  <c r="M108" i="8" s="1"/>
  <c r="AD107" i="8"/>
  <c r="P107" i="8" s="1"/>
  <c r="AD106" i="8"/>
  <c r="AB106" i="8" s="1"/>
  <c r="AD105" i="8"/>
  <c r="P105" i="8" s="1"/>
  <c r="AD104" i="8"/>
  <c r="U104" i="8" s="1"/>
  <c r="AD103" i="8"/>
  <c r="W103" i="8" s="1"/>
  <c r="AD102" i="8"/>
  <c r="P102" i="8" s="1"/>
  <c r="AD101" i="8"/>
  <c r="W101" i="8" s="1"/>
  <c r="AD100" i="8"/>
  <c r="W100" i="8" s="1"/>
  <c r="AD99" i="8"/>
  <c r="M99" i="8" s="1"/>
  <c r="AD98" i="8"/>
  <c r="AA98" i="8" s="1"/>
  <c r="AD97" i="8"/>
  <c r="M97" i="8" s="1"/>
  <c r="AD96" i="8"/>
  <c r="W96" i="8" s="1"/>
  <c r="AD95" i="8"/>
  <c r="AB95" i="8" s="1"/>
  <c r="AD94" i="8"/>
  <c r="I94" i="8" s="1"/>
  <c r="AD93" i="8"/>
  <c r="U93" i="8" s="1"/>
  <c r="AD92" i="8"/>
  <c r="W92" i="8" s="1"/>
  <c r="AD91" i="8"/>
  <c r="W91" i="8" s="1"/>
  <c r="AD90" i="8"/>
  <c r="P90" i="8" s="1"/>
  <c r="AD89" i="8"/>
  <c r="AA89" i="8" s="1"/>
  <c r="AD88" i="8"/>
  <c r="W88" i="8" s="1"/>
  <c r="AD87" i="8"/>
  <c r="I87" i="8" s="1"/>
  <c r="AD86" i="8"/>
  <c r="U86" i="8" s="1"/>
  <c r="AD85" i="8"/>
  <c r="I85" i="8" s="1"/>
  <c r="AD84" i="8"/>
  <c r="I84" i="8" s="1"/>
  <c r="AD83" i="8"/>
  <c r="V83" i="8" s="1"/>
  <c r="AD82" i="8"/>
  <c r="C82" i="8" s="1"/>
  <c r="AD81" i="8"/>
  <c r="P81" i="8" s="1"/>
  <c r="AD80" i="8"/>
  <c r="M80" i="8" s="1"/>
  <c r="AD79" i="8"/>
  <c r="V79" i="8" s="1"/>
  <c r="AD78" i="8"/>
  <c r="C78" i="8" s="1"/>
  <c r="AD77" i="8"/>
  <c r="W77" i="8" s="1"/>
  <c r="AD74" i="8"/>
  <c r="AB74" i="8"/>
  <c r="AA74" i="8"/>
  <c r="W74" i="8"/>
  <c r="V74" i="8"/>
  <c r="U74" i="8"/>
  <c r="T74" i="8"/>
  <c r="S74" i="8"/>
  <c r="R74" i="8"/>
  <c r="Q74" i="8"/>
  <c r="P74" i="8"/>
  <c r="J74" i="8"/>
  <c r="H74" i="8"/>
  <c r="C74" i="8"/>
  <c r="AC73" i="8"/>
  <c r="AB73" i="8"/>
  <c r="AA73" i="8"/>
  <c r="W73" i="8"/>
  <c r="V73" i="8"/>
  <c r="U73" i="8"/>
  <c r="T73" i="8"/>
  <c r="S73" i="8"/>
  <c r="R73" i="8"/>
  <c r="Q73" i="8"/>
  <c r="P73" i="8"/>
  <c r="M73" i="8"/>
  <c r="J73" i="8"/>
  <c r="H73" i="8"/>
  <c r="C73" i="8"/>
  <c r="AC72" i="8"/>
  <c r="AB72" i="8"/>
  <c r="AA72" i="8"/>
  <c r="W72" i="8"/>
  <c r="V72" i="8"/>
  <c r="U72" i="8"/>
  <c r="T72" i="8"/>
  <c r="S72" i="8"/>
  <c r="R72" i="8"/>
  <c r="Q72" i="8"/>
  <c r="P72" i="8"/>
  <c r="M72" i="8"/>
  <c r="J72" i="8"/>
  <c r="H72" i="8"/>
  <c r="C72" i="8"/>
  <c r="AD71" i="8"/>
  <c r="W71" i="8" s="1"/>
  <c r="AD70" i="8"/>
  <c r="W70" i="8" s="1"/>
  <c r="AD69" i="8"/>
  <c r="S69" i="8" s="1"/>
  <c r="AD68" i="8"/>
  <c r="U68" i="8" s="1"/>
  <c r="AD67" i="8"/>
  <c r="J67" i="8" s="1"/>
  <c r="AD66" i="8"/>
  <c r="AB66" i="8" s="1"/>
  <c r="AD65" i="8"/>
  <c r="AB65" i="8" s="1"/>
  <c r="AD64" i="8"/>
  <c r="I64" i="8" s="1"/>
  <c r="AD61" i="8"/>
  <c r="AB61" i="8"/>
  <c r="AA61" i="8"/>
  <c r="W61" i="8"/>
  <c r="V61" i="8"/>
  <c r="U61" i="8"/>
  <c r="T61" i="8"/>
  <c r="S61" i="8"/>
  <c r="R61" i="8"/>
  <c r="Q61" i="8"/>
  <c r="P61" i="8"/>
  <c r="J61" i="8"/>
  <c r="H61" i="8"/>
  <c r="C61" i="8"/>
  <c r="AD60" i="8"/>
  <c r="AB60" i="8"/>
  <c r="AA60" i="8"/>
  <c r="W60" i="8"/>
  <c r="V60" i="8"/>
  <c r="U60" i="8"/>
  <c r="T60" i="8"/>
  <c r="S60" i="8"/>
  <c r="R60" i="8"/>
  <c r="Q60" i="8"/>
  <c r="P60" i="8"/>
  <c r="M60" i="8"/>
  <c r="J60" i="8"/>
  <c r="H60" i="8"/>
  <c r="C60" i="8"/>
  <c r="AD59" i="8"/>
  <c r="T59" i="8" s="1"/>
  <c r="AD58" i="8"/>
  <c r="W58" i="8" s="1"/>
  <c r="AD57" i="8"/>
  <c r="T57" i="8" s="1"/>
  <c r="AD56" i="8"/>
  <c r="S56" i="8" s="1"/>
  <c r="AD53" i="8"/>
  <c r="AB53" i="8"/>
  <c r="AA53" i="8"/>
  <c r="W53" i="8"/>
  <c r="V53" i="8"/>
  <c r="U53" i="8"/>
  <c r="T53" i="8"/>
  <c r="S53" i="8"/>
  <c r="R53" i="8"/>
  <c r="Q53" i="8"/>
  <c r="P53" i="8"/>
  <c r="M53" i="8"/>
  <c r="J53" i="8"/>
  <c r="I53" i="8"/>
  <c r="H53" i="8"/>
  <c r="C53" i="8"/>
  <c r="AD52" i="8"/>
  <c r="AB52" i="8"/>
  <c r="AA52" i="8"/>
  <c r="W52" i="8"/>
  <c r="V52" i="8"/>
  <c r="U52" i="8"/>
  <c r="T52" i="8"/>
  <c r="S52" i="8"/>
  <c r="R52" i="8"/>
  <c r="Q52" i="8"/>
  <c r="P52" i="8"/>
  <c r="M52" i="8"/>
  <c r="J52" i="8"/>
  <c r="I52" i="8"/>
  <c r="H52" i="8"/>
  <c r="C52" i="8"/>
  <c r="AD51" i="8"/>
  <c r="AB51" i="8"/>
  <c r="AA51" i="8"/>
  <c r="W51" i="8"/>
  <c r="V51" i="8"/>
  <c r="U51" i="8"/>
  <c r="T51" i="8"/>
  <c r="S51" i="8"/>
  <c r="R51" i="8"/>
  <c r="Q51" i="8"/>
  <c r="P51" i="8"/>
  <c r="M51" i="8"/>
  <c r="J51" i="8"/>
  <c r="I51" i="8"/>
  <c r="H51" i="8"/>
  <c r="C51" i="8"/>
  <c r="AD50" i="8"/>
  <c r="AB50" i="8" s="1"/>
  <c r="M50" i="8"/>
  <c r="AD49" i="8"/>
  <c r="S49" i="8" s="1"/>
  <c r="M49" i="8"/>
  <c r="AD48" i="8"/>
  <c r="V48" i="8" s="1"/>
  <c r="M48" i="8"/>
  <c r="AD47" i="8"/>
  <c r="I47" i="8" s="1"/>
  <c r="M47" i="8"/>
  <c r="AD46" i="8"/>
  <c r="AB46" i="8" s="1"/>
  <c r="M46" i="8"/>
  <c r="AD45" i="8"/>
  <c r="V45" i="8" s="1"/>
  <c r="M45" i="8"/>
  <c r="AD44" i="8"/>
  <c r="AB44" i="8" s="1"/>
  <c r="M44" i="8"/>
  <c r="AD43" i="8"/>
  <c r="T43" i="8" s="1"/>
  <c r="M43" i="8"/>
  <c r="AD42" i="8"/>
  <c r="J42" i="8" s="1"/>
  <c r="M42" i="8"/>
  <c r="AD41" i="8"/>
  <c r="P41" i="8" s="1"/>
  <c r="M41" i="8"/>
  <c r="AD40" i="8"/>
  <c r="AA40" i="8" s="1"/>
  <c r="M40" i="8"/>
  <c r="AD39" i="8"/>
  <c r="AB39" i="8" s="1"/>
  <c r="M39" i="8"/>
  <c r="AD38" i="8"/>
  <c r="AA38" i="8" s="1"/>
  <c r="M38" i="8"/>
  <c r="AD37" i="8"/>
  <c r="M37" i="8"/>
  <c r="AD36" i="8"/>
  <c r="AB36" i="8" s="1"/>
  <c r="M36" i="8"/>
  <c r="AD35" i="8"/>
  <c r="H35" i="8" s="1"/>
  <c r="M35" i="8"/>
  <c r="AD34" i="8"/>
  <c r="U34" i="8" s="1"/>
  <c r="M34" i="8"/>
  <c r="AD33" i="8"/>
  <c r="U33" i="8" s="1"/>
  <c r="M33" i="8"/>
  <c r="AD32" i="8"/>
  <c r="AB32" i="8" s="1"/>
  <c r="M32" i="8"/>
  <c r="AD31" i="8"/>
  <c r="R31" i="8" s="1"/>
  <c r="M31" i="8"/>
  <c r="AD30" i="8"/>
  <c r="V30" i="8" s="1"/>
  <c r="M30" i="8"/>
  <c r="AD29" i="8"/>
  <c r="W29" i="8" s="1"/>
  <c r="M29" i="8"/>
  <c r="AD28" i="8"/>
  <c r="AA28" i="8" s="1"/>
  <c r="M28" i="8"/>
  <c r="AD27" i="8"/>
  <c r="W27" i="8" s="1"/>
  <c r="M27" i="8"/>
  <c r="AD26" i="8"/>
  <c r="AB26" i="8" s="1"/>
  <c r="M26" i="8"/>
  <c r="AD25" i="8"/>
  <c r="AB25" i="8" s="1"/>
  <c r="M25" i="8"/>
  <c r="AD24" i="8"/>
  <c r="V24" i="8" s="1"/>
  <c r="M24" i="8"/>
  <c r="AD23" i="8"/>
  <c r="R23" i="8" s="1"/>
  <c r="M23" i="8"/>
  <c r="AD22" i="8"/>
  <c r="H22" i="8" s="1"/>
  <c r="M22" i="8"/>
  <c r="AD21" i="8"/>
  <c r="W21" i="8" s="1"/>
  <c r="M21" i="8"/>
  <c r="AD20" i="8"/>
  <c r="U20" i="8" s="1"/>
  <c r="M20" i="8"/>
  <c r="AD19" i="8"/>
  <c r="AA19" i="8" s="1"/>
  <c r="M19" i="8"/>
  <c r="AD18" i="8"/>
  <c r="V18" i="8" s="1"/>
  <c r="M18" i="8"/>
  <c r="AD17" i="8"/>
  <c r="W17" i="8" s="1"/>
  <c r="M17" i="8"/>
  <c r="AD16" i="8"/>
  <c r="AB16" i="8" s="1"/>
  <c r="M16" i="8"/>
  <c r="AD15" i="8"/>
  <c r="AB15" i="8" s="1"/>
  <c r="M15" i="8"/>
  <c r="AD14" i="8"/>
  <c r="AB14" i="8" s="1"/>
  <c r="M14" i="8"/>
  <c r="AD13" i="8"/>
  <c r="AA13" i="8" s="1"/>
  <c r="M13" i="8"/>
  <c r="AD12" i="8"/>
  <c r="V12" i="8" s="1"/>
  <c r="M12" i="8"/>
  <c r="AD11" i="8"/>
  <c r="R11" i="8" s="1"/>
  <c r="M11" i="8"/>
  <c r="AD10" i="8"/>
  <c r="AB10" i="8" s="1"/>
  <c r="M10" i="8"/>
  <c r="AD9" i="8"/>
  <c r="AB9" i="8" s="1"/>
  <c r="M9" i="8"/>
  <c r="AD6" i="8"/>
  <c r="Q6" i="8" s="1"/>
  <c r="M6" i="8"/>
  <c r="AD5" i="8"/>
  <c r="S5" i="8" s="1"/>
  <c r="AD8" i="8"/>
  <c r="AA8" i="8" s="1"/>
  <c r="AD7" i="8"/>
  <c r="Q7" i="8" s="1"/>
  <c r="S11" i="8" l="1"/>
  <c r="C65" i="8"/>
  <c r="U31" i="8"/>
  <c r="U90" i="8"/>
  <c r="T121" i="8"/>
  <c r="C39" i="8"/>
  <c r="C104" i="8"/>
  <c r="AA121" i="8"/>
  <c r="J56" i="8"/>
  <c r="Q5" i="8"/>
  <c r="T5" i="8"/>
  <c r="I83" i="8"/>
  <c r="P18" i="8"/>
  <c r="W5" i="8"/>
  <c r="J12" i="8"/>
  <c r="I65" i="8"/>
  <c r="AB83" i="8"/>
  <c r="AA109" i="8"/>
  <c r="J65" i="8"/>
  <c r="R70" i="8"/>
  <c r="M115" i="8"/>
  <c r="R65" i="8"/>
  <c r="U13" i="8"/>
  <c r="Q18" i="8"/>
  <c r="I78" i="8"/>
  <c r="I102" i="8"/>
  <c r="C35" i="8"/>
  <c r="P25" i="8"/>
  <c r="J35" i="8"/>
  <c r="AA56" i="8"/>
  <c r="U103" i="8"/>
  <c r="S25" i="8"/>
  <c r="AB103" i="8"/>
  <c r="Q108" i="8"/>
  <c r="Q31" i="8"/>
  <c r="R35" i="8"/>
  <c r="W108" i="8"/>
  <c r="R71" i="8"/>
  <c r="S16" i="8"/>
  <c r="T25" i="8"/>
  <c r="J22" i="8"/>
  <c r="V46" i="8"/>
  <c r="AA46" i="8"/>
  <c r="AA43" i="8"/>
  <c r="I28" i="8"/>
  <c r="S65" i="8"/>
  <c r="I95" i="8"/>
  <c r="AA99" i="8"/>
  <c r="C116" i="8"/>
  <c r="H16" i="8"/>
  <c r="P12" i="8"/>
  <c r="I16" i="8"/>
  <c r="Q12" i="8"/>
  <c r="S28" i="8"/>
  <c r="W65" i="8"/>
  <c r="W116" i="8"/>
  <c r="H121" i="8"/>
  <c r="T16" i="8"/>
  <c r="C29" i="8"/>
  <c r="Q32" i="8"/>
  <c r="P96" i="8"/>
  <c r="I104" i="8"/>
  <c r="H66" i="8"/>
  <c r="T104" i="8"/>
  <c r="AA10" i="8"/>
  <c r="AB13" i="8"/>
  <c r="P29" i="8"/>
  <c r="H43" i="8"/>
  <c r="R66" i="8"/>
  <c r="W104" i="8"/>
  <c r="Q17" i="8"/>
  <c r="Q29" i="8"/>
  <c r="T66" i="8"/>
  <c r="P71" i="8"/>
  <c r="V97" i="8"/>
  <c r="AB118" i="8"/>
  <c r="R17" i="8"/>
  <c r="Q43" i="8"/>
  <c r="R105" i="8"/>
  <c r="AB43" i="8"/>
  <c r="R98" i="8"/>
  <c r="V115" i="8"/>
  <c r="C45" i="8"/>
  <c r="M5" i="8"/>
  <c r="V10" i="8"/>
  <c r="P15" i="8"/>
  <c r="Q28" i="8"/>
  <c r="AB30" i="8"/>
  <c r="Q42" i="8"/>
  <c r="U58" i="8"/>
  <c r="J68" i="8"/>
  <c r="S71" i="8"/>
  <c r="H81" i="8"/>
  <c r="Q98" i="8"/>
  <c r="H102" i="8"/>
  <c r="W121" i="8"/>
  <c r="V28" i="8"/>
  <c r="H95" i="8"/>
  <c r="U102" i="8"/>
  <c r="AB121" i="8"/>
  <c r="J126" i="8"/>
  <c r="H91" i="8"/>
  <c r="I91" i="8"/>
  <c r="U11" i="8"/>
  <c r="Q16" i="8"/>
  <c r="I19" i="8"/>
  <c r="AB22" i="8"/>
  <c r="U35" i="8"/>
  <c r="V43" i="8"/>
  <c r="M70" i="8"/>
  <c r="H83" i="8"/>
  <c r="AB91" i="8"/>
  <c r="Q115" i="8"/>
  <c r="AB122" i="8"/>
  <c r="W11" i="8"/>
  <c r="P14" i="8"/>
  <c r="V35" i="8"/>
  <c r="C67" i="8"/>
  <c r="S47" i="8"/>
  <c r="H67" i="8"/>
  <c r="Q14" i="8"/>
  <c r="R14" i="8"/>
  <c r="T47" i="8"/>
  <c r="M67" i="8"/>
  <c r="S89" i="8"/>
  <c r="Q107" i="8"/>
  <c r="Q19" i="8"/>
  <c r="I9" i="8"/>
  <c r="S19" i="8"/>
  <c r="I41" i="8"/>
  <c r="AB8" i="8"/>
  <c r="S14" i="8"/>
  <c r="U19" i="8"/>
  <c r="H28" i="8"/>
  <c r="J30" i="8"/>
  <c r="U47" i="8"/>
  <c r="AB67" i="8"/>
  <c r="M71" i="8"/>
  <c r="W89" i="8"/>
  <c r="I25" i="8"/>
  <c r="U30" i="8"/>
  <c r="J48" i="8"/>
  <c r="C102" i="8"/>
  <c r="M130" i="8"/>
  <c r="P13" i="8"/>
  <c r="C17" i="8"/>
  <c r="H19" i="8"/>
  <c r="I21" i="8"/>
  <c r="S23" i="8"/>
  <c r="Q33" i="8"/>
  <c r="I48" i="8"/>
  <c r="AA83" i="8"/>
  <c r="C100" i="8"/>
  <c r="I103" i="8"/>
  <c r="J105" i="8"/>
  <c r="P108" i="8"/>
  <c r="AB116" i="8"/>
  <c r="C121" i="8"/>
  <c r="W128" i="8"/>
  <c r="W6" i="8"/>
  <c r="T11" i="8"/>
  <c r="V13" i="8"/>
  <c r="Q15" i="8"/>
  <c r="P17" i="8"/>
  <c r="J19" i="8"/>
  <c r="AB21" i="8"/>
  <c r="J29" i="8"/>
  <c r="P31" i="8"/>
  <c r="U43" i="8"/>
  <c r="U46" i="8"/>
  <c r="P70" i="8"/>
  <c r="T79" i="8"/>
  <c r="C83" i="8"/>
  <c r="V103" i="8"/>
  <c r="R108" i="8"/>
  <c r="H115" i="8"/>
  <c r="I121" i="8"/>
  <c r="T124" i="8"/>
  <c r="U24" i="8"/>
  <c r="AB27" i="8"/>
  <c r="Q48" i="8"/>
  <c r="U42" i="8"/>
  <c r="J83" i="8"/>
  <c r="V31" i="8"/>
  <c r="C18" i="8"/>
  <c r="T19" i="8"/>
  <c r="P22" i="8"/>
  <c r="AA31" i="8"/>
  <c r="W42" i="8"/>
  <c r="M83" i="8"/>
  <c r="H85" i="8"/>
  <c r="C88" i="8"/>
  <c r="S91" i="8"/>
  <c r="M95" i="8"/>
  <c r="T98" i="8"/>
  <c r="M107" i="8"/>
  <c r="S109" i="8"/>
  <c r="AB115" i="8"/>
  <c r="AB4" i="8"/>
  <c r="AB42" i="8"/>
  <c r="P83" i="8"/>
  <c r="J85" i="8"/>
  <c r="W4" i="8"/>
  <c r="S83" i="8"/>
  <c r="M85" i="8"/>
  <c r="C114" i="8"/>
  <c r="V4" i="8"/>
  <c r="T83" i="8"/>
  <c r="R85" i="8"/>
  <c r="H114" i="8"/>
  <c r="S4" i="8"/>
  <c r="AB5" i="8"/>
  <c r="U16" i="8"/>
  <c r="U18" i="8"/>
  <c r="P23" i="8"/>
  <c r="V25" i="8"/>
  <c r="U28" i="8"/>
  <c r="W30" i="8"/>
  <c r="W35" i="8"/>
  <c r="I43" i="8"/>
  <c r="I45" i="8"/>
  <c r="V47" i="8"/>
  <c r="M56" i="8"/>
  <c r="AA66" i="8"/>
  <c r="J69" i="8"/>
  <c r="AB77" i="8"/>
  <c r="V82" i="8"/>
  <c r="U83" i="8"/>
  <c r="S85" i="8"/>
  <c r="C108" i="8"/>
  <c r="I110" i="8"/>
  <c r="S114" i="8"/>
  <c r="I116" i="8"/>
  <c r="I4" i="8"/>
  <c r="I11" i="8"/>
  <c r="J15" i="8"/>
  <c r="C21" i="8"/>
  <c r="Q23" i="8"/>
  <c r="J43" i="8"/>
  <c r="AB82" i="8"/>
  <c r="W83" i="8"/>
  <c r="V85" i="8"/>
  <c r="H103" i="8"/>
  <c r="T110" i="8"/>
  <c r="AB114" i="8"/>
  <c r="C4" i="8"/>
  <c r="R7" i="8"/>
  <c r="P20" i="8"/>
  <c r="T34" i="8"/>
  <c r="V38" i="8"/>
  <c r="V44" i="8"/>
  <c r="V5" i="8"/>
  <c r="U6" i="8"/>
  <c r="T10" i="8"/>
  <c r="I12" i="8"/>
  <c r="T13" i="8"/>
  <c r="I15" i="8"/>
  <c r="P16" i="8"/>
  <c r="J18" i="8"/>
  <c r="P19" i="8"/>
  <c r="R20" i="8"/>
  <c r="I22" i="8"/>
  <c r="U27" i="8"/>
  <c r="Q30" i="8"/>
  <c r="T31" i="8"/>
  <c r="J33" i="8"/>
  <c r="AB34" i="8"/>
  <c r="AB38" i="8"/>
  <c r="AB40" i="8"/>
  <c r="C44" i="8"/>
  <c r="AA44" i="8"/>
  <c r="T46" i="8"/>
  <c r="C48" i="8"/>
  <c r="R58" i="8"/>
  <c r="AA67" i="8"/>
  <c r="J70" i="8"/>
  <c r="J71" i="8"/>
  <c r="S77" i="8"/>
  <c r="I82" i="8"/>
  <c r="U87" i="8"/>
  <c r="R89" i="8"/>
  <c r="AA90" i="8"/>
  <c r="AA91" i="8"/>
  <c r="H99" i="8"/>
  <c r="AB102" i="8"/>
  <c r="M106" i="8"/>
  <c r="V109" i="8"/>
  <c r="AB110" i="8"/>
  <c r="AA114" i="8"/>
  <c r="M118" i="8"/>
  <c r="I126" i="8"/>
  <c r="I128" i="8"/>
  <c r="H44" i="8"/>
  <c r="AB128" i="8"/>
  <c r="U4" i="8"/>
  <c r="H111" i="8"/>
  <c r="T4" i="8"/>
  <c r="P44" i="8"/>
  <c r="J45" i="8"/>
  <c r="I88" i="8"/>
  <c r="I111" i="8"/>
  <c r="M119" i="8"/>
  <c r="H127" i="8"/>
  <c r="J44" i="8"/>
  <c r="J21" i="8"/>
  <c r="Q22" i="8"/>
  <c r="S70" i="8"/>
  <c r="C6" i="8"/>
  <c r="J14" i="8"/>
  <c r="T17" i="8"/>
  <c r="H31" i="8"/>
  <c r="H32" i="8"/>
  <c r="J34" i="8"/>
  <c r="P35" i="8"/>
  <c r="H40" i="8"/>
  <c r="S43" i="8"/>
  <c r="Q44" i="8"/>
  <c r="U48" i="8"/>
  <c r="Q67" i="8"/>
  <c r="Q68" i="8"/>
  <c r="T70" i="8"/>
  <c r="AA71" i="8"/>
  <c r="T78" i="8"/>
  <c r="AA85" i="8"/>
  <c r="P88" i="8"/>
  <c r="I90" i="8"/>
  <c r="J91" i="8"/>
  <c r="V95" i="8"/>
  <c r="J98" i="8"/>
  <c r="P100" i="8"/>
  <c r="J102" i="8"/>
  <c r="J103" i="8"/>
  <c r="AB104" i="8"/>
  <c r="R107" i="8"/>
  <c r="J110" i="8"/>
  <c r="J111" i="8"/>
  <c r="I114" i="8"/>
  <c r="I115" i="8"/>
  <c r="Q119" i="8"/>
  <c r="R121" i="8"/>
  <c r="I127" i="8"/>
  <c r="J129" i="8"/>
  <c r="R4" i="8"/>
  <c r="H34" i="8"/>
  <c r="P67" i="8"/>
  <c r="C5" i="8"/>
  <c r="P9" i="8"/>
  <c r="U12" i="8"/>
  <c r="U15" i="8"/>
  <c r="V16" i="8"/>
  <c r="W18" i="8"/>
  <c r="V19" i="8"/>
  <c r="S22" i="8"/>
  <c r="I24" i="8"/>
  <c r="C7" i="8"/>
  <c r="I5" i="8"/>
  <c r="J6" i="8"/>
  <c r="Q9" i="8"/>
  <c r="Q11" i="8"/>
  <c r="AB12" i="8"/>
  <c r="W15" i="8"/>
  <c r="AA16" i="8"/>
  <c r="U17" i="8"/>
  <c r="AB18" i="8"/>
  <c r="P21" i="8"/>
  <c r="T22" i="8"/>
  <c r="J24" i="8"/>
  <c r="P28" i="8"/>
  <c r="I31" i="8"/>
  <c r="J32" i="8"/>
  <c r="Q35" i="8"/>
  <c r="C38" i="8"/>
  <c r="I40" i="8"/>
  <c r="R44" i="8"/>
  <c r="Q45" i="8"/>
  <c r="Q47" i="8"/>
  <c r="W48" i="8"/>
  <c r="C66" i="8"/>
  <c r="R67" i="8"/>
  <c r="U70" i="8"/>
  <c r="S88" i="8"/>
  <c r="J90" i="8"/>
  <c r="M91" i="8"/>
  <c r="S93" i="8"/>
  <c r="AA95" i="8"/>
  <c r="M98" i="8"/>
  <c r="M102" i="8"/>
  <c r="M103" i="8"/>
  <c r="T107" i="8"/>
  <c r="H109" i="8"/>
  <c r="M110" i="8"/>
  <c r="T111" i="8"/>
  <c r="J114" i="8"/>
  <c r="J115" i="8"/>
  <c r="R119" i="8"/>
  <c r="S121" i="8"/>
  <c r="M124" i="8"/>
  <c r="M127" i="8"/>
  <c r="R129" i="8"/>
  <c r="Q4" i="8"/>
  <c r="S17" i="8"/>
  <c r="M7" i="8"/>
  <c r="J5" i="8"/>
  <c r="W9" i="8"/>
  <c r="V17" i="8"/>
  <c r="Q21" i="8"/>
  <c r="V22" i="8"/>
  <c r="C30" i="8"/>
  <c r="J31" i="8"/>
  <c r="P34" i="8"/>
  <c r="H38" i="8"/>
  <c r="J40" i="8"/>
  <c r="S44" i="8"/>
  <c r="U45" i="8"/>
  <c r="AB48" i="8"/>
  <c r="S67" i="8"/>
  <c r="V70" i="8"/>
  <c r="T88" i="8"/>
  <c r="M90" i="8"/>
  <c r="P91" i="8"/>
  <c r="T93" i="8"/>
  <c r="Q102" i="8"/>
  <c r="Q103" i="8"/>
  <c r="V107" i="8"/>
  <c r="I109" i="8"/>
  <c r="Q110" i="8"/>
  <c r="AA111" i="8"/>
  <c r="M114" i="8"/>
  <c r="J117" i="8"/>
  <c r="T119" i="8"/>
  <c r="T127" i="8"/>
  <c r="P4" i="8"/>
  <c r="P7" i="8"/>
  <c r="P6" i="8"/>
  <c r="I13" i="8"/>
  <c r="AB17" i="8"/>
  <c r="I20" i="8"/>
  <c r="AA22" i="8"/>
  <c r="P24" i="8"/>
  <c r="I27" i="8"/>
  <c r="I30" i="8"/>
  <c r="P32" i="8"/>
  <c r="Q34" i="8"/>
  <c r="I38" i="8"/>
  <c r="T44" i="8"/>
  <c r="AB45" i="8"/>
  <c r="T67" i="8"/>
  <c r="Q86" i="8"/>
  <c r="V88" i="8"/>
  <c r="R90" i="8"/>
  <c r="Q91" i="8"/>
  <c r="V93" i="8"/>
  <c r="C101" i="8"/>
  <c r="R102" i="8"/>
  <c r="J109" i="8"/>
  <c r="R110" i="8"/>
  <c r="AB111" i="8"/>
  <c r="Q114" i="8"/>
  <c r="R117" i="8"/>
  <c r="V119" i="8"/>
  <c r="AB127" i="8"/>
  <c r="M4" i="8"/>
  <c r="S34" i="8"/>
  <c r="P40" i="8"/>
  <c r="U44" i="8"/>
  <c r="U67" i="8"/>
  <c r="S90" i="8"/>
  <c r="R91" i="8"/>
  <c r="J101" i="8"/>
  <c r="S102" i="8"/>
  <c r="R109" i="8"/>
  <c r="S110" i="8"/>
  <c r="R114" i="8"/>
  <c r="J4" i="8"/>
  <c r="R6" i="8"/>
  <c r="J27" i="8"/>
  <c r="T7" i="8"/>
  <c r="S6" i="8"/>
  <c r="U40" i="8"/>
  <c r="V67" i="8"/>
  <c r="M101" i="8"/>
  <c r="P10" i="8"/>
  <c r="I17" i="8"/>
  <c r="C58" i="8"/>
  <c r="W7" i="8"/>
  <c r="U5" i="8"/>
  <c r="T6" i="8"/>
  <c r="S10" i="8"/>
  <c r="S13" i="8"/>
  <c r="J17" i="8"/>
  <c r="I18" i="8"/>
  <c r="Q20" i="8"/>
  <c r="I23" i="8"/>
  <c r="Q27" i="8"/>
  <c r="AB28" i="8"/>
  <c r="P30" i="8"/>
  <c r="S31" i="8"/>
  <c r="I33" i="8"/>
  <c r="AB35" i="8"/>
  <c r="V40" i="8"/>
  <c r="W44" i="8"/>
  <c r="Q46" i="8"/>
  <c r="J58" i="8"/>
  <c r="W67" i="8"/>
  <c r="H71" i="8"/>
  <c r="I77" i="8"/>
  <c r="J89" i="8"/>
  <c r="V90" i="8"/>
  <c r="T91" i="8"/>
  <c r="M94" i="8"/>
  <c r="R101" i="8"/>
  <c r="AA102" i="8"/>
  <c r="T109" i="8"/>
  <c r="U110" i="8"/>
  <c r="U114" i="8"/>
  <c r="J118" i="8"/>
  <c r="W120" i="8"/>
  <c r="C128" i="8"/>
  <c r="AA4" i="8"/>
  <c r="R37" i="8"/>
  <c r="U37" i="8"/>
  <c r="T37" i="8"/>
  <c r="V36" i="8"/>
  <c r="U36" i="8"/>
  <c r="Q36" i="8"/>
  <c r="J41" i="8"/>
  <c r="R57" i="8"/>
  <c r="AB57" i="8"/>
  <c r="AA57" i="8"/>
  <c r="T77" i="8"/>
  <c r="P26" i="8"/>
  <c r="H37" i="8"/>
  <c r="R38" i="8"/>
  <c r="Q38" i="8"/>
  <c r="H87" i="8"/>
  <c r="AB87" i="8"/>
  <c r="AA87" i="8"/>
  <c r="R87" i="8"/>
  <c r="Q97" i="8"/>
  <c r="I97" i="8"/>
  <c r="C97" i="8"/>
  <c r="AB97" i="8"/>
  <c r="AA97" i="8"/>
  <c r="W97" i="8"/>
  <c r="T97" i="8"/>
  <c r="R97" i="8"/>
  <c r="Q41" i="8"/>
  <c r="W79" i="8"/>
  <c r="P79" i="8"/>
  <c r="AB79" i="8"/>
  <c r="H79" i="8"/>
  <c r="AA79" i="8"/>
  <c r="U79" i="8"/>
  <c r="U106" i="8"/>
  <c r="I106" i="8"/>
  <c r="P106" i="8"/>
  <c r="W130" i="8"/>
  <c r="J130" i="8"/>
  <c r="I130" i="8"/>
  <c r="U7" i="8"/>
  <c r="V6" i="8"/>
  <c r="V11" i="8"/>
  <c r="W12" i="8"/>
  <c r="T14" i="8"/>
  <c r="S20" i="8"/>
  <c r="T23" i="8"/>
  <c r="Q24" i="8"/>
  <c r="U25" i="8"/>
  <c r="R26" i="8"/>
  <c r="P27" i="8"/>
  <c r="T28" i="8"/>
  <c r="R29" i="8"/>
  <c r="R32" i="8"/>
  <c r="R34" i="8"/>
  <c r="AA34" i="8"/>
  <c r="V34" i="8"/>
  <c r="AA35" i="8"/>
  <c r="J37" i="8"/>
  <c r="J38" i="8"/>
  <c r="I39" i="8"/>
  <c r="T40" i="8"/>
  <c r="R41" i="8"/>
  <c r="W45" i="8"/>
  <c r="AB47" i="8"/>
  <c r="T49" i="8"/>
  <c r="P58" i="8"/>
  <c r="M65" i="8"/>
  <c r="U66" i="8"/>
  <c r="W68" i="8"/>
  <c r="AA68" i="8"/>
  <c r="W95" i="8"/>
  <c r="C95" i="8"/>
  <c r="U95" i="8"/>
  <c r="T95" i="8"/>
  <c r="S95" i="8"/>
  <c r="R95" i="8"/>
  <c r="P95" i="8"/>
  <c r="J95" i="8"/>
  <c r="S26" i="8"/>
  <c r="V33" i="8"/>
  <c r="AB33" i="8"/>
  <c r="W33" i="8"/>
  <c r="S41" i="8"/>
  <c r="AA77" i="8"/>
  <c r="R77" i="8"/>
  <c r="P77" i="8"/>
  <c r="J77" i="8"/>
  <c r="AA122" i="8"/>
  <c r="T122" i="8"/>
  <c r="S122" i="8"/>
  <c r="R122" i="8"/>
  <c r="Q122" i="8"/>
  <c r="M122" i="8"/>
  <c r="J122" i="8"/>
  <c r="I122" i="8"/>
  <c r="Q26" i="8"/>
  <c r="V9" i="8"/>
  <c r="U9" i="8"/>
  <c r="R10" i="8"/>
  <c r="U10" i="8"/>
  <c r="T20" i="8"/>
  <c r="U23" i="8"/>
  <c r="S32" i="8"/>
  <c r="R56" i="8"/>
  <c r="P56" i="8"/>
  <c r="H6" i="8"/>
  <c r="AA6" i="8"/>
  <c r="H10" i="8"/>
  <c r="C11" i="8"/>
  <c r="AA11" i="8"/>
  <c r="AA25" i="8"/>
  <c r="T26" i="8"/>
  <c r="T29" i="8"/>
  <c r="T41" i="8"/>
  <c r="J50" i="8"/>
  <c r="C57" i="8"/>
  <c r="S58" i="8"/>
  <c r="U69" i="8"/>
  <c r="I79" i="8"/>
  <c r="I80" i="8"/>
  <c r="W80" i="8"/>
  <c r="V89" i="8"/>
  <c r="P89" i="8"/>
  <c r="C92" i="8"/>
  <c r="V100" i="8"/>
  <c r="U100" i="8"/>
  <c r="T100" i="8"/>
  <c r="S100" i="8"/>
  <c r="M100" i="8"/>
  <c r="P126" i="8"/>
  <c r="AB126" i="8"/>
  <c r="H126" i="8"/>
  <c r="AA126" i="8"/>
  <c r="C126" i="8"/>
  <c r="W126" i="8"/>
  <c r="V126" i="8"/>
  <c r="U126" i="8"/>
  <c r="T126" i="8"/>
  <c r="S126" i="8"/>
  <c r="R126" i="8"/>
  <c r="M126" i="8"/>
  <c r="J26" i="8"/>
  <c r="Q64" i="8"/>
  <c r="M64" i="8"/>
  <c r="J64" i="8"/>
  <c r="U14" i="8"/>
  <c r="S29" i="8"/>
  <c r="R46" i="8"/>
  <c r="J46" i="8"/>
  <c r="I46" i="8"/>
  <c r="AA47" i="8"/>
  <c r="H47" i="8"/>
  <c r="W47" i="8"/>
  <c r="C47" i="8"/>
  <c r="C64" i="8"/>
  <c r="AA7" i="8"/>
  <c r="R13" i="8"/>
  <c r="Q13" i="8"/>
  <c r="V14" i="8"/>
  <c r="V20" i="8"/>
  <c r="V23" i="8"/>
  <c r="W24" i="8"/>
  <c r="T32" i="8"/>
  <c r="T35" i="8"/>
  <c r="S35" i="8"/>
  <c r="P37" i="8"/>
  <c r="P38" i="8"/>
  <c r="Q39" i="8"/>
  <c r="P5" i="8"/>
  <c r="I6" i="8"/>
  <c r="AB6" i="8"/>
  <c r="I10" i="8"/>
  <c r="H11" i="8"/>
  <c r="AB11" i="8"/>
  <c r="H13" i="8"/>
  <c r="C14" i="8"/>
  <c r="W14" i="8"/>
  <c r="V15" i="8"/>
  <c r="C15" i="8"/>
  <c r="R16" i="8"/>
  <c r="J16" i="8"/>
  <c r="R19" i="8"/>
  <c r="AB19" i="8"/>
  <c r="W20" i="8"/>
  <c r="V21" i="8"/>
  <c r="U21" i="8"/>
  <c r="R22" i="8"/>
  <c r="U22" i="8"/>
  <c r="W23" i="8"/>
  <c r="AB24" i="8"/>
  <c r="U26" i="8"/>
  <c r="U29" i="8"/>
  <c r="W32" i="8"/>
  <c r="I34" i="8"/>
  <c r="I35" i="8"/>
  <c r="C36" i="8"/>
  <c r="Q37" i="8"/>
  <c r="S38" i="8"/>
  <c r="U39" i="8"/>
  <c r="U41" i="8"/>
  <c r="V42" i="8"/>
  <c r="I42" i="8"/>
  <c r="C42" i="8"/>
  <c r="R43" i="8"/>
  <c r="P43" i="8"/>
  <c r="H46" i="8"/>
  <c r="J47" i="8"/>
  <c r="H57" i="8"/>
  <c r="T58" i="8"/>
  <c r="P64" i="8"/>
  <c r="T65" i="8"/>
  <c r="Q70" i="8"/>
  <c r="AB70" i="8"/>
  <c r="H70" i="8"/>
  <c r="AA70" i="8"/>
  <c r="C70" i="8"/>
  <c r="J79" i="8"/>
  <c r="H84" i="8"/>
  <c r="W84" i="8"/>
  <c r="P84" i="8"/>
  <c r="J92" i="8"/>
  <c r="AB94" i="8"/>
  <c r="V94" i="8"/>
  <c r="U94" i="8"/>
  <c r="P94" i="8"/>
  <c r="J94" i="8"/>
  <c r="V123" i="8"/>
  <c r="AB123" i="8"/>
  <c r="AA123" i="8"/>
  <c r="T123" i="8"/>
  <c r="M123" i="8"/>
  <c r="J123" i="8"/>
  <c r="I123" i="8"/>
  <c r="H123" i="8"/>
  <c r="AA14" i="8"/>
  <c r="C20" i="8"/>
  <c r="AA20" i="8"/>
  <c r="V29" i="8"/>
  <c r="AA32" i="8"/>
  <c r="I36" i="8"/>
  <c r="S37" i="8"/>
  <c r="T38" i="8"/>
  <c r="W39" i="8"/>
  <c r="P50" i="8"/>
  <c r="M79" i="8"/>
  <c r="AB92" i="8"/>
  <c r="H97" i="8"/>
  <c r="I37" i="8"/>
  <c r="J10" i="8"/>
  <c r="H14" i="8"/>
  <c r="C23" i="8"/>
  <c r="AA23" i="8"/>
  <c r="R25" i="8"/>
  <c r="Q25" i="8"/>
  <c r="V26" i="8"/>
  <c r="V41" i="8"/>
  <c r="J57" i="8"/>
  <c r="S64" i="8"/>
  <c r="S66" i="8"/>
  <c r="V66" i="8"/>
  <c r="P66" i="8"/>
  <c r="J66" i="8"/>
  <c r="C77" i="8"/>
  <c r="I8" i="8"/>
  <c r="R5" i="8"/>
  <c r="C9" i="8"/>
  <c r="J11" i="8"/>
  <c r="C12" i="8"/>
  <c r="J13" i="8"/>
  <c r="I14" i="8"/>
  <c r="AA17" i="8"/>
  <c r="H17" i="8"/>
  <c r="H20" i="8"/>
  <c r="AB20" i="8"/>
  <c r="H23" i="8"/>
  <c r="AB23" i="8"/>
  <c r="H25" i="8"/>
  <c r="C26" i="8"/>
  <c r="W26" i="8"/>
  <c r="V27" i="8"/>
  <c r="C27" i="8"/>
  <c r="R28" i="8"/>
  <c r="J28" i="8"/>
  <c r="C32" i="8"/>
  <c r="J36" i="8"/>
  <c r="V37" i="8"/>
  <c r="U38" i="8"/>
  <c r="R40" i="8"/>
  <c r="S40" i="8"/>
  <c r="Q40" i="8"/>
  <c r="W41" i="8"/>
  <c r="P46" i="8"/>
  <c r="P47" i="8"/>
  <c r="V50" i="8"/>
  <c r="M57" i="8"/>
  <c r="T64" i="8"/>
  <c r="H77" i="8"/>
  <c r="Q79" i="8"/>
  <c r="C86" i="8"/>
  <c r="W86" i="8"/>
  <c r="I86" i="8"/>
  <c r="J97" i="8"/>
  <c r="H26" i="8"/>
  <c r="AB29" i="8"/>
  <c r="AA29" i="8"/>
  <c r="H29" i="8"/>
  <c r="V32" i="8"/>
  <c r="U32" i="8"/>
  <c r="AA37" i="8"/>
  <c r="V39" i="8"/>
  <c r="J39" i="8"/>
  <c r="C41" i="8"/>
  <c r="AA41" i="8"/>
  <c r="R79" i="8"/>
  <c r="M8" i="8"/>
  <c r="AA26" i="8"/>
  <c r="AA64" i="8"/>
  <c r="H7" i="8"/>
  <c r="R8" i="8"/>
  <c r="J9" i="8"/>
  <c r="Q10" i="8"/>
  <c r="P11" i="8"/>
  <c r="J20" i="8"/>
  <c r="J23" i="8"/>
  <c r="C24" i="8"/>
  <c r="J25" i="8"/>
  <c r="I26" i="8"/>
  <c r="I29" i="8"/>
  <c r="I32" i="8"/>
  <c r="C33" i="8"/>
  <c r="W36" i="8"/>
  <c r="AB37" i="8"/>
  <c r="W38" i="8"/>
  <c r="H41" i="8"/>
  <c r="AB41" i="8"/>
  <c r="S46" i="8"/>
  <c r="R47" i="8"/>
  <c r="I56" i="8"/>
  <c r="V57" i="8"/>
  <c r="H58" i="8"/>
  <c r="AA58" i="8"/>
  <c r="V65" i="8"/>
  <c r="Q65" i="8"/>
  <c r="P65" i="8"/>
  <c r="M77" i="8"/>
  <c r="S79" i="8"/>
  <c r="J87" i="8"/>
  <c r="C89" i="8"/>
  <c r="Q95" i="8"/>
  <c r="S97" i="8"/>
  <c r="J106" i="8"/>
  <c r="S107" i="8"/>
  <c r="U118" i="8"/>
  <c r="S119" i="8"/>
  <c r="S124" i="8"/>
  <c r="U88" i="8"/>
  <c r="W90" i="8"/>
  <c r="C96" i="8"/>
  <c r="S98" i="8"/>
  <c r="P101" i="8"/>
  <c r="P103" i="8"/>
  <c r="H104" i="8"/>
  <c r="M105" i="8"/>
  <c r="U107" i="8"/>
  <c r="W109" i="8"/>
  <c r="P115" i="8"/>
  <c r="H116" i="8"/>
  <c r="M117" i="8"/>
  <c r="U119" i="8"/>
  <c r="J127" i="8"/>
  <c r="H128" i="8"/>
  <c r="M129" i="8"/>
  <c r="AB31" i="8"/>
  <c r="I44" i="8"/>
  <c r="J82" i="8"/>
  <c r="Q83" i="8"/>
  <c r="AA88" i="8"/>
  <c r="C90" i="8"/>
  <c r="AB90" i="8"/>
  <c r="U91" i="8"/>
  <c r="J93" i="8"/>
  <c r="U98" i="8"/>
  <c r="V101" i="8"/>
  <c r="V102" i="8"/>
  <c r="R103" i="8"/>
  <c r="J104" i="8"/>
  <c r="S105" i="8"/>
  <c r="C107" i="8"/>
  <c r="W107" i="8"/>
  <c r="AB109" i="8"/>
  <c r="V114" i="8"/>
  <c r="R115" i="8"/>
  <c r="J116" i="8"/>
  <c r="S117" i="8"/>
  <c r="C119" i="8"/>
  <c r="W119" i="8"/>
  <c r="J121" i="8"/>
  <c r="J125" i="8"/>
  <c r="P127" i="8"/>
  <c r="J128" i="8"/>
  <c r="S129" i="8"/>
  <c r="Q82" i="8"/>
  <c r="R83" i="8"/>
  <c r="H90" i="8"/>
  <c r="V91" i="8"/>
  <c r="M93" i="8"/>
  <c r="AB98" i="8"/>
  <c r="W102" i="8"/>
  <c r="S103" i="8"/>
  <c r="M104" i="8"/>
  <c r="T105" i="8"/>
  <c r="H107" i="8"/>
  <c r="AA107" i="8"/>
  <c r="C109" i="8"/>
  <c r="W114" i="8"/>
  <c r="S115" i="8"/>
  <c r="M116" i="8"/>
  <c r="T117" i="8"/>
  <c r="H119" i="8"/>
  <c r="AA119" i="8"/>
  <c r="M121" i="8"/>
  <c r="Q127" i="8"/>
  <c r="M128" i="8"/>
  <c r="T129" i="8"/>
  <c r="R93" i="8"/>
  <c r="T103" i="8"/>
  <c r="S104" i="8"/>
  <c r="U105" i="8"/>
  <c r="I107" i="8"/>
  <c r="AB107" i="8"/>
  <c r="T115" i="8"/>
  <c r="S116" i="8"/>
  <c r="U117" i="8"/>
  <c r="I119" i="8"/>
  <c r="AB119" i="8"/>
  <c r="R127" i="8"/>
  <c r="S128" i="8"/>
  <c r="J107" i="8"/>
  <c r="U115" i="8"/>
  <c r="T116" i="8"/>
  <c r="J119" i="8"/>
  <c r="S127" i="8"/>
  <c r="T128" i="8"/>
  <c r="H88" i="8"/>
  <c r="Q90" i="8"/>
  <c r="I98" i="8"/>
  <c r="AA103" i="8"/>
  <c r="AA104" i="8"/>
  <c r="M109" i="8"/>
  <c r="M111" i="8"/>
  <c r="AA115" i="8"/>
  <c r="AA116" i="8"/>
  <c r="I118" i="8"/>
  <c r="V121" i="8"/>
  <c r="AA127" i="8"/>
  <c r="AA128" i="8"/>
  <c r="Q112" i="8"/>
  <c r="P112" i="8"/>
  <c r="J112" i="8"/>
  <c r="AB112" i="8"/>
  <c r="I112" i="8"/>
  <c r="AA112" i="8"/>
  <c r="H112" i="8"/>
  <c r="W112" i="8"/>
  <c r="C112" i="8"/>
  <c r="V112" i="8"/>
  <c r="R112" i="8"/>
  <c r="S7" i="8"/>
  <c r="J8" i="8"/>
  <c r="H9" i="8"/>
  <c r="AA9" i="8"/>
  <c r="H12" i="8"/>
  <c r="AA12" i="8"/>
  <c r="H15" i="8"/>
  <c r="AA15" i="8"/>
  <c r="H18" i="8"/>
  <c r="AA18" i="8"/>
  <c r="H21" i="8"/>
  <c r="AA21" i="8"/>
  <c r="H24" i="8"/>
  <c r="AA24" i="8"/>
  <c r="H27" i="8"/>
  <c r="AA27" i="8"/>
  <c r="H30" i="8"/>
  <c r="AA30" i="8"/>
  <c r="H33" i="8"/>
  <c r="AA33" i="8"/>
  <c r="H36" i="8"/>
  <c r="AA36" i="8"/>
  <c r="H39" i="8"/>
  <c r="AA39" i="8"/>
  <c r="H42" i="8"/>
  <c r="AA42" i="8"/>
  <c r="H45" i="8"/>
  <c r="AA45" i="8"/>
  <c r="H48" i="8"/>
  <c r="AA48" i="8"/>
  <c r="U49" i="8"/>
  <c r="Q50" i="8"/>
  <c r="W56" i="8"/>
  <c r="C56" i="8"/>
  <c r="W57" i="8"/>
  <c r="M59" i="8"/>
  <c r="C68" i="8"/>
  <c r="AB68" i="8"/>
  <c r="V69" i="8"/>
  <c r="U78" i="8"/>
  <c r="P80" i="8"/>
  <c r="J81" i="8"/>
  <c r="Q84" i="8"/>
  <c r="Q85" i="8"/>
  <c r="U85" i="8"/>
  <c r="AB86" i="8"/>
  <c r="V87" i="8"/>
  <c r="Q89" i="8"/>
  <c r="AB96" i="8"/>
  <c r="I96" i="8"/>
  <c r="V96" i="8"/>
  <c r="U96" i="8"/>
  <c r="T96" i="8"/>
  <c r="J96" i="8"/>
  <c r="V99" i="8"/>
  <c r="S99" i="8"/>
  <c r="R99" i="8"/>
  <c r="Q99" i="8"/>
  <c r="W99" i="8"/>
  <c r="C99" i="8"/>
  <c r="J113" i="8"/>
  <c r="J59" i="8"/>
  <c r="V49" i="8"/>
  <c r="R50" i="8"/>
  <c r="P59" i="8"/>
  <c r="H68" i="8"/>
  <c r="W69" i="8"/>
  <c r="V78" i="8"/>
  <c r="Q80" i="8"/>
  <c r="M81" i="8"/>
  <c r="T82" i="8"/>
  <c r="AA82" i="8"/>
  <c r="H82" i="8"/>
  <c r="R84" i="8"/>
  <c r="U92" i="8"/>
  <c r="R92" i="8"/>
  <c r="Q92" i="8"/>
  <c r="P92" i="8"/>
  <c r="V92" i="8"/>
  <c r="M113" i="8"/>
  <c r="AB120" i="8"/>
  <c r="I120" i="8"/>
  <c r="AA120" i="8"/>
  <c r="H120" i="8"/>
  <c r="V120" i="8"/>
  <c r="U120" i="8"/>
  <c r="T120" i="8"/>
  <c r="S120" i="8"/>
  <c r="R120" i="8"/>
  <c r="Q120" i="8"/>
  <c r="J120" i="8"/>
  <c r="P8" i="8"/>
  <c r="W49" i="8"/>
  <c r="S50" i="8"/>
  <c r="Q59" i="8"/>
  <c r="AA69" i="8"/>
  <c r="W78" i="8"/>
  <c r="S80" i="8"/>
  <c r="S84" i="8"/>
  <c r="AA86" i="8"/>
  <c r="H86" i="8"/>
  <c r="P86" i="8"/>
  <c r="P113" i="8"/>
  <c r="AB81" i="8"/>
  <c r="I81" i="8"/>
  <c r="Q81" i="8"/>
  <c r="V7" i="8"/>
  <c r="Q8" i="8"/>
  <c r="H5" i="8"/>
  <c r="AA5" i="8"/>
  <c r="C10" i="8"/>
  <c r="W10" i="8"/>
  <c r="C13" i="8"/>
  <c r="W13" i="8"/>
  <c r="C16" i="8"/>
  <c r="W16" i="8"/>
  <c r="C19" i="8"/>
  <c r="W19" i="8"/>
  <c r="C22" i="8"/>
  <c r="W22" i="8"/>
  <c r="C25" i="8"/>
  <c r="W25" i="8"/>
  <c r="C28" i="8"/>
  <c r="W28" i="8"/>
  <c r="C31" i="8"/>
  <c r="W31" i="8"/>
  <c r="C34" i="8"/>
  <c r="W34" i="8"/>
  <c r="C37" i="8"/>
  <c r="W37" i="8"/>
  <c r="C40" i="8"/>
  <c r="W40" i="8"/>
  <c r="C43" i="8"/>
  <c r="W43" i="8"/>
  <c r="C46" i="8"/>
  <c r="W46" i="8"/>
  <c r="C49" i="8"/>
  <c r="AA49" i="8"/>
  <c r="T50" i="8"/>
  <c r="Q56" i="8"/>
  <c r="I57" i="8"/>
  <c r="V58" i="8"/>
  <c r="R59" i="8"/>
  <c r="R64" i="8"/>
  <c r="AA65" i="8"/>
  <c r="H65" i="8"/>
  <c r="W66" i="8"/>
  <c r="M68" i="8"/>
  <c r="C69" i="8"/>
  <c r="AB69" i="8"/>
  <c r="Q71" i="8"/>
  <c r="Q77" i="8"/>
  <c r="U77" i="8"/>
  <c r="AB78" i="8"/>
  <c r="T80" i="8"/>
  <c r="R81" i="8"/>
  <c r="M82" i="8"/>
  <c r="T84" i="8"/>
  <c r="P85" i="8"/>
  <c r="J86" i="8"/>
  <c r="H92" i="8"/>
  <c r="Q94" i="8"/>
  <c r="H96" i="8"/>
  <c r="I99" i="8"/>
  <c r="Q101" i="8"/>
  <c r="P33" i="8"/>
  <c r="P36" i="8"/>
  <c r="P39" i="8"/>
  <c r="P42" i="8"/>
  <c r="P45" i="8"/>
  <c r="P48" i="8"/>
  <c r="H49" i="8"/>
  <c r="AB49" i="8"/>
  <c r="U50" i="8"/>
  <c r="S59" i="8"/>
  <c r="P68" i="8"/>
  <c r="H69" i="8"/>
  <c r="U80" i="8"/>
  <c r="S81" i="8"/>
  <c r="P82" i="8"/>
  <c r="U84" i="8"/>
  <c r="M86" i="8"/>
  <c r="S87" i="8"/>
  <c r="W87" i="8"/>
  <c r="C87" i="8"/>
  <c r="I92" i="8"/>
  <c r="M96" i="8"/>
  <c r="J99" i="8"/>
  <c r="S8" i="8"/>
  <c r="AA78" i="8"/>
  <c r="H78" i="8"/>
  <c r="P78" i="8"/>
  <c r="T81" i="8"/>
  <c r="AA113" i="8"/>
  <c r="H113" i="8"/>
  <c r="W113" i="8"/>
  <c r="C113" i="8"/>
  <c r="U113" i="8"/>
  <c r="T113" i="8"/>
  <c r="S113" i="8"/>
  <c r="R113" i="8"/>
  <c r="Q113" i="8"/>
  <c r="AB113" i="8"/>
  <c r="I113" i="8"/>
  <c r="U59" i="8"/>
  <c r="I7" i="8"/>
  <c r="AB7" i="8"/>
  <c r="T8" i="8"/>
  <c r="R9" i="8"/>
  <c r="R12" i="8"/>
  <c r="R15" i="8"/>
  <c r="R18" i="8"/>
  <c r="R21" i="8"/>
  <c r="R24" i="8"/>
  <c r="R27" i="8"/>
  <c r="R30" i="8"/>
  <c r="R33" i="8"/>
  <c r="R36" i="8"/>
  <c r="R39" i="8"/>
  <c r="R42" i="8"/>
  <c r="R45" i="8"/>
  <c r="R48" i="8"/>
  <c r="J49" i="8"/>
  <c r="C50" i="8"/>
  <c r="W50" i="8"/>
  <c r="T56" i="8"/>
  <c r="P57" i="8"/>
  <c r="V59" i="8"/>
  <c r="U64" i="8"/>
  <c r="I66" i="8"/>
  <c r="R68" i="8"/>
  <c r="M69" i="8"/>
  <c r="T71" i="8"/>
  <c r="J78" i="8"/>
  <c r="AA80" i="8"/>
  <c r="U81" i="8"/>
  <c r="R82" i="8"/>
  <c r="AA84" i="8"/>
  <c r="T85" i="8"/>
  <c r="R86" i="8"/>
  <c r="M87" i="8"/>
  <c r="J88" i="8"/>
  <c r="AB88" i="8"/>
  <c r="R88" i="8"/>
  <c r="M92" i="8"/>
  <c r="Q96" i="8"/>
  <c r="P99" i="8"/>
  <c r="W106" i="8"/>
  <c r="C106" i="8"/>
  <c r="V106" i="8"/>
  <c r="T106" i="8"/>
  <c r="S106" i="8"/>
  <c r="R106" i="8"/>
  <c r="Q106" i="8"/>
  <c r="AA106" i="8"/>
  <c r="H106" i="8"/>
  <c r="M112" i="8"/>
  <c r="I49" i="8"/>
  <c r="J7" i="8"/>
  <c r="U8" i="8"/>
  <c r="S9" i="8"/>
  <c r="S12" i="8"/>
  <c r="S15" i="8"/>
  <c r="S18" i="8"/>
  <c r="S21" i="8"/>
  <c r="S24" i="8"/>
  <c r="S27" i="8"/>
  <c r="S30" i="8"/>
  <c r="S33" i="8"/>
  <c r="S36" i="8"/>
  <c r="S39" i="8"/>
  <c r="S42" i="8"/>
  <c r="S45" i="8"/>
  <c r="S48" i="8"/>
  <c r="H50" i="8"/>
  <c r="AA50" i="8"/>
  <c r="U56" i="8"/>
  <c r="Q57" i="8"/>
  <c r="AB58" i="8"/>
  <c r="I58" i="8"/>
  <c r="W59" i="8"/>
  <c r="V64" i="8"/>
  <c r="S68" i="8"/>
  <c r="P69" i="8"/>
  <c r="U71" i="8"/>
  <c r="M78" i="8"/>
  <c r="C80" i="8"/>
  <c r="AB80" i="8"/>
  <c r="V81" i="8"/>
  <c r="S82" i="8"/>
  <c r="C84" i="8"/>
  <c r="AB84" i="8"/>
  <c r="S86" i="8"/>
  <c r="P87" i="8"/>
  <c r="U89" i="8"/>
  <c r="T89" i="8"/>
  <c r="AB89" i="8"/>
  <c r="I89" i="8"/>
  <c r="S92" i="8"/>
  <c r="R96" i="8"/>
  <c r="T99" i="8"/>
  <c r="AB108" i="8"/>
  <c r="I108" i="8"/>
  <c r="AA108" i="8"/>
  <c r="H108" i="8"/>
  <c r="V108" i="8"/>
  <c r="U108" i="8"/>
  <c r="T108" i="8"/>
  <c r="S108" i="8"/>
  <c r="J108" i="8"/>
  <c r="S112" i="8"/>
  <c r="V8" i="8"/>
  <c r="T9" i="8"/>
  <c r="T12" i="8"/>
  <c r="T15" i="8"/>
  <c r="T18" i="8"/>
  <c r="T21" i="8"/>
  <c r="T24" i="8"/>
  <c r="T27" i="8"/>
  <c r="T30" i="8"/>
  <c r="T33" i="8"/>
  <c r="T36" i="8"/>
  <c r="T39" i="8"/>
  <c r="T42" i="8"/>
  <c r="T45" i="8"/>
  <c r="T48" i="8"/>
  <c r="P49" i="8"/>
  <c r="I50" i="8"/>
  <c r="V56" i="8"/>
  <c r="S57" i="8"/>
  <c r="M58" i="8"/>
  <c r="C59" i="8"/>
  <c r="AA59" i="8"/>
  <c r="W64" i="8"/>
  <c r="M66" i="8"/>
  <c r="T68" i="8"/>
  <c r="Q69" i="8"/>
  <c r="V71" i="8"/>
  <c r="Q78" i="8"/>
  <c r="H80" i="8"/>
  <c r="W81" i="8"/>
  <c r="U82" i="8"/>
  <c r="W85" i="8"/>
  <c r="T86" i="8"/>
  <c r="Q87" i="8"/>
  <c r="M88" i="8"/>
  <c r="H89" i="8"/>
  <c r="T92" i="8"/>
  <c r="W94" i="8"/>
  <c r="C94" i="8"/>
  <c r="T94" i="8"/>
  <c r="S94" i="8"/>
  <c r="R94" i="8"/>
  <c r="AA94" i="8"/>
  <c r="H94" i="8"/>
  <c r="S96" i="8"/>
  <c r="U99" i="8"/>
  <c r="AA101" i="8"/>
  <c r="H101" i="8"/>
  <c r="U101" i="8"/>
  <c r="T101" i="8"/>
  <c r="S101" i="8"/>
  <c r="AB101" i="8"/>
  <c r="I101" i="8"/>
  <c r="T112" i="8"/>
  <c r="C120" i="8"/>
  <c r="AA125" i="8"/>
  <c r="H125" i="8"/>
  <c r="W125" i="8"/>
  <c r="C125" i="8"/>
  <c r="V125" i="8"/>
  <c r="U125" i="8"/>
  <c r="T125" i="8"/>
  <c r="S125" i="8"/>
  <c r="R125" i="8"/>
  <c r="Q125" i="8"/>
  <c r="P125" i="8"/>
  <c r="AB125" i="8"/>
  <c r="I125" i="8"/>
  <c r="H59" i="8"/>
  <c r="AB59" i="8"/>
  <c r="R78" i="8"/>
  <c r="V84" i="8"/>
  <c r="J84" i="8"/>
  <c r="U112" i="8"/>
  <c r="C8" i="8"/>
  <c r="W8" i="8"/>
  <c r="Q49" i="8"/>
  <c r="R69" i="8"/>
  <c r="R80" i="8"/>
  <c r="V80" i="8"/>
  <c r="AA81" i="8"/>
  <c r="H8" i="8"/>
  <c r="R49" i="8"/>
  <c r="H56" i="8"/>
  <c r="AB56" i="8"/>
  <c r="U57" i="8"/>
  <c r="Q58" i="8"/>
  <c r="I59" i="8"/>
  <c r="H64" i="8"/>
  <c r="AB64" i="8"/>
  <c r="U65" i="8"/>
  <c r="Q66" i="8"/>
  <c r="V68" i="8"/>
  <c r="T69" i="8"/>
  <c r="C71" i="8"/>
  <c r="AB71" i="8"/>
  <c r="V77" i="8"/>
  <c r="S78" i="8"/>
  <c r="J80" i="8"/>
  <c r="C81" i="8"/>
  <c r="W82" i="8"/>
  <c r="M84" i="8"/>
  <c r="C85" i="8"/>
  <c r="AB85" i="8"/>
  <c r="V86" i="8"/>
  <c r="T87" i="8"/>
  <c r="Q88" i="8"/>
  <c r="M89" i="8"/>
  <c r="AA92" i="8"/>
  <c r="P93" i="8"/>
  <c r="AB93" i="8"/>
  <c r="I93" i="8"/>
  <c r="AA93" i="8"/>
  <c r="H93" i="8"/>
  <c r="W93" i="8"/>
  <c r="C93" i="8"/>
  <c r="Q93" i="8"/>
  <c r="AA96" i="8"/>
  <c r="AB99" i="8"/>
  <c r="Q100" i="8"/>
  <c r="J100" i="8"/>
  <c r="AB100" i="8"/>
  <c r="I100" i="8"/>
  <c r="AA100" i="8"/>
  <c r="H100" i="8"/>
  <c r="R100" i="8"/>
  <c r="P120" i="8"/>
  <c r="T90" i="8"/>
  <c r="U97" i="8"/>
  <c r="P98" i="8"/>
  <c r="T102" i="8"/>
  <c r="V104" i="8"/>
  <c r="Q105" i="8"/>
  <c r="U109" i="8"/>
  <c r="P110" i="8"/>
  <c r="C111" i="8"/>
  <c r="W111" i="8"/>
  <c r="T114" i="8"/>
  <c r="V116" i="8"/>
  <c r="Q117" i="8"/>
  <c r="H118" i="8"/>
  <c r="AA118" i="8"/>
  <c r="U121" i="8"/>
  <c r="P122" i="8"/>
  <c r="C123" i="8"/>
  <c r="W123" i="8"/>
  <c r="R124" i="8"/>
  <c r="V128" i="8"/>
  <c r="Q129" i="8"/>
  <c r="H130" i="8"/>
  <c r="AA130" i="8"/>
  <c r="U124" i="8"/>
  <c r="P118" i="8"/>
  <c r="V124" i="8"/>
  <c r="U129" i="8"/>
  <c r="P130" i="8"/>
  <c r="V105" i="8"/>
  <c r="P111" i="8"/>
  <c r="V117" i="8"/>
  <c r="Q118" i="8"/>
  <c r="P123" i="8"/>
  <c r="C124" i="8"/>
  <c r="W124" i="8"/>
  <c r="V129" i="8"/>
  <c r="Q130" i="8"/>
  <c r="V98" i="8"/>
  <c r="P104" i="8"/>
  <c r="C105" i="8"/>
  <c r="W105" i="8"/>
  <c r="V110" i="8"/>
  <c r="Q111" i="8"/>
  <c r="P116" i="8"/>
  <c r="C117" i="8"/>
  <c r="W117" i="8"/>
  <c r="R118" i="8"/>
  <c r="V122" i="8"/>
  <c r="Q123" i="8"/>
  <c r="H124" i="8"/>
  <c r="AA124" i="8"/>
  <c r="U127" i="8"/>
  <c r="P128" i="8"/>
  <c r="C129" i="8"/>
  <c r="W129" i="8"/>
  <c r="R130" i="8"/>
  <c r="P97" i="8"/>
  <c r="C98" i="8"/>
  <c r="W98" i="8"/>
  <c r="Q104" i="8"/>
  <c r="H105" i="8"/>
  <c r="AA105" i="8"/>
  <c r="P109" i="8"/>
  <c r="C110" i="8"/>
  <c r="W110" i="8"/>
  <c r="R111" i="8"/>
  <c r="Q116" i="8"/>
  <c r="H117" i="8"/>
  <c r="AA117" i="8"/>
  <c r="S118" i="8"/>
  <c r="P121" i="8"/>
  <c r="C122" i="8"/>
  <c r="W122" i="8"/>
  <c r="R123" i="8"/>
  <c r="I124" i="8"/>
  <c r="AB124" i="8"/>
  <c r="V127" i="8"/>
  <c r="Q128" i="8"/>
  <c r="H129" i="8"/>
  <c r="AA129" i="8"/>
  <c r="S130" i="8"/>
  <c r="C79" i="8"/>
  <c r="C91" i="8"/>
  <c r="H98" i="8"/>
  <c r="C103" i="8"/>
  <c r="R104" i="8"/>
  <c r="I105" i="8"/>
  <c r="AB105" i="8"/>
  <c r="H110" i="8"/>
  <c r="S111" i="8"/>
  <c r="C115" i="8"/>
  <c r="R116" i="8"/>
  <c r="I117" i="8"/>
  <c r="AB117" i="8"/>
  <c r="T118" i="8"/>
  <c r="H122" i="8"/>
  <c r="S123" i="8"/>
  <c r="J124" i="8"/>
  <c r="C127" i="8"/>
  <c r="R128" i="8"/>
  <c r="I129" i="8"/>
  <c r="AB129" i="8"/>
  <c r="T130" i="8"/>
  <c r="U130" i="8"/>
  <c r="U111" i="8"/>
  <c r="V118" i="8"/>
  <c r="U123" i="8"/>
  <c r="P124" i="8"/>
  <c r="V130" i="8"/>
  <c r="C118" i="8"/>
  <c r="C130" i="8"/>
  <c r="AD58" i="7"/>
  <c r="AB58" i="7"/>
  <c r="AA58" i="7"/>
  <c r="W58" i="7"/>
  <c r="V58" i="7"/>
  <c r="U58" i="7"/>
  <c r="T58" i="7"/>
  <c r="S58" i="7"/>
  <c r="R58" i="7"/>
  <c r="Q58" i="7"/>
  <c r="P58" i="7"/>
  <c r="M58" i="7"/>
  <c r="J58" i="7"/>
  <c r="I58" i="7"/>
  <c r="H58" i="7"/>
  <c r="C58" i="7"/>
  <c r="AD57" i="7"/>
  <c r="R57" i="7" s="1"/>
  <c r="M57" i="7"/>
  <c r="AD56" i="7"/>
  <c r="T56" i="7" s="1"/>
  <c r="M56" i="7"/>
  <c r="AD55" i="7"/>
  <c r="V55" i="7" s="1"/>
  <c r="M55" i="7"/>
  <c r="AD54" i="7"/>
  <c r="P54" i="7" s="1"/>
  <c r="M54" i="7"/>
  <c r="AD53" i="7"/>
  <c r="R53" i="7" s="1"/>
  <c r="M53" i="7"/>
  <c r="AD52" i="7"/>
  <c r="AB52" i="7" s="1"/>
  <c r="M52" i="7"/>
  <c r="AD51" i="7"/>
  <c r="J51" i="7" s="1"/>
  <c r="M51" i="7"/>
  <c r="AD50" i="7"/>
  <c r="R50" i="7" s="1"/>
  <c r="M50" i="7"/>
  <c r="AD49" i="7"/>
  <c r="AA49" i="7" s="1"/>
  <c r="M49" i="7"/>
  <c r="AD48" i="7"/>
  <c r="AB48" i="7" s="1"/>
  <c r="M48" i="7"/>
  <c r="AD47" i="7"/>
  <c r="V47" i="7" s="1"/>
  <c r="M47" i="7"/>
  <c r="AD46" i="7"/>
  <c r="AB46" i="7" s="1"/>
  <c r="M46" i="7"/>
  <c r="AD45" i="7"/>
  <c r="AB45" i="7" s="1"/>
  <c r="M45" i="7"/>
  <c r="AD44" i="7"/>
  <c r="R44" i="7" s="1"/>
  <c r="M44" i="7"/>
  <c r="AD43" i="7"/>
  <c r="V43" i="7" s="1"/>
  <c r="M43" i="7"/>
  <c r="AD59" i="7"/>
  <c r="AB59" i="7"/>
  <c r="AA59" i="7"/>
  <c r="W59" i="7"/>
  <c r="V59" i="7"/>
  <c r="U59" i="7"/>
  <c r="T59" i="7"/>
  <c r="S59" i="7"/>
  <c r="R59" i="7"/>
  <c r="Q59" i="7"/>
  <c r="P59" i="7"/>
  <c r="M59" i="7"/>
  <c r="J59" i="7"/>
  <c r="I59" i="7"/>
  <c r="H59" i="7"/>
  <c r="C59" i="7"/>
  <c r="AD42" i="7"/>
  <c r="V42" i="7" s="1"/>
  <c r="M42" i="7"/>
  <c r="AD41" i="7"/>
  <c r="U41" i="7" s="1"/>
  <c r="M41" i="7"/>
  <c r="AD39" i="7"/>
  <c r="V39" i="7" s="1"/>
  <c r="M39" i="7"/>
  <c r="AD38" i="7"/>
  <c r="R38" i="7" s="1"/>
  <c r="M38" i="7"/>
  <c r="AD36" i="7"/>
  <c r="AA36" i="7" s="1"/>
  <c r="M36" i="7"/>
  <c r="AD35" i="7"/>
  <c r="R35" i="7" s="1"/>
  <c r="M35" i="7"/>
  <c r="AD34" i="7"/>
  <c r="U34" i="7" s="1"/>
  <c r="M34" i="7"/>
  <c r="AD33" i="7"/>
  <c r="U33" i="7" s="1"/>
  <c r="M33" i="7"/>
  <c r="AD32" i="7"/>
  <c r="R32" i="7" s="1"/>
  <c r="M32" i="7"/>
  <c r="AD31" i="7"/>
  <c r="V31" i="7" s="1"/>
  <c r="M31" i="7"/>
  <c r="AD30" i="7"/>
  <c r="AB30" i="7" s="1"/>
  <c r="M30" i="7"/>
  <c r="AD29" i="7"/>
  <c r="U29" i="7" s="1"/>
  <c r="M29" i="7"/>
  <c r="AD28" i="7"/>
  <c r="R28" i="7" s="1"/>
  <c r="M28" i="7"/>
  <c r="AD27" i="7"/>
  <c r="W27" i="7" s="1"/>
  <c r="M27" i="7"/>
  <c r="AD26" i="7"/>
  <c r="R26" i="7" s="1"/>
  <c r="M26" i="7"/>
  <c r="AD25" i="7"/>
  <c r="V25" i="7" s="1"/>
  <c r="M25" i="7"/>
  <c r="AD24" i="7"/>
  <c r="V24" i="7" s="1"/>
  <c r="M24" i="7"/>
  <c r="AD23" i="7"/>
  <c r="R23" i="7" s="1"/>
  <c r="M23" i="7"/>
  <c r="AD22" i="7"/>
  <c r="V22" i="7" s="1"/>
  <c r="M22" i="7"/>
  <c r="I60" i="7"/>
  <c r="AD40" i="7"/>
  <c r="W40" i="7" s="1"/>
  <c r="M40" i="7"/>
  <c r="AD37" i="7"/>
  <c r="Q37" i="7" s="1"/>
  <c r="M37" i="7"/>
  <c r="AD21" i="7"/>
  <c r="AB21" i="7" s="1"/>
  <c r="M21" i="7"/>
  <c r="AD20" i="7"/>
  <c r="Q20" i="7" s="1"/>
  <c r="M20" i="7"/>
  <c r="AD19" i="7"/>
  <c r="U19" i="7" s="1"/>
  <c r="M19" i="7"/>
  <c r="AD18" i="7"/>
  <c r="AB18" i="7" s="1"/>
  <c r="M18" i="7"/>
  <c r="AD17" i="7"/>
  <c r="Q17" i="7" s="1"/>
  <c r="M17" i="7"/>
  <c r="AD16" i="7"/>
  <c r="U16" i="7" s="1"/>
  <c r="M16" i="7"/>
  <c r="AD15" i="7"/>
  <c r="I15" i="7" s="1"/>
  <c r="M15" i="7"/>
  <c r="AD79" i="7"/>
  <c r="Q51" i="7" l="1"/>
  <c r="H38" i="7"/>
  <c r="C45" i="7"/>
  <c r="C38" i="7"/>
  <c r="T51" i="7"/>
  <c r="V38" i="7"/>
  <c r="U51" i="7"/>
  <c r="W24" i="7"/>
  <c r="W38" i="7"/>
  <c r="V51" i="7"/>
  <c r="AA24" i="7"/>
  <c r="Q29" i="7"/>
  <c r="AA38" i="7"/>
  <c r="AB24" i="7"/>
  <c r="W29" i="7"/>
  <c r="AB38" i="7"/>
  <c r="J43" i="7"/>
  <c r="AA29" i="7"/>
  <c r="AB29" i="7"/>
  <c r="T57" i="7"/>
  <c r="V57" i="7"/>
  <c r="J57" i="7"/>
  <c r="S57" i="7"/>
  <c r="U57" i="7"/>
  <c r="C57" i="7"/>
  <c r="W57" i="7"/>
  <c r="H57" i="7"/>
  <c r="AA57" i="7"/>
  <c r="I57" i="7"/>
  <c r="AB57" i="7"/>
  <c r="P57" i="7"/>
  <c r="Q57" i="7"/>
  <c r="H56" i="7"/>
  <c r="S56" i="7"/>
  <c r="U56" i="7"/>
  <c r="V56" i="7"/>
  <c r="C56" i="7"/>
  <c r="W56" i="7"/>
  <c r="J56" i="7"/>
  <c r="P56" i="7"/>
  <c r="Q56" i="7"/>
  <c r="AA56" i="7"/>
  <c r="I56" i="7"/>
  <c r="AB56" i="7"/>
  <c r="R56" i="7"/>
  <c r="J55" i="7"/>
  <c r="W55" i="7"/>
  <c r="AA55" i="7"/>
  <c r="AB55" i="7"/>
  <c r="Q55" i="7"/>
  <c r="R55" i="7"/>
  <c r="S55" i="7"/>
  <c r="T55" i="7"/>
  <c r="C55" i="7"/>
  <c r="H55" i="7"/>
  <c r="I55" i="7"/>
  <c r="P55" i="7"/>
  <c r="U55" i="7"/>
  <c r="T54" i="7"/>
  <c r="R54" i="7"/>
  <c r="U54" i="7"/>
  <c r="S54" i="7"/>
  <c r="V54" i="7"/>
  <c r="C54" i="7"/>
  <c r="W54" i="7"/>
  <c r="Q54" i="7"/>
  <c r="AA54" i="7"/>
  <c r="I54" i="7"/>
  <c r="AB54" i="7"/>
  <c r="J54" i="7"/>
  <c r="H54" i="7"/>
  <c r="T53" i="7"/>
  <c r="U53" i="7"/>
  <c r="AB53" i="7"/>
  <c r="I53" i="7"/>
  <c r="J53" i="7"/>
  <c r="S53" i="7"/>
  <c r="V53" i="7"/>
  <c r="C53" i="7"/>
  <c r="W53" i="7"/>
  <c r="H53" i="7"/>
  <c r="AA53" i="7"/>
  <c r="P53" i="7"/>
  <c r="Q53" i="7"/>
  <c r="P52" i="7"/>
  <c r="J52" i="7"/>
  <c r="Q52" i="7"/>
  <c r="T52" i="7"/>
  <c r="R52" i="7"/>
  <c r="S52" i="7"/>
  <c r="U52" i="7"/>
  <c r="V52" i="7"/>
  <c r="C52" i="7"/>
  <c r="W52" i="7"/>
  <c r="H52" i="7"/>
  <c r="AA52" i="7"/>
  <c r="I52" i="7"/>
  <c r="P51" i="7"/>
  <c r="R51" i="7"/>
  <c r="S51" i="7"/>
  <c r="C51" i="7"/>
  <c r="H51" i="7"/>
  <c r="AA51" i="7"/>
  <c r="W51" i="7"/>
  <c r="I51" i="7"/>
  <c r="AB51" i="7"/>
  <c r="T50" i="7"/>
  <c r="H50" i="7"/>
  <c r="S50" i="7"/>
  <c r="U50" i="7"/>
  <c r="V50" i="7"/>
  <c r="C50" i="7"/>
  <c r="W50" i="7"/>
  <c r="P50" i="7"/>
  <c r="AA50" i="7"/>
  <c r="I50" i="7"/>
  <c r="AB50" i="7"/>
  <c r="J50" i="7"/>
  <c r="Q50" i="7"/>
  <c r="C49" i="7"/>
  <c r="P49" i="7"/>
  <c r="I49" i="7"/>
  <c r="Q49" i="7"/>
  <c r="AB49" i="7"/>
  <c r="J49" i="7"/>
  <c r="R49" i="7"/>
  <c r="S49" i="7"/>
  <c r="U49" i="7"/>
  <c r="V49" i="7"/>
  <c r="T49" i="7"/>
  <c r="W49" i="7"/>
  <c r="H49" i="7"/>
  <c r="P48" i="7"/>
  <c r="Q48" i="7"/>
  <c r="R48" i="7"/>
  <c r="S48" i="7"/>
  <c r="W48" i="7"/>
  <c r="H48" i="7"/>
  <c r="AA48" i="7"/>
  <c r="J48" i="7"/>
  <c r="T48" i="7"/>
  <c r="U48" i="7"/>
  <c r="V48" i="7"/>
  <c r="C48" i="7"/>
  <c r="I48" i="7"/>
  <c r="T47" i="7"/>
  <c r="C47" i="7"/>
  <c r="W47" i="7"/>
  <c r="H47" i="7"/>
  <c r="AA47" i="7"/>
  <c r="I47" i="7"/>
  <c r="S47" i="7"/>
  <c r="AB47" i="7"/>
  <c r="J47" i="7"/>
  <c r="P47" i="7"/>
  <c r="Q47" i="7"/>
  <c r="R47" i="7"/>
  <c r="U47" i="7"/>
  <c r="J46" i="7"/>
  <c r="P46" i="7"/>
  <c r="Q46" i="7"/>
  <c r="R46" i="7"/>
  <c r="S46" i="7"/>
  <c r="T46" i="7"/>
  <c r="U46" i="7"/>
  <c r="V46" i="7"/>
  <c r="C46" i="7"/>
  <c r="W46" i="7"/>
  <c r="H46" i="7"/>
  <c r="AA46" i="7"/>
  <c r="I46" i="7"/>
  <c r="J45" i="7"/>
  <c r="P45" i="7"/>
  <c r="Q45" i="7"/>
  <c r="R45" i="7"/>
  <c r="S45" i="7"/>
  <c r="U45" i="7"/>
  <c r="T45" i="7"/>
  <c r="V45" i="7"/>
  <c r="W45" i="7"/>
  <c r="H45" i="7"/>
  <c r="AA45" i="7"/>
  <c r="I45" i="7"/>
  <c r="H44" i="7"/>
  <c r="AA44" i="7"/>
  <c r="S44" i="7"/>
  <c r="T44" i="7"/>
  <c r="U44" i="7"/>
  <c r="V44" i="7"/>
  <c r="C44" i="7"/>
  <c r="W44" i="7"/>
  <c r="P44" i="7"/>
  <c r="I44" i="7"/>
  <c r="AB44" i="7"/>
  <c r="J44" i="7"/>
  <c r="Q44" i="7"/>
  <c r="I43" i="7"/>
  <c r="S43" i="7"/>
  <c r="R43" i="7"/>
  <c r="C43" i="7"/>
  <c r="W43" i="7"/>
  <c r="H43" i="7"/>
  <c r="AA43" i="7"/>
  <c r="AB43" i="7"/>
  <c r="P43" i="7"/>
  <c r="Q43" i="7"/>
  <c r="T43" i="7"/>
  <c r="U43" i="7"/>
  <c r="AA42" i="7"/>
  <c r="C42" i="7"/>
  <c r="W42" i="7"/>
  <c r="J42" i="7"/>
  <c r="H42" i="7"/>
  <c r="AB42" i="7"/>
  <c r="P42" i="7"/>
  <c r="I42" i="7"/>
  <c r="Q42" i="7"/>
  <c r="R42" i="7"/>
  <c r="S42" i="7"/>
  <c r="T42" i="7"/>
  <c r="U42" i="7"/>
  <c r="H41" i="7"/>
  <c r="V41" i="7"/>
  <c r="C41" i="7"/>
  <c r="W41" i="7"/>
  <c r="AA41" i="7"/>
  <c r="AB41" i="7"/>
  <c r="J41" i="7"/>
  <c r="P41" i="7"/>
  <c r="Q41" i="7"/>
  <c r="I41" i="7"/>
  <c r="R41" i="7"/>
  <c r="S41" i="7"/>
  <c r="T41" i="7"/>
  <c r="J40" i="7"/>
  <c r="U40" i="7"/>
  <c r="H40" i="7"/>
  <c r="I40" i="7"/>
  <c r="P40" i="7"/>
  <c r="Q40" i="7"/>
  <c r="R40" i="7"/>
  <c r="S40" i="7"/>
  <c r="T40" i="7"/>
  <c r="V40" i="7"/>
  <c r="C40" i="7"/>
  <c r="AA40" i="7"/>
  <c r="AB40" i="7"/>
  <c r="C39" i="7"/>
  <c r="W39" i="7"/>
  <c r="H39" i="7"/>
  <c r="AA39" i="7"/>
  <c r="I39" i="7"/>
  <c r="AB39" i="7"/>
  <c r="J39" i="7"/>
  <c r="P39" i="7"/>
  <c r="Q39" i="7"/>
  <c r="R39" i="7"/>
  <c r="S39" i="7"/>
  <c r="T39" i="7"/>
  <c r="U39" i="7"/>
  <c r="I38" i="7"/>
  <c r="J38" i="7"/>
  <c r="T38" i="7"/>
  <c r="P38" i="7"/>
  <c r="Q38" i="7"/>
  <c r="S38" i="7"/>
  <c r="U38" i="7"/>
  <c r="J37" i="7"/>
  <c r="R37" i="7"/>
  <c r="S37" i="7"/>
  <c r="T37" i="7"/>
  <c r="U37" i="7"/>
  <c r="V37" i="7"/>
  <c r="W37" i="7"/>
  <c r="I37" i="7"/>
  <c r="C37" i="7"/>
  <c r="AA37" i="7"/>
  <c r="H37" i="7"/>
  <c r="AB37" i="7"/>
  <c r="P37" i="7"/>
  <c r="C36" i="7"/>
  <c r="W36" i="7"/>
  <c r="H36" i="7"/>
  <c r="I36" i="7"/>
  <c r="AB36" i="7"/>
  <c r="J36" i="7"/>
  <c r="P36" i="7"/>
  <c r="Q36" i="7"/>
  <c r="S36" i="7"/>
  <c r="T36" i="7"/>
  <c r="U36" i="7"/>
  <c r="R36" i="7"/>
  <c r="V36" i="7"/>
  <c r="I35" i="7"/>
  <c r="J35" i="7"/>
  <c r="AA35" i="7"/>
  <c r="H35" i="7"/>
  <c r="AB35" i="7"/>
  <c r="P35" i="7"/>
  <c r="Q35" i="7"/>
  <c r="S35" i="7"/>
  <c r="T35" i="7"/>
  <c r="U35" i="7"/>
  <c r="V35" i="7"/>
  <c r="C35" i="7"/>
  <c r="W35" i="7"/>
  <c r="V34" i="7"/>
  <c r="I34" i="7"/>
  <c r="Q34" i="7"/>
  <c r="S34" i="7"/>
  <c r="T34" i="7"/>
  <c r="AB34" i="7"/>
  <c r="C34" i="7"/>
  <c r="W34" i="7"/>
  <c r="H34" i="7"/>
  <c r="AA34" i="7"/>
  <c r="J34" i="7"/>
  <c r="P34" i="7"/>
  <c r="R34" i="7"/>
  <c r="W33" i="7"/>
  <c r="H33" i="7"/>
  <c r="AA33" i="7"/>
  <c r="I33" i="7"/>
  <c r="AB33" i="7"/>
  <c r="J33" i="7"/>
  <c r="V33" i="7"/>
  <c r="C33" i="7"/>
  <c r="P33" i="7"/>
  <c r="Q33" i="7"/>
  <c r="R33" i="7"/>
  <c r="S33" i="7"/>
  <c r="T33" i="7"/>
  <c r="V32" i="7"/>
  <c r="T32" i="7"/>
  <c r="W32" i="7"/>
  <c r="U32" i="7"/>
  <c r="C32" i="7"/>
  <c r="H32" i="7"/>
  <c r="AA32" i="7"/>
  <c r="I32" i="7"/>
  <c r="AB32" i="7"/>
  <c r="J32" i="7"/>
  <c r="S32" i="7"/>
  <c r="P32" i="7"/>
  <c r="Q32" i="7"/>
  <c r="W31" i="7"/>
  <c r="AA31" i="7"/>
  <c r="AB31" i="7"/>
  <c r="C31" i="7"/>
  <c r="I31" i="7"/>
  <c r="P31" i="7"/>
  <c r="Q31" i="7"/>
  <c r="H31" i="7"/>
  <c r="R31" i="7"/>
  <c r="S31" i="7"/>
  <c r="T31" i="7"/>
  <c r="U31" i="7"/>
  <c r="J31" i="7"/>
  <c r="J30" i="7"/>
  <c r="P30" i="7"/>
  <c r="S30" i="7"/>
  <c r="T30" i="7"/>
  <c r="Q30" i="7"/>
  <c r="R30" i="7"/>
  <c r="C30" i="7"/>
  <c r="W30" i="7"/>
  <c r="V30" i="7"/>
  <c r="H30" i="7"/>
  <c r="AA30" i="7"/>
  <c r="U30" i="7"/>
  <c r="I30" i="7"/>
  <c r="P29" i="7"/>
  <c r="C29" i="7"/>
  <c r="I29" i="7"/>
  <c r="R29" i="7"/>
  <c r="S29" i="7"/>
  <c r="V29" i="7"/>
  <c r="H29" i="7"/>
  <c r="J29" i="7"/>
  <c r="T29" i="7"/>
  <c r="S28" i="7"/>
  <c r="V28" i="7"/>
  <c r="T28" i="7"/>
  <c r="U28" i="7"/>
  <c r="C28" i="7"/>
  <c r="W28" i="7"/>
  <c r="H28" i="7"/>
  <c r="AA28" i="7"/>
  <c r="I28" i="7"/>
  <c r="AB28" i="7"/>
  <c r="J28" i="7"/>
  <c r="P28" i="7"/>
  <c r="Q28" i="7"/>
  <c r="AA27" i="7"/>
  <c r="AB27" i="7"/>
  <c r="P27" i="7"/>
  <c r="H27" i="7"/>
  <c r="Q27" i="7"/>
  <c r="R27" i="7"/>
  <c r="J27" i="7"/>
  <c r="S27" i="7"/>
  <c r="T27" i="7"/>
  <c r="U27" i="7"/>
  <c r="I27" i="7"/>
  <c r="V27" i="7"/>
  <c r="C27" i="7"/>
  <c r="T26" i="7"/>
  <c r="C26" i="7"/>
  <c r="U26" i="7"/>
  <c r="V26" i="7"/>
  <c r="W26" i="7"/>
  <c r="H26" i="7"/>
  <c r="AA26" i="7"/>
  <c r="S26" i="7"/>
  <c r="I26" i="7"/>
  <c r="AB26" i="7"/>
  <c r="J26" i="7"/>
  <c r="P26" i="7"/>
  <c r="Q26" i="7"/>
  <c r="AB25" i="7"/>
  <c r="C25" i="7"/>
  <c r="P25" i="7"/>
  <c r="I25" i="7"/>
  <c r="R25" i="7"/>
  <c r="W25" i="7"/>
  <c r="S25" i="7"/>
  <c r="AA25" i="7"/>
  <c r="J25" i="7"/>
  <c r="T25" i="7"/>
  <c r="Q25" i="7"/>
  <c r="U25" i="7"/>
  <c r="H25" i="7"/>
  <c r="C24" i="7"/>
  <c r="H24" i="7"/>
  <c r="I24" i="7"/>
  <c r="P24" i="7"/>
  <c r="J24" i="7"/>
  <c r="Q24" i="7"/>
  <c r="S24" i="7"/>
  <c r="T24" i="7"/>
  <c r="R24" i="7"/>
  <c r="U24" i="7"/>
  <c r="S23" i="7"/>
  <c r="T23" i="7"/>
  <c r="V23" i="7"/>
  <c r="U23" i="7"/>
  <c r="C23" i="7"/>
  <c r="H23" i="7"/>
  <c r="AA23" i="7"/>
  <c r="AB23" i="7"/>
  <c r="J23" i="7"/>
  <c r="W23" i="7"/>
  <c r="I23" i="7"/>
  <c r="P23" i="7"/>
  <c r="Q23" i="7"/>
  <c r="W22" i="7"/>
  <c r="AA22" i="7"/>
  <c r="J22" i="7"/>
  <c r="P22" i="7"/>
  <c r="H22" i="7"/>
  <c r="R22" i="7"/>
  <c r="C22" i="7"/>
  <c r="AB22" i="7"/>
  <c r="Q22" i="7"/>
  <c r="S22" i="7"/>
  <c r="T22" i="7"/>
  <c r="I22" i="7"/>
  <c r="U22" i="7"/>
  <c r="W21" i="7"/>
  <c r="R21" i="7"/>
  <c r="P21" i="7"/>
  <c r="S21" i="7"/>
  <c r="J21" i="7"/>
  <c r="Q21" i="7"/>
  <c r="T21" i="7"/>
  <c r="U21" i="7"/>
  <c r="V21" i="7"/>
  <c r="C21" i="7"/>
  <c r="AA21" i="7"/>
  <c r="I21" i="7"/>
  <c r="H21" i="7"/>
  <c r="S20" i="7"/>
  <c r="R20" i="7"/>
  <c r="U20" i="7"/>
  <c r="V20" i="7"/>
  <c r="W20" i="7"/>
  <c r="C20" i="7"/>
  <c r="AA20" i="7"/>
  <c r="T20" i="7"/>
  <c r="H20" i="7"/>
  <c r="AB20" i="7"/>
  <c r="J20" i="7"/>
  <c r="P20" i="7"/>
  <c r="I20" i="7"/>
  <c r="C19" i="7"/>
  <c r="W19" i="7"/>
  <c r="P19" i="7"/>
  <c r="AB19" i="7"/>
  <c r="Q19" i="7"/>
  <c r="S19" i="7"/>
  <c r="V19" i="7"/>
  <c r="AA19" i="7"/>
  <c r="H19" i="7"/>
  <c r="J19" i="7"/>
  <c r="R19" i="7"/>
  <c r="T19" i="7"/>
  <c r="I19" i="7"/>
  <c r="AA18" i="7"/>
  <c r="H18" i="7"/>
  <c r="P18" i="7"/>
  <c r="R18" i="7"/>
  <c r="U18" i="7"/>
  <c r="W18" i="7"/>
  <c r="C18" i="7"/>
  <c r="J18" i="7"/>
  <c r="Q18" i="7"/>
  <c r="S18" i="7"/>
  <c r="T18" i="7"/>
  <c r="V18" i="7"/>
  <c r="I18" i="7"/>
  <c r="T17" i="7"/>
  <c r="U17" i="7"/>
  <c r="V17" i="7"/>
  <c r="W17" i="7"/>
  <c r="R17" i="7"/>
  <c r="C17" i="7"/>
  <c r="AB17" i="7"/>
  <c r="S17" i="7"/>
  <c r="AA17" i="7"/>
  <c r="H17" i="7"/>
  <c r="J17" i="7"/>
  <c r="P17" i="7"/>
  <c r="I17" i="7"/>
  <c r="T16" i="7"/>
  <c r="I16" i="7"/>
  <c r="V16" i="7"/>
  <c r="W16" i="7"/>
  <c r="R16" i="7"/>
  <c r="AA16" i="7"/>
  <c r="C16" i="7"/>
  <c r="H16" i="7"/>
  <c r="AB16" i="7"/>
  <c r="J16" i="7"/>
  <c r="P16" i="7"/>
  <c r="Q16" i="7"/>
  <c r="S16" i="7"/>
  <c r="AD148" i="7"/>
  <c r="AC148" i="7"/>
  <c r="AB148" i="7"/>
  <c r="AA148" i="7"/>
  <c r="W148" i="7"/>
  <c r="V148" i="7"/>
  <c r="U148" i="7"/>
  <c r="T148" i="7"/>
  <c r="S148" i="7"/>
  <c r="R148" i="7"/>
  <c r="Q148" i="7"/>
  <c r="P148" i="7"/>
  <c r="J148" i="7"/>
  <c r="I148" i="7"/>
  <c r="H148" i="7"/>
  <c r="C148" i="7"/>
  <c r="AD147" i="7"/>
  <c r="AC147" i="7"/>
  <c r="AB147" i="7"/>
  <c r="AA147" i="7"/>
  <c r="W147" i="7"/>
  <c r="V147" i="7"/>
  <c r="U147" i="7"/>
  <c r="T147" i="7"/>
  <c r="S147" i="7"/>
  <c r="R147" i="7"/>
  <c r="Q147" i="7"/>
  <c r="P147" i="7"/>
  <c r="J147" i="7"/>
  <c r="I147" i="7"/>
  <c r="H147" i="7"/>
  <c r="C147" i="7"/>
  <c r="AD146" i="7"/>
  <c r="AC146" i="7"/>
  <c r="AB146" i="7"/>
  <c r="AA146" i="7"/>
  <c r="W146" i="7"/>
  <c r="V146" i="7"/>
  <c r="U146" i="7"/>
  <c r="T146" i="7"/>
  <c r="S146" i="7"/>
  <c r="R146" i="7"/>
  <c r="Q146" i="7"/>
  <c r="P146" i="7"/>
  <c r="J146" i="7"/>
  <c r="I146" i="7"/>
  <c r="H146" i="7"/>
  <c r="C146" i="7"/>
  <c r="AD145" i="7"/>
  <c r="AC145" i="7"/>
  <c r="AB145" i="7"/>
  <c r="AA145" i="7"/>
  <c r="W145" i="7"/>
  <c r="V145" i="7"/>
  <c r="U145" i="7"/>
  <c r="T145" i="7"/>
  <c r="S145" i="7"/>
  <c r="R145" i="7"/>
  <c r="Q145" i="7"/>
  <c r="P145" i="7"/>
  <c r="J145" i="7"/>
  <c r="I145" i="7"/>
  <c r="H145" i="7"/>
  <c r="C145" i="7"/>
  <c r="AD144" i="7"/>
  <c r="AC144" i="7"/>
  <c r="AB144" i="7"/>
  <c r="AA144" i="7"/>
  <c r="W144" i="7"/>
  <c r="V144" i="7"/>
  <c r="U144" i="7"/>
  <c r="T144" i="7"/>
  <c r="S144" i="7"/>
  <c r="R144" i="7"/>
  <c r="Q144" i="7"/>
  <c r="P144" i="7"/>
  <c r="J144" i="7"/>
  <c r="I144" i="7"/>
  <c r="H144" i="7"/>
  <c r="C144" i="7"/>
  <c r="AD143" i="7"/>
  <c r="AD142" i="7"/>
  <c r="AD141" i="7"/>
  <c r="AD140" i="7"/>
  <c r="AD139" i="7"/>
  <c r="AD138" i="7"/>
  <c r="AD137" i="7"/>
  <c r="AD136" i="7"/>
  <c r="AD135" i="7"/>
  <c r="AD134" i="7"/>
  <c r="AD133" i="7"/>
  <c r="AD132" i="7"/>
  <c r="AD131" i="7"/>
  <c r="AD130" i="7"/>
  <c r="AD129" i="7"/>
  <c r="AD128" i="7"/>
  <c r="AD127" i="7"/>
  <c r="AD126" i="7"/>
  <c r="AD125" i="7"/>
  <c r="AD124" i="7"/>
  <c r="AD123" i="7"/>
  <c r="AD122" i="7"/>
  <c r="AD121" i="7"/>
  <c r="AD120" i="7"/>
  <c r="AD119" i="7"/>
  <c r="AD118" i="7"/>
  <c r="AD117" i="7"/>
  <c r="AD116" i="7"/>
  <c r="AD115" i="7"/>
  <c r="AD114" i="7"/>
  <c r="AD113" i="7"/>
  <c r="AD112" i="7"/>
  <c r="AD111" i="7"/>
  <c r="AD110" i="7"/>
  <c r="AD109" i="7"/>
  <c r="AD108" i="7"/>
  <c r="AD107" i="7"/>
  <c r="AD106" i="7"/>
  <c r="AD105" i="7"/>
  <c r="AD104" i="7"/>
  <c r="AD103" i="7"/>
  <c r="AD102" i="7"/>
  <c r="AD101" i="7"/>
  <c r="AD100" i="7"/>
  <c r="AD99" i="7"/>
  <c r="AD98" i="7"/>
  <c r="AD97" i="7"/>
  <c r="AD96" i="7"/>
  <c r="AD13" i="7"/>
  <c r="AD12" i="7"/>
  <c r="AD95" i="7"/>
  <c r="AD94" i="7"/>
  <c r="AD93" i="7"/>
  <c r="AD92" i="7"/>
  <c r="AD87" i="7"/>
  <c r="AD91" i="7"/>
  <c r="AD90" i="7"/>
  <c r="AD89" i="7"/>
  <c r="AD88" i="7"/>
  <c r="AD86" i="7"/>
  <c r="AD85" i="7"/>
  <c r="AD82" i="7"/>
  <c r="AB82" i="7"/>
  <c r="AA82" i="7"/>
  <c r="W82" i="7"/>
  <c r="V82" i="7"/>
  <c r="U82" i="7"/>
  <c r="T82" i="7"/>
  <c r="S82" i="7"/>
  <c r="R82" i="7"/>
  <c r="Q82" i="7"/>
  <c r="P82" i="7"/>
  <c r="J82" i="7"/>
  <c r="H82" i="7"/>
  <c r="C82" i="7"/>
  <c r="AC81" i="7"/>
  <c r="AB81" i="7"/>
  <c r="AA81" i="7"/>
  <c r="W81" i="7"/>
  <c r="V81" i="7"/>
  <c r="U81" i="7"/>
  <c r="T81" i="7"/>
  <c r="S81" i="7"/>
  <c r="R81" i="7"/>
  <c r="Q81" i="7"/>
  <c r="P81" i="7"/>
  <c r="M81" i="7"/>
  <c r="J81" i="7"/>
  <c r="H81" i="7"/>
  <c r="C81" i="7"/>
  <c r="AC80" i="7"/>
  <c r="AB80" i="7"/>
  <c r="AA80" i="7"/>
  <c r="W80" i="7"/>
  <c r="V80" i="7"/>
  <c r="U80" i="7"/>
  <c r="T80" i="7"/>
  <c r="S80" i="7"/>
  <c r="R80" i="7"/>
  <c r="Q80" i="7"/>
  <c r="P80" i="7"/>
  <c r="M80" i="7"/>
  <c r="J80" i="7"/>
  <c r="H80" i="7"/>
  <c r="C80" i="7"/>
  <c r="AD78" i="7"/>
  <c r="AD77" i="7"/>
  <c r="AD76" i="7"/>
  <c r="AD75" i="7"/>
  <c r="AD74" i="7"/>
  <c r="AD73" i="7"/>
  <c r="AD72" i="7"/>
  <c r="AD71" i="7"/>
  <c r="AC71" i="7"/>
  <c r="AD68" i="7"/>
  <c r="AB68" i="7"/>
  <c r="AA68" i="7"/>
  <c r="W68" i="7"/>
  <c r="V68" i="7"/>
  <c r="U68" i="7"/>
  <c r="T68" i="7"/>
  <c r="S68" i="7"/>
  <c r="R68" i="7"/>
  <c r="Q68" i="7"/>
  <c r="P68" i="7"/>
  <c r="J68" i="7"/>
  <c r="H68" i="7"/>
  <c r="C68" i="7"/>
  <c r="AD67" i="7"/>
  <c r="AB67" i="7"/>
  <c r="AA67" i="7"/>
  <c r="W67" i="7"/>
  <c r="V67" i="7"/>
  <c r="U67" i="7"/>
  <c r="T67" i="7"/>
  <c r="S67" i="7"/>
  <c r="R67" i="7"/>
  <c r="Q67" i="7"/>
  <c r="P67" i="7"/>
  <c r="M67" i="7"/>
  <c r="J67" i="7"/>
  <c r="H67" i="7"/>
  <c r="C67" i="7"/>
  <c r="AD66" i="7"/>
  <c r="AD65" i="7"/>
  <c r="AD64" i="7"/>
  <c r="AD63" i="7"/>
  <c r="AD60" i="7"/>
  <c r="AB60" i="7"/>
  <c r="AA60" i="7"/>
  <c r="W60" i="7"/>
  <c r="V60" i="7"/>
  <c r="U60" i="7"/>
  <c r="T60" i="7"/>
  <c r="S60" i="7"/>
  <c r="R60" i="7"/>
  <c r="Q60" i="7"/>
  <c r="P60" i="7"/>
  <c r="M60" i="7"/>
  <c r="J60" i="7"/>
  <c r="H60" i="7"/>
  <c r="C60" i="7"/>
  <c r="AD14" i="7"/>
  <c r="AD11" i="7"/>
  <c r="AD10" i="7"/>
  <c r="AD9" i="7"/>
  <c r="AD8" i="7"/>
  <c r="AD7" i="7"/>
  <c r="AD6" i="7"/>
  <c r="AD5" i="7"/>
  <c r="AD4" i="7"/>
  <c r="AD24" i="6" l="1"/>
  <c r="AC24" i="6"/>
  <c r="AC33" i="6" l="1"/>
  <c r="AC34" i="6"/>
  <c r="AC32" i="5"/>
  <c r="AC33" i="5"/>
  <c r="AD104" i="6"/>
  <c r="AC104" i="6"/>
  <c r="AB104" i="6"/>
  <c r="AA104" i="6"/>
  <c r="W104" i="6"/>
  <c r="V104" i="6"/>
  <c r="U104" i="6"/>
  <c r="T104" i="6"/>
  <c r="S104" i="6"/>
  <c r="R104" i="6"/>
  <c r="Q104" i="6"/>
  <c r="P104" i="6"/>
  <c r="J104" i="6"/>
  <c r="I104" i="6"/>
  <c r="H104" i="6"/>
  <c r="C104" i="6"/>
  <c r="AD103" i="6"/>
  <c r="AC103" i="6"/>
  <c r="AB103" i="6"/>
  <c r="AA103" i="6"/>
  <c r="W103" i="6"/>
  <c r="V103" i="6"/>
  <c r="U103" i="6"/>
  <c r="T103" i="6"/>
  <c r="S103" i="6"/>
  <c r="R103" i="6"/>
  <c r="Q103" i="6"/>
  <c r="P103" i="6"/>
  <c r="J103" i="6"/>
  <c r="I103" i="6"/>
  <c r="H103" i="6"/>
  <c r="C103" i="6"/>
  <c r="AD102" i="6"/>
  <c r="AC102" i="6"/>
  <c r="AB102" i="6"/>
  <c r="AA102" i="6"/>
  <c r="W102" i="6"/>
  <c r="V102" i="6"/>
  <c r="U102" i="6"/>
  <c r="T102" i="6"/>
  <c r="S102" i="6"/>
  <c r="R102" i="6"/>
  <c r="Q102" i="6"/>
  <c r="P102" i="6"/>
  <c r="J102" i="6"/>
  <c r="I102" i="6"/>
  <c r="H102" i="6"/>
  <c r="C102" i="6"/>
  <c r="AD101" i="6"/>
  <c r="AC101" i="6"/>
  <c r="AB101" i="6"/>
  <c r="AA101" i="6"/>
  <c r="W101" i="6"/>
  <c r="V101" i="6"/>
  <c r="U101" i="6"/>
  <c r="T101" i="6"/>
  <c r="S101" i="6"/>
  <c r="R101" i="6"/>
  <c r="Q101" i="6"/>
  <c r="P101" i="6"/>
  <c r="J101" i="6"/>
  <c r="I101" i="6"/>
  <c r="H101" i="6"/>
  <c r="C101" i="6"/>
  <c r="AD100" i="6"/>
  <c r="AC100" i="6"/>
  <c r="AB100" i="6"/>
  <c r="AA100" i="6"/>
  <c r="W100" i="6"/>
  <c r="V100" i="6"/>
  <c r="U100" i="6"/>
  <c r="T100" i="6"/>
  <c r="S100" i="6"/>
  <c r="R100" i="6"/>
  <c r="Q100" i="6"/>
  <c r="P100" i="6"/>
  <c r="J100" i="6"/>
  <c r="I100" i="6"/>
  <c r="H100" i="6"/>
  <c r="C100" i="6"/>
  <c r="AD48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7" i="6"/>
  <c r="AD46" i="6"/>
  <c r="AD45" i="6"/>
  <c r="AD39" i="6"/>
  <c r="AD44" i="6"/>
  <c r="AD38" i="6"/>
  <c r="AD43" i="6"/>
  <c r="AD42" i="6"/>
  <c r="AD41" i="6"/>
  <c r="AD40" i="6"/>
  <c r="AD35" i="6"/>
  <c r="AB35" i="6"/>
  <c r="AA35" i="6"/>
  <c r="W35" i="6"/>
  <c r="V35" i="6"/>
  <c r="U35" i="6"/>
  <c r="T35" i="6"/>
  <c r="S35" i="6"/>
  <c r="R35" i="6"/>
  <c r="Q35" i="6"/>
  <c r="P35" i="6"/>
  <c r="J35" i="6"/>
  <c r="H35" i="6"/>
  <c r="C35" i="6"/>
  <c r="AB34" i="6"/>
  <c r="AA34" i="6"/>
  <c r="W34" i="6"/>
  <c r="V34" i="6"/>
  <c r="U34" i="6"/>
  <c r="T34" i="6"/>
  <c r="S34" i="6"/>
  <c r="R34" i="6"/>
  <c r="Q34" i="6"/>
  <c r="P34" i="6"/>
  <c r="M34" i="6"/>
  <c r="J34" i="6"/>
  <c r="H34" i="6"/>
  <c r="C34" i="6"/>
  <c r="AB33" i="6"/>
  <c r="AA33" i="6"/>
  <c r="W33" i="6"/>
  <c r="V33" i="6"/>
  <c r="U33" i="6"/>
  <c r="T33" i="6"/>
  <c r="S33" i="6"/>
  <c r="R33" i="6"/>
  <c r="Q33" i="6"/>
  <c r="P33" i="6"/>
  <c r="M33" i="6"/>
  <c r="J33" i="6"/>
  <c r="H33" i="6"/>
  <c r="C33" i="6"/>
  <c r="AD32" i="6"/>
  <c r="AD31" i="6"/>
  <c r="AD30" i="6"/>
  <c r="AD29" i="6"/>
  <c r="AD28" i="6"/>
  <c r="AD27" i="6"/>
  <c r="AD26" i="6"/>
  <c r="AD25" i="6"/>
  <c r="AD21" i="6"/>
  <c r="AB21" i="6"/>
  <c r="AA21" i="6"/>
  <c r="W21" i="6"/>
  <c r="V21" i="6"/>
  <c r="U21" i="6"/>
  <c r="T21" i="6"/>
  <c r="S21" i="6"/>
  <c r="R21" i="6"/>
  <c r="Q21" i="6"/>
  <c r="P21" i="6"/>
  <c r="J21" i="6"/>
  <c r="H21" i="6"/>
  <c r="C21" i="6"/>
  <c r="AD20" i="6"/>
  <c r="AB20" i="6"/>
  <c r="AA20" i="6"/>
  <c r="W20" i="6"/>
  <c r="V20" i="6"/>
  <c r="U20" i="6"/>
  <c r="T20" i="6"/>
  <c r="S20" i="6"/>
  <c r="R20" i="6"/>
  <c r="Q20" i="6"/>
  <c r="P20" i="6"/>
  <c r="M20" i="6"/>
  <c r="J20" i="6"/>
  <c r="H20" i="6"/>
  <c r="C20" i="6"/>
  <c r="AD19" i="6"/>
  <c r="AD18" i="6"/>
  <c r="AD17" i="6"/>
  <c r="AD16" i="6"/>
  <c r="AD13" i="6"/>
  <c r="AB13" i="6"/>
  <c r="AA13" i="6"/>
  <c r="W13" i="6"/>
  <c r="V13" i="6"/>
  <c r="U13" i="6"/>
  <c r="T13" i="6"/>
  <c r="S13" i="6"/>
  <c r="R13" i="6"/>
  <c r="Q13" i="6"/>
  <c r="P13" i="6"/>
  <c r="M13" i="6"/>
  <c r="J13" i="6"/>
  <c r="H13" i="6"/>
  <c r="C13" i="6"/>
  <c r="AD10" i="6"/>
  <c r="AD9" i="6"/>
  <c r="AD12" i="6"/>
  <c r="AD11" i="6"/>
  <c r="AD8" i="6"/>
  <c r="AD7" i="6"/>
  <c r="AD6" i="6"/>
  <c r="AD5" i="6"/>
  <c r="AD4" i="6"/>
  <c r="AD104" i="5" l="1"/>
  <c r="AC104" i="5"/>
  <c r="AB104" i="5"/>
  <c r="AA104" i="5"/>
  <c r="W104" i="5"/>
  <c r="V104" i="5"/>
  <c r="U104" i="5"/>
  <c r="T104" i="5"/>
  <c r="S104" i="5"/>
  <c r="R104" i="5"/>
  <c r="Q104" i="5"/>
  <c r="P104" i="5"/>
  <c r="J104" i="5"/>
  <c r="I104" i="5"/>
  <c r="H104" i="5"/>
  <c r="C104" i="5"/>
  <c r="AD103" i="5"/>
  <c r="AC103" i="5"/>
  <c r="AB103" i="5"/>
  <c r="AA103" i="5"/>
  <c r="W103" i="5"/>
  <c r="V103" i="5"/>
  <c r="U103" i="5"/>
  <c r="T103" i="5"/>
  <c r="S103" i="5"/>
  <c r="R103" i="5"/>
  <c r="Q103" i="5"/>
  <c r="P103" i="5"/>
  <c r="J103" i="5"/>
  <c r="I103" i="5"/>
  <c r="H103" i="5"/>
  <c r="C103" i="5"/>
  <c r="AD102" i="5"/>
  <c r="AC102" i="5"/>
  <c r="AB102" i="5"/>
  <c r="AA102" i="5"/>
  <c r="W102" i="5"/>
  <c r="V102" i="5"/>
  <c r="U102" i="5"/>
  <c r="T102" i="5"/>
  <c r="S102" i="5"/>
  <c r="R102" i="5"/>
  <c r="Q102" i="5"/>
  <c r="P102" i="5"/>
  <c r="J102" i="5"/>
  <c r="I102" i="5"/>
  <c r="H102" i="5"/>
  <c r="C102" i="5"/>
  <c r="AD101" i="5"/>
  <c r="AC101" i="5"/>
  <c r="AB101" i="5"/>
  <c r="AA101" i="5"/>
  <c r="W101" i="5"/>
  <c r="V101" i="5"/>
  <c r="U101" i="5"/>
  <c r="T101" i="5"/>
  <c r="S101" i="5"/>
  <c r="R101" i="5"/>
  <c r="Q101" i="5"/>
  <c r="P101" i="5"/>
  <c r="J101" i="5"/>
  <c r="I101" i="5"/>
  <c r="H101" i="5"/>
  <c r="C101" i="5"/>
  <c r="AD100" i="5"/>
  <c r="AC100" i="5"/>
  <c r="AB100" i="5"/>
  <c r="AA100" i="5"/>
  <c r="W100" i="5"/>
  <c r="V100" i="5"/>
  <c r="U100" i="5"/>
  <c r="T100" i="5"/>
  <c r="S100" i="5"/>
  <c r="R100" i="5"/>
  <c r="Q100" i="5"/>
  <c r="P100" i="5"/>
  <c r="J100" i="5"/>
  <c r="I100" i="5"/>
  <c r="H100" i="5"/>
  <c r="C100" i="5"/>
  <c r="AD99" i="5"/>
  <c r="AD98" i="5"/>
  <c r="AD97" i="5"/>
  <c r="AD96" i="5"/>
  <c r="AD95" i="5"/>
  <c r="AD94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4" i="5"/>
  <c r="AB34" i="5"/>
  <c r="AA34" i="5"/>
  <c r="W34" i="5"/>
  <c r="V34" i="5"/>
  <c r="U34" i="5"/>
  <c r="T34" i="5"/>
  <c r="S34" i="5"/>
  <c r="R34" i="5"/>
  <c r="Q34" i="5"/>
  <c r="P34" i="5"/>
  <c r="J34" i="5"/>
  <c r="H34" i="5"/>
  <c r="C34" i="5"/>
  <c r="AB33" i="5"/>
  <c r="AA33" i="5"/>
  <c r="W33" i="5"/>
  <c r="V33" i="5"/>
  <c r="U33" i="5"/>
  <c r="T33" i="5"/>
  <c r="S33" i="5"/>
  <c r="R33" i="5"/>
  <c r="Q33" i="5"/>
  <c r="P33" i="5"/>
  <c r="M33" i="5"/>
  <c r="J33" i="5"/>
  <c r="H33" i="5"/>
  <c r="C33" i="5"/>
  <c r="AB32" i="5"/>
  <c r="AA32" i="5"/>
  <c r="W32" i="5"/>
  <c r="V32" i="5"/>
  <c r="U32" i="5"/>
  <c r="T32" i="5"/>
  <c r="S32" i="5"/>
  <c r="R32" i="5"/>
  <c r="Q32" i="5"/>
  <c r="P32" i="5"/>
  <c r="M32" i="5"/>
  <c r="J32" i="5"/>
  <c r="H32" i="5"/>
  <c r="C32" i="5"/>
  <c r="AD31" i="5"/>
  <c r="AD30" i="5"/>
  <c r="AD29" i="5"/>
  <c r="AD28" i="5"/>
  <c r="AD27" i="5"/>
  <c r="AD26" i="5"/>
  <c r="AD25" i="5"/>
  <c r="AD24" i="5"/>
  <c r="AD21" i="5"/>
  <c r="AB21" i="5"/>
  <c r="AA21" i="5"/>
  <c r="W21" i="5"/>
  <c r="V21" i="5"/>
  <c r="U21" i="5"/>
  <c r="T21" i="5"/>
  <c r="S21" i="5"/>
  <c r="R21" i="5"/>
  <c r="Q21" i="5"/>
  <c r="P21" i="5"/>
  <c r="J21" i="5"/>
  <c r="H21" i="5"/>
  <c r="C21" i="5"/>
  <c r="AD20" i="5"/>
  <c r="AB20" i="5"/>
  <c r="AA20" i="5"/>
  <c r="W20" i="5"/>
  <c r="V20" i="5"/>
  <c r="U20" i="5"/>
  <c r="T20" i="5"/>
  <c r="S20" i="5"/>
  <c r="R20" i="5"/>
  <c r="Q20" i="5"/>
  <c r="P20" i="5"/>
  <c r="M20" i="5"/>
  <c r="J20" i="5"/>
  <c r="H20" i="5"/>
  <c r="C20" i="5"/>
  <c r="AD19" i="5"/>
  <c r="AD18" i="5"/>
  <c r="AD17" i="5"/>
  <c r="AD16" i="5"/>
  <c r="AD13" i="5"/>
  <c r="AB13" i="5"/>
  <c r="AA13" i="5"/>
  <c r="W13" i="5"/>
  <c r="V13" i="5"/>
  <c r="U13" i="5"/>
  <c r="T13" i="5"/>
  <c r="S13" i="5"/>
  <c r="R13" i="5"/>
  <c r="Q13" i="5"/>
  <c r="P13" i="5"/>
  <c r="M13" i="5"/>
  <c r="J13" i="5"/>
  <c r="H13" i="5"/>
  <c r="C13" i="5"/>
  <c r="AD12" i="5"/>
  <c r="AD11" i="5"/>
  <c r="AD10" i="5"/>
  <c r="AD9" i="5"/>
  <c r="AD8" i="5"/>
  <c r="AD7" i="5"/>
  <c r="AD6" i="5"/>
  <c r="AD5" i="5"/>
  <c r="AD4" i="5"/>
  <c r="AC100" i="4" l="1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3" i="4"/>
  <c r="AC524" i="4"/>
  <c r="AC525" i="4"/>
  <c r="AC526" i="4"/>
  <c r="AC527" i="4"/>
  <c r="AC528" i="4"/>
  <c r="AC529" i="4"/>
  <c r="AC530" i="4"/>
  <c r="AC531" i="4"/>
  <c r="AC532" i="4"/>
  <c r="AC533" i="4"/>
  <c r="AC534" i="4"/>
  <c r="AC535" i="4"/>
  <c r="AC536" i="4"/>
  <c r="AC537" i="4"/>
  <c r="AC538" i="4"/>
  <c r="AC539" i="4"/>
  <c r="AC540" i="4"/>
  <c r="AC541" i="4"/>
  <c r="AC542" i="4"/>
  <c r="AC543" i="4"/>
  <c r="AC544" i="4"/>
  <c r="AC545" i="4"/>
  <c r="AC546" i="4"/>
  <c r="AC547" i="4"/>
  <c r="AC548" i="4"/>
  <c r="AC549" i="4"/>
  <c r="AC550" i="4"/>
  <c r="AC551" i="4"/>
  <c r="AC552" i="4"/>
  <c r="AC553" i="4"/>
  <c r="AC554" i="4"/>
  <c r="AC555" i="4"/>
  <c r="AC556" i="4"/>
  <c r="AC557" i="4"/>
  <c r="AC558" i="4"/>
  <c r="AC559" i="4"/>
  <c r="AC560" i="4"/>
  <c r="AC561" i="4"/>
  <c r="AC562" i="4"/>
  <c r="AC563" i="4"/>
  <c r="AC564" i="4"/>
  <c r="AC565" i="4"/>
  <c r="AC566" i="4"/>
  <c r="AC567" i="4"/>
  <c r="AC568" i="4"/>
  <c r="AC569" i="4"/>
  <c r="AC570" i="4"/>
  <c r="AC571" i="4"/>
  <c r="AC572" i="4"/>
  <c r="AC573" i="4"/>
  <c r="AC574" i="4"/>
  <c r="AC575" i="4"/>
  <c r="AC576" i="4"/>
  <c r="AC577" i="4"/>
  <c r="AC578" i="4"/>
  <c r="AC579" i="4"/>
  <c r="AC580" i="4"/>
  <c r="AC581" i="4"/>
  <c r="AC582" i="4"/>
  <c r="AC583" i="4"/>
  <c r="AC584" i="4"/>
  <c r="AC585" i="4"/>
  <c r="AC586" i="4"/>
  <c r="AC587" i="4"/>
  <c r="AC588" i="4"/>
  <c r="AC589" i="4"/>
  <c r="AC590" i="4"/>
  <c r="AC591" i="4"/>
  <c r="AC592" i="4"/>
  <c r="AC593" i="4"/>
  <c r="AC594" i="4"/>
  <c r="AC595" i="4"/>
  <c r="AC596" i="4"/>
  <c r="AC597" i="4"/>
  <c r="AC598" i="4"/>
  <c r="AC599" i="4"/>
  <c r="AC600" i="4"/>
  <c r="AC601" i="4"/>
  <c r="AC602" i="4"/>
  <c r="AC603" i="4"/>
  <c r="AC604" i="4"/>
  <c r="AC605" i="4"/>
  <c r="AC606" i="4"/>
  <c r="AC607" i="4"/>
  <c r="AC608" i="4"/>
  <c r="AC609" i="4"/>
  <c r="AC610" i="4"/>
  <c r="AC611" i="4"/>
  <c r="AC612" i="4"/>
  <c r="AC613" i="4"/>
  <c r="AC614" i="4"/>
  <c r="AC615" i="4"/>
  <c r="AC616" i="4"/>
  <c r="AC617" i="4"/>
  <c r="AC618" i="4"/>
  <c r="AC619" i="4"/>
  <c r="AC620" i="4"/>
  <c r="AC621" i="4"/>
  <c r="AC622" i="4"/>
  <c r="AC623" i="4"/>
  <c r="AC624" i="4"/>
  <c r="AC625" i="4"/>
  <c r="AC626" i="4"/>
  <c r="AC627" i="4"/>
  <c r="AC628" i="4"/>
  <c r="AC629" i="4"/>
  <c r="AC630" i="4"/>
  <c r="AC631" i="4"/>
  <c r="AC632" i="4"/>
  <c r="AC633" i="4"/>
  <c r="AC634" i="4"/>
  <c r="AC635" i="4"/>
  <c r="AC636" i="4"/>
  <c r="AC637" i="4"/>
  <c r="AC638" i="4"/>
  <c r="AC639" i="4"/>
  <c r="AC640" i="4"/>
  <c r="AC641" i="4"/>
  <c r="AC642" i="4"/>
  <c r="AC643" i="4"/>
  <c r="AC644" i="4"/>
  <c r="AC645" i="4"/>
  <c r="AC646" i="4"/>
  <c r="AC647" i="4"/>
  <c r="AC648" i="4"/>
  <c r="AC649" i="4"/>
  <c r="AC650" i="4"/>
  <c r="AC651" i="4"/>
  <c r="AC652" i="4"/>
  <c r="AC653" i="4"/>
  <c r="AC654" i="4"/>
  <c r="AC655" i="4"/>
  <c r="AC656" i="4"/>
  <c r="AC657" i="4"/>
  <c r="AC658" i="4"/>
  <c r="AC659" i="4"/>
  <c r="AC660" i="4"/>
  <c r="AC661" i="4"/>
  <c r="AC662" i="4"/>
  <c r="AC663" i="4"/>
  <c r="AC664" i="4"/>
  <c r="AC665" i="4"/>
  <c r="AC666" i="4"/>
  <c r="AC667" i="4"/>
  <c r="AC668" i="4"/>
  <c r="AC669" i="4"/>
  <c r="AC670" i="4"/>
  <c r="AC671" i="4"/>
  <c r="AC672" i="4"/>
  <c r="AC673" i="4"/>
  <c r="AC674" i="4"/>
  <c r="AC675" i="4"/>
  <c r="AC676" i="4"/>
  <c r="AC677" i="4"/>
  <c r="AC678" i="4"/>
  <c r="AC679" i="4"/>
  <c r="AC680" i="4"/>
  <c r="AC681" i="4"/>
  <c r="AC682" i="4"/>
  <c r="AC683" i="4"/>
  <c r="AC684" i="4"/>
  <c r="AC685" i="4"/>
  <c r="AC686" i="4"/>
  <c r="AC687" i="4"/>
  <c r="AC688" i="4"/>
  <c r="AC689" i="4"/>
  <c r="AC690" i="4"/>
  <c r="AC691" i="4"/>
  <c r="AC692" i="4"/>
  <c r="AC693" i="4"/>
  <c r="AC694" i="4"/>
  <c r="AC695" i="4"/>
  <c r="AC696" i="4"/>
  <c r="AC697" i="4"/>
  <c r="AC698" i="4"/>
  <c r="AC699" i="4"/>
  <c r="AC700" i="4"/>
  <c r="AC701" i="4"/>
  <c r="AC702" i="4"/>
  <c r="AC703" i="4"/>
  <c r="AC704" i="4"/>
  <c r="AC705" i="4"/>
  <c r="AC706" i="4"/>
  <c r="AC707" i="4"/>
  <c r="AC708" i="4"/>
  <c r="AC709" i="4"/>
  <c r="AC710" i="4"/>
  <c r="AC711" i="4"/>
  <c r="AC712" i="4"/>
  <c r="AC713" i="4"/>
  <c r="AC714" i="4"/>
  <c r="AC715" i="4"/>
  <c r="AC716" i="4"/>
  <c r="AC717" i="4"/>
  <c r="AC718" i="4"/>
  <c r="AC719" i="4"/>
  <c r="AC720" i="4"/>
  <c r="AC721" i="4"/>
  <c r="AC722" i="4"/>
  <c r="AC723" i="4"/>
  <c r="AC724" i="4"/>
  <c r="AC725" i="4"/>
  <c r="AC726" i="4"/>
  <c r="AC727" i="4"/>
  <c r="AC728" i="4"/>
  <c r="AC729" i="4"/>
  <c r="AC730" i="4"/>
  <c r="AC731" i="4"/>
  <c r="AC732" i="4"/>
  <c r="AC733" i="4"/>
  <c r="AC734" i="4"/>
  <c r="AC735" i="4"/>
  <c r="AC736" i="4"/>
  <c r="AC737" i="4"/>
  <c r="AC738" i="4"/>
  <c r="AC739" i="4"/>
  <c r="AC740" i="4"/>
  <c r="AC741" i="4"/>
  <c r="AC742" i="4"/>
  <c r="AC743" i="4"/>
  <c r="AC744" i="4"/>
  <c r="AC745" i="4"/>
  <c r="AC746" i="4"/>
  <c r="AC747" i="4"/>
  <c r="AC748" i="4"/>
  <c r="AC749" i="4"/>
  <c r="AC750" i="4"/>
  <c r="AC751" i="4"/>
  <c r="AC752" i="4"/>
  <c r="AC753" i="4"/>
  <c r="AC754" i="4"/>
  <c r="AC755" i="4"/>
  <c r="AC756" i="4"/>
  <c r="AC757" i="4"/>
  <c r="AC758" i="4"/>
  <c r="AC759" i="4"/>
  <c r="AC760" i="4"/>
  <c r="AC761" i="4"/>
  <c r="AC762" i="4"/>
  <c r="AC763" i="4"/>
  <c r="AC764" i="4"/>
  <c r="AC765" i="4"/>
  <c r="AC766" i="4"/>
  <c r="AC767" i="4"/>
  <c r="AC768" i="4"/>
  <c r="AC769" i="4"/>
  <c r="AC770" i="4"/>
  <c r="AC771" i="4"/>
  <c r="AC772" i="4"/>
  <c r="AC773" i="4"/>
  <c r="AC774" i="4"/>
  <c r="AC775" i="4"/>
  <c r="AC776" i="4"/>
  <c r="AC777" i="4"/>
  <c r="AC778" i="4"/>
  <c r="AC779" i="4"/>
  <c r="AC780" i="4"/>
  <c r="AC781" i="4"/>
  <c r="AC782" i="4"/>
  <c r="AC783" i="4"/>
  <c r="AC784" i="4"/>
  <c r="AC785" i="4"/>
  <c r="AC786" i="4"/>
  <c r="AC787" i="4"/>
  <c r="AC788" i="4"/>
  <c r="AC789" i="4"/>
  <c r="AC790" i="4"/>
  <c r="AC791" i="4"/>
  <c r="AC792" i="4"/>
  <c r="AC793" i="4"/>
  <c r="AC794" i="4"/>
  <c r="AC795" i="4"/>
  <c r="AC796" i="4"/>
  <c r="AC797" i="4"/>
  <c r="AC798" i="4"/>
  <c r="AC799" i="4"/>
  <c r="AC800" i="4"/>
  <c r="AC801" i="4"/>
  <c r="AC802" i="4"/>
  <c r="AC803" i="4"/>
  <c r="AC804" i="4"/>
  <c r="AC805" i="4"/>
  <c r="AC806" i="4"/>
  <c r="AC807" i="4"/>
  <c r="AC808" i="4"/>
  <c r="AC809" i="4"/>
  <c r="AC810" i="4"/>
  <c r="AC811" i="4"/>
  <c r="AC812" i="4"/>
  <c r="AC813" i="4"/>
  <c r="AC814" i="4"/>
  <c r="AC815" i="4"/>
  <c r="AC816" i="4"/>
  <c r="AC817" i="4"/>
  <c r="AC818" i="4"/>
  <c r="AC819" i="4"/>
  <c r="AC820" i="4"/>
  <c r="AC821" i="4"/>
  <c r="AC822" i="4"/>
  <c r="AC823" i="4"/>
  <c r="AC824" i="4"/>
  <c r="AC825" i="4"/>
  <c r="AC826" i="4"/>
  <c r="AC827" i="4"/>
  <c r="AC828" i="4"/>
  <c r="AC829" i="4"/>
  <c r="AC830" i="4"/>
  <c r="AC831" i="4"/>
  <c r="AC832" i="4"/>
  <c r="AC833" i="4"/>
  <c r="AC834" i="4"/>
  <c r="AC835" i="4"/>
  <c r="AC836" i="4"/>
  <c r="AC837" i="4"/>
  <c r="AC838" i="4"/>
  <c r="AC839" i="4"/>
  <c r="AC840" i="4"/>
  <c r="AC841" i="4"/>
  <c r="AC842" i="4"/>
  <c r="AC843" i="4"/>
  <c r="AC844" i="4"/>
  <c r="AC845" i="4"/>
  <c r="AC846" i="4"/>
  <c r="AC847" i="4"/>
  <c r="AC848" i="4"/>
  <c r="AC849" i="4"/>
  <c r="AC850" i="4"/>
  <c r="AC851" i="4"/>
  <c r="AC852" i="4"/>
  <c r="AC853" i="4"/>
  <c r="AC854" i="4"/>
  <c r="AC855" i="4"/>
  <c r="AC856" i="4"/>
  <c r="AC857" i="4"/>
  <c r="AC858" i="4"/>
  <c r="AC859" i="4"/>
  <c r="AC860" i="4"/>
  <c r="AC861" i="4"/>
  <c r="AC862" i="4"/>
  <c r="AC863" i="4"/>
  <c r="AC864" i="4"/>
  <c r="AC865" i="4"/>
  <c r="AC866" i="4"/>
  <c r="AC867" i="4"/>
  <c r="AC868" i="4"/>
  <c r="AC869" i="4"/>
  <c r="AC870" i="4"/>
  <c r="AC871" i="4"/>
  <c r="AC872" i="4"/>
  <c r="AC873" i="4"/>
  <c r="AC874" i="4"/>
  <c r="AC875" i="4"/>
  <c r="AC876" i="4"/>
  <c r="AC877" i="4"/>
  <c r="AC878" i="4"/>
  <c r="AC879" i="4"/>
  <c r="AC880" i="4"/>
  <c r="AC881" i="4"/>
  <c r="AC882" i="4"/>
  <c r="AC883" i="4"/>
  <c r="AC884" i="4"/>
  <c r="AC885" i="4"/>
  <c r="AC886" i="4"/>
  <c r="AC887" i="4"/>
  <c r="AC888" i="4"/>
  <c r="AC889" i="4"/>
  <c r="AC890" i="4"/>
  <c r="AC891" i="4"/>
  <c r="AC892" i="4"/>
  <c r="AC893" i="4"/>
  <c r="AC894" i="4"/>
  <c r="AC895" i="4"/>
  <c r="AC896" i="4"/>
  <c r="AC897" i="4"/>
  <c r="AC898" i="4"/>
  <c r="AC899" i="4"/>
  <c r="AC900" i="4"/>
  <c r="AC901" i="4"/>
  <c r="AC902" i="4"/>
  <c r="AC903" i="4"/>
  <c r="AC904" i="4"/>
  <c r="AC905" i="4"/>
  <c r="AC906" i="4"/>
  <c r="AC907" i="4"/>
  <c r="AC908" i="4"/>
  <c r="AC909" i="4"/>
  <c r="AC910" i="4"/>
  <c r="AC911" i="4"/>
  <c r="AC912" i="4"/>
  <c r="AC913" i="4"/>
  <c r="AC914" i="4"/>
  <c r="AC915" i="4"/>
  <c r="AC916" i="4"/>
  <c r="AC917" i="4"/>
  <c r="AC918" i="4"/>
  <c r="AC919" i="4"/>
  <c r="AC920" i="4"/>
  <c r="AC921" i="4"/>
  <c r="AC922" i="4"/>
  <c r="AC923" i="4"/>
  <c r="AC924" i="4"/>
  <c r="AC925" i="4"/>
  <c r="AC926" i="4"/>
  <c r="AC927" i="4"/>
  <c r="AC928" i="4"/>
  <c r="AC929" i="4"/>
  <c r="AC930" i="4"/>
  <c r="AC931" i="4"/>
  <c r="AC932" i="4"/>
  <c r="AC933" i="4"/>
  <c r="AC934" i="4"/>
  <c r="AC935" i="4"/>
  <c r="AC936" i="4"/>
  <c r="AC937" i="4"/>
  <c r="AC938" i="4"/>
  <c r="AC939" i="4"/>
  <c r="AC940" i="4"/>
  <c r="AC941" i="4"/>
  <c r="AC942" i="4"/>
  <c r="AC943" i="4"/>
  <c r="AC944" i="4"/>
  <c r="AC945" i="4"/>
  <c r="AC946" i="4"/>
  <c r="AC947" i="4"/>
  <c r="AC948" i="4"/>
  <c r="AC949" i="4"/>
  <c r="AC950" i="4"/>
  <c r="AC951" i="4"/>
  <c r="AC952" i="4"/>
  <c r="AC953" i="4"/>
  <c r="AC954" i="4"/>
  <c r="AC955" i="4"/>
  <c r="AC956" i="4"/>
  <c r="AC957" i="4"/>
  <c r="AC958" i="4"/>
  <c r="AC959" i="4"/>
  <c r="AC960" i="4"/>
  <c r="AC961" i="4"/>
  <c r="AC962" i="4"/>
  <c r="AC963" i="4"/>
  <c r="AC964" i="4"/>
  <c r="AC965" i="4"/>
  <c r="AC966" i="4"/>
  <c r="AC967" i="4"/>
  <c r="AC968" i="4"/>
  <c r="AC969" i="4"/>
  <c r="AC970" i="4"/>
  <c r="AC971" i="4"/>
  <c r="AC972" i="4"/>
  <c r="AC973" i="4"/>
  <c r="AC974" i="4"/>
  <c r="AC975" i="4"/>
  <c r="AC976" i="4"/>
  <c r="AC977" i="4"/>
  <c r="AC978" i="4"/>
  <c r="AC979" i="4"/>
  <c r="AC980" i="4"/>
  <c r="AC981" i="4"/>
  <c r="AC982" i="4"/>
  <c r="AC983" i="4"/>
  <c r="AC984" i="4"/>
  <c r="AC985" i="4"/>
  <c r="AC986" i="4"/>
  <c r="AC987" i="4"/>
  <c r="AC988" i="4"/>
  <c r="AC989" i="4"/>
  <c r="AC990" i="4"/>
  <c r="AC991" i="4"/>
  <c r="AC992" i="4"/>
  <c r="AC993" i="4"/>
  <c r="AC994" i="4"/>
  <c r="AC995" i="4"/>
  <c r="AC996" i="4"/>
  <c r="AC997" i="4"/>
  <c r="AC998" i="4"/>
  <c r="AC999" i="4"/>
  <c r="AC1000" i="4"/>
  <c r="AC1001" i="4"/>
  <c r="AC1002" i="4"/>
  <c r="AC1003" i="4"/>
  <c r="AC1004" i="4"/>
  <c r="AC1005" i="4"/>
  <c r="AC1006" i="4"/>
  <c r="AC1007" i="4"/>
  <c r="AC1008" i="4"/>
  <c r="AC1009" i="4"/>
  <c r="AC1010" i="4"/>
  <c r="AC1011" i="4"/>
  <c r="AC1012" i="4"/>
  <c r="AC1013" i="4"/>
  <c r="AC1014" i="4"/>
  <c r="AC1015" i="4"/>
  <c r="AC1016" i="4"/>
  <c r="AC1017" i="4"/>
  <c r="AC1018" i="4"/>
  <c r="AC1019" i="4"/>
  <c r="AC1020" i="4"/>
  <c r="AC1021" i="4"/>
  <c r="AC1022" i="4"/>
  <c r="AC1023" i="4"/>
  <c r="AC1024" i="4"/>
  <c r="AC1025" i="4"/>
  <c r="AC1026" i="4"/>
  <c r="AC1027" i="4"/>
  <c r="AC1028" i="4"/>
  <c r="AC1029" i="4"/>
  <c r="AC1030" i="4"/>
  <c r="AC1031" i="4"/>
  <c r="AC1032" i="4"/>
  <c r="AC1033" i="4"/>
  <c r="AC1034" i="4"/>
  <c r="AC1035" i="4"/>
  <c r="AC1036" i="4"/>
  <c r="AC1037" i="4"/>
  <c r="AC1038" i="4"/>
  <c r="AC1039" i="4"/>
  <c r="AC1040" i="4"/>
  <c r="AC1041" i="4"/>
  <c r="AC1042" i="4"/>
  <c r="AC1043" i="4"/>
  <c r="AC1044" i="4"/>
  <c r="AC1045" i="4"/>
  <c r="AC1046" i="4"/>
  <c r="AC1047" i="4"/>
  <c r="AC1048" i="4"/>
  <c r="AC1049" i="4"/>
  <c r="AC1050" i="4"/>
  <c r="AC1051" i="4"/>
  <c r="AC1052" i="4"/>
  <c r="AC1053" i="4"/>
  <c r="AC1054" i="4"/>
  <c r="AC1055" i="4"/>
  <c r="AC1056" i="4"/>
  <c r="AC1057" i="4"/>
  <c r="AC1058" i="4"/>
  <c r="AC1059" i="4"/>
  <c r="AC1060" i="4"/>
  <c r="AC1061" i="4"/>
  <c r="AC1062" i="4"/>
  <c r="AC1063" i="4"/>
  <c r="AC1064" i="4"/>
  <c r="AC1065" i="4"/>
  <c r="AC1066" i="4"/>
  <c r="AC1067" i="4"/>
  <c r="AC1068" i="4"/>
  <c r="AC1069" i="4"/>
  <c r="AC1070" i="4"/>
  <c r="AC1071" i="4"/>
  <c r="AC1072" i="4"/>
  <c r="AC1073" i="4"/>
  <c r="AC1074" i="4"/>
  <c r="AC1075" i="4"/>
  <c r="AC1076" i="4"/>
  <c r="AC1077" i="4"/>
  <c r="AC1078" i="4"/>
  <c r="AC1079" i="4"/>
  <c r="AC1080" i="4"/>
  <c r="AC1081" i="4"/>
  <c r="AC1082" i="4"/>
  <c r="AC1083" i="4"/>
  <c r="AC1084" i="4"/>
  <c r="AC1085" i="4"/>
  <c r="AC1086" i="4"/>
  <c r="AC1087" i="4"/>
  <c r="AC1088" i="4"/>
  <c r="AC1089" i="4"/>
  <c r="AC1090" i="4"/>
  <c r="AC1091" i="4"/>
  <c r="AC1092" i="4"/>
  <c r="AC1093" i="4"/>
  <c r="AC1094" i="4"/>
  <c r="AC1095" i="4"/>
  <c r="AC1096" i="4"/>
  <c r="AC1097" i="4"/>
  <c r="AC1098" i="4"/>
  <c r="AC1099" i="4"/>
  <c r="AC1100" i="4"/>
  <c r="AC1101" i="4"/>
  <c r="AC1102" i="4"/>
  <c r="AC1103" i="4"/>
  <c r="AC1104" i="4"/>
  <c r="AC1105" i="4"/>
  <c r="AC1106" i="4"/>
  <c r="AC1107" i="4"/>
  <c r="AC1108" i="4"/>
  <c r="AC1109" i="4"/>
  <c r="AC1110" i="4"/>
  <c r="AC1111" i="4"/>
  <c r="AC1112" i="4"/>
  <c r="AC1113" i="4"/>
  <c r="AC1114" i="4"/>
  <c r="AC1115" i="4"/>
  <c r="AC1116" i="4"/>
  <c r="AC1117" i="4"/>
  <c r="AC1118" i="4"/>
  <c r="AC1119" i="4"/>
  <c r="AC1120" i="4"/>
  <c r="AC1121" i="4"/>
  <c r="AC1122" i="4"/>
  <c r="AC1123" i="4"/>
  <c r="AC1124" i="4"/>
  <c r="AC1125" i="4"/>
  <c r="AC1126" i="4"/>
  <c r="AC1127" i="4"/>
  <c r="AC1128" i="4"/>
  <c r="AC1129" i="4"/>
  <c r="AC1130" i="4"/>
  <c r="AC1131" i="4"/>
  <c r="AC1132" i="4"/>
  <c r="AC1133" i="4"/>
  <c r="AC1134" i="4"/>
  <c r="AC1135" i="4"/>
  <c r="AC1136" i="4"/>
  <c r="AC1137" i="4"/>
  <c r="AC1138" i="4"/>
  <c r="AC1139" i="4"/>
  <c r="AC1140" i="4"/>
  <c r="AC1141" i="4"/>
  <c r="AC1142" i="4"/>
  <c r="AC1143" i="4"/>
  <c r="AC1144" i="4"/>
  <c r="AC1145" i="4"/>
  <c r="AC1146" i="4"/>
  <c r="AC1147" i="4"/>
  <c r="AC1148" i="4"/>
  <c r="AC1149" i="4"/>
  <c r="AC1150" i="4"/>
  <c r="AC1151" i="4"/>
  <c r="AC1152" i="4"/>
  <c r="AC1153" i="4"/>
  <c r="AC1154" i="4"/>
  <c r="AC1155" i="4"/>
  <c r="AC1156" i="4"/>
  <c r="AC1157" i="4"/>
  <c r="AC1158" i="4"/>
  <c r="AC1159" i="4"/>
  <c r="AC1160" i="4"/>
  <c r="AC1161" i="4"/>
  <c r="AC1162" i="4"/>
  <c r="AC1163" i="4"/>
  <c r="AC1164" i="4"/>
  <c r="AC1165" i="4"/>
  <c r="AC1166" i="4"/>
  <c r="AC1167" i="4"/>
  <c r="AC1168" i="4"/>
  <c r="AC1169" i="4"/>
  <c r="AC1170" i="4"/>
  <c r="AC1171" i="4"/>
  <c r="AC1172" i="4"/>
  <c r="AC1173" i="4"/>
  <c r="AC1174" i="4"/>
  <c r="AC1175" i="4"/>
  <c r="AC1176" i="4"/>
  <c r="AC1177" i="4"/>
  <c r="AC1178" i="4"/>
  <c r="AC1179" i="4"/>
  <c r="AC1180" i="4"/>
  <c r="AC1181" i="4"/>
  <c r="AC1182" i="4"/>
  <c r="AC1183" i="4"/>
  <c r="AC1184" i="4"/>
  <c r="AC1185" i="4"/>
  <c r="AC1186" i="4"/>
  <c r="AC1187" i="4"/>
  <c r="AC1188" i="4"/>
  <c r="AC1189" i="4"/>
  <c r="AC1190" i="4"/>
  <c r="AC1191" i="4"/>
  <c r="AC1192" i="4"/>
  <c r="AC1193" i="4"/>
  <c r="AC1194" i="4"/>
  <c r="AC1195" i="4"/>
  <c r="AC1196" i="4"/>
  <c r="AC1197" i="4"/>
  <c r="AC1198" i="4"/>
  <c r="AC1199" i="4"/>
  <c r="AC1200" i="4"/>
  <c r="AC1201" i="4"/>
  <c r="AC1202" i="4"/>
  <c r="AC1203" i="4"/>
  <c r="AC1204" i="4"/>
  <c r="AC1205" i="4"/>
  <c r="AC1206" i="4"/>
  <c r="AC1207" i="4"/>
  <c r="AC1208" i="4"/>
  <c r="AC1209" i="4"/>
  <c r="AC1210" i="4"/>
  <c r="AC1211" i="4"/>
  <c r="AC1212" i="4"/>
  <c r="AC1213" i="4"/>
  <c r="AC1214" i="4"/>
  <c r="AC1215" i="4"/>
  <c r="AC1216" i="4"/>
  <c r="AC1217" i="4"/>
  <c r="AC1218" i="4"/>
  <c r="AC1219" i="4"/>
  <c r="AC1220" i="4"/>
  <c r="AC1221" i="4"/>
  <c r="AC1222" i="4"/>
  <c r="AC1223" i="4"/>
  <c r="AC1224" i="4"/>
  <c r="AC1225" i="4"/>
  <c r="AC1226" i="4"/>
  <c r="AC1227" i="4"/>
  <c r="AC1228" i="4"/>
  <c r="AC1229" i="4"/>
  <c r="AC1230" i="4"/>
  <c r="AC1231" i="4"/>
  <c r="AC1232" i="4"/>
  <c r="AC1233" i="4"/>
  <c r="AC1234" i="4"/>
  <c r="AC1235" i="4"/>
  <c r="AC1236" i="4"/>
  <c r="AC1237" i="4"/>
  <c r="AC1238" i="4"/>
  <c r="AC1239" i="4"/>
  <c r="AC1240" i="4"/>
  <c r="AC1241" i="4"/>
  <c r="AC1242" i="4"/>
  <c r="AC1243" i="4"/>
  <c r="AC1244" i="4"/>
  <c r="AC1245" i="4"/>
  <c r="AC1246" i="4"/>
  <c r="AC1247" i="4"/>
  <c r="AC1248" i="4"/>
  <c r="AC1249" i="4"/>
  <c r="AC1250" i="4"/>
  <c r="AC1251" i="4"/>
  <c r="AC1252" i="4"/>
  <c r="AC1253" i="4"/>
  <c r="AC1254" i="4"/>
  <c r="AC1255" i="4"/>
  <c r="AC1256" i="4"/>
  <c r="AC1257" i="4"/>
  <c r="AC1258" i="4"/>
  <c r="AC1259" i="4"/>
  <c r="AC1260" i="4"/>
  <c r="AC1261" i="4"/>
  <c r="AC1262" i="4"/>
  <c r="AC1263" i="4"/>
  <c r="AC1264" i="4"/>
  <c r="AC1265" i="4"/>
  <c r="AC1266" i="4"/>
  <c r="AC1267" i="4"/>
  <c r="AC1268" i="4"/>
  <c r="AC1269" i="4"/>
  <c r="AC1270" i="4"/>
  <c r="AC1271" i="4"/>
  <c r="AC1272" i="4"/>
  <c r="AC1273" i="4"/>
  <c r="AC1274" i="4"/>
  <c r="AC1275" i="4"/>
  <c r="AC1276" i="4"/>
  <c r="AC1277" i="4"/>
  <c r="AC1278" i="4"/>
  <c r="AC1279" i="4"/>
  <c r="AC1280" i="4"/>
  <c r="AC1281" i="4"/>
  <c r="AC1282" i="4"/>
  <c r="AC1283" i="4"/>
  <c r="AC1284" i="4"/>
  <c r="AC1285" i="4"/>
  <c r="AC1286" i="4"/>
  <c r="AC1287" i="4"/>
  <c r="AC1288" i="4"/>
  <c r="AC1289" i="4"/>
  <c r="AC1290" i="4"/>
  <c r="AC1291" i="4"/>
  <c r="AC1292" i="4"/>
  <c r="AC1293" i="4"/>
  <c r="AC1294" i="4"/>
  <c r="AC1295" i="4"/>
  <c r="AC1296" i="4"/>
  <c r="AC1297" i="4"/>
  <c r="AC1298" i="4"/>
  <c r="AC1299" i="4"/>
  <c r="AC1300" i="4"/>
  <c r="AC1301" i="4"/>
  <c r="AC1302" i="4"/>
  <c r="AC1303" i="4"/>
  <c r="AC1304" i="4"/>
  <c r="AC1305" i="4"/>
  <c r="AC1306" i="4"/>
  <c r="AC1307" i="4"/>
  <c r="AC1308" i="4"/>
  <c r="AC1309" i="4"/>
  <c r="AC1310" i="4"/>
  <c r="AC1311" i="4"/>
  <c r="AC1312" i="4"/>
  <c r="AC1313" i="4"/>
  <c r="AC1314" i="4"/>
  <c r="AC1315" i="4"/>
  <c r="AC1316" i="4"/>
  <c r="AC1317" i="4"/>
  <c r="AC1318" i="4"/>
  <c r="AC1319" i="4"/>
  <c r="AC1320" i="4"/>
  <c r="AC1321" i="4"/>
  <c r="AC1322" i="4"/>
  <c r="AC1323" i="4"/>
  <c r="AC1324" i="4"/>
  <c r="AC1325" i="4"/>
  <c r="AC1326" i="4"/>
  <c r="AC1327" i="4"/>
  <c r="AC1328" i="4"/>
  <c r="AC1329" i="4"/>
  <c r="AC1330" i="4"/>
  <c r="AC1331" i="4"/>
  <c r="AC1332" i="4"/>
  <c r="AC1333" i="4"/>
  <c r="AC1334" i="4"/>
  <c r="AC1335" i="4"/>
  <c r="AC1336" i="4"/>
  <c r="AC1337" i="4"/>
  <c r="AC1338" i="4"/>
  <c r="AC1339" i="4"/>
  <c r="AC1340" i="4"/>
  <c r="AC1341" i="4"/>
  <c r="AC1342" i="4"/>
  <c r="AC1343" i="4"/>
  <c r="AC1344" i="4"/>
  <c r="AC1345" i="4"/>
  <c r="AC1346" i="4"/>
  <c r="AC1347" i="4"/>
  <c r="AC1348" i="4"/>
  <c r="AC1349" i="4"/>
  <c r="AC1350" i="4"/>
  <c r="AC1351" i="4"/>
  <c r="AC1352" i="4"/>
  <c r="AC1353" i="4"/>
  <c r="AC1354" i="4"/>
  <c r="AC1355" i="4"/>
  <c r="AC1356" i="4"/>
  <c r="AC1357" i="4"/>
  <c r="AC1358" i="4"/>
  <c r="AC1359" i="4"/>
  <c r="AC1360" i="4"/>
  <c r="AC1361" i="4"/>
  <c r="AC1362" i="4"/>
  <c r="AC1363" i="4"/>
  <c r="AC1364" i="4"/>
  <c r="AC1365" i="4"/>
  <c r="AC1366" i="4"/>
  <c r="AC1367" i="4"/>
  <c r="AC1368" i="4"/>
  <c r="AC1369" i="4"/>
  <c r="AC1370" i="4"/>
  <c r="AC1371" i="4"/>
  <c r="AC1372" i="4"/>
  <c r="AC1373" i="4"/>
  <c r="AC1374" i="4"/>
  <c r="AC1375" i="4"/>
  <c r="AC1376" i="4"/>
  <c r="AC1377" i="4"/>
  <c r="AC1378" i="4"/>
  <c r="AC1379" i="4"/>
  <c r="AC1380" i="4"/>
  <c r="AC1381" i="4"/>
  <c r="AC1382" i="4"/>
  <c r="AC1383" i="4"/>
  <c r="AC1384" i="4"/>
  <c r="AC1385" i="4"/>
  <c r="AC1386" i="4"/>
  <c r="AC1387" i="4"/>
  <c r="AC1388" i="4"/>
  <c r="AC1389" i="4"/>
  <c r="AC1390" i="4"/>
  <c r="AC1391" i="4"/>
  <c r="AC1392" i="4"/>
  <c r="M32" i="4"/>
  <c r="M33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AD1392" i="4"/>
  <c r="AB1392" i="4"/>
  <c r="AA1392" i="4"/>
  <c r="T1392" i="4"/>
  <c r="S1392" i="4"/>
  <c r="R1392" i="4"/>
  <c r="Q1392" i="4"/>
  <c r="P1392" i="4"/>
  <c r="J1392" i="4"/>
  <c r="H1392" i="4"/>
  <c r="C1392" i="4"/>
  <c r="AD1391" i="4"/>
  <c r="AB1391" i="4"/>
  <c r="AA1391" i="4"/>
  <c r="W1391" i="4"/>
  <c r="V1391" i="4"/>
  <c r="U1391" i="4"/>
  <c r="T1391" i="4"/>
  <c r="S1391" i="4"/>
  <c r="R1391" i="4"/>
  <c r="Q1391" i="4"/>
  <c r="P1391" i="4"/>
  <c r="J1391" i="4"/>
  <c r="H1391" i="4"/>
  <c r="C1391" i="4"/>
  <c r="AD1390" i="4"/>
  <c r="AB1390" i="4"/>
  <c r="AA1390" i="4"/>
  <c r="W1390" i="4"/>
  <c r="V1390" i="4"/>
  <c r="U1390" i="4"/>
  <c r="T1390" i="4"/>
  <c r="S1390" i="4"/>
  <c r="R1390" i="4"/>
  <c r="Q1390" i="4"/>
  <c r="P1390" i="4"/>
  <c r="J1390" i="4"/>
  <c r="H1390" i="4"/>
  <c r="C1390" i="4"/>
  <c r="AD1389" i="4"/>
  <c r="AB1389" i="4"/>
  <c r="AA1389" i="4"/>
  <c r="W1389" i="4"/>
  <c r="V1389" i="4"/>
  <c r="U1389" i="4"/>
  <c r="T1389" i="4"/>
  <c r="S1389" i="4"/>
  <c r="R1389" i="4"/>
  <c r="Q1389" i="4"/>
  <c r="P1389" i="4"/>
  <c r="J1389" i="4"/>
  <c r="H1389" i="4"/>
  <c r="C1389" i="4"/>
  <c r="AD1388" i="4"/>
  <c r="AB1388" i="4"/>
  <c r="AA1388" i="4"/>
  <c r="W1388" i="4"/>
  <c r="V1388" i="4"/>
  <c r="U1388" i="4"/>
  <c r="T1388" i="4"/>
  <c r="S1388" i="4"/>
  <c r="R1388" i="4"/>
  <c r="Q1388" i="4"/>
  <c r="P1388" i="4"/>
  <c r="J1388" i="4"/>
  <c r="H1388" i="4"/>
  <c r="C1388" i="4"/>
  <c r="AD1387" i="4"/>
  <c r="AB1387" i="4"/>
  <c r="AA1387" i="4"/>
  <c r="W1387" i="4"/>
  <c r="V1387" i="4"/>
  <c r="U1387" i="4"/>
  <c r="T1387" i="4"/>
  <c r="S1387" i="4"/>
  <c r="R1387" i="4"/>
  <c r="Q1387" i="4"/>
  <c r="P1387" i="4"/>
  <c r="J1387" i="4"/>
  <c r="H1387" i="4"/>
  <c r="C1387" i="4"/>
  <c r="AD1386" i="4"/>
  <c r="AB1386" i="4"/>
  <c r="AA1386" i="4"/>
  <c r="W1386" i="4"/>
  <c r="V1386" i="4"/>
  <c r="U1386" i="4"/>
  <c r="T1386" i="4"/>
  <c r="S1386" i="4"/>
  <c r="R1386" i="4"/>
  <c r="Q1386" i="4"/>
  <c r="P1386" i="4"/>
  <c r="J1386" i="4"/>
  <c r="H1386" i="4"/>
  <c r="C1386" i="4"/>
  <c r="AD1385" i="4"/>
  <c r="AB1385" i="4"/>
  <c r="AA1385" i="4"/>
  <c r="W1385" i="4"/>
  <c r="V1385" i="4"/>
  <c r="U1385" i="4"/>
  <c r="T1385" i="4"/>
  <c r="S1385" i="4"/>
  <c r="R1385" i="4"/>
  <c r="Q1385" i="4"/>
  <c r="P1385" i="4"/>
  <c r="J1385" i="4"/>
  <c r="H1385" i="4"/>
  <c r="C1385" i="4"/>
  <c r="AD1384" i="4"/>
  <c r="AB1384" i="4"/>
  <c r="AA1384" i="4"/>
  <c r="W1384" i="4"/>
  <c r="V1384" i="4"/>
  <c r="U1384" i="4"/>
  <c r="T1384" i="4"/>
  <c r="S1384" i="4"/>
  <c r="R1384" i="4"/>
  <c r="Q1384" i="4"/>
  <c r="P1384" i="4"/>
  <c r="J1384" i="4"/>
  <c r="H1384" i="4"/>
  <c r="C1384" i="4"/>
  <c r="AD1383" i="4"/>
  <c r="AB1383" i="4"/>
  <c r="AA1383" i="4"/>
  <c r="W1383" i="4"/>
  <c r="V1383" i="4"/>
  <c r="U1383" i="4"/>
  <c r="T1383" i="4"/>
  <c r="S1383" i="4"/>
  <c r="R1383" i="4"/>
  <c r="Q1383" i="4"/>
  <c r="P1383" i="4"/>
  <c r="J1383" i="4"/>
  <c r="H1383" i="4"/>
  <c r="C1383" i="4"/>
  <c r="AD1382" i="4"/>
  <c r="AB1382" i="4"/>
  <c r="AA1382" i="4"/>
  <c r="W1382" i="4"/>
  <c r="V1382" i="4"/>
  <c r="U1382" i="4"/>
  <c r="T1382" i="4"/>
  <c r="S1382" i="4"/>
  <c r="R1382" i="4"/>
  <c r="Q1382" i="4"/>
  <c r="P1382" i="4"/>
  <c r="J1382" i="4"/>
  <c r="H1382" i="4"/>
  <c r="C1382" i="4"/>
  <c r="AD1381" i="4"/>
  <c r="AB1381" i="4"/>
  <c r="AA1381" i="4"/>
  <c r="W1381" i="4"/>
  <c r="V1381" i="4"/>
  <c r="U1381" i="4"/>
  <c r="T1381" i="4"/>
  <c r="S1381" i="4"/>
  <c r="R1381" i="4"/>
  <c r="Q1381" i="4"/>
  <c r="P1381" i="4"/>
  <c r="J1381" i="4"/>
  <c r="H1381" i="4"/>
  <c r="C1381" i="4"/>
  <c r="AD1380" i="4"/>
  <c r="AB1380" i="4"/>
  <c r="AA1380" i="4"/>
  <c r="W1380" i="4"/>
  <c r="V1380" i="4"/>
  <c r="U1380" i="4"/>
  <c r="T1380" i="4"/>
  <c r="S1380" i="4"/>
  <c r="R1380" i="4"/>
  <c r="Q1380" i="4"/>
  <c r="P1380" i="4"/>
  <c r="J1380" i="4"/>
  <c r="H1380" i="4"/>
  <c r="C1380" i="4"/>
  <c r="AD1379" i="4"/>
  <c r="AB1379" i="4"/>
  <c r="AA1379" i="4"/>
  <c r="W1379" i="4"/>
  <c r="V1379" i="4"/>
  <c r="U1379" i="4"/>
  <c r="T1379" i="4"/>
  <c r="S1379" i="4"/>
  <c r="R1379" i="4"/>
  <c r="Q1379" i="4"/>
  <c r="P1379" i="4"/>
  <c r="J1379" i="4"/>
  <c r="H1379" i="4"/>
  <c r="C1379" i="4"/>
  <c r="AD1378" i="4"/>
  <c r="AB1378" i="4"/>
  <c r="AA1378" i="4"/>
  <c r="W1378" i="4"/>
  <c r="V1378" i="4"/>
  <c r="U1378" i="4"/>
  <c r="T1378" i="4"/>
  <c r="S1378" i="4"/>
  <c r="R1378" i="4"/>
  <c r="Q1378" i="4"/>
  <c r="P1378" i="4"/>
  <c r="J1378" i="4"/>
  <c r="H1378" i="4"/>
  <c r="C1378" i="4"/>
  <c r="AD1377" i="4"/>
  <c r="AB1377" i="4"/>
  <c r="AA1377" i="4"/>
  <c r="W1377" i="4"/>
  <c r="V1377" i="4"/>
  <c r="U1377" i="4"/>
  <c r="T1377" i="4"/>
  <c r="S1377" i="4"/>
  <c r="R1377" i="4"/>
  <c r="Q1377" i="4"/>
  <c r="P1377" i="4"/>
  <c r="J1377" i="4"/>
  <c r="H1377" i="4"/>
  <c r="C1377" i="4"/>
  <c r="AD1376" i="4"/>
  <c r="AB1376" i="4"/>
  <c r="AA1376" i="4"/>
  <c r="W1376" i="4"/>
  <c r="V1376" i="4"/>
  <c r="U1376" i="4"/>
  <c r="T1376" i="4"/>
  <c r="S1376" i="4"/>
  <c r="R1376" i="4"/>
  <c r="Q1376" i="4"/>
  <c r="P1376" i="4"/>
  <c r="J1376" i="4"/>
  <c r="H1376" i="4"/>
  <c r="C1376" i="4"/>
  <c r="AD1375" i="4"/>
  <c r="AB1375" i="4"/>
  <c r="AA1375" i="4"/>
  <c r="W1375" i="4"/>
  <c r="V1375" i="4"/>
  <c r="U1375" i="4"/>
  <c r="T1375" i="4"/>
  <c r="S1375" i="4"/>
  <c r="R1375" i="4"/>
  <c r="Q1375" i="4"/>
  <c r="P1375" i="4"/>
  <c r="J1375" i="4"/>
  <c r="H1375" i="4"/>
  <c r="C1375" i="4"/>
  <c r="AD1374" i="4"/>
  <c r="AB1374" i="4"/>
  <c r="AA1374" i="4"/>
  <c r="W1374" i="4"/>
  <c r="V1374" i="4"/>
  <c r="U1374" i="4"/>
  <c r="T1374" i="4"/>
  <c r="S1374" i="4"/>
  <c r="R1374" i="4"/>
  <c r="Q1374" i="4"/>
  <c r="P1374" i="4"/>
  <c r="J1374" i="4"/>
  <c r="H1374" i="4"/>
  <c r="C1374" i="4"/>
  <c r="AD1373" i="4"/>
  <c r="AB1373" i="4"/>
  <c r="AA1373" i="4"/>
  <c r="W1373" i="4"/>
  <c r="V1373" i="4"/>
  <c r="U1373" i="4"/>
  <c r="T1373" i="4"/>
  <c r="S1373" i="4"/>
  <c r="R1373" i="4"/>
  <c r="Q1373" i="4"/>
  <c r="P1373" i="4"/>
  <c r="J1373" i="4"/>
  <c r="H1373" i="4"/>
  <c r="C1373" i="4"/>
  <c r="AD1372" i="4"/>
  <c r="AB1372" i="4"/>
  <c r="AA1372" i="4"/>
  <c r="W1372" i="4"/>
  <c r="V1372" i="4"/>
  <c r="U1372" i="4"/>
  <c r="T1372" i="4"/>
  <c r="S1372" i="4"/>
  <c r="R1372" i="4"/>
  <c r="Q1372" i="4"/>
  <c r="P1372" i="4"/>
  <c r="J1372" i="4"/>
  <c r="H1372" i="4"/>
  <c r="C1372" i="4"/>
  <c r="AD1371" i="4"/>
  <c r="AB1371" i="4"/>
  <c r="AA1371" i="4"/>
  <c r="W1371" i="4"/>
  <c r="V1371" i="4"/>
  <c r="U1371" i="4"/>
  <c r="T1371" i="4"/>
  <c r="S1371" i="4"/>
  <c r="R1371" i="4"/>
  <c r="Q1371" i="4"/>
  <c r="P1371" i="4"/>
  <c r="J1371" i="4"/>
  <c r="H1371" i="4"/>
  <c r="C1371" i="4"/>
  <c r="AD1370" i="4"/>
  <c r="AB1370" i="4"/>
  <c r="AA1370" i="4"/>
  <c r="W1370" i="4"/>
  <c r="V1370" i="4"/>
  <c r="U1370" i="4"/>
  <c r="T1370" i="4"/>
  <c r="S1370" i="4"/>
  <c r="R1370" i="4"/>
  <c r="Q1370" i="4"/>
  <c r="P1370" i="4"/>
  <c r="J1370" i="4"/>
  <c r="H1370" i="4"/>
  <c r="C1370" i="4"/>
  <c r="AD1369" i="4"/>
  <c r="AB1369" i="4"/>
  <c r="AA1369" i="4"/>
  <c r="W1369" i="4"/>
  <c r="V1369" i="4"/>
  <c r="U1369" i="4"/>
  <c r="T1369" i="4"/>
  <c r="S1369" i="4"/>
  <c r="R1369" i="4"/>
  <c r="Q1369" i="4"/>
  <c r="P1369" i="4"/>
  <c r="J1369" i="4"/>
  <c r="H1369" i="4"/>
  <c r="C1369" i="4"/>
  <c r="AD1368" i="4"/>
  <c r="AB1368" i="4"/>
  <c r="AA1368" i="4"/>
  <c r="W1368" i="4"/>
  <c r="V1368" i="4"/>
  <c r="U1368" i="4"/>
  <c r="T1368" i="4"/>
  <c r="S1368" i="4"/>
  <c r="R1368" i="4"/>
  <c r="Q1368" i="4"/>
  <c r="P1368" i="4"/>
  <c r="J1368" i="4"/>
  <c r="H1368" i="4"/>
  <c r="C1368" i="4"/>
  <c r="AD1367" i="4"/>
  <c r="AB1367" i="4"/>
  <c r="AA1367" i="4"/>
  <c r="W1367" i="4"/>
  <c r="V1367" i="4"/>
  <c r="U1367" i="4"/>
  <c r="T1367" i="4"/>
  <c r="S1367" i="4"/>
  <c r="R1367" i="4"/>
  <c r="Q1367" i="4"/>
  <c r="P1367" i="4"/>
  <c r="J1367" i="4"/>
  <c r="H1367" i="4"/>
  <c r="C1367" i="4"/>
  <c r="AD1366" i="4"/>
  <c r="AB1366" i="4"/>
  <c r="AA1366" i="4"/>
  <c r="W1366" i="4"/>
  <c r="V1366" i="4"/>
  <c r="U1366" i="4"/>
  <c r="T1366" i="4"/>
  <c r="S1366" i="4"/>
  <c r="R1366" i="4"/>
  <c r="Q1366" i="4"/>
  <c r="P1366" i="4"/>
  <c r="J1366" i="4"/>
  <c r="H1366" i="4"/>
  <c r="C1366" i="4"/>
  <c r="AD1365" i="4"/>
  <c r="AB1365" i="4"/>
  <c r="AA1365" i="4"/>
  <c r="W1365" i="4"/>
  <c r="V1365" i="4"/>
  <c r="U1365" i="4"/>
  <c r="T1365" i="4"/>
  <c r="S1365" i="4"/>
  <c r="R1365" i="4"/>
  <c r="Q1365" i="4"/>
  <c r="P1365" i="4"/>
  <c r="J1365" i="4"/>
  <c r="H1365" i="4"/>
  <c r="C1365" i="4"/>
  <c r="AD1364" i="4"/>
  <c r="AB1364" i="4"/>
  <c r="AA1364" i="4"/>
  <c r="W1364" i="4"/>
  <c r="V1364" i="4"/>
  <c r="U1364" i="4"/>
  <c r="T1364" i="4"/>
  <c r="S1364" i="4"/>
  <c r="R1364" i="4"/>
  <c r="Q1364" i="4"/>
  <c r="P1364" i="4"/>
  <c r="J1364" i="4"/>
  <c r="H1364" i="4"/>
  <c r="C1364" i="4"/>
  <c r="AD1363" i="4"/>
  <c r="AB1363" i="4"/>
  <c r="AA1363" i="4"/>
  <c r="W1363" i="4"/>
  <c r="V1363" i="4"/>
  <c r="U1363" i="4"/>
  <c r="T1363" i="4"/>
  <c r="S1363" i="4"/>
  <c r="R1363" i="4"/>
  <c r="Q1363" i="4"/>
  <c r="P1363" i="4"/>
  <c r="J1363" i="4"/>
  <c r="H1363" i="4"/>
  <c r="C1363" i="4"/>
  <c r="AD1362" i="4"/>
  <c r="AB1362" i="4"/>
  <c r="AA1362" i="4"/>
  <c r="W1362" i="4"/>
  <c r="V1362" i="4"/>
  <c r="U1362" i="4"/>
  <c r="T1362" i="4"/>
  <c r="S1362" i="4"/>
  <c r="R1362" i="4"/>
  <c r="Q1362" i="4"/>
  <c r="P1362" i="4"/>
  <c r="J1362" i="4"/>
  <c r="H1362" i="4"/>
  <c r="C1362" i="4"/>
  <c r="AD1361" i="4"/>
  <c r="AB1361" i="4"/>
  <c r="AA1361" i="4"/>
  <c r="W1361" i="4"/>
  <c r="V1361" i="4"/>
  <c r="U1361" i="4"/>
  <c r="T1361" i="4"/>
  <c r="S1361" i="4"/>
  <c r="R1361" i="4"/>
  <c r="Q1361" i="4"/>
  <c r="P1361" i="4"/>
  <c r="J1361" i="4"/>
  <c r="H1361" i="4"/>
  <c r="C1361" i="4"/>
  <c r="AD1360" i="4"/>
  <c r="AB1360" i="4"/>
  <c r="AA1360" i="4"/>
  <c r="W1360" i="4"/>
  <c r="V1360" i="4"/>
  <c r="U1360" i="4"/>
  <c r="T1360" i="4"/>
  <c r="S1360" i="4"/>
  <c r="R1360" i="4"/>
  <c r="Q1360" i="4"/>
  <c r="P1360" i="4"/>
  <c r="J1360" i="4"/>
  <c r="H1360" i="4"/>
  <c r="C1360" i="4"/>
  <c r="AD1359" i="4"/>
  <c r="AB1359" i="4"/>
  <c r="AA1359" i="4"/>
  <c r="W1359" i="4"/>
  <c r="V1359" i="4"/>
  <c r="U1359" i="4"/>
  <c r="T1359" i="4"/>
  <c r="S1359" i="4"/>
  <c r="R1359" i="4"/>
  <c r="Q1359" i="4"/>
  <c r="P1359" i="4"/>
  <c r="J1359" i="4"/>
  <c r="H1359" i="4"/>
  <c r="C1359" i="4"/>
  <c r="AD1358" i="4"/>
  <c r="AB1358" i="4"/>
  <c r="AA1358" i="4"/>
  <c r="W1358" i="4"/>
  <c r="V1358" i="4"/>
  <c r="U1358" i="4"/>
  <c r="T1358" i="4"/>
  <c r="S1358" i="4"/>
  <c r="R1358" i="4"/>
  <c r="Q1358" i="4"/>
  <c r="P1358" i="4"/>
  <c r="J1358" i="4"/>
  <c r="H1358" i="4"/>
  <c r="C1358" i="4"/>
  <c r="AD1357" i="4"/>
  <c r="AB1357" i="4"/>
  <c r="AA1357" i="4"/>
  <c r="W1357" i="4"/>
  <c r="V1357" i="4"/>
  <c r="U1357" i="4"/>
  <c r="T1357" i="4"/>
  <c r="S1357" i="4"/>
  <c r="R1357" i="4"/>
  <c r="Q1357" i="4"/>
  <c r="P1357" i="4"/>
  <c r="J1357" i="4"/>
  <c r="H1357" i="4"/>
  <c r="C1357" i="4"/>
  <c r="AD1356" i="4"/>
  <c r="AB1356" i="4"/>
  <c r="AA1356" i="4"/>
  <c r="W1356" i="4"/>
  <c r="V1356" i="4"/>
  <c r="U1356" i="4"/>
  <c r="T1356" i="4"/>
  <c r="S1356" i="4"/>
  <c r="R1356" i="4"/>
  <c r="Q1356" i="4"/>
  <c r="P1356" i="4"/>
  <c r="J1356" i="4"/>
  <c r="H1356" i="4"/>
  <c r="C1356" i="4"/>
  <c r="AD1355" i="4"/>
  <c r="AB1355" i="4"/>
  <c r="AA1355" i="4"/>
  <c r="W1355" i="4"/>
  <c r="V1355" i="4"/>
  <c r="U1355" i="4"/>
  <c r="T1355" i="4"/>
  <c r="S1355" i="4"/>
  <c r="R1355" i="4"/>
  <c r="Q1355" i="4"/>
  <c r="P1355" i="4"/>
  <c r="J1355" i="4"/>
  <c r="H1355" i="4"/>
  <c r="C1355" i="4"/>
  <c r="AD1354" i="4"/>
  <c r="AB1354" i="4"/>
  <c r="AA1354" i="4"/>
  <c r="W1354" i="4"/>
  <c r="V1354" i="4"/>
  <c r="U1354" i="4"/>
  <c r="T1354" i="4"/>
  <c r="S1354" i="4"/>
  <c r="R1354" i="4"/>
  <c r="Q1354" i="4"/>
  <c r="P1354" i="4"/>
  <c r="J1354" i="4"/>
  <c r="H1354" i="4"/>
  <c r="C1354" i="4"/>
  <c r="AD1353" i="4"/>
  <c r="AB1353" i="4"/>
  <c r="AA1353" i="4"/>
  <c r="W1353" i="4"/>
  <c r="V1353" i="4"/>
  <c r="U1353" i="4"/>
  <c r="T1353" i="4"/>
  <c r="S1353" i="4"/>
  <c r="R1353" i="4"/>
  <c r="Q1353" i="4"/>
  <c r="P1353" i="4"/>
  <c r="J1353" i="4"/>
  <c r="H1353" i="4"/>
  <c r="C1353" i="4"/>
  <c r="AD1352" i="4"/>
  <c r="AB1352" i="4"/>
  <c r="AA1352" i="4"/>
  <c r="W1352" i="4"/>
  <c r="V1352" i="4"/>
  <c r="U1352" i="4"/>
  <c r="T1352" i="4"/>
  <c r="S1352" i="4"/>
  <c r="R1352" i="4"/>
  <c r="Q1352" i="4"/>
  <c r="P1352" i="4"/>
  <c r="J1352" i="4"/>
  <c r="H1352" i="4"/>
  <c r="C1352" i="4"/>
  <c r="AD1351" i="4"/>
  <c r="AB1351" i="4"/>
  <c r="AA1351" i="4"/>
  <c r="W1351" i="4"/>
  <c r="V1351" i="4"/>
  <c r="U1351" i="4"/>
  <c r="T1351" i="4"/>
  <c r="S1351" i="4"/>
  <c r="R1351" i="4"/>
  <c r="Q1351" i="4"/>
  <c r="P1351" i="4"/>
  <c r="J1351" i="4"/>
  <c r="H1351" i="4"/>
  <c r="C1351" i="4"/>
  <c r="AD1350" i="4"/>
  <c r="AB1350" i="4"/>
  <c r="AA1350" i="4"/>
  <c r="W1350" i="4"/>
  <c r="V1350" i="4"/>
  <c r="U1350" i="4"/>
  <c r="T1350" i="4"/>
  <c r="S1350" i="4"/>
  <c r="R1350" i="4"/>
  <c r="Q1350" i="4"/>
  <c r="P1350" i="4"/>
  <c r="J1350" i="4"/>
  <c r="H1350" i="4"/>
  <c r="C1350" i="4"/>
  <c r="AD1349" i="4"/>
  <c r="AB1349" i="4"/>
  <c r="AA1349" i="4"/>
  <c r="W1349" i="4"/>
  <c r="V1349" i="4"/>
  <c r="U1349" i="4"/>
  <c r="T1349" i="4"/>
  <c r="S1349" i="4"/>
  <c r="R1349" i="4"/>
  <c r="Q1349" i="4"/>
  <c r="P1349" i="4"/>
  <c r="J1349" i="4"/>
  <c r="H1349" i="4"/>
  <c r="C1349" i="4"/>
  <c r="AD1348" i="4"/>
  <c r="AB1348" i="4"/>
  <c r="AA1348" i="4"/>
  <c r="W1348" i="4"/>
  <c r="V1348" i="4"/>
  <c r="U1348" i="4"/>
  <c r="T1348" i="4"/>
  <c r="S1348" i="4"/>
  <c r="R1348" i="4"/>
  <c r="Q1348" i="4"/>
  <c r="P1348" i="4"/>
  <c r="J1348" i="4"/>
  <c r="H1348" i="4"/>
  <c r="C1348" i="4"/>
  <c r="AD1347" i="4"/>
  <c r="AB1347" i="4"/>
  <c r="AA1347" i="4"/>
  <c r="W1347" i="4"/>
  <c r="V1347" i="4"/>
  <c r="U1347" i="4"/>
  <c r="T1347" i="4"/>
  <c r="S1347" i="4"/>
  <c r="R1347" i="4"/>
  <c r="Q1347" i="4"/>
  <c r="P1347" i="4"/>
  <c r="J1347" i="4"/>
  <c r="H1347" i="4"/>
  <c r="C1347" i="4"/>
  <c r="AD1346" i="4"/>
  <c r="AB1346" i="4"/>
  <c r="AA1346" i="4"/>
  <c r="W1346" i="4"/>
  <c r="V1346" i="4"/>
  <c r="U1346" i="4"/>
  <c r="T1346" i="4"/>
  <c r="S1346" i="4"/>
  <c r="R1346" i="4"/>
  <c r="Q1346" i="4"/>
  <c r="P1346" i="4"/>
  <c r="J1346" i="4"/>
  <c r="H1346" i="4"/>
  <c r="C1346" i="4"/>
  <c r="AD1345" i="4"/>
  <c r="AB1345" i="4"/>
  <c r="AA1345" i="4"/>
  <c r="W1345" i="4"/>
  <c r="V1345" i="4"/>
  <c r="U1345" i="4"/>
  <c r="T1345" i="4"/>
  <c r="S1345" i="4"/>
  <c r="R1345" i="4"/>
  <c r="Q1345" i="4"/>
  <c r="P1345" i="4"/>
  <c r="J1345" i="4"/>
  <c r="H1345" i="4"/>
  <c r="C1345" i="4"/>
  <c r="AD1344" i="4"/>
  <c r="AB1344" i="4"/>
  <c r="AA1344" i="4"/>
  <c r="W1344" i="4"/>
  <c r="V1344" i="4"/>
  <c r="U1344" i="4"/>
  <c r="T1344" i="4"/>
  <c r="S1344" i="4"/>
  <c r="R1344" i="4"/>
  <c r="Q1344" i="4"/>
  <c r="P1344" i="4"/>
  <c r="J1344" i="4"/>
  <c r="H1344" i="4"/>
  <c r="C1344" i="4"/>
  <c r="AD1343" i="4"/>
  <c r="AB1343" i="4"/>
  <c r="AA1343" i="4"/>
  <c r="W1343" i="4"/>
  <c r="V1343" i="4"/>
  <c r="U1343" i="4"/>
  <c r="T1343" i="4"/>
  <c r="S1343" i="4"/>
  <c r="R1343" i="4"/>
  <c r="Q1343" i="4"/>
  <c r="P1343" i="4"/>
  <c r="J1343" i="4"/>
  <c r="H1343" i="4"/>
  <c r="C1343" i="4"/>
  <c r="AD1342" i="4"/>
  <c r="AB1342" i="4"/>
  <c r="AA1342" i="4"/>
  <c r="W1342" i="4"/>
  <c r="V1342" i="4"/>
  <c r="U1342" i="4"/>
  <c r="T1342" i="4"/>
  <c r="S1342" i="4"/>
  <c r="R1342" i="4"/>
  <c r="Q1342" i="4"/>
  <c r="P1342" i="4"/>
  <c r="J1342" i="4"/>
  <c r="H1342" i="4"/>
  <c r="C1342" i="4"/>
  <c r="AD1341" i="4"/>
  <c r="AB1341" i="4"/>
  <c r="AA1341" i="4"/>
  <c r="W1341" i="4"/>
  <c r="V1341" i="4"/>
  <c r="U1341" i="4"/>
  <c r="T1341" i="4"/>
  <c r="S1341" i="4"/>
  <c r="R1341" i="4"/>
  <c r="Q1341" i="4"/>
  <c r="P1341" i="4"/>
  <c r="J1341" i="4"/>
  <c r="H1341" i="4"/>
  <c r="C1341" i="4"/>
  <c r="AD1340" i="4"/>
  <c r="AB1340" i="4"/>
  <c r="AA1340" i="4"/>
  <c r="W1340" i="4"/>
  <c r="V1340" i="4"/>
  <c r="U1340" i="4"/>
  <c r="T1340" i="4"/>
  <c r="S1340" i="4"/>
  <c r="R1340" i="4"/>
  <c r="Q1340" i="4"/>
  <c r="P1340" i="4"/>
  <c r="J1340" i="4"/>
  <c r="H1340" i="4"/>
  <c r="C1340" i="4"/>
  <c r="AD1339" i="4"/>
  <c r="AB1339" i="4"/>
  <c r="AA1339" i="4"/>
  <c r="W1339" i="4"/>
  <c r="V1339" i="4"/>
  <c r="U1339" i="4"/>
  <c r="T1339" i="4"/>
  <c r="S1339" i="4"/>
  <c r="R1339" i="4"/>
  <c r="Q1339" i="4"/>
  <c r="P1339" i="4"/>
  <c r="J1339" i="4"/>
  <c r="H1339" i="4"/>
  <c r="C1339" i="4"/>
  <c r="AD1338" i="4"/>
  <c r="AB1338" i="4"/>
  <c r="AA1338" i="4"/>
  <c r="W1338" i="4"/>
  <c r="V1338" i="4"/>
  <c r="U1338" i="4"/>
  <c r="T1338" i="4"/>
  <c r="S1338" i="4"/>
  <c r="R1338" i="4"/>
  <c r="Q1338" i="4"/>
  <c r="P1338" i="4"/>
  <c r="J1338" i="4"/>
  <c r="H1338" i="4"/>
  <c r="C1338" i="4"/>
  <c r="AD1337" i="4"/>
  <c r="AB1337" i="4"/>
  <c r="AA1337" i="4"/>
  <c r="W1337" i="4"/>
  <c r="V1337" i="4"/>
  <c r="U1337" i="4"/>
  <c r="T1337" i="4"/>
  <c r="S1337" i="4"/>
  <c r="R1337" i="4"/>
  <c r="Q1337" i="4"/>
  <c r="P1337" i="4"/>
  <c r="J1337" i="4"/>
  <c r="H1337" i="4"/>
  <c r="C1337" i="4"/>
  <c r="AD1336" i="4"/>
  <c r="AB1336" i="4"/>
  <c r="AA1336" i="4"/>
  <c r="W1336" i="4"/>
  <c r="V1336" i="4"/>
  <c r="U1336" i="4"/>
  <c r="T1336" i="4"/>
  <c r="S1336" i="4"/>
  <c r="R1336" i="4"/>
  <c r="Q1336" i="4"/>
  <c r="P1336" i="4"/>
  <c r="J1336" i="4"/>
  <c r="H1336" i="4"/>
  <c r="C1336" i="4"/>
  <c r="AD1335" i="4"/>
  <c r="AB1335" i="4"/>
  <c r="AA1335" i="4"/>
  <c r="W1335" i="4"/>
  <c r="V1335" i="4"/>
  <c r="U1335" i="4"/>
  <c r="T1335" i="4"/>
  <c r="S1335" i="4"/>
  <c r="R1335" i="4"/>
  <c r="Q1335" i="4"/>
  <c r="P1335" i="4"/>
  <c r="J1335" i="4"/>
  <c r="H1335" i="4"/>
  <c r="C1335" i="4"/>
  <c r="AD1334" i="4"/>
  <c r="AB1334" i="4"/>
  <c r="AA1334" i="4"/>
  <c r="W1334" i="4"/>
  <c r="V1334" i="4"/>
  <c r="U1334" i="4"/>
  <c r="T1334" i="4"/>
  <c r="S1334" i="4"/>
  <c r="R1334" i="4"/>
  <c r="Q1334" i="4"/>
  <c r="P1334" i="4"/>
  <c r="J1334" i="4"/>
  <c r="H1334" i="4"/>
  <c r="C1334" i="4"/>
  <c r="AD1333" i="4"/>
  <c r="AB1333" i="4"/>
  <c r="AA1333" i="4"/>
  <c r="W1333" i="4"/>
  <c r="V1333" i="4"/>
  <c r="U1333" i="4"/>
  <c r="T1333" i="4"/>
  <c r="S1333" i="4"/>
  <c r="R1333" i="4"/>
  <c r="Q1333" i="4"/>
  <c r="P1333" i="4"/>
  <c r="J1333" i="4"/>
  <c r="H1333" i="4"/>
  <c r="C1333" i="4"/>
  <c r="AD1332" i="4"/>
  <c r="AB1332" i="4"/>
  <c r="AA1332" i="4"/>
  <c r="W1332" i="4"/>
  <c r="V1332" i="4"/>
  <c r="U1332" i="4"/>
  <c r="T1332" i="4"/>
  <c r="S1332" i="4"/>
  <c r="R1332" i="4"/>
  <c r="Q1332" i="4"/>
  <c r="P1332" i="4"/>
  <c r="J1332" i="4"/>
  <c r="H1332" i="4"/>
  <c r="C1332" i="4"/>
  <c r="AD1331" i="4"/>
  <c r="AB1331" i="4"/>
  <c r="AA1331" i="4"/>
  <c r="W1331" i="4"/>
  <c r="V1331" i="4"/>
  <c r="U1331" i="4"/>
  <c r="T1331" i="4"/>
  <c r="S1331" i="4"/>
  <c r="R1331" i="4"/>
  <c r="Q1331" i="4"/>
  <c r="P1331" i="4"/>
  <c r="J1331" i="4"/>
  <c r="H1331" i="4"/>
  <c r="C1331" i="4"/>
  <c r="AD1330" i="4"/>
  <c r="AB1330" i="4"/>
  <c r="AA1330" i="4"/>
  <c r="W1330" i="4"/>
  <c r="V1330" i="4"/>
  <c r="U1330" i="4"/>
  <c r="T1330" i="4"/>
  <c r="S1330" i="4"/>
  <c r="R1330" i="4"/>
  <c r="Q1330" i="4"/>
  <c r="P1330" i="4"/>
  <c r="J1330" i="4"/>
  <c r="H1330" i="4"/>
  <c r="C1330" i="4"/>
  <c r="AD1329" i="4"/>
  <c r="AB1329" i="4"/>
  <c r="AA1329" i="4"/>
  <c r="W1329" i="4"/>
  <c r="V1329" i="4"/>
  <c r="U1329" i="4"/>
  <c r="T1329" i="4"/>
  <c r="S1329" i="4"/>
  <c r="R1329" i="4"/>
  <c r="Q1329" i="4"/>
  <c r="P1329" i="4"/>
  <c r="J1329" i="4"/>
  <c r="H1329" i="4"/>
  <c r="C1329" i="4"/>
  <c r="AD1328" i="4"/>
  <c r="AB1328" i="4"/>
  <c r="AA1328" i="4"/>
  <c r="W1328" i="4"/>
  <c r="V1328" i="4"/>
  <c r="U1328" i="4"/>
  <c r="T1328" i="4"/>
  <c r="S1328" i="4"/>
  <c r="R1328" i="4"/>
  <c r="Q1328" i="4"/>
  <c r="P1328" i="4"/>
  <c r="J1328" i="4"/>
  <c r="H1328" i="4"/>
  <c r="C1328" i="4"/>
  <c r="AD1327" i="4"/>
  <c r="AB1327" i="4"/>
  <c r="AA1327" i="4"/>
  <c r="W1327" i="4"/>
  <c r="V1327" i="4"/>
  <c r="U1327" i="4"/>
  <c r="T1327" i="4"/>
  <c r="S1327" i="4"/>
  <c r="R1327" i="4"/>
  <c r="Q1327" i="4"/>
  <c r="P1327" i="4"/>
  <c r="J1327" i="4"/>
  <c r="H1327" i="4"/>
  <c r="C1327" i="4"/>
  <c r="AD1326" i="4"/>
  <c r="AB1326" i="4"/>
  <c r="AA1326" i="4"/>
  <c r="W1326" i="4"/>
  <c r="V1326" i="4"/>
  <c r="U1326" i="4"/>
  <c r="T1326" i="4"/>
  <c r="S1326" i="4"/>
  <c r="R1326" i="4"/>
  <c r="Q1326" i="4"/>
  <c r="P1326" i="4"/>
  <c r="J1326" i="4"/>
  <c r="H1326" i="4"/>
  <c r="C1326" i="4"/>
  <c r="AD1325" i="4"/>
  <c r="AB1325" i="4"/>
  <c r="AA1325" i="4"/>
  <c r="W1325" i="4"/>
  <c r="V1325" i="4"/>
  <c r="U1325" i="4"/>
  <c r="T1325" i="4"/>
  <c r="S1325" i="4"/>
  <c r="R1325" i="4"/>
  <c r="Q1325" i="4"/>
  <c r="P1325" i="4"/>
  <c r="J1325" i="4"/>
  <c r="H1325" i="4"/>
  <c r="C1325" i="4"/>
  <c r="AD1324" i="4"/>
  <c r="AB1324" i="4"/>
  <c r="AA1324" i="4"/>
  <c r="W1324" i="4"/>
  <c r="V1324" i="4"/>
  <c r="U1324" i="4"/>
  <c r="T1324" i="4"/>
  <c r="S1324" i="4"/>
  <c r="R1324" i="4"/>
  <c r="Q1324" i="4"/>
  <c r="P1324" i="4"/>
  <c r="J1324" i="4"/>
  <c r="H1324" i="4"/>
  <c r="C1324" i="4"/>
  <c r="AD1323" i="4"/>
  <c r="AB1323" i="4"/>
  <c r="AA1323" i="4"/>
  <c r="W1323" i="4"/>
  <c r="V1323" i="4"/>
  <c r="U1323" i="4"/>
  <c r="T1323" i="4"/>
  <c r="S1323" i="4"/>
  <c r="R1323" i="4"/>
  <c r="Q1323" i="4"/>
  <c r="P1323" i="4"/>
  <c r="J1323" i="4"/>
  <c r="H1323" i="4"/>
  <c r="C1323" i="4"/>
  <c r="AD1322" i="4"/>
  <c r="AB1322" i="4"/>
  <c r="AA1322" i="4"/>
  <c r="W1322" i="4"/>
  <c r="V1322" i="4"/>
  <c r="U1322" i="4"/>
  <c r="T1322" i="4"/>
  <c r="S1322" i="4"/>
  <c r="R1322" i="4"/>
  <c r="Q1322" i="4"/>
  <c r="P1322" i="4"/>
  <c r="J1322" i="4"/>
  <c r="H1322" i="4"/>
  <c r="C1322" i="4"/>
  <c r="AD1321" i="4"/>
  <c r="AB1321" i="4"/>
  <c r="AA1321" i="4"/>
  <c r="W1321" i="4"/>
  <c r="V1321" i="4"/>
  <c r="U1321" i="4"/>
  <c r="T1321" i="4"/>
  <c r="S1321" i="4"/>
  <c r="R1321" i="4"/>
  <c r="Q1321" i="4"/>
  <c r="P1321" i="4"/>
  <c r="J1321" i="4"/>
  <c r="H1321" i="4"/>
  <c r="C1321" i="4"/>
  <c r="AD1320" i="4"/>
  <c r="AB1320" i="4"/>
  <c r="AA1320" i="4"/>
  <c r="W1320" i="4"/>
  <c r="V1320" i="4"/>
  <c r="U1320" i="4"/>
  <c r="T1320" i="4"/>
  <c r="S1320" i="4"/>
  <c r="R1320" i="4"/>
  <c r="Q1320" i="4"/>
  <c r="P1320" i="4"/>
  <c r="J1320" i="4"/>
  <c r="H1320" i="4"/>
  <c r="C1320" i="4"/>
  <c r="AD1319" i="4"/>
  <c r="AB1319" i="4"/>
  <c r="AA1319" i="4"/>
  <c r="W1319" i="4"/>
  <c r="V1319" i="4"/>
  <c r="U1319" i="4"/>
  <c r="T1319" i="4"/>
  <c r="S1319" i="4"/>
  <c r="R1319" i="4"/>
  <c r="Q1319" i="4"/>
  <c r="P1319" i="4"/>
  <c r="J1319" i="4"/>
  <c r="H1319" i="4"/>
  <c r="C1319" i="4"/>
  <c r="AD1318" i="4"/>
  <c r="AB1318" i="4"/>
  <c r="AA1318" i="4"/>
  <c r="W1318" i="4"/>
  <c r="V1318" i="4"/>
  <c r="U1318" i="4"/>
  <c r="T1318" i="4"/>
  <c r="S1318" i="4"/>
  <c r="R1318" i="4"/>
  <c r="Q1318" i="4"/>
  <c r="P1318" i="4"/>
  <c r="J1318" i="4"/>
  <c r="H1318" i="4"/>
  <c r="C1318" i="4"/>
  <c r="AD1317" i="4"/>
  <c r="AB1317" i="4"/>
  <c r="AA1317" i="4"/>
  <c r="W1317" i="4"/>
  <c r="V1317" i="4"/>
  <c r="U1317" i="4"/>
  <c r="T1317" i="4"/>
  <c r="S1317" i="4"/>
  <c r="R1317" i="4"/>
  <c r="Q1317" i="4"/>
  <c r="P1317" i="4"/>
  <c r="J1317" i="4"/>
  <c r="H1317" i="4"/>
  <c r="C1317" i="4"/>
  <c r="AD1316" i="4"/>
  <c r="AB1316" i="4"/>
  <c r="AA1316" i="4"/>
  <c r="W1316" i="4"/>
  <c r="V1316" i="4"/>
  <c r="U1316" i="4"/>
  <c r="T1316" i="4"/>
  <c r="S1316" i="4"/>
  <c r="R1316" i="4"/>
  <c r="Q1316" i="4"/>
  <c r="P1316" i="4"/>
  <c r="J1316" i="4"/>
  <c r="H1316" i="4"/>
  <c r="C1316" i="4"/>
  <c r="AD1315" i="4"/>
  <c r="AB1315" i="4"/>
  <c r="AA1315" i="4"/>
  <c r="W1315" i="4"/>
  <c r="V1315" i="4"/>
  <c r="U1315" i="4"/>
  <c r="T1315" i="4"/>
  <c r="S1315" i="4"/>
  <c r="R1315" i="4"/>
  <c r="Q1315" i="4"/>
  <c r="P1315" i="4"/>
  <c r="J1315" i="4"/>
  <c r="H1315" i="4"/>
  <c r="C1315" i="4"/>
  <c r="AD1314" i="4"/>
  <c r="AB1314" i="4"/>
  <c r="AA1314" i="4"/>
  <c r="W1314" i="4"/>
  <c r="V1314" i="4"/>
  <c r="U1314" i="4"/>
  <c r="T1314" i="4"/>
  <c r="S1314" i="4"/>
  <c r="R1314" i="4"/>
  <c r="Q1314" i="4"/>
  <c r="P1314" i="4"/>
  <c r="J1314" i="4"/>
  <c r="H1314" i="4"/>
  <c r="C1314" i="4"/>
  <c r="AD1313" i="4"/>
  <c r="AB1313" i="4"/>
  <c r="AA1313" i="4"/>
  <c r="W1313" i="4"/>
  <c r="V1313" i="4"/>
  <c r="U1313" i="4"/>
  <c r="T1313" i="4"/>
  <c r="S1313" i="4"/>
  <c r="R1313" i="4"/>
  <c r="Q1313" i="4"/>
  <c r="P1313" i="4"/>
  <c r="J1313" i="4"/>
  <c r="H1313" i="4"/>
  <c r="C1313" i="4"/>
  <c r="AD1312" i="4"/>
  <c r="AB1312" i="4"/>
  <c r="AA1312" i="4"/>
  <c r="W1312" i="4"/>
  <c r="V1312" i="4"/>
  <c r="U1312" i="4"/>
  <c r="T1312" i="4"/>
  <c r="S1312" i="4"/>
  <c r="R1312" i="4"/>
  <c r="Q1312" i="4"/>
  <c r="P1312" i="4"/>
  <c r="J1312" i="4"/>
  <c r="H1312" i="4"/>
  <c r="C1312" i="4"/>
  <c r="AD1311" i="4"/>
  <c r="AB1311" i="4"/>
  <c r="AA1311" i="4"/>
  <c r="W1311" i="4"/>
  <c r="V1311" i="4"/>
  <c r="U1311" i="4"/>
  <c r="T1311" i="4"/>
  <c r="S1311" i="4"/>
  <c r="R1311" i="4"/>
  <c r="Q1311" i="4"/>
  <c r="P1311" i="4"/>
  <c r="J1311" i="4"/>
  <c r="H1311" i="4"/>
  <c r="C1311" i="4"/>
  <c r="AD1310" i="4"/>
  <c r="AB1310" i="4"/>
  <c r="AA1310" i="4"/>
  <c r="W1310" i="4"/>
  <c r="V1310" i="4"/>
  <c r="U1310" i="4"/>
  <c r="T1310" i="4"/>
  <c r="S1310" i="4"/>
  <c r="R1310" i="4"/>
  <c r="Q1310" i="4"/>
  <c r="P1310" i="4"/>
  <c r="J1310" i="4"/>
  <c r="H1310" i="4"/>
  <c r="C1310" i="4"/>
  <c r="AD1309" i="4"/>
  <c r="AB1309" i="4"/>
  <c r="AA1309" i="4"/>
  <c r="W1309" i="4"/>
  <c r="V1309" i="4"/>
  <c r="U1309" i="4"/>
  <c r="T1309" i="4"/>
  <c r="S1309" i="4"/>
  <c r="R1309" i="4"/>
  <c r="Q1309" i="4"/>
  <c r="P1309" i="4"/>
  <c r="J1309" i="4"/>
  <c r="H1309" i="4"/>
  <c r="C1309" i="4"/>
  <c r="AD1308" i="4"/>
  <c r="AB1308" i="4"/>
  <c r="AA1308" i="4"/>
  <c r="W1308" i="4"/>
  <c r="V1308" i="4"/>
  <c r="U1308" i="4"/>
  <c r="T1308" i="4"/>
  <c r="S1308" i="4"/>
  <c r="R1308" i="4"/>
  <c r="Q1308" i="4"/>
  <c r="P1308" i="4"/>
  <c r="J1308" i="4"/>
  <c r="H1308" i="4"/>
  <c r="C1308" i="4"/>
  <c r="AD1307" i="4"/>
  <c r="AB1307" i="4"/>
  <c r="AA1307" i="4"/>
  <c r="W1307" i="4"/>
  <c r="V1307" i="4"/>
  <c r="U1307" i="4"/>
  <c r="T1307" i="4"/>
  <c r="S1307" i="4"/>
  <c r="R1307" i="4"/>
  <c r="Q1307" i="4"/>
  <c r="P1307" i="4"/>
  <c r="J1307" i="4"/>
  <c r="H1307" i="4"/>
  <c r="C1307" i="4"/>
  <c r="AD1306" i="4"/>
  <c r="AB1306" i="4"/>
  <c r="AA1306" i="4"/>
  <c r="W1306" i="4"/>
  <c r="V1306" i="4"/>
  <c r="U1306" i="4"/>
  <c r="T1306" i="4"/>
  <c r="S1306" i="4"/>
  <c r="R1306" i="4"/>
  <c r="Q1306" i="4"/>
  <c r="P1306" i="4"/>
  <c r="J1306" i="4"/>
  <c r="H1306" i="4"/>
  <c r="C1306" i="4"/>
  <c r="AD1305" i="4"/>
  <c r="AB1305" i="4"/>
  <c r="AA1305" i="4"/>
  <c r="W1305" i="4"/>
  <c r="V1305" i="4"/>
  <c r="U1305" i="4"/>
  <c r="T1305" i="4"/>
  <c r="S1305" i="4"/>
  <c r="R1305" i="4"/>
  <c r="Q1305" i="4"/>
  <c r="P1305" i="4"/>
  <c r="J1305" i="4"/>
  <c r="H1305" i="4"/>
  <c r="C1305" i="4"/>
  <c r="AD1304" i="4"/>
  <c r="AB1304" i="4"/>
  <c r="AA1304" i="4"/>
  <c r="W1304" i="4"/>
  <c r="V1304" i="4"/>
  <c r="U1304" i="4"/>
  <c r="T1304" i="4"/>
  <c r="S1304" i="4"/>
  <c r="R1304" i="4"/>
  <c r="Q1304" i="4"/>
  <c r="P1304" i="4"/>
  <c r="J1304" i="4"/>
  <c r="H1304" i="4"/>
  <c r="C1304" i="4"/>
  <c r="AD1303" i="4"/>
  <c r="AB1303" i="4"/>
  <c r="AA1303" i="4"/>
  <c r="W1303" i="4"/>
  <c r="V1303" i="4"/>
  <c r="U1303" i="4"/>
  <c r="T1303" i="4"/>
  <c r="S1303" i="4"/>
  <c r="R1303" i="4"/>
  <c r="Q1303" i="4"/>
  <c r="P1303" i="4"/>
  <c r="J1303" i="4"/>
  <c r="H1303" i="4"/>
  <c r="C1303" i="4"/>
  <c r="AD1302" i="4"/>
  <c r="AB1302" i="4"/>
  <c r="AA1302" i="4"/>
  <c r="W1302" i="4"/>
  <c r="V1302" i="4"/>
  <c r="U1302" i="4"/>
  <c r="T1302" i="4"/>
  <c r="S1302" i="4"/>
  <c r="R1302" i="4"/>
  <c r="Q1302" i="4"/>
  <c r="P1302" i="4"/>
  <c r="J1302" i="4"/>
  <c r="H1302" i="4"/>
  <c r="C1302" i="4"/>
  <c r="AD1301" i="4"/>
  <c r="AB1301" i="4"/>
  <c r="AA1301" i="4"/>
  <c r="W1301" i="4"/>
  <c r="V1301" i="4"/>
  <c r="U1301" i="4"/>
  <c r="T1301" i="4"/>
  <c r="S1301" i="4"/>
  <c r="R1301" i="4"/>
  <c r="Q1301" i="4"/>
  <c r="P1301" i="4"/>
  <c r="J1301" i="4"/>
  <c r="H1301" i="4"/>
  <c r="C1301" i="4"/>
  <c r="AD1300" i="4"/>
  <c r="AB1300" i="4"/>
  <c r="AA1300" i="4"/>
  <c r="W1300" i="4"/>
  <c r="V1300" i="4"/>
  <c r="U1300" i="4"/>
  <c r="T1300" i="4"/>
  <c r="S1300" i="4"/>
  <c r="R1300" i="4"/>
  <c r="Q1300" i="4"/>
  <c r="P1300" i="4"/>
  <c r="J1300" i="4"/>
  <c r="H1300" i="4"/>
  <c r="C1300" i="4"/>
  <c r="AD1299" i="4"/>
  <c r="AB1299" i="4"/>
  <c r="AA1299" i="4"/>
  <c r="W1299" i="4"/>
  <c r="V1299" i="4"/>
  <c r="U1299" i="4"/>
  <c r="T1299" i="4"/>
  <c r="S1299" i="4"/>
  <c r="R1299" i="4"/>
  <c r="Q1299" i="4"/>
  <c r="P1299" i="4"/>
  <c r="J1299" i="4"/>
  <c r="H1299" i="4"/>
  <c r="C1299" i="4"/>
  <c r="AD1298" i="4"/>
  <c r="AB1298" i="4"/>
  <c r="AA1298" i="4"/>
  <c r="W1298" i="4"/>
  <c r="V1298" i="4"/>
  <c r="U1298" i="4"/>
  <c r="T1298" i="4"/>
  <c r="S1298" i="4"/>
  <c r="R1298" i="4"/>
  <c r="Q1298" i="4"/>
  <c r="P1298" i="4"/>
  <c r="J1298" i="4"/>
  <c r="H1298" i="4"/>
  <c r="C1298" i="4"/>
  <c r="AD1297" i="4"/>
  <c r="AB1297" i="4"/>
  <c r="AA1297" i="4"/>
  <c r="W1297" i="4"/>
  <c r="V1297" i="4"/>
  <c r="U1297" i="4"/>
  <c r="T1297" i="4"/>
  <c r="S1297" i="4"/>
  <c r="R1297" i="4"/>
  <c r="Q1297" i="4"/>
  <c r="P1297" i="4"/>
  <c r="J1297" i="4"/>
  <c r="H1297" i="4"/>
  <c r="C1297" i="4"/>
  <c r="AD1296" i="4"/>
  <c r="AB1296" i="4"/>
  <c r="AA1296" i="4"/>
  <c r="W1296" i="4"/>
  <c r="V1296" i="4"/>
  <c r="U1296" i="4"/>
  <c r="T1296" i="4"/>
  <c r="S1296" i="4"/>
  <c r="R1296" i="4"/>
  <c r="Q1296" i="4"/>
  <c r="P1296" i="4"/>
  <c r="J1296" i="4"/>
  <c r="H1296" i="4"/>
  <c r="C1296" i="4"/>
  <c r="AD1295" i="4"/>
  <c r="AB1295" i="4"/>
  <c r="AA1295" i="4"/>
  <c r="W1295" i="4"/>
  <c r="V1295" i="4"/>
  <c r="U1295" i="4"/>
  <c r="T1295" i="4"/>
  <c r="S1295" i="4"/>
  <c r="R1295" i="4"/>
  <c r="Q1295" i="4"/>
  <c r="P1295" i="4"/>
  <c r="J1295" i="4"/>
  <c r="H1295" i="4"/>
  <c r="C1295" i="4"/>
  <c r="AD1294" i="4"/>
  <c r="AB1294" i="4"/>
  <c r="AA1294" i="4"/>
  <c r="W1294" i="4"/>
  <c r="V1294" i="4"/>
  <c r="U1294" i="4"/>
  <c r="T1294" i="4"/>
  <c r="S1294" i="4"/>
  <c r="R1294" i="4"/>
  <c r="Q1294" i="4"/>
  <c r="P1294" i="4"/>
  <c r="J1294" i="4"/>
  <c r="H1294" i="4"/>
  <c r="C1294" i="4"/>
  <c r="AD1293" i="4"/>
  <c r="AB1293" i="4"/>
  <c r="AA1293" i="4"/>
  <c r="W1293" i="4"/>
  <c r="V1293" i="4"/>
  <c r="U1293" i="4"/>
  <c r="T1293" i="4"/>
  <c r="S1293" i="4"/>
  <c r="R1293" i="4"/>
  <c r="Q1293" i="4"/>
  <c r="P1293" i="4"/>
  <c r="J1293" i="4"/>
  <c r="H1293" i="4"/>
  <c r="C1293" i="4"/>
  <c r="AD1292" i="4"/>
  <c r="AB1292" i="4"/>
  <c r="AA1292" i="4"/>
  <c r="W1292" i="4"/>
  <c r="V1292" i="4"/>
  <c r="U1292" i="4"/>
  <c r="T1292" i="4"/>
  <c r="S1292" i="4"/>
  <c r="R1292" i="4"/>
  <c r="Q1292" i="4"/>
  <c r="P1292" i="4"/>
  <c r="J1292" i="4"/>
  <c r="H1292" i="4"/>
  <c r="C1292" i="4"/>
  <c r="AD1291" i="4"/>
  <c r="AB1291" i="4"/>
  <c r="AA1291" i="4"/>
  <c r="W1291" i="4"/>
  <c r="V1291" i="4"/>
  <c r="U1291" i="4"/>
  <c r="T1291" i="4"/>
  <c r="S1291" i="4"/>
  <c r="R1291" i="4"/>
  <c r="Q1291" i="4"/>
  <c r="P1291" i="4"/>
  <c r="J1291" i="4"/>
  <c r="H1291" i="4"/>
  <c r="C1291" i="4"/>
  <c r="AD1290" i="4"/>
  <c r="AB1290" i="4"/>
  <c r="AA1290" i="4"/>
  <c r="W1290" i="4"/>
  <c r="V1290" i="4"/>
  <c r="U1290" i="4"/>
  <c r="T1290" i="4"/>
  <c r="S1290" i="4"/>
  <c r="R1290" i="4"/>
  <c r="Q1290" i="4"/>
  <c r="P1290" i="4"/>
  <c r="J1290" i="4"/>
  <c r="H1290" i="4"/>
  <c r="C1290" i="4"/>
  <c r="AD1289" i="4"/>
  <c r="AB1289" i="4"/>
  <c r="AA1289" i="4"/>
  <c r="W1289" i="4"/>
  <c r="V1289" i="4"/>
  <c r="U1289" i="4"/>
  <c r="T1289" i="4"/>
  <c r="S1289" i="4"/>
  <c r="R1289" i="4"/>
  <c r="Q1289" i="4"/>
  <c r="P1289" i="4"/>
  <c r="J1289" i="4"/>
  <c r="H1289" i="4"/>
  <c r="C1289" i="4"/>
  <c r="AD1288" i="4"/>
  <c r="AB1288" i="4"/>
  <c r="AA1288" i="4"/>
  <c r="W1288" i="4"/>
  <c r="V1288" i="4"/>
  <c r="U1288" i="4"/>
  <c r="T1288" i="4"/>
  <c r="S1288" i="4"/>
  <c r="R1288" i="4"/>
  <c r="Q1288" i="4"/>
  <c r="P1288" i="4"/>
  <c r="J1288" i="4"/>
  <c r="H1288" i="4"/>
  <c r="C1288" i="4"/>
  <c r="AD1287" i="4"/>
  <c r="AB1287" i="4"/>
  <c r="AA1287" i="4"/>
  <c r="W1287" i="4"/>
  <c r="V1287" i="4"/>
  <c r="U1287" i="4"/>
  <c r="T1287" i="4"/>
  <c r="S1287" i="4"/>
  <c r="R1287" i="4"/>
  <c r="Q1287" i="4"/>
  <c r="P1287" i="4"/>
  <c r="J1287" i="4"/>
  <c r="H1287" i="4"/>
  <c r="C1287" i="4"/>
  <c r="AD1286" i="4"/>
  <c r="AB1286" i="4"/>
  <c r="AA1286" i="4"/>
  <c r="W1286" i="4"/>
  <c r="V1286" i="4"/>
  <c r="U1286" i="4"/>
  <c r="T1286" i="4"/>
  <c r="S1286" i="4"/>
  <c r="R1286" i="4"/>
  <c r="Q1286" i="4"/>
  <c r="P1286" i="4"/>
  <c r="J1286" i="4"/>
  <c r="H1286" i="4"/>
  <c r="C1286" i="4"/>
  <c r="AD1285" i="4"/>
  <c r="AB1285" i="4"/>
  <c r="AA1285" i="4"/>
  <c r="W1285" i="4"/>
  <c r="V1285" i="4"/>
  <c r="U1285" i="4"/>
  <c r="T1285" i="4"/>
  <c r="S1285" i="4"/>
  <c r="R1285" i="4"/>
  <c r="Q1285" i="4"/>
  <c r="P1285" i="4"/>
  <c r="J1285" i="4"/>
  <c r="H1285" i="4"/>
  <c r="C1285" i="4"/>
  <c r="AD1284" i="4"/>
  <c r="AB1284" i="4"/>
  <c r="AA1284" i="4"/>
  <c r="W1284" i="4"/>
  <c r="V1284" i="4"/>
  <c r="U1284" i="4"/>
  <c r="T1284" i="4"/>
  <c r="S1284" i="4"/>
  <c r="R1284" i="4"/>
  <c r="Q1284" i="4"/>
  <c r="P1284" i="4"/>
  <c r="J1284" i="4"/>
  <c r="H1284" i="4"/>
  <c r="C1284" i="4"/>
  <c r="AD1283" i="4"/>
  <c r="AB1283" i="4"/>
  <c r="AA1283" i="4"/>
  <c r="W1283" i="4"/>
  <c r="V1283" i="4"/>
  <c r="U1283" i="4"/>
  <c r="T1283" i="4"/>
  <c r="S1283" i="4"/>
  <c r="R1283" i="4"/>
  <c r="Q1283" i="4"/>
  <c r="P1283" i="4"/>
  <c r="J1283" i="4"/>
  <c r="H1283" i="4"/>
  <c r="C1283" i="4"/>
  <c r="AD1282" i="4"/>
  <c r="AB1282" i="4"/>
  <c r="AA1282" i="4"/>
  <c r="W1282" i="4"/>
  <c r="V1282" i="4"/>
  <c r="U1282" i="4"/>
  <c r="T1282" i="4"/>
  <c r="S1282" i="4"/>
  <c r="R1282" i="4"/>
  <c r="Q1282" i="4"/>
  <c r="P1282" i="4"/>
  <c r="J1282" i="4"/>
  <c r="H1282" i="4"/>
  <c r="C1282" i="4"/>
  <c r="AD1281" i="4"/>
  <c r="AB1281" i="4"/>
  <c r="AA1281" i="4"/>
  <c r="W1281" i="4"/>
  <c r="V1281" i="4"/>
  <c r="U1281" i="4"/>
  <c r="T1281" i="4"/>
  <c r="S1281" i="4"/>
  <c r="R1281" i="4"/>
  <c r="Q1281" i="4"/>
  <c r="P1281" i="4"/>
  <c r="J1281" i="4"/>
  <c r="H1281" i="4"/>
  <c r="C1281" i="4"/>
  <c r="AD1280" i="4"/>
  <c r="AB1280" i="4"/>
  <c r="AA1280" i="4"/>
  <c r="W1280" i="4"/>
  <c r="V1280" i="4"/>
  <c r="U1280" i="4"/>
  <c r="T1280" i="4"/>
  <c r="S1280" i="4"/>
  <c r="R1280" i="4"/>
  <c r="Q1280" i="4"/>
  <c r="P1280" i="4"/>
  <c r="J1280" i="4"/>
  <c r="H1280" i="4"/>
  <c r="C1280" i="4"/>
  <c r="AD1279" i="4"/>
  <c r="AB1279" i="4"/>
  <c r="AA1279" i="4"/>
  <c r="W1279" i="4"/>
  <c r="V1279" i="4"/>
  <c r="U1279" i="4"/>
  <c r="T1279" i="4"/>
  <c r="S1279" i="4"/>
  <c r="R1279" i="4"/>
  <c r="Q1279" i="4"/>
  <c r="P1279" i="4"/>
  <c r="J1279" i="4"/>
  <c r="H1279" i="4"/>
  <c r="C1279" i="4"/>
  <c r="AD1278" i="4"/>
  <c r="AB1278" i="4"/>
  <c r="AA1278" i="4"/>
  <c r="W1278" i="4"/>
  <c r="V1278" i="4"/>
  <c r="U1278" i="4"/>
  <c r="T1278" i="4"/>
  <c r="S1278" i="4"/>
  <c r="R1278" i="4"/>
  <c r="Q1278" i="4"/>
  <c r="P1278" i="4"/>
  <c r="J1278" i="4"/>
  <c r="H1278" i="4"/>
  <c r="C1278" i="4"/>
  <c r="AD1277" i="4"/>
  <c r="AB1277" i="4"/>
  <c r="AA1277" i="4"/>
  <c r="W1277" i="4"/>
  <c r="V1277" i="4"/>
  <c r="U1277" i="4"/>
  <c r="T1277" i="4"/>
  <c r="S1277" i="4"/>
  <c r="R1277" i="4"/>
  <c r="Q1277" i="4"/>
  <c r="P1277" i="4"/>
  <c r="J1277" i="4"/>
  <c r="H1277" i="4"/>
  <c r="C1277" i="4"/>
  <c r="AD1276" i="4"/>
  <c r="AB1276" i="4"/>
  <c r="AA1276" i="4"/>
  <c r="W1276" i="4"/>
  <c r="V1276" i="4"/>
  <c r="U1276" i="4"/>
  <c r="T1276" i="4"/>
  <c r="S1276" i="4"/>
  <c r="R1276" i="4"/>
  <c r="Q1276" i="4"/>
  <c r="P1276" i="4"/>
  <c r="J1276" i="4"/>
  <c r="H1276" i="4"/>
  <c r="C1276" i="4"/>
  <c r="AD1275" i="4"/>
  <c r="AB1275" i="4"/>
  <c r="AA1275" i="4"/>
  <c r="W1275" i="4"/>
  <c r="V1275" i="4"/>
  <c r="U1275" i="4"/>
  <c r="T1275" i="4"/>
  <c r="S1275" i="4"/>
  <c r="R1275" i="4"/>
  <c r="Q1275" i="4"/>
  <c r="P1275" i="4"/>
  <c r="J1275" i="4"/>
  <c r="H1275" i="4"/>
  <c r="C1275" i="4"/>
  <c r="AD1274" i="4"/>
  <c r="AB1274" i="4"/>
  <c r="AA1274" i="4"/>
  <c r="W1274" i="4"/>
  <c r="V1274" i="4"/>
  <c r="U1274" i="4"/>
  <c r="T1274" i="4"/>
  <c r="S1274" i="4"/>
  <c r="R1274" i="4"/>
  <c r="Q1274" i="4"/>
  <c r="P1274" i="4"/>
  <c r="J1274" i="4"/>
  <c r="H1274" i="4"/>
  <c r="C1274" i="4"/>
  <c r="AD1273" i="4"/>
  <c r="AB1273" i="4"/>
  <c r="AA1273" i="4"/>
  <c r="W1273" i="4"/>
  <c r="V1273" i="4"/>
  <c r="U1273" i="4"/>
  <c r="T1273" i="4"/>
  <c r="S1273" i="4"/>
  <c r="R1273" i="4"/>
  <c r="Q1273" i="4"/>
  <c r="P1273" i="4"/>
  <c r="J1273" i="4"/>
  <c r="H1273" i="4"/>
  <c r="C1273" i="4"/>
  <c r="AD1272" i="4"/>
  <c r="AB1272" i="4"/>
  <c r="AA1272" i="4"/>
  <c r="W1272" i="4"/>
  <c r="V1272" i="4"/>
  <c r="U1272" i="4"/>
  <c r="T1272" i="4"/>
  <c r="S1272" i="4"/>
  <c r="R1272" i="4"/>
  <c r="Q1272" i="4"/>
  <c r="P1272" i="4"/>
  <c r="J1272" i="4"/>
  <c r="H1272" i="4"/>
  <c r="C1272" i="4"/>
  <c r="AD1271" i="4"/>
  <c r="AB1271" i="4"/>
  <c r="AA1271" i="4"/>
  <c r="W1271" i="4"/>
  <c r="V1271" i="4"/>
  <c r="U1271" i="4"/>
  <c r="T1271" i="4"/>
  <c r="S1271" i="4"/>
  <c r="R1271" i="4"/>
  <c r="Q1271" i="4"/>
  <c r="P1271" i="4"/>
  <c r="J1271" i="4"/>
  <c r="H1271" i="4"/>
  <c r="C1271" i="4"/>
  <c r="AD1270" i="4"/>
  <c r="AB1270" i="4"/>
  <c r="AA1270" i="4"/>
  <c r="W1270" i="4"/>
  <c r="V1270" i="4"/>
  <c r="U1270" i="4"/>
  <c r="T1270" i="4"/>
  <c r="S1270" i="4"/>
  <c r="R1270" i="4"/>
  <c r="Q1270" i="4"/>
  <c r="P1270" i="4"/>
  <c r="J1270" i="4"/>
  <c r="H1270" i="4"/>
  <c r="C1270" i="4"/>
  <c r="AD1269" i="4"/>
  <c r="AB1269" i="4"/>
  <c r="AA1269" i="4"/>
  <c r="W1269" i="4"/>
  <c r="V1269" i="4"/>
  <c r="U1269" i="4"/>
  <c r="T1269" i="4"/>
  <c r="S1269" i="4"/>
  <c r="R1269" i="4"/>
  <c r="Q1269" i="4"/>
  <c r="P1269" i="4"/>
  <c r="J1269" i="4"/>
  <c r="H1269" i="4"/>
  <c r="C1269" i="4"/>
  <c r="AD1268" i="4"/>
  <c r="AB1268" i="4"/>
  <c r="AA1268" i="4"/>
  <c r="W1268" i="4"/>
  <c r="V1268" i="4"/>
  <c r="U1268" i="4"/>
  <c r="T1268" i="4"/>
  <c r="S1268" i="4"/>
  <c r="R1268" i="4"/>
  <c r="Q1268" i="4"/>
  <c r="P1268" i="4"/>
  <c r="J1268" i="4"/>
  <c r="H1268" i="4"/>
  <c r="C1268" i="4"/>
  <c r="AD1267" i="4"/>
  <c r="AB1267" i="4"/>
  <c r="AA1267" i="4"/>
  <c r="W1267" i="4"/>
  <c r="V1267" i="4"/>
  <c r="U1267" i="4"/>
  <c r="T1267" i="4"/>
  <c r="S1267" i="4"/>
  <c r="R1267" i="4"/>
  <c r="Q1267" i="4"/>
  <c r="P1267" i="4"/>
  <c r="J1267" i="4"/>
  <c r="H1267" i="4"/>
  <c r="C1267" i="4"/>
  <c r="AD1266" i="4"/>
  <c r="AB1266" i="4"/>
  <c r="AA1266" i="4"/>
  <c r="W1266" i="4"/>
  <c r="V1266" i="4"/>
  <c r="U1266" i="4"/>
  <c r="T1266" i="4"/>
  <c r="S1266" i="4"/>
  <c r="R1266" i="4"/>
  <c r="Q1266" i="4"/>
  <c r="P1266" i="4"/>
  <c r="J1266" i="4"/>
  <c r="H1266" i="4"/>
  <c r="C1266" i="4"/>
  <c r="AD1265" i="4"/>
  <c r="AB1265" i="4"/>
  <c r="AA1265" i="4"/>
  <c r="W1265" i="4"/>
  <c r="V1265" i="4"/>
  <c r="U1265" i="4"/>
  <c r="T1265" i="4"/>
  <c r="S1265" i="4"/>
  <c r="R1265" i="4"/>
  <c r="Q1265" i="4"/>
  <c r="P1265" i="4"/>
  <c r="J1265" i="4"/>
  <c r="H1265" i="4"/>
  <c r="C1265" i="4"/>
  <c r="AD1264" i="4"/>
  <c r="AB1264" i="4"/>
  <c r="AA1264" i="4"/>
  <c r="W1264" i="4"/>
  <c r="V1264" i="4"/>
  <c r="U1264" i="4"/>
  <c r="T1264" i="4"/>
  <c r="S1264" i="4"/>
  <c r="R1264" i="4"/>
  <c r="Q1264" i="4"/>
  <c r="P1264" i="4"/>
  <c r="J1264" i="4"/>
  <c r="H1264" i="4"/>
  <c r="C1264" i="4"/>
  <c r="AD1263" i="4"/>
  <c r="AB1263" i="4"/>
  <c r="AA1263" i="4"/>
  <c r="W1263" i="4"/>
  <c r="V1263" i="4"/>
  <c r="U1263" i="4"/>
  <c r="T1263" i="4"/>
  <c r="S1263" i="4"/>
  <c r="R1263" i="4"/>
  <c r="Q1263" i="4"/>
  <c r="P1263" i="4"/>
  <c r="J1263" i="4"/>
  <c r="H1263" i="4"/>
  <c r="C1263" i="4"/>
  <c r="AD1262" i="4"/>
  <c r="AB1262" i="4"/>
  <c r="AA1262" i="4"/>
  <c r="W1262" i="4"/>
  <c r="V1262" i="4"/>
  <c r="U1262" i="4"/>
  <c r="T1262" i="4"/>
  <c r="S1262" i="4"/>
  <c r="R1262" i="4"/>
  <c r="Q1262" i="4"/>
  <c r="P1262" i="4"/>
  <c r="J1262" i="4"/>
  <c r="H1262" i="4"/>
  <c r="C1262" i="4"/>
  <c r="AD1261" i="4"/>
  <c r="AB1261" i="4"/>
  <c r="AA1261" i="4"/>
  <c r="W1261" i="4"/>
  <c r="V1261" i="4"/>
  <c r="U1261" i="4"/>
  <c r="T1261" i="4"/>
  <c r="S1261" i="4"/>
  <c r="R1261" i="4"/>
  <c r="Q1261" i="4"/>
  <c r="P1261" i="4"/>
  <c r="J1261" i="4"/>
  <c r="H1261" i="4"/>
  <c r="C1261" i="4"/>
  <c r="AD1260" i="4"/>
  <c r="AB1260" i="4"/>
  <c r="AA1260" i="4"/>
  <c r="W1260" i="4"/>
  <c r="V1260" i="4"/>
  <c r="U1260" i="4"/>
  <c r="T1260" i="4"/>
  <c r="S1260" i="4"/>
  <c r="R1260" i="4"/>
  <c r="Q1260" i="4"/>
  <c r="P1260" i="4"/>
  <c r="J1260" i="4"/>
  <c r="H1260" i="4"/>
  <c r="C1260" i="4"/>
  <c r="AD1259" i="4"/>
  <c r="AB1259" i="4"/>
  <c r="AA1259" i="4"/>
  <c r="W1259" i="4"/>
  <c r="V1259" i="4"/>
  <c r="U1259" i="4"/>
  <c r="T1259" i="4"/>
  <c r="S1259" i="4"/>
  <c r="R1259" i="4"/>
  <c r="Q1259" i="4"/>
  <c r="P1259" i="4"/>
  <c r="J1259" i="4"/>
  <c r="H1259" i="4"/>
  <c r="C1259" i="4"/>
  <c r="AD1258" i="4"/>
  <c r="AB1258" i="4"/>
  <c r="AA1258" i="4"/>
  <c r="W1258" i="4"/>
  <c r="V1258" i="4"/>
  <c r="U1258" i="4"/>
  <c r="T1258" i="4"/>
  <c r="S1258" i="4"/>
  <c r="R1258" i="4"/>
  <c r="Q1258" i="4"/>
  <c r="P1258" i="4"/>
  <c r="J1258" i="4"/>
  <c r="H1258" i="4"/>
  <c r="C1258" i="4"/>
  <c r="AD1257" i="4"/>
  <c r="AB1257" i="4"/>
  <c r="AA1257" i="4"/>
  <c r="W1257" i="4"/>
  <c r="V1257" i="4"/>
  <c r="U1257" i="4"/>
  <c r="T1257" i="4"/>
  <c r="S1257" i="4"/>
  <c r="R1257" i="4"/>
  <c r="Q1257" i="4"/>
  <c r="P1257" i="4"/>
  <c r="J1257" i="4"/>
  <c r="H1257" i="4"/>
  <c r="C1257" i="4"/>
  <c r="AD1256" i="4"/>
  <c r="AB1256" i="4"/>
  <c r="AA1256" i="4"/>
  <c r="W1256" i="4"/>
  <c r="V1256" i="4"/>
  <c r="U1256" i="4"/>
  <c r="T1256" i="4"/>
  <c r="S1256" i="4"/>
  <c r="R1256" i="4"/>
  <c r="Q1256" i="4"/>
  <c r="P1256" i="4"/>
  <c r="J1256" i="4"/>
  <c r="H1256" i="4"/>
  <c r="C1256" i="4"/>
  <c r="AD1255" i="4"/>
  <c r="AB1255" i="4"/>
  <c r="AA1255" i="4"/>
  <c r="W1255" i="4"/>
  <c r="V1255" i="4"/>
  <c r="U1255" i="4"/>
  <c r="T1255" i="4"/>
  <c r="S1255" i="4"/>
  <c r="R1255" i="4"/>
  <c r="Q1255" i="4"/>
  <c r="P1255" i="4"/>
  <c r="J1255" i="4"/>
  <c r="H1255" i="4"/>
  <c r="C1255" i="4"/>
  <c r="AD1254" i="4"/>
  <c r="AB1254" i="4"/>
  <c r="AA1254" i="4"/>
  <c r="W1254" i="4"/>
  <c r="V1254" i="4"/>
  <c r="U1254" i="4"/>
  <c r="T1254" i="4"/>
  <c r="S1254" i="4"/>
  <c r="R1254" i="4"/>
  <c r="Q1254" i="4"/>
  <c r="P1254" i="4"/>
  <c r="J1254" i="4"/>
  <c r="H1254" i="4"/>
  <c r="C1254" i="4"/>
  <c r="AD1253" i="4"/>
  <c r="AB1253" i="4"/>
  <c r="AA1253" i="4"/>
  <c r="W1253" i="4"/>
  <c r="V1253" i="4"/>
  <c r="U1253" i="4"/>
  <c r="T1253" i="4"/>
  <c r="S1253" i="4"/>
  <c r="R1253" i="4"/>
  <c r="Q1253" i="4"/>
  <c r="P1253" i="4"/>
  <c r="J1253" i="4"/>
  <c r="H1253" i="4"/>
  <c r="C1253" i="4"/>
  <c r="AD1252" i="4"/>
  <c r="AB1252" i="4"/>
  <c r="AA1252" i="4"/>
  <c r="W1252" i="4"/>
  <c r="V1252" i="4"/>
  <c r="U1252" i="4"/>
  <c r="T1252" i="4"/>
  <c r="S1252" i="4"/>
  <c r="R1252" i="4"/>
  <c r="Q1252" i="4"/>
  <c r="P1252" i="4"/>
  <c r="J1252" i="4"/>
  <c r="H1252" i="4"/>
  <c r="C1252" i="4"/>
  <c r="AD1251" i="4"/>
  <c r="AB1251" i="4"/>
  <c r="AA1251" i="4"/>
  <c r="W1251" i="4"/>
  <c r="V1251" i="4"/>
  <c r="U1251" i="4"/>
  <c r="T1251" i="4"/>
  <c r="S1251" i="4"/>
  <c r="R1251" i="4"/>
  <c r="Q1251" i="4"/>
  <c r="P1251" i="4"/>
  <c r="J1251" i="4"/>
  <c r="H1251" i="4"/>
  <c r="C1251" i="4"/>
  <c r="AD1250" i="4"/>
  <c r="AB1250" i="4"/>
  <c r="AA1250" i="4"/>
  <c r="W1250" i="4"/>
  <c r="V1250" i="4"/>
  <c r="U1250" i="4"/>
  <c r="T1250" i="4"/>
  <c r="S1250" i="4"/>
  <c r="R1250" i="4"/>
  <c r="Q1250" i="4"/>
  <c r="P1250" i="4"/>
  <c r="J1250" i="4"/>
  <c r="H1250" i="4"/>
  <c r="C1250" i="4"/>
  <c r="AD1249" i="4"/>
  <c r="AB1249" i="4"/>
  <c r="AA1249" i="4"/>
  <c r="W1249" i="4"/>
  <c r="V1249" i="4"/>
  <c r="U1249" i="4"/>
  <c r="T1249" i="4"/>
  <c r="S1249" i="4"/>
  <c r="R1249" i="4"/>
  <c r="Q1249" i="4"/>
  <c r="P1249" i="4"/>
  <c r="J1249" i="4"/>
  <c r="H1249" i="4"/>
  <c r="C1249" i="4"/>
  <c r="AD1248" i="4"/>
  <c r="AB1248" i="4"/>
  <c r="AA1248" i="4"/>
  <c r="W1248" i="4"/>
  <c r="V1248" i="4"/>
  <c r="U1248" i="4"/>
  <c r="T1248" i="4"/>
  <c r="S1248" i="4"/>
  <c r="R1248" i="4"/>
  <c r="Q1248" i="4"/>
  <c r="P1248" i="4"/>
  <c r="J1248" i="4"/>
  <c r="H1248" i="4"/>
  <c r="C1248" i="4"/>
  <c r="AD1247" i="4"/>
  <c r="AB1247" i="4"/>
  <c r="AA1247" i="4"/>
  <c r="W1247" i="4"/>
  <c r="V1247" i="4"/>
  <c r="U1247" i="4"/>
  <c r="T1247" i="4"/>
  <c r="S1247" i="4"/>
  <c r="R1247" i="4"/>
  <c r="Q1247" i="4"/>
  <c r="P1247" i="4"/>
  <c r="J1247" i="4"/>
  <c r="H1247" i="4"/>
  <c r="C1247" i="4"/>
  <c r="AD1246" i="4"/>
  <c r="AB1246" i="4"/>
  <c r="AA1246" i="4"/>
  <c r="W1246" i="4"/>
  <c r="V1246" i="4"/>
  <c r="U1246" i="4"/>
  <c r="T1246" i="4"/>
  <c r="S1246" i="4"/>
  <c r="R1246" i="4"/>
  <c r="Q1246" i="4"/>
  <c r="P1246" i="4"/>
  <c r="J1246" i="4"/>
  <c r="H1246" i="4"/>
  <c r="C1246" i="4"/>
  <c r="AD1245" i="4"/>
  <c r="AB1245" i="4"/>
  <c r="AA1245" i="4"/>
  <c r="W1245" i="4"/>
  <c r="V1245" i="4"/>
  <c r="U1245" i="4"/>
  <c r="T1245" i="4"/>
  <c r="S1245" i="4"/>
  <c r="R1245" i="4"/>
  <c r="Q1245" i="4"/>
  <c r="P1245" i="4"/>
  <c r="J1245" i="4"/>
  <c r="H1245" i="4"/>
  <c r="C1245" i="4"/>
  <c r="AD1244" i="4"/>
  <c r="AB1244" i="4"/>
  <c r="AA1244" i="4"/>
  <c r="W1244" i="4"/>
  <c r="V1244" i="4"/>
  <c r="U1244" i="4"/>
  <c r="T1244" i="4"/>
  <c r="S1244" i="4"/>
  <c r="R1244" i="4"/>
  <c r="Q1244" i="4"/>
  <c r="P1244" i="4"/>
  <c r="J1244" i="4"/>
  <c r="H1244" i="4"/>
  <c r="C1244" i="4"/>
  <c r="AD1243" i="4"/>
  <c r="AB1243" i="4"/>
  <c r="AA1243" i="4"/>
  <c r="W1243" i="4"/>
  <c r="V1243" i="4"/>
  <c r="U1243" i="4"/>
  <c r="T1243" i="4"/>
  <c r="S1243" i="4"/>
  <c r="R1243" i="4"/>
  <c r="Q1243" i="4"/>
  <c r="P1243" i="4"/>
  <c r="J1243" i="4"/>
  <c r="H1243" i="4"/>
  <c r="C1243" i="4"/>
  <c r="AD1242" i="4"/>
  <c r="AB1242" i="4"/>
  <c r="AA1242" i="4"/>
  <c r="W1242" i="4"/>
  <c r="V1242" i="4"/>
  <c r="U1242" i="4"/>
  <c r="T1242" i="4"/>
  <c r="S1242" i="4"/>
  <c r="R1242" i="4"/>
  <c r="Q1242" i="4"/>
  <c r="P1242" i="4"/>
  <c r="J1242" i="4"/>
  <c r="H1242" i="4"/>
  <c r="C1242" i="4"/>
  <c r="AD1241" i="4"/>
  <c r="AB1241" i="4"/>
  <c r="AA1241" i="4"/>
  <c r="W1241" i="4"/>
  <c r="V1241" i="4"/>
  <c r="U1241" i="4"/>
  <c r="T1241" i="4"/>
  <c r="S1241" i="4"/>
  <c r="R1241" i="4"/>
  <c r="Q1241" i="4"/>
  <c r="P1241" i="4"/>
  <c r="J1241" i="4"/>
  <c r="H1241" i="4"/>
  <c r="C1241" i="4"/>
  <c r="AD1240" i="4"/>
  <c r="AB1240" i="4"/>
  <c r="AA1240" i="4"/>
  <c r="W1240" i="4"/>
  <c r="V1240" i="4"/>
  <c r="U1240" i="4"/>
  <c r="T1240" i="4"/>
  <c r="S1240" i="4"/>
  <c r="R1240" i="4"/>
  <c r="Q1240" i="4"/>
  <c r="P1240" i="4"/>
  <c r="J1240" i="4"/>
  <c r="H1240" i="4"/>
  <c r="C1240" i="4"/>
  <c r="AD1239" i="4"/>
  <c r="AB1239" i="4"/>
  <c r="AA1239" i="4"/>
  <c r="W1239" i="4"/>
  <c r="V1239" i="4"/>
  <c r="U1239" i="4"/>
  <c r="T1239" i="4"/>
  <c r="S1239" i="4"/>
  <c r="R1239" i="4"/>
  <c r="Q1239" i="4"/>
  <c r="P1239" i="4"/>
  <c r="J1239" i="4"/>
  <c r="H1239" i="4"/>
  <c r="C1239" i="4"/>
  <c r="AD1238" i="4"/>
  <c r="AB1238" i="4"/>
  <c r="AA1238" i="4"/>
  <c r="W1238" i="4"/>
  <c r="V1238" i="4"/>
  <c r="U1238" i="4"/>
  <c r="T1238" i="4"/>
  <c r="S1238" i="4"/>
  <c r="R1238" i="4"/>
  <c r="Q1238" i="4"/>
  <c r="P1238" i="4"/>
  <c r="J1238" i="4"/>
  <c r="H1238" i="4"/>
  <c r="C1238" i="4"/>
  <c r="AD1237" i="4"/>
  <c r="AB1237" i="4"/>
  <c r="AA1237" i="4"/>
  <c r="W1237" i="4"/>
  <c r="V1237" i="4"/>
  <c r="U1237" i="4"/>
  <c r="T1237" i="4"/>
  <c r="S1237" i="4"/>
  <c r="R1237" i="4"/>
  <c r="Q1237" i="4"/>
  <c r="P1237" i="4"/>
  <c r="J1237" i="4"/>
  <c r="H1237" i="4"/>
  <c r="C1237" i="4"/>
  <c r="AD1236" i="4"/>
  <c r="AB1236" i="4"/>
  <c r="AA1236" i="4"/>
  <c r="W1236" i="4"/>
  <c r="V1236" i="4"/>
  <c r="U1236" i="4"/>
  <c r="T1236" i="4"/>
  <c r="S1236" i="4"/>
  <c r="R1236" i="4"/>
  <c r="Q1236" i="4"/>
  <c r="P1236" i="4"/>
  <c r="J1236" i="4"/>
  <c r="H1236" i="4"/>
  <c r="C1236" i="4"/>
  <c r="AD1235" i="4"/>
  <c r="AB1235" i="4"/>
  <c r="AA1235" i="4"/>
  <c r="W1235" i="4"/>
  <c r="V1235" i="4"/>
  <c r="U1235" i="4"/>
  <c r="T1235" i="4"/>
  <c r="S1235" i="4"/>
  <c r="R1235" i="4"/>
  <c r="Q1235" i="4"/>
  <c r="P1235" i="4"/>
  <c r="J1235" i="4"/>
  <c r="H1235" i="4"/>
  <c r="C1235" i="4"/>
  <c r="AD1234" i="4"/>
  <c r="AB1234" i="4"/>
  <c r="AA1234" i="4"/>
  <c r="W1234" i="4"/>
  <c r="V1234" i="4"/>
  <c r="U1234" i="4"/>
  <c r="T1234" i="4"/>
  <c r="S1234" i="4"/>
  <c r="R1234" i="4"/>
  <c r="Q1234" i="4"/>
  <c r="P1234" i="4"/>
  <c r="J1234" i="4"/>
  <c r="H1234" i="4"/>
  <c r="C1234" i="4"/>
  <c r="AD1233" i="4"/>
  <c r="AB1233" i="4"/>
  <c r="AA1233" i="4"/>
  <c r="W1233" i="4"/>
  <c r="V1233" i="4"/>
  <c r="U1233" i="4"/>
  <c r="T1233" i="4"/>
  <c r="S1233" i="4"/>
  <c r="R1233" i="4"/>
  <c r="Q1233" i="4"/>
  <c r="P1233" i="4"/>
  <c r="J1233" i="4"/>
  <c r="H1233" i="4"/>
  <c r="C1233" i="4"/>
  <c r="AD1232" i="4"/>
  <c r="AB1232" i="4"/>
  <c r="AA1232" i="4"/>
  <c r="W1232" i="4"/>
  <c r="V1232" i="4"/>
  <c r="U1232" i="4"/>
  <c r="T1232" i="4"/>
  <c r="S1232" i="4"/>
  <c r="R1232" i="4"/>
  <c r="Q1232" i="4"/>
  <c r="P1232" i="4"/>
  <c r="J1232" i="4"/>
  <c r="H1232" i="4"/>
  <c r="C1232" i="4"/>
  <c r="AD1231" i="4"/>
  <c r="AB1231" i="4"/>
  <c r="AA1231" i="4"/>
  <c r="W1231" i="4"/>
  <c r="V1231" i="4"/>
  <c r="U1231" i="4"/>
  <c r="T1231" i="4"/>
  <c r="S1231" i="4"/>
  <c r="R1231" i="4"/>
  <c r="Q1231" i="4"/>
  <c r="P1231" i="4"/>
  <c r="J1231" i="4"/>
  <c r="H1231" i="4"/>
  <c r="C1231" i="4"/>
  <c r="AD1230" i="4"/>
  <c r="AB1230" i="4"/>
  <c r="AA1230" i="4"/>
  <c r="W1230" i="4"/>
  <c r="V1230" i="4"/>
  <c r="U1230" i="4"/>
  <c r="T1230" i="4"/>
  <c r="S1230" i="4"/>
  <c r="R1230" i="4"/>
  <c r="Q1230" i="4"/>
  <c r="P1230" i="4"/>
  <c r="J1230" i="4"/>
  <c r="H1230" i="4"/>
  <c r="C1230" i="4"/>
  <c r="AD1229" i="4"/>
  <c r="AB1229" i="4"/>
  <c r="AA1229" i="4"/>
  <c r="W1229" i="4"/>
  <c r="V1229" i="4"/>
  <c r="U1229" i="4"/>
  <c r="T1229" i="4"/>
  <c r="S1229" i="4"/>
  <c r="R1229" i="4"/>
  <c r="Q1229" i="4"/>
  <c r="P1229" i="4"/>
  <c r="J1229" i="4"/>
  <c r="H1229" i="4"/>
  <c r="C1229" i="4"/>
  <c r="AD1228" i="4"/>
  <c r="AB1228" i="4"/>
  <c r="AA1228" i="4"/>
  <c r="W1228" i="4"/>
  <c r="V1228" i="4"/>
  <c r="U1228" i="4"/>
  <c r="T1228" i="4"/>
  <c r="S1228" i="4"/>
  <c r="R1228" i="4"/>
  <c r="Q1228" i="4"/>
  <c r="P1228" i="4"/>
  <c r="J1228" i="4"/>
  <c r="H1228" i="4"/>
  <c r="C1228" i="4"/>
  <c r="AD1227" i="4"/>
  <c r="AB1227" i="4"/>
  <c r="AA1227" i="4"/>
  <c r="W1227" i="4"/>
  <c r="V1227" i="4"/>
  <c r="U1227" i="4"/>
  <c r="T1227" i="4"/>
  <c r="S1227" i="4"/>
  <c r="R1227" i="4"/>
  <c r="Q1227" i="4"/>
  <c r="P1227" i="4"/>
  <c r="J1227" i="4"/>
  <c r="H1227" i="4"/>
  <c r="C1227" i="4"/>
  <c r="AD1226" i="4"/>
  <c r="AB1226" i="4"/>
  <c r="AA1226" i="4"/>
  <c r="W1226" i="4"/>
  <c r="V1226" i="4"/>
  <c r="U1226" i="4"/>
  <c r="T1226" i="4"/>
  <c r="S1226" i="4"/>
  <c r="R1226" i="4"/>
  <c r="Q1226" i="4"/>
  <c r="P1226" i="4"/>
  <c r="J1226" i="4"/>
  <c r="H1226" i="4"/>
  <c r="C1226" i="4"/>
  <c r="AD1225" i="4"/>
  <c r="AB1225" i="4"/>
  <c r="AA1225" i="4"/>
  <c r="W1225" i="4"/>
  <c r="V1225" i="4"/>
  <c r="U1225" i="4"/>
  <c r="T1225" i="4"/>
  <c r="S1225" i="4"/>
  <c r="R1225" i="4"/>
  <c r="Q1225" i="4"/>
  <c r="P1225" i="4"/>
  <c r="J1225" i="4"/>
  <c r="H1225" i="4"/>
  <c r="C1225" i="4"/>
  <c r="AD1224" i="4"/>
  <c r="AB1224" i="4"/>
  <c r="AA1224" i="4"/>
  <c r="W1224" i="4"/>
  <c r="V1224" i="4"/>
  <c r="U1224" i="4"/>
  <c r="T1224" i="4"/>
  <c r="S1224" i="4"/>
  <c r="R1224" i="4"/>
  <c r="Q1224" i="4"/>
  <c r="P1224" i="4"/>
  <c r="J1224" i="4"/>
  <c r="H1224" i="4"/>
  <c r="C1224" i="4"/>
  <c r="AD1223" i="4"/>
  <c r="AB1223" i="4"/>
  <c r="AA1223" i="4"/>
  <c r="W1223" i="4"/>
  <c r="V1223" i="4"/>
  <c r="U1223" i="4"/>
  <c r="T1223" i="4"/>
  <c r="S1223" i="4"/>
  <c r="R1223" i="4"/>
  <c r="Q1223" i="4"/>
  <c r="P1223" i="4"/>
  <c r="J1223" i="4"/>
  <c r="H1223" i="4"/>
  <c r="C1223" i="4"/>
  <c r="AD1222" i="4"/>
  <c r="AB1222" i="4"/>
  <c r="AA1222" i="4"/>
  <c r="W1222" i="4"/>
  <c r="V1222" i="4"/>
  <c r="U1222" i="4"/>
  <c r="T1222" i="4"/>
  <c r="S1222" i="4"/>
  <c r="R1222" i="4"/>
  <c r="Q1222" i="4"/>
  <c r="P1222" i="4"/>
  <c r="J1222" i="4"/>
  <c r="H1222" i="4"/>
  <c r="C1222" i="4"/>
  <c r="AD1221" i="4"/>
  <c r="AB1221" i="4"/>
  <c r="AA1221" i="4"/>
  <c r="W1221" i="4"/>
  <c r="V1221" i="4"/>
  <c r="U1221" i="4"/>
  <c r="T1221" i="4"/>
  <c r="S1221" i="4"/>
  <c r="R1221" i="4"/>
  <c r="Q1221" i="4"/>
  <c r="P1221" i="4"/>
  <c r="J1221" i="4"/>
  <c r="H1221" i="4"/>
  <c r="C1221" i="4"/>
  <c r="AD1220" i="4"/>
  <c r="AB1220" i="4"/>
  <c r="AA1220" i="4"/>
  <c r="W1220" i="4"/>
  <c r="V1220" i="4"/>
  <c r="U1220" i="4"/>
  <c r="T1220" i="4"/>
  <c r="S1220" i="4"/>
  <c r="R1220" i="4"/>
  <c r="Q1220" i="4"/>
  <c r="P1220" i="4"/>
  <c r="J1220" i="4"/>
  <c r="H1220" i="4"/>
  <c r="C1220" i="4"/>
  <c r="AD1219" i="4"/>
  <c r="AB1219" i="4"/>
  <c r="AA1219" i="4"/>
  <c r="W1219" i="4"/>
  <c r="V1219" i="4"/>
  <c r="U1219" i="4"/>
  <c r="T1219" i="4"/>
  <c r="S1219" i="4"/>
  <c r="R1219" i="4"/>
  <c r="Q1219" i="4"/>
  <c r="P1219" i="4"/>
  <c r="J1219" i="4"/>
  <c r="H1219" i="4"/>
  <c r="C1219" i="4"/>
  <c r="AD1218" i="4"/>
  <c r="AB1218" i="4"/>
  <c r="AA1218" i="4"/>
  <c r="W1218" i="4"/>
  <c r="V1218" i="4"/>
  <c r="U1218" i="4"/>
  <c r="T1218" i="4"/>
  <c r="S1218" i="4"/>
  <c r="R1218" i="4"/>
  <c r="Q1218" i="4"/>
  <c r="P1218" i="4"/>
  <c r="J1218" i="4"/>
  <c r="H1218" i="4"/>
  <c r="C1218" i="4"/>
  <c r="AD1217" i="4"/>
  <c r="AB1217" i="4"/>
  <c r="AA1217" i="4"/>
  <c r="W1217" i="4"/>
  <c r="V1217" i="4"/>
  <c r="U1217" i="4"/>
  <c r="T1217" i="4"/>
  <c r="S1217" i="4"/>
  <c r="R1217" i="4"/>
  <c r="Q1217" i="4"/>
  <c r="P1217" i="4"/>
  <c r="J1217" i="4"/>
  <c r="H1217" i="4"/>
  <c r="C1217" i="4"/>
  <c r="AD1216" i="4"/>
  <c r="AB1216" i="4"/>
  <c r="AA1216" i="4"/>
  <c r="W1216" i="4"/>
  <c r="V1216" i="4"/>
  <c r="U1216" i="4"/>
  <c r="T1216" i="4"/>
  <c r="S1216" i="4"/>
  <c r="R1216" i="4"/>
  <c r="Q1216" i="4"/>
  <c r="P1216" i="4"/>
  <c r="J1216" i="4"/>
  <c r="H1216" i="4"/>
  <c r="C1216" i="4"/>
  <c r="AD1215" i="4"/>
  <c r="AB1215" i="4"/>
  <c r="AA1215" i="4"/>
  <c r="W1215" i="4"/>
  <c r="V1215" i="4"/>
  <c r="U1215" i="4"/>
  <c r="T1215" i="4"/>
  <c r="S1215" i="4"/>
  <c r="R1215" i="4"/>
  <c r="Q1215" i="4"/>
  <c r="P1215" i="4"/>
  <c r="J1215" i="4"/>
  <c r="H1215" i="4"/>
  <c r="C1215" i="4"/>
  <c r="AD1214" i="4"/>
  <c r="AB1214" i="4"/>
  <c r="AA1214" i="4"/>
  <c r="W1214" i="4"/>
  <c r="V1214" i="4"/>
  <c r="U1214" i="4"/>
  <c r="T1214" i="4"/>
  <c r="S1214" i="4"/>
  <c r="R1214" i="4"/>
  <c r="Q1214" i="4"/>
  <c r="P1214" i="4"/>
  <c r="J1214" i="4"/>
  <c r="H1214" i="4"/>
  <c r="C1214" i="4"/>
  <c r="AD1213" i="4"/>
  <c r="AB1213" i="4"/>
  <c r="AA1213" i="4"/>
  <c r="W1213" i="4"/>
  <c r="V1213" i="4"/>
  <c r="U1213" i="4"/>
  <c r="T1213" i="4"/>
  <c r="S1213" i="4"/>
  <c r="R1213" i="4"/>
  <c r="Q1213" i="4"/>
  <c r="P1213" i="4"/>
  <c r="J1213" i="4"/>
  <c r="H1213" i="4"/>
  <c r="C1213" i="4"/>
  <c r="AD1212" i="4"/>
  <c r="AB1212" i="4"/>
  <c r="AA1212" i="4"/>
  <c r="W1212" i="4"/>
  <c r="V1212" i="4"/>
  <c r="U1212" i="4"/>
  <c r="T1212" i="4"/>
  <c r="S1212" i="4"/>
  <c r="R1212" i="4"/>
  <c r="Q1212" i="4"/>
  <c r="P1212" i="4"/>
  <c r="J1212" i="4"/>
  <c r="H1212" i="4"/>
  <c r="C1212" i="4"/>
  <c r="AD1211" i="4"/>
  <c r="AB1211" i="4"/>
  <c r="AA1211" i="4"/>
  <c r="W1211" i="4"/>
  <c r="V1211" i="4"/>
  <c r="U1211" i="4"/>
  <c r="T1211" i="4"/>
  <c r="S1211" i="4"/>
  <c r="R1211" i="4"/>
  <c r="Q1211" i="4"/>
  <c r="P1211" i="4"/>
  <c r="J1211" i="4"/>
  <c r="H1211" i="4"/>
  <c r="C1211" i="4"/>
  <c r="AD1210" i="4"/>
  <c r="AB1210" i="4"/>
  <c r="AA1210" i="4"/>
  <c r="W1210" i="4"/>
  <c r="V1210" i="4"/>
  <c r="U1210" i="4"/>
  <c r="T1210" i="4"/>
  <c r="S1210" i="4"/>
  <c r="R1210" i="4"/>
  <c r="Q1210" i="4"/>
  <c r="P1210" i="4"/>
  <c r="J1210" i="4"/>
  <c r="H1210" i="4"/>
  <c r="C1210" i="4"/>
  <c r="AD1209" i="4"/>
  <c r="AB1209" i="4"/>
  <c r="AA1209" i="4"/>
  <c r="W1209" i="4"/>
  <c r="V1209" i="4"/>
  <c r="U1209" i="4"/>
  <c r="T1209" i="4"/>
  <c r="S1209" i="4"/>
  <c r="R1209" i="4"/>
  <c r="Q1209" i="4"/>
  <c r="P1209" i="4"/>
  <c r="J1209" i="4"/>
  <c r="H1209" i="4"/>
  <c r="C1209" i="4"/>
  <c r="AD1208" i="4"/>
  <c r="AB1208" i="4"/>
  <c r="AA1208" i="4"/>
  <c r="W1208" i="4"/>
  <c r="V1208" i="4"/>
  <c r="U1208" i="4"/>
  <c r="T1208" i="4"/>
  <c r="S1208" i="4"/>
  <c r="R1208" i="4"/>
  <c r="Q1208" i="4"/>
  <c r="P1208" i="4"/>
  <c r="J1208" i="4"/>
  <c r="H1208" i="4"/>
  <c r="C1208" i="4"/>
  <c r="AD1207" i="4"/>
  <c r="AB1207" i="4"/>
  <c r="AA1207" i="4"/>
  <c r="W1207" i="4"/>
  <c r="V1207" i="4"/>
  <c r="U1207" i="4"/>
  <c r="T1207" i="4"/>
  <c r="S1207" i="4"/>
  <c r="R1207" i="4"/>
  <c r="Q1207" i="4"/>
  <c r="P1207" i="4"/>
  <c r="J1207" i="4"/>
  <c r="H1207" i="4"/>
  <c r="C1207" i="4"/>
  <c r="AD1206" i="4"/>
  <c r="AB1206" i="4"/>
  <c r="AA1206" i="4"/>
  <c r="W1206" i="4"/>
  <c r="V1206" i="4"/>
  <c r="U1206" i="4"/>
  <c r="T1206" i="4"/>
  <c r="S1206" i="4"/>
  <c r="R1206" i="4"/>
  <c r="Q1206" i="4"/>
  <c r="P1206" i="4"/>
  <c r="J1206" i="4"/>
  <c r="H1206" i="4"/>
  <c r="C1206" i="4"/>
  <c r="AD1205" i="4"/>
  <c r="AB1205" i="4"/>
  <c r="AA1205" i="4"/>
  <c r="W1205" i="4"/>
  <c r="V1205" i="4"/>
  <c r="U1205" i="4"/>
  <c r="T1205" i="4"/>
  <c r="S1205" i="4"/>
  <c r="R1205" i="4"/>
  <c r="Q1205" i="4"/>
  <c r="P1205" i="4"/>
  <c r="J1205" i="4"/>
  <c r="H1205" i="4"/>
  <c r="C1205" i="4"/>
  <c r="AD1204" i="4"/>
  <c r="AB1204" i="4"/>
  <c r="AA1204" i="4"/>
  <c r="W1204" i="4"/>
  <c r="V1204" i="4"/>
  <c r="U1204" i="4"/>
  <c r="T1204" i="4"/>
  <c r="S1204" i="4"/>
  <c r="R1204" i="4"/>
  <c r="Q1204" i="4"/>
  <c r="P1204" i="4"/>
  <c r="J1204" i="4"/>
  <c r="H1204" i="4"/>
  <c r="C1204" i="4"/>
  <c r="AD1203" i="4"/>
  <c r="AB1203" i="4"/>
  <c r="AA1203" i="4"/>
  <c r="W1203" i="4"/>
  <c r="V1203" i="4"/>
  <c r="U1203" i="4"/>
  <c r="T1203" i="4"/>
  <c r="S1203" i="4"/>
  <c r="R1203" i="4"/>
  <c r="Q1203" i="4"/>
  <c r="P1203" i="4"/>
  <c r="J1203" i="4"/>
  <c r="H1203" i="4"/>
  <c r="C1203" i="4"/>
  <c r="AD1202" i="4"/>
  <c r="AB1202" i="4"/>
  <c r="AA1202" i="4"/>
  <c r="W1202" i="4"/>
  <c r="V1202" i="4"/>
  <c r="U1202" i="4"/>
  <c r="T1202" i="4"/>
  <c r="S1202" i="4"/>
  <c r="R1202" i="4"/>
  <c r="Q1202" i="4"/>
  <c r="P1202" i="4"/>
  <c r="J1202" i="4"/>
  <c r="H1202" i="4"/>
  <c r="C1202" i="4"/>
  <c r="AD1201" i="4"/>
  <c r="AB1201" i="4"/>
  <c r="AA1201" i="4"/>
  <c r="W1201" i="4"/>
  <c r="V1201" i="4"/>
  <c r="U1201" i="4"/>
  <c r="T1201" i="4"/>
  <c r="S1201" i="4"/>
  <c r="R1201" i="4"/>
  <c r="Q1201" i="4"/>
  <c r="P1201" i="4"/>
  <c r="J1201" i="4"/>
  <c r="H1201" i="4"/>
  <c r="C1201" i="4"/>
  <c r="AD1200" i="4"/>
  <c r="AB1200" i="4"/>
  <c r="AA1200" i="4"/>
  <c r="W1200" i="4"/>
  <c r="V1200" i="4"/>
  <c r="U1200" i="4"/>
  <c r="T1200" i="4"/>
  <c r="S1200" i="4"/>
  <c r="R1200" i="4"/>
  <c r="Q1200" i="4"/>
  <c r="P1200" i="4"/>
  <c r="J1200" i="4"/>
  <c r="H1200" i="4"/>
  <c r="C1200" i="4"/>
  <c r="AD1199" i="4"/>
  <c r="AB1199" i="4"/>
  <c r="AA1199" i="4"/>
  <c r="W1199" i="4"/>
  <c r="V1199" i="4"/>
  <c r="U1199" i="4"/>
  <c r="T1199" i="4"/>
  <c r="S1199" i="4"/>
  <c r="R1199" i="4"/>
  <c r="Q1199" i="4"/>
  <c r="P1199" i="4"/>
  <c r="J1199" i="4"/>
  <c r="H1199" i="4"/>
  <c r="C1199" i="4"/>
  <c r="AD1198" i="4"/>
  <c r="AB1198" i="4"/>
  <c r="AA1198" i="4"/>
  <c r="W1198" i="4"/>
  <c r="V1198" i="4"/>
  <c r="U1198" i="4"/>
  <c r="T1198" i="4"/>
  <c r="S1198" i="4"/>
  <c r="R1198" i="4"/>
  <c r="Q1198" i="4"/>
  <c r="P1198" i="4"/>
  <c r="J1198" i="4"/>
  <c r="H1198" i="4"/>
  <c r="C1198" i="4"/>
  <c r="AD1197" i="4"/>
  <c r="AB1197" i="4"/>
  <c r="AA1197" i="4"/>
  <c r="W1197" i="4"/>
  <c r="V1197" i="4"/>
  <c r="U1197" i="4"/>
  <c r="T1197" i="4"/>
  <c r="S1197" i="4"/>
  <c r="R1197" i="4"/>
  <c r="Q1197" i="4"/>
  <c r="P1197" i="4"/>
  <c r="J1197" i="4"/>
  <c r="H1197" i="4"/>
  <c r="C1197" i="4"/>
  <c r="AD1196" i="4"/>
  <c r="AB1196" i="4"/>
  <c r="AA1196" i="4"/>
  <c r="W1196" i="4"/>
  <c r="V1196" i="4"/>
  <c r="U1196" i="4"/>
  <c r="T1196" i="4"/>
  <c r="S1196" i="4"/>
  <c r="R1196" i="4"/>
  <c r="Q1196" i="4"/>
  <c r="P1196" i="4"/>
  <c r="J1196" i="4"/>
  <c r="H1196" i="4"/>
  <c r="C1196" i="4"/>
  <c r="AD1195" i="4"/>
  <c r="AB1195" i="4"/>
  <c r="AA1195" i="4"/>
  <c r="W1195" i="4"/>
  <c r="V1195" i="4"/>
  <c r="U1195" i="4"/>
  <c r="T1195" i="4"/>
  <c r="S1195" i="4"/>
  <c r="R1195" i="4"/>
  <c r="Q1195" i="4"/>
  <c r="P1195" i="4"/>
  <c r="J1195" i="4"/>
  <c r="H1195" i="4"/>
  <c r="C1195" i="4"/>
  <c r="AD1194" i="4"/>
  <c r="AB1194" i="4"/>
  <c r="AA1194" i="4"/>
  <c r="W1194" i="4"/>
  <c r="V1194" i="4"/>
  <c r="U1194" i="4"/>
  <c r="T1194" i="4"/>
  <c r="S1194" i="4"/>
  <c r="R1194" i="4"/>
  <c r="Q1194" i="4"/>
  <c r="P1194" i="4"/>
  <c r="J1194" i="4"/>
  <c r="H1194" i="4"/>
  <c r="C1194" i="4"/>
  <c r="AD1193" i="4"/>
  <c r="AB1193" i="4"/>
  <c r="AA1193" i="4"/>
  <c r="W1193" i="4"/>
  <c r="V1193" i="4"/>
  <c r="U1193" i="4"/>
  <c r="T1193" i="4"/>
  <c r="S1193" i="4"/>
  <c r="R1193" i="4"/>
  <c r="Q1193" i="4"/>
  <c r="P1193" i="4"/>
  <c r="J1193" i="4"/>
  <c r="H1193" i="4"/>
  <c r="C1193" i="4"/>
  <c r="AD1192" i="4"/>
  <c r="AB1192" i="4"/>
  <c r="AA1192" i="4"/>
  <c r="W1192" i="4"/>
  <c r="V1192" i="4"/>
  <c r="U1192" i="4"/>
  <c r="T1192" i="4"/>
  <c r="S1192" i="4"/>
  <c r="R1192" i="4"/>
  <c r="Q1192" i="4"/>
  <c r="P1192" i="4"/>
  <c r="J1192" i="4"/>
  <c r="H1192" i="4"/>
  <c r="C1192" i="4"/>
  <c r="AD1191" i="4"/>
  <c r="AB1191" i="4"/>
  <c r="AA1191" i="4"/>
  <c r="W1191" i="4"/>
  <c r="V1191" i="4"/>
  <c r="U1191" i="4"/>
  <c r="T1191" i="4"/>
  <c r="S1191" i="4"/>
  <c r="R1191" i="4"/>
  <c r="Q1191" i="4"/>
  <c r="P1191" i="4"/>
  <c r="J1191" i="4"/>
  <c r="H1191" i="4"/>
  <c r="C1191" i="4"/>
  <c r="AD1190" i="4"/>
  <c r="AB1190" i="4"/>
  <c r="AA1190" i="4"/>
  <c r="W1190" i="4"/>
  <c r="V1190" i="4"/>
  <c r="U1190" i="4"/>
  <c r="T1190" i="4"/>
  <c r="S1190" i="4"/>
  <c r="R1190" i="4"/>
  <c r="Q1190" i="4"/>
  <c r="P1190" i="4"/>
  <c r="J1190" i="4"/>
  <c r="H1190" i="4"/>
  <c r="C1190" i="4"/>
  <c r="AD1189" i="4"/>
  <c r="AB1189" i="4"/>
  <c r="AA1189" i="4"/>
  <c r="W1189" i="4"/>
  <c r="V1189" i="4"/>
  <c r="U1189" i="4"/>
  <c r="T1189" i="4"/>
  <c r="S1189" i="4"/>
  <c r="R1189" i="4"/>
  <c r="Q1189" i="4"/>
  <c r="P1189" i="4"/>
  <c r="J1189" i="4"/>
  <c r="H1189" i="4"/>
  <c r="C1189" i="4"/>
  <c r="AD1188" i="4"/>
  <c r="AB1188" i="4"/>
  <c r="AA1188" i="4"/>
  <c r="W1188" i="4"/>
  <c r="V1188" i="4"/>
  <c r="U1188" i="4"/>
  <c r="T1188" i="4"/>
  <c r="S1188" i="4"/>
  <c r="R1188" i="4"/>
  <c r="Q1188" i="4"/>
  <c r="P1188" i="4"/>
  <c r="J1188" i="4"/>
  <c r="H1188" i="4"/>
  <c r="C1188" i="4"/>
  <c r="AD1187" i="4"/>
  <c r="AB1187" i="4"/>
  <c r="AA1187" i="4"/>
  <c r="W1187" i="4"/>
  <c r="V1187" i="4"/>
  <c r="U1187" i="4"/>
  <c r="T1187" i="4"/>
  <c r="S1187" i="4"/>
  <c r="R1187" i="4"/>
  <c r="Q1187" i="4"/>
  <c r="P1187" i="4"/>
  <c r="J1187" i="4"/>
  <c r="H1187" i="4"/>
  <c r="C1187" i="4"/>
  <c r="AD1186" i="4"/>
  <c r="AB1186" i="4"/>
  <c r="AA1186" i="4"/>
  <c r="W1186" i="4"/>
  <c r="V1186" i="4"/>
  <c r="U1186" i="4"/>
  <c r="T1186" i="4"/>
  <c r="S1186" i="4"/>
  <c r="R1186" i="4"/>
  <c r="Q1186" i="4"/>
  <c r="P1186" i="4"/>
  <c r="J1186" i="4"/>
  <c r="H1186" i="4"/>
  <c r="C1186" i="4"/>
  <c r="AD1185" i="4"/>
  <c r="AB1185" i="4"/>
  <c r="AA1185" i="4"/>
  <c r="W1185" i="4"/>
  <c r="V1185" i="4"/>
  <c r="U1185" i="4"/>
  <c r="T1185" i="4"/>
  <c r="S1185" i="4"/>
  <c r="R1185" i="4"/>
  <c r="Q1185" i="4"/>
  <c r="P1185" i="4"/>
  <c r="J1185" i="4"/>
  <c r="H1185" i="4"/>
  <c r="C1185" i="4"/>
  <c r="AD1184" i="4"/>
  <c r="AB1184" i="4"/>
  <c r="AA1184" i="4"/>
  <c r="W1184" i="4"/>
  <c r="V1184" i="4"/>
  <c r="U1184" i="4"/>
  <c r="T1184" i="4"/>
  <c r="S1184" i="4"/>
  <c r="R1184" i="4"/>
  <c r="Q1184" i="4"/>
  <c r="P1184" i="4"/>
  <c r="J1184" i="4"/>
  <c r="H1184" i="4"/>
  <c r="C1184" i="4"/>
  <c r="AD1183" i="4"/>
  <c r="AB1183" i="4"/>
  <c r="AA1183" i="4"/>
  <c r="W1183" i="4"/>
  <c r="V1183" i="4"/>
  <c r="U1183" i="4"/>
  <c r="T1183" i="4"/>
  <c r="S1183" i="4"/>
  <c r="R1183" i="4"/>
  <c r="Q1183" i="4"/>
  <c r="P1183" i="4"/>
  <c r="J1183" i="4"/>
  <c r="H1183" i="4"/>
  <c r="C1183" i="4"/>
  <c r="AD1182" i="4"/>
  <c r="AB1182" i="4"/>
  <c r="AA1182" i="4"/>
  <c r="W1182" i="4"/>
  <c r="V1182" i="4"/>
  <c r="U1182" i="4"/>
  <c r="T1182" i="4"/>
  <c r="S1182" i="4"/>
  <c r="R1182" i="4"/>
  <c r="Q1182" i="4"/>
  <c r="P1182" i="4"/>
  <c r="J1182" i="4"/>
  <c r="H1182" i="4"/>
  <c r="C1182" i="4"/>
  <c r="AD1181" i="4"/>
  <c r="AB1181" i="4"/>
  <c r="AA1181" i="4"/>
  <c r="W1181" i="4"/>
  <c r="V1181" i="4"/>
  <c r="U1181" i="4"/>
  <c r="T1181" i="4"/>
  <c r="S1181" i="4"/>
  <c r="R1181" i="4"/>
  <c r="Q1181" i="4"/>
  <c r="P1181" i="4"/>
  <c r="J1181" i="4"/>
  <c r="H1181" i="4"/>
  <c r="C1181" i="4"/>
  <c r="AD1180" i="4"/>
  <c r="AB1180" i="4"/>
  <c r="AA1180" i="4"/>
  <c r="W1180" i="4"/>
  <c r="V1180" i="4"/>
  <c r="U1180" i="4"/>
  <c r="T1180" i="4"/>
  <c r="S1180" i="4"/>
  <c r="R1180" i="4"/>
  <c r="Q1180" i="4"/>
  <c r="P1180" i="4"/>
  <c r="J1180" i="4"/>
  <c r="H1180" i="4"/>
  <c r="C1180" i="4"/>
  <c r="AD1179" i="4"/>
  <c r="AB1179" i="4"/>
  <c r="AA1179" i="4"/>
  <c r="W1179" i="4"/>
  <c r="V1179" i="4"/>
  <c r="U1179" i="4"/>
  <c r="T1179" i="4"/>
  <c r="S1179" i="4"/>
  <c r="R1179" i="4"/>
  <c r="Q1179" i="4"/>
  <c r="P1179" i="4"/>
  <c r="J1179" i="4"/>
  <c r="H1179" i="4"/>
  <c r="C1179" i="4"/>
  <c r="AD1178" i="4"/>
  <c r="AB1178" i="4"/>
  <c r="AA1178" i="4"/>
  <c r="W1178" i="4"/>
  <c r="V1178" i="4"/>
  <c r="U1178" i="4"/>
  <c r="T1178" i="4"/>
  <c r="S1178" i="4"/>
  <c r="R1178" i="4"/>
  <c r="Q1178" i="4"/>
  <c r="P1178" i="4"/>
  <c r="J1178" i="4"/>
  <c r="H1178" i="4"/>
  <c r="C1178" i="4"/>
  <c r="AD1177" i="4"/>
  <c r="AB1177" i="4"/>
  <c r="AA1177" i="4"/>
  <c r="W1177" i="4"/>
  <c r="V1177" i="4"/>
  <c r="U1177" i="4"/>
  <c r="T1177" i="4"/>
  <c r="S1177" i="4"/>
  <c r="R1177" i="4"/>
  <c r="Q1177" i="4"/>
  <c r="P1177" i="4"/>
  <c r="J1177" i="4"/>
  <c r="H1177" i="4"/>
  <c r="C1177" i="4"/>
  <c r="AD1176" i="4"/>
  <c r="AB1176" i="4"/>
  <c r="AA1176" i="4"/>
  <c r="W1176" i="4"/>
  <c r="V1176" i="4"/>
  <c r="U1176" i="4"/>
  <c r="T1176" i="4"/>
  <c r="S1176" i="4"/>
  <c r="R1176" i="4"/>
  <c r="Q1176" i="4"/>
  <c r="P1176" i="4"/>
  <c r="J1176" i="4"/>
  <c r="H1176" i="4"/>
  <c r="C1176" i="4"/>
  <c r="AD1175" i="4"/>
  <c r="AB1175" i="4"/>
  <c r="AA1175" i="4"/>
  <c r="W1175" i="4"/>
  <c r="V1175" i="4"/>
  <c r="U1175" i="4"/>
  <c r="T1175" i="4"/>
  <c r="S1175" i="4"/>
  <c r="R1175" i="4"/>
  <c r="Q1175" i="4"/>
  <c r="P1175" i="4"/>
  <c r="J1175" i="4"/>
  <c r="H1175" i="4"/>
  <c r="C1175" i="4"/>
  <c r="AD1174" i="4"/>
  <c r="AB1174" i="4"/>
  <c r="AA1174" i="4"/>
  <c r="W1174" i="4"/>
  <c r="V1174" i="4"/>
  <c r="U1174" i="4"/>
  <c r="T1174" i="4"/>
  <c r="S1174" i="4"/>
  <c r="R1174" i="4"/>
  <c r="Q1174" i="4"/>
  <c r="P1174" i="4"/>
  <c r="J1174" i="4"/>
  <c r="H1174" i="4"/>
  <c r="C1174" i="4"/>
  <c r="AD1173" i="4"/>
  <c r="AB1173" i="4"/>
  <c r="AA1173" i="4"/>
  <c r="W1173" i="4"/>
  <c r="V1173" i="4"/>
  <c r="U1173" i="4"/>
  <c r="T1173" i="4"/>
  <c r="S1173" i="4"/>
  <c r="R1173" i="4"/>
  <c r="Q1173" i="4"/>
  <c r="P1173" i="4"/>
  <c r="J1173" i="4"/>
  <c r="H1173" i="4"/>
  <c r="C1173" i="4"/>
  <c r="AD1172" i="4"/>
  <c r="AB1172" i="4"/>
  <c r="AA1172" i="4"/>
  <c r="W1172" i="4"/>
  <c r="V1172" i="4"/>
  <c r="U1172" i="4"/>
  <c r="T1172" i="4"/>
  <c r="S1172" i="4"/>
  <c r="R1172" i="4"/>
  <c r="Q1172" i="4"/>
  <c r="P1172" i="4"/>
  <c r="J1172" i="4"/>
  <c r="H1172" i="4"/>
  <c r="C1172" i="4"/>
  <c r="AD1171" i="4"/>
  <c r="AB1171" i="4"/>
  <c r="AA1171" i="4"/>
  <c r="W1171" i="4"/>
  <c r="V1171" i="4"/>
  <c r="U1171" i="4"/>
  <c r="T1171" i="4"/>
  <c r="S1171" i="4"/>
  <c r="R1171" i="4"/>
  <c r="Q1171" i="4"/>
  <c r="P1171" i="4"/>
  <c r="J1171" i="4"/>
  <c r="H1171" i="4"/>
  <c r="C1171" i="4"/>
  <c r="AD1170" i="4"/>
  <c r="AB1170" i="4"/>
  <c r="AA1170" i="4"/>
  <c r="W1170" i="4"/>
  <c r="V1170" i="4"/>
  <c r="U1170" i="4"/>
  <c r="T1170" i="4"/>
  <c r="S1170" i="4"/>
  <c r="R1170" i="4"/>
  <c r="Q1170" i="4"/>
  <c r="P1170" i="4"/>
  <c r="J1170" i="4"/>
  <c r="H1170" i="4"/>
  <c r="C1170" i="4"/>
  <c r="AD1169" i="4"/>
  <c r="AB1169" i="4"/>
  <c r="AA1169" i="4"/>
  <c r="W1169" i="4"/>
  <c r="V1169" i="4"/>
  <c r="U1169" i="4"/>
  <c r="T1169" i="4"/>
  <c r="S1169" i="4"/>
  <c r="R1169" i="4"/>
  <c r="Q1169" i="4"/>
  <c r="P1169" i="4"/>
  <c r="J1169" i="4"/>
  <c r="H1169" i="4"/>
  <c r="C1169" i="4"/>
  <c r="AD1168" i="4"/>
  <c r="AB1168" i="4"/>
  <c r="AA1168" i="4"/>
  <c r="W1168" i="4"/>
  <c r="V1168" i="4"/>
  <c r="U1168" i="4"/>
  <c r="T1168" i="4"/>
  <c r="S1168" i="4"/>
  <c r="R1168" i="4"/>
  <c r="Q1168" i="4"/>
  <c r="P1168" i="4"/>
  <c r="J1168" i="4"/>
  <c r="H1168" i="4"/>
  <c r="C1168" i="4"/>
  <c r="AD1167" i="4"/>
  <c r="AB1167" i="4"/>
  <c r="AA1167" i="4"/>
  <c r="W1167" i="4"/>
  <c r="V1167" i="4"/>
  <c r="U1167" i="4"/>
  <c r="T1167" i="4"/>
  <c r="S1167" i="4"/>
  <c r="R1167" i="4"/>
  <c r="Q1167" i="4"/>
  <c r="P1167" i="4"/>
  <c r="J1167" i="4"/>
  <c r="H1167" i="4"/>
  <c r="C1167" i="4"/>
  <c r="AD1166" i="4"/>
  <c r="AB1166" i="4"/>
  <c r="AA1166" i="4"/>
  <c r="W1166" i="4"/>
  <c r="V1166" i="4"/>
  <c r="U1166" i="4"/>
  <c r="T1166" i="4"/>
  <c r="S1166" i="4"/>
  <c r="R1166" i="4"/>
  <c r="Q1166" i="4"/>
  <c r="P1166" i="4"/>
  <c r="J1166" i="4"/>
  <c r="H1166" i="4"/>
  <c r="C1166" i="4"/>
  <c r="AD1165" i="4"/>
  <c r="AB1165" i="4"/>
  <c r="AA1165" i="4"/>
  <c r="W1165" i="4"/>
  <c r="V1165" i="4"/>
  <c r="U1165" i="4"/>
  <c r="T1165" i="4"/>
  <c r="S1165" i="4"/>
  <c r="R1165" i="4"/>
  <c r="Q1165" i="4"/>
  <c r="P1165" i="4"/>
  <c r="J1165" i="4"/>
  <c r="H1165" i="4"/>
  <c r="C1165" i="4"/>
  <c r="AD1164" i="4"/>
  <c r="AB1164" i="4"/>
  <c r="AA1164" i="4"/>
  <c r="W1164" i="4"/>
  <c r="V1164" i="4"/>
  <c r="U1164" i="4"/>
  <c r="T1164" i="4"/>
  <c r="S1164" i="4"/>
  <c r="R1164" i="4"/>
  <c r="Q1164" i="4"/>
  <c r="P1164" i="4"/>
  <c r="J1164" i="4"/>
  <c r="H1164" i="4"/>
  <c r="C1164" i="4"/>
  <c r="AD1163" i="4"/>
  <c r="AB1163" i="4"/>
  <c r="AA1163" i="4"/>
  <c r="W1163" i="4"/>
  <c r="V1163" i="4"/>
  <c r="U1163" i="4"/>
  <c r="T1163" i="4"/>
  <c r="S1163" i="4"/>
  <c r="R1163" i="4"/>
  <c r="Q1163" i="4"/>
  <c r="P1163" i="4"/>
  <c r="J1163" i="4"/>
  <c r="H1163" i="4"/>
  <c r="C1163" i="4"/>
  <c r="AD1162" i="4"/>
  <c r="AB1162" i="4"/>
  <c r="AA1162" i="4"/>
  <c r="W1162" i="4"/>
  <c r="V1162" i="4"/>
  <c r="U1162" i="4"/>
  <c r="T1162" i="4"/>
  <c r="S1162" i="4"/>
  <c r="R1162" i="4"/>
  <c r="Q1162" i="4"/>
  <c r="P1162" i="4"/>
  <c r="J1162" i="4"/>
  <c r="H1162" i="4"/>
  <c r="C1162" i="4"/>
  <c r="AD1161" i="4"/>
  <c r="AB1161" i="4"/>
  <c r="AA1161" i="4"/>
  <c r="W1161" i="4"/>
  <c r="V1161" i="4"/>
  <c r="U1161" i="4"/>
  <c r="T1161" i="4"/>
  <c r="S1161" i="4"/>
  <c r="R1161" i="4"/>
  <c r="Q1161" i="4"/>
  <c r="P1161" i="4"/>
  <c r="J1161" i="4"/>
  <c r="H1161" i="4"/>
  <c r="C1161" i="4"/>
  <c r="AD1160" i="4"/>
  <c r="AB1160" i="4"/>
  <c r="AA1160" i="4"/>
  <c r="W1160" i="4"/>
  <c r="V1160" i="4"/>
  <c r="U1160" i="4"/>
  <c r="T1160" i="4"/>
  <c r="S1160" i="4"/>
  <c r="R1160" i="4"/>
  <c r="Q1160" i="4"/>
  <c r="P1160" i="4"/>
  <c r="J1160" i="4"/>
  <c r="H1160" i="4"/>
  <c r="C1160" i="4"/>
  <c r="AD1159" i="4"/>
  <c r="AB1159" i="4"/>
  <c r="AA1159" i="4"/>
  <c r="W1159" i="4"/>
  <c r="V1159" i="4"/>
  <c r="U1159" i="4"/>
  <c r="T1159" i="4"/>
  <c r="S1159" i="4"/>
  <c r="R1159" i="4"/>
  <c r="Q1159" i="4"/>
  <c r="P1159" i="4"/>
  <c r="J1159" i="4"/>
  <c r="H1159" i="4"/>
  <c r="C1159" i="4"/>
  <c r="AD1158" i="4"/>
  <c r="AB1158" i="4"/>
  <c r="AA1158" i="4"/>
  <c r="W1158" i="4"/>
  <c r="V1158" i="4"/>
  <c r="U1158" i="4"/>
  <c r="T1158" i="4"/>
  <c r="S1158" i="4"/>
  <c r="R1158" i="4"/>
  <c r="Q1158" i="4"/>
  <c r="P1158" i="4"/>
  <c r="J1158" i="4"/>
  <c r="H1158" i="4"/>
  <c r="C1158" i="4"/>
  <c r="AD1157" i="4"/>
  <c r="AB1157" i="4"/>
  <c r="AA1157" i="4"/>
  <c r="W1157" i="4"/>
  <c r="V1157" i="4"/>
  <c r="U1157" i="4"/>
  <c r="T1157" i="4"/>
  <c r="S1157" i="4"/>
  <c r="R1157" i="4"/>
  <c r="Q1157" i="4"/>
  <c r="P1157" i="4"/>
  <c r="J1157" i="4"/>
  <c r="H1157" i="4"/>
  <c r="C1157" i="4"/>
  <c r="AD1156" i="4"/>
  <c r="AB1156" i="4"/>
  <c r="AA1156" i="4"/>
  <c r="W1156" i="4"/>
  <c r="V1156" i="4"/>
  <c r="U1156" i="4"/>
  <c r="T1156" i="4"/>
  <c r="S1156" i="4"/>
  <c r="R1156" i="4"/>
  <c r="Q1156" i="4"/>
  <c r="P1156" i="4"/>
  <c r="J1156" i="4"/>
  <c r="H1156" i="4"/>
  <c r="C1156" i="4"/>
  <c r="AD1155" i="4"/>
  <c r="AB1155" i="4"/>
  <c r="AA1155" i="4"/>
  <c r="W1155" i="4"/>
  <c r="V1155" i="4"/>
  <c r="U1155" i="4"/>
  <c r="T1155" i="4"/>
  <c r="S1155" i="4"/>
  <c r="R1155" i="4"/>
  <c r="Q1155" i="4"/>
  <c r="P1155" i="4"/>
  <c r="J1155" i="4"/>
  <c r="H1155" i="4"/>
  <c r="C1155" i="4"/>
  <c r="AD1154" i="4"/>
  <c r="AB1154" i="4"/>
  <c r="AA1154" i="4"/>
  <c r="W1154" i="4"/>
  <c r="V1154" i="4"/>
  <c r="U1154" i="4"/>
  <c r="T1154" i="4"/>
  <c r="S1154" i="4"/>
  <c r="R1154" i="4"/>
  <c r="Q1154" i="4"/>
  <c r="P1154" i="4"/>
  <c r="J1154" i="4"/>
  <c r="H1154" i="4"/>
  <c r="C1154" i="4"/>
  <c r="AD1153" i="4"/>
  <c r="AB1153" i="4"/>
  <c r="AA1153" i="4"/>
  <c r="W1153" i="4"/>
  <c r="V1153" i="4"/>
  <c r="U1153" i="4"/>
  <c r="T1153" i="4"/>
  <c r="S1153" i="4"/>
  <c r="R1153" i="4"/>
  <c r="Q1153" i="4"/>
  <c r="P1153" i="4"/>
  <c r="J1153" i="4"/>
  <c r="H1153" i="4"/>
  <c r="C1153" i="4"/>
  <c r="AD1152" i="4"/>
  <c r="AB1152" i="4"/>
  <c r="AA1152" i="4"/>
  <c r="W1152" i="4"/>
  <c r="V1152" i="4"/>
  <c r="U1152" i="4"/>
  <c r="T1152" i="4"/>
  <c r="S1152" i="4"/>
  <c r="R1152" i="4"/>
  <c r="Q1152" i="4"/>
  <c r="P1152" i="4"/>
  <c r="J1152" i="4"/>
  <c r="H1152" i="4"/>
  <c r="C1152" i="4"/>
  <c r="AD1151" i="4"/>
  <c r="AB1151" i="4"/>
  <c r="AA1151" i="4"/>
  <c r="W1151" i="4"/>
  <c r="V1151" i="4"/>
  <c r="U1151" i="4"/>
  <c r="T1151" i="4"/>
  <c r="S1151" i="4"/>
  <c r="R1151" i="4"/>
  <c r="Q1151" i="4"/>
  <c r="P1151" i="4"/>
  <c r="J1151" i="4"/>
  <c r="H1151" i="4"/>
  <c r="C1151" i="4"/>
  <c r="AD1150" i="4"/>
  <c r="AB1150" i="4"/>
  <c r="AA1150" i="4"/>
  <c r="W1150" i="4"/>
  <c r="V1150" i="4"/>
  <c r="U1150" i="4"/>
  <c r="T1150" i="4"/>
  <c r="S1150" i="4"/>
  <c r="R1150" i="4"/>
  <c r="Q1150" i="4"/>
  <c r="P1150" i="4"/>
  <c r="J1150" i="4"/>
  <c r="H1150" i="4"/>
  <c r="C1150" i="4"/>
  <c r="AD1149" i="4"/>
  <c r="AB1149" i="4"/>
  <c r="AA1149" i="4"/>
  <c r="W1149" i="4"/>
  <c r="V1149" i="4"/>
  <c r="U1149" i="4"/>
  <c r="T1149" i="4"/>
  <c r="S1149" i="4"/>
  <c r="R1149" i="4"/>
  <c r="Q1149" i="4"/>
  <c r="P1149" i="4"/>
  <c r="J1149" i="4"/>
  <c r="H1149" i="4"/>
  <c r="C1149" i="4"/>
  <c r="AD1148" i="4"/>
  <c r="AB1148" i="4"/>
  <c r="AA1148" i="4"/>
  <c r="W1148" i="4"/>
  <c r="V1148" i="4"/>
  <c r="U1148" i="4"/>
  <c r="T1148" i="4"/>
  <c r="S1148" i="4"/>
  <c r="R1148" i="4"/>
  <c r="Q1148" i="4"/>
  <c r="P1148" i="4"/>
  <c r="J1148" i="4"/>
  <c r="H1148" i="4"/>
  <c r="C1148" i="4"/>
  <c r="AD1147" i="4"/>
  <c r="AB1147" i="4"/>
  <c r="AA1147" i="4"/>
  <c r="W1147" i="4"/>
  <c r="V1147" i="4"/>
  <c r="U1147" i="4"/>
  <c r="T1147" i="4"/>
  <c r="S1147" i="4"/>
  <c r="R1147" i="4"/>
  <c r="Q1147" i="4"/>
  <c r="P1147" i="4"/>
  <c r="J1147" i="4"/>
  <c r="H1147" i="4"/>
  <c r="C1147" i="4"/>
  <c r="AD1146" i="4"/>
  <c r="AB1146" i="4"/>
  <c r="AA1146" i="4"/>
  <c r="W1146" i="4"/>
  <c r="V1146" i="4"/>
  <c r="U1146" i="4"/>
  <c r="T1146" i="4"/>
  <c r="S1146" i="4"/>
  <c r="R1146" i="4"/>
  <c r="Q1146" i="4"/>
  <c r="P1146" i="4"/>
  <c r="J1146" i="4"/>
  <c r="H1146" i="4"/>
  <c r="C1146" i="4"/>
  <c r="AD1145" i="4"/>
  <c r="AB1145" i="4"/>
  <c r="AA1145" i="4"/>
  <c r="W1145" i="4"/>
  <c r="V1145" i="4"/>
  <c r="U1145" i="4"/>
  <c r="T1145" i="4"/>
  <c r="S1145" i="4"/>
  <c r="R1145" i="4"/>
  <c r="Q1145" i="4"/>
  <c r="P1145" i="4"/>
  <c r="J1145" i="4"/>
  <c r="H1145" i="4"/>
  <c r="C1145" i="4"/>
  <c r="AD1144" i="4"/>
  <c r="AB1144" i="4"/>
  <c r="AA1144" i="4"/>
  <c r="W1144" i="4"/>
  <c r="V1144" i="4"/>
  <c r="U1144" i="4"/>
  <c r="T1144" i="4"/>
  <c r="S1144" i="4"/>
  <c r="R1144" i="4"/>
  <c r="Q1144" i="4"/>
  <c r="P1144" i="4"/>
  <c r="J1144" i="4"/>
  <c r="H1144" i="4"/>
  <c r="C1144" i="4"/>
  <c r="AD1143" i="4"/>
  <c r="AB1143" i="4"/>
  <c r="AA1143" i="4"/>
  <c r="W1143" i="4"/>
  <c r="V1143" i="4"/>
  <c r="U1143" i="4"/>
  <c r="T1143" i="4"/>
  <c r="S1143" i="4"/>
  <c r="R1143" i="4"/>
  <c r="Q1143" i="4"/>
  <c r="P1143" i="4"/>
  <c r="J1143" i="4"/>
  <c r="H1143" i="4"/>
  <c r="C1143" i="4"/>
  <c r="AD1142" i="4"/>
  <c r="AB1142" i="4"/>
  <c r="AA1142" i="4"/>
  <c r="W1142" i="4"/>
  <c r="V1142" i="4"/>
  <c r="U1142" i="4"/>
  <c r="T1142" i="4"/>
  <c r="S1142" i="4"/>
  <c r="R1142" i="4"/>
  <c r="Q1142" i="4"/>
  <c r="P1142" i="4"/>
  <c r="J1142" i="4"/>
  <c r="H1142" i="4"/>
  <c r="C1142" i="4"/>
  <c r="AD1141" i="4"/>
  <c r="AB1141" i="4"/>
  <c r="AA1141" i="4"/>
  <c r="W1141" i="4"/>
  <c r="V1141" i="4"/>
  <c r="U1141" i="4"/>
  <c r="T1141" i="4"/>
  <c r="S1141" i="4"/>
  <c r="R1141" i="4"/>
  <c r="Q1141" i="4"/>
  <c r="P1141" i="4"/>
  <c r="J1141" i="4"/>
  <c r="H1141" i="4"/>
  <c r="C1141" i="4"/>
  <c r="AD1140" i="4"/>
  <c r="AB1140" i="4"/>
  <c r="AA1140" i="4"/>
  <c r="W1140" i="4"/>
  <c r="V1140" i="4"/>
  <c r="U1140" i="4"/>
  <c r="T1140" i="4"/>
  <c r="S1140" i="4"/>
  <c r="R1140" i="4"/>
  <c r="Q1140" i="4"/>
  <c r="P1140" i="4"/>
  <c r="J1140" i="4"/>
  <c r="H1140" i="4"/>
  <c r="C1140" i="4"/>
  <c r="AD1139" i="4"/>
  <c r="AB1139" i="4"/>
  <c r="AA1139" i="4"/>
  <c r="W1139" i="4"/>
  <c r="V1139" i="4"/>
  <c r="U1139" i="4"/>
  <c r="T1139" i="4"/>
  <c r="S1139" i="4"/>
  <c r="R1139" i="4"/>
  <c r="Q1139" i="4"/>
  <c r="P1139" i="4"/>
  <c r="J1139" i="4"/>
  <c r="H1139" i="4"/>
  <c r="C1139" i="4"/>
  <c r="AD1138" i="4"/>
  <c r="AB1138" i="4"/>
  <c r="AA1138" i="4"/>
  <c r="W1138" i="4"/>
  <c r="V1138" i="4"/>
  <c r="U1138" i="4"/>
  <c r="T1138" i="4"/>
  <c r="S1138" i="4"/>
  <c r="R1138" i="4"/>
  <c r="Q1138" i="4"/>
  <c r="P1138" i="4"/>
  <c r="J1138" i="4"/>
  <c r="H1138" i="4"/>
  <c r="C1138" i="4"/>
  <c r="AD1137" i="4"/>
  <c r="AB1137" i="4"/>
  <c r="AA1137" i="4"/>
  <c r="W1137" i="4"/>
  <c r="V1137" i="4"/>
  <c r="U1137" i="4"/>
  <c r="T1137" i="4"/>
  <c r="S1137" i="4"/>
  <c r="R1137" i="4"/>
  <c r="Q1137" i="4"/>
  <c r="P1137" i="4"/>
  <c r="J1137" i="4"/>
  <c r="H1137" i="4"/>
  <c r="C1137" i="4"/>
  <c r="AD1136" i="4"/>
  <c r="AB1136" i="4"/>
  <c r="AA1136" i="4"/>
  <c r="W1136" i="4"/>
  <c r="V1136" i="4"/>
  <c r="U1136" i="4"/>
  <c r="T1136" i="4"/>
  <c r="S1136" i="4"/>
  <c r="R1136" i="4"/>
  <c r="Q1136" i="4"/>
  <c r="P1136" i="4"/>
  <c r="J1136" i="4"/>
  <c r="H1136" i="4"/>
  <c r="C1136" i="4"/>
  <c r="AD1135" i="4"/>
  <c r="AB1135" i="4"/>
  <c r="AA1135" i="4"/>
  <c r="W1135" i="4"/>
  <c r="V1135" i="4"/>
  <c r="U1135" i="4"/>
  <c r="T1135" i="4"/>
  <c r="S1135" i="4"/>
  <c r="R1135" i="4"/>
  <c r="Q1135" i="4"/>
  <c r="P1135" i="4"/>
  <c r="J1135" i="4"/>
  <c r="H1135" i="4"/>
  <c r="C1135" i="4"/>
  <c r="AD1134" i="4"/>
  <c r="AB1134" i="4"/>
  <c r="AA1134" i="4"/>
  <c r="W1134" i="4"/>
  <c r="V1134" i="4"/>
  <c r="U1134" i="4"/>
  <c r="T1134" i="4"/>
  <c r="S1134" i="4"/>
  <c r="R1134" i="4"/>
  <c r="Q1134" i="4"/>
  <c r="P1134" i="4"/>
  <c r="J1134" i="4"/>
  <c r="H1134" i="4"/>
  <c r="C1134" i="4"/>
  <c r="AD1133" i="4"/>
  <c r="AB1133" i="4"/>
  <c r="AA1133" i="4"/>
  <c r="W1133" i="4"/>
  <c r="V1133" i="4"/>
  <c r="U1133" i="4"/>
  <c r="T1133" i="4"/>
  <c r="S1133" i="4"/>
  <c r="R1133" i="4"/>
  <c r="Q1133" i="4"/>
  <c r="P1133" i="4"/>
  <c r="J1133" i="4"/>
  <c r="H1133" i="4"/>
  <c r="C1133" i="4"/>
  <c r="AD1132" i="4"/>
  <c r="AB1132" i="4"/>
  <c r="AA1132" i="4"/>
  <c r="W1132" i="4"/>
  <c r="V1132" i="4"/>
  <c r="U1132" i="4"/>
  <c r="T1132" i="4"/>
  <c r="S1132" i="4"/>
  <c r="R1132" i="4"/>
  <c r="Q1132" i="4"/>
  <c r="P1132" i="4"/>
  <c r="J1132" i="4"/>
  <c r="H1132" i="4"/>
  <c r="C1132" i="4"/>
  <c r="AD1131" i="4"/>
  <c r="AB1131" i="4"/>
  <c r="AA1131" i="4"/>
  <c r="W1131" i="4"/>
  <c r="V1131" i="4"/>
  <c r="U1131" i="4"/>
  <c r="T1131" i="4"/>
  <c r="S1131" i="4"/>
  <c r="R1131" i="4"/>
  <c r="Q1131" i="4"/>
  <c r="P1131" i="4"/>
  <c r="J1131" i="4"/>
  <c r="H1131" i="4"/>
  <c r="C1131" i="4"/>
  <c r="AD1130" i="4"/>
  <c r="AB1130" i="4"/>
  <c r="AA1130" i="4"/>
  <c r="W1130" i="4"/>
  <c r="V1130" i="4"/>
  <c r="U1130" i="4"/>
  <c r="T1130" i="4"/>
  <c r="S1130" i="4"/>
  <c r="R1130" i="4"/>
  <c r="Q1130" i="4"/>
  <c r="P1130" i="4"/>
  <c r="J1130" i="4"/>
  <c r="H1130" i="4"/>
  <c r="C1130" i="4"/>
  <c r="AD1129" i="4"/>
  <c r="AB1129" i="4"/>
  <c r="AA1129" i="4"/>
  <c r="W1129" i="4"/>
  <c r="V1129" i="4"/>
  <c r="U1129" i="4"/>
  <c r="T1129" i="4"/>
  <c r="S1129" i="4"/>
  <c r="R1129" i="4"/>
  <c r="Q1129" i="4"/>
  <c r="P1129" i="4"/>
  <c r="J1129" i="4"/>
  <c r="H1129" i="4"/>
  <c r="C1129" i="4"/>
  <c r="AD1128" i="4"/>
  <c r="AB1128" i="4"/>
  <c r="AA1128" i="4"/>
  <c r="W1128" i="4"/>
  <c r="V1128" i="4"/>
  <c r="U1128" i="4"/>
  <c r="T1128" i="4"/>
  <c r="S1128" i="4"/>
  <c r="R1128" i="4"/>
  <c r="Q1128" i="4"/>
  <c r="P1128" i="4"/>
  <c r="J1128" i="4"/>
  <c r="H1128" i="4"/>
  <c r="C1128" i="4"/>
  <c r="AD1127" i="4"/>
  <c r="AB1127" i="4"/>
  <c r="AA1127" i="4"/>
  <c r="W1127" i="4"/>
  <c r="V1127" i="4"/>
  <c r="U1127" i="4"/>
  <c r="T1127" i="4"/>
  <c r="S1127" i="4"/>
  <c r="R1127" i="4"/>
  <c r="Q1127" i="4"/>
  <c r="P1127" i="4"/>
  <c r="J1127" i="4"/>
  <c r="H1127" i="4"/>
  <c r="C1127" i="4"/>
  <c r="AD1126" i="4"/>
  <c r="AB1126" i="4"/>
  <c r="AA1126" i="4"/>
  <c r="W1126" i="4"/>
  <c r="V1126" i="4"/>
  <c r="U1126" i="4"/>
  <c r="T1126" i="4"/>
  <c r="S1126" i="4"/>
  <c r="R1126" i="4"/>
  <c r="Q1126" i="4"/>
  <c r="P1126" i="4"/>
  <c r="J1126" i="4"/>
  <c r="H1126" i="4"/>
  <c r="C1126" i="4"/>
  <c r="AD1125" i="4"/>
  <c r="AB1125" i="4"/>
  <c r="AA1125" i="4"/>
  <c r="W1125" i="4"/>
  <c r="V1125" i="4"/>
  <c r="U1125" i="4"/>
  <c r="T1125" i="4"/>
  <c r="S1125" i="4"/>
  <c r="R1125" i="4"/>
  <c r="Q1125" i="4"/>
  <c r="P1125" i="4"/>
  <c r="J1125" i="4"/>
  <c r="H1125" i="4"/>
  <c r="C1125" i="4"/>
  <c r="AD1124" i="4"/>
  <c r="AB1124" i="4"/>
  <c r="AA1124" i="4"/>
  <c r="W1124" i="4"/>
  <c r="V1124" i="4"/>
  <c r="U1124" i="4"/>
  <c r="T1124" i="4"/>
  <c r="S1124" i="4"/>
  <c r="R1124" i="4"/>
  <c r="Q1124" i="4"/>
  <c r="P1124" i="4"/>
  <c r="J1124" i="4"/>
  <c r="H1124" i="4"/>
  <c r="C1124" i="4"/>
  <c r="AD1123" i="4"/>
  <c r="AB1123" i="4"/>
  <c r="AA1123" i="4"/>
  <c r="W1123" i="4"/>
  <c r="V1123" i="4"/>
  <c r="U1123" i="4"/>
  <c r="T1123" i="4"/>
  <c r="S1123" i="4"/>
  <c r="R1123" i="4"/>
  <c r="Q1123" i="4"/>
  <c r="P1123" i="4"/>
  <c r="J1123" i="4"/>
  <c r="H1123" i="4"/>
  <c r="C1123" i="4"/>
  <c r="AD1122" i="4"/>
  <c r="AB1122" i="4"/>
  <c r="AA1122" i="4"/>
  <c r="W1122" i="4"/>
  <c r="V1122" i="4"/>
  <c r="U1122" i="4"/>
  <c r="T1122" i="4"/>
  <c r="S1122" i="4"/>
  <c r="R1122" i="4"/>
  <c r="Q1122" i="4"/>
  <c r="P1122" i="4"/>
  <c r="J1122" i="4"/>
  <c r="H1122" i="4"/>
  <c r="C1122" i="4"/>
  <c r="AD1121" i="4"/>
  <c r="AB1121" i="4"/>
  <c r="AA1121" i="4"/>
  <c r="W1121" i="4"/>
  <c r="V1121" i="4"/>
  <c r="U1121" i="4"/>
  <c r="T1121" i="4"/>
  <c r="S1121" i="4"/>
  <c r="R1121" i="4"/>
  <c r="Q1121" i="4"/>
  <c r="P1121" i="4"/>
  <c r="J1121" i="4"/>
  <c r="H1121" i="4"/>
  <c r="C1121" i="4"/>
  <c r="AD1120" i="4"/>
  <c r="AB1120" i="4"/>
  <c r="AA1120" i="4"/>
  <c r="W1120" i="4"/>
  <c r="V1120" i="4"/>
  <c r="U1120" i="4"/>
  <c r="T1120" i="4"/>
  <c r="S1120" i="4"/>
  <c r="R1120" i="4"/>
  <c r="Q1120" i="4"/>
  <c r="P1120" i="4"/>
  <c r="J1120" i="4"/>
  <c r="H1120" i="4"/>
  <c r="C1120" i="4"/>
  <c r="AD1119" i="4"/>
  <c r="AB1119" i="4"/>
  <c r="AA1119" i="4"/>
  <c r="W1119" i="4"/>
  <c r="V1119" i="4"/>
  <c r="U1119" i="4"/>
  <c r="T1119" i="4"/>
  <c r="S1119" i="4"/>
  <c r="R1119" i="4"/>
  <c r="Q1119" i="4"/>
  <c r="P1119" i="4"/>
  <c r="J1119" i="4"/>
  <c r="H1119" i="4"/>
  <c r="C1119" i="4"/>
  <c r="AD1118" i="4"/>
  <c r="AB1118" i="4"/>
  <c r="AA1118" i="4"/>
  <c r="W1118" i="4"/>
  <c r="V1118" i="4"/>
  <c r="U1118" i="4"/>
  <c r="T1118" i="4"/>
  <c r="S1118" i="4"/>
  <c r="R1118" i="4"/>
  <c r="Q1118" i="4"/>
  <c r="P1118" i="4"/>
  <c r="J1118" i="4"/>
  <c r="H1118" i="4"/>
  <c r="C1118" i="4"/>
  <c r="AD1117" i="4"/>
  <c r="AB1117" i="4"/>
  <c r="AA1117" i="4"/>
  <c r="W1117" i="4"/>
  <c r="V1117" i="4"/>
  <c r="U1117" i="4"/>
  <c r="T1117" i="4"/>
  <c r="S1117" i="4"/>
  <c r="R1117" i="4"/>
  <c r="Q1117" i="4"/>
  <c r="P1117" i="4"/>
  <c r="J1117" i="4"/>
  <c r="H1117" i="4"/>
  <c r="C1117" i="4"/>
  <c r="AD1116" i="4"/>
  <c r="AB1116" i="4"/>
  <c r="AA1116" i="4"/>
  <c r="W1116" i="4"/>
  <c r="V1116" i="4"/>
  <c r="U1116" i="4"/>
  <c r="T1116" i="4"/>
  <c r="S1116" i="4"/>
  <c r="R1116" i="4"/>
  <c r="Q1116" i="4"/>
  <c r="P1116" i="4"/>
  <c r="J1116" i="4"/>
  <c r="H1116" i="4"/>
  <c r="C1116" i="4"/>
  <c r="AD1115" i="4"/>
  <c r="AB1115" i="4"/>
  <c r="AA1115" i="4"/>
  <c r="W1115" i="4"/>
  <c r="V1115" i="4"/>
  <c r="U1115" i="4"/>
  <c r="T1115" i="4"/>
  <c r="S1115" i="4"/>
  <c r="R1115" i="4"/>
  <c r="Q1115" i="4"/>
  <c r="P1115" i="4"/>
  <c r="J1115" i="4"/>
  <c r="H1115" i="4"/>
  <c r="C1115" i="4"/>
  <c r="AD1114" i="4"/>
  <c r="AB1114" i="4"/>
  <c r="AA1114" i="4"/>
  <c r="W1114" i="4"/>
  <c r="V1114" i="4"/>
  <c r="U1114" i="4"/>
  <c r="T1114" i="4"/>
  <c r="S1114" i="4"/>
  <c r="R1114" i="4"/>
  <c r="Q1114" i="4"/>
  <c r="P1114" i="4"/>
  <c r="J1114" i="4"/>
  <c r="H1114" i="4"/>
  <c r="C1114" i="4"/>
  <c r="AD1113" i="4"/>
  <c r="AB1113" i="4"/>
  <c r="AA1113" i="4"/>
  <c r="W1113" i="4"/>
  <c r="V1113" i="4"/>
  <c r="U1113" i="4"/>
  <c r="T1113" i="4"/>
  <c r="S1113" i="4"/>
  <c r="R1113" i="4"/>
  <c r="Q1113" i="4"/>
  <c r="P1113" i="4"/>
  <c r="J1113" i="4"/>
  <c r="H1113" i="4"/>
  <c r="C1113" i="4"/>
  <c r="AD1112" i="4"/>
  <c r="AB1112" i="4"/>
  <c r="AA1112" i="4"/>
  <c r="W1112" i="4"/>
  <c r="V1112" i="4"/>
  <c r="U1112" i="4"/>
  <c r="T1112" i="4"/>
  <c r="S1112" i="4"/>
  <c r="R1112" i="4"/>
  <c r="Q1112" i="4"/>
  <c r="P1112" i="4"/>
  <c r="J1112" i="4"/>
  <c r="H1112" i="4"/>
  <c r="C1112" i="4"/>
  <c r="AD1111" i="4"/>
  <c r="AB1111" i="4"/>
  <c r="AA1111" i="4"/>
  <c r="W1111" i="4"/>
  <c r="V1111" i="4"/>
  <c r="U1111" i="4"/>
  <c r="T1111" i="4"/>
  <c r="S1111" i="4"/>
  <c r="R1111" i="4"/>
  <c r="Q1111" i="4"/>
  <c r="P1111" i="4"/>
  <c r="J1111" i="4"/>
  <c r="H1111" i="4"/>
  <c r="C1111" i="4"/>
  <c r="AD1110" i="4"/>
  <c r="AB1110" i="4"/>
  <c r="AA1110" i="4"/>
  <c r="W1110" i="4"/>
  <c r="V1110" i="4"/>
  <c r="U1110" i="4"/>
  <c r="T1110" i="4"/>
  <c r="S1110" i="4"/>
  <c r="R1110" i="4"/>
  <c r="Q1110" i="4"/>
  <c r="P1110" i="4"/>
  <c r="J1110" i="4"/>
  <c r="H1110" i="4"/>
  <c r="C1110" i="4"/>
  <c r="AD1109" i="4"/>
  <c r="AB1109" i="4"/>
  <c r="AA1109" i="4"/>
  <c r="W1109" i="4"/>
  <c r="V1109" i="4"/>
  <c r="U1109" i="4"/>
  <c r="T1109" i="4"/>
  <c r="S1109" i="4"/>
  <c r="R1109" i="4"/>
  <c r="Q1109" i="4"/>
  <c r="P1109" i="4"/>
  <c r="J1109" i="4"/>
  <c r="H1109" i="4"/>
  <c r="C1109" i="4"/>
  <c r="AD1108" i="4"/>
  <c r="AB1108" i="4"/>
  <c r="AA1108" i="4"/>
  <c r="W1108" i="4"/>
  <c r="V1108" i="4"/>
  <c r="U1108" i="4"/>
  <c r="T1108" i="4"/>
  <c r="S1108" i="4"/>
  <c r="R1108" i="4"/>
  <c r="Q1108" i="4"/>
  <c r="P1108" i="4"/>
  <c r="J1108" i="4"/>
  <c r="H1108" i="4"/>
  <c r="C1108" i="4"/>
  <c r="AD1107" i="4"/>
  <c r="AB1107" i="4"/>
  <c r="AA1107" i="4"/>
  <c r="W1107" i="4"/>
  <c r="V1107" i="4"/>
  <c r="U1107" i="4"/>
  <c r="T1107" i="4"/>
  <c r="S1107" i="4"/>
  <c r="R1107" i="4"/>
  <c r="Q1107" i="4"/>
  <c r="P1107" i="4"/>
  <c r="J1107" i="4"/>
  <c r="H1107" i="4"/>
  <c r="C1107" i="4"/>
  <c r="AD1106" i="4"/>
  <c r="AB1106" i="4"/>
  <c r="AA1106" i="4"/>
  <c r="W1106" i="4"/>
  <c r="V1106" i="4"/>
  <c r="U1106" i="4"/>
  <c r="T1106" i="4"/>
  <c r="S1106" i="4"/>
  <c r="R1106" i="4"/>
  <c r="Q1106" i="4"/>
  <c r="P1106" i="4"/>
  <c r="J1106" i="4"/>
  <c r="H1106" i="4"/>
  <c r="C1106" i="4"/>
  <c r="AD1105" i="4"/>
  <c r="AB1105" i="4"/>
  <c r="AA1105" i="4"/>
  <c r="W1105" i="4"/>
  <c r="V1105" i="4"/>
  <c r="U1105" i="4"/>
  <c r="T1105" i="4"/>
  <c r="S1105" i="4"/>
  <c r="R1105" i="4"/>
  <c r="Q1105" i="4"/>
  <c r="P1105" i="4"/>
  <c r="J1105" i="4"/>
  <c r="H1105" i="4"/>
  <c r="C1105" i="4"/>
  <c r="AD1104" i="4"/>
  <c r="AB1104" i="4"/>
  <c r="AA1104" i="4"/>
  <c r="W1104" i="4"/>
  <c r="V1104" i="4"/>
  <c r="U1104" i="4"/>
  <c r="T1104" i="4"/>
  <c r="S1104" i="4"/>
  <c r="R1104" i="4"/>
  <c r="Q1104" i="4"/>
  <c r="P1104" i="4"/>
  <c r="J1104" i="4"/>
  <c r="H1104" i="4"/>
  <c r="C1104" i="4"/>
  <c r="AD1103" i="4"/>
  <c r="AB1103" i="4"/>
  <c r="AA1103" i="4"/>
  <c r="W1103" i="4"/>
  <c r="V1103" i="4"/>
  <c r="U1103" i="4"/>
  <c r="T1103" i="4"/>
  <c r="S1103" i="4"/>
  <c r="R1103" i="4"/>
  <c r="Q1103" i="4"/>
  <c r="P1103" i="4"/>
  <c r="J1103" i="4"/>
  <c r="H1103" i="4"/>
  <c r="C1103" i="4"/>
  <c r="AD1102" i="4"/>
  <c r="AB1102" i="4"/>
  <c r="AA1102" i="4"/>
  <c r="W1102" i="4"/>
  <c r="V1102" i="4"/>
  <c r="U1102" i="4"/>
  <c r="T1102" i="4"/>
  <c r="S1102" i="4"/>
  <c r="R1102" i="4"/>
  <c r="Q1102" i="4"/>
  <c r="P1102" i="4"/>
  <c r="J1102" i="4"/>
  <c r="H1102" i="4"/>
  <c r="C1102" i="4"/>
  <c r="AD1101" i="4"/>
  <c r="AB1101" i="4"/>
  <c r="AA1101" i="4"/>
  <c r="W1101" i="4"/>
  <c r="V1101" i="4"/>
  <c r="U1101" i="4"/>
  <c r="T1101" i="4"/>
  <c r="S1101" i="4"/>
  <c r="R1101" i="4"/>
  <c r="Q1101" i="4"/>
  <c r="P1101" i="4"/>
  <c r="J1101" i="4"/>
  <c r="H1101" i="4"/>
  <c r="C1101" i="4"/>
  <c r="AD1100" i="4"/>
  <c r="AB1100" i="4"/>
  <c r="AA1100" i="4"/>
  <c r="W1100" i="4"/>
  <c r="V1100" i="4"/>
  <c r="U1100" i="4"/>
  <c r="T1100" i="4"/>
  <c r="S1100" i="4"/>
  <c r="R1100" i="4"/>
  <c r="Q1100" i="4"/>
  <c r="P1100" i="4"/>
  <c r="J1100" i="4"/>
  <c r="H1100" i="4"/>
  <c r="C1100" i="4"/>
  <c r="AD1099" i="4"/>
  <c r="AB1099" i="4"/>
  <c r="AA1099" i="4"/>
  <c r="W1099" i="4"/>
  <c r="V1099" i="4"/>
  <c r="U1099" i="4"/>
  <c r="T1099" i="4"/>
  <c r="S1099" i="4"/>
  <c r="R1099" i="4"/>
  <c r="Q1099" i="4"/>
  <c r="P1099" i="4"/>
  <c r="J1099" i="4"/>
  <c r="H1099" i="4"/>
  <c r="C1099" i="4"/>
  <c r="AD1098" i="4"/>
  <c r="AB1098" i="4"/>
  <c r="AA1098" i="4"/>
  <c r="W1098" i="4"/>
  <c r="V1098" i="4"/>
  <c r="U1098" i="4"/>
  <c r="T1098" i="4"/>
  <c r="S1098" i="4"/>
  <c r="R1098" i="4"/>
  <c r="Q1098" i="4"/>
  <c r="P1098" i="4"/>
  <c r="J1098" i="4"/>
  <c r="H1098" i="4"/>
  <c r="C1098" i="4"/>
  <c r="AD1097" i="4"/>
  <c r="AB1097" i="4"/>
  <c r="AA1097" i="4"/>
  <c r="W1097" i="4"/>
  <c r="V1097" i="4"/>
  <c r="U1097" i="4"/>
  <c r="T1097" i="4"/>
  <c r="S1097" i="4"/>
  <c r="R1097" i="4"/>
  <c r="Q1097" i="4"/>
  <c r="P1097" i="4"/>
  <c r="J1097" i="4"/>
  <c r="H1097" i="4"/>
  <c r="C1097" i="4"/>
  <c r="AD1096" i="4"/>
  <c r="AB1096" i="4"/>
  <c r="AA1096" i="4"/>
  <c r="W1096" i="4"/>
  <c r="V1096" i="4"/>
  <c r="U1096" i="4"/>
  <c r="T1096" i="4"/>
  <c r="S1096" i="4"/>
  <c r="R1096" i="4"/>
  <c r="Q1096" i="4"/>
  <c r="P1096" i="4"/>
  <c r="J1096" i="4"/>
  <c r="H1096" i="4"/>
  <c r="C1096" i="4"/>
  <c r="AD1095" i="4"/>
  <c r="AB1095" i="4"/>
  <c r="AA1095" i="4"/>
  <c r="W1095" i="4"/>
  <c r="V1095" i="4"/>
  <c r="U1095" i="4"/>
  <c r="T1095" i="4"/>
  <c r="S1095" i="4"/>
  <c r="R1095" i="4"/>
  <c r="Q1095" i="4"/>
  <c r="P1095" i="4"/>
  <c r="J1095" i="4"/>
  <c r="H1095" i="4"/>
  <c r="C1095" i="4"/>
  <c r="AD1094" i="4"/>
  <c r="AB1094" i="4"/>
  <c r="AA1094" i="4"/>
  <c r="W1094" i="4"/>
  <c r="V1094" i="4"/>
  <c r="U1094" i="4"/>
  <c r="T1094" i="4"/>
  <c r="S1094" i="4"/>
  <c r="R1094" i="4"/>
  <c r="Q1094" i="4"/>
  <c r="P1094" i="4"/>
  <c r="J1094" i="4"/>
  <c r="H1094" i="4"/>
  <c r="C1094" i="4"/>
  <c r="AD1093" i="4"/>
  <c r="AB1093" i="4"/>
  <c r="AA1093" i="4"/>
  <c r="W1093" i="4"/>
  <c r="V1093" i="4"/>
  <c r="U1093" i="4"/>
  <c r="T1093" i="4"/>
  <c r="S1093" i="4"/>
  <c r="R1093" i="4"/>
  <c r="Q1093" i="4"/>
  <c r="P1093" i="4"/>
  <c r="J1093" i="4"/>
  <c r="H1093" i="4"/>
  <c r="C1093" i="4"/>
  <c r="AD1092" i="4"/>
  <c r="AB1092" i="4"/>
  <c r="AA1092" i="4"/>
  <c r="W1092" i="4"/>
  <c r="V1092" i="4"/>
  <c r="U1092" i="4"/>
  <c r="T1092" i="4"/>
  <c r="S1092" i="4"/>
  <c r="R1092" i="4"/>
  <c r="Q1092" i="4"/>
  <c r="P1092" i="4"/>
  <c r="J1092" i="4"/>
  <c r="H1092" i="4"/>
  <c r="C1092" i="4"/>
  <c r="AD1091" i="4"/>
  <c r="AB1091" i="4"/>
  <c r="AA1091" i="4"/>
  <c r="W1091" i="4"/>
  <c r="V1091" i="4"/>
  <c r="U1091" i="4"/>
  <c r="T1091" i="4"/>
  <c r="S1091" i="4"/>
  <c r="R1091" i="4"/>
  <c r="Q1091" i="4"/>
  <c r="P1091" i="4"/>
  <c r="J1091" i="4"/>
  <c r="H1091" i="4"/>
  <c r="C1091" i="4"/>
  <c r="AD1090" i="4"/>
  <c r="AB1090" i="4"/>
  <c r="AA1090" i="4"/>
  <c r="W1090" i="4"/>
  <c r="V1090" i="4"/>
  <c r="U1090" i="4"/>
  <c r="T1090" i="4"/>
  <c r="S1090" i="4"/>
  <c r="R1090" i="4"/>
  <c r="Q1090" i="4"/>
  <c r="P1090" i="4"/>
  <c r="J1090" i="4"/>
  <c r="H1090" i="4"/>
  <c r="C1090" i="4"/>
  <c r="AD1089" i="4"/>
  <c r="AB1089" i="4"/>
  <c r="AA1089" i="4"/>
  <c r="W1089" i="4"/>
  <c r="V1089" i="4"/>
  <c r="U1089" i="4"/>
  <c r="T1089" i="4"/>
  <c r="S1089" i="4"/>
  <c r="R1089" i="4"/>
  <c r="Q1089" i="4"/>
  <c r="P1089" i="4"/>
  <c r="J1089" i="4"/>
  <c r="H1089" i="4"/>
  <c r="C1089" i="4"/>
  <c r="AD1088" i="4"/>
  <c r="AB1088" i="4"/>
  <c r="AA1088" i="4"/>
  <c r="W1088" i="4"/>
  <c r="V1088" i="4"/>
  <c r="U1088" i="4"/>
  <c r="T1088" i="4"/>
  <c r="S1088" i="4"/>
  <c r="R1088" i="4"/>
  <c r="Q1088" i="4"/>
  <c r="P1088" i="4"/>
  <c r="J1088" i="4"/>
  <c r="H1088" i="4"/>
  <c r="C1088" i="4"/>
  <c r="AD1087" i="4"/>
  <c r="AB1087" i="4"/>
  <c r="AA1087" i="4"/>
  <c r="W1087" i="4"/>
  <c r="V1087" i="4"/>
  <c r="U1087" i="4"/>
  <c r="T1087" i="4"/>
  <c r="S1087" i="4"/>
  <c r="R1087" i="4"/>
  <c r="Q1087" i="4"/>
  <c r="P1087" i="4"/>
  <c r="J1087" i="4"/>
  <c r="H1087" i="4"/>
  <c r="C1087" i="4"/>
  <c r="AD1086" i="4"/>
  <c r="AB1086" i="4"/>
  <c r="AA1086" i="4"/>
  <c r="W1086" i="4"/>
  <c r="V1086" i="4"/>
  <c r="U1086" i="4"/>
  <c r="T1086" i="4"/>
  <c r="S1086" i="4"/>
  <c r="R1086" i="4"/>
  <c r="Q1086" i="4"/>
  <c r="P1086" i="4"/>
  <c r="J1086" i="4"/>
  <c r="H1086" i="4"/>
  <c r="C1086" i="4"/>
  <c r="AD1085" i="4"/>
  <c r="AB1085" i="4"/>
  <c r="AA1085" i="4"/>
  <c r="W1085" i="4"/>
  <c r="V1085" i="4"/>
  <c r="U1085" i="4"/>
  <c r="T1085" i="4"/>
  <c r="S1085" i="4"/>
  <c r="R1085" i="4"/>
  <c r="Q1085" i="4"/>
  <c r="P1085" i="4"/>
  <c r="J1085" i="4"/>
  <c r="H1085" i="4"/>
  <c r="C1085" i="4"/>
  <c r="AD1084" i="4"/>
  <c r="AB1084" i="4"/>
  <c r="AA1084" i="4"/>
  <c r="W1084" i="4"/>
  <c r="V1084" i="4"/>
  <c r="U1084" i="4"/>
  <c r="T1084" i="4"/>
  <c r="S1084" i="4"/>
  <c r="R1084" i="4"/>
  <c r="Q1084" i="4"/>
  <c r="P1084" i="4"/>
  <c r="J1084" i="4"/>
  <c r="H1084" i="4"/>
  <c r="C1084" i="4"/>
  <c r="AD1083" i="4"/>
  <c r="AB1083" i="4"/>
  <c r="AA1083" i="4"/>
  <c r="W1083" i="4"/>
  <c r="V1083" i="4"/>
  <c r="U1083" i="4"/>
  <c r="T1083" i="4"/>
  <c r="S1083" i="4"/>
  <c r="R1083" i="4"/>
  <c r="Q1083" i="4"/>
  <c r="P1083" i="4"/>
  <c r="J1083" i="4"/>
  <c r="H1083" i="4"/>
  <c r="C1083" i="4"/>
  <c r="AD1082" i="4"/>
  <c r="AB1082" i="4"/>
  <c r="AA1082" i="4"/>
  <c r="W1082" i="4"/>
  <c r="V1082" i="4"/>
  <c r="U1082" i="4"/>
  <c r="T1082" i="4"/>
  <c r="S1082" i="4"/>
  <c r="R1082" i="4"/>
  <c r="Q1082" i="4"/>
  <c r="P1082" i="4"/>
  <c r="J1082" i="4"/>
  <c r="H1082" i="4"/>
  <c r="C1082" i="4"/>
  <c r="AD1081" i="4"/>
  <c r="AB1081" i="4"/>
  <c r="AA1081" i="4"/>
  <c r="W1081" i="4"/>
  <c r="V1081" i="4"/>
  <c r="U1081" i="4"/>
  <c r="T1081" i="4"/>
  <c r="S1081" i="4"/>
  <c r="R1081" i="4"/>
  <c r="Q1081" i="4"/>
  <c r="P1081" i="4"/>
  <c r="J1081" i="4"/>
  <c r="H1081" i="4"/>
  <c r="C1081" i="4"/>
  <c r="AD1080" i="4"/>
  <c r="AB1080" i="4"/>
  <c r="AA1080" i="4"/>
  <c r="W1080" i="4"/>
  <c r="V1080" i="4"/>
  <c r="U1080" i="4"/>
  <c r="T1080" i="4"/>
  <c r="S1080" i="4"/>
  <c r="R1080" i="4"/>
  <c r="Q1080" i="4"/>
  <c r="P1080" i="4"/>
  <c r="J1080" i="4"/>
  <c r="H1080" i="4"/>
  <c r="C1080" i="4"/>
  <c r="AD1079" i="4"/>
  <c r="AB1079" i="4"/>
  <c r="AA1079" i="4"/>
  <c r="W1079" i="4"/>
  <c r="V1079" i="4"/>
  <c r="U1079" i="4"/>
  <c r="T1079" i="4"/>
  <c r="S1079" i="4"/>
  <c r="R1079" i="4"/>
  <c r="Q1079" i="4"/>
  <c r="P1079" i="4"/>
  <c r="J1079" i="4"/>
  <c r="H1079" i="4"/>
  <c r="C1079" i="4"/>
  <c r="AD1078" i="4"/>
  <c r="AB1078" i="4"/>
  <c r="AA1078" i="4"/>
  <c r="W1078" i="4"/>
  <c r="V1078" i="4"/>
  <c r="U1078" i="4"/>
  <c r="T1078" i="4"/>
  <c r="S1078" i="4"/>
  <c r="R1078" i="4"/>
  <c r="Q1078" i="4"/>
  <c r="P1078" i="4"/>
  <c r="J1078" i="4"/>
  <c r="H1078" i="4"/>
  <c r="C1078" i="4"/>
  <c r="AD1077" i="4"/>
  <c r="AB1077" i="4"/>
  <c r="AA1077" i="4"/>
  <c r="W1077" i="4"/>
  <c r="V1077" i="4"/>
  <c r="U1077" i="4"/>
  <c r="T1077" i="4"/>
  <c r="S1077" i="4"/>
  <c r="R1077" i="4"/>
  <c r="Q1077" i="4"/>
  <c r="P1077" i="4"/>
  <c r="J1077" i="4"/>
  <c r="H1077" i="4"/>
  <c r="C1077" i="4"/>
  <c r="AD1076" i="4"/>
  <c r="AB1076" i="4"/>
  <c r="AA1076" i="4"/>
  <c r="W1076" i="4"/>
  <c r="V1076" i="4"/>
  <c r="U1076" i="4"/>
  <c r="T1076" i="4"/>
  <c r="S1076" i="4"/>
  <c r="R1076" i="4"/>
  <c r="Q1076" i="4"/>
  <c r="P1076" i="4"/>
  <c r="J1076" i="4"/>
  <c r="H1076" i="4"/>
  <c r="C1076" i="4"/>
  <c r="AD1075" i="4"/>
  <c r="AB1075" i="4"/>
  <c r="AA1075" i="4"/>
  <c r="W1075" i="4"/>
  <c r="V1075" i="4"/>
  <c r="U1075" i="4"/>
  <c r="T1075" i="4"/>
  <c r="S1075" i="4"/>
  <c r="R1075" i="4"/>
  <c r="Q1075" i="4"/>
  <c r="P1075" i="4"/>
  <c r="J1075" i="4"/>
  <c r="H1075" i="4"/>
  <c r="C1075" i="4"/>
  <c r="AD1074" i="4"/>
  <c r="AB1074" i="4"/>
  <c r="AA1074" i="4"/>
  <c r="W1074" i="4"/>
  <c r="V1074" i="4"/>
  <c r="U1074" i="4"/>
  <c r="T1074" i="4"/>
  <c r="S1074" i="4"/>
  <c r="R1074" i="4"/>
  <c r="Q1074" i="4"/>
  <c r="P1074" i="4"/>
  <c r="J1074" i="4"/>
  <c r="H1074" i="4"/>
  <c r="C1074" i="4"/>
  <c r="AD1073" i="4"/>
  <c r="AB1073" i="4"/>
  <c r="AA1073" i="4"/>
  <c r="W1073" i="4"/>
  <c r="V1073" i="4"/>
  <c r="U1073" i="4"/>
  <c r="T1073" i="4"/>
  <c r="S1073" i="4"/>
  <c r="R1073" i="4"/>
  <c r="Q1073" i="4"/>
  <c r="P1073" i="4"/>
  <c r="J1073" i="4"/>
  <c r="H1073" i="4"/>
  <c r="C1073" i="4"/>
  <c r="AD1072" i="4"/>
  <c r="AB1072" i="4"/>
  <c r="AA1072" i="4"/>
  <c r="W1072" i="4"/>
  <c r="V1072" i="4"/>
  <c r="U1072" i="4"/>
  <c r="T1072" i="4"/>
  <c r="S1072" i="4"/>
  <c r="R1072" i="4"/>
  <c r="Q1072" i="4"/>
  <c r="P1072" i="4"/>
  <c r="J1072" i="4"/>
  <c r="H1072" i="4"/>
  <c r="C1072" i="4"/>
  <c r="AD1071" i="4"/>
  <c r="AB1071" i="4"/>
  <c r="AA1071" i="4"/>
  <c r="W1071" i="4"/>
  <c r="V1071" i="4"/>
  <c r="U1071" i="4"/>
  <c r="T1071" i="4"/>
  <c r="S1071" i="4"/>
  <c r="R1071" i="4"/>
  <c r="Q1071" i="4"/>
  <c r="P1071" i="4"/>
  <c r="J1071" i="4"/>
  <c r="H1071" i="4"/>
  <c r="C1071" i="4"/>
  <c r="AD1070" i="4"/>
  <c r="AB1070" i="4"/>
  <c r="AA1070" i="4"/>
  <c r="W1070" i="4"/>
  <c r="V1070" i="4"/>
  <c r="U1070" i="4"/>
  <c r="T1070" i="4"/>
  <c r="S1070" i="4"/>
  <c r="R1070" i="4"/>
  <c r="Q1070" i="4"/>
  <c r="P1070" i="4"/>
  <c r="J1070" i="4"/>
  <c r="H1070" i="4"/>
  <c r="C1070" i="4"/>
  <c r="AD1069" i="4"/>
  <c r="AB1069" i="4"/>
  <c r="AA1069" i="4"/>
  <c r="W1069" i="4"/>
  <c r="V1069" i="4"/>
  <c r="U1069" i="4"/>
  <c r="T1069" i="4"/>
  <c r="S1069" i="4"/>
  <c r="R1069" i="4"/>
  <c r="Q1069" i="4"/>
  <c r="P1069" i="4"/>
  <c r="J1069" i="4"/>
  <c r="H1069" i="4"/>
  <c r="C1069" i="4"/>
  <c r="AD1068" i="4"/>
  <c r="AB1068" i="4"/>
  <c r="AA1068" i="4"/>
  <c r="W1068" i="4"/>
  <c r="V1068" i="4"/>
  <c r="U1068" i="4"/>
  <c r="T1068" i="4"/>
  <c r="S1068" i="4"/>
  <c r="R1068" i="4"/>
  <c r="Q1068" i="4"/>
  <c r="P1068" i="4"/>
  <c r="J1068" i="4"/>
  <c r="H1068" i="4"/>
  <c r="C1068" i="4"/>
  <c r="AD1067" i="4"/>
  <c r="AB1067" i="4"/>
  <c r="AA1067" i="4"/>
  <c r="W1067" i="4"/>
  <c r="V1067" i="4"/>
  <c r="U1067" i="4"/>
  <c r="T1067" i="4"/>
  <c r="S1067" i="4"/>
  <c r="R1067" i="4"/>
  <c r="Q1067" i="4"/>
  <c r="P1067" i="4"/>
  <c r="J1067" i="4"/>
  <c r="H1067" i="4"/>
  <c r="C1067" i="4"/>
  <c r="AD1066" i="4"/>
  <c r="AB1066" i="4"/>
  <c r="AA1066" i="4"/>
  <c r="W1066" i="4"/>
  <c r="V1066" i="4"/>
  <c r="U1066" i="4"/>
  <c r="T1066" i="4"/>
  <c r="S1066" i="4"/>
  <c r="R1066" i="4"/>
  <c r="Q1066" i="4"/>
  <c r="P1066" i="4"/>
  <c r="J1066" i="4"/>
  <c r="H1066" i="4"/>
  <c r="C1066" i="4"/>
  <c r="AD1065" i="4"/>
  <c r="AB1065" i="4"/>
  <c r="AA1065" i="4"/>
  <c r="W1065" i="4"/>
  <c r="V1065" i="4"/>
  <c r="U1065" i="4"/>
  <c r="T1065" i="4"/>
  <c r="S1065" i="4"/>
  <c r="R1065" i="4"/>
  <c r="Q1065" i="4"/>
  <c r="P1065" i="4"/>
  <c r="J1065" i="4"/>
  <c r="H1065" i="4"/>
  <c r="C1065" i="4"/>
  <c r="AD1064" i="4"/>
  <c r="AB1064" i="4"/>
  <c r="AA1064" i="4"/>
  <c r="W1064" i="4"/>
  <c r="V1064" i="4"/>
  <c r="U1064" i="4"/>
  <c r="T1064" i="4"/>
  <c r="S1064" i="4"/>
  <c r="R1064" i="4"/>
  <c r="Q1064" i="4"/>
  <c r="P1064" i="4"/>
  <c r="J1064" i="4"/>
  <c r="H1064" i="4"/>
  <c r="C1064" i="4"/>
  <c r="AD1063" i="4"/>
  <c r="AB1063" i="4"/>
  <c r="AA1063" i="4"/>
  <c r="W1063" i="4"/>
  <c r="V1063" i="4"/>
  <c r="U1063" i="4"/>
  <c r="T1063" i="4"/>
  <c r="S1063" i="4"/>
  <c r="R1063" i="4"/>
  <c r="Q1063" i="4"/>
  <c r="P1063" i="4"/>
  <c r="J1063" i="4"/>
  <c r="H1063" i="4"/>
  <c r="C1063" i="4"/>
  <c r="AD1062" i="4"/>
  <c r="AB1062" i="4"/>
  <c r="AA1062" i="4"/>
  <c r="W1062" i="4"/>
  <c r="V1062" i="4"/>
  <c r="U1062" i="4"/>
  <c r="T1062" i="4"/>
  <c r="S1062" i="4"/>
  <c r="R1062" i="4"/>
  <c r="Q1062" i="4"/>
  <c r="P1062" i="4"/>
  <c r="J1062" i="4"/>
  <c r="H1062" i="4"/>
  <c r="C1062" i="4"/>
  <c r="AD1061" i="4"/>
  <c r="AB1061" i="4"/>
  <c r="AA1061" i="4"/>
  <c r="W1061" i="4"/>
  <c r="V1061" i="4"/>
  <c r="U1061" i="4"/>
  <c r="T1061" i="4"/>
  <c r="S1061" i="4"/>
  <c r="R1061" i="4"/>
  <c r="Q1061" i="4"/>
  <c r="P1061" i="4"/>
  <c r="J1061" i="4"/>
  <c r="H1061" i="4"/>
  <c r="C1061" i="4"/>
  <c r="AD1060" i="4"/>
  <c r="AB1060" i="4"/>
  <c r="AA1060" i="4"/>
  <c r="W1060" i="4"/>
  <c r="V1060" i="4"/>
  <c r="U1060" i="4"/>
  <c r="T1060" i="4"/>
  <c r="S1060" i="4"/>
  <c r="R1060" i="4"/>
  <c r="Q1060" i="4"/>
  <c r="P1060" i="4"/>
  <c r="J1060" i="4"/>
  <c r="H1060" i="4"/>
  <c r="C1060" i="4"/>
  <c r="AD1059" i="4"/>
  <c r="AB1059" i="4"/>
  <c r="AA1059" i="4"/>
  <c r="W1059" i="4"/>
  <c r="V1059" i="4"/>
  <c r="U1059" i="4"/>
  <c r="T1059" i="4"/>
  <c r="S1059" i="4"/>
  <c r="R1059" i="4"/>
  <c r="Q1059" i="4"/>
  <c r="P1059" i="4"/>
  <c r="J1059" i="4"/>
  <c r="H1059" i="4"/>
  <c r="C1059" i="4"/>
  <c r="AD1058" i="4"/>
  <c r="AB1058" i="4"/>
  <c r="AA1058" i="4"/>
  <c r="W1058" i="4"/>
  <c r="V1058" i="4"/>
  <c r="U1058" i="4"/>
  <c r="T1058" i="4"/>
  <c r="S1058" i="4"/>
  <c r="R1058" i="4"/>
  <c r="Q1058" i="4"/>
  <c r="P1058" i="4"/>
  <c r="J1058" i="4"/>
  <c r="H1058" i="4"/>
  <c r="C1058" i="4"/>
  <c r="AD1057" i="4"/>
  <c r="AB1057" i="4"/>
  <c r="AA1057" i="4"/>
  <c r="W1057" i="4"/>
  <c r="V1057" i="4"/>
  <c r="U1057" i="4"/>
  <c r="T1057" i="4"/>
  <c r="S1057" i="4"/>
  <c r="R1057" i="4"/>
  <c r="Q1057" i="4"/>
  <c r="P1057" i="4"/>
  <c r="J1057" i="4"/>
  <c r="H1057" i="4"/>
  <c r="C1057" i="4"/>
  <c r="AD1056" i="4"/>
  <c r="AB1056" i="4"/>
  <c r="AA1056" i="4"/>
  <c r="W1056" i="4"/>
  <c r="V1056" i="4"/>
  <c r="U1056" i="4"/>
  <c r="T1056" i="4"/>
  <c r="S1056" i="4"/>
  <c r="R1056" i="4"/>
  <c r="Q1056" i="4"/>
  <c r="P1056" i="4"/>
  <c r="J1056" i="4"/>
  <c r="H1056" i="4"/>
  <c r="C1056" i="4"/>
  <c r="AD1055" i="4"/>
  <c r="AB1055" i="4"/>
  <c r="AA1055" i="4"/>
  <c r="W1055" i="4"/>
  <c r="V1055" i="4"/>
  <c r="U1055" i="4"/>
  <c r="T1055" i="4"/>
  <c r="S1055" i="4"/>
  <c r="R1055" i="4"/>
  <c r="Q1055" i="4"/>
  <c r="P1055" i="4"/>
  <c r="J1055" i="4"/>
  <c r="H1055" i="4"/>
  <c r="C1055" i="4"/>
  <c r="AD1054" i="4"/>
  <c r="AB1054" i="4"/>
  <c r="AA1054" i="4"/>
  <c r="W1054" i="4"/>
  <c r="V1054" i="4"/>
  <c r="U1054" i="4"/>
  <c r="T1054" i="4"/>
  <c r="S1054" i="4"/>
  <c r="R1054" i="4"/>
  <c r="Q1054" i="4"/>
  <c r="P1054" i="4"/>
  <c r="J1054" i="4"/>
  <c r="H1054" i="4"/>
  <c r="C1054" i="4"/>
  <c r="AD1053" i="4"/>
  <c r="AB1053" i="4"/>
  <c r="AA1053" i="4"/>
  <c r="W1053" i="4"/>
  <c r="V1053" i="4"/>
  <c r="U1053" i="4"/>
  <c r="T1053" i="4"/>
  <c r="S1053" i="4"/>
  <c r="R1053" i="4"/>
  <c r="Q1053" i="4"/>
  <c r="P1053" i="4"/>
  <c r="J1053" i="4"/>
  <c r="H1053" i="4"/>
  <c r="C1053" i="4"/>
  <c r="AD1052" i="4"/>
  <c r="AB1052" i="4"/>
  <c r="AA1052" i="4"/>
  <c r="W1052" i="4"/>
  <c r="V1052" i="4"/>
  <c r="U1052" i="4"/>
  <c r="T1052" i="4"/>
  <c r="S1052" i="4"/>
  <c r="R1052" i="4"/>
  <c r="Q1052" i="4"/>
  <c r="P1052" i="4"/>
  <c r="J1052" i="4"/>
  <c r="H1052" i="4"/>
  <c r="C1052" i="4"/>
  <c r="AD1051" i="4"/>
  <c r="AB1051" i="4"/>
  <c r="AA1051" i="4"/>
  <c r="W1051" i="4"/>
  <c r="V1051" i="4"/>
  <c r="U1051" i="4"/>
  <c r="T1051" i="4"/>
  <c r="S1051" i="4"/>
  <c r="R1051" i="4"/>
  <c r="Q1051" i="4"/>
  <c r="P1051" i="4"/>
  <c r="J1051" i="4"/>
  <c r="H1051" i="4"/>
  <c r="C1051" i="4"/>
  <c r="AD1050" i="4"/>
  <c r="AB1050" i="4"/>
  <c r="AA1050" i="4"/>
  <c r="W1050" i="4"/>
  <c r="V1050" i="4"/>
  <c r="U1050" i="4"/>
  <c r="T1050" i="4"/>
  <c r="S1050" i="4"/>
  <c r="R1050" i="4"/>
  <c r="Q1050" i="4"/>
  <c r="P1050" i="4"/>
  <c r="J1050" i="4"/>
  <c r="H1050" i="4"/>
  <c r="C1050" i="4"/>
  <c r="AD1049" i="4"/>
  <c r="AB1049" i="4"/>
  <c r="AA1049" i="4"/>
  <c r="W1049" i="4"/>
  <c r="V1049" i="4"/>
  <c r="U1049" i="4"/>
  <c r="T1049" i="4"/>
  <c r="S1049" i="4"/>
  <c r="R1049" i="4"/>
  <c r="Q1049" i="4"/>
  <c r="P1049" i="4"/>
  <c r="J1049" i="4"/>
  <c r="H1049" i="4"/>
  <c r="C1049" i="4"/>
  <c r="AD1048" i="4"/>
  <c r="AB1048" i="4"/>
  <c r="AA1048" i="4"/>
  <c r="W1048" i="4"/>
  <c r="V1048" i="4"/>
  <c r="U1048" i="4"/>
  <c r="T1048" i="4"/>
  <c r="S1048" i="4"/>
  <c r="R1048" i="4"/>
  <c r="Q1048" i="4"/>
  <c r="P1048" i="4"/>
  <c r="J1048" i="4"/>
  <c r="H1048" i="4"/>
  <c r="C1048" i="4"/>
  <c r="AD1047" i="4"/>
  <c r="AB1047" i="4"/>
  <c r="AA1047" i="4"/>
  <c r="W1047" i="4"/>
  <c r="V1047" i="4"/>
  <c r="U1047" i="4"/>
  <c r="T1047" i="4"/>
  <c r="S1047" i="4"/>
  <c r="R1047" i="4"/>
  <c r="Q1047" i="4"/>
  <c r="P1047" i="4"/>
  <c r="J1047" i="4"/>
  <c r="H1047" i="4"/>
  <c r="C1047" i="4"/>
  <c r="AD1046" i="4"/>
  <c r="AB1046" i="4"/>
  <c r="AA1046" i="4"/>
  <c r="W1046" i="4"/>
  <c r="V1046" i="4"/>
  <c r="U1046" i="4"/>
  <c r="T1046" i="4"/>
  <c r="S1046" i="4"/>
  <c r="R1046" i="4"/>
  <c r="Q1046" i="4"/>
  <c r="P1046" i="4"/>
  <c r="J1046" i="4"/>
  <c r="H1046" i="4"/>
  <c r="C1046" i="4"/>
  <c r="AD1045" i="4"/>
  <c r="AB1045" i="4"/>
  <c r="AA1045" i="4"/>
  <c r="W1045" i="4"/>
  <c r="V1045" i="4"/>
  <c r="U1045" i="4"/>
  <c r="T1045" i="4"/>
  <c r="S1045" i="4"/>
  <c r="R1045" i="4"/>
  <c r="Q1045" i="4"/>
  <c r="P1045" i="4"/>
  <c r="J1045" i="4"/>
  <c r="H1045" i="4"/>
  <c r="C1045" i="4"/>
  <c r="AD1044" i="4"/>
  <c r="AB1044" i="4"/>
  <c r="AA1044" i="4"/>
  <c r="W1044" i="4"/>
  <c r="V1044" i="4"/>
  <c r="U1044" i="4"/>
  <c r="T1044" i="4"/>
  <c r="S1044" i="4"/>
  <c r="R1044" i="4"/>
  <c r="Q1044" i="4"/>
  <c r="P1044" i="4"/>
  <c r="J1044" i="4"/>
  <c r="H1044" i="4"/>
  <c r="C1044" i="4"/>
  <c r="AD1043" i="4"/>
  <c r="AB1043" i="4"/>
  <c r="AA1043" i="4"/>
  <c r="W1043" i="4"/>
  <c r="V1043" i="4"/>
  <c r="U1043" i="4"/>
  <c r="T1043" i="4"/>
  <c r="S1043" i="4"/>
  <c r="R1043" i="4"/>
  <c r="Q1043" i="4"/>
  <c r="P1043" i="4"/>
  <c r="J1043" i="4"/>
  <c r="H1043" i="4"/>
  <c r="C1043" i="4"/>
  <c r="AD1042" i="4"/>
  <c r="AB1042" i="4"/>
  <c r="AA1042" i="4"/>
  <c r="W1042" i="4"/>
  <c r="V1042" i="4"/>
  <c r="U1042" i="4"/>
  <c r="T1042" i="4"/>
  <c r="S1042" i="4"/>
  <c r="R1042" i="4"/>
  <c r="Q1042" i="4"/>
  <c r="P1042" i="4"/>
  <c r="J1042" i="4"/>
  <c r="H1042" i="4"/>
  <c r="C1042" i="4"/>
  <c r="AD1041" i="4"/>
  <c r="AB1041" i="4"/>
  <c r="AA1041" i="4"/>
  <c r="W1041" i="4"/>
  <c r="V1041" i="4"/>
  <c r="U1041" i="4"/>
  <c r="T1041" i="4"/>
  <c r="S1041" i="4"/>
  <c r="R1041" i="4"/>
  <c r="Q1041" i="4"/>
  <c r="P1041" i="4"/>
  <c r="J1041" i="4"/>
  <c r="H1041" i="4"/>
  <c r="C1041" i="4"/>
  <c r="AD1040" i="4"/>
  <c r="AB1040" i="4"/>
  <c r="AA1040" i="4"/>
  <c r="W1040" i="4"/>
  <c r="V1040" i="4"/>
  <c r="U1040" i="4"/>
  <c r="T1040" i="4"/>
  <c r="S1040" i="4"/>
  <c r="R1040" i="4"/>
  <c r="Q1040" i="4"/>
  <c r="P1040" i="4"/>
  <c r="J1040" i="4"/>
  <c r="H1040" i="4"/>
  <c r="C1040" i="4"/>
  <c r="AD1039" i="4"/>
  <c r="AB1039" i="4"/>
  <c r="AA1039" i="4"/>
  <c r="W1039" i="4"/>
  <c r="V1039" i="4"/>
  <c r="U1039" i="4"/>
  <c r="T1039" i="4"/>
  <c r="S1039" i="4"/>
  <c r="R1039" i="4"/>
  <c r="Q1039" i="4"/>
  <c r="P1039" i="4"/>
  <c r="J1039" i="4"/>
  <c r="H1039" i="4"/>
  <c r="C1039" i="4"/>
  <c r="AD1038" i="4"/>
  <c r="AB1038" i="4"/>
  <c r="AA1038" i="4"/>
  <c r="W1038" i="4"/>
  <c r="V1038" i="4"/>
  <c r="U1038" i="4"/>
  <c r="T1038" i="4"/>
  <c r="S1038" i="4"/>
  <c r="R1038" i="4"/>
  <c r="Q1038" i="4"/>
  <c r="P1038" i="4"/>
  <c r="J1038" i="4"/>
  <c r="H1038" i="4"/>
  <c r="C1038" i="4"/>
  <c r="AD1037" i="4"/>
  <c r="AB1037" i="4"/>
  <c r="AA1037" i="4"/>
  <c r="W1037" i="4"/>
  <c r="V1037" i="4"/>
  <c r="U1037" i="4"/>
  <c r="T1037" i="4"/>
  <c r="S1037" i="4"/>
  <c r="R1037" i="4"/>
  <c r="Q1037" i="4"/>
  <c r="P1037" i="4"/>
  <c r="J1037" i="4"/>
  <c r="H1037" i="4"/>
  <c r="C1037" i="4"/>
  <c r="AD1036" i="4"/>
  <c r="AB1036" i="4"/>
  <c r="AA1036" i="4"/>
  <c r="W1036" i="4"/>
  <c r="V1036" i="4"/>
  <c r="U1036" i="4"/>
  <c r="T1036" i="4"/>
  <c r="S1036" i="4"/>
  <c r="R1036" i="4"/>
  <c r="Q1036" i="4"/>
  <c r="P1036" i="4"/>
  <c r="J1036" i="4"/>
  <c r="H1036" i="4"/>
  <c r="C1036" i="4"/>
  <c r="AD1035" i="4"/>
  <c r="AB1035" i="4"/>
  <c r="AA1035" i="4"/>
  <c r="W1035" i="4"/>
  <c r="V1035" i="4"/>
  <c r="U1035" i="4"/>
  <c r="T1035" i="4"/>
  <c r="S1035" i="4"/>
  <c r="R1035" i="4"/>
  <c r="Q1035" i="4"/>
  <c r="P1035" i="4"/>
  <c r="J1035" i="4"/>
  <c r="H1035" i="4"/>
  <c r="C1035" i="4"/>
  <c r="AD1034" i="4"/>
  <c r="AB1034" i="4"/>
  <c r="AA1034" i="4"/>
  <c r="W1034" i="4"/>
  <c r="V1034" i="4"/>
  <c r="U1034" i="4"/>
  <c r="T1034" i="4"/>
  <c r="S1034" i="4"/>
  <c r="R1034" i="4"/>
  <c r="Q1034" i="4"/>
  <c r="P1034" i="4"/>
  <c r="J1034" i="4"/>
  <c r="H1034" i="4"/>
  <c r="C1034" i="4"/>
  <c r="AD1033" i="4"/>
  <c r="AB1033" i="4"/>
  <c r="AA1033" i="4"/>
  <c r="W1033" i="4"/>
  <c r="V1033" i="4"/>
  <c r="U1033" i="4"/>
  <c r="T1033" i="4"/>
  <c r="S1033" i="4"/>
  <c r="R1033" i="4"/>
  <c r="Q1033" i="4"/>
  <c r="P1033" i="4"/>
  <c r="J1033" i="4"/>
  <c r="H1033" i="4"/>
  <c r="C1033" i="4"/>
  <c r="AD1032" i="4"/>
  <c r="AB1032" i="4"/>
  <c r="AA1032" i="4"/>
  <c r="W1032" i="4"/>
  <c r="V1032" i="4"/>
  <c r="U1032" i="4"/>
  <c r="T1032" i="4"/>
  <c r="S1032" i="4"/>
  <c r="R1032" i="4"/>
  <c r="Q1032" i="4"/>
  <c r="P1032" i="4"/>
  <c r="J1032" i="4"/>
  <c r="H1032" i="4"/>
  <c r="C1032" i="4"/>
  <c r="AD1031" i="4"/>
  <c r="AB1031" i="4"/>
  <c r="AA1031" i="4"/>
  <c r="W1031" i="4"/>
  <c r="V1031" i="4"/>
  <c r="U1031" i="4"/>
  <c r="T1031" i="4"/>
  <c r="S1031" i="4"/>
  <c r="R1031" i="4"/>
  <c r="Q1031" i="4"/>
  <c r="P1031" i="4"/>
  <c r="J1031" i="4"/>
  <c r="H1031" i="4"/>
  <c r="C1031" i="4"/>
  <c r="AD1030" i="4"/>
  <c r="AB1030" i="4"/>
  <c r="AA1030" i="4"/>
  <c r="W1030" i="4"/>
  <c r="V1030" i="4"/>
  <c r="U1030" i="4"/>
  <c r="T1030" i="4"/>
  <c r="S1030" i="4"/>
  <c r="R1030" i="4"/>
  <c r="Q1030" i="4"/>
  <c r="P1030" i="4"/>
  <c r="J1030" i="4"/>
  <c r="H1030" i="4"/>
  <c r="C1030" i="4"/>
  <c r="AD1029" i="4"/>
  <c r="AB1029" i="4"/>
  <c r="AA1029" i="4"/>
  <c r="W1029" i="4"/>
  <c r="V1029" i="4"/>
  <c r="U1029" i="4"/>
  <c r="T1029" i="4"/>
  <c r="S1029" i="4"/>
  <c r="R1029" i="4"/>
  <c r="Q1029" i="4"/>
  <c r="P1029" i="4"/>
  <c r="J1029" i="4"/>
  <c r="H1029" i="4"/>
  <c r="C1029" i="4"/>
  <c r="AD1028" i="4"/>
  <c r="AB1028" i="4"/>
  <c r="AA1028" i="4"/>
  <c r="W1028" i="4"/>
  <c r="V1028" i="4"/>
  <c r="U1028" i="4"/>
  <c r="T1028" i="4"/>
  <c r="S1028" i="4"/>
  <c r="R1028" i="4"/>
  <c r="Q1028" i="4"/>
  <c r="P1028" i="4"/>
  <c r="J1028" i="4"/>
  <c r="H1028" i="4"/>
  <c r="C1028" i="4"/>
  <c r="AD1027" i="4"/>
  <c r="AB1027" i="4"/>
  <c r="AA1027" i="4"/>
  <c r="W1027" i="4"/>
  <c r="V1027" i="4"/>
  <c r="U1027" i="4"/>
  <c r="T1027" i="4"/>
  <c r="S1027" i="4"/>
  <c r="R1027" i="4"/>
  <c r="Q1027" i="4"/>
  <c r="P1027" i="4"/>
  <c r="J1027" i="4"/>
  <c r="H1027" i="4"/>
  <c r="C1027" i="4"/>
  <c r="AD1026" i="4"/>
  <c r="AB1026" i="4"/>
  <c r="AA1026" i="4"/>
  <c r="W1026" i="4"/>
  <c r="V1026" i="4"/>
  <c r="U1026" i="4"/>
  <c r="T1026" i="4"/>
  <c r="S1026" i="4"/>
  <c r="R1026" i="4"/>
  <c r="Q1026" i="4"/>
  <c r="P1026" i="4"/>
  <c r="J1026" i="4"/>
  <c r="H1026" i="4"/>
  <c r="C1026" i="4"/>
  <c r="AD1025" i="4"/>
  <c r="AB1025" i="4"/>
  <c r="AA1025" i="4"/>
  <c r="W1025" i="4"/>
  <c r="V1025" i="4"/>
  <c r="U1025" i="4"/>
  <c r="T1025" i="4"/>
  <c r="S1025" i="4"/>
  <c r="R1025" i="4"/>
  <c r="Q1025" i="4"/>
  <c r="P1025" i="4"/>
  <c r="J1025" i="4"/>
  <c r="H1025" i="4"/>
  <c r="C1025" i="4"/>
  <c r="AD1024" i="4"/>
  <c r="AB1024" i="4"/>
  <c r="AA1024" i="4"/>
  <c r="W1024" i="4"/>
  <c r="V1024" i="4"/>
  <c r="U1024" i="4"/>
  <c r="T1024" i="4"/>
  <c r="S1024" i="4"/>
  <c r="R1024" i="4"/>
  <c r="Q1024" i="4"/>
  <c r="P1024" i="4"/>
  <c r="J1024" i="4"/>
  <c r="H1024" i="4"/>
  <c r="C1024" i="4"/>
  <c r="AD1023" i="4"/>
  <c r="AB1023" i="4"/>
  <c r="AA1023" i="4"/>
  <c r="W1023" i="4"/>
  <c r="V1023" i="4"/>
  <c r="U1023" i="4"/>
  <c r="T1023" i="4"/>
  <c r="S1023" i="4"/>
  <c r="R1023" i="4"/>
  <c r="Q1023" i="4"/>
  <c r="P1023" i="4"/>
  <c r="J1023" i="4"/>
  <c r="H1023" i="4"/>
  <c r="C1023" i="4"/>
  <c r="AD1022" i="4"/>
  <c r="AB1022" i="4"/>
  <c r="AA1022" i="4"/>
  <c r="W1022" i="4"/>
  <c r="V1022" i="4"/>
  <c r="U1022" i="4"/>
  <c r="T1022" i="4"/>
  <c r="S1022" i="4"/>
  <c r="R1022" i="4"/>
  <c r="Q1022" i="4"/>
  <c r="P1022" i="4"/>
  <c r="J1022" i="4"/>
  <c r="H1022" i="4"/>
  <c r="C1022" i="4"/>
  <c r="AD1021" i="4"/>
  <c r="AB1021" i="4"/>
  <c r="AA1021" i="4"/>
  <c r="W1021" i="4"/>
  <c r="V1021" i="4"/>
  <c r="U1021" i="4"/>
  <c r="T1021" i="4"/>
  <c r="S1021" i="4"/>
  <c r="R1021" i="4"/>
  <c r="Q1021" i="4"/>
  <c r="P1021" i="4"/>
  <c r="J1021" i="4"/>
  <c r="H1021" i="4"/>
  <c r="C1021" i="4"/>
  <c r="AD1020" i="4"/>
  <c r="AB1020" i="4"/>
  <c r="AA1020" i="4"/>
  <c r="W1020" i="4"/>
  <c r="V1020" i="4"/>
  <c r="U1020" i="4"/>
  <c r="T1020" i="4"/>
  <c r="S1020" i="4"/>
  <c r="R1020" i="4"/>
  <c r="Q1020" i="4"/>
  <c r="P1020" i="4"/>
  <c r="J1020" i="4"/>
  <c r="H1020" i="4"/>
  <c r="C1020" i="4"/>
  <c r="AD1019" i="4"/>
  <c r="AB1019" i="4"/>
  <c r="AA1019" i="4"/>
  <c r="W1019" i="4"/>
  <c r="V1019" i="4"/>
  <c r="U1019" i="4"/>
  <c r="T1019" i="4"/>
  <c r="S1019" i="4"/>
  <c r="R1019" i="4"/>
  <c r="Q1019" i="4"/>
  <c r="P1019" i="4"/>
  <c r="J1019" i="4"/>
  <c r="H1019" i="4"/>
  <c r="C1019" i="4"/>
  <c r="AD1018" i="4"/>
  <c r="AB1018" i="4"/>
  <c r="AA1018" i="4"/>
  <c r="W1018" i="4"/>
  <c r="V1018" i="4"/>
  <c r="U1018" i="4"/>
  <c r="T1018" i="4"/>
  <c r="S1018" i="4"/>
  <c r="R1018" i="4"/>
  <c r="Q1018" i="4"/>
  <c r="P1018" i="4"/>
  <c r="J1018" i="4"/>
  <c r="H1018" i="4"/>
  <c r="C1018" i="4"/>
  <c r="AD1017" i="4"/>
  <c r="AB1017" i="4"/>
  <c r="AA1017" i="4"/>
  <c r="W1017" i="4"/>
  <c r="V1017" i="4"/>
  <c r="U1017" i="4"/>
  <c r="T1017" i="4"/>
  <c r="S1017" i="4"/>
  <c r="R1017" i="4"/>
  <c r="Q1017" i="4"/>
  <c r="P1017" i="4"/>
  <c r="J1017" i="4"/>
  <c r="H1017" i="4"/>
  <c r="C1017" i="4"/>
  <c r="AD1016" i="4"/>
  <c r="AB1016" i="4"/>
  <c r="AA1016" i="4"/>
  <c r="W1016" i="4"/>
  <c r="V1016" i="4"/>
  <c r="U1016" i="4"/>
  <c r="T1016" i="4"/>
  <c r="S1016" i="4"/>
  <c r="R1016" i="4"/>
  <c r="Q1016" i="4"/>
  <c r="P1016" i="4"/>
  <c r="J1016" i="4"/>
  <c r="H1016" i="4"/>
  <c r="C1016" i="4"/>
  <c r="AD1015" i="4"/>
  <c r="AB1015" i="4"/>
  <c r="AA1015" i="4"/>
  <c r="W1015" i="4"/>
  <c r="V1015" i="4"/>
  <c r="U1015" i="4"/>
  <c r="T1015" i="4"/>
  <c r="S1015" i="4"/>
  <c r="R1015" i="4"/>
  <c r="Q1015" i="4"/>
  <c r="P1015" i="4"/>
  <c r="J1015" i="4"/>
  <c r="H1015" i="4"/>
  <c r="C1015" i="4"/>
  <c r="AD1014" i="4"/>
  <c r="AB1014" i="4"/>
  <c r="AA1014" i="4"/>
  <c r="W1014" i="4"/>
  <c r="V1014" i="4"/>
  <c r="U1014" i="4"/>
  <c r="T1014" i="4"/>
  <c r="S1014" i="4"/>
  <c r="R1014" i="4"/>
  <c r="Q1014" i="4"/>
  <c r="P1014" i="4"/>
  <c r="J1014" i="4"/>
  <c r="H1014" i="4"/>
  <c r="C1014" i="4"/>
  <c r="AD1013" i="4"/>
  <c r="AB1013" i="4"/>
  <c r="AA1013" i="4"/>
  <c r="W1013" i="4"/>
  <c r="V1013" i="4"/>
  <c r="U1013" i="4"/>
  <c r="T1013" i="4"/>
  <c r="S1013" i="4"/>
  <c r="R1013" i="4"/>
  <c r="Q1013" i="4"/>
  <c r="P1013" i="4"/>
  <c r="J1013" i="4"/>
  <c r="H1013" i="4"/>
  <c r="C1013" i="4"/>
  <c r="AD1012" i="4"/>
  <c r="AB1012" i="4"/>
  <c r="AA1012" i="4"/>
  <c r="W1012" i="4"/>
  <c r="V1012" i="4"/>
  <c r="U1012" i="4"/>
  <c r="T1012" i="4"/>
  <c r="S1012" i="4"/>
  <c r="R1012" i="4"/>
  <c r="Q1012" i="4"/>
  <c r="P1012" i="4"/>
  <c r="J1012" i="4"/>
  <c r="H1012" i="4"/>
  <c r="C1012" i="4"/>
  <c r="AD1011" i="4"/>
  <c r="AB1011" i="4"/>
  <c r="AA1011" i="4"/>
  <c r="W1011" i="4"/>
  <c r="V1011" i="4"/>
  <c r="U1011" i="4"/>
  <c r="T1011" i="4"/>
  <c r="S1011" i="4"/>
  <c r="R1011" i="4"/>
  <c r="Q1011" i="4"/>
  <c r="P1011" i="4"/>
  <c r="J1011" i="4"/>
  <c r="H1011" i="4"/>
  <c r="C1011" i="4"/>
  <c r="AD1010" i="4"/>
  <c r="AB1010" i="4"/>
  <c r="AA1010" i="4"/>
  <c r="W1010" i="4"/>
  <c r="V1010" i="4"/>
  <c r="U1010" i="4"/>
  <c r="T1010" i="4"/>
  <c r="S1010" i="4"/>
  <c r="R1010" i="4"/>
  <c r="Q1010" i="4"/>
  <c r="P1010" i="4"/>
  <c r="J1010" i="4"/>
  <c r="H1010" i="4"/>
  <c r="C1010" i="4"/>
  <c r="AD1009" i="4"/>
  <c r="AB1009" i="4"/>
  <c r="AA1009" i="4"/>
  <c r="W1009" i="4"/>
  <c r="V1009" i="4"/>
  <c r="U1009" i="4"/>
  <c r="T1009" i="4"/>
  <c r="S1009" i="4"/>
  <c r="R1009" i="4"/>
  <c r="Q1009" i="4"/>
  <c r="P1009" i="4"/>
  <c r="J1009" i="4"/>
  <c r="H1009" i="4"/>
  <c r="C1009" i="4"/>
  <c r="AD1008" i="4"/>
  <c r="AB1008" i="4"/>
  <c r="AA1008" i="4"/>
  <c r="W1008" i="4"/>
  <c r="V1008" i="4"/>
  <c r="U1008" i="4"/>
  <c r="T1008" i="4"/>
  <c r="S1008" i="4"/>
  <c r="R1008" i="4"/>
  <c r="Q1008" i="4"/>
  <c r="P1008" i="4"/>
  <c r="J1008" i="4"/>
  <c r="H1008" i="4"/>
  <c r="C1008" i="4"/>
  <c r="AD1007" i="4"/>
  <c r="AB1007" i="4"/>
  <c r="AA1007" i="4"/>
  <c r="W1007" i="4"/>
  <c r="V1007" i="4"/>
  <c r="U1007" i="4"/>
  <c r="T1007" i="4"/>
  <c r="S1007" i="4"/>
  <c r="R1007" i="4"/>
  <c r="Q1007" i="4"/>
  <c r="P1007" i="4"/>
  <c r="J1007" i="4"/>
  <c r="H1007" i="4"/>
  <c r="C1007" i="4"/>
  <c r="AD1006" i="4"/>
  <c r="AB1006" i="4"/>
  <c r="AA1006" i="4"/>
  <c r="W1006" i="4"/>
  <c r="V1006" i="4"/>
  <c r="U1006" i="4"/>
  <c r="T1006" i="4"/>
  <c r="S1006" i="4"/>
  <c r="R1006" i="4"/>
  <c r="Q1006" i="4"/>
  <c r="P1006" i="4"/>
  <c r="J1006" i="4"/>
  <c r="H1006" i="4"/>
  <c r="C1006" i="4"/>
  <c r="AD1005" i="4"/>
  <c r="AB1005" i="4"/>
  <c r="AA1005" i="4"/>
  <c r="W1005" i="4"/>
  <c r="V1005" i="4"/>
  <c r="U1005" i="4"/>
  <c r="T1005" i="4"/>
  <c r="S1005" i="4"/>
  <c r="R1005" i="4"/>
  <c r="Q1005" i="4"/>
  <c r="P1005" i="4"/>
  <c r="J1005" i="4"/>
  <c r="H1005" i="4"/>
  <c r="C1005" i="4"/>
  <c r="AD1004" i="4"/>
  <c r="AB1004" i="4"/>
  <c r="AA1004" i="4"/>
  <c r="W1004" i="4"/>
  <c r="V1004" i="4"/>
  <c r="U1004" i="4"/>
  <c r="T1004" i="4"/>
  <c r="S1004" i="4"/>
  <c r="R1004" i="4"/>
  <c r="Q1004" i="4"/>
  <c r="P1004" i="4"/>
  <c r="J1004" i="4"/>
  <c r="H1004" i="4"/>
  <c r="C1004" i="4"/>
  <c r="AD1003" i="4"/>
  <c r="AB1003" i="4"/>
  <c r="AA1003" i="4"/>
  <c r="W1003" i="4"/>
  <c r="V1003" i="4"/>
  <c r="U1003" i="4"/>
  <c r="T1003" i="4"/>
  <c r="S1003" i="4"/>
  <c r="R1003" i="4"/>
  <c r="Q1003" i="4"/>
  <c r="P1003" i="4"/>
  <c r="J1003" i="4"/>
  <c r="H1003" i="4"/>
  <c r="C1003" i="4"/>
  <c r="AD1002" i="4"/>
  <c r="AB1002" i="4"/>
  <c r="AA1002" i="4"/>
  <c r="W1002" i="4"/>
  <c r="V1002" i="4"/>
  <c r="U1002" i="4"/>
  <c r="T1002" i="4"/>
  <c r="S1002" i="4"/>
  <c r="R1002" i="4"/>
  <c r="Q1002" i="4"/>
  <c r="P1002" i="4"/>
  <c r="J1002" i="4"/>
  <c r="H1002" i="4"/>
  <c r="C1002" i="4"/>
  <c r="AD1001" i="4"/>
  <c r="AB1001" i="4"/>
  <c r="AA1001" i="4"/>
  <c r="W1001" i="4"/>
  <c r="V1001" i="4"/>
  <c r="U1001" i="4"/>
  <c r="T1001" i="4"/>
  <c r="S1001" i="4"/>
  <c r="R1001" i="4"/>
  <c r="Q1001" i="4"/>
  <c r="P1001" i="4"/>
  <c r="J1001" i="4"/>
  <c r="H1001" i="4"/>
  <c r="C1001" i="4"/>
  <c r="AD1000" i="4"/>
  <c r="AB1000" i="4"/>
  <c r="AA1000" i="4"/>
  <c r="W1000" i="4"/>
  <c r="V1000" i="4"/>
  <c r="U1000" i="4"/>
  <c r="T1000" i="4"/>
  <c r="S1000" i="4"/>
  <c r="R1000" i="4"/>
  <c r="Q1000" i="4"/>
  <c r="P1000" i="4"/>
  <c r="J1000" i="4"/>
  <c r="H1000" i="4"/>
  <c r="C1000" i="4"/>
  <c r="AD999" i="4"/>
  <c r="AB999" i="4"/>
  <c r="AA999" i="4"/>
  <c r="W999" i="4"/>
  <c r="V999" i="4"/>
  <c r="U999" i="4"/>
  <c r="T999" i="4"/>
  <c r="S999" i="4"/>
  <c r="R999" i="4"/>
  <c r="Q999" i="4"/>
  <c r="P999" i="4"/>
  <c r="J999" i="4"/>
  <c r="H999" i="4"/>
  <c r="C999" i="4"/>
  <c r="AD998" i="4"/>
  <c r="AB998" i="4"/>
  <c r="AA998" i="4"/>
  <c r="W998" i="4"/>
  <c r="V998" i="4"/>
  <c r="U998" i="4"/>
  <c r="T998" i="4"/>
  <c r="S998" i="4"/>
  <c r="R998" i="4"/>
  <c r="Q998" i="4"/>
  <c r="P998" i="4"/>
  <c r="J998" i="4"/>
  <c r="H998" i="4"/>
  <c r="C998" i="4"/>
  <c r="AD997" i="4"/>
  <c r="AB997" i="4"/>
  <c r="AA997" i="4"/>
  <c r="W997" i="4"/>
  <c r="V997" i="4"/>
  <c r="U997" i="4"/>
  <c r="T997" i="4"/>
  <c r="S997" i="4"/>
  <c r="R997" i="4"/>
  <c r="Q997" i="4"/>
  <c r="P997" i="4"/>
  <c r="J997" i="4"/>
  <c r="H997" i="4"/>
  <c r="C997" i="4"/>
  <c r="AD996" i="4"/>
  <c r="AB996" i="4"/>
  <c r="AA996" i="4"/>
  <c r="W996" i="4"/>
  <c r="V996" i="4"/>
  <c r="U996" i="4"/>
  <c r="T996" i="4"/>
  <c r="S996" i="4"/>
  <c r="R996" i="4"/>
  <c r="Q996" i="4"/>
  <c r="P996" i="4"/>
  <c r="J996" i="4"/>
  <c r="H996" i="4"/>
  <c r="C996" i="4"/>
  <c r="AD995" i="4"/>
  <c r="AB995" i="4"/>
  <c r="AA995" i="4"/>
  <c r="W995" i="4"/>
  <c r="V995" i="4"/>
  <c r="U995" i="4"/>
  <c r="T995" i="4"/>
  <c r="S995" i="4"/>
  <c r="R995" i="4"/>
  <c r="Q995" i="4"/>
  <c r="P995" i="4"/>
  <c r="J995" i="4"/>
  <c r="H995" i="4"/>
  <c r="C995" i="4"/>
  <c r="AD994" i="4"/>
  <c r="AB994" i="4"/>
  <c r="AA994" i="4"/>
  <c r="W994" i="4"/>
  <c r="V994" i="4"/>
  <c r="U994" i="4"/>
  <c r="T994" i="4"/>
  <c r="S994" i="4"/>
  <c r="R994" i="4"/>
  <c r="Q994" i="4"/>
  <c r="P994" i="4"/>
  <c r="J994" i="4"/>
  <c r="H994" i="4"/>
  <c r="C994" i="4"/>
  <c r="AD993" i="4"/>
  <c r="AB993" i="4"/>
  <c r="AA993" i="4"/>
  <c r="W993" i="4"/>
  <c r="V993" i="4"/>
  <c r="U993" i="4"/>
  <c r="T993" i="4"/>
  <c r="S993" i="4"/>
  <c r="R993" i="4"/>
  <c r="Q993" i="4"/>
  <c r="P993" i="4"/>
  <c r="J993" i="4"/>
  <c r="H993" i="4"/>
  <c r="C993" i="4"/>
  <c r="AD992" i="4"/>
  <c r="AB992" i="4"/>
  <c r="AA992" i="4"/>
  <c r="W992" i="4"/>
  <c r="V992" i="4"/>
  <c r="U992" i="4"/>
  <c r="T992" i="4"/>
  <c r="S992" i="4"/>
  <c r="R992" i="4"/>
  <c r="Q992" i="4"/>
  <c r="P992" i="4"/>
  <c r="J992" i="4"/>
  <c r="H992" i="4"/>
  <c r="C992" i="4"/>
  <c r="AD991" i="4"/>
  <c r="AB991" i="4"/>
  <c r="AA991" i="4"/>
  <c r="W991" i="4"/>
  <c r="V991" i="4"/>
  <c r="U991" i="4"/>
  <c r="T991" i="4"/>
  <c r="S991" i="4"/>
  <c r="R991" i="4"/>
  <c r="Q991" i="4"/>
  <c r="P991" i="4"/>
  <c r="J991" i="4"/>
  <c r="H991" i="4"/>
  <c r="C991" i="4"/>
  <c r="AD990" i="4"/>
  <c r="AB990" i="4"/>
  <c r="AA990" i="4"/>
  <c r="W990" i="4"/>
  <c r="V990" i="4"/>
  <c r="U990" i="4"/>
  <c r="T990" i="4"/>
  <c r="S990" i="4"/>
  <c r="R990" i="4"/>
  <c r="Q990" i="4"/>
  <c r="P990" i="4"/>
  <c r="J990" i="4"/>
  <c r="H990" i="4"/>
  <c r="C990" i="4"/>
  <c r="AD989" i="4"/>
  <c r="AB989" i="4"/>
  <c r="AA989" i="4"/>
  <c r="W989" i="4"/>
  <c r="V989" i="4"/>
  <c r="U989" i="4"/>
  <c r="T989" i="4"/>
  <c r="S989" i="4"/>
  <c r="R989" i="4"/>
  <c r="Q989" i="4"/>
  <c r="P989" i="4"/>
  <c r="J989" i="4"/>
  <c r="H989" i="4"/>
  <c r="C989" i="4"/>
  <c r="AD988" i="4"/>
  <c r="AB988" i="4"/>
  <c r="AA988" i="4"/>
  <c r="W988" i="4"/>
  <c r="V988" i="4"/>
  <c r="U988" i="4"/>
  <c r="T988" i="4"/>
  <c r="S988" i="4"/>
  <c r="R988" i="4"/>
  <c r="Q988" i="4"/>
  <c r="P988" i="4"/>
  <c r="J988" i="4"/>
  <c r="H988" i="4"/>
  <c r="C988" i="4"/>
  <c r="AD987" i="4"/>
  <c r="AB987" i="4"/>
  <c r="AA987" i="4"/>
  <c r="W987" i="4"/>
  <c r="V987" i="4"/>
  <c r="U987" i="4"/>
  <c r="T987" i="4"/>
  <c r="S987" i="4"/>
  <c r="R987" i="4"/>
  <c r="Q987" i="4"/>
  <c r="P987" i="4"/>
  <c r="J987" i="4"/>
  <c r="H987" i="4"/>
  <c r="C987" i="4"/>
  <c r="AD986" i="4"/>
  <c r="AB986" i="4"/>
  <c r="AA986" i="4"/>
  <c r="W986" i="4"/>
  <c r="V986" i="4"/>
  <c r="U986" i="4"/>
  <c r="T986" i="4"/>
  <c r="S986" i="4"/>
  <c r="R986" i="4"/>
  <c r="Q986" i="4"/>
  <c r="P986" i="4"/>
  <c r="J986" i="4"/>
  <c r="H986" i="4"/>
  <c r="C986" i="4"/>
  <c r="AD985" i="4"/>
  <c r="AB985" i="4"/>
  <c r="AA985" i="4"/>
  <c r="W985" i="4"/>
  <c r="V985" i="4"/>
  <c r="U985" i="4"/>
  <c r="T985" i="4"/>
  <c r="S985" i="4"/>
  <c r="R985" i="4"/>
  <c r="Q985" i="4"/>
  <c r="P985" i="4"/>
  <c r="J985" i="4"/>
  <c r="H985" i="4"/>
  <c r="C985" i="4"/>
  <c r="AD984" i="4"/>
  <c r="AB984" i="4"/>
  <c r="AA984" i="4"/>
  <c r="W984" i="4"/>
  <c r="V984" i="4"/>
  <c r="U984" i="4"/>
  <c r="T984" i="4"/>
  <c r="S984" i="4"/>
  <c r="R984" i="4"/>
  <c r="Q984" i="4"/>
  <c r="P984" i="4"/>
  <c r="J984" i="4"/>
  <c r="H984" i="4"/>
  <c r="C984" i="4"/>
  <c r="AD983" i="4"/>
  <c r="AB983" i="4"/>
  <c r="AA983" i="4"/>
  <c r="W983" i="4"/>
  <c r="V983" i="4"/>
  <c r="U983" i="4"/>
  <c r="T983" i="4"/>
  <c r="S983" i="4"/>
  <c r="R983" i="4"/>
  <c r="Q983" i="4"/>
  <c r="P983" i="4"/>
  <c r="J983" i="4"/>
  <c r="H983" i="4"/>
  <c r="C983" i="4"/>
  <c r="AD982" i="4"/>
  <c r="AB982" i="4"/>
  <c r="AA982" i="4"/>
  <c r="W982" i="4"/>
  <c r="V982" i="4"/>
  <c r="U982" i="4"/>
  <c r="T982" i="4"/>
  <c r="S982" i="4"/>
  <c r="R982" i="4"/>
  <c r="Q982" i="4"/>
  <c r="P982" i="4"/>
  <c r="J982" i="4"/>
  <c r="H982" i="4"/>
  <c r="C982" i="4"/>
  <c r="AD981" i="4"/>
  <c r="AB981" i="4"/>
  <c r="AA981" i="4"/>
  <c r="W981" i="4"/>
  <c r="V981" i="4"/>
  <c r="U981" i="4"/>
  <c r="T981" i="4"/>
  <c r="S981" i="4"/>
  <c r="R981" i="4"/>
  <c r="Q981" i="4"/>
  <c r="P981" i="4"/>
  <c r="J981" i="4"/>
  <c r="H981" i="4"/>
  <c r="C981" i="4"/>
  <c r="AD980" i="4"/>
  <c r="AB980" i="4"/>
  <c r="AA980" i="4"/>
  <c r="W980" i="4"/>
  <c r="V980" i="4"/>
  <c r="U980" i="4"/>
  <c r="T980" i="4"/>
  <c r="S980" i="4"/>
  <c r="R980" i="4"/>
  <c r="Q980" i="4"/>
  <c r="P980" i="4"/>
  <c r="J980" i="4"/>
  <c r="H980" i="4"/>
  <c r="C980" i="4"/>
  <c r="AD979" i="4"/>
  <c r="AB979" i="4"/>
  <c r="AA979" i="4"/>
  <c r="W979" i="4"/>
  <c r="V979" i="4"/>
  <c r="U979" i="4"/>
  <c r="T979" i="4"/>
  <c r="S979" i="4"/>
  <c r="R979" i="4"/>
  <c r="Q979" i="4"/>
  <c r="P979" i="4"/>
  <c r="J979" i="4"/>
  <c r="H979" i="4"/>
  <c r="C979" i="4"/>
  <c r="AD978" i="4"/>
  <c r="AB978" i="4"/>
  <c r="AA978" i="4"/>
  <c r="W978" i="4"/>
  <c r="V978" i="4"/>
  <c r="U978" i="4"/>
  <c r="T978" i="4"/>
  <c r="S978" i="4"/>
  <c r="R978" i="4"/>
  <c r="Q978" i="4"/>
  <c r="P978" i="4"/>
  <c r="J978" i="4"/>
  <c r="H978" i="4"/>
  <c r="C978" i="4"/>
  <c r="AD977" i="4"/>
  <c r="AB977" i="4"/>
  <c r="AA977" i="4"/>
  <c r="W977" i="4"/>
  <c r="V977" i="4"/>
  <c r="U977" i="4"/>
  <c r="T977" i="4"/>
  <c r="S977" i="4"/>
  <c r="R977" i="4"/>
  <c r="Q977" i="4"/>
  <c r="P977" i="4"/>
  <c r="J977" i="4"/>
  <c r="H977" i="4"/>
  <c r="C977" i="4"/>
  <c r="AD976" i="4"/>
  <c r="AB976" i="4"/>
  <c r="AA976" i="4"/>
  <c r="W976" i="4"/>
  <c r="V976" i="4"/>
  <c r="U976" i="4"/>
  <c r="T976" i="4"/>
  <c r="S976" i="4"/>
  <c r="R976" i="4"/>
  <c r="Q976" i="4"/>
  <c r="P976" i="4"/>
  <c r="J976" i="4"/>
  <c r="H976" i="4"/>
  <c r="C976" i="4"/>
  <c r="AD975" i="4"/>
  <c r="AB975" i="4"/>
  <c r="AA975" i="4"/>
  <c r="W975" i="4"/>
  <c r="V975" i="4"/>
  <c r="U975" i="4"/>
  <c r="T975" i="4"/>
  <c r="S975" i="4"/>
  <c r="R975" i="4"/>
  <c r="Q975" i="4"/>
  <c r="P975" i="4"/>
  <c r="J975" i="4"/>
  <c r="H975" i="4"/>
  <c r="C975" i="4"/>
  <c r="AD974" i="4"/>
  <c r="AB974" i="4"/>
  <c r="AA974" i="4"/>
  <c r="W974" i="4"/>
  <c r="V974" i="4"/>
  <c r="U974" i="4"/>
  <c r="T974" i="4"/>
  <c r="S974" i="4"/>
  <c r="R974" i="4"/>
  <c r="Q974" i="4"/>
  <c r="P974" i="4"/>
  <c r="J974" i="4"/>
  <c r="H974" i="4"/>
  <c r="C974" i="4"/>
  <c r="AD973" i="4"/>
  <c r="AB973" i="4"/>
  <c r="AA973" i="4"/>
  <c r="W973" i="4"/>
  <c r="V973" i="4"/>
  <c r="U973" i="4"/>
  <c r="T973" i="4"/>
  <c r="S973" i="4"/>
  <c r="R973" i="4"/>
  <c r="Q973" i="4"/>
  <c r="P973" i="4"/>
  <c r="J973" i="4"/>
  <c r="H973" i="4"/>
  <c r="C973" i="4"/>
  <c r="AD972" i="4"/>
  <c r="AB972" i="4"/>
  <c r="AA972" i="4"/>
  <c r="W972" i="4"/>
  <c r="V972" i="4"/>
  <c r="U972" i="4"/>
  <c r="T972" i="4"/>
  <c r="S972" i="4"/>
  <c r="R972" i="4"/>
  <c r="Q972" i="4"/>
  <c r="P972" i="4"/>
  <c r="J972" i="4"/>
  <c r="H972" i="4"/>
  <c r="C972" i="4"/>
  <c r="AD971" i="4"/>
  <c r="AB971" i="4"/>
  <c r="AA971" i="4"/>
  <c r="W971" i="4"/>
  <c r="V971" i="4"/>
  <c r="U971" i="4"/>
  <c r="T971" i="4"/>
  <c r="S971" i="4"/>
  <c r="R971" i="4"/>
  <c r="Q971" i="4"/>
  <c r="P971" i="4"/>
  <c r="J971" i="4"/>
  <c r="H971" i="4"/>
  <c r="C971" i="4"/>
  <c r="AD970" i="4"/>
  <c r="AB970" i="4"/>
  <c r="AA970" i="4"/>
  <c r="W970" i="4"/>
  <c r="V970" i="4"/>
  <c r="U970" i="4"/>
  <c r="T970" i="4"/>
  <c r="S970" i="4"/>
  <c r="R970" i="4"/>
  <c r="Q970" i="4"/>
  <c r="P970" i="4"/>
  <c r="J970" i="4"/>
  <c r="H970" i="4"/>
  <c r="C970" i="4"/>
  <c r="AD969" i="4"/>
  <c r="AB969" i="4"/>
  <c r="AA969" i="4"/>
  <c r="W969" i="4"/>
  <c r="V969" i="4"/>
  <c r="U969" i="4"/>
  <c r="T969" i="4"/>
  <c r="S969" i="4"/>
  <c r="R969" i="4"/>
  <c r="Q969" i="4"/>
  <c r="P969" i="4"/>
  <c r="J969" i="4"/>
  <c r="H969" i="4"/>
  <c r="C969" i="4"/>
  <c r="AD968" i="4"/>
  <c r="AB968" i="4"/>
  <c r="AA968" i="4"/>
  <c r="W968" i="4"/>
  <c r="V968" i="4"/>
  <c r="U968" i="4"/>
  <c r="T968" i="4"/>
  <c r="S968" i="4"/>
  <c r="R968" i="4"/>
  <c r="Q968" i="4"/>
  <c r="P968" i="4"/>
  <c r="J968" i="4"/>
  <c r="H968" i="4"/>
  <c r="C968" i="4"/>
  <c r="AD967" i="4"/>
  <c r="AB967" i="4"/>
  <c r="AA967" i="4"/>
  <c r="W967" i="4"/>
  <c r="V967" i="4"/>
  <c r="U967" i="4"/>
  <c r="T967" i="4"/>
  <c r="S967" i="4"/>
  <c r="R967" i="4"/>
  <c r="Q967" i="4"/>
  <c r="P967" i="4"/>
  <c r="J967" i="4"/>
  <c r="H967" i="4"/>
  <c r="C967" i="4"/>
  <c r="AD966" i="4"/>
  <c r="AB966" i="4"/>
  <c r="AA966" i="4"/>
  <c r="W966" i="4"/>
  <c r="V966" i="4"/>
  <c r="U966" i="4"/>
  <c r="T966" i="4"/>
  <c r="S966" i="4"/>
  <c r="R966" i="4"/>
  <c r="Q966" i="4"/>
  <c r="P966" i="4"/>
  <c r="J966" i="4"/>
  <c r="H966" i="4"/>
  <c r="C966" i="4"/>
  <c r="AD965" i="4"/>
  <c r="AB965" i="4"/>
  <c r="AA965" i="4"/>
  <c r="W965" i="4"/>
  <c r="V965" i="4"/>
  <c r="U965" i="4"/>
  <c r="T965" i="4"/>
  <c r="S965" i="4"/>
  <c r="R965" i="4"/>
  <c r="Q965" i="4"/>
  <c r="P965" i="4"/>
  <c r="J965" i="4"/>
  <c r="H965" i="4"/>
  <c r="C965" i="4"/>
  <c r="AD964" i="4"/>
  <c r="AB964" i="4"/>
  <c r="AA964" i="4"/>
  <c r="W964" i="4"/>
  <c r="V964" i="4"/>
  <c r="U964" i="4"/>
  <c r="T964" i="4"/>
  <c r="S964" i="4"/>
  <c r="R964" i="4"/>
  <c r="Q964" i="4"/>
  <c r="P964" i="4"/>
  <c r="J964" i="4"/>
  <c r="H964" i="4"/>
  <c r="C964" i="4"/>
  <c r="AD963" i="4"/>
  <c r="AB963" i="4"/>
  <c r="AA963" i="4"/>
  <c r="W963" i="4"/>
  <c r="V963" i="4"/>
  <c r="U963" i="4"/>
  <c r="T963" i="4"/>
  <c r="S963" i="4"/>
  <c r="R963" i="4"/>
  <c r="Q963" i="4"/>
  <c r="P963" i="4"/>
  <c r="J963" i="4"/>
  <c r="H963" i="4"/>
  <c r="C963" i="4"/>
  <c r="AD962" i="4"/>
  <c r="AB962" i="4"/>
  <c r="AA962" i="4"/>
  <c r="W962" i="4"/>
  <c r="V962" i="4"/>
  <c r="U962" i="4"/>
  <c r="T962" i="4"/>
  <c r="S962" i="4"/>
  <c r="R962" i="4"/>
  <c r="Q962" i="4"/>
  <c r="P962" i="4"/>
  <c r="J962" i="4"/>
  <c r="H962" i="4"/>
  <c r="C962" i="4"/>
  <c r="AD961" i="4"/>
  <c r="AB961" i="4"/>
  <c r="AA961" i="4"/>
  <c r="W961" i="4"/>
  <c r="V961" i="4"/>
  <c r="U961" i="4"/>
  <c r="T961" i="4"/>
  <c r="S961" i="4"/>
  <c r="R961" i="4"/>
  <c r="Q961" i="4"/>
  <c r="P961" i="4"/>
  <c r="J961" i="4"/>
  <c r="H961" i="4"/>
  <c r="C961" i="4"/>
  <c r="AD960" i="4"/>
  <c r="AB960" i="4"/>
  <c r="AA960" i="4"/>
  <c r="W960" i="4"/>
  <c r="V960" i="4"/>
  <c r="U960" i="4"/>
  <c r="T960" i="4"/>
  <c r="S960" i="4"/>
  <c r="R960" i="4"/>
  <c r="Q960" i="4"/>
  <c r="P960" i="4"/>
  <c r="J960" i="4"/>
  <c r="H960" i="4"/>
  <c r="C960" i="4"/>
  <c r="AD959" i="4"/>
  <c r="AB959" i="4"/>
  <c r="AA959" i="4"/>
  <c r="W959" i="4"/>
  <c r="V959" i="4"/>
  <c r="U959" i="4"/>
  <c r="T959" i="4"/>
  <c r="S959" i="4"/>
  <c r="R959" i="4"/>
  <c r="Q959" i="4"/>
  <c r="P959" i="4"/>
  <c r="J959" i="4"/>
  <c r="H959" i="4"/>
  <c r="C959" i="4"/>
  <c r="AD958" i="4"/>
  <c r="AB958" i="4"/>
  <c r="AA958" i="4"/>
  <c r="W958" i="4"/>
  <c r="V958" i="4"/>
  <c r="U958" i="4"/>
  <c r="T958" i="4"/>
  <c r="S958" i="4"/>
  <c r="R958" i="4"/>
  <c r="Q958" i="4"/>
  <c r="P958" i="4"/>
  <c r="J958" i="4"/>
  <c r="H958" i="4"/>
  <c r="C958" i="4"/>
  <c r="AD957" i="4"/>
  <c r="AB957" i="4"/>
  <c r="AA957" i="4"/>
  <c r="W957" i="4"/>
  <c r="V957" i="4"/>
  <c r="U957" i="4"/>
  <c r="T957" i="4"/>
  <c r="S957" i="4"/>
  <c r="R957" i="4"/>
  <c r="Q957" i="4"/>
  <c r="P957" i="4"/>
  <c r="J957" i="4"/>
  <c r="H957" i="4"/>
  <c r="C957" i="4"/>
  <c r="AD956" i="4"/>
  <c r="AB956" i="4"/>
  <c r="AA956" i="4"/>
  <c r="W956" i="4"/>
  <c r="V956" i="4"/>
  <c r="U956" i="4"/>
  <c r="T956" i="4"/>
  <c r="S956" i="4"/>
  <c r="R956" i="4"/>
  <c r="Q956" i="4"/>
  <c r="P956" i="4"/>
  <c r="J956" i="4"/>
  <c r="H956" i="4"/>
  <c r="C956" i="4"/>
  <c r="AD955" i="4"/>
  <c r="AB955" i="4"/>
  <c r="AA955" i="4"/>
  <c r="W955" i="4"/>
  <c r="V955" i="4"/>
  <c r="U955" i="4"/>
  <c r="T955" i="4"/>
  <c r="S955" i="4"/>
  <c r="R955" i="4"/>
  <c r="Q955" i="4"/>
  <c r="P955" i="4"/>
  <c r="J955" i="4"/>
  <c r="H955" i="4"/>
  <c r="C955" i="4"/>
  <c r="AD954" i="4"/>
  <c r="AB954" i="4"/>
  <c r="AA954" i="4"/>
  <c r="W954" i="4"/>
  <c r="V954" i="4"/>
  <c r="U954" i="4"/>
  <c r="T954" i="4"/>
  <c r="S954" i="4"/>
  <c r="R954" i="4"/>
  <c r="Q954" i="4"/>
  <c r="P954" i="4"/>
  <c r="J954" i="4"/>
  <c r="H954" i="4"/>
  <c r="C954" i="4"/>
  <c r="AD953" i="4"/>
  <c r="AB953" i="4"/>
  <c r="AA953" i="4"/>
  <c r="W953" i="4"/>
  <c r="V953" i="4"/>
  <c r="U953" i="4"/>
  <c r="T953" i="4"/>
  <c r="S953" i="4"/>
  <c r="R953" i="4"/>
  <c r="Q953" i="4"/>
  <c r="P953" i="4"/>
  <c r="J953" i="4"/>
  <c r="H953" i="4"/>
  <c r="C953" i="4"/>
  <c r="AD952" i="4"/>
  <c r="AB952" i="4"/>
  <c r="AA952" i="4"/>
  <c r="W952" i="4"/>
  <c r="V952" i="4"/>
  <c r="U952" i="4"/>
  <c r="T952" i="4"/>
  <c r="S952" i="4"/>
  <c r="R952" i="4"/>
  <c r="Q952" i="4"/>
  <c r="P952" i="4"/>
  <c r="J952" i="4"/>
  <c r="H952" i="4"/>
  <c r="C952" i="4"/>
  <c r="AD951" i="4"/>
  <c r="AB951" i="4"/>
  <c r="AA951" i="4"/>
  <c r="W951" i="4"/>
  <c r="V951" i="4"/>
  <c r="U951" i="4"/>
  <c r="T951" i="4"/>
  <c r="S951" i="4"/>
  <c r="R951" i="4"/>
  <c r="Q951" i="4"/>
  <c r="P951" i="4"/>
  <c r="J951" i="4"/>
  <c r="H951" i="4"/>
  <c r="C951" i="4"/>
  <c r="AD950" i="4"/>
  <c r="AB950" i="4"/>
  <c r="AA950" i="4"/>
  <c r="W950" i="4"/>
  <c r="V950" i="4"/>
  <c r="U950" i="4"/>
  <c r="T950" i="4"/>
  <c r="S950" i="4"/>
  <c r="R950" i="4"/>
  <c r="Q950" i="4"/>
  <c r="P950" i="4"/>
  <c r="J950" i="4"/>
  <c r="H950" i="4"/>
  <c r="C950" i="4"/>
  <c r="AD949" i="4"/>
  <c r="AB949" i="4"/>
  <c r="AA949" i="4"/>
  <c r="W949" i="4"/>
  <c r="V949" i="4"/>
  <c r="U949" i="4"/>
  <c r="T949" i="4"/>
  <c r="S949" i="4"/>
  <c r="R949" i="4"/>
  <c r="Q949" i="4"/>
  <c r="P949" i="4"/>
  <c r="J949" i="4"/>
  <c r="H949" i="4"/>
  <c r="C949" i="4"/>
  <c r="AD948" i="4"/>
  <c r="AB948" i="4"/>
  <c r="AA948" i="4"/>
  <c r="W948" i="4"/>
  <c r="V948" i="4"/>
  <c r="U948" i="4"/>
  <c r="T948" i="4"/>
  <c r="S948" i="4"/>
  <c r="R948" i="4"/>
  <c r="Q948" i="4"/>
  <c r="P948" i="4"/>
  <c r="J948" i="4"/>
  <c r="H948" i="4"/>
  <c r="C948" i="4"/>
  <c r="AD947" i="4"/>
  <c r="AB947" i="4"/>
  <c r="AA947" i="4"/>
  <c r="W947" i="4"/>
  <c r="V947" i="4"/>
  <c r="U947" i="4"/>
  <c r="T947" i="4"/>
  <c r="S947" i="4"/>
  <c r="R947" i="4"/>
  <c r="Q947" i="4"/>
  <c r="P947" i="4"/>
  <c r="J947" i="4"/>
  <c r="H947" i="4"/>
  <c r="C947" i="4"/>
  <c r="AD946" i="4"/>
  <c r="AB946" i="4"/>
  <c r="AA946" i="4"/>
  <c r="W946" i="4"/>
  <c r="V946" i="4"/>
  <c r="U946" i="4"/>
  <c r="T946" i="4"/>
  <c r="S946" i="4"/>
  <c r="R946" i="4"/>
  <c r="Q946" i="4"/>
  <c r="P946" i="4"/>
  <c r="J946" i="4"/>
  <c r="H946" i="4"/>
  <c r="C946" i="4"/>
  <c r="AD945" i="4"/>
  <c r="AB945" i="4"/>
  <c r="AA945" i="4"/>
  <c r="W945" i="4"/>
  <c r="V945" i="4"/>
  <c r="U945" i="4"/>
  <c r="T945" i="4"/>
  <c r="S945" i="4"/>
  <c r="R945" i="4"/>
  <c r="Q945" i="4"/>
  <c r="P945" i="4"/>
  <c r="J945" i="4"/>
  <c r="H945" i="4"/>
  <c r="C945" i="4"/>
  <c r="AD944" i="4"/>
  <c r="AB944" i="4"/>
  <c r="AA944" i="4"/>
  <c r="W944" i="4"/>
  <c r="V944" i="4"/>
  <c r="U944" i="4"/>
  <c r="T944" i="4"/>
  <c r="S944" i="4"/>
  <c r="R944" i="4"/>
  <c r="Q944" i="4"/>
  <c r="P944" i="4"/>
  <c r="J944" i="4"/>
  <c r="H944" i="4"/>
  <c r="C944" i="4"/>
  <c r="AD943" i="4"/>
  <c r="AB943" i="4"/>
  <c r="AA943" i="4"/>
  <c r="W943" i="4"/>
  <c r="V943" i="4"/>
  <c r="U943" i="4"/>
  <c r="T943" i="4"/>
  <c r="S943" i="4"/>
  <c r="R943" i="4"/>
  <c r="Q943" i="4"/>
  <c r="P943" i="4"/>
  <c r="J943" i="4"/>
  <c r="H943" i="4"/>
  <c r="C943" i="4"/>
  <c r="AD942" i="4"/>
  <c r="AB942" i="4"/>
  <c r="AA942" i="4"/>
  <c r="W942" i="4"/>
  <c r="V942" i="4"/>
  <c r="U942" i="4"/>
  <c r="T942" i="4"/>
  <c r="S942" i="4"/>
  <c r="R942" i="4"/>
  <c r="Q942" i="4"/>
  <c r="P942" i="4"/>
  <c r="J942" i="4"/>
  <c r="H942" i="4"/>
  <c r="C942" i="4"/>
  <c r="AD941" i="4"/>
  <c r="AB941" i="4"/>
  <c r="AA941" i="4"/>
  <c r="W941" i="4"/>
  <c r="V941" i="4"/>
  <c r="U941" i="4"/>
  <c r="T941" i="4"/>
  <c r="S941" i="4"/>
  <c r="R941" i="4"/>
  <c r="Q941" i="4"/>
  <c r="P941" i="4"/>
  <c r="J941" i="4"/>
  <c r="H941" i="4"/>
  <c r="C941" i="4"/>
  <c r="AD940" i="4"/>
  <c r="AB940" i="4"/>
  <c r="AA940" i="4"/>
  <c r="W940" i="4"/>
  <c r="V940" i="4"/>
  <c r="U940" i="4"/>
  <c r="T940" i="4"/>
  <c r="S940" i="4"/>
  <c r="R940" i="4"/>
  <c r="Q940" i="4"/>
  <c r="P940" i="4"/>
  <c r="J940" i="4"/>
  <c r="H940" i="4"/>
  <c r="C940" i="4"/>
  <c r="AD939" i="4"/>
  <c r="AB939" i="4"/>
  <c r="AA939" i="4"/>
  <c r="W939" i="4"/>
  <c r="V939" i="4"/>
  <c r="U939" i="4"/>
  <c r="T939" i="4"/>
  <c r="S939" i="4"/>
  <c r="R939" i="4"/>
  <c r="Q939" i="4"/>
  <c r="P939" i="4"/>
  <c r="J939" i="4"/>
  <c r="H939" i="4"/>
  <c r="C939" i="4"/>
  <c r="AD938" i="4"/>
  <c r="AB938" i="4"/>
  <c r="AA938" i="4"/>
  <c r="W938" i="4"/>
  <c r="V938" i="4"/>
  <c r="U938" i="4"/>
  <c r="T938" i="4"/>
  <c r="S938" i="4"/>
  <c r="R938" i="4"/>
  <c r="Q938" i="4"/>
  <c r="P938" i="4"/>
  <c r="J938" i="4"/>
  <c r="H938" i="4"/>
  <c r="C938" i="4"/>
  <c r="AD937" i="4"/>
  <c r="AB937" i="4"/>
  <c r="AA937" i="4"/>
  <c r="W937" i="4"/>
  <c r="V937" i="4"/>
  <c r="U937" i="4"/>
  <c r="T937" i="4"/>
  <c r="S937" i="4"/>
  <c r="R937" i="4"/>
  <c r="Q937" i="4"/>
  <c r="P937" i="4"/>
  <c r="J937" i="4"/>
  <c r="H937" i="4"/>
  <c r="C937" i="4"/>
  <c r="AD936" i="4"/>
  <c r="AB936" i="4"/>
  <c r="AA936" i="4"/>
  <c r="W936" i="4"/>
  <c r="V936" i="4"/>
  <c r="U936" i="4"/>
  <c r="T936" i="4"/>
  <c r="S936" i="4"/>
  <c r="R936" i="4"/>
  <c r="Q936" i="4"/>
  <c r="P936" i="4"/>
  <c r="J936" i="4"/>
  <c r="H936" i="4"/>
  <c r="C936" i="4"/>
  <c r="AD935" i="4"/>
  <c r="AB935" i="4"/>
  <c r="AA935" i="4"/>
  <c r="W935" i="4"/>
  <c r="V935" i="4"/>
  <c r="U935" i="4"/>
  <c r="T935" i="4"/>
  <c r="S935" i="4"/>
  <c r="R935" i="4"/>
  <c r="Q935" i="4"/>
  <c r="P935" i="4"/>
  <c r="J935" i="4"/>
  <c r="H935" i="4"/>
  <c r="C935" i="4"/>
  <c r="AD934" i="4"/>
  <c r="AB934" i="4"/>
  <c r="AA934" i="4"/>
  <c r="W934" i="4"/>
  <c r="V934" i="4"/>
  <c r="U934" i="4"/>
  <c r="T934" i="4"/>
  <c r="S934" i="4"/>
  <c r="R934" i="4"/>
  <c r="Q934" i="4"/>
  <c r="P934" i="4"/>
  <c r="J934" i="4"/>
  <c r="H934" i="4"/>
  <c r="C934" i="4"/>
  <c r="AD933" i="4"/>
  <c r="AB933" i="4"/>
  <c r="AA933" i="4"/>
  <c r="W933" i="4"/>
  <c r="V933" i="4"/>
  <c r="U933" i="4"/>
  <c r="T933" i="4"/>
  <c r="S933" i="4"/>
  <c r="R933" i="4"/>
  <c r="Q933" i="4"/>
  <c r="P933" i="4"/>
  <c r="J933" i="4"/>
  <c r="H933" i="4"/>
  <c r="C933" i="4"/>
  <c r="AD932" i="4"/>
  <c r="AB932" i="4"/>
  <c r="AA932" i="4"/>
  <c r="W932" i="4"/>
  <c r="V932" i="4"/>
  <c r="U932" i="4"/>
  <c r="T932" i="4"/>
  <c r="S932" i="4"/>
  <c r="R932" i="4"/>
  <c r="Q932" i="4"/>
  <c r="P932" i="4"/>
  <c r="J932" i="4"/>
  <c r="H932" i="4"/>
  <c r="C932" i="4"/>
  <c r="AD931" i="4"/>
  <c r="AB931" i="4"/>
  <c r="AA931" i="4"/>
  <c r="W931" i="4"/>
  <c r="V931" i="4"/>
  <c r="U931" i="4"/>
  <c r="T931" i="4"/>
  <c r="S931" i="4"/>
  <c r="R931" i="4"/>
  <c r="Q931" i="4"/>
  <c r="P931" i="4"/>
  <c r="J931" i="4"/>
  <c r="H931" i="4"/>
  <c r="C931" i="4"/>
  <c r="AD930" i="4"/>
  <c r="AB930" i="4"/>
  <c r="AA930" i="4"/>
  <c r="W930" i="4"/>
  <c r="V930" i="4"/>
  <c r="U930" i="4"/>
  <c r="T930" i="4"/>
  <c r="S930" i="4"/>
  <c r="R930" i="4"/>
  <c r="Q930" i="4"/>
  <c r="P930" i="4"/>
  <c r="J930" i="4"/>
  <c r="H930" i="4"/>
  <c r="C930" i="4"/>
  <c r="AD929" i="4"/>
  <c r="AB929" i="4"/>
  <c r="AA929" i="4"/>
  <c r="W929" i="4"/>
  <c r="V929" i="4"/>
  <c r="U929" i="4"/>
  <c r="T929" i="4"/>
  <c r="S929" i="4"/>
  <c r="R929" i="4"/>
  <c r="Q929" i="4"/>
  <c r="P929" i="4"/>
  <c r="J929" i="4"/>
  <c r="H929" i="4"/>
  <c r="C929" i="4"/>
  <c r="AD928" i="4"/>
  <c r="AB928" i="4"/>
  <c r="AA928" i="4"/>
  <c r="W928" i="4"/>
  <c r="V928" i="4"/>
  <c r="U928" i="4"/>
  <c r="T928" i="4"/>
  <c r="S928" i="4"/>
  <c r="R928" i="4"/>
  <c r="Q928" i="4"/>
  <c r="P928" i="4"/>
  <c r="J928" i="4"/>
  <c r="H928" i="4"/>
  <c r="C928" i="4"/>
  <c r="AD927" i="4"/>
  <c r="AB927" i="4"/>
  <c r="AA927" i="4"/>
  <c r="W927" i="4"/>
  <c r="V927" i="4"/>
  <c r="U927" i="4"/>
  <c r="T927" i="4"/>
  <c r="S927" i="4"/>
  <c r="R927" i="4"/>
  <c r="Q927" i="4"/>
  <c r="P927" i="4"/>
  <c r="J927" i="4"/>
  <c r="H927" i="4"/>
  <c r="C927" i="4"/>
  <c r="AD926" i="4"/>
  <c r="AB926" i="4"/>
  <c r="AA926" i="4"/>
  <c r="W926" i="4"/>
  <c r="V926" i="4"/>
  <c r="U926" i="4"/>
  <c r="T926" i="4"/>
  <c r="S926" i="4"/>
  <c r="R926" i="4"/>
  <c r="Q926" i="4"/>
  <c r="P926" i="4"/>
  <c r="J926" i="4"/>
  <c r="H926" i="4"/>
  <c r="C926" i="4"/>
  <c r="AD925" i="4"/>
  <c r="AB925" i="4"/>
  <c r="AA925" i="4"/>
  <c r="W925" i="4"/>
  <c r="V925" i="4"/>
  <c r="U925" i="4"/>
  <c r="T925" i="4"/>
  <c r="S925" i="4"/>
  <c r="R925" i="4"/>
  <c r="Q925" i="4"/>
  <c r="P925" i="4"/>
  <c r="J925" i="4"/>
  <c r="H925" i="4"/>
  <c r="C925" i="4"/>
  <c r="AD924" i="4"/>
  <c r="AB924" i="4"/>
  <c r="AA924" i="4"/>
  <c r="W924" i="4"/>
  <c r="V924" i="4"/>
  <c r="U924" i="4"/>
  <c r="T924" i="4"/>
  <c r="S924" i="4"/>
  <c r="R924" i="4"/>
  <c r="Q924" i="4"/>
  <c r="P924" i="4"/>
  <c r="J924" i="4"/>
  <c r="H924" i="4"/>
  <c r="C924" i="4"/>
  <c r="AD923" i="4"/>
  <c r="AB923" i="4"/>
  <c r="AA923" i="4"/>
  <c r="W923" i="4"/>
  <c r="V923" i="4"/>
  <c r="U923" i="4"/>
  <c r="T923" i="4"/>
  <c r="S923" i="4"/>
  <c r="R923" i="4"/>
  <c r="Q923" i="4"/>
  <c r="P923" i="4"/>
  <c r="J923" i="4"/>
  <c r="H923" i="4"/>
  <c r="C923" i="4"/>
  <c r="AD922" i="4"/>
  <c r="AB922" i="4"/>
  <c r="AA922" i="4"/>
  <c r="W922" i="4"/>
  <c r="V922" i="4"/>
  <c r="U922" i="4"/>
  <c r="T922" i="4"/>
  <c r="S922" i="4"/>
  <c r="R922" i="4"/>
  <c r="Q922" i="4"/>
  <c r="P922" i="4"/>
  <c r="J922" i="4"/>
  <c r="H922" i="4"/>
  <c r="C922" i="4"/>
  <c r="AD921" i="4"/>
  <c r="AB921" i="4"/>
  <c r="AA921" i="4"/>
  <c r="W921" i="4"/>
  <c r="V921" i="4"/>
  <c r="U921" i="4"/>
  <c r="T921" i="4"/>
  <c r="S921" i="4"/>
  <c r="R921" i="4"/>
  <c r="Q921" i="4"/>
  <c r="P921" i="4"/>
  <c r="J921" i="4"/>
  <c r="H921" i="4"/>
  <c r="C921" i="4"/>
  <c r="AD920" i="4"/>
  <c r="AB920" i="4"/>
  <c r="AA920" i="4"/>
  <c r="W920" i="4"/>
  <c r="V920" i="4"/>
  <c r="U920" i="4"/>
  <c r="T920" i="4"/>
  <c r="S920" i="4"/>
  <c r="R920" i="4"/>
  <c r="Q920" i="4"/>
  <c r="P920" i="4"/>
  <c r="J920" i="4"/>
  <c r="H920" i="4"/>
  <c r="C920" i="4"/>
  <c r="AD919" i="4"/>
  <c r="AB919" i="4"/>
  <c r="AA919" i="4"/>
  <c r="W919" i="4"/>
  <c r="V919" i="4"/>
  <c r="U919" i="4"/>
  <c r="T919" i="4"/>
  <c r="S919" i="4"/>
  <c r="R919" i="4"/>
  <c r="Q919" i="4"/>
  <c r="P919" i="4"/>
  <c r="J919" i="4"/>
  <c r="H919" i="4"/>
  <c r="C919" i="4"/>
  <c r="AD918" i="4"/>
  <c r="AB918" i="4"/>
  <c r="AA918" i="4"/>
  <c r="W918" i="4"/>
  <c r="V918" i="4"/>
  <c r="U918" i="4"/>
  <c r="T918" i="4"/>
  <c r="S918" i="4"/>
  <c r="R918" i="4"/>
  <c r="Q918" i="4"/>
  <c r="P918" i="4"/>
  <c r="J918" i="4"/>
  <c r="H918" i="4"/>
  <c r="C918" i="4"/>
  <c r="AD917" i="4"/>
  <c r="AB917" i="4"/>
  <c r="AA917" i="4"/>
  <c r="W917" i="4"/>
  <c r="V917" i="4"/>
  <c r="U917" i="4"/>
  <c r="T917" i="4"/>
  <c r="S917" i="4"/>
  <c r="R917" i="4"/>
  <c r="Q917" i="4"/>
  <c r="P917" i="4"/>
  <c r="J917" i="4"/>
  <c r="H917" i="4"/>
  <c r="C917" i="4"/>
  <c r="AD916" i="4"/>
  <c r="AB916" i="4"/>
  <c r="AA916" i="4"/>
  <c r="W916" i="4"/>
  <c r="V916" i="4"/>
  <c r="U916" i="4"/>
  <c r="T916" i="4"/>
  <c r="S916" i="4"/>
  <c r="R916" i="4"/>
  <c r="Q916" i="4"/>
  <c r="P916" i="4"/>
  <c r="J916" i="4"/>
  <c r="H916" i="4"/>
  <c r="C916" i="4"/>
  <c r="AD915" i="4"/>
  <c r="AB915" i="4"/>
  <c r="AA915" i="4"/>
  <c r="W915" i="4"/>
  <c r="V915" i="4"/>
  <c r="U915" i="4"/>
  <c r="T915" i="4"/>
  <c r="S915" i="4"/>
  <c r="R915" i="4"/>
  <c r="Q915" i="4"/>
  <c r="P915" i="4"/>
  <c r="J915" i="4"/>
  <c r="H915" i="4"/>
  <c r="C915" i="4"/>
  <c r="AD914" i="4"/>
  <c r="AB914" i="4"/>
  <c r="AA914" i="4"/>
  <c r="W914" i="4"/>
  <c r="V914" i="4"/>
  <c r="U914" i="4"/>
  <c r="T914" i="4"/>
  <c r="S914" i="4"/>
  <c r="R914" i="4"/>
  <c r="Q914" i="4"/>
  <c r="P914" i="4"/>
  <c r="J914" i="4"/>
  <c r="H914" i="4"/>
  <c r="C914" i="4"/>
  <c r="AD913" i="4"/>
  <c r="AB913" i="4"/>
  <c r="AA913" i="4"/>
  <c r="W913" i="4"/>
  <c r="V913" i="4"/>
  <c r="U913" i="4"/>
  <c r="T913" i="4"/>
  <c r="S913" i="4"/>
  <c r="R913" i="4"/>
  <c r="Q913" i="4"/>
  <c r="P913" i="4"/>
  <c r="J913" i="4"/>
  <c r="H913" i="4"/>
  <c r="C913" i="4"/>
  <c r="AD912" i="4"/>
  <c r="AB912" i="4"/>
  <c r="AA912" i="4"/>
  <c r="W912" i="4"/>
  <c r="V912" i="4"/>
  <c r="U912" i="4"/>
  <c r="T912" i="4"/>
  <c r="S912" i="4"/>
  <c r="R912" i="4"/>
  <c r="Q912" i="4"/>
  <c r="P912" i="4"/>
  <c r="J912" i="4"/>
  <c r="H912" i="4"/>
  <c r="C912" i="4"/>
  <c r="AD911" i="4"/>
  <c r="AB911" i="4"/>
  <c r="AA911" i="4"/>
  <c r="W911" i="4"/>
  <c r="V911" i="4"/>
  <c r="U911" i="4"/>
  <c r="T911" i="4"/>
  <c r="S911" i="4"/>
  <c r="R911" i="4"/>
  <c r="Q911" i="4"/>
  <c r="P911" i="4"/>
  <c r="J911" i="4"/>
  <c r="H911" i="4"/>
  <c r="C911" i="4"/>
  <c r="AD910" i="4"/>
  <c r="AB910" i="4"/>
  <c r="AA910" i="4"/>
  <c r="W910" i="4"/>
  <c r="V910" i="4"/>
  <c r="U910" i="4"/>
  <c r="T910" i="4"/>
  <c r="S910" i="4"/>
  <c r="R910" i="4"/>
  <c r="Q910" i="4"/>
  <c r="P910" i="4"/>
  <c r="J910" i="4"/>
  <c r="H910" i="4"/>
  <c r="C910" i="4"/>
  <c r="AD909" i="4"/>
  <c r="AB909" i="4"/>
  <c r="AA909" i="4"/>
  <c r="W909" i="4"/>
  <c r="V909" i="4"/>
  <c r="U909" i="4"/>
  <c r="T909" i="4"/>
  <c r="S909" i="4"/>
  <c r="R909" i="4"/>
  <c r="Q909" i="4"/>
  <c r="P909" i="4"/>
  <c r="J909" i="4"/>
  <c r="H909" i="4"/>
  <c r="C909" i="4"/>
  <c r="AD908" i="4"/>
  <c r="AB908" i="4"/>
  <c r="AA908" i="4"/>
  <c r="W908" i="4"/>
  <c r="V908" i="4"/>
  <c r="U908" i="4"/>
  <c r="T908" i="4"/>
  <c r="S908" i="4"/>
  <c r="R908" i="4"/>
  <c r="Q908" i="4"/>
  <c r="P908" i="4"/>
  <c r="J908" i="4"/>
  <c r="H908" i="4"/>
  <c r="C908" i="4"/>
  <c r="AD907" i="4"/>
  <c r="AB907" i="4"/>
  <c r="AA907" i="4"/>
  <c r="W907" i="4"/>
  <c r="V907" i="4"/>
  <c r="U907" i="4"/>
  <c r="T907" i="4"/>
  <c r="S907" i="4"/>
  <c r="R907" i="4"/>
  <c r="Q907" i="4"/>
  <c r="P907" i="4"/>
  <c r="J907" i="4"/>
  <c r="H907" i="4"/>
  <c r="C907" i="4"/>
  <c r="AD906" i="4"/>
  <c r="AB906" i="4"/>
  <c r="AA906" i="4"/>
  <c r="W906" i="4"/>
  <c r="V906" i="4"/>
  <c r="U906" i="4"/>
  <c r="T906" i="4"/>
  <c r="S906" i="4"/>
  <c r="R906" i="4"/>
  <c r="Q906" i="4"/>
  <c r="P906" i="4"/>
  <c r="J906" i="4"/>
  <c r="H906" i="4"/>
  <c r="C906" i="4"/>
  <c r="AD905" i="4"/>
  <c r="AB905" i="4"/>
  <c r="AA905" i="4"/>
  <c r="W905" i="4"/>
  <c r="V905" i="4"/>
  <c r="U905" i="4"/>
  <c r="T905" i="4"/>
  <c r="S905" i="4"/>
  <c r="R905" i="4"/>
  <c r="Q905" i="4"/>
  <c r="P905" i="4"/>
  <c r="J905" i="4"/>
  <c r="H905" i="4"/>
  <c r="C905" i="4"/>
  <c r="AD904" i="4"/>
  <c r="AB904" i="4"/>
  <c r="AA904" i="4"/>
  <c r="W904" i="4"/>
  <c r="V904" i="4"/>
  <c r="U904" i="4"/>
  <c r="T904" i="4"/>
  <c r="S904" i="4"/>
  <c r="R904" i="4"/>
  <c r="Q904" i="4"/>
  <c r="P904" i="4"/>
  <c r="J904" i="4"/>
  <c r="H904" i="4"/>
  <c r="C904" i="4"/>
  <c r="AD903" i="4"/>
  <c r="AB903" i="4"/>
  <c r="AA903" i="4"/>
  <c r="W903" i="4"/>
  <c r="V903" i="4"/>
  <c r="U903" i="4"/>
  <c r="T903" i="4"/>
  <c r="S903" i="4"/>
  <c r="R903" i="4"/>
  <c r="Q903" i="4"/>
  <c r="P903" i="4"/>
  <c r="J903" i="4"/>
  <c r="H903" i="4"/>
  <c r="C903" i="4"/>
  <c r="AD902" i="4"/>
  <c r="AB902" i="4"/>
  <c r="AA902" i="4"/>
  <c r="W902" i="4"/>
  <c r="V902" i="4"/>
  <c r="U902" i="4"/>
  <c r="T902" i="4"/>
  <c r="S902" i="4"/>
  <c r="R902" i="4"/>
  <c r="Q902" i="4"/>
  <c r="P902" i="4"/>
  <c r="J902" i="4"/>
  <c r="H902" i="4"/>
  <c r="C902" i="4"/>
  <c r="AD901" i="4"/>
  <c r="AB901" i="4"/>
  <c r="AA901" i="4"/>
  <c r="W901" i="4"/>
  <c r="V901" i="4"/>
  <c r="U901" i="4"/>
  <c r="T901" i="4"/>
  <c r="S901" i="4"/>
  <c r="R901" i="4"/>
  <c r="Q901" i="4"/>
  <c r="P901" i="4"/>
  <c r="J901" i="4"/>
  <c r="H901" i="4"/>
  <c r="C901" i="4"/>
  <c r="AD900" i="4"/>
  <c r="AB900" i="4"/>
  <c r="AA900" i="4"/>
  <c r="W900" i="4"/>
  <c r="V900" i="4"/>
  <c r="U900" i="4"/>
  <c r="T900" i="4"/>
  <c r="S900" i="4"/>
  <c r="R900" i="4"/>
  <c r="Q900" i="4"/>
  <c r="P900" i="4"/>
  <c r="J900" i="4"/>
  <c r="H900" i="4"/>
  <c r="C900" i="4"/>
  <c r="AD899" i="4"/>
  <c r="AB899" i="4"/>
  <c r="AA899" i="4"/>
  <c r="W899" i="4"/>
  <c r="V899" i="4"/>
  <c r="U899" i="4"/>
  <c r="T899" i="4"/>
  <c r="S899" i="4"/>
  <c r="R899" i="4"/>
  <c r="Q899" i="4"/>
  <c r="P899" i="4"/>
  <c r="J899" i="4"/>
  <c r="H899" i="4"/>
  <c r="C899" i="4"/>
  <c r="AD898" i="4"/>
  <c r="AB898" i="4"/>
  <c r="AA898" i="4"/>
  <c r="W898" i="4"/>
  <c r="V898" i="4"/>
  <c r="U898" i="4"/>
  <c r="T898" i="4"/>
  <c r="S898" i="4"/>
  <c r="R898" i="4"/>
  <c r="Q898" i="4"/>
  <c r="P898" i="4"/>
  <c r="J898" i="4"/>
  <c r="H898" i="4"/>
  <c r="C898" i="4"/>
  <c r="AD897" i="4"/>
  <c r="AB897" i="4"/>
  <c r="AA897" i="4"/>
  <c r="W897" i="4"/>
  <c r="V897" i="4"/>
  <c r="U897" i="4"/>
  <c r="T897" i="4"/>
  <c r="S897" i="4"/>
  <c r="R897" i="4"/>
  <c r="Q897" i="4"/>
  <c r="P897" i="4"/>
  <c r="J897" i="4"/>
  <c r="H897" i="4"/>
  <c r="C897" i="4"/>
  <c r="AD896" i="4"/>
  <c r="AB896" i="4"/>
  <c r="AA896" i="4"/>
  <c r="W896" i="4"/>
  <c r="V896" i="4"/>
  <c r="U896" i="4"/>
  <c r="T896" i="4"/>
  <c r="S896" i="4"/>
  <c r="R896" i="4"/>
  <c r="Q896" i="4"/>
  <c r="P896" i="4"/>
  <c r="J896" i="4"/>
  <c r="H896" i="4"/>
  <c r="C896" i="4"/>
  <c r="AD895" i="4"/>
  <c r="AB895" i="4"/>
  <c r="AA895" i="4"/>
  <c r="W895" i="4"/>
  <c r="V895" i="4"/>
  <c r="U895" i="4"/>
  <c r="T895" i="4"/>
  <c r="S895" i="4"/>
  <c r="R895" i="4"/>
  <c r="Q895" i="4"/>
  <c r="P895" i="4"/>
  <c r="J895" i="4"/>
  <c r="H895" i="4"/>
  <c r="C895" i="4"/>
  <c r="AD894" i="4"/>
  <c r="AB894" i="4"/>
  <c r="AA894" i="4"/>
  <c r="W894" i="4"/>
  <c r="V894" i="4"/>
  <c r="U894" i="4"/>
  <c r="T894" i="4"/>
  <c r="S894" i="4"/>
  <c r="R894" i="4"/>
  <c r="Q894" i="4"/>
  <c r="P894" i="4"/>
  <c r="J894" i="4"/>
  <c r="H894" i="4"/>
  <c r="C894" i="4"/>
  <c r="AD893" i="4"/>
  <c r="AB893" i="4"/>
  <c r="AA893" i="4"/>
  <c r="W893" i="4"/>
  <c r="V893" i="4"/>
  <c r="U893" i="4"/>
  <c r="T893" i="4"/>
  <c r="S893" i="4"/>
  <c r="R893" i="4"/>
  <c r="Q893" i="4"/>
  <c r="P893" i="4"/>
  <c r="J893" i="4"/>
  <c r="H893" i="4"/>
  <c r="C893" i="4"/>
  <c r="AD892" i="4"/>
  <c r="AB892" i="4"/>
  <c r="AA892" i="4"/>
  <c r="W892" i="4"/>
  <c r="V892" i="4"/>
  <c r="U892" i="4"/>
  <c r="T892" i="4"/>
  <c r="S892" i="4"/>
  <c r="R892" i="4"/>
  <c r="Q892" i="4"/>
  <c r="P892" i="4"/>
  <c r="J892" i="4"/>
  <c r="H892" i="4"/>
  <c r="C892" i="4"/>
  <c r="AD891" i="4"/>
  <c r="AB891" i="4"/>
  <c r="AA891" i="4"/>
  <c r="W891" i="4"/>
  <c r="V891" i="4"/>
  <c r="U891" i="4"/>
  <c r="T891" i="4"/>
  <c r="S891" i="4"/>
  <c r="R891" i="4"/>
  <c r="Q891" i="4"/>
  <c r="P891" i="4"/>
  <c r="J891" i="4"/>
  <c r="H891" i="4"/>
  <c r="C891" i="4"/>
  <c r="AD890" i="4"/>
  <c r="AB890" i="4"/>
  <c r="AA890" i="4"/>
  <c r="W890" i="4"/>
  <c r="V890" i="4"/>
  <c r="U890" i="4"/>
  <c r="T890" i="4"/>
  <c r="S890" i="4"/>
  <c r="R890" i="4"/>
  <c r="Q890" i="4"/>
  <c r="P890" i="4"/>
  <c r="J890" i="4"/>
  <c r="H890" i="4"/>
  <c r="C890" i="4"/>
  <c r="AD889" i="4"/>
  <c r="AB889" i="4"/>
  <c r="AA889" i="4"/>
  <c r="W889" i="4"/>
  <c r="V889" i="4"/>
  <c r="U889" i="4"/>
  <c r="T889" i="4"/>
  <c r="S889" i="4"/>
  <c r="R889" i="4"/>
  <c r="Q889" i="4"/>
  <c r="P889" i="4"/>
  <c r="J889" i="4"/>
  <c r="H889" i="4"/>
  <c r="C889" i="4"/>
  <c r="AD888" i="4"/>
  <c r="AB888" i="4"/>
  <c r="AA888" i="4"/>
  <c r="W888" i="4"/>
  <c r="V888" i="4"/>
  <c r="U888" i="4"/>
  <c r="T888" i="4"/>
  <c r="S888" i="4"/>
  <c r="R888" i="4"/>
  <c r="Q888" i="4"/>
  <c r="P888" i="4"/>
  <c r="J888" i="4"/>
  <c r="H888" i="4"/>
  <c r="C888" i="4"/>
  <c r="AD887" i="4"/>
  <c r="AB887" i="4"/>
  <c r="AA887" i="4"/>
  <c r="W887" i="4"/>
  <c r="V887" i="4"/>
  <c r="U887" i="4"/>
  <c r="T887" i="4"/>
  <c r="S887" i="4"/>
  <c r="R887" i="4"/>
  <c r="Q887" i="4"/>
  <c r="P887" i="4"/>
  <c r="J887" i="4"/>
  <c r="H887" i="4"/>
  <c r="C887" i="4"/>
  <c r="AD886" i="4"/>
  <c r="AB886" i="4"/>
  <c r="AA886" i="4"/>
  <c r="W886" i="4"/>
  <c r="V886" i="4"/>
  <c r="U886" i="4"/>
  <c r="T886" i="4"/>
  <c r="S886" i="4"/>
  <c r="R886" i="4"/>
  <c r="Q886" i="4"/>
  <c r="P886" i="4"/>
  <c r="J886" i="4"/>
  <c r="H886" i="4"/>
  <c r="C886" i="4"/>
  <c r="AD885" i="4"/>
  <c r="AB885" i="4"/>
  <c r="AA885" i="4"/>
  <c r="W885" i="4"/>
  <c r="V885" i="4"/>
  <c r="U885" i="4"/>
  <c r="T885" i="4"/>
  <c r="S885" i="4"/>
  <c r="R885" i="4"/>
  <c r="Q885" i="4"/>
  <c r="P885" i="4"/>
  <c r="J885" i="4"/>
  <c r="H885" i="4"/>
  <c r="C885" i="4"/>
  <c r="AD884" i="4"/>
  <c r="AB884" i="4"/>
  <c r="AA884" i="4"/>
  <c r="W884" i="4"/>
  <c r="V884" i="4"/>
  <c r="U884" i="4"/>
  <c r="T884" i="4"/>
  <c r="S884" i="4"/>
  <c r="R884" i="4"/>
  <c r="Q884" i="4"/>
  <c r="P884" i="4"/>
  <c r="J884" i="4"/>
  <c r="H884" i="4"/>
  <c r="C884" i="4"/>
  <c r="AD883" i="4"/>
  <c r="AB883" i="4"/>
  <c r="AA883" i="4"/>
  <c r="W883" i="4"/>
  <c r="V883" i="4"/>
  <c r="U883" i="4"/>
  <c r="T883" i="4"/>
  <c r="S883" i="4"/>
  <c r="R883" i="4"/>
  <c r="Q883" i="4"/>
  <c r="P883" i="4"/>
  <c r="J883" i="4"/>
  <c r="H883" i="4"/>
  <c r="C883" i="4"/>
  <c r="AD882" i="4"/>
  <c r="AB882" i="4"/>
  <c r="AA882" i="4"/>
  <c r="W882" i="4"/>
  <c r="V882" i="4"/>
  <c r="U882" i="4"/>
  <c r="T882" i="4"/>
  <c r="S882" i="4"/>
  <c r="R882" i="4"/>
  <c r="Q882" i="4"/>
  <c r="P882" i="4"/>
  <c r="J882" i="4"/>
  <c r="H882" i="4"/>
  <c r="C882" i="4"/>
  <c r="AD881" i="4"/>
  <c r="AB881" i="4"/>
  <c r="AA881" i="4"/>
  <c r="W881" i="4"/>
  <c r="V881" i="4"/>
  <c r="U881" i="4"/>
  <c r="T881" i="4"/>
  <c r="S881" i="4"/>
  <c r="R881" i="4"/>
  <c r="Q881" i="4"/>
  <c r="P881" i="4"/>
  <c r="J881" i="4"/>
  <c r="H881" i="4"/>
  <c r="C881" i="4"/>
  <c r="AD880" i="4"/>
  <c r="AB880" i="4"/>
  <c r="AA880" i="4"/>
  <c r="W880" i="4"/>
  <c r="V880" i="4"/>
  <c r="U880" i="4"/>
  <c r="T880" i="4"/>
  <c r="S880" i="4"/>
  <c r="R880" i="4"/>
  <c r="Q880" i="4"/>
  <c r="P880" i="4"/>
  <c r="J880" i="4"/>
  <c r="H880" i="4"/>
  <c r="C880" i="4"/>
  <c r="AD879" i="4"/>
  <c r="AB879" i="4"/>
  <c r="AA879" i="4"/>
  <c r="W879" i="4"/>
  <c r="V879" i="4"/>
  <c r="U879" i="4"/>
  <c r="T879" i="4"/>
  <c r="S879" i="4"/>
  <c r="R879" i="4"/>
  <c r="Q879" i="4"/>
  <c r="P879" i="4"/>
  <c r="J879" i="4"/>
  <c r="H879" i="4"/>
  <c r="C879" i="4"/>
  <c r="AD878" i="4"/>
  <c r="AB878" i="4"/>
  <c r="AA878" i="4"/>
  <c r="W878" i="4"/>
  <c r="V878" i="4"/>
  <c r="U878" i="4"/>
  <c r="T878" i="4"/>
  <c r="S878" i="4"/>
  <c r="R878" i="4"/>
  <c r="Q878" i="4"/>
  <c r="P878" i="4"/>
  <c r="J878" i="4"/>
  <c r="H878" i="4"/>
  <c r="C878" i="4"/>
  <c r="AD877" i="4"/>
  <c r="AB877" i="4"/>
  <c r="AA877" i="4"/>
  <c r="W877" i="4"/>
  <c r="V877" i="4"/>
  <c r="U877" i="4"/>
  <c r="T877" i="4"/>
  <c r="S877" i="4"/>
  <c r="R877" i="4"/>
  <c r="Q877" i="4"/>
  <c r="P877" i="4"/>
  <c r="J877" i="4"/>
  <c r="H877" i="4"/>
  <c r="C877" i="4"/>
  <c r="AD876" i="4"/>
  <c r="AB876" i="4"/>
  <c r="AA876" i="4"/>
  <c r="W876" i="4"/>
  <c r="V876" i="4"/>
  <c r="U876" i="4"/>
  <c r="T876" i="4"/>
  <c r="S876" i="4"/>
  <c r="R876" i="4"/>
  <c r="Q876" i="4"/>
  <c r="P876" i="4"/>
  <c r="J876" i="4"/>
  <c r="H876" i="4"/>
  <c r="C876" i="4"/>
  <c r="AD875" i="4"/>
  <c r="AB875" i="4"/>
  <c r="AA875" i="4"/>
  <c r="W875" i="4"/>
  <c r="V875" i="4"/>
  <c r="U875" i="4"/>
  <c r="T875" i="4"/>
  <c r="S875" i="4"/>
  <c r="R875" i="4"/>
  <c r="Q875" i="4"/>
  <c r="P875" i="4"/>
  <c r="J875" i="4"/>
  <c r="H875" i="4"/>
  <c r="C875" i="4"/>
  <c r="AD874" i="4"/>
  <c r="AB874" i="4"/>
  <c r="AA874" i="4"/>
  <c r="W874" i="4"/>
  <c r="V874" i="4"/>
  <c r="U874" i="4"/>
  <c r="T874" i="4"/>
  <c r="S874" i="4"/>
  <c r="R874" i="4"/>
  <c r="Q874" i="4"/>
  <c r="P874" i="4"/>
  <c r="J874" i="4"/>
  <c r="H874" i="4"/>
  <c r="C874" i="4"/>
  <c r="AD873" i="4"/>
  <c r="AB873" i="4"/>
  <c r="AA873" i="4"/>
  <c r="W873" i="4"/>
  <c r="V873" i="4"/>
  <c r="U873" i="4"/>
  <c r="T873" i="4"/>
  <c r="S873" i="4"/>
  <c r="R873" i="4"/>
  <c r="Q873" i="4"/>
  <c r="P873" i="4"/>
  <c r="J873" i="4"/>
  <c r="H873" i="4"/>
  <c r="C873" i="4"/>
  <c r="AD872" i="4"/>
  <c r="AB872" i="4"/>
  <c r="AA872" i="4"/>
  <c r="W872" i="4"/>
  <c r="V872" i="4"/>
  <c r="U872" i="4"/>
  <c r="T872" i="4"/>
  <c r="S872" i="4"/>
  <c r="R872" i="4"/>
  <c r="Q872" i="4"/>
  <c r="P872" i="4"/>
  <c r="J872" i="4"/>
  <c r="H872" i="4"/>
  <c r="C872" i="4"/>
  <c r="AD871" i="4"/>
  <c r="AB871" i="4"/>
  <c r="AA871" i="4"/>
  <c r="W871" i="4"/>
  <c r="V871" i="4"/>
  <c r="U871" i="4"/>
  <c r="T871" i="4"/>
  <c r="S871" i="4"/>
  <c r="R871" i="4"/>
  <c r="Q871" i="4"/>
  <c r="P871" i="4"/>
  <c r="J871" i="4"/>
  <c r="H871" i="4"/>
  <c r="C871" i="4"/>
  <c r="AD870" i="4"/>
  <c r="AB870" i="4"/>
  <c r="AA870" i="4"/>
  <c r="W870" i="4"/>
  <c r="V870" i="4"/>
  <c r="U870" i="4"/>
  <c r="T870" i="4"/>
  <c r="S870" i="4"/>
  <c r="R870" i="4"/>
  <c r="Q870" i="4"/>
  <c r="P870" i="4"/>
  <c r="J870" i="4"/>
  <c r="H870" i="4"/>
  <c r="C870" i="4"/>
  <c r="AD869" i="4"/>
  <c r="AB869" i="4"/>
  <c r="AA869" i="4"/>
  <c r="W869" i="4"/>
  <c r="V869" i="4"/>
  <c r="U869" i="4"/>
  <c r="T869" i="4"/>
  <c r="S869" i="4"/>
  <c r="R869" i="4"/>
  <c r="Q869" i="4"/>
  <c r="P869" i="4"/>
  <c r="J869" i="4"/>
  <c r="H869" i="4"/>
  <c r="C869" i="4"/>
  <c r="AD868" i="4"/>
  <c r="AB868" i="4"/>
  <c r="AA868" i="4"/>
  <c r="W868" i="4"/>
  <c r="V868" i="4"/>
  <c r="U868" i="4"/>
  <c r="T868" i="4"/>
  <c r="S868" i="4"/>
  <c r="R868" i="4"/>
  <c r="Q868" i="4"/>
  <c r="P868" i="4"/>
  <c r="J868" i="4"/>
  <c r="H868" i="4"/>
  <c r="C868" i="4"/>
  <c r="AD867" i="4"/>
  <c r="AB867" i="4"/>
  <c r="AA867" i="4"/>
  <c r="W867" i="4"/>
  <c r="V867" i="4"/>
  <c r="U867" i="4"/>
  <c r="T867" i="4"/>
  <c r="S867" i="4"/>
  <c r="R867" i="4"/>
  <c r="Q867" i="4"/>
  <c r="P867" i="4"/>
  <c r="J867" i="4"/>
  <c r="H867" i="4"/>
  <c r="C867" i="4"/>
  <c r="AD866" i="4"/>
  <c r="AB866" i="4"/>
  <c r="AA866" i="4"/>
  <c r="W866" i="4"/>
  <c r="V866" i="4"/>
  <c r="U866" i="4"/>
  <c r="T866" i="4"/>
  <c r="S866" i="4"/>
  <c r="R866" i="4"/>
  <c r="Q866" i="4"/>
  <c r="P866" i="4"/>
  <c r="J866" i="4"/>
  <c r="H866" i="4"/>
  <c r="C866" i="4"/>
  <c r="AD865" i="4"/>
  <c r="AB865" i="4"/>
  <c r="AA865" i="4"/>
  <c r="W865" i="4"/>
  <c r="V865" i="4"/>
  <c r="U865" i="4"/>
  <c r="T865" i="4"/>
  <c r="S865" i="4"/>
  <c r="R865" i="4"/>
  <c r="Q865" i="4"/>
  <c r="P865" i="4"/>
  <c r="J865" i="4"/>
  <c r="H865" i="4"/>
  <c r="C865" i="4"/>
  <c r="AD864" i="4"/>
  <c r="AB864" i="4"/>
  <c r="AA864" i="4"/>
  <c r="W864" i="4"/>
  <c r="V864" i="4"/>
  <c r="U864" i="4"/>
  <c r="T864" i="4"/>
  <c r="S864" i="4"/>
  <c r="R864" i="4"/>
  <c r="Q864" i="4"/>
  <c r="P864" i="4"/>
  <c r="J864" i="4"/>
  <c r="H864" i="4"/>
  <c r="C864" i="4"/>
  <c r="AD863" i="4"/>
  <c r="AB863" i="4"/>
  <c r="AA863" i="4"/>
  <c r="W863" i="4"/>
  <c r="V863" i="4"/>
  <c r="U863" i="4"/>
  <c r="T863" i="4"/>
  <c r="S863" i="4"/>
  <c r="R863" i="4"/>
  <c r="Q863" i="4"/>
  <c r="P863" i="4"/>
  <c r="J863" i="4"/>
  <c r="H863" i="4"/>
  <c r="C863" i="4"/>
  <c r="AD862" i="4"/>
  <c r="AB862" i="4"/>
  <c r="AA862" i="4"/>
  <c r="W862" i="4"/>
  <c r="V862" i="4"/>
  <c r="U862" i="4"/>
  <c r="T862" i="4"/>
  <c r="S862" i="4"/>
  <c r="R862" i="4"/>
  <c r="Q862" i="4"/>
  <c r="P862" i="4"/>
  <c r="J862" i="4"/>
  <c r="H862" i="4"/>
  <c r="C862" i="4"/>
  <c r="AD861" i="4"/>
  <c r="AB861" i="4"/>
  <c r="AA861" i="4"/>
  <c r="W861" i="4"/>
  <c r="V861" i="4"/>
  <c r="U861" i="4"/>
  <c r="T861" i="4"/>
  <c r="S861" i="4"/>
  <c r="R861" i="4"/>
  <c r="Q861" i="4"/>
  <c r="P861" i="4"/>
  <c r="J861" i="4"/>
  <c r="H861" i="4"/>
  <c r="C861" i="4"/>
  <c r="AD860" i="4"/>
  <c r="AB860" i="4"/>
  <c r="AA860" i="4"/>
  <c r="W860" i="4"/>
  <c r="V860" i="4"/>
  <c r="U860" i="4"/>
  <c r="T860" i="4"/>
  <c r="S860" i="4"/>
  <c r="R860" i="4"/>
  <c r="Q860" i="4"/>
  <c r="P860" i="4"/>
  <c r="J860" i="4"/>
  <c r="H860" i="4"/>
  <c r="C860" i="4"/>
  <c r="AD859" i="4"/>
  <c r="AB859" i="4"/>
  <c r="AA859" i="4"/>
  <c r="W859" i="4"/>
  <c r="V859" i="4"/>
  <c r="U859" i="4"/>
  <c r="T859" i="4"/>
  <c r="S859" i="4"/>
  <c r="R859" i="4"/>
  <c r="Q859" i="4"/>
  <c r="P859" i="4"/>
  <c r="J859" i="4"/>
  <c r="H859" i="4"/>
  <c r="C859" i="4"/>
  <c r="AD858" i="4"/>
  <c r="AB858" i="4"/>
  <c r="AA858" i="4"/>
  <c r="W858" i="4"/>
  <c r="V858" i="4"/>
  <c r="U858" i="4"/>
  <c r="T858" i="4"/>
  <c r="S858" i="4"/>
  <c r="R858" i="4"/>
  <c r="Q858" i="4"/>
  <c r="P858" i="4"/>
  <c r="J858" i="4"/>
  <c r="H858" i="4"/>
  <c r="C858" i="4"/>
  <c r="AD857" i="4"/>
  <c r="AB857" i="4"/>
  <c r="AA857" i="4"/>
  <c r="W857" i="4"/>
  <c r="V857" i="4"/>
  <c r="U857" i="4"/>
  <c r="T857" i="4"/>
  <c r="S857" i="4"/>
  <c r="R857" i="4"/>
  <c r="Q857" i="4"/>
  <c r="P857" i="4"/>
  <c r="J857" i="4"/>
  <c r="H857" i="4"/>
  <c r="C857" i="4"/>
  <c r="AD856" i="4"/>
  <c r="AB856" i="4"/>
  <c r="AA856" i="4"/>
  <c r="W856" i="4"/>
  <c r="V856" i="4"/>
  <c r="U856" i="4"/>
  <c r="T856" i="4"/>
  <c r="S856" i="4"/>
  <c r="R856" i="4"/>
  <c r="Q856" i="4"/>
  <c r="P856" i="4"/>
  <c r="J856" i="4"/>
  <c r="H856" i="4"/>
  <c r="C856" i="4"/>
  <c r="AD855" i="4"/>
  <c r="AB855" i="4"/>
  <c r="AA855" i="4"/>
  <c r="W855" i="4"/>
  <c r="V855" i="4"/>
  <c r="U855" i="4"/>
  <c r="T855" i="4"/>
  <c r="S855" i="4"/>
  <c r="R855" i="4"/>
  <c r="Q855" i="4"/>
  <c r="P855" i="4"/>
  <c r="J855" i="4"/>
  <c r="H855" i="4"/>
  <c r="C855" i="4"/>
  <c r="AD854" i="4"/>
  <c r="AB854" i="4"/>
  <c r="AA854" i="4"/>
  <c r="W854" i="4"/>
  <c r="V854" i="4"/>
  <c r="U854" i="4"/>
  <c r="T854" i="4"/>
  <c r="S854" i="4"/>
  <c r="R854" i="4"/>
  <c r="Q854" i="4"/>
  <c r="P854" i="4"/>
  <c r="J854" i="4"/>
  <c r="H854" i="4"/>
  <c r="C854" i="4"/>
  <c r="AD853" i="4"/>
  <c r="AB853" i="4"/>
  <c r="AA853" i="4"/>
  <c r="W853" i="4"/>
  <c r="V853" i="4"/>
  <c r="U853" i="4"/>
  <c r="T853" i="4"/>
  <c r="S853" i="4"/>
  <c r="R853" i="4"/>
  <c r="Q853" i="4"/>
  <c r="P853" i="4"/>
  <c r="J853" i="4"/>
  <c r="H853" i="4"/>
  <c r="C853" i="4"/>
  <c r="AD852" i="4"/>
  <c r="AB852" i="4"/>
  <c r="AA852" i="4"/>
  <c r="W852" i="4"/>
  <c r="V852" i="4"/>
  <c r="U852" i="4"/>
  <c r="T852" i="4"/>
  <c r="S852" i="4"/>
  <c r="R852" i="4"/>
  <c r="Q852" i="4"/>
  <c r="P852" i="4"/>
  <c r="J852" i="4"/>
  <c r="H852" i="4"/>
  <c r="C852" i="4"/>
  <c r="AD851" i="4"/>
  <c r="AB851" i="4"/>
  <c r="AA851" i="4"/>
  <c r="W851" i="4"/>
  <c r="V851" i="4"/>
  <c r="U851" i="4"/>
  <c r="T851" i="4"/>
  <c r="S851" i="4"/>
  <c r="R851" i="4"/>
  <c r="Q851" i="4"/>
  <c r="P851" i="4"/>
  <c r="J851" i="4"/>
  <c r="H851" i="4"/>
  <c r="C851" i="4"/>
  <c r="AD850" i="4"/>
  <c r="AB850" i="4"/>
  <c r="AA850" i="4"/>
  <c r="W850" i="4"/>
  <c r="V850" i="4"/>
  <c r="U850" i="4"/>
  <c r="T850" i="4"/>
  <c r="S850" i="4"/>
  <c r="R850" i="4"/>
  <c r="Q850" i="4"/>
  <c r="P850" i="4"/>
  <c r="J850" i="4"/>
  <c r="H850" i="4"/>
  <c r="C850" i="4"/>
  <c r="AD849" i="4"/>
  <c r="AB849" i="4"/>
  <c r="AA849" i="4"/>
  <c r="W849" i="4"/>
  <c r="V849" i="4"/>
  <c r="U849" i="4"/>
  <c r="T849" i="4"/>
  <c r="S849" i="4"/>
  <c r="R849" i="4"/>
  <c r="Q849" i="4"/>
  <c r="P849" i="4"/>
  <c r="J849" i="4"/>
  <c r="H849" i="4"/>
  <c r="C849" i="4"/>
  <c r="AD848" i="4"/>
  <c r="AB848" i="4"/>
  <c r="AA848" i="4"/>
  <c r="W848" i="4"/>
  <c r="V848" i="4"/>
  <c r="U848" i="4"/>
  <c r="T848" i="4"/>
  <c r="S848" i="4"/>
  <c r="R848" i="4"/>
  <c r="Q848" i="4"/>
  <c r="P848" i="4"/>
  <c r="J848" i="4"/>
  <c r="H848" i="4"/>
  <c r="C848" i="4"/>
  <c r="AD847" i="4"/>
  <c r="AB847" i="4"/>
  <c r="AA847" i="4"/>
  <c r="W847" i="4"/>
  <c r="V847" i="4"/>
  <c r="U847" i="4"/>
  <c r="T847" i="4"/>
  <c r="S847" i="4"/>
  <c r="R847" i="4"/>
  <c r="Q847" i="4"/>
  <c r="P847" i="4"/>
  <c r="J847" i="4"/>
  <c r="H847" i="4"/>
  <c r="C847" i="4"/>
  <c r="AD846" i="4"/>
  <c r="AB846" i="4"/>
  <c r="AA846" i="4"/>
  <c r="W846" i="4"/>
  <c r="V846" i="4"/>
  <c r="U846" i="4"/>
  <c r="T846" i="4"/>
  <c r="S846" i="4"/>
  <c r="R846" i="4"/>
  <c r="Q846" i="4"/>
  <c r="P846" i="4"/>
  <c r="J846" i="4"/>
  <c r="H846" i="4"/>
  <c r="C846" i="4"/>
  <c r="AD845" i="4"/>
  <c r="AB845" i="4"/>
  <c r="AA845" i="4"/>
  <c r="W845" i="4"/>
  <c r="V845" i="4"/>
  <c r="U845" i="4"/>
  <c r="T845" i="4"/>
  <c r="S845" i="4"/>
  <c r="R845" i="4"/>
  <c r="Q845" i="4"/>
  <c r="P845" i="4"/>
  <c r="J845" i="4"/>
  <c r="H845" i="4"/>
  <c r="C845" i="4"/>
  <c r="AD844" i="4"/>
  <c r="AB844" i="4"/>
  <c r="AA844" i="4"/>
  <c r="W844" i="4"/>
  <c r="V844" i="4"/>
  <c r="U844" i="4"/>
  <c r="T844" i="4"/>
  <c r="S844" i="4"/>
  <c r="R844" i="4"/>
  <c r="Q844" i="4"/>
  <c r="P844" i="4"/>
  <c r="J844" i="4"/>
  <c r="H844" i="4"/>
  <c r="C844" i="4"/>
  <c r="AD843" i="4"/>
  <c r="AB843" i="4"/>
  <c r="AA843" i="4"/>
  <c r="W843" i="4"/>
  <c r="V843" i="4"/>
  <c r="U843" i="4"/>
  <c r="T843" i="4"/>
  <c r="S843" i="4"/>
  <c r="R843" i="4"/>
  <c r="Q843" i="4"/>
  <c r="P843" i="4"/>
  <c r="J843" i="4"/>
  <c r="H843" i="4"/>
  <c r="C843" i="4"/>
  <c r="AD842" i="4"/>
  <c r="AB842" i="4"/>
  <c r="AA842" i="4"/>
  <c r="W842" i="4"/>
  <c r="V842" i="4"/>
  <c r="U842" i="4"/>
  <c r="T842" i="4"/>
  <c r="S842" i="4"/>
  <c r="R842" i="4"/>
  <c r="Q842" i="4"/>
  <c r="P842" i="4"/>
  <c r="J842" i="4"/>
  <c r="H842" i="4"/>
  <c r="C842" i="4"/>
  <c r="AD841" i="4"/>
  <c r="AB841" i="4"/>
  <c r="AA841" i="4"/>
  <c r="W841" i="4"/>
  <c r="V841" i="4"/>
  <c r="U841" i="4"/>
  <c r="T841" i="4"/>
  <c r="S841" i="4"/>
  <c r="R841" i="4"/>
  <c r="Q841" i="4"/>
  <c r="P841" i="4"/>
  <c r="J841" i="4"/>
  <c r="H841" i="4"/>
  <c r="C841" i="4"/>
  <c r="AD840" i="4"/>
  <c r="AB840" i="4"/>
  <c r="AA840" i="4"/>
  <c r="W840" i="4"/>
  <c r="V840" i="4"/>
  <c r="U840" i="4"/>
  <c r="T840" i="4"/>
  <c r="S840" i="4"/>
  <c r="R840" i="4"/>
  <c r="Q840" i="4"/>
  <c r="P840" i="4"/>
  <c r="J840" i="4"/>
  <c r="H840" i="4"/>
  <c r="C840" i="4"/>
  <c r="AD839" i="4"/>
  <c r="AB839" i="4"/>
  <c r="AA839" i="4"/>
  <c r="W839" i="4"/>
  <c r="V839" i="4"/>
  <c r="U839" i="4"/>
  <c r="T839" i="4"/>
  <c r="S839" i="4"/>
  <c r="R839" i="4"/>
  <c r="Q839" i="4"/>
  <c r="P839" i="4"/>
  <c r="J839" i="4"/>
  <c r="H839" i="4"/>
  <c r="C839" i="4"/>
  <c r="AD838" i="4"/>
  <c r="AB838" i="4"/>
  <c r="AA838" i="4"/>
  <c r="W838" i="4"/>
  <c r="V838" i="4"/>
  <c r="U838" i="4"/>
  <c r="T838" i="4"/>
  <c r="S838" i="4"/>
  <c r="R838" i="4"/>
  <c r="Q838" i="4"/>
  <c r="P838" i="4"/>
  <c r="J838" i="4"/>
  <c r="H838" i="4"/>
  <c r="C838" i="4"/>
  <c r="AD837" i="4"/>
  <c r="AB837" i="4"/>
  <c r="AA837" i="4"/>
  <c r="W837" i="4"/>
  <c r="V837" i="4"/>
  <c r="U837" i="4"/>
  <c r="T837" i="4"/>
  <c r="S837" i="4"/>
  <c r="R837" i="4"/>
  <c r="Q837" i="4"/>
  <c r="P837" i="4"/>
  <c r="J837" i="4"/>
  <c r="H837" i="4"/>
  <c r="C837" i="4"/>
  <c r="AD836" i="4"/>
  <c r="AB836" i="4"/>
  <c r="AA836" i="4"/>
  <c r="W836" i="4"/>
  <c r="V836" i="4"/>
  <c r="U836" i="4"/>
  <c r="T836" i="4"/>
  <c r="S836" i="4"/>
  <c r="R836" i="4"/>
  <c r="Q836" i="4"/>
  <c r="P836" i="4"/>
  <c r="J836" i="4"/>
  <c r="H836" i="4"/>
  <c r="C836" i="4"/>
  <c r="AD835" i="4"/>
  <c r="AB835" i="4"/>
  <c r="AA835" i="4"/>
  <c r="W835" i="4"/>
  <c r="V835" i="4"/>
  <c r="U835" i="4"/>
  <c r="T835" i="4"/>
  <c r="S835" i="4"/>
  <c r="R835" i="4"/>
  <c r="Q835" i="4"/>
  <c r="P835" i="4"/>
  <c r="J835" i="4"/>
  <c r="H835" i="4"/>
  <c r="C835" i="4"/>
  <c r="AD834" i="4"/>
  <c r="AB834" i="4"/>
  <c r="AA834" i="4"/>
  <c r="W834" i="4"/>
  <c r="V834" i="4"/>
  <c r="U834" i="4"/>
  <c r="T834" i="4"/>
  <c r="S834" i="4"/>
  <c r="R834" i="4"/>
  <c r="Q834" i="4"/>
  <c r="P834" i="4"/>
  <c r="J834" i="4"/>
  <c r="H834" i="4"/>
  <c r="C834" i="4"/>
  <c r="AD833" i="4"/>
  <c r="AB833" i="4"/>
  <c r="AA833" i="4"/>
  <c r="W833" i="4"/>
  <c r="V833" i="4"/>
  <c r="U833" i="4"/>
  <c r="T833" i="4"/>
  <c r="S833" i="4"/>
  <c r="R833" i="4"/>
  <c r="Q833" i="4"/>
  <c r="P833" i="4"/>
  <c r="J833" i="4"/>
  <c r="H833" i="4"/>
  <c r="C833" i="4"/>
  <c r="AD832" i="4"/>
  <c r="AB832" i="4"/>
  <c r="AA832" i="4"/>
  <c r="W832" i="4"/>
  <c r="V832" i="4"/>
  <c r="U832" i="4"/>
  <c r="T832" i="4"/>
  <c r="S832" i="4"/>
  <c r="R832" i="4"/>
  <c r="Q832" i="4"/>
  <c r="P832" i="4"/>
  <c r="J832" i="4"/>
  <c r="H832" i="4"/>
  <c r="C832" i="4"/>
  <c r="AD831" i="4"/>
  <c r="AB831" i="4"/>
  <c r="AA831" i="4"/>
  <c r="W831" i="4"/>
  <c r="V831" i="4"/>
  <c r="U831" i="4"/>
  <c r="T831" i="4"/>
  <c r="S831" i="4"/>
  <c r="R831" i="4"/>
  <c r="Q831" i="4"/>
  <c r="P831" i="4"/>
  <c r="J831" i="4"/>
  <c r="H831" i="4"/>
  <c r="C831" i="4"/>
  <c r="AD830" i="4"/>
  <c r="AB830" i="4"/>
  <c r="AA830" i="4"/>
  <c r="W830" i="4"/>
  <c r="V830" i="4"/>
  <c r="U830" i="4"/>
  <c r="T830" i="4"/>
  <c r="S830" i="4"/>
  <c r="R830" i="4"/>
  <c r="Q830" i="4"/>
  <c r="P830" i="4"/>
  <c r="J830" i="4"/>
  <c r="H830" i="4"/>
  <c r="C830" i="4"/>
  <c r="AD829" i="4"/>
  <c r="AB829" i="4"/>
  <c r="AA829" i="4"/>
  <c r="W829" i="4"/>
  <c r="V829" i="4"/>
  <c r="U829" i="4"/>
  <c r="T829" i="4"/>
  <c r="S829" i="4"/>
  <c r="R829" i="4"/>
  <c r="Q829" i="4"/>
  <c r="P829" i="4"/>
  <c r="J829" i="4"/>
  <c r="H829" i="4"/>
  <c r="C829" i="4"/>
  <c r="AD828" i="4"/>
  <c r="AB828" i="4"/>
  <c r="AA828" i="4"/>
  <c r="W828" i="4"/>
  <c r="V828" i="4"/>
  <c r="U828" i="4"/>
  <c r="T828" i="4"/>
  <c r="S828" i="4"/>
  <c r="R828" i="4"/>
  <c r="Q828" i="4"/>
  <c r="P828" i="4"/>
  <c r="J828" i="4"/>
  <c r="H828" i="4"/>
  <c r="C828" i="4"/>
  <c r="AD827" i="4"/>
  <c r="AB827" i="4"/>
  <c r="AA827" i="4"/>
  <c r="W827" i="4"/>
  <c r="V827" i="4"/>
  <c r="U827" i="4"/>
  <c r="T827" i="4"/>
  <c r="S827" i="4"/>
  <c r="R827" i="4"/>
  <c r="Q827" i="4"/>
  <c r="P827" i="4"/>
  <c r="J827" i="4"/>
  <c r="H827" i="4"/>
  <c r="C827" i="4"/>
  <c r="AD826" i="4"/>
  <c r="AB826" i="4"/>
  <c r="AA826" i="4"/>
  <c r="W826" i="4"/>
  <c r="V826" i="4"/>
  <c r="U826" i="4"/>
  <c r="T826" i="4"/>
  <c r="S826" i="4"/>
  <c r="R826" i="4"/>
  <c r="Q826" i="4"/>
  <c r="P826" i="4"/>
  <c r="J826" i="4"/>
  <c r="H826" i="4"/>
  <c r="C826" i="4"/>
  <c r="AD825" i="4"/>
  <c r="AB825" i="4"/>
  <c r="AA825" i="4"/>
  <c r="W825" i="4"/>
  <c r="V825" i="4"/>
  <c r="U825" i="4"/>
  <c r="T825" i="4"/>
  <c r="S825" i="4"/>
  <c r="R825" i="4"/>
  <c r="Q825" i="4"/>
  <c r="P825" i="4"/>
  <c r="J825" i="4"/>
  <c r="H825" i="4"/>
  <c r="C825" i="4"/>
  <c r="AD824" i="4"/>
  <c r="AB824" i="4"/>
  <c r="AA824" i="4"/>
  <c r="W824" i="4"/>
  <c r="V824" i="4"/>
  <c r="U824" i="4"/>
  <c r="T824" i="4"/>
  <c r="S824" i="4"/>
  <c r="R824" i="4"/>
  <c r="Q824" i="4"/>
  <c r="P824" i="4"/>
  <c r="J824" i="4"/>
  <c r="H824" i="4"/>
  <c r="C824" i="4"/>
  <c r="AD823" i="4"/>
  <c r="AB823" i="4"/>
  <c r="AA823" i="4"/>
  <c r="W823" i="4"/>
  <c r="V823" i="4"/>
  <c r="U823" i="4"/>
  <c r="T823" i="4"/>
  <c r="S823" i="4"/>
  <c r="R823" i="4"/>
  <c r="Q823" i="4"/>
  <c r="P823" i="4"/>
  <c r="J823" i="4"/>
  <c r="H823" i="4"/>
  <c r="C823" i="4"/>
  <c r="AD822" i="4"/>
  <c r="AB822" i="4"/>
  <c r="AA822" i="4"/>
  <c r="W822" i="4"/>
  <c r="V822" i="4"/>
  <c r="U822" i="4"/>
  <c r="T822" i="4"/>
  <c r="S822" i="4"/>
  <c r="R822" i="4"/>
  <c r="Q822" i="4"/>
  <c r="P822" i="4"/>
  <c r="J822" i="4"/>
  <c r="H822" i="4"/>
  <c r="C822" i="4"/>
  <c r="AD821" i="4"/>
  <c r="AB821" i="4"/>
  <c r="AA821" i="4"/>
  <c r="W821" i="4"/>
  <c r="V821" i="4"/>
  <c r="U821" i="4"/>
  <c r="T821" i="4"/>
  <c r="S821" i="4"/>
  <c r="R821" i="4"/>
  <c r="Q821" i="4"/>
  <c r="P821" i="4"/>
  <c r="J821" i="4"/>
  <c r="H821" i="4"/>
  <c r="C821" i="4"/>
  <c r="AD820" i="4"/>
  <c r="AB820" i="4"/>
  <c r="AA820" i="4"/>
  <c r="W820" i="4"/>
  <c r="V820" i="4"/>
  <c r="U820" i="4"/>
  <c r="T820" i="4"/>
  <c r="S820" i="4"/>
  <c r="R820" i="4"/>
  <c r="Q820" i="4"/>
  <c r="P820" i="4"/>
  <c r="J820" i="4"/>
  <c r="H820" i="4"/>
  <c r="C820" i="4"/>
  <c r="AD819" i="4"/>
  <c r="AB819" i="4"/>
  <c r="AA819" i="4"/>
  <c r="W819" i="4"/>
  <c r="V819" i="4"/>
  <c r="U819" i="4"/>
  <c r="T819" i="4"/>
  <c r="S819" i="4"/>
  <c r="R819" i="4"/>
  <c r="Q819" i="4"/>
  <c r="P819" i="4"/>
  <c r="J819" i="4"/>
  <c r="H819" i="4"/>
  <c r="C819" i="4"/>
  <c r="AD818" i="4"/>
  <c r="AB818" i="4"/>
  <c r="AA818" i="4"/>
  <c r="W818" i="4"/>
  <c r="V818" i="4"/>
  <c r="U818" i="4"/>
  <c r="T818" i="4"/>
  <c r="S818" i="4"/>
  <c r="R818" i="4"/>
  <c r="Q818" i="4"/>
  <c r="P818" i="4"/>
  <c r="J818" i="4"/>
  <c r="H818" i="4"/>
  <c r="C818" i="4"/>
  <c r="AD817" i="4"/>
  <c r="AB817" i="4"/>
  <c r="AA817" i="4"/>
  <c r="W817" i="4"/>
  <c r="V817" i="4"/>
  <c r="U817" i="4"/>
  <c r="T817" i="4"/>
  <c r="S817" i="4"/>
  <c r="R817" i="4"/>
  <c r="Q817" i="4"/>
  <c r="P817" i="4"/>
  <c r="J817" i="4"/>
  <c r="H817" i="4"/>
  <c r="C817" i="4"/>
  <c r="AD816" i="4"/>
  <c r="AB816" i="4"/>
  <c r="AA816" i="4"/>
  <c r="W816" i="4"/>
  <c r="V816" i="4"/>
  <c r="U816" i="4"/>
  <c r="T816" i="4"/>
  <c r="S816" i="4"/>
  <c r="R816" i="4"/>
  <c r="Q816" i="4"/>
  <c r="P816" i="4"/>
  <c r="J816" i="4"/>
  <c r="H816" i="4"/>
  <c r="C816" i="4"/>
  <c r="AD815" i="4"/>
  <c r="AB815" i="4"/>
  <c r="AA815" i="4"/>
  <c r="W815" i="4"/>
  <c r="V815" i="4"/>
  <c r="U815" i="4"/>
  <c r="T815" i="4"/>
  <c r="S815" i="4"/>
  <c r="R815" i="4"/>
  <c r="Q815" i="4"/>
  <c r="P815" i="4"/>
  <c r="J815" i="4"/>
  <c r="H815" i="4"/>
  <c r="C815" i="4"/>
  <c r="AD814" i="4"/>
  <c r="AB814" i="4"/>
  <c r="AA814" i="4"/>
  <c r="W814" i="4"/>
  <c r="V814" i="4"/>
  <c r="U814" i="4"/>
  <c r="T814" i="4"/>
  <c r="S814" i="4"/>
  <c r="R814" i="4"/>
  <c r="Q814" i="4"/>
  <c r="P814" i="4"/>
  <c r="J814" i="4"/>
  <c r="H814" i="4"/>
  <c r="C814" i="4"/>
  <c r="AD813" i="4"/>
  <c r="AB813" i="4"/>
  <c r="AA813" i="4"/>
  <c r="W813" i="4"/>
  <c r="V813" i="4"/>
  <c r="U813" i="4"/>
  <c r="T813" i="4"/>
  <c r="S813" i="4"/>
  <c r="R813" i="4"/>
  <c r="Q813" i="4"/>
  <c r="P813" i="4"/>
  <c r="J813" i="4"/>
  <c r="H813" i="4"/>
  <c r="C813" i="4"/>
  <c r="AD812" i="4"/>
  <c r="AB812" i="4"/>
  <c r="AA812" i="4"/>
  <c r="W812" i="4"/>
  <c r="V812" i="4"/>
  <c r="U812" i="4"/>
  <c r="T812" i="4"/>
  <c r="S812" i="4"/>
  <c r="R812" i="4"/>
  <c r="Q812" i="4"/>
  <c r="P812" i="4"/>
  <c r="J812" i="4"/>
  <c r="H812" i="4"/>
  <c r="C812" i="4"/>
  <c r="AD811" i="4"/>
  <c r="AB811" i="4"/>
  <c r="AA811" i="4"/>
  <c r="W811" i="4"/>
  <c r="V811" i="4"/>
  <c r="U811" i="4"/>
  <c r="T811" i="4"/>
  <c r="S811" i="4"/>
  <c r="R811" i="4"/>
  <c r="Q811" i="4"/>
  <c r="P811" i="4"/>
  <c r="J811" i="4"/>
  <c r="H811" i="4"/>
  <c r="C811" i="4"/>
  <c r="AD810" i="4"/>
  <c r="AB810" i="4"/>
  <c r="AA810" i="4"/>
  <c r="W810" i="4"/>
  <c r="V810" i="4"/>
  <c r="U810" i="4"/>
  <c r="T810" i="4"/>
  <c r="S810" i="4"/>
  <c r="R810" i="4"/>
  <c r="Q810" i="4"/>
  <c r="P810" i="4"/>
  <c r="J810" i="4"/>
  <c r="H810" i="4"/>
  <c r="C810" i="4"/>
  <c r="AD809" i="4"/>
  <c r="AB809" i="4"/>
  <c r="AA809" i="4"/>
  <c r="W809" i="4"/>
  <c r="V809" i="4"/>
  <c r="U809" i="4"/>
  <c r="T809" i="4"/>
  <c r="S809" i="4"/>
  <c r="R809" i="4"/>
  <c r="Q809" i="4"/>
  <c r="P809" i="4"/>
  <c r="J809" i="4"/>
  <c r="H809" i="4"/>
  <c r="C809" i="4"/>
  <c r="AD808" i="4"/>
  <c r="AB808" i="4"/>
  <c r="AA808" i="4"/>
  <c r="W808" i="4"/>
  <c r="V808" i="4"/>
  <c r="U808" i="4"/>
  <c r="T808" i="4"/>
  <c r="S808" i="4"/>
  <c r="R808" i="4"/>
  <c r="Q808" i="4"/>
  <c r="P808" i="4"/>
  <c r="J808" i="4"/>
  <c r="H808" i="4"/>
  <c r="C808" i="4"/>
  <c r="AD807" i="4"/>
  <c r="AB807" i="4"/>
  <c r="AA807" i="4"/>
  <c r="W807" i="4"/>
  <c r="V807" i="4"/>
  <c r="U807" i="4"/>
  <c r="T807" i="4"/>
  <c r="S807" i="4"/>
  <c r="R807" i="4"/>
  <c r="Q807" i="4"/>
  <c r="P807" i="4"/>
  <c r="J807" i="4"/>
  <c r="H807" i="4"/>
  <c r="C807" i="4"/>
  <c r="AD806" i="4"/>
  <c r="AB806" i="4"/>
  <c r="AA806" i="4"/>
  <c r="W806" i="4"/>
  <c r="V806" i="4"/>
  <c r="U806" i="4"/>
  <c r="T806" i="4"/>
  <c r="S806" i="4"/>
  <c r="R806" i="4"/>
  <c r="Q806" i="4"/>
  <c r="P806" i="4"/>
  <c r="J806" i="4"/>
  <c r="H806" i="4"/>
  <c r="C806" i="4"/>
  <c r="AD805" i="4"/>
  <c r="AB805" i="4"/>
  <c r="AA805" i="4"/>
  <c r="W805" i="4"/>
  <c r="V805" i="4"/>
  <c r="U805" i="4"/>
  <c r="T805" i="4"/>
  <c r="S805" i="4"/>
  <c r="R805" i="4"/>
  <c r="Q805" i="4"/>
  <c r="P805" i="4"/>
  <c r="J805" i="4"/>
  <c r="H805" i="4"/>
  <c r="C805" i="4"/>
  <c r="AD804" i="4"/>
  <c r="AB804" i="4"/>
  <c r="AA804" i="4"/>
  <c r="W804" i="4"/>
  <c r="V804" i="4"/>
  <c r="U804" i="4"/>
  <c r="T804" i="4"/>
  <c r="S804" i="4"/>
  <c r="R804" i="4"/>
  <c r="Q804" i="4"/>
  <c r="P804" i="4"/>
  <c r="J804" i="4"/>
  <c r="H804" i="4"/>
  <c r="C804" i="4"/>
  <c r="AD803" i="4"/>
  <c r="AB803" i="4"/>
  <c r="AA803" i="4"/>
  <c r="W803" i="4"/>
  <c r="V803" i="4"/>
  <c r="U803" i="4"/>
  <c r="T803" i="4"/>
  <c r="S803" i="4"/>
  <c r="R803" i="4"/>
  <c r="Q803" i="4"/>
  <c r="P803" i="4"/>
  <c r="J803" i="4"/>
  <c r="H803" i="4"/>
  <c r="C803" i="4"/>
  <c r="AD802" i="4"/>
  <c r="AB802" i="4"/>
  <c r="AA802" i="4"/>
  <c r="W802" i="4"/>
  <c r="V802" i="4"/>
  <c r="U802" i="4"/>
  <c r="T802" i="4"/>
  <c r="S802" i="4"/>
  <c r="R802" i="4"/>
  <c r="Q802" i="4"/>
  <c r="P802" i="4"/>
  <c r="J802" i="4"/>
  <c r="H802" i="4"/>
  <c r="C802" i="4"/>
  <c r="AD801" i="4"/>
  <c r="AB801" i="4"/>
  <c r="AA801" i="4"/>
  <c r="W801" i="4"/>
  <c r="V801" i="4"/>
  <c r="U801" i="4"/>
  <c r="T801" i="4"/>
  <c r="S801" i="4"/>
  <c r="R801" i="4"/>
  <c r="Q801" i="4"/>
  <c r="P801" i="4"/>
  <c r="J801" i="4"/>
  <c r="H801" i="4"/>
  <c r="C801" i="4"/>
  <c r="AD800" i="4"/>
  <c r="AB800" i="4"/>
  <c r="AA800" i="4"/>
  <c r="W800" i="4"/>
  <c r="V800" i="4"/>
  <c r="U800" i="4"/>
  <c r="T800" i="4"/>
  <c r="S800" i="4"/>
  <c r="R800" i="4"/>
  <c r="Q800" i="4"/>
  <c r="P800" i="4"/>
  <c r="J800" i="4"/>
  <c r="H800" i="4"/>
  <c r="C800" i="4"/>
  <c r="AD799" i="4"/>
  <c r="AB799" i="4"/>
  <c r="AA799" i="4"/>
  <c r="W799" i="4"/>
  <c r="V799" i="4"/>
  <c r="U799" i="4"/>
  <c r="T799" i="4"/>
  <c r="S799" i="4"/>
  <c r="R799" i="4"/>
  <c r="Q799" i="4"/>
  <c r="P799" i="4"/>
  <c r="J799" i="4"/>
  <c r="H799" i="4"/>
  <c r="C799" i="4"/>
  <c r="AD798" i="4"/>
  <c r="AB798" i="4"/>
  <c r="AA798" i="4"/>
  <c r="W798" i="4"/>
  <c r="V798" i="4"/>
  <c r="U798" i="4"/>
  <c r="T798" i="4"/>
  <c r="S798" i="4"/>
  <c r="R798" i="4"/>
  <c r="Q798" i="4"/>
  <c r="P798" i="4"/>
  <c r="J798" i="4"/>
  <c r="H798" i="4"/>
  <c r="C798" i="4"/>
  <c r="AD797" i="4"/>
  <c r="AB797" i="4"/>
  <c r="AA797" i="4"/>
  <c r="W797" i="4"/>
  <c r="V797" i="4"/>
  <c r="U797" i="4"/>
  <c r="T797" i="4"/>
  <c r="S797" i="4"/>
  <c r="R797" i="4"/>
  <c r="Q797" i="4"/>
  <c r="P797" i="4"/>
  <c r="J797" i="4"/>
  <c r="H797" i="4"/>
  <c r="C797" i="4"/>
  <c r="AD796" i="4"/>
  <c r="AB796" i="4"/>
  <c r="AA796" i="4"/>
  <c r="W796" i="4"/>
  <c r="V796" i="4"/>
  <c r="U796" i="4"/>
  <c r="T796" i="4"/>
  <c r="S796" i="4"/>
  <c r="R796" i="4"/>
  <c r="Q796" i="4"/>
  <c r="P796" i="4"/>
  <c r="J796" i="4"/>
  <c r="H796" i="4"/>
  <c r="C796" i="4"/>
  <c r="AD795" i="4"/>
  <c r="AB795" i="4"/>
  <c r="AA795" i="4"/>
  <c r="W795" i="4"/>
  <c r="V795" i="4"/>
  <c r="U795" i="4"/>
  <c r="T795" i="4"/>
  <c r="S795" i="4"/>
  <c r="R795" i="4"/>
  <c r="Q795" i="4"/>
  <c r="P795" i="4"/>
  <c r="J795" i="4"/>
  <c r="H795" i="4"/>
  <c r="C795" i="4"/>
  <c r="AD794" i="4"/>
  <c r="AB794" i="4"/>
  <c r="AA794" i="4"/>
  <c r="W794" i="4"/>
  <c r="V794" i="4"/>
  <c r="U794" i="4"/>
  <c r="T794" i="4"/>
  <c r="S794" i="4"/>
  <c r="R794" i="4"/>
  <c r="Q794" i="4"/>
  <c r="P794" i="4"/>
  <c r="J794" i="4"/>
  <c r="H794" i="4"/>
  <c r="C794" i="4"/>
  <c r="AD793" i="4"/>
  <c r="AB793" i="4"/>
  <c r="AA793" i="4"/>
  <c r="W793" i="4"/>
  <c r="V793" i="4"/>
  <c r="U793" i="4"/>
  <c r="T793" i="4"/>
  <c r="S793" i="4"/>
  <c r="R793" i="4"/>
  <c r="Q793" i="4"/>
  <c r="P793" i="4"/>
  <c r="J793" i="4"/>
  <c r="H793" i="4"/>
  <c r="C793" i="4"/>
  <c r="AD792" i="4"/>
  <c r="AB792" i="4"/>
  <c r="AA792" i="4"/>
  <c r="W792" i="4"/>
  <c r="V792" i="4"/>
  <c r="U792" i="4"/>
  <c r="T792" i="4"/>
  <c r="S792" i="4"/>
  <c r="R792" i="4"/>
  <c r="Q792" i="4"/>
  <c r="P792" i="4"/>
  <c r="J792" i="4"/>
  <c r="H792" i="4"/>
  <c r="C792" i="4"/>
  <c r="AD791" i="4"/>
  <c r="AB791" i="4"/>
  <c r="AA791" i="4"/>
  <c r="W791" i="4"/>
  <c r="V791" i="4"/>
  <c r="U791" i="4"/>
  <c r="T791" i="4"/>
  <c r="S791" i="4"/>
  <c r="R791" i="4"/>
  <c r="Q791" i="4"/>
  <c r="P791" i="4"/>
  <c r="J791" i="4"/>
  <c r="H791" i="4"/>
  <c r="C791" i="4"/>
  <c r="AD790" i="4"/>
  <c r="AB790" i="4"/>
  <c r="AA790" i="4"/>
  <c r="W790" i="4"/>
  <c r="V790" i="4"/>
  <c r="U790" i="4"/>
  <c r="T790" i="4"/>
  <c r="S790" i="4"/>
  <c r="R790" i="4"/>
  <c r="Q790" i="4"/>
  <c r="P790" i="4"/>
  <c r="J790" i="4"/>
  <c r="H790" i="4"/>
  <c r="C790" i="4"/>
  <c r="AD789" i="4"/>
  <c r="AB789" i="4"/>
  <c r="AA789" i="4"/>
  <c r="W789" i="4"/>
  <c r="V789" i="4"/>
  <c r="U789" i="4"/>
  <c r="T789" i="4"/>
  <c r="S789" i="4"/>
  <c r="R789" i="4"/>
  <c r="Q789" i="4"/>
  <c r="P789" i="4"/>
  <c r="J789" i="4"/>
  <c r="H789" i="4"/>
  <c r="C789" i="4"/>
  <c r="AD788" i="4"/>
  <c r="AB788" i="4"/>
  <c r="AA788" i="4"/>
  <c r="W788" i="4"/>
  <c r="V788" i="4"/>
  <c r="U788" i="4"/>
  <c r="T788" i="4"/>
  <c r="S788" i="4"/>
  <c r="R788" i="4"/>
  <c r="Q788" i="4"/>
  <c r="P788" i="4"/>
  <c r="J788" i="4"/>
  <c r="H788" i="4"/>
  <c r="C788" i="4"/>
  <c r="AD787" i="4"/>
  <c r="AB787" i="4"/>
  <c r="AA787" i="4"/>
  <c r="W787" i="4"/>
  <c r="V787" i="4"/>
  <c r="U787" i="4"/>
  <c r="T787" i="4"/>
  <c r="S787" i="4"/>
  <c r="R787" i="4"/>
  <c r="Q787" i="4"/>
  <c r="P787" i="4"/>
  <c r="J787" i="4"/>
  <c r="H787" i="4"/>
  <c r="C787" i="4"/>
  <c r="AD786" i="4"/>
  <c r="AB786" i="4"/>
  <c r="AA786" i="4"/>
  <c r="W786" i="4"/>
  <c r="V786" i="4"/>
  <c r="U786" i="4"/>
  <c r="T786" i="4"/>
  <c r="S786" i="4"/>
  <c r="R786" i="4"/>
  <c r="Q786" i="4"/>
  <c r="P786" i="4"/>
  <c r="J786" i="4"/>
  <c r="H786" i="4"/>
  <c r="C786" i="4"/>
  <c r="AD785" i="4"/>
  <c r="AB785" i="4"/>
  <c r="AA785" i="4"/>
  <c r="W785" i="4"/>
  <c r="V785" i="4"/>
  <c r="U785" i="4"/>
  <c r="T785" i="4"/>
  <c r="S785" i="4"/>
  <c r="R785" i="4"/>
  <c r="Q785" i="4"/>
  <c r="P785" i="4"/>
  <c r="J785" i="4"/>
  <c r="H785" i="4"/>
  <c r="C785" i="4"/>
  <c r="AD784" i="4"/>
  <c r="AB784" i="4"/>
  <c r="AA784" i="4"/>
  <c r="W784" i="4"/>
  <c r="V784" i="4"/>
  <c r="U784" i="4"/>
  <c r="T784" i="4"/>
  <c r="S784" i="4"/>
  <c r="R784" i="4"/>
  <c r="Q784" i="4"/>
  <c r="P784" i="4"/>
  <c r="J784" i="4"/>
  <c r="H784" i="4"/>
  <c r="C784" i="4"/>
  <c r="AD783" i="4"/>
  <c r="AB783" i="4"/>
  <c r="AA783" i="4"/>
  <c r="W783" i="4"/>
  <c r="V783" i="4"/>
  <c r="U783" i="4"/>
  <c r="T783" i="4"/>
  <c r="S783" i="4"/>
  <c r="R783" i="4"/>
  <c r="Q783" i="4"/>
  <c r="P783" i="4"/>
  <c r="J783" i="4"/>
  <c r="H783" i="4"/>
  <c r="C783" i="4"/>
  <c r="AD782" i="4"/>
  <c r="AB782" i="4"/>
  <c r="AA782" i="4"/>
  <c r="W782" i="4"/>
  <c r="V782" i="4"/>
  <c r="U782" i="4"/>
  <c r="T782" i="4"/>
  <c r="S782" i="4"/>
  <c r="R782" i="4"/>
  <c r="Q782" i="4"/>
  <c r="P782" i="4"/>
  <c r="J782" i="4"/>
  <c r="H782" i="4"/>
  <c r="C782" i="4"/>
  <c r="AD781" i="4"/>
  <c r="AB781" i="4"/>
  <c r="AA781" i="4"/>
  <c r="W781" i="4"/>
  <c r="V781" i="4"/>
  <c r="U781" i="4"/>
  <c r="T781" i="4"/>
  <c r="S781" i="4"/>
  <c r="R781" i="4"/>
  <c r="Q781" i="4"/>
  <c r="P781" i="4"/>
  <c r="J781" i="4"/>
  <c r="H781" i="4"/>
  <c r="C781" i="4"/>
  <c r="AD780" i="4"/>
  <c r="AB780" i="4"/>
  <c r="AA780" i="4"/>
  <c r="W780" i="4"/>
  <c r="V780" i="4"/>
  <c r="U780" i="4"/>
  <c r="T780" i="4"/>
  <c r="S780" i="4"/>
  <c r="R780" i="4"/>
  <c r="Q780" i="4"/>
  <c r="P780" i="4"/>
  <c r="J780" i="4"/>
  <c r="H780" i="4"/>
  <c r="C780" i="4"/>
  <c r="AD779" i="4"/>
  <c r="AB779" i="4"/>
  <c r="AA779" i="4"/>
  <c r="W779" i="4"/>
  <c r="V779" i="4"/>
  <c r="U779" i="4"/>
  <c r="T779" i="4"/>
  <c r="S779" i="4"/>
  <c r="R779" i="4"/>
  <c r="Q779" i="4"/>
  <c r="P779" i="4"/>
  <c r="J779" i="4"/>
  <c r="H779" i="4"/>
  <c r="C779" i="4"/>
  <c r="AD778" i="4"/>
  <c r="AB778" i="4"/>
  <c r="AA778" i="4"/>
  <c r="W778" i="4"/>
  <c r="V778" i="4"/>
  <c r="U778" i="4"/>
  <c r="T778" i="4"/>
  <c r="S778" i="4"/>
  <c r="R778" i="4"/>
  <c r="Q778" i="4"/>
  <c r="P778" i="4"/>
  <c r="J778" i="4"/>
  <c r="H778" i="4"/>
  <c r="C778" i="4"/>
  <c r="AD777" i="4"/>
  <c r="AB777" i="4"/>
  <c r="AA777" i="4"/>
  <c r="W777" i="4"/>
  <c r="V777" i="4"/>
  <c r="U777" i="4"/>
  <c r="T777" i="4"/>
  <c r="S777" i="4"/>
  <c r="R777" i="4"/>
  <c r="Q777" i="4"/>
  <c r="P777" i="4"/>
  <c r="J777" i="4"/>
  <c r="H777" i="4"/>
  <c r="C777" i="4"/>
  <c r="AD776" i="4"/>
  <c r="AB776" i="4"/>
  <c r="AA776" i="4"/>
  <c r="W776" i="4"/>
  <c r="V776" i="4"/>
  <c r="U776" i="4"/>
  <c r="T776" i="4"/>
  <c r="S776" i="4"/>
  <c r="R776" i="4"/>
  <c r="Q776" i="4"/>
  <c r="P776" i="4"/>
  <c r="J776" i="4"/>
  <c r="H776" i="4"/>
  <c r="C776" i="4"/>
  <c r="AD775" i="4"/>
  <c r="AB775" i="4"/>
  <c r="AA775" i="4"/>
  <c r="W775" i="4"/>
  <c r="V775" i="4"/>
  <c r="U775" i="4"/>
  <c r="T775" i="4"/>
  <c r="S775" i="4"/>
  <c r="R775" i="4"/>
  <c r="Q775" i="4"/>
  <c r="P775" i="4"/>
  <c r="J775" i="4"/>
  <c r="H775" i="4"/>
  <c r="C775" i="4"/>
  <c r="AD774" i="4"/>
  <c r="AB774" i="4"/>
  <c r="AA774" i="4"/>
  <c r="W774" i="4"/>
  <c r="V774" i="4"/>
  <c r="U774" i="4"/>
  <c r="T774" i="4"/>
  <c r="S774" i="4"/>
  <c r="R774" i="4"/>
  <c r="Q774" i="4"/>
  <c r="P774" i="4"/>
  <c r="J774" i="4"/>
  <c r="H774" i="4"/>
  <c r="C774" i="4"/>
  <c r="AD773" i="4"/>
  <c r="AB773" i="4"/>
  <c r="AA773" i="4"/>
  <c r="W773" i="4"/>
  <c r="V773" i="4"/>
  <c r="U773" i="4"/>
  <c r="T773" i="4"/>
  <c r="S773" i="4"/>
  <c r="R773" i="4"/>
  <c r="Q773" i="4"/>
  <c r="P773" i="4"/>
  <c r="J773" i="4"/>
  <c r="H773" i="4"/>
  <c r="C773" i="4"/>
  <c r="AD772" i="4"/>
  <c r="AB772" i="4"/>
  <c r="AA772" i="4"/>
  <c r="W772" i="4"/>
  <c r="V772" i="4"/>
  <c r="U772" i="4"/>
  <c r="T772" i="4"/>
  <c r="S772" i="4"/>
  <c r="R772" i="4"/>
  <c r="Q772" i="4"/>
  <c r="P772" i="4"/>
  <c r="J772" i="4"/>
  <c r="H772" i="4"/>
  <c r="C772" i="4"/>
  <c r="AD771" i="4"/>
  <c r="AB771" i="4"/>
  <c r="AA771" i="4"/>
  <c r="W771" i="4"/>
  <c r="V771" i="4"/>
  <c r="U771" i="4"/>
  <c r="T771" i="4"/>
  <c r="S771" i="4"/>
  <c r="R771" i="4"/>
  <c r="Q771" i="4"/>
  <c r="P771" i="4"/>
  <c r="J771" i="4"/>
  <c r="H771" i="4"/>
  <c r="C771" i="4"/>
  <c r="AD770" i="4"/>
  <c r="AB770" i="4"/>
  <c r="AA770" i="4"/>
  <c r="W770" i="4"/>
  <c r="V770" i="4"/>
  <c r="U770" i="4"/>
  <c r="T770" i="4"/>
  <c r="S770" i="4"/>
  <c r="R770" i="4"/>
  <c r="Q770" i="4"/>
  <c r="P770" i="4"/>
  <c r="J770" i="4"/>
  <c r="H770" i="4"/>
  <c r="C770" i="4"/>
  <c r="AD769" i="4"/>
  <c r="AB769" i="4"/>
  <c r="AA769" i="4"/>
  <c r="W769" i="4"/>
  <c r="V769" i="4"/>
  <c r="U769" i="4"/>
  <c r="T769" i="4"/>
  <c r="S769" i="4"/>
  <c r="R769" i="4"/>
  <c r="Q769" i="4"/>
  <c r="P769" i="4"/>
  <c r="J769" i="4"/>
  <c r="H769" i="4"/>
  <c r="C769" i="4"/>
  <c r="AD768" i="4"/>
  <c r="AB768" i="4"/>
  <c r="AA768" i="4"/>
  <c r="W768" i="4"/>
  <c r="V768" i="4"/>
  <c r="U768" i="4"/>
  <c r="T768" i="4"/>
  <c r="S768" i="4"/>
  <c r="R768" i="4"/>
  <c r="Q768" i="4"/>
  <c r="P768" i="4"/>
  <c r="J768" i="4"/>
  <c r="H768" i="4"/>
  <c r="C768" i="4"/>
  <c r="AD767" i="4"/>
  <c r="AB767" i="4"/>
  <c r="AA767" i="4"/>
  <c r="W767" i="4"/>
  <c r="V767" i="4"/>
  <c r="U767" i="4"/>
  <c r="T767" i="4"/>
  <c r="S767" i="4"/>
  <c r="R767" i="4"/>
  <c r="Q767" i="4"/>
  <c r="P767" i="4"/>
  <c r="J767" i="4"/>
  <c r="H767" i="4"/>
  <c r="C767" i="4"/>
  <c r="AD766" i="4"/>
  <c r="AB766" i="4"/>
  <c r="AA766" i="4"/>
  <c r="W766" i="4"/>
  <c r="V766" i="4"/>
  <c r="U766" i="4"/>
  <c r="T766" i="4"/>
  <c r="S766" i="4"/>
  <c r="R766" i="4"/>
  <c r="Q766" i="4"/>
  <c r="P766" i="4"/>
  <c r="J766" i="4"/>
  <c r="H766" i="4"/>
  <c r="C766" i="4"/>
  <c r="AD765" i="4"/>
  <c r="AB765" i="4"/>
  <c r="AA765" i="4"/>
  <c r="W765" i="4"/>
  <c r="V765" i="4"/>
  <c r="U765" i="4"/>
  <c r="T765" i="4"/>
  <c r="S765" i="4"/>
  <c r="R765" i="4"/>
  <c r="Q765" i="4"/>
  <c r="P765" i="4"/>
  <c r="J765" i="4"/>
  <c r="H765" i="4"/>
  <c r="C765" i="4"/>
  <c r="AD764" i="4"/>
  <c r="AB764" i="4"/>
  <c r="AA764" i="4"/>
  <c r="W764" i="4"/>
  <c r="V764" i="4"/>
  <c r="U764" i="4"/>
  <c r="T764" i="4"/>
  <c r="S764" i="4"/>
  <c r="R764" i="4"/>
  <c r="Q764" i="4"/>
  <c r="P764" i="4"/>
  <c r="J764" i="4"/>
  <c r="H764" i="4"/>
  <c r="C764" i="4"/>
  <c r="AD763" i="4"/>
  <c r="AB763" i="4"/>
  <c r="AA763" i="4"/>
  <c r="W763" i="4"/>
  <c r="V763" i="4"/>
  <c r="U763" i="4"/>
  <c r="T763" i="4"/>
  <c r="S763" i="4"/>
  <c r="R763" i="4"/>
  <c r="Q763" i="4"/>
  <c r="P763" i="4"/>
  <c r="J763" i="4"/>
  <c r="H763" i="4"/>
  <c r="C763" i="4"/>
  <c r="AD762" i="4"/>
  <c r="AB762" i="4"/>
  <c r="AA762" i="4"/>
  <c r="W762" i="4"/>
  <c r="V762" i="4"/>
  <c r="U762" i="4"/>
  <c r="T762" i="4"/>
  <c r="S762" i="4"/>
  <c r="R762" i="4"/>
  <c r="Q762" i="4"/>
  <c r="P762" i="4"/>
  <c r="J762" i="4"/>
  <c r="H762" i="4"/>
  <c r="C762" i="4"/>
  <c r="AD761" i="4"/>
  <c r="AB761" i="4"/>
  <c r="AA761" i="4"/>
  <c r="W761" i="4"/>
  <c r="V761" i="4"/>
  <c r="U761" i="4"/>
  <c r="T761" i="4"/>
  <c r="S761" i="4"/>
  <c r="R761" i="4"/>
  <c r="Q761" i="4"/>
  <c r="P761" i="4"/>
  <c r="J761" i="4"/>
  <c r="H761" i="4"/>
  <c r="C761" i="4"/>
  <c r="AD760" i="4"/>
  <c r="AB760" i="4"/>
  <c r="AA760" i="4"/>
  <c r="W760" i="4"/>
  <c r="V760" i="4"/>
  <c r="U760" i="4"/>
  <c r="T760" i="4"/>
  <c r="S760" i="4"/>
  <c r="R760" i="4"/>
  <c r="Q760" i="4"/>
  <c r="P760" i="4"/>
  <c r="J760" i="4"/>
  <c r="H760" i="4"/>
  <c r="C760" i="4"/>
  <c r="AD759" i="4"/>
  <c r="AB759" i="4"/>
  <c r="AA759" i="4"/>
  <c r="W759" i="4"/>
  <c r="V759" i="4"/>
  <c r="U759" i="4"/>
  <c r="T759" i="4"/>
  <c r="S759" i="4"/>
  <c r="R759" i="4"/>
  <c r="Q759" i="4"/>
  <c r="P759" i="4"/>
  <c r="J759" i="4"/>
  <c r="H759" i="4"/>
  <c r="C759" i="4"/>
  <c r="AD758" i="4"/>
  <c r="AB758" i="4"/>
  <c r="AA758" i="4"/>
  <c r="W758" i="4"/>
  <c r="V758" i="4"/>
  <c r="U758" i="4"/>
  <c r="T758" i="4"/>
  <c r="S758" i="4"/>
  <c r="R758" i="4"/>
  <c r="Q758" i="4"/>
  <c r="P758" i="4"/>
  <c r="J758" i="4"/>
  <c r="H758" i="4"/>
  <c r="C758" i="4"/>
  <c r="AD757" i="4"/>
  <c r="AB757" i="4"/>
  <c r="AA757" i="4"/>
  <c r="W757" i="4"/>
  <c r="V757" i="4"/>
  <c r="U757" i="4"/>
  <c r="T757" i="4"/>
  <c r="S757" i="4"/>
  <c r="R757" i="4"/>
  <c r="Q757" i="4"/>
  <c r="P757" i="4"/>
  <c r="J757" i="4"/>
  <c r="H757" i="4"/>
  <c r="C757" i="4"/>
  <c r="AD756" i="4"/>
  <c r="AB756" i="4"/>
  <c r="AA756" i="4"/>
  <c r="W756" i="4"/>
  <c r="V756" i="4"/>
  <c r="U756" i="4"/>
  <c r="T756" i="4"/>
  <c r="S756" i="4"/>
  <c r="R756" i="4"/>
  <c r="Q756" i="4"/>
  <c r="P756" i="4"/>
  <c r="J756" i="4"/>
  <c r="H756" i="4"/>
  <c r="C756" i="4"/>
  <c r="AD755" i="4"/>
  <c r="AB755" i="4"/>
  <c r="AA755" i="4"/>
  <c r="W755" i="4"/>
  <c r="V755" i="4"/>
  <c r="U755" i="4"/>
  <c r="T755" i="4"/>
  <c r="S755" i="4"/>
  <c r="R755" i="4"/>
  <c r="Q755" i="4"/>
  <c r="P755" i="4"/>
  <c r="J755" i="4"/>
  <c r="H755" i="4"/>
  <c r="C755" i="4"/>
  <c r="AD754" i="4"/>
  <c r="AB754" i="4"/>
  <c r="AA754" i="4"/>
  <c r="W754" i="4"/>
  <c r="V754" i="4"/>
  <c r="U754" i="4"/>
  <c r="T754" i="4"/>
  <c r="S754" i="4"/>
  <c r="R754" i="4"/>
  <c r="Q754" i="4"/>
  <c r="P754" i="4"/>
  <c r="J754" i="4"/>
  <c r="H754" i="4"/>
  <c r="C754" i="4"/>
  <c r="AD753" i="4"/>
  <c r="AB753" i="4"/>
  <c r="AA753" i="4"/>
  <c r="W753" i="4"/>
  <c r="V753" i="4"/>
  <c r="U753" i="4"/>
  <c r="T753" i="4"/>
  <c r="S753" i="4"/>
  <c r="R753" i="4"/>
  <c r="Q753" i="4"/>
  <c r="P753" i="4"/>
  <c r="J753" i="4"/>
  <c r="H753" i="4"/>
  <c r="C753" i="4"/>
  <c r="AD752" i="4"/>
  <c r="AB752" i="4"/>
  <c r="AA752" i="4"/>
  <c r="W752" i="4"/>
  <c r="V752" i="4"/>
  <c r="U752" i="4"/>
  <c r="T752" i="4"/>
  <c r="S752" i="4"/>
  <c r="R752" i="4"/>
  <c r="Q752" i="4"/>
  <c r="P752" i="4"/>
  <c r="J752" i="4"/>
  <c r="H752" i="4"/>
  <c r="C752" i="4"/>
  <c r="AD751" i="4"/>
  <c r="AB751" i="4"/>
  <c r="AA751" i="4"/>
  <c r="W751" i="4"/>
  <c r="V751" i="4"/>
  <c r="U751" i="4"/>
  <c r="T751" i="4"/>
  <c r="S751" i="4"/>
  <c r="R751" i="4"/>
  <c r="Q751" i="4"/>
  <c r="P751" i="4"/>
  <c r="J751" i="4"/>
  <c r="H751" i="4"/>
  <c r="C751" i="4"/>
  <c r="AD750" i="4"/>
  <c r="AB750" i="4"/>
  <c r="AA750" i="4"/>
  <c r="W750" i="4"/>
  <c r="V750" i="4"/>
  <c r="U750" i="4"/>
  <c r="T750" i="4"/>
  <c r="S750" i="4"/>
  <c r="R750" i="4"/>
  <c r="Q750" i="4"/>
  <c r="P750" i="4"/>
  <c r="J750" i="4"/>
  <c r="H750" i="4"/>
  <c r="C750" i="4"/>
  <c r="AD749" i="4"/>
  <c r="AB749" i="4"/>
  <c r="AA749" i="4"/>
  <c r="W749" i="4"/>
  <c r="V749" i="4"/>
  <c r="U749" i="4"/>
  <c r="T749" i="4"/>
  <c r="S749" i="4"/>
  <c r="R749" i="4"/>
  <c r="Q749" i="4"/>
  <c r="P749" i="4"/>
  <c r="J749" i="4"/>
  <c r="H749" i="4"/>
  <c r="C749" i="4"/>
  <c r="AD748" i="4"/>
  <c r="AB748" i="4"/>
  <c r="AA748" i="4"/>
  <c r="W748" i="4"/>
  <c r="V748" i="4"/>
  <c r="U748" i="4"/>
  <c r="T748" i="4"/>
  <c r="S748" i="4"/>
  <c r="R748" i="4"/>
  <c r="Q748" i="4"/>
  <c r="P748" i="4"/>
  <c r="J748" i="4"/>
  <c r="H748" i="4"/>
  <c r="C748" i="4"/>
  <c r="AD747" i="4"/>
  <c r="AB747" i="4"/>
  <c r="AA747" i="4"/>
  <c r="W747" i="4"/>
  <c r="V747" i="4"/>
  <c r="U747" i="4"/>
  <c r="T747" i="4"/>
  <c r="S747" i="4"/>
  <c r="R747" i="4"/>
  <c r="Q747" i="4"/>
  <c r="P747" i="4"/>
  <c r="J747" i="4"/>
  <c r="H747" i="4"/>
  <c r="C747" i="4"/>
  <c r="AD746" i="4"/>
  <c r="AB746" i="4"/>
  <c r="AA746" i="4"/>
  <c r="W746" i="4"/>
  <c r="V746" i="4"/>
  <c r="U746" i="4"/>
  <c r="T746" i="4"/>
  <c r="S746" i="4"/>
  <c r="R746" i="4"/>
  <c r="Q746" i="4"/>
  <c r="P746" i="4"/>
  <c r="J746" i="4"/>
  <c r="H746" i="4"/>
  <c r="C746" i="4"/>
  <c r="AD745" i="4"/>
  <c r="AB745" i="4"/>
  <c r="AA745" i="4"/>
  <c r="W745" i="4"/>
  <c r="V745" i="4"/>
  <c r="U745" i="4"/>
  <c r="T745" i="4"/>
  <c r="S745" i="4"/>
  <c r="R745" i="4"/>
  <c r="Q745" i="4"/>
  <c r="P745" i="4"/>
  <c r="J745" i="4"/>
  <c r="H745" i="4"/>
  <c r="C745" i="4"/>
  <c r="AD744" i="4"/>
  <c r="AB744" i="4"/>
  <c r="AA744" i="4"/>
  <c r="W744" i="4"/>
  <c r="V744" i="4"/>
  <c r="U744" i="4"/>
  <c r="T744" i="4"/>
  <c r="S744" i="4"/>
  <c r="R744" i="4"/>
  <c r="Q744" i="4"/>
  <c r="P744" i="4"/>
  <c r="J744" i="4"/>
  <c r="H744" i="4"/>
  <c r="C744" i="4"/>
  <c r="AD743" i="4"/>
  <c r="AB743" i="4"/>
  <c r="AA743" i="4"/>
  <c r="W743" i="4"/>
  <c r="V743" i="4"/>
  <c r="U743" i="4"/>
  <c r="T743" i="4"/>
  <c r="S743" i="4"/>
  <c r="R743" i="4"/>
  <c r="Q743" i="4"/>
  <c r="P743" i="4"/>
  <c r="J743" i="4"/>
  <c r="H743" i="4"/>
  <c r="C743" i="4"/>
  <c r="AD742" i="4"/>
  <c r="AB742" i="4"/>
  <c r="AA742" i="4"/>
  <c r="W742" i="4"/>
  <c r="V742" i="4"/>
  <c r="U742" i="4"/>
  <c r="T742" i="4"/>
  <c r="S742" i="4"/>
  <c r="R742" i="4"/>
  <c r="Q742" i="4"/>
  <c r="P742" i="4"/>
  <c r="J742" i="4"/>
  <c r="H742" i="4"/>
  <c r="C742" i="4"/>
  <c r="AD741" i="4"/>
  <c r="AB741" i="4"/>
  <c r="AA741" i="4"/>
  <c r="W741" i="4"/>
  <c r="V741" i="4"/>
  <c r="U741" i="4"/>
  <c r="T741" i="4"/>
  <c r="S741" i="4"/>
  <c r="R741" i="4"/>
  <c r="Q741" i="4"/>
  <c r="P741" i="4"/>
  <c r="J741" i="4"/>
  <c r="H741" i="4"/>
  <c r="C741" i="4"/>
  <c r="AD740" i="4"/>
  <c r="AB740" i="4"/>
  <c r="AA740" i="4"/>
  <c r="W740" i="4"/>
  <c r="V740" i="4"/>
  <c r="U740" i="4"/>
  <c r="T740" i="4"/>
  <c r="S740" i="4"/>
  <c r="R740" i="4"/>
  <c r="Q740" i="4"/>
  <c r="P740" i="4"/>
  <c r="J740" i="4"/>
  <c r="H740" i="4"/>
  <c r="C740" i="4"/>
  <c r="AD739" i="4"/>
  <c r="AB739" i="4"/>
  <c r="AA739" i="4"/>
  <c r="W739" i="4"/>
  <c r="V739" i="4"/>
  <c r="U739" i="4"/>
  <c r="T739" i="4"/>
  <c r="S739" i="4"/>
  <c r="R739" i="4"/>
  <c r="Q739" i="4"/>
  <c r="P739" i="4"/>
  <c r="J739" i="4"/>
  <c r="H739" i="4"/>
  <c r="C739" i="4"/>
  <c r="AD738" i="4"/>
  <c r="AB738" i="4"/>
  <c r="AA738" i="4"/>
  <c r="W738" i="4"/>
  <c r="V738" i="4"/>
  <c r="U738" i="4"/>
  <c r="T738" i="4"/>
  <c r="S738" i="4"/>
  <c r="R738" i="4"/>
  <c r="Q738" i="4"/>
  <c r="P738" i="4"/>
  <c r="J738" i="4"/>
  <c r="H738" i="4"/>
  <c r="C738" i="4"/>
  <c r="AD737" i="4"/>
  <c r="AB737" i="4"/>
  <c r="AA737" i="4"/>
  <c r="W737" i="4"/>
  <c r="V737" i="4"/>
  <c r="U737" i="4"/>
  <c r="T737" i="4"/>
  <c r="S737" i="4"/>
  <c r="R737" i="4"/>
  <c r="Q737" i="4"/>
  <c r="P737" i="4"/>
  <c r="J737" i="4"/>
  <c r="H737" i="4"/>
  <c r="C737" i="4"/>
  <c r="AD736" i="4"/>
  <c r="AB736" i="4"/>
  <c r="AA736" i="4"/>
  <c r="W736" i="4"/>
  <c r="V736" i="4"/>
  <c r="U736" i="4"/>
  <c r="T736" i="4"/>
  <c r="S736" i="4"/>
  <c r="R736" i="4"/>
  <c r="Q736" i="4"/>
  <c r="P736" i="4"/>
  <c r="J736" i="4"/>
  <c r="H736" i="4"/>
  <c r="C736" i="4"/>
  <c r="AD735" i="4"/>
  <c r="AB735" i="4"/>
  <c r="AA735" i="4"/>
  <c r="W735" i="4"/>
  <c r="V735" i="4"/>
  <c r="U735" i="4"/>
  <c r="T735" i="4"/>
  <c r="S735" i="4"/>
  <c r="R735" i="4"/>
  <c r="Q735" i="4"/>
  <c r="P735" i="4"/>
  <c r="J735" i="4"/>
  <c r="H735" i="4"/>
  <c r="C735" i="4"/>
  <c r="AD734" i="4"/>
  <c r="AB734" i="4"/>
  <c r="AA734" i="4"/>
  <c r="W734" i="4"/>
  <c r="V734" i="4"/>
  <c r="U734" i="4"/>
  <c r="T734" i="4"/>
  <c r="S734" i="4"/>
  <c r="R734" i="4"/>
  <c r="Q734" i="4"/>
  <c r="P734" i="4"/>
  <c r="J734" i="4"/>
  <c r="H734" i="4"/>
  <c r="C734" i="4"/>
  <c r="AD733" i="4"/>
  <c r="AB733" i="4"/>
  <c r="AA733" i="4"/>
  <c r="W733" i="4"/>
  <c r="V733" i="4"/>
  <c r="U733" i="4"/>
  <c r="T733" i="4"/>
  <c r="S733" i="4"/>
  <c r="R733" i="4"/>
  <c r="Q733" i="4"/>
  <c r="P733" i="4"/>
  <c r="J733" i="4"/>
  <c r="H733" i="4"/>
  <c r="C733" i="4"/>
  <c r="AD732" i="4"/>
  <c r="AB732" i="4"/>
  <c r="AA732" i="4"/>
  <c r="W732" i="4"/>
  <c r="V732" i="4"/>
  <c r="U732" i="4"/>
  <c r="T732" i="4"/>
  <c r="S732" i="4"/>
  <c r="R732" i="4"/>
  <c r="Q732" i="4"/>
  <c r="P732" i="4"/>
  <c r="J732" i="4"/>
  <c r="H732" i="4"/>
  <c r="C732" i="4"/>
  <c r="AD731" i="4"/>
  <c r="AB731" i="4"/>
  <c r="AA731" i="4"/>
  <c r="W731" i="4"/>
  <c r="V731" i="4"/>
  <c r="U731" i="4"/>
  <c r="T731" i="4"/>
  <c r="S731" i="4"/>
  <c r="R731" i="4"/>
  <c r="Q731" i="4"/>
  <c r="P731" i="4"/>
  <c r="J731" i="4"/>
  <c r="H731" i="4"/>
  <c r="C731" i="4"/>
  <c r="AD730" i="4"/>
  <c r="AB730" i="4"/>
  <c r="AA730" i="4"/>
  <c r="W730" i="4"/>
  <c r="V730" i="4"/>
  <c r="U730" i="4"/>
  <c r="T730" i="4"/>
  <c r="S730" i="4"/>
  <c r="R730" i="4"/>
  <c r="Q730" i="4"/>
  <c r="P730" i="4"/>
  <c r="J730" i="4"/>
  <c r="H730" i="4"/>
  <c r="C730" i="4"/>
  <c r="AD729" i="4"/>
  <c r="AB729" i="4"/>
  <c r="AA729" i="4"/>
  <c r="W729" i="4"/>
  <c r="V729" i="4"/>
  <c r="U729" i="4"/>
  <c r="T729" i="4"/>
  <c r="S729" i="4"/>
  <c r="R729" i="4"/>
  <c r="Q729" i="4"/>
  <c r="P729" i="4"/>
  <c r="J729" i="4"/>
  <c r="H729" i="4"/>
  <c r="C729" i="4"/>
  <c r="AD728" i="4"/>
  <c r="AB728" i="4"/>
  <c r="AA728" i="4"/>
  <c r="W728" i="4"/>
  <c r="V728" i="4"/>
  <c r="U728" i="4"/>
  <c r="T728" i="4"/>
  <c r="S728" i="4"/>
  <c r="R728" i="4"/>
  <c r="Q728" i="4"/>
  <c r="P728" i="4"/>
  <c r="J728" i="4"/>
  <c r="H728" i="4"/>
  <c r="C728" i="4"/>
  <c r="AD727" i="4"/>
  <c r="AB727" i="4"/>
  <c r="AA727" i="4"/>
  <c r="W727" i="4"/>
  <c r="V727" i="4"/>
  <c r="U727" i="4"/>
  <c r="T727" i="4"/>
  <c r="S727" i="4"/>
  <c r="R727" i="4"/>
  <c r="Q727" i="4"/>
  <c r="P727" i="4"/>
  <c r="J727" i="4"/>
  <c r="H727" i="4"/>
  <c r="C727" i="4"/>
  <c r="AD726" i="4"/>
  <c r="AB726" i="4"/>
  <c r="AA726" i="4"/>
  <c r="W726" i="4"/>
  <c r="V726" i="4"/>
  <c r="U726" i="4"/>
  <c r="T726" i="4"/>
  <c r="S726" i="4"/>
  <c r="R726" i="4"/>
  <c r="Q726" i="4"/>
  <c r="P726" i="4"/>
  <c r="J726" i="4"/>
  <c r="H726" i="4"/>
  <c r="C726" i="4"/>
  <c r="AD725" i="4"/>
  <c r="AB725" i="4"/>
  <c r="AA725" i="4"/>
  <c r="W725" i="4"/>
  <c r="V725" i="4"/>
  <c r="U725" i="4"/>
  <c r="T725" i="4"/>
  <c r="S725" i="4"/>
  <c r="R725" i="4"/>
  <c r="Q725" i="4"/>
  <c r="P725" i="4"/>
  <c r="J725" i="4"/>
  <c r="H725" i="4"/>
  <c r="C725" i="4"/>
  <c r="AD724" i="4"/>
  <c r="AB724" i="4"/>
  <c r="AA724" i="4"/>
  <c r="W724" i="4"/>
  <c r="V724" i="4"/>
  <c r="U724" i="4"/>
  <c r="T724" i="4"/>
  <c r="S724" i="4"/>
  <c r="R724" i="4"/>
  <c r="Q724" i="4"/>
  <c r="P724" i="4"/>
  <c r="J724" i="4"/>
  <c r="H724" i="4"/>
  <c r="C724" i="4"/>
  <c r="AD723" i="4"/>
  <c r="AB723" i="4"/>
  <c r="AA723" i="4"/>
  <c r="W723" i="4"/>
  <c r="V723" i="4"/>
  <c r="U723" i="4"/>
  <c r="T723" i="4"/>
  <c r="S723" i="4"/>
  <c r="R723" i="4"/>
  <c r="Q723" i="4"/>
  <c r="P723" i="4"/>
  <c r="J723" i="4"/>
  <c r="H723" i="4"/>
  <c r="C723" i="4"/>
  <c r="AD722" i="4"/>
  <c r="AB722" i="4"/>
  <c r="AA722" i="4"/>
  <c r="W722" i="4"/>
  <c r="V722" i="4"/>
  <c r="U722" i="4"/>
  <c r="T722" i="4"/>
  <c r="S722" i="4"/>
  <c r="R722" i="4"/>
  <c r="Q722" i="4"/>
  <c r="P722" i="4"/>
  <c r="J722" i="4"/>
  <c r="H722" i="4"/>
  <c r="C722" i="4"/>
  <c r="AD721" i="4"/>
  <c r="AB721" i="4"/>
  <c r="AA721" i="4"/>
  <c r="W721" i="4"/>
  <c r="V721" i="4"/>
  <c r="U721" i="4"/>
  <c r="T721" i="4"/>
  <c r="S721" i="4"/>
  <c r="R721" i="4"/>
  <c r="Q721" i="4"/>
  <c r="P721" i="4"/>
  <c r="J721" i="4"/>
  <c r="H721" i="4"/>
  <c r="C721" i="4"/>
  <c r="AD720" i="4"/>
  <c r="AB720" i="4"/>
  <c r="AA720" i="4"/>
  <c r="W720" i="4"/>
  <c r="V720" i="4"/>
  <c r="U720" i="4"/>
  <c r="T720" i="4"/>
  <c r="S720" i="4"/>
  <c r="R720" i="4"/>
  <c r="Q720" i="4"/>
  <c r="P720" i="4"/>
  <c r="J720" i="4"/>
  <c r="H720" i="4"/>
  <c r="C720" i="4"/>
  <c r="AD719" i="4"/>
  <c r="AB719" i="4"/>
  <c r="AA719" i="4"/>
  <c r="W719" i="4"/>
  <c r="V719" i="4"/>
  <c r="U719" i="4"/>
  <c r="T719" i="4"/>
  <c r="S719" i="4"/>
  <c r="R719" i="4"/>
  <c r="Q719" i="4"/>
  <c r="P719" i="4"/>
  <c r="J719" i="4"/>
  <c r="H719" i="4"/>
  <c r="C719" i="4"/>
  <c r="AD718" i="4"/>
  <c r="AB718" i="4"/>
  <c r="AA718" i="4"/>
  <c r="W718" i="4"/>
  <c r="V718" i="4"/>
  <c r="U718" i="4"/>
  <c r="T718" i="4"/>
  <c r="S718" i="4"/>
  <c r="R718" i="4"/>
  <c r="Q718" i="4"/>
  <c r="P718" i="4"/>
  <c r="J718" i="4"/>
  <c r="H718" i="4"/>
  <c r="C718" i="4"/>
  <c r="AD717" i="4"/>
  <c r="AB717" i="4"/>
  <c r="AA717" i="4"/>
  <c r="W717" i="4"/>
  <c r="V717" i="4"/>
  <c r="U717" i="4"/>
  <c r="T717" i="4"/>
  <c r="S717" i="4"/>
  <c r="R717" i="4"/>
  <c r="Q717" i="4"/>
  <c r="P717" i="4"/>
  <c r="J717" i="4"/>
  <c r="H717" i="4"/>
  <c r="C717" i="4"/>
  <c r="AD716" i="4"/>
  <c r="AB716" i="4"/>
  <c r="AA716" i="4"/>
  <c r="W716" i="4"/>
  <c r="V716" i="4"/>
  <c r="U716" i="4"/>
  <c r="T716" i="4"/>
  <c r="S716" i="4"/>
  <c r="R716" i="4"/>
  <c r="Q716" i="4"/>
  <c r="P716" i="4"/>
  <c r="J716" i="4"/>
  <c r="H716" i="4"/>
  <c r="C716" i="4"/>
  <c r="AD715" i="4"/>
  <c r="AB715" i="4"/>
  <c r="AA715" i="4"/>
  <c r="W715" i="4"/>
  <c r="V715" i="4"/>
  <c r="U715" i="4"/>
  <c r="T715" i="4"/>
  <c r="S715" i="4"/>
  <c r="R715" i="4"/>
  <c r="Q715" i="4"/>
  <c r="P715" i="4"/>
  <c r="J715" i="4"/>
  <c r="H715" i="4"/>
  <c r="C715" i="4"/>
  <c r="AD714" i="4"/>
  <c r="AB714" i="4"/>
  <c r="AA714" i="4"/>
  <c r="W714" i="4"/>
  <c r="V714" i="4"/>
  <c r="U714" i="4"/>
  <c r="T714" i="4"/>
  <c r="S714" i="4"/>
  <c r="R714" i="4"/>
  <c r="Q714" i="4"/>
  <c r="P714" i="4"/>
  <c r="J714" i="4"/>
  <c r="H714" i="4"/>
  <c r="C714" i="4"/>
  <c r="AD713" i="4"/>
  <c r="AB713" i="4"/>
  <c r="AA713" i="4"/>
  <c r="W713" i="4"/>
  <c r="V713" i="4"/>
  <c r="U713" i="4"/>
  <c r="T713" i="4"/>
  <c r="S713" i="4"/>
  <c r="R713" i="4"/>
  <c r="Q713" i="4"/>
  <c r="P713" i="4"/>
  <c r="J713" i="4"/>
  <c r="H713" i="4"/>
  <c r="C713" i="4"/>
  <c r="AD712" i="4"/>
  <c r="AB712" i="4"/>
  <c r="AA712" i="4"/>
  <c r="W712" i="4"/>
  <c r="V712" i="4"/>
  <c r="U712" i="4"/>
  <c r="T712" i="4"/>
  <c r="S712" i="4"/>
  <c r="R712" i="4"/>
  <c r="Q712" i="4"/>
  <c r="P712" i="4"/>
  <c r="J712" i="4"/>
  <c r="H712" i="4"/>
  <c r="C712" i="4"/>
  <c r="AD711" i="4"/>
  <c r="AB711" i="4"/>
  <c r="AA711" i="4"/>
  <c r="W711" i="4"/>
  <c r="V711" i="4"/>
  <c r="U711" i="4"/>
  <c r="T711" i="4"/>
  <c r="S711" i="4"/>
  <c r="R711" i="4"/>
  <c r="Q711" i="4"/>
  <c r="P711" i="4"/>
  <c r="J711" i="4"/>
  <c r="H711" i="4"/>
  <c r="C711" i="4"/>
  <c r="AD710" i="4"/>
  <c r="AB710" i="4"/>
  <c r="AA710" i="4"/>
  <c r="W710" i="4"/>
  <c r="V710" i="4"/>
  <c r="U710" i="4"/>
  <c r="T710" i="4"/>
  <c r="S710" i="4"/>
  <c r="R710" i="4"/>
  <c r="Q710" i="4"/>
  <c r="P710" i="4"/>
  <c r="J710" i="4"/>
  <c r="H710" i="4"/>
  <c r="C710" i="4"/>
  <c r="AD709" i="4"/>
  <c r="AB709" i="4"/>
  <c r="AA709" i="4"/>
  <c r="W709" i="4"/>
  <c r="V709" i="4"/>
  <c r="U709" i="4"/>
  <c r="T709" i="4"/>
  <c r="S709" i="4"/>
  <c r="R709" i="4"/>
  <c r="Q709" i="4"/>
  <c r="P709" i="4"/>
  <c r="J709" i="4"/>
  <c r="H709" i="4"/>
  <c r="C709" i="4"/>
  <c r="AD708" i="4"/>
  <c r="AB708" i="4"/>
  <c r="AA708" i="4"/>
  <c r="W708" i="4"/>
  <c r="V708" i="4"/>
  <c r="U708" i="4"/>
  <c r="T708" i="4"/>
  <c r="S708" i="4"/>
  <c r="R708" i="4"/>
  <c r="Q708" i="4"/>
  <c r="P708" i="4"/>
  <c r="J708" i="4"/>
  <c r="H708" i="4"/>
  <c r="C708" i="4"/>
  <c r="AD707" i="4"/>
  <c r="AB707" i="4"/>
  <c r="AA707" i="4"/>
  <c r="W707" i="4"/>
  <c r="V707" i="4"/>
  <c r="U707" i="4"/>
  <c r="T707" i="4"/>
  <c r="S707" i="4"/>
  <c r="R707" i="4"/>
  <c r="Q707" i="4"/>
  <c r="P707" i="4"/>
  <c r="J707" i="4"/>
  <c r="H707" i="4"/>
  <c r="C707" i="4"/>
  <c r="AD706" i="4"/>
  <c r="AB706" i="4"/>
  <c r="AA706" i="4"/>
  <c r="W706" i="4"/>
  <c r="V706" i="4"/>
  <c r="U706" i="4"/>
  <c r="T706" i="4"/>
  <c r="S706" i="4"/>
  <c r="R706" i="4"/>
  <c r="Q706" i="4"/>
  <c r="P706" i="4"/>
  <c r="J706" i="4"/>
  <c r="H706" i="4"/>
  <c r="C706" i="4"/>
  <c r="AD705" i="4"/>
  <c r="AB705" i="4"/>
  <c r="AA705" i="4"/>
  <c r="W705" i="4"/>
  <c r="V705" i="4"/>
  <c r="U705" i="4"/>
  <c r="T705" i="4"/>
  <c r="S705" i="4"/>
  <c r="R705" i="4"/>
  <c r="Q705" i="4"/>
  <c r="P705" i="4"/>
  <c r="J705" i="4"/>
  <c r="H705" i="4"/>
  <c r="C705" i="4"/>
  <c r="AD704" i="4"/>
  <c r="AB704" i="4"/>
  <c r="AA704" i="4"/>
  <c r="W704" i="4"/>
  <c r="V704" i="4"/>
  <c r="U704" i="4"/>
  <c r="T704" i="4"/>
  <c r="S704" i="4"/>
  <c r="R704" i="4"/>
  <c r="Q704" i="4"/>
  <c r="P704" i="4"/>
  <c r="J704" i="4"/>
  <c r="H704" i="4"/>
  <c r="C704" i="4"/>
  <c r="AD703" i="4"/>
  <c r="AB703" i="4"/>
  <c r="AA703" i="4"/>
  <c r="W703" i="4"/>
  <c r="V703" i="4"/>
  <c r="U703" i="4"/>
  <c r="T703" i="4"/>
  <c r="S703" i="4"/>
  <c r="R703" i="4"/>
  <c r="Q703" i="4"/>
  <c r="P703" i="4"/>
  <c r="J703" i="4"/>
  <c r="H703" i="4"/>
  <c r="C703" i="4"/>
  <c r="AD702" i="4"/>
  <c r="AB702" i="4"/>
  <c r="AA702" i="4"/>
  <c r="W702" i="4"/>
  <c r="V702" i="4"/>
  <c r="U702" i="4"/>
  <c r="T702" i="4"/>
  <c r="S702" i="4"/>
  <c r="R702" i="4"/>
  <c r="Q702" i="4"/>
  <c r="P702" i="4"/>
  <c r="J702" i="4"/>
  <c r="H702" i="4"/>
  <c r="C702" i="4"/>
  <c r="AD701" i="4"/>
  <c r="AB701" i="4"/>
  <c r="AA701" i="4"/>
  <c r="W701" i="4"/>
  <c r="V701" i="4"/>
  <c r="U701" i="4"/>
  <c r="T701" i="4"/>
  <c r="S701" i="4"/>
  <c r="R701" i="4"/>
  <c r="Q701" i="4"/>
  <c r="P701" i="4"/>
  <c r="J701" i="4"/>
  <c r="H701" i="4"/>
  <c r="C701" i="4"/>
  <c r="AD700" i="4"/>
  <c r="AB700" i="4"/>
  <c r="AA700" i="4"/>
  <c r="W700" i="4"/>
  <c r="V700" i="4"/>
  <c r="U700" i="4"/>
  <c r="T700" i="4"/>
  <c r="S700" i="4"/>
  <c r="R700" i="4"/>
  <c r="Q700" i="4"/>
  <c r="P700" i="4"/>
  <c r="J700" i="4"/>
  <c r="H700" i="4"/>
  <c r="C700" i="4"/>
  <c r="AD699" i="4"/>
  <c r="AB699" i="4"/>
  <c r="AA699" i="4"/>
  <c r="W699" i="4"/>
  <c r="V699" i="4"/>
  <c r="U699" i="4"/>
  <c r="T699" i="4"/>
  <c r="S699" i="4"/>
  <c r="R699" i="4"/>
  <c r="Q699" i="4"/>
  <c r="P699" i="4"/>
  <c r="J699" i="4"/>
  <c r="H699" i="4"/>
  <c r="C699" i="4"/>
  <c r="AD698" i="4"/>
  <c r="AB698" i="4"/>
  <c r="AA698" i="4"/>
  <c r="W698" i="4"/>
  <c r="V698" i="4"/>
  <c r="U698" i="4"/>
  <c r="T698" i="4"/>
  <c r="S698" i="4"/>
  <c r="R698" i="4"/>
  <c r="Q698" i="4"/>
  <c r="P698" i="4"/>
  <c r="J698" i="4"/>
  <c r="H698" i="4"/>
  <c r="C698" i="4"/>
  <c r="AD697" i="4"/>
  <c r="AB697" i="4"/>
  <c r="AA697" i="4"/>
  <c r="W697" i="4"/>
  <c r="V697" i="4"/>
  <c r="U697" i="4"/>
  <c r="T697" i="4"/>
  <c r="S697" i="4"/>
  <c r="R697" i="4"/>
  <c r="Q697" i="4"/>
  <c r="P697" i="4"/>
  <c r="J697" i="4"/>
  <c r="H697" i="4"/>
  <c r="C697" i="4"/>
  <c r="AD696" i="4"/>
  <c r="AB696" i="4"/>
  <c r="AA696" i="4"/>
  <c r="W696" i="4"/>
  <c r="V696" i="4"/>
  <c r="U696" i="4"/>
  <c r="T696" i="4"/>
  <c r="S696" i="4"/>
  <c r="R696" i="4"/>
  <c r="Q696" i="4"/>
  <c r="P696" i="4"/>
  <c r="J696" i="4"/>
  <c r="H696" i="4"/>
  <c r="C696" i="4"/>
  <c r="AD695" i="4"/>
  <c r="AB695" i="4"/>
  <c r="AA695" i="4"/>
  <c r="W695" i="4"/>
  <c r="V695" i="4"/>
  <c r="U695" i="4"/>
  <c r="T695" i="4"/>
  <c r="S695" i="4"/>
  <c r="R695" i="4"/>
  <c r="Q695" i="4"/>
  <c r="P695" i="4"/>
  <c r="J695" i="4"/>
  <c r="H695" i="4"/>
  <c r="C695" i="4"/>
  <c r="AD694" i="4"/>
  <c r="AB694" i="4"/>
  <c r="AA694" i="4"/>
  <c r="W694" i="4"/>
  <c r="V694" i="4"/>
  <c r="U694" i="4"/>
  <c r="T694" i="4"/>
  <c r="S694" i="4"/>
  <c r="R694" i="4"/>
  <c r="Q694" i="4"/>
  <c r="P694" i="4"/>
  <c r="J694" i="4"/>
  <c r="H694" i="4"/>
  <c r="C694" i="4"/>
  <c r="AD693" i="4"/>
  <c r="AB693" i="4"/>
  <c r="AA693" i="4"/>
  <c r="W693" i="4"/>
  <c r="V693" i="4"/>
  <c r="U693" i="4"/>
  <c r="T693" i="4"/>
  <c r="S693" i="4"/>
  <c r="R693" i="4"/>
  <c r="Q693" i="4"/>
  <c r="P693" i="4"/>
  <c r="J693" i="4"/>
  <c r="H693" i="4"/>
  <c r="C693" i="4"/>
  <c r="AD692" i="4"/>
  <c r="AB692" i="4"/>
  <c r="AA692" i="4"/>
  <c r="W692" i="4"/>
  <c r="V692" i="4"/>
  <c r="U692" i="4"/>
  <c r="T692" i="4"/>
  <c r="S692" i="4"/>
  <c r="R692" i="4"/>
  <c r="Q692" i="4"/>
  <c r="P692" i="4"/>
  <c r="J692" i="4"/>
  <c r="H692" i="4"/>
  <c r="C692" i="4"/>
  <c r="AD691" i="4"/>
  <c r="AB691" i="4"/>
  <c r="AA691" i="4"/>
  <c r="W691" i="4"/>
  <c r="V691" i="4"/>
  <c r="U691" i="4"/>
  <c r="T691" i="4"/>
  <c r="S691" i="4"/>
  <c r="R691" i="4"/>
  <c r="Q691" i="4"/>
  <c r="P691" i="4"/>
  <c r="J691" i="4"/>
  <c r="H691" i="4"/>
  <c r="C691" i="4"/>
  <c r="AD690" i="4"/>
  <c r="AB690" i="4"/>
  <c r="AA690" i="4"/>
  <c r="W690" i="4"/>
  <c r="V690" i="4"/>
  <c r="U690" i="4"/>
  <c r="T690" i="4"/>
  <c r="S690" i="4"/>
  <c r="R690" i="4"/>
  <c r="Q690" i="4"/>
  <c r="P690" i="4"/>
  <c r="J690" i="4"/>
  <c r="H690" i="4"/>
  <c r="C690" i="4"/>
  <c r="AD689" i="4"/>
  <c r="AB689" i="4"/>
  <c r="AA689" i="4"/>
  <c r="W689" i="4"/>
  <c r="V689" i="4"/>
  <c r="U689" i="4"/>
  <c r="T689" i="4"/>
  <c r="S689" i="4"/>
  <c r="R689" i="4"/>
  <c r="Q689" i="4"/>
  <c r="P689" i="4"/>
  <c r="J689" i="4"/>
  <c r="H689" i="4"/>
  <c r="C689" i="4"/>
  <c r="AD688" i="4"/>
  <c r="AB688" i="4"/>
  <c r="AA688" i="4"/>
  <c r="W688" i="4"/>
  <c r="V688" i="4"/>
  <c r="U688" i="4"/>
  <c r="T688" i="4"/>
  <c r="S688" i="4"/>
  <c r="R688" i="4"/>
  <c r="Q688" i="4"/>
  <c r="P688" i="4"/>
  <c r="J688" i="4"/>
  <c r="H688" i="4"/>
  <c r="C688" i="4"/>
  <c r="AD687" i="4"/>
  <c r="AB687" i="4"/>
  <c r="AA687" i="4"/>
  <c r="W687" i="4"/>
  <c r="V687" i="4"/>
  <c r="U687" i="4"/>
  <c r="T687" i="4"/>
  <c r="S687" i="4"/>
  <c r="R687" i="4"/>
  <c r="Q687" i="4"/>
  <c r="P687" i="4"/>
  <c r="J687" i="4"/>
  <c r="H687" i="4"/>
  <c r="C687" i="4"/>
  <c r="AD686" i="4"/>
  <c r="AB686" i="4"/>
  <c r="AA686" i="4"/>
  <c r="W686" i="4"/>
  <c r="V686" i="4"/>
  <c r="U686" i="4"/>
  <c r="T686" i="4"/>
  <c r="S686" i="4"/>
  <c r="R686" i="4"/>
  <c r="Q686" i="4"/>
  <c r="P686" i="4"/>
  <c r="J686" i="4"/>
  <c r="H686" i="4"/>
  <c r="C686" i="4"/>
  <c r="AD685" i="4"/>
  <c r="AB685" i="4"/>
  <c r="AA685" i="4"/>
  <c r="W685" i="4"/>
  <c r="V685" i="4"/>
  <c r="U685" i="4"/>
  <c r="T685" i="4"/>
  <c r="S685" i="4"/>
  <c r="R685" i="4"/>
  <c r="Q685" i="4"/>
  <c r="P685" i="4"/>
  <c r="J685" i="4"/>
  <c r="H685" i="4"/>
  <c r="C685" i="4"/>
  <c r="AD684" i="4"/>
  <c r="AB684" i="4"/>
  <c r="AA684" i="4"/>
  <c r="W684" i="4"/>
  <c r="V684" i="4"/>
  <c r="U684" i="4"/>
  <c r="T684" i="4"/>
  <c r="S684" i="4"/>
  <c r="R684" i="4"/>
  <c r="Q684" i="4"/>
  <c r="P684" i="4"/>
  <c r="J684" i="4"/>
  <c r="H684" i="4"/>
  <c r="C684" i="4"/>
  <c r="AD683" i="4"/>
  <c r="AB683" i="4"/>
  <c r="AA683" i="4"/>
  <c r="W683" i="4"/>
  <c r="V683" i="4"/>
  <c r="U683" i="4"/>
  <c r="T683" i="4"/>
  <c r="S683" i="4"/>
  <c r="R683" i="4"/>
  <c r="Q683" i="4"/>
  <c r="P683" i="4"/>
  <c r="J683" i="4"/>
  <c r="H683" i="4"/>
  <c r="C683" i="4"/>
  <c r="AD682" i="4"/>
  <c r="AB682" i="4"/>
  <c r="AA682" i="4"/>
  <c r="W682" i="4"/>
  <c r="V682" i="4"/>
  <c r="U682" i="4"/>
  <c r="T682" i="4"/>
  <c r="S682" i="4"/>
  <c r="R682" i="4"/>
  <c r="Q682" i="4"/>
  <c r="P682" i="4"/>
  <c r="J682" i="4"/>
  <c r="H682" i="4"/>
  <c r="C682" i="4"/>
  <c r="AD681" i="4"/>
  <c r="AB681" i="4"/>
  <c r="AA681" i="4"/>
  <c r="W681" i="4"/>
  <c r="V681" i="4"/>
  <c r="U681" i="4"/>
  <c r="T681" i="4"/>
  <c r="S681" i="4"/>
  <c r="R681" i="4"/>
  <c r="Q681" i="4"/>
  <c r="P681" i="4"/>
  <c r="J681" i="4"/>
  <c r="H681" i="4"/>
  <c r="C681" i="4"/>
  <c r="AD680" i="4"/>
  <c r="AB680" i="4"/>
  <c r="AA680" i="4"/>
  <c r="W680" i="4"/>
  <c r="V680" i="4"/>
  <c r="U680" i="4"/>
  <c r="T680" i="4"/>
  <c r="S680" i="4"/>
  <c r="R680" i="4"/>
  <c r="Q680" i="4"/>
  <c r="P680" i="4"/>
  <c r="J680" i="4"/>
  <c r="H680" i="4"/>
  <c r="C680" i="4"/>
  <c r="AD679" i="4"/>
  <c r="AB679" i="4"/>
  <c r="AA679" i="4"/>
  <c r="W679" i="4"/>
  <c r="V679" i="4"/>
  <c r="U679" i="4"/>
  <c r="T679" i="4"/>
  <c r="S679" i="4"/>
  <c r="R679" i="4"/>
  <c r="Q679" i="4"/>
  <c r="P679" i="4"/>
  <c r="J679" i="4"/>
  <c r="H679" i="4"/>
  <c r="C679" i="4"/>
  <c r="AD678" i="4"/>
  <c r="AB678" i="4"/>
  <c r="AA678" i="4"/>
  <c r="W678" i="4"/>
  <c r="V678" i="4"/>
  <c r="U678" i="4"/>
  <c r="T678" i="4"/>
  <c r="S678" i="4"/>
  <c r="R678" i="4"/>
  <c r="Q678" i="4"/>
  <c r="P678" i="4"/>
  <c r="J678" i="4"/>
  <c r="H678" i="4"/>
  <c r="C678" i="4"/>
  <c r="AD677" i="4"/>
  <c r="AB677" i="4"/>
  <c r="AA677" i="4"/>
  <c r="W677" i="4"/>
  <c r="V677" i="4"/>
  <c r="U677" i="4"/>
  <c r="T677" i="4"/>
  <c r="S677" i="4"/>
  <c r="R677" i="4"/>
  <c r="Q677" i="4"/>
  <c r="P677" i="4"/>
  <c r="J677" i="4"/>
  <c r="H677" i="4"/>
  <c r="C677" i="4"/>
  <c r="AD676" i="4"/>
  <c r="AB676" i="4"/>
  <c r="AA676" i="4"/>
  <c r="W676" i="4"/>
  <c r="V676" i="4"/>
  <c r="U676" i="4"/>
  <c r="T676" i="4"/>
  <c r="S676" i="4"/>
  <c r="R676" i="4"/>
  <c r="Q676" i="4"/>
  <c r="P676" i="4"/>
  <c r="J676" i="4"/>
  <c r="H676" i="4"/>
  <c r="C676" i="4"/>
  <c r="AD675" i="4"/>
  <c r="AB675" i="4"/>
  <c r="AA675" i="4"/>
  <c r="W675" i="4"/>
  <c r="V675" i="4"/>
  <c r="U675" i="4"/>
  <c r="T675" i="4"/>
  <c r="S675" i="4"/>
  <c r="R675" i="4"/>
  <c r="Q675" i="4"/>
  <c r="P675" i="4"/>
  <c r="J675" i="4"/>
  <c r="H675" i="4"/>
  <c r="C675" i="4"/>
  <c r="AD674" i="4"/>
  <c r="AB674" i="4"/>
  <c r="AA674" i="4"/>
  <c r="W674" i="4"/>
  <c r="V674" i="4"/>
  <c r="U674" i="4"/>
  <c r="T674" i="4"/>
  <c r="S674" i="4"/>
  <c r="R674" i="4"/>
  <c r="Q674" i="4"/>
  <c r="P674" i="4"/>
  <c r="J674" i="4"/>
  <c r="H674" i="4"/>
  <c r="C674" i="4"/>
  <c r="AD673" i="4"/>
  <c r="AB673" i="4"/>
  <c r="AA673" i="4"/>
  <c r="W673" i="4"/>
  <c r="V673" i="4"/>
  <c r="U673" i="4"/>
  <c r="T673" i="4"/>
  <c r="S673" i="4"/>
  <c r="R673" i="4"/>
  <c r="Q673" i="4"/>
  <c r="P673" i="4"/>
  <c r="J673" i="4"/>
  <c r="H673" i="4"/>
  <c r="C673" i="4"/>
  <c r="AD672" i="4"/>
  <c r="AB672" i="4"/>
  <c r="AA672" i="4"/>
  <c r="W672" i="4"/>
  <c r="V672" i="4"/>
  <c r="U672" i="4"/>
  <c r="T672" i="4"/>
  <c r="S672" i="4"/>
  <c r="R672" i="4"/>
  <c r="Q672" i="4"/>
  <c r="P672" i="4"/>
  <c r="J672" i="4"/>
  <c r="H672" i="4"/>
  <c r="C672" i="4"/>
  <c r="AD671" i="4"/>
  <c r="AB671" i="4"/>
  <c r="AA671" i="4"/>
  <c r="W671" i="4"/>
  <c r="V671" i="4"/>
  <c r="U671" i="4"/>
  <c r="T671" i="4"/>
  <c r="S671" i="4"/>
  <c r="R671" i="4"/>
  <c r="Q671" i="4"/>
  <c r="P671" i="4"/>
  <c r="J671" i="4"/>
  <c r="H671" i="4"/>
  <c r="C671" i="4"/>
  <c r="AD670" i="4"/>
  <c r="AB670" i="4"/>
  <c r="AA670" i="4"/>
  <c r="W670" i="4"/>
  <c r="V670" i="4"/>
  <c r="U670" i="4"/>
  <c r="T670" i="4"/>
  <c r="S670" i="4"/>
  <c r="R670" i="4"/>
  <c r="Q670" i="4"/>
  <c r="P670" i="4"/>
  <c r="J670" i="4"/>
  <c r="H670" i="4"/>
  <c r="C670" i="4"/>
  <c r="AD669" i="4"/>
  <c r="AB669" i="4"/>
  <c r="AA669" i="4"/>
  <c r="W669" i="4"/>
  <c r="V669" i="4"/>
  <c r="U669" i="4"/>
  <c r="T669" i="4"/>
  <c r="S669" i="4"/>
  <c r="R669" i="4"/>
  <c r="Q669" i="4"/>
  <c r="P669" i="4"/>
  <c r="J669" i="4"/>
  <c r="H669" i="4"/>
  <c r="C669" i="4"/>
  <c r="AD668" i="4"/>
  <c r="AB668" i="4"/>
  <c r="AA668" i="4"/>
  <c r="W668" i="4"/>
  <c r="V668" i="4"/>
  <c r="U668" i="4"/>
  <c r="T668" i="4"/>
  <c r="S668" i="4"/>
  <c r="R668" i="4"/>
  <c r="Q668" i="4"/>
  <c r="P668" i="4"/>
  <c r="J668" i="4"/>
  <c r="H668" i="4"/>
  <c r="C668" i="4"/>
  <c r="AD667" i="4"/>
  <c r="AB667" i="4"/>
  <c r="AA667" i="4"/>
  <c r="W667" i="4"/>
  <c r="V667" i="4"/>
  <c r="U667" i="4"/>
  <c r="T667" i="4"/>
  <c r="S667" i="4"/>
  <c r="R667" i="4"/>
  <c r="Q667" i="4"/>
  <c r="P667" i="4"/>
  <c r="J667" i="4"/>
  <c r="H667" i="4"/>
  <c r="C667" i="4"/>
  <c r="AD666" i="4"/>
  <c r="AB666" i="4"/>
  <c r="AA666" i="4"/>
  <c r="W666" i="4"/>
  <c r="V666" i="4"/>
  <c r="U666" i="4"/>
  <c r="T666" i="4"/>
  <c r="S666" i="4"/>
  <c r="R666" i="4"/>
  <c r="Q666" i="4"/>
  <c r="P666" i="4"/>
  <c r="J666" i="4"/>
  <c r="H666" i="4"/>
  <c r="C666" i="4"/>
  <c r="AD665" i="4"/>
  <c r="AB665" i="4"/>
  <c r="AA665" i="4"/>
  <c r="W665" i="4"/>
  <c r="V665" i="4"/>
  <c r="U665" i="4"/>
  <c r="T665" i="4"/>
  <c r="S665" i="4"/>
  <c r="R665" i="4"/>
  <c r="Q665" i="4"/>
  <c r="P665" i="4"/>
  <c r="J665" i="4"/>
  <c r="H665" i="4"/>
  <c r="C665" i="4"/>
  <c r="AD664" i="4"/>
  <c r="AB664" i="4"/>
  <c r="AA664" i="4"/>
  <c r="W664" i="4"/>
  <c r="V664" i="4"/>
  <c r="U664" i="4"/>
  <c r="T664" i="4"/>
  <c r="S664" i="4"/>
  <c r="R664" i="4"/>
  <c r="Q664" i="4"/>
  <c r="P664" i="4"/>
  <c r="J664" i="4"/>
  <c r="H664" i="4"/>
  <c r="C664" i="4"/>
  <c r="AD663" i="4"/>
  <c r="AB663" i="4"/>
  <c r="AA663" i="4"/>
  <c r="W663" i="4"/>
  <c r="V663" i="4"/>
  <c r="U663" i="4"/>
  <c r="T663" i="4"/>
  <c r="S663" i="4"/>
  <c r="R663" i="4"/>
  <c r="Q663" i="4"/>
  <c r="P663" i="4"/>
  <c r="J663" i="4"/>
  <c r="H663" i="4"/>
  <c r="C663" i="4"/>
  <c r="AD662" i="4"/>
  <c r="AB662" i="4"/>
  <c r="AA662" i="4"/>
  <c r="W662" i="4"/>
  <c r="V662" i="4"/>
  <c r="U662" i="4"/>
  <c r="T662" i="4"/>
  <c r="S662" i="4"/>
  <c r="R662" i="4"/>
  <c r="Q662" i="4"/>
  <c r="P662" i="4"/>
  <c r="J662" i="4"/>
  <c r="H662" i="4"/>
  <c r="C662" i="4"/>
  <c r="AD661" i="4"/>
  <c r="AB661" i="4"/>
  <c r="AA661" i="4"/>
  <c r="W661" i="4"/>
  <c r="V661" i="4"/>
  <c r="U661" i="4"/>
  <c r="T661" i="4"/>
  <c r="S661" i="4"/>
  <c r="R661" i="4"/>
  <c r="Q661" i="4"/>
  <c r="P661" i="4"/>
  <c r="J661" i="4"/>
  <c r="H661" i="4"/>
  <c r="C661" i="4"/>
  <c r="AD660" i="4"/>
  <c r="AB660" i="4"/>
  <c r="AA660" i="4"/>
  <c r="W660" i="4"/>
  <c r="V660" i="4"/>
  <c r="U660" i="4"/>
  <c r="T660" i="4"/>
  <c r="S660" i="4"/>
  <c r="R660" i="4"/>
  <c r="Q660" i="4"/>
  <c r="P660" i="4"/>
  <c r="J660" i="4"/>
  <c r="H660" i="4"/>
  <c r="C660" i="4"/>
  <c r="AD659" i="4"/>
  <c r="AB659" i="4"/>
  <c r="AA659" i="4"/>
  <c r="W659" i="4"/>
  <c r="V659" i="4"/>
  <c r="U659" i="4"/>
  <c r="T659" i="4"/>
  <c r="S659" i="4"/>
  <c r="R659" i="4"/>
  <c r="Q659" i="4"/>
  <c r="P659" i="4"/>
  <c r="J659" i="4"/>
  <c r="H659" i="4"/>
  <c r="C659" i="4"/>
  <c r="AD658" i="4"/>
  <c r="AB658" i="4"/>
  <c r="AA658" i="4"/>
  <c r="W658" i="4"/>
  <c r="V658" i="4"/>
  <c r="U658" i="4"/>
  <c r="T658" i="4"/>
  <c r="S658" i="4"/>
  <c r="R658" i="4"/>
  <c r="Q658" i="4"/>
  <c r="P658" i="4"/>
  <c r="J658" i="4"/>
  <c r="H658" i="4"/>
  <c r="C658" i="4"/>
  <c r="AD657" i="4"/>
  <c r="AB657" i="4"/>
  <c r="AA657" i="4"/>
  <c r="W657" i="4"/>
  <c r="V657" i="4"/>
  <c r="U657" i="4"/>
  <c r="T657" i="4"/>
  <c r="S657" i="4"/>
  <c r="R657" i="4"/>
  <c r="Q657" i="4"/>
  <c r="P657" i="4"/>
  <c r="J657" i="4"/>
  <c r="H657" i="4"/>
  <c r="C657" i="4"/>
  <c r="AD656" i="4"/>
  <c r="AB656" i="4"/>
  <c r="AA656" i="4"/>
  <c r="W656" i="4"/>
  <c r="V656" i="4"/>
  <c r="U656" i="4"/>
  <c r="T656" i="4"/>
  <c r="S656" i="4"/>
  <c r="R656" i="4"/>
  <c r="Q656" i="4"/>
  <c r="P656" i="4"/>
  <c r="J656" i="4"/>
  <c r="H656" i="4"/>
  <c r="C656" i="4"/>
  <c r="AD655" i="4"/>
  <c r="AB655" i="4"/>
  <c r="AA655" i="4"/>
  <c r="W655" i="4"/>
  <c r="V655" i="4"/>
  <c r="U655" i="4"/>
  <c r="T655" i="4"/>
  <c r="S655" i="4"/>
  <c r="R655" i="4"/>
  <c r="Q655" i="4"/>
  <c r="P655" i="4"/>
  <c r="J655" i="4"/>
  <c r="H655" i="4"/>
  <c r="C655" i="4"/>
  <c r="AD654" i="4"/>
  <c r="AB654" i="4"/>
  <c r="AA654" i="4"/>
  <c r="W654" i="4"/>
  <c r="V654" i="4"/>
  <c r="U654" i="4"/>
  <c r="T654" i="4"/>
  <c r="S654" i="4"/>
  <c r="R654" i="4"/>
  <c r="Q654" i="4"/>
  <c r="P654" i="4"/>
  <c r="J654" i="4"/>
  <c r="H654" i="4"/>
  <c r="C654" i="4"/>
  <c r="AD653" i="4"/>
  <c r="AB653" i="4"/>
  <c r="AA653" i="4"/>
  <c r="W653" i="4"/>
  <c r="V653" i="4"/>
  <c r="U653" i="4"/>
  <c r="T653" i="4"/>
  <c r="S653" i="4"/>
  <c r="R653" i="4"/>
  <c r="Q653" i="4"/>
  <c r="P653" i="4"/>
  <c r="J653" i="4"/>
  <c r="H653" i="4"/>
  <c r="C653" i="4"/>
  <c r="AD652" i="4"/>
  <c r="AB652" i="4"/>
  <c r="AA652" i="4"/>
  <c r="W652" i="4"/>
  <c r="V652" i="4"/>
  <c r="U652" i="4"/>
  <c r="T652" i="4"/>
  <c r="S652" i="4"/>
  <c r="R652" i="4"/>
  <c r="Q652" i="4"/>
  <c r="P652" i="4"/>
  <c r="J652" i="4"/>
  <c r="H652" i="4"/>
  <c r="C652" i="4"/>
  <c r="AD651" i="4"/>
  <c r="AB651" i="4"/>
  <c r="AA651" i="4"/>
  <c r="W651" i="4"/>
  <c r="V651" i="4"/>
  <c r="U651" i="4"/>
  <c r="T651" i="4"/>
  <c r="S651" i="4"/>
  <c r="R651" i="4"/>
  <c r="Q651" i="4"/>
  <c r="P651" i="4"/>
  <c r="J651" i="4"/>
  <c r="H651" i="4"/>
  <c r="C651" i="4"/>
  <c r="AD650" i="4"/>
  <c r="AB650" i="4"/>
  <c r="AA650" i="4"/>
  <c r="W650" i="4"/>
  <c r="V650" i="4"/>
  <c r="U650" i="4"/>
  <c r="T650" i="4"/>
  <c r="S650" i="4"/>
  <c r="R650" i="4"/>
  <c r="Q650" i="4"/>
  <c r="P650" i="4"/>
  <c r="J650" i="4"/>
  <c r="H650" i="4"/>
  <c r="C650" i="4"/>
  <c r="AD649" i="4"/>
  <c r="AB649" i="4"/>
  <c r="AA649" i="4"/>
  <c r="W649" i="4"/>
  <c r="V649" i="4"/>
  <c r="U649" i="4"/>
  <c r="T649" i="4"/>
  <c r="S649" i="4"/>
  <c r="R649" i="4"/>
  <c r="Q649" i="4"/>
  <c r="P649" i="4"/>
  <c r="J649" i="4"/>
  <c r="H649" i="4"/>
  <c r="C649" i="4"/>
  <c r="AD648" i="4"/>
  <c r="AB648" i="4"/>
  <c r="AA648" i="4"/>
  <c r="W648" i="4"/>
  <c r="V648" i="4"/>
  <c r="U648" i="4"/>
  <c r="T648" i="4"/>
  <c r="S648" i="4"/>
  <c r="R648" i="4"/>
  <c r="Q648" i="4"/>
  <c r="P648" i="4"/>
  <c r="J648" i="4"/>
  <c r="H648" i="4"/>
  <c r="C648" i="4"/>
  <c r="AD647" i="4"/>
  <c r="AB647" i="4"/>
  <c r="AA647" i="4"/>
  <c r="W647" i="4"/>
  <c r="V647" i="4"/>
  <c r="U647" i="4"/>
  <c r="T647" i="4"/>
  <c r="S647" i="4"/>
  <c r="R647" i="4"/>
  <c r="Q647" i="4"/>
  <c r="P647" i="4"/>
  <c r="J647" i="4"/>
  <c r="H647" i="4"/>
  <c r="C647" i="4"/>
  <c r="AD646" i="4"/>
  <c r="AB646" i="4"/>
  <c r="AA646" i="4"/>
  <c r="W646" i="4"/>
  <c r="V646" i="4"/>
  <c r="U646" i="4"/>
  <c r="T646" i="4"/>
  <c r="S646" i="4"/>
  <c r="R646" i="4"/>
  <c r="Q646" i="4"/>
  <c r="P646" i="4"/>
  <c r="J646" i="4"/>
  <c r="H646" i="4"/>
  <c r="C646" i="4"/>
  <c r="AD645" i="4"/>
  <c r="AB645" i="4"/>
  <c r="AA645" i="4"/>
  <c r="W645" i="4"/>
  <c r="V645" i="4"/>
  <c r="U645" i="4"/>
  <c r="T645" i="4"/>
  <c r="S645" i="4"/>
  <c r="R645" i="4"/>
  <c r="Q645" i="4"/>
  <c r="P645" i="4"/>
  <c r="J645" i="4"/>
  <c r="H645" i="4"/>
  <c r="C645" i="4"/>
  <c r="AD644" i="4"/>
  <c r="AB644" i="4"/>
  <c r="AA644" i="4"/>
  <c r="W644" i="4"/>
  <c r="V644" i="4"/>
  <c r="U644" i="4"/>
  <c r="T644" i="4"/>
  <c r="S644" i="4"/>
  <c r="R644" i="4"/>
  <c r="Q644" i="4"/>
  <c r="P644" i="4"/>
  <c r="J644" i="4"/>
  <c r="H644" i="4"/>
  <c r="C644" i="4"/>
  <c r="AD643" i="4"/>
  <c r="AB643" i="4"/>
  <c r="AA643" i="4"/>
  <c r="W643" i="4"/>
  <c r="V643" i="4"/>
  <c r="U643" i="4"/>
  <c r="T643" i="4"/>
  <c r="S643" i="4"/>
  <c r="R643" i="4"/>
  <c r="Q643" i="4"/>
  <c r="P643" i="4"/>
  <c r="J643" i="4"/>
  <c r="H643" i="4"/>
  <c r="C643" i="4"/>
  <c r="AD642" i="4"/>
  <c r="AB642" i="4"/>
  <c r="AA642" i="4"/>
  <c r="W642" i="4"/>
  <c r="V642" i="4"/>
  <c r="U642" i="4"/>
  <c r="T642" i="4"/>
  <c r="S642" i="4"/>
  <c r="R642" i="4"/>
  <c r="Q642" i="4"/>
  <c r="P642" i="4"/>
  <c r="J642" i="4"/>
  <c r="H642" i="4"/>
  <c r="C642" i="4"/>
  <c r="AD641" i="4"/>
  <c r="AB641" i="4"/>
  <c r="AA641" i="4"/>
  <c r="W641" i="4"/>
  <c r="V641" i="4"/>
  <c r="U641" i="4"/>
  <c r="T641" i="4"/>
  <c r="S641" i="4"/>
  <c r="R641" i="4"/>
  <c r="Q641" i="4"/>
  <c r="P641" i="4"/>
  <c r="J641" i="4"/>
  <c r="H641" i="4"/>
  <c r="C641" i="4"/>
  <c r="AD640" i="4"/>
  <c r="AB640" i="4"/>
  <c r="AA640" i="4"/>
  <c r="W640" i="4"/>
  <c r="V640" i="4"/>
  <c r="U640" i="4"/>
  <c r="T640" i="4"/>
  <c r="S640" i="4"/>
  <c r="R640" i="4"/>
  <c r="Q640" i="4"/>
  <c r="P640" i="4"/>
  <c r="J640" i="4"/>
  <c r="H640" i="4"/>
  <c r="C640" i="4"/>
  <c r="AD639" i="4"/>
  <c r="AB639" i="4"/>
  <c r="AA639" i="4"/>
  <c r="W639" i="4"/>
  <c r="V639" i="4"/>
  <c r="U639" i="4"/>
  <c r="T639" i="4"/>
  <c r="S639" i="4"/>
  <c r="R639" i="4"/>
  <c r="Q639" i="4"/>
  <c r="P639" i="4"/>
  <c r="J639" i="4"/>
  <c r="H639" i="4"/>
  <c r="C639" i="4"/>
  <c r="AD638" i="4"/>
  <c r="AB638" i="4"/>
  <c r="AA638" i="4"/>
  <c r="W638" i="4"/>
  <c r="V638" i="4"/>
  <c r="U638" i="4"/>
  <c r="T638" i="4"/>
  <c r="S638" i="4"/>
  <c r="R638" i="4"/>
  <c r="Q638" i="4"/>
  <c r="P638" i="4"/>
  <c r="J638" i="4"/>
  <c r="H638" i="4"/>
  <c r="C638" i="4"/>
  <c r="AD637" i="4"/>
  <c r="AB637" i="4"/>
  <c r="AA637" i="4"/>
  <c r="W637" i="4"/>
  <c r="V637" i="4"/>
  <c r="U637" i="4"/>
  <c r="T637" i="4"/>
  <c r="S637" i="4"/>
  <c r="R637" i="4"/>
  <c r="Q637" i="4"/>
  <c r="P637" i="4"/>
  <c r="J637" i="4"/>
  <c r="H637" i="4"/>
  <c r="C637" i="4"/>
  <c r="AD636" i="4"/>
  <c r="AB636" i="4"/>
  <c r="AA636" i="4"/>
  <c r="W636" i="4"/>
  <c r="V636" i="4"/>
  <c r="U636" i="4"/>
  <c r="T636" i="4"/>
  <c r="S636" i="4"/>
  <c r="R636" i="4"/>
  <c r="Q636" i="4"/>
  <c r="P636" i="4"/>
  <c r="J636" i="4"/>
  <c r="H636" i="4"/>
  <c r="C636" i="4"/>
  <c r="AD635" i="4"/>
  <c r="AB635" i="4"/>
  <c r="AA635" i="4"/>
  <c r="W635" i="4"/>
  <c r="V635" i="4"/>
  <c r="U635" i="4"/>
  <c r="T635" i="4"/>
  <c r="S635" i="4"/>
  <c r="R635" i="4"/>
  <c r="Q635" i="4"/>
  <c r="P635" i="4"/>
  <c r="J635" i="4"/>
  <c r="H635" i="4"/>
  <c r="C635" i="4"/>
  <c r="AD634" i="4"/>
  <c r="AB634" i="4"/>
  <c r="AA634" i="4"/>
  <c r="W634" i="4"/>
  <c r="V634" i="4"/>
  <c r="U634" i="4"/>
  <c r="T634" i="4"/>
  <c r="S634" i="4"/>
  <c r="R634" i="4"/>
  <c r="Q634" i="4"/>
  <c r="P634" i="4"/>
  <c r="J634" i="4"/>
  <c r="H634" i="4"/>
  <c r="C634" i="4"/>
  <c r="AD633" i="4"/>
  <c r="AB633" i="4"/>
  <c r="AA633" i="4"/>
  <c r="W633" i="4"/>
  <c r="V633" i="4"/>
  <c r="U633" i="4"/>
  <c r="T633" i="4"/>
  <c r="S633" i="4"/>
  <c r="R633" i="4"/>
  <c r="Q633" i="4"/>
  <c r="P633" i="4"/>
  <c r="J633" i="4"/>
  <c r="H633" i="4"/>
  <c r="C633" i="4"/>
  <c r="AD632" i="4"/>
  <c r="AB632" i="4"/>
  <c r="AA632" i="4"/>
  <c r="W632" i="4"/>
  <c r="V632" i="4"/>
  <c r="U632" i="4"/>
  <c r="T632" i="4"/>
  <c r="S632" i="4"/>
  <c r="R632" i="4"/>
  <c r="Q632" i="4"/>
  <c r="P632" i="4"/>
  <c r="J632" i="4"/>
  <c r="H632" i="4"/>
  <c r="C632" i="4"/>
  <c r="AD631" i="4"/>
  <c r="AB631" i="4"/>
  <c r="AA631" i="4"/>
  <c r="W631" i="4"/>
  <c r="V631" i="4"/>
  <c r="U631" i="4"/>
  <c r="T631" i="4"/>
  <c r="S631" i="4"/>
  <c r="R631" i="4"/>
  <c r="Q631" i="4"/>
  <c r="P631" i="4"/>
  <c r="J631" i="4"/>
  <c r="H631" i="4"/>
  <c r="C631" i="4"/>
  <c r="AD630" i="4"/>
  <c r="AB630" i="4"/>
  <c r="AA630" i="4"/>
  <c r="W630" i="4"/>
  <c r="V630" i="4"/>
  <c r="U630" i="4"/>
  <c r="T630" i="4"/>
  <c r="S630" i="4"/>
  <c r="R630" i="4"/>
  <c r="Q630" i="4"/>
  <c r="P630" i="4"/>
  <c r="J630" i="4"/>
  <c r="H630" i="4"/>
  <c r="C630" i="4"/>
  <c r="AD629" i="4"/>
  <c r="AB629" i="4"/>
  <c r="AA629" i="4"/>
  <c r="W629" i="4"/>
  <c r="V629" i="4"/>
  <c r="U629" i="4"/>
  <c r="T629" i="4"/>
  <c r="S629" i="4"/>
  <c r="R629" i="4"/>
  <c r="Q629" i="4"/>
  <c r="P629" i="4"/>
  <c r="J629" i="4"/>
  <c r="H629" i="4"/>
  <c r="C629" i="4"/>
  <c r="AD628" i="4"/>
  <c r="AB628" i="4"/>
  <c r="AA628" i="4"/>
  <c r="W628" i="4"/>
  <c r="V628" i="4"/>
  <c r="U628" i="4"/>
  <c r="T628" i="4"/>
  <c r="S628" i="4"/>
  <c r="R628" i="4"/>
  <c r="Q628" i="4"/>
  <c r="P628" i="4"/>
  <c r="J628" i="4"/>
  <c r="H628" i="4"/>
  <c r="C628" i="4"/>
  <c r="AD627" i="4"/>
  <c r="AB627" i="4"/>
  <c r="AA627" i="4"/>
  <c r="W627" i="4"/>
  <c r="V627" i="4"/>
  <c r="U627" i="4"/>
  <c r="T627" i="4"/>
  <c r="S627" i="4"/>
  <c r="R627" i="4"/>
  <c r="Q627" i="4"/>
  <c r="P627" i="4"/>
  <c r="J627" i="4"/>
  <c r="H627" i="4"/>
  <c r="C627" i="4"/>
  <c r="AD626" i="4"/>
  <c r="AB626" i="4"/>
  <c r="AA626" i="4"/>
  <c r="W626" i="4"/>
  <c r="V626" i="4"/>
  <c r="U626" i="4"/>
  <c r="T626" i="4"/>
  <c r="S626" i="4"/>
  <c r="R626" i="4"/>
  <c r="Q626" i="4"/>
  <c r="P626" i="4"/>
  <c r="J626" i="4"/>
  <c r="H626" i="4"/>
  <c r="C626" i="4"/>
  <c r="AD625" i="4"/>
  <c r="AB625" i="4"/>
  <c r="AA625" i="4"/>
  <c r="W625" i="4"/>
  <c r="V625" i="4"/>
  <c r="U625" i="4"/>
  <c r="T625" i="4"/>
  <c r="S625" i="4"/>
  <c r="R625" i="4"/>
  <c r="Q625" i="4"/>
  <c r="P625" i="4"/>
  <c r="J625" i="4"/>
  <c r="H625" i="4"/>
  <c r="C625" i="4"/>
  <c r="AD624" i="4"/>
  <c r="AB624" i="4"/>
  <c r="AA624" i="4"/>
  <c r="W624" i="4"/>
  <c r="V624" i="4"/>
  <c r="U624" i="4"/>
  <c r="T624" i="4"/>
  <c r="S624" i="4"/>
  <c r="R624" i="4"/>
  <c r="Q624" i="4"/>
  <c r="P624" i="4"/>
  <c r="J624" i="4"/>
  <c r="H624" i="4"/>
  <c r="C624" i="4"/>
  <c r="AD623" i="4"/>
  <c r="AB623" i="4"/>
  <c r="AA623" i="4"/>
  <c r="W623" i="4"/>
  <c r="V623" i="4"/>
  <c r="U623" i="4"/>
  <c r="T623" i="4"/>
  <c r="S623" i="4"/>
  <c r="R623" i="4"/>
  <c r="Q623" i="4"/>
  <c r="P623" i="4"/>
  <c r="J623" i="4"/>
  <c r="H623" i="4"/>
  <c r="C623" i="4"/>
  <c r="AD622" i="4"/>
  <c r="AB622" i="4"/>
  <c r="AA622" i="4"/>
  <c r="W622" i="4"/>
  <c r="V622" i="4"/>
  <c r="U622" i="4"/>
  <c r="T622" i="4"/>
  <c r="S622" i="4"/>
  <c r="R622" i="4"/>
  <c r="Q622" i="4"/>
  <c r="P622" i="4"/>
  <c r="J622" i="4"/>
  <c r="H622" i="4"/>
  <c r="C622" i="4"/>
  <c r="AD621" i="4"/>
  <c r="AB621" i="4"/>
  <c r="AA621" i="4"/>
  <c r="W621" i="4"/>
  <c r="V621" i="4"/>
  <c r="U621" i="4"/>
  <c r="T621" i="4"/>
  <c r="S621" i="4"/>
  <c r="R621" i="4"/>
  <c r="Q621" i="4"/>
  <c r="P621" i="4"/>
  <c r="J621" i="4"/>
  <c r="H621" i="4"/>
  <c r="C621" i="4"/>
  <c r="AD620" i="4"/>
  <c r="AB620" i="4"/>
  <c r="AA620" i="4"/>
  <c r="W620" i="4"/>
  <c r="V620" i="4"/>
  <c r="U620" i="4"/>
  <c r="T620" i="4"/>
  <c r="S620" i="4"/>
  <c r="R620" i="4"/>
  <c r="Q620" i="4"/>
  <c r="P620" i="4"/>
  <c r="J620" i="4"/>
  <c r="H620" i="4"/>
  <c r="C620" i="4"/>
  <c r="AD619" i="4"/>
  <c r="AB619" i="4"/>
  <c r="AA619" i="4"/>
  <c r="W619" i="4"/>
  <c r="V619" i="4"/>
  <c r="U619" i="4"/>
  <c r="T619" i="4"/>
  <c r="S619" i="4"/>
  <c r="R619" i="4"/>
  <c r="Q619" i="4"/>
  <c r="P619" i="4"/>
  <c r="J619" i="4"/>
  <c r="H619" i="4"/>
  <c r="C619" i="4"/>
  <c r="AD618" i="4"/>
  <c r="AB618" i="4"/>
  <c r="AA618" i="4"/>
  <c r="W618" i="4"/>
  <c r="V618" i="4"/>
  <c r="U618" i="4"/>
  <c r="T618" i="4"/>
  <c r="S618" i="4"/>
  <c r="R618" i="4"/>
  <c r="Q618" i="4"/>
  <c r="P618" i="4"/>
  <c r="J618" i="4"/>
  <c r="H618" i="4"/>
  <c r="C618" i="4"/>
  <c r="AD617" i="4"/>
  <c r="AB617" i="4"/>
  <c r="AA617" i="4"/>
  <c r="W617" i="4"/>
  <c r="V617" i="4"/>
  <c r="U617" i="4"/>
  <c r="T617" i="4"/>
  <c r="S617" i="4"/>
  <c r="R617" i="4"/>
  <c r="Q617" i="4"/>
  <c r="P617" i="4"/>
  <c r="J617" i="4"/>
  <c r="H617" i="4"/>
  <c r="C617" i="4"/>
  <c r="AD616" i="4"/>
  <c r="AB616" i="4"/>
  <c r="AA616" i="4"/>
  <c r="W616" i="4"/>
  <c r="V616" i="4"/>
  <c r="U616" i="4"/>
  <c r="T616" i="4"/>
  <c r="S616" i="4"/>
  <c r="R616" i="4"/>
  <c r="Q616" i="4"/>
  <c r="P616" i="4"/>
  <c r="J616" i="4"/>
  <c r="H616" i="4"/>
  <c r="C616" i="4"/>
  <c r="AD615" i="4"/>
  <c r="AB615" i="4"/>
  <c r="AA615" i="4"/>
  <c r="W615" i="4"/>
  <c r="V615" i="4"/>
  <c r="U615" i="4"/>
  <c r="T615" i="4"/>
  <c r="S615" i="4"/>
  <c r="R615" i="4"/>
  <c r="Q615" i="4"/>
  <c r="P615" i="4"/>
  <c r="J615" i="4"/>
  <c r="H615" i="4"/>
  <c r="C615" i="4"/>
  <c r="AD614" i="4"/>
  <c r="AB614" i="4"/>
  <c r="AA614" i="4"/>
  <c r="W614" i="4"/>
  <c r="V614" i="4"/>
  <c r="U614" i="4"/>
  <c r="T614" i="4"/>
  <c r="S614" i="4"/>
  <c r="R614" i="4"/>
  <c r="Q614" i="4"/>
  <c r="P614" i="4"/>
  <c r="J614" i="4"/>
  <c r="H614" i="4"/>
  <c r="C614" i="4"/>
  <c r="AD613" i="4"/>
  <c r="AB613" i="4"/>
  <c r="AA613" i="4"/>
  <c r="W613" i="4"/>
  <c r="V613" i="4"/>
  <c r="U613" i="4"/>
  <c r="T613" i="4"/>
  <c r="S613" i="4"/>
  <c r="R613" i="4"/>
  <c r="Q613" i="4"/>
  <c r="P613" i="4"/>
  <c r="J613" i="4"/>
  <c r="H613" i="4"/>
  <c r="C613" i="4"/>
  <c r="AD612" i="4"/>
  <c r="AB612" i="4"/>
  <c r="AA612" i="4"/>
  <c r="W612" i="4"/>
  <c r="V612" i="4"/>
  <c r="U612" i="4"/>
  <c r="T612" i="4"/>
  <c r="S612" i="4"/>
  <c r="R612" i="4"/>
  <c r="Q612" i="4"/>
  <c r="P612" i="4"/>
  <c r="J612" i="4"/>
  <c r="H612" i="4"/>
  <c r="C612" i="4"/>
  <c r="AD611" i="4"/>
  <c r="AB611" i="4"/>
  <c r="AA611" i="4"/>
  <c r="W611" i="4"/>
  <c r="V611" i="4"/>
  <c r="U611" i="4"/>
  <c r="T611" i="4"/>
  <c r="S611" i="4"/>
  <c r="R611" i="4"/>
  <c r="Q611" i="4"/>
  <c r="P611" i="4"/>
  <c r="J611" i="4"/>
  <c r="H611" i="4"/>
  <c r="C611" i="4"/>
  <c r="AD610" i="4"/>
  <c r="AB610" i="4"/>
  <c r="AA610" i="4"/>
  <c r="W610" i="4"/>
  <c r="V610" i="4"/>
  <c r="U610" i="4"/>
  <c r="T610" i="4"/>
  <c r="S610" i="4"/>
  <c r="R610" i="4"/>
  <c r="Q610" i="4"/>
  <c r="P610" i="4"/>
  <c r="J610" i="4"/>
  <c r="H610" i="4"/>
  <c r="C610" i="4"/>
  <c r="AD609" i="4"/>
  <c r="AB609" i="4"/>
  <c r="AA609" i="4"/>
  <c r="W609" i="4"/>
  <c r="V609" i="4"/>
  <c r="U609" i="4"/>
  <c r="T609" i="4"/>
  <c r="S609" i="4"/>
  <c r="R609" i="4"/>
  <c r="Q609" i="4"/>
  <c r="P609" i="4"/>
  <c r="J609" i="4"/>
  <c r="H609" i="4"/>
  <c r="C609" i="4"/>
  <c r="AD608" i="4"/>
  <c r="AB608" i="4"/>
  <c r="AA608" i="4"/>
  <c r="W608" i="4"/>
  <c r="V608" i="4"/>
  <c r="U608" i="4"/>
  <c r="T608" i="4"/>
  <c r="S608" i="4"/>
  <c r="R608" i="4"/>
  <c r="Q608" i="4"/>
  <c r="P608" i="4"/>
  <c r="J608" i="4"/>
  <c r="H608" i="4"/>
  <c r="C608" i="4"/>
  <c r="AD607" i="4"/>
  <c r="AB607" i="4"/>
  <c r="AA607" i="4"/>
  <c r="W607" i="4"/>
  <c r="V607" i="4"/>
  <c r="U607" i="4"/>
  <c r="T607" i="4"/>
  <c r="S607" i="4"/>
  <c r="R607" i="4"/>
  <c r="Q607" i="4"/>
  <c r="P607" i="4"/>
  <c r="J607" i="4"/>
  <c r="H607" i="4"/>
  <c r="C607" i="4"/>
  <c r="AD606" i="4"/>
  <c r="AB606" i="4"/>
  <c r="AA606" i="4"/>
  <c r="W606" i="4"/>
  <c r="V606" i="4"/>
  <c r="U606" i="4"/>
  <c r="T606" i="4"/>
  <c r="S606" i="4"/>
  <c r="R606" i="4"/>
  <c r="Q606" i="4"/>
  <c r="P606" i="4"/>
  <c r="J606" i="4"/>
  <c r="H606" i="4"/>
  <c r="C606" i="4"/>
  <c r="AD605" i="4"/>
  <c r="AB605" i="4"/>
  <c r="AA605" i="4"/>
  <c r="W605" i="4"/>
  <c r="V605" i="4"/>
  <c r="U605" i="4"/>
  <c r="T605" i="4"/>
  <c r="S605" i="4"/>
  <c r="R605" i="4"/>
  <c r="Q605" i="4"/>
  <c r="P605" i="4"/>
  <c r="J605" i="4"/>
  <c r="H605" i="4"/>
  <c r="C605" i="4"/>
  <c r="AD604" i="4"/>
  <c r="AB604" i="4"/>
  <c r="AA604" i="4"/>
  <c r="W604" i="4"/>
  <c r="V604" i="4"/>
  <c r="U604" i="4"/>
  <c r="T604" i="4"/>
  <c r="S604" i="4"/>
  <c r="R604" i="4"/>
  <c r="Q604" i="4"/>
  <c r="P604" i="4"/>
  <c r="J604" i="4"/>
  <c r="H604" i="4"/>
  <c r="C604" i="4"/>
  <c r="AD603" i="4"/>
  <c r="AB603" i="4"/>
  <c r="AA603" i="4"/>
  <c r="W603" i="4"/>
  <c r="V603" i="4"/>
  <c r="U603" i="4"/>
  <c r="T603" i="4"/>
  <c r="S603" i="4"/>
  <c r="R603" i="4"/>
  <c r="Q603" i="4"/>
  <c r="P603" i="4"/>
  <c r="J603" i="4"/>
  <c r="H603" i="4"/>
  <c r="C603" i="4"/>
  <c r="AD602" i="4"/>
  <c r="AB602" i="4"/>
  <c r="AA602" i="4"/>
  <c r="W602" i="4"/>
  <c r="V602" i="4"/>
  <c r="U602" i="4"/>
  <c r="T602" i="4"/>
  <c r="S602" i="4"/>
  <c r="R602" i="4"/>
  <c r="Q602" i="4"/>
  <c r="P602" i="4"/>
  <c r="J602" i="4"/>
  <c r="H602" i="4"/>
  <c r="C602" i="4"/>
  <c r="AD601" i="4"/>
  <c r="AB601" i="4"/>
  <c r="AA601" i="4"/>
  <c r="W601" i="4"/>
  <c r="V601" i="4"/>
  <c r="U601" i="4"/>
  <c r="T601" i="4"/>
  <c r="S601" i="4"/>
  <c r="R601" i="4"/>
  <c r="Q601" i="4"/>
  <c r="P601" i="4"/>
  <c r="J601" i="4"/>
  <c r="H601" i="4"/>
  <c r="C601" i="4"/>
  <c r="AD600" i="4"/>
  <c r="AB600" i="4"/>
  <c r="AA600" i="4"/>
  <c r="W600" i="4"/>
  <c r="V600" i="4"/>
  <c r="U600" i="4"/>
  <c r="T600" i="4"/>
  <c r="S600" i="4"/>
  <c r="R600" i="4"/>
  <c r="Q600" i="4"/>
  <c r="P600" i="4"/>
  <c r="J600" i="4"/>
  <c r="H600" i="4"/>
  <c r="C600" i="4"/>
  <c r="AD599" i="4"/>
  <c r="AB599" i="4"/>
  <c r="AA599" i="4"/>
  <c r="W599" i="4"/>
  <c r="V599" i="4"/>
  <c r="U599" i="4"/>
  <c r="T599" i="4"/>
  <c r="S599" i="4"/>
  <c r="R599" i="4"/>
  <c r="Q599" i="4"/>
  <c r="P599" i="4"/>
  <c r="J599" i="4"/>
  <c r="H599" i="4"/>
  <c r="C599" i="4"/>
  <c r="AD598" i="4"/>
  <c r="AB598" i="4"/>
  <c r="AA598" i="4"/>
  <c r="W598" i="4"/>
  <c r="V598" i="4"/>
  <c r="U598" i="4"/>
  <c r="T598" i="4"/>
  <c r="S598" i="4"/>
  <c r="R598" i="4"/>
  <c r="Q598" i="4"/>
  <c r="P598" i="4"/>
  <c r="J598" i="4"/>
  <c r="H598" i="4"/>
  <c r="C598" i="4"/>
  <c r="AD597" i="4"/>
  <c r="AB597" i="4"/>
  <c r="AA597" i="4"/>
  <c r="W597" i="4"/>
  <c r="V597" i="4"/>
  <c r="U597" i="4"/>
  <c r="T597" i="4"/>
  <c r="S597" i="4"/>
  <c r="R597" i="4"/>
  <c r="Q597" i="4"/>
  <c r="P597" i="4"/>
  <c r="J597" i="4"/>
  <c r="H597" i="4"/>
  <c r="C597" i="4"/>
  <c r="AD596" i="4"/>
  <c r="AB596" i="4"/>
  <c r="AA596" i="4"/>
  <c r="W596" i="4"/>
  <c r="V596" i="4"/>
  <c r="U596" i="4"/>
  <c r="T596" i="4"/>
  <c r="S596" i="4"/>
  <c r="R596" i="4"/>
  <c r="Q596" i="4"/>
  <c r="P596" i="4"/>
  <c r="J596" i="4"/>
  <c r="H596" i="4"/>
  <c r="C596" i="4"/>
  <c r="AD595" i="4"/>
  <c r="AB595" i="4"/>
  <c r="AA595" i="4"/>
  <c r="W595" i="4"/>
  <c r="V595" i="4"/>
  <c r="U595" i="4"/>
  <c r="T595" i="4"/>
  <c r="S595" i="4"/>
  <c r="R595" i="4"/>
  <c r="Q595" i="4"/>
  <c r="P595" i="4"/>
  <c r="J595" i="4"/>
  <c r="H595" i="4"/>
  <c r="C595" i="4"/>
  <c r="AD594" i="4"/>
  <c r="AB594" i="4"/>
  <c r="AA594" i="4"/>
  <c r="W594" i="4"/>
  <c r="V594" i="4"/>
  <c r="U594" i="4"/>
  <c r="T594" i="4"/>
  <c r="S594" i="4"/>
  <c r="R594" i="4"/>
  <c r="Q594" i="4"/>
  <c r="P594" i="4"/>
  <c r="J594" i="4"/>
  <c r="H594" i="4"/>
  <c r="C594" i="4"/>
  <c r="AD593" i="4"/>
  <c r="AB593" i="4"/>
  <c r="AA593" i="4"/>
  <c r="W593" i="4"/>
  <c r="V593" i="4"/>
  <c r="U593" i="4"/>
  <c r="T593" i="4"/>
  <c r="S593" i="4"/>
  <c r="R593" i="4"/>
  <c r="Q593" i="4"/>
  <c r="P593" i="4"/>
  <c r="J593" i="4"/>
  <c r="H593" i="4"/>
  <c r="C593" i="4"/>
  <c r="AD592" i="4"/>
  <c r="AB592" i="4"/>
  <c r="AA592" i="4"/>
  <c r="W592" i="4"/>
  <c r="V592" i="4"/>
  <c r="U592" i="4"/>
  <c r="T592" i="4"/>
  <c r="S592" i="4"/>
  <c r="R592" i="4"/>
  <c r="Q592" i="4"/>
  <c r="P592" i="4"/>
  <c r="J592" i="4"/>
  <c r="H592" i="4"/>
  <c r="C592" i="4"/>
  <c r="AD591" i="4"/>
  <c r="AB591" i="4"/>
  <c r="AA591" i="4"/>
  <c r="W591" i="4"/>
  <c r="V591" i="4"/>
  <c r="U591" i="4"/>
  <c r="T591" i="4"/>
  <c r="S591" i="4"/>
  <c r="R591" i="4"/>
  <c r="Q591" i="4"/>
  <c r="P591" i="4"/>
  <c r="J591" i="4"/>
  <c r="H591" i="4"/>
  <c r="C591" i="4"/>
  <c r="AD590" i="4"/>
  <c r="AB590" i="4"/>
  <c r="AA590" i="4"/>
  <c r="W590" i="4"/>
  <c r="V590" i="4"/>
  <c r="U590" i="4"/>
  <c r="T590" i="4"/>
  <c r="S590" i="4"/>
  <c r="R590" i="4"/>
  <c r="Q590" i="4"/>
  <c r="P590" i="4"/>
  <c r="J590" i="4"/>
  <c r="H590" i="4"/>
  <c r="C590" i="4"/>
  <c r="AD589" i="4"/>
  <c r="AB589" i="4"/>
  <c r="AA589" i="4"/>
  <c r="W589" i="4"/>
  <c r="V589" i="4"/>
  <c r="U589" i="4"/>
  <c r="T589" i="4"/>
  <c r="S589" i="4"/>
  <c r="R589" i="4"/>
  <c r="Q589" i="4"/>
  <c r="P589" i="4"/>
  <c r="J589" i="4"/>
  <c r="H589" i="4"/>
  <c r="C589" i="4"/>
  <c r="AD588" i="4"/>
  <c r="AB588" i="4"/>
  <c r="AA588" i="4"/>
  <c r="W588" i="4"/>
  <c r="V588" i="4"/>
  <c r="U588" i="4"/>
  <c r="T588" i="4"/>
  <c r="S588" i="4"/>
  <c r="R588" i="4"/>
  <c r="Q588" i="4"/>
  <c r="P588" i="4"/>
  <c r="J588" i="4"/>
  <c r="H588" i="4"/>
  <c r="C588" i="4"/>
  <c r="AD587" i="4"/>
  <c r="AB587" i="4"/>
  <c r="AA587" i="4"/>
  <c r="W587" i="4"/>
  <c r="V587" i="4"/>
  <c r="U587" i="4"/>
  <c r="T587" i="4"/>
  <c r="S587" i="4"/>
  <c r="R587" i="4"/>
  <c r="Q587" i="4"/>
  <c r="P587" i="4"/>
  <c r="J587" i="4"/>
  <c r="H587" i="4"/>
  <c r="C587" i="4"/>
  <c r="AD586" i="4"/>
  <c r="AB586" i="4"/>
  <c r="AA586" i="4"/>
  <c r="W586" i="4"/>
  <c r="V586" i="4"/>
  <c r="U586" i="4"/>
  <c r="T586" i="4"/>
  <c r="S586" i="4"/>
  <c r="R586" i="4"/>
  <c r="Q586" i="4"/>
  <c r="P586" i="4"/>
  <c r="J586" i="4"/>
  <c r="H586" i="4"/>
  <c r="C586" i="4"/>
  <c r="AD585" i="4"/>
  <c r="AB585" i="4"/>
  <c r="AA585" i="4"/>
  <c r="W585" i="4"/>
  <c r="V585" i="4"/>
  <c r="U585" i="4"/>
  <c r="T585" i="4"/>
  <c r="S585" i="4"/>
  <c r="R585" i="4"/>
  <c r="Q585" i="4"/>
  <c r="P585" i="4"/>
  <c r="J585" i="4"/>
  <c r="H585" i="4"/>
  <c r="C585" i="4"/>
  <c r="AD584" i="4"/>
  <c r="AB584" i="4"/>
  <c r="AA584" i="4"/>
  <c r="W584" i="4"/>
  <c r="V584" i="4"/>
  <c r="U584" i="4"/>
  <c r="T584" i="4"/>
  <c r="S584" i="4"/>
  <c r="R584" i="4"/>
  <c r="Q584" i="4"/>
  <c r="P584" i="4"/>
  <c r="J584" i="4"/>
  <c r="H584" i="4"/>
  <c r="C584" i="4"/>
  <c r="AD583" i="4"/>
  <c r="AB583" i="4"/>
  <c r="AA583" i="4"/>
  <c r="W583" i="4"/>
  <c r="V583" i="4"/>
  <c r="U583" i="4"/>
  <c r="T583" i="4"/>
  <c r="S583" i="4"/>
  <c r="R583" i="4"/>
  <c r="Q583" i="4"/>
  <c r="P583" i="4"/>
  <c r="J583" i="4"/>
  <c r="H583" i="4"/>
  <c r="C583" i="4"/>
  <c r="AD582" i="4"/>
  <c r="AB582" i="4"/>
  <c r="AA582" i="4"/>
  <c r="W582" i="4"/>
  <c r="V582" i="4"/>
  <c r="U582" i="4"/>
  <c r="T582" i="4"/>
  <c r="S582" i="4"/>
  <c r="R582" i="4"/>
  <c r="Q582" i="4"/>
  <c r="P582" i="4"/>
  <c r="J582" i="4"/>
  <c r="H582" i="4"/>
  <c r="C582" i="4"/>
  <c r="AD581" i="4"/>
  <c r="AB581" i="4"/>
  <c r="AA581" i="4"/>
  <c r="W581" i="4"/>
  <c r="V581" i="4"/>
  <c r="U581" i="4"/>
  <c r="T581" i="4"/>
  <c r="S581" i="4"/>
  <c r="R581" i="4"/>
  <c r="Q581" i="4"/>
  <c r="P581" i="4"/>
  <c r="J581" i="4"/>
  <c r="H581" i="4"/>
  <c r="C581" i="4"/>
  <c r="AD580" i="4"/>
  <c r="AB580" i="4"/>
  <c r="AA580" i="4"/>
  <c r="W580" i="4"/>
  <c r="V580" i="4"/>
  <c r="U580" i="4"/>
  <c r="T580" i="4"/>
  <c r="S580" i="4"/>
  <c r="R580" i="4"/>
  <c r="Q580" i="4"/>
  <c r="P580" i="4"/>
  <c r="J580" i="4"/>
  <c r="H580" i="4"/>
  <c r="C580" i="4"/>
  <c r="AD579" i="4"/>
  <c r="AB579" i="4"/>
  <c r="AA579" i="4"/>
  <c r="W579" i="4"/>
  <c r="V579" i="4"/>
  <c r="U579" i="4"/>
  <c r="T579" i="4"/>
  <c r="S579" i="4"/>
  <c r="R579" i="4"/>
  <c r="Q579" i="4"/>
  <c r="P579" i="4"/>
  <c r="J579" i="4"/>
  <c r="H579" i="4"/>
  <c r="C579" i="4"/>
  <c r="AD578" i="4"/>
  <c r="AB578" i="4"/>
  <c r="AA578" i="4"/>
  <c r="W578" i="4"/>
  <c r="V578" i="4"/>
  <c r="U578" i="4"/>
  <c r="T578" i="4"/>
  <c r="S578" i="4"/>
  <c r="R578" i="4"/>
  <c r="Q578" i="4"/>
  <c r="P578" i="4"/>
  <c r="J578" i="4"/>
  <c r="H578" i="4"/>
  <c r="C578" i="4"/>
  <c r="AD577" i="4"/>
  <c r="AB577" i="4"/>
  <c r="AA577" i="4"/>
  <c r="W577" i="4"/>
  <c r="V577" i="4"/>
  <c r="U577" i="4"/>
  <c r="T577" i="4"/>
  <c r="S577" i="4"/>
  <c r="R577" i="4"/>
  <c r="Q577" i="4"/>
  <c r="P577" i="4"/>
  <c r="J577" i="4"/>
  <c r="H577" i="4"/>
  <c r="C577" i="4"/>
  <c r="AD576" i="4"/>
  <c r="AB576" i="4"/>
  <c r="AA576" i="4"/>
  <c r="W576" i="4"/>
  <c r="V576" i="4"/>
  <c r="U576" i="4"/>
  <c r="T576" i="4"/>
  <c r="S576" i="4"/>
  <c r="R576" i="4"/>
  <c r="Q576" i="4"/>
  <c r="P576" i="4"/>
  <c r="J576" i="4"/>
  <c r="H576" i="4"/>
  <c r="C576" i="4"/>
  <c r="AD575" i="4"/>
  <c r="AB575" i="4"/>
  <c r="AA575" i="4"/>
  <c r="W575" i="4"/>
  <c r="V575" i="4"/>
  <c r="U575" i="4"/>
  <c r="T575" i="4"/>
  <c r="S575" i="4"/>
  <c r="R575" i="4"/>
  <c r="Q575" i="4"/>
  <c r="P575" i="4"/>
  <c r="J575" i="4"/>
  <c r="H575" i="4"/>
  <c r="C575" i="4"/>
  <c r="AD574" i="4"/>
  <c r="AB574" i="4"/>
  <c r="AA574" i="4"/>
  <c r="W574" i="4"/>
  <c r="V574" i="4"/>
  <c r="U574" i="4"/>
  <c r="T574" i="4"/>
  <c r="S574" i="4"/>
  <c r="R574" i="4"/>
  <c r="Q574" i="4"/>
  <c r="P574" i="4"/>
  <c r="J574" i="4"/>
  <c r="H574" i="4"/>
  <c r="C574" i="4"/>
  <c r="AD573" i="4"/>
  <c r="AB573" i="4"/>
  <c r="AA573" i="4"/>
  <c r="W573" i="4"/>
  <c r="V573" i="4"/>
  <c r="U573" i="4"/>
  <c r="T573" i="4"/>
  <c r="S573" i="4"/>
  <c r="R573" i="4"/>
  <c r="Q573" i="4"/>
  <c r="P573" i="4"/>
  <c r="J573" i="4"/>
  <c r="H573" i="4"/>
  <c r="C573" i="4"/>
  <c r="AD572" i="4"/>
  <c r="AB572" i="4"/>
  <c r="AA572" i="4"/>
  <c r="W572" i="4"/>
  <c r="V572" i="4"/>
  <c r="U572" i="4"/>
  <c r="T572" i="4"/>
  <c r="S572" i="4"/>
  <c r="R572" i="4"/>
  <c r="Q572" i="4"/>
  <c r="P572" i="4"/>
  <c r="J572" i="4"/>
  <c r="H572" i="4"/>
  <c r="C572" i="4"/>
  <c r="AD571" i="4"/>
  <c r="AB571" i="4"/>
  <c r="AA571" i="4"/>
  <c r="W571" i="4"/>
  <c r="V571" i="4"/>
  <c r="U571" i="4"/>
  <c r="T571" i="4"/>
  <c r="S571" i="4"/>
  <c r="R571" i="4"/>
  <c r="Q571" i="4"/>
  <c r="P571" i="4"/>
  <c r="J571" i="4"/>
  <c r="H571" i="4"/>
  <c r="C571" i="4"/>
  <c r="AD570" i="4"/>
  <c r="AB570" i="4"/>
  <c r="AA570" i="4"/>
  <c r="W570" i="4"/>
  <c r="V570" i="4"/>
  <c r="U570" i="4"/>
  <c r="T570" i="4"/>
  <c r="S570" i="4"/>
  <c r="R570" i="4"/>
  <c r="Q570" i="4"/>
  <c r="P570" i="4"/>
  <c r="J570" i="4"/>
  <c r="H570" i="4"/>
  <c r="C570" i="4"/>
  <c r="AD569" i="4"/>
  <c r="AB569" i="4"/>
  <c r="AA569" i="4"/>
  <c r="W569" i="4"/>
  <c r="V569" i="4"/>
  <c r="U569" i="4"/>
  <c r="T569" i="4"/>
  <c r="S569" i="4"/>
  <c r="R569" i="4"/>
  <c r="Q569" i="4"/>
  <c r="P569" i="4"/>
  <c r="J569" i="4"/>
  <c r="H569" i="4"/>
  <c r="C569" i="4"/>
  <c r="AD568" i="4"/>
  <c r="AB568" i="4"/>
  <c r="AA568" i="4"/>
  <c r="W568" i="4"/>
  <c r="V568" i="4"/>
  <c r="U568" i="4"/>
  <c r="T568" i="4"/>
  <c r="S568" i="4"/>
  <c r="R568" i="4"/>
  <c r="Q568" i="4"/>
  <c r="P568" i="4"/>
  <c r="J568" i="4"/>
  <c r="H568" i="4"/>
  <c r="C568" i="4"/>
  <c r="AD567" i="4"/>
  <c r="AB567" i="4"/>
  <c r="AA567" i="4"/>
  <c r="W567" i="4"/>
  <c r="V567" i="4"/>
  <c r="U567" i="4"/>
  <c r="T567" i="4"/>
  <c r="S567" i="4"/>
  <c r="R567" i="4"/>
  <c r="Q567" i="4"/>
  <c r="P567" i="4"/>
  <c r="J567" i="4"/>
  <c r="H567" i="4"/>
  <c r="C567" i="4"/>
  <c r="AD566" i="4"/>
  <c r="AB566" i="4"/>
  <c r="AA566" i="4"/>
  <c r="W566" i="4"/>
  <c r="V566" i="4"/>
  <c r="U566" i="4"/>
  <c r="T566" i="4"/>
  <c r="S566" i="4"/>
  <c r="R566" i="4"/>
  <c r="Q566" i="4"/>
  <c r="P566" i="4"/>
  <c r="J566" i="4"/>
  <c r="H566" i="4"/>
  <c r="C566" i="4"/>
  <c r="AD565" i="4"/>
  <c r="AB565" i="4"/>
  <c r="AA565" i="4"/>
  <c r="W565" i="4"/>
  <c r="V565" i="4"/>
  <c r="U565" i="4"/>
  <c r="T565" i="4"/>
  <c r="S565" i="4"/>
  <c r="R565" i="4"/>
  <c r="Q565" i="4"/>
  <c r="P565" i="4"/>
  <c r="J565" i="4"/>
  <c r="H565" i="4"/>
  <c r="C565" i="4"/>
  <c r="AD564" i="4"/>
  <c r="AB564" i="4"/>
  <c r="AA564" i="4"/>
  <c r="W564" i="4"/>
  <c r="V564" i="4"/>
  <c r="U564" i="4"/>
  <c r="T564" i="4"/>
  <c r="S564" i="4"/>
  <c r="R564" i="4"/>
  <c r="Q564" i="4"/>
  <c r="P564" i="4"/>
  <c r="J564" i="4"/>
  <c r="H564" i="4"/>
  <c r="C564" i="4"/>
  <c r="AD563" i="4"/>
  <c r="AB563" i="4"/>
  <c r="AA563" i="4"/>
  <c r="W563" i="4"/>
  <c r="V563" i="4"/>
  <c r="U563" i="4"/>
  <c r="T563" i="4"/>
  <c r="S563" i="4"/>
  <c r="R563" i="4"/>
  <c r="Q563" i="4"/>
  <c r="P563" i="4"/>
  <c r="J563" i="4"/>
  <c r="H563" i="4"/>
  <c r="C563" i="4"/>
  <c r="AD562" i="4"/>
  <c r="AB562" i="4"/>
  <c r="AA562" i="4"/>
  <c r="W562" i="4"/>
  <c r="V562" i="4"/>
  <c r="U562" i="4"/>
  <c r="T562" i="4"/>
  <c r="S562" i="4"/>
  <c r="R562" i="4"/>
  <c r="Q562" i="4"/>
  <c r="P562" i="4"/>
  <c r="J562" i="4"/>
  <c r="H562" i="4"/>
  <c r="C562" i="4"/>
  <c r="AD561" i="4"/>
  <c r="AB561" i="4"/>
  <c r="AA561" i="4"/>
  <c r="W561" i="4"/>
  <c r="V561" i="4"/>
  <c r="U561" i="4"/>
  <c r="T561" i="4"/>
  <c r="S561" i="4"/>
  <c r="R561" i="4"/>
  <c r="Q561" i="4"/>
  <c r="P561" i="4"/>
  <c r="J561" i="4"/>
  <c r="H561" i="4"/>
  <c r="C561" i="4"/>
  <c r="AD560" i="4"/>
  <c r="AB560" i="4"/>
  <c r="AA560" i="4"/>
  <c r="W560" i="4"/>
  <c r="V560" i="4"/>
  <c r="U560" i="4"/>
  <c r="T560" i="4"/>
  <c r="S560" i="4"/>
  <c r="R560" i="4"/>
  <c r="Q560" i="4"/>
  <c r="P560" i="4"/>
  <c r="J560" i="4"/>
  <c r="H560" i="4"/>
  <c r="C560" i="4"/>
  <c r="AD559" i="4"/>
  <c r="AB559" i="4"/>
  <c r="AA559" i="4"/>
  <c r="W559" i="4"/>
  <c r="V559" i="4"/>
  <c r="U559" i="4"/>
  <c r="T559" i="4"/>
  <c r="S559" i="4"/>
  <c r="R559" i="4"/>
  <c r="Q559" i="4"/>
  <c r="P559" i="4"/>
  <c r="J559" i="4"/>
  <c r="H559" i="4"/>
  <c r="C559" i="4"/>
  <c r="AD558" i="4"/>
  <c r="AB558" i="4"/>
  <c r="AA558" i="4"/>
  <c r="W558" i="4"/>
  <c r="V558" i="4"/>
  <c r="U558" i="4"/>
  <c r="T558" i="4"/>
  <c r="S558" i="4"/>
  <c r="R558" i="4"/>
  <c r="Q558" i="4"/>
  <c r="P558" i="4"/>
  <c r="J558" i="4"/>
  <c r="H558" i="4"/>
  <c r="C558" i="4"/>
  <c r="AD557" i="4"/>
  <c r="AB557" i="4"/>
  <c r="AA557" i="4"/>
  <c r="W557" i="4"/>
  <c r="V557" i="4"/>
  <c r="U557" i="4"/>
  <c r="T557" i="4"/>
  <c r="S557" i="4"/>
  <c r="R557" i="4"/>
  <c r="Q557" i="4"/>
  <c r="P557" i="4"/>
  <c r="J557" i="4"/>
  <c r="H557" i="4"/>
  <c r="C557" i="4"/>
  <c r="AD556" i="4"/>
  <c r="AB556" i="4"/>
  <c r="AA556" i="4"/>
  <c r="W556" i="4"/>
  <c r="V556" i="4"/>
  <c r="U556" i="4"/>
  <c r="T556" i="4"/>
  <c r="S556" i="4"/>
  <c r="R556" i="4"/>
  <c r="Q556" i="4"/>
  <c r="P556" i="4"/>
  <c r="J556" i="4"/>
  <c r="H556" i="4"/>
  <c r="C556" i="4"/>
  <c r="AD555" i="4"/>
  <c r="AB555" i="4"/>
  <c r="AA555" i="4"/>
  <c r="W555" i="4"/>
  <c r="V555" i="4"/>
  <c r="U555" i="4"/>
  <c r="T555" i="4"/>
  <c r="S555" i="4"/>
  <c r="R555" i="4"/>
  <c r="Q555" i="4"/>
  <c r="P555" i="4"/>
  <c r="J555" i="4"/>
  <c r="H555" i="4"/>
  <c r="C555" i="4"/>
  <c r="AD554" i="4"/>
  <c r="AB554" i="4"/>
  <c r="AA554" i="4"/>
  <c r="W554" i="4"/>
  <c r="V554" i="4"/>
  <c r="U554" i="4"/>
  <c r="T554" i="4"/>
  <c r="S554" i="4"/>
  <c r="R554" i="4"/>
  <c r="Q554" i="4"/>
  <c r="P554" i="4"/>
  <c r="J554" i="4"/>
  <c r="H554" i="4"/>
  <c r="C554" i="4"/>
  <c r="AD553" i="4"/>
  <c r="AB553" i="4"/>
  <c r="AA553" i="4"/>
  <c r="W553" i="4"/>
  <c r="V553" i="4"/>
  <c r="U553" i="4"/>
  <c r="T553" i="4"/>
  <c r="S553" i="4"/>
  <c r="R553" i="4"/>
  <c r="Q553" i="4"/>
  <c r="P553" i="4"/>
  <c r="J553" i="4"/>
  <c r="H553" i="4"/>
  <c r="C553" i="4"/>
  <c r="AD552" i="4"/>
  <c r="AB552" i="4"/>
  <c r="AA552" i="4"/>
  <c r="W552" i="4"/>
  <c r="V552" i="4"/>
  <c r="U552" i="4"/>
  <c r="T552" i="4"/>
  <c r="S552" i="4"/>
  <c r="R552" i="4"/>
  <c r="Q552" i="4"/>
  <c r="P552" i="4"/>
  <c r="J552" i="4"/>
  <c r="H552" i="4"/>
  <c r="C552" i="4"/>
  <c r="AD551" i="4"/>
  <c r="AB551" i="4"/>
  <c r="AA551" i="4"/>
  <c r="W551" i="4"/>
  <c r="V551" i="4"/>
  <c r="U551" i="4"/>
  <c r="T551" i="4"/>
  <c r="S551" i="4"/>
  <c r="R551" i="4"/>
  <c r="Q551" i="4"/>
  <c r="P551" i="4"/>
  <c r="J551" i="4"/>
  <c r="H551" i="4"/>
  <c r="C551" i="4"/>
  <c r="AD550" i="4"/>
  <c r="AB550" i="4"/>
  <c r="AA550" i="4"/>
  <c r="W550" i="4"/>
  <c r="V550" i="4"/>
  <c r="U550" i="4"/>
  <c r="T550" i="4"/>
  <c r="S550" i="4"/>
  <c r="R550" i="4"/>
  <c r="Q550" i="4"/>
  <c r="P550" i="4"/>
  <c r="J550" i="4"/>
  <c r="H550" i="4"/>
  <c r="C550" i="4"/>
  <c r="AD549" i="4"/>
  <c r="AB549" i="4"/>
  <c r="AA549" i="4"/>
  <c r="W549" i="4"/>
  <c r="V549" i="4"/>
  <c r="U549" i="4"/>
  <c r="T549" i="4"/>
  <c r="S549" i="4"/>
  <c r="R549" i="4"/>
  <c r="Q549" i="4"/>
  <c r="P549" i="4"/>
  <c r="J549" i="4"/>
  <c r="H549" i="4"/>
  <c r="C549" i="4"/>
  <c r="AD548" i="4"/>
  <c r="AB548" i="4"/>
  <c r="AA548" i="4"/>
  <c r="W548" i="4"/>
  <c r="V548" i="4"/>
  <c r="U548" i="4"/>
  <c r="T548" i="4"/>
  <c r="S548" i="4"/>
  <c r="R548" i="4"/>
  <c r="Q548" i="4"/>
  <c r="P548" i="4"/>
  <c r="J548" i="4"/>
  <c r="H548" i="4"/>
  <c r="C548" i="4"/>
  <c r="AD547" i="4"/>
  <c r="AB547" i="4"/>
  <c r="AA547" i="4"/>
  <c r="W547" i="4"/>
  <c r="V547" i="4"/>
  <c r="U547" i="4"/>
  <c r="T547" i="4"/>
  <c r="S547" i="4"/>
  <c r="R547" i="4"/>
  <c r="Q547" i="4"/>
  <c r="P547" i="4"/>
  <c r="J547" i="4"/>
  <c r="H547" i="4"/>
  <c r="C547" i="4"/>
  <c r="AD546" i="4"/>
  <c r="AB546" i="4"/>
  <c r="AA546" i="4"/>
  <c r="W546" i="4"/>
  <c r="V546" i="4"/>
  <c r="U546" i="4"/>
  <c r="T546" i="4"/>
  <c r="S546" i="4"/>
  <c r="R546" i="4"/>
  <c r="Q546" i="4"/>
  <c r="P546" i="4"/>
  <c r="J546" i="4"/>
  <c r="H546" i="4"/>
  <c r="C546" i="4"/>
  <c r="AD545" i="4"/>
  <c r="AB545" i="4"/>
  <c r="AA545" i="4"/>
  <c r="W545" i="4"/>
  <c r="V545" i="4"/>
  <c r="U545" i="4"/>
  <c r="T545" i="4"/>
  <c r="S545" i="4"/>
  <c r="R545" i="4"/>
  <c r="Q545" i="4"/>
  <c r="P545" i="4"/>
  <c r="J545" i="4"/>
  <c r="H545" i="4"/>
  <c r="C545" i="4"/>
  <c r="AD544" i="4"/>
  <c r="AB544" i="4"/>
  <c r="AA544" i="4"/>
  <c r="W544" i="4"/>
  <c r="V544" i="4"/>
  <c r="U544" i="4"/>
  <c r="T544" i="4"/>
  <c r="S544" i="4"/>
  <c r="R544" i="4"/>
  <c r="Q544" i="4"/>
  <c r="P544" i="4"/>
  <c r="J544" i="4"/>
  <c r="H544" i="4"/>
  <c r="C544" i="4"/>
  <c r="AD543" i="4"/>
  <c r="AB543" i="4"/>
  <c r="AA543" i="4"/>
  <c r="W543" i="4"/>
  <c r="V543" i="4"/>
  <c r="U543" i="4"/>
  <c r="T543" i="4"/>
  <c r="S543" i="4"/>
  <c r="R543" i="4"/>
  <c r="Q543" i="4"/>
  <c r="P543" i="4"/>
  <c r="J543" i="4"/>
  <c r="H543" i="4"/>
  <c r="C543" i="4"/>
  <c r="AD542" i="4"/>
  <c r="AB542" i="4"/>
  <c r="AA542" i="4"/>
  <c r="W542" i="4"/>
  <c r="V542" i="4"/>
  <c r="U542" i="4"/>
  <c r="T542" i="4"/>
  <c r="S542" i="4"/>
  <c r="R542" i="4"/>
  <c r="Q542" i="4"/>
  <c r="P542" i="4"/>
  <c r="J542" i="4"/>
  <c r="H542" i="4"/>
  <c r="C542" i="4"/>
  <c r="AD541" i="4"/>
  <c r="AB541" i="4"/>
  <c r="AA541" i="4"/>
  <c r="W541" i="4"/>
  <c r="V541" i="4"/>
  <c r="U541" i="4"/>
  <c r="T541" i="4"/>
  <c r="S541" i="4"/>
  <c r="R541" i="4"/>
  <c r="Q541" i="4"/>
  <c r="P541" i="4"/>
  <c r="J541" i="4"/>
  <c r="H541" i="4"/>
  <c r="C541" i="4"/>
  <c r="AD540" i="4"/>
  <c r="AB540" i="4"/>
  <c r="AA540" i="4"/>
  <c r="W540" i="4"/>
  <c r="V540" i="4"/>
  <c r="U540" i="4"/>
  <c r="T540" i="4"/>
  <c r="S540" i="4"/>
  <c r="R540" i="4"/>
  <c r="Q540" i="4"/>
  <c r="P540" i="4"/>
  <c r="J540" i="4"/>
  <c r="H540" i="4"/>
  <c r="C540" i="4"/>
  <c r="AD539" i="4"/>
  <c r="AB539" i="4"/>
  <c r="AA539" i="4"/>
  <c r="W539" i="4"/>
  <c r="V539" i="4"/>
  <c r="U539" i="4"/>
  <c r="T539" i="4"/>
  <c r="S539" i="4"/>
  <c r="R539" i="4"/>
  <c r="Q539" i="4"/>
  <c r="P539" i="4"/>
  <c r="J539" i="4"/>
  <c r="H539" i="4"/>
  <c r="C539" i="4"/>
  <c r="AD538" i="4"/>
  <c r="AB538" i="4"/>
  <c r="AA538" i="4"/>
  <c r="W538" i="4"/>
  <c r="V538" i="4"/>
  <c r="U538" i="4"/>
  <c r="T538" i="4"/>
  <c r="S538" i="4"/>
  <c r="R538" i="4"/>
  <c r="Q538" i="4"/>
  <c r="P538" i="4"/>
  <c r="J538" i="4"/>
  <c r="H538" i="4"/>
  <c r="C538" i="4"/>
  <c r="AD537" i="4"/>
  <c r="AB537" i="4"/>
  <c r="AA537" i="4"/>
  <c r="W537" i="4"/>
  <c r="V537" i="4"/>
  <c r="U537" i="4"/>
  <c r="T537" i="4"/>
  <c r="S537" i="4"/>
  <c r="R537" i="4"/>
  <c r="Q537" i="4"/>
  <c r="P537" i="4"/>
  <c r="J537" i="4"/>
  <c r="H537" i="4"/>
  <c r="C537" i="4"/>
  <c r="AD536" i="4"/>
  <c r="AB536" i="4"/>
  <c r="AA536" i="4"/>
  <c r="W536" i="4"/>
  <c r="V536" i="4"/>
  <c r="U536" i="4"/>
  <c r="T536" i="4"/>
  <c r="S536" i="4"/>
  <c r="R536" i="4"/>
  <c r="Q536" i="4"/>
  <c r="P536" i="4"/>
  <c r="J536" i="4"/>
  <c r="H536" i="4"/>
  <c r="C536" i="4"/>
  <c r="AD535" i="4"/>
  <c r="AB535" i="4"/>
  <c r="AA535" i="4"/>
  <c r="W535" i="4"/>
  <c r="V535" i="4"/>
  <c r="U535" i="4"/>
  <c r="T535" i="4"/>
  <c r="S535" i="4"/>
  <c r="R535" i="4"/>
  <c r="Q535" i="4"/>
  <c r="P535" i="4"/>
  <c r="J535" i="4"/>
  <c r="H535" i="4"/>
  <c r="C535" i="4"/>
  <c r="AD534" i="4"/>
  <c r="AB534" i="4"/>
  <c r="AA534" i="4"/>
  <c r="W534" i="4"/>
  <c r="V534" i="4"/>
  <c r="U534" i="4"/>
  <c r="T534" i="4"/>
  <c r="S534" i="4"/>
  <c r="R534" i="4"/>
  <c r="Q534" i="4"/>
  <c r="P534" i="4"/>
  <c r="J534" i="4"/>
  <c r="H534" i="4"/>
  <c r="C534" i="4"/>
  <c r="AD533" i="4"/>
  <c r="AB533" i="4"/>
  <c r="AA533" i="4"/>
  <c r="W533" i="4"/>
  <c r="V533" i="4"/>
  <c r="U533" i="4"/>
  <c r="T533" i="4"/>
  <c r="S533" i="4"/>
  <c r="R533" i="4"/>
  <c r="Q533" i="4"/>
  <c r="P533" i="4"/>
  <c r="J533" i="4"/>
  <c r="H533" i="4"/>
  <c r="C533" i="4"/>
  <c r="AD532" i="4"/>
  <c r="AB532" i="4"/>
  <c r="AA532" i="4"/>
  <c r="W532" i="4"/>
  <c r="V532" i="4"/>
  <c r="U532" i="4"/>
  <c r="T532" i="4"/>
  <c r="S532" i="4"/>
  <c r="R532" i="4"/>
  <c r="Q532" i="4"/>
  <c r="P532" i="4"/>
  <c r="J532" i="4"/>
  <c r="H532" i="4"/>
  <c r="C532" i="4"/>
  <c r="AD531" i="4"/>
  <c r="AB531" i="4"/>
  <c r="AA531" i="4"/>
  <c r="W531" i="4"/>
  <c r="V531" i="4"/>
  <c r="U531" i="4"/>
  <c r="T531" i="4"/>
  <c r="S531" i="4"/>
  <c r="R531" i="4"/>
  <c r="Q531" i="4"/>
  <c r="P531" i="4"/>
  <c r="J531" i="4"/>
  <c r="H531" i="4"/>
  <c r="C531" i="4"/>
  <c r="AD530" i="4"/>
  <c r="AB530" i="4"/>
  <c r="AA530" i="4"/>
  <c r="W530" i="4"/>
  <c r="V530" i="4"/>
  <c r="U530" i="4"/>
  <c r="T530" i="4"/>
  <c r="S530" i="4"/>
  <c r="R530" i="4"/>
  <c r="Q530" i="4"/>
  <c r="P530" i="4"/>
  <c r="J530" i="4"/>
  <c r="H530" i="4"/>
  <c r="C530" i="4"/>
  <c r="AD529" i="4"/>
  <c r="AB529" i="4"/>
  <c r="AA529" i="4"/>
  <c r="W529" i="4"/>
  <c r="V529" i="4"/>
  <c r="U529" i="4"/>
  <c r="T529" i="4"/>
  <c r="S529" i="4"/>
  <c r="R529" i="4"/>
  <c r="Q529" i="4"/>
  <c r="P529" i="4"/>
  <c r="J529" i="4"/>
  <c r="H529" i="4"/>
  <c r="C529" i="4"/>
  <c r="AD528" i="4"/>
  <c r="AB528" i="4"/>
  <c r="AA528" i="4"/>
  <c r="W528" i="4"/>
  <c r="V528" i="4"/>
  <c r="U528" i="4"/>
  <c r="T528" i="4"/>
  <c r="S528" i="4"/>
  <c r="R528" i="4"/>
  <c r="Q528" i="4"/>
  <c r="P528" i="4"/>
  <c r="J528" i="4"/>
  <c r="H528" i="4"/>
  <c r="C528" i="4"/>
  <c r="AD527" i="4"/>
  <c r="AB527" i="4"/>
  <c r="AA527" i="4"/>
  <c r="W527" i="4"/>
  <c r="V527" i="4"/>
  <c r="U527" i="4"/>
  <c r="T527" i="4"/>
  <c r="S527" i="4"/>
  <c r="R527" i="4"/>
  <c r="Q527" i="4"/>
  <c r="P527" i="4"/>
  <c r="J527" i="4"/>
  <c r="H527" i="4"/>
  <c r="C527" i="4"/>
  <c r="AD526" i="4"/>
  <c r="AB526" i="4"/>
  <c r="AA526" i="4"/>
  <c r="W526" i="4"/>
  <c r="V526" i="4"/>
  <c r="U526" i="4"/>
  <c r="T526" i="4"/>
  <c r="S526" i="4"/>
  <c r="R526" i="4"/>
  <c r="Q526" i="4"/>
  <c r="P526" i="4"/>
  <c r="J526" i="4"/>
  <c r="H526" i="4"/>
  <c r="C526" i="4"/>
  <c r="AD525" i="4"/>
  <c r="AB525" i="4"/>
  <c r="AA525" i="4"/>
  <c r="W525" i="4"/>
  <c r="V525" i="4"/>
  <c r="U525" i="4"/>
  <c r="T525" i="4"/>
  <c r="S525" i="4"/>
  <c r="R525" i="4"/>
  <c r="Q525" i="4"/>
  <c r="P525" i="4"/>
  <c r="J525" i="4"/>
  <c r="H525" i="4"/>
  <c r="C525" i="4"/>
  <c r="AD524" i="4"/>
  <c r="AB524" i="4"/>
  <c r="AA524" i="4"/>
  <c r="W524" i="4"/>
  <c r="V524" i="4"/>
  <c r="U524" i="4"/>
  <c r="T524" i="4"/>
  <c r="S524" i="4"/>
  <c r="R524" i="4"/>
  <c r="Q524" i="4"/>
  <c r="P524" i="4"/>
  <c r="J524" i="4"/>
  <c r="H524" i="4"/>
  <c r="C524" i="4"/>
  <c r="AD523" i="4"/>
  <c r="AB523" i="4"/>
  <c r="AA523" i="4"/>
  <c r="W523" i="4"/>
  <c r="V523" i="4"/>
  <c r="U523" i="4"/>
  <c r="T523" i="4"/>
  <c r="S523" i="4"/>
  <c r="R523" i="4"/>
  <c r="Q523" i="4"/>
  <c r="P523" i="4"/>
  <c r="J523" i="4"/>
  <c r="H523" i="4"/>
  <c r="C523" i="4"/>
  <c r="AD522" i="4"/>
  <c r="AB522" i="4"/>
  <c r="AA522" i="4"/>
  <c r="W522" i="4"/>
  <c r="V522" i="4"/>
  <c r="U522" i="4"/>
  <c r="T522" i="4"/>
  <c r="S522" i="4"/>
  <c r="R522" i="4"/>
  <c r="Q522" i="4"/>
  <c r="P522" i="4"/>
  <c r="J522" i="4"/>
  <c r="H522" i="4"/>
  <c r="C522" i="4"/>
  <c r="AD521" i="4"/>
  <c r="AB521" i="4"/>
  <c r="AA521" i="4"/>
  <c r="W521" i="4"/>
  <c r="V521" i="4"/>
  <c r="U521" i="4"/>
  <c r="T521" i="4"/>
  <c r="S521" i="4"/>
  <c r="R521" i="4"/>
  <c r="Q521" i="4"/>
  <c r="P521" i="4"/>
  <c r="J521" i="4"/>
  <c r="H521" i="4"/>
  <c r="C521" i="4"/>
  <c r="AD520" i="4"/>
  <c r="AB520" i="4"/>
  <c r="AA520" i="4"/>
  <c r="W520" i="4"/>
  <c r="V520" i="4"/>
  <c r="U520" i="4"/>
  <c r="T520" i="4"/>
  <c r="S520" i="4"/>
  <c r="R520" i="4"/>
  <c r="Q520" i="4"/>
  <c r="P520" i="4"/>
  <c r="J520" i="4"/>
  <c r="H520" i="4"/>
  <c r="C520" i="4"/>
  <c r="AD519" i="4"/>
  <c r="AB519" i="4"/>
  <c r="AA519" i="4"/>
  <c r="W519" i="4"/>
  <c r="V519" i="4"/>
  <c r="U519" i="4"/>
  <c r="T519" i="4"/>
  <c r="S519" i="4"/>
  <c r="R519" i="4"/>
  <c r="Q519" i="4"/>
  <c r="P519" i="4"/>
  <c r="J519" i="4"/>
  <c r="H519" i="4"/>
  <c r="C519" i="4"/>
  <c r="AD518" i="4"/>
  <c r="AB518" i="4"/>
  <c r="AA518" i="4"/>
  <c r="W518" i="4"/>
  <c r="V518" i="4"/>
  <c r="U518" i="4"/>
  <c r="T518" i="4"/>
  <c r="S518" i="4"/>
  <c r="R518" i="4"/>
  <c r="Q518" i="4"/>
  <c r="P518" i="4"/>
  <c r="J518" i="4"/>
  <c r="H518" i="4"/>
  <c r="C518" i="4"/>
  <c r="AD517" i="4"/>
  <c r="AB517" i="4"/>
  <c r="AA517" i="4"/>
  <c r="W517" i="4"/>
  <c r="V517" i="4"/>
  <c r="U517" i="4"/>
  <c r="T517" i="4"/>
  <c r="S517" i="4"/>
  <c r="R517" i="4"/>
  <c r="Q517" i="4"/>
  <c r="P517" i="4"/>
  <c r="J517" i="4"/>
  <c r="H517" i="4"/>
  <c r="C517" i="4"/>
  <c r="AD516" i="4"/>
  <c r="AB516" i="4"/>
  <c r="AA516" i="4"/>
  <c r="W516" i="4"/>
  <c r="V516" i="4"/>
  <c r="U516" i="4"/>
  <c r="T516" i="4"/>
  <c r="S516" i="4"/>
  <c r="R516" i="4"/>
  <c r="Q516" i="4"/>
  <c r="P516" i="4"/>
  <c r="J516" i="4"/>
  <c r="H516" i="4"/>
  <c r="C516" i="4"/>
  <c r="AD515" i="4"/>
  <c r="AB515" i="4"/>
  <c r="AA515" i="4"/>
  <c r="W515" i="4"/>
  <c r="V515" i="4"/>
  <c r="U515" i="4"/>
  <c r="T515" i="4"/>
  <c r="S515" i="4"/>
  <c r="R515" i="4"/>
  <c r="Q515" i="4"/>
  <c r="P515" i="4"/>
  <c r="J515" i="4"/>
  <c r="H515" i="4"/>
  <c r="C515" i="4"/>
  <c r="AD514" i="4"/>
  <c r="AB514" i="4"/>
  <c r="AA514" i="4"/>
  <c r="W514" i="4"/>
  <c r="V514" i="4"/>
  <c r="U514" i="4"/>
  <c r="T514" i="4"/>
  <c r="S514" i="4"/>
  <c r="R514" i="4"/>
  <c r="Q514" i="4"/>
  <c r="P514" i="4"/>
  <c r="J514" i="4"/>
  <c r="H514" i="4"/>
  <c r="C514" i="4"/>
  <c r="AD513" i="4"/>
  <c r="AB513" i="4"/>
  <c r="AA513" i="4"/>
  <c r="W513" i="4"/>
  <c r="V513" i="4"/>
  <c r="U513" i="4"/>
  <c r="T513" i="4"/>
  <c r="S513" i="4"/>
  <c r="R513" i="4"/>
  <c r="Q513" i="4"/>
  <c r="P513" i="4"/>
  <c r="J513" i="4"/>
  <c r="H513" i="4"/>
  <c r="C513" i="4"/>
  <c r="AD512" i="4"/>
  <c r="AB512" i="4"/>
  <c r="AA512" i="4"/>
  <c r="W512" i="4"/>
  <c r="V512" i="4"/>
  <c r="U512" i="4"/>
  <c r="T512" i="4"/>
  <c r="S512" i="4"/>
  <c r="R512" i="4"/>
  <c r="Q512" i="4"/>
  <c r="P512" i="4"/>
  <c r="J512" i="4"/>
  <c r="H512" i="4"/>
  <c r="C512" i="4"/>
  <c r="AD511" i="4"/>
  <c r="AB511" i="4"/>
  <c r="AA511" i="4"/>
  <c r="W511" i="4"/>
  <c r="V511" i="4"/>
  <c r="U511" i="4"/>
  <c r="T511" i="4"/>
  <c r="S511" i="4"/>
  <c r="R511" i="4"/>
  <c r="Q511" i="4"/>
  <c r="P511" i="4"/>
  <c r="J511" i="4"/>
  <c r="H511" i="4"/>
  <c r="C511" i="4"/>
  <c r="AD510" i="4"/>
  <c r="AB510" i="4"/>
  <c r="AA510" i="4"/>
  <c r="W510" i="4"/>
  <c r="V510" i="4"/>
  <c r="U510" i="4"/>
  <c r="T510" i="4"/>
  <c r="S510" i="4"/>
  <c r="R510" i="4"/>
  <c r="Q510" i="4"/>
  <c r="P510" i="4"/>
  <c r="J510" i="4"/>
  <c r="H510" i="4"/>
  <c r="C510" i="4"/>
  <c r="AD509" i="4"/>
  <c r="AB509" i="4"/>
  <c r="AA509" i="4"/>
  <c r="W509" i="4"/>
  <c r="V509" i="4"/>
  <c r="U509" i="4"/>
  <c r="T509" i="4"/>
  <c r="S509" i="4"/>
  <c r="R509" i="4"/>
  <c r="Q509" i="4"/>
  <c r="P509" i="4"/>
  <c r="J509" i="4"/>
  <c r="H509" i="4"/>
  <c r="C509" i="4"/>
  <c r="AD508" i="4"/>
  <c r="AB508" i="4"/>
  <c r="AA508" i="4"/>
  <c r="W508" i="4"/>
  <c r="V508" i="4"/>
  <c r="U508" i="4"/>
  <c r="T508" i="4"/>
  <c r="S508" i="4"/>
  <c r="R508" i="4"/>
  <c r="Q508" i="4"/>
  <c r="P508" i="4"/>
  <c r="J508" i="4"/>
  <c r="H508" i="4"/>
  <c r="C508" i="4"/>
  <c r="AD507" i="4"/>
  <c r="AB507" i="4"/>
  <c r="AA507" i="4"/>
  <c r="W507" i="4"/>
  <c r="V507" i="4"/>
  <c r="U507" i="4"/>
  <c r="T507" i="4"/>
  <c r="S507" i="4"/>
  <c r="R507" i="4"/>
  <c r="Q507" i="4"/>
  <c r="P507" i="4"/>
  <c r="J507" i="4"/>
  <c r="H507" i="4"/>
  <c r="C507" i="4"/>
  <c r="AD506" i="4"/>
  <c r="AB506" i="4"/>
  <c r="AA506" i="4"/>
  <c r="W506" i="4"/>
  <c r="V506" i="4"/>
  <c r="U506" i="4"/>
  <c r="T506" i="4"/>
  <c r="S506" i="4"/>
  <c r="R506" i="4"/>
  <c r="Q506" i="4"/>
  <c r="P506" i="4"/>
  <c r="J506" i="4"/>
  <c r="H506" i="4"/>
  <c r="C506" i="4"/>
  <c r="AD505" i="4"/>
  <c r="AB505" i="4"/>
  <c r="AA505" i="4"/>
  <c r="W505" i="4"/>
  <c r="V505" i="4"/>
  <c r="U505" i="4"/>
  <c r="T505" i="4"/>
  <c r="S505" i="4"/>
  <c r="R505" i="4"/>
  <c r="Q505" i="4"/>
  <c r="P505" i="4"/>
  <c r="J505" i="4"/>
  <c r="H505" i="4"/>
  <c r="C505" i="4"/>
  <c r="AD504" i="4"/>
  <c r="AB504" i="4"/>
  <c r="AA504" i="4"/>
  <c r="W504" i="4"/>
  <c r="V504" i="4"/>
  <c r="U504" i="4"/>
  <c r="T504" i="4"/>
  <c r="S504" i="4"/>
  <c r="R504" i="4"/>
  <c r="Q504" i="4"/>
  <c r="P504" i="4"/>
  <c r="J504" i="4"/>
  <c r="H504" i="4"/>
  <c r="C504" i="4"/>
  <c r="AD503" i="4"/>
  <c r="AB503" i="4"/>
  <c r="AA503" i="4"/>
  <c r="W503" i="4"/>
  <c r="V503" i="4"/>
  <c r="U503" i="4"/>
  <c r="T503" i="4"/>
  <c r="S503" i="4"/>
  <c r="R503" i="4"/>
  <c r="Q503" i="4"/>
  <c r="P503" i="4"/>
  <c r="J503" i="4"/>
  <c r="H503" i="4"/>
  <c r="C503" i="4"/>
  <c r="AD502" i="4"/>
  <c r="AB502" i="4"/>
  <c r="AA502" i="4"/>
  <c r="W502" i="4"/>
  <c r="V502" i="4"/>
  <c r="U502" i="4"/>
  <c r="T502" i="4"/>
  <c r="S502" i="4"/>
  <c r="R502" i="4"/>
  <c r="Q502" i="4"/>
  <c r="P502" i="4"/>
  <c r="J502" i="4"/>
  <c r="H502" i="4"/>
  <c r="C502" i="4"/>
  <c r="AD501" i="4"/>
  <c r="AB501" i="4"/>
  <c r="AA501" i="4"/>
  <c r="W501" i="4"/>
  <c r="V501" i="4"/>
  <c r="U501" i="4"/>
  <c r="T501" i="4"/>
  <c r="S501" i="4"/>
  <c r="R501" i="4"/>
  <c r="Q501" i="4"/>
  <c r="P501" i="4"/>
  <c r="J501" i="4"/>
  <c r="H501" i="4"/>
  <c r="C501" i="4"/>
  <c r="AD500" i="4"/>
  <c r="AB500" i="4"/>
  <c r="AA500" i="4"/>
  <c r="W500" i="4"/>
  <c r="V500" i="4"/>
  <c r="U500" i="4"/>
  <c r="T500" i="4"/>
  <c r="S500" i="4"/>
  <c r="R500" i="4"/>
  <c r="Q500" i="4"/>
  <c r="P500" i="4"/>
  <c r="J500" i="4"/>
  <c r="H500" i="4"/>
  <c r="C500" i="4"/>
  <c r="AD499" i="4"/>
  <c r="AB499" i="4"/>
  <c r="AA499" i="4"/>
  <c r="W499" i="4"/>
  <c r="V499" i="4"/>
  <c r="U499" i="4"/>
  <c r="T499" i="4"/>
  <c r="S499" i="4"/>
  <c r="R499" i="4"/>
  <c r="Q499" i="4"/>
  <c r="P499" i="4"/>
  <c r="J499" i="4"/>
  <c r="H499" i="4"/>
  <c r="C499" i="4"/>
  <c r="AD498" i="4"/>
  <c r="AB498" i="4"/>
  <c r="AA498" i="4"/>
  <c r="W498" i="4"/>
  <c r="V498" i="4"/>
  <c r="U498" i="4"/>
  <c r="T498" i="4"/>
  <c r="S498" i="4"/>
  <c r="R498" i="4"/>
  <c r="Q498" i="4"/>
  <c r="P498" i="4"/>
  <c r="J498" i="4"/>
  <c r="H498" i="4"/>
  <c r="C498" i="4"/>
  <c r="AD497" i="4"/>
  <c r="AB497" i="4"/>
  <c r="AA497" i="4"/>
  <c r="W497" i="4"/>
  <c r="V497" i="4"/>
  <c r="U497" i="4"/>
  <c r="T497" i="4"/>
  <c r="S497" i="4"/>
  <c r="R497" i="4"/>
  <c r="Q497" i="4"/>
  <c r="P497" i="4"/>
  <c r="J497" i="4"/>
  <c r="H497" i="4"/>
  <c r="C497" i="4"/>
  <c r="AD496" i="4"/>
  <c r="AB496" i="4"/>
  <c r="AA496" i="4"/>
  <c r="W496" i="4"/>
  <c r="V496" i="4"/>
  <c r="U496" i="4"/>
  <c r="T496" i="4"/>
  <c r="S496" i="4"/>
  <c r="R496" i="4"/>
  <c r="Q496" i="4"/>
  <c r="P496" i="4"/>
  <c r="J496" i="4"/>
  <c r="H496" i="4"/>
  <c r="C496" i="4"/>
  <c r="AD495" i="4"/>
  <c r="AB495" i="4"/>
  <c r="AA495" i="4"/>
  <c r="W495" i="4"/>
  <c r="V495" i="4"/>
  <c r="U495" i="4"/>
  <c r="T495" i="4"/>
  <c r="S495" i="4"/>
  <c r="R495" i="4"/>
  <c r="Q495" i="4"/>
  <c r="P495" i="4"/>
  <c r="J495" i="4"/>
  <c r="H495" i="4"/>
  <c r="C495" i="4"/>
  <c r="AD494" i="4"/>
  <c r="AB494" i="4"/>
  <c r="AA494" i="4"/>
  <c r="W494" i="4"/>
  <c r="V494" i="4"/>
  <c r="U494" i="4"/>
  <c r="T494" i="4"/>
  <c r="S494" i="4"/>
  <c r="R494" i="4"/>
  <c r="Q494" i="4"/>
  <c r="P494" i="4"/>
  <c r="J494" i="4"/>
  <c r="H494" i="4"/>
  <c r="C494" i="4"/>
  <c r="AD493" i="4"/>
  <c r="AB493" i="4"/>
  <c r="AA493" i="4"/>
  <c r="W493" i="4"/>
  <c r="V493" i="4"/>
  <c r="U493" i="4"/>
  <c r="T493" i="4"/>
  <c r="S493" i="4"/>
  <c r="R493" i="4"/>
  <c r="Q493" i="4"/>
  <c r="P493" i="4"/>
  <c r="J493" i="4"/>
  <c r="H493" i="4"/>
  <c r="C493" i="4"/>
  <c r="AD492" i="4"/>
  <c r="AB492" i="4"/>
  <c r="AA492" i="4"/>
  <c r="W492" i="4"/>
  <c r="V492" i="4"/>
  <c r="U492" i="4"/>
  <c r="T492" i="4"/>
  <c r="S492" i="4"/>
  <c r="R492" i="4"/>
  <c r="Q492" i="4"/>
  <c r="P492" i="4"/>
  <c r="J492" i="4"/>
  <c r="H492" i="4"/>
  <c r="C492" i="4"/>
  <c r="AD491" i="4"/>
  <c r="AB491" i="4"/>
  <c r="AA491" i="4"/>
  <c r="W491" i="4"/>
  <c r="V491" i="4"/>
  <c r="U491" i="4"/>
  <c r="T491" i="4"/>
  <c r="S491" i="4"/>
  <c r="R491" i="4"/>
  <c r="Q491" i="4"/>
  <c r="P491" i="4"/>
  <c r="J491" i="4"/>
  <c r="H491" i="4"/>
  <c r="C491" i="4"/>
  <c r="AD490" i="4"/>
  <c r="AB490" i="4"/>
  <c r="AA490" i="4"/>
  <c r="W490" i="4"/>
  <c r="V490" i="4"/>
  <c r="U490" i="4"/>
  <c r="T490" i="4"/>
  <c r="S490" i="4"/>
  <c r="R490" i="4"/>
  <c r="Q490" i="4"/>
  <c r="P490" i="4"/>
  <c r="J490" i="4"/>
  <c r="H490" i="4"/>
  <c r="C490" i="4"/>
  <c r="AD489" i="4"/>
  <c r="AB489" i="4"/>
  <c r="AA489" i="4"/>
  <c r="W489" i="4"/>
  <c r="V489" i="4"/>
  <c r="U489" i="4"/>
  <c r="T489" i="4"/>
  <c r="S489" i="4"/>
  <c r="R489" i="4"/>
  <c r="Q489" i="4"/>
  <c r="P489" i="4"/>
  <c r="J489" i="4"/>
  <c r="H489" i="4"/>
  <c r="C489" i="4"/>
  <c r="AD488" i="4"/>
  <c r="AB488" i="4"/>
  <c r="AA488" i="4"/>
  <c r="W488" i="4"/>
  <c r="V488" i="4"/>
  <c r="U488" i="4"/>
  <c r="T488" i="4"/>
  <c r="S488" i="4"/>
  <c r="R488" i="4"/>
  <c r="Q488" i="4"/>
  <c r="P488" i="4"/>
  <c r="J488" i="4"/>
  <c r="H488" i="4"/>
  <c r="C488" i="4"/>
  <c r="AD487" i="4"/>
  <c r="AB487" i="4"/>
  <c r="AA487" i="4"/>
  <c r="W487" i="4"/>
  <c r="V487" i="4"/>
  <c r="U487" i="4"/>
  <c r="T487" i="4"/>
  <c r="S487" i="4"/>
  <c r="R487" i="4"/>
  <c r="Q487" i="4"/>
  <c r="P487" i="4"/>
  <c r="J487" i="4"/>
  <c r="H487" i="4"/>
  <c r="C487" i="4"/>
  <c r="AD486" i="4"/>
  <c r="AB486" i="4"/>
  <c r="AA486" i="4"/>
  <c r="W486" i="4"/>
  <c r="V486" i="4"/>
  <c r="U486" i="4"/>
  <c r="T486" i="4"/>
  <c r="S486" i="4"/>
  <c r="R486" i="4"/>
  <c r="Q486" i="4"/>
  <c r="P486" i="4"/>
  <c r="J486" i="4"/>
  <c r="H486" i="4"/>
  <c r="C486" i="4"/>
  <c r="AD485" i="4"/>
  <c r="AB485" i="4"/>
  <c r="AA485" i="4"/>
  <c r="W485" i="4"/>
  <c r="V485" i="4"/>
  <c r="U485" i="4"/>
  <c r="T485" i="4"/>
  <c r="S485" i="4"/>
  <c r="R485" i="4"/>
  <c r="Q485" i="4"/>
  <c r="P485" i="4"/>
  <c r="J485" i="4"/>
  <c r="H485" i="4"/>
  <c r="C485" i="4"/>
  <c r="AD484" i="4"/>
  <c r="AB484" i="4"/>
  <c r="AA484" i="4"/>
  <c r="W484" i="4"/>
  <c r="V484" i="4"/>
  <c r="U484" i="4"/>
  <c r="T484" i="4"/>
  <c r="S484" i="4"/>
  <c r="R484" i="4"/>
  <c r="Q484" i="4"/>
  <c r="P484" i="4"/>
  <c r="J484" i="4"/>
  <c r="H484" i="4"/>
  <c r="C484" i="4"/>
  <c r="AD483" i="4"/>
  <c r="AB483" i="4"/>
  <c r="AA483" i="4"/>
  <c r="W483" i="4"/>
  <c r="V483" i="4"/>
  <c r="U483" i="4"/>
  <c r="T483" i="4"/>
  <c r="S483" i="4"/>
  <c r="R483" i="4"/>
  <c r="Q483" i="4"/>
  <c r="P483" i="4"/>
  <c r="J483" i="4"/>
  <c r="H483" i="4"/>
  <c r="C483" i="4"/>
  <c r="AD482" i="4"/>
  <c r="AB482" i="4"/>
  <c r="AA482" i="4"/>
  <c r="W482" i="4"/>
  <c r="V482" i="4"/>
  <c r="U482" i="4"/>
  <c r="T482" i="4"/>
  <c r="S482" i="4"/>
  <c r="R482" i="4"/>
  <c r="Q482" i="4"/>
  <c r="P482" i="4"/>
  <c r="J482" i="4"/>
  <c r="H482" i="4"/>
  <c r="C482" i="4"/>
  <c r="AD481" i="4"/>
  <c r="AB481" i="4"/>
  <c r="AA481" i="4"/>
  <c r="W481" i="4"/>
  <c r="V481" i="4"/>
  <c r="U481" i="4"/>
  <c r="T481" i="4"/>
  <c r="S481" i="4"/>
  <c r="R481" i="4"/>
  <c r="Q481" i="4"/>
  <c r="P481" i="4"/>
  <c r="J481" i="4"/>
  <c r="H481" i="4"/>
  <c r="C481" i="4"/>
  <c r="AD480" i="4"/>
  <c r="AB480" i="4"/>
  <c r="AA480" i="4"/>
  <c r="W480" i="4"/>
  <c r="V480" i="4"/>
  <c r="U480" i="4"/>
  <c r="T480" i="4"/>
  <c r="S480" i="4"/>
  <c r="R480" i="4"/>
  <c r="Q480" i="4"/>
  <c r="P480" i="4"/>
  <c r="J480" i="4"/>
  <c r="H480" i="4"/>
  <c r="C480" i="4"/>
  <c r="AD479" i="4"/>
  <c r="AB479" i="4"/>
  <c r="AA479" i="4"/>
  <c r="W479" i="4"/>
  <c r="V479" i="4"/>
  <c r="U479" i="4"/>
  <c r="T479" i="4"/>
  <c r="S479" i="4"/>
  <c r="R479" i="4"/>
  <c r="Q479" i="4"/>
  <c r="P479" i="4"/>
  <c r="J479" i="4"/>
  <c r="H479" i="4"/>
  <c r="C479" i="4"/>
  <c r="AD478" i="4"/>
  <c r="AB478" i="4"/>
  <c r="AA478" i="4"/>
  <c r="W478" i="4"/>
  <c r="V478" i="4"/>
  <c r="U478" i="4"/>
  <c r="T478" i="4"/>
  <c r="S478" i="4"/>
  <c r="R478" i="4"/>
  <c r="Q478" i="4"/>
  <c r="P478" i="4"/>
  <c r="J478" i="4"/>
  <c r="H478" i="4"/>
  <c r="C478" i="4"/>
  <c r="AD477" i="4"/>
  <c r="AB477" i="4"/>
  <c r="AA477" i="4"/>
  <c r="W477" i="4"/>
  <c r="V477" i="4"/>
  <c r="U477" i="4"/>
  <c r="T477" i="4"/>
  <c r="S477" i="4"/>
  <c r="R477" i="4"/>
  <c r="Q477" i="4"/>
  <c r="P477" i="4"/>
  <c r="J477" i="4"/>
  <c r="H477" i="4"/>
  <c r="C477" i="4"/>
  <c r="AD476" i="4"/>
  <c r="AB476" i="4"/>
  <c r="AA476" i="4"/>
  <c r="W476" i="4"/>
  <c r="V476" i="4"/>
  <c r="U476" i="4"/>
  <c r="T476" i="4"/>
  <c r="S476" i="4"/>
  <c r="R476" i="4"/>
  <c r="Q476" i="4"/>
  <c r="P476" i="4"/>
  <c r="J476" i="4"/>
  <c r="H476" i="4"/>
  <c r="C476" i="4"/>
  <c r="AD475" i="4"/>
  <c r="AB475" i="4"/>
  <c r="AA475" i="4"/>
  <c r="W475" i="4"/>
  <c r="V475" i="4"/>
  <c r="U475" i="4"/>
  <c r="T475" i="4"/>
  <c r="S475" i="4"/>
  <c r="R475" i="4"/>
  <c r="Q475" i="4"/>
  <c r="P475" i="4"/>
  <c r="J475" i="4"/>
  <c r="H475" i="4"/>
  <c r="C475" i="4"/>
  <c r="AD474" i="4"/>
  <c r="AB474" i="4"/>
  <c r="AA474" i="4"/>
  <c r="W474" i="4"/>
  <c r="V474" i="4"/>
  <c r="U474" i="4"/>
  <c r="T474" i="4"/>
  <c r="S474" i="4"/>
  <c r="R474" i="4"/>
  <c r="Q474" i="4"/>
  <c r="P474" i="4"/>
  <c r="J474" i="4"/>
  <c r="H474" i="4"/>
  <c r="C474" i="4"/>
  <c r="AD473" i="4"/>
  <c r="AB473" i="4"/>
  <c r="AA473" i="4"/>
  <c r="W473" i="4"/>
  <c r="V473" i="4"/>
  <c r="U473" i="4"/>
  <c r="T473" i="4"/>
  <c r="S473" i="4"/>
  <c r="R473" i="4"/>
  <c r="Q473" i="4"/>
  <c r="P473" i="4"/>
  <c r="J473" i="4"/>
  <c r="H473" i="4"/>
  <c r="C473" i="4"/>
  <c r="AD472" i="4"/>
  <c r="AB472" i="4"/>
  <c r="AA472" i="4"/>
  <c r="W472" i="4"/>
  <c r="V472" i="4"/>
  <c r="U472" i="4"/>
  <c r="T472" i="4"/>
  <c r="S472" i="4"/>
  <c r="R472" i="4"/>
  <c r="Q472" i="4"/>
  <c r="P472" i="4"/>
  <c r="J472" i="4"/>
  <c r="H472" i="4"/>
  <c r="C472" i="4"/>
  <c r="AD471" i="4"/>
  <c r="AB471" i="4"/>
  <c r="AA471" i="4"/>
  <c r="W471" i="4"/>
  <c r="V471" i="4"/>
  <c r="U471" i="4"/>
  <c r="T471" i="4"/>
  <c r="S471" i="4"/>
  <c r="R471" i="4"/>
  <c r="Q471" i="4"/>
  <c r="P471" i="4"/>
  <c r="J471" i="4"/>
  <c r="H471" i="4"/>
  <c r="C471" i="4"/>
  <c r="AD470" i="4"/>
  <c r="AB470" i="4"/>
  <c r="AA470" i="4"/>
  <c r="W470" i="4"/>
  <c r="V470" i="4"/>
  <c r="U470" i="4"/>
  <c r="T470" i="4"/>
  <c r="S470" i="4"/>
  <c r="R470" i="4"/>
  <c r="Q470" i="4"/>
  <c r="P470" i="4"/>
  <c r="J470" i="4"/>
  <c r="H470" i="4"/>
  <c r="C470" i="4"/>
  <c r="AD469" i="4"/>
  <c r="AB469" i="4"/>
  <c r="AA469" i="4"/>
  <c r="W469" i="4"/>
  <c r="V469" i="4"/>
  <c r="U469" i="4"/>
  <c r="T469" i="4"/>
  <c r="S469" i="4"/>
  <c r="R469" i="4"/>
  <c r="Q469" i="4"/>
  <c r="P469" i="4"/>
  <c r="J469" i="4"/>
  <c r="H469" i="4"/>
  <c r="C469" i="4"/>
  <c r="AD468" i="4"/>
  <c r="AB468" i="4"/>
  <c r="AA468" i="4"/>
  <c r="W468" i="4"/>
  <c r="V468" i="4"/>
  <c r="U468" i="4"/>
  <c r="T468" i="4"/>
  <c r="S468" i="4"/>
  <c r="R468" i="4"/>
  <c r="Q468" i="4"/>
  <c r="P468" i="4"/>
  <c r="J468" i="4"/>
  <c r="H468" i="4"/>
  <c r="C468" i="4"/>
  <c r="AD467" i="4"/>
  <c r="AB467" i="4"/>
  <c r="AA467" i="4"/>
  <c r="W467" i="4"/>
  <c r="V467" i="4"/>
  <c r="U467" i="4"/>
  <c r="T467" i="4"/>
  <c r="S467" i="4"/>
  <c r="R467" i="4"/>
  <c r="Q467" i="4"/>
  <c r="P467" i="4"/>
  <c r="J467" i="4"/>
  <c r="H467" i="4"/>
  <c r="C467" i="4"/>
  <c r="AD466" i="4"/>
  <c r="AB466" i="4"/>
  <c r="AA466" i="4"/>
  <c r="W466" i="4"/>
  <c r="V466" i="4"/>
  <c r="U466" i="4"/>
  <c r="T466" i="4"/>
  <c r="S466" i="4"/>
  <c r="R466" i="4"/>
  <c r="Q466" i="4"/>
  <c r="P466" i="4"/>
  <c r="J466" i="4"/>
  <c r="H466" i="4"/>
  <c r="C466" i="4"/>
  <c r="AD465" i="4"/>
  <c r="AB465" i="4"/>
  <c r="AA465" i="4"/>
  <c r="W465" i="4"/>
  <c r="V465" i="4"/>
  <c r="U465" i="4"/>
  <c r="T465" i="4"/>
  <c r="S465" i="4"/>
  <c r="R465" i="4"/>
  <c r="Q465" i="4"/>
  <c r="P465" i="4"/>
  <c r="J465" i="4"/>
  <c r="H465" i="4"/>
  <c r="C465" i="4"/>
  <c r="AD464" i="4"/>
  <c r="AB464" i="4"/>
  <c r="AA464" i="4"/>
  <c r="W464" i="4"/>
  <c r="V464" i="4"/>
  <c r="U464" i="4"/>
  <c r="T464" i="4"/>
  <c r="S464" i="4"/>
  <c r="R464" i="4"/>
  <c r="Q464" i="4"/>
  <c r="P464" i="4"/>
  <c r="J464" i="4"/>
  <c r="H464" i="4"/>
  <c r="C464" i="4"/>
  <c r="AD463" i="4"/>
  <c r="AB463" i="4"/>
  <c r="AA463" i="4"/>
  <c r="W463" i="4"/>
  <c r="V463" i="4"/>
  <c r="U463" i="4"/>
  <c r="T463" i="4"/>
  <c r="S463" i="4"/>
  <c r="R463" i="4"/>
  <c r="Q463" i="4"/>
  <c r="P463" i="4"/>
  <c r="J463" i="4"/>
  <c r="H463" i="4"/>
  <c r="C463" i="4"/>
  <c r="AD462" i="4"/>
  <c r="AB462" i="4"/>
  <c r="AA462" i="4"/>
  <c r="W462" i="4"/>
  <c r="V462" i="4"/>
  <c r="U462" i="4"/>
  <c r="T462" i="4"/>
  <c r="S462" i="4"/>
  <c r="R462" i="4"/>
  <c r="Q462" i="4"/>
  <c r="P462" i="4"/>
  <c r="J462" i="4"/>
  <c r="H462" i="4"/>
  <c r="C462" i="4"/>
  <c r="AD461" i="4"/>
  <c r="AB461" i="4"/>
  <c r="AA461" i="4"/>
  <c r="W461" i="4"/>
  <c r="V461" i="4"/>
  <c r="U461" i="4"/>
  <c r="T461" i="4"/>
  <c r="S461" i="4"/>
  <c r="R461" i="4"/>
  <c r="Q461" i="4"/>
  <c r="P461" i="4"/>
  <c r="J461" i="4"/>
  <c r="H461" i="4"/>
  <c r="C461" i="4"/>
  <c r="AD460" i="4"/>
  <c r="AB460" i="4"/>
  <c r="AA460" i="4"/>
  <c r="W460" i="4"/>
  <c r="V460" i="4"/>
  <c r="U460" i="4"/>
  <c r="T460" i="4"/>
  <c r="S460" i="4"/>
  <c r="R460" i="4"/>
  <c r="Q460" i="4"/>
  <c r="P460" i="4"/>
  <c r="J460" i="4"/>
  <c r="H460" i="4"/>
  <c r="C460" i="4"/>
  <c r="AD459" i="4"/>
  <c r="AB459" i="4"/>
  <c r="AA459" i="4"/>
  <c r="W459" i="4"/>
  <c r="V459" i="4"/>
  <c r="U459" i="4"/>
  <c r="T459" i="4"/>
  <c r="S459" i="4"/>
  <c r="R459" i="4"/>
  <c r="Q459" i="4"/>
  <c r="P459" i="4"/>
  <c r="J459" i="4"/>
  <c r="H459" i="4"/>
  <c r="C459" i="4"/>
  <c r="AD458" i="4"/>
  <c r="AB458" i="4"/>
  <c r="AA458" i="4"/>
  <c r="W458" i="4"/>
  <c r="V458" i="4"/>
  <c r="U458" i="4"/>
  <c r="T458" i="4"/>
  <c r="S458" i="4"/>
  <c r="R458" i="4"/>
  <c r="Q458" i="4"/>
  <c r="P458" i="4"/>
  <c r="J458" i="4"/>
  <c r="H458" i="4"/>
  <c r="C458" i="4"/>
  <c r="AD457" i="4"/>
  <c r="AB457" i="4"/>
  <c r="AA457" i="4"/>
  <c r="W457" i="4"/>
  <c r="V457" i="4"/>
  <c r="U457" i="4"/>
  <c r="T457" i="4"/>
  <c r="S457" i="4"/>
  <c r="R457" i="4"/>
  <c r="Q457" i="4"/>
  <c r="P457" i="4"/>
  <c r="J457" i="4"/>
  <c r="H457" i="4"/>
  <c r="C457" i="4"/>
  <c r="AD456" i="4"/>
  <c r="AB456" i="4"/>
  <c r="AA456" i="4"/>
  <c r="W456" i="4"/>
  <c r="V456" i="4"/>
  <c r="U456" i="4"/>
  <c r="T456" i="4"/>
  <c r="S456" i="4"/>
  <c r="R456" i="4"/>
  <c r="Q456" i="4"/>
  <c r="P456" i="4"/>
  <c r="J456" i="4"/>
  <c r="H456" i="4"/>
  <c r="C456" i="4"/>
  <c r="AD455" i="4"/>
  <c r="AB455" i="4"/>
  <c r="AA455" i="4"/>
  <c r="W455" i="4"/>
  <c r="V455" i="4"/>
  <c r="U455" i="4"/>
  <c r="T455" i="4"/>
  <c r="S455" i="4"/>
  <c r="R455" i="4"/>
  <c r="Q455" i="4"/>
  <c r="P455" i="4"/>
  <c r="J455" i="4"/>
  <c r="H455" i="4"/>
  <c r="C455" i="4"/>
  <c r="AD454" i="4"/>
  <c r="AB454" i="4"/>
  <c r="AA454" i="4"/>
  <c r="W454" i="4"/>
  <c r="V454" i="4"/>
  <c r="U454" i="4"/>
  <c r="T454" i="4"/>
  <c r="S454" i="4"/>
  <c r="R454" i="4"/>
  <c r="Q454" i="4"/>
  <c r="P454" i="4"/>
  <c r="J454" i="4"/>
  <c r="H454" i="4"/>
  <c r="C454" i="4"/>
  <c r="AD453" i="4"/>
  <c r="AB453" i="4"/>
  <c r="AA453" i="4"/>
  <c r="W453" i="4"/>
  <c r="V453" i="4"/>
  <c r="U453" i="4"/>
  <c r="T453" i="4"/>
  <c r="S453" i="4"/>
  <c r="R453" i="4"/>
  <c r="Q453" i="4"/>
  <c r="P453" i="4"/>
  <c r="J453" i="4"/>
  <c r="H453" i="4"/>
  <c r="C453" i="4"/>
  <c r="AD452" i="4"/>
  <c r="AB452" i="4"/>
  <c r="AA452" i="4"/>
  <c r="W452" i="4"/>
  <c r="V452" i="4"/>
  <c r="U452" i="4"/>
  <c r="T452" i="4"/>
  <c r="S452" i="4"/>
  <c r="R452" i="4"/>
  <c r="Q452" i="4"/>
  <c r="P452" i="4"/>
  <c r="J452" i="4"/>
  <c r="H452" i="4"/>
  <c r="C452" i="4"/>
  <c r="AD451" i="4"/>
  <c r="AB451" i="4"/>
  <c r="AA451" i="4"/>
  <c r="W451" i="4"/>
  <c r="V451" i="4"/>
  <c r="U451" i="4"/>
  <c r="T451" i="4"/>
  <c r="S451" i="4"/>
  <c r="R451" i="4"/>
  <c r="Q451" i="4"/>
  <c r="P451" i="4"/>
  <c r="J451" i="4"/>
  <c r="H451" i="4"/>
  <c r="C451" i="4"/>
  <c r="AD450" i="4"/>
  <c r="AB450" i="4"/>
  <c r="AA450" i="4"/>
  <c r="W450" i="4"/>
  <c r="V450" i="4"/>
  <c r="U450" i="4"/>
  <c r="T450" i="4"/>
  <c r="S450" i="4"/>
  <c r="R450" i="4"/>
  <c r="Q450" i="4"/>
  <c r="P450" i="4"/>
  <c r="J450" i="4"/>
  <c r="H450" i="4"/>
  <c r="C450" i="4"/>
  <c r="AD449" i="4"/>
  <c r="AB449" i="4"/>
  <c r="AA449" i="4"/>
  <c r="W449" i="4"/>
  <c r="V449" i="4"/>
  <c r="U449" i="4"/>
  <c r="T449" i="4"/>
  <c r="S449" i="4"/>
  <c r="R449" i="4"/>
  <c r="Q449" i="4"/>
  <c r="P449" i="4"/>
  <c r="J449" i="4"/>
  <c r="H449" i="4"/>
  <c r="C449" i="4"/>
  <c r="AD448" i="4"/>
  <c r="AB448" i="4"/>
  <c r="AA448" i="4"/>
  <c r="W448" i="4"/>
  <c r="V448" i="4"/>
  <c r="U448" i="4"/>
  <c r="T448" i="4"/>
  <c r="S448" i="4"/>
  <c r="R448" i="4"/>
  <c r="Q448" i="4"/>
  <c r="P448" i="4"/>
  <c r="J448" i="4"/>
  <c r="H448" i="4"/>
  <c r="C448" i="4"/>
  <c r="AD447" i="4"/>
  <c r="AB447" i="4"/>
  <c r="AA447" i="4"/>
  <c r="W447" i="4"/>
  <c r="V447" i="4"/>
  <c r="U447" i="4"/>
  <c r="T447" i="4"/>
  <c r="S447" i="4"/>
  <c r="R447" i="4"/>
  <c r="Q447" i="4"/>
  <c r="P447" i="4"/>
  <c r="J447" i="4"/>
  <c r="H447" i="4"/>
  <c r="C447" i="4"/>
  <c r="AD446" i="4"/>
  <c r="AB446" i="4"/>
  <c r="AA446" i="4"/>
  <c r="W446" i="4"/>
  <c r="V446" i="4"/>
  <c r="U446" i="4"/>
  <c r="T446" i="4"/>
  <c r="S446" i="4"/>
  <c r="R446" i="4"/>
  <c r="Q446" i="4"/>
  <c r="P446" i="4"/>
  <c r="J446" i="4"/>
  <c r="H446" i="4"/>
  <c r="C446" i="4"/>
  <c r="AD445" i="4"/>
  <c r="AB445" i="4"/>
  <c r="AA445" i="4"/>
  <c r="W445" i="4"/>
  <c r="V445" i="4"/>
  <c r="U445" i="4"/>
  <c r="T445" i="4"/>
  <c r="S445" i="4"/>
  <c r="R445" i="4"/>
  <c r="Q445" i="4"/>
  <c r="P445" i="4"/>
  <c r="J445" i="4"/>
  <c r="H445" i="4"/>
  <c r="C445" i="4"/>
  <c r="AD444" i="4"/>
  <c r="AB444" i="4"/>
  <c r="AA444" i="4"/>
  <c r="W444" i="4"/>
  <c r="V444" i="4"/>
  <c r="U444" i="4"/>
  <c r="T444" i="4"/>
  <c r="S444" i="4"/>
  <c r="R444" i="4"/>
  <c r="Q444" i="4"/>
  <c r="P444" i="4"/>
  <c r="J444" i="4"/>
  <c r="H444" i="4"/>
  <c r="C444" i="4"/>
  <c r="AD443" i="4"/>
  <c r="AB443" i="4"/>
  <c r="AA443" i="4"/>
  <c r="W443" i="4"/>
  <c r="V443" i="4"/>
  <c r="U443" i="4"/>
  <c r="T443" i="4"/>
  <c r="S443" i="4"/>
  <c r="R443" i="4"/>
  <c r="Q443" i="4"/>
  <c r="P443" i="4"/>
  <c r="J443" i="4"/>
  <c r="H443" i="4"/>
  <c r="C443" i="4"/>
  <c r="AD442" i="4"/>
  <c r="AB442" i="4"/>
  <c r="AA442" i="4"/>
  <c r="W442" i="4"/>
  <c r="V442" i="4"/>
  <c r="U442" i="4"/>
  <c r="T442" i="4"/>
  <c r="S442" i="4"/>
  <c r="R442" i="4"/>
  <c r="Q442" i="4"/>
  <c r="P442" i="4"/>
  <c r="J442" i="4"/>
  <c r="H442" i="4"/>
  <c r="C442" i="4"/>
  <c r="AD441" i="4"/>
  <c r="AB441" i="4"/>
  <c r="AA441" i="4"/>
  <c r="W441" i="4"/>
  <c r="V441" i="4"/>
  <c r="U441" i="4"/>
  <c r="T441" i="4"/>
  <c r="S441" i="4"/>
  <c r="R441" i="4"/>
  <c r="Q441" i="4"/>
  <c r="P441" i="4"/>
  <c r="J441" i="4"/>
  <c r="H441" i="4"/>
  <c r="C441" i="4"/>
  <c r="AD440" i="4"/>
  <c r="AB440" i="4"/>
  <c r="AA440" i="4"/>
  <c r="W440" i="4"/>
  <c r="V440" i="4"/>
  <c r="U440" i="4"/>
  <c r="T440" i="4"/>
  <c r="S440" i="4"/>
  <c r="R440" i="4"/>
  <c r="Q440" i="4"/>
  <c r="P440" i="4"/>
  <c r="J440" i="4"/>
  <c r="H440" i="4"/>
  <c r="C440" i="4"/>
  <c r="AD439" i="4"/>
  <c r="AB439" i="4"/>
  <c r="AA439" i="4"/>
  <c r="W439" i="4"/>
  <c r="V439" i="4"/>
  <c r="U439" i="4"/>
  <c r="T439" i="4"/>
  <c r="S439" i="4"/>
  <c r="R439" i="4"/>
  <c r="Q439" i="4"/>
  <c r="P439" i="4"/>
  <c r="J439" i="4"/>
  <c r="H439" i="4"/>
  <c r="C439" i="4"/>
  <c r="AD438" i="4"/>
  <c r="AB438" i="4"/>
  <c r="AA438" i="4"/>
  <c r="W438" i="4"/>
  <c r="V438" i="4"/>
  <c r="U438" i="4"/>
  <c r="T438" i="4"/>
  <c r="S438" i="4"/>
  <c r="R438" i="4"/>
  <c r="Q438" i="4"/>
  <c r="P438" i="4"/>
  <c r="J438" i="4"/>
  <c r="H438" i="4"/>
  <c r="C438" i="4"/>
  <c r="AD437" i="4"/>
  <c r="AB437" i="4"/>
  <c r="AA437" i="4"/>
  <c r="W437" i="4"/>
  <c r="V437" i="4"/>
  <c r="U437" i="4"/>
  <c r="T437" i="4"/>
  <c r="S437" i="4"/>
  <c r="R437" i="4"/>
  <c r="Q437" i="4"/>
  <c r="P437" i="4"/>
  <c r="J437" i="4"/>
  <c r="H437" i="4"/>
  <c r="C437" i="4"/>
  <c r="AD436" i="4"/>
  <c r="AB436" i="4"/>
  <c r="AA436" i="4"/>
  <c r="W436" i="4"/>
  <c r="V436" i="4"/>
  <c r="U436" i="4"/>
  <c r="T436" i="4"/>
  <c r="S436" i="4"/>
  <c r="R436" i="4"/>
  <c r="Q436" i="4"/>
  <c r="P436" i="4"/>
  <c r="J436" i="4"/>
  <c r="H436" i="4"/>
  <c r="C436" i="4"/>
  <c r="AD435" i="4"/>
  <c r="AB435" i="4"/>
  <c r="AA435" i="4"/>
  <c r="W435" i="4"/>
  <c r="V435" i="4"/>
  <c r="U435" i="4"/>
  <c r="T435" i="4"/>
  <c r="S435" i="4"/>
  <c r="R435" i="4"/>
  <c r="Q435" i="4"/>
  <c r="P435" i="4"/>
  <c r="J435" i="4"/>
  <c r="H435" i="4"/>
  <c r="C435" i="4"/>
  <c r="AD434" i="4"/>
  <c r="AB434" i="4"/>
  <c r="AA434" i="4"/>
  <c r="W434" i="4"/>
  <c r="V434" i="4"/>
  <c r="U434" i="4"/>
  <c r="T434" i="4"/>
  <c r="S434" i="4"/>
  <c r="R434" i="4"/>
  <c r="Q434" i="4"/>
  <c r="P434" i="4"/>
  <c r="J434" i="4"/>
  <c r="H434" i="4"/>
  <c r="C434" i="4"/>
  <c r="AD433" i="4"/>
  <c r="AB433" i="4"/>
  <c r="AA433" i="4"/>
  <c r="W433" i="4"/>
  <c r="V433" i="4"/>
  <c r="U433" i="4"/>
  <c r="T433" i="4"/>
  <c r="S433" i="4"/>
  <c r="R433" i="4"/>
  <c r="Q433" i="4"/>
  <c r="P433" i="4"/>
  <c r="J433" i="4"/>
  <c r="H433" i="4"/>
  <c r="C433" i="4"/>
  <c r="AD432" i="4"/>
  <c r="AB432" i="4"/>
  <c r="AA432" i="4"/>
  <c r="W432" i="4"/>
  <c r="V432" i="4"/>
  <c r="U432" i="4"/>
  <c r="T432" i="4"/>
  <c r="S432" i="4"/>
  <c r="R432" i="4"/>
  <c r="Q432" i="4"/>
  <c r="P432" i="4"/>
  <c r="J432" i="4"/>
  <c r="H432" i="4"/>
  <c r="C432" i="4"/>
  <c r="AD431" i="4"/>
  <c r="AB431" i="4"/>
  <c r="AA431" i="4"/>
  <c r="W431" i="4"/>
  <c r="V431" i="4"/>
  <c r="U431" i="4"/>
  <c r="T431" i="4"/>
  <c r="S431" i="4"/>
  <c r="R431" i="4"/>
  <c r="Q431" i="4"/>
  <c r="P431" i="4"/>
  <c r="J431" i="4"/>
  <c r="H431" i="4"/>
  <c r="C431" i="4"/>
  <c r="AD430" i="4"/>
  <c r="AB430" i="4"/>
  <c r="AA430" i="4"/>
  <c r="W430" i="4"/>
  <c r="V430" i="4"/>
  <c r="U430" i="4"/>
  <c r="T430" i="4"/>
  <c r="S430" i="4"/>
  <c r="R430" i="4"/>
  <c r="Q430" i="4"/>
  <c r="P430" i="4"/>
  <c r="J430" i="4"/>
  <c r="H430" i="4"/>
  <c r="C430" i="4"/>
  <c r="AD429" i="4"/>
  <c r="AB429" i="4"/>
  <c r="AA429" i="4"/>
  <c r="W429" i="4"/>
  <c r="V429" i="4"/>
  <c r="U429" i="4"/>
  <c r="T429" i="4"/>
  <c r="S429" i="4"/>
  <c r="R429" i="4"/>
  <c r="Q429" i="4"/>
  <c r="P429" i="4"/>
  <c r="J429" i="4"/>
  <c r="H429" i="4"/>
  <c r="C429" i="4"/>
  <c r="AD428" i="4"/>
  <c r="AB428" i="4"/>
  <c r="AA428" i="4"/>
  <c r="W428" i="4"/>
  <c r="V428" i="4"/>
  <c r="U428" i="4"/>
  <c r="T428" i="4"/>
  <c r="S428" i="4"/>
  <c r="R428" i="4"/>
  <c r="Q428" i="4"/>
  <c r="P428" i="4"/>
  <c r="J428" i="4"/>
  <c r="H428" i="4"/>
  <c r="C428" i="4"/>
  <c r="AD427" i="4"/>
  <c r="AB427" i="4"/>
  <c r="AA427" i="4"/>
  <c r="W427" i="4"/>
  <c r="V427" i="4"/>
  <c r="U427" i="4"/>
  <c r="T427" i="4"/>
  <c r="S427" i="4"/>
  <c r="R427" i="4"/>
  <c r="Q427" i="4"/>
  <c r="P427" i="4"/>
  <c r="J427" i="4"/>
  <c r="H427" i="4"/>
  <c r="C427" i="4"/>
  <c r="AD426" i="4"/>
  <c r="AB426" i="4"/>
  <c r="AA426" i="4"/>
  <c r="W426" i="4"/>
  <c r="V426" i="4"/>
  <c r="U426" i="4"/>
  <c r="T426" i="4"/>
  <c r="S426" i="4"/>
  <c r="R426" i="4"/>
  <c r="Q426" i="4"/>
  <c r="P426" i="4"/>
  <c r="J426" i="4"/>
  <c r="H426" i="4"/>
  <c r="C426" i="4"/>
  <c r="AD425" i="4"/>
  <c r="AB425" i="4"/>
  <c r="AA425" i="4"/>
  <c r="W425" i="4"/>
  <c r="V425" i="4"/>
  <c r="U425" i="4"/>
  <c r="T425" i="4"/>
  <c r="S425" i="4"/>
  <c r="R425" i="4"/>
  <c r="Q425" i="4"/>
  <c r="P425" i="4"/>
  <c r="J425" i="4"/>
  <c r="H425" i="4"/>
  <c r="C425" i="4"/>
  <c r="AD424" i="4"/>
  <c r="AB424" i="4"/>
  <c r="AA424" i="4"/>
  <c r="W424" i="4"/>
  <c r="V424" i="4"/>
  <c r="U424" i="4"/>
  <c r="T424" i="4"/>
  <c r="S424" i="4"/>
  <c r="R424" i="4"/>
  <c r="Q424" i="4"/>
  <c r="P424" i="4"/>
  <c r="J424" i="4"/>
  <c r="H424" i="4"/>
  <c r="C424" i="4"/>
  <c r="AD423" i="4"/>
  <c r="AB423" i="4"/>
  <c r="AA423" i="4"/>
  <c r="W423" i="4"/>
  <c r="V423" i="4"/>
  <c r="U423" i="4"/>
  <c r="T423" i="4"/>
  <c r="S423" i="4"/>
  <c r="R423" i="4"/>
  <c r="Q423" i="4"/>
  <c r="P423" i="4"/>
  <c r="J423" i="4"/>
  <c r="H423" i="4"/>
  <c r="C423" i="4"/>
  <c r="AD422" i="4"/>
  <c r="AB422" i="4"/>
  <c r="AA422" i="4"/>
  <c r="W422" i="4"/>
  <c r="V422" i="4"/>
  <c r="U422" i="4"/>
  <c r="T422" i="4"/>
  <c r="S422" i="4"/>
  <c r="R422" i="4"/>
  <c r="Q422" i="4"/>
  <c r="P422" i="4"/>
  <c r="J422" i="4"/>
  <c r="H422" i="4"/>
  <c r="C422" i="4"/>
  <c r="AD421" i="4"/>
  <c r="AB421" i="4"/>
  <c r="AA421" i="4"/>
  <c r="W421" i="4"/>
  <c r="V421" i="4"/>
  <c r="U421" i="4"/>
  <c r="T421" i="4"/>
  <c r="S421" i="4"/>
  <c r="R421" i="4"/>
  <c r="Q421" i="4"/>
  <c r="P421" i="4"/>
  <c r="J421" i="4"/>
  <c r="H421" i="4"/>
  <c r="C421" i="4"/>
  <c r="AD420" i="4"/>
  <c r="AB420" i="4"/>
  <c r="AA420" i="4"/>
  <c r="W420" i="4"/>
  <c r="V420" i="4"/>
  <c r="U420" i="4"/>
  <c r="T420" i="4"/>
  <c r="S420" i="4"/>
  <c r="R420" i="4"/>
  <c r="Q420" i="4"/>
  <c r="P420" i="4"/>
  <c r="J420" i="4"/>
  <c r="H420" i="4"/>
  <c r="C420" i="4"/>
  <c r="AD419" i="4"/>
  <c r="AB419" i="4"/>
  <c r="AA419" i="4"/>
  <c r="W419" i="4"/>
  <c r="V419" i="4"/>
  <c r="U419" i="4"/>
  <c r="T419" i="4"/>
  <c r="S419" i="4"/>
  <c r="R419" i="4"/>
  <c r="Q419" i="4"/>
  <c r="P419" i="4"/>
  <c r="J419" i="4"/>
  <c r="H419" i="4"/>
  <c r="C419" i="4"/>
  <c r="AD418" i="4"/>
  <c r="AB418" i="4"/>
  <c r="AA418" i="4"/>
  <c r="W418" i="4"/>
  <c r="V418" i="4"/>
  <c r="U418" i="4"/>
  <c r="T418" i="4"/>
  <c r="S418" i="4"/>
  <c r="R418" i="4"/>
  <c r="Q418" i="4"/>
  <c r="P418" i="4"/>
  <c r="J418" i="4"/>
  <c r="H418" i="4"/>
  <c r="C418" i="4"/>
  <c r="AD417" i="4"/>
  <c r="AB417" i="4"/>
  <c r="AA417" i="4"/>
  <c r="W417" i="4"/>
  <c r="V417" i="4"/>
  <c r="U417" i="4"/>
  <c r="T417" i="4"/>
  <c r="S417" i="4"/>
  <c r="R417" i="4"/>
  <c r="Q417" i="4"/>
  <c r="P417" i="4"/>
  <c r="J417" i="4"/>
  <c r="H417" i="4"/>
  <c r="C417" i="4"/>
  <c r="AD416" i="4"/>
  <c r="AB416" i="4"/>
  <c r="AA416" i="4"/>
  <c r="W416" i="4"/>
  <c r="V416" i="4"/>
  <c r="U416" i="4"/>
  <c r="T416" i="4"/>
  <c r="S416" i="4"/>
  <c r="R416" i="4"/>
  <c r="Q416" i="4"/>
  <c r="P416" i="4"/>
  <c r="J416" i="4"/>
  <c r="H416" i="4"/>
  <c r="C416" i="4"/>
  <c r="AD415" i="4"/>
  <c r="AB415" i="4"/>
  <c r="AA415" i="4"/>
  <c r="W415" i="4"/>
  <c r="V415" i="4"/>
  <c r="U415" i="4"/>
  <c r="T415" i="4"/>
  <c r="S415" i="4"/>
  <c r="R415" i="4"/>
  <c r="Q415" i="4"/>
  <c r="P415" i="4"/>
  <c r="J415" i="4"/>
  <c r="H415" i="4"/>
  <c r="C415" i="4"/>
  <c r="AD414" i="4"/>
  <c r="AB414" i="4"/>
  <c r="AA414" i="4"/>
  <c r="W414" i="4"/>
  <c r="V414" i="4"/>
  <c r="U414" i="4"/>
  <c r="T414" i="4"/>
  <c r="S414" i="4"/>
  <c r="R414" i="4"/>
  <c r="Q414" i="4"/>
  <c r="P414" i="4"/>
  <c r="J414" i="4"/>
  <c r="H414" i="4"/>
  <c r="C414" i="4"/>
  <c r="AD413" i="4"/>
  <c r="AB413" i="4"/>
  <c r="AA413" i="4"/>
  <c r="W413" i="4"/>
  <c r="V413" i="4"/>
  <c r="U413" i="4"/>
  <c r="T413" i="4"/>
  <c r="S413" i="4"/>
  <c r="R413" i="4"/>
  <c r="Q413" i="4"/>
  <c r="P413" i="4"/>
  <c r="J413" i="4"/>
  <c r="H413" i="4"/>
  <c r="C413" i="4"/>
  <c r="AD412" i="4"/>
  <c r="AB412" i="4"/>
  <c r="AA412" i="4"/>
  <c r="W412" i="4"/>
  <c r="V412" i="4"/>
  <c r="U412" i="4"/>
  <c r="T412" i="4"/>
  <c r="S412" i="4"/>
  <c r="R412" i="4"/>
  <c r="Q412" i="4"/>
  <c r="P412" i="4"/>
  <c r="J412" i="4"/>
  <c r="H412" i="4"/>
  <c r="C412" i="4"/>
  <c r="AD411" i="4"/>
  <c r="AB411" i="4"/>
  <c r="AA411" i="4"/>
  <c r="W411" i="4"/>
  <c r="V411" i="4"/>
  <c r="U411" i="4"/>
  <c r="T411" i="4"/>
  <c r="S411" i="4"/>
  <c r="R411" i="4"/>
  <c r="Q411" i="4"/>
  <c r="P411" i="4"/>
  <c r="J411" i="4"/>
  <c r="H411" i="4"/>
  <c r="C411" i="4"/>
  <c r="AD410" i="4"/>
  <c r="AB410" i="4"/>
  <c r="AA410" i="4"/>
  <c r="W410" i="4"/>
  <c r="V410" i="4"/>
  <c r="U410" i="4"/>
  <c r="T410" i="4"/>
  <c r="S410" i="4"/>
  <c r="R410" i="4"/>
  <c r="Q410" i="4"/>
  <c r="P410" i="4"/>
  <c r="J410" i="4"/>
  <c r="H410" i="4"/>
  <c r="C410" i="4"/>
  <c r="AD409" i="4"/>
  <c r="AB409" i="4"/>
  <c r="AA409" i="4"/>
  <c r="W409" i="4"/>
  <c r="V409" i="4"/>
  <c r="U409" i="4"/>
  <c r="T409" i="4"/>
  <c r="S409" i="4"/>
  <c r="R409" i="4"/>
  <c r="Q409" i="4"/>
  <c r="P409" i="4"/>
  <c r="J409" i="4"/>
  <c r="H409" i="4"/>
  <c r="C409" i="4"/>
  <c r="AD408" i="4"/>
  <c r="AB408" i="4"/>
  <c r="AA408" i="4"/>
  <c r="W408" i="4"/>
  <c r="V408" i="4"/>
  <c r="U408" i="4"/>
  <c r="T408" i="4"/>
  <c r="S408" i="4"/>
  <c r="R408" i="4"/>
  <c r="Q408" i="4"/>
  <c r="P408" i="4"/>
  <c r="J408" i="4"/>
  <c r="H408" i="4"/>
  <c r="C408" i="4"/>
  <c r="AD407" i="4"/>
  <c r="AB407" i="4"/>
  <c r="AA407" i="4"/>
  <c r="W407" i="4"/>
  <c r="V407" i="4"/>
  <c r="U407" i="4"/>
  <c r="T407" i="4"/>
  <c r="S407" i="4"/>
  <c r="R407" i="4"/>
  <c r="Q407" i="4"/>
  <c r="P407" i="4"/>
  <c r="J407" i="4"/>
  <c r="H407" i="4"/>
  <c r="C407" i="4"/>
  <c r="AD406" i="4"/>
  <c r="AB406" i="4"/>
  <c r="AA406" i="4"/>
  <c r="W406" i="4"/>
  <c r="V406" i="4"/>
  <c r="U406" i="4"/>
  <c r="T406" i="4"/>
  <c r="S406" i="4"/>
  <c r="R406" i="4"/>
  <c r="Q406" i="4"/>
  <c r="P406" i="4"/>
  <c r="J406" i="4"/>
  <c r="H406" i="4"/>
  <c r="C406" i="4"/>
  <c r="AD405" i="4"/>
  <c r="AB405" i="4"/>
  <c r="AA405" i="4"/>
  <c r="W405" i="4"/>
  <c r="V405" i="4"/>
  <c r="U405" i="4"/>
  <c r="T405" i="4"/>
  <c r="S405" i="4"/>
  <c r="R405" i="4"/>
  <c r="Q405" i="4"/>
  <c r="P405" i="4"/>
  <c r="J405" i="4"/>
  <c r="H405" i="4"/>
  <c r="C405" i="4"/>
  <c r="AD404" i="4"/>
  <c r="AB404" i="4"/>
  <c r="AA404" i="4"/>
  <c r="W404" i="4"/>
  <c r="V404" i="4"/>
  <c r="U404" i="4"/>
  <c r="T404" i="4"/>
  <c r="S404" i="4"/>
  <c r="R404" i="4"/>
  <c r="Q404" i="4"/>
  <c r="P404" i="4"/>
  <c r="J404" i="4"/>
  <c r="H404" i="4"/>
  <c r="C404" i="4"/>
  <c r="AD403" i="4"/>
  <c r="AB403" i="4"/>
  <c r="AA403" i="4"/>
  <c r="W403" i="4"/>
  <c r="V403" i="4"/>
  <c r="U403" i="4"/>
  <c r="T403" i="4"/>
  <c r="S403" i="4"/>
  <c r="R403" i="4"/>
  <c r="Q403" i="4"/>
  <c r="P403" i="4"/>
  <c r="J403" i="4"/>
  <c r="H403" i="4"/>
  <c r="C403" i="4"/>
  <c r="AD402" i="4"/>
  <c r="AB402" i="4"/>
  <c r="AA402" i="4"/>
  <c r="W402" i="4"/>
  <c r="V402" i="4"/>
  <c r="U402" i="4"/>
  <c r="T402" i="4"/>
  <c r="S402" i="4"/>
  <c r="R402" i="4"/>
  <c r="Q402" i="4"/>
  <c r="P402" i="4"/>
  <c r="J402" i="4"/>
  <c r="H402" i="4"/>
  <c r="C402" i="4"/>
  <c r="AD401" i="4"/>
  <c r="AB401" i="4"/>
  <c r="AA401" i="4"/>
  <c r="W401" i="4"/>
  <c r="V401" i="4"/>
  <c r="U401" i="4"/>
  <c r="T401" i="4"/>
  <c r="S401" i="4"/>
  <c r="R401" i="4"/>
  <c r="Q401" i="4"/>
  <c r="P401" i="4"/>
  <c r="J401" i="4"/>
  <c r="H401" i="4"/>
  <c r="C401" i="4"/>
  <c r="AD400" i="4"/>
  <c r="AB400" i="4"/>
  <c r="AA400" i="4"/>
  <c r="W400" i="4"/>
  <c r="V400" i="4"/>
  <c r="U400" i="4"/>
  <c r="T400" i="4"/>
  <c r="S400" i="4"/>
  <c r="R400" i="4"/>
  <c r="Q400" i="4"/>
  <c r="P400" i="4"/>
  <c r="J400" i="4"/>
  <c r="H400" i="4"/>
  <c r="C400" i="4"/>
  <c r="AD399" i="4"/>
  <c r="AB399" i="4"/>
  <c r="AA399" i="4"/>
  <c r="W399" i="4"/>
  <c r="V399" i="4"/>
  <c r="U399" i="4"/>
  <c r="T399" i="4"/>
  <c r="S399" i="4"/>
  <c r="R399" i="4"/>
  <c r="Q399" i="4"/>
  <c r="P399" i="4"/>
  <c r="J399" i="4"/>
  <c r="H399" i="4"/>
  <c r="C399" i="4"/>
  <c r="AD398" i="4"/>
  <c r="AB398" i="4"/>
  <c r="AA398" i="4"/>
  <c r="W398" i="4"/>
  <c r="V398" i="4"/>
  <c r="U398" i="4"/>
  <c r="T398" i="4"/>
  <c r="S398" i="4"/>
  <c r="R398" i="4"/>
  <c r="Q398" i="4"/>
  <c r="P398" i="4"/>
  <c r="J398" i="4"/>
  <c r="H398" i="4"/>
  <c r="C398" i="4"/>
  <c r="AD397" i="4"/>
  <c r="AB397" i="4"/>
  <c r="AA397" i="4"/>
  <c r="W397" i="4"/>
  <c r="V397" i="4"/>
  <c r="U397" i="4"/>
  <c r="T397" i="4"/>
  <c r="S397" i="4"/>
  <c r="R397" i="4"/>
  <c r="Q397" i="4"/>
  <c r="P397" i="4"/>
  <c r="J397" i="4"/>
  <c r="H397" i="4"/>
  <c r="C397" i="4"/>
  <c r="AD396" i="4"/>
  <c r="AB396" i="4"/>
  <c r="AA396" i="4"/>
  <c r="W396" i="4"/>
  <c r="V396" i="4"/>
  <c r="U396" i="4"/>
  <c r="T396" i="4"/>
  <c r="S396" i="4"/>
  <c r="R396" i="4"/>
  <c r="Q396" i="4"/>
  <c r="P396" i="4"/>
  <c r="J396" i="4"/>
  <c r="H396" i="4"/>
  <c r="C396" i="4"/>
  <c r="AD395" i="4"/>
  <c r="AB395" i="4"/>
  <c r="AA395" i="4"/>
  <c r="W395" i="4"/>
  <c r="V395" i="4"/>
  <c r="U395" i="4"/>
  <c r="T395" i="4"/>
  <c r="S395" i="4"/>
  <c r="R395" i="4"/>
  <c r="Q395" i="4"/>
  <c r="P395" i="4"/>
  <c r="J395" i="4"/>
  <c r="H395" i="4"/>
  <c r="C395" i="4"/>
  <c r="AD394" i="4"/>
  <c r="AB394" i="4"/>
  <c r="AA394" i="4"/>
  <c r="W394" i="4"/>
  <c r="V394" i="4"/>
  <c r="U394" i="4"/>
  <c r="T394" i="4"/>
  <c r="S394" i="4"/>
  <c r="R394" i="4"/>
  <c r="Q394" i="4"/>
  <c r="P394" i="4"/>
  <c r="J394" i="4"/>
  <c r="H394" i="4"/>
  <c r="C394" i="4"/>
  <c r="AD393" i="4"/>
  <c r="AB393" i="4"/>
  <c r="AA393" i="4"/>
  <c r="W393" i="4"/>
  <c r="V393" i="4"/>
  <c r="U393" i="4"/>
  <c r="T393" i="4"/>
  <c r="S393" i="4"/>
  <c r="R393" i="4"/>
  <c r="Q393" i="4"/>
  <c r="P393" i="4"/>
  <c r="J393" i="4"/>
  <c r="H393" i="4"/>
  <c r="C393" i="4"/>
  <c r="AD392" i="4"/>
  <c r="AB392" i="4"/>
  <c r="AA392" i="4"/>
  <c r="W392" i="4"/>
  <c r="V392" i="4"/>
  <c r="U392" i="4"/>
  <c r="T392" i="4"/>
  <c r="S392" i="4"/>
  <c r="R392" i="4"/>
  <c r="Q392" i="4"/>
  <c r="P392" i="4"/>
  <c r="J392" i="4"/>
  <c r="H392" i="4"/>
  <c r="C392" i="4"/>
  <c r="AD391" i="4"/>
  <c r="AB391" i="4"/>
  <c r="AA391" i="4"/>
  <c r="W391" i="4"/>
  <c r="V391" i="4"/>
  <c r="U391" i="4"/>
  <c r="T391" i="4"/>
  <c r="S391" i="4"/>
  <c r="R391" i="4"/>
  <c r="Q391" i="4"/>
  <c r="P391" i="4"/>
  <c r="J391" i="4"/>
  <c r="H391" i="4"/>
  <c r="C391" i="4"/>
  <c r="AD390" i="4"/>
  <c r="AB390" i="4"/>
  <c r="AA390" i="4"/>
  <c r="W390" i="4"/>
  <c r="V390" i="4"/>
  <c r="U390" i="4"/>
  <c r="T390" i="4"/>
  <c r="S390" i="4"/>
  <c r="R390" i="4"/>
  <c r="Q390" i="4"/>
  <c r="P390" i="4"/>
  <c r="J390" i="4"/>
  <c r="H390" i="4"/>
  <c r="C390" i="4"/>
  <c r="AD389" i="4"/>
  <c r="AB389" i="4"/>
  <c r="AA389" i="4"/>
  <c r="W389" i="4"/>
  <c r="V389" i="4"/>
  <c r="U389" i="4"/>
  <c r="T389" i="4"/>
  <c r="S389" i="4"/>
  <c r="R389" i="4"/>
  <c r="Q389" i="4"/>
  <c r="P389" i="4"/>
  <c r="J389" i="4"/>
  <c r="H389" i="4"/>
  <c r="C389" i="4"/>
  <c r="AD388" i="4"/>
  <c r="AB388" i="4"/>
  <c r="AA388" i="4"/>
  <c r="W388" i="4"/>
  <c r="V388" i="4"/>
  <c r="U388" i="4"/>
  <c r="T388" i="4"/>
  <c r="S388" i="4"/>
  <c r="R388" i="4"/>
  <c r="Q388" i="4"/>
  <c r="P388" i="4"/>
  <c r="J388" i="4"/>
  <c r="H388" i="4"/>
  <c r="C388" i="4"/>
  <c r="AD387" i="4"/>
  <c r="AB387" i="4"/>
  <c r="AA387" i="4"/>
  <c r="W387" i="4"/>
  <c r="V387" i="4"/>
  <c r="U387" i="4"/>
  <c r="T387" i="4"/>
  <c r="S387" i="4"/>
  <c r="R387" i="4"/>
  <c r="Q387" i="4"/>
  <c r="P387" i="4"/>
  <c r="J387" i="4"/>
  <c r="H387" i="4"/>
  <c r="C387" i="4"/>
  <c r="AD386" i="4"/>
  <c r="AB386" i="4"/>
  <c r="AA386" i="4"/>
  <c r="W386" i="4"/>
  <c r="V386" i="4"/>
  <c r="U386" i="4"/>
  <c r="T386" i="4"/>
  <c r="S386" i="4"/>
  <c r="R386" i="4"/>
  <c r="Q386" i="4"/>
  <c r="P386" i="4"/>
  <c r="J386" i="4"/>
  <c r="H386" i="4"/>
  <c r="C386" i="4"/>
  <c r="AD385" i="4"/>
  <c r="AB385" i="4"/>
  <c r="AA385" i="4"/>
  <c r="W385" i="4"/>
  <c r="V385" i="4"/>
  <c r="U385" i="4"/>
  <c r="T385" i="4"/>
  <c r="S385" i="4"/>
  <c r="R385" i="4"/>
  <c r="Q385" i="4"/>
  <c r="P385" i="4"/>
  <c r="J385" i="4"/>
  <c r="H385" i="4"/>
  <c r="C385" i="4"/>
  <c r="AD384" i="4"/>
  <c r="AB384" i="4"/>
  <c r="AA384" i="4"/>
  <c r="W384" i="4"/>
  <c r="V384" i="4"/>
  <c r="U384" i="4"/>
  <c r="T384" i="4"/>
  <c r="S384" i="4"/>
  <c r="R384" i="4"/>
  <c r="Q384" i="4"/>
  <c r="P384" i="4"/>
  <c r="J384" i="4"/>
  <c r="H384" i="4"/>
  <c r="C384" i="4"/>
  <c r="AD383" i="4"/>
  <c r="AB383" i="4"/>
  <c r="AA383" i="4"/>
  <c r="W383" i="4"/>
  <c r="V383" i="4"/>
  <c r="U383" i="4"/>
  <c r="T383" i="4"/>
  <c r="S383" i="4"/>
  <c r="R383" i="4"/>
  <c r="Q383" i="4"/>
  <c r="P383" i="4"/>
  <c r="J383" i="4"/>
  <c r="H383" i="4"/>
  <c r="C383" i="4"/>
  <c r="AD382" i="4"/>
  <c r="AB382" i="4"/>
  <c r="AA382" i="4"/>
  <c r="W382" i="4"/>
  <c r="V382" i="4"/>
  <c r="U382" i="4"/>
  <c r="T382" i="4"/>
  <c r="S382" i="4"/>
  <c r="R382" i="4"/>
  <c r="Q382" i="4"/>
  <c r="P382" i="4"/>
  <c r="J382" i="4"/>
  <c r="H382" i="4"/>
  <c r="C382" i="4"/>
  <c r="AD381" i="4"/>
  <c r="AB381" i="4"/>
  <c r="AA381" i="4"/>
  <c r="W381" i="4"/>
  <c r="V381" i="4"/>
  <c r="U381" i="4"/>
  <c r="T381" i="4"/>
  <c r="S381" i="4"/>
  <c r="R381" i="4"/>
  <c r="Q381" i="4"/>
  <c r="P381" i="4"/>
  <c r="J381" i="4"/>
  <c r="H381" i="4"/>
  <c r="C381" i="4"/>
  <c r="AD380" i="4"/>
  <c r="AB380" i="4"/>
  <c r="AA380" i="4"/>
  <c r="W380" i="4"/>
  <c r="V380" i="4"/>
  <c r="U380" i="4"/>
  <c r="T380" i="4"/>
  <c r="S380" i="4"/>
  <c r="R380" i="4"/>
  <c r="Q380" i="4"/>
  <c r="P380" i="4"/>
  <c r="J380" i="4"/>
  <c r="H380" i="4"/>
  <c r="C380" i="4"/>
  <c r="AD379" i="4"/>
  <c r="AB379" i="4"/>
  <c r="AA379" i="4"/>
  <c r="W379" i="4"/>
  <c r="V379" i="4"/>
  <c r="U379" i="4"/>
  <c r="T379" i="4"/>
  <c r="S379" i="4"/>
  <c r="R379" i="4"/>
  <c r="Q379" i="4"/>
  <c r="P379" i="4"/>
  <c r="J379" i="4"/>
  <c r="H379" i="4"/>
  <c r="C379" i="4"/>
  <c r="AD378" i="4"/>
  <c r="AB378" i="4"/>
  <c r="AA378" i="4"/>
  <c r="W378" i="4"/>
  <c r="V378" i="4"/>
  <c r="U378" i="4"/>
  <c r="T378" i="4"/>
  <c r="S378" i="4"/>
  <c r="R378" i="4"/>
  <c r="Q378" i="4"/>
  <c r="P378" i="4"/>
  <c r="J378" i="4"/>
  <c r="H378" i="4"/>
  <c r="C378" i="4"/>
  <c r="AD377" i="4"/>
  <c r="AB377" i="4"/>
  <c r="AA377" i="4"/>
  <c r="W377" i="4"/>
  <c r="V377" i="4"/>
  <c r="U377" i="4"/>
  <c r="T377" i="4"/>
  <c r="S377" i="4"/>
  <c r="R377" i="4"/>
  <c r="Q377" i="4"/>
  <c r="P377" i="4"/>
  <c r="J377" i="4"/>
  <c r="H377" i="4"/>
  <c r="C377" i="4"/>
  <c r="AD376" i="4"/>
  <c r="AB376" i="4"/>
  <c r="AA376" i="4"/>
  <c r="W376" i="4"/>
  <c r="V376" i="4"/>
  <c r="U376" i="4"/>
  <c r="T376" i="4"/>
  <c r="S376" i="4"/>
  <c r="R376" i="4"/>
  <c r="Q376" i="4"/>
  <c r="P376" i="4"/>
  <c r="J376" i="4"/>
  <c r="H376" i="4"/>
  <c r="C376" i="4"/>
  <c r="AD375" i="4"/>
  <c r="AB375" i="4"/>
  <c r="AA375" i="4"/>
  <c r="W375" i="4"/>
  <c r="V375" i="4"/>
  <c r="U375" i="4"/>
  <c r="T375" i="4"/>
  <c r="S375" i="4"/>
  <c r="R375" i="4"/>
  <c r="Q375" i="4"/>
  <c r="P375" i="4"/>
  <c r="J375" i="4"/>
  <c r="H375" i="4"/>
  <c r="C375" i="4"/>
  <c r="AD374" i="4"/>
  <c r="AB374" i="4"/>
  <c r="AA374" i="4"/>
  <c r="W374" i="4"/>
  <c r="V374" i="4"/>
  <c r="U374" i="4"/>
  <c r="T374" i="4"/>
  <c r="S374" i="4"/>
  <c r="R374" i="4"/>
  <c r="Q374" i="4"/>
  <c r="P374" i="4"/>
  <c r="J374" i="4"/>
  <c r="H374" i="4"/>
  <c r="C374" i="4"/>
  <c r="AD373" i="4"/>
  <c r="AB373" i="4"/>
  <c r="AA373" i="4"/>
  <c r="W373" i="4"/>
  <c r="V373" i="4"/>
  <c r="U373" i="4"/>
  <c r="T373" i="4"/>
  <c r="S373" i="4"/>
  <c r="R373" i="4"/>
  <c r="Q373" i="4"/>
  <c r="P373" i="4"/>
  <c r="J373" i="4"/>
  <c r="H373" i="4"/>
  <c r="C373" i="4"/>
  <c r="AD372" i="4"/>
  <c r="AB372" i="4"/>
  <c r="AA372" i="4"/>
  <c r="W372" i="4"/>
  <c r="V372" i="4"/>
  <c r="U372" i="4"/>
  <c r="T372" i="4"/>
  <c r="S372" i="4"/>
  <c r="R372" i="4"/>
  <c r="Q372" i="4"/>
  <c r="P372" i="4"/>
  <c r="J372" i="4"/>
  <c r="H372" i="4"/>
  <c r="C372" i="4"/>
  <c r="AD371" i="4"/>
  <c r="AB371" i="4"/>
  <c r="AA371" i="4"/>
  <c r="W371" i="4"/>
  <c r="V371" i="4"/>
  <c r="U371" i="4"/>
  <c r="T371" i="4"/>
  <c r="S371" i="4"/>
  <c r="R371" i="4"/>
  <c r="Q371" i="4"/>
  <c r="P371" i="4"/>
  <c r="J371" i="4"/>
  <c r="H371" i="4"/>
  <c r="C371" i="4"/>
  <c r="AD370" i="4"/>
  <c r="AB370" i="4"/>
  <c r="AA370" i="4"/>
  <c r="W370" i="4"/>
  <c r="V370" i="4"/>
  <c r="U370" i="4"/>
  <c r="T370" i="4"/>
  <c r="S370" i="4"/>
  <c r="R370" i="4"/>
  <c r="Q370" i="4"/>
  <c r="P370" i="4"/>
  <c r="J370" i="4"/>
  <c r="H370" i="4"/>
  <c r="C370" i="4"/>
  <c r="AD369" i="4"/>
  <c r="AB369" i="4"/>
  <c r="AA369" i="4"/>
  <c r="W369" i="4"/>
  <c r="V369" i="4"/>
  <c r="U369" i="4"/>
  <c r="T369" i="4"/>
  <c r="S369" i="4"/>
  <c r="R369" i="4"/>
  <c r="Q369" i="4"/>
  <c r="P369" i="4"/>
  <c r="J369" i="4"/>
  <c r="H369" i="4"/>
  <c r="C369" i="4"/>
  <c r="AD368" i="4"/>
  <c r="AB368" i="4"/>
  <c r="AA368" i="4"/>
  <c r="W368" i="4"/>
  <c r="V368" i="4"/>
  <c r="U368" i="4"/>
  <c r="T368" i="4"/>
  <c r="S368" i="4"/>
  <c r="R368" i="4"/>
  <c r="Q368" i="4"/>
  <c r="P368" i="4"/>
  <c r="J368" i="4"/>
  <c r="H368" i="4"/>
  <c r="C368" i="4"/>
  <c r="AD367" i="4"/>
  <c r="AB367" i="4"/>
  <c r="AA367" i="4"/>
  <c r="W367" i="4"/>
  <c r="V367" i="4"/>
  <c r="U367" i="4"/>
  <c r="T367" i="4"/>
  <c r="S367" i="4"/>
  <c r="R367" i="4"/>
  <c r="Q367" i="4"/>
  <c r="P367" i="4"/>
  <c r="J367" i="4"/>
  <c r="H367" i="4"/>
  <c r="C367" i="4"/>
  <c r="AD366" i="4"/>
  <c r="AB366" i="4"/>
  <c r="AA366" i="4"/>
  <c r="W366" i="4"/>
  <c r="V366" i="4"/>
  <c r="U366" i="4"/>
  <c r="T366" i="4"/>
  <c r="S366" i="4"/>
  <c r="R366" i="4"/>
  <c r="Q366" i="4"/>
  <c r="P366" i="4"/>
  <c r="J366" i="4"/>
  <c r="H366" i="4"/>
  <c r="C366" i="4"/>
  <c r="AD365" i="4"/>
  <c r="AB365" i="4"/>
  <c r="AA365" i="4"/>
  <c r="W365" i="4"/>
  <c r="V365" i="4"/>
  <c r="U365" i="4"/>
  <c r="T365" i="4"/>
  <c r="S365" i="4"/>
  <c r="R365" i="4"/>
  <c r="Q365" i="4"/>
  <c r="P365" i="4"/>
  <c r="J365" i="4"/>
  <c r="H365" i="4"/>
  <c r="C365" i="4"/>
  <c r="AD364" i="4"/>
  <c r="AB364" i="4"/>
  <c r="AA364" i="4"/>
  <c r="W364" i="4"/>
  <c r="V364" i="4"/>
  <c r="U364" i="4"/>
  <c r="T364" i="4"/>
  <c r="S364" i="4"/>
  <c r="R364" i="4"/>
  <c r="Q364" i="4"/>
  <c r="P364" i="4"/>
  <c r="J364" i="4"/>
  <c r="H364" i="4"/>
  <c r="C364" i="4"/>
  <c r="AD363" i="4"/>
  <c r="AB363" i="4"/>
  <c r="AA363" i="4"/>
  <c r="W363" i="4"/>
  <c r="V363" i="4"/>
  <c r="U363" i="4"/>
  <c r="T363" i="4"/>
  <c r="S363" i="4"/>
  <c r="R363" i="4"/>
  <c r="Q363" i="4"/>
  <c r="P363" i="4"/>
  <c r="J363" i="4"/>
  <c r="H363" i="4"/>
  <c r="C363" i="4"/>
  <c r="AD362" i="4"/>
  <c r="AB362" i="4"/>
  <c r="AA362" i="4"/>
  <c r="W362" i="4"/>
  <c r="V362" i="4"/>
  <c r="U362" i="4"/>
  <c r="T362" i="4"/>
  <c r="S362" i="4"/>
  <c r="R362" i="4"/>
  <c r="Q362" i="4"/>
  <c r="P362" i="4"/>
  <c r="J362" i="4"/>
  <c r="H362" i="4"/>
  <c r="C362" i="4"/>
  <c r="AD361" i="4"/>
  <c r="AB361" i="4"/>
  <c r="AA361" i="4"/>
  <c r="W361" i="4"/>
  <c r="V361" i="4"/>
  <c r="U361" i="4"/>
  <c r="T361" i="4"/>
  <c r="S361" i="4"/>
  <c r="R361" i="4"/>
  <c r="Q361" i="4"/>
  <c r="P361" i="4"/>
  <c r="J361" i="4"/>
  <c r="H361" i="4"/>
  <c r="C361" i="4"/>
  <c r="AD360" i="4"/>
  <c r="AB360" i="4"/>
  <c r="AA360" i="4"/>
  <c r="W360" i="4"/>
  <c r="V360" i="4"/>
  <c r="U360" i="4"/>
  <c r="T360" i="4"/>
  <c r="S360" i="4"/>
  <c r="R360" i="4"/>
  <c r="Q360" i="4"/>
  <c r="P360" i="4"/>
  <c r="J360" i="4"/>
  <c r="H360" i="4"/>
  <c r="C360" i="4"/>
  <c r="AD359" i="4"/>
  <c r="AB359" i="4"/>
  <c r="AA359" i="4"/>
  <c r="W359" i="4"/>
  <c r="V359" i="4"/>
  <c r="U359" i="4"/>
  <c r="T359" i="4"/>
  <c r="S359" i="4"/>
  <c r="R359" i="4"/>
  <c r="Q359" i="4"/>
  <c r="P359" i="4"/>
  <c r="J359" i="4"/>
  <c r="H359" i="4"/>
  <c r="C359" i="4"/>
  <c r="AD358" i="4"/>
  <c r="AB358" i="4"/>
  <c r="AA358" i="4"/>
  <c r="W358" i="4"/>
  <c r="V358" i="4"/>
  <c r="U358" i="4"/>
  <c r="T358" i="4"/>
  <c r="S358" i="4"/>
  <c r="R358" i="4"/>
  <c r="Q358" i="4"/>
  <c r="P358" i="4"/>
  <c r="J358" i="4"/>
  <c r="H358" i="4"/>
  <c r="C358" i="4"/>
  <c r="AD357" i="4"/>
  <c r="AB357" i="4"/>
  <c r="AA357" i="4"/>
  <c r="W357" i="4"/>
  <c r="V357" i="4"/>
  <c r="U357" i="4"/>
  <c r="T357" i="4"/>
  <c r="S357" i="4"/>
  <c r="R357" i="4"/>
  <c r="Q357" i="4"/>
  <c r="P357" i="4"/>
  <c r="J357" i="4"/>
  <c r="H357" i="4"/>
  <c r="C357" i="4"/>
  <c r="AD356" i="4"/>
  <c r="AB356" i="4"/>
  <c r="AA356" i="4"/>
  <c r="W356" i="4"/>
  <c r="V356" i="4"/>
  <c r="U356" i="4"/>
  <c r="T356" i="4"/>
  <c r="S356" i="4"/>
  <c r="R356" i="4"/>
  <c r="Q356" i="4"/>
  <c r="P356" i="4"/>
  <c r="J356" i="4"/>
  <c r="H356" i="4"/>
  <c r="C356" i="4"/>
  <c r="AD355" i="4"/>
  <c r="AB355" i="4"/>
  <c r="AA355" i="4"/>
  <c r="W355" i="4"/>
  <c r="V355" i="4"/>
  <c r="U355" i="4"/>
  <c r="T355" i="4"/>
  <c r="S355" i="4"/>
  <c r="R355" i="4"/>
  <c r="Q355" i="4"/>
  <c r="P355" i="4"/>
  <c r="J355" i="4"/>
  <c r="H355" i="4"/>
  <c r="C355" i="4"/>
  <c r="AD354" i="4"/>
  <c r="AB354" i="4"/>
  <c r="AA354" i="4"/>
  <c r="W354" i="4"/>
  <c r="V354" i="4"/>
  <c r="U354" i="4"/>
  <c r="T354" i="4"/>
  <c r="S354" i="4"/>
  <c r="R354" i="4"/>
  <c r="Q354" i="4"/>
  <c r="P354" i="4"/>
  <c r="J354" i="4"/>
  <c r="H354" i="4"/>
  <c r="C354" i="4"/>
  <c r="AD353" i="4"/>
  <c r="AB353" i="4"/>
  <c r="AA353" i="4"/>
  <c r="W353" i="4"/>
  <c r="V353" i="4"/>
  <c r="U353" i="4"/>
  <c r="T353" i="4"/>
  <c r="S353" i="4"/>
  <c r="R353" i="4"/>
  <c r="Q353" i="4"/>
  <c r="P353" i="4"/>
  <c r="J353" i="4"/>
  <c r="H353" i="4"/>
  <c r="C353" i="4"/>
  <c r="AD352" i="4"/>
  <c r="AB352" i="4"/>
  <c r="AA352" i="4"/>
  <c r="W352" i="4"/>
  <c r="V352" i="4"/>
  <c r="U352" i="4"/>
  <c r="T352" i="4"/>
  <c r="S352" i="4"/>
  <c r="R352" i="4"/>
  <c r="Q352" i="4"/>
  <c r="P352" i="4"/>
  <c r="J352" i="4"/>
  <c r="H352" i="4"/>
  <c r="C352" i="4"/>
  <c r="AD351" i="4"/>
  <c r="AB351" i="4"/>
  <c r="AA351" i="4"/>
  <c r="W351" i="4"/>
  <c r="V351" i="4"/>
  <c r="U351" i="4"/>
  <c r="T351" i="4"/>
  <c r="S351" i="4"/>
  <c r="R351" i="4"/>
  <c r="Q351" i="4"/>
  <c r="P351" i="4"/>
  <c r="J351" i="4"/>
  <c r="H351" i="4"/>
  <c r="C351" i="4"/>
  <c r="AD350" i="4"/>
  <c r="AB350" i="4"/>
  <c r="AA350" i="4"/>
  <c r="W350" i="4"/>
  <c r="V350" i="4"/>
  <c r="U350" i="4"/>
  <c r="T350" i="4"/>
  <c r="S350" i="4"/>
  <c r="R350" i="4"/>
  <c r="Q350" i="4"/>
  <c r="P350" i="4"/>
  <c r="J350" i="4"/>
  <c r="H350" i="4"/>
  <c r="C350" i="4"/>
  <c r="AD349" i="4"/>
  <c r="AB349" i="4"/>
  <c r="AA349" i="4"/>
  <c r="W349" i="4"/>
  <c r="V349" i="4"/>
  <c r="U349" i="4"/>
  <c r="T349" i="4"/>
  <c r="S349" i="4"/>
  <c r="R349" i="4"/>
  <c r="Q349" i="4"/>
  <c r="P349" i="4"/>
  <c r="J349" i="4"/>
  <c r="H349" i="4"/>
  <c r="C349" i="4"/>
  <c r="AD348" i="4"/>
  <c r="AB348" i="4"/>
  <c r="AA348" i="4"/>
  <c r="W348" i="4"/>
  <c r="V348" i="4"/>
  <c r="U348" i="4"/>
  <c r="T348" i="4"/>
  <c r="S348" i="4"/>
  <c r="R348" i="4"/>
  <c r="Q348" i="4"/>
  <c r="P348" i="4"/>
  <c r="J348" i="4"/>
  <c r="H348" i="4"/>
  <c r="C348" i="4"/>
  <c r="AD347" i="4"/>
  <c r="AB347" i="4"/>
  <c r="AA347" i="4"/>
  <c r="W347" i="4"/>
  <c r="V347" i="4"/>
  <c r="U347" i="4"/>
  <c r="T347" i="4"/>
  <c r="S347" i="4"/>
  <c r="R347" i="4"/>
  <c r="Q347" i="4"/>
  <c r="P347" i="4"/>
  <c r="J347" i="4"/>
  <c r="H347" i="4"/>
  <c r="C347" i="4"/>
  <c r="AD346" i="4"/>
  <c r="AB346" i="4"/>
  <c r="AA346" i="4"/>
  <c r="W346" i="4"/>
  <c r="V346" i="4"/>
  <c r="U346" i="4"/>
  <c r="T346" i="4"/>
  <c r="S346" i="4"/>
  <c r="R346" i="4"/>
  <c r="Q346" i="4"/>
  <c r="P346" i="4"/>
  <c r="J346" i="4"/>
  <c r="H346" i="4"/>
  <c r="C346" i="4"/>
  <c r="AD345" i="4"/>
  <c r="AB345" i="4"/>
  <c r="AA345" i="4"/>
  <c r="W345" i="4"/>
  <c r="V345" i="4"/>
  <c r="U345" i="4"/>
  <c r="T345" i="4"/>
  <c r="S345" i="4"/>
  <c r="R345" i="4"/>
  <c r="Q345" i="4"/>
  <c r="P345" i="4"/>
  <c r="J345" i="4"/>
  <c r="H345" i="4"/>
  <c r="C345" i="4"/>
  <c r="AD344" i="4"/>
  <c r="AB344" i="4"/>
  <c r="AA344" i="4"/>
  <c r="W344" i="4"/>
  <c r="V344" i="4"/>
  <c r="U344" i="4"/>
  <c r="T344" i="4"/>
  <c r="S344" i="4"/>
  <c r="R344" i="4"/>
  <c r="Q344" i="4"/>
  <c r="P344" i="4"/>
  <c r="J344" i="4"/>
  <c r="H344" i="4"/>
  <c r="C344" i="4"/>
  <c r="AD343" i="4"/>
  <c r="AB343" i="4"/>
  <c r="AA343" i="4"/>
  <c r="W343" i="4"/>
  <c r="V343" i="4"/>
  <c r="U343" i="4"/>
  <c r="T343" i="4"/>
  <c r="S343" i="4"/>
  <c r="R343" i="4"/>
  <c r="Q343" i="4"/>
  <c r="P343" i="4"/>
  <c r="J343" i="4"/>
  <c r="H343" i="4"/>
  <c r="C343" i="4"/>
  <c r="AD342" i="4"/>
  <c r="AB342" i="4"/>
  <c r="AA342" i="4"/>
  <c r="W342" i="4"/>
  <c r="V342" i="4"/>
  <c r="U342" i="4"/>
  <c r="T342" i="4"/>
  <c r="S342" i="4"/>
  <c r="R342" i="4"/>
  <c r="Q342" i="4"/>
  <c r="P342" i="4"/>
  <c r="J342" i="4"/>
  <c r="H342" i="4"/>
  <c r="C342" i="4"/>
  <c r="AD341" i="4"/>
  <c r="AB341" i="4"/>
  <c r="AA341" i="4"/>
  <c r="W341" i="4"/>
  <c r="V341" i="4"/>
  <c r="U341" i="4"/>
  <c r="T341" i="4"/>
  <c r="S341" i="4"/>
  <c r="R341" i="4"/>
  <c r="Q341" i="4"/>
  <c r="P341" i="4"/>
  <c r="J341" i="4"/>
  <c r="H341" i="4"/>
  <c r="C341" i="4"/>
  <c r="AD340" i="4"/>
  <c r="AB340" i="4"/>
  <c r="AA340" i="4"/>
  <c r="W340" i="4"/>
  <c r="V340" i="4"/>
  <c r="U340" i="4"/>
  <c r="T340" i="4"/>
  <c r="S340" i="4"/>
  <c r="R340" i="4"/>
  <c r="Q340" i="4"/>
  <c r="P340" i="4"/>
  <c r="J340" i="4"/>
  <c r="H340" i="4"/>
  <c r="C340" i="4"/>
  <c r="AD339" i="4"/>
  <c r="AB339" i="4"/>
  <c r="AA339" i="4"/>
  <c r="W339" i="4"/>
  <c r="V339" i="4"/>
  <c r="U339" i="4"/>
  <c r="T339" i="4"/>
  <c r="S339" i="4"/>
  <c r="R339" i="4"/>
  <c r="Q339" i="4"/>
  <c r="P339" i="4"/>
  <c r="J339" i="4"/>
  <c r="H339" i="4"/>
  <c r="C339" i="4"/>
  <c r="AD338" i="4"/>
  <c r="AB338" i="4"/>
  <c r="AA338" i="4"/>
  <c r="W338" i="4"/>
  <c r="V338" i="4"/>
  <c r="U338" i="4"/>
  <c r="T338" i="4"/>
  <c r="S338" i="4"/>
  <c r="R338" i="4"/>
  <c r="Q338" i="4"/>
  <c r="P338" i="4"/>
  <c r="J338" i="4"/>
  <c r="H338" i="4"/>
  <c r="C338" i="4"/>
  <c r="AD337" i="4"/>
  <c r="AB337" i="4"/>
  <c r="AA337" i="4"/>
  <c r="W337" i="4"/>
  <c r="V337" i="4"/>
  <c r="U337" i="4"/>
  <c r="T337" i="4"/>
  <c r="S337" i="4"/>
  <c r="R337" i="4"/>
  <c r="Q337" i="4"/>
  <c r="P337" i="4"/>
  <c r="J337" i="4"/>
  <c r="H337" i="4"/>
  <c r="C337" i="4"/>
  <c r="AD336" i="4"/>
  <c r="AB336" i="4"/>
  <c r="AA336" i="4"/>
  <c r="W336" i="4"/>
  <c r="V336" i="4"/>
  <c r="U336" i="4"/>
  <c r="T336" i="4"/>
  <c r="S336" i="4"/>
  <c r="R336" i="4"/>
  <c r="Q336" i="4"/>
  <c r="P336" i="4"/>
  <c r="J336" i="4"/>
  <c r="H336" i="4"/>
  <c r="C336" i="4"/>
  <c r="AD335" i="4"/>
  <c r="AB335" i="4"/>
  <c r="AA335" i="4"/>
  <c r="W335" i="4"/>
  <c r="V335" i="4"/>
  <c r="U335" i="4"/>
  <c r="T335" i="4"/>
  <c r="S335" i="4"/>
  <c r="R335" i="4"/>
  <c r="Q335" i="4"/>
  <c r="P335" i="4"/>
  <c r="J335" i="4"/>
  <c r="H335" i="4"/>
  <c r="C335" i="4"/>
  <c r="AD334" i="4"/>
  <c r="AB334" i="4"/>
  <c r="AA334" i="4"/>
  <c r="W334" i="4"/>
  <c r="V334" i="4"/>
  <c r="U334" i="4"/>
  <c r="T334" i="4"/>
  <c r="S334" i="4"/>
  <c r="R334" i="4"/>
  <c r="Q334" i="4"/>
  <c r="P334" i="4"/>
  <c r="J334" i="4"/>
  <c r="H334" i="4"/>
  <c r="C334" i="4"/>
  <c r="AD333" i="4"/>
  <c r="AB333" i="4"/>
  <c r="AA333" i="4"/>
  <c r="W333" i="4"/>
  <c r="V333" i="4"/>
  <c r="U333" i="4"/>
  <c r="T333" i="4"/>
  <c r="S333" i="4"/>
  <c r="R333" i="4"/>
  <c r="Q333" i="4"/>
  <c r="P333" i="4"/>
  <c r="J333" i="4"/>
  <c r="H333" i="4"/>
  <c r="C333" i="4"/>
  <c r="AD332" i="4"/>
  <c r="AB332" i="4"/>
  <c r="AA332" i="4"/>
  <c r="W332" i="4"/>
  <c r="V332" i="4"/>
  <c r="U332" i="4"/>
  <c r="T332" i="4"/>
  <c r="S332" i="4"/>
  <c r="R332" i="4"/>
  <c r="Q332" i="4"/>
  <c r="P332" i="4"/>
  <c r="J332" i="4"/>
  <c r="H332" i="4"/>
  <c r="C332" i="4"/>
  <c r="AD331" i="4"/>
  <c r="AB331" i="4"/>
  <c r="AA331" i="4"/>
  <c r="W331" i="4"/>
  <c r="V331" i="4"/>
  <c r="U331" i="4"/>
  <c r="T331" i="4"/>
  <c r="S331" i="4"/>
  <c r="R331" i="4"/>
  <c r="Q331" i="4"/>
  <c r="P331" i="4"/>
  <c r="J331" i="4"/>
  <c r="H331" i="4"/>
  <c r="C331" i="4"/>
  <c r="AD330" i="4"/>
  <c r="AB330" i="4"/>
  <c r="AA330" i="4"/>
  <c r="W330" i="4"/>
  <c r="V330" i="4"/>
  <c r="U330" i="4"/>
  <c r="T330" i="4"/>
  <c r="S330" i="4"/>
  <c r="R330" i="4"/>
  <c r="Q330" i="4"/>
  <c r="P330" i="4"/>
  <c r="J330" i="4"/>
  <c r="H330" i="4"/>
  <c r="C330" i="4"/>
  <c r="AD329" i="4"/>
  <c r="AB329" i="4"/>
  <c r="AA329" i="4"/>
  <c r="W329" i="4"/>
  <c r="V329" i="4"/>
  <c r="U329" i="4"/>
  <c r="T329" i="4"/>
  <c r="S329" i="4"/>
  <c r="R329" i="4"/>
  <c r="Q329" i="4"/>
  <c r="P329" i="4"/>
  <c r="J329" i="4"/>
  <c r="H329" i="4"/>
  <c r="C329" i="4"/>
  <c r="AD328" i="4"/>
  <c r="AB328" i="4"/>
  <c r="AA328" i="4"/>
  <c r="W328" i="4"/>
  <c r="V328" i="4"/>
  <c r="U328" i="4"/>
  <c r="T328" i="4"/>
  <c r="S328" i="4"/>
  <c r="R328" i="4"/>
  <c r="Q328" i="4"/>
  <c r="P328" i="4"/>
  <c r="J328" i="4"/>
  <c r="H328" i="4"/>
  <c r="C328" i="4"/>
  <c r="AD327" i="4"/>
  <c r="AB327" i="4"/>
  <c r="AA327" i="4"/>
  <c r="W327" i="4"/>
  <c r="V327" i="4"/>
  <c r="U327" i="4"/>
  <c r="T327" i="4"/>
  <c r="S327" i="4"/>
  <c r="R327" i="4"/>
  <c r="Q327" i="4"/>
  <c r="P327" i="4"/>
  <c r="J327" i="4"/>
  <c r="H327" i="4"/>
  <c r="C327" i="4"/>
  <c r="AD326" i="4"/>
  <c r="AB326" i="4"/>
  <c r="AA326" i="4"/>
  <c r="W326" i="4"/>
  <c r="V326" i="4"/>
  <c r="U326" i="4"/>
  <c r="T326" i="4"/>
  <c r="S326" i="4"/>
  <c r="R326" i="4"/>
  <c r="Q326" i="4"/>
  <c r="P326" i="4"/>
  <c r="J326" i="4"/>
  <c r="H326" i="4"/>
  <c r="C326" i="4"/>
  <c r="AD325" i="4"/>
  <c r="AB325" i="4"/>
  <c r="AA325" i="4"/>
  <c r="W325" i="4"/>
  <c r="V325" i="4"/>
  <c r="U325" i="4"/>
  <c r="T325" i="4"/>
  <c r="S325" i="4"/>
  <c r="R325" i="4"/>
  <c r="Q325" i="4"/>
  <c r="P325" i="4"/>
  <c r="J325" i="4"/>
  <c r="H325" i="4"/>
  <c r="C325" i="4"/>
  <c r="AD324" i="4"/>
  <c r="AB324" i="4"/>
  <c r="AA324" i="4"/>
  <c r="W324" i="4"/>
  <c r="V324" i="4"/>
  <c r="U324" i="4"/>
  <c r="T324" i="4"/>
  <c r="S324" i="4"/>
  <c r="R324" i="4"/>
  <c r="Q324" i="4"/>
  <c r="P324" i="4"/>
  <c r="J324" i="4"/>
  <c r="H324" i="4"/>
  <c r="C324" i="4"/>
  <c r="AD323" i="4"/>
  <c r="AB323" i="4"/>
  <c r="AA323" i="4"/>
  <c r="W323" i="4"/>
  <c r="V323" i="4"/>
  <c r="U323" i="4"/>
  <c r="T323" i="4"/>
  <c r="S323" i="4"/>
  <c r="R323" i="4"/>
  <c r="Q323" i="4"/>
  <c r="P323" i="4"/>
  <c r="J323" i="4"/>
  <c r="H323" i="4"/>
  <c r="C323" i="4"/>
  <c r="AD322" i="4"/>
  <c r="AB322" i="4"/>
  <c r="AA322" i="4"/>
  <c r="W322" i="4"/>
  <c r="V322" i="4"/>
  <c r="U322" i="4"/>
  <c r="T322" i="4"/>
  <c r="S322" i="4"/>
  <c r="R322" i="4"/>
  <c r="Q322" i="4"/>
  <c r="P322" i="4"/>
  <c r="J322" i="4"/>
  <c r="H322" i="4"/>
  <c r="C322" i="4"/>
  <c r="AD321" i="4"/>
  <c r="AB321" i="4"/>
  <c r="AA321" i="4"/>
  <c r="W321" i="4"/>
  <c r="V321" i="4"/>
  <c r="U321" i="4"/>
  <c r="T321" i="4"/>
  <c r="S321" i="4"/>
  <c r="R321" i="4"/>
  <c r="Q321" i="4"/>
  <c r="P321" i="4"/>
  <c r="J321" i="4"/>
  <c r="H321" i="4"/>
  <c r="C321" i="4"/>
  <c r="AD320" i="4"/>
  <c r="AB320" i="4"/>
  <c r="AA320" i="4"/>
  <c r="W320" i="4"/>
  <c r="V320" i="4"/>
  <c r="U320" i="4"/>
  <c r="T320" i="4"/>
  <c r="S320" i="4"/>
  <c r="R320" i="4"/>
  <c r="Q320" i="4"/>
  <c r="P320" i="4"/>
  <c r="J320" i="4"/>
  <c r="H320" i="4"/>
  <c r="C320" i="4"/>
  <c r="AD319" i="4"/>
  <c r="AB319" i="4"/>
  <c r="AA319" i="4"/>
  <c r="W319" i="4"/>
  <c r="V319" i="4"/>
  <c r="U319" i="4"/>
  <c r="T319" i="4"/>
  <c r="S319" i="4"/>
  <c r="R319" i="4"/>
  <c r="Q319" i="4"/>
  <c r="P319" i="4"/>
  <c r="J319" i="4"/>
  <c r="H319" i="4"/>
  <c r="C319" i="4"/>
  <c r="AD318" i="4"/>
  <c r="AB318" i="4"/>
  <c r="AA318" i="4"/>
  <c r="W318" i="4"/>
  <c r="V318" i="4"/>
  <c r="U318" i="4"/>
  <c r="T318" i="4"/>
  <c r="S318" i="4"/>
  <c r="R318" i="4"/>
  <c r="Q318" i="4"/>
  <c r="P318" i="4"/>
  <c r="J318" i="4"/>
  <c r="H318" i="4"/>
  <c r="C318" i="4"/>
  <c r="AD317" i="4"/>
  <c r="AB317" i="4"/>
  <c r="AA317" i="4"/>
  <c r="W317" i="4"/>
  <c r="V317" i="4"/>
  <c r="U317" i="4"/>
  <c r="T317" i="4"/>
  <c r="S317" i="4"/>
  <c r="R317" i="4"/>
  <c r="Q317" i="4"/>
  <c r="P317" i="4"/>
  <c r="J317" i="4"/>
  <c r="H317" i="4"/>
  <c r="C317" i="4"/>
  <c r="AD316" i="4"/>
  <c r="AB316" i="4"/>
  <c r="AA316" i="4"/>
  <c r="W316" i="4"/>
  <c r="V316" i="4"/>
  <c r="U316" i="4"/>
  <c r="T316" i="4"/>
  <c r="S316" i="4"/>
  <c r="R316" i="4"/>
  <c r="Q316" i="4"/>
  <c r="P316" i="4"/>
  <c r="J316" i="4"/>
  <c r="H316" i="4"/>
  <c r="C316" i="4"/>
  <c r="AD315" i="4"/>
  <c r="AB315" i="4"/>
  <c r="AA315" i="4"/>
  <c r="W315" i="4"/>
  <c r="V315" i="4"/>
  <c r="U315" i="4"/>
  <c r="T315" i="4"/>
  <c r="S315" i="4"/>
  <c r="R315" i="4"/>
  <c r="Q315" i="4"/>
  <c r="P315" i="4"/>
  <c r="J315" i="4"/>
  <c r="H315" i="4"/>
  <c r="C315" i="4"/>
  <c r="AD314" i="4"/>
  <c r="AB314" i="4"/>
  <c r="AA314" i="4"/>
  <c r="W314" i="4"/>
  <c r="V314" i="4"/>
  <c r="U314" i="4"/>
  <c r="T314" i="4"/>
  <c r="S314" i="4"/>
  <c r="R314" i="4"/>
  <c r="Q314" i="4"/>
  <c r="P314" i="4"/>
  <c r="J314" i="4"/>
  <c r="H314" i="4"/>
  <c r="C314" i="4"/>
  <c r="AD313" i="4"/>
  <c r="AB313" i="4"/>
  <c r="AA313" i="4"/>
  <c r="W313" i="4"/>
  <c r="V313" i="4"/>
  <c r="U313" i="4"/>
  <c r="T313" i="4"/>
  <c r="S313" i="4"/>
  <c r="R313" i="4"/>
  <c r="Q313" i="4"/>
  <c r="P313" i="4"/>
  <c r="J313" i="4"/>
  <c r="H313" i="4"/>
  <c r="C313" i="4"/>
  <c r="AD312" i="4"/>
  <c r="AB312" i="4"/>
  <c r="AA312" i="4"/>
  <c r="W312" i="4"/>
  <c r="V312" i="4"/>
  <c r="U312" i="4"/>
  <c r="T312" i="4"/>
  <c r="S312" i="4"/>
  <c r="R312" i="4"/>
  <c r="Q312" i="4"/>
  <c r="P312" i="4"/>
  <c r="J312" i="4"/>
  <c r="H312" i="4"/>
  <c r="C312" i="4"/>
  <c r="AD311" i="4"/>
  <c r="AB311" i="4"/>
  <c r="AA311" i="4"/>
  <c r="W311" i="4"/>
  <c r="V311" i="4"/>
  <c r="U311" i="4"/>
  <c r="T311" i="4"/>
  <c r="S311" i="4"/>
  <c r="R311" i="4"/>
  <c r="Q311" i="4"/>
  <c r="P311" i="4"/>
  <c r="J311" i="4"/>
  <c r="H311" i="4"/>
  <c r="C311" i="4"/>
  <c r="AD310" i="4"/>
  <c r="AB310" i="4"/>
  <c r="AA310" i="4"/>
  <c r="W310" i="4"/>
  <c r="V310" i="4"/>
  <c r="U310" i="4"/>
  <c r="T310" i="4"/>
  <c r="S310" i="4"/>
  <c r="R310" i="4"/>
  <c r="Q310" i="4"/>
  <c r="P310" i="4"/>
  <c r="J310" i="4"/>
  <c r="H310" i="4"/>
  <c r="C310" i="4"/>
  <c r="AD309" i="4"/>
  <c r="AB309" i="4"/>
  <c r="AA309" i="4"/>
  <c r="W309" i="4"/>
  <c r="V309" i="4"/>
  <c r="U309" i="4"/>
  <c r="T309" i="4"/>
  <c r="S309" i="4"/>
  <c r="R309" i="4"/>
  <c r="Q309" i="4"/>
  <c r="P309" i="4"/>
  <c r="J309" i="4"/>
  <c r="H309" i="4"/>
  <c r="C309" i="4"/>
  <c r="AD308" i="4"/>
  <c r="AB308" i="4"/>
  <c r="AA308" i="4"/>
  <c r="W308" i="4"/>
  <c r="V308" i="4"/>
  <c r="U308" i="4"/>
  <c r="T308" i="4"/>
  <c r="S308" i="4"/>
  <c r="R308" i="4"/>
  <c r="Q308" i="4"/>
  <c r="P308" i="4"/>
  <c r="J308" i="4"/>
  <c r="H308" i="4"/>
  <c r="C308" i="4"/>
  <c r="AD307" i="4"/>
  <c r="AB307" i="4"/>
  <c r="AA307" i="4"/>
  <c r="W307" i="4"/>
  <c r="V307" i="4"/>
  <c r="U307" i="4"/>
  <c r="T307" i="4"/>
  <c r="S307" i="4"/>
  <c r="R307" i="4"/>
  <c r="Q307" i="4"/>
  <c r="P307" i="4"/>
  <c r="J307" i="4"/>
  <c r="H307" i="4"/>
  <c r="C307" i="4"/>
  <c r="AD306" i="4"/>
  <c r="AB306" i="4"/>
  <c r="AA306" i="4"/>
  <c r="W306" i="4"/>
  <c r="V306" i="4"/>
  <c r="U306" i="4"/>
  <c r="T306" i="4"/>
  <c r="S306" i="4"/>
  <c r="R306" i="4"/>
  <c r="Q306" i="4"/>
  <c r="P306" i="4"/>
  <c r="J306" i="4"/>
  <c r="H306" i="4"/>
  <c r="C306" i="4"/>
  <c r="AD305" i="4"/>
  <c r="AB305" i="4"/>
  <c r="AA305" i="4"/>
  <c r="W305" i="4"/>
  <c r="V305" i="4"/>
  <c r="U305" i="4"/>
  <c r="T305" i="4"/>
  <c r="S305" i="4"/>
  <c r="R305" i="4"/>
  <c r="Q305" i="4"/>
  <c r="P305" i="4"/>
  <c r="J305" i="4"/>
  <c r="H305" i="4"/>
  <c r="C305" i="4"/>
  <c r="AD304" i="4"/>
  <c r="AB304" i="4"/>
  <c r="AA304" i="4"/>
  <c r="W304" i="4"/>
  <c r="V304" i="4"/>
  <c r="U304" i="4"/>
  <c r="T304" i="4"/>
  <c r="S304" i="4"/>
  <c r="R304" i="4"/>
  <c r="Q304" i="4"/>
  <c r="P304" i="4"/>
  <c r="J304" i="4"/>
  <c r="H304" i="4"/>
  <c r="C304" i="4"/>
  <c r="AD303" i="4"/>
  <c r="AB303" i="4"/>
  <c r="AA303" i="4"/>
  <c r="W303" i="4"/>
  <c r="V303" i="4"/>
  <c r="U303" i="4"/>
  <c r="T303" i="4"/>
  <c r="S303" i="4"/>
  <c r="R303" i="4"/>
  <c r="Q303" i="4"/>
  <c r="P303" i="4"/>
  <c r="J303" i="4"/>
  <c r="H303" i="4"/>
  <c r="C303" i="4"/>
  <c r="AD302" i="4"/>
  <c r="AB302" i="4"/>
  <c r="AA302" i="4"/>
  <c r="W302" i="4"/>
  <c r="V302" i="4"/>
  <c r="U302" i="4"/>
  <c r="T302" i="4"/>
  <c r="S302" i="4"/>
  <c r="R302" i="4"/>
  <c r="Q302" i="4"/>
  <c r="P302" i="4"/>
  <c r="J302" i="4"/>
  <c r="H302" i="4"/>
  <c r="C302" i="4"/>
  <c r="AD301" i="4"/>
  <c r="AB301" i="4"/>
  <c r="AA301" i="4"/>
  <c r="W301" i="4"/>
  <c r="V301" i="4"/>
  <c r="U301" i="4"/>
  <c r="T301" i="4"/>
  <c r="S301" i="4"/>
  <c r="R301" i="4"/>
  <c r="Q301" i="4"/>
  <c r="P301" i="4"/>
  <c r="J301" i="4"/>
  <c r="H301" i="4"/>
  <c r="C301" i="4"/>
  <c r="AD300" i="4"/>
  <c r="AB300" i="4"/>
  <c r="AA300" i="4"/>
  <c r="W300" i="4"/>
  <c r="V300" i="4"/>
  <c r="U300" i="4"/>
  <c r="T300" i="4"/>
  <c r="S300" i="4"/>
  <c r="R300" i="4"/>
  <c r="Q300" i="4"/>
  <c r="P300" i="4"/>
  <c r="J300" i="4"/>
  <c r="H300" i="4"/>
  <c r="C300" i="4"/>
  <c r="AD299" i="4"/>
  <c r="AB299" i="4"/>
  <c r="AA299" i="4"/>
  <c r="W299" i="4"/>
  <c r="V299" i="4"/>
  <c r="U299" i="4"/>
  <c r="T299" i="4"/>
  <c r="S299" i="4"/>
  <c r="R299" i="4"/>
  <c r="Q299" i="4"/>
  <c r="P299" i="4"/>
  <c r="J299" i="4"/>
  <c r="H299" i="4"/>
  <c r="C299" i="4"/>
  <c r="AD298" i="4"/>
  <c r="AB298" i="4"/>
  <c r="AA298" i="4"/>
  <c r="W298" i="4"/>
  <c r="V298" i="4"/>
  <c r="U298" i="4"/>
  <c r="T298" i="4"/>
  <c r="S298" i="4"/>
  <c r="R298" i="4"/>
  <c r="Q298" i="4"/>
  <c r="P298" i="4"/>
  <c r="J298" i="4"/>
  <c r="H298" i="4"/>
  <c r="C298" i="4"/>
  <c r="AD297" i="4"/>
  <c r="AB297" i="4"/>
  <c r="AA297" i="4"/>
  <c r="W297" i="4"/>
  <c r="V297" i="4"/>
  <c r="U297" i="4"/>
  <c r="T297" i="4"/>
  <c r="S297" i="4"/>
  <c r="R297" i="4"/>
  <c r="Q297" i="4"/>
  <c r="P297" i="4"/>
  <c r="J297" i="4"/>
  <c r="H297" i="4"/>
  <c r="C297" i="4"/>
  <c r="AD296" i="4"/>
  <c r="AB296" i="4"/>
  <c r="AA296" i="4"/>
  <c r="W296" i="4"/>
  <c r="V296" i="4"/>
  <c r="U296" i="4"/>
  <c r="T296" i="4"/>
  <c r="S296" i="4"/>
  <c r="R296" i="4"/>
  <c r="Q296" i="4"/>
  <c r="P296" i="4"/>
  <c r="J296" i="4"/>
  <c r="H296" i="4"/>
  <c r="C296" i="4"/>
  <c r="AD295" i="4"/>
  <c r="AB295" i="4"/>
  <c r="AA295" i="4"/>
  <c r="W295" i="4"/>
  <c r="V295" i="4"/>
  <c r="U295" i="4"/>
  <c r="T295" i="4"/>
  <c r="S295" i="4"/>
  <c r="R295" i="4"/>
  <c r="Q295" i="4"/>
  <c r="P295" i="4"/>
  <c r="J295" i="4"/>
  <c r="H295" i="4"/>
  <c r="C295" i="4"/>
  <c r="AD294" i="4"/>
  <c r="AB294" i="4"/>
  <c r="AA294" i="4"/>
  <c r="W294" i="4"/>
  <c r="V294" i="4"/>
  <c r="U294" i="4"/>
  <c r="T294" i="4"/>
  <c r="S294" i="4"/>
  <c r="R294" i="4"/>
  <c r="Q294" i="4"/>
  <c r="P294" i="4"/>
  <c r="J294" i="4"/>
  <c r="H294" i="4"/>
  <c r="C294" i="4"/>
  <c r="AD293" i="4"/>
  <c r="AB293" i="4"/>
  <c r="AA293" i="4"/>
  <c r="W293" i="4"/>
  <c r="V293" i="4"/>
  <c r="U293" i="4"/>
  <c r="T293" i="4"/>
  <c r="S293" i="4"/>
  <c r="R293" i="4"/>
  <c r="Q293" i="4"/>
  <c r="P293" i="4"/>
  <c r="J293" i="4"/>
  <c r="H293" i="4"/>
  <c r="C293" i="4"/>
  <c r="AD292" i="4"/>
  <c r="AB292" i="4"/>
  <c r="AA292" i="4"/>
  <c r="W292" i="4"/>
  <c r="V292" i="4"/>
  <c r="U292" i="4"/>
  <c r="T292" i="4"/>
  <c r="S292" i="4"/>
  <c r="R292" i="4"/>
  <c r="Q292" i="4"/>
  <c r="P292" i="4"/>
  <c r="J292" i="4"/>
  <c r="H292" i="4"/>
  <c r="C292" i="4"/>
  <c r="AD291" i="4"/>
  <c r="AB291" i="4"/>
  <c r="AA291" i="4"/>
  <c r="W291" i="4"/>
  <c r="V291" i="4"/>
  <c r="U291" i="4"/>
  <c r="T291" i="4"/>
  <c r="S291" i="4"/>
  <c r="R291" i="4"/>
  <c r="Q291" i="4"/>
  <c r="P291" i="4"/>
  <c r="J291" i="4"/>
  <c r="H291" i="4"/>
  <c r="C291" i="4"/>
  <c r="AD290" i="4"/>
  <c r="AB290" i="4"/>
  <c r="AA290" i="4"/>
  <c r="W290" i="4"/>
  <c r="V290" i="4"/>
  <c r="U290" i="4"/>
  <c r="T290" i="4"/>
  <c r="S290" i="4"/>
  <c r="R290" i="4"/>
  <c r="Q290" i="4"/>
  <c r="P290" i="4"/>
  <c r="J290" i="4"/>
  <c r="H290" i="4"/>
  <c r="C290" i="4"/>
  <c r="AD289" i="4"/>
  <c r="AB289" i="4"/>
  <c r="AA289" i="4"/>
  <c r="W289" i="4"/>
  <c r="V289" i="4"/>
  <c r="U289" i="4"/>
  <c r="T289" i="4"/>
  <c r="S289" i="4"/>
  <c r="R289" i="4"/>
  <c r="Q289" i="4"/>
  <c r="P289" i="4"/>
  <c r="J289" i="4"/>
  <c r="H289" i="4"/>
  <c r="C289" i="4"/>
  <c r="AD288" i="4"/>
  <c r="AB288" i="4"/>
  <c r="AA288" i="4"/>
  <c r="W288" i="4"/>
  <c r="V288" i="4"/>
  <c r="U288" i="4"/>
  <c r="T288" i="4"/>
  <c r="S288" i="4"/>
  <c r="R288" i="4"/>
  <c r="Q288" i="4"/>
  <c r="P288" i="4"/>
  <c r="J288" i="4"/>
  <c r="H288" i="4"/>
  <c r="C288" i="4"/>
  <c r="AD287" i="4"/>
  <c r="AB287" i="4"/>
  <c r="AA287" i="4"/>
  <c r="W287" i="4"/>
  <c r="V287" i="4"/>
  <c r="U287" i="4"/>
  <c r="T287" i="4"/>
  <c r="S287" i="4"/>
  <c r="R287" i="4"/>
  <c r="Q287" i="4"/>
  <c r="P287" i="4"/>
  <c r="J287" i="4"/>
  <c r="H287" i="4"/>
  <c r="C287" i="4"/>
  <c r="AD286" i="4"/>
  <c r="AB286" i="4"/>
  <c r="AA286" i="4"/>
  <c r="W286" i="4"/>
  <c r="V286" i="4"/>
  <c r="U286" i="4"/>
  <c r="T286" i="4"/>
  <c r="S286" i="4"/>
  <c r="R286" i="4"/>
  <c r="Q286" i="4"/>
  <c r="P286" i="4"/>
  <c r="J286" i="4"/>
  <c r="H286" i="4"/>
  <c r="C286" i="4"/>
  <c r="AD285" i="4"/>
  <c r="AB285" i="4"/>
  <c r="AA285" i="4"/>
  <c r="W285" i="4"/>
  <c r="V285" i="4"/>
  <c r="U285" i="4"/>
  <c r="T285" i="4"/>
  <c r="S285" i="4"/>
  <c r="R285" i="4"/>
  <c r="Q285" i="4"/>
  <c r="P285" i="4"/>
  <c r="J285" i="4"/>
  <c r="H285" i="4"/>
  <c r="C285" i="4"/>
  <c r="AD284" i="4"/>
  <c r="AB284" i="4"/>
  <c r="AA284" i="4"/>
  <c r="W284" i="4"/>
  <c r="V284" i="4"/>
  <c r="U284" i="4"/>
  <c r="T284" i="4"/>
  <c r="S284" i="4"/>
  <c r="R284" i="4"/>
  <c r="Q284" i="4"/>
  <c r="P284" i="4"/>
  <c r="J284" i="4"/>
  <c r="H284" i="4"/>
  <c r="C284" i="4"/>
  <c r="AD283" i="4"/>
  <c r="AB283" i="4"/>
  <c r="AA283" i="4"/>
  <c r="W283" i="4"/>
  <c r="V283" i="4"/>
  <c r="U283" i="4"/>
  <c r="T283" i="4"/>
  <c r="S283" i="4"/>
  <c r="R283" i="4"/>
  <c r="Q283" i="4"/>
  <c r="P283" i="4"/>
  <c r="J283" i="4"/>
  <c r="H283" i="4"/>
  <c r="C283" i="4"/>
  <c r="AD282" i="4"/>
  <c r="AB282" i="4"/>
  <c r="AA282" i="4"/>
  <c r="W282" i="4"/>
  <c r="V282" i="4"/>
  <c r="U282" i="4"/>
  <c r="T282" i="4"/>
  <c r="S282" i="4"/>
  <c r="R282" i="4"/>
  <c r="Q282" i="4"/>
  <c r="P282" i="4"/>
  <c r="J282" i="4"/>
  <c r="H282" i="4"/>
  <c r="C282" i="4"/>
  <c r="AD281" i="4"/>
  <c r="AB281" i="4"/>
  <c r="AA281" i="4"/>
  <c r="W281" i="4"/>
  <c r="V281" i="4"/>
  <c r="U281" i="4"/>
  <c r="T281" i="4"/>
  <c r="S281" i="4"/>
  <c r="R281" i="4"/>
  <c r="Q281" i="4"/>
  <c r="P281" i="4"/>
  <c r="J281" i="4"/>
  <c r="H281" i="4"/>
  <c r="C281" i="4"/>
  <c r="AD280" i="4"/>
  <c r="AB280" i="4"/>
  <c r="AA280" i="4"/>
  <c r="W280" i="4"/>
  <c r="V280" i="4"/>
  <c r="U280" i="4"/>
  <c r="T280" i="4"/>
  <c r="S280" i="4"/>
  <c r="R280" i="4"/>
  <c r="Q280" i="4"/>
  <c r="P280" i="4"/>
  <c r="J280" i="4"/>
  <c r="H280" i="4"/>
  <c r="C280" i="4"/>
  <c r="AD279" i="4"/>
  <c r="AB279" i="4"/>
  <c r="AA279" i="4"/>
  <c r="W279" i="4"/>
  <c r="V279" i="4"/>
  <c r="U279" i="4"/>
  <c r="T279" i="4"/>
  <c r="S279" i="4"/>
  <c r="R279" i="4"/>
  <c r="Q279" i="4"/>
  <c r="P279" i="4"/>
  <c r="J279" i="4"/>
  <c r="H279" i="4"/>
  <c r="C279" i="4"/>
  <c r="AD278" i="4"/>
  <c r="AB278" i="4"/>
  <c r="AA278" i="4"/>
  <c r="W278" i="4"/>
  <c r="V278" i="4"/>
  <c r="U278" i="4"/>
  <c r="T278" i="4"/>
  <c r="S278" i="4"/>
  <c r="R278" i="4"/>
  <c r="Q278" i="4"/>
  <c r="P278" i="4"/>
  <c r="J278" i="4"/>
  <c r="H278" i="4"/>
  <c r="C278" i="4"/>
  <c r="AD277" i="4"/>
  <c r="AB277" i="4"/>
  <c r="AA277" i="4"/>
  <c r="W277" i="4"/>
  <c r="V277" i="4"/>
  <c r="U277" i="4"/>
  <c r="T277" i="4"/>
  <c r="S277" i="4"/>
  <c r="R277" i="4"/>
  <c r="Q277" i="4"/>
  <c r="P277" i="4"/>
  <c r="J277" i="4"/>
  <c r="H277" i="4"/>
  <c r="C277" i="4"/>
  <c r="AD276" i="4"/>
  <c r="AB276" i="4"/>
  <c r="AA276" i="4"/>
  <c r="W276" i="4"/>
  <c r="V276" i="4"/>
  <c r="U276" i="4"/>
  <c r="T276" i="4"/>
  <c r="S276" i="4"/>
  <c r="R276" i="4"/>
  <c r="Q276" i="4"/>
  <c r="P276" i="4"/>
  <c r="J276" i="4"/>
  <c r="H276" i="4"/>
  <c r="C276" i="4"/>
  <c r="AD275" i="4"/>
  <c r="AB275" i="4"/>
  <c r="AA275" i="4"/>
  <c r="W275" i="4"/>
  <c r="V275" i="4"/>
  <c r="U275" i="4"/>
  <c r="T275" i="4"/>
  <c r="S275" i="4"/>
  <c r="R275" i="4"/>
  <c r="Q275" i="4"/>
  <c r="P275" i="4"/>
  <c r="J275" i="4"/>
  <c r="H275" i="4"/>
  <c r="C275" i="4"/>
  <c r="AD274" i="4"/>
  <c r="AB274" i="4"/>
  <c r="AA274" i="4"/>
  <c r="W274" i="4"/>
  <c r="V274" i="4"/>
  <c r="U274" i="4"/>
  <c r="T274" i="4"/>
  <c r="S274" i="4"/>
  <c r="R274" i="4"/>
  <c r="Q274" i="4"/>
  <c r="P274" i="4"/>
  <c r="J274" i="4"/>
  <c r="H274" i="4"/>
  <c r="C274" i="4"/>
  <c r="AD273" i="4"/>
  <c r="AB273" i="4"/>
  <c r="AA273" i="4"/>
  <c r="W273" i="4"/>
  <c r="V273" i="4"/>
  <c r="U273" i="4"/>
  <c r="T273" i="4"/>
  <c r="S273" i="4"/>
  <c r="R273" i="4"/>
  <c r="Q273" i="4"/>
  <c r="P273" i="4"/>
  <c r="J273" i="4"/>
  <c r="H273" i="4"/>
  <c r="C273" i="4"/>
  <c r="AD272" i="4"/>
  <c r="AB272" i="4"/>
  <c r="AA272" i="4"/>
  <c r="W272" i="4"/>
  <c r="V272" i="4"/>
  <c r="U272" i="4"/>
  <c r="T272" i="4"/>
  <c r="S272" i="4"/>
  <c r="R272" i="4"/>
  <c r="Q272" i="4"/>
  <c r="P272" i="4"/>
  <c r="J272" i="4"/>
  <c r="H272" i="4"/>
  <c r="C272" i="4"/>
  <c r="AD271" i="4"/>
  <c r="AB271" i="4"/>
  <c r="AA271" i="4"/>
  <c r="W271" i="4"/>
  <c r="V271" i="4"/>
  <c r="U271" i="4"/>
  <c r="T271" i="4"/>
  <c r="S271" i="4"/>
  <c r="R271" i="4"/>
  <c r="Q271" i="4"/>
  <c r="P271" i="4"/>
  <c r="J271" i="4"/>
  <c r="H271" i="4"/>
  <c r="C271" i="4"/>
  <c r="AD270" i="4"/>
  <c r="AB270" i="4"/>
  <c r="AA270" i="4"/>
  <c r="W270" i="4"/>
  <c r="V270" i="4"/>
  <c r="U270" i="4"/>
  <c r="T270" i="4"/>
  <c r="S270" i="4"/>
  <c r="R270" i="4"/>
  <c r="Q270" i="4"/>
  <c r="P270" i="4"/>
  <c r="J270" i="4"/>
  <c r="H270" i="4"/>
  <c r="C270" i="4"/>
  <c r="AD269" i="4"/>
  <c r="AB269" i="4"/>
  <c r="AA269" i="4"/>
  <c r="W269" i="4"/>
  <c r="V269" i="4"/>
  <c r="U269" i="4"/>
  <c r="T269" i="4"/>
  <c r="S269" i="4"/>
  <c r="R269" i="4"/>
  <c r="Q269" i="4"/>
  <c r="P269" i="4"/>
  <c r="J269" i="4"/>
  <c r="H269" i="4"/>
  <c r="C269" i="4"/>
  <c r="AD268" i="4"/>
  <c r="AB268" i="4"/>
  <c r="AA268" i="4"/>
  <c r="W268" i="4"/>
  <c r="V268" i="4"/>
  <c r="U268" i="4"/>
  <c r="T268" i="4"/>
  <c r="S268" i="4"/>
  <c r="R268" i="4"/>
  <c r="Q268" i="4"/>
  <c r="P268" i="4"/>
  <c r="J268" i="4"/>
  <c r="H268" i="4"/>
  <c r="C268" i="4"/>
  <c r="AD267" i="4"/>
  <c r="AB267" i="4"/>
  <c r="AA267" i="4"/>
  <c r="W267" i="4"/>
  <c r="V267" i="4"/>
  <c r="U267" i="4"/>
  <c r="T267" i="4"/>
  <c r="S267" i="4"/>
  <c r="R267" i="4"/>
  <c r="Q267" i="4"/>
  <c r="P267" i="4"/>
  <c r="J267" i="4"/>
  <c r="H267" i="4"/>
  <c r="C267" i="4"/>
  <c r="AD266" i="4"/>
  <c r="AB266" i="4"/>
  <c r="AA266" i="4"/>
  <c r="W266" i="4"/>
  <c r="V266" i="4"/>
  <c r="U266" i="4"/>
  <c r="T266" i="4"/>
  <c r="S266" i="4"/>
  <c r="R266" i="4"/>
  <c r="Q266" i="4"/>
  <c r="P266" i="4"/>
  <c r="J266" i="4"/>
  <c r="H266" i="4"/>
  <c r="C266" i="4"/>
  <c r="AD265" i="4"/>
  <c r="AB265" i="4"/>
  <c r="AA265" i="4"/>
  <c r="W265" i="4"/>
  <c r="V265" i="4"/>
  <c r="U265" i="4"/>
  <c r="T265" i="4"/>
  <c r="S265" i="4"/>
  <c r="R265" i="4"/>
  <c r="Q265" i="4"/>
  <c r="P265" i="4"/>
  <c r="J265" i="4"/>
  <c r="H265" i="4"/>
  <c r="C265" i="4"/>
  <c r="AD264" i="4"/>
  <c r="AB264" i="4"/>
  <c r="AA264" i="4"/>
  <c r="W264" i="4"/>
  <c r="V264" i="4"/>
  <c r="U264" i="4"/>
  <c r="T264" i="4"/>
  <c r="S264" i="4"/>
  <c r="R264" i="4"/>
  <c r="Q264" i="4"/>
  <c r="P264" i="4"/>
  <c r="J264" i="4"/>
  <c r="H264" i="4"/>
  <c r="C264" i="4"/>
  <c r="AD263" i="4"/>
  <c r="AB263" i="4"/>
  <c r="AA263" i="4"/>
  <c r="W263" i="4"/>
  <c r="V263" i="4"/>
  <c r="U263" i="4"/>
  <c r="T263" i="4"/>
  <c r="S263" i="4"/>
  <c r="R263" i="4"/>
  <c r="Q263" i="4"/>
  <c r="P263" i="4"/>
  <c r="J263" i="4"/>
  <c r="H263" i="4"/>
  <c r="C263" i="4"/>
  <c r="AD262" i="4"/>
  <c r="AB262" i="4"/>
  <c r="AA262" i="4"/>
  <c r="W262" i="4"/>
  <c r="V262" i="4"/>
  <c r="U262" i="4"/>
  <c r="T262" i="4"/>
  <c r="S262" i="4"/>
  <c r="R262" i="4"/>
  <c r="Q262" i="4"/>
  <c r="P262" i="4"/>
  <c r="J262" i="4"/>
  <c r="H262" i="4"/>
  <c r="C262" i="4"/>
  <c r="AD261" i="4"/>
  <c r="AB261" i="4"/>
  <c r="AA261" i="4"/>
  <c r="W261" i="4"/>
  <c r="V261" i="4"/>
  <c r="U261" i="4"/>
  <c r="T261" i="4"/>
  <c r="S261" i="4"/>
  <c r="R261" i="4"/>
  <c r="Q261" i="4"/>
  <c r="P261" i="4"/>
  <c r="J261" i="4"/>
  <c r="H261" i="4"/>
  <c r="C261" i="4"/>
  <c r="AD260" i="4"/>
  <c r="AB260" i="4"/>
  <c r="AA260" i="4"/>
  <c r="W260" i="4"/>
  <c r="V260" i="4"/>
  <c r="U260" i="4"/>
  <c r="T260" i="4"/>
  <c r="S260" i="4"/>
  <c r="R260" i="4"/>
  <c r="Q260" i="4"/>
  <c r="P260" i="4"/>
  <c r="J260" i="4"/>
  <c r="H260" i="4"/>
  <c r="C260" i="4"/>
  <c r="AD259" i="4"/>
  <c r="AB259" i="4"/>
  <c r="AA259" i="4"/>
  <c r="W259" i="4"/>
  <c r="V259" i="4"/>
  <c r="U259" i="4"/>
  <c r="T259" i="4"/>
  <c r="S259" i="4"/>
  <c r="R259" i="4"/>
  <c r="Q259" i="4"/>
  <c r="P259" i="4"/>
  <c r="J259" i="4"/>
  <c r="H259" i="4"/>
  <c r="C259" i="4"/>
  <c r="AD258" i="4"/>
  <c r="AB258" i="4"/>
  <c r="AA258" i="4"/>
  <c r="W258" i="4"/>
  <c r="V258" i="4"/>
  <c r="U258" i="4"/>
  <c r="T258" i="4"/>
  <c r="S258" i="4"/>
  <c r="R258" i="4"/>
  <c r="Q258" i="4"/>
  <c r="P258" i="4"/>
  <c r="J258" i="4"/>
  <c r="H258" i="4"/>
  <c r="C258" i="4"/>
  <c r="AD257" i="4"/>
  <c r="AB257" i="4"/>
  <c r="AA257" i="4"/>
  <c r="W257" i="4"/>
  <c r="V257" i="4"/>
  <c r="U257" i="4"/>
  <c r="T257" i="4"/>
  <c r="S257" i="4"/>
  <c r="R257" i="4"/>
  <c r="Q257" i="4"/>
  <c r="P257" i="4"/>
  <c r="J257" i="4"/>
  <c r="H257" i="4"/>
  <c r="C257" i="4"/>
  <c r="AD256" i="4"/>
  <c r="AB256" i="4"/>
  <c r="AA256" i="4"/>
  <c r="W256" i="4"/>
  <c r="V256" i="4"/>
  <c r="U256" i="4"/>
  <c r="T256" i="4"/>
  <c r="S256" i="4"/>
  <c r="R256" i="4"/>
  <c r="Q256" i="4"/>
  <c r="P256" i="4"/>
  <c r="J256" i="4"/>
  <c r="H256" i="4"/>
  <c r="C256" i="4"/>
  <c r="AD255" i="4"/>
  <c r="AB255" i="4"/>
  <c r="AA255" i="4"/>
  <c r="W255" i="4"/>
  <c r="V255" i="4"/>
  <c r="U255" i="4"/>
  <c r="T255" i="4"/>
  <c r="S255" i="4"/>
  <c r="R255" i="4"/>
  <c r="Q255" i="4"/>
  <c r="P255" i="4"/>
  <c r="J255" i="4"/>
  <c r="H255" i="4"/>
  <c r="C255" i="4"/>
  <c r="AD254" i="4"/>
  <c r="AB254" i="4"/>
  <c r="AA254" i="4"/>
  <c r="W254" i="4"/>
  <c r="V254" i="4"/>
  <c r="U254" i="4"/>
  <c r="T254" i="4"/>
  <c r="S254" i="4"/>
  <c r="R254" i="4"/>
  <c r="Q254" i="4"/>
  <c r="P254" i="4"/>
  <c r="J254" i="4"/>
  <c r="H254" i="4"/>
  <c r="C254" i="4"/>
  <c r="AD253" i="4"/>
  <c r="AB253" i="4"/>
  <c r="AA253" i="4"/>
  <c r="W253" i="4"/>
  <c r="V253" i="4"/>
  <c r="U253" i="4"/>
  <c r="T253" i="4"/>
  <c r="S253" i="4"/>
  <c r="R253" i="4"/>
  <c r="Q253" i="4"/>
  <c r="P253" i="4"/>
  <c r="J253" i="4"/>
  <c r="H253" i="4"/>
  <c r="C253" i="4"/>
  <c r="AD252" i="4"/>
  <c r="AB252" i="4"/>
  <c r="AA252" i="4"/>
  <c r="W252" i="4"/>
  <c r="V252" i="4"/>
  <c r="U252" i="4"/>
  <c r="T252" i="4"/>
  <c r="S252" i="4"/>
  <c r="R252" i="4"/>
  <c r="Q252" i="4"/>
  <c r="P252" i="4"/>
  <c r="J252" i="4"/>
  <c r="H252" i="4"/>
  <c r="C252" i="4"/>
  <c r="AD251" i="4"/>
  <c r="AB251" i="4"/>
  <c r="AA251" i="4"/>
  <c r="W251" i="4"/>
  <c r="V251" i="4"/>
  <c r="U251" i="4"/>
  <c r="T251" i="4"/>
  <c r="S251" i="4"/>
  <c r="R251" i="4"/>
  <c r="Q251" i="4"/>
  <c r="P251" i="4"/>
  <c r="J251" i="4"/>
  <c r="H251" i="4"/>
  <c r="C251" i="4"/>
  <c r="AD250" i="4"/>
  <c r="AB250" i="4"/>
  <c r="AA250" i="4"/>
  <c r="W250" i="4"/>
  <c r="V250" i="4"/>
  <c r="U250" i="4"/>
  <c r="T250" i="4"/>
  <c r="S250" i="4"/>
  <c r="R250" i="4"/>
  <c r="Q250" i="4"/>
  <c r="P250" i="4"/>
  <c r="J250" i="4"/>
  <c r="H250" i="4"/>
  <c r="C250" i="4"/>
  <c r="AD249" i="4"/>
  <c r="AB249" i="4"/>
  <c r="AA249" i="4"/>
  <c r="W249" i="4"/>
  <c r="V249" i="4"/>
  <c r="U249" i="4"/>
  <c r="T249" i="4"/>
  <c r="S249" i="4"/>
  <c r="R249" i="4"/>
  <c r="Q249" i="4"/>
  <c r="P249" i="4"/>
  <c r="J249" i="4"/>
  <c r="H249" i="4"/>
  <c r="C249" i="4"/>
  <c r="AD248" i="4"/>
  <c r="AB248" i="4"/>
  <c r="AA248" i="4"/>
  <c r="W248" i="4"/>
  <c r="V248" i="4"/>
  <c r="U248" i="4"/>
  <c r="T248" i="4"/>
  <c r="S248" i="4"/>
  <c r="R248" i="4"/>
  <c r="Q248" i="4"/>
  <c r="P248" i="4"/>
  <c r="J248" i="4"/>
  <c r="H248" i="4"/>
  <c r="C248" i="4"/>
  <c r="AD247" i="4"/>
  <c r="AB247" i="4"/>
  <c r="AA247" i="4"/>
  <c r="W247" i="4"/>
  <c r="V247" i="4"/>
  <c r="U247" i="4"/>
  <c r="T247" i="4"/>
  <c r="S247" i="4"/>
  <c r="R247" i="4"/>
  <c r="Q247" i="4"/>
  <c r="P247" i="4"/>
  <c r="J247" i="4"/>
  <c r="H247" i="4"/>
  <c r="C247" i="4"/>
  <c r="AD246" i="4"/>
  <c r="AB246" i="4"/>
  <c r="AA246" i="4"/>
  <c r="W246" i="4"/>
  <c r="V246" i="4"/>
  <c r="U246" i="4"/>
  <c r="T246" i="4"/>
  <c r="S246" i="4"/>
  <c r="R246" i="4"/>
  <c r="Q246" i="4"/>
  <c r="P246" i="4"/>
  <c r="J246" i="4"/>
  <c r="H246" i="4"/>
  <c r="C246" i="4"/>
  <c r="AD245" i="4"/>
  <c r="AB245" i="4"/>
  <c r="AA245" i="4"/>
  <c r="W245" i="4"/>
  <c r="V245" i="4"/>
  <c r="U245" i="4"/>
  <c r="T245" i="4"/>
  <c r="S245" i="4"/>
  <c r="R245" i="4"/>
  <c r="Q245" i="4"/>
  <c r="P245" i="4"/>
  <c r="J245" i="4"/>
  <c r="H245" i="4"/>
  <c r="C245" i="4"/>
  <c r="AD244" i="4"/>
  <c r="AB244" i="4"/>
  <c r="AA244" i="4"/>
  <c r="W244" i="4"/>
  <c r="V244" i="4"/>
  <c r="U244" i="4"/>
  <c r="T244" i="4"/>
  <c r="S244" i="4"/>
  <c r="R244" i="4"/>
  <c r="Q244" i="4"/>
  <c r="P244" i="4"/>
  <c r="J244" i="4"/>
  <c r="H244" i="4"/>
  <c r="C244" i="4"/>
  <c r="AD243" i="4"/>
  <c r="AB243" i="4"/>
  <c r="AA243" i="4"/>
  <c r="W243" i="4"/>
  <c r="V243" i="4"/>
  <c r="U243" i="4"/>
  <c r="T243" i="4"/>
  <c r="S243" i="4"/>
  <c r="R243" i="4"/>
  <c r="Q243" i="4"/>
  <c r="P243" i="4"/>
  <c r="J243" i="4"/>
  <c r="H243" i="4"/>
  <c r="C243" i="4"/>
  <c r="AD242" i="4"/>
  <c r="AB242" i="4"/>
  <c r="AA242" i="4"/>
  <c r="W242" i="4"/>
  <c r="V242" i="4"/>
  <c r="U242" i="4"/>
  <c r="T242" i="4"/>
  <c r="S242" i="4"/>
  <c r="R242" i="4"/>
  <c r="Q242" i="4"/>
  <c r="P242" i="4"/>
  <c r="J242" i="4"/>
  <c r="H242" i="4"/>
  <c r="C242" i="4"/>
  <c r="AD241" i="4"/>
  <c r="AB241" i="4"/>
  <c r="AA241" i="4"/>
  <c r="W241" i="4"/>
  <c r="V241" i="4"/>
  <c r="U241" i="4"/>
  <c r="T241" i="4"/>
  <c r="S241" i="4"/>
  <c r="R241" i="4"/>
  <c r="Q241" i="4"/>
  <c r="P241" i="4"/>
  <c r="J241" i="4"/>
  <c r="H241" i="4"/>
  <c r="C241" i="4"/>
  <c r="AD240" i="4"/>
  <c r="AB240" i="4"/>
  <c r="AA240" i="4"/>
  <c r="W240" i="4"/>
  <c r="V240" i="4"/>
  <c r="U240" i="4"/>
  <c r="T240" i="4"/>
  <c r="S240" i="4"/>
  <c r="R240" i="4"/>
  <c r="Q240" i="4"/>
  <c r="P240" i="4"/>
  <c r="J240" i="4"/>
  <c r="H240" i="4"/>
  <c r="C240" i="4"/>
  <c r="AD239" i="4"/>
  <c r="AB239" i="4"/>
  <c r="AA239" i="4"/>
  <c r="W239" i="4"/>
  <c r="V239" i="4"/>
  <c r="U239" i="4"/>
  <c r="T239" i="4"/>
  <c r="S239" i="4"/>
  <c r="R239" i="4"/>
  <c r="Q239" i="4"/>
  <c r="P239" i="4"/>
  <c r="J239" i="4"/>
  <c r="H239" i="4"/>
  <c r="C239" i="4"/>
  <c r="AD238" i="4"/>
  <c r="AB238" i="4"/>
  <c r="AA238" i="4"/>
  <c r="W238" i="4"/>
  <c r="V238" i="4"/>
  <c r="U238" i="4"/>
  <c r="T238" i="4"/>
  <c r="S238" i="4"/>
  <c r="R238" i="4"/>
  <c r="Q238" i="4"/>
  <c r="P238" i="4"/>
  <c r="J238" i="4"/>
  <c r="H238" i="4"/>
  <c r="C238" i="4"/>
  <c r="AD237" i="4"/>
  <c r="AB237" i="4"/>
  <c r="AA237" i="4"/>
  <c r="W237" i="4"/>
  <c r="V237" i="4"/>
  <c r="U237" i="4"/>
  <c r="T237" i="4"/>
  <c r="S237" i="4"/>
  <c r="R237" i="4"/>
  <c r="Q237" i="4"/>
  <c r="P237" i="4"/>
  <c r="J237" i="4"/>
  <c r="H237" i="4"/>
  <c r="C237" i="4"/>
  <c r="AD236" i="4"/>
  <c r="AB236" i="4"/>
  <c r="AA236" i="4"/>
  <c r="W236" i="4"/>
  <c r="V236" i="4"/>
  <c r="U236" i="4"/>
  <c r="T236" i="4"/>
  <c r="S236" i="4"/>
  <c r="R236" i="4"/>
  <c r="Q236" i="4"/>
  <c r="P236" i="4"/>
  <c r="J236" i="4"/>
  <c r="H236" i="4"/>
  <c r="C236" i="4"/>
  <c r="AD235" i="4"/>
  <c r="AB235" i="4"/>
  <c r="AA235" i="4"/>
  <c r="W235" i="4"/>
  <c r="V235" i="4"/>
  <c r="U235" i="4"/>
  <c r="T235" i="4"/>
  <c r="S235" i="4"/>
  <c r="R235" i="4"/>
  <c r="Q235" i="4"/>
  <c r="P235" i="4"/>
  <c r="J235" i="4"/>
  <c r="H235" i="4"/>
  <c r="C235" i="4"/>
  <c r="AD234" i="4"/>
  <c r="AB234" i="4"/>
  <c r="AA234" i="4"/>
  <c r="W234" i="4"/>
  <c r="V234" i="4"/>
  <c r="U234" i="4"/>
  <c r="T234" i="4"/>
  <c r="S234" i="4"/>
  <c r="R234" i="4"/>
  <c r="Q234" i="4"/>
  <c r="P234" i="4"/>
  <c r="J234" i="4"/>
  <c r="H234" i="4"/>
  <c r="C234" i="4"/>
  <c r="AD233" i="4"/>
  <c r="AB233" i="4"/>
  <c r="AA233" i="4"/>
  <c r="W233" i="4"/>
  <c r="V233" i="4"/>
  <c r="U233" i="4"/>
  <c r="T233" i="4"/>
  <c r="S233" i="4"/>
  <c r="R233" i="4"/>
  <c r="Q233" i="4"/>
  <c r="P233" i="4"/>
  <c r="J233" i="4"/>
  <c r="H233" i="4"/>
  <c r="C233" i="4"/>
  <c r="AD232" i="4"/>
  <c r="AB232" i="4"/>
  <c r="AA232" i="4"/>
  <c r="W232" i="4"/>
  <c r="V232" i="4"/>
  <c r="U232" i="4"/>
  <c r="T232" i="4"/>
  <c r="S232" i="4"/>
  <c r="R232" i="4"/>
  <c r="Q232" i="4"/>
  <c r="P232" i="4"/>
  <c r="J232" i="4"/>
  <c r="H232" i="4"/>
  <c r="C232" i="4"/>
  <c r="AD231" i="4"/>
  <c r="AB231" i="4"/>
  <c r="AA231" i="4"/>
  <c r="W231" i="4"/>
  <c r="V231" i="4"/>
  <c r="U231" i="4"/>
  <c r="T231" i="4"/>
  <c r="S231" i="4"/>
  <c r="R231" i="4"/>
  <c r="Q231" i="4"/>
  <c r="P231" i="4"/>
  <c r="J231" i="4"/>
  <c r="H231" i="4"/>
  <c r="C231" i="4"/>
  <c r="AD230" i="4"/>
  <c r="AB230" i="4"/>
  <c r="AA230" i="4"/>
  <c r="W230" i="4"/>
  <c r="V230" i="4"/>
  <c r="U230" i="4"/>
  <c r="T230" i="4"/>
  <c r="S230" i="4"/>
  <c r="R230" i="4"/>
  <c r="Q230" i="4"/>
  <c r="P230" i="4"/>
  <c r="J230" i="4"/>
  <c r="H230" i="4"/>
  <c r="C230" i="4"/>
  <c r="AD229" i="4"/>
  <c r="AB229" i="4"/>
  <c r="AA229" i="4"/>
  <c r="W229" i="4"/>
  <c r="V229" i="4"/>
  <c r="U229" i="4"/>
  <c r="T229" i="4"/>
  <c r="S229" i="4"/>
  <c r="R229" i="4"/>
  <c r="Q229" i="4"/>
  <c r="P229" i="4"/>
  <c r="J229" i="4"/>
  <c r="H229" i="4"/>
  <c r="C229" i="4"/>
  <c r="AD228" i="4"/>
  <c r="AB228" i="4"/>
  <c r="AA228" i="4"/>
  <c r="W228" i="4"/>
  <c r="V228" i="4"/>
  <c r="U228" i="4"/>
  <c r="T228" i="4"/>
  <c r="S228" i="4"/>
  <c r="R228" i="4"/>
  <c r="Q228" i="4"/>
  <c r="P228" i="4"/>
  <c r="J228" i="4"/>
  <c r="H228" i="4"/>
  <c r="C228" i="4"/>
  <c r="AD227" i="4"/>
  <c r="AB227" i="4"/>
  <c r="AA227" i="4"/>
  <c r="W227" i="4"/>
  <c r="V227" i="4"/>
  <c r="U227" i="4"/>
  <c r="T227" i="4"/>
  <c r="S227" i="4"/>
  <c r="R227" i="4"/>
  <c r="Q227" i="4"/>
  <c r="P227" i="4"/>
  <c r="J227" i="4"/>
  <c r="H227" i="4"/>
  <c r="C227" i="4"/>
  <c r="AD226" i="4"/>
  <c r="AB226" i="4"/>
  <c r="AA226" i="4"/>
  <c r="W226" i="4"/>
  <c r="V226" i="4"/>
  <c r="U226" i="4"/>
  <c r="T226" i="4"/>
  <c r="S226" i="4"/>
  <c r="R226" i="4"/>
  <c r="Q226" i="4"/>
  <c r="P226" i="4"/>
  <c r="J226" i="4"/>
  <c r="H226" i="4"/>
  <c r="C226" i="4"/>
  <c r="AD225" i="4"/>
  <c r="AB225" i="4"/>
  <c r="AA225" i="4"/>
  <c r="W225" i="4"/>
  <c r="V225" i="4"/>
  <c r="U225" i="4"/>
  <c r="T225" i="4"/>
  <c r="S225" i="4"/>
  <c r="R225" i="4"/>
  <c r="Q225" i="4"/>
  <c r="P225" i="4"/>
  <c r="J225" i="4"/>
  <c r="H225" i="4"/>
  <c r="C225" i="4"/>
  <c r="AD224" i="4"/>
  <c r="AB224" i="4"/>
  <c r="AA224" i="4"/>
  <c r="W224" i="4"/>
  <c r="V224" i="4"/>
  <c r="U224" i="4"/>
  <c r="T224" i="4"/>
  <c r="S224" i="4"/>
  <c r="R224" i="4"/>
  <c r="Q224" i="4"/>
  <c r="P224" i="4"/>
  <c r="J224" i="4"/>
  <c r="H224" i="4"/>
  <c r="C224" i="4"/>
  <c r="AD223" i="4"/>
  <c r="AB223" i="4"/>
  <c r="AA223" i="4"/>
  <c r="W223" i="4"/>
  <c r="V223" i="4"/>
  <c r="U223" i="4"/>
  <c r="T223" i="4"/>
  <c r="S223" i="4"/>
  <c r="R223" i="4"/>
  <c r="Q223" i="4"/>
  <c r="P223" i="4"/>
  <c r="J223" i="4"/>
  <c r="H223" i="4"/>
  <c r="C223" i="4"/>
  <c r="AD222" i="4"/>
  <c r="AB222" i="4"/>
  <c r="AA222" i="4"/>
  <c r="W222" i="4"/>
  <c r="V222" i="4"/>
  <c r="U222" i="4"/>
  <c r="T222" i="4"/>
  <c r="S222" i="4"/>
  <c r="R222" i="4"/>
  <c r="Q222" i="4"/>
  <c r="P222" i="4"/>
  <c r="J222" i="4"/>
  <c r="H222" i="4"/>
  <c r="C222" i="4"/>
  <c r="AD221" i="4"/>
  <c r="AB221" i="4"/>
  <c r="AA221" i="4"/>
  <c r="W221" i="4"/>
  <c r="V221" i="4"/>
  <c r="U221" i="4"/>
  <c r="T221" i="4"/>
  <c r="S221" i="4"/>
  <c r="R221" i="4"/>
  <c r="Q221" i="4"/>
  <c r="P221" i="4"/>
  <c r="J221" i="4"/>
  <c r="H221" i="4"/>
  <c r="C221" i="4"/>
  <c r="AD220" i="4"/>
  <c r="AB220" i="4"/>
  <c r="AA220" i="4"/>
  <c r="W220" i="4"/>
  <c r="V220" i="4"/>
  <c r="U220" i="4"/>
  <c r="T220" i="4"/>
  <c r="S220" i="4"/>
  <c r="R220" i="4"/>
  <c r="Q220" i="4"/>
  <c r="P220" i="4"/>
  <c r="J220" i="4"/>
  <c r="H220" i="4"/>
  <c r="C220" i="4"/>
  <c r="AD219" i="4"/>
  <c r="AB219" i="4"/>
  <c r="AA219" i="4"/>
  <c r="W219" i="4"/>
  <c r="V219" i="4"/>
  <c r="U219" i="4"/>
  <c r="T219" i="4"/>
  <c r="S219" i="4"/>
  <c r="R219" i="4"/>
  <c r="Q219" i="4"/>
  <c r="P219" i="4"/>
  <c r="J219" i="4"/>
  <c r="H219" i="4"/>
  <c r="C219" i="4"/>
  <c r="AD218" i="4"/>
  <c r="AB218" i="4"/>
  <c r="AA218" i="4"/>
  <c r="W218" i="4"/>
  <c r="V218" i="4"/>
  <c r="U218" i="4"/>
  <c r="T218" i="4"/>
  <c r="S218" i="4"/>
  <c r="R218" i="4"/>
  <c r="Q218" i="4"/>
  <c r="P218" i="4"/>
  <c r="J218" i="4"/>
  <c r="H218" i="4"/>
  <c r="C218" i="4"/>
  <c r="AD217" i="4"/>
  <c r="AB217" i="4"/>
  <c r="AA217" i="4"/>
  <c r="W217" i="4"/>
  <c r="V217" i="4"/>
  <c r="U217" i="4"/>
  <c r="T217" i="4"/>
  <c r="S217" i="4"/>
  <c r="R217" i="4"/>
  <c r="Q217" i="4"/>
  <c r="P217" i="4"/>
  <c r="J217" i="4"/>
  <c r="H217" i="4"/>
  <c r="C217" i="4"/>
  <c r="AD216" i="4"/>
  <c r="AB216" i="4"/>
  <c r="AA216" i="4"/>
  <c r="W216" i="4"/>
  <c r="V216" i="4"/>
  <c r="U216" i="4"/>
  <c r="T216" i="4"/>
  <c r="S216" i="4"/>
  <c r="R216" i="4"/>
  <c r="Q216" i="4"/>
  <c r="P216" i="4"/>
  <c r="J216" i="4"/>
  <c r="H216" i="4"/>
  <c r="C216" i="4"/>
  <c r="AD215" i="4"/>
  <c r="AB215" i="4"/>
  <c r="AA215" i="4"/>
  <c r="W215" i="4"/>
  <c r="V215" i="4"/>
  <c r="U215" i="4"/>
  <c r="T215" i="4"/>
  <c r="S215" i="4"/>
  <c r="R215" i="4"/>
  <c r="Q215" i="4"/>
  <c r="P215" i="4"/>
  <c r="J215" i="4"/>
  <c r="H215" i="4"/>
  <c r="C215" i="4"/>
  <c r="AD214" i="4"/>
  <c r="AB214" i="4"/>
  <c r="AA214" i="4"/>
  <c r="W214" i="4"/>
  <c r="V214" i="4"/>
  <c r="U214" i="4"/>
  <c r="T214" i="4"/>
  <c r="S214" i="4"/>
  <c r="R214" i="4"/>
  <c r="Q214" i="4"/>
  <c r="P214" i="4"/>
  <c r="J214" i="4"/>
  <c r="H214" i="4"/>
  <c r="C214" i="4"/>
  <c r="AD213" i="4"/>
  <c r="AB213" i="4"/>
  <c r="AA213" i="4"/>
  <c r="W213" i="4"/>
  <c r="V213" i="4"/>
  <c r="U213" i="4"/>
  <c r="T213" i="4"/>
  <c r="S213" i="4"/>
  <c r="R213" i="4"/>
  <c r="Q213" i="4"/>
  <c r="P213" i="4"/>
  <c r="J213" i="4"/>
  <c r="H213" i="4"/>
  <c r="C213" i="4"/>
  <c r="AD212" i="4"/>
  <c r="AB212" i="4"/>
  <c r="AA212" i="4"/>
  <c r="W212" i="4"/>
  <c r="V212" i="4"/>
  <c r="U212" i="4"/>
  <c r="T212" i="4"/>
  <c r="S212" i="4"/>
  <c r="R212" i="4"/>
  <c r="Q212" i="4"/>
  <c r="P212" i="4"/>
  <c r="J212" i="4"/>
  <c r="H212" i="4"/>
  <c r="C212" i="4"/>
  <c r="AD211" i="4"/>
  <c r="AB211" i="4"/>
  <c r="AA211" i="4"/>
  <c r="W211" i="4"/>
  <c r="V211" i="4"/>
  <c r="U211" i="4"/>
  <c r="T211" i="4"/>
  <c r="S211" i="4"/>
  <c r="R211" i="4"/>
  <c r="Q211" i="4"/>
  <c r="P211" i="4"/>
  <c r="J211" i="4"/>
  <c r="H211" i="4"/>
  <c r="C211" i="4"/>
  <c r="AD210" i="4"/>
  <c r="AB210" i="4"/>
  <c r="AA210" i="4"/>
  <c r="W210" i="4"/>
  <c r="V210" i="4"/>
  <c r="U210" i="4"/>
  <c r="T210" i="4"/>
  <c r="S210" i="4"/>
  <c r="R210" i="4"/>
  <c r="Q210" i="4"/>
  <c r="P210" i="4"/>
  <c r="J210" i="4"/>
  <c r="H210" i="4"/>
  <c r="C210" i="4"/>
  <c r="AD209" i="4"/>
  <c r="AB209" i="4"/>
  <c r="AA209" i="4"/>
  <c r="W209" i="4"/>
  <c r="V209" i="4"/>
  <c r="U209" i="4"/>
  <c r="T209" i="4"/>
  <c r="S209" i="4"/>
  <c r="R209" i="4"/>
  <c r="Q209" i="4"/>
  <c r="P209" i="4"/>
  <c r="J209" i="4"/>
  <c r="H209" i="4"/>
  <c r="C209" i="4"/>
  <c r="AD208" i="4"/>
  <c r="AB208" i="4"/>
  <c r="AA208" i="4"/>
  <c r="W208" i="4"/>
  <c r="V208" i="4"/>
  <c r="U208" i="4"/>
  <c r="T208" i="4"/>
  <c r="S208" i="4"/>
  <c r="R208" i="4"/>
  <c r="Q208" i="4"/>
  <c r="P208" i="4"/>
  <c r="J208" i="4"/>
  <c r="H208" i="4"/>
  <c r="C208" i="4"/>
  <c r="AD207" i="4"/>
  <c r="AB207" i="4"/>
  <c r="AA207" i="4"/>
  <c r="W207" i="4"/>
  <c r="V207" i="4"/>
  <c r="U207" i="4"/>
  <c r="T207" i="4"/>
  <c r="S207" i="4"/>
  <c r="R207" i="4"/>
  <c r="Q207" i="4"/>
  <c r="P207" i="4"/>
  <c r="J207" i="4"/>
  <c r="H207" i="4"/>
  <c r="C207" i="4"/>
  <c r="AD206" i="4"/>
  <c r="AB206" i="4"/>
  <c r="AA206" i="4"/>
  <c r="W206" i="4"/>
  <c r="V206" i="4"/>
  <c r="U206" i="4"/>
  <c r="T206" i="4"/>
  <c r="S206" i="4"/>
  <c r="R206" i="4"/>
  <c r="Q206" i="4"/>
  <c r="P206" i="4"/>
  <c r="J206" i="4"/>
  <c r="H206" i="4"/>
  <c r="C206" i="4"/>
  <c r="AD205" i="4"/>
  <c r="AB205" i="4"/>
  <c r="AA205" i="4"/>
  <c r="W205" i="4"/>
  <c r="V205" i="4"/>
  <c r="U205" i="4"/>
  <c r="T205" i="4"/>
  <c r="S205" i="4"/>
  <c r="R205" i="4"/>
  <c r="Q205" i="4"/>
  <c r="P205" i="4"/>
  <c r="J205" i="4"/>
  <c r="H205" i="4"/>
  <c r="C205" i="4"/>
  <c r="AD204" i="4"/>
  <c r="AB204" i="4"/>
  <c r="AA204" i="4"/>
  <c r="W204" i="4"/>
  <c r="V204" i="4"/>
  <c r="U204" i="4"/>
  <c r="T204" i="4"/>
  <c r="S204" i="4"/>
  <c r="R204" i="4"/>
  <c r="Q204" i="4"/>
  <c r="P204" i="4"/>
  <c r="J204" i="4"/>
  <c r="H204" i="4"/>
  <c r="C204" i="4"/>
  <c r="AD203" i="4"/>
  <c r="AB203" i="4"/>
  <c r="AA203" i="4"/>
  <c r="W203" i="4"/>
  <c r="V203" i="4"/>
  <c r="U203" i="4"/>
  <c r="T203" i="4"/>
  <c r="S203" i="4"/>
  <c r="R203" i="4"/>
  <c r="Q203" i="4"/>
  <c r="P203" i="4"/>
  <c r="J203" i="4"/>
  <c r="H203" i="4"/>
  <c r="C203" i="4"/>
  <c r="AD202" i="4"/>
  <c r="AB202" i="4"/>
  <c r="AA202" i="4"/>
  <c r="W202" i="4"/>
  <c r="V202" i="4"/>
  <c r="U202" i="4"/>
  <c r="T202" i="4"/>
  <c r="S202" i="4"/>
  <c r="R202" i="4"/>
  <c r="Q202" i="4"/>
  <c r="P202" i="4"/>
  <c r="J202" i="4"/>
  <c r="H202" i="4"/>
  <c r="C202" i="4"/>
  <c r="AD201" i="4"/>
  <c r="AB201" i="4"/>
  <c r="AA201" i="4"/>
  <c r="W201" i="4"/>
  <c r="V201" i="4"/>
  <c r="U201" i="4"/>
  <c r="T201" i="4"/>
  <c r="S201" i="4"/>
  <c r="R201" i="4"/>
  <c r="Q201" i="4"/>
  <c r="P201" i="4"/>
  <c r="J201" i="4"/>
  <c r="H201" i="4"/>
  <c r="C201" i="4"/>
  <c r="AD200" i="4"/>
  <c r="AB200" i="4"/>
  <c r="AA200" i="4"/>
  <c r="W200" i="4"/>
  <c r="V200" i="4"/>
  <c r="U200" i="4"/>
  <c r="T200" i="4"/>
  <c r="S200" i="4"/>
  <c r="R200" i="4"/>
  <c r="Q200" i="4"/>
  <c r="P200" i="4"/>
  <c r="J200" i="4"/>
  <c r="H200" i="4"/>
  <c r="C200" i="4"/>
  <c r="AD199" i="4"/>
  <c r="AB199" i="4"/>
  <c r="AA199" i="4"/>
  <c r="W199" i="4"/>
  <c r="V199" i="4"/>
  <c r="U199" i="4"/>
  <c r="T199" i="4"/>
  <c r="S199" i="4"/>
  <c r="R199" i="4"/>
  <c r="Q199" i="4"/>
  <c r="P199" i="4"/>
  <c r="J199" i="4"/>
  <c r="H199" i="4"/>
  <c r="C199" i="4"/>
  <c r="AD198" i="4"/>
  <c r="AB198" i="4"/>
  <c r="AA198" i="4"/>
  <c r="W198" i="4"/>
  <c r="V198" i="4"/>
  <c r="U198" i="4"/>
  <c r="T198" i="4"/>
  <c r="S198" i="4"/>
  <c r="R198" i="4"/>
  <c r="Q198" i="4"/>
  <c r="P198" i="4"/>
  <c r="J198" i="4"/>
  <c r="H198" i="4"/>
  <c r="C198" i="4"/>
  <c r="AD197" i="4"/>
  <c r="AB197" i="4"/>
  <c r="AA197" i="4"/>
  <c r="W197" i="4"/>
  <c r="V197" i="4"/>
  <c r="U197" i="4"/>
  <c r="T197" i="4"/>
  <c r="S197" i="4"/>
  <c r="R197" i="4"/>
  <c r="Q197" i="4"/>
  <c r="P197" i="4"/>
  <c r="J197" i="4"/>
  <c r="H197" i="4"/>
  <c r="C197" i="4"/>
  <c r="AD196" i="4"/>
  <c r="AB196" i="4"/>
  <c r="AA196" i="4"/>
  <c r="W196" i="4"/>
  <c r="V196" i="4"/>
  <c r="U196" i="4"/>
  <c r="T196" i="4"/>
  <c r="S196" i="4"/>
  <c r="R196" i="4"/>
  <c r="Q196" i="4"/>
  <c r="P196" i="4"/>
  <c r="J196" i="4"/>
  <c r="H196" i="4"/>
  <c r="C196" i="4"/>
  <c r="AD195" i="4"/>
  <c r="AB195" i="4"/>
  <c r="AA195" i="4"/>
  <c r="W195" i="4"/>
  <c r="V195" i="4"/>
  <c r="U195" i="4"/>
  <c r="T195" i="4"/>
  <c r="S195" i="4"/>
  <c r="R195" i="4"/>
  <c r="Q195" i="4"/>
  <c r="P195" i="4"/>
  <c r="J195" i="4"/>
  <c r="H195" i="4"/>
  <c r="C195" i="4"/>
  <c r="AD194" i="4"/>
  <c r="AB194" i="4"/>
  <c r="AA194" i="4"/>
  <c r="W194" i="4"/>
  <c r="V194" i="4"/>
  <c r="U194" i="4"/>
  <c r="T194" i="4"/>
  <c r="S194" i="4"/>
  <c r="R194" i="4"/>
  <c r="Q194" i="4"/>
  <c r="P194" i="4"/>
  <c r="J194" i="4"/>
  <c r="H194" i="4"/>
  <c r="C194" i="4"/>
  <c r="AD193" i="4"/>
  <c r="AB193" i="4"/>
  <c r="AA193" i="4"/>
  <c r="W193" i="4"/>
  <c r="V193" i="4"/>
  <c r="U193" i="4"/>
  <c r="T193" i="4"/>
  <c r="S193" i="4"/>
  <c r="R193" i="4"/>
  <c r="Q193" i="4"/>
  <c r="P193" i="4"/>
  <c r="J193" i="4"/>
  <c r="H193" i="4"/>
  <c r="C193" i="4"/>
  <c r="AD192" i="4"/>
  <c r="AB192" i="4"/>
  <c r="AA192" i="4"/>
  <c r="W192" i="4"/>
  <c r="V192" i="4"/>
  <c r="U192" i="4"/>
  <c r="T192" i="4"/>
  <c r="S192" i="4"/>
  <c r="R192" i="4"/>
  <c r="Q192" i="4"/>
  <c r="P192" i="4"/>
  <c r="J192" i="4"/>
  <c r="H192" i="4"/>
  <c r="C192" i="4"/>
  <c r="AD191" i="4"/>
  <c r="AB191" i="4"/>
  <c r="AA191" i="4"/>
  <c r="W191" i="4"/>
  <c r="V191" i="4"/>
  <c r="U191" i="4"/>
  <c r="T191" i="4"/>
  <c r="S191" i="4"/>
  <c r="R191" i="4"/>
  <c r="Q191" i="4"/>
  <c r="P191" i="4"/>
  <c r="J191" i="4"/>
  <c r="H191" i="4"/>
  <c r="C191" i="4"/>
  <c r="AD190" i="4"/>
  <c r="AB190" i="4"/>
  <c r="AA190" i="4"/>
  <c r="W190" i="4"/>
  <c r="V190" i="4"/>
  <c r="U190" i="4"/>
  <c r="T190" i="4"/>
  <c r="S190" i="4"/>
  <c r="R190" i="4"/>
  <c r="Q190" i="4"/>
  <c r="P190" i="4"/>
  <c r="J190" i="4"/>
  <c r="H190" i="4"/>
  <c r="C190" i="4"/>
  <c r="AD189" i="4"/>
  <c r="AB189" i="4"/>
  <c r="AA189" i="4"/>
  <c r="W189" i="4"/>
  <c r="V189" i="4"/>
  <c r="U189" i="4"/>
  <c r="T189" i="4"/>
  <c r="S189" i="4"/>
  <c r="R189" i="4"/>
  <c r="Q189" i="4"/>
  <c r="P189" i="4"/>
  <c r="J189" i="4"/>
  <c r="H189" i="4"/>
  <c r="C189" i="4"/>
  <c r="AD188" i="4"/>
  <c r="AB188" i="4"/>
  <c r="AA188" i="4"/>
  <c r="W188" i="4"/>
  <c r="V188" i="4"/>
  <c r="U188" i="4"/>
  <c r="T188" i="4"/>
  <c r="S188" i="4"/>
  <c r="R188" i="4"/>
  <c r="Q188" i="4"/>
  <c r="P188" i="4"/>
  <c r="J188" i="4"/>
  <c r="H188" i="4"/>
  <c r="C188" i="4"/>
  <c r="AD187" i="4"/>
  <c r="AB187" i="4"/>
  <c r="AA187" i="4"/>
  <c r="W187" i="4"/>
  <c r="V187" i="4"/>
  <c r="U187" i="4"/>
  <c r="T187" i="4"/>
  <c r="S187" i="4"/>
  <c r="R187" i="4"/>
  <c r="Q187" i="4"/>
  <c r="P187" i="4"/>
  <c r="J187" i="4"/>
  <c r="H187" i="4"/>
  <c r="C187" i="4"/>
  <c r="AD186" i="4"/>
  <c r="AB186" i="4"/>
  <c r="AA186" i="4"/>
  <c r="W186" i="4"/>
  <c r="V186" i="4"/>
  <c r="U186" i="4"/>
  <c r="T186" i="4"/>
  <c r="S186" i="4"/>
  <c r="R186" i="4"/>
  <c r="Q186" i="4"/>
  <c r="P186" i="4"/>
  <c r="J186" i="4"/>
  <c r="H186" i="4"/>
  <c r="C186" i="4"/>
  <c r="AD185" i="4"/>
  <c r="AB185" i="4"/>
  <c r="AA185" i="4"/>
  <c r="W185" i="4"/>
  <c r="V185" i="4"/>
  <c r="U185" i="4"/>
  <c r="T185" i="4"/>
  <c r="S185" i="4"/>
  <c r="R185" i="4"/>
  <c r="Q185" i="4"/>
  <c r="P185" i="4"/>
  <c r="J185" i="4"/>
  <c r="H185" i="4"/>
  <c r="C185" i="4"/>
  <c r="AD184" i="4"/>
  <c r="AB184" i="4"/>
  <c r="AA184" i="4"/>
  <c r="W184" i="4"/>
  <c r="V184" i="4"/>
  <c r="U184" i="4"/>
  <c r="T184" i="4"/>
  <c r="S184" i="4"/>
  <c r="R184" i="4"/>
  <c r="Q184" i="4"/>
  <c r="P184" i="4"/>
  <c r="J184" i="4"/>
  <c r="H184" i="4"/>
  <c r="C184" i="4"/>
  <c r="AD183" i="4"/>
  <c r="AB183" i="4"/>
  <c r="AA183" i="4"/>
  <c r="W183" i="4"/>
  <c r="V183" i="4"/>
  <c r="U183" i="4"/>
  <c r="T183" i="4"/>
  <c r="S183" i="4"/>
  <c r="R183" i="4"/>
  <c r="Q183" i="4"/>
  <c r="P183" i="4"/>
  <c r="J183" i="4"/>
  <c r="H183" i="4"/>
  <c r="C183" i="4"/>
  <c r="AD182" i="4"/>
  <c r="AB182" i="4"/>
  <c r="AA182" i="4"/>
  <c r="W182" i="4"/>
  <c r="V182" i="4"/>
  <c r="U182" i="4"/>
  <c r="T182" i="4"/>
  <c r="S182" i="4"/>
  <c r="R182" i="4"/>
  <c r="Q182" i="4"/>
  <c r="P182" i="4"/>
  <c r="J182" i="4"/>
  <c r="H182" i="4"/>
  <c r="C182" i="4"/>
  <c r="AD181" i="4"/>
  <c r="AB181" i="4"/>
  <c r="AA181" i="4"/>
  <c r="W181" i="4"/>
  <c r="V181" i="4"/>
  <c r="U181" i="4"/>
  <c r="T181" i="4"/>
  <c r="S181" i="4"/>
  <c r="R181" i="4"/>
  <c r="Q181" i="4"/>
  <c r="P181" i="4"/>
  <c r="J181" i="4"/>
  <c r="H181" i="4"/>
  <c r="C181" i="4"/>
  <c r="AD180" i="4"/>
  <c r="AB180" i="4"/>
  <c r="AA180" i="4"/>
  <c r="W180" i="4"/>
  <c r="V180" i="4"/>
  <c r="U180" i="4"/>
  <c r="T180" i="4"/>
  <c r="S180" i="4"/>
  <c r="R180" i="4"/>
  <c r="Q180" i="4"/>
  <c r="P180" i="4"/>
  <c r="J180" i="4"/>
  <c r="H180" i="4"/>
  <c r="C180" i="4"/>
  <c r="AD179" i="4"/>
  <c r="AB179" i="4"/>
  <c r="AA179" i="4"/>
  <c r="W179" i="4"/>
  <c r="V179" i="4"/>
  <c r="U179" i="4"/>
  <c r="T179" i="4"/>
  <c r="S179" i="4"/>
  <c r="R179" i="4"/>
  <c r="Q179" i="4"/>
  <c r="P179" i="4"/>
  <c r="J179" i="4"/>
  <c r="H179" i="4"/>
  <c r="C179" i="4"/>
  <c r="AD178" i="4"/>
  <c r="AB178" i="4"/>
  <c r="AA178" i="4"/>
  <c r="W178" i="4"/>
  <c r="V178" i="4"/>
  <c r="U178" i="4"/>
  <c r="T178" i="4"/>
  <c r="S178" i="4"/>
  <c r="R178" i="4"/>
  <c r="Q178" i="4"/>
  <c r="P178" i="4"/>
  <c r="J178" i="4"/>
  <c r="H178" i="4"/>
  <c r="C178" i="4"/>
  <c r="AD177" i="4"/>
  <c r="AB177" i="4"/>
  <c r="AA177" i="4"/>
  <c r="W177" i="4"/>
  <c r="V177" i="4"/>
  <c r="U177" i="4"/>
  <c r="T177" i="4"/>
  <c r="S177" i="4"/>
  <c r="R177" i="4"/>
  <c r="Q177" i="4"/>
  <c r="P177" i="4"/>
  <c r="J177" i="4"/>
  <c r="H177" i="4"/>
  <c r="C177" i="4"/>
  <c r="AD176" i="4"/>
  <c r="AB176" i="4"/>
  <c r="AA176" i="4"/>
  <c r="W176" i="4"/>
  <c r="V176" i="4"/>
  <c r="U176" i="4"/>
  <c r="T176" i="4"/>
  <c r="S176" i="4"/>
  <c r="R176" i="4"/>
  <c r="Q176" i="4"/>
  <c r="P176" i="4"/>
  <c r="J176" i="4"/>
  <c r="H176" i="4"/>
  <c r="C176" i="4"/>
  <c r="AD175" i="4"/>
  <c r="AB175" i="4"/>
  <c r="AA175" i="4"/>
  <c r="W175" i="4"/>
  <c r="V175" i="4"/>
  <c r="U175" i="4"/>
  <c r="T175" i="4"/>
  <c r="S175" i="4"/>
  <c r="R175" i="4"/>
  <c r="Q175" i="4"/>
  <c r="P175" i="4"/>
  <c r="J175" i="4"/>
  <c r="H175" i="4"/>
  <c r="C175" i="4"/>
  <c r="AD174" i="4"/>
  <c r="AB174" i="4"/>
  <c r="AA174" i="4"/>
  <c r="W174" i="4"/>
  <c r="V174" i="4"/>
  <c r="U174" i="4"/>
  <c r="T174" i="4"/>
  <c r="S174" i="4"/>
  <c r="R174" i="4"/>
  <c r="Q174" i="4"/>
  <c r="P174" i="4"/>
  <c r="J174" i="4"/>
  <c r="H174" i="4"/>
  <c r="C174" i="4"/>
  <c r="AD173" i="4"/>
  <c r="AB173" i="4"/>
  <c r="AA173" i="4"/>
  <c r="W173" i="4"/>
  <c r="V173" i="4"/>
  <c r="U173" i="4"/>
  <c r="T173" i="4"/>
  <c r="S173" i="4"/>
  <c r="R173" i="4"/>
  <c r="Q173" i="4"/>
  <c r="P173" i="4"/>
  <c r="J173" i="4"/>
  <c r="H173" i="4"/>
  <c r="C173" i="4"/>
  <c r="AD172" i="4"/>
  <c r="AB172" i="4"/>
  <c r="AA172" i="4"/>
  <c r="W172" i="4"/>
  <c r="V172" i="4"/>
  <c r="U172" i="4"/>
  <c r="T172" i="4"/>
  <c r="S172" i="4"/>
  <c r="R172" i="4"/>
  <c r="Q172" i="4"/>
  <c r="P172" i="4"/>
  <c r="J172" i="4"/>
  <c r="H172" i="4"/>
  <c r="C172" i="4"/>
  <c r="AD171" i="4"/>
  <c r="AB171" i="4"/>
  <c r="AA171" i="4"/>
  <c r="W171" i="4"/>
  <c r="V171" i="4"/>
  <c r="U171" i="4"/>
  <c r="T171" i="4"/>
  <c r="S171" i="4"/>
  <c r="R171" i="4"/>
  <c r="Q171" i="4"/>
  <c r="P171" i="4"/>
  <c r="J171" i="4"/>
  <c r="H171" i="4"/>
  <c r="C171" i="4"/>
  <c r="AD170" i="4"/>
  <c r="AB170" i="4"/>
  <c r="AA170" i="4"/>
  <c r="W170" i="4"/>
  <c r="V170" i="4"/>
  <c r="U170" i="4"/>
  <c r="T170" i="4"/>
  <c r="S170" i="4"/>
  <c r="R170" i="4"/>
  <c r="Q170" i="4"/>
  <c r="P170" i="4"/>
  <c r="J170" i="4"/>
  <c r="H170" i="4"/>
  <c r="C170" i="4"/>
  <c r="AD169" i="4"/>
  <c r="AB169" i="4"/>
  <c r="AA169" i="4"/>
  <c r="W169" i="4"/>
  <c r="V169" i="4"/>
  <c r="U169" i="4"/>
  <c r="T169" i="4"/>
  <c r="S169" i="4"/>
  <c r="R169" i="4"/>
  <c r="Q169" i="4"/>
  <c r="P169" i="4"/>
  <c r="J169" i="4"/>
  <c r="H169" i="4"/>
  <c r="C169" i="4"/>
  <c r="AD168" i="4"/>
  <c r="AB168" i="4"/>
  <c r="AA168" i="4"/>
  <c r="W168" i="4"/>
  <c r="V168" i="4"/>
  <c r="U168" i="4"/>
  <c r="T168" i="4"/>
  <c r="S168" i="4"/>
  <c r="R168" i="4"/>
  <c r="Q168" i="4"/>
  <c r="P168" i="4"/>
  <c r="J168" i="4"/>
  <c r="H168" i="4"/>
  <c r="C168" i="4"/>
  <c r="AD167" i="4"/>
  <c r="AB167" i="4"/>
  <c r="AA167" i="4"/>
  <c r="W167" i="4"/>
  <c r="V167" i="4"/>
  <c r="U167" i="4"/>
  <c r="T167" i="4"/>
  <c r="S167" i="4"/>
  <c r="R167" i="4"/>
  <c r="Q167" i="4"/>
  <c r="P167" i="4"/>
  <c r="J167" i="4"/>
  <c r="H167" i="4"/>
  <c r="C167" i="4"/>
  <c r="AD166" i="4"/>
  <c r="AB166" i="4"/>
  <c r="AA166" i="4"/>
  <c r="W166" i="4"/>
  <c r="V166" i="4"/>
  <c r="U166" i="4"/>
  <c r="T166" i="4"/>
  <c r="S166" i="4"/>
  <c r="R166" i="4"/>
  <c r="Q166" i="4"/>
  <c r="P166" i="4"/>
  <c r="J166" i="4"/>
  <c r="H166" i="4"/>
  <c r="C166" i="4"/>
  <c r="AD165" i="4"/>
  <c r="AB165" i="4"/>
  <c r="AA165" i="4"/>
  <c r="W165" i="4"/>
  <c r="V165" i="4"/>
  <c r="U165" i="4"/>
  <c r="T165" i="4"/>
  <c r="S165" i="4"/>
  <c r="R165" i="4"/>
  <c r="Q165" i="4"/>
  <c r="P165" i="4"/>
  <c r="J165" i="4"/>
  <c r="H165" i="4"/>
  <c r="C165" i="4"/>
  <c r="AD164" i="4"/>
  <c r="AB164" i="4"/>
  <c r="AA164" i="4"/>
  <c r="W164" i="4"/>
  <c r="V164" i="4"/>
  <c r="U164" i="4"/>
  <c r="T164" i="4"/>
  <c r="S164" i="4"/>
  <c r="R164" i="4"/>
  <c r="Q164" i="4"/>
  <c r="P164" i="4"/>
  <c r="J164" i="4"/>
  <c r="H164" i="4"/>
  <c r="C164" i="4"/>
  <c r="AD163" i="4"/>
  <c r="AB163" i="4"/>
  <c r="AA163" i="4"/>
  <c r="W163" i="4"/>
  <c r="V163" i="4"/>
  <c r="U163" i="4"/>
  <c r="T163" i="4"/>
  <c r="S163" i="4"/>
  <c r="R163" i="4"/>
  <c r="Q163" i="4"/>
  <c r="P163" i="4"/>
  <c r="J163" i="4"/>
  <c r="H163" i="4"/>
  <c r="C163" i="4"/>
  <c r="AD162" i="4"/>
  <c r="AB162" i="4"/>
  <c r="AA162" i="4"/>
  <c r="W162" i="4"/>
  <c r="V162" i="4"/>
  <c r="U162" i="4"/>
  <c r="T162" i="4"/>
  <c r="S162" i="4"/>
  <c r="R162" i="4"/>
  <c r="Q162" i="4"/>
  <c r="P162" i="4"/>
  <c r="J162" i="4"/>
  <c r="H162" i="4"/>
  <c r="C162" i="4"/>
  <c r="AD161" i="4"/>
  <c r="AB161" i="4"/>
  <c r="AA161" i="4"/>
  <c r="W161" i="4"/>
  <c r="V161" i="4"/>
  <c r="U161" i="4"/>
  <c r="T161" i="4"/>
  <c r="S161" i="4"/>
  <c r="R161" i="4"/>
  <c r="Q161" i="4"/>
  <c r="P161" i="4"/>
  <c r="J161" i="4"/>
  <c r="H161" i="4"/>
  <c r="C161" i="4"/>
  <c r="AD160" i="4"/>
  <c r="AB160" i="4"/>
  <c r="AA160" i="4"/>
  <c r="W160" i="4"/>
  <c r="V160" i="4"/>
  <c r="U160" i="4"/>
  <c r="T160" i="4"/>
  <c r="S160" i="4"/>
  <c r="R160" i="4"/>
  <c r="Q160" i="4"/>
  <c r="P160" i="4"/>
  <c r="J160" i="4"/>
  <c r="H160" i="4"/>
  <c r="C160" i="4"/>
  <c r="AD159" i="4"/>
  <c r="AB159" i="4"/>
  <c r="AA159" i="4"/>
  <c r="W159" i="4"/>
  <c r="V159" i="4"/>
  <c r="U159" i="4"/>
  <c r="T159" i="4"/>
  <c r="S159" i="4"/>
  <c r="R159" i="4"/>
  <c r="Q159" i="4"/>
  <c r="P159" i="4"/>
  <c r="J159" i="4"/>
  <c r="H159" i="4"/>
  <c r="C159" i="4"/>
  <c r="AD158" i="4"/>
  <c r="AB158" i="4"/>
  <c r="AA158" i="4"/>
  <c r="W158" i="4"/>
  <c r="V158" i="4"/>
  <c r="U158" i="4"/>
  <c r="T158" i="4"/>
  <c r="S158" i="4"/>
  <c r="R158" i="4"/>
  <c r="Q158" i="4"/>
  <c r="P158" i="4"/>
  <c r="J158" i="4"/>
  <c r="H158" i="4"/>
  <c r="C158" i="4"/>
  <c r="AD157" i="4"/>
  <c r="AB157" i="4"/>
  <c r="AA157" i="4"/>
  <c r="W157" i="4"/>
  <c r="V157" i="4"/>
  <c r="U157" i="4"/>
  <c r="T157" i="4"/>
  <c r="S157" i="4"/>
  <c r="R157" i="4"/>
  <c r="Q157" i="4"/>
  <c r="P157" i="4"/>
  <c r="J157" i="4"/>
  <c r="H157" i="4"/>
  <c r="C157" i="4"/>
  <c r="AD156" i="4"/>
  <c r="AB156" i="4"/>
  <c r="AA156" i="4"/>
  <c r="W156" i="4"/>
  <c r="V156" i="4"/>
  <c r="U156" i="4"/>
  <c r="T156" i="4"/>
  <c r="S156" i="4"/>
  <c r="R156" i="4"/>
  <c r="Q156" i="4"/>
  <c r="P156" i="4"/>
  <c r="J156" i="4"/>
  <c r="H156" i="4"/>
  <c r="C156" i="4"/>
  <c r="AD155" i="4"/>
  <c r="AB155" i="4"/>
  <c r="AA155" i="4"/>
  <c r="W155" i="4"/>
  <c r="V155" i="4"/>
  <c r="U155" i="4"/>
  <c r="T155" i="4"/>
  <c r="S155" i="4"/>
  <c r="R155" i="4"/>
  <c r="Q155" i="4"/>
  <c r="P155" i="4"/>
  <c r="J155" i="4"/>
  <c r="H155" i="4"/>
  <c r="C155" i="4"/>
  <c r="AD154" i="4"/>
  <c r="AB154" i="4"/>
  <c r="AA154" i="4"/>
  <c r="W154" i="4"/>
  <c r="V154" i="4"/>
  <c r="U154" i="4"/>
  <c r="T154" i="4"/>
  <c r="S154" i="4"/>
  <c r="R154" i="4"/>
  <c r="Q154" i="4"/>
  <c r="P154" i="4"/>
  <c r="J154" i="4"/>
  <c r="H154" i="4"/>
  <c r="C154" i="4"/>
  <c r="AD153" i="4"/>
  <c r="AB153" i="4"/>
  <c r="AA153" i="4"/>
  <c r="W153" i="4"/>
  <c r="V153" i="4"/>
  <c r="U153" i="4"/>
  <c r="T153" i="4"/>
  <c r="S153" i="4"/>
  <c r="R153" i="4"/>
  <c r="Q153" i="4"/>
  <c r="P153" i="4"/>
  <c r="J153" i="4"/>
  <c r="H153" i="4"/>
  <c r="C153" i="4"/>
  <c r="AD152" i="4"/>
  <c r="AB152" i="4"/>
  <c r="AA152" i="4"/>
  <c r="W152" i="4"/>
  <c r="V152" i="4"/>
  <c r="U152" i="4"/>
  <c r="T152" i="4"/>
  <c r="S152" i="4"/>
  <c r="R152" i="4"/>
  <c r="Q152" i="4"/>
  <c r="P152" i="4"/>
  <c r="J152" i="4"/>
  <c r="H152" i="4"/>
  <c r="C152" i="4"/>
  <c r="AD151" i="4"/>
  <c r="AB151" i="4"/>
  <c r="AA151" i="4"/>
  <c r="W151" i="4"/>
  <c r="V151" i="4"/>
  <c r="U151" i="4"/>
  <c r="T151" i="4"/>
  <c r="S151" i="4"/>
  <c r="R151" i="4"/>
  <c r="Q151" i="4"/>
  <c r="P151" i="4"/>
  <c r="J151" i="4"/>
  <c r="H151" i="4"/>
  <c r="C151" i="4"/>
  <c r="AD150" i="4"/>
  <c r="AB150" i="4"/>
  <c r="AA150" i="4"/>
  <c r="W150" i="4"/>
  <c r="V150" i="4"/>
  <c r="U150" i="4"/>
  <c r="T150" i="4"/>
  <c r="S150" i="4"/>
  <c r="R150" i="4"/>
  <c r="Q150" i="4"/>
  <c r="P150" i="4"/>
  <c r="J150" i="4"/>
  <c r="H150" i="4"/>
  <c r="C150" i="4"/>
  <c r="AD149" i="4"/>
  <c r="AB149" i="4"/>
  <c r="AA149" i="4"/>
  <c r="W149" i="4"/>
  <c r="V149" i="4"/>
  <c r="U149" i="4"/>
  <c r="T149" i="4"/>
  <c r="S149" i="4"/>
  <c r="R149" i="4"/>
  <c r="Q149" i="4"/>
  <c r="P149" i="4"/>
  <c r="J149" i="4"/>
  <c r="H149" i="4"/>
  <c r="C149" i="4"/>
  <c r="AD148" i="4"/>
  <c r="AB148" i="4"/>
  <c r="AA148" i="4"/>
  <c r="W148" i="4"/>
  <c r="V148" i="4"/>
  <c r="U148" i="4"/>
  <c r="T148" i="4"/>
  <c r="S148" i="4"/>
  <c r="R148" i="4"/>
  <c r="Q148" i="4"/>
  <c r="P148" i="4"/>
  <c r="J148" i="4"/>
  <c r="H148" i="4"/>
  <c r="C148" i="4"/>
  <c r="AD147" i="4"/>
  <c r="AB147" i="4"/>
  <c r="AA147" i="4"/>
  <c r="W147" i="4"/>
  <c r="V147" i="4"/>
  <c r="U147" i="4"/>
  <c r="T147" i="4"/>
  <c r="S147" i="4"/>
  <c r="R147" i="4"/>
  <c r="Q147" i="4"/>
  <c r="P147" i="4"/>
  <c r="J147" i="4"/>
  <c r="H147" i="4"/>
  <c r="C147" i="4"/>
  <c r="AD146" i="4"/>
  <c r="AB146" i="4"/>
  <c r="AA146" i="4"/>
  <c r="W146" i="4"/>
  <c r="V146" i="4"/>
  <c r="U146" i="4"/>
  <c r="T146" i="4"/>
  <c r="S146" i="4"/>
  <c r="R146" i="4"/>
  <c r="Q146" i="4"/>
  <c r="P146" i="4"/>
  <c r="J146" i="4"/>
  <c r="H146" i="4"/>
  <c r="C146" i="4"/>
  <c r="AD145" i="4"/>
  <c r="AB145" i="4"/>
  <c r="AA145" i="4"/>
  <c r="W145" i="4"/>
  <c r="V145" i="4"/>
  <c r="U145" i="4"/>
  <c r="T145" i="4"/>
  <c r="S145" i="4"/>
  <c r="R145" i="4"/>
  <c r="Q145" i="4"/>
  <c r="P145" i="4"/>
  <c r="J145" i="4"/>
  <c r="H145" i="4"/>
  <c r="C145" i="4"/>
  <c r="AD144" i="4"/>
  <c r="AB144" i="4"/>
  <c r="AA144" i="4"/>
  <c r="W144" i="4"/>
  <c r="V144" i="4"/>
  <c r="U144" i="4"/>
  <c r="T144" i="4"/>
  <c r="S144" i="4"/>
  <c r="R144" i="4"/>
  <c r="Q144" i="4"/>
  <c r="P144" i="4"/>
  <c r="J144" i="4"/>
  <c r="H144" i="4"/>
  <c r="C144" i="4"/>
  <c r="AD143" i="4"/>
  <c r="AB143" i="4"/>
  <c r="AA143" i="4"/>
  <c r="W143" i="4"/>
  <c r="V143" i="4"/>
  <c r="U143" i="4"/>
  <c r="T143" i="4"/>
  <c r="S143" i="4"/>
  <c r="R143" i="4"/>
  <c r="Q143" i="4"/>
  <c r="P143" i="4"/>
  <c r="J143" i="4"/>
  <c r="H143" i="4"/>
  <c r="C143" i="4"/>
  <c r="AD142" i="4"/>
  <c r="AB142" i="4"/>
  <c r="AA142" i="4"/>
  <c r="W142" i="4"/>
  <c r="V142" i="4"/>
  <c r="U142" i="4"/>
  <c r="T142" i="4"/>
  <c r="S142" i="4"/>
  <c r="R142" i="4"/>
  <c r="Q142" i="4"/>
  <c r="P142" i="4"/>
  <c r="J142" i="4"/>
  <c r="H142" i="4"/>
  <c r="C142" i="4"/>
  <c r="AD141" i="4"/>
  <c r="AB141" i="4"/>
  <c r="AA141" i="4"/>
  <c r="W141" i="4"/>
  <c r="V141" i="4"/>
  <c r="U141" i="4"/>
  <c r="T141" i="4"/>
  <c r="S141" i="4"/>
  <c r="R141" i="4"/>
  <c r="Q141" i="4"/>
  <c r="P141" i="4"/>
  <c r="J141" i="4"/>
  <c r="H141" i="4"/>
  <c r="C141" i="4"/>
  <c r="AD140" i="4"/>
  <c r="AB140" i="4"/>
  <c r="AA140" i="4"/>
  <c r="W140" i="4"/>
  <c r="V140" i="4"/>
  <c r="U140" i="4"/>
  <c r="T140" i="4"/>
  <c r="S140" i="4"/>
  <c r="R140" i="4"/>
  <c r="Q140" i="4"/>
  <c r="P140" i="4"/>
  <c r="J140" i="4"/>
  <c r="H140" i="4"/>
  <c r="C140" i="4"/>
  <c r="AD139" i="4"/>
  <c r="AB139" i="4"/>
  <c r="AA139" i="4"/>
  <c r="W139" i="4"/>
  <c r="V139" i="4"/>
  <c r="U139" i="4"/>
  <c r="T139" i="4"/>
  <c r="S139" i="4"/>
  <c r="R139" i="4"/>
  <c r="Q139" i="4"/>
  <c r="P139" i="4"/>
  <c r="J139" i="4"/>
  <c r="H139" i="4"/>
  <c r="C139" i="4"/>
  <c r="AD138" i="4"/>
  <c r="AB138" i="4"/>
  <c r="AA138" i="4"/>
  <c r="W138" i="4"/>
  <c r="V138" i="4"/>
  <c r="U138" i="4"/>
  <c r="T138" i="4"/>
  <c r="S138" i="4"/>
  <c r="R138" i="4"/>
  <c r="Q138" i="4"/>
  <c r="P138" i="4"/>
  <c r="J138" i="4"/>
  <c r="H138" i="4"/>
  <c r="C138" i="4"/>
  <c r="AD137" i="4"/>
  <c r="AB137" i="4"/>
  <c r="AA137" i="4"/>
  <c r="W137" i="4"/>
  <c r="V137" i="4"/>
  <c r="U137" i="4"/>
  <c r="T137" i="4"/>
  <c r="S137" i="4"/>
  <c r="R137" i="4"/>
  <c r="Q137" i="4"/>
  <c r="P137" i="4"/>
  <c r="J137" i="4"/>
  <c r="H137" i="4"/>
  <c r="C137" i="4"/>
  <c r="AD136" i="4"/>
  <c r="AB136" i="4"/>
  <c r="AA136" i="4"/>
  <c r="W136" i="4"/>
  <c r="V136" i="4"/>
  <c r="U136" i="4"/>
  <c r="T136" i="4"/>
  <c r="S136" i="4"/>
  <c r="R136" i="4"/>
  <c r="Q136" i="4"/>
  <c r="P136" i="4"/>
  <c r="J136" i="4"/>
  <c r="H136" i="4"/>
  <c r="C136" i="4"/>
  <c r="AD135" i="4"/>
  <c r="AB135" i="4"/>
  <c r="AA135" i="4"/>
  <c r="W135" i="4"/>
  <c r="V135" i="4"/>
  <c r="U135" i="4"/>
  <c r="T135" i="4"/>
  <c r="S135" i="4"/>
  <c r="R135" i="4"/>
  <c r="Q135" i="4"/>
  <c r="P135" i="4"/>
  <c r="J135" i="4"/>
  <c r="H135" i="4"/>
  <c r="C135" i="4"/>
  <c r="AD134" i="4"/>
  <c r="AB134" i="4"/>
  <c r="AA134" i="4"/>
  <c r="W134" i="4"/>
  <c r="V134" i="4"/>
  <c r="U134" i="4"/>
  <c r="T134" i="4"/>
  <c r="S134" i="4"/>
  <c r="R134" i="4"/>
  <c r="Q134" i="4"/>
  <c r="P134" i="4"/>
  <c r="J134" i="4"/>
  <c r="H134" i="4"/>
  <c r="C134" i="4"/>
  <c r="AD133" i="4"/>
  <c r="AB133" i="4"/>
  <c r="AA133" i="4"/>
  <c r="W133" i="4"/>
  <c r="V133" i="4"/>
  <c r="U133" i="4"/>
  <c r="T133" i="4"/>
  <c r="S133" i="4"/>
  <c r="R133" i="4"/>
  <c r="Q133" i="4"/>
  <c r="P133" i="4"/>
  <c r="J133" i="4"/>
  <c r="H133" i="4"/>
  <c r="C133" i="4"/>
  <c r="AD132" i="4"/>
  <c r="AB132" i="4"/>
  <c r="AA132" i="4"/>
  <c r="W132" i="4"/>
  <c r="V132" i="4"/>
  <c r="U132" i="4"/>
  <c r="T132" i="4"/>
  <c r="S132" i="4"/>
  <c r="R132" i="4"/>
  <c r="Q132" i="4"/>
  <c r="P132" i="4"/>
  <c r="J132" i="4"/>
  <c r="H132" i="4"/>
  <c r="C132" i="4"/>
  <c r="AD131" i="4"/>
  <c r="AB131" i="4"/>
  <c r="AA131" i="4"/>
  <c r="W131" i="4"/>
  <c r="V131" i="4"/>
  <c r="U131" i="4"/>
  <c r="T131" i="4"/>
  <c r="S131" i="4"/>
  <c r="R131" i="4"/>
  <c r="Q131" i="4"/>
  <c r="P131" i="4"/>
  <c r="J131" i="4"/>
  <c r="H131" i="4"/>
  <c r="C131" i="4"/>
  <c r="AD130" i="4"/>
  <c r="AC109" i="32" s="1"/>
  <c r="AB130" i="4"/>
  <c r="AA130" i="4"/>
  <c r="W130" i="4"/>
  <c r="V130" i="4"/>
  <c r="U130" i="4"/>
  <c r="T130" i="4"/>
  <c r="S130" i="4"/>
  <c r="R130" i="4"/>
  <c r="Q130" i="4"/>
  <c r="P130" i="4"/>
  <c r="J130" i="4"/>
  <c r="H130" i="4"/>
  <c r="C130" i="4"/>
  <c r="AD129" i="4"/>
  <c r="AB129" i="4"/>
  <c r="AA129" i="4"/>
  <c r="W129" i="4"/>
  <c r="V129" i="4"/>
  <c r="U129" i="4"/>
  <c r="T129" i="4"/>
  <c r="S129" i="4"/>
  <c r="R129" i="4"/>
  <c r="Q129" i="4"/>
  <c r="P129" i="4"/>
  <c r="J129" i="4"/>
  <c r="H129" i="4"/>
  <c r="C129" i="4"/>
  <c r="AD128" i="4"/>
  <c r="AB128" i="4"/>
  <c r="AA128" i="4"/>
  <c r="W128" i="4"/>
  <c r="V128" i="4"/>
  <c r="U128" i="4"/>
  <c r="T128" i="4"/>
  <c r="S128" i="4"/>
  <c r="R128" i="4"/>
  <c r="Q128" i="4"/>
  <c r="P128" i="4"/>
  <c r="J128" i="4"/>
  <c r="H128" i="4"/>
  <c r="C128" i="4"/>
  <c r="AD127" i="4"/>
  <c r="AB127" i="4"/>
  <c r="AA127" i="4"/>
  <c r="W127" i="4"/>
  <c r="V127" i="4"/>
  <c r="U127" i="4"/>
  <c r="T127" i="4"/>
  <c r="S127" i="4"/>
  <c r="R127" i="4"/>
  <c r="Q127" i="4"/>
  <c r="P127" i="4"/>
  <c r="J127" i="4"/>
  <c r="H127" i="4"/>
  <c r="C127" i="4"/>
  <c r="AD126" i="4"/>
  <c r="AB126" i="4"/>
  <c r="AA126" i="4"/>
  <c r="W126" i="4"/>
  <c r="V126" i="4"/>
  <c r="U126" i="4"/>
  <c r="T126" i="4"/>
  <c r="S126" i="4"/>
  <c r="R126" i="4"/>
  <c r="Q126" i="4"/>
  <c r="P126" i="4"/>
  <c r="J126" i="4"/>
  <c r="H126" i="4"/>
  <c r="C126" i="4"/>
  <c r="AD125" i="4"/>
  <c r="AB125" i="4"/>
  <c r="AA125" i="4"/>
  <c r="W125" i="4"/>
  <c r="V125" i="4"/>
  <c r="U125" i="4"/>
  <c r="T125" i="4"/>
  <c r="S125" i="4"/>
  <c r="R125" i="4"/>
  <c r="Q125" i="4"/>
  <c r="P125" i="4"/>
  <c r="J125" i="4"/>
  <c r="H125" i="4"/>
  <c r="C125" i="4"/>
  <c r="AD124" i="4"/>
  <c r="AB124" i="4"/>
  <c r="AA124" i="4"/>
  <c r="W124" i="4"/>
  <c r="V124" i="4"/>
  <c r="U124" i="4"/>
  <c r="T124" i="4"/>
  <c r="S124" i="4"/>
  <c r="R124" i="4"/>
  <c r="Q124" i="4"/>
  <c r="P124" i="4"/>
  <c r="J124" i="4"/>
  <c r="H124" i="4"/>
  <c r="C124" i="4"/>
  <c r="AD123" i="4"/>
  <c r="AB123" i="4"/>
  <c r="AA123" i="4"/>
  <c r="W123" i="4"/>
  <c r="V123" i="4"/>
  <c r="U123" i="4"/>
  <c r="T123" i="4"/>
  <c r="S123" i="4"/>
  <c r="R123" i="4"/>
  <c r="Q123" i="4"/>
  <c r="P123" i="4"/>
  <c r="J123" i="4"/>
  <c r="H123" i="4"/>
  <c r="C123" i="4"/>
  <c r="AD122" i="4"/>
  <c r="AB122" i="4"/>
  <c r="AA122" i="4"/>
  <c r="W122" i="4"/>
  <c r="V122" i="4"/>
  <c r="U122" i="4"/>
  <c r="T122" i="4"/>
  <c r="S122" i="4"/>
  <c r="R122" i="4"/>
  <c r="Q122" i="4"/>
  <c r="P122" i="4"/>
  <c r="J122" i="4"/>
  <c r="H122" i="4"/>
  <c r="C122" i="4"/>
  <c r="AD121" i="4"/>
  <c r="AB121" i="4"/>
  <c r="AA121" i="4"/>
  <c r="W121" i="4"/>
  <c r="V121" i="4"/>
  <c r="U121" i="4"/>
  <c r="T121" i="4"/>
  <c r="S121" i="4"/>
  <c r="R121" i="4"/>
  <c r="Q121" i="4"/>
  <c r="P121" i="4"/>
  <c r="J121" i="4"/>
  <c r="H121" i="4"/>
  <c r="C121" i="4"/>
  <c r="AD120" i="4"/>
  <c r="AB120" i="4"/>
  <c r="AA120" i="4"/>
  <c r="W120" i="4"/>
  <c r="V120" i="4"/>
  <c r="U120" i="4"/>
  <c r="T120" i="4"/>
  <c r="S120" i="4"/>
  <c r="R120" i="4"/>
  <c r="Q120" i="4"/>
  <c r="P120" i="4"/>
  <c r="J120" i="4"/>
  <c r="H120" i="4"/>
  <c r="C120" i="4"/>
  <c r="AD119" i="4"/>
  <c r="AB119" i="4"/>
  <c r="AA119" i="4"/>
  <c r="W119" i="4"/>
  <c r="V119" i="4"/>
  <c r="U119" i="4"/>
  <c r="T119" i="4"/>
  <c r="S119" i="4"/>
  <c r="R119" i="4"/>
  <c r="Q119" i="4"/>
  <c r="P119" i="4"/>
  <c r="J119" i="4"/>
  <c r="H119" i="4"/>
  <c r="C119" i="4"/>
  <c r="AD118" i="4"/>
  <c r="AB118" i="4"/>
  <c r="AA118" i="4"/>
  <c r="W118" i="4"/>
  <c r="V118" i="4"/>
  <c r="U118" i="4"/>
  <c r="T118" i="4"/>
  <c r="S118" i="4"/>
  <c r="R118" i="4"/>
  <c r="Q118" i="4"/>
  <c r="P118" i="4"/>
  <c r="J118" i="4"/>
  <c r="H118" i="4"/>
  <c r="C118" i="4"/>
  <c r="AD117" i="4"/>
  <c r="AB117" i="4"/>
  <c r="AA117" i="4"/>
  <c r="W117" i="4"/>
  <c r="V117" i="4"/>
  <c r="U117" i="4"/>
  <c r="T117" i="4"/>
  <c r="S117" i="4"/>
  <c r="R117" i="4"/>
  <c r="Q117" i="4"/>
  <c r="P117" i="4"/>
  <c r="J117" i="4"/>
  <c r="H117" i="4"/>
  <c r="C117" i="4"/>
  <c r="AD116" i="4"/>
  <c r="AB116" i="4"/>
  <c r="AA116" i="4"/>
  <c r="W116" i="4"/>
  <c r="V116" i="4"/>
  <c r="U116" i="4"/>
  <c r="T116" i="4"/>
  <c r="S116" i="4"/>
  <c r="R116" i="4"/>
  <c r="Q116" i="4"/>
  <c r="P116" i="4"/>
  <c r="J116" i="4"/>
  <c r="H116" i="4"/>
  <c r="C116" i="4"/>
  <c r="AD115" i="4"/>
  <c r="AB115" i="4"/>
  <c r="AA115" i="4"/>
  <c r="W115" i="4"/>
  <c r="V115" i="4"/>
  <c r="U115" i="4"/>
  <c r="T115" i="4"/>
  <c r="S115" i="4"/>
  <c r="R115" i="4"/>
  <c r="Q115" i="4"/>
  <c r="P115" i="4"/>
  <c r="J115" i="4"/>
  <c r="H115" i="4"/>
  <c r="C115" i="4"/>
  <c r="AD114" i="4"/>
  <c r="AB114" i="4"/>
  <c r="AA114" i="4"/>
  <c r="W114" i="4"/>
  <c r="V114" i="4"/>
  <c r="U114" i="4"/>
  <c r="T114" i="4"/>
  <c r="S114" i="4"/>
  <c r="R114" i="4"/>
  <c r="Q114" i="4"/>
  <c r="P114" i="4"/>
  <c r="J114" i="4"/>
  <c r="H114" i="4"/>
  <c r="C114" i="4"/>
  <c r="AD113" i="4"/>
  <c r="AB113" i="4"/>
  <c r="AA113" i="4"/>
  <c r="W113" i="4"/>
  <c r="V113" i="4"/>
  <c r="U113" i="4"/>
  <c r="T113" i="4"/>
  <c r="S113" i="4"/>
  <c r="R113" i="4"/>
  <c r="Q113" i="4"/>
  <c r="P113" i="4"/>
  <c r="J113" i="4"/>
  <c r="H113" i="4"/>
  <c r="C113" i="4"/>
  <c r="AD112" i="4"/>
  <c r="AC124" i="32" s="1"/>
  <c r="AB112" i="4"/>
  <c r="AA112" i="4"/>
  <c r="W112" i="4"/>
  <c r="V112" i="4"/>
  <c r="U112" i="4"/>
  <c r="T112" i="4"/>
  <c r="S112" i="4"/>
  <c r="R112" i="4"/>
  <c r="Q112" i="4"/>
  <c r="P112" i="4"/>
  <c r="J112" i="4"/>
  <c r="H112" i="4"/>
  <c r="C112" i="4"/>
  <c r="AD111" i="4"/>
  <c r="AB111" i="4"/>
  <c r="AA111" i="4"/>
  <c r="W111" i="4"/>
  <c r="V111" i="4"/>
  <c r="U111" i="4"/>
  <c r="T111" i="4"/>
  <c r="S111" i="4"/>
  <c r="R111" i="4"/>
  <c r="Q111" i="4"/>
  <c r="P111" i="4"/>
  <c r="J111" i="4"/>
  <c r="H111" i="4"/>
  <c r="C111" i="4"/>
  <c r="AD110" i="4"/>
  <c r="AB110" i="4"/>
  <c r="AA110" i="4"/>
  <c r="W110" i="4"/>
  <c r="V110" i="4"/>
  <c r="U110" i="4"/>
  <c r="T110" i="4"/>
  <c r="S110" i="4"/>
  <c r="R110" i="4"/>
  <c r="Q110" i="4"/>
  <c r="P110" i="4"/>
  <c r="J110" i="4"/>
  <c r="H110" i="4"/>
  <c r="C110" i="4"/>
  <c r="AD109" i="4"/>
  <c r="AC126" i="32" s="1"/>
  <c r="AB109" i="4"/>
  <c r="AA109" i="4"/>
  <c r="W109" i="4"/>
  <c r="V109" i="4"/>
  <c r="U109" i="4"/>
  <c r="T109" i="4"/>
  <c r="S109" i="4"/>
  <c r="R109" i="4"/>
  <c r="Q109" i="4"/>
  <c r="P109" i="4"/>
  <c r="J109" i="4"/>
  <c r="H109" i="4"/>
  <c r="C109" i="4"/>
  <c r="AD108" i="4"/>
  <c r="AB108" i="4"/>
  <c r="AA108" i="4"/>
  <c r="W108" i="4"/>
  <c r="V108" i="4"/>
  <c r="U108" i="4"/>
  <c r="T108" i="4"/>
  <c r="S108" i="4"/>
  <c r="R108" i="4"/>
  <c r="Q108" i="4"/>
  <c r="P108" i="4"/>
  <c r="J108" i="4"/>
  <c r="H108" i="4"/>
  <c r="C108" i="4"/>
  <c r="AD107" i="4"/>
  <c r="AC121" i="32" s="1"/>
  <c r="AB107" i="4"/>
  <c r="AA107" i="4"/>
  <c r="W107" i="4"/>
  <c r="V107" i="4"/>
  <c r="U107" i="4"/>
  <c r="T107" i="4"/>
  <c r="S107" i="4"/>
  <c r="R107" i="4"/>
  <c r="Q107" i="4"/>
  <c r="P107" i="4"/>
  <c r="J107" i="4"/>
  <c r="H107" i="4"/>
  <c r="C107" i="4"/>
  <c r="AD106" i="4"/>
  <c r="AB106" i="4"/>
  <c r="AA106" i="4"/>
  <c r="W106" i="4"/>
  <c r="V106" i="4"/>
  <c r="U106" i="4"/>
  <c r="T106" i="4"/>
  <c r="S106" i="4"/>
  <c r="R106" i="4"/>
  <c r="Q106" i="4"/>
  <c r="P106" i="4"/>
  <c r="J106" i="4"/>
  <c r="H106" i="4"/>
  <c r="C106" i="4"/>
  <c r="AD105" i="4"/>
  <c r="AB105" i="4"/>
  <c r="AA105" i="4"/>
  <c r="W105" i="4"/>
  <c r="V105" i="4"/>
  <c r="U105" i="4"/>
  <c r="T105" i="4"/>
  <c r="S105" i="4"/>
  <c r="R105" i="4"/>
  <c r="Q105" i="4"/>
  <c r="P105" i="4"/>
  <c r="J105" i="4"/>
  <c r="H105" i="4"/>
  <c r="C105" i="4"/>
  <c r="AD104" i="4"/>
  <c r="AC118" i="32" s="1"/>
  <c r="AB104" i="4"/>
  <c r="AA104" i="4"/>
  <c r="W104" i="4"/>
  <c r="V104" i="4"/>
  <c r="U104" i="4"/>
  <c r="T104" i="4"/>
  <c r="S104" i="4"/>
  <c r="R104" i="4"/>
  <c r="Q104" i="4"/>
  <c r="P104" i="4"/>
  <c r="J104" i="4"/>
  <c r="H104" i="4"/>
  <c r="C104" i="4"/>
  <c r="AD103" i="4"/>
  <c r="AC117" i="32" s="1"/>
  <c r="AB103" i="4"/>
  <c r="AA103" i="4"/>
  <c r="W103" i="4"/>
  <c r="V103" i="4"/>
  <c r="U103" i="4"/>
  <c r="T103" i="4"/>
  <c r="S103" i="4"/>
  <c r="R103" i="4"/>
  <c r="Q103" i="4"/>
  <c r="P103" i="4"/>
  <c r="J103" i="4"/>
  <c r="H103" i="4"/>
  <c r="C103" i="4"/>
  <c r="AD102" i="4"/>
  <c r="AB102" i="4"/>
  <c r="AA102" i="4"/>
  <c r="W102" i="4"/>
  <c r="V102" i="4"/>
  <c r="U102" i="4"/>
  <c r="T102" i="4"/>
  <c r="S102" i="4"/>
  <c r="R102" i="4"/>
  <c r="Q102" i="4"/>
  <c r="P102" i="4"/>
  <c r="J102" i="4"/>
  <c r="H102" i="4"/>
  <c r="C102" i="4"/>
  <c r="AD101" i="4"/>
  <c r="AC107" i="32" s="1"/>
  <c r="AB101" i="4"/>
  <c r="AA101" i="4"/>
  <c r="W101" i="4"/>
  <c r="V101" i="4"/>
  <c r="U101" i="4"/>
  <c r="T101" i="4"/>
  <c r="S101" i="4"/>
  <c r="R101" i="4"/>
  <c r="Q101" i="4"/>
  <c r="P101" i="4"/>
  <c r="J101" i="4"/>
  <c r="H101" i="4"/>
  <c r="C101" i="4"/>
  <c r="AD100" i="4"/>
  <c r="AC106" i="32" s="1"/>
  <c r="AB100" i="4"/>
  <c r="AA100" i="4"/>
  <c r="W100" i="4"/>
  <c r="V100" i="4"/>
  <c r="U100" i="4"/>
  <c r="T100" i="4"/>
  <c r="S100" i="4"/>
  <c r="R100" i="4"/>
  <c r="Q100" i="4"/>
  <c r="P100" i="4"/>
  <c r="J100" i="4"/>
  <c r="H100" i="4"/>
  <c r="C100" i="4"/>
  <c r="AD99" i="4"/>
  <c r="AD98" i="4"/>
  <c r="AC115" i="32" s="1"/>
  <c r="AD97" i="4"/>
  <c r="AD96" i="4"/>
  <c r="AD95" i="4"/>
  <c r="AD94" i="4"/>
  <c r="AC105" i="32" s="1"/>
  <c r="AD93" i="4"/>
  <c r="AC92" i="32" s="1"/>
  <c r="AD92" i="4"/>
  <c r="AC93" i="32" s="1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C84" i="32" s="1"/>
  <c r="AD76" i="4"/>
  <c r="AC90" i="32" s="1"/>
  <c r="AD75" i="4"/>
  <c r="AC91" i="32" s="1"/>
  <c r="AD74" i="4"/>
  <c r="AD73" i="4"/>
  <c r="AC76" i="32" s="1"/>
  <c r="AD72" i="4"/>
  <c r="AC75" i="32" s="1"/>
  <c r="AD71" i="4"/>
  <c r="AC74" i="32" s="1"/>
  <c r="AD70" i="4"/>
  <c r="AC73" i="32" s="1"/>
  <c r="AD69" i="4"/>
  <c r="AC104" i="32" s="1"/>
  <c r="AD68" i="4"/>
  <c r="AC103" i="32" s="1"/>
  <c r="AD67" i="4"/>
  <c r="AC102" i="32" s="1"/>
  <c r="AD66" i="4"/>
  <c r="AC101" i="32" s="1"/>
  <c r="AD65" i="4"/>
  <c r="AC72" i="32" s="1"/>
  <c r="AD64" i="4"/>
  <c r="AC100" i="32" s="1"/>
  <c r="AD63" i="4"/>
  <c r="AC99" i="32" s="1"/>
  <c r="AD62" i="4"/>
  <c r="AC95" i="32" s="1"/>
  <c r="AD61" i="4"/>
  <c r="AD60" i="4"/>
  <c r="AC87" i="32" s="1"/>
  <c r="AD59" i="4"/>
  <c r="AD58" i="4"/>
  <c r="AD57" i="4"/>
  <c r="AC4" i="14" s="1"/>
  <c r="AD56" i="4"/>
  <c r="AD55" i="4"/>
  <c r="AD54" i="4"/>
  <c r="AC52" i="13" s="1"/>
  <c r="AD53" i="4"/>
  <c r="AC71" i="13" s="1"/>
  <c r="AD52" i="4"/>
  <c r="AC70" i="13" s="1"/>
  <c r="AD51" i="4"/>
  <c r="AD50" i="4"/>
  <c r="AD49" i="4"/>
  <c r="AD48" i="4"/>
  <c r="AD47" i="4"/>
  <c r="AC55" i="15" s="1"/>
  <c r="AD46" i="4"/>
  <c r="AD45" i="4"/>
  <c r="AD44" i="4"/>
  <c r="AD43" i="4"/>
  <c r="AC77" i="8" s="1"/>
  <c r="AD42" i="4"/>
  <c r="AD41" i="4"/>
  <c r="AD40" i="4"/>
  <c r="AD39" i="4"/>
  <c r="AD38" i="4"/>
  <c r="AD37" i="4"/>
  <c r="AD34" i="4"/>
  <c r="AB34" i="4"/>
  <c r="AA34" i="4"/>
  <c r="W34" i="4"/>
  <c r="V34" i="4"/>
  <c r="U34" i="4"/>
  <c r="T34" i="4"/>
  <c r="S34" i="4"/>
  <c r="R34" i="4"/>
  <c r="Q34" i="4"/>
  <c r="P34" i="4"/>
  <c r="J34" i="4"/>
  <c r="H34" i="4"/>
  <c r="C34" i="4"/>
  <c r="AB33" i="4"/>
  <c r="AA33" i="4"/>
  <c r="W33" i="4"/>
  <c r="V33" i="4"/>
  <c r="U33" i="4"/>
  <c r="T33" i="4"/>
  <c r="S33" i="4"/>
  <c r="R33" i="4"/>
  <c r="Q33" i="4"/>
  <c r="P33" i="4"/>
  <c r="J33" i="4"/>
  <c r="H33" i="4"/>
  <c r="C33" i="4"/>
  <c r="AB32" i="4"/>
  <c r="AA32" i="4"/>
  <c r="W32" i="4"/>
  <c r="V32" i="4"/>
  <c r="U32" i="4"/>
  <c r="T32" i="4"/>
  <c r="S32" i="4"/>
  <c r="R32" i="4"/>
  <c r="Q32" i="4"/>
  <c r="P32" i="4"/>
  <c r="J32" i="4"/>
  <c r="H32" i="4"/>
  <c r="C32" i="4"/>
  <c r="AD31" i="4"/>
  <c r="AD30" i="4"/>
  <c r="AD29" i="4"/>
  <c r="AD28" i="4"/>
  <c r="AD27" i="4"/>
  <c r="AD26" i="4"/>
  <c r="AD21" i="4"/>
  <c r="AB21" i="4"/>
  <c r="AA21" i="4"/>
  <c r="W21" i="4"/>
  <c r="V21" i="4"/>
  <c r="U21" i="4"/>
  <c r="T21" i="4"/>
  <c r="S21" i="4"/>
  <c r="R21" i="4"/>
  <c r="Q21" i="4"/>
  <c r="P21" i="4"/>
  <c r="J21" i="4"/>
  <c r="H21" i="4"/>
  <c r="C21" i="4"/>
  <c r="AD20" i="4"/>
  <c r="AB20" i="4"/>
  <c r="AA20" i="4"/>
  <c r="W20" i="4"/>
  <c r="V20" i="4"/>
  <c r="U20" i="4"/>
  <c r="T20" i="4"/>
  <c r="S20" i="4"/>
  <c r="R20" i="4"/>
  <c r="Q20" i="4"/>
  <c r="P20" i="4"/>
  <c r="M20" i="4"/>
  <c r="J20" i="4"/>
  <c r="H20" i="4"/>
  <c r="C20" i="4"/>
  <c r="AD17" i="4"/>
  <c r="AC57" i="32" s="1"/>
  <c r="AD19" i="4"/>
  <c r="AC59" i="32" s="1"/>
  <c r="AD18" i="4"/>
  <c r="AC58" i="32" s="1"/>
  <c r="AD16" i="4"/>
  <c r="AC56" i="8" s="1"/>
  <c r="AD13" i="4"/>
  <c r="AB13" i="4"/>
  <c r="AA13" i="4"/>
  <c r="W13" i="4"/>
  <c r="V13" i="4"/>
  <c r="U13" i="4"/>
  <c r="T13" i="4"/>
  <c r="S13" i="4"/>
  <c r="R13" i="4"/>
  <c r="Q13" i="4"/>
  <c r="P13" i="4"/>
  <c r="M13" i="4"/>
  <c r="J13" i="4"/>
  <c r="H13" i="4"/>
  <c r="C13" i="4"/>
  <c r="AD10" i="4"/>
  <c r="AD9" i="4"/>
  <c r="AC4" i="8" s="1"/>
  <c r="AD12" i="4"/>
  <c r="AD11" i="4"/>
  <c r="AD25" i="4"/>
  <c r="AD24" i="4"/>
  <c r="AD8" i="4"/>
  <c r="AD7" i="4"/>
  <c r="AD6" i="4"/>
  <c r="AD5" i="4"/>
  <c r="AD4" i="4"/>
  <c r="AC116" i="32" l="1"/>
  <c r="AC108" i="32"/>
  <c r="AC111" i="32"/>
  <c r="AC77" i="32"/>
  <c r="AC120" i="32"/>
  <c r="AC119" i="32"/>
  <c r="AC113" i="32"/>
  <c r="AC112" i="32"/>
  <c r="AC94" i="32"/>
  <c r="AC89" i="32"/>
  <c r="AC110" i="32"/>
  <c r="AC114" i="32"/>
  <c r="AC123" i="32"/>
  <c r="AC122" i="32"/>
  <c r="AC125" i="32"/>
  <c r="AC82" i="28"/>
  <c r="AC77" i="31"/>
  <c r="AC80" i="29"/>
  <c r="AC78" i="30"/>
  <c r="AC93" i="31"/>
  <c r="AC87" i="31"/>
  <c r="AC94" i="30"/>
  <c r="AC95" i="29"/>
  <c r="AC89" i="29"/>
  <c r="AC88" i="30"/>
  <c r="AC121" i="28"/>
  <c r="AC116" i="31"/>
  <c r="AC118" i="29"/>
  <c r="AC117" i="30"/>
  <c r="AC100" i="28"/>
  <c r="AC95" i="31"/>
  <c r="AC97" i="29"/>
  <c r="AC96" i="30"/>
  <c r="AC94" i="28"/>
  <c r="AC89" i="31"/>
  <c r="AC90" i="30"/>
  <c r="AC91" i="29"/>
  <c r="AC123" i="28"/>
  <c r="AC118" i="31"/>
  <c r="AC120" i="29"/>
  <c r="AC119" i="30"/>
  <c r="AC129" i="31"/>
  <c r="AC131" i="29"/>
  <c r="AC130" i="30"/>
  <c r="AC135" i="31"/>
  <c r="AC136" i="30"/>
  <c r="AC137" i="29"/>
  <c r="AC101" i="28"/>
  <c r="AC96" i="31"/>
  <c r="AC97" i="30"/>
  <c r="AC98" i="29"/>
  <c r="AC108" i="31"/>
  <c r="AC88" i="31"/>
  <c r="AC109" i="30"/>
  <c r="AC110" i="29"/>
  <c r="AC90" i="29"/>
  <c r="AC89" i="30"/>
  <c r="AC130" i="31"/>
  <c r="AC131" i="30"/>
  <c r="AC132" i="29"/>
  <c r="AC124" i="28"/>
  <c r="AC119" i="31"/>
  <c r="AC120" i="30"/>
  <c r="AC121" i="29"/>
  <c r="AC79" i="28"/>
  <c r="AC74" i="31"/>
  <c r="AC75" i="30"/>
  <c r="AC77" i="29"/>
  <c r="AC125" i="28"/>
  <c r="AC120" i="31"/>
  <c r="AC121" i="30"/>
  <c r="AC122" i="29"/>
  <c r="AC97" i="31"/>
  <c r="AC99" i="29"/>
  <c r="AC98" i="30"/>
  <c r="AC136" i="31"/>
  <c r="AC137" i="30"/>
  <c r="AC138" i="29"/>
  <c r="AC109" i="28"/>
  <c r="AC104" i="31"/>
  <c r="AC105" i="30"/>
  <c r="AC106" i="29"/>
  <c r="AC104" i="28"/>
  <c r="AC99" i="31"/>
  <c r="AC101" i="29"/>
  <c r="AC100" i="30"/>
  <c r="AC114" i="28"/>
  <c r="AC109" i="31"/>
  <c r="AC110" i="30"/>
  <c r="AC111" i="29"/>
  <c r="AC126" i="28"/>
  <c r="AC121" i="31"/>
  <c r="AC123" i="29"/>
  <c r="AC122" i="30"/>
  <c r="AC115" i="28"/>
  <c r="AC110" i="31"/>
  <c r="AC112" i="29"/>
  <c r="AC111" i="30"/>
  <c r="AC137" i="31"/>
  <c r="AC138" i="30"/>
  <c r="AC139" i="29"/>
  <c r="AC116" i="28"/>
  <c r="AC111" i="31"/>
  <c r="AC112" i="30"/>
  <c r="AC113" i="29"/>
  <c r="AC67" i="28"/>
  <c r="AC64" i="31"/>
  <c r="AC65" i="30"/>
  <c r="AC66" i="29"/>
  <c r="AC107" i="28"/>
  <c r="AC102" i="31"/>
  <c r="AC103" i="30"/>
  <c r="AC104" i="29"/>
  <c r="AC117" i="28"/>
  <c r="AC112" i="31"/>
  <c r="AC114" i="29"/>
  <c r="AC113" i="30"/>
  <c r="AC97" i="28"/>
  <c r="AC92" i="31"/>
  <c r="AC93" i="30"/>
  <c r="AC94" i="29"/>
  <c r="AC126" i="31"/>
  <c r="AC127" i="30"/>
  <c r="AC128" i="29"/>
  <c r="AC132" i="31"/>
  <c r="AC133" i="30"/>
  <c r="AC134" i="29"/>
  <c r="AC105" i="28"/>
  <c r="AC100" i="31"/>
  <c r="AC102" i="29"/>
  <c r="AC101" i="30"/>
  <c r="AC98" i="31"/>
  <c r="AC100" i="29"/>
  <c r="AC99" i="30"/>
  <c r="AC106" i="28"/>
  <c r="AC101" i="31"/>
  <c r="AC102" i="30"/>
  <c r="AC103" i="29"/>
  <c r="AC118" i="28"/>
  <c r="AC113" i="31"/>
  <c r="AC115" i="29"/>
  <c r="AC114" i="30"/>
  <c r="AC68" i="28"/>
  <c r="AC65" i="31"/>
  <c r="AC66" i="30"/>
  <c r="AC67" i="29"/>
  <c r="AC127" i="28"/>
  <c r="AC122" i="31"/>
  <c r="AC124" i="29"/>
  <c r="AC123" i="30"/>
  <c r="AC131" i="31"/>
  <c r="AC132" i="30"/>
  <c r="AC133" i="29"/>
  <c r="AC69" i="28"/>
  <c r="AC66" i="31"/>
  <c r="AC68" i="29"/>
  <c r="AC67" i="30"/>
  <c r="AC96" i="28"/>
  <c r="AC91" i="31"/>
  <c r="AC93" i="29"/>
  <c r="AC92" i="30"/>
  <c r="AC75" i="31"/>
  <c r="AC78" i="29"/>
  <c r="AC76" i="30"/>
  <c r="AC108" i="28"/>
  <c r="AC103" i="31"/>
  <c r="AC105" i="29"/>
  <c r="AC104" i="30"/>
  <c r="AC81" i="28"/>
  <c r="AC76" i="31"/>
  <c r="AC79" i="29"/>
  <c r="AC77" i="30"/>
  <c r="AC119" i="28"/>
  <c r="AC114" i="31"/>
  <c r="AC115" i="30"/>
  <c r="AC116" i="29"/>
  <c r="AC106" i="31"/>
  <c r="AC79" i="31"/>
  <c r="AC107" i="30"/>
  <c r="AC108" i="29"/>
  <c r="AC82" i="29"/>
  <c r="AC80" i="30"/>
  <c r="AC127" i="31"/>
  <c r="AC128" i="30"/>
  <c r="AC129" i="29"/>
  <c r="AC133" i="31"/>
  <c r="AC134" i="30"/>
  <c r="AC135" i="29"/>
  <c r="AC95" i="28"/>
  <c r="AC90" i="31"/>
  <c r="AC92" i="29"/>
  <c r="AC91" i="30"/>
  <c r="AC86" i="31"/>
  <c r="AC87" i="30"/>
  <c r="AC107" i="31"/>
  <c r="AC123" i="31"/>
  <c r="AC109" i="29"/>
  <c r="AC124" i="30"/>
  <c r="AC108" i="30"/>
  <c r="AC125" i="29"/>
  <c r="AC124" i="31"/>
  <c r="AC105" i="31"/>
  <c r="AC107" i="29"/>
  <c r="AC125" i="30"/>
  <c r="AC106" i="30"/>
  <c r="AC126" i="29"/>
  <c r="AC128" i="31"/>
  <c r="AC129" i="30"/>
  <c r="AC130" i="29"/>
  <c r="AC120" i="28"/>
  <c r="AC115" i="31"/>
  <c r="AC117" i="29"/>
  <c r="AC116" i="30"/>
  <c r="AC83" i="28"/>
  <c r="AC78" i="31"/>
  <c r="AC81" i="29"/>
  <c r="AC79" i="30"/>
  <c r="AC134" i="31"/>
  <c r="AC136" i="29"/>
  <c r="AC135" i="30"/>
  <c r="AC99" i="28"/>
  <c r="AC94" i="31"/>
  <c r="AC95" i="30"/>
  <c r="AC96" i="29"/>
  <c r="AC122" i="28"/>
  <c r="AC117" i="31"/>
  <c r="AC119" i="29"/>
  <c r="AC118" i="30"/>
  <c r="AC130" i="28"/>
  <c r="AC125" i="31"/>
  <c r="AC127" i="29"/>
  <c r="AC126" i="30"/>
  <c r="AC136" i="27"/>
  <c r="AC138" i="28"/>
  <c r="AC129" i="28"/>
  <c r="AC110" i="28"/>
  <c r="AC132" i="27"/>
  <c r="AC134" i="28"/>
  <c r="AC138" i="27"/>
  <c r="AC140" i="28"/>
  <c r="AC128" i="28"/>
  <c r="AC112" i="28"/>
  <c r="AC131" i="27"/>
  <c r="AC133" i="28"/>
  <c r="AC93" i="28"/>
  <c r="AC113" i="28"/>
  <c r="AC139" i="27"/>
  <c r="AC141" i="28"/>
  <c r="AC134" i="27"/>
  <c r="AC136" i="28"/>
  <c r="AC140" i="27"/>
  <c r="AC142" i="28"/>
  <c r="AC129" i="27"/>
  <c r="AC131" i="28"/>
  <c r="AC135" i="27"/>
  <c r="AC137" i="28"/>
  <c r="AC101" i="27"/>
  <c r="AC103" i="28"/>
  <c r="AC90" i="28"/>
  <c r="AC80" i="28"/>
  <c r="AC130" i="27"/>
  <c r="AC132" i="28"/>
  <c r="AC137" i="27"/>
  <c r="AC139" i="28"/>
  <c r="AC100" i="27"/>
  <c r="AC102" i="28"/>
  <c r="AC133" i="27"/>
  <c r="AC135" i="28"/>
  <c r="AC111" i="28"/>
  <c r="AC84" i="28"/>
  <c r="AC92" i="28"/>
  <c r="AC98" i="28"/>
  <c r="AC106" i="27"/>
  <c r="AC111" i="26"/>
  <c r="AC118" i="25"/>
  <c r="AC133" i="25"/>
  <c r="AC126" i="26"/>
  <c r="AC121" i="27"/>
  <c r="AC116" i="27"/>
  <c r="AC128" i="25"/>
  <c r="AC121" i="26"/>
  <c r="AC132" i="25"/>
  <c r="AC120" i="27"/>
  <c r="AC125" i="26"/>
  <c r="AC97" i="26"/>
  <c r="AC104" i="25"/>
  <c r="AC92" i="27"/>
  <c r="AC127" i="26"/>
  <c r="AC134" i="25"/>
  <c r="AC122" i="27"/>
  <c r="AC113" i="26"/>
  <c r="AC120" i="25"/>
  <c r="AC107" i="27"/>
  <c r="AC102" i="27"/>
  <c r="AC113" i="25"/>
  <c r="AC106" i="26"/>
  <c r="AC112" i="27"/>
  <c r="AC117" i="26"/>
  <c r="AC124" i="25"/>
  <c r="AC136" i="25"/>
  <c r="AC129" i="26"/>
  <c r="AC124" i="27"/>
  <c r="AC129" i="25"/>
  <c r="AC117" i="27"/>
  <c r="AC122" i="26"/>
  <c r="AC103" i="26"/>
  <c r="AC110" i="25"/>
  <c r="AC98" i="27"/>
  <c r="AC111" i="27"/>
  <c r="AC123" i="25"/>
  <c r="AC83" i="25"/>
  <c r="AC103" i="25"/>
  <c r="AC91" i="27"/>
  <c r="AC116" i="26"/>
  <c r="AC96" i="26"/>
  <c r="AC77" i="26"/>
  <c r="AC75" i="25"/>
  <c r="AC67" i="27"/>
  <c r="AC71" i="26"/>
  <c r="AC107" i="26"/>
  <c r="AC103" i="27"/>
  <c r="AC114" i="25"/>
  <c r="AC118" i="26"/>
  <c r="AC113" i="27"/>
  <c r="AC125" i="25"/>
  <c r="AC137" i="25"/>
  <c r="AC130" i="26"/>
  <c r="AC125" i="27"/>
  <c r="AC97" i="27"/>
  <c r="AC109" i="25"/>
  <c r="AC102" i="26"/>
  <c r="AC98" i="26"/>
  <c r="AC93" i="27"/>
  <c r="AC82" i="25"/>
  <c r="AC105" i="25"/>
  <c r="AC72" i="26"/>
  <c r="AC68" i="27"/>
  <c r="AC76" i="25"/>
  <c r="AC126" i="25"/>
  <c r="AC114" i="27"/>
  <c r="AC119" i="26"/>
  <c r="AC84" i="26"/>
  <c r="AC79" i="27"/>
  <c r="AC90" i="25"/>
  <c r="AC99" i="27"/>
  <c r="AC111" i="25"/>
  <c r="AC104" i="26"/>
  <c r="AC77" i="27"/>
  <c r="AC112" i="25"/>
  <c r="AC105" i="26"/>
  <c r="AC123" i="27"/>
  <c r="AC135" i="25"/>
  <c r="AC128" i="26"/>
  <c r="AC108" i="26"/>
  <c r="AC104" i="27"/>
  <c r="AC115" i="25"/>
  <c r="AC94" i="27"/>
  <c r="AC106" i="25"/>
  <c r="AC99" i="26"/>
  <c r="AC66" i="27"/>
  <c r="AC74" i="25"/>
  <c r="AC70" i="26"/>
  <c r="AC105" i="27"/>
  <c r="AC109" i="26"/>
  <c r="AC116" i="25"/>
  <c r="AC127" i="25"/>
  <c r="AC99" i="25"/>
  <c r="AC120" i="26"/>
  <c r="AC115" i="27"/>
  <c r="AC95" i="27"/>
  <c r="AC107" i="25"/>
  <c r="AC100" i="26"/>
  <c r="AC114" i="26"/>
  <c r="AC121" i="25"/>
  <c r="AC112" i="26"/>
  <c r="AC119" i="25"/>
  <c r="AC82" i="27"/>
  <c r="AC109" i="27"/>
  <c r="AC110" i="27"/>
  <c r="AC131" i="26"/>
  <c r="AC115" i="26"/>
  <c r="AC122" i="25"/>
  <c r="AC126" i="27"/>
  <c r="AC138" i="25"/>
  <c r="AC92" i="26"/>
  <c r="AC100" i="25"/>
  <c r="AC80" i="27"/>
  <c r="AC85" i="26"/>
  <c r="AC91" i="25"/>
  <c r="AC123" i="26"/>
  <c r="AC118" i="27"/>
  <c r="AC130" i="25"/>
  <c r="AC101" i="25"/>
  <c r="AC101" i="26"/>
  <c r="AC90" i="27"/>
  <c r="AC96" i="27"/>
  <c r="AC95" i="26"/>
  <c r="AC108" i="25"/>
  <c r="AC81" i="27"/>
  <c r="AC86" i="26"/>
  <c r="AC92" i="25"/>
  <c r="AC124" i="26"/>
  <c r="AC131" i="25"/>
  <c r="AC119" i="27"/>
  <c r="AC108" i="27"/>
  <c r="AC139" i="25"/>
  <c r="AC132" i="26"/>
  <c r="AC127" i="27"/>
  <c r="AC78" i="27"/>
  <c r="AC117" i="25"/>
  <c r="AC110" i="26"/>
  <c r="AC128" i="27"/>
  <c r="AC133" i="26"/>
  <c r="AC140" i="25"/>
  <c r="AC121" i="24"/>
  <c r="AC64" i="23"/>
  <c r="AC66" i="23"/>
  <c r="AC68" i="23"/>
  <c r="AC125" i="24"/>
  <c r="AC123" i="24"/>
  <c r="AC94" i="24"/>
  <c r="AC36" i="23"/>
  <c r="AC105" i="24"/>
  <c r="AC47" i="23"/>
  <c r="AC55" i="23"/>
  <c r="AC112" i="24"/>
  <c r="AC143" i="24"/>
  <c r="AC86" i="23"/>
  <c r="AC87" i="23"/>
  <c r="AC144" i="24"/>
  <c r="AC114" i="24"/>
  <c r="AC57" i="23"/>
  <c r="AC50" i="23"/>
  <c r="AC106" i="24"/>
  <c r="AC137" i="24"/>
  <c r="AC80" i="23"/>
  <c r="AC109" i="24"/>
  <c r="AC127" i="24"/>
  <c r="AC70" i="23"/>
  <c r="AC32" i="23"/>
  <c r="AC52" i="23"/>
  <c r="AC86" i="24"/>
  <c r="AC59" i="23"/>
  <c r="AC116" i="24"/>
  <c r="AC117" i="24"/>
  <c r="AC60" i="23"/>
  <c r="AC115" i="24"/>
  <c r="AC58" i="23"/>
  <c r="AC139" i="24"/>
  <c r="AC82" i="23"/>
  <c r="AC71" i="23"/>
  <c r="AC128" i="24"/>
  <c r="AC20" i="23"/>
  <c r="AC76" i="24"/>
  <c r="AC61" i="23"/>
  <c r="AC118" i="24"/>
  <c r="AC72" i="23"/>
  <c r="AC129" i="24"/>
  <c r="AC84" i="23"/>
  <c r="AC141" i="24"/>
  <c r="AC124" i="24"/>
  <c r="AC67" i="23"/>
  <c r="AC83" i="23"/>
  <c r="AC140" i="24"/>
  <c r="AC77" i="24"/>
  <c r="AC21" i="23"/>
  <c r="AC62" i="23"/>
  <c r="AC119" i="24"/>
  <c r="AC73" i="23"/>
  <c r="AC130" i="24"/>
  <c r="AC43" i="23"/>
  <c r="AC110" i="24"/>
  <c r="AC53" i="23"/>
  <c r="AC63" i="23"/>
  <c r="AC120" i="24"/>
  <c r="AC75" i="23"/>
  <c r="AC132" i="24"/>
  <c r="AC19" i="23"/>
  <c r="AC75" i="24"/>
  <c r="AC131" i="24"/>
  <c r="AC103" i="24"/>
  <c r="AC48" i="23"/>
  <c r="AC74" i="23"/>
  <c r="AC54" i="23"/>
  <c r="AC111" i="24"/>
  <c r="AC65" i="23"/>
  <c r="AC122" i="24"/>
  <c r="AC85" i="23"/>
  <c r="AC126" i="24"/>
  <c r="AC142" i="24"/>
  <c r="AC69" i="23"/>
  <c r="AC138" i="24"/>
  <c r="AC81" i="23"/>
  <c r="AC93" i="24"/>
  <c r="AC35" i="23"/>
  <c r="AC77" i="23"/>
  <c r="AC134" i="24"/>
  <c r="AC95" i="24"/>
  <c r="AC37" i="23"/>
  <c r="AC51" i="23"/>
  <c r="AC107" i="24"/>
  <c r="AC31" i="23"/>
  <c r="AC85" i="24"/>
  <c r="AC133" i="24"/>
  <c r="AC76" i="23"/>
  <c r="AC46" i="23"/>
  <c r="AC104" i="24"/>
  <c r="AC78" i="23"/>
  <c r="AC135" i="24"/>
  <c r="AC113" i="24"/>
  <c r="AC56" i="23"/>
  <c r="AC49" i="23"/>
  <c r="AC79" i="23"/>
  <c r="AC136" i="24"/>
  <c r="AC53" i="22"/>
  <c r="AC32" i="22"/>
  <c r="AC28" i="21"/>
  <c r="AC55" i="21"/>
  <c r="AC61" i="22"/>
  <c r="AC63" i="21"/>
  <c r="AC83" i="22"/>
  <c r="AC86" i="21"/>
  <c r="AC72" i="22"/>
  <c r="AC54" i="22"/>
  <c r="AC33" i="22"/>
  <c r="AC29" i="21"/>
  <c r="AC56" i="21"/>
  <c r="AC75" i="21"/>
  <c r="AC85" i="22"/>
  <c r="AC88" i="21"/>
  <c r="AC82" i="22"/>
  <c r="AC85" i="21"/>
  <c r="AC73" i="22"/>
  <c r="AC76" i="21"/>
  <c r="AC43" i="21"/>
  <c r="AC21" i="22"/>
  <c r="AC20" i="21"/>
  <c r="AC63" i="22"/>
  <c r="AC65" i="21"/>
  <c r="AC44" i="22"/>
  <c r="AC74" i="22"/>
  <c r="AC77" i="21"/>
  <c r="AC44" i="21"/>
  <c r="AC86" i="22"/>
  <c r="AC89" i="21"/>
  <c r="AC52" i="22"/>
  <c r="AC54" i="21"/>
  <c r="AC60" i="22"/>
  <c r="AC62" i="21"/>
  <c r="AC69" i="22"/>
  <c r="AC71" i="21"/>
  <c r="AC62" i="22"/>
  <c r="AC64" i="21"/>
  <c r="AC45" i="22"/>
  <c r="AC75" i="22"/>
  <c r="AC78" i="21"/>
  <c r="AC45" i="21"/>
  <c r="AC55" i="22"/>
  <c r="AC57" i="21"/>
  <c r="AC65" i="22"/>
  <c r="AC67" i="21"/>
  <c r="AC76" i="22"/>
  <c r="AC50" i="22"/>
  <c r="AC79" i="21"/>
  <c r="AC46" i="21"/>
  <c r="AC56" i="22"/>
  <c r="AC58" i="21"/>
  <c r="AC84" i="22"/>
  <c r="AC87" i="21"/>
  <c r="AC22" i="22"/>
  <c r="AC21" i="21"/>
  <c r="AC64" i="22"/>
  <c r="AC66" i="21"/>
  <c r="AC20" i="22"/>
  <c r="AC19" i="21"/>
  <c r="AC66" i="22"/>
  <c r="AC68" i="21"/>
  <c r="AC77" i="22"/>
  <c r="AC80" i="21"/>
  <c r="AC67" i="22"/>
  <c r="AC69" i="21"/>
  <c r="AC59" i="22"/>
  <c r="AC61" i="21"/>
  <c r="AC70" i="22"/>
  <c r="AC68" i="22"/>
  <c r="AC72" i="21"/>
  <c r="AC70" i="21"/>
  <c r="AC78" i="22"/>
  <c r="AC81" i="21"/>
  <c r="AC37" i="22"/>
  <c r="AC35" i="21"/>
  <c r="AC79" i="22"/>
  <c r="AC82" i="21"/>
  <c r="AC80" i="22"/>
  <c r="AC83" i="21"/>
  <c r="AC36" i="22"/>
  <c r="AC34" i="21"/>
  <c r="AC48" i="22"/>
  <c r="AC51" i="21"/>
  <c r="AC87" i="22"/>
  <c r="AC71" i="22"/>
  <c r="AC90" i="21"/>
  <c r="AC73" i="21"/>
  <c r="AC57" i="22"/>
  <c r="AC49" i="22"/>
  <c r="AC52" i="21"/>
  <c r="AC59" i="21"/>
  <c r="AC38" i="22"/>
  <c r="AC42" i="21"/>
  <c r="AC36" i="21"/>
  <c r="AC88" i="22"/>
  <c r="AC74" i="21"/>
  <c r="AC91" i="21"/>
  <c r="AC58" i="22"/>
  <c r="AC51" i="22"/>
  <c r="AC60" i="21"/>
  <c r="AC53" i="21"/>
  <c r="AC81" i="22"/>
  <c r="AC84" i="21"/>
  <c r="AC89" i="22"/>
  <c r="AC92" i="21"/>
  <c r="AC32" i="20"/>
  <c r="AC59" i="20"/>
  <c r="AC78" i="20"/>
  <c r="AC85" i="19"/>
  <c r="AC63" i="19"/>
  <c r="AC7" i="19"/>
  <c r="AC91" i="17"/>
  <c r="AC56" i="18"/>
  <c r="AC61" i="17"/>
  <c r="AC86" i="18"/>
  <c r="AC73" i="17"/>
  <c r="AC68" i="18"/>
  <c r="AC73" i="16"/>
  <c r="AC90" i="15"/>
  <c r="AC91" i="16"/>
  <c r="AC61" i="16"/>
  <c r="AC69" i="15"/>
  <c r="AC80" i="20"/>
  <c r="AC48" i="20"/>
  <c r="AC87" i="19"/>
  <c r="AC53" i="19"/>
  <c r="AC58" i="18"/>
  <c r="AC93" i="17"/>
  <c r="AC88" i="18"/>
  <c r="AC63" i="17"/>
  <c r="AC92" i="15"/>
  <c r="AC63" i="16"/>
  <c r="AC71" i="15"/>
  <c r="AC93" i="16"/>
  <c r="AC69" i="20"/>
  <c r="AC46" i="19"/>
  <c r="AC73" i="19"/>
  <c r="AC54" i="17"/>
  <c r="AC78" i="18"/>
  <c r="AC49" i="18"/>
  <c r="AC83" i="17"/>
  <c r="AC82" i="15"/>
  <c r="AC83" i="16"/>
  <c r="AC62" i="15"/>
  <c r="AC54" i="16"/>
  <c r="AC45" i="20"/>
  <c r="AC38" i="20"/>
  <c r="AC50" i="19"/>
  <c r="AC77" i="19"/>
  <c r="AC53" i="18"/>
  <c r="AC87" i="17"/>
  <c r="AC82" i="18"/>
  <c r="AC58" i="17"/>
  <c r="AC66" i="15"/>
  <c r="AC86" i="15"/>
  <c r="AC87" i="16"/>
  <c r="AC58" i="16"/>
  <c r="AC94" i="20"/>
  <c r="AC77" i="20"/>
  <c r="AC84" i="19"/>
  <c r="AC101" i="19"/>
  <c r="AC107" i="17"/>
  <c r="AC102" i="18"/>
  <c r="AC107" i="16"/>
  <c r="AC110" i="15"/>
  <c r="AC63" i="20"/>
  <c r="AC56" i="20"/>
  <c r="AC60" i="19"/>
  <c r="AC67" i="19"/>
  <c r="AC65" i="18"/>
  <c r="AC72" i="18"/>
  <c r="AC77" i="17"/>
  <c r="AC39" i="15"/>
  <c r="AC77" i="16"/>
  <c r="AC76" i="15"/>
  <c r="AC95" i="20"/>
  <c r="AC102" i="19"/>
  <c r="AC103" i="18"/>
  <c r="AC108" i="17"/>
  <c r="AC111" i="15"/>
  <c r="AC108" i="16"/>
  <c r="AC64" i="20"/>
  <c r="AC68" i="19"/>
  <c r="AC73" i="18"/>
  <c r="AC78" i="17"/>
  <c r="AC29" i="18"/>
  <c r="AC32" i="17"/>
  <c r="AC77" i="15"/>
  <c r="AC78" i="16"/>
  <c r="AC32" i="16"/>
  <c r="AC43" i="15"/>
  <c r="AC57" i="20"/>
  <c r="AC61" i="19"/>
  <c r="AC66" i="18"/>
  <c r="AC71" i="17"/>
  <c r="AC88" i="15"/>
  <c r="AC71" i="16"/>
  <c r="AC88" i="20"/>
  <c r="AC95" i="19"/>
  <c r="AC96" i="18"/>
  <c r="AC101" i="17"/>
  <c r="AC100" i="15"/>
  <c r="AC101" i="16"/>
  <c r="AC50" i="17"/>
  <c r="AC59" i="15"/>
  <c r="AC50" i="16"/>
  <c r="AC90" i="20"/>
  <c r="AC97" i="19"/>
  <c r="AC98" i="18"/>
  <c r="AC103" i="17"/>
  <c r="AC102" i="15"/>
  <c r="AC103" i="16"/>
  <c r="AC47" i="20"/>
  <c r="AC79" i="20"/>
  <c r="AC52" i="19"/>
  <c r="AC86" i="19"/>
  <c r="AC62" i="17"/>
  <c r="AC57" i="18"/>
  <c r="AC87" i="18"/>
  <c r="AC92" i="17"/>
  <c r="AC91" i="15"/>
  <c r="AC70" i="15"/>
  <c r="AC92" i="16"/>
  <c r="AC62" i="16"/>
  <c r="AC81" i="20"/>
  <c r="AC49" i="20"/>
  <c r="AC88" i="19"/>
  <c r="AC54" i="19"/>
  <c r="AC89" i="18"/>
  <c r="AC59" i="18"/>
  <c r="AC94" i="17"/>
  <c r="AC64" i="17"/>
  <c r="AC72" i="15"/>
  <c r="AC93" i="15"/>
  <c r="AC64" i="16"/>
  <c r="AC94" i="16"/>
  <c r="AC55" i="20"/>
  <c r="AC62" i="20"/>
  <c r="AC66" i="19"/>
  <c r="AC59" i="19"/>
  <c r="AC71" i="18"/>
  <c r="AC69" i="17"/>
  <c r="AC64" i="18"/>
  <c r="AC76" i="17"/>
  <c r="AC69" i="16"/>
  <c r="AC75" i="15"/>
  <c r="AC76" i="16"/>
  <c r="AC87" i="20"/>
  <c r="AC94" i="19"/>
  <c r="AC95" i="18"/>
  <c r="AC100" i="17"/>
  <c r="AC100" i="16"/>
  <c r="AC99" i="15"/>
  <c r="AC65" i="20"/>
  <c r="AC30" i="19"/>
  <c r="AC69" i="19"/>
  <c r="AC79" i="17"/>
  <c r="AC33" i="17"/>
  <c r="AC30" i="18"/>
  <c r="AC74" i="18"/>
  <c r="AC34" i="17"/>
  <c r="AC33" i="16"/>
  <c r="AC78" i="15"/>
  <c r="AC44" i="15"/>
  <c r="AC79" i="16"/>
  <c r="AC34" i="16"/>
  <c r="AC58" i="20"/>
  <c r="AC31" i="20"/>
  <c r="AC62" i="19"/>
  <c r="AC6" i="19"/>
  <c r="AC67" i="18"/>
  <c r="AC60" i="17"/>
  <c r="AC72" i="17"/>
  <c r="AC55" i="18"/>
  <c r="AC72" i="16"/>
  <c r="AC68" i="15"/>
  <c r="AC89" i="15"/>
  <c r="AC60" i="16"/>
  <c r="AC89" i="20"/>
  <c r="AC96" i="19"/>
  <c r="AC97" i="18"/>
  <c r="AC102" i="17"/>
  <c r="AC101" i="15"/>
  <c r="AC102" i="16"/>
  <c r="AC74" i="20"/>
  <c r="AC81" i="19"/>
  <c r="AC60" i="20"/>
  <c r="AC64" i="19"/>
  <c r="AC69" i="18"/>
  <c r="AC74" i="17"/>
  <c r="AC74" i="16"/>
  <c r="AC105" i="15"/>
  <c r="AC21" i="20"/>
  <c r="AC23" i="19"/>
  <c r="AC23" i="17"/>
  <c r="AC22" i="18"/>
  <c r="AC23" i="16"/>
  <c r="AC32" i="15"/>
  <c r="AC70" i="20"/>
  <c r="AC47" i="19"/>
  <c r="AC74" i="19"/>
  <c r="AC79" i="18"/>
  <c r="AC84" i="17"/>
  <c r="AC50" i="18"/>
  <c r="AC55" i="17"/>
  <c r="AC83" i="15"/>
  <c r="AC84" i="16"/>
  <c r="AC55" i="16"/>
  <c r="AC63" i="15"/>
  <c r="AC82" i="20"/>
  <c r="AC50" i="20"/>
  <c r="AC89" i="19"/>
  <c r="AC55" i="19"/>
  <c r="AC60" i="18"/>
  <c r="AC90" i="18"/>
  <c r="AC95" i="17"/>
  <c r="AC65" i="17"/>
  <c r="AC65" i="16"/>
  <c r="AC95" i="16"/>
  <c r="AC73" i="15"/>
  <c r="AC94" i="15"/>
  <c r="AC61" i="20"/>
  <c r="AC65" i="19"/>
  <c r="AC70" i="18"/>
  <c r="AC75" i="17"/>
  <c r="AC106" i="15"/>
  <c r="AC75" i="16"/>
  <c r="AC66" i="20"/>
  <c r="AC70" i="19"/>
  <c r="AC75" i="18"/>
  <c r="AC80" i="17"/>
  <c r="AC80" i="16"/>
  <c r="AC79" i="15"/>
  <c r="AC22" i="20"/>
  <c r="AC24" i="19"/>
  <c r="AC23" i="18"/>
  <c r="AC24" i="17"/>
  <c r="AC33" i="15"/>
  <c r="AC24" i="16"/>
  <c r="AC92" i="20"/>
  <c r="AC99" i="19"/>
  <c r="AC105" i="17"/>
  <c r="AC100" i="18"/>
  <c r="AC105" i="16"/>
  <c r="AC104" i="15"/>
  <c r="AC48" i="14"/>
  <c r="AC31" i="19"/>
  <c r="AC31" i="18"/>
  <c r="AC35" i="17"/>
  <c r="AC45" i="15"/>
  <c r="AC35" i="16"/>
  <c r="AC72" i="20"/>
  <c r="AC79" i="19"/>
  <c r="AC84" i="18"/>
  <c r="AC89" i="17"/>
  <c r="AC107" i="15"/>
  <c r="AC89" i="16"/>
  <c r="AC71" i="20"/>
  <c r="AC48" i="19"/>
  <c r="AC75" i="19"/>
  <c r="AC51" i="18"/>
  <c r="AC80" i="18"/>
  <c r="AC85" i="17"/>
  <c r="AC56" i="17"/>
  <c r="AC84" i="15"/>
  <c r="AC64" i="15"/>
  <c r="AC56" i="16"/>
  <c r="AC85" i="16"/>
  <c r="AC83" i="20"/>
  <c r="AC90" i="19"/>
  <c r="AC91" i="18"/>
  <c r="AC96" i="17"/>
  <c r="AC95" i="15"/>
  <c r="AC96" i="16"/>
  <c r="AC28" i="20"/>
  <c r="AC32" i="19"/>
  <c r="AC48" i="18"/>
  <c r="AC32" i="18"/>
  <c r="AC36" i="17"/>
  <c r="AC52" i="17"/>
  <c r="AC46" i="15"/>
  <c r="AC54" i="15"/>
  <c r="AC52" i="16"/>
  <c r="AC36" i="16"/>
  <c r="AC37" i="20"/>
  <c r="AC76" i="19"/>
  <c r="AC49" i="19"/>
  <c r="AC52" i="18"/>
  <c r="AC81" i="18"/>
  <c r="AC86" i="17"/>
  <c r="AC57" i="17"/>
  <c r="AC65" i="15"/>
  <c r="AC85" i="15"/>
  <c r="AC57" i="16"/>
  <c r="AC86" i="16"/>
  <c r="AC84" i="20"/>
  <c r="AC91" i="19"/>
  <c r="AC97" i="17"/>
  <c r="AC92" i="18"/>
  <c r="AC97" i="16"/>
  <c r="AC96" i="15"/>
  <c r="AC75" i="20"/>
  <c r="AC73" i="20"/>
  <c r="AC82" i="19"/>
  <c r="AC80" i="19"/>
  <c r="AC85" i="18"/>
  <c r="AC90" i="17"/>
  <c r="AC108" i="15"/>
  <c r="AC90" i="16"/>
  <c r="AC46" i="18"/>
  <c r="AC51" i="17"/>
  <c r="AC51" i="16"/>
  <c r="AC60" i="15"/>
  <c r="AC91" i="20"/>
  <c r="AC98" i="19"/>
  <c r="AC99" i="18"/>
  <c r="AC104" i="17"/>
  <c r="AC103" i="15"/>
  <c r="AC104" i="16"/>
  <c r="AC54" i="20"/>
  <c r="AC56" i="19"/>
  <c r="AC66" i="17"/>
  <c r="AC61" i="18"/>
  <c r="AC66" i="16"/>
  <c r="AC74" i="15"/>
  <c r="AC68" i="20"/>
  <c r="AC72" i="19"/>
  <c r="AC77" i="18"/>
  <c r="AC82" i="17"/>
  <c r="AC82" i="16"/>
  <c r="AC81" i="15"/>
  <c r="AC23" i="20"/>
  <c r="AC25" i="19"/>
  <c r="AC24" i="18"/>
  <c r="AC25" i="17"/>
  <c r="AC25" i="16"/>
  <c r="AC34" i="15"/>
  <c r="AC85" i="20"/>
  <c r="AC92" i="19"/>
  <c r="AC98" i="17"/>
  <c r="AC93" i="18"/>
  <c r="AC98" i="16"/>
  <c r="AC97" i="15"/>
  <c r="AC86" i="20"/>
  <c r="AC93" i="19"/>
  <c r="AC99" i="17"/>
  <c r="AC94" i="18"/>
  <c r="AC98" i="15"/>
  <c r="AC99" i="16"/>
  <c r="AC67" i="20"/>
  <c r="AC71" i="19"/>
  <c r="AC76" i="18"/>
  <c r="AC81" i="17"/>
  <c r="AC80" i="15"/>
  <c r="AC81" i="16"/>
  <c r="AC53" i="17"/>
  <c r="AC47" i="18"/>
  <c r="AC61" i="15"/>
  <c r="AC53" i="16"/>
  <c r="AC93" i="20"/>
  <c r="AC76" i="20"/>
  <c r="AC83" i="19"/>
  <c r="AC100" i="19"/>
  <c r="AC101" i="18"/>
  <c r="AC106" i="17"/>
  <c r="AC106" i="16"/>
  <c r="AC109" i="15"/>
  <c r="AC46" i="20"/>
  <c r="AC39" i="20"/>
  <c r="AC78" i="19"/>
  <c r="AC51" i="19"/>
  <c r="AC54" i="18"/>
  <c r="AC83" i="18"/>
  <c r="AC88" i="17"/>
  <c r="AC59" i="17"/>
  <c r="AC87" i="15"/>
  <c r="AC59" i="16"/>
  <c r="AC67" i="15"/>
  <c r="AC88" i="16"/>
  <c r="AC57" i="14"/>
  <c r="AC49" i="14"/>
  <c r="AC69" i="14"/>
  <c r="AC89" i="14"/>
  <c r="AC70" i="14"/>
  <c r="AC90" i="14"/>
  <c r="AC114" i="13"/>
  <c r="AC102" i="14"/>
  <c r="AC80" i="14"/>
  <c r="AC46" i="14"/>
  <c r="AC115" i="13"/>
  <c r="AC103" i="14"/>
  <c r="AC94" i="13"/>
  <c r="AC82" i="14"/>
  <c r="AC88" i="14"/>
  <c r="AC68" i="14"/>
  <c r="AC90" i="13"/>
  <c r="AC78" i="14"/>
  <c r="AC125" i="13"/>
  <c r="AC113" i="14"/>
  <c r="AC79" i="14"/>
  <c r="AC42" i="14"/>
  <c r="AC126" i="13"/>
  <c r="AC114" i="14"/>
  <c r="AC103" i="13"/>
  <c r="AC91" i="14"/>
  <c r="AC78" i="13"/>
  <c r="AC62" i="14"/>
  <c r="AC47" i="14"/>
  <c r="AC81" i="14"/>
  <c r="AC92" i="14"/>
  <c r="AC71" i="14"/>
  <c r="AC116" i="13"/>
  <c r="AC104" i="14"/>
  <c r="AC118" i="13"/>
  <c r="AC106" i="14"/>
  <c r="AC44" i="13"/>
  <c r="AC34" i="14"/>
  <c r="AC53" i="13"/>
  <c r="AC40" i="14"/>
  <c r="AC119" i="13"/>
  <c r="AC107" i="14"/>
  <c r="AC96" i="13"/>
  <c r="AC84" i="14"/>
  <c r="AC74" i="14"/>
  <c r="AC95" i="14"/>
  <c r="AC80" i="13"/>
  <c r="AC64" i="14"/>
  <c r="AC45" i="13"/>
  <c r="AC35" i="14"/>
  <c r="AC54" i="13"/>
  <c r="AC41" i="14"/>
  <c r="AC65" i="14"/>
  <c r="AC85" i="14"/>
  <c r="AC75" i="14"/>
  <c r="AC96" i="14"/>
  <c r="AC120" i="13"/>
  <c r="AC108" i="14"/>
  <c r="AC43" i="13"/>
  <c r="AC33" i="14"/>
  <c r="AC121" i="13"/>
  <c r="AC109" i="14"/>
  <c r="AC66" i="14"/>
  <c r="AC86" i="14"/>
  <c r="AC76" i="14"/>
  <c r="AC97" i="14"/>
  <c r="AC87" i="14"/>
  <c r="AC67" i="14"/>
  <c r="AC110" i="13"/>
  <c r="AC98" i="14"/>
  <c r="AC122" i="13"/>
  <c r="AC110" i="14"/>
  <c r="AC117" i="13"/>
  <c r="AC105" i="14"/>
  <c r="AC94" i="14"/>
  <c r="AC73" i="14"/>
  <c r="AC75" i="13"/>
  <c r="AC58" i="14"/>
  <c r="AC79" i="13"/>
  <c r="AC63" i="14"/>
  <c r="AC95" i="13"/>
  <c r="AC83" i="14"/>
  <c r="AC123" i="13"/>
  <c r="AC111" i="14"/>
  <c r="AC124" i="13"/>
  <c r="AC112" i="14"/>
  <c r="AC111" i="13"/>
  <c r="AC99" i="14"/>
  <c r="AC112" i="13"/>
  <c r="AC100" i="14"/>
  <c r="AC113" i="13"/>
  <c r="AC101" i="14"/>
  <c r="AC72" i="14"/>
  <c r="AC93" i="14"/>
  <c r="AC89" i="13"/>
  <c r="AC77" i="14"/>
  <c r="AC82" i="13"/>
  <c r="AC101" i="13"/>
  <c r="AC83" i="13"/>
  <c r="AC102" i="13"/>
  <c r="AC55" i="13"/>
  <c r="AC91" i="13"/>
  <c r="AC56" i="13"/>
  <c r="AC92" i="13"/>
  <c r="AC57" i="13"/>
  <c r="AC93" i="13"/>
  <c r="AC104" i="13"/>
  <c r="AC61" i="13"/>
  <c r="AC63" i="13"/>
  <c r="AC106" i="13"/>
  <c r="AC107" i="13"/>
  <c r="AC84" i="13"/>
  <c r="AC72" i="13"/>
  <c r="AC8" i="13"/>
  <c r="AC98" i="13"/>
  <c r="AC59" i="13"/>
  <c r="AC109" i="13"/>
  <c r="AC86" i="13"/>
  <c r="AC105" i="13"/>
  <c r="AC62" i="13"/>
  <c r="AC73" i="13"/>
  <c r="AC18" i="13"/>
  <c r="AC99" i="13"/>
  <c r="AC60" i="13"/>
  <c r="AC97" i="13"/>
  <c r="AC58" i="13"/>
  <c r="AC74" i="13"/>
  <c r="AC19" i="13"/>
  <c r="AC81" i="13"/>
  <c r="AC100" i="13"/>
  <c r="AC108" i="13"/>
  <c r="AC85" i="13"/>
  <c r="AC90" i="11"/>
  <c r="AC79" i="12"/>
  <c r="AC92" i="10"/>
  <c r="AC86" i="9"/>
  <c r="AC82" i="8"/>
  <c r="AC87" i="11"/>
  <c r="AC89" i="10"/>
  <c r="AC78" i="9"/>
  <c r="AC84" i="8"/>
  <c r="AC102" i="12"/>
  <c r="AC112" i="11"/>
  <c r="AC114" i="10"/>
  <c r="AC106" i="9"/>
  <c r="AC107" i="8"/>
  <c r="AC62" i="9"/>
  <c r="AC67" i="8"/>
  <c r="AC113" i="11"/>
  <c r="AC62" i="12"/>
  <c r="AC103" i="12"/>
  <c r="AC66" i="11"/>
  <c r="AC67" i="10"/>
  <c r="AC115" i="10"/>
  <c r="AC107" i="9"/>
  <c r="AC108" i="8"/>
  <c r="AC59" i="9"/>
  <c r="AC64" i="8"/>
  <c r="AC73" i="9"/>
  <c r="AC80" i="8"/>
  <c r="AC78" i="10"/>
  <c r="AC74" i="9"/>
  <c r="AC66" i="8"/>
  <c r="AC57" i="12"/>
  <c r="AC62" i="10"/>
  <c r="AC61" i="11"/>
  <c r="AC103" i="10"/>
  <c r="AC101" i="11"/>
  <c r="AC91" i="12"/>
  <c r="AC95" i="9"/>
  <c r="AC96" i="8"/>
  <c r="AC124" i="11"/>
  <c r="AC126" i="10"/>
  <c r="AC114" i="12"/>
  <c r="AC118" i="9"/>
  <c r="AC119" i="8"/>
  <c r="AC88" i="11"/>
  <c r="AC90" i="10"/>
  <c r="AC72" i="12"/>
  <c r="AC79" i="9"/>
  <c r="AC85" i="8"/>
  <c r="AC58" i="12"/>
  <c r="AC63" i="10"/>
  <c r="AC62" i="11"/>
  <c r="AC92" i="12"/>
  <c r="AC102" i="11"/>
  <c r="AC104" i="10"/>
  <c r="AC96" i="9"/>
  <c r="AC97" i="8"/>
  <c r="AC125" i="11"/>
  <c r="AC127" i="10"/>
  <c r="AC115" i="12"/>
  <c r="AC119" i="9"/>
  <c r="AC120" i="8"/>
  <c r="AC63" i="9"/>
  <c r="AC68" i="8"/>
  <c r="AC73" i="12"/>
  <c r="AC89" i="11"/>
  <c r="AC91" i="10"/>
  <c r="AC80" i="9"/>
  <c r="AC86" i="8"/>
  <c r="AC103" i="11"/>
  <c r="AC105" i="10"/>
  <c r="AC93" i="12"/>
  <c r="AC97" i="9"/>
  <c r="AC98" i="8"/>
  <c r="AC67" i="11"/>
  <c r="AC104" i="12"/>
  <c r="AC116" i="10"/>
  <c r="AC63" i="12"/>
  <c r="AC68" i="10"/>
  <c r="AC114" i="11"/>
  <c r="AC108" i="9"/>
  <c r="AC109" i="8"/>
  <c r="AC128" i="10"/>
  <c r="AC116" i="12"/>
  <c r="AC126" i="11"/>
  <c r="AC120" i="9"/>
  <c r="AC121" i="8"/>
  <c r="AC91" i="11"/>
  <c r="AC93" i="10"/>
  <c r="AC80" i="12"/>
  <c r="AC57" i="10"/>
  <c r="AC55" i="12"/>
  <c r="AC56" i="11"/>
  <c r="AC83" i="9"/>
  <c r="AC89" i="8"/>
  <c r="AC64" i="9"/>
  <c r="AC69" i="8"/>
  <c r="AC72" i="9"/>
  <c r="AC78" i="8"/>
  <c r="AC53" i="12"/>
  <c r="AC55" i="10"/>
  <c r="AC54" i="11"/>
  <c r="AC81" i="9"/>
  <c r="AC87" i="8"/>
  <c r="AC94" i="12"/>
  <c r="AC104" i="11"/>
  <c r="AC106" i="10"/>
  <c r="AC98" i="9"/>
  <c r="AC99" i="8"/>
  <c r="AC105" i="12"/>
  <c r="AC64" i="12"/>
  <c r="AC69" i="10"/>
  <c r="AC115" i="11"/>
  <c r="AC68" i="11"/>
  <c r="AC117" i="10"/>
  <c r="AC109" i="9"/>
  <c r="AC110" i="8"/>
  <c r="AC117" i="12"/>
  <c r="AC127" i="11"/>
  <c r="AC129" i="10"/>
  <c r="AC121" i="9"/>
  <c r="AC122" i="8"/>
  <c r="AC45" i="12"/>
  <c r="AC46" i="10"/>
  <c r="AC45" i="11"/>
  <c r="AC54" i="9"/>
  <c r="AC59" i="8"/>
  <c r="AC117" i="11"/>
  <c r="AC107" i="12"/>
  <c r="AC86" i="12"/>
  <c r="AC119" i="10"/>
  <c r="AC70" i="11"/>
  <c r="AC71" i="10"/>
  <c r="AC111" i="9"/>
  <c r="AC112" i="8"/>
  <c r="AC44" i="12"/>
  <c r="AC45" i="10"/>
  <c r="AC44" i="11"/>
  <c r="AC53" i="9"/>
  <c r="AC58" i="8"/>
  <c r="AC65" i="9"/>
  <c r="AC70" i="8"/>
  <c r="AC55" i="11"/>
  <c r="AC56" i="10"/>
  <c r="AC54" i="12"/>
  <c r="AC82" i="9"/>
  <c r="AC88" i="8"/>
  <c r="AC105" i="11"/>
  <c r="AC95" i="12"/>
  <c r="AC107" i="10"/>
  <c r="AC99" i="9"/>
  <c r="AC100" i="8"/>
  <c r="AC116" i="11"/>
  <c r="AC118" i="10"/>
  <c r="AC106" i="12"/>
  <c r="AC85" i="12"/>
  <c r="AC69" i="11"/>
  <c r="AC70" i="10"/>
  <c r="AC110" i="9"/>
  <c r="AC111" i="8"/>
  <c r="AC118" i="12"/>
  <c r="AC130" i="10"/>
  <c r="AC128" i="11"/>
  <c r="AC122" i="9"/>
  <c r="AC123" i="8"/>
  <c r="AC81" i="12"/>
  <c r="AC94" i="10"/>
  <c r="AC92" i="11"/>
  <c r="AC96" i="12"/>
  <c r="AC106" i="11"/>
  <c r="AC59" i="12"/>
  <c r="AC108" i="10"/>
  <c r="AC63" i="11"/>
  <c r="AC64" i="10"/>
  <c r="AC100" i="9"/>
  <c r="AC101" i="8"/>
  <c r="AC9" i="12"/>
  <c r="AC58" i="11"/>
  <c r="AC75" i="12"/>
  <c r="AC85" i="11"/>
  <c r="AC59" i="10"/>
  <c r="AC84" i="10"/>
  <c r="AC90" i="9"/>
  <c r="AC91" i="8"/>
  <c r="AC61" i="12"/>
  <c r="AC108" i="11"/>
  <c r="AC98" i="12"/>
  <c r="AC66" i="10"/>
  <c r="AC110" i="10"/>
  <c r="AC65" i="11"/>
  <c r="AC102" i="9"/>
  <c r="AC103" i="8"/>
  <c r="AC119" i="11"/>
  <c r="AC121" i="10"/>
  <c r="AC109" i="12"/>
  <c r="AC113" i="9"/>
  <c r="AC114" i="8"/>
  <c r="AC131" i="11"/>
  <c r="AC133" i="10"/>
  <c r="AC121" i="12"/>
  <c r="AC125" i="9"/>
  <c r="AC126" i="8"/>
  <c r="AC84" i="9"/>
  <c r="AC79" i="8"/>
  <c r="AC58" i="10"/>
  <c r="AC84" i="11"/>
  <c r="AC8" i="12"/>
  <c r="AC83" i="10"/>
  <c r="AC57" i="11"/>
  <c r="AC74" i="12"/>
  <c r="AC89" i="9"/>
  <c r="AC90" i="8"/>
  <c r="AC60" i="9"/>
  <c r="AC65" i="8"/>
  <c r="AC98" i="10"/>
  <c r="AC77" i="12"/>
  <c r="AC96" i="11"/>
  <c r="AC85" i="9"/>
  <c r="AC81" i="8"/>
  <c r="AC10" i="12"/>
  <c r="AC85" i="10"/>
  <c r="AC86" i="11"/>
  <c r="AC76" i="12"/>
  <c r="AC60" i="10"/>
  <c r="AC59" i="11"/>
  <c r="AC91" i="9"/>
  <c r="AC92" i="8"/>
  <c r="AC82" i="12"/>
  <c r="AC99" i="12"/>
  <c r="AC109" i="11"/>
  <c r="AC95" i="10"/>
  <c r="AC111" i="10"/>
  <c r="AC93" i="11"/>
  <c r="AC103" i="9"/>
  <c r="AC104" i="8"/>
  <c r="AC110" i="12"/>
  <c r="AC122" i="10"/>
  <c r="AC120" i="11"/>
  <c r="AC114" i="9"/>
  <c r="AC115" i="8"/>
  <c r="AC122" i="12"/>
  <c r="AC134" i="10"/>
  <c r="AC132" i="11"/>
  <c r="AC126" i="9"/>
  <c r="AC127" i="8"/>
  <c r="AC129" i="11"/>
  <c r="AC131" i="10"/>
  <c r="AC119" i="12"/>
  <c r="AC123" i="9"/>
  <c r="AC124" i="8"/>
  <c r="AC87" i="12"/>
  <c r="AC72" i="10"/>
  <c r="AC118" i="11"/>
  <c r="AC71" i="11"/>
  <c r="AC120" i="10"/>
  <c r="AC108" i="12"/>
  <c r="AC112" i="9"/>
  <c r="AC113" i="8"/>
  <c r="AC110" i="11"/>
  <c r="AC83" i="12"/>
  <c r="AC96" i="10"/>
  <c r="AC94" i="11"/>
  <c r="AC112" i="10"/>
  <c r="AC100" i="12"/>
  <c r="AC104" i="9"/>
  <c r="AC105" i="8"/>
  <c r="AC130" i="11"/>
  <c r="AC132" i="10"/>
  <c r="AC120" i="12"/>
  <c r="AC124" i="9"/>
  <c r="AC125" i="8"/>
  <c r="AC77" i="11"/>
  <c r="AC86" i="10"/>
  <c r="AC75" i="9"/>
  <c r="AC7" i="8"/>
  <c r="AC111" i="12"/>
  <c r="AC121" i="11"/>
  <c r="AC123" i="10"/>
  <c r="AC115" i="9"/>
  <c r="AC116" i="8"/>
  <c r="AC78" i="11"/>
  <c r="AC87" i="10"/>
  <c r="AC76" i="9"/>
  <c r="AC8" i="8"/>
  <c r="AC124" i="12"/>
  <c r="AC134" i="11"/>
  <c r="AC136" i="10"/>
  <c r="AC128" i="9"/>
  <c r="AC129" i="8"/>
  <c r="AC66" i="9"/>
  <c r="AC71" i="8"/>
  <c r="AC43" i="11"/>
  <c r="AC44" i="10"/>
  <c r="AC43" i="12"/>
  <c r="AC52" i="9"/>
  <c r="AC57" i="8"/>
  <c r="AC60" i="12"/>
  <c r="AC64" i="11"/>
  <c r="AC109" i="10"/>
  <c r="AC97" i="12"/>
  <c r="AC107" i="11"/>
  <c r="AC65" i="10"/>
  <c r="AC101" i="9"/>
  <c r="AC102" i="8"/>
  <c r="AC100" i="10"/>
  <c r="AC88" i="12"/>
  <c r="AC98" i="11"/>
  <c r="AC92" i="9"/>
  <c r="AC93" i="8"/>
  <c r="AC123" i="12"/>
  <c r="AC133" i="11"/>
  <c r="AC135" i="10"/>
  <c r="AC127" i="9"/>
  <c r="AC128" i="8"/>
  <c r="AC99" i="11"/>
  <c r="AC101" i="10"/>
  <c r="AC89" i="12"/>
  <c r="AC93" i="9"/>
  <c r="AC94" i="8"/>
  <c r="AC111" i="11"/>
  <c r="AC95" i="11"/>
  <c r="AC113" i="10"/>
  <c r="AC101" i="12"/>
  <c r="AC97" i="10"/>
  <c r="AC84" i="12"/>
  <c r="AC105" i="9"/>
  <c r="AC106" i="8"/>
  <c r="AC122" i="11"/>
  <c r="AC124" i="10"/>
  <c r="AC112" i="12"/>
  <c r="AC116" i="9"/>
  <c r="AC117" i="8"/>
  <c r="AC4" i="9"/>
  <c r="AC5" i="8"/>
  <c r="AC88" i="10"/>
  <c r="AC79" i="11"/>
  <c r="AC77" i="9"/>
  <c r="AC83" i="8"/>
  <c r="AC102" i="10"/>
  <c r="AC90" i="12"/>
  <c r="AC60" i="11"/>
  <c r="AC61" i="10"/>
  <c r="AC100" i="11"/>
  <c r="AC56" i="12"/>
  <c r="AC94" i="9"/>
  <c r="AC95" i="8"/>
  <c r="AC113" i="12"/>
  <c r="AC125" i="10"/>
  <c r="AC123" i="11"/>
  <c r="AC117" i="9"/>
  <c r="AC118" i="8"/>
  <c r="AC135" i="11"/>
  <c r="AC137" i="10"/>
  <c r="AC125" i="12"/>
  <c r="AC129" i="9"/>
  <c r="AC130" i="8"/>
  <c r="M102" i="3"/>
  <c r="M101" i="3"/>
  <c r="M100" i="3"/>
  <c r="M99" i="3"/>
  <c r="M98" i="3"/>
  <c r="M97" i="3"/>
  <c r="M96" i="3"/>
  <c r="AC95" i="3"/>
  <c r="M95" i="3"/>
  <c r="AC94" i="3"/>
  <c r="M94" i="3"/>
  <c r="AC93" i="3"/>
  <c r="M93" i="3"/>
  <c r="AC92" i="3"/>
  <c r="M92" i="3"/>
  <c r="AC91" i="3"/>
  <c r="M91" i="3"/>
  <c r="AC90" i="3"/>
  <c r="M90" i="3"/>
  <c r="AC89" i="3"/>
  <c r="M89" i="3"/>
  <c r="AC88" i="3"/>
  <c r="M88" i="3"/>
  <c r="AC87" i="3"/>
  <c r="M87" i="3"/>
  <c r="AC86" i="3"/>
  <c r="M86" i="3"/>
  <c r="AC85" i="3"/>
  <c r="M85" i="3"/>
  <c r="AC84" i="3"/>
  <c r="M84" i="3"/>
  <c r="AC83" i="3"/>
  <c r="M83" i="3"/>
  <c r="AC82" i="3"/>
  <c r="M82" i="3"/>
  <c r="AC81" i="3"/>
  <c r="M81" i="3"/>
  <c r="M80" i="3"/>
  <c r="M79" i="3"/>
  <c r="AC78" i="3"/>
  <c r="M78" i="3"/>
  <c r="AC77" i="3"/>
  <c r="M77" i="3"/>
  <c r="AC76" i="3"/>
  <c r="M76" i="3"/>
  <c r="AC75" i="3"/>
  <c r="M75" i="3"/>
  <c r="AC74" i="3"/>
  <c r="M74" i="3"/>
  <c r="AC73" i="3"/>
  <c r="M73" i="3"/>
  <c r="AC72" i="3"/>
  <c r="M72" i="3"/>
  <c r="AC71" i="3"/>
  <c r="M71" i="3"/>
  <c r="AC70" i="3"/>
  <c r="M70" i="3"/>
  <c r="AC69" i="3"/>
  <c r="M69" i="3"/>
  <c r="AC68" i="3"/>
  <c r="M68" i="3"/>
  <c r="AC67" i="3"/>
  <c r="M67" i="3"/>
  <c r="AC66" i="3"/>
  <c r="M66" i="3"/>
  <c r="AC65" i="3"/>
  <c r="M65" i="3"/>
  <c r="M64" i="3"/>
  <c r="M63" i="3"/>
  <c r="M62" i="3"/>
  <c r="M61" i="3"/>
  <c r="AC60" i="3"/>
  <c r="M60" i="3"/>
  <c r="AC59" i="3"/>
  <c r="M59" i="3"/>
  <c r="AC58" i="3"/>
  <c r="M58" i="3"/>
  <c r="AC57" i="3"/>
  <c r="M57" i="3"/>
  <c r="AC56" i="3"/>
  <c r="M56" i="3"/>
  <c r="AC55" i="3"/>
  <c r="M55" i="3"/>
  <c r="AC54" i="3"/>
  <c r="M54" i="3"/>
  <c r="AC53" i="3"/>
  <c r="M53" i="3"/>
  <c r="M52" i="3"/>
  <c r="M51" i="3"/>
  <c r="M50" i="3"/>
  <c r="M49" i="3"/>
  <c r="AC23" i="3" l="1"/>
  <c r="AB23" i="3"/>
  <c r="AA23" i="3"/>
  <c r="W23" i="3"/>
  <c r="V23" i="3"/>
  <c r="U23" i="3"/>
  <c r="T23" i="3"/>
  <c r="S23" i="3"/>
  <c r="R23" i="3"/>
  <c r="Q23" i="3"/>
  <c r="P23" i="3"/>
  <c r="M23" i="3"/>
  <c r="J23" i="3"/>
  <c r="H23" i="3"/>
  <c r="C23" i="3"/>
  <c r="AC20" i="3"/>
  <c r="M20" i="3"/>
  <c r="AC22" i="3"/>
  <c r="AC19" i="3"/>
  <c r="AC21" i="3"/>
  <c r="AC15" i="3"/>
  <c r="AC16" i="3"/>
  <c r="M22" i="3"/>
  <c r="C15" i="3"/>
  <c r="H15" i="3"/>
  <c r="J15" i="3"/>
  <c r="M15" i="3"/>
  <c r="P15" i="3"/>
  <c r="Q15" i="3"/>
  <c r="R15" i="3"/>
  <c r="S15" i="3"/>
  <c r="T15" i="3"/>
  <c r="U15" i="3"/>
  <c r="V15" i="3"/>
  <c r="W15" i="3"/>
  <c r="AA15" i="3"/>
  <c r="AB15" i="3"/>
  <c r="C16" i="3"/>
  <c r="H16" i="3"/>
  <c r="J16" i="3"/>
  <c r="M16" i="3"/>
  <c r="P16" i="3"/>
  <c r="Q16" i="3"/>
  <c r="R16" i="3"/>
  <c r="S16" i="3"/>
  <c r="T16" i="3"/>
  <c r="U16" i="3"/>
  <c r="V16" i="3"/>
  <c r="W16" i="3"/>
  <c r="AA16" i="3"/>
  <c r="AB16" i="3"/>
  <c r="M21" i="3"/>
  <c r="M19" i="3"/>
  <c r="M35" i="3"/>
  <c r="AC35" i="3"/>
  <c r="C36" i="3"/>
  <c r="H36" i="3"/>
  <c r="J36" i="3"/>
  <c r="P36" i="3"/>
  <c r="Q36" i="3"/>
  <c r="R36" i="3"/>
  <c r="S36" i="3"/>
  <c r="T36" i="3"/>
  <c r="U36" i="3"/>
  <c r="V36" i="3"/>
  <c r="W36" i="3"/>
  <c r="AA36" i="3"/>
  <c r="AB36" i="3"/>
  <c r="C37" i="3"/>
  <c r="H37" i="3"/>
  <c r="J37" i="3"/>
  <c r="P37" i="3"/>
  <c r="Q37" i="3"/>
  <c r="R37" i="3"/>
  <c r="S37" i="3"/>
  <c r="T37" i="3"/>
  <c r="U37" i="3"/>
  <c r="V37" i="3"/>
  <c r="W37" i="3"/>
  <c r="AA37" i="3"/>
  <c r="AB37" i="3"/>
  <c r="AC34" i="3"/>
  <c r="M34" i="3"/>
  <c r="AC33" i="3"/>
  <c r="M33" i="3"/>
  <c r="AC32" i="3"/>
  <c r="M32" i="3"/>
  <c r="AB21" i="1"/>
  <c r="L21" i="1"/>
  <c r="AB22" i="1"/>
  <c r="L22" i="1"/>
  <c r="AC1396" i="3" l="1"/>
  <c r="AB1396" i="3"/>
  <c r="AA1396" i="3"/>
  <c r="T1396" i="3"/>
  <c r="S1396" i="3"/>
  <c r="R1396" i="3"/>
  <c r="Q1396" i="3"/>
  <c r="P1396" i="3"/>
  <c r="J1396" i="3"/>
  <c r="H1396" i="3"/>
  <c r="C1396" i="3"/>
  <c r="AC1395" i="3"/>
  <c r="AB1395" i="3"/>
  <c r="AA1395" i="3"/>
  <c r="W1395" i="3"/>
  <c r="V1395" i="3"/>
  <c r="U1395" i="3"/>
  <c r="T1395" i="3"/>
  <c r="S1395" i="3"/>
  <c r="R1395" i="3"/>
  <c r="Q1395" i="3"/>
  <c r="P1395" i="3"/>
  <c r="J1395" i="3"/>
  <c r="H1395" i="3"/>
  <c r="C1395" i="3"/>
  <c r="AC1394" i="3"/>
  <c r="AB1394" i="3"/>
  <c r="AA1394" i="3"/>
  <c r="W1394" i="3"/>
  <c r="V1394" i="3"/>
  <c r="U1394" i="3"/>
  <c r="T1394" i="3"/>
  <c r="S1394" i="3"/>
  <c r="R1394" i="3"/>
  <c r="Q1394" i="3"/>
  <c r="P1394" i="3"/>
  <c r="J1394" i="3"/>
  <c r="H1394" i="3"/>
  <c r="C1394" i="3"/>
  <c r="AC1393" i="3"/>
  <c r="AB1393" i="3"/>
  <c r="AA1393" i="3"/>
  <c r="W1393" i="3"/>
  <c r="V1393" i="3"/>
  <c r="U1393" i="3"/>
  <c r="T1393" i="3"/>
  <c r="S1393" i="3"/>
  <c r="R1393" i="3"/>
  <c r="Q1393" i="3"/>
  <c r="P1393" i="3"/>
  <c r="J1393" i="3"/>
  <c r="H1393" i="3"/>
  <c r="C1393" i="3"/>
  <c r="AC1392" i="3"/>
  <c r="AB1392" i="3"/>
  <c r="AA1392" i="3"/>
  <c r="W1392" i="3"/>
  <c r="V1392" i="3"/>
  <c r="U1392" i="3"/>
  <c r="T1392" i="3"/>
  <c r="S1392" i="3"/>
  <c r="R1392" i="3"/>
  <c r="Q1392" i="3"/>
  <c r="P1392" i="3"/>
  <c r="J1392" i="3"/>
  <c r="H1392" i="3"/>
  <c r="C1392" i="3"/>
  <c r="AC1391" i="3"/>
  <c r="AB1391" i="3"/>
  <c r="AA1391" i="3"/>
  <c r="W1391" i="3"/>
  <c r="V1391" i="3"/>
  <c r="U1391" i="3"/>
  <c r="T1391" i="3"/>
  <c r="S1391" i="3"/>
  <c r="R1391" i="3"/>
  <c r="Q1391" i="3"/>
  <c r="P1391" i="3"/>
  <c r="J1391" i="3"/>
  <c r="H1391" i="3"/>
  <c r="C1391" i="3"/>
  <c r="AC1390" i="3"/>
  <c r="AB1390" i="3"/>
  <c r="AA1390" i="3"/>
  <c r="W1390" i="3"/>
  <c r="V1390" i="3"/>
  <c r="U1390" i="3"/>
  <c r="T1390" i="3"/>
  <c r="S1390" i="3"/>
  <c r="R1390" i="3"/>
  <c r="Q1390" i="3"/>
  <c r="P1390" i="3"/>
  <c r="J1390" i="3"/>
  <c r="H1390" i="3"/>
  <c r="C1390" i="3"/>
  <c r="AC1389" i="3"/>
  <c r="AB1389" i="3"/>
  <c r="AA1389" i="3"/>
  <c r="W1389" i="3"/>
  <c r="V1389" i="3"/>
  <c r="U1389" i="3"/>
  <c r="T1389" i="3"/>
  <c r="S1389" i="3"/>
  <c r="R1389" i="3"/>
  <c r="Q1389" i="3"/>
  <c r="P1389" i="3"/>
  <c r="J1389" i="3"/>
  <c r="H1389" i="3"/>
  <c r="C1389" i="3"/>
  <c r="AC1388" i="3"/>
  <c r="AB1388" i="3"/>
  <c r="AA1388" i="3"/>
  <c r="W1388" i="3"/>
  <c r="V1388" i="3"/>
  <c r="U1388" i="3"/>
  <c r="T1388" i="3"/>
  <c r="S1388" i="3"/>
  <c r="R1388" i="3"/>
  <c r="Q1388" i="3"/>
  <c r="P1388" i="3"/>
  <c r="J1388" i="3"/>
  <c r="H1388" i="3"/>
  <c r="C1388" i="3"/>
  <c r="AC1387" i="3"/>
  <c r="AB1387" i="3"/>
  <c r="AA1387" i="3"/>
  <c r="W1387" i="3"/>
  <c r="V1387" i="3"/>
  <c r="U1387" i="3"/>
  <c r="T1387" i="3"/>
  <c r="S1387" i="3"/>
  <c r="R1387" i="3"/>
  <c r="Q1387" i="3"/>
  <c r="P1387" i="3"/>
  <c r="J1387" i="3"/>
  <c r="H1387" i="3"/>
  <c r="C1387" i="3"/>
  <c r="AC1386" i="3"/>
  <c r="AB1386" i="3"/>
  <c r="AA1386" i="3"/>
  <c r="W1386" i="3"/>
  <c r="V1386" i="3"/>
  <c r="U1386" i="3"/>
  <c r="T1386" i="3"/>
  <c r="S1386" i="3"/>
  <c r="R1386" i="3"/>
  <c r="Q1386" i="3"/>
  <c r="P1386" i="3"/>
  <c r="J1386" i="3"/>
  <c r="H1386" i="3"/>
  <c r="C1386" i="3"/>
  <c r="AC1385" i="3"/>
  <c r="AB1385" i="3"/>
  <c r="AA1385" i="3"/>
  <c r="W1385" i="3"/>
  <c r="V1385" i="3"/>
  <c r="U1385" i="3"/>
  <c r="T1385" i="3"/>
  <c r="S1385" i="3"/>
  <c r="R1385" i="3"/>
  <c r="Q1385" i="3"/>
  <c r="P1385" i="3"/>
  <c r="J1385" i="3"/>
  <c r="H1385" i="3"/>
  <c r="C1385" i="3"/>
  <c r="AC1384" i="3"/>
  <c r="AB1384" i="3"/>
  <c r="AA1384" i="3"/>
  <c r="W1384" i="3"/>
  <c r="V1384" i="3"/>
  <c r="U1384" i="3"/>
  <c r="T1384" i="3"/>
  <c r="S1384" i="3"/>
  <c r="R1384" i="3"/>
  <c r="Q1384" i="3"/>
  <c r="P1384" i="3"/>
  <c r="J1384" i="3"/>
  <c r="H1384" i="3"/>
  <c r="C1384" i="3"/>
  <c r="AC1383" i="3"/>
  <c r="AB1383" i="3"/>
  <c r="AA1383" i="3"/>
  <c r="W1383" i="3"/>
  <c r="V1383" i="3"/>
  <c r="U1383" i="3"/>
  <c r="T1383" i="3"/>
  <c r="S1383" i="3"/>
  <c r="R1383" i="3"/>
  <c r="Q1383" i="3"/>
  <c r="P1383" i="3"/>
  <c r="J1383" i="3"/>
  <c r="H1383" i="3"/>
  <c r="C1383" i="3"/>
  <c r="AC1382" i="3"/>
  <c r="AB1382" i="3"/>
  <c r="AA1382" i="3"/>
  <c r="W1382" i="3"/>
  <c r="V1382" i="3"/>
  <c r="U1382" i="3"/>
  <c r="T1382" i="3"/>
  <c r="S1382" i="3"/>
  <c r="R1382" i="3"/>
  <c r="Q1382" i="3"/>
  <c r="P1382" i="3"/>
  <c r="J1382" i="3"/>
  <c r="H1382" i="3"/>
  <c r="C1382" i="3"/>
  <c r="AC1381" i="3"/>
  <c r="AB1381" i="3"/>
  <c r="AA1381" i="3"/>
  <c r="W1381" i="3"/>
  <c r="V1381" i="3"/>
  <c r="U1381" i="3"/>
  <c r="T1381" i="3"/>
  <c r="S1381" i="3"/>
  <c r="R1381" i="3"/>
  <c r="Q1381" i="3"/>
  <c r="P1381" i="3"/>
  <c r="J1381" i="3"/>
  <c r="H1381" i="3"/>
  <c r="C1381" i="3"/>
  <c r="AC1380" i="3"/>
  <c r="AB1380" i="3"/>
  <c r="AA1380" i="3"/>
  <c r="W1380" i="3"/>
  <c r="V1380" i="3"/>
  <c r="U1380" i="3"/>
  <c r="T1380" i="3"/>
  <c r="S1380" i="3"/>
  <c r="R1380" i="3"/>
  <c r="Q1380" i="3"/>
  <c r="P1380" i="3"/>
  <c r="J1380" i="3"/>
  <c r="H1380" i="3"/>
  <c r="C1380" i="3"/>
  <c r="AC1379" i="3"/>
  <c r="AB1379" i="3"/>
  <c r="AA1379" i="3"/>
  <c r="W1379" i="3"/>
  <c r="V1379" i="3"/>
  <c r="U1379" i="3"/>
  <c r="T1379" i="3"/>
  <c r="S1379" i="3"/>
  <c r="R1379" i="3"/>
  <c r="Q1379" i="3"/>
  <c r="P1379" i="3"/>
  <c r="J1379" i="3"/>
  <c r="H1379" i="3"/>
  <c r="C1379" i="3"/>
  <c r="AC1378" i="3"/>
  <c r="AB1378" i="3"/>
  <c r="AA1378" i="3"/>
  <c r="W1378" i="3"/>
  <c r="V1378" i="3"/>
  <c r="U1378" i="3"/>
  <c r="T1378" i="3"/>
  <c r="S1378" i="3"/>
  <c r="R1378" i="3"/>
  <c r="Q1378" i="3"/>
  <c r="P1378" i="3"/>
  <c r="J1378" i="3"/>
  <c r="H1378" i="3"/>
  <c r="C1378" i="3"/>
  <c r="AC1377" i="3"/>
  <c r="AB1377" i="3"/>
  <c r="AA1377" i="3"/>
  <c r="W1377" i="3"/>
  <c r="V1377" i="3"/>
  <c r="U1377" i="3"/>
  <c r="T1377" i="3"/>
  <c r="S1377" i="3"/>
  <c r="R1377" i="3"/>
  <c r="Q1377" i="3"/>
  <c r="P1377" i="3"/>
  <c r="J1377" i="3"/>
  <c r="H1377" i="3"/>
  <c r="C1377" i="3"/>
  <c r="AC1376" i="3"/>
  <c r="AB1376" i="3"/>
  <c r="AA1376" i="3"/>
  <c r="W1376" i="3"/>
  <c r="V1376" i="3"/>
  <c r="U1376" i="3"/>
  <c r="T1376" i="3"/>
  <c r="S1376" i="3"/>
  <c r="R1376" i="3"/>
  <c r="Q1376" i="3"/>
  <c r="P1376" i="3"/>
  <c r="J1376" i="3"/>
  <c r="H1376" i="3"/>
  <c r="C1376" i="3"/>
  <c r="AC1375" i="3"/>
  <c r="AB1375" i="3"/>
  <c r="AA1375" i="3"/>
  <c r="W1375" i="3"/>
  <c r="V1375" i="3"/>
  <c r="U1375" i="3"/>
  <c r="T1375" i="3"/>
  <c r="S1375" i="3"/>
  <c r="R1375" i="3"/>
  <c r="Q1375" i="3"/>
  <c r="P1375" i="3"/>
  <c r="J1375" i="3"/>
  <c r="H1375" i="3"/>
  <c r="C1375" i="3"/>
  <c r="AC1374" i="3"/>
  <c r="AB1374" i="3"/>
  <c r="AA1374" i="3"/>
  <c r="W1374" i="3"/>
  <c r="V1374" i="3"/>
  <c r="U1374" i="3"/>
  <c r="T1374" i="3"/>
  <c r="S1374" i="3"/>
  <c r="R1374" i="3"/>
  <c r="Q1374" i="3"/>
  <c r="P1374" i="3"/>
  <c r="J1374" i="3"/>
  <c r="H1374" i="3"/>
  <c r="C1374" i="3"/>
  <c r="AC1373" i="3"/>
  <c r="AB1373" i="3"/>
  <c r="AA1373" i="3"/>
  <c r="W1373" i="3"/>
  <c r="V1373" i="3"/>
  <c r="U1373" i="3"/>
  <c r="T1373" i="3"/>
  <c r="S1373" i="3"/>
  <c r="R1373" i="3"/>
  <c r="Q1373" i="3"/>
  <c r="P1373" i="3"/>
  <c r="J1373" i="3"/>
  <c r="H1373" i="3"/>
  <c r="C1373" i="3"/>
  <c r="AC1372" i="3"/>
  <c r="AB1372" i="3"/>
  <c r="AA1372" i="3"/>
  <c r="W1372" i="3"/>
  <c r="V1372" i="3"/>
  <c r="U1372" i="3"/>
  <c r="T1372" i="3"/>
  <c r="S1372" i="3"/>
  <c r="R1372" i="3"/>
  <c r="Q1372" i="3"/>
  <c r="P1372" i="3"/>
  <c r="J1372" i="3"/>
  <c r="H1372" i="3"/>
  <c r="C1372" i="3"/>
  <c r="AC1371" i="3"/>
  <c r="AB1371" i="3"/>
  <c r="AA1371" i="3"/>
  <c r="W1371" i="3"/>
  <c r="V1371" i="3"/>
  <c r="U1371" i="3"/>
  <c r="T1371" i="3"/>
  <c r="S1371" i="3"/>
  <c r="R1371" i="3"/>
  <c r="Q1371" i="3"/>
  <c r="P1371" i="3"/>
  <c r="J1371" i="3"/>
  <c r="H1371" i="3"/>
  <c r="C1371" i="3"/>
  <c r="AC1370" i="3"/>
  <c r="AB1370" i="3"/>
  <c r="AA1370" i="3"/>
  <c r="W1370" i="3"/>
  <c r="V1370" i="3"/>
  <c r="U1370" i="3"/>
  <c r="T1370" i="3"/>
  <c r="S1370" i="3"/>
  <c r="R1370" i="3"/>
  <c r="Q1370" i="3"/>
  <c r="P1370" i="3"/>
  <c r="J1370" i="3"/>
  <c r="H1370" i="3"/>
  <c r="C1370" i="3"/>
  <c r="AC1369" i="3"/>
  <c r="AB1369" i="3"/>
  <c r="AA1369" i="3"/>
  <c r="W1369" i="3"/>
  <c r="V1369" i="3"/>
  <c r="U1369" i="3"/>
  <c r="T1369" i="3"/>
  <c r="S1369" i="3"/>
  <c r="R1369" i="3"/>
  <c r="Q1369" i="3"/>
  <c r="P1369" i="3"/>
  <c r="J1369" i="3"/>
  <c r="H1369" i="3"/>
  <c r="C1369" i="3"/>
  <c r="AC1368" i="3"/>
  <c r="AB1368" i="3"/>
  <c r="AA1368" i="3"/>
  <c r="W1368" i="3"/>
  <c r="V1368" i="3"/>
  <c r="U1368" i="3"/>
  <c r="T1368" i="3"/>
  <c r="S1368" i="3"/>
  <c r="R1368" i="3"/>
  <c r="Q1368" i="3"/>
  <c r="P1368" i="3"/>
  <c r="J1368" i="3"/>
  <c r="H1368" i="3"/>
  <c r="C1368" i="3"/>
  <c r="AC1367" i="3"/>
  <c r="AB1367" i="3"/>
  <c r="AA1367" i="3"/>
  <c r="W1367" i="3"/>
  <c r="V1367" i="3"/>
  <c r="U1367" i="3"/>
  <c r="T1367" i="3"/>
  <c r="S1367" i="3"/>
  <c r="R1367" i="3"/>
  <c r="Q1367" i="3"/>
  <c r="P1367" i="3"/>
  <c r="J1367" i="3"/>
  <c r="H1367" i="3"/>
  <c r="C1367" i="3"/>
  <c r="AC1366" i="3"/>
  <c r="AB1366" i="3"/>
  <c r="AA1366" i="3"/>
  <c r="W1366" i="3"/>
  <c r="V1366" i="3"/>
  <c r="U1366" i="3"/>
  <c r="T1366" i="3"/>
  <c r="S1366" i="3"/>
  <c r="R1366" i="3"/>
  <c r="Q1366" i="3"/>
  <c r="P1366" i="3"/>
  <c r="J1366" i="3"/>
  <c r="H1366" i="3"/>
  <c r="C1366" i="3"/>
  <c r="AC1365" i="3"/>
  <c r="AB1365" i="3"/>
  <c r="AA1365" i="3"/>
  <c r="W1365" i="3"/>
  <c r="V1365" i="3"/>
  <c r="U1365" i="3"/>
  <c r="T1365" i="3"/>
  <c r="S1365" i="3"/>
  <c r="R1365" i="3"/>
  <c r="Q1365" i="3"/>
  <c r="P1365" i="3"/>
  <c r="J1365" i="3"/>
  <c r="H1365" i="3"/>
  <c r="C1365" i="3"/>
  <c r="AC1364" i="3"/>
  <c r="AB1364" i="3"/>
  <c r="AA1364" i="3"/>
  <c r="W1364" i="3"/>
  <c r="V1364" i="3"/>
  <c r="U1364" i="3"/>
  <c r="T1364" i="3"/>
  <c r="S1364" i="3"/>
  <c r="R1364" i="3"/>
  <c r="Q1364" i="3"/>
  <c r="P1364" i="3"/>
  <c r="J1364" i="3"/>
  <c r="H1364" i="3"/>
  <c r="C1364" i="3"/>
  <c r="AC1363" i="3"/>
  <c r="AB1363" i="3"/>
  <c r="AA1363" i="3"/>
  <c r="W1363" i="3"/>
  <c r="V1363" i="3"/>
  <c r="U1363" i="3"/>
  <c r="T1363" i="3"/>
  <c r="S1363" i="3"/>
  <c r="R1363" i="3"/>
  <c r="Q1363" i="3"/>
  <c r="P1363" i="3"/>
  <c r="J1363" i="3"/>
  <c r="H1363" i="3"/>
  <c r="C1363" i="3"/>
  <c r="AC1362" i="3"/>
  <c r="AB1362" i="3"/>
  <c r="AA1362" i="3"/>
  <c r="W1362" i="3"/>
  <c r="V1362" i="3"/>
  <c r="U1362" i="3"/>
  <c r="T1362" i="3"/>
  <c r="S1362" i="3"/>
  <c r="R1362" i="3"/>
  <c r="Q1362" i="3"/>
  <c r="P1362" i="3"/>
  <c r="J1362" i="3"/>
  <c r="H1362" i="3"/>
  <c r="C1362" i="3"/>
  <c r="AC1361" i="3"/>
  <c r="AB1361" i="3"/>
  <c r="AA1361" i="3"/>
  <c r="W1361" i="3"/>
  <c r="V1361" i="3"/>
  <c r="U1361" i="3"/>
  <c r="T1361" i="3"/>
  <c r="S1361" i="3"/>
  <c r="R1361" i="3"/>
  <c r="Q1361" i="3"/>
  <c r="P1361" i="3"/>
  <c r="J1361" i="3"/>
  <c r="H1361" i="3"/>
  <c r="C1361" i="3"/>
  <c r="AC1360" i="3"/>
  <c r="AB1360" i="3"/>
  <c r="AA1360" i="3"/>
  <c r="W1360" i="3"/>
  <c r="V1360" i="3"/>
  <c r="U1360" i="3"/>
  <c r="T1360" i="3"/>
  <c r="S1360" i="3"/>
  <c r="R1360" i="3"/>
  <c r="Q1360" i="3"/>
  <c r="P1360" i="3"/>
  <c r="J1360" i="3"/>
  <c r="H1360" i="3"/>
  <c r="C1360" i="3"/>
  <c r="AC1359" i="3"/>
  <c r="AB1359" i="3"/>
  <c r="AA1359" i="3"/>
  <c r="W1359" i="3"/>
  <c r="V1359" i="3"/>
  <c r="U1359" i="3"/>
  <c r="T1359" i="3"/>
  <c r="S1359" i="3"/>
  <c r="R1359" i="3"/>
  <c r="Q1359" i="3"/>
  <c r="P1359" i="3"/>
  <c r="J1359" i="3"/>
  <c r="H1359" i="3"/>
  <c r="C1359" i="3"/>
  <c r="AC1358" i="3"/>
  <c r="AB1358" i="3"/>
  <c r="AA1358" i="3"/>
  <c r="W1358" i="3"/>
  <c r="V1358" i="3"/>
  <c r="U1358" i="3"/>
  <c r="T1358" i="3"/>
  <c r="S1358" i="3"/>
  <c r="R1358" i="3"/>
  <c r="Q1358" i="3"/>
  <c r="P1358" i="3"/>
  <c r="J1358" i="3"/>
  <c r="H1358" i="3"/>
  <c r="C1358" i="3"/>
  <c r="AC1357" i="3"/>
  <c r="AB1357" i="3"/>
  <c r="AA1357" i="3"/>
  <c r="W1357" i="3"/>
  <c r="V1357" i="3"/>
  <c r="U1357" i="3"/>
  <c r="T1357" i="3"/>
  <c r="S1357" i="3"/>
  <c r="R1357" i="3"/>
  <c r="Q1357" i="3"/>
  <c r="P1357" i="3"/>
  <c r="J1357" i="3"/>
  <c r="H1357" i="3"/>
  <c r="C1357" i="3"/>
  <c r="AC1356" i="3"/>
  <c r="AB1356" i="3"/>
  <c r="AA1356" i="3"/>
  <c r="W1356" i="3"/>
  <c r="V1356" i="3"/>
  <c r="U1356" i="3"/>
  <c r="T1356" i="3"/>
  <c r="S1356" i="3"/>
  <c r="R1356" i="3"/>
  <c r="Q1356" i="3"/>
  <c r="P1356" i="3"/>
  <c r="J1356" i="3"/>
  <c r="H1356" i="3"/>
  <c r="C1356" i="3"/>
  <c r="AC1355" i="3"/>
  <c r="AB1355" i="3"/>
  <c r="AA1355" i="3"/>
  <c r="W1355" i="3"/>
  <c r="V1355" i="3"/>
  <c r="U1355" i="3"/>
  <c r="T1355" i="3"/>
  <c r="S1355" i="3"/>
  <c r="R1355" i="3"/>
  <c r="Q1355" i="3"/>
  <c r="P1355" i="3"/>
  <c r="J1355" i="3"/>
  <c r="H1355" i="3"/>
  <c r="C1355" i="3"/>
  <c r="AC1354" i="3"/>
  <c r="AB1354" i="3"/>
  <c r="AA1354" i="3"/>
  <c r="W1354" i="3"/>
  <c r="V1354" i="3"/>
  <c r="U1354" i="3"/>
  <c r="T1354" i="3"/>
  <c r="S1354" i="3"/>
  <c r="R1354" i="3"/>
  <c r="Q1354" i="3"/>
  <c r="P1354" i="3"/>
  <c r="J1354" i="3"/>
  <c r="H1354" i="3"/>
  <c r="C1354" i="3"/>
  <c r="AC1353" i="3"/>
  <c r="AB1353" i="3"/>
  <c r="AA1353" i="3"/>
  <c r="W1353" i="3"/>
  <c r="V1353" i="3"/>
  <c r="U1353" i="3"/>
  <c r="T1353" i="3"/>
  <c r="S1353" i="3"/>
  <c r="R1353" i="3"/>
  <c r="Q1353" i="3"/>
  <c r="P1353" i="3"/>
  <c r="J1353" i="3"/>
  <c r="H1353" i="3"/>
  <c r="C1353" i="3"/>
  <c r="AC1352" i="3"/>
  <c r="AB1352" i="3"/>
  <c r="AA1352" i="3"/>
  <c r="W1352" i="3"/>
  <c r="V1352" i="3"/>
  <c r="U1352" i="3"/>
  <c r="T1352" i="3"/>
  <c r="S1352" i="3"/>
  <c r="R1352" i="3"/>
  <c r="Q1352" i="3"/>
  <c r="P1352" i="3"/>
  <c r="J1352" i="3"/>
  <c r="H1352" i="3"/>
  <c r="C1352" i="3"/>
  <c r="AC1351" i="3"/>
  <c r="AB1351" i="3"/>
  <c r="AA1351" i="3"/>
  <c r="W1351" i="3"/>
  <c r="V1351" i="3"/>
  <c r="U1351" i="3"/>
  <c r="T1351" i="3"/>
  <c r="S1351" i="3"/>
  <c r="R1351" i="3"/>
  <c r="Q1351" i="3"/>
  <c r="P1351" i="3"/>
  <c r="J1351" i="3"/>
  <c r="H1351" i="3"/>
  <c r="C1351" i="3"/>
  <c r="AC1350" i="3"/>
  <c r="AB1350" i="3"/>
  <c r="AA1350" i="3"/>
  <c r="W1350" i="3"/>
  <c r="V1350" i="3"/>
  <c r="U1350" i="3"/>
  <c r="T1350" i="3"/>
  <c r="S1350" i="3"/>
  <c r="R1350" i="3"/>
  <c r="Q1350" i="3"/>
  <c r="P1350" i="3"/>
  <c r="J1350" i="3"/>
  <c r="H1350" i="3"/>
  <c r="C1350" i="3"/>
  <c r="AC1349" i="3"/>
  <c r="AB1349" i="3"/>
  <c r="AA1349" i="3"/>
  <c r="W1349" i="3"/>
  <c r="V1349" i="3"/>
  <c r="U1349" i="3"/>
  <c r="T1349" i="3"/>
  <c r="S1349" i="3"/>
  <c r="R1349" i="3"/>
  <c r="Q1349" i="3"/>
  <c r="P1349" i="3"/>
  <c r="J1349" i="3"/>
  <c r="H1349" i="3"/>
  <c r="C1349" i="3"/>
  <c r="AC1348" i="3"/>
  <c r="AB1348" i="3"/>
  <c r="AA1348" i="3"/>
  <c r="W1348" i="3"/>
  <c r="V1348" i="3"/>
  <c r="U1348" i="3"/>
  <c r="T1348" i="3"/>
  <c r="S1348" i="3"/>
  <c r="R1348" i="3"/>
  <c r="Q1348" i="3"/>
  <c r="P1348" i="3"/>
  <c r="J1348" i="3"/>
  <c r="H1348" i="3"/>
  <c r="C1348" i="3"/>
  <c r="AC1347" i="3"/>
  <c r="AB1347" i="3"/>
  <c r="AA1347" i="3"/>
  <c r="W1347" i="3"/>
  <c r="V1347" i="3"/>
  <c r="U1347" i="3"/>
  <c r="T1347" i="3"/>
  <c r="S1347" i="3"/>
  <c r="R1347" i="3"/>
  <c r="Q1347" i="3"/>
  <c r="P1347" i="3"/>
  <c r="J1347" i="3"/>
  <c r="H1347" i="3"/>
  <c r="C1347" i="3"/>
  <c r="AC1346" i="3"/>
  <c r="AB1346" i="3"/>
  <c r="AA1346" i="3"/>
  <c r="W1346" i="3"/>
  <c r="V1346" i="3"/>
  <c r="U1346" i="3"/>
  <c r="T1346" i="3"/>
  <c r="S1346" i="3"/>
  <c r="R1346" i="3"/>
  <c r="Q1346" i="3"/>
  <c r="P1346" i="3"/>
  <c r="J1346" i="3"/>
  <c r="H1346" i="3"/>
  <c r="C1346" i="3"/>
  <c r="AC1345" i="3"/>
  <c r="AB1345" i="3"/>
  <c r="AA1345" i="3"/>
  <c r="W1345" i="3"/>
  <c r="V1345" i="3"/>
  <c r="U1345" i="3"/>
  <c r="T1345" i="3"/>
  <c r="S1345" i="3"/>
  <c r="R1345" i="3"/>
  <c r="Q1345" i="3"/>
  <c r="P1345" i="3"/>
  <c r="J1345" i="3"/>
  <c r="H1345" i="3"/>
  <c r="C1345" i="3"/>
  <c r="AC1344" i="3"/>
  <c r="AB1344" i="3"/>
  <c r="AA1344" i="3"/>
  <c r="W1344" i="3"/>
  <c r="V1344" i="3"/>
  <c r="U1344" i="3"/>
  <c r="T1344" i="3"/>
  <c r="S1344" i="3"/>
  <c r="R1344" i="3"/>
  <c r="Q1344" i="3"/>
  <c r="P1344" i="3"/>
  <c r="J1344" i="3"/>
  <c r="H1344" i="3"/>
  <c r="C1344" i="3"/>
  <c r="AC1343" i="3"/>
  <c r="AB1343" i="3"/>
  <c r="AA1343" i="3"/>
  <c r="W1343" i="3"/>
  <c r="V1343" i="3"/>
  <c r="U1343" i="3"/>
  <c r="T1343" i="3"/>
  <c r="S1343" i="3"/>
  <c r="R1343" i="3"/>
  <c r="Q1343" i="3"/>
  <c r="P1343" i="3"/>
  <c r="J1343" i="3"/>
  <c r="H1343" i="3"/>
  <c r="C1343" i="3"/>
  <c r="AC1342" i="3"/>
  <c r="AB1342" i="3"/>
  <c r="AA1342" i="3"/>
  <c r="W1342" i="3"/>
  <c r="V1342" i="3"/>
  <c r="U1342" i="3"/>
  <c r="T1342" i="3"/>
  <c r="S1342" i="3"/>
  <c r="R1342" i="3"/>
  <c r="Q1342" i="3"/>
  <c r="P1342" i="3"/>
  <c r="J1342" i="3"/>
  <c r="H1342" i="3"/>
  <c r="C1342" i="3"/>
  <c r="AC1341" i="3"/>
  <c r="AB1341" i="3"/>
  <c r="AA1341" i="3"/>
  <c r="W1341" i="3"/>
  <c r="V1341" i="3"/>
  <c r="U1341" i="3"/>
  <c r="T1341" i="3"/>
  <c r="S1341" i="3"/>
  <c r="R1341" i="3"/>
  <c r="Q1341" i="3"/>
  <c r="P1341" i="3"/>
  <c r="J1341" i="3"/>
  <c r="H1341" i="3"/>
  <c r="C1341" i="3"/>
  <c r="AC1340" i="3"/>
  <c r="AB1340" i="3"/>
  <c r="AA1340" i="3"/>
  <c r="W1340" i="3"/>
  <c r="V1340" i="3"/>
  <c r="U1340" i="3"/>
  <c r="T1340" i="3"/>
  <c r="S1340" i="3"/>
  <c r="R1340" i="3"/>
  <c r="Q1340" i="3"/>
  <c r="P1340" i="3"/>
  <c r="J1340" i="3"/>
  <c r="H1340" i="3"/>
  <c r="C1340" i="3"/>
  <c r="AC1339" i="3"/>
  <c r="AB1339" i="3"/>
  <c r="AA1339" i="3"/>
  <c r="W1339" i="3"/>
  <c r="V1339" i="3"/>
  <c r="U1339" i="3"/>
  <c r="T1339" i="3"/>
  <c r="S1339" i="3"/>
  <c r="R1339" i="3"/>
  <c r="Q1339" i="3"/>
  <c r="P1339" i="3"/>
  <c r="J1339" i="3"/>
  <c r="H1339" i="3"/>
  <c r="C1339" i="3"/>
  <c r="AC1338" i="3"/>
  <c r="AB1338" i="3"/>
  <c r="AA1338" i="3"/>
  <c r="W1338" i="3"/>
  <c r="V1338" i="3"/>
  <c r="U1338" i="3"/>
  <c r="T1338" i="3"/>
  <c r="S1338" i="3"/>
  <c r="R1338" i="3"/>
  <c r="Q1338" i="3"/>
  <c r="P1338" i="3"/>
  <c r="J1338" i="3"/>
  <c r="H1338" i="3"/>
  <c r="C1338" i="3"/>
  <c r="AC1337" i="3"/>
  <c r="AB1337" i="3"/>
  <c r="AA1337" i="3"/>
  <c r="W1337" i="3"/>
  <c r="V1337" i="3"/>
  <c r="U1337" i="3"/>
  <c r="T1337" i="3"/>
  <c r="S1337" i="3"/>
  <c r="R1337" i="3"/>
  <c r="Q1337" i="3"/>
  <c r="P1337" i="3"/>
  <c r="J1337" i="3"/>
  <c r="H1337" i="3"/>
  <c r="C1337" i="3"/>
  <c r="AC1336" i="3"/>
  <c r="AB1336" i="3"/>
  <c r="AA1336" i="3"/>
  <c r="W1336" i="3"/>
  <c r="V1336" i="3"/>
  <c r="U1336" i="3"/>
  <c r="T1336" i="3"/>
  <c r="S1336" i="3"/>
  <c r="R1336" i="3"/>
  <c r="Q1336" i="3"/>
  <c r="P1336" i="3"/>
  <c r="J1336" i="3"/>
  <c r="H1336" i="3"/>
  <c r="C1336" i="3"/>
  <c r="AC1335" i="3"/>
  <c r="AB1335" i="3"/>
  <c r="AA1335" i="3"/>
  <c r="W1335" i="3"/>
  <c r="V1335" i="3"/>
  <c r="U1335" i="3"/>
  <c r="T1335" i="3"/>
  <c r="S1335" i="3"/>
  <c r="R1335" i="3"/>
  <c r="Q1335" i="3"/>
  <c r="P1335" i="3"/>
  <c r="J1335" i="3"/>
  <c r="H1335" i="3"/>
  <c r="C1335" i="3"/>
  <c r="AC1334" i="3"/>
  <c r="AB1334" i="3"/>
  <c r="AA1334" i="3"/>
  <c r="W1334" i="3"/>
  <c r="V1334" i="3"/>
  <c r="U1334" i="3"/>
  <c r="T1334" i="3"/>
  <c r="S1334" i="3"/>
  <c r="R1334" i="3"/>
  <c r="Q1334" i="3"/>
  <c r="P1334" i="3"/>
  <c r="J1334" i="3"/>
  <c r="H1334" i="3"/>
  <c r="C1334" i="3"/>
  <c r="AC1333" i="3"/>
  <c r="AB1333" i="3"/>
  <c r="AA1333" i="3"/>
  <c r="W1333" i="3"/>
  <c r="V1333" i="3"/>
  <c r="U1333" i="3"/>
  <c r="T1333" i="3"/>
  <c r="S1333" i="3"/>
  <c r="R1333" i="3"/>
  <c r="Q1333" i="3"/>
  <c r="P1333" i="3"/>
  <c r="J1333" i="3"/>
  <c r="H1333" i="3"/>
  <c r="C1333" i="3"/>
  <c r="AC1332" i="3"/>
  <c r="AB1332" i="3"/>
  <c r="AA1332" i="3"/>
  <c r="W1332" i="3"/>
  <c r="V1332" i="3"/>
  <c r="U1332" i="3"/>
  <c r="T1332" i="3"/>
  <c r="S1332" i="3"/>
  <c r="R1332" i="3"/>
  <c r="Q1332" i="3"/>
  <c r="P1332" i="3"/>
  <c r="J1332" i="3"/>
  <c r="H1332" i="3"/>
  <c r="C1332" i="3"/>
  <c r="AC1331" i="3"/>
  <c r="AB1331" i="3"/>
  <c r="AA1331" i="3"/>
  <c r="W1331" i="3"/>
  <c r="V1331" i="3"/>
  <c r="U1331" i="3"/>
  <c r="T1331" i="3"/>
  <c r="S1331" i="3"/>
  <c r="R1331" i="3"/>
  <c r="Q1331" i="3"/>
  <c r="P1331" i="3"/>
  <c r="J1331" i="3"/>
  <c r="H1331" i="3"/>
  <c r="C1331" i="3"/>
  <c r="AC1330" i="3"/>
  <c r="AB1330" i="3"/>
  <c r="AA1330" i="3"/>
  <c r="W1330" i="3"/>
  <c r="V1330" i="3"/>
  <c r="U1330" i="3"/>
  <c r="T1330" i="3"/>
  <c r="S1330" i="3"/>
  <c r="R1330" i="3"/>
  <c r="Q1330" i="3"/>
  <c r="P1330" i="3"/>
  <c r="J1330" i="3"/>
  <c r="H1330" i="3"/>
  <c r="C1330" i="3"/>
  <c r="AC1329" i="3"/>
  <c r="AB1329" i="3"/>
  <c r="AA1329" i="3"/>
  <c r="W1329" i="3"/>
  <c r="V1329" i="3"/>
  <c r="U1329" i="3"/>
  <c r="T1329" i="3"/>
  <c r="S1329" i="3"/>
  <c r="R1329" i="3"/>
  <c r="Q1329" i="3"/>
  <c r="P1329" i="3"/>
  <c r="J1329" i="3"/>
  <c r="H1329" i="3"/>
  <c r="C1329" i="3"/>
  <c r="AC1328" i="3"/>
  <c r="AB1328" i="3"/>
  <c r="AA1328" i="3"/>
  <c r="W1328" i="3"/>
  <c r="V1328" i="3"/>
  <c r="U1328" i="3"/>
  <c r="T1328" i="3"/>
  <c r="S1328" i="3"/>
  <c r="R1328" i="3"/>
  <c r="Q1328" i="3"/>
  <c r="P1328" i="3"/>
  <c r="J1328" i="3"/>
  <c r="H1328" i="3"/>
  <c r="C1328" i="3"/>
  <c r="AC1327" i="3"/>
  <c r="AB1327" i="3"/>
  <c r="AA1327" i="3"/>
  <c r="W1327" i="3"/>
  <c r="V1327" i="3"/>
  <c r="U1327" i="3"/>
  <c r="T1327" i="3"/>
  <c r="S1327" i="3"/>
  <c r="R1327" i="3"/>
  <c r="Q1327" i="3"/>
  <c r="P1327" i="3"/>
  <c r="J1327" i="3"/>
  <c r="H1327" i="3"/>
  <c r="C1327" i="3"/>
  <c r="AC1326" i="3"/>
  <c r="AB1326" i="3"/>
  <c r="AA1326" i="3"/>
  <c r="W1326" i="3"/>
  <c r="V1326" i="3"/>
  <c r="U1326" i="3"/>
  <c r="T1326" i="3"/>
  <c r="S1326" i="3"/>
  <c r="R1326" i="3"/>
  <c r="Q1326" i="3"/>
  <c r="P1326" i="3"/>
  <c r="J1326" i="3"/>
  <c r="H1326" i="3"/>
  <c r="C1326" i="3"/>
  <c r="AC1325" i="3"/>
  <c r="AB1325" i="3"/>
  <c r="AA1325" i="3"/>
  <c r="W1325" i="3"/>
  <c r="V1325" i="3"/>
  <c r="U1325" i="3"/>
  <c r="T1325" i="3"/>
  <c r="S1325" i="3"/>
  <c r="R1325" i="3"/>
  <c r="Q1325" i="3"/>
  <c r="P1325" i="3"/>
  <c r="J1325" i="3"/>
  <c r="H1325" i="3"/>
  <c r="C1325" i="3"/>
  <c r="AC1324" i="3"/>
  <c r="AB1324" i="3"/>
  <c r="AA1324" i="3"/>
  <c r="W1324" i="3"/>
  <c r="V1324" i="3"/>
  <c r="U1324" i="3"/>
  <c r="T1324" i="3"/>
  <c r="S1324" i="3"/>
  <c r="R1324" i="3"/>
  <c r="Q1324" i="3"/>
  <c r="P1324" i="3"/>
  <c r="J1324" i="3"/>
  <c r="H1324" i="3"/>
  <c r="C1324" i="3"/>
  <c r="AC1323" i="3"/>
  <c r="AB1323" i="3"/>
  <c r="AA1323" i="3"/>
  <c r="W1323" i="3"/>
  <c r="V1323" i="3"/>
  <c r="U1323" i="3"/>
  <c r="T1323" i="3"/>
  <c r="S1323" i="3"/>
  <c r="R1323" i="3"/>
  <c r="Q1323" i="3"/>
  <c r="P1323" i="3"/>
  <c r="J1323" i="3"/>
  <c r="H1323" i="3"/>
  <c r="C1323" i="3"/>
  <c r="AC1322" i="3"/>
  <c r="AB1322" i="3"/>
  <c r="AA1322" i="3"/>
  <c r="W1322" i="3"/>
  <c r="V1322" i="3"/>
  <c r="U1322" i="3"/>
  <c r="T1322" i="3"/>
  <c r="S1322" i="3"/>
  <c r="R1322" i="3"/>
  <c r="Q1322" i="3"/>
  <c r="P1322" i="3"/>
  <c r="J1322" i="3"/>
  <c r="H1322" i="3"/>
  <c r="C1322" i="3"/>
  <c r="AC1321" i="3"/>
  <c r="AB1321" i="3"/>
  <c r="AA1321" i="3"/>
  <c r="W1321" i="3"/>
  <c r="V1321" i="3"/>
  <c r="U1321" i="3"/>
  <c r="T1321" i="3"/>
  <c r="S1321" i="3"/>
  <c r="R1321" i="3"/>
  <c r="Q1321" i="3"/>
  <c r="P1321" i="3"/>
  <c r="J1321" i="3"/>
  <c r="H1321" i="3"/>
  <c r="C1321" i="3"/>
  <c r="AC1320" i="3"/>
  <c r="AB1320" i="3"/>
  <c r="AA1320" i="3"/>
  <c r="W1320" i="3"/>
  <c r="V1320" i="3"/>
  <c r="U1320" i="3"/>
  <c r="T1320" i="3"/>
  <c r="S1320" i="3"/>
  <c r="R1320" i="3"/>
  <c r="Q1320" i="3"/>
  <c r="P1320" i="3"/>
  <c r="J1320" i="3"/>
  <c r="H1320" i="3"/>
  <c r="C1320" i="3"/>
  <c r="AC1319" i="3"/>
  <c r="AB1319" i="3"/>
  <c r="AA1319" i="3"/>
  <c r="W1319" i="3"/>
  <c r="V1319" i="3"/>
  <c r="U1319" i="3"/>
  <c r="T1319" i="3"/>
  <c r="S1319" i="3"/>
  <c r="R1319" i="3"/>
  <c r="Q1319" i="3"/>
  <c r="P1319" i="3"/>
  <c r="J1319" i="3"/>
  <c r="H1319" i="3"/>
  <c r="C1319" i="3"/>
  <c r="AC1318" i="3"/>
  <c r="AB1318" i="3"/>
  <c r="AA1318" i="3"/>
  <c r="W1318" i="3"/>
  <c r="V1318" i="3"/>
  <c r="U1318" i="3"/>
  <c r="T1318" i="3"/>
  <c r="S1318" i="3"/>
  <c r="R1318" i="3"/>
  <c r="Q1318" i="3"/>
  <c r="P1318" i="3"/>
  <c r="J1318" i="3"/>
  <c r="H1318" i="3"/>
  <c r="C1318" i="3"/>
  <c r="AC1317" i="3"/>
  <c r="AB1317" i="3"/>
  <c r="AA1317" i="3"/>
  <c r="W1317" i="3"/>
  <c r="V1317" i="3"/>
  <c r="U1317" i="3"/>
  <c r="T1317" i="3"/>
  <c r="S1317" i="3"/>
  <c r="R1317" i="3"/>
  <c r="Q1317" i="3"/>
  <c r="P1317" i="3"/>
  <c r="J1317" i="3"/>
  <c r="H1317" i="3"/>
  <c r="C1317" i="3"/>
  <c r="AC1316" i="3"/>
  <c r="AB1316" i="3"/>
  <c r="AA1316" i="3"/>
  <c r="W1316" i="3"/>
  <c r="V1316" i="3"/>
  <c r="U1316" i="3"/>
  <c r="T1316" i="3"/>
  <c r="S1316" i="3"/>
  <c r="R1316" i="3"/>
  <c r="Q1316" i="3"/>
  <c r="P1316" i="3"/>
  <c r="J1316" i="3"/>
  <c r="H1316" i="3"/>
  <c r="C1316" i="3"/>
  <c r="AC1315" i="3"/>
  <c r="AB1315" i="3"/>
  <c r="AA1315" i="3"/>
  <c r="W1315" i="3"/>
  <c r="V1315" i="3"/>
  <c r="U1315" i="3"/>
  <c r="T1315" i="3"/>
  <c r="S1315" i="3"/>
  <c r="R1315" i="3"/>
  <c r="Q1315" i="3"/>
  <c r="P1315" i="3"/>
  <c r="J1315" i="3"/>
  <c r="H1315" i="3"/>
  <c r="C1315" i="3"/>
  <c r="AC1314" i="3"/>
  <c r="AB1314" i="3"/>
  <c r="AA1314" i="3"/>
  <c r="W1314" i="3"/>
  <c r="V1314" i="3"/>
  <c r="U1314" i="3"/>
  <c r="T1314" i="3"/>
  <c r="S1314" i="3"/>
  <c r="R1314" i="3"/>
  <c r="Q1314" i="3"/>
  <c r="P1314" i="3"/>
  <c r="J1314" i="3"/>
  <c r="H1314" i="3"/>
  <c r="C1314" i="3"/>
  <c r="AC1313" i="3"/>
  <c r="AB1313" i="3"/>
  <c r="AA1313" i="3"/>
  <c r="W1313" i="3"/>
  <c r="V1313" i="3"/>
  <c r="U1313" i="3"/>
  <c r="T1313" i="3"/>
  <c r="S1313" i="3"/>
  <c r="R1313" i="3"/>
  <c r="Q1313" i="3"/>
  <c r="P1313" i="3"/>
  <c r="J1313" i="3"/>
  <c r="H1313" i="3"/>
  <c r="C1313" i="3"/>
  <c r="AC1312" i="3"/>
  <c r="AB1312" i="3"/>
  <c r="AA1312" i="3"/>
  <c r="W1312" i="3"/>
  <c r="V1312" i="3"/>
  <c r="U1312" i="3"/>
  <c r="T1312" i="3"/>
  <c r="S1312" i="3"/>
  <c r="R1312" i="3"/>
  <c r="Q1312" i="3"/>
  <c r="P1312" i="3"/>
  <c r="J1312" i="3"/>
  <c r="H1312" i="3"/>
  <c r="C1312" i="3"/>
  <c r="AC1311" i="3"/>
  <c r="AB1311" i="3"/>
  <c r="AA1311" i="3"/>
  <c r="W1311" i="3"/>
  <c r="V1311" i="3"/>
  <c r="U1311" i="3"/>
  <c r="T1311" i="3"/>
  <c r="S1311" i="3"/>
  <c r="R1311" i="3"/>
  <c r="Q1311" i="3"/>
  <c r="P1311" i="3"/>
  <c r="J1311" i="3"/>
  <c r="H1311" i="3"/>
  <c r="C1311" i="3"/>
  <c r="AC1310" i="3"/>
  <c r="AB1310" i="3"/>
  <c r="AA1310" i="3"/>
  <c r="W1310" i="3"/>
  <c r="V1310" i="3"/>
  <c r="U1310" i="3"/>
  <c r="T1310" i="3"/>
  <c r="S1310" i="3"/>
  <c r="R1310" i="3"/>
  <c r="Q1310" i="3"/>
  <c r="P1310" i="3"/>
  <c r="J1310" i="3"/>
  <c r="H1310" i="3"/>
  <c r="C1310" i="3"/>
  <c r="AC1309" i="3"/>
  <c r="AB1309" i="3"/>
  <c r="AA1309" i="3"/>
  <c r="W1309" i="3"/>
  <c r="V1309" i="3"/>
  <c r="U1309" i="3"/>
  <c r="T1309" i="3"/>
  <c r="S1309" i="3"/>
  <c r="R1309" i="3"/>
  <c r="Q1309" i="3"/>
  <c r="P1309" i="3"/>
  <c r="J1309" i="3"/>
  <c r="H1309" i="3"/>
  <c r="C1309" i="3"/>
  <c r="AC1308" i="3"/>
  <c r="AB1308" i="3"/>
  <c r="AA1308" i="3"/>
  <c r="W1308" i="3"/>
  <c r="V1308" i="3"/>
  <c r="U1308" i="3"/>
  <c r="T1308" i="3"/>
  <c r="S1308" i="3"/>
  <c r="R1308" i="3"/>
  <c r="Q1308" i="3"/>
  <c r="P1308" i="3"/>
  <c r="J1308" i="3"/>
  <c r="H1308" i="3"/>
  <c r="C1308" i="3"/>
  <c r="AC1307" i="3"/>
  <c r="AB1307" i="3"/>
  <c r="AA1307" i="3"/>
  <c r="W1307" i="3"/>
  <c r="V1307" i="3"/>
  <c r="U1307" i="3"/>
  <c r="T1307" i="3"/>
  <c r="S1307" i="3"/>
  <c r="R1307" i="3"/>
  <c r="Q1307" i="3"/>
  <c r="P1307" i="3"/>
  <c r="J1307" i="3"/>
  <c r="H1307" i="3"/>
  <c r="C1307" i="3"/>
  <c r="AC1306" i="3"/>
  <c r="AB1306" i="3"/>
  <c r="AA1306" i="3"/>
  <c r="W1306" i="3"/>
  <c r="V1306" i="3"/>
  <c r="U1306" i="3"/>
  <c r="T1306" i="3"/>
  <c r="S1306" i="3"/>
  <c r="R1306" i="3"/>
  <c r="Q1306" i="3"/>
  <c r="P1306" i="3"/>
  <c r="J1306" i="3"/>
  <c r="H1306" i="3"/>
  <c r="C1306" i="3"/>
  <c r="AC1305" i="3"/>
  <c r="AB1305" i="3"/>
  <c r="AA1305" i="3"/>
  <c r="W1305" i="3"/>
  <c r="V1305" i="3"/>
  <c r="U1305" i="3"/>
  <c r="T1305" i="3"/>
  <c r="S1305" i="3"/>
  <c r="R1305" i="3"/>
  <c r="Q1305" i="3"/>
  <c r="P1305" i="3"/>
  <c r="J1305" i="3"/>
  <c r="H1305" i="3"/>
  <c r="C1305" i="3"/>
  <c r="AC1304" i="3"/>
  <c r="AB1304" i="3"/>
  <c r="AA1304" i="3"/>
  <c r="W1304" i="3"/>
  <c r="V1304" i="3"/>
  <c r="U1304" i="3"/>
  <c r="T1304" i="3"/>
  <c r="S1304" i="3"/>
  <c r="R1304" i="3"/>
  <c r="Q1304" i="3"/>
  <c r="P1304" i="3"/>
  <c r="J1304" i="3"/>
  <c r="H1304" i="3"/>
  <c r="C1304" i="3"/>
  <c r="AC1303" i="3"/>
  <c r="AB1303" i="3"/>
  <c r="AA1303" i="3"/>
  <c r="W1303" i="3"/>
  <c r="V1303" i="3"/>
  <c r="U1303" i="3"/>
  <c r="T1303" i="3"/>
  <c r="S1303" i="3"/>
  <c r="R1303" i="3"/>
  <c r="Q1303" i="3"/>
  <c r="P1303" i="3"/>
  <c r="J1303" i="3"/>
  <c r="H1303" i="3"/>
  <c r="C1303" i="3"/>
  <c r="AC1302" i="3"/>
  <c r="AB1302" i="3"/>
  <c r="AA1302" i="3"/>
  <c r="W1302" i="3"/>
  <c r="V1302" i="3"/>
  <c r="U1302" i="3"/>
  <c r="T1302" i="3"/>
  <c r="S1302" i="3"/>
  <c r="R1302" i="3"/>
  <c r="Q1302" i="3"/>
  <c r="P1302" i="3"/>
  <c r="J1302" i="3"/>
  <c r="H1302" i="3"/>
  <c r="C1302" i="3"/>
  <c r="AC1301" i="3"/>
  <c r="AB1301" i="3"/>
  <c r="AA1301" i="3"/>
  <c r="W1301" i="3"/>
  <c r="V1301" i="3"/>
  <c r="U1301" i="3"/>
  <c r="T1301" i="3"/>
  <c r="S1301" i="3"/>
  <c r="R1301" i="3"/>
  <c r="Q1301" i="3"/>
  <c r="P1301" i="3"/>
  <c r="J1301" i="3"/>
  <c r="H1301" i="3"/>
  <c r="C1301" i="3"/>
  <c r="AC1300" i="3"/>
  <c r="AB1300" i="3"/>
  <c r="AA1300" i="3"/>
  <c r="W1300" i="3"/>
  <c r="V1300" i="3"/>
  <c r="U1300" i="3"/>
  <c r="T1300" i="3"/>
  <c r="S1300" i="3"/>
  <c r="R1300" i="3"/>
  <c r="Q1300" i="3"/>
  <c r="P1300" i="3"/>
  <c r="J1300" i="3"/>
  <c r="H1300" i="3"/>
  <c r="C1300" i="3"/>
  <c r="AC1299" i="3"/>
  <c r="AB1299" i="3"/>
  <c r="AA1299" i="3"/>
  <c r="W1299" i="3"/>
  <c r="V1299" i="3"/>
  <c r="U1299" i="3"/>
  <c r="T1299" i="3"/>
  <c r="S1299" i="3"/>
  <c r="R1299" i="3"/>
  <c r="Q1299" i="3"/>
  <c r="P1299" i="3"/>
  <c r="J1299" i="3"/>
  <c r="H1299" i="3"/>
  <c r="C1299" i="3"/>
  <c r="AC1298" i="3"/>
  <c r="AB1298" i="3"/>
  <c r="AA1298" i="3"/>
  <c r="W1298" i="3"/>
  <c r="V1298" i="3"/>
  <c r="U1298" i="3"/>
  <c r="T1298" i="3"/>
  <c r="S1298" i="3"/>
  <c r="R1298" i="3"/>
  <c r="Q1298" i="3"/>
  <c r="P1298" i="3"/>
  <c r="J1298" i="3"/>
  <c r="H1298" i="3"/>
  <c r="C1298" i="3"/>
  <c r="AC1297" i="3"/>
  <c r="AB1297" i="3"/>
  <c r="AA1297" i="3"/>
  <c r="W1297" i="3"/>
  <c r="V1297" i="3"/>
  <c r="U1297" i="3"/>
  <c r="T1297" i="3"/>
  <c r="S1297" i="3"/>
  <c r="R1297" i="3"/>
  <c r="Q1297" i="3"/>
  <c r="P1297" i="3"/>
  <c r="J1297" i="3"/>
  <c r="H1297" i="3"/>
  <c r="C1297" i="3"/>
  <c r="AC1296" i="3"/>
  <c r="AB1296" i="3"/>
  <c r="AA1296" i="3"/>
  <c r="W1296" i="3"/>
  <c r="V1296" i="3"/>
  <c r="U1296" i="3"/>
  <c r="T1296" i="3"/>
  <c r="S1296" i="3"/>
  <c r="R1296" i="3"/>
  <c r="Q1296" i="3"/>
  <c r="P1296" i="3"/>
  <c r="J1296" i="3"/>
  <c r="H1296" i="3"/>
  <c r="C1296" i="3"/>
  <c r="AC1295" i="3"/>
  <c r="AB1295" i="3"/>
  <c r="AA1295" i="3"/>
  <c r="W1295" i="3"/>
  <c r="V1295" i="3"/>
  <c r="U1295" i="3"/>
  <c r="T1295" i="3"/>
  <c r="S1295" i="3"/>
  <c r="R1295" i="3"/>
  <c r="Q1295" i="3"/>
  <c r="P1295" i="3"/>
  <c r="J1295" i="3"/>
  <c r="H1295" i="3"/>
  <c r="C1295" i="3"/>
  <c r="AC1294" i="3"/>
  <c r="AB1294" i="3"/>
  <c r="AA1294" i="3"/>
  <c r="W1294" i="3"/>
  <c r="V1294" i="3"/>
  <c r="U1294" i="3"/>
  <c r="T1294" i="3"/>
  <c r="S1294" i="3"/>
  <c r="R1294" i="3"/>
  <c r="Q1294" i="3"/>
  <c r="P1294" i="3"/>
  <c r="J1294" i="3"/>
  <c r="H1294" i="3"/>
  <c r="C1294" i="3"/>
  <c r="AC1293" i="3"/>
  <c r="AB1293" i="3"/>
  <c r="AA1293" i="3"/>
  <c r="W1293" i="3"/>
  <c r="V1293" i="3"/>
  <c r="U1293" i="3"/>
  <c r="T1293" i="3"/>
  <c r="S1293" i="3"/>
  <c r="R1293" i="3"/>
  <c r="Q1293" i="3"/>
  <c r="P1293" i="3"/>
  <c r="J1293" i="3"/>
  <c r="H1293" i="3"/>
  <c r="C1293" i="3"/>
  <c r="AC1292" i="3"/>
  <c r="AB1292" i="3"/>
  <c r="AA1292" i="3"/>
  <c r="W1292" i="3"/>
  <c r="V1292" i="3"/>
  <c r="U1292" i="3"/>
  <c r="T1292" i="3"/>
  <c r="S1292" i="3"/>
  <c r="R1292" i="3"/>
  <c r="Q1292" i="3"/>
  <c r="P1292" i="3"/>
  <c r="J1292" i="3"/>
  <c r="H1292" i="3"/>
  <c r="C1292" i="3"/>
  <c r="AC1291" i="3"/>
  <c r="AB1291" i="3"/>
  <c r="AA1291" i="3"/>
  <c r="W1291" i="3"/>
  <c r="V1291" i="3"/>
  <c r="U1291" i="3"/>
  <c r="T1291" i="3"/>
  <c r="S1291" i="3"/>
  <c r="R1291" i="3"/>
  <c r="Q1291" i="3"/>
  <c r="P1291" i="3"/>
  <c r="J1291" i="3"/>
  <c r="H1291" i="3"/>
  <c r="C1291" i="3"/>
  <c r="AC1290" i="3"/>
  <c r="AB1290" i="3"/>
  <c r="AA1290" i="3"/>
  <c r="W1290" i="3"/>
  <c r="V1290" i="3"/>
  <c r="U1290" i="3"/>
  <c r="T1290" i="3"/>
  <c r="S1290" i="3"/>
  <c r="R1290" i="3"/>
  <c r="Q1290" i="3"/>
  <c r="P1290" i="3"/>
  <c r="J1290" i="3"/>
  <c r="H1290" i="3"/>
  <c r="C1290" i="3"/>
  <c r="AC1289" i="3"/>
  <c r="AB1289" i="3"/>
  <c r="AA1289" i="3"/>
  <c r="W1289" i="3"/>
  <c r="V1289" i="3"/>
  <c r="U1289" i="3"/>
  <c r="T1289" i="3"/>
  <c r="S1289" i="3"/>
  <c r="R1289" i="3"/>
  <c r="Q1289" i="3"/>
  <c r="P1289" i="3"/>
  <c r="J1289" i="3"/>
  <c r="H1289" i="3"/>
  <c r="C1289" i="3"/>
  <c r="AC1288" i="3"/>
  <c r="AB1288" i="3"/>
  <c r="AA1288" i="3"/>
  <c r="W1288" i="3"/>
  <c r="V1288" i="3"/>
  <c r="U1288" i="3"/>
  <c r="T1288" i="3"/>
  <c r="S1288" i="3"/>
  <c r="R1288" i="3"/>
  <c r="Q1288" i="3"/>
  <c r="P1288" i="3"/>
  <c r="J1288" i="3"/>
  <c r="H1288" i="3"/>
  <c r="C1288" i="3"/>
  <c r="AC1287" i="3"/>
  <c r="AB1287" i="3"/>
  <c r="AA1287" i="3"/>
  <c r="W1287" i="3"/>
  <c r="V1287" i="3"/>
  <c r="U1287" i="3"/>
  <c r="T1287" i="3"/>
  <c r="S1287" i="3"/>
  <c r="R1287" i="3"/>
  <c r="Q1287" i="3"/>
  <c r="P1287" i="3"/>
  <c r="J1287" i="3"/>
  <c r="H1287" i="3"/>
  <c r="C1287" i="3"/>
  <c r="AC1286" i="3"/>
  <c r="AB1286" i="3"/>
  <c r="AA1286" i="3"/>
  <c r="W1286" i="3"/>
  <c r="V1286" i="3"/>
  <c r="U1286" i="3"/>
  <c r="T1286" i="3"/>
  <c r="S1286" i="3"/>
  <c r="R1286" i="3"/>
  <c r="Q1286" i="3"/>
  <c r="P1286" i="3"/>
  <c r="J1286" i="3"/>
  <c r="H1286" i="3"/>
  <c r="C1286" i="3"/>
  <c r="AC1285" i="3"/>
  <c r="AB1285" i="3"/>
  <c r="AA1285" i="3"/>
  <c r="W1285" i="3"/>
  <c r="V1285" i="3"/>
  <c r="U1285" i="3"/>
  <c r="T1285" i="3"/>
  <c r="S1285" i="3"/>
  <c r="R1285" i="3"/>
  <c r="Q1285" i="3"/>
  <c r="P1285" i="3"/>
  <c r="J1285" i="3"/>
  <c r="H1285" i="3"/>
  <c r="C1285" i="3"/>
  <c r="AC1284" i="3"/>
  <c r="AB1284" i="3"/>
  <c r="AA1284" i="3"/>
  <c r="W1284" i="3"/>
  <c r="V1284" i="3"/>
  <c r="U1284" i="3"/>
  <c r="T1284" i="3"/>
  <c r="S1284" i="3"/>
  <c r="R1284" i="3"/>
  <c r="Q1284" i="3"/>
  <c r="P1284" i="3"/>
  <c r="J1284" i="3"/>
  <c r="H1284" i="3"/>
  <c r="C1284" i="3"/>
  <c r="AC1283" i="3"/>
  <c r="AB1283" i="3"/>
  <c r="AA1283" i="3"/>
  <c r="W1283" i="3"/>
  <c r="V1283" i="3"/>
  <c r="U1283" i="3"/>
  <c r="T1283" i="3"/>
  <c r="S1283" i="3"/>
  <c r="R1283" i="3"/>
  <c r="Q1283" i="3"/>
  <c r="P1283" i="3"/>
  <c r="J1283" i="3"/>
  <c r="H1283" i="3"/>
  <c r="C1283" i="3"/>
  <c r="AC1282" i="3"/>
  <c r="AB1282" i="3"/>
  <c r="AA1282" i="3"/>
  <c r="W1282" i="3"/>
  <c r="V1282" i="3"/>
  <c r="U1282" i="3"/>
  <c r="T1282" i="3"/>
  <c r="S1282" i="3"/>
  <c r="R1282" i="3"/>
  <c r="Q1282" i="3"/>
  <c r="P1282" i="3"/>
  <c r="J1282" i="3"/>
  <c r="H1282" i="3"/>
  <c r="C1282" i="3"/>
  <c r="AC1281" i="3"/>
  <c r="AB1281" i="3"/>
  <c r="AA1281" i="3"/>
  <c r="W1281" i="3"/>
  <c r="V1281" i="3"/>
  <c r="U1281" i="3"/>
  <c r="T1281" i="3"/>
  <c r="S1281" i="3"/>
  <c r="R1281" i="3"/>
  <c r="Q1281" i="3"/>
  <c r="P1281" i="3"/>
  <c r="J1281" i="3"/>
  <c r="H1281" i="3"/>
  <c r="C1281" i="3"/>
  <c r="AC1280" i="3"/>
  <c r="AB1280" i="3"/>
  <c r="AA1280" i="3"/>
  <c r="W1280" i="3"/>
  <c r="V1280" i="3"/>
  <c r="U1280" i="3"/>
  <c r="T1280" i="3"/>
  <c r="S1280" i="3"/>
  <c r="R1280" i="3"/>
  <c r="Q1280" i="3"/>
  <c r="P1280" i="3"/>
  <c r="J1280" i="3"/>
  <c r="H1280" i="3"/>
  <c r="C1280" i="3"/>
  <c r="AC1279" i="3"/>
  <c r="AB1279" i="3"/>
  <c r="AA1279" i="3"/>
  <c r="W1279" i="3"/>
  <c r="V1279" i="3"/>
  <c r="U1279" i="3"/>
  <c r="T1279" i="3"/>
  <c r="S1279" i="3"/>
  <c r="R1279" i="3"/>
  <c r="Q1279" i="3"/>
  <c r="P1279" i="3"/>
  <c r="J1279" i="3"/>
  <c r="H1279" i="3"/>
  <c r="C1279" i="3"/>
  <c r="AC1278" i="3"/>
  <c r="AB1278" i="3"/>
  <c r="AA1278" i="3"/>
  <c r="W1278" i="3"/>
  <c r="V1278" i="3"/>
  <c r="U1278" i="3"/>
  <c r="T1278" i="3"/>
  <c r="S1278" i="3"/>
  <c r="R1278" i="3"/>
  <c r="Q1278" i="3"/>
  <c r="P1278" i="3"/>
  <c r="J1278" i="3"/>
  <c r="H1278" i="3"/>
  <c r="C1278" i="3"/>
  <c r="AC1277" i="3"/>
  <c r="AB1277" i="3"/>
  <c r="AA1277" i="3"/>
  <c r="W1277" i="3"/>
  <c r="V1277" i="3"/>
  <c r="U1277" i="3"/>
  <c r="T1277" i="3"/>
  <c r="S1277" i="3"/>
  <c r="R1277" i="3"/>
  <c r="Q1277" i="3"/>
  <c r="P1277" i="3"/>
  <c r="J1277" i="3"/>
  <c r="H1277" i="3"/>
  <c r="C1277" i="3"/>
  <c r="AC1276" i="3"/>
  <c r="AB1276" i="3"/>
  <c r="AA1276" i="3"/>
  <c r="W1276" i="3"/>
  <c r="V1276" i="3"/>
  <c r="U1276" i="3"/>
  <c r="T1276" i="3"/>
  <c r="S1276" i="3"/>
  <c r="R1276" i="3"/>
  <c r="Q1276" i="3"/>
  <c r="P1276" i="3"/>
  <c r="J1276" i="3"/>
  <c r="H1276" i="3"/>
  <c r="C1276" i="3"/>
  <c r="AC1275" i="3"/>
  <c r="AB1275" i="3"/>
  <c r="AA1275" i="3"/>
  <c r="W1275" i="3"/>
  <c r="V1275" i="3"/>
  <c r="U1275" i="3"/>
  <c r="T1275" i="3"/>
  <c r="S1275" i="3"/>
  <c r="R1275" i="3"/>
  <c r="Q1275" i="3"/>
  <c r="P1275" i="3"/>
  <c r="J1275" i="3"/>
  <c r="H1275" i="3"/>
  <c r="C1275" i="3"/>
  <c r="AC1274" i="3"/>
  <c r="AB1274" i="3"/>
  <c r="AA1274" i="3"/>
  <c r="W1274" i="3"/>
  <c r="V1274" i="3"/>
  <c r="U1274" i="3"/>
  <c r="T1274" i="3"/>
  <c r="S1274" i="3"/>
  <c r="R1274" i="3"/>
  <c r="Q1274" i="3"/>
  <c r="P1274" i="3"/>
  <c r="J1274" i="3"/>
  <c r="H1274" i="3"/>
  <c r="C1274" i="3"/>
  <c r="AC1273" i="3"/>
  <c r="AB1273" i="3"/>
  <c r="AA1273" i="3"/>
  <c r="W1273" i="3"/>
  <c r="V1273" i="3"/>
  <c r="U1273" i="3"/>
  <c r="T1273" i="3"/>
  <c r="S1273" i="3"/>
  <c r="R1273" i="3"/>
  <c r="Q1273" i="3"/>
  <c r="P1273" i="3"/>
  <c r="J1273" i="3"/>
  <c r="H1273" i="3"/>
  <c r="C1273" i="3"/>
  <c r="AC1272" i="3"/>
  <c r="AB1272" i="3"/>
  <c r="AA1272" i="3"/>
  <c r="W1272" i="3"/>
  <c r="V1272" i="3"/>
  <c r="U1272" i="3"/>
  <c r="T1272" i="3"/>
  <c r="S1272" i="3"/>
  <c r="R1272" i="3"/>
  <c r="Q1272" i="3"/>
  <c r="P1272" i="3"/>
  <c r="J1272" i="3"/>
  <c r="H1272" i="3"/>
  <c r="C1272" i="3"/>
  <c r="AC1271" i="3"/>
  <c r="AB1271" i="3"/>
  <c r="AA1271" i="3"/>
  <c r="W1271" i="3"/>
  <c r="V1271" i="3"/>
  <c r="U1271" i="3"/>
  <c r="T1271" i="3"/>
  <c r="S1271" i="3"/>
  <c r="R1271" i="3"/>
  <c r="Q1271" i="3"/>
  <c r="P1271" i="3"/>
  <c r="J1271" i="3"/>
  <c r="H1271" i="3"/>
  <c r="C1271" i="3"/>
  <c r="AC1270" i="3"/>
  <c r="AB1270" i="3"/>
  <c r="AA1270" i="3"/>
  <c r="W1270" i="3"/>
  <c r="V1270" i="3"/>
  <c r="U1270" i="3"/>
  <c r="T1270" i="3"/>
  <c r="S1270" i="3"/>
  <c r="R1270" i="3"/>
  <c r="Q1270" i="3"/>
  <c r="P1270" i="3"/>
  <c r="J1270" i="3"/>
  <c r="H1270" i="3"/>
  <c r="C1270" i="3"/>
  <c r="AC1269" i="3"/>
  <c r="AB1269" i="3"/>
  <c r="AA1269" i="3"/>
  <c r="W1269" i="3"/>
  <c r="V1269" i="3"/>
  <c r="U1269" i="3"/>
  <c r="T1269" i="3"/>
  <c r="S1269" i="3"/>
  <c r="R1269" i="3"/>
  <c r="Q1269" i="3"/>
  <c r="P1269" i="3"/>
  <c r="J1269" i="3"/>
  <c r="H1269" i="3"/>
  <c r="C1269" i="3"/>
  <c r="AC1268" i="3"/>
  <c r="AB1268" i="3"/>
  <c r="AA1268" i="3"/>
  <c r="W1268" i="3"/>
  <c r="V1268" i="3"/>
  <c r="U1268" i="3"/>
  <c r="T1268" i="3"/>
  <c r="S1268" i="3"/>
  <c r="R1268" i="3"/>
  <c r="Q1268" i="3"/>
  <c r="P1268" i="3"/>
  <c r="J1268" i="3"/>
  <c r="H1268" i="3"/>
  <c r="C1268" i="3"/>
  <c r="AC1267" i="3"/>
  <c r="AB1267" i="3"/>
  <c r="AA1267" i="3"/>
  <c r="W1267" i="3"/>
  <c r="V1267" i="3"/>
  <c r="U1267" i="3"/>
  <c r="T1267" i="3"/>
  <c r="S1267" i="3"/>
  <c r="R1267" i="3"/>
  <c r="Q1267" i="3"/>
  <c r="P1267" i="3"/>
  <c r="J1267" i="3"/>
  <c r="H1267" i="3"/>
  <c r="C1267" i="3"/>
  <c r="AC1266" i="3"/>
  <c r="AB1266" i="3"/>
  <c r="AA1266" i="3"/>
  <c r="W1266" i="3"/>
  <c r="V1266" i="3"/>
  <c r="U1266" i="3"/>
  <c r="T1266" i="3"/>
  <c r="S1266" i="3"/>
  <c r="R1266" i="3"/>
  <c r="Q1266" i="3"/>
  <c r="P1266" i="3"/>
  <c r="J1266" i="3"/>
  <c r="H1266" i="3"/>
  <c r="C1266" i="3"/>
  <c r="AC1265" i="3"/>
  <c r="AB1265" i="3"/>
  <c r="AA1265" i="3"/>
  <c r="W1265" i="3"/>
  <c r="V1265" i="3"/>
  <c r="U1265" i="3"/>
  <c r="T1265" i="3"/>
  <c r="S1265" i="3"/>
  <c r="R1265" i="3"/>
  <c r="Q1265" i="3"/>
  <c r="P1265" i="3"/>
  <c r="J1265" i="3"/>
  <c r="H1265" i="3"/>
  <c r="C1265" i="3"/>
  <c r="AC1264" i="3"/>
  <c r="AB1264" i="3"/>
  <c r="AA1264" i="3"/>
  <c r="W1264" i="3"/>
  <c r="V1264" i="3"/>
  <c r="U1264" i="3"/>
  <c r="T1264" i="3"/>
  <c r="S1264" i="3"/>
  <c r="R1264" i="3"/>
  <c r="Q1264" i="3"/>
  <c r="P1264" i="3"/>
  <c r="J1264" i="3"/>
  <c r="H1264" i="3"/>
  <c r="C1264" i="3"/>
  <c r="AC1263" i="3"/>
  <c r="AB1263" i="3"/>
  <c r="AA1263" i="3"/>
  <c r="W1263" i="3"/>
  <c r="V1263" i="3"/>
  <c r="U1263" i="3"/>
  <c r="T1263" i="3"/>
  <c r="S1263" i="3"/>
  <c r="R1263" i="3"/>
  <c r="Q1263" i="3"/>
  <c r="P1263" i="3"/>
  <c r="J1263" i="3"/>
  <c r="H1263" i="3"/>
  <c r="C1263" i="3"/>
  <c r="AC1262" i="3"/>
  <c r="AB1262" i="3"/>
  <c r="AA1262" i="3"/>
  <c r="W1262" i="3"/>
  <c r="V1262" i="3"/>
  <c r="U1262" i="3"/>
  <c r="T1262" i="3"/>
  <c r="S1262" i="3"/>
  <c r="R1262" i="3"/>
  <c r="Q1262" i="3"/>
  <c r="P1262" i="3"/>
  <c r="J1262" i="3"/>
  <c r="H1262" i="3"/>
  <c r="C1262" i="3"/>
  <c r="AC1261" i="3"/>
  <c r="AB1261" i="3"/>
  <c r="AA1261" i="3"/>
  <c r="W1261" i="3"/>
  <c r="V1261" i="3"/>
  <c r="U1261" i="3"/>
  <c r="T1261" i="3"/>
  <c r="S1261" i="3"/>
  <c r="R1261" i="3"/>
  <c r="Q1261" i="3"/>
  <c r="P1261" i="3"/>
  <c r="J1261" i="3"/>
  <c r="H1261" i="3"/>
  <c r="C1261" i="3"/>
  <c r="AC1260" i="3"/>
  <c r="AB1260" i="3"/>
  <c r="AA1260" i="3"/>
  <c r="W1260" i="3"/>
  <c r="V1260" i="3"/>
  <c r="U1260" i="3"/>
  <c r="T1260" i="3"/>
  <c r="S1260" i="3"/>
  <c r="R1260" i="3"/>
  <c r="Q1260" i="3"/>
  <c r="P1260" i="3"/>
  <c r="J1260" i="3"/>
  <c r="H1260" i="3"/>
  <c r="C1260" i="3"/>
  <c r="AC1259" i="3"/>
  <c r="AB1259" i="3"/>
  <c r="AA1259" i="3"/>
  <c r="W1259" i="3"/>
  <c r="V1259" i="3"/>
  <c r="U1259" i="3"/>
  <c r="T1259" i="3"/>
  <c r="S1259" i="3"/>
  <c r="R1259" i="3"/>
  <c r="Q1259" i="3"/>
  <c r="P1259" i="3"/>
  <c r="J1259" i="3"/>
  <c r="H1259" i="3"/>
  <c r="C1259" i="3"/>
  <c r="AC1258" i="3"/>
  <c r="AB1258" i="3"/>
  <c r="AA1258" i="3"/>
  <c r="W1258" i="3"/>
  <c r="V1258" i="3"/>
  <c r="U1258" i="3"/>
  <c r="T1258" i="3"/>
  <c r="S1258" i="3"/>
  <c r="R1258" i="3"/>
  <c r="Q1258" i="3"/>
  <c r="P1258" i="3"/>
  <c r="J1258" i="3"/>
  <c r="H1258" i="3"/>
  <c r="C1258" i="3"/>
  <c r="AC1257" i="3"/>
  <c r="AB1257" i="3"/>
  <c r="AA1257" i="3"/>
  <c r="W1257" i="3"/>
  <c r="V1257" i="3"/>
  <c r="U1257" i="3"/>
  <c r="T1257" i="3"/>
  <c r="S1257" i="3"/>
  <c r="R1257" i="3"/>
  <c r="Q1257" i="3"/>
  <c r="P1257" i="3"/>
  <c r="J1257" i="3"/>
  <c r="H1257" i="3"/>
  <c r="C1257" i="3"/>
  <c r="AC1256" i="3"/>
  <c r="AB1256" i="3"/>
  <c r="AA1256" i="3"/>
  <c r="W1256" i="3"/>
  <c r="V1256" i="3"/>
  <c r="U1256" i="3"/>
  <c r="T1256" i="3"/>
  <c r="S1256" i="3"/>
  <c r="R1256" i="3"/>
  <c r="Q1256" i="3"/>
  <c r="P1256" i="3"/>
  <c r="J1256" i="3"/>
  <c r="H1256" i="3"/>
  <c r="C1256" i="3"/>
  <c r="AC1255" i="3"/>
  <c r="AB1255" i="3"/>
  <c r="AA1255" i="3"/>
  <c r="W1255" i="3"/>
  <c r="V1255" i="3"/>
  <c r="U1255" i="3"/>
  <c r="T1255" i="3"/>
  <c r="S1255" i="3"/>
  <c r="R1255" i="3"/>
  <c r="Q1255" i="3"/>
  <c r="P1255" i="3"/>
  <c r="J1255" i="3"/>
  <c r="H1255" i="3"/>
  <c r="C1255" i="3"/>
  <c r="AC1254" i="3"/>
  <c r="AB1254" i="3"/>
  <c r="AA1254" i="3"/>
  <c r="W1254" i="3"/>
  <c r="V1254" i="3"/>
  <c r="U1254" i="3"/>
  <c r="T1254" i="3"/>
  <c r="S1254" i="3"/>
  <c r="R1254" i="3"/>
  <c r="Q1254" i="3"/>
  <c r="P1254" i="3"/>
  <c r="J1254" i="3"/>
  <c r="H1254" i="3"/>
  <c r="C1254" i="3"/>
  <c r="AC1253" i="3"/>
  <c r="AB1253" i="3"/>
  <c r="AA1253" i="3"/>
  <c r="W1253" i="3"/>
  <c r="V1253" i="3"/>
  <c r="U1253" i="3"/>
  <c r="T1253" i="3"/>
  <c r="S1253" i="3"/>
  <c r="R1253" i="3"/>
  <c r="Q1253" i="3"/>
  <c r="P1253" i="3"/>
  <c r="J1253" i="3"/>
  <c r="H1253" i="3"/>
  <c r="C1253" i="3"/>
  <c r="AC1252" i="3"/>
  <c r="AB1252" i="3"/>
  <c r="AA1252" i="3"/>
  <c r="W1252" i="3"/>
  <c r="V1252" i="3"/>
  <c r="U1252" i="3"/>
  <c r="T1252" i="3"/>
  <c r="S1252" i="3"/>
  <c r="R1252" i="3"/>
  <c r="Q1252" i="3"/>
  <c r="P1252" i="3"/>
  <c r="J1252" i="3"/>
  <c r="H1252" i="3"/>
  <c r="C1252" i="3"/>
  <c r="AC1251" i="3"/>
  <c r="AB1251" i="3"/>
  <c r="AA1251" i="3"/>
  <c r="W1251" i="3"/>
  <c r="V1251" i="3"/>
  <c r="U1251" i="3"/>
  <c r="T1251" i="3"/>
  <c r="S1251" i="3"/>
  <c r="R1251" i="3"/>
  <c r="Q1251" i="3"/>
  <c r="P1251" i="3"/>
  <c r="J1251" i="3"/>
  <c r="H1251" i="3"/>
  <c r="C1251" i="3"/>
  <c r="AC1250" i="3"/>
  <c r="AB1250" i="3"/>
  <c r="AA1250" i="3"/>
  <c r="W1250" i="3"/>
  <c r="V1250" i="3"/>
  <c r="U1250" i="3"/>
  <c r="T1250" i="3"/>
  <c r="S1250" i="3"/>
  <c r="R1250" i="3"/>
  <c r="Q1250" i="3"/>
  <c r="P1250" i="3"/>
  <c r="J1250" i="3"/>
  <c r="H1250" i="3"/>
  <c r="C1250" i="3"/>
  <c r="AC1249" i="3"/>
  <c r="AB1249" i="3"/>
  <c r="AA1249" i="3"/>
  <c r="W1249" i="3"/>
  <c r="V1249" i="3"/>
  <c r="U1249" i="3"/>
  <c r="T1249" i="3"/>
  <c r="S1249" i="3"/>
  <c r="R1249" i="3"/>
  <c r="Q1249" i="3"/>
  <c r="P1249" i="3"/>
  <c r="J1249" i="3"/>
  <c r="H1249" i="3"/>
  <c r="C1249" i="3"/>
  <c r="AC1248" i="3"/>
  <c r="AB1248" i="3"/>
  <c r="AA1248" i="3"/>
  <c r="W1248" i="3"/>
  <c r="V1248" i="3"/>
  <c r="U1248" i="3"/>
  <c r="T1248" i="3"/>
  <c r="S1248" i="3"/>
  <c r="R1248" i="3"/>
  <c r="Q1248" i="3"/>
  <c r="P1248" i="3"/>
  <c r="J1248" i="3"/>
  <c r="H1248" i="3"/>
  <c r="C1248" i="3"/>
  <c r="AC1247" i="3"/>
  <c r="AB1247" i="3"/>
  <c r="AA1247" i="3"/>
  <c r="W1247" i="3"/>
  <c r="V1247" i="3"/>
  <c r="U1247" i="3"/>
  <c r="T1247" i="3"/>
  <c r="S1247" i="3"/>
  <c r="R1247" i="3"/>
  <c r="Q1247" i="3"/>
  <c r="P1247" i="3"/>
  <c r="J1247" i="3"/>
  <c r="H1247" i="3"/>
  <c r="C1247" i="3"/>
  <c r="AC1246" i="3"/>
  <c r="AB1246" i="3"/>
  <c r="AA1246" i="3"/>
  <c r="W1246" i="3"/>
  <c r="V1246" i="3"/>
  <c r="U1246" i="3"/>
  <c r="T1246" i="3"/>
  <c r="S1246" i="3"/>
  <c r="R1246" i="3"/>
  <c r="Q1246" i="3"/>
  <c r="P1246" i="3"/>
  <c r="J1246" i="3"/>
  <c r="H1246" i="3"/>
  <c r="C1246" i="3"/>
  <c r="AC1245" i="3"/>
  <c r="AB1245" i="3"/>
  <c r="AA1245" i="3"/>
  <c r="W1245" i="3"/>
  <c r="V1245" i="3"/>
  <c r="U1245" i="3"/>
  <c r="T1245" i="3"/>
  <c r="S1245" i="3"/>
  <c r="R1245" i="3"/>
  <c r="Q1245" i="3"/>
  <c r="P1245" i="3"/>
  <c r="J1245" i="3"/>
  <c r="H1245" i="3"/>
  <c r="C1245" i="3"/>
  <c r="AC1244" i="3"/>
  <c r="AB1244" i="3"/>
  <c r="AA1244" i="3"/>
  <c r="W1244" i="3"/>
  <c r="V1244" i="3"/>
  <c r="U1244" i="3"/>
  <c r="T1244" i="3"/>
  <c r="S1244" i="3"/>
  <c r="R1244" i="3"/>
  <c r="Q1244" i="3"/>
  <c r="P1244" i="3"/>
  <c r="J1244" i="3"/>
  <c r="H1244" i="3"/>
  <c r="C1244" i="3"/>
  <c r="AC1243" i="3"/>
  <c r="AB1243" i="3"/>
  <c r="AA1243" i="3"/>
  <c r="W1243" i="3"/>
  <c r="V1243" i="3"/>
  <c r="U1243" i="3"/>
  <c r="T1243" i="3"/>
  <c r="S1243" i="3"/>
  <c r="R1243" i="3"/>
  <c r="Q1243" i="3"/>
  <c r="P1243" i="3"/>
  <c r="J1243" i="3"/>
  <c r="H1243" i="3"/>
  <c r="C1243" i="3"/>
  <c r="AC1242" i="3"/>
  <c r="AB1242" i="3"/>
  <c r="AA1242" i="3"/>
  <c r="W1242" i="3"/>
  <c r="V1242" i="3"/>
  <c r="U1242" i="3"/>
  <c r="T1242" i="3"/>
  <c r="S1242" i="3"/>
  <c r="R1242" i="3"/>
  <c r="Q1242" i="3"/>
  <c r="P1242" i="3"/>
  <c r="J1242" i="3"/>
  <c r="H1242" i="3"/>
  <c r="C1242" i="3"/>
  <c r="AC1241" i="3"/>
  <c r="AB1241" i="3"/>
  <c r="AA1241" i="3"/>
  <c r="W1241" i="3"/>
  <c r="V1241" i="3"/>
  <c r="U1241" i="3"/>
  <c r="T1241" i="3"/>
  <c r="S1241" i="3"/>
  <c r="R1241" i="3"/>
  <c r="Q1241" i="3"/>
  <c r="P1241" i="3"/>
  <c r="J1241" i="3"/>
  <c r="H1241" i="3"/>
  <c r="C1241" i="3"/>
  <c r="AC1240" i="3"/>
  <c r="AB1240" i="3"/>
  <c r="AA1240" i="3"/>
  <c r="W1240" i="3"/>
  <c r="V1240" i="3"/>
  <c r="U1240" i="3"/>
  <c r="T1240" i="3"/>
  <c r="S1240" i="3"/>
  <c r="R1240" i="3"/>
  <c r="Q1240" i="3"/>
  <c r="P1240" i="3"/>
  <c r="J1240" i="3"/>
  <c r="H1240" i="3"/>
  <c r="C1240" i="3"/>
  <c r="AC1239" i="3"/>
  <c r="AB1239" i="3"/>
  <c r="AA1239" i="3"/>
  <c r="W1239" i="3"/>
  <c r="V1239" i="3"/>
  <c r="U1239" i="3"/>
  <c r="T1239" i="3"/>
  <c r="S1239" i="3"/>
  <c r="R1239" i="3"/>
  <c r="Q1239" i="3"/>
  <c r="P1239" i="3"/>
  <c r="J1239" i="3"/>
  <c r="H1239" i="3"/>
  <c r="C1239" i="3"/>
  <c r="AC1238" i="3"/>
  <c r="AB1238" i="3"/>
  <c r="AA1238" i="3"/>
  <c r="W1238" i="3"/>
  <c r="V1238" i="3"/>
  <c r="U1238" i="3"/>
  <c r="T1238" i="3"/>
  <c r="S1238" i="3"/>
  <c r="R1238" i="3"/>
  <c r="Q1238" i="3"/>
  <c r="P1238" i="3"/>
  <c r="J1238" i="3"/>
  <c r="H1238" i="3"/>
  <c r="C1238" i="3"/>
  <c r="AC1237" i="3"/>
  <c r="AB1237" i="3"/>
  <c r="AA1237" i="3"/>
  <c r="W1237" i="3"/>
  <c r="V1237" i="3"/>
  <c r="U1237" i="3"/>
  <c r="T1237" i="3"/>
  <c r="S1237" i="3"/>
  <c r="R1237" i="3"/>
  <c r="Q1237" i="3"/>
  <c r="P1237" i="3"/>
  <c r="J1237" i="3"/>
  <c r="H1237" i="3"/>
  <c r="C1237" i="3"/>
  <c r="AC1236" i="3"/>
  <c r="AB1236" i="3"/>
  <c r="AA1236" i="3"/>
  <c r="W1236" i="3"/>
  <c r="V1236" i="3"/>
  <c r="U1236" i="3"/>
  <c r="T1236" i="3"/>
  <c r="S1236" i="3"/>
  <c r="R1236" i="3"/>
  <c r="Q1236" i="3"/>
  <c r="P1236" i="3"/>
  <c r="J1236" i="3"/>
  <c r="H1236" i="3"/>
  <c r="C1236" i="3"/>
  <c r="AC1235" i="3"/>
  <c r="AB1235" i="3"/>
  <c r="AA1235" i="3"/>
  <c r="W1235" i="3"/>
  <c r="V1235" i="3"/>
  <c r="U1235" i="3"/>
  <c r="T1235" i="3"/>
  <c r="S1235" i="3"/>
  <c r="R1235" i="3"/>
  <c r="Q1235" i="3"/>
  <c r="P1235" i="3"/>
  <c r="J1235" i="3"/>
  <c r="H1235" i="3"/>
  <c r="C1235" i="3"/>
  <c r="AC1234" i="3"/>
  <c r="AB1234" i="3"/>
  <c r="AA1234" i="3"/>
  <c r="W1234" i="3"/>
  <c r="V1234" i="3"/>
  <c r="U1234" i="3"/>
  <c r="T1234" i="3"/>
  <c r="S1234" i="3"/>
  <c r="R1234" i="3"/>
  <c r="Q1234" i="3"/>
  <c r="P1234" i="3"/>
  <c r="J1234" i="3"/>
  <c r="H1234" i="3"/>
  <c r="C1234" i="3"/>
  <c r="AC1233" i="3"/>
  <c r="AB1233" i="3"/>
  <c r="AA1233" i="3"/>
  <c r="W1233" i="3"/>
  <c r="V1233" i="3"/>
  <c r="U1233" i="3"/>
  <c r="T1233" i="3"/>
  <c r="S1233" i="3"/>
  <c r="R1233" i="3"/>
  <c r="Q1233" i="3"/>
  <c r="P1233" i="3"/>
  <c r="J1233" i="3"/>
  <c r="H1233" i="3"/>
  <c r="C1233" i="3"/>
  <c r="AC1232" i="3"/>
  <c r="AB1232" i="3"/>
  <c r="AA1232" i="3"/>
  <c r="W1232" i="3"/>
  <c r="V1232" i="3"/>
  <c r="U1232" i="3"/>
  <c r="T1232" i="3"/>
  <c r="S1232" i="3"/>
  <c r="R1232" i="3"/>
  <c r="Q1232" i="3"/>
  <c r="P1232" i="3"/>
  <c r="J1232" i="3"/>
  <c r="H1232" i="3"/>
  <c r="C1232" i="3"/>
  <c r="AC1231" i="3"/>
  <c r="AB1231" i="3"/>
  <c r="AA1231" i="3"/>
  <c r="W1231" i="3"/>
  <c r="V1231" i="3"/>
  <c r="U1231" i="3"/>
  <c r="T1231" i="3"/>
  <c r="S1231" i="3"/>
  <c r="R1231" i="3"/>
  <c r="Q1231" i="3"/>
  <c r="P1231" i="3"/>
  <c r="J1231" i="3"/>
  <c r="H1231" i="3"/>
  <c r="C1231" i="3"/>
  <c r="AC1230" i="3"/>
  <c r="AB1230" i="3"/>
  <c r="AA1230" i="3"/>
  <c r="W1230" i="3"/>
  <c r="V1230" i="3"/>
  <c r="U1230" i="3"/>
  <c r="T1230" i="3"/>
  <c r="S1230" i="3"/>
  <c r="R1230" i="3"/>
  <c r="Q1230" i="3"/>
  <c r="P1230" i="3"/>
  <c r="J1230" i="3"/>
  <c r="H1230" i="3"/>
  <c r="C1230" i="3"/>
  <c r="AC1229" i="3"/>
  <c r="AB1229" i="3"/>
  <c r="AA1229" i="3"/>
  <c r="W1229" i="3"/>
  <c r="V1229" i="3"/>
  <c r="U1229" i="3"/>
  <c r="T1229" i="3"/>
  <c r="S1229" i="3"/>
  <c r="R1229" i="3"/>
  <c r="Q1229" i="3"/>
  <c r="P1229" i="3"/>
  <c r="J1229" i="3"/>
  <c r="H1229" i="3"/>
  <c r="C1229" i="3"/>
  <c r="AC1228" i="3"/>
  <c r="AB1228" i="3"/>
  <c r="AA1228" i="3"/>
  <c r="W1228" i="3"/>
  <c r="V1228" i="3"/>
  <c r="U1228" i="3"/>
  <c r="T1228" i="3"/>
  <c r="S1228" i="3"/>
  <c r="R1228" i="3"/>
  <c r="Q1228" i="3"/>
  <c r="P1228" i="3"/>
  <c r="J1228" i="3"/>
  <c r="H1228" i="3"/>
  <c r="C1228" i="3"/>
  <c r="AC1227" i="3"/>
  <c r="AB1227" i="3"/>
  <c r="AA1227" i="3"/>
  <c r="W1227" i="3"/>
  <c r="V1227" i="3"/>
  <c r="U1227" i="3"/>
  <c r="T1227" i="3"/>
  <c r="S1227" i="3"/>
  <c r="R1227" i="3"/>
  <c r="Q1227" i="3"/>
  <c r="P1227" i="3"/>
  <c r="J1227" i="3"/>
  <c r="H1227" i="3"/>
  <c r="C1227" i="3"/>
  <c r="AC1226" i="3"/>
  <c r="AB1226" i="3"/>
  <c r="AA1226" i="3"/>
  <c r="W1226" i="3"/>
  <c r="V1226" i="3"/>
  <c r="U1226" i="3"/>
  <c r="T1226" i="3"/>
  <c r="S1226" i="3"/>
  <c r="R1226" i="3"/>
  <c r="Q1226" i="3"/>
  <c r="P1226" i="3"/>
  <c r="J1226" i="3"/>
  <c r="H1226" i="3"/>
  <c r="C1226" i="3"/>
  <c r="AC1225" i="3"/>
  <c r="AB1225" i="3"/>
  <c r="AA1225" i="3"/>
  <c r="W1225" i="3"/>
  <c r="V1225" i="3"/>
  <c r="U1225" i="3"/>
  <c r="T1225" i="3"/>
  <c r="S1225" i="3"/>
  <c r="R1225" i="3"/>
  <c r="Q1225" i="3"/>
  <c r="P1225" i="3"/>
  <c r="J1225" i="3"/>
  <c r="H1225" i="3"/>
  <c r="C1225" i="3"/>
  <c r="AC1224" i="3"/>
  <c r="AB1224" i="3"/>
  <c r="AA1224" i="3"/>
  <c r="W1224" i="3"/>
  <c r="V1224" i="3"/>
  <c r="U1224" i="3"/>
  <c r="T1224" i="3"/>
  <c r="S1224" i="3"/>
  <c r="R1224" i="3"/>
  <c r="Q1224" i="3"/>
  <c r="P1224" i="3"/>
  <c r="J1224" i="3"/>
  <c r="H1224" i="3"/>
  <c r="C1224" i="3"/>
  <c r="AC1223" i="3"/>
  <c r="AB1223" i="3"/>
  <c r="AA1223" i="3"/>
  <c r="W1223" i="3"/>
  <c r="V1223" i="3"/>
  <c r="U1223" i="3"/>
  <c r="T1223" i="3"/>
  <c r="S1223" i="3"/>
  <c r="R1223" i="3"/>
  <c r="Q1223" i="3"/>
  <c r="P1223" i="3"/>
  <c r="J1223" i="3"/>
  <c r="H1223" i="3"/>
  <c r="C1223" i="3"/>
  <c r="AC1222" i="3"/>
  <c r="AB1222" i="3"/>
  <c r="AA1222" i="3"/>
  <c r="W1222" i="3"/>
  <c r="V1222" i="3"/>
  <c r="U1222" i="3"/>
  <c r="T1222" i="3"/>
  <c r="S1222" i="3"/>
  <c r="R1222" i="3"/>
  <c r="Q1222" i="3"/>
  <c r="P1222" i="3"/>
  <c r="J1222" i="3"/>
  <c r="H1222" i="3"/>
  <c r="C1222" i="3"/>
  <c r="AC1221" i="3"/>
  <c r="AB1221" i="3"/>
  <c r="AA1221" i="3"/>
  <c r="W1221" i="3"/>
  <c r="V1221" i="3"/>
  <c r="U1221" i="3"/>
  <c r="T1221" i="3"/>
  <c r="S1221" i="3"/>
  <c r="R1221" i="3"/>
  <c r="Q1221" i="3"/>
  <c r="P1221" i="3"/>
  <c r="J1221" i="3"/>
  <c r="H1221" i="3"/>
  <c r="C1221" i="3"/>
  <c r="AC1220" i="3"/>
  <c r="AB1220" i="3"/>
  <c r="AA1220" i="3"/>
  <c r="W1220" i="3"/>
  <c r="V1220" i="3"/>
  <c r="U1220" i="3"/>
  <c r="T1220" i="3"/>
  <c r="S1220" i="3"/>
  <c r="R1220" i="3"/>
  <c r="Q1220" i="3"/>
  <c r="P1220" i="3"/>
  <c r="J1220" i="3"/>
  <c r="H1220" i="3"/>
  <c r="C1220" i="3"/>
  <c r="AC1219" i="3"/>
  <c r="AB1219" i="3"/>
  <c r="AA1219" i="3"/>
  <c r="W1219" i="3"/>
  <c r="V1219" i="3"/>
  <c r="U1219" i="3"/>
  <c r="T1219" i="3"/>
  <c r="S1219" i="3"/>
  <c r="R1219" i="3"/>
  <c r="Q1219" i="3"/>
  <c r="P1219" i="3"/>
  <c r="J1219" i="3"/>
  <c r="H1219" i="3"/>
  <c r="C1219" i="3"/>
  <c r="AC1218" i="3"/>
  <c r="AB1218" i="3"/>
  <c r="AA1218" i="3"/>
  <c r="W1218" i="3"/>
  <c r="V1218" i="3"/>
  <c r="U1218" i="3"/>
  <c r="T1218" i="3"/>
  <c r="S1218" i="3"/>
  <c r="R1218" i="3"/>
  <c r="Q1218" i="3"/>
  <c r="P1218" i="3"/>
  <c r="J1218" i="3"/>
  <c r="H1218" i="3"/>
  <c r="C1218" i="3"/>
  <c r="AC1217" i="3"/>
  <c r="AB1217" i="3"/>
  <c r="AA1217" i="3"/>
  <c r="W1217" i="3"/>
  <c r="V1217" i="3"/>
  <c r="U1217" i="3"/>
  <c r="T1217" i="3"/>
  <c r="S1217" i="3"/>
  <c r="R1217" i="3"/>
  <c r="Q1217" i="3"/>
  <c r="P1217" i="3"/>
  <c r="J1217" i="3"/>
  <c r="H1217" i="3"/>
  <c r="C1217" i="3"/>
  <c r="AC1216" i="3"/>
  <c r="AB1216" i="3"/>
  <c r="AA1216" i="3"/>
  <c r="W1216" i="3"/>
  <c r="V1216" i="3"/>
  <c r="U1216" i="3"/>
  <c r="T1216" i="3"/>
  <c r="S1216" i="3"/>
  <c r="R1216" i="3"/>
  <c r="Q1216" i="3"/>
  <c r="P1216" i="3"/>
  <c r="J1216" i="3"/>
  <c r="H1216" i="3"/>
  <c r="C1216" i="3"/>
  <c r="AC1215" i="3"/>
  <c r="AB1215" i="3"/>
  <c r="AA1215" i="3"/>
  <c r="W1215" i="3"/>
  <c r="V1215" i="3"/>
  <c r="U1215" i="3"/>
  <c r="T1215" i="3"/>
  <c r="S1215" i="3"/>
  <c r="R1215" i="3"/>
  <c r="Q1215" i="3"/>
  <c r="P1215" i="3"/>
  <c r="J1215" i="3"/>
  <c r="H1215" i="3"/>
  <c r="C1215" i="3"/>
  <c r="AC1214" i="3"/>
  <c r="AB1214" i="3"/>
  <c r="AA1214" i="3"/>
  <c r="W1214" i="3"/>
  <c r="V1214" i="3"/>
  <c r="U1214" i="3"/>
  <c r="T1214" i="3"/>
  <c r="S1214" i="3"/>
  <c r="R1214" i="3"/>
  <c r="Q1214" i="3"/>
  <c r="P1214" i="3"/>
  <c r="J1214" i="3"/>
  <c r="H1214" i="3"/>
  <c r="C1214" i="3"/>
  <c r="AC1213" i="3"/>
  <c r="AB1213" i="3"/>
  <c r="AA1213" i="3"/>
  <c r="W1213" i="3"/>
  <c r="V1213" i="3"/>
  <c r="U1213" i="3"/>
  <c r="T1213" i="3"/>
  <c r="S1213" i="3"/>
  <c r="R1213" i="3"/>
  <c r="Q1213" i="3"/>
  <c r="P1213" i="3"/>
  <c r="J1213" i="3"/>
  <c r="H1213" i="3"/>
  <c r="C1213" i="3"/>
  <c r="AC1212" i="3"/>
  <c r="AB1212" i="3"/>
  <c r="AA1212" i="3"/>
  <c r="W1212" i="3"/>
  <c r="V1212" i="3"/>
  <c r="U1212" i="3"/>
  <c r="T1212" i="3"/>
  <c r="S1212" i="3"/>
  <c r="R1212" i="3"/>
  <c r="Q1212" i="3"/>
  <c r="P1212" i="3"/>
  <c r="J1212" i="3"/>
  <c r="H1212" i="3"/>
  <c r="C1212" i="3"/>
  <c r="AC1211" i="3"/>
  <c r="AB1211" i="3"/>
  <c r="AA1211" i="3"/>
  <c r="W1211" i="3"/>
  <c r="V1211" i="3"/>
  <c r="U1211" i="3"/>
  <c r="T1211" i="3"/>
  <c r="S1211" i="3"/>
  <c r="R1211" i="3"/>
  <c r="Q1211" i="3"/>
  <c r="P1211" i="3"/>
  <c r="J1211" i="3"/>
  <c r="H1211" i="3"/>
  <c r="C1211" i="3"/>
  <c r="AC1210" i="3"/>
  <c r="AB1210" i="3"/>
  <c r="AA1210" i="3"/>
  <c r="W1210" i="3"/>
  <c r="V1210" i="3"/>
  <c r="U1210" i="3"/>
  <c r="T1210" i="3"/>
  <c r="S1210" i="3"/>
  <c r="R1210" i="3"/>
  <c r="Q1210" i="3"/>
  <c r="P1210" i="3"/>
  <c r="J1210" i="3"/>
  <c r="H1210" i="3"/>
  <c r="C1210" i="3"/>
  <c r="AC1209" i="3"/>
  <c r="AB1209" i="3"/>
  <c r="AA1209" i="3"/>
  <c r="W1209" i="3"/>
  <c r="V1209" i="3"/>
  <c r="U1209" i="3"/>
  <c r="T1209" i="3"/>
  <c r="S1209" i="3"/>
  <c r="R1209" i="3"/>
  <c r="Q1209" i="3"/>
  <c r="P1209" i="3"/>
  <c r="J1209" i="3"/>
  <c r="H1209" i="3"/>
  <c r="C1209" i="3"/>
  <c r="AC1208" i="3"/>
  <c r="AB1208" i="3"/>
  <c r="AA1208" i="3"/>
  <c r="W1208" i="3"/>
  <c r="V1208" i="3"/>
  <c r="U1208" i="3"/>
  <c r="T1208" i="3"/>
  <c r="S1208" i="3"/>
  <c r="R1208" i="3"/>
  <c r="Q1208" i="3"/>
  <c r="P1208" i="3"/>
  <c r="J1208" i="3"/>
  <c r="H1208" i="3"/>
  <c r="C1208" i="3"/>
  <c r="AC1207" i="3"/>
  <c r="AB1207" i="3"/>
  <c r="AA1207" i="3"/>
  <c r="W1207" i="3"/>
  <c r="V1207" i="3"/>
  <c r="U1207" i="3"/>
  <c r="T1207" i="3"/>
  <c r="S1207" i="3"/>
  <c r="R1207" i="3"/>
  <c r="Q1207" i="3"/>
  <c r="P1207" i="3"/>
  <c r="J1207" i="3"/>
  <c r="H1207" i="3"/>
  <c r="C1207" i="3"/>
  <c r="AC1206" i="3"/>
  <c r="AB1206" i="3"/>
  <c r="AA1206" i="3"/>
  <c r="W1206" i="3"/>
  <c r="V1206" i="3"/>
  <c r="U1206" i="3"/>
  <c r="T1206" i="3"/>
  <c r="S1206" i="3"/>
  <c r="R1206" i="3"/>
  <c r="Q1206" i="3"/>
  <c r="P1206" i="3"/>
  <c r="J1206" i="3"/>
  <c r="H1206" i="3"/>
  <c r="C1206" i="3"/>
  <c r="AC1205" i="3"/>
  <c r="AB1205" i="3"/>
  <c r="AA1205" i="3"/>
  <c r="W1205" i="3"/>
  <c r="V1205" i="3"/>
  <c r="U1205" i="3"/>
  <c r="T1205" i="3"/>
  <c r="S1205" i="3"/>
  <c r="R1205" i="3"/>
  <c r="Q1205" i="3"/>
  <c r="P1205" i="3"/>
  <c r="J1205" i="3"/>
  <c r="H1205" i="3"/>
  <c r="C1205" i="3"/>
  <c r="AC1204" i="3"/>
  <c r="AB1204" i="3"/>
  <c r="AA1204" i="3"/>
  <c r="W1204" i="3"/>
  <c r="V1204" i="3"/>
  <c r="U1204" i="3"/>
  <c r="T1204" i="3"/>
  <c r="S1204" i="3"/>
  <c r="R1204" i="3"/>
  <c r="Q1204" i="3"/>
  <c r="P1204" i="3"/>
  <c r="J1204" i="3"/>
  <c r="H1204" i="3"/>
  <c r="C1204" i="3"/>
  <c r="AC1203" i="3"/>
  <c r="AB1203" i="3"/>
  <c r="AA1203" i="3"/>
  <c r="W1203" i="3"/>
  <c r="V1203" i="3"/>
  <c r="U1203" i="3"/>
  <c r="T1203" i="3"/>
  <c r="S1203" i="3"/>
  <c r="R1203" i="3"/>
  <c r="Q1203" i="3"/>
  <c r="P1203" i="3"/>
  <c r="J1203" i="3"/>
  <c r="H1203" i="3"/>
  <c r="C1203" i="3"/>
  <c r="AC1202" i="3"/>
  <c r="AB1202" i="3"/>
  <c r="AA1202" i="3"/>
  <c r="W1202" i="3"/>
  <c r="V1202" i="3"/>
  <c r="U1202" i="3"/>
  <c r="T1202" i="3"/>
  <c r="S1202" i="3"/>
  <c r="R1202" i="3"/>
  <c r="Q1202" i="3"/>
  <c r="P1202" i="3"/>
  <c r="J1202" i="3"/>
  <c r="H1202" i="3"/>
  <c r="C1202" i="3"/>
  <c r="AC1201" i="3"/>
  <c r="AB1201" i="3"/>
  <c r="AA1201" i="3"/>
  <c r="W1201" i="3"/>
  <c r="V1201" i="3"/>
  <c r="U1201" i="3"/>
  <c r="T1201" i="3"/>
  <c r="S1201" i="3"/>
  <c r="R1201" i="3"/>
  <c r="Q1201" i="3"/>
  <c r="P1201" i="3"/>
  <c r="J1201" i="3"/>
  <c r="H1201" i="3"/>
  <c r="C1201" i="3"/>
  <c r="AC1200" i="3"/>
  <c r="AB1200" i="3"/>
  <c r="AA1200" i="3"/>
  <c r="W1200" i="3"/>
  <c r="V1200" i="3"/>
  <c r="U1200" i="3"/>
  <c r="T1200" i="3"/>
  <c r="S1200" i="3"/>
  <c r="R1200" i="3"/>
  <c r="Q1200" i="3"/>
  <c r="P1200" i="3"/>
  <c r="J1200" i="3"/>
  <c r="H1200" i="3"/>
  <c r="C1200" i="3"/>
  <c r="AC1199" i="3"/>
  <c r="AB1199" i="3"/>
  <c r="AA1199" i="3"/>
  <c r="W1199" i="3"/>
  <c r="V1199" i="3"/>
  <c r="U1199" i="3"/>
  <c r="T1199" i="3"/>
  <c r="S1199" i="3"/>
  <c r="R1199" i="3"/>
  <c r="Q1199" i="3"/>
  <c r="P1199" i="3"/>
  <c r="J1199" i="3"/>
  <c r="H1199" i="3"/>
  <c r="C1199" i="3"/>
  <c r="AC1198" i="3"/>
  <c r="AB1198" i="3"/>
  <c r="AA1198" i="3"/>
  <c r="W1198" i="3"/>
  <c r="V1198" i="3"/>
  <c r="U1198" i="3"/>
  <c r="T1198" i="3"/>
  <c r="S1198" i="3"/>
  <c r="R1198" i="3"/>
  <c r="Q1198" i="3"/>
  <c r="P1198" i="3"/>
  <c r="J1198" i="3"/>
  <c r="H1198" i="3"/>
  <c r="C1198" i="3"/>
  <c r="AC1197" i="3"/>
  <c r="AB1197" i="3"/>
  <c r="AA1197" i="3"/>
  <c r="W1197" i="3"/>
  <c r="V1197" i="3"/>
  <c r="U1197" i="3"/>
  <c r="T1197" i="3"/>
  <c r="S1197" i="3"/>
  <c r="R1197" i="3"/>
  <c r="Q1197" i="3"/>
  <c r="P1197" i="3"/>
  <c r="J1197" i="3"/>
  <c r="H1197" i="3"/>
  <c r="C1197" i="3"/>
  <c r="AC1196" i="3"/>
  <c r="AB1196" i="3"/>
  <c r="AA1196" i="3"/>
  <c r="W1196" i="3"/>
  <c r="V1196" i="3"/>
  <c r="U1196" i="3"/>
  <c r="T1196" i="3"/>
  <c r="S1196" i="3"/>
  <c r="R1196" i="3"/>
  <c r="Q1196" i="3"/>
  <c r="P1196" i="3"/>
  <c r="J1196" i="3"/>
  <c r="H1196" i="3"/>
  <c r="C1196" i="3"/>
  <c r="AC1195" i="3"/>
  <c r="AB1195" i="3"/>
  <c r="AA1195" i="3"/>
  <c r="W1195" i="3"/>
  <c r="V1195" i="3"/>
  <c r="U1195" i="3"/>
  <c r="T1195" i="3"/>
  <c r="S1195" i="3"/>
  <c r="R1195" i="3"/>
  <c r="Q1195" i="3"/>
  <c r="P1195" i="3"/>
  <c r="J1195" i="3"/>
  <c r="H1195" i="3"/>
  <c r="C1195" i="3"/>
  <c r="AC1194" i="3"/>
  <c r="AB1194" i="3"/>
  <c r="AA1194" i="3"/>
  <c r="W1194" i="3"/>
  <c r="V1194" i="3"/>
  <c r="U1194" i="3"/>
  <c r="T1194" i="3"/>
  <c r="S1194" i="3"/>
  <c r="R1194" i="3"/>
  <c r="Q1194" i="3"/>
  <c r="P1194" i="3"/>
  <c r="J1194" i="3"/>
  <c r="H1194" i="3"/>
  <c r="C1194" i="3"/>
  <c r="AC1193" i="3"/>
  <c r="AB1193" i="3"/>
  <c r="AA1193" i="3"/>
  <c r="W1193" i="3"/>
  <c r="V1193" i="3"/>
  <c r="U1193" i="3"/>
  <c r="T1193" i="3"/>
  <c r="S1193" i="3"/>
  <c r="R1193" i="3"/>
  <c r="Q1193" i="3"/>
  <c r="P1193" i="3"/>
  <c r="J1193" i="3"/>
  <c r="H1193" i="3"/>
  <c r="C1193" i="3"/>
  <c r="AC1192" i="3"/>
  <c r="AB1192" i="3"/>
  <c r="AA1192" i="3"/>
  <c r="W1192" i="3"/>
  <c r="V1192" i="3"/>
  <c r="U1192" i="3"/>
  <c r="T1192" i="3"/>
  <c r="S1192" i="3"/>
  <c r="R1192" i="3"/>
  <c r="Q1192" i="3"/>
  <c r="P1192" i="3"/>
  <c r="J1192" i="3"/>
  <c r="H1192" i="3"/>
  <c r="C1192" i="3"/>
  <c r="AC1191" i="3"/>
  <c r="AB1191" i="3"/>
  <c r="AA1191" i="3"/>
  <c r="W1191" i="3"/>
  <c r="V1191" i="3"/>
  <c r="U1191" i="3"/>
  <c r="T1191" i="3"/>
  <c r="S1191" i="3"/>
  <c r="R1191" i="3"/>
  <c r="Q1191" i="3"/>
  <c r="P1191" i="3"/>
  <c r="J1191" i="3"/>
  <c r="H1191" i="3"/>
  <c r="C1191" i="3"/>
  <c r="AC1190" i="3"/>
  <c r="AB1190" i="3"/>
  <c r="AA1190" i="3"/>
  <c r="W1190" i="3"/>
  <c r="V1190" i="3"/>
  <c r="U1190" i="3"/>
  <c r="T1190" i="3"/>
  <c r="S1190" i="3"/>
  <c r="R1190" i="3"/>
  <c r="Q1190" i="3"/>
  <c r="P1190" i="3"/>
  <c r="J1190" i="3"/>
  <c r="H1190" i="3"/>
  <c r="C1190" i="3"/>
  <c r="AC1189" i="3"/>
  <c r="AB1189" i="3"/>
  <c r="AA1189" i="3"/>
  <c r="W1189" i="3"/>
  <c r="V1189" i="3"/>
  <c r="U1189" i="3"/>
  <c r="T1189" i="3"/>
  <c r="S1189" i="3"/>
  <c r="R1189" i="3"/>
  <c r="Q1189" i="3"/>
  <c r="P1189" i="3"/>
  <c r="J1189" i="3"/>
  <c r="H1189" i="3"/>
  <c r="C1189" i="3"/>
  <c r="AC1188" i="3"/>
  <c r="AB1188" i="3"/>
  <c r="AA1188" i="3"/>
  <c r="W1188" i="3"/>
  <c r="V1188" i="3"/>
  <c r="U1188" i="3"/>
  <c r="T1188" i="3"/>
  <c r="S1188" i="3"/>
  <c r="R1188" i="3"/>
  <c r="Q1188" i="3"/>
  <c r="P1188" i="3"/>
  <c r="J1188" i="3"/>
  <c r="H1188" i="3"/>
  <c r="C1188" i="3"/>
  <c r="AC1187" i="3"/>
  <c r="AB1187" i="3"/>
  <c r="AA1187" i="3"/>
  <c r="W1187" i="3"/>
  <c r="V1187" i="3"/>
  <c r="U1187" i="3"/>
  <c r="T1187" i="3"/>
  <c r="S1187" i="3"/>
  <c r="R1187" i="3"/>
  <c r="Q1187" i="3"/>
  <c r="P1187" i="3"/>
  <c r="J1187" i="3"/>
  <c r="H1187" i="3"/>
  <c r="C1187" i="3"/>
  <c r="AC1186" i="3"/>
  <c r="AB1186" i="3"/>
  <c r="AA1186" i="3"/>
  <c r="W1186" i="3"/>
  <c r="V1186" i="3"/>
  <c r="U1186" i="3"/>
  <c r="T1186" i="3"/>
  <c r="S1186" i="3"/>
  <c r="R1186" i="3"/>
  <c r="Q1186" i="3"/>
  <c r="P1186" i="3"/>
  <c r="J1186" i="3"/>
  <c r="H1186" i="3"/>
  <c r="C1186" i="3"/>
  <c r="AC1185" i="3"/>
  <c r="AB1185" i="3"/>
  <c r="AA1185" i="3"/>
  <c r="W1185" i="3"/>
  <c r="V1185" i="3"/>
  <c r="U1185" i="3"/>
  <c r="T1185" i="3"/>
  <c r="S1185" i="3"/>
  <c r="R1185" i="3"/>
  <c r="Q1185" i="3"/>
  <c r="P1185" i="3"/>
  <c r="J1185" i="3"/>
  <c r="H1185" i="3"/>
  <c r="C1185" i="3"/>
  <c r="AC1184" i="3"/>
  <c r="AB1184" i="3"/>
  <c r="AA1184" i="3"/>
  <c r="W1184" i="3"/>
  <c r="V1184" i="3"/>
  <c r="U1184" i="3"/>
  <c r="T1184" i="3"/>
  <c r="S1184" i="3"/>
  <c r="R1184" i="3"/>
  <c r="Q1184" i="3"/>
  <c r="P1184" i="3"/>
  <c r="J1184" i="3"/>
  <c r="H1184" i="3"/>
  <c r="C1184" i="3"/>
  <c r="AC1183" i="3"/>
  <c r="AB1183" i="3"/>
  <c r="AA1183" i="3"/>
  <c r="W1183" i="3"/>
  <c r="V1183" i="3"/>
  <c r="U1183" i="3"/>
  <c r="T1183" i="3"/>
  <c r="S1183" i="3"/>
  <c r="R1183" i="3"/>
  <c r="Q1183" i="3"/>
  <c r="P1183" i="3"/>
  <c r="J1183" i="3"/>
  <c r="H1183" i="3"/>
  <c r="C1183" i="3"/>
  <c r="AC1182" i="3"/>
  <c r="AB1182" i="3"/>
  <c r="AA1182" i="3"/>
  <c r="W1182" i="3"/>
  <c r="V1182" i="3"/>
  <c r="U1182" i="3"/>
  <c r="T1182" i="3"/>
  <c r="S1182" i="3"/>
  <c r="R1182" i="3"/>
  <c r="Q1182" i="3"/>
  <c r="P1182" i="3"/>
  <c r="J1182" i="3"/>
  <c r="H1182" i="3"/>
  <c r="C1182" i="3"/>
  <c r="AC1181" i="3"/>
  <c r="AB1181" i="3"/>
  <c r="AA1181" i="3"/>
  <c r="W1181" i="3"/>
  <c r="V1181" i="3"/>
  <c r="U1181" i="3"/>
  <c r="T1181" i="3"/>
  <c r="S1181" i="3"/>
  <c r="R1181" i="3"/>
  <c r="Q1181" i="3"/>
  <c r="P1181" i="3"/>
  <c r="J1181" i="3"/>
  <c r="H1181" i="3"/>
  <c r="C1181" i="3"/>
  <c r="AC1180" i="3"/>
  <c r="AB1180" i="3"/>
  <c r="AA1180" i="3"/>
  <c r="W1180" i="3"/>
  <c r="V1180" i="3"/>
  <c r="U1180" i="3"/>
  <c r="T1180" i="3"/>
  <c r="S1180" i="3"/>
  <c r="R1180" i="3"/>
  <c r="Q1180" i="3"/>
  <c r="P1180" i="3"/>
  <c r="J1180" i="3"/>
  <c r="H1180" i="3"/>
  <c r="C1180" i="3"/>
  <c r="AC1179" i="3"/>
  <c r="AB1179" i="3"/>
  <c r="AA1179" i="3"/>
  <c r="W1179" i="3"/>
  <c r="V1179" i="3"/>
  <c r="U1179" i="3"/>
  <c r="T1179" i="3"/>
  <c r="S1179" i="3"/>
  <c r="R1179" i="3"/>
  <c r="Q1179" i="3"/>
  <c r="P1179" i="3"/>
  <c r="J1179" i="3"/>
  <c r="H1179" i="3"/>
  <c r="C1179" i="3"/>
  <c r="AC1178" i="3"/>
  <c r="AB1178" i="3"/>
  <c r="AA1178" i="3"/>
  <c r="W1178" i="3"/>
  <c r="V1178" i="3"/>
  <c r="U1178" i="3"/>
  <c r="T1178" i="3"/>
  <c r="S1178" i="3"/>
  <c r="R1178" i="3"/>
  <c r="Q1178" i="3"/>
  <c r="P1178" i="3"/>
  <c r="J1178" i="3"/>
  <c r="H1178" i="3"/>
  <c r="C1178" i="3"/>
  <c r="AC1177" i="3"/>
  <c r="AB1177" i="3"/>
  <c r="AA1177" i="3"/>
  <c r="W1177" i="3"/>
  <c r="V1177" i="3"/>
  <c r="U1177" i="3"/>
  <c r="T1177" i="3"/>
  <c r="S1177" i="3"/>
  <c r="R1177" i="3"/>
  <c r="Q1177" i="3"/>
  <c r="P1177" i="3"/>
  <c r="J1177" i="3"/>
  <c r="H1177" i="3"/>
  <c r="C1177" i="3"/>
  <c r="AC1176" i="3"/>
  <c r="AB1176" i="3"/>
  <c r="AA1176" i="3"/>
  <c r="W1176" i="3"/>
  <c r="V1176" i="3"/>
  <c r="U1176" i="3"/>
  <c r="T1176" i="3"/>
  <c r="S1176" i="3"/>
  <c r="R1176" i="3"/>
  <c r="Q1176" i="3"/>
  <c r="P1176" i="3"/>
  <c r="J1176" i="3"/>
  <c r="H1176" i="3"/>
  <c r="C1176" i="3"/>
  <c r="AC1175" i="3"/>
  <c r="AB1175" i="3"/>
  <c r="AA1175" i="3"/>
  <c r="W1175" i="3"/>
  <c r="V1175" i="3"/>
  <c r="U1175" i="3"/>
  <c r="T1175" i="3"/>
  <c r="S1175" i="3"/>
  <c r="R1175" i="3"/>
  <c r="Q1175" i="3"/>
  <c r="P1175" i="3"/>
  <c r="J1175" i="3"/>
  <c r="H1175" i="3"/>
  <c r="C1175" i="3"/>
  <c r="AC1174" i="3"/>
  <c r="AB1174" i="3"/>
  <c r="AA1174" i="3"/>
  <c r="W1174" i="3"/>
  <c r="V1174" i="3"/>
  <c r="U1174" i="3"/>
  <c r="T1174" i="3"/>
  <c r="S1174" i="3"/>
  <c r="R1174" i="3"/>
  <c r="Q1174" i="3"/>
  <c r="P1174" i="3"/>
  <c r="J1174" i="3"/>
  <c r="H1174" i="3"/>
  <c r="C1174" i="3"/>
  <c r="AC1173" i="3"/>
  <c r="AB1173" i="3"/>
  <c r="AA1173" i="3"/>
  <c r="W1173" i="3"/>
  <c r="V1173" i="3"/>
  <c r="U1173" i="3"/>
  <c r="T1173" i="3"/>
  <c r="S1173" i="3"/>
  <c r="R1173" i="3"/>
  <c r="Q1173" i="3"/>
  <c r="P1173" i="3"/>
  <c r="J1173" i="3"/>
  <c r="H1173" i="3"/>
  <c r="C1173" i="3"/>
  <c r="AC1172" i="3"/>
  <c r="AB1172" i="3"/>
  <c r="AA1172" i="3"/>
  <c r="W1172" i="3"/>
  <c r="V1172" i="3"/>
  <c r="U1172" i="3"/>
  <c r="T1172" i="3"/>
  <c r="S1172" i="3"/>
  <c r="R1172" i="3"/>
  <c r="Q1172" i="3"/>
  <c r="P1172" i="3"/>
  <c r="J1172" i="3"/>
  <c r="H1172" i="3"/>
  <c r="C1172" i="3"/>
  <c r="AC1171" i="3"/>
  <c r="AB1171" i="3"/>
  <c r="AA1171" i="3"/>
  <c r="W1171" i="3"/>
  <c r="V1171" i="3"/>
  <c r="U1171" i="3"/>
  <c r="T1171" i="3"/>
  <c r="S1171" i="3"/>
  <c r="R1171" i="3"/>
  <c r="Q1171" i="3"/>
  <c r="P1171" i="3"/>
  <c r="J1171" i="3"/>
  <c r="H1171" i="3"/>
  <c r="C1171" i="3"/>
  <c r="AC1170" i="3"/>
  <c r="AB1170" i="3"/>
  <c r="AA1170" i="3"/>
  <c r="W1170" i="3"/>
  <c r="V1170" i="3"/>
  <c r="U1170" i="3"/>
  <c r="T1170" i="3"/>
  <c r="S1170" i="3"/>
  <c r="R1170" i="3"/>
  <c r="Q1170" i="3"/>
  <c r="P1170" i="3"/>
  <c r="J1170" i="3"/>
  <c r="H1170" i="3"/>
  <c r="C1170" i="3"/>
  <c r="AC1169" i="3"/>
  <c r="AB1169" i="3"/>
  <c r="AA1169" i="3"/>
  <c r="W1169" i="3"/>
  <c r="V1169" i="3"/>
  <c r="U1169" i="3"/>
  <c r="T1169" i="3"/>
  <c r="S1169" i="3"/>
  <c r="R1169" i="3"/>
  <c r="Q1169" i="3"/>
  <c r="P1169" i="3"/>
  <c r="J1169" i="3"/>
  <c r="H1169" i="3"/>
  <c r="C1169" i="3"/>
  <c r="AC1168" i="3"/>
  <c r="AB1168" i="3"/>
  <c r="AA1168" i="3"/>
  <c r="W1168" i="3"/>
  <c r="V1168" i="3"/>
  <c r="U1168" i="3"/>
  <c r="T1168" i="3"/>
  <c r="S1168" i="3"/>
  <c r="R1168" i="3"/>
  <c r="Q1168" i="3"/>
  <c r="P1168" i="3"/>
  <c r="J1168" i="3"/>
  <c r="H1168" i="3"/>
  <c r="C1168" i="3"/>
  <c r="AC1167" i="3"/>
  <c r="AB1167" i="3"/>
  <c r="AA1167" i="3"/>
  <c r="W1167" i="3"/>
  <c r="V1167" i="3"/>
  <c r="U1167" i="3"/>
  <c r="T1167" i="3"/>
  <c r="S1167" i="3"/>
  <c r="R1167" i="3"/>
  <c r="Q1167" i="3"/>
  <c r="P1167" i="3"/>
  <c r="J1167" i="3"/>
  <c r="H1167" i="3"/>
  <c r="C1167" i="3"/>
  <c r="AC1166" i="3"/>
  <c r="AB1166" i="3"/>
  <c r="AA1166" i="3"/>
  <c r="W1166" i="3"/>
  <c r="V1166" i="3"/>
  <c r="U1166" i="3"/>
  <c r="T1166" i="3"/>
  <c r="S1166" i="3"/>
  <c r="R1166" i="3"/>
  <c r="Q1166" i="3"/>
  <c r="P1166" i="3"/>
  <c r="J1166" i="3"/>
  <c r="H1166" i="3"/>
  <c r="C1166" i="3"/>
  <c r="AC1165" i="3"/>
  <c r="AB1165" i="3"/>
  <c r="AA1165" i="3"/>
  <c r="W1165" i="3"/>
  <c r="V1165" i="3"/>
  <c r="U1165" i="3"/>
  <c r="T1165" i="3"/>
  <c r="S1165" i="3"/>
  <c r="R1165" i="3"/>
  <c r="Q1165" i="3"/>
  <c r="P1165" i="3"/>
  <c r="J1165" i="3"/>
  <c r="H1165" i="3"/>
  <c r="C1165" i="3"/>
  <c r="AC1164" i="3"/>
  <c r="AB1164" i="3"/>
  <c r="AA1164" i="3"/>
  <c r="W1164" i="3"/>
  <c r="V1164" i="3"/>
  <c r="U1164" i="3"/>
  <c r="T1164" i="3"/>
  <c r="S1164" i="3"/>
  <c r="R1164" i="3"/>
  <c r="Q1164" i="3"/>
  <c r="P1164" i="3"/>
  <c r="J1164" i="3"/>
  <c r="H1164" i="3"/>
  <c r="C1164" i="3"/>
  <c r="AC1163" i="3"/>
  <c r="AB1163" i="3"/>
  <c r="AA1163" i="3"/>
  <c r="W1163" i="3"/>
  <c r="V1163" i="3"/>
  <c r="U1163" i="3"/>
  <c r="T1163" i="3"/>
  <c r="S1163" i="3"/>
  <c r="R1163" i="3"/>
  <c r="Q1163" i="3"/>
  <c r="P1163" i="3"/>
  <c r="J1163" i="3"/>
  <c r="H1163" i="3"/>
  <c r="C1163" i="3"/>
  <c r="AC1162" i="3"/>
  <c r="AB1162" i="3"/>
  <c r="AA1162" i="3"/>
  <c r="W1162" i="3"/>
  <c r="V1162" i="3"/>
  <c r="U1162" i="3"/>
  <c r="T1162" i="3"/>
  <c r="S1162" i="3"/>
  <c r="R1162" i="3"/>
  <c r="Q1162" i="3"/>
  <c r="P1162" i="3"/>
  <c r="J1162" i="3"/>
  <c r="H1162" i="3"/>
  <c r="C1162" i="3"/>
  <c r="AC1161" i="3"/>
  <c r="AB1161" i="3"/>
  <c r="AA1161" i="3"/>
  <c r="W1161" i="3"/>
  <c r="V1161" i="3"/>
  <c r="U1161" i="3"/>
  <c r="T1161" i="3"/>
  <c r="S1161" i="3"/>
  <c r="R1161" i="3"/>
  <c r="Q1161" i="3"/>
  <c r="P1161" i="3"/>
  <c r="J1161" i="3"/>
  <c r="H1161" i="3"/>
  <c r="C1161" i="3"/>
  <c r="AC1160" i="3"/>
  <c r="AB1160" i="3"/>
  <c r="AA1160" i="3"/>
  <c r="W1160" i="3"/>
  <c r="V1160" i="3"/>
  <c r="U1160" i="3"/>
  <c r="T1160" i="3"/>
  <c r="S1160" i="3"/>
  <c r="R1160" i="3"/>
  <c r="Q1160" i="3"/>
  <c r="P1160" i="3"/>
  <c r="J1160" i="3"/>
  <c r="H1160" i="3"/>
  <c r="C1160" i="3"/>
  <c r="AC1159" i="3"/>
  <c r="AB1159" i="3"/>
  <c r="AA1159" i="3"/>
  <c r="W1159" i="3"/>
  <c r="V1159" i="3"/>
  <c r="U1159" i="3"/>
  <c r="T1159" i="3"/>
  <c r="S1159" i="3"/>
  <c r="R1159" i="3"/>
  <c r="Q1159" i="3"/>
  <c r="P1159" i="3"/>
  <c r="J1159" i="3"/>
  <c r="H1159" i="3"/>
  <c r="C1159" i="3"/>
  <c r="AC1158" i="3"/>
  <c r="AB1158" i="3"/>
  <c r="AA1158" i="3"/>
  <c r="W1158" i="3"/>
  <c r="V1158" i="3"/>
  <c r="U1158" i="3"/>
  <c r="T1158" i="3"/>
  <c r="S1158" i="3"/>
  <c r="R1158" i="3"/>
  <c r="Q1158" i="3"/>
  <c r="P1158" i="3"/>
  <c r="J1158" i="3"/>
  <c r="H1158" i="3"/>
  <c r="C1158" i="3"/>
  <c r="AC1157" i="3"/>
  <c r="AB1157" i="3"/>
  <c r="AA1157" i="3"/>
  <c r="W1157" i="3"/>
  <c r="V1157" i="3"/>
  <c r="U1157" i="3"/>
  <c r="T1157" i="3"/>
  <c r="S1157" i="3"/>
  <c r="R1157" i="3"/>
  <c r="Q1157" i="3"/>
  <c r="P1157" i="3"/>
  <c r="J1157" i="3"/>
  <c r="H1157" i="3"/>
  <c r="C1157" i="3"/>
  <c r="AC1156" i="3"/>
  <c r="AB1156" i="3"/>
  <c r="AA1156" i="3"/>
  <c r="W1156" i="3"/>
  <c r="V1156" i="3"/>
  <c r="U1156" i="3"/>
  <c r="T1156" i="3"/>
  <c r="S1156" i="3"/>
  <c r="R1156" i="3"/>
  <c r="Q1156" i="3"/>
  <c r="P1156" i="3"/>
  <c r="J1156" i="3"/>
  <c r="H1156" i="3"/>
  <c r="C1156" i="3"/>
  <c r="AC1155" i="3"/>
  <c r="AB1155" i="3"/>
  <c r="AA1155" i="3"/>
  <c r="W1155" i="3"/>
  <c r="V1155" i="3"/>
  <c r="U1155" i="3"/>
  <c r="T1155" i="3"/>
  <c r="S1155" i="3"/>
  <c r="R1155" i="3"/>
  <c r="Q1155" i="3"/>
  <c r="P1155" i="3"/>
  <c r="J1155" i="3"/>
  <c r="H1155" i="3"/>
  <c r="C1155" i="3"/>
  <c r="AC1154" i="3"/>
  <c r="AB1154" i="3"/>
  <c r="AA1154" i="3"/>
  <c r="W1154" i="3"/>
  <c r="V1154" i="3"/>
  <c r="U1154" i="3"/>
  <c r="T1154" i="3"/>
  <c r="S1154" i="3"/>
  <c r="R1154" i="3"/>
  <c r="Q1154" i="3"/>
  <c r="P1154" i="3"/>
  <c r="J1154" i="3"/>
  <c r="H1154" i="3"/>
  <c r="C1154" i="3"/>
  <c r="AC1153" i="3"/>
  <c r="AB1153" i="3"/>
  <c r="AA1153" i="3"/>
  <c r="W1153" i="3"/>
  <c r="V1153" i="3"/>
  <c r="U1153" i="3"/>
  <c r="T1153" i="3"/>
  <c r="S1153" i="3"/>
  <c r="R1153" i="3"/>
  <c r="Q1153" i="3"/>
  <c r="P1153" i="3"/>
  <c r="J1153" i="3"/>
  <c r="H1153" i="3"/>
  <c r="C1153" i="3"/>
  <c r="AC1152" i="3"/>
  <c r="AB1152" i="3"/>
  <c r="AA1152" i="3"/>
  <c r="W1152" i="3"/>
  <c r="V1152" i="3"/>
  <c r="U1152" i="3"/>
  <c r="T1152" i="3"/>
  <c r="S1152" i="3"/>
  <c r="R1152" i="3"/>
  <c r="Q1152" i="3"/>
  <c r="P1152" i="3"/>
  <c r="J1152" i="3"/>
  <c r="H1152" i="3"/>
  <c r="C1152" i="3"/>
  <c r="AC1151" i="3"/>
  <c r="AB1151" i="3"/>
  <c r="AA1151" i="3"/>
  <c r="W1151" i="3"/>
  <c r="V1151" i="3"/>
  <c r="U1151" i="3"/>
  <c r="T1151" i="3"/>
  <c r="S1151" i="3"/>
  <c r="R1151" i="3"/>
  <c r="Q1151" i="3"/>
  <c r="P1151" i="3"/>
  <c r="J1151" i="3"/>
  <c r="H1151" i="3"/>
  <c r="C1151" i="3"/>
  <c r="AC1150" i="3"/>
  <c r="AB1150" i="3"/>
  <c r="AA1150" i="3"/>
  <c r="W1150" i="3"/>
  <c r="V1150" i="3"/>
  <c r="U1150" i="3"/>
  <c r="T1150" i="3"/>
  <c r="S1150" i="3"/>
  <c r="R1150" i="3"/>
  <c r="Q1150" i="3"/>
  <c r="P1150" i="3"/>
  <c r="J1150" i="3"/>
  <c r="H1150" i="3"/>
  <c r="C1150" i="3"/>
  <c r="AC1149" i="3"/>
  <c r="AB1149" i="3"/>
  <c r="AA1149" i="3"/>
  <c r="W1149" i="3"/>
  <c r="V1149" i="3"/>
  <c r="U1149" i="3"/>
  <c r="T1149" i="3"/>
  <c r="S1149" i="3"/>
  <c r="R1149" i="3"/>
  <c r="Q1149" i="3"/>
  <c r="P1149" i="3"/>
  <c r="J1149" i="3"/>
  <c r="H1149" i="3"/>
  <c r="C1149" i="3"/>
  <c r="AC1148" i="3"/>
  <c r="AB1148" i="3"/>
  <c r="AA1148" i="3"/>
  <c r="W1148" i="3"/>
  <c r="V1148" i="3"/>
  <c r="U1148" i="3"/>
  <c r="T1148" i="3"/>
  <c r="S1148" i="3"/>
  <c r="R1148" i="3"/>
  <c r="Q1148" i="3"/>
  <c r="P1148" i="3"/>
  <c r="J1148" i="3"/>
  <c r="H1148" i="3"/>
  <c r="C1148" i="3"/>
  <c r="AC1147" i="3"/>
  <c r="AB1147" i="3"/>
  <c r="AA1147" i="3"/>
  <c r="W1147" i="3"/>
  <c r="V1147" i="3"/>
  <c r="U1147" i="3"/>
  <c r="T1147" i="3"/>
  <c r="S1147" i="3"/>
  <c r="R1147" i="3"/>
  <c r="Q1147" i="3"/>
  <c r="P1147" i="3"/>
  <c r="J1147" i="3"/>
  <c r="H1147" i="3"/>
  <c r="C1147" i="3"/>
  <c r="AC1146" i="3"/>
  <c r="AB1146" i="3"/>
  <c r="AA1146" i="3"/>
  <c r="W1146" i="3"/>
  <c r="V1146" i="3"/>
  <c r="U1146" i="3"/>
  <c r="T1146" i="3"/>
  <c r="S1146" i="3"/>
  <c r="R1146" i="3"/>
  <c r="Q1146" i="3"/>
  <c r="P1146" i="3"/>
  <c r="J1146" i="3"/>
  <c r="H1146" i="3"/>
  <c r="C1146" i="3"/>
  <c r="AC1145" i="3"/>
  <c r="AB1145" i="3"/>
  <c r="AA1145" i="3"/>
  <c r="W1145" i="3"/>
  <c r="V1145" i="3"/>
  <c r="U1145" i="3"/>
  <c r="T1145" i="3"/>
  <c r="S1145" i="3"/>
  <c r="R1145" i="3"/>
  <c r="Q1145" i="3"/>
  <c r="P1145" i="3"/>
  <c r="J1145" i="3"/>
  <c r="H1145" i="3"/>
  <c r="C1145" i="3"/>
  <c r="AC1144" i="3"/>
  <c r="AB1144" i="3"/>
  <c r="AA1144" i="3"/>
  <c r="W1144" i="3"/>
  <c r="V1144" i="3"/>
  <c r="U1144" i="3"/>
  <c r="T1144" i="3"/>
  <c r="S1144" i="3"/>
  <c r="R1144" i="3"/>
  <c r="Q1144" i="3"/>
  <c r="P1144" i="3"/>
  <c r="J1144" i="3"/>
  <c r="H1144" i="3"/>
  <c r="C1144" i="3"/>
  <c r="AC1143" i="3"/>
  <c r="AB1143" i="3"/>
  <c r="AA1143" i="3"/>
  <c r="W1143" i="3"/>
  <c r="V1143" i="3"/>
  <c r="U1143" i="3"/>
  <c r="T1143" i="3"/>
  <c r="S1143" i="3"/>
  <c r="R1143" i="3"/>
  <c r="Q1143" i="3"/>
  <c r="P1143" i="3"/>
  <c r="J1143" i="3"/>
  <c r="H1143" i="3"/>
  <c r="C1143" i="3"/>
  <c r="AC1142" i="3"/>
  <c r="AB1142" i="3"/>
  <c r="AA1142" i="3"/>
  <c r="W1142" i="3"/>
  <c r="V1142" i="3"/>
  <c r="U1142" i="3"/>
  <c r="T1142" i="3"/>
  <c r="S1142" i="3"/>
  <c r="R1142" i="3"/>
  <c r="Q1142" i="3"/>
  <c r="P1142" i="3"/>
  <c r="J1142" i="3"/>
  <c r="H1142" i="3"/>
  <c r="C1142" i="3"/>
  <c r="AC1141" i="3"/>
  <c r="AB1141" i="3"/>
  <c r="AA1141" i="3"/>
  <c r="W1141" i="3"/>
  <c r="V1141" i="3"/>
  <c r="U1141" i="3"/>
  <c r="T1141" i="3"/>
  <c r="S1141" i="3"/>
  <c r="R1141" i="3"/>
  <c r="Q1141" i="3"/>
  <c r="P1141" i="3"/>
  <c r="J1141" i="3"/>
  <c r="H1141" i="3"/>
  <c r="C1141" i="3"/>
  <c r="AC1140" i="3"/>
  <c r="AB1140" i="3"/>
  <c r="AA1140" i="3"/>
  <c r="W1140" i="3"/>
  <c r="V1140" i="3"/>
  <c r="U1140" i="3"/>
  <c r="T1140" i="3"/>
  <c r="S1140" i="3"/>
  <c r="R1140" i="3"/>
  <c r="Q1140" i="3"/>
  <c r="P1140" i="3"/>
  <c r="J1140" i="3"/>
  <c r="H1140" i="3"/>
  <c r="C1140" i="3"/>
  <c r="AC1139" i="3"/>
  <c r="AB1139" i="3"/>
  <c r="AA1139" i="3"/>
  <c r="W1139" i="3"/>
  <c r="V1139" i="3"/>
  <c r="U1139" i="3"/>
  <c r="T1139" i="3"/>
  <c r="S1139" i="3"/>
  <c r="R1139" i="3"/>
  <c r="Q1139" i="3"/>
  <c r="P1139" i="3"/>
  <c r="J1139" i="3"/>
  <c r="H1139" i="3"/>
  <c r="C1139" i="3"/>
  <c r="AC1138" i="3"/>
  <c r="AB1138" i="3"/>
  <c r="AA1138" i="3"/>
  <c r="W1138" i="3"/>
  <c r="V1138" i="3"/>
  <c r="U1138" i="3"/>
  <c r="T1138" i="3"/>
  <c r="S1138" i="3"/>
  <c r="R1138" i="3"/>
  <c r="Q1138" i="3"/>
  <c r="P1138" i="3"/>
  <c r="J1138" i="3"/>
  <c r="H1138" i="3"/>
  <c r="C1138" i="3"/>
  <c r="AC1137" i="3"/>
  <c r="AB1137" i="3"/>
  <c r="AA1137" i="3"/>
  <c r="W1137" i="3"/>
  <c r="V1137" i="3"/>
  <c r="U1137" i="3"/>
  <c r="T1137" i="3"/>
  <c r="S1137" i="3"/>
  <c r="R1137" i="3"/>
  <c r="Q1137" i="3"/>
  <c r="P1137" i="3"/>
  <c r="J1137" i="3"/>
  <c r="H1137" i="3"/>
  <c r="C1137" i="3"/>
  <c r="AC1136" i="3"/>
  <c r="AB1136" i="3"/>
  <c r="AA1136" i="3"/>
  <c r="W1136" i="3"/>
  <c r="V1136" i="3"/>
  <c r="U1136" i="3"/>
  <c r="T1136" i="3"/>
  <c r="S1136" i="3"/>
  <c r="R1136" i="3"/>
  <c r="Q1136" i="3"/>
  <c r="P1136" i="3"/>
  <c r="J1136" i="3"/>
  <c r="H1136" i="3"/>
  <c r="C1136" i="3"/>
  <c r="AC1135" i="3"/>
  <c r="AB1135" i="3"/>
  <c r="AA1135" i="3"/>
  <c r="W1135" i="3"/>
  <c r="V1135" i="3"/>
  <c r="U1135" i="3"/>
  <c r="T1135" i="3"/>
  <c r="S1135" i="3"/>
  <c r="R1135" i="3"/>
  <c r="Q1135" i="3"/>
  <c r="P1135" i="3"/>
  <c r="J1135" i="3"/>
  <c r="H1135" i="3"/>
  <c r="C1135" i="3"/>
  <c r="AC1134" i="3"/>
  <c r="AB1134" i="3"/>
  <c r="AA1134" i="3"/>
  <c r="W1134" i="3"/>
  <c r="V1134" i="3"/>
  <c r="U1134" i="3"/>
  <c r="T1134" i="3"/>
  <c r="S1134" i="3"/>
  <c r="R1134" i="3"/>
  <c r="Q1134" i="3"/>
  <c r="P1134" i="3"/>
  <c r="J1134" i="3"/>
  <c r="H1134" i="3"/>
  <c r="C1134" i="3"/>
  <c r="AC1133" i="3"/>
  <c r="AB1133" i="3"/>
  <c r="AA1133" i="3"/>
  <c r="W1133" i="3"/>
  <c r="V1133" i="3"/>
  <c r="U1133" i="3"/>
  <c r="T1133" i="3"/>
  <c r="S1133" i="3"/>
  <c r="R1133" i="3"/>
  <c r="Q1133" i="3"/>
  <c r="P1133" i="3"/>
  <c r="J1133" i="3"/>
  <c r="H1133" i="3"/>
  <c r="C1133" i="3"/>
  <c r="AC1132" i="3"/>
  <c r="AB1132" i="3"/>
  <c r="AA1132" i="3"/>
  <c r="W1132" i="3"/>
  <c r="V1132" i="3"/>
  <c r="U1132" i="3"/>
  <c r="T1132" i="3"/>
  <c r="S1132" i="3"/>
  <c r="R1132" i="3"/>
  <c r="Q1132" i="3"/>
  <c r="P1132" i="3"/>
  <c r="J1132" i="3"/>
  <c r="H1132" i="3"/>
  <c r="C1132" i="3"/>
  <c r="AC1131" i="3"/>
  <c r="AB1131" i="3"/>
  <c r="AA1131" i="3"/>
  <c r="W1131" i="3"/>
  <c r="V1131" i="3"/>
  <c r="U1131" i="3"/>
  <c r="T1131" i="3"/>
  <c r="S1131" i="3"/>
  <c r="R1131" i="3"/>
  <c r="Q1131" i="3"/>
  <c r="P1131" i="3"/>
  <c r="J1131" i="3"/>
  <c r="H1131" i="3"/>
  <c r="C1131" i="3"/>
  <c r="AC1130" i="3"/>
  <c r="AB1130" i="3"/>
  <c r="AA1130" i="3"/>
  <c r="W1130" i="3"/>
  <c r="V1130" i="3"/>
  <c r="U1130" i="3"/>
  <c r="T1130" i="3"/>
  <c r="S1130" i="3"/>
  <c r="R1130" i="3"/>
  <c r="Q1130" i="3"/>
  <c r="P1130" i="3"/>
  <c r="J1130" i="3"/>
  <c r="H1130" i="3"/>
  <c r="C1130" i="3"/>
  <c r="AC1129" i="3"/>
  <c r="AB1129" i="3"/>
  <c r="AA1129" i="3"/>
  <c r="W1129" i="3"/>
  <c r="V1129" i="3"/>
  <c r="U1129" i="3"/>
  <c r="T1129" i="3"/>
  <c r="S1129" i="3"/>
  <c r="R1129" i="3"/>
  <c r="Q1129" i="3"/>
  <c r="P1129" i="3"/>
  <c r="J1129" i="3"/>
  <c r="H1129" i="3"/>
  <c r="C1129" i="3"/>
  <c r="AC1128" i="3"/>
  <c r="AB1128" i="3"/>
  <c r="AA1128" i="3"/>
  <c r="W1128" i="3"/>
  <c r="V1128" i="3"/>
  <c r="U1128" i="3"/>
  <c r="T1128" i="3"/>
  <c r="S1128" i="3"/>
  <c r="R1128" i="3"/>
  <c r="Q1128" i="3"/>
  <c r="P1128" i="3"/>
  <c r="J1128" i="3"/>
  <c r="H1128" i="3"/>
  <c r="C1128" i="3"/>
  <c r="AC1127" i="3"/>
  <c r="AB1127" i="3"/>
  <c r="AA1127" i="3"/>
  <c r="W1127" i="3"/>
  <c r="V1127" i="3"/>
  <c r="U1127" i="3"/>
  <c r="T1127" i="3"/>
  <c r="S1127" i="3"/>
  <c r="R1127" i="3"/>
  <c r="Q1127" i="3"/>
  <c r="P1127" i="3"/>
  <c r="J1127" i="3"/>
  <c r="H1127" i="3"/>
  <c r="C1127" i="3"/>
  <c r="AC1126" i="3"/>
  <c r="AB1126" i="3"/>
  <c r="AA1126" i="3"/>
  <c r="W1126" i="3"/>
  <c r="V1126" i="3"/>
  <c r="U1126" i="3"/>
  <c r="T1126" i="3"/>
  <c r="S1126" i="3"/>
  <c r="R1126" i="3"/>
  <c r="Q1126" i="3"/>
  <c r="P1126" i="3"/>
  <c r="J1126" i="3"/>
  <c r="H1126" i="3"/>
  <c r="C1126" i="3"/>
  <c r="AC1125" i="3"/>
  <c r="AB1125" i="3"/>
  <c r="AA1125" i="3"/>
  <c r="W1125" i="3"/>
  <c r="V1125" i="3"/>
  <c r="U1125" i="3"/>
  <c r="T1125" i="3"/>
  <c r="S1125" i="3"/>
  <c r="R1125" i="3"/>
  <c r="Q1125" i="3"/>
  <c r="P1125" i="3"/>
  <c r="J1125" i="3"/>
  <c r="H1125" i="3"/>
  <c r="C1125" i="3"/>
  <c r="AC1124" i="3"/>
  <c r="AB1124" i="3"/>
  <c r="AA1124" i="3"/>
  <c r="W1124" i="3"/>
  <c r="V1124" i="3"/>
  <c r="U1124" i="3"/>
  <c r="T1124" i="3"/>
  <c r="S1124" i="3"/>
  <c r="R1124" i="3"/>
  <c r="Q1124" i="3"/>
  <c r="P1124" i="3"/>
  <c r="J1124" i="3"/>
  <c r="H1124" i="3"/>
  <c r="C1124" i="3"/>
  <c r="AC1123" i="3"/>
  <c r="AB1123" i="3"/>
  <c r="AA1123" i="3"/>
  <c r="W1123" i="3"/>
  <c r="V1123" i="3"/>
  <c r="U1123" i="3"/>
  <c r="T1123" i="3"/>
  <c r="S1123" i="3"/>
  <c r="R1123" i="3"/>
  <c r="Q1123" i="3"/>
  <c r="P1123" i="3"/>
  <c r="J1123" i="3"/>
  <c r="H1123" i="3"/>
  <c r="C1123" i="3"/>
  <c r="AC1122" i="3"/>
  <c r="AB1122" i="3"/>
  <c r="AA1122" i="3"/>
  <c r="W1122" i="3"/>
  <c r="V1122" i="3"/>
  <c r="U1122" i="3"/>
  <c r="T1122" i="3"/>
  <c r="S1122" i="3"/>
  <c r="R1122" i="3"/>
  <c r="Q1122" i="3"/>
  <c r="P1122" i="3"/>
  <c r="J1122" i="3"/>
  <c r="H1122" i="3"/>
  <c r="C1122" i="3"/>
  <c r="AC1121" i="3"/>
  <c r="AB1121" i="3"/>
  <c r="AA1121" i="3"/>
  <c r="W1121" i="3"/>
  <c r="V1121" i="3"/>
  <c r="U1121" i="3"/>
  <c r="T1121" i="3"/>
  <c r="S1121" i="3"/>
  <c r="R1121" i="3"/>
  <c r="Q1121" i="3"/>
  <c r="P1121" i="3"/>
  <c r="J1121" i="3"/>
  <c r="H1121" i="3"/>
  <c r="C1121" i="3"/>
  <c r="AC1120" i="3"/>
  <c r="AB1120" i="3"/>
  <c r="AA1120" i="3"/>
  <c r="W1120" i="3"/>
  <c r="V1120" i="3"/>
  <c r="U1120" i="3"/>
  <c r="T1120" i="3"/>
  <c r="S1120" i="3"/>
  <c r="R1120" i="3"/>
  <c r="Q1120" i="3"/>
  <c r="P1120" i="3"/>
  <c r="J1120" i="3"/>
  <c r="H1120" i="3"/>
  <c r="C1120" i="3"/>
  <c r="AC1119" i="3"/>
  <c r="AB1119" i="3"/>
  <c r="AA1119" i="3"/>
  <c r="W1119" i="3"/>
  <c r="V1119" i="3"/>
  <c r="U1119" i="3"/>
  <c r="T1119" i="3"/>
  <c r="S1119" i="3"/>
  <c r="R1119" i="3"/>
  <c r="Q1119" i="3"/>
  <c r="P1119" i="3"/>
  <c r="J1119" i="3"/>
  <c r="H1119" i="3"/>
  <c r="C1119" i="3"/>
  <c r="AC1118" i="3"/>
  <c r="AB1118" i="3"/>
  <c r="AA1118" i="3"/>
  <c r="W1118" i="3"/>
  <c r="V1118" i="3"/>
  <c r="U1118" i="3"/>
  <c r="T1118" i="3"/>
  <c r="S1118" i="3"/>
  <c r="R1118" i="3"/>
  <c r="Q1118" i="3"/>
  <c r="P1118" i="3"/>
  <c r="J1118" i="3"/>
  <c r="H1118" i="3"/>
  <c r="C1118" i="3"/>
  <c r="AC1117" i="3"/>
  <c r="AB1117" i="3"/>
  <c r="AA1117" i="3"/>
  <c r="W1117" i="3"/>
  <c r="V1117" i="3"/>
  <c r="U1117" i="3"/>
  <c r="T1117" i="3"/>
  <c r="S1117" i="3"/>
  <c r="R1117" i="3"/>
  <c r="Q1117" i="3"/>
  <c r="P1117" i="3"/>
  <c r="J1117" i="3"/>
  <c r="H1117" i="3"/>
  <c r="C1117" i="3"/>
  <c r="AC1116" i="3"/>
  <c r="AB1116" i="3"/>
  <c r="AA1116" i="3"/>
  <c r="W1116" i="3"/>
  <c r="V1116" i="3"/>
  <c r="U1116" i="3"/>
  <c r="T1116" i="3"/>
  <c r="S1116" i="3"/>
  <c r="R1116" i="3"/>
  <c r="Q1116" i="3"/>
  <c r="P1116" i="3"/>
  <c r="J1116" i="3"/>
  <c r="H1116" i="3"/>
  <c r="C1116" i="3"/>
  <c r="AC1115" i="3"/>
  <c r="AB1115" i="3"/>
  <c r="AA1115" i="3"/>
  <c r="W1115" i="3"/>
  <c r="V1115" i="3"/>
  <c r="U1115" i="3"/>
  <c r="T1115" i="3"/>
  <c r="S1115" i="3"/>
  <c r="R1115" i="3"/>
  <c r="Q1115" i="3"/>
  <c r="P1115" i="3"/>
  <c r="J1115" i="3"/>
  <c r="H1115" i="3"/>
  <c r="C1115" i="3"/>
  <c r="AC1114" i="3"/>
  <c r="AB1114" i="3"/>
  <c r="AA1114" i="3"/>
  <c r="W1114" i="3"/>
  <c r="V1114" i="3"/>
  <c r="U1114" i="3"/>
  <c r="T1114" i="3"/>
  <c r="S1114" i="3"/>
  <c r="R1114" i="3"/>
  <c r="Q1114" i="3"/>
  <c r="P1114" i="3"/>
  <c r="J1114" i="3"/>
  <c r="H1114" i="3"/>
  <c r="C1114" i="3"/>
  <c r="AC1113" i="3"/>
  <c r="AB1113" i="3"/>
  <c r="AA1113" i="3"/>
  <c r="W1113" i="3"/>
  <c r="V1113" i="3"/>
  <c r="U1113" i="3"/>
  <c r="T1113" i="3"/>
  <c r="S1113" i="3"/>
  <c r="R1113" i="3"/>
  <c r="Q1113" i="3"/>
  <c r="P1113" i="3"/>
  <c r="J1113" i="3"/>
  <c r="H1113" i="3"/>
  <c r="C1113" i="3"/>
  <c r="AC1112" i="3"/>
  <c r="AB1112" i="3"/>
  <c r="AA1112" i="3"/>
  <c r="W1112" i="3"/>
  <c r="V1112" i="3"/>
  <c r="U1112" i="3"/>
  <c r="T1112" i="3"/>
  <c r="S1112" i="3"/>
  <c r="R1112" i="3"/>
  <c r="Q1112" i="3"/>
  <c r="P1112" i="3"/>
  <c r="J1112" i="3"/>
  <c r="H1112" i="3"/>
  <c r="C1112" i="3"/>
  <c r="AC1111" i="3"/>
  <c r="AB1111" i="3"/>
  <c r="AA1111" i="3"/>
  <c r="W1111" i="3"/>
  <c r="V1111" i="3"/>
  <c r="U1111" i="3"/>
  <c r="T1111" i="3"/>
  <c r="S1111" i="3"/>
  <c r="R1111" i="3"/>
  <c r="Q1111" i="3"/>
  <c r="P1111" i="3"/>
  <c r="J1111" i="3"/>
  <c r="H1111" i="3"/>
  <c r="C1111" i="3"/>
  <c r="AC1110" i="3"/>
  <c r="AB1110" i="3"/>
  <c r="AA1110" i="3"/>
  <c r="W1110" i="3"/>
  <c r="V1110" i="3"/>
  <c r="U1110" i="3"/>
  <c r="T1110" i="3"/>
  <c r="S1110" i="3"/>
  <c r="R1110" i="3"/>
  <c r="Q1110" i="3"/>
  <c r="P1110" i="3"/>
  <c r="J1110" i="3"/>
  <c r="H1110" i="3"/>
  <c r="C1110" i="3"/>
  <c r="AC1109" i="3"/>
  <c r="AB1109" i="3"/>
  <c r="AA1109" i="3"/>
  <c r="W1109" i="3"/>
  <c r="V1109" i="3"/>
  <c r="U1109" i="3"/>
  <c r="T1109" i="3"/>
  <c r="S1109" i="3"/>
  <c r="R1109" i="3"/>
  <c r="Q1109" i="3"/>
  <c r="P1109" i="3"/>
  <c r="J1109" i="3"/>
  <c r="H1109" i="3"/>
  <c r="C1109" i="3"/>
  <c r="AC1108" i="3"/>
  <c r="AB1108" i="3"/>
  <c r="AA1108" i="3"/>
  <c r="W1108" i="3"/>
  <c r="V1108" i="3"/>
  <c r="U1108" i="3"/>
  <c r="T1108" i="3"/>
  <c r="S1108" i="3"/>
  <c r="R1108" i="3"/>
  <c r="Q1108" i="3"/>
  <c r="P1108" i="3"/>
  <c r="J1108" i="3"/>
  <c r="H1108" i="3"/>
  <c r="C1108" i="3"/>
  <c r="AC1107" i="3"/>
  <c r="AB1107" i="3"/>
  <c r="AA1107" i="3"/>
  <c r="W1107" i="3"/>
  <c r="V1107" i="3"/>
  <c r="U1107" i="3"/>
  <c r="T1107" i="3"/>
  <c r="S1107" i="3"/>
  <c r="R1107" i="3"/>
  <c r="Q1107" i="3"/>
  <c r="P1107" i="3"/>
  <c r="J1107" i="3"/>
  <c r="H1107" i="3"/>
  <c r="C1107" i="3"/>
  <c r="AC1106" i="3"/>
  <c r="AB1106" i="3"/>
  <c r="AA1106" i="3"/>
  <c r="W1106" i="3"/>
  <c r="V1106" i="3"/>
  <c r="U1106" i="3"/>
  <c r="T1106" i="3"/>
  <c r="S1106" i="3"/>
  <c r="R1106" i="3"/>
  <c r="Q1106" i="3"/>
  <c r="P1106" i="3"/>
  <c r="J1106" i="3"/>
  <c r="H1106" i="3"/>
  <c r="C1106" i="3"/>
  <c r="AC1105" i="3"/>
  <c r="AB1105" i="3"/>
  <c r="AA1105" i="3"/>
  <c r="W1105" i="3"/>
  <c r="V1105" i="3"/>
  <c r="U1105" i="3"/>
  <c r="T1105" i="3"/>
  <c r="S1105" i="3"/>
  <c r="R1105" i="3"/>
  <c r="Q1105" i="3"/>
  <c r="P1105" i="3"/>
  <c r="J1105" i="3"/>
  <c r="H1105" i="3"/>
  <c r="C1105" i="3"/>
  <c r="AC1104" i="3"/>
  <c r="AB1104" i="3"/>
  <c r="AA1104" i="3"/>
  <c r="W1104" i="3"/>
  <c r="V1104" i="3"/>
  <c r="U1104" i="3"/>
  <c r="T1104" i="3"/>
  <c r="S1104" i="3"/>
  <c r="R1104" i="3"/>
  <c r="Q1104" i="3"/>
  <c r="P1104" i="3"/>
  <c r="J1104" i="3"/>
  <c r="H1104" i="3"/>
  <c r="C1104" i="3"/>
  <c r="AC1103" i="3"/>
  <c r="AB1103" i="3"/>
  <c r="AA1103" i="3"/>
  <c r="W1103" i="3"/>
  <c r="V1103" i="3"/>
  <c r="U1103" i="3"/>
  <c r="T1103" i="3"/>
  <c r="S1103" i="3"/>
  <c r="R1103" i="3"/>
  <c r="Q1103" i="3"/>
  <c r="P1103" i="3"/>
  <c r="J1103" i="3"/>
  <c r="H1103" i="3"/>
  <c r="C1103" i="3"/>
  <c r="AC1102" i="3"/>
  <c r="AB1102" i="3"/>
  <c r="AA1102" i="3"/>
  <c r="W1102" i="3"/>
  <c r="V1102" i="3"/>
  <c r="U1102" i="3"/>
  <c r="T1102" i="3"/>
  <c r="S1102" i="3"/>
  <c r="R1102" i="3"/>
  <c r="Q1102" i="3"/>
  <c r="P1102" i="3"/>
  <c r="J1102" i="3"/>
  <c r="H1102" i="3"/>
  <c r="C1102" i="3"/>
  <c r="AC1101" i="3"/>
  <c r="AB1101" i="3"/>
  <c r="AA1101" i="3"/>
  <c r="W1101" i="3"/>
  <c r="V1101" i="3"/>
  <c r="U1101" i="3"/>
  <c r="T1101" i="3"/>
  <c r="S1101" i="3"/>
  <c r="R1101" i="3"/>
  <c r="Q1101" i="3"/>
  <c r="P1101" i="3"/>
  <c r="J1101" i="3"/>
  <c r="H1101" i="3"/>
  <c r="C1101" i="3"/>
  <c r="AC1100" i="3"/>
  <c r="AB1100" i="3"/>
  <c r="AA1100" i="3"/>
  <c r="W1100" i="3"/>
  <c r="V1100" i="3"/>
  <c r="U1100" i="3"/>
  <c r="T1100" i="3"/>
  <c r="S1100" i="3"/>
  <c r="R1100" i="3"/>
  <c r="Q1100" i="3"/>
  <c r="P1100" i="3"/>
  <c r="J1100" i="3"/>
  <c r="H1100" i="3"/>
  <c r="C1100" i="3"/>
  <c r="AC1099" i="3"/>
  <c r="AB1099" i="3"/>
  <c r="AA1099" i="3"/>
  <c r="W1099" i="3"/>
  <c r="V1099" i="3"/>
  <c r="U1099" i="3"/>
  <c r="T1099" i="3"/>
  <c r="S1099" i="3"/>
  <c r="R1099" i="3"/>
  <c r="Q1099" i="3"/>
  <c r="P1099" i="3"/>
  <c r="J1099" i="3"/>
  <c r="H1099" i="3"/>
  <c r="C1099" i="3"/>
  <c r="AC1098" i="3"/>
  <c r="AB1098" i="3"/>
  <c r="AA1098" i="3"/>
  <c r="W1098" i="3"/>
  <c r="V1098" i="3"/>
  <c r="U1098" i="3"/>
  <c r="T1098" i="3"/>
  <c r="S1098" i="3"/>
  <c r="R1098" i="3"/>
  <c r="Q1098" i="3"/>
  <c r="P1098" i="3"/>
  <c r="J1098" i="3"/>
  <c r="H1098" i="3"/>
  <c r="C1098" i="3"/>
  <c r="AC1097" i="3"/>
  <c r="AB1097" i="3"/>
  <c r="AA1097" i="3"/>
  <c r="W1097" i="3"/>
  <c r="V1097" i="3"/>
  <c r="U1097" i="3"/>
  <c r="T1097" i="3"/>
  <c r="S1097" i="3"/>
  <c r="R1097" i="3"/>
  <c r="Q1097" i="3"/>
  <c r="P1097" i="3"/>
  <c r="J1097" i="3"/>
  <c r="H1097" i="3"/>
  <c r="C1097" i="3"/>
  <c r="AC1096" i="3"/>
  <c r="AB1096" i="3"/>
  <c r="AA1096" i="3"/>
  <c r="W1096" i="3"/>
  <c r="V1096" i="3"/>
  <c r="U1096" i="3"/>
  <c r="T1096" i="3"/>
  <c r="S1096" i="3"/>
  <c r="R1096" i="3"/>
  <c r="Q1096" i="3"/>
  <c r="P1096" i="3"/>
  <c r="J1096" i="3"/>
  <c r="H1096" i="3"/>
  <c r="C1096" i="3"/>
  <c r="AC1095" i="3"/>
  <c r="AB1095" i="3"/>
  <c r="AA1095" i="3"/>
  <c r="W1095" i="3"/>
  <c r="V1095" i="3"/>
  <c r="U1095" i="3"/>
  <c r="T1095" i="3"/>
  <c r="S1095" i="3"/>
  <c r="R1095" i="3"/>
  <c r="Q1095" i="3"/>
  <c r="P1095" i="3"/>
  <c r="J1095" i="3"/>
  <c r="H1095" i="3"/>
  <c r="C1095" i="3"/>
  <c r="AC1094" i="3"/>
  <c r="AB1094" i="3"/>
  <c r="AA1094" i="3"/>
  <c r="W1094" i="3"/>
  <c r="V1094" i="3"/>
  <c r="U1094" i="3"/>
  <c r="T1094" i="3"/>
  <c r="S1094" i="3"/>
  <c r="R1094" i="3"/>
  <c r="Q1094" i="3"/>
  <c r="P1094" i="3"/>
  <c r="J1094" i="3"/>
  <c r="H1094" i="3"/>
  <c r="C1094" i="3"/>
  <c r="AC1093" i="3"/>
  <c r="AB1093" i="3"/>
  <c r="AA1093" i="3"/>
  <c r="W1093" i="3"/>
  <c r="V1093" i="3"/>
  <c r="U1093" i="3"/>
  <c r="T1093" i="3"/>
  <c r="S1093" i="3"/>
  <c r="R1093" i="3"/>
  <c r="Q1093" i="3"/>
  <c r="P1093" i="3"/>
  <c r="J1093" i="3"/>
  <c r="H1093" i="3"/>
  <c r="C1093" i="3"/>
  <c r="AC1092" i="3"/>
  <c r="AB1092" i="3"/>
  <c r="AA1092" i="3"/>
  <c r="W1092" i="3"/>
  <c r="V1092" i="3"/>
  <c r="U1092" i="3"/>
  <c r="T1092" i="3"/>
  <c r="S1092" i="3"/>
  <c r="R1092" i="3"/>
  <c r="Q1092" i="3"/>
  <c r="P1092" i="3"/>
  <c r="J1092" i="3"/>
  <c r="H1092" i="3"/>
  <c r="C1092" i="3"/>
  <c r="AC1091" i="3"/>
  <c r="AB1091" i="3"/>
  <c r="AA1091" i="3"/>
  <c r="W1091" i="3"/>
  <c r="V1091" i="3"/>
  <c r="U1091" i="3"/>
  <c r="T1091" i="3"/>
  <c r="S1091" i="3"/>
  <c r="R1091" i="3"/>
  <c r="Q1091" i="3"/>
  <c r="P1091" i="3"/>
  <c r="J1091" i="3"/>
  <c r="H1091" i="3"/>
  <c r="C1091" i="3"/>
  <c r="AC1090" i="3"/>
  <c r="AB1090" i="3"/>
  <c r="AA1090" i="3"/>
  <c r="W1090" i="3"/>
  <c r="V1090" i="3"/>
  <c r="U1090" i="3"/>
  <c r="T1090" i="3"/>
  <c r="S1090" i="3"/>
  <c r="R1090" i="3"/>
  <c r="Q1090" i="3"/>
  <c r="P1090" i="3"/>
  <c r="J1090" i="3"/>
  <c r="H1090" i="3"/>
  <c r="C1090" i="3"/>
  <c r="AC1089" i="3"/>
  <c r="AB1089" i="3"/>
  <c r="AA1089" i="3"/>
  <c r="W1089" i="3"/>
  <c r="V1089" i="3"/>
  <c r="U1089" i="3"/>
  <c r="T1089" i="3"/>
  <c r="S1089" i="3"/>
  <c r="R1089" i="3"/>
  <c r="Q1089" i="3"/>
  <c r="P1089" i="3"/>
  <c r="J1089" i="3"/>
  <c r="H1089" i="3"/>
  <c r="C1089" i="3"/>
  <c r="AC1088" i="3"/>
  <c r="AB1088" i="3"/>
  <c r="AA1088" i="3"/>
  <c r="W1088" i="3"/>
  <c r="V1088" i="3"/>
  <c r="U1088" i="3"/>
  <c r="T1088" i="3"/>
  <c r="S1088" i="3"/>
  <c r="R1088" i="3"/>
  <c r="Q1088" i="3"/>
  <c r="P1088" i="3"/>
  <c r="J1088" i="3"/>
  <c r="H1088" i="3"/>
  <c r="C1088" i="3"/>
  <c r="AC1087" i="3"/>
  <c r="AB1087" i="3"/>
  <c r="AA1087" i="3"/>
  <c r="W1087" i="3"/>
  <c r="V1087" i="3"/>
  <c r="U1087" i="3"/>
  <c r="T1087" i="3"/>
  <c r="S1087" i="3"/>
  <c r="R1087" i="3"/>
  <c r="Q1087" i="3"/>
  <c r="P1087" i="3"/>
  <c r="J1087" i="3"/>
  <c r="H1087" i="3"/>
  <c r="C1087" i="3"/>
  <c r="AC1086" i="3"/>
  <c r="AB1086" i="3"/>
  <c r="AA1086" i="3"/>
  <c r="W1086" i="3"/>
  <c r="V1086" i="3"/>
  <c r="U1086" i="3"/>
  <c r="T1086" i="3"/>
  <c r="S1086" i="3"/>
  <c r="R1086" i="3"/>
  <c r="Q1086" i="3"/>
  <c r="P1086" i="3"/>
  <c r="J1086" i="3"/>
  <c r="H1086" i="3"/>
  <c r="C1086" i="3"/>
  <c r="AC1085" i="3"/>
  <c r="AB1085" i="3"/>
  <c r="AA1085" i="3"/>
  <c r="W1085" i="3"/>
  <c r="V1085" i="3"/>
  <c r="U1085" i="3"/>
  <c r="T1085" i="3"/>
  <c r="S1085" i="3"/>
  <c r="R1085" i="3"/>
  <c r="Q1085" i="3"/>
  <c r="P1085" i="3"/>
  <c r="J1085" i="3"/>
  <c r="H1085" i="3"/>
  <c r="C1085" i="3"/>
  <c r="AC1084" i="3"/>
  <c r="AB1084" i="3"/>
  <c r="AA1084" i="3"/>
  <c r="W1084" i="3"/>
  <c r="V1084" i="3"/>
  <c r="U1084" i="3"/>
  <c r="T1084" i="3"/>
  <c r="S1084" i="3"/>
  <c r="R1084" i="3"/>
  <c r="Q1084" i="3"/>
  <c r="P1084" i="3"/>
  <c r="J1084" i="3"/>
  <c r="H1084" i="3"/>
  <c r="C1084" i="3"/>
  <c r="AC1083" i="3"/>
  <c r="AB1083" i="3"/>
  <c r="AA1083" i="3"/>
  <c r="W1083" i="3"/>
  <c r="V1083" i="3"/>
  <c r="U1083" i="3"/>
  <c r="T1083" i="3"/>
  <c r="S1083" i="3"/>
  <c r="R1083" i="3"/>
  <c r="Q1083" i="3"/>
  <c r="P1083" i="3"/>
  <c r="J1083" i="3"/>
  <c r="H1083" i="3"/>
  <c r="C1083" i="3"/>
  <c r="AC1082" i="3"/>
  <c r="AB1082" i="3"/>
  <c r="AA1082" i="3"/>
  <c r="W1082" i="3"/>
  <c r="V1082" i="3"/>
  <c r="U1082" i="3"/>
  <c r="T1082" i="3"/>
  <c r="S1082" i="3"/>
  <c r="R1082" i="3"/>
  <c r="Q1082" i="3"/>
  <c r="P1082" i="3"/>
  <c r="J1082" i="3"/>
  <c r="H1082" i="3"/>
  <c r="C1082" i="3"/>
  <c r="AC1081" i="3"/>
  <c r="AB1081" i="3"/>
  <c r="AA1081" i="3"/>
  <c r="W1081" i="3"/>
  <c r="V1081" i="3"/>
  <c r="U1081" i="3"/>
  <c r="T1081" i="3"/>
  <c r="S1081" i="3"/>
  <c r="R1081" i="3"/>
  <c r="Q1081" i="3"/>
  <c r="P1081" i="3"/>
  <c r="J1081" i="3"/>
  <c r="H1081" i="3"/>
  <c r="C1081" i="3"/>
  <c r="AC1080" i="3"/>
  <c r="AB1080" i="3"/>
  <c r="AA1080" i="3"/>
  <c r="W1080" i="3"/>
  <c r="V1080" i="3"/>
  <c r="U1080" i="3"/>
  <c r="T1080" i="3"/>
  <c r="S1080" i="3"/>
  <c r="R1080" i="3"/>
  <c r="Q1080" i="3"/>
  <c r="P1080" i="3"/>
  <c r="J1080" i="3"/>
  <c r="H1080" i="3"/>
  <c r="C1080" i="3"/>
  <c r="AC1079" i="3"/>
  <c r="AB1079" i="3"/>
  <c r="AA1079" i="3"/>
  <c r="W1079" i="3"/>
  <c r="V1079" i="3"/>
  <c r="U1079" i="3"/>
  <c r="T1079" i="3"/>
  <c r="S1079" i="3"/>
  <c r="R1079" i="3"/>
  <c r="Q1079" i="3"/>
  <c r="P1079" i="3"/>
  <c r="J1079" i="3"/>
  <c r="H1079" i="3"/>
  <c r="C1079" i="3"/>
  <c r="AC1078" i="3"/>
  <c r="AB1078" i="3"/>
  <c r="AA1078" i="3"/>
  <c r="W1078" i="3"/>
  <c r="V1078" i="3"/>
  <c r="U1078" i="3"/>
  <c r="T1078" i="3"/>
  <c r="S1078" i="3"/>
  <c r="R1078" i="3"/>
  <c r="Q1078" i="3"/>
  <c r="P1078" i="3"/>
  <c r="J1078" i="3"/>
  <c r="H1078" i="3"/>
  <c r="C1078" i="3"/>
  <c r="AC1077" i="3"/>
  <c r="AB1077" i="3"/>
  <c r="AA1077" i="3"/>
  <c r="W1077" i="3"/>
  <c r="V1077" i="3"/>
  <c r="U1077" i="3"/>
  <c r="T1077" i="3"/>
  <c r="S1077" i="3"/>
  <c r="R1077" i="3"/>
  <c r="Q1077" i="3"/>
  <c r="P1077" i="3"/>
  <c r="J1077" i="3"/>
  <c r="H1077" i="3"/>
  <c r="C1077" i="3"/>
  <c r="AC1076" i="3"/>
  <c r="AB1076" i="3"/>
  <c r="AA1076" i="3"/>
  <c r="W1076" i="3"/>
  <c r="V1076" i="3"/>
  <c r="U1076" i="3"/>
  <c r="T1076" i="3"/>
  <c r="S1076" i="3"/>
  <c r="R1076" i="3"/>
  <c r="Q1076" i="3"/>
  <c r="P1076" i="3"/>
  <c r="J1076" i="3"/>
  <c r="H1076" i="3"/>
  <c r="C1076" i="3"/>
  <c r="AC1075" i="3"/>
  <c r="AB1075" i="3"/>
  <c r="AA1075" i="3"/>
  <c r="W1075" i="3"/>
  <c r="V1075" i="3"/>
  <c r="U1075" i="3"/>
  <c r="T1075" i="3"/>
  <c r="S1075" i="3"/>
  <c r="R1075" i="3"/>
  <c r="Q1075" i="3"/>
  <c r="P1075" i="3"/>
  <c r="J1075" i="3"/>
  <c r="H1075" i="3"/>
  <c r="C1075" i="3"/>
  <c r="AC1074" i="3"/>
  <c r="AB1074" i="3"/>
  <c r="AA1074" i="3"/>
  <c r="W1074" i="3"/>
  <c r="V1074" i="3"/>
  <c r="U1074" i="3"/>
  <c r="T1074" i="3"/>
  <c r="S1074" i="3"/>
  <c r="R1074" i="3"/>
  <c r="Q1074" i="3"/>
  <c r="P1074" i="3"/>
  <c r="J1074" i="3"/>
  <c r="H1074" i="3"/>
  <c r="C1074" i="3"/>
  <c r="AC1073" i="3"/>
  <c r="AB1073" i="3"/>
  <c r="AA1073" i="3"/>
  <c r="W1073" i="3"/>
  <c r="V1073" i="3"/>
  <c r="U1073" i="3"/>
  <c r="T1073" i="3"/>
  <c r="S1073" i="3"/>
  <c r="R1073" i="3"/>
  <c r="Q1073" i="3"/>
  <c r="P1073" i="3"/>
  <c r="J1073" i="3"/>
  <c r="H1073" i="3"/>
  <c r="C1073" i="3"/>
  <c r="AC1072" i="3"/>
  <c r="AB1072" i="3"/>
  <c r="AA1072" i="3"/>
  <c r="W1072" i="3"/>
  <c r="V1072" i="3"/>
  <c r="U1072" i="3"/>
  <c r="T1072" i="3"/>
  <c r="S1072" i="3"/>
  <c r="R1072" i="3"/>
  <c r="Q1072" i="3"/>
  <c r="P1072" i="3"/>
  <c r="J1072" i="3"/>
  <c r="H1072" i="3"/>
  <c r="C1072" i="3"/>
  <c r="AC1071" i="3"/>
  <c r="AB1071" i="3"/>
  <c r="AA1071" i="3"/>
  <c r="W1071" i="3"/>
  <c r="V1071" i="3"/>
  <c r="U1071" i="3"/>
  <c r="T1071" i="3"/>
  <c r="S1071" i="3"/>
  <c r="R1071" i="3"/>
  <c r="Q1071" i="3"/>
  <c r="P1071" i="3"/>
  <c r="J1071" i="3"/>
  <c r="H1071" i="3"/>
  <c r="C1071" i="3"/>
  <c r="AC1070" i="3"/>
  <c r="AB1070" i="3"/>
  <c r="AA1070" i="3"/>
  <c r="W1070" i="3"/>
  <c r="V1070" i="3"/>
  <c r="U1070" i="3"/>
  <c r="T1070" i="3"/>
  <c r="S1070" i="3"/>
  <c r="R1070" i="3"/>
  <c r="Q1070" i="3"/>
  <c r="P1070" i="3"/>
  <c r="J1070" i="3"/>
  <c r="H1070" i="3"/>
  <c r="C1070" i="3"/>
  <c r="AC1069" i="3"/>
  <c r="AB1069" i="3"/>
  <c r="AA1069" i="3"/>
  <c r="W1069" i="3"/>
  <c r="V1069" i="3"/>
  <c r="U1069" i="3"/>
  <c r="T1069" i="3"/>
  <c r="S1069" i="3"/>
  <c r="R1069" i="3"/>
  <c r="Q1069" i="3"/>
  <c r="P1069" i="3"/>
  <c r="J1069" i="3"/>
  <c r="H1069" i="3"/>
  <c r="C1069" i="3"/>
  <c r="AC1068" i="3"/>
  <c r="AB1068" i="3"/>
  <c r="AA1068" i="3"/>
  <c r="W1068" i="3"/>
  <c r="V1068" i="3"/>
  <c r="U1068" i="3"/>
  <c r="T1068" i="3"/>
  <c r="S1068" i="3"/>
  <c r="R1068" i="3"/>
  <c r="Q1068" i="3"/>
  <c r="P1068" i="3"/>
  <c r="J1068" i="3"/>
  <c r="H1068" i="3"/>
  <c r="C1068" i="3"/>
  <c r="AC1067" i="3"/>
  <c r="AB1067" i="3"/>
  <c r="AA1067" i="3"/>
  <c r="W1067" i="3"/>
  <c r="V1067" i="3"/>
  <c r="U1067" i="3"/>
  <c r="T1067" i="3"/>
  <c r="S1067" i="3"/>
  <c r="R1067" i="3"/>
  <c r="Q1067" i="3"/>
  <c r="P1067" i="3"/>
  <c r="J1067" i="3"/>
  <c r="H1067" i="3"/>
  <c r="C1067" i="3"/>
  <c r="AC1066" i="3"/>
  <c r="AB1066" i="3"/>
  <c r="AA1066" i="3"/>
  <c r="W1066" i="3"/>
  <c r="V1066" i="3"/>
  <c r="U1066" i="3"/>
  <c r="T1066" i="3"/>
  <c r="S1066" i="3"/>
  <c r="R1066" i="3"/>
  <c r="Q1066" i="3"/>
  <c r="P1066" i="3"/>
  <c r="J1066" i="3"/>
  <c r="H1066" i="3"/>
  <c r="C1066" i="3"/>
  <c r="AC1065" i="3"/>
  <c r="AB1065" i="3"/>
  <c r="AA1065" i="3"/>
  <c r="W1065" i="3"/>
  <c r="V1065" i="3"/>
  <c r="U1065" i="3"/>
  <c r="T1065" i="3"/>
  <c r="S1065" i="3"/>
  <c r="R1065" i="3"/>
  <c r="Q1065" i="3"/>
  <c r="P1065" i="3"/>
  <c r="J1065" i="3"/>
  <c r="H1065" i="3"/>
  <c r="C1065" i="3"/>
  <c r="AC1064" i="3"/>
  <c r="AB1064" i="3"/>
  <c r="AA1064" i="3"/>
  <c r="W1064" i="3"/>
  <c r="V1064" i="3"/>
  <c r="U1064" i="3"/>
  <c r="T1064" i="3"/>
  <c r="S1064" i="3"/>
  <c r="R1064" i="3"/>
  <c r="Q1064" i="3"/>
  <c r="P1064" i="3"/>
  <c r="J1064" i="3"/>
  <c r="H1064" i="3"/>
  <c r="C1064" i="3"/>
  <c r="AC1063" i="3"/>
  <c r="AB1063" i="3"/>
  <c r="AA1063" i="3"/>
  <c r="W1063" i="3"/>
  <c r="V1063" i="3"/>
  <c r="U1063" i="3"/>
  <c r="T1063" i="3"/>
  <c r="S1063" i="3"/>
  <c r="R1063" i="3"/>
  <c r="Q1063" i="3"/>
  <c r="P1063" i="3"/>
  <c r="J1063" i="3"/>
  <c r="H1063" i="3"/>
  <c r="C1063" i="3"/>
  <c r="AC1062" i="3"/>
  <c r="AB1062" i="3"/>
  <c r="AA1062" i="3"/>
  <c r="W1062" i="3"/>
  <c r="V1062" i="3"/>
  <c r="U1062" i="3"/>
  <c r="T1062" i="3"/>
  <c r="S1062" i="3"/>
  <c r="R1062" i="3"/>
  <c r="Q1062" i="3"/>
  <c r="P1062" i="3"/>
  <c r="J1062" i="3"/>
  <c r="H1062" i="3"/>
  <c r="C1062" i="3"/>
  <c r="AC1061" i="3"/>
  <c r="AB1061" i="3"/>
  <c r="AA1061" i="3"/>
  <c r="W1061" i="3"/>
  <c r="V1061" i="3"/>
  <c r="U1061" i="3"/>
  <c r="T1061" i="3"/>
  <c r="S1061" i="3"/>
  <c r="R1061" i="3"/>
  <c r="Q1061" i="3"/>
  <c r="P1061" i="3"/>
  <c r="J1061" i="3"/>
  <c r="H1061" i="3"/>
  <c r="C1061" i="3"/>
  <c r="AC1060" i="3"/>
  <c r="AB1060" i="3"/>
  <c r="AA1060" i="3"/>
  <c r="W1060" i="3"/>
  <c r="V1060" i="3"/>
  <c r="U1060" i="3"/>
  <c r="T1060" i="3"/>
  <c r="S1060" i="3"/>
  <c r="R1060" i="3"/>
  <c r="Q1060" i="3"/>
  <c r="P1060" i="3"/>
  <c r="J1060" i="3"/>
  <c r="H1060" i="3"/>
  <c r="C1060" i="3"/>
  <c r="AC1059" i="3"/>
  <c r="AB1059" i="3"/>
  <c r="AA1059" i="3"/>
  <c r="W1059" i="3"/>
  <c r="V1059" i="3"/>
  <c r="U1059" i="3"/>
  <c r="T1059" i="3"/>
  <c r="S1059" i="3"/>
  <c r="R1059" i="3"/>
  <c r="Q1059" i="3"/>
  <c r="P1059" i="3"/>
  <c r="J1059" i="3"/>
  <c r="H1059" i="3"/>
  <c r="C1059" i="3"/>
  <c r="AC1058" i="3"/>
  <c r="AB1058" i="3"/>
  <c r="AA1058" i="3"/>
  <c r="W1058" i="3"/>
  <c r="V1058" i="3"/>
  <c r="U1058" i="3"/>
  <c r="T1058" i="3"/>
  <c r="S1058" i="3"/>
  <c r="R1058" i="3"/>
  <c r="Q1058" i="3"/>
  <c r="P1058" i="3"/>
  <c r="J1058" i="3"/>
  <c r="H1058" i="3"/>
  <c r="C1058" i="3"/>
  <c r="AC1057" i="3"/>
  <c r="AB1057" i="3"/>
  <c r="AA1057" i="3"/>
  <c r="W1057" i="3"/>
  <c r="V1057" i="3"/>
  <c r="U1057" i="3"/>
  <c r="T1057" i="3"/>
  <c r="S1057" i="3"/>
  <c r="R1057" i="3"/>
  <c r="Q1057" i="3"/>
  <c r="P1057" i="3"/>
  <c r="J1057" i="3"/>
  <c r="H1057" i="3"/>
  <c r="C1057" i="3"/>
  <c r="AC1056" i="3"/>
  <c r="AB1056" i="3"/>
  <c r="AA1056" i="3"/>
  <c r="W1056" i="3"/>
  <c r="V1056" i="3"/>
  <c r="U1056" i="3"/>
  <c r="T1056" i="3"/>
  <c r="S1056" i="3"/>
  <c r="R1056" i="3"/>
  <c r="Q1056" i="3"/>
  <c r="P1056" i="3"/>
  <c r="J1056" i="3"/>
  <c r="H1056" i="3"/>
  <c r="C1056" i="3"/>
  <c r="AC1055" i="3"/>
  <c r="AB1055" i="3"/>
  <c r="AA1055" i="3"/>
  <c r="W1055" i="3"/>
  <c r="V1055" i="3"/>
  <c r="U1055" i="3"/>
  <c r="T1055" i="3"/>
  <c r="S1055" i="3"/>
  <c r="R1055" i="3"/>
  <c r="Q1055" i="3"/>
  <c r="P1055" i="3"/>
  <c r="J1055" i="3"/>
  <c r="H1055" i="3"/>
  <c r="C1055" i="3"/>
  <c r="AC1054" i="3"/>
  <c r="AB1054" i="3"/>
  <c r="AA1054" i="3"/>
  <c r="W1054" i="3"/>
  <c r="V1054" i="3"/>
  <c r="U1054" i="3"/>
  <c r="T1054" i="3"/>
  <c r="S1054" i="3"/>
  <c r="R1054" i="3"/>
  <c r="Q1054" i="3"/>
  <c r="P1054" i="3"/>
  <c r="J1054" i="3"/>
  <c r="H1054" i="3"/>
  <c r="C1054" i="3"/>
  <c r="AC1053" i="3"/>
  <c r="AB1053" i="3"/>
  <c r="AA1053" i="3"/>
  <c r="W1053" i="3"/>
  <c r="V1053" i="3"/>
  <c r="U1053" i="3"/>
  <c r="T1053" i="3"/>
  <c r="S1053" i="3"/>
  <c r="R1053" i="3"/>
  <c r="Q1053" i="3"/>
  <c r="P1053" i="3"/>
  <c r="J1053" i="3"/>
  <c r="H1053" i="3"/>
  <c r="C1053" i="3"/>
  <c r="AC1052" i="3"/>
  <c r="AB1052" i="3"/>
  <c r="AA1052" i="3"/>
  <c r="W1052" i="3"/>
  <c r="V1052" i="3"/>
  <c r="U1052" i="3"/>
  <c r="T1052" i="3"/>
  <c r="S1052" i="3"/>
  <c r="R1052" i="3"/>
  <c r="Q1052" i="3"/>
  <c r="P1052" i="3"/>
  <c r="J1052" i="3"/>
  <c r="H1052" i="3"/>
  <c r="C1052" i="3"/>
  <c r="AC1051" i="3"/>
  <c r="AB1051" i="3"/>
  <c r="AA1051" i="3"/>
  <c r="W1051" i="3"/>
  <c r="V1051" i="3"/>
  <c r="U1051" i="3"/>
  <c r="T1051" i="3"/>
  <c r="S1051" i="3"/>
  <c r="R1051" i="3"/>
  <c r="Q1051" i="3"/>
  <c r="P1051" i="3"/>
  <c r="J1051" i="3"/>
  <c r="H1051" i="3"/>
  <c r="C1051" i="3"/>
  <c r="AC1050" i="3"/>
  <c r="AB1050" i="3"/>
  <c r="AA1050" i="3"/>
  <c r="W1050" i="3"/>
  <c r="V1050" i="3"/>
  <c r="U1050" i="3"/>
  <c r="T1050" i="3"/>
  <c r="S1050" i="3"/>
  <c r="R1050" i="3"/>
  <c r="Q1050" i="3"/>
  <c r="P1050" i="3"/>
  <c r="J1050" i="3"/>
  <c r="H1050" i="3"/>
  <c r="C1050" i="3"/>
  <c r="AC1049" i="3"/>
  <c r="AB1049" i="3"/>
  <c r="AA1049" i="3"/>
  <c r="W1049" i="3"/>
  <c r="V1049" i="3"/>
  <c r="U1049" i="3"/>
  <c r="T1049" i="3"/>
  <c r="S1049" i="3"/>
  <c r="R1049" i="3"/>
  <c r="Q1049" i="3"/>
  <c r="P1049" i="3"/>
  <c r="J1049" i="3"/>
  <c r="H1049" i="3"/>
  <c r="C1049" i="3"/>
  <c r="AC1048" i="3"/>
  <c r="AB1048" i="3"/>
  <c r="AA1048" i="3"/>
  <c r="W1048" i="3"/>
  <c r="V1048" i="3"/>
  <c r="U1048" i="3"/>
  <c r="T1048" i="3"/>
  <c r="S1048" i="3"/>
  <c r="R1048" i="3"/>
  <c r="Q1048" i="3"/>
  <c r="P1048" i="3"/>
  <c r="J1048" i="3"/>
  <c r="H1048" i="3"/>
  <c r="C1048" i="3"/>
  <c r="AC1047" i="3"/>
  <c r="AB1047" i="3"/>
  <c r="AA1047" i="3"/>
  <c r="W1047" i="3"/>
  <c r="V1047" i="3"/>
  <c r="U1047" i="3"/>
  <c r="T1047" i="3"/>
  <c r="S1047" i="3"/>
  <c r="R1047" i="3"/>
  <c r="Q1047" i="3"/>
  <c r="P1047" i="3"/>
  <c r="J1047" i="3"/>
  <c r="H1047" i="3"/>
  <c r="C1047" i="3"/>
  <c r="AC1046" i="3"/>
  <c r="AB1046" i="3"/>
  <c r="AA1046" i="3"/>
  <c r="W1046" i="3"/>
  <c r="V1046" i="3"/>
  <c r="U1046" i="3"/>
  <c r="T1046" i="3"/>
  <c r="S1046" i="3"/>
  <c r="R1046" i="3"/>
  <c r="Q1046" i="3"/>
  <c r="P1046" i="3"/>
  <c r="J1046" i="3"/>
  <c r="H1046" i="3"/>
  <c r="C1046" i="3"/>
  <c r="AC1045" i="3"/>
  <c r="AB1045" i="3"/>
  <c r="AA1045" i="3"/>
  <c r="W1045" i="3"/>
  <c r="V1045" i="3"/>
  <c r="U1045" i="3"/>
  <c r="T1045" i="3"/>
  <c r="S1045" i="3"/>
  <c r="R1045" i="3"/>
  <c r="Q1045" i="3"/>
  <c r="P1045" i="3"/>
  <c r="J1045" i="3"/>
  <c r="H1045" i="3"/>
  <c r="C1045" i="3"/>
  <c r="AC1044" i="3"/>
  <c r="AB1044" i="3"/>
  <c r="AA1044" i="3"/>
  <c r="W1044" i="3"/>
  <c r="V1044" i="3"/>
  <c r="U1044" i="3"/>
  <c r="T1044" i="3"/>
  <c r="S1044" i="3"/>
  <c r="R1044" i="3"/>
  <c r="Q1044" i="3"/>
  <c r="P1044" i="3"/>
  <c r="J1044" i="3"/>
  <c r="H1044" i="3"/>
  <c r="C1044" i="3"/>
  <c r="AC1043" i="3"/>
  <c r="AB1043" i="3"/>
  <c r="AA1043" i="3"/>
  <c r="W1043" i="3"/>
  <c r="V1043" i="3"/>
  <c r="U1043" i="3"/>
  <c r="T1043" i="3"/>
  <c r="S1043" i="3"/>
  <c r="R1043" i="3"/>
  <c r="Q1043" i="3"/>
  <c r="P1043" i="3"/>
  <c r="J1043" i="3"/>
  <c r="H1043" i="3"/>
  <c r="C1043" i="3"/>
  <c r="AC1042" i="3"/>
  <c r="AB1042" i="3"/>
  <c r="AA1042" i="3"/>
  <c r="W1042" i="3"/>
  <c r="V1042" i="3"/>
  <c r="U1042" i="3"/>
  <c r="T1042" i="3"/>
  <c r="S1042" i="3"/>
  <c r="R1042" i="3"/>
  <c r="Q1042" i="3"/>
  <c r="P1042" i="3"/>
  <c r="J1042" i="3"/>
  <c r="H1042" i="3"/>
  <c r="C1042" i="3"/>
  <c r="AC1041" i="3"/>
  <c r="AB1041" i="3"/>
  <c r="AA1041" i="3"/>
  <c r="W1041" i="3"/>
  <c r="V1041" i="3"/>
  <c r="U1041" i="3"/>
  <c r="T1041" i="3"/>
  <c r="S1041" i="3"/>
  <c r="R1041" i="3"/>
  <c r="Q1041" i="3"/>
  <c r="P1041" i="3"/>
  <c r="J1041" i="3"/>
  <c r="H1041" i="3"/>
  <c r="C1041" i="3"/>
  <c r="AC1040" i="3"/>
  <c r="AB1040" i="3"/>
  <c r="AA1040" i="3"/>
  <c r="W1040" i="3"/>
  <c r="V1040" i="3"/>
  <c r="U1040" i="3"/>
  <c r="T1040" i="3"/>
  <c r="S1040" i="3"/>
  <c r="R1040" i="3"/>
  <c r="Q1040" i="3"/>
  <c r="P1040" i="3"/>
  <c r="J1040" i="3"/>
  <c r="H1040" i="3"/>
  <c r="C1040" i="3"/>
  <c r="AC1039" i="3"/>
  <c r="AB1039" i="3"/>
  <c r="AA1039" i="3"/>
  <c r="W1039" i="3"/>
  <c r="V1039" i="3"/>
  <c r="U1039" i="3"/>
  <c r="T1039" i="3"/>
  <c r="S1039" i="3"/>
  <c r="R1039" i="3"/>
  <c r="Q1039" i="3"/>
  <c r="P1039" i="3"/>
  <c r="J1039" i="3"/>
  <c r="H1039" i="3"/>
  <c r="C1039" i="3"/>
  <c r="AC1038" i="3"/>
  <c r="AB1038" i="3"/>
  <c r="AA1038" i="3"/>
  <c r="W1038" i="3"/>
  <c r="V1038" i="3"/>
  <c r="U1038" i="3"/>
  <c r="T1038" i="3"/>
  <c r="S1038" i="3"/>
  <c r="R1038" i="3"/>
  <c r="Q1038" i="3"/>
  <c r="P1038" i="3"/>
  <c r="J1038" i="3"/>
  <c r="H1038" i="3"/>
  <c r="C1038" i="3"/>
  <c r="AC1037" i="3"/>
  <c r="AB1037" i="3"/>
  <c r="AA1037" i="3"/>
  <c r="W1037" i="3"/>
  <c r="V1037" i="3"/>
  <c r="U1037" i="3"/>
  <c r="T1037" i="3"/>
  <c r="S1037" i="3"/>
  <c r="R1037" i="3"/>
  <c r="Q1037" i="3"/>
  <c r="P1037" i="3"/>
  <c r="J1037" i="3"/>
  <c r="H1037" i="3"/>
  <c r="C1037" i="3"/>
  <c r="AC1036" i="3"/>
  <c r="AB1036" i="3"/>
  <c r="AA1036" i="3"/>
  <c r="W1036" i="3"/>
  <c r="V1036" i="3"/>
  <c r="U1036" i="3"/>
  <c r="T1036" i="3"/>
  <c r="S1036" i="3"/>
  <c r="R1036" i="3"/>
  <c r="Q1036" i="3"/>
  <c r="P1036" i="3"/>
  <c r="J1036" i="3"/>
  <c r="H1036" i="3"/>
  <c r="C1036" i="3"/>
  <c r="AC1035" i="3"/>
  <c r="AB1035" i="3"/>
  <c r="AA1035" i="3"/>
  <c r="W1035" i="3"/>
  <c r="V1035" i="3"/>
  <c r="U1035" i="3"/>
  <c r="T1035" i="3"/>
  <c r="S1035" i="3"/>
  <c r="R1035" i="3"/>
  <c r="Q1035" i="3"/>
  <c r="P1035" i="3"/>
  <c r="J1035" i="3"/>
  <c r="H1035" i="3"/>
  <c r="C1035" i="3"/>
  <c r="AC1034" i="3"/>
  <c r="AB1034" i="3"/>
  <c r="AA1034" i="3"/>
  <c r="W1034" i="3"/>
  <c r="V1034" i="3"/>
  <c r="U1034" i="3"/>
  <c r="T1034" i="3"/>
  <c r="S1034" i="3"/>
  <c r="R1034" i="3"/>
  <c r="Q1034" i="3"/>
  <c r="P1034" i="3"/>
  <c r="J1034" i="3"/>
  <c r="H1034" i="3"/>
  <c r="C1034" i="3"/>
  <c r="AC1033" i="3"/>
  <c r="AB1033" i="3"/>
  <c r="AA1033" i="3"/>
  <c r="W1033" i="3"/>
  <c r="V1033" i="3"/>
  <c r="U1033" i="3"/>
  <c r="T1033" i="3"/>
  <c r="S1033" i="3"/>
  <c r="R1033" i="3"/>
  <c r="Q1033" i="3"/>
  <c r="P1033" i="3"/>
  <c r="J1033" i="3"/>
  <c r="H1033" i="3"/>
  <c r="C1033" i="3"/>
  <c r="AC1032" i="3"/>
  <c r="AB1032" i="3"/>
  <c r="AA1032" i="3"/>
  <c r="W1032" i="3"/>
  <c r="V1032" i="3"/>
  <c r="U1032" i="3"/>
  <c r="T1032" i="3"/>
  <c r="S1032" i="3"/>
  <c r="R1032" i="3"/>
  <c r="Q1032" i="3"/>
  <c r="P1032" i="3"/>
  <c r="J1032" i="3"/>
  <c r="H1032" i="3"/>
  <c r="C1032" i="3"/>
  <c r="AC1031" i="3"/>
  <c r="AB1031" i="3"/>
  <c r="AA1031" i="3"/>
  <c r="W1031" i="3"/>
  <c r="V1031" i="3"/>
  <c r="U1031" i="3"/>
  <c r="T1031" i="3"/>
  <c r="S1031" i="3"/>
  <c r="R1031" i="3"/>
  <c r="Q1031" i="3"/>
  <c r="P1031" i="3"/>
  <c r="J1031" i="3"/>
  <c r="H1031" i="3"/>
  <c r="C1031" i="3"/>
  <c r="AC1030" i="3"/>
  <c r="AB1030" i="3"/>
  <c r="AA1030" i="3"/>
  <c r="W1030" i="3"/>
  <c r="V1030" i="3"/>
  <c r="U1030" i="3"/>
  <c r="T1030" i="3"/>
  <c r="S1030" i="3"/>
  <c r="R1030" i="3"/>
  <c r="Q1030" i="3"/>
  <c r="P1030" i="3"/>
  <c r="J1030" i="3"/>
  <c r="H1030" i="3"/>
  <c r="C1030" i="3"/>
  <c r="AC1029" i="3"/>
  <c r="AB1029" i="3"/>
  <c r="AA1029" i="3"/>
  <c r="W1029" i="3"/>
  <c r="V1029" i="3"/>
  <c r="U1029" i="3"/>
  <c r="T1029" i="3"/>
  <c r="S1029" i="3"/>
  <c r="R1029" i="3"/>
  <c r="Q1029" i="3"/>
  <c r="P1029" i="3"/>
  <c r="J1029" i="3"/>
  <c r="H1029" i="3"/>
  <c r="C1029" i="3"/>
  <c r="AC1028" i="3"/>
  <c r="AB1028" i="3"/>
  <c r="AA1028" i="3"/>
  <c r="W1028" i="3"/>
  <c r="V1028" i="3"/>
  <c r="U1028" i="3"/>
  <c r="T1028" i="3"/>
  <c r="S1028" i="3"/>
  <c r="R1028" i="3"/>
  <c r="Q1028" i="3"/>
  <c r="P1028" i="3"/>
  <c r="J1028" i="3"/>
  <c r="H1028" i="3"/>
  <c r="C1028" i="3"/>
  <c r="AC1027" i="3"/>
  <c r="AB1027" i="3"/>
  <c r="AA1027" i="3"/>
  <c r="W1027" i="3"/>
  <c r="V1027" i="3"/>
  <c r="U1027" i="3"/>
  <c r="T1027" i="3"/>
  <c r="S1027" i="3"/>
  <c r="R1027" i="3"/>
  <c r="Q1027" i="3"/>
  <c r="P1027" i="3"/>
  <c r="J1027" i="3"/>
  <c r="H1027" i="3"/>
  <c r="C1027" i="3"/>
  <c r="AC1026" i="3"/>
  <c r="AB1026" i="3"/>
  <c r="AA1026" i="3"/>
  <c r="W1026" i="3"/>
  <c r="V1026" i="3"/>
  <c r="U1026" i="3"/>
  <c r="T1026" i="3"/>
  <c r="S1026" i="3"/>
  <c r="R1026" i="3"/>
  <c r="Q1026" i="3"/>
  <c r="P1026" i="3"/>
  <c r="J1026" i="3"/>
  <c r="H1026" i="3"/>
  <c r="C1026" i="3"/>
  <c r="AC1025" i="3"/>
  <c r="AB1025" i="3"/>
  <c r="AA1025" i="3"/>
  <c r="W1025" i="3"/>
  <c r="V1025" i="3"/>
  <c r="U1025" i="3"/>
  <c r="T1025" i="3"/>
  <c r="S1025" i="3"/>
  <c r="R1025" i="3"/>
  <c r="Q1025" i="3"/>
  <c r="P1025" i="3"/>
  <c r="J1025" i="3"/>
  <c r="H1025" i="3"/>
  <c r="C1025" i="3"/>
  <c r="AC1024" i="3"/>
  <c r="AB1024" i="3"/>
  <c r="AA1024" i="3"/>
  <c r="W1024" i="3"/>
  <c r="V1024" i="3"/>
  <c r="U1024" i="3"/>
  <c r="T1024" i="3"/>
  <c r="S1024" i="3"/>
  <c r="R1024" i="3"/>
  <c r="Q1024" i="3"/>
  <c r="P1024" i="3"/>
  <c r="J1024" i="3"/>
  <c r="H1024" i="3"/>
  <c r="C1024" i="3"/>
  <c r="AC1023" i="3"/>
  <c r="AB1023" i="3"/>
  <c r="AA1023" i="3"/>
  <c r="W1023" i="3"/>
  <c r="V1023" i="3"/>
  <c r="U1023" i="3"/>
  <c r="T1023" i="3"/>
  <c r="S1023" i="3"/>
  <c r="R1023" i="3"/>
  <c r="Q1023" i="3"/>
  <c r="P1023" i="3"/>
  <c r="J1023" i="3"/>
  <c r="H1023" i="3"/>
  <c r="C1023" i="3"/>
  <c r="AC1022" i="3"/>
  <c r="AB1022" i="3"/>
  <c r="AA1022" i="3"/>
  <c r="W1022" i="3"/>
  <c r="V1022" i="3"/>
  <c r="U1022" i="3"/>
  <c r="T1022" i="3"/>
  <c r="S1022" i="3"/>
  <c r="R1022" i="3"/>
  <c r="Q1022" i="3"/>
  <c r="P1022" i="3"/>
  <c r="J1022" i="3"/>
  <c r="H1022" i="3"/>
  <c r="C1022" i="3"/>
  <c r="AC1021" i="3"/>
  <c r="AB1021" i="3"/>
  <c r="AA1021" i="3"/>
  <c r="W1021" i="3"/>
  <c r="V1021" i="3"/>
  <c r="U1021" i="3"/>
  <c r="T1021" i="3"/>
  <c r="S1021" i="3"/>
  <c r="R1021" i="3"/>
  <c r="Q1021" i="3"/>
  <c r="P1021" i="3"/>
  <c r="J1021" i="3"/>
  <c r="H1021" i="3"/>
  <c r="C1021" i="3"/>
  <c r="AC1020" i="3"/>
  <c r="AB1020" i="3"/>
  <c r="AA1020" i="3"/>
  <c r="W1020" i="3"/>
  <c r="V1020" i="3"/>
  <c r="U1020" i="3"/>
  <c r="T1020" i="3"/>
  <c r="S1020" i="3"/>
  <c r="R1020" i="3"/>
  <c r="Q1020" i="3"/>
  <c r="P1020" i="3"/>
  <c r="J1020" i="3"/>
  <c r="H1020" i="3"/>
  <c r="C1020" i="3"/>
  <c r="AC1019" i="3"/>
  <c r="AB1019" i="3"/>
  <c r="AA1019" i="3"/>
  <c r="W1019" i="3"/>
  <c r="V1019" i="3"/>
  <c r="U1019" i="3"/>
  <c r="T1019" i="3"/>
  <c r="S1019" i="3"/>
  <c r="R1019" i="3"/>
  <c r="Q1019" i="3"/>
  <c r="P1019" i="3"/>
  <c r="J1019" i="3"/>
  <c r="H1019" i="3"/>
  <c r="C1019" i="3"/>
  <c r="AC1018" i="3"/>
  <c r="AB1018" i="3"/>
  <c r="AA1018" i="3"/>
  <c r="W1018" i="3"/>
  <c r="V1018" i="3"/>
  <c r="U1018" i="3"/>
  <c r="T1018" i="3"/>
  <c r="S1018" i="3"/>
  <c r="R1018" i="3"/>
  <c r="Q1018" i="3"/>
  <c r="P1018" i="3"/>
  <c r="J1018" i="3"/>
  <c r="H1018" i="3"/>
  <c r="C1018" i="3"/>
  <c r="AC1017" i="3"/>
  <c r="AB1017" i="3"/>
  <c r="AA1017" i="3"/>
  <c r="W1017" i="3"/>
  <c r="V1017" i="3"/>
  <c r="U1017" i="3"/>
  <c r="T1017" i="3"/>
  <c r="S1017" i="3"/>
  <c r="R1017" i="3"/>
  <c r="Q1017" i="3"/>
  <c r="P1017" i="3"/>
  <c r="J1017" i="3"/>
  <c r="H1017" i="3"/>
  <c r="C1017" i="3"/>
  <c r="AC1016" i="3"/>
  <c r="AB1016" i="3"/>
  <c r="AA1016" i="3"/>
  <c r="W1016" i="3"/>
  <c r="V1016" i="3"/>
  <c r="U1016" i="3"/>
  <c r="T1016" i="3"/>
  <c r="S1016" i="3"/>
  <c r="R1016" i="3"/>
  <c r="Q1016" i="3"/>
  <c r="P1016" i="3"/>
  <c r="J1016" i="3"/>
  <c r="H1016" i="3"/>
  <c r="C1016" i="3"/>
  <c r="AC1015" i="3"/>
  <c r="AB1015" i="3"/>
  <c r="AA1015" i="3"/>
  <c r="W1015" i="3"/>
  <c r="V1015" i="3"/>
  <c r="U1015" i="3"/>
  <c r="T1015" i="3"/>
  <c r="S1015" i="3"/>
  <c r="R1015" i="3"/>
  <c r="Q1015" i="3"/>
  <c r="P1015" i="3"/>
  <c r="J1015" i="3"/>
  <c r="H1015" i="3"/>
  <c r="C1015" i="3"/>
  <c r="AC1014" i="3"/>
  <c r="AB1014" i="3"/>
  <c r="AA1014" i="3"/>
  <c r="W1014" i="3"/>
  <c r="V1014" i="3"/>
  <c r="U1014" i="3"/>
  <c r="T1014" i="3"/>
  <c r="S1014" i="3"/>
  <c r="R1014" i="3"/>
  <c r="Q1014" i="3"/>
  <c r="P1014" i="3"/>
  <c r="J1014" i="3"/>
  <c r="H1014" i="3"/>
  <c r="C1014" i="3"/>
  <c r="AC1013" i="3"/>
  <c r="AB1013" i="3"/>
  <c r="AA1013" i="3"/>
  <c r="W1013" i="3"/>
  <c r="V1013" i="3"/>
  <c r="U1013" i="3"/>
  <c r="T1013" i="3"/>
  <c r="S1013" i="3"/>
  <c r="R1013" i="3"/>
  <c r="Q1013" i="3"/>
  <c r="P1013" i="3"/>
  <c r="J1013" i="3"/>
  <c r="H1013" i="3"/>
  <c r="C1013" i="3"/>
  <c r="AC1012" i="3"/>
  <c r="AB1012" i="3"/>
  <c r="AA1012" i="3"/>
  <c r="W1012" i="3"/>
  <c r="V1012" i="3"/>
  <c r="U1012" i="3"/>
  <c r="T1012" i="3"/>
  <c r="S1012" i="3"/>
  <c r="R1012" i="3"/>
  <c r="Q1012" i="3"/>
  <c r="P1012" i="3"/>
  <c r="J1012" i="3"/>
  <c r="H1012" i="3"/>
  <c r="C1012" i="3"/>
  <c r="AC1011" i="3"/>
  <c r="AB1011" i="3"/>
  <c r="AA1011" i="3"/>
  <c r="W1011" i="3"/>
  <c r="V1011" i="3"/>
  <c r="U1011" i="3"/>
  <c r="T1011" i="3"/>
  <c r="S1011" i="3"/>
  <c r="R1011" i="3"/>
  <c r="Q1011" i="3"/>
  <c r="P1011" i="3"/>
  <c r="J1011" i="3"/>
  <c r="H1011" i="3"/>
  <c r="C1011" i="3"/>
  <c r="AC1010" i="3"/>
  <c r="AB1010" i="3"/>
  <c r="AA1010" i="3"/>
  <c r="W1010" i="3"/>
  <c r="V1010" i="3"/>
  <c r="U1010" i="3"/>
  <c r="T1010" i="3"/>
  <c r="S1010" i="3"/>
  <c r="R1010" i="3"/>
  <c r="Q1010" i="3"/>
  <c r="P1010" i="3"/>
  <c r="J1010" i="3"/>
  <c r="H1010" i="3"/>
  <c r="C1010" i="3"/>
  <c r="AC1009" i="3"/>
  <c r="AB1009" i="3"/>
  <c r="AA1009" i="3"/>
  <c r="W1009" i="3"/>
  <c r="V1009" i="3"/>
  <c r="U1009" i="3"/>
  <c r="T1009" i="3"/>
  <c r="S1009" i="3"/>
  <c r="R1009" i="3"/>
  <c r="Q1009" i="3"/>
  <c r="P1009" i="3"/>
  <c r="J1009" i="3"/>
  <c r="H1009" i="3"/>
  <c r="C1009" i="3"/>
  <c r="AC1008" i="3"/>
  <c r="AB1008" i="3"/>
  <c r="AA1008" i="3"/>
  <c r="W1008" i="3"/>
  <c r="V1008" i="3"/>
  <c r="U1008" i="3"/>
  <c r="T1008" i="3"/>
  <c r="S1008" i="3"/>
  <c r="R1008" i="3"/>
  <c r="Q1008" i="3"/>
  <c r="P1008" i="3"/>
  <c r="J1008" i="3"/>
  <c r="H1008" i="3"/>
  <c r="C1008" i="3"/>
  <c r="AC1007" i="3"/>
  <c r="AB1007" i="3"/>
  <c r="AA1007" i="3"/>
  <c r="W1007" i="3"/>
  <c r="V1007" i="3"/>
  <c r="U1007" i="3"/>
  <c r="T1007" i="3"/>
  <c r="S1007" i="3"/>
  <c r="R1007" i="3"/>
  <c r="Q1007" i="3"/>
  <c r="P1007" i="3"/>
  <c r="J1007" i="3"/>
  <c r="H1007" i="3"/>
  <c r="C1007" i="3"/>
  <c r="AC1006" i="3"/>
  <c r="AB1006" i="3"/>
  <c r="AA1006" i="3"/>
  <c r="W1006" i="3"/>
  <c r="V1006" i="3"/>
  <c r="U1006" i="3"/>
  <c r="T1006" i="3"/>
  <c r="S1006" i="3"/>
  <c r="R1006" i="3"/>
  <c r="Q1006" i="3"/>
  <c r="P1006" i="3"/>
  <c r="J1006" i="3"/>
  <c r="H1006" i="3"/>
  <c r="C1006" i="3"/>
  <c r="AC1005" i="3"/>
  <c r="AB1005" i="3"/>
  <c r="AA1005" i="3"/>
  <c r="W1005" i="3"/>
  <c r="V1005" i="3"/>
  <c r="U1005" i="3"/>
  <c r="T1005" i="3"/>
  <c r="S1005" i="3"/>
  <c r="R1005" i="3"/>
  <c r="Q1005" i="3"/>
  <c r="P1005" i="3"/>
  <c r="J1005" i="3"/>
  <c r="H1005" i="3"/>
  <c r="C1005" i="3"/>
  <c r="AC1004" i="3"/>
  <c r="AB1004" i="3"/>
  <c r="AA1004" i="3"/>
  <c r="W1004" i="3"/>
  <c r="V1004" i="3"/>
  <c r="U1004" i="3"/>
  <c r="T1004" i="3"/>
  <c r="S1004" i="3"/>
  <c r="R1004" i="3"/>
  <c r="Q1004" i="3"/>
  <c r="P1004" i="3"/>
  <c r="J1004" i="3"/>
  <c r="H1004" i="3"/>
  <c r="C1004" i="3"/>
  <c r="AC1003" i="3"/>
  <c r="AB1003" i="3"/>
  <c r="AA1003" i="3"/>
  <c r="W1003" i="3"/>
  <c r="V1003" i="3"/>
  <c r="U1003" i="3"/>
  <c r="T1003" i="3"/>
  <c r="S1003" i="3"/>
  <c r="R1003" i="3"/>
  <c r="Q1003" i="3"/>
  <c r="P1003" i="3"/>
  <c r="J1003" i="3"/>
  <c r="H1003" i="3"/>
  <c r="C1003" i="3"/>
  <c r="AC1002" i="3"/>
  <c r="AB1002" i="3"/>
  <c r="AA1002" i="3"/>
  <c r="W1002" i="3"/>
  <c r="V1002" i="3"/>
  <c r="U1002" i="3"/>
  <c r="T1002" i="3"/>
  <c r="S1002" i="3"/>
  <c r="R1002" i="3"/>
  <c r="Q1002" i="3"/>
  <c r="P1002" i="3"/>
  <c r="J1002" i="3"/>
  <c r="H1002" i="3"/>
  <c r="C1002" i="3"/>
  <c r="AC1001" i="3"/>
  <c r="AB1001" i="3"/>
  <c r="AA1001" i="3"/>
  <c r="W1001" i="3"/>
  <c r="V1001" i="3"/>
  <c r="U1001" i="3"/>
  <c r="T1001" i="3"/>
  <c r="S1001" i="3"/>
  <c r="R1001" i="3"/>
  <c r="Q1001" i="3"/>
  <c r="P1001" i="3"/>
  <c r="J1001" i="3"/>
  <c r="H1001" i="3"/>
  <c r="C1001" i="3"/>
  <c r="AC1000" i="3"/>
  <c r="AB1000" i="3"/>
  <c r="AA1000" i="3"/>
  <c r="W1000" i="3"/>
  <c r="V1000" i="3"/>
  <c r="U1000" i="3"/>
  <c r="T1000" i="3"/>
  <c r="S1000" i="3"/>
  <c r="R1000" i="3"/>
  <c r="Q1000" i="3"/>
  <c r="P1000" i="3"/>
  <c r="J1000" i="3"/>
  <c r="H1000" i="3"/>
  <c r="C1000" i="3"/>
  <c r="AC999" i="3"/>
  <c r="AB999" i="3"/>
  <c r="AA999" i="3"/>
  <c r="W999" i="3"/>
  <c r="V999" i="3"/>
  <c r="U999" i="3"/>
  <c r="T999" i="3"/>
  <c r="S999" i="3"/>
  <c r="R999" i="3"/>
  <c r="Q999" i="3"/>
  <c r="P999" i="3"/>
  <c r="J999" i="3"/>
  <c r="H999" i="3"/>
  <c r="C999" i="3"/>
  <c r="AC998" i="3"/>
  <c r="AB998" i="3"/>
  <c r="AA998" i="3"/>
  <c r="W998" i="3"/>
  <c r="V998" i="3"/>
  <c r="U998" i="3"/>
  <c r="T998" i="3"/>
  <c r="S998" i="3"/>
  <c r="R998" i="3"/>
  <c r="Q998" i="3"/>
  <c r="P998" i="3"/>
  <c r="J998" i="3"/>
  <c r="H998" i="3"/>
  <c r="C998" i="3"/>
  <c r="AC997" i="3"/>
  <c r="AB997" i="3"/>
  <c r="AA997" i="3"/>
  <c r="W997" i="3"/>
  <c r="V997" i="3"/>
  <c r="U997" i="3"/>
  <c r="T997" i="3"/>
  <c r="S997" i="3"/>
  <c r="R997" i="3"/>
  <c r="Q997" i="3"/>
  <c r="P997" i="3"/>
  <c r="J997" i="3"/>
  <c r="H997" i="3"/>
  <c r="C997" i="3"/>
  <c r="AC996" i="3"/>
  <c r="AB996" i="3"/>
  <c r="AA996" i="3"/>
  <c r="W996" i="3"/>
  <c r="V996" i="3"/>
  <c r="U996" i="3"/>
  <c r="T996" i="3"/>
  <c r="S996" i="3"/>
  <c r="R996" i="3"/>
  <c r="Q996" i="3"/>
  <c r="P996" i="3"/>
  <c r="J996" i="3"/>
  <c r="H996" i="3"/>
  <c r="C996" i="3"/>
  <c r="AC995" i="3"/>
  <c r="AB995" i="3"/>
  <c r="AA995" i="3"/>
  <c r="W995" i="3"/>
  <c r="V995" i="3"/>
  <c r="U995" i="3"/>
  <c r="T995" i="3"/>
  <c r="S995" i="3"/>
  <c r="R995" i="3"/>
  <c r="Q995" i="3"/>
  <c r="P995" i="3"/>
  <c r="J995" i="3"/>
  <c r="H995" i="3"/>
  <c r="C995" i="3"/>
  <c r="AC994" i="3"/>
  <c r="AB994" i="3"/>
  <c r="AA994" i="3"/>
  <c r="W994" i="3"/>
  <c r="V994" i="3"/>
  <c r="U994" i="3"/>
  <c r="T994" i="3"/>
  <c r="S994" i="3"/>
  <c r="R994" i="3"/>
  <c r="Q994" i="3"/>
  <c r="P994" i="3"/>
  <c r="J994" i="3"/>
  <c r="H994" i="3"/>
  <c r="C994" i="3"/>
  <c r="AC993" i="3"/>
  <c r="AB993" i="3"/>
  <c r="AA993" i="3"/>
  <c r="W993" i="3"/>
  <c r="V993" i="3"/>
  <c r="U993" i="3"/>
  <c r="T993" i="3"/>
  <c r="S993" i="3"/>
  <c r="R993" i="3"/>
  <c r="Q993" i="3"/>
  <c r="P993" i="3"/>
  <c r="J993" i="3"/>
  <c r="H993" i="3"/>
  <c r="C993" i="3"/>
  <c r="AC992" i="3"/>
  <c r="AB992" i="3"/>
  <c r="AA992" i="3"/>
  <c r="W992" i="3"/>
  <c r="V992" i="3"/>
  <c r="U992" i="3"/>
  <c r="T992" i="3"/>
  <c r="S992" i="3"/>
  <c r="R992" i="3"/>
  <c r="Q992" i="3"/>
  <c r="P992" i="3"/>
  <c r="J992" i="3"/>
  <c r="H992" i="3"/>
  <c r="C992" i="3"/>
  <c r="AC991" i="3"/>
  <c r="AB991" i="3"/>
  <c r="AA991" i="3"/>
  <c r="W991" i="3"/>
  <c r="V991" i="3"/>
  <c r="U991" i="3"/>
  <c r="T991" i="3"/>
  <c r="S991" i="3"/>
  <c r="R991" i="3"/>
  <c r="Q991" i="3"/>
  <c r="P991" i="3"/>
  <c r="J991" i="3"/>
  <c r="H991" i="3"/>
  <c r="C991" i="3"/>
  <c r="AC990" i="3"/>
  <c r="AB990" i="3"/>
  <c r="AA990" i="3"/>
  <c r="W990" i="3"/>
  <c r="V990" i="3"/>
  <c r="U990" i="3"/>
  <c r="T990" i="3"/>
  <c r="S990" i="3"/>
  <c r="R990" i="3"/>
  <c r="Q990" i="3"/>
  <c r="P990" i="3"/>
  <c r="J990" i="3"/>
  <c r="H990" i="3"/>
  <c r="C990" i="3"/>
  <c r="AC989" i="3"/>
  <c r="AB989" i="3"/>
  <c r="AA989" i="3"/>
  <c r="W989" i="3"/>
  <c r="V989" i="3"/>
  <c r="U989" i="3"/>
  <c r="T989" i="3"/>
  <c r="S989" i="3"/>
  <c r="R989" i="3"/>
  <c r="Q989" i="3"/>
  <c r="P989" i="3"/>
  <c r="J989" i="3"/>
  <c r="H989" i="3"/>
  <c r="C989" i="3"/>
  <c r="AC988" i="3"/>
  <c r="AB988" i="3"/>
  <c r="AA988" i="3"/>
  <c r="W988" i="3"/>
  <c r="V988" i="3"/>
  <c r="U988" i="3"/>
  <c r="T988" i="3"/>
  <c r="S988" i="3"/>
  <c r="R988" i="3"/>
  <c r="Q988" i="3"/>
  <c r="P988" i="3"/>
  <c r="J988" i="3"/>
  <c r="H988" i="3"/>
  <c r="C988" i="3"/>
  <c r="AC987" i="3"/>
  <c r="AB987" i="3"/>
  <c r="AA987" i="3"/>
  <c r="W987" i="3"/>
  <c r="V987" i="3"/>
  <c r="U987" i="3"/>
  <c r="T987" i="3"/>
  <c r="S987" i="3"/>
  <c r="R987" i="3"/>
  <c r="Q987" i="3"/>
  <c r="P987" i="3"/>
  <c r="J987" i="3"/>
  <c r="H987" i="3"/>
  <c r="C987" i="3"/>
  <c r="AC986" i="3"/>
  <c r="AB986" i="3"/>
  <c r="AA986" i="3"/>
  <c r="W986" i="3"/>
  <c r="V986" i="3"/>
  <c r="U986" i="3"/>
  <c r="T986" i="3"/>
  <c r="S986" i="3"/>
  <c r="R986" i="3"/>
  <c r="Q986" i="3"/>
  <c r="P986" i="3"/>
  <c r="J986" i="3"/>
  <c r="H986" i="3"/>
  <c r="C986" i="3"/>
  <c r="AC985" i="3"/>
  <c r="AB985" i="3"/>
  <c r="AA985" i="3"/>
  <c r="W985" i="3"/>
  <c r="V985" i="3"/>
  <c r="U985" i="3"/>
  <c r="T985" i="3"/>
  <c r="S985" i="3"/>
  <c r="R985" i="3"/>
  <c r="Q985" i="3"/>
  <c r="P985" i="3"/>
  <c r="J985" i="3"/>
  <c r="H985" i="3"/>
  <c r="C985" i="3"/>
  <c r="AC984" i="3"/>
  <c r="AB984" i="3"/>
  <c r="AA984" i="3"/>
  <c r="W984" i="3"/>
  <c r="V984" i="3"/>
  <c r="U984" i="3"/>
  <c r="T984" i="3"/>
  <c r="S984" i="3"/>
  <c r="R984" i="3"/>
  <c r="Q984" i="3"/>
  <c r="P984" i="3"/>
  <c r="J984" i="3"/>
  <c r="H984" i="3"/>
  <c r="C984" i="3"/>
  <c r="AC983" i="3"/>
  <c r="AB983" i="3"/>
  <c r="AA983" i="3"/>
  <c r="W983" i="3"/>
  <c r="V983" i="3"/>
  <c r="U983" i="3"/>
  <c r="T983" i="3"/>
  <c r="S983" i="3"/>
  <c r="R983" i="3"/>
  <c r="Q983" i="3"/>
  <c r="P983" i="3"/>
  <c r="J983" i="3"/>
  <c r="H983" i="3"/>
  <c r="C983" i="3"/>
  <c r="AC982" i="3"/>
  <c r="AB982" i="3"/>
  <c r="AA982" i="3"/>
  <c r="W982" i="3"/>
  <c r="V982" i="3"/>
  <c r="U982" i="3"/>
  <c r="T982" i="3"/>
  <c r="S982" i="3"/>
  <c r="R982" i="3"/>
  <c r="Q982" i="3"/>
  <c r="P982" i="3"/>
  <c r="J982" i="3"/>
  <c r="H982" i="3"/>
  <c r="C982" i="3"/>
  <c r="AC981" i="3"/>
  <c r="AB981" i="3"/>
  <c r="AA981" i="3"/>
  <c r="W981" i="3"/>
  <c r="V981" i="3"/>
  <c r="U981" i="3"/>
  <c r="T981" i="3"/>
  <c r="S981" i="3"/>
  <c r="R981" i="3"/>
  <c r="Q981" i="3"/>
  <c r="P981" i="3"/>
  <c r="J981" i="3"/>
  <c r="H981" i="3"/>
  <c r="C981" i="3"/>
  <c r="AC980" i="3"/>
  <c r="AB980" i="3"/>
  <c r="AA980" i="3"/>
  <c r="W980" i="3"/>
  <c r="V980" i="3"/>
  <c r="U980" i="3"/>
  <c r="T980" i="3"/>
  <c r="S980" i="3"/>
  <c r="R980" i="3"/>
  <c r="Q980" i="3"/>
  <c r="P980" i="3"/>
  <c r="J980" i="3"/>
  <c r="H980" i="3"/>
  <c r="C980" i="3"/>
  <c r="AC979" i="3"/>
  <c r="AB979" i="3"/>
  <c r="AA979" i="3"/>
  <c r="W979" i="3"/>
  <c r="V979" i="3"/>
  <c r="U979" i="3"/>
  <c r="T979" i="3"/>
  <c r="S979" i="3"/>
  <c r="R979" i="3"/>
  <c r="Q979" i="3"/>
  <c r="P979" i="3"/>
  <c r="J979" i="3"/>
  <c r="H979" i="3"/>
  <c r="C979" i="3"/>
  <c r="AC978" i="3"/>
  <c r="AB978" i="3"/>
  <c r="AA978" i="3"/>
  <c r="W978" i="3"/>
  <c r="V978" i="3"/>
  <c r="U978" i="3"/>
  <c r="T978" i="3"/>
  <c r="S978" i="3"/>
  <c r="R978" i="3"/>
  <c r="Q978" i="3"/>
  <c r="P978" i="3"/>
  <c r="J978" i="3"/>
  <c r="H978" i="3"/>
  <c r="C978" i="3"/>
  <c r="AC977" i="3"/>
  <c r="AB977" i="3"/>
  <c r="AA977" i="3"/>
  <c r="W977" i="3"/>
  <c r="V977" i="3"/>
  <c r="U977" i="3"/>
  <c r="T977" i="3"/>
  <c r="S977" i="3"/>
  <c r="R977" i="3"/>
  <c r="Q977" i="3"/>
  <c r="P977" i="3"/>
  <c r="J977" i="3"/>
  <c r="H977" i="3"/>
  <c r="C977" i="3"/>
  <c r="AC976" i="3"/>
  <c r="AB976" i="3"/>
  <c r="AA976" i="3"/>
  <c r="W976" i="3"/>
  <c r="V976" i="3"/>
  <c r="U976" i="3"/>
  <c r="T976" i="3"/>
  <c r="S976" i="3"/>
  <c r="R976" i="3"/>
  <c r="Q976" i="3"/>
  <c r="P976" i="3"/>
  <c r="J976" i="3"/>
  <c r="H976" i="3"/>
  <c r="C976" i="3"/>
  <c r="AC975" i="3"/>
  <c r="AB975" i="3"/>
  <c r="AA975" i="3"/>
  <c r="W975" i="3"/>
  <c r="V975" i="3"/>
  <c r="U975" i="3"/>
  <c r="T975" i="3"/>
  <c r="S975" i="3"/>
  <c r="R975" i="3"/>
  <c r="Q975" i="3"/>
  <c r="P975" i="3"/>
  <c r="J975" i="3"/>
  <c r="H975" i="3"/>
  <c r="C975" i="3"/>
  <c r="AC974" i="3"/>
  <c r="AB974" i="3"/>
  <c r="AA974" i="3"/>
  <c r="W974" i="3"/>
  <c r="V974" i="3"/>
  <c r="U974" i="3"/>
  <c r="T974" i="3"/>
  <c r="S974" i="3"/>
  <c r="R974" i="3"/>
  <c r="Q974" i="3"/>
  <c r="P974" i="3"/>
  <c r="J974" i="3"/>
  <c r="H974" i="3"/>
  <c r="C974" i="3"/>
  <c r="AC973" i="3"/>
  <c r="AB973" i="3"/>
  <c r="AA973" i="3"/>
  <c r="W973" i="3"/>
  <c r="V973" i="3"/>
  <c r="U973" i="3"/>
  <c r="T973" i="3"/>
  <c r="S973" i="3"/>
  <c r="R973" i="3"/>
  <c r="Q973" i="3"/>
  <c r="P973" i="3"/>
  <c r="J973" i="3"/>
  <c r="H973" i="3"/>
  <c r="C973" i="3"/>
  <c r="AC972" i="3"/>
  <c r="AB972" i="3"/>
  <c r="AA972" i="3"/>
  <c r="W972" i="3"/>
  <c r="V972" i="3"/>
  <c r="U972" i="3"/>
  <c r="T972" i="3"/>
  <c r="S972" i="3"/>
  <c r="R972" i="3"/>
  <c r="Q972" i="3"/>
  <c r="P972" i="3"/>
  <c r="J972" i="3"/>
  <c r="H972" i="3"/>
  <c r="C972" i="3"/>
  <c r="AC971" i="3"/>
  <c r="AB971" i="3"/>
  <c r="AA971" i="3"/>
  <c r="W971" i="3"/>
  <c r="V971" i="3"/>
  <c r="U971" i="3"/>
  <c r="T971" i="3"/>
  <c r="S971" i="3"/>
  <c r="R971" i="3"/>
  <c r="Q971" i="3"/>
  <c r="P971" i="3"/>
  <c r="J971" i="3"/>
  <c r="H971" i="3"/>
  <c r="C971" i="3"/>
  <c r="AC970" i="3"/>
  <c r="AB970" i="3"/>
  <c r="AA970" i="3"/>
  <c r="W970" i="3"/>
  <c r="V970" i="3"/>
  <c r="U970" i="3"/>
  <c r="T970" i="3"/>
  <c r="S970" i="3"/>
  <c r="R970" i="3"/>
  <c r="Q970" i="3"/>
  <c r="P970" i="3"/>
  <c r="J970" i="3"/>
  <c r="H970" i="3"/>
  <c r="C970" i="3"/>
  <c r="AC969" i="3"/>
  <c r="AB969" i="3"/>
  <c r="AA969" i="3"/>
  <c r="W969" i="3"/>
  <c r="V969" i="3"/>
  <c r="U969" i="3"/>
  <c r="T969" i="3"/>
  <c r="S969" i="3"/>
  <c r="R969" i="3"/>
  <c r="Q969" i="3"/>
  <c r="P969" i="3"/>
  <c r="J969" i="3"/>
  <c r="H969" i="3"/>
  <c r="C969" i="3"/>
  <c r="AC968" i="3"/>
  <c r="AB968" i="3"/>
  <c r="AA968" i="3"/>
  <c r="W968" i="3"/>
  <c r="V968" i="3"/>
  <c r="U968" i="3"/>
  <c r="T968" i="3"/>
  <c r="S968" i="3"/>
  <c r="R968" i="3"/>
  <c r="Q968" i="3"/>
  <c r="P968" i="3"/>
  <c r="J968" i="3"/>
  <c r="H968" i="3"/>
  <c r="C968" i="3"/>
  <c r="AC967" i="3"/>
  <c r="AB967" i="3"/>
  <c r="AA967" i="3"/>
  <c r="W967" i="3"/>
  <c r="V967" i="3"/>
  <c r="U967" i="3"/>
  <c r="T967" i="3"/>
  <c r="S967" i="3"/>
  <c r="R967" i="3"/>
  <c r="Q967" i="3"/>
  <c r="P967" i="3"/>
  <c r="J967" i="3"/>
  <c r="H967" i="3"/>
  <c r="C967" i="3"/>
  <c r="AC966" i="3"/>
  <c r="AB966" i="3"/>
  <c r="AA966" i="3"/>
  <c r="W966" i="3"/>
  <c r="V966" i="3"/>
  <c r="U966" i="3"/>
  <c r="T966" i="3"/>
  <c r="S966" i="3"/>
  <c r="R966" i="3"/>
  <c r="Q966" i="3"/>
  <c r="P966" i="3"/>
  <c r="J966" i="3"/>
  <c r="H966" i="3"/>
  <c r="C966" i="3"/>
  <c r="AC965" i="3"/>
  <c r="AB965" i="3"/>
  <c r="AA965" i="3"/>
  <c r="W965" i="3"/>
  <c r="V965" i="3"/>
  <c r="U965" i="3"/>
  <c r="T965" i="3"/>
  <c r="S965" i="3"/>
  <c r="R965" i="3"/>
  <c r="Q965" i="3"/>
  <c r="P965" i="3"/>
  <c r="J965" i="3"/>
  <c r="H965" i="3"/>
  <c r="C965" i="3"/>
  <c r="AC964" i="3"/>
  <c r="AB964" i="3"/>
  <c r="AA964" i="3"/>
  <c r="W964" i="3"/>
  <c r="V964" i="3"/>
  <c r="U964" i="3"/>
  <c r="T964" i="3"/>
  <c r="S964" i="3"/>
  <c r="R964" i="3"/>
  <c r="Q964" i="3"/>
  <c r="P964" i="3"/>
  <c r="J964" i="3"/>
  <c r="H964" i="3"/>
  <c r="C964" i="3"/>
  <c r="AC963" i="3"/>
  <c r="AB963" i="3"/>
  <c r="AA963" i="3"/>
  <c r="W963" i="3"/>
  <c r="V963" i="3"/>
  <c r="U963" i="3"/>
  <c r="T963" i="3"/>
  <c r="S963" i="3"/>
  <c r="R963" i="3"/>
  <c r="Q963" i="3"/>
  <c r="P963" i="3"/>
  <c r="J963" i="3"/>
  <c r="H963" i="3"/>
  <c r="C963" i="3"/>
  <c r="AC962" i="3"/>
  <c r="AB962" i="3"/>
  <c r="AA962" i="3"/>
  <c r="W962" i="3"/>
  <c r="V962" i="3"/>
  <c r="U962" i="3"/>
  <c r="T962" i="3"/>
  <c r="S962" i="3"/>
  <c r="R962" i="3"/>
  <c r="Q962" i="3"/>
  <c r="P962" i="3"/>
  <c r="J962" i="3"/>
  <c r="H962" i="3"/>
  <c r="C962" i="3"/>
  <c r="AC961" i="3"/>
  <c r="AB961" i="3"/>
  <c r="AA961" i="3"/>
  <c r="W961" i="3"/>
  <c r="V961" i="3"/>
  <c r="U961" i="3"/>
  <c r="T961" i="3"/>
  <c r="S961" i="3"/>
  <c r="R961" i="3"/>
  <c r="Q961" i="3"/>
  <c r="P961" i="3"/>
  <c r="J961" i="3"/>
  <c r="H961" i="3"/>
  <c r="C961" i="3"/>
  <c r="AC960" i="3"/>
  <c r="AB960" i="3"/>
  <c r="AA960" i="3"/>
  <c r="W960" i="3"/>
  <c r="V960" i="3"/>
  <c r="U960" i="3"/>
  <c r="T960" i="3"/>
  <c r="S960" i="3"/>
  <c r="R960" i="3"/>
  <c r="Q960" i="3"/>
  <c r="P960" i="3"/>
  <c r="J960" i="3"/>
  <c r="H960" i="3"/>
  <c r="C960" i="3"/>
  <c r="AC959" i="3"/>
  <c r="AB959" i="3"/>
  <c r="AA959" i="3"/>
  <c r="W959" i="3"/>
  <c r="V959" i="3"/>
  <c r="U959" i="3"/>
  <c r="T959" i="3"/>
  <c r="S959" i="3"/>
  <c r="R959" i="3"/>
  <c r="Q959" i="3"/>
  <c r="P959" i="3"/>
  <c r="J959" i="3"/>
  <c r="H959" i="3"/>
  <c r="C959" i="3"/>
  <c r="AC958" i="3"/>
  <c r="AB958" i="3"/>
  <c r="AA958" i="3"/>
  <c r="W958" i="3"/>
  <c r="V958" i="3"/>
  <c r="U958" i="3"/>
  <c r="T958" i="3"/>
  <c r="S958" i="3"/>
  <c r="R958" i="3"/>
  <c r="Q958" i="3"/>
  <c r="P958" i="3"/>
  <c r="J958" i="3"/>
  <c r="H958" i="3"/>
  <c r="C958" i="3"/>
  <c r="AC957" i="3"/>
  <c r="AB957" i="3"/>
  <c r="AA957" i="3"/>
  <c r="W957" i="3"/>
  <c r="V957" i="3"/>
  <c r="U957" i="3"/>
  <c r="T957" i="3"/>
  <c r="S957" i="3"/>
  <c r="R957" i="3"/>
  <c r="Q957" i="3"/>
  <c r="P957" i="3"/>
  <c r="J957" i="3"/>
  <c r="H957" i="3"/>
  <c r="C957" i="3"/>
  <c r="AC956" i="3"/>
  <c r="AB956" i="3"/>
  <c r="AA956" i="3"/>
  <c r="W956" i="3"/>
  <c r="V956" i="3"/>
  <c r="U956" i="3"/>
  <c r="T956" i="3"/>
  <c r="S956" i="3"/>
  <c r="R956" i="3"/>
  <c r="Q956" i="3"/>
  <c r="P956" i="3"/>
  <c r="J956" i="3"/>
  <c r="H956" i="3"/>
  <c r="C956" i="3"/>
  <c r="AC955" i="3"/>
  <c r="AB955" i="3"/>
  <c r="AA955" i="3"/>
  <c r="W955" i="3"/>
  <c r="V955" i="3"/>
  <c r="U955" i="3"/>
  <c r="T955" i="3"/>
  <c r="S955" i="3"/>
  <c r="R955" i="3"/>
  <c r="Q955" i="3"/>
  <c r="P955" i="3"/>
  <c r="J955" i="3"/>
  <c r="H955" i="3"/>
  <c r="C955" i="3"/>
  <c r="AC954" i="3"/>
  <c r="AB954" i="3"/>
  <c r="AA954" i="3"/>
  <c r="W954" i="3"/>
  <c r="V954" i="3"/>
  <c r="U954" i="3"/>
  <c r="T954" i="3"/>
  <c r="S954" i="3"/>
  <c r="R954" i="3"/>
  <c r="Q954" i="3"/>
  <c r="P954" i="3"/>
  <c r="J954" i="3"/>
  <c r="H954" i="3"/>
  <c r="C954" i="3"/>
  <c r="AC953" i="3"/>
  <c r="AB953" i="3"/>
  <c r="AA953" i="3"/>
  <c r="W953" i="3"/>
  <c r="V953" i="3"/>
  <c r="U953" i="3"/>
  <c r="T953" i="3"/>
  <c r="S953" i="3"/>
  <c r="R953" i="3"/>
  <c r="Q953" i="3"/>
  <c r="P953" i="3"/>
  <c r="J953" i="3"/>
  <c r="H953" i="3"/>
  <c r="C953" i="3"/>
  <c r="AC952" i="3"/>
  <c r="AB952" i="3"/>
  <c r="AA952" i="3"/>
  <c r="W952" i="3"/>
  <c r="V952" i="3"/>
  <c r="U952" i="3"/>
  <c r="T952" i="3"/>
  <c r="S952" i="3"/>
  <c r="R952" i="3"/>
  <c r="Q952" i="3"/>
  <c r="P952" i="3"/>
  <c r="J952" i="3"/>
  <c r="H952" i="3"/>
  <c r="C952" i="3"/>
  <c r="AC951" i="3"/>
  <c r="AB951" i="3"/>
  <c r="AA951" i="3"/>
  <c r="W951" i="3"/>
  <c r="V951" i="3"/>
  <c r="U951" i="3"/>
  <c r="T951" i="3"/>
  <c r="S951" i="3"/>
  <c r="R951" i="3"/>
  <c r="Q951" i="3"/>
  <c r="P951" i="3"/>
  <c r="J951" i="3"/>
  <c r="H951" i="3"/>
  <c r="C951" i="3"/>
  <c r="AC950" i="3"/>
  <c r="AB950" i="3"/>
  <c r="AA950" i="3"/>
  <c r="W950" i="3"/>
  <c r="V950" i="3"/>
  <c r="U950" i="3"/>
  <c r="T950" i="3"/>
  <c r="S950" i="3"/>
  <c r="R950" i="3"/>
  <c r="Q950" i="3"/>
  <c r="P950" i="3"/>
  <c r="J950" i="3"/>
  <c r="H950" i="3"/>
  <c r="C950" i="3"/>
  <c r="AC949" i="3"/>
  <c r="AB949" i="3"/>
  <c r="AA949" i="3"/>
  <c r="W949" i="3"/>
  <c r="V949" i="3"/>
  <c r="U949" i="3"/>
  <c r="T949" i="3"/>
  <c r="S949" i="3"/>
  <c r="R949" i="3"/>
  <c r="Q949" i="3"/>
  <c r="P949" i="3"/>
  <c r="J949" i="3"/>
  <c r="H949" i="3"/>
  <c r="C949" i="3"/>
  <c r="AC948" i="3"/>
  <c r="AB948" i="3"/>
  <c r="AA948" i="3"/>
  <c r="W948" i="3"/>
  <c r="V948" i="3"/>
  <c r="U948" i="3"/>
  <c r="T948" i="3"/>
  <c r="S948" i="3"/>
  <c r="R948" i="3"/>
  <c r="Q948" i="3"/>
  <c r="P948" i="3"/>
  <c r="J948" i="3"/>
  <c r="H948" i="3"/>
  <c r="C948" i="3"/>
  <c r="AC947" i="3"/>
  <c r="AB947" i="3"/>
  <c r="AA947" i="3"/>
  <c r="W947" i="3"/>
  <c r="V947" i="3"/>
  <c r="U947" i="3"/>
  <c r="T947" i="3"/>
  <c r="S947" i="3"/>
  <c r="R947" i="3"/>
  <c r="Q947" i="3"/>
  <c r="P947" i="3"/>
  <c r="J947" i="3"/>
  <c r="H947" i="3"/>
  <c r="C947" i="3"/>
  <c r="AC946" i="3"/>
  <c r="AB946" i="3"/>
  <c r="AA946" i="3"/>
  <c r="W946" i="3"/>
  <c r="V946" i="3"/>
  <c r="U946" i="3"/>
  <c r="T946" i="3"/>
  <c r="S946" i="3"/>
  <c r="R946" i="3"/>
  <c r="Q946" i="3"/>
  <c r="P946" i="3"/>
  <c r="J946" i="3"/>
  <c r="H946" i="3"/>
  <c r="C946" i="3"/>
  <c r="AC945" i="3"/>
  <c r="AB945" i="3"/>
  <c r="AA945" i="3"/>
  <c r="W945" i="3"/>
  <c r="V945" i="3"/>
  <c r="U945" i="3"/>
  <c r="T945" i="3"/>
  <c r="S945" i="3"/>
  <c r="R945" i="3"/>
  <c r="Q945" i="3"/>
  <c r="P945" i="3"/>
  <c r="J945" i="3"/>
  <c r="H945" i="3"/>
  <c r="C945" i="3"/>
  <c r="AC944" i="3"/>
  <c r="AB944" i="3"/>
  <c r="AA944" i="3"/>
  <c r="W944" i="3"/>
  <c r="V944" i="3"/>
  <c r="U944" i="3"/>
  <c r="T944" i="3"/>
  <c r="S944" i="3"/>
  <c r="R944" i="3"/>
  <c r="Q944" i="3"/>
  <c r="P944" i="3"/>
  <c r="J944" i="3"/>
  <c r="H944" i="3"/>
  <c r="C944" i="3"/>
  <c r="AC943" i="3"/>
  <c r="AB943" i="3"/>
  <c r="AA943" i="3"/>
  <c r="W943" i="3"/>
  <c r="V943" i="3"/>
  <c r="U943" i="3"/>
  <c r="T943" i="3"/>
  <c r="S943" i="3"/>
  <c r="R943" i="3"/>
  <c r="Q943" i="3"/>
  <c r="P943" i="3"/>
  <c r="J943" i="3"/>
  <c r="H943" i="3"/>
  <c r="C943" i="3"/>
  <c r="AC942" i="3"/>
  <c r="AB942" i="3"/>
  <c r="AA942" i="3"/>
  <c r="W942" i="3"/>
  <c r="V942" i="3"/>
  <c r="U942" i="3"/>
  <c r="T942" i="3"/>
  <c r="S942" i="3"/>
  <c r="R942" i="3"/>
  <c r="Q942" i="3"/>
  <c r="P942" i="3"/>
  <c r="J942" i="3"/>
  <c r="H942" i="3"/>
  <c r="C942" i="3"/>
  <c r="AC941" i="3"/>
  <c r="AB941" i="3"/>
  <c r="AA941" i="3"/>
  <c r="W941" i="3"/>
  <c r="V941" i="3"/>
  <c r="U941" i="3"/>
  <c r="T941" i="3"/>
  <c r="S941" i="3"/>
  <c r="R941" i="3"/>
  <c r="Q941" i="3"/>
  <c r="P941" i="3"/>
  <c r="J941" i="3"/>
  <c r="H941" i="3"/>
  <c r="C941" i="3"/>
  <c r="AC940" i="3"/>
  <c r="AB940" i="3"/>
  <c r="AA940" i="3"/>
  <c r="W940" i="3"/>
  <c r="V940" i="3"/>
  <c r="U940" i="3"/>
  <c r="T940" i="3"/>
  <c r="S940" i="3"/>
  <c r="R940" i="3"/>
  <c r="Q940" i="3"/>
  <c r="P940" i="3"/>
  <c r="J940" i="3"/>
  <c r="H940" i="3"/>
  <c r="C940" i="3"/>
  <c r="AC939" i="3"/>
  <c r="AB939" i="3"/>
  <c r="AA939" i="3"/>
  <c r="W939" i="3"/>
  <c r="V939" i="3"/>
  <c r="U939" i="3"/>
  <c r="T939" i="3"/>
  <c r="S939" i="3"/>
  <c r="R939" i="3"/>
  <c r="Q939" i="3"/>
  <c r="P939" i="3"/>
  <c r="J939" i="3"/>
  <c r="H939" i="3"/>
  <c r="C939" i="3"/>
  <c r="AC938" i="3"/>
  <c r="AB938" i="3"/>
  <c r="AA938" i="3"/>
  <c r="W938" i="3"/>
  <c r="V938" i="3"/>
  <c r="U938" i="3"/>
  <c r="T938" i="3"/>
  <c r="S938" i="3"/>
  <c r="R938" i="3"/>
  <c r="Q938" i="3"/>
  <c r="P938" i="3"/>
  <c r="J938" i="3"/>
  <c r="H938" i="3"/>
  <c r="C938" i="3"/>
  <c r="AC937" i="3"/>
  <c r="AB937" i="3"/>
  <c r="AA937" i="3"/>
  <c r="W937" i="3"/>
  <c r="V937" i="3"/>
  <c r="U937" i="3"/>
  <c r="T937" i="3"/>
  <c r="S937" i="3"/>
  <c r="R937" i="3"/>
  <c r="Q937" i="3"/>
  <c r="P937" i="3"/>
  <c r="J937" i="3"/>
  <c r="H937" i="3"/>
  <c r="C937" i="3"/>
  <c r="AC936" i="3"/>
  <c r="AB936" i="3"/>
  <c r="AA936" i="3"/>
  <c r="W936" i="3"/>
  <c r="V936" i="3"/>
  <c r="U936" i="3"/>
  <c r="T936" i="3"/>
  <c r="S936" i="3"/>
  <c r="R936" i="3"/>
  <c r="Q936" i="3"/>
  <c r="P936" i="3"/>
  <c r="J936" i="3"/>
  <c r="H936" i="3"/>
  <c r="C936" i="3"/>
  <c r="AC935" i="3"/>
  <c r="AB935" i="3"/>
  <c r="AA935" i="3"/>
  <c r="W935" i="3"/>
  <c r="V935" i="3"/>
  <c r="U935" i="3"/>
  <c r="T935" i="3"/>
  <c r="S935" i="3"/>
  <c r="R935" i="3"/>
  <c r="Q935" i="3"/>
  <c r="P935" i="3"/>
  <c r="J935" i="3"/>
  <c r="H935" i="3"/>
  <c r="C935" i="3"/>
  <c r="AC934" i="3"/>
  <c r="AB934" i="3"/>
  <c r="AA934" i="3"/>
  <c r="W934" i="3"/>
  <c r="V934" i="3"/>
  <c r="U934" i="3"/>
  <c r="T934" i="3"/>
  <c r="S934" i="3"/>
  <c r="R934" i="3"/>
  <c r="Q934" i="3"/>
  <c r="P934" i="3"/>
  <c r="J934" i="3"/>
  <c r="H934" i="3"/>
  <c r="C934" i="3"/>
  <c r="AC933" i="3"/>
  <c r="AB933" i="3"/>
  <c r="AA933" i="3"/>
  <c r="W933" i="3"/>
  <c r="V933" i="3"/>
  <c r="U933" i="3"/>
  <c r="T933" i="3"/>
  <c r="S933" i="3"/>
  <c r="R933" i="3"/>
  <c r="Q933" i="3"/>
  <c r="P933" i="3"/>
  <c r="J933" i="3"/>
  <c r="H933" i="3"/>
  <c r="C933" i="3"/>
  <c r="AC932" i="3"/>
  <c r="AB932" i="3"/>
  <c r="AA932" i="3"/>
  <c r="W932" i="3"/>
  <c r="V932" i="3"/>
  <c r="U932" i="3"/>
  <c r="T932" i="3"/>
  <c r="S932" i="3"/>
  <c r="R932" i="3"/>
  <c r="Q932" i="3"/>
  <c r="P932" i="3"/>
  <c r="J932" i="3"/>
  <c r="H932" i="3"/>
  <c r="C932" i="3"/>
  <c r="AC931" i="3"/>
  <c r="AB931" i="3"/>
  <c r="AA931" i="3"/>
  <c r="W931" i="3"/>
  <c r="V931" i="3"/>
  <c r="U931" i="3"/>
  <c r="T931" i="3"/>
  <c r="S931" i="3"/>
  <c r="R931" i="3"/>
  <c r="Q931" i="3"/>
  <c r="P931" i="3"/>
  <c r="J931" i="3"/>
  <c r="H931" i="3"/>
  <c r="C931" i="3"/>
  <c r="AC930" i="3"/>
  <c r="AB930" i="3"/>
  <c r="AA930" i="3"/>
  <c r="W930" i="3"/>
  <c r="V930" i="3"/>
  <c r="U930" i="3"/>
  <c r="T930" i="3"/>
  <c r="S930" i="3"/>
  <c r="R930" i="3"/>
  <c r="Q930" i="3"/>
  <c r="P930" i="3"/>
  <c r="J930" i="3"/>
  <c r="H930" i="3"/>
  <c r="C930" i="3"/>
  <c r="AC929" i="3"/>
  <c r="AB929" i="3"/>
  <c r="AA929" i="3"/>
  <c r="W929" i="3"/>
  <c r="V929" i="3"/>
  <c r="U929" i="3"/>
  <c r="T929" i="3"/>
  <c r="S929" i="3"/>
  <c r="R929" i="3"/>
  <c r="Q929" i="3"/>
  <c r="P929" i="3"/>
  <c r="J929" i="3"/>
  <c r="H929" i="3"/>
  <c r="C929" i="3"/>
  <c r="AC928" i="3"/>
  <c r="AB928" i="3"/>
  <c r="AA928" i="3"/>
  <c r="W928" i="3"/>
  <c r="V928" i="3"/>
  <c r="U928" i="3"/>
  <c r="T928" i="3"/>
  <c r="S928" i="3"/>
  <c r="R928" i="3"/>
  <c r="Q928" i="3"/>
  <c r="P928" i="3"/>
  <c r="J928" i="3"/>
  <c r="H928" i="3"/>
  <c r="C928" i="3"/>
  <c r="AC927" i="3"/>
  <c r="AB927" i="3"/>
  <c r="AA927" i="3"/>
  <c r="W927" i="3"/>
  <c r="V927" i="3"/>
  <c r="U927" i="3"/>
  <c r="T927" i="3"/>
  <c r="S927" i="3"/>
  <c r="R927" i="3"/>
  <c r="Q927" i="3"/>
  <c r="P927" i="3"/>
  <c r="J927" i="3"/>
  <c r="H927" i="3"/>
  <c r="C927" i="3"/>
  <c r="AC926" i="3"/>
  <c r="AB926" i="3"/>
  <c r="AA926" i="3"/>
  <c r="W926" i="3"/>
  <c r="V926" i="3"/>
  <c r="U926" i="3"/>
  <c r="T926" i="3"/>
  <c r="S926" i="3"/>
  <c r="R926" i="3"/>
  <c r="Q926" i="3"/>
  <c r="P926" i="3"/>
  <c r="J926" i="3"/>
  <c r="H926" i="3"/>
  <c r="C926" i="3"/>
  <c r="AC925" i="3"/>
  <c r="AB925" i="3"/>
  <c r="AA925" i="3"/>
  <c r="W925" i="3"/>
  <c r="V925" i="3"/>
  <c r="U925" i="3"/>
  <c r="T925" i="3"/>
  <c r="S925" i="3"/>
  <c r="R925" i="3"/>
  <c r="Q925" i="3"/>
  <c r="P925" i="3"/>
  <c r="J925" i="3"/>
  <c r="H925" i="3"/>
  <c r="C925" i="3"/>
  <c r="AC924" i="3"/>
  <c r="AB924" i="3"/>
  <c r="AA924" i="3"/>
  <c r="W924" i="3"/>
  <c r="V924" i="3"/>
  <c r="U924" i="3"/>
  <c r="T924" i="3"/>
  <c r="S924" i="3"/>
  <c r="R924" i="3"/>
  <c r="Q924" i="3"/>
  <c r="P924" i="3"/>
  <c r="J924" i="3"/>
  <c r="H924" i="3"/>
  <c r="C924" i="3"/>
  <c r="AC923" i="3"/>
  <c r="AB923" i="3"/>
  <c r="AA923" i="3"/>
  <c r="W923" i="3"/>
  <c r="V923" i="3"/>
  <c r="U923" i="3"/>
  <c r="T923" i="3"/>
  <c r="S923" i="3"/>
  <c r="R923" i="3"/>
  <c r="Q923" i="3"/>
  <c r="P923" i="3"/>
  <c r="J923" i="3"/>
  <c r="H923" i="3"/>
  <c r="C923" i="3"/>
  <c r="AC922" i="3"/>
  <c r="AB922" i="3"/>
  <c r="AA922" i="3"/>
  <c r="W922" i="3"/>
  <c r="V922" i="3"/>
  <c r="U922" i="3"/>
  <c r="T922" i="3"/>
  <c r="S922" i="3"/>
  <c r="R922" i="3"/>
  <c r="Q922" i="3"/>
  <c r="P922" i="3"/>
  <c r="J922" i="3"/>
  <c r="H922" i="3"/>
  <c r="C922" i="3"/>
  <c r="AC921" i="3"/>
  <c r="AB921" i="3"/>
  <c r="AA921" i="3"/>
  <c r="W921" i="3"/>
  <c r="V921" i="3"/>
  <c r="U921" i="3"/>
  <c r="T921" i="3"/>
  <c r="S921" i="3"/>
  <c r="R921" i="3"/>
  <c r="Q921" i="3"/>
  <c r="P921" i="3"/>
  <c r="J921" i="3"/>
  <c r="H921" i="3"/>
  <c r="C921" i="3"/>
  <c r="AC920" i="3"/>
  <c r="AB920" i="3"/>
  <c r="AA920" i="3"/>
  <c r="W920" i="3"/>
  <c r="V920" i="3"/>
  <c r="U920" i="3"/>
  <c r="T920" i="3"/>
  <c r="S920" i="3"/>
  <c r="R920" i="3"/>
  <c r="Q920" i="3"/>
  <c r="P920" i="3"/>
  <c r="J920" i="3"/>
  <c r="H920" i="3"/>
  <c r="C920" i="3"/>
  <c r="AC919" i="3"/>
  <c r="AB919" i="3"/>
  <c r="AA919" i="3"/>
  <c r="W919" i="3"/>
  <c r="V919" i="3"/>
  <c r="U919" i="3"/>
  <c r="T919" i="3"/>
  <c r="S919" i="3"/>
  <c r="R919" i="3"/>
  <c r="Q919" i="3"/>
  <c r="P919" i="3"/>
  <c r="J919" i="3"/>
  <c r="H919" i="3"/>
  <c r="C919" i="3"/>
  <c r="AC918" i="3"/>
  <c r="AB918" i="3"/>
  <c r="AA918" i="3"/>
  <c r="W918" i="3"/>
  <c r="V918" i="3"/>
  <c r="U918" i="3"/>
  <c r="T918" i="3"/>
  <c r="S918" i="3"/>
  <c r="R918" i="3"/>
  <c r="Q918" i="3"/>
  <c r="P918" i="3"/>
  <c r="J918" i="3"/>
  <c r="H918" i="3"/>
  <c r="C918" i="3"/>
  <c r="AC917" i="3"/>
  <c r="AB917" i="3"/>
  <c r="AA917" i="3"/>
  <c r="W917" i="3"/>
  <c r="V917" i="3"/>
  <c r="U917" i="3"/>
  <c r="T917" i="3"/>
  <c r="S917" i="3"/>
  <c r="R917" i="3"/>
  <c r="Q917" i="3"/>
  <c r="P917" i="3"/>
  <c r="J917" i="3"/>
  <c r="H917" i="3"/>
  <c r="C917" i="3"/>
  <c r="AC916" i="3"/>
  <c r="AB916" i="3"/>
  <c r="AA916" i="3"/>
  <c r="W916" i="3"/>
  <c r="V916" i="3"/>
  <c r="U916" i="3"/>
  <c r="T916" i="3"/>
  <c r="S916" i="3"/>
  <c r="R916" i="3"/>
  <c r="Q916" i="3"/>
  <c r="P916" i="3"/>
  <c r="J916" i="3"/>
  <c r="H916" i="3"/>
  <c r="C916" i="3"/>
  <c r="AC915" i="3"/>
  <c r="AB915" i="3"/>
  <c r="AA915" i="3"/>
  <c r="W915" i="3"/>
  <c r="V915" i="3"/>
  <c r="U915" i="3"/>
  <c r="T915" i="3"/>
  <c r="S915" i="3"/>
  <c r="R915" i="3"/>
  <c r="Q915" i="3"/>
  <c r="P915" i="3"/>
  <c r="J915" i="3"/>
  <c r="H915" i="3"/>
  <c r="C915" i="3"/>
  <c r="AC914" i="3"/>
  <c r="AB914" i="3"/>
  <c r="AA914" i="3"/>
  <c r="W914" i="3"/>
  <c r="V914" i="3"/>
  <c r="U914" i="3"/>
  <c r="T914" i="3"/>
  <c r="S914" i="3"/>
  <c r="R914" i="3"/>
  <c r="Q914" i="3"/>
  <c r="P914" i="3"/>
  <c r="J914" i="3"/>
  <c r="H914" i="3"/>
  <c r="C914" i="3"/>
  <c r="AC913" i="3"/>
  <c r="AB913" i="3"/>
  <c r="AA913" i="3"/>
  <c r="W913" i="3"/>
  <c r="V913" i="3"/>
  <c r="U913" i="3"/>
  <c r="T913" i="3"/>
  <c r="S913" i="3"/>
  <c r="R913" i="3"/>
  <c r="Q913" i="3"/>
  <c r="P913" i="3"/>
  <c r="J913" i="3"/>
  <c r="H913" i="3"/>
  <c r="C913" i="3"/>
  <c r="AC912" i="3"/>
  <c r="AB912" i="3"/>
  <c r="AA912" i="3"/>
  <c r="W912" i="3"/>
  <c r="V912" i="3"/>
  <c r="U912" i="3"/>
  <c r="T912" i="3"/>
  <c r="S912" i="3"/>
  <c r="R912" i="3"/>
  <c r="Q912" i="3"/>
  <c r="P912" i="3"/>
  <c r="J912" i="3"/>
  <c r="H912" i="3"/>
  <c r="C912" i="3"/>
  <c r="AC911" i="3"/>
  <c r="AB911" i="3"/>
  <c r="AA911" i="3"/>
  <c r="W911" i="3"/>
  <c r="V911" i="3"/>
  <c r="U911" i="3"/>
  <c r="T911" i="3"/>
  <c r="S911" i="3"/>
  <c r="R911" i="3"/>
  <c r="Q911" i="3"/>
  <c r="P911" i="3"/>
  <c r="J911" i="3"/>
  <c r="H911" i="3"/>
  <c r="C911" i="3"/>
  <c r="AC910" i="3"/>
  <c r="AB910" i="3"/>
  <c r="AA910" i="3"/>
  <c r="W910" i="3"/>
  <c r="V910" i="3"/>
  <c r="U910" i="3"/>
  <c r="T910" i="3"/>
  <c r="S910" i="3"/>
  <c r="R910" i="3"/>
  <c r="Q910" i="3"/>
  <c r="P910" i="3"/>
  <c r="J910" i="3"/>
  <c r="H910" i="3"/>
  <c r="C910" i="3"/>
  <c r="AC909" i="3"/>
  <c r="AB909" i="3"/>
  <c r="AA909" i="3"/>
  <c r="W909" i="3"/>
  <c r="V909" i="3"/>
  <c r="U909" i="3"/>
  <c r="T909" i="3"/>
  <c r="S909" i="3"/>
  <c r="R909" i="3"/>
  <c r="Q909" i="3"/>
  <c r="P909" i="3"/>
  <c r="J909" i="3"/>
  <c r="H909" i="3"/>
  <c r="C909" i="3"/>
  <c r="AC908" i="3"/>
  <c r="AB908" i="3"/>
  <c r="AA908" i="3"/>
  <c r="W908" i="3"/>
  <c r="V908" i="3"/>
  <c r="U908" i="3"/>
  <c r="T908" i="3"/>
  <c r="S908" i="3"/>
  <c r="R908" i="3"/>
  <c r="Q908" i="3"/>
  <c r="P908" i="3"/>
  <c r="J908" i="3"/>
  <c r="H908" i="3"/>
  <c r="C908" i="3"/>
  <c r="AC907" i="3"/>
  <c r="AB907" i="3"/>
  <c r="AA907" i="3"/>
  <c r="W907" i="3"/>
  <c r="V907" i="3"/>
  <c r="U907" i="3"/>
  <c r="T907" i="3"/>
  <c r="S907" i="3"/>
  <c r="R907" i="3"/>
  <c r="Q907" i="3"/>
  <c r="P907" i="3"/>
  <c r="J907" i="3"/>
  <c r="H907" i="3"/>
  <c r="C907" i="3"/>
  <c r="AC906" i="3"/>
  <c r="AB906" i="3"/>
  <c r="AA906" i="3"/>
  <c r="W906" i="3"/>
  <c r="V906" i="3"/>
  <c r="U906" i="3"/>
  <c r="T906" i="3"/>
  <c r="S906" i="3"/>
  <c r="R906" i="3"/>
  <c r="Q906" i="3"/>
  <c r="P906" i="3"/>
  <c r="J906" i="3"/>
  <c r="H906" i="3"/>
  <c r="C906" i="3"/>
  <c r="AC905" i="3"/>
  <c r="AB905" i="3"/>
  <c r="AA905" i="3"/>
  <c r="W905" i="3"/>
  <c r="V905" i="3"/>
  <c r="U905" i="3"/>
  <c r="T905" i="3"/>
  <c r="S905" i="3"/>
  <c r="R905" i="3"/>
  <c r="Q905" i="3"/>
  <c r="P905" i="3"/>
  <c r="J905" i="3"/>
  <c r="H905" i="3"/>
  <c r="C905" i="3"/>
  <c r="AC904" i="3"/>
  <c r="AB904" i="3"/>
  <c r="AA904" i="3"/>
  <c r="W904" i="3"/>
  <c r="V904" i="3"/>
  <c r="U904" i="3"/>
  <c r="T904" i="3"/>
  <c r="S904" i="3"/>
  <c r="R904" i="3"/>
  <c r="Q904" i="3"/>
  <c r="P904" i="3"/>
  <c r="J904" i="3"/>
  <c r="H904" i="3"/>
  <c r="C904" i="3"/>
  <c r="AC903" i="3"/>
  <c r="AB903" i="3"/>
  <c r="AA903" i="3"/>
  <c r="W903" i="3"/>
  <c r="V903" i="3"/>
  <c r="U903" i="3"/>
  <c r="T903" i="3"/>
  <c r="S903" i="3"/>
  <c r="R903" i="3"/>
  <c r="Q903" i="3"/>
  <c r="P903" i="3"/>
  <c r="J903" i="3"/>
  <c r="H903" i="3"/>
  <c r="C903" i="3"/>
  <c r="AC902" i="3"/>
  <c r="AB902" i="3"/>
  <c r="AA902" i="3"/>
  <c r="W902" i="3"/>
  <c r="V902" i="3"/>
  <c r="U902" i="3"/>
  <c r="T902" i="3"/>
  <c r="S902" i="3"/>
  <c r="R902" i="3"/>
  <c r="Q902" i="3"/>
  <c r="P902" i="3"/>
  <c r="J902" i="3"/>
  <c r="H902" i="3"/>
  <c r="C902" i="3"/>
  <c r="AC901" i="3"/>
  <c r="AB901" i="3"/>
  <c r="AA901" i="3"/>
  <c r="W901" i="3"/>
  <c r="V901" i="3"/>
  <c r="U901" i="3"/>
  <c r="T901" i="3"/>
  <c r="S901" i="3"/>
  <c r="R901" i="3"/>
  <c r="Q901" i="3"/>
  <c r="P901" i="3"/>
  <c r="J901" i="3"/>
  <c r="H901" i="3"/>
  <c r="C901" i="3"/>
  <c r="AC900" i="3"/>
  <c r="AB900" i="3"/>
  <c r="AA900" i="3"/>
  <c r="W900" i="3"/>
  <c r="V900" i="3"/>
  <c r="U900" i="3"/>
  <c r="T900" i="3"/>
  <c r="S900" i="3"/>
  <c r="R900" i="3"/>
  <c r="Q900" i="3"/>
  <c r="P900" i="3"/>
  <c r="J900" i="3"/>
  <c r="H900" i="3"/>
  <c r="C900" i="3"/>
  <c r="AC899" i="3"/>
  <c r="AB899" i="3"/>
  <c r="AA899" i="3"/>
  <c r="W899" i="3"/>
  <c r="V899" i="3"/>
  <c r="U899" i="3"/>
  <c r="T899" i="3"/>
  <c r="S899" i="3"/>
  <c r="R899" i="3"/>
  <c r="Q899" i="3"/>
  <c r="P899" i="3"/>
  <c r="J899" i="3"/>
  <c r="H899" i="3"/>
  <c r="C899" i="3"/>
  <c r="AC898" i="3"/>
  <c r="AB898" i="3"/>
  <c r="AA898" i="3"/>
  <c r="W898" i="3"/>
  <c r="V898" i="3"/>
  <c r="U898" i="3"/>
  <c r="T898" i="3"/>
  <c r="S898" i="3"/>
  <c r="R898" i="3"/>
  <c r="Q898" i="3"/>
  <c r="P898" i="3"/>
  <c r="J898" i="3"/>
  <c r="H898" i="3"/>
  <c r="C898" i="3"/>
  <c r="AC897" i="3"/>
  <c r="AB897" i="3"/>
  <c r="AA897" i="3"/>
  <c r="W897" i="3"/>
  <c r="V897" i="3"/>
  <c r="U897" i="3"/>
  <c r="T897" i="3"/>
  <c r="S897" i="3"/>
  <c r="R897" i="3"/>
  <c r="Q897" i="3"/>
  <c r="P897" i="3"/>
  <c r="J897" i="3"/>
  <c r="H897" i="3"/>
  <c r="C897" i="3"/>
  <c r="AC896" i="3"/>
  <c r="AB896" i="3"/>
  <c r="AA896" i="3"/>
  <c r="W896" i="3"/>
  <c r="V896" i="3"/>
  <c r="U896" i="3"/>
  <c r="T896" i="3"/>
  <c r="S896" i="3"/>
  <c r="R896" i="3"/>
  <c r="Q896" i="3"/>
  <c r="P896" i="3"/>
  <c r="J896" i="3"/>
  <c r="H896" i="3"/>
  <c r="C896" i="3"/>
  <c r="AC895" i="3"/>
  <c r="AB895" i="3"/>
  <c r="AA895" i="3"/>
  <c r="W895" i="3"/>
  <c r="V895" i="3"/>
  <c r="U895" i="3"/>
  <c r="T895" i="3"/>
  <c r="S895" i="3"/>
  <c r="R895" i="3"/>
  <c r="Q895" i="3"/>
  <c r="P895" i="3"/>
  <c r="J895" i="3"/>
  <c r="H895" i="3"/>
  <c r="C895" i="3"/>
  <c r="AC894" i="3"/>
  <c r="AB894" i="3"/>
  <c r="AA894" i="3"/>
  <c r="W894" i="3"/>
  <c r="V894" i="3"/>
  <c r="U894" i="3"/>
  <c r="T894" i="3"/>
  <c r="S894" i="3"/>
  <c r="R894" i="3"/>
  <c r="Q894" i="3"/>
  <c r="P894" i="3"/>
  <c r="J894" i="3"/>
  <c r="H894" i="3"/>
  <c r="C894" i="3"/>
  <c r="AC893" i="3"/>
  <c r="AB893" i="3"/>
  <c r="AA893" i="3"/>
  <c r="W893" i="3"/>
  <c r="V893" i="3"/>
  <c r="U893" i="3"/>
  <c r="T893" i="3"/>
  <c r="S893" i="3"/>
  <c r="R893" i="3"/>
  <c r="Q893" i="3"/>
  <c r="P893" i="3"/>
  <c r="J893" i="3"/>
  <c r="H893" i="3"/>
  <c r="C893" i="3"/>
  <c r="AC892" i="3"/>
  <c r="AB892" i="3"/>
  <c r="AA892" i="3"/>
  <c r="W892" i="3"/>
  <c r="V892" i="3"/>
  <c r="U892" i="3"/>
  <c r="T892" i="3"/>
  <c r="S892" i="3"/>
  <c r="R892" i="3"/>
  <c r="Q892" i="3"/>
  <c r="P892" i="3"/>
  <c r="J892" i="3"/>
  <c r="H892" i="3"/>
  <c r="C892" i="3"/>
  <c r="AC891" i="3"/>
  <c r="AB891" i="3"/>
  <c r="AA891" i="3"/>
  <c r="W891" i="3"/>
  <c r="V891" i="3"/>
  <c r="U891" i="3"/>
  <c r="T891" i="3"/>
  <c r="S891" i="3"/>
  <c r="R891" i="3"/>
  <c r="Q891" i="3"/>
  <c r="P891" i="3"/>
  <c r="J891" i="3"/>
  <c r="H891" i="3"/>
  <c r="C891" i="3"/>
  <c r="AC890" i="3"/>
  <c r="AB890" i="3"/>
  <c r="AA890" i="3"/>
  <c r="W890" i="3"/>
  <c r="V890" i="3"/>
  <c r="U890" i="3"/>
  <c r="T890" i="3"/>
  <c r="S890" i="3"/>
  <c r="R890" i="3"/>
  <c r="Q890" i="3"/>
  <c r="P890" i="3"/>
  <c r="J890" i="3"/>
  <c r="H890" i="3"/>
  <c r="C890" i="3"/>
  <c r="AC889" i="3"/>
  <c r="AB889" i="3"/>
  <c r="AA889" i="3"/>
  <c r="W889" i="3"/>
  <c r="V889" i="3"/>
  <c r="U889" i="3"/>
  <c r="T889" i="3"/>
  <c r="S889" i="3"/>
  <c r="R889" i="3"/>
  <c r="Q889" i="3"/>
  <c r="P889" i="3"/>
  <c r="J889" i="3"/>
  <c r="H889" i="3"/>
  <c r="C889" i="3"/>
  <c r="AC888" i="3"/>
  <c r="AB888" i="3"/>
  <c r="AA888" i="3"/>
  <c r="W888" i="3"/>
  <c r="V888" i="3"/>
  <c r="U888" i="3"/>
  <c r="T888" i="3"/>
  <c r="S888" i="3"/>
  <c r="R888" i="3"/>
  <c r="Q888" i="3"/>
  <c r="P888" i="3"/>
  <c r="J888" i="3"/>
  <c r="H888" i="3"/>
  <c r="C888" i="3"/>
  <c r="AC887" i="3"/>
  <c r="AB887" i="3"/>
  <c r="AA887" i="3"/>
  <c r="W887" i="3"/>
  <c r="V887" i="3"/>
  <c r="U887" i="3"/>
  <c r="T887" i="3"/>
  <c r="S887" i="3"/>
  <c r="R887" i="3"/>
  <c r="Q887" i="3"/>
  <c r="P887" i="3"/>
  <c r="J887" i="3"/>
  <c r="H887" i="3"/>
  <c r="C887" i="3"/>
  <c r="AC886" i="3"/>
  <c r="AB886" i="3"/>
  <c r="AA886" i="3"/>
  <c r="W886" i="3"/>
  <c r="V886" i="3"/>
  <c r="U886" i="3"/>
  <c r="T886" i="3"/>
  <c r="S886" i="3"/>
  <c r="R886" i="3"/>
  <c r="Q886" i="3"/>
  <c r="P886" i="3"/>
  <c r="J886" i="3"/>
  <c r="H886" i="3"/>
  <c r="C886" i="3"/>
  <c r="AC885" i="3"/>
  <c r="AB885" i="3"/>
  <c r="AA885" i="3"/>
  <c r="W885" i="3"/>
  <c r="V885" i="3"/>
  <c r="U885" i="3"/>
  <c r="T885" i="3"/>
  <c r="S885" i="3"/>
  <c r="R885" i="3"/>
  <c r="Q885" i="3"/>
  <c r="P885" i="3"/>
  <c r="J885" i="3"/>
  <c r="H885" i="3"/>
  <c r="C885" i="3"/>
  <c r="AC884" i="3"/>
  <c r="AB884" i="3"/>
  <c r="AA884" i="3"/>
  <c r="W884" i="3"/>
  <c r="V884" i="3"/>
  <c r="U884" i="3"/>
  <c r="T884" i="3"/>
  <c r="S884" i="3"/>
  <c r="R884" i="3"/>
  <c r="Q884" i="3"/>
  <c r="P884" i="3"/>
  <c r="J884" i="3"/>
  <c r="H884" i="3"/>
  <c r="C884" i="3"/>
  <c r="AC883" i="3"/>
  <c r="AB883" i="3"/>
  <c r="AA883" i="3"/>
  <c r="W883" i="3"/>
  <c r="V883" i="3"/>
  <c r="U883" i="3"/>
  <c r="T883" i="3"/>
  <c r="S883" i="3"/>
  <c r="R883" i="3"/>
  <c r="Q883" i="3"/>
  <c r="P883" i="3"/>
  <c r="J883" i="3"/>
  <c r="H883" i="3"/>
  <c r="C883" i="3"/>
  <c r="AC882" i="3"/>
  <c r="AB882" i="3"/>
  <c r="AA882" i="3"/>
  <c r="W882" i="3"/>
  <c r="V882" i="3"/>
  <c r="U882" i="3"/>
  <c r="T882" i="3"/>
  <c r="S882" i="3"/>
  <c r="R882" i="3"/>
  <c r="Q882" i="3"/>
  <c r="P882" i="3"/>
  <c r="J882" i="3"/>
  <c r="H882" i="3"/>
  <c r="C882" i="3"/>
  <c r="AC881" i="3"/>
  <c r="AB881" i="3"/>
  <c r="AA881" i="3"/>
  <c r="W881" i="3"/>
  <c r="V881" i="3"/>
  <c r="U881" i="3"/>
  <c r="T881" i="3"/>
  <c r="S881" i="3"/>
  <c r="R881" i="3"/>
  <c r="Q881" i="3"/>
  <c r="P881" i="3"/>
  <c r="J881" i="3"/>
  <c r="H881" i="3"/>
  <c r="C881" i="3"/>
  <c r="AC880" i="3"/>
  <c r="AB880" i="3"/>
  <c r="AA880" i="3"/>
  <c r="W880" i="3"/>
  <c r="V880" i="3"/>
  <c r="U880" i="3"/>
  <c r="T880" i="3"/>
  <c r="S880" i="3"/>
  <c r="R880" i="3"/>
  <c r="Q880" i="3"/>
  <c r="P880" i="3"/>
  <c r="J880" i="3"/>
  <c r="H880" i="3"/>
  <c r="C880" i="3"/>
  <c r="AC879" i="3"/>
  <c r="AB879" i="3"/>
  <c r="AA879" i="3"/>
  <c r="W879" i="3"/>
  <c r="V879" i="3"/>
  <c r="U879" i="3"/>
  <c r="T879" i="3"/>
  <c r="S879" i="3"/>
  <c r="R879" i="3"/>
  <c r="Q879" i="3"/>
  <c r="P879" i="3"/>
  <c r="J879" i="3"/>
  <c r="H879" i="3"/>
  <c r="C879" i="3"/>
  <c r="AC878" i="3"/>
  <c r="AB878" i="3"/>
  <c r="AA878" i="3"/>
  <c r="W878" i="3"/>
  <c r="V878" i="3"/>
  <c r="U878" i="3"/>
  <c r="T878" i="3"/>
  <c r="S878" i="3"/>
  <c r="R878" i="3"/>
  <c r="Q878" i="3"/>
  <c r="P878" i="3"/>
  <c r="J878" i="3"/>
  <c r="H878" i="3"/>
  <c r="C878" i="3"/>
  <c r="AC877" i="3"/>
  <c r="AB877" i="3"/>
  <c r="AA877" i="3"/>
  <c r="W877" i="3"/>
  <c r="V877" i="3"/>
  <c r="U877" i="3"/>
  <c r="T877" i="3"/>
  <c r="S877" i="3"/>
  <c r="R877" i="3"/>
  <c r="Q877" i="3"/>
  <c r="P877" i="3"/>
  <c r="J877" i="3"/>
  <c r="H877" i="3"/>
  <c r="C877" i="3"/>
  <c r="AC876" i="3"/>
  <c r="AB876" i="3"/>
  <c r="AA876" i="3"/>
  <c r="W876" i="3"/>
  <c r="V876" i="3"/>
  <c r="U876" i="3"/>
  <c r="T876" i="3"/>
  <c r="S876" i="3"/>
  <c r="R876" i="3"/>
  <c r="Q876" i="3"/>
  <c r="P876" i="3"/>
  <c r="J876" i="3"/>
  <c r="H876" i="3"/>
  <c r="C876" i="3"/>
  <c r="AC875" i="3"/>
  <c r="AB875" i="3"/>
  <c r="AA875" i="3"/>
  <c r="W875" i="3"/>
  <c r="V875" i="3"/>
  <c r="U875" i="3"/>
  <c r="T875" i="3"/>
  <c r="S875" i="3"/>
  <c r="R875" i="3"/>
  <c r="Q875" i="3"/>
  <c r="P875" i="3"/>
  <c r="J875" i="3"/>
  <c r="H875" i="3"/>
  <c r="C875" i="3"/>
  <c r="AC874" i="3"/>
  <c r="AB874" i="3"/>
  <c r="AA874" i="3"/>
  <c r="W874" i="3"/>
  <c r="V874" i="3"/>
  <c r="U874" i="3"/>
  <c r="T874" i="3"/>
  <c r="S874" i="3"/>
  <c r="R874" i="3"/>
  <c r="Q874" i="3"/>
  <c r="P874" i="3"/>
  <c r="J874" i="3"/>
  <c r="H874" i="3"/>
  <c r="C874" i="3"/>
  <c r="AC873" i="3"/>
  <c r="AB873" i="3"/>
  <c r="AA873" i="3"/>
  <c r="W873" i="3"/>
  <c r="V873" i="3"/>
  <c r="U873" i="3"/>
  <c r="T873" i="3"/>
  <c r="S873" i="3"/>
  <c r="R873" i="3"/>
  <c r="Q873" i="3"/>
  <c r="P873" i="3"/>
  <c r="J873" i="3"/>
  <c r="H873" i="3"/>
  <c r="C873" i="3"/>
  <c r="AC872" i="3"/>
  <c r="AB872" i="3"/>
  <c r="AA872" i="3"/>
  <c r="W872" i="3"/>
  <c r="V872" i="3"/>
  <c r="U872" i="3"/>
  <c r="T872" i="3"/>
  <c r="S872" i="3"/>
  <c r="R872" i="3"/>
  <c r="Q872" i="3"/>
  <c r="P872" i="3"/>
  <c r="J872" i="3"/>
  <c r="H872" i="3"/>
  <c r="C872" i="3"/>
  <c r="AC871" i="3"/>
  <c r="AB871" i="3"/>
  <c r="AA871" i="3"/>
  <c r="W871" i="3"/>
  <c r="V871" i="3"/>
  <c r="U871" i="3"/>
  <c r="T871" i="3"/>
  <c r="S871" i="3"/>
  <c r="R871" i="3"/>
  <c r="Q871" i="3"/>
  <c r="P871" i="3"/>
  <c r="J871" i="3"/>
  <c r="H871" i="3"/>
  <c r="C871" i="3"/>
  <c r="AC870" i="3"/>
  <c r="AB870" i="3"/>
  <c r="AA870" i="3"/>
  <c r="W870" i="3"/>
  <c r="V870" i="3"/>
  <c r="U870" i="3"/>
  <c r="T870" i="3"/>
  <c r="S870" i="3"/>
  <c r="R870" i="3"/>
  <c r="Q870" i="3"/>
  <c r="P870" i="3"/>
  <c r="J870" i="3"/>
  <c r="H870" i="3"/>
  <c r="C870" i="3"/>
  <c r="AC869" i="3"/>
  <c r="AB869" i="3"/>
  <c r="AA869" i="3"/>
  <c r="W869" i="3"/>
  <c r="V869" i="3"/>
  <c r="U869" i="3"/>
  <c r="T869" i="3"/>
  <c r="S869" i="3"/>
  <c r="R869" i="3"/>
  <c r="Q869" i="3"/>
  <c r="P869" i="3"/>
  <c r="J869" i="3"/>
  <c r="H869" i="3"/>
  <c r="C869" i="3"/>
  <c r="AC868" i="3"/>
  <c r="AB868" i="3"/>
  <c r="AA868" i="3"/>
  <c r="W868" i="3"/>
  <c r="V868" i="3"/>
  <c r="U868" i="3"/>
  <c r="T868" i="3"/>
  <c r="S868" i="3"/>
  <c r="R868" i="3"/>
  <c r="Q868" i="3"/>
  <c r="P868" i="3"/>
  <c r="J868" i="3"/>
  <c r="H868" i="3"/>
  <c r="C868" i="3"/>
  <c r="AC867" i="3"/>
  <c r="AB867" i="3"/>
  <c r="AA867" i="3"/>
  <c r="W867" i="3"/>
  <c r="V867" i="3"/>
  <c r="U867" i="3"/>
  <c r="T867" i="3"/>
  <c r="S867" i="3"/>
  <c r="R867" i="3"/>
  <c r="Q867" i="3"/>
  <c r="P867" i="3"/>
  <c r="J867" i="3"/>
  <c r="H867" i="3"/>
  <c r="C867" i="3"/>
  <c r="AC866" i="3"/>
  <c r="AB866" i="3"/>
  <c r="AA866" i="3"/>
  <c r="W866" i="3"/>
  <c r="V866" i="3"/>
  <c r="U866" i="3"/>
  <c r="T866" i="3"/>
  <c r="S866" i="3"/>
  <c r="R866" i="3"/>
  <c r="Q866" i="3"/>
  <c r="P866" i="3"/>
  <c r="J866" i="3"/>
  <c r="H866" i="3"/>
  <c r="C866" i="3"/>
  <c r="AC865" i="3"/>
  <c r="AB865" i="3"/>
  <c r="AA865" i="3"/>
  <c r="W865" i="3"/>
  <c r="V865" i="3"/>
  <c r="U865" i="3"/>
  <c r="T865" i="3"/>
  <c r="S865" i="3"/>
  <c r="R865" i="3"/>
  <c r="Q865" i="3"/>
  <c r="P865" i="3"/>
  <c r="J865" i="3"/>
  <c r="H865" i="3"/>
  <c r="C865" i="3"/>
  <c r="AC864" i="3"/>
  <c r="AB864" i="3"/>
  <c r="AA864" i="3"/>
  <c r="W864" i="3"/>
  <c r="V864" i="3"/>
  <c r="U864" i="3"/>
  <c r="T864" i="3"/>
  <c r="S864" i="3"/>
  <c r="R864" i="3"/>
  <c r="Q864" i="3"/>
  <c r="P864" i="3"/>
  <c r="J864" i="3"/>
  <c r="H864" i="3"/>
  <c r="C864" i="3"/>
  <c r="AC863" i="3"/>
  <c r="AB863" i="3"/>
  <c r="AA863" i="3"/>
  <c r="W863" i="3"/>
  <c r="V863" i="3"/>
  <c r="U863" i="3"/>
  <c r="T863" i="3"/>
  <c r="S863" i="3"/>
  <c r="R863" i="3"/>
  <c r="Q863" i="3"/>
  <c r="P863" i="3"/>
  <c r="J863" i="3"/>
  <c r="H863" i="3"/>
  <c r="C863" i="3"/>
  <c r="AC862" i="3"/>
  <c r="AB862" i="3"/>
  <c r="AA862" i="3"/>
  <c r="W862" i="3"/>
  <c r="V862" i="3"/>
  <c r="U862" i="3"/>
  <c r="T862" i="3"/>
  <c r="S862" i="3"/>
  <c r="R862" i="3"/>
  <c r="Q862" i="3"/>
  <c r="P862" i="3"/>
  <c r="J862" i="3"/>
  <c r="H862" i="3"/>
  <c r="C862" i="3"/>
  <c r="AC861" i="3"/>
  <c r="AB861" i="3"/>
  <c r="AA861" i="3"/>
  <c r="W861" i="3"/>
  <c r="V861" i="3"/>
  <c r="U861" i="3"/>
  <c r="T861" i="3"/>
  <c r="S861" i="3"/>
  <c r="R861" i="3"/>
  <c r="Q861" i="3"/>
  <c r="P861" i="3"/>
  <c r="J861" i="3"/>
  <c r="H861" i="3"/>
  <c r="C861" i="3"/>
  <c r="AC860" i="3"/>
  <c r="AB860" i="3"/>
  <c r="AA860" i="3"/>
  <c r="W860" i="3"/>
  <c r="V860" i="3"/>
  <c r="U860" i="3"/>
  <c r="T860" i="3"/>
  <c r="S860" i="3"/>
  <c r="R860" i="3"/>
  <c r="Q860" i="3"/>
  <c r="P860" i="3"/>
  <c r="J860" i="3"/>
  <c r="H860" i="3"/>
  <c r="C860" i="3"/>
  <c r="AC859" i="3"/>
  <c r="AB859" i="3"/>
  <c r="AA859" i="3"/>
  <c r="W859" i="3"/>
  <c r="V859" i="3"/>
  <c r="U859" i="3"/>
  <c r="T859" i="3"/>
  <c r="S859" i="3"/>
  <c r="R859" i="3"/>
  <c r="Q859" i="3"/>
  <c r="P859" i="3"/>
  <c r="J859" i="3"/>
  <c r="H859" i="3"/>
  <c r="C859" i="3"/>
  <c r="AC858" i="3"/>
  <c r="AB858" i="3"/>
  <c r="AA858" i="3"/>
  <c r="W858" i="3"/>
  <c r="V858" i="3"/>
  <c r="U858" i="3"/>
  <c r="T858" i="3"/>
  <c r="S858" i="3"/>
  <c r="R858" i="3"/>
  <c r="Q858" i="3"/>
  <c r="P858" i="3"/>
  <c r="J858" i="3"/>
  <c r="H858" i="3"/>
  <c r="C858" i="3"/>
  <c r="AC857" i="3"/>
  <c r="AB857" i="3"/>
  <c r="AA857" i="3"/>
  <c r="W857" i="3"/>
  <c r="V857" i="3"/>
  <c r="U857" i="3"/>
  <c r="T857" i="3"/>
  <c r="S857" i="3"/>
  <c r="R857" i="3"/>
  <c r="Q857" i="3"/>
  <c r="P857" i="3"/>
  <c r="J857" i="3"/>
  <c r="H857" i="3"/>
  <c r="C857" i="3"/>
  <c r="AC856" i="3"/>
  <c r="AB856" i="3"/>
  <c r="AA856" i="3"/>
  <c r="W856" i="3"/>
  <c r="V856" i="3"/>
  <c r="U856" i="3"/>
  <c r="T856" i="3"/>
  <c r="S856" i="3"/>
  <c r="R856" i="3"/>
  <c r="Q856" i="3"/>
  <c r="P856" i="3"/>
  <c r="J856" i="3"/>
  <c r="H856" i="3"/>
  <c r="C856" i="3"/>
  <c r="AC855" i="3"/>
  <c r="AB855" i="3"/>
  <c r="AA855" i="3"/>
  <c r="W855" i="3"/>
  <c r="V855" i="3"/>
  <c r="U855" i="3"/>
  <c r="T855" i="3"/>
  <c r="S855" i="3"/>
  <c r="R855" i="3"/>
  <c r="Q855" i="3"/>
  <c r="P855" i="3"/>
  <c r="J855" i="3"/>
  <c r="H855" i="3"/>
  <c r="C855" i="3"/>
  <c r="AC854" i="3"/>
  <c r="AB854" i="3"/>
  <c r="AA854" i="3"/>
  <c r="W854" i="3"/>
  <c r="V854" i="3"/>
  <c r="U854" i="3"/>
  <c r="T854" i="3"/>
  <c r="S854" i="3"/>
  <c r="R854" i="3"/>
  <c r="Q854" i="3"/>
  <c r="P854" i="3"/>
  <c r="J854" i="3"/>
  <c r="H854" i="3"/>
  <c r="C854" i="3"/>
  <c r="AC853" i="3"/>
  <c r="AB853" i="3"/>
  <c r="AA853" i="3"/>
  <c r="W853" i="3"/>
  <c r="V853" i="3"/>
  <c r="U853" i="3"/>
  <c r="T853" i="3"/>
  <c r="S853" i="3"/>
  <c r="R853" i="3"/>
  <c r="Q853" i="3"/>
  <c r="P853" i="3"/>
  <c r="J853" i="3"/>
  <c r="H853" i="3"/>
  <c r="C853" i="3"/>
  <c r="AC852" i="3"/>
  <c r="AB852" i="3"/>
  <c r="AA852" i="3"/>
  <c r="W852" i="3"/>
  <c r="V852" i="3"/>
  <c r="U852" i="3"/>
  <c r="T852" i="3"/>
  <c r="S852" i="3"/>
  <c r="R852" i="3"/>
  <c r="Q852" i="3"/>
  <c r="P852" i="3"/>
  <c r="J852" i="3"/>
  <c r="H852" i="3"/>
  <c r="C852" i="3"/>
  <c r="AC851" i="3"/>
  <c r="AB851" i="3"/>
  <c r="AA851" i="3"/>
  <c r="W851" i="3"/>
  <c r="V851" i="3"/>
  <c r="U851" i="3"/>
  <c r="T851" i="3"/>
  <c r="S851" i="3"/>
  <c r="R851" i="3"/>
  <c r="Q851" i="3"/>
  <c r="P851" i="3"/>
  <c r="J851" i="3"/>
  <c r="H851" i="3"/>
  <c r="C851" i="3"/>
  <c r="AC850" i="3"/>
  <c r="AB850" i="3"/>
  <c r="AA850" i="3"/>
  <c r="W850" i="3"/>
  <c r="V850" i="3"/>
  <c r="U850" i="3"/>
  <c r="T850" i="3"/>
  <c r="S850" i="3"/>
  <c r="R850" i="3"/>
  <c r="Q850" i="3"/>
  <c r="P850" i="3"/>
  <c r="J850" i="3"/>
  <c r="H850" i="3"/>
  <c r="C850" i="3"/>
  <c r="AC849" i="3"/>
  <c r="AB849" i="3"/>
  <c r="AA849" i="3"/>
  <c r="W849" i="3"/>
  <c r="V849" i="3"/>
  <c r="U849" i="3"/>
  <c r="T849" i="3"/>
  <c r="S849" i="3"/>
  <c r="R849" i="3"/>
  <c r="Q849" i="3"/>
  <c r="P849" i="3"/>
  <c r="J849" i="3"/>
  <c r="H849" i="3"/>
  <c r="C849" i="3"/>
  <c r="AC848" i="3"/>
  <c r="AB848" i="3"/>
  <c r="AA848" i="3"/>
  <c r="W848" i="3"/>
  <c r="V848" i="3"/>
  <c r="U848" i="3"/>
  <c r="T848" i="3"/>
  <c r="S848" i="3"/>
  <c r="R848" i="3"/>
  <c r="Q848" i="3"/>
  <c r="P848" i="3"/>
  <c r="J848" i="3"/>
  <c r="H848" i="3"/>
  <c r="C848" i="3"/>
  <c r="AC847" i="3"/>
  <c r="AB847" i="3"/>
  <c r="AA847" i="3"/>
  <c r="W847" i="3"/>
  <c r="V847" i="3"/>
  <c r="U847" i="3"/>
  <c r="T847" i="3"/>
  <c r="S847" i="3"/>
  <c r="R847" i="3"/>
  <c r="Q847" i="3"/>
  <c r="P847" i="3"/>
  <c r="J847" i="3"/>
  <c r="H847" i="3"/>
  <c r="C847" i="3"/>
  <c r="AC846" i="3"/>
  <c r="AB846" i="3"/>
  <c r="AA846" i="3"/>
  <c r="W846" i="3"/>
  <c r="V846" i="3"/>
  <c r="U846" i="3"/>
  <c r="T846" i="3"/>
  <c r="S846" i="3"/>
  <c r="R846" i="3"/>
  <c r="Q846" i="3"/>
  <c r="P846" i="3"/>
  <c r="J846" i="3"/>
  <c r="H846" i="3"/>
  <c r="C846" i="3"/>
  <c r="AC845" i="3"/>
  <c r="AB845" i="3"/>
  <c r="AA845" i="3"/>
  <c r="W845" i="3"/>
  <c r="V845" i="3"/>
  <c r="U845" i="3"/>
  <c r="T845" i="3"/>
  <c r="S845" i="3"/>
  <c r="R845" i="3"/>
  <c r="Q845" i="3"/>
  <c r="P845" i="3"/>
  <c r="J845" i="3"/>
  <c r="H845" i="3"/>
  <c r="C845" i="3"/>
  <c r="AC844" i="3"/>
  <c r="AB844" i="3"/>
  <c r="AA844" i="3"/>
  <c r="W844" i="3"/>
  <c r="V844" i="3"/>
  <c r="U844" i="3"/>
  <c r="T844" i="3"/>
  <c r="S844" i="3"/>
  <c r="R844" i="3"/>
  <c r="Q844" i="3"/>
  <c r="P844" i="3"/>
  <c r="J844" i="3"/>
  <c r="H844" i="3"/>
  <c r="C844" i="3"/>
  <c r="AC843" i="3"/>
  <c r="AB843" i="3"/>
  <c r="AA843" i="3"/>
  <c r="W843" i="3"/>
  <c r="V843" i="3"/>
  <c r="U843" i="3"/>
  <c r="T843" i="3"/>
  <c r="S843" i="3"/>
  <c r="R843" i="3"/>
  <c r="Q843" i="3"/>
  <c r="P843" i="3"/>
  <c r="J843" i="3"/>
  <c r="H843" i="3"/>
  <c r="C843" i="3"/>
  <c r="AC842" i="3"/>
  <c r="AB842" i="3"/>
  <c r="AA842" i="3"/>
  <c r="W842" i="3"/>
  <c r="V842" i="3"/>
  <c r="U842" i="3"/>
  <c r="T842" i="3"/>
  <c r="S842" i="3"/>
  <c r="R842" i="3"/>
  <c r="Q842" i="3"/>
  <c r="P842" i="3"/>
  <c r="J842" i="3"/>
  <c r="H842" i="3"/>
  <c r="C842" i="3"/>
  <c r="AC841" i="3"/>
  <c r="AB841" i="3"/>
  <c r="AA841" i="3"/>
  <c r="W841" i="3"/>
  <c r="V841" i="3"/>
  <c r="U841" i="3"/>
  <c r="T841" i="3"/>
  <c r="S841" i="3"/>
  <c r="R841" i="3"/>
  <c r="Q841" i="3"/>
  <c r="P841" i="3"/>
  <c r="J841" i="3"/>
  <c r="H841" i="3"/>
  <c r="C841" i="3"/>
  <c r="AC840" i="3"/>
  <c r="AB840" i="3"/>
  <c r="AA840" i="3"/>
  <c r="W840" i="3"/>
  <c r="V840" i="3"/>
  <c r="U840" i="3"/>
  <c r="T840" i="3"/>
  <c r="S840" i="3"/>
  <c r="R840" i="3"/>
  <c r="Q840" i="3"/>
  <c r="P840" i="3"/>
  <c r="J840" i="3"/>
  <c r="H840" i="3"/>
  <c r="C840" i="3"/>
  <c r="AC839" i="3"/>
  <c r="AB839" i="3"/>
  <c r="AA839" i="3"/>
  <c r="W839" i="3"/>
  <c r="V839" i="3"/>
  <c r="U839" i="3"/>
  <c r="T839" i="3"/>
  <c r="S839" i="3"/>
  <c r="R839" i="3"/>
  <c r="Q839" i="3"/>
  <c r="P839" i="3"/>
  <c r="J839" i="3"/>
  <c r="H839" i="3"/>
  <c r="C839" i="3"/>
  <c r="AC838" i="3"/>
  <c r="AB838" i="3"/>
  <c r="AA838" i="3"/>
  <c r="W838" i="3"/>
  <c r="V838" i="3"/>
  <c r="U838" i="3"/>
  <c r="T838" i="3"/>
  <c r="S838" i="3"/>
  <c r="R838" i="3"/>
  <c r="Q838" i="3"/>
  <c r="P838" i="3"/>
  <c r="J838" i="3"/>
  <c r="H838" i="3"/>
  <c r="C838" i="3"/>
  <c r="AC837" i="3"/>
  <c r="AB837" i="3"/>
  <c r="AA837" i="3"/>
  <c r="W837" i="3"/>
  <c r="V837" i="3"/>
  <c r="U837" i="3"/>
  <c r="T837" i="3"/>
  <c r="S837" i="3"/>
  <c r="R837" i="3"/>
  <c r="Q837" i="3"/>
  <c r="P837" i="3"/>
  <c r="J837" i="3"/>
  <c r="H837" i="3"/>
  <c r="C837" i="3"/>
  <c r="AC836" i="3"/>
  <c r="AB836" i="3"/>
  <c r="AA836" i="3"/>
  <c r="W836" i="3"/>
  <c r="V836" i="3"/>
  <c r="U836" i="3"/>
  <c r="T836" i="3"/>
  <c r="S836" i="3"/>
  <c r="R836" i="3"/>
  <c r="Q836" i="3"/>
  <c r="P836" i="3"/>
  <c r="J836" i="3"/>
  <c r="H836" i="3"/>
  <c r="C836" i="3"/>
  <c r="AC835" i="3"/>
  <c r="AB835" i="3"/>
  <c r="AA835" i="3"/>
  <c r="W835" i="3"/>
  <c r="V835" i="3"/>
  <c r="U835" i="3"/>
  <c r="T835" i="3"/>
  <c r="S835" i="3"/>
  <c r="R835" i="3"/>
  <c r="Q835" i="3"/>
  <c r="P835" i="3"/>
  <c r="J835" i="3"/>
  <c r="H835" i="3"/>
  <c r="C835" i="3"/>
  <c r="AC834" i="3"/>
  <c r="AB834" i="3"/>
  <c r="AA834" i="3"/>
  <c r="W834" i="3"/>
  <c r="V834" i="3"/>
  <c r="U834" i="3"/>
  <c r="T834" i="3"/>
  <c r="S834" i="3"/>
  <c r="R834" i="3"/>
  <c r="Q834" i="3"/>
  <c r="P834" i="3"/>
  <c r="J834" i="3"/>
  <c r="H834" i="3"/>
  <c r="C834" i="3"/>
  <c r="AC833" i="3"/>
  <c r="AB833" i="3"/>
  <c r="AA833" i="3"/>
  <c r="W833" i="3"/>
  <c r="V833" i="3"/>
  <c r="U833" i="3"/>
  <c r="T833" i="3"/>
  <c r="S833" i="3"/>
  <c r="R833" i="3"/>
  <c r="Q833" i="3"/>
  <c r="P833" i="3"/>
  <c r="J833" i="3"/>
  <c r="H833" i="3"/>
  <c r="C833" i="3"/>
  <c r="AC832" i="3"/>
  <c r="AB832" i="3"/>
  <c r="AA832" i="3"/>
  <c r="W832" i="3"/>
  <c r="V832" i="3"/>
  <c r="U832" i="3"/>
  <c r="T832" i="3"/>
  <c r="S832" i="3"/>
  <c r="R832" i="3"/>
  <c r="Q832" i="3"/>
  <c r="P832" i="3"/>
  <c r="J832" i="3"/>
  <c r="H832" i="3"/>
  <c r="C832" i="3"/>
  <c r="AC831" i="3"/>
  <c r="AB831" i="3"/>
  <c r="AA831" i="3"/>
  <c r="W831" i="3"/>
  <c r="V831" i="3"/>
  <c r="U831" i="3"/>
  <c r="T831" i="3"/>
  <c r="S831" i="3"/>
  <c r="R831" i="3"/>
  <c r="Q831" i="3"/>
  <c r="P831" i="3"/>
  <c r="J831" i="3"/>
  <c r="H831" i="3"/>
  <c r="C831" i="3"/>
  <c r="AC830" i="3"/>
  <c r="AB830" i="3"/>
  <c r="AA830" i="3"/>
  <c r="W830" i="3"/>
  <c r="V830" i="3"/>
  <c r="U830" i="3"/>
  <c r="T830" i="3"/>
  <c r="S830" i="3"/>
  <c r="R830" i="3"/>
  <c r="Q830" i="3"/>
  <c r="P830" i="3"/>
  <c r="J830" i="3"/>
  <c r="H830" i="3"/>
  <c r="C830" i="3"/>
  <c r="AC829" i="3"/>
  <c r="AB829" i="3"/>
  <c r="AA829" i="3"/>
  <c r="W829" i="3"/>
  <c r="V829" i="3"/>
  <c r="U829" i="3"/>
  <c r="T829" i="3"/>
  <c r="S829" i="3"/>
  <c r="R829" i="3"/>
  <c r="Q829" i="3"/>
  <c r="P829" i="3"/>
  <c r="J829" i="3"/>
  <c r="H829" i="3"/>
  <c r="C829" i="3"/>
  <c r="AC828" i="3"/>
  <c r="AB828" i="3"/>
  <c r="AA828" i="3"/>
  <c r="W828" i="3"/>
  <c r="V828" i="3"/>
  <c r="U828" i="3"/>
  <c r="T828" i="3"/>
  <c r="S828" i="3"/>
  <c r="R828" i="3"/>
  <c r="Q828" i="3"/>
  <c r="P828" i="3"/>
  <c r="J828" i="3"/>
  <c r="H828" i="3"/>
  <c r="C828" i="3"/>
  <c r="AC827" i="3"/>
  <c r="AB827" i="3"/>
  <c r="AA827" i="3"/>
  <c r="W827" i="3"/>
  <c r="V827" i="3"/>
  <c r="U827" i="3"/>
  <c r="T827" i="3"/>
  <c r="S827" i="3"/>
  <c r="R827" i="3"/>
  <c r="Q827" i="3"/>
  <c r="P827" i="3"/>
  <c r="J827" i="3"/>
  <c r="H827" i="3"/>
  <c r="C827" i="3"/>
  <c r="AC826" i="3"/>
  <c r="AB826" i="3"/>
  <c r="AA826" i="3"/>
  <c r="W826" i="3"/>
  <c r="V826" i="3"/>
  <c r="U826" i="3"/>
  <c r="T826" i="3"/>
  <c r="S826" i="3"/>
  <c r="R826" i="3"/>
  <c r="Q826" i="3"/>
  <c r="P826" i="3"/>
  <c r="J826" i="3"/>
  <c r="H826" i="3"/>
  <c r="C826" i="3"/>
  <c r="AC825" i="3"/>
  <c r="AB825" i="3"/>
  <c r="AA825" i="3"/>
  <c r="W825" i="3"/>
  <c r="V825" i="3"/>
  <c r="U825" i="3"/>
  <c r="T825" i="3"/>
  <c r="S825" i="3"/>
  <c r="R825" i="3"/>
  <c r="Q825" i="3"/>
  <c r="P825" i="3"/>
  <c r="J825" i="3"/>
  <c r="H825" i="3"/>
  <c r="C825" i="3"/>
  <c r="AC824" i="3"/>
  <c r="AB824" i="3"/>
  <c r="AA824" i="3"/>
  <c r="W824" i="3"/>
  <c r="V824" i="3"/>
  <c r="U824" i="3"/>
  <c r="T824" i="3"/>
  <c r="S824" i="3"/>
  <c r="R824" i="3"/>
  <c r="Q824" i="3"/>
  <c r="P824" i="3"/>
  <c r="J824" i="3"/>
  <c r="H824" i="3"/>
  <c r="C824" i="3"/>
  <c r="AC823" i="3"/>
  <c r="AB823" i="3"/>
  <c r="AA823" i="3"/>
  <c r="W823" i="3"/>
  <c r="V823" i="3"/>
  <c r="U823" i="3"/>
  <c r="T823" i="3"/>
  <c r="S823" i="3"/>
  <c r="R823" i="3"/>
  <c r="Q823" i="3"/>
  <c r="P823" i="3"/>
  <c r="J823" i="3"/>
  <c r="H823" i="3"/>
  <c r="C823" i="3"/>
  <c r="AC822" i="3"/>
  <c r="AB822" i="3"/>
  <c r="AA822" i="3"/>
  <c r="W822" i="3"/>
  <c r="V822" i="3"/>
  <c r="U822" i="3"/>
  <c r="T822" i="3"/>
  <c r="S822" i="3"/>
  <c r="R822" i="3"/>
  <c r="Q822" i="3"/>
  <c r="P822" i="3"/>
  <c r="J822" i="3"/>
  <c r="H822" i="3"/>
  <c r="C822" i="3"/>
  <c r="AC821" i="3"/>
  <c r="AB821" i="3"/>
  <c r="AA821" i="3"/>
  <c r="W821" i="3"/>
  <c r="V821" i="3"/>
  <c r="U821" i="3"/>
  <c r="T821" i="3"/>
  <c r="S821" i="3"/>
  <c r="R821" i="3"/>
  <c r="Q821" i="3"/>
  <c r="P821" i="3"/>
  <c r="J821" i="3"/>
  <c r="H821" i="3"/>
  <c r="C821" i="3"/>
  <c r="AC820" i="3"/>
  <c r="AB820" i="3"/>
  <c r="AA820" i="3"/>
  <c r="W820" i="3"/>
  <c r="V820" i="3"/>
  <c r="U820" i="3"/>
  <c r="T820" i="3"/>
  <c r="S820" i="3"/>
  <c r="R820" i="3"/>
  <c r="Q820" i="3"/>
  <c r="P820" i="3"/>
  <c r="J820" i="3"/>
  <c r="H820" i="3"/>
  <c r="C820" i="3"/>
  <c r="AC819" i="3"/>
  <c r="AB819" i="3"/>
  <c r="AA819" i="3"/>
  <c r="W819" i="3"/>
  <c r="V819" i="3"/>
  <c r="U819" i="3"/>
  <c r="T819" i="3"/>
  <c r="S819" i="3"/>
  <c r="R819" i="3"/>
  <c r="Q819" i="3"/>
  <c r="P819" i="3"/>
  <c r="J819" i="3"/>
  <c r="H819" i="3"/>
  <c r="C819" i="3"/>
  <c r="AC818" i="3"/>
  <c r="AB818" i="3"/>
  <c r="AA818" i="3"/>
  <c r="W818" i="3"/>
  <c r="V818" i="3"/>
  <c r="U818" i="3"/>
  <c r="T818" i="3"/>
  <c r="S818" i="3"/>
  <c r="R818" i="3"/>
  <c r="Q818" i="3"/>
  <c r="P818" i="3"/>
  <c r="J818" i="3"/>
  <c r="H818" i="3"/>
  <c r="C818" i="3"/>
  <c r="AC817" i="3"/>
  <c r="AB817" i="3"/>
  <c r="AA817" i="3"/>
  <c r="W817" i="3"/>
  <c r="V817" i="3"/>
  <c r="U817" i="3"/>
  <c r="T817" i="3"/>
  <c r="S817" i="3"/>
  <c r="R817" i="3"/>
  <c r="Q817" i="3"/>
  <c r="P817" i="3"/>
  <c r="J817" i="3"/>
  <c r="H817" i="3"/>
  <c r="C817" i="3"/>
  <c r="AC816" i="3"/>
  <c r="AB816" i="3"/>
  <c r="AA816" i="3"/>
  <c r="W816" i="3"/>
  <c r="V816" i="3"/>
  <c r="U816" i="3"/>
  <c r="T816" i="3"/>
  <c r="S816" i="3"/>
  <c r="R816" i="3"/>
  <c r="Q816" i="3"/>
  <c r="P816" i="3"/>
  <c r="J816" i="3"/>
  <c r="H816" i="3"/>
  <c r="C816" i="3"/>
  <c r="AC815" i="3"/>
  <c r="AB815" i="3"/>
  <c r="AA815" i="3"/>
  <c r="W815" i="3"/>
  <c r="V815" i="3"/>
  <c r="U815" i="3"/>
  <c r="T815" i="3"/>
  <c r="S815" i="3"/>
  <c r="R815" i="3"/>
  <c r="Q815" i="3"/>
  <c r="P815" i="3"/>
  <c r="J815" i="3"/>
  <c r="H815" i="3"/>
  <c r="C815" i="3"/>
  <c r="AC814" i="3"/>
  <c r="AB814" i="3"/>
  <c r="AA814" i="3"/>
  <c r="W814" i="3"/>
  <c r="V814" i="3"/>
  <c r="U814" i="3"/>
  <c r="T814" i="3"/>
  <c r="S814" i="3"/>
  <c r="R814" i="3"/>
  <c r="Q814" i="3"/>
  <c r="P814" i="3"/>
  <c r="J814" i="3"/>
  <c r="H814" i="3"/>
  <c r="C814" i="3"/>
  <c r="AC813" i="3"/>
  <c r="AB813" i="3"/>
  <c r="AA813" i="3"/>
  <c r="W813" i="3"/>
  <c r="V813" i="3"/>
  <c r="U813" i="3"/>
  <c r="T813" i="3"/>
  <c r="S813" i="3"/>
  <c r="R813" i="3"/>
  <c r="Q813" i="3"/>
  <c r="P813" i="3"/>
  <c r="J813" i="3"/>
  <c r="H813" i="3"/>
  <c r="C813" i="3"/>
  <c r="AC812" i="3"/>
  <c r="AB812" i="3"/>
  <c r="AA812" i="3"/>
  <c r="W812" i="3"/>
  <c r="V812" i="3"/>
  <c r="U812" i="3"/>
  <c r="T812" i="3"/>
  <c r="S812" i="3"/>
  <c r="R812" i="3"/>
  <c r="Q812" i="3"/>
  <c r="P812" i="3"/>
  <c r="J812" i="3"/>
  <c r="H812" i="3"/>
  <c r="C812" i="3"/>
  <c r="AC811" i="3"/>
  <c r="AB811" i="3"/>
  <c r="AA811" i="3"/>
  <c r="W811" i="3"/>
  <c r="V811" i="3"/>
  <c r="U811" i="3"/>
  <c r="T811" i="3"/>
  <c r="S811" i="3"/>
  <c r="R811" i="3"/>
  <c r="Q811" i="3"/>
  <c r="P811" i="3"/>
  <c r="J811" i="3"/>
  <c r="H811" i="3"/>
  <c r="C811" i="3"/>
  <c r="AC810" i="3"/>
  <c r="AB810" i="3"/>
  <c r="AA810" i="3"/>
  <c r="W810" i="3"/>
  <c r="V810" i="3"/>
  <c r="U810" i="3"/>
  <c r="T810" i="3"/>
  <c r="S810" i="3"/>
  <c r="R810" i="3"/>
  <c r="Q810" i="3"/>
  <c r="P810" i="3"/>
  <c r="J810" i="3"/>
  <c r="H810" i="3"/>
  <c r="C810" i="3"/>
  <c r="AC809" i="3"/>
  <c r="AB809" i="3"/>
  <c r="AA809" i="3"/>
  <c r="W809" i="3"/>
  <c r="V809" i="3"/>
  <c r="U809" i="3"/>
  <c r="T809" i="3"/>
  <c r="S809" i="3"/>
  <c r="R809" i="3"/>
  <c r="Q809" i="3"/>
  <c r="P809" i="3"/>
  <c r="J809" i="3"/>
  <c r="H809" i="3"/>
  <c r="C809" i="3"/>
  <c r="AC808" i="3"/>
  <c r="AB808" i="3"/>
  <c r="AA808" i="3"/>
  <c r="W808" i="3"/>
  <c r="V808" i="3"/>
  <c r="U808" i="3"/>
  <c r="T808" i="3"/>
  <c r="S808" i="3"/>
  <c r="R808" i="3"/>
  <c r="Q808" i="3"/>
  <c r="P808" i="3"/>
  <c r="J808" i="3"/>
  <c r="H808" i="3"/>
  <c r="C808" i="3"/>
  <c r="AC807" i="3"/>
  <c r="AB807" i="3"/>
  <c r="AA807" i="3"/>
  <c r="W807" i="3"/>
  <c r="V807" i="3"/>
  <c r="U807" i="3"/>
  <c r="T807" i="3"/>
  <c r="S807" i="3"/>
  <c r="R807" i="3"/>
  <c r="Q807" i="3"/>
  <c r="P807" i="3"/>
  <c r="J807" i="3"/>
  <c r="H807" i="3"/>
  <c r="C807" i="3"/>
  <c r="AC806" i="3"/>
  <c r="AB806" i="3"/>
  <c r="AA806" i="3"/>
  <c r="W806" i="3"/>
  <c r="V806" i="3"/>
  <c r="U806" i="3"/>
  <c r="T806" i="3"/>
  <c r="S806" i="3"/>
  <c r="R806" i="3"/>
  <c r="Q806" i="3"/>
  <c r="P806" i="3"/>
  <c r="J806" i="3"/>
  <c r="H806" i="3"/>
  <c r="C806" i="3"/>
  <c r="AC805" i="3"/>
  <c r="AB805" i="3"/>
  <c r="AA805" i="3"/>
  <c r="W805" i="3"/>
  <c r="V805" i="3"/>
  <c r="U805" i="3"/>
  <c r="T805" i="3"/>
  <c r="S805" i="3"/>
  <c r="R805" i="3"/>
  <c r="Q805" i="3"/>
  <c r="P805" i="3"/>
  <c r="J805" i="3"/>
  <c r="H805" i="3"/>
  <c r="C805" i="3"/>
  <c r="AC804" i="3"/>
  <c r="AB804" i="3"/>
  <c r="AA804" i="3"/>
  <c r="W804" i="3"/>
  <c r="V804" i="3"/>
  <c r="U804" i="3"/>
  <c r="T804" i="3"/>
  <c r="S804" i="3"/>
  <c r="R804" i="3"/>
  <c r="Q804" i="3"/>
  <c r="P804" i="3"/>
  <c r="J804" i="3"/>
  <c r="H804" i="3"/>
  <c r="C804" i="3"/>
  <c r="AC803" i="3"/>
  <c r="AB803" i="3"/>
  <c r="AA803" i="3"/>
  <c r="W803" i="3"/>
  <c r="V803" i="3"/>
  <c r="U803" i="3"/>
  <c r="T803" i="3"/>
  <c r="S803" i="3"/>
  <c r="R803" i="3"/>
  <c r="Q803" i="3"/>
  <c r="P803" i="3"/>
  <c r="J803" i="3"/>
  <c r="H803" i="3"/>
  <c r="C803" i="3"/>
  <c r="AC802" i="3"/>
  <c r="AB802" i="3"/>
  <c r="AA802" i="3"/>
  <c r="W802" i="3"/>
  <c r="V802" i="3"/>
  <c r="U802" i="3"/>
  <c r="T802" i="3"/>
  <c r="S802" i="3"/>
  <c r="R802" i="3"/>
  <c r="Q802" i="3"/>
  <c r="P802" i="3"/>
  <c r="J802" i="3"/>
  <c r="H802" i="3"/>
  <c r="C802" i="3"/>
  <c r="AC801" i="3"/>
  <c r="AB801" i="3"/>
  <c r="AA801" i="3"/>
  <c r="W801" i="3"/>
  <c r="V801" i="3"/>
  <c r="U801" i="3"/>
  <c r="T801" i="3"/>
  <c r="S801" i="3"/>
  <c r="R801" i="3"/>
  <c r="Q801" i="3"/>
  <c r="P801" i="3"/>
  <c r="J801" i="3"/>
  <c r="H801" i="3"/>
  <c r="C801" i="3"/>
  <c r="AC800" i="3"/>
  <c r="AB800" i="3"/>
  <c r="AA800" i="3"/>
  <c r="W800" i="3"/>
  <c r="V800" i="3"/>
  <c r="U800" i="3"/>
  <c r="T800" i="3"/>
  <c r="S800" i="3"/>
  <c r="R800" i="3"/>
  <c r="Q800" i="3"/>
  <c r="P800" i="3"/>
  <c r="J800" i="3"/>
  <c r="H800" i="3"/>
  <c r="C800" i="3"/>
  <c r="AC799" i="3"/>
  <c r="AB799" i="3"/>
  <c r="AA799" i="3"/>
  <c r="W799" i="3"/>
  <c r="V799" i="3"/>
  <c r="U799" i="3"/>
  <c r="T799" i="3"/>
  <c r="S799" i="3"/>
  <c r="R799" i="3"/>
  <c r="Q799" i="3"/>
  <c r="P799" i="3"/>
  <c r="J799" i="3"/>
  <c r="H799" i="3"/>
  <c r="C799" i="3"/>
  <c r="AC798" i="3"/>
  <c r="AB798" i="3"/>
  <c r="AA798" i="3"/>
  <c r="W798" i="3"/>
  <c r="V798" i="3"/>
  <c r="U798" i="3"/>
  <c r="T798" i="3"/>
  <c r="S798" i="3"/>
  <c r="R798" i="3"/>
  <c r="Q798" i="3"/>
  <c r="P798" i="3"/>
  <c r="J798" i="3"/>
  <c r="H798" i="3"/>
  <c r="C798" i="3"/>
  <c r="AC797" i="3"/>
  <c r="AB797" i="3"/>
  <c r="AA797" i="3"/>
  <c r="W797" i="3"/>
  <c r="V797" i="3"/>
  <c r="U797" i="3"/>
  <c r="T797" i="3"/>
  <c r="S797" i="3"/>
  <c r="R797" i="3"/>
  <c r="Q797" i="3"/>
  <c r="P797" i="3"/>
  <c r="J797" i="3"/>
  <c r="H797" i="3"/>
  <c r="C797" i="3"/>
  <c r="AC796" i="3"/>
  <c r="AB796" i="3"/>
  <c r="AA796" i="3"/>
  <c r="W796" i="3"/>
  <c r="V796" i="3"/>
  <c r="U796" i="3"/>
  <c r="T796" i="3"/>
  <c r="S796" i="3"/>
  <c r="R796" i="3"/>
  <c r="Q796" i="3"/>
  <c r="P796" i="3"/>
  <c r="J796" i="3"/>
  <c r="H796" i="3"/>
  <c r="C796" i="3"/>
  <c r="AC795" i="3"/>
  <c r="AB795" i="3"/>
  <c r="AA795" i="3"/>
  <c r="W795" i="3"/>
  <c r="V795" i="3"/>
  <c r="U795" i="3"/>
  <c r="T795" i="3"/>
  <c r="S795" i="3"/>
  <c r="R795" i="3"/>
  <c r="Q795" i="3"/>
  <c r="P795" i="3"/>
  <c r="J795" i="3"/>
  <c r="H795" i="3"/>
  <c r="C795" i="3"/>
  <c r="AC794" i="3"/>
  <c r="AB794" i="3"/>
  <c r="AA794" i="3"/>
  <c r="W794" i="3"/>
  <c r="V794" i="3"/>
  <c r="U794" i="3"/>
  <c r="T794" i="3"/>
  <c r="S794" i="3"/>
  <c r="R794" i="3"/>
  <c r="Q794" i="3"/>
  <c r="P794" i="3"/>
  <c r="J794" i="3"/>
  <c r="H794" i="3"/>
  <c r="C794" i="3"/>
  <c r="AC793" i="3"/>
  <c r="AB793" i="3"/>
  <c r="AA793" i="3"/>
  <c r="W793" i="3"/>
  <c r="V793" i="3"/>
  <c r="U793" i="3"/>
  <c r="T793" i="3"/>
  <c r="S793" i="3"/>
  <c r="R793" i="3"/>
  <c r="Q793" i="3"/>
  <c r="P793" i="3"/>
  <c r="J793" i="3"/>
  <c r="H793" i="3"/>
  <c r="C793" i="3"/>
  <c r="AC792" i="3"/>
  <c r="AB792" i="3"/>
  <c r="AA792" i="3"/>
  <c r="W792" i="3"/>
  <c r="V792" i="3"/>
  <c r="U792" i="3"/>
  <c r="T792" i="3"/>
  <c r="S792" i="3"/>
  <c r="R792" i="3"/>
  <c r="Q792" i="3"/>
  <c r="P792" i="3"/>
  <c r="J792" i="3"/>
  <c r="H792" i="3"/>
  <c r="C792" i="3"/>
  <c r="AC791" i="3"/>
  <c r="AB791" i="3"/>
  <c r="AA791" i="3"/>
  <c r="W791" i="3"/>
  <c r="V791" i="3"/>
  <c r="U791" i="3"/>
  <c r="T791" i="3"/>
  <c r="S791" i="3"/>
  <c r="R791" i="3"/>
  <c r="Q791" i="3"/>
  <c r="P791" i="3"/>
  <c r="J791" i="3"/>
  <c r="H791" i="3"/>
  <c r="C791" i="3"/>
  <c r="AC790" i="3"/>
  <c r="AB790" i="3"/>
  <c r="AA790" i="3"/>
  <c r="W790" i="3"/>
  <c r="V790" i="3"/>
  <c r="U790" i="3"/>
  <c r="T790" i="3"/>
  <c r="S790" i="3"/>
  <c r="R790" i="3"/>
  <c r="Q790" i="3"/>
  <c r="P790" i="3"/>
  <c r="J790" i="3"/>
  <c r="H790" i="3"/>
  <c r="C790" i="3"/>
  <c r="AC789" i="3"/>
  <c r="AB789" i="3"/>
  <c r="AA789" i="3"/>
  <c r="W789" i="3"/>
  <c r="V789" i="3"/>
  <c r="U789" i="3"/>
  <c r="T789" i="3"/>
  <c r="S789" i="3"/>
  <c r="R789" i="3"/>
  <c r="Q789" i="3"/>
  <c r="P789" i="3"/>
  <c r="J789" i="3"/>
  <c r="H789" i="3"/>
  <c r="C789" i="3"/>
  <c r="AC788" i="3"/>
  <c r="AB788" i="3"/>
  <c r="AA788" i="3"/>
  <c r="W788" i="3"/>
  <c r="V788" i="3"/>
  <c r="U788" i="3"/>
  <c r="T788" i="3"/>
  <c r="S788" i="3"/>
  <c r="R788" i="3"/>
  <c r="Q788" i="3"/>
  <c r="P788" i="3"/>
  <c r="J788" i="3"/>
  <c r="H788" i="3"/>
  <c r="C788" i="3"/>
  <c r="AC787" i="3"/>
  <c r="AB787" i="3"/>
  <c r="AA787" i="3"/>
  <c r="W787" i="3"/>
  <c r="V787" i="3"/>
  <c r="U787" i="3"/>
  <c r="T787" i="3"/>
  <c r="S787" i="3"/>
  <c r="R787" i="3"/>
  <c r="Q787" i="3"/>
  <c r="P787" i="3"/>
  <c r="J787" i="3"/>
  <c r="H787" i="3"/>
  <c r="C787" i="3"/>
  <c r="AC786" i="3"/>
  <c r="AB786" i="3"/>
  <c r="AA786" i="3"/>
  <c r="W786" i="3"/>
  <c r="V786" i="3"/>
  <c r="U786" i="3"/>
  <c r="T786" i="3"/>
  <c r="S786" i="3"/>
  <c r="R786" i="3"/>
  <c r="Q786" i="3"/>
  <c r="P786" i="3"/>
  <c r="J786" i="3"/>
  <c r="H786" i="3"/>
  <c r="C786" i="3"/>
  <c r="AC785" i="3"/>
  <c r="AB785" i="3"/>
  <c r="AA785" i="3"/>
  <c r="W785" i="3"/>
  <c r="V785" i="3"/>
  <c r="U785" i="3"/>
  <c r="T785" i="3"/>
  <c r="S785" i="3"/>
  <c r="R785" i="3"/>
  <c r="Q785" i="3"/>
  <c r="P785" i="3"/>
  <c r="J785" i="3"/>
  <c r="H785" i="3"/>
  <c r="C785" i="3"/>
  <c r="AC784" i="3"/>
  <c r="AB784" i="3"/>
  <c r="AA784" i="3"/>
  <c r="W784" i="3"/>
  <c r="V784" i="3"/>
  <c r="U784" i="3"/>
  <c r="T784" i="3"/>
  <c r="S784" i="3"/>
  <c r="R784" i="3"/>
  <c r="Q784" i="3"/>
  <c r="P784" i="3"/>
  <c r="J784" i="3"/>
  <c r="H784" i="3"/>
  <c r="C784" i="3"/>
  <c r="AC783" i="3"/>
  <c r="AB783" i="3"/>
  <c r="AA783" i="3"/>
  <c r="W783" i="3"/>
  <c r="V783" i="3"/>
  <c r="U783" i="3"/>
  <c r="T783" i="3"/>
  <c r="S783" i="3"/>
  <c r="R783" i="3"/>
  <c r="Q783" i="3"/>
  <c r="P783" i="3"/>
  <c r="J783" i="3"/>
  <c r="H783" i="3"/>
  <c r="C783" i="3"/>
  <c r="AC782" i="3"/>
  <c r="AB782" i="3"/>
  <c r="AA782" i="3"/>
  <c r="W782" i="3"/>
  <c r="V782" i="3"/>
  <c r="U782" i="3"/>
  <c r="T782" i="3"/>
  <c r="S782" i="3"/>
  <c r="R782" i="3"/>
  <c r="Q782" i="3"/>
  <c r="P782" i="3"/>
  <c r="J782" i="3"/>
  <c r="H782" i="3"/>
  <c r="C782" i="3"/>
  <c r="AC781" i="3"/>
  <c r="AB781" i="3"/>
  <c r="AA781" i="3"/>
  <c r="W781" i="3"/>
  <c r="V781" i="3"/>
  <c r="U781" i="3"/>
  <c r="T781" i="3"/>
  <c r="S781" i="3"/>
  <c r="R781" i="3"/>
  <c r="Q781" i="3"/>
  <c r="P781" i="3"/>
  <c r="J781" i="3"/>
  <c r="H781" i="3"/>
  <c r="C781" i="3"/>
  <c r="AC780" i="3"/>
  <c r="AB780" i="3"/>
  <c r="AA780" i="3"/>
  <c r="W780" i="3"/>
  <c r="V780" i="3"/>
  <c r="U780" i="3"/>
  <c r="T780" i="3"/>
  <c r="S780" i="3"/>
  <c r="R780" i="3"/>
  <c r="Q780" i="3"/>
  <c r="P780" i="3"/>
  <c r="J780" i="3"/>
  <c r="H780" i="3"/>
  <c r="C780" i="3"/>
  <c r="AC779" i="3"/>
  <c r="AB779" i="3"/>
  <c r="AA779" i="3"/>
  <c r="W779" i="3"/>
  <c r="V779" i="3"/>
  <c r="U779" i="3"/>
  <c r="T779" i="3"/>
  <c r="S779" i="3"/>
  <c r="R779" i="3"/>
  <c r="Q779" i="3"/>
  <c r="P779" i="3"/>
  <c r="J779" i="3"/>
  <c r="H779" i="3"/>
  <c r="C779" i="3"/>
  <c r="AC778" i="3"/>
  <c r="AB778" i="3"/>
  <c r="AA778" i="3"/>
  <c r="W778" i="3"/>
  <c r="V778" i="3"/>
  <c r="U778" i="3"/>
  <c r="T778" i="3"/>
  <c r="S778" i="3"/>
  <c r="R778" i="3"/>
  <c r="Q778" i="3"/>
  <c r="P778" i="3"/>
  <c r="J778" i="3"/>
  <c r="H778" i="3"/>
  <c r="C778" i="3"/>
  <c r="AC777" i="3"/>
  <c r="AB777" i="3"/>
  <c r="AA777" i="3"/>
  <c r="W777" i="3"/>
  <c r="V777" i="3"/>
  <c r="U777" i="3"/>
  <c r="T777" i="3"/>
  <c r="S777" i="3"/>
  <c r="R777" i="3"/>
  <c r="Q777" i="3"/>
  <c r="P777" i="3"/>
  <c r="J777" i="3"/>
  <c r="H777" i="3"/>
  <c r="C777" i="3"/>
  <c r="AC776" i="3"/>
  <c r="AB776" i="3"/>
  <c r="AA776" i="3"/>
  <c r="W776" i="3"/>
  <c r="V776" i="3"/>
  <c r="U776" i="3"/>
  <c r="T776" i="3"/>
  <c r="S776" i="3"/>
  <c r="R776" i="3"/>
  <c r="Q776" i="3"/>
  <c r="P776" i="3"/>
  <c r="J776" i="3"/>
  <c r="H776" i="3"/>
  <c r="C776" i="3"/>
  <c r="AC775" i="3"/>
  <c r="AB775" i="3"/>
  <c r="AA775" i="3"/>
  <c r="W775" i="3"/>
  <c r="V775" i="3"/>
  <c r="U775" i="3"/>
  <c r="T775" i="3"/>
  <c r="S775" i="3"/>
  <c r="R775" i="3"/>
  <c r="Q775" i="3"/>
  <c r="P775" i="3"/>
  <c r="J775" i="3"/>
  <c r="H775" i="3"/>
  <c r="C775" i="3"/>
  <c r="AC774" i="3"/>
  <c r="AB774" i="3"/>
  <c r="AA774" i="3"/>
  <c r="W774" i="3"/>
  <c r="V774" i="3"/>
  <c r="U774" i="3"/>
  <c r="T774" i="3"/>
  <c r="S774" i="3"/>
  <c r="R774" i="3"/>
  <c r="Q774" i="3"/>
  <c r="P774" i="3"/>
  <c r="J774" i="3"/>
  <c r="H774" i="3"/>
  <c r="C774" i="3"/>
  <c r="AC773" i="3"/>
  <c r="AB773" i="3"/>
  <c r="AA773" i="3"/>
  <c r="W773" i="3"/>
  <c r="V773" i="3"/>
  <c r="U773" i="3"/>
  <c r="T773" i="3"/>
  <c r="S773" i="3"/>
  <c r="R773" i="3"/>
  <c r="Q773" i="3"/>
  <c r="P773" i="3"/>
  <c r="J773" i="3"/>
  <c r="H773" i="3"/>
  <c r="C773" i="3"/>
  <c r="AC772" i="3"/>
  <c r="AB772" i="3"/>
  <c r="AA772" i="3"/>
  <c r="W772" i="3"/>
  <c r="V772" i="3"/>
  <c r="U772" i="3"/>
  <c r="T772" i="3"/>
  <c r="S772" i="3"/>
  <c r="R772" i="3"/>
  <c r="Q772" i="3"/>
  <c r="P772" i="3"/>
  <c r="J772" i="3"/>
  <c r="H772" i="3"/>
  <c r="C772" i="3"/>
  <c r="AC771" i="3"/>
  <c r="AB771" i="3"/>
  <c r="AA771" i="3"/>
  <c r="W771" i="3"/>
  <c r="V771" i="3"/>
  <c r="U771" i="3"/>
  <c r="T771" i="3"/>
  <c r="S771" i="3"/>
  <c r="R771" i="3"/>
  <c r="Q771" i="3"/>
  <c r="P771" i="3"/>
  <c r="J771" i="3"/>
  <c r="H771" i="3"/>
  <c r="C771" i="3"/>
  <c r="AC770" i="3"/>
  <c r="AB770" i="3"/>
  <c r="AA770" i="3"/>
  <c r="W770" i="3"/>
  <c r="V770" i="3"/>
  <c r="U770" i="3"/>
  <c r="T770" i="3"/>
  <c r="S770" i="3"/>
  <c r="R770" i="3"/>
  <c r="Q770" i="3"/>
  <c r="P770" i="3"/>
  <c r="J770" i="3"/>
  <c r="H770" i="3"/>
  <c r="C770" i="3"/>
  <c r="AC769" i="3"/>
  <c r="AB769" i="3"/>
  <c r="AA769" i="3"/>
  <c r="W769" i="3"/>
  <c r="V769" i="3"/>
  <c r="U769" i="3"/>
  <c r="T769" i="3"/>
  <c r="S769" i="3"/>
  <c r="R769" i="3"/>
  <c r="Q769" i="3"/>
  <c r="P769" i="3"/>
  <c r="J769" i="3"/>
  <c r="H769" i="3"/>
  <c r="C769" i="3"/>
  <c r="AC768" i="3"/>
  <c r="AB768" i="3"/>
  <c r="AA768" i="3"/>
  <c r="W768" i="3"/>
  <c r="V768" i="3"/>
  <c r="U768" i="3"/>
  <c r="T768" i="3"/>
  <c r="S768" i="3"/>
  <c r="R768" i="3"/>
  <c r="Q768" i="3"/>
  <c r="P768" i="3"/>
  <c r="J768" i="3"/>
  <c r="H768" i="3"/>
  <c r="C768" i="3"/>
  <c r="AC767" i="3"/>
  <c r="AB767" i="3"/>
  <c r="AA767" i="3"/>
  <c r="W767" i="3"/>
  <c r="V767" i="3"/>
  <c r="U767" i="3"/>
  <c r="T767" i="3"/>
  <c r="S767" i="3"/>
  <c r="R767" i="3"/>
  <c r="Q767" i="3"/>
  <c r="P767" i="3"/>
  <c r="J767" i="3"/>
  <c r="H767" i="3"/>
  <c r="C767" i="3"/>
  <c r="AC766" i="3"/>
  <c r="AB766" i="3"/>
  <c r="AA766" i="3"/>
  <c r="W766" i="3"/>
  <c r="V766" i="3"/>
  <c r="U766" i="3"/>
  <c r="T766" i="3"/>
  <c r="S766" i="3"/>
  <c r="R766" i="3"/>
  <c r="Q766" i="3"/>
  <c r="P766" i="3"/>
  <c r="J766" i="3"/>
  <c r="H766" i="3"/>
  <c r="C766" i="3"/>
  <c r="AC765" i="3"/>
  <c r="AB765" i="3"/>
  <c r="AA765" i="3"/>
  <c r="W765" i="3"/>
  <c r="V765" i="3"/>
  <c r="U765" i="3"/>
  <c r="T765" i="3"/>
  <c r="S765" i="3"/>
  <c r="R765" i="3"/>
  <c r="Q765" i="3"/>
  <c r="P765" i="3"/>
  <c r="J765" i="3"/>
  <c r="H765" i="3"/>
  <c r="C765" i="3"/>
  <c r="AC764" i="3"/>
  <c r="AB764" i="3"/>
  <c r="AA764" i="3"/>
  <c r="W764" i="3"/>
  <c r="V764" i="3"/>
  <c r="U764" i="3"/>
  <c r="T764" i="3"/>
  <c r="S764" i="3"/>
  <c r="R764" i="3"/>
  <c r="Q764" i="3"/>
  <c r="P764" i="3"/>
  <c r="J764" i="3"/>
  <c r="H764" i="3"/>
  <c r="C764" i="3"/>
  <c r="AC763" i="3"/>
  <c r="AB763" i="3"/>
  <c r="AA763" i="3"/>
  <c r="W763" i="3"/>
  <c r="V763" i="3"/>
  <c r="U763" i="3"/>
  <c r="T763" i="3"/>
  <c r="S763" i="3"/>
  <c r="R763" i="3"/>
  <c r="Q763" i="3"/>
  <c r="P763" i="3"/>
  <c r="J763" i="3"/>
  <c r="H763" i="3"/>
  <c r="C763" i="3"/>
  <c r="AC762" i="3"/>
  <c r="AB762" i="3"/>
  <c r="AA762" i="3"/>
  <c r="W762" i="3"/>
  <c r="V762" i="3"/>
  <c r="U762" i="3"/>
  <c r="T762" i="3"/>
  <c r="S762" i="3"/>
  <c r="R762" i="3"/>
  <c r="Q762" i="3"/>
  <c r="P762" i="3"/>
  <c r="J762" i="3"/>
  <c r="H762" i="3"/>
  <c r="C762" i="3"/>
  <c r="AC761" i="3"/>
  <c r="AB761" i="3"/>
  <c r="AA761" i="3"/>
  <c r="W761" i="3"/>
  <c r="V761" i="3"/>
  <c r="U761" i="3"/>
  <c r="T761" i="3"/>
  <c r="S761" i="3"/>
  <c r="R761" i="3"/>
  <c r="Q761" i="3"/>
  <c r="P761" i="3"/>
  <c r="J761" i="3"/>
  <c r="H761" i="3"/>
  <c r="C761" i="3"/>
  <c r="AC760" i="3"/>
  <c r="AB760" i="3"/>
  <c r="AA760" i="3"/>
  <c r="W760" i="3"/>
  <c r="V760" i="3"/>
  <c r="U760" i="3"/>
  <c r="T760" i="3"/>
  <c r="S760" i="3"/>
  <c r="R760" i="3"/>
  <c r="Q760" i="3"/>
  <c r="P760" i="3"/>
  <c r="J760" i="3"/>
  <c r="H760" i="3"/>
  <c r="C760" i="3"/>
  <c r="AC759" i="3"/>
  <c r="AB759" i="3"/>
  <c r="AA759" i="3"/>
  <c r="W759" i="3"/>
  <c r="V759" i="3"/>
  <c r="U759" i="3"/>
  <c r="T759" i="3"/>
  <c r="S759" i="3"/>
  <c r="R759" i="3"/>
  <c r="Q759" i="3"/>
  <c r="P759" i="3"/>
  <c r="J759" i="3"/>
  <c r="H759" i="3"/>
  <c r="C759" i="3"/>
  <c r="AC758" i="3"/>
  <c r="AB758" i="3"/>
  <c r="AA758" i="3"/>
  <c r="W758" i="3"/>
  <c r="V758" i="3"/>
  <c r="U758" i="3"/>
  <c r="T758" i="3"/>
  <c r="S758" i="3"/>
  <c r="R758" i="3"/>
  <c r="Q758" i="3"/>
  <c r="P758" i="3"/>
  <c r="J758" i="3"/>
  <c r="H758" i="3"/>
  <c r="C758" i="3"/>
  <c r="AC757" i="3"/>
  <c r="AB757" i="3"/>
  <c r="AA757" i="3"/>
  <c r="W757" i="3"/>
  <c r="V757" i="3"/>
  <c r="U757" i="3"/>
  <c r="T757" i="3"/>
  <c r="S757" i="3"/>
  <c r="R757" i="3"/>
  <c r="Q757" i="3"/>
  <c r="P757" i="3"/>
  <c r="J757" i="3"/>
  <c r="H757" i="3"/>
  <c r="C757" i="3"/>
  <c r="AC756" i="3"/>
  <c r="AB756" i="3"/>
  <c r="AA756" i="3"/>
  <c r="W756" i="3"/>
  <c r="V756" i="3"/>
  <c r="U756" i="3"/>
  <c r="T756" i="3"/>
  <c r="S756" i="3"/>
  <c r="R756" i="3"/>
  <c r="Q756" i="3"/>
  <c r="P756" i="3"/>
  <c r="J756" i="3"/>
  <c r="H756" i="3"/>
  <c r="C756" i="3"/>
  <c r="AC755" i="3"/>
  <c r="AB755" i="3"/>
  <c r="AA755" i="3"/>
  <c r="W755" i="3"/>
  <c r="V755" i="3"/>
  <c r="U755" i="3"/>
  <c r="T755" i="3"/>
  <c r="S755" i="3"/>
  <c r="R755" i="3"/>
  <c r="Q755" i="3"/>
  <c r="P755" i="3"/>
  <c r="J755" i="3"/>
  <c r="H755" i="3"/>
  <c r="C755" i="3"/>
  <c r="AC754" i="3"/>
  <c r="AB754" i="3"/>
  <c r="AA754" i="3"/>
  <c r="W754" i="3"/>
  <c r="V754" i="3"/>
  <c r="U754" i="3"/>
  <c r="T754" i="3"/>
  <c r="S754" i="3"/>
  <c r="R754" i="3"/>
  <c r="Q754" i="3"/>
  <c r="P754" i="3"/>
  <c r="J754" i="3"/>
  <c r="H754" i="3"/>
  <c r="C754" i="3"/>
  <c r="AC753" i="3"/>
  <c r="AB753" i="3"/>
  <c r="AA753" i="3"/>
  <c r="W753" i="3"/>
  <c r="V753" i="3"/>
  <c r="U753" i="3"/>
  <c r="T753" i="3"/>
  <c r="S753" i="3"/>
  <c r="R753" i="3"/>
  <c r="Q753" i="3"/>
  <c r="P753" i="3"/>
  <c r="J753" i="3"/>
  <c r="H753" i="3"/>
  <c r="C753" i="3"/>
  <c r="AC752" i="3"/>
  <c r="AB752" i="3"/>
  <c r="AA752" i="3"/>
  <c r="W752" i="3"/>
  <c r="V752" i="3"/>
  <c r="U752" i="3"/>
  <c r="T752" i="3"/>
  <c r="S752" i="3"/>
  <c r="R752" i="3"/>
  <c r="Q752" i="3"/>
  <c r="P752" i="3"/>
  <c r="J752" i="3"/>
  <c r="H752" i="3"/>
  <c r="C752" i="3"/>
  <c r="AC751" i="3"/>
  <c r="AB751" i="3"/>
  <c r="AA751" i="3"/>
  <c r="W751" i="3"/>
  <c r="V751" i="3"/>
  <c r="U751" i="3"/>
  <c r="T751" i="3"/>
  <c r="S751" i="3"/>
  <c r="R751" i="3"/>
  <c r="Q751" i="3"/>
  <c r="P751" i="3"/>
  <c r="J751" i="3"/>
  <c r="H751" i="3"/>
  <c r="C751" i="3"/>
  <c r="AC750" i="3"/>
  <c r="AB750" i="3"/>
  <c r="AA750" i="3"/>
  <c r="W750" i="3"/>
  <c r="V750" i="3"/>
  <c r="U750" i="3"/>
  <c r="T750" i="3"/>
  <c r="S750" i="3"/>
  <c r="R750" i="3"/>
  <c r="Q750" i="3"/>
  <c r="P750" i="3"/>
  <c r="J750" i="3"/>
  <c r="H750" i="3"/>
  <c r="C750" i="3"/>
  <c r="AC749" i="3"/>
  <c r="AB749" i="3"/>
  <c r="AA749" i="3"/>
  <c r="W749" i="3"/>
  <c r="V749" i="3"/>
  <c r="U749" i="3"/>
  <c r="T749" i="3"/>
  <c r="S749" i="3"/>
  <c r="R749" i="3"/>
  <c r="Q749" i="3"/>
  <c r="P749" i="3"/>
  <c r="J749" i="3"/>
  <c r="H749" i="3"/>
  <c r="C749" i="3"/>
  <c r="AC748" i="3"/>
  <c r="AB748" i="3"/>
  <c r="AA748" i="3"/>
  <c r="W748" i="3"/>
  <c r="V748" i="3"/>
  <c r="U748" i="3"/>
  <c r="T748" i="3"/>
  <c r="S748" i="3"/>
  <c r="R748" i="3"/>
  <c r="Q748" i="3"/>
  <c r="P748" i="3"/>
  <c r="J748" i="3"/>
  <c r="H748" i="3"/>
  <c r="C748" i="3"/>
  <c r="AC747" i="3"/>
  <c r="AB747" i="3"/>
  <c r="AA747" i="3"/>
  <c r="W747" i="3"/>
  <c r="V747" i="3"/>
  <c r="U747" i="3"/>
  <c r="T747" i="3"/>
  <c r="S747" i="3"/>
  <c r="R747" i="3"/>
  <c r="Q747" i="3"/>
  <c r="P747" i="3"/>
  <c r="J747" i="3"/>
  <c r="H747" i="3"/>
  <c r="C747" i="3"/>
  <c r="AC746" i="3"/>
  <c r="AB746" i="3"/>
  <c r="AA746" i="3"/>
  <c r="W746" i="3"/>
  <c r="V746" i="3"/>
  <c r="U746" i="3"/>
  <c r="T746" i="3"/>
  <c r="S746" i="3"/>
  <c r="R746" i="3"/>
  <c r="Q746" i="3"/>
  <c r="P746" i="3"/>
  <c r="J746" i="3"/>
  <c r="H746" i="3"/>
  <c r="C746" i="3"/>
  <c r="AC745" i="3"/>
  <c r="AB745" i="3"/>
  <c r="AA745" i="3"/>
  <c r="W745" i="3"/>
  <c r="V745" i="3"/>
  <c r="U745" i="3"/>
  <c r="T745" i="3"/>
  <c r="S745" i="3"/>
  <c r="R745" i="3"/>
  <c r="Q745" i="3"/>
  <c r="P745" i="3"/>
  <c r="J745" i="3"/>
  <c r="H745" i="3"/>
  <c r="C745" i="3"/>
  <c r="AC744" i="3"/>
  <c r="AB744" i="3"/>
  <c r="AA744" i="3"/>
  <c r="W744" i="3"/>
  <c r="V744" i="3"/>
  <c r="U744" i="3"/>
  <c r="T744" i="3"/>
  <c r="S744" i="3"/>
  <c r="R744" i="3"/>
  <c r="Q744" i="3"/>
  <c r="P744" i="3"/>
  <c r="J744" i="3"/>
  <c r="H744" i="3"/>
  <c r="C744" i="3"/>
  <c r="AC743" i="3"/>
  <c r="AB743" i="3"/>
  <c r="AA743" i="3"/>
  <c r="W743" i="3"/>
  <c r="V743" i="3"/>
  <c r="U743" i="3"/>
  <c r="T743" i="3"/>
  <c r="S743" i="3"/>
  <c r="R743" i="3"/>
  <c r="Q743" i="3"/>
  <c r="P743" i="3"/>
  <c r="J743" i="3"/>
  <c r="H743" i="3"/>
  <c r="C743" i="3"/>
  <c r="AC742" i="3"/>
  <c r="AB742" i="3"/>
  <c r="AA742" i="3"/>
  <c r="W742" i="3"/>
  <c r="V742" i="3"/>
  <c r="U742" i="3"/>
  <c r="T742" i="3"/>
  <c r="S742" i="3"/>
  <c r="R742" i="3"/>
  <c r="Q742" i="3"/>
  <c r="P742" i="3"/>
  <c r="J742" i="3"/>
  <c r="H742" i="3"/>
  <c r="C742" i="3"/>
  <c r="AC741" i="3"/>
  <c r="AB741" i="3"/>
  <c r="AA741" i="3"/>
  <c r="W741" i="3"/>
  <c r="V741" i="3"/>
  <c r="U741" i="3"/>
  <c r="T741" i="3"/>
  <c r="S741" i="3"/>
  <c r="R741" i="3"/>
  <c r="Q741" i="3"/>
  <c r="P741" i="3"/>
  <c r="J741" i="3"/>
  <c r="H741" i="3"/>
  <c r="C741" i="3"/>
  <c r="AC740" i="3"/>
  <c r="AB740" i="3"/>
  <c r="AA740" i="3"/>
  <c r="W740" i="3"/>
  <c r="V740" i="3"/>
  <c r="U740" i="3"/>
  <c r="T740" i="3"/>
  <c r="S740" i="3"/>
  <c r="R740" i="3"/>
  <c r="Q740" i="3"/>
  <c r="P740" i="3"/>
  <c r="J740" i="3"/>
  <c r="H740" i="3"/>
  <c r="C740" i="3"/>
  <c r="AC739" i="3"/>
  <c r="AB739" i="3"/>
  <c r="AA739" i="3"/>
  <c r="W739" i="3"/>
  <c r="V739" i="3"/>
  <c r="U739" i="3"/>
  <c r="T739" i="3"/>
  <c r="S739" i="3"/>
  <c r="R739" i="3"/>
  <c r="Q739" i="3"/>
  <c r="P739" i="3"/>
  <c r="J739" i="3"/>
  <c r="H739" i="3"/>
  <c r="C739" i="3"/>
  <c r="AC738" i="3"/>
  <c r="AB738" i="3"/>
  <c r="AA738" i="3"/>
  <c r="W738" i="3"/>
  <c r="V738" i="3"/>
  <c r="U738" i="3"/>
  <c r="T738" i="3"/>
  <c r="S738" i="3"/>
  <c r="R738" i="3"/>
  <c r="Q738" i="3"/>
  <c r="P738" i="3"/>
  <c r="J738" i="3"/>
  <c r="H738" i="3"/>
  <c r="C738" i="3"/>
  <c r="AC737" i="3"/>
  <c r="AB737" i="3"/>
  <c r="AA737" i="3"/>
  <c r="W737" i="3"/>
  <c r="V737" i="3"/>
  <c r="U737" i="3"/>
  <c r="T737" i="3"/>
  <c r="S737" i="3"/>
  <c r="R737" i="3"/>
  <c r="Q737" i="3"/>
  <c r="P737" i="3"/>
  <c r="J737" i="3"/>
  <c r="H737" i="3"/>
  <c r="C737" i="3"/>
  <c r="AC736" i="3"/>
  <c r="AB736" i="3"/>
  <c r="AA736" i="3"/>
  <c r="W736" i="3"/>
  <c r="V736" i="3"/>
  <c r="U736" i="3"/>
  <c r="T736" i="3"/>
  <c r="S736" i="3"/>
  <c r="R736" i="3"/>
  <c r="Q736" i="3"/>
  <c r="P736" i="3"/>
  <c r="J736" i="3"/>
  <c r="H736" i="3"/>
  <c r="C736" i="3"/>
  <c r="AC735" i="3"/>
  <c r="AB735" i="3"/>
  <c r="AA735" i="3"/>
  <c r="W735" i="3"/>
  <c r="V735" i="3"/>
  <c r="U735" i="3"/>
  <c r="T735" i="3"/>
  <c r="S735" i="3"/>
  <c r="R735" i="3"/>
  <c r="Q735" i="3"/>
  <c r="P735" i="3"/>
  <c r="J735" i="3"/>
  <c r="H735" i="3"/>
  <c r="C735" i="3"/>
  <c r="AC734" i="3"/>
  <c r="AB734" i="3"/>
  <c r="AA734" i="3"/>
  <c r="W734" i="3"/>
  <c r="V734" i="3"/>
  <c r="U734" i="3"/>
  <c r="T734" i="3"/>
  <c r="S734" i="3"/>
  <c r="R734" i="3"/>
  <c r="Q734" i="3"/>
  <c r="P734" i="3"/>
  <c r="J734" i="3"/>
  <c r="H734" i="3"/>
  <c r="C734" i="3"/>
  <c r="AC733" i="3"/>
  <c r="AB733" i="3"/>
  <c r="AA733" i="3"/>
  <c r="W733" i="3"/>
  <c r="V733" i="3"/>
  <c r="U733" i="3"/>
  <c r="T733" i="3"/>
  <c r="S733" i="3"/>
  <c r="R733" i="3"/>
  <c r="Q733" i="3"/>
  <c r="P733" i="3"/>
  <c r="J733" i="3"/>
  <c r="H733" i="3"/>
  <c r="C733" i="3"/>
  <c r="AC732" i="3"/>
  <c r="AB732" i="3"/>
  <c r="AA732" i="3"/>
  <c r="W732" i="3"/>
  <c r="V732" i="3"/>
  <c r="U732" i="3"/>
  <c r="T732" i="3"/>
  <c r="S732" i="3"/>
  <c r="R732" i="3"/>
  <c r="Q732" i="3"/>
  <c r="P732" i="3"/>
  <c r="J732" i="3"/>
  <c r="H732" i="3"/>
  <c r="C732" i="3"/>
  <c r="AC731" i="3"/>
  <c r="AB731" i="3"/>
  <c r="AA731" i="3"/>
  <c r="W731" i="3"/>
  <c r="V731" i="3"/>
  <c r="U731" i="3"/>
  <c r="T731" i="3"/>
  <c r="S731" i="3"/>
  <c r="R731" i="3"/>
  <c r="Q731" i="3"/>
  <c r="P731" i="3"/>
  <c r="J731" i="3"/>
  <c r="H731" i="3"/>
  <c r="C731" i="3"/>
  <c r="AC730" i="3"/>
  <c r="AB730" i="3"/>
  <c r="AA730" i="3"/>
  <c r="W730" i="3"/>
  <c r="V730" i="3"/>
  <c r="U730" i="3"/>
  <c r="T730" i="3"/>
  <c r="S730" i="3"/>
  <c r="R730" i="3"/>
  <c r="Q730" i="3"/>
  <c r="P730" i="3"/>
  <c r="J730" i="3"/>
  <c r="H730" i="3"/>
  <c r="C730" i="3"/>
  <c r="AC729" i="3"/>
  <c r="AB729" i="3"/>
  <c r="AA729" i="3"/>
  <c r="W729" i="3"/>
  <c r="V729" i="3"/>
  <c r="U729" i="3"/>
  <c r="T729" i="3"/>
  <c r="S729" i="3"/>
  <c r="R729" i="3"/>
  <c r="Q729" i="3"/>
  <c r="P729" i="3"/>
  <c r="J729" i="3"/>
  <c r="H729" i="3"/>
  <c r="C729" i="3"/>
  <c r="AC728" i="3"/>
  <c r="AB728" i="3"/>
  <c r="AA728" i="3"/>
  <c r="W728" i="3"/>
  <c r="V728" i="3"/>
  <c r="U728" i="3"/>
  <c r="T728" i="3"/>
  <c r="S728" i="3"/>
  <c r="R728" i="3"/>
  <c r="Q728" i="3"/>
  <c r="P728" i="3"/>
  <c r="J728" i="3"/>
  <c r="H728" i="3"/>
  <c r="C728" i="3"/>
  <c r="AC727" i="3"/>
  <c r="AB727" i="3"/>
  <c r="AA727" i="3"/>
  <c r="W727" i="3"/>
  <c r="V727" i="3"/>
  <c r="U727" i="3"/>
  <c r="T727" i="3"/>
  <c r="S727" i="3"/>
  <c r="R727" i="3"/>
  <c r="Q727" i="3"/>
  <c r="P727" i="3"/>
  <c r="J727" i="3"/>
  <c r="H727" i="3"/>
  <c r="C727" i="3"/>
  <c r="AC726" i="3"/>
  <c r="AB726" i="3"/>
  <c r="AA726" i="3"/>
  <c r="W726" i="3"/>
  <c r="V726" i="3"/>
  <c r="U726" i="3"/>
  <c r="T726" i="3"/>
  <c r="S726" i="3"/>
  <c r="R726" i="3"/>
  <c r="Q726" i="3"/>
  <c r="P726" i="3"/>
  <c r="J726" i="3"/>
  <c r="H726" i="3"/>
  <c r="C726" i="3"/>
  <c r="AC725" i="3"/>
  <c r="AB725" i="3"/>
  <c r="AA725" i="3"/>
  <c r="W725" i="3"/>
  <c r="V725" i="3"/>
  <c r="U725" i="3"/>
  <c r="T725" i="3"/>
  <c r="S725" i="3"/>
  <c r="R725" i="3"/>
  <c r="Q725" i="3"/>
  <c r="P725" i="3"/>
  <c r="J725" i="3"/>
  <c r="H725" i="3"/>
  <c r="C725" i="3"/>
  <c r="AC724" i="3"/>
  <c r="AB724" i="3"/>
  <c r="AA724" i="3"/>
  <c r="W724" i="3"/>
  <c r="V724" i="3"/>
  <c r="U724" i="3"/>
  <c r="T724" i="3"/>
  <c r="S724" i="3"/>
  <c r="R724" i="3"/>
  <c r="Q724" i="3"/>
  <c r="P724" i="3"/>
  <c r="J724" i="3"/>
  <c r="H724" i="3"/>
  <c r="C724" i="3"/>
  <c r="AC723" i="3"/>
  <c r="AB723" i="3"/>
  <c r="AA723" i="3"/>
  <c r="W723" i="3"/>
  <c r="V723" i="3"/>
  <c r="U723" i="3"/>
  <c r="T723" i="3"/>
  <c r="S723" i="3"/>
  <c r="R723" i="3"/>
  <c r="Q723" i="3"/>
  <c r="P723" i="3"/>
  <c r="J723" i="3"/>
  <c r="H723" i="3"/>
  <c r="C723" i="3"/>
  <c r="AC722" i="3"/>
  <c r="AB722" i="3"/>
  <c r="AA722" i="3"/>
  <c r="W722" i="3"/>
  <c r="V722" i="3"/>
  <c r="U722" i="3"/>
  <c r="T722" i="3"/>
  <c r="S722" i="3"/>
  <c r="R722" i="3"/>
  <c r="Q722" i="3"/>
  <c r="P722" i="3"/>
  <c r="J722" i="3"/>
  <c r="H722" i="3"/>
  <c r="C722" i="3"/>
  <c r="AC721" i="3"/>
  <c r="AB721" i="3"/>
  <c r="AA721" i="3"/>
  <c r="W721" i="3"/>
  <c r="V721" i="3"/>
  <c r="U721" i="3"/>
  <c r="T721" i="3"/>
  <c r="S721" i="3"/>
  <c r="R721" i="3"/>
  <c r="Q721" i="3"/>
  <c r="P721" i="3"/>
  <c r="J721" i="3"/>
  <c r="H721" i="3"/>
  <c r="C721" i="3"/>
  <c r="AC720" i="3"/>
  <c r="AB720" i="3"/>
  <c r="AA720" i="3"/>
  <c r="W720" i="3"/>
  <c r="V720" i="3"/>
  <c r="U720" i="3"/>
  <c r="T720" i="3"/>
  <c r="S720" i="3"/>
  <c r="R720" i="3"/>
  <c r="Q720" i="3"/>
  <c r="P720" i="3"/>
  <c r="J720" i="3"/>
  <c r="H720" i="3"/>
  <c r="C720" i="3"/>
  <c r="AC719" i="3"/>
  <c r="AB719" i="3"/>
  <c r="AA719" i="3"/>
  <c r="W719" i="3"/>
  <c r="V719" i="3"/>
  <c r="U719" i="3"/>
  <c r="T719" i="3"/>
  <c r="S719" i="3"/>
  <c r="R719" i="3"/>
  <c r="Q719" i="3"/>
  <c r="P719" i="3"/>
  <c r="J719" i="3"/>
  <c r="H719" i="3"/>
  <c r="C719" i="3"/>
  <c r="AC718" i="3"/>
  <c r="AB718" i="3"/>
  <c r="AA718" i="3"/>
  <c r="W718" i="3"/>
  <c r="V718" i="3"/>
  <c r="U718" i="3"/>
  <c r="T718" i="3"/>
  <c r="S718" i="3"/>
  <c r="R718" i="3"/>
  <c r="Q718" i="3"/>
  <c r="P718" i="3"/>
  <c r="J718" i="3"/>
  <c r="H718" i="3"/>
  <c r="C718" i="3"/>
  <c r="AC717" i="3"/>
  <c r="AB717" i="3"/>
  <c r="AA717" i="3"/>
  <c r="W717" i="3"/>
  <c r="V717" i="3"/>
  <c r="U717" i="3"/>
  <c r="T717" i="3"/>
  <c r="S717" i="3"/>
  <c r="R717" i="3"/>
  <c r="Q717" i="3"/>
  <c r="P717" i="3"/>
  <c r="J717" i="3"/>
  <c r="H717" i="3"/>
  <c r="C717" i="3"/>
  <c r="AC716" i="3"/>
  <c r="AB716" i="3"/>
  <c r="AA716" i="3"/>
  <c r="W716" i="3"/>
  <c r="V716" i="3"/>
  <c r="U716" i="3"/>
  <c r="T716" i="3"/>
  <c r="S716" i="3"/>
  <c r="R716" i="3"/>
  <c r="Q716" i="3"/>
  <c r="P716" i="3"/>
  <c r="J716" i="3"/>
  <c r="H716" i="3"/>
  <c r="C716" i="3"/>
  <c r="AC715" i="3"/>
  <c r="AB715" i="3"/>
  <c r="AA715" i="3"/>
  <c r="W715" i="3"/>
  <c r="V715" i="3"/>
  <c r="U715" i="3"/>
  <c r="T715" i="3"/>
  <c r="S715" i="3"/>
  <c r="R715" i="3"/>
  <c r="Q715" i="3"/>
  <c r="P715" i="3"/>
  <c r="J715" i="3"/>
  <c r="H715" i="3"/>
  <c r="C715" i="3"/>
  <c r="AC714" i="3"/>
  <c r="AB714" i="3"/>
  <c r="AA714" i="3"/>
  <c r="W714" i="3"/>
  <c r="V714" i="3"/>
  <c r="U714" i="3"/>
  <c r="T714" i="3"/>
  <c r="S714" i="3"/>
  <c r="R714" i="3"/>
  <c r="Q714" i="3"/>
  <c r="P714" i="3"/>
  <c r="J714" i="3"/>
  <c r="H714" i="3"/>
  <c r="C714" i="3"/>
  <c r="AC713" i="3"/>
  <c r="AB713" i="3"/>
  <c r="AA713" i="3"/>
  <c r="W713" i="3"/>
  <c r="V713" i="3"/>
  <c r="U713" i="3"/>
  <c r="T713" i="3"/>
  <c r="S713" i="3"/>
  <c r="R713" i="3"/>
  <c r="Q713" i="3"/>
  <c r="P713" i="3"/>
  <c r="J713" i="3"/>
  <c r="H713" i="3"/>
  <c r="C713" i="3"/>
  <c r="AC712" i="3"/>
  <c r="AB712" i="3"/>
  <c r="AA712" i="3"/>
  <c r="W712" i="3"/>
  <c r="V712" i="3"/>
  <c r="U712" i="3"/>
  <c r="T712" i="3"/>
  <c r="S712" i="3"/>
  <c r="R712" i="3"/>
  <c r="Q712" i="3"/>
  <c r="P712" i="3"/>
  <c r="J712" i="3"/>
  <c r="H712" i="3"/>
  <c r="C712" i="3"/>
  <c r="AC711" i="3"/>
  <c r="AB711" i="3"/>
  <c r="AA711" i="3"/>
  <c r="W711" i="3"/>
  <c r="V711" i="3"/>
  <c r="U711" i="3"/>
  <c r="T711" i="3"/>
  <c r="S711" i="3"/>
  <c r="R711" i="3"/>
  <c r="Q711" i="3"/>
  <c r="P711" i="3"/>
  <c r="J711" i="3"/>
  <c r="H711" i="3"/>
  <c r="C711" i="3"/>
  <c r="AC710" i="3"/>
  <c r="AB710" i="3"/>
  <c r="AA710" i="3"/>
  <c r="W710" i="3"/>
  <c r="V710" i="3"/>
  <c r="U710" i="3"/>
  <c r="T710" i="3"/>
  <c r="S710" i="3"/>
  <c r="R710" i="3"/>
  <c r="Q710" i="3"/>
  <c r="P710" i="3"/>
  <c r="J710" i="3"/>
  <c r="H710" i="3"/>
  <c r="C710" i="3"/>
  <c r="AC709" i="3"/>
  <c r="AB709" i="3"/>
  <c r="AA709" i="3"/>
  <c r="W709" i="3"/>
  <c r="V709" i="3"/>
  <c r="U709" i="3"/>
  <c r="T709" i="3"/>
  <c r="S709" i="3"/>
  <c r="R709" i="3"/>
  <c r="Q709" i="3"/>
  <c r="P709" i="3"/>
  <c r="J709" i="3"/>
  <c r="H709" i="3"/>
  <c r="C709" i="3"/>
  <c r="AC708" i="3"/>
  <c r="AB708" i="3"/>
  <c r="AA708" i="3"/>
  <c r="W708" i="3"/>
  <c r="V708" i="3"/>
  <c r="U708" i="3"/>
  <c r="T708" i="3"/>
  <c r="S708" i="3"/>
  <c r="R708" i="3"/>
  <c r="Q708" i="3"/>
  <c r="P708" i="3"/>
  <c r="J708" i="3"/>
  <c r="H708" i="3"/>
  <c r="C708" i="3"/>
  <c r="AC707" i="3"/>
  <c r="AB707" i="3"/>
  <c r="AA707" i="3"/>
  <c r="W707" i="3"/>
  <c r="V707" i="3"/>
  <c r="U707" i="3"/>
  <c r="T707" i="3"/>
  <c r="S707" i="3"/>
  <c r="R707" i="3"/>
  <c r="Q707" i="3"/>
  <c r="P707" i="3"/>
  <c r="J707" i="3"/>
  <c r="H707" i="3"/>
  <c r="C707" i="3"/>
  <c r="AC706" i="3"/>
  <c r="AB706" i="3"/>
  <c r="AA706" i="3"/>
  <c r="W706" i="3"/>
  <c r="V706" i="3"/>
  <c r="U706" i="3"/>
  <c r="T706" i="3"/>
  <c r="S706" i="3"/>
  <c r="R706" i="3"/>
  <c r="Q706" i="3"/>
  <c r="P706" i="3"/>
  <c r="J706" i="3"/>
  <c r="H706" i="3"/>
  <c r="C706" i="3"/>
  <c r="AC705" i="3"/>
  <c r="AB705" i="3"/>
  <c r="AA705" i="3"/>
  <c r="W705" i="3"/>
  <c r="V705" i="3"/>
  <c r="U705" i="3"/>
  <c r="T705" i="3"/>
  <c r="S705" i="3"/>
  <c r="R705" i="3"/>
  <c r="Q705" i="3"/>
  <c r="P705" i="3"/>
  <c r="J705" i="3"/>
  <c r="H705" i="3"/>
  <c r="C705" i="3"/>
  <c r="AC704" i="3"/>
  <c r="AB704" i="3"/>
  <c r="AA704" i="3"/>
  <c r="W704" i="3"/>
  <c r="V704" i="3"/>
  <c r="U704" i="3"/>
  <c r="T704" i="3"/>
  <c r="S704" i="3"/>
  <c r="R704" i="3"/>
  <c r="Q704" i="3"/>
  <c r="P704" i="3"/>
  <c r="J704" i="3"/>
  <c r="H704" i="3"/>
  <c r="C704" i="3"/>
  <c r="AC703" i="3"/>
  <c r="AB703" i="3"/>
  <c r="AA703" i="3"/>
  <c r="W703" i="3"/>
  <c r="V703" i="3"/>
  <c r="U703" i="3"/>
  <c r="T703" i="3"/>
  <c r="S703" i="3"/>
  <c r="R703" i="3"/>
  <c r="Q703" i="3"/>
  <c r="P703" i="3"/>
  <c r="J703" i="3"/>
  <c r="H703" i="3"/>
  <c r="C703" i="3"/>
  <c r="AC702" i="3"/>
  <c r="AB702" i="3"/>
  <c r="AA702" i="3"/>
  <c r="W702" i="3"/>
  <c r="V702" i="3"/>
  <c r="U702" i="3"/>
  <c r="T702" i="3"/>
  <c r="S702" i="3"/>
  <c r="R702" i="3"/>
  <c r="Q702" i="3"/>
  <c r="P702" i="3"/>
  <c r="J702" i="3"/>
  <c r="H702" i="3"/>
  <c r="C702" i="3"/>
  <c r="AC701" i="3"/>
  <c r="AB701" i="3"/>
  <c r="AA701" i="3"/>
  <c r="W701" i="3"/>
  <c r="V701" i="3"/>
  <c r="U701" i="3"/>
  <c r="T701" i="3"/>
  <c r="S701" i="3"/>
  <c r="R701" i="3"/>
  <c r="Q701" i="3"/>
  <c r="P701" i="3"/>
  <c r="J701" i="3"/>
  <c r="H701" i="3"/>
  <c r="C701" i="3"/>
  <c r="AC700" i="3"/>
  <c r="AB700" i="3"/>
  <c r="AA700" i="3"/>
  <c r="W700" i="3"/>
  <c r="V700" i="3"/>
  <c r="U700" i="3"/>
  <c r="T700" i="3"/>
  <c r="S700" i="3"/>
  <c r="R700" i="3"/>
  <c r="Q700" i="3"/>
  <c r="P700" i="3"/>
  <c r="J700" i="3"/>
  <c r="H700" i="3"/>
  <c r="C700" i="3"/>
  <c r="AC699" i="3"/>
  <c r="AB699" i="3"/>
  <c r="AA699" i="3"/>
  <c r="W699" i="3"/>
  <c r="V699" i="3"/>
  <c r="U699" i="3"/>
  <c r="T699" i="3"/>
  <c r="S699" i="3"/>
  <c r="R699" i="3"/>
  <c r="Q699" i="3"/>
  <c r="P699" i="3"/>
  <c r="J699" i="3"/>
  <c r="H699" i="3"/>
  <c r="C699" i="3"/>
  <c r="AC698" i="3"/>
  <c r="AB698" i="3"/>
  <c r="AA698" i="3"/>
  <c r="W698" i="3"/>
  <c r="V698" i="3"/>
  <c r="U698" i="3"/>
  <c r="T698" i="3"/>
  <c r="S698" i="3"/>
  <c r="R698" i="3"/>
  <c r="Q698" i="3"/>
  <c r="P698" i="3"/>
  <c r="J698" i="3"/>
  <c r="H698" i="3"/>
  <c r="C698" i="3"/>
  <c r="AC697" i="3"/>
  <c r="AB697" i="3"/>
  <c r="AA697" i="3"/>
  <c r="W697" i="3"/>
  <c r="V697" i="3"/>
  <c r="U697" i="3"/>
  <c r="T697" i="3"/>
  <c r="S697" i="3"/>
  <c r="R697" i="3"/>
  <c r="Q697" i="3"/>
  <c r="P697" i="3"/>
  <c r="J697" i="3"/>
  <c r="H697" i="3"/>
  <c r="C697" i="3"/>
  <c r="AC696" i="3"/>
  <c r="AB696" i="3"/>
  <c r="AA696" i="3"/>
  <c r="W696" i="3"/>
  <c r="V696" i="3"/>
  <c r="U696" i="3"/>
  <c r="T696" i="3"/>
  <c r="S696" i="3"/>
  <c r="R696" i="3"/>
  <c r="Q696" i="3"/>
  <c r="P696" i="3"/>
  <c r="J696" i="3"/>
  <c r="H696" i="3"/>
  <c r="C696" i="3"/>
  <c r="AC695" i="3"/>
  <c r="AB695" i="3"/>
  <c r="AA695" i="3"/>
  <c r="W695" i="3"/>
  <c r="V695" i="3"/>
  <c r="U695" i="3"/>
  <c r="T695" i="3"/>
  <c r="S695" i="3"/>
  <c r="R695" i="3"/>
  <c r="Q695" i="3"/>
  <c r="P695" i="3"/>
  <c r="J695" i="3"/>
  <c r="H695" i="3"/>
  <c r="C695" i="3"/>
  <c r="AC694" i="3"/>
  <c r="AB694" i="3"/>
  <c r="AA694" i="3"/>
  <c r="W694" i="3"/>
  <c r="V694" i="3"/>
  <c r="U694" i="3"/>
  <c r="T694" i="3"/>
  <c r="S694" i="3"/>
  <c r="R694" i="3"/>
  <c r="Q694" i="3"/>
  <c r="P694" i="3"/>
  <c r="J694" i="3"/>
  <c r="H694" i="3"/>
  <c r="C694" i="3"/>
  <c r="AC693" i="3"/>
  <c r="AB693" i="3"/>
  <c r="AA693" i="3"/>
  <c r="W693" i="3"/>
  <c r="V693" i="3"/>
  <c r="U693" i="3"/>
  <c r="T693" i="3"/>
  <c r="S693" i="3"/>
  <c r="R693" i="3"/>
  <c r="Q693" i="3"/>
  <c r="P693" i="3"/>
  <c r="J693" i="3"/>
  <c r="H693" i="3"/>
  <c r="C693" i="3"/>
  <c r="AC692" i="3"/>
  <c r="AB692" i="3"/>
  <c r="AA692" i="3"/>
  <c r="W692" i="3"/>
  <c r="V692" i="3"/>
  <c r="U692" i="3"/>
  <c r="T692" i="3"/>
  <c r="S692" i="3"/>
  <c r="R692" i="3"/>
  <c r="Q692" i="3"/>
  <c r="P692" i="3"/>
  <c r="J692" i="3"/>
  <c r="H692" i="3"/>
  <c r="C692" i="3"/>
  <c r="AC691" i="3"/>
  <c r="AB691" i="3"/>
  <c r="AA691" i="3"/>
  <c r="W691" i="3"/>
  <c r="V691" i="3"/>
  <c r="U691" i="3"/>
  <c r="T691" i="3"/>
  <c r="S691" i="3"/>
  <c r="R691" i="3"/>
  <c r="Q691" i="3"/>
  <c r="P691" i="3"/>
  <c r="J691" i="3"/>
  <c r="H691" i="3"/>
  <c r="C691" i="3"/>
  <c r="AC690" i="3"/>
  <c r="AB690" i="3"/>
  <c r="AA690" i="3"/>
  <c r="W690" i="3"/>
  <c r="V690" i="3"/>
  <c r="U690" i="3"/>
  <c r="T690" i="3"/>
  <c r="S690" i="3"/>
  <c r="R690" i="3"/>
  <c r="Q690" i="3"/>
  <c r="P690" i="3"/>
  <c r="J690" i="3"/>
  <c r="H690" i="3"/>
  <c r="C690" i="3"/>
  <c r="AC689" i="3"/>
  <c r="AB689" i="3"/>
  <c r="AA689" i="3"/>
  <c r="W689" i="3"/>
  <c r="V689" i="3"/>
  <c r="U689" i="3"/>
  <c r="T689" i="3"/>
  <c r="S689" i="3"/>
  <c r="R689" i="3"/>
  <c r="Q689" i="3"/>
  <c r="P689" i="3"/>
  <c r="J689" i="3"/>
  <c r="H689" i="3"/>
  <c r="C689" i="3"/>
  <c r="AC688" i="3"/>
  <c r="AB688" i="3"/>
  <c r="AA688" i="3"/>
  <c r="W688" i="3"/>
  <c r="V688" i="3"/>
  <c r="U688" i="3"/>
  <c r="T688" i="3"/>
  <c r="S688" i="3"/>
  <c r="R688" i="3"/>
  <c r="Q688" i="3"/>
  <c r="P688" i="3"/>
  <c r="J688" i="3"/>
  <c r="H688" i="3"/>
  <c r="C688" i="3"/>
  <c r="AC687" i="3"/>
  <c r="AB687" i="3"/>
  <c r="AA687" i="3"/>
  <c r="W687" i="3"/>
  <c r="V687" i="3"/>
  <c r="U687" i="3"/>
  <c r="T687" i="3"/>
  <c r="S687" i="3"/>
  <c r="R687" i="3"/>
  <c r="Q687" i="3"/>
  <c r="P687" i="3"/>
  <c r="J687" i="3"/>
  <c r="H687" i="3"/>
  <c r="C687" i="3"/>
  <c r="AC686" i="3"/>
  <c r="AB686" i="3"/>
  <c r="AA686" i="3"/>
  <c r="W686" i="3"/>
  <c r="V686" i="3"/>
  <c r="U686" i="3"/>
  <c r="T686" i="3"/>
  <c r="S686" i="3"/>
  <c r="R686" i="3"/>
  <c r="Q686" i="3"/>
  <c r="P686" i="3"/>
  <c r="J686" i="3"/>
  <c r="H686" i="3"/>
  <c r="C686" i="3"/>
  <c r="AC685" i="3"/>
  <c r="AB685" i="3"/>
  <c r="AA685" i="3"/>
  <c r="W685" i="3"/>
  <c r="V685" i="3"/>
  <c r="U685" i="3"/>
  <c r="T685" i="3"/>
  <c r="S685" i="3"/>
  <c r="R685" i="3"/>
  <c r="Q685" i="3"/>
  <c r="P685" i="3"/>
  <c r="J685" i="3"/>
  <c r="H685" i="3"/>
  <c r="C685" i="3"/>
  <c r="AC684" i="3"/>
  <c r="AB684" i="3"/>
  <c r="AA684" i="3"/>
  <c r="W684" i="3"/>
  <c r="V684" i="3"/>
  <c r="U684" i="3"/>
  <c r="T684" i="3"/>
  <c r="S684" i="3"/>
  <c r="R684" i="3"/>
  <c r="Q684" i="3"/>
  <c r="P684" i="3"/>
  <c r="J684" i="3"/>
  <c r="H684" i="3"/>
  <c r="C684" i="3"/>
  <c r="AC683" i="3"/>
  <c r="AB683" i="3"/>
  <c r="AA683" i="3"/>
  <c r="W683" i="3"/>
  <c r="V683" i="3"/>
  <c r="U683" i="3"/>
  <c r="T683" i="3"/>
  <c r="S683" i="3"/>
  <c r="R683" i="3"/>
  <c r="Q683" i="3"/>
  <c r="P683" i="3"/>
  <c r="J683" i="3"/>
  <c r="H683" i="3"/>
  <c r="C683" i="3"/>
  <c r="AC682" i="3"/>
  <c r="AB682" i="3"/>
  <c r="AA682" i="3"/>
  <c r="W682" i="3"/>
  <c r="V682" i="3"/>
  <c r="U682" i="3"/>
  <c r="T682" i="3"/>
  <c r="S682" i="3"/>
  <c r="R682" i="3"/>
  <c r="Q682" i="3"/>
  <c r="P682" i="3"/>
  <c r="J682" i="3"/>
  <c r="H682" i="3"/>
  <c r="C682" i="3"/>
  <c r="AC681" i="3"/>
  <c r="AB681" i="3"/>
  <c r="AA681" i="3"/>
  <c r="W681" i="3"/>
  <c r="V681" i="3"/>
  <c r="U681" i="3"/>
  <c r="T681" i="3"/>
  <c r="S681" i="3"/>
  <c r="R681" i="3"/>
  <c r="Q681" i="3"/>
  <c r="P681" i="3"/>
  <c r="J681" i="3"/>
  <c r="H681" i="3"/>
  <c r="C681" i="3"/>
  <c r="AC680" i="3"/>
  <c r="AB680" i="3"/>
  <c r="AA680" i="3"/>
  <c r="W680" i="3"/>
  <c r="V680" i="3"/>
  <c r="U680" i="3"/>
  <c r="T680" i="3"/>
  <c r="S680" i="3"/>
  <c r="R680" i="3"/>
  <c r="Q680" i="3"/>
  <c r="P680" i="3"/>
  <c r="J680" i="3"/>
  <c r="H680" i="3"/>
  <c r="C680" i="3"/>
  <c r="AC679" i="3"/>
  <c r="AB679" i="3"/>
  <c r="AA679" i="3"/>
  <c r="W679" i="3"/>
  <c r="V679" i="3"/>
  <c r="U679" i="3"/>
  <c r="T679" i="3"/>
  <c r="S679" i="3"/>
  <c r="R679" i="3"/>
  <c r="Q679" i="3"/>
  <c r="P679" i="3"/>
  <c r="J679" i="3"/>
  <c r="H679" i="3"/>
  <c r="C679" i="3"/>
  <c r="AC678" i="3"/>
  <c r="AB678" i="3"/>
  <c r="AA678" i="3"/>
  <c r="W678" i="3"/>
  <c r="V678" i="3"/>
  <c r="U678" i="3"/>
  <c r="T678" i="3"/>
  <c r="S678" i="3"/>
  <c r="R678" i="3"/>
  <c r="Q678" i="3"/>
  <c r="P678" i="3"/>
  <c r="J678" i="3"/>
  <c r="H678" i="3"/>
  <c r="C678" i="3"/>
  <c r="AC677" i="3"/>
  <c r="AB677" i="3"/>
  <c r="AA677" i="3"/>
  <c r="W677" i="3"/>
  <c r="V677" i="3"/>
  <c r="U677" i="3"/>
  <c r="T677" i="3"/>
  <c r="S677" i="3"/>
  <c r="R677" i="3"/>
  <c r="Q677" i="3"/>
  <c r="P677" i="3"/>
  <c r="J677" i="3"/>
  <c r="H677" i="3"/>
  <c r="C677" i="3"/>
  <c r="AC676" i="3"/>
  <c r="AB676" i="3"/>
  <c r="AA676" i="3"/>
  <c r="W676" i="3"/>
  <c r="V676" i="3"/>
  <c r="U676" i="3"/>
  <c r="T676" i="3"/>
  <c r="S676" i="3"/>
  <c r="R676" i="3"/>
  <c r="Q676" i="3"/>
  <c r="P676" i="3"/>
  <c r="J676" i="3"/>
  <c r="H676" i="3"/>
  <c r="C676" i="3"/>
  <c r="AC675" i="3"/>
  <c r="AB675" i="3"/>
  <c r="AA675" i="3"/>
  <c r="W675" i="3"/>
  <c r="V675" i="3"/>
  <c r="U675" i="3"/>
  <c r="T675" i="3"/>
  <c r="S675" i="3"/>
  <c r="R675" i="3"/>
  <c r="Q675" i="3"/>
  <c r="P675" i="3"/>
  <c r="J675" i="3"/>
  <c r="H675" i="3"/>
  <c r="C675" i="3"/>
  <c r="AC674" i="3"/>
  <c r="AB674" i="3"/>
  <c r="AA674" i="3"/>
  <c r="W674" i="3"/>
  <c r="V674" i="3"/>
  <c r="U674" i="3"/>
  <c r="T674" i="3"/>
  <c r="S674" i="3"/>
  <c r="R674" i="3"/>
  <c r="Q674" i="3"/>
  <c r="P674" i="3"/>
  <c r="J674" i="3"/>
  <c r="H674" i="3"/>
  <c r="C674" i="3"/>
  <c r="AC673" i="3"/>
  <c r="AB673" i="3"/>
  <c r="AA673" i="3"/>
  <c r="W673" i="3"/>
  <c r="V673" i="3"/>
  <c r="U673" i="3"/>
  <c r="T673" i="3"/>
  <c r="S673" i="3"/>
  <c r="R673" i="3"/>
  <c r="Q673" i="3"/>
  <c r="P673" i="3"/>
  <c r="J673" i="3"/>
  <c r="H673" i="3"/>
  <c r="C673" i="3"/>
  <c r="AC672" i="3"/>
  <c r="AB672" i="3"/>
  <c r="AA672" i="3"/>
  <c r="W672" i="3"/>
  <c r="V672" i="3"/>
  <c r="U672" i="3"/>
  <c r="T672" i="3"/>
  <c r="S672" i="3"/>
  <c r="R672" i="3"/>
  <c r="Q672" i="3"/>
  <c r="P672" i="3"/>
  <c r="J672" i="3"/>
  <c r="H672" i="3"/>
  <c r="C672" i="3"/>
  <c r="AC671" i="3"/>
  <c r="AB671" i="3"/>
  <c r="AA671" i="3"/>
  <c r="W671" i="3"/>
  <c r="V671" i="3"/>
  <c r="U671" i="3"/>
  <c r="T671" i="3"/>
  <c r="S671" i="3"/>
  <c r="R671" i="3"/>
  <c r="Q671" i="3"/>
  <c r="P671" i="3"/>
  <c r="J671" i="3"/>
  <c r="H671" i="3"/>
  <c r="C671" i="3"/>
  <c r="AC670" i="3"/>
  <c r="AB670" i="3"/>
  <c r="AA670" i="3"/>
  <c r="W670" i="3"/>
  <c r="V670" i="3"/>
  <c r="U670" i="3"/>
  <c r="T670" i="3"/>
  <c r="S670" i="3"/>
  <c r="R670" i="3"/>
  <c r="Q670" i="3"/>
  <c r="P670" i="3"/>
  <c r="J670" i="3"/>
  <c r="H670" i="3"/>
  <c r="C670" i="3"/>
  <c r="AC669" i="3"/>
  <c r="AB669" i="3"/>
  <c r="AA669" i="3"/>
  <c r="W669" i="3"/>
  <c r="V669" i="3"/>
  <c r="U669" i="3"/>
  <c r="T669" i="3"/>
  <c r="S669" i="3"/>
  <c r="R669" i="3"/>
  <c r="Q669" i="3"/>
  <c r="P669" i="3"/>
  <c r="J669" i="3"/>
  <c r="H669" i="3"/>
  <c r="C669" i="3"/>
  <c r="AC668" i="3"/>
  <c r="AB668" i="3"/>
  <c r="AA668" i="3"/>
  <c r="W668" i="3"/>
  <c r="V668" i="3"/>
  <c r="U668" i="3"/>
  <c r="T668" i="3"/>
  <c r="S668" i="3"/>
  <c r="R668" i="3"/>
  <c r="Q668" i="3"/>
  <c r="P668" i="3"/>
  <c r="J668" i="3"/>
  <c r="H668" i="3"/>
  <c r="C668" i="3"/>
  <c r="AC667" i="3"/>
  <c r="AB667" i="3"/>
  <c r="AA667" i="3"/>
  <c r="W667" i="3"/>
  <c r="V667" i="3"/>
  <c r="U667" i="3"/>
  <c r="T667" i="3"/>
  <c r="S667" i="3"/>
  <c r="R667" i="3"/>
  <c r="Q667" i="3"/>
  <c r="P667" i="3"/>
  <c r="J667" i="3"/>
  <c r="H667" i="3"/>
  <c r="C667" i="3"/>
  <c r="AC666" i="3"/>
  <c r="AB666" i="3"/>
  <c r="AA666" i="3"/>
  <c r="W666" i="3"/>
  <c r="V666" i="3"/>
  <c r="U666" i="3"/>
  <c r="T666" i="3"/>
  <c r="S666" i="3"/>
  <c r="R666" i="3"/>
  <c r="Q666" i="3"/>
  <c r="P666" i="3"/>
  <c r="J666" i="3"/>
  <c r="H666" i="3"/>
  <c r="C666" i="3"/>
  <c r="AC665" i="3"/>
  <c r="AB665" i="3"/>
  <c r="AA665" i="3"/>
  <c r="W665" i="3"/>
  <c r="V665" i="3"/>
  <c r="U665" i="3"/>
  <c r="T665" i="3"/>
  <c r="S665" i="3"/>
  <c r="R665" i="3"/>
  <c r="Q665" i="3"/>
  <c r="P665" i="3"/>
  <c r="J665" i="3"/>
  <c r="H665" i="3"/>
  <c r="C665" i="3"/>
  <c r="AC664" i="3"/>
  <c r="AB664" i="3"/>
  <c r="AA664" i="3"/>
  <c r="W664" i="3"/>
  <c r="V664" i="3"/>
  <c r="U664" i="3"/>
  <c r="T664" i="3"/>
  <c r="S664" i="3"/>
  <c r="R664" i="3"/>
  <c r="Q664" i="3"/>
  <c r="P664" i="3"/>
  <c r="J664" i="3"/>
  <c r="H664" i="3"/>
  <c r="C664" i="3"/>
  <c r="AC663" i="3"/>
  <c r="AB663" i="3"/>
  <c r="AA663" i="3"/>
  <c r="W663" i="3"/>
  <c r="V663" i="3"/>
  <c r="U663" i="3"/>
  <c r="T663" i="3"/>
  <c r="S663" i="3"/>
  <c r="R663" i="3"/>
  <c r="Q663" i="3"/>
  <c r="P663" i="3"/>
  <c r="J663" i="3"/>
  <c r="H663" i="3"/>
  <c r="C663" i="3"/>
  <c r="AC662" i="3"/>
  <c r="AB662" i="3"/>
  <c r="AA662" i="3"/>
  <c r="W662" i="3"/>
  <c r="V662" i="3"/>
  <c r="U662" i="3"/>
  <c r="T662" i="3"/>
  <c r="S662" i="3"/>
  <c r="R662" i="3"/>
  <c r="Q662" i="3"/>
  <c r="P662" i="3"/>
  <c r="J662" i="3"/>
  <c r="H662" i="3"/>
  <c r="C662" i="3"/>
  <c r="AC661" i="3"/>
  <c r="AB661" i="3"/>
  <c r="AA661" i="3"/>
  <c r="W661" i="3"/>
  <c r="V661" i="3"/>
  <c r="U661" i="3"/>
  <c r="T661" i="3"/>
  <c r="S661" i="3"/>
  <c r="R661" i="3"/>
  <c r="Q661" i="3"/>
  <c r="P661" i="3"/>
  <c r="J661" i="3"/>
  <c r="H661" i="3"/>
  <c r="C661" i="3"/>
  <c r="AC660" i="3"/>
  <c r="AB660" i="3"/>
  <c r="AA660" i="3"/>
  <c r="W660" i="3"/>
  <c r="V660" i="3"/>
  <c r="U660" i="3"/>
  <c r="T660" i="3"/>
  <c r="S660" i="3"/>
  <c r="R660" i="3"/>
  <c r="Q660" i="3"/>
  <c r="P660" i="3"/>
  <c r="J660" i="3"/>
  <c r="H660" i="3"/>
  <c r="C660" i="3"/>
  <c r="AC659" i="3"/>
  <c r="AB659" i="3"/>
  <c r="AA659" i="3"/>
  <c r="W659" i="3"/>
  <c r="V659" i="3"/>
  <c r="U659" i="3"/>
  <c r="T659" i="3"/>
  <c r="S659" i="3"/>
  <c r="R659" i="3"/>
  <c r="Q659" i="3"/>
  <c r="P659" i="3"/>
  <c r="J659" i="3"/>
  <c r="H659" i="3"/>
  <c r="C659" i="3"/>
  <c r="AC658" i="3"/>
  <c r="AB658" i="3"/>
  <c r="AA658" i="3"/>
  <c r="W658" i="3"/>
  <c r="V658" i="3"/>
  <c r="U658" i="3"/>
  <c r="T658" i="3"/>
  <c r="S658" i="3"/>
  <c r="R658" i="3"/>
  <c r="Q658" i="3"/>
  <c r="P658" i="3"/>
  <c r="J658" i="3"/>
  <c r="H658" i="3"/>
  <c r="C658" i="3"/>
  <c r="AC657" i="3"/>
  <c r="AB657" i="3"/>
  <c r="AA657" i="3"/>
  <c r="W657" i="3"/>
  <c r="V657" i="3"/>
  <c r="U657" i="3"/>
  <c r="T657" i="3"/>
  <c r="S657" i="3"/>
  <c r="R657" i="3"/>
  <c r="Q657" i="3"/>
  <c r="P657" i="3"/>
  <c r="J657" i="3"/>
  <c r="H657" i="3"/>
  <c r="C657" i="3"/>
  <c r="AC656" i="3"/>
  <c r="AB656" i="3"/>
  <c r="AA656" i="3"/>
  <c r="W656" i="3"/>
  <c r="V656" i="3"/>
  <c r="U656" i="3"/>
  <c r="T656" i="3"/>
  <c r="S656" i="3"/>
  <c r="R656" i="3"/>
  <c r="Q656" i="3"/>
  <c r="P656" i="3"/>
  <c r="J656" i="3"/>
  <c r="H656" i="3"/>
  <c r="C656" i="3"/>
  <c r="AC655" i="3"/>
  <c r="AB655" i="3"/>
  <c r="AA655" i="3"/>
  <c r="W655" i="3"/>
  <c r="V655" i="3"/>
  <c r="U655" i="3"/>
  <c r="T655" i="3"/>
  <c r="S655" i="3"/>
  <c r="R655" i="3"/>
  <c r="Q655" i="3"/>
  <c r="P655" i="3"/>
  <c r="J655" i="3"/>
  <c r="H655" i="3"/>
  <c r="C655" i="3"/>
  <c r="AC654" i="3"/>
  <c r="AB654" i="3"/>
  <c r="AA654" i="3"/>
  <c r="W654" i="3"/>
  <c r="V654" i="3"/>
  <c r="U654" i="3"/>
  <c r="T654" i="3"/>
  <c r="S654" i="3"/>
  <c r="R654" i="3"/>
  <c r="Q654" i="3"/>
  <c r="P654" i="3"/>
  <c r="J654" i="3"/>
  <c r="H654" i="3"/>
  <c r="C654" i="3"/>
  <c r="AC653" i="3"/>
  <c r="AB653" i="3"/>
  <c r="AA653" i="3"/>
  <c r="W653" i="3"/>
  <c r="V653" i="3"/>
  <c r="U653" i="3"/>
  <c r="T653" i="3"/>
  <c r="S653" i="3"/>
  <c r="R653" i="3"/>
  <c r="Q653" i="3"/>
  <c r="P653" i="3"/>
  <c r="J653" i="3"/>
  <c r="H653" i="3"/>
  <c r="C653" i="3"/>
  <c r="AC652" i="3"/>
  <c r="AB652" i="3"/>
  <c r="AA652" i="3"/>
  <c r="W652" i="3"/>
  <c r="V652" i="3"/>
  <c r="U652" i="3"/>
  <c r="T652" i="3"/>
  <c r="S652" i="3"/>
  <c r="R652" i="3"/>
  <c r="Q652" i="3"/>
  <c r="P652" i="3"/>
  <c r="J652" i="3"/>
  <c r="H652" i="3"/>
  <c r="C652" i="3"/>
  <c r="AC651" i="3"/>
  <c r="AB651" i="3"/>
  <c r="AA651" i="3"/>
  <c r="W651" i="3"/>
  <c r="V651" i="3"/>
  <c r="U651" i="3"/>
  <c r="T651" i="3"/>
  <c r="S651" i="3"/>
  <c r="R651" i="3"/>
  <c r="Q651" i="3"/>
  <c r="P651" i="3"/>
  <c r="J651" i="3"/>
  <c r="H651" i="3"/>
  <c r="C651" i="3"/>
  <c r="AC650" i="3"/>
  <c r="AB650" i="3"/>
  <c r="AA650" i="3"/>
  <c r="W650" i="3"/>
  <c r="V650" i="3"/>
  <c r="U650" i="3"/>
  <c r="T650" i="3"/>
  <c r="S650" i="3"/>
  <c r="R650" i="3"/>
  <c r="Q650" i="3"/>
  <c r="P650" i="3"/>
  <c r="J650" i="3"/>
  <c r="H650" i="3"/>
  <c r="C650" i="3"/>
  <c r="AC649" i="3"/>
  <c r="AB649" i="3"/>
  <c r="AA649" i="3"/>
  <c r="W649" i="3"/>
  <c r="V649" i="3"/>
  <c r="U649" i="3"/>
  <c r="T649" i="3"/>
  <c r="S649" i="3"/>
  <c r="R649" i="3"/>
  <c r="Q649" i="3"/>
  <c r="P649" i="3"/>
  <c r="J649" i="3"/>
  <c r="H649" i="3"/>
  <c r="C649" i="3"/>
  <c r="AC648" i="3"/>
  <c r="AB648" i="3"/>
  <c r="AA648" i="3"/>
  <c r="W648" i="3"/>
  <c r="V648" i="3"/>
  <c r="U648" i="3"/>
  <c r="T648" i="3"/>
  <c r="S648" i="3"/>
  <c r="R648" i="3"/>
  <c r="Q648" i="3"/>
  <c r="P648" i="3"/>
  <c r="J648" i="3"/>
  <c r="H648" i="3"/>
  <c r="C648" i="3"/>
  <c r="AC647" i="3"/>
  <c r="AB647" i="3"/>
  <c r="AA647" i="3"/>
  <c r="W647" i="3"/>
  <c r="V647" i="3"/>
  <c r="U647" i="3"/>
  <c r="T647" i="3"/>
  <c r="S647" i="3"/>
  <c r="R647" i="3"/>
  <c r="Q647" i="3"/>
  <c r="P647" i="3"/>
  <c r="J647" i="3"/>
  <c r="H647" i="3"/>
  <c r="C647" i="3"/>
  <c r="AC646" i="3"/>
  <c r="AB646" i="3"/>
  <c r="AA646" i="3"/>
  <c r="W646" i="3"/>
  <c r="V646" i="3"/>
  <c r="U646" i="3"/>
  <c r="T646" i="3"/>
  <c r="S646" i="3"/>
  <c r="R646" i="3"/>
  <c r="Q646" i="3"/>
  <c r="P646" i="3"/>
  <c r="J646" i="3"/>
  <c r="H646" i="3"/>
  <c r="C646" i="3"/>
  <c r="AC645" i="3"/>
  <c r="AB645" i="3"/>
  <c r="AA645" i="3"/>
  <c r="W645" i="3"/>
  <c r="V645" i="3"/>
  <c r="U645" i="3"/>
  <c r="T645" i="3"/>
  <c r="S645" i="3"/>
  <c r="R645" i="3"/>
  <c r="Q645" i="3"/>
  <c r="P645" i="3"/>
  <c r="J645" i="3"/>
  <c r="H645" i="3"/>
  <c r="C645" i="3"/>
  <c r="AC644" i="3"/>
  <c r="AB644" i="3"/>
  <c r="AA644" i="3"/>
  <c r="W644" i="3"/>
  <c r="V644" i="3"/>
  <c r="U644" i="3"/>
  <c r="T644" i="3"/>
  <c r="S644" i="3"/>
  <c r="R644" i="3"/>
  <c r="Q644" i="3"/>
  <c r="P644" i="3"/>
  <c r="J644" i="3"/>
  <c r="H644" i="3"/>
  <c r="C644" i="3"/>
  <c r="AC643" i="3"/>
  <c r="AB643" i="3"/>
  <c r="AA643" i="3"/>
  <c r="W643" i="3"/>
  <c r="V643" i="3"/>
  <c r="U643" i="3"/>
  <c r="T643" i="3"/>
  <c r="S643" i="3"/>
  <c r="R643" i="3"/>
  <c r="Q643" i="3"/>
  <c r="P643" i="3"/>
  <c r="J643" i="3"/>
  <c r="H643" i="3"/>
  <c r="C643" i="3"/>
  <c r="AC642" i="3"/>
  <c r="AB642" i="3"/>
  <c r="AA642" i="3"/>
  <c r="W642" i="3"/>
  <c r="V642" i="3"/>
  <c r="U642" i="3"/>
  <c r="T642" i="3"/>
  <c r="S642" i="3"/>
  <c r="R642" i="3"/>
  <c r="Q642" i="3"/>
  <c r="P642" i="3"/>
  <c r="J642" i="3"/>
  <c r="H642" i="3"/>
  <c r="C642" i="3"/>
  <c r="AC641" i="3"/>
  <c r="AB641" i="3"/>
  <c r="AA641" i="3"/>
  <c r="W641" i="3"/>
  <c r="V641" i="3"/>
  <c r="U641" i="3"/>
  <c r="T641" i="3"/>
  <c r="S641" i="3"/>
  <c r="R641" i="3"/>
  <c r="Q641" i="3"/>
  <c r="P641" i="3"/>
  <c r="J641" i="3"/>
  <c r="H641" i="3"/>
  <c r="C641" i="3"/>
  <c r="AC640" i="3"/>
  <c r="AB640" i="3"/>
  <c r="AA640" i="3"/>
  <c r="W640" i="3"/>
  <c r="V640" i="3"/>
  <c r="U640" i="3"/>
  <c r="T640" i="3"/>
  <c r="S640" i="3"/>
  <c r="R640" i="3"/>
  <c r="Q640" i="3"/>
  <c r="P640" i="3"/>
  <c r="J640" i="3"/>
  <c r="H640" i="3"/>
  <c r="C640" i="3"/>
  <c r="AC639" i="3"/>
  <c r="AB639" i="3"/>
  <c r="AA639" i="3"/>
  <c r="W639" i="3"/>
  <c r="V639" i="3"/>
  <c r="U639" i="3"/>
  <c r="T639" i="3"/>
  <c r="S639" i="3"/>
  <c r="R639" i="3"/>
  <c r="Q639" i="3"/>
  <c r="P639" i="3"/>
  <c r="J639" i="3"/>
  <c r="H639" i="3"/>
  <c r="C639" i="3"/>
  <c r="AC638" i="3"/>
  <c r="AB638" i="3"/>
  <c r="AA638" i="3"/>
  <c r="W638" i="3"/>
  <c r="V638" i="3"/>
  <c r="U638" i="3"/>
  <c r="T638" i="3"/>
  <c r="S638" i="3"/>
  <c r="R638" i="3"/>
  <c r="Q638" i="3"/>
  <c r="P638" i="3"/>
  <c r="J638" i="3"/>
  <c r="H638" i="3"/>
  <c r="C638" i="3"/>
  <c r="AC637" i="3"/>
  <c r="AB637" i="3"/>
  <c r="AA637" i="3"/>
  <c r="W637" i="3"/>
  <c r="V637" i="3"/>
  <c r="U637" i="3"/>
  <c r="T637" i="3"/>
  <c r="S637" i="3"/>
  <c r="R637" i="3"/>
  <c r="Q637" i="3"/>
  <c r="P637" i="3"/>
  <c r="J637" i="3"/>
  <c r="H637" i="3"/>
  <c r="C637" i="3"/>
  <c r="AC636" i="3"/>
  <c r="AB636" i="3"/>
  <c r="AA636" i="3"/>
  <c r="W636" i="3"/>
  <c r="V636" i="3"/>
  <c r="U636" i="3"/>
  <c r="T636" i="3"/>
  <c r="S636" i="3"/>
  <c r="R636" i="3"/>
  <c r="Q636" i="3"/>
  <c r="P636" i="3"/>
  <c r="J636" i="3"/>
  <c r="H636" i="3"/>
  <c r="C636" i="3"/>
  <c r="AC635" i="3"/>
  <c r="AB635" i="3"/>
  <c r="AA635" i="3"/>
  <c r="W635" i="3"/>
  <c r="V635" i="3"/>
  <c r="U635" i="3"/>
  <c r="T635" i="3"/>
  <c r="S635" i="3"/>
  <c r="R635" i="3"/>
  <c r="Q635" i="3"/>
  <c r="P635" i="3"/>
  <c r="J635" i="3"/>
  <c r="H635" i="3"/>
  <c r="C635" i="3"/>
  <c r="AC634" i="3"/>
  <c r="AB634" i="3"/>
  <c r="AA634" i="3"/>
  <c r="W634" i="3"/>
  <c r="V634" i="3"/>
  <c r="U634" i="3"/>
  <c r="T634" i="3"/>
  <c r="S634" i="3"/>
  <c r="R634" i="3"/>
  <c r="Q634" i="3"/>
  <c r="P634" i="3"/>
  <c r="J634" i="3"/>
  <c r="H634" i="3"/>
  <c r="C634" i="3"/>
  <c r="AC633" i="3"/>
  <c r="AB633" i="3"/>
  <c r="AA633" i="3"/>
  <c r="W633" i="3"/>
  <c r="V633" i="3"/>
  <c r="U633" i="3"/>
  <c r="T633" i="3"/>
  <c r="S633" i="3"/>
  <c r="R633" i="3"/>
  <c r="Q633" i="3"/>
  <c r="P633" i="3"/>
  <c r="J633" i="3"/>
  <c r="H633" i="3"/>
  <c r="C633" i="3"/>
  <c r="AC632" i="3"/>
  <c r="AB632" i="3"/>
  <c r="AA632" i="3"/>
  <c r="W632" i="3"/>
  <c r="V632" i="3"/>
  <c r="U632" i="3"/>
  <c r="T632" i="3"/>
  <c r="S632" i="3"/>
  <c r="R632" i="3"/>
  <c r="Q632" i="3"/>
  <c r="P632" i="3"/>
  <c r="J632" i="3"/>
  <c r="H632" i="3"/>
  <c r="C632" i="3"/>
  <c r="AC631" i="3"/>
  <c r="AB631" i="3"/>
  <c r="AA631" i="3"/>
  <c r="W631" i="3"/>
  <c r="V631" i="3"/>
  <c r="U631" i="3"/>
  <c r="T631" i="3"/>
  <c r="S631" i="3"/>
  <c r="R631" i="3"/>
  <c r="Q631" i="3"/>
  <c r="P631" i="3"/>
  <c r="J631" i="3"/>
  <c r="H631" i="3"/>
  <c r="C631" i="3"/>
  <c r="AC630" i="3"/>
  <c r="AB630" i="3"/>
  <c r="AA630" i="3"/>
  <c r="W630" i="3"/>
  <c r="V630" i="3"/>
  <c r="U630" i="3"/>
  <c r="T630" i="3"/>
  <c r="S630" i="3"/>
  <c r="R630" i="3"/>
  <c r="Q630" i="3"/>
  <c r="P630" i="3"/>
  <c r="J630" i="3"/>
  <c r="H630" i="3"/>
  <c r="C630" i="3"/>
  <c r="AC629" i="3"/>
  <c r="AB629" i="3"/>
  <c r="AA629" i="3"/>
  <c r="W629" i="3"/>
  <c r="V629" i="3"/>
  <c r="U629" i="3"/>
  <c r="T629" i="3"/>
  <c r="S629" i="3"/>
  <c r="R629" i="3"/>
  <c r="Q629" i="3"/>
  <c r="P629" i="3"/>
  <c r="J629" i="3"/>
  <c r="H629" i="3"/>
  <c r="C629" i="3"/>
  <c r="AC628" i="3"/>
  <c r="AB628" i="3"/>
  <c r="AA628" i="3"/>
  <c r="W628" i="3"/>
  <c r="V628" i="3"/>
  <c r="U628" i="3"/>
  <c r="T628" i="3"/>
  <c r="S628" i="3"/>
  <c r="R628" i="3"/>
  <c r="Q628" i="3"/>
  <c r="P628" i="3"/>
  <c r="J628" i="3"/>
  <c r="H628" i="3"/>
  <c r="C628" i="3"/>
  <c r="AC627" i="3"/>
  <c r="AB627" i="3"/>
  <c r="AA627" i="3"/>
  <c r="W627" i="3"/>
  <c r="V627" i="3"/>
  <c r="U627" i="3"/>
  <c r="T627" i="3"/>
  <c r="S627" i="3"/>
  <c r="R627" i="3"/>
  <c r="Q627" i="3"/>
  <c r="P627" i="3"/>
  <c r="J627" i="3"/>
  <c r="H627" i="3"/>
  <c r="C627" i="3"/>
  <c r="AC626" i="3"/>
  <c r="AB626" i="3"/>
  <c r="AA626" i="3"/>
  <c r="W626" i="3"/>
  <c r="V626" i="3"/>
  <c r="U626" i="3"/>
  <c r="T626" i="3"/>
  <c r="S626" i="3"/>
  <c r="R626" i="3"/>
  <c r="Q626" i="3"/>
  <c r="P626" i="3"/>
  <c r="J626" i="3"/>
  <c r="H626" i="3"/>
  <c r="C626" i="3"/>
  <c r="AC625" i="3"/>
  <c r="AB625" i="3"/>
  <c r="AA625" i="3"/>
  <c r="W625" i="3"/>
  <c r="V625" i="3"/>
  <c r="U625" i="3"/>
  <c r="T625" i="3"/>
  <c r="S625" i="3"/>
  <c r="R625" i="3"/>
  <c r="Q625" i="3"/>
  <c r="P625" i="3"/>
  <c r="J625" i="3"/>
  <c r="H625" i="3"/>
  <c r="C625" i="3"/>
  <c r="AC624" i="3"/>
  <c r="AB624" i="3"/>
  <c r="AA624" i="3"/>
  <c r="W624" i="3"/>
  <c r="V624" i="3"/>
  <c r="U624" i="3"/>
  <c r="T624" i="3"/>
  <c r="S624" i="3"/>
  <c r="R624" i="3"/>
  <c r="Q624" i="3"/>
  <c r="P624" i="3"/>
  <c r="J624" i="3"/>
  <c r="H624" i="3"/>
  <c r="C624" i="3"/>
  <c r="AC623" i="3"/>
  <c r="AB623" i="3"/>
  <c r="AA623" i="3"/>
  <c r="W623" i="3"/>
  <c r="V623" i="3"/>
  <c r="U623" i="3"/>
  <c r="T623" i="3"/>
  <c r="S623" i="3"/>
  <c r="R623" i="3"/>
  <c r="Q623" i="3"/>
  <c r="P623" i="3"/>
  <c r="J623" i="3"/>
  <c r="H623" i="3"/>
  <c r="C623" i="3"/>
  <c r="AC622" i="3"/>
  <c r="AB622" i="3"/>
  <c r="AA622" i="3"/>
  <c r="W622" i="3"/>
  <c r="V622" i="3"/>
  <c r="U622" i="3"/>
  <c r="T622" i="3"/>
  <c r="S622" i="3"/>
  <c r="R622" i="3"/>
  <c r="Q622" i="3"/>
  <c r="P622" i="3"/>
  <c r="J622" i="3"/>
  <c r="H622" i="3"/>
  <c r="C622" i="3"/>
  <c r="AC621" i="3"/>
  <c r="AB621" i="3"/>
  <c r="AA621" i="3"/>
  <c r="W621" i="3"/>
  <c r="V621" i="3"/>
  <c r="U621" i="3"/>
  <c r="T621" i="3"/>
  <c r="S621" i="3"/>
  <c r="R621" i="3"/>
  <c r="Q621" i="3"/>
  <c r="P621" i="3"/>
  <c r="J621" i="3"/>
  <c r="H621" i="3"/>
  <c r="C621" i="3"/>
  <c r="AC620" i="3"/>
  <c r="AB620" i="3"/>
  <c r="AA620" i="3"/>
  <c r="W620" i="3"/>
  <c r="V620" i="3"/>
  <c r="U620" i="3"/>
  <c r="T620" i="3"/>
  <c r="S620" i="3"/>
  <c r="R620" i="3"/>
  <c r="Q620" i="3"/>
  <c r="P620" i="3"/>
  <c r="J620" i="3"/>
  <c r="H620" i="3"/>
  <c r="C620" i="3"/>
  <c r="AC619" i="3"/>
  <c r="AB619" i="3"/>
  <c r="AA619" i="3"/>
  <c r="W619" i="3"/>
  <c r="V619" i="3"/>
  <c r="U619" i="3"/>
  <c r="T619" i="3"/>
  <c r="S619" i="3"/>
  <c r="R619" i="3"/>
  <c r="Q619" i="3"/>
  <c r="P619" i="3"/>
  <c r="J619" i="3"/>
  <c r="H619" i="3"/>
  <c r="C619" i="3"/>
  <c r="AC618" i="3"/>
  <c r="AB618" i="3"/>
  <c r="AA618" i="3"/>
  <c r="W618" i="3"/>
  <c r="V618" i="3"/>
  <c r="U618" i="3"/>
  <c r="T618" i="3"/>
  <c r="S618" i="3"/>
  <c r="R618" i="3"/>
  <c r="Q618" i="3"/>
  <c r="P618" i="3"/>
  <c r="J618" i="3"/>
  <c r="H618" i="3"/>
  <c r="C618" i="3"/>
  <c r="AC617" i="3"/>
  <c r="AB617" i="3"/>
  <c r="AA617" i="3"/>
  <c r="W617" i="3"/>
  <c r="V617" i="3"/>
  <c r="U617" i="3"/>
  <c r="T617" i="3"/>
  <c r="S617" i="3"/>
  <c r="R617" i="3"/>
  <c r="Q617" i="3"/>
  <c r="P617" i="3"/>
  <c r="J617" i="3"/>
  <c r="H617" i="3"/>
  <c r="C617" i="3"/>
  <c r="AC616" i="3"/>
  <c r="AB616" i="3"/>
  <c r="AA616" i="3"/>
  <c r="W616" i="3"/>
  <c r="V616" i="3"/>
  <c r="U616" i="3"/>
  <c r="T616" i="3"/>
  <c r="S616" i="3"/>
  <c r="R616" i="3"/>
  <c r="Q616" i="3"/>
  <c r="P616" i="3"/>
  <c r="J616" i="3"/>
  <c r="H616" i="3"/>
  <c r="C616" i="3"/>
  <c r="AC615" i="3"/>
  <c r="AB615" i="3"/>
  <c r="AA615" i="3"/>
  <c r="W615" i="3"/>
  <c r="V615" i="3"/>
  <c r="U615" i="3"/>
  <c r="T615" i="3"/>
  <c r="S615" i="3"/>
  <c r="R615" i="3"/>
  <c r="Q615" i="3"/>
  <c r="P615" i="3"/>
  <c r="J615" i="3"/>
  <c r="H615" i="3"/>
  <c r="C615" i="3"/>
  <c r="AC614" i="3"/>
  <c r="AB614" i="3"/>
  <c r="AA614" i="3"/>
  <c r="W614" i="3"/>
  <c r="V614" i="3"/>
  <c r="U614" i="3"/>
  <c r="T614" i="3"/>
  <c r="S614" i="3"/>
  <c r="R614" i="3"/>
  <c r="Q614" i="3"/>
  <c r="P614" i="3"/>
  <c r="J614" i="3"/>
  <c r="H614" i="3"/>
  <c r="C614" i="3"/>
  <c r="AC613" i="3"/>
  <c r="AB613" i="3"/>
  <c r="AA613" i="3"/>
  <c r="W613" i="3"/>
  <c r="V613" i="3"/>
  <c r="U613" i="3"/>
  <c r="T613" i="3"/>
  <c r="S613" i="3"/>
  <c r="R613" i="3"/>
  <c r="Q613" i="3"/>
  <c r="P613" i="3"/>
  <c r="J613" i="3"/>
  <c r="H613" i="3"/>
  <c r="C613" i="3"/>
  <c r="AC612" i="3"/>
  <c r="AB612" i="3"/>
  <c r="AA612" i="3"/>
  <c r="W612" i="3"/>
  <c r="V612" i="3"/>
  <c r="U612" i="3"/>
  <c r="T612" i="3"/>
  <c r="S612" i="3"/>
  <c r="R612" i="3"/>
  <c r="Q612" i="3"/>
  <c r="P612" i="3"/>
  <c r="J612" i="3"/>
  <c r="H612" i="3"/>
  <c r="C612" i="3"/>
  <c r="AC611" i="3"/>
  <c r="AB611" i="3"/>
  <c r="AA611" i="3"/>
  <c r="W611" i="3"/>
  <c r="V611" i="3"/>
  <c r="U611" i="3"/>
  <c r="T611" i="3"/>
  <c r="S611" i="3"/>
  <c r="R611" i="3"/>
  <c r="Q611" i="3"/>
  <c r="P611" i="3"/>
  <c r="J611" i="3"/>
  <c r="H611" i="3"/>
  <c r="C611" i="3"/>
  <c r="AC610" i="3"/>
  <c r="AB610" i="3"/>
  <c r="AA610" i="3"/>
  <c r="W610" i="3"/>
  <c r="V610" i="3"/>
  <c r="U610" i="3"/>
  <c r="T610" i="3"/>
  <c r="S610" i="3"/>
  <c r="R610" i="3"/>
  <c r="Q610" i="3"/>
  <c r="P610" i="3"/>
  <c r="J610" i="3"/>
  <c r="H610" i="3"/>
  <c r="C610" i="3"/>
  <c r="AC609" i="3"/>
  <c r="AB609" i="3"/>
  <c r="AA609" i="3"/>
  <c r="W609" i="3"/>
  <c r="V609" i="3"/>
  <c r="U609" i="3"/>
  <c r="T609" i="3"/>
  <c r="S609" i="3"/>
  <c r="R609" i="3"/>
  <c r="Q609" i="3"/>
  <c r="P609" i="3"/>
  <c r="J609" i="3"/>
  <c r="H609" i="3"/>
  <c r="C609" i="3"/>
  <c r="AC608" i="3"/>
  <c r="AB608" i="3"/>
  <c r="AA608" i="3"/>
  <c r="W608" i="3"/>
  <c r="V608" i="3"/>
  <c r="U608" i="3"/>
  <c r="T608" i="3"/>
  <c r="S608" i="3"/>
  <c r="R608" i="3"/>
  <c r="Q608" i="3"/>
  <c r="P608" i="3"/>
  <c r="J608" i="3"/>
  <c r="H608" i="3"/>
  <c r="C608" i="3"/>
  <c r="AC607" i="3"/>
  <c r="AB607" i="3"/>
  <c r="AA607" i="3"/>
  <c r="W607" i="3"/>
  <c r="V607" i="3"/>
  <c r="U607" i="3"/>
  <c r="T607" i="3"/>
  <c r="S607" i="3"/>
  <c r="R607" i="3"/>
  <c r="Q607" i="3"/>
  <c r="P607" i="3"/>
  <c r="J607" i="3"/>
  <c r="H607" i="3"/>
  <c r="C607" i="3"/>
  <c r="AC606" i="3"/>
  <c r="AB606" i="3"/>
  <c r="AA606" i="3"/>
  <c r="W606" i="3"/>
  <c r="V606" i="3"/>
  <c r="U606" i="3"/>
  <c r="T606" i="3"/>
  <c r="S606" i="3"/>
  <c r="R606" i="3"/>
  <c r="Q606" i="3"/>
  <c r="P606" i="3"/>
  <c r="J606" i="3"/>
  <c r="H606" i="3"/>
  <c r="C606" i="3"/>
  <c r="AC605" i="3"/>
  <c r="AB605" i="3"/>
  <c r="AA605" i="3"/>
  <c r="W605" i="3"/>
  <c r="V605" i="3"/>
  <c r="U605" i="3"/>
  <c r="T605" i="3"/>
  <c r="S605" i="3"/>
  <c r="R605" i="3"/>
  <c r="Q605" i="3"/>
  <c r="P605" i="3"/>
  <c r="J605" i="3"/>
  <c r="H605" i="3"/>
  <c r="C605" i="3"/>
  <c r="AC604" i="3"/>
  <c r="AB604" i="3"/>
  <c r="AA604" i="3"/>
  <c r="W604" i="3"/>
  <c r="V604" i="3"/>
  <c r="U604" i="3"/>
  <c r="T604" i="3"/>
  <c r="S604" i="3"/>
  <c r="R604" i="3"/>
  <c r="Q604" i="3"/>
  <c r="P604" i="3"/>
  <c r="J604" i="3"/>
  <c r="H604" i="3"/>
  <c r="C604" i="3"/>
  <c r="AC603" i="3"/>
  <c r="AB603" i="3"/>
  <c r="AA603" i="3"/>
  <c r="W603" i="3"/>
  <c r="V603" i="3"/>
  <c r="U603" i="3"/>
  <c r="T603" i="3"/>
  <c r="S603" i="3"/>
  <c r="R603" i="3"/>
  <c r="Q603" i="3"/>
  <c r="P603" i="3"/>
  <c r="J603" i="3"/>
  <c r="H603" i="3"/>
  <c r="C603" i="3"/>
  <c r="AC602" i="3"/>
  <c r="AB602" i="3"/>
  <c r="AA602" i="3"/>
  <c r="W602" i="3"/>
  <c r="V602" i="3"/>
  <c r="U602" i="3"/>
  <c r="T602" i="3"/>
  <c r="S602" i="3"/>
  <c r="R602" i="3"/>
  <c r="Q602" i="3"/>
  <c r="P602" i="3"/>
  <c r="J602" i="3"/>
  <c r="H602" i="3"/>
  <c r="C602" i="3"/>
  <c r="AC601" i="3"/>
  <c r="AB601" i="3"/>
  <c r="AA601" i="3"/>
  <c r="W601" i="3"/>
  <c r="V601" i="3"/>
  <c r="U601" i="3"/>
  <c r="T601" i="3"/>
  <c r="S601" i="3"/>
  <c r="R601" i="3"/>
  <c r="Q601" i="3"/>
  <c r="P601" i="3"/>
  <c r="J601" i="3"/>
  <c r="H601" i="3"/>
  <c r="C601" i="3"/>
  <c r="AC600" i="3"/>
  <c r="AB600" i="3"/>
  <c r="AA600" i="3"/>
  <c r="W600" i="3"/>
  <c r="V600" i="3"/>
  <c r="U600" i="3"/>
  <c r="T600" i="3"/>
  <c r="S600" i="3"/>
  <c r="R600" i="3"/>
  <c r="Q600" i="3"/>
  <c r="P600" i="3"/>
  <c r="J600" i="3"/>
  <c r="H600" i="3"/>
  <c r="C600" i="3"/>
  <c r="AC599" i="3"/>
  <c r="AB599" i="3"/>
  <c r="AA599" i="3"/>
  <c r="W599" i="3"/>
  <c r="V599" i="3"/>
  <c r="U599" i="3"/>
  <c r="T599" i="3"/>
  <c r="S599" i="3"/>
  <c r="R599" i="3"/>
  <c r="Q599" i="3"/>
  <c r="P599" i="3"/>
  <c r="J599" i="3"/>
  <c r="H599" i="3"/>
  <c r="C599" i="3"/>
  <c r="AC598" i="3"/>
  <c r="AB598" i="3"/>
  <c r="AA598" i="3"/>
  <c r="W598" i="3"/>
  <c r="V598" i="3"/>
  <c r="U598" i="3"/>
  <c r="T598" i="3"/>
  <c r="S598" i="3"/>
  <c r="R598" i="3"/>
  <c r="Q598" i="3"/>
  <c r="P598" i="3"/>
  <c r="J598" i="3"/>
  <c r="H598" i="3"/>
  <c r="C598" i="3"/>
  <c r="AC597" i="3"/>
  <c r="AB597" i="3"/>
  <c r="AA597" i="3"/>
  <c r="W597" i="3"/>
  <c r="V597" i="3"/>
  <c r="U597" i="3"/>
  <c r="T597" i="3"/>
  <c r="S597" i="3"/>
  <c r="R597" i="3"/>
  <c r="Q597" i="3"/>
  <c r="P597" i="3"/>
  <c r="J597" i="3"/>
  <c r="H597" i="3"/>
  <c r="C597" i="3"/>
  <c r="AC596" i="3"/>
  <c r="AB596" i="3"/>
  <c r="AA596" i="3"/>
  <c r="W596" i="3"/>
  <c r="V596" i="3"/>
  <c r="U596" i="3"/>
  <c r="T596" i="3"/>
  <c r="S596" i="3"/>
  <c r="R596" i="3"/>
  <c r="Q596" i="3"/>
  <c r="P596" i="3"/>
  <c r="J596" i="3"/>
  <c r="H596" i="3"/>
  <c r="C596" i="3"/>
  <c r="AC595" i="3"/>
  <c r="AB595" i="3"/>
  <c r="AA595" i="3"/>
  <c r="W595" i="3"/>
  <c r="V595" i="3"/>
  <c r="U595" i="3"/>
  <c r="T595" i="3"/>
  <c r="S595" i="3"/>
  <c r="R595" i="3"/>
  <c r="Q595" i="3"/>
  <c r="P595" i="3"/>
  <c r="J595" i="3"/>
  <c r="H595" i="3"/>
  <c r="C595" i="3"/>
  <c r="AC594" i="3"/>
  <c r="AB594" i="3"/>
  <c r="AA594" i="3"/>
  <c r="W594" i="3"/>
  <c r="V594" i="3"/>
  <c r="U594" i="3"/>
  <c r="T594" i="3"/>
  <c r="S594" i="3"/>
  <c r="R594" i="3"/>
  <c r="Q594" i="3"/>
  <c r="P594" i="3"/>
  <c r="J594" i="3"/>
  <c r="H594" i="3"/>
  <c r="C594" i="3"/>
  <c r="AC593" i="3"/>
  <c r="AB593" i="3"/>
  <c r="AA593" i="3"/>
  <c r="W593" i="3"/>
  <c r="V593" i="3"/>
  <c r="U593" i="3"/>
  <c r="T593" i="3"/>
  <c r="S593" i="3"/>
  <c r="R593" i="3"/>
  <c r="Q593" i="3"/>
  <c r="P593" i="3"/>
  <c r="J593" i="3"/>
  <c r="H593" i="3"/>
  <c r="C593" i="3"/>
  <c r="AC592" i="3"/>
  <c r="AB592" i="3"/>
  <c r="AA592" i="3"/>
  <c r="W592" i="3"/>
  <c r="V592" i="3"/>
  <c r="U592" i="3"/>
  <c r="T592" i="3"/>
  <c r="S592" i="3"/>
  <c r="R592" i="3"/>
  <c r="Q592" i="3"/>
  <c r="P592" i="3"/>
  <c r="J592" i="3"/>
  <c r="H592" i="3"/>
  <c r="C592" i="3"/>
  <c r="AC591" i="3"/>
  <c r="AB591" i="3"/>
  <c r="AA591" i="3"/>
  <c r="W591" i="3"/>
  <c r="V591" i="3"/>
  <c r="U591" i="3"/>
  <c r="T591" i="3"/>
  <c r="S591" i="3"/>
  <c r="R591" i="3"/>
  <c r="Q591" i="3"/>
  <c r="P591" i="3"/>
  <c r="J591" i="3"/>
  <c r="H591" i="3"/>
  <c r="C591" i="3"/>
  <c r="AC590" i="3"/>
  <c r="AB590" i="3"/>
  <c r="AA590" i="3"/>
  <c r="W590" i="3"/>
  <c r="V590" i="3"/>
  <c r="U590" i="3"/>
  <c r="T590" i="3"/>
  <c r="S590" i="3"/>
  <c r="R590" i="3"/>
  <c r="Q590" i="3"/>
  <c r="P590" i="3"/>
  <c r="J590" i="3"/>
  <c r="H590" i="3"/>
  <c r="C590" i="3"/>
  <c r="AC589" i="3"/>
  <c r="AB589" i="3"/>
  <c r="AA589" i="3"/>
  <c r="W589" i="3"/>
  <c r="V589" i="3"/>
  <c r="U589" i="3"/>
  <c r="T589" i="3"/>
  <c r="S589" i="3"/>
  <c r="R589" i="3"/>
  <c r="Q589" i="3"/>
  <c r="P589" i="3"/>
  <c r="J589" i="3"/>
  <c r="H589" i="3"/>
  <c r="C589" i="3"/>
  <c r="AC588" i="3"/>
  <c r="AB588" i="3"/>
  <c r="AA588" i="3"/>
  <c r="W588" i="3"/>
  <c r="V588" i="3"/>
  <c r="U588" i="3"/>
  <c r="T588" i="3"/>
  <c r="S588" i="3"/>
  <c r="R588" i="3"/>
  <c r="Q588" i="3"/>
  <c r="P588" i="3"/>
  <c r="J588" i="3"/>
  <c r="H588" i="3"/>
  <c r="C588" i="3"/>
  <c r="AC587" i="3"/>
  <c r="AB587" i="3"/>
  <c r="AA587" i="3"/>
  <c r="W587" i="3"/>
  <c r="V587" i="3"/>
  <c r="U587" i="3"/>
  <c r="T587" i="3"/>
  <c r="S587" i="3"/>
  <c r="R587" i="3"/>
  <c r="Q587" i="3"/>
  <c r="P587" i="3"/>
  <c r="J587" i="3"/>
  <c r="H587" i="3"/>
  <c r="C587" i="3"/>
  <c r="AC586" i="3"/>
  <c r="AB586" i="3"/>
  <c r="AA586" i="3"/>
  <c r="W586" i="3"/>
  <c r="V586" i="3"/>
  <c r="U586" i="3"/>
  <c r="T586" i="3"/>
  <c r="S586" i="3"/>
  <c r="R586" i="3"/>
  <c r="Q586" i="3"/>
  <c r="P586" i="3"/>
  <c r="J586" i="3"/>
  <c r="H586" i="3"/>
  <c r="C586" i="3"/>
  <c r="AC585" i="3"/>
  <c r="AB585" i="3"/>
  <c r="AA585" i="3"/>
  <c r="W585" i="3"/>
  <c r="V585" i="3"/>
  <c r="U585" i="3"/>
  <c r="T585" i="3"/>
  <c r="S585" i="3"/>
  <c r="R585" i="3"/>
  <c r="Q585" i="3"/>
  <c r="P585" i="3"/>
  <c r="J585" i="3"/>
  <c r="H585" i="3"/>
  <c r="C585" i="3"/>
  <c r="AC584" i="3"/>
  <c r="AB584" i="3"/>
  <c r="AA584" i="3"/>
  <c r="W584" i="3"/>
  <c r="V584" i="3"/>
  <c r="U584" i="3"/>
  <c r="T584" i="3"/>
  <c r="S584" i="3"/>
  <c r="R584" i="3"/>
  <c r="Q584" i="3"/>
  <c r="P584" i="3"/>
  <c r="J584" i="3"/>
  <c r="H584" i="3"/>
  <c r="C584" i="3"/>
  <c r="AC583" i="3"/>
  <c r="AB583" i="3"/>
  <c r="AA583" i="3"/>
  <c r="W583" i="3"/>
  <c r="V583" i="3"/>
  <c r="U583" i="3"/>
  <c r="T583" i="3"/>
  <c r="S583" i="3"/>
  <c r="R583" i="3"/>
  <c r="Q583" i="3"/>
  <c r="P583" i="3"/>
  <c r="J583" i="3"/>
  <c r="H583" i="3"/>
  <c r="C583" i="3"/>
  <c r="AC582" i="3"/>
  <c r="AB582" i="3"/>
  <c r="AA582" i="3"/>
  <c r="W582" i="3"/>
  <c r="V582" i="3"/>
  <c r="U582" i="3"/>
  <c r="T582" i="3"/>
  <c r="S582" i="3"/>
  <c r="R582" i="3"/>
  <c r="Q582" i="3"/>
  <c r="P582" i="3"/>
  <c r="J582" i="3"/>
  <c r="H582" i="3"/>
  <c r="C582" i="3"/>
  <c r="AC581" i="3"/>
  <c r="AB581" i="3"/>
  <c r="AA581" i="3"/>
  <c r="W581" i="3"/>
  <c r="V581" i="3"/>
  <c r="U581" i="3"/>
  <c r="T581" i="3"/>
  <c r="S581" i="3"/>
  <c r="R581" i="3"/>
  <c r="Q581" i="3"/>
  <c r="P581" i="3"/>
  <c r="J581" i="3"/>
  <c r="H581" i="3"/>
  <c r="C581" i="3"/>
  <c r="AC580" i="3"/>
  <c r="AB580" i="3"/>
  <c r="AA580" i="3"/>
  <c r="W580" i="3"/>
  <c r="V580" i="3"/>
  <c r="U580" i="3"/>
  <c r="T580" i="3"/>
  <c r="S580" i="3"/>
  <c r="R580" i="3"/>
  <c r="Q580" i="3"/>
  <c r="P580" i="3"/>
  <c r="J580" i="3"/>
  <c r="H580" i="3"/>
  <c r="C580" i="3"/>
  <c r="AC579" i="3"/>
  <c r="AB579" i="3"/>
  <c r="AA579" i="3"/>
  <c r="W579" i="3"/>
  <c r="V579" i="3"/>
  <c r="U579" i="3"/>
  <c r="T579" i="3"/>
  <c r="S579" i="3"/>
  <c r="R579" i="3"/>
  <c r="Q579" i="3"/>
  <c r="P579" i="3"/>
  <c r="J579" i="3"/>
  <c r="H579" i="3"/>
  <c r="C579" i="3"/>
  <c r="AC578" i="3"/>
  <c r="AB578" i="3"/>
  <c r="AA578" i="3"/>
  <c r="W578" i="3"/>
  <c r="V578" i="3"/>
  <c r="U578" i="3"/>
  <c r="T578" i="3"/>
  <c r="S578" i="3"/>
  <c r="R578" i="3"/>
  <c r="Q578" i="3"/>
  <c r="P578" i="3"/>
  <c r="J578" i="3"/>
  <c r="H578" i="3"/>
  <c r="C578" i="3"/>
  <c r="AC577" i="3"/>
  <c r="AB577" i="3"/>
  <c r="AA577" i="3"/>
  <c r="W577" i="3"/>
  <c r="V577" i="3"/>
  <c r="U577" i="3"/>
  <c r="T577" i="3"/>
  <c r="S577" i="3"/>
  <c r="R577" i="3"/>
  <c r="Q577" i="3"/>
  <c r="P577" i="3"/>
  <c r="J577" i="3"/>
  <c r="H577" i="3"/>
  <c r="C577" i="3"/>
  <c r="AC576" i="3"/>
  <c r="AB576" i="3"/>
  <c r="AA576" i="3"/>
  <c r="W576" i="3"/>
  <c r="V576" i="3"/>
  <c r="U576" i="3"/>
  <c r="T576" i="3"/>
  <c r="S576" i="3"/>
  <c r="R576" i="3"/>
  <c r="Q576" i="3"/>
  <c r="P576" i="3"/>
  <c r="J576" i="3"/>
  <c r="H576" i="3"/>
  <c r="C576" i="3"/>
  <c r="AC575" i="3"/>
  <c r="AB575" i="3"/>
  <c r="AA575" i="3"/>
  <c r="W575" i="3"/>
  <c r="V575" i="3"/>
  <c r="U575" i="3"/>
  <c r="T575" i="3"/>
  <c r="S575" i="3"/>
  <c r="R575" i="3"/>
  <c r="Q575" i="3"/>
  <c r="P575" i="3"/>
  <c r="J575" i="3"/>
  <c r="H575" i="3"/>
  <c r="C575" i="3"/>
  <c r="AC574" i="3"/>
  <c r="AB574" i="3"/>
  <c r="AA574" i="3"/>
  <c r="W574" i="3"/>
  <c r="V574" i="3"/>
  <c r="U574" i="3"/>
  <c r="T574" i="3"/>
  <c r="S574" i="3"/>
  <c r="R574" i="3"/>
  <c r="Q574" i="3"/>
  <c r="P574" i="3"/>
  <c r="J574" i="3"/>
  <c r="H574" i="3"/>
  <c r="C574" i="3"/>
  <c r="AC573" i="3"/>
  <c r="AB573" i="3"/>
  <c r="AA573" i="3"/>
  <c r="W573" i="3"/>
  <c r="V573" i="3"/>
  <c r="U573" i="3"/>
  <c r="T573" i="3"/>
  <c r="S573" i="3"/>
  <c r="R573" i="3"/>
  <c r="Q573" i="3"/>
  <c r="P573" i="3"/>
  <c r="J573" i="3"/>
  <c r="H573" i="3"/>
  <c r="C573" i="3"/>
  <c r="AC572" i="3"/>
  <c r="AB572" i="3"/>
  <c r="AA572" i="3"/>
  <c r="W572" i="3"/>
  <c r="V572" i="3"/>
  <c r="U572" i="3"/>
  <c r="T572" i="3"/>
  <c r="S572" i="3"/>
  <c r="R572" i="3"/>
  <c r="Q572" i="3"/>
  <c r="P572" i="3"/>
  <c r="J572" i="3"/>
  <c r="H572" i="3"/>
  <c r="C572" i="3"/>
  <c r="AC571" i="3"/>
  <c r="AB571" i="3"/>
  <c r="AA571" i="3"/>
  <c r="W571" i="3"/>
  <c r="V571" i="3"/>
  <c r="U571" i="3"/>
  <c r="T571" i="3"/>
  <c r="S571" i="3"/>
  <c r="R571" i="3"/>
  <c r="Q571" i="3"/>
  <c r="P571" i="3"/>
  <c r="J571" i="3"/>
  <c r="H571" i="3"/>
  <c r="C571" i="3"/>
  <c r="AC570" i="3"/>
  <c r="AB570" i="3"/>
  <c r="AA570" i="3"/>
  <c r="W570" i="3"/>
  <c r="V570" i="3"/>
  <c r="U570" i="3"/>
  <c r="T570" i="3"/>
  <c r="S570" i="3"/>
  <c r="R570" i="3"/>
  <c r="Q570" i="3"/>
  <c r="P570" i="3"/>
  <c r="J570" i="3"/>
  <c r="H570" i="3"/>
  <c r="C570" i="3"/>
  <c r="AC569" i="3"/>
  <c r="AB569" i="3"/>
  <c r="AA569" i="3"/>
  <c r="W569" i="3"/>
  <c r="V569" i="3"/>
  <c r="U569" i="3"/>
  <c r="T569" i="3"/>
  <c r="S569" i="3"/>
  <c r="R569" i="3"/>
  <c r="Q569" i="3"/>
  <c r="P569" i="3"/>
  <c r="J569" i="3"/>
  <c r="H569" i="3"/>
  <c r="C569" i="3"/>
  <c r="AC568" i="3"/>
  <c r="AB568" i="3"/>
  <c r="AA568" i="3"/>
  <c r="W568" i="3"/>
  <c r="V568" i="3"/>
  <c r="U568" i="3"/>
  <c r="T568" i="3"/>
  <c r="S568" i="3"/>
  <c r="R568" i="3"/>
  <c r="Q568" i="3"/>
  <c r="P568" i="3"/>
  <c r="J568" i="3"/>
  <c r="H568" i="3"/>
  <c r="C568" i="3"/>
  <c r="AC567" i="3"/>
  <c r="AB567" i="3"/>
  <c r="AA567" i="3"/>
  <c r="W567" i="3"/>
  <c r="V567" i="3"/>
  <c r="U567" i="3"/>
  <c r="T567" i="3"/>
  <c r="S567" i="3"/>
  <c r="R567" i="3"/>
  <c r="Q567" i="3"/>
  <c r="P567" i="3"/>
  <c r="J567" i="3"/>
  <c r="H567" i="3"/>
  <c r="C567" i="3"/>
  <c r="AC566" i="3"/>
  <c r="AB566" i="3"/>
  <c r="AA566" i="3"/>
  <c r="W566" i="3"/>
  <c r="V566" i="3"/>
  <c r="U566" i="3"/>
  <c r="T566" i="3"/>
  <c r="S566" i="3"/>
  <c r="R566" i="3"/>
  <c r="Q566" i="3"/>
  <c r="P566" i="3"/>
  <c r="J566" i="3"/>
  <c r="H566" i="3"/>
  <c r="C566" i="3"/>
  <c r="AC565" i="3"/>
  <c r="AB565" i="3"/>
  <c r="AA565" i="3"/>
  <c r="W565" i="3"/>
  <c r="V565" i="3"/>
  <c r="U565" i="3"/>
  <c r="T565" i="3"/>
  <c r="S565" i="3"/>
  <c r="R565" i="3"/>
  <c r="Q565" i="3"/>
  <c r="P565" i="3"/>
  <c r="J565" i="3"/>
  <c r="H565" i="3"/>
  <c r="C565" i="3"/>
  <c r="AC564" i="3"/>
  <c r="AB564" i="3"/>
  <c r="AA564" i="3"/>
  <c r="W564" i="3"/>
  <c r="V564" i="3"/>
  <c r="U564" i="3"/>
  <c r="T564" i="3"/>
  <c r="S564" i="3"/>
  <c r="R564" i="3"/>
  <c r="Q564" i="3"/>
  <c r="P564" i="3"/>
  <c r="J564" i="3"/>
  <c r="H564" i="3"/>
  <c r="C564" i="3"/>
  <c r="AC563" i="3"/>
  <c r="AB563" i="3"/>
  <c r="AA563" i="3"/>
  <c r="W563" i="3"/>
  <c r="V563" i="3"/>
  <c r="U563" i="3"/>
  <c r="T563" i="3"/>
  <c r="S563" i="3"/>
  <c r="R563" i="3"/>
  <c r="Q563" i="3"/>
  <c r="P563" i="3"/>
  <c r="J563" i="3"/>
  <c r="H563" i="3"/>
  <c r="C563" i="3"/>
  <c r="AC562" i="3"/>
  <c r="AB562" i="3"/>
  <c r="AA562" i="3"/>
  <c r="W562" i="3"/>
  <c r="V562" i="3"/>
  <c r="U562" i="3"/>
  <c r="T562" i="3"/>
  <c r="S562" i="3"/>
  <c r="R562" i="3"/>
  <c r="Q562" i="3"/>
  <c r="P562" i="3"/>
  <c r="J562" i="3"/>
  <c r="H562" i="3"/>
  <c r="C562" i="3"/>
  <c r="AC561" i="3"/>
  <c r="AB561" i="3"/>
  <c r="AA561" i="3"/>
  <c r="W561" i="3"/>
  <c r="V561" i="3"/>
  <c r="U561" i="3"/>
  <c r="T561" i="3"/>
  <c r="S561" i="3"/>
  <c r="R561" i="3"/>
  <c r="Q561" i="3"/>
  <c r="P561" i="3"/>
  <c r="J561" i="3"/>
  <c r="H561" i="3"/>
  <c r="C561" i="3"/>
  <c r="AC560" i="3"/>
  <c r="AB560" i="3"/>
  <c r="AA560" i="3"/>
  <c r="W560" i="3"/>
  <c r="V560" i="3"/>
  <c r="U560" i="3"/>
  <c r="T560" i="3"/>
  <c r="S560" i="3"/>
  <c r="R560" i="3"/>
  <c r="Q560" i="3"/>
  <c r="P560" i="3"/>
  <c r="J560" i="3"/>
  <c r="H560" i="3"/>
  <c r="C560" i="3"/>
  <c r="AC559" i="3"/>
  <c r="AB559" i="3"/>
  <c r="AA559" i="3"/>
  <c r="W559" i="3"/>
  <c r="V559" i="3"/>
  <c r="U559" i="3"/>
  <c r="T559" i="3"/>
  <c r="S559" i="3"/>
  <c r="R559" i="3"/>
  <c r="Q559" i="3"/>
  <c r="P559" i="3"/>
  <c r="J559" i="3"/>
  <c r="H559" i="3"/>
  <c r="C559" i="3"/>
  <c r="AC558" i="3"/>
  <c r="AB558" i="3"/>
  <c r="AA558" i="3"/>
  <c r="W558" i="3"/>
  <c r="V558" i="3"/>
  <c r="U558" i="3"/>
  <c r="T558" i="3"/>
  <c r="S558" i="3"/>
  <c r="R558" i="3"/>
  <c r="Q558" i="3"/>
  <c r="P558" i="3"/>
  <c r="J558" i="3"/>
  <c r="H558" i="3"/>
  <c r="C558" i="3"/>
  <c r="AC557" i="3"/>
  <c r="AB557" i="3"/>
  <c r="AA557" i="3"/>
  <c r="W557" i="3"/>
  <c r="V557" i="3"/>
  <c r="U557" i="3"/>
  <c r="T557" i="3"/>
  <c r="S557" i="3"/>
  <c r="R557" i="3"/>
  <c r="Q557" i="3"/>
  <c r="P557" i="3"/>
  <c r="J557" i="3"/>
  <c r="H557" i="3"/>
  <c r="C557" i="3"/>
  <c r="AC556" i="3"/>
  <c r="AB556" i="3"/>
  <c r="AA556" i="3"/>
  <c r="W556" i="3"/>
  <c r="V556" i="3"/>
  <c r="U556" i="3"/>
  <c r="T556" i="3"/>
  <c r="S556" i="3"/>
  <c r="R556" i="3"/>
  <c r="Q556" i="3"/>
  <c r="P556" i="3"/>
  <c r="J556" i="3"/>
  <c r="H556" i="3"/>
  <c r="C556" i="3"/>
  <c r="AC555" i="3"/>
  <c r="AB555" i="3"/>
  <c r="AA555" i="3"/>
  <c r="W555" i="3"/>
  <c r="V555" i="3"/>
  <c r="U555" i="3"/>
  <c r="T555" i="3"/>
  <c r="S555" i="3"/>
  <c r="R555" i="3"/>
  <c r="Q555" i="3"/>
  <c r="P555" i="3"/>
  <c r="J555" i="3"/>
  <c r="H555" i="3"/>
  <c r="C555" i="3"/>
  <c r="AC554" i="3"/>
  <c r="AB554" i="3"/>
  <c r="AA554" i="3"/>
  <c r="W554" i="3"/>
  <c r="V554" i="3"/>
  <c r="U554" i="3"/>
  <c r="T554" i="3"/>
  <c r="S554" i="3"/>
  <c r="R554" i="3"/>
  <c r="Q554" i="3"/>
  <c r="P554" i="3"/>
  <c r="J554" i="3"/>
  <c r="H554" i="3"/>
  <c r="C554" i="3"/>
  <c r="AC553" i="3"/>
  <c r="AB553" i="3"/>
  <c r="AA553" i="3"/>
  <c r="W553" i="3"/>
  <c r="V553" i="3"/>
  <c r="U553" i="3"/>
  <c r="T553" i="3"/>
  <c r="S553" i="3"/>
  <c r="R553" i="3"/>
  <c r="Q553" i="3"/>
  <c r="P553" i="3"/>
  <c r="J553" i="3"/>
  <c r="H553" i="3"/>
  <c r="C553" i="3"/>
  <c r="AC552" i="3"/>
  <c r="AB552" i="3"/>
  <c r="AA552" i="3"/>
  <c r="W552" i="3"/>
  <c r="V552" i="3"/>
  <c r="U552" i="3"/>
  <c r="T552" i="3"/>
  <c r="S552" i="3"/>
  <c r="R552" i="3"/>
  <c r="Q552" i="3"/>
  <c r="P552" i="3"/>
  <c r="J552" i="3"/>
  <c r="H552" i="3"/>
  <c r="C552" i="3"/>
  <c r="AC551" i="3"/>
  <c r="AB551" i="3"/>
  <c r="AA551" i="3"/>
  <c r="W551" i="3"/>
  <c r="V551" i="3"/>
  <c r="U551" i="3"/>
  <c r="T551" i="3"/>
  <c r="S551" i="3"/>
  <c r="R551" i="3"/>
  <c r="Q551" i="3"/>
  <c r="P551" i="3"/>
  <c r="J551" i="3"/>
  <c r="H551" i="3"/>
  <c r="C551" i="3"/>
  <c r="AC550" i="3"/>
  <c r="AB550" i="3"/>
  <c r="AA550" i="3"/>
  <c r="W550" i="3"/>
  <c r="V550" i="3"/>
  <c r="U550" i="3"/>
  <c r="T550" i="3"/>
  <c r="S550" i="3"/>
  <c r="R550" i="3"/>
  <c r="Q550" i="3"/>
  <c r="P550" i="3"/>
  <c r="J550" i="3"/>
  <c r="H550" i="3"/>
  <c r="C550" i="3"/>
  <c r="AC549" i="3"/>
  <c r="AB549" i="3"/>
  <c r="AA549" i="3"/>
  <c r="W549" i="3"/>
  <c r="V549" i="3"/>
  <c r="U549" i="3"/>
  <c r="T549" i="3"/>
  <c r="S549" i="3"/>
  <c r="R549" i="3"/>
  <c r="Q549" i="3"/>
  <c r="P549" i="3"/>
  <c r="J549" i="3"/>
  <c r="H549" i="3"/>
  <c r="C549" i="3"/>
  <c r="AC548" i="3"/>
  <c r="AB548" i="3"/>
  <c r="AA548" i="3"/>
  <c r="W548" i="3"/>
  <c r="V548" i="3"/>
  <c r="U548" i="3"/>
  <c r="T548" i="3"/>
  <c r="S548" i="3"/>
  <c r="R548" i="3"/>
  <c r="Q548" i="3"/>
  <c r="P548" i="3"/>
  <c r="J548" i="3"/>
  <c r="H548" i="3"/>
  <c r="C548" i="3"/>
  <c r="AC547" i="3"/>
  <c r="AB547" i="3"/>
  <c r="AA547" i="3"/>
  <c r="W547" i="3"/>
  <c r="V547" i="3"/>
  <c r="U547" i="3"/>
  <c r="T547" i="3"/>
  <c r="S547" i="3"/>
  <c r="R547" i="3"/>
  <c r="Q547" i="3"/>
  <c r="P547" i="3"/>
  <c r="J547" i="3"/>
  <c r="H547" i="3"/>
  <c r="C547" i="3"/>
  <c r="AC546" i="3"/>
  <c r="AB546" i="3"/>
  <c r="AA546" i="3"/>
  <c r="W546" i="3"/>
  <c r="V546" i="3"/>
  <c r="U546" i="3"/>
  <c r="T546" i="3"/>
  <c r="S546" i="3"/>
  <c r="R546" i="3"/>
  <c r="Q546" i="3"/>
  <c r="P546" i="3"/>
  <c r="J546" i="3"/>
  <c r="H546" i="3"/>
  <c r="C546" i="3"/>
  <c r="AC545" i="3"/>
  <c r="AB545" i="3"/>
  <c r="AA545" i="3"/>
  <c r="W545" i="3"/>
  <c r="V545" i="3"/>
  <c r="U545" i="3"/>
  <c r="T545" i="3"/>
  <c r="S545" i="3"/>
  <c r="R545" i="3"/>
  <c r="Q545" i="3"/>
  <c r="P545" i="3"/>
  <c r="J545" i="3"/>
  <c r="H545" i="3"/>
  <c r="C545" i="3"/>
  <c r="AC544" i="3"/>
  <c r="AB544" i="3"/>
  <c r="AA544" i="3"/>
  <c r="W544" i="3"/>
  <c r="V544" i="3"/>
  <c r="U544" i="3"/>
  <c r="T544" i="3"/>
  <c r="S544" i="3"/>
  <c r="R544" i="3"/>
  <c r="Q544" i="3"/>
  <c r="P544" i="3"/>
  <c r="J544" i="3"/>
  <c r="H544" i="3"/>
  <c r="C544" i="3"/>
  <c r="AC543" i="3"/>
  <c r="AB543" i="3"/>
  <c r="AA543" i="3"/>
  <c r="W543" i="3"/>
  <c r="V543" i="3"/>
  <c r="U543" i="3"/>
  <c r="T543" i="3"/>
  <c r="S543" i="3"/>
  <c r="R543" i="3"/>
  <c r="Q543" i="3"/>
  <c r="P543" i="3"/>
  <c r="J543" i="3"/>
  <c r="H543" i="3"/>
  <c r="C543" i="3"/>
  <c r="AC542" i="3"/>
  <c r="AB542" i="3"/>
  <c r="AA542" i="3"/>
  <c r="W542" i="3"/>
  <c r="V542" i="3"/>
  <c r="U542" i="3"/>
  <c r="T542" i="3"/>
  <c r="S542" i="3"/>
  <c r="R542" i="3"/>
  <c r="Q542" i="3"/>
  <c r="P542" i="3"/>
  <c r="J542" i="3"/>
  <c r="H542" i="3"/>
  <c r="C542" i="3"/>
  <c r="AC541" i="3"/>
  <c r="AB541" i="3"/>
  <c r="AA541" i="3"/>
  <c r="W541" i="3"/>
  <c r="V541" i="3"/>
  <c r="U541" i="3"/>
  <c r="T541" i="3"/>
  <c r="S541" i="3"/>
  <c r="R541" i="3"/>
  <c r="Q541" i="3"/>
  <c r="P541" i="3"/>
  <c r="J541" i="3"/>
  <c r="H541" i="3"/>
  <c r="C541" i="3"/>
  <c r="AC540" i="3"/>
  <c r="AB540" i="3"/>
  <c r="AA540" i="3"/>
  <c r="W540" i="3"/>
  <c r="V540" i="3"/>
  <c r="U540" i="3"/>
  <c r="T540" i="3"/>
  <c r="S540" i="3"/>
  <c r="R540" i="3"/>
  <c r="Q540" i="3"/>
  <c r="P540" i="3"/>
  <c r="J540" i="3"/>
  <c r="H540" i="3"/>
  <c r="C540" i="3"/>
  <c r="AC539" i="3"/>
  <c r="AB539" i="3"/>
  <c r="AA539" i="3"/>
  <c r="W539" i="3"/>
  <c r="V539" i="3"/>
  <c r="U539" i="3"/>
  <c r="T539" i="3"/>
  <c r="S539" i="3"/>
  <c r="R539" i="3"/>
  <c r="Q539" i="3"/>
  <c r="P539" i="3"/>
  <c r="J539" i="3"/>
  <c r="H539" i="3"/>
  <c r="C539" i="3"/>
  <c r="AC538" i="3"/>
  <c r="AB538" i="3"/>
  <c r="AA538" i="3"/>
  <c r="W538" i="3"/>
  <c r="V538" i="3"/>
  <c r="U538" i="3"/>
  <c r="T538" i="3"/>
  <c r="S538" i="3"/>
  <c r="R538" i="3"/>
  <c r="Q538" i="3"/>
  <c r="P538" i="3"/>
  <c r="J538" i="3"/>
  <c r="H538" i="3"/>
  <c r="C538" i="3"/>
  <c r="AC537" i="3"/>
  <c r="AB537" i="3"/>
  <c r="AA537" i="3"/>
  <c r="W537" i="3"/>
  <c r="V537" i="3"/>
  <c r="U537" i="3"/>
  <c r="T537" i="3"/>
  <c r="S537" i="3"/>
  <c r="R537" i="3"/>
  <c r="Q537" i="3"/>
  <c r="P537" i="3"/>
  <c r="J537" i="3"/>
  <c r="H537" i="3"/>
  <c r="C537" i="3"/>
  <c r="AC536" i="3"/>
  <c r="AB536" i="3"/>
  <c r="AA536" i="3"/>
  <c r="W536" i="3"/>
  <c r="V536" i="3"/>
  <c r="U536" i="3"/>
  <c r="T536" i="3"/>
  <c r="S536" i="3"/>
  <c r="R536" i="3"/>
  <c r="Q536" i="3"/>
  <c r="P536" i="3"/>
  <c r="J536" i="3"/>
  <c r="H536" i="3"/>
  <c r="C536" i="3"/>
  <c r="AC535" i="3"/>
  <c r="AB535" i="3"/>
  <c r="AA535" i="3"/>
  <c r="W535" i="3"/>
  <c r="V535" i="3"/>
  <c r="U535" i="3"/>
  <c r="T535" i="3"/>
  <c r="S535" i="3"/>
  <c r="R535" i="3"/>
  <c r="Q535" i="3"/>
  <c r="P535" i="3"/>
  <c r="J535" i="3"/>
  <c r="H535" i="3"/>
  <c r="C535" i="3"/>
  <c r="AC534" i="3"/>
  <c r="AB534" i="3"/>
  <c r="AA534" i="3"/>
  <c r="W534" i="3"/>
  <c r="V534" i="3"/>
  <c r="U534" i="3"/>
  <c r="T534" i="3"/>
  <c r="S534" i="3"/>
  <c r="R534" i="3"/>
  <c r="Q534" i="3"/>
  <c r="P534" i="3"/>
  <c r="J534" i="3"/>
  <c r="H534" i="3"/>
  <c r="C534" i="3"/>
  <c r="AC533" i="3"/>
  <c r="AB533" i="3"/>
  <c r="AA533" i="3"/>
  <c r="W533" i="3"/>
  <c r="V533" i="3"/>
  <c r="U533" i="3"/>
  <c r="T533" i="3"/>
  <c r="S533" i="3"/>
  <c r="R533" i="3"/>
  <c r="Q533" i="3"/>
  <c r="P533" i="3"/>
  <c r="J533" i="3"/>
  <c r="H533" i="3"/>
  <c r="C533" i="3"/>
  <c r="AC532" i="3"/>
  <c r="AB532" i="3"/>
  <c r="AA532" i="3"/>
  <c r="W532" i="3"/>
  <c r="V532" i="3"/>
  <c r="U532" i="3"/>
  <c r="T532" i="3"/>
  <c r="S532" i="3"/>
  <c r="R532" i="3"/>
  <c r="Q532" i="3"/>
  <c r="P532" i="3"/>
  <c r="J532" i="3"/>
  <c r="H532" i="3"/>
  <c r="C532" i="3"/>
  <c r="AC531" i="3"/>
  <c r="AB531" i="3"/>
  <c r="AA531" i="3"/>
  <c r="W531" i="3"/>
  <c r="V531" i="3"/>
  <c r="U531" i="3"/>
  <c r="T531" i="3"/>
  <c r="S531" i="3"/>
  <c r="R531" i="3"/>
  <c r="Q531" i="3"/>
  <c r="P531" i="3"/>
  <c r="J531" i="3"/>
  <c r="H531" i="3"/>
  <c r="C531" i="3"/>
  <c r="AC530" i="3"/>
  <c r="AB530" i="3"/>
  <c r="AA530" i="3"/>
  <c r="W530" i="3"/>
  <c r="V530" i="3"/>
  <c r="U530" i="3"/>
  <c r="T530" i="3"/>
  <c r="S530" i="3"/>
  <c r="R530" i="3"/>
  <c r="Q530" i="3"/>
  <c r="P530" i="3"/>
  <c r="J530" i="3"/>
  <c r="H530" i="3"/>
  <c r="C530" i="3"/>
  <c r="AC529" i="3"/>
  <c r="AB529" i="3"/>
  <c r="AA529" i="3"/>
  <c r="W529" i="3"/>
  <c r="V529" i="3"/>
  <c r="U529" i="3"/>
  <c r="T529" i="3"/>
  <c r="S529" i="3"/>
  <c r="R529" i="3"/>
  <c r="Q529" i="3"/>
  <c r="P529" i="3"/>
  <c r="J529" i="3"/>
  <c r="H529" i="3"/>
  <c r="C529" i="3"/>
  <c r="AC528" i="3"/>
  <c r="AB528" i="3"/>
  <c r="AA528" i="3"/>
  <c r="W528" i="3"/>
  <c r="V528" i="3"/>
  <c r="U528" i="3"/>
  <c r="T528" i="3"/>
  <c r="S528" i="3"/>
  <c r="R528" i="3"/>
  <c r="Q528" i="3"/>
  <c r="P528" i="3"/>
  <c r="J528" i="3"/>
  <c r="H528" i="3"/>
  <c r="C528" i="3"/>
  <c r="AC527" i="3"/>
  <c r="AB527" i="3"/>
  <c r="AA527" i="3"/>
  <c r="W527" i="3"/>
  <c r="V527" i="3"/>
  <c r="U527" i="3"/>
  <c r="T527" i="3"/>
  <c r="S527" i="3"/>
  <c r="R527" i="3"/>
  <c r="Q527" i="3"/>
  <c r="P527" i="3"/>
  <c r="J527" i="3"/>
  <c r="H527" i="3"/>
  <c r="C527" i="3"/>
  <c r="AC526" i="3"/>
  <c r="AB526" i="3"/>
  <c r="AA526" i="3"/>
  <c r="W526" i="3"/>
  <c r="V526" i="3"/>
  <c r="U526" i="3"/>
  <c r="T526" i="3"/>
  <c r="S526" i="3"/>
  <c r="R526" i="3"/>
  <c r="Q526" i="3"/>
  <c r="P526" i="3"/>
  <c r="J526" i="3"/>
  <c r="H526" i="3"/>
  <c r="C526" i="3"/>
  <c r="AC525" i="3"/>
  <c r="AB525" i="3"/>
  <c r="AA525" i="3"/>
  <c r="W525" i="3"/>
  <c r="V525" i="3"/>
  <c r="U525" i="3"/>
  <c r="T525" i="3"/>
  <c r="S525" i="3"/>
  <c r="R525" i="3"/>
  <c r="Q525" i="3"/>
  <c r="P525" i="3"/>
  <c r="J525" i="3"/>
  <c r="H525" i="3"/>
  <c r="C525" i="3"/>
  <c r="AC524" i="3"/>
  <c r="AB524" i="3"/>
  <c r="AA524" i="3"/>
  <c r="W524" i="3"/>
  <c r="V524" i="3"/>
  <c r="U524" i="3"/>
  <c r="T524" i="3"/>
  <c r="S524" i="3"/>
  <c r="R524" i="3"/>
  <c r="Q524" i="3"/>
  <c r="P524" i="3"/>
  <c r="J524" i="3"/>
  <c r="H524" i="3"/>
  <c r="C524" i="3"/>
  <c r="AC523" i="3"/>
  <c r="AB523" i="3"/>
  <c r="AA523" i="3"/>
  <c r="W523" i="3"/>
  <c r="V523" i="3"/>
  <c r="U523" i="3"/>
  <c r="T523" i="3"/>
  <c r="S523" i="3"/>
  <c r="R523" i="3"/>
  <c r="Q523" i="3"/>
  <c r="P523" i="3"/>
  <c r="J523" i="3"/>
  <c r="H523" i="3"/>
  <c r="C523" i="3"/>
  <c r="AC522" i="3"/>
  <c r="AB522" i="3"/>
  <c r="AA522" i="3"/>
  <c r="W522" i="3"/>
  <c r="V522" i="3"/>
  <c r="U522" i="3"/>
  <c r="T522" i="3"/>
  <c r="S522" i="3"/>
  <c r="R522" i="3"/>
  <c r="Q522" i="3"/>
  <c r="P522" i="3"/>
  <c r="J522" i="3"/>
  <c r="H522" i="3"/>
  <c r="C522" i="3"/>
  <c r="AC521" i="3"/>
  <c r="AB521" i="3"/>
  <c r="AA521" i="3"/>
  <c r="W521" i="3"/>
  <c r="V521" i="3"/>
  <c r="U521" i="3"/>
  <c r="T521" i="3"/>
  <c r="S521" i="3"/>
  <c r="R521" i="3"/>
  <c r="Q521" i="3"/>
  <c r="P521" i="3"/>
  <c r="J521" i="3"/>
  <c r="H521" i="3"/>
  <c r="C521" i="3"/>
  <c r="AC520" i="3"/>
  <c r="AB520" i="3"/>
  <c r="AA520" i="3"/>
  <c r="W520" i="3"/>
  <c r="V520" i="3"/>
  <c r="U520" i="3"/>
  <c r="T520" i="3"/>
  <c r="S520" i="3"/>
  <c r="R520" i="3"/>
  <c r="Q520" i="3"/>
  <c r="P520" i="3"/>
  <c r="J520" i="3"/>
  <c r="H520" i="3"/>
  <c r="C520" i="3"/>
  <c r="AC519" i="3"/>
  <c r="AB519" i="3"/>
  <c r="AA519" i="3"/>
  <c r="W519" i="3"/>
  <c r="V519" i="3"/>
  <c r="U519" i="3"/>
  <c r="T519" i="3"/>
  <c r="S519" i="3"/>
  <c r="R519" i="3"/>
  <c r="Q519" i="3"/>
  <c r="P519" i="3"/>
  <c r="J519" i="3"/>
  <c r="H519" i="3"/>
  <c r="C519" i="3"/>
  <c r="AC518" i="3"/>
  <c r="AB518" i="3"/>
  <c r="AA518" i="3"/>
  <c r="W518" i="3"/>
  <c r="V518" i="3"/>
  <c r="U518" i="3"/>
  <c r="T518" i="3"/>
  <c r="S518" i="3"/>
  <c r="R518" i="3"/>
  <c r="Q518" i="3"/>
  <c r="P518" i="3"/>
  <c r="J518" i="3"/>
  <c r="H518" i="3"/>
  <c r="C518" i="3"/>
  <c r="AC517" i="3"/>
  <c r="AB517" i="3"/>
  <c r="AA517" i="3"/>
  <c r="W517" i="3"/>
  <c r="V517" i="3"/>
  <c r="U517" i="3"/>
  <c r="T517" i="3"/>
  <c r="S517" i="3"/>
  <c r="R517" i="3"/>
  <c r="Q517" i="3"/>
  <c r="P517" i="3"/>
  <c r="J517" i="3"/>
  <c r="H517" i="3"/>
  <c r="C517" i="3"/>
  <c r="AC516" i="3"/>
  <c r="AB516" i="3"/>
  <c r="AA516" i="3"/>
  <c r="W516" i="3"/>
  <c r="V516" i="3"/>
  <c r="U516" i="3"/>
  <c r="T516" i="3"/>
  <c r="S516" i="3"/>
  <c r="R516" i="3"/>
  <c r="Q516" i="3"/>
  <c r="P516" i="3"/>
  <c r="J516" i="3"/>
  <c r="H516" i="3"/>
  <c r="C516" i="3"/>
  <c r="AC515" i="3"/>
  <c r="AB515" i="3"/>
  <c r="AA515" i="3"/>
  <c r="W515" i="3"/>
  <c r="V515" i="3"/>
  <c r="U515" i="3"/>
  <c r="T515" i="3"/>
  <c r="S515" i="3"/>
  <c r="R515" i="3"/>
  <c r="Q515" i="3"/>
  <c r="P515" i="3"/>
  <c r="J515" i="3"/>
  <c r="H515" i="3"/>
  <c r="C515" i="3"/>
  <c r="AC514" i="3"/>
  <c r="AB514" i="3"/>
  <c r="AA514" i="3"/>
  <c r="W514" i="3"/>
  <c r="V514" i="3"/>
  <c r="U514" i="3"/>
  <c r="T514" i="3"/>
  <c r="S514" i="3"/>
  <c r="R514" i="3"/>
  <c r="Q514" i="3"/>
  <c r="P514" i="3"/>
  <c r="J514" i="3"/>
  <c r="H514" i="3"/>
  <c r="C514" i="3"/>
  <c r="AC513" i="3"/>
  <c r="AB513" i="3"/>
  <c r="AA513" i="3"/>
  <c r="W513" i="3"/>
  <c r="V513" i="3"/>
  <c r="U513" i="3"/>
  <c r="T513" i="3"/>
  <c r="S513" i="3"/>
  <c r="R513" i="3"/>
  <c r="Q513" i="3"/>
  <c r="P513" i="3"/>
  <c r="J513" i="3"/>
  <c r="H513" i="3"/>
  <c r="C513" i="3"/>
  <c r="AC512" i="3"/>
  <c r="AB512" i="3"/>
  <c r="AA512" i="3"/>
  <c r="W512" i="3"/>
  <c r="V512" i="3"/>
  <c r="U512" i="3"/>
  <c r="T512" i="3"/>
  <c r="S512" i="3"/>
  <c r="R512" i="3"/>
  <c r="Q512" i="3"/>
  <c r="P512" i="3"/>
  <c r="J512" i="3"/>
  <c r="H512" i="3"/>
  <c r="C512" i="3"/>
  <c r="AC511" i="3"/>
  <c r="AB511" i="3"/>
  <c r="AA511" i="3"/>
  <c r="W511" i="3"/>
  <c r="V511" i="3"/>
  <c r="U511" i="3"/>
  <c r="T511" i="3"/>
  <c r="S511" i="3"/>
  <c r="R511" i="3"/>
  <c r="Q511" i="3"/>
  <c r="P511" i="3"/>
  <c r="J511" i="3"/>
  <c r="H511" i="3"/>
  <c r="C511" i="3"/>
  <c r="AC510" i="3"/>
  <c r="AB510" i="3"/>
  <c r="AA510" i="3"/>
  <c r="W510" i="3"/>
  <c r="V510" i="3"/>
  <c r="U510" i="3"/>
  <c r="T510" i="3"/>
  <c r="S510" i="3"/>
  <c r="R510" i="3"/>
  <c r="Q510" i="3"/>
  <c r="P510" i="3"/>
  <c r="J510" i="3"/>
  <c r="H510" i="3"/>
  <c r="C510" i="3"/>
  <c r="AC509" i="3"/>
  <c r="AB509" i="3"/>
  <c r="AA509" i="3"/>
  <c r="W509" i="3"/>
  <c r="V509" i="3"/>
  <c r="U509" i="3"/>
  <c r="T509" i="3"/>
  <c r="S509" i="3"/>
  <c r="R509" i="3"/>
  <c r="Q509" i="3"/>
  <c r="P509" i="3"/>
  <c r="J509" i="3"/>
  <c r="H509" i="3"/>
  <c r="C509" i="3"/>
  <c r="AC508" i="3"/>
  <c r="AB508" i="3"/>
  <c r="AA508" i="3"/>
  <c r="W508" i="3"/>
  <c r="V508" i="3"/>
  <c r="U508" i="3"/>
  <c r="T508" i="3"/>
  <c r="S508" i="3"/>
  <c r="R508" i="3"/>
  <c r="Q508" i="3"/>
  <c r="P508" i="3"/>
  <c r="J508" i="3"/>
  <c r="H508" i="3"/>
  <c r="C508" i="3"/>
  <c r="AC507" i="3"/>
  <c r="AB507" i="3"/>
  <c r="AA507" i="3"/>
  <c r="W507" i="3"/>
  <c r="V507" i="3"/>
  <c r="U507" i="3"/>
  <c r="T507" i="3"/>
  <c r="S507" i="3"/>
  <c r="R507" i="3"/>
  <c r="Q507" i="3"/>
  <c r="P507" i="3"/>
  <c r="J507" i="3"/>
  <c r="H507" i="3"/>
  <c r="C507" i="3"/>
  <c r="AC506" i="3"/>
  <c r="AB506" i="3"/>
  <c r="AA506" i="3"/>
  <c r="W506" i="3"/>
  <c r="V506" i="3"/>
  <c r="U506" i="3"/>
  <c r="T506" i="3"/>
  <c r="S506" i="3"/>
  <c r="R506" i="3"/>
  <c r="Q506" i="3"/>
  <c r="P506" i="3"/>
  <c r="J506" i="3"/>
  <c r="H506" i="3"/>
  <c r="C506" i="3"/>
  <c r="AC505" i="3"/>
  <c r="AB505" i="3"/>
  <c r="AA505" i="3"/>
  <c r="W505" i="3"/>
  <c r="V505" i="3"/>
  <c r="U505" i="3"/>
  <c r="T505" i="3"/>
  <c r="S505" i="3"/>
  <c r="R505" i="3"/>
  <c r="Q505" i="3"/>
  <c r="P505" i="3"/>
  <c r="J505" i="3"/>
  <c r="H505" i="3"/>
  <c r="C505" i="3"/>
  <c r="AC504" i="3"/>
  <c r="AB504" i="3"/>
  <c r="AA504" i="3"/>
  <c r="W504" i="3"/>
  <c r="V504" i="3"/>
  <c r="U504" i="3"/>
  <c r="T504" i="3"/>
  <c r="S504" i="3"/>
  <c r="R504" i="3"/>
  <c r="Q504" i="3"/>
  <c r="P504" i="3"/>
  <c r="J504" i="3"/>
  <c r="H504" i="3"/>
  <c r="C504" i="3"/>
  <c r="AC503" i="3"/>
  <c r="AB503" i="3"/>
  <c r="AA503" i="3"/>
  <c r="W503" i="3"/>
  <c r="V503" i="3"/>
  <c r="U503" i="3"/>
  <c r="T503" i="3"/>
  <c r="S503" i="3"/>
  <c r="R503" i="3"/>
  <c r="Q503" i="3"/>
  <c r="P503" i="3"/>
  <c r="J503" i="3"/>
  <c r="H503" i="3"/>
  <c r="C503" i="3"/>
  <c r="AC502" i="3"/>
  <c r="AB502" i="3"/>
  <c r="AA502" i="3"/>
  <c r="W502" i="3"/>
  <c r="V502" i="3"/>
  <c r="U502" i="3"/>
  <c r="T502" i="3"/>
  <c r="S502" i="3"/>
  <c r="R502" i="3"/>
  <c r="Q502" i="3"/>
  <c r="P502" i="3"/>
  <c r="J502" i="3"/>
  <c r="H502" i="3"/>
  <c r="C502" i="3"/>
  <c r="AC501" i="3"/>
  <c r="AB501" i="3"/>
  <c r="AA501" i="3"/>
  <c r="W501" i="3"/>
  <c r="V501" i="3"/>
  <c r="U501" i="3"/>
  <c r="T501" i="3"/>
  <c r="S501" i="3"/>
  <c r="R501" i="3"/>
  <c r="Q501" i="3"/>
  <c r="P501" i="3"/>
  <c r="J501" i="3"/>
  <c r="H501" i="3"/>
  <c r="C501" i="3"/>
  <c r="AC500" i="3"/>
  <c r="AB500" i="3"/>
  <c r="AA500" i="3"/>
  <c r="W500" i="3"/>
  <c r="V500" i="3"/>
  <c r="U500" i="3"/>
  <c r="T500" i="3"/>
  <c r="S500" i="3"/>
  <c r="R500" i="3"/>
  <c r="Q500" i="3"/>
  <c r="P500" i="3"/>
  <c r="J500" i="3"/>
  <c r="H500" i="3"/>
  <c r="C500" i="3"/>
  <c r="AC499" i="3"/>
  <c r="AB499" i="3"/>
  <c r="AA499" i="3"/>
  <c r="W499" i="3"/>
  <c r="V499" i="3"/>
  <c r="U499" i="3"/>
  <c r="T499" i="3"/>
  <c r="S499" i="3"/>
  <c r="R499" i="3"/>
  <c r="Q499" i="3"/>
  <c r="P499" i="3"/>
  <c r="J499" i="3"/>
  <c r="H499" i="3"/>
  <c r="C499" i="3"/>
  <c r="AC498" i="3"/>
  <c r="AB498" i="3"/>
  <c r="AA498" i="3"/>
  <c r="W498" i="3"/>
  <c r="V498" i="3"/>
  <c r="U498" i="3"/>
  <c r="T498" i="3"/>
  <c r="S498" i="3"/>
  <c r="R498" i="3"/>
  <c r="Q498" i="3"/>
  <c r="P498" i="3"/>
  <c r="J498" i="3"/>
  <c r="H498" i="3"/>
  <c r="C498" i="3"/>
  <c r="AC497" i="3"/>
  <c r="AB497" i="3"/>
  <c r="AA497" i="3"/>
  <c r="W497" i="3"/>
  <c r="V497" i="3"/>
  <c r="U497" i="3"/>
  <c r="T497" i="3"/>
  <c r="S497" i="3"/>
  <c r="R497" i="3"/>
  <c r="Q497" i="3"/>
  <c r="P497" i="3"/>
  <c r="J497" i="3"/>
  <c r="H497" i="3"/>
  <c r="C497" i="3"/>
  <c r="AC496" i="3"/>
  <c r="AB496" i="3"/>
  <c r="AA496" i="3"/>
  <c r="W496" i="3"/>
  <c r="V496" i="3"/>
  <c r="U496" i="3"/>
  <c r="T496" i="3"/>
  <c r="S496" i="3"/>
  <c r="R496" i="3"/>
  <c r="Q496" i="3"/>
  <c r="P496" i="3"/>
  <c r="J496" i="3"/>
  <c r="H496" i="3"/>
  <c r="C496" i="3"/>
  <c r="AC495" i="3"/>
  <c r="AB495" i="3"/>
  <c r="AA495" i="3"/>
  <c r="W495" i="3"/>
  <c r="V495" i="3"/>
  <c r="U495" i="3"/>
  <c r="T495" i="3"/>
  <c r="S495" i="3"/>
  <c r="R495" i="3"/>
  <c r="Q495" i="3"/>
  <c r="P495" i="3"/>
  <c r="J495" i="3"/>
  <c r="H495" i="3"/>
  <c r="C495" i="3"/>
  <c r="AC494" i="3"/>
  <c r="AB494" i="3"/>
  <c r="AA494" i="3"/>
  <c r="W494" i="3"/>
  <c r="V494" i="3"/>
  <c r="U494" i="3"/>
  <c r="T494" i="3"/>
  <c r="S494" i="3"/>
  <c r="R494" i="3"/>
  <c r="Q494" i="3"/>
  <c r="P494" i="3"/>
  <c r="J494" i="3"/>
  <c r="H494" i="3"/>
  <c r="C494" i="3"/>
  <c r="AC493" i="3"/>
  <c r="AB493" i="3"/>
  <c r="AA493" i="3"/>
  <c r="W493" i="3"/>
  <c r="V493" i="3"/>
  <c r="U493" i="3"/>
  <c r="T493" i="3"/>
  <c r="S493" i="3"/>
  <c r="R493" i="3"/>
  <c r="Q493" i="3"/>
  <c r="P493" i="3"/>
  <c r="J493" i="3"/>
  <c r="H493" i="3"/>
  <c r="C493" i="3"/>
  <c r="AC492" i="3"/>
  <c r="AB492" i="3"/>
  <c r="AA492" i="3"/>
  <c r="W492" i="3"/>
  <c r="V492" i="3"/>
  <c r="U492" i="3"/>
  <c r="T492" i="3"/>
  <c r="S492" i="3"/>
  <c r="R492" i="3"/>
  <c r="Q492" i="3"/>
  <c r="P492" i="3"/>
  <c r="J492" i="3"/>
  <c r="H492" i="3"/>
  <c r="C492" i="3"/>
  <c r="AC491" i="3"/>
  <c r="AB491" i="3"/>
  <c r="AA491" i="3"/>
  <c r="W491" i="3"/>
  <c r="V491" i="3"/>
  <c r="U491" i="3"/>
  <c r="T491" i="3"/>
  <c r="S491" i="3"/>
  <c r="R491" i="3"/>
  <c r="Q491" i="3"/>
  <c r="P491" i="3"/>
  <c r="J491" i="3"/>
  <c r="H491" i="3"/>
  <c r="C491" i="3"/>
  <c r="AC490" i="3"/>
  <c r="AB490" i="3"/>
  <c r="AA490" i="3"/>
  <c r="W490" i="3"/>
  <c r="V490" i="3"/>
  <c r="U490" i="3"/>
  <c r="T490" i="3"/>
  <c r="S490" i="3"/>
  <c r="R490" i="3"/>
  <c r="Q490" i="3"/>
  <c r="P490" i="3"/>
  <c r="J490" i="3"/>
  <c r="H490" i="3"/>
  <c r="C490" i="3"/>
  <c r="AC489" i="3"/>
  <c r="AB489" i="3"/>
  <c r="AA489" i="3"/>
  <c r="W489" i="3"/>
  <c r="V489" i="3"/>
  <c r="U489" i="3"/>
  <c r="T489" i="3"/>
  <c r="S489" i="3"/>
  <c r="R489" i="3"/>
  <c r="Q489" i="3"/>
  <c r="P489" i="3"/>
  <c r="J489" i="3"/>
  <c r="H489" i="3"/>
  <c r="C489" i="3"/>
  <c r="AC488" i="3"/>
  <c r="AB488" i="3"/>
  <c r="AA488" i="3"/>
  <c r="W488" i="3"/>
  <c r="V488" i="3"/>
  <c r="U488" i="3"/>
  <c r="T488" i="3"/>
  <c r="S488" i="3"/>
  <c r="R488" i="3"/>
  <c r="Q488" i="3"/>
  <c r="P488" i="3"/>
  <c r="J488" i="3"/>
  <c r="H488" i="3"/>
  <c r="C488" i="3"/>
  <c r="AC487" i="3"/>
  <c r="AB487" i="3"/>
  <c r="AA487" i="3"/>
  <c r="W487" i="3"/>
  <c r="V487" i="3"/>
  <c r="U487" i="3"/>
  <c r="T487" i="3"/>
  <c r="S487" i="3"/>
  <c r="R487" i="3"/>
  <c r="Q487" i="3"/>
  <c r="P487" i="3"/>
  <c r="J487" i="3"/>
  <c r="H487" i="3"/>
  <c r="C487" i="3"/>
  <c r="AC486" i="3"/>
  <c r="AB486" i="3"/>
  <c r="AA486" i="3"/>
  <c r="W486" i="3"/>
  <c r="V486" i="3"/>
  <c r="U486" i="3"/>
  <c r="T486" i="3"/>
  <c r="S486" i="3"/>
  <c r="R486" i="3"/>
  <c r="Q486" i="3"/>
  <c r="P486" i="3"/>
  <c r="J486" i="3"/>
  <c r="H486" i="3"/>
  <c r="C486" i="3"/>
  <c r="AC485" i="3"/>
  <c r="AB485" i="3"/>
  <c r="AA485" i="3"/>
  <c r="W485" i="3"/>
  <c r="V485" i="3"/>
  <c r="U485" i="3"/>
  <c r="T485" i="3"/>
  <c r="S485" i="3"/>
  <c r="R485" i="3"/>
  <c r="Q485" i="3"/>
  <c r="P485" i="3"/>
  <c r="J485" i="3"/>
  <c r="H485" i="3"/>
  <c r="C485" i="3"/>
  <c r="AC484" i="3"/>
  <c r="AB484" i="3"/>
  <c r="AA484" i="3"/>
  <c r="W484" i="3"/>
  <c r="V484" i="3"/>
  <c r="U484" i="3"/>
  <c r="T484" i="3"/>
  <c r="S484" i="3"/>
  <c r="R484" i="3"/>
  <c r="Q484" i="3"/>
  <c r="P484" i="3"/>
  <c r="J484" i="3"/>
  <c r="H484" i="3"/>
  <c r="C484" i="3"/>
  <c r="AC483" i="3"/>
  <c r="AB483" i="3"/>
  <c r="AA483" i="3"/>
  <c r="W483" i="3"/>
  <c r="V483" i="3"/>
  <c r="U483" i="3"/>
  <c r="T483" i="3"/>
  <c r="S483" i="3"/>
  <c r="R483" i="3"/>
  <c r="Q483" i="3"/>
  <c r="P483" i="3"/>
  <c r="J483" i="3"/>
  <c r="H483" i="3"/>
  <c r="C483" i="3"/>
  <c r="AC482" i="3"/>
  <c r="AB482" i="3"/>
  <c r="AA482" i="3"/>
  <c r="W482" i="3"/>
  <c r="V482" i="3"/>
  <c r="U482" i="3"/>
  <c r="T482" i="3"/>
  <c r="S482" i="3"/>
  <c r="R482" i="3"/>
  <c r="Q482" i="3"/>
  <c r="P482" i="3"/>
  <c r="J482" i="3"/>
  <c r="H482" i="3"/>
  <c r="C482" i="3"/>
  <c r="AC481" i="3"/>
  <c r="AB481" i="3"/>
  <c r="AA481" i="3"/>
  <c r="W481" i="3"/>
  <c r="V481" i="3"/>
  <c r="U481" i="3"/>
  <c r="T481" i="3"/>
  <c r="S481" i="3"/>
  <c r="R481" i="3"/>
  <c r="Q481" i="3"/>
  <c r="P481" i="3"/>
  <c r="J481" i="3"/>
  <c r="H481" i="3"/>
  <c r="C481" i="3"/>
  <c r="AC480" i="3"/>
  <c r="AB480" i="3"/>
  <c r="AA480" i="3"/>
  <c r="W480" i="3"/>
  <c r="V480" i="3"/>
  <c r="U480" i="3"/>
  <c r="T480" i="3"/>
  <c r="S480" i="3"/>
  <c r="R480" i="3"/>
  <c r="Q480" i="3"/>
  <c r="P480" i="3"/>
  <c r="J480" i="3"/>
  <c r="H480" i="3"/>
  <c r="C480" i="3"/>
  <c r="AC479" i="3"/>
  <c r="AB479" i="3"/>
  <c r="AA479" i="3"/>
  <c r="W479" i="3"/>
  <c r="V479" i="3"/>
  <c r="U479" i="3"/>
  <c r="T479" i="3"/>
  <c r="S479" i="3"/>
  <c r="R479" i="3"/>
  <c r="Q479" i="3"/>
  <c r="P479" i="3"/>
  <c r="J479" i="3"/>
  <c r="H479" i="3"/>
  <c r="C479" i="3"/>
  <c r="AC478" i="3"/>
  <c r="AB478" i="3"/>
  <c r="AA478" i="3"/>
  <c r="W478" i="3"/>
  <c r="V478" i="3"/>
  <c r="U478" i="3"/>
  <c r="T478" i="3"/>
  <c r="S478" i="3"/>
  <c r="R478" i="3"/>
  <c r="Q478" i="3"/>
  <c r="P478" i="3"/>
  <c r="J478" i="3"/>
  <c r="H478" i="3"/>
  <c r="C478" i="3"/>
  <c r="AC477" i="3"/>
  <c r="AB477" i="3"/>
  <c r="AA477" i="3"/>
  <c r="W477" i="3"/>
  <c r="V477" i="3"/>
  <c r="U477" i="3"/>
  <c r="T477" i="3"/>
  <c r="S477" i="3"/>
  <c r="R477" i="3"/>
  <c r="Q477" i="3"/>
  <c r="P477" i="3"/>
  <c r="J477" i="3"/>
  <c r="H477" i="3"/>
  <c r="C477" i="3"/>
  <c r="AC476" i="3"/>
  <c r="AB476" i="3"/>
  <c r="AA476" i="3"/>
  <c r="W476" i="3"/>
  <c r="V476" i="3"/>
  <c r="U476" i="3"/>
  <c r="T476" i="3"/>
  <c r="S476" i="3"/>
  <c r="R476" i="3"/>
  <c r="Q476" i="3"/>
  <c r="P476" i="3"/>
  <c r="J476" i="3"/>
  <c r="H476" i="3"/>
  <c r="C476" i="3"/>
  <c r="AC475" i="3"/>
  <c r="AB475" i="3"/>
  <c r="AA475" i="3"/>
  <c r="W475" i="3"/>
  <c r="V475" i="3"/>
  <c r="U475" i="3"/>
  <c r="T475" i="3"/>
  <c r="S475" i="3"/>
  <c r="R475" i="3"/>
  <c r="Q475" i="3"/>
  <c r="P475" i="3"/>
  <c r="J475" i="3"/>
  <c r="H475" i="3"/>
  <c r="C475" i="3"/>
  <c r="AC474" i="3"/>
  <c r="AB474" i="3"/>
  <c r="AA474" i="3"/>
  <c r="W474" i="3"/>
  <c r="V474" i="3"/>
  <c r="U474" i="3"/>
  <c r="T474" i="3"/>
  <c r="S474" i="3"/>
  <c r="R474" i="3"/>
  <c r="Q474" i="3"/>
  <c r="P474" i="3"/>
  <c r="J474" i="3"/>
  <c r="H474" i="3"/>
  <c r="C474" i="3"/>
  <c r="AC473" i="3"/>
  <c r="AB473" i="3"/>
  <c r="AA473" i="3"/>
  <c r="W473" i="3"/>
  <c r="V473" i="3"/>
  <c r="U473" i="3"/>
  <c r="T473" i="3"/>
  <c r="S473" i="3"/>
  <c r="R473" i="3"/>
  <c r="Q473" i="3"/>
  <c r="P473" i="3"/>
  <c r="J473" i="3"/>
  <c r="H473" i="3"/>
  <c r="C473" i="3"/>
  <c r="AC472" i="3"/>
  <c r="AB472" i="3"/>
  <c r="AA472" i="3"/>
  <c r="W472" i="3"/>
  <c r="V472" i="3"/>
  <c r="U472" i="3"/>
  <c r="T472" i="3"/>
  <c r="S472" i="3"/>
  <c r="R472" i="3"/>
  <c r="Q472" i="3"/>
  <c r="P472" i="3"/>
  <c r="J472" i="3"/>
  <c r="H472" i="3"/>
  <c r="C472" i="3"/>
  <c r="AC471" i="3"/>
  <c r="AB471" i="3"/>
  <c r="AA471" i="3"/>
  <c r="W471" i="3"/>
  <c r="V471" i="3"/>
  <c r="U471" i="3"/>
  <c r="T471" i="3"/>
  <c r="S471" i="3"/>
  <c r="R471" i="3"/>
  <c r="Q471" i="3"/>
  <c r="P471" i="3"/>
  <c r="J471" i="3"/>
  <c r="H471" i="3"/>
  <c r="C471" i="3"/>
  <c r="AC470" i="3"/>
  <c r="AB470" i="3"/>
  <c r="AA470" i="3"/>
  <c r="W470" i="3"/>
  <c r="V470" i="3"/>
  <c r="U470" i="3"/>
  <c r="T470" i="3"/>
  <c r="S470" i="3"/>
  <c r="R470" i="3"/>
  <c r="Q470" i="3"/>
  <c r="P470" i="3"/>
  <c r="J470" i="3"/>
  <c r="H470" i="3"/>
  <c r="C470" i="3"/>
  <c r="AC469" i="3"/>
  <c r="AB469" i="3"/>
  <c r="AA469" i="3"/>
  <c r="W469" i="3"/>
  <c r="V469" i="3"/>
  <c r="U469" i="3"/>
  <c r="T469" i="3"/>
  <c r="S469" i="3"/>
  <c r="R469" i="3"/>
  <c r="Q469" i="3"/>
  <c r="P469" i="3"/>
  <c r="J469" i="3"/>
  <c r="H469" i="3"/>
  <c r="C469" i="3"/>
  <c r="AC468" i="3"/>
  <c r="AB468" i="3"/>
  <c r="AA468" i="3"/>
  <c r="W468" i="3"/>
  <c r="V468" i="3"/>
  <c r="U468" i="3"/>
  <c r="T468" i="3"/>
  <c r="S468" i="3"/>
  <c r="R468" i="3"/>
  <c r="Q468" i="3"/>
  <c r="P468" i="3"/>
  <c r="J468" i="3"/>
  <c r="H468" i="3"/>
  <c r="C468" i="3"/>
  <c r="AC467" i="3"/>
  <c r="AB467" i="3"/>
  <c r="AA467" i="3"/>
  <c r="W467" i="3"/>
  <c r="V467" i="3"/>
  <c r="U467" i="3"/>
  <c r="T467" i="3"/>
  <c r="S467" i="3"/>
  <c r="R467" i="3"/>
  <c r="Q467" i="3"/>
  <c r="P467" i="3"/>
  <c r="J467" i="3"/>
  <c r="H467" i="3"/>
  <c r="C467" i="3"/>
  <c r="AC466" i="3"/>
  <c r="AB466" i="3"/>
  <c r="AA466" i="3"/>
  <c r="W466" i="3"/>
  <c r="V466" i="3"/>
  <c r="U466" i="3"/>
  <c r="T466" i="3"/>
  <c r="S466" i="3"/>
  <c r="R466" i="3"/>
  <c r="Q466" i="3"/>
  <c r="P466" i="3"/>
  <c r="J466" i="3"/>
  <c r="H466" i="3"/>
  <c r="C466" i="3"/>
  <c r="AC465" i="3"/>
  <c r="AB465" i="3"/>
  <c r="AA465" i="3"/>
  <c r="W465" i="3"/>
  <c r="V465" i="3"/>
  <c r="U465" i="3"/>
  <c r="T465" i="3"/>
  <c r="S465" i="3"/>
  <c r="R465" i="3"/>
  <c r="Q465" i="3"/>
  <c r="P465" i="3"/>
  <c r="J465" i="3"/>
  <c r="H465" i="3"/>
  <c r="C465" i="3"/>
  <c r="AC464" i="3"/>
  <c r="AB464" i="3"/>
  <c r="AA464" i="3"/>
  <c r="W464" i="3"/>
  <c r="V464" i="3"/>
  <c r="U464" i="3"/>
  <c r="T464" i="3"/>
  <c r="S464" i="3"/>
  <c r="R464" i="3"/>
  <c r="Q464" i="3"/>
  <c r="P464" i="3"/>
  <c r="J464" i="3"/>
  <c r="H464" i="3"/>
  <c r="C464" i="3"/>
  <c r="AC463" i="3"/>
  <c r="AB463" i="3"/>
  <c r="AA463" i="3"/>
  <c r="W463" i="3"/>
  <c r="V463" i="3"/>
  <c r="U463" i="3"/>
  <c r="T463" i="3"/>
  <c r="S463" i="3"/>
  <c r="R463" i="3"/>
  <c r="Q463" i="3"/>
  <c r="P463" i="3"/>
  <c r="J463" i="3"/>
  <c r="H463" i="3"/>
  <c r="C463" i="3"/>
  <c r="AC462" i="3"/>
  <c r="AB462" i="3"/>
  <c r="AA462" i="3"/>
  <c r="W462" i="3"/>
  <c r="V462" i="3"/>
  <c r="U462" i="3"/>
  <c r="T462" i="3"/>
  <c r="S462" i="3"/>
  <c r="R462" i="3"/>
  <c r="Q462" i="3"/>
  <c r="P462" i="3"/>
  <c r="J462" i="3"/>
  <c r="H462" i="3"/>
  <c r="C462" i="3"/>
  <c r="AC461" i="3"/>
  <c r="AB461" i="3"/>
  <c r="AA461" i="3"/>
  <c r="W461" i="3"/>
  <c r="V461" i="3"/>
  <c r="U461" i="3"/>
  <c r="T461" i="3"/>
  <c r="S461" i="3"/>
  <c r="R461" i="3"/>
  <c r="Q461" i="3"/>
  <c r="P461" i="3"/>
  <c r="J461" i="3"/>
  <c r="H461" i="3"/>
  <c r="C461" i="3"/>
  <c r="AC460" i="3"/>
  <c r="AB460" i="3"/>
  <c r="AA460" i="3"/>
  <c r="W460" i="3"/>
  <c r="V460" i="3"/>
  <c r="U460" i="3"/>
  <c r="T460" i="3"/>
  <c r="S460" i="3"/>
  <c r="R460" i="3"/>
  <c r="Q460" i="3"/>
  <c r="P460" i="3"/>
  <c r="J460" i="3"/>
  <c r="H460" i="3"/>
  <c r="C460" i="3"/>
  <c r="AC459" i="3"/>
  <c r="AB459" i="3"/>
  <c r="AA459" i="3"/>
  <c r="W459" i="3"/>
  <c r="V459" i="3"/>
  <c r="U459" i="3"/>
  <c r="T459" i="3"/>
  <c r="S459" i="3"/>
  <c r="R459" i="3"/>
  <c r="Q459" i="3"/>
  <c r="P459" i="3"/>
  <c r="J459" i="3"/>
  <c r="H459" i="3"/>
  <c r="C459" i="3"/>
  <c r="AC458" i="3"/>
  <c r="AB458" i="3"/>
  <c r="AA458" i="3"/>
  <c r="W458" i="3"/>
  <c r="V458" i="3"/>
  <c r="U458" i="3"/>
  <c r="T458" i="3"/>
  <c r="S458" i="3"/>
  <c r="R458" i="3"/>
  <c r="Q458" i="3"/>
  <c r="P458" i="3"/>
  <c r="J458" i="3"/>
  <c r="H458" i="3"/>
  <c r="C458" i="3"/>
  <c r="AC457" i="3"/>
  <c r="AB457" i="3"/>
  <c r="AA457" i="3"/>
  <c r="W457" i="3"/>
  <c r="V457" i="3"/>
  <c r="U457" i="3"/>
  <c r="T457" i="3"/>
  <c r="S457" i="3"/>
  <c r="R457" i="3"/>
  <c r="Q457" i="3"/>
  <c r="P457" i="3"/>
  <c r="J457" i="3"/>
  <c r="H457" i="3"/>
  <c r="C457" i="3"/>
  <c r="AC456" i="3"/>
  <c r="AB456" i="3"/>
  <c r="AA456" i="3"/>
  <c r="W456" i="3"/>
  <c r="V456" i="3"/>
  <c r="U456" i="3"/>
  <c r="T456" i="3"/>
  <c r="S456" i="3"/>
  <c r="R456" i="3"/>
  <c r="Q456" i="3"/>
  <c r="P456" i="3"/>
  <c r="J456" i="3"/>
  <c r="H456" i="3"/>
  <c r="C456" i="3"/>
  <c r="AC455" i="3"/>
  <c r="AB455" i="3"/>
  <c r="AA455" i="3"/>
  <c r="W455" i="3"/>
  <c r="V455" i="3"/>
  <c r="U455" i="3"/>
  <c r="T455" i="3"/>
  <c r="S455" i="3"/>
  <c r="R455" i="3"/>
  <c r="Q455" i="3"/>
  <c r="P455" i="3"/>
  <c r="J455" i="3"/>
  <c r="H455" i="3"/>
  <c r="C455" i="3"/>
  <c r="AC454" i="3"/>
  <c r="AB454" i="3"/>
  <c r="AA454" i="3"/>
  <c r="W454" i="3"/>
  <c r="V454" i="3"/>
  <c r="U454" i="3"/>
  <c r="T454" i="3"/>
  <c r="S454" i="3"/>
  <c r="R454" i="3"/>
  <c r="Q454" i="3"/>
  <c r="P454" i="3"/>
  <c r="J454" i="3"/>
  <c r="H454" i="3"/>
  <c r="C454" i="3"/>
  <c r="AC453" i="3"/>
  <c r="AB453" i="3"/>
  <c r="AA453" i="3"/>
  <c r="W453" i="3"/>
  <c r="V453" i="3"/>
  <c r="U453" i="3"/>
  <c r="T453" i="3"/>
  <c r="S453" i="3"/>
  <c r="R453" i="3"/>
  <c r="Q453" i="3"/>
  <c r="P453" i="3"/>
  <c r="J453" i="3"/>
  <c r="H453" i="3"/>
  <c r="C453" i="3"/>
  <c r="AC452" i="3"/>
  <c r="AB452" i="3"/>
  <c r="AA452" i="3"/>
  <c r="W452" i="3"/>
  <c r="V452" i="3"/>
  <c r="U452" i="3"/>
  <c r="T452" i="3"/>
  <c r="S452" i="3"/>
  <c r="R452" i="3"/>
  <c r="Q452" i="3"/>
  <c r="P452" i="3"/>
  <c r="J452" i="3"/>
  <c r="H452" i="3"/>
  <c r="C452" i="3"/>
  <c r="AC451" i="3"/>
  <c r="AB451" i="3"/>
  <c r="AA451" i="3"/>
  <c r="W451" i="3"/>
  <c r="V451" i="3"/>
  <c r="U451" i="3"/>
  <c r="T451" i="3"/>
  <c r="S451" i="3"/>
  <c r="R451" i="3"/>
  <c r="Q451" i="3"/>
  <c r="P451" i="3"/>
  <c r="J451" i="3"/>
  <c r="H451" i="3"/>
  <c r="C451" i="3"/>
  <c r="AC450" i="3"/>
  <c r="AB450" i="3"/>
  <c r="AA450" i="3"/>
  <c r="W450" i="3"/>
  <c r="V450" i="3"/>
  <c r="U450" i="3"/>
  <c r="T450" i="3"/>
  <c r="S450" i="3"/>
  <c r="R450" i="3"/>
  <c r="Q450" i="3"/>
  <c r="P450" i="3"/>
  <c r="J450" i="3"/>
  <c r="H450" i="3"/>
  <c r="C450" i="3"/>
  <c r="AC449" i="3"/>
  <c r="AB449" i="3"/>
  <c r="AA449" i="3"/>
  <c r="W449" i="3"/>
  <c r="V449" i="3"/>
  <c r="U449" i="3"/>
  <c r="T449" i="3"/>
  <c r="S449" i="3"/>
  <c r="R449" i="3"/>
  <c r="Q449" i="3"/>
  <c r="P449" i="3"/>
  <c r="J449" i="3"/>
  <c r="H449" i="3"/>
  <c r="C449" i="3"/>
  <c r="AC448" i="3"/>
  <c r="AB448" i="3"/>
  <c r="AA448" i="3"/>
  <c r="W448" i="3"/>
  <c r="V448" i="3"/>
  <c r="U448" i="3"/>
  <c r="T448" i="3"/>
  <c r="S448" i="3"/>
  <c r="R448" i="3"/>
  <c r="Q448" i="3"/>
  <c r="P448" i="3"/>
  <c r="J448" i="3"/>
  <c r="H448" i="3"/>
  <c r="C448" i="3"/>
  <c r="AC447" i="3"/>
  <c r="AB447" i="3"/>
  <c r="AA447" i="3"/>
  <c r="W447" i="3"/>
  <c r="V447" i="3"/>
  <c r="U447" i="3"/>
  <c r="T447" i="3"/>
  <c r="S447" i="3"/>
  <c r="R447" i="3"/>
  <c r="Q447" i="3"/>
  <c r="P447" i="3"/>
  <c r="J447" i="3"/>
  <c r="H447" i="3"/>
  <c r="C447" i="3"/>
  <c r="AC446" i="3"/>
  <c r="AB446" i="3"/>
  <c r="AA446" i="3"/>
  <c r="W446" i="3"/>
  <c r="V446" i="3"/>
  <c r="U446" i="3"/>
  <c r="T446" i="3"/>
  <c r="S446" i="3"/>
  <c r="R446" i="3"/>
  <c r="Q446" i="3"/>
  <c r="P446" i="3"/>
  <c r="J446" i="3"/>
  <c r="H446" i="3"/>
  <c r="C446" i="3"/>
  <c r="AC445" i="3"/>
  <c r="AB445" i="3"/>
  <c r="AA445" i="3"/>
  <c r="W445" i="3"/>
  <c r="V445" i="3"/>
  <c r="U445" i="3"/>
  <c r="T445" i="3"/>
  <c r="S445" i="3"/>
  <c r="R445" i="3"/>
  <c r="Q445" i="3"/>
  <c r="P445" i="3"/>
  <c r="J445" i="3"/>
  <c r="H445" i="3"/>
  <c r="C445" i="3"/>
  <c r="AC444" i="3"/>
  <c r="AB444" i="3"/>
  <c r="AA444" i="3"/>
  <c r="W444" i="3"/>
  <c r="V444" i="3"/>
  <c r="U444" i="3"/>
  <c r="T444" i="3"/>
  <c r="S444" i="3"/>
  <c r="R444" i="3"/>
  <c r="Q444" i="3"/>
  <c r="P444" i="3"/>
  <c r="J444" i="3"/>
  <c r="H444" i="3"/>
  <c r="C444" i="3"/>
  <c r="AC443" i="3"/>
  <c r="AB443" i="3"/>
  <c r="AA443" i="3"/>
  <c r="W443" i="3"/>
  <c r="V443" i="3"/>
  <c r="U443" i="3"/>
  <c r="T443" i="3"/>
  <c r="S443" i="3"/>
  <c r="R443" i="3"/>
  <c r="Q443" i="3"/>
  <c r="P443" i="3"/>
  <c r="J443" i="3"/>
  <c r="H443" i="3"/>
  <c r="C443" i="3"/>
  <c r="AC442" i="3"/>
  <c r="AB442" i="3"/>
  <c r="AA442" i="3"/>
  <c r="W442" i="3"/>
  <c r="V442" i="3"/>
  <c r="U442" i="3"/>
  <c r="T442" i="3"/>
  <c r="S442" i="3"/>
  <c r="R442" i="3"/>
  <c r="Q442" i="3"/>
  <c r="P442" i="3"/>
  <c r="J442" i="3"/>
  <c r="H442" i="3"/>
  <c r="C442" i="3"/>
  <c r="AC441" i="3"/>
  <c r="AB441" i="3"/>
  <c r="AA441" i="3"/>
  <c r="W441" i="3"/>
  <c r="V441" i="3"/>
  <c r="U441" i="3"/>
  <c r="T441" i="3"/>
  <c r="S441" i="3"/>
  <c r="R441" i="3"/>
  <c r="Q441" i="3"/>
  <c r="P441" i="3"/>
  <c r="J441" i="3"/>
  <c r="H441" i="3"/>
  <c r="C441" i="3"/>
  <c r="AC440" i="3"/>
  <c r="AB440" i="3"/>
  <c r="AA440" i="3"/>
  <c r="W440" i="3"/>
  <c r="V440" i="3"/>
  <c r="U440" i="3"/>
  <c r="T440" i="3"/>
  <c r="S440" i="3"/>
  <c r="R440" i="3"/>
  <c r="Q440" i="3"/>
  <c r="P440" i="3"/>
  <c r="J440" i="3"/>
  <c r="H440" i="3"/>
  <c r="C440" i="3"/>
  <c r="AC439" i="3"/>
  <c r="AB439" i="3"/>
  <c r="AA439" i="3"/>
  <c r="W439" i="3"/>
  <c r="V439" i="3"/>
  <c r="U439" i="3"/>
  <c r="T439" i="3"/>
  <c r="S439" i="3"/>
  <c r="R439" i="3"/>
  <c r="Q439" i="3"/>
  <c r="P439" i="3"/>
  <c r="J439" i="3"/>
  <c r="H439" i="3"/>
  <c r="C439" i="3"/>
  <c r="AC438" i="3"/>
  <c r="AB438" i="3"/>
  <c r="AA438" i="3"/>
  <c r="W438" i="3"/>
  <c r="V438" i="3"/>
  <c r="U438" i="3"/>
  <c r="T438" i="3"/>
  <c r="S438" i="3"/>
  <c r="R438" i="3"/>
  <c r="Q438" i="3"/>
  <c r="P438" i="3"/>
  <c r="J438" i="3"/>
  <c r="H438" i="3"/>
  <c r="C438" i="3"/>
  <c r="AC437" i="3"/>
  <c r="AB437" i="3"/>
  <c r="AA437" i="3"/>
  <c r="W437" i="3"/>
  <c r="V437" i="3"/>
  <c r="U437" i="3"/>
  <c r="T437" i="3"/>
  <c r="S437" i="3"/>
  <c r="R437" i="3"/>
  <c r="Q437" i="3"/>
  <c r="P437" i="3"/>
  <c r="J437" i="3"/>
  <c r="H437" i="3"/>
  <c r="C437" i="3"/>
  <c r="AC436" i="3"/>
  <c r="AB436" i="3"/>
  <c r="AA436" i="3"/>
  <c r="W436" i="3"/>
  <c r="V436" i="3"/>
  <c r="U436" i="3"/>
  <c r="T436" i="3"/>
  <c r="S436" i="3"/>
  <c r="R436" i="3"/>
  <c r="Q436" i="3"/>
  <c r="P436" i="3"/>
  <c r="J436" i="3"/>
  <c r="H436" i="3"/>
  <c r="C436" i="3"/>
  <c r="AC435" i="3"/>
  <c r="AB435" i="3"/>
  <c r="AA435" i="3"/>
  <c r="W435" i="3"/>
  <c r="V435" i="3"/>
  <c r="U435" i="3"/>
  <c r="T435" i="3"/>
  <c r="S435" i="3"/>
  <c r="R435" i="3"/>
  <c r="Q435" i="3"/>
  <c r="P435" i="3"/>
  <c r="J435" i="3"/>
  <c r="H435" i="3"/>
  <c r="C435" i="3"/>
  <c r="AC434" i="3"/>
  <c r="AB434" i="3"/>
  <c r="AA434" i="3"/>
  <c r="W434" i="3"/>
  <c r="V434" i="3"/>
  <c r="U434" i="3"/>
  <c r="T434" i="3"/>
  <c r="S434" i="3"/>
  <c r="R434" i="3"/>
  <c r="Q434" i="3"/>
  <c r="P434" i="3"/>
  <c r="J434" i="3"/>
  <c r="H434" i="3"/>
  <c r="C434" i="3"/>
  <c r="AC433" i="3"/>
  <c r="AB433" i="3"/>
  <c r="AA433" i="3"/>
  <c r="W433" i="3"/>
  <c r="V433" i="3"/>
  <c r="U433" i="3"/>
  <c r="T433" i="3"/>
  <c r="S433" i="3"/>
  <c r="R433" i="3"/>
  <c r="Q433" i="3"/>
  <c r="P433" i="3"/>
  <c r="J433" i="3"/>
  <c r="H433" i="3"/>
  <c r="C433" i="3"/>
  <c r="AC432" i="3"/>
  <c r="AB432" i="3"/>
  <c r="AA432" i="3"/>
  <c r="W432" i="3"/>
  <c r="V432" i="3"/>
  <c r="U432" i="3"/>
  <c r="T432" i="3"/>
  <c r="S432" i="3"/>
  <c r="R432" i="3"/>
  <c r="Q432" i="3"/>
  <c r="P432" i="3"/>
  <c r="J432" i="3"/>
  <c r="H432" i="3"/>
  <c r="C432" i="3"/>
  <c r="AC431" i="3"/>
  <c r="AB431" i="3"/>
  <c r="AA431" i="3"/>
  <c r="W431" i="3"/>
  <c r="V431" i="3"/>
  <c r="U431" i="3"/>
  <c r="T431" i="3"/>
  <c r="S431" i="3"/>
  <c r="R431" i="3"/>
  <c r="Q431" i="3"/>
  <c r="P431" i="3"/>
  <c r="J431" i="3"/>
  <c r="H431" i="3"/>
  <c r="C431" i="3"/>
  <c r="AC430" i="3"/>
  <c r="AB430" i="3"/>
  <c r="AA430" i="3"/>
  <c r="W430" i="3"/>
  <c r="V430" i="3"/>
  <c r="U430" i="3"/>
  <c r="T430" i="3"/>
  <c r="S430" i="3"/>
  <c r="R430" i="3"/>
  <c r="Q430" i="3"/>
  <c r="P430" i="3"/>
  <c r="J430" i="3"/>
  <c r="H430" i="3"/>
  <c r="C430" i="3"/>
  <c r="AC429" i="3"/>
  <c r="AB429" i="3"/>
  <c r="AA429" i="3"/>
  <c r="W429" i="3"/>
  <c r="V429" i="3"/>
  <c r="U429" i="3"/>
  <c r="T429" i="3"/>
  <c r="S429" i="3"/>
  <c r="R429" i="3"/>
  <c r="Q429" i="3"/>
  <c r="P429" i="3"/>
  <c r="J429" i="3"/>
  <c r="H429" i="3"/>
  <c r="C429" i="3"/>
  <c r="AC428" i="3"/>
  <c r="AB428" i="3"/>
  <c r="AA428" i="3"/>
  <c r="W428" i="3"/>
  <c r="V428" i="3"/>
  <c r="U428" i="3"/>
  <c r="T428" i="3"/>
  <c r="S428" i="3"/>
  <c r="R428" i="3"/>
  <c r="Q428" i="3"/>
  <c r="P428" i="3"/>
  <c r="J428" i="3"/>
  <c r="H428" i="3"/>
  <c r="C428" i="3"/>
  <c r="AC427" i="3"/>
  <c r="AB427" i="3"/>
  <c r="AA427" i="3"/>
  <c r="W427" i="3"/>
  <c r="V427" i="3"/>
  <c r="U427" i="3"/>
  <c r="T427" i="3"/>
  <c r="S427" i="3"/>
  <c r="R427" i="3"/>
  <c r="Q427" i="3"/>
  <c r="P427" i="3"/>
  <c r="J427" i="3"/>
  <c r="H427" i="3"/>
  <c r="C427" i="3"/>
  <c r="AC426" i="3"/>
  <c r="AB426" i="3"/>
  <c r="AA426" i="3"/>
  <c r="W426" i="3"/>
  <c r="V426" i="3"/>
  <c r="U426" i="3"/>
  <c r="T426" i="3"/>
  <c r="S426" i="3"/>
  <c r="R426" i="3"/>
  <c r="Q426" i="3"/>
  <c r="P426" i="3"/>
  <c r="J426" i="3"/>
  <c r="H426" i="3"/>
  <c r="C426" i="3"/>
  <c r="AC425" i="3"/>
  <c r="AB425" i="3"/>
  <c r="AA425" i="3"/>
  <c r="W425" i="3"/>
  <c r="V425" i="3"/>
  <c r="U425" i="3"/>
  <c r="T425" i="3"/>
  <c r="S425" i="3"/>
  <c r="R425" i="3"/>
  <c r="Q425" i="3"/>
  <c r="P425" i="3"/>
  <c r="J425" i="3"/>
  <c r="H425" i="3"/>
  <c r="C425" i="3"/>
  <c r="AC424" i="3"/>
  <c r="AB424" i="3"/>
  <c r="AA424" i="3"/>
  <c r="W424" i="3"/>
  <c r="V424" i="3"/>
  <c r="U424" i="3"/>
  <c r="T424" i="3"/>
  <c r="S424" i="3"/>
  <c r="R424" i="3"/>
  <c r="Q424" i="3"/>
  <c r="P424" i="3"/>
  <c r="J424" i="3"/>
  <c r="H424" i="3"/>
  <c r="C424" i="3"/>
  <c r="AC423" i="3"/>
  <c r="AB423" i="3"/>
  <c r="AA423" i="3"/>
  <c r="W423" i="3"/>
  <c r="V423" i="3"/>
  <c r="U423" i="3"/>
  <c r="T423" i="3"/>
  <c r="S423" i="3"/>
  <c r="R423" i="3"/>
  <c r="Q423" i="3"/>
  <c r="P423" i="3"/>
  <c r="J423" i="3"/>
  <c r="H423" i="3"/>
  <c r="C423" i="3"/>
  <c r="AC422" i="3"/>
  <c r="AB422" i="3"/>
  <c r="AA422" i="3"/>
  <c r="W422" i="3"/>
  <c r="V422" i="3"/>
  <c r="U422" i="3"/>
  <c r="T422" i="3"/>
  <c r="S422" i="3"/>
  <c r="R422" i="3"/>
  <c r="Q422" i="3"/>
  <c r="P422" i="3"/>
  <c r="J422" i="3"/>
  <c r="H422" i="3"/>
  <c r="C422" i="3"/>
  <c r="AC421" i="3"/>
  <c r="AB421" i="3"/>
  <c r="AA421" i="3"/>
  <c r="W421" i="3"/>
  <c r="V421" i="3"/>
  <c r="U421" i="3"/>
  <c r="T421" i="3"/>
  <c r="S421" i="3"/>
  <c r="R421" i="3"/>
  <c r="Q421" i="3"/>
  <c r="P421" i="3"/>
  <c r="J421" i="3"/>
  <c r="H421" i="3"/>
  <c r="C421" i="3"/>
  <c r="AC420" i="3"/>
  <c r="AB420" i="3"/>
  <c r="AA420" i="3"/>
  <c r="W420" i="3"/>
  <c r="V420" i="3"/>
  <c r="U420" i="3"/>
  <c r="T420" i="3"/>
  <c r="S420" i="3"/>
  <c r="R420" i="3"/>
  <c r="Q420" i="3"/>
  <c r="P420" i="3"/>
  <c r="J420" i="3"/>
  <c r="H420" i="3"/>
  <c r="C420" i="3"/>
  <c r="AC419" i="3"/>
  <c r="AB419" i="3"/>
  <c r="AA419" i="3"/>
  <c r="W419" i="3"/>
  <c r="V419" i="3"/>
  <c r="U419" i="3"/>
  <c r="T419" i="3"/>
  <c r="S419" i="3"/>
  <c r="R419" i="3"/>
  <c r="Q419" i="3"/>
  <c r="P419" i="3"/>
  <c r="J419" i="3"/>
  <c r="H419" i="3"/>
  <c r="C419" i="3"/>
  <c r="AC418" i="3"/>
  <c r="AB418" i="3"/>
  <c r="AA418" i="3"/>
  <c r="W418" i="3"/>
  <c r="V418" i="3"/>
  <c r="U418" i="3"/>
  <c r="T418" i="3"/>
  <c r="S418" i="3"/>
  <c r="R418" i="3"/>
  <c r="Q418" i="3"/>
  <c r="P418" i="3"/>
  <c r="J418" i="3"/>
  <c r="H418" i="3"/>
  <c r="C418" i="3"/>
  <c r="AC417" i="3"/>
  <c r="AB417" i="3"/>
  <c r="AA417" i="3"/>
  <c r="W417" i="3"/>
  <c r="V417" i="3"/>
  <c r="U417" i="3"/>
  <c r="T417" i="3"/>
  <c r="S417" i="3"/>
  <c r="R417" i="3"/>
  <c r="Q417" i="3"/>
  <c r="P417" i="3"/>
  <c r="J417" i="3"/>
  <c r="H417" i="3"/>
  <c r="C417" i="3"/>
  <c r="AC416" i="3"/>
  <c r="AB416" i="3"/>
  <c r="AA416" i="3"/>
  <c r="W416" i="3"/>
  <c r="V416" i="3"/>
  <c r="U416" i="3"/>
  <c r="T416" i="3"/>
  <c r="S416" i="3"/>
  <c r="R416" i="3"/>
  <c r="Q416" i="3"/>
  <c r="P416" i="3"/>
  <c r="J416" i="3"/>
  <c r="H416" i="3"/>
  <c r="C416" i="3"/>
  <c r="AC415" i="3"/>
  <c r="AB415" i="3"/>
  <c r="AA415" i="3"/>
  <c r="W415" i="3"/>
  <c r="V415" i="3"/>
  <c r="U415" i="3"/>
  <c r="T415" i="3"/>
  <c r="S415" i="3"/>
  <c r="R415" i="3"/>
  <c r="Q415" i="3"/>
  <c r="P415" i="3"/>
  <c r="J415" i="3"/>
  <c r="H415" i="3"/>
  <c r="C415" i="3"/>
  <c r="AC414" i="3"/>
  <c r="AB414" i="3"/>
  <c r="AA414" i="3"/>
  <c r="W414" i="3"/>
  <c r="V414" i="3"/>
  <c r="U414" i="3"/>
  <c r="T414" i="3"/>
  <c r="S414" i="3"/>
  <c r="R414" i="3"/>
  <c r="Q414" i="3"/>
  <c r="P414" i="3"/>
  <c r="J414" i="3"/>
  <c r="H414" i="3"/>
  <c r="C414" i="3"/>
  <c r="AC413" i="3"/>
  <c r="AB413" i="3"/>
  <c r="AA413" i="3"/>
  <c r="W413" i="3"/>
  <c r="V413" i="3"/>
  <c r="U413" i="3"/>
  <c r="T413" i="3"/>
  <c r="S413" i="3"/>
  <c r="R413" i="3"/>
  <c r="Q413" i="3"/>
  <c r="P413" i="3"/>
  <c r="J413" i="3"/>
  <c r="H413" i="3"/>
  <c r="C413" i="3"/>
  <c r="AC412" i="3"/>
  <c r="AB412" i="3"/>
  <c r="AA412" i="3"/>
  <c r="W412" i="3"/>
  <c r="V412" i="3"/>
  <c r="U412" i="3"/>
  <c r="T412" i="3"/>
  <c r="S412" i="3"/>
  <c r="R412" i="3"/>
  <c r="Q412" i="3"/>
  <c r="P412" i="3"/>
  <c r="J412" i="3"/>
  <c r="H412" i="3"/>
  <c r="C412" i="3"/>
  <c r="AC411" i="3"/>
  <c r="AB411" i="3"/>
  <c r="AA411" i="3"/>
  <c r="W411" i="3"/>
  <c r="V411" i="3"/>
  <c r="U411" i="3"/>
  <c r="T411" i="3"/>
  <c r="S411" i="3"/>
  <c r="R411" i="3"/>
  <c r="Q411" i="3"/>
  <c r="P411" i="3"/>
  <c r="J411" i="3"/>
  <c r="H411" i="3"/>
  <c r="C411" i="3"/>
  <c r="AC410" i="3"/>
  <c r="AB410" i="3"/>
  <c r="AA410" i="3"/>
  <c r="W410" i="3"/>
  <c r="V410" i="3"/>
  <c r="U410" i="3"/>
  <c r="T410" i="3"/>
  <c r="S410" i="3"/>
  <c r="R410" i="3"/>
  <c r="Q410" i="3"/>
  <c r="P410" i="3"/>
  <c r="J410" i="3"/>
  <c r="H410" i="3"/>
  <c r="C410" i="3"/>
  <c r="AC409" i="3"/>
  <c r="AB409" i="3"/>
  <c r="AA409" i="3"/>
  <c r="W409" i="3"/>
  <c r="V409" i="3"/>
  <c r="U409" i="3"/>
  <c r="T409" i="3"/>
  <c r="S409" i="3"/>
  <c r="R409" i="3"/>
  <c r="Q409" i="3"/>
  <c r="P409" i="3"/>
  <c r="J409" i="3"/>
  <c r="H409" i="3"/>
  <c r="C409" i="3"/>
  <c r="AC408" i="3"/>
  <c r="AB408" i="3"/>
  <c r="AA408" i="3"/>
  <c r="W408" i="3"/>
  <c r="V408" i="3"/>
  <c r="U408" i="3"/>
  <c r="T408" i="3"/>
  <c r="S408" i="3"/>
  <c r="R408" i="3"/>
  <c r="Q408" i="3"/>
  <c r="P408" i="3"/>
  <c r="J408" i="3"/>
  <c r="H408" i="3"/>
  <c r="C408" i="3"/>
  <c r="AC407" i="3"/>
  <c r="AB407" i="3"/>
  <c r="AA407" i="3"/>
  <c r="W407" i="3"/>
  <c r="V407" i="3"/>
  <c r="U407" i="3"/>
  <c r="T407" i="3"/>
  <c r="S407" i="3"/>
  <c r="R407" i="3"/>
  <c r="Q407" i="3"/>
  <c r="P407" i="3"/>
  <c r="J407" i="3"/>
  <c r="H407" i="3"/>
  <c r="C407" i="3"/>
  <c r="AC406" i="3"/>
  <c r="AB406" i="3"/>
  <c r="AA406" i="3"/>
  <c r="W406" i="3"/>
  <c r="V406" i="3"/>
  <c r="U406" i="3"/>
  <c r="T406" i="3"/>
  <c r="S406" i="3"/>
  <c r="R406" i="3"/>
  <c r="Q406" i="3"/>
  <c r="P406" i="3"/>
  <c r="J406" i="3"/>
  <c r="H406" i="3"/>
  <c r="C406" i="3"/>
  <c r="AC405" i="3"/>
  <c r="AB405" i="3"/>
  <c r="AA405" i="3"/>
  <c r="W405" i="3"/>
  <c r="V405" i="3"/>
  <c r="U405" i="3"/>
  <c r="T405" i="3"/>
  <c r="S405" i="3"/>
  <c r="R405" i="3"/>
  <c r="Q405" i="3"/>
  <c r="P405" i="3"/>
  <c r="J405" i="3"/>
  <c r="H405" i="3"/>
  <c r="C405" i="3"/>
  <c r="AC404" i="3"/>
  <c r="AB404" i="3"/>
  <c r="AA404" i="3"/>
  <c r="W404" i="3"/>
  <c r="V404" i="3"/>
  <c r="U404" i="3"/>
  <c r="T404" i="3"/>
  <c r="S404" i="3"/>
  <c r="R404" i="3"/>
  <c r="Q404" i="3"/>
  <c r="P404" i="3"/>
  <c r="J404" i="3"/>
  <c r="H404" i="3"/>
  <c r="C404" i="3"/>
  <c r="AC403" i="3"/>
  <c r="AB403" i="3"/>
  <c r="AA403" i="3"/>
  <c r="W403" i="3"/>
  <c r="V403" i="3"/>
  <c r="U403" i="3"/>
  <c r="T403" i="3"/>
  <c r="S403" i="3"/>
  <c r="R403" i="3"/>
  <c r="Q403" i="3"/>
  <c r="P403" i="3"/>
  <c r="J403" i="3"/>
  <c r="H403" i="3"/>
  <c r="C403" i="3"/>
  <c r="AC402" i="3"/>
  <c r="AB402" i="3"/>
  <c r="AA402" i="3"/>
  <c r="W402" i="3"/>
  <c r="V402" i="3"/>
  <c r="U402" i="3"/>
  <c r="T402" i="3"/>
  <c r="S402" i="3"/>
  <c r="R402" i="3"/>
  <c r="Q402" i="3"/>
  <c r="P402" i="3"/>
  <c r="J402" i="3"/>
  <c r="H402" i="3"/>
  <c r="C402" i="3"/>
  <c r="AC401" i="3"/>
  <c r="AB401" i="3"/>
  <c r="AA401" i="3"/>
  <c r="W401" i="3"/>
  <c r="V401" i="3"/>
  <c r="U401" i="3"/>
  <c r="T401" i="3"/>
  <c r="S401" i="3"/>
  <c r="R401" i="3"/>
  <c r="Q401" i="3"/>
  <c r="P401" i="3"/>
  <c r="J401" i="3"/>
  <c r="H401" i="3"/>
  <c r="C401" i="3"/>
  <c r="AC400" i="3"/>
  <c r="AB400" i="3"/>
  <c r="AA400" i="3"/>
  <c r="W400" i="3"/>
  <c r="V400" i="3"/>
  <c r="U400" i="3"/>
  <c r="T400" i="3"/>
  <c r="S400" i="3"/>
  <c r="R400" i="3"/>
  <c r="Q400" i="3"/>
  <c r="P400" i="3"/>
  <c r="J400" i="3"/>
  <c r="H400" i="3"/>
  <c r="C400" i="3"/>
  <c r="AC399" i="3"/>
  <c r="AB399" i="3"/>
  <c r="AA399" i="3"/>
  <c r="W399" i="3"/>
  <c r="V399" i="3"/>
  <c r="U399" i="3"/>
  <c r="T399" i="3"/>
  <c r="S399" i="3"/>
  <c r="R399" i="3"/>
  <c r="Q399" i="3"/>
  <c r="P399" i="3"/>
  <c r="J399" i="3"/>
  <c r="H399" i="3"/>
  <c r="C399" i="3"/>
  <c r="AC398" i="3"/>
  <c r="AB398" i="3"/>
  <c r="AA398" i="3"/>
  <c r="W398" i="3"/>
  <c r="V398" i="3"/>
  <c r="U398" i="3"/>
  <c r="T398" i="3"/>
  <c r="S398" i="3"/>
  <c r="R398" i="3"/>
  <c r="Q398" i="3"/>
  <c r="P398" i="3"/>
  <c r="J398" i="3"/>
  <c r="H398" i="3"/>
  <c r="C398" i="3"/>
  <c r="AC397" i="3"/>
  <c r="AB397" i="3"/>
  <c r="AA397" i="3"/>
  <c r="W397" i="3"/>
  <c r="V397" i="3"/>
  <c r="U397" i="3"/>
  <c r="T397" i="3"/>
  <c r="S397" i="3"/>
  <c r="R397" i="3"/>
  <c r="Q397" i="3"/>
  <c r="P397" i="3"/>
  <c r="J397" i="3"/>
  <c r="H397" i="3"/>
  <c r="C397" i="3"/>
  <c r="AC396" i="3"/>
  <c r="AB396" i="3"/>
  <c r="AA396" i="3"/>
  <c r="W396" i="3"/>
  <c r="V396" i="3"/>
  <c r="U396" i="3"/>
  <c r="T396" i="3"/>
  <c r="S396" i="3"/>
  <c r="R396" i="3"/>
  <c r="Q396" i="3"/>
  <c r="P396" i="3"/>
  <c r="J396" i="3"/>
  <c r="H396" i="3"/>
  <c r="C396" i="3"/>
  <c r="AC395" i="3"/>
  <c r="AB395" i="3"/>
  <c r="AA395" i="3"/>
  <c r="W395" i="3"/>
  <c r="V395" i="3"/>
  <c r="U395" i="3"/>
  <c r="T395" i="3"/>
  <c r="S395" i="3"/>
  <c r="R395" i="3"/>
  <c r="Q395" i="3"/>
  <c r="P395" i="3"/>
  <c r="J395" i="3"/>
  <c r="H395" i="3"/>
  <c r="C395" i="3"/>
  <c r="AC394" i="3"/>
  <c r="AB394" i="3"/>
  <c r="AA394" i="3"/>
  <c r="W394" i="3"/>
  <c r="V394" i="3"/>
  <c r="U394" i="3"/>
  <c r="T394" i="3"/>
  <c r="S394" i="3"/>
  <c r="R394" i="3"/>
  <c r="Q394" i="3"/>
  <c r="P394" i="3"/>
  <c r="J394" i="3"/>
  <c r="H394" i="3"/>
  <c r="C394" i="3"/>
  <c r="AC393" i="3"/>
  <c r="AB393" i="3"/>
  <c r="AA393" i="3"/>
  <c r="W393" i="3"/>
  <c r="V393" i="3"/>
  <c r="U393" i="3"/>
  <c r="T393" i="3"/>
  <c r="S393" i="3"/>
  <c r="R393" i="3"/>
  <c r="Q393" i="3"/>
  <c r="P393" i="3"/>
  <c r="J393" i="3"/>
  <c r="H393" i="3"/>
  <c r="C393" i="3"/>
  <c r="AC392" i="3"/>
  <c r="AB392" i="3"/>
  <c r="AA392" i="3"/>
  <c r="W392" i="3"/>
  <c r="V392" i="3"/>
  <c r="U392" i="3"/>
  <c r="T392" i="3"/>
  <c r="S392" i="3"/>
  <c r="R392" i="3"/>
  <c r="Q392" i="3"/>
  <c r="P392" i="3"/>
  <c r="J392" i="3"/>
  <c r="H392" i="3"/>
  <c r="C392" i="3"/>
  <c r="AC391" i="3"/>
  <c r="AB391" i="3"/>
  <c r="AA391" i="3"/>
  <c r="W391" i="3"/>
  <c r="V391" i="3"/>
  <c r="U391" i="3"/>
  <c r="T391" i="3"/>
  <c r="S391" i="3"/>
  <c r="R391" i="3"/>
  <c r="Q391" i="3"/>
  <c r="P391" i="3"/>
  <c r="J391" i="3"/>
  <c r="H391" i="3"/>
  <c r="C391" i="3"/>
  <c r="AC390" i="3"/>
  <c r="AB390" i="3"/>
  <c r="AA390" i="3"/>
  <c r="W390" i="3"/>
  <c r="V390" i="3"/>
  <c r="U390" i="3"/>
  <c r="T390" i="3"/>
  <c r="S390" i="3"/>
  <c r="R390" i="3"/>
  <c r="Q390" i="3"/>
  <c r="P390" i="3"/>
  <c r="J390" i="3"/>
  <c r="H390" i="3"/>
  <c r="C390" i="3"/>
  <c r="AC389" i="3"/>
  <c r="AB389" i="3"/>
  <c r="AA389" i="3"/>
  <c r="W389" i="3"/>
  <c r="V389" i="3"/>
  <c r="U389" i="3"/>
  <c r="T389" i="3"/>
  <c r="S389" i="3"/>
  <c r="R389" i="3"/>
  <c r="Q389" i="3"/>
  <c r="P389" i="3"/>
  <c r="J389" i="3"/>
  <c r="H389" i="3"/>
  <c r="C389" i="3"/>
  <c r="AC388" i="3"/>
  <c r="AB388" i="3"/>
  <c r="AA388" i="3"/>
  <c r="W388" i="3"/>
  <c r="V388" i="3"/>
  <c r="U388" i="3"/>
  <c r="T388" i="3"/>
  <c r="S388" i="3"/>
  <c r="R388" i="3"/>
  <c r="Q388" i="3"/>
  <c r="P388" i="3"/>
  <c r="J388" i="3"/>
  <c r="H388" i="3"/>
  <c r="C388" i="3"/>
  <c r="AC387" i="3"/>
  <c r="AB387" i="3"/>
  <c r="AA387" i="3"/>
  <c r="W387" i="3"/>
  <c r="V387" i="3"/>
  <c r="U387" i="3"/>
  <c r="T387" i="3"/>
  <c r="S387" i="3"/>
  <c r="R387" i="3"/>
  <c r="Q387" i="3"/>
  <c r="P387" i="3"/>
  <c r="J387" i="3"/>
  <c r="H387" i="3"/>
  <c r="C387" i="3"/>
  <c r="AC386" i="3"/>
  <c r="AB386" i="3"/>
  <c r="AA386" i="3"/>
  <c r="W386" i="3"/>
  <c r="V386" i="3"/>
  <c r="U386" i="3"/>
  <c r="T386" i="3"/>
  <c r="S386" i="3"/>
  <c r="R386" i="3"/>
  <c r="Q386" i="3"/>
  <c r="P386" i="3"/>
  <c r="J386" i="3"/>
  <c r="H386" i="3"/>
  <c r="C386" i="3"/>
  <c r="AC385" i="3"/>
  <c r="AB385" i="3"/>
  <c r="AA385" i="3"/>
  <c r="W385" i="3"/>
  <c r="V385" i="3"/>
  <c r="U385" i="3"/>
  <c r="T385" i="3"/>
  <c r="S385" i="3"/>
  <c r="R385" i="3"/>
  <c r="Q385" i="3"/>
  <c r="P385" i="3"/>
  <c r="J385" i="3"/>
  <c r="H385" i="3"/>
  <c r="C385" i="3"/>
  <c r="AC384" i="3"/>
  <c r="AB384" i="3"/>
  <c r="AA384" i="3"/>
  <c r="W384" i="3"/>
  <c r="V384" i="3"/>
  <c r="U384" i="3"/>
  <c r="T384" i="3"/>
  <c r="S384" i="3"/>
  <c r="R384" i="3"/>
  <c r="Q384" i="3"/>
  <c r="P384" i="3"/>
  <c r="J384" i="3"/>
  <c r="H384" i="3"/>
  <c r="C384" i="3"/>
  <c r="AC383" i="3"/>
  <c r="AB383" i="3"/>
  <c r="AA383" i="3"/>
  <c r="W383" i="3"/>
  <c r="V383" i="3"/>
  <c r="U383" i="3"/>
  <c r="T383" i="3"/>
  <c r="S383" i="3"/>
  <c r="R383" i="3"/>
  <c r="Q383" i="3"/>
  <c r="P383" i="3"/>
  <c r="J383" i="3"/>
  <c r="H383" i="3"/>
  <c r="C383" i="3"/>
  <c r="AC382" i="3"/>
  <c r="AB382" i="3"/>
  <c r="AA382" i="3"/>
  <c r="W382" i="3"/>
  <c r="V382" i="3"/>
  <c r="U382" i="3"/>
  <c r="T382" i="3"/>
  <c r="S382" i="3"/>
  <c r="R382" i="3"/>
  <c r="Q382" i="3"/>
  <c r="P382" i="3"/>
  <c r="J382" i="3"/>
  <c r="H382" i="3"/>
  <c r="C382" i="3"/>
  <c r="AC381" i="3"/>
  <c r="AB381" i="3"/>
  <c r="AA381" i="3"/>
  <c r="W381" i="3"/>
  <c r="V381" i="3"/>
  <c r="U381" i="3"/>
  <c r="T381" i="3"/>
  <c r="S381" i="3"/>
  <c r="R381" i="3"/>
  <c r="Q381" i="3"/>
  <c r="P381" i="3"/>
  <c r="J381" i="3"/>
  <c r="H381" i="3"/>
  <c r="C381" i="3"/>
  <c r="AC380" i="3"/>
  <c r="AB380" i="3"/>
  <c r="AA380" i="3"/>
  <c r="W380" i="3"/>
  <c r="V380" i="3"/>
  <c r="U380" i="3"/>
  <c r="T380" i="3"/>
  <c r="S380" i="3"/>
  <c r="R380" i="3"/>
  <c r="Q380" i="3"/>
  <c r="P380" i="3"/>
  <c r="J380" i="3"/>
  <c r="H380" i="3"/>
  <c r="C380" i="3"/>
  <c r="AC379" i="3"/>
  <c r="AB379" i="3"/>
  <c r="AA379" i="3"/>
  <c r="W379" i="3"/>
  <c r="V379" i="3"/>
  <c r="U379" i="3"/>
  <c r="T379" i="3"/>
  <c r="S379" i="3"/>
  <c r="R379" i="3"/>
  <c r="Q379" i="3"/>
  <c r="P379" i="3"/>
  <c r="J379" i="3"/>
  <c r="H379" i="3"/>
  <c r="C379" i="3"/>
  <c r="AC378" i="3"/>
  <c r="AB378" i="3"/>
  <c r="AA378" i="3"/>
  <c r="W378" i="3"/>
  <c r="V378" i="3"/>
  <c r="U378" i="3"/>
  <c r="T378" i="3"/>
  <c r="S378" i="3"/>
  <c r="R378" i="3"/>
  <c r="Q378" i="3"/>
  <c r="P378" i="3"/>
  <c r="J378" i="3"/>
  <c r="H378" i="3"/>
  <c r="C378" i="3"/>
  <c r="AC377" i="3"/>
  <c r="AB377" i="3"/>
  <c r="AA377" i="3"/>
  <c r="W377" i="3"/>
  <c r="V377" i="3"/>
  <c r="U377" i="3"/>
  <c r="T377" i="3"/>
  <c r="S377" i="3"/>
  <c r="R377" i="3"/>
  <c r="Q377" i="3"/>
  <c r="P377" i="3"/>
  <c r="J377" i="3"/>
  <c r="H377" i="3"/>
  <c r="C377" i="3"/>
  <c r="AC376" i="3"/>
  <c r="AB376" i="3"/>
  <c r="AA376" i="3"/>
  <c r="W376" i="3"/>
  <c r="V376" i="3"/>
  <c r="U376" i="3"/>
  <c r="T376" i="3"/>
  <c r="S376" i="3"/>
  <c r="R376" i="3"/>
  <c r="Q376" i="3"/>
  <c r="P376" i="3"/>
  <c r="J376" i="3"/>
  <c r="H376" i="3"/>
  <c r="C376" i="3"/>
  <c r="AC375" i="3"/>
  <c r="AB375" i="3"/>
  <c r="AA375" i="3"/>
  <c r="W375" i="3"/>
  <c r="V375" i="3"/>
  <c r="U375" i="3"/>
  <c r="T375" i="3"/>
  <c r="S375" i="3"/>
  <c r="R375" i="3"/>
  <c r="Q375" i="3"/>
  <c r="P375" i="3"/>
  <c r="J375" i="3"/>
  <c r="H375" i="3"/>
  <c r="C375" i="3"/>
  <c r="AC374" i="3"/>
  <c r="AB374" i="3"/>
  <c r="AA374" i="3"/>
  <c r="W374" i="3"/>
  <c r="V374" i="3"/>
  <c r="U374" i="3"/>
  <c r="T374" i="3"/>
  <c r="S374" i="3"/>
  <c r="R374" i="3"/>
  <c r="Q374" i="3"/>
  <c r="P374" i="3"/>
  <c r="J374" i="3"/>
  <c r="H374" i="3"/>
  <c r="C374" i="3"/>
  <c r="AC373" i="3"/>
  <c r="AB373" i="3"/>
  <c r="AA373" i="3"/>
  <c r="W373" i="3"/>
  <c r="V373" i="3"/>
  <c r="U373" i="3"/>
  <c r="T373" i="3"/>
  <c r="S373" i="3"/>
  <c r="R373" i="3"/>
  <c r="Q373" i="3"/>
  <c r="P373" i="3"/>
  <c r="J373" i="3"/>
  <c r="H373" i="3"/>
  <c r="C373" i="3"/>
  <c r="AC372" i="3"/>
  <c r="AB372" i="3"/>
  <c r="AA372" i="3"/>
  <c r="W372" i="3"/>
  <c r="V372" i="3"/>
  <c r="U372" i="3"/>
  <c r="T372" i="3"/>
  <c r="S372" i="3"/>
  <c r="R372" i="3"/>
  <c r="Q372" i="3"/>
  <c r="P372" i="3"/>
  <c r="J372" i="3"/>
  <c r="H372" i="3"/>
  <c r="C372" i="3"/>
  <c r="AC371" i="3"/>
  <c r="AB371" i="3"/>
  <c r="AA371" i="3"/>
  <c r="W371" i="3"/>
  <c r="V371" i="3"/>
  <c r="U371" i="3"/>
  <c r="T371" i="3"/>
  <c r="S371" i="3"/>
  <c r="R371" i="3"/>
  <c r="Q371" i="3"/>
  <c r="P371" i="3"/>
  <c r="J371" i="3"/>
  <c r="H371" i="3"/>
  <c r="C371" i="3"/>
  <c r="AC370" i="3"/>
  <c r="AB370" i="3"/>
  <c r="AA370" i="3"/>
  <c r="W370" i="3"/>
  <c r="V370" i="3"/>
  <c r="U370" i="3"/>
  <c r="T370" i="3"/>
  <c r="S370" i="3"/>
  <c r="R370" i="3"/>
  <c r="Q370" i="3"/>
  <c r="P370" i="3"/>
  <c r="J370" i="3"/>
  <c r="H370" i="3"/>
  <c r="C370" i="3"/>
  <c r="AC369" i="3"/>
  <c r="AB369" i="3"/>
  <c r="AA369" i="3"/>
  <c r="W369" i="3"/>
  <c r="V369" i="3"/>
  <c r="U369" i="3"/>
  <c r="T369" i="3"/>
  <c r="S369" i="3"/>
  <c r="R369" i="3"/>
  <c r="Q369" i="3"/>
  <c r="P369" i="3"/>
  <c r="J369" i="3"/>
  <c r="H369" i="3"/>
  <c r="C369" i="3"/>
  <c r="AC368" i="3"/>
  <c r="AB368" i="3"/>
  <c r="AA368" i="3"/>
  <c r="W368" i="3"/>
  <c r="V368" i="3"/>
  <c r="U368" i="3"/>
  <c r="T368" i="3"/>
  <c r="S368" i="3"/>
  <c r="R368" i="3"/>
  <c r="Q368" i="3"/>
  <c r="P368" i="3"/>
  <c r="J368" i="3"/>
  <c r="H368" i="3"/>
  <c r="C368" i="3"/>
  <c r="AC367" i="3"/>
  <c r="AB367" i="3"/>
  <c r="AA367" i="3"/>
  <c r="W367" i="3"/>
  <c r="V367" i="3"/>
  <c r="U367" i="3"/>
  <c r="T367" i="3"/>
  <c r="S367" i="3"/>
  <c r="R367" i="3"/>
  <c r="Q367" i="3"/>
  <c r="P367" i="3"/>
  <c r="J367" i="3"/>
  <c r="H367" i="3"/>
  <c r="C367" i="3"/>
  <c r="AC366" i="3"/>
  <c r="AB366" i="3"/>
  <c r="AA366" i="3"/>
  <c r="W366" i="3"/>
  <c r="V366" i="3"/>
  <c r="U366" i="3"/>
  <c r="T366" i="3"/>
  <c r="S366" i="3"/>
  <c r="R366" i="3"/>
  <c r="Q366" i="3"/>
  <c r="P366" i="3"/>
  <c r="J366" i="3"/>
  <c r="H366" i="3"/>
  <c r="C366" i="3"/>
  <c r="AC365" i="3"/>
  <c r="AB365" i="3"/>
  <c r="AA365" i="3"/>
  <c r="W365" i="3"/>
  <c r="V365" i="3"/>
  <c r="U365" i="3"/>
  <c r="T365" i="3"/>
  <c r="S365" i="3"/>
  <c r="R365" i="3"/>
  <c r="Q365" i="3"/>
  <c r="P365" i="3"/>
  <c r="J365" i="3"/>
  <c r="H365" i="3"/>
  <c r="C365" i="3"/>
  <c r="AC364" i="3"/>
  <c r="AB364" i="3"/>
  <c r="AA364" i="3"/>
  <c r="W364" i="3"/>
  <c r="V364" i="3"/>
  <c r="U364" i="3"/>
  <c r="T364" i="3"/>
  <c r="S364" i="3"/>
  <c r="R364" i="3"/>
  <c r="Q364" i="3"/>
  <c r="P364" i="3"/>
  <c r="J364" i="3"/>
  <c r="H364" i="3"/>
  <c r="C364" i="3"/>
  <c r="AC363" i="3"/>
  <c r="AB363" i="3"/>
  <c r="AA363" i="3"/>
  <c r="W363" i="3"/>
  <c r="V363" i="3"/>
  <c r="U363" i="3"/>
  <c r="T363" i="3"/>
  <c r="S363" i="3"/>
  <c r="R363" i="3"/>
  <c r="Q363" i="3"/>
  <c r="P363" i="3"/>
  <c r="J363" i="3"/>
  <c r="H363" i="3"/>
  <c r="C363" i="3"/>
  <c r="AC362" i="3"/>
  <c r="AB362" i="3"/>
  <c r="AA362" i="3"/>
  <c r="W362" i="3"/>
  <c r="V362" i="3"/>
  <c r="U362" i="3"/>
  <c r="T362" i="3"/>
  <c r="S362" i="3"/>
  <c r="R362" i="3"/>
  <c r="Q362" i="3"/>
  <c r="P362" i="3"/>
  <c r="J362" i="3"/>
  <c r="H362" i="3"/>
  <c r="C362" i="3"/>
  <c r="AC361" i="3"/>
  <c r="AB361" i="3"/>
  <c r="AA361" i="3"/>
  <c r="W361" i="3"/>
  <c r="V361" i="3"/>
  <c r="U361" i="3"/>
  <c r="T361" i="3"/>
  <c r="S361" i="3"/>
  <c r="R361" i="3"/>
  <c r="Q361" i="3"/>
  <c r="P361" i="3"/>
  <c r="J361" i="3"/>
  <c r="H361" i="3"/>
  <c r="C361" i="3"/>
  <c r="AC360" i="3"/>
  <c r="AB360" i="3"/>
  <c r="AA360" i="3"/>
  <c r="W360" i="3"/>
  <c r="V360" i="3"/>
  <c r="U360" i="3"/>
  <c r="T360" i="3"/>
  <c r="S360" i="3"/>
  <c r="R360" i="3"/>
  <c r="Q360" i="3"/>
  <c r="P360" i="3"/>
  <c r="J360" i="3"/>
  <c r="H360" i="3"/>
  <c r="C360" i="3"/>
  <c r="AC359" i="3"/>
  <c r="AB359" i="3"/>
  <c r="AA359" i="3"/>
  <c r="W359" i="3"/>
  <c r="V359" i="3"/>
  <c r="U359" i="3"/>
  <c r="T359" i="3"/>
  <c r="S359" i="3"/>
  <c r="R359" i="3"/>
  <c r="Q359" i="3"/>
  <c r="P359" i="3"/>
  <c r="J359" i="3"/>
  <c r="H359" i="3"/>
  <c r="C359" i="3"/>
  <c r="AC358" i="3"/>
  <c r="AB358" i="3"/>
  <c r="AA358" i="3"/>
  <c r="W358" i="3"/>
  <c r="V358" i="3"/>
  <c r="U358" i="3"/>
  <c r="T358" i="3"/>
  <c r="S358" i="3"/>
  <c r="R358" i="3"/>
  <c r="Q358" i="3"/>
  <c r="P358" i="3"/>
  <c r="J358" i="3"/>
  <c r="H358" i="3"/>
  <c r="C358" i="3"/>
  <c r="AC357" i="3"/>
  <c r="AB357" i="3"/>
  <c r="AA357" i="3"/>
  <c r="W357" i="3"/>
  <c r="V357" i="3"/>
  <c r="U357" i="3"/>
  <c r="T357" i="3"/>
  <c r="S357" i="3"/>
  <c r="R357" i="3"/>
  <c r="Q357" i="3"/>
  <c r="P357" i="3"/>
  <c r="J357" i="3"/>
  <c r="H357" i="3"/>
  <c r="C357" i="3"/>
  <c r="AC356" i="3"/>
  <c r="AB356" i="3"/>
  <c r="AA356" i="3"/>
  <c r="W356" i="3"/>
  <c r="V356" i="3"/>
  <c r="U356" i="3"/>
  <c r="T356" i="3"/>
  <c r="S356" i="3"/>
  <c r="R356" i="3"/>
  <c r="Q356" i="3"/>
  <c r="P356" i="3"/>
  <c r="J356" i="3"/>
  <c r="H356" i="3"/>
  <c r="C356" i="3"/>
  <c r="AC355" i="3"/>
  <c r="AB355" i="3"/>
  <c r="AA355" i="3"/>
  <c r="W355" i="3"/>
  <c r="V355" i="3"/>
  <c r="U355" i="3"/>
  <c r="T355" i="3"/>
  <c r="S355" i="3"/>
  <c r="R355" i="3"/>
  <c r="Q355" i="3"/>
  <c r="P355" i="3"/>
  <c r="J355" i="3"/>
  <c r="H355" i="3"/>
  <c r="C355" i="3"/>
  <c r="AC354" i="3"/>
  <c r="AB354" i="3"/>
  <c r="AA354" i="3"/>
  <c r="W354" i="3"/>
  <c r="V354" i="3"/>
  <c r="U354" i="3"/>
  <c r="T354" i="3"/>
  <c r="S354" i="3"/>
  <c r="R354" i="3"/>
  <c r="Q354" i="3"/>
  <c r="P354" i="3"/>
  <c r="J354" i="3"/>
  <c r="H354" i="3"/>
  <c r="C354" i="3"/>
  <c r="AC353" i="3"/>
  <c r="AB353" i="3"/>
  <c r="AA353" i="3"/>
  <c r="W353" i="3"/>
  <c r="V353" i="3"/>
  <c r="U353" i="3"/>
  <c r="T353" i="3"/>
  <c r="S353" i="3"/>
  <c r="R353" i="3"/>
  <c r="Q353" i="3"/>
  <c r="P353" i="3"/>
  <c r="J353" i="3"/>
  <c r="H353" i="3"/>
  <c r="C353" i="3"/>
  <c r="AC352" i="3"/>
  <c r="AB352" i="3"/>
  <c r="AA352" i="3"/>
  <c r="W352" i="3"/>
  <c r="V352" i="3"/>
  <c r="U352" i="3"/>
  <c r="T352" i="3"/>
  <c r="S352" i="3"/>
  <c r="R352" i="3"/>
  <c r="Q352" i="3"/>
  <c r="P352" i="3"/>
  <c r="J352" i="3"/>
  <c r="H352" i="3"/>
  <c r="C352" i="3"/>
  <c r="AC351" i="3"/>
  <c r="AB351" i="3"/>
  <c r="AA351" i="3"/>
  <c r="W351" i="3"/>
  <c r="V351" i="3"/>
  <c r="U351" i="3"/>
  <c r="T351" i="3"/>
  <c r="S351" i="3"/>
  <c r="R351" i="3"/>
  <c r="Q351" i="3"/>
  <c r="P351" i="3"/>
  <c r="J351" i="3"/>
  <c r="H351" i="3"/>
  <c r="C351" i="3"/>
  <c r="AC350" i="3"/>
  <c r="AB350" i="3"/>
  <c r="AA350" i="3"/>
  <c r="W350" i="3"/>
  <c r="V350" i="3"/>
  <c r="U350" i="3"/>
  <c r="T350" i="3"/>
  <c r="S350" i="3"/>
  <c r="R350" i="3"/>
  <c r="Q350" i="3"/>
  <c r="P350" i="3"/>
  <c r="J350" i="3"/>
  <c r="H350" i="3"/>
  <c r="C350" i="3"/>
  <c r="AC349" i="3"/>
  <c r="AB349" i="3"/>
  <c r="AA349" i="3"/>
  <c r="W349" i="3"/>
  <c r="V349" i="3"/>
  <c r="U349" i="3"/>
  <c r="T349" i="3"/>
  <c r="S349" i="3"/>
  <c r="R349" i="3"/>
  <c r="Q349" i="3"/>
  <c r="P349" i="3"/>
  <c r="J349" i="3"/>
  <c r="H349" i="3"/>
  <c r="C349" i="3"/>
  <c r="AC348" i="3"/>
  <c r="AB348" i="3"/>
  <c r="AA348" i="3"/>
  <c r="W348" i="3"/>
  <c r="V348" i="3"/>
  <c r="U348" i="3"/>
  <c r="T348" i="3"/>
  <c r="S348" i="3"/>
  <c r="R348" i="3"/>
  <c r="Q348" i="3"/>
  <c r="P348" i="3"/>
  <c r="J348" i="3"/>
  <c r="H348" i="3"/>
  <c r="C348" i="3"/>
  <c r="AC347" i="3"/>
  <c r="AB347" i="3"/>
  <c r="AA347" i="3"/>
  <c r="W347" i="3"/>
  <c r="V347" i="3"/>
  <c r="U347" i="3"/>
  <c r="T347" i="3"/>
  <c r="S347" i="3"/>
  <c r="R347" i="3"/>
  <c r="Q347" i="3"/>
  <c r="P347" i="3"/>
  <c r="J347" i="3"/>
  <c r="H347" i="3"/>
  <c r="C347" i="3"/>
  <c r="AC346" i="3"/>
  <c r="AB346" i="3"/>
  <c r="AA346" i="3"/>
  <c r="W346" i="3"/>
  <c r="V346" i="3"/>
  <c r="U346" i="3"/>
  <c r="T346" i="3"/>
  <c r="S346" i="3"/>
  <c r="R346" i="3"/>
  <c r="Q346" i="3"/>
  <c r="P346" i="3"/>
  <c r="J346" i="3"/>
  <c r="H346" i="3"/>
  <c r="C346" i="3"/>
  <c r="AC345" i="3"/>
  <c r="AB345" i="3"/>
  <c r="AA345" i="3"/>
  <c r="W345" i="3"/>
  <c r="V345" i="3"/>
  <c r="U345" i="3"/>
  <c r="T345" i="3"/>
  <c r="S345" i="3"/>
  <c r="R345" i="3"/>
  <c r="Q345" i="3"/>
  <c r="P345" i="3"/>
  <c r="J345" i="3"/>
  <c r="H345" i="3"/>
  <c r="C345" i="3"/>
  <c r="AC344" i="3"/>
  <c r="AB344" i="3"/>
  <c r="AA344" i="3"/>
  <c r="W344" i="3"/>
  <c r="V344" i="3"/>
  <c r="U344" i="3"/>
  <c r="T344" i="3"/>
  <c r="S344" i="3"/>
  <c r="R344" i="3"/>
  <c r="Q344" i="3"/>
  <c r="P344" i="3"/>
  <c r="J344" i="3"/>
  <c r="H344" i="3"/>
  <c r="C344" i="3"/>
  <c r="AC343" i="3"/>
  <c r="AB343" i="3"/>
  <c r="AA343" i="3"/>
  <c r="W343" i="3"/>
  <c r="V343" i="3"/>
  <c r="U343" i="3"/>
  <c r="T343" i="3"/>
  <c r="S343" i="3"/>
  <c r="R343" i="3"/>
  <c r="Q343" i="3"/>
  <c r="P343" i="3"/>
  <c r="J343" i="3"/>
  <c r="H343" i="3"/>
  <c r="C343" i="3"/>
  <c r="AC342" i="3"/>
  <c r="AB342" i="3"/>
  <c r="AA342" i="3"/>
  <c r="W342" i="3"/>
  <c r="V342" i="3"/>
  <c r="U342" i="3"/>
  <c r="T342" i="3"/>
  <c r="S342" i="3"/>
  <c r="R342" i="3"/>
  <c r="Q342" i="3"/>
  <c r="P342" i="3"/>
  <c r="J342" i="3"/>
  <c r="H342" i="3"/>
  <c r="C342" i="3"/>
  <c r="AC341" i="3"/>
  <c r="AB341" i="3"/>
  <c r="AA341" i="3"/>
  <c r="W341" i="3"/>
  <c r="V341" i="3"/>
  <c r="U341" i="3"/>
  <c r="T341" i="3"/>
  <c r="S341" i="3"/>
  <c r="R341" i="3"/>
  <c r="Q341" i="3"/>
  <c r="P341" i="3"/>
  <c r="J341" i="3"/>
  <c r="H341" i="3"/>
  <c r="C341" i="3"/>
  <c r="AC340" i="3"/>
  <c r="AB340" i="3"/>
  <c r="AA340" i="3"/>
  <c r="W340" i="3"/>
  <c r="V340" i="3"/>
  <c r="U340" i="3"/>
  <c r="T340" i="3"/>
  <c r="S340" i="3"/>
  <c r="R340" i="3"/>
  <c r="Q340" i="3"/>
  <c r="P340" i="3"/>
  <c r="J340" i="3"/>
  <c r="H340" i="3"/>
  <c r="C340" i="3"/>
  <c r="AC339" i="3"/>
  <c r="AB339" i="3"/>
  <c r="AA339" i="3"/>
  <c r="W339" i="3"/>
  <c r="V339" i="3"/>
  <c r="U339" i="3"/>
  <c r="T339" i="3"/>
  <c r="S339" i="3"/>
  <c r="R339" i="3"/>
  <c r="Q339" i="3"/>
  <c r="P339" i="3"/>
  <c r="J339" i="3"/>
  <c r="H339" i="3"/>
  <c r="C339" i="3"/>
  <c r="AC338" i="3"/>
  <c r="AB338" i="3"/>
  <c r="AA338" i="3"/>
  <c r="W338" i="3"/>
  <c r="V338" i="3"/>
  <c r="U338" i="3"/>
  <c r="T338" i="3"/>
  <c r="S338" i="3"/>
  <c r="R338" i="3"/>
  <c r="Q338" i="3"/>
  <c r="P338" i="3"/>
  <c r="J338" i="3"/>
  <c r="H338" i="3"/>
  <c r="C338" i="3"/>
  <c r="AC337" i="3"/>
  <c r="AB337" i="3"/>
  <c r="AA337" i="3"/>
  <c r="W337" i="3"/>
  <c r="V337" i="3"/>
  <c r="U337" i="3"/>
  <c r="T337" i="3"/>
  <c r="S337" i="3"/>
  <c r="R337" i="3"/>
  <c r="Q337" i="3"/>
  <c r="P337" i="3"/>
  <c r="J337" i="3"/>
  <c r="H337" i="3"/>
  <c r="C337" i="3"/>
  <c r="AC336" i="3"/>
  <c r="AB336" i="3"/>
  <c r="AA336" i="3"/>
  <c r="W336" i="3"/>
  <c r="V336" i="3"/>
  <c r="U336" i="3"/>
  <c r="T336" i="3"/>
  <c r="S336" i="3"/>
  <c r="R336" i="3"/>
  <c r="Q336" i="3"/>
  <c r="P336" i="3"/>
  <c r="J336" i="3"/>
  <c r="H336" i="3"/>
  <c r="C336" i="3"/>
  <c r="AC335" i="3"/>
  <c r="AB335" i="3"/>
  <c r="AA335" i="3"/>
  <c r="W335" i="3"/>
  <c r="V335" i="3"/>
  <c r="U335" i="3"/>
  <c r="T335" i="3"/>
  <c r="S335" i="3"/>
  <c r="R335" i="3"/>
  <c r="Q335" i="3"/>
  <c r="P335" i="3"/>
  <c r="J335" i="3"/>
  <c r="H335" i="3"/>
  <c r="C335" i="3"/>
  <c r="AC334" i="3"/>
  <c r="AB334" i="3"/>
  <c r="AA334" i="3"/>
  <c r="W334" i="3"/>
  <c r="V334" i="3"/>
  <c r="U334" i="3"/>
  <c r="T334" i="3"/>
  <c r="S334" i="3"/>
  <c r="R334" i="3"/>
  <c r="Q334" i="3"/>
  <c r="P334" i="3"/>
  <c r="J334" i="3"/>
  <c r="H334" i="3"/>
  <c r="C334" i="3"/>
  <c r="AC333" i="3"/>
  <c r="AB333" i="3"/>
  <c r="AA333" i="3"/>
  <c r="W333" i="3"/>
  <c r="V333" i="3"/>
  <c r="U333" i="3"/>
  <c r="T333" i="3"/>
  <c r="S333" i="3"/>
  <c r="R333" i="3"/>
  <c r="Q333" i="3"/>
  <c r="P333" i="3"/>
  <c r="J333" i="3"/>
  <c r="H333" i="3"/>
  <c r="C333" i="3"/>
  <c r="AC332" i="3"/>
  <c r="AB332" i="3"/>
  <c r="AA332" i="3"/>
  <c r="W332" i="3"/>
  <c r="V332" i="3"/>
  <c r="U332" i="3"/>
  <c r="T332" i="3"/>
  <c r="S332" i="3"/>
  <c r="R332" i="3"/>
  <c r="Q332" i="3"/>
  <c r="P332" i="3"/>
  <c r="J332" i="3"/>
  <c r="H332" i="3"/>
  <c r="C332" i="3"/>
  <c r="AC331" i="3"/>
  <c r="AB331" i="3"/>
  <c r="AA331" i="3"/>
  <c r="W331" i="3"/>
  <c r="V331" i="3"/>
  <c r="U331" i="3"/>
  <c r="T331" i="3"/>
  <c r="S331" i="3"/>
  <c r="R331" i="3"/>
  <c r="Q331" i="3"/>
  <c r="P331" i="3"/>
  <c r="J331" i="3"/>
  <c r="H331" i="3"/>
  <c r="C331" i="3"/>
  <c r="AC330" i="3"/>
  <c r="AB330" i="3"/>
  <c r="AA330" i="3"/>
  <c r="W330" i="3"/>
  <c r="V330" i="3"/>
  <c r="U330" i="3"/>
  <c r="T330" i="3"/>
  <c r="S330" i="3"/>
  <c r="R330" i="3"/>
  <c r="Q330" i="3"/>
  <c r="P330" i="3"/>
  <c r="J330" i="3"/>
  <c r="H330" i="3"/>
  <c r="C330" i="3"/>
  <c r="AC329" i="3"/>
  <c r="AB329" i="3"/>
  <c r="AA329" i="3"/>
  <c r="W329" i="3"/>
  <c r="V329" i="3"/>
  <c r="U329" i="3"/>
  <c r="T329" i="3"/>
  <c r="S329" i="3"/>
  <c r="R329" i="3"/>
  <c r="Q329" i="3"/>
  <c r="P329" i="3"/>
  <c r="J329" i="3"/>
  <c r="H329" i="3"/>
  <c r="C329" i="3"/>
  <c r="AC328" i="3"/>
  <c r="AB328" i="3"/>
  <c r="AA328" i="3"/>
  <c r="W328" i="3"/>
  <c r="V328" i="3"/>
  <c r="U328" i="3"/>
  <c r="T328" i="3"/>
  <c r="S328" i="3"/>
  <c r="R328" i="3"/>
  <c r="Q328" i="3"/>
  <c r="P328" i="3"/>
  <c r="J328" i="3"/>
  <c r="H328" i="3"/>
  <c r="C328" i="3"/>
  <c r="AC327" i="3"/>
  <c r="AB327" i="3"/>
  <c r="AA327" i="3"/>
  <c r="W327" i="3"/>
  <c r="V327" i="3"/>
  <c r="U327" i="3"/>
  <c r="T327" i="3"/>
  <c r="S327" i="3"/>
  <c r="R327" i="3"/>
  <c r="Q327" i="3"/>
  <c r="P327" i="3"/>
  <c r="J327" i="3"/>
  <c r="H327" i="3"/>
  <c r="C327" i="3"/>
  <c r="AC326" i="3"/>
  <c r="AB326" i="3"/>
  <c r="AA326" i="3"/>
  <c r="W326" i="3"/>
  <c r="V326" i="3"/>
  <c r="U326" i="3"/>
  <c r="T326" i="3"/>
  <c r="S326" i="3"/>
  <c r="R326" i="3"/>
  <c r="Q326" i="3"/>
  <c r="P326" i="3"/>
  <c r="J326" i="3"/>
  <c r="H326" i="3"/>
  <c r="C326" i="3"/>
  <c r="AC325" i="3"/>
  <c r="AB325" i="3"/>
  <c r="AA325" i="3"/>
  <c r="W325" i="3"/>
  <c r="V325" i="3"/>
  <c r="U325" i="3"/>
  <c r="T325" i="3"/>
  <c r="S325" i="3"/>
  <c r="R325" i="3"/>
  <c r="Q325" i="3"/>
  <c r="P325" i="3"/>
  <c r="J325" i="3"/>
  <c r="H325" i="3"/>
  <c r="C325" i="3"/>
  <c r="AC324" i="3"/>
  <c r="AB324" i="3"/>
  <c r="AA324" i="3"/>
  <c r="W324" i="3"/>
  <c r="V324" i="3"/>
  <c r="U324" i="3"/>
  <c r="T324" i="3"/>
  <c r="S324" i="3"/>
  <c r="R324" i="3"/>
  <c r="Q324" i="3"/>
  <c r="P324" i="3"/>
  <c r="J324" i="3"/>
  <c r="H324" i="3"/>
  <c r="C324" i="3"/>
  <c r="AC323" i="3"/>
  <c r="AB323" i="3"/>
  <c r="AA323" i="3"/>
  <c r="W323" i="3"/>
  <c r="V323" i="3"/>
  <c r="U323" i="3"/>
  <c r="T323" i="3"/>
  <c r="S323" i="3"/>
  <c r="R323" i="3"/>
  <c r="Q323" i="3"/>
  <c r="P323" i="3"/>
  <c r="J323" i="3"/>
  <c r="H323" i="3"/>
  <c r="C323" i="3"/>
  <c r="AC322" i="3"/>
  <c r="AB322" i="3"/>
  <c r="AA322" i="3"/>
  <c r="W322" i="3"/>
  <c r="V322" i="3"/>
  <c r="U322" i="3"/>
  <c r="T322" i="3"/>
  <c r="S322" i="3"/>
  <c r="R322" i="3"/>
  <c r="Q322" i="3"/>
  <c r="P322" i="3"/>
  <c r="J322" i="3"/>
  <c r="H322" i="3"/>
  <c r="C322" i="3"/>
  <c r="AC321" i="3"/>
  <c r="AB321" i="3"/>
  <c r="AA321" i="3"/>
  <c r="W321" i="3"/>
  <c r="V321" i="3"/>
  <c r="U321" i="3"/>
  <c r="T321" i="3"/>
  <c r="S321" i="3"/>
  <c r="R321" i="3"/>
  <c r="Q321" i="3"/>
  <c r="P321" i="3"/>
  <c r="J321" i="3"/>
  <c r="H321" i="3"/>
  <c r="C321" i="3"/>
  <c r="AC320" i="3"/>
  <c r="AB320" i="3"/>
  <c r="AA320" i="3"/>
  <c r="W320" i="3"/>
  <c r="V320" i="3"/>
  <c r="U320" i="3"/>
  <c r="T320" i="3"/>
  <c r="S320" i="3"/>
  <c r="R320" i="3"/>
  <c r="Q320" i="3"/>
  <c r="P320" i="3"/>
  <c r="J320" i="3"/>
  <c r="H320" i="3"/>
  <c r="C320" i="3"/>
  <c r="AC319" i="3"/>
  <c r="AB319" i="3"/>
  <c r="AA319" i="3"/>
  <c r="W319" i="3"/>
  <c r="V319" i="3"/>
  <c r="U319" i="3"/>
  <c r="T319" i="3"/>
  <c r="S319" i="3"/>
  <c r="R319" i="3"/>
  <c r="Q319" i="3"/>
  <c r="P319" i="3"/>
  <c r="J319" i="3"/>
  <c r="H319" i="3"/>
  <c r="C319" i="3"/>
  <c r="AC318" i="3"/>
  <c r="AB318" i="3"/>
  <c r="AA318" i="3"/>
  <c r="W318" i="3"/>
  <c r="V318" i="3"/>
  <c r="U318" i="3"/>
  <c r="T318" i="3"/>
  <c r="S318" i="3"/>
  <c r="R318" i="3"/>
  <c r="Q318" i="3"/>
  <c r="P318" i="3"/>
  <c r="J318" i="3"/>
  <c r="H318" i="3"/>
  <c r="C318" i="3"/>
  <c r="AC317" i="3"/>
  <c r="AB317" i="3"/>
  <c r="AA317" i="3"/>
  <c r="W317" i="3"/>
  <c r="V317" i="3"/>
  <c r="U317" i="3"/>
  <c r="T317" i="3"/>
  <c r="S317" i="3"/>
  <c r="R317" i="3"/>
  <c r="Q317" i="3"/>
  <c r="P317" i="3"/>
  <c r="J317" i="3"/>
  <c r="H317" i="3"/>
  <c r="C317" i="3"/>
  <c r="AC316" i="3"/>
  <c r="AB316" i="3"/>
  <c r="AA316" i="3"/>
  <c r="W316" i="3"/>
  <c r="V316" i="3"/>
  <c r="U316" i="3"/>
  <c r="T316" i="3"/>
  <c r="S316" i="3"/>
  <c r="R316" i="3"/>
  <c r="Q316" i="3"/>
  <c r="P316" i="3"/>
  <c r="J316" i="3"/>
  <c r="H316" i="3"/>
  <c r="C316" i="3"/>
  <c r="AC315" i="3"/>
  <c r="AB315" i="3"/>
  <c r="AA315" i="3"/>
  <c r="W315" i="3"/>
  <c r="V315" i="3"/>
  <c r="U315" i="3"/>
  <c r="T315" i="3"/>
  <c r="S315" i="3"/>
  <c r="R315" i="3"/>
  <c r="Q315" i="3"/>
  <c r="P315" i="3"/>
  <c r="J315" i="3"/>
  <c r="H315" i="3"/>
  <c r="C315" i="3"/>
  <c r="AC314" i="3"/>
  <c r="AB314" i="3"/>
  <c r="AA314" i="3"/>
  <c r="W314" i="3"/>
  <c r="V314" i="3"/>
  <c r="U314" i="3"/>
  <c r="T314" i="3"/>
  <c r="S314" i="3"/>
  <c r="R314" i="3"/>
  <c r="Q314" i="3"/>
  <c r="P314" i="3"/>
  <c r="J314" i="3"/>
  <c r="H314" i="3"/>
  <c r="C314" i="3"/>
  <c r="AC313" i="3"/>
  <c r="AB313" i="3"/>
  <c r="AA313" i="3"/>
  <c r="W313" i="3"/>
  <c r="V313" i="3"/>
  <c r="U313" i="3"/>
  <c r="T313" i="3"/>
  <c r="S313" i="3"/>
  <c r="R313" i="3"/>
  <c r="Q313" i="3"/>
  <c r="P313" i="3"/>
  <c r="J313" i="3"/>
  <c r="H313" i="3"/>
  <c r="C313" i="3"/>
  <c r="AC312" i="3"/>
  <c r="AB312" i="3"/>
  <c r="AA312" i="3"/>
  <c r="W312" i="3"/>
  <c r="V312" i="3"/>
  <c r="U312" i="3"/>
  <c r="T312" i="3"/>
  <c r="S312" i="3"/>
  <c r="R312" i="3"/>
  <c r="Q312" i="3"/>
  <c r="P312" i="3"/>
  <c r="J312" i="3"/>
  <c r="H312" i="3"/>
  <c r="C312" i="3"/>
  <c r="AC311" i="3"/>
  <c r="AB311" i="3"/>
  <c r="AA311" i="3"/>
  <c r="W311" i="3"/>
  <c r="V311" i="3"/>
  <c r="U311" i="3"/>
  <c r="T311" i="3"/>
  <c r="S311" i="3"/>
  <c r="R311" i="3"/>
  <c r="Q311" i="3"/>
  <c r="P311" i="3"/>
  <c r="J311" i="3"/>
  <c r="H311" i="3"/>
  <c r="C311" i="3"/>
  <c r="AC310" i="3"/>
  <c r="AB310" i="3"/>
  <c r="AA310" i="3"/>
  <c r="W310" i="3"/>
  <c r="V310" i="3"/>
  <c r="U310" i="3"/>
  <c r="T310" i="3"/>
  <c r="S310" i="3"/>
  <c r="R310" i="3"/>
  <c r="Q310" i="3"/>
  <c r="P310" i="3"/>
  <c r="J310" i="3"/>
  <c r="H310" i="3"/>
  <c r="C310" i="3"/>
  <c r="AC309" i="3"/>
  <c r="AB309" i="3"/>
  <c r="AA309" i="3"/>
  <c r="W309" i="3"/>
  <c r="V309" i="3"/>
  <c r="U309" i="3"/>
  <c r="T309" i="3"/>
  <c r="S309" i="3"/>
  <c r="R309" i="3"/>
  <c r="Q309" i="3"/>
  <c r="P309" i="3"/>
  <c r="J309" i="3"/>
  <c r="H309" i="3"/>
  <c r="C309" i="3"/>
  <c r="AC308" i="3"/>
  <c r="AB308" i="3"/>
  <c r="AA308" i="3"/>
  <c r="W308" i="3"/>
  <c r="V308" i="3"/>
  <c r="U308" i="3"/>
  <c r="T308" i="3"/>
  <c r="S308" i="3"/>
  <c r="R308" i="3"/>
  <c r="Q308" i="3"/>
  <c r="P308" i="3"/>
  <c r="J308" i="3"/>
  <c r="H308" i="3"/>
  <c r="C308" i="3"/>
  <c r="AC307" i="3"/>
  <c r="AB307" i="3"/>
  <c r="AA307" i="3"/>
  <c r="W307" i="3"/>
  <c r="V307" i="3"/>
  <c r="U307" i="3"/>
  <c r="T307" i="3"/>
  <c r="S307" i="3"/>
  <c r="R307" i="3"/>
  <c r="Q307" i="3"/>
  <c r="P307" i="3"/>
  <c r="J307" i="3"/>
  <c r="H307" i="3"/>
  <c r="C307" i="3"/>
  <c r="AC306" i="3"/>
  <c r="AB306" i="3"/>
  <c r="AA306" i="3"/>
  <c r="W306" i="3"/>
  <c r="V306" i="3"/>
  <c r="U306" i="3"/>
  <c r="T306" i="3"/>
  <c r="S306" i="3"/>
  <c r="R306" i="3"/>
  <c r="Q306" i="3"/>
  <c r="P306" i="3"/>
  <c r="J306" i="3"/>
  <c r="H306" i="3"/>
  <c r="C306" i="3"/>
  <c r="AC305" i="3"/>
  <c r="AB305" i="3"/>
  <c r="AA305" i="3"/>
  <c r="W305" i="3"/>
  <c r="V305" i="3"/>
  <c r="U305" i="3"/>
  <c r="T305" i="3"/>
  <c r="S305" i="3"/>
  <c r="R305" i="3"/>
  <c r="Q305" i="3"/>
  <c r="P305" i="3"/>
  <c r="J305" i="3"/>
  <c r="H305" i="3"/>
  <c r="C305" i="3"/>
  <c r="AC304" i="3"/>
  <c r="AB304" i="3"/>
  <c r="AA304" i="3"/>
  <c r="W304" i="3"/>
  <c r="V304" i="3"/>
  <c r="U304" i="3"/>
  <c r="T304" i="3"/>
  <c r="S304" i="3"/>
  <c r="R304" i="3"/>
  <c r="Q304" i="3"/>
  <c r="P304" i="3"/>
  <c r="J304" i="3"/>
  <c r="H304" i="3"/>
  <c r="C304" i="3"/>
  <c r="AC303" i="3"/>
  <c r="AB303" i="3"/>
  <c r="AA303" i="3"/>
  <c r="W303" i="3"/>
  <c r="V303" i="3"/>
  <c r="U303" i="3"/>
  <c r="T303" i="3"/>
  <c r="S303" i="3"/>
  <c r="R303" i="3"/>
  <c r="Q303" i="3"/>
  <c r="P303" i="3"/>
  <c r="J303" i="3"/>
  <c r="H303" i="3"/>
  <c r="C303" i="3"/>
  <c r="AC302" i="3"/>
  <c r="AB302" i="3"/>
  <c r="AA302" i="3"/>
  <c r="W302" i="3"/>
  <c r="V302" i="3"/>
  <c r="U302" i="3"/>
  <c r="T302" i="3"/>
  <c r="S302" i="3"/>
  <c r="R302" i="3"/>
  <c r="Q302" i="3"/>
  <c r="P302" i="3"/>
  <c r="J302" i="3"/>
  <c r="H302" i="3"/>
  <c r="C302" i="3"/>
  <c r="AC301" i="3"/>
  <c r="AB301" i="3"/>
  <c r="AA301" i="3"/>
  <c r="W301" i="3"/>
  <c r="V301" i="3"/>
  <c r="U301" i="3"/>
  <c r="T301" i="3"/>
  <c r="S301" i="3"/>
  <c r="R301" i="3"/>
  <c r="Q301" i="3"/>
  <c r="P301" i="3"/>
  <c r="J301" i="3"/>
  <c r="H301" i="3"/>
  <c r="C301" i="3"/>
  <c r="AC300" i="3"/>
  <c r="AB300" i="3"/>
  <c r="AA300" i="3"/>
  <c r="W300" i="3"/>
  <c r="V300" i="3"/>
  <c r="U300" i="3"/>
  <c r="T300" i="3"/>
  <c r="S300" i="3"/>
  <c r="R300" i="3"/>
  <c r="Q300" i="3"/>
  <c r="P300" i="3"/>
  <c r="J300" i="3"/>
  <c r="H300" i="3"/>
  <c r="C300" i="3"/>
  <c r="AC299" i="3"/>
  <c r="AB299" i="3"/>
  <c r="AA299" i="3"/>
  <c r="W299" i="3"/>
  <c r="V299" i="3"/>
  <c r="U299" i="3"/>
  <c r="T299" i="3"/>
  <c r="S299" i="3"/>
  <c r="R299" i="3"/>
  <c r="Q299" i="3"/>
  <c r="P299" i="3"/>
  <c r="J299" i="3"/>
  <c r="H299" i="3"/>
  <c r="C299" i="3"/>
  <c r="AC298" i="3"/>
  <c r="AB298" i="3"/>
  <c r="AA298" i="3"/>
  <c r="W298" i="3"/>
  <c r="V298" i="3"/>
  <c r="U298" i="3"/>
  <c r="T298" i="3"/>
  <c r="S298" i="3"/>
  <c r="R298" i="3"/>
  <c r="Q298" i="3"/>
  <c r="P298" i="3"/>
  <c r="J298" i="3"/>
  <c r="H298" i="3"/>
  <c r="C298" i="3"/>
  <c r="AC297" i="3"/>
  <c r="AB297" i="3"/>
  <c r="AA297" i="3"/>
  <c r="W297" i="3"/>
  <c r="V297" i="3"/>
  <c r="U297" i="3"/>
  <c r="T297" i="3"/>
  <c r="S297" i="3"/>
  <c r="R297" i="3"/>
  <c r="Q297" i="3"/>
  <c r="P297" i="3"/>
  <c r="J297" i="3"/>
  <c r="H297" i="3"/>
  <c r="C297" i="3"/>
  <c r="AC296" i="3"/>
  <c r="AB296" i="3"/>
  <c r="AA296" i="3"/>
  <c r="W296" i="3"/>
  <c r="V296" i="3"/>
  <c r="U296" i="3"/>
  <c r="T296" i="3"/>
  <c r="S296" i="3"/>
  <c r="R296" i="3"/>
  <c r="Q296" i="3"/>
  <c r="P296" i="3"/>
  <c r="J296" i="3"/>
  <c r="H296" i="3"/>
  <c r="C296" i="3"/>
  <c r="AC295" i="3"/>
  <c r="AB295" i="3"/>
  <c r="AA295" i="3"/>
  <c r="W295" i="3"/>
  <c r="V295" i="3"/>
  <c r="U295" i="3"/>
  <c r="T295" i="3"/>
  <c r="S295" i="3"/>
  <c r="R295" i="3"/>
  <c r="Q295" i="3"/>
  <c r="P295" i="3"/>
  <c r="J295" i="3"/>
  <c r="H295" i="3"/>
  <c r="C295" i="3"/>
  <c r="AC294" i="3"/>
  <c r="AB294" i="3"/>
  <c r="AA294" i="3"/>
  <c r="W294" i="3"/>
  <c r="V294" i="3"/>
  <c r="U294" i="3"/>
  <c r="T294" i="3"/>
  <c r="S294" i="3"/>
  <c r="R294" i="3"/>
  <c r="Q294" i="3"/>
  <c r="P294" i="3"/>
  <c r="J294" i="3"/>
  <c r="H294" i="3"/>
  <c r="C294" i="3"/>
  <c r="AC293" i="3"/>
  <c r="AB293" i="3"/>
  <c r="AA293" i="3"/>
  <c r="W293" i="3"/>
  <c r="V293" i="3"/>
  <c r="U293" i="3"/>
  <c r="T293" i="3"/>
  <c r="S293" i="3"/>
  <c r="R293" i="3"/>
  <c r="Q293" i="3"/>
  <c r="P293" i="3"/>
  <c r="J293" i="3"/>
  <c r="H293" i="3"/>
  <c r="C293" i="3"/>
  <c r="AC292" i="3"/>
  <c r="AB292" i="3"/>
  <c r="AA292" i="3"/>
  <c r="W292" i="3"/>
  <c r="V292" i="3"/>
  <c r="U292" i="3"/>
  <c r="T292" i="3"/>
  <c r="S292" i="3"/>
  <c r="R292" i="3"/>
  <c r="Q292" i="3"/>
  <c r="P292" i="3"/>
  <c r="J292" i="3"/>
  <c r="H292" i="3"/>
  <c r="C292" i="3"/>
  <c r="AC291" i="3"/>
  <c r="AB291" i="3"/>
  <c r="AA291" i="3"/>
  <c r="W291" i="3"/>
  <c r="V291" i="3"/>
  <c r="U291" i="3"/>
  <c r="T291" i="3"/>
  <c r="S291" i="3"/>
  <c r="R291" i="3"/>
  <c r="Q291" i="3"/>
  <c r="P291" i="3"/>
  <c r="J291" i="3"/>
  <c r="H291" i="3"/>
  <c r="C291" i="3"/>
  <c r="AC290" i="3"/>
  <c r="AB290" i="3"/>
  <c r="AA290" i="3"/>
  <c r="W290" i="3"/>
  <c r="V290" i="3"/>
  <c r="U290" i="3"/>
  <c r="T290" i="3"/>
  <c r="S290" i="3"/>
  <c r="R290" i="3"/>
  <c r="Q290" i="3"/>
  <c r="P290" i="3"/>
  <c r="J290" i="3"/>
  <c r="H290" i="3"/>
  <c r="C290" i="3"/>
  <c r="AC289" i="3"/>
  <c r="AB289" i="3"/>
  <c r="AA289" i="3"/>
  <c r="W289" i="3"/>
  <c r="V289" i="3"/>
  <c r="U289" i="3"/>
  <c r="T289" i="3"/>
  <c r="S289" i="3"/>
  <c r="R289" i="3"/>
  <c r="Q289" i="3"/>
  <c r="P289" i="3"/>
  <c r="J289" i="3"/>
  <c r="H289" i="3"/>
  <c r="C289" i="3"/>
  <c r="AC288" i="3"/>
  <c r="AB288" i="3"/>
  <c r="AA288" i="3"/>
  <c r="W288" i="3"/>
  <c r="V288" i="3"/>
  <c r="U288" i="3"/>
  <c r="T288" i="3"/>
  <c r="S288" i="3"/>
  <c r="R288" i="3"/>
  <c r="Q288" i="3"/>
  <c r="P288" i="3"/>
  <c r="J288" i="3"/>
  <c r="H288" i="3"/>
  <c r="C288" i="3"/>
  <c r="AC287" i="3"/>
  <c r="AB287" i="3"/>
  <c r="AA287" i="3"/>
  <c r="W287" i="3"/>
  <c r="V287" i="3"/>
  <c r="U287" i="3"/>
  <c r="T287" i="3"/>
  <c r="S287" i="3"/>
  <c r="R287" i="3"/>
  <c r="Q287" i="3"/>
  <c r="P287" i="3"/>
  <c r="J287" i="3"/>
  <c r="H287" i="3"/>
  <c r="C287" i="3"/>
  <c r="AC286" i="3"/>
  <c r="AB286" i="3"/>
  <c r="AA286" i="3"/>
  <c r="W286" i="3"/>
  <c r="V286" i="3"/>
  <c r="U286" i="3"/>
  <c r="T286" i="3"/>
  <c r="S286" i="3"/>
  <c r="R286" i="3"/>
  <c r="Q286" i="3"/>
  <c r="P286" i="3"/>
  <c r="J286" i="3"/>
  <c r="H286" i="3"/>
  <c r="C286" i="3"/>
  <c r="AC285" i="3"/>
  <c r="AB285" i="3"/>
  <c r="AA285" i="3"/>
  <c r="W285" i="3"/>
  <c r="V285" i="3"/>
  <c r="U285" i="3"/>
  <c r="T285" i="3"/>
  <c r="S285" i="3"/>
  <c r="R285" i="3"/>
  <c r="Q285" i="3"/>
  <c r="P285" i="3"/>
  <c r="J285" i="3"/>
  <c r="H285" i="3"/>
  <c r="C285" i="3"/>
  <c r="AC284" i="3"/>
  <c r="AB284" i="3"/>
  <c r="AA284" i="3"/>
  <c r="W284" i="3"/>
  <c r="V284" i="3"/>
  <c r="U284" i="3"/>
  <c r="T284" i="3"/>
  <c r="S284" i="3"/>
  <c r="R284" i="3"/>
  <c r="Q284" i="3"/>
  <c r="P284" i="3"/>
  <c r="J284" i="3"/>
  <c r="H284" i="3"/>
  <c r="C284" i="3"/>
  <c r="AC283" i="3"/>
  <c r="AB283" i="3"/>
  <c r="AA283" i="3"/>
  <c r="W283" i="3"/>
  <c r="V283" i="3"/>
  <c r="U283" i="3"/>
  <c r="T283" i="3"/>
  <c r="S283" i="3"/>
  <c r="R283" i="3"/>
  <c r="Q283" i="3"/>
  <c r="P283" i="3"/>
  <c r="J283" i="3"/>
  <c r="H283" i="3"/>
  <c r="C283" i="3"/>
  <c r="AC282" i="3"/>
  <c r="AB282" i="3"/>
  <c r="AA282" i="3"/>
  <c r="W282" i="3"/>
  <c r="V282" i="3"/>
  <c r="U282" i="3"/>
  <c r="T282" i="3"/>
  <c r="S282" i="3"/>
  <c r="R282" i="3"/>
  <c r="Q282" i="3"/>
  <c r="P282" i="3"/>
  <c r="J282" i="3"/>
  <c r="H282" i="3"/>
  <c r="C282" i="3"/>
  <c r="AC281" i="3"/>
  <c r="AB281" i="3"/>
  <c r="AA281" i="3"/>
  <c r="W281" i="3"/>
  <c r="V281" i="3"/>
  <c r="U281" i="3"/>
  <c r="T281" i="3"/>
  <c r="S281" i="3"/>
  <c r="R281" i="3"/>
  <c r="Q281" i="3"/>
  <c r="P281" i="3"/>
  <c r="J281" i="3"/>
  <c r="H281" i="3"/>
  <c r="C281" i="3"/>
  <c r="AC280" i="3"/>
  <c r="AB280" i="3"/>
  <c r="AA280" i="3"/>
  <c r="W280" i="3"/>
  <c r="V280" i="3"/>
  <c r="U280" i="3"/>
  <c r="T280" i="3"/>
  <c r="S280" i="3"/>
  <c r="R280" i="3"/>
  <c r="Q280" i="3"/>
  <c r="P280" i="3"/>
  <c r="J280" i="3"/>
  <c r="H280" i="3"/>
  <c r="C280" i="3"/>
  <c r="AC279" i="3"/>
  <c r="AB279" i="3"/>
  <c r="AA279" i="3"/>
  <c r="W279" i="3"/>
  <c r="V279" i="3"/>
  <c r="U279" i="3"/>
  <c r="T279" i="3"/>
  <c r="S279" i="3"/>
  <c r="R279" i="3"/>
  <c r="Q279" i="3"/>
  <c r="P279" i="3"/>
  <c r="J279" i="3"/>
  <c r="H279" i="3"/>
  <c r="C279" i="3"/>
  <c r="AC278" i="3"/>
  <c r="AB278" i="3"/>
  <c r="AA278" i="3"/>
  <c r="W278" i="3"/>
  <c r="V278" i="3"/>
  <c r="U278" i="3"/>
  <c r="T278" i="3"/>
  <c r="S278" i="3"/>
  <c r="R278" i="3"/>
  <c r="Q278" i="3"/>
  <c r="P278" i="3"/>
  <c r="J278" i="3"/>
  <c r="H278" i="3"/>
  <c r="C278" i="3"/>
  <c r="AC277" i="3"/>
  <c r="AB277" i="3"/>
  <c r="AA277" i="3"/>
  <c r="W277" i="3"/>
  <c r="V277" i="3"/>
  <c r="U277" i="3"/>
  <c r="T277" i="3"/>
  <c r="S277" i="3"/>
  <c r="R277" i="3"/>
  <c r="Q277" i="3"/>
  <c r="P277" i="3"/>
  <c r="J277" i="3"/>
  <c r="H277" i="3"/>
  <c r="C277" i="3"/>
  <c r="AC276" i="3"/>
  <c r="AB276" i="3"/>
  <c r="AA276" i="3"/>
  <c r="W276" i="3"/>
  <c r="V276" i="3"/>
  <c r="U276" i="3"/>
  <c r="T276" i="3"/>
  <c r="S276" i="3"/>
  <c r="R276" i="3"/>
  <c r="Q276" i="3"/>
  <c r="P276" i="3"/>
  <c r="J276" i="3"/>
  <c r="H276" i="3"/>
  <c r="C276" i="3"/>
  <c r="AC275" i="3"/>
  <c r="AB275" i="3"/>
  <c r="AA275" i="3"/>
  <c r="W275" i="3"/>
  <c r="V275" i="3"/>
  <c r="U275" i="3"/>
  <c r="T275" i="3"/>
  <c r="S275" i="3"/>
  <c r="R275" i="3"/>
  <c r="Q275" i="3"/>
  <c r="P275" i="3"/>
  <c r="J275" i="3"/>
  <c r="H275" i="3"/>
  <c r="C275" i="3"/>
  <c r="AC274" i="3"/>
  <c r="AB274" i="3"/>
  <c r="AA274" i="3"/>
  <c r="W274" i="3"/>
  <c r="V274" i="3"/>
  <c r="U274" i="3"/>
  <c r="T274" i="3"/>
  <c r="S274" i="3"/>
  <c r="R274" i="3"/>
  <c r="Q274" i="3"/>
  <c r="P274" i="3"/>
  <c r="J274" i="3"/>
  <c r="H274" i="3"/>
  <c r="C274" i="3"/>
  <c r="AC273" i="3"/>
  <c r="AB273" i="3"/>
  <c r="AA273" i="3"/>
  <c r="W273" i="3"/>
  <c r="V273" i="3"/>
  <c r="U273" i="3"/>
  <c r="T273" i="3"/>
  <c r="S273" i="3"/>
  <c r="R273" i="3"/>
  <c r="Q273" i="3"/>
  <c r="P273" i="3"/>
  <c r="J273" i="3"/>
  <c r="H273" i="3"/>
  <c r="C273" i="3"/>
  <c r="AC272" i="3"/>
  <c r="AB272" i="3"/>
  <c r="AA272" i="3"/>
  <c r="W272" i="3"/>
  <c r="V272" i="3"/>
  <c r="U272" i="3"/>
  <c r="T272" i="3"/>
  <c r="S272" i="3"/>
  <c r="R272" i="3"/>
  <c r="Q272" i="3"/>
  <c r="P272" i="3"/>
  <c r="J272" i="3"/>
  <c r="H272" i="3"/>
  <c r="C272" i="3"/>
  <c r="AC271" i="3"/>
  <c r="AB271" i="3"/>
  <c r="AA271" i="3"/>
  <c r="W271" i="3"/>
  <c r="V271" i="3"/>
  <c r="U271" i="3"/>
  <c r="T271" i="3"/>
  <c r="S271" i="3"/>
  <c r="R271" i="3"/>
  <c r="Q271" i="3"/>
  <c r="P271" i="3"/>
  <c r="J271" i="3"/>
  <c r="H271" i="3"/>
  <c r="C271" i="3"/>
  <c r="AC270" i="3"/>
  <c r="AB270" i="3"/>
  <c r="AA270" i="3"/>
  <c r="W270" i="3"/>
  <c r="V270" i="3"/>
  <c r="U270" i="3"/>
  <c r="T270" i="3"/>
  <c r="S270" i="3"/>
  <c r="R270" i="3"/>
  <c r="Q270" i="3"/>
  <c r="P270" i="3"/>
  <c r="J270" i="3"/>
  <c r="H270" i="3"/>
  <c r="C270" i="3"/>
  <c r="AC269" i="3"/>
  <c r="AB269" i="3"/>
  <c r="AA269" i="3"/>
  <c r="W269" i="3"/>
  <c r="V269" i="3"/>
  <c r="U269" i="3"/>
  <c r="T269" i="3"/>
  <c r="S269" i="3"/>
  <c r="R269" i="3"/>
  <c r="Q269" i="3"/>
  <c r="P269" i="3"/>
  <c r="J269" i="3"/>
  <c r="H269" i="3"/>
  <c r="C269" i="3"/>
  <c r="AC268" i="3"/>
  <c r="AB268" i="3"/>
  <c r="AA268" i="3"/>
  <c r="W268" i="3"/>
  <c r="V268" i="3"/>
  <c r="U268" i="3"/>
  <c r="T268" i="3"/>
  <c r="S268" i="3"/>
  <c r="R268" i="3"/>
  <c r="Q268" i="3"/>
  <c r="P268" i="3"/>
  <c r="J268" i="3"/>
  <c r="H268" i="3"/>
  <c r="C268" i="3"/>
  <c r="AC267" i="3"/>
  <c r="AB267" i="3"/>
  <c r="AA267" i="3"/>
  <c r="W267" i="3"/>
  <c r="V267" i="3"/>
  <c r="U267" i="3"/>
  <c r="T267" i="3"/>
  <c r="S267" i="3"/>
  <c r="R267" i="3"/>
  <c r="Q267" i="3"/>
  <c r="P267" i="3"/>
  <c r="J267" i="3"/>
  <c r="H267" i="3"/>
  <c r="C267" i="3"/>
  <c r="AC266" i="3"/>
  <c r="AB266" i="3"/>
  <c r="AA266" i="3"/>
  <c r="W266" i="3"/>
  <c r="V266" i="3"/>
  <c r="U266" i="3"/>
  <c r="T266" i="3"/>
  <c r="S266" i="3"/>
  <c r="R266" i="3"/>
  <c r="Q266" i="3"/>
  <c r="P266" i="3"/>
  <c r="J266" i="3"/>
  <c r="H266" i="3"/>
  <c r="C266" i="3"/>
  <c r="AC265" i="3"/>
  <c r="AB265" i="3"/>
  <c r="AA265" i="3"/>
  <c r="W265" i="3"/>
  <c r="V265" i="3"/>
  <c r="U265" i="3"/>
  <c r="T265" i="3"/>
  <c r="S265" i="3"/>
  <c r="R265" i="3"/>
  <c r="Q265" i="3"/>
  <c r="P265" i="3"/>
  <c r="J265" i="3"/>
  <c r="H265" i="3"/>
  <c r="C265" i="3"/>
  <c r="AC264" i="3"/>
  <c r="AB264" i="3"/>
  <c r="AA264" i="3"/>
  <c r="W264" i="3"/>
  <c r="V264" i="3"/>
  <c r="U264" i="3"/>
  <c r="T264" i="3"/>
  <c r="S264" i="3"/>
  <c r="R264" i="3"/>
  <c r="Q264" i="3"/>
  <c r="P264" i="3"/>
  <c r="J264" i="3"/>
  <c r="H264" i="3"/>
  <c r="C264" i="3"/>
  <c r="AC263" i="3"/>
  <c r="AB263" i="3"/>
  <c r="AA263" i="3"/>
  <c r="W263" i="3"/>
  <c r="V263" i="3"/>
  <c r="U263" i="3"/>
  <c r="T263" i="3"/>
  <c r="S263" i="3"/>
  <c r="R263" i="3"/>
  <c r="Q263" i="3"/>
  <c r="P263" i="3"/>
  <c r="J263" i="3"/>
  <c r="H263" i="3"/>
  <c r="C263" i="3"/>
  <c r="AC262" i="3"/>
  <c r="AB262" i="3"/>
  <c r="AA262" i="3"/>
  <c r="W262" i="3"/>
  <c r="V262" i="3"/>
  <c r="U262" i="3"/>
  <c r="T262" i="3"/>
  <c r="S262" i="3"/>
  <c r="R262" i="3"/>
  <c r="Q262" i="3"/>
  <c r="P262" i="3"/>
  <c r="J262" i="3"/>
  <c r="H262" i="3"/>
  <c r="C262" i="3"/>
  <c r="AC261" i="3"/>
  <c r="AB261" i="3"/>
  <c r="AA261" i="3"/>
  <c r="W261" i="3"/>
  <c r="V261" i="3"/>
  <c r="U261" i="3"/>
  <c r="T261" i="3"/>
  <c r="S261" i="3"/>
  <c r="R261" i="3"/>
  <c r="Q261" i="3"/>
  <c r="P261" i="3"/>
  <c r="J261" i="3"/>
  <c r="H261" i="3"/>
  <c r="C261" i="3"/>
  <c r="AC260" i="3"/>
  <c r="AB260" i="3"/>
  <c r="AA260" i="3"/>
  <c r="W260" i="3"/>
  <c r="V260" i="3"/>
  <c r="U260" i="3"/>
  <c r="T260" i="3"/>
  <c r="S260" i="3"/>
  <c r="R260" i="3"/>
  <c r="Q260" i="3"/>
  <c r="P260" i="3"/>
  <c r="J260" i="3"/>
  <c r="H260" i="3"/>
  <c r="C260" i="3"/>
  <c r="AC259" i="3"/>
  <c r="AB259" i="3"/>
  <c r="AA259" i="3"/>
  <c r="W259" i="3"/>
  <c r="V259" i="3"/>
  <c r="U259" i="3"/>
  <c r="T259" i="3"/>
  <c r="S259" i="3"/>
  <c r="R259" i="3"/>
  <c r="Q259" i="3"/>
  <c r="P259" i="3"/>
  <c r="J259" i="3"/>
  <c r="H259" i="3"/>
  <c r="C259" i="3"/>
  <c r="AC258" i="3"/>
  <c r="AB258" i="3"/>
  <c r="AA258" i="3"/>
  <c r="W258" i="3"/>
  <c r="V258" i="3"/>
  <c r="U258" i="3"/>
  <c r="T258" i="3"/>
  <c r="S258" i="3"/>
  <c r="R258" i="3"/>
  <c r="Q258" i="3"/>
  <c r="P258" i="3"/>
  <c r="J258" i="3"/>
  <c r="H258" i="3"/>
  <c r="C258" i="3"/>
  <c r="AC257" i="3"/>
  <c r="AB257" i="3"/>
  <c r="AA257" i="3"/>
  <c r="W257" i="3"/>
  <c r="V257" i="3"/>
  <c r="U257" i="3"/>
  <c r="T257" i="3"/>
  <c r="S257" i="3"/>
  <c r="R257" i="3"/>
  <c r="Q257" i="3"/>
  <c r="P257" i="3"/>
  <c r="J257" i="3"/>
  <c r="H257" i="3"/>
  <c r="C257" i="3"/>
  <c r="AC256" i="3"/>
  <c r="AB256" i="3"/>
  <c r="AA256" i="3"/>
  <c r="W256" i="3"/>
  <c r="V256" i="3"/>
  <c r="U256" i="3"/>
  <c r="T256" i="3"/>
  <c r="S256" i="3"/>
  <c r="R256" i="3"/>
  <c r="Q256" i="3"/>
  <c r="P256" i="3"/>
  <c r="J256" i="3"/>
  <c r="H256" i="3"/>
  <c r="C256" i="3"/>
  <c r="AC255" i="3"/>
  <c r="AB255" i="3"/>
  <c r="AA255" i="3"/>
  <c r="W255" i="3"/>
  <c r="V255" i="3"/>
  <c r="U255" i="3"/>
  <c r="T255" i="3"/>
  <c r="S255" i="3"/>
  <c r="R255" i="3"/>
  <c r="Q255" i="3"/>
  <c r="P255" i="3"/>
  <c r="J255" i="3"/>
  <c r="H255" i="3"/>
  <c r="C255" i="3"/>
  <c r="AC254" i="3"/>
  <c r="AB254" i="3"/>
  <c r="AA254" i="3"/>
  <c r="W254" i="3"/>
  <c r="V254" i="3"/>
  <c r="U254" i="3"/>
  <c r="T254" i="3"/>
  <c r="S254" i="3"/>
  <c r="R254" i="3"/>
  <c r="Q254" i="3"/>
  <c r="P254" i="3"/>
  <c r="J254" i="3"/>
  <c r="H254" i="3"/>
  <c r="C254" i="3"/>
  <c r="AC253" i="3"/>
  <c r="AB253" i="3"/>
  <c r="AA253" i="3"/>
  <c r="W253" i="3"/>
  <c r="V253" i="3"/>
  <c r="U253" i="3"/>
  <c r="T253" i="3"/>
  <c r="S253" i="3"/>
  <c r="R253" i="3"/>
  <c r="Q253" i="3"/>
  <c r="P253" i="3"/>
  <c r="J253" i="3"/>
  <c r="H253" i="3"/>
  <c r="C253" i="3"/>
  <c r="AC252" i="3"/>
  <c r="AB252" i="3"/>
  <c r="AA252" i="3"/>
  <c r="W252" i="3"/>
  <c r="V252" i="3"/>
  <c r="U252" i="3"/>
  <c r="T252" i="3"/>
  <c r="S252" i="3"/>
  <c r="R252" i="3"/>
  <c r="Q252" i="3"/>
  <c r="P252" i="3"/>
  <c r="J252" i="3"/>
  <c r="H252" i="3"/>
  <c r="C252" i="3"/>
  <c r="AC251" i="3"/>
  <c r="AB251" i="3"/>
  <c r="AA251" i="3"/>
  <c r="W251" i="3"/>
  <c r="V251" i="3"/>
  <c r="U251" i="3"/>
  <c r="T251" i="3"/>
  <c r="S251" i="3"/>
  <c r="R251" i="3"/>
  <c r="Q251" i="3"/>
  <c r="P251" i="3"/>
  <c r="J251" i="3"/>
  <c r="H251" i="3"/>
  <c r="C251" i="3"/>
  <c r="AC250" i="3"/>
  <c r="AB250" i="3"/>
  <c r="AA250" i="3"/>
  <c r="W250" i="3"/>
  <c r="V250" i="3"/>
  <c r="U250" i="3"/>
  <c r="T250" i="3"/>
  <c r="S250" i="3"/>
  <c r="R250" i="3"/>
  <c r="Q250" i="3"/>
  <c r="P250" i="3"/>
  <c r="J250" i="3"/>
  <c r="H250" i="3"/>
  <c r="C250" i="3"/>
  <c r="AC249" i="3"/>
  <c r="AB249" i="3"/>
  <c r="AA249" i="3"/>
  <c r="W249" i="3"/>
  <c r="V249" i="3"/>
  <c r="U249" i="3"/>
  <c r="T249" i="3"/>
  <c r="S249" i="3"/>
  <c r="R249" i="3"/>
  <c r="Q249" i="3"/>
  <c r="P249" i="3"/>
  <c r="J249" i="3"/>
  <c r="H249" i="3"/>
  <c r="C249" i="3"/>
  <c r="AC248" i="3"/>
  <c r="AB248" i="3"/>
  <c r="AA248" i="3"/>
  <c r="W248" i="3"/>
  <c r="V248" i="3"/>
  <c r="U248" i="3"/>
  <c r="T248" i="3"/>
  <c r="S248" i="3"/>
  <c r="R248" i="3"/>
  <c r="Q248" i="3"/>
  <c r="P248" i="3"/>
  <c r="J248" i="3"/>
  <c r="H248" i="3"/>
  <c r="C248" i="3"/>
  <c r="AC247" i="3"/>
  <c r="AB247" i="3"/>
  <c r="AA247" i="3"/>
  <c r="W247" i="3"/>
  <c r="V247" i="3"/>
  <c r="U247" i="3"/>
  <c r="T247" i="3"/>
  <c r="S247" i="3"/>
  <c r="R247" i="3"/>
  <c r="Q247" i="3"/>
  <c r="P247" i="3"/>
  <c r="J247" i="3"/>
  <c r="H247" i="3"/>
  <c r="C247" i="3"/>
  <c r="AC246" i="3"/>
  <c r="AB246" i="3"/>
  <c r="AA246" i="3"/>
  <c r="W246" i="3"/>
  <c r="V246" i="3"/>
  <c r="U246" i="3"/>
  <c r="T246" i="3"/>
  <c r="S246" i="3"/>
  <c r="R246" i="3"/>
  <c r="Q246" i="3"/>
  <c r="P246" i="3"/>
  <c r="J246" i="3"/>
  <c r="H246" i="3"/>
  <c r="C246" i="3"/>
  <c r="AC245" i="3"/>
  <c r="AB245" i="3"/>
  <c r="AA245" i="3"/>
  <c r="W245" i="3"/>
  <c r="V245" i="3"/>
  <c r="U245" i="3"/>
  <c r="T245" i="3"/>
  <c r="S245" i="3"/>
  <c r="R245" i="3"/>
  <c r="Q245" i="3"/>
  <c r="P245" i="3"/>
  <c r="J245" i="3"/>
  <c r="H245" i="3"/>
  <c r="C245" i="3"/>
  <c r="AC244" i="3"/>
  <c r="AB244" i="3"/>
  <c r="AA244" i="3"/>
  <c r="W244" i="3"/>
  <c r="V244" i="3"/>
  <c r="U244" i="3"/>
  <c r="T244" i="3"/>
  <c r="S244" i="3"/>
  <c r="R244" i="3"/>
  <c r="Q244" i="3"/>
  <c r="P244" i="3"/>
  <c r="J244" i="3"/>
  <c r="H244" i="3"/>
  <c r="C244" i="3"/>
  <c r="AC243" i="3"/>
  <c r="AB243" i="3"/>
  <c r="AA243" i="3"/>
  <c r="W243" i="3"/>
  <c r="V243" i="3"/>
  <c r="U243" i="3"/>
  <c r="T243" i="3"/>
  <c r="S243" i="3"/>
  <c r="R243" i="3"/>
  <c r="Q243" i="3"/>
  <c r="P243" i="3"/>
  <c r="J243" i="3"/>
  <c r="H243" i="3"/>
  <c r="C243" i="3"/>
  <c r="AC242" i="3"/>
  <c r="AB242" i="3"/>
  <c r="AA242" i="3"/>
  <c r="W242" i="3"/>
  <c r="V242" i="3"/>
  <c r="U242" i="3"/>
  <c r="T242" i="3"/>
  <c r="S242" i="3"/>
  <c r="R242" i="3"/>
  <c r="Q242" i="3"/>
  <c r="P242" i="3"/>
  <c r="J242" i="3"/>
  <c r="H242" i="3"/>
  <c r="C242" i="3"/>
  <c r="AC241" i="3"/>
  <c r="AB241" i="3"/>
  <c r="AA241" i="3"/>
  <c r="W241" i="3"/>
  <c r="V241" i="3"/>
  <c r="U241" i="3"/>
  <c r="T241" i="3"/>
  <c r="S241" i="3"/>
  <c r="R241" i="3"/>
  <c r="Q241" i="3"/>
  <c r="P241" i="3"/>
  <c r="J241" i="3"/>
  <c r="H241" i="3"/>
  <c r="C241" i="3"/>
  <c r="AC240" i="3"/>
  <c r="AB240" i="3"/>
  <c r="AA240" i="3"/>
  <c r="W240" i="3"/>
  <c r="V240" i="3"/>
  <c r="U240" i="3"/>
  <c r="T240" i="3"/>
  <c r="S240" i="3"/>
  <c r="R240" i="3"/>
  <c r="Q240" i="3"/>
  <c r="P240" i="3"/>
  <c r="J240" i="3"/>
  <c r="H240" i="3"/>
  <c r="C240" i="3"/>
  <c r="AC239" i="3"/>
  <c r="AB239" i="3"/>
  <c r="AA239" i="3"/>
  <c r="W239" i="3"/>
  <c r="V239" i="3"/>
  <c r="U239" i="3"/>
  <c r="T239" i="3"/>
  <c r="S239" i="3"/>
  <c r="R239" i="3"/>
  <c r="Q239" i="3"/>
  <c r="P239" i="3"/>
  <c r="J239" i="3"/>
  <c r="H239" i="3"/>
  <c r="C239" i="3"/>
  <c r="AC238" i="3"/>
  <c r="AB238" i="3"/>
  <c r="AA238" i="3"/>
  <c r="W238" i="3"/>
  <c r="V238" i="3"/>
  <c r="U238" i="3"/>
  <c r="T238" i="3"/>
  <c r="S238" i="3"/>
  <c r="R238" i="3"/>
  <c r="Q238" i="3"/>
  <c r="P238" i="3"/>
  <c r="J238" i="3"/>
  <c r="H238" i="3"/>
  <c r="C238" i="3"/>
  <c r="AC237" i="3"/>
  <c r="AB237" i="3"/>
  <c r="AA237" i="3"/>
  <c r="W237" i="3"/>
  <c r="V237" i="3"/>
  <c r="U237" i="3"/>
  <c r="T237" i="3"/>
  <c r="S237" i="3"/>
  <c r="R237" i="3"/>
  <c r="Q237" i="3"/>
  <c r="P237" i="3"/>
  <c r="J237" i="3"/>
  <c r="H237" i="3"/>
  <c r="C237" i="3"/>
  <c r="AC236" i="3"/>
  <c r="AB236" i="3"/>
  <c r="AA236" i="3"/>
  <c r="W236" i="3"/>
  <c r="V236" i="3"/>
  <c r="U236" i="3"/>
  <c r="T236" i="3"/>
  <c r="S236" i="3"/>
  <c r="R236" i="3"/>
  <c r="Q236" i="3"/>
  <c r="P236" i="3"/>
  <c r="J236" i="3"/>
  <c r="H236" i="3"/>
  <c r="C236" i="3"/>
  <c r="AC235" i="3"/>
  <c r="AB235" i="3"/>
  <c r="AA235" i="3"/>
  <c r="W235" i="3"/>
  <c r="V235" i="3"/>
  <c r="U235" i="3"/>
  <c r="T235" i="3"/>
  <c r="S235" i="3"/>
  <c r="R235" i="3"/>
  <c r="Q235" i="3"/>
  <c r="P235" i="3"/>
  <c r="J235" i="3"/>
  <c r="H235" i="3"/>
  <c r="C235" i="3"/>
  <c r="AC234" i="3"/>
  <c r="AB234" i="3"/>
  <c r="AA234" i="3"/>
  <c r="W234" i="3"/>
  <c r="V234" i="3"/>
  <c r="U234" i="3"/>
  <c r="T234" i="3"/>
  <c r="S234" i="3"/>
  <c r="R234" i="3"/>
  <c r="Q234" i="3"/>
  <c r="P234" i="3"/>
  <c r="J234" i="3"/>
  <c r="H234" i="3"/>
  <c r="C234" i="3"/>
  <c r="AC233" i="3"/>
  <c r="AB233" i="3"/>
  <c r="AA233" i="3"/>
  <c r="W233" i="3"/>
  <c r="V233" i="3"/>
  <c r="U233" i="3"/>
  <c r="T233" i="3"/>
  <c r="S233" i="3"/>
  <c r="R233" i="3"/>
  <c r="Q233" i="3"/>
  <c r="P233" i="3"/>
  <c r="J233" i="3"/>
  <c r="H233" i="3"/>
  <c r="C233" i="3"/>
  <c r="AC232" i="3"/>
  <c r="AB232" i="3"/>
  <c r="AA232" i="3"/>
  <c r="W232" i="3"/>
  <c r="V232" i="3"/>
  <c r="U232" i="3"/>
  <c r="T232" i="3"/>
  <c r="S232" i="3"/>
  <c r="R232" i="3"/>
  <c r="Q232" i="3"/>
  <c r="P232" i="3"/>
  <c r="J232" i="3"/>
  <c r="H232" i="3"/>
  <c r="C232" i="3"/>
  <c r="AC231" i="3"/>
  <c r="AB231" i="3"/>
  <c r="AA231" i="3"/>
  <c r="W231" i="3"/>
  <c r="V231" i="3"/>
  <c r="U231" i="3"/>
  <c r="T231" i="3"/>
  <c r="S231" i="3"/>
  <c r="R231" i="3"/>
  <c r="Q231" i="3"/>
  <c r="P231" i="3"/>
  <c r="J231" i="3"/>
  <c r="H231" i="3"/>
  <c r="C231" i="3"/>
  <c r="AC230" i="3"/>
  <c r="AB230" i="3"/>
  <c r="AA230" i="3"/>
  <c r="W230" i="3"/>
  <c r="V230" i="3"/>
  <c r="U230" i="3"/>
  <c r="T230" i="3"/>
  <c r="S230" i="3"/>
  <c r="R230" i="3"/>
  <c r="Q230" i="3"/>
  <c r="P230" i="3"/>
  <c r="J230" i="3"/>
  <c r="H230" i="3"/>
  <c r="C230" i="3"/>
  <c r="AC229" i="3"/>
  <c r="AB229" i="3"/>
  <c r="AA229" i="3"/>
  <c r="W229" i="3"/>
  <c r="V229" i="3"/>
  <c r="U229" i="3"/>
  <c r="T229" i="3"/>
  <c r="S229" i="3"/>
  <c r="R229" i="3"/>
  <c r="Q229" i="3"/>
  <c r="P229" i="3"/>
  <c r="J229" i="3"/>
  <c r="H229" i="3"/>
  <c r="C229" i="3"/>
  <c r="AC228" i="3"/>
  <c r="AB228" i="3"/>
  <c r="AA228" i="3"/>
  <c r="W228" i="3"/>
  <c r="V228" i="3"/>
  <c r="U228" i="3"/>
  <c r="T228" i="3"/>
  <c r="S228" i="3"/>
  <c r="R228" i="3"/>
  <c r="Q228" i="3"/>
  <c r="P228" i="3"/>
  <c r="J228" i="3"/>
  <c r="H228" i="3"/>
  <c r="C228" i="3"/>
  <c r="AC227" i="3"/>
  <c r="AB227" i="3"/>
  <c r="AA227" i="3"/>
  <c r="W227" i="3"/>
  <c r="V227" i="3"/>
  <c r="U227" i="3"/>
  <c r="T227" i="3"/>
  <c r="S227" i="3"/>
  <c r="R227" i="3"/>
  <c r="Q227" i="3"/>
  <c r="P227" i="3"/>
  <c r="J227" i="3"/>
  <c r="H227" i="3"/>
  <c r="C227" i="3"/>
  <c r="AC226" i="3"/>
  <c r="AB226" i="3"/>
  <c r="AA226" i="3"/>
  <c r="W226" i="3"/>
  <c r="V226" i="3"/>
  <c r="U226" i="3"/>
  <c r="T226" i="3"/>
  <c r="S226" i="3"/>
  <c r="R226" i="3"/>
  <c r="Q226" i="3"/>
  <c r="P226" i="3"/>
  <c r="J226" i="3"/>
  <c r="H226" i="3"/>
  <c r="C226" i="3"/>
  <c r="AC225" i="3"/>
  <c r="AB225" i="3"/>
  <c r="AA225" i="3"/>
  <c r="W225" i="3"/>
  <c r="V225" i="3"/>
  <c r="U225" i="3"/>
  <c r="T225" i="3"/>
  <c r="S225" i="3"/>
  <c r="R225" i="3"/>
  <c r="Q225" i="3"/>
  <c r="P225" i="3"/>
  <c r="J225" i="3"/>
  <c r="H225" i="3"/>
  <c r="C225" i="3"/>
  <c r="AC224" i="3"/>
  <c r="AB224" i="3"/>
  <c r="AA224" i="3"/>
  <c r="W224" i="3"/>
  <c r="V224" i="3"/>
  <c r="U224" i="3"/>
  <c r="T224" i="3"/>
  <c r="S224" i="3"/>
  <c r="R224" i="3"/>
  <c r="Q224" i="3"/>
  <c r="P224" i="3"/>
  <c r="J224" i="3"/>
  <c r="H224" i="3"/>
  <c r="C224" i="3"/>
  <c r="AC223" i="3"/>
  <c r="AB223" i="3"/>
  <c r="AA223" i="3"/>
  <c r="W223" i="3"/>
  <c r="V223" i="3"/>
  <c r="U223" i="3"/>
  <c r="T223" i="3"/>
  <c r="S223" i="3"/>
  <c r="R223" i="3"/>
  <c r="Q223" i="3"/>
  <c r="P223" i="3"/>
  <c r="J223" i="3"/>
  <c r="H223" i="3"/>
  <c r="C223" i="3"/>
  <c r="AC222" i="3"/>
  <c r="AB222" i="3"/>
  <c r="AA222" i="3"/>
  <c r="W222" i="3"/>
  <c r="V222" i="3"/>
  <c r="U222" i="3"/>
  <c r="T222" i="3"/>
  <c r="S222" i="3"/>
  <c r="R222" i="3"/>
  <c r="Q222" i="3"/>
  <c r="P222" i="3"/>
  <c r="J222" i="3"/>
  <c r="H222" i="3"/>
  <c r="C222" i="3"/>
  <c r="AC221" i="3"/>
  <c r="AB221" i="3"/>
  <c r="AA221" i="3"/>
  <c r="W221" i="3"/>
  <c r="V221" i="3"/>
  <c r="U221" i="3"/>
  <c r="T221" i="3"/>
  <c r="S221" i="3"/>
  <c r="R221" i="3"/>
  <c r="Q221" i="3"/>
  <c r="P221" i="3"/>
  <c r="J221" i="3"/>
  <c r="H221" i="3"/>
  <c r="C221" i="3"/>
  <c r="AC220" i="3"/>
  <c r="AB220" i="3"/>
  <c r="AA220" i="3"/>
  <c r="W220" i="3"/>
  <c r="V220" i="3"/>
  <c r="U220" i="3"/>
  <c r="T220" i="3"/>
  <c r="S220" i="3"/>
  <c r="R220" i="3"/>
  <c r="Q220" i="3"/>
  <c r="P220" i="3"/>
  <c r="J220" i="3"/>
  <c r="H220" i="3"/>
  <c r="C220" i="3"/>
  <c r="AC219" i="3"/>
  <c r="AB219" i="3"/>
  <c r="AA219" i="3"/>
  <c r="W219" i="3"/>
  <c r="V219" i="3"/>
  <c r="U219" i="3"/>
  <c r="T219" i="3"/>
  <c r="S219" i="3"/>
  <c r="R219" i="3"/>
  <c r="Q219" i="3"/>
  <c r="P219" i="3"/>
  <c r="J219" i="3"/>
  <c r="H219" i="3"/>
  <c r="C219" i="3"/>
  <c r="AC218" i="3"/>
  <c r="AB218" i="3"/>
  <c r="AA218" i="3"/>
  <c r="W218" i="3"/>
  <c r="V218" i="3"/>
  <c r="U218" i="3"/>
  <c r="T218" i="3"/>
  <c r="S218" i="3"/>
  <c r="R218" i="3"/>
  <c r="Q218" i="3"/>
  <c r="P218" i="3"/>
  <c r="J218" i="3"/>
  <c r="H218" i="3"/>
  <c r="C218" i="3"/>
  <c r="AC217" i="3"/>
  <c r="AB217" i="3"/>
  <c r="AA217" i="3"/>
  <c r="W217" i="3"/>
  <c r="V217" i="3"/>
  <c r="U217" i="3"/>
  <c r="T217" i="3"/>
  <c r="S217" i="3"/>
  <c r="R217" i="3"/>
  <c r="Q217" i="3"/>
  <c r="P217" i="3"/>
  <c r="J217" i="3"/>
  <c r="H217" i="3"/>
  <c r="C217" i="3"/>
  <c r="AC216" i="3"/>
  <c r="AB216" i="3"/>
  <c r="AA216" i="3"/>
  <c r="W216" i="3"/>
  <c r="V216" i="3"/>
  <c r="U216" i="3"/>
  <c r="T216" i="3"/>
  <c r="S216" i="3"/>
  <c r="R216" i="3"/>
  <c r="Q216" i="3"/>
  <c r="P216" i="3"/>
  <c r="J216" i="3"/>
  <c r="H216" i="3"/>
  <c r="C216" i="3"/>
  <c r="AC215" i="3"/>
  <c r="AB215" i="3"/>
  <c r="AA215" i="3"/>
  <c r="W215" i="3"/>
  <c r="V215" i="3"/>
  <c r="U215" i="3"/>
  <c r="T215" i="3"/>
  <c r="S215" i="3"/>
  <c r="R215" i="3"/>
  <c r="Q215" i="3"/>
  <c r="P215" i="3"/>
  <c r="J215" i="3"/>
  <c r="H215" i="3"/>
  <c r="C215" i="3"/>
  <c r="AC214" i="3"/>
  <c r="AB214" i="3"/>
  <c r="AA214" i="3"/>
  <c r="W214" i="3"/>
  <c r="V214" i="3"/>
  <c r="U214" i="3"/>
  <c r="T214" i="3"/>
  <c r="S214" i="3"/>
  <c r="R214" i="3"/>
  <c r="Q214" i="3"/>
  <c r="P214" i="3"/>
  <c r="J214" i="3"/>
  <c r="H214" i="3"/>
  <c r="C214" i="3"/>
  <c r="AC213" i="3"/>
  <c r="AB213" i="3"/>
  <c r="AA213" i="3"/>
  <c r="W213" i="3"/>
  <c r="V213" i="3"/>
  <c r="U213" i="3"/>
  <c r="T213" i="3"/>
  <c r="S213" i="3"/>
  <c r="R213" i="3"/>
  <c r="Q213" i="3"/>
  <c r="P213" i="3"/>
  <c r="J213" i="3"/>
  <c r="H213" i="3"/>
  <c r="C213" i="3"/>
  <c r="AC212" i="3"/>
  <c r="AB212" i="3"/>
  <c r="AA212" i="3"/>
  <c r="W212" i="3"/>
  <c r="V212" i="3"/>
  <c r="U212" i="3"/>
  <c r="T212" i="3"/>
  <c r="S212" i="3"/>
  <c r="R212" i="3"/>
  <c r="Q212" i="3"/>
  <c r="P212" i="3"/>
  <c r="J212" i="3"/>
  <c r="H212" i="3"/>
  <c r="C212" i="3"/>
  <c r="AC211" i="3"/>
  <c r="AB211" i="3"/>
  <c r="AA211" i="3"/>
  <c r="W211" i="3"/>
  <c r="V211" i="3"/>
  <c r="U211" i="3"/>
  <c r="T211" i="3"/>
  <c r="S211" i="3"/>
  <c r="R211" i="3"/>
  <c r="Q211" i="3"/>
  <c r="P211" i="3"/>
  <c r="J211" i="3"/>
  <c r="H211" i="3"/>
  <c r="C211" i="3"/>
  <c r="AC210" i="3"/>
  <c r="AB210" i="3"/>
  <c r="AA210" i="3"/>
  <c r="W210" i="3"/>
  <c r="V210" i="3"/>
  <c r="U210" i="3"/>
  <c r="T210" i="3"/>
  <c r="S210" i="3"/>
  <c r="R210" i="3"/>
  <c r="Q210" i="3"/>
  <c r="P210" i="3"/>
  <c r="J210" i="3"/>
  <c r="H210" i="3"/>
  <c r="C210" i="3"/>
  <c r="AC209" i="3"/>
  <c r="AB209" i="3"/>
  <c r="AA209" i="3"/>
  <c r="W209" i="3"/>
  <c r="V209" i="3"/>
  <c r="U209" i="3"/>
  <c r="T209" i="3"/>
  <c r="S209" i="3"/>
  <c r="R209" i="3"/>
  <c r="Q209" i="3"/>
  <c r="P209" i="3"/>
  <c r="J209" i="3"/>
  <c r="H209" i="3"/>
  <c r="C209" i="3"/>
  <c r="AC208" i="3"/>
  <c r="AB208" i="3"/>
  <c r="AA208" i="3"/>
  <c r="W208" i="3"/>
  <c r="V208" i="3"/>
  <c r="U208" i="3"/>
  <c r="T208" i="3"/>
  <c r="S208" i="3"/>
  <c r="R208" i="3"/>
  <c r="Q208" i="3"/>
  <c r="P208" i="3"/>
  <c r="J208" i="3"/>
  <c r="H208" i="3"/>
  <c r="C208" i="3"/>
  <c r="AC207" i="3"/>
  <c r="AB207" i="3"/>
  <c r="AA207" i="3"/>
  <c r="W207" i="3"/>
  <c r="V207" i="3"/>
  <c r="U207" i="3"/>
  <c r="T207" i="3"/>
  <c r="S207" i="3"/>
  <c r="R207" i="3"/>
  <c r="Q207" i="3"/>
  <c r="P207" i="3"/>
  <c r="J207" i="3"/>
  <c r="H207" i="3"/>
  <c r="C207" i="3"/>
  <c r="AC206" i="3"/>
  <c r="AB206" i="3"/>
  <c r="AA206" i="3"/>
  <c r="W206" i="3"/>
  <c r="V206" i="3"/>
  <c r="U206" i="3"/>
  <c r="T206" i="3"/>
  <c r="S206" i="3"/>
  <c r="R206" i="3"/>
  <c r="Q206" i="3"/>
  <c r="P206" i="3"/>
  <c r="J206" i="3"/>
  <c r="H206" i="3"/>
  <c r="C206" i="3"/>
  <c r="AC205" i="3"/>
  <c r="AB205" i="3"/>
  <c r="AA205" i="3"/>
  <c r="W205" i="3"/>
  <c r="V205" i="3"/>
  <c r="U205" i="3"/>
  <c r="T205" i="3"/>
  <c r="S205" i="3"/>
  <c r="R205" i="3"/>
  <c r="Q205" i="3"/>
  <c r="P205" i="3"/>
  <c r="J205" i="3"/>
  <c r="H205" i="3"/>
  <c r="C205" i="3"/>
  <c r="AC204" i="3"/>
  <c r="AB204" i="3"/>
  <c r="AA204" i="3"/>
  <c r="W204" i="3"/>
  <c r="V204" i="3"/>
  <c r="U204" i="3"/>
  <c r="T204" i="3"/>
  <c r="S204" i="3"/>
  <c r="R204" i="3"/>
  <c r="Q204" i="3"/>
  <c r="P204" i="3"/>
  <c r="J204" i="3"/>
  <c r="H204" i="3"/>
  <c r="C204" i="3"/>
  <c r="AC203" i="3"/>
  <c r="AB203" i="3"/>
  <c r="AA203" i="3"/>
  <c r="W203" i="3"/>
  <c r="V203" i="3"/>
  <c r="U203" i="3"/>
  <c r="T203" i="3"/>
  <c r="S203" i="3"/>
  <c r="R203" i="3"/>
  <c r="Q203" i="3"/>
  <c r="P203" i="3"/>
  <c r="J203" i="3"/>
  <c r="H203" i="3"/>
  <c r="C203" i="3"/>
  <c r="AC202" i="3"/>
  <c r="AB202" i="3"/>
  <c r="AA202" i="3"/>
  <c r="W202" i="3"/>
  <c r="V202" i="3"/>
  <c r="U202" i="3"/>
  <c r="T202" i="3"/>
  <c r="S202" i="3"/>
  <c r="R202" i="3"/>
  <c r="Q202" i="3"/>
  <c r="P202" i="3"/>
  <c r="J202" i="3"/>
  <c r="H202" i="3"/>
  <c r="C202" i="3"/>
  <c r="AC201" i="3"/>
  <c r="AB201" i="3"/>
  <c r="AA201" i="3"/>
  <c r="W201" i="3"/>
  <c r="V201" i="3"/>
  <c r="U201" i="3"/>
  <c r="T201" i="3"/>
  <c r="S201" i="3"/>
  <c r="R201" i="3"/>
  <c r="Q201" i="3"/>
  <c r="P201" i="3"/>
  <c r="J201" i="3"/>
  <c r="H201" i="3"/>
  <c r="C201" i="3"/>
  <c r="AC200" i="3"/>
  <c r="AB200" i="3"/>
  <c r="AA200" i="3"/>
  <c r="W200" i="3"/>
  <c r="V200" i="3"/>
  <c r="U200" i="3"/>
  <c r="T200" i="3"/>
  <c r="S200" i="3"/>
  <c r="R200" i="3"/>
  <c r="Q200" i="3"/>
  <c r="P200" i="3"/>
  <c r="J200" i="3"/>
  <c r="H200" i="3"/>
  <c r="C200" i="3"/>
  <c r="AC199" i="3"/>
  <c r="AB199" i="3"/>
  <c r="AA199" i="3"/>
  <c r="W199" i="3"/>
  <c r="V199" i="3"/>
  <c r="U199" i="3"/>
  <c r="T199" i="3"/>
  <c r="S199" i="3"/>
  <c r="R199" i="3"/>
  <c r="Q199" i="3"/>
  <c r="P199" i="3"/>
  <c r="J199" i="3"/>
  <c r="H199" i="3"/>
  <c r="C199" i="3"/>
  <c r="AC198" i="3"/>
  <c r="AB198" i="3"/>
  <c r="AA198" i="3"/>
  <c r="W198" i="3"/>
  <c r="V198" i="3"/>
  <c r="U198" i="3"/>
  <c r="T198" i="3"/>
  <c r="S198" i="3"/>
  <c r="R198" i="3"/>
  <c r="Q198" i="3"/>
  <c r="P198" i="3"/>
  <c r="J198" i="3"/>
  <c r="H198" i="3"/>
  <c r="C198" i="3"/>
  <c r="AC197" i="3"/>
  <c r="AB197" i="3"/>
  <c r="AA197" i="3"/>
  <c r="W197" i="3"/>
  <c r="V197" i="3"/>
  <c r="U197" i="3"/>
  <c r="T197" i="3"/>
  <c r="S197" i="3"/>
  <c r="R197" i="3"/>
  <c r="Q197" i="3"/>
  <c r="P197" i="3"/>
  <c r="J197" i="3"/>
  <c r="H197" i="3"/>
  <c r="C197" i="3"/>
  <c r="AC196" i="3"/>
  <c r="AB196" i="3"/>
  <c r="AA196" i="3"/>
  <c r="W196" i="3"/>
  <c r="V196" i="3"/>
  <c r="U196" i="3"/>
  <c r="T196" i="3"/>
  <c r="S196" i="3"/>
  <c r="R196" i="3"/>
  <c r="Q196" i="3"/>
  <c r="P196" i="3"/>
  <c r="J196" i="3"/>
  <c r="H196" i="3"/>
  <c r="C196" i="3"/>
  <c r="AC195" i="3"/>
  <c r="AB195" i="3"/>
  <c r="AA195" i="3"/>
  <c r="W195" i="3"/>
  <c r="V195" i="3"/>
  <c r="U195" i="3"/>
  <c r="T195" i="3"/>
  <c r="S195" i="3"/>
  <c r="R195" i="3"/>
  <c r="Q195" i="3"/>
  <c r="P195" i="3"/>
  <c r="J195" i="3"/>
  <c r="H195" i="3"/>
  <c r="C195" i="3"/>
  <c r="AC194" i="3"/>
  <c r="AB194" i="3"/>
  <c r="AA194" i="3"/>
  <c r="W194" i="3"/>
  <c r="V194" i="3"/>
  <c r="U194" i="3"/>
  <c r="T194" i="3"/>
  <c r="S194" i="3"/>
  <c r="R194" i="3"/>
  <c r="Q194" i="3"/>
  <c r="P194" i="3"/>
  <c r="J194" i="3"/>
  <c r="H194" i="3"/>
  <c r="C194" i="3"/>
  <c r="AC193" i="3"/>
  <c r="AB193" i="3"/>
  <c r="AA193" i="3"/>
  <c r="W193" i="3"/>
  <c r="V193" i="3"/>
  <c r="U193" i="3"/>
  <c r="T193" i="3"/>
  <c r="S193" i="3"/>
  <c r="R193" i="3"/>
  <c r="Q193" i="3"/>
  <c r="P193" i="3"/>
  <c r="J193" i="3"/>
  <c r="H193" i="3"/>
  <c r="C193" i="3"/>
  <c r="AC192" i="3"/>
  <c r="AB192" i="3"/>
  <c r="AA192" i="3"/>
  <c r="W192" i="3"/>
  <c r="V192" i="3"/>
  <c r="U192" i="3"/>
  <c r="T192" i="3"/>
  <c r="S192" i="3"/>
  <c r="R192" i="3"/>
  <c r="Q192" i="3"/>
  <c r="P192" i="3"/>
  <c r="J192" i="3"/>
  <c r="H192" i="3"/>
  <c r="C192" i="3"/>
  <c r="AC191" i="3"/>
  <c r="AB191" i="3"/>
  <c r="AA191" i="3"/>
  <c r="W191" i="3"/>
  <c r="V191" i="3"/>
  <c r="U191" i="3"/>
  <c r="T191" i="3"/>
  <c r="S191" i="3"/>
  <c r="R191" i="3"/>
  <c r="Q191" i="3"/>
  <c r="P191" i="3"/>
  <c r="J191" i="3"/>
  <c r="H191" i="3"/>
  <c r="C191" i="3"/>
  <c r="AC190" i="3"/>
  <c r="AB190" i="3"/>
  <c r="AA190" i="3"/>
  <c r="W190" i="3"/>
  <c r="V190" i="3"/>
  <c r="U190" i="3"/>
  <c r="T190" i="3"/>
  <c r="S190" i="3"/>
  <c r="R190" i="3"/>
  <c r="Q190" i="3"/>
  <c r="P190" i="3"/>
  <c r="J190" i="3"/>
  <c r="H190" i="3"/>
  <c r="C190" i="3"/>
  <c r="AC189" i="3"/>
  <c r="AB189" i="3"/>
  <c r="AA189" i="3"/>
  <c r="W189" i="3"/>
  <c r="V189" i="3"/>
  <c r="U189" i="3"/>
  <c r="T189" i="3"/>
  <c r="S189" i="3"/>
  <c r="R189" i="3"/>
  <c r="Q189" i="3"/>
  <c r="P189" i="3"/>
  <c r="J189" i="3"/>
  <c r="H189" i="3"/>
  <c r="C189" i="3"/>
  <c r="AC188" i="3"/>
  <c r="AB188" i="3"/>
  <c r="AA188" i="3"/>
  <c r="W188" i="3"/>
  <c r="V188" i="3"/>
  <c r="U188" i="3"/>
  <c r="T188" i="3"/>
  <c r="S188" i="3"/>
  <c r="R188" i="3"/>
  <c r="Q188" i="3"/>
  <c r="P188" i="3"/>
  <c r="J188" i="3"/>
  <c r="H188" i="3"/>
  <c r="C188" i="3"/>
  <c r="AC187" i="3"/>
  <c r="AB187" i="3"/>
  <c r="AA187" i="3"/>
  <c r="W187" i="3"/>
  <c r="V187" i="3"/>
  <c r="U187" i="3"/>
  <c r="T187" i="3"/>
  <c r="S187" i="3"/>
  <c r="R187" i="3"/>
  <c r="Q187" i="3"/>
  <c r="P187" i="3"/>
  <c r="J187" i="3"/>
  <c r="H187" i="3"/>
  <c r="C187" i="3"/>
  <c r="AC186" i="3"/>
  <c r="AB186" i="3"/>
  <c r="AA186" i="3"/>
  <c r="W186" i="3"/>
  <c r="V186" i="3"/>
  <c r="U186" i="3"/>
  <c r="T186" i="3"/>
  <c r="S186" i="3"/>
  <c r="R186" i="3"/>
  <c r="Q186" i="3"/>
  <c r="P186" i="3"/>
  <c r="J186" i="3"/>
  <c r="H186" i="3"/>
  <c r="C186" i="3"/>
  <c r="AC185" i="3"/>
  <c r="AB185" i="3"/>
  <c r="AA185" i="3"/>
  <c r="W185" i="3"/>
  <c r="V185" i="3"/>
  <c r="U185" i="3"/>
  <c r="T185" i="3"/>
  <c r="S185" i="3"/>
  <c r="R185" i="3"/>
  <c r="Q185" i="3"/>
  <c r="P185" i="3"/>
  <c r="J185" i="3"/>
  <c r="H185" i="3"/>
  <c r="C185" i="3"/>
  <c r="AC184" i="3"/>
  <c r="AB184" i="3"/>
  <c r="AA184" i="3"/>
  <c r="W184" i="3"/>
  <c r="V184" i="3"/>
  <c r="U184" i="3"/>
  <c r="T184" i="3"/>
  <c r="S184" i="3"/>
  <c r="R184" i="3"/>
  <c r="Q184" i="3"/>
  <c r="P184" i="3"/>
  <c r="J184" i="3"/>
  <c r="H184" i="3"/>
  <c r="C184" i="3"/>
  <c r="AC183" i="3"/>
  <c r="AB183" i="3"/>
  <c r="AA183" i="3"/>
  <c r="W183" i="3"/>
  <c r="V183" i="3"/>
  <c r="U183" i="3"/>
  <c r="T183" i="3"/>
  <c r="S183" i="3"/>
  <c r="R183" i="3"/>
  <c r="Q183" i="3"/>
  <c r="P183" i="3"/>
  <c r="J183" i="3"/>
  <c r="H183" i="3"/>
  <c r="C183" i="3"/>
  <c r="AC182" i="3"/>
  <c r="AB182" i="3"/>
  <c r="AA182" i="3"/>
  <c r="W182" i="3"/>
  <c r="V182" i="3"/>
  <c r="U182" i="3"/>
  <c r="T182" i="3"/>
  <c r="S182" i="3"/>
  <c r="R182" i="3"/>
  <c r="Q182" i="3"/>
  <c r="P182" i="3"/>
  <c r="J182" i="3"/>
  <c r="H182" i="3"/>
  <c r="C182" i="3"/>
  <c r="AC181" i="3"/>
  <c r="AB181" i="3"/>
  <c r="AA181" i="3"/>
  <c r="W181" i="3"/>
  <c r="V181" i="3"/>
  <c r="U181" i="3"/>
  <c r="T181" i="3"/>
  <c r="S181" i="3"/>
  <c r="R181" i="3"/>
  <c r="Q181" i="3"/>
  <c r="P181" i="3"/>
  <c r="J181" i="3"/>
  <c r="H181" i="3"/>
  <c r="C181" i="3"/>
  <c r="AC180" i="3"/>
  <c r="AB180" i="3"/>
  <c r="AA180" i="3"/>
  <c r="W180" i="3"/>
  <c r="V180" i="3"/>
  <c r="U180" i="3"/>
  <c r="T180" i="3"/>
  <c r="S180" i="3"/>
  <c r="R180" i="3"/>
  <c r="Q180" i="3"/>
  <c r="P180" i="3"/>
  <c r="J180" i="3"/>
  <c r="H180" i="3"/>
  <c r="C180" i="3"/>
  <c r="AC179" i="3"/>
  <c r="AB179" i="3"/>
  <c r="AA179" i="3"/>
  <c r="W179" i="3"/>
  <c r="V179" i="3"/>
  <c r="U179" i="3"/>
  <c r="T179" i="3"/>
  <c r="S179" i="3"/>
  <c r="R179" i="3"/>
  <c r="Q179" i="3"/>
  <c r="P179" i="3"/>
  <c r="J179" i="3"/>
  <c r="H179" i="3"/>
  <c r="C179" i="3"/>
  <c r="AC178" i="3"/>
  <c r="AB178" i="3"/>
  <c r="AA178" i="3"/>
  <c r="W178" i="3"/>
  <c r="V178" i="3"/>
  <c r="U178" i="3"/>
  <c r="T178" i="3"/>
  <c r="S178" i="3"/>
  <c r="R178" i="3"/>
  <c r="Q178" i="3"/>
  <c r="P178" i="3"/>
  <c r="J178" i="3"/>
  <c r="H178" i="3"/>
  <c r="C178" i="3"/>
  <c r="AC177" i="3"/>
  <c r="AB177" i="3"/>
  <c r="AA177" i="3"/>
  <c r="W177" i="3"/>
  <c r="V177" i="3"/>
  <c r="U177" i="3"/>
  <c r="T177" i="3"/>
  <c r="S177" i="3"/>
  <c r="R177" i="3"/>
  <c r="Q177" i="3"/>
  <c r="P177" i="3"/>
  <c r="J177" i="3"/>
  <c r="H177" i="3"/>
  <c r="C177" i="3"/>
  <c r="AC176" i="3"/>
  <c r="AB176" i="3"/>
  <c r="AA176" i="3"/>
  <c r="W176" i="3"/>
  <c r="V176" i="3"/>
  <c r="U176" i="3"/>
  <c r="T176" i="3"/>
  <c r="S176" i="3"/>
  <c r="R176" i="3"/>
  <c r="Q176" i="3"/>
  <c r="P176" i="3"/>
  <c r="J176" i="3"/>
  <c r="H176" i="3"/>
  <c r="C176" i="3"/>
  <c r="AC175" i="3"/>
  <c r="AB175" i="3"/>
  <c r="AA175" i="3"/>
  <c r="W175" i="3"/>
  <c r="V175" i="3"/>
  <c r="U175" i="3"/>
  <c r="T175" i="3"/>
  <c r="S175" i="3"/>
  <c r="R175" i="3"/>
  <c r="Q175" i="3"/>
  <c r="P175" i="3"/>
  <c r="J175" i="3"/>
  <c r="H175" i="3"/>
  <c r="C175" i="3"/>
  <c r="AC174" i="3"/>
  <c r="AB174" i="3"/>
  <c r="AA174" i="3"/>
  <c r="W174" i="3"/>
  <c r="V174" i="3"/>
  <c r="U174" i="3"/>
  <c r="T174" i="3"/>
  <c r="S174" i="3"/>
  <c r="R174" i="3"/>
  <c r="Q174" i="3"/>
  <c r="P174" i="3"/>
  <c r="J174" i="3"/>
  <c r="H174" i="3"/>
  <c r="C174" i="3"/>
  <c r="AC173" i="3"/>
  <c r="AB173" i="3"/>
  <c r="AA173" i="3"/>
  <c r="W173" i="3"/>
  <c r="V173" i="3"/>
  <c r="U173" i="3"/>
  <c r="T173" i="3"/>
  <c r="S173" i="3"/>
  <c r="R173" i="3"/>
  <c r="Q173" i="3"/>
  <c r="P173" i="3"/>
  <c r="J173" i="3"/>
  <c r="H173" i="3"/>
  <c r="C173" i="3"/>
  <c r="AC172" i="3"/>
  <c r="AB172" i="3"/>
  <c r="AA172" i="3"/>
  <c r="W172" i="3"/>
  <c r="V172" i="3"/>
  <c r="U172" i="3"/>
  <c r="T172" i="3"/>
  <c r="S172" i="3"/>
  <c r="R172" i="3"/>
  <c r="Q172" i="3"/>
  <c r="P172" i="3"/>
  <c r="J172" i="3"/>
  <c r="H172" i="3"/>
  <c r="C172" i="3"/>
  <c r="AC171" i="3"/>
  <c r="AB171" i="3"/>
  <c r="AA171" i="3"/>
  <c r="W171" i="3"/>
  <c r="V171" i="3"/>
  <c r="U171" i="3"/>
  <c r="T171" i="3"/>
  <c r="S171" i="3"/>
  <c r="R171" i="3"/>
  <c r="Q171" i="3"/>
  <c r="P171" i="3"/>
  <c r="J171" i="3"/>
  <c r="H171" i="3"/>
  <c r="C171" i="3"/>
  <c r="AC170" i="3"/>
  <c r="AB170" i="3"/>
  <c r="AA170" i="3"/>
  <c r="W170" i="3"/>
  <c r="V170" i="3"/>
  <c r="U170" i="3"/>
  <c r="T170" i="3"/>
  <c r="S170" i="3"/>
  <c r="R170" i="3"/>
  <c r="Q170" i="3"/>
  <c r="P170" i="3"/>
  <c r="J170" i="3"/>
  <c r="H170" i="3"/>
  <c r="C170" i="3"/>
  <c r="AC169" i="3"/>
  <c r="AB169" i="3"/>
  <c r="AA169" i="3"/>
  <c r="W169" i="3"/>
  <c r="V169" i="3"/>
  <c r="U169" i="3"/>
  <c r="T169" i="3"/>
  <c r="S169" i="3"/>
  <c r="R169" i="3"/>
  <c r="Q169" i="3"/>
  <c r="P169" i="3"/>
  <c r="J169" i="3"/>
  <c r="H169" i="3"/>
  <c r="C169" i="3"/>
  <c r="AC168" i="3"/>
  <c r="AB168" i="3"/>
  <c r="AA168" i="3"/>
  <c r="W168" i="3"/>
  <c r="V168" i="3"/>
  <c r="U168" i="3"/>
  <c r="T168" i="3"/>
  <c r="S168" i="3"/>
  <c r="R168" i="3"/>
  <c r="Q168" i="3"/>
  <c r="P168" i="3"/>
  <c r="J168" i="3"/>
  <c r="H168" i="3"/>
  <c r="C168" i="3"/>
  <c r="AC167" i="3"/>
  <c r="AB167" i="3"/>
  <c r="AA167" i="3"/>
  <c r="W167" i="3"/>
  <c r="V167" i="3"/>
  <c r="U167" i="3"/>
  <c r="T167" i="3"/>
  <c r="S167" i="3"/>
  <c r="R167" i="3"/>
  <c r="Q167" i="3"/>
  <c r="P167" i="3"/>
  <c r="J167" i="3"/>
  <c r="H167" i="3"/>
  <c r="C167" i="3"/>
  <c r="AC166" i="3"/>
  <c r="AB166" i="3"/>
  <c r="AA166" i="3"/>
  <c r="W166" i="3"/>
  <c r="V166" i="3"/>
  <c r="U166" i="3"/>
  <c r="T166" i="3"/>
  <c r="S166" i="3"/>
  <c r="R166" i="3"/>
  <c r="Q166" i="3"/>
  <c r="P166" i="3"/>
  <c r="J166" i="3"/>
  <c r="H166" i="3"/>
  <c r="C166" i="3"/>
  <c r="AC165" i="3"/>
  <c r="AB165" i="3"/>
  <c r="AA165" i="3"/>
  <c r="W165" i="3"/>
  <c r="V165" i="3"/>
  <c r="U165" i="3"/>
  <c r="T165" i="3"/>
  <c r="S165" i="3"/>
  <c r="R165" i="3"/>
  <c r="Q165" i="3"/>
  <c r="P165" i="3"/>
  <c r="J165" i="3"/>
  <c r="H165" i="3"/>
  <c r="C165" i="3"/>
  <c r="AC164" i="3"/>
  <c r="AB164" i="3"/>
  <c r="AA164" i="3"/>
  <c r="W164" i="3"/>
  <c r="V164" i="3"/>
  <c r="U164" i="3"/>
  <c r="T164" i="3"/>
  <c r="S164" i="3"/>
  <c r="R164" i="3"/>
  <c r="Q164" i="3"/>
  <c r="P164" i="3"/>
  <c r="J164" i="3"/>
  <c r="H164" i="3"/>
  <c r="C164" i="3"/>
  <c r="AC163" i="3"/>
  <c r="AB163" i="3"/>
  <c r="AA163" i="3"/>
  <c r="W163" i="3"/>
  <c r="V163" i="3"/>
  <c r="U163" i="3"/>
  <c r="T163" i="3"/>
  <c r="S163" i="3"/>
  <c r="R163" i="3"/>
  <c r="Q163" i="3"/>
  <c r="P163" i="3"/>
  <c r="J163" i="3"/>
  <c r="H163" i="3"/>
  <c r="C163" i="3"/>
  <c r="AC162" i="3"/>
  <c r="AB162" i="3"/>
  <c r="AA162" i="3"/>
  <c r="W162" i="3"/>
  <c r="V162" i="3"/>
  <c r="U162" i="3"/>
  <c r="T162" i="3"/>
  <c r="S162" i="3"/>
  <c r="R162" i="3"/>
  <c r="Q162" i="3"/>
  <c r="P162" i="3"/>
  <c r="J162" i="3"/>
  <c r="H162" i="3"/>
  <c r="C162" i="3"/>
  <c r="AC161" i="3"/>
  <c r="AB161" i="3"/>
  <c r="AA161" i="3"/>
  <c r="W161" i="3"/>
  <c r="V161" i="3"/>
  <c r="U161" i="3"/>
  <c r="T161" i="3"/>
  <c r="S161" i="3"/>
  <c r="R161" i="3"/>
  <c r="Q161" i="3"/>
  <c r="P161" i="3"/>
  <c r="J161" i="3"/>
  <c r="H161" i="3"/>
  <c r="C161" i="3"/>
  <c r="AC160" i="3"/>
  <c r="AB160" i="3"/>
  <c r="AA160" i="3"/>
  <c r="W160" i="3"/>
  <c r="V160" i="3"/>
  <c r="U160" i="3"/>
  <c r="T160" i="3"/>
  <c r="S160" i="3"/>
  <c r="R160" i="3"/>
  <c r="Q160" i="3"/>
  <c r="P160" i="3"/>
  <c r="J160" i="3"/>
  <c r="H160" i="3"/>
  <c r="C160" i="3"/>
  <c r="AC159" i="3"/>
  <c r="AB159" i="3"/>
  <c r="AA159" i="3"/>
  <c r="W159" i="3"/>
  <c r="V159" i="3"/>
  <c r="U159" i="3"/>
  <c r="T159" i="3"/>
  <c r="S159" i="3"/>
  <c r="R159" i="3"/>
  <c r="Q159" i="3"/>
  <c r="P159" i="3"/>
  <c r="J159" i="3"/>
  <c r="H159" i="3"/>
  <c r="C159" i="3"/>
  <c r="AC158" i="3"/>
  <c r="AB158" i="3"/>
  <c r="AA158" i="3"/>
  <c r="W158" i="3"/>
  <c r="V158" i="3"/>
  <c r="U158" i="3"/>
  <c r="T158" i="3"/>
  <c r="S158" i="3"/>
  <c r="R158" i="3"/>
  <c r="Q158" i="3"/>
  <c r="P158" i="3"/>
  <c r="J158" i="3"/>
  <c r="H158" i="3"/>
  <c r="C158" i="3"/>
  <c r="AC157" i="3"/>
  <c r="AB157" i="3"/>
  <c r="AA157" i="3"/>
  <c r="W157" i="3"/>
  <c r="V157" i="3"/>
  <c r="U157" i="3"/>
  <c r="T157" i="3"/>
  <c r="S157" i="3"/>
  <c r="R157" i="3"/>
  <c r="Q157" i="3"/>
  <c r="P157" i="3"/>
  <c r="J157" i="3"/>
  <c r="H157" i="3"/>
  <c r="C157" i="3"/>
  <c r="AC156" i="3"/>
  <c r="AB156" i="3"/>
  <c r="AA156" i="3"/>
  <c r="W156" i="3"/>
  <c r="V156" i="3"/>
  <c r="U156" i="3"/>
  <c r="T156" i="3"/>
  <c r="S156" i="3"/>
  <c r="R156" i="3"/>
  <c r="Q156" i="3"/>
  <c r="P156" i="3"/>
  <c r="J156" i="3"/>
  <c r="H156" i="3"/>
  <c r="C156" i="3"/>
  <c r="AC155" i="3"/>
  <c r="AB155" i="3"/>
  <c r="AA155" i="3"/>
  <c r="W155" i="3"/>
  <c r="V155" i="3"/>
  <c r="U155" i="3"/>
  <c r="T155" i="3"/>
  <c r="S155" i="3"/>
  <c r="R155" i="3"/>
  <c r="Q155" i="3"/>
  <c r="P155" i="3"/>
  <c r="J155" i="3"/>
  <c r="H155" i="3"/>
  <c r="C155" i="3"/>
  <c r="AC154" i="3"/>
  <c r="AB154" i="3"/>
  <c r="AA154" i="3"/>
  <c r="W154" i="3"/>
  <c r="V154" i="3"/>
  <c r="U154" i="3"/>
  <c r="T154" i="3"/>
  <c r="S154" i="3"/>
  <c r="R154" i="3"/>
  <c r="Q154" i="3"/>
  <c r="P154" i="3"/>
  <c r="J154" i="3"/>
  <c r="H154" i="3"/>
  <c r="C154" i="3"/>
  <c r="AC153" i="3"/>
  <c r="AB153" i="3"/>
  <c r="AA153" i="3"/>
  <c r="W153" i="3"/>
  <c r="V153" i="3"/>
  <c r="U153" i="3"/>
  <c r="T153" i="3"/>
  <c r="S153" i="3"/>
  <c r="R153" i="3"/>
  <c r="Q153" i="3"/>
  <c r="P153" i="3"/>
  <c r="J153" i="3"/>
  <c r="H153" i="3"/>
  <c r="C153" i="3"/>
  <c r="AC152" i="3"/>
  <c r="AB152" i="3"/>
  <c r="AA152" i="3"/>
  <c r="W152" i="3"/>
  <c r="V152" i="3"/>
  <c r="U152" i="3"/>
  <c r="T152" i="3"/>
  <c r="S152" i="3"/>
  <c r="R152" i="3"/>
  <c r="Q152" i="3"/>
  <c r="P152" i="3"/>
  <c r="J152" i="3"/>
  <c r="H152" i="3"/>
  <c r="C152" i="3"/>
  <c r="AC151" i="3"/>
  <c r="AB151" i="3"/>
  <c r="AA151" i="3"/>
  <c r="W151" i="3"/>
  <c r="V151" i="3"/>
  <c r="U151" i="3"/>
  <c r="T151" i="3"/>
  <c r="S151" i="3"/>
  <c r="R151" i="3"/>
  <c r="Q151" i="3"/>
  <c r="P151" i="3"/>
  <c r="J151" i="3"/>
  <c r="H151" i="3"/>
  <c r="C151" i="3"/>
  <c r="AC150" i="3"/>
  <c r="AB150" i="3"/>
  <c r="AA150" i="3"/>
  <c r="W150" i="3"/>
  <c r="V150" i="3"/>
  <c r="U150" i="3"/>
  <c r="T150" i="3"/>
  <c r="S150" i="3"/>
  <c r="R150" i="3"/>
  <c r="Q150" i="3"/>
  <c r="P150" i="3"/>
  <c r="J150" i="3"/>
  <c r="H150" i="3"/>
  <c r="C150" i="3"/>
  <c r="AC149" i="3"/>
  <c r="AB149" i="3"/>
  <c r="AA149" i="3"/>
  <c r="W149" i="3"/>
  <c r="V149" i="3"/>
  <c r="U149" i="3"/>
  <c r="T149" i="3"/>
  <c r="S149" i="3"/>
  <c r="R149" i="3"/>
  <c r="Q149" i="3"/>
  <c r="P149" i="3"/>
  <c r="J149" i="3"/>
  <c r="H149" i="3"/>
  <c r="C149" i="3"/>
  <c r="AC148" i="3"/>
  <c r="AB148" i="3"/>
  <c r="AA148" i="3"/>
  <c r="W148" i="3"/>
  <c r="V148" i="3"/>
  <c r="U148" i="3"/>
  <c r="T148" i="3"/>
  <c r="S148" i="3"/>
  <c r="R148" i="3"/>
  <c r="Q148" i="3"/>
  <c r="P148" i="3"/>
  <c r="J148" i="3"/>
  <c r="H148" i="3"/>
  <c r="C148" i="3"/>
  <c r="AC147" i="3"/>
  <c r="AB147" i="3"/>
  <c r="AA147" i="3"/>
  <c r="W147" i="3"/>
  <c r="V147" i="3"/>
  <c r="U147" i="3"/>
  <c r="T147" i="3"/>
  <c r="S147" i="3"/>
  <c r="R147" i="3"/>
  <c r="Q147" i="3"/>
  <c r="P147" i="3"/>
  <c r="J147" i="3"/>
  <c r="H147" i="3"/>
  <c r="C147" i="3"/>
  <c r="AC146" i="3"/>
  <c r="AB146" i="3"/>
  <c r="AA146" i="3"/>
  <c r="W146" i="3"/>
  <c r="V146" i="3"/>
  <c r="U146" i="3"/>
  <c r="T146" i="3"/>
  <c r="S146" i="3"/>
  <c r="R146" i="3"/>
  <c r="Q146" i="3"/>
  <c r="P146" i="3"/>
  <c r="J146" i="3"/>
  <c r="H146" i="3"/>
  <c r="C146" i="3"/>
  <c r="AC145" i="3"/>
  <c r="AB145" i="3"/>
  <c r="AA145" i="3"/>
  <c r="W145" i="3"/>
  <c r="V145" i="3"/>
  <c r="U145" i="3"/>
  <c r="T145" i="3"/>
  <c r="S145" i="3"/>
  <c r="R145" i="3"/>
  <c r="Q145" i="3"/>
  <c r="P145" i="3"/>
  <c r="J145" i="3"/>
  <c r="H145" i="3"/>
  <c r="C145" i="3"/>
  <c r="AC144" i="3"/>
  <c r="AB144" i="3"/>
  <c r="AA144" i="3"/>
  <c r="W144" i="3"/>
  <c r="V144" i="3"/>
  <c r="U144" i="3"/>
  <c r="T144" i="3"/>
  <c r="S144" i="3"/>
  <c r="R144" i="3"/>
  <c r="Q144" i="3"/>
  <c r="P144" i="3"/>
  <c r="J144" i="3"/>
  <c r="H144" i="3"/>
  <c r="C144" i="3"/>
  <c r="AC143" i="3"/>
  <c r="AB143" i="3"/>
  <c r="AA143" i="3"/>
  <c r="W143" i="3"/>
  <c r="V143" i="3"/>
  <c r="U143" i="3"/>
  <c r="T143" i="3"/>
  <c r="S143" i="3"/>
  <c r="R143" i="3"/>
  <c r="Q143" i="3"/>
  <c r="P143" i="3"/>
  <c r="J143" i="3"/>
  <c r="H143" i="3"/>
  <c r="C143" i="3"/>
  <c r="AC142" i="3"/>
  <c r="AB142" i="3"/>
  <c r="AA142" i="3"/>
  <c r="W142" i="3"/>
  <c r="V142" i="3"/>
  <c r="U142" i="3"/>
  <c r="T142" i="3"/>
  <c r="S142" i="3"/>
  <c r="R142" i="3"/>
  <c r="Q142" i="3"/>
  <c r="P142" i="3"/>
  <c r="J142" i="3"/>
  <c r="H142" i="3"/>
  <c r="C142" i="3"/>
  <c r="AC141" i="3"/>
  <c r="AB141" i="3"/>
  <c r="AA141" i="3"/>
  <c r="W141" i="3"/>
  <c r="V141" i="3"/>
  <c r="U141" i="3"/>
  <c r="T141" i="3"/>
  <c r="S141" i="3"/>
  <c r="R141" i="3"/>
  <c r="Q141" i="3"/>
  <c r="P141" i="3"/>
  <c r="J141" i="3"/>
  <c r="H141" i="3"/>
  <c r="C141" i="3"/>
  <c r="AC140" i="3"/>
  <c r="AB140" i="3"/>
  <c r="AA140" i="3"/>
  <c r="W140" i="3"/>
  <c r="V140" i="3"/>
  <c r="U140" i="3"/>
  <c r="T140" i="3"/>
  <c r="S140" i="3"/>
  <c r="R140" i="3"/>
  <c r="Q140" i="3"/>
  <c r="P140" i="3"/>
  <c r="J140" i="3"/>
  <c r="H140" i="3"/>
  <c r="C140" i="3"/>
  <c r="AC139" i="3"/>
  <c r="AB139" i="3"/>
  <c r="AA139" i="3"/>
  <c r="W139" i="3"/>
  <c r="V139" i="3"/>
  <c r="U139" i="3"/>
  <c r="T139" i="3"/>
  <c r="S139" i="3"/>
  <c r="R139" i="3"/>
  <c r="Q139" i="3"/>
  <c r="P139" i="3"/>
  <c r="J139" i="3"/>
  <c r="H139" i="3"/>
  <c r="C139" i="3"/>
  <c r="AC138" i="3"/>
  <c r="AB138" i="3"/>
  <c r="AA138" i="3"/>
  <c r="W138" i="3"/>
  <c r="V138" i="3"/>
  <c r="U138" i="3"/>
  <c r="T138" i="3"/>
  <c r="S138" i="3"/>
  <c r="R138" i="3"/>
  <c r="Q138" i="3"/>
  <c r="P138" i="3"/>
  <c r="J138" i="3"/>
  <c r="H138" i="3"/>
  <c r="C138" i="3"/>
  <c r="AC137" i="3"/>
  <c r="AB137" i="3"/>
  <c r="AA137" i="3"/>
  <c r="W137" i="3"/>
  <c r="V137" i="3"/>
  <c r="U137" i="3"/>
  <c r="T137" i="3"/>
  <c r="S137" i="3"/>
  <c r="R137" i="3"/>
  <c r="Q137" i="3"/>
  <c r="P137" i="3"/>
  <c r="J137" i="3"/>
  <c r="H137" i="3"/>
  <c r="C137" i="3"/>
  <c r="AC136" i="3"/>
  <c r="AB136" i="3"/>
  <c r="AA136" i="3"/>
  <c r="W136" i="3"/>
  <c r="V136" i="3"/>
  <c r="U136" i="3"/>
  <c r="T136" i="3"/>
  <c r="S136" i="3"/>
  <c r="R136" i="3"/>
  <c r="Q136" i="3"/>
  <c r="P136" i="3"/>
  <c r="J136" i="3"/>
  <c r="H136" i="3"/>
  <c r="C136" i="3"/>
  <c r="AC135" i="3"/>
  <c r="AB135" i="3"/>
  <c r="AA135" i="3"/>
  <c r="W135" i="3"/>
  <c r="V135" i="3"/>
  <c r="U135" i="3"/>
  <c r="T135" i="3"/>
  <c r="S135" i="3"/>
  <c r="R135" i="3"/>
  <c r="Q135" i="3"/>
  <c r="P135" i="3"/>
  <c r="J135" i="3"/>
  <c r="H135" i="3"/>
  <c r="C135" i="3"/>
  <c r="AC134" i="3"/>
  <c r="AB134" i="3"/>
  <c r="AA134" i="3"/>
  <c r="W134" i="3"/>
  <c r="V134" i="3"/>
  <c r="U134" i="3"/>
  <c r="T134" i="3"/>
  <c r="S134" i="3"/>
  <c r="R134" i="3"/>
  <c r="Q134" i="3"/>
  <c r="P134" i="3"/>
  <c r="J134" i="3"/>
  <c r="H134" i="3"/>
  <c r="C134" i="3"/>
  <c r="AC133" i="3"/>
  <c r="AB133" i="3"/>
  <c r="AA133" i="3"/>
  <c r="W133" i="3"/>
  <c r="V133" i="3"/>
  <c r="U133" i="3"/>
  <c r="T133" i="3"/>
  <c r="S133" i="3"/>
  <c r="R133" i="3"/>
  <c r="Q133" i="3"/>
  <c r="P133" i="3"/>
  <c r="J133" i="3"/>
  <c r="H133" i="3"/>
  <c r="C133" i="3"/>
  <c r="AC132" i="3"/>
  <c r="AB132" i="3"/>
  <c r="AA132" i="3"/>
  <c r="W132" i="3"/>
  <c r="V132" i="3"/>
  <c r="U132" i="3"/>
  <c r="T132" i="3"/>
  <c r="S132" i="3"/>
  <c r="R132" i="3"/>
  <c r="Q132" i="3"/>
  <c r="P132" i="3"/>
  <c r="J132" i="3"/>
  <c r="H132" i="3"/>
  <c r="C132" i="3"/>
  <c r="AC131" i="3"/>
  <c r="AB131" i="3"/>
  <c r="AA131" i="3"/>
  <c r="W131" i="3"/>
  <c r="V131" i="3"/>
  <c r="U131" i="3"/>
  <c r="T131" i="3"/>
  <c r="S131" i="3"/>
  <c r="R131" i="3"/>
  <c r="Q131" i="3"/>
  <c r="P131" i="3"/>
  <c r="J131" i="3"/>
  <c r="H131" i="3"/>
  <c r="C131" i="3"/>
  <c r="AC130" i="3"/>
  <c r="AB130" i="3"/>
  <c r="AA130" i="3"/>
  <c r="W130" i="3"/>
  <c r="V130" i="3"/>
  <c r="U130" i="3"/>
  <c r="T130" i="3"/>
  <c r="S130" i="3"/>
  <c r="R130" i="3"/>
  <c r="Q130" i="3"/>
  <c r="P130" i="3"/>
  <c r="J130" i="3"/>
  <c r="H130" i="3"/>
  <c r="C130" i="3"/>
  <c r="AC129" i="3"/>
  <c r="AB129" i="3"/>
  <c r="AA129" i="3"/>
  <c r="W129" i="3"/>
  <c r="V129" i="3"/>
  <c r="U129" i="3"/>
  <c r="T129" i="3"/>
  <c r="S129" i="3"/>
  <c r="R129" i="3"/>
  <c r="Q129" i="3"/>
  <c r="P129" i="3"/>
  <c r="J129" i="3"/>
  <c r="H129" i="3"/>
  <c r="C129" i="3"/>
  <c r="AC128" i="3"/>
  <c r="AB128" i="3"/>
  <c r="AA128" i="3"/>
  <c r="W128" i="3"/>
  <c r="V128" i="3"/>
  <c r="U128" i="3"/>
  <c r="T128" i="3"/>
  <c r="S128" i="3"/>
  <c r="R128" i="3"/>
  <c r="Q128" i="3"/>
  <c r="P128" i="3"/>
  <c r="J128" i="3"/>
  <c r="H128" i="3"/>
  <c r="C128" i="3"/>
  <c r="AC127" i="3"/>
  <c r="AB127" i="3"/>
  <c r="AA127" i="3"/>
  <c r="W127" i="3"/>
  <c r="V127" i="3"/>
  <c r="U127" i="3"/>
  <c r="T127" i="3"/>
  <c r="S127" i="3"/>
  <c r="R127" i="3"/>
  <c r="Q127" i="3"/>
  <c r="P127" i="3"/>
  <c r="J127" i="3"/>
  <c r="H127" i="3"/>
  <c r="C127" i="3"/>
  <c r="AC126" i="3"/>
  <c r="AB126" i="3"/>
  <c r="AA126" i="3"/>
  <c r="W126" i="3"/>
  <c r="V126" i="3"/>
  <c r="U126" i="3"/>
  <c r="T126" i="3"/>
  <c r="S126" i="3"/>
  <c r="R126" i="3"/>
  <c r="Q126" i="3"/>
  <c r="P126" i="3"/>
  <c r="J126" i="3"/>
  <c r="H126" i="3"/>
  <c r="C126" i="3"/>
  <c r="AC125" i="3"/>
  <c r="AB125" i="3"/>
  <c r="AA125" i="3"/>
  <c r="W125" i="3"/>
  <c r="V125" i="3"/>
  <c r="U125" i="3"/>
  <c r="T125" i="3"/>
  <c r="S125" i="3"/>
  <c r="R125" i="3"/>
  <c r="Q125" i="3"/>
  <c r="P125" i="3"/>
  <c r="J125" i="3"/>
  <c r="H125" i="3"/>
  <c r="C125" i="3"/>
  <c r="AC124" i="3"/>
  <c r="AB124" i="3"/>
  <c r="AA124" i="3"/>
  <c r="W124" i="3"/>
  <c r="V124" i="3"/>
  <c r="U124" i="3"/>
  <c r="T124" i="3"/>
  <c r="S124" i="3"/>
  <c r="R124" i="3"/>
  <c r="Q124" i="3"/>
  <c r="P124" i="3"/>
  <c r="J124" i="3"/>
  <c r="H124" i="3"/>
  <c r="C124" i="3"/>
  <c r="AC123" i="3"/>
  <c r="AB123" i="3"/>
  <c r="AA123" i="3"/>
  <c r="W123" i="3"/>
  <c r="V123" i="3"/>
  <c r="U123" i="3"/>
  <c r="T123" i="3"/>
  <c r="S123" i="3"/>
  <c r="R123" i="3"/>
  <c r="Q123" i="3"/>
  <c r="P123" i="3"/>
  <c r="J123" i="3"/>
  <c r="H123" i="3"/>
  <c r="C123" i="3"/>
  <c r="AC122" i="3"/>
  <c r="AB122" i="3"/>
  <c r="AA122" i="3"/>
  <c r="W122" i="3"/>
  <c r="V122" i="3"/>
  <c r="U122" i="3"/>
  <c r="T122" i="3"/>
  <c r="S122" i="3"/>
  <c r="R122" i="3"/>
  <c r="Q122" i="3"/>
  <c r="P122" i="3"/>
  <c r="J122" i="3"/>
  <c r="H122" i="3"/>
  <c r="C122" i="3"/>
  <c r="AC121" i="3"/>
  <c r="AB121" i="3"/>
  <c r="AA121" i="3"/>
  <c r="W121" i="3"/>
  <c r="V121" i="3"/>
  <c r="U121" i="3"/>
  <c r="T121" i="3"/>
  <c r="S121" i="3"/>
  <c r="R121" i="3"/>
  <c r="Q121" i="3"/>
  <c r="P121" i="3"/>
  <c r="J121" i="3"/>
  <c r="H121" i="3"/>
  <c r="C121" i="3"/>
  <c r="AC120" i="3"/>
  <c r="AB120" i="3"/>
  <c r="AA120" i="3"/>
  <c r="W120" i="3"/>
  <c r="V120" i="3"/>
  <c r="U120" i="3"/>
  <c r="T120" i="3"/>
  <c r="S120" i="3"/>
  <c r="R120" i="3"/>
  <c r="Q120" i="3"/>
  <c r="P120" i="3"/>
  <c r="J120" i="3"/>
  <c r="H120" i="3"/>
  <c r="C120" i="3"/>
  <c r="AC119" i="3"/>
  <c r="AB119" i="3"/>
  <c r="AA119" i="3"/>
  <c r="W119" i="3"/>
  <c r="V119" i="3"/>
  <c r="U119" i="3"/>
  <c r="T119" i="3"/>
  <c r="S119" i="3"/>
  <c r="R119" i="3"/>
  <c r="Q119" i="3"/>
  <c r="P119" i="3"/>
  <c r="J119" i="3"/>
  <c r="H119" i="3"/>
  <c r="C119" i="3"/>
  <c r="AC118" i="3"/>
  <c r="AB118" i="3"/>
  <c r="AA118" i="3"/>
  <c r="W118" i="3"/>
  <c r="V118" i="3"/>
  <c r="U118" i="3"/>
  <c r="T118" i="3"/>
  <c r="S118" i="3"/>
  <c r="R118" i="3"/>
  <c r="Q118" i="3"/>
  <c r="P118" i="3"/>
  <c r="J118" i="3"/>
  <c r="H118" i="3"/>
  <c r="C118" i="3"/>
  <c r="AC117" i="3"/>
  <c r="AB117" i="3"/>
  <c r="AA117" i="3"/>
  <c r="W117" i="3"/>
  <c r="V117" i="3"/>
  <c r="U117" i="3"/>
  <c r="T117" i="3"/>
  <c r="S117" i="3"/>
  <c r="R117" i="3"/>
  <c r="Q117" i="3"/>
  <c r="P117" i="3"/>
  <c r="J117" i="3"/>
  <c r="H117" i="3"/>
  <c r="C117" i="3"/>
  <c r="AC116" i="3"/>
  <c r="AB116" i="3"/>
  <c r="AA116" i="3"/>
  <c r="W116" i="3"/>
  <c r="V116" i="3"/>
  <c r="U116" i="3"/>
  <c r="T116" i="3"/>
  <c r="S116" i="3"/>
  <c r="R116" i="3"/>
  <c r="Q116" i="3"/>
  <c r="P116" i="3"/>
  <c r="J116" i="3"/>
  <c r="H116" i="3"/>
  <c r="C116" i="3"/>
  <c r="AC115" i="3"/>
  <c r="AB115" i="3"/>
  <c r="AA115" i="3"/>
  <c r="W115" i="3"/>
  <c r="V115" i="3"/>
  <c r="U115" i="3"/>
  <c r="T115" i="3"/>
  <c r="S115" i="3"/>
  <c r="R115" i="3"/>
  <c r="Q115" i="3"/>
  <c r="P115" i="3"/>
  <c r="J115" i="3"/>
  <c r="H115" i="3"/>
  <c r="C115" i="3"/>
  <c r="AC114" i="3"/>
  <c r="AB114" i="3"/>
  <c r="AA114" i="3"/>
  <c r="W114" i="3"/>
  <c r="V114" i="3"/>
  <c r="U114" i="3"/>
  <c r="T114" i="3"/>
  <c r="S114" i="3"/>
  <c r="R114" i="3"/>
  <c r="Q114" i="3"/>
  <c r="P114" i="3"/>
  <c r="J114" i="3"/>
  <c r="H114" i="3"/>
  <c r="C114" i="3"/>
  <c r="AC113" i="3"/>
  <c r="AB113" i="3"/>
  <c r="AA113" i="3"/>
  <c r="W113" i="3"/>
  <c r="V113" i="3"/>
  <c r="U113" i="3"/>
  <c r="T113" i="3"/>
  <c r="S113" i="3"/>
  <c r="R113" i="3"/>
  <c r="Q113" i="3"/>
  <c r="P113" i="3"/>
  <c r="J113" i="3"/>
  <c r="H113" i="3"/>
  <c r="C113" i="3"/>
  <c r="AC112" i="3"/>
  <c r="AB112" i="3"/>
  <c r="AA112" i="3"/>
  <c r="W112" i="3"/>
  <c r="V112" i="3"/>
  <c r="U112" i="3"/>
  <c r="T112" i="3"/>
  <c r="S112" i="3"/>
  <c r="R112" i="3"/>
  <c r="Q112" i="3"/>
  <c r="P112" i="3"/>
  <c r="J112" i="3"/>
  <c r="H112" i="3"/>
  <c r="C112" i="3"/>
  <c r="AC111" i="3"/>
  <c r="AB111" i="3"/>
  <c r="AA111" i="3"/>
  <c r="W111" i="3"/>
  <c r="V111" i="3"/>
  <c r="U111" i="3"/>
  <c r="T111" i="3"/>
  <c r="S111" i="3"/>
  <c r="R111" i="3"/>
  <c r="Q111" i="3"/>
  <c r="P111" i="3"/>
  <c r="J111" i="3"/>
  <c r="H111" i="3"/>
  <c r="C111" i="3"/>
  <c r="AC110" i="3"/>
  <c r="AB110" i="3"/>
  <c r="AA110" i="3"/>
  <c r="W110" i="3"/>
  <c r="V110" i="3"/>
  <c r="U110" i="3"/>
  <c r="T110" i="3"/>
  <c r="S110" i="3"/>
  <c r="R110" i="3"/>
  <c r="Q110" i="3"/>
  <c r="P110" i="3"/>
  <c r="J110" i="3"/>
  <c r="H110" i="3"/>
  <c r="C110" i="3"/>
  <c r="AC109" i="3"/>
  <c r="AB109" i="3"/>
  <c r="AA109" i="3"/>
  <c r="W109" i="3"/>
  <c r="V109" i="3"/>
  <c r="U109" i="3"/>
  <c r="T109" i="3"/>
  <c r="S109" i="3"/>
  <c r="R109" i="3"/>
  <c r="Q109" i="3"/>
  <c r="P109" i="3"/>
  <c r="J109" i="3"/>
  <c r="H109" i="3"/>
  <c r="C109" i="3"/>
  <c r="AC108" i="3"/>
  <c r="AB108" i="3"/>
  <c r="AA108" i="3"/>
  <c r="W108" i="3"/>
  <c r="V108" i="3"/>
  <c r="U108" i="3"/>
  <c r="T108" i="3"/>
  <c r="S108" i="3"/>
  <c r="R108" i="3"/>
  <c r="Q108" i="3"/>
  <c r="P108" i="3"/>
  <c r="J108" i="3"/>
  <c r="H108" i="3"/>
  <c r="C108" i="3"/>
  <c r="AC107" i="3"/>
  <c r="AB107" i="3"/>
  <c r="AA107" i="3"/>
  <c r="W107" i="3"/>
  <c r="V107" i="3"/>
  <c r="U107" i="3"/>
  <c r="T107" i="3"/>
  <c r="S107" i="3"/>
  <c r="R107" i="3"/>
  <c r="Q107" i="3"/>
  <c r="P107" i="3"/>
  <c r="J107" i="3"/>
  <c r="H107" i="3"/>
  <c r="C107" i="3"/>
  <c r="AC106" i="3"/>
  <c r="AB106" i="3"/>
  <c r="AA106" i="3"/>
  <c r="W106" i="3"/>
  <c r="V106" i="3"/>
  <c r="U106" i="3"/>
  <c r="T106" i="3"/>
  <c r="S106" i="3"/>
  <c r="R106" i="3"/>
  <c r="Q106" i="3"/>
  <c r="P106" i="3"/>
  <c r="J106" i="3"/>
  <c r="H106" i="3"/>
  <c r="C106" i="3"/>
  <c r="AC105" i="3"/>
  <c r="AB105" i="3"/>
  <c r="AA105" i="3"/>
  <c r="W105" i="3"/>
  <c r="V105" i="3"/>
  <c r="U105" i="3"/>
  <c r="T105" i="3"/>
  <c r="S105" i="3"/>
  <c r="R105" i="3"/>
  <c r="Q105" i="3"/>
  <c r="P105" i="3"/>
  <c r="J105" i="3"/>
  <c r="H105" i="3"/>
  <c r="C105" i="3"/>
  <c r="AC104" i="3"/>
  <c r="AB104" i="3"/>
  <c r="AA104" i="3"/>
  <c r="W104" i="3"/>
  <c r="V104" i="3"/>
  <c r="U104" i="3"/>
  <c r="T104" i="3"/>
  <c r="S104" i="3"/>
  <c r="R104" i="3"/>
  <c r="Q104" i="3"/>
  <c r="P104" i="3"/>
  <c r="J104" i="3"/>
  <c r="H104" i="3"/>
  <c r="C104" i="3"/>
  <c r="AC103" i="3"/>
  <c r="AC102" i="3"/>
  <c r="AC101" i="3"/>
  <c r="AC100" i="3"/>
  <c r="AC99" i="3"/>
  <c r="AC98" i="3"/>
  <c r="AC97" i="3"/>
  <c r="AC96" i="3"/>
  <c r="AC80" i="3"/>
  <c r="AC79" i="3"/>
  <c r="AC64" i="3"/>
  <c r="AC63" i="3"/>
  <c r="AC62" i="3"/>
  <c r="AC61" i="3"/>
  <c r="AC52" i="3"/>
  <c r="AC51" i="3"/>
  <c r="AC50" i="3"/>
  <c r="AC49" i="3"/>
  <c r="AC48" i="3"/>
  <c r="M48" i="3"/>
  <c r="AC47" i="3"/>
  <c r="M47" i="3"/>
  <c r="AC46" i="3"/>
  <c r="M46" i="3"/>
  <c r="AC45" i="3"/>
  <c r="M45" i="3"/>
  <c r="AC42" i="3"/>
  <c r="M42" i="3"/>
  <c r="AC41" i="3"/>
  <c r="M41" i="3"/>
  <c r="AC38" i="3"/>
  <c r="AB38" i="3"/>
  <c r="AA38" i="3"/>
  <c r="W38" i="3"/>
  <c r="V38" i="3"/>
  <c r="U38" i="3"/>
  <c r="T38" i="3"/>
  <c r="S38" i="3"/>
  <c r="R38" i="3"/>
  <c r="Q38" i="3"/>
  <c r="P38" i="3"/>
  <c r="J38" i="3"/>
  <c r="H38" i="3"/>
  <c r="C38" i="3"/>
  <c r="AC31" i="3"/>
  <c r="M31" i="3"/>
  <c r="AC30" i="3"/>
  <c r="M30" i="3"/>
  <c r="AC28" i="3"/>
  <c r="M28" i="3"/>
  <c r="AC27" i="3"/>
  <c r="M27" i="3"/>
  <c r="AC24" i="3"/>
  <c r="AB24" i="3"/>
  <c r="AA24" i="3"/>
  <c r="W24" i="3"/>
  <c r="V24" i="3"/>
  <c r="U24" i="3"/>
  <c r="T24" i="3"/>
  <c r="S24" i="3"/>
  <c r="R24" i="3"/>
  <c r="Q24" i="3"/>
  <c r="P24" i="3"/>
  <c r="J24" i="3"/>
  <c r="H24" i="3"/>
  <c r="C24" i="3"/>
  <c r="AC14" i="3"/>
  <c r="M14" i="3"/>
  <c r="AC13" i="3"/>
  <c r="M13" i="3"/>
  <c r="AC44" i="3"/>
  <c r="M44" i="3"/>
  <c r="AC43" i="3"/>
  <c r="M43" i="3"/>
  <c r="AC10" i="3"/>
  <c r="M10" i="3"/>
  <c r="AC9" i="3"/>
  <c r="M9" i="3"/>
  <c r="AC29" i="3"/>
  <c r="M29" i="3"/>
  <c r="AC12" i="3"/>
  <c r="AC11" i="3"/>
  <c r="AC8" i="3"/>
  <c r="M8" i="3"/>
  <c r="AC7" i="3"/>
  <c r="M7" i="3"/>
  <c r="AC6" i="3"/>
  <c r="M6" i="3"/>
  <c r="AC5" i="3"/>
  <c r="M5" i="3"/>
  <c r="AC4" i="3"/>
  <c r="L41" i="1" l="1"/>
  <c r="L40" i="1"/>
  <c r="L39" i="1"/>
  <c r="L38" i="1"/>
  <c r="L35" i="1"/>
  <c r="L34" i="1"/>
  <c r="L33" i="1"/>
  <c r="L32" i="1"/>
  <c r="L28" i="1"/>
  <c r="L27" i="1"/>
  <c r="L26" i="1"/>
  <c r="L25" i="1"/>
  <c r="L19" i="1"/>
  <c r="L18" i="1"/>
  <c r="L17" i="1"/>
  <c r="L16" i="1"/>
  <c r="L15" i="1"/>
  <c r="L14" i="1"/>
  <c r="L13" i="1"/>
  <c r="L10" i="1"/>
  <c r="L9" i="1"/>
  <c r="L37" i="1"/>
  <c r="L36" i="1"/>
  <c r="L8" i="1"/>
  <c r="L7" i="1"/>
  <c r="Z20" i="1" l="1"/>
  <c r="AA20" i="1"/>
  <c r="Z29" i="1"/>
  <c r="AA29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43" i="1"/>
  <c r="AA143" i="1"/>
  <c r="Z144" i="1"/>
  <c r="AA144" i="1"/>
  <c r="Z145" i="1"/>
  <c r="AA145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58" i="1"/>
  <c r="AA158" i="1"/>
  <c r="Z159" i="1"/>
  <c r="AA159" i="1"/>
  <c r="Z160" i="1"/>
  <c r="AA160" i="1"/>
  <c r="Z161" i="1"/>
  <c r="AA161" i="1"/>
  <c r="Z162" i="1"/>
  <c r="AA162" i="1"/>
  <c r="Z163" i="1"/>
  <c r="AA163" i="1"/>
  <c r="Z164" i="1"/>
  <c r="AA164" i="1"/>
  <c r="Z165" i="1"/>
  <c r="AA165" i="1"/>
  <c r="Z166" i="1"/>
  <c r="AA166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99" i="1"/>
  <c r="AA199" i="1"/>
  <c r="Z200" i="1"/>
  <c r="AA200" i="1"/>
  <c r="Z201" i="1"/>
  <c r="AA201" i="1"/>
  <c r="Z202" i="1"/>
  <c r="AA202" i="1"/>
  <c r="Z203" i="1"/>
  <c r="AA203" i="1"/>
  <c r="Z204" i="1"/>
  <c r="AA204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22" i="1"/>
  <c r="AA222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36" i="1"/>
  <c r="AA236" i="1"/>
  <c r="Z237" i="1"/>
  <c r="AA237" i="1"/>
  <c r="Z238" i="1"/>
  <c r="AA238" i="1"/>
  <c r="Z239" i="1"/>
  <c r="AA239" i="1"/>
  <c r="Z240" i="1"/>
  <c r="AA240" i="1"/>
  <c r="Z241" i="1"/>
  <c r="AA241" i="1"/>
  <c r="Z242" i="1"/>
  <c r="AA242" i="1"/>
  <c r="Z243" i="1"/>
  <c r="AA243" i="1"/>
  <c r="Z244" i="1"/>
  <c r="AA244" i="1"/>
  <c r="Z245" i="1"/>
  <c r="AA245" i="1"/>
  <c r="Z246" i="1"/>
  <c r="AA246" i="1"/>
  <c r="Z247" i="1"/>
  <c r="AA247" i="1"/>
  <c r="Z248" i="1"/>
  <c r="AA248" i="1"/>
  <c r="Z249" i="1"/>
  <c r="AA249" i="1"/>
  <c r="Z250" i="1"/>
  <c r="AA250" i="1"/>
  <c r="Z251" i="1"/>
  <c r="AA251" i="1"/>
  <c r="Z252" i="1"/>
  <c r="AA252" i="1"/>
  <c r="Z253" i="1"/>
  <c r="AA253" i="1"/>
  <c r="Z254" i="1"/>
  <c r="AA254" i="1"/>
  <c r="Z255" i="1"/>
  <c r="AA255" i="1"/>
  <c r="Z256" i="1"/>
  <c r="AA256" i="1"/>
  <c r="Z257" i="1"/>
  <c r="AA257" i="1"/>
  <c r="Z258" i="1"/>
  <c r="AA258" i="1"/>
  <c r="Z259" i="1"/>
  <c r="AA259" i="1"/>
  <c r="Z260" i="1"/>
  <c r="AA260" i="1"/>
  <c r="Z261" i="1"/>
  <c r="AA261" i="1"/>
  <c r="Z262" i="1"/>
  <c r="AA262" i="1"/>
  <c r="Z263" i="1"/>
  <c r="AA263" i="1"/>
  <c r="Z264" i="1"/>
  <c r="AA264" i="1"/>
  <c r="Z265" i="1"/>
  <c r="AA265" i="1"/>
  <c r="Z266" i="1"/>
  <c r="AA266" i="1"/>
  <c r="Z267" i="1"/>
  <c r="AA267" i="1"/>
  <c r="Z268" i="1"/>
  <c r="AA268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Z276" i="1"/>
  <c r="AA276" i="1"/>
  <c r="Z277" i="1"/>
  <c r="AA277" i="1"/>
  <c r="Z278" i="1"/>
  <c r="AA278" i="1"/>
  <c r="Z279" i="1"/>
  <c r="AA279" i="1"/>
  <c r="Z280" i="1"/>
  <c r="AA280" i="1"/>
  <c r="Z281" i="1"/>
  <c r="AA281" i="1"/>
  <c r="Z282" i="1"/>
  <c r="AA282" i="1"/>
  <c r="Z283" i="1"/>
  <c r="AA283" i="1"/>
  <c r="Z284" i="1"/>
  <c r="AA284" i="1"/>
  <c r="Z285" i="1"/>
  <c r="AA285" i="1"/>
  <c r="Z286" i="1"/>
  <c r="AA286" i="1"/>
  <c r="Z287" i="1"/>
  <c r="AA287" i="1"/>
  <c r="Z288" i="1"/>
  <c r="AA288" i="1"/>
  <c r="Z289" i="1"/>
  <c r="AA289" i="1"/>
  <c r="Z290" i="1"/>
  <c r="AA290" i="1"/>
  <c r="Z291" i="1"/>
  <c r="AA291" i="1"/>
  <c r="Z292" i="1"/>
  <c r="AA292" i="1"/>
  <c r="Z293" i="1"/>
  <c r="AA293" i="1"/>
  <c r="Z294" i="1"/>
  <c r="AA294" i="1"/>
  <c r="Z295" i="1"/>
  <c r="AA295" i="1"/>
  <c r="Z296" i="1"/>
  <c r="AA296" i="1"/>
  <c r="Z297" i="1"/>
  <c r="AA297" i="1"/>
  <c r="Z298" i="1"/>
  <c r="AA298" i="1"/>
  <c r="Z299" i="1"/>
  <c r="AA299" i="1"/>
  <c r="Z300" i="1"/>
  <c r="AA300" i="1"/>
  <c r="Z301" i="1"/>
  <c r="AA301" i="1"/>
  <c r="Z302" i="1"/>
  <c r="AA302" i="1"/>
  <c r="Z303" i="1"/>
  <c r="AA303" i="1"/>
  <c r="Z304" i="1"/>
  <c r="AA304" i="1"/>
  <c r="Z305" i="1"/>
  <c r="AA305" i="1"/>
  <c r="Z306" i="1"/>
  <c r="AA306" i="1"/>
  <c r="Z307" i="1"/>
  <c r="AA307" i="1"/>
  <c r="Z308" i="1"/>
  <c r="AA308" i="1"/>
  <c r="Z309" i="1"/>
  <c r="AA309" i="1"/>
  <c r="Z310" i="1"/>
  <c r="AA310" i="1"/>
  <c r="Z311" i="1"/>
  <c r="AA311" i="1"/>
  <c r="Z312" i="1"/>
  <c r="AA312" i="1"/>
  <c r="Z313" i="1"/>
  <c r="AA313" i="1"/>
  <c r="Z314" i="1"/>
  <c r="AA314" i="1"/>
  <c r="Z315" i="1"/>
  <c r="AA315" i="1"/>
  <c r="Z316" i="1"/>
  <c r="AA316" i="1"/>
  <c r="Z317" i="1"/>
  <c r="AA317" i="1"/>
  <c r="Z318" i="1"/>
  <c r="AA318" i="1"/>
  <c r="Z319" i="1"/>
  <c r="AA319" i="1"/>
  <c r="Z320" i="1"/>
  <c r="AA320" i="1"/>
  <c r="Z321" i="1"/>
  <c r="AA321" i="1"/>
  <c r="Z322" i="1"/>
  <c r="AA322" i="1"/>
  <c r="Z323" i="1"/>
  <c r="AA323" i="1"/>
  <c r="Z324" i="1"/>
  <c r="AA324" i="1"/>
  <c r="Z325" i="1"/>
  <c r="AA325" i="1"/>
  <c r="Z326" i="1"/>
  <c r="AA326" i="1"/>
  <c r="Z327" i="1"/>
  <c r="AA327" i="1"/>
  <c r="Z328" i="1"/>
  <c r="AA328" i="1"/>
  <c r="Z329" i="1"/>
  <c r="AA329" i="1"/>
  <c r="Z330" i="1"/>
  <c r="AA330" i="1"/>
  <c r="Z331" i="1"/>
  <c r="AA331" i="1"/>
  <c r="Z332" i="1"/>
  <c r="AA332" i="1"/>
  <c r="Z333" i="1"/>
  <c r="AA333" i="1"/>
  <c r="Z334" i="1"/>
  <c r="AA334" i="1"/>
  <c r="Z335" i="1"/>
  <c r="AA335" i="1"/>
  <c r="Z336" i="1"/>
  <c r="AA336" i="1"/>
  <c r="Z337" i="1"/>
  <c r="AA337" i="1"/>
  <c r="Z338" i="1"/>
  <c r="AA338" i="1"/>
  <c r="Z339" i="1"/>
  <c r="AA339" i="1"/>
  <c r="Z340" i="1"/>
  <c r="AA340" i="1"/>
  <c r="Z341" i="1"/>
  <c r="AA341" i="1"/>
  <c r="Z342" i="1"/>
  <c r="AA342" i="1"/>
  <c r="Z343" i="1"/>
  <c r="AA343" i="1"/>
  <c r="Z344" i="1"/>
  <c r="AA344" i="1"/>
  <c r="Z345" i="1"/>
  <c r="AA345" i="1"/>
  <c r="Z346" i="1"/>
  <c r="AA346" i="1"/>
  <c r="Z347" i="1"/>
  <c r="AA347" i="1"/>
  <c r="Z348" i="1"/>
  <c r="AA348" i="1"/>
  <c r="Z349" i="1"/>
  <c r="AA349" i="1"/>
  <c r="Z350" i="1"/>
  <c r="AA350" i="1"/>
  <c r="Z351" i="1"/>
  <c r="AA351" i="1"/>
  <c r="Z352" i="1"/>
  <c r="AA352" i="1"/>
  <c r="Z353" i="1"/>
  <c r="AA353" i="1"/>
  <c r="Z354" i="1"/>
  <c r="AA354" i="1"/>
  <c r="Z355" i="1"/>
  <c r="AA355" i="1"/>
  <c r="Z356" i="1"/>
  <c r="AA356" i="1"/>
  <c r="Z357" i="1"/>
  <c r="AA357" i="1"/>
  <c r="Z358" i="1"/>
  <c r="AA358" i="1"/>
  <c r="Z359" i="1"/>
  <c r="AA359" i="1"/>
  <c r="Z360" i="1"/>
  <c r="AA360" i="1"/>
  <c r="Z361" i="1"/>
  <c r="AA361" i="1"/>
  <c r="Z362" i="1"/>
  <c r="AA362" i="1"/>
  <c r="Z363" i="1"/>
  <c r="AA363" i="1"/>
  <c r="Z364" i="1"/>
  <c r="AA364" i="1"/>
  <c r="Z365" i="1"/>
  <c r="AA365" i="1"/>
  <c r="Z366" i="1"/>
  <c r="AA366" i="1"/>
  <c r="Z367" i="1"/>
  <c r="AA367" i="1"/>
  <c r="Z368" i="1"/>
  <c r="AA368" i="1"/>
  <c r="Z369" i="1"/>
  <c r="AA369" i="1"/>
  <c r="Z370" i="1"/>
  <c r="AA370" i="1"/>
  <c r="Z371" i="1"/>
  <c r="AA371" i="1"/>
  <c r="Z372" i="1"/>
  <c r="AA372" i="1"/>
  <c r="Z373" i="1"/>
  <c r="AA373" i="1"/>
  <c r="Z374" i="1"/>
  <c r="AA374" i="1"/>
  <c r="Z375" i="1"/>
  <c r="AA375" i="1"/>
  <c r="Z376" i="1"/>
  <c r="AA376" i="1"/>
  <c r="Z377" i="1"/>
  <c r="AA377" i="1"/>
  <c r="Z378" i="1"/>
  <c r="AA378" i="1"/>
  <c r="Z379" i="1"/>
  <c r="AA379" i="1"/>
  <c r="Z380" i="1"/>
  <c r="AA380" i="1"/>
  <c r="Z381" i="1"/>
  <c r="AA381" i="1"/>
  <c r="Z382" i="1"/>
  <c r="AA382" i="1"/>
  <c r="Z383" i="1"/>
  <c r="AA383" i="1"/>
  <c r="Z384" i="1"/>
  <c r="AA384" i="1"/>
  <c r="Z385" i="1"/>
  <c r="AA385" i="1"/>
  <c r="Z386" i="1"/>
  <c r="AA386" i="1"/>
  <c r="Z387" i="1"/>
  <c r="AA387" i="1"/>
  <c r="Z388" i="1"/>
  <c r="AA388" i="1"/>
  <c r="Z389" i="1"/>
  <c r="AA389" i="1"/>
  <c r="Z390" i="1"/>
  <c r="AA390" i="1"/>
  <c r="Z391" i="1"/>
  <c r="AA391" i="1"/>
  <c r="Z392" i="1"/>
  <c r="AA392" i="1"/>
  <c r="Z393" i="1"/>
  <c r="AA393" i="1"/>
  <c r="Z394" i="1"/>
  <c r="AA394" i="1"/>
  <c r="Z395" i="1"/>
  <c r="AA395" i="1"/>
  <c r="Z396" i="1"/>
  <c r="AA396" i="1"/>
  <c r="Z397" i="1"/>
  <c r="AA397" i="1"/>
  <c r="Z398" i="1"/>
  <c r="AA398" i="1"/>
  <c r="Z399" i="1"/>
  <c r="AA399" i="1"/>
  <c r="Z400" i="1"/>
  <c r="AA400" i="1"/>
  <c r="Z401" i="1"/>
  <c r="AA401" i="1"/>
  <c r="Z402" i="1"/>
  <c r="AA402" i="1"/>
  <c r="Z403" i="1"/>
  <c r="AA403" i="1"/>
  <c r="Z404" i="1"/>
  <c r="AA404" i="1"/>
  <c r="Z405" i="1"/>
  <c r="AA405" i="1"/>
  <c r="Z406" i="1"/>
  <c r="AA406" i="1"/>
  <c r="Z407" i="1"/>
  <c r="AA407" i="1"/>
  <c r="Z408" i="1"/>
  <c r="AA408" i="1"/>
  <c r="Z409" i="1"/>
  <c r="AA409" i="1"/>
  <c r="Z410" i="1"/>
  <c r="AA410" i="1"/>
  <c r="Z411" i="1"/>
  <c r="AA411" i="1"/>
  <c r="Z412" i="1"/>
  <c r="AA412" i="1"/>
  <c r="Z413" i="1"/>
  <c r="AA413" i="1"/>
  <c r="Z414" i="1"/>
  <c r="AA414" i="1"/>
  <c r="Z415" i="1"/>
  <c r="AA415" i="1"/>
  <c r="Z416" i="1"/>
  <c r="AA416" i="1"/>
  <c r="Z417" i="1"/>
  <c r="AA417" i="1"/>
  <c r="Z418" i="1"/>
  <c r="AA418" i="1"/>
  <c r="Z419" i="1"/>
  <c r="AA419" i="1"/>
  <c r="Z420" i="1"/>
  <c r="AA420" i="1"/>
  <c r="Z421" i="1"/>
  <c r="AA421" i="1"/>
  <c r="Z422" i="1"/>
  <c r="AA422" i="1"/>
  <c r="Z423" i="1"/>
  <c r="AA423" i="1"/>
  <c r="Z424" i="1"/>
  <c r="AA424" i="1"/>
  <c r="Z425" i="1"/>
  <c r="AA425" i="1"/>
  <c r="Z426" i="1"/>
  <c r="AA426" i="1"/>
  <c r="Z427" i="1"/>
  <c r="AA427" i="1"/>
  <c r="Z428" i="1"/>
  <c r="AA428" i="1"/>
  <c r="Z429" i="1"/>
  <c r="AA429" i="1"/>
  <c r="Z430" i="1"/>
  <c r="AA430" i="1"/>
  <c r="Z431" i="1"/>
  <c r="AA431" i="1"/>
  <c r="Z432" i="1"/>
  <c r="AA432" i="1"/>
  <c r="Z433" i="1"/>
  <c r="AA433" i="1"/>
  <c r="Z434" i="1"/>
  <c r="AA434" i="1"/>
  <c r="Z435" i="1"/>
  <c r="AA435" i="1"/>
  <c r="Z436" i="1"/>
  <c r="AA436" i="1"/>
  <c r="Z437" i="1"/>
  <c r="AA437" i="1"/>
  <c r="Z438" i="1"/>
  <c r="AA438" i="1"/>
  <c r="Z439" i="1"/>
  <c r="AA439" i="1"/>
  <c r="Z440" i="1"/>
  <c r="AA440" i="1"/>
  <c r="Z441" i="1"/>
  <c r="AA441" i="1"/>
  <c r="Z442" i="1"/>
  <c r="AA442" i="1"/>
  <c r="Z443" i="1"/>
  <c r="AA443" i="1"/>
  <c r="Z444" i="1"/>
  <c r="AA444" i="1"/>
  <c r="Z445" i="1"/>
  <c r="AA445" i="1"/>
  <c r="Z446" i="1"/>
  <c r="AA446" i="1"/>
  <c r="Z447" i="1"/>
  <c r="AA447" i="1"/>
  <c r="Z448" i="1"/>
  <c r="AA448" i="1"/>
  <c r="Z449" i="1"/>
  <c r="AA449" i="1"/>
  <c r="Z450" i="1"/>
  <c r="AA450" i="1"/>
  <c r="Z451" i="1"/>
  <c r="AA451" i="1"/>
  <c r="Z452" i="1"/>
  <c r="AA452" i="1"/>
  <c r="Z453" i="1"/>
  <c r="AA453" i="1"/>
  <c r="Z454" i="1"/>
  <c r="AA454" i="1"/>
  <c r="Z455" i="1"/>
  <c r="AA455" i="1"/>
  <c r="Z456" i="1"/>
  <c r="AA456" i="1"/>
  <c r="Z457" i="1"/>
  <c r="AA457" i="1"/>
  <c r="Z458" i="1"/>
  <c r="AA458" i="1"/>
  <c r="Z459" i="1"/>
  <c r="AA459" i="1"/>
  <c r="Z460" i="1"/>
  <c r="AA460" i="1"/>
  <c r="Z461" i="1"/>
  <c r="AA461" i="1"/>
  <c r="Z462" i="1"/>
  <c r="AA462" i="1"/>
  <c r="Z463" i="1"/>
  <c r="AA463" i="1"/>
  <c r="Z464" i="1"/>
  <c r="AA464" i="1"/>
  <c r="Z465" i="1"/>
  <c r="AA465" i="1"/>
  <c r="Z466" i="1"/>
  <c r="AA466" i="1"/>
  <c r="Z467" i="1"/>
  <c r="AA467" i="1"/>
  <c r="Z468" i="1"/>
  <c r="AA468" i="1"/>
  <c r="Z469" i="1"/>
  <c r="AA469" i="1"/>
  <c r="Z470" i="1"/>
  <c r="AA470" i="1"/>
  <c r="Z471" i="1"/>
  <c r="AA471" i="1"/>
  <c r="Z472" i="1"/>
  <c r="AA472" i="1"/>
  <c r="Z473" i="1"/>
  <c r="AA473" i="1"/>
  <c r="Z474" i="1"/>
  <c r="AA474" i="1"/>
  <c r="Z475" i="1"/>
  <c r="AA475" i="1"/>
  <c r="Z476" i="1"/>
  <c r="AA476" i="1"/>
  <c r="Z477" i="1"/>
  <c r="AA477" i="1"/>
  <c r="Z478" i="1"/>
  <c r="AA478" i="1"/>
  <c r="Z479" i="1"/>
  <c r="AA479" i="1"/>
  <c r="Z480" i="1"/>
  <c r="AA480" i="1"/>
  <c r="Z481" i="1"/>
  <c r="AA481" i="1"/>
  <c r="Z482" i="1"/>
  <c r="AA482" i="1"/>
  <c r="Z483" i="1"/>
  <c r="AA483" i="1"/>
  <c r="Z484" i="1"/>
  <c r="AA484" i="1"/>
  <c r="Z485" i="1"/>
  <c r="AA485" i="1"/>
  <c r="Z486" i="1"/>
  <c r="AA486" i="1"/>
  <c r="Z487" i="1"/>
  <c r="AA487" i="1"/>
  <c r="Z488" i="1"/>
  <c r="AA488" i="1"/>
  <c r="Z489" i="1"/>
  <c r="AA489" i="1"/>
  <c r="Z490" i="1"/>
  <c r="AA490" i="1"/>
  <c r="Z491" i="1"/>
  <c r="AA491" i="1"/>
  <c r="Z492" i="1"/>
  <c r="AA492" i="1"/>
  <c r="Z493" i="1"/>
  <c r="AA493" i="1"/>
  <c r="Z494" i="1"/>
  <c r="AA494" i="1"/>
  <c r="Z495" i="1"/>
  <c r="AA495" i="1"/>
  <c r="Z496" i="1"/>
  <c r="AA496" i="1"/>
  <c r="Z497" i="1"/>
  <c r="AA497" i="1"/>
  <c r="Z498" i="1"/>
  <c r="AA498" i="1"/>
  <c r="Z499" i="1"/>
  <c r="AA499" i="1"/>
  <c r="Z500" i="1"/>
  <c r="AA500" i="1"/>
  <c r="Z501" i="1"/>
  <c r="AA501" i="1"/>
  <c r="Z502" i="1"/>
  <c r="AA502" i="1"/>
  <c r="Z503" i="1"/>
  <c r="AA503" i="1"/>
  <c r="Z504" i="1"/>
  <c r="AA504" i="1"/>
  <c r="Z505" i="1"/>
  <c r="AA505" i="1"/>
  <c r="Z506" i="1"/>
  <c r="AA506" i="1"/>
  <c r="Z507" i="1"/>
  <c r="AA507" i="1"/>
  <c r="Z508" i="1"/>
  <c r="AA508" i="1"/>
  <c r="Z509" i="1"/>
  <c r="AA509" i="1"/>
  <c r="Z510" i="1"/>
  <c r="AA510" i="1"/>
  <c r="Z511" i="1"/>
  <c r="AA511" i="1"/>
  <c r="Z512" i="1"/>
  <c r="AA512" i="1"/>
  <c r="Z513" i="1"/>
  <c r="AA513" i="1"/>
  <c r="Z514" i="1"/>
  <c r="AA514" i="1"/>
  <c r="Z515" i="1"/>
  <c r="AA515" i="1"/>
  <c r="Z516" i="1"/>
  <c r="AA516" i="1"/>
  <c r="Z517" i="1"/>
  <c r="AA517" i="1"/>
  <c r="Z518" i="1"/>
  <c r="AA518" i="1"/>
  <c r="Z519" i="1"/>
  <c r="AA519" i="1"/>
  <c r="Z520" i="1"/>
  <c r="AA520" i="1"/>
  <c r="Z521" i="1"/>
  <c r="AA521" i="1"/>
  <c r="Z522" i="1"/>
  <c r="AA522" i="1"/>
  <c r="Z523" i="1"/>
  <c r="AA523" i="1"/>
  <c r="Z524" i="1"/>
  <c r="AA524" i="1"/>
  <c r="Z525" i="1"/>
  <c r="AA525" i="1"/>
  <c r="Z526" i="1"/>
  <c r="AA526" i="1"/>
  <c r="Z527" i="1"/>
  <c r="AA527" i="1"/>
  <c r="Z528" i="1"/>
  <c r="AA528" i="1"/>
  <c r="Z529" i="1"/>
  <c r="AA529" i="1"/>
  <c r="Z530" i="1"/>
  <c r="AA530" i="1"/>
  <c r="Z531" i="1"/>
  <c r="AA531" i="1"/>
  <c r="Z532" i="1"/>
  <c r="AA532" i="1"/>
  <c r="Z533" i="1"/>
  <c r="AA533" i="1"/>
  <c r="Z534" i="1"/>
  <c r="AA534" i="1"/>
  <c r="Z535" i="1"/>
  <c r="AA535" i="1"/>
  <c r="Z536" i="1"/>
  <c r="AA536" i="1"/>
  <c r="Z537" i="1"/>
  <c r="AA537" i="1"/>
  <c r="Z538" i="1"/>
  <c r="AA538" i="1"/>
  <c r="Z539" i="1"/>
  <c r="AA539" i="1"/>
  <c r="Z540" i="1"/>
  <c r="AA540" i="1"/>
  <c r="Z541" i="1"/>
  <c r="AA541" i="1"/>
  <c r="Z542" i="1"/>
  <c r="AA542" i="1"/>
  <c r="Z543" i="1"/>
  <c r="AA543" i="1"/>
  <c r="Z544" i="1"/>
  <c r="AA544" i="1"/>
  <c r="Z545" i="1"/>
  <c r="AA545" i="1"/>
  <c r="Z546" i="1"/>
  <c r="AA546" i="1"/>
  <c r="Z547" i="1"/>
  <c r="AA547" i="1"/>
  <c r="Z548" i="1"/>
  <c r="AA548" i="1"/>
  <c r="Z549" i="1"/>
  <c r="AA549" i="1"/>
  <c r="Z550" i="1"/>
  <c r="AA550" i="1"/>
  <c r="Z551" i="1"/>
  <c r="AA551" i="1"/>
  <c r="Z552" i="1"/>
  <c r="AA552" i="1"/>
  <c r="Z553" i="1"/>
  <c r="AA553" i="1"/>
  <c r="Z554" i="1"/>
  <c r="AA554" i="1"/>
  <c r="Z555" i="1"/>
  <c r="AA555" i="1"/>
  <c r="Z556" i="1"/>
  <c r="AA556" i="1"/>
  <c r="Z557" i="1"/>
  <c r="AA557" i="1"/>
  <c r="Z558" i="1"/>
  <c r="AA558" i="1"/>
  <c r="Z559" i="1"/>
  <c r="AA559" i="1"/>
  <c r="Z560" i="1"/>
  <c r="AA560" i="1"/>
  <c r="Z561" i="1"/>
  <c r="AA561" i="1"/>
  <c r="Z562" i="1"/>
  <c r="AA562" i="1"/>
  <c r="Z563" i="1"/>
  <c r="AA563" i="1"/>
  <c r="Z564" i="1"/>
  <c r="AA564" i="1"/>
  <c r="Z565" i="1"/>
  <c r="AA565" i="1"/>
  <c r="Z566" i="1"/>
  <c r="AA566" i="1"/>
  <c r="Z567" i="1"/>
  <c r="AA567" i="1"/>
  <c r="Z568" i="1"/>
  <c r="AA568" i="1"/>
  <c r="Z569" i="1"/>
  <c r="AA569" i="1"/>
  <c r="Z570" i="1"/>
  <c r="AA570" i="1"/>
  <c r="Z571" i="1"/>
  <c r="AA571" i="1"/>
  <c r="Z572" i="1"/>
  <c r="AA572" i="1"/>
  <c r="Z573" i="1"/>
  <c r="AA573" i="1"/>
  <c r="Z574" i="1"/>
  <c r="AA574" i="1"/>
  <c r="Z575" i="1"/>
  <c r="AA575" i="1"/>
  <c r="Z576" i="1"/>
  <c r="AA576" i="1"/>
  <c r="Z577" i="1"/>
  <c r="AA577" i="1"/>
  <c r="Z578" i="1"/>
  <c r="AA578" i="1"/>
  <c r="Z579" i="1"/>
  <c r="AA579" i="1"/>
  <c r="Z580" i="1"/>
  <c r="AA580" i="1"/>
  <c r="Z581" i="1"/>
  <c r="AA581" i="1"/>
  <c r="Z582" i="1"/>
  <c r="AA582" i="1"/>
  <c r="Z583" i="1"/>
  <c r="AA583" i="1"/>
  <c r="Z584" i="1"/>
  <c r="AA584" i="1"/>
  <c r="Z585" i="1"/>
  <c r="AA585" i="1"/>
  <c r="Z586" i="1"/>
  <c r="AA586" i="1"/>
  <c r="Z587" i="1"/>
  <c r="AA587" i="1"/>
  <c r="Z588" i="1"/>
  <c r="AA588" i="1"/>
  <c r="Z589" i="1"/>
  <c r="AA589" i="1"/>
  <c r="Z590" i="1"/>
  <c r="AA590" i="1"/>
  <c r="Z591" i="1"/>
  <c r="AA591" i="1"/>
  <c r="Z592" i="1"/>
  <c r="AA592" i="1"/>
  <c r="Z593" i="1"/>
  <c r="AA593" i="1"/>
  <c r="Z594" i="1"/>
  <c r="AA594" i="1"/>
  <c r="Z595" i="1"/>
  <c r="AA595" i="1"/>
  <c r="Z596" i="1"/>
  <c r="AA596" i="1"/>
  <c r="Z597" i="1"/>
  <c r="AA597" i="1"/>
  <c r="Z598" i="1"/>
  <c r="AA598" i="1"/>
  <c r="Z599" i="1"/>
  <c r="AA599" i="1"/>
  <c r="Z600" i="1"/>
  <c r="AA600" i="1"/>
  <c r="Z601" i="1"/>
  <c r="AA601" i="1"/>
  <c r="Z602" i="1"/>
  <c r="AA602" i="1"/>
  <c r="Z603" i="1"/>
  <c r="AA603" i="1"/>
  <c r="Z604" i="1"/>
  <c r="AA604" i="1"/>
  <c r="Z605" i="1"/>
  <c r="AA605" i="1"/>
  <c r="Z606" i="1"/>
  <c r="AA606" i="1"/>
  <c r="Z607" i="1"/>
  <c r="AA607" i="1"/>
  <c r="Z608" i="1"/>
  <c r="AA608" i="1"/>
  <c r="Z609" i="1"/>
  <c r="AA609" i="1"/>
  <c r="Z610" i="1"/>
  <c r="AA610" i="1"/>
  <c r="Z611" i="1"/>
  <c r="AA611" i="1"/>
  <c r="Z612" i="1"/>
  <c r="AA612" i="1"/>
  <c r="Z613" i="1"/>
  <c r="AA613" i="1"/>
  <c r="Z614" i="1"/>
  <c r="AA614" i="1"/>
  <c r="Z615" i="1"/>
  <c r="AA615" i="1"/>
  <c r="Z616" i="1"/>
  <c r="AA616" i="1"/>
  <c r="Z617" i="1"/>
  <c r="AA617" i="1"/>
  <c r="Z618" i="1"/>
  <c r="AA618" i="1"/>
  <c r="Z619" i="1"/>
  <c r="AA619" i="1"/>
  <c r="Z620" i="1"/>
  <c r="AA620" i="1"/>
  <c r="Z621" i="1"/>
  <c r="AA621" i="1"/>
  <c r="Z622" i="1"/>
  <c r="AA622" i="1"/>
  <c r="Z623" i="1"/>
  <c r="AA623" i="1"/>
  <c r="Z624" i="1"/>
  <c r="AA624" i="1"/>
  <c r="Z625" i="1"/>
  <c r="AA625" i="1"/>
  <c r="Z626" i="1"/>
  <c r="AA626" i="1"/>
  <c r="Z627" i="1"/>
  <c r="AA627" i="1"/>
  <c r="Z628" i="1"/>
  <c r="AA628" i="1"/>
  <c r="Z629" i="1"/>
  <c r="AA629" i="1"/>
  <c r="Z630" i="1"/>
  <c r="AA630" i="1"/>
  <c r="Z631" i="1"/>
  <c r="AA631" i="1"/>
  <c r="Z632" i="1"/>
  <c r="AA632" i="1"/>
  <c r="Z633" i="1"/>
  <c r="AA633" i="1"/>
  <c r="Z634" i="1"/>
  <c r="AA634" i="1"/>
  <c r="Z635" i="1"/>
  <c r="AA635" i="1"/>
  <c r="Z636" i="1"/>
  <c r="AA636" i="1"/>
  <c r="Z637" i="1"/>
  <c r="AA637" i="1"/>
  <c r="Z638" i="1"/>
  <c r="AA638" i="1"/>
  <c r="Z639" i="1"/>
  <c r="AA639" i="1"/>
  <c r="Z640" i="1"/>
  <c r="AA640" i="1"/>
  <c r="Z641" i="1"/>
  <c r="AA641" i="1"/>
  <c r="Z642" i="1"/>
  <c r="AA642" i="1"/>
  <c r="Z643" i="1"/>
  <c r="AA643" i="1"/>
  <c r="Z644" i="1"/>
  <c r="AA644" i="1"/>
  <c r="Z645" i="1"/>
  <c r="AA645" i="1"/>
  <c r="Z646" i="1"/>
  <c r="AA646" i="1"/>
  <c r="Z647" i="1"/>
  <c r="AA647" i="1"/>
  <c r="Z648" i="1"/>
  <c r="AA648" i="1"/>
  <c r="Z649" i="1"/>
  <c r="AA649" i="1"/>
  <c r="Z650" i="1"/>
  <c r="AA650" i="1"/>
  <c r="Z651" i="1"/>
  <c r="AA651" i="1"/>
  <c r="Z652" i="1"/>
  <c r="AA652" i="1"/>
  <c r="Z653" i="1"/>
  <c r="AA653" i="1"/>
  <c r="Z654" i="1"/>
  <c r="AA654" i="1"/>
  <c r="Z655" i="1"/>
  <c r="AA655" i="1"/>
  <c r="Z656" i="1"/>
  <c r="AA656" i="1"/>
  <c r="Z657" i="1"/>
  <c r="AA657" i="1"/>
  <c r="Z658" i="1"/>
  <c r="AA658" i="1"/>
  <c r="Z659" i="1"/>
  <c r="AA659" i="1"/>
  <c r="Z660" i="1"/>
  <c r="AA660" i="1"/>
  <c r="Z661" i="1"/>
  <c r="AA661" i="1"/>
  <c r="Z662" i="1"/>
  <c r="AA662" i="1"/>
  <c r="Z663" i="1"/>
  <c r="AA663" i="1"/>
  <c r="Z664" i="1"/>
  <c r="AA664" i="1"/>
  <c r="Z665" i="1"/>
  <c r="AA665" i="1"/>
  <c r="Z666" i="1"/>
  <c r="AA666" i="1"/>
  <c r="Z667" i="1"/>
  <c r="AA667" i="1"/>
  <c r="Z668" i="1"/>
  <c r="AA668" i="1"/>
  <c r="Z669" i="1"/>
  <c r="AA669" i="1"/>
  <c r="Z670" i="1"/>
  <c r="AA670" i="1"/>
  <c r="Z671" i="1"/>
  <c r="AA671" i="1"/>
  <c r="Z672" i="1"/>
  <c r="AA672" i="1"/>
  <c r="Z673" i="1"/>
  <c r="AA673" i="1"/>
  <c r="Z674" i="1"/>
  <c r="AA674" i="1"/>
  <c r="Z675" i="1"/>
  <c r="AA675" i="1"/>
  <c r="Z676" i="1"/>
  <c r="AA676" i="1"/>
  <c r="Z677" i="1"/>
  <c r="AA677" i="1"/>
  <c r="Z678" i="1"/>
  <c r="AA678" i="1"/>
  <c r="Z679" i="1"/>
  <c r="AA679" i="1"/>
  <c r="Z680" i="1"/>
  <c r="AA680" i="1"/>
  <c r="Z681" i="1"/>
  <c r="AA681" i="1"/>
  <c r="Z682" i="1"/>
  <c r="AA682" i="1"/>
  <c r="Z683" i="1"/>
  <c r="AA683" i="1"/>
  <c r="Z684" i="1"/>
  <c r="AA684" i="1"/>
  <c r="Z685" i="1"/>
  <c r="AA685" i="1"/>
  <c r="Z686" i="1"/>
  <c r="AA686" i="1"/>
  <c r="Z687" i="1"/>
  <c r="AA687" i="1"/>
  <c r="Z688" i="1"/>
  <c r="AA688" i="1"/>
  <c r="Z689" i="1"/>
  <c r="AA689" i="1"/>
  <c r="Z690" i="1"/>
  <c r="AA690" i="1"/>
  <c r="Z691" i="1"/>
  <c r="AA691" i="1"/>
  <c r="Z692" i="1"/>
  <c r="AA692" i="1"/>
  <c r="Z693" i="1"/>
  <c r="AA693" i="1"/>
  <c r="Z694" i="1"/>
  <c r="AA694" i="1"/>
  <c r="Z695" i="1"/>
  <c r="AA695" i="1"/>
  <c r="Z696" i="1"/>
  <c r="AA696" i="1"/>
  <c r="Z697" i="1"/>
  <c r="AA697" i="1"/>
  <c r="Z698" i="1"/>
  <c r="AA698" i="1"/>
  <c r="Z699" i="1"/>
  <c r="AA699" i="1"/>
  <c r="Z700" i="1"/>
  <c r="AA700" i="1"/>
  <c r="Z701" i="1"/>
  <c r="AA701" i="1"/>
  <c r="Z702" i="1"/>
  <c r="AA702" i="1"/>
  <c r="Z703" i="1"/>
  <c r="AA703" i="1"/>
  <c r="Z704" i="1"/>
  <c r="AA704" i="1"/>
  <c r="Z705" i="1"/>
  <c r="AA705" i="1"/>
  <c r="Z706" i="1"/>
  <c r="AA706" i="1"/>
  <c r="Z707" i="1"/>
  <c r="AA707" i="1"/>
  <c r="Z708" i="1"/>
  <c r="AA708" i="1"/>
  <c r="Z709" i="1"/>
  <c r="AA709" i="1"/>
  <c r="Z710" i="1"/>
  <c r="AA710" i="1"/>
  <c r="Z711" i="1"/>
  <c r="AA711" i="1"/>
  <c r="Z712" i="1"/>
  <c r="AA712" i="1"/>
  <c r="Z713" i="1"/>
  <c r="AA713" i="1"/>
  <c r="Z714" i="1"/>
  <c r="AA714" i="1"/>
  <c r="Z715" i="1"/>
  <c r="AA715" i="1"/>
  <c r="Z716" i="1"/>
  <c r="AA716" i="1"/>
  <c r="Z717" i="1"/>
  <c r="AA717" i="1"/>
  <c r="Z718" i="1"/>
  <c r="AA718" i="1"/>
  <c r="Z719" i="1"/>
  <c r="AA719" i="1"/>
  <c r="Z720" i="1"/>
  <c r="AA720" i="1"/>
  <c r="Z721" i="1"/>
  <c r="AA721" i="1"/>
  <c r="Z722" i="1"/>
  <c r="AA722" i="1"/>
  <c r="Z723" i="1"/>
  <c r="AA723" i="1"/>
  <c r="Z724" i="1"/>
  <c r="AA724" i="1"/>
  <c r="Z725" i="1"/>
  <c r="AA725" i="1"/>
  <c r="Z726" i="1"/>
  <c r="AA726" i="1"/>
  <c r="Z727" i="1"/>
  <c r="AA727" i="1"/>
  <c r="Z728" i="1"/>
  <c r="AA728" i="1"/>
  <c r="Z729" i="1"/>
  <c r="AA729" i="1"/>
  <c r="Z730" i="1"/>
  <c r="AA730" i="1"/>
  <c r="Z731" i="1"/>
  <c r="AA731" i="1"/>
  <c r="Z732" i="1"/>
  <c r="AA732" i="1"/>
  <c r="Z733" i="1"/>
  <c r="AA733" i="1"/>
  <c r="Z734" i="1"/>
  <c r="AA734" i="1"/>
  <c r="Z735" i="1"/>
  <c r="AA735" i="1"/>
  <c r="Z736" i="1"/>
  <c r="AA736" i="1"/>
  <c r="Z737" i="1"/>
  <c r="AA737" i="1"/>
  <c r="Z738" i="1"/>
  <c r="AA738" i="1"/>
  <c r="Z739" i="1"/>
  <c r="AA739" i="1"/>
  <c r="Z740" i="1"/>
  <c r="AA740" i="1"/>
  <c r="Z741" i="1"/>
  <c r="AA741" i="1"/>
  <c r="Z742" i="1"/>
  <c r="AA742" i="1"/>
  <c r="Z743" i="1"/>
  <c r="AA743" i="1"/>
  <c r="Z744" i="1"/>
  <c r="AA744" i="1"/>
  <c r="Z745" i="1"/>
  <c r="AA745" i="1"/>
  <c r="Z746" i="1"/>
  <c r="AA746" i="1"/>
  <c r="Z747" i="1"/>
  <c r="AA747" i="1"/>
  <c r="Z748" i="1"/>
  <c r="AA748" i="1"/>
  <c r="Z749" i="1"/>
  <c r="AA749" i="1"/>
  <c r="Z750" i="1"/>
  <c r="AA750" i="1"/>
  <c r="Z751" i="1"/>
  <c r="AA751" i="1"/>
  <c r="Z752" i="1"/>
  <c r="AA752" i="1"/>
  <c r="Z753" i="1"/>
  <c r="AA753" i="1"/>
  <c r="Z754" i="1"/>
  <c r="AA754" i="1"/>
  <c r="Z755" i="1"/>
  <c r="AA755" i="1"/>
  <c r="Z756" i="1"/>
  <c r="AA756" i="1"/>
  <c r="Z757" i="1"/>
  <c r="AA757" i="1"/>
  <c r="Z758" i="1"/>
  <c r="AA758" i="1"/>
  <c r="Z759" i="1"/>
  <c r="AA759" i="1"/>
  <c r="Z760" i="1"/>
  <c r="AA760" i="1"/>
  <c r="Z761" i="1"/>
  <c r="AA761" i="1"/>
  <c r="Z762" i="1"/>
  <c r="AA762" i="1"/>
  <c r="Z763" i="1"/>
  <c r="AA763" i="1"/>
  <c r="Z764" i="1"/>
  <c r="AA764" i="1"/>
  <c r="Z765" i="1"/>
  <c r="AA765" i="1"/>
  <c r="Z766" i="1"/>
  <c r="AA766" i="1"/>
  <c r="Z767" i="1"/>
  <c r="AA767" i="1"/>
  <c r="Z768" i="1"/>
  <c r="AA768" i="1"/>
  <c r="Z769" i="1"/>
  <c r="AA769" i="1"/>
  <c r="Z770" i="1"/>
  <c r="AA770" i="1"/>
  <c r="Z771" i="1"/>
  <c r="AA771" i="1"/>
  <c r="Z772" i="1"/>
  <c r="AA772" i="1"/>
  <c r="Z773" i="1"/>
  <c r="AA773" i="1"/>
  <c r="Z774" i="1"/>
  <c r="AA774" i="1"/>
  <c r="Z775" i="1"/>
  <c r="AA775" i="1"/>
  <c r="Z776" i="1"/>
  <c r="AA776" i="1"/>
  <c r="Z777" i="1"/>
  <c r="AA777" i="1"/>
  <c r="Z778" i="1"/>
  <c r="AA778" i="1"/>
  <c r="Z779" i="1"/>
  <c r="AA779" i="1"/>
  <c r="Z780" i="1"/>
  <c r="AA780" i="1"/>
  <c r="Z781" i="1"/>
  <c r="AA781" i="1"/>
  <c r="Z782" i="1"/>
  <c r="AA782" i="1"/>
  <c r="Z783" i="1"/>
  <c r="AA783" i="1"/>
  <c r="Z784" i="1"/>
  <c r="AA784" i="1"/>
  <c r="Z785" i="1"/>
  <c r="AA785" i="1"/>
  <c r="Z786" i="1"/>
  <c r="AA786" i="1"/>
  <c r="Z787" i="1"/>
  <c r="AA787" i="1"/>
  <c r="Z788" i="1"/>
  <c r="AA788" i="1"/>
  <c r="Z789" i="1"/>
  <c r="AA789" i="1"/>
  <c r="Z790" i="1"/>
  <c r="AA790" i="1"/>
  <c r="Z791" i="1"/>
  <c r="AA791" i="1"/>
  <c r="Z792" i="1"/>
  <c r="AA792" i="1"/>
  <c r="Z793" i="1"/>
  <c r="AA793" i="1"/>
  <c r="Z794" i="1"/>
  <c r="AA794" i="1"/>
  <c r="Z795" i="1"/>
  <c r="AA795" i="1"/>
  <c r="Z796" i="1"/>
  <c r="AA796" i="1"/>
  <c r="Z797" i="1"/>
  <c r="AA797" i="1"/>
  <c r="Z798" i="1"/>
  <c r="AA798" i="1"/>
  <c r="Z799" i="1"/>
  <c r="AA799" i="1"/>
  <c r="Z800" i="1"/>
  <c r="AA800" i="1"/>
  <c r="Z801" i="1"/>
  <c r="AA801" i="1"/>
  <c r="Z802" i="1"/>
  <c r="AA802" i="1"/>
  <c r="Z803" i="1"/>
  <c r="AA803" i="1"/>
  <c r="Z804" i="1"/>
  <c r="AA804" i="1"/>
  <c r="Z805" i="1"/>
  <c r="AA805" i="1"/>
  <c r="Z806" i="1"/>
  <c r="AA806" i="1"/>
  <c r="Z807" i="1"/>
  <c r="AA807" i="1"/>
  <c r="Z808" i="1"/>
  <c r="AA808" i="1"/>
  <c r="Z809" i="1"/>
  <c r="AA809" i="1"/>
  <c r="Z810" i="1"/>
  <c r="AA810" i="1"/>
  <c r="Z811" i="1"/>
  <c r="AA811" i="1"/>
  <c r="Z812" i="1"/>
  <c r="AA812" i="1"/>
  <c r="Z813" i="1"/>
  <c r="AA813" i="1"/>
  <c r="Z814" i="1"/>
  <c r="AA814" i="1"/>
  <c r="Z815" i="1"/>
  <c r="AA815" i="1"/>
  <c r="Z816" i="1"/>
  <c r="AA816" i="1"/>
  <c r="Z817" i="1"/>
  <c r="AA817" i="1"/>
  <c r="Z818" i="1"/>
  <c r="AA818" i="1"/>
  <c r="Z819" i="1"/>
  <c r="AA819" i="1"/>
  <c r="Z820" i="1"/>
  <c r="AA820" i="1"/>
  <c r="Z821" i="1"/>
  <c r="AA821" i="1"/>
  <c r="Z822" i="1"/>
  <c r="AA822" i="1"/>
  <c r="Z823" i="1"/>
  <c r="AA823" i="1"/>
  <c r="Z824" i="1"/>
  <c r="AA824" i="1"/>
  <c r="Z825" i="1"/>
  <c r="AA825" i="1"/>
  <c r="Z826" i="1"/>
  <c r="AA826" i="1"/>
  <c r="Z827" i="1"/>
  <c r="AA827" i="1"/>
  <c r="Z828" i="1"/>
  <c r="AA828" i="1"/>
  <c r="Z829" i="1"/>
  <c r="AA829" i="1"/>
  <c r="Z830" i="1"/>
  <c r="AA830" i="1"/>
  <c r="Z831" i="1"/>
  <c r="AA831" i="1"/>
  <c r="Z832" i="1"/>
  <c r="AA832" i="1"/>
  <c r="Z833" i="1"/>
  <c r="AA833" i="1"/>
  <c r="Z834" i="1"/>
  <c r="AA834" i="1"/>
  <c r="Z835" i="1"/>
  <c r="AA835" i="1"/>
  <c r="Z836" i="1"/>
  <c r="AA836" i="1"/>
  <c r="Z837" i="1"/>
  <c r="AA837" i="1"/>
  <c r="Z838" i="1"/>
  <c r="AA838" i="1"/>
  <c r="Z839" i="1"/>
  <c r="AA839" i="1"/>
  <c r="Z840" i="1"/>
  <c r="AA840" i="1"/>
  <c r="Z841" i="1"/>
  <c r="AA841" i="1"/>
  <c r="Z842" i="1"/>
  <c r="AA842" i="1"/>
  <c r="Z843" i="1"/>
  <c r="AA843" i="1"/>
  <c r="Z844" i="1"/>
  <c r="AA844" i="1"/>
  <c r="Z845" i="1"/>
  <c r="AA845" i="1"/>
  <c r="Z846" i="1"/>
  <c r="AA846" i="1"/>
  <c r="Z847" i="1"/>
  <c r="AA847" i="1"/>
  <c r="Z848" i="1"/>
  <c r="AA848" i="1"/>
  <c r="Z849" i="1"/>
  <c r="AA849" i="1"/>
  <c r="Z850" i="1"/>
  <c r="AA850" i="1"/>
  <c r="Z851" i="1"/>
  <c r="AA851" i="1"/>
  <c r="Z852" i="1"/>
  <c r="AA852" i="1"/>
  <c r="Z853" i="1"/>
  <c r="AA853" i="1"/>
  <c r="Z854" i="1"/>
  <c r="AA854" i="1"/>
  <c r="Z855" i="1"/>
  <c r="AA855" i="1"/>
  <c r="Z856" i="1"/>
  <c r="AA856" i="1"/>
  <c r="Z857" i="1"/>
  <c r="AA857" i="1"/>
  <c r="Z858" i="1"/>
  <c r="AA858" i="1"/>
  <c r="Z859" i="1"/>
  <c r="AA859" i="1"/>
  <c r="Z860" i="1"/>
  <c r="AA860" i="1"/>
  <c r="Z861" i="1"/>
  <c r="AA861" i="1"/>
  <c r="Z862" i="1"/>
  <c r="AA862" i="1"/>
  <c r="Z863" i="1"/>
  <c r="AA863" i="1"/>
  <c r="Z864" i="1"/>
  <c r="AA864" i="1"/>
  <c r="Z865" i="1"/>
  <c r="AA865" i="1"/>
  <c r="Z866" i="1"/>
  <c r="AA866" i="1"/>
  <c r="Z867" i="1"/>
  <c r="AA867" i="1"/>
  <c r="Z868" i="1"/>
  <c r="AA868" i="1"/>
  <c r="Z869" i="1"/>
  <c r="AA869" i="1"/>
  <c r="Z870" i="1"/>
  <c r="AA870" i="1"/>
  <c r="Z871" i="1"/>
  <c r="AA871" i="1"/>
  <c r="Z872" i="1"/>
  <c r="AA872" i="1"/>
  <c r="Z873" i="1"/>
  <c r="AA873" i="1"/>
  <c r="Z874" i="1"/>
  <c r="AA874" i="1"/>
  <c r="Z875" i="1"/>
  <c r="AA875" i="1"/>
  <c r="Z876" i="1"/>
  <c r="AA876" i="1"/>
  <c r="Z877" i="1"/>
  <c r="AA877" i="1"/>
  <c r="Z878" i="1"/>
  <c r="AA878" i="1"/>
  <c r="Z879" i="1"/>
  <c r="AA879" i="1"/>
  <c r="Z880" i="1"/>
  <c r="AA880" i="1"/>
  <c r="Z881" i="1"/>
  <c r="AA881" i="1"/>
  <c r="Z882" i="1"/>
  <c r="AA882" i="1"/>
  <c r="Z883" i="1"/>
  <c r="AA883" i="1"/>
  <c r="Z884" i="1"/>
  <c r="AA884" i="1"/>
  <c r="Z885" i="1"/>
  <c r="AA885" i="1"/>
  <c r="Z886" i="1"/>
  <c r="AA886" i="1"/>
  <c r="Z887" i="1"/>
  <c r="AA887" i="1"/>
  <c r="Z888" i="1"/>
  <c r="AA888" i="1"/>
  <c r="Z889" i="1"/>
  <c r="AA889" i="1"/>
  <c r="Z890" i="1"/>
  <c r="AA890" i="1"/>
  <c r="Z891" i="1"/>
  <c r="AA891" i="1"/>
  <c r="Z892" i="1"/>
  <c r="AA892" i="1"/>
  <c r="Z893" i="1"/>
  <c r="AA893" i="1"/>
  <c r="Z894" i="1"/>
  <c r="AA894" i="1"/>
  <c r="Z895" i="1"/>
  <c r="AA895" i="1"/>
  <c r="Z896" i="1"/>
  <c r="AA896" i="1"/>
  <c r="Z897" i="1"/>
  <c r="AA897" i="1"/>
  <c r="Z898" i="1"/>
  <c r="AA898" i="1"/>
  <c r="Z899" i="1"/>
  <c r="AA899" i="1"/>
  <c r="Z900" i="1"/>
  <c r="AA900" i="1"/>
  <c r="Z901" i="1"/>
  <c r="AA901" i="1"/>
  <c r="Z902" i="1"/>
  <c r="AA902" i="1"/>
  <c r="Z903" i="1"/>
  <c r="AA903" i="1"/>
  <c r="Z904" i="1"/>
  <c r="AA904" i="1"/>
  <c r="Z905" i="1"/>
  <c r="AA905" i="1"/>
  <c r="Z906" i="1"/>
  <c r="AA906" i="1"/>
  <c r="Z907" i="1"/>
  <c r="AA907" i="1"/>
  <c r="Z908" i="1"/>
  <c r="AA908" i="1"/>
  <c r="Z909" i="1"/>
  <c r="AA909" i="1"/>
  <c r="Z910" i="1"/>
  <c r="AA910" i="1"/>
  <c r="Z911" i="1"/>
  <c r="AA911" i="1"/>
  <c r="Z912" i="1"/>
  <c r="AA912" i="1"/>
  <c r="Z913" i="1"/>
  <c r="AA913" i="1"/>
  <c r="Z914" i="1"/>
  <c r="AA914" i="1"/>
  <c r="Z915" i="1"/>
  <c r="AA915" i="1"/>
  <c r="Z916" i="1"/>
  <c r="AA916" i="1"/>
  <c r="Z917" i="1"/>
  <c r="AA917" i="1"/>
  <c r="Z918" i="1"/>
  <c r="AA918" i="1"/>
  <c r="Z919" i="1"/>
  <c r="AA919" i="1"/>
  <c r="Z920" i="1"/>
  <c r="AA920" i="1"/>
  <c r="Z921" i="1"/>
  <c r="AA921" i="1"/>
  <c r="Z922" i="1"/>
  <c r="AA922" i="1"/>
  <c r="Z923" i="1"/>
  <c r="AA923" i="1"/>
  <c r="Z924" i="1"/>
  <c r="AA924" i="1"/>
  <c r="Z925" i="1"/>
  <c r="AA925" i="1"/>
  <c r="Z926" i="1"/>
  <c r="AA926" i="1"/>
  <c r="Z927" i="1"/>
  <c r="AA927" i="1"/>
  <c r="Z928" i="1"/>
  <c r="AA928" i="1"/>
  <c r="Z929" i="1"/>
  <c r="AA929" i="1"/>
  <c r="Z930" i="1"/>
  <c r="AA930" i="1"/>
  <c r="Z931" i="1"/>
  <c r="AA931" i="1"/>
  <c r="Z932" i="1"/>
  <c r="AA932" i="1"/>
  <c r="Z933" i="1"/>
  <c r="AA933" i="1"/>
  <c r="Z934" i="1"/>
  <c r="AA934" i="1"/>
  <c r="Z935" i="1"/>
  <c r="AA935" i="1"/>
  <c r="Z936" i="1"/>
  <c r="AA936" i="1"/>
  <c r="Z937" i="1"/>
  <c r="AA937" i="1"/>
  <c r="Z938" i="1"/>
  <c r="AA938" i="1"/>
  <c r="Z939" i="1"/>
  <c r="AA939" i="1"/>
  <c r="Z940" i="1"/>
  <c r="AA940" i="1"/>
  <c r="Z941" i="1"/>
  <c r="AA941" i="1"/>
  <c r="Z942" i="1"/>
  <c r="AA942" i="1"/>
  <c r="Z943" i="1"/>
  <c r="AA943" i="1"/>
  <c r="Z944" i="1"/>
  <c r="AA944" i="1"/>
  <c r="Z945" i="1"/>
  <c r="AA945" i="1"/>
  <c r="Z946" i="1"/>
  <c r="AA946" i="1"/>
  <c r="Z947" i="1"/>
  <c r="AA947" i="1"/>
  <c r="Z948" i="1"/>
  <c r="AA948" i="1"/>
  <c r="Z949" i="1"/>
  <c r="AA949" i="1"/>
  <c r="Z950" i="1"/>
  <c r="AA950" i="1"/>
  <c r="Z951" i="1"/>
  <c r="AA951" i="1"/>
  <c r="Z952" i="1"/>
  <c r="AA952" i="1"/>
  <c r="Z953" i="1"/>
  <c r="AA953" i="1"/>
  <c r="Z954" i="1"/>
  <c r="AA954" i="1"/>
  <c r="Z955" i="1"/>
  <c r="AA955" i="1"/>
  <c r="Z956" i="1"/>
  <c r="AA956" i="1"/>
  <c r="Z957" i="1"/>
  <c r="AA957" i="1"/>
  <c r="Z958" i="1"/>
  <c r="AA958" i="1"/>
  <c r="Z959" i="1"/>
  <c r="AA959" i="1"/>
  <c r="Z960" i="1"/>
  <c r="AA960" i="1"/>
  <c r="Z961" i="1"/>
  <c r="AA961" i="1"/>
  <c r="Z962" i="1"/>
  <c r="AA962" i="1"/>
  <c r="Z963" i="1"/>
  <c r="AA963" i="1"/>
  <c r="Z964" i="1"/>
  <c r="AA964" i="1"/>
  <c r="Z965" i="1"/>
  <c r="AA965" i="1"/>
  <c r="Z966" i="1"/>
  <c r="AA966" i="1"/>
  <c r="Z967" i="1"/>
  <c r="AA967" i="1"/>
  <c r="Z968" i="1"/>
  <c r="AA968" i="1"/>
  <c r="Z969" i="1"/>
  <c r="AA969" i="1"/>
  <c r="Z970" i="1"/>
  <c r="AA970" i="1"/>
  <c r="Z971" i="1"/>
  <c r="AA971" i="1"/>
  <c r="Z972" i="1"/>
  <c r="AA972" i="1"/>
  <c r="Z973" i="1"/>
  <c r="AA973" i="1"/>
  <c r="Z974" i="1"/>
  <c r="AA974" i="1"/>
  <c r="Z975" i="1"/>
  <c r="AA975" i="1"/>
  <c r="Z976" i="1"/>
  <c r="AA976" i="1"/>
  <c r="Z977" i="1"/>
  <c r="AA977" i="1"/>
  <c r="Z978" i="1"/>
  <c r="AA978" i="1"/>
  <c r="Z979" i="1"/>
  <c r="AA979" i="1"/>
  <c r="Z980" i="1"/>
  <c r="AA980" i="1"/>
  <c r="Z981" i="1"/>
  <c r="AA981" i="1"/>
  <c r="Z982" i="1"/>
  <c r="AA982" i="1"/>
  <c r="Z983" i="1"/>
  <c r="AA983" i="1"/>
  <c r="Z984" i="1"/>
  <c r="AA984" i="1"/>
  <c r="Z985" i="1"/>
  <c r="AA985" i="1"/>
  <c r="Z986" i="1"/>
  <c r="AA986" i="1"/>
  <c r="Z987" i="1"/>
  <c r="AA987" i="1"/>
  <c r="Z988" i="1"/>
  <c r="AA988" i="1"/>
  <c r="Z989" i="1"/>
  <c r="AA989" i="1"/>
  <c r="Z990" i="1"/>
  <c r="AA990" i="1"/>
  <c r="Z991" i="1"/>
  <c r="AA991" i="1"/>
  <c r="Z992" i="1"/>
  <c r="AA992" i="1"/>
  <c r="Z993" i="1"/>
  <c r="AA993" i="1"/>
  <c r="Z994" i="1"/>
  <c r="AA994" i="1"/>
  <c r="Z995" i="1"/>
  <c r="AA995" i="1"/>
  <c r="Z996" i="1"/>
  <c r="AA996" i="1"/>
  <c r="Z997" i="1"/>
  <c r="AA997" i="1"/>
  <c r="Z998" i="1"/>
  <c r="AA998" i="1"/>
  <c r="Z999" i="1"/>
  <c r="AA999" i="1"/>
  <c r="Z1000" i="1"/>
  <c r="AA1000" i="1"/>
  <c r="Z1001" i="1"/>
  <c r="AA1001" i="1"/>
  <c r="Z1002" i="1"/>
  <c r="AA1002" i="1"/>
  <c r="Z1003" i="1"/>
  <c r="AA1003" i="1"/>
  <c r="Z1004" i="1"/>
  <c r="AA1004" i="1"/>
  <c r="Z1005" i="1"/>
  <c r="AA1005" i="1"/>
  <c r="Z1006" i="1"/>
  <c r="AA1006" i="1"/>
  <c r="Z1007" i="1"/>
  <c r="AA1007" i="1"/>
  <c r="Z1008" i="1"/>
  <c r="AA1008" i="1"/>
  <c r="Z1009" i="1"/>
  <c r="AA1009" i="1"/>
  <c r="Z1010" i="1"/>
  <c r="AA1010" i="1"/>
  <c r="Z1011" i="1"/>
  <c r="AA1011" i="1"/>
  <c r="Z1012" i="1"/>
  <c r="AA1012" i="1"/>
  <c r="Z1013" i="1"/>
  <c r="AA1013" i="1"/>
  <c r="Z1014" i="1"/>
  <c r="AA1014" i="1"/>
  <c r="Z1015" i="1"/>
  <c r="AA1015" i="1"/>
  <c r="Z1016" i="1"/>
  <c r="AA1016" i="1"/>
  <c r="Z1017" i="1"/>
  <c r="AA1017" i="1"/>
  <c r="Z1018" i="1"/>
  <c r="AA1018" i="1"/>
  <c r="Z1019" i="1"/>
  <c r="AA1019" i="1"/>
  <c r="Z1020" i="1"/>
  <c r="AA1020" i="1"/>
  <c r="Z1021" i="1"/>
  <c r="AA1021" i="1"/>
  <c r="Z1022" i="1"/>
  <c r="AA1022" i="1"/>
  <c r="Z1023" i="1"/>
  <c r="AA1023" i="1"/>
  <c r="Z1024" i="1"/>
  <c r="AA1024" i="1"/>
  <c r="Z1025" i="1"/>
  <c r="AA1025" i="1"/>
  <c r="Z1026" i="1"/>
  <c r="AA1026" i="1"/>
  <c r="Z1027" i="1"/>
  <c r="AA1027" i="1"/>
  <c r="Z1028" i="1"/>
  <c r="AA1028" i="1"/>
  <c r="Z1029" i="1"/>
  <c r="AA1029" i="1"/>
  <c r="Z1030" i="1"/>
  <c r="AA1030" i="1"/>
  <c r="Z1031" i="1"/>
  <c r="AA1031" i="1"/>
  <c r="Z1032" i="1"/>
  <c r="AA1032" i="1"/>
  <c r="Z1033" i="1"/>
  <c r="AA1033" i="1"/>
  <c r="Z1034" i="1"/>
  <c r="AA1034" i="1"/>
  <c r="Z1035" i="1"/>
  <c r="AA1035" i="1"/>
  <c r="Z1036" i="1"/>
  <c r="AA1036" i="1"/>
  <c r="Z1037" i="1"/>
  <c r="AA1037" i="1"/>
  <c r="Z1038" i="1"/>
  <c r="AA1038" i="1"/>
  <c r="Z1039" i="1"/>
  <c r="AA1039" i="1"/>
  <c r="Z1040" i="1"/>
  <c r="AA1040" i="1"/>
  <c r="Z1041" i="1"/>
  <c r="AA1041" i="1"/>
  <c r="Z1042" i="1"/>
  <c r="AA1042" i="1"/>
  <c r="Z1043" i="1"/>
  <c r="AA1043" i="1"/>
  <c r="Z1044" i="1"/>
  <c r="AA1044" i="1"/>
  <c r="Z1045" i="1"/>
  <c r="AA1045" i="1"/>
  <c r="Z1046" i="1"/>
  <c r="AA1046" i="1"/>
  <c r="Z1047" i="1"/>
  <c r="AA1047" i="1"/>
  <c r="Z1048" i="1"/>
  <c r="AA1048" i="1"/>
  <c r="Z1049" i="1"/>
  <c r="AA1049" i="1"/>
  <c r="Z1050" i="1"/>
  <c r="AA1050" i="1"/>
  <c r="Z1051" i="1"/>
  <c r="AA1051" i="1"/>
  <c r="Z1052" i="1"/>
  <c r="AA1052" i="1"/>
  <c r="Z1053" i="1"/>
  <c r="AA1053" i="1"/>
  <c r="Z1054" i="1"/>
  <c r="AA1054" i="1"/>
  <c r="Z1055" i="1"/>
  <c r="AA1055" i="1"/>
  <c r="Z1056" i="1"/>
  <c r="AA1056" i="1"/>
  <c r="Z1057" i="1"/>
  <c r="AA1057" i="1"/>
  <c r="Z1058" i="1"/>
  <c r="AA1058" i="1"/>
  <c r="Z1059" i="1"/>
  <c r="AA1059" i="1"/>
  <c r="Z1060" i="1"/>
  <c r="AA1060" i="1"/>
  <c r="Z1061" i="1"/>
  <c r="AA1061" i="1"/>
  <c r="Z1062" i="1"/>
  <c r="AA1062" i="1"/>
  <c r="Z1063" i="1"/>
  <c r="AA1063" i="1"/>
  <c r="Z1064" i="1"/>
  <c r="AA1064" i="1"/>
  <c r="Z1065" i="1"/>
  <c r="AA1065" i="1"/>
  <c r="Z1066" i="1"/>
  <c r="AA1066" i="1"/>
  <c r="Z1067" i="1"/>
  <c r="AA1067" i="1"/>
  <c r="Z1068" i="1"/>
  <c r="AA1068" i="1"/>
  <c r="Z1069" i="1"/>
  <c r="AA1069" i="1"/>
  <c r="Z1070" i="1"/>
  <c r="AA1070" i="1"/>
  <c r="Z1071" i="1"/>
  <c r="AA1071" i="1"/>
  <c r="Z1072" i="1"/>
  <c r="AA1072" i="1"/>
  <c r="Z1073" i="1"/>
  <c r="AA1073" i="1"/>
  <c r="Z1074" i="1"/>
  <c r="AA1074" i="1"/>
  <c r="Z1075" i="1"/>
  <c r="AA1075" i="1"/>
  <c r="Z1076" i="1"/>
  <c r="AA1076" i="1"/>
  <c r="Z1077" i="1"/>
  <c r="AA1077" i="1"/>
  <c r="Z1078" i="1"/>
  <c r="AA1078" i="1"/>
  <c r="Z1079" i="1"/>
  <c r="AA1079" i="1"/>
  <c r="Z1080" i="1"/>
  <c r="AA1080" i="1"/>
  <c r="Z1081" i="1"/>
  <c r="AA1081" i="1"/>
  <c r="Z1082" i="1"/>
  <c r="AA1082" i="1"/>
  <c r="Z1083" i="1"/>
  <c r="AA1083" i="1"/>
  <c r="Z1084" i="1"/>
  <c r="AA1084" i="1"/>
  <c r="Z1085" i="1"/>
  <c r="AA1085" i="1"/>
  <c r="Z1086" i="1"/>
  <c r="AA1086" i="1"/>
  <c r="Z1087" i="1"/>
  <c r="AA1087" i="1"/>
  <c r="Z1088" i="1"/>
  <c r="AA1088" i="1"/>
  <c r="Z1089" i="1"/>
  <c r="AA1089" i="1"/>
  <c r="Z1090" i="1"/>
  <c r="AA1090" i="1"/>
  <c r="Z1091" i="1"/>
  <c r="AA1091" i="1"/>
  <c r="Z1092" i="1"/>
  <c r="AA1092" i="1"/>
  <c r="Z1093" i="1"/>
  <c r="AA1093" i="1"/>
  <c r="Z1094" i="1"/>
  <c r="AA1094" i="1"/>
  <c r="Z1095" i="1"/>
  <c r="AA1095" i="1"/>
  <c r="Z1096" i="1"/>
  <c r="AA1096" i="1"/>
  <c r="Z1097" i="1"/>
  <c r="AA1097" i="1"/>
  <c r="Z1098" i="1"/>
  <c r="AA1098" i="1"/>
  <c r="Z1099" i="1"/>
  <c r="AA1099" i="1"/>
  <c r="Z1100" i="1"/>
  <c r="AA1100" i="1"/>
  <c r="Z1101" i="1"/>
  <c r="AA1101" i="1"/>
  <c r="Z1102" i="1"/>
  <c r="AA1102" i="1"/>
  <c r="Z1103" i="1"/>
  <c r="AA1103" i="1"/>
  <c r="Z1104" i="1"/>
  <c r="AA1104" i="1"/>
  <c r="Z1105" i="1"/>
  <c r="AA1105" i="1"/>
  <c r="Z1106" i="1"/>
  <c r="AA1106" i="1"/>
  <c r="Z1107" i="1"/>
  <c r="AA1107" i="1"/>
  <c r="Z1108" i="1"/>
  <c r="AA1108" i="1"/>
  <c r="Z1109" i="1"/>
  <c r="AA1109" i="1"/>
  <c r="Z1110" i="1"/>
  <c r="AA1110" i="1"/>
  <c r="Z1111" i="1"/>
  <c r="AA1111" i="1"/>
  <c r="Z1112" i="1"/>
  <c r="AA1112" i="1"/>
  <c r="Z1113" i="1"/>
  <c r="AA1113" i="1"/>
  <c r="Z1114" i="1"/>
  <c r="AA1114" i="1"/>
  <c r="Z1115" i="1"/>
  <c r="AA1115" i="1"/>
  <c r="Z1116" i="1"/>
  <c r="AA1116" i="1"/>
  <c r="Z1117" i="1"/>
  <c r="AA1117" i="1"/>
  <c r="Z1118" i="1"/>
  <c r="AA1118" i="1"/>
  <c r="Z1119" i="1"/>
  <c r="AA1119" i="1"/>
  <c r="Z1120" i="1"/>
  <c r="AA1120" i="1"/>
  <c r="Z1121" i="1"/>
  <c r="AA1121" i="1"/>
  <c r="Z1122" i="1"/>
  <c r="AA1122" i="1"/>
  <c r="Z1123" i="1"/>
  <c r="AA1123" i="1"/>
  <c r="Z1124" i="1"/>
  <c r="AA1124" i="1"/>
  <c r="Z1125" i="1"/>
  <c r="AA1125" i="1"/>
  <c r="Z1126" i="1"/>
  <c r="AA1126" i="1"/>
  <c r="Z1127" i="1"/>
  <c r="AA1127" i="1"/>
  <c r="Z1128" i="1"/>
  <c r="AA1128" i="1"/>
  <c r="Z1129" i="1"/>
  <c r="AA1129" i="1"/>
  <c r="Z1130" i="1"/>
  <c r="AA1130" i="1"/>
  <c r="Z1131" i="1"/>
  <c r="AA1131" i="1"/>
  <c r="Z1132" i="1"/>
  <c r="AA1132" i="1"/>
  <c r="Z1133" i="1"/>
  <c r="AA1133" i="1"/>
  <c r="Z1134" i="1"/>
  <c r="AA1134" i="1"/>
  <c r="Z1135" i="1"/>
  <c r="AA1135" i="1"/>
  <c r="Z1136" i="1"/>
  <c r="AA1136" i="1"/>
  <c r="Z1137" i="1"/>
  <c r="AA1137" i="1"/>
  <c r="Z1138" i="1"/>
  <c r="AA1138" i="1"/>
  <c r="Z1139" i="1"/>
  <c r="AA1139" i="1"/>
  <c r="Z1140" i="1"/>
  <c r="AA1140" i="1"/>
  <c r="Z1141" i="1"/>
  <c r="AA1141" i="1"/>
  <c r="Z1142" i="1"/>
  <c r="AA1142" i="1"/>
  <c r="Z1143" i="1"/>
  <c r="AA1143" i="1"/>
  <c r="Z1144" i="1"/>
  <c r="AA1144" i="1"/>
  <c r="Z1145" i="1"/>
  <c r="AA1145" i="1"/>
  <c r="Z1146" i="1"/>
  <c r="AA1146" i="1"/>
  <c r="Z1147" i="1"/>
  <c r="AA1147" i="1"/>
  <c r="Z1148" i="1"/>
  <c r="AA1148" i="1"/>
  <c r="Z1149" i="1"/>
  <c r="AA1149" i="1"/>
  <c r="Z1150" i="1"/>
  <c r="AA1150" i="1"/>
  <c r="Z1151" i="1"/>
  <c r="AA1151" i="1"/>
  <c r="Z1152" i="1"/>
  <c r="AA1152" i="1"/>
  <c r="Z1153" i="1"/>
  <c r="AA1153" i="1"/>
  <c r="Z1154" i="1"/>
  <c r="AA1154" i="1"/>
  <c r="Z1155" i="1"/>
  <c r="AA1155" i="1"/>
  <c r="Z1156" i="1"/>
  <c r="AA1156" i="1"/>
  <c r="Z1157" i="1"/>
  <c r="AA1157" i="1"/>
  <c r="Z1158" i="1"/>
  <c r="AA1158" i="1"/>
  <c r="Z1159" i="1"/>
  <c r="AA1159" i="1"/>
  <c r="Z1160" i="1"/>
  <c r="AA1160" i="1"/>
  <c r="Z1161" i="1"/>
  <c r="AA1161" i="1"/>
  <c r="Z1162" i="1"/>
  <c r="AA1162" i="1"/>
  <c r="Z1163" i="1"/>
  <c r="AA1163" i="1"/>
  <c r="Z1164" i="1"/>
  <c r="AA1164" i="1"/>
  <c r="Z1165" i="1"/>
  <c r="AA1165" i="1"/>
  <c r="Z1166" i="1"/>
  <c r="AA1166" i="1"/>
  <c r="Z1167" i="1"/>
  <c r="AA1167" i="1"/>
  <c r="Z1168" i="1"/>
  <c r="AA1168" i="1"/>
  <c r="Z1169" i="1"/>
  <c r="AA1169" i="1"/>
  <c r="Z1170" i="1"/>
  <c r="AA1170" i="1"/>
  <c r="Z1171" i="1"/>
  <c r="AA1171" i="1"/>
  <c r="Z1172" i="1"/>
  <c r="AA1172" i="1"/>
  <c r="Z1173" i="1"/>
  <c r="AA1173" i="1"/>
  <c r="Z1174" i="1"/>
  <c r="AA1174" i="1"/>
  <c r="Z1175" i="1"/>
  <c r="AA1175" i="1"/>
  <c r="Z1176" i="1"/>
  <c r="AA1176" i="1"/>
  <c r="Z1177" i="1"/>
  <c r="AA1177" i="1"/>
  <c r="Z1178" i="1"/>
  <c r="AA1178" i="1"/>
  <c r="Z1179" i="1"/>
  <c r="AA1179" i="1"/>
  <c r="Z1180" i="1"/>
  <c r="AA1180" i="1"/>
  <c r="Z1181" i="1"/>
  <c r="AA1181" i="1"/>
  <c r="Z1182" i="1"/>
  <c r="AA1182" i="1"/>
  <c r="Z1183" i="1"/>
  <c r="AA1183" i="1"/>
  <c r="Z1184" i="1"/>
  <c r="AA1184" i="1"/>
  <c r="Z1185" i="1"/>
  <c r="AA1185" i="1"/>
  <c r="Z1186" i="1"/>
  <c r="AA1186" i="1"/>
  <c r="Z1187" i="1"/>
  <c r="AA1187" i="1"/>
  <c r="Z1188" i="1"/>
  <c r="AA1188" i="1"/>
  <c r="Z1189" i="1"/>
  <c r="AA1189" i="1"/>
  <c r="Z1190" i="1"/>
  <c r="AA1190" i="1"/>
  <c r="Z1191" i="1"/>
  <c r="AA1191" i="1"/>
  <c r="Z1192" i="1"/>
  <c r="AA1192" i="1"/>
  <c r="Z1193" i="1"/>
  <c r="AA1193" i="1"/>
  <c r="Z1194" i="1"/>
  <c r="AA1194" i="1"/>
  <c r="Z1195" i="1"/>
  <c r="AA1195" i="1"/>
  <c r="Z1196" i="1"/>
  <c r="AA1196" i="1"/>
  <c r="Z1197" i="1"/>
  <c r="AA1197" i="1"/>
  <c r="Z1198" i="1"/>
  <c r="AA1198" i="1"/>
  <c r="Z1199" i="1"/>
  <c r="AA1199" i="1"/>
  <c r="Z1200" i="1"/>
  <c r="AA1200" i="1"/>
  <c r="Z1201" i="1"/>
  <c r="AA1201" i="1"/>
  <c r="Z1202" i="1"/>
  <c r="AA1202" i="1"/>
  <c r="Z1203" i="1"/>
  <c r="AA1203" i="1"/>
  <c r="Z1204" i="1"/>
  <c r="AA1204" i="1"/>
  <c r="Z1205" i="1"/>
  <c r="AA1205" i="1"/>
  <c r="Z1206" i="1"/>
  <c r="AA1206" i="1"/>
  <c r="Z1207" i="1"/>
  <c r="AA1207" i="1"/>
  <c r="Z1208" i="1"/>
  <c r="AA1208" i="1"/>
  <c r="Z1209" i="1"/>
  <c r="AA1209" i="1"/>
  <c r="Z1210" i="1"/>
  <c r="AA1210" i="1"/>
  <c r="Z1211" i="1"/>
  <c r="AA1211" i="1"/>
  <c r="Z1212" i="1"/>
  <c r="AA1212" i="1"/>
  <c r="Z1213" i="1"/>
  <c r="AA1213" i="1"/>
  <c r="Z1214" i="1"/>
  <c r="AA1214" i="1"/>
  <c r="Z1215" i="1"/>
  <c r="AA1215" i="1"/>
  <c r="Z1216" i="1"/>
  <c r="AA1216" i="1"/>
  <c r="Z1217" i="1"/>
  <c r="AA1217" i="1"/>
  <c r="Z1218" i="1"/>
  <c r="AA1218" i="1"/>
  <c r="Z1219" i="1"/>
  <c r="AA1219" i="1"/>
  <c r="Z1220" i="1"/>
  <c r="AA1220" i="1"/>
  <c r="Z1221" i="1"/>
  <c r="AA1221" i="1"/>
  <c r="Z1222" i="1"/>
  <c r="AA1222" i="1"/>
  <c r="Z1223" i="1"/>
  <c r="AA1223" i="1"/>
  <c r="Z1224" i="1"/>
  <c r="AA1224" i="1"/>
  <c r="Z1225" i="1"/>
  <c r="AA1225" i="1"/>
  <c r="Z1226" i="1"/>
  <c r="AA1226" i="1"/>
  <c r="Z1227" i="1"/>
  <c r="AA1227" i="1"/>
  <c r="Z1228" i="1"/>
  <c r="AA1228" i="1"/>
  <c r="Z1229" i="1"/>
  <c r="AA1229" i="1"/>
  <c r="Z1230" i="1"/>
  <c r="AA1230" i="1"/>
  <c r="Z1231" i="1"/>
  <c r="AA1231" i="1"/>
  <c r="Z1232" i="1"/>
  <c r="AA1232" i="1"/>
  <c r="Z1233" i="1"/>
  <c r="AA1233" i="1"/>
  <c r="Z1234" i="1"/>
  <c r="AA1234" i="1"/>
  <c r="Z1235" i="1"/>
  <c r="AA1235" i="1"/>
  <c r="Z1236" i="1"/>
  <c r="AA1236" i="1"/>
  <c r="Z1237" i="1"/>
  <c r="AA1237" i="1"/>
  <c r="Z1238" i="1"/>
  <c r="AA1238" i="1"/>
  <c r="Z1239" i="1"/>
  <c r="AA1239" i="1"/>
  <c r="Z1240" i="1"/>
  <c r="AA1240" i="1"/>
  <c r="Z1241" i="1"/>
  <c r="AA1241" i="1"/>
  <c r="Z1242" i="1"/>
  <c r="AA1242" i="1"/>
  <c r="Z1243" i="1"/>
  <c r="AA1243" i="1"/>
  <c r="Z1244" i="1"/>
  <c r="AA1244" i="1"/>
  <c r="Z1245" i="1"/>
  <c r="AA1245" i="1"/>
  <c r="Z1246" i="1"/>
  <c r="AA1246" i="1"/>
  <c r="Z1247" i="1"/>
  <c r="AA1247" i="1"/>
  <c r="Z1248" i="1"/>
  <c r="AA1248" i="1"/>
  <c r="Z1249" i="1"/>
  <c r="AA1249" i="1"/>
  <c r="Z1250" i="1"/>
  <c r="AA1250" i="1"/>
  <c r="Z1251" i="1"/>
  <c r="AA1251" i="1"/>
  <c r="Z1252" i="1"/>
  <c r="AA1252" i="1"/>
  <c r="Z1253" i="1"/>
  <c r="AA1253" i="1"/>
  <c r="Z1254" i="1"/>
  <c r="AA1254" i="1"/>
  <c r="Z1255" i="1"/>
  <c r="AA1255" i="1"/>
  <c r="Z1256" i="1"/>
  <c r="AA1256" i="1"/>
  <c r="Z1257" i="1"/>
  <c r="AA1257" i="1"/>
  <c r="Z1258" i="1"/>
  <c r="AA1258" i="1"/>
  <c r="Z1259" i="1"/>
  <c r="AA1259" i="1"/>
  <c r="Z1260" i="1"/>
  <c r="AA1260" i="1"/>
  <c r="Z1261" i="1"/>
  <c r="AA1261" i="1"/>
  <c r="Z1262" i="1"/>
  <c r="AA1262" i="1"/>
  <c r="Z1263" i="1"/>
  <c r="AA1263" i="1"/>
  <c r="Z1264" i="1"/>
  <c r="AA1264" i="1"/>
  <c r="Z1265" i="1"/>
  <c r="AA1265" i="1"/>
  <c r="Z1266" i="1"/>
  <c r="AA1266" i="1"/>
  <c r="Z1267" i="1"/>
  <c r="AA1267" i="1"/>
  <c r="Z1268" i="1"/>
  <c r="AA1268" i="1"/>
  <c r="Z1269" i="1"/>
  <c r="AA1269" i="1"/>
  <c r="Z1270" i="1"/>
  <c r="AA1270" i="1"/>
  <c r="Z1271" i="1"/>
  <c r="AA1271" i="1"/>
  <c r="Z1272" i="1"/>
  <c r="AA1272" i="1"/>
  <c r="Z1273" i="1"/>
  <c r="AA1273" i="1"/>
  <c r="Z1274" i="1"/>
  <c r="AA1274" i="1"/>
  <c r="Z1275" i="1"/>
  <c r="AA1275" i="1"/>
  <c r="Z1276" i="1"/>
  <c r="AA1276" i="1"/>
  <c r="Z1277" i="1"/>
  <c r="AA1277" i="1"/>
  <c r="Z1278" i="1"/>
  <c r="AA1278" i="1"/>
  <c r="Z1279" i="1"/>
  <c r="AA1279" i="1"/>
  <c r="Z1280" i="1"/>
  <c r="AA1280" i="1"/>
  <c r="Z1281" i="1"/>
  <c r="AA1281" i="1"/>
  <c r="Z1282" i="1"/>
  <c r="AA1282" i="1"/>
  <c r="Z1283" i="1"/>
  <c r="AA1283" i="1"/>
  <c r="Z1284" i="1"/>
  <c r="AA1284" i="1"/>
  <c r="Z1285" i="1"/>
  <c r="AA1285" i="1"/>
  <c r="Z1286" i="1"/>
  <c r="AA1286" i="1"/>
  <c r="Z1287" i="1"/>
  <c r="AA1287" i="1"/>
  <c r="Z1288" i="1"/>
  <c r="AA1288" i="1"/>
  <c r="Z1289" i="1"/>
  <c r="AA1289" i="1"/>
  <c r="Z1290" i="1"/>
  <c r="AA1290" i="1"/>
  <c r="Z1291" i="1"/>
  <c r="AA1291" i="1"/>
  <c r="Z1292" i="1"/>
  <c r="AA1292" i="1"/>
  <c r="Z1293" i="1"/>
  <c r="AA1293" i="1"/>
  <c r="Z1294" i="1"/>
  <c r="AA1294" i="1"/>
  <c r="Z1295" i="1"/>
  <c r="AA1295" i="1"/>
  <c r="Z1296" i="1"/>
  <c r="AA1296" i="1"/>
  <c r="Z1297" i="1"/>
  <c r="AA1297" i="1"/>
  <c r="Z1298" i="1"/>
  <c r="AA1298" i="1"/>
  <c r="Z1299" i="1"/>
  <c r="AA1299" i="1"/>
  <c r="Z1300" i="1"/>
  <c r="AA1300" i="1"/>
  <c r="Z1301" i="1"/>
  <c r="AA1301" i="1"/>
  <c r="Z1302" i="1"/>
  <c r="AA1302" i="1"/>
  <c r="Z1303" i="1"/>
  <c r="AA1303" i="1"/>
  <c r="Z1304" i="1"/>
  <c r="AA1304" i="1"/>
  <c r="Z1305" i="1"/>
  <c r="AA1305" i="1"/>
  <c r="Z1306" i="1"/>
  <c r="AA1306" i="1"/>
  <c r="Z1307" i="1"/>
  <c r="AA1307" i="1"/>
  <c r="Z1308" i="1"/>
  <c r="AA1308" i="1"/>
  <c r="Z1309" i="1"/>
  <c r="AA1309" i="1"/>
  <c r="Z1310" i="1"/>
  <c r="AA1310" i="1"/>
  <c r="Z1311" i="1"/>
  <c r="AA1311" i="1"/>
  <c r="Z1312" i="1"/>
  <c r="AA1312" i="1"/>
  <c r="Z1313" i="1"/>
  <c r="AA1313" i="1"/>
  <c r="Z1314" i="1"/>
  <c r="AA1314" i="1"/>
  <c r="Z1315" i="1"/>
  <c r="AA1315" i="1"/>
  <c r="Z1316" i="1"/>
  <c r="AA1316" i="1"/>
  <c r="Z1317" i="1"/>
  <c r="AA1317" i="1"/>
  <c r="Z1318" i="1"/>
  <c r="AA1318" i="1"/>
  <c r="Z1319" i="1"/>
  <c r="AA1319" i="1"/>
  <c r="Z1320" i="1"/>
  <c r="AA1320" i="1"/>
  <c r="Z1321" i="1"/>
  <c r="AA1321" i="1"/>
  <c r="Z1322" i="1"/>
  <c r="AA1322" i="1"/>
  <c r="Z1323" i="1"/>
  <c r="AA1323" i="1"/>
  <c r="Z1324" i="1"/>
  <c r="AA1324" i="1"/>
  <c r="Z1325" i="1"/>
  <c r="AA1325" i="1"/>
  <c r="Z1326" i="1"/>
  <c r="AA1326" i="1"/>
  <c r="Z1327" i="1"/>
  <c r="AA1327" i="1"/>
  <c r="Z1328" i="1"/>
  <c r="AA1328" i="1"/>
  <c r="Z1329" i="1"/>
  <c r="AA1329" i="1"/>
  <c r="Z1330" i="1"/>
  <c r="AA1330" i="1"/>
  <c r="Z1331" i="1"/>
  <c r="AA1331" i="1"/>
  <c r="Z1332" i="1"/>
  <c r="AA1332" i="1"/>
  <c r="Z1333" i="1"/>
  <c r="AA1333" i="1"/>
  <c r="Z1334" i="1"/>
  <c r="AA1334" i="1"/>
  <c r="Z1335" i="1"/>
  <c r="AA1335" i="1"/>
  <c r="Z1336" i="1"/>
  <c r="AA1336" i="1"/>
  <c r="Z1337" i="1"/>
  <c r="AA1337" i="1"/>
  <c r="Z1338" i="1"/>
  <c r="AA1338" i="1"/>
  <c r="Z1339" i="1"/>
  <c r="AA1339" i="1"/>
  <c r="Z1340" i="1"/>
  <c r="AA1340" i="1"/>
  <c r="Z1341" i="1"/>
  <c r="AA1341" i="1"/>
  <c r="Z1342" i="1"/>
  <c r="AA1342" i="1"/>
  <c r="Z1343" i="1"/>
  <c r="AA1343" i="1"/>
  <c r="Z1344" i="1"/>
  <c r="AA1344" i="1"/>
  <c r="Z1345" i="1"/>
  <c r="AA1345" i="1"/>
  <c r="Z1346" i="1"/>
  <c r="AA1346" i="1"/>
  <c r="Z1347" i="1"/>
  <c r="AA1347" i="1"/>
  <c r="Z1348" i="1"/>
  <c r="AA1348" i="1"/>
  <c r="Z1349" i="1"/>
  <c r="AA1349" i="1"/>
  <c r="Z1350" i="1"/>
  <c r="AA1350" i="1"/>
  <c r="Z1351" i="1"/>
  <c r="AA1351" i="1"/>
  <c r="Z1352" i="1"/>
  <c r="AA1352" i="1"/>
  <c r="S20" i="1"/>
  <c r="T20" i="1"/>
  <c r="U20" i="1"/>
  <c r="V20" i="1"/>
  <c r="S29" i="1"/>
  <c r="T29" i="1"/>
  <c r="U29" i="1"/>
  <c r="V29" i="1"/>
  <c r="S42" i="1"/>
  <c r="T42" i="1"/>
  <c r="U42" i="1"/>
  <c r="V42" i="1"/>
  <c r="S43" i="1"/>
  <c r="T43" i="1"/>
  <c r="U43" i="1"/>
  <c r="V43" i="1"/>
  <c r="S44" i="1"/>
  <c r="T44" i="1"/>
  <c r="U44" i="1"/>
  <c r="V44" i="1"/>
  <c r="S45" i="1"/>
  <c r="T45" i="1"/>
  <c r="U45" i="1"/>
  <c r="V45" i="1"/>
  <c r="S46" i="1"/>
  <c r="T46" i="1"/>
  <c r="U46" i="1"/>
  <c r="V46" i="1"/>
  <c r="S47" i="1"/>
  <c r="T47" i="1"/>
  <c r="U47" i="1"/>
  <c r="V47" i="1"/>
  <c r="S48" i="1"/>
  <c r="T48" i="1"/>
  <c r="U48" i="1"/>
  <c r="V48" i="1"/>
  <c r="S49" i="1"/>
  <c r="T49" i="1"/>
  <c r="U49" i="1"/>
  <c r="V49" i="1"/>
  <c r="S50" i="1"/>
  <c r="T50" i="1"/>
  <c r="U50" i="1"/>
  <c r="V50" i="1"/>
  <c r="S51" i="1"/>
  <c r="T51" i="1"/>
  <c r="U51" i="1"/>
  <c r="V51" i="1"/>
  <c r="S52" i="1"/>
  <c r="T52" i="1"/>
  <c r="U52" i="1"/>
  <c r="V52" i="1"/>
  <c r="S53" i="1"/>
  <c r="T53" i="1"/>
  <c r="U53" i="1"/>
  <c r="V53" i="1"/>
  <c r="S54" i="1"/>
  <c r="T54" i="1"/>
  <c r="U54" i="1"/>
  <c r="V54" i="1"/>
  <c r="S55" i="1"/>
  <c r="T55" i="1"/>
  <c r="U55" i="1"/>
  <c r="V55" i="1"/>
  <c r="S56" i="1"/>
  <c r="T56" i="1"/>
  <c r="U56" i="1"/>
  <c r="V56" i="1"/>
  <c r="S57" i="1"/>
  <c r="T57" i="1"/>
  <c r="U57" i="1"/>
  <c r="V57" i="1"/>
  <c r="S58" i="1"/>
  <c r="T58" i="1"/>
  <c r="U58" i="1"/>
  <c r="V58" i="1"/>
  <c r="S59" i="1"/>
  <c r="T59" i="1"/>
  <c r="U59" i="1"/>
  <c r="V59" i="1"/>
  <c r="S60" i="1"/>
  <c r="T60" i="1"/>
  <c r="U60" i="1"/>
  <c r="V60" i="1"/>
  <c r="S61" i="1"/>
  <c r="T61" i="1"/>
  <c r="U61" i="1"/>
  <c r="V61" i="1"/>
  <c r="S62" i="1"/>
  <c r="T62" i="1"/>
  <c r="U62" i="1"/>
  <c r="V62" i="1"/>
  <c r="S63" i="1"/>
  <c r="T63" i="1"/>
  <c r="U63" i="1"/>
  <c r="V63" i="1"/>
  <c r="S64" i="1"/>
  <c r="T64" i="1"/>
  <c r="U64" i="1"/>
  <c r="V64" i="1"/>
  <c r="S65" i="1"/>
  <c r="T65" i="1"/>
  <c r="U65" i="1"/>
  <c r="V65" i="1"/>
  <c r="S66" i="1"/>
  <c r="T66" i="1"/>
  <c r="U66" i="1"/>
  <c r="V66" i="1"/>
  <c r="S67" i="1"/>
  <c r="T67" i="1"/>
  <c r="U67" i="1"/>
  <c r="V67" i="1"/>
  <c r="S68" i="1"/>
  <c r="T68" i="1"/>
  <c r="U68" i="1"/>
  <c r="V68" i="1"/>
  <c r="S69" i="1"/>
  <c r="T69" i="1"/>
  <c r="U69" i="1"/>
  <c r="V69" i="1"/>
  <c r="S70" i="1"/>
  <c r="T70" i="1"/>
  <c r="U70" i="1"/>
  <c r="V70" i="1"/>
  <c r="S71" i="1"/>
  <c r="T71" i="1"/>
  <c r="U71" i="1"/>
  <c r="V71" i="1"/>
  <c r="S72" i="1"/>
  <c r="T72" i="1"/>
  <c r="U72" i="1"/>
  <c r="V72" i="1"/>
  <c r="S73" i="1"/>
  <c r="T73" i="1"/>
  <c r="U73" i="1"/>
  <c r="V73" i="1"/>
  <c r="S74" i="1"/>
  <c r="T74" i="1"/>
  <c r="U74" i="1"/>
  <c r="V74" i="1"/>
  <c r="S75" i="1"/>
  <c r="T75" i="1"/>
  <c r="U75" i="1"/>
  <c r="V75" i="1"/>
  <c r="S76" i="1"/>
  <c r="T76" i="1"/>
  <c r="U76" i="1"/>
  <c r="V76" i="1"/>
  <c r="S77" i="1"/>
  <c r="T77" i="1"/>
  <c r="U77" i="1"/>
  <c r="V77" i="1"/>
  <c r="S78" i="1"/>
  <c r="T78" i="1"/>
  <c r="U78" i="1"/>
  <c r="V78" i="1"/>
  <c r="S79" i="1"/>
  <c r="T79" i="1"/>
  <c r="U79" i="1"/>
  <c r="V79" i="1"/>
  <c r="S80" i="1"/>
  <c r="T80" i="1"/>
  <c r="U80" i="1"/>
  <c r="V80" i="1"/>
  <c r="S81" i="1"/>
  <c r="T81" i="1"/>
  <c r="U81" i="1"/>
  <c r="V81" i="1"/>
  <c r="S82" i="1"/>
  <c r="T82" i="1"/>
  <c r="U82" i="1"/>
  <c r="V82" i="1"/>
  <c r="S83" i="1"/>
  <c r="T83" i="1"/>
  <c r="U83" i="1"/>
  <c r="V83" i="1"/>
  <c r="S84" i="1"/>
  <c r="T84" i="1"/>
  <c r="U84" i="1"/>
  <c r="V84" i="1"/>
  <c r="S85" i="1"/>
  <c r="T85" i="1"/>
  <c r="U85" i="1"/>
  <c r="V85" i="1"/>
  <c r="S86" i="1"/>
  <c r="T86" i="1"/>
  <c r="U86" i="1"/>
  <c r="V86" i="1"/>
  <c r="S87" i="1"/>
  <c r="T87" i="1"/>
  <c r="U87" i="1"/>
  <c r="V87" i="1"/>
  <c r="S88" i="1"/>
  <c r="T88" i="1"/>
  <c r="U88" i="1"/>
  <c r="V88" i="1"/>
  <c r="S89" i="1"/>
  <c r="T89" i="1"/>
  <c r="U89" i="1"/>
  <c r="V89" i="1"/>
  <c r="S90" i="1"/>
  <c r="T90" i="1"/>
  <c r="U90" i="1"/>
  <c r="V90" i="1"/>
  <c r="S91" i="1"/>
  <c r="T91" i="1"/>
  <c r="U91" i="1"/>
  <c r="V91" i="1"/>
  <c r="S92" i="1"/>
  <c r="T92" i="1"/>
  <c r="U92" i="1"/>
  <c r="V92" i="1"/>
  <c r="S93" i="1"/>
  <c r="T93" i="1"/>
  <c r="U93" i="1"/>
  <c r="V93" i="1"/>
  <c r="S94" i="1"/>
  <c r="T94" i="1"/>
  <c r="U94" i="1"/>
  <c r="V94" i="1"/>
  <c r="S95" i="1"/>
  <c r="T95" i="1"/>
  <c r="U95" i="1"/>
  <c r="V95" i="1"/>
  <c r="S96" i="1"/>
  <c r="T96" i="1"/>
  <c r="U96" i="1"/>
  <c r="V96" i="1"/>
  <c r="S97" i="1"/>
  <c r="T97" i="1"/>
  <c r="U97" i="1"/>
  <c r="V97" i="1"/>
  <c r="S98" i="1"/>
  <c r="T98" i="1"/>
  <c r="U98" i="1"/>
  <c r="V98" i="1"/>
  <c r="S99" i="1"/>
  <c r="T99" i="1"/>
  <c r="U99" i="1"/>
  <c r="V99" i="1"/>
  <c r="S100" i="1"/>
  <c r="T100" i="1"/>
  <c r="U100" i="1"/>
  <c r="V100" i="1"/>
  <c r="S101" i="1"/>
  <c r="T101" i="1"/>
  <c r="U101" i="1"/>
  <c r="V101" i="1"/>
  <c r="S102" i="1"/>
  <c r="T102" i="1"/>
  <c r="U102" i="1"/>
  <c r="V102" i="1"/>
  <c r="S103" i="1"/>
  <c r="T103" i="1"/>
  <c r="U103" i="1"/>
  <c r="V103" i="1"/>
  <c r="S104" i="1"/>
  <c r="T104" i="1"/>
  <c r="U104" i="1"/>
  <c r="V104" i="1"/>
  <c r="S105" i="1"/>
  <c r="T105" i="1"/>
  <c r="U105" i="1"/>
  <c r="V105" i="1"/>
  <c r="S106" i="1"/>
  <c r="T106" i="1"/>
  <c r="U106" i="1"/>
  <c r="V106" i="1"/>
  <c r="S107" i="1"/>
  <c r="T107" i="1"/>
  <c r="U107" i="1"/>
  <c r="V107" i="1"/>
  <c r="S108" i="1"/>
  <c r="T108" i="1"/>
  <c r="U108" i="1"/>
  <c r="V108" i="1"/>
  <c r="S109" i="1"/>
  <c r="T109" i="1"/>
  <c r="U109" i="1"/>
  <c r="V109" i="1"/>
  <c r="S110" i="1"/>
  <c r="T110" i="1"/>
  <c r="U110" i="1"/>
  <c r="V110" i="1"/>
  <c r="S111" i="1"/>
  <c r="T111" i="1"/>
  <c r="U111" i="1"/>
  <c r="V111" i="1"/>
  <c r="S112" i="1"/>
  <c r="T112" i="1"/>
  <c r="U112" i="1"/>
  <c r="V112" i="1"/>
  <c r="S113" i="1"/>
  <c r="T113" i="1"/>
  <c r="U113" i="1"/>
  <c r="V113" i="1"/>
  <c r="S114" i="1"/>
  <c r="T114" i="1"/>
  <c r="U114" i="1"/>
  <c r="V114" i="1"/>
  <c r="S115" i="1"/>
  <c r="T115" i="1"/>
  <c r="U115" i="1"/>
  <c r="V115" i="1"/>
  <c r="S116" i="1"/>
  <c r="T116" i="1"/>
  <c r="U116" i="1"/>
  <c r="V116" i="1"/>
  <c r="S117" i="1"/>
  <c r="T117" i="1"/>
  <c r="U117" i="1"/>
  <c r="V117" i="1"/>
  <c r="S118" i="1"/>
  <c r="T118" i="1"/>
  <c r="U118" i="1"/>
  <c r="V118" i="1"/>
  <c r="S119" i="1"/>
  <c r="T119" i="1"/>
  <c r="U119" i="1"/>
  <c r="V119" i="1"/>
  <c r="S120" i="1"/>
  <c r="T120" i="1"/>
  <c r="U120" i="1"/>
  <c r="V120" i="1"/>
  <c r="S121" i="1"/>
  <c r="T121" i="1"/>
  <c r="U121" i="1"/>
  <c r="V121" i="1"/>
  <c r="S122" i="1"/>
  <c r="T122" i="1"/>
  <c r="U122" i="1"/>
  <c r="V122" i="1"/>
  <c r="S123" i="1"/>
  <c r="T123" i="1"/>
  <c r="U123" i="1"/>
  <c r="V123" i="1"/>
  <c r="S124" i="1"/>
  <c r="T124" i="1"/>
  <c r="U124" i="1"/>
  <c r="V124" i="1"/>
  <c r="S125" i="1"/>
  <c r="T125" i="1"/>
  <c r="U125" i="1"/>
  <c r="V125" i="1"/>
  <c r="S126" i="1"/>
  <c r="T126" i="1"/>
  <c r="U126" i="1"/>
  <c r="V126" i="1"/>
  <c r="S127" i="1"/>
  <c r="T127" i="1"/>
  <c r="U127" i="1"/>
  <c r="V127" i="1"/>
  <c r="S128" i="1"/>
  <c r="T128" i="1"/>
  <c r="U128" i="1"/>
  <c r="V128" i="1"/>
  <c r="S129" i="1"/>
  <c r="T129" i="1"/>
  <c r="U129" i="1"/>
  <c r="V129" i="1"/>
  <c r="S130" i="1"/>
  <c r="T130" i="1"/>
  <c r="U130" i="1"/>
  <c r="V130" i="1"/>
  <c r="S131" i="1"/>
  <c r="T131" i="1"/>
  <c r="U131" i="1"/>
  <c r="V131" i="1"/>
  <c r="S132" i="1"/>
  <c r="T132" i="1"/>
  <c r="U132" i="1"/>
  <c r="V132" i="1"/>
  <c r="S133" i="1"/>
  <c r="T133" i="1"/>
  <c r="U133" i="1"/>
  <c r="V133" i="1"/>
  <c r="S134" i="1"/>
  <c r="T134" i="1"/>
  <c r="U134" i="1"/>
  <c r="V134" i="1"/>
  <c r="S135" i="1"/>
  <c r="T135" i="1"/>
  <c r="U135" i="1"/>
  <c r="V135" i="1"/>
  <c r="S136" i="1"/>
  <c r="T136" i="1"/>
  <c r="U136" i="1"/>
  <c r="V136" i="1"/>
  <c r="S137" i="1"/>
  <c r="T137" i="1"/>
  <c r="U137" i="1"/>
  <c r="V137" i="1"/>
  <c r="S138" i="1"/>
  <c r="T138" i="1"/>
  <c r="U138" i="1"/>
  <c r="V138" i="1"/>
  <c r="S139" i="1"/>
  <c r="T139" i="1"/>
  <c r="U139" i="1"/>
  <c r="V139" i="1"/>
  <c r="S140" i="1"/>
  <c r="T140" i="1"/>
  <c r="U140" i="1"/>
  <c r="V140" i="1"/>
  <c r="S141" i="1"/>
  <c r="T141" i="1"/>
  <c r="U141" i="1"/>
  <c r="V141" i="1"/>
  <c r="S142" i="1"/>
  <c r="T142" i="1"/>
  <c r="U142" i="1"/>
  <c r="V142" i="1"/>
  <c r="S143" i="1"/>
  <c r="T143" i="1"/>
  <c r="U143" i="1"/>
  <c r="V143" i="1"/>
  <c r="S144" i="1"/>
  <c r="T144" i="1"/>
  <c r="U144" i="1"/>
  <c r="V144" i="1"/>
  <c r="S145" i="1"/>
  <c r="T145" i="1"/>
  <c r="U145" i="1"/>
  <c r="V145" i="1"/>
  <c r="S146" i="1"/>
  <c r="T146" i="1"/>
  <c r="U146" i="1"/>
  <c r="V146" i="1"/>
  <c r="S147" i="1"/>
  <c r="T147" i="1"/>
  <c r="U147" i="1"/>
  <c r="V147" i="1"/>
  <c r="S148" i="1"/>
  <c r="T148" i="1"/>
  <c r="U148" i="1"/>
  <c r="V148" i="1"/>
  <c r="S149" i="1"/>
  <c r="T149" i="1"/>
  <c r="U149" i="1"/>
  <c r="V149" i="1"/>
  <c r="S150" i="1"/>
  <c r="T150" i="1"/>
  <c r="U150" i="1"/>
  <c r="V150" i="1"/>
  <c r="S151" i="1"/>
  <c r="T151" i="1"/>
  <c r="U151" i="1"/>
  <c r="V151" i="1"/>
  <c r="S152" i="1"/>
  <c r="T152" i="1"/>
  <c r="U152" i="1"/>
  <c r="V152" i="1"/>
  <c r="S153" i="1"/>
  <c r="T153" i="1"/>
  <c r="U153" i="1"/>
  <c r="V153" i="1"/>
  <c r="S154" i="1"/>
  <c r="T154" i="1"/>
  <c r="U154" i="1"/>
  <c r="V154" i="1"/>
  <c r="S155" i="1"/>
  <c r="T155" i="1"/>
  <c r="U155" i="1"/>
  <c r="V155" i="1"/>
  <c r="S156" i="1"/>
  <c r="T156" i="1"/>
  <c r="U156" i="1"/>
  <c r="V156" i="1"/>
  <c r="S157" i="1"/>
  <c r="T157" i="1"/>
  <c r="U157" i="1"/>
  <c r="V157" i="1"/>
  <c r="S158" i="1"/>
  <c r="T158" i="1"/>
  <c r="U158" i="1"/>
  <c r="V158" i="1"/>
  <c r="S159" i="1"/>
  <c r="T159" i="1"/>
  <c r="U159" i="1"/>
  <c r="V159" i="1"/>
  <c r="S160" i="1"/>
  <c r="T160" i="1"/>
  <c r="U160" i="1"/>
  <c r="V160" i="1"/>
  <c r="S161" i="1"/>
  <c r="T161" i="1"/>
  <c r="U161" i="1"/>
  <c r="V161" i="1"/>
  <c r="S162" i="1"/>
  <c r="T162" i="1"/>
  <c r="U162" i="1"/>
  <c r="V162" i="1"/>
  <c r="S163" i="1"/>
  <c r="T163" i="1"/>
  <c r="U163" i="1"/>
  <c r="V163" i="1"/>
  <c r="S164" i="1"/>
  <c r="T164" i="1"/>
  <c r="U164" i="1"/>
  <c r="V164" i="1"/>
  <c r="S165" i="1"/>
  <c r="T165" i="1"/>
  <c r="U165" i="1"/>
  <c r="V165" i="1"/>
  <c r="S166" i="1"/>
  <c r="T166" i="1"/>
  <c r="U166" i="1"/>
  <c r="V166" i="1"/>
  <c r="S167" i="1"/>
  <c r="T167" i="1"/>
  <c r="U167" i="1"/>
  <c r="V167" i="1"/>
  <c r="S168" i="1"/>
  <c r="T168" i="1"/>
  <c r="U168" i="1"/>
  <c r="V168" i="1"/>
  <c r="S169" i="1"/>
  <c r="T169" i="1"/>
  <c r="U169" i="1"/>
  <c r="V169" i="1"/>
  <c r="S170" i="1"/>
  <c r="T170" i="1"/>
  <c r="U170" i="1"/>
  <c r="V170" i="1"/>
  <c r="S171" i="1"/>
  <c r="T171" i="1"/>
  <c r="U171" i="1"/>
  <c r="V171" i="1"/>
  <c r="S172" i="1"/>
  <c r="T172" i="1"/>
  <c r="U172" i="1"/>
  <c r="V172" i="1"/>
  <c r="S173" i="1"/>
  <c r="T173" i="1"/>
  <c r="U173" i="1"/>
  <c r="V173" i="1"/>
  <c r="S174" i="1"/>
  <c r="T174" i="1"/>
  <c r="U174" i="1"/>
  <c r="V174" i="1"/>
  <c r="S175" i="1"/>
  <c r="T175" i="1"/>
  <c r="U175" i="1"/>
  <c r="V175" i="1"/>
  <c r="S176" i="1"/>
  <c r="T176" i="1"/>
  <c r="U176" i="1"/>
  <c r="V176" i="1"/>
  <c r="S177" i="1"/>
  <c r="T177" i="1"/>
  <c r="U177" i="1"/>
  <c r="V177" i="1"/>
  <c r="S178" i="1"/>
  <c r="T178" i="1"/>
  <c r="U178" i="1"/>
  <c r="V178" i="1"/>
  <c r="S179" i="1"/>
  <c r="T179" i="1"/>
  <c r="U179" i="1"/>
  <c r="V179" i="1"/>
  <c r="S180" i="1"/>
  <c r="T180" i="1"/>
  <c r="U180" i="1"/>
  <c r="V180" i="1"/>
  <c r="S181" i="1"/>
  <c r="T181" i="1"/>
  <c r="U181" i="1"/>
  <c r="V181" i="1"/>
  <c r="S182" i="1"/>
  <c r="T182" i="1"/>
  <c r="U182" i="1"/>
  <c r="V182" i="1"/>
  <c r="S183" i="1"/>
  <c r="T183" i="1"/>
  <c r="U183" i="1"/>
  <c r="V183" i="1"/>
  <c r="S184" i="1"/>
  <c r="T184" i="1"/>
  <c r="U184" i="1"/>
  <c r="V184" i="1"/>
  <c r="S185" i="1"/>
  <c r="T185" i="1"/>
  <c r="U185" i="1"/>
  <c r="V185" i="1"/>
  <c r="S186" i="1"/>
  <c r="T186" i="1"/>
  <c r="U186" i="1"/>
  <c r="V186" i="1"/>
  <c r="S187" i="1"/>
  <c r="T187" i="1"/>
  <c r="U187" i="1"/>
  <c r="V187" i="1"/>
  <c r="S188" i="1"/>
  <c r="T188" i="1"/>
  <c r="U188" i="1"/>
  <c r="V188" i="1"/>
  <c r="S189" i="1"/>
  <c r="T189" i="1"/>
  <c r="U189" i="1"/>
  <c r="V189" i="1"/>
  <c r="S190" i="1"/>
  <c r="T190" i="1"/>
  <c r="U190" i="1"/>
  <c r="V190" i="1"/>
  <c r="S191" i="1"/>
  <c r="T191" i="1"/>
  <c r="U191" i="1"/>
  <c r="V191" i="1"/>
  <c r="S192" i="1"/>
  <c r="T192" i="1"/>
  <c r="U192" i="1"/>
  <c r="V192" i="1"/>
  <c r="S193" i="1"/>
  <c r="T193" i="1"/>
  <c r="U193" i="1"/>
  <c r="V193" i="1"/>
  <c r="S194" i="1"/>
  <c r="T194" i="1"/>
  <c r="U194" i="1"/>
  <c r="V194" i="1"/>
  <c r="S195" i="1"/>
  <c r="T195" i="1"/>
  <c r="U195" i="1"/>
  <c r="V195" i="1"/>
  <c r="S196" i="1"/>
  <c r="T196" i="1"/>
  <c r="U196" i="1"/>
  <c r="V196" i="1"/>
  <c r="S197" i="1"/>
  <c r="T197" i="1"/>
  <c r="U197" i="1"/>
  <c r="V197" i="1"/>
  <c r="S198" i="1"/>
  <c r="T198" i="1"/>
  <c r="U198" i="1"/>
  <c r="V198" i="1"/>
  <c r="S199" i="1"/>
  <c r="T199" i="1"/>
  <c r="U199" i="1"/>
  <c r="V199" i="1"/>
  <c r="S200" i="1"/>
  <c r="T200" i="1"/>
  <c r="U200" i="1"/>
  <c r="V200" i="1"/>
  <c r="S201" i="1"/>
  <c r="T201" i="1"/>
  <c r="U201" i="1"/>
  <c r="V201" i="1"/>
  <c r="S202" i="1"/>
  <c r="T202" i="1"/>
  <c r="U202" i="1"/>
  <c r="V202" i="1"/>
  <c r="S203" i="1"/>
  <c r="T203" i="1"/>
  <c r="U203" i="1"/>
  <c r="V203" i="1"/>
  <c r="S204" i="1"/>
  <c r="T204" i="1"/>
  <c r="U204" i="1"/>
  <c r="V204" i="1"/>
  <c r="S205" i="1"/>
  <c r="T205" i="1"/>
  <c r="U205" i="1"/>
  <c r="V205" i="1"/>
  <c r="S206" i="1"/>
  <c r="T206" i="1"/>
  <c r="U206" i="1"/>
  <c r="V206" i="1"/>
  <c r="S207" i="1"/>
  <c r="T207" i="1"/>
  <c r="U207" i="1"/>
  <c r="V207" i="1"/>
  <c r="S208" i="1"/>
  <c r="T208" i="1"/>
  <c r="U208" i="1"/>
  <c r="V208" i="1"/>
  <c r="S209" i="1"/>
  <c r="T209" i="1"/>
  <c r="U209" i="1"/>
  <c r="V209" i="1"/>
  <c r="S210" i="1"/>
  <c r="T210" i="1"/>
  <c r="U210" i="1"/>
  <c r="V210" i="1"/>
  <c r="S211" i="1"/>
  <c r="T211" i="1"/>
  <c r="U211" i="1"/>
  <c r="V211" i="1"/>
  <c r="S212" i="1"/>
  <c r="T212" i="1"/>
  <c r="U212" i="1"/>
  <c r="V212" i="1"/>
  <c r="S213" i="1"/>
  <c r="T213" i="1"/>
  <c r="U213" i="1"/>
  <c r="V213" i="1"/>
  <c r="S214" i="1"/>
  <c r="T214" i="1"/>
  <c r="U214" i="1"/>
  <c r="V214" i="1"/>
  <c r="S215" i="1"/>
  <c r="T215" i="1"/>
  <c r="U215" i="1"/>
  <c r="V215" i="1"/>
  <c r="S216" i="1"/>
  <c r="T216" i="1"/>
  <c r="U216" i="1"/>
  <c r="V216" i="1"/>
  <c r="S217" i="1"/>
  <c r="T217" i="1"/>
  <c r="U217" i="1"/>
  <c r="V217" i="1"/>
  <c r="S218" i="1"/>
  <c r="T218" i="1"/>
  <c r="U218" i="1"/>
  <c r="V218" i="1"/>
  <c r="S219" i="1"/>
  <c r="T219" i="1"/>
  <c r="U219" i="1"/>
  <c r="V219" i="1"/>
  <c r="S220" i="1"/>
  <c r="T220" i="1"/>
  <c r="U220" i="1"/>
  <c r="V220" i="1"/>
  <c r="S221" i="1"/>
  <c r="T221" i="1"/>
  <c r="U221" i="1"/>
  <c r="V221" i="1"/>
  <c r="S222" i="1"/>
  <c r="T222" i="1"/>
  <c r="U222" i="1"/>
  <c r="V222" i="1"/>
  <c r="S223" i="1"/>
  <c r="T223" i="1"/>
  <c r="U223" i="1"/>
  <c r="V223" i="1"/>
  <c r="S224" i="1"/>
  <c r="T224" i="1"/>
  <c r="U224" i="1"/>
  <c r="V224" i="1"/>
  <c r="S225" i="1"/>
  <c r="T225" i="1"/>
  <c r="U225" i="1"/>
  <c r="V225" i="1"/>
  <c r="S226" i="1"/>
  <c r="T226" i="1"/>
  <c r="U226" i="1"/>
  <c r="V226" i="1"/>
  <c r="S227" i="1"/>
  <c r="T227" i="1"/>
  <c r="U227" i="1"/>
  <c r="V227" i="1"/>
  <c r="S228" i="1"/>
  <c r="T228" i="1"/>
  <c r="U228" i="1"/>
  <c r="V228" i="1"/>
  <c r="S229" i="1"/>
  <c r="T229" i="1"/>
  <c r="U229" i="1"/>
  <c r="V229" i="1"/>
  <c r="S230" i="1"/>
  <c r="T230" i="1"/>
  <c r="U230" i="1"/>
  <c r="V230" i="1"/>
  <c r="S231" i="1"/>
  <c r="T231" i="1"/>
  <c r="U231" i="1"/>
  <c r="V231" i="1"/>
  <c r="S232" i="1"/>
  <c r="T232" i="1"/>
  <c r="U232" i="1"/>
  <c r="V232" i="1"/>
  <c r="S233" i="1"/>
  <c r="T233" i="1"/>
  <c r="U233" i="1"/>
  <c r="V233" i="1"/>
  <c r="S234" i="1"/>
  <c r="T234" i="1"/>
  <c r="U234" i="1"/>
  <c r="V234" i="1"/>
  <c r="S235" i="1"/>
  <c r="T235" i="1"/>
  <c r="U235" i="1"/>
  <c r="V235" i="1"/>
  <c r="S236" i="1"/>
  <c r="T236" i="1"/>
  <c r="U236" i="1"/>
  <c r="V236" i="1"/>
  <c r="S237" i="1"/>
  <c r="T237" i="1"/>
  <c r="U237" i="1"/>
  <c r="V237" i="1"/>
  <c r="S238" i="1"/>
  <c r="T238" i="1"/>
  <c r="U238" i="1"/>
  <c r="V238" i="1"/>
  <c r="S239" i="1"/>
  <c r="T239" i="1"/>
  <c r="U239" i="1"/>
  <c r="V239" i="1"/>
  <c r="S240" i="1"/>
  <c r="T240" i="1"/>
  <c r="U240" i="1"/>
  <c r="V240" i="1"/>
  <c r="S241" i="1"/>
  <c r="T241" i="1"/>
  <c r="U241" i="1"/>
  <c r="V241" i="1"/>
  <c r="S242" i="1"/>
  <c r="T242" i="1"/>
  <c r="U242" i="1"/>
  <c r="V242" i="1"/>
  <c r="S243" i="1"/>
  <c r="T243" i="1"/>
  <c r="U243" i="1"/>
  <c r="V243" i="1"/>
  <c r="S244" i="1"/>
  <c r="T244" i="1"/>
  <c r="U244" i="1"/>
  <c r="V244" i="1"/>
  <c r="S245" i="1"/>
  <c r="T245" i="1"/>
  <c r="U245" i="1"/>
  <c r="V245" i="1"/>
  <c r="S246" i="1"/>
  <c r="T246" i="1"/>
  <c r="U246" i="1"/>
  <c r="V246" i="1"/>
  <c r="S247" i="1"/>
  <c r="T247" i="1"/>
  <c r="U247" i="1"/>
  <c r="V247" i="1"/>
  <c r="S248" i="1"/>
  <c r="T248" i="1"/>
  <c r="U248" i="1"/>
  <c r="V248" i="1"/>
  <c r="S249" i="1"/>
  <c r="T249" i="1"/>
  <c r="U249" i="1"/>
  <c r="V249" i="1"/>
  <c r="S250" i="1"/>
  <c r="T250" i="1"/>
  <c r="U250" i="1"/>
  <c r="V250" i="1"/>
  <c r="S251" i="1"/>
  <c r="T251" i="1"/>
  <c r="U251" i="1"/>
  <c r="V251" i="1"/>
  <c r="S252" i="1"/>
  <c r="T252" i="1"/>
  <c r="U252" i="1"/>
  <c r="V252" i="1"/>
  <c r="S253" i="1"/>
  <c r="T253" i="1"/>
  <c r="U253" i="1"/>
  <c r="V253" i="1"/>
  <c r="S254" i="1"/>
  <c r="T254" i="1"/>
  <c r="U254" i="1"/>
  <c r="V254" i="1"/>
  <c r="S255" i="1"/>
  <c r="T255" i="1"/>
  <c r="U255" i="1"/>
  <c r="V255" i="1"/>
  <c r="S256" i="1"/>
  <c r="T256" i="1"/>
  <c r="U256" i="1"/>
  <c r="V256" i="1"/>
  <c r="S257" i="1"/>
  <c r="T257" i="1"/>
  <c r="U257" i="1"/>
  <c r="V257" i="1"/>
  <c r="S258" i="1"/>
  <c r="T258" i="1"/>
  <c r="U258" i="1"/>
  <c r="V258" i="1"/>
  <c r="S259" i="1"/>
  <c r="T259" i="1"/>
  <c r="U259" i="1"/>
  <c r="V259" i="1"/>
  <c r="S260" i="1"/>
  <c r="T260" i="1"/>
  <c r="U260" i="1"/>
  <c r="V260" i="1"/>
  <c r="S261" i="1"/>
  <c r="T261" i="1"/>
  <c r="U261" i="1"/>
  <c r="V261" i="1"/>
  <c r="S262" i="1"/>
  <c r="T262" i="1"/>
  <c r="U262" i="1"/>
  <c r="V262" i="1"/>
  <c r="S263" i="1"/>
  <c r="T263" i="1"/>
  <c r="U263" i="1"/>
  <c r="V263" i="1"/>
  <c r="S264" i="1"/>
  <c r="T264" i="1"/>
  <c r="U264" i="1"/>
  <c r="V264" i="1"/>
  <c r="S265" i="1"/>
  <c r="T265" i="1"/>
  <c r="U265" i="1"/>
  <c r="V265" i="1"/>
  <c r="S266" i="1"/>
  <c r="T266" i="1"/>
  <c r="U266" i="1"/>
  <c r="V266" i="1"/>
  <c r="S267" i="1"/>
  <c r="T267" i="1"/>
  <c r="U267" i="1"/>
  <c r="V267" i="1"/>
  <c r="S268" i="1"/>
  <c r="T268" i="1"/>
  <c r="U268" i="1"/>
  <c r="V268" i="1"/>
  <c r="S269" i="1"/>
  <c r="T269" i="1"/>
  <c r="U269" i="1"/>
  <c r="V269" i="1"/>
  <c r="S270" i="1"/>
  <c r="T270" i="1"/>
  <c r="U270" i="1"/>
  <c r="V270" i="1"/>
  <c r="S271" i="1"/>
  <c r="T271" i="1"/>
  <c r="U271" i="1"/>
  <c r="V271" i="1"/>
  <c r="S272" i="1"/>
  <c r="T272" i="1"/>
  <c r="U272" i="1"/>
  <c r="V272" i="1"/>
  <c r="S273" i="1"/>
  <c r="T273" i="1"/>
  <c r="U273" i="1"/>
  <c r="V273" i="1"/>
  <c r="S274" i="1"/>
  <c r="T274" i="1"/>
  <c r="U274" i="1"/>
  <c r="V274" i="1"/>
  <c r="S275" i="1"/>
  <c r="T275" i="1"/>
  <c r="U275" i="1"/>
  <c r="V275" i="1"/>
  <c r="S276" i="1"/>
  <c r="T276" i="1"/>
  <c r="U276" i="1"/>
  <c r="V276" i="1"/>
  <c r="S277" i="1"/>
  <c r="T277" i="1"/>
  <c r="U277" i="1"/>
  <c r="V277" i="1"/>
  <c r="S278" i="1"/>
  <c r="T278" i="1"/>
  <c r="U278" i="1"/>
  <c r="V278" i="1"/>
  <c r="S279" i="1"/>
  <c r="T279" i="1"/>
  <c r="U279" i="1"/>
  <c r="V279" i="1"/>
  <c r="S280" i="1"/>
  <c r="T280" i="1"/>
  <c r="U280" i="1"/>
  <c r="V280" i="1"/>
  <c r="S281" i="1"/>
  <c r="T281" i="1"/>
  <c r="U281" i="1"/>
  <c r="V281" i="1"/>
  <c r="S282" i="1"/>
  <c r="T282" i="1"/>
  <c r="U282" i="1"/>
  <c r="V282" i="1"/>
  <c r="S283" i="1"/>
  <c r="T283" i="1"/>
  <c r="U283" i="1"/>
  <c r="V283" i="1"/>
  <c r="S284" i="1"/>
  <c r="T284" i="1"/>
  <c r="U284" i="1"/>
  <c r="V284" i="1"/>
  <c r="S285" i="1"/>
  <c r="T285" i="1"/>
  <c r="U285" i="1"/>
  <c r="V285" i="1"/>
  <c r="S286" i="1"/>
  <c r="T286" i="1"/>
  <c r="U286" i="1"/>
  <c r="V286" i="1"/>
  <c r="S287" i="1"/>
  <c r="T287" i="1"/>
  <c r="U287" i="1"/>
  <c r="V287" i="1"/>
  <c r="S288" i="1"/>
  <c r="T288" i="1"/>
  <c r="U288" i="1"/>
  <c r="V288" i="1"/>
  <c r="S289" i="1"/>
  <c r="T289" i="1"/>
  <c r="U289" i="1"/>
  <c r="V289" i="1"/>
  <c r="S290" i="1"/>
  <c r="T290" i="1"/>
  <c r="U290" i="1"/>
  <c r="V290" i="1"/>
  <c r="S291" i="1"/>
  <c r="T291" i="1"/>
  <c r="U291" i="1"/>
  <c r="V291" i="1"/>
  <c r="S292" i="1"/>
  <c r="T292" i="1"/>
  <c r="U292" i="1"/>
  <c r="V292" i="1"/>
  <c r="S293" i="1"/>
  <c r="T293" i="1"/>
  <c r="U293" i="1"/>
  <c r="V293" i="1"/>
  <c r="S294" i="1"/>
  <c r="T294" i="1"/>
  <c r="U294" i="1"/>
  <c r="V294" i="1"/>
  <c r="S295" i="1"/>
  <c r="T295" i="1"/>
  <c r="U295" i="1"/>
  <c r="V295" i="1"/>
  <c r="S296" i="1"/>
  <c r="T296" i="1"/>
  <c r="U296" i="1"/>
  <c r="V296" i="1"/>
  <c r="S297" i="1"/>
  <c r="T297" i="1"/>
  <c r="U297" i="1"/>
  <c r="V297" i="1"/>
  <c r="S298" i="1"/>
  <c r="T298" i="1"/>
  <c r="U298" i="1"/>
  <c r="V298" i="1"/>
  <c r="S299" i="1"/>
  <c r="T299" i="1"/>
  <c r="U299" i="1"/>
  <c r="V299" i="1"/>
  <c r="S300" i="1"/>
  <c r="T300" i="1"/>
  <c r="U300" i="1"/>
  <c r="V300" i="1"/>
  <c r="S301" i="1"/>
  <c r="T301" i="1"/>
  <c r="U301" i="1"/>
  <c r="V301" i="1"/>
  <c r="S302" i="1"/>
  <c r="T302" i="1"/>
  <c r="U302" i="1"/>
  <c r="V302" i="1"/>
  <c r="S303" i="1"/>
  <c r="T303" i="1"/>
  <c r="U303" i="1"/>
  <c r="V303" i="1"/>
  <c r="S304" i="1"/>
  <c r="T304" i="1"/>
  <c r="U304" i="1"/>
  <c r="V304" i="1"/>
  <c r="S305" i="1"/>
  <c r="T305" i="1"/>
  <c r="U305" i="1"/>
  <c r="V305" i="1"/>
  <c r="S306" i="1"/>
  <c r="T306" i="1"/>
  <c r="U306" i="1"/>
  <c r="V306" i="1"/>
  <c r="S307" i="1"/>
  <c r="T307" i="1"/>
  <c r="U307" i="1"/>
  <c r="V307" i="1"/>
  <c r="S308" i="1"/>
  <c r="T308" i="1"/>
  <c r="U308" i="1"/>
  <c r="V308" i="1"/>
  <c r="S309" i="1"/>
  <c r="T309" i="1"/>
  <c r="U309" i="1"/>
  <c r="V309" i="1"/>
  <c r="S310" i="1"/>
  <c r="T310" i="1"/>
  <c r="U310" i="1"/>
  <c r="V310" i="1"/>
  <c r="S311" i="1"/>
  <c r="T311" i="1"/>
  <c r="U311" i="1"/>
  <c r="V311" i="1"/>
  <c r="S312" i="1"/>
  <c r="T312" i="1"/>
  <c r="U312" i="1"/>
  <c r="V312" i="1"/>
  <c r="S313" i="1"/>
  <c r="T313" i="1"/>
  <c r="U313" i="1"/>
  <c r="V313" i="1"/>
  <c r="S314" i="1"/>
  <c r="T314" i="1"/>
  <c r="U314" i="1"/>
  <c r="V314" i="1"/>
  <c r="S315" i="1"/>
  <c r="T315" i="1"/>
  <c r="U315" i="1"/>
  <c r="V315" i="1"/>
  <c r="S316" i="1"/>
  <c r="T316" i="1"/>
  <c r="U316" i="1"/>
  <c r="V316" i="1"/>
  <c r="S317" i="1"/>
  <c r="T317" i="1"/>
  <c r="U317" i="1"/>
  <c r="V317" i="1"/>
  <c r="S318" i="1"/>
  <c r="T318" i="1"/>
  <c r="U318" i="1"/>
  <c r="V318" i="1"/>
  <c r="S319" i="1"/>
  <c r="T319" i="1"/>
  <c r="U319" i="1"/>
  <c r="V319" i="1"/>
  <c r="S320" i="1"/>
  <c r="T320" i="1"/>
  <c r="U320" i="1"/>
  <c r="V320" i="1"/>
  <c r="S321" i="1"/>
  <c r="T321" i="1"/>
  <c r="U321" i="1"/>
  <c r="V321" i="1"/>
  <c r="S322" i="1"/>
  <c r="T322" i="1"/>
  <c r="U322" i="1"/>
  <c r="V322" i="1"/>
  <c r="S323" i="1"/>
  <c r="T323" i="1"/>
  <c r="U323" i="1"/>
  <c r="V323" i="1"/>
  <c r="S324" i="1"/>
  <c r="T324" i="1"/>
  <c r="U324" i="1"/>
  <c r="V324" i="1"/>
  <c r="S325" i="1"/>
  <c r="T325" i="1"/>
  <c r="U325" i="1"/>
  <c r="V325" i="1"/>
  <c r="S326" i="1"/>
  <c r="T326" i="1"/>
  <c r="U326" i="1"/>
  <c r="V326" i="1"/>
  <c r="S327" i="1"/>
  <c r="T327" i="1"/>
  <c r="U327" i="1"/>
  <c r="V327" i="1"/>
  <c r="S328" i="1"/>
  <c r="T328" i="1"/>
  <c r="U328" i="1"/>
  <c r="V328" i="1"/>
  <c r="S329" i="1"/>
  <c r="T329" i="1"/>
  <c r="U329" i="1"/>
  <c r="V329" i="1"/>
  <c r="S330" i="1"/>
  <c r="T330" i="1"/>
  <c r="U330" i="1"/>
  <c r="V330" i="1"/>
  <c r="S331" i="1"/>
  <c r="T331" i="1"/>
  <c r="U331" i="1"/>
  <c r="V331" i="1"/>
  <c r="S332" i="1"/>
  <c r="T332" i="1"/>
  <c r="U332" i="1"/>
  <c r="V332" i="1"/>
  <c r="S333" i="1"/>
  <c r="T333" i="1"/>
  <c r="U333" i="1"/>
  <c r="V333" i="1"/>
  <c r="S334" i="1"/>
  <c r="T334" i="1"/>
  <c r="U334" i="1"/>
  <c r="V334" i="1"/>
  <c r="S335" i="1"/>
  <c r="T335" i="1"/>
  <c r="U335" i="1"/>
  <c r="V335" i="1"/>
  <c r="S336" i="1"/>
  <c r="T336" i="1"/>
  <c r="U336" i="1"/>
  <c r="V336" i="1"/>
  <c r="S337" i="1"/>
  <c r="T337" i="1"/>
  <c r="U337" i="1"/>
  <c r="V337" i="1"/>
  <c r="S338" i="1"/>
  <c r="T338" i="1"/>
  <c r="U338" i="1"/>
  <c r="V338" i="1"/>
  <c r="S339" i="1"/>
  <c r="T339" i="1"/>
  <c r="U339" i="1"/>
  <c r="V339" i="1"/>
  <c r="S340" i="1"/>
  <c r="T340" i="1"/>
  <c r="U340" i="1"/>
  <c r="V340" i="1"/>
  <c r="S341" i="1"/>
  <c r="T341" i="1"/>
  <c r="U341" i="1"/>
  <c r="V341" i="1"/>
  <c r="S342" i="1"/>
  <c r="T342" i="1"/>
  <c r="U342" i="1"/>
  <c r="V342" i="1"/>
  <c r="S343" i="1"/>
  <c r="T343" i="1"/>
  <c r="U343" i="1"/>
  <c r="V343" i="1"/>
  <c r="S344" i="1"/>
  <c r="T344" i="1"/>
  <c r="U344" i="1"/>
  <c r="V344" i="1"/>
  <c r="S345" i="1"/>
  <c r="T345" i="1"/>
  <c r="U345" i="1"/>
  <c r="V345" i="1"/>
  <c r="S346" i="1"/>
  <c r="T346" i="1"/>
  <c r="U346" i="1"/>
  <c r="V346" i="1"/>
  <c r="S347" i="1"/>
  <c r="T347" i="1"/>
  <c r="U347" i="1"/>
  <c r="V347" i="1"/>
  <c r="S348" i="1"/>
  <c r="T348" i="1"/>
  <c r="U348" i="1"/>
  <c r="V348" i="1"/>
  <c r="S349" i="1"/>
  <c r="T349" i="1"/>
  <c r="U349" i="1"/>
  <c r="V349" i="1"/>
  <c r="S350" i="1"/>
  <c r="T350" i="1"/>
  <c r="U350" i="1"/>
  <c r="V350" i="1"/>
  <c r="S351" i="1"/>
  <c r="T351" i="1"/>
  <c r="U351" i="1"/>
  <c r="V351" i="1"/>
  <c r="S352" i="1"/>
  <c r="T352" i="1"/>
  <c r="U352" i="1"/>
  <c r="V352" i="1"/>
  <c r="S353" i="1"/>
  <c r="T353" i="1"/>
  <c r="U353" i="1"/>
  <c r="V353" i="1"/>
  <c r="S354" i="1"/>
  <c r="T354" i="1"/>
  <c r="U354" i="1"/>
  <c r="V354" i="1"/>
  <c r="S355" i="1"/>
  <c r="T355" i="1"/>
  <c r="U355" i="1"/>
  <c r="V355" i="1"/>
  <c r="S356" i="1"/>
  <c r="T356" i="1"/>
  <c r="U356" i="1"/>
  <c r="V356" i="1"/>
  <c r="S357" i="1"/>
  <c r="T357" i="1"/>
  <c r="U357" i="1"/>
  <c r="V357" i="1"/>
  <c r="S358" i="1"/>
  <c r="T358" i="1"/>
  <c r="U358" i="1"/>
  <c r="V358" i="1"/>
  <c r="S359" i="1"/>
  <c r="T359" i="1"/>
  <c r="U359" i="1"/>
  <c r="V359" i="1"/>
  <c r="S360" i="1"/>
  <c r="T360" i="1"/>
  <c r="U360" i="1"/>
  <c r="V360" i="1"/>
  <c r="S361" i="1"/>
  <c r="T361" i="1"/>
  <c r="U361" i="1"/>
  <c r="V361" i="1"/>
  <c r="S362" i="1"/>
  <c r="T362" i="1"/>
  <c r="U362" i="1"/>
  <c r="V362" i="1"/>
  <c r="S363" i="1"/>
  <c r="T363" i="1"/>
  <c r="U363" i="1"/>
  <c r="V363" i="1"/>
  <c r="S364" i="1"/>
  <c r="T364" i="1"/>
  <c r="U364" i="1"/>
  <c r="V364" i="1"/>
  <c r="S365" i="1"/>
  <c r="T365" i="1"/>
  <c r="U365" i="1"/>
  <c r="V365" i="1"/>
  <c r="S366" i="1"/>
  <c r="T366" i="1"/>
  <c r="U366" i="1"/>
  <c r="V366" i="1"/>
  <c r="S367" i="1"/>
  <c r="T367" i="1"/>
  <c r="U367" i="1"/>
  <c r="V367" i="1"/>
  <c r="S368" i="1"/>
  <c r="T368" i="1"/>
  <c r="U368" i="1"/>
  <c r="V368" i="1"/>
  <c r="S369" i="1"/>
  <c r="T369" i="1"/>
  <c r="U369" i="1"/>
  <c r="V369" i="1"/>
  <c r="S370" i="1"/>
  <c r="T370" i="1"/>
  <c r="U370" i="1"/>
  <c r="V370" i="1"/>
  <c r="S371" i="1"/>
  <c r="T371" i="1"/>
  <c r="U371" i="1"/>
  <c r="V371" i="1"/>
  <c r="S372" i="1"/>
  <c r="T372" i="1"/>
  <c r="U372" i="1"/>
  <c r="V372" i="1"/>
  <c r="S373" i="1"/>
  <c r="T373" i="1"/>
  <c r="U373" i="1"/>
  <c r="V373" i="1"/>
  <c r="S374" i="1"/>
  <c r="T374" i="1"/>
  <c r="U374" i="1"/>
  <c r="V374" i="1"/>
  <c r="S375" i="1"/>
  <c r="T375" i="1"/>
  <c r="U375" i="1"/>
  <c r="V375" i="1"/>
  <c r="S376" i="1"/>
  <c r="T376" i="1"/>
  <c r="U376" i="1"/>
  <c r="V376" i="1"/>
  <c r="S377" i="1"/>
  <c r="T377" i="1"/>
  <c r="U377" i="1"/>
  <c r="V377" i="1"/>
  <c r="S378" i="1"/>
  <c r="T378" i="1"/>
  <c r="U378" i="1"/>
  <c r="V378" i="1"/>
  <c r="S379" i="1"/>
  <c r="T379" i="1"/>
  <c r="U379" i="1"/>
  <c r="V379" i="1"/>
  <c r="S380" i="1"/>
  <c r="T380" i="1"/>
  <c r="U380" i="1"/>
  <c r="V380" i="1"/>
  <c r="S381" i="1"/>
  <c r="T381" i="1"/>
  <c r="U381" i="1"/>
  <c r="V381" i="1"/>
  <c r="S382" i="1"/>
  <c r="T382" i="1"/>
  <c r="U382" i="1"/>
  <c r="V382" i="1"/>
  <c r="S383" i="1"/>
  <c r="T383" i="1"/>
  <c r="U383" i="1"/>
  <c r="V383" i="1"/>
  <c r="S384" i="1"/>
  <c r="T384" i="1"/>
  <c r="U384" i="1"/>
  <c r="V384" i="1"/>
  <c r="S385" i="1"/>
  <c r="T385" i="1"/>
  <c r="U385" i="1"/>
  <c r="V385" i="1"/>
  <c r="S386" i="1"/>
  <c r="T386" i="1"/>
  <c r="U386" i="1"/>
  <c r="V386" i="1"/>
  <c r="S387" i="1"/>
  <c r="T387" i="1"/>
  <c r="U387" i="1"/>
  <c r="V387" i="1"/>
  <c r="S388" i="1"/>
  <c r="T388" i="1"/>
  <c r="U388" i="1"/>
  <c r="V388" i="1"/>
  <c r="S389" i="1"/>
  <c r="T389" i="1"/>
  <c r="U389" i="1"/>
  <c r="V389" i="1"/>
  <c r="S390" i="1"/>
  <c r="T390" i="1"/>
  <c r="U390" i="1"/>
  <c r="V390" i="1"/>
  <c r="S391" i="1"/>
  <c r="T391" i="1"/>
  <c r="U391" i="1"/>
  <c r="V391" i="1"/>
  <c r="S392" i="1"/>
  <c r="T392" i="1"/>
  <c r="U392" i="1"/>
  <c r="V392" i="1"/>
  <c r="S393" i="1"/>
  <c r="T393" i="1"/>
  <c r="U393" i="1"/>
  <c r="V393" i="1"/>
  <c r="S394" i="1"/>
  <c r="T394" i="1"/>
  <c r="U394" i="1"/>
  <c r="V394" i="1"/>
  <c r="S395" i="1"/>
  <c r="T395" i="1"/>
  <c r="U395" i="1"/>
  <c r="V395" i="1"/>
  <c r="S396" i="1"/>
  <c r="T396" i="1"/>
  <c r="U396" i="1"/>
  <c r="V396" i="1"/>
  <c r="S397" i="1"/>
  <c r="T397" i="1"/>
  <c r="U397" i="1"/>
  <c r="V397" i="1"/>
  <c r="S398" i="1"/>
  <c r="T398" i="1"/>
  <c r="U398" i="1"/>
  <c r="V398" i="1"/>
  <c r="S399" i="1"/>
  <c r="T399" i="1"/>
  <c r="U399" i="1"/>
  <c r="V399" i="1"/>
  <c r="S400" i="1"/>
  <c r="T400" i="1"/>
  <c r="U400" i="1"/>
  <c r="V400" i="1"/>
  <c r="S401" i="1"/>
  <c r="T401" i="1"/>
  <c r="U401" i="1"/>
  <c r="V401" i="1"/>
  <c r="S402" i="1"/>
  <c r="T402" i="1"/>
  <c r="U402" i="1"/>
  <c r="V402" i="1"/>
  <c r="S403" i="1"/>
  <c r="T403" i="1"/>
  <c r="U403" i="1"/>
  <c r="V403" i="1"/>
  <c r="S404" i="1"/>
  <c r="T404" i="1"/>
  <c r="U404" i="1"/>
  <c r="V404" i="1"/>
  <c r="S405" i="1"/>
  <c r="T405" i="1"/>
  <c r="U405" i="1"/>
  <c r="V405" i="1"/>
  <c r="S406" i="1"/>
  <c r="T406" i="1"/>
  <c r="U406" i="1"/>
  <c r="V406" i="1"/>
  <c r="S407" i="1"/>
  <c r="T407" i="1"/>
  <c r="U407" i="1"/>
  <c r="V407" i="1"/>
  <c r="S408" i="1"/>
  <c r="T408" i="1"/>
  <c r="U408" i="1"/>
  <c r="V408" i="1"/>
  <c r="S409" i="1"/>
  <c r="T409" i="1"/>
  <c r="U409" i="1"/>
  <c r="V409" i="1"/>
  <c r="S410" i="1"/>
  <c r="T410" i="1"/>
  <c r="U410" i="1"/>
  <c r="V410" i="1"/>
  <c r="S411" i="1"/>
  <c r="T411" i="1"/>
  <c r="U411" i="1"/>
  <c r="V411" i="1"/>
  <c r="S412" i="1"/>
  <c r="T412" i="1"/>
  <c r="U412" i="1"/>
  <c r="V412" i="1"/>
  <c r="S413" i="1"/>
  <c r="T413" i="1"/>
  <c r="U413" i="1"/>
  <c r="V413" i="1"/>
  <c r="S414" i="1"/>
  <c r="T414" i="1"/>
  <c r="U414" i="1"/>
  <c r="V414" i="1"/>
  <c r="S415" i="1"/>
  <c r="T415" i="1"/>
  <c r="U415" i="1"/>
  <c r="V415" i="1"/>
  <c r="S416" i="1"/>
  <c r="T416" i="1"/>
  <c r="U416" i="1"/>
  <c r="V416" i="1"/>
  <c r="S417" i="1"/>
  <c r="T417" i="1"/>
  <c r="U417" i="1"/>
  <c r="V417" i="1"/>
  <c r="S418" i="1"/>
  <c r="T418" i="1"/>
  <c r="U418" i="1"/>
  <c r="V418" i="1"/>
  <c r="S419" i="1"/>
  <c r="T419" i="1"/>
  <c r="U419" i="1"/>
  <c r="V419" i="1"/>
  <c r="S420" i="1"/>
  <c r="T420" i="1"/>
  <c r="U420" i="1"/>
  <c r="V420" i="1"/>
  <c r="S421" i="1"/>
  <c r="T421" i="1"/>
  <c r="U421" i="1"/>
  <c r="V421" i="1"/>
  <c r="S422" i="1"/>
  <c r="T422" i="1"/>
  <c r="U422" i="1"/>
  <c r="V422" i="1"/>
  <c r="S423" i="1"/>
  <c r="T423" i="1"/>
  <c r="U423" i="1"/>
  <c r="V423" i="1"/>
  <c r="S424" i="1"/>
  <c r="T424" i="1"/>
  <c r="U424" i="1"/>
  <c r="V424" i="1"/>
  <c r="S425" i="1"/>
  <c r="T425" i="1"/>
  <c r="U425" i="1"/>
  <c r="V425" i="1"/>
  <c r="S426" i="1"/>
  <c r="T426" i="1"/>
  <c r="U426" i="1"/>
  <c r="V426" i="1"/>
  <c r="S427" i="1"/>
  <c r="T427" i="1"/>
  <c r="U427" i="1"/>
  <c r="V427" i="1"/>
  <c r="S428" i="1"/>
  <c r="T428" i="1"/>
  <c r="U428" i="1"/>
  <c r="V428" i="1"/>
  <c r="S429" i="1"/>
  <c r="T429" i="1"/>
  <c r="U429" i="1"/>
  <c r="V429" i="1"/>
  <c r="S430" i="1"/>
  <c r="T430" i="1"/>
  <c r="U430" i="1"/>
  <c r="V430" i="1"/>
  <c r="S431" i="1"/>
  <c r="T431" i="1"/>
  <c r="U431" i="1"/>
  <c r="V431" i="1"/>
  <c r="S432" i="1"/>
  <c r="T432" i="1"/>
  <c r="U432" i="1"/>
  <c r="V432" i="1"/>
  <c r="S433" i="1"/>
  <c r="T433" i="1"/>
  <c r="U433" i="1"/>
  <c r="V433" i="1"/>
  <c r="S434" i="1"/>
  <c r="T434" i="1"/>
  <c r="U434" i="1"/>
  <c r="V434" i="1"/>
  <c r="S435" i="1"/>
  <c r="T435" i="1"/>
  <c r="U435" i="1"/>
  <c r="V435" i="1"/>
  <c r="S436" i="1"/>
  <c r="T436" i="1"/>
  <c r="U436" i="1"/>
  <c r="V436" i="1"/>
  <c r="S437" i="1"/>
  <c r="T437" i="1"/>
  <c r="U437" i="1"/>
  <c r="V437" i="1"/>
  <c r="S438" i="1"/>
  <c r="T438" i="1"/>
  <c r="U438" i="1"/>
  <c r="V438" i="1"/>
  <c r="S439" i="1"/>
  <c r="T439" i="1"/>
  <c r="U439" i="1"/>
  <c r="V439" i="1"/>
  <c r="S440" i="1"/>
  <c r="T440" i="1"/>
  <c r="U440" i="1"/>
  <c r="V440" i="1"/>
  <c r="S441" i="1"/>
  <c r="T441" i="1"/>
  <c r="U441" i="1"/>
  <c r="V441" i="1"/>
  <c r="S442" i="1"/>
  <c r="T442" i="1"/>
  <c r="U442" i="1"/>
  <c r="V442" i="1"/>
  <c r="S443" i="1"/>
  <c r="T443" i="1"/>
  <c r="U443" i="1"/>
  <c r="V443" i="1"/>
  <c r="S444" i="1"/>
  <c r="T444" i="1"/>
  <c r="U444" i="1"/>
  <c r="V444" i="1"/>
  <c r="S445" i="1"/>
  <c r="T445" i="1"/>
  <c r="U445" i="1"/>
  <c r="V445" i="1"/>
  <c r="S446" i="1"/>
  <c r="T446" i="1"/>
  <c r="U446" i="1"/>
  <c r="V446" i="1"/>
  <c r="S447" i="1"/>
  <c r="T447" i="1"/>
  <c r="U447" i="1"/>
  <c r="V447" i="1"/>
  <c r="S448" i="1"/>
  <c r="T448" i="1"/>
  <c r="U448" i="1"/>
  <c r="V448" i="1"/>
  <c r="S449" i="1"/>
  <c r="T449" i="1"/>
  <c r="U449" i="1"/>
  <c r="V449" i="1"/>
  <c r="S450" i="1"/>
  <c r="T450" i="1"/>
  <c r="U450" i="1"/>
  <c r="V450" i="1"/>
  <c r="S451" i="1"/>
  <c r="T451" i="1"/>
  <c r="U451" i="1"/>
  <c r="V451" i="1"/>
  <c r="S452" i="1"/>
  <c r="T452" i="1"/>
  <c r="U452" i="1"/>
  <c r="V452" i="1"/>
  <c r="S453" i="1"/>
  <c r="T453" i="1"/>
  <c r="U453" i="1"/>
  <c r="V453" i="1"/>
  <c r="S454" i="1"/>
  <c r="T454" i="1"/>
  <c r="U454" i="1"/>
  <c r="V454" i="1"/>
  <c r="S455" i="1"/>
  <c r="T455" i="1"/>
  <c r="U455" i="1"/>
  <c r="V455" i="1"/>
  <c r="S456" i="1"/>
  <c r="T456" i="1"/>
  <c r="U456" i="1"/>
  <c r="V456" i="1"/>
  <c r="S457" i="1"/>
  <c r="T457" i="1"/>
  <c r="U457" i="1"/>
  <c r="V457" i="1"/>
  <c r="S458" i="1"/>
  <c r="T458" i="1"/>
  <c r="U458" i="1"/>
  <c r="V458" i="1"/>
  <c r="S459" i="1"/>
  <c r="T459" i="1"/>
  <c r="U459" i="1"/>
  <c r="V459" i="1"/>
  <c r="S460" i="1"/>
  <c r="T460" i="1"/>
  <c r="U460" i="1"/>
  <c r="V460" i="1"/>
  <c r="S461" i="1"/>
  <c r="T461" i="1"/>
  <c r="U461" i="1"/>
  <c r="V461" i="1"/>
  <c r="S462" i="1"/>
  <c r="T462" i="1"/>
  <c r="U462" i="1"/>
  <c r="V462" i="1"/>
  <c r="S463" i="1"/>
  <c r="T463" i="1"/>
  <c r="U463" i="1"/>
  <c r="V463" i="1"/>
  <c r="S464" i="1"/>
  <c r="T464" i="1"/>
  <c r="U464" i="1"/>
  <c r="V464" i="1"/>
  <c r="S465" i="1"/>
  <c r="T465" i="1"/>
  <c r="U465" i="1"/>
  <c r="V465" i="1"/>
  <c r="S466" i="1"/>
  <c r="T466" i="1"/>
  <c r="U466" i="1"/>
  <c r="V466" i="1"/>
  <c r="S467" i="1"/>
  <c r="T467" i="1"/>
  <c r="U467" i="1"/>
  <c r="V467" i="1"/>
  <c r="S468" i="1"/>
  <c r="T468" i="1"/>
  <c r="U468" i="1"/>
  <c r="V468" i="1"/>
  <c r="S469" i="1"/>
  <c r="T469" i="1"/>
  <c r="U469" i="1"/>
  <c r="V469" i="1"/>
  <c r="S470" i="1"/>
  <c r="T470" i="1"/>
  <c r="U470" i="1"/>
  <c r="V470" i="1"/>
  <c r="S471" i="1"/>
  <c r="T471" i="1"/>
  <c r="U471" i="1"/>
  <c r="V471" i="1"/>
  <c r="S472" i="1"/>
  <c r="T472" i="1"/>
  <c r="U472" i="1"/>
  <c r="V472" i="1"/>
  <c r="S473" i="1"/>
  <c r="T473" i="1"/>
  <c r="U473" i="1"/>
  <c r="V473" i="1"/>
  <c r="S474" i="1"/>
  <c r="T474" i="1"/>
  <c r="U474" i="1"/>
  <c r="V474" i="1"/>
  <c r="S475" i="1"/>
  <c r="T475" i="1"/>
  <c r="U475" i="1"/>
  <c r="V475" i="1"/>
  <c r="S476" i="1"/>
  <c r="T476" i="1"/>
  <c r="U476" i="1"/>
  <c r="V476" i="1"/>
  <c r="S477" i="1"/>
  <c r="T477" i="1"/>
  <c r="U477" i="1"/>
  <c r="V477" i="1"/>
  <c r="S478" i="1"/>
  <c r="T478" i="1"/>
  <c r="U478" i="1"/>
  <c r="V478" i="1"/>
  <c r="S479" i="1"/>
  <c r="T479" i="1"/>
  <c r="U479" i="1"/>
  <c r="V479" i="1"/>
  <c r="S480" i="1"/>
  <c r="T480" i="1"/>
  <c r="U480" i="1"/>
  <c r="V480" i="1"/>
  <c r="S481" i="1"/>
  <c r="T481" i="1"/>
  <c r="U481" i="1"/>
  <c r="V481" i="1"/>
  <c r="S482" i="1"/>
  <c r="T482" i="1"/>
  <c r="U482" i="1"/>
  <c r="V482" i="1"/>
  <c r="S483" i="1"/>
  <c r="T483" i="1"/>
  <c r="U483" i="1"/>
  <c r="V483" i="1"/>
  <c r="S484" i="1"/>
  <c r="T484" i="1"/>
  <c r="U484" i="1"/>
  <c r="V484" i="1"/>
  <c r="S485" i="1"/>
  <c r="T485" i="1"/>
  <c r="U485" i="1"/>
  <c r="V485" i="1"/>
  <c r="S486" i="1"/>
  <c r="T486" i="1"/>
  <c r="U486" i="1"/>
  <c r="V486" i="1"/>
  <c r="S487" i="1"/>
  <c r="T487" i="1"/>
  <c r="U487" i="1"/>
  <c r="V487" i="1"/>
  <c r="S488" i="1"/>
  <c r="T488" i="1"/>
  <c r="U488" i="1"/>
  <c r="V488" i="1"/>
  <c r="S489" i="1"/>
  <c r="T489" i="1"/>
  <c r="U489" i="1"/>
  <c r="V489" i="1"/>
  <c r="S490" i="1"/>
  <c r="T490" i="1"/>
  <c r="U490" i="1"/>
  <c r="V490" i="1"/>
  <c r="S491" i="1"/>
  <c r="T491" i="1"/>
  <c r="U491" i="1"/>
  <c r="V491" i="1"/>
  <c r="S492" i="1"/>
  <c r="T492" i="1"/>
  <c r="U492" i="1"/>
  <c r="V492" i="1"/>
  <c r="S493" i="1"/>
  <c r="T493" i="1"/>
  <c r="U493" i="1"/>
  <c r="V493" i="1"/>
  <c r="S494" i="1"/>
  <c r="T494" i="1"/>
  <c r="U494" i="1"/>
  <c r="V494" i="1"/>
  <c r="S495" i="1"/>
  <c r="T495" i="1"/>
  <c r="U495" i="1"/>
  <c r="V495" i="1"/>
  <c r="S496" i="1"/>
  <c r="T496" i="1"/>
  <c r="U496" i="1"/>
  <c r="V496" i="1"/>
  <c r="S497" i="1"/>
  <c r="T497" i="1"/>
  <c r="U497" i="1"/>
  <c r="V497" i="1"/>
  <c r="S498" i="1"/>
  <c r="T498" i="1"/>
  <c r="U498" i="1"/>
  <c r="V498" i="1"/>
  <c r="S499" i="1"/>
  <c r="T499" i="1"/>
  <c r="U499" i="1"/>
  <c r="V499" i="1"/>
  <c r="S500" i="1"/>
  <c r="T500" i="1"/>
  <c r="U500" i="1"/>
  <c r="V500" i="1"/>
  <c r="S501" i="1"/>
  <c r="T501" i="1"/>
  <c r="U501" i="1"/>
  <c r="V501" i="1"/>
  <c r="S502" i="1"/>
  <c r="T502" i="1"/>
  <c r="U502" i="1"/>
  <c r="V502" i="1"/>
  <c r="S503" i="1"/>
  <c r="T503" i="1"/>
  <c r="U503" i="1"/>
  <c r="V503" i="1"/>
  <c r="S504" i="1"/>
  <c r="T504" i="1"/>
  <c r="U504" i="1"/>
  <c r="V504" i="1"/>
  <c r="S505" i="1"/>
  <c r="T505" i="1"/>
  <c r="U505" i="1"/>
  <c r="V505" i="1"/>
  <c r="S506" i="1"/>
  <c r="T506" i="1"/>
  <c r="U506" i="1"/>
  <c r="V506" i="1"/>
  <c r="S507" i="1"/>
  <c r="T507" i="1"/>
  <c r="U507" i="1"/>
  <c r="V507" i="1"/>
  <c r="S508" i="1"/>
  <c r="T508" i="1"/>
  <c r="U508" i="1"/>
  <c r="V508" i="1"/>
  <c r="S509" i="1"/>
  <c r="T509" i="1"/>
  <c r="U509" i="1"/>
  <c r="V509" i="1"/>
  <c r="S510" i="1"/>
  <c r="T510" i="1"/>
  <c r="U510" i="1"/>
  <c r="V510" i="1"/>
  <c r="S511" i="1"/>
  <c r="T511" i="1"/>
  <c r="U511" i="1"/>
  <c r="V511" i="1"/>
  <c r="S512" i="1"/>
  <c r="T512" i="1"/>
  <c r="U512" i="1"/>
  <c r="V512" i="1"/>
  <c r="S513" i="1"/>
  <c r="T513" i="1"/>
  <c r="U513" i="1"/>
  <c r="V513" i="1"/>
  <c r="S514" i="1"/>
  <c r="T514" i="1"/>
  <c r="U514" i="1"/>
  <c r="V514" i="1"/>
  <c r="S515" i="1"/>
  <c r="T515" i="1"/>
  <c r="U515" i="1"/>
  <c r="V515" i="1"/>
  <c r="S516" i="1"/>
  <c r="T516" i="1"/>
  <c r="U516" i="1"/>
  <c r="V516" i="1"/>
  <c r="S517" i="1"/>
  <c r="T517" i="1"/>
  <c r="U517" i="1"/>
  <c r="V517" i="1"/>
  <c r="S518" i="1"/>
  <c r="T518" i="1"/>
  <c r="U518" i="1"/>
  <c r="V518" i="1"/>
  <c r="S519" i="1"/>
  <c r="T519" i="1"/>
  <c r="U519" i="1"/>
  <c r="V519" i="1"/>
  <c r="S520" i="1"/>
  <c r="T520" i="1"/>
  <c r="U520" i="1"/>
  <c r="V520" i="1"/>
  <c r="S521" i="1"/>
  <c r="T521" i="1"/>
  <c r="U521" i="1"/>
  <c r="V521" i="1"/>
  <c r="S522" i="1"/>
  <c r="T522" i="1"/>
  <c r="U522" i="1"/>
  <c r="V522" i="1"/>
  <c r="S523" i="1"/>
  <c r="T523" i="1"/>
  <c r="U523" i="1"/>
  <c r="V523" i="1"/>
  <c r="S524" i="1"/>
  <c r="T524" i="1"/>
  <c r="U524" i="1"/>
  <c r="V524" i="1"/>
  <c r="S525" i="1"/>
  <c r="T525" i="1"/>
  <c r="U525" i="1"/>
  <c r="V525" i="1"/>
  <c r="S526" i="1"/>
  <c r="T526" i="1"/>
  <c r="U526" i="1"/>
  <c r="V526" i="1"/>
  <c r="S527" i="1"/>
  <c r="T527" i="1"/>
  <c r="U527" i="1"/>
  <c r="V527" i="1"/>
  <c r="S528" i="1"/>
  <c r="T528" i="1"/>
  <c r="U528" i="1"/>
  <c r="V528" i="1"/>
  <c r="S529" i="1"/>
  <c r="T529" i="1"/>
  <c r="U529" i="1"/>
  <c r="V529" i="1"/>
  <c r="S530" i="1"/>
  <c r="T530" i="1"/>
  <c r="U530" i="1"/>
  <c r="V530" i="1"/>
  <c r="S531" i="1"/>
  <c r="T531" i="1"/>
  <c r="U531" i="1"/>
  <c r="V531" i="1"/>
  <c r="S532" i="1"/>
  <c r="T532" i="1"/>
  <c r="U532" i="1"/>
  <c r="V532" i="1"/>
  <c r="S533" i="1"/>
  <c r="T533" i="1"/>
  <c r="U533" i="1"/>
  <c r="V533" i="1"/>
  <c r="S534" i="1"/>
  <c r="T534" i="1"/>
  <c r="U534" i="1"/>
  <c r="V534" i="1"/>
  <c r="S535" i="1"/>
  <c r="T535" i="1"/>
  <c r="U535" i="1"/>
  <c r="V535" i="1"/>
  <c r="S536" i="1"/>
  <c r="T536" i="1"/>
  <c r="U536" i="1"/>
  <c r="V536" i="1"/>
  <c r="S537" i="1"/>
  <c r="T537" i="1"/>
  <c r="U537" i="1"/>
  <c r="V537" i="1"/>
  <c r="S538" i="1"/>
  <c r="T538" i="1"/>
  <c r="U538" i="1"/>
  <c r="V538" i="1"/>
  <c r="S539" i="1"/>
  <c r="T539" i="1"/>
  <c r="U539" i="1"/>
  <c r="V539" i="1"/>
  <c r="S540" i="1"/>
  <c r="T540" i="1"/>
  <c r="U540" i="1"/>
  <c r="V540" i="1"/>
  <c r="S541" i="1"/>
  <c r="T541" i="1"/>
  <c r="U541" i="1"/>
  <c r="V541" i="1"/>
  <c r="S542" i="1"/>
  <c r="T542" i="1"/>
  <c r="U542" i="1"/>
  <c r="V542" i="1"/>
  <c r="S543" i="1"/>
  <c r="T543" i="1"/>
  <c r="U543" i="1"/>
  <c r="V543" i="1"/>
  <c r="S544" i="1"/>
  <c r="T544" i="1"/>
  <c r="U544" i="1"/>
  <c r="V544" i="1"/>
  <c r="S545" i="1"/>
  <c r="T545" i="1"/>
  <c r="U545" i="1"/>
  <c r="V545" i="1"/>
  <c r="S546" i="1"/>
  <c r="T546" i="1"/>
  <c r="U546" i="1"/>
  <c r="V546" i="1"/>
  <c r="S547" i="1"/>
  <c r="T547" i="1"/>
  <c r="U547" i="1"/>
  <c r="V547" i="1"/>
  <c r="S548" i="1"/>
  <c r="T548" i="1"/>
  <c r="U548" i="1"/>
  <c r="V548" i="1"/>
  <c r="S549" i="1"/>
  <c r="T549" i="1"/>
  <c r="U549" i="1"/>
  <c r="V549" i="1"/>
  <c r="S550" i="1"/>
  <c r="T550" i="1"/>
  <c r="U550" i="1"/>
  <c r="V550" i="1"/>
  <c r="S551" i="1"/>
  <c r="T551" i="1"/>
  <c r="U551" i="1"/>
  <c r="V551" i="1"/>
  <c r="S552" i="1"/>
  <c r="T552" i="1"/>
  <c r="U552" i="1"/>
  <c r="V552" i="1"/>
  <c r="S553" i="1"/>
  <c r="T553" i="1"/>
  <c r="U553" i="1"/>
  <c r="V553" i="1"/>
  <c r="S554" i="1"/>
  <c r="T554" i="1"/>
  <c r="U554" i="1"/>
  <c r="V554" i="1"/>
  <c r="S555" i="1"/>
  <c r="T555" i="1"/>
  <c r="U555" i="1"/>
  <c r="V555" i="1"/>
  <c r="S556" i="1"/>
  <c r="T556" i="1"/>
  <c r="U556" i="1"/>
  <c r="V556" i="1"/>
  <c r="S557" i="1"/>
  <c r="T557" i="1"/>
  <c r="U557" i="1"/>
  <c r="V557" i="1"/>
  <c r="S558" i="1"/>
  <c r="T558" i="1"/>
  <c r="U558" i="1"/>
  <c r="V558" i="1"/>
  <c r="S559" i="1"/>
  <c r="T559" i="1"/>
  <c r="U559" i="1"/>
  <c r="V559" i="1"/>
  <c r="S560" i="1"/>
  <c r="T560" i="1"/>
  <c r="U560" i="1"/>
  <c r="V560" i="1"/>
  <c r="S561" i="1"/>
  <c r="T561" i="1"/>
  <c r="U561" i="1"/>
  <c r="V561" i="1"/>
  <c r="S562" i="1"/>
  <c r="T562" i="1"/>
  <c r="U562" i="1"/>
  <c r="V562" i="1"/>
  <c r="S563" i="1"/>
  <c r="T563" i="1"/>
  <c r="U563" i="1"/>
  <c r="V563" i="1"/>
  <c r="S564" i="1"/>
  <c r="T564" i="1"/>
  <c r="U564" i="1"/>
  <c r="V564" i="1"/>
  <c r="S565" i="1"/>
  <c r="T565" i="1"/>
  <c r="U565" i="1"/>
  <c r="V565" i="1"/>
  <c r="S566" i="1"/>
  <c r="T566" i="1"/>
  <c r="U566" i="1"/>
  <c r="V566" i="1"/>
  <c r="S567" i="1"/>
  <c r="T567" i="1"/>
  <c r="U567" i="1"/>
  <c r="V567" i="1"/>
  <c r="S568" i="1"/>
  <c r="T568" i="1"/>
  <c r="U568" i="1"/>
  <c r="V568" i="1"/>
  <c r="S569" i="1"/>
  <c r="T569" i="1"/>
  <c r="U569" i="1"/>
  <c r="V569" i="1"/>
  <c r="S570" i="1"/>
  <c r="T570" i="1"/>
  <c r="U570" i="1"/>
  <c r="V570" i="1"/>
  <c r="S571" i="1"/>
  <c r="T571" i="1"/>
  <c r="U571" i="1"/>
  <c r="V571" i="1"/>
  <c r="S572" i="1"/>
  <c r="T572" i="1"/>
  <c r="U572" i="1"/>
  <c r="V572" i="1"/>
  <c r="S573" i="1"/>
  <c r="T573" i="1"/>
  <c r="U573" i="1"/>
  <c r="V573" i="1"/>
  <c r="S574" i="1"/>
  <c r="T574" i="1"/>
  <c r="U574" i="1"/>
  <c r="V574" i="1"/>
  <c r="S575" i="1"/>
  <c r="T575" i="1"/>
  <c r="U575" i="1"/>
  <c r="V575" i="1"/>
  <c r="S576" i="1"/>
  <c r="T576" i="1"/>
  <c r="U576" i="1"/>
  <c r="V576" i="1"/>
  <c r="S577" i="1"/>
  <c r="T577" i="1"/>
  <c r="U577" i="1"/>
  <c r="V577" i="1"/>
  <c r="S578" i="1"/>
  <c r="T578" i="1"/>
  <c r="U578" i="1"/>
  <c r="V578" i="1"/>
  <c r="S579" i="1"/>
  <c r="T579" i="1"/>
  <c r="U579" i="1"/>
  <c r="V579" i="1"/>
  <c r="S580" i="1"/>
  <c r="T580" i="1"/>
  <c r="U580" i="1"/>
  <c r="V580" i="1"/>
  <c r="S581" i="1"/>
  <c r="T581" i="1"/>
  <c r="U581" i="1"/>
  <c r="V581" i="1"/>
  <c r="S582" i="1"/>
  <c r="T582" i="1"/>
  <c r="U582" i="1"/>
  <c r="V582" i="1"/>
  <c r="S583" i="1"/>
  <c r="T583" i="1"/>
  <c r="U583" i="1"/>
  <c r="V583" i="1"/>
  <c r="S584" i="1"/>
  <c r="T584" i="1"/>
  <c r="U584" i="1"/>
  <c r="V584" i="1"/>
  <c r="S585" i="1"/>
  <c r="T585" i="1"/>
  <c r="U585" i="1"/>
  <c r="V585" i="1"/>
  <c r="S586" i="1"/>
  <c r="T586" i="1"/>
  <c r="U586" i="1"/>
  <c r="V586" i="1"/>
  <c r="S587" i="1"/>
  <c r="T587" i="1"/>
  <c r="U587" i="1"/>
  <c r="V587" i="1"/>
  <c r="S588" i="1"/>
  <c r="T588" i="1"/>
  <c r="U588" i="1"/>
  <c r="V588" i="1"/>
  <c r="S589" i="1"/>
  <c r="T589" i="1"/>
  <c r="U589" i="1"/>
  <c r="V589" i="1"/>
  <c r="S590" i="1"/>
  <c r="T590" i="1"/>
  <c r="U590" i="1"/>
  <c r="V590" i="1"/>
  <c r="S591" i="1"/>
  <c r="T591" i="1"/>
  <c r="U591" i="1"/>
  <c r="V591" i="1"/>
  <c r="S592" i="1"/>
  <c r="T592" i="1"/>
  <c r="U592" i="1"/>
  <c r="V592" i="1"/>
  <c r="S593" i="1"/>
  <c r="T593" i="1"/>
  <c r="U593" i="1"/>
  <c r="V593" i="1"/>
  <c r="S594" i="1"/>
  <c r="T594" i="1"/>
  <c r="U594" i="1"/>
  <c r="V594" i="1"/>
  <c r="S595" i="1"/>
  <c r="T595" i="1"/>
  <c r="U595" i="1"/>
  <c r="V595" i="1"/>
  <c r="S596" i="1"/>
  <c r="T596" i="1"/>
  <c r="U596" i="1"/>
  <c r="V596" i="1"/>
  <c r="S597" i="1"/>
  <c r="T597" i="1"/>
  <c r="U597" i="1"/>
  <c r="V597" i="1"/>
  <c r="S598" i="1"/>
  <c r="T598" i="1"/>
  <c r="U598" i="1"/>
  <c r="V598" i="1"/>
  <c r="S599" i="1"/>
  <c r="T599" i="1"/>
  <c r="U599" i="1"/>
  <c r="V599" i="1"/>
  <c r="S600" i="1"/>
  <c r="T600" i="1"/>
  <c r="U600" i="1"/>
  <c r="V600" i="1"/>
  <c r="S601" i="1"/>
  <c r="T601" i="1"/>
  <c r="U601" i="1"/>
  <c r="V601" i="1"/>
  <c r="S602" i="1"/>
  <c r="T602" i="1"/>
  <c r="U602" i="1"/>
  <c r="V602" i="1"/>
  <c r="S603" i="1"/>
  <c r="T603" i="1"/>
  <c r="U603" i="1"/>
  <c r="V603" i="1"/>
  <c r="S604" i="1"/>
  <c r="T604" i="1"/>
  <c r="U604" i="1"/>
  <c r="V604" i="1"/>
  <c r="S605" i="1"/>
  <c r="T605" i="1"/>
  <c r="U605" i="1"/>
  <c r="V605" i="1"/>
  <c r="S606" i="1"/>
  <c r="T606" i="1"/>
  <c r="U606" i="1"/>
  <c r="V606" i="1"/>
  <c r="S607" i="1"/>
  <c r="T607" i="1"/>
  <c r="U607" i="1"/>
  <c r="V607" i="1"/>
  <c r="S608" i="1"/>
  <c r="T608" i="1"/>
  <c r="U608" i="1"/>
  <c r="V608" i="1"/>
  <c r="S609" i="1"/>
  <c r="T609" i="1"/>
  <c r="U609" i="1"/>
  <c r="V609" i="1"/>
  <c r="S610" i="1"/>
  <c r="T610" i="1"/>
  <c r="U610" i="1"/>
  <c r="V610" i="1"/>
  <c r="S611" i="1"/>
  <c r="T611" i="1"/>
  <c r="U611" i="1"/>
  <c r="V611" i="1"/>
  <c r="S612" i="1"/>
  <c r="T612" i="1"/>
  <c r="U612" i="1"/>
  <c r="V612" i="1"/>
  <c r="S613" i="1"/>
  <c r="T613" i="1"/>
  <c r="U613" i="1"/>
  <c r="V613" i="1"/>
  <c r="S614" i="1"/>
  <c r="T614" i="1"/>
  <c r="U614" i="1"/>
  <c r="V614" i="1"/>
  <c r="S615" i="1"/>
  <c r="T615" i="1"/>
  <c r="U615" i="1"/>
  <c r="V615" i="1"/>
  <c r="S616" i="1"/>
  <c r="T616" i="1"/>
  <c r="U616" i="1"/>
  <c r="V616" i="1"/>
  <c r="S617" i="1"/>
  <c r="T617" i="1"/>
  <c r="U617" i="1"/>
  <c r="V617" i="1"/>
  <c r="S618" i="1"/>
  <c r="T618" i="1"/>
  <c r="U618" i="1"/>
  <c r="V618" i="1"/>
  <c r="S619" i="1"/>
  <c r="T619" i="1"/>
  <c r="U619" i="1"/>
  <c r="V619" i="1"/>
  <c r="S620" i="1"/>
  <c r="T620" i="1"/>
  <c r="U620" i="1"/>
  <c r="V620" i="1"/>
  <c r="S621" i="1"/>
  <c r="T621" i="1"/>
  <c r="U621" i="1"/>
  <c r="V621" i="1"/>
  <c r="S622" i="1"/>
  <c r="T622" i="1"/>
  <c r="U622" i="1"/>
  <c r="V622" i="1"/>
  <c r="S623" i="1"/>
  <c r="T623" i="1"/>
  <c r="U623" i="1"/>
  <c r="V623" i="1"/>
  <c r="S624" i="1"/>
  <c r="T624" i="1"/>
  <c r="U624" i="1"/>
  <c r="V624" i="1"/>
  <c r="S625" i="1"/>
  <c r="T625" i="1"/>
  <c r="U625" i="1"/>
  <c r="V625" i="1"/>
  <c r="S626" i="1"/>
  <c r="T626" i="1"/>
  <c r="U626" i="1"/>
  <c r="V626" i="1"/>
  <c r="S627" i="1"/>
  <c r="T627" i="1"/>
  <c r="U627" i="1"/>
  <c r="V627" i="1"/>
  <c r="S628" i="1"/>
  <c r="T628" i="1"/>
  <c r="U628" i="1"/>
  <c r="V628" i="1"/>
  <c r="S629" i="1"/>
  <c r="T629" i="1"/>
  <c r="U629" i="1"/>
  <c r="V629" i="1"/>
  <c r="S630" i="1"/>
  <c r="T630" i="1"/>
  <c r="U630" i="1"/>
  <c r="V630" i="1"/>
  <c r="S631" i="1"/>
  <c r="T631" i="1"/>
  <c r="U631" i="1"/>
  <c r="V631" i="1"/>
  <c r="S632" i="1"/>
  <c r="T632" i="1"/>
  <c r="U632" i="1"/>
  <c r="V632" i="1"/>
  <c r="S633" i="1"/>
  <c r="T633" i="1"/>
  <c r="U633" i="1"/>
  <c r="V633" i="1"/>
  <c r="S634" i="1"/>
  <c r="T634" i="1"/>
  <c r="U634" i="1"/>
  <c r="V634" i="1"/>
  <c r="S635" i="1"/>
  <c r="T635" i="1"/>
  <c r="U635" i="1"/>
  <c r="V635" i="1"/>
  <c r="S636" i="1"/>
  <c r="T636" i="1"/>
  <c r="U636" i="1"/>
  <c r="V636" i="1"/>
  <c r="S637" i="1"/>
  <c r="T637" i="1"/>
  <c r="U637" i="1"/>
  <c r="V637" i="1"/>
  <c r="S638" i="1"/>
  <c r="T638" i="1"/>
  <c r="U638" i="1"/>
  <c r="V638" i="1"/>
  <c r="S639" i="1"/>
  <c r="T639" i="1"/>
  <c r="U639" i="1"/>
  <c r="V639" i="1"/>
  <c r="S640" i="1"/>
  <c r="T640" i="1"/>
  <c r="U640" i="1"/>
  <c r="V640" i="1"/>
  <c r="S641" i="1"/>
  <c r="T641" i="1"/>
  <c r="U641" i="1"/>
  <c r="V641" i="1"/>
  <c r="S642" i="1"/>
  <c r="T642" i="1"/>
  <c r="U642" i="1"/>
  <c r="V642" i="1"/>
  <c r="S643" i="1"/>
  <c r="T643" i="1"/>
  <c r="U643" i="1"/>
  <c r="V643" i="1"/>
  <c r="S644" i="1"/>
  <c r="T644" i="1"/>
  <c r="U644" i="1"/>
  <c r="V644" i="1"/>
  <c r="S645" i="1"/>
  <c r="T645" i="1"/>
  <c r="U645" i="1"/>
  <c r="V645" i="1"/>
  <c r="S646" i="1"/>
  <c r="T646" i="1"/>
  <c r="U646" i="1"/>
  <c r="V646" i="1"/>
  <c r="S647" i="1"/>
  <c r="T647" i="1"/>
  <c r="U647" i="1"/>
  <c r="V647" i="1"/>
  <c r="S648" i="1"/>
  <c r="T648" i="1"/>
  <c r="U648" i="1"/>
  <c r="V648" i="1"/>
  <c r="S649" i="1"/>
  <c r="T649" i="1"/>
  <c r="U649" i="1"/>
  <c r="V649" i="1"/>
  <c r="S650" i="1"/>
  <c r="T650" i="1"/>
  <c r="U650" i="1"/>
  <c r="V650" i="1"/>
  <c r="S651" i="1"/>
  <c r="T651" i="1"/>
  <c r="U651" i="1"/>
  <c r="V651" i="1"/>
  <c r="S652" i="1"/>
  <c r="T652" i="1"/>
  <c r="U652" i="1"/>
  <c r="V652" i="1"/>
  <c r="S653" i="1"/>
  <c r="T653" i="1"/>
  <c r="U653" i="1"/>
  <c r="V653" i="1"/>
  <c r="S654" i="1"/>
  <c r="T654" i="1"/>
  <c r="U654" i="1"/>
  <c r="V654" i="1"/>
  <c r="S655" i="1"/>
  <c r="T655" i="1"/>
  <c r="U655" i="1"/>
  <c r="V655" i="1"/>
  <c r="S656" i="1"/>
  <c r="T656" i="1"/>
  <c r="U656" i="1"/>
  <c r="V656" i="1"/>
  <c r="S657" i="1"/>
  <c r="T657" i="1"/>
  <c r="U657" i="1"/>
  <c r="V657" i="1"/>
  <c r="S658" i="1"/>
  <c r="T658" i="1"/>
  <c r="U658" i="1"/>
  <c r="V658" i="1"/>
  <c r="S659" i="1"/>
  <c r="T659" i="1"/>
  <c r="U659" i="1"/>
  <c r="V659" i="1"/>
  <c r="S660" i="1"/>
  <c r="T660" i="1"/>
  <c r="U660" i="1"/>
  <c r="V660" i="1"/>
  <c r="S661" i="1"/>
  <c r="T661" i="1"/>
  <c r="U661" i="1"/>
  <c r="V661" i="1"/>
  <c r="S662" i="1"/>
  <c r="T662" i="1"/>
  <c r="U662" i="1"/>
  <c r="V662" i="1"/>
  <c r="S663" i="1"/>
  <c r="T663" i="1"/>
  <c r="U663" i="1"/>
  <c r="V663" i="1"/>
  <c r="S664" i="1"/>
  <c r="T664" i="1"/>
  <c r="U664" i="1"/>
  <c r="V664" i="1"/>
  <c r="S665" i="1"/>
  <c r="T665" i="1"/>
  <c r="U665" i="1"/>
  <c r="V665" i="1"/>
  <c r="S666" i="1"/>
  <c r="T666" i="1"/>
  <c r="U666" i="1"/>
  <c r="V666" i="1"/>
  <c r="S667" i="1"/>
  <c r="T667" i="1"/>
  <c r="U667" i="1"/>
  <c r="V667" i="1"/>
  <c r="S668" i="1"/>
  <c r="T668" i="1"/>
  <c r="U668" i="1"/>
  <c r="V668" i="1"/>
  <c r="S669" i="1"/>
  <c r="T669" i="1"/>
  <c r="U669" i="1"/>
  <c r="V669" i="1"/>
  <c r="S670" i="1"/>
  <c r="T670" i="1"/>
  <c r="U670" i="1"/>
  <c r="V670" i="1"/>
  <c r="S671" i="1"/>
  <c r="T671" i="1"/>
  <c r="U671" i="1"/>
  <c r="V671" i="1"/>
  <c r="S672" i="1"/>
  <c r="T672" i="1"/>
  <c r="U672" i="1"/>
  <c r="V672" i="1"/>
  <c r="S673" i="1"/>
  <c r="T673" i="1"/>
  <c r="U673" i="1"/>
  <c r="V673" i="1"/>
  <c r="S674" i="1"/>
  <c r="T674" i="1"/>
  <c r="U674" i="1"/>
  <c r="V674" i="1"/>
  <c r="S675" i="1"/>
  <c r="T675" i="1"/>
  <c r="U675" i="1"/>
  <c r="V675" i="1"/>
  <c r="S676" i="1"/>
  <c r="T676" i="1"/>
  <c r="U676" i="1"/>
  <c r="V676" i="1"/>
  <c r="S677" i="1"/>
  <c r="T677" i="1"/>
  <c r="U677" i="1"/>
  <c r="V677" i="1"/>
  <c r="S678" i="1"/>
  <c r="T678" i="1"/>
  <c r="U678" i="1"/>
  <c r="V678" i="1"/>
  <c r="S679" i="1"/>
  <c r="T679" i="1"/>
  <c r="U679" i="1"/>
  <c r="V679" i="1"/>
  <c r="S680" i="1"/>
  <c r="T680" i="1"/>
  <c r="U680" i="1"/>
  <c r="V680" i="1"/>
  <c r="S681" i="1"/>
  <c r="T681" i="1"/>
  <c r="U681" i="1"/>
  <c r="V681" i="1"/>
  <c r="S682" i="1"/>
  <c r="T682" i="1"/>
  <c r="U682" i="1"/>
  <c r="V682" i="1"/>
  <c r="S683" i="1"/>
  <c r="T683" i="1"/>
  <c r="U683" i="1"/>
  <c r="V683" i="1"/>
  <c r="S684" i="1"/>
  <c r="T684" i="1"/>
  <c r="U684" i="1"/>
  <c r="V684" i="1"/>
  <c r="S685" i="1"/>
  <c r="T685" i="1"/>
  <c r="U685" i="1"/>
  <c r="V685" i="1"/>
  <c r="S686" i="1"/>
  <c r="T686" i="1"/>
  <c r="U686" i="1"/>
  <c r="V686" i="1"/>
  <c r="S687" i="1"/>
  <c r="T687" i="1"/>
  <c r="U687" i="1"/>
  <c r="V687" i="1"/>
  <c r="S688" i="1"/>
  <c r="T688" i="1"/>
  <c r="U688" i="1"/>
  <c r="V688" i="1"/>
  <c r="S689" i="1"/>
  <c r="T689" i="1"/>
  <c r="U689" i="1"/>
  <c r="V689" i="1"/>
  <c r="S690" i="1"/>
  <c r="T690" i="1"/>
  <c r="U690" i="1"/>
  <c r="V690" i="1"/>
  <c r="S691" i="1"/>
  <c r="T691" i="1"/>
  <c r="U691" i="1"/>
  <c r="V691" i="1"/>
  <c r="S692" i="1"/>
  <c r="T692" i="1"/>
  <c r="U692" i="1"/>
  <c r="V692" i="1"/>
  <c r="S693" i="1"/>
  <c r="T693" i="1"/>
  <c r="U693" i="1"/>
  <c r="V693" i="1"/>
  <c r="S694" i="1"/>
  <c r="T694" i="1"/>
  <c r="U694" i="1"/>
  <c r="V694" i="1"/>
  <c r="S695" i="1"/>
  <c r="T695" i="1"/>
  <c r="U695" i="1"/>
  <c r="V695" i="1"/>
  <c r="S696" i="1"/>
  <c r="T696" i="1"/>
  <c r="U696" i="1"/>
  <c r="V696" i="1"/>
  <c r="S697" i="1"/>
  <c r="T697" i="1"/>
  <c r="U697" i="1"/>
  <c r="V697" i="1"/>
  <c r="S698" i="1"/>
  <c r="T698" i="1"/>
  <c r="U698" i="1"/>
  <c r="V698" i="1"/>
  <c r="S699" i="1"/>
  <c r="T699" i="1"/>
  <c r="U699" i="1"/>
  <c r="V699" i="1"/>
  <c r="S700" i="1"/>
  <c r="T700" i="1"/>
  <c r="U700" i="1"/>
  <c r="V700" i="1"/>
  <c r="S701" i="1"/>
  <c r="T701" i="1"/>
  <c r="U701" i="1"/>
  <c r="V701" i="1"/>
  <c r="S702" i="1"/>
  <c r="T702" i="1"/>
  <c r="U702" i="1"/>
  <c r="V702" i="1"/>
  <c r="S703" i="1"/>
  <c r="T703" i="1"/>
  <c r="U703" i="1"/>
  <c r="V703" i="1"/>
  <c r="S704" i="1"/>
  <c r="T704" i="1"/>
  <c r="U704" i="1"/>
  <c r="V704" i="1"/>
  <c r="S705" i="1"/>
  <c r="T705" i="1"/>
  <c r="U705" i="1"/>
  <c r="V705" i="1"/>
  <c r="S706" i="1"/>
  <c r="T706" i="1"/>
  <c r="U706" i="1"/>
  <c r="V706" i="1"/>
  <c r="S707" i="1"/>
  <c r="T707" i="1"/>
  <c r="U707" i="1"/>
  <c r="V707" i="1"/>
  <c r="S708" i="1"/>
  <c r="T708" i="1"/>
  <c r="U708" i="1"/>
  <c r="V708" i="1"/>
  <c r="S709" i="1"/>
  <c r="T709" i="1"/>
  <c r="U709" i="1"/>
  <c r="V709" i="1"/>
  <c r="S710" i="1"/>
  <c r="T710" i="1"/>
  <c r="U710" i="1"/>
  <c r="V710" i="1"/>
  <c r="S711" i="1"/>
  <c r="T711" i="1"/>
  <c r="U711" i="1"/>
  <c r="V711" i="1"/>
  <c r="S712" i="1"/>
  <c r="T712" i="1"/>
  <c r="U712" i="1"/>
  <c r="V712" i="1"/>
  <c r="S713" i="1"/>
  <c r="T713" i="1"/>
  <c r="U713" i="1"/>
  <c r="V713" i="1"/>
  <c r="S714" i="1"/>
  <c r="T714" i="1"/>
  <c r="U714" i="1"/>
  <c r="V714" i="1"/>
  <c r="S715" i="1"/>
  <c r="T715" i="1"/>
  <c r="U715" i="1"/>
  <c r="V715" i="1"/>
  <c r="S716" i="1"/>
  <c r="T716" i="1"/>
  <c r="U716" i="1"/>
  <c r="V716" i="1"/>
  <c r="S717" i="1"/>
  <c r="T717" i="1"/>
  <c r="U717" i="1"/>
  <c r="V717" i="1"/>
  <c r="S718" i="1"/>
  <c r="T718" i="1"/>
  <c r="U718" i="1"/>
  <c r="V718" i="1"/>
  <c r="S719" i="1"/>
  <c r="T719" i="1"/>
  <c r="U719" i="1"/>
  <c r="V719" i="1"/>
  <c r="S720" i="1"/>
  <c r="T720" i="1"/>
  <c r="U720" i="1"/>
  <c r="V720" i="1"/>
  <c r="S721" i="1"/>
  <c r="T721" i="1"/>
  <c r="U721" i="1"/>
  <c r="V721" i="1"/>
  <c r="S722" i="1"/>
  <c r="T722" i="1"/>
  <c r="U722" i="1"/>
  <c r="V722" i="1"/>
  <c r="S723" i="1"/>
  <c r="T723" i="1"/>
  <c r="U723" i="1"/>
  <c r="V723" i="1"/>
  <c r="S724" i="1"/>
  <c r="T724" i="1"/>
  <c r="U724" i="1"/>
  <c r="V724" i="1"/>
  <c r="S725" i="1"/>
  <c r="T725" i="1"/>
  <c r="U725" i="1"/>
  <c r="V725" i="1"/>
  <c r="S726" i="1"/>
  <c r="T726" i="1"/>
  <c r="U726" i="1"/>
  <c r="V726" i="1"/>
  <c r="S727" i="1"/>
  <c r="T727" i="1"/>
  <c r="U727" i="1"/>
  <c r="V727" i="1"/>
  <c r="S728" i="1"/>
  <c r="T728" i="1"/>
  <c r="U728" i="1"/>
  <c r="V728" i="1"/>
  <c r="S729" i="1"/>
  <c r="T729" i="1"/>
  <c r="U729" i="1"/>
  <c r="V729" i="1"/>
  <c r="S730" i="1"/>
  <c r="T730" i="1"/>
  <c r="U730" i="1"/>
  <c r="V730" i="1"/>
  <c r="S731" i="1"/>
  <c r="T731" i="1"/>
  <c r="U731" i="1"/>
  <c r="V731" i="1"/>
  <c r="S732" i="1"/>
  <c r="T732" i="1"/>
  <c r="U732" i="1"/>
  <c r="V732" i="1"/>
  <c r="S733" i="1"/>
  <c r="T733" i="1"/>
  <c r="U733" i="1"/>
  <c r="V733" i="1"/>
  <c r="S734" i="1"/>
  <c r="T734" i="1"/>
  <c r="U734" i="1"/>
  <c r="V734" i="1"/>
  <c r="S735" i="1"/>
  <c r="T735" i="1"/>
  <c r="U735" i="1"/>
  <c r="V735" i="1"/>
  <c r="S736" i="1"/>
  <c r="T736" i="1"/>
  <c r="U736" i="1"/>
  <c r="V736" i="1"/>
  <c r="S737" i="1"/>
  <c r="T737" i="1"/>
  <c r="U737" i="1"/>
  <c r="V737" i="1"/>
  <c r="S738" i="1"/>
  <c r="T738" i="1"/>
  <c r="U738" i="1"/>
  <c r="V738" i="1"/>
  <c r="S739" i="1"/>
  <c r="T739" i="1"/>
  <c r="U739" i="1"/>
  <c r="V739" i="1"/>
  <c r="S740" i="1"/>
  <c r="T740" i="1"/>
  <c r="U740" i="1"/>
  <c r="V740" i="1"/>
  <c r="S741" i="1"/>
  <c r="T741" i="1"/>
  <c r="U741" i="1"/>
  <c r="V741" i="1"/>
  <c r="S742" i="1"/>
  <c r="T742" i="1"/>
  <c r="U742" i="1"/>
  <c r="V742" i="1"/>
  <c r="S743" i="1"/>
  <c r="T743" i="1"/>
  <c r="U743" i="1"/>
  <c r="V743" i="1"/>
  <c r="S744" i="1"/>
  <c r="T744" i="1"/>
  <c r="U744" i="1"/>
  <c r="V744" i="1"/>
  <c r="S745" i="1"/>
  <c r="T745" i="1"/>
  <c r="U745" i="1"/>
  <c r="V745" i="1"/>
  <c r="S746" i="1"/>
  <c r="T746" i="1"/>
  <c r="U746" i="1"/>
  <c r="V746" i="1"/>
  <c r="S747" i="1"/>
  <c r="T747" i="1"/>
  <c r="U747" i="1"/>
  <c r="V747" i="1"/>
  <c r="S748" i="1"/>
  <c r="T748" i="1"/>
  <c r="U748" i="1"/>
  <c r="V748" i="1"/>
  <c r="S749" i="1"/>
  <c r="T749" i="1"/>
  <c r="U749" i="1"/>
  <c r="V749" i="1"/>
  <c r="S750" i="1"/>
  <c r="T750" i="1"/>
  <c r="U750" i="1"/>
  <c r="V750" i="1"/>
  <c r="S751" i="1"/>
  <c r="T751" i="1"/>
  <c r="U751" i="1"/>
  <c r="V751" i="1"/>
  <c r="S752" i="1"/>
  <c r="T752" i="1"/>
  <c r="U752" i="1"/>
  <c r="V752" i="1"/>
  <c r="S753" i="1"/>
  <c r="T753" i="1"/>
  <c r="U753" i="1"/>
  <c r="V753" i="1"/>
  <c r="S754" i="1"/>
  <c r="T754" i="1"/>
  <c r="U754" i="1"/>
  <c r="V754" i="1"/>
  <c r="S755" i="1"/>
  <c r="T755" i="1"/>
  <c r="U755" i="1"/>
  <c r="V755" i="1"/>
  <c r="S756" i="1"/>
  <c r="T756" i="1"/>
  <c r="U756" i="1"/>
  <c r="V756" i="1"/>
  <c r="S757" i="1"/>
  <c r="T757" i="1"/>
  <c r="U757" i="1"/>
  <c r="V757" i="1"/>
  <c r="S758" i="1"/>
  <c r="T758" i="1"/>
  <c r="U758" i="1"/>
  <c r="V758" i="1"/>
  <c r="S759" i="1"/>
  <c r="T759" i="1"/>
  <c r="U759" i="1"/>
  <c r="V759" i="1"/>
  <c r="S760" i="1"/>
  <c r="T760" i="1"/>
  <c r="U760" i="1"/>
  <c r="V760" i="1"/>
  <c r="S761" i="1"/>
  <c r="T761" i="1"/>
  <c r="U761" i="1"/>
  <c r="V761" i="1"/>
  <c r="S762" i="1"/>
  <c r="T762" i="1"/>
  <c r="U762" i="1"/>
  <c r="V762" i="1"/>
  <c r="S763" i="1"/>
  <c r="T763" i="1"/>
  <c r="U763" i="1"/>
  <c r="V763" i="1"/>
  <c r="S764" i="1"/>
  <c r="T764" i="1"/>
  <c r="U764" i="1"/>
  <c r="V764" i="1"/>
  <c r="S765" i="1"/>
  <c r="T765" i="1"/>
  <c r="U765" i="1"/>
  <c r="V765" i="1"/>
  <c r="S766" i="1"/>
  <c r="T766" i="1"/>
  <c r="U766" i="1"/>
  <c r="V766" i="1"/>
  <c r="S767" i="1"/>
  <c r="T767" i="1"/>
  <c r="U767" i="1"/>
  <c r="V767" i="1"/>
  <c r="S768" i="1"/>
  <c r="T768" i="1"/>
  <c r="U768" i="1"/>
  <c r="V768" i="1"/>
  <c r="S769" i="1"/>
  <c r="T769" i="1"/>
  <c r="U769" i="1"/>
  <c r="V769" i="1"/>
  <c r="S770" i="1"/>
  <c r="T770" i="1"/>
  <c r="U770" i="1"/>
  <c r="V770" i="1"/>
  <c r="S771" i="1"/>
  <c r="T771" i="1"/>
  <c r="U771" i="1"/>
  <c r="V771" i="1"/>
  <c r="S772" i="1"/>
  <c r="T772" i="1"/>
  <c r="U772" i="1"/>
  <c r="V772" i="1"/>
  <c r="S773" i="1"/>
  <c r="T773" i="1"/>
  <c r="U773" i="1"/>
  <c r="V773" i="1"/>
  <c r="S774" i="1"/>
  <c r="T774" i="1"/>
  <c r="U774" i="1"/>
  <c r="V774" i="1"/>
  <c r="S775" i="1"/>
  <c r="T775" i="1"/>
  <c r="U775" i="1"/>
  <c r="V775" i="1"/>
  <c r="S776" i="1"/>
  <c r="T776" i="1"/>
  <c r="U776" i="1"/>
  <c r="V776" i="1"/>
  <c r="S777" i="1"/>
  <c r="T777" i="1"/>
  <c r="U777" i="1"/>
  <c r="V777" i="1"/>
  <c r="S778" i="1"/>
  <c r="T778" i="1"/>
  <c r="U778" i="1"/>
  <c r="V778" i="1"/>
  <c r="S779" i="1"/>
  <c r="T779" i="1"/>
  <c r="U779" i="1"/>
  <c r="V779" i="1"/>
  <c r="S780" i="1"/>
  <c r="T780" i="1"/>
  <c r="U780" i="1"/>
  <c r="V780" i="1"/>
  <c r="S781" i="1"/>
  <c r="T781" i="1"/>
  <c r="U781" i="1"/>
  <c r="V781" i="1"/>
  <c r="S782" i="1"/>
  <c r="T782" i="1"/>
  <c r="U782" i="1"/>
  <c r="V782" i="1"/>
  <c r="S783" i="1"/>
  <c r="T783" i="1"/>
  <c r="U783" i="1"/>
  <c r="V783" i="1"/>
  <c r="S784" i="1"/>
  <c r="T784" i="1"/>
  <c r="U784" i="1"/>
  <c r="V784" i="1"/>
  <c r="S785" i="1"/>
  <c r="T785" i="1"/>
  <c r="U785" i="1"/>
  <c r="V785" i="1"/>
  <c r="S786" i="1"/>
  <c r="T786" i="1"/>
  <c r="U786" i="1"/>
  <c r="V786" i="1"/>
  <c r="S787" i="1"/>
  <c r="T787" i="1"/>
  <c r="U787" i="1"/>
  <c r="V787" i="1"/>
  <c r="S788" i="1"/>
  <c r="T788" i="1"/>
  <c r="U788" i="1"/>
  <c r="V788" i="1"/>
  <c r="S789" i="1"/>
  <c r="T789" i="1"/>
  <c r="U789" i="1"/>
  <c r="V789" i="1"/>
  <c r="S790" i="1"/>
  <c r="T790" i="1"/>
  <c r="U790" i="1"/>
  <c r="V790" i="1"/>
  <c r="S791" i="1"/>
  <c r="T791" i="1"/>
  <c r="U791" i="1"/>
  <c r="V791" i="1"/>
  <c r="S792" i="1"/>
  <c r="T792" i="1"/>
  <c r="U792" i="1"/>
  <c r="V792" i="1"/>
  <c r="S793" i="1"/>
  <c r="T793" i="1"/>
  <c r="U793" i="1"/>
  <c r="V793" i="1"/>
  <c r="S794" i="1"/>
  <c r="T794" i="1"/>
  <c r="U794" i="1"/>
  <c r="V794" i="1"/>
  <c r="S795" i="1"/>
  <c r="T795" i="1"/>
  <c r="U795" i="1"/>
  <c r="V795" i="1"/>
  <c r="S796" i="1"/>
  <c r="T796" i="1"/>
  <c r="U796" i="1"/>
  <c r="V796" i="1"/>
  <c r="S797" i="1"/>
  <c r="T797" i="1"/>
  <c r="U797" i="1"/>
  <c r="V797" i="1"/>
  <c r="S798" i="1"/>
  <c r="T798" i="1"/>
  <c r="U798" i="1"/>
  <c r="V798" i="1"/>
  <c r="S799" i="1"/>
  <c r="T799" i="1"/>
  <c r="U799" i="1"/>
  <c r="V799" i="1"/>
  <c r="S800" i="1"/>
  <c r="T800" i="1"/>
  <c r="U800" i="1"/>
  <c r="V800" i="1"/>
  <c r="S801" i="1"/>
  <c r="T801" i="1"/>
  <c r="U801" i="1"/>
  <c r="V801" i="1"/>
  <c r="S802" i="1"/>
  <c r="T802" i="1"/>
  <c r="U802" i="1"/>
  <c r="V802" i="1"/>
  <c r="S803" i="1"/>
  <c r="T803" i="1"/>
  <c r="U803" i="1"/>
  <c r="V803" i="1"/>
  <c r="S804" i="1"/>
  <c r="T804" i="1"/>
  <c r="U804" i="1"/>
  <c r="V804" i="1"/>
  <c r="S805" i="1"/>
  <c r="T805" i="1"/>
  <c r="U805" i="1"/>
  <c r="V805" i="1"/>
  <c r="S806" i="1"/>
  <c r="T806" i="1"/>
  <c r="U806" i="1"/>
  <c r="V806" i="1"/>
  <c r="S807" i="1"/>
  <c r="T807" i="1"/>
  <c r="U807" i="1"/>
  <c r="V807" i="1"/>
  <c r="S808" i="1"/>
  <c r="T808" i="1"/>
  <c r="U808" i="1"/>
  <c r="V808" i="1"/>
  <c r="S809" i="1"/>
  <c r="T809" i="1"/>
  <c r="U809" i="1"/>
  <c r="V809" i="1"/>
  <c r="S810" i="1"/>
  <c r="T810" i="1"/>
  <c r="U810" i="1"/>
  <c r="V810" i="1"/>
  <c r="S811" i="1"/>
  <c r="T811" i="1"/>
  <c r="U811" i="1"/>
  <c r="V811" i="1"/>
  <c r="S812" i="1"/>
  <c r="T812" i="1"/>
  <c r="U812" i="1"/>
  <c r="V812" i="1"/>
  <c r="S813" i="1"/>
  <c r="T813" i="1"/>
  <c r="U813" i="1"/>
  <c r="V813" i="1"/>
  <c r="S814" i="1"/>
  <c r="T814" i="1"/>
  <c r="U814" i="1"/>
  <c r="V814" i="1"/>
  <c r="S815" i="1"/>
  <c r="T815" i="1"/>
  <c r="U815" i="1"/>
  <c r="V815" i="1"/>
  <c r="S816" i="1"/>
  <c r="T816" i="1"/>
  <c r="U816" i="1"/>
  <c r="V816" i="1"/>
  <c r="S817" i="1"/>
  <c r="T817" i="1"/>
  <c r="U817" i="1"/>
  <c r="V817" i="1"/>
  <c r="S818" i="1"/>
  <c r="T818" i="1"/>
  <c r="U818" i="1"/>
  <c r="V818" i="1"/>
  <c r="S819" i="1"/>
  <c r="T819" i="1"/>
  <c r="U819" i="1"/>
  <c r="V819" i="1"/>
  <c r="S820" i="1"/>
  <c r="T820" i="1"/>
  <c r="U820" i="1"/>
  <c r="V820" i="1"/>
  <c r="S821" i="1"/>
  <c r="T821" i="1"/>
  <c r="U821" i="1"/>
  <c r="V821" i="1"/>
  <c r="S822" i="1"/>
  <c r="T822" i="1"/>
  <c r="U822" i="1"/>
  <c r="V822" i="1"/>
  <c r="S823" i="1"/>
  <c r="T823" i="1"/>
  <c r="U823" i="1"/>
  <c r="V823" i="1"/>
  <c r="S824" i="1"/>
  <c r="T824" i="1"/>
  <c r="U824" i="1"/>
  <c r="V824" i="1"/>
  <c r="S825" i="1"/>
  <c r="T825" i="1"/>
  <c r="U825" i="1"/>
  <c r="V825" i="1"/>
  <c r="S826" i="1"/>
  <c r="T826" i="1"/>
  <c r="U826" i="1"/>
  <c r="V826" i="1"/>
  <c r="S827" i="1"/>
  <c r="T827" i="1"/>
  <c r="U827" i="1"/>
  <c r="V827" i="1"/>
  <c r="S828" i="1"/>
  <c r="T828" i="1"/>
  <c r="U828" i="1"/>
  <c r="V828" i="1"/>
  <c r="S829" i="1"/>
  <c r="T829" i="1"/>
  <c r="U829" i="1"/>
  <c r="V829" i="1"/>
  <c r="S830" i="1"/>
  <c r="T830" i="1"/>
  <c r="U830" i="1"/>
  <c r="V830" i="1"/>
  <c r="S831" i="1"/>
  <c r="T831" i="1"/>
  <c r="U831" i="1"/>
  <c r="V831" i="1"/>
  <c r="S832" i="1"/>
  <c r="T832" i="1"/>
  <c r="U832" i="1"/>
  <c r="V832" i="1"/>
  <c r="S833" i="1"/>
  <c r="T833" i="1"/>
  <c r="U833" i="1"/>
  <c r="V833" i="1"/>
  <c r="S834" i="1"/>
  <c r="T834" i="1"/>
  <c r="U834" i="1"/>
  <c r="V834" i="1"/>
  <c r="S835" i="1"/>
  <c r="T835" i="1"/>
  <c r="U835" i="1"/>
  <c r="V835" i="1"/>
  <c r="S836" i="1"/>
  <c r="T836" i="1"/>
  <c r="U836" i="1"/>
  <c r="V836" i="1"/>
  <c r="S837" i="1"/>
  <c r="T837" i="1"/>
  <c r="U837" i="1"/>
  <c r="V837" i="1"/>
  <c r="S838" i="1"/>
  <c r="T838" i="1"/>
  <c r="U838" i="1"/>
  <c r="V838" i="1"/>
  <c r="S839" i="1"/>
  <c r="T839" i="1"/>
  <c r="U839" i="1"/>
  <c r="V839" i="1"/>
  <c r="S840" i="1"/>
  <c r="T840" i="1"/>
  <c r="U840" i="1"/>
  <c r="V840" i="1"/>
  <c r="S841" i="1"/>
  <c r="T841" i="1"/>
  <c r="U841" i="1"/>
  <c r="V841" i="1"/>
  <c r="S842" i="1"/>
  <c r="T842" i="1"/>
  <c r="U842" i="1"/>
  <c r="V842" i="1"/>
  <c r="S843" i="1"/>
  <c r="T843" i="1"/>
  <c r="U843" i="1"/>
  <c r="V843" i="1"/>
  <c r="S844" i="1"/>
  <c r="T844" i="1"/>
  <c r="U844" i="1"/>
  <c r="V844" i="1"/>
  <c r="S845" i="1"/>
  <c r="T845" i="1"/>
  <c r="U845" i="1"/>
  <c r="V845" i="1"/>
  <c r="S846" i="1"/>
  <c r="T846" i="1"/>
  <c r="U846" i="1"/>
  <c r="V846" i="1"/>
  <c r="S847" i="1"/>
  <c r="T847" i="1"/>
  <c r="U847" i="1"/>
  <c r="V847" i="1"/>
  <c r="S848" i="1"/>
  <c r="T848" i="1"/>
  <c r="U848" i="1"/>
  <c r="V848" i="1"/>
  <c r="S849" i="1"/>
  <c r="T849" i="1"/>
  <c r="U849" i="1"/>
  <c r="V849" i="1"/>
  <c r="S850" i="1"/>
  <c r="T850" i="1"/>
  <c r="U850" i="1"/>
  <c r="V850" i="1"/>
  <c r="S851" i="1"/>
  <c r="T851" i="1"/>
  <c r="U851" i="1"/>
  <c r="V851" i="1"/>
  <c r="S852" i="1"/>
  <c r="T852" i="1"/>
  <c r="U852" i="1"/>
  <c r="V852" i="1"/>
  <c r="S853" i="1"/>
  <c r="T853" i="1"/>
  <c r="U853" i="1"/>
  <c r="V853" i="1"/>
  <c r="S854" i="1"/>
  <c r="T854" i="1"/>
  <c r="U854" i="1"/>
  <c r="V854" i="1"/>
  <c r="S855" i="1"/>
  <c r="T855" i="1"/>
  <c r="U855" i="1"/>
  <c r="V855" i="1"/>
  <c r="S856" i="1"/>
  <c r="T856" i="1"/>
  <c r="U856" i="1"/>
  <c r="V856" i="1"/>
  <c r="S857" i="1"/>
  <c r="T857" i="1"/>
  <c r="U857" i="1"/>
  <c r="V857" i="1"/>
  <c r="S858" i="1"/>
  <c r="T858" i="1"/>
  <c r="U858" i="1"/>
  <c r="V858" i="1"/>
  <c r="S859" i="1"/>
  <c r="T859" i="1"/>
  <c r="U859" i="1"/>
  <c r="V859" i="1"/>
  <c r="S860" i="1"/>
  <c r="T860" i="1"/>
  <c r="U860" i="1"/>
  <c r="V860" i="1"/>
  <c r="S861" i="1"/>
  <c r="T861" i="1"/>
  <c r="U861" i="1"/>
  <c r="V861" i="1"/>
  <c r="S862" i="1"/>
  <c r="T862" i="1"/>
  <c r="U862" i="1"/>
  <c r="V862" i="1"/>
  <c r="S863" i="1"/>
  <c r="T863" i="1"/>
  <c r="U863" i="1"/>
  <c r="V863" i="1"/>
  <c r="S864" i="1"/>
  <c r="T864" i="1"/>
  <c r="U864" i="1"/>
  <c r="V864" i="1"/>
  <c r="S865" i="1"/>
  <c r="T865" i="1"/>
  <c r="U865" i="1"/>
  <c r="V865" i="1"/>
  <c r="S866" i="1"/>
  <c r="T866" i="1"/>
  <c r="U866" i="1"/>
  <c r="V866" i="1"/>
  <c r="S867" i="1"/>
  <c r="T867" i="1"/>
  <c r="U867" i="1"/>
  <c r="V867" i="1"/>
  <c r="S868" i="1"/>
  <c r="T868" i="1"/>
  <c r="U868" i="1"/>
  <c r="V868" i="1"/>
  <c r="S869" i="1"/>
  <c r="T869" i="1"/>
  <c r="U869" i="1"/>
  <c r="V869" i="1"/>
  <c r="S870" i="1"/>
  <c r="T870" i="1"/>
  <c r="U870" i="1"/>
  <c r="V870" i="1"/>
  <c r="S871" i="1"/>
  <c r="T871" i="1"/>
  <c r="U871" i="1"/>
  <c r="V871" i="1"/>
  <c r="S872" i="1"/>
  <c r="T872" i="1"/>
  <c r="U872" i="1"/>
  <c r="V872" i="1"/>
  <c r="S873" i="1"/>
  <c r="T873" i="1"/>
  <c r="U873" i="1"/>
  <c r="V873" i="1"/>
  <c r="S874" i="1"/>
  <c r="T874" i="1"/>
  <c r="U874" i="1"/>
  <c r="V874" i="1"/>
  <c r="S875" i="1"/>
  <c r="T875" i="1"/>
  <c r="U875" i="1"/>
  <c r="V875" i="1"/>
  <c r="S876" i="1"/>
  <c r="T876" i="1"/>
  <c r="U876" i="1"/>
  <c r="V876" i="1"/>
  <c r="S877" i="1"/>
  <c r="T877" i="1"/>
  <c r="U877" i="1"/>
  <c r="V877" i="1"/>
  <c r="S878" i="1"/>
  <c r="T878" i="1"/>
  <c r="U878" i="1"/>
  <c r="V878" i="1"/>
  <c r="S879" i="1"/>
  <c r="T879" i="1"/>
  <c r="U879" i="1"/>
  <c r="V879" i="1"/>
  <c r="S880" i="1"/>
  <c r="T880" i="1"/>
  <c r="U880" i="1"/>
  <c r="V880" i="1"/>
  <c r="S881" i="1"/>
  <c r="T881" i="1"/>
  <c r="U881" i="1"/>
  <c r="V881" i="1"/>
  <c r="S882" i="1"/>
  <c r="T882" i="1"/>
  <c r="U882" i="1"/>
  <c r="V882" i="1"/>
  <c r="S883" i="1"/>
  <c r="T883" i="1"/>
  <c r="U883" i="1"/>
  <c r="V883" i="1"/>
  <c r="S884" i="1"/>
  <c r="T884" i="1"/>
  <c r="U884" i="1"/>
  <c r="V884" i="1"/>
  <c r="S885" i="1"/>
  <c r="T885" i="1"/>
  <c r="U885" i="1"/>
  <c r="V885" i="1"/>
  <c r="S886" i="1"/>
  <c r="T886" i="1"/>
  <c r="U886" i="1"/>
  <c r="V886" i="1"/>
  <c r="S887" i="1"/>
  <c r="T887" i="1"/>
  <c r="U887" i="1"/>
  <c r="V887" i="1"/>
  <c r="S888" i="1"/>
  <c r="T888" i="1"/>
  <c r="U888" i="1"/>
  <c r="V888" i="1"/>
  <c r="S889" i="1"/>
  <c r="T889" i="1"/>
  <c r="U889" i="1"/>
  <c r="V889" i="1"/>
  <c r="S890" i="1"/>
  <c r="T890" i="1"/>
  <c r="U890" i="1"/>
  <c r="V890" i="1"/>
  <c r="S891" i="1"/>
  <c r="T891" i="1"/>
  <c r="U891" i="1"/>
  <c r="V891" i="1"/>
  <c r="S892" i="1"/>
  <c r="T892" i="1"/>
  <c r="U892" i="1"/>
  <c r="V892" i="1"/>
  <c r="S893" i="1"/>
  <c r="T893" i="1"/>
  <c r="U893" i="1"/>
  <c r="V893" i="1"/>
  <c r="S894" i="1"/>
  <c r="T894" i="1"/>
  <c r="U894" i="1"/>
  <c r="V894" i="1"/>
  <c r="S895" i="1"/>
  <c r="T895" i="1"/>
  <c r="U895" i="1"/>
  <c r="V895" i="1"/>
  <c r="S896" i="1"/>
  <c r="T896" i="1"/>
  <c r="U896" i="1"/>
  <c r="V896" i="1"/>
  <c r="S897" i="1"/>
  <c r="T897" i="1"/>
  <c r="U897" i="1"/>
  <c r="V897" i="1"/>
  <c r="S898" i="1"/>
  <c r="T898" i="1"/>
  <c r="U898" i="1"/>
  <c r="V898" i="1"/>
  <c r="S899" i="1"/>
  <c r="T899" i="1"/>
  <c r="U899" i="1"/>
  <c r="V899" i="1"/>
  <c r="S900" i="1"/>
  <c r="T900" i="1"/>
  <c r="U900" i="1"/>
  <c r="V900" i="1"/>
  <c r="S901" i="1"/>
  <c r="T901" i="1"/>
  <c r="U901" i="1"/>
  <c r="V901" i="1"/>
  <c r="S902" i="1"/>
  <c r="T902" i="1"/>
  <c r="U902" i="1"/>
  <c r="V902" i="1"/>
  <c r="S903" i="1"/>
  <c r="T903" i="1"/>
  <c r="U903" i="1"/>
  <c r="V903" i="1"/>
  <c r="S904" i="1"/>
  <c r="T904" i="1"/>
  <c r="U904" i="1"/>
  <c r="V904" i="1"/>
  <c r="S905" i="1"/>
  <c r="T905" i="1"/>
  <c r="U905" i="1"/>
  <c r="V905" i="1"/>
  <c r="S906" i="1"/>
  <c r="T906" i="1"/>
  <c r="U906" i="1"/>
  <c r="V906" i="1"/>
  <c r="S907" i="1"/>
  <c r="T907" i="1"/>
  <c r="U907" i="1"/>
  <c r="V907" i="1"/>
  <c r="S908" i="1"/>
  <c r="T908" i="1"/>
  <c r="U908" i="1"/>
  <c r="V908" i="1"/>
  <c r="S909" i="1"/>
  <c r="T909" i="1"/>
  <c r="U909" i="1"/>
  <c r="V909" i="1"/>
  <c r="S910" i="1"/>
  <c r="T910" i="1"/>
  <c r="U910" i="1"/>
  <c r="V910" i="1"/>
  <c r="S911" i="1"/>
  <c r="T911" i="1"/>
  <c r="U911" i="1"/>
  <c r="V911" i="1"/>
  <c r="S912" i="1"/>
  <c r="T912" i="1"/>
  <c r="U912" i="1"/>
  <c r="V912" i="1"/>
  <c r="S913" i="1"/>
  <c r="T913" i="1"/>
  <c r="U913" i="1"/>
  <c r="V913" i="1"/>
  <c r="S914" i="1"/>
  <c r="T914" i="1"/>
  <c r="U914" i="1"/>
  <c r="V914" i="1"/>
  <c r="S915" i="1"/>
  <c r="T915" i="1"/>
  <c r="U915" i="1"/>
  <c r="V915" i="1"/>
  <c r="S916" i="1"/>
  <c r="T916" i="1"/>
  <c r="U916" i="1"/>
  <c r="V916" i="1"/>
  <c r="S917" i="1"/>
  <c r="T917" i="1"/>
  <c r="U917" i="1"/>
  <c r="V917" i="1"/>
  <c r="S918" i="1"/>
  <c r="T918" i="1"/>
  <c r="U918" i="1"/>
  <c r="V918" i="1"/>
  <c r="S919" i="1"/>
  <c r="T919" i="1"/>
  <c r="U919" i="1"/>
  <c r="V919" i="1"/>
  <c r="S920" i="1"/>
  <c r="T920" i="1"/>
  <c r="U920" i="1"/>
  <c r="V920" i="1"/>
  <c r="S921" i="1"/>
  <c r="T921" i="1"/>
  <c r="U921" i="1"/>
  <c r="V921" i="1"/>
  <c r="S922" i="1"/>
  <c r="T922" i="1"/>
  <c r="U922" i="1"/>
  <c r="V922" i="1"/>
  <c r="S923" i="1"/>
  <c r="T923" i="1"/>
  <c r="U923" i="1"/>
  <c r="V923" i="1"/>
  <c r="S924" i="1"/>
  <c r="T924" i="1"/>
  <c r="U924" i="1"/>
  <c r="V924" i="1"/>
  <c r="S925" i="1"/>
  <c r="T925" i="1"/>
  <c r="U925" i="1"/>
  <c r="V925" i="1"/>
  <c r="S926" i="1"/>
  <c r="T926" i="1"/>
  <c r="U926" i="1"/>
  <c r="V926" i="1"/>
  <c r="S927" i="1"/>
  <c r="T927" i="1"/>
  <c r="U927" i="1"/>
  <c r="V927" i="1"/>
  <c r="S928" i="1"/>
  <c r="T928" i="1"/>
  <c r="U928" i="1"/>
  <c r="V928" i="1"/>
  <c r="S929" i="1"/>
  <c r="T929" i="1"/>
  <c r="U929" i="1"/>
  <c r="V929" i="1"/>
  <c r="S930" i="1"/>
  <c r="T930" i="1"/>
  <c r="U930" i="1"/>
  <c r="V930" i="1"/>
  <c r="S931" i="1"/>
  <c r="T931" i="1"/>
  <c r="U931" i="1"/>
  <c r="V931" i="1"/>
  <c r="S932" i="1"/>
  <c r="T932" i="1"/>
  <c r="U932" i="1"/>
  <c r="V932" i="1"/>
  <c r="S933" i="1"/>
  <c r="T933" i="1"/>
  <c r="U933" i="1"/>
  <c r="V933" i="1"/>
  <c r="S934" i="1"/>
  <c r="T934" i="1"/>
  <c r="U934" i="1"/>
  <c r="V934" i="1"/>
  <c r="S935" i="1"/>
  <c r="T935" i="1"/>
  <c r="U935" i="1"/>
  <c r="V935" i="1"/>
  <c r="S936" i="1"/>
  <c r="T936" i="1"/>
  <c r="U936" i="1"/>
  <c r="V936" i="1"/>
  <c r="S937" i="1"/>
  <c r="T937" i="1"/>
  <c r="U937" i="1"/>
  <c r="V937" i="1"/>
  <c r="S938" i="1"/>
  <c r="T938" i="1"/>
  <c r="U938" i="1"/>
  <c r="V938" i="1"/>
  <c r="S939" i="1"/>
  <c r="T939" i="1"/>
  <c r="U939" i="1"/>
  <c r="V939" i="1"/>
  <c r="S940" i="1"/>
  <c r="T940" i="1"/>
  <c r="U940" i="1"/>
  <c r="V940" i="1"/>
  <c r="S941" i="1"/>
  <c r="T941" i="1"/>
  <c r="U941" i="1"/>
  <c r="V941" i="1"/>
  <c r="S942" i="1"/>
  <c r="T942" i="1"/>
  <c r="U942" i="1"/>
  <c r="V942" i="1"/>
  <c r="S943" i="1"/>
  <c r="T943" i="1"/>
  <c r="U943" i="1"/>
  <c r="V943" i="1"/>
  <c r="S944" i="1"/>
  <c r="T944" i="1"/>
  <c r="U944" i="1"/>
  <c r="V944" i="1"/>
  <c r="S945" i="1"/>
  <c r="T945" i="1"/>
  <c r="U945" i="1"/>
  <c r="V945" i="1"/>
  <c r="S946" i="1"/>
  <c r="T946" i="1"/>
  <c r="U946" i="1"/>
  <c r="V946" i="1"/>
  <c r="S947" i="1"/>
  <c r="T947" i="1"/>
  <c r="U947" i="1"/>
  <c r="V947" i="1"/>
  <c r="S948" i="1"/>
  <c r="T948" i="1"/>
  <c r="U948" i="1"/>
  <c r="V948" i="1"/>
  <c r="S949" i="1"/>
  <c r="T949" i="1"/>
  <c r="U949" i="1"/>
  <c r="V949" i="1"/>
  <c r="S950" i="1"/>
  <c r="T950" i="1"/>
  <c r="U950" i="1"/>
  <c r="V950" i="1"/>
  <c r="S951" i="1"/>
  <c r="T951" i="1"/>
  <c r="U951" i="1"/>
  <c r="V951" i="1"/>
  <c r="S952" i="1"/>
  <c r="T952" i="1"/>
  <c r="U952" i="1"/>
  <c r="V952" i="1"/>
  <c r="S953" i="1"/>
  <c r="T953" i="1"/>
  <c r="U953" i="1"/>
  <c r="V953" i="1"/>
  <c r="S954" i="1"/>
  <c r="T954" i="1"/>
  <c r="U954" i="1"/>
  <c r="V954" i="1"/>
  <c r="S955" i="1"/>
  <c r="T955" i="1"/>
  <c r="U955" i="1"/>
  <c r="V955" i="1"/>
  <c r="S956" i="1"/>
  <c r="T956" i="1"/>
  <c r="U956" i="1"/>
  <c r="V956" i="1"/>
  <c r="S957" i="1"/>
  <c r="T957" i="1"/>
  <c r="U957" i="1"/>
  <c r="V957" i="1"/>
  <c r="S958" i="1"/>
  <c r="T958" i="1"/>
  <c r="U958" i="1"/>
  <c r="V958" i="1"/>
  <c r="S959" i="1"/>
  <c r="T959" i="1"/>
  <c r="U959" i="1"/>
  <c r="V959" i="1"/>
  <c r="S960" i="1"/>
  <c r="T960" i="1"/>
  <c r="U960" i="1"/>
  <c r="V960" i="1"/>
  <c r="S961" i="1"/>
  <c r="T961" i="1"/>
  <c r="U961" i="1"/>
  <c r="V961" i="1"/>
  <c r="S962" i="1"/>
  <c r="T962" i="1"/>
  <c r="U962" i="1"/>
  <c r="V962" i="1"/>
  <c r="S963" i="1"/>
  <c r="T963" i="1"/>
  <c r="U963" i="1"/>
  <c r="V963" i="1"/>
  <c r="S964" i="1"/>
  <c r="T964" i="1"/>
  <c r="U964" i="1"/>
  <c r="V964" i="1"/>
  <c r="S965" i="1"/>
  <c r="T965" i="1"/>
  <c r="U965" i="1"/>
  <c r="V965" i="1"/>
  <c r="S966" i="1"/>
  <c r="T966" i="1"/>
  <c r="U966" i="1"/>
  <c r="V966" i="1"/>
  <c r="S967" i="1"/>
  <c r="T967" i="1"/>
  <c r="U967" i="1"/>
  <c r="V967" i="1"/>
  <c r="S968" i="1"/>
  <c r="T968" i="1"/>
  <c r="U968" i="1"/>
  <c r="V968" i="1"/>
  <c r="S969" i="1"/>
  <c r="T969" i="1"/>
  <c r="U969" i="1"/>
  <c r="V969" i="1"/>
  <c r="S970" i="1"/>
  <c r="T970" i="1"/>
  <c r="U970" i="1"/>
  <c r="V970" i="1"/>
  <c r="S971" i="1"/>
  <c r="T971" i="1"/>
  <c r="U971" i="1"/>
  <c r="V971" i="1"/>
  <c r="S972" i="1"/>
  <c r="T972" i="1"/>
  <c r="U972" i="1"/>
  <c r="V972" i="1"/>
  <c r="S973" i="1"/>
  <c r="T973" i="1"/>
  <c r="U973" i="1"/>
  <c r="V973" i="1"/>
  <c r="S974" i="1"/>
  <c r="T974" i="1"/>
  <c r="U974" i="1"/>
  <c r="V974" i="1"/>
  <c r="S975" i="1"/>
  <c r="T975" i="1"/>
  <c r="U975" i="1"/>
  <c r="V975" i="1"/>
  <c r="S976" i="1"/>
  <c r="T976" i="1"/>
  <c r="U976" i="1"/>
  <c r="V976" i="1"/>
  <c r="S977" i="1"/>
  <c r="T977" i="1"/>
  <c r="U977" i="1"/>
  <c r="V977" i="1"/>
  <c r="S978" i="1"/>
  <c r="T978" i="1"/>
  <c r="U978" i="1"/>
  <c r="V978" i="1"/>
  <c r="S979" i="1"/>
  <c r="T979" i="1"/>
  <c r="U979" i="1"/>
  <c r="V979" i="1"/>
  <c r="S980" i="1"/>
  <c r="T980" i="1"/>
  <c r="U980" i="1"/>
  <c r="V980" i="1"/>
  <c r="S981" i="1"/>
  <c r="T981" i="1"/>
  <c r="U981" i="1"/>
  <c r="V981" i="1"/>
  <c r="S982" i="1"/>
  <c r="T982" i="1"/>
  <c r="U982" i="1"/>
  <c r="V982" i="1"/>
  <c r="S983" i="1"/>
  <c r="T983" i="1"/>
  <c r="U983" i="1"/>
  <c r="V983" i="1"/>
  <c r="S984" i="1"/>
  <c r="T984" i="1"/>
  <c r="U984" i="1"/>
  <c r="V984" i="1"/>
  <c r="S985" i="1"/>
  <c r="T985" i="1"/>
  <c r="U985" i="1"/>
  <c r="V985" i="1"/>
  <c r="S986" i="1"/>
  <c r="T986" i="1"/>
  <c r="U986" i="1"/>
  <c r="V986" i="1"/>
  <c r="S987" i="1"/>
  <c r="T987" i="1"/>
  <c r="U987" i="1"/>
  <c r="V987" i="1"/>
  <c r="S988" i="1"/>
  <c r="T988" i="1"/>
  <c r="U988" i="1"/>
  <c r="V988" i="1"/>
  <c r="S989" i="1"/>
  <c r="T989" i="1"/>
  <c r="U989" i="1"/>
  <c r="V989" i="1"/>
  <c r="S990" i="1"/>
  <c r="T990" i="1"/>
  <c r="U990" i="1"/>
  <c r="V990" i="1"/>
  <c r="S991" i="1"/>
  <c r="T991" i="1"/>
  <c r="U991" i="1"/>
  <c r="V991" i="1"/>
  <c r="S992" i="1"/>
  <c r="T992" i="1"/>
  <c r="U992" i="1"/>
  <c r="V992" i="1"/>
  <c r="S993" i="1"/>
  <c r="T993" i="1"/>
  <c r="U993" i="1"/>
  <c r="V993" i="1"/>
  <c r="S994" i="1"/>
  <c r="T994" i="1"/>
  <c r="U994" i="1"/>
  <c r="V994" i="1"/>
  <c r="S995" i="1"/>
  <c r="T995" i="1"/>
  <c r="U995" i="1"/>
  <c r="V995" i="1"/>
  <c r="S996" i="1"/>
  <c r="T996" i="1"/>
  <c r="U996" i="1"/>
  <c r="V996" i="1"/>
  <c r="S997" i="1"/>
  <c r="T997" i="1"/>
  <c r="U997" i="1"/>
  <c r="V997" i="1"/>
  <c r="S998" i="1"/>
  <c r="T998" i="1"/>
  <c r="U998" i="1"/>
  <c r="V998" i="1"/>
  <c r="S999" i="1"/>
  <c r="T999" i="1"/>
  <c r="U999" i="1"/>
  <c r="V999" i="1"/>
  <c r="S1000" i="1"/>
  <c r="T1000" i="1"/>
  <c r="U1000" i="1"/>
  <c r="V1000" i="1"/>
  <c r="S1001" i="1"/>
  <c r="T1001" i="1"/>
  <c r="U1001" i="1"/>
  <c r="V1001" i="1"/>
  <c r="S1002" i="1"/>
  <c r="T1002" i="1"/>
  <c r="U1002" i="1"/>
  <c r="V1002" i="1"/>
  <c r="S1003" i="1"/>
  <c r="T1003" i="1"/>
  <c r="U1003" i="1"/>
  <c r="V1003" i="1"/>
  <c r="S1004" i="1"/>
  <c r="T1004" i="1"/>
  <c r="U1004" i="1"/>
  <c r="V1004" i="1"/>
  <c r="S1005" i="1"/>
  <c r="T1005" i="1"/>
  <c r="U1005" i="1"/>
  <c r="V1005" i="1"/>
  <c r="S1006" i="1"/>
  <c r="T1006" i="1"/>
  <c r="U1006" i="1"/>
  <c r="V1006" i="1"/>
  <c r="S1007" i="1"/>
  <c r="T1007" i="1"/>
  <c r="U1007" i="1"/>
  <c r="V1007" i="1"/>
  <c r="S1008" i="1"/>
  <c r="T1008" i="1"/>
  <c r="U1008" i="1"/>
  <c r="V1008" i="1"/>
  <c r="S1009" i="1"/>
  <c r="T1009" i="1"/>
  <c r="U1009" i="1"/>
  <c r="V1009" i="1"/>
  <c r="S1010" i="1"/>
  <c r="T1010" i="1"/>
  <c r="U1010" i="1"/>
  <c r="V1010" i="1"/>
  <c r="S1011" i="1"/>
  <c r="T1011" i="1"/>
  <c r="U1011" i="1"/>
  <c r="V1011" i="1"/>
  <c r="S1012" i="1"/>
  <c r="T1012" i="1"/>
  <c r="U1012" i="1"/>
  <c r="V1012" i="1"/>
  <c r="S1013" i="1"/>
  <c r="T1013" i="1"/>
  <c r="U1013" i="1"/>
  <c r="V1013" i="1"/>
  <c r="S1014" i="1"/>
  <c r="T1014" i="1"/>
  <c r="U1014" i="1"/>
  <c r="V1014" i="1"/>
  <c r="S1015" i="1"/>
  <c r="T1015" i="1"/>
  <c r="U1015" i="1"/>
  <c r="V1015" i="1"/>
  <c r="S1016" i="1"/>
  <c r="T1016" i="1"/>
  <c r="U1016" i="1"/>
  <c r="V1016" i="1"/>
  <c r="S1017" i="1"/>
  <c r="T1017" i="1"/>
  <c r="U1017" i="1"/>
  <c r="V1017" i="1"/>
  <c r="S1018" i="1"/>
  <c r="T1018" i="1"/>
  <c r="U1018" i="1"/>
  <c r="V1018" i="1"/>
  <c r="S1019" i="1"/>
  <c r="T1019" i="1"/>
  <c r="U1019" i="1"/>
  <c r="V1019" i="1"/>
  <c r="S1020" i="1"/>
  <c r="T1020" i="1"/>
  <c r="U1020" i="1"/>
  <c r="V1020" i="1"/>
  <c r="S1021" i="1"/>
  <c r="T1021" i="1"/>
  <c r="U1021" i="1"/>
  <c r="V1021" i="1"/>
  <c r="S1022" i="1"/>
  <c r="T1022" i="1"/>
  <c r="U1022" i="1"/>
  <c r="V1022" i="1"/>
  <c r="S1023" i="1"/>
  <c r="T1023" i="1"/>
  <c r="U1023" i="1"/>
  <c r="V1023" i="1"/>
  <c r="S1024" i="1"/>
  <c r="T1024" i="1"/>
  <c r="U1024" i="1"/>
  <c r="V1024" i="1"/>
  <c r="S1025" i="1"/>
  <c r="T1025" i="1"/>
  <c r="U1025" i="1"/>
  <c r="V1025" i="1"/>
  <c r="S1026" i="1"/>
  <c r="T1026" i="1"/>
  <c r="U1026" i="1"/>
  <c r="V1026" i="1"/>
  <c r="S1027" i="1"/>
  <c r="T1027" i="1"/>
  <c r="U1027" i="1"/>
  <c r="V1027" i="1"/>
  <c r="S1028" i="1"/>
  <c r="T1028" i="1"/>
  <c r="U1028" i="1"/>
  <c r="V1028" i="1"/>
  <c r="S1029" i="1"/>
  <c r="T1029" i="1"/>
  <c r="U1029" i="1"/>
  <c r="V1029" i="1"/>
  <c r="S1030" i="1"/>
  <c r="T1030" i="1"/>
  <c r="U1030" i="1"/>
  <c r="V1030" i="1"/>
  <c r="S1031" i="1"/>
  <c r="T1031" i="1"/>
  <c r="U1031" i="1"/>
  <c r="V1031" i="1"/>
  <c r="S1032" i="1"/>
  <c r="T1032" i="1"/>
  <c r="U1032" i="1"/>
  <c r="V1032" i="1"/>
  <c r="S1033" i="1"/>
  <c r="T1033" i="1"/>
  <c r="U1033" i="1"/>
  <c r="V1033" i="1"/>
  <c r="S1034" i="1"/>
  <c r="T1034" i="1"/>
  <c r="U1034" i="1"/>
  <c r="V1034" i="1"/>
  <c r="S1035" i="1"/>
  <c r="T1035" i="1"/>
  <c r="U1035" i="1"/>
  <c r="V1035" i="1"/>
  <c r="S1036" i="1"/>
  <c r="T1036" i="1"/>
  <c r="U1036" i="1"/>
  <c r="V1036" i="1"/>
  <c r="S1037" i="1"/>
  <c r="T1037" i="1"/>
  <c r="U1037" i="1"/>
  <c r="V1037" i="1"/>
  <c r="S1038" i="1"/>
  <c r="T1038" i="1"/>
  <c r="U1038" i="1"/>
  <c r="V1038" i="1"/>
  <c r="S1039" i="1"/>
  <c r="T1039" i="1"/>
  <c r="U1039" i="1"/>
  <c r="V1039" i="1"/>
  <c r="S1040" i="1"/>
  <c r="T1040" i="1"/>
  <c r="U1040" i="1"/>
  <c r="V1040" i="1"/>
  <c r="S1041" i="1"/>
  <c r="T1041" i="1"/>
  <c r="U1041" i="1"/>
  <c r="V1041" i="1"/>
  <c r="S1042" i="1"/>
  <c r="T1042" i="1"/>
  <c r="U1042" i="1"/>
  <c r="V1042" i="1"/>
  <c r="S1043" i="1"/>
  <c r="T1043" i="1"/>
  <c r="U1043" i="1"/>
  <c r="V1043" i="1"/>
  <c r="S1044" i="1"/>
  <c r="T1044" i="1"/>
  <c r="U1044" i="1"/>
  <c r="V1044" i="1"/>
  <c r="S1045" i="1"/>
  <c r="T1045" i="1"/>
  <c r="U1045" i="1"/>
  <c r="V1045" i="1"/>
  <c r="S1046" i="1"/>
  <c r="T1046" i="1"/>
  <c r="U1046" i="1"/>
  <c r="V1046" i="1"/>
  <c r="S1047" i="1"/>
  <c r="T1047" i="1"/>
  <c r="U1047" i="1"/>
  <c r="V1047" i="1"/>
  <c r="S1048" i="1"/>
  <c r="T1048" i="1"/>
  <c r="U1048" i="1"/>
  <c r="V1048" i="1"/>
  <c r="S1049" i="1"/>
  <c r="T1049" i="1"/>
  <c r="U1049" i="1"/>
  <c r="V1049" i="1"/>
  <c r="S1050" i="1"/>
  <c r="T1050" i="1"/>
  <c r="U1050" i="1"/>
  <c r="V1050" i="1"/>
  <c r="S1051" i="1"/>
  <c r="T1051" i="1"/>
  <c r="U1051" i="1"/>
  <c r="V1051" i="1"/>
  <c r="S1052" i="1"/>
  <c r="T1052" i="1"/>
  <c r="U1052" i="1"/>
  <c r="V1052" i="1"/>
  <c r="S1053" i="1"/>
  <c r="T1053" i="1"/>
  <c r="U1053" i="1"/>
  <c r="V1053" i="1"/>
  <c r="S1054" i="1"/>
  <c r="T1054" i="1"/>
  <c r="U1054" i="1"/>
  <c r="V1054" i="1"/>
  <c r="S1055" i="1"/>
  <c r="T1055" i="1"/>
  <c r="U1055" i="1"/>
  <c r="V1055" i="1"/>
  <c r="S1056" i="1"/>
  <c r="T1056" i="1"/>
  <c r="U1056" i="1"/>
  <c r="V1056" i="1"/>
  <c r="S1057" i="1"/>
  <c r="T1057" i="1"/>
  <c r="U1057" i="1"/>
  <c r="V1057" i="1"/>
  <c r="S1058" i="1"/>
  <c r="T1058" i="1"/>
  <c r="U1058" i="1"/>
  <c r="V1058" i="1"/>
  <c r="S1059" i="1"/>
  <c r="T1059" i="1"/>
  <c r="U1059" i="1"/>
  <c r="V1059" i="1"/>
  <c r="S1060" i="1"/>
  <c r="T1060" i="1"/>
  <c r="U1060" i="1"/>
  <c r="V1060" i="1"/>
  <c r="S1061" i="1"/>
  <c r="T1061" i="1"/>
  <c r="U1061" i="1"/>
  <c r="V1061" i="1"/>
  <c r="S1062" i="1"/>
  <c r="T1062" i="1"/>
  <c r="U1062" i="1"/>
  <c r="V1062" i="1"/>
  <c r="S1063" i="1"/>
  <c r="T1063" i="1"/>
  <c r="U1063" i="1"/>
  <c r="V1063" i="1"/>
  <c r="S1064" i="1"/>
  <c r="T1064" i="1"/>
  <c r="U1064" i="1"/>
  <c r="V1064" i="1"/>
  <c r="S1065" i="1"/>
  <c r="T1065" i="1"/>
  <c r="U1065" i="1"/>
  <c r="V1065" i="1"/>
  <c r="S1066" i="1"/>
  <c r="T1066" i="1"/>
  <c r="U1066" i="1"/>
  <c r="V1066" i="1"/>
  <c r="S1067" i="1"/>
  <c r="T1067" i="1"/>
  <c r="U1067" i="1"/>
  <c r="V1067" i="1"/>
  <c r="S1068" i="1"/>
  <c r="T1068" i="1"/>
  <c r="U1068" i="1"/>
  <c r="V1068" i="1"/>
  <c r="S1069" i="1"/>
  <c r="T1069" i="1"/>
  <c r="U1069" i="1"/>
  <c r="V1069" i="1"/>
  <c r="S1070" i="1"/>
  <c r="T1070" i="1"/>
  <c r="U1070" i="1"/>
  <c r="V1070" i="1"/>
  <c r="S1071" i="1"/>
  <c r="T1071" i="1"/>
  <c r="U1071" i="1"/>
  <c r="V1071" i="1"/>
  <c r="S1072" i="1"/>
  <c r="T1072" i="1"/>
  <c r="U1072" i="1"/>
  <c r="V1072" i="1"/>
  <c r="S1073" i="1"/>
  <c r="T1073" i="1"/>
  <c r="U1073" i="1"/>
  <c r="V1073" i="1"/>
  <c r="S1074" i="1"/>
  <c r="T1074" i="1"/>
  <c r="U1074" i="1"/>
  <c r="V1074" i="1"/>
  <c r="S1075" i="1"/>
  <c r="T1075" i="1"/>
  <c r="U1075" i="1"/>
  <c r="V1075" i="1"/>
  <c r="S1076" i="1"/>
  <c r="T1076" i="1"/>
  <c r="U1076" i="1"/>
  <c r="V1076" i="1"/>
  <c r="S1077" i="1"/>
  <c r="T1077" i="1"/>
  <c r="U1077" i="1"/>
  <c r="V1077" i="1"/>
  <c r="S1078" i="1"/>
  <c r="T1078" i="1"/>
  <c r="U1078" i="1"/>
  <c r="V1078" i="1"/>
  <c r="S1079" i="1"/>
  <c r="T1079" i="1"/>
  <c r="U1079" i="1"/>
  <c r="V1079" i="1"/>
  <c r="S1080" i="1"/>
  <c r="T1080" i="1"/>
  <c r="U1080" i="1"/>
  <c r="V1080" i="1"/>
  <c r="S1081" i="1"/>
  <c r="T1081" i="1"/>
  <c r="U1081" i="1"/>
  <c r="V1081" i="1"/>
  <c r="S1082" i="1"/>
  <c r="T1082" i="1"/>
  <c r="U1082" i="1"/>
  <c r="V1082" i="1"/>
  <c r="S1083" i="1"/>
  <c r="T1083" i="1"/>
  <c r="U1083" i="1"/>
  <c r="V1083" i="1"/>
  <c r="S1084" i="1"/>
  <c r="T1084" i="1"/>
  <c r="U1084" i="1"/>
  <c r="V1084" i="1"/>
  <c r="S1085" i="1"/>
  <c r="T1085" i="1"/>
  <c r="U1085" i="1"/>
  <c r="V1085" i="1"/>
  <c r="S1086" i="1"/>
  <c r="T1086" i="1"/>
  <c r="U1086" i="1"/>
  <c r="V1086" i="1"/>
  <c r="S1087" i="1"/>
  <c r="T1087" i="1"/>
  <c r="U1087" i="1"/>
  <c r="V1087" i="1"/>
  <c r="S1088" i="1"/>
  <c r="T1088" i="1"/>
  <c r="U1088" i="1"/>
  <c r="V1088" i="1"/>
  <c r="S1089" i="1"/>
  <c r="T1089" i="1"/>
  <c r="U1089" i="1"/>
  <c r="V1089" i="1"/>
  <c r="S1090" i="1"/>
  <c r="T1090" i="1"/>
  <c r="U1090" i="1"/>
  <c r="V1090" i="1"/>
  <c r="S1091" i="1"/>
  <c r="T1091" i="1"/>
  <c r="U1091" i="1"/>
  <c r="V1091" i="1"/>
  <c r="S1092" i="1"/>
  <c r="T1092" i="1"/>
  <c r="U1092" i="1"/>
  <c r="V1092" i="1"/>
  <c r="S1093" i="1"/>
  <c r="T1093" i="1"/>
  <c r="U1093" i="1"/>
  <c r="V1093" i="1"/>
  <c r="S1094" i="1"/>
  <c r="T1094" i="1"/>
  <c r="U1094" i="1"/>
  <c r="V1094" i="1"/>
  <c r="S1095" i="1"/>
  <c r="T1095" i="1"/>
  <c r="U1095" i="1"/>
  <c r="V1095" i="1"/>
  <c r="S1096" i="1"/>
  <c r="T1096" i="1"/>
  <c r="U1096" i="1"/>
  <c r="V1096" i="1"/>
  <c r="S1097" i="1"/>
  <c r="T1097" i="1"/>
  <c r="U1097" i="1"/>
  <c r="V1097" i="1"/>
  <c r="S1098" i="1"/>
  <c r="T1098" i="1"/>
  <c r="U1098" i="1"/>
  <c r="V1098" i="1"/>
  <c r="S1099" i="1"/>
  <c r="T1099" i="1"/>
  <c r="U1099" i="1"/>
  <c r="V1099" i="1"/>
  <c r="S1100" i="1"/>
  <c r="T1100" i="1"/>
  <c r="U1100" i="1"/>
  <c r="V1100" i="1"/>
  <c r="S1101" i="1"/>
  <c r="T1101" i="1"/>
  <c r="U1101" i="1"/>
  <c r="V1101" i="1"/>
  <c r="S1102" i="1"/>
  <c r="T1102" i="1"/>
  <c r="U1102" i="1"/>
  <c r="V1102" i="1"/>
  <c r="S1103" i="1"/>
  <c r="T1103" i="1"/>
  <c r="U1103" i="1"/>
  <c r="V1103" i="1"/>
  <c r="S1104" i="1"/>
  <c r="T1104" i="1"/>
  <c r="U1104" i="1"/>
  <c r="V1104" i="1"/>
  <c r="S1105" i="1"/>
  <c r="T1105" i="1"/>
  <c r="U1105" i="1"/>
  <c r="V1105" i="1"/>
  <c r="S1106" i="1"/>
  <c r="T1106" i="1"/>
  <c r="U1106" i="1"/>
  <c r="V1106" i="1"/>
  <c r="S1107" i="1"/>
  <c r="T1107" i="1"/>
  <c r="U1107" i="1"/>
  <c r="V1107" i="1"/>
  <c r="S1108" i="1"/>
  <c r="T1108" i="1"/>
  <c r="U1108" i="1"/>
  <c r="V1108" i="1"/>
  <c r="S1109" i="1"/>
  <c r="T1109" i="1"/>
  <c r="U1109" i="1"/>
  <c r="V1109" i="1"/>
  <c r="S1110" i="1"/>
  <c r="T1110" i="1"/>
  <c r="U1110" i="1"/>
  <c r="V1110" i="1"/>
  <c r="S1111" i="1"/>
  <c r="T1111" i="1"/>
  <c r="U1111" i="1"/>
  <c r="V1111" i="1"/>
  <c r="S1112" i="1"/>
  <c r="T1112" i="1"/>
  <c r="U1112" i="1"/>
  <c r="V1112" i="1"/>
  <c r="S1113" i="1"/>
  <c r="T1113" i="1"/>
  <c r="U1113" i="1"/>
  <c r="V1113" i="1"/>
  <c r="S1114" i="1"/>
  <c r="T1114" i="1"/>
  <c r="U1114" i="1"/>
  <c r="V1114" i="1"/>
  <c r="S1115" i="1"/>
  <c r="T1115" i="1"/>
  <c r="U1115" i="1"/>
  <c r="V1115" i="1"/>
  <c r="S1116" i="1"/>
  <c r="T1116" i="1"/>
  <c r="U1116" i="1"/>
  <c r="V1116" i="1"/>
  <c r="S1117" i="1"/>
  <c r="T1117" i="1"/>
  <c r="U1117" i="1"/>
  <c r="V1117" i="1"/>
  <c r="S1118" i="1"/>
  <c r="T1118" i="1"/>
  <c r="U1118" i="1"/>
  <c r="V1118" i="1"/>
  <c r="S1119" i="1"/>
  <c r="T1119" i="1"/>
  <c r="U1119" i="1"/>
  <c r="V1119" i="1"/>
  <c r="S1120" i="1"/>
  <c r="T1120" i="1"/>
  <c r="U1120" i="1"/>
  <c r="V1120" i="1"/>
  <c r="S1121" i="1"/>
  <c r="T1121" i="1"/>
  <c r="U1121" i="1"/>
  <c r="V1121" i="1"/>
  <c r="S1122" i="1"/>
  <c r="T1122" i="1"/>
  <c r="U1122" i="1"/>
  <c r="V1122" i="1"/>
  <c r="S1123" i="1"/>
  <c r="T1123" i="1"/>
  <c r="U1123" i="1"/>
  <c r="V1123" i="1"/>
  <c r="S1124" i="1"/>
  <c r="T1124" i="1"/>
  <c r="U1124" i="1"/>
  <c r="V1124" i="1"/>
  <c r="S1125" i="1"/>
  <c r="T1125" i="1"/>
  <c r="U1125" i="1"/>
  <c r="V1125" i="1"/>
  <c r="S1126" i="1"/>
  <c r="T1126" i="1"/>
  <c r="U1126" i="1"/>
  <c r="V1126" i="1"/>
  <c r="S1127" i="1"/>
  <c r="T1127" i="1"/>
  <c r="U1127" i="1"/>
  <c r="V1127" i="1"/>
  <c r="S1128" i="1"/>
  <c r="T1128" i="1"/>
  <c r="U1128" i="1"/>
  <c r="V1128" i="1"/>
  <c r="S1129" i="1"/>
  <c r="T1129" i="1"/>
  <c r="U1129" i="1"/>
  <c r="V1129" i="1"/>
  <c r="S1130" i="1"/>
  <c r="T1130" i="1"/>
  <c r="U1130" i="1"/>
  <c r="V1130" i="1"/>
  <c r="S1131" i="1"/>
  <c r="T1131" i="1"/>
  <c r="U1131" i="1"/>
  <c r="V1131" i="1"/>
  <c r="S1132" i="1"/>
  <c r="T1132" i="1"/>
  <c r="U1132" i="1"/>
  <c r="V1132" i="1"/>
  <c r="S1133" i="1"/>
  <c r="T1133" i="1"/>
  <c r="U1133" i="1"/>
  <c r="V1133" i="1"/>
  <c r="S1134" i="1"/>
  <c r="T1134" i="1"/>
  <c r="U1134" i="1"/>
  <c r="V1134" i="1"/>
  <c r="S1135" i="1"/>
  <c r="T1135" i="1"/>
  <c r="U1135" i="1"/>
  <c r="V1135" i="1"/>
  <c r="S1136" i="1"/>
  <c r="T1136" i="1"/>
  <c r="U1136" i="1"/>
  <c r="V1136" i="1"/>
  <c r="S1137" i="1"/>
  <c r="T1137" i="1"/>
  <c r="U1137" i="1"/>
  <c r="V1137" i="1"/>
  <c r="S1138" i="1"/>
  <c r="T1138" i="1"/>
  <c r="U1138" i="1"/>
  <c r="V1138" i="1"/>
  <c r="S1139" i="1"/>
  <c r="T1139" i="1"/>
  <c r="U1139" i="1"/>
  <c r="V1139" i="1"/>
  <c r="S1140" i="1"/>
  <c r="T1140" i="1"/>
  <c r="U1140" i="1"/>
  <c r="V1140" i="1"/>
  <c r="S1141" i="1"/>
  <c r="T1141" i="1"/>
  <c r="U1141" i="1"/>
  <c r="V1141" i="1"/>
  <c r="S1142" i="1"/>
  <c r="T1142" i="1"/>
  <c r="U1142" i="1"/>
  <c r="V1142" i="1"/>
  <c r="S1143" i="1"/>
  <c r="T1143" i="1"/>
  <c r="U1143" i="1"/>
  <c r="V1143" i="1"/>
  <c r="S1144" i="1"/>
  <c r="T1144" i="1"/>
  <c r="U1144" i="1"/>
  <c r="V1144" i="1"/>
  <c r="S1145" i="1"/>
  <c r="T1145" i="1"/>
  <c r="U1145" i="1"/>
  <c r="V1145" i="1"/>
  <c r="S1146" i="1"/>
  <c r="T1146" i="1"/>
  <c r="U1146" i="1"/>
  <c r="V1146" i="1"/>
  <c r="S1147" i="1"/>
  <c r="T1147" i="1"/>
  <c r="U1147" i="1"/>
  <c r="V1147" i="1"/>
  <c r="S1148" i="1"/>
  <c r="T1148" i="1"/>
  <c r="U1148" i="1"/>
  <c r="V1148" i="1"/>
  <c r="S1149" i="1"/>
  <c r="T1149" i="1"/>
  <c r="U1149" i="1"/>
  <c r="V1149" i="1"/>
  <c r="S1150" i="1"/>
  <c r="T1150" i="1"/>
  <c r="U1150" i="1"/>
  <c r="V1150" i="1"/>
  <c r="S1151" i="1"/>
  <c r="T1151" i="1"/>
  <c r="U1151" i="1"/>
  <c r="V1151" i="1"/>
  <c r="S1152" i="1"/>
  <c r="T1152" i="1"/>
  <c r="U1152" i="1"/>
  <c r="V1152" i="1"/>
  <c r="S1153" i="1"/>
  <c r="T1153" i="1"/>
  <c r="U1153" i="1"/>
  <c r="V1153" i="1"/>
  <c r="S1154" i="1"/>
  <c r="T1154" i="1"/>
  <c r="U1154" i="1"/>
  <c r="V1154" i="1"/>
  <c r="S1155" i="1"/>
  <c r="T1155" i="1"/>
  <c r="U1155" i="1"/>
  <c r="V1155" i="1"/>
  <c r="S1156" i="1"/>
  <c r="T1156" i="1"/>
  <c r="U1156" i="1"/>
  <c r="V1156" i="1"/>
  <c r="S1157" i="1"/>
  <c r="T1157" i="1"/>
  <c r="U1157" i="1"/>
  <c r="V1157" i="1"/>
  <c r="S1158" i="1"/>
  <c r="T1158" i="1"/>
  <c r="U1158" i="1"/>
  <c r="V1158" i="1"/>
  <c r="S1159" i="1"/>
  <c r="T1159" i="1"/>
  <c r="U1159" i="1"/>
  <c r="V1159" i="1"/>
  <c r="S1160" i="1"/>
  <c r="T1160" i="1"/>
  <c r="U1160" i="1"/>
  <c r="V1160" i="1"/>
  <c r="S1161" i="1"/>
  <c r="T1161" i="1"/>
  <c r="U1161" i="1"/>
  <c r="V1161" i="1"/>
  <c r="S1162" i="1"/>
  <c r="T1162" i="1"/>
  <c r="U1162" i="1"/>
  <c r="V1162" i="1"/>
  <c r="S1163" i="1"/>
  <c r="T1163" i="1"/>
  <c r="U1163" i="1"/>
  <c r="V1163" i="1"/>
  <c r="S1164" i="1"/>
  <c r="T1164" i="1"/>
  <c r="U1164" i="1"/>
  <c r="V1164" i="1"/>
  <c r="S1165" i="1"/>
  <c r="T1165" i="1"/>
  <c r="U1165" i="1"/>
  <c r="V1165" i="1"/>
  <c r="S1166" i="1"/>
  <c r="T1166" i="1"/>
  <c r="U1166" i="1"/>
  <c r="V1166" i="1"/>
  <c r="S1167" i="1"/>
  <c r="T1167" i="1"/>
  <c r="U1167" i="1"/>
  <c r="V1167" i="1"/>
  <c r="S1168" i="1"/>
  <c r="T1168" i="1"/>
  <c r="U1168" i="1"/>
  <c r="V1168" i="1"/>
  <c r="S1169" i="1"/>
  <c r="T1169" i="1"/>
  <c r="U1169" i="1"/>
  <c r="V1169" i="1"/>
  <c r="S1170" i="1"/>
  <c r="T1170" i="1"/>
  <c r="U1170" i="1"/>
  <c r="V1170" i="1"/>
  <c r="S1171" i="1"/>
  <c r="T1171" i="1"/>
  <c r="U1171" i="1"/>
  <c r="V1171" i="1"/>
  <c r="S1172" i="1"/>
  <c r="T1172" i="1"/>
  <c r="U1172" i="1"/>
  <c r="V1172" i="1"/>
  <c r="S1173" i="1"/>
  <c r="T1173" i="1"/>
  <c r="U1173" i="1"/>
  <c r="V1173" i="1"/>
  <c r="S1174" i="1"/>
  <c r="T1174" i="1"/>
  <c r="U1174" i="1"/>
  <c r="V1174" i="1"/>
  <c r="S1175" i="1"/>
  <c r="T1175" i="1"/>
  <c r="U1175" i="1"/>
  <c r="V1175" i="1"/>
  <c r="S1176" i="1"/>
  <c r="T1176" i="1"/>
  <c r="U1176" i="1"/>
  <c r="V1176" i="1"/>
  <c r="S1177" i="1"/>
  <c r="T1177" i="1"/>
  <c r="U1177" i="1"/>
  <c r="V1177" i="1"/>
  <c r="S1178" i="1"/>
  <c r="T1178" i="1"/>
  <c r="U1178" i="1"/>
  <c r="V1178" i="1"/>
  <c r="S1179" i="1"/>
  <c r="T1179" i="1"/>
  <c r="U1179" i="1"/>
  <c r="V1179" i="1"/>
  <c r="S1180" i="1"/>
  <c r="T1180" i="1"/>
  <c r="U1180" i="1"/>
  <c r="V1180" i="1"/>
  <c r="S1181" i="1"/>
  <c r="T1181" i="1"/>
  <c r="U1181" i="1"/>
  <c r="V1181" i="1"/>
  <c r="S1182" i="1"/>
  <c r="T1182" i="1"/>
  <c r="U1182" i="1"/>
  <c r="V1182" i="1"/>
  <c r="S1183" i="1"/>
  <c r="T1183" i="1"/>
  <c r="U1183" i="1"/>
  <c r="V1183" i="1"/>
  <c r="S1184" i="1"/>
  <c r="T1184" i="1"/>
  <c r="U1184" i="1"/>
  <c r="V1184" i="1"/>
  <c r="S1185" i="1"/>
  <c r="T1185" i="1"/>
  <c r="U1185" i="1"/>
  <c r="V1185" i="1"/>
  <c r="S1186" i="1"/>
  <c r="T1186" i="1"/>
  <c r="U1186" i="1"/>
  <c r="V1186" i="1"/>
  <c r="S1187" i="1"/>
  <c r="T1187" i="1"/>
  <c r="U1187" i="1"/>
  <c r="V1187" i="1"/>
  <c r="S1188" i="1"/>
  <c r="T1188" i="1"/>
  <c r="U1188" i="1"/>
  <c r="V1188" i="1"/>
  <c r="S1189" i="1"/>
  <c r="T1189" i="1"/>
  <c r="U1189" i="1"/>
  <c r="V1189" i="1"/>
  <c r="S1190" i="1"/>
  <c r="T1190" i="1"/>
  <c r="U1190" i="1"/>
  <c r="V1190" i="1"/>
  <c r="S1191" i="1"/>
  <c r="T1191" i="1"/>
  <c r="U1191" i="1"/>
  <c r="V1191" i="1"/>
  <c r="S1192" i="1"/>
  <c r="T1192" i="1"/>
  <c r="U1192" i="1"/>
  <c r="V1192" i="1"/>
  <c r="S1193" i="1"/>
  <c r="T1193" i="1"/>
  <c r="U1193" i="1"/>
  <c r="V1193" i="1"/>
  <c r="S1194" i="1"/>
  <c r="T1194" i="1"/>
  <c r="U1194" i="1"/>
  <c r="V1194" i="1"/>
  <c r="S1195" i="1"/>
  <c r="T1195" i="1"/>
  <c r="U1195" i="1"/>
  <c r="V1195" i="1"/>
  <c r="S1196" i="1"/>
  <c r="T1196" i="1"/>
  <c r="U1196" i="1"/>
  <c r="V1196" i="1"/>
  <c r="S1197" i="1"/>
  <c r="T1197" i="1"/>
  <c r="U1197" i="1"/>
  <c r="V1197" i="1"/>
  <c r="S1198" i="1"/>
  <c r="T1198" i="1"/>
  <c r="U1198" i="1"/>
  <c r="V1198" i="1"/>
  <c r="S1199" i="1"/>
  <c r="T1199" i="1"/>
  <c r="U1199" i="1"/>
  <c r="V1199" i="1"/>
  <c r="S1200" i="1"/>
  <c r="T1200" i="1"/>
  <c r="U1200" i="1"/>
  <c r="V1200" i="1"/>
  <c r="S1201" i="1"/>
  <c r="T1201" i="1"/>
  <c r="U1201" i="1"/>
  <c r="V1201" i="1"/>
  <c r="S1202" i="1"/>
  <c r="T1202" i="1"/>
  <c r="U1202" i="1"/>
  <c r="V1202" i="1"/>
  <c r="S1203" i="1"/>
  <c r="T1203" i="1"/>
  <c r="U1203" i="1"/>
  <c r="V1203" i="1"/>
  <c r="S1204" i="1"/>
  <c r="T1204" i="1"/>
  <c r="U1204" i="1"/>
  <c r="V1204" i="1"/>
  <c r="S1205" i="1"/>
  <c r="T1205" i="1"/>
  <c r="U1205" i="1"/>
  <c r="V1205" i="1"/>
  <c r="S1206" i="1"/>
  <c r="T1206" i="1"/>
  <c r="U1206" i="1"/>
  <c r="V1206" i="1"/>
  <c r="S1207" i="1"/>
  <c r="T1207" i="1"/>
  <c r="U1207" i="1"/>
  <c r="V1207" i="1"/>
  <c r="S1208" i="1"/>
  <c r="T1208" i="1"/>
  <c r="U1208" i="1"/>
  <c r="V1208" i="1"/>
  <c r="S1209" i="1"/>
  <c r="T1209" i="1"/>
  <c r="U1209" i="1"/>
  <c r="V1209" i="1"/>
  <c r="S1210" i="1"/>
  <c r="T1210" i="1"/>
  <c r="U1210" i="1"/>
  <c r="V1210" i="1"/>
  <c r="S1211" i="1"/>
  <c r="T1211" i="1"/>
  <c r="U1211" i="1"/>
  <c r="V1211" i="1"/>
  <c r="S1212" i="1"/>
  <c r="T1212" i="1"/>
  <c r="U1212" i="1"/>
  <c r="V1212" i="1"/>
  <c r="S1213" i="1"/>
  <c r="T1213" i="1"/>
  <c r="U1213" i="1"/>
  <c r="V1213" i="1"/>
  <c r="S1214" i="1"/>
  <c r="T1214" i="1"/>
  <c r="U1214" i="1"/>
  <c r="V1214" i="1"/>
  <c r="S1215" i="1"/>
  <c r="T1215" i="1"/>
  <c r="U1215" i="1"/>
  <c r="V1215" i="1"/>
  <c r="S1216" i="1"/>
  <c r="T1216" i="1"/>
  <c r="U1216" i="1"/>
  <c r="V1216" i="1"/>
  <c r="S1217" i="1"/>
  <c r="T1217" i="1"/>
  <c r="U1217" i="1"/>
  <c r="V1217" i="1"/>
  <c r="S1218" i="1"/>
  <c r="T1218" i="1"/>
  <c r="U1218" i="1"/>
  <c r="V1218" i="1"/>
  <c r="S1219" i="1"/>
  <c r="T1219" i="1"/>
  <c r="U1219" i="1"/>
  <c r="V1219" i="1"/>
  <c r="S1220" i="1"/>
  <c r="T1220" i="1"/>
  <c r="U1220" i="1"/>
  <c r="V1220" i="1"/>
  <c r="S1221" i="1"/>
  <c r="T1221" i="1"/>
  <c r="U1221" i="1"/>
  <c r="V1221" i="1"/>
  <c r="S1222" i="1"/>
  <c r="T1222" i="1"/>
  <c r="U1222" i="1"/>
  <c r="V1222" i="1"/>
  <c r="S1223" i="1"/>
  <c r="T1223" i="1"/>
  <c r="U1223" i="1"/>
  <c r="V1223" i="1"/>
  <c r="S1224" i="1"/>
  <c r="T1224" i="1"/>
  <c r="U1224" i="1"/>
  <c r="V1224" i="1"/>
  <c r="S1225" i="1"/>
  <c r="T1225" i="1"/>
  <c r="U1225" i="1"/>
  <c r="V1225" i="1"/>
  <c r="S1226" i="1"/>
  <c r="T1226" i="1"/>
  <c r="U1226" i="1"/>
  <c r="V1226" i="1"/>
  <c r="S1227" i="1"/>
  <c r="T1227" i="1"/>
  <c r="U1227" i="1"/>
  <c r="V1227" i="1"/>
  <c r="S1228" i="1"/>
  <c r="T1228" i="1"/>
  <c r="U1228" i="1"/>
  <c r="V1228" i="1"/>
  <c r="S1229" i="1"/>
  <c r="T1229" i="1"/>
  <c r="U1229" i="1"/>
  <c r="V1229" i="1"/>
  <c r="S1230" i="1"/>
  <c r="T1230" i="1"/>
  <c r="U1230" i="1"/>
  <c r="V1230" i="1"/>
  <c r="S1231" i="1"/>
  <c r="T1231" i="1"/>
  <c r="U1231" i="1"/>
  <c r="V1231" i="1"/>
  <c r="S1232" i="1"/>
  <c r="T1232" i="1"/>
  <c r="U1232" i="1"/>
  <c r="V1232" i="1"/>
  <c r="S1233" i="1"/>
  <c r="T1233" i="1"/>
  <c r="U1233" i="1"/>
  <c r="V1233" i="1"/>
  <c r="S1234" i="1"/>
  <c r="T1234" i="1"/>
  <c r="U1234" i="1"/>
  <c r="V1234" i="1"/>
  <c r="S1235" i="1"/>
  <c r="T1235" i="1"/>
  <c r="U1235" i="1"/>
  <c r="V1235" i="1"/>
  <c r="S1236" i="1"/>
  <c r="T1236" i="1"/>
  <c r="U1236" i="1"/>
  <c r="V1236" i="1"/>
  <c r="S1237" i="1"/>
  <c r="T1237" i="1"/>
  <c r="U1237" i="1"/>
  <c r="V1237" i="1"/>
  <c r="S1238" i="1"/>
  <c r="T1238" i="1"/>
  <c r="U1238" i="1"/>
  <c r="V1238" i="1"/>
  <c r="S1239" i="1"/>
  <c r="T1239" i="1"/>
  <c r="U1239" i="1"/>
  <c r="V1239" i="1"/>
  <c r="S1240" i="1"/>
  <c r="T1240" i="1"/>
  <c r="U1240" i="1"/>
  <c r="V1240" i="1"/>
  <c r="S1241" i="1"/>
  <c r="T1241" i="1"/>
  <c r="U1241" i="1"/>
  <c r="V1241" i="1"/>
  <c r="S1242" i="1"/>
  <c r="T1242" i="1"/>
  <c r="U1242" i="1"/>
  <c r="V1242" i="1"/>
  <c r="S1243" i="1"/>
  <c r="T1243" i="1"/>
  <c r="U1243" i="1"/>
  <c r="V1243" i="1"/>
  <c r="S1244" i="1"/>
  <c r="T1244" i="1"/>
  <c r="U1244" i="1"/>
  <c r="V1244" i="1"/>
  <c r="S1245" i="1"/>
  <c r="T1245" i="1"/>
  <c r="U1245" i="1"/>
  <c r="V1245" i="1"/>
  <c r="S1246" i="1"/>
  <c r="T1246" i="1"/>
  <c r="U1246" i="1"/>
  <c r="V1246" i="1"/>
  <c r="S1247" i="1"/>
  <c r="T1247" i="1"/>
  <c r="U1247" i="1"/>
  <c r="V1247" i="1"/>
  <c r="S1248" i="1"/>
  <c r="T1248" i="1"/>
  <c r="U1248" i="1"/>
  <c r="V1248" i="1"/>
  <c r="S1249" i="1"/>
  <c r="T1249" i="1"/>
  <c r="U1249" i="1"/>
  <c r="V1249" i="1"/>
  <c r="S1250" i="1"/>
  <c r="T1250" i="1"/>
  <c r="U1250" i="1"/>
  <c r="V1250" i="1"/>
  <c r="S1251" i="1"/>
  <c r="T1251" i="1"/>
  <c r="U1251" i="1"/>
  <c r="V1251" i="1"/>
  <c r="S1252" i="1"/>
  <c r="T1252" i="1"/>
  <c r="U1252" i="1"/>
  <c r="V1252" i="1"/>
  <c r="S1253" i="1"/>
  <c r="T1253" i="1"/>
  <c r="U1253" i="1"/>
  <c r="V1253" i="1"/>
  <c r="S1254" i="1"/>
  <c r="T1254" i="1"/>
  <c r="U1254" i="1"/>
  <c r="V1254" i="1"/>
  <c r="S1255" i="1"/>
  <c r="T1255" i="1"/>
  <c r="U1255" i="1"/>
  <c r="V1255" i="1"/>
  <c r="S1256" i="1"/>
  <c r="T1256" i="1"/>
  <c r="U1256" i="1"/>
  <c r="V1256" i="1"/>
  <c r="S1257" i="1"/>
  <c r="T1257" i="1"/>
  <c r="U1257" i="1"/>
  <c r="V1257" i="1"/>
  <c r="S1258" i="1"/>
  <c r="T1258" i="1"/>
  <c r="U1258" i="1"/>
  <c r="V1258" i="1"/>
  <c r="S1259" i="1"/>
  <c r="T1259" i="1"/>
  <c r="U1259" i="1"/>
  <c r="V1259" i="1"/>
  <c r="S1260" i="1"/>
  <c r="T1260" i="1"/>
  <c r="U1260" i="1"/>
  <c r="V1260" i="1"/>
  <c r="S1261" i="1"/>
  <c r="T1261" i="1"/>
  <c r="U1261" i="1"/>
  <c r="V1261" i="1"/>
  <c r="S1262" i="1"/>
  <c r="T1262" i="1"/>
  <c r="U1262" i="1"/>
  <c r="V1262" i="1"/>
  <c r="S1263" i="1"/>
  <c r="T1263" i="1"/>
  <c r="U1263" i="1"/>
  <c r="V1263" i="1"/>
  <c r="S1264" i="1"/>
  <c r="T1264" i="1"/>
  <c r="U1264" i="1"/>
  <c r="V1264" i="1"/>
  <c r="S1265" i="1"/>
  <c r="T1265" i="1"/>
  <c r="U1265" i="1"/>
  <c r="V1265" i="1"/>
  <c r="S1266" i="1"/>
  <c r="T1266" i="1"/>
  <c r="U1266" i="1"/>
  <c r="V1266" i="1"/>
  <c r="S1267" i="1"/>
  <c r="T1267" i="1"/>
  <c r="U1267" i="1"/>
  <c r="V1267" i="1"/>
  <c r="S1268" i="1"/>
  <c r="T1268" i="1"/>
  <c r="U1268" i="1"/>
  <c r="V1268" i="1"/>
  <c r="S1269" i="1"/>
  <c r="T1269" i="1"/>
  <c r="U1269" i="1"/>
  <c r="V1269" i="1"/>
  <c r="S1270" i="1"/>
  <c r="T1270" i="1"/>
  <c r="U1270" i="1"/>
  <c r="V1270" i="1"/>
  <c r="S1271" i="1"/>
  <c r="T1271" i="1"/>
  <c r="U1271" i="1"/>
  <c r="V1271" i="1"/>
  <c r="S1272" i="1"/>
  <c r="T1272" i="1"/>
  <c r="U1272" i="1"/>
  <c r="V1272" i="1"/>
  <c r="S1273" i="1"/>
  <c r="T1273" i="1"/>
  <c r="U1273" i="1"/>
  <c r="V1273" i="1"/>
  <c r="S1274" i="1"/>
  <c r="T1274" i="1"/>
  <c r="U1274" i="1"/>
  <c r="V1274" i="1"/>
  <c r="S1275" i="1"/>
  <c r="T1275" i="1"/>
  <c r="U1275" i="1"/>
  <c r="V1275" i="1"/>
  <c r="S1276" i="1"/>
  <c r="T1276" i="1"/>
  <c r="U1276" i="1"/>
  <c r="V1276" i="1"/>
  <c r="S1277" i="1"/>
  <c r="T1277" i="1"/>
  <c r="U1277" i="1"/>
  <c r="V1277" i="1"/>
  <c r="S1278" i="1"/>
  <c r="T1278" i="1"/>
  <c r="U1278" i="1"/>
  <c r="V1278" i="1"/>
  <c r="S1279" i="1"/>
  <c r="T1279" i="1"/>
  <c r="U1279" i="1"/>
  <c r="V1279" i="1"/>
  <c r="S1280" i="1"/>
  <c r="T1280" i="1"/>
  <c r="U1280" i="1"/>
  <c r="V1280" i="1"/>
  <c r="S1281" i="1"/>
  <c r="T1281" i="1"/>
  <c r="U1281" i="1"/>
  <c r="V1281" i="1"/>
  <c r="S1282" i="1"/>
  <c r="T1282" i="1"/>
  <c r="U1282" i="1"/>
  <c r="V1282" i="1"/>
  <c r="S1283" i="1"/>
  <c r="T1283" i="1"/>
  <c r="U1283" i="1"/>
  <c r="V1283" i="1"/>
  <c r="S1284" i="1"/>
  <c r="T1284" i="1"/>
  <c r="U1284" i="1"/>
  <c r="V1284" i="1"/>
  <c r="S1285" i="1"/>
  <c r="T1285" i="1"/>
  <c r="U1285" i="1"/>
  <c r="V1285" i="1"/>
  <c r="S1286" i="1"/>
  <c r="T1286" i="1"/>
  <c r="U1286" i="1"/>
  <c r="V1286" i="1"/>
  <c r="S1287" i="1"/>
  <c r="T1287" i="1"/>
  <c r="U1287" i="1"/>
  <c r="V1287" i="1"/>
  <c r="S1288" i="1"/>
  <c r="T1288" i="1"/>
  <c r="U1288" i="1"/>
  <c r="V1288" i="1"/>
  <c r="S1289" i="1"/>
  <c r="T1289" i="1"/>
  <c r="U1289" i="1"/>
  <c r="V1289" i="1"/>
  <c r="S1290" i="1"/>
  <c r="T1290" i="1"/>
  <c r="U1290" i="1"/>
  <c r="V1290" i="1"/>
  <c r="S1291" i="1"/>
  <c r="T1291" i="1"/>
  <c r="U1291" i="1"/>
  <c r="V1291" i="1"/>
  <c r="S1292" i="1"/>
  <c r="T1292" i="1"/>
  <c r="U1292" i="1"/>
  <c r="V1292" i="1"/>
  <c r="S1293" i="1"/>
  <c r="T1293" i="1"/>
  <c r="U1293" i="1"/>
  <c r="V1293" i="1"/>
  <c r="S1294" i="1"/>
  <c r="T1294" i="1"/>
  <c r="U1294" i="1"/>
  <c r="V1294" i="1"/>
  <c r="S1295" i="1"/>
  <c r="T1295" i="1"/>
  <c r="U1295" i="1"/>
  <c r="V1295" i="1"/>
  <c r="S1296" i="1"/>
  <c r="T1296" i="1"/>
  <c r="U1296" i="1"/>
  <c r="V1296" i="1"/>
  <c r="S1297" i="1"/>
  <c r="T1297" i="1"/>
  <c r="U1297" i="1"/>
  <c r="V1297" i="1"/>
  <c r="S1298" i="1"/>
  <c r="T1298" i="1"/>
  <c r="U1298" i="1"/>
  <c r="V1298" i="1"/>
  <c r="S1299" i="1"/>
  <c r="T1299" i="1"/>
  <c r="U1299" i="1"/>
  <c r="V1299" i="1"/>
  <c r="S1300" i="1"/>
  <c r="T1300" i="1"/>
  <c r="U1300" i="1"/>
  <c r="V1300" i="1"/>
  <c r="S1301" i="1"/>
  <c r="T1301" i="1"/>
  <c r="U1301" i="1"/>
  <c r="V1301" i="1"/>
  <c r="S1302" i="1"/>
  <c r="T1302" i="1"/>
  <c r="U1302" i="1"/>
  <c r="V1302" i="1"/>
  <c r="S1303" i="1"/>
  <c r="T1303" i="1"/>
  <c r="U1303" i="1"/>
  <c r="V1303" i="1"/>
  <c r="S1304" i="1"/>
  <c r="T1304" i="1"/>
  <c r="U1304" i="1"/>
  <c r="V1304" i="1"/>
  <c r="S1305" i="1"/>
  <c r="T1305" i="1"/>
  <c r="U1305" i="1"/>
  <c r="V1305" i="1"/>
  <c r="S1306" i="1"/>
  <c r="T1306" i="1"/>
  <c r="U1306" i="1"/>
  <c r="V1306" i="1"/>
  <c r="S1307" i="1"/>
  <c r="T1307" i="1"/>
  <c r="U1307" i="1"/>
  <c r="V1307" i="1"/>
  <c r="S1308" i="1"/>
  <c r="T1308" i="1"/>
  <c r="U1308" i="1"/>
  <c r="V1308" i="1"/>
  <c r="S1309" i="1"/>
  <c r="T1309" i="1"/>
  <c r="U1309" i="1"/>
  <c r="V1309" i="1"/>
  <c r="S1310" i="1"/>
  <c r="T1310" i="1"/>
  <c r="U1310" i="1"/>
  <c r="V1310" i="1"/>
  <c r="S1311" i="1"/>
  <c r="T1311" i="1"/>
  <c r="U1311" i="1"/>
  <c r="V1311" i="1"/>
  <c r="S1312" i="1"/>
  <c r="T1312" i="1"/>
  <c r="U1312" i="1"/>
  <c r="V1312" i="1"/>
  <c r="S1313" i="1"/>
  <c r="T1313" i="1"/>
  <c r="U1313" i="1"/>
  <c r="V1313" i="1"/>
  <c r="S1314" i="1"/>
  <c r="T1314" i="1"/>
  <c r="U1314" i="1"/>
  <c r="V1314" i="1"/>
  <c r="S1315" i="1"/>
  <c r="T1315" i="1"/>
  <c r="U1315" i="1"/>
  <c r="V1315" i="1"/>
  <c r="S1316" i="1"/>
  <c r="T1316" i="1"/>
  <c r="U1316" i="1"/>
  <c r="V1316" i="1"/>
  <c r="S1317" i="1"/>
  <c r="T1317" i="1"/>
  <c r="U1317" i="1"/>
  <c r="V1317" i="1"/>
  <c r="S1318" i="1"/>
  <c r="T1318" i="1"/>
  <c r="U1318" i="1"/>
  <c r="V1318" i="1"/>
  <c r="S1319" i="1"/>
  <c r="T1319" i="1"/>
  <c r="U1319" i="1"/>
  <c r="V1319" i="1"/>
  <c r="S1320" i="1"/>
  <c r="T1320" i="1"/>
  <c r="U1320" i="1"/>
  <c r="V1320" i="1"/>
  <c r="S1321" i="1"/>
  <c r="T1321" i="1"/>
  <c r="U1321" i="1"/>
  <c r="V1321" i="1"/>
  <c r="S1322" i="1"/>
  <c r="T1322" i="1"/>
  <c r="U1322" i="1"/>
  <c r="V1322" i="1"/>
  <c r="S1323" i="1"/>
  <c r="T1323" i="1"/>
  <c r="U1323" i="1"/>
  <c r="V1323" i="1"/>
  <c r="S1324" i="1"/>
  <c r="T1324" i="1"/>
  <c r="U1324" i="1"/>
  <c r="V1324" i="1"/>
  <c r="S1325" i="1"/>
  <c r="T1325" i="1"/>
  <c r="U1325" i="1"/>
  <c r="V1325" i="1"/>
  <c r="S1326" i="1"/>
  <c r="T1326" i="1"/>
  <c r="U1326" i="1"/>
  <c r="V1326" i="1"/>
  <c r="S1327" i="1"/>
  <c r="T1327" i="1"/>
  <c r="U1327" i="1"/>
  <c r="V1327" i="1"/>
  <c r="S1328" i="1"/>
  <c r="T1328" i="1"/>
  <c r="U1328" i="1"/>
  <c r="V1328" i="1"/>
  <c r="S1329" i="1"/>
  <c r="T1329" i="1"/>
  <c r="U1329" i="1"/>
  <c r="V1329" i="1"/>
  <c r="S1330" i="1"/>
  <c r="T1330" i="1"/>
  <c r="U1330" i="1"/>
  <c r="V1330" i="1"/>
  <c r="S1331" i="1"/>
  <c r="T1331" i="1"/>
  <c r="U1331" i="1"/>
  <c r="V1331" i="1"/>
  <c r="S1332" i="1"/>
  <c r="T1332" i="1"/>
  <c r="U1332" i="1"/>
  <c r="V1332" i="1"/>
  <c r="S1333" i="1"/>
  <c r="T1333" i="1"/>
  <c r="U1333" i="1"/>
  <c r="V1333" i="1"/>
  <c r="S1334" i="1"/>
  <c r="T1334" i="1"/>
  <c r="U1334" i="1"/>
  <c r="V1334" i="1"/>
  <c r="S1335" i="1"/>
  <c r="T1335" i="1"/>
  <c r="U1335" i="1"/>
  <c r="V1335" i="1"/>
  <c r="S1336" i="1"/>
  <c r="T1336" i="1"/>
  <c r="U1336" i="1"/>
  <c r="V1336" i="1"/>
  <c r="S1337" i="1"/>
  <c r="T1337" i="1"/>
  <c r="U1337" i="1"/>
  <c r="V1337" i="1"/>
  <c r="S1338" i="1"/>
  <c r="T1338" i="1"/>
  <c r="U1338" i="1"/>
  <c r="V1338" i="1"/>
  <c r="S1339" i="1"/>
  <c r="T1339" i="1"/>
  <c r="U1339" i="1"/>
  <c r="V1339" i="1"/>
  <c r="S1340" i="1"/>
  <c r="T1340" i="1"/>
  <c r="U1340" i="1"/>
  <c r="V1340" i="1"/>
  <c r="S1341" i="1"/>
  <c r="T1341" i="1"/>
  <c r="U1341" i="1"/>
  <c r="V1341" i="1"/>
  <c r="S1342" i="1"/>
  <c r="T1342" i="1"/>
  <c r="U1342" i="1"/>
  <c r="V1342" i="1"/>
  <c r="S1343" i="1"/>
  <c r="T1343" i="1"/>
  <c r="U1343" i="1"/>
  <c r="V1343" i="1"/>
  <c r="S1344" i="1"/>
  <c r="T1344" i="1"/>
  <c r="U1344" i="1"/>
  <c r="V1344" i="1"/>
  <c r="S1345" i="1"/>
  <c r="T1345" i="1"/>
  <c r="U1345" i="1"/>
  <c r="V1345" i="1"/>
  <c r="S1346" i="1"/>
  <c r="T1346" i="1"/>
  <c r="U1346" i="1"/>
  <c r="V1346" i="1"/>
  <c r="S1347" i="1"/>
  <c r="T1347" i="1"/>
  <c r="U1347" i="1"/>
  <c r="V1347" i="1"/>
  <c r="S1348" i="1"/>
  <c r="T1348" i="1"/>
  <c r="U1348" i="1"/>
  <c r="V1348" i="1"/>
  <c r="S1349" i="1"/>
  <c r="T1349" i="1"/>
  <c r="U1349" i="1"/>
  <c r="V1349" i="1"/>
  <c r="S1350" i="1"/>
  <c r="T1350" i="1"/>
  <c r="U1350" i="1"/>
  <c r="V1350" i="1"/>
  <c r="S1351" i="1"/>
  <c r="T1351" i="1"/>
  <c r="U1351" i="1"/>
  <c r="V1351" i="1"/>
  <c r="S1352" i="1"/>
  <c r="R20" i="1"/>
  <c r="R29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Q20" i="1"/>
  <c r="Q29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P20" i="1"/>
  <c r="P29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O20" i="1"/>
  <c r="O29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I20" i="1"/>
  <c r="I29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G20" i="1"/>
  <c r="G29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C20" i="1"/>
  <c r="C29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AB11" i="1"/>
  <c r="AB12" i="1"/>
  <c r="AB6" i="1"/>
  <c r="AB7" i="1"/>
  <c r="AB8" i="1"/>
  <c r="AB36" i="1"/>
  <c r="AB37" i="1"/>
  <c r="AB9" i="1"/>
  <c r="AB10" i="1"/>
  <c r="AB13" i="1"/>
  <c r="AB14" i="1"/>
  <c r="AB15" i="1"/>
  <c r="AB16" i="1"/>
  <c r="AB17" i="1"/>
  <c r="AB18" i="1"/>
  <c r="AB19" i="1"/>
  <c r="AB20" i="1"/>
  <c r="AB25" i="1"/>
  <c r="AB26" i="1"/>
  <c r="AB27" i="1"/>
  <c r="AB28" i="1"/>
  <c r="AB29" i="1"/>
  <c r="AB32" i="1"/>
  <c r="AB33" i="1"/>
  <c r="AB34" i="1"/>
  <c r="AB35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5" i="1"/>
  <c r="AC88" i="9" l="1"/>
  <c r="AC87" i="9"/>
  <c r="AB87" i="9"/>
  <c r="H88" i="9"/>
  <c r="P87" i="9"/>
  <c r="M88" i="9"/>
  <c r="H87" i="9"/>
  <c r="AB88" i="9"/>
  <c r="AA88" i="9"/>
  <c r="R87" i="9"/>
  <c r="I88" i="9"/>
  <c r="C88" i="9"/>
  <c r="T88" i="9"/>
  <c r="S88" i="9"/>
  <c r="U88" i="9"/>
  <c r="J87" i="9"/>
  <c r="I87" i="9"/>
  <c r="C87" i="9"/>
  <c r="V88" i="9"/>
  <c r="S87" i="9"/>
  <c r="Q87" i="9"/>
  <c r="P88" i="9"/>
  <c r="V87" i="9"/>
  <c r="J88" i="9"/>
  <c r="U87" i="9"/>
  <c r="W88" i="9"/>
  <c r="W87" i="9"/>
  <c r="M87" i="9"/>
  <c r="Q88" i="9"/>
  <c r="R88" i="9"/>
  <c r="AA87" i="9"/>
  <c r="T87" i="9"/>
  <c r="J15" i="7"/>
  <c r="AC79" i="7"/>
  <c r="AB15" i="7"/>
  <c r="P79" i="7"/>
  <c r="H79" i="7"/>
  <c r="Q15" i="7"/>
  <c r="T79" i="7"/>
  <c r="U79" i="7"/>
  <c r="R15" i="7"/>
  <c r="W79" i="7"/>
  <c r="J79" i="7"/>
  <c r="Q79" i="7"/>
  <c r="S79" i="7"/>
  <c r="C15" i="7"/>
  <c r="AA15" i="7"/>
  <c r="H15" i="7"/>
  <c r="T15" i="7"/>
  <c r="P15" i="7"/>
  <c r="S15" i="7"/>
  <c r="U15" i="7"/>
  <c r="W15" i="7"/>
  <c r="AA79" i="7"/>
  <c r="AB79" i="7"/>
  <c r="V79" i="7"/>
  <c r="V15" i="7"/>
  <c r="M79" i="7"/>
  <c r="C79" i="7"/>
  <c r="R79" i="7"/>
  <c r="AC76" i="7"/>
  <c r="AC63" i="7"/>
  <c r="AC141" i="7"/>
  <c r="AC135" i="7"/>
  <c r="AC129" i="7"/>
  <c r="AC123" i="7"/>
  <c r="AC117" i="7"/>
  <c r="AC111" i="7"/>
  <c r="AC99" i="7"/>
  <c r="AC95" i="7"/>
  <c r="AC90" i="7"/>
  <c r="AC8" i="7"/>
  <c r="AC124" i="7"/>
  <c r="AC105" i="7"/>
  <c r="AC75" i="7"/>
  <c r="AC6" i="7"/>
  <c r="AC120" i="7"/>
  <c r="AC101" i="7"/>
  <c r="AC64" i="7"/>
  <c r="AC112" i="7"/>
  <c r="AC140" i="7"/>
  <c r="AC134" i="7"/>
  <c r="AC128" i="7"/>
  <c r="AC122" i="7"/>
  <c r="AC116" i="7"/>
  <c r="AC110" i="7"/>
  <c r="AC104" i="7"/>
  <c r="AC98" i="7"/>
  <c r="AC94" i="7"/>
  <c r="AC89" i="7"/>
  <c r="AC7" i="7"/>
  <c r="AC126" i="7"/>
  <c r="AC96" i="7"/>
  <c r="AC113" i="7"/>
  <c r="AC4" i="7"/>
  <c r="AB4" i="7"/>
  <c r="AC136" i="7"/>
  <c r="AC12" i="7"/>
  <c r="AC9" i="7"/>
  <c r="AC74" i="7"/>
  <c r="AC114" i="7"/>
  <c r="AC92" i="7"/>
  <c r="AC5" i="7"/>
  <c r="AC13" i="7"/>
  <c r="AC106" i="7"/>
  <c r="AC139" i="7"/>
  <c r="AC133" i="7"/>
  <c r="AC127" i="7"/>
  <c r="AC121" i="7"/>
  <c r="AC115" i="7"/>
  <c r="AC109" i="7"/>
  <c r="AC103" i="7"/>
  <c r="AC97" i="7"/>
  <c r="AC93" i="7"/>
  <c r="AC88" i="7"/>
  <c r="AC66" i="7"/>
  <c r="AC14" i="7"/>
  <c r="AC132" i="7"/>
  <c r="AC102" i="7"/>
  <c r="AC86" i="7"/>
  <c r="AC11" i="7"/>
  <c r="AC119" i="7"/>
  <c r="AC77" i="7"/>
  <c r="AC118" i="7"/>
  <c r="AC73" i="7"/>
  <c r="V66" i="7"/>
  <c r="AC138" i="7"/>
  <c r="AC108" i="7"/>
  <c r="AC125" i="7"/>
  <c r="AC100" i="7"/>
  <c r="AC10" i="7"/>
  <c r="C86" i="7"/>
  <c r="AC78" i="7"/>
  <c r="AC72" i="7"/>
  <c r="AC65" i="7"/>
  <c r="AC143" i="7"/>
  <c r="AC137" i="7"/>
  <c r="AC131" i="7"/>
  <c r="AC107" i="7"/>
  <c r="AC87" i="7"/>
  <c r="AC85" i="7"/>
  <c r="AC142" i="7"/>
  <c r="AC130" i="7"/>
  <c r="AC91" i="7"/>
  <c r="T9" i="7"/>
  <c r="W131" i="7"/>
  <c r="C92" i="7"/>
  <c r="W73" i="7"/>
  <c r="U127" i="7"/>
  <c r="AB94" i="7"/>
  <c r="U90" i="7"/>
  <c r="J90" i="7"/>
  <c r="Q86" i="7"/>
  <c r="T72" i="7"/>
  <c r="AB71" i="7"/>
  <c r="Q73" i="7"/>
  <c r="R73" i="7"/>
  <c r="P85" i="7"/>
  <c r="H76" i="7"/>
  <c r="M76" i="7"/>
  <c r="U9" i="7"/>
  <c r="M140" i="7"/>
  <c r="T7" i="7"/>
  <c r="T128" i="7"/>
  <c r="Q89" i="7"/>
  <c r="J136" i="7"/>
  <c r="M106" i="7"/>
  <c r="P134" i="7"/>
  <c r="W110" i="7"/>
  <c r="I10" i="7"/>
  <c r="R90" i="7"/>
  <c r="T63" i="7"/>
  <c r="H71" i="7"/>
  <c r="R74" i="7"/>
  <c r="I71" i="7"/>
  <c r="V99" i="7"/>
  <c r="S4" i="7"/>
  <c r="V90" i="7"/>
  <c r="M94" i="7"/>
  <c r="J103" i="7"/>
  <c r="M136" i="7"/>
  <c r="M103" i="7"/>
  <c r="I131" i="7"/>
  <c r="M101" i="7"/>
  <c r="H107" i="7"/>
  <c r="AB131" i="7"/>
  <c r="I94" i="7"/>
  <c r="Q117" i="7"/>
  <c r="R122" i="7"/>
  <c r="M105" i="7"/>
  <c r="AB13" i="7"/>
  <c r="S122" i="7"/>
  <c r="AB140" i="7"/>
  <c r="S128" i="7"/>
  <c r="M130" i="7"/>
  <c r="C99" i="7"/>
  <c r="W134" i="7"/>
  <c r="W100" i="7"/>
  <c r="AB122" i="7"/>
  <c r="Q140" i="7"/>
  <c r="C105" i="7"/>
  <c r="J126" i="7"/>
  <c r="J141" i="7"/>
  <c r="R118" i="7"/>
  <c r="S140" i="7"/>
  <c r="C5" i="7"/>
  <c r="R65" i="7"/>
  <c r="U86" i="7"/>
  <c r="R103" i="7"/>
  <c r="P115" i="7"/>
  <c r="V112" i="7"/>
  <c r="S137" i="7"/>
  <c r="V96" i="7"/>
  <c r="P130" i="7"/>
  <c r="W133" i="7"/>
  <c r="AA98" i="7"/>
  <c r="U95" i="7"/>
  <c r="U97" i="7"/>
  <c r="U71" i="7"/>
  <c r="C90" i="7"/>
  <c r="C73" i="7"/>
  <c r="V76" i="7"/>
  <c r="P103" i="7"/>
  <c r="H78" i="7"/>
  <c r="Q78" i="7"/>
  <c r="AA78" i="7"/>
  <c r="M64" i="7"/>
  <c r="J6" i="7"/>
  <c r="W9" i="7"/>
  <c r="AB9" i="7"/>
  <c r="M93" i="7"/>
  <c r="T140" i="7"/>
  <c r="T112" i="7"/>
  <c r="W140" i="7"/>
  <c r="I123" i="7"/>
  <c r="H11" i="7"/>
  <c r="J91" i="7"/>
  <c r="M9" i="7"/>
  <c r="AA89" i="7"/>
  <c r="S76" i="7"/>
  <c r="H73" i="7"/>
  <c r="V104" i="7"/>
  <c r="AA5" i="7"/>
  <c r="R91" i="7"/>
  <c r="P94" i="7"/>
  <c r="P104" i="7"/>
  <c r="C140" i="7"/>
  <c r="Q104" i="7"/>
  <c r="AA136" i="7"/>
  <c r="Q103" i="7"/>
  <c r="R112" i="7"/>
  <c r="R135" i="7"/>
  <c r="V98" i="7"/>
  <c r="P122" i="7"/>
  <c r="U132" i="7"/>
  <c r="J100" i="7"/>
  <c r="Q98" i="7"/>
  <c r="M123" i="7"/>
  <c r="W141" i="7"/>
  <c r="M129" i="7"/>
  <c r="J105" i="7"/>
  <c r="AA99" i="7"/>
  <c r="S135" i="7"/>
  <c r="W105" i="7"/>
  <c r="U123" i="7"/>
  <c r="I141" i="7"/>
  <c r="AA105" i="7"/>
  <c r="H128" i="7"/>
  <c r="I142" i="7"/>
  <c r="R119" i="7"/>
  <c r="M141" i="7"/>
  <c r="W5" i="7"/>
  <c r="I66" i="7"/>
  <c r="R88" i="7"/>
  <c r="P142" i="7"/>
  <c r="W143" i="7"/>
  <c r="V102" i="7"/>
  <c r="AB77" i="7"/>
  <c r="U139" i="7"/>
  <c r="U104" i="7"/>
  <c r="U99" i="7"/>
  <c r="V65" i="7"/>
  <c r="C4" i="7"/>
  <c r="AB92" i="7"/>
  <c r="AB75" i="7"/>
  <c r="AB86" i="7"/>
  <c r="V6" i="7"/>
  <c r="S85" i="7"/>
  <c r="T85" i="7"/>
  <c r="S90" i="7"/>
  <c r="V71" i="7"/>
  <c r="S7" i="7"/>
  <c r="U6" i="7"/>
  <c r="V77" i="7"/>
  <c r="M63" i="7"/>
  <c r="H89" i="7"/>
  <c r="M134" i="7"/>
  <c r="M66" i="7"/>
  <c r="V127" i="7"/>
  <c r="C63" i="7"/>
  <c r="Q92" i="7"/>
  <c r="P9" i="7"/>
  <c r="M91" i="7"/>
  <c r="R4" i="7"/>
  <c r="V74" i="7"/>
  <c r="I111" i="7"/>
  <c r="U8" i="7"/>
  <c r="W95" i="7"/>
  <c r="H12" i="7"/>
  <c r="AA106" i="7"/>
  <c r="R141" i="7"/>
  <c r="AB106" i="7"/>
  <c r="J140" i="7"/>
  <c r="J111" i="7"/>
  <c r="I135" i="7"/>
  <c r="AA140" i="7"/>
  <c r="AB107" i="7"/>
  <c r="P132" i="7"/>
  <c r="Q141" i="7"/>
  <c r="P105" i="7"/>
  <c r="S99" i="7"/>
  <c r="I124" i="7"/>
  <c r="AA142" i="7"/>
  <c r="J130" i="7"/>
  <c r="S123" i="7"/>
  <c r="T100" i="7"/>
  <c r="R136" i="7"/>
  <c r="S106" i="7"/>
  <c r="T124" i="7"/>
  <c r="H142" i="7"/>
  <c r="T106" i="7"/>
  <c r="AB128" i="7"/>
  <c r="M143" i="7"/>
  <c r="AA123" i="7"/>
  <c r="J142" i="7"/>
  <c r="R6" i="7"/>
  <c r="AB66" i="7"/>
  <c r="U91" i="7"/>
  <c r="I103" i="7"/>
  <c r="P4" i="7"/>
  <c r="J63" i="7"/>
  <c r="V108" i="7"/>
  <c r="W14" i="7"/>
  <c r="V100" i="7"/>
  <c r="AA110" i="7"/>
  <c r="U105" i="7"/>
  <c r="M90" i="7"/>
  <c r="M72" i="7"/>
  <c r="S131" i="7"/>
  <c r="P86" i="7"/>
  <c r="V11" i="7"/>
  <c r="W10" i="7"/>
  <c r="P90" i="7"/>
  <c r="Q90" i="7"/>
  <c r="V134" i="7"/>
  <c r="U72" i="7"/>
  <c r="V9" i="7"/>
  <c r="U7" i="7"/>
  <c r="J85" i="7"/>
  <c r="J75" i="7"/>
  <c r="H93" i="7"/>
  <c r="AB136" i="7"/>
  <c r="V63" i="7"/>
  <c r="Q75" i="7"/>
  <c r="W63" i="7"/>
  <c r="U93" i="7"/>
  <c r="C10" i="7"/>
  <c r="V93" i="7"/>
  <c r="Q5" i="7"/>
  <c r="U75" i="7"/>
  <c r="T113" i="7"/>
  <c r="P10" i="7"/>
  <c r="W99" i="7"/>
  <c r="Q94" i="7"/>
  <c r="M108" i="7"/>
  <c r="U143" i="7"/>
  <c r="U108" i="7"/>
  <c r="S141" i="7"/>
  <c r="Q112" i="7"/>
  <c r="J107" i="7"/>
  <c r="M142" i="7"/>
  <c r="V111" i="7"/>
  <c r="C141" i="7"/>
  <c r="C100" i="7"/>
  <c r="H106" i="7"/>
  <c r="M100" i="7"/>
  <c r="Q127" i="7"/>
  <c r="Q100" i="7"/>
  <c r="S134" i="7"/>
  <c r="R124" i="7"/>
  <c r="V105" i="7"/>
  <c r="M138" i="7"/>
  <c r="P111" i="7"/>
  <c r="C128" i="7"/>
  <c r="J143" i="7"/>
  <c r="Q111" i="7"/>
  <c r="W129" i="7"/>
  <c r="R100" i="7"/>
  <c r="AA124" i="7"/>
  <c r="S143" i="7"/>
  <c r="I7" i="7"/>
  <c r="H72" i="7"/>
  <c r="S87" i="7"/>
  <c r="S104" i="7"/>
  <c r="AB120" i="7"/>
  <c r="AA10" i="7"/>
  <c r="J94" i="7"/>
  <c r="S116" i="7"/>
  <c r="H133" i="7"/>
  <c r="AB139" i="7"/>
  <c r="W85" i="7"/>
  <c r="Q137" i="7"/>
  <c r="AA8" i="7"/>
  <c r="H109" i="7"/>
  <c r="W6" i="7"/>
  <c r="R86" i="7"/>
  <c r="W108" i="7"/>
  <c r="S115" i="7"/>
  <c r="R126" i="7"/>
  <c r="W92" i="7"/>
  <c r="H88" i="7"/>
  <c r="I97" i="7"/>
  <c r="R5" i="7"/>
  <c r="AA96" i="7"/>
  <c r="U10" i="7"/>
  <c r="AA91" i="7"/>
  <c r="AB114" i="7"/>
  <c r="AA66" i="7"/>
  <c r="C78" i="7"/>
  <c r="W116" i="7"/>
  <c r="R111" i="7"/>
  <c r="W90" i="7"/>
  <c r="Q72" i="7"/>
  <c r="R11" i="7"/>
  <c r="H118" i="7"/>
  <c r="Q10" i="7"/>
  <c r="AB11" i="7"/>
  <c r="AA95" i="7"/>
  <c r="AB95" i="7"/>
  <c r="P7" i="7"/>
  <c r="AB76" i="7"/>
  <c r="P14" i="7"/>
  <c r="AA9" i="7"/>
  <c r="I90" i="7"/>
  <c r="R89" i="7"/>
  <c r="J66" i="7"/>
  <c r="V140" i="7"/>
  <c r="H65" i="7"/>
  <c r="R75" i="7"/>
  <c r="I65" i="7"/>
  <c r="J95" i="7"/>
  <c r="Q4" i="7"/>
  <c r="M95" i="7"/>
  <c r="S9" i="7"/>
  <c r="T76" i="7"/>
  <c r="R117" i="7"/>
  <c r="M11" i="7"/>
  <c r="W104" i="7"/>
  <c r="M104" i="7"/>
  <c r="I112" i="7"/>
  <c r="Q122" i="7"/>
  <c r="J112" i="7"/>
  <c r="AB143" i="7"/>
  <c r="S113" i="7"/>
  <c r="P109" i="7"/>
  <c r="H94" i="7"/>
  <c r="AA112" i="7"/>
  <c r="T142" i="7"/>
  <c r="I105" i="7"/>
  <c r="T115" i="7"/>
  <c r="Q105" i="7"/>
  <c r="R128" i="7"/>
  <c r="R105" i="7"/>
  <c r="M135" i="7"/>
  <c r="V128" i="7"/>
  <c r="R106" i="7"/>
  <c r="P140" i="7"/>
  <c r="C112" i="7"/>
  <c r="AA128" i="7"/>
  <c r="I12" i="7"/>
  <c r="H112" i="7"/>
  <c r="AA130" i="7"/>
  <c r="R12" i="7"/>
  <c r="M126" i="7"/>
  <c r="AB88" i="7"/>
  <c r="AB7" i="7"/>
  <c r="AB72" i="7"/>
  <c r="P92" i="7"/>
  <c r="J104" i="7"/>
  <c r="H87" i="7"/>
  <c r="U118" i="7"/>
  <c r="J120" i="7"/>
  <c r="T88" i="7"/>
  <c r="T74" i="7"/>
  <c r="U122" i="7"/>
  <c r="U117" i="7"/>
  <c r="V72" i="7"/>
  <c r="T4" i="7"/>
  <c r="R101" i="7"/>
  <c r="M73" i="7"/>
  <c r="H64" i="7"/>
  <c r="V73" i="7"/>
  <c r="S111" i="7"/>
  <c r="U111" i="7"/>
  <c r="I9" i="7"/>
  <c r="I86" i="7"/>
  <c r="R64" i="7"/>
  <c r="AB14" i="7"/>
  <c r="AB91" i="7"/>
  <c r="T87" i="7"/>
  <c r="M75" i="7"/>
  <c r="H77" i="7"/>
  <c r="P66" i="7"/>
  <c r="P76" i="7"/>
  <c r="Q66" i="7"/>
  <c r="T13" i="7"/>
  <c r="J5" i="7"/>
  <c r="U13" i="7"/>
  <c r="M10" i="7"/>
  <c r="R77" i="7"/>
  <c r="M128" i="7"/>
  <c r="M14" i="7"/>
  <c r="AB108" i="7"/>
  <c r="J108" i="7"/>
  <c r="I113" i="7"/>
  <c r="T132" i="7"/>
  <c r="J113" i="7"/>
  <c r="AA119" i="7"/>
  <c r="C117" i="7"/>
  <c r="T111" i="7"/>
  <c r="C98" i="7"/>
  <c r="P117" i="7"/>
  <c r="H141" i="7"/>
  <c r="I114" i="7"/>
  <c r="AA118" i="7"/>
  <c r="I106" i="7"/>
  <c r="J129" i="7"/>
  <c r="J106" i="7"/>
  <c r="I136" i="7"/>
  <c r="R129" i="7"/>
  <c r="M116" i="7"/>
  <c r="I143" i="7"/>
  <c r="AB112" i="7"/>
  <c r="T129" i="7"/>
  <c r="C116" i="7"/>
  <c r="Q116" i="7"/>
  <c r="J132" i="7"/>
  <c r="P97" i="7"/>
  <c r="I128" i="7"/>
  <c r="I88" i="7"/>
  <c r="T8" i="7"/>
  <c r="U73" i="7"/>
  <c r="C94" i="7"/>
  <c r="AB104" i="7"/>
  <c r="R13" i="7"/>
  <c r="V64" i="7"/>
  <c r="T126" i="7"/>
  <c r="AA93" i="7"/>
  <c r="U106" i="7"/>
  <c r="U128" i="7"/>
  <c r="V123" i="7"/>
  <c r="AA90" i="7"/>
  <c r="S72" i="7"/>
  <c r="M86" i="7"/>
  <c r="P73" i="7"/>
  <c r="H4" i="7"/>
  <c r="T103" i="7"/>
  <c r="S125" i="7"/>
  <c r="P120" i="7"/>
  <c r="Q7" i="7"/>
  <c r="AB90" i="7"/>
  <c r="AA71" i="7"/>
  <c r="C75" i="7"/>
  <c r="U94" i="7"/>
  <c r="P93" i="7"/>
  <c r="J76" i="7"/>
  <c r="U89" i="7"/>
  <c r="V89" i="7"/>
  <c r="M77" i="7"/>
  <c r="H74" i="7"/>
  <c r="Q99" i="7"/>
  <c r="R9" i="7"/>
  <c r="T99" i="7"/>
  <c r="J11" i="7"/>
  <c r="AB89" i="7"/>
  <c r="J138" i="7"/>
  <c r="U65" i="7"/>
  <c r="M111" i="7"/>
  <c r="R94" i="7"/>
  <c r="W117" i="7"/>
  <c r="S94" i="7"/>
  <c r="AA117" i="7"/>
  <c r="W122" i="7"/>
  <c r="AB119" i="7"/>
  <c r="U112" i="7"/>
  <c r="T107" i="7"/>
  <c r="M122" i="7"/>
  <c r="H119" i="7"/>
  <c r="S118" i="7"/>
  <c r="J123" i="7"/>
  <c r="C111" i="7"/>
  <c r="I130" i="7"/>
  <c r="H111" i="7"/>
  <c r="I140" i="7"/>
  <c r="R130" i="7"/>
  <c r="J118" i="7"/>
  <c r="T105" i="7"/>
  <c r="AB113" i="7"/>
  <c r="T130" i="7"/>
  <c r="I118" i="7"/>
  <c r="T117" i="7"/>
  <c r="H134" i="7"/>
  <c r="AB100" i="7"/>
  <c r="AB101" i="7"/>
  <c r="H85" i="7"/>
  <c r="R132" i="7"/>
  <c r="W97" i="7"/>
  <c r="V136" i="7"/>
  <c r="U134" i="7"/>
  <c r="U129" i="7"/>
  <c r="Q134" i="7"/>
  <c r="I92" i="7"/>
  <c r="S101" i="7"/>
  <c r="V86" i="7"/>
  <c r="S6" i="7"/>
  <c r="AB6" i="7"/>
  <c r="J7" i="7"/>
  <c r="AB125" i="7"/>
  <c r="J9" i="7"/>
  <c r="H100" i="7"/>
  <c r="C93" i="7"/>
  <c r="U77" i="7"/>
  <c r="P63" i="7"/>
  <c r="W12" i="7"/>
  <c r="C77" i="7"/>
  <c r="H91" i="7"/>
  <c r="I91" i="7"/>
  <c r="J4" i="7"/>
  <c r="S75" i="7"/>
  <c r="T101" i="7"/>
  <c r="J10" i="7"/>
  <c r="R104" i="7"/>
  <c r="I14" i="7"/>
  <c r="T90" i="7"/>
  <c r="S63" i="7"/>
  <c r="T66" i="7"/>
  <c r="U113" i="7"/>
  <c r="Q95" i="7"/>
  <c r="S119" i="7"/>
  <c r="R95" i="7"/>
  <c r="T119" i="7"/>
  <c r="T141" i="7"/>
  <c r="AA122" i="7"/>
  <c r="AA113" i="7"/>
  <c r="W112" i="7"/>
  <c r="H129" i="7"/>
  <c r="P95" i="7"/>
  <c r="C123" i="7"/>
  <c r="H124" i="7"/>
  <c r="W111" i="7"/>
  <c r="R134" i="7"/>
  <c r="AA111" i="7"/>
  <c r="AA141" i="7"/>
  <c r="I100" i="7"/>
  <c r="T123" i="7"/>
  <c r="Q106" i="7"/>
  <c r="P116" i="7"/>
  <c r="C134" i="7"/>
  <c r="M12" i="7"/>
  <c r="Q118" i="7"/>
  <c r="AB134" i="7"/>
  <c r="H105" i="7"/>
  <c r="AB130" i="7"/>
  <c r="I87" i="7"/>
  <c r="Q11" i="7"/>
  <c r="AA76" i="7"/>
  <c r="M97" i="7"/>
  <c r="T104" i="7"/>
  <c r="W120" i="7"/>
  <c r="AA107" i="7"/>
  <c r="Q65" i="7"/>
  <c r="AA138" i="7"/>
  <c r="C103" i="7"/>
  <c r="R72" i="7"/>
  <c r="U140" i="7"/>
  <c r="V135" i="7"/>
  <c r="J86" i="7"/>
  <c r="U4" i="7"/>
  <c r="C11" i="7"/>
  <c r="U11" i="7"/>
  <c r="S10" i="7"/>
  <c r="AB10" i="7"/>
  <c r="C9" i="7"/>
  <c r="T134" i="7"/>
  <c r="W76" i="7"/>
  <c r="U103" i="7"/>
  <c r="J109" i="7"/>
  <c r="I85" i="7"/>
  <c r="Q63" i="7"/>
  <c r="V103" i="7"/>
  <c r="S89" i="7"/>
  <c r="R93" i="7"/>
  <c r="T93" i="7"/>
  <c r="H5" i="7"/>
  <c r="Q76" i="7"/>
  <c r="H104" i="7"/>
  <c r="I11" i="7"/>
  <c r="M113" i="7"/>
  <c r="I63" i="7"/>
  <c r="Q91" i="7"/>
  <c r="U63" i="7"/>
  <c r="J71" i="7"/>
  <c r="AB117" i="7"/>
  <c r="T12" i="7"/>
  <c r="T120" i="7"/>
  <c r="U12" i="7"/>
  <c r="U120" i="7"/>
  <c r="V94" i="7"/>
  <c r="M131" i="7"/>
  <c r="J117" i="7"/>
  <c r="M117" i="7"/>
  <c r="AB135" i="7"/>
  <c r="S12" i="7"/>
  <c r="AB123" i="7"/>
  <c r="Q128" i="7"/>
  <c r="S112" i="7"/>
  <c r="J135" i="7"/>
  <c r="C118" i="7"/>
  <c r="AB142" i="7"/>
  <c r="S105" i="7"/>
  <c r="S124" i="7"/>
  <c r="T95" i="7"/>
  <c r="S117" i="7"/>
  <c r="AA134" i="7"/>
  <c r="Q12" i="7"/>
  <c r="M119" i="7"/>
  <c r="U135" i="7"/>
  <c r="AB105" i="7"/>
  <c r="M132" i="7"/>
  <c r="Q8" i="7"/>
  <c r="H14" i="7"/>
  <c r="C76" i="7"/>
  <c r="P98" i="7"/>
  <c r="S107" i="7"/>
  <c r="V113" i="7"/>
  <c r="V5" i="7"/>
  <c r="P12" i="7"/>
  <c r="W109" i="7"/>
  <c r="Q6" i="7"/>
  <c r="U76" i="7"/>
  <c r="U141" i="7"/>
  <c r="AA65" i="7"/>
  <c r="V4" i="7"/>
  <c r="S11" i="7"/>
  <c r="H6" i="7"/>
  <c r="AA11" i="7"/>
  <c r="AA73" i="7"/>
  <c r="R10" i="7"/>
  <c r="M7" i="7"/>
  <c r="I4" i="7"/>
  <c r="W118" i="7"/>
  <c r="Q135" i="7"/>
  <c r="H90" i="7"/>
  <c r="I89" i="7"/>
  <c r="C106" i="7"/>
  <c r="C91" i="7"/>
  <c r="H95" i="7"/>
  <c r="I95" i="7"/>
  <c r="AA6" i="7"/>
  <c r="P77" i="7"/>
  <c r="I107" i="7"/>
  <c r="AA63" i="7"/>
  <c r="I117" i="7"/>
  <c r="AB63" i="7"/>
  <c r="W93" i="7"/>
  <c r="H63" i="7"/>
  <c r="J73" i="7"/>
  <c r="M120" i="7"/>
  <c r="M96" i="7"/>
  <c r="T122" i="7"/>
  <c r="AB96" i="7"/>
  <c r="V122" i="7"/>
  <c r="V95" i="7"/>
  <c r="C133" i="7"/>
  <c r="T118" i="7"/>
  <c r="J122" i="7"/>
  <c r="S142" i="7"/>
  <c r="J99" i="7"/>
  <c r="AB124" i="7"/>
  <c r="I129" i="7"/>
  <c r="R113" i="7"/>
  <c r="H136" i="7"/>
  <c r="C121" i="7"/>
  <c r="R123" i="7"/>
  <c r="S100" i="7"/>
  <c r="W128" i="7"/>
  <c r="J13" i="7"/>
  <c r="M118" i="7"/>
  <c r="T135" i="7"/>
  <c r="M13" i="7"/>
  <c r="I122" i="7"/>
  <c r="T136" i="7"/>
  <c r="W106" i="7"/>
  <c r="I134" i="7"/>
  <c r="J74" i="7"/>
  <c r="AA14" i="7"/>
  <c r="R76" i="7"/>
  <c r="AA103" i="7"/>
  <c r="P119" i="7"/>
  <c r="AA75" i="7"/>
  <c r="R85" i="7"/>
  <c r="W91" i="7"/>
  <c r="V7" i="7"/>
  <c r="S95" i="7"/>
  <c r="P99" i="7"/>
  <c r="C12" i="7"/>
  <c r="Q123" i="7"/>
  <c r="S136" i="7"/>
  <c r="U136" i="7"/>
  <c r="S103" i="7"/>
  <c r="S120" i="7"/>
  <c r="J77" i="7"/>
  <c r="W101" i="7"/>
  <c r="AB133" i="7"/>
  <c r="P139" i="7"/>
  <c r="U74" i="7"/>
  <c r="P137" i="7"/>
  <c r="V78" i="7"/>
  <c r="I110" i="7"/>
  <c r="C110" i="7"/>
  <c r="H96" i="7"/>
  <c r="U125" i="7"/>
  <c r="T125" i="7"/>
  <c r="Q71" i="7"/>
  <c r="J131" i="7"/>
  <c r="J101" i="7"/>
  <c r="Q9" i="7"/>
  <c r="AA13" i="7"/>
  <c r="I101" i="7"/>
  <c r="AB111" i="7"/>
  <c r="J124" i="7"/>
  <c r="T138" i="7"/>
  <c r="S88" i="7"/>
  <c r="AB103" i="7"/>
  <c r="I5" i="7"/>
  <c r="AB78" i="7"/>
  <c r="C101" i="7"/>
  <c r="I133" i="7"/>
  <c r="J139" i="7"/>
  <c r="C85" i="7"/>
  <c r="J137" i="7"/>
  <c r="W88" i="7"/>
  <c r="T110" i="7"/>
  <c r="C65" i="7"/>
  <c r="AB87" i="7"/>
  <c r="T114" i="7"/>
  <c r="W126" i="7"/>
  <c r="AA74" i="7"/>
  <c r="V121" i="7"/>
  <c r="AB97" i="7"/>
  <c r="S5" i="7"/>
  <c r="Q114" i="7"/>
  <c r="T121" i="7"/>
  <c r="P6" i="7"/>
  <c r="S73" i="7"/>
  <c r="W94" i="7"/>
  <c r="P108" i="7"/>
  <c r="W102" i="7"/>
  <c r="P75" i="7"/>
  <c r="AB93" i="7"/>
  <c r="U110" i="7"/>
  <c r="R125" i="7"/>
  <c r="U133" i="7"/>
  <c r="C124" i="7"/>
  <c r="V141" i="7"/>
  <c r="P143" i="7"/>
  <c r="Q143" i="7"/>
  <c r="AB132" i="7"/>
  <c r="C138" i="7"/>
  <c r="P106" i="7"/>
  <c r="W138" i="7"/>
  <c r="H9" i="7"/>
  <c r="V10" i="7"/>
  <c r="S92" i="7"/>
  <c r="H139" i="7"/>
  <c r="T96" i="7"/>
  <c r="V97" i="7"/>
  <c r="W87" i="7"/>
  <c r="S78" i="7"/>
  <c r="T10" i="7"/>
  <c r="J115" i="7"/>
  <c r="H13" i="7"/>
  <c r="Q130" i="7"/>
  <c r="P118" i="7"/>
  <c r="J88" i="7"/>
  <c r="V118" i="7"/>
  <c r="C104" i="7"/>
  <c r="H103" i="7"/>
  <c r="AB110" i="7"/>
  <c r="M109" i="7"/>
  <c r="T73" i="7"/>
  <c r="C127" i="7"/>
  <c r="Q138" i="7"/>
  <c r="H126" i="7"/>
  <c r="H102" i="7"/>
  <c r="U142" i="7"/>
  <c r="P11" i="7"/>
  <c r="AB65" i="7"/>
  <c r="R71" i="7"/>
  <c r="J93" i="7"/>
  <c r="AB85" i="7"/>
  <c r="T75" i="7"/>
  <c r="M125" i="7"/>
  <c r="V117" i="7"/>
  <c r="M124" i="7"/>
  <c r="I99" i="7"/>
  <c r="M87" i="7"/>
  <c r="I104" i="7"/>
  <c r="AB5" i="7"/>
  <c r="U88" i="7"/>
  <c r="U107" i="7"/>
  <c r="AA133" i="7"/>
  <c r="I139" i="7"/>
  <c r="Q85" i="7"/>
  <c r="AA137" i="7"/>
  <c r="AA87" i="7"/>
  <c r="S110" i="7"/>
  <c r="W65" i="7"/>
  <c r="V92" i="7"/>
  <c r="AA115" i="7"/>
  <c r="C126" i="7"/>
  <c r="M78" i="7"/>
  <c r="S102" i="7"/>
  <c r="AA97" i="7"/>
  <c r="S64" i="7"/>
  <c r="P114" i="7"/>
  <c r="S121" i="7"/>
  <c r="W7" i="7"/>
  <c r="M74" i="7"/>
  <c r="P13" i="7"/>
  <c r="Q109" i="7"/>
  <c r="C102" i="7"/>
  <c r="V75" i="7"/>
  <c r="I93" i="7"/>
  <c r="M115" i="7"/>
  <c r="S127" i="7"/>
  <c r="M137" i="7"/>
  <c r="W124" i="7"/>
  <c r="Q142" i="7"/>
  <c r="U100" i="7"/>
  <c r="Q136" i="7"/>
  <c r="M112" i="7"/>
  <c r="W123" i="7"/>
  <c r="V8" i="7"/>
  <c r="T133" i="7"/>
  <c r="W137" i="7"/>
  <c r="I73" i="7"/>
  <c r="P102" i="7"/>
  <c r="H114" i="7"/>
  <c r="T78" i="7"/>
  <c r="C7" i="7"/>
  <c r="Q125" i="7"/>
  <c r="AA143" i="7"/>
  <c r="P141" i="7"/>
  <c r="M88" i="7"/>
  <c r="W136" i="7"/>
  <c r="AA135" i="7"/>
  <c r="J64" i="7"/>
  <c r="H110" i="7"/>
  <c r="AA104" i="7"/>
  <c r="Q119" i="7"/>
  <c r="P64" i="7"/>
  <c r="M107" i="7"/>
  <c r="W86" i="7"/>
  <c r="T71" i="7"/>
  <c r="P72" i="7"/>
  <c r="R63" i="7"/>
  <c r="W89" i="7"/>
  <c r="Q77" i="7"/>
  <c r="J128" i="7"/>
  <c r="I119" i="7"/>
  <c r="Q129" i="7"/>
  <c r="AA100" i="7"/>
  <c r="M4" i="7"/>
  <c r="T108" i="7"/>
  <c r="T6" i="7"/>
  <c r="U87" i="7"/>
  <c r="J114" i="7"/>
  <c r="V133" i="7"/>
  <c r="AA139" i="7"/>
  <c r="V88" i="7"/>
  <c r="H137" i="7"/>
  <c r="U92" i="7"/>
  <c r="J110" i="7"/>
  <c r="AB73" i="7"/>
  <c r="U96" i="7"/>
  <c r="H115" i="7"/>
  <c r="U126" i="7"/>
  <c r="C88" i="7"/>
  <c r="Q87" i="7"/>
  <c r="H97" i="7"/>
  <c r="U14" i="7"/>
  <c r="AA114" i="7"/>
  <c r="R121" i="7"/>
  <c r="R8" i="7"/>
  <c r="W77" i="7"/>
  <c r="W13" i="7"/>
  <c r="R110" i="7"/>
  <c r="R102" i="7"/>
  <c r="AA77" i="7"/>
  <c r="AA94" i="7"/>
  <c r="V116" i="7"/>
  <c r="R127" i="7"/>
  <c r="Q139" i="7"/>
  <c r="V129" i="7"/>
  <c r="H143" i="7"/>
  <c r="P113" i="7"/>
  <c r="Q113" i="7"/>
  <c r="S138" i="7"/>
  <c r="V143" i="7"/>
  <c r="V124" i="7"/>
  <c r="W4" i="7"/>
  <c r="H113" i="7"/>
  <c r="AB12" i="7"/>
  <c r="V126" i="7"/>
  <c r="J12" i="7"/>
  <c r="U109" i="7"/>
  <c r="R116" i="7"/>
  <c r="V87" i="7"/>
  <c r="S114" i="7"/>
  <c r="W115" i="7"/>
  <c r="S97" i="7"/>
  <c r="J121" i="7"/>
  <c r="C13" i="7"/>
  <c r="U78" i="7"/>
  <c r="V12" i="7"/>
  <c r="V119" i="7"/>
  <c r="C131" i="7"/>
  <c r="R96" i="7"/>
  <c r="C125" i="7"/>
  <c r="S8" i="7"/>
  <c r="P101" i="7"/>
  <c r="V91" i="7"/>
  <c r="AA121" i="7"/>
  <c r="S108" i="7"/>
  <c r="R131" i="7"/>
  <c r="R97" i="7"/>
  <c r="T109" i="7"/>
  <c r="AB74" i="7"/>
  <c r="S126" i="7"/>
  <c r="P127" i="7"/>
  <c r="W103" i="7"/>
  <c r="P136" i="7"/>
  <c r="H140" i="7"/>
  <c r="P78" i="7"/>
  <c r="Q96" i="7"/>
  <c r="U5" i="7"/>
  <c r="V142" i="7"/>
  <c r="P71" i="7"/>
  <c r="AA4" i="7"/>
  <c r="S71" i="7"/>
  <c r="J134" i="7"/>
  <c r="H117" i="7"/>
  <c r="S77" i="7"/>
  <c r="R99" i="7"/>
  <c r="AB129" i="7"/>
  <c r="I13" i="7"/>
  <c r="U124" i="7"/>
  <c r="C64" i="7"/>
  <c r="V110" i="7"/>
  <c r="H10" i="7"/>
  <c r="T94" i="7"/>
  <c r="J116" i="7"/>
  <c r="S133" i="7"/>
  <c r="W139" i="7"/>
  <c r="T92" i="7"/>
  <c r="C137" i="7"/>
  <c r="J102" i="7"/>
  <c r="Q121" i="7"/>
  <c r="W74" i="7"/>
  <c r="W98" i="7"/>
  <c r="C115" i="7"/>
  <c r="Q126" i="7"/>
  <c r="P107" i="7"/>
  <c r="C87" i="7"/>
  <c r="AB98" i="7"/>
  <c r="AA92" i="7"/>
  <c r="W114" i="7"/>
  <c r="M8" i="7"/>
  <c r="V14" i="7"/>
  <c r="U85" i="7"/>
  <c r="V13" i="7"/>
  <c r="U116" i="7"/>
  <c r="H7" i="7"/>
  <c r="V85" i="7"/>
  <c r="I96" i="7"/>
  <c r="P125" i="7"/>
  <c r="J127" i="7"/>
  <c r="P100" i="7"/>
  <c r="H131" i="7"/>
  <c r="P138" i="7"/>
  <c r="P124" i="7"/>
  <c r="C119" i="7"/>
  <c r="C142" i="7"/>
  <c r="H138" i="7"/>
  <c r="V106" i="7"/>
  <c r="U119" i="7"/>
  <c r="W119" i="7"/>
  <c r="C143" i="7"/>
  <c r="Q108" i="7"/>
  <c r="Q107" i="7"/>
  <c r="C96" i="7"/>
  <c r="J89" i="7"/>
  <c r="T91" i="7"/>
  <c r="W113" i="7"/>
  <c r="C130" i="7"/>
  <c r="S14" i="7"/>
  <c r="I125" i="7"/>
  <c r="J96" i="7"/>
  <c r="S139" i="7"/>
  <c r="AB8" i="7"/>
  <c r="C109" i="7"/>
  <c r="Q102" i="7"/>
  <c r="W132" i="7"/>
  <c r="V109" i="7"/>
  <c r="T77" i="7"/>
  <c r="Q14" i="7"/>
  <c r="J87" i="7"/>
  <c r="H121" i="7"/>
  <c r="T127" i="7"/>
  <c r="U115" i="7"/>
  <c r="T11" i="7"/>
  <c r="I6" i="7"/>
  <c r="Q93" i="7"/>
  <c r="J65" i="7"/>
  <c r="P128" i="7"/>
  <c r="H135" i="7"/>
  <c r="H130" i="7"/>
  <c r="S129" i="7"/>
  <c r="V138" i="7"/>
  <c r="W64" i="7"/>
  <c r="R120" i="7"/>
  <c r="J14" i="7"/>
  <c r="P96" i="7"/>
  <c r="AB116" i="7"/>
  <c r="R133" i="7"/>
  <c r="C139" i="7"/>
  <c r="S96" i="7"/>
  <c r="V137" i="7"/>
  <c r="R109" i="7"/>
  <c r="M5" i="7"/>
  <c r="J78" i="7"/>
  <c r="M102" i="7"/>
  <c r="R115" i="7"/>
  <c r="P126" i="7"/>
  <c r="W107" i="7"/>
  <c r="P8" i="7"/>
  <c r="I98" i="7"/>
  <c r="H92" i="7"/>
  <c r="C114" i="7"/>
  <c r="T5" i="7"/>
  <c r="U64" i="7"/>
  <c r="S86" i="7"/>
  <c r="Q13" i="7"/>
  <c r="V120" i="7"/>
  <c r="C14" i="7"/>
  <c r="T86" i="7"/>
  <c r="J97" i="7"/>
  <c r="J125" i="7"/>
  <c r="AB127" i="7"/>
  <c r="AA131" i="7"/>
  <c r="V130" i="7"/>
  <c r="W142" i="7"/>
  <c r="H86" i="7"/>
  <c r="J98" i="7"/>
  <c r="W66" i="7"/>
  <c r="M139" i="7"/>
  <c r="W125" i="7"/>
  <c r="C132" i="7"/>
  <c r="AA64" i="7"/>
  <c r="C129" i="7"/>
  <c r="S74" i="7"/>
  <c r="M114" i="7"/>
  <c r="U121" i="7"/>
  <c r="W71" i="7"/>
  <c r="R107" i="7"/>
  <c r="S66" i="7"/>
  <c r="AA102" i="7"/>
  <c r="I138" i="7"/>
  <c r="U114" i="7"/>
  <c r="S93" i="7"/>
  <c r="I132" i="7"/>
  <c r="W121" i="7"/>
  <c r="U66" i="7"/>
  <c r="R7" i="7"/>
  <c r="C95" i="7"/>
  <c r="R66" i="7"/>
  <c r="R142" i="7"/>
  <c r="AB141" i="7"/>
  <c r="AA12" i="7"/>
  <c r="S130" i="7"/>
  <c r="R140" i="7"/>
  <c r="Q74" i="7"/>
  <c r="Q120" i="7"/>
  <c r="I64" i="7"/>
  <c r="Q97" i="7"/>
  <c r="I116" i="7"/>
  <c r="Q133" i="7"/>
  <c r="V139" i="7"/>
  <c r="T97" i="7"/>
  <c r="U137" i="7"/>
  <c r="AB109" i="7"/>
  <c r="P5" i="7"/>
  <c r="M85" i="7"/>
  <c r="C108" i="7"/>
  <c r="Q115" i="7"/>
  <c r="AB126" i="7"/>
  <c r="C107" i="7"/>
  <c r="T14" i="7"/>
  <c r="T98" i="7"/>
  <c r="R92" i="7"/>
  <c r="V114" i="7"/>
  <c r="M6" i="7"/>
  <c r="P65" i="7"/>
  <c r="P88" i="7"/>
  <c r="C97" i="7"/>
  <c r="M133" i="7"/>
  <c r="H66" i="7"/>
  <c r="Q88" i="7"/>
  <c r="M98" i="7"/>
  <c r="AA125" i="7"/>
  <c r="I127" i="7"/>
  <c r="P112" i="7"/>
  <c r="S132" i="7"/>
  <c r="U130" i="7"/>
  <c r="Q131" i="7"/>
  <c r="Q124" i="7"/>
  <c r="R143" i="7"/>
  <c r="J8" i="7"/>
  <c r="M65" i="7"/>
  <c r="C72" i="7"/>
  <c r="H127" i="7"/>
  <c r="AA132" i="7"/>
  <c r="W75" i="7"/>
  <c r="AB137" i="7"/>
  <c r="Q101" i="7"/>
  <c r="H8" i="7"/>
  <c r="AA108" i="7"/>
  <c r="I121" i="7"/>
  <c r="R87" i="7"/>
  <c r="T143" i="7"/>
  <c r="H122" i="7"/>
  <c r="C120" i="7"/>
  <c r="P121" i="7"/>
  <c r="Q64" i="7"/>
  <c r="P87" i="7"/>
  <c r="P91" i="7"/>
  <c r="W72" i="7"/>
  <c r="P123" i="7"/>
  <c r="AA7" i="7"/>
  <c r="W11" i="7"/>
  <c r="U131" i="7"/>
  <c r="Q110" i="7"/>
  <c r="C89" i="7"/>
  <c r="M99" i="7"/>
  <c r="C122" i="7"/>
  <c r="V115" i="7"/>
  <c r="H99" i="7"/>
  <c r="I108" i="7"/>
  <c r="W78" i="7"/>
  <c r="I120" i="7"/>
  <c r="AB64" i="7"/>
  <c r="R98" i="7"/>
  <c r="AA116" i="7"/>
  <c r="P133" i="7"/>
  <c r="T139" i="7"/>
  <c r="U98" i="7"/>
  <c r="T137" i="7"/>
  <c r="I109" i="7"/>
  <c r="C6" i="7"/>
  <c r="AA86" i="7"/>
  <c r="R108" i="7"/>
  <c r="AB115" i="7"/>
  <c r="I126" i="7"/>
  <c r="V107" i="7"/>
  <c r="I74" i="7"/>
  <c r="S98" i="7"/>
  <c r="W96" i="7"/>
  <c r="R114" i="7"/>
  <c r="T64" i="7"/>
  <c r="C66" i="7"/>
  <c r="T89" i="7"/>
  <c r="H98" i="7"/>
  <c r="I137" i="7"/>
  <c r="M71" i="7"/>
  <c r="M89" i="7"/>
  <c r="AA101" i="7"/>
  <c r="H125" i="7"/>
  <c r="AA127" i="7"/>
  <c r="C113" i="7"/>
  <c r="P135" i="7"/>
  <c r="P131" i="7"/>
  <c r="H132" i="7"/>
  <c r="P129" i="7"/>
  <c r="T131" i="7"/>
  <c r="S13" i="7"/>
  <c r="AA129" i="7"/>
  <c r="T116" i="7"/>
  <c r="S109" i="7"/>
  <c r="R14" i="7"/>
  <c r="S91" i="7"/>
  <c r="W127" i="7"/>
  <c r="J72" i="7"/>
  <c r="M121" i="7"/>
  <c r="AA126" i="7"/>
  <c r="C71" i="7"/>
  <c r="M92" i="7"/>
  <c r="R138" i="7"/>
  <c r="C74" i="7"/>
  <c r="J92" i="7"/>
  <c r="AB138" i="7"/>
  <c r="P89" i="7"/>
  <c r="I72" i="7"/>
  <c r="C135" i="7"/>
  <c r="M127" i="7"/>
  <c r="H75" i="7"/>
  <c r="H101" i="7"/>
  <c r="H123" i="7"/>
  <c r="AB118" i="7"/>
  <c r="AB99" i="7"/>
  <c r="M110" i="7"/>
  <c r="AA85" i="7"/>
  <c r="AA120" i="7"/>
  <c r="T65" i="7"/>
  <c r="V101" i="7"/>
  <c r="H116" i="7"/>
  <c r="J133" i="7"/>
  <c r="C8" i="7"/>
  <c r="I102" i="7"/>
  <c r="R137" i="7"/>
  <c r="AA109" i="7"/>
  <c r="I8" i="7"/>
  <c r="I115" i="7"/>
  <c r="R78" i="7"/>
  <c r="AB121" i="7"/>
  <c r="U101" i="7"/>
  <c r="AB102" i="7"/>
  <c r="C136" i="7"/>
  <c r="U138" i="7"/>
  <c r="S65" i="7"/>
  <c r="J119" i="7"/>
  <c r="H120" i="7"/>
  <c r="W8" i="7"/>
  <c r="AA88" i="7"/>
  <c r="T102" i="7"/>
  <c r="AA72" i="7"/>
  <c r="W130" i="7"/>
  <c r="V132" i="7"/>
  <c r="W135" i="7"/>
  <c r="R139" i="7"/>
  <c r="H108" i="7"/>
  <c r="U102" i="7"/>
  <c r="V125" i="7"/>
  <c r="V131" i="7"/>
  <c r="P110" i="7"/>
  <c r="P74" i="7"/>
  <c r="Q132" i="7"/>
  <c r="AB24" i="6"/>
  <c r="H24" i="6"/>
  <c r="AC29" i="5"/>
  <c r="AC95" i="6"/>
  <c r="AC89" i="6"/>
  <c r="AC83" i="6"/>
  <c r="AC77" i="6"/>
  <c r="AC71" i="6"/>
  <c r="AC65" i="6"/>
  <c r="AC59" i="6"/>
  <c r="AC53" i="6"/>
  <c r="AC46" i="6"/>
  <c r="AC42" i="6"/>
  <c r="AC26" i="6"/>
  <c r="AC18" i="6"/>
  <c r="AC72" i="6"/>
  <c r="AC28" i="5"/>
  <c r="M24" i="6"/>
  <c r="AA24" i="6"/>
  <c r="AC30" i="5"/>
  <c r="H31" i="6"/>
  <c r="S26" i="6"/>
  <c r="AC12" i="6"/>
  <c r="AC4" i="6"/>
  <c r="AC16" i="6"/>
  <c r="AC60" i="6"/>
  <c r="AC9" i="6"/>
  <c r="P24" i="6"/>
  <c r="I24" i="6"/>
  <c r="AC31" i="5"/>
  <c r="AC48" i="6"/>
  <c r="AC94" i="6"/>
  <c r="AC88" i="6"/>
  <c r="AC82" i="6"/>
  <c r="AC76" i="6"/>
  <c r="AC70" i="6"/>
  <c r="AC64" i="6"/>
  <c r="AC58" i="6"/>
  <c r="AC52" i="6"/>
  <c r="AC45" i="6"/>
  <c r="AC41" i="6"/>
  <c r="AC17" i="6"/>
  <c r="AC47" i="6"/>
  <c r="C24" i="6"/>
  <c r="R24" i="6"/>
  <c r="AC28" i="6"/>
  <c r="U30" i="6"/>
  <c r="AC25" i="6"/>
  <c r="AC11" i="6"/>
  <c r="AC78" i="6"/>
  <c r="Q24" i="6"/>
  <c r="AC29" i="6"/>
  <c r="AC99" i="6"/>
  <c r="AC93" i="6"/>
  <c r="AC87" i="6"/>
  <c r="AC81" i="6"/>
  <c r="AC75" i="6"/>
  <c r="AC69" i="6"/>
  <c r="AC63" i="6"/>
  <c r="AC57" i="6"/>
  <c r="AC51" i="6"/>
  <c r="AC39" i="6"/>
  <c r="AC40" i="6"/>
  <c r="AC54" i="6"/>
  <c r="Q27" i="6"/>
  <c r="S24" i="6"/>
  <c r="AC30" i="6"/>
  <c r="AC8" i="6"/>
  <c r="AC68" i="6"/>
  <c r="AC50" i="6"/>
  <c r="AC90" i="6"/>
  <c r="AC19" i="6"/>
  <c r="T24" i="6"/>
  <c r="AC31" i="6"/>
  <c r="AC98" i="6"/>
  <c r="AC92" i="6"/>
  <c r="AC86" i="6"/>
  <c r="AC80" i="6"/>
  <c r="AC74" i="6"/>
  <c r="AC62" i="6"/>
  <c r="AC56" i="6"/>
  <c r="AC44" i="6"/>
  <c r="AC7" i="6"/>
  <c r="J24" i="6"/>
  <c r="AC32" i="6"/>
  <c r="AC27" i="6"/>
  <c r="AC84" i="6"/>
  <c r="AC43" i="6"/>
  <c r="AC5" i="6"/>
  <c r="U24" i="6"/>
  <c r="AC97" i="6"/>
  <c r="AC91" i="6"/>
  <c r="AC85" i="6"/>
  <c r="AC79" i="6"/>
  <c r="AC73" i="6"/>
  <c r="AC67" i="6"/>
  <c r="AC61" i="6"/>
  <c r="AC55" i="6"/>
  <c r="AC49" i="6"/>
  <c r="AC38" i="6"/>
  <c r="AA27" i="6"/>
  <c r="V24" i="6"/>
  <c r="U27" i="6"/>
  <c r="AC10" i="6"/>
  <c r="AC6" i="6"/>
  <c r="W24" i="6"/>
  <c r="AC27" i="5"/>
  <c r="AC96" i="6"/>
  <c r="AC66" i="6"/>
  <c r="P59" i="6"/>
  <c r="W18" i="6"/>
  <c r="W73" i="6"/>
  <c r="AB68" i="6"/>
  <c r="Q16" i="6"/>
  <c r="J89" i="6"/>
  <c r="V70" i="6"/>
  <c r="P52" i="6"/>
  <c r="AA91" i="6"/>
  <c r="J97" i="6"/>
  <c r="C91" i="6"/>
  <c r="V26" i="6"/>
  <c r="AA26" i="6"/>
  <c r="S79" i="6"/>
  <c r="AA77" i="6"/>
  <c r="S19" i="6"/>
  <c r="H61" i="6"/>
  <c r="I38" i="6"/>
  <c r="U9" i="6"/>
  <c r="S86" i="6"/>
  <c r="T94" i="6"/>
  <c r="I46" i="6"/>
  <c r="H12" i="6"/>
  <c r="V65" i="6"/>
  <c r="M46" i="6"/>
  <c r="Q45" i="6"/>
  <c r="M83" i="6"/>
  <c r="S46" i="6"/>
  <c r="P97" i="6"/>
  <c r="I67" i="6"/>
  <c r="R31" i="6"/>
  <c r="AB73" i="6"/>
  <c r="AB48" i="6"/>
  <c r="T41" i="6"/>
  <c r="M77" i="6"/>
  <c r="R51" i="6"/>
  <c r="H73" i="6"/>
  <c r="P53" i="6"/>
  <c r="AB92" i="6"/>
  <c r="V31" i="6"/>
  <c r="T77" i="6"/>
  <c r="I5" i="6"/>
  <c r="U77" i="6"/>
  <c r="R99" i="6"/>
  <c r="I25" i="6"/>
  <c r="C62" i="6"/>
  <c r="J86" i="6"/>
  <c r="M26" i="6"/>
  <c r="U17" i="6"/>
  <c r="T50" i="6"/>
  <c r="P73" i="6"/>
  <c r="M92" i="6"/>
  <c r="S72" i="6"/>
  <c r="U72" i="6"/>
  <c r="J11" i="6"/>
  <c r="AA50" i="6"/>
  <c r="J81" i="6"/>
  <c r="P31" i="6"/>
  <c r="J48" i="6"/>
  <c r="H57" i="6"/>
  <c r="V62" i="6"/>
  <c r="R64" i="6"/>
  <c r="V82" i="6"/>
  <c r="R44" i="6"/>
  <c r="V60" i="6"/>
  <c r="H70" i="6"/>
  <c r="AA7" i="6"/>
  <c r="S44" i="6"/>
  <c r="M63" i="6"/>
  <c r="C5" i="6"/>
  <c r="M30" i="6"/>
  <c r="V54" i="6"/>
  <c r="M64" i="6"/>
  <c r="V90" i="6"/>
  <c r="V10" i="6"/>
  <c r="AA10" i="6"/>
  <c r="AB10" i="6"/>
  <c r="C32" i="6"/>
  <c r="R46" i="6"/>
  <c r="R63" i="6"/>
  <c r="AB71" i="6"/>
  <c r="Q51" i="6"/>
  <c r="P5" i="6"/>
  <c r="AA46" i="6"/>
  <c r="Q79" i="6"/>
  <c r="R74" i="6"/>
  <c r="R40" i="6"/>
  <c r="P11" i="6"/>
  <c r="AB76" i="6"/>
  <c r="Q52" i="6"/>
  <c r="W4" i="6"/>
  <c r="S27" i="6"/>
  <c r="AA18" i="6"/>
  <c r="AA29" i="6"/>
  <c r="I40" i="6"/>
  <c r="AB86" i="6"/>
  <c r="M84" i="6"/>
  <c r="AA30" i="6"/>
  <c r="M68" i="6"/>
  <c r="V45" i="6"/>
  <c r="AA16" i="6"/>
  <c r="AB88" i="6"/>
  <c r="I12" i="6"/>
  <c r="H50" i="6"/>
  <c r="S10" i="6"/>
  <c r="W67" i="6"/>
  <c r="R73" i="6"/>
  <c r="Q46" i="6"/>
  <c r="J85" i="6"/>
  <c r="J56" i="6"/>
  <c r="S11" i="6"/>
  <c r="AA73" i="6"/>
  <c r="S41" i="6"/>
  <c r="W74" i="6"/>
  <c r="T7" i="6"/>
  <c r="AB45" i="6"/>
  <c r="R78" i="6"/>
  <c r="R10" i="6"/>
  <c r="R80" i="6"/>
  <c r="C54" i="6"/>
  <c r="AB98" i="6"/>
  <c r="S40" i="6"/>
  <c r="V79" i="6"/>
  <c r="U16" i="6"/>
  <c r="W79" i="6"/>
  <c r="M43" i="6"/>
  <c r="P26" i="6"/>
  <c r="I65" i="6"/>
  <c r="P19" i="6"/>
  <c r="J77" i="6"/>
  <c r="W85" i="6"/>
  <c r="AA80" i="6"/>
  <c r="AB39" i="6"/>
  <c r="R25" i="6"/>
  <c r="T82" i="6"/>
  <c r="J47" i="6"/>
  <c r="I45" i="6"/>
  <c r="C52" i="6"/>
  <c r="AB18" i="6"/>
  <c r="Q53" i="6"/>
  <c r="W46" i="6"/>
  <c r="AB4" i="6"/>
  <c r="C26" i="6"/>
  <c r="S56" i="6"/>
  <c r="U74" i="6"/>
  <c r="Q49" i="6"/>
  <c r="T4" i="6"/>
  <c r="V91" i="6"/>
  <c r="I19" i="6"/>
  <c r="T55" i="6"/>
  <c r="S16" i="6"/>
  <c r="U69" i="6"/>
  <c r="P12" i="6"/>
  <c r="AB53" i="6"/>
  <c r="I89" i="6"/>
  <c r="H58" i="6"/>
  <c r="S12" i="6"/>
  <c r="P89" i="6"/>
  <c r="AA45" i="6"/>
  <c r="I77" i="6"/>
  <c r="U11" i="6"/>
  <c r="V46" i="6"/>
  <c r="M80" i="6"/>
  <c r="R16" i="6"/>
  <c r="Q84" i="6"/>
  <c r="Q59" i="6"/>
  <c r="M48" i="6"/>
  <c r="R43" i="6"/>
  <c r="R84" i="6"/>
  <c r="S43" i="6"/>
  <c r="S84" i="6"/>
  <c r="I4" i="6"/>
  <c r="AA31" i="6"/>
  <c r="AB65" i="6"/>
  <c r="V89" i="6"/>
  <c r="J5" i="6"/>
  <c r="AA19" i="6"/>
  <c r="C53" i="6"/>
  <c r="W77" i="6"/>
  <c r="M95" i="6"/>
  <c r="H79" i="6"/>
  <c r="U85" i="6"/>
  <c r="AA25" i="6"/>
  <c r="M59" i="6"/>
  <c r="T86" i="6"/>
  <c r="I43" i="6"/>
  <c r="C28" i="6"/>
  <c r="M66" i="6"/>
  <c r="I63" i="6"/>
  <c r="H64" i="6"/>
  <c r="P8" i="6"/>
  <c r="S45" i="6"/>
  <c r="J63" i="6"/>
  <c r="C70" i="6"/>
  <c r="C10" i="6"/>
  <c r="J45" i="6"/>
  <c r="AA66" i="6"/>
  <c r="I7" i="6"/>
  <c r="S42" i="6"/>
  <c r="AA55" i="6"/>
  <c r="J71" i="6"/>
  <c r="T90" i="6"/>
  <c r="Q6" i="6"/>
  <c r="W17" i="6"/>
  <c r="AA17" i="6"/>
  <c r="M40" i="6"/>
  <c r="J50" i="6"/>
  <c r="U76" i="6"/>
  <c r="V8" i="6"/>
  <c r="T62" i="6"/>
  <c r="AB43" i="6"/>
  <c r="AA95" i="6"/>
  <c r="Q91" i="6"/>
  <c r="R86" i="6"/>
  <c r="C51" i="6"/>
  <c r="V30" i="6"/>
  <c r="W88" i="6"/>
  <c r="M69" i="6"/>
  <c r="I55" i="6"/>
  <c r="AB74" i="6"/>
  <c r="P40" i="6"/>
  <c r="M78" i="6"/>
  <c r="C98" i="6"/>
  <c r="M7" i="6"/>
  <c r="R41" i="6"/>
  <c r="Q74" i="6"/>
  <c r="Q77" i="6"/>
  <c r="U58" i="6"/>
  <c r="AB9" i="6"/>
  <c r="S94" i="6"/>
  <c r="Q30" i="6"/>
  <c r="AA67" i="6"/>
  <c r="J19" i="6"/>
  <c r="I73" i="6"/>
  <c r="P46" i="6"/>
  <c r="I56" i="6"/>
  <c r="M97" i="6"/>
  <c r="R59" i="6"/>
  <c r="C16" i="6"/>
  <c r="Q97" i="6"/>
  <c r="U46" i="6"/>
  <c r="P78" i="6"/>
  <c r="J10" i="6"/>
  <c r="P49" i="6"/>
  <c r="AA81" i="6"/>
  <c r="AB17" i="6"/>
  <c r="J88" i="6"/>
  <c r="U60" i="6"/>
  <c r="I50" i="6"/>
  <c r="M47" i="6"/>
  <c r="P85" i="6"/>
  <c r="Q47" i="6"/>
  <c r="Q85" i="6"/>
  <c r="W11" i="6"/>
  <c r="U40" i="6"/>
  <c r="J67" i="6"/>
  <c r="M91" i="6"/>
  <c r="U6" i="6"/>
  <c r="S25" i="6"/>
  <c r="W53" i="6"/>
  <c r="C79" i="6"/>
  <c r="AA96" i="6"/>
  <c r="T85" i="6"/>
  <c r="R92" i="6"/>
  <c r="P27" i="6"/>
  <c r="R60" i="6"/>
  <c r="U87" i="6"/>
  <c r="S60" i="6"/>
  <c r="AB28" i="6"/>
  <c r="AB29" i="6"/>
  <c r="W63" i="6"/>
  <c r="Q82" i="6"/>
  <c r="M6" i="6"/>
  <c r="W45" i="6"/>
  <c r="I64" i="6"/>
  <c r="R70" i="6"/>
  <c r="W10" i="6"/>
  <c r="S47" i="6"/>
  <c r="S68" i="6"/>
  <c r="T8" i="6"/>
  <c r="AA38" i="6"/>
  <c r="U56" i="6"/>
  <c r="P76" i="6"/>
  <c r="S90" i="6"/>
  <c r="H7" i="6"/>
  <c r="AA32" i="6"/>
  <c r="S18" i="6"/>
  <c r="C41" i="6"/>
  <c r="W52" i="6"/>
  <c r="S57" i="6"/>
  <c r="T18" i="6"/>
  <c r="S63" i="6"/>
  <c r="C69" i="6"/>
  <c r="T60" i="6"/>
  <c r="AA83" i="6"/>
  <c r="Q7" i="6"/>
  <c r="C44" i="6"/>
  <c r="AA47" i="6"/>
  <c r="W6" i="6"/>
  <c r="W97" i="6"/>
  <c r="AA92" i="6"/>
  <c r="T57" i="6"/>
  <c r="T42" i="6"/>
  <c r="Q94" i="6"/>
  <c r="T80" i="6"/>
  <c r="AB93" i="6"/>
  <c r="T79" i="6"/>
  <c r="M53" i="6"/>
  <c r="I85" i="6"/>
  <c r="V4" i="6"/>
  <c r="Q40" i="6"/>
  <c r="AB77" i="6"/>
  <c r="I9" i="6"/>
  <c r="R79" i="6"/>
  <c r="U61" i="6"/>
  <c r="AB16" i="6"/>
  <c r="H19" i="6"/>
  <c r="T38" i="6"/>
  <c r="U70" i="6"/>
  <c r="T32" i="6"/>
  <c r="S80" i="6"/>
  <c r="C56" i="6"/>
  <c r="C58" i="6"/>
  <c r="R11" i="6"/>
  <c r="T61" i="6"/>
  <c r="M17" i="6"/>
  <c r="S7" i="6"/>
  <c r="J49" i="6"/>
  <c r="J80" i="6"/>
  <c r="J16" i="6"/>
  <c r="M51" i="6"/>
  <c r="H84" i="6"/>
  <c r="R49" i="6"/>
  <c r="AA89" i="6"/>
  <c r="C64" i="6"/>
  <c r="I54" i="6"/>
  <c r="S49" i="6"/>
  <c r="T89" i="6"/>
  <c r="T49" i="6"/>
  <c r="I86" i="6"/>
  <c r="H25" i="6"/>
  <c r="T43" i="6"/>
  <c r="I68" i="6"/>
  <c r="J92" i="6"/>
  <c r="R4" i="6"/>
  <c r="Q26" i="6"/>
  <c r="T54" i="6"/>
  <c r="AB79" i="6"/>
  <c r="U97" i="6"/>
  <c r="Q92" i="6"/>
  <c r="U98" i="6"/>
  <c r="M31" i="6"/>
  <c r="S61" i="6"/>
  <c r="S92" i="6"/>
  <c r="Q66" i="6"/>
  <c r="Q41" i="6"/>
  <c r="H29" i="6"/>
  <c r="C63" i="6"/>
  <c r="P82" i="6"/>
  <c r="V7" i="6"/>
  <c r="C45" i="6"/>
  <c r="W66" i="6"/>
  <c r="J76" i="6"/>
  <c r="M25" i="6"/>
  <c r="W51" i="6"/>
  <c r="AA69" i="6"/>
  <c r="M11" i="6"/>
  <c r="T44" i="6"/>
  <c r="R57" i="6"/>
  <c r="P83" i="6"/>
  <c r="R90" i="6"/>
  <c r="S8" i="6"/>
  <c r="H5" i="6"/>
  <c r="Q25" i="6"/>
  <c r="AA41" i="6"/>
  <c r="M54" i="6"/>
  <c r="W57" i="6"/>
  <c r="U28" i="6"/>
  <c r="Q64" i="6"/>
  <c r="AB54" i="6"/>
  <c r="Q10" i="6"/>
  <c r="T26" i="6"/>
  <c r="R98" i="6"/>
  <c r="AA63" i="6"/>
  <c r="V83" i="6"/>
  <c r="W48" i="6"/>
  <c r="S91" i="6"/>
  <c r="S53" i="6"/>
  <c r="J83" i="6"/>
  <c r="Q68" i="6"/>
  <c r="C4" i="6"/>
  <c r="J40" i="6"/>
  <c r="T65" i="6"/>
  <c r="AA84" i="6"/>
  <c r="J18" i="6"/>
  <c r="AB81" i="6"/>
  <c r="Q86" i="6"/>
  <c r="U32" i="6"/>
  <c r="H27" i="6"/>
  <c r="I76" i="6"/>
  <c r="I74" i="6"/>
  <c r="C39" i="6"/>
  <c r="W84" i="6"/>
  <c r="C59" i="6"/>
  <c r="H59" i="6"/>
  <c r="R12" i="6"/>
  <c r="H67" i="6"/>
  <c r="V19" i="6"/>
  <c r="T11" i="6"/>
  <c r="J51" i="6"/>
  <c r="T81" i="6"/>
  <c r="R17" i="6"/>
  <c r="R56" i="6"/>
  <c r="H86" i="6"/>
  <c r="U51" i="6"/>
  <c r="R96" i="6"/>
  <c r="S65" i="6"/>
  <c r="Q43" i="6"/>
  <c r="P50" i="6"/>
  <c r="I93" i="6"/>
  <c r="Q50" i="6"/>
  <c r="J87" i="6"/>
  <c r="W31" i="6"/>
  <c r="U49" i="6"/>
  <c r="M70" i="6"/>
  <c r="M93" i="6"/>
  <c r="Q5" i="6"/>
  <c r="I27" i="6"/>
  <c r="P61" i="6"/>
  <c r="V84" i="6"/>
  <c r="S98" i="6"/>
  <c r="T98" i="6"/>
  <c r="R5" i="6"/>
  <c r="J32" i="6"/>
  <c r="Q65" i="6"/>
  <c r="C96" i="6"/>
  <c r="W72" i="6"/>
  <c r="I42" i="6"/>
  <c r="M42" i="6"/>
  <c r="Q63" i="6"/>
  <c r="J82" i="6"/>
  <c r="M18" i="6"/>
  <c r="R47" i="6"/>
  <c r="R68" i="6"/>
  <c r="M8" i="6"/>
  <c r="R28" i="6"/>
  <c r="U52" i="6"/>
  <c r="C71" i="6"/>
  <c r="Q9" i="6"/>
  <c r="R39" i="6"/>
  <c r="P58" i="6"/>
  <c r="I57" i="6"/>
  <c r="Q90" i="6"/>
  <c r="V17" i="6"/>
  <c r="AA5" i="6"/>
  <c r="AB26" i="6"/>
  <c r="U42" i="6"/>
  <c r="C55" i="6"/>
  <c r="C57" i="6"/>
  <c r="S29" i="6"/>
  <c r="V66" i="6"/>
  <c r="H60" i="6"/>
  <c r="V9" i="6"/>
  <c r="M71" i="6"/>
  <c r="J53" i="6"/>
  <c r="AB69" i="6"/>
  <c r="P17" i="6"/>
  <c r="R65" i="6"/>
  <c r="U75" i="6"/>
  <c r="T91" i="6"/>
  <c r="J9" i="6"/>
  <c r="H6" i="6"/>
  <c r="T6" i="6"/>
  <c r="I52" i="6"/>
  <c r="P77" i="6"/>
  <c r="T10" i="6"/>
  <c r="U26" i="6"/>
  <c r="S87" i="6"/>
  <c r="I88" i="6"/>
  <c r="W40" i="6"/>
  <c r="H30" i="6"/>
  <c r="U94" i="6"/>
  <c r="W78" i="6"/>
  <c r="C46" i="6"/>
  <c r="M88" i="6"/>
  <c r="T73" i="6"/>
  <c r="R61" i="6"/>
  <c r="J17" i="6"/>
  <c r="V73" i="6"/>
  <c r="T46" i="6"/>
  <c r="AB12" i="6"/>
  <c r="Q56" i="6"/>
  <c r="C84" i="6"/>
  <c r="AB19" i="6"/>
  <c r="T58" i="6"/>
  <c r="R89" i="6"/>
  <c r="I53" i="6"/>
  <c r="Q31" i="6"/>
  <c r="R66" i="6"/>
  <c r="C72" i="6"/>
  <c r="T53" i="6"/>
  <c r="U96" i="6"/>
  <c r="U53" i="6"/>
  <c r="U89" i="6"/>
  <c r="T40" i="6"/>
  <c r="S50" i="6"/>
  <c r="Q72" i="6"/>
  <c r="J95" i="6"/>
  <c r="AA6" i="6"/>
  <c r="H28" i="6"/>
  <c r="H62" i="6"/>
  <c r="S85" i="6"/>
  <c r="T99" i="6"/>
  <c r="C43" i="6"/>
  <c r="S5" i="6"/>
  <c r="C40" i="6"/>
  <c r="P66" i="6"/>
  <c r="H97" i="6"/>
  <c r="S75" i="6"/>
  <c r="Q38" i="6"/>
  <c r="AA39" i="6"/>
  <c r="U10" i="6"/>
  <c r="AB82" i="6"/>
  <c r="Q28" i="6"/>
  <c r="V51" i="6"/>
  <c r="V69" i="6"/>
  <c r="C29" i="6"/>
  <c r="P29" i="6"/>
  <c r="W55" i="6"/>
  <c r="M76" i="6"/>
  <c r="C17" i="6"/>
  <c r="M45" i="6"/>
  <c r="U59" i="6"/>
  <c r="AB90" i="6"/>
  <c r="J90" i="6"/>
  <c r="Q18" i="6"/>
  <c r="S6" i="6"/>
  <c r="I26" i="6"/>
  <c r="C38" i="6"/>
  <c r="AB66" i="6"/>
  <c r="H38" i="6"/>
  <c r="P28" i="6"/>
  <c r="R7" i="6"/>
  <c r="P75" i="6"/>
  <c r="H41" i="6"/>
  <c r="Q4" i="6"/>
  <c r="U82" i="6"/>
  <c r="H11" i="6"/>
  <c r="H18" i="6"/>
  <c r="R26" i="6"/>
  <c r="W26" i="6"/>
  <c r="J73" i="6"/>
  <c r="U7" i="6"/>
  <c r="C9" i="6"/>
  <c r="AB27" i="6"/>
  <c r="Q96" i="6"/>
  <c r="M94" i="6"/>
  <c r="R38" i="6"/>
  <c r="S38" i="6"/>
  <c r="AA4" i="6"/>
  <c r="AB80" i="6"/>
  <c r="AB46" i="6"/>
  <c r="AB89" i="6"/>
  <c r="H89" i="6"/>
  <c r="AB64" i="6"/>
  <c r="U19" i="6"/>
  <c r="T74" i="6"/>
  <c r="H49" i="6"/>
  <c r="I16" i="6"/>
  <c r="S58" i="6"/>
  <c r="C86" i="6"/>
  <c r="J26" i="6"/>
  <c r="AA61" i="6"/>
  <c r="R91" i="6"/>
  <c r="R55" i="6"/>
  <c r="S32" i="6"/>
  <c r="AA72" i="6"/>
  <c r="M85" i="6"/>
  <c r="Q54" i="6"/>
  <c r="R97" i="6"/>
  <c r="R54" i="6"/>
  <c r="I92" i="6"/>
  <c r="AA11" i="6"/>
  <c r="S51" i="6"/>
  <c r="M73" i="6"/>
  <c r="W96" i="6"/>
  <c r="C11" i="6"/>
  <c r="AB31" i="6"/>
  <c r="J65" i="6"/>
  <c r="M86" i="6"/>
  <c r="T25" i="6"/>
  <c r="W43" i="6"/>
  <c r="W25" i="6"/>
  <c r="AB40" i="6"/>
  <c r="S67" i="6"/>
  <c r="AB97" i="6"/>
  <c r="M79" i="6"/>
  <c r="Q44" i="6"/>
  <c r="H39" i="6"/>
  <c r="J39" i="6"/>
  <c r="I82" i="6"/>
  <c r="M29" i="6"/>
  <c r="S52" i="6"/>
  <c r="Q70" i="6"/>
  <c r="Q8" i="6"/>
  <c r="J30" i="6"/>
  <c r="T56" i="6"/>
  <c r="M28" i="6"/>
  <c r="R18" i="6"/>
  <c r="U47" i="6"/>
  <c r="AB59" i="6"/>
  <c r="I90" i="6"/>
  <c r="J28" i="6"/>
  <c r="P4" i="6"/>
  <c r="J7" i="6"/>
  <c r="W27" i="6"/>
  <c r="AB38" i="6"/>
  <c r="Q58" i="6"/>
  <c r="H71" i="6"/>
  <c r="W44" i="6"/>
  <c r="T66" i="6"/>
  <c r="P72" i="6"/>
  <c r="W49" i="6"/>
  <c r="P44" i="6"/>
  <c r="T27" i="6"/>
  <c r="V81" i="6"/>
  <c r="R45" i="6"/>
  <c r="W12" i="6"/>
  <c r="I61" i="6"/>
  <c r="Q19" i="6"/>
  <c r="I18" i="6"/>
  <c r="H53" i="6"/>
  <c r="H46" i="6"/>
  <c r="I79" i="6"/>
  <c r="AA40" i="6"/>
  <c r="R19" i="6"/>
  <c r="AB30" i="6"/>
  <c r="J99" i="6"/>
  <c r="T9" i="6"/>
  <c r="AB49" i="6"/>
  <c r="C74" i="6"/>
  <c r="M10" i="6"/>
  <c r="AA86" i="6"/>
  <c r="AA49" i="6"/>
  <c r="S96" i="6"/>
  <c r="Q11" i="6"/>
  <c r="C67" i="6"/>
  <c r="C27" i="6"/>
  <c r="C78" i="6"/>
  <c r="H51" i="6"/>
  <c r="Q17" i="6"/>
  <c r="T59" i="6"/>
  <c r="Q89" i="6"/>
  <c r="M27" i="6"/>
  <c r="P65" i="6"/>
  <c r="AA93" i="6"/>
  <c r="W56" i="6"/>
  <c r="J43" i="6"/>
  <c r="T75" i="6"/>
  <c r="P43" i="6"/>
  <c r="V59" i="6"/>
  <c r="J98" i="6"/>
  <c r="W59" i="6"/>
  <c r="J93" i="6"/>
  <c r="T12" i="6"/>
  <c r="V53" i="6"/>
  <c r="V77" i="6"/>
  <c r="T97" i="6"/>
  <c r="AB11" i="6"/>
  <c r="V40" i="6"/>
  <c r="M67" i="6"/>
  <c r="R87" i="6"/>
  <c r="V43" i="6"/>
  <c r="J44" i="6"/>
  <c r="H32" i="6"/>
  <c r="H43" i="6"/>
  <c r="V72" i="6"/>
  <c r="W98" i="6"/>
  <c r="AA85" i="6"/>
  <c r="U44" i="6"/>
  <c r="P39" i="6"/>
  <c r="M57" i="6"/>
  <c r="AA82" i="6"/>
  <c r="V32" i="6"/>
  <c r="V55" i="6"/>
  <c r="J70" i="6"/>
  <c r="P42" i="6"/>
  <c r="W32" i="6"/>
  <c r="Q57" i="6"/>
  <c r="P6" i="6"/>
  <c r="P25" i="6"/>
  <c r="R50" i="6"/>
  <c r="I59" i="6"/>
  <c r="AA90" i="6"/>
  <c r="J29" i="6"/>
  <c r="R6" i="6"/>
  <c r="U8" i="6"/>
  <c r="T28" i="6"/>
  <c r="V44" i="6"/>
  <c r="J59" i="6"/>
  <c r="U71" i="6"/>
  <c r="T39" i="6"/>
  <c r="S66" i="6"/>
  <c r="Q78" i="6"/>
  <c r="H55" i="6"/>
  <c r="AB50" i="6"/>
  <c r="AB8" i="6"/>
  <c r="P87" i="6"/>
  <c r="AB52" i="6"/>
  <c r="S31" i="6"/>
  <c r="I91" i="6"/>
  <c r="U31" i="6"/>
  <c r="R52" i="6"/>
  <c r="T67" i="6"/>
  <c r="I6" i="6"/>
  <c r="W86" i="6"/>
  <c r="R77" i="6"/>
  <c r="W30" i="6"/>
  <c r="I39" i="6"/>
  <c r="S9" i="6"/>
  <c r="M16" i="6"/>
  <c r="AB58" i="6"/>
  <c r="Q80" i="6"/>
  <c r="M19" i="6"/>
  <c r="S89" i="6"/>
  <c r="S55" i="6"/>
  <c r="J12" i="6"/>
  <c r="Q12" i="6"/>
  <c r="U73" i="6"/>
  <c r="C31" i="6"/>
  <c r="I81" i="6"/>
  <c r="M56" i="6"/>
  <c r="W19" i="6"/>
  <c r="V61" i="6"/>
  <c r="J91" i="6"/>
  <c r="C30" i="6"/>
  <c r="R67" i="6"/>
  <c r="M96" i="6"/>
  <c r="U65" i="6"/>
  <c r="AA44" i="6"/>
  <c r="P79" i="6"/>
  <c r="M50" i="6"/>
  <c r="C65" i="6"/>
  <c r="M99" i="6"/>
  <c r="H65" i="6"/>
  <c r="V96" i="6"/>
  <c r="W9" i="6"/>
  <c r="S54" i="6"/>
  <c r="AA79" i="6"/>
  <c r="Q98" i="6"/>
  <c r="AA12" i="6"/>
  <c r="U43" i="6"/>
  <c r="J68" i="6"/>
  <c r="C89" i="6"/>
  <c r="I44" i="6"/>
  <c r="W54" i="6"/>
  <c r="W50" i="6"/>
  <c r="AA43" i="6"/>
  <c r="S73" i="6"/>
  <c r="I48" i="6"/>
  <c r="T92" i="6"/>
  <c r="P47" i="6"/>
  <c r="J57" i="6"/>
  <c r="I62" i="6"/>
  <c r="H82" i="6"/>
  <c r="U41" i="6"/>
  <c r="P57" i="6"/>
  <c r="AB70" i="6"/>
  <c r="P18" i="6"/>
  <c r="V41" i="6"/>
  <c r="M58" i="6"/>
  <c r="W7" i="6"/>
  <c r="V27" i="6"/>
  <c r="V50" i="6"/>
  <c r="AA60" i="6"/>
  <c r="H90" i="6"/>
  <c r="U5" i="6"/>
  <c r="AB7" i="6"/>
  <c r="C12" i="6"/>
  <c r="R29" i="6"/>
  <c r="S39" i="6"/>
  <c r="C60" i="6"/>
  <c r="T71" i="6"/>
  <c r="W47" i="6"/>
  <c r="J66" i="6"/>
  <c r="J38" i="6"/>
  <c r="W68" i="6"/>
  <c r="S83" i="6"/>
  <c r="P84" i="6"/>
  <c r="AA53" i="6"/>
  <c r="I98" i="6"/>
  <c r="AB61" i="6"/>
  <c r="I17" i="6"/>
  <c r="M65" i="6"/>
  <c r="S97" i="6"/>
  <c r="P64" i="6"/>
  <c r="P51" i="6"/>
  <c r="T48" i="6"/>
  <c r="P96" i="6"/>
  <c r="M52" i="6"/>
  <c r="H77" i="6"/>
  <c r="I80" i="6"/>
  <c r="T19" i="6"/>
  <c r="P67" i="6"/>
  <c r="C50" i="6"/>
  <c r="M98" i="6"/>
  <c r="W16" i="6"/>
  <c r="U54" i="6"/>
  <c r="J79" i="6"/>
  <c r="P62" i="6"/>
  <c r="R58" i="6"/>
  <c r="M62" i="6"/>
  <c r="P63" i="6"/>
  <c r="I10" i="6"/>
  <c r="AA71" i="6"/>
  <c r="P69" i="6"/>
  <c r="U62" i="6"/>
  <c r="C83" i="6"/>
  <c r="U29" i="6"/>
  <c r="AA52" i="6"/>
  <c r="C76" i="6"/>
  <c r="C8" i="6"/>
  <c r="V29" i="6"/>
  <c r="J52" i="6"/>
  <c r="I69" i="6"/>
  <c r="S82" i="6"/>
  <c r="Q87" i="6"/>
  <c r="Q99" i="6"/>
  <c r="U80" i="6"/>
  <c r="AB96" i="6"/>
  <c r="W87" i="6"/>
  <c r="H75" i="6"/>
  <c r="AB94" i="6"/>
  <c r="C85" i="6"/>
  <c r="U88" i="6"/>
  <c r="C48" i="6"/>
  <c r="H74" i="6"/>
  <c r="J41" i="6"/>
  <c r="AA59" i="6"/>
  <c r="AB25" i="6"/>
  <c r="U12" i="6"/>
  <c r="I71" i="6"/>
  <c r="M41" i="6"/>
  <c r="P41" i="6"/>
  <c r="T72" i="6"/>
  <c r="AB84" i="6"/>
  <c r="W80" i="6"/>
  <c r="U81" i="6"/>
  <c r="R69" i="6"/>
  <c r="S78" i="6"/>
  <c r="R93" i="6"/>
  <c r="R62" i="6"/>
  <c r="Q69" i="6"/>
  <c r="J78" i="6"/>
  <c r="H95" i="6"/>
  <c r="W61" i="6"/>
  <c r="T70" i="6"/>
  <c r="S77" i="6"/>
  <c r="U86" i="6"/>
  <c r="S74" i="6"/>
  <c r="H93" i="6"/>
  <c r="H85" i="6"/>
  <c r="V16" i="6"/>
  <c r="C19" i="6"/>
  <c r="J75" i="6"/>
  <c r="V85" i="6"/>
  <c r="AB63" i="6"/>
  <c r="J62" i="6"/>
  <c r="J64" i="6"/>
  <c r="T68" i="6"/>
  <c r="H17" i="6"/>
  <c r="S71" i="6"/>
  <c r="W69" i="6"/>
  <c r="T63" i="6"/>
  <c r="U83" i="6"/>
  <c r="S30" i="6"/>
  <c r="H52" i="6"/>
  <c r="V76" i="6"/>
  <c r="W8" i="6"/>
  <c r="T30" i="6"/>
  <c r="M55" i="6"/>
  <c r="S70" i="6"/>
  <c r="P90" i="6"/>
  <c r="H88" i="6"/>
  <c r="H48" i="6"/>
  <c r="P81" i="6"/>
  <c r="V99" i="6"/>
  <c r="R88" i="6"/>
  <c r="AA75" i="6"/>
  <c r="T95" i="6"/>
  <c r="I87" i="6"/>
  <c r="V95" i="6"/>
  <c r="M74" i="6"/>
  <c r="T31" i="6"/>
  <c r="V49" i="6"/>
  <c r="T64" i="6"/>
  <c r="J31" i="6"/>
  <c r="AA68" i="6"/>
  <c r="S76" i="6"/>
  <c r="H56" i="6"/>
  <c r="U91" i="6"/>
  <c r="J72" i="6"/>
  <c r="AA99" i="6"/>
  <c r="M39" i="6"/>
  <c r="V64" i="6"/>
  <c r="H80" i="6"/>
  <c r="Q62" i="6"/>
  <c r="T52" i="6"/>
  <c r="V75" i="6"/>
  <c r="Q67" i="6"/>
  <c r="M81" i="6"/>
  <c r="T87" i="6"/>
  <c r="W91" i="6"/>
  <c r="H81" i="6"/>
  <c r="V97" i="6"/>
  <c r="AB85" i="6"/>
  <c r="T17" i="6"/>
  <c r="H45" i="6"/>
  <c r="I60" i="6"/>
  <c r="AB5" i="6"/>
  <c r="H63" i="6"/>
  <c r="I70" i="6"/>
  <c r="R8" i="6"/>
  <c r="W90" i="6"/>
  <c r="P30" i="6"/>
  <c r="R71" i="6"/>
  <c r="P71" i="6"/>
  <c r="S64" i="6"/>
  <c r="T83" i="6"/>
  <c r="M32" i="6"/>
  <c r="J55" i="6"/>
  <c r="T76" i="6"/>
  <c r="V28" i="6"/>
  <c r="Q32" i="6"/>
  <c r="AA56" i="6"/>
  <c r="W71" i="6"/>
  <c r="U67" i="6"/>
  <c r="AA88" i="6"/>
  <c r="AA48" i="6"/>
  <c r="I84" i="6"/>
  <c r="Q48" i="6"/>
  <c r="V92" i="6"/>
  <c r="C80" i="6"/>
  <c r="H99" i="6"/>
  <c r="AB87" i="6"/>
  <c r="U48" i="6"/>
  <c r="V56" i="6"/>
  <c r="R27" i="6"/>
  <c r="T16" i="6"/>
  <c r="C66" i="6"/>
  <c r="AA70" i="6"/>
  <c r="C90" i="6"/>
  <c r="AB41" i="6"/>
  <c r="AA57" i="6"/>
  <c r="M5" i="6"/>
  <c r="AB78" i="6"/>
  <c r="P95" i="6"/>
  <c r="Q93" i="6"/>
  <c r="T88" i="6"/>
  <c r="J54" i="6"/>
  <c r="V25" i="6"/>
  <c r="P86" i="6"/>
  <c r="AA9" i="6"/>
  <c r="W83" i="6"/>
  <c r="I96" i="6"/>
  <c r="R83" i="6"/>
  <c r="J58" i="6"/>
  <c r="I66" i="6"/>
  <c r="I94" i="6"/>
  <c r="AB62" i="6"/>
  <c r="J74" i="6"/>
  <c r="H9" i="6"/>
  <c r="R30" i="6"/>
  <c r="T45" i="6"/>
  <c r="H40" i="6"/>
  <c r="C25" i="6"/>
  <c r="M61" i="6"/>
  <c r="T51" i="6"/>
  <c r="M75" i="6"/>
  <c r="R32" i="6"/>
  <c r="AA64" i="6"/>
  <c r="W70" i="6"/>
  <c r="W5" i="6"/>
  <c r="U90" i="6"/>
  <c r="AB32" i="6"/>
  <c r="V42" i="6"/>
  <c r="I41" i="6"/>
  <c r="H68" i="6"/>
  <c r="Q83" i="6"/>
  <c r="C42" i="6"/>
  <c r="J60" i="6"/>
  <c r="R76" i="6"/>
  <c r="V6" i="6"/>
  <c r="H42" i="6"/>
  <c r="P56" i="6"/>
  <c r="I78" i="6"/>
  <c r="V74" i="6"/>
  <c r="P92" i="6"/>
  <c r="P88" i="6"/>
  <c r="V87" i="6"/>
  <c r="P74" i="6"/>
  <c r="H94" i="6"/>
  <c r="R81" i="6"/>
  <c r="S48" i="6"/>
  <c r="H92" i="6"/>
  <c r="V88" i="6"/>
  <c r="H87" i="6"/>
  <c r="S93" i="6"/>
  <c r="S4" i="6"/>
  <c r="V67" i="6"/>
  <c r="I49" i="6"/>
  <c r="V52" i="6"/>
  <c r="Q71" i="6"/>
  <c r="C18" i="6"/>
  <c r="W81" i="6"/>
  <c r="C99" i="6"/>
  <c r="W64" i="6"/>
  <c r="T69" i="6"/>
  <c r="Q60" i="6"/>
  <c r="V57" i="6"/>
  <c r="J42" i="6"/>
  <c r="R95" i="6"/>
  <c r="M49" i="6"/>
  <c r="AA28" i="6"/>
  <c r="S81" i="6"/>
  <c r="P32" i="6"/>
  <c r="AB67" i="6"/>
  <c r="I47" i="6"/>
  <c r="AB91" i="6"/>
  <c r="M89" i="6"/>
  <c r="J69" i="6"/>
  <c r="W65" i="6"/>
  <c r="U84" i="6"/>
  <c r="P70" i="6"/>
  <c r="U4" i="6"/>
  <c r="H96" i="6"/>
  <c r="W82" i="6"/>
  <c r="M4" i="6"/>
  <c r="S28" i="6"/>
  <c r="C7" i="6"/>
  <c r="P45" i="6"/>
  <c r="AB51" i="6"/>
  <c r="W42" i="6"/>
  <c r="C68" i="6"/>
  <c r="AB83" i="6"/>
  <c r="AA42" i="6"/>
  <c r="W62" i="6"/>
  <c r="Q76" i="6"/>
  <c r="H8" i="6"/>
  <c r="AB42" i="6"/>
  <c r="AB57" i="6"/>
  <c r="AA78" i="6"/>
  <c r="Q75" i="6"/>
  <c r="C93" i="6"/>
  <c r="V94" i="6"/>
  <c r="Q88" i="6"/>
  <c r="C75" i="6"/>
  <c r="AA94" i="6"/>
  <c r="C49" i="6"/>
  <c r="U93" i="6"/>
  <c r="Q73" i="6"/>
  <c r="P91" i="6"/>
  <c r="H10" i="6"/>
  <c r="V18" i="6"/>
  <c r="U45" i="6"/>
  <c r="I72" i="6"/>
  <c r="W92" i="6"/>
  <c r="AB6" i="6"/>
  <c r="AA54" i="6"/>
  <c r="H83" i="6"/>
  <c r="T84" i="6"/>
  <c r="R75" i="6"/>
  <c r="W28" i="6"/>
  <c r="R48" i="6"/>
  <c r="W29" i="6"/>
  <c r="U18" i="6"/>
  <c r="R53" i="6"/>
  <c r="H98" i="6"/>
  <c r="H91" i="6"/>
  <c r="AA74" i="6"/>
  <c r="H72" i="6"/>
  <c r="R85" i="6"/>
  <c r="R72" i="6"/>
  <c r="T5" i="6"/>
  <c r="AA98" i="6"/>
  <c r="C82" i="6"/>
  <c r="V5" i="6"/>
  <c r="Q29" i="6"/>
  <c r="M9" i="6"/>
  <c r="J46" i="6"/>
  <c r="I51" i="6"/>
  <c r="V38" i="6"/>
  <c r="V68" i="6"/>
  <c r="I83" i="6"/>
  <c r="M38" i="6"/>
  <c r="U63" i="6"/>
  <c r="AA76" i="6"/>
  <c r="AA8" i="6"/>
  <c r="P38" i="6"/>
  <c r="V58" i="6"/>
  <c r="H78" i="6"/>
  <c r="U79" i="6"/>
  <c r="W93" i="6"/>
  <c r="Q95" i="6"/>
  <c r="U92" i="6"/>
  <c r="W75" i="6"/>
  <c r="S95" i="6"/>
  <c r="AA87" i="6"/>
  <c r="C61" i="6"/>
  <c r="J94" i="6"/>
  <c r="P94" i="6"/>
  <c r="H26" i="6"/>
  <c r="P55" i="6"/>
  <c r="AB60" i="6"/>
  <c r="C47" i="6"/>
  <c r="V63" i="6"/>
  <c r="J84" i="6"/>
  <c r="V48" i="6"/>
  <c r="J27" i="6"/>
  <c r="T93" i="6"/>
  <c r="S62" i="6"/>
  <c r="AB47" i="6"/>
  <c r="T96" i="6"/>
  <c r="C88" i="6"/>
  <c r="R9" i="6"/>
  <c r="P7" i="6"/>
  <c r="V98" i="6"/>
  <c r="V93" i="6"/>
  <c r="I97" i="6"/>
  <c r="J61" i="6"/>
  <c r="AB56" i="6"/>
  <c r="I58" i="6"/>
  <c r="AA97" i="6"/>
  <c r="P54" i="6"/>
  <c r="M87" i="6"/>
  <c r="C77" i="6"/>
  <c r="H16" i="6"/>
  <c r="J8" i="6"/>
  <c r="R82" i="6"/>
  <c r="P9" i="6"/>
  <c r="W41" i="6"/>
  <c r="J25" i="6"/>
  <c r="V47" i="6"/>
  <c r="U57" i="6"/>
  <c r="U39" i="6"/>
  <c r="U68" i="6"/>
  <c r="T29" i="6"/>
  <c r="AB44" i="6"/>
  <c r="U64" i="6"/>
  <c r="H76" i="6"/>
  <c r="C6" i="6"/>
  <c r="H44" i="6"/>
  <c r="M60" i="6"/>
  <c r="V78" i="6"/>
  <c r="P80" i="6"/>
  <c r="R94" i="6"/>
  <c r="U99" i="6"/>
  <c r="P93" i="6"/>
  <c r="V80" i="6"/>
  <c r="J96" i="6"/>
  <c r="S88" i="6"/>
  <c r="C73" i="6"/>
  <c r="U95" i="6"/>
  <c r="C95" i="6"/>
  <c r="H4" i="6"/>
  <c r="H54" i="6"/>
  <c r="W38" i="6"/>
  <c r="U55" i="6"/>
  <c r="M90" i="6"/>
  <c r="AB95" i="6"/>
  <c r="AB75" i="6"/>
  <c r="M12" i="6"/>
  <c r="J4" i="6"/>
  <c r="P16" i="6"/>
  <c r="V71" i="6"/>
  <c r="AB72" i="6"/>
  <c r="AB99" i="6"/>
  <c r="W60" i="6"/>
  <c r="W76" i="6"/>
  <c r="C87" i="6"/>
  <c r="P99" i="6"/>
  <c r="J6" i="6"/>
  <c r="Q61" i="6"/>
  <c r="AA58" i="6"/>
  <c r="S59" i="6"/>
  <c r="S17" i="6"/>
  <c r="V11" i="6"/>
  <c r="S99" i="6"/>
  <c r="W89" i="6"/>
  <c r="M44" i="6"/>
  <c r="T47" i="6"/>
  <c r="Q42" i="6"/>
  <c r="R42" i="6"/>
  <c r="AA51" i="6"/>
  <c r="V12" i="6"/>
  <c r="AB55" i="6"/>
  <c r="U66" i="6"/>
  <c r="Q55" i="6"/>
  <c r="P68" i="6"/>
  <c r="P10" i="6"/>
  <c r="V39" i="6"/>
  <c r="H66" i="6"/>
  <c r="M82" i="6"/>
  <c r="I8" i="6"/>
  <c r="W39" i="6"/>
  <c r="AA62" i="6"/>
  <c r="U78" i="6"/>
  <c r="C81" i="6"/>
  <c r="I95" i="6"/>
  <c r="P48" i="6"/>
  <c r="C94" i="6"/>
  <c r="Q81" i="6"/>
  <c r="P98" i="6"/>
  <c r="C92" i="6"/>
  <c r="I75" i="6"/>
  <c r="C97" i="6"/>
  <c r="W95" i="6"/>
  <c r="W58" i="6"/>
  <c r="AA65" i="6"/>
  <c r="U38" i="6"/>
  <c r="S69" i="6"/>
  <c r="H69" i="6"/>
  <c r="T78" i="6"/>
  <c r="W94" i="6"/>
  <c r="I99" i="6"/>
  <c r="I11" i="6"/>
  <c r="M72" i="6"/>
  <c r="Q39" i="6"/>
  <c r="U25" i="6"/>
  <c r="H47" i="6"/>
  <c r="W99" i="6"/>
  <c r="U50" i="6"/>
  <c r="P60" i="6"/>
  <c r="V86" i="6"/>
  <c r="AC98" i="5"/>
  <c r="H97" i="5"/>
  <c r="AC93" i="5"/>
  <c r="AC90" i="5"/>
  <c r="AC87" i="5"/>
  <c r="J86" i="5"/>
  <c r="AC84" i="5"/>
  <c r="Q83" i="5"/>
  <c r="S82" i="5"/>
  <c r="AA80" i="5"/>
  <c r="M79" i="5"/>
  <c r="AC76" i="5"/>
  <c r="V74" i="5"/>
  <c r="AC73" i="5"/>
  <c r="AC71" i="5"/>
  <c r="I69" i="5"/>
  <c r="AC66" i="5"/>
  <c r="M65" i="5"/>
  <c r="C62" i="5"/>
  <c r="AC58" i="5"/>
  <c r="M57" i="5"/>
  <c r="AC53" i="5"/>
  <c r="AA52" i="5"/>
  <c r="W48" i="5"/>
  <c r="R44" i="5"/>
  <c r="T42" i="5"/>
  <c r="V38" i="5"/>
  <c r="AC37" i="5"/>
  <c r="C28" i="5"/>
  <c r="H12" i="5"/>
  <c r="S8" i="5"/>
  <c r="H5" i="5"/>
  <c r="AB98" i="5"/>
  <c r="C97" i="5"/>
  <c r="AB93" i="5"/>
  <c r="AB90" i="5"/>
  <c r="I86" i="5"/>
  <c r="AA84" i="5"/>
  <c r="P83" i="5"/>
  <c r="R82" i="5"/>
  <c r="I79" i="5"/>
  <c r="U76" i="5"/>
  <c r="U74" i="5"/>
  <c r="AA73" i="5"/>
  <c r="M71" i="5"/>
  <c r="C69" i="5"/>
  <c r="AA66" i="5"/>
  <c r="J65" i="5"/>
  <c r="AC62" i="5"/>
  <c r="Q58" i="5"/>
  <c r="J57" i="5"/>
  <c r="AC55" i="5"/>
  <c r="AB53" i="5"/>
  <c r="W52" i="5"/>
  <c r="AB50" i="5"/>
  <c r="U48" i="5"/>
  <c r="V46" i="5"/>
  <c r="Q44" i="5"/>
  <c r="R39" i="5"/>
  <c r="T38" i="5"/>
  <c r="AB37" i="5"/>
  <c r="AA30" i="5"/>
  <c r="W25" i="5"/>
  <c r="AC17" i="5"/>
  <c r="W9" i="5"/>
  <c r="I8" i="5"/>
  <c r="C5" i="5"/>
  <c r="AC89" i="5"/>
  <c r="H82" i="5"/>
  <c r="C73" i="5"/>
  <c r="W68" i="5"/>
  <c r="V62" i="5"/>
  <c r="AB56" i="5"/>
  <c r="J50" i="5"/>
  <c r="J39" i="5"/>
  <c r="AA31" i="5"/>
  <c r="W98" i="5"/>
  <c r="V93" i="5"/>
  <c r="V90" i="5"/>
  <c r="AC86" i="5"/>
  <c r="H86" i="5"/>
  <c r="V84" i="5"/>
  <c r="M83" i="5"/>
  <c r="Q82" i="5"/>
  <c r="AC79" i="5"/>
  <c r="H79" i="5"/>
  <c r="R76" i="5"/>
  <c r="S74" i="5"/>
  <c r="J73" i="5"/>
  <c r="J71" i="5"/>
  <c r="W66" i="5"/>
  <c r="AA62" i="5"/>
  <c r="AC61" i="5"/>
  <c r="P58" i="5"/>
  <c r="AB55" i="5"/>
  <c r="W53" i="5"/>
  <c r="S52" i="5"/>
  <c r="W50" i="5"/>
  <c r="T48" i="5"/>
  <c r="P46" i="5"/>
  <c r="I44" i="5"/>
  <c r="AC41" i="5"/>
  <c r="P39" i="5"/>
  <c r="S38" i="5"/>
  <c r="W37" i="5"/>
  <c r="P30" i="5"/>
  <c r="V25" i="5"/>
  <c r="AC19" i="5"/>
  <c r="AC11" i="5"/>
  <c r="T9" i="5"/>
  <c r="AC5" i="5"/>
  <c r="Q84" i="5"/>
  <c r="M98" i="5"/>
  <c r="AC96" i="5"/>
  <c r="S93" i="5"/>
  <c r="AB86" i="5"/>
  <c r="C86" i="5"/>
  <c r="R84" i="5"/>
  <c r="J83" i="5"/>
  <c r="I82" i="5"/>
  <c r="AB79" i="5"/>
  <c r="C79" i="5"/>
  <c r="J76" i="5"/>
  <c r="R74" i="5"/>
  <c r="I73" i="5"/>
  <c r="I71" i="5"/>
  <c r="AC68" i="5"/>
  <c r="U66" i="5"/>
  <c r="AC64" i="5"/>
  <c r="W62" i="5"/>
  <c r="S61" i="5"/>
  <c r="M58" i="5"/>
  <c r="AC56" i="5"/>
  <c r="AA55" i="5"/>
  <c r="V53" i="5"/>
  <c r="P52" i="5"/>
  <c r="V50" i="5"/>
  <c r="S48" i="5"/>
  <c r="M46" i="5"/>
  <c r="C44" i="5"/>
  <c r="M39" i="5"/>
  <c r="R38" i="5"/>
  <c r="J30" i="5"/>
  <c r="AC26" i="5"/>
  <c r="J25" i="5"/>
  <c r="W19" i="5"/>
  <c r="AC16" i="5"/>
  <c r="Q9" i="5"/>
  <c r="AC7" i="5"/>
  <c r="AB5" i="5"/>
  <c r="AC4" i="5"/>
  <c r="I83" i="5"/>
  <c r="Q66" i="5"/>
  <c r="I61" i="5"/>
  <c r="H55" i="5"/>
  <c r="J52" i="5"/>
  <c r="J48" i="5"/>
  <c r="AC40" i="5"/>
  <c r="Q38" i="5"/>
  <c r="AB26" i="5"/>
  <c r="AC10" i="5"/>
  <c r="P9" i="5"/>
  <c r="AA5" i="5"/>
  <c r="U65" i="5"/>
  <c r="J54" i="5"/>
  <c r="AC9" i="5"/>
  <c r="J98" i="5"/>
  <c r="AA86" i="5"/>
  <c r="AA79" i="5"/>
  <c r="Q74" i="5"/>
  <c r="H64" i="5"/>
  <c r="I58" i="5"/>
  <c r="T53" i="5"/>
  <c r="J46" i="5"/>
  <c r="H25" i="5"/>
  <c r="S19" i="5"/>
  <c r="W7" i="5"/>
  <c r="AB4" i="5"/>
  <c r="AA74" i="5"/>
  <c r="S57" i="5"/>
  <c r="U39" i="5"/>
  <c r="S6" i="5"/>
  <c r="I98" i="5"/>
  <c r="AC95" i="5"/>
  <c r="AC92" i="5"/>
  <c r="S89" i="5"/>
  <c r="W86" i="5"/>
  <c r="AC85" i="5"/>
  <c r="H83" i="5"/>
  <c r="W79" i="5"/>
  <c r="AC78" i="5"/>
  <c r="AC75" i="5"/>
  <c r="P74" i="5"/>
  <c r="AC70" i="5"/>
  <c r="V68" i="5"/>
  <c r="I66" i="5"/>
  <c r="U62" i="5"/>
  <c r="H58" i="5"/>
  <c r="AA56" i="5"/>
  <c r="P53" i="5"/>
  <c r="I52" i="5"/>
  <c r="I50" i="5"/>
  <c r="H48" i="5"/>
  <c r="AC43" i="5"/>
  <c r="V40" i="5"/>
  <c r="I39" i="5"/>
  <c r="P38" i="5"/>
  <c r="AA26" i="5"/>
  <c r="C25" i="5"/>
  <c r="P19" i="5"/>
  <c r="W10" i="5"/>
  <c r="M9" i="5"/>
  <c r="V7" i="5"/>
  <c r="W5" i="5"/>
  <c r="AA4" i="5"/>
  <c r="U4" i="5"/>
  <c r="T5" i="5"/>
  <c r="S5" i="5"/>
  <c r="Q85" i="5"/>
  <c r="R79" i="5"/>
  <c r="J72" i="5"/>
  <c r="Q63" i="5"/>
  <c r="M56" i="5"/>
  <c r="AB38" i="5"/>
  <c r="AA12" i="5"/>
  <c r="AA6" i="5"/>
  <c r="I88" i="5"/>
  <c r="Q79" i="5"/>
  <c r="U69" i="5"/>
  <c r="C59" i="5"/>
  <c r="AC48" i="5"/>
  <c r="Q18" i="5"/>
  <c r="C98" i="5"/>
  <c r="U95" i="5"/>
  <c r="S92" i="5"/>
  <c r="P89" i="5"/>
  <c r="U86" i="5"/>
  <c r="AA85" i="5"/>
  <c r="AC83" i="5"/>
  <c r="AC81" i="5"/>
  <c r="V79" i="5"/>
  <c r="AA78" i="5"/>
  <c r="U75" i="5"/>
  <c r="M74" i="5"/>
  <c r="AC72" i="5"/>
  <c r="Q68" i="5"/>
  <c r="C66" i="5"/>
  <c r="AC63" i="5"/>
  <c r="T62" i="5"/>
  <c r="AC60" i="5"/>
  <c r="W56" i="5"/>
  <c r="AC54" i="5"/>
  <c r="M53" i="5"/>
  <c r="C52" i="5"/>
  <c r="C50" i="5"/>
  <c r="C48" i="5"/>
  <c r="AC45" i="5"/>
  <c r="W43" i="5"/>
  <c r="U40" i="5"/>
  <c r="H39" i="5"/>
  <c r="M38" i="5"/>
  <c r="T28" i="5"/>
  <c r="U26" i="5"/>
  <c r="T10" i="5"/>
  <c r="C9" i="5"/>
  <c r="U7" i="5"/>
  <c r="U5" i="5"/>
  <c r="Q4" i="5"/>
  <c r="U83" i="5"/>
  <c r="AC77" i="5"/>
  <c r="W69" i="5"/>
  <c r="P62" i="5"/>
  <c r="M54" i="5"/>
  <c r="M51" i="5"/>
  <c r="AA44" i="5"/>
  <c r="AB39" i="5"/>
  <c r="Q28" i="5"/>
  <c r="AB8" i="5"/>
  <c r="W99" i="5"/>
  <c r="AC91" i="5"/>
  <c r="V82" i="5"/>
  <c r="C72" i="5"/>
  <c r="I63" i="5"/>
  <c r="C38" i="5"/>
  <c r="J28" i="5"/>
  <c r="W12" i="5"/>
  <c r="Q95" i="5"/>
  <c r="P92" i="5"/>
  <c r="J89" i="5"/>
  <c r="T86" i="5"/>
  <c r="U85" i="5"/>
  <c r="AB83" i="5"/>
  <c r="AC82" i="5"/>
  <c r="AB81" i="5"/>
  <c r="T79" i="5"/>
  <c r="C78" i="5"/>
  <c r="J74" i="5"/>
  <c r="P72" i="5"/>
  <c r="AC69" i="5"/>
  <c r="M68" i="5"/>
  <c r="S63" i="5"/>
  <c r="R62" i="5"/>
  <c r="H60" i="5"/>
  <c r="AC57" i="5"/>
  <c r="S56" i="5"/>
  <c r="R54" i="5"/>
  <c r="J53" i="5"/>
  <c r="V43" i="5"/>
  <c r="J38" i="5"/>
  <c r="S28" i="5"/>
  <c r="T26" i="5"/>
  <c r="AC24" i="5"/>
  <c r="AC18" i="5"/>
  <c r="S10" i="5"/>
  <c r="AC6" i="5"/>
  <c r="P97" i="5"/>
  <c r="AC88" i="5"/>
  <c r="AA82" i="5"/>
  <c r="AB74" i="5"/>
  <c r="AC59" i="5"/>
  <c r="C53" i="5"/>
  <c r="H43" i="5"/>
  <c r="H38" i="5"/>
  <c r="T18" i="5"/>
  <c r="M97" i="5"/>
  <c r="Q86" i="5"/>
  <c r="T83" i="5"/>
  <c r="C74" i="5"/>
  <c r="M62" i="5"/>
  <c r="J51" i="5"/>
  <c r="AA38" i="5"/>
  <c r="U8" i="5"/>
  <c r="AC97" i="5"/>
  <c r="M95" i="5"/>
  <c r="J92" i="5"/>
  <c r="S86" i="5"/>
  <c r="R85" i="5"/>
  <c r="V83" i="5"/>
  <c r="AB82" i="5"/>
  <c r="W81" i="5"/>
  <c r="S79" i="5"/>
  <c r="AC74" i="5"/>
  <c r="I74" i="5"/>
  <c r="M72" i="5"/>
  <c r="AA69" i="5"/>
  <c r="J68" i="5"/>
  <c r="AC65" i="5"/>
  <c r="R63" i="5"/>
  <c r="Q62" i="5"/>
  <c r="U57" i="5"/>
  <c r="P56" i="5"/>
  <c r="Q54" i="5"/>
  <c r="I53" i="5"/>
  <c r="AC51" i="5"/>
  <c r="AC49" i="5"/>
  <c r="AC47" i="5"/>
  <c r="AC44" i="5"/>
  <c r="P43" i="5"/>
  <c r="AC39" i="5"/>
  <c r="AC38" i="5"/>
  <c r="I38" i="5"/>
  <c r="R28" i="5"/>
  <c r="S26" i="5"/>
  <c r="V18" i="5"/>
  <c r="AC12" i="5"/>
  <c r="R10" i="5"/>
  <c r="AC8" i="5"/>
  <c r="AC99" i="5"/>
  <c r="R86" i="5"/>
  <c r="C81" i="5"/>
  <c r="H74" i="5"/>
  <c r="V65" i="5"/>
  <c r="T57" i="5"/>
  <c r="AB47" i="5"/>
  <c r="C26" i="5"/>
  <c r="R5" i="5"/>
  <c r="AC94" i="5"/>
  <c r="C85" i="5"/>
  <c r="AB77" i="5"/>
  <c r="AC67" i="5"/>
  <c r="J56" i="5"/>
  <c r="W44" i="5"/>
  <c r="J5" i="5"/>
  <c r="J97" i="5"/>
  <c r="M86" i="5"/>
  <c r="S83" i="5"/>
  <c r="T82" i="5"/>
  <c r="AC80" i="5"/>
  <c r="P79" i="5"/>
  <c r="W74" i="5"/>
  <c r="R69" i="5"/>
  <c r="Q65" i="5"/>
  <c r="H63" i="5"/>
  <c r="H62" i="5"/>
  <c r="Q57" i="5"/>
  <c r="C56" i="5"/>
  <c r="AC52" i="5"/>
  <c r="AA48" i="5"/>
  <c r="AC46" i="5"/>
  <c r="V44" i="5"/>
  <c r="AC42" i="5"/>
  <c r="T39" i="5"/>
  <c r="W38" i="5"/>
  <c r="W31" i="5"/>
  <c r="H28" i="5"/>
  <c r="AC25" i="5"/>
  <c r="M18" i="5"/>
  <c r="V12" i="5"/>
  <c r="AB9" i="5"/>
  <c r="T8" i="5"/>
  <c r="P6" i="5"/>
  <c r="I5" i="5"/>
  <c r="AC50" i="5"/>
  <c r="AA46" i="5"/>
  <c r="S39" i="5"/>
  <c r="AA25" i="5"/>
  <c r="AA9" i="5"/>
  <c r="M6" i="5"/>
  <c r="P17" i="5"/>
  <c r="AA87" i="5"/>
  <c r="P12" i="5"/>
  <c r="AA8" i="5"/>
  <c r="P81" i="5"/>
  <c r="I89" i="5"/>
  <c r="Q5" i="5"/>
  <c r="V8" i="5"/>
  <c r="AB31" i="5"/>
  <c r="J58" i="5"/>
  <c r="H73" i="5"/>
  <c r="W93" i="5"/>
  <c r="M73" i="5"/>
  <c r="P71" i="5"/>
  <c r="S17" i="5"/>
  <c r="V54" i="5"/>
  <c r="I91" i="5"/>
  <c r="C19" i="5"/>
  <c r="I19" i="5"/>
  <c r="W54" i="5"/>
  <c r="AB68" i="5"/>
  <c r="R91" i="5"/>
  <c r="I11" i="5"/>
  <c r="J16" i="5"/>
  <c r="S50" i="5"/>
  <c r="W71" i="5"/>
  <c r="Q96" i="5"/>
  <c r="Q16" i="5"/>
  <c r="AB54" i="5"/>
  <c r="T78" i="5"/>
  <c r="AB11" i="5"/>
  <c r="U78" i="5"/>
  <c r="AA47" i="5"/>
  <c r="C42" i="5"/>
  <c r="I18" i="5"/>
  <c r="AA67" i="5"/>
  <c r="H70" i="5"/>
  <c r="W89" i="5"/>
  <c r="W92" i="5"/>
  <c r="W95" i="5"/>
  <c r="M27" i="5"/>
  <c r="R59" i="5"/>
  <c r="T11" i="5"/>
  <c r="M30" i="5"/>
  <c r="S51" i="5"/>
  <c r="W87" i="5"/>
  <c r="T49" i="5"/>
  <c r="AA61" i="5"/>
  <c r="S77" i="5"/>
  <c r="C24" i="5"/>
  <c r="R45" i="5"/>
  <c r="I10" i="5"/>
  <c r="V80" i="5"/>
  <c r="C4" i="5"/>
  <c r="Q40" i="5"/>
  <c r="R43" i="5"/>
  <c r="Q45" i="5"/>
  <c r="AA29" i="5"/>
  <c r="P27" i="5"/>
  <c r="W76" i="5"/>
  <c r="U31" i="5"/>
  <c r="T66" i="5"/>
  <c r="AA90" i="5"/>
  <c r="V66" i="5"/>
  <c r="AA75" i="5"/>
  <c r="AB41" i="5"/>
  <c r="AB66" i="5"/>
  <c r="H91" i="5"/>
  <c r="S46" i="5"/>
  <c r="U52" i="5"/>
  <c r="P7" i="5"/>
  <c r="M60" i="5"/>
  <c r="W83" i="5"/>
  <c r="M26" i="5"/>
  <c r="R53" i="5"/>
  <c r="R72" i="5"/>
  <c r="U93" i="5"/>
  <c r="P54" i="5"/>
  <c r="J78" i="5"/>
  <c r="U64" i="5"/>
  <c r="M16" i="5"/>
  <c r="I87" i="5"/>
  <c r="T30" i="5"/>
  <c r="S90" i="5"/>
  <c r="U38" i="5"/>
  <c r="S18" i="5"/>
  <c r="R83" i="5"/>
  <c r="I92" i="5"/>
  <c r="W11" i="5"/>
  <c r="U9" i="5"/>
  <c r="Q39" i="5"/>
  <c r="V59" i="5"/>
  <c r="AB73" i="5"/>
  <c r="I97" i="5"/>
  <c r="H78" i="5"/>
  <c r="S72" i="5"/>
  <c r="P25" i="5"/>
  <c r="W57" i="5"/>
  <c r="J94" i="5"/>
  <c r="I26" i="5"/>
  <c r="S25" i="5"/>
  <c r="H56" i="5"/>
  <c r="J70" i="5"/>
  <c r="H93" i="5"/>
  <c r="R25" i="5"/>
  <c r="AA17" i="5"/>
  <c r="C54" i="5"/>
  <c r="W72" i="5"/>
  <c r="AA97" i="5"/>
  <c r="M19" i="5"/>
  <c r="I57" i="5"/>
  <c r="H80" i="5"/>
  <c r="V16" i="5"/>
  <c r="J80" i="5"/>
  <c r="W73" i="5"/>
  <c r="V42" i="5"/>
  <c r="H18" i="5"/>
  <c r="W67" i="5"/>
  <c r="AA70" i="5"/>
  <c r="V89" i="5"/>
  <c r="V92" i="5"/>
  <c r="V95" i="5"/>
  <c r="J55" i="5"/>
  <c r="T59" i="5"/>
  <c r="S11" i="5"/>
  <c r="AB30" i="5"/>
  <c r="R51" i="5"/>
  <c r="P29" i="5"/>
  <c r="W49" i="5"/>
  <c r="C61" i="5"/>
  <c r="T77" i="5"/>
  <c r="U24" i="5"/>
  <c r="M45" i="5"/>
  <c r="AA10" i="5"/>
  <c r="T80" i="5"/>
  <c r="M4" i="5"/>
  <c r="T40" i="5"/>
  <c r="T43" i="5"/>
  <c r="AB96" i="5"/>
  <c r="C29" i="5"/>
  <c r="H30" i="5"/>
  <c r="C76" i="5"/>
  <c r="S41" i="5"/>
  <c r="C68" i="5"/>
  <c r="T91" i="5"/>
  <c r="I68" i="5"/>
  <c r="AB84" i="5"/>
  <c r="H44" i="5"/>
  <c r="P68" i="5"/>
  <c r="AB91" i="5"/>
  <c r="M47" i="5"/>
  <c r="Q53" i="5"/>
  <c r="C8" i="5"/>
  <c r="J63" i="5"/>
  <c r="S84" i="5"/>
  <c r="W28" i="5"/>
  <c r="R56" i="5"/>
  <c r="Q75" i="5"/>
  <c r="Q94" i="5"/>
  <c r="T19" i="5"/>
  <c r="T93" i="5"/>
  <c r="J60" i="5"/>
  <c r="T87" i="5"/>
  <c r="AB97" i="5"/>
  <c r="H95" i="5"/>
  <c r="T61" i="5"/>
  <c r="J62" i="5"/>
  <c r="P93" i="5"/>
  <c r="V39" i="5"/>
  <c r="P57" i="5"/>
  <c r="U25" i="5"/>
  <c r="J4" i="5"/>
  <c r="R19" i="5"/>
  <c r="U10" i="5"/>
  <c r="T44" i="5"/>
  <c r="P61" i="5"/>
  <c r="AB75" i="5"/>
  <c r="H98" i="5"/>
  <c r="S88" i="5"/>
  <c r="P73" i="5"/>
  <c r="C7" i="5"/>
  <c r="S58" i="5"/>
  <c r="U97" i="5"/>
  <c r="P5" i="5"/>
  <c r="P26" i="5"/>
  <c r="C57" i="5"/>
  <c r="T71" i="5"/>
  <c r="R94" i="5"/>
  <c r="J27" i="5"/>
  <c r="J19" i="5"/>
  <c r="AA54" i="5"/>
  <c r="S73" i="5"/>
  <c r="S98" i="5"/>
  <c r="R26" i="5"/>
  <c r="W60" i="5"/>
  <c r="Q81" i="5"/>
  <c r="V31" i="5"/>
  <c r="T81" i="5"/>
  <c r="S75" i="5"/>
  <c r="AA42" i="5"/>
  <c r="AA18" i="5"/>
  <c r="C67" i="5"/>
  <c r="V70" i="5"/>
  <c r="U89" i="5"/>
  <c r="T92" i="5"/>
  <c r="T95" i="5"/>
  <c r="W55" i="5"/>
  <c r="S59" i="5"/>
  <c r="Q11" i="5"/>
  <c r="C30" i="5"/>
  <c r="P51" i="5"/>
  <c r="T37" i="5"/>
  <c r="U49" i="5"/>
  <c r="V61" i="5"/>
  <c r="R77" i="5"/>
  <c r="Q24" i="5"/>
  <c r="I4" i="5"/>
  <c r="H10" i="5"/>
  <c r="S80" i="5"/>
  <c r="U16" i="5"/>
  <c r="S40" i="5"/>
  <c r="S43" i="5"/>
  <c r="I96" i="5"/>
  <c r="U29" i="5"/>
  <c r="H37" i="5"/>
  <c r="V76" i="5"/>
  <c r="S44" i="5"/>
  <c r="AA68" i="5"/>
  <c r="C93" i="5"/>
  <c r="V69" i="5"/>
  <c r="I84" i="5"/>
  <c r="AB44" i="5"/>
  <c r="H69" i="5"/>
  <c r="Q93" i="5"/>
  <c r="T52" i="5"/>
  <c r="S65" i="5"/>
  <c r="W8" i="5"/>
  <c r="W64" i="5"/>
  <c r="M85" i="5"/>
  <c r="Q31" i="5"/>
  <c r="AA58" i="5"/>
  <c r="R78" i="5"/>
  <c r="R97" i="5"/>
  <c r="C39" i="5"/>
  <c r="S81" i="5"/>
  <c r="AB72" i="5"/>
  <c r="C64" i="5"/>
  <c r="V5" i="5"/>
  <c r="R41" i="5"/>
  <c r="S42" i="5"/>
  <c r="S30" i="5"/>
  <c r="V37" i="5"/>
  <c r="V98" i="5"/>
  <c r="U44" i="5"/>
  <c r="P69" i="5"/>
  <c r="W29" i="5"/>
  <c r="Q7" i="5"/>
  <c r="V27" i="5"/>
  <c r="C12" i="5"/>
  <c r="R46" i="5"/>
  <c r="S62" i="5"/>
  <c r="AB78" i="5"/>
  <c r="AA98" i="5"/>
  <c r="Q41" i="5"/>
  <c r="I78" i="5"/>
  <c r="J8" i="5"/>
  <c r="R60" i="5"/>
  <c r="Q98" i="5"/>
  <c r="C6" i="5"/>
  <c r="S27" i="5"/>
  <c r="AA57" i="5"/>
  <c r="V72" i="5"/>
  <c r="J96" i="5"/>
  <c r="U28" i="5"/>
  <c r="T25" i="5"/>
  <c r="I56" i="5"/>
  <c r="P78" i="5"/>
  <c r="M99" i="5"/>
  <c r="T31" i="5"/>
  <c r="AB63" i="5"/>
  <c r="J84" i="5"/>
  <c r="M37" i="5"/>
  <c r="M84" i="5"/>
  <c r="W77" i="5"/>
  <c r="W42" i="5"/>
  <c r="AB18" i="5"/>
  <c r="V67" i="5"/>
  <c r="U70" i="5"/>
  <c r="T89" i="5"/>
  <c r="R92" i="5"/>
  <c r="S95" i="5"/>
  <c r="V55" i="5"/>
  <c r="Q59" i="5"/>
  <c r="J11" i="5"/>
  <c r="W30" i="5"/>
  <c r="V87" i="5"/>
  <c r="U37" i="5"/>
  <c r="S49" i="5"/>
  <c r="W61" i="5"/>
  <c r="P77" i="5"/>
  <c r="M24" i="5"/>
  <c r="I24" i="5"/>
  <c r="V10" i="5"/>
  <c r="R80" i="5"/>
  <c r="T16" i="5"/>
  <c r="R40" i="5"/>
  <c r="Q43" i="5"/>
  <c r="V96" i="5"/>
  <c r="T29" i="5"/>
  <c r="T45" i="5"/>
  <c r="T76" i="5"/>
  <c r="H46" i="5"/>
  <c r="T69" i="5"/>
  <c r="AA93" i="5"/>
  <c r="W75" i="5"/>
  <c r="W85" i="5"/>
  <c r="Q46" i="5"/>
  <c r="AB69" i="5"/>
  <c r="Q99" i="5"/>
  <c r="R68" i="5"/>
  <c r="R81" i="5"/>
  <c r="R9" i="5"/>
  <c r="M66" i="5"/>
  <c r="T90" i="5"/>
  <c r="P60" i="5"/>
  <c r="U99" i="5"/>
  <c r="U19" i="5"/>
  <c r="C83" i="5"/>
  <c r="AA96" i="5"/>
  <c r="P98" i="5"/>
  <c r="M10" i="5"/>
  <c r="AB94" i="5"/>
  <c r="W59" i="5"/>
  <c r="U50" i="5"/>
  <c r="AA59" i="5"/>
  <c r="R47" i="5"/>
  <c r="P82" i="5"/>
  <c r="AB46" i="5"/>
  <c r="AB16" i="5"/>
  <c r="J41" i="5"/>
  <c r="AB12" i="5"/>
  <c r="V48" i="5"/>
  <c r="P63" i="5"/>
  <c r="U79" i="5"/>
  <c r="AA99" i="5"/>
  <c r="U17" i="5"/>
  <c r="H81" i="5"/>
  <c r="H31" i="5"/>
  <c r="U63" i="5"/>
  <c r="I99" i="5"/>
  <c r="J7" i="5"/>
  <c r="AA28" i="5"/>
  <c r="T58" i="5"/>
  <c r="R73" i="5"/>
  <c r="W97" i="5"/>
  <c r="J31" i="5"/>
  <c r="Q26" i="5"/>
  <c r="H57" i="5"/>
  <c r="C80" i="5"/>
  <c r="I17" i="5"/>
  <c r="J37" i="5"/>
  <c r="V64" i="5"/>
  <c r="AA88" i="5"/>
  <c r="J40" i="5"/>
  <c r="C88" i="5"/>
  <c r="W78" i="5"/>
  <c r="U42" i="5"/>
  <c r="U18" i="5"/>
  <c r="U67" i="5"/>
  <c r="S70" i="5"/>
  <c r="R89" i="5"/>
  <c r="Q92" i="5"/>
  <c r="P95" i="5"/>
  <c r="U55" i="5"/>
  <c r="P59" i="5"/>
  <c r="AA11" i="5"/>
  <c r="V51" i="5"/>
  <c r="S87" i="5"/>
  <c r="Q37" i="5"/>
  <c r="V49" i="5"/>
  <c r="U61" i="5"/>
  <c r="M77" i="5"/>
  <c r="P45" i="5"/>
  <c r="V6" i="5"/>
  <c r="Q10" i="5"/>
  <c r="P80" i="5"/>
  <c r="S16" i="5"/>
  <c r="P40" i="5"/>
  <c r="I43" i="5"/>
  <c r="U96" i="5"/>
  <c r="S29" i="5"/>
  <c r="C49" i="5"/>
  <c r="S76" i="5"/>
  <c r="U47" i="5"/>
  <c r="H71" i="5"/>
  <c r="T94" i="5"/>
  <c r="V85" i="5"/>
  <c r="W91" i="5"/>
  <c r="I47" i="5"/>
  <c r="Q71" i="5"/>
  <c r="J47" i="5"/>
  <c r="J69" i="5"/>
  <c r="J75" i="5"/>
  <c r="M12" i="5"/>
  <c r="S68" i="5"/>
  <c r="P91" i="5"/>
  <c r="AA39" i="5"/>
  <c r="M63" i="5"/>
  <c r="M82" i="5"/>
  <c r="W94" i="5"/>
  <c r="P41" i="5"/>
  <c r="J95" i="5"/>
  <c r="T64" i="5"/>
  <c r="U73" i="5"/>
  <c r="H92" i="5"/>
  <c r="H24" i="5"/>
  <c r="U53" i="5"/>
  <c r="Q77" i="5"/>
  <c r="Q49" i="5"/>
  <c r="R48" i="5"/>
  <c r="Q80" i="5"/>
  <c r="V26" i="5"/>
  <c r="J61" i="5"/>
  <c r="C17" i="5"/>
  <c r="H50" i="5"/>
  <c r="I64" i="5"/>
  <c r="AB80" i="5"/>
  <c r="J64" i="5"/>
  <c r="Q25" i="5"/>
  <c r="T88" i="5"/>
  <c r="R12" i="5"/>
  <c r="S64" i="5"/>
  <c r="I41" i="5"/>
  <c r="P8" i="5"/>
  <c r="M31" i="5"/>
  <c r="T60" i="5"/>
  <c r="M78" i="5"/>
  <c r="R98" i="5"/>
  <c r="H6" i="5"/>
  <c r="T27" i="5"/>
  <c r="AB57" i="5"/>
  <c r="M81" i="5"/>
  <c r="M25" i="5"/>
  <c r="C40" i="5"/>
  <c r="Q67" i="5"/>
  <c r="M90" i="5"/>
  <c r="V47" i="5"/>
  <c r="AB88" i="5"/>
  <c r="U81" i="5"/>
  <c r="Q42" i="5"/>
  <c r="R18" i="5"/>
  <c r="S67" i="5"/>
  <c r="R70" i="5"/>
  <c r="Q89" i="5"/>
  <c r="M92" i="5"/>
  <c r="R27" i="5"/>
  <c r="T55" i="5"/>
  <c r="M59" i="5"/>
  <c r="H11" i="5"/>
  <c r="I51" i="5"/>
  <c r="R87" i="5"/>
  <c r="S37" i="5"/>
  <c r="R49" i="5"/>
  <c r="R61" i="5"/>
  <c r="I77" i="5"/>
  <c r="AB45" i="5"/>
  <c r="U6" i="5"/>
  <c r="J18" i="5"/>
  <c r="M80" i="5"/>
  <c r="R16" i="5"/>
  <c r="M40" i="5"/>
  <c r="AA43" i="5"/>
  <c r="T96" i="5"/>
  <c r="Q29" i="5"/>
  <c r="R55" i="5"/>
  <c r="P76" i="5"/>
  <c r="H52" i="5"/>
  <c r="AB71" i="5"/>
  <c r="V97" i="5"/>
  <c r="I90" i="5"/>
  <c r="AA94" i="5"/>
  <c r="R52" i="5"/>
  <c r="M91" i="5"/>
  <c r="M69" i="5"/>
  <c r="W26" i="5"/>
  <c r="S69" i="5"/>
  <c r="Q60" i="5"/>
  <c r="J49" i="5"/>
  <c r="AB49" i="5"/>
  <c r="H89" i="5"/>
  <c r="AA37" i="5"/>
  <c r="AB58" i="5"/>
  <c r="Q88" i="5"/>
  <c r="Q51" i="5"/>
  <c r="I94" i="5"/>
  <c r="T70" i="5"/>
  <c r="U56" i="5"/>
  <c r="J79" i="5"/>
  <c r="AA19" i="5"/>
  <c r="AA50" i="5"/>
  <c r="C65" i="5"/>
  <c r="AA81" i="5"/>
  <c r="P88" i="5"/>
  <c r="U54" i="5"/>
  <c r="C91" i="5"/>
  <c r="V17" i="5"/>
  <c r="S71" i="5"/>
  <c r="C11" i="5"/>
  <c r="I9" i="5"/>
  <c r="U41" i="5"/>
  <c r="I62" i="5"/>
  <c r="J81" i="5"/>
  <c r="J99" i="5"/>
  <c r="R7" i="5"/>
  <c r="AB28" i="5"/>
  <c r="U58" i="5"/>
  <c r="C84" i="5"/>
  <c r="C31" i="5"/>
  <c r="W41" i="5"/>
  <c r="Q70" i="5"/>
  <c r="U91" i="5"/>
  <c r="I54" i="5"/>
  <c r="Q90" i="5"/>
  <c r="H88" i="5"/>
  <c r="M42" i="5"/>
  <c r="P18" i="5"/>
  <c r="R67" i="5"/>
  <c r="P70" i="5"/>
  <c r="M89" i="5"/>
  <c r="R95" i="5"/>
  <c r="AB27" i="5"/>
  <c r="S55" i="5"/>
  <c r="I59" i="5"/>
  <c r="W16" i="5"/>
  <c r="AA51" i="5"/>
  <c r="P87" i="5"/>
  <c r="R37" i="5"/>
  <c r="P49" i="5"/>
  <c r="Q61" i="5"/>
  <c r="W96" i="5"/>
  <c r="H45" i="5"/>
  <c r="T6" i="5"/>
  <c r="J24" i="5"/>
  <c r="I80" i="5"/>
  <c r="P16" i="5"/>
  <c r="AB40" i="5"/>
  <c r="C43" i="5"/>
  <c r="S96" i="5"/>
  <c r="J29" i="5"/>
  <c r="J59" i="5"/>
  <c r="C87" i="5"/>
  <c r="AB52" i="5"/>
  <c r="T75" i="5"/>
  <c r="H99" i="5"/>
  <c r="V91" i="5"/>
  <c r="I7" i="5"/>
  <c r="AA53" i="5"/>
  <c r="I72" i="5"/>
  <c r="C94" i="5"/>
  <c r="M94" i="5"/>
  <c r="AB60" i="5"/>
  <c r="V28" i="5"/>
  <c r="U71" i="5"/>
  <c r="P94" i="5"/>
  <c r="P44" i="5"/>
  <c r="AA64" i="5"/>
  <c r="AA83" i="5"/>
  <c r="T84" i="5"/>
  <c r="R31" i="5"/>
  <c r="V86" i="5"/>
  <c r="M5" i="5"/>
  <c r="R8" i="5"/>
  <c r="C70" i="5"/>
  <c r="I55" i="5"/>
  <c r="S66" i="5"/>
  <c r="V99" i="5"/>
  <c r="I65" i="5"/>
  <c r="M28" i="5"/>
  <c r="S78" i="5"/>
  <c r="Q64" i="5"/>
  <c r="P86" i="5"/>
  <c r="I25" i="5"/>
  <c r="M52" i="5"/>
  <c r="R66" i="5"/>
  <c r="U82" i="5"/>
  <c r="M64" i="5"/>
  <c r="V57" i="5"/>
  <c r="H94" i="5"/>
  <c r="T41" i="5"/>
  <c r="T72" i="5"/>
  <c r="Q12" i="5"/>
  <c r="C10" i="5"/>
  <c r="H47" i="5"/>
  <c r="AB62" i="5"/>
  <c r="J82" i="5"/>
  <c r="I12" i="5"/>
  <c r="Q8" i="5"/>
  <c r="S31" i="5"/>
  <c r="V60" i="5"/>
  <c r="W88" i="5"/>
  <c r="J6" i="5"/>
  <c r="I46" i="5"/>
  <c r="AA71" i="5"/>
  <c r="M93" i="5"/>
  <c r="C63" i="5"/>
  <c r="AA91" i="5"/>
  <c r="R90" i="5"/>
  <c r="U59" i="5"/>
  <c r="I40" i="5"/>
  <c r="P67" i="5"/>
  <c r="U87" i="5"/>
  <c r="U92" i="5"/>
  <c r="I95" i="5"/>
  <c r="C27" i="5"/>
  <c r="Q55" i="5"/>
  <c r="AB59" i="5"/>
  <c r="M29" i="5"/>
  <c r="W51" i="5"/>
  <c r="Q87" i="5"/>
  <c r="P37" i="5"/>
  <c r="M49" i="5"/>
  <c r="M61" i="5"/>
  <c r="T24" i="5"/>
  <c r="AA45" i="5"/>
  <c r="R6" i="5"/>
  <c r="R29" i="5"/>
  <c r="T4" i="5"/>
  <c r="I16" i="5"/>
  <c r="H40" i="5"/>
  <c r="J45" i="5"/>
  <c r="R96" i="5"/>
  <c r="AB29" i="5"/>
  <c r="Q76" i="5"/>
  <c r="T7" i="5"/>
  <c r="V56" i="5"/>
  <c r="V78" i="5"/>
  <c r="AB99" i="5"/>
  <c r="I93" i="5"/>
  <c r="AB7" i="5"/>
  <c r="H53" i="5"/>
  <c r="I75" i="5"/>
  <c r="M7" i="5"/>
  <c r="M17" i="5"/>
  <c r="I60" i="5"/>
  <c r="P31" i="5"/>
  <c r="Q72" i="5"/>
  <c r="Q97" i="5"/>
  <c r="U46" i="5"/>
  <c r="T65" i="5"/>
  <c r="T97" i="5"/>
  <c r="M48" i="5"/>
  <c r="S91" i="5"/>
  <c r="J67" i="5"/>
  <c r="H51" i="5"/>
  <c r="R71" i="5"/>
  <c r="S9" i="5"/>
  <c r="T74" i="5"/>
  <c r="S54" i="5"/>
  <c r="T85" i="5"/>
  <c r="U68" i="5"/>
  <c r="M55" i="5"/>
  <c r="AB25" i="5"/>
  <c r="S53" i="5"/>
  <c r="H68" i="5"/>
  <c r="U84" i="5"/>
  <c r="R88" i="5"/>
  <c r="R58" i="5"/>
  <c r="S97" i="5"/>
  <c r="C47" i="5"/>
  <c r="Q73" i="5"/>
  <c r="H26" i="5"/>
  <c r="M11" i="5"/>
  <c r="P48" i="5"/>
  <c r="W63" i="5"/>
  <c r="I85" i="5"/>
  <c r="T54" i="5"/>
  <c r="J9" i="5"/>
  <c r="V41" i="5"/>
  <c r="AA63" i="5"/>
  <c r="J90" i="5"/>
  <c r="S7" i="5"/>
  <c r="T47" i="5"/>
  <c r="AA72" i="5"/>
  <c r="U94" i="5"/>
  <c r="AB64" i="5"/>
  <c r="R93" i="5"/>
  <c r="S99" i="5"/>
  <c r="J87" i="5"/>
  <c r="M43" i="5"/>
  <c r="W70" i="5"/>
  <c r="AA89" i="5"/>
  <c r="AB92" i="5"/>
  <c r="AB95" i="5"/>
  <c r="W27" i="5"/>
  <c r="P55" i="5"/>
  <c r="H59" i="5"/>
  <c r="U30" i="5"/>
  <c r="AB51" i="5"/>
  <c r="M87" i="5"/>
  <c r="I37" i="5"/>
  <c r="I49" i="5"/>
  <c r="AA77" i="5"/>
  <c r="AB24" i="5"/>
  <c r="C45" i="5"/>
  <c r="AB6" i="5"/>
  <c r="J42" i="5"/>
  <c r="S4" i="5"/>
  <c r="AA16" i="5"/>
  <c r="W40" i="5"/>
  <c r="C55" i="5"/>
  <c r="P96" i="5"/>
  <c r="S45" i="5"/>
  <c r="I76" i="5"/>
  <c r="V9" i="5"/>
  <c r="W58" i="5"/>
  <c r="V81" i="5"/>
  <c r="W46" i="5"/>
  <c r="V94" i="5"/>
  <c r="H17" i="5"/>
  <c r="C60" i="5"/>
  <c r="P84" i="5"/>
  <c r="J17" i="5"/>
  <c r="J26" i="5"/>
  <c r="R65" i="5"/>
  <c r="W39" i="5"/>
  <c r="P75" i="5"/>
  <c r="T99" i="5"/>
  <c r="Q47" i="5"/>
  <c r="P66" i="5"/>
  <c r="P85" i="5"/>
  <c r="T73" i="5"/>
  <c r="R17" i="5"/>
  <c r="S12" i="5"/>
  <c r="S47" i="5"/>
  <c r="V73" i="5"/>
  <c r="AA27" i="5"/>
  <c r="M76" i="5"/>
  <c r="W6" i="5"/>
  <c r="T63" i="5"/>
  <c r="R50" i="5"/>
  <c r="M67" i="5"/>
  <c r="R75" i="5"/>
  <c r="AB89" i="5"/>
  <c r="R30" i="5"/>
  <c r="U77" i="5"/>
  <c r="R4" i="5"/>
  <c r="M96" i="5"/>
  <c r="C58" i="5"/>
  <c r="AB17" i="5"/>
  <c r="M41" i="5"/>
  <c r="H8" i="5"/>
  <c r="C90" i="5"/>
  <c r="V71" i="5"/>
  <c r="H61" i="5"/>
  <c r="AA65" i="5"/>
  <c r="H16" i="5"/>
  <c r="H41" i="5"/>
  <c r="U11" i="5"/>
  <c r="Q91" i="5"/>
  <c r="H84" i="5"/>
  <c r="AA7" i="5"/>
  <c r="R64" i="5"/>
  <c r="T51" i="5"/>
  <c r="M70" i="5"/>
  <c r="J77" i="5"/>
  <c r="C89" i="5"/>
  <c r="Q30" i="5"/>
  <c r="W24" i="5"/>
  <c r="P4" i="5"/>
  <c r="H96" i="5"/>
  <c r="S60" i="5"/>
  <c r="Q19" i="5"/>
  <c r="T46" i="5"/>
  <c r="Q17" i="5"/>
  <c r="V52" i="5"/>
  <c r="Q69" i="5"/>
  <c r="I45" i="5"/>
  <c r="T17" i="5"/>
  <c r="AB43" i="5"/>
  <c r="H27" i="5"/>
  <c r="P99" i="5"/>
  <c r="J44" i="5"/>
  <c r="T67" i="5"/>
  <c r="P28" i="5"/>
  <c r="C99" i="5"/>
  <c r="AB65" i="5"/>
  <c r="J93" i="5"/>
  <c r="U98" i="5"/>
  <c r="AA92" i="5"/>
  <c r="C51" i="5"/>
  <c r="AA24" i="5"/>
  <c r="W4" i="5"/>
  <c r="S24" i="5"/>
  <c r="W65" i="5"/>
  <c r="C41" i="5"/>
  <c r="P47" i="5"/>
  <c r="V19" i="5"/>
  <c r="M44" i="5"/>
  <c r="AA40" i="5"/>
  <c r="H77" i="5"/>
  <c r="U90" i="5"/>
  <c r="W80" i="5"/>
  <c r="Q6" i="5"/>
  <c r="V30" i="5"/>
  <c r="J12" i="5"/>
  <c r="I67" i="5"/>
  <c r="S94" i="5"/>
  <c r="R99" i="5"/>
  <c r="C92" i="5"/>
  <c r="U51" i="5"/>
  <c r="W45" i="5"/>
  <c r="C16" i="5"/>
  <c r="V4" i="5"/>
  <c r="W84" i="5"/>
  <c r="AA60" i="5"/>
  <c r="J66" i="5"/>
  <c r="AB48" i="5"/>
  <c r="T68" i="5"/>
  <c r="H9" i="5"/>
  <c r="U80" i="5"/>
  <c r="P64" i="5"/>
  <c r="R42" i="5"/>
  <c r="Q52" i="5"/>
  <c r="T56" i="5"/>
  <c r="H49" i="5"/>
  <c r="V88" i="5"/>
  <c r="V11" i="5"/>
  <c r="AB42" i="5"/>
  <c r="AA95" i="5"/>
  <c r="AB87" i="5"/>
  <c r="V45" i="5"/>
  <c r="P24" i="5"/>
  <c r="P11" i="5"/>
  <c r="S85" i="5"/>
  <c r="P65" i="5"/>
  <c r="M75" i="5"/>
  <c r="I48" i="5"/>
  <c r="J85" i="5"/>
  <c r="W90" i="5"/>
  <c r="Q48" i="5"/>
  <c r="H65" i="5"/>
  <c r="AA49" i="5"/>
  <c r="C82" i="5"/>
  <c r="J91" i="5"/>
  <c r="R57" i="5"/>
  <c r="Q50" i="5"/>
  <c r="H90" i="5"/>
  <c r="U12" i="5"/>
  <c r="H42" i="5"/>
  <c r="C95" i="5"/>
  <c r="H87" i="5"/>
  <c r="U45" i="5"/>
  <c r="V29" i="5"/>
  <c r="V24" i="5"/>
  <c r="H66" i="5"/>
  <c r="H29" i="5"/>
  <c r="R24" i="5"/>
  <c r="M50" i="5"/>
  <c r="W17" i="5"/>
  <c r="AB19" i="5"/>
  <c r="V63" i="5"/>
  <c r="C71" i="5"/>
  <c r="I81" i="5"/>
  <c r="P50" i="5"/>
  <c r="T50" i="5"/>
  <c r="W18" i="5"/>
  <c r="U27" i="5"/>
  <c r="C37" i="5"/>
  <c r="I6" i="5"/>
  <c r="P42" i="5"/>
  <c r="AB76" i="5"/>
  <c r="C46" i="5"/>
  <c r="H85" i="5"/>
  <c r="C77" i="5"/>
  <c r="Q78" i="5"/>
  <c r="I70" i="5"/>
  <c r="W82" i="5"/>
  <c r="V77" i="5"/>
  <c r="U72" i="5"/>
  <c r="H72" i="5"/>
  <c r="U88" i="5"/>
  <c r="M8" i="5"/>
  <c r="H54" i="5"/>
  <c r="C18" i="5"/>
  <c r="Q27" i="5"/>
  <c r="I42" i="5"/>
  <c r="J10" i="5"/>
  <c r="J43" i="5"/>
  <c r="H76" i="5"/>
  <c r="W47" i="5"/>
  <c r="AB85" i="5"/>
  <c r="Q56" i="5"/>
  <c r="T12" i="5"/>
  <c r="AA41" i="5"/>
  <c r="T98" i="5"/>
  <c r="H19" i="5"/>
  <c r="AB70" i="5"/>
  <c r="P10" i="5"/>
  <c r="J88" i="5"/>
  <c r="H7" i="5"/>
  <c r="R11" i="5"/>
  <c r="H75" i="5"/>
  <c r="AB67" i="5"/>
  <c r="C96" i="5"/>
  <c r="AB61" i="5"/>
  <c r="AB10" i="5"/>
  <c r="U43" i="5"/>
  <c r="AA76" i="5"/>
  <c r="U60" i="5"/>
  <c r="P90" i="5"/>
  <c r="V58" i="5"/>
  <c r="H67" i="5"/>
  <c r="M88" i="5"/>
  <c r="H4" i="5"/>
  <c r="V75" i="5"/>
  <c r="C75" i="5"/>
  <c r="M99" i="4"/>
  <c r="AC56" i="4"/>
  <c r="AC63" i="4"/>
  <c r="AC89" i="4"/>
  <c r="M30" i="4"/>
  <c r="AC45" i="4"/>
  <c r="AC71" i="4"/>
  <c r="AC37" i="4"/>
  <c r="AC99" i="4"/>
  <c r="M93" i="4"/>
  <c r="I87" i="4"/>
  <c r="I81" i="4"/>
  <c r="I75" i="4"/>
  <c r="M69" i="4"/>
  <c r="I63" i="4"/>
  <c r="I57" i="4"/>
  <c r="M51" i="4"/>
  <c r="I45" i="4"/>
  <c r="I39" i="4"/>
  <c r="M18" i="4"/>
  <c r="M25" i="4"/>
  <c r="M4" i="4"/>
  <c r="AC7" i="4"/>
  <c r="AC70" i="4"/>
  <c r="AC75" i="4"/>
  <c r="AC40" i="4"/>
  <c r="AC43" i="4"/>
  <c r="AC57" i="4"/>
  <c r="AC83" i="4"/>
  <c r="AC49" i="4"/>
  <c r="M98" i="4"/>
  <c r="I92" i="4"/>
  <c r="I86" i="4"/>
  <c r="I80" i="4"/>
  <c r="M74" i="4"/>
  <c r="M68" i="4"/>
  <c r="M62" i="4"/>
  <c r="I56" i="4"/>
  <c r="I50" i="4"/>
  <c r="I44" i="4"/>
  <c r="M38" i="4"/>
  <c r="M16" i="4"/>
  <c r="I24" i="4"/>
  <c r="M8" i="4"/>
  <c r="AC39" i="4"/>
  <c r="I70" i="4"/>
  <c r="AC60" i="4"/>
  <c r="AC87" i="4"/>
  <c r="AC6" i="4"/>
  <c r="AC55" i="4"/>
  <c r="AC69" i="4"/>
  <c r="AC95" i="4"/>
  <c r="AC61" i="4"/>
  <c r="I98" i="4"/>
  <c r="M92" i="4"/>
  <c r="M86" i="4"/>
  <c r="M80" i="4"/>
  <c r="I74" i="4"/>
  <c r="I68" i="4"/>
  <c r="I62" i="4"/>
  <c r="M56" i="4"/>
  <c r="M50" i="4"/>
  <c r="M44" i="4"/>
  <c r="I38" i="4"/>
  <c r="I16" i="4"/>
  <c r="M24" i="4"/>
  <c r="M6" i="4"/>
  <c r="I94" i="4"/>
  <c r="I40" i="4"/>
  <c r="AC84" i="4"/>
  <c r="I99" i="4"/>
  <c r="AC90" i="4"/>
  <c r="AC67" i="4"/>
  <c r="AC81" i="4"/>
  <c r="AC76" i="4"/>
  <c r="AC73" i="4"/>
  <c r="M97" i="4"/>
  <c r="I91" i="4"/>
  <c r="I85" i="4"/>
  <c r="I79" i="4"/>
  <c r="M73" i="4"/>
  <c r="I67" i="4"/>
  <c r="M61" i="4"/>
  <c r="I55" i="4"/>
  <c r="I49" i="4"/>
  <c r="M43" i="4"/>
  <c r="I37" i="4"/>
  <c r="M10" i="4"/>
  <c r="I8" i="4"/>
  <c r="I12" i="4"/>
  <c r="M88" i="4"/>
  <c r="M52" i="4"/>
  <c r="AC10" i="4"/>
  <c r="M27" i="4"/>
  <c r="AC16" i="4"/>
  <c r="AC79" i="4"/>
  <c r="AC93" i="4"/>
  <c r="AC8" i="4"/>
  <c r="AC85" i="4"/>
  <c r="I97" i="4"/>
  <c r="M91" i="4"/>
  <c r="M85" i="4"/>
  <c r="M79" i="4"/>
  <c r="I73" i="4"/>
  <c r="M67" i="4"/>
  <c r="I61" i="4"/>
  <c r="M55" i="4"/>
  <c r="M49" i="4"/>
  <c r="I43" i="4"/>
  <c r="M37" i="4"/>
  <c r="I10" i="4"/>
  <c r="I17" i="4"/>
  <c r="AC62" i="4"/>
  <c r="M19" i="4"/>
  <c r="AC38" i="4"/>
  <c r="AC88" i="4"/>
  <c r="M29" i="4"/>
  <c r="AC91" i="4"/>
  <c r="AC94" i="4"/>
  <c r="AC46" i="4"/>
  <c r="AC97" i="4"/>
  <c r="M96" i="4"/>
  <c r="M90" i="4"/>
  <c r="M84" i="4"/>
  <c r="I78" i="4"/>
  <c r="M72" i="4"/>
  <c r="I66" i="4"/>
  <c r="I60" i="4"/>
  <c r="I54" i="4"/>
  <c r="I48" i="4"/>
  <c r="M42" i="4"/>
  <c r="I26" i="4"/>
  <c r="M9" i="4"/>
  <c r="M7" i="4"/>
  <c r="M47" i="4"/>
  <c r="AC24" i="4"/>
  <c r="I11" i="4"/>
  <c r="AC50" i="4"/>
  <c r="AC5" i="4"/>
  <c r="AC42" i="4"/>
  <c r="AC52" i="4"/>
  <c r="AC64" i="4"/>
  <c r="AC12" i="4"/>
  <c r="AC4" i="4"/>
  <c r="I96" i="4"/>
  <c r="I90" i="4"/>
  <c r="I84" i="4"/>
  <c r="M78" i="4"/>
  <c r="I72" i="4"/>
  <c r="M66" i="4"/>
  <c r="M60" i="4"/>
  <c r="M54" i="4"/>
  <c r="M48" i="4"/>
  <c r="I42" i="4"/>
  <c r="M26" i="4"/>
  <c r="I9" i="4"/>
  <c r="I7" i="4"/>
  <c r="I53" i="4"/>
  <c r="AC65" i="4"/>
  <c r="I64" i="4"/>
  <c r="AC74" i="4"/>
  <c r="M28" i="4"/>
  <c r="AC54" i="4"/>
  <c r="AC80" i="4"/>
  <c r="M31" i="4"/>
  <c r="AC72" i="4"/>
  <c r="AC68" i="4"/>
  <c r="M95" i="4"/>
  <c r="M89" i="4"/>
  <c r="M83" i="4"/>
  <c r="M77" i="4"/>
  <c r="M71" i="4"/>
  <c r="M65" i="4"/>
  <c r="I59" i="4"/>
  <c r="M53" i="4"/>
  <c r="I47" i="4"/>
  <c r="M41" i="4"/>
  <c r="M17" i="4"/>
  <c r="M12" i="4"/>
  <c r="I6" i="4"/>
  <c r="I41" i="4"/>
  <c r="AC48" i="4"/>
  <c r="I5" i="4"/>
  <c r="AC86" i="4"/>
  <c r="AC41" i="4"/>
  <c r="AC66" i="4"/>
  <c r="AC19" i="4"/>
  <c r="AC82" i="4"/>
  <c r="AC44" i="4"/>
  <c r="AC25" i="4"/>
  <c r="I95" i="4"/>
  <c r="I89" i="4"/>
  <c r="I83" i="4"/>
  <c r="I77" i="4"/>
  <c r="I71" i="4"/>
  <c r="I65" i="4"/>
  <c r="M59" i="4"/>
  <c r="I76" i="4"/>
  <c r="AC26" i="4"/>
  <c r="AC53" i="4"/>
  <c r="AC78" i="4"/>
  <c r="AC92" i="4"/>
  <c r="AC11" i="4"/>
  <c r="AC58" i="4"/>
  <c r="AC9" i="4"/>
  <c r="M94" i="4"/>
  <c r="I88" i="4"/>
  <c r="M82" i="4"/>
  <c r="M76" i="4"/>
  <c r="M70" i="4"/>
  <c r="M64" i="4"/>
  <c r="M58" i="4"/>
  <c r="I52" i="4"/>
  <c r="M46" i="4"/>
  <c r="M40" i="4"/>
  <c r="I19" i="4"/>
  <c r="M11" i="4"/>
  <c r="M5" i="4"/>
  <c r="AC47" i="4"/>
  <c r="I58" i="4"/>
  <c r="AC51" i="4"/>
  <c r="AC77" i="4"/>
  <c r="AC18" i="4"/>
  <c r="AC17" i="4"/>
  <c r="AC59" i="4"/>
  <c r="AC96" i="4"/>
  <c r="AC98" i="4"/>
  <c r="I93" i="4"/>
  <c r="M87" i="4"/>
  <c r="M81" i="4"/>
  <c r="M75" i="4"/>
  <c r="I69" i="4"/>
  <c r="M63" i="4"/>
  <c r="M57" i="4"/>
  <c r="I51" i="4"/>
  <c r="M45" i="4"/>
  <c r="M39" i="4"/>
  <c r="I18" i="4"/>
  <c r="I25" i="4"/>
  <c r="I4" i="4"/>
  <c r="I82" i="4"/>
  <c r="I46" i="4"/>
  <c r="Q99" i="4"/>
  <c r="V98" i="4"/>
  <c r="AB97" i="4"/>
  <c r="C96" i="4"/>
  <c r="AB95" i="4"/>
  <c r="AB94" i="4"/>
  <c r="T93" i="4"/>
  <c r="R92" i="4"/>
  <c r="AA91" i="4"/>
  <c r="W91" i="4"/>
  <c r="Q91" i="4"/>
  <c r="J91" i="4"/>
  <c r="P90" i="4"/>
  <c r="C89" i="4"/>
  <c r="AB88" i="4"/>
  <c r="Q87" i="4"/>
  <c r="AA87" i="4"/>
  <c r="W87" i="4"/>
  <c r="V87" i="4"/>
  <c r="P87" i="4"/>
  <c r="V85" i="4"/>
  <c r="V84" i="4"/>
  <c r="AB84" i="4"/>
  <c r="AA84" i="4"/>
  <c r="C83" i="4"/>
  <c r="W82" i="4"/>
  <c r="H81" i="4"/>
  <c r="AA80" i="4"/>
  <c r="S79" i="4"/>
  <c r="S78" i="4"/>
  <c r="S77" i="4"/>
  <c r="T77" i="4"/>
  <c r="H77" i="4"/>
  <c r="W76" i="4"/>
  <c r="AB76" i="4"/>
  <c r="T76" i="4"/>
  <c r="S76" i="4"/>
  <c r="Q76" i="4"/>
  <c r="U75" i="4"/>
  <c r="W75" i="4"/>
  <c r="V75" i="4"/>
  <c r="AB74" i="4"/>
  <c r="V74" i="4"/>
  <c r="U74" i="4"/>
  <c r="AB73" i="4"/>
  <c r="W73" i="4"/>
  <c r="H73" i="4"/>
  <c r="C73" i="4"/>
  <c r="C72" i="4"/>
  <c r="P71" i="4"/>
  <c r="S71" i="4"/>
  <c r="R71" i="4"/>
  <c r="P70" i="4"/>
  <c r="T70" i="4"/>
  <c r="Q69" i="4"/>
  <c r="V69" i="4"/>
  <c r="U69" i="4"/>
  <c r="R69" i="4"/>
  <c r="H69" i="4"/>
  <c r="J68" i="4"/>
  <c r="J67" i="4"/>
  <c r="AB66" i="4"/>
  <c r="C66" i="4"/>
  <c r="C65" i="4"/>
  <c r="Q65" i="4"/>
  <c r="V64" i="4"/>
  <c r="AB64" i="4"/>
  <c r="W63" i="4"/>
  <c r="W62" i="4"/>
  <c r="J61" i="4"/>
  <c r="U61" i="4"/>
  <c r="AA60" i="4"/>
  <c r="U60" i="4"/>
  <c r="AA59" i="4"/>
  <c r="T58" i="4"/>
  <c r="S57" i="4"/>
  <c r="W56" i="4"/>
  <c r="T56" i="4"/>
  <c r="W55" i="4"/>
  <c r="W54" i="4"/>
  <c r="W53" i="4"/>
  <c r="R53" i="4"/>
  <c r="T52" i="4"/>
  <c r="AB52" i="4"/>
  <c r="T51" i="4"/>
  <c r="P50" i="4"/>
  <c r="AB49" i="4"/>
  <c r="AA48" i="4"/>
  <c r="W47" i="4"/>
  <c r="AB46" i="4"/>
  <c r="AB45" i="4"/>
  <c r="W44" i="4"/>
  <c r="J43" i="4"/>
  <c r="V42" i="4"/>
  <c r="W42" i="4"/>
  <c r="C42" i="4"/>
  <c r="W41" i="4"/>
  <c r="AA41" i="4"/>
  <c r="C40" i="4"/>
  <c r="W40" i="4"/>
  <c r="U40" i="4"/>
  <c r="V39" i="4"/>
  <c r="W39" i="4"/>
  <c r="S38" i="4"/>
  <c r="AB38" i="4"/>
  <c r="U38" i="4"/>
  <c r="U37" i="4"/>
  <c r="W37" i="4"/>
  <c r="U31" i="4"/>
  <c r="AB31" i="4"/>
  <c r="P30" i="4"/>
  <c r="P29" i="4"/>
  <c r="S29" i="4"/>
  <c r="R29" i="4"/>
  <c r="H29" i="4"/>
  <c r="W28" i="4"/>
  <c r="S27" i="4"/>
  <c r="V27" i="4"/>
  <c r="U27" i="4"/>
  <c r="P27" i="4"/>
  <c r="J27" i="4"/>
  <c r="W26" i="4"/>
  <c r="AA26" i="4"/>
  <c r="V26" i="4"/>
  <c r="P26" i="4"/>
  <c r="H26" i="4"/>
  <c r="H17" i="4"/>
  <c r="P19" i="4"/>
  <c r="P18" i="4"/>
  <c r="H16" i="4"/>
  <c r="W10" i="4"/>
  <c r="P9" i="4"/>
  <c r="AB9" i="4"/>
  <c r="U9" i="4"/>
  <c r="H9" i="4"/>
  <c r="C9" i="4"/>
  <c r="AA12" i="4"/>
  <c r="AA11" i="4"/>
  <c r="V11" i="4"/>
  <c r="U25" i="4"/>
  <c r="AA25" i="4"/>
  <c r="AB24" i="4"/>
  <c r="AB8" i="4"/>
  <c r="J8" i="4"/>
  <c r="C8" i="4"/>
  <c r="Q6" i="4"/>
  <c r="J6" i="4"/>
  <c r="H6" i="4"/>
  <c r="AB5" i="4"/>
  <c r="V5" i="4"/>
  <c r="T5" i="4"/>
  <c r="S5" i="4"/>
  <c r="P5" i="4"/>
  <c r="AB4" i="4"/>
  <c r="T4" i="4"/>
  <c r="H65" i="4"/>
  <c r="AB62" i="4"/>
  <c r="V78" i="4"/>
  <c r="S92" i="4"/>
  <c r="T65" i="4"/>
  <c r="T68" i="4"/>
  <c r="H84" i="4"/>
  <c r="V51" i="4"/>
  <c r="AA77" i="4"/>
  <c r="C64" i="4"/>
  <c r="AB77" i="4"/>
  <c r="U64" i="4"/>
  <c r="Q50" i="4"/>
  <c r="J75" i="4"/>
  <c r="J50" i="4"/>
  <c r="W50" i="4"/>
  <c r="Q92" i="4"/>
  <c r="AA28" i="4"/>
  <c r="R50" i="4"/>
  <c r="AB82" i="4"/>
  <c r="H31" i="4"/>
  <c r="R89" i="4"/>
  <c r="AB70" i="4"/>
  <c r="AB27" i="4"/>
  <c r="S75" i="4"/>
  <c r="C90" i="4"/>
  <c r="P73" i="4"/>
  <c r="AA99" i="4"/>
  <c r="S90" i="4"/>
  <c r="AA82" i="4"/>
  <c r="U10" i="4"/>
  <c r="S51" i="4"/>
  <c r="Q71" i="4"/>
  <c r="Q5" i="4"/>
  <c r="T71" i="4"/>
  <c r="T92" i="4"/>
  <c r="W27" i="4"/>
  <c r="T9" i="4"/>
  <c r="R52" i="4"/>
  <c r="Q74" i="4"/>
  <c r="U92" i="4"/>
  <c r="W43" i="4"/>
  <c r="AA89" i="4"/>
  <c r="R57" i="4"/>
  <c r="AB89" i="4"/>
  <c r="Q24" i="4"/>
  <c r="J29" i="4"/>
  <c r="U63" i="4"/>
  <c r="J24" i="4"/>
  <c r="V57" i="4"/>
  <c r="P99" i="4"/>
  <c r="U7" i="4"/>
  <c r="J80" i="4"/>
  <c r="S46" i="4"/>
  <c r="J86" i="4"/>
  <c r="S25" i="4"/>
  <c r="AB41" i="4"/>
  <c r="P10" i="4"/>
  <c r="R19" i="4"/>
  <c r="AA53" i="4"/>
  <c r="H39" i="4"/>
  <c r="P8" i="4"/>
  <c r="W66" i="4"/>
  <c r="J93" i="4"/>
  <c r="S47" i="4"/>
  <c r="Q60" i="4"/>
  <c r="J79" i="4"/>
  <c r="H44" i="4"/>
  <c r="AB67" i="4"/>
  <c r="P56" i="4"/>
  <c r="W9" i="4"/>
  <c r="T81" i="4"/>
  <c r="J92" i="4"/>
  <c r="R26" i="4"/>
  <c r="H89" i="4"/>
  <c r="H91" i="4"/>
  <c r="H30" i="4"/>
  <c r="S31" i="4"/>
  <c r="C43" i="4"/>
  <c r="P64" i="4"/>
  <c r="C70" i="4"/>
  <c r="J82" i="4"/>
  <c r="P84" i="4"/>
  <c r="H88" i="4"/>
  <c r="C95" i="4"/>
  <c r="T31" i="4"/>
  <c r="U55" i="4"/>
  <c r="Q64" i="4"/>
  <c r="H70" i="4"/>
  <c r="Q84" i="4"/>
  <c r="R90" i="4"/>
  <c r="U4" i="4"/>
  <c r="V4" i="4"/>
  <c r="Q18" i="4"/>
  <c r="AB26" i="4"/>
  <c r="S28" i="4"/>
  <c r="S30" i="4"/>
  <c r="V31" i="4"/>
  <c r="AA40" i="4"/>
  <c r="R43" i="4"/>
  <c r="V55" i="4"/>
  <c r="W61" i="4"/>
  <c r="AA75" i="4"/>
  <c r="Q70" i="4"/>
  <c r="T10" i="4"/>
  <c r="AA57" i="4"/>
  <c r="J81" i="4"/>
  <c r="U42" i="4"/>
  <c r="V70" i="4"/>
  <c r="U99" i="4"/>
  <c r="H4" i="4"/>
  <c r="V46" i="4"/>
  <c r="AA68" i="4"/>
  <c r="U90" i="4"/>
  <c r="R24" i="4"/>
  <c r="Q73" i="4"/>
  <c r="R73" i="4"/>
  <c r="AB99" i="4"/>
  <c r="U24" i="4"/>
  <c r="V53" i="4"/>
  <c r="W95" i="4"/>
  <c r="C17" i="4"/>
  <c r="V63" i="4"/>
  <c r="S7" i="4"/>
  <c r="S80" i="4"/>
  <c r="C19" i="4"/>
  <c r="AA86" i="4"/>
  <c r="Q25" i="4"/>
  <c r="H10" i="4"/>
  <c r="U19" i="4"/>
  <c r="P53" i="4"/>
  <c r="S16" i="4"/>
  <c r="AA39" i="4"/>
  <c r="V66" i="4"/>
  <c r="H93" i="4"/>
  <c r="Q42" i="4"/>
  <c r="V60" i="4"/>
  <c r="W79" i="4"/>
  <c r="AA44" i="4"/>
  <c r="P49" i="4"/>
  <c r="S56" i="4"/>
  <c r="P96" i="4"/>
  <c r="AA65" i="4"/>
  <c r="AB78" i="4"/>
  <c r="AA4" i="4"/>
  <c r="V82" i="4"/>
  <c r="AB43" i="4"/>
  <c r="H95" i="4"/>
  <c r="Q47" i="4"/>
  <c r="S67" i="4"/>
  <c r="W96" i="4"/>
  <c r="J62" i="4"/>
  <c r="J96" i="4"/>
  <c r="W58" i="4"/>
  <c r="H87" i="4"/>
  <c r="H43" i="4"/>
  <c r="Q37" i="4"/>
  <c r="P37" i="4"/>
  <c r="J37" i="4"/>
  <c r="H37" i="4"/>
  <c r="V37" i="4"/>
  <c r="V48" i="4"/>
  <c r="Q48" i="4"/>
  <c r="P48" i="4"/>
  <c r="T48" i="4"/>
  <c r="S48" i="4"/>
  <c r="R48" i="4"/>
  <c r="H48" i="4"/>
  <c r="J48" i="4"/>
  <c r="AB48" i="4"/>
  <c r="V72" i="4"/>
  <c r="AA72" i="4"/>
  <c r="U72" i="4"/>
  <c r="W72" i="4"/>
  <c r="AB72" i="4"/>
  <c r="T72" i="4"/>
  <c r="S72" i="4"/>
  <c r="R72" i="4"/>
  <c r="P72" i="4"/>
  <c r="Q72" i="4"/>
  <c r="H72" i="4"/>
  <c r="S12" i="4"/>
  <c r="R12" i="4"/>
  <c r="U12" i="4"/>
  <c r="T12" i="4"/>
  <c r="Q12" i="4"/>
  <c r="P12" i="4"/>
  <c r="H12" i="4"/>
  <c r="J12" i="4"/>
  <c r="AB12" i="4"/>
  <c r="P46" i="4"/>
  <c r="U46" i="4"/>
  <c r="T46" i="4"/>
  <c r="R46" i="4"/>
  <c r="Q46" i="4"/>
  <c r="C46" i="4"/>
  <c r="J46" i="4"/>
  <c r="H46" i="4"/>
  <c r="AA46" i="4"/>
  <c r="AB59" i="4"/>
  <c r="H59" i="4"/>
  <c r="V59" i="4"/>
  <c r="T59" i="4"/>
  <c r="U59" i="4"/>
  <c r="P59" i="4"/>
  <c r="J59" i="4"/>
  <c r="C59" i="4"/>
  <c r="W59" i="4"/>
  <c r="S41" i="4"/>
  <c r="Q41" i="4"/>
  <c r="T41" i="4"/>
  <c r="Q10" i="4"/>
  <c r="S19" i="4"/>
  <c r="P16" i="4"/>
  <c r="T39" i="4"/>
  <c r="R8" i="4"/>
  <c r="Q66" i="4"/>
  <c r="AA93" i="4"/>
  <c r="T42" i="4"/>
  <c r="P47" i="4"/>
  <c r="C60" i="4"/>
  <c r="AB44" i="4"/>
  <c r="T49" i="4"/>
  <c r="V67" i="4"/>
  <c r="S96" i="4"/>
  <c r="S65" i="4"/>
  <c r="W74" i="4"/>
  <c r="AA58" i="4"/>
  <c r="H5" i="4"/>
  <c r="P55" i="4"/>
  <c r="T55" i="4"/>
  <c r="S55" i="4"/>
  <c r="R55" i="4"/>
  <c r="C55" i="4"/>
  <c r="J55" i="4"/>
  <c r="AA55" i="4"/>
  <c r="T45" i="4"/>
  <c r="S85" i="4"/>
  <c r="AB85" i="4"/>
  <c r="C85" i="4"/>
  <c r="AA85" i="4"/>
  <c r="W85" i="4"/>
  <c r="T85" i="4"/>
  <c r="R85" i="4"/>
  <c r="Q85" i="4"/>
  <c r="J85" i="4"/>
  <c r="P85" i="4"/>
  <c r="AB51" i="4"/>
  <c r="H51" i="4"/>
  <c r="AA51" i="4"/>
  <c r="W51" i="4"/>
  <c r="Q51" i="4"/>
  <c r="P51" i="4"/>
  <c r="J51" i="4"/>
  <c r="C51" i="4"/>
  <c r="U51" i="4"/>
  <c r="C7" i="4"/>
  <c r="U11" i="4"/>
  <c r="T11" i="4"/>
  <c r="S11" i="4"/>
  <c r="H11" i="4"/>
  <c r="R11" i="4"/>
  <c r="Q11" i="4"/>
  <c r="J11" i="4"/>
  <c r="P11" i="4"/>
  <c r="AB11" i="4"/>
  <c r="V40" i="4"/>
  <c r="S40" i="4"/>
  <c r="R40" i="4"/>
  <c r="T40" i="4"/>
  <c r="Q40" i="4"/>
  <c r="P40" i="4"/>
  <c r="H40" i="4"/>
  <c r="J40" i="4"/>
  <c r="AB40" i="4"/>
  <c r="U45" i="4"/>
  <c r="W49" i="4"/>
  <c r="S52" i="4"/>
  <c r="V54" i="4"/>
  <c r="U56" i="4"/>
  <c r="H7" i="4"/>
  <c r="C25" i="4"/>
  <c r="C12" i="4"/>
  <c r="V17" i="4"/>
  <c r="T17" i="4"/>
  <c r="S17" i="4"/>
  <c r="AB17" i="4"/>
  <c r="AA17" i="4"/>
  <c r="W17" i="4"/>
  <c r="R17" i="4"/>
  <c r="U17" i="4"/>
  <c r="Q17" i="4"/>
  <c r="J17" i="4"/>
  <c r="P38" i="4"/>
  <c r="W38" i="4"/>
  <c r="V38" i="4"/>
  <c r="R38" i="4"/>
  <c r="Q38" i="4"/>
  <c r="C38" i="4"/>
  <c r="J38" i="4"/>
  <c r="H38" i="4"/>
  <c r="J42" i="4"/>
  <c r="J47" i="4"/>
  <c r="AB60" i="4"/>
  <c r="V44" i="4"/>
  <c r="S49" i="4"/>
  <c r="W67" i="4"/>
  <c r="V96" i="4"/>
  <c r="Q62" i="4"/>
  <c r="P78" i="4"/>
  <c r="H92" i="4"/>
  <c r="C63" i="4"/>
  <c r="Q67" i="4"/>
  <c r="P67" i="4"/>
  <c r="C67" i="4"/>
  <c r="P94" i="4"/>
  <c r="W94" i="4"/>
  <c r="U94" i="4"/>
  <c r="T94" i="4"/>
  <c r="S94" i="4"/>
  <c r="V94" i="4"/>
  <c r="R94" i="4"/>
  <c r="Q94" i="4"/>
  <c r="J94" i="4"/>
  <c r="H94" i="4"/>
  <c r="C94" i="4"/>
  <c r="AA94" i="4"/>
  <c r="AB83" i="4"/>
  <c r="H83" i="4"/>
  <c r="P83" i="4"/>
  <c r="J83" i="4"/>
  <c r="V83" i="4"/>
  <c r="U83" i="4"/>
  <c r="T83" i="4"/>
  <c r="S83" i="4"/>
  <c r="Q83" i="4"/>
  <c r="R83" i="4"/>
  <c r="W6" i="4"/>
  <c r="V6" i="4"/>
  <c r="AB6" i="4"/>
  <c r="AA6" i="4"/>
  <c r="R6" i="4"/>
  <c r="U6" i="4"/>
  <c r="T6" i="4"/>
  <c r="S6" i="4"/>
  <c r="S45" i="4"/>
  <c r="W45" i="4"/>
  <c r="V45" i="4"/>
  <c r="Q45" i="4"/>
  <c r="P45" i="4"/>
  <c r="J45" i="4"/>
  <c r="H45" i="4"/>
  <c r="C45" i="4"/>
  <c r="AA45" i="4"/>
  <c r="P7" i="4"/>
  <c r="W12" i="4"/>
  <c r="C16" i="4"/>
  <c r="AB18" i="4"/>
  <c r="H18" i="4"/>
  <c r="AA18" i="4"/>
  <c r="C18" i="4"/>
  <c r="W18" i="4"/>
  <c r="V18" i="4"/>
  <c r="U18" i="4"/>
  <c r="S18" i="4"/>
  <c r="T18" i="4"/>
  <c r="R18" i="4"/>
  <c r="R37" i="4"/>
  <c r="S39" i="4"/>
  <c r="V41" i="4"/>
  <c r="V52" i="4"/>
  <c r="W52" i="4"/>
  <c r="U52" i="4"/>
  <c r="Q52" i="4"/>
  <c r="P52" i="4"/>
  <c r="J52" i="4"/>
  <c r="H52" i="4"/>
  <c r="C52" i="4"/>
  <c r="AA52" i="4"/>
  <c r="P54" i="4"/>
  <c r="S54" i="4"/>
  <c r="R54" i="4"/>
  <c r="T54" i="4"/>
  <c r="Q54" i="4"/>
  <c r="J54" i="4"/>
  <c r="H54" i="4"/>
  <c r="C54" i="4"/>
  <c r="AA54" i="4"/>
  <c r="H56" i="4"/>
  <c r="R61" i="4"/>
  <c r="R81" i="4"/>
  <c r="V92" i="4"/>
  <c r="S26" i="4"/>
  <c r="T87" i="4"/>
  <c r="AB91" i="4"/>
  <c r="H75" i="4"/>
  <c r="R75" i="4"/>
  <c r="P75" i="4"/>
  <c r="Q75" i="4"/>
  <c r="V76" i="4"/>
  <c r="P76" i="4"/>
  <c r="J76" i="4"/>
  <c r="S82" i="4"/>
  <c r="S89" i="4"/>
  <c r="T89" i="4"/>
  <c r="Q89" i="4"/>
  <c r="P89" i="4"/>
  <c r="R96" i="4"/>
  <c r="Q98" i="4"/>
  <c r="P98" i="4"/>
  <c r="S98" i="4"/>
  <c r="J98" i="4"/>
  <c r="H98" i="4"/>
  <c r="W98" i="4"/>
  <c r="W4" i="4"/>
  <c r="J9" i="4"/>
  <c r="Q9" i="4"/>
  <c r="C26" i="4"/>
  <c r="H58" i="4"/>
  <c r="T61" i="4"/>
  <c r="T62" i="4"/>
  <c r="P65" i="4"/>
  <c r="C76" i="4"/>
  <c r="P81" i="4"/>
  <c r="T82" i="4"/>
  <c r="V88" i="4"/>
  <c r="U88" i="4"/>
  <c r="S88" i="4"/>
  <c r="R88" i="4"/>
  <c r="Q88" i="4"/>
  <c r="T96" i="4"/>
  <c r="T97" i="4"/>
  <c r="S97" i="4"/>
  <c r="R97" i="4"/>
  <c r="P97" i="4"/>
  <c r="J97" i="4"/>
  <c r="AA97" i="4"/>
  <c r="Q4" i="4"/>
  <c r="P4" i="4"/>
  <c r="R9" i="4"/>
  <c r="P74" i="4"/>
  <c r="T74" i="4"/>
  <c r="R74" i="4"/>
  <c r="S74" i="4"/>
  <c r="U96" i="4"/>
  <c r="C98" i="4"/>
  <c r="C4" i="4"/>
  <c r="S9" i="4"/>
  <c r="J26" i="4"/>
  <c r="T29" i="4"/>
  <c r="AA29" i="4"/>
  <c r="W29" i="4"/>
  <c r="Q30" i="4"/>
  <c r="V30" i="4"/>
  <c r="U30" i="4"/>
  <c r="V61" i="4"/>
  <c r="V62" i="4"/>
  <c r="R65" i="4"/>
  <c r="V68" i="4"/>
  <c r="R68" i="4"/>
  <c r="Q68" i="4"/>
  <c r="P68" i="4"/>
  <c r="S69" i="4"/>
  <c r="P69" i="4"/>
  <c r="J69" i="4"/>
  <c r="S73" i="4"/>
  <c r="V73" i="4"/>
  <c r="T73" i="4"/>
  <c r="U73" i="4"/>
  <c r="C75" i="4"/>
  <c r="J78" i="4"/>
  <c r="AB87" i="4"/>
  <c r="AB50" i="4"/>
  <c r="U77" i="4"/>
  <c r="AA64" i="4"/>
  <c r="T99" i="4"/>
  <c r="P77" i="4"/>
  <c r="C87" i="4"/>
  <c r="H27" i="4"/>
  <c r="C56" i="4"/>
  <c r="T95" i="4"/>
  <c r="S59" i="4"/>
  <c r="T44" i="4"/>
  <c r="J4" i="4"/>
  <c r="C71" i="4"/>
  <c r="P91" i="4"/>
  <c r="AB57" i="4"/>
  <c r="R64" i="4"/>
  <c r="T28" i="4"/>
  <c r="V90" i="4"/>
  <c r="C6" i="4"/>
  <c r="R30" i="4"/>
  <c r="T69" i="4"/>
  <c r="J95" i="4"/>
  <c r="W68" i="4"/>
  <c r="T90" i="4"/>
  <c r="P24" i="4"/>
  <c r="U43" i="4"/>
  <c r="U71" i="4"/>
  <c r="S91" i="4"/>
  <c r="C49" i="4"/>
  <c r="U5" i="4"/>
  <c r="S63" i="4"/>
  <c r="R93" i="4"/>
  <c r="J16" i="4"/>
  <c r="J71" i="4"/>
  <c r="V24" i="4"/>
  <c r="AB58" i="4"/>
  <c r="T7" i="4"/>
  <c r="U80" i="4"/>
  <c r="AB7" i="4"/>
  <c r="W86" i="4"/>
  <c r="Q86" i="4"/>
  <c r="S37" i="4"/>
  <c r="J41" i="4"/>
  <c r="J10" i="4"/>
  <c r="Q19" i="4"/>
  <c r="J53" i="4"/>
  <c r="R39" i="4"/>
  <c r="U8" i="4"/>
  <c r="R66" i="4"/>
  <c r="U93" i="4"/>
  <c r="S42" i="4"/>
  <c r="C47" i="4"/>
  <c r="AB79" i="4"/>
  <c r="C44" i="4"/>
  <c r="R49" i="4"/>
  <c r="U67" i="4"/>
  <c r="AB86" i="4"/>
  <c r="Q61" i="4"/>
  <c r="R82" i="4"/>
  <c r="W92" i="4"/>
  <c r="AA74" i="4"/>
  <c r="H24" i="4"/>
  <c r="R77" i="4"/>
  <c r="AB98" i="4"/>
  <c r="T91" i="4"/>
  <c r="J72" i="4"/>
  <c r="R78" i="4"/>
  <c r="J65" i="4"/>
  <c r="C5" i="4"/>
  <c r="V43" i="4"/>
  <c r="H76" i="4"/>
  <c r="U70" i="4"/>
  <c r="AA70" i="4"/>
  <c r="J31" i="4"/>
  <c r="W89" i="4"/>
  <c r="AB42" i="4"/>
  <c r="C82" i="4"/>
  <c r="AB16" i="4"/>
  <c r="W77" i="4"/>
  <c r="H74" i="4"/>
  <c r="W31" i="4"/>
  <c r="S95" i="4"/>
  <c r="J5" i="4"/>
  <c r="Q31" i="4"/>
  <c r="S68" i="4"/>
  <c r="R84" i="4"/>
  <c r="W48" i="4"/>
  <c r="R79" i="4"/>
  <c r="Q95" i="4"/>
  <c r="U29" i="4"/>
  <c r="V29" i="4"/>
  <c r="AA69" i="4"/>
  <c r="C97" i="4"/>
  <c r="W71" i="4"/>
  <c r="AA43" i="4"/>
  <c r="AA90" i="4"/>
  <c r="T63" i="4"/>
  <c r="V58" i="4"/>
  <c r="T24" i="4"/>
  <c r="AA95" i="4"/>
  <c r="R7" i="4"/>
  <c r="C80" i="4"/>
  <c r="AA83" i="4"/>
  <c r="S86" i="4"/>
  <c r="R25" i="4"/>
  <c r="P41" i="4"/>
  <c r="C10" i="4"/>
  <c r="W19" i="4"/>
  <c r="H53" i="4"/>
  <c r="R45" i="4"/>
  <c r="J39" i="4"/>
  <c r="V49" i="4"/>
  <c r="AB93" i="4"/>
  <c r="AB55" i="4"/>
  <c r="H42" i="4"/>
  <c r="T60" i="4"/>
  <c r="V79" i="4"/>
  <c r="P44" i="4"/>
  <c r="AA49" i="4"/>
  <c r="R56" i="4"/>
  <c r="AB96" i="4"/>
  <c r="W65" i="4"/>
  <c r="W78" i="4"/>
  <c r="AA96" i="4"/>
  <c r="J70" i="4"/>
  <c r="AB37" i="4"/>
  <c r="T53" i="4"/>
  <c r="T16" i="4"/>
  <c r="C39" i="4"/>
  <c r="P66" i="4"/>
  <c r="C93" i="4"/>
  <c r="Q55" i="4"/>
  <c r="AA42" i="4"/>
  <c r="R60" i="4"/>
  <c r="P79" i="4"/>
  <c r="H25" i="4"/>
  <c r="T67" i="4"/>
  <c r="AA56" i="4"/>
  <c r="S61" i="4"/>
  <c r="S81" i="4"/>
  <c r="AA78" i="4"/>
  <c r="Q26" i="4"/>
  <c r="U87" i="4"/>
  <c r="J63" i="4"/>
  <c r="C91" i="4"/>
  <c r="T78" i="4"/>
  <c r="AB30" i="4"/>
  <c r="T64" i="4"/>
  <c r="T98" i="4"/>
  <c r="U81" i="4"/>
  <c r="AB81" i="4"/>
  <c r="AB29" i="4"/>
  <c r="V77" i="4"/>
  <c r="AA9" i="4"/>
  <c r="H82" i="4"/>
  <c r="U82" i="4"/>
  <c r="S64" i="4"/>
  <c r="W24" i="4"/>
  <c r="AA24" i="4"/>
  <c r="C48" i="4"/>
  <c r="C74" i="4"/>
  <c r="T43" i="4"/>
  <c r="J73" i="4"/>
  <c r="U98" i="4"/>
  <c r="W30" i="4"/>
  <c r="AA27" i="4"/>
  <c r="AA66" i="4"/>
  <c r="V89" i="4"/>
  <c r="R58" i="4"/>
  <c r="H28" i="4"/>
  <c r="C69" i="4"/>
  <c r="Q97" i="4"/>
  <c r="W11" i="4"/>
  <c r="R62" i="4"/>
  <c r="AA5" i="4"/>
  <c r="U62" i="4"/>
  <c r="W7" i="4"/>
  <c r="T80" i="4"/>
  <c r="S10" i="4"/>
  <c r="U86" i="4"/>
  <c r="V25" i="4"/>
  <c r="AA37" i="4"/>
  <c r="AA10" i="4"/>
  <c r="AA19" i="4"/>
  <c r="Q53" i="4"/>
  <c r="U16" i="4"/>
  <c r="P39" i="4"/>
  <c r="S8" i="4"/>
  <c r="J66" i="4"/>
  <c r="Q93" i="4"/>
  <c r="R42" i="4"/>
  <c r="AA47" i="4"/>
  <c r="H79" i="4"/>
  <c r="Q44" i="4"/>
  <c r="Q49" i="4"/>
  <c r="V56" i="4"/>
  <c r="Q96" i="4"/>
  <c r="V65" i="4"/>
  <c r="C78" i="4"/>
  <c r="S87" i="4"/>
  <c r="J90" i="4"/>
  <c r="U50" i="4"/>
  <c r="U54" i="4"/>
  <c r="C68" i="4"/>
  <c r="AB90" i="4"/>
  <c r="U97" i="4"/>
  <c r="R76" i="4"/>
  <c r="R87" i="4"/>
  <c r="R59" i="4"/>
  <c r="Q79" i="4"/>
  <c r="AA79" i="4"/>
  <c r="H78" i="4"/>
  <c r="C57" i="4"/>
  <c r="U91" i="4"/>
  <c r="S50" i="4"/>
  <c r="U78" i="4"/>
  <c r="H19" i="4"/>
  <c r="U47" i="4"/>
  <c r="AA88" i="4"/>
  <c r="U48" i="4"/>
  <c r="AA8" i="4"/>
  <c r="T26" i="4"/>
  <c r="AB69" i="4"/>
  <c r="H97" i="4"/>
  <c r="R31" i="4"/>
  <c r="H90" i="4"/>
  <c r="P88" i="4"/>
  <c r="J74" i="4"/>
  <c r="Q16" i="4"/>
  <c r="R16" i="4"/>
  <c r="Q43" i="4"/>
  <c r="S70" i="4"/>
  <c r="R99" i="4"/>
  <c r="W69" i="4"/>
  <c r="R91" i="4"/>
  <c r="U28" i="4"/>
  <c r="T50" i="4"/>
  <c r="W70" i="4"/>
  <c r="R95" i="4"/>
  <c r="Q57" i="4"/>
  <c r="S24" i="4"/>
  <c r="H62" i="4"/>
  <c r="U95" i="4"/>
  <c r="W5" i="4"/>
  <c r="U57" i="4"/>
  <c r="V97" i="4"/>
  <c r="P28" i="4"/>
  <c r="W97" i="4"/>
  <c r="V7" i="4"/>
  <c r="P80" i="4"/>
  <c r="Q59" i="4"/>
  <c r="T86" i="4"/>
  <c r="J25" i="4"/>
  <c r="U41" i="4"/>
  <c r="R10" i="4"/>
  <c r="T19" i="4"/>
  <c r="C53" i="4"/>
  <c r="U49" i="4"/>
  <c r="Q8" i="4"/>
  <c r="H8" i="4"/>
  <c r="S93" i="4"/>
  <c r="H55" i="4"/>
  <c r="H47" i="4"/>
  <c r="P60" i="4"/>
  <c r="H86" i="4"/>
  <c r="J49" i="4"/>
  <c r="R67" i="4"/>
  <c r="R80" i="4"/>
  <c r="P61" i="4"/>
  <c r="P82" i="4"/>
  <c r="AB92" i="4"/>
  <c r="C58" i="4"/>
  <c r="AB63" i="4"/>
  <c r="AB71" i="4"/>
  <c r="C50" i="4"/>
  <c r="H85" i="4"/>
  <c r="AB54" i="4"/>
  <c r="J84" i="4"/>
  <c r="R4" i="4"/>
  <c r="AA76" i="4"/>
  <c r="J28" i="4"/>
  <c r="P95" i="4"/>
  <c r="T88" i="4"/>
  <c r="R51" i="4"/>
  <c r="T27" i="4"/>
  <c r="AA62" i="4"/>
  <c r="J89" i="4"/>
  <c r="J57" i="4"/>
  <c r="W81" i="4"/>
  <c r="C24" i="4"/>
  <c r="T37" i="4"/>
  <c r="V28" i="4"/>
  <c r="P63" i="4"/>
  <c r="W84" i="4"/>
  <c r="Q63" i="4"/>
  <c r="R63" i="4"/>
  <c r="C30" i="4"/>
  <c r="W88" i="4"/>
  <c r="C99" i="4"/>
  <c r="V47" i="4"/>
  <c r="AA73" i="4"/>
  <c r="R27" i="4"/>
  <c r="C81" i="4"/>
  <c r="Q7" i="4"/>
  <c r="Q80" i="4"/>
  <c r="R44" i="4"/>
  <c r="V86" i="4"/>
  <c r="W25" i="4"/>
  <c r="C37" i="4"/>
  <c r="AB10" i="4"/>
  <c r="AB19" i="4"/>
  <c r="S53" i="4"/>
  <c r="W16" i="4"/>
  <c r="U39" i="4"/>
  <c r="V8" i="4"/>
  <c r="T66" i="4"/>
  <c r="W93" i="4"/>
  <c r="AA38" i="4"/>
  <c r="AB47" i="4"/>
  <c r="S60" i="4"/>
  <c r="U79" i="4"/>
  <c r="J44" i="4"/>
  <c r="H49" i="4"/>
  <c r="J56" i="4"/>
  <c r="P58" i="4"/>
  <c r="V81" i="4"/>
  <c r="H63" i="4"/>
  <c r="H71" i="4"/>
  <c r="AA50" i="4"/>
  <c r="U65" i="4"/>
  <c r="H50" i="4"/>
  <c r="AB68" i="4"/>
  <c r="S99" i="4"/>
  <c r="H66" i="4"/>
  <c r="V95" i="4"/>
  <c r="V50" i="4"/>
  <c r="Q77" i="4"/>
  <c r="T38" i="4"/>
  <c r="U84" i="4"/>
  <c r="S44" i="4"/>
  <c r="H96" i="4"/>
  <c r="C84" i="4"/>
  <c r="P31" i="4"/>
  <c r="U76" i="4"/>
  <c r="W99" i="4"/>
  <c r="T75" i="4"/>
  <c r="V71" i="4"/>
  <c r="T30" i="4"/>
  <c r="T84" i="4"/>
  <c r="P43" i="4"/>
  <c r="R28" i="4"/>
  <c r="AA63" i="4"/>
  <c r="P92" i="4"/>
  <c r="J58" i="4"/>
  <c r="J88" i="4"/>
  <c r="T25" i="4"/>
  <c r="R5" i="4"/>
  <c r="C27" i="4"/>
  <c r="AB61" i="4"/>
  <c r="AA81" i="4"/>
  <c r="AA98" i="4"/>
  <c r="W60" i="4"/>
  <c r="C11" i="4"/>
  <c r="S58" i="4"/>
  <c r="V91" i="4"/>
  <c r="T57" i="4"/>
  <c r="J30" i="4"/>
  <c r="H68" i="4"/>
  <c r="P57" i="4"/>
  <c r="H61" i="4"/>
  <c r="AA7" i="4"/>
  <c r="J7" i="4"/>
  <c r="H80" i="4"/>
  <c r="W80" i="4"/>
  <c r="R86" i="4"/>
  <c r="P25" i="4"/>
  <c r="R41" i="4"/>
  <c r="V10" i="4"/>
  <c r="J19" i="4"/>
  <c r="V16" i="4"/>
  <c r="Q39" i="4"/>
  <c r="T8" i="4"/>
  <c r="S66" i="4"/>
  <c r="P93" i="4"/>
  <c r="P42" i="4"/>
  <c r="T47" i="4"/>
  <c r="H60" i="4"/>
  <c r="C79" i="4"/>
  <c r="U44" i="4"/>
  <c r="H67" i="4"/>
  <c r="Q56" i="4"/>
  <c r="S4" i="4"/>
  <c r="Q81" i="4"/>
  <c r="C92" i="4"/>
  <c r="S62" i="4"/>
  <c r="C28" i="4"/>
  <c r="J77" i="4"/>
  <c r="U58" i="4"/>
  <c r="U68" i="4"/>
  <c r="AB65" i="4"/>
  <c r="H99" i="4"/>
  <c r="W46" i="4"/>
  <c r="C77" i="4"/>
  <c r="Q78" i="4"/>
  <c r="Q58" i="4"/>
  <c r="C31" i="4"/>
  <c r="AA31" i="4"/>
  <c r="R70" i="4"/>
  <c r="W90" i="4"/>
  <c r="AB56" i="4"/>
  <c r="P17" i="4"/>
  <c r="V9" i="4"/>
  <c r="H64" i="4"/>
  <c r="U85" i="4"/>
  <c r="U26" i="4"/>
  <c r="C88" i="4"/>
  <c r="S84" i="4"/>
  <c r="S43" i="4"/>
  <c r="R98" i="4"/>
  <c r="W57" i="4"/>
  <c r="Q29" i="4"/>
  <c r="W64" i="4"/>
  <c r="Q90" i="4"/>
  <c r="AA61" i="4"/>
  <c r="U89" i="4"/>
  <c r="J18" i="4"/>
  <c r="P6" i="4"/>
  <c r="AA30" i="4"/>
  <c r="J64" i="4"/>
  <c r="J87" i="4"/>
  <c r="V99" i="4"/>
  <c r="C62" i="4"/>
  <c r="C29" i="4"/>
  <c r="AA71" i="4"/>
  <c r="H57" i="4"/>
  <c r="Q27" i="4"/>
  <c r="C61" i="4"/>
  <c r="J99" i="4"/>
  <c r="AB53" i="4"/>
  <c r="Q28" i="4"/>
  <c r="V80" i="4"/>
  <c r="AB80" i="4"/>
  <c r="P86" i="4"/>
  <c r="C86" i="4"/>
  <c r="AB25" i="4"/>
  <c r="H41" i="4"/>
  <c r="V19" i="4"/>
  <c r="U53" i="4"/>
  <c r="AA16" i="4"/>
  <c r="AB39" i="4"/>
  <c r="W8" i="4"/>
  <c r="U66" i="4"/>
  <c r="V93" i="4"/>
  <c r="C41" i="4"/>
  <c r="R47" i="4"/>
  <c r="J60" i="4"/>
  <c r="T79" i="4"/>
  <c r="V12" i="4"/>
  <c r="AA67" i="4"/>
  <c r="W83" i="4"/>
  <c r="P62" i="4"/>
  <c r="Q82" i="4"/>
  <c r="AA92" i="4"/>
  <c r="AB75" i="4"/>
  <c r="AB28" i="4"/>
  <c r="S94" i="3"/>
  <c r="P87" i="3"/>
  <c r="V81" i="3"/>
  <c r="V75" i="3"/>
  <c r="AB66" i="3"/>
  <c r="AB74" i="3"/>
  <c r="S86" i="3"/>
  <c r="V71" i="3"/>
  <c r="AB65" i="3"/>
  <c r="V93" i="3"/>
  <c r="V85" i="3"/>
  <c r="S76" i="3"/>
  <c r="S68" i="3"/>
  <c r="S90" i="3"/>
  <c r="AB78" i="3"/>
  <c r="V67" i="3"/>
  <c r="P91" i="3"/>
  <c r="AB84" i="3"/>
  <c r="P77" i="3"/>
  <c r="P69" i="3"/>
  <c r="P95" i="3"/>
  <c r="V89" i="3"/>
  <c r="P83" i="3"/>
  <c r="S72" i="3"/>
  <c r="P73" i="3"/>
  <c r="AB92" i="3"/>
  <c r="AB88" i="3"/>
  <c r="S82" i="3"/>
  <c r="AB70" i="3"/>
  <c r="T71" i="3"/>
  <c r="W85" i="3"/>
  <c r="C72" i="3"/>
  <c r="Q72" i="3"/>
  <c r="U72" i="3"/>
  <c r="Q90" i="3"/>
  <c r="P88" i="3"/>
  <c r="AA85" i="3"/>
  <c r="Q68" i="3"/>
  <c r="Q91" i="3"/>
  <c r="AA81" i="3"/>
  <c r="C71" i="3"/>
  <c r="J93" i="3"/>
  <c r="W83" i="3"/>
  <c r="R76" i="3"/>
  <c r="C81" i="3"/>
  <c r="J86" i="3"/>
  <c r="J89" i="3"/>
  <c r="J68" i="3"/>
  <c r="H89" i="3"/>
  <c r="J72" i="3"/>
  <c r="T81" i="3"/>
  <c r="Q89" i="3"/>
  <c r="AA89" i="3"/>
  <c r="R74" i="3"/>
  <c r="U94" i="3"/>
  <c r="V82" i="3"/>
  <c r="C88" i="3"/>
  <c r="S83" i="3"/>
  <c r="C93" i="3"/>
  <c r="Q94" i="3"/>
  <c r="U68" i="3"/>
  <c r="Q76" i="3"/>
  <c r="Q87" i="3"/>
  <c r="H93" i="3"/>
  <c r="T94" i="3"/>
  <c r="C67" i="3"/>
  <c r="W68" i="3"/>
  <c r="AA72" i="3"/>
  <c r="C75" i="3"/>
  <c r="T76" i="3"/>
  <c r="J84" i="3"/>
  <c r="AB85" i="3"/>
  <c r="T89" i="3"/>
  <c r="J81" i="3"/>
  <c r="AA78" i="3"/>
  <c r="V76" i="3"/>
  <c r="Q82" i="3"/>
  <c r="S87" i="3"/>
  <c r="W89" i="3"/>
  <c r="V94" i="3"/>
  <c r="J73" i="3"/>
  <c r="Q93" i="3"/>
  <c r="J75" i="3"/>
  <c r="W67" i="3"/>
  <c r="W71" i="3"/>
  <c r="J77" i="3"/>
  <c r="H81" i="3"/>
  <c r="U82" i="3"/>
  <c r="J88" i="3"/>
  <c r="AB89" i="3"/>
  <c r="R91" i="3"/>
  <c r="T93" i="3"/>
  <c r="J95" i="3"/>
  <c r="AA67" i="3"/>
  <c r="Q69" i="3"/>
  <c r="AA71" i="3"/>
  <c r="Q73" i="3"/>
  <c r="Q75" i="3"/>
  <c r="V84" i="3"/>
  <c r="V68" i="3"/>
  <c r="Q86" i="3"/>
  <c r="S91" i="3"/>
  <c r="W93" i="3"/>
  <c r="R69" i="3"/>
  <c r="T86" i="3"/>
  <c r="AA93" i="3"/>
  <c r="Q95" i="3"/>
  <c r="R73" i="3"/>
  <c r="T75" i="3"/>
  <c r="Q77" i="3"/>
  <c r="C68" i="3"/>
  <c r="U69" i="3"/>
  <c r="U73" i="3"/>
  <c r="W75" i="3"/>
  <c r="S77" i="3"/>
  <c r="Q81" i="3"/>
  <c r="J83" i="3"/>
  <c r="U86" i="3"/>
  <c r="J92" i="3"/>
  <c r="AB93" i="3"/>
  <c r="S95" i="3"/>
  <c r="AB75" i="3"/>
  <c r="R95" i="3"/>
  <c r="W82" i="3"/>
  <c r="T84" i="3"/>
  <c r="T92" i="3"/>
  <c r="H83" i="3"/>
  <c r="H78" i="3"/>
  <c r="T83" i="3"/>
  <c r="Q84" i="3"/>
  <c r="W86" i="3"/>
  <c r="T87" i="3"/>
  <c r="Q88" i="3"/>
  <c r="W90" i="3"/>
  <c r="T91" i="3"/>
  <c r="Q92" i="3"/>
  <c r="W94" i="3"/>
  <c r="T95" i="3"/>
  <c r="C82" i="3"/>
  <c r="AA82" i="3"/>
  <c r="U83" i="3"/>
  <c r="R84" i="3"/>
  <c r="C86" i="3"/>
  <c r="AA86" i="3"/>
  <c r="U87" i="3"/>
  <c r="R88" i="3"/>
  <c r="C90" i="3"/>
  <c r="AA90" i="3"/>
  <c r="U91" i="3"/>
  <c r="R92" i="3"/>
  <c r="C94" i="3"/>
  <c r="AA94" i="3"/>
  <c r="P89" i="3"/>
  <c r="AB90" i="3"/>
  <c r="S92" i="3"/>
  <c r="H94" i="3"/>
  <c r="V95" i="3"/>
  <c r="W91" i="3"/>
  <c r="P82" i="3"/>
  <c r="AB67" i="3"/>
  <c r="U95" i="3"/>
  <c r="P81" i="3"/>
  <c r="H82" i="3"/>
  <c r="AB82" i="3"/>
  <c r="V83" i="3"/>
  <c r="S84" i="3"/>
  <c r="P85" i="3"/>
  <c r="H86" i="3"/>
  <c r="AB86" i="3"/>
  <c r="V87" i="3"/>
  <c r="S88" i="3"/>
  <c r="H90" i="3"/>
  <c r="V91" i="3"/>
  <c r="P93" i="3"/>
  <c r="AB94" i="3"/>
  <c r="T88" i="3"/>
  <c r="AA95" i="3"/>
  <c r="S85" i="3"/>
  <c r="S69" i="3"/>
  <c r="W95" i="3"/>
  <c r="J82" i="3"/>
  <c r="W87" i="3"/>
  <c r="R81" i="3"/>
  <c r="C83" i="3"/>
  <c r="AA83" i="3"/>
  <c r="U84" i="3"/>
  <c r="R85" i="3"/>
  <c r="C87" i="3"/>
  <c r="AA87" i="3"/>
  <c r="U88" i="3"/>
  <c r="R89" i="3"/>
  <c r="C91" i="3"/>
  <c r="AA91" i="3"/>
  <c r="U92" i="3"/>
  <c r="R93" i="3"/>
  <c r="C95" i="3"/>
  <c r="AB83" i="3"/>
  <c r="P70" i="3"/>
  <c r="P86" i="3"/>
  <c r="H87" i="3"/>
  <c r="AB87" i="3"/>
  <c r="V88" i="3"/>
  <c r="S89" i="3"/>
  <c r="P90" i="3"/>
  <c r="H91" i="3"/>
  <c r="AB91" i="3"/>
  <c r="V92" i="3"/>
  <c r="S93" i="3"/>
  <c r="P94" i="3"/>
  <c r="H95" i="3"/>
  <c r="AB95" i="3"/>
  <c r="W84" i="3"/>
  <c r="W92" i="3"/>
  <c r="W88" i="3"/>
  <c r="U81" i="3"/>
  <c r="R82" i="3"/>
  <c r="C84" i="3"/>
  <c r="AA84" i="3"/>
  <c r="H71" i="3"/>
  <c r="U89" i="3"/>
  <c r="R90" i="3"/>
  <c r="C92" i="3"/>
  <c r="AA92" i="3"/>
  <c r="U93" i="3"/>
  <c r="R94" i="3"/>
  <c r="H84" i="3"/>
  <c r="H88" i="3"/>
  <c r="H92" i="3"/>
  <c r="AA75" i="3"/>
  <c r="U76" i="3"/>
  <c r="R77" i="3"/>
  <c r="W76" i="3"/>
  <c r="T77" i="3"/>
  <c r="Q78" i="3"/>
  <c r="C76" i="3"/>
  <c r="AA76" i="3"/>
  <c r="U77" i="3"/>
  <c r="R78" i="3"/>
  <c r="P75" i="3"/>
  <c r="H76" i="3"/>
  <c r="AB76" i="3"/>
  <c r="V77" i="3"/>
  <c r="S78" i="3"/>
  <c r="W78" i="3"/>
  <c r="C78" i="3"/>
  <c r="W77" i="3"/>
  <c r="T78" i="3"/>
  <c r="R75" i="3"/>
  <c r="C77" i="3"/>
  <c r="AA77" i="3"/>
  <c r="U78" i="3"/>
  <c r="S75" i="3"/>
  <c r="P76" i="3"/>
  <c r="H77" i="3"/>
  <c r="AB77" i="3"/>
  <c r="V78" i="3"/>
  <c r="U75" i="3"/>
  <c r="H67" i="3"/>
  <c r="AB71" i="3"/>
  <c r="V72" i="3"/>
  <c r="S73" i="3"/>
  <c r="P74" i="3"/>
  <c r="J66" i="3"/>
  <c r="Q66" i="3"/>
  <c r="T69" i="3"/>
  <c r="Q70" i="3"/>
  <c r="W72" i="3"/>
  <c r="T73" i="3"/>
  <c r="Q74" i="3"/>
  <c r="S66" i="3"/>
  <c r="P67" i="3"/>
  <c r="H68" i="3"/>
  <c r="AB68" i="3"/>
  <c r="V69" i="3"/>
  <c r="S70" i="3"/>
  <c r="P71" i="3"/>
  <c r="H72" i="3"/>
  <c r="AB72" i="3"/>
  <c r="V73" i="3"/>
  <c r="S74" i="3"/>
  <c r="R70" i="3"/>
  <c r="T66" i="3"/>
  <c r="T74" i="3"/>
  <c r="Q67" i="3"/>
  <c r="U66" i="3"/>
  <c r="R67" i="3"/>
  <c r="C69" i="3"/>
  <c r="AA69" i="3"/>
  <c r="U70" i="3"/>
  <c r="R71" i="3"/>
  <c r="C73" i="3"/>
  <c r="AA73" i="3"/>
  <c r="U74" i="3"/>
  <c r="W69" i="3"/>
  <c r="T70" i="3"/>
  <c r="V66" i="3"/>
  <c r="S67" i="3"/>
  <c r="P68" i="3"/>
  <c r="H69" i="3"/>
  <c r="AB69" i="3"/>
  <c r="V70" i="3"/>
  <c r="S71" i="3"/>
  <c r="P72" i="3"/>
  <c r="H73" i="3"/>
  <c r="AB73" i="3"/>
  <c r="V74" i="3"/>
  <c r="T65" i="3"/>
  <c r="P92" i="3"/>
  <c r="R87" i="3"/>
  <c r="Q71" i="3"/>
  <c r="R86" i="3"/>
  <c r="J70" i="3"/>
  <c r="W66" i="3"/>
  <c r="T67" i="3"/>
  <c r="W74" i="3"/>
  <c r="R66" i="3"/>
  <c r="J69" i="3"/>
  <c r="W70" i="3"/>
  <c r="C66" i="3"/>
  <c r="AA66" i="3"/>
  <c r="U67" i="3"/>
  <c r="R68" i="3"/>
  <c r="C70" i="3"/>
  <c r="AA70" i="3"/>
  <c r="U71" i="3"/>
  <c r="R72" i="3"/>
  <c r="C74" i="3"/>
  <c r="AA74" i="3"/>
  <c r="H66" i="3"/>
  <c r="H70" i="3"/>
  <c r="H74" i="3"/>
  <c r="Q65" i="3"/>
  <c r="R65" i="3"/>
  <c r="S65" i="3"/>
  <c r="J90" i="3"/>
  <c r="AB81" i="3"/>
  <c r="AA68" i="3"/>
  <c r="U85" i="3"/>
  <c r="W73" i="3"/>
  <c r="P65" i="3"/>
  <c r="U65" i="3"/>
  <c r="V65" i="3"/>
  <c r="W65" i="3"/>
  <c r="C65" i="3"/>
  <c r="AA65" i="3"/>
  <c r="J65" i="3"/>
  <c r="H65" i="3"/>
  <c r="J78" i="3"/>
  <c r="J71" i="3"/>
  <c r="J74" i="3"/>
  <c r="T82" i="3"/>
  <c r="T72" i="3"/>
  <c r="Q83" i="3"/>
  <c r="J94" i="3"/>
  <c r="T90" i="3"/>
  <c r="C89" i="3"/>
  <c r="J76" i="3"/>
  <c r="W81" i="3"/>
  <c r="J85" i="3"/>
  <c r="P78" i="3"/>
  <c r="J67" i="3"/>
  <c r="S81" i="3"/>
  <c r="P66" i="3"/>
  <c r="H85" i="3"/>
  <c r="U90" i="3"/>
  <c r="V86" i="3"/>
  <c r="J87" i="3"/>
  <c r="Q85" i="3"/>
  <c r="T85" i="3"/>
  <c r="R83" i="3"/>
  <c r="V90" i="3"/>
  <c r="P84" i="3"/>
  <c r="C85" i="3"/>
  <c r="T68" i="3"/>
  <c r="J91" i="3"/>
  <c r="H75" i="3"/>
  <c r="AA88" i="3"/>
  <c r="AA101" i="3"/>
  <c r="AB100" i="3"/>
  <c r="T103" i="3"/>
  <c r="P99" i="3"/>
  <c r="V96" i="3"/>
  <c r="R98" i="3"/>
  <c r="R63" i="3"/>
  <c r="V102" i="3"/>
  <c r="T97" i="3"/>
  <c r="AA80" i="3"/>
  <c r="C103" i="3"/>
  <c r="J102" i="3"/>
  <c r="T102" i="3"/>
  <c r="Q101" i="3"/>
  <c r="J100" i="3"/>
  <c r="C100" i="3"/>
  <c r="V99" i="3"/>
  <c r="V98" i="3"/>
  <c r="P97" i="3"/>
  <c r="R96" i="3"/>
  <c r="T63" i="3"/>
  <c r="J98" i="3"/>
  <c r="P98" i="3"/>
  <c r="Q98" i="3"/>
  <c r="U97" i="3"/>
  <c r="V97" i="3"/>
  <c r="R97" i="3"/>
  <c r="U96" i="3"/>
  <c r="U63" i="3"/>
  <c r="S101" i="3"/>
  <c r="T98" i="3"/>
  <c r="J97" i="3"/>
  <c r="C80" i="3"/>
  <c r="S63" i="3"/>
  <c r="R102" i="3"/>
  <c r="H100" i="3"/>
  <c r="V100" i="3"/>
  <c r="T99" i="3"/>
  <c r="S98" i="3"/>
  <c r="C97" i="3"/>
  <c r="H96" i="3"/>
  <c r="H80" i="3"/>
  <c r="J63" i="3"/>
  <c r="T101" i="3"/>
  <c r="AB97" i="3"/>
  <c r="S96" i="3"/>
  <c r="V63" i="3"/>
  <c r="U100" i="3"/>
  <c r="AA97" i="3"/>
  <c r="T96" i="3"/>
  <c r="V80" i="3"/>
  <c r="T100" i="3"/>
  <c r="W97" i="3"/>
  <c r="P96" i="3"/>
  <c r="U80" i="3"/>
  <c r="V103" i="3"/>
  <c r="AB103" i="3"/>
  <c r="P103" i="3"/>
  <c r="W102" i="3"/>
  <c r="C102" i="3"/>
  <c r="Q102" i="3"/>
  <c r="C101" i="3"/>
  <c r="R101" i="3"/>
  <c r="R100" i="3"/>
  <c r="S99" i="3"/>
  <c r="H99" i="3"/>
  <c r="AA98" i="3"/>
  <c r="W96" i="3"/>
  <c r="AB80" i="3"/>
  <c r="W63" i="3"/>
  <c r="W103" i="3"/>
  <c r="J103" i="3"/>
  <c r="Q103" i="3"/>
  <c r="S103" i="3"/>
  <c r="AA102" i="3"/>
  <c r="P102" i="3"/>
  <c r="AB101" i="3"/>
  <c r="U101" i="3"/>
  <c r="S100" i="3"/>
  <c r="R99" i="3"/>
  <c r="C99" i="3"/>
  <c r="C98" i="3"/>
  <c r="AB96" i="3"/>
  <c r="S80" i="3"/>
  <c r="H63" i="3"/>
  <c r="V101" i="3"/>
  <c r="U98" i="3"/>
  <c r="Q97" i="3"/>
  <c r="P80" i="3"/>
  <c r="C63" i="3"/>
  <c r="J99" i="3"/>
  <c r="J96" i="3"/>
  <c r="T80" i="3"/>
  <c r="P63" i="3"/>
  <c r="R103" i="3"/>
  <c r="H101" i="3"/>
  <c r="Q100" i="3"/>
  <c r="Q99" i="3"/>
  <c r="AB99" i="3"/>
  <c r="H98" i="3"/>
  <c r="C96" i="3"/>
  <c r="Q80" i="3"/>
  <c r="AB63" i="3"/>
  <c r="AA103" i="3"/>
  <c r="H102" i="3"/>
  <c r="U102" i="3"/>
  <c r="P101" i="3"/>
  <c r="P100" i="3"/>
  <c r="AA100" i="3"/>
  <c r="W99" i="3"/>
  <c r="W98" i="3"/>
  <c r="H97" i="3"/>
  <c r="Q96" i="3"/>
  <c r="W80" i="3"/>
  <c r="U99" i="3"/>
  <c r="AA96" i="3"/>
  <c r="R80" i="3"/>
  <c r="Q63" i="3"/>
  <c r="U103" i="3"/>
  <c r="H103" i="3"/>
  <c r="AB102" i="3"/>
  <c r="S102" i="3"/>
  <c r="J101" i="3"/>
  <c r="W101" i="3"/>
  <c r="W100" i="3"/>
  <c r="AA99" i="3"/>
  <c r="AB98" i="3"/>
  <c r="S97" i="3"/>
  <c r="J80" i="3"/>
  <c r="AA63" i="3"/>
  <c r="AB79" i="3"/>
  <c r="C79" i="3"/>
  <c r="H79" i="3"/>
  <c r="J79" i="3"/>
  <c r="P79" i="3"/>
  <c r="Q79" i="3"/>
  <c r="R79" i="3"/>
  <c r="S79" i="3"/>
  <c r="T79" i="3"/>
  <c r="U79" i="3"/>
  <c r="V79" i="3"/>
  <c r="W79" i="3"/>
  <c r="AA79" i="3"/>
  <c r="P64" i="3"/>
  <c r="J64" i="3"/>
  <c r="Q64" i="3"/>
  <c r="R64" i="3"/>
  <c r="S64" i="3"/>
  <c r="H64" i="3"/>
  <c r="T64" i="3"/>
  <c r="U64" i="3"/>
  <c r="V64" i="3"/>
  <c r="W64" i="3"/>
  <c r="AA64" i="3"/>
  <c r="C64" i="3"/>
  <c r="AB64" i="3"/>
  <c r="T62" i="3"/>
  <c r="R62" i="3"/>
  <c r="S62" i="3"/>
  <c r="V62" i="3"/>
  <c r="U62" i="3"/>
  <c r="W62" i="3"/>
  <c r="AA62" i="3"/>
  <c r="C62" i="3"/>
  <c r="AB62" i="3"/>
  <c r="J62" i="3"/>
  <c r="P62" i="3"/>
  <c r="Q62" i="3"/>
  <c r="H62" i="3"/>
  <c r="Z41" i="1"/>
  <c r="Z40" i="1"/>
  <c r="Z39" i="1"/>
  <c r="Q54" i="3"/>
  <c r="P55" i="3"/>
  <c r="U54" i="3"/>
  <c r="J60" i="3"/>
  <c r="W54" i="3"/>
  <c r="J56" i="3"/>
  <c r="W59" i="3"/>
  <c r="AA59" i="3"/>
  <c r="P58" i="3"/>
  <c r="U57" i="3"/>
  <c r="H60" i="3"/>
  <c r="W58" i="3"/>
  <c r="R54" i="3"/>
  <c r="AA57" i="3"/>
  <c r="V57" i="3"/>
  <c r="U55" i="3"/>
  <c r="J55" i="3"/>
  <c r="W53" i="3"/>
  <c r="T59" i="3"/>
  <c r="T60" i="3"/>
  <c r="U60" i="3"/>
  <c r="H59" i="3"/>
  <c r="R58" i="3"/>
  <c r="T57" i="3"/>
  <c r="U53" i="3"/>
  <c r="AB55" i="3"/>
  <c r="C56" i="3"/>
  <c r="AB56" i="3"/>
  <c r="C58" i="3"/>
  <c r="H57" i="3"/>
  <c r="AA54" i="3"/>
  <c r="Q60" i="3"/>
  <c r="P56" i="3"/>
  <c r="S56" i="3"/>
  <c r="AB59" i="3"/>
  <c r="C60" i="3"/>
  <c r="P54" i="3"/>
  <c r="AB53" i="3"/>
  <c r="J57" i="3"/>
  <c r="S58" i="3"/>
  <c r="AB57" i="3"/>
  <c r="U58" i="3"/>
  <c r="AA53" i="3"/>
  <c r="R56" i="3"/>
  <c r="Q53" i="3"/>
  <c r="P57" i="3"/>
  <c r="V60" i="3"/>
  <c r="AA60" i="3"/>
  <c r="W60" i="3"/>
  <c r="V59" i="3"/>
  <c r="V54" i="3"/>
  <c r="J59" i="3"/>
  <c r="AA56" i="3"/>
  <c r="V53" i="3"/>
  <c r="J58" i="3"/>
  <c r="C54" i="3"/>
  <c r="AB54" i="3"/>
  <c r="AA58" i="3"/>
  <c r="J54" i="3"/>
  <c r="W55" i="3"/>
  <c r="T53" i="3"/>
  <c r="J53" i="3"/>
  <c r="H56" i="3"/>
  <c r="H55" i="3"/>
  <c r="U56" i="3"/>
  <c r="V55" i="3"/>
  <c r="P59" i="3"/>
  <c r="R59" i="3"/>
  <c r="V58" i="3"/>
  <c r="H54" i="3"/>
  <c r="U59" i="3"/>
  <c r="Q57" i="3"/>
  <c r="T56" i="3"/>
  <c r="W56" i="3"/>
  <c r="AA55" i="3"/>
  <c r="C57" i="3"/>
  <c r="AB60" i="3"/>
  <c r="H58" i="3"/>
  <c r="P60" i="3"/>
  <c r="Q55" i="3"/>
  <c r="R60" i="3"/>
  <c r="R53" i="3"/>
  <c r="S53" i="3"/>
  <c r="T54" i="3"/>
  <c r="V56" i="3"/>
  <c r="S54" i="3"/>
  <c r="S59" i="3"/>
  <c r="T55" i="3"/>
  <c r="W57" i="3"/>
  <c r="Q56" i="3"/>
  <c r="C55" i="3"/>
  <c r="S60" i="3"/>
  <c r="R57" i="3"/>
  <c r="S55" i="3"/>
  <c r="Q58" i="3"/>
  <c r="H53" i="3"/>
  <c r="R55" i="3"/>
  <c r="C59" i="3"/>
  <c r="C53" i="3"/>
  <c r="T58" i="3"/>
  <c r="Q59" i="3"/>
  <c r="AB58" i="3"/>
  <c r="P53" i="3"/>
  <c r="S57" i="3"/>
  <c r="AB34" i="3"/>
  <c r="R20" i="3"/>
  <c r="S22" i="3"/>
  <c r="U19" i="3"/>
  <c r="C21" i="3"/>
  <c r="J35" i="3"/>
  <c r="S34" i="3"/>
  <c r="AB33" i="3"/>
  <c r="P32" i="3"/>
  <c r="O21" i="1"/>
  <c r="U22" i="1"/>
  <c r="C21" i="1"/>
  <c r="Z21" i="1"/>
  <c r="Z22" i="1"/>
  <c r="P21" i="1"/>
  <c r="S21" i="1"/>
  <c r="P21" i="3"/>
  <c r="S20" i="3"/>
  <c r="T22" i="3"/>
  <c r="S19" i="3"/>
  <c r="AA21" i="3"/>
  <c r="C35" i="3"/>
  <c r="J34" i="3"/>
  <c r="V34" i="3"/>
  <c r="T32" i="3"/>
  <c r="R21" i="1"/>
  <c r="P22" i="1"/>
  <c r="J32" i="3"/>
  <c r="Q35" i="3"/>
  <c r="G22" i="1"/>
  <c r="V33" i="3"/>
  <c r="W19" i="3"/>
  <c r="T20" i="3"/>
  <c r="U22" i="3"/>
  <c r="R19" i="3"/>
  <c r="W21" i="3"/>
  <c r="W35" i="3"/>
  <c r="Q34" i="3"/>
  <c r="W34" i="3"/>
  <c r="Q32" i="3"/>
  <c r="T21" i="1"/>
  <c r="R22" i="1"/>
  <c r="V22" i="1"/>
  <c r="AA34" i="3"/>
  <c r="H34" i="3"/>
  <c r="H19" i="3"/>
  <c r="P22" i="3"/>
  <c r="U20" i="3"/>
  <c r="V22" i="3"/>
  <c r="Q19" i="3"/>
  <c r="V21" i="3"/>
  <c r="S35" i="3"/>
  <c r="W33" i="3"/>
  <c r="R33" i="3"/>
  <c r="U32" i="3"/>
  <c r="V21" i="1"/>
  <c r="O22" i="1"/>
  <c r="C22" i="1"/>
  <c r="U34" i="3"/>
  <c r="AB21" i="3"/>
  <c r="P20" i="3"/>
  <c r="V20" i="3"/>
  <c r="AA22" i="3"/>
  <c r="AB19" i="3"/>
  <c r="U21" i="3"/>
  <c r="R35" i="3"/>
  <c r="T34" i="3"/>
  <c r="U33" i="3"/>
  <c r="V32" i="3"/>
  <c r="I21" i="1"/>
  <c r="I22" i="1"/>
  <c r="C32" i="3"/>
  <c r="H32" i="3"/>
  <c r="U35" i="3"/>
  <c r="AB32" i="3"/>
  <c r="W20" i="3"/>
  <c r="AB22" i="3"/>
  <c r="AA19" i="3"/>
  <c r="T21" i="3"/>
  <c r="AB35" i="3"/>
  <c r="Q33" i="3"/>
  <c r="H33" i="3"/>
  <c r="W32" i="3"/>
  <c r="U21" i="1"/>
  <c r="C33" i="3"/>
  <c r="Q21" i="1"/>
  <c r="P34" i="3"/>
  <c r="S32" i="3"/>
  <c r="H35" i="3"/>
  <c r="C20" i="3"/>
  <c r="W22" i="3"/>
  <c r="C19" i="3"/>
  <c r="S21" i="3"/>
  <c r="AA35" i="3"/>
  <c r="R34" i="3"/>
  <c r="C34" i="3"/>
  <c r="Q22" i="1"/>
  <c r="AA32" i="3"/>
  <c r="R32" i="3"/>
  <c r="T22" i="1"/>
  <c r="AA21" i="1"/>
  <c r="AA20" i="3"/>
  <c r="C22" i="3"/>
  <c r="T19" i="3"/>
  <c r="R21" i="3"/>
  <c r="T35" i="3"/>
  <c r="AA33" i="3"/>
  <c r="Q20" i="3"/>
  <c r="AA22" i="1"/>
  <c r="H20" i="3"/>
  <c r="H22" i="3"/>
  <c r="P19" i="3"/>
  <c r="Q21" i="3"/>
  <c r="J33" i="3"/>
  <c r="R22" i="3"/>
  <c r="P33" i="3"/>
  <c r="AB20" i="3"/>
  <c r="J22" i="3"/>
  <c r="J19" i="3"/>
  <c r="H21" i="3"/>
  <c r="P35" i="3"/>
  <c r="G21" i="1"/>
  <c r="T33" i="3"/>
  <c r="J20" i="3"/>
  <c r="Q22" i="3"/>
  <c r="V19" i="3"/>
  <c r="J21" i="3"/>
  <c r="V35" i="3"/>
  <c r="S33" i="3"/>
  <c r="S22" i="1"/>
  <c r="R11" i="3"/>
  <c r="R45" i="3"/>
  <c r="R10" i="3"/>
  <c r="P50" i="3"/>
  <c r="AA52" i="3"/>
  <c r="U6" i="3"/>
  <c r="U52" i="3"/>
  <c r="W51" i="3"/>
  <c r="AB50" i="3"/>
  <c r="J49" i="3"/>
  <c r="V7" i="3"/>
  <c r="H14" i="3"/>
  <c r="C30" i="3"/>
  <c r="H31" i="3"/>
  <c r="U8" i="3"/>
  <c r="H4" i="3"/>
  <c r="H47" i="3"/>
  <c r="AA8" i="3"/>
  <c r="V4" i="3"/>
  <c r="J8" i="3"/>
  <c r="AA47" i="3"/>
  <c r="R14" i="3"/>
  <c r="S42" i="3"/>
  <c r="C47" i="3"/>
  <c r="S7" i="3"/>
  <c r="T47" i="3"/>
  <c r="P14" i="3"/>
  <c r="V9" i="3"/>
  <c r="C9" i="3"/>
  <c r="W48" i="3"/>
  <c r="AA42" i="3"/>
  <c r="P7" i="3"/>
  <c r="Q28" i="3"/>
  <c r="P48" i="3"/>
  <c r="U43" i="3"/>
  <c r="S6" i="3"/>
  <c r="P46" i="3"/>
  <c r="T46" i="3"/>
  <c r="W42" i="3"/>
  <c r="R9" i="3"/>
  <c r="J11" i="3"/>
  <c r="R41" i="3"/>
  <c r="V52" i="3"/>
  <c r="AA51" i="3"/>
  <c r="H50" i="3"/>
  <c r="P49" i="3"/>
  <c r="U7" i="3"/>
  <c r="S30" i="3"/>
  <c r="J45" i="3"/>
  <c r="S48" i="3"/>
  <c r="R30" i="3"/>
  <c r="H5" i="3"/>
  <c r="W14" i="3"/>
  <c r="AA11" i="3"/>
  <c r="S5" i="3"/>
  <c r="P11" i="3"/>
  <c r="R31" i="3"/>
  <c r="AA28" i="3"/>
  <c r="C4" i="3"/>
  <c r="H48" i="3"/>
  <c r="P8" i="3"/>
  <c r="W6" i="3"/>
  <c r="W27" i="3"/>
  <c r="P43" i="3"/>
  <c r="AA9" i="3"/>
  <c r="Q6" i="3"/>
  <c r="R46" i="3"/>
  <c r="U46" i="3"/>
  <c r="R44" i="3"/>
  <c r="J42" i="3"/>
  <c r="W43" i="3"/>
  <c r="R28" i="3"/>
  <c r="R7" i="3"/>
  <c r="U44" i="3"/>
  <c r="R49" i="3"/>
  <c r="W52" i="3"/>
  <c r="C51" i="3"/>
  <c r="J50" i="3"/>
  <c r="Q49" i="3"/>
  <c r="W7" i="3"/>
  <c r="AB41" i="3"/>
  <c r="H6" i="3"/>
  <c r="J30" i="3"/>
  <c r="AB31" i="3"/>
  <c r="AB5" i="3"/>
  <c r="V42" i="3"/>
  <c r="U9" i="3"/>
  <c r="C14" i="3"/>
  <c r="C29" i="3"/>
  <c r="C10" i="3"/>
  <c r="AA30" i="3"/>
  <c r="C5" i="3"/>
  <c r="J12" i="3"/>
  <c r="H11" i="3"/>
  <c r="T7" i="3"/>
  <c r="T28" i="3"/>
  <c r="H44" i="3"/>
  <c r="U10" i="3"/>
  <c r="S12" i="3"/>
  <c r="C48" i="3"/>
  <c r="T6" i="3"/>
  <c r="Q44" i="3"/>
  <c r="Q7" i="3"/>
  <c r="P9" i="3"/>
  <c r="P12" i="3"/>
  <c r="T27" i="3"/>
  <c r="AB10" i="3"/>
  <c r="Q30" i="3"/>
  <c r="AB52" i="3"/>
  <c r="H51" i="3"/>
  <c r="Q50" i="3"/>
  <c r="H49" i="3"/>
  <c r="U11" i="3"/>
  <c r="P28" i="3"/>
  <c r="V30" i="3"/>
  <c r="H30" i="3"/>
  <c r="Q31" i="3"/>
  <c r="AB6" i="3"/>
  <c r="T11" i="3"/>
  <c r="J5" i="3"/>
  <c r="W13" i="3"/>
  <c r="C27" i="3"/>
  <c r="C44" i="3"/>
  <c r="H27" i="3"/>
  <c r="U31" i="3"/>
  <c r="J7" i="3"/>
  <c r="T43" i="3"/>
  <c r="AA12" i="3"/>
  <c r="C12" i="3"/>
  <c r="U41" i="3"/>
  <c r="AB44" i="3"/>
  <c r="R43" i="3"/>
  <c r="P29" i="3"/>
  <c r="AA48" i="3"/>
  <c r="V12" i="3"/>
  <c r="J9" i="3"/>
  <c r="AB13" i="3"/>
  <c r="Q46" i="3"/>
  <c r="S27" i="3"/>
  <c r="Q4" i="3"/>
  <c r="C52" i="3"/>
  <c r="J51" i="3"/>
  <c r="R50" i="3"/>
  <c r="S49" i="3"/>
  <c r="T10" i="3"/>
  <c r="AB30" i="3"/>
  <c r="J43" i="3"/>
  <c r="J41" i="3"/>
  <c r="C8" i="3"/>
  <c r="V8" i="3"/>
  <c r="AA29" i="3"/>
  <c r="T13" i="3"/>
  <c r="P31" i="3"/>
  <c r="W4" i="3"/>
  <c r="Q14" i="3"/>
  <c r="V28" i="3"/>
  <c r="H41" i="3"/>
  <c r="S8" i="3"/>
  <c r="J13" i="3"/>
  <c r="U29" i="3"/>
  <c r="AB12" i="3"/>
  <c r="R42" i="3"/>
  <c r="V13" i="3"/>
  <c r="C13" i="3"/>
  <c r="H9" i="3"/>
  <c r="H12" i="3"/>
  <c r="H10" i="3"/>
  <c r="AB28" i="3"/>
  <c r="AB14" i="3"/>
  <c r="P42" i="3"/>
  <c r="Q13" i="3"/>
  <c r="H52" i="3"/>
  <c r="P51" i="3"/>
  <c r="S50" i="3"/>
  <c r="T49" i="3"/>
  <c r="V11" i="3"/>
  <c r="W45" i="3"/>
  <c r="U45" i="3"/>
  <c r="V48" i="3"/>
  <c r="V31" i="3"/>
  <c r="J47" i="3"/>
  <c r="V14" i="3"/>
  <c r="AA14" i="3"/>
  <c r="W41" i="3"/>
  <c r="T5" i="3"/>
  <c r="J27" i="3"/>
  <c r="S31" i="3"/>
  <c r="Q45" i="3"/>
  <c r="S11" i="3"/>
  <c r="U12" i="3"/>
  <c r="AA43" i="3"/>
  <c r="V29" i="3"/>
  <c r="C46" i="3"/>
  <c r="U48" i="3"/>
  <c r="AA13" i="3"/>
  <c r="AB9" i="3"/>
  <c r="Q9" i="3"/>
  <c r="H7" i="3"/>
  <c r="T44" i="3"/>
  <c r="AB51" i="3"/>
  <c r="W31" i="3"/>
  <c r="J52" i="3"/>
  <c r="Q51" i="3"/>
  <c r="T50" i="3"/>
  <c r="U49" i="3"/>
  <c r="V10" i="3"/>
  <c r="R4" i="3"/>
  <c r="AB45" i="3"/>
  <c r="T30" i="3"/>
  <c r="J6" i="3"/>
  <c r="W8" i="3"/>
  <c r="AB27" i="3"/>
  <c r="C28" i="3"/>
  <c r="C45" i="3"/>
  <c r="H46" i="3"/>
  <c r="W28" i="3"/>
  <c r="AA4" i="3"/>
  <c r="AB46" i="3"/>
  <c r="W29" i="3"/>
  <c r="J48" i="3"/>
  <c r="R13" i="3"/>
  <c r="S9" i="3"/>
  <c r="AA46" i="3"/>
  <c r="J46" i="3"/>
  <c r="U14" i="3"/>
  <c r="S43" i="3"/>
  <c r="T12" i="3"/>
  <c r="Q12" i="3"/>
  <c r="Q29" i="3"/>
  <c r="W12" i="3"/>
  <c r="S29" i="3"/>
  <c r="P52" i="3"/>
  <c r="R51" i="3"/>
  <c r="U50" i="3"/>
  <c r="V49" i="3"/>
  <c r="W11" i="3"/>
  <c r="S4" i="3"/>
  <c r="Q41" i="3"/>
  <c r="S41" i="3"/>
  <c r="R8" i="3"/>
  <c r="AB8" i="3"/>
  <c r="C31" i="3"/>
  <c r="AB42" i="3"/>
  <c r="AA45" i="3"/>
  <c r="W47" i="3"/>
  <c r="W30" i="3"/>
  <c r="AB4" i="3"/>
  <c r="AB47" i="3"/>
  <c r="S10" i="3"/>
  <c r="T29" i="3"/>
  <c r="V27" i="3"/>
  <c r="P10" i="3"/>
  <c r="U47" i="3"/>
  <c r="J44" i="3"/>
  <c r="P27" i="3"/>
  <c r="P44" i="3"/>
  <c r="R29" i="3"/>
  <c r="V43" i="3"/>
  <c r="Q43" i="3"/>
  <c r="S46" i="3"/>
  <c r="Q8" i="3"/>
  <c r="R47" i="3"/>
  <c r="Q52" i="3"/>
  <c r="S51" i="3"/>
  <c r="V50" i="3"/>
  <c r="W49" i="3"/>
  <c r="W10" i="3"/>
  <c r="V41" i="3"/>
  <c r="J31" i="3"/>
  <c r="V45" i="3"/>
  <c r="R6" i="3"/>
  <c r="T9" i="3"/>
  <c r="AA31" i="3"/>
  <c r="T48" i="3"/>
  <c r="Q47" i="3"/>
  <c r="U28" i="3"/>
  <c r="T31" i="3"/>
  <c r="V5" i="3"/>
  <c r="W5" i="3"/>
  <c r="AA44" i="3"/>
  <c r="J10" i="3"/>
  <c r="P30" i="3"/>
  <c r="H43" i="3"/>
  <c r="R48" i="3"/>
  <c r="P6" i="3"/>
  <c r="H28" i="3"/>
  <c r="H13" i="3"/>
  <c r="S44" i="3"/>
  <c r="Q27" i="3"/>
  <c r="C43" i="3"/>
  <c r="AA5" i="3"/>
  <c r="R52" i="3"/>
  <c r="T51" i="3"/>
  <c r="W50" i="3"/>
  <c r="AA49" i="3"/>
  <c r="AB11" i="3"/>
  <c r="U13" i="3"/>
  <c r="W44" i="3"/>
  <c r="W9" i="3"/>
  <c r="T8" i="3"/>
  <c r="U30" i="3"/>
  <c r="P41" i="3"/>
  <c r="T4" i="3"/>
  <c r="AB48" i="3"/>
  <c r="H8" i="3"/>
  <c r="C41" i="3"/>
  <c r="Q11" i="3"/>
  <c r="C7" i="3"/>
  <c r="T14" i="3"/>
  <c r="U27" i="3"/>
  <c r="T41" i="3"/>
  <c r="AB43" i="3"/>
  <c r="P13" i="3"/>
  <c r="S28" i="3"/>
  <c r="V46" i="3"/>
  <c r="S52" i="3"/>
  <c r="U51" i="3"/>
  <c r="AA50" i="3"/>
  <c r="C49" i="3"/>
  <c r="AA10" i="3"/>
  <c r="AA41" i="3"/>
  <c r="P5" i="3"/>
  <c r="S47" i="3"/>
  <c r="J4" i="3"/>
  <c r="P47" i="3"/>
  <c r="U42" i="3"/>
  <c r="Q5" i="3"/>
  <c r="R5" i="3"/>
  <c r="C11" i="3"/>
  <c r="H42" i="3"/>
  <c r="J29" i="3"/>
  <c r="S14" i="3"/>
  <c r="AA27" i="3"/>
  <c r="P4" i="3"/>
  <c r="Q42" i="3"/>
  <c r="V44" i="3"/>
  <c r="H29" i="3"/>
  <c r="AB7" i="3"/>
  <c r="S45" i="3"/>
  <c r="Q48" i="3"/>
  <c r="T52" i="3"/>
  <c r="V51" i="3"/>
  <c r="C50" i="3"/>
  <c r="AB49" i="3"/>
  <c r="J28" i="3"/>
  <c r="J14" i="3"/>
  <c r="H45" i="3"/>
  <c r="C6" i="3"/>
  <c r="AA6" i="3"/>
  <c r="U4" i="3"/>
  <c r="T45" i="3"/>
  <c r="AA7" i="3"/>
  <c r="V47" i="3"/>
  <c r="U5" i="3"/>
  <c r="P45" i="3"/>
  <c r="Q10" i="3"/>
  <c r="R27" i="3"/>
  <c r="T42" i="3"/>
  <c r="V6" i="3"/>
  <c r="W46" i="3"/>
  <c r="S13" i="3"/>
  <c r="AB29" i="3"/>
  <c r="R12" i="3"/>
  <c r="C42" i="3"/>
  <c r="Z38" i="1"/>
  <c r="Z33" i="1"/>
  <c r="AA35" i="1"/>
  <c r="Z34" i="1"/>
  <c r="Z32" i="1"/>
  <c r="Z28" i="1"/>
  <c r="V61" i="3"/>
  <c r="U61" i="3"/>
  <c r="W61" i="3"/>
  <c r="AA61" i="3"/>
  <c r="C61" i="3"/>
  <c r="AB61" i="3"/>
  <c r="H61" i="3"/>
  <c r="J61" i="3"/>
  <c r="P61" i="3"/>
  <c r="Q61" i="3"/>
  <c r="R61" i="3"/>
  <c r="S61" i="3"/>
  <c r="T61" i="3"/>
  <c r="U41" i="1"/>
  <c r="T41" i="1"/>
  <c r="O41" i="1"/>
  <c r="P41" i="1"/>
  <c r="V41" i="1"/>
  <c r="S41" i="1"/>
  <c r="I41" i="1"/>
  <c r="G41" i="1"/>
  <c r="C41" i="1"/>
  <c r="R41" i="1"/>
  <c r="Q41" i="1"/>
  <c r="AA41" i="1"/>
  <c r="T40" i="1"/>
  <c r="S40" i="1"/>
  <c r="R40" i="1"/>
  <c r="Q40" i="1"/>
  <c r="P40" i="1"/>
  <c r="O40" i="1"/>
  <c r="I40" i="1"/>
  <c r="G40" i="1"/>
  <c r="C40" i="1"/>
  <c r="V40" i="1"/>
  <c r="AA40" i="1"/>
  <c r="U40" i="1"/>
  <c r="C39" i="1"/>
  <c r="G39" i="1"/>
  <c r="I39" i="1"/>
  <c r="O39" i="1"/>
  <c r="P39" i="1"/>
  <c r="Q39" i="1"/>
  <c r="R39" i="1"/>
  <c r="V39" i="1"/>
  <c r="U39" i="1"/>
  <c r="T39" i="1"/>
  <c r="AA39" i="1"/>
  <c r="S39" i="1"/>
  <c r="P38" i="1"/>
  <c r="Q38" i="1"/>
  <c r="R38" i="1"/>
  <c r="V38" i="1"/>
  <c r="U38" i="1"/>
  <c r="C38" i="1"/>
  <c r="T38" i="1"/>
  <c r="G38" i="1"/>
  <c r="S38" i="1"/>
  <c r="I38" i="1"/>
  <c r="AA38" i="1"/>
  <c r="O38" i="1"/>
  <c r="I35" i="1"/>
  <c r="Z35" i="1"/>
  <c r="O35" i="1"/>
  <c r="P35" i="1"/>
  <c r="V35" i="1"/>
  <c r="U35" i="1"/>
  <c r="Q35" i="1"/>
  <c r="T35" i="1"/>
  <c r="S35" i="1"/>
  <c r="C35" i="1"/>
  <c r="R35" i="1"/>
  <c r="G35" i="1"/>
  <c r="I34" i="1"/>
  <c r="R34" i="1"/>
  <c r="V34" i="1"/>
  <c r="U34" i="1"/>
  <c r="T34" i="1"/>
  <c r="O34" i="1"/>
  <c r="S34" i="1"/>
  <c r="C34" i="1"/>
  <c r="P34" i="1"/>
  <c r="AA34" i="1"/>
  <c r="G34" i="1"/>
  <c r="Q34" i="1"/>
  <c r="U33" i="1"/>
  <c r="T33" i="1"/>
  <c r="G33" i="1"/>
  <c r="P33" i="1"/>
  <c r="V33" i="1"/>
  <c r="S33" i="1"/>
  <c r="I33" i="1"/>
  <c r="Q33" i="1"/>
  <c r="C33" i="1"/>
  <c r="O33" i="1"/>
  <c r="R33" i="1"/>
  <c r="AA33" i="1"/>
  <c r="S32" i="1"/>
  <c r="R32" i="1"/>
  <c r="G32" i="1"/>
  <c r="T32" i="1"/>
  <c r="P32" i="1"/>
  <c r="I32" i="1"/>
  <c r="C32" i="1"/>
  <c r="Q32" i="1"/>
  <c r="V32" i="1"/>
  <c r="AA32" i="1"/>
  <c r="O32" i="1"/>
  <c r="U32" i="1"/>
  <c r="P11" i="1"/>
  <c r="Z27" i="1"/>
  <c r="U28" i="1"/>
  <c r="T28" i="1"/>
  <c r="C28" i="1"/>
  <c r="I28" i="1"/>
  <c r="P28" i="1"/>
  <c r="R28" i="1"/>
  <c r="V28" i="1"/>
  <c r="S28" i="1"/>
  <c r="G28" i="1"/>
  <c r="O28" i="1"/>
  <c r="Q28" i="1"/>
  <c r="AA28" i="1"/>
  <c r="Z17" i="1"/>
  <c r="R11" i="1"/>
  <c r="V5" i="1"/>
  <c r="Z14" i="1"/>
  <c r="O26" i="1"/>
  <c r="Z9" i="1"/>
  <c r="V25" i="1"/>
  <c r="Z37" i="1"/>
  <c r="Z15" i="1"/>
  <c r="Z36" i="1"/>
  <c r="Z10" i="1"/>
  <c r="Z8" i="1"/>
  <c r="G11" i="1"/>
  <c r="T11" i="1"/>
  <c r="O11" i="1"/>
  <c r="Z19" i="1"/>
  <c r="Z7" i="1"/>
  <c r="Z18" i="1"/>
  <c r="C6" i="1"/>
  <c r="Q11" i="1"/>
  <c r="C12" i="1"/>
  <c r="C9" i="1"/>
  <c r="Z16" i="1"/>
  <c r="C11" i="1"/>
  <c r="I11" i="1"/>
  <c r="Z13" i="1"/>
  <c r="U27" i="1"/>
  <c r="T27" i="1"/>
  <c r="S27" i="1"/>
  <c r="P27" i="1"/>
  <c r="G27" i="1"/>
  <c r="C27" i="1"/>
  <c r="O27" i="1"/>
  <c r="R27" i="1"/>
  <c r="AA27" i="1"/>
  <c r="I27" i="1"/>
  <c r="Q27" i="1"/>
  <c r="V27" i="1"/>
  <c r="C8" i="1"/>
  <c r="G12" i="1"/>
  <c r="I12" i="1"/>
  <c r="O12" i="1"/>
  <c r="P12" i="1"/>
  <c r="Q12" i="1"/>
  <c r="R12" i="1"/>
  <c r="Z5" i="1"/>
  <c r="U11" i="1"/>
  <c r="G5" i="1"/>
  <c r="AA5" i="1"/>
  <c r="S11" i="1"/>
  <c r="C5" i="1"/>
  <c r="I5" i="1"/>
  <c r="O5" i="1"/>
  <c r="P5" i="1"/>
  <c r="Q5" i="1"/>
  <c r="R5" i="1"/>
  <c r="S5" i="1"/>
  <c r="V6" i="1"/>
  <c r="S15" i="1"/>
  <c r="U6" i="1"/>
  <c r="AA6" i="1"/>
  <c r="T6" i="1"/>
  <c r="Z6" i="1"/>
  <c r="T5" i="1"/>
  <c r="S6" i="1"/>
  <c r="AA12" i="1"/>
  <c r="V12" i="1"/>
  <c r="Z12" i="1"/>
  <c r="U5" i="1"/>
  <c r="U12" i="1"/>
  <c r="AA11" i="1"/>
  <c r="T12" i="1"/>
  <c r="Z11" i="1"/>
  <c r="G8" i="1"/>
  <c r="S12" i="1"/>
  <c r="G6" i="1"/>
  <c r="I6" i="1"/>
  <c r="O6" i="1"/>
  <c r="P6" i="1"/>
  <c r="Q6" i="1"/>
  <c r="R6" i="1"/>
  <c r="V11" i="1"/>
  <c r="V26" i="1"/>
  <c r="Q26" i="1"/>
  <c r="P26" i="1"/>
  <c r="T26" i="1"/>
  <c r="S26" i="1"/>
  <c r="U26" i="1"/>
  <c r="AA26" i="1"/>
  <c r="Z26" i="1"/>
  <c r="R26" i="1"/>
  <c r="C26" i="1"/>
  <c r="G26" i="1"/>
  <c r="I26" i="1"/>
  <c r="U25" i="1"/>
  <c r="T25" i="1"/>
  <c r="I25" i="1"/>
  <c r="O25" i="1"/>
  <c r="S25" i="1"/>
  <c r="P25" i="1"/>
  <c r="Q25" i="1"/>
  <c r="AA25" i="1"/>
  <c r="Z25" i="1"/>
  <c r="C25" i="1"/>
  <c r="R25" i="1"/>
  <c r="G25" i="1"/>
  <c r="Q19" i="1"/>
  <c r="G19" i="1"/>
  <c r="I19" i="1"/>
  <c r="R19" i="1"/>
  <c r="V19" i="1"/>
  <c r="U19" i="1"/>
  <c r="O19" i="1"/>
  <c r="T19" i="1"/>
  <c r="S19" i="1"/>
  <c r="C19" i="1"/>
  <c r="P19" i="1"/>
  <c r="AA19" i="1"/>
  <c r="P18" i="1"/>
  <c r="G18" i="1"/>
  <c r="V18" i="1"/>
  <c r="U18" i="1"/>
  <c r="T18" i="1"/>
  <c r="I18" i="1"/>
  <c r="Q18" i="1"/>
  <c r="S18" i="1"/>
  <c r="C18" i="1"/>
  <c r="O18" i="1"/>
  <c r="R18" i="1"/>
  <c r="AA18" i="1"/>
  <c r="V17" i="1"/>
  <c r="U17" i="1"/>
  <c r="O17" i="1"/>
  <c r="G17" i="1"/>
  <c r="T17" i="1"/>
  <c r="R17" i="1"/>
  <c r="S17" i="1"/>
  <c r="P17" i="1"/>
  <c r="I17" i="1"/>
  <c r="C17" i="1"/>
  <c r="AA17" i="1"/>
  <c r="Q17" i="1"/>
  <c r="T16" i="1"/>
  <c r="S16" i="1"/>
  <c r="U16" i="1"/>
  <c r="G16" i="1"/>
  <c r="O16" i="1"/>
  <c r="Q16" i="1"/>
  <c r="C16" i="1"/>
  <c r="I16" i="1"/>
  <c r="P16" i="1"/>
  <c r="R16" i="1"/>
  <c r="AA16" i="1"/>
  <c r="V16" i="1"/>
  <c r="I15" i="1"/>
  <c r="T15" i="1"/>
  <c r="P15" i="1"/>
  <c r="G15" i="1"/>
  <c r="R15" i="1"/>
  <c r="O15" i="1"/>
  <c r="Q15" i="1"/>
  <c r="V15" i="1"/>
  <c r="AA15" i="1"/>
  <c r="C15" i="1"/>
  <c r="U15" i="1"/>
  <c r="I14" i="1"/>
  <c r="Q14" i="1"/>
  <c r="G14" i="1"/>
  <c r="P14" i="1"/>
  <c r="V14" i="1"/>
  <c r="U14" i="1"/>
  <c r="T14" i="1"/>
  <c r="AA14" i="1"/>
  <c r="C14" i="1"/>
  <c r="O14" i="1"/>
  <c r="R14" i="1"/>
  <c r="S14" i="1"/>
  <c r="O13" i="1"/>
  <c r="I13" i="1"/>
  <c r="R13" i="1"/>
  <c r="V13" i="1"/>
  <c r="G13" i="1"/>
  <c r="U13" i="1"/>
  <c r="Q13" i="1"/>
  <c r="T13" i="1"/>
  <c r="S13" i="1"/>
  <c r="AA13" i="1"/>
  <c r="C13" i="1"/>
  <c r="P13" i="1"/>
  <c r="Q10" i="1"/>
  <c r="P10" i="1"/>
  <c r="V10" i="1"/>
  <c r="O10" i="1"/>
  <c r="U10" i="1"/>
  <c r="T10" i="1"/>
  <c r="I10" i="1"/>
  <c r="S10" i="1"/>
  <c r="G10" i="1"/>
  <c r="AA10" i="1"/>
  <c r="C10" i="1"/>
  <c r="R10" i="1"/>
  <c r="V9" i="1"/>
  <c r="U9" i="1"/>
  <c r="T9" i="1"/>
  <c r="R9" i="1"/>
  <c r="S9" i="1"/>
  <c r="Q9" i="1"/>
  <c r="P9" i="1"/>
  <c r="O9" i="1"/>
  <c r="G9" i="1"/>
  <c r="I9" i="1"/>
  <c r="AA9" i="1"/>
  <c r="U37" i="1"/>
  <c r="T37" i="1"/>
  <c r="C37" i="1"/>
  <c r="V37" i="1"/>
  <c r="S37" i="1"/>
  <c r="G37" i="1"/>
  <c r="AA37" i="1"/>
  <c r="I37" i="1"/>
  <c r="O37" i="1"/>
  <c r="P37" i="1"/>
  <c r="Q37" i="1"/>
  <c r="R37" i="1"/>
  <c r="T36" i="1"/>
  <c r="C36" i="1"/>
  <c r="I36" i="1"/>
  <c r="S36" i="1"/>
  <c r="O36" i="1"/>
  <c r="P36" i="1"/>
  <c r="Q36" i="1"/>
  <c r="R36" i="1"/>
  <c r="V36" i="1"/>
  <c r="AA36" i="1"/>
  <c r="G36" i="1"/>
  <c r="U36" i="1"/>
  <c r="I8" i="1"/>
  <c r="O8" i="1"/>
  <c r="P8" i="1"/>
  <c r="V8" i="1"/>
  <c r="Q8" i="1"/>
  <c r="U8" i="1"/>
  <c r="T8" i="1"/>
  <c r="AA8" i="1"/>
  <c r="R8" i="1"/>
  <c r="S8" i="1"/>
  <c r="C7" i="1"/>
  <c r="G7" i="1"/>
  <c r="Q7" i="1"/>
  <c r="I7" i="1"/>
  <c r="R7" i="1"/>
  <c r="V7" i="1"/>
  <c r="U7" i="1"/>
  <c r="O7" i="1"/>
  <c r="T7" i="1"/>
  <c r="S7" i="1"/>
  <c r="AA7" i="1"/>
  <c r="P7" i="1"/>
  <c r="AB4" i="1"/>
  <c r="C4" i="1" l="1"/>
  <c r="Z4" i="1"/>
  <c r="V4" i="1"/>
  <c r="U4" i="1"/>
  <c r="T4" i="1"/>
  <c r="S4" i="1"/>
  <c r="R4" i="1"/>
  <c r="Q4" i="1"/>
  <c r="P4" i="1"/>
  <c r="O4" i="1"/>
  <c r="I4" i="1"/>
  <c r="G4" i="1"/>
  <c r="AA4" i="1"/>
  <c r="C96" i="32" l="1"/>
  <c r="AA78" i="32"/>
  <c r="S78" i="32"/>
  <c r="H78" i="32"/>
  <c r="U78" i="32"/>
  <c r="W78" i="32"/>
  <c r="C97" i="32"/>
  <c r="R78" i="32"/>
  <c r="T78" i="32"/>
  <c r="M96" i="32"/>
  <c r="J78" i="32"/>
  <c r="I78" i="32"/>
  <c r="Q78" i="32"/>
  <c r="C98" i="32"/>
  <c r="P78" i="32"/>
  <c r="M78" i="32"/>
  <c r="M97" i="32"/>
  <c r="M98" i="32"/>
  <c r="AB78" i="32"/>
  <c r="C78" i="32"/>
  <c r="V78" i="32"/>
</calcChain>
</file>

<file path=xl/sharedStrings.xml><?xml version="1.0" encoding="utf-8"?>
<sst xmlns="http://schemas.openxmlformats.org/spreadsheetml/2006/main" count="22203" uniqueCount="902">
  <si>
    <t>SIRA</t>
  </si>
  <si>
    <t>FİRMA</t>
  </si>
  <si>
    <t>AMBALAJ</t>
  </si>
  <si>
    <t>CİNSİ</t>
  </si>
  <si>
    <t>ÇAP</t>
  </si>
  <si>
    <t>FORMÜL</t>
  </si>
  <si>
    <t>PAKET İÇİ</t>
  </si>
  <si>
    <t>PAKET GRAMAJI</t>
  </si>
  <si>
    <t>TARİH</t>
  </si>
  <si>
    <t>SKT/AY</t>
  </si>
  <si>
    <t>ÜRT/PRD</t>
  </si>
  <si>
    <t>TETT/EXP</t>
  </si>
  <si>
    <t>PRT/LOT</t>
  </si>
  <si>
    <t>KAREKOD DOSYA ADI</t>
  </si>
  <si>
    <t>KOLİ / TARİH</t>
  </si>
  <si>
    <t>AÇIKLAMALAR</t>
  </si>
  <si>
    <t>AMBALAJ MİKTAR</t>
  </si>
  <si>
    <t>LLC TRİTON</t>
  </si>
  <si>
    <t>TORTİLLAS 25 CM 4 PCS 260G</t>
  </si>
  <si>
    <t>SADE</t>
  </si>
  <si>
    <t>ÜRETİLECEK MİKTAR/ PALET</t>
  </si>
  <si>
    <t>ÜRETİLECEK MİKTAR/ KOLİ</t>
  </si>
  <si>
    <t>SOFT</t>
  </si>
  <si>
    <t>YURTDIŞI</t>
  </si>
  <si>
    <t>KB-006336</t>
  </si>
  <si>
    <t>ZPT-008462</t>
  </si>
  <si>
    <t>26060225-1</t>
  </si>
  <si>
    <t>TRİTON -SKT ATILACAK</t>
  </si>
  <si>
    <t>24-26 CM</t>
  </si>
  <si>
    <t>1.</t>
  </si>
  <si>
    <t>ZPO-019211</t>
  </si>
  <si>
    <t>GERMES</t>
  </si>
  <si>
    <t>46-HANAMİ GERMES 25CM SADE 250G</t>
  </si>
  <si>
    <t>KOLİ İÇİ</t>
  </si>
  <si>
    <t>IRAK SOFT</t>
  </si>
  <si>
    <t>HANAMİ MAVİ - ÜRETİM ATILACAK</t>
  </si>
  <si>
    <t>GTIN KODU</t>
  </si>
  <si>
    <t>MUTLUKAL WHEAT TORTILLA</t>
  </si>
  <si>
    <t>46-Kırmızı Tortillas-Germes-25cm 375g</t>
  </si>
  <si>
    <t>KIRMIZI TORTİLLAS 25 CM</t>
  </si>
  <si>
    <t>KIRMIZI - ÜRETİM TARİHLİ ETİKET</t>
  </si>
  <si>
    <t>MAKİNE 1</t>
  </si>
  <si>
    <t>PRODUCT NAME / ÜRÜN ADI</t>
  </si>
  <si>
    <t>ORDER NUMBER / SİPARİŞ NUMARASI</t>
  </si>
  <si>
    <t>KB-006321</t>
  </si>
  <si>
    <t>ZP6-17971</t>
  </si>
  <si>
    <t>26060325-1</t>
  </si>
  <si>
    <t>Firma</t>
  </si>
  <si>
    <t>GTIN Kodu</t>
  </si>
  <si>
    <t>Koli İçi</t>
  </si>
  <si>
    <t>Birleştir</t>
  </si>
  <si>
    <t>Z210006314</t>
  </si>
  <si>
    <t>ZP3-012107</t>
  </si>
  <si>
    <t>KB-006501</t>
  </si>
  <si>
    <t>ZPM-015047</t>
  </si>
  <si>
    <t>26060325-2</t>
  </si>
  <si>
    <t>Z13-007146</t>
  </si>
  <si>
    <t>KB-006567</t>
  </si>
  <si>
    <t>ZPD-012226</t>
  </si>
  <si>
    <t>26060325-3</t>
  </si>
  <si>
    <t>Z190009938</t>
  </si>
  <si>
    <t>KB-006500</t>
  </si>
  <si>
    <t>ZP4-021324</t>
  </si>
  <si>
    <t>26060425-1</t>
  </si>
  <si>
    <t>KB-006502</t>
  </si>
  <si>
    <t>ZPL-015636</t>
  </si>
  <si>
    <t>26060425-2</t>
  </si>
  <si>
    <t>ZPK-013503</t>
  </si>
  <si>
    <t>KB-006497</t>
  </si>
  <si>
    <t>Z180014794</t>
  </si>
  <si>
    <t>26060425-3</t>
  </si>
  <si>
    <t>ZP8-015844</t>
  </si>
  <si>
    <t>KB-006582</t>
  </si>
  <si>
    <t>ZPT-008984</t>
  </si>
  <si>
    <t>ZPO-020470</t>
  </si>
  <si>
    <t>KB-006496</t>
  </si>
  <si>
    <t>Z180013769</t>
  </si>
  <si>
    <t>26060225-2</t>
  </si>
  <si>
    <t>ZP8-014855</t>
  </si>
  <si>
    <t>LLC KOTOR</t>
  </si>
  <si>
    <t xml:space="preserve">MANETKA PEYNİRLİ 25 CM </t>
  </si>
  <si>
    <t>PEYNİRLİ</t>
  </si>
  <si>
    <t>SOFT-AT</t>
  </si>
  <si>
    <t>AMBALAJ ETİKETİ</t>
  </si>
  <si>
    <t>BARKOD ETİKETİ</t>
  </si>
  <si>
    <t>MANETKA PEYNİRLİ 25CM</t>
  </si>
  <si>
    <t>04620478612503 (76377)</t>
  </si>
  <si>
    <t>04620478612503 (76377) PEYNİRLİ 25CM</t>
  </si>
  <si>
    <t>26060925P</t>
  </si>
  <si>
    <t>KIRMIZI KOLİ-TARİHLİ KOLİ ETİKETİ</t>
  </si>
  <si>
    <t>MAGNİT</t>
  </si>
  <si>
    <t>MAGNİT MAVİ AMBALAJ 25 CM 260G</t>
  </si>
  <si>
    <t>25CM TURUNCU KOLİ-SOL ÜST DİKDÖRTGENE ÜRETİM TARİHİ BASILACAK</t>
  </si>
  <si>
    <t>MAGNİT MAVİ AMBALAJ 25CM</t>
  </si>
  <si>
    <t>HANAMİ GERMES 25CM SADE 250G</t>
  </si>
  <si>
    <t>Kırmızı Tortillas-Germes-25cm 375g</t>
  </si>
  <si>
    <t>HANAMİ PEYNİRLİ 25 CM 250G</t>
  </si>
  <si>
    <t>HANAMİ PEYNİRLİ 25CM AMBALAJ (098)</t>
  </si>
  <si>
    <t>IRAK SOFT-AT</t>
  </si>
  <si>
    <t>HANAMİ SARI KOLİ-ÜRETİM TARİHİ BASILACAK</t>
  </si>
  <si>
    <t>HANAMİ 25 CM SADE (081)</t>
  </si>
  <si>
    <t>46-HANAMİ GERMES PEYNİRLİ 25CM 250G</t>
  </si>
  <si>
    <t>26060825P</t>
  </si>
  <si>
    <t>45-HANAMİ GERMES 25CM 250G</t>
  </si>
  <si>
    <t>SMART LLC</t>
  </si>
  <si>
    <t>TORTİLLAS SAMAKAT 20CM 166G</t>
  </si>
  <si>
    <t>TORTİLLAS 20CM (SAMAKAT BİLGİLERİ EKLİ)</t>
  </si>
  <si>
    <t>19-21 CM</t>
  </si>
  <si>
    <t>KAREKODSUZ ÜRETİLECEK</t>
  </si>
  <si>
    <t>MANETKA SADE 20CM 166G</t>
  </si>
  <si>
    <t>SİYAH KARE KOLİ-ÜRETİM TARİHLİ ETİKET</t>
  </si>
  <si>
    <t>04620478612497-1</t>
  </si>
  <si>
    <t>04620478612497-1 (100800) SADE 20CM</t>
  </si>
  <si>
    <t>Mutlukal Tortillas 15cm 250g</t>
  </si>
  <si>
    <t>YURTİÇİ</t>
  </si>
  <si>
    <t>15CM KOLİ</t>
  </si>
  <si>
    <t>KESME-33-35G BEZE, KESİLMEMİŞ 16-18CM, 320-330G- KESİLMİŞ 245-250G</t>
  </si>
  <si>
    <t>Maydonoz Döner</t>
  </si>
  <si>
    <t>Mutlukal Tortillas 15cm</t>
  </si>
  <si>
    <t>MAYDONOZ DÖNER</t>
  </si>
  <si>
    <t>MAKİNE 6</t>
  </si>
  <si>
    <t>MAKİNE 5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</si>
  <si>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</si>
  <si>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</si>
  <si>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</si>
  <si>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</si>
  <si>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</si>
  <si>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</si>
  <si>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</si>
  <si>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</si>
  <si>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</si>
  <si>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</si>
  <si>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</si>
  <si>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</si>
  <si>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</si>
  <si>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</si>
  <si>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</si>
  <si>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</si>
  <si>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</si>
  <si>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MUTLUKAL İŞ EMRİ</t>
  </si>
  <si>
    <t>BİTTİ</t>
  </si>
  <si>
    <t>DEPO STOK / KOLİ</t>
  </si>
  <si>
    <t>45-Kırmızı Tortillas-Germes-25cm 375g</t>
  </si>
  <si>
    <t>Şok Market</t>
  </si>
  <si>
    <t>Taco 15 cm 6 lı 150 g</t>
  </si>
  <si>
    <t xml:space="preserve">Taco 15 cm </t>
  </si>
  <si>
    <t>SOFT-PA3</t>
  </si>
  <si>
    <t>15 CM KOLİ</t>
  </si>
  <si>
    <t>14-16 CM</t>
  </si>
  <si>
    <t>Aylin Karton</t>
  </si>
  <si>
    <t>Happylla 25 cm 10 lu 650g</t>
  </si>
  <si>
    <t>Happylla 25cm (060)</t>
  </si>
  <si>
    <t>Irak soft</t>
  </si>
  <si>
    <t>Yurtiçi</t>
  </si>
  <si>
    <t>Kırmızı Koli-Etiketli</t>
  </si>
  <si>
    <t>24-26 cm</t>
  </si>
  <si>
    <t>Kırmızı tortillas 25cm 4 lü 250g</t>
  </si>
  <si>
    <t>Kırmızı Tortillas 25 cm</t>
  </si>
  <si>
    <t>Soft</t>
  </si>
  <si>
    <t>Yurtdışı</t>
  </si>
  <si>
    <t>Ne Çıkarsa</t>
  </si>
  <si>
    <t>Güncel</t>
  </si>
  <si>
    <t>Bisto 25 cm 12 pcs 840g</t>
  </si>
  <si>
    <t>Bisto 25 cm</t>
  </si>
  <si>
    <t>Standart</t>
  </si>
  <si>
    <t>Bisto Kolisi</t>
  </si>
  <si>
    <t>24-26 Cm</t>
  </si>
  <si>
    <t>A101</t>
  </si>
  <si>
    <t>Nimet 25cm 12 pcs 840g</t>
  </si>
  <si>
    <t>Nimet 25 cm</t>
  </si>
  <si>
    <t>Nimet Kolisi</t>
  </si>
  <si>
    <t>MAKİNE 2 (Kesmelerden Çıkanlar)</t>
  </si>
  <si>
    <t>10. Araç</t>
  </si>
  <si>
    <t>11. Araç</t>
  </si>
  <si>
    <t>12. Araç</t>
  </si>
  <si>
    <t>13. Araç</t>
  </si>
  <si>
    <t>SÜRE</t>
  </si>
  <si>
    <t>ARAÇ SAYISI</t>
  </si>
  <si>
    <t>Sultanoğlu</t>
  </si>
  <si>
    <t>Tortillove 25 cm 8pcs 520g</t>
  </si>
  <si>
    <t>Tortillove 25 cm</t>
  </si>
  <si>
    <t>Irak Soft</t>
  </si>
  <si>
    <t>Kırmızı Koli</t>
  </si>
  <si>
    <t>Kopuz</t>
  </si>
  <si>
    <t>Mutlukal Tortillas 30cm 950g</t>
  </si>
  <si>
    <t>Mutlukal tortillas 30cm</t>
  </si>
  <si>
    <t>Mavi Koli</t>
  </si>
  <si>
    <t>29-31 Cm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</si>
  <si>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</si>
  <si>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</si>
  <si>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</si>
  <si>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</si>
  <si>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</si>
  <si>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</si>
  <si>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</si>
  <si>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</si>
  <si>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</si>
  <si>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</si>
  <si>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</si>
  <si>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</si>
  <si>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</si>
  <si>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</si>
  <si>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</si>
  <si>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</si>
  <si>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</si>
  <si>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</si>
  <si>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</si>
  <si>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</si>
  <si>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</si>
  <si>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</si>
  <si>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</si>
  <si>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</si>
  <si>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</si>
  <si>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</si>
  <si>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</si>
  <si>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</si>
  <si>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</si>
  <si>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</si>
  <si>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</si>
  <si>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</si>
  <si>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</si>
  <si>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</si>
  <si>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</si>
  <si>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</si>
  <si>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</si>
  <si>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</si>
  <si>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</si>
  <si>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</si>
  <si>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</si>
  <si>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</si>
  <si>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</si>
  <si>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1. ARAÇ</t>
  </si>
  <si>
    <t>2. ARAÇ</t>
  </si>
  <si>
    <t>3. ARAÇ</t>
  </si>
  <si>
    <t>4. ARAÇ</t>
  </si>
  <si>
    <t>5. ARAÇ</t>
  </si>
  <si>
    <t>6. ARAÇ</t>
  </si>
  <si>
    <t>7. ARAÇ</t>
  </si>
  <si>
    <t>8. ARAÇ</t>
  </si>
  <si>
    <t>9. ARAÇ</t>
  </si>
  <si>
    <t xml:space="preserve">Hanami 20cm sade 4pcs 166g </t>
  </si>
  <si>
    <t>Hanami 20cm Sade 4 pcs 166g (067)</t>
  </si>
  <si>
    <t>19-21 cm</t>
  </si>
  <si>
    <t>PALET/KOLİ</t>
  </si>
  <si>
    <t>Tortillas 20cm 4 lü 166g</t>
  </si>
  <si>
    <t>20cm Koli-Üretim Tarihli Etiket</t>
  </si>
  <si>
    <t>Hanami Peynirli 20cm 4 lü 166g</t>
  </si>
  <si>
    <t>Irak Soft-AT</t>
  </si>
  <si>
    <t>Hanami Peynirli 20cm (050)</t>
  </si>
  <si>
    <t>Tortillas 20cm (Etiketli)</t>
  </si>
  <si>
    <t>26061520P</t>
  </si>
  <si>
    <t>47-Hanami Germes Sade 20cm 166g</t>
  </si>
  <si>
    <t>47-Tortillas Germes Sade 20cm 166g</t>
  </si>
  <si>
    <t>47-Hanami Germes Peynirli 20cm 166g</t>
  </si>
  <si>
    <t>Manetka 20cm 4 pcs 166g</t>
  </si>
  <si>
    <t>Manetka 20cm</t>
  </si>
  <si>
    <t>Kare Koli-Üretim Tarihli Etiket</t>
  </si>
  <si>
    <t>04620478612497-3</t>
  </si>
  <si>
    <t>10. ARAÇ</t>
  </si>
  <si>
    <t>11. ARAÇ</t>
  </si>
  <si>
    <t>12. ARAÇ</t>
  </si>
  <si>
    <t>13. ARAÇ</t>
  </si>
  <si>
    <t>14. ARAÇ</t>
  </si>
  <si>
    <t>Tortillas 20cm Peynirli 4pcs 166g</t>
  </si>
  <si>
    <t>Tortillas 20cm (Samakat Bilgileri Ekli)</t>
  </si>
  <si>
    <t>26070320P</t>
  </si>
  <si>
    <t>15. ARAÇ</t>
  </si>
  <si>
    <t>EYAL</t>
  </si>
  <si>
    <t>Rimini 20 cm 8 pcs 360g</t>
  </si>
  <si>
    <t>Rimini 20cm</t>
  </si>
  <si>
    <t>20cm koli-İbranice Etiket</t>
  </si>
  <si>
    <t>Eyal</t>
  </si>
  <si>
    <t>EXP</t>
  </si>
  <si>
    <t>LOT</t>
  </si>
  <si>
    <t>HAHAM GELECEK</t>
  </si>
  <si>
    <t>ALDİ - KOSOVA</t>
  </si>
  <si>
    <t>Tortillove 30cm 10pcs 900g</t>
  </si>
  <si>
    <t>Tortillove 30cm</t>
  </si>
  <si>
    <t>29-31 cm</t>
  </si>
  <si>
    <t>Tortillas 30cm 10pcs 900g</t>
  </si>
  <si>
    <t>Tortillas 30cm</t>
  </si>
  <si>
    <t>Tortillove 25cm 6pcs 390g</t>
  </si>
  <si>
    <t>Tortillove 25cm</t>
  </si>
  <si>
    <t>62.</t>
  </si>
  <si>
    <t>63.</t>
  </si>
  <si>
    <t>bitti</t>
  </si>
  <si>
    <t>Tortillas 25cm 6pcs 390g</t>
  </si>
  <si>
    <t>Tortillas 25cm</t>
  </si>
  <si>
    <t>Tam Buğdaylı</t>
  </si>
  <si>
    <t>Tortillove 25cm 10pcs 650g</t>
  </si>
  <si>
    <t>Tortillas 25cm 10pcs 650g</t>
  </si>
  <si>
    <t>30cm Koli - Tortillove 900g Etiketli</t>
  </si>
  <si>
    <t>30cm Koli - Tortillas 900g Etiketli</t>
  </si>
  <si>
    <t>25cm Koli - Tortillove 390g Etiketli</t>
  </si>
  <si>
    <t>25cm Koli - Tortillas 390g Etiketli</t>
  </si>
  <si>
    <t>25cm Koli - Tortillove 390g TB Etiketli</t>
  </si>
  <si>
    <t>25cm Koli - Tortillas 390g TB Etiketli</t>
  </si>
  <si>
    <t>25cm Koli - Tortillove 650g Etiketli</t>
  </si>
  <si>
    <t>25cm Koli - Tortillas 650g Etiketli</t>
  </si>
  <si>
    <t>Pizza kolisi</t>
  </si>
  <si>
    <t>26 cm kesme -Beze 145-150g, Kesilmmeiş çap 27-28cm, Kesilmemiş ağı: 520-540g, Kesilmiş:475-485g</t>
  </si>
  <si>
    <t>PALET KOLİ SAYISI</t>
  </si>
  <si>
    <t>PALET ÖLÇÜ</t>
  </si>
  <si>
    <t>Pizza-6 26cm 4pcs 480g</t>
  </si>
  <si>
    <t>Pizza-6 26 cm</t>
  </si>
  <si>
    <t>Palet Ölçüsü</t>
  </si>
  <si>
    <t>Arka kısma Arnavutça içerik-Tortillove</t>
  </si>
  <si>
    <t>Arka kısma Arnavutça içerik-Tortillas</t>
  </si>
  <si>
    <t>Barkod üzerine Arnavutça içerik+Barkod-Tortillove</t>
  </si>
  <si>
    <t>Barkod üzerine Arnavutça içerik+Barkod-Tortillas</t>
  </si>
  <si>
    <t>Tortillove Tam Buğday 25cm</t>
  </si>
  <si>
    <t>Tortillas Tam Buğday 25cm</t>
  </si>
  <si>
    <t>Barkod üzerine Arnavutça TB içerik+Barkod-Tortillove</t>
  </si>
  <si>
    <t>Barkod üzerine Arnavutça TB içerik+Barkod-Tortillas</t>
  </si>
  <si>
    <t>Arka kısma Arnavutça içerik-Pizza 6</t>
  </si>
  <si>
    <t>TASTE LAND-BULGARİSTAN</t>
  </si>
  <si>
    <t>Tortillas 30cm Sade 18pcs 1620g</t>
  </si>
  <si>
    <t>30cm Lacivert Koli- Bulgarca Etiket</t>
  </si>
  <si>
    <t>95x130cm</t>
  </si>
  <si>
    <t>Tortillas 30cm Tam Buğday 18pcs 1620g</t>
  </si>
  <si>
    <t>30cm Lacivert Koli- Bulgarca TB Etiket</t>
  </si>
  <si>
    <t>Tortillas Avrupa 25cm (698)</t>
  </si>
  <si>
    <t>25cm Perforeli-Bulgarca etiket</t>
  </si>
  <si>
    <t>80x120cm</t>
  </si>
  <si>
    <t>80x120cm -Epal+Epal</t>
  </si>
  <si>
    <t>Tortillas 25cm Sade 10pcs 650g</t>
  </si>
  <si>
    <t>Tortillas 25cm Tam Buğday 10pcs 650g</t>
  </si>
  <si>
    <t>Tortillas Avrupa 25cm Tam Buğday (711)</t>
  </si>
  <si>
    <t>25cm Perforeli-Bulgarca TB etiket</t>
  </si>
  <si>
    <t>Tortillas 25cm Domatesli 6pcs 390g</t>
  </si>
  <si>
    <t>Domatesli</t>
  </si>
  <si>
    <t>25cm Perforeli-Bulgarca Domatesli etiket</t>
  </si>
  <si>
    <t>Tortillas 25cm Ispanaklı 6pcs 390g</t>
  </si>
  <si>
    <t>Tortillas Avrupa 25cm Domatesli (074)</t>
  </si>
  <si>
    <t>Tortillas Avrupa 25cm Ispanaklı (081)</t>
  </si>
  <si>
    <t>Ispanaklı</t>
  </si>
  <si>
    <t>25cm Perforeli-Bulgarca Ispanaklı etiket</t>
  </si>
  <si>
    <t>Tortillas 25cm Peynirli 6pcs 390g</t>
  </si>
  <si>
    <t>Tortillas Avrupa 25cm Peynirli (098)</t>
  </si>
  <si>
    <t>Peynirli</t>
  </si>
  <si>
    <t>25cm Perforeli-Bulgarca Peynirli etiket</t>
  </si>
  <si>
    <t>Tortillas Pizza 26cm 4pcs 480g</t>
  </si>
  <si>
    <t>Tortillas Avrupa Pizza 26cm (742)</t>
  </si>
  <si>
    <t>26cm Pizza Perforeli-Bulgarca Etiket</t>
  </si>
  <si>
    <t>25cm Kırmızı koli-Bulgarca Etiket</t>
  </si>
  <si>
    <t>25cm Kırmızı koli-Bulgarca TB Etiket</t>
  </si>
  <si>
    <t xml:space="preserve">Tortillas 30cm Sade </t>
  </si>
  <si>
    <t>Tortillas 25cm Sade 6pcs 390g</t>
  </si>
  <si>
    <t>Tortillas 25cm TB 6pcs 390g</t>
  </si>
  <si>
    <t>Tortillas 20cm Sade 6pcs 270g</t>
  </si>
  <si>
    <t>Tortillas 20cm Sade</t>
  </si>
  <si>
    <t>20cm Lacivert-Bulgarca Etiket</t>
  </si>
  <si>
    <t>100x120cm-Epal+Epal</t>
  </si>
  <si>
    <t>Ankara Kahve</t>
  </si>
  <si>
    <t>Tortillas 26cm Pizza 4pcs 480g</t>
  </si>
  <si>
    <t>Tortillas 26cm Pizza</t>
  </si>
  <si>
    <t>Barkod üzerine Barkod Etiketi (050)</t>
  </si>
  <si>
    <t>Tortillas Avrupa 25cm TB (711)</t>
  </si>
  <si>
    <t>Barkod üzerine Barkod Etiketi (067)</t>
  </si>
  <si>
    <t>Barkod üzerine Barkod Etiketi (104)</t>
  </si>
  <si>
    <t xml:space="preserve">Tortillas 20cm Sade </t>
  </si>
  <si>
    <t>Barkod üzerine-Bulgarca Barkodlu içerik etiketi (012)</t>
  </si>
  <si>
    <t xml:space="preserve">Tortillas 30cm Tam Buğday </t>
  </si>
  <si>
    <t>Barkod üzerine-Bulgarca Barkodlu TB içerik etiketi (029)</t>
  </si>
  <si>
    <t>SKT/ AY</t>
  </si>
  <si>
    <t>LAIKYUZHN-BELARUS</t>
  </si>
  <si>
    <t>Tortillas 25cm Tam buğday 4pcs 240g</t>
  </si>
  <si>
    <t>Tortillas 25cm Tam Buğday</t>
  </si>
  <si>
    <t>Soft-PA3</t>
  </si>
  <si>
    <t>25cm Kolisi-Etiketli</t>
  </si>
  <si>
    <t>24-26 cm (Macca Hetto Inkjet Uzun Tarih)</t>
  </si>
  <si>
    <t>Tortillas 25cm Domatesli 4pcs 240g</t>
  </si>
  <si>
    <t>Tortillas 25cm Domatesli</t>
  </si>
  <si>
    <t>Tortillas 25cm Ispanaklı 4pcs 240g</t>
  </si>
  <si>
    <t>Tortillas 25cm Ispanaklı</t>
  </si>
  <si>
    <t>Magnit Tortillas 25cm Peynirli 4pcs 240g</t>
  </si>
  <si>
    <t>Magnit Tortillas 25cm Peynirli</t>
  </si>
  <si>
    <t>Soft-PA3-AT</t>
  </si>
  <si>
    <t>Baskısız 30cm 12pcs 1020g</t>
  </si>
  <si>
    <t>Baskısız 30cm</t>
  </si>
  <si>
    <t>30 cm Kolisi</t>
  </si>
  <si>
    <t>Kırmızı Tortillas 25cm 4ps 240g</t>
  </si>
  <si>
    <t>Kırmızı Tortillas 25cm</t>
  </si>
  <si>
    <t xml:space="preserve">Tortillas Pizza 26cm </t>
  </si>
  <si>
    <t>26 cm pizza kolisi-Etiketli</t>
  </si>
  <si>
    <t>UNITERA-KAZAKİSTAN</t>
  </si>
  <si>
    <t>Tortillas 25cm Tam Buğday 6pcs 390g</t>
  </si>
  <si>
    <t>25cm Koli-Kazakça Etiketli</t>
  </si>
  <si>
    <t>19-21cm</t>
  </si>
  <si>
    <t>Kırmızı Tortillas 25cm Sade 6pcs 390g</t>
  </si>
  <si>
    <t>Kırmızı Tortillas 25cm Sade</t>
  </si>
  <si>
    <t>Etiketli</t>
  </si>
  <si>
    <t>8698829381237 Barkod Etiketli</t>
  </si>
  <si>
    <t>Tortillas 20cm Çok Tahıllı 4pcs 166g</t>
  </si>
  <si>
    <t>Tortillas 20cm Çok Tahıllı</t>
  </si>
  <si>
    <t>Çok Tahıllı</t>
  </si>
  <si>
    <t>Lazeza 30 cm 6pcs 510g</t>
  </si>
  <si>
    <t>Lazeza 30cm</t>
  </si>
  <si>
    <t>Lazeza Kolisi</t>
  </si>
  <si>
    <t>TVK Import</t>
  </si>
  <si>
    <t>30cm Kolisi</t>
  </si>
  <si>
    <t>Arka kısma İçerik</t>
  </si>
  <si>
    <t>30cm Kolisi-Etiketli</t>
  </si>
  <si>
    <t>Tüm Bilgiler Sade</t>
  </si>
  <si>
    <t>Tüm Bilgiler TB</t>
  </si>
  <si>
    <t>Tüm Bilgiler Ispanaklı</t>
  </si>
  <si>
    <t>Baskısız 30cm TB 12pcs 1020g</t>
  </si>
  <si>
    <t>Baskısız 30cm Ispanaklı 12pcs 1020g</t>
  </si>
  <si>
    <t>Sons Of Hanna</t>
  </si>
  <si>
    <t>Happylla 25cm Sade 6pcs 390g</t>
  </si>
  <si>
    <t xml:space="preserve">Happylla 25cm </t>
  </si>
  <si>
    <t>24-26cm</t>
  </si>
  <si>
    <t>Happylla 30cm Sade 6pcs 510g</t>
  </si>
  <si>
    <t xml:space="preserve">Happylla 30cm </t>
  </si>
  <si>
    <t>30cm Koli</t>
  </si>
  <si>
    <t>Tortillas 30cm Tam Buğday6pcs 510g</t>
  </si>
  <si>
    <t>Lazeza 25 cm 6pcs 390g</t>
  </si>
  <si>
    <t>Lazeza 25cm</t>
  </si>
  <si>
    <t>Gülbahar Company</t>
  </si>
  <si>
    <t>Baskısız 25cm Sade 8pcs 480g</t>
  </si>
  <si>
    <t>Baskısız 25 cm</t>
  </si>
  <si>
    <t>Lana 25cm 8pcs 480g Yuvarlak</t>
  </si>
  <si>
    <t>Hanami Germes Tako 15cm 6pcs 150g</t>
  </si>
  <si>
    <t>Hanami Tako 15cm</t>
  </si>
  <si>
    <t>Hanami Tako 15cm-Üretim Tarihi Atılacak</t>
  </si>
  <si>
    <t>14-16 cm</t>
  </si>
  <si>
    <t>Baskısız 15cm Sade 8pcs 220g</t>
  </si>
  <si>
    <t>Baskısız 15 cm</t>
  </si>
  <si>
    <t>15cm koli</t>
  </si>
  <si>
    <t>24-26 cm (Inkjet ile Bilgiler Atılacak)</t>
  </si>
  <si>
    <t>30cm Koli - TB Etiketli</t>
  </si>
  <si>
    <t>1-1000463497-GT-748125</t>
  </si>
  <si>
    <t>13-1000463497-GT-748125</t>
  </si>
  <si>
    <t>12-1000463497-GT-748125</t>
  </si>
  <si>
    <t>11-1000463497-GT-748125</t>
  </si>
  <si>
    <t>10-1000463497-GT-748125</t>
  </si>
  <si>
    <t>3-1000463497-GT-748125</t>
  </si>
  <si>
    <t>4-1000463497-GT-748125</t>
  </si>
  <si>
    <t>5-1000463497-GT-748125</t>
  </si>
  <si>
    <t>6-1000463497-GT-748125</t>
  </si>
  <si>
    <t>7-1000463497-GT-748125</t>
  </si>
  <si>
    <t>8-1000463497-GT-748125</t>
  </si>
  <si>
    <t>9-1000463497-GT-748125</t>
  </si>
  <si>
    <t>14-1000463497-GT-748125</t>
  </si>
  <si>
    <t>2-1000463497-GT-748125</t>
  </si>
  <si>
    <t>KB-006503</t>
  </si>
  <si>
    <t>ZpB-017911</t>
  </si>
  <si>
    <t>KB-006499</t>
  </si>
  <si>
    <t>ZPV-011703</t>
  </si>
  <si>
    <t>26060825-1</t>
  </si>
  <si>
    <t>ZPG-008945</t>
  </si>
  <si>
    <t>KB-006564</t>
  </si>
  <si>
    <t>ZP6-017972</t>
  </si>
  <si>
    <t>26060825-2</t>
  </si>
  <si>
    <t>Z210006315</t>
  </si>
  <si>
    <t>ZP3-012108</t>
  </si>
  <si>
    <t>KB-006498</t>
  </si>
  <si>
    <t>ZP9-018140</t>
  </si>
  <si>
    <t>KB-006559</t>
  </si>
  <si>
    <t>Z180014795</t>
  </si>
  <si>
    <t>26061025-1</t>
  </si>
  <si>
    <t>ZP8-015845</t>
  </si>
  <si>
    <t>KB-006568</t>
  </si>
  <si>
    <t>ZPD-012227</t>
  </si>
  <si>
    <t>26061025-2</t>
  </si>
  <si>
    <t>Z190009939</t>
  </si>
  <si>
    <t>KB-006577</t>
  </si>
  <si>
    <t>ZPL-015637</t>
  </si>
  <si>
    <t>26061125-1</t>
  </si>
  <si>
    <t>ZPK-013504</t>
  </si>
  <si>
    <t>KB-006583</t>
  </si>
  <si>
    <t>ZPT-008985</t>
  </si>
  <si>
    <t>26061125-2</t>
  </si>
  <si>
    <t>ZPO-020471</t>
  </si>
  <si>
    <t>KB-006574</t>
  </si>
  <si>
    <t>ZPM-015048</t>
  </si>
  <si>
    <t>16. ARAÇ</t>
  </si>
  <si>
    <t>Z13-007147</t>
  </si>
  <si>
    <t>17. ARAÇ</t>
  </si>
  <si>
    <t>KB-006580</t>
  </si>
  <si>
    <t>ZpB-017912</t>
  </si>
  <si>
    <t>18. ARAÇ</t>
  </si>
  <si>
    <t>KB-006565</t>
  </si>
  <si>
    <t>ZP6-017973</t>
  </si>
  <si>
    <t>Z210006316</t>
  </si>
  <si>
    <t>ZP3-012109</t>
  </si>
  <si>
    <t>19. ARAÇ</t>
  </si>
  <si>
    <t>KB-006572</t>
  </si>
  <si>
    <t>ZP4-021325</t>
  </si>
  <si>
    <t>ZPE-008652</t>
  </si>
  <si>
    <t>20. ARAÇ</t>
  </si>
  <si>
    <t>KB-006584</t>
  </si>
  <si>
    <t>ZPT-008986</t>
  </si>
  <si>
    <t>ZPO-020472</t>
  </si>
  <si>
    <t>21. ARAÇ</t>
  </si>
  <si>
    <t>KB-006560</t>
  </si>
  <si>
    <t>Z180014796</t>
  </si>
  <si>
    <t>ZP8-015846</t>
  </si>
  <si>
    <t>22. ARAÇ</t>
  </si>
  <si>
    <t>KB-006570</t>
  </si>
  <si>
    <t>ZPV-011704</t>
  </si>
  <si>
    <t>ZPG-008946</t>
  </si>
  <si>
    <t>23. ARAÇ</t>
  </si>
  <si>
    <t>KB-006575</t>
  </si>
  <si>
    <t>ZPM-015049</t>
  </si>
  <si>
    <t>Z13-007148</t>
  </si>
  <si>
    <t>24. ARAÇ</t>
  </si>
  <si>
    <t>KB-006562</t>
  </si>
  <si>
    <t>ZP9-018141</t>
  </si>
  <si>
    <t>25. ARAÇ</t>
  </si>
  <si>
    <t>KB-006569</t>
  </si>
  <si>
    <t>ZPD-012228</t>
  </si>
  <si>
    <t>Z190009940</t>
  </si>
  <si>
    <t>26. ARAÇ</t>
  </si>
  <si>
    <t>KB-006578</t>
  </si>
  <si>
    <t>ZPL-015638</t>
  </si>
  <si>
    <t>ZPK-013505</t>
  </si>
  <si>
    <t>27. ARAÇ</t>
  </si>
  <si>
    <t>KB-006566</t>
  </si>
  <si>
    <t>ZP6-017974</t>
  </si>
  <si>
    <t>Z210006317</t>
  </si>
  <si>
    <t>ZP3-012110</t>
  </si>
  <si>
    <t>28. ARAÇ</t>
  </si>
  <si>
    <t>KB-006585</t>
  </si>
  <si>
    <t>ZPT-008987</t>
  </si>
  <si>
    <t>ZPO-020473</t>
  </si>
  <si>
    <t>29. ARAÇ</t>
  </si>
  <si>
    <t>KB-006573</t>
  </si>
  <si>
    <t>ZP4-021326</t>
  </si>
  <si>
    <t>ZPE-008653</t>
  </si>
  <si>
    <t>17 SİNDE HAHAM GELECEK</t>
  </si>
  <si>
    <t>22-05-04620478612497-1-Sade</t>
  </si>
  <si>
    <t>22-05-04620478612497-3-Sade 20cm-23.06</t>
  </si>
  <si>
    <t>22-05-04620478612497-1 (100800) SADE 20CM</t>
  </si>
  <si>
    <t>22-05-04620478612503 (76377)-2 PEYNİRLİ 25CM</t>
  </si>
  <si>
    <t>22-05-04620478612503-2Peynirli (76377)</t>
  </si>
  <si>
    <t>rapor alınmadı</t>
  </si>
  <si>
    <t>Rusya Ambalajı gelene kadar</t>
  </si>
  <si>
    <t>güncel</t>
  </si>
  <si>
    <t>08.06 tarihli üretimden 1 palet bu araca yüklenecek</t>
  </si>
  <si>
    <t>Kolisi yetersiz</t>
  </si>
  <si>
    <t>koli yok</t>
  </si>
  <si>
    <t>Durum 3 lü paket sade 1620g</t>
  </si>
  <si>
    <t>Durum 3 lü paket sade 1620g (İç-Dış Ambalaj)</t>
  </si>
  <si>
    <t>Durum 3 lü paket TB 1620g</t>
  </si>
  <si>
    <t>Durum 3 lü paket TB 1620g (İç-Dış Ambalaj)</t>
  </si>
  <si>
    <t>Durum 30cm Sade 18pcs 1620g</t>
  </si>
  <si>
    <t>Durum 30cm sade 18 li 1620g</t>
  </si>
  <si>
    <t>30cm kolisi-Etiketli</t>
  </si>
  <si>
    <t>Ajjawi</t>
  </si>
  <si>
    <t>Tortillas 25cm Sade 4pcs 240g</t>
  </si>
  <si>
    <t>Tortillas 25cm Sade</t>
  </si>
  <si>
    <t>Tortillove 25cm TB 6pcs 390g</t>
  </si>
  <si>
    <t>14. Araç</t>
  </si>
  <si>
    <t>GT-748125-1000463497-1-1</t>
  </si>
  <si>
    <t>GT-748125-1000463497-1-2</t>
  </si>
  <si>
    <t>GT-748125-1000463497-1-3</t>
  </si>
  <si>
    <t>GT-748125-1000463497-2-1</t>
  </si>
  <si>
    <t>GT-748125-1000463497-2-2</t>
  </si>
  <si>
    <t>GT-748125-1000463497-2-3</t>
  </si>
  <si>
    <t>26061525-1</t>
  </si>
  <si>
    <t>26061525-2</t>
  </si>
  <si>
    <t>GT-748125-1000463497-3-1</t>
  </si>
  <si>
    <t>GT-748125-1000463497-3-2</t>
  </si>
  <si>
    <t>GT-748125-1000463497-3-3</t>
  </si>
  <si>
    <t>26061625-1</t>
  </si>
  <si>
    <t>GT-748125-1000463497-4-1</t>
  </si>
  <si>
    <t>GT-748125-1000463497-4-2</t>
  </si>
  <si>
    <t>GT-748125-1000463497-4-3</t>
  </si>
  <si>
    <t>26061625-2</t>
  </si>
  <si>
    <t>GT-748125-1000463497-7-1</t>
  </si>
  <si>
    <t>26061825-1</t>
  </si>
  <si>
    <t>GT-748125-1000463497-7-2</t>
  </si>
  <si>
    <t>GT-748125-1000463497-7-3</t>
  </si>
  <si>
    <t>GT-748125-1000463497-9-1</t>
  </si>
  <si>
    <t>GT-748125-1000463497-9-2</t>
  </si>
  <si>
    <t>GT-748125-1000463497-9-3</t>
  </si>
  <si>
    <t>26061925-1</t>
  </si>
  <si>
    <t>GT-748125-1000463497-10-1</t>
  </si>
  <si>
    <t>GT-748125-1000463497-10-2</t>
  </si>
  <si>
    <t>GT-748125-1000463497-10-3</t>
  </si>
  <si>
    <t>26061925-2</t>
  </si>
  <si>
    <t>GT-748125-1000463497-13-1</t>
  </si>
  <si>
    <t>GT-748125-1000463497-13-2</t>
  </si>
  <si>
    <t>GT-748125-1000463497-13-3</t>
  </si>
  <si>
    <t>26062225-1</t>
  </si>
  <si>
    <t>GT-748125-1000463497-14-1</t>
  </si>
  <si>
    <t>GT-748125-1000463497-14-2</t>
  </si>
  <si>
    <t>GT-748125-1000463497-14-3</t>
  </si>
  <si>
    <t>26062225-2</t>
  </si>
  <si>
    <t>Donipa</t>
  </si>
  <si>
    <t>30cm koli-Etiketli</t>
  </si>
  <si>
    <t>Donipa 30cm 18pcs 1710g etiketli</t>
  </si>
  <si>
    <t>Donipa 30cm 18pcs 1710g</t>
  </si>
  <si>
    <t>Pazartesi</t>
  </si>
  <si>
    <t>ARAÇ BEKLİYOR</t>
  </si>
  <si>
    <t>ARAÇ. BEKLİYOR</t>
  </si>
  <si>
    <t>Ambalaj gelince devam edilecek</t>
  </si>
  <si>
    <t>Etiketi yapıştı</t>
  </si>
  <si>
    <t>bitmesi gerekiyor</t>
  </si>
  <si>
    <t>Mutlukal Tortillas Sade 25cm 6pcs 390g</t>
  </si>
  <si>
    <t xml:space="preserve">Tortillas 25cm </t>
  </si>
  <si>
    <t>Kırmızı Koli 25cm-Barkod Etiketli</t>
  </si>
  <si>
    <t xml:space="preserve">24-26 cm </t>
  </si>
  <si>
    <t>Lana 15cm 8pcs 220g Yuvarlak</t>
  </si>
  <si>
    <t>26062025-2</t>
  </si>
  <si>
    <t>GT-748125-1000463497-12-1</t>
  </si>
  <si>
    <t>AŞAĞIDAKİ MAGNİTİN 12. ARACINA ETİKET YAPIŞTIRILDI. MUTLU ORMANDA YETİŞMEYECEĞİ İÇİN MUTLUKALDA ÜRETİLECEK</t>
  </si>
  <si>
    <t>Hanami Mavi Koli -Üretim Tarihi+9 AYI KAPATACAK ETİKETLİ</t>
  </si>
  <si>
    <t>66 koli eksik</t>
  </si>
  <si>
    <t>107 koli üretilmiş var</t>
  </si>
  <si>
    <t>Ambalaj kaç aylık kontrol?</t>
  </si>
  <si>
    <t>AŞAĞIDAKİ ÜRETİMLER İÇİN HAHAM GELECEK, 17 SİNDE SAAT KAÇTA GELECEĞİ BİLGİ VERİLECEK</t>
  </si>
  <si>
    <t>Bağ Ticaret</t>
  </si>
  <si>
    <t>Happylla 30cm Sade 10pcs 900g</t>
  </si>
  <si>
    <t>30cm kolisi</t>
  </si>
  <si>
    <t>95*130cm</t>
  </si>
  <si>
    <t>Happylla 25cm Sade 10pcs 500g</t>
  </si>
  <si>
    <t xml:space="preserve">Happylla 500g </t>
  </si>
  <si>
    <t>Kırmızı Koli 25cm</t>
  </si>
  <si>
    <t>23-26cm</t>
  </si>
  <si>
    <t>Kırmızı Koli 25cm-Arapça etiketli</t>
  </si>
  <si>
    <t>110*110cm</t>
  </si>
  <si>
    <t>Happylla 650g-Etiketli</t>
  </si>
  <si>
    <t>Happylla 25cm</t>
  </si>
  <si>
    <t>EXP: 17/03/2027</t>
  </si>
  <si>
    <t>86 koli eksik, DEPODA 14 KOLİ VAR, 72 KOLİ ÜRETİLECEK</t>
  </si>
  <si>
    <t>LOT:DVD2526</t>
  </si>
  <si>
    <t>Oqqa Natural</t>
  </si>
  <si>
    <t>Oqqa 25cm 10 lu 650g</t>
  </si>
  <si>
    <t>Folik Asit Bilgisi Etiketli-Besin Değerleri</t>
  </si>
  <si>
    <t>Oqqa 25cm 650g (Etiketli)</t>
  </si>
  <si>
    <t>Willifood</t>
  </si>
  <si>
    <t>Willifood 20cm 10 pcs 450g</t>
  </si>
  <si>
    <t>EXP: 01.03.2027</t>
  </si>
  <si>
    <t>LOT: YG19550701</t>
  </si>
  <si>
    <t>Özel Tarih</t>
  </si>
  <si>
    <t>20cm koli-Etiketli</t>
  </si>
  <si>
    <t>3 temmuzda bitecek</t>
  </si>
  <si>
    <t>SADE (Folik Asitli Un)</t>
  </si>
  <si>
    <t>Pazartesi gündüz vardiyasına kadar ne çıkarsa</t>
  </si>
  <si>
    <t>raporu hazır</t>
  </si>
  <si>
    <t>Proteinli</t>
  </si>
  <si>
    <t>Kırmızı koli-Etiketli</t>
  </si>
  <si>
    <t>Baskısız 25cm 6 pcs 390g (Deneme)</t>
  </si>
  <si>
    <t>Baskısız 25cm proteinli (Deneme)</t>
  </si>
  <si>
    <t>Mauri (5kg yağ+2lt gliserin+gluten 3kg+protein 11.4kg+katkı)</t>
  </si>
  <si>
    <t>50 kg lık DENEME</t>
  </si>
  <si>
    <t>26061825-MA-PR</t>
  </si>
  <si>
    <t>240 kolisi MO da, toplam 1200</t>
  </si>
  <si>
    <t>Willifood 25cm 8 pcs 560g</t>
  </si>
  <si>
    <t>ırak Soft</t>
  </si>
  <si>
    <t>KIRMIZI KOLİ-ETİKETLİ</t>
  </si>
  <si>
    <t>Willifood Pizza 26cm 4 pcs 480g</t>
  </si>
  <si>
    <t>Willifood 26 cm Pizza</t>
  </si>
  <si>
    <t>Pizza</t>
  </si>
  <si>
    <t>Dürümek Kolisi-Çift Etiket</t>
  </si>
  <si>
    <t>Kesme.Bezeler 145-150 g.Kesilmemiş 27-28 cm. Kesilmemiş ağ 520-540g. Kesilmiş ağ 475-485 g</t>
  </si>
  <si>
    <t xml:space="preserve">EXP: </t>
  </si>
  <si>
    <t xml:space="preserve">LOT: </t>
  </si>
  <si>
    <t>tarih verilecek</t>
  </si>
  <si>
    <t>19. palette</t>
  </si>
  <si>
    <t>3. palette</t>
  </si>
  <si>
    <t>Yüksekbaş Gıda</t>
  </si>
  <si>
    <t>Yüksekbaş 15cm 10 pcs 250g</t>
  </si>
  <si>
    <t xml:space="preserve">Tortillove 15cm </t>
  </si>
  <si>
    <t>85*115cm</t>
  </si>
  <si>
    <t>Yüksekbaş 20cm 10pcs 450g</t>
  </si>
  <si>
    <t>Tortillove 20cm</t>
  </si>
  <si>
    <t>20cm kolisi</t>
  </si>
  <si>
    <t>100*120cm</t>
  </si>
  <si>
    <t>Yüksekbaş 25cm 10pcs 650g</t>
  </si>
  <si>
    <t>25cm Kırmızı Koli</t>
  </si>
  <si>
    <t>Yüksekbaş 30cm 10pcs 950g</t>
  </si>
  <si>
    <t>Yüksekbaş TB 25cm 10pcs 650g</t>
  </si>
  <si>
    <t>25cm Kırmızı Koli-Etiketli</t>
  </si>
  <si>
    <t>Germes</t>
  </si>
  <si>
    <t>25cm Kırmızı Koli-Üretim Tarihli Etiketli</t>
  </si>
  <si>
    <t xml:space="preserve">Tortillas Domatesli 25cm 4pcs 250g </t>
  </si>
  <si>
    <t>Tortillas Domatesli 25cm (Germes Bilgileri Ekli)</t>
  </si>
  <si>
    <t xml:space="preserve">Tortillas Ispanaklı 25cm 4pcs 250g </t>
  </si>
  <si>
    <t>Tortillas Ispanaklı 25cm (Germes Bilgileri Ekli)</t>
  </si>
  <si>
    <t>26071525-1</t>
  </si>
  <si>
    <t>26071525-2</t>
  </si>
  <si>
    <t>26071625-1</t>
  </si>
  <si>
    <t>26071725-1</t>
  </si>
  <si>
    <t>26071725-2</t>
  </si>
  <si>
    <t>26071825-1</t>
  </si>
  <si>
    <t>26071825-2</t>
  </si>
  <si>
    <t>26071425-1</t>
  </si>
  <si>
    <t>26071425-2</t>
  </si>
  <si>
    <t>26072025-1</t>
  </si>
  <si>
    <t>26072025-2</t>
  </si>
  <si>
    <t>20cm Koli</t>
  </si>
  <si>
    <t>25cm Koli</t>
  </si>
  <si>
    <t>depoda 225 koli var, farklı tarihli, öyle gidecek. Toplam 5400 koli</t>
  </si>
  <si>
    <t>Fama Group</t>
  </si>
  <si>
    <t>Tortillas 33cm 10pcs 1000g</t>
  </si>
  <si>
    <t>Tortillas 33cm</t>
  </si>
  <si>
    <t>Sade</t>
  </si>
  <si>
    <t>33cm Kolisi</t>
  </si>
  <si>
    <t>32-34 cm</t>
  </si>
  <si>
    <t>Pizza Kolisi-ETİKETLİ</t>
  </si>
  <si>
    <t>25-27 cm</t>
  </si>
  <si>
    <t>80*120cm</t>
  </si>
  <si>
    <t>Tortillas 30cm 10pcs 850g</t>
  </si>
  <si>
    <t xml:space="preserve">Tortillas 30cm </t>
  </si>
  <si>
    <t>25cm Kolisi</t>
  </si>
  <si>
    <t>Tortillas 20cm 10pcs 450g</t>
  </si>
  <si>
    <t>Tortillas 20cm</t>
  </si>
  <si>
    <t>20cm Siyah Koli</t>
  </si>
  <si>
    <t>Tortillas 15cm 10pcs 250g</t>
  </si>
  <si>
    <t>Tortillas 15cm</t>
  </si>
  <si>
    <t>14-16cm</t>
  </si>
  <si>
    <t>Yusuf Köse</t>
  </si>
  <si>
    <t>32-34cm</t>
  </si>
  <si>
    <t>Tortillas 30cm 10pcs 950g</t>
  </si>
  <si>
    <t>29-31cm</t>
  </si>
  <si>
    <t>3 palet kaldı</t>
  </si>
  <si>
    <t>2. palette</t>
  </si>
  <si>
    <t>Karekodsuz Üretilecek</t>
  </si>
  <si>
    <t>depoda 300 koli var, farklı tarihli, öyle gidecek. Toplam 5400 koli</t>
  </si>
  <si>
    <t>LOT: JG19550701</t>
  </si>
  <si>
    <t>Lacivert 20cm Koli-İbranice Sade Etiketli</t>
  </si>
  <si>
    <t>Lacivert 20cm Koli-İbranice TB Etiketli</t>
  </si>
  <si>
    <t>64.</t>
  </si>
  <si>
    <t>65.</t>
  </si>
  <si>
    <t>66.</t>
  </si>
  <si>
    <t>67.</t>
  </si>
  <si>
    <t>KB-006561</t>
  </si>
  <si>
    <t>Z180018383</t>
  </si>
  <si>
    <t>ZP8-019548</t>
  </si>
  <si>
    <t>KB-006576</t>
  </si>
  <si>
    <t>ZPM-018607</t>
  </si>
  <si>
    <t>Z13-008946</t>
  </si>
  <si>
    <t>KB-006581</t>
  </si>
  <si>
    <t>ZPV-014458</t>
  </si>
  <si>
    <t>KB-006571</t>
  </si>
  <si>
    <t>ZPG-011147</t>
  </si>
  <si>
    <t>ZpB-022340</t>
  </si>
  <si>
    <t>KB-007001</t>
  </si>
  <si>
    <t>ZPM-018608</t>
  </si>
  <si>
    <t>Z13-008947</t>
  </si>
  <si>
    <t>KB-007005</t>
  </si>
  <si>
    <t>ZpB-022341</t>
  </si>
  <si>
    <t>KB-007007</t>
  </si>
  <si>
    <t>ZPT-011151</t>
  </si>
  <si>
    <t>ZPO-024889</t>
  </si>
  <si>
    <t>KB-006579</t>
  </si>
  <si>
    <t>ZPL-019507</t>
  </si>
  <si>
    <t>ZPK-016884</t>
  </si>
  <si>
    <t>KB-006695</t>
  </si>
  <si>
    <t>ZPD-015290</t>
  </si>
  <si>
    <t>Z190012644</t>
  </si>
  <si>
    <t>KB-006690</t>
  </si>
  <si>
    <t>Z180018384</t>
  </si>
  <si>
    <t>ZP8-019545</t>
  </si>
  <si>
    <t>KB-006693</t>
  </si>
  <si>
    <t>ZP6-022159</t>
  </si>
  <si>
    <t>Z210008461</t>
  </si>
  <si>
    <t>ZP3-014890</t>
  </si>
  <si>
    <t>KB-006699</t>
  </si>
  <si>
    <t>ZP4-026613</t>
  </si>
  <si>
    <t>ZPE-010739</t>
  </si>
  <si>
    <t>KB-006563</t>
  </si>
  <si>
    <t>ZP9-022740</t>
  </si>
  <si>
    <t>KB-007002</t>
  </si>
  <si>
    <t>ZPM-018609</t>
  </si>
  <si>
    <t>Z13-008948</t>
  </si>
  <si>
    <t>KB-007008</t>
  </si>
  <si>
    <t>ZPT-011152</t>
  </si>
  <si>
    <t>ZPO-024890</t>
  </si>
  <si>
    <t>KB-006691</t>
  </si>
  <si>
    <t>Z180018385</t>
  </si>
  <si>
    <t>ZP8-019546</t>
  </si>
  <si>
    <t>KB-006694</t>
  </si>
  <si>
    <t>ZP6-022160</t>
  </si>
  <si>
    <t>Z210008462</t>
  </si>
  <si>
    <t>ZP3-014891</t>
  </si>
  <si>
    <t>KB-006697</t>
  </si>
  <si>
    <t>ZPV-014459</t>
  </si>
  <si>
    <t>ZPG-011148</t>
  </si>
  <si>
    <t>KB-007004</t>
  </si>
  <si>
    <t>ZPL-019508</t>
  </si>
  <si>
    <t>ZPK-016885</t>
  </si>
  <si>
    <t>KB-006696</t>
  </si>
  <si>
    <t>ZPD-015291</t>
  </si>
  <si>
    <t>Z190012645</t>
  </si>
  <si>
    <t>KB-007003</t>
  </si>
  <si>
    <t>ZPM-018610</t>
  </si>
  <si>
    <t>Z13-008949</t>
  </si>
  <si>
    <t>KB-007006</t>
  </si>
  <si>
    <t>ZpB-022342</t>
  </si>
  <si>
    <t>KB-007009</t>
  </si>
  <si>
    <t>ZPT-011153</t>
  </si>
  <si>
    <t>ZPO-024891</t>
  </si>
  <si>
    <t>KB-006692</t>
  </si>
  <si>
    <t>ZP9-022741</t>
  </si>
  <si>
    <t>KB-007000</t>
  </si>
  <si>
    <t>ZP4-026614</t>
  </si>
  <si>
    <t>ZPE-010740</t>
  </si>
  <si>
    <t>KB-007171</t>
  </si>
  <si>
    <t>Z180018386</t>
  </si>
  <si>
    <t>ZP8-019547</t>
  </si>
  <si>
    <t>KB-007172</t>
  </si>
  <si>
    <t>ZP6-022161</t>
  </si>
  <si>
    <t>Z210008463</t>
  </si>
  <si>
    <t>ZP3-014892</t>
  </si>
  <si>
    <t>KB-007173</t>
  </si>
  <si>
    <t>ZPD-015292</t>
  </si>
  <si>
    <t>Z190012646</t>
  </si>
  <si>
    <t>KB-007174</t>
  </si>
  <si>
    <t>ZPL-019509</t>
  </si>
  <si>
    <t>ZPK-016886</t>
  </si>
  <si>
    <t>KB-006698</t>
  </si>
  <si>
    <t>ZPV-014460</t>
  </si>
  <si>
    <t>ZPG-011149</t>
  </si>
  <si>
    <t>KB-007175</t>
  </si>
  <si>
    <t>ZpB-022343</t>
  </si>
  <si>
    <t>KB-007176</t>
  </si>
  <si>
    <t>ZPT-011154</t>
  </si>
  <si>
    <t>ZPO-024892</t>
  </si>
  <si>
    <t>KB-007284</t>
  </si>
  <si>
    <t>ZPM-018611</t>
  </si>
  <si>
    <t>Z13-008950</t>
  </si>
  <si>
    <t>26063025-1</t>
  </si>
  <si>
    <t>26063025-2</t>
  </si>
  <si>
    <t>26070125-1</t>
  </si>
  <si>
    <t>26070125-2</t>
  </si>
  <si>
    <t>26070425-1</t>
  </si>
  <si>
    <t>26070425-2</t>
  </si>
  <si>
    <t>26070825-1</t>
  </si>
  <si>
    <t>27071325-1</t>
  </si>
  <si>
    <t>26071325-2</t>
  </si>
  <si>
    <t>26071625-2</t>
  </si>
  <si>
    <t>30. ARAÇ</t>
  </si>
  <si>
    <t>31. ARAÇ</t>
  </si>
  <si>
    <t>32. ARAÇ</t>
  </si>
  <si>
    <t>33. ARAÇ</t>
  </si>
  <si>
    <t>68.</t>
  </si>
  <si>
    <t>69.</t>
  </si>
  <si>
    <t>SİYAH KARE KOLİ- Üretim Tarihi Etiketli</t>
  </si>
  <si>
    <t>Kırmızı Koli- Üretim Tarihi Etiketli</t>
  </si>
  <si>
    <t>SİYAH KARE KOLİ-Üretim Tarihi Etiketli</t>
  </si>
  <si>
    <t>MANETKA PEYNİRLİ 25CM Irak Soft</t>
  </si>
  <si>
    <t>MANETKA PEYNİRLİ 25 CM Irak Soft</t>
  </si>
  <si>
    <t>Bu araç Irak soft-AT üretilecek</t>
  </si>
  <si>
    <t>26071520G</t>
  </si>
  <si>
    <t>26071520P</t>
  </si>
  <si>
    <t>26090120G</t>
  </si>
  <si>
    <t>26090120P</t>
  </si>
  <si>
    <t>26100220G</t>
  </si>
  <si>
    <t>26100320P</t>
  </si>
  <si>
    <t>26100320G</t>
  </si>
  <si>
    <t>Switz Trading</t>
  </si>
  <si>
    <t>Switz 25cm 8pcs 520g</t>
  </si>
  <si>
    <t>110x110cm</t>
  </si>
  <si>
    <t>Tortillove 33cm 10pcs 1000g</t>
  </si>
  <si>
    <t>Tortillove 33 cm</t>
  </si>
  <si>
    <t>Gıdaser</t>
  </si>
  <si>
    <t>Tortillove 15cm 10pcs 250g</t>
  </si>
  <si>
    <t>15cm kolisi</t>
  </si>
  <si>
    <t>Tortillove 30cm 10pcs 950g</t>
  </si>
  <si>
    <t>30cm kolisi-Barkod etiketli</t>
  </si>
  <si>
    <t>devam edilecek</t>
  </si>
  <si>
    <t>Makne 6 daki Magnitten sonra sıradan devam edilecek</t>
  </si>
  <si>
    <t>Baskısız 30cm 18pcs 1170g</t>
  </si>
  <si>
    <t>depoda 75 koli var, toplam 1800 koli</t>
  </si>
  <si>
    <t>Manetka 20cm-04620478612497-10.07.2026</t>
  </si>
  <si>
    <t>Manetka 25cm Peynirli 04620478612503-10.07.2026</t>
  </si>
  <si>
    <t>PALET/ KOLİ</t>
  </si>
  <si>
    <t>Deneme - Helal Denetim</t>
  </si>
  <si>
    <t>Happylla 25cm (TS13542 arka tarafta yazacak)</t>
  </si>
  <si>
    <t>Soft - H26</t>
  </si>
  <si>
    <t>Ürün Analize gidecek, ambalaj ve katkısına dikkat edin, tamamı ayrılacak, lot güncel atılacak, kod yazılmayacak</t>
  </si>
  <si>
    <t>50 lik hamurdan ne çıkarsa, gramajlar önemli- EMRAH YAPACAK</t>
  </si>
  <si>
    <t>HRC Trade</t>
  </si>
  <si>
    <t>Tortillas 30cm 18pcs 1710g</t>
  </si>
  <si>
    <t>Azerice Etiketli</t>
  </si>
  <si>
    <t>Tortillas 25cm 18pcs 1170g</t>
  </si>
  <si>
    <t>Ceylan Döner</t>
  </si>
  <si>
    <t>15cm Kolisi</t>
  </si>
  <si>
    <t>14-15cm</t>
  </si>
  <si>
    <t>bittii lot farklı</t>
  </si>
  <si>
    <t>bitti, lot farklı</t>
  </si>
  <si>
    <t>AŞAĞIDAKİ DENEME BU GECE VARDİYASINDA TEKRAR YAPILACAK. 60 PAKET NUMUNE ALINACAKTIR</t>
  </si>
  <si>
    <t>BU GECE SABAHA KARŞI 04:00'DA MAKİNE 5 KAPATILMALIDIR. SOĞUMAYA BIRAKILACAKTIR. PRES POMPASI DEĞİŞTİRİLECEKTİR.</t>
  </si>
  <si>
    <t>OQQA ÜRETİMİ BUGÜN YENİ GELEN UNLARLA TEKRAR BAŞTAN YAPILACAKTIR. BU ÜRETİMDEKİ UNLAR ELENMELİDİR. DÜN GECE ÜRETİLEN 172 KOLİ KULLANILMAYACAKTIR.</t>
  </si>
  <si>
    <t>26072220G</t>
  </si>
  <si>
    <t>26072220P</t>
  </si>
  <si>
    <t>26092820G</t>
  </si>
  <si>
    <t>26092920G</t>
  </si>
  <si>
    <t>26092920P</t>
  </si>
  <si>
    <t>8 koli depoda var</t>
  </si>
  <si>
    <t>Belamionix</t>
  </si>
  <si>
    <t>20cm Kolisi</t>
  </si>
  <si>
    <t>90*110cm</t>
  </si>
  <si>
    <t>Arka Kısma Bosnaca içerik Etiketli</t>
  </si>
  <si>
    <t>Pizza Kolisi</t>
  </si>
  <si>
    <t>25-27cm</t>
  </si>
  <si>
    <t>Tortillas 25cm TB 10pcs 650g</t>
  </si>
  <si>
    <t>Artane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</si>
</sst>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7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rgb="FFE7EF9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14" fontId="2" fillId="5" borderId="5" xfId="0" applyNumberFormat="1" applyFont="1" applyFill="1" applyBorder="1" applyAlignment="1">
      <alignment vertical="center" wrapText="1"/>
    </xf>
    <xf numFmtId="20" fontId="2" fillId="5" borderId="1" xfId="0" applyNumberFormat="1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1" fontId="1" fillId="6" borderId="6" xfId="0" applyNumberFormat="1" applyFont="1" applyFill="1" applyBorder="1" applyAlignment="1">
      <alignment horizontal="center" vertical="center" wrapText="1"/>
    </xf>
    <xf numFmtId="14" fontId="1" fillId="6" borderId="6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20" fontId="2" fillId="5" borderId="0" xfId="0" applyNumberFormat="1" applyFont="1" applyFill="1" applyBorder="1" applyAlignment="1">
      <alignment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9" borderId="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4" fillId="5" borderId="5" xfId="0" applyNumberFormat="1" applyFont="1" applyFill="1" applyBorder="1" applyAlignment="1">
      <alignment vertical="center" wrapText="1"/>
    </xf>
    <xf numFmtId="20" fontId="4" fillId="5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5" borderId="0" xfId="0" applyNumberFormat="1" applyFont="1" applyFill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 vertical="center" wrapText="1"/>
    </xf>
    <xf numFmtId="14" fontId="2" fillId="5" borderId="6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" fontId="2" fillId="14" borderId="1" xfId="0" applyNumberFormat="1" applyFont="1" applyFill="1" applyBorder="1" applyAlignment="1">
      <alignment horizontal="center" vertical="center"/>
    </xf>
    <xf numFmtId="14" fontId="2" fillId="1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4" fontId="2" fillId="1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1" fontId="2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14" fontId="2" fillId="16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14" fontId="6" fillId="5" borderId="5" xfId="0" applyNumberFormat="1" applyFont="1" applyFill="1" applyBorder="1" applyAlignment="1">
      <alignment vertical="center" wrapText="1"/>
    </xf>
    <xf numFmtId="1" fontId="2" fillId="16" borderId="1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10" borderId="0" xfId="0" applyFont="1" applyFill="1" applyAlignment="1">
      <alignment horizontal="center" vertical="center"/>
    </xf>
    <xf numFmtId="0" fontId="2" fillId="11" borderId="6" xfId="0" applyFont="1" applyFill="1" applyBorder="1" applyAlignment="1">
      <alignment horizontal="center" vertical="center" wrapText="1"/>
    </xf>
    <xf numFmtId="1" fontId="2" fillId="11" borderId="6" xfId="0" applyNumberFormat="1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14" fontId="2" fillId="11" borderId="6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/>
    </xf>
    <xf numFmtId="14" fontId="3" fillId="5" borderId="5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16" fontId="2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" fontId="2" fillId="11" borderId="8" xfId="0" applyNumberFormat="1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14" fontId="2" fillId="11" borderId="8" xfId="0" applyNumberFormat="1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CCFFCC"/>
      <color rgb="FFFFCCFF"/>
      <color rgb="FFEBEBFF"/>
      <color rgb="FFE7EF9F"/>
      <color rgb="FFCCFFFF"/>
      <color rgb="FFCCECFF"/>
      <color rgb="FFFFFFCC"/>
      <color rgb="FFFFFF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UTLU%20ORMAN%20YEN&#304;%20&#304;&#350;%20EMR&#304;%2001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547"/>
  <sheetViews>
    <sheetView zoomScale="73" zoomScaleNormal="73" workbookViewId="0">
      <pane xSplit="6" ySplit="20" topLeftCell="Q99" activePane="bottomRight" state="frozen"/>
      <selection pane="topRight" activeCell="G1" sqref="G1"/>
      <selection pane="bottomLeft" activeCell="A21" sqref="A21"/>
      <selection pane="bottomRight" activeCell="B119" sqref="B119"/>
    </sheetView>
  </sheetViews>
  <sheetFormatPr defaultRowHeight="15.75" x14ac:dyDescent="0.25"/>
  <cols>
    <col min="1" max="1" width="7.140625" style="91" customWidth="1"/>
    <col min="2" max="2" width="72" style="91" customWidth="1"/>
    <col min="3" max="3" width="29.140625" style="91" bestFit="1" customWidth="1"/>
    <col min="4" max="4" width="16.7109375" style="91" customWidth="1"/>
    <col min="5" max="5" width="43.5703125" style="91" bestFit="1" customWidth="1"/>
    <col min="6" max="6" width="46.140625" style="91" bestFit="1" customWidth="1"/>
    <col min="7" max="7" width="15.5703125" style="91" bestFit="1" customWidth="1"/>
    <col min="8" max="8" width="7.140625" style="91" bestFit="1" customWidth="1"/>
    <col min="9" max="9" width="4.7109375" style="91" bestFit="1" customWidth="1"/>
    <col min="10" max="10" width="18.140625" style="91" customWidth="1"/>
    <col min="11" max="11" width="6.85546875" style="91" bestFit="1" customWidth="1"/>
    <col min="12" max="12" width="8.28515625" style="91" bestFit="1" customWidth="1"/>
    <col min="13" max="13" width="9.42578125" style="91" bestFit="1" customWidth="1"/>
    <col min="14" max="14" width="10.85546875" style="91" bestFit="1" customWidth="1"/>
    <col min="15" max="15" width="7.5703125" style="91" bestFit="1" customWidth="1"/>
    <col min="16" max="16" width="76.28515625" style="91" bestFit="1" customWidth="1"/>
    <col min="17" max="17" width="45.5703125" style="91" bestFit="1" customWidth="1"/>
    <col min="18" max="18" width="9.140625" style="91"/>
    <col min="19" max="19" width="23.42578125" style="91" bestFit="1" customWidth="1"/>
    <col min="20" max="20" width="56.140625" style="91" bestFit="1" customWidth="1"/>
    <col min="21" max="16384" width="9.140625" style="91"/>
  </cols>
  <sheetData>
    <row r="3" spans="2:22" ht="50.25" customHeight="1" x14ac:dyDescent="0.25">
      <c r="B3" s="91" t="s">
        <v>50</v>
      </c>
      <c r="C3" s="8" t="s">
        <v>47</v>
      </c>
      <c r="D3" s="80" t="s">
        <v>48</v>
      </c>
      <c r="E3" s="80" t="s">
        <v>42</v>
      </c>
      <c r="F3" s="8" t="s">
        <v>2</v>
      </c>
      <c r="G3" s="8" t="s">
        <v>3</v>
      </c>
      <c r="H3" s="8" t="s">
        <v>49</v>
      </c>
      <c r="I3" s="8" t="s">
        <v>4</v>
      </c>
      <c r="J3" s="8" t="s">
        <v>5</v>
      </c>
      <c r="K3" s="8" t="s">
        <v>6</v>
      </c>
      <c r="L3" s="8" t="s">
        <v>33</v>
      </c>
      <c r="M3" s="8" t="s">
        <v>7</v>
      </c>
      <c r="N3" s="8" t="s">
        <v>8</v>
      </c>
      <c r="O3" s="8" t="s">
        <v>9</v>
      </c>
      <c r="P3" s="8" t="s">
        <v>14</v>
      </c>
      <c r="Q3" s="8" t="s">
        <v>15</v>
      </c>
      <c r="R3" s="8" t="s">
        <v>301</v>
      </c>
      <c r="S3" s="8" t="s">
        <v>302</v>
      </c>
      <c r="T3" s="8" t="s">
        <v>83</v>
      </c>
      <c r="U3" s="8"/>
      <c r="V3" s="8"/>
    </row>
    <row r="4" spans="2:22" x14ac:dyDescent="0.25">
      <c r="B4" s="91" t="str">
        <f>IF(C4="","",CONCATENATE(C4,E4))</f>
        <v>LLC TRİTONMUTLUKAL WHEAT TORTILLA</v>
      </c>
      <c r="C4" s="8" t="s">
        <v>17</v>
      </c>
      <c r="D4" s="92">
        <v>8698829380698</v>
      </c>
      <c r="E4" s="92" t="s">
        <v>37</v>
      </c>
      <c r="F4" s="91" t="s">
        <v>18</v>
      </c>
      <c r="G4" s="91" t="s">
        <v>19</v>
      </c>
      <c r="H4" s="91">
        <v>30</v>
      </c>
      <c r="I4" s="91">
        <v>25</v>
      </c>
      <c r="J4" s="91" t="s">
        <v>22</v>
      </c>
      <c r="K4" s="91">
        <v>4</v>
      </c>
      <c r="L4" s="91">
        <v>30</v>
      </c>
      <c r="M4" s="91">
        <v>260</v>
      </c>
      <c r="N4" s="91" t="s">
        <v>23</v>
      </c>
      <c r="O4" s="91">
        <v>6</v>
      </c>
      <c r="P4" s="8" t="s">
        <v>27</v>
      </c>
      <c r="Q4" s="91" t="s">
        <v>28</v>
      </c>
      <c r="R4" s="91">
        <v>84</v>
      </c>
    </row>
    <row r="5" spans="2:22" x14ac:dyDescent="0.25">
      <c r="B5" s="93" t="str">
        <f t="shared" ref="B5:B68" si="0">IF(C5="","",CONCATENATE(C5,E5))</f>
        <v>GERMESHANAMİ GERMES 25CM SADE 250G</v>
      </c>
      <c r="C5" s="8" t="s">
        <v>31</v>
      </c>
      <c r="D5" s="92">
        <v>8698829380698</v>
      </c>
      <c r="E5" s="92" t="s">
        <v>94</v>
      </c>
      <c r="F5" s="91" t="s">
        <v>100</v>
      </c>
      <c r="G5" s="91" t="s">
        <v>19</v>
      </c>
      <c r="H5" s="91">
        <v>30</v>
      </c>
      <c r="I5" s="91">
        <v>25</v>
      </c>
      <c r="J5" s="91" t="s">
        <v>34</v>
      </c>
      <c r="K5" s="91">
        <v>4</v>
      </c>
      <c r="L5" s="91">
        <v>30</v>
      </c>
      <c r="M5" s="91">
        <v>250</v>
      </c>
      <c r="N5" s="91" t="s">
        <v>23</v>
      </c>
      <c r="O5" s="91">
        <v>9</v>
      </c>
      <c r="P5" s="8" t="s">
        <v>35</v>
      </c>
      <c r="Q5" s="91" t="s">
        <v>28</v>
      </c>
      <c r="R5" s="91">
        <v>84</v>
      </c>
      <c r="T5" s="91" t="s">
        <v>611</v>
      </c>
    </row>
    <row r="6" spans="2:22" x14ac:dyDescent="0.25">
      <c r="B6" s="91" t="str">
        <f t="shared" si="0"/>
        <v>GERMESKırmızı Tortillas-Germes-25cm 375g</v>
      </c>
      <c r="C6" s="8" t="s">
        <v>31</v>
      </c>
      <c r="D6" s="92">
        <v>8698829380698</v>
      </c>
      <c r="E6" s="92" t="s">
        <v>95</v>
      </c>
      <c r="F6" s="91" t="s">
        <v>39</v>
      </c>
      <c r="G6" s="91" t="s">
        <v>19</v>
      </c>
      <c r="H6" s="91">
        <v>18</v>
      </c>
      <c r="I6" s="91">
        <v>25</v>
      </c>
      <c r="J6" s="91" t="s">
        <v>34</v>
      </c>
      <c r="K6" s="91">
        <v>6</v>
      </c>
      <c r="L6" s="91">
        <v>18</v>
      </c>
      <c r="M6" s="91">
        <v>375</v>
      </c>
      <c r="N6" s="91" t="s">
        <v>23</v>
      </c>
      <c r="O6" s="91">
        <v>9</v>
      </c>
      <c r="P6" s="8" t="s">
        <v>40</v>
      </c>
      <c r="Q6" s="91" t="s">
        <v>28</v>
      </c>
      <c r="R6" s="91">
        <v>84</v>
      </c>
      <c r="T6" s="91" t="s">
        <v>84</v>
      </c>
    </row>
    <row r="7" spans="2:22" x14ac:dyDescent="0.25">
      <c r="B7" s="93" t="str">
        <f t="shared" si="0"/>
        <v>LLC KOTORMANETKA PEYNİRLİ 25CM</v>
      </c>
      <c r="C7" s="91" t="s">
        <v>79</v>
      </c>
      <c r="D7" s="92">
        <v>8698829380698</v>
      </c>
      <c r="E7" s="91" t="s">
        <v>85</v>
      </c>
      <c r="F7" s="91" t="s">
        <v>80</v>
      </c>
      <c r="G7" s="91" t="s">
        <v>81</v>
      </c>
      <c r="H7" s="91">
        <v>30</v>
      </c>
      <c r="I7" s="91">
        <v>25</v>
      </c>
      <c r="J7" s="91" t="s">
        <v>82</v>
      </c>
      <c r="K7" s="91">
        <v>4</v>
      </c>
      <c r="L7" s="91">
        <v>30</v>
      </c>
      <c r="M7" s="91">
        <v>250</v>
      </c>
      <c r="N7" s="91" t="s">
        <v>23</v>
      </c>
      <c r="O7" s="91">
        <v>6</v>
      </c>
      <c r="P7" s="91" t="s">
        <v>89</v>
      </c>
      <c r="Q7" s="91" t="s">
        <v>28</v>
      </c>
      <c r="R7" s="91">
        <v>78</v>
      </c>
    </row>
    <row r="8" spans="2:22" x14ac:dyDescent="0.25">
      <c r="B8" s="91" t="str">
        <f t="shared" si="0"/>
        <v>MAGNİTMAGNİT MAVİ AMBALAJ 25 CM 260G</v>
      </c>
      <c r="C8" s="91" t="s">
        <v>90</v>
      </c>
      <c r="D8" s="92">
        <v>8698829380698</v>
      </c>
      <c r="E8" s="91" t="s">
        <v>91</v>
      </c>
      <c r="F8" s="91" t="s">
        <v>93</v>
      </c>
      <c r="G8" s="91" t="s">
        <v>19</v>
      </c>
      <c r="H8" s="91">
        <v>30</v>
      </c>
      <c r="I8" s="91">
        <v>25</v>
      </c>
      <c r="J8" s="91" t="s">
        <v>22</v>
      </c>
      <c r="K8" s="91">
        <v>4</v>
      </c>
      <c r="L8" s="91">
        <v>30</v>
      </c>
      <c r="M8" s="91">
        <v>260</v>
      </c>
      <c r="N8" s="91" t="s">
        <v>23</v>
      </c>
      <c r="O8" s="91">
        <v>9</v>
      </c>
      <c r="P8" s="8" t="s">
        <v>92</v>
      </c>
      <c r="Q8" s="91" t="s">
        <v>28</v>
      </c>
      <c r="R8" s="91">
        <v>84</v>
      </c>
    </row>
    <row r="9" spans="2:22" x14ac:dyDescent="0.25">
      <c r="B9" s="93" t="str">
        <f t="shared" si="0"/>
        <v>GERMESHANAMİ PEYNİRLİ 25 CM 250G</v>
      </c>
      <c r="C9" s="91" t="s">
        <v>31</v>
      </c>
      <c r="D9" s="92">
        <v>8698829380698</v>
      </c>
      <c r="E9" s="91" t="s">
        <v>96</v>
      </c>
      <c r="F9" s="91" t="s">
        <v>97</v>
      </c>
      <c r="G9" s="91" t="s">
        <v>81</v>
      </c>
      <c r="H9" s="91">
        <v>30</v>
      </c>
      <c r="I9" s="91">
        <v>25</v>
      </c>
      <c r="J9" s="91" t="s">
        <v>98</v>
      </c>
      <c r="K9" s="91">
        <v>4</v>
      </c>
      <c r="L9" s="91">
        <v>30</v>
      </c>
      <c r="M9" s="91">
        <v>250</v>
      </c>
      <c r="N9" s="91" t="s">
        <v>23</v>
      </c>
      <c r="O9" s="91">
        <v>9</v>
      </c>
      <c r="P9" s="8" t="s">
        <v>99</v>
      </c>
      <c r="Q9" s="91" t="s">
        <v>28</v>
      </c>
      <c r="R9" s="91">
        <v>84</v>
      </c>
      <c r="T9" s="91" t="s">
        <v>611</v>
      </c>
    </row>
    <row r="10" spans="2:22" x14ac:dyDescent="0.25">
      <c r="B10" s="91" t="str">
        <f t="shared" si="0"/>
        <v>SMART LLCTORTİLLAS SAMAKAT 20CM 166G</v>
      </c>
      <c r="C10" s="91" t="s">
        <v>104</v>
      </c>
      <c r="D10" s="92">
        <v>8698829380698</v>
      </c>
      <c r="E10" s="91" t="s">
        <v>105</v>
      </c>
      <c r="F10" s="91" t="s">
        <v>106</v>
      </c>
      <c r="G10" s="91" t="s">
        <v>19</v>
      </c>
      <c r="H10" s="91">
        <v>14</v>
      </c>
      <c r="I10" s="91">
        <v>20</v>
      </c>
      <c r="J10" s="91" t="s">
        <v>34</v>
      </c>
      <c r="K10" s="91">
        <v>4</v>
      </c>
      <c r="L10" s="91">
        <v>14</v>
      </c>
      <c r="M10" s="91">
        <v>166</v>
      </c>
      <c r="N10" s="91" t="s">
        <v>23</v>
      </c>
      <c r="O10" s="91">
        <v>9</v>
      </c>
      <c r="P10" s="91" t="s">
        <v>841</v>
      </c>
      <c r="Q10" s="91" t="s">
        <v>107</v>
      </c>
      <c r="R10" s="91">
        <v>225</v>
      </c>
    </row>
    <row r="11" spans="2:22" x14ac:dyDescent="0.25">
      <c r="B11" s="93" t="str">
        <f t="shared" si="0"/>
        <v>LLC KOTORMANETKA SADE 20CM 166G</v>
      </c>
      <c r="C11" s="91" t="s">
        <v>79</v>
      </c>
      <c r="D11" s="92">
        <v>8698829380698</v>
      </c>
      <c r="E11" s="91" t="s">
        <v>109</v>
      </c>
      <c r="F11" s="91" t="s">
        <v>109</v>
      </c>
      <c r="G11" s="91" t="s">
        <v>19</v>
      </c>
      <c r="H11" s="91">
        <v>14</v>
      </c>
      <c r="I11" s="91">
        <v>20</v>
      </c>
      <c r="J11" s="91" t="s">
        <v>34</v>
      </c>
      <c r="K11" s="91">
        <v>4</v>
      </c>
      <c r="L11" s="91">
        <v>14</v>
      </c>
      <c r="M11" s="91">
        <v>166</v>
      </c>
      <c r="N11" s="91" t="s">
        <v>23</v>
      </c>
      <c r="O11" s="91">
        <v>6</v>
      </c>
      <c r="P11" s="91" t="s">
        <v>110</v>
      </c>
      <c r="Q11" s="91" t="s">
        <v>107</v>
      </c>
      <c r="R11" s="91">
        <v>225</v>
      </c>
    </row>
    <row r="12" spans="2:22" ht="31.5" x14ac:dyDescent="0.25">
      <c r="B12" s="91" t="str">
        <f t="shared" si="0"/>
        <v>Maydonoz DönerMutlukal Tortillas 15cm 250g</v>
      </c>
      <c r="C12" s="91" t="s">
        <v>117</v>
      </c>
      <c r="D12" s="92">
        <v>8698829380698</v>
      </c>
      <c r="E12" s="91" t="s">
        <v>113</v>
      </c>
      <c r="F12" s="91" t="s">
        <v>118</v>
      </c>
      <c r="G12" s="91" t="s">
        <v>19</v>
      </c>
      <c r="H12" s="91">
        <v>10</v>
      </c>
      <c r="I12" s="91">
        <v>12</v>
      </c>
      <c r="J12" s="91" t="s">
        <v>34</v>
      </c>
      <c r="K12" s="91">
        <v>10</v>
      </c>
      <c r="L12" s="91">
        <v>12</v>
      </c>
      <c r="M12" s="91">
        <v>250</v>
      </c>
      <c r="N12" s="91" t="s">
        <v>114</v>
      </c>
      <c r="O12" s="91">
        <v>6</v>
      </c>
      <c r="P12" s="91" t="s">
        <v>115</v>
      </c>
      <c r="Q12" s="8" t="s">
        <v>116</v>
      </c>
      <c r="R12" s="91">
        <v>96</v>
      </c>
    </row>
    <row r="13" spans="2:22" x14ac:dyDescent="0.25">
      <c r="B13" s="93" t="str">
        <f t="shared" si="0"/>
        <v>Şok MarketTaco 15 cm 6 lı 150 g</v>
      </c>
      <c r="C13" s="91" t="s">
        <v>143</v>
      </c>
      <c r="D13" s="92">
        <v>8698829380698</v>
      </c>
      <c r="E13" s="91" t="s">
        <v>144</v>
      </c>
      <c r="F13" s="91" t="s">
        <v>145</v>
      </c>
      <c r="G13" s="91" t="s">
        <v>19</v>
      </c>
      <c r="H13" s="91">
        <v>18</v>
      </c>
      <c r="I13" s="91">
        <v>15</v>
      </c>
      <c r="J13" s="91" t="s">
        <v>146</v>
      </c>
      <c r="K13" s="91">
        <v>6</v>
      </c>
      <c r="L13" s="91">
        <v>18</v>
      </c>
      <c r="M13" s="91">
        <v>250</v>
      </c>
      <c r="N13" s="91" t="s">
        <v>114</v>
      </c>
      <c r="O13" s="91">
        <v>6</v>
      </c>
      <c r="P13" s="91" t="s">
        <v>147</v>
      </c>
      <c r="Q13" s="91" t="s">
        <v>148</v>
      </c>
      <c r="R13" s="91">
        <v>60</v>
      </c>
    </row>
    <row r="14" spans="2:22" x14ac:dyDescent="0.25">
      <c r="B14" s="91" t="str">
        <f t="shared" si="0"/>
        <v>Aylin KartonHappylla 25 cm 10 lu 650g</v>
      </c>
      <c r="C14" s="91" t="s">
        <v>149</v>
      </c>
      <c r="D14" s="92">
        <v>8698829380698</v>
      </c>
      <c r="E14" s="91" t="s">
        <v>150</v>
      </c>
      <c r="F14" s="91" t="s">
        <v>151</v>
      </c>
      <c r="G14" s="91" t="s">
        <v>19</v>
      </c>
      <c r="H14" s="91">
        <v>12</v>
      </c>
      <c r="I14" s="91">
        <v>25</v>
      </c>
      <c r="J14" s="91" t="s">
        <v>152</v>
      </c>
      <c r="K14" s="91">
        <v>10</v>
      </c>
      <c r="L14" s="91">
        <v>12</v>
      </c>
      <c r="M14" s="91">
        <v>650</v>
      </c>
      <c r="N14" s="91" t="s">
        <v>153</v>
      </c>
      <c r="O14" s="91">
        <v>6</v>
      </c>
      <c r="P14" s="91" t="s">
        <v>154</v>
      </c>
      <c r="Q14" s="91" t="s">
        <v>155</v>
      </c>
      <c r="R14" s="91">
        <v>50</v>
      </c>
    </row>
    <row r="15" spans="2:22" x14ac:dyDescent="0.25">
      <c r="B15" s="93" t="str">
        <f t="shared" si="0"/>
        <v>SMART LLCKırmızı tortillas 25cm 4 lü 250g</v>
      </c>
      <c r="C15" s="91" t="s">
        <v>104</v>
      </c>
      <c r="D15" s="92">
        <v>8698829380698</v>
      </c>
      <c r="E15" s="91" t="s">
        <v>156</v>
      </c>
      <c r="F15" s="91" t="s">
        <v>157</v>
      </c>
      <c r="G15" s="91" t="s">
        <v>19</v>
      </c>
      <c r="H15" s="91">
        <v>30</v>
      </c>
      <c r="I15" s="91">
        <v>25</v>
      </c>
      <c r="J15" s="91" t="s">
        <v>158</v>
      </c>
      <c r="K15" s="91">
        <v>4</v>
      </c>
      <c r="L15" s="91">
        <v>30</v>
      </c>
      <c r="M15" s="91">
        <v>250</v>
      </c>
      <c r="N15" s="91" t="s">
        <v>159</v>
      </c>
      <c r="O15" s="91">
        <v>9</v>
      </c>
      <c r="P15" s="91" t="s">
        <v>842</v>
      </c>
      <c r="Q15" s="91" t="s">
        <v>28</v>
      </c>
      <c r="R15" s="91">
        <v>84</v>
      </c>
    </row>
    <row r="16" spans="2:22" x14ac:dyDescent="0.25">
      <c r="B16" s="91" t="str">
        <f t="shared" si="0"/>
        <v>Şok MarketBisto 25 cm 12 pcs 840g</v>
      </c>
      <c r="C16" s="91" t="s">
        <v>143</v>
      </c>
      <c r="D16" s="92">
        <v>8698829380698</v>
      </c>
      <c r="E16" s="91" t="s">
        <v>162</v>
      </c>
      <c r="F16" s="91" t="s">
        <v>163</v>
      </c>
      <c r="G16" s="91" t="s">
        <v>19</v>
      </c>
      <c r="H16" s="91">
        <v>12</v>
      </c>
      <c r="I16" s="91">
        <v>25</v>
      </c>
      <c r="J16" s="91" t="s">
        <v>164</v>
      </c>
      <c r="K16" s="91">
        <v>12</v>
      </c>
      <c r="L16" s="91">
        <v>12</v>
      </c>
      <c r="M16" s="91">
        <v>840</v>
      </c>
      <c r="N16" s="91" t="s">
        <v>153</v>
      </c>
      <c r="O16" s="91">
        <v>6</v>
      </c>
      <c r="P16" s="91" t="s">
        <v>165</v>
      </c>
      <c r="Q16" s="91" t="s">
        <v>166</v>
      </c>
      <c r="R16" s="91">
        <v>48</v>
      </c>
    </row>
    <row r="17" spans="2:20" x14ac:dyDescent="0.25">
      <c r="B17" s="93" t="str">
        <f t="shared" si="0"/>
        <v>A101Nimet 25cm 12 pcs 840g</v>
      </c>
      <c r="C17" s="91" t="s">
        <v>167</v>
      </c>
      <c r="D17" s="92">
        <v>8698829380698</v>
      </c>
      <c r="E17" s="91" t="s">
        <v>168</v>
      </c>
      <c r="F17" s="91" t="s">
        <v>169</v>
      </c>
      <c r="G17" s="91" t="s">
        <v>19</v>
      </c>
      <c r="H17" s="91">
        <v>12</v>
      </c>
      <c r="I17" s="91">
        <v>25</v>
      </c>
      <c r="J17" s="91" t="s">
        <v>164</v>
      </c>
      <c r="K17" s="91">
        <v>12</v>
      </c>
      <c r="L17" s="91">
        <v>12</v>
      </c>
      <c r="M17" s="91">
        <v>840</v>
      </c>
      <c r="N17" s="91" t="s">
        <v>114</v>
      </c>
      <c r="O17" s="91">
        <v>5</v>
      </c>
      <c r="P17" s="91" t="s">
        <v>170</v>
      </c>
      <c r="Q17" s="91" t="s">
        <v>28</v>
      </c>
      <c r="R17" s="91">
        <v>50</v>
      </c>
    </row>
    <row r="18" spans="2:20" x14ac:dyDescent="0.25">
      <c r="B18" s="91" t="str">
        <f t="shared" si="0"/>
        <v>SultanoğluTortillove 25 cm 8pcs 520g</v>
      </c>
      <c r="C18" s="91" t="s">
        <v>178</v>
      </c>
      <c r="D18" s="92">
        <v>8698829380698</v>
      </c>
      <c r="E18" s="91" t="s">
        <v>179</v>
      </c>
      <c r="F18" s="91" t="s">
        <v>180</v>
      </c>
      <c r="G18" s="91" t="s">
        <v>19</v>
      </c>
      <c r="H18" s="91">
        <v>14</v>
      </c>
      <c r="I18" s="91">
        <v>25</v>
      </c>
      <c r="J18" s="91" t="s">
        <v>181</v>
      </c>
      <c r="K18" s="91">
        <v>8</v>
      </c>
      <c r="L18" s="91">
        <v>14</v>
      </c>
      <c r="M18" s="91">
        <v>520</v>
      </c>
      <c r="N18" s="91" t="s">
        <v>114</v>
      </c>
      <c r="O18" s="91">
        <v>6</v>
      </c>
      <c r="P18" s="91" t="s">
        <v>182</v>
      </c>
      <c r="Q18" s="91" t="s">
        <v>155</v>
      </c>
    </row>
    <row r="19" spans="2:20" x14ac:dyDescent="0.25">
      <c r="B19" s="93" t="str">
        <f t="shared" si="0"/>
        <v>KopuzMutlukal Tortillas 30cm 950g</v>
      </c>
      <c r="C19" s="91" t="s">
        <v>183</v>
      </c>
      <c r="D19" s="92">
        <v>8698829380698</v>
      </c>
      <c r="E19" s="91" t="s">
        <v>184</v>
      </c>
      <c r="F19" s="91" t="s">
        <v>185</v>
      </c>
      <c r="G19" s="91" t="s">
        <v>19</v>
      </c>
      <c r="H19" s="91">
        <v>12</v>
      </c>
      <c r="I19" s="91">
        <v>30</v>
      </c>
      <c r="J19" s="91" t="s">
        <v>181</v>
      </c>
      <c r="K19" s="91">
        <v>10</v>
      </c>
      <c r="L19" s="91">
        <v>12</v>
      </c>
      <c r="M19" s="91">
        <v>950</v>
      </c>
      <c r="N19" s="91" t="s">
        <v>153</v>
      </c>
      <c r="O19" s="91">
        <v>6</v>
      </c>
      <c r="P19" s="91" t="s">
        <v>186</v>
      </c>
      <c r="Q19" s="91" t="s">
        <v>187</v>
      </c>
    </row>
    <row r="20" spans="2:20" x14ac:dyDescent="0.25">
      <c r="B20" s="91" t="str">
        <f t="shared" si="0"/>
        <v xml:space="preserve">GERMESHanami 20cm sade 4pcs 166g </v>
      </c>
      <c r="C20" s="91" t="s">
        <v>31</v>
      </c>
      <c r="D20" s="92">
        <v>8698829380698</v>
      </c>
      <c r="E20" s="91" t="s">
        <v>240</v>
      </c>
      <c r="F20" s="91" t="s">
        <v>241</v>
      </c>
      <c r="G20" s="91" t="s">
        <v>19</v>
      </c>
      <c r="H20" s="91">
        <v>30</v>
      </c>
      <c r="I20" s="91">
        <v>20</v>
      </c>
      <c r="J20" s="91" t="s">
        <v>181</v>
      </c>
      <c r="K20" s="91">
        <v>4</v>
      </c>
      <c r="L20" s="91">
        <v>30</v>
      </c>
      <c r="M20" s="91">
        <v>166</v>
      </c>
      <c r="N20" s="91" t="s">
        <v>159</v>
      </c>
      <c r="O20" s="91">
        <v>9</v>
      </c>
      <c r="P20" s="91" t="s">
        <v>608</v>
      </c>
      <c r="Q20" s="91" t="s">
        <v>242</v>
      </c>
      <c r="R20" s="91">
        <v>140</v>
      </c>
      <c r="T20" s="91" t="s">
        <v>611</v>
      </c>
    </row>
    <row r="21" spans="2:20" x14ac:dyDescent="0.25">
      <c r="B21" s="93" t="str">
        <f t="shared" si="0"/>
        <v>GERMESTortillas 20cm 4 lü 166g</v>
      </c>
      <c r="C21" s="91" t="s">
        <v>31</v>
      </c>
      <c r="D21" s="92">
        <v>8698829380698</v>
      </c>
      <c r="E21" s="91" t="s">
        <v>244</v>
      </c>
      <c r="F21" s="91" t="s">
        <v>249</v>
      </c>
      <c r="G21" s="91" t="s">
        <v>19</v>
      </c>
      <c r="H21" s="91">
        <v>30</v>
      </c>
      <c r="I21" s="91">
        <v>20</v>
      </c>
      <c r="J21" s="91" t="s">
        <v>152</v>
      </c>
      <c r="K21" s="91">
        <v>4</v>
      </c>
      <c r="L21" s="91">
        <v>30</v>
      </c>
      <c r="M21" s="91">
        <v>166</v>
      </c>
      <c r="N21" s="91" t="s">
        <v>159</v>
      </c>
      <c r="O21" s="91">
        <v>9</v>
      </c>
      <c r="P21" s="91" t="s">
        <v>245</v>
      </c>
      <c r="Q21" s="91" t="s">
        <v>242</v>
      </c>
      <c r="R21" s="91">
        <v>140</v>
      </c>
      <c r="T21" s="91" t="s">
        <v>391</v>
      </c>
    </row>
    <row r="22" spans="2:20" x14ac:dyDescent="0.25">
      <c r="B22" s="91" t="str">
        <f t="shared" si="0"/>
        <v>GERMESHanami Peynirli 20cm 4 lü 166g</v>
      </c>
      <c r="C22" s="91" t="s">
        <v>31</v>
      </c>
      <c r="D22" s="92">
        <v>8698829380698</v>
      </c>
      <c r="E22" s="91" t="s">
        <v>246</v>
      </c>
      <c r="F22" s="91" t="s">
        <v>248</v>
      </c>
      <c r="G22" s="91" t="s">
        <v>81</v>
      </c>
      <c r="H22" s="91">
        <v>30</v>
      </c>
      <c r="I22" s="91">
        <v>20</v>
      </c>
      <c r="J22" s="91" t="s">
        <v>247</v>
      </c>
      <c r="K22" s="91">
        <v>4</v>
      </c>
      <c r="L22" s="91">
        <v>30</v>
      </c>
      <c r="M22" s="91">
        <v>166</v>
      </c>
      <c r="N22" s="91" t="s">
        <v>23</v>
      </c>
      <c r="O22" s="91">
        <v>9</v>
      </c>
      <c r="P22" s="91" t="s">
        <v>99</v>
      </c>
      <c r="Q22" s="91" t="s">
        <v>107</v>
      </c>
      <c r="R22" s="91">
        <v>140</v>
      </c>
      <c r="T22" s="91" t="s">
        <v>611</v>
      </c>
    </row>
    <row r="23" spans="2:20" x14ac:dyDescent="0.25">
      <c r="B23" s="93" t="str">
        <f t="shared" si="0"/>
        <v>LLC KOTORManetka 20cm 4 pcs 166g</v>
      </c>
      <c r="C23" s="91" t="s">
        <v>79</v>
      </c>
      <c r="D23" s="92">
        <v>8698829380698</v>
      </c>
      <c r="E23" s="91" t="s">
        <v>254</v>
      </c>
      <c r="F23" s="91" t="s">
        <v>255</v>
      </c>
      <c r="G23" s="91" t="s">
        <v>19</v>
      </c>
      <c r="H23" s="91">
        <v>14</v>
      </c>
      <c r="I23" s="91">
        <v>20</v>
      </c>
      <c r="J23" s="91" t="s">
        <v>181</v>
      </c>
      <c r="K23" s="91">
        <v>4</v>
      </c>
      <c r="L23" s="91">
        <v>14</v>
      </c>
      <c r="M23" s="91">
        <v>166</v>
      </c>
      <c r="N23" s="91" t="s">
        <v>23</v>
      </c>
      <c r="O23" s="91">
        <v>6</v>
      </c>
      <c r="P23" s="91" t="s">
        <v>256</v>
      </c>
      <c r="Q23" s="91" t="s">
        <v>242</v>
      </c>
      <c r="R23" s="91">
        <v>225</v>
      </c>
    </row>
    <row r="24" spans="2:20" x14ac:dyDescent="0.25">
      <c r="B24" s="91" t="str">
        <f t="shared" si="0"/>
        <v>SMART LLCTortillas 20cm Peynirli 4pcs 166g</v>
      </c>
      <c r="C24" s="91" t="s">
        <v>104</v>
      </c>
      <c r="D24" s="92">
        <v>8698829380698</v>
      </c>
      <c r="E24" s="91" t="s">
        <v>263</v>
      </c>
      <c r="F24" s="91" t="s">
        <v>264</v>
      </c>
      <c r="G24" s="91" t="s">
        <v>81</v>
      </c>
      <c r="H24" s="91">
        <v>14</v>
      </c>
      <c r="I24" s="91">
        <v>20</v>
      </c>
      <c r="J24" s="91" t="s">
        <v>98</v>
      </c>
      <c r="K24" s="91">
        <v>4</v>
      </c>
      <c r="L24" s="91">
        <v>14</v>
      </c>
      <c r="M24" s="91">
        <v>166</v>
      </c>
      <c r="N24" s="91" t="s">
        <v>23</v>
      </c>
      <c r="O24" s="91">
        <v>9</v>
      </c>
      <c r="P24" s="91" t="s">
        <v>256</v>
      </c>
      <c r="Q24" s="91" t="s">
        <v>242</v>
      </c>
      <c r="R24" s="91">
        <v>225</v>
      </c>
    </row>
    <row r="25" spans="2:20" x14ac:dyDescent="0.25">
      <c r="B25" s="93" t="str">
        <f t="shared" si="0"/>
        <v>EYALRimini 20 cm 8 pcs 360g</v>
      </c>
      <c r="C25" s="91" t="s">
        <v>267</v>
      </c>
      <c r="D25" s="92">
        <v>8698829380698</v>
      </c>
      <c r="E25" s="91" t="s">
        <v>268</v>
      </c>
      <c r="F25" s="91" t="s">
        <v>269</v>
      </c>
      <c r="G25" s="91" t="s">
        <v>19</v>
      </c>
      <c r="H25" s="91">
        <v>14</v>
      </c>
      <c r="I25" s="91">
        <v>20</v>
      </c>
      <c r="J25" s="91" t="s">
        <v>152</v>
      </c>
      <c r="K25" s="91">
        <v>8</v>
      </c>
      <c r="L25" s="91">
        <v>14</v>
      </c>
      <c r="M25" s="91">
        <v>360</v>
      </c>
      <c r="N25" s="91" t="s">
        <v>23</v>
      </c>
      <c r="P25" s="91" t="s">
        <v>270</v>
      </c>
      <c r="Q25" s="91" t="s">
        <v>242</v>
      </c>
      <c r="R25" s="91">
        <v>120</v>
      </c>
    </row>
    <row r="26" spans="2:20" x14ac:dyDescent="0.25">
      <c r="B26" s="91" t="str">
        <f t="shared" si="0"/>
        <v>ALDİ - KOSOVATortillove 30cm 10pcs 900g</v>
      </c>
      <c r="C26" s="91" t="s">
        <v>275</v>
      </c>
      <c r="D26" s="92">
        <v>8698829380698</v>
      </c>
      <c r="E26" s="91" t="s">
        <v>276</v>
      </c>
      <c r="F26" s="91" t="s">
        <v>277</v>
      </c>
      <c r="G26" s="91" t="s">
        <v>19</v>
      </c>
      <c r="H26" s="91">
        <v>12</v>
      </c>
      <c r="I26" s="91">
        <v>30</v>
      </c>
      <c r="J26" s="91" t="s">
        <v>181</v>
      </c>
      <c r="K26" s="91">
        <v>10</v>
      </c>
      <c r="L26" s="91">
        <v>12</v>
      </c>
      <c r="M26" s="91">
        <v>900</v>
      </c>
      <c r="N26" s="91" t="s">
        <v>159</v>
      </c>
      <c r="O26" s="91">
        <v>12</v>
      </c>
      <c r="P26" s="91" t="s">
        <v>291</v>
      </c>
      <c r="Q26" s="91" t="s">
        <v>278</v>
      </c>
      <c r="R26" s="91">
        <v>50</v>
      </c>
      <c r="T26" s="91" t="s">
        <v>306</v>
      </c>
    </row>
    <row r="27" spans="2:20" x14ac:dyDescent="0.25">
      <c r="B27" s="93" t="str">
        <f t="shared" si="0"/>
        <v>ALDİ - KOSOVATortillas 30cm 10pcs 900g</v>
      </c>
      <c r="C27" s="91" t="s">
        <v>275</v>
      </c>
      <c r="D27" s="92">
        <v>8698829380698</v>
      </c>
      <c r="E27" s="91" t="s">
        <v>279</v>
      </c>
      <c r="F27" s="91" t="s">
        <v>280</v>
      </c>
      <c r="G27" s="91" t="s">
        <v>19</v>
      </c>
      <c r="H27" s="91">
        <v>12</v>
      </c>
      <c r="I27" s="91">
        <v>30</v>
      </c>
      <c r="J27" s="91" t="s">
        <v>181</v>
      </c>
      <c r="K27" s="91">
        <v>10</v>
      </c>
      <c r="L27" s="91">
        <v>12</v>
      </c>
      <c r="M27" s="91">
        <v>900</v>
      </c>
      <c r="N27" s="91" t="s">
        <v>159</v>
      </c>
      <c r="O27" s="91">
        <v>12</v>
      </c>
      <c r="P27" s="91" t="s">
        <v>292</v>
      </c>
      <c r="Q27" s="91" t="s">
        <v>278</v>
      </c>
      <c r="R27" s="91">
        <v>50</v>
      </c>
      <c r="T27" s="91" t="s">
        <v>307</v>
      </c>
    </row>
    <row r="28" spans="2:20" x14ac:dyDescent="0.25">
      <c r="B28" s="91" t="str">
        <f t="shared" si="0"/>
        <v>ALDİ - KOSOVATortillove 25cm 6pcs 390g</v>
      </c>
      <c r="C28" s="91" t="s">
        <v>275</v>
      </c>
      <c r="D28" s="92">
        <v>8698829380698</v>
      </c>
      <c r="E28" s="91" t="s">
        <v>281</v>
      </c>
      <c r="F28" s="91" t="s">
        <v>282</v>
      </c>
      <c r="G28" s="91" t="s">
        <v>19</v>
      </c>
      <c r="H28" s="91">
        <v>18</v>
      </c>
      <c r="I28" s="91">
        <v>25</v>
      </c>
      <c r="J28" s="91" t="s">
        <v>181</v>
      </c>
      <c r="K28" s="91">
        <v>6</v>
      </c>
      <c r="L28" s="91">
        <v>18</v>
      </c>
      <c r="M28" s="91">
        <v>390</v>
      </c>
      <c r="N28" s="91" t="s">
        <v>159</v>
      </c>
      <c r="O28" s="91">
        <v>12</v>
      </c>
      <c r="P28" s="91" t="s">
        <v>293</v>
      </c>
      <c r="Q28" s="91" t="s">
        <v>155</v>
      </c>
      <c r="R28" s="91">
        <v>84</v>
      </c>
      <c r="T28" s="91" t="s">
        <v>308</v>
      </c>
    </row>
    <row r="29" spans="2:20" x14ac:dyDescent="0.25">
      <c r="B29" s="93" t="str">
        <f t="shared" si="0"/>
        <v>ALDİ - KOSOVATortillas 25cm 6pcs 390g</v>
      </c>
      <c r="C29" s="91" t="s">
        <v>275</v>
      </c>
      <c r="D29" s="92">
        <v>8698829380698</v>
      </c>
      <c r="E29" s="91" t="s">
        <v>286</v>
      </c>
      <c r="F29" s="91" t="s">
        <v>287</v>
      </c>
      <c r="G29" s="91" t="s">
        <v>19</v>
      </c>
      <c r="H29" s="91">
        <v>18</v>
      </c>
      <c r="I29" s="91">
        <v>25</v>
      </c>
      <c r="J29" s="91" t="s">
        <v>181</v>
      </c>
      <c r="K29" s="91">
        <v>6</v>
      </c>
      <c r="L29" s="91">
        <v>18</v>
      </c>
      <c r="M29" s="91">
        <v>390</v>
      </c>
      <c r="N29" s="91" t="s">
        <v>159</v>
      </c>
      <c r="O29" s="91">
        <v>12</v>
      </c>
      <c r="P29" s="91" t="s">
        <v>294</v>
      </c>
      <c r="Q29" s="91" t="s">
        <v>155</v>
      </c>
      <c r="R29" s="91">
        <v>84</v>
      </c>
      <c r="T29" s="91" t="s">
        <v>309</v>
      </c>
    </row>
    <row r="30" spans="2:20" x14ac:dyDescent="0.25">
      <c r="B30" s="91" t="str">
        <f t="shared" si="0"/>
        <v>ALDİ - KOSOVATortillove 25cm TB 6pcs 390g</v>
      </c>
      <c r="C30" s="91" t="s">
        <v>275</v>
      </c>
      <c r="D30" s="92">
        <v>8698829380698</v>
      </c>
      <c r="E30" s="91" t="s">
        <v>552</v>
      </c>
      <c r="F30" s="91" t="s">
        <v>310</v>
      </c>
      <c r="G30" s="91" t="s">
        <v>288</v>
      </c>
      <c r="H30" s="91">
        <v>18</v>
      </c>
      <c r="I30" s="91">
        <v>25</v>
      </c>
      <c r="J30" s="91" t="s">
        <v>181</v>
      </c>
      <c r="K30" s="91">
        <v>6</v>
      </c>
      <c r="L30" s="91">
        <v>18</v>
      </c>
      <c r="M30" s="91">
        <v>390</v>
      </c>
      <c r="N30" s="91" t="s">
        <v>159</v>
      </c>
      <c r="O30" s="91">
        <v>12</v>
      </c>
      <c r="P30" s="91" t="s">
        <v>295</v>
      </c>
      <c r="Q30" s="91" t="s">
        <v>155</v>
      </c>
      <c r="R30" s="91">
        <v>84</v>
      </c>
      <c r="T30" s="91" t="s">
        <v>312</v>
      </c>
    </row>
    <row r="31" spans="2:20" x14ac:dyDescent="0.25">
      <c r="B31" s="93" t="str">
        <f t="shared" si="0"/>
        <v>ALDİ - KOSOVATortillas 25cm TB 6pcs 390g</v>
      </c>
      <c r="C31" s="91" t="s">
        <v>275</v>
      </c>
      <c r="D31" s="92">
        <v>8698829380698</v>
      </c>
      <c r="E31" s="91" t="s">
        <v>348</v>
      </c>
      <c r="F31" s="91" t="s">
        <v>311</v>
      </c>
      <c r="G31" s="91" t="s">
        <v>288</v>
      </c>
      <c r="H31" s="91">
        <v>18</v>
      </c>
      <c r="I31" s="91">
        <v>25</v>
      </c>
      <c r="J31" s="91" t="s">
        <v>181</v>
      </c>
      <c r="K31" s="91">
        <v>6</v>
      </c>
      <c r="L31" s="91">
        <v>18</v>
      </c>
      <c r="M31" s="91">
        <v>390</v>
      </c>
      <c r="N31" s="91" t="s">
        <v>159</v>
      </c>
      <c r="O31" s="91">
        <v>12</v>
      </c>
      <c r="P31" s="91" t="s">
        <v>296</v>
      </c>
      <c r="Q31" s="91" t="s">
        <v>155</v>
      </c>
      <c r="R31" s="91">
        <v>84</v>
      </c>
      <c r="T31" s="91" t="s">
        <v>313</v>
      </c>
    </row>
    <row r="32" spans="2:20" x14ac:dyDescent="0.25">
      <c r="B32" s="91" t="str">
        <f t="shared" si="0"/>
        <v>ALDİ - KOSOVATortillove 25cm 10pcs 650g</v>
      </c>
      <c r="C32" s="91" t="s">
        <v>275</v>
      </c>
      <c r="D32" s="92">
        <v>8698829380698</v>
      </c>
      <c r="E32" s="91" t="s">
        <v>289</v>
      </c>
      <c r="F32" s="91" t="s">
        <v>282</v>
      </c>
      <c r="G32" s="91" t="s">
        <v>19</v>
      </c>
      <c r="H32" s="91">
        <v>12</v>
      </c>
      <c r="I32" s="91">
        <v>25</v>
      </c>
      <c r="J32" s="91" t="s">
        <v>181</v>
      </c>
      <c r="K32" s="91">
        <v>10</v>
      </c>
      <c r="L32" s="91">
        <v>12</v>
      </c>
      <c r="M32" s="91">
        <v>650</v>
      </c>
      <c r="N32" s="91" t="s">
        <v>159</v>
      </c>
      <c r="O32" s="91">
        <v>12</v>
      </c>
      <c r="P32" s="91" t="s">
        <v>297</v>
      </c>
      <c r="Q32" s="91" t="s">
        <v>155</v>
      </c>
      <c r="R32" s="91">
        <v>84</v>
      </c>
      <c r="T32" s="91" t="s">
        <v>306</v>
      </c>
    </row>
    <row r="33" spans="2:20" x14ac:dyDescent="0.25">
      <c r="B33" s="93" t="str">
        <f t="shared" si="0"/>
        <v>ALDİ - KOSOVATortillas 25cm 10pcs 650g</v>
      </c>
      <c r="C33" s="91" t="s">
        <v>275</v>
      </c>
      <c r="D33" s="92">
        <v>8698829380698</v>
      </c>
      <c r="E33" s="91" t="s">
        <v>290</v>
      </c>
      <c r="F33" s="91" t="s">
        <v>287</v>
      </c>
      <c r="G33" s="91" t="s">
        <v>19</v>
      </c>
      <c r="H33" s="91">
        <v>12</v>
      </c>
      <c r="I33" s="91">
        <v>25</v>
      </c>
      <c r="J33" s="91" t="s">
        <v>181</v>
      </c>
      <c r="K33" s="91">
        <v>10</v>
      </c>
      <c r="L33" s="91">
        <v>12</v>
      </c>
      <c r="M33" s="91">
        <v>650</v>
      </c>
      <c r="N33" s="91" t="s">
        <v>159</v>
      </c>
      <c r="O33" s="91">
        <v>12</v>
      </c>
      <c r="P33" s="91" t="s">
        <v>298</v>
      </c>
      <c r="Q33" s="91" t="s">
        <v>155</v>
      </c>
      <c r="R33" s="91">
        <v>84</v>
      </c>
      <c r="T33" s="91" t="s">
        <v>307</v>
      </c>
    </row>
    <row r="34" spans="2:20" ht="47.25" x14ac:dyDescent="0.25">
      <c r="B34" s="91" t="str">
        <f t="shared" si="0"/>
        <v>ALDİ - KOSOVAPizza-6 26cm 4pcs 480g</v>
      </c>
      <c r="C34" s="91" t="s">
        <v>275</v>
      </c>
      <c r="D34" s="92">
        <v>8698829380698</v>
      </c>
      <c r="E34" s="91" t="s">
        <v>303</v>
      </c>
      <c r="F34" s="91" t="s">
        <v>304</v>
      </c>
      <c r="G34" s="91" t="s">
        <v>19</v>
      </c>
      <c r="H34" s="91">
        <v>6</v>
      </c>
      <c r="I34" s="91">
        <v>26</v>
      </c>
      <c r="J34" s="91" t="s">
        <v>181</v>
      </c>
      <c r="K34" s="91">
        <v>4</v>
      </c>
      <c r="L34" s="91">
        <v>6</v>
      </c>
      <c r="M34" s="91">
        <v>480</v>
      </c>
      <c r="N34" s="91" t="s">
        <v>23</v>
      </c>
      <c r="O34" s="91">
        <v>12</v>
      </c>
      <c r="P34" s="91" t="s">
        <v>299</v>
      </c>
      <c r="Q34" s="8" t="s">
        <v>300</v>
      </c>
      <c r="R34" s="91">
        <v>120</v>
      </c>
      <c r="T34" s="91" t="s">
        <v>314</v>
      </c>
    </row>
    <row r="35" spans="2:20" x14ac:dyDescent="0.25">
      <c r="B35" s="93" t="str">
        <f>IF(C35="","",CONCATENATE(C35,E35))</f>
        <v>TASTE LAND-BULGARİSTANTortillas 30cm Sade 18pcs 1620g</v>
      </c>
      <c r="C35" s="91" t="s">
        <v>315</v>
      </c>
      <c r="D35" s="92">
        <v>8698829380698</v>
      </c>
      <c r="E35" s="91" t="s">
        <v>316</v>
      </c>
      <c r="F35" s="91" t="s">
        <v>346</v>
      </c>
      <c r="G35" s="91" t="s">
        <v>19</v>
      </c>
      <c r="H35" s="91">
        <v>6</v>
      </c>
      <c r="I35" s="91">
        <v>30</v>
      </c>
      <c r="J35" s="91" t="s">
        <v>181</v>
      </c>
      <c r="K35" s="91">
        <v>18</v>
      </c>
      <c r="L35" s="91">
        <v>6</v>
      </c>
      <c r="M35" s="91">
        <v>1620</v>
      </c>
      <c r="N35" s="91" t="s">
        <v>159</v>
      </c>
      <c r="O35" s="91">
        <v>9</v>
      </c>
      <c r="P35" s="91" t="s">
        <v>317</v>
      </c>
      <c r="Q35" s="91" t="s">
        <v>278</v>
      </c>
      <c r="R35" s="91">
        <v>60</v>
      </c>
      <c r="S35" s="91" t="s">
        <v>318</v>
      </c>
      <c r="T35" s="91" t="s">
        <v>361</v>
      </c>
    </row>
    <row r="36" spans="2:20" x14ac:dyDescent="0.25">
      <c r="B36" s="91" t="str">
        <f t="shared" si="0"/>
        <v>TASTE LAND-BULGARİSTANTortillas 30cm Tam Buğday 18pcs 1620g</v>
      </c>
      <c r="C36" s="91" t="s">
        <v>315</v>
      </c>
      <c r="D36" s="92">
        <v>8698829380698</v>
      </c>
      <c r="E36" s="91" t="s">
        <v>319</v>
      </c>
      <c r="F36" s="91" t="s">
        <v>362</v>
      </c>
      <c r="G36" s="91" t="s">
        <v>288</v>
      </c>
      <c r="H36" s="91">
        <v>6</v>
      </c>
      <c r="I36" s="91">
        <v>30</v>
      </c>
      <c r="J36" s="91" t="s">
        <v>181</v>
      </c>
      <c r="K36" s="91">
        <v>18</v>
      </c>
      <c r="L36" s="91">
        <v>6</v>
      </c>
      <c r="M36" s="91">
        <v>1620</v>
      </c>
      <c r="N36" s="91" t="s">
        <v>159</v>
      </c>
      <c r="O36" s="91">
        <v>9</v>
      </c>
      <c r="P36" s="91" t="s">
        <v>320</v>
      </c>
      <c r="Q36" s="91" t="s">
        <v>278</v>
      </c>
      <c r="R36" s="91">
        <v>60</v>
      </c>
      <c r="S36" s="91" t="s">
        <v>318</v>
      </c>
      <c r="T36" s="91" t="s">
        <v>363</v>
      </c>
    </row>
    <row r="37" spans="2:20" x14ac:dyDescent="0.25">
      <c r="B37" s="93" t="str">
        <f t="shared" si="0"/>
        <v>TASTE LAND-BULGARİSTANTortillas 25cm Sade 10pcs 650g</v>
      </c>
      <c r="C37" s="91" t="s">
        <v>315</v>
      </c>
      <c r="D37" s="92">
        <v>8698829380698</v>
      </c>
      <c r="E37" s="91" t="s">
        <v>325</v>
      </c>
      <c r="F37" s="91" t="s">
        <v>321</v>
      </c>
      <c r="G37" s="91" t="s">
        <v>19</v>
      </c>
      <c r="H37" s="91">
        <v>8</v>
      </c>
      <c r="I37" s="91">
        <v>25</v>
      </c>
      <c r="J37" s="91" t="s">
        <v>181</v>
      </c>
      <c r="K37" s="91">
        <v>10</v>
      </c>
      <c r="L37" s="91">
        <v>8</v>
      </c>
      <c r="M37" s="91">
        <v>650</v>
      </c>
      <c r="N37" s="91" t="s">
        <v>159</v>
      </c>
      <c r="O37" s="91">
        <v>9</v>
      </c>
      <c r="P37" s="91" t="s">
        <v>322</v>
      </c>
      <c r="Q37" s="91" t="s">
        <v>155</v>
      </c>
      <c r="R37" s="91">
        <v>120</v>
      </c>
      <c r="S37" s="91" t="s">
        <v>324</v>
      </c>
    </row>
    <row r="38" spans="2:20" x14ac:dyDescent="0.25">
      <c r="B38" s="91" t="str">
        <f t="shared" si="0"/>
        <v>TASTE LAND-BULGARİSTANTortillas 25cm Tam Buğday 10pcs 650g</v>
      </c>
      <c r="C38" s="91" t="s">
        <v>315</v>
      </c>
      <c r="D38" s="92">
        <v>8698829380698</v>
      </c>
      <c r="E38" s="91" t="s">
        <v>326</v>
      </c>
      <c r="F38" s="91" t="s">
        <v>327</v>
      </c>
      <c r="G38" s="91" t="s">
        <v>288</v>
      </c>
      <c r="H38" s="91">
        <v>8</v>
      </c>
      <c r="I38" s="91">
        <v>25</v>
      </c>
      <c r="J38" s="91" t="s">
        <v>181</v>
      </c>
      <c r="K38" s="91">
        <v>10</v>
      </c>
      <c r="L38" s="91">
        <v>8</v>
      </c>
      <c r="M38" s="91">
        <v>650</v>
      </c>
      <c r="N38" s="91" t="s">
        <v>159</v>
      </c>
      <c r="O38" s="91">
        <v>9</v>
      </c>
      <c r="P38" s="91" t="s">
        <v>328</v>
      </c>
      <c r="Q38" s="91" t="s">
        <v>155</v>
      </c>
      <c r="R38" s="91">
        <v>120</v>
      </c>
      <c r="S38" s="91" t="s">
        <v>324</v>
      </c>
    </row>
    <row r="39" spans="2:20" x14ac:dyDescent="0.25">
      <c r="B39" s="93" t="str">
        <f t="shared" si="0"/>
        <v>TASTE LAND-BULGARİSTANTortillas 25cm Domatesli 6pcs 390g</v>
      </c>
      <c r="C39" s="91" t="s">
        <v>315</v>
      </c>
      <c r="D39" s="92">
        <v>8698829380698</v>
      </c>
      <c r="E39" s="91" t="s">
        <v>329</v>
      </c>
      <c r="F39" s="91" t="s">
        <v>333</v>
      </c>
      <c r="G39" s="91" t="s">
        <v>330</v>
      </c>
      <c r="H39" s="91">
        <v>12</v>
      </c>
      <c r="I39" s="91">
        <v>25</v>
      </c>
      <c r="J39" s="91" t="s">
        <v>181</v>
      </c>
      <c r="K39" s="91">
        <v>6</v>
      </c>
      <c r="L39" s="91">
        <v>12</v>
      </c>
      <c r="M39" s="91">
        <v>390</v>
      </c>
      <c r="N39" s="91" t="s">
        <v>159</v>
      </c>
      <c r="O39" s="91">
        <v>9</v>
      </c>
      <c r="P39" s="91" t="s">
        <v>331</v>
      </c>
      <c r="Q39" s="91" t="s">
        <v>155</v>
      </c>
      <c r="R39" s="91">
        <v>120</v>
      </c>
      <c r="S39" s="91" t="s">
        <v>324</v>
      </c>
    </row>
    <row r="40" spans="2:20" x14ac:dyDescent="0.25">
      <c r="B40" s="91" t="str">
        <f t="shared" si="0"/>
        <v>TASTE LAND-BULGARİSTANTortillas 25cm Ispanaklı 6pcs 390g</v>
      </c>
      <c r="C40" s="91" t="s">
        <v>315</v>
      </c>
      <c r="D40" s="92">
        <v>8698829380698</v>
      </c>
      <c r="E40" s="91" t="s">
        <v>332</v>
      </c>
      <c r="F40" s="91" t="s">
        <v>334</v>
      </c>
      <c r="G40" s="91" t="s">
        <v>335</v>
      </c>
      <c r="H40" s="91">
        <v>12</v>
      </c>
      <c r="I40" s="91">
        <v>25</v>
      </c>
      <c r="J40" s="91" t="s">
        <v>181</v>
      </c>
      <c r="K40" s="91">
        <v>6</v>
      </c>
      <c r="L40" s="91">
        <v>12</v>
      </c>
      <c r="M40" s="91">
        <v>390</v>
      </c>
      <c r="N40" s="91" t="s">
        <v>159</v>
      </c>
      <c r="O40" s="91">
        <v>9</v>
      </c>
      <c r="P40" s="91" t="s">
        <v>336</v>
      </c>
      <c r="Q40" s="91" t="s">
        <v>155</v>
      </c>
      <c r="R40" s="91">
        <v>120</v>
      </c>
      <c r="S40" s="91" t="s">
        <v>324</v>
      </c>
    </row>
    <row r="41" spans="2:20" x14ac:dyDescent="0.25">
      <c r="B41" s="93" t="str">
        <f t="shared" si="0"/>
        <v>TASTE LAND-BULGARİSTANTortillas 25cm Peynirli 6pcs 390g</v>
      </c>
      <c r="C41" s="91" t="s">
        <v>315</v>
      </c>
      <c r="D41" s="92">
        <v>8698829380698</v>
      </c>
      <c r="E41" s="91" t="s">
        <v>337</v>
      </c>
      <c r="F41" s="91" t="s">
        <v>338</v>
      </c>
      <c r="G41" s="91" t="s">
        <v>339</v>
      </c>
      <c r="H41" s="91">
        <v>12</v>
      </c>
      <c r="I41" s="91">
        <v>25</v>
      </c>
      <c r="J41" s="91" t="s">
        <v>247</v>
      </c>
      <c r="K41" s="91">
        <v>6</v>
      </c>
      <c r="L41" s="91">
        <v>12</v>
      </c>
      <c r="M41" s="91">
        <v>390</v>
      </c>
      <c r="N41" s="91" t="s">
        <v>159</v>
      </c>
      <c r="O41" s="91">
        <v>9</v>
      </c>
      <c r="P41" s="91" t="s">
        <v>340</v>
      </c>
      <c r="Q41" s="91" t="s">
        <v>155</v>
      </c>
      <c r="R41" s="91">
        <v>120</v>
      </c>
      <c r="S41" s="91" t="s">
        <v>324</v>
      </c>
    </row>
    <row r="42" spans="2:20" ht="47.25" x14ac:dyDescent="0.25">
      <c r="B42" s="91" t="str">
        <f t="shared" si="0"/>
        <v>TASTE LAND-BULGARİSTANTortillas Pizza 26cm 4pcs 480g</v>
      </c>
      <c r="C42" s="91" t="s">
        <v>315</v>
      </c>
      <c r="D42" s="92">
        <v>8698829380698</v>
      </c>
      <c r="E42" s="91" t="s">
        <v>341</v>
      </c>
      <c r="F42" s="91" t="s">
        <v>342</v>
      </c>
      <c r="G42" s="91" t="s">
        <v>19</v>
      </c>
      <c r="H42" s="91">
        <v>8</v>
      </c>
      <c r="I42" s="91">
        <v>26</v>
      </c>
      <c r="J42" s="91" t="s">
        <v>181</v>
      </c>
      <c r="K42" s="91">
        <v>4</v>
      </c>
      <c r="L42" s="91">
        <v>8</v>
      </c>
      <c r="M42" s="91">
        <v>480</v>
      </c>
      <c r="N42" s="91" t="s">
        <v>159</v>
      </c>
      <c r="O42" s="91">
        <v>9</v>
      </c>
      <c r="P42" s="91" t="s">
        <v>343</v>
      </c>
      <c r="Q42" s="8" t="s">
        <v>300</v>
      </c>
      <c r="R42" s="91">
        <v>120</v>
      </c>
      <c r="S42" s="91" t="s">
        <v>324</v>
      </c>
    </row>
    <row r="43" spans="2:20" x14ac:dyDescent="0.25">
      <c r="B43" s="93" t="str">
        <f t="shared" si="0"/>
        <v>TASTE LAND-BULGARİSTANTortillas 25cm Sade 6pcs 390g</v>
      </c>
      <c r="C43" s="91" t="s">
        <v>315</v>
      </c>
      <c r="D43" s="92">
        <v>8698829380698</v>
      </c>
      <c r="E43" s="91" t="s">
        <v>347</v>
      </c>
      <c r="F43" s="91" t="s">
        <v>321</v>
      </c>
      <c r="G43" s="91" t="s">
        <v>19</v>
      </c>
      <c r="H43" s="91">
        <v>18</v>
      </c>
      <c r="I43" s="91">
        <v>25</v>
      </c>
      <c r="J43" s="91" t="s">
        <v>181</v>
      </c>
      <c r="K43" s="91">
        <v>6</v>
      </c>
      <c r="L43" s="91">
        <v>18</v>
      </c>
      <c r="M43" s="91">
        <v>390</v>
      </c>
      <c r="N43" s="91" t="s">
        <v>159</v>
      </c>
      <c r="O43" s="91">
        <v>9</v>
      </c>
      <c r="P43" s="91" t="s">
        <v>344</v>
      </c>
      <c r="Q43" s="91" t="s">
        <v>155</v>
      </c>
      <c r="R43" s="91">
        <v>84</v>
      </c>
      <c r="S43" s="91" t="s">
        <v>324</v>
      </c>
      <c r="T43" s="91" t="s">
        <v>356</v>
      </c>
    </row>
    <row r="44" spans="2:20" x14ac:dyDescent="0.25">
      <c r="B44" s="91" t="str">
        <f t="shared" si="0"/>
        <v>TASTE LAND-BULGARİSTANTortillas 25cm TB 6pcs 390g</v>
      </c>
      <c r="C44" s="91" t="s">
        <v>315</v>
      </c>
      <c r="D44" s="92">
        <v>8698829380698</v>
      </c>
      <c r="E44" s="91" t="s">
        <v>348</v>
      </c>
      <c r="F44" s="91" t="s">
        <v>357</v>
      </c>
      <c r="G44" s="91" t="s">
        <v>288</v>
      </c>
      <c r="H44" s="91">
        <v>18</v>
      </c>
      <c r="I44" s="91">
        <v>25</v>
      </c>
      <c r="J44" s="91" t="s">
        <v>181</v>
      </c>
      <c r="K44" s="91">
        <v>6</v>
      </c>
      <c r="L44" s="91">
        <v>18</v>
      </c>
      <c r="M44" s="91">
        <v>390</v>
      </c>
      <c r="N44" s="91" t="s">
        <v>159</v>
      </c>
      <c r="O44" s="91">
        <v>9</v>
      </c>
      <c r="P44" s="91" t="s">
        <v>345</v>
      </c>
      <c r="Q44" s="91" t="s">
        <v>155</v>
      </c>
      <c r="R44" s="91">
        <v>84</v>
      </c>
      <c r="S44" s="91" t="s">
        <v>324</v>
      </c>
      <c r="T44" s="91" t="s">
        <v>358</v>
      </c>
    </row>
    <row r="45" spans="2:20" x14ac:dyDescent="0.25">
      <c r="B45" s="93" t="str">
        <f t="shared" si="0"/>
        <v>TASTE LAND-BULGARİSTANTortillas 20cm Sade 6pcs 270g</v>
      </c>
      <c r="C45" s="91" t="s">
        <v>315</v>
      </c>
      <c r="D45" s="92">
        <v>8698829380698</v>
      </c>
      <c r="E45" s="91" t="s">
        <v>349</v>
      </c>
      <c r="F45" s="91" t="s">
        <v>360</v>
      </c>
      <c r="G45" s="91" t="s">
        <v>19</v>
      </c>
      <c r="H45" s="91">
        <v>18</v>
      </c>
      <c r="I45" s="91">
        <v>20</v>
      </c>
      <c r="J45" s="91" t="s">
        <v>181</v>
      </c>
      <c r="K45" s="91">
        <v>6</v>
      </c>
      <c r="L45" s="91">
        <v>18</v>
      </c>
      <c r="M45" s="91">
        <v>270</v>
      </c>
      <c r="N45" s="91" t="s">
        <v>159</v>
      </c>
      <c r="O45" s="91">
        <v>9</v>
      </c>
      <c r="P45" s="91" t="s">
        <v>351</v>
      </c>
      <c r="Q45" s="91" t="s">
        <v>242</v>
      </c>
      <c r="R45" s="91">
        <v>120</v>
      </c>
      <c r="S45" s="91" t="s">
        <v>352</v>
      </c>
      <c r="T45" s="91" t="s">
        <v>359</v>
      </c>
    </row>
    <row r="46" spans="2:20" ht="47.25" x14ac:dyDescent="0.25">
      <c r="B46" s="91" t="str">
        <f t="shared" si="0"/>
        <v>Ankara KahveTortillas 26cm Pizza 4pcs 480g</v>
      </c>
      <c r="C46" s="91" t="s">
        <v>353</v>
      </c>
      <c r="D46" s="92">
        <v>8698829380698</v>
      </c>
      <c r="E46" s="91" t="s">
        <v>354</v>
      </c>
      <c r="F46" s="91" t="s">
        <v>355</v>
      </c>
      <c r="G46" s="91" t="s">
        <v>19</v>
      </c>
      <c r="H46" s="91">
        <v>6</v>
      </c>
      <c r="I46" s="91">
        <v>26</v>
      </c>
      <c r="J46" s="91" t="s">
        <v>181</v>
      </c>
      <c r="K46" s="91">
        <v>4</v>
      </c>
      <c r="L46" s="91">
        <v>6</v>
      </c>
      <c r="M46" s="91">
        <v>480</v>
      </c>
      <c r="N46" s="91" t="s">
        <v>153</v>
      </c>
      <c r="O46" s="91">
        <v>6</v>
      </c>
      <c r="P46" s="91" t="s">
        <v>299</v>
      </c>
      <c r="Q46" s="8" t="s">
        <v>300</v>
      </c>
      <c r="S46" s="91" t="s">
        <v>323</v>
      </c>
    </row>
    <row r="47" spans="2:20" x14ac:dyDescent="0.25">
      <c r="B47" s="93" t="str">
        <f t="shared" si="0"/>
        <v>LAIKYUZHN-BELARUSTortillas 25cm Tam buğday 4pcs 240g</v>
      </c>
      <c r="C47" s="91" t="s">
        <v>365</v>
      </c>
      <c r="D47" s="92">
        <v>8698829380698</v>
      </c>
      <c r="E47" s="91" t="s">
        <v>366</v>
      </c>
      <c r="F47" s="91" t="s">
        <v>367</v>
      </c>
      <c r="G47" s="91" t="s">
        <v>288</v>
      </c>
      <c r="H47" s="91">
        <v>30</v>
      </c>
      <c r="I47" s="91">
        <v>25</v>
      </c>
      <c r="J47" s="91" t="s">
        <v>368</v>
      </c>
      <c r="K47" s="91">
        <v>4</v>
      </c>
      <c r="L47" s="91">
        <v>30</v>
      </c>
      <c r="M47" s="91">
        <v>240</v>
      </c>
      <c r="N47" s="91" t="s">
        <v>159</v>
      </c>
      <c r="O47" s="91">
        <v>12</v>
      </c>
      <c r="P47" s="91" t="s">
        <v>369</v>
      </c>
      <c r="Q47" s="91" t="s">
        <v>370</v>
      </c>
      <c r="R47" s="91">
        <v>84</v>
      </c>
      <c r="S47" s="91" t="s">
        <v>323</v>
      </c>
    </row>
    <row r="48" spans="2:20" x14ac:dyDescent="0.25">
      <c r="B48" s="91" t="str">
        <f t="shared" si="0"/>
        <v>LAIKYUZHN-BELARUSTortillas 25cm Domatesli 4pcs 240g</v>
      </c>
      <c r="C48" s="91" t="s">
        <v>365</v>
      </c>
      <c r="D48" s="92">
        <v>8698829380698</v>
      </c>
      <c r="E48" s="91" t="s">
        <v>371</v>
      </c>
      <c r="F48" s="91" t="s">
        <v>372</v>
      </c>
      <c r="G48" s="91" t="s">
        <v>330</v>
      </c>
      <c r="H48" s="91">
        <v>30</v>
      </c>
      <c r="I48" s="91">
        <v>25</v>
      </c>
      <c r="J48" s="91" t="s">
        <v>368</v>
      </c>
      <c r="K48" s="91">
        <v>4</v>
      </c>
      <c r="L48" s="91">
        <v>30</v>
      </c>
      <c r="M48" s="91">
        <v>240</v>
      </c>
      <c r="N48" s="91" t="s">
        <v>159</v>
      </c>
      <c r="O48" s="91">
        <v>12</v>
      </c>
      <c r="P48" s="91" t="s">
        <v>369</v>
      </c>
      <c r="Q48" s="91" t="s">
        <v>370</v>
      </c>
      <c r="R48" s="91">
        <v>84</v>
      </c>
      <c r="S48" s="91" t="s">
        <v>323</v>
      </c>
    </row>
    <row r="49" spans="2:20" x14ac:dyDescent="0.25">
      <c r="B49" s="93" t="str">
        <f t="shared" si="0"/>
        <v>LAIKYUZHN-BELARUSTortillas 25cm Ispanaklı 4pcs 240g</v>
      </c>
      <c r="C49" s="91" t="s">
        <v>365</v>
      </c>
      <c r="D49" s="92">
        <v>8698829380698</v>
      </c>
      <c r="E49" s="91" t="s">
        <v>373</v>
      </c>
      <c r="F49" s="91" t="s">
        <v>374</v>
      </c>
      <c r="G49" s="91" t="s">
        <v>335</v>
      </c>
      <c r="H49" s="91">
        <v>30</v>
      </c>
      <c r="I49" s="91">
        <v>25</v>
      </c>
      <c r="J49" s="91" t="s">
        <v>368</v>
      </c>
      <c r="K49" s="91">
        <v>4</v>
      </c>
      <c r="L49" s="91">
        <v>30</v>
      </c>
      <c r="M49" s="91">
        <v>240</v>
      </c>
      <c r="N49" s="91" t="s">
        <v>159</v>
      </c>
      <c r="O49" s="91">
        <v>12</v>
      </c>
      <c r="P49" s="91" t="s">
        <v>369</v>
      </c>
      <c r="Q49" s="91" t="s">
        <v>370</v>
      </c>
      <c r="R49" s="91">
        <v>84</v>
      </c>
      <c r="S49" s="91" t="s">
        <v>323</v>
      </c>
    </row>
    <row r="50" spans="2:20" x14ac:dyDescent="0.25">
      <c r="B50" s="91" t="str">
        <f t="shared" si="0"/>
        <v>LAIKYUZHN-BELARUSMagnit Tortillas 25cm Peynirli 4pcs 240g</v>
      </c>
      <c r="C50" s="91" t="s">
        <v>365</v>
      </c>
      <c r="D50" s="92">
        <v>8698829380698</v>
      </c>
      <c r="E50" s="91" t="s">
        <v>375</v>
      </c>
      <c r="F50" s="91" t="s">
        <v>376</v>
      </c>
      <c r="G50" s="91" t="s">
        <v>339</v>
      </c>
      <c r="H50" s="91">
        <v>30</v>
      </c>
      <c r="I50" s="91">
        <v>25</v>
      </c>
      <c r="J50" s="91" t="s">
        <v>377</v>
      </c>
      <c r="K50" s="91">
        <v>4</v>
      </c>
      <c r="L50" s="91">
        <v>30</v>
      </c>
      <c r="M50" s="91">
        <v>250</v>
      </c>
      <c r="N50" s="91" t="s">
        <v>159</v>
      </c>
      <c r="O50" s="91">
        <v>9</v>
      </c>
      <c r="P50" s="91" t="s">
        <v>369</v>
      </c>
      <c r="Q50" s="91" t="s">
        <v>370</v>
      </c>
      <c r="R50" s="91">
        <v>84</v>
      </c>
      <c r="S50" s="91" t="s">
        <v>323</v>
      </c>
      <c r="T50" s="91" t="s">
        <v>391</v>
      </c>
    </row>
    <row r="51" spans="2:20" x14ac:dyDescent="0.25">
      <c r="B51" s="93" t="str">
        <f t="shared" si="0"/>
        <v>LAIKYUZHN-BELARUSBaskısız 30cm 12pcs 1020g</v>
      </c>
      <c r="C51" s="91" t="s">
        <v>365</v>
      </c>
      <c r="D51" s="92">
        <v>8698829380698</v>
      </c>
      <c r="E51" s="91" t="s">
        <v>378</v>
      </c>
      <c r="F51" s="91" t="s">
        <v>379</v>
      </c>
      <c r="G51" s="91" t="s">
        <v>19</v>
      </c>
      <c r="H51" s="91">
        <v>10</v>
      </c>
      <c r="I51" s="91">
        <v>30</v>
      </c>
      <c r="J51" s="91" t="s">
        <v>368</v>
      </c>
      <c r="K51" s="91">
        <v>12</v>
      </c>
      <c r="L51" s="91">
        <v>10</v>
      </c>
      <c r="M51" s="91">
        <v>1020</v>
      </c>
      <c r="N51" s="91" t="s">
        <v>159</v>
      </c>
      <c r="O51" s="91">
        <v>12</v>
      </c>
      <c r="P51" s="91" t="s">
        <v>380</v>
      </c>
      <c r="Q51" s="91" t="s">
        <v>370</v>
      </c>
      <c r="T51" s="91" t="s">
        <v>392</v>
      </c>
    </row>
    <row r="52" spans="2:20" x14ac:dyDescent="0.25">
      <c r="B52" s="91" t="str">
        <f t="shared" si="0"/>
        <v>LAIKYUZHN-BELARUSKırmızı Tortillas 25cm 4ps 240g</v>
      </c>
      <c r="C52" s="91" t="s">
        <v>365</v>
      </c>
      <c r="D52" s="92">
        <v>8698829380698</v>
      </c>
      <c r="E52" s="91" t="s">
        <v>381</v>
      </c>
      <c r="F52" s="91" t="s">
        <v>382</v>
      </c>
      <c r="G52" s="91" t="s">
        <v>19</v>
      </c>
      <c r="H52" s="91">
        <v>30</v>
      </c>
      <c r="I52" s="91">
        <v>25</v>
      </c>
      <c r="J52" s="91" t="s">
        <v>368</v>
      </c>
      <c r="K52" s="91">
        <v>4</v>
      </c>
      <c r="L52" s="91">
        <v>30</v>
      </c>
      <c r="M52" s="91">
        <v>240</v>
      </c>
      <c r="N52" s="91" t="s">
        <v>159</v>
      </c>
      <c r="O52" s="91">
        <v>12</v>
      </c>
      <c r="P52" s="91" t="s">
        <v>369</v>
      </c>
      <c r="Q52" s="91" t="s">
        <v>370</v>
      </c>
      <c r="R52" s="91">
        <v>84</v>
      </c>
      <c r="S52" s="91" t="s">
        <v>323</v>
      </c>
    </row>
    <row r="53" spans="2:20" x14ac:dyDescent="0.25">
      <c r="B53" s="93" t="str">
        <f t="shared" si="0"/>
        <v>LAIKYUZHN-BELARUSTortillas Pizza 26cm 4pcs 480g</v>
      </c>
      <c r="C53" s="91" t="s">
        <v>365</v>
      </c>
      <c r="D53" s="92">
        <v>8698829380698</v>
      </c>
      <c r="E53" s="91" t="s">
        <v>341</v>
      </c>
      <c r="F53" s="91" t="s">
        <v>383</v>
      </c>
      <c r="G53" s="91" t="s">
        <v>19</v>
      </c>
      <c r="H53" s="91">
        <v>12</v>
      </c>
      <c r="I53" s="91">
        <v>26</v>
      </c>
      <c r="J53" s="91" t="s">
        <v>368</v>
      </c>
      <c r="K53" s="91">
        <v>2</v>
      </c>
      <c r="L53" s="91">
        <v>12</v>
      </c>
      <c r="M53" s="91">
        <v>240</v>
      </c>
      <c r="N53" s="91" t="s">
        <v>159</v>
      </c>
      <c r="O53" s="91">
        <v>9</v>
      </c>
      <c r="P53" s="91" t="s">
        <v>384</v>
      </c>
      <c r="Q53" s="91" t="s">
        <v>370</v>
      </c>
      <c r="R53" s="91">
        <v>192</v>
      </c>
      <c r="S53" s="91" t="s">
        <v>323</v>
      </c>
    </row>
    <row r="54" spans="2:20" x14ac:dyDescent="0.25">
      <c r="B54" s="91" t="str">
        <f t="shared" si="0"/>
        <v>UNITERA-KAZAKİSTANTortillas 25cm Tam Buğday 6pcs 390g</v>
      </c>
      <c r="C54" s="91" t="s">
        <v>385</v>
      </c>
      <c r="D54" s="92">
        <v>8698829380698</v>
      </c>
      <c r="E54" s="91" t="s">
        <v>386</v>
      </c>
      <c r="F54" s="91" t="s">
        <v>367</v>
      </c>
      <c r="G54" s="91" t="s">
        <v>288</v>
      </c>
      <c r="H54" s="91">
        <v>18</v>
      </c>
      <c r="I54" s="91">
        <v>25</v>
      </c>
      <c r="J54" s="91" t="s">
        <v>181</v>
      </c>
      <c r="K54" s="91">
        <v>6</v>
      </c>
      <c r="L54" s="91">
        <v>18</v>
      </c>
      <c r="M54" s="91">
        <v>390</v>
      </c>
      <c r="N54" s="91" t="s">
        <v>23</v>
      </c>
      <c r="O54" s="91">
        <v>9</v>
      </c>
      <c r="P54" s="91" t="s">
        <v>387</v>
      </c>
      <c r="Q54" s="91" t="s">
        <v>155</v>
      </c>
      <c r="R54" s="91">
        <v>50</v>
      </c>
      <c r="S54" s="91" t="s">
        <v>323</v>
      </c>
      <c r="T54" s="91" t="s">
        <v>401</v>
      </c>
    </row>
    <row r="55" spans="2:20" x14ac:dyDescent="0.25">
      <c r="B55" s="93" t="str">
        <f t="shared" si="0"/>
        <v>UNITERA-KAZAKİSTANTortillas 20cm Sade 6pcs 270g</v>
      </c>
      <c r="C55" s="91" t="s">
        <v>385</v>
      </c>
      <c r="D55" s="92">
        <v>8698829380698</v>
      </c>
      <c r="E55" s="91" t="s">
        <v>349</v>
      </c>
      <c r="F55" s="91" t="s">
        <v>350</v>
      </c>
      <c r="G55" s="91" t="s">
        <v>19</v>
      </c>
      <c r="H55" s="91">
        <v>18</v>
      </c>
      <c r="I55" s="91">
        <v>20</v>
      </c>
      <c r="J55" s="91" t="s">
        <v>181</v>
      </c>
      <c r="K55" s="91">
        <v>6</v>
      </c>
      <c r="L55" s="91">
        <v>18</v>
      </c>
      <c r="M55" s="91">
        <v>270</v>
      </c>
      <c r="N55" s="91" t="s">
        <v>23</v>
      </c>
      <c r="O55" s="91">
        <v>9</v>
      </c>
      <c r="P55" s="91" t="s">
        <v>693</v>
      </c>
      <c r="Q55" s="91" t="s">
        <v>388</v>
      </c>
      <c r="R55" s="91">
        <v>100</v>
      </c>
      <c r="S55" s="91" t="s">
        <v>323</v>
      </c>
      <c r="T55" s="91" t="s">
        <v>401</v>
      </c>
    </row>
    <row r="56" spans="2:20" x14ac:dyDescent="0.25">
      <c r="B56" s="91" t="str">
        <f t="shared" si="0"/>
        <v>UNITERA-KAZAKİSTANKırmızı Tortillas 25cm Sade 6pcs 390g</v>
      </c>
      <c r="C56" s="91" t="s">
        <v>385</v>
      </c>
      <c r="D56" s="92">
        <v>8698829380698</v>
      </c>
      <c r="E56" s="91" t="s">
        <v>389</v>
      </c>
      <c r="F56" s="91" t="s">
        <v>390</v>
      </c>
      <c r="G56" s="91" t="s">
        <v>19</v>
      </c>
      <c r="H56" s="91">
        <v>18</v>
      </c>
      <c r="I56" s="91">
        <v>25</v>
      </c>
      <c r="J56" s="91" t="s">
        <v>181</v>
      </c>
      <c r="K56" s="91">
        <v>6</v>
      </c>
      <c r="L56" s="91">
        <v>18</v>
      </c>
      <c r="M56" s="91">
        <v>390</v>
      </c>
      <c r="N56" s="91" t="s">
        <v>23</v>
      </c>
      <c r="O56" s="91">
        <v>9</v>
      </c>
      <c r="P56" s="91" t="s">
        <v>694</v>
      </c>
      <c r="Q56" s="91" t="s">
        <v>155</v>
      </c>
      <c r="R56" s="91">
        <v>50</v>
      </c>
      <c r="S56" s="91" t="s">
        <v>323</v>
      </c>
      <c r="T56" s="91" t="s">
        <v>401</v>
      </c>
    </row>
    <row r="57" spans="2:20" x14ac:dyDescent="0.25">
      <c r="B57" s="93" t="str">
        <f t="shared" si="0"/>
        <v>SMART LLCTortillas 20cm Çok Tahıllı 4pcs 166g</v>
      </c>
      <c r="C57" s="91" t="s">
        <v>104</v>
      </c>
      <c r="D57" s="92">
        <v>8698829380698</v>
      </c>
      <c r="E57" s="91" t="s">
        <v>393</v>
      </c>
      <c r="F57" s="91" t="s">
        <v>394</v>
      </c>
      <c r="G57" s="91" t="s">
        <v>395</v>
      </c>
      <c r="H57" s="91">
        <v>14</v>
      </c>
      <c r="I57" s="91">
        <v>20</v>
      </c>
      <c r="J57" s="91" t="s">
        <v>181</v>
      </c>
      <c r="K57" s="91">
        <v>4</v>
      </c>
      <c r="L57" s="91">
        <v>14</v>
      </c>
      <c r="M57" s="91">
        <v>166</v>
      </c>
      <c r="N57" s="91" t="s">
        <v>159</v>
      </c>
      <c r="O57" s="91">
        <v>9</v>
      </c>
      <c r="P57" s="91" t="s">
        <v>843</v>
      </c>
      <c r="Q57" s="91" t="s">
        <v>242</v>
      </c>
      <c r="R57" s="91">
        <v>225</v>
      </c>
    </row>
    <row r="58" spans="2:20" x14ac:dyDescent="0.25">
      <c r="B58" s="91" t="str">
        <f t="shared" si="0"/>
        <v>AjjawiLazeza 30 cm 6pcs 510g</v>
      </c>
      <c r="C58" s="91" t="s">
        <v>549</v>
      </c>
      <c r="D58" s="92">
        <v>8698829380698</v>
      </c>
      <c r="E58" s="91" t="s">
        <v>396</v>
      </c>
      <c r="F58" s="91" t="s">
        <v>397</v>
      </c>
      <c r="G58" s="91" t="s">
        <v>19</v>
      </c>
      <c r="H58" s="91">
        <v>18</v>
      </c>
      <c r="I58" s="91">
        <v>30</v>
      </c>
      <c r="J58" s="91" t="s">
        <v>181</v>
      </c>
      <c r="K58" s="91">
        <v>6</v>
      </c>
      <c r="L58" s="91">
        <v>18</v>
      </c>
      <c r="M58" s="91">
        <v>510</v>
      </c>
      <c r="N58" s="91" t="s">
        <v>159</v>
      </c>
      <c r="O58" s="91">
        <v>6</v>
      </c>
      <c r="P58" s="91" t="s">
        <v>398</v>
      </c>
      <c r="Q58" s="91" t="s">
        <v>278</v>
      </c>
    </row>
    <row r="59" spans="2:20" x14ac:dyDescent="0.25">
      <c r="B59" s="93" t="str">
        <f t="shared" si="0"/>
        <v>TVK ImportBaskısız 30cm 12pcs 1020g</v>
      </c>
      <c r="C59" s="91" t="s">
        <v>399</v>
      </c>
      <c r="D59" s="92">
        <v>8698829380698</v>
      </c>
      <c r="E59" s="91" t="s">
        <v>378</v>
      </c>
      <c r="F59" s="91" t="s">
        <v>379</v>
      </c>
      <c r="G59" s="91" t="s">
        <v>19</v>
      </c>
      <c r="H59" s="91">
        <v>10</v>
      </c>
      <c r="I59" s="91">
        <v>30</v>
      </c>
      <c r="J59" s="91" t="s">
        <v>152</v>
      </c>
      <c r="K59" s="91">
        <v>12</v>
      </c>
      <c r="L59" s="91">
        <v>10</v>
      </c>
      <c r="M59" s="91">
        <v>1020</v>
      </c>
      <c r="N59" s="91" t="s">
        <v>159</v>
      </c>
      <c r="O59" s="91">
        <v>6</v>
      </c>
      <c r="P59" s="91" t="s">
        <v>400</v>
      </c>
      <c r="Q59" s="91" t="s">
        <v>278</v>
      </c>
      <c r="T59" s="91" t="s">
        <v>403</v>
      </c>
    </row>
    <row r="60" spans="2:20" x14ac:dyDescent="0.25">
      <c r="B60" s="91" t="str">
        <f t="shared" si="0"/>
        <v>TVK ImportBaskısız 30cm TB 12pcs 1020g</v>
      </c>
      <c r="C60" s="91" t="s">
        <v>399</v>
      </c>
      <c r="D60" s="92">
        <v>8698829380698</v>
      </c>
      <c r="E60" s="91" t="s">
        <v>406</v>
      </c>
      <c r="F60" s="91" t="s">
        <v>379</v>
      </c>
      <c r="G60" s="91" t="s">
        <v>288</v>
      </c>
      <c r="H60" s="91">
        <v>10</v>
      </c>
      <c r="I60" s="91">
        <v>30</v>
      </c>
      <c r="J60" s="91" t="s">
        <v>152</v>
      </c>
      <c r="K60" s="91">
        <v>12</v>
      </c>
      <c r="L60" s="91">
        <v>10</v>
      </c>
      <c r="M60" s="91">
        <v>1020</v>
      </c>
      <c r="N60" s="91" t="s">
        <v>159</v>
      </c>
      <c r="O60" s="91">
        <v>6</v>
      </c>
      <c r="P60" s="91" t="s">
        <v>402</v>
      </c>
      <c r="Q60" s="91" t="s">
        <v>278</v>
      </c>
      <c r="T60" s="91" t="s">
        <v>404</v>
      </c>
    </row>
    <row r="61" spans="2:20" x14ac:dyDescent="0.25">
      <c r="B61" s="93" t="str">
        <f t="shared" si="0"/>
        <v>TVK ImportBaskısız 30cm Ispanaklı 12pcs 1020g</v>
      </c>
      <c r="C61" s="91" t="s">
        <v>399</v>
      </c>
      <c r="D61" s="92">
        <v>8698829380698</v>
      </c>
      <c r="E61" s="91" t="s">
        <v>407</v>
      </c>
      <c r="F61" s="91" t="s">
        <v>379</v>
      </c>
      <c r="G61" s="91" t="s">
        <v>335</v>
      </c>
      <c r="H61" s="91">
        <v>10</v>
      </c>
      <c r="I61" s="91">
        <v>30</v>
      </c>
      <c r="J61" s="91" t="s">
        <v>152</v>
      </c>
      <c r="K61" s="91">
        <v>12</v>
      </c>
      <c r="L61" s="91">
        <v>10</v>
      </c>
      <c r="M61" s="91">
        <v>1020</v>
      </c>
      <c r="N61" s="91" t="s">
        <v>159</v>
      </c>
      <c r="O61" s="91">
        <v>6</v>
      </c>
      <c r="P61" s="91" t="s">
        <v>402</v>
      </c>
      <c r="Q61" s="91" t="s">
        <v>278</v>
      </c>
      <c r="T61" s="91" t="s">
        <v>405</v>
      </c>
    </row>
    <row r="62" spans="2:20" x14ac:dyDescent="0.25">
      <c r="B62" s="91" t="str">
        <f t="shared" si="0"/>
        <v>Sons Of HannaHappylla 25cm Sade 6pcs 390g</v>
      </c>
      <c r="C62" s="91" t="s">
        <v>408</v>
      </c>
      <c r="D62" s="92">
        <v>8698829380698</v>
      </c>
      <c r="E62" s="91" t="s">
        <v>409</v>
      </c>
      <c r="F62" s="91" t="s">
        <v>410</v>
      </c>
      <c r="G62" s="91" t="s">
        <v>19</v>
      </c>
      <c r="H62" s="91">
        <v>18</v>
      </c>
      <c r="I62" s="91">
        <v>25</v>
      </c>
      <c r="J62" s="91" t="s">
        <v>181</v>
      </c>
      <c r="K62" s="91">
        <v>6</v>
      </c>
      <c r="L62" s="91">
        <v>18</v>
      </c>
      <c r="M62" s="91">
        <v>390</v>
      </c>
      <c r="N62" s="91" t="s">
        <v>159</v>
      </c>
      <c r="O62" s="91">
        <v>8</v>
      </c>
      <c r="P62" s="91" t="s">
        <v>182</v>
      </c>
      <c r="Q62" s="91" t="s">
        <v>411</v>
      </c>
    </row>
    <row r="63" spans="2:20" x14ac:dyDescent="0.25">
      <c r="B63" s="93" t="str">
        <f t="shared" si="0"/>
        <v>Sons Of HannaHappylla 30cm Sade 6pcs 510g</v>
      </c>
      <c r="C63" s="91" t="s">
        <v>408</v>
      </c>
      <c r="D63" s="92">
        <v>8698829380698</v>
      </c>
      <c r="E63" s="91" t="s">
        <v>412</v>
      </c>
      <c r="F63" s="91" t="s">
        <v>413</v>
      </c>
      <c r="G63" s="91" t="s">
        <v>19</v>
      </c>
      <c r="H63" s="91">
        <v>18</v>
      </c>
      <c r="I63" s="91">
        <v>30</v>
      </c>
      <c r="J63" s="91" t="s">
        <v>181</v>
      </c>
      <c r="K63" s="91">
        <v>6</v>
      </c>
      <c r="L63" s="91">
        <v>18</v>
      </c>
      <c r="M63" s="91">
        <v>510</v>
      </c>
      <c r="N63" s="91" t="s">
        <v>159</v>
      </c>
      <c r="O63" s="91">
        <v>8</v>
      </c>
      <c r="P63" s="91" t="s">
        <v>414</v>
      </c>
      <c r="Q63" s="91" t="s">
        <v>278</v>
      </c>
    </row>
    <row r="64" spans="2:20" x14ac:dyDescent="0.25">
      <c r="B64" s="91" t="str">
        <f t="shared" si="0"/>
        <v>Sons Of HannaTortillas 30cm Tam Buğday6pcs 510g</v>
      </c>
      <c r="C64" s="91" t="s">
        <v>408</v>
      </c>
      <c r="D64" s="92">
        <v>8698829380698</v>
      </c>
      <c r="E64" s="91" t="s">
        <v>415</v>
      </c>
      <c r="F64" s="91" t="s">
        <v>362</v>
      </c>
      <c r="G64" s="91" t="s">
        <v>288</v>
      </c>
      <c r="H64" s="91">
        <v>18</v>
      </c>
      <c r="I64" s="91">
        <v>30</v>
      </c>
      <c r="J64" s="91" t="s">
        <v>181</v>
      </c>
      <c r="K64" s="91">
        <v>6</v>
      </c>
      <c r="L64" s="91">
        <v>18</v>
      </c>
      <c r="M64" s="91">
        <v>510</v>
      </c>
      <c r="N64" s="91" t="s">
        <v>159</v>
      </c>
      <c r="O64" s="91">
        <v>8</v>
      </c>
      <c r="P64" s="91" t="s">
        <v>430</v>
      </c>
      <c r="Q64" s="91" t="s">
        <v>278</v>
      </c>
    </row>
    <row r="65" spans="2:20" x14ac:dyDescent="0.25">
      <c r="B65" s="93" t="str">
        <f t="shared" si="0"/>
        <v>AjjawiLazeza 25 cm 6pcs 390g</v>
      </c>
      <c r="C65" s="91" t="s">
        <v>549</v>
      </c>
      <c r="D65" s="92">
        <v>8698829380698</v>
      </c>
      <c r="E65" s="91" t="s">
        <v>416</v>
      </c>
      <c r="F65" s="91" t="s">
        <v>417</v>
      </c>
      <c r="G65" s="91" t="s">
        <v>19</v>
      </c>
      <c r="H65" s="91">
        <v>18</v>
      </c>
      <c r="I65" s="91">
        <v>25</v>
      </c>
      <c r="J65" s="91" t="s">
        <v>181</v>
      </c>
      <c r="K65" s="91">
        <v>6</v>
      </c>
      <c r="L65" s="91">
        <v>18</v>
      </c>
      <c r="M65" s="91">
        <v>390</v>
      </c>
      <c r="N65" s="91" t="s">
        <v>159</v>
      </c>
      <c r="O65" s="91">
        <v>6</v>
      </c>
      <c r="P65" s="91" t="s">
        <v>398</v>
      </c>
      <c r="Q65" s="91" t="s">
        <v>155</v>
      </c>
    </row>
    <row r="66" spans="2:20" x14ac:dyDescent="0.25">
      <c r="B66" s="91" t="str">
        <f t="shared" si="0"/>
        <v>Gülbahar CompanyBaskısız 25cm Sade 8pcs 480g</v>
      </c>
      <c r="C66" s="91" t="s">
        <v>418</v>
      </c>
      <c r="D66" s="92">
        <v>8698829380698</v>
      </c>
      <c r="E66" s="91" t="s">
        <v>419</v>
      </c>
      <c r="F66" s="91" t="s">
        <v>420</v>
      </c>
      <c r="G66" s="91" t="s">
        <v>19</v>
      </c>
      <c r="H66" s="91">
        <v>14</v>
      </c>
      <c r="I66" s="91">
        <v>25</v>
      </c>
      <c r="J66" s="91" t="s">
        <v>181</v>
      </c>
      <c r="K66" s="91">
        <v>8</v>
      </c>
      <c r="L66" s="91">
        <v>14</v>
      </c>
      <c r="M66" s="91">
        <v>480</v>
      </c>
      <c r="N66" s="91" t="s">
        <v>159</v>
      </c>
      <c r="O66" s="91">
        <v>6</v>
      </c>
      <c r="P66" s="91" t="s">
        <v>182</v>
      </c>
      <c r="Q66" s="91" t="s">
        <v>155</v>
      </c>
      <c r="T66" s="91" t="s">
        <v>421</v>
      </c>
    </row>
    <row r="67" spans="2:20" x14ac:dyDescent="0.25">
      <c r="B67" s="93" t="str">
        <f t="shared" si="0"/>
        <v>GERMESHanami Germes Tako 15cm 6pcs 150g</v>
      </c>
      <c r="C67" s="91" t="s">
        <v>31</v>
      </c>
      <c r="D67" s="92">
        <v>8698829380698</v>
      </c>
      <c r="E67" s="91" t="s">
        <v>422</v>
      </c>
      <c r="F67" s="91" t="s">
        <v>423</v>
      </c>
      <c r="G67" s="91" t="s">
        <v>19</v>
      </c>
      <c r="H67" s="91">
        <v>20</v>
      </c>
      <c r="I67" s="91">
        <v>15</v>
      </c>
      <c r="J67" s="91" t="s">
        <v>181</v>
      </c>
      <c r="K67" s="91">
        <v>6</v>
      </c>
      <c r="L67" s="91">
        <v>20</v>
      </c>
      <c r="M67" s="91">
        <v>150</v>
      </c>
      <c r="N67" s="91" t="s">
        <v>159</v>
      </c>
      <c r="O67" s="91">
        <v>9</v>
      </c>
      <c r="P67" s="91" t="s">
        <v>424</v>
      </c>
      <c r="Q67" s="91" t="s">
        <v>425</v>
      </c>
      <c r="T67" s="91" t="s">
        <v>611</v>
      </c>
    </row>
    <row r="68" spans="2:20" x14ac:dyDescent="0.25">
      <c r="B68" s="91" t="str">
        <f t="shared" si="0"/>
        <v>Gülbahar CompanyBaskısız 15cm Sade 8pcs 220g</v>
      </c>
      <c r="C68" s="91" t="s">
        <v>418</v>
      </c>
      <c r="D68" s="92">
        <v>8698829380698</v>
      </c>
      <c r="E68" s="91" t="s">
        <v>426</v>
      </c>
      <c r="F68" s="91" t="s">
        <v>427</v>
      </c>
      <c r="G68" s="91" t="s">
        <v>19</v>
      </c>
      <c r="H68" s="91">
        <v>14</v>
      </c>
      <c r="I68" s="91">
        <v>15</v>
      </c>
      <c r="J68" s="91" t="s">
        <v>181</v>
      </c>
      <c r="K68" s="91">
        <v>8</v>
      </c>
      <c r="L68" s="91">
        <v>14</v>
      </c>
      <c r="M68" s="91">
        <v>220</v>
      </c>
      <c r="N68" s="91" t="s">
        <v>159</v>
      </c>
      <c r="O68" s="91">
        <v>6</v>
      </c>
      <c r="P68" s="91" t="s">
        <v>428</v>
      </c>
      <c r="Q68" s="91" t="s">
        <v>429</v>
      </c>
      <c r="T68" s="91" t="s">
        <v>604</v>
      </c>
    </row>
    <row r="69" spans="2:20" x14ac:dyDescent="0.25">
      <c r="B69" s="93" t="str">
        <f t="shared" ref="B69:B132" si="1">IF(C69="","",CONCATENATE(C69,E69))</f>
        <v>EYALDurum 3 lü paket sade 1620g</v>
      </c>
      <c r="C69" s="91" t="s">
        <v>267</v>
      </c>
      <c r="D69" s="92">
        <v>8698829380698</v>
      </c>
      <c r="E69" s="91" t="s">
        <v>542</v>
      </c>
      <c r="F69" s="91" t="s">
        <v>543</v>
      </c>
      <c r="G69" s="91" t="s">
        <v>19</v>
      </c>
      <c r="H69" s="91">
        <v>4</v>
      </c>
      <c r="I69" s="91">
        <v>20</v>
      </c>
      <c r="J69" s="91" t="s">
        <v>181</v>
      </c>
      <c r="K69" s="91">
        <v>36</v>
      </c>
      <c r="L69" s="91">
        <v>4</v>
      </c>
      <c r="M69" s="91">
        <v>1620</v>
      </c>
      <c r="N69" s="91" t="s">
        <v>159</v>
      </c>
      <c r="P69" s="91" t="s">
        <v>723</v>
      </c>
      <c r="Q69" s="91" t="s">
        <v>242</v>
      </c>
    </row>
    <row r="70" spans="2:20" x14ac:dyDescent="0.25">
      <c r="B70" s="91" t="str">
        <f t="shared" si="1"/>
        <v>EYALDurum 3 lü paket TB 1620g</v>
      </c>
      <c r="C70" s="91" t="s">
        <v>267</v>
      </c>
      <c r="D70" s="92">
        <v>8698829380698</v>
      </c>
      <c r="E70" s="91" t="s">
        <v>544</v>
      </c>
      <c r="F70" s="91" t="s">
        <v>545</v>
      </c>
      <c r="G70" s="91" t="s">
        <v>288</v>
      </c>
      <c r="H70" s="91">
        <v>4</v>
      </c>
      <c r="I70" s="91">
        <v>20</v>
      </c>
      <c r="J70" s="91" t="s">
        <v>181</v>
      </c>
      <c r="K70" s="91">
        <v>36</v>
      </c>
      <c r="L70" s="91">
        <v>4</v>
      </c>
      <c r="M70" s="91">
        <v>1620</v>
      </c>
      <c r="N70" s="91" t="s">
        <v>159</v>
      </c>
      <c r="P70" s="91" t="s">
        <v>724</v>
      </c>
      <c r="Q70" s="91" t="s">
        <v>242</v>
      </c>
    </row>
    <row r="71" spans="2:20" x14ac:dyDescent="0.25">
      <c r="B71" s="93" t="str">
        <f t="shared" si="1"/>
        <v>EYALDurum 30cm sade 18 li 1620g</v>
      </c>
      <c r="C71" s="91" t="s">
        <v>267</v>
      </c>
      <c r="D71" s="92">
        <v>8698829380698</v>
      </c>
      <c r="E71" s="91" t="s">
        <v>547</v>
      </c>
      <c r="F71" s="91" t="s">
        <v>546</v>
      </c>
      <c r="G71" s="91" t="s">
        <v>19</v>
      </c>
      <c r="H71" s="91">
        <v>18</v>
      </c>
      <c r="I71" s="91">
        <v>30</v>
      </c>
      <c r="J71" s="91" t="s">
        <v>181</v>
      </c>
      <c r="K71" s="91">
        <v>18</v>
      </c>
      <c r="L71" s="91">
        <v>6</v>
      </c>
      <c r="M71" s="91">
        <v>1620</v>
      </c>
      <c r="N71" s="91" t="s">
        <v>159</v>
      </c>
      <c r="P71" s="91" t="s">
        <v>548</v>
      </c>
      <c r="Q71" s="91" t="s">
        <v>278</v>
      </c>
    </row>
    <row r="72" spans="2:20" x14ac:dyDescent="0.25">
      <c r="B72" s="91" t="str">
        <f t="shared" si="1"/>
        <v>LAIKYUZHN-BELARUSTortillas 25cm Sade 4pcs 240g</v>
      </c>
      <c r="C72" s="91" t="s">
        <v>365</v>
      </c>
      <c r="D72" s="92">
        <v>8698829380698</v>
      </c>
      <c r="E72" s="91" t="s">
        <v>550</v>
      </c>
      <c r="F72" s="91" t="s">
        <v>551</v>
      </c>
      <c r="G72" s="91" t="s">
        <v>19</v>
      </c>
      <c r="H72" s="91">
        <v>30</v>
      </c>
      <c r="I72" s="91">
        <v>25</v>
      </c>
      <c r="J72" s="91" t="s">
        <v>368</v>
      </c>
      <c r="K72" s="91">
        <v>4</v>
      </c>
      <c r="L72" s="91">
        <v>30</v>
      </c>
      <c r="M72" s="91">
        <v>240</v>
      </c>
      <c r="N72" s="91" t="s">
        <v>159</v>
      </c>
      <c r="O72" s="91">
        <v>12</v>
      </c>
      <c r="P72" s="91" t="s">
        <v>369</v>
      </c>
      <c r="Q72" s="91" t="s">
        <v>370</v>
      </c>
      <c r="R72" s="91">
        <v>84</v>
      </c>
      <c r="S72" s="91" t="s">
        <v>323</v>
      </c>
    </row>
    <row r="73" spans="2:20" x14ac:dyDescent="0.25">
      <c r="B73" s="93" t="str">
        <f t="shared" si="1"/>
        <v>DonipaDonipa 30cm 18pcs 1710g</v>
      </c>
      <c r="C73" s="91" t="s">
        <v>590</v>
      </c>
      <c r="D73" s="92">
        <v>8698829380698</v>
      </c>
      <c r="E73" s="91" t="s">
        <v>593</v>
      </c>
      <c r="F73" s="91" t="s">
        <v>379</v>
      </c>
      <c r="G73" s="91" t="s">
        <v>19</v>
      </c>
      <c r="H73" s="91">
        <v>6</v>
      </c>
      <c r="I73" s="91">
        <v>30</v>
      </c>
      <c r="J73" s="91" t="s">
        <v>152</v>
      </c>
      <c r="K73" s="91">
        <v>18</v>
      </c>
      <c r="L73" s="91">
        <v>6</v>
      </c>
      <c r="M73" s="91">
        <v>1710</v>
      </c>
      <c r="N73" s="91" t="s">
        <v>153</v>
      </c>
      <c r="O73" s="91">
        <v>6</v>
      </c>
      <c r="P73" s="91" t="s">
        <v>591</v>
      </c>
      <c r="Q73" s="91" t="s">
        <v>278</v>
      </c>
      <c r="T73" s="91" t="s">
        <v>592</v>
      </c>
    </row>
    <row r="74" spans="2:20" x14ac:dyDescent="0.25">
      <c r="B74" s="91" t="str">
        <f t="shared" si="1"/>
        <v>A101Mutlukal Tortillas Sade 25cm 6pcs 390g</v>
      </c>
      <c r="C74" s="91" t="s">
        <v>167</v>
      </c>
      <c r="D74" s="92">
        <v>8698829380698</v>
      </c>
      <c r="E74" s="91" t="s">
        <v>600</v>
      </c>
      <c r="F74" s="91" t="s">
        <v>601</v>
      </c>
      <c r="G74" s="91" t="s">
        <v>19</v>
      </c>
      <c r="H74" s="91">
        <v>20</v>
      </c>
      <c r="I74" s="91">
        <v>25</v>
      </c>
      <c r="J74" s="91" t="s">
        <v>146</v>
      </c>
      <c r="K74" s="91">
        <v>6</v>
      </c>
      <c r="L74" s="91">
        <v>20</v>
      </c>
      <c r="M74" s="91">
        <v>390</v>
      </c>
      <c r="N74" s="91" t="s">
        <v>153</v>
      </c>
      <c r="O74" s="91">
        <v>6</v>
      </c>
      <c r="P74" s="91" t="s">
        <v>602</v>
      </c>
      <c r="Q74" s="91" t="s">
        <v>603</v>
      </c>
      <c r="R74" s="91">
        <v>54</v>
      </c>
    </row>
    <row r="75" spans="2:20" x14ac:dyDescent="0.25">
      <c r="B75" s="93" t="str">
        <f t="shared" si="1"/>
        <v>Bağ TicaretHappylla 30cm Sade 10pcs 900g</v>
      </c>
      <c r="C75" s="91" t="s">
        <v>613</v>
      </c>
      <c r="D75" s="92">
        <v>8698829380698</v>
      </c>
      <c r="E75" s="91" t="s">
        <v>614</v>
      </c>
      <c r="F75" s="91" t="s">
        <v>413</v>
      </c>
      <c r="G75" s="91" t="s">
        <v>19</v>
      </c>
      <c r="H75" s="91">
        <v>12</v>
      </c>
      <c r="I75" s="91">
        <v>30</v>
      </c>
      <c r="J75" s="91" t="s">
        <v>164</v>
      </c>
      <c r="K75" s="91">
        <v>10</v>
      </c>
      <c r="L75" s="91">
        <v>12</v>
      </c>
      <c r="M75" s="91">
        <v>900</v>
      </c>
      <c r="N75" s="91" t="s">
        <v>159</v>
      </c>
      <c r="O75" s="91">
        <v>6</v>
      </c>
      <c r="P75" s="91" t="s">
        <v>615</v>
      </c>
      <c r="Q75" s="91" t="s">
        <v>278</v>
      </c>
      <c r="R75" s="91">
        <v>60</v>
      </c>
      <c r="S75" s="91" t="s">
        <v>616</v>
      </c>
    </row>
    <row r="76" spans="2:20" x14ac:dyDescent="0.25">
      <c r="B76" s="91" t="str">
        <f t="shared" si="1"/>
        <v>Bağ TicaretHappylla 25cm Sade 10pcs 500g</v>
      </c>
      <c r="C76" s="91" t="s">
        <v>613</v>
      </c>
      <c r="D76" s="92">
        <v>8698829380698</v>
      </c>
      <c r="E76" s="91" t="s">
        <v>617</v>
      </c>
      <c r="F76" s="91" t="s">
        <v>618</v>
      </c>
      <c r="G76" s="91" t="s">
        <v>19</v>
      </c>
      <c r="H76" s="91">
        <v>12</v>
      </c>
      <c r="I76" s="91">
        <v>25</v>
      </c>
      <c r="J76" s="91" t="s">
        <v>181</v>
      </c>
      <c r="K76" s="91">
        <v>10</v>
      </c>
      <c r="L76" s="91">
        <v>12</v>
      </c>
      <c r="M76" s="91">
        <v>500</v>
      </c>
      <c r="N76" s="91" t="s">
        <v>159</v>
      </c>
      <c r="O76" s="91">
        <v>6</v>
      </c>
      <c r="P76" s="91" t="s">
        <v>619</v>
      </c>
      <c r="Q76" s="91" t="s">
        <v>620</v>
      </c>
      <c r="R76" s="91">
        <v>104</v>
      </c>
      <c r="S76" s="91" t="s">
        <v>622</v>
      </c>
    </row>
    <row r="77" spans="2:20" x14ac:dyDescent="0.25">
      <c r="B77" s="93" t="str">
        <f t="shared" si="1"/>
        <v>Bağ TicaretHappylla 25 cm 10 lu 650g</v>
      </c>
      <c r="C77" s="91" t="s">
        <v>613</v>
      </c>
      <c r="D77" s="92">
        <v>8698829380698</v>
      </c>
      <c r="E77" s="91" t="s">
        <v>150</v>
      </c>
      <c r="F77" s="91" t="s">
        <v>624</v>
      </c>
      <c r="G77" s="91" t="s">
        <v>288</v>
      </c>
      <c r="H77" s="91">
        <v>12</v>
      </c>
      <c r="I77" s="91">
        <v>25</v>
      </c>
      <c r="J77" s="91" t="s">
        <v>164</v>
      </c>
      <c r="K77" s="91">
        <v>10</v>
      </c>
      <c r="L77" s="91">
        <v>12</v>
      </c>
      <c r="M77" s="91">
        <v>650</v>
      </c>
      <c r="N77" s="91" t="s">
        <v>159</v>
      </c>
      <c r="O77" s="91">
        <v>6</v>
      </c>
      <c r="P77" s="91" t="s">
        <v>621</v>
      </c>
      <c r="Q77" s="91" t="s">
        <v>411</v>
      </c>
      <c r="R77" s="91">
        <v>104</v>
      </c>
      <c r="S77" s="91" t="s">
        <v>622</v>
      </c>
      <c r="T77" s="91" t="s">
        <v>623</v>
      </c>
    </row>
    <row r="78" spans="2:20" x14ac:dyDescent="0.25">
      <c r="B78" s="91" t="str">
        <f t="shared" si="1"/>
        <v>Oqqa NaturalOqqa 25cm 10 lu 650g</v>
      </c>
      <c r="C78" s="91" t="s">
        <v>628</v>
      </c>
      <c r="D78" s="92">
        <v>8698829380698</v>
      </c>
      <c r="E78" s="91" t="s">
        <v>629</v>
      </c>
      <c r="F78" s="91" t="s">
        <v>631</v>
      </c>
      <c r="G78" s="91" t="s">
        <v>639</v>
      </c>
      <c r="H78" s="91">
        <v>12</v>
      </c>
      <c r="I78" s="91">
        <v>25</v>
      </c>
      <c r="J78" s="91" t="s">
        <v>181</v>
      </c>
      <c r="K78" s="91">
        <v>10</v>
      </c>
      <c r="L78" s="91">
        <v>12</v>
      </c>
      <c r="M78" s="91">
        <v>650</v>
      </c>
      <c r="N78" s="91" t="s">
        <v>159</v>
      </c>
      <c r="O78" s="91">
        <v>12</v>
      </c>
      <c r="P78" s="91" t="s">
        <v>154</v>
      </c>
      <c r="Q78" s="91" t="s">
        <v>411</v>
      </c>
      <c r="T78" s="91" t="s">
        <v>630</v>
      </c>
    </row>
    <row r="79" spans="2:20" x14ac:dyDescent="0.25">
      <c r="B79" s="93" t="str">
        <f t="shared" si="1"/>
        <v>WillifoodWillifood 20cm 10 pcs 450g</v>
      </c>
      <c r="C79" s="91" t="s">
        <v>632</v>
      </c>
      <c r="D79" s="92">
        <v>8698829380698</v>
      </c>
      <c r="E79" s="91" t="s">
        <v>633</v>
      </c>
      <c r="F79" s="91" t="s">
        <v>633</v>
      </c>
      <c r="G79" s="91" t="s">
        <v>19</v>
      </c>
      <c r="H79" s="91">
        <v>12</v>
      </c>
      <c r="I79" s="91">
        <v>20</v>
      </c>
      <c r="J79" s="91" t="s">
        <v>181</v>
      </c>
      <c r="K79" s="91">
        <v>10</v>
      </c>
      <c r="L79" s="91">
        <v>12</v>
      </c>
      <c r="M79" s="91">
        <v>450</v>
      </c>
      <c r="N79" s="91" t="s">
        <v>159</v>
      </c>
      <c r="O79" s="91" t="s">
        <v>636</v>
      </c>
      <c r="P79" s="91" t="s">
        <v>637</v>
      </c>
      <c r="Q79" s="91" t="s">
        <v>242</v>
      </c>
    </row>
    <row r="80" spans="2:20" ht="78.75" x14ac:dyDescent="0.25">
      <c r="B80" s="91" t="str">
        <f t="shared" si="1"/>
        <v>A101Baskısız 25cm 6 pcs 390g (Deneme)</v>
      </c>
      <c r="C80" s="91" t="s">
        <v>167</v>
      </c>
      <c r="D80" s="92">
        <v>8698829380698</v>
      </c>
      <c r="E80" s="91" t="s">
        <v>644</v>
      </c>
      <c r="F80" s="91" t="s">
        <v>645</v>
      </c>
      <c r="G80" s="91" t="s">
        <v>642</v>
      </c>
      <c r="H80" s="91">
        <v>20</v>
      </c>
      <c r="I80" s="91">
        <v>25</v>
      </c>
      <c r="J80" s="8" t="s">
        <v>646</v>
      </c>
      <c r="K80" s="91">
        <v>6</v>
      </c>
      <c r="L80" s="91">
        <v>20</v>
      </c>
      <c r="M80" s="91">
        <v>390</v>
      </c>
      <c r="N80" s="91" t="s">
        <v>153</v>
      </c>
      <c r="O80" s="91">
        <v>5</v>
      </c>
      <c r="P80" s="91" t="s">
        <v>643</v>
      </c>
      <c r="Q80" s="91" t="s">
        <v>155</v>
      </c>
    </row>
    <row r="81" spans="2:19" x14ac:dyDescent="0.25">
      <c r="B81" s="93" t="str">
        <f t="shared" si="1"/>
        <v>WillifoodWillifood 25cm 8 pcs 560g</v>
      </c>
      <c r="C81" s="91" t="s">
        <v>632</v>
      </c>
      <c r="D81" s="92">
        <v>8698829380698</v>
      </c>
      <c r="E81" s="91" t="s">
        <v>650</v>
      </c>
      <c r="F81" s="91" t="s">
        <v>650</v>
      </c>
      <c r="G81" s="91" t="s">
        <v>19</v>
      </c>
      <c r="H81" s="91">
        <v>14</v>
      </c>
      <c r="I81" s="91">
        <v>25</v>
      </c>
      <c r="J81" s="91" t="s">
        <v>651</v>
      </c>
      <c r="K81" s="91">
        <v>8</v>
      </c>
      <c r="L81" s="91">
        <v>14</v>
      </c>
      <c r="M81" s="91">
        <v>560</v>
      </c>
      <c r="N81" s="91" t="s">
        <v>23</v>
      </c>
      <c r="O81" s="91">
        <v>18</v>
      </c>
      <c r="P81" s="91" t="s">
        <v>652</v>
      </c>
      <c r="Q81" s="91" t="s">
        <v>28</v>
      </c>
    </row>
    <row r="82" spans="2:19" ht="47.25" x14ac:dyDescent="0.25">
      <c r="B82" s="91" t="str">
        <f t="shared" si="1"/>
        <v>WillifoodWillifood Pizza 26cm 4 pcs 480g</v>
      </c>
      <c r="C82" s="91" t="s">
        <v>632</v>
      </c>
      <c r="D82" s="92">
        <v>8698829380698</v>
      </c>
      <c r="E82" s="91" t="s">
        <v>653</v>
      </c>
      <c r="F82" s="91" t="s">
        <v>654</v>
      </c>
      <c r="G82" s="91" t="s">
        <v>655</v>
      </c>
      <c r="H82" s="91">
        <v>12</v>
      </c>
      <c r="I82" s="91">
        <v>26</v>
      </c>
      <c r="J82" s="91" t="s">
        <v>181</v>
      </c>
      <c r="K82" s="91">
        <v>4</v>
      </c>
      <c r="L82" s="91">
        <v>12</v>
      </c>
      <c r="M82" s="91">
        <v>480</v>
      </c>
      <c r="N82" s="91" t="s">
        <v>159</v>
      </c>
      <c r="O82" s="91">
        <v>18</v>
      </c>
      <c r="P82" s="91" t="s">
        <v>656</v>
      </c>
      <c r="Q82" s="8" t="s">
        <v>657</v>
      </c>
    </row>
    <row r="83" spans="2:19" x14ac:dyDescent="0.25">
      <c r="B83" s="93" t="str">
        <f t="shared" si="1"/>
        <v>Yüksekbaş GıdaYüksekbaş 15cm 10 pcs 250g</v>
      </c>
      <c r="C83" s="91" t="s">
        <v>663</v>
      </c>
      <c r="D83" s="92">
        <v>8698829380698</v>
      </c>
      <c r="E83" s="91" t="s">
        <v>664</v>
      </c>
      <c r="F83" s="91" t="s">
        <v>665</v>
      </c>
      <c r="G83" s="91" t="s">
        <v>19</v>
      </c>
      <c r="H83" s="91">
        <v>12</v>
      </c>
      <c r="I83" s="91">
        <v>15</v>
      </c>
      <c r="J83" s="91" t="s">
        <v>181</v>
      </c>
      <c r="K83" s="91">
        <v>10</v>
      </c>
      <c r="L83" s="91">
        <v>12</v>
      </c>
      <c r="M83" s="91">
        <v>250</v>
      </c>
      <c r="N83" s="91" t="s">
        <v>159</v>
      </c>
      <c r="O83" s="91">
        <v>6</v>
      </c>
      <c r="P83" s="91" t="s">
        <v>428</v>
      </c>
      <c r="Q83" s="91" t="s">
        <v>425</v>
      </c>
      <c r="R83" s="91">
        <v>100</v>
      </c>
      <c r="S83" s="91" t="s">
        <v>666</v>
      </c>
    </row>
    <row r="84" spans="2:19" x14ac:dyDescent="0.25">
      <c r="B84" s="91" t="str">
        <f t="shared" si="1"/>
        <v>Yüksekbaş GıdaYüksekbaş 20cm 10pcs 450g</v>
      </c>
      <c r="C84" s="91" t="s">
        <v>663</v>
      </c>
      <c r="D84" s="92">
        <v>8698829380698</v>
      </c>
      <c r="E84" s="91" t="s">
        <v>667</v>
      </c>
      <c r="F84" s="91" t="s">
        <v>668</v>
      </c>
      <c r="G84" s="91" t="s">
        <v>19</v>
      </c>
      <c r="H84" s="91">
        <v>12</v>
      </c>
      <c r="I84" s="91">
        <v>20</v>
      </c>
      <c r="J84" s="91" t="s">
        <v>181</v>
      </c>
      <c r="K84" s="91">
        <v>10</v>
      </c>
      <c r="L84" s="91">
        <v>12</v>
      </c>
      <c r="M84" s="91">
        <v>450</v>
      </c>
      <c r="N84" s="91" t="s">
        <v>159</v>
      </c>
      <c r="O84" s="91">
        <v>6</v>
      </c>
      <c r="P84" s="91" t="s">
        <v>669</v>
      </c>
      <c r="Q84" s="91" t="s">
        <v>242</v>
      </c>
      <c r="R84" s="91">
        <v>100</v>
      </c>
      <c r="S84" s="91" t="s">
        <v>670</v>
      </c>
    </row>
    <row r="85" spans="2:19" x14ac:dyDescent="0.25">
      <c r="B85" s="93" t="str">
        <f t="shared" si="1"/>
        <v>Yüksekbaş GıdaYüksekbaş 25cm 10pcs 650g</v>
      </c>
      <c r="C85" s="91" t="s">
        <v>663</v>
      </c>
      <c r="D85" s="92">
        <v>8698829380698</v>
      </c>
      <c r="E85" s="91" t="s">
        <v>671</v>
      </c>
      <c r="F85" s="91" t="s">
        <v>282</v>
      </c>
      <c r="G85" s="91" t="s">
        <v>19</v>
      </c>
      <c r="H85" s="91">
        <v>12</v>
      </c>
      <c r="I85" s="91">
        <v>25</v>
      </c>
      <c r="J85" s="91" t="s">
        <v>181</v>
      </c>
      <c r="K85" s="91">
        <v>10</v>
      </c>
      <c r="L85" s="91">
        <v>12</v>
      </c>
      <c r="M85" s="91">
        <v>650</v>
      </c>
      <c r="N85" s="91" t="s">
        <v>159</v>
      </c>
      <c r="O85" s="91">
        <v>6</v>
      </c>
      <c r="P85" s="91" t="s">
        <v>672</v>
      </c>
      <c r="Q85" s="91" t="s">
        <v>155</v>
      </c>
      <c r="R85" s="91">
        <v>100</v>
      </c>
      <c r="S85" s="91" t="s">
        <v>622</v>
      </c>
    </row>
    <row r="86" spans="2:19" x14ac:dyDescent="0.25">
      <c r="B86" s="91" t="str">
        <f t="shared" si="1"/>
        <v>Yüksekbaş GıdaYüksekbaş 30cm 10pcs 950g</v>
      </c>
      <c r="C86" s="91" t="s">
        <v>663</v>
      </c>
      <c r="D86" s="92">
        <v>8698829380698</v>
      </c>
      <c r="E86" s="91" t="s">
        <v>673</v>
      </c>
      <c r="F86" s="91" t="s">
        <v>277</v>
      </c>
      <c r="G86" s="91" t="s">
        <v>19</v>
      </c>
      <c r="H86" s="91">
        <v>12</v>
      </c>
      <c r="I86" s="91">
        <v>30</v>
      </c>
      <c r="J86" s="91" t="s">
        <v>181</v>
      </c>
      <c r="K86" s="91">
        <v>10</v>
      </c>
      <c r="L86" s="91">
        <v>12</v>
      </c>
      <c r="M86" s="91">
        <v>950</v>
      </c>
      <c r="N86" s="91" t="s">
        <v>159</v>
      </c>
      <c r="O86" s="91">
        <v>6</v>
      </c>
      <c r="P86" s="91" t="s">
        <v>400</v>
      </c>
      <c r="Q86" s="91" t="s">
        <v>278</v>
      </c>
      <c r="R86" s="91">
        <v>66</v>
      </c>
      <c r="S86" s="91" t="s">
        <v>616</v>
      </c>
    </row>
    <row r="87" spans="2:19" x14ac:dyDescent="0.25">
      <c r="B87" s="93" t="str">
        <f t="shared" si="1"/>
        <v>Yüksekbaş GıdaYüksekbaş TB 25cm 10pcs 650g</v>
      </c>
      <c r="C87" s="91" t="s">
        <v>663</v>
      </c>
      <c r="D87" s="92">
        <v>8698829380698</v>
      </c>
      <c r="E87" s="91" t="s">
        <v>674</v>
      </c>
      <c r="F87" s="91" t="s">
        <v>310</v>
      </c>
      <c r="G87" s="91" t="s">
        <v>288</v>
      </c>
      <c r="H87" s="91">
        <v>12</v>
      </c>
      <c r="I87" s="91">
        <v>25</v>
      </c>
      <c r="J87" s="91" t="s">
        <v>181</v>
      </c>
      <c r="K87" s="91">
        <v>10</v>
      </c>
      <c r="L87" s="91">
        <v>12</v>
      </c>
      <c r="M87" s="91">
        <v>650</v>
      </c>
      <c r="N87" s="91" t="s">
        <v>159</v>
      </c>
      <c r="O87" s="91">
        <v>6</v>
      </c>
      <c r="P87" s="91" t="s">
        <v>675</v>
      </c>
      <c r="Q87" s="91" t="s">
        <v>155</v>
      </c>
      <c r="R87" s="91">
        <v>100</v>
      </c>
      <c r="S87" s="91" t="s">
        <v>622</v>
      </c>
    </row>
    <row r="88" spans="2:19" x14ac:dyDescent="0.25">
      <c r="B88" s="91" t="str">
        <f t="shared" si="1"/>
        <v xml:space="preserve">GermesTortillas Domatesli 25cm 4pcs 250g </v>
      </c>
      <c r="C88" s="91" t="s">
        <v>676</v>
      </c>
      <c r="D88" s="92">
        <v>8698829380698</v>
      </c>
      <c r="E88" s="91" t="s">
        <v>678</v>
      </c>
      <c r="F88" s="91" t="s">
        <v>679</v>
      </c>
      <c r="G88" s="91" t="s">
        <v>330</v>
      </c>
      <c r="H88" s="91">
        <v>30</v>
      </c>
      <c r="I88" s="91">
        <v>25</v>
      </c>
      <c r="J88" s="91" t="s">
        <v>181</v>
      </c>
      <c r="K88" s="91">
        <v>4</v>
      </c>
      <c r="L88" s="91">
        <v>30</v>
      </c>
      <c r="M88" s="91">
        <v>250</v>
      </c>
      <c r="N88" s="91" t="s">
        <v>159</v>
      </c>
      <c r="O88" s="91">
        <v>9</v>
      </c>
      <c r="P88" s="91" t="s">
        <v>677</v>
      </c>
    </row>
    <row r="89" spans="2:19" x14ac:dyDescent="0.25">
      <c r="B89" s="93" t="str">
        <f t="shared" si="1"/>
        <v xml:space="preserve">GermesTortillas Ispanaklı 25cm 4pcs 250g </v>
      </c>
      <c r="C89" s="91" t="s">
        <v>676</v>
      </c>
      <c r="D89" s="92">
        <v>8698829380698</v>
      </c>
      <c r="E89" s="91" t="s">
        <v>680</v>
      </c>
      <c r="F89" s="91" t="s">
        <v>681</v>
      </c>
      <c r="G89" s="91" t="s">
        <v>335</v>
      </c>
      <c r="H89" s="91">
        <v>30</v>
      </c>
      <c r="I89" s="91">
        <v>25</v>
      </c>
      <c r="J89" s="91" t="s">
        <v>181</v>
      </c>
      <c r="K89" s="91">
        <v>4</v>
      </c>
      <c r="L89" s="91">
        <v>30</v>
      </c>
      <c r="M89" s="91">
        <v>250</v>
      </c>
      <c r="N89" s="91" t="s">
        <v>159</v>
      </c>
      <c r="O89" s="91">
        <v>9</v>
      </c>
      <c r="P89" s="91" t="s">
        <v>677</v>
      </c>
    </row>
    <row r="90" spans="2:19" x14ac:dyDescent="0.25">
      <c r="B90" s="91" t="str">
        <f t="shared" si="1"/>
        <v>Fama GroupTortillas 33cm 10pcs 1000g</v>
      </c>
      <c r="C90" s="91" t="s">
        <v>696</v>
      </c>
      <c r="D90" s="92">
        <v>8698829380698</v>
      </c>
      <c r="E90" s="91" t="s">
        <v>697</v>
      </c>
      <c r="F90" s="91" t="s">
        <v>698</v>
      </c>
      <c r="G90" s="91" t="s">
        <v>699</v>
      </c>
      <c r="H90" s="91">
        <v>12</v>
      </c>
      <c r="I90" s="91">
        <v>33</v>
      </c>
      <c r="J90" s="91" t="s">
        <v>181</v>
      </c>
      <c r="K90" s="91">
        <v>10</v>
      </c>
      <c r="L90" s="91">
        <v>12</v>
      </c>
      <c r="M90" s="91">
        <v>1000</v>
      </c>
      <c r="N90" s="91" t="s">
        <v>159</v>
      </c>
      <c r="O90" s="91">
        <v>12</v>
      </c>
      <c r="P90" s="91" t="s">
        <v>700</v>
      </c>
      <c r="Q90" s="91" t="s">
        <v>701</v>
      </c>
      <c r="R90" s="91">
        <v>50</v>
      </c>
      <c r="S90" s="91" t="s">
        <v>616</v>
      </c>
    </row>
    <row r="91" spans="2:19" x14ac:dyDescent="0.25">
      <c r="B91" s="93" t="str">
        <f t="shared" si="1"/>
        <v>Fama GroupTortillas Pizza 26cm 4pcs 480g</v>
      </c>
      <c r="C91" s="91" t="s">
        <v>696</v>
      </c>
      <c r="D91" s="92">
        <v>8698829380698</v>
      </c>
      <c r="E91" s="91" t="s">
        <v>341</v>
      </c>
      <c r="F91" s="91" t="s">
        <v>383</v>
      </c>
      <c r="G91" s="91" t="s">
        <v>699</v>
      </c>
      <c r="H91" s="91">
        <v>6</v>
      </c>
      <c r="I91" s="91">
        <v>26</v>
      </c>
      <c r="J91" s="91" t="s">
        <v>181</v>
      </c>
      <c r="K91" s="91">
        <v>4</v>
      </c>
      <c r="L91" s="91">
        <v>6</v>
      </c>
      <c r="M91" s="91">
        <v>480</v>
      </c>
      <c r="N91" s="91" t="s">
        <v>159</v>
      </c>
      <c r="O91" s="91">
        <v>12</v>
      </c>
      <c r="P91" s="91" t="s">
        <v>702</v>
      </c>
      <c r="Q91" s="91" t="s">
        <v>703</v>
      </c>
      <c r="R91" s="91">
        <v>50</v>
      </c>
      <c r="S91" s="91" t="s">
        <v>704</v>
      </c>
    </row>
    <row r="92" spans="2:19" x14ac:dyDescent="0.25">
      <c r="B92" s="91" t="str">
        <f t="shared" si="1"/>
        <v>Fama GroupTortillas 25cm Tam Buğday 10pcs 650g</v>
      </c>
      <c r="C92" s="91" t="s">
        <v>696</v>
      </c>
      <c r="D92" s="92">
        <v>8698829380698</v>
      </c>
      <c r="E92" s="91" t="s">
        <v>326</v>
      </c>
      <c r="F92" s="91" t="s">
        <v>367</v>
      </c>
      <c r="G92" s="91" t="s">
        <v>288</v>
      </c>
      <c r="H92" s="91">
        <v>12</v>
      </c>
      <c r="I92" s="91">
        <v>25</v>
      </c>
      <c r="J92" s="91" t="s">
        <v>181</v>
      </c>
      <c r="K92" s="91">
        <v>10</v>
      </c>
      <c r="L92" s="91">
        <v>12</v>
      </c>
      <c r="M92" s="91">
        <v>650</v>
      </c>
      <c r="N92" s="91" t="s">
        <v>159</v>
      </c>
      <c r="O92" s="91">
        <v>12</v>
      </c>
      <c r="P92" s="91" t="s">
        <v>369</v>
      </c>
      <c r="Q92" s="91" t="s">
        <v>155</v>
      </c>
      <c r="R92" s="91">
        <v>50</v>
      </c>
      <c r="S92" s="91" t="s">
        <v>704</v>
      </c>
    </row>
    <row r="93" spans="2:19" x14ac:dyDescent="0.25">
      <c r="B93" s="93" t="str">
        <f t="shared" si="1"/>
        <v>Fama GroupTortillas 30cm 10pcs 850g</v>
      </c>
      <c r="C93" s="91" t="s">
        <v>696</v>
      </c>
      <c r="D93" s="92">
        <v>8698829380698</v>
      </c>
      <c r="E93" s="91" t="s">
        <v>705</v>
      </c>
      <c r="F93" s="91" t="s">
        <v>706</v>
      </c>
      <c r="G93" s="91" t="s">
        <v>699</v>
      </c>
      <c r="H93" s="91">
        <v>12</v>
      </c>
      <c r="I93" s="91">
        <v>30</v>
      </c>
      <c r="J93" s="91" t="s">
        <v>181</v>
      </c>
      <c r="K93" s="91">
        <v>10</v>
      </c>
      <c r="L93" s="91">
        <v>12</v>
      </c>
      <c r="M93" s="91">
        <v>850</v>
      </c>
      <c r="N93" s="91" t="s">
        <v>159</v>
      </c>
      <c r="O93" s="91">
        <v>12</v>
      </c>
      <c r="P93" s="91" t="s">
        <v>380</v>
      </c>
      <c r="Q93" s="91" t="s">
        <v>278</v>
      </c>
      <c r="R93" s="91">
        <v>50</v>
      </c>
      <c r="S93" s="91" t="s">
        <v>616</v>
      </c>
    </row>
    <row r="94" spans="2:19" x14ac:dyDescent="0.25">
      <c r="B94" s="91" t="str">
        <f t="shared" si="1"/>
        <v>Fama GroupTortillas 25cm 10pcs 650g</v>
      </c>
      <c r="C94" s="91" t="s">
        <v>696</v>
      </c>
      <c r="D94" s="92">
        <v>8698829380698</v>
      </c>
      <c r="E94" s="91" t="s">
        <v>290</v>
      </c>
      <c r="F94" s="91" t="s">
        <v>287</v>
      </c>
      <c r="G94" s="91" t="s">
        <v>699</v>
      </c>
      <c r="H94" s="91">
        <v>12</v>
      </c>
      <c r="I94" s="91">
        <v>25</v>
      </c>
      <c r="J94" s="91" t="s">
        <v>181</v>
      </c>
      <c r="K94" s="91">
        <v>10</v>
      </c>
      <c r="L94" s="91">
        <v>12</v>
      </c>
      <c r="M94" s="91">
        <v>650</v>
      </c>
      <c r="N94" s="91" t="s">
        <v>159</v>
      </c>
      <c r="O94" s="91">
        <v>12</v>
      </c>
      <c r="P94" s="91" t="s">
        <v>707</v>
      </c>
      <c r="Q94" s="91" t="s">
        <v>411</v>
      </c>
      <c r="R94" s="91">
        <v>50</v>
      </c>
      <c r="S94" s="91" t="s">
        <v>704</v>
      </c>
    </row>
    <row r="95" spans="2:19" x14ac:dyDescent="0.25">
      <c r="B95" s="93" t="str">
        <f t="shared" si="1"/>
        <v>Fama GroupTortillas 20cm 10pcs 450g</v>
      </c>
      <c r="C95" s="91" t="s">
        <v>696</v>
      </c>
      <c r="D95" s="92">
        <v>8698829380698</v>
      </c>
      <c r="E95" s="91" t="s">
        <v>708</v>
      </c>
      <c r="F95" s="91" t="s">
        <v>709</v>
      </c>
      <c r="G95" s="91" t="s">
        <v>699</v>
      </c>
      <c r="H95" s="91">
        <v>12</v>
      </c>
      <c r="I95" s="91">
        <v>20</v>
      </c>
      <c r="J95" s="91" t="s">
        <v>181</v>
      </c>
      <c r="K95" s="91">
        <v>10</v>
      </c>
      <c r="L95" s="91">
        <v>12</v>
      </c>
      <c r="M95" s="91">
        <v>450</v>
      </c>
      <c r="N95" s="91" t="s">
        <v>159</v>
      </c>
      <c r="O95" s="91">
        <v>12</v>
      </c>
      <c r="P95" s="91" t="s">
        <v>710</v>
      </c>
      <c r="Q95" s="91" t="s">
        <v>388</v>
      </c>
      <c r="R95" s="91">
        <v>50</v>
      </c>
      <c r="S95" s="91" t="s">
        <v>704</v>
      </c>
    </row>
    <row r="96" spans="2:19" x14ac:dyDescent="0.25">
      <c r="B96" s="91" t="str">
        <f t="shared" si="1"/>
        <v>Fama GroupTortillas 15cm 10pcs 250g</v>
      </c>
      <c r="C96" s="91" t="s">
        <v>696</v>
      </c>
      <c r="D96" s="92">
        <v>8698829380698</v>
      </c>
      <c r="E96" s="91" t="s">
        <v>711</v>
      </c>
      <c r="F96" s="91" t="s">
        <v>712</v>
      </c>
      <c r="G96" s="91" t="s">
        <v>699</v>
      </c>
      <c r="H96" s="91">
        <v>12</v>
      </c>
      <c r="I96" s="91">
        <v>15</v>
      </c>
      <c r="J96" s="91" t="s">
        <v>181</v>
      </c>
      <c r="K96" s="91">
        <v>10</v>
      </c>
      <c r="L96" s="91">
        <v>12</v>
      </c>
      <c r="M96" s="91">
        <v>250</v>
      </c>
      <c r="N96" s="91" t="s">
        <v>159</v>
      </c>
      <c r="O96" s="91">
        <v>12</v>
      </c>
      <c r="P96" s="91" t="s">
        <v>428</v>
      </c>
      <c r="Q96" s="91" t="s">
        <v>713</v>
      </c>
      <c r="R96" s="91">
        <v>50</v>
      </c>
      <c r="S96" s="91" t="s">
        <v>704</v>
      </c>
    </row>
    <row r="97" spans="2:20" x14ac:dyDescent="0.25">
      <c r="B97" s="93" t="str">
        <f t="shared" si="1"/>
        <v>Yusuf KöseTortillas 33cm 10pcs 1000g</v>
      </c>
      <c r="C97" s="91" t="s">
        <v>714</v>
      </c>
      <c r="D97" s="92">
        <v>8698829380698</v>
      </c>
      <c r="E97" s="91" t="s">
        <v>697</v>
      </c>
      <c r="F97" s="91" t="s">
        <v>698</v>
      </c>
      <c r="G97" s="91" t="s">
        <v>699</v>
      </c>
      <c r="H97" s="91">
        <v>12</v>
      </c>
      <c r="I97" s="91">
        <v>33</v>
      </c>
      <c r="J97" s="91" t="s">
        <v>181</v>
      </c>
      <c r="K97" s="91">
        <v>10</v>
      </c>
      <c r="L97" s="91">
        <v>12</v>
      </c>
      <c r="M97" s="91">
        <v>1000</v>
      </c>
      <c r="N97" s="91" t="s">
        <v>153</v>
      </c>
      <c r="O97" s="91">
        <v>6</v>
      </c>
      <c r="P97" s="91" t="s">
        <v>700</v>
      </c>
      <c r="Q97" s="91" t="s">
        <v>715</v>
      </c>
      <c r="R97" s="91">
        <v>50</v>
      </c>
      <c r="S97" s="91" t="s">
        <v>616</v>
      </c>
    </row>
    <row r="98" spans="2:20" x14ac:dyDescent="0.25">
      <c r="B98" s="91" t="str">
        <f t="shared" si="1"/>
        <v>Yusuf KöseTortillas 30cm 10pcs 950g</v>
      </c>
      <c r="C98" s="91" t="s">
        <v>714</v>
      </c>
      <c r="D98" s="92">
        <v>8698829380698</v>
      </c>
      <c r="E98" s="91" t="s">
        <v>716</v>
      </c>
      <c r="F98" s="91" t="s">
        <v>280</v>
      </c>
      <c r="G98" s="91" t="s">
        <v>699</v>
      </c>
      <c r="H98" s="91">
        <v>12</v>
      </c>
      <c r="I98" s="91">
        <v>30</v>
      </c>
      <c r="J98" s="91" t="s">
        <v>181</v>
      </c>
      <c r="K98" s="91">
        <v>10</v>
      </c>
      <c r="L98" s="91">
        <v>12</v>
      </c>
      <c r="M98" s="91">
        <v>950</v>
      </c>
      <c r="N98" s="91" t="s">
        <v>153</v>
      </c>
      <c r="O98" s="91">
        <v>6</v>
      </c>
      <c r="P98" s="91" t="s">
        <v>400</v>
      </c>
      <c r="Q98" s="91" t="s">
        <v>717</v>
      </c>
      <c r="R98" s="91">
        <v>50</v>
      </c>
      <c r="S98" s="91" t="s">
        <v>670</v>
      </c>
    </row>
    <row r="99" spans="2:20" x14ac:dyDescent="0.25">
      <c r="B99" s="93" t="str">
        <f t="shared" si="1"/>
        <v>Yusuf KöseTortillas 15cm 10pcs 250g</v>
      </c>
      <c r="C99" s="91" t="s">
        <v>714</v>
      </c>
      <c r="D99" s="92">
        <v>8698829380698</v>
      </c>
      <c r="E99" s="91" t="s">
        <v>711</v>
      </c>
      <c r="F99" s="91" t="s">
        <v>712</v>
      </c>
      <c r="G99" s="91" t="s">
        <v>699</v>
      </c>
      <c r="H99" s="91">
        <v>12</v>
      </c>
      <c r="I99" s="91">
        <v>15</v>
      </c>
      <c r="J99" s="91" t="s">
        <v>181</v>
      </c>
      <c r="K99" s="91">
        <v>10</v>
      </c>
      <c r="L99" s="91">
        <v>12</v>
      </c>
      <c r="M99" s="91">
        <v>250</v>
      </c>
      <c r="N99" s="91" t="s">
        <v>153</v>
      </c>
      <c r="O99" s="91">
        <v>6</v>
      </c>
      <c r="P99" s="91" t="s">
        <v>428</v>
      </c>
      <c r="Q99" s="91" t="s">
        <v>713</v>
      </c>
      <c r="R99" s="91">
        <v>84</v>
      </c>
      <c r="S99" s="91" t="s">
        <v>704</v>
      </c>
    </row>
    <row r="100" spans="2:20" x14ac:dyDescent="0.25">
      <c r="B100" s="91" t="str">
        <f t="shared" si="1"/>
        <v>KopuzTortillas 33cm 10pcs 1000g</v>
      </c>
      <c r="C100" s="91" t="s">
        <v>183</v>
      </c>
      <c r="D100" s="92">
        <v>8698829380698</v>
      </c>
      <c r="E100" s="91" t="s">
        <v>697</v>
      </c>
      <c r="F100" s="91" t="s">
        <v>698</v>
      </c>
      <c r="G100" s="91" t="s">
        <v>699</v>
      </c>
      <c r="H100" s="91">
        <v>12</v>
      </c>
      <c r="I100" s="91">
        <v>33</v>
      </c>
      <c r="J100" s="91" t="s">
        <v>181</v>
      </c>
      <c r="K100" s="91">
        <v>10</v>
      </c>
      <c r="L100" s="91">
        <v>12</v>
      </c>
      <c r="M100" s="91">
        <v>1000</v>
      </c>
      <c r="N100" s="91" t="s">
        <v>153</v>
      </c>
      <c r="O100" s="91">
        <v>6</v>
      </c>
      <c r="P100" s="91" t="s">
        <v>700</v>
      </c>
      <c r="Q100" s="91" t="s">
        <v>715</v>
      </c>
    </row>
    <row r="101" spans="2:20" x14ac:dyDescent="0.25">
      <c r="B101" s="93" t="str">
        <f t="shared" si="1"/>
        <v>LLC KOTORMANETKA PEYNİRLİ 25CM Irak Soft</v>
      </c>
      <c r="C101" s="91" t="s">
        <v>79</v>
      </c>
      <c r="D101" s="92">
        <v>8698829380698</v>
      </c>
      <c r="E101" s="91" t="s">
        <v>844</v>
      </c>
      <c r="F101" s="91" t="s">
        <v>845</v>
      </c>
      <c r="G101" s="91" t="s">
        <v>81</v>
      </c>
      <c r="H101" s="91">
        <v>30</v>
      </c>
      <c r="I101" s="91">
        <v>25</v>
      </c>
      <c r="J101" s="91" t="s">
        <v>98</v>
      </c>
      <c r="K101" s="91">
        <v>4</v>
      </c>
      <c r="L101" s="91">
        <v>30</v>
      </c>
      <c r="M101" s="91">
        <v>250</v>
      </c>
      <c r="N101" s="91" t="s">
        <v>23</v>
      </c>
      <c r="O101" s="91">
        <v>6</v>
      </c>
      <c r="P101" s="91" t="s">
        <v>89</v>
      </c>
      <c r="Q101" s="91" t="s">
        <v>28</v>
      </c>
      <c r="R101" s="91">
        <v>78</v>
      </c>
    </row>
    <row r="102" spans="2:20" x14ac:dyDescent="0.25">
      <c r="B102" s="91" t="str">
        <f t="shared" si="1"/>
        <v>Switz TradingSwitz 25cm 8pcs 520g</v>
      </c>
      <c r="C102" s="91" t="s">
        <v>854</v>
      </c>
      <c r="D102" s="92">
        <v>8698829380698</v>
      </c>
      <c r="E102" s="91" t="s">
        <v>855</v>
      </c>
      <c r="F102" s="91" t="s">
        <v>855</v>
      </c>
      <c r="G102" s="91" t="s">
        <v>699</v>
      </c>
      <c r="H102" s="91">
        <v>14</v>
      </c>
      <c r="I102" s="91">
        <v>25</v>
      </c>
      <c r="J102" s="91" t="s">
        <v>152</v>
      </c>
      <c r="K102" s="91">
        <v>8</v>
      </c>
      <c r="L102" s="91">
        <v>14</v>
      </c>
      <c r="M102" s="91">
        <v>520</v>
      </c>
      <c r="N102" s="91" t="s">
        <v>159</v>
      </c>
      <c r="O102" s="91">
        <v>9</v>
      </c>
      <c r="P102" s="91" t="s">
        <v>182</v>
      </c>
      <c r="Q102" s="91" t="s">
        <v>155</v>
      </c>
      <c r="R102" s="91">
        <v>100</v>
      </c>
      <c r="S102" s="91" t="s">
        <v>856</v>
      </c>
    </row>
    <row r="103" spans="2:20" x14ac:dyDescent="0.25">
      <c r="B103" s="93" t="str">
        <f t="shared" si="1"/>
        <v>Ankara KahveTortillove 33cm 10pcs 1000g</v>
      </c>
      <c r="C103" s="91" t="s">
        <v>353</v>
      </c>
      <c r="D103" s="92">
        <v>8698829380698</v>
      </c>
      <c r="E103" s="91" t="s">
        <v>857</v>
      </c>
      <c r="F103" s="91" t="s">
        <v>858</v>
      </c>
      <c r="G103" s="91" t="s">
        <v>699</v>
      </c>
      <c r="H103" s="91">
        <v>12</v>
      </c>
      <c r="I103" s="91">
        <v>33</v>
      </c>
      <c r="J103" s="91" t="s">
        <v>152</v>
      </c>
      <c r="K103" s="91">
        <v>10</v>
      </c>
      <c r="L103" s="91">
        <v>12</v>
      </c>
      <c r="M103" s="91">
        <v>1000</v>
      </c>
      <c r="N103" s="91" t="s">
        <v>153</v>
      </c>
      <c r="O103" s="91">
        <v>6</v>
      </c>
      <c r="P103" s="91" t="s">
        <v>700</v>
      </c>
      <c r="Q103" s="91" t="s">
        <v>715</v>
      </c>
    </row>
    <row r="104" spans="2:20" x14ac:dyDescent="0.25">
      <c r="B104" s="91" t="str">
        <f t="shared" si="1"/>
        <v>GıdaserTortillove 15cm 10pcs 250g</v>
      </c>
      <c r="C104" s="91" t="s">
        <v>859</v>
      </c>
      <c r="D104" s="92">
        <v>8698829380698</v>
      </c>
      <c r="E104" s="91" t="s">
        <v>860</v>
      </c>
      <c r="F104" s="91" t="s">
        <v>665</v>
      </c>
      <c r="G104" s="91" t="s">
        <v>699</v>
      </c>
      <c r="H104" s="91">
        <v>12</v>
      </c>
      <c r="I104" s="91">
        <v>15</v>
      </c>
      <c r="J104" s="91" t="s">
        <v>152</v>
      </c>
      <c r="K104" s="91">
        <v>10</v>
      </c>
      <c r="L104" s="91">
        <v>12</v>
      </c>
      <c r="M104" s="91">
        <v>250</v>
      </c>
      <c r="N104" s="91" t="s">
        <v>153</v>
      </c>
      <c r="O104" s="91">
        <v>6</v>
      </c>
      <c r="P104" s="91" t="s">
        <v>861</v>
      </c>
      <c r="Q104" s="91" t="s">
        <v>713</v>
      </c>
      <c r="R104" s="91">
        <v>100</v>
      </c>
    </row>
    <row r="105" spans="2:20" x14ac:dyDescent="0.25">
      <c r="B105" s="93" t="str">
        <f t="shared" si="1"/>
        <v>GıdaserTortillove 30cm 10pcs 950g</v>
      </c>
      <c r="C105" s="91" t="s">
        <v>859</v>
      </c>
      <c r="D105" s="92">
        <v>8698829380698</v>
      </c>
      <c r="E105" s="91" t="s">
        <v>862</v>
      </c>
      <c r="F105" s="91" t="s">
        <v>277</v>
      </c>
      <c r="G105" s="91" t="s">
        <v>699</v>
      </c>
      <c r="H105" s="91">
        <v>12</v>
      </c>
      <c r="I105" s="91">
        <v>30</v>
      </c>
      <c r="J105" s="91" t="s">
        <v>152</v>
      </c>
      <c r="K105" s="91">
        <v>10</v>
      </c>
      <c r="L105" s="91">
        <v>12</v>
      </c>
      <c r="M105" s="91">
        <v>950</v>
      </c>
      <c r="N105" s="91" t="s">
        <v>153</v>
      </c>
      <c r="O105" s="91">
        <v>6</v>
      </c>
      <c r="P105" s="91" t="s">
        <v>863</v>
      </c>
      <c r="Q105" s="91" t="s">
        <v>717</v>
      </c>
      <c r="R105" s="91">
        <v>50</v>
      </c>
      <c r="S105" s="91" t="s">
        <v>616</v>
      </c>
    </row>
    <row r="106" spans="2:20" x14ac:dyDescent="0.25">
      <c r="B106" s="91" t="str">
        <f t="shared" si="1"/>
        <v>TASTE LAND-BULGARİSTANBaskısız 30cm 18pcs 1170g</v>
      </c>
      <c r="C106" s="91" t="s">
        <v>315</v>
      </c>
      <c r="D106" s="92">
        <v>8698829380698</v>
      </c>
      <c r="E106" s="91" t="s">
        <v>866</v>
      </c>
      <c r="F106" s="91" t="s">
        <v>379</v>
      </c>
      <c r="G106" s="91" t="s">
        <v>288</v>
      </c>
      <c r="H106" s="91">
        <v>6</v>
      </c>
      <c r="I106" s="91">
        <v>25</v>
      </c>
      <c r="J106" s="91" t="s">
        <v>152</v>
      </c>
      <c r="K106" s="91">
        <v>18</v>
      </c>
      <c r="L106" s="91">
        <v>6</v>
      </c>
      <c r="M106" s="91">
        <v>1170</v>
      </c>
      <c r="N106" s="91" t="s">
        <v>23</v>
      </c>
      <c r="O106" s="91">
        <v>9</v>
      </c>
      <c r="P106" s="91" t="s">
        <v>369</v>
      </c>
      <c r="Q106" s="91" t="s">
        <v>411</v>
      </c>
      <c r="R106" s="91">
        <v>84</v>
      </c>
      <c r="S106" s="91" t="s">
        <v>324</v>
      </c>
      <c r="T106" s="91" t="s">
        <v>391</v>
      </c>
    </row>
    <row r="107" spans="2:20" ht="47.25" x14ac:dyDescent="0.25">
      <c r="B107" s="93" t="str">
        <f t="shared" si="1"/>
        <v>Deneme - Helal DenetimHappylla 25cm (TS13542 arka tarafta yazacak)</v>
      </c>
      <c r="C107" s="91" t="s">
        <v>871</v>
      </c>
      <c r="D107" s="92">
        <v>8698829380698</v>
      </c>
      <c r="E107" s="91" t="s">
        <v>872</v>
      </c>
      <c r="F107" s="91" t="s">
        <v>872</v>
      </c>
      <c r="G107" s="91" t="s">
        <v>699</v>
      </c>
      <c r="H107" s="91">
        <v>12</v>
      </c>
      <c r="I107" s="91">
        <v>25</v>
      </c>
      <c r="J107" s="91" t="s">
        <v>873</v>
      </c>
      <c r="K107" s="91">
        <v>10</v>
      </c>
      <c r="L107" s="91">
        <v>12</v>
      </c>
      <c r="M107" s="91">
        <v>650</v>
      </c>
      <c r="N107" s="91" t="s">
        <v>153</v>
      </c>
      <c r="O107" s="91">
        <v>6</v>
      </c>
      <c r="P107" s="91" t="s">
        <v>182</v>
      </c>
      <c r="Q107" s="91" t="s">
        <v>155</v>
      </c>
      <c r="T107" s="8" t="s">
        <v>874</v>
      </c>
    </row>
    <row r="108" spans="2:20" x14ac:dyDescent="0.25">
      <c r="B108" s="91" t="str">
        <f t="shared" si="1"/>
        <v>HRC TradeTortillas 30cm 18pcs 1710g</v>
      </c>
      <c r="C108" s="91" t="s">
        <v>876</v>
      </c>
      <c r="D108" s="92">
        <v>8698829380698</v>
      </c>
      <c r="E108" s="91" t="s">
        <v>877</v>
      </c>
      <c r="F108" s="91" t="s">
        <v>280</v>
      </c>
      <c r="G108" s="91" t="s">
        <v>699</v>
      </c>
      <c r="H108" s="91">
        <v>6</v>
      </c>
      <c r="I108" s="91">
        <v>30</v>
      </c>
      <c r="J108" s="91" t="s">
        <v>152</v>
      </c>
      <c r="K108" s="91">
        <v>18</v>
      </c>
      <c r="L108" s="91">
        <v>6</v>
      </c>
      <c r="M108" s="91">
        <v>1710</v>
      </c>
      <c r="N108" s="91" t="s">
        <v>159</v>
      </c>
      <c r="O108" s="91">
        <v>9</v>
      </c>
      <c r="P108" s="91" t="s">
        <v>400</v>
      </c>
      <c r="Q108" s="91" t="s">
        <v>717</v>
      </c>
      <c r="R108" s="91">
        <v>68</v>
      </c>
      <c r="S108" s="91" t="s">
        <v>622</v>
      </c>
      <c r="T108" s="91" t="s">
        <v>878</v>
      </c>
    </row>
    <row r="109" spans="2:20" x14ac:dyDescent="0.25">
      <c r="B109" s="93" t="str">
        <f t="shared" si="1"/>
        <v>HRC TradeTortillas 25cm 18pcs 1170g</v>
      </c>
      <c r="C109" s="91" t="s">
        <v>876</v>
      </c>
      <c r="D109" s="92">
        <v>8698829380698</v>
      </c>
      <c r="E109" s="91" t="s">
        <v>879</v>
      </c>
      <c r="F109" s="91" t="s">
        <v>287</v>
      </c>
      <c r="G109" s="91" t="s">
        <v>699</v>
      </c>
      <c r="H109" s="91">
        <v>6</v>
      </c>
      <c r="I109" s="91">
        <v>25</v>
      </c>
      <c r="J109" s="91" t="s">
        <v>152</v>
      </c>
      <c r="K109" s="91">
        <v>18</v>
      </c>
      <c r="L109" s="91">
        <v>6</v>
      </c>
      <c r="M109" s="91">
        <v>1170</v>
      </c>
      <c r="N109" s="91" t="s">
        <v>159</v>
      </c>
      <c r="O109" s="91">
        <v>9</v>
      </c>
      <c r="P109" s="91" t="s">
        <v>707</v>
      </c>
      <c r="Q109" s="91" t="s">
        <v>411</v>
      </c>
      <c r="R109" s="91">
        <v>80</v>
      </c>
      <c r="S109" s="91" t="s">
        <v>616</v>
      </c>
      <c r="T109" s="91" t="s">
        <v>878</v>
      </c>
    </row>
    <row r="110" spans="2:20" x14ac:dyDescent="0.25">
      <c r="B110" s="91" t="str">
        <f t="shared" si="1"/>
        <v>Ceylan DönerTortillas 15cm 10pcs 250g</v>
      </c>
      <c r="C110" s="91" t="s">
        <v>880</v>
      </c>
      <c r="D110" s="92">
        <v>8698829380698</v>
      </c>
      <c r="E110" s="91" t="s">
        <v>711</v>
      </c>
      <c r="F110" s="91" t="s">
        <v>712</v>
      </c>
      <c r="G110" s="91" t="s">
        <v>699</v>
      </c>
      <c r="H110" s="91">
        <v>12</v>
      </c>
      <c r="I110" s="91">
        <v>15</v>
      </c>
      <c r="J110" s="91" t="s">
        <v>152</v>
      </c>
      <c r="K110" s="91">
        <v>10</v>
      </c>
      <c r="L110" s="91">
        <v>12</v>
      </c>
      <c r="M110" s="91">
        <v>250</v>
      </c>
      <c r="N110" s="91" t="s">
        <v>153</v>
      </c>
      <c r="O110" s="91">
        <v>6</v>
      </c>
      <c r="P110" s="91" t="s">
        <v>881</v>
      </c>
      <c r="Q110" s="91" t="s">
        <v>882</v>
      </c>
      <c r="R110" s="91">
        <v>100</v>
      </c>
      <c r="S110" s="91" t="s">
        <v>704</v>
      </c>
    </row>
    <row r="111" spans="2:20" x14ac:dyDescent="0.25">
      <c r="B111" s="93" t="str">
        <f t="shared" si="1"/>
        <v>Ankara KahveTortillove 30cm 10pcs 950g</v>
      </c>
      <c r="C111" s="91" t="s">
        <v>353</v>
      </c>
      <c r="D111" s="92">
        <v>8698829380698</v>
      </c>
      <c r="E111" s="91" t="s">
        <v>862</v>
      </c>
      <c r="F111" s="91" t="s">
        <v>277</v>
      </c>
      <c r="G111" s="91" t="s">
        <v>699</v>
      </c>
      <c r="H111" s="91">
        <v>12</v>
      </c>
      <c r="I111" s="91">
        <v>30</v>
      </c>
      <c r="J111" s="91" t="s">
        <v>152</v>
      </c>
      <c r="K111" s="91">
        <v>10</v>
      </c>
      <c r="L111" s="91">
        <v>12</v>
      </c>
      <c r="M111" s="91">
        <v>950</v>
      </c>
      <c r="N111" s="91" t="s">
        <v>153</v>
      </c>
      <c r="O111" s="91">
        <v>6</v>
      </c>
      <c r="P111" s="91" t="s">
        <v>400</v>
      </c>
      <c r="Q111" s="91" t="s">
        <v>717</v>
      </c>
    </row>
    <row r="112" spans="2:20" x14ac:dyDescent="0.25">
      <c r="B112" s="91" t="str">
        <f t="shared" si="1"/>
        <v>BelamionixTortillas 20cm 10pcs 450g</v>
      </c>
      <c r="C112" s="91" t="s">
        <v>894</v>
      </c>
      <c r="D112" s="92">
        <v>8698829380698</v>
      </c>
      <c r="E112" s="91" t="s">
        <v>708</v>
      </c>
      <c r="F112" s="91" t="s">
        <v>709</v>
      </c>
      <c r="G112" s="91" t="s">
        <v>699</v>
      </c>
      <c r="H112" s="91">
        <v>12</v>
      </c>
      <c r="I112" s="91">
        <v>20</v>
      </c>
      <c r="J112" s="91" t="s">
        <v>152</v>
      </c>
      <c r="K112" s="91">
        <v>10</v>
      </c>
      <c r="L112" s="91">
        <v>12</v>
      </c>
      <c r="M112" s="91">
        <v>450</v>
      </c>
      <c r="N112" s="91" t="s">
        <v>159</v>
      </c>
      <c r="O112" s="91">
        <v>6</v>
      </c>
      <c r="P112" s="91" t="s">
        <v>895</v>
      </c>
      <c r="Q112" s="91" t="s">
        <v>388</v>
      </c>
      <c r="R112" s="91">
        <v>100</v>
      </c>
      <c r="S112" s="91" t="s">
        <v>896</v>
      </c>
      <c r="T112" s="91" t="s">
        <v>897</v>
      </c>
    </row>
    <row r="113" spans="2:20" x14ac:dyDescent="0.25">
      <c r="B113" s="93" t="str">
        <f t="shared" si="1"/>
        <v>BelamionixTortillas 25cm 10pcs 650g</v>
      </c>
      <c r="C113" s="91" t="s">
        <v>894</v>
      </c>
      <c r="D113" s="92">
        <v>8698829380698</v>
      </c>
      <c r="E113" s="91" t="s">
        <v>290</v>
      </c>
      <c r="F113" s="91" t="s">
        <v>287</v>
      </c>
      <c r="G113" s="91" t="s">
        <v>699</v>
      </c>
      <c r="H113" s="91">
        <v>12</v>
      </c>
      <c r="I113" s="91">
        <v>25</v>
      </c>
      <c r="J113" s="91" t="s">
        <v>152</v>
      </c>
      <c r="K113" s="91">
        <v>10</v>
      </c>
      <c r="L113" s="91">
        <v>12</v>
      </c>
      <c r="M113" s="91">
        <v>650</v>
      </c>
      <c r="N113" s="91" t="s">
        <v>159</v>
      </c>
      <c r="O113" s="91">
        <v>6</v>
      </c>
      <c r="P113" s="91" t="s">
        <v>707</v>
      </c>
      <c r="Q113" s="91" t="s">
        <v>411</v>
      </c>
      <c r="R113" s="91">
        <v>100</v>
      </c>
      <c r="S113" s="91" t="s">
        <v>622</v>
      </c>
      <c r="T113" s="91" t="s">
        <v>897</v>
      </c>
    </row>
    <row r="114" spans="2:20" x14ac:dyDescent="0.25">
      <c r="B114" s="91" t="str">
        <f t="shared" si="1"/>
        <v>BelamionixTortillas 30cm 10pcs 850g</v>
      </c>
      <c r="C114" s="91" t="s">
        <v>894</v>
      </c>
      <c r="D114" s="92">
        <v>8698829380698</v>
      </c>
      <c r="E114" s="91" t="s">
        <v>705</v>
      </c>
      <c r="F114" s="91" t="s">
        <v>280</v>
      </c>
      <c r="G114" s="91" t="s">
        <v>699</v>
      </c>
      <c r="H114" s="91">
        <v>12</v>
      </c>
      <c r="I114" s="91">
        <v>30</v>
      </c>
      <c r="J114" s="91" t="s">
        <v>152</v>
      </c>
      <c r="K114" s="91">
        <v>10</v>
      </c>
      <c r="L114" s="91">
        <v>12</v>
      </c>
      <c r="M114" s="91">
        <v>850</v>
      </c>
      <c r="N114" s="91" t="s">
        <v>159</v>
      </c>
      <c r="O114" s="91">
        <v>6</v>
      </c>
      <c r="P114" s="91" t="s">
        <v>400</v>
      </c>
      <c r="Q114" s="91" t="s">
        <v>717</v>
      </c>
      <c r="R114" s="91">
        <v>50</v>
      </c>
      <c r="S114" s="91" t="s">
        <v>616</v>
      </c>
      <c r="T114" s="91" t="s">
        <v>897</v>
      </c>
    </row>
    <row r="115" spans="2:20" x14ac:dyDescent="0.25">
      <c r="B115" s="93" t="str">
        <f t="shared" si="1"/>
        <v>BelamionixTortillas 25cm TB 10pcs 650g</v>
      </c>
      <c r="C115" s="91" t="s">
        <v>894</v>
      </c>
      <c r="D115" s="92">
        <v>8698829380698</v>
      </c>
      <c r="E115" s="91" t="s">
        <v>900</v>
      </c>
      <c r="F115" s="91" t="s">
        <v>367</v>
      </c>
      <c r="G115" s="91" t="s">
        <v>288</v>
      </c>
      <c r="H115" s="91">
        <v>12</v>
      </c>
      <c r="I115" s="91">
        <v>25</v>
      </c>
      <c r="J115" s="91" t="s">
        <v>152</v>
      </c>
      <c r="K115" s="91">
        <v>10</v>
      </c>
      <c r="L115" s="91">
        <v>12</v>
      </c>
      <c r="M115" s="91">
        <v>650</v>
      </c>
      <c r="N115" s="91" t="s">
        <v>159</v>
      </c>
      <c r="O115" s="91">
        <v>6</v>
      </c>
      <c r="P115" s="91" t="s">
        <v>369</v>
      </c>
      <c r="Q115" s="91" t="s">
        <v>411</v>
      </c>
      <c r="R115" s="91">
        <v>100</v>
      </c>
      <c r="S115" s="91" t="s">
        <v>622</v>
      </c>
      <c r="T115" s="91" t="s">
        <v>897</v>
      </c>
    </row>
    <row r="116" spans="2:20" x14ac:dyDescent="0.25">
      <c r="B116" s="91" t="str">
        <f t="shared" si="1"/>
        <v>BelamionixTortillas 26cm Pizza 4pcs 480g</v>
      </c>
      <c r="C116" s="91" t="s">
        <v>894</v>
      </c>
      <c r="D116" s="92">
        <v>8698829380698</v>
      </c>
      <c r="E116" s="91" t="s">
        <v>354</v>
      </c>
      <c r="F116" s="91" t="s">
        <v>383</v>
      </c>
      <c r="G116" s="91" t="s">
        <v>655</v>
      </c>
      <c r="H116" s="91">
        <v>6</v>
      </c>
      <c r="I116" s="91">
        <v>26</v>
      </c>
      <c r="J116" s="91" t="s">
        <v>152</v>
      </c>
      <c r="K116" s="91">
        <v>4</v>
      </c>
      <c r="L116" s="91">
        <v>6</v>
      </c>
      <c r="M116" s="91">
        <v>480</v>
      </c>
      <c r="N116" s="91" t="s">
        <v>159</v>
      </c>
      <c r="O116" s="91">
        <v>6</v>
      </c>
      <c r="P116" s="91" t="s">
        <v>898</v>
      </c>
      <c r="Q116" s="91" t="s">
        <v>899</v>
      </c>
      <c r="R116" s="91">
        <v>150</v>
      </c>
      <c r="S116" s="91" t="s">
        <v>704</v>
      </c>
      <c r="T116" s="91" t="s">
        <v>897</v>
      </c>
    </row>
    <row r="117" spans="2:20" x14ac:dyDescent="0.25">
      <c r="B117" s="93" t="str">
        <f t="shared" si="1"/>
        <v>Ankara KahveTortillove 15cm 10pcs 250g</v>
      </c>
      <c r="C117" s="91" t="s">
        <v>353</v>
      </c>
      <c r="D117" s="92">
        <v>8698829380698</v>
      </c>
      <c r="E117" s="91" t="s">
        <v>860</v>
      </c>
      <c r="F117" s="91" t="s">
        <v>665</v>
      </c>
      <c r="G117" s="91" t="s">
        <v>699</v>
      </c>
      <c r="H117" s="91">
        <v>12</v>
      </c>
      <c r="I117" s="91">
        <v>15</v>
      </c>
      <c r="J117" s="91" t="s">
        <v>152</v>
      </c>
      <c r="K117" s="91">
        <v>10</v>
      </c>
      <c r="L117" s="91">
        <v>12</v>
      </c>
      <c r="M117" s="91">
        <v>250</v>
      </c>
      <c r="N117" s="91" t="s">
        <v>153</v>
      </c>
      <c r="O117" s="91">
        <v>6</v>
      </c>
      <c r="P117" s="91" t="s">
        <v>881</v>
      </c>
      <c r="Q117" s="91" t="s">
        <v>713</v>
      </c>
    </row>
    <row r="118" spans="2:20" x14ac:dyDescent="0.25">
      <c r="B118" s="91" t="str">
        <f t="shared" si="1"/>
        <v>ArtaneTortillas 30cm 10pcs 900g</v>
      </c>
      <c r="C118" s="91" t="s">
        <v>901</v>
      </c>
      <c r="D118" s="92">
        <v>8698829380698</v>
      </c>
      <c r="E118" s="91" t="s">
        <v>279</v>
      </c>
      <c r="F118" s="91" t="s">
        <v>280</v>
      </c>
      <c r="G118" s="91" t="s">
        <v>699</v>
      </c>
      <c r="H118" s="91">
        <v>12</v>
      </c>
      <c r="I118" s="91">
        <v>30</v>
      </c>
      <c r="J118" s="91" t="s">
        <v>152</v>
      </c>
      <c r="K118" s="91">
        <v>10</v>
      </c>
      <c r="L118" s="91">
        <v>12</v>
      </c>
      <c r="M118" s="91">
        <v>900</v>
      </c>
      <c r="N118" s="91" t="s">
        <v>159</v>
      </c>
      <c r="O118" s="91">
        <v>6</v>
      </c>
      <c r="P118" s="91" t="s">
        <v>400</v>
      </c>
      <c r="Q118" s="91" t="s">
        <v>717</v>
      </c>
      <c r="R118" s="91">
        <v>50</v>
      </c>
      <c r="S118" s="91" t="s">
        <v>616</v>
      </c>
      <c r="T118" s="91" t="s">
        <v>897</v>
      </c>
    </row>
    <row r="119" spans="2:20" x14ac:dyDescent="0.25">
      <c r="B119" s="93" t="str">
        <f t="shared" si="1"/>
        <v/>
      </c>
    </row>
    <row r="120" spans="2:20" x14ac:dyDescent="0.25">
      <c r="B120" s="91" t="str">
        <f t="shared" si="1"/>
        <v/>
      </c>
    </row>
    <row r="121" spans="2:20" x14ac:dyDescent="0.25">
      <c r="B121" s="93" t="str">
        <f t="shared" si="1"/>
        <v/>
      </c>
    </row>
    <row r="122" spans="2:20" x14ac:dyDescent="0.25">
      <c r="B122" s="91" t="str">
        <f t="shared" si="1"/>
        <v/>
      </c>
    </row>
    <row r="123" spans="2:20" x14ac:dyDescent="0.25">
      <c r="B123" s="93" t="str">
        <f t="shared" si="1"/>
        <v/>
      </c>
    </row>
    <row r="124" spans="2:20" x14ac:dyDescent="0.25">
      <c r="B124" s="91" t="str">
        <f t="shared" si="1"/>
        <v/>
      </c>
    </row>
    <row r="125" spans="2:20" x14ac:dyDescent="0.25">
      <c r="B125" s="93" t="str">
        <f t="shared" si="1"/>
        <v/>
      </c>
    </row>
    <row r="126" spans="2:20" x14ac:dyDescent="0.25">
      <c r="B126" s="91" t="str">
        <f t="shared" si="1"/>
        <v/>
      </c>
    </row>
    <row r="127" spans="2:20" x14ac:dyDescent="0.25">
      <c r="B127" s="93" t="str">
        <f t="shared" si="1"/>
        <v/>
      </c>
    </row>
    <row r="128" spans="2:20" x14ac:dyDescent="0.25">
      <c r="B128" s="91" t="str">
        <f t="shared" si="1"/>
        <v/>
      </c>
    </row>
    <row r="129" spans="2:2" x14ac:dyDescent="0.25">
      <c r="B129" s="93" t="str">
        <f t="shared" si="1"/>
        <v/>
      </c>
    </row>
    <row r="130" spans="2:2" x14ac:dyDescent="0.25">
      <c r="B130" s="91" t="str">
        <f t="shared" si="1"/>
        <v/>
      </c>
    </row>
    <row r="131" spans="2:2" x14ac:dyDescent="0.25">
      <c r="B131" s="93" t="str">
        <f t="shared" si="1"/>
        <v/>
      </c>
    </row>
    <row r="132" spans="2:2" x14ac:dyDescent="0.25">
      <c r="B132" s="91" t="str">
        <f t="shared" si="1"/>
        <v/>
      </c>
    </row>
    <row r="133" spans="2:2" x14ac:dyDescent="0.25">
      <c r="B133" s="93" t="str">
        <f t="shared" ref="B133:B196" si="2">IF(C133="","",CONCATENATE(C133,E133))</f>
        <v/>
      </c>
    </row>
    <row r="134" spans="2:2" x14ac:dyDescent="0.25">
      <c r="B134" s="91" t="str">
        <f t="shared" si="2"/>
        <v/>
      </c>
    </row>
    <row r="135" spans="2:2" x14ac:dyDescent="0.25">
      <c r="B135" s="93" t="str">
        <f t="shared" si="2"/>
        <v/>
      </c>
    </row>
    <row r="136" spans="2:2" x14ac:dyDescent="0.25">
      <c r="B136" s="91" t="str">
        <f t="shared" si="2"/>
        <v/>
      </c>
    </row>
    <row r="137" spans="2:2" x14ac:dyDescent="0.25">
      <c r="B137" s="93" t="str">
        <f t="shared" si="2"/>
        <v/>
      </c>
    </row>
    <row r="138" spans="2:2" x14ac:dyDescent="0.25">
      <c r="B138" s="91" t="str">
        <f t="shared" si="2"/>
        <v/>
      </c>
    </row>
    <row r="139" spans="2:2" x14ac:dyDescent="0.25">
      <c r="B139" s="93" t="str">
        <f t="shared" si="2"/>
        <v/>
      </c>
    </row>
    <row r="140" spans="2:2" x14ac:dyDescent="0.25">
      <c r="B140" s="91" t="str">
        <f t="shared" si="2"/>
        <v/>
      </c>
    </row>
    <row r="141" spans="2:2" x14ac:dyDescent="0.25">
      <c r="B141" s="93" t="str">
        <f t="shared" si="2"/>
        <v/>
      </c>
    </row>
    <row r="142" spans="2:2" x14ac:dyDescent="0.25">
      <c r="B142" s="91" t="str">
        <f t="shared" si="2"/>
        <v/>
      </c>
    </row>
    <row r="143" spans="2:2" x14ac:dyDescent="0.25">
      <c r="B143" s="93" t="str">
        <f t="shared" si="2"/>
        <v/>
      </c>
    </row>
    <row r="144" spans="2:2" x14ac:dyDescent="0.25">
      <c r="B144" s="91" t="str">
        <f t="shared" si="2"/>
        <v/>
      </c>
    </row>
    <row r="145" spans="2:2" x14ac:dyDescent="0.25">
      <c r="B145" s="93" t="str">
        <f t="shared" si="2"/>
        <v/>
      </c>
    </row>
    <row r="146" spans="2:2" x14ac:dyDescent="0.25">
      <c r="B146" s="91" t="str">
        <f t="shared" si="2"/>
        <v/>
      </c>
    </row>
    <row r="147" spans="2:2" x14ac:dyDescent="0.25">
      <c r="B147" s="93" t="str">
        <f t="shared" si="2"/>
        <v/>
      </c>
    </row>
    <row r="148" spans="2:2" x14ac:dyDescent="0.25">
      <c r="B148" s="91" t="str">
        <f t="shared" si="2"/>
        <v/>
      </c>
    </row>
    <row r="149" spans="2:2" x14ac:dyDescent="0.25">
      <c r="B149" s="93" t="str">
        <f t="shared" si="2"/>
        <v/>
      </c>
    </row>
    <row r="150" spans="2:2" x14ac:dyDescent="0.25">
      <c r="B150" s="91" t="str">
        <f t="shared" si="2"/>
        <v/>
      </c>
    </row>
    <row r="151" spans="2:2" x14ac:dyDescent="0.25">
      <c r="B151" s="93" t="str">
        <f t="shared" si="2"/>
        <v/>
      </c>
    </row>
    <row r="152" spans="2:2" x14ac:dyDescent="0.25">
      <c r="B152" s="91" t="str">
        <f t="shared" si="2"/>
        <v/>
      </c>
    </row>
    <row r="153" spans="2:2" x14ac:dyDescent="0.25">
      <c r="B153" s="93" t="str">
        <f t="shared" si="2"/>
        <v/>
      </c>
    </row>
    <row r="154" spans="2:2" x14ac:dyDescent="0.25">
      <c r="B154" s="91" t="str">
        <f t="shared" si="2"/>
        <v/>
      </c>
    </row>
    <row r="155" spans="2:2" x14ac:dyDescent="0.25">
      <c r="B155" s="93" t="str">
        <f t="shared" si="2"/>
        <v/>
      </c>
    </row>
    <row r="156" spans="2:2" x14ac:dyDescent="0.25">
      <c r="B156" s="91" t="str">
        <f t="shared" si="2"/>
        <v/>
      </c>
    </row>
    <row r="157" spans="2:2" x14ac:dyDescent="0.25">
      <c r="B157" s="93" t="str">
        <f t="shared" si="2"/>
        <v/>
      </c>
    </row>
    <row r="158" spans="2:2" x14ac:dyDescent="0.25">
      <c r="B158" s="91" t="str">
        <f t="shared" si="2"/>
        <v/>
      </c>
    </row>
    <row r="159" spans="2:2" x14ac:dyDescent="0.25">
      <c r="B159" s="93" t="str">
        <f t="shared" si="2"/>
        <v/>
      </c>
    </row>
    <row r="160" spans="2:2" x14ac:dyDescent="0.25">
      <c r="B160" s="91" t="str">
        <f t="shared" si="2"/>
        <v/>
      </c>
    </row>
    <row r="161" spans="2:2" x14ac:dyDescent="0.25">
      <c r="B161" s="93" t="str">
        <f t="shared" si="2"/>
        <v/>
      </c>
    </row>
    <row r="162" spans="2:2" x14ac:dyDescent="0.25">
      <c r="B162" s="91" t="str">
        <f t="shared" si="2"/>
        <v/>
      </c>
    </row>
    <row r="163" spans="2:2" x14ac:dyDescent="0.25">
      <c r="B163" s="93" t="str">
        <f t="shared" si="2"/>
        <v/>
      </c>
    </row>
    <row r="164" spans="2:2" x14ac:dyDescent="0.25">
      <c r="B164" s="91" t="str">
        <f t="shared" si="2"/>
        <v/>
      </c>
    </row>
    <row r="165" spans="2:2" x14ac:dyDescent="0.25">
      <c r="B165" s="93" t="str">
        <f t="shared" si="2"/>
        <v/>
      </c>
    </row>
    <row r="166" spans="2:2" x14ac:dyDescent="0.25">
      <c r="B166" s="91" t="str">
        <f t="shared" si="2"/>
        <v/>
      </c>
    </row>
    <row r="167" spans="2:2" x14ac:dyDescent="0.25">
      <c r="B167" s="93" t="str">
        <f t="shared" si="2"/>
        <v/>
      </c>
    </row>
    <row r="168" spans="2:2" x14ac:dyDescent="0.25">
      <c r="B168" s="91" t="str">
        <f t="shared" si="2"/>
        <v/>
      </c>
    </row>
    <row r="169" spans="2:2" x14ac:dyDescent="0.25">
      <c r="B169" s="93" t="str">
        <f t="shared" si="2"/>
        <v/>
      </c>
    </row>
    <row r="170" spans="2:2" x14ac:dyDescent="0.25">
      <c r="B170" s="91" t="str">
        <f t="shared" si="2"/>
        <v/>
      </c>
    </row>
    <row r="171" spans="2:2" x14ac:dyDescent="0.25">
      <c r="B171" s="93" t="str">
        <f t="shared" si="2"/>
        <v/>
      </c>
    </row>
    <row r="172" spans="2:2" x14ac:dyDescent="0.25">
      <c r="B172" s="91" t="str">
        <f t="shared" si="2"/>
        <v/>
      </c>
    </row>
    <row r="173" spans="2:2" x14ac:dyDescent="0.25">
      <c r="B173" s="93" t="str">
        <f t="shared" si="2"/>
        <v/>
      </c>
    </row>
    <row r="174" spans="2:2" x14ac:dyDescent="0.25">
      <c r="B174" s="91" t="str">
        <f t="shared" si="2"/>
        <v/>
      </c>
    </row>
    <row r="175" spans="2:2" x14ac:dyDescent="0.25">
      <c r="B175" s="93" t="str">
        <f t="shared" si="2"/>
        <v/>
      </c>
    </row>
    <row r="176" spans="2:2" x14ac:dyDescent="0.25">
      <c r="B176" s="91" t="str">
        <f t="shared" si="2"/>
        <v/>
      </c>
    </row>
    <row r="177" spans="2:2" x14ac:dyDescent="0.25">
      <c r="B177" s="93" t="str">
        <f t="shared" si="2"/>
        <v/>
      </c>
    </row>
    <row r="178" spans="2:2" x14ac:dyDescent="0.25">
      <c r="B178" s="91" t="str">
        <f t="shared" si="2"/>
        <v/>
      </c>
    </row>
    <row r="179" spans="2:2" x14ac:dyDescent="0.25">
      <c r="B179" s="93" t="str">
        <f t="shared" si="2"/>
        <v/>
      </c>
    </row>
    <row r="180" spans="2:2" x14ac:dyDescent="0.25">
      <c r="B180" s="91" t="str">
        <f t="shared" si="2"/>
        <v/>
      </c>
    </row>
    <row r="181" spans="2:2" x14ac:dyDescent="0.25">
      <c r="B181" s="93" t="str">
        <f t="shared" si="2"/>
        <v/>
      </c>
    </row>
    <row r="182" spans="2:2" x14ac:dyDescent="0.25">
      <c r="B182" s="91" t="str">
        <f t="shared" si="2"/>
        <v/>
      </c>
    </row>
    <row r="183" spans="2:2" x14ac:dyDescent="0.25">
      <c r="B183" s="93" t="str">
        <f t="shared" si="2"/>
        <v/>
      </c>
    </row>
    <row r="184" spans="2:2" x14ac:dyDescent="0.25">
      <c r="B184" s="91" t="str">
        <f t="shared" si="2"/>
        <v/>
      </c>
    </row>
    <row r="185" spans="2:2" x14ac:dyDescent="0.25">
      <c r="B185" s="93" t="str">
        <f t="shared" si="2"/>
        <v/>
      </c>
    </row>
    <row r="186" spans="2:2" x14ac:dyDescent="0.25">
      <c r="B186" s="91" t="str">
        <f t="shared" si="2"/>
        <v/>
      </c>
    </row>
    <row r="187" spans="2:2" x14ac:dyDescent="0.25">
      <c r="B187" s="93" t="str">
        <f t="shared" si="2"/>
        <v/>
      </c>
    </row>
    <row r="188" spans="2:2" x14ac:dyDescent="0.25">
      <c r="B188" s="91" t="str">
        <f t="shared" si="2"/>
        <v/>
      </c>
    </row>
    <row r="189" spans="2:2" x14ac:dyDescent="0.25">
      <c r="B189" s="93" t="str">
        <f t="shared" si="2"/>
        <v/>
      </c>
    </row>
    <row r="190" spans="2:2" x14ac:dyDescent="0.25">
      <c r="B190" s="91" t="str">
        <f t="shared" si="2"/>
        <v/>
      </c>
    </row>
    <row r="191" spans="2:2" x14ac:dyDescent="0.25">
      <c r="B191" s="93" t="str">
        <f t="shared" si="2"/>
        <v/>
      </c>
    </row>
    <row r="192" spans="2:2" x14ac:dyDescent="0.25">
      <c r="B192" s="91" t="str">
        <f t="shared" si="2"/>
        <v/>
      </c>
    </row>
    <row r="193" spans="2:2" x14ac:dyDescent="0.25">
      <c r="B193" s="93" t="str">
        <f t="shared" si="2"/>
        <v/>
      </c>
    </row>
    <row r="194" spans="2:2" x14ac:dyDescent="0.25">
      <c r="B194" s="91" t="str">
        <f t="shared" si="2"/>
        <v/>
      </c>
    </row>
    <row r="195" spans="2:2" x14ac:dyDescent="0.25">
      <c r="B195" s="93" t="str">
        <f t="shared" si="2"/>
        <v/>
      </c>
    </row>
    <row r="196" spans="2:2" x14ac:dyDescent="0.25">
      <c r="B196" s="91" t="str">
        <f t="shared" si="2"/>
        <v/>
      </c>
    </row>
    <row r="197" spans="2:2" x14ac:dyDescent="0.25">
      <c r="B197" s="93" t="str">
        <f t="shared" ref="B197:B260" si="3">IF(C197="","",CONCATENATE(C197,E197))</f>
        <v/>
      </c>
    </row>
    <row r="198" spans="2:2" x14ac:dyDescent="0.25">
      <c r="B198" s="91" t="str">
        <f t="shared" si="3"/>
        <v/>
      </c>
    </row>
    <row r="199" spans="2:2" x14ac:dyDescent="0.25">
      <c r="B199" s="93" t="str">
        <f t="shared" si="3"/>
        <v/>
      </c>
    </row>
    <row r="200" spans="2:2" x14ac:dyDescent="0.25">
      <c r="B200" s="91" t="str">
        <f t="shared" si="3"/>
        <v/>
      </c>
    </row>
    <row r="201" spans="2:2" x14ac:dyDescent="0.25">
      <c r="B201" s="93" t="str">
        <f t="shared" si="3"/>
        <v/>
      </c>
    </row>
    <row r="202" spans="2:2" x14ac:dyDescent="0.25">
      <c r="B202" s="91" t="str">
        <f t="shared" si="3"/>
        <v/>
      </c>
    </row>
    <row r="203" spans="2:2" x14ac:dyDescent="0.25">
      <c r="B203" s="93" t="str">
        <f t="shared" si="3"/>
        <v/>
      </c>
    </row>
    <row r="204" spans="2:2" x14ac:dyDescent="0.25">
      <c r="B204" s="91" t="str">
        <f t="shared" si="3"/>
        <v/>
      </c>
    </row>
    <row r="205" spans="2:2" x14ac:dyDescent="0.25">
      <c r="B205" s="93" t="str">
        <f t="shared" si="3"/>
        <v/>
      </c>
    </row>
    <row r="206" spans="2:2" x14ac:dyDescent="0.25">
      <c r="B206" s="91" t="str">
        <f t="shared" si="3"/>
        <v/>
      </c>
    </row>
    <row r="207" spans="2:2" x14ac:dyDescent="0.25">
      <c r="B207" s="93" t="str">
        <f t="shared" si="3"/>
        <v/>
      </c>
    </row>
    <row r="208" spans="2:2" x14ac:dyDescent="0.25">
      <c r="B208" s="91" t="str">
        <f t="shared" si="3"/>
        <v/>
      </c>
    </row>
    <row r="209" spans="2:2" x14ac:dyDescent="0.25">
      <c r="B209" s="93" t="str">
        <f t="shared" si="3"/>
        <v/>
      </c>
    </row>
    <row r="210" spans="2:2" x14ac:dyDescent="0.25">
      <c r="B210" s="91" t="str">
        <f t="shared" si="3"/>
        <v/>
      </c>
    </row>
    <row r="211" spans="2:2" x14ac:dyDescent="0.25">
      <c r="B211" s="93" t="str">
        <f t="shared" si="3"/>
        <v/>
      </c>
    </row>
    <row r="212" spans="2:2" x14ac:dyDescent="0.25">
      <c r="B212" s="91" t="str">
        <f t="shared" si="3"/>
        <v/>
      </c>
    </row>
    <row r="213" spans="2:2" x14ac:dyDescent="0.25">
      <c r="B213" s="93" t="str">
        <f t="shared" si="3"/>
        <v/>
      </c>
    </row>
    <row r="214" spans="2:2" x14ac:dyDescent="0.25">
      <c r="B214" s="91" t="str">
        <f t="shared" si="3"/>
        <v/>
      </c>
    </row>
    <row r="215" spans="2:2" x14ac:dyDescent="0.25">
      <c r="B215" s="93" t="str">
        <f t="shared" si="3"/>
        <v/>
      </c>
    </row>
    <row r="216" spans="2:2" x14ac:dyDescent="0.25">
      <c r="B216" s="91" t="str">
        <f t="shared" si="3"/>
        <v/>
      </c>
    </row>
    <row r="217" spans="2:2" x14ac:dyDescent="0.25">
      <c r="B217" s="93" t="str">
        <f t="shared" si="3"/>
        <v/>
      </c>
    </row>
    <row r="218" spans="2:2" x14ac:dyDescent="0.25">
      <c r="B218" s="91" t="str">
        <f t="shared" si="3"/>
        <v/>
      </c>
    </row>
    <row r="219" spans="2:2" x14ac:dyDescent="0.25">
      <c r="B219" s="93" t="str">
        <f t="shared" si="3"/>
        <v/>
      </c>
    </row>
    <row r="220" spans="2:2" x14ac:dyDescent="0.25">
      <c r="B220" s="91" t="str">
        <f t="shared" si="3"/>
        <v/>
      </c>
    </row>
    <row r="221" spans="2:2" x14ac:dyDescent="0.25">
      <c r="B221" s="93" t="str">
        <f t="shared" si="3"/>
        <v/>
      </c>
    </row>
    <row r="222" spans="2:2" x14ac:dyDescent="0.25">
      <c r="B222" s="91" t="str">
        <f t="shared" si="3"/>
        <v/>
      </c>
    </row>
    <row r="223" spans="2:2" x14ac:dyDescent="0.25">
      <c r="B223" s="93" t="str">
        <f t="shared" si="3"/>
        <v/>
      </c>
    </row>
    <row r="224" spans="2:2" x14ac:dyDescent="0.25">
      <c r="B224" s="91" t="str">
        <f t="shared" si="3"/>
        <v/>
      </c>
    </row>
    <row r="225" spans="2:2" x14ac:dyDescent="0.25">
      <c r="B225" s="93" t="str">
        <f t="shared" si="3"/>
        <v/>
      </c>
    </row>
    <row r="226" spans="2:2" x14ac:dyDescent="0.25">
      <c r="B226" s="91" t="str">
        <f t="shared" si="3"/>
        <v/>
      </c>
    </row>
    <row r="227" spans="2:2" x14ac:dyDescent="0.25">
      <c r="B227" s="93" t="str">
        <f t="shared" si="3"/>
        <v/>
      </c>
    </row>
    <row r="228" spans="2:2" x14ac:dyDescent="0.25">
      <c r="B228" s="91" t="str">
        <f t="shared" si="3"/>
        <v/>
      </c>
    </row>
    <row r="229" spans="2:2" x14ac:dyDescent="0.25">
      <c r="B229" s="93" t="str">
        <f t="shared" si="3"/>
        <v/>
      </c>
    </row>
    <row r="230" spans="2:2" x14ac:dyDescent="0.25">
      <c r="B230" s="91" t="str">
        <f t="shared" si="3"/>
        <v/>
      </c>
    </row>
    <row r="231" spans="2:2" x14ac:dyDescent="0.25">
      <c r="B231" s="93" t="str">
        <f t="shared" si="3"/>
        <v/>
      </c>
    </row>
    <row r="232" spans="2:2" x14ac:dyDescent="0.25">
      <c r="B232" s="91" t="str">
        <f t="shared" si="3"/>
        <v/>
      </c>
    </row>
    <row r="233" spans="2:2" x14ac:dyDescent="0.25">
      <c r="B233" s="93" t="str">
        <f t="shared" si="3"/>
        <v/>
      </c>
    </row>
    <row r="234" spans="2:2" x14ac:dyDescent="0.25">
      <c r="B234" s="91" t="str">
        <f t="shared" si="3"/>
        <v/>
      </c>
    </row>
    <row r="235" spans="2:2" x14ac:dyDescent="0.25">
      <c r="B235" s="93" t="str">
        <f t="shared" si="3"/>
        <v/>
      </c>
    </row>
    <row r="236" spans="2:2" x14ac:dyDescent="0.25">
      <c r="B236" s="91" t="str">
        <f t="shared" si="3"/>
        <v/>
      </c>
    </row>
    <row r="237" spans="2:2" x14ac:dyDescent="0.25">
      <c r="B237" s="93" t="str">
        <f t="shared" si="3"/>
        <v/>
      </c>
    </row>
    <row r="238" spans="2:2" x14ac:dyDescent="0.25">
      <c r="B238" s="91" t="str">
        <f t="shared" si="3"/>
        <v/>
      </c>
    </row>
    <row r="239" spans="2:2" x14ac:dyDescent="0.25">
      <c r="B239" s="93" t="str">
        <f t="shared" si="3"/>
        <v/>
      </c>
    </row>
    <row r="240" spans="2:2" x14ac:dyDescent="0.25">
      <c r="B240" s="91" t="str">
        <f t="shared" si="3"/>
        <v/>
      </c>
    </row>
    <row r="241" spans="2:2" x14ac:dyDescent="0.25">
      <c r="B241" s="93" t="str">
        <f t="shared" si="3"/>
        <v/>
      </c>
    </row>
    <row r="242" spans="2:2" x14ac:dyDescent="0.25">
      <c r="B242" s="91" t="str">
        <f t="shared" si="3"/>
        <v/>
      </c>
    </row>
    <row r="243" spans="2:2" x14ac:dyDescent="0.25">
      <c r="B243" s="93" t="str">
        <f t="shared" si="3"/>
        <v/>
      </c>
    </row>
    <row r="244" spans="2:2" x14ac:dyDescent="0.25">
      <c r="B244" s="91" t="str">
        <f t="shared" si="3"/>
        <v/>
      </c>
    </row>
    <row r="245" spans="2:2" x14ac:dyDescent="0.25">
      <c r="B245" s="93" t="str">
        <f t="shared" si="3"/>
        <v/>
      </c>
    </row>
    <row r="246" spans="2:2" x14ac:dyDescent="0.25">
      <c r="B246" s="91" t="str">
        <f t="shared" si="3"/>
        <v/>
      </c>
    </row>
    <row r="247" spans="2:2" x14ac:dyDescent="0.25">
      <c r="B247" s="93" t="str">
        <f t="shared" si="3"/>
        <v/>
      </c>
    </row>
    <row r="248" spans="2:2" x14ac:dyDescent="0.25">
      <c r="B248" s="91" t="str">
        <f t="shared" si="3"/>
        <v/>
      </c>
    </row>
    <row r="249" spans="2:2" x14ac:dyDescent="0.25">
      <c r="B249" s="93" t="str">
        <f t="shared" si="3"/>
        <v/>
      </c>
    </row>
    <row r="250" spans="2:2" x14ac:dyDescent="0.25">
      <c r="B250" s="91" t="str">
        <f t="shared" si="3"/>
        <v/>
      </c>
    </row>
    <row r="251" spans="2:2" x14ac:dyDescent="0.25">
      <c r="B251" s="93" t="str">
        <f t="shared" si="3"/>
        <v/>
      </c>
    </row>
    <row r="252" spans="2:2" x14ac:dyDescent="0.25">
      <c r="B252" s="91" t="str">
        <f t="shared" si="3"/>
        <v/>
      </c>
    </row>
    <row r="253" spans="2:2" x14ac:dyDescent="0.25">
      <c r="B253" s="93" t="str">
        <f t="shared" si="3"/>
        <v/>
      </c>
    </row>
    <row r="254" spans="2:2" x14ac:dyDescent="0.25">
      <c r="B254" s="91" t="str">
        <f t="shared" si="3"/>
        <v/>
      </c>
    </row>
    <row r="255" spans="2:2" x14ac:dyDescent="0.25">
      <c r="B255" s="93" t="str">
        <f t="shared" si="3"/>
        <v/>
      </c>
    </row>
    <row r="256" spans="2:2" x14ac:dyDescent="0.25">
      <c r="B256" s="91" t="str">
        <f t="shared" si="3"/>
        <v/>
      </c>
    </row>
    <row r="257" spans="2:2" x14ac:dyDescent="0.25">
      <c r="B257" s="93" t="str">
        <f t="shared" si="3"/>
        <v/>
      </c>
    </row>
    <row r="258" spans="2:2" x14ac:dyDescent="0.25">
      <c r="B258" s="91" t="str">
        <f t="shared" si="3"/>
        <v/>
      </c>
    </row>
    <row r="259" spans="2:2" x14ac:dyDescent="0.25">
      <c r="B259" s="93" t="str">
        <f t="shared" si="3"/>
        <v/>
      </c>
    </row>
    <row r="260" spans="2:2" x14ac:dyDescent="0.25">
      <c r="B260" s="91" t="str">
        <f t="shared" si="3"/>
        <v/>
      </c>
    </row>
    <row r="261" spans="2:2" x14ac:dyDescent="0.25">
      <c r="B261" s="93" t="str">
        <f t="shared" ref="B261:B324" si="4">IF(C261="","",CONCATENATE(C261,E261))</f>
        <v/>
      </c>
    </row>
    <row r="262" spans="2:2" x14ac:dyDescent="0.25">
      <c r="B262" s="91" t="str">
        <f t="shared" si="4"/>
        <v/>
      </c>
    </row>
    <row r="263" spans="2:2" x14ac:dyDescent="0.25">
      <c r="B263" s="93" t="str">
        <f t="shared" si="4"/>
        <v/>
      </c>
    </row>
    <row r="264" spans="2:2" x14ac:dyDescent="0.25">
      <c r="B264" s="91" t="str">
        <f t="shared" si="4"/>
        <v/>
      </c>
    </row>
    <row r="265" spans="2:2" x14ac:dyDescent="0.25">
      <c r="B265" s="93" t="str">
        <f t="shared" si="4"/>
        <v/>
      </c>
    </row>
    <row r="266" spans="2:2" x14ac:dyDescent="0.25">
      <c r="B266" s="91" t="str">
        <f t="shared" si="4"/>
        <v/>
      </c>
    </row>
    <row r="267" spans="2:2" x14ac:dyDescent="0.25">
      <c r="B267" s="93" t="str">
        <f t="shared" si="4"/>
        <v/>
      </c>
    </row>
    <row r="268" spans="2:2" x14ac:dyDescent="0.25">
      <c r="B268" s="91" t="str">
        <f t="shared" si="4"/>
        <v/>
      </c>
    </row>
    <row r="269" spans="2:2" x14ac:dyDescent="0.25">
      <c r="B269" s="93" t="str">
        <f t="shared" si="4"/>
        <v/>
      </c>
    </row>
    <row r="270" spans="2:2" x14ac:dyDescent="0.25">
      <c r="B270" s="91" t="str">
        <f t="shared" si="4"/>
        <v/>
      </c>
    </row>
    <row r="271" spans="2:2" x14ac:dyDescent="0.25">
      <c r="B271" s="93" t="str">
        <f t="shared" si="4"/>
        <v/>
      </c>
    </row>
    <row r="272" spans="2:2" x14ac:dyDescent="0.25">
      <c r="B272" s="91" t="str">
        <f t="shared" si="4"/>
        <v/>
      </c>
    </row>
    <row r="273" spans="2:2" x14ac:dyDescent="0.25">
      <c r="B273" s="93" t="str">
        <f t="shared" si="4"/>
        <v/>
      </c>
    </row>
    <row r="274" spans="2:2" x14ac:dyDescent="0.25">
      <c r="B274" s="91" t="str">
        <f t="shared" si="4"/>
        <v/>
      </c>
    </row>
    <row r="275" spans="2:2" x14ac:dyDescent="0.25">
      <c r="B275" s="93" t="str">
        <f t="shared" si="4"/>
        <v/>
      </c>
    </row>
    <row r="276" spans="2:2" x14ac:dyDescent="0.25">
      <c r="B276" s="91" t="str">
        <f t="shared" si="4"/>
        <v/>
      </c>
    </row>
    <row r="277" spans="2:2" x14ac:dyDescent="0.25">
      <c r="B277" s="93" t="str">
        <f t="shared" si="4"/>
        <v/>
      </c>
    </row>
    <row r="278" spans="2:2" x14ac:dyDescent="0.25">
      <c r="B278" s="91" t="str">
        <f t="shared" si="4"/>
        <v/>
      </c>
    </row>
    <row r="279" spans="2:2" x14ac:dyDescent="0.25">
      <c r="B279" s="93" t="str">
        <f t="shared" si="4"/>
        <v/>
      </c>
    </row>
    <row r="280" spans="2:2" x14ac:dyDescent="0.25">
      <c r="B280" s="91" t="str">
        <f t="shared" si="4"/>
        <v/>
      </c>
    </row>
    <row r="281" spans="2:2" x14ac:dyDescent="0.25">
      <c r="B281" s="93" t="str">
        <f t="shared" si="4"/>
        <v/>
      </c>
    </row>
    <row r="282" spans="2:2" x14ac:dyDescent="0.25">
      <c r="B282" s="91" t="str">
        <f t="shared" si="4"/>
        <v/>
      </c>
    </row>
    <row r="283" spans="2:2" x14ac:dyDescent="0.25">
      <c r="B283" s="93" t="str">
        <f t="shared" si="4"/>
        <v/>
      </c>
    </row>
    <row r="284" spans="2:2" x14ac:dyDescent="0.25">
      <c r="B284" s="91" t="str">
        <f t="shared" si="4"/>
        <v/>
      </c>
    </row>
    <row r="285" spans="2:2" x14ac:dyDescent="0.25">
      <c r="B285" s="93" t="str">
        <f t="shared" si="4"/>
        <v/>
      </c>
    </row>
    <row r="286" spans="2:2" x14ac:dyDescent="0.25">
      <c r="B286" s="91" t="str">
        <f t="shared" si="4"/>
        <v/>
      </c>
    </row>
    <row r="287" spans="2:2" x14ac:dyDescent="0.25">
      <c r="B287" s="93" t="str">
        <f t="shared" si="4"/>
        <v/>
      </c>
    </row>
    <row r="288" spans="2:2" x14ac:dyDescent="0.25">
      <c r="B288" s="91" t="str">
        <f t="shared" si="4"/>
        <v/>
      </c>
    </row>
    <row r="289" spans="2:2" x14ac:dyDescent="0.25">
      <c r="B289" s="93" t="str">
        <f t="shared" si="4"/>
        <v/>
      </c>
    </row>
    <row r="290" spans="2:2" x14ac:dyDescent="0.25">
      <c r="B290" s="91" t="str">
        <f t="shared" si="4"/>
        <v/>
      </c>
    </row>
    <row r="291" spans="2:2" x14ac:dyDescent="0.25">
      <c r="B291" s="93" t="str">
        <f t="shared" si="4"/>
        <v/>
      </c>
    </row>
    <row r="292" spans="2:2" x14ac:dyDescent="0.25">
      <c r="B292" s="91" t="str">
        <f t="shared" si="4"/>
        <v/>
      </c>
    </row>
    <row r="293" spans="2:2" x14ac:dyDescent="0.25">
      <c r="B293" s="93" t="str">
        <f t="shared" si="4"/>
        <v/>
      </c>
    </row>
    <row r="294" spans="2:2" x14ac:dyDescent="0.25">
      <c r="B294" s="91" t="str">
        <f t="shared" si="4"/>
        <v/>
      </c>
    </row>
    <row r="295" spans="2:2" x14ac:dyDescent="0.25">
      <c r="B295" s="93" t="str">
        <f t="shared" si="4"/>
        <v/>
      </c>
    </row>
    <row r="296" spans="2:2" x14ac:dyDescent="0.25">
      <c r="B296" s="91" t="str">
        <f t="shared" si="4"/>
        <v/>
      </c>
    </row>
    <row r="297" spans="2:2" x14ac:dyDescent="0.25">
      <c r="B297" s="93" t="str">
        <f t="shared" si="4"/>
        <v/>
      </c>
    </row>
    <row r="298" spans="2:2" x14ac:dyDescent="0.25">
      <c r="B298" s="91" t="str">
        <f t="shared" si="4"/>
        <v/>
      </c>
    </row>
    <row r="299" spans="2:2" x14ac:dyDescent="0.25">
      <c r="B299" s="93" t="str">
        <f t="shared" si="4"/>
        <v/>
      </c>
    </row>
    <row r="300" spans="2:2" x14ac:dyDescent="0.25">
      <c r="B300" s="91" t="str">
        <f t="shared" si="4"/>
        <v/>
      </c>
    </row>
    <row r="301" spans="2:2" x14ac:dyDescent="0.25">
      <c r="B301" s="93" t="str">
        <f t="shared" si="4"/>
        <v/>
      </c>
    </row>
    <row r="302" spans="2:2" x14ac:dyDescent="0.25">
      <c r="B302" s="91" t="str">
        <f t="shared" si="4"/>
        <v/>
      </c>
    </row>
    <row r="303" spans="2:2" x14ac:dyDescent="0.25">
      <c r="B303" s="93" t="str">
        <f t="shared" si="4"/>
        <v/>
      </c>
    </row>
    <row r="304" spans="2:2" x14ac:dyDescent="0.25">
      <c r="B304" s="91" t="str">
        <f t="shared" si="4"/>
        <v/>
      </c>
    </row>
    <row r="305" spans="2:2" x14ac:dyDescent="0.25">
      <c r="B305" s="93" t="str">
        <f t="shared" si="4"/>
        <v/>
      </c>
    </row>
    <row r="306" spans="2:2" x14ac:dyDescent="0.25">
      <c r="B306" s="91" t="str">
        <f t="shared" si="4"/>
        <v/>
      </c>
    </row>
    <row r="307" spans="2:2" x14ac:dyDescent="0.25">
      <c r="B307" s="93" t="str">
        <f t="shared" si="4"/>
        <v/>
      </c>
    </row>
    <row r="308" spans="2:2" x14ac:dyDescent="0.25">
      <c r="B308" s="91" t="str">
        <f t="shared" si="4"/>
        <v/>
      </c>
    </row>
    <row r="309" spans="2:2" x14ac:dyDescent="0.25">
      <c r="B309" s="93" t="str">
        <f t="shared" si="4"/>
        <v/>
      </c>
    </row>
    <row r="310" spans="2:2" x14ac:dyDescent="0.25">
      <c r="B310" s="91" t="str">
        <f t="shared" si="4"/>
        <v/>
      </c>
    </row>
    <row r="311" spans="2:2" x14ac:dyDescent="0.25">
      <c r="B311" s="93" t="str">
        <f t="shared" si="4"/>
        <v/>
      </c>
    </row>
    <row r="312" spans="2:2" x14ac:dyDescent="0.25">
      <c r="B312" s="91" t="str">
        <f t="shared" si="4"/>
        <v/>
      </c>
    </row>
    <row r="313" spans="2:2" x14ac:dyDescent="0.25">
      <c r="B313" s="93" t="str">
        <f t="shared" si="4"/>
        <v/>
      </c>
    </row>
    <row r="314" spans="2:2" x14ac:dyDescent="0.25">
      <c r="B314" s="91" t="str">
        <f t="shared" si="4"/>
        <v/>
      </c>
    </row>
    <row r="315" spans="2:2" x14ac:dyDescent="0.25">
      <c r="B315" s="93" t="str">
        <f t="shared" si="4"/>
        <v/>
      </c>
    </row>
    <row r="316" spans="2:2" x14ac:dyDescent="0.25">
      <c r="B316" s="91" t="str">
        <f t="shared" si="4"/>
        <v/>
      </c>
    </row>
    <row r="317" spans="2:2" x14ac:dyDescent="0.25">
      <c r="B317" s="93" t="str">
        <f t="shared" si="4"/>
        <v/>
      </c>
    </row>
    <row r="318" spans="2:2" x14ac:dyDescent="0.25">
      <c r="B318" s="91" t="str">
        <f t="shared" si="4"/>
        <v/>
      </c>
    </row>
    <row r="319" spans="2:2" x14ac:dyDescent="0.25">
      <c r="B319" s="93" t="str">
        <f t="shared" si="4"/>
        <v/>
      </c>
    </row>
    <row r="320" spans="2:2" x14ac:dyDescent="0.25">
      <c r="B320" s="91" t="str">
        <f t="shared" si="4"/>
        <v/>
      </c>
    </row>
    <row r="321" spans="2:2" x14ac:dyDescent="0.25">
      <c r="B321" s="93" t="str">
        <f t="shared" si="4"/>
        <v/>
      </c>
    </row>
    <row r="322" spans="2:2" x14ac:dyDescent="0.25">
      <c r="B322" s="91" t="str">
        <f t="shared" si="4"/>
        <v/>
      </c>
    </row>
    <row r="323" spans="2:2" x14ac:dyDescent="0.25">
      <c r="B323" s="93" t="str">
        <f t="shared" si="4"/>
        <v/>
      </c>
    </row>
    <row r="324" spans="2:2" x14ac:dyDescent="0.25">
      <c r="B324" s="91" t="str">
        <f t="shared" si="4"/>
        <v/>
      </c>
    </row>
    <row r="325" spans="2:2" x14ac:dyDescent="0.25">
      <c r="B325" s="93" t="str">
        <f t="shared" ref="B325:B388" si="5">IF(C325="","",CONCATENATE(C325,E325))</f>
        <v/>
      </c>
    </row>
    <row r="326" spans="2:2" x14ac:dyDescent="0.25">
      <c r="B326" s="91" t="str">
        <f t="shared" si="5"/>
        <v/>
      </c>
    </row>
    <row r="327" spans="2:2" x14ac:dyDescent="0.25">
      <c r="B327" s="93" t="str">
        <f t="shared" si="5"/>
        <v/>
      </c>
    </row>
    <row r="328" spans="2:2" x14ac:dyDescent="0.25">
      <c r="B328" s="91" t="str">
        <f t="shared" si="5"/>
        <v/>
      </c>
    </row>
    <row r="329" spans="2:2" x14ac:dyDescent="0.25">
      <c r="B329" s="93" t="str">
        <f t="shared" si="5"/>
        <v/>
      </c>
    </row>
    <row r="330" spans="2:2" x14ac:dyDescent="0.25">
      <c r="B330" s="91" t="str">
        <f t="shared" si="5"/>
        <v/>
      </c>
    </row>
    <row r="331" spans="2:2" x14ac:dyDescent="0.25">
      <c r="B331" s="93" t="str">
        <f t="shared" si="5"/>
        <v/>
      </c>
    </row>
    <row r="332" spans="2:2" x14ac:dyDescent="0.25">
      <c r="B332" s="91" t="str">
        <f t="shared" si="5"/>
        <v/>
      </c>
    </row>
    <row r="333" spans="2:2" x14ac:dyDescent="0.25">
      <c r="B333" s="93" t="str">
        <f t="shared" si="5"/>
        <v/>
      </c>
    </row>
    <row r="334" spans="2:2" x14ac:dyDescent="0.25">
      <c r="B334" s="91" t="str">
        <f t="shared" si="5"/>
        <v/>
      </c>
    </row>
    <row r="335" spans="2:2" x14ac:dyDescent="0.25">
      <c r="B335" s="93" t="str">
        <f t="shared" si="5"/>
        <v/>
      </c>
    </row>
    <row r="336" spans="2:2" x14ac:dyDescent="0.25">
      <c r="B336" s="91" t="str">
        <f t="shared" si="5"/>
        <v/>
      </c>
    </row>
    <row r="337" spans="2:2" x14ac:dyDescent="0.25">
      <c r="B337" s="93" t="str">
        <f t="shared" si="5"/>
        <v/>
      </c>
    </row>
    <row r="338" spans="2:2" x14ac:dyDescent="0.25">
      <c r="B338" s="91" t="str">
        <f t="shared" si="5"/>
        <v/>
      </c>
    </row>
    <row r="339" spans="2:2" x14ac:dyDescent="0.25">
      <c r="B339" s="93" t="str">
        <f t="shared" si="5"/>
        <v/>
      </c>
    </row>
    <row r="340" spans="2:2" x14ac:dyDescent="0.25">
      <c r="B340" s="91" t="str">
        <f t="shared" si="5"/>
        <v/>
      </c>
    </row>
    <row r="341" spans="2:2" x14ac:dyDescent="0.25">
      <c r="B341" s="93" t="str">
        <f t="shared" si="5"/>
        <v/>
      </c>
    </row>
    <row r="342" spans="2:2" x14ac:dyDescent="0.25">
      <c r="B342" s="91" t="str">
        <f t="shared" si="5"/>
        <v/>
      </c>
    </row>
    <row r="343" spans="2:2" x14ac:dyDescent="0.25">
      <c r="B343" s="93" t="str">
        <f t="shared" si="5"/>
        <v/>
      </c>
    </row>
    <row r="344" spans="2:2" x14ac:dyDescent="0.25">
      <c r="B344" s="91" t="str">
        <f t="shared" si="5"/>
        <v/>
      </c>
    </row>
    <row r="345" spans="2:2" x14ac:dyDescent="0.25">
      <c r="B345" s="93" t="str">
        <f t="shared" si="5"/>
        <v/>
      </c>
    </row>
    <row r="346" spans="2:2" x14ac:dyDescent="0.25">
      <c r="B346" s="91" t="str">
        <f t="shared" si="5"/>
        <v/>
      </c>
    </row>
    <row r="347" spans="2:2" x14ac:dyDescent="0.25">
      <c r="B347" s="93" t="str">
        <f t="shared" si="5"/>
        <v/>
      </c>
    </row>
    <row r="348" spans="2:2" x14ac:dyDescent="0.25">
      <c r="B348" s="91" t="str">
        <f t="shared" si="5"/>
        <v/>
      </c>
    </row>
    <row r="349" spans="2:2" x14ac:dyDescent="0.25">
      <c r="B349" s="93" t="str">
        <f t="shared" si="5"/>
        <v/>
      </c>
    </row>
    <row r="350" spans="2:2" x14ac:dyDescent="0.25">
      <c r="B350" s="91" t="str">
        <f t="shared" si="5"/>
        <v/>
      </c>
    </row>
    <row r="351" spans="2:2" x14ac:dyDescent="0.25">
      <c r="B351" s="93" t="str">
        <f t="shared" si="5"/>
        <v/>
      </c>
    </row>
    <row r="352" spans="2:2" x14ac:dyDescent="0.25">
      <c r="B352" s="91" t="str">
        <f t="shared" si="5"/>
        <v/>
      </c>
    </row>
    <row r="353" spans="2:2" x14ac:dyDescent="0.25">
      <c r="B353" s="93" t="str">
        <f t="shared" si="5"/>
        <v/>
      </c>
    </row>
    <row r="354" spans="2:2" x14ac:dyDescent="0.25">
      <c r="B354" s="91" t="str">
        <f t="shared" si="5"/>
        <v/>
      </c>
    </row>
    <row r="355" spans="2:2" x14ac:dyDescent="0.25">
      <c r="B355" s="93" t="str">
        <f t="shared" si="5"/>
        <v/>
      </c>
    </row>
    <row r="356" spans="2:2" x14ac:dyDescent="0.25">
      <c r="B356" s="91" t="str">
        <f t="shared" si="5"/>
        <v/>
      </c>
    </row>
    <row r="357" spans="2:2" x14ac:dyDescent="0.25">
      <c r="B357" s="93" t="str">
        <f t="shared" si="5"/>
        <v/>
      </c>
    </row>
    <row r="358" spans="2:2" x14ac:dyDescent="0.25">
      <c r="B358" s="91" t="str">
        <f t="shared" si="5"/>
        <v/>
      </c>
    </row>
    <row r="359" spans="2:2" x14ac:dyDescent="0.25">
      <c r="B359" s="93" t="str">
        <f t="shared" si="5"/>
        <v/>
      </c>
    </row>
    <row r="360" spans="2:2" x14ac:dyDescent="0.25">
      <c r="B360" s="91" t="str">
        <f t="shared" si="5"/>
        <v/>
      </c>
    </row>
    <row r="361" spans="2:2" x14ac:dyDescent="0.25">
      <c r="B361" s="93" t="str">
        <f t="shared" si="5"/>
        <v/>
      </c>
    </row>
    <row r="362" spans="2:2" x14ac:dyDescent="0.25">
      <c r="B362" s="91" t="str">
        <f t="shared" si="5"/>
        <v/>
      </c>
    </row>
    <row r="363" spans="2:2" x14ac:dyDescent="0.25">
      <c r="B363" s="93" t="str">
        <f t="shared" si="5"/>
        <v/>
      </c>
    </row>
    <row r="364" spans="2:2" x14ac:dyDescent="0.25">
      <c r="B364" s="91" t="str">
        <f t="shared" si="5"/>
        <v/>
      </c>
    </row>
    <row r="365" spans="2:2" x14ac:dyDescent="0.25">
      <c r="B365" s="93" t="str">
        <f t="shared" si="5"/>
        <v/>
      </c>
    </row>
    <row r="366" spans="2:2" x14ac:dyDescent="0.25">
      <c r="B366" s="91" t="str">
        <f t="shared" si="5"/>
        <v/>
      </c>
    </row>
    <row r="367" spans="2:2" x14ac:dyDescent="0.25">
      <c r="B367" s="93" t="str">
        <f t="shared" si="5"/>
        <v/>
      </c>
    </row>
    <row r="368" spans="2:2" x14ac:dyDescent="0.25">
      <c r="B368" s="91" t="str">
        <f t="shared" si="5"/>
        <v/>
      </c>
    </row>
    <row r="369" spans="2:2" x14ac:dyDescent="0.25">
      <c r="B369" s="93" t="str">
        <f t="shared" si="5"/>
        <v/>
      </c>
    </row>
    <row r="370" spans="2:2" x14ac:dyDescent="0.25">
      <c r="B370" s="91" t="str">
        <f t="shared" si="5"/>
        <v/>
      </c>
    </row>
    <row r="371" spans="2:2" x14ac:dyDescent="0.25">
      <c r="B371" s="93" t="str">
        <f t="shared" si="5"/>
        <v/>
      </c>
    </row>
    <row r="372" spans="2:2" x14ac:dyDescent="0.25">
      <c r="B372" s="91" t="str">
        <f t="shared" si="5"/>
        <v/>
      </c>
    </row>
    <row r="373" spans="2:2" x14ac:dyDescent="0.25">
      <c r="B373" s="93" t="str">
        <f t="shared" si="5"/>
        <v/>
      </c>
    </row>
    <row r="374" spans="2:2" x14ac:dyDescent="0.25">
      <c r="B374" s="91" t="str">
        <f t="shared" si="5"/>
        <v/>
      </c>
    </row>
    <row r="375" spans="2:2" x14ac:dyDescent="0.25">
      <c r="B375" s="93" t="str">
        <f t="shared" si="5"/>
        <v/>
      </c>
    </row>
    <row r="376" spans="2:2" x14ac:dyDescent="0.25">
      <c r="B376" s="91" t="str">
        <f t="shared" si="5"/>
        <v/>
      </c>
    </row>
    <row r="377" spans="2:2" x14ac:dyDescent="0.25">
      <c r="B377" s="93" t="str">
        <f t="shared" si="5"/>
        <v/>
      </c>
    </row>
    <row r="378" spans="2:2" x14ac:dyDescent="0.25">
      <c r="B378" s="91" t="str">
        <f t="shared" si="5"/>
        <v/>
      </c>
    </row>
    <row r="379" spans="2:2" x14ac:dyDescent="0.25">
      <c r="B379" s="93" t="str">
        <f t="shared" si="5"/>
        <v/>
      </c>
    </row>
    <row r="380" spans="2:2" x14ac:dyDescent="0.25">
      <c r="B380" s="91" t="str">
        <f t="shared" si="5"/>
        <v/>
      </c>
    </row>
    <row r="381" spans="2:2" x14ac:dyDescent="0.25">
      <c r="B381" s="93" t="str">
        <f t="shared" si="5"/>
        <v/>
      </c>
    </row>
    <row r="382" spans="2:2" x14ac:dyDescent="0.25">
      <c r="B382" s="91" t="str">
        <f t="shared" si="5"/>
        <v/>
      </c>
    </row>
    <row r="383" spans="2:2" x14ac:dyDescent="0.25">
      <c r="B383" s="93" t="str">
        <f t="shared" si="5"/>
        <v/>
      </c>
    </row>
    <row r="384" spans="2:2" x14ac:dyDescent="0.25">
      <c r="B384" s="91" t="str">
        <f t="shared" si="5"/>
        <v/>
      </c>
    </row>
    <row r="385" spans="2:2" x14ac:dyDescent="0.25">
      <c r="B385" s="93" t="str">
        <f t="shared" si="5"/>
        <v/>
      </c>
    </row>
    <row r="386" spans="2:2" x14ac:dyDescent="0.25">
      <c r="B386" s="91" t="str">
        <f t="shared" si="5"/>
        <v/>
      </c>
    </row>
    <row r="387" spans="2:2" x14ac:dyDescent="0.25">
      <c r="B387" s="93" t="str">
        <f t="shared" si="5"/>
        <v/>
      </c>
    </row>
    <row r="388" spans="2:2" x14ac:dyDescent="0.25">
      <c r="B388" s="91" t="str">
        <f t="shared" si="5"/>
        <v/>
      </c>
    </row>
    <row r="389" spans="2:2" x14ac:dyDescent="0.25">
      <c r="B389" s="93" t="str">
        <f t="shared" ref="B389:B452" si="6">IF(C389="","",CONCATENATE(C389,E389))</f>
        <v/>
      </c>
    </row>
    <row r="390" spans="2:2" x14ac:dyDescent="0.25">
      <c r="B390" s="91" t="str">
        <f t="shared" si="6"/>
        <v/>
      </c>
    </row>
    <row r="391" spans="2:2" x14ac:dyDescent="0.25">
      <c r="B391" s="93" t="str">
        <f t="shared" si="6"/>
        <v/>
      </c>
    </row>
    <row r="392" spans="2:2" x14ac:dyDescent="0.25">
      <c r="B392" s="91" t="str">
        <f t="shared" si="6"/>
        <v/>
      </c>
    </row>
    <row r="393" spans="2:2" x14ac:dyDescent="0.25">
      <c r="B393" s="93" t="str">
        <f t="shared" si="6"/>
        <v/>
      </c>
    </row>
    <row r="394" spans="2:2" x14ac:dyDescent="0.25">
      <c r="B394" s="91" t="str">
        <f t="shared" si="6"/>
        <v/>
      </c>
    </row>
    <row r="395" spans="2:2" x14ac:dyDescent="0.25">
      <c r="B395" s="93" t="str">
        <f t="shared" si="6"/>
        <v/>
      </c>
    </row>
    <row r="396" spans="2:2" x14ac:dyDescent="0.25">
      <c r="B396" s="91" t="str">
        <f t="shared" si="6"/>
        <v/>
      </c>
    </row>
    <row r="397" spans="2:2" x14ac:dyDescent="0.25">
      <c r="B397" s="93" t="str">
        <f t="shared" si="6"/>
        <v/>
      </c>
    </row>
    <row r="398" spans="2:2" x14ac:dyDescent="0.25">
      <c r="B398" s="91" t="str">
        <f t="shared" si="6"/>
        <v/>
      </c>
    </row>
    <row r="399" spans="2:2" x14ac:dyDescent="0.25">
      <c r="B399" s="93" t="str">
        <f t="shared" si="6"/>
        <v/>
      </c>
    </row>
    <row r="400" spans="2:2" x14ac:dyDescent="0.25">
      <c r="B400" s="91" t="str">
        <f t="shared" si="6"/>
        <v/>
      </c>
    </row>
    <row r="401" spans="2:2" x14ac:dyDescent="0.25">
      <c r="B401" s="93" t="str">
        <f t="shared" si="6"/>
        <v/>
      </c>
    </row>
    <row r="402" spans="2:2" x14ac:dyDescent="0.25">
      <c r="B402" s="91" t="str">
        <f t="shared" si="6"/>
        <v/>
      </c>
    </row>
    <row r="403" spans="2:2" x14ac:dyDescent="0.25">
      <c r="B403" s="93" t="str">
        <f t="shared" si="6"/>
        <v/>
      </c>
    </row>
    <row r="404" spans="2:2" x14ac:dyDescent="0.25">
      <c r="B404" s="91" t="str">
        <f t="shared" si="6"/>
        <v/>
      </c>
    </row>
    <row r="405" spans="2:2" x14ac:dyDescent="0.25">
      <c r="B405" s="93" t="str">
        <f t="shared" si="6"/>
        <v/>
      </c>
    </row>
    <row r="406" spans="2:2" x14ac:dyDescent="0.25">
      <c r="B406" s="91" t="str">
        <f t="shared" si="6"/>
        <v/>
      </c>
    </row>
    <row r="407" spans="2:2" x14ac:dyDescent="0.25">
      <c r="B407" s="93" t="str">
        <f t="shared" si="6"/>
        <v/>
      </c>
    </row>
    <row r="408" spans="2:2" x14ac:dyDescent="0.25">
      <c r="B408" s="91" t="str">
        <f t="shared" si="6"/>
        <v/>
      </c>
    </row>
    <row r="409" spans="2:2" x14ac:dyDescent="0.25">
      <c r="B409" s="93" t="str">
        <f t="shared" si="6"/>
        <v/>
      </c>
    </row>
    <row r="410" spans="2:2" x14ac:dyDescent="0.25">
      <c r="B410" s="91" t="str">
        <f t="shared" si="6"/>
        <v/>
      </c>
    </row>
    <row r="411" spans="2:2" x14ac:dyDescent="0.25">
      <c r="B411" s="93" t="str">
        <f t="shared" si="6"/>
        <v/>
      </c>
    </row>
    <row r="412" spans="2:2" x14ac:dyDescent="0.25">
      <c r="B412" s="91" t="str">
        <f t="shared" si="6"/>
        <v/>
      </c>
    </row>
    <row r="413" spans="2:2" x14ac:dyDescent="0.25">
      <c r="B413" s="93" t="str">
        <f t="shared" si="6"/>
        <v/>
      </c>
    </row>
    <row r="414" spans="2:2" x14ac:dyDescent="0.25">
      <c r="B414" s="91" t="str">
        <f t="shared" si="6"/>
        <v/>
      </c>
    </row>
    <row r="415" spans="2:2" x14ac:dyDescent="0.25">
      <c r="B415" s="93" t="str">
        <f t="shared" si="6"/>
        <v/>
      </c>
    </row>
    <row r="416" spans="2:2" x14ac:dyDescent="0.25">
      <c r="B416" s="91" t="str">
        <f t="shared" si="6"/>
        <v/>
      </c>
    </row>
    <row r="417" spans="2:2" x14ac:dyDescent="0.25">
      <c r="B417" s="93" t="str">
        <f t="shared" si="6"/>
        <v/>
      </c>
    </row>
    <row r="418" spans="2:2" x14ac:dyDescent="0.25">
      <c r="B418" s="91" t="str">
        <f t="shared" si="6"/>
        <v/>
      </c>
    </row>
    <row r="419" spans="2:2" x14ac:dyDescent="0.25">
      <c r="B419" s="93" t="str">
        <f t="shared" si="6"/>
        <v/>
      </c>
    </row>
    <row r="420" spans="2:2" x14ac:dyDescent="0.25">
      <c r="B420" s="91" t="str">
        <f t="shared" si="6"/>
        <v/>
      </c>
    </row>
    <row r="421" spans="2:2" x14ac:dyDescent="0.25">
      <c r="B421" s="93" t="str">
        <f t="shared" si="6"/>
        <v/>
      </c>
    </row>
    <row r="422" spans="2:2" x14ac:dyDescent="0.25">
      <c r="B422" s="91" t="str">
        <f t="shared" si="6"/>
        <v/>
      </c>
    </row>
    <row r="423" spans="2:2" x14ac:dyDescent="0.25">
      <c r="B423" s="93" t="str">
        <f t="shared" si="6"/>
        <v/>
      </c>
    </row>
    <row r="424" spans="2:2" x14ac:dyDescent="0.25">
      <c r="B424" s="91" t="str">
        <f t="shared" si="6"/>
        <v/>
      </c>
    </row>
    <row r="425" spans="2:2" x14ac:dyDescent="0.25">
      <c r="B425" s="93" t="str">
        <f t="shared" si="6"/>
        <v/>
      </c>
    </row>
    <row r="426" spans="2:2" x14ac:dyDescent="0.25">
      <c r="B426" s="91" t="str">
        <f t="shared" si="6"/>
        <v/>
      </c>
    </row>
    <row r="427" spans="2:2" x14ac:dyDescent="0.25">
      <c r="B427" s="93" t="str">
        <f t="shared" si="6"/>
        <v/>
      </c>
    </row>
    <row r="428" spans="2:2" x14ac:dyDescent="0.25">
      <c r="B428" s="91" t="str">
        <f t="shared" si="6"/>
        <v/>
      </c>
    </row>
    <row r="429" spans="2:2" x14ac:dyDescent="0.25">
      <c r="B429" s="93" t="str">
        <f t="shared" si="6"/>
        <v/>
      </c>
    </row>
    <row r="430" spans="2:2" x14ac:dyDescent="0.25">
      <c r="B430" s="91" t="str">
        <f t="shared" si="6"/>
        <v/>
      </c>
    </row>
    <row r="431" spans="2:2" x14ac:dyDescent="0.25">
      <c r="B431" s="93" t="str">
        <f t="shared" si="6"/>
        <v/>
      </c>
    </row>
    <row r="432" spans="2:2" x14ac:dyDescent="0.25">
      <c r="B432" s="91" t="str">
        <f t="shared" si="6"/>
        <v/>
      </c>
    </row>
    <row r="433" spans="2:2" x14ac:dyDescent="0.25">
      <c r="B433" s="93" t="str">
        <f t="shared" si="6"/>
        <v/>
      </c>
    </row>
    <row r="434" spans="2:2" x14ac:dyDescent="0.25">
      <c r="B434" s="91" t="str">
        <f t="shared" si="6"/>
        <v/>
      </c>
    </row>
    <row r="435" spans="2:2" x14ac:dyDescent="0.25">
      <c r="B435" s="93" t="str">
        <f t="shared" si="6"/>
        <v/>
      </c>
    </row>
    <row r="436" spans="2:2" x14ac:dyDescent="0.25">
      <c r="B436" s="91" t="str">
        <f t="shared" si="6"/>
        <v/>
      </c>
    </row>
    <row r="437" spans="2:2" x14ac:dyDescent="0.25">
      <c r="B437" s="93" t="str">
        <f t="shared" si="6"/>
        <v/>
      </c>
    </row>
    <row r="438" spans="2:2" x14ac:dyDescent="0.25">
      <c r="B438" s="91" t="str">
        <f t="shared" si="6"/>
        <v/>
      </c>
    </row>
    <row r="439" spans="2:2" x14ac:dyDescent="0.25">
      <c r="B439" s="93" t="str">
        <f t="shared" si="6"/>
        <v/>
      </c>
    </row>
    <row r="440" spans="2:2" x14ac:dyDescent="0.25">
      <c r="B440" s="91" t="str">
        <f t="shared" si="6"/>
        <v/>
      </c>
    </row>
    <row r="441" spans="2:2" x14ac:dyDescent="0.25">
      <c r="B441" s="93" t="str">
        <f t="shared" si="6"/>
        <v/>
      </c>
    </row>
    <row r="442" spans="2:2" x14ac:dyDescent="0.25">
      <c r="B442" s="91" t="str">
        <f t="shared" si="6"/>
        <v/>
      </c>
    </row>
    <row r="443" spans="2:2" x14ac:dyDescent="0.25">
      <c r="B443" s="93" t="str">
        <f t="shared" si="6"/>
        <v/>
      </c>
    </row>
    <row r="444" spans="2:2" x14ac:dyDescent="0.25">
      <c r="B444" s="91" t="str">
        <f t="shared" si="6"/>
        <v/>
      </c>
    </row>
    <row r="445" spans="2:2" x14ac:dyDescent="0.25">
      <c r="B445" s="93" t="str">
        <f t="shared" si="6"/>
        <v/>
      </c>
    </row>
    <row r="446" spans="2:2" x14ac:dyDescent="0.25">
      <c r="B446" s="91" t="str">
        <f t="shared" si="6"/>
        <v/>
      </c>
    </row>
    <row r="447" spans="2:2" x14ac:dyDescent="0.25">
      <c r="B447" s="93" t="str">
        <f t="shared" si="6"/>
        <v/>
      </c>
    </row>
    <row r="448" spans="2:2" x14ac:dyDescent="0.25">
      <c r="B448" s="91" t="str">
        <f t="shared" si="6"/>
        <v/>
      </c>
    </row>
    <row r="449" spans="2:2" x14ac:dyDescent="0.25">
      <c r="B449" s="93" t="str">
        <f t="shared" si="6"/>
        <v/>
      </c>
    </row>
    <row r="450" spans="2:2" x14ac:dyDescent="0.25">
      <c r="B450" s="91" t="str">
        <f t="shared" si="6"/>
        <v/>
      </c>
    </row>
    <row r="451" spans="2:2" x14ac:dyDescent="0.25">
      <c r="B451" s="93" t="str">
        <f t="shared" si="6"/>
        <v/>
      </c>
    </row>
    <row r="452" spans="2:2" x14ac:dyDescent="0.25">
      <c r="B452" s="91" t="str">
        <f t="shared" si="6"/>
        <v/>
      </c>
    </row>
    <row r="453" spans="2:2" x14ac:dyDescent="0.25">
      <c r="B453" s="93" t="str">
        <f t="shared" ref="B453:B516" si="7">IF(C453="","",CONCATENATE(C453,E453))</f>
        <v/>
      </c>
    </row>
    <row r="454" spans="2:2" x14ac:dyDescent="0.25">
      <c r="B454" s="91" t="str">
        <f t="shared" si="7"/>
        <v/>
      </c>
    </row>
    <row r="455" spans="2:2" x14ac:dyDescent="0.25">
      <c r="B455" s="93" t="str">
        <f t="shared" si="7"/>
        <v/>
      </c>
    </row>
    <row r="456" spans="2:2" x14ac:dyDescent="0.25">
      <c r="B456" s="91" t="str">
        <f t="shared" si="7"/>
        <v/>
      </c>
    </row>
    <row r="457" spans="2:2" x14ac:dyDescent="0.25">
      <c r="B457" s="93" t="str">
        <f t="shared" si="7"/>
        <v/>
      </c>
    </row>
    <row r="458" spans="2:2" x14ac:dyDescent="0.25">
      <c r="B458" s="91" t="str">
        <f t="shared" si="7"/>
        <v/>
      </c>
    </row>
    <row r="459" spans="2:2" x14ac:dyDescent="0.25">
      <c r="B459" s="93" t="str">
        <f t="shared" si="7"/>
        <v/>
      </c>
    </row>
    <row r="460" spans="2:2" x14ac:dyDescent="0.25">
      <c r="B460" s="91" t="str">
        <f t="shared" si="7"/>
        <v/>
      </c>
    </row>
    <row r="461" spans="2:2" x14ac:dyDescent="0.25">
      <c r="B461" s="93" t="str">
        <f t="shared" si="7"/>
        <v/>
      </c>
    </row>
    <row r="462" spans="2:2" x14ac:dyDescent="0.25">
      <c r="B462" s="91" t="str">
        <f t="shared" si="7"/>
        <v/>
      </c>
    </row>
    <row r="463" spans="2:2" x14ac:dyDescent="0.25">
      <c r="B463" s="93" t="str">
        <f t="shared" si="7"/>
        <v/>
      </c>
    </row>
    <row r="464" spans="2:2" x14ac:dyDescent="0.25">
      <c r="B464" s="91" t="str">
        <f t="shared" si="7"/>
        <v/>
      </c>
    </row>
    <row r="465" spans="2:2" x14ac:dyDescent="0.25">
      <c r="B465" s="93" t="str">
        <f t="shared" si="7"/>
        <v/>
      </c>
    </row>
    <row r="466" spans="2:2" x14ac:dyDescent="0.25">
      <c r="B466" s="91" t="str">
        <f t="shared" si="7"/>
        <v/>
      </c>
    </row>
    <row r="467" spans="2:2" x14ac:dyDescent="0.25">
      <c r="B467" s="93" t="str">
        <f t="shared" si="7"/>
        <v/>
      </c>
    </row>
    <row r="468" spans="2:2" x14ac:dyDescent="0.25">
      <c r="B468" s="91" t="str">
        <f t="shared" si="7"/>
        <v/>
      </c>
    </row>
    <row r="469" spans="2:2" x14ac:dyDescent="0.25">
      <c r="B469" s="93" t="str">
        <f t="shared" si="7"/>
        <v/>
      </c>
    </row>
    <row r="470" spans="2:2" x14ac:dyDescent="0.25">
      <c r="B470" s="91" t="str">
        <f t="shared" si="7"/>
        <v/>
      </c>
    </row>
    <row r="471" spans="2:2" x14ac:dyDescent="0.25">
      <c r="B471" s="93" t="str">
        <f t="shared" si="7"/>
        <v/>
      </c>
    </row>
    <row r="472" spans="2:2" x14ac:dyDescent="0.25">
      <c r="B472" s="91" t="str">
        <f t="shared" si="7"/>
        <v/>
      </c>
    </row>
    <row r="473" spans="2:2" x14ac:dyDescent="0.25">
      <c r="B473" s="93" t="str">
        <f t="shared" si="7"/>
        <v/>
      </c>
    </row>
    <row r="474" spans="2:2" x14ac:dyDescent="0.25">
      <c r="B474" s="91" t="str">
        <f t="shared" si="7"/>
        <v/>
      </c>
    </row>
    <row r="475" spans="2:2" x14ac:dyDescent="0.25">
      <c r="B475" s="93" t="str">
        <f t="shared" si="7"/>
        <v/>
      </c>
    </row>
    <row r="476" spans="2:2" x14ac:dyDescent="0.25">
      <c r="B476" s="91" t="str">
        <f t="shared" si="7"/>
        <v/>
      </c>
    </row>
    <row r="477" spans="2:2" x14ac:dyDescent="0.25">
      <c r="B477" s="93" t="str">
        <f t="shared" si="7"/>
        <v/>
      </c>
    </row>
    <row r="478" spans="2:2" x14ac:dyDescent="0.25">
      <c r="B478" s="91" t="str">
        <f t="shared" si="7"/>
        <v/>
      </c>
    </row>
    <row r="479" spans="2:2" x14ac:dyDescent="0.25">
      <c r="B479" s="93" t="str">
        <f t="shared" si="7"/>
        <v/>
      </c>
    </row>
    <row r="480" spans="2:2" x14ac:dyDescent="0.25">
      <c r="B480" s="91" t="str">
        <f t="shared" si="7"/>
        <v/>
      </c>
    </row>
    <row r="481" spans="2:2" x14ac:dyDescent="0.25">
      <c r="B481" s="93" t="str">
        <f t="shared" si="7"/>
        <v/>
      </c>
    </row>
    <row r="482" spans="2:2" x14ac:dyDescent="0.25">
      <c r="B482" s="91" t="str">
        <f t="shared" si="7"/>
        <v/>
      </c>
    </row>
    <row r="483" spans="2:2" x14ac:dyDescent="0.25">
      <c r="B483" s="93" t="str">
        <f t="shared" si="7"/>
        <v/>
      </c>
    </row>
    <row r="484" spans="2:2" x14ac:dyDescent="0.25">
      <c r="B484" s="91" t="str">
        <f t="shared" si="7"/>
        <v/>
      </c>
    </row>
    <row r="485" spans="2:2" x14ac:dyDescent="0.25">
      <c r="B485" s="93" t="str">
        <f t="shared" si="7"/>
        <v/>
      </c>
    </row>
    <row r="486" spans="2:2" x14ac:dyDescent="0.25">
      <c r="B486" s="91" t="str">
        <f t="shared" si="7"/>
        <v/>
      </c>
    </row>
    <row r="487" spans="2:2" x14ac:dyDescent="0.25">
      <c r="B487" s="93" t="str">
        <f t="shared" si="7"/>
        <v/>
      </c>
    </row>
    <row r="488" spans="2:2" x14ac:dyDescent="0.25">
      <c r="B488" s="91" t="str">
        <f t="shared" si="7"/>
        <v/>
      </c>
    </row>
    <row r="489" spans="2:2" x14ac:dyDescent="0.25">
      <c r="B489" s="93" t="str">
        <f t="shared" si="7"/>
        <v/>
      </c>
    </row>
    <row r="490" spans="2:2" x14ac:dyDescent="0.25">
      <c r="B490" s="91" t="str">
        <f t="shared" si="7"/>
        <v/>
      </c>
    </row>
    <row r="491" spans="2:2" x14ac:dyDescent="0.25">
      <c r="B491" s="93" t="str">
        <f t="shared" si="7"/>
        <v/>
      </c>
    </row>
    <row r="492" spans="2:2" x14ac:dyDescent="0.25">
      <c r="B492" s="91" t="str">
        <f t="shared" si="7"/>
        <v/>
      </c>
    </row>
    <row r="493" spans="2:2" x14ac:dyDescent="0.25">
      <c r="B493" s="93" t="str">
        <f t="shared" si="7"/>
        <v/>
      </c>
    </row>
    <row r="494" spans="2:2" x14ac:dyDescent="0.25">
      <c r="B494" s="91" t="str">
        <f t="shared" si="7"/>
        <v/>
      </c>
    </row>
    <row r="495" spans="2:2" x14ac:dyDescent="0.25">
      <c r="B495" s="93" t="str">
        <f t="shared" si="7"/>
        <v/>
      </c>
    </row>
    <row r="496" spans="2:2" x14ac:dyDescent="0.25">
      <c r="B496" s="91" t="str">
        <f t="shared" si="7"/>
        <v/>
      </c>
    </row>
    <row r="497" spans="2:2" x14ac:dyDescent="0.25">
      <c r="B497" s="93" t="str">
        <f t="shared" si="7"/>
        <v/>
      </c>
    </row>
    <row r="498" spans="2:2" x14ac:dyDescent="0.25">
      <c r="B498" s="91" t="str">
        <f t="shared" si="7"/>
        <v/>
      </c>
    </row>
    <row r="499" spans="2:2" x14ac:dyDescent="0.25">
      <c r="B499" s="93" t="str">
        <f t="shared" si="7"/>
        <v/>
      </c>
    </row>
    <row r="500" spans="2:2" x14ac:dyDescent="0.25">
      <c r="B500" s="91" t="str">
        <f t="shared" si="7"/>
        <v/>
      </c>
    </row>
    <row r="501" spans="2:2" x14ac:dyDescent="0.25">
      <c r="B501" s="93" t="str">
        <f t="shared" si="7"/>
        <v/>
      </c>
    </row>
    <row r="502" spans="2:2" x14ac:dyDescent="0.25">
      <c r="B502" s="91" t="str">
        <f t="shared" si="7"/>
        <v/>
      </c>
    </row>
    <row r="503" spans="2:2" x14ac:dyDescent="0.25">
      <c r="B503" s="93" t="str">
        <f t="shared" si="7"/>
        <v/>
      </c>
    </row>
    <row r="504" spans="2:2" x14ac:dyDescent="0.25">
      <c r="B504" s="91" t="str">
        <f t="shared" si="7"/>
        <v/>
      </c>
    </row>
    <row r="505" spans="2:2" x14ac:dyDescent="0.25">
      <c r="B505" s="93" t="str">
        <f t="shared" si="7"/>
        <v/>
      </c>
    </row>
    <row r="506" spans="2:2" x14ac:dyDescent="0.25">
      <c r="B506" s="91" t="str">
        <f t="shared" si="7"/>
        <v/>
      </c>
    </row>
    <row r="507" spans="2:2" x14ac:dyDescent="0.25">
      <c r="B507" s="93" t="str">
        <f t="shared" si="7"/>
        <v/>
      </c>
    </row>
    <row r="508" spans="2:2" x14ac:dyDescent="0.25">
      <c r="B508" s="91" t="str">
        <f t="shared" si="7"/>
        <v/>
      </c>
    </row>
    <row r="509" spans="2:2" x14ac:dyDescent="0.25">
      <c r="B509" s="93" t="str">
        <f t="shared" si="7"/>
        <v/>
      </c>
    </row>
    <row r="510" spans="2:2" x14ac:dyDescent="0.25">
      <c r="B510" s="91" t="str">
        <f t="shared" si="7"/>
        <v/>
      </c>
    </row>
    <row r="511" spans="2:2" x14ac:dyDescent="0.25">
      <c r="B511" s="93" t="str">
        <f t="shared" si="7"/>
        <v/>
      </c>
    </row>
    <row r="512" spans="2:2" x14ac:dyDescent="0.25">
      <c r="B512" s="91" t="str">
        <f t="shared" si="7"/>
        <v/>
      </c>
    </row>
    <row r="513" spans="2:2" x14ac:dyDescent="0.25">
      <c r="B513" s="93" t="str">
        <f t="shared" si="7"/>
        <v/>
      </c>
    </row>
    <row r="514" spans="2:2" x14ac:dyDescent="0.25">
      <c r="B514" s="91" t="str">
        <f t="shared" si="7"/>
        <v/>
      </c>
    </row>
    <row r="515" spans="2:2" x14ac:dyDescent="0.25">
      <c r="B515" s="93" t="str">
        <f t="shared" si="7"/>
        <v/>
      </c>
    </row>
    <row r="516" spans="2:2" x14ac:dyDescent="0.25">
      <c r="B516" s="91" t="str">
        <f t="shared" si="7"/>
        <v/>
      </c>
    </row>
    <row r="517" spans="2:2" x14ac:dyDescent="0.25">
      <c r="B517" s="93" t="str">
        <f t="shared" ref="B517:B547" si="8">IF(C517="","",CONCATENATE(C517,E517))</f>
        <v/>
      </c>
    </row>
    <row r="518" spans="2:2" x14ac:dyDescent="0.25">
      <c r="B518" s="91" t="str">
        <f t="shared" si="8"/>
        <v/>
      </c>
    </row>
    <row r="519" spans="2:2" x14ac:dyDescent="0.25">
      <c r="B519" s="93" t="str">
        <f t="shared" si="8"/>
        <v/>
      </c>
    </row>
    <row r="520" spans="2:2" x14ac:dyDescent="0.25">
      <c r="B520" s="91" t="str">
        <f t="shared" si="8"/>
        <v/>
      </c>
    </row>
    <row r="521" spans="2:2" x14ac:dyDescent="0.25">
      <c r="B521" s="93" t="str">
        <f t="shared" si="8"/>
        <v/>
      </c>
    </row>
    <row r="522" spans="2:2" x14ac:dyDescent="0.25">
      <c r="B522" s="91" t="str">
        <f t="shared" si="8"/>
        <v/>
      </c>
    </row>
    <row r="523" spans="2:2" x14ac:dyDescent="0.25">
      <c r="B523" s="93" t="str">
        <f t="shared" si="8"/>
        <v/>
      </c>
    </row>
    <row r="524" spans="2:2" x14ac:dyDescent="0.25">
      <c r="B524" s="91" t="str">
        <f t="shared" si="8"/>
        <v/>
      </c>
    </row>
    <row r="525" spans="2:2" x14ac:dyDescent="0.25">
      <c r="B525" s="93" t="str">
        <f t="shared" si="8"/>
        <v/>
      </c>
    </row>
    <row r="526" spans="2:2" x14ac:dyDescent="0.25">
      <c r="B526" s="91" t="str">
        <f t="shared" si="8"/>
        <v/>
      </c>
    </row>
    <row r="527" spans="2:2" x14ac:dyDescent="0.25">
      <c r="B527" s="93" t="str">
        <f t="shared" si="8"/>
        <v/>
      </c>
    </row>
    <row r="528" spans="2:2" x14ac:dyDescent="0.25">
      <c r="B528" s="91" t="str">
        <f t="shared" si="8"/>
        <v/>
      </c>
    </row>
    <row r="529" spans="2:2" x14ac:dyDescent="0.25">
      <c r="B529" s="93" t="str">
        <f t="shared" si="8"/>
        <v/>
      </c>
    </row>
    <row r="530" spans="2:2" x14ac:dyDescent="0.25">
      <c r="B530" s="91" t="str">
        <f t="shared" si="8"/>
        <v/>
      </c>
    </row>
    <row r="531" spans="2:2" x14ac:dyDescent="0.25">
      <c r="B531" s="93" t="str">
        <f t="shared" si="8"/>
        <v/>
      </c>
    </row>
    <row r="532" spans="2:2" x14ac:dyDescent="0.25">
      <c r="B532" s="91" t="str">
        <f t="shared" si="8"/>
        <v/>
      </c>
    </row>
    <row r="533" spans="2:2" x14ac:dyDescent="0.25">
      <c r="B533" s="93" t="str">
        <f t="shared" si="8"/>
        <v/>
      </c>
    </row>
    <row r="534" spans="2:2" x14ac:dyDescent="0.25">
      <c r="B534" s="91" t="str">
        <f t="shared" si="8"/>
        <v/>
      </c>
    </row>
    <row r="535" spans="2:2" x14ac:dyDescent="0.25">
      <c r="B535" s="93" t="str">
        <f t="shared" si="8"/>
        <v/>
      </c>
    </row>
    <row r="536" spans="2:2" x14ac:dyDescent="0.25">
      <c r="B536" s="91" t="str">
        <f t="shared" si="8"/>
        <v/>
      </c>
    </row>
    <row r="537" spans="2:2" x14ac:dyDescent="0.25">
      <c r="B537" s="93" t="str">
        <f t="shared" si="8"/>
        <v/>
      </c>
    </row>
    <row r="538" spans="2:2" x14ac:dyDescent="0.25">
      <c r="B538" s="91" t="str">
        <f t="shared" si="8"/>
        <v/>
      </c>
    </row>
    <row r="539" spans="2:2" x14ac:dyDescent="0.25">
      <c r="B539" s="93" t="str">
        <f t="shared" si="8"/>
        <v/>
      </c>
    </row>
    <row r="540" spans="2:2" x14ac:dyDescent="0.25">
      <c r="B540" s="91" t="str">
        <f t="shared" si="8"/>
        <v/>
      </c>
    </row>
    <row r="541" spans="2:2" x14ac:dyDescent="0.25">
      <c r="B541" s="93" t="str">
        <f t="shared" si="8"/>
        <v/>
      </c>
    </row>
    <row r="542" spans="2:2" x14ac:dyDescent="0.25">
      <c r="B542" s="91" t="str">
        <f t="shared" si="8"/>
        <v/>
      </c>
    </row>
    <row r="543" spans="2:2" x14ac:dyDescent="0.25">
      <c r="B543" s="93" t="str">
        <f t="shared" si="8"/>
        <v/>
      </c>
    </row>
    <row r="544" spans="2:2" x14ac:dyDescent="0.25">
      <c r="B544" s="91" t="str">
        <f t="shared" si="8"/>
        <v/>
      </c>
    </row>
    <row r="545" spans="2:2" x14ac:dyDescent="0.25">
      <c r="B545" s="93" t="str">
        <f t="shared" si="8"/>
        <v/>
      </c>
    </row>
    <row r="546" spans="2:2" x14ac:dyDescent="0.25">
      <c r="B546" s="91" t="str">
        <f t="shared" si="8"/>
        <v/>
      </c>
    </row>
    <row r="547" spans="2:2" x14ac:dyDescent="0.25">
      <c r="B547" s="93" t="str">
        <f t="shared" si="8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361"/>
  <sheetViews>
    <sheetView topLeftCell="A23" zoomScale="80" zoomScaleNormal="80" workbookViewId="0">
      <selection activeCell="X40" sqref="X40"/>
    </sheetView>
  </sheetViews>
  <sheetFormatPr defaultRowHeight="15.75" zeroHeight="1" x14ac:dyDescent="0.25"/>
  <cols>
    <col min="1" max="1" width="5.42578125" style="2" bestFit="1" customWidth="1"/>
    <col min="2" max="2" width="15.85546875" style="2" customWidth="1"/>
    <col min="3" max="3" width="17.28515625" style="3" customWidth="1"/>
    <col min="4" max="4" width="31" style="3" customWidth="1"/>
    <col min="5" max="5" width="18.7109375" style="2" customWidth="1"/>
    <col min="6" max="6" width="22.42578125" style="2" customWidth="1"/>
    <col min="7" max="7" width="30.7109375" style="2" customWidth="1"/>
    <col min="8" max="8" width="12.42578125" style="2" customWidth="1"/>
    <col min="9" max="9" width="9.42578125" style="2" bestFit="1" customWidth="1"/>
    <col min="10" max="10" width="14" style="2" bestFit="1" customWidth="1"/>
    <col min="11" max="11" width="11" style="2" customWidth="1"/>
    <col min="12" max="14" width="12.85546875" style="2" customWidth="1"/>
    <col min="15" max="15" width="11.7109375" style="2" customWidth="1"/>
    <col min="16" max="16" width="5" style="2" bestFit="1" customWidth="1"/>
    <col min="17" max="17" width="13.85546875" style="2" bestFit="1" customWidth="1"/>
    <col min="18" max="18" width="7" style="2" bestFit="1" customWidth="1"/>
    <col min="19" max="19" width="8.42578125" style="2" bestFit="1" customWidth="1"/>
    <col min="20" max="21" width="9.5703125" style="2" bestFit="1" customWidth="1"/>
    <col min="22" max="22" width="9" style="2" customWidth="1"/>
    <col min="23" max="24" width="12.28515625" style="2" bestFit="1" customWidth="1"/>
    <col min="25" max="25" width="14" style="2" customWidth="1"/>
    <col min="26" max="26" width="25.7109375" style="2" bestFit="1" customWidth="1"/>
    <col min="27" max="27" width="20.85546875" style="2" customWidth="1"/>
    <col min="28" max="28" width="42.28515625" style="2" customWidth="1"/>
    <col min="29" max="29" width="7" style="2" customWidth="1"/>
    <col min="30" max="16384" width="9.140625" style="2"/>
  </cols>
  <sheetData>
    <row r="1" spans="1:29" ht="31.5" customHeight="1" x14ac:dyDescent="0.25">
      <c r="A1" s="191" t="s">
        <v>139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</row>
    <row r="2" spans="1:29" ht="25.5" customHeight="1" x14ac:dyDescent="0.25">
      <c r="A2" s="192" t="s">
        <v>41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34">
        <v>46174</v>
      </c>
      <c r="AA2" s="35">
        <v>0.71875</v>
      </c>
    </row>
    <row r="3" spans="1:29" s="8" customFormat="1" ht="51.75" customHeight="1" x14ac:dyDescent="0.25">
      <c r="A3" s="9" t="s">
        <v>0</v>
      </c>
      <c r="B3" s="9" t="s">
        <v>1</v>
      </c>
      <c r="C3" s="10" t="s">
        <v>36</v>
      </c>
      <c r="D3" s="10" t="s">
        <v>42</v>
      </c>
      <c r="E3" s="9" t="s">
        <v>43</v>
      </c>
      <c r="F3" s="9" t="s">
        <v>13</v>
      </c>
      <c r="G3" s="9" t="s">
        <v>2</v>
      </c>
      <c r="H3" s="9" t="s">
        <v>83</v>
      </c>
      <c r="I3" s="9" t="s">
        <v>3</v>
      </c>
      <c r="J3" s="9" t="s">
        <v>21</v>
      </c>
      <c r="K3" s="9" t="s">
        <v>141</v>
      </c>
      <c r="L3" s="9" t="s">
        <v>20</v>
      </c>
      <c r="M3" s="9" t="s">
        <v>301</v>
      </c>
      <c r="N3" s="9" t="s">
        <v>302</v>
      </c>
      <c r="O3" s="9" t="s">
        <v>16</v>
      </c>
      <c r="P3" s="9" t="s">
        <v>4</v>
      </c>
      <c r="Q3" s="9" t="s">
        <v>5</v>
      </c>
      <c r="R3" s="9" t="s">
        <v>6</v>
      </c>
      <c r="S3" s="9" t="s">
        <v>33</v>
      </c>
      <c r="T3" s="9" t="s">
        <v>7</v>
      </c>
      <c r="U3" s="9" t="s">
        <v>8</v>
      </c>
      <c r="V3" s="9" t="s">
        <v>9</v>
      </c>
      <c r="W3" s="9" t="s">
        <v>10</v>
      </c>
      <c r="X3" s="9" t="s">
        <v>11</v>
      </c>
      <c r="Y3" s="9" t="s">
        <v>12</v>
      </c>
      <c r="Z3" s="9" t="s">
        <v>14</v>
      </c>
      <c r="AA3" s="9" t="s">
        <v>15</v>
      </c>
      <c r="AB3" s="8" t="s">
        <v>50</v>
      </c>
    </row>
    <row r="4" spans="1:29" ht="31.5" customHeight="1" x14ac:dyDescent="0.25">
      <c r="A4" s="11" t="s">
        <v>29</v>
      </c>
      <c r="B4" s="12" t="s">
        <v>17</v>
      </c>
      <c r="C4" s="13">
        <f>IF(B4="","",VLOOKUP(AB4,Varsayımlar!$B:$Q,3,0))</f>
        <v>8698829380698</v>
      </c>
      <c r="D4" s="13" t="s">
        <v>37</v>
      </c>
      <c r="E4" s="12" t="s">
        <v>24</v>
      </c>
      <c r="F4" s="12" t="s">
        <v>25</v>
      </c>
      <c r="G4" s="12" t="str">
        <f>IF(B4="","",VLOOKUP(AB4,Varsayımlar!$B:$Q,5,0))</f>
        <v>TORTİLLAS 25 CM 4 PCS 260G</v>
      </c>
      <c r="H4" s="12"/>
      <c r="I4" s="12" t="str">
        <f>IF(B4="","",VLOOKUP(AB4,Varsayımlar!$B:$Q,6,0))</f>
        <v>SADE</v>
      </c>
      <c r="J4" s="12">
        <v>588</v>
      </c>
      <c r="K4" s="12"/>
      <c r="L4" s="12">
        <v>7</v>
      </c>
      <c r="M4" s="12"/>
      <c r="N4" s="12"/>
      <c r="O4" s="12">
        <f>IF(B4="","",VLOOKUP(AB4,Varsayımlar!$B:$Q,7,0)*J4)</f>
        <v>17640</v>
      </c>
      <c r="P4" s="12">
        <f>IF(B4="","",VLOOKUP(AB4,Varsayımlar!$B:$Q,8,0))</f>
        <v>25</v>
      </c>
      <c r="Q4" s="12" t="str">
        <f>IF(B4="","",VLOOKUP(AB4,Varsayımlar!$B:$Q,9,0))</f>
        <v>SOFT</v>
      </c>
      <c r="R4" s="12">
        <f>IF(B4="","",VLOOKUP(AB4,Varsayımlar!$B:$Q,10,0))</f>
        <v>4</v>
      </c>
      <c r="S4" s="12">
        <f>IF(B4="","",VLOOKUP(AB4,Varsayımlar!$B:$Q,11,0))</f>
        <v>30</v>
      </c>
      <c r="T4" s="12">
        <f>IF(B4="","",VLOOKUP(AB4,Varsayımlar!$B:$Q,12,0))</f>
        <v>260</v>
      </c>
      <c r="U4" s="12" t="str">
        <f>IF(B4="","",VLOOKUP(AB4,Varsayımlar!$B:$Q,13,0))</f>
        <v>YURTDIŞI</v>
      </c>
      <c r="V4" s="12">
        <f>IF(B4="","",VLOOKUP(AB4,Varsayımlar!$B:$Q,14,0))</f>
        <v>6</v>
      </c>
      <c r="W4" s="14">
        <v>46175</v>
      </c>
      <c r="X4" s="14">
        <v>46358</v>
      </c>
      <c r="Y4" s="12" t="s">
        <v>26</v>
      </c>
      <c r="Z4" s="12" t="str">
        <f>IF(B4="","",VLOOKUP(AB4,Varsayımlar!$B:$Q,15,0))</f>
        <v>TRİTON -SKT ATILACAK</v>
      </c>
      <c r="AA4" s="12" t="str">
        <f>IF(B4="","",VLOOKUP(AB4,Varsayımlar!$B:$Q,16,0))</f>
        <v>24-26 CM</v>
      </c>
      <c r="AB4" s="2" t="str">
        <f t="shared" ref="AB4:AB22" si="0">IF(B4="","",CONCATENATE(B4,D4))</f>
        <v>LLC TRİTONMUTLUKAL WHEAT TORTILLA</v>
      </c>
      <c r="AC4" s="2" t="s">
        <v>140</v>
      </c>
    </row>
    <row r="5" spans="1:29" ht="31.5" customHeight="1" x14ac:dyDescent="0.25">
      <c r="A5" s="11" t="s">
        <v>122</v>
      </c>
      <c r="B5" s="12" t="s">
        <v>17</v>
      </c>
      <c r="C5" s="13">
        <f>IF(B5="","",VLOOKUP(AB5,Varsayımlar!$B:$Q,3,0))</f>
        <v>8698829380698</v>
      </c>
      <c r="D5" s="13" t="s">
        <v>37</v>
      </c>
      <c r="E5" s="12" t="s">
        <v>24</v>
      </c>
      <c r="F5" s="12" t="s">
        <v>30</v>
      </c>
      <c r="G5" s="12" t="str">
        <f>IF(B5="","",VLOOKUP(AB5,Varsayımlar!$B:$Q,5,0))</f>
        <v>TORTİLLAS 25 CM 4 PCS 260G</v>
      </c>
      <c r="H5" s="12"/>
      <c r="I5" s="12" t="str">
        <f>IF(B5="","",VLOOKUP(AB5,Varsayımlar!$B:$Q,6,0))</f>
        <v>SADE</v>
      </c>
      <c r="J5" s="12">
        <v>1848</v>
      </c>
      <c r="K5" s="12"/>
      <c r="L5" s="12">
        <v>22</v>
      </c>
      <c r="M5" s="12"/>
      <c r="N5" s="12"/>
      <c r="O5" s="12">
        <f>IF(B5="","",VLOOKUP(AB5,Varsayımlar!$B:$Q,7,0)*J5)</f>
        <v>55440</v>
      </c>
      <c r="P5" s="12">
        <f>IF(B5="","",VLOOKUP(AB5,Varsayımlar!$B:$Q,8,0))</f>
        <v>25</v>
      </c>
      <c r="Q5" s="12" t="str">
        <f>IF(B5="","",VLOOKUP(AB5,Varsayımlar!$B:$Q,9,0))</f>
        <v>SOFT</v>
      </c>
      <c r="R5" s="12">
        <f>IF(B5="","",VLOOKUP(AB5,Varsayımlar!$B:$Q,10,0))</f>
        <v>4</v>
      </c>
      <c r="S5" s="12">
        <f>IF(B5="","",VLOOKUP(AB5,Varsayımlar!$B:$Q,11,0))</f>
        <v>30</v>
      </c>
      <c r="T5" s="12">
        <f>IF(B5="","",VLOOKUP(AB5,Varsayımlar!$B:$Q,12,0))</f>
        <v>260</v>
      </c>
      <c r="U5" s="12" t="str">
        <f>IF(B5="","",VLOOKUP(AB5,Varsayımlar!$B:$Q,13,0))</f>
        <v>YURTDIŞI</v>
      </c>
      <c r="V5" s="12">
        <f>IF(B5="","",VLOOKUP(AB5,Varsayımlar!$B:$Q,14,0))</f>
        <v>6</v>
      </c>
      <c r="W5" s="14">
        <v>46175</v>
      </c>
      <c r="X5" s="14">
        <v>46358</v>
      </c>
      <c r="Y5" s="12" t="s">
        <v>26</v>
      </c>
      <c r="Z5" s="12" t="str">
        <f>IF(B5="","",VLOOKUP(AB5,Varsayımlar!$B:$Q,15,0))</f>
        <v>TRİTON -SKT ATILACAK</v>
      </c>
      <c r="AA5" s="12" t="str">
        <f>IF(B5="","",VLOOKUP(AB5,Varsayımlar!$B:$Q,16,0))</f>
        <v>24-26 CM</v>
      </c>
      <c r="AB5" s="5" t="str">
        <f t="shared" si="0"/>
        <v>LLC TRİTONMUTLUKAL WHEAT TORTILLA</v>
      </c>
    </row>
    <row r="6" spans="1:29" ht="31.5" customHeight="1" x14ac:dyDescent="0.25">
      <c r="A6" s="11" t="s">
        <v>123</v>
      </c>
      <c r="B6" s="18" t="s">
        <v>17</v>
      </c>
      <c r="C6" s="19">
        <f>IF(B6="","",VLOOKUP(AB6,Varsayımlar!$B:$Q,3,0))</f>
        <v>8698829380698</v>
      </c>
      <c r="D6" s="19" t="s">
        <v>37</v>
      </c>
      <c r="E6" s="18" t="s">
        <v>44</v>
      </c>
      <c r="F6" s="18" t="s">
        <v>45</v>
      </c>
      <c r="G6" s="18" t="str">
        <f>IF(B6="","",VLOOKUP(AB6,Varsayımlar!$B:$Q,5,0))</f>
        <v>TORTİLLAS 25 CM 4 PCS 260G</v>
      </c>
      <c r="H6" s="18"/>
      <c r="I6" s="18" t="str">
        <f>IF(B6="","",VLOOKUP(AB6,Varsayımlar!$B:$Q,6,0))</f>
        <v>SADE</v>
      </c>
      <c r="J6" s="18">
        <v>1680</v>
      </c>
      <c r="K6" s="18"/>
      <c r="L6" s="18">
        <v>20</v>
      </c>
      <c r="M6" s="18"/>
      <c r="N6" s="18"/>
      <c r="O6" s="18">
        <f>IF(B6="","",VLOOKUP(AB6,Varsayımlar!$B:$Q,7,0)*J6)</f>
        <v>50400</v>
      </c>
      <c r="P6" s="18">
        <f>IF(B6="","",VLOOKUP(AB6,Varsayımlar!$B:$Q,8,0))</f>
        <v>25</v>
      </c>
      <c r="Q6" s="18" t="str">
        <f>IF(B6="","",VLOOKUP(AB6,Varsayımlar!$B:$Q,9,0))</f>
        <v>SOFT</v>
      </c>
      <c r="R6" s="18">
        <f>IF(B6="","",VLOOKUP(AB6,Varsayımlar!$B:$Q,10,0))</f>
        <v>4</v>
      </c>
      <c r="S6" s="18">
        <f>IF(B6="","",VLOOKUP(AB6,Varsayımlar!$B:$Q,11,0))</f>
        <v>30</v>
      </c>
      <c r="T6" s="18">
        <f>IF(B6="","",VLOOKUP(AB6,Varsayımlar!$B:$Q,12,0))</f>
        <v>260</v>
      </c>
      <c r="U6" s="18" t="str">
        <f>IF(B6="","",VLOOKUP(AB6,Varsayımlar!$B:$Q,13,0))</f>
        <v>YURTDIŞI</v>
      </c>
      <c r="V6" s="18">
        <f>IF(B6="","",VLOOKUP(AB6,Varsayımlar!$B:$Q,14,0))</f>
        <v>6</v>
      </c>
      <c r="W6" s="20">
        <v>46176</v>
      </c>
      <c r="X6" s="20">
        <v>46359</v>
      </c>
      <c r="Y6" s="18" t="s">
        <v>46</v>
      </c>
      <c r="Z6" s="18" t="str">
        <f>IF(B6="","",VLOOKUP(AB6,Varsayımlar!$B:$Q,15,0))</f>
        <v>TRİTON -SKT ATILACAK</v>
      </c>
      <c r="AA6" s="18" t="str">
        <f>IF(B6="","",VLOOKUP(AB6,Varsayımlar!$B:$Q,16,0))</f>
        <v>24-26 CM</v>
      </c>
      <c r="AB6" s="2" t="str">
        <f>IF(B6="","",CONCATENATE(B6,D6))</f>
        <v>LLC TRİTONMUTLUKAL WHEAT TORTILLA</v>
      </c>
    </row>
    <row r="7" spans="1:29" ht="31.5" customHeight="1" x14ac:dyDescent="0.25">
      <c r="A7" s="11" t="s">
        <v>124</v>
      </c>
      <c r="B7" s="18" t="s">
        <v>17</v>
      </c>
      <c r="C7" s="19">
        <f>IF(B7="","",VLOOKUP(AB7,Varsayımlar!$B:$Q,3,0))</f>
        <v>8698829380698</v>
      </c>
      <c r="D7" s="19" t="s">
        <v>37</v>
      </c>
      <c r="E7" s="18" t="s">
        <v>44</v>
      </c>
      <c r="F7" s="18" t="s">
        <v>51</v>
      </c>
      <c r="G7" s="18" t="str">
        <f>IF(B7="","",VLOOKUP(AB7,Varsayımlar!$B:$Q,5,0))</f>
        <v>TORTİLLAS 25 CM 4 PCS 260G</v>
      </c>
      <c r="H7" s="18"/>
      <c r="I7" s="18" t="str">
        <f>IF(B7="","",VLOOKUP(AB7,Varsayımlar!$B:$Q,6,0))</f>
        <v>SADE</v>
      </c>
      <c r="J7" s="18">
        <v>420</v>
      </c>
      <c r="K7" s="18"/>
      <c r="L7" s="18">
        <f>J7/84</f>
        <v>5</v>
      </c>
      <c r="M7" s="18"/>
      <c r="N7" s="18"/>
      <c r="O7" s="18">
        <f>IF(B7="","",VLOOKUP(AB7,Varsayımlar!$B:$Q,7,0)*J7)</f>
        <v>12600</v>
      </c>
      <c r="P7" s="18">
        <f>IF(B7="","",VLOOKUP(AB7,Varsayımlar!$B:$Q,8,0))</f>
        <v>25</v>
      </c>
      <c r="Q7" s="18" t="str">
        <f>IF(B7="","",VLOOKUP(AB7,Varsayımlar!$B:$Q,9,0))</f>
        <v>SOFT</v>
      </c>
      <c r="R7" s="18">
        <f>IF(B7="","",VLOOKUP(AB7,Varsayımlar!$B:$Q,10,0))</f>
        <v>4</v>
      </c>
      <c r="S7" s="18">
        <f>IF(B7="","",VLOOKUP(AB7,Varsayımlar!$B:$Q,11,0))</f>
        <v>30</v>
      </c>
      <c r="T7" s="18">
        <f>IF(B7="","",VLOOKUP(AB7,Varsayımlar!$B:$Q,12,0))</f>
        <v>260</v>
      </c>
      <c r="U7" s="18" t="str">
        <f>IF(B7="","",VLOOKUP(AB7,Varsayımlar!$B:$Q,13,0))</f>
        <v>YURTDIŞI</v>
      </c>
      <c r="V7" s="18">
        <f>IF(B7="","",VLOOKUP(AB7,Varsayımlar!$B:$Q,14,0))</f>
        <v>6</v>
      </c>
      <c r="W7" s="20">
        <v>46176</v>
      </c>
      <c r="X7" s="20">
        <v>46359</v>
      </c>
      <c r="Y7" s="18" t="s">
        <v>46</v>
      </c>
      <c r="Z7" s="18" t="str">
        <f>IF(B7="","",VLOOKUP(AB7,Varsayımlar!$B:$Q,15,0))</f>
        <v>TRİTON -SKT ATILACAK</v>
      </c>
      <c r="AA7" s="18" t="str">
        <f>IF(B7="","",VLOOKUP(AB7,Varsayımlar!$B:$Q,16,0))</f>
        <v>24-26 CM</v>
      </c>
      <c r="AB7" s="5" t="str">
        <f>IF(B7="","",CONCATENATE(B7,D7))</f>
        <v>LLC TRİTONMUTLUKAL WHEAT TORTILLA</v>
      </c>
    </row>
    <row r="8" spans="1:29" ht="31.5" customHeight="1" x14ac:dyDescent="0.25">
      <c r="A8" s="11" t="s">
        <v>125</v>
      </c>
      <c r="B8" s="18" t="s">
        <v>17</v>
      </c>
      <c r="C8" s="19">
        <f>IF(B8="","",VLOOKUP(AB8,Varsayımlar!$B:$Q,3,0))</f>
        <v>8698829380698</v>
      </c>
      <c r="D8" s="19" t="s">
        <v>37</v>
      </c>
      <c r="E8" s="18" t="s">
        <v>44</v>
      </c>
      <c r="F8" s="18" t="s">
        <v>52</v>
      </c>
      <c r="G8" s="18" t="str">
        <f>IF(B8="","",VLOOKUP(AB8,Varsayımlar!$B:$Q,5,0))</f>
        <v>TORTİLLAS 25 CM 4 PCS 260G</v>
      </c>
      <c r="H8" s="18"/>
      <c r="I8" s="18" t="str">
        <f>IF(B8="","",VLOOKUP(AB8,Varsayımlar!$B:$Q,6,0))</f>
        <v>SADE</v>
      </c>
      <c r="J8" s="18">
        <v>336</v>
      </c>
      <c r="K8" s="18"/>
      <c r="L8" s="18">
        <f>J8/84</f>
        <v>4</v>
      </c>
      <c r="M8" s="18"/>
      <c r="N8" s="18"/>
      <c r="O8" s="18">
        <f>IF(B8="","",VLOOKUP(AB8,Varsayımlar!$B:$Q,7,0)*J8)</f>
        <v>10080</v>
      </c>
      <c r="P8" s="18">
        <f>IF(B8="","",VLOOKUP(AB8,Varsayımlar!$B:$Q,8,0))</f>
        <v>25</v>
      </c>
      <c r="Q8" s="18" t="str">
        <f>IF(B8="","",VLOOKUP(AB8,Varsayımlar!$B:$Q,9,0))</f>
        <v>SOFT</v>
      </c>
      <c r="R8" s="18">
        <f>IF(B8="","",VLOOKUP(AB8,Varsayımlar!$B:$Q,10,0))</f>
        <v>4</v>
      </c>
      <c r="S8" s="18">
        <f>IF(B8="","",VLOOKUP(AB8,Varsayımlar!$B:$Q,11,0))</f>
        <v>30</v>
      </c>
      <c r="T8" s="18">
        <f>IF(B8="","",VLOOKUP(AB8,Varsayımlar!$B:$Q,12,0))</f>
        <v>260</v>
      </c>
      <c r="U8" s="18" t="str">
        <f>IF(B8="","",VLOOKUP(AB8,Varsayımlar!$B:$Q,13,0))</f>
        <v>YURTDIŞI</v>
      </c>
      <c r="V8" s="18">
        <f>IF(B8="","",VLOOKUP(AB8,Varsayımlar!$B:$Q,14,0))</f>
        <v>6</v>
      </c>
      <c r="W8" s="20">
        <v>46176</v>
      </c>
      <c r="X8" s="20">
        <v>46359</v>
      </c>
      <c r="Y8" s="18" t="s">
        <v>46</v>
      </c>
      <c r="Z8" s="18" t="str">
        <f>IF(B8="","",VLOOKUP(AB8,Varsayımlar!$B:$Q,15,0))</f>
        <v>TRİTON -SKT ATILACAK</v>
      </c>
      <c r="AA8" s="18" t="str">
        <f>IF(B8="","",VLOOKUP(AB8,Varsayımlar!$B:$Q,16,0))</f>
        <v>24-26 CM</v>
      </c>
      <c r="AB8" s="2" t="str">
        <f>IF(B8="","",CONCATENATE(B8,D8))</f>
        <v>LLC TRİTONMUTLUKAL WHEAT TORTILLA</v>
      </c>
    </row>
    <row r="9" spans="1:29" ht="31.5" customHeight="1" x14ac:dyDescent="0.25">
      <c r="A9" s="11" t="s">
        <v>126</v>
      </c>
      <c r="B9" s="12" t="s">
        <v>17</v>
      </c>
      <c r="C9" s="13">
        <f>IF(B9="","",VLOOKUP(AB9,Varsayımlar!$B:$Q,3,0))</f>
        <v>8698829380698</v>
      </c>
      <c r="D9" s="13" t="s">
        <v>37</v>
      </c>
      <c r="E9" s="12" t="s">
        <v>57</v>
      </c>
      <c r="F9" s="12" t="s">
        <v>58</v>
      </c>
      <c r="G9" s="12" t="str">
        <f>IF(B9="","",VLOOKUP(AB9,Varsayımlar!$B:$Q,5,0))</f>
        <v>TORTİLLAS 25 CM 4 PCS 260G</v>
      </c>
      <c r="H9" s="12"/>
      <c r="I9" s="12" t="str">
        <f>IF(B9="","",VLOOKUP(AB9,Varsayımlar!$B:$Q,6,0))</f>
        <v>SADE</v>
      </c>
      <c r="J9" s="12">
        <v>1680</v>
      </c>
      <c r="K9" s="12"/>
      <c r="L9" s="12">
        <f t="shared" ref="L9:L19" si="1">J9/84</f>
        <v>20</v>
      </c>
      <c r="M9" s="12"/>
      <c r="N9" s="12"/>
      <c r="O9" s="12">
        <f>IF(B9="","",VLOOKUP(AB9,Varsayımlar!$B:$Q,7,0)*J9)</f>
        <v>50400</v>
      </c>
      <c r="P9" s="12">
        <f>IF(B9="","",VLOOKUP(AB9,Varsayımlar!$B:$Q,8,0))</f>
        <v>25</v>
      </c>
      <c r="Q9" s="12" t="str">
        <f>IF(B9="","",VLOOKUP(AB9,Varsayımlar!$B:$Q,9,0))</f>
        <v>SOFT</v>
      </c>
      <c r="R9" s="12">
        <f>IF(B9="","",VLOOKUP(AB9,Varsayımlar!$B:$Q,10,0))</f>
        <v>4</v>
      </c>
      <c r="S9" s="12">
        <f>IF(B9="","",VLOOKUP(AB9,Varsayımlar!$B:$Q,11,0))</f>
        <v>30</v>
      </c>
      <c r="T9" s="12">
        <f>IF(B9="","",VLOOKUP(AB9,Varsayımlar!$B:$Q,12,0))</f>
        <v>260</v>
      </c>
      <c r="U9" s="12" t="str">
        <f>IF(B9="","",VLOOKUP(AB9,Varsayımlar!$B:$Q,13,0))</f>
        <v>YURTDIŞI</v>
      </c>
      <c r="V9" s="12">
        <f>IF(B9="","",VLOOKUP(AB9,Varsayımlar!$B:$Q,14,0))</f>
        <v>6</v>
      </c>
      <c r="W9" s="14">
        <v>46176</v>
      </c>
      <c r="X9" s="14">
        <v>46359</v>
      </c>
      <c r="Y9" s="12" t="s">
        <v>59</v>
      </c>
      <c r="Z9" s="12" t="str">
        <f>IF(B9="","",VLOOKUP(AB9,Varsayımlar!$B:$Q,15,0))</f>
        <v>TRİTON -SKT ATILACAK</v>
      </c>
      <c r="AA9" s="12" t="str">
        <f>IF(B9="","",VLOOKUP(AB9,Varsayımlar!$B:$Q,16,0))</f>
        <v>24-26 CM</v>
      </c>
      <c r="AB9" s="5" t="str">
        <f t="shared" si="0"/>
        <v>LLC TRİTONMUTLUKAL WHEAT TORTILLA</v>
      </c>
    </row>
    <row r="10" spans="1:29" ht="31.5" customHeight="1" x14ac:dyDescent="0.25">
      <c r="A10" s="11" t="s">
        <v>127</v>
      </c>
      <c r="B10" s="12" t="s">
        <v>17</v>
      </c>
      <c r="C10" s="13">
        <f>IF(B10="","",VLOOKUP(AB10,Varsayımlar!$B:$Q,3,0))</f>
        <v>8698829380698</v>
      </c>
      <c r="D10" s="13" t="s">
        <v>37</v>
      </c>
      <c r="E10" s="12" t="s">
        <v>57</v>
      </c>
      <c r="F10" s="12" t="s">
        <v>60</v>
      </c>
      <c r="G10" s="12" t="str">
        <f>IF(B10="","",VLOOKUP(AB10,Varsayımlar!$B:$Q,5,0))</f>
        <v>TORTİLLAS 25 CM 4 PCS 260G</v>
      </c>
      <c r="H10" s="12"/>
      <c r="I10" s="12" t="str">
        <f>IF(B10="","",VLOOKUP(AB10,Varsayımlar!$B:$Q,6,0))</f>
        <v>SADE</v>
      </c>
      <c r="J10" s="12">
        <v>756</v>
      </c>
      <c r="K10" s="12"/>
      <c r="L10" s="12">
        <f t="shared" si="1"/>
        <v>9</v>
      </c>
      <c r="M10" s="12"/>
      <c r="N10" s="12"/>
      <c r="O10" s="12">
        <f>IF(B10="","",VLOOKUP(AB10,Varsayımlar!$B:$Q,7,0)*J10)</f>
        <v>22680</v>
      </c>
      <c r="P10" s="12">
        <f>IF(B10="","",VLOOKUP(AB10,Varsayımlar!$B:$Q,8,0))</f>
        <v>25</v>
      </c>
      <c r="Q10" s="12" t="str">
        <f>IF(B10="","",VLOOKUP(AB10,Varsayımlar!$B:$Q,9,0))</f>
        <v>SOFT</v>
      </c>
      <c r="R10" s="12">
        <f>IF(B10="","",VLOOKUP(AB10,Varsayımlar!$B:$Q,10,0))</f>
        <v>4</v>
      </c>
      <c r="S10" s="12">
        <f>IF(B10="","",VLOOKUP(AB10,Varsayımlar!$B:$Q,11,0))</f>
        <v>30</v>
      </c>
      <c r="T10" s="12">
        <f>IF(B10="","",VLOOKUP(AB10,Varsayımlar!$B:$Q,12,0))</f>
        <v>260</v>
      </c>
      <c r="U10" s="12" t="str">
        <f>IF(B10="","",VLOOKUP(AB10,Varsayımlar!$B:$Q,13,0))</f>
        <v>YURTDIŞI</v>
      </c>
      <c r="V10" s="12">
        <f>IF(B10="","",VLOOKUP(AB10,Varsayımlar!$B:$Q,14,0))</f>
        <v>6</v>
      </c>
      <c r="W10" s="14">
        <v>46176</v>
      </c>
      <c r="X10" s="14">
        <v>46359</v>
      </c>
      <c r="Y10" s="12" t="s">
        <v>59</v>
      </c>
      <c r="Z10" s="12" t="str">
        <f>IF(B10="","",VLOOKUP(AB10,Varsayımlar!$B:$Q,15,0))</f>
        <v>TRİTON -SKT ATILACAK</v>
      </c>
      <c r="AA10" s="12" t="str">
        <f>IF(B10="","",VLOOKUP(AB10,Varsayımlar!$B:$Q,16,0))</f>
        <v>24-26 CM</v>
      </c>
      <c r="AB10" s="2" t="str">
        <f t="shared" si="0"/>
        <v>LLC TRİTONMUTLUKAL WHEAT TORTILLA</v>
      </c>
    </row>
    <row r="11" spans="1:29" ht="31.5" customHeight="1" x14ac:dyDescent="0.25">
      <c r="A11" s="11" t="s">
        <v>128</v>
      </c>
      <c r="B11" s="15" t="s">
        <v>31</v>
      </c>
      <c r="C11" s="16">
        <f>IF(B11="","",VLOOKUP(AB11,Varsayımlar!$B:$Q,3,0))</f>
        <v>8698829380698</v>
      </c>
      <c r="D11" s="15" t="s">
        <v>94</v>
      </c>
      <c r="E11" s="15">
        <v>46</v>
      </c>
      <c r="F11" s="15" t="s">
        <v>32</v>
      </c>
      <c r="G11" s="15" t="str">
        <f>IF(B11="","",VLOOKUP(AB11,Varsayımlar!$B:$Q,5,0))</f>
        <v>HANAMİ 25 CM SADE (081)</v>
      </c>
      <c r="H11" s="15"/>
      <c r="I11" s="15" t="str">
        <f>IF(B11="","",VLOOKUP(AB11,Varsayımlar!$B:$Q,6,0))</f>
        <v>SADE</v>
      </c>
      <c r="J11" s="15">
        <v>588</v>
      </c>
      <c r="K11" s="15"/>
      <c r="L11" s="15">
        <v>7</v>
      </c>
      <c r="M11" s="15"/>
      <c r="N11" s="15"/>
      <c r="O11" s="15">
        <f>IF(B11="","",VLOOKUP(AB11,Varsayımlar!$B:$Q,7,0)*J11)</f>
        <v>17640</v>
      </c>
      <c r="P11" s="15">
        <f>IF(B11="","",VLOOKUP(AB11,Varsayımlar!$B:$Q,8,0))</f>
        <v>25</v>
      </c>
      <c r="Q11" s="15" t="str">
        <f>IF(B11="","",VLOOKUP(AB11,Varsayımlar!$B:$Q,9,0))</f>
        <v>IRAK SOFT</v>
      </c>
      <c r="R11" s="15">
        <f>IF(B11="","",VLOOKUP(AB11,Varsayımlar!$B:$Q,10,0))</f>
        <v>4</v>
      </c>
      <c r="S11" s="15">
        <f>IF(B11="","",VLOOKUP(AB11,Varsayımlar!$B:$Q,11,0))</f>
        <v>30</v>
      </c>
      <c r="T11" s="15">
        <f>IF(B11="","",VLOOKUP(AB11,Varsayımlar!$B:$Q,12,0))</f>
        <v>250</v>
      </c>
      <c r="U11" s="15" t="str">
        <f>IF(B11="","",VLOOKUP(AB11,Varsayımlar!$B:$Q,13,0))</f>
        <v>YURTDIŞI</v>
      </c>
      <c r="V11" s="15">
        <f>IF(B11="","",VLOOKUP(AB11,Varsayımlar!$B:$Q,14,0))</f>
        <v>9</v>
      </c>
      <c r="W11" s="17">
        <v>46181</v>
      </c>
      <c r="X11" s="17">
        <v>46454</v>
      </c>
      <c r="Y11" s="15">
        <v>26060825</v>
      </c>
      <c r="Z11" s="15" t="str">
        <f>IF(B11="","",VLOOKUP(AB11,Varsayımlar!$B:$Q,15,0))</f>
        <v>HANAMİ MAVİ - ÜRETİM ATILACAK</v>
      </c>
      <c r="AA11" s="15" t="str">
        <f>IF(B11="","",VLOOKUP(AB11,Varsayımlar!$B:$Q,16,0))</f>
        <v>24-26 CM</v>
      </c>
      <c r="AB11" s="2" t="str">
        <f>IF(B11="","",CONCATENATE(B11,D11))</f>
        <v>GERMESHANAMİ GERMES 25CM SADE 250G</v>
      </c>
    </row>
    <row r="12" spans="1:29" ht="31.5" customHeight="1" x14ac:dyDescent="0.25">
      <c r="A12" s="11" t="s">
        <v>129</v>
      </c>
      <c r="B12" s="15" t="s">
        <v>31</v>
      </c>
      <c r="C12" s="16">
        <f>IF(B12="","",VLOOKUP(AB12,Varsayımlar!$B:$Q,3,0))</f>
        <v>8698829380698</v>
      </c>
      <c r="D12" s="4" t="s">
        <v>95</v>
      </c>
      <c r="E12" s="15">
        <v>46</v>
      </c>
      <c r="F12" s="4" t="s">
        <v>38</v>
      </c>
      <c r="G12" s="15" t="str">
        <f>IF(B12="","",VLOOKUP(AB12,Varsayımlar!$B:$Q,5,0))</f>
        <v>KIRMIZI TORTİLLAS 25 CM</v>
      </c>
      <c r="H12" s="15" t="s">
        <v>84</v>
      </c>
      <c r="I12" s="15" t="str">
        <f>IF(B12="","",VLOOKUP(AB12,Varsayımlar!$B:$Q,6,0))</f>
        <v>SADE</v>
      </c>
      <c r="J12" s="15">
        <v>84</v>
      </c>
      <c r="K12" s="15"/>
      <c r="L12" s="15">
        <v>1</v>
      </c>
      <c r="M12" s="15"/>
      <c r="N12" s="15"/>
      <c r="O12" s="15">
        <f>IF(B12="","",VLOOKUP(AB12,Varsayımlar!$B:$Q,7,0)*J12)</f>
        <v>1512</v>
      </c>
      <c r="P12" s="15">
        <f>IF(B12="","",VLOOKUP(AB12,Varsayımlar!$B:$Q,8,0))</f>
        <v>25</v>
      </c>
      <c r="Q12" s="15" t="str">
        <f>IF(B12="","",VLOOKUP(AB12,Varsayımlar!$B:$Q,9,0))</f>
        <v>IRAK SOFT</v>
      </c>
      <c r="R12" s="15">
        <f>IF(B12="","",VLOOKUP(AB12,Varsayımlar!$B:$Q,10,0))</f>
        <v>6</v>
      </c>
      <c r="S12" s="15">
        <f>IF(B12="","",VLOOKUP(AB12,Varsayımlar!$B:$Q,11,0))</f>
        <v>18</v>
      </c>
      <c r="T12" s="15">
        <f>IF(B12="","",VLOOKUP(AB12,Varsayımlar!$B:$Q,12,0))</f>
        <v>375</v>
      </c>
      <c r="U12" s="15" t="str">
        <f>IF(B12="","",VLOOKUP(AB12,Varsayımlar!$B:$Q,13,0))</f>
        <v>YURTDIŞI</v>
      </c>
      <c r="V12" s="15">
        <f>IF(B12="","",VLOOKUP(AB12,Varsayımlar!$B:$Q,14,0))</f>
        <v>9</v>
      </c>
      <c r="W12" s="17">
        <v>46181</v>
      </c>
      <c r="X12" s="17">
        <v>46454</v>
      </c>
      <c r="Y12" s="15">
        <v>26060825</v>
      </c>
      <c r="Z12" s="15" t="str">
        <f>IF(B12="","",VLOOKUP(AB12,Varsayımlar!$B:$Q,15,0))</f>
        <v>KIRMIZI - ÜRETİM TARİHLİ ETİKET</v>
      </c>
      <c r="AA12" s="15" t="str">
        <f>IF(B12="","",VLOOKUP(AB12,Varsayımlar!$B:$Q,16,0))</f>
        <v>24-26 CM</v>
      </c>
      <c r="AB12" s="5" t="str">
        <f>IF(B12="","",CONCATENATE(B12,D12))</f>
        <v>GERMESKırmızı Tortillas-Germes-25cm 375g</v>
      </c>
    </row>
    <row r="13" spans="1:29" ht="31.5" customHeight="1" x14ac:dyDescent="0.25">
      <c r="A13" s="11" t="s">
        <v>130</v>
      </c>
      <c r="B13" s="24" t="s">
        <v>17</v>
      </c>
      <c r="C13" s="25">
        <f>IF(B13="","",VLOOKUP(AB13,Varsayımlar!$B:$Q,3,0))</f>
        <v>8698829380698</v>
      </c>
      <c r="D13" s="25" t="s">
        <v>37</v>
      </c>
      <c r="E13" s="24" t="s">
        <v>61</v>
      </c>
      <c r="F13" s="24" t="s">
        <v>62</v>
      </c>
      <c r="G13" s="24" t="str">
        <f>IF(B13="","",VLOOKUP(AB13,Varsayımlar!$B:$Q,5,0))</f>
        <v>TORTİLLAS 25 CM 4 PCS 260G</v>
      </c>
      <c r="H13" s="24"/>
      <c r="I13" s="24" t="str">
        <f>IF(B13="","",VLOOKUP(AB13,Varsayımlar!$B:$Q,6,0))</f>
        <v>SADE</v>
      </c>
      <c r="J13" s="24">
        <v>2436</v>
      </c>
      <c r="K13" s="24"/>
      <c r="L13" s="24">
        <f t="shared" si="1"/>
        <v>29</v>
      </c>
      <c r="M13" s="24"/>
      <c r="N13" s="24"/>
      <c r="O13" s="24">
        <f>IF(B13="","",VLOOKUP(AB13,Varsayımlar!$B:$Q,7,0)*J13)</f>
        <v>73080</v>
      </c>
      <c r="P13" s="24">
        <f>IF(B13="","",VLOOKUP(AB13,Varsayımlar!$B:$Q,8,0))</f>
        <v>25</v>
      </c>
      <c r="Q13" s="24" t="str">
        <f>IF(B13="","",VLOOKUP(AB13,Varsayımlar!$B:$Q,9,0))</f>
        <v>SOFT</v>
      </c>
      <c r="R13" s="24">
        <f>IF(B13="","",VLOOKUP(AB13,Varsayımlar!$B:$Q,10,0))</f>
        <v>4</v>
      </c>
      <c r="S13" s="24">
        <f>IF(B13="","",VLOOKUP(AB13,Varsayımlar!$B:$Q,11,0))</f>
        <v>30</v>
      </c>
      <c r="T13" s="24">
        <f>IF(B13="","",VLOOKUP(AB13,Varsayımlar!$B:$Q,12,0))</f>
        <v>260</v>
      </c>
      <c r="U13" s="24" t="str">
        <f>IF(B13="","",VLOOKUP(AB13,Varsayımlar!$B:$Q,13,0))</f>
        <v>YURTDIŞI</v>
      </c>
      <c r="V13" s="24">
        <f>IF(B13="","",VLOOKUP(AB13,Varsayımlar!$B:$Q,14,0))</f>
        <v>6</v>
      </c>
      <c r="W13" s="26">
        <v>46177</v>
      </c>
      <c r="X13" s="26">
        <v>46360</v>
      </c>
      <c r="Y13" s="24" t="s">
        <v>63</v>
      </c>
      <c r="Z13" s="24" t="str">
        <f>IF(B13="","",VLOOKUP(AB13,Varsayımlar!$B:$Q,15,0))</f>
        <v>TRİTON -SKT ATILACAK</v>
      </c>
      <c r="AA13" s="24" t="str">
        <f>IF(B13="","",VLOOKUP(AB13,Varsayımlar!$B:$Q,16,0))</f>
        <v>24-26 CM</v>
      </c>
      <c r="AB13" s="5" t="str">
        <f t="shared" si="0"/>
        <v>LLC TRİTONMUTLUKAL WHEAT TORTILLA</v>
      </c>
    </row>
    <row r="14" spans="1:29" ht="31.5" customHeight="1" x14ac:dyDescent="0.25">
      <c r="A14" s="11" t="s">
        <v>131</v>
      </c>
      <c r="B14" s="15" t="s">
        <v>17</v>
      </c>
      <c r="C14" s="16">
        <f>IF(B14="","",VLOOKUP(AB14,Varsayımlar!$B:$Q,3,0))</f>
        <v>8698829380698</v>
      </c>
      <c r="D14" s="16" t="s">
        <v>37</v>
      </c>
      <c r="E14" s="15" t="s">
        <v>64</v>
      </c>
      <c r="F14" s="15" t="s">
        <v>65</v>
      </c>
      <c r="G14" s="15" t="str">
        <f>IF(B14="","",VLOOKUP(AB14,Varsayımlar!$B:$Q,5,0))</f>
        <v>TORTİLLAS 25 CM 4 PCS 260G</v>
      </c>
      <c r="H14" s="15"/>
      <c r="I14" s="15" t="str">
        <f>IF(B14="","",VLOOKUP(AB14,Varsayımlar!$B:$Q,6,0))</f>
        <v>SADE</v>
      </c>
      <c r="J14" s="15">
        <v>1344</v>
      </c>
      <c r="K14" s="15"/>
      <c r="L14" s="15">
        <f t="shared" si="1"/>
        <v>16</v>
      </c>
      <c r="M14" s="15"/>
      <c r="N14" s="15"/>
      <c r="O14" s="15">
        <f>IF(B14="","",VLOOKUP(AB14,Varsayımlar!$B:$Q,7,0)*J14)</f>
        <v>40320</v>
      </c>
      <c r="P14" s="15">
        <f>IF(B14="","",VLOOKUP(AB14,Varsayımlar!$B:$Q,8,0))</f>
        <v>25</v>
      </c>
      <c r="Q14" s="15" t="str">
        <f>IF(B14="","",VLOOKUP(AB14,Varsayımlar!$B:$Q,9,0))</f>
        <v>SOFT</v>
      </c>
      <c r="R14" s="15">
        <f>IF(B14="","",VLOOKUP(AB14,Varsayımlar!$B:$Q,10,0))</f>
        <v>4</v>
      </c>
      <c r="S14" s="15">
        <f>IF(B14="","",VLOOKUP(AB14,Varsayımlar!$B:$Q,11,0))</f>
        <v>30</v>
      </c>
      <c r="T14" s="15">
        <f>IF(B14="","",VLOOKUP(AB14,Varsayımlar!$B:$Q,12,0))</f>
        <v>260</v>
      </c>
      <c r="U14" s="15" t="str">
        <f>IF(B14="","",VLOOKUP(AB14,Varsayımlar!$B:$Q,13,0))</f>
        <v>YURTDIŞI</v>
      </c>
      <c r="V14" s="15">
        <f>IF(B14="","",VLOOKUP(AB14,Varsayımlar!$B:$Q,14,0))</f>
        <v>6</v>
      </c>
      <c r="W14" s="17">
        <v>46177</v>
      </c>
      <c r="X14" s="17">
        <v>46360</v>
      </c>
      <c r="Y14" s="15" t="s">
        <v>66</v>
      </c>
      <c r="Z14" s="15" t="str">
        <f>IF(B14="","",VLOOKUP(AB14,Varsayımlar!$B:$Q,15,0))</f>
        <v>TRİTON -SKT ATILACAK</v>
      </c>
      <c r="AA14" s="15" t="str">
        <f>IF(B14="","",VLOOKUP(AB14,Varsayımlar!$B:$Q,16,0))</f>
        <v>24-26 CM</v>
      </c>
      <c r="AB14" s="2" t="str">
        <f t="shared" si="0"/>
        <v>LLC TRİTONMUTLUKAL WHEAT TORTILLA</v>
      </c>
    </row>
    <row r="15" spans="1:29" ht="31.5" customHeight="1" x14ac:dyDescent="0.25">
      <c r="A15" s="11" t="s">
        <v>132</v>
      </c>
      <c r="B15" s="15" t="s">
        <v>17</v>
      </c>
      <c r="C15" s="16">
        <f>IF(B15="","",VLOOKUP(AB15,Varsayımlar!$B:$Q,3,0))</f>
        <v>8698829380698</v>
      </c>
      <c r="D15" s="16" t="s">
        <v>37</v>
      </c>
      <c r="E15" s="15" t="s">
        <v>64</v>
      </c>
      <c r="F15" s="15" t="s">
        <v>67</v>
      </c>
      <c r="G15" s="15" t="str">
        <f>IF(B15="","",VLOOKUP(AB15,Varsayımlar!$B:$Q,5,0))</f>
        <v>TORTİLLAS 25 CM 4 PCS 260G</v>
      </c>
      <c r="H15" s="15"/>
      <c r="I15" s="15" t="str">
        <f>IF(B15="","",VLOOKUP(AB15,Varsayımlar!$B:$Q,6,0))</f>
        <v>SADE</v>
      </c>
      <c r="J15" s="15">
        <v>1092</v>
      </c>
      <c r="K15" s="15"/>
      <c r="L15" s="15">
        <f t="shared" si="1"/>
        <v>13</v>
      </c>
      <c r="M15" s="15"/>
      <c r="N15" s="15"/>
      <c r="O15" s="15">
        <f>IF(B15="","",VLOOKUP(AB15,Varsayımlar!$B:$Q,7,0)*J15)</f>
        <v>32760</v>
      </c>
      <c r="P15" s="15">
        <f>IF(B15="","",VLOOKUP(AB15,Varsayımlar!$B:$Q,8,0))</f>
        <v>25</v>
      </c>
      <c r="Q15" s="15" t="str">
        <f>IF(B15="","",VLOOKUP(AB15,Varsayımlar!$B:$Q,9,0))</f>
        <v>SOFT</v>
      </c>
      <c r="R15" s="15">
        <f>IF(B15="","",VLOOKUP(AB15,Varsayımlar!$B:$Q,10,0))</f>
        <v>4</v>
      </c>
      <c r="S15" s="15">
        <f>IF(B15="","",VLOOKUP(AB15,Varsayımlar!$B:$Q,11,0))</f>
        <v>30</v>
      </c>
      <c r="T15" s="15">
        <f>IF(B15="","",VLOOKUP(AB15,Varsayımlar!$B:$Q,12,0))</f>
        <v>260</v>
      </c>
      <c r="U15" s="15" t="str">
        <f>IF(B15="","",VLOOKUP(AB15,Varsayımlar!$B:$Q,13,0))</f>
        <v>YURTDIŞI</v>
      </c>
      <c r="V15" s="15">
        <f>IF(B15="","",VLOOKUP(AB15,Varsayımlar!$B:$Q,14,0))</f>
        <v>6</v>
      </c>
      <c r="W15" s="17">
        <v>46177</v>
      </c>
      <c r="X15" s="17">
        <v>46360</v>
      </c>
      <c r="Y15" s="15" t="s">
        <v>66</v>
      </c>
      <c r="Z15" s="15" t="str">
        <f>IF(B15="","",VLOOKUP(AB15,Varsayımlar!$B:$Q,15,0))</f>
        <v>TRİTON -SKT ATILACAK</v>
      </c>
      <c r="AA15" s="15" t="str">
        <f>IF(B15="","",VLOOKUP(AB15,Varsayımlar!$B:$Q,16,0))</f>
        <v>24-26 CM</v>
      </c>
      <c r="AB15" s="5" t="str">
        <f t="shared" si="0"/>
        <v>LLC TRİTONMUTLUKAL WHEAT TORTILLA</v>
      </c>
    </row>
    <row r="16" spans="1:29" ht="31.5" customHeight="1" x14ac:dyDescent="0.25">
      <c r="A16" s="11" t="s">
        <v>133</v>
      </c>
      <c r="B16" s="27" t="s">
        <v>17</v>
      </c>
      <c r="C16" s="28">
        <f>IF(B16="","",VLOOKUP(AB16,Varsayımlar!$B:$Q,3,0))</f>
        <v>8698829380698</v>
      </c>
      <c r="D16" s="28" t="s">
        <v>37</v>
      </c>
      <c r="E16" s="27" t="s">
        <v>68</v>
      </c>
      <c r="F16" s="27" t="s">
        <v>69</v>
      </c>
      <c r="G16" s="27" t="str">
        <f>IF(B16="","",VLOOKUP(AB16,Varsayımlar!$B:$Q,5,0))</f>
        <v>TORTİLLAS 25 CM 4 PCS 260G</v>
      </c>
      <c r="H16" s="27"/>
      <c r="I16" s="27" t="str">
        <f>IF(B16="","",VLOOKUP(AB16,Varsayımlar!$B:$Q,6,0))</f>
        <v>SADE</v>
      </c>
      <c r="J16" s="27">
        <v>1092</v>
      </c>
      <c r="K16" s="27"/>
      <c r="L16" s="27">
        <f t="shared" si="1"/>
        <v>13</v>
      </c>
      <c r="M16" s="27"/>
      <c r="N16" s="27"/>
      <c r="O16" s="27">
        <f>IF(B16="","",VLOOKUP(AB16,Varsayımlar!$B:$Q,7,0)*J16)</f>
        <v>32760</v>
      </c>
      <c r="P16" s="27">
        <f>IF(B16="","",VLOOKUP(AB16,Varsayımlar!$B:$Q,8,0))</f>
        <v>25</v>
      </c>
      <c r="Q16" s="27" t="str">
        <f>IF(B16="","",VLOOKUP(AB16,Varsayımlar!$B:$Q,9,0))</f>
        <v>SOFT</v>
      </c>
      <c r="R16" s="27">
        <f>IF(B16="","",VLOOKUP(AB16,Varsayımlar!$B:$Q,10,0))</f>
        <v>4</v>
      </c>
      <c r="S16" s="27">
        <f>IF(B16="","",VLOOKUP(AB16,Varsayımlar!$B:$Q,11,0))</f>
        <v>30</v>
      </c>
      <c r="T16" s="27">
        <f>IF(B16="","",VLOOKUP(AB16,Varsayımlar!$B:$Q,12,0))</f>
        <v>260</v>
      </c>
      <c r="U16" s="27" t="str">
        <f>IF(B16="","",VLOOKUP(AB16,Varsayımlar!$B:$Q,13,0))</f>
        <v>YURTDIŞI</v>
      </c>
      <c r="V16" s="27">
        <f>IF(B16="","",VLOOKUP(AB16,Varsayımlar!$B:$Q,14,0))</f>
        <v>6</v>
      </c>
      <c r="W16" s="29">
        <v>46177</v>
      </c>
      <c r="X16" s="29">
        <v>46360</v>
      </c>
      <c r="Y16" s="27" t="s">
        <v>70</v>
      </c>
      <c r="Z16" s="27" t="str">
        <f>IF(B16="","",VLOOKUP(AB16,Varsayımlar!$B:$Q,15,0))</f>
        <v>TRİTON -SKT ATILACAK</v>
      </c>
      <c r="AA16" s="27" t="str">
        <f>IF(B16="","",VLOOKUP(AB16,Varsayımlar!$B:$Q,16,0))</f>
        <v>24-26 CM</v>
      </c>
      <c r="AB16" s="2" t="str">
        <f t="shared" si="0"/>
        <v>LLC TRİTONMUTLUKAL WHEAT TORTILLA</v>
      </c>
    </row>
    <row r="17" spans="1:29" ht="31.5" customHeight="1" x14ac:dyDescent="0.25">
      <c r="A17" s="11" t="s">
        <v>134</v>
      </c>
      <c r="B17" s="27" t="s">
        <v>17</v>
      </c>
      <c r="C17" s="28">
        <f>IF(B17="","",VLOOKUP(AB17,Varsayımlar!$B:$Q,3,0))</f>
        <v>8698829380698</v>
      </c>
      <c r="D17" s="28" t="s">
        <v>37</v>
      </c>
      <c r="E17" s="27" t="s">
        <v>68</v>
      </c>
      <c r="F17" s="27" t="s">
        <v>71</v>
      </c>
      <c r="G17" s="27" t="str">
        <f>IF(B17="","",VLOOKUP(AB17,Varsayımlar!$B:$Q,5,0))</f>
        <v>TORTİLLAS 25 CM 4 PCS 260G</v>
      </c>
      <c r="H17" s="27"/>
      <c r="I17" s="27" t="str">
        <f>IF(B17="","",VLOOKUP(AB17,Varsayımlar!$B:$Q,6,0))</f>
        <v>SADE</v>
      </c>
      <c r="J17" s="27">
        <v>1344</v>
      </c>
      <c r="K17" s="27"/>
      <c r="L17" s="27">
        <f t="shared" si="1"/>
        <v>16</v>
      </c>
      <c r="M17" s="27"/>
      <c r="N17" s="27"/>
      <c r="O17" s="27">
        <f>IF(B17="","",VLOOKUP(AB17,Varsayımlar!$B:$Q,7,0)*J17)</f>
        <v>40320</v>
      </c>
      <c r="P17" s="27">
        <f>IF(B17="","",VLOOKUP(AB17,Varsayımlar!$B:$Q,8,0))</f>
        <v>25</v>
      </c>
      <c r="Q17" s="27" t="str">
        <f>IF(B17="","",VLOOKUP(AB17,Varsayımlar!$B:$Q,9,0))</f>
        <v>SOFT</v>
      </c>
      <c r="R17" s="27">
        <f>IF(B17="","",VLOOKUP(AB17,Varsayımlar!$B:$Q,10,0))</f>
        <v>4</v>
      </c>
      <c r="S17" s="27">
        <f>IF(B17="","",VLOOKUP(AB17,Varsayımlar!$B:$Q,11,0))</f>
        <v>30</v>
      </c>
      <c r="T17" s="27">
        <f>IF(B17="","",VLOOKUP(AB17,Varsayımlar!$B:$Q,12,0))</f>
        <v>260</v>
      </c>
      <c r="U17" s="27" t="str">
        <f>IF(B17="","",VLOOKUP(AB17,Varsayımlar!$B:$Q,13,0))</f>
        <v>YURTDIŞI</v>
      </c>
      <c r="V17" s="27">
        <f>IF(B17="","",VLOOKUP(AB17,Varsayımlar!$B:$Q,14,0))</f>
        <v>6</v>
      </c>
      <c r="W17" s="29">
        <v>46177</v>
      </c>
      <c r="X17" s="29">
        <v>46360</v>
      </c>
      <c r="Y17" s="27" t="s">
        <v>70</v>
      </c>
      <c r="Z17" s="27" t="str">
        <f>IF(B17="","",VLOOKUP(AB17,Varsayımlar!$B:$Q,15,0))</f>
        <v>TRİTON -SKT ATILACAK</v>
      </c>
      <c r="AA17" s="27" t="str">
        <f>IF(B17="","",VLOOKUP(AB17,Varsayımlar!$B:$Q,16,0))</f>
        <v>24-26 CM</v>
      </c>
      <c r="AB17" s="5" t="str">
        <f t="shared" si="0"/>
        <v>LLC TRİTONMUTLUKAL WHEAT TORTILLA</v>
      </c>
    </row>
    <row r="18" spans="1:29" ht="31.5" customHeight="1" x14ac:dyDescent="0.25">
      <c r="A18" s="11" t="s">
        <v>135</v>
      </c>
      <c r="B18" s="30" t="s">
        <v>17</v>
      </c>
      <c r="C18" s="31">
        <f>IF(B18="","",VLOOKUP(AB18,Varsayımlar!$B:$Q,3,0))</f>
        <v>8698829380698</v>
      </c>
      <c r="D18" s="31" t="s">
        <v>37</v>
      </c>
      <c r="E18" s="30" t="s">
        <v>72</v>
      </c>
      <c r="F18" s="30" t="s">
        <v>73</v>
      </c>
      <c r="G18" s="30" t="str">
        <f>IF(B18="","",VLOOKUP(AB18,Varsayımlar!$B:$Q,5,0))</f>
        <v>TORTİLLAS 25 CM 4 PCS 260G</v>
      </c>
      <c r="H18" s="30"/>
      <c r="I18" s="30" t="str">
        <f>IF(B18="","",VLOOKUP(AB18,Varsayımlar!$B:$Q,6,0))</f>
        <v>SADE</v>
      </c>
      <c r="J18" s="30">
        <v>588</v>
      </c>
      <c r="K18" s="30"/>
      <c r="L18" s="30">
        <f t="shared" si="1"/>
        <v>7</v>
      </c>
      <c r="M18" s="30"/>
      <c r="N18" s="30"/>
      <c r="O18" s="30">
        <f>IF(B18="","",VLOOKUP(AB18,Varsayımlar!$B:$Q,7,0)*J18)</f>
        <v>17640</v>
      </c>
      <c r="P18" s="30">
        <f>IF(B18="","",VLOOKUP(AB18,Varsayımlar!$B:$Q,8,0))</f>
        <v>25</v>
      </c>
      <c r="Q18" s="30" t="str">
        <f>IF(B18="","",VLOOKUP(AB18,Varsayımlar!$B:$Q,9,0))</f>
        <v>SOFT</v>
      </c>
      <c r="R18" s="30">
        <f>IF(B18="","",VLOOKUP(AB18,Varsayımlar!$B:$Q,10,0))</f>
        <v>4</v>
      </c>
      <c r="S18" s="30">
        <f>IF(B18="","",VLOOKUP(AB18,Varsayımlar!$B:$Q,11,0))</f>
        <v>30</v>
      </c>
      <c r="T18" s="30">
        <f>IF(B18="","",VLOOKUP(AB18,Varsayımlar!$B:$Q,12,0))</f>
        <v>260</v>
      </c>
      <c r="U18" s="30" t="str">
        <f>IF(B18="","",VLOOKUP(AB18,Varsayımlar!$B:$Q,13,0))</f>
        <v>YURTDIŞI</v>
      </c>
      <c r="V18" s="30">
        <f>IF(B18="","",VLOOKUP(AB18,Varsayımlar!$B:$Q,14,0))</f>
        <v>6</v>
      </c>
      <c r="W18" s="32">
        <v>46178</v>
      </c>
      <c r="X18" s="32">
        <v>46361</v>
      </c>
      <c r="Y18" s="30">
        <v>26060525</v>
      </c>
      <c r="Z18" s="30" t="str">
        <f>IF(B18="","",VLOOKUP(AB18,Varsayımlar!$B:$Q,15,0))</f>
        <v>TRİTON -SKT ATILACAK</v>
      </c>
      <c r="AA18" s="30" t="str">
        <f>IF(B18="","",VLOOKUP(AB18,Varsayımlar!$B:$Q,16,0))</f>
        <v>24-26 CM</v>
      </c>
      <c r="AB18" s="2" t="str">
        <f t="shared" si="0"/>
        <v>LLC TRİTONMUTLUKAL WHEAT TORTILLA</v>
      </c>
    </row>
    <row r="19" spans="1:29" ht="31.5" customHeight="1" x14ac:dyDescent="0.25">
      <c r="A19" s="11" t="s">
        <v>136</v>
      </c>
      <c r="B19" s="30" t="s">
        <v>17</v>
      </c>
      <c r="C19" s="31">
        <f>IF(B19="","",VLOOKUP(AB19,Varsayımlar!$B:$Q,3,0))</f>
        <v>8698829380698</v>
      </c>
      <c r="D19" s="31" t="s">
        <v>37</v>
      </c>
      <c r="E19" s="30" t="s">
        <v>72</v>
      </c>
      <c r="F19" s="30" t="s">
        <v>74</v>
      </c>
      <c r="G19" s="30" t="str">
        <f>IF(B19="","",VLOOKUP(AB19,Varsayımlar!$B:$Q,5,0))</f>
        <v>TORTİLLAS 25 CM 4 PCS 260G</v>
      </c>
      <c r="H19" s="30"/>
      <c r="I19" s="30" t="str">
        <f>IF(B19="","",VLOOKUP(AB19,Varsayımlar!$B:$Q,6,0))</f>
        <v>SADE</v>
      </c>
      <c r="J19" s="30">
        <v>1848</v>
      </c>
      <c r="K19" s="30"/>
      <c r="L19" s="30">
        <f t="shared" si="1"/>
        <v>22</v>
      </c>
      <c r="M19" s="30"/>
      <c r="N19" s="30"/>
      <c r="O19" s="30">
        <f>IF(B19="","",VLOOKUP(AB19,Varsayımlar!$B:$Q,7,0)*J19)</f>
        <v>55440</v>
      </c>
      <c r="P19" s="30">
        <f>IF(B19="","",VLOOKUP(AB19,Varsayımlar!$B:$Q,8,0))</f>
        <v>25</v>
      </c>
      <c r="Q19" s="30" t="str">
        <f>IF(B19="","",VLOOKUP(AB19,Varsayımlar!$B:$Q,9,0))</f>
        <v>SOFT</v>
      </c>
      <c r="R19" s="30">
        <f>IF(B19="","",VLOOKUP(AB19,Varsayımlar!$B:$Q,10,0))</f>
        <v>4</v>
      </c>
      <c r="S19" s="30">
        <f>IF(B19="","",VLOOKUP(AB19,Varsayımlar!$B:$Q,11,0))</f>
        <v>30</v>
      </c>
      <c r="T19" s="30">
        <f>IF(B19="","",VLOOKUP(AB19,Varsayımlar!$B:$Q,12,0))</f>
        <v>260</v>
      </c>
      <c r="U19" s="30" t="str">
        <f>IF(B19="","",VLOOKUP(AB19,Varsayımlar!$B:$Q,13,0))</f>
        <v>YURTDIŞI</v>
      </c>
      <c r="V19" s="30">
        <f>IF(B19="","",VLOOKUP(AB19,Varsayımlar!$B:$Q,14,0))</f>
        <v>6</v>
      </c>
      <c r="W19" s="32">
        <v>46178</v>
      </c>
      <c r="X19" s="32">
        <v>46361</v>
      </c>
      <c r="Y19" s="30">
        <v>26060525</v>
      </c>
      <c r="Z19" s="30" t="str">
        <f>IF(B19="","",VLOOKUP(AB19,Varsayımlar!$B:$Q,15,0))</f>
        <v>TRİTON -SKT ATILACAK</v>
      </c>
      <c r="AA19" s="30" t="str">
        <f>IF(B19="","",VLOOKUP(AB19,Varsayımlar!$B:$Q,16,0))</f>
        <v>24-26 CM</v>
      </c>
      <c r="AB19" s="5" t="str">
        <f t="shared" si="0"/>
        <v>LLC TRİTONMUTLUKAL WHEAT TORTILLA</v>
      </c>
    </row>
    <row r="20" spans="1:29" x14ac:dyDescent="0.25">
      <c r="C20" s="3" t="str">
        <f>IF(B20="","",VLOOKUP(AB20,Varsayımlar!$B:$Q,3,0))</f>
        <v/>
      </c>
      <c r="G20" s="2" t="str">
        <f>IF(B20="","",VLOOKUP(AB20,Varsayımlar!$B:$Q,5,0))</f>
        <v/>
      </c>
      <c r="I20" s="2" t="str">
        <f>IF(B20="","",VLOOKUP(AB20,Varsayımlar!$B:$Q,6,0))</f>
        <v/>
      </c>
      <c r="O20" s="2" t="str">
        <f>IF(B20="","",VLOOKUP(AB20,Varsayımlar!$B:$Q,7,0)*J20)</f>
        <v/>
      </c>
      <c r="P20" s="2" t="str">
        <f>IF(B20="","",VLOOKUP(AB20,Varsayımlar!$B:$Q,8,0))</f>
        <v/>
      </c>
      <c r="Q20" s="2" t="str">
        <f>IF(B20="","",VLOOKUP(AB20,Varsayımlar!$B:$Q,9,0))</f>
        <v/>
      </c>
      <c r="R20" s="2" t="str">
        <f>IF(B20="","",VLOOKUP(AB20,Varsayımlar!$B:$Q,10,0))</f>
        <v/>
      </c>
      <c r="S20" s="2" t="str">
        <f>IF(B20="","",VLOOKUP(AB20,Varsayımlar!$B:$Q,11,0))</f>
        <v/>
      </c>
      <c r="T20" s="2" t="str">
        <f>IF(B20="","",VLOOKUP(AB20,Varsayımlar!$B:$Q,12,0))</f>
        <v/>
      </c>
      <c r="U20" s="2" t="str">
        <f>IF(B20="","",VLOOKUP(AB20,Varsayımlar!$B:$Q,13,0))</f>
        <v/>
      </c>
      <c r="V20" s="2" t="str">
        <f>IF(B20="","",VLOOKUP(AB20,Varsayımlar!$B:$Q,14,0))</f>
        <v/>
      </c>
      <c r="Z20" s="2" t="str">
        <f>IF(B20="","",VLOOKUP(AB20,Varsayımlar!$B:$Q,15,0))</f>
        <v/>
      </c>
      <c r="AA20" s="2" t="str">
        <f>IF(B20="","",VLOOKUP(AB20,Varsayımlar!$B:$Q,16,0))</f>
        <v/>
      </c>
      <c r="AB20" s="2" t="str">
        <f t="shared" si="0"/>
        <v/>
      </c>
    </row>
    <row r="21" spans="1:29" ht="63" x14ac:dyDescent="0.25">
      <c r="A21" s="11" t="s">
        <v>129</v>
      </c>
      <c r="B21" s="21" t="s">
        <v>119</v>
      </c>
      <c r="C21" s="22">
        <f>IF(B21="","",VLOOKUP(AB21,Varsayımlar!$B:$Q,3,0))</f>
        <v>8698829380698</v>
      </c>
      <c r="D21" s="21" t="s">
        <v>113</v>
      </c>
      <c r="E21" s="21"/>
      <c r="F21" s="21"/>
      <c r="G21" s="21" t="str">
        <f>IF(B21="","",VLOOKUP(AB21,Varsayımlar!$B:$Q,5,0))</f>
        <v>Mutlukal Tortillas 15cm</v>
      </c>
      <c r="H21" s="21"/>
      <c r="I21" s="21" t="str">
        <f>IF(B21="","",VLOOKUP(AB21,Varsayımlar!$B:$Q,6,0))</f>
        <v>SADE</v>
      </c>
      <c r="J21" s="21">
        <v>3168</v>
      </c>
      <c r="K21" s="21"/>
      <c r="L21" s="21">
        <f>J21/96</f>
        <v>33</v>
      </c>
      <c r="M21" s="21"/>
      <c r="N21" s="21"/>
      <c r="O21" s="21">
        <f>IF(B21="","",VLOOKUP(AB21,Varsayımlar!$B:$Q,7,0)*J21)</f>
        <v>31680</v>
      </c>
      <c r="P21" s="21">
        <f>IF(B21="","",VLOOKUP(AB21,Varsayımlar!$B:$Q,8,0))</f>
        <v>12</v>
      </c>
      <c r="Q21" s="21" t="str">
        <f>IF(B21="","",VLOOKUP(AB21,Varsayımlar!$B:$Q,9,0))</f>
        <v>IRAK SOFT</v>
      </c>
      <c r="R21" s="21">
        <f>IF(B21="","",VLOOKUP(AB21,Varsayımlar!$B:$Q,10,0))</f>
        <v>10</v>
      </c>
      <c r="S21" s="21">
        <f>IF(B21="","",VLOOKUP(AB21,Varsayımlar!$B:$Q,11,0))</f>
        <v>12</v>
      </c>
      <c r="T21" s="21">
        <f>IF(B21="","",VLOOKUP(AB21,Varsayımlar!$B:$Q,12,0))</f>
        <v>250</v>
      </c>
      <c r="U21" s="21" t="str">
        <f>IF(B21="","",VLOOKUP(AB21,Varsayımlar!$B:$Q,13,0))</f>
        <v>YURTİÇİ</v>
      </c>
      <c r="V21" s="21">
        <f>IF(B21="","",VLOOKUP(AB21,Varsayımlar!$B:$Q,14,0))</f>
        <v>6</v>
      </c>
      <c r="W21" s="21"/>
      <c r="X21" s="21"/>
      <c r="Y21" s="21"/>
      <c r="Z21" s="21" t="str">
        <f>IF(B21="","",VLOOKUP(AB21,Varsayımlar!$B:$Q,15,0))</f>
        <v>15CM KOLİ</v>
      </c>
      <c r="AA21" s="21" t="str">
        <f>IF(B21="","",VLOOKUP(AB21,Varsayımlar!$B:$Q,16,0))</f>
        <v>KESME-33-35G BEZE, KESİLMEMİŞ 16-18CM, 320-330G- KESİLMİŞ 245-250G</v>
      </c>
      <c r="AB21" s="2" t="str">
        <f t="shared" ref="AB21" si="2">IF(B21="","",CONCATENATE(B21,D21))</f>
        <v>MAYDONOZ DÖNERMutlukal Tortillas 15cm 250g</v>
      </c>
    </row>
    <row r="22" spans="1:29" ht="63" x14ac:dyDescent="0.25">
      <c r="A22" s="11" t="s">
        <v>129</v>
      </c>
      <c r="B22" s="21" t="s">
        <v>119</v>
      </c>
      <c r="C22" s="22">
        <f>IF(B22="","",VLOOKUP(AB22,Varsayımlar!$B:$Q,3,0))</f>
        <v>8698829380698</v>
      </c>
      <c r="D22" s="21" t="s">
        <v>113</v>
      </c>
      <c r="E22" s="21"/>
      <c r="F22" s="21"/>
      <c r="G22" s="21" t="str">
        <f>IF(B22="","",VLOOKUP(AB22,Varsayımlar!$B:$Q,5,0))</f>
        <v>Mutlukal Tortillas 15cm</v>
      </c>
      <c r="H22" s="21"/>
      <c r="I22" s="21" t="str">
        <f>IF(B22="","",VLOOKUP(AB22,Varsayımlar!$B:$Q,6,0))</f>
        <v>SADE</v>
      </c>
      <c r="J22" s="21">
        <v>3168</v>
      </c>
      <c r="K22" s="21"/>
      <c r="L22" s="21">
        <f>J22/96</f>
        <v>33</v>
      </c>
      <c r="M22" s="21"/>
      <c r="N22" s="21"/>
      <c r="O22" s="21">
        <f>IF(B22="","",VLOOKUP(AB22,Varsayımlar!$B:$Q,7,0)*J22)</f>
        <v>31680</v>
      </c>
      <c r="P22" s="21">
        <f>IF(B22="","",VLOOKUP(AB22,Varsayımlar!$B:$Q,8,0))</f>
        <v>12</v>
      </c>
      <c r="Q22" s="21" t="str">
        <f>IF(B22="","",VLOOKUP(AB22,Varsayımlar!$B:$Q,9,0))</f>
        <v>IRAK SOFT</v>
      </c>
      <c r="R22" s="21">
        <f>IF(B22="","",VLOOKUP(AB22,Varsayımlar!$B:$Q,10,0))</f>
        <v>10</v>
      </c>
      <c r="S22" s="21">
        <f>IF(B22="","",VLOOKUP(AB22,Varsayımlar!$B:$Q,11,0))</f>
        <v>12</v>
      </c>
      <c r="T22" s="21">
        <f>IF(B22="","",VLOOKUP(AB22,Varsayımlar!$B:$Q,12,0))</f>
        <v>250</v>
      </c>
      <c r="U22" s="21" t="str">
        <f>IF(B22="","",VLOOKUP(AB22,Varsayımlar!$B:$Q,13,0))</f>
        <v>YURTİÇİ</v>
      </c>
      <c r="V22" s="21">
        <f>IF(B22="","",VLOOKUP(AB22,Varsayımlar!$B:$Q,14,0))</f>
        <v>6</v>
      </c>
      <c r="W22" s="21"/>
      <c r="X22" s="21"/>
      <c r="Y22" s="21"/>
      <c r="Z22" s="21" t="str">
        <f>IF(B22="","",VLOOKUP(AB22,Varsayımlar!$B:$Q,15,0))</f>
        <v>15CM KOLİ</v>
      </c>
      <c r="AA22" s="21" t="str">
        <f>IF(B22="","",VLOOKUP(AB22,Varsayımlar!$B:$Q,16,0))</f>
        <v>KESME-33-35G BEZE, KESİLMEMİŞ 16-18CM, 320-330G- KESİLMİŞ 245-250G</v>
      </c>
      <c r="AB22" s="2" t="str">
        <f t="shared" si="0"/>
        <v>MAYDONOZ DÖNERMutlukal Tortillas 15cm 250g</v>
      </c>
    </row>
    <row r="23" spans="1:29" ht="29.25" customHeight="1" x14ac:dyDescent="0.25">
      <c r="A23" s="190" t="s">
        <v>121</v>
      </c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</row>
    <row r="24" spans="1:29" s="8" customFormat="1" ht="47.25" x14ac:dyDescent="0.25">
      <c r="A24" s="9" t="s">
        <v>0</v>
      </c>
      <c r="B24" s="9" t="s">
        <v>1</v>
      </c>
      <c r="C24" s="10" t="s">
        <v>36</v>
      </c>
      <c r="D24" s="10" t="s">
        <v>42</v>
      </c>
      <c r="E24" s="9" t="s">
        <v>43</v>
      </c>
      <c r="F24" s="9" t="s">
        <v>13</v>
      </c>
      <c r="G24" s="9" t="s">
        <v>2</v>
      </c>
      <c r="H24" s="9" t="s">
        <v>83</v>
      </c>
      <c r="I24" s="9" t="s">
        <v>3</v>
      </c>
      <c r="J24" s="9" t="s">
        <v>21</v>
      </c>
      <c r="K24" s="9" t="s">
        <v>141</v>
      </c>
      <c r="L24" s="9" t="s">
        <v>20</v>
      </c>
      <c r="M24" s="9"/>
      <c r="N24" s="9"/>
      <c r="O24" s="9" t="s">
        <v>16</v>
      </c>
      <c r="P24" s="9" t="s">
        <v>4</v>
      </c>
      <c r="Q24" s="9" t="s">
        <v>5</v>
      </c>
      <c r="R24" s="9" t="s">
        <v>6</v>
      </c>
      <c r="S24" s="9" t="s">
        <v>33</v>
      </c>
      <c r="T24" s="9" t="s">
        <v>7</v>
      </c>
      <c r="U24" s="9" t="s">
        <v>8</v>
      </c>
      <c r="V24" s="9" t="s">
        <v>9</v>
      </c>
      <c r="W24" s="9" t="s">
        <v>10</v>
      </c>
      <c r="X24" s="9" t="s">
        <v>11</v>
      </c>
      <c r="Y24" s="9" t="s">
        <v>12</v>
      </c>
      <c r="Z24" s="9" t="s">
        <v>14</v>
      </c>
      <c r="AA24" s="9" t="s">
        <v>15</v>
      </c>
      <c r="AB24" s="8" t="s">
        <v>50</v>
      </c>
    </row>
    <row r="25" spans="1:29" ht="31.5" customHeight="1" x14ac:dyDescent="0.25">
      <c r="A25" s="11" t="s">
        <v>29</v>
      </c>
      <c r="B25" s="12" t="s">
        <v>17</v>
      </c>
      <c r="C25" s="13">
        <f>IF(B25="","",VLOOKUP(AB25,Varsayımlar!$B:$Q,3,0))</f>
        <v>8698829380698</v>
      </c>
      <c r="D25" s="13" t="s">
        <v>37</v>
      </c>
      <c r="E25" s="12" t="s">
        <v>75</v>
      </c>
      <c r="F25" s="12" t="s">
        <v>76</v>
      </c>
      <c r="G25" s="12" t="str">
        <f>IF(B25="","",VLOOKUP(AB25,Varsayımlar!$B:$Q,5,0))</f>
        <v>TORTİLLAS 25 CM 4 PCS 260G</v>
      </c>
      <c r="H25" s="12"/>
      <c r="I25" s="12" t="str">
        <f>IF(B25="","",VLOOKUP(AB25,Varsayımlar!$B:$Q,6,0))</f>
        <v>SADE</v>
      </c>
      <c r="J25" s="12">
        <v>1092</v>
      </c>
      <c r="K25" s="12">
        <v>504</v>
      </c>
      <c r="L25" s="12">
        <f>J25/84</f>
        <v>13</v>
      </c>
      <c r="M25" s="12"/>
      <c r="N25" s="12"/>
      <c r="O25" s="12">
        <f>IF(B25="","",VLOOKUP(AB25,Varsayımlar!$B:$Q,7,0)*J25)</f>
        <v>32760</v>
      </c>
      <c r="P25" s="12">
        <f>IF(B25="","",VLOOKUP(AB25,Varsayımlar!$B:$Q,8,0))</f>
        <v>25</v>
      </c>
      <c r="Q25" s="12" t="str">
        <f>IF(B25="","",VLOOKUP(AB25,Varsayımlar!$B:$Q,9,0))</f>
        <v>SOFT</v>
      </c>
      <c r="R25" s="12">
        <f>IF(B25="","",VLOOKUP(AB25,Varsayımlar!$B:$Q,10,0))</f>
        <v>4</v>
      </c>
      <c r="S25" s="12">
        <f>IF(B25="","",VLOOKUP(AB25,Varsayımlar!$B:$Q,11,0))</f>
        <v>30</v>
      </c>
      <c r="T25" s="12">
        <f>IF(B25="","",VLOOKUP(AB25,Varsayımlar!$B:$Q,12,0))</f>
        <v>260</v>
      </c>
      <c r="U25" s="12" t="str">
        <f>IF(B25="","",VLOOKUP(AB25,Varsayımlar!$B:$Q,13,0))</f>
        <v>YURTDIŞI</v>
      </c>
      <c r="V25" s="12">
        <f>IF(B25="","",VLOOKUP(AB25,Varsayımlar!$B:$Q,14,0))</f>
        <v>6</v>
      </c>
      <c r="W25" s="14">
        <v>46175</v>
      </c>
      <c r="X25" s="14">
        <v>46358</v>
      </c>
      <c r="Y25" s="12" t="s">
        <v>77</v>
      </c>
      <c r="Z25" s="12" t="str">
        <f>IF(B25="","",VLOOKUP(AB25,Varsayımlar!$B:$Q,15,0))</f>
        <v>TRİTON -SKT ATILACAK</v>
      </c>
      <c r="AA25" s="12" t="str">
        <f>IF(B25="","",VLOOKUP(AB25,Varsayımlar!$B:$Q,16,0))</f>
        <v>24-26 CM</v>
      </c>
      <c r="AB25" s="2" t="str">
        <f>IF(B25="","",CONCATENATE(B25,D25))</f>
        <v>LLC TRİTONMUTLUKAL WHEAT TORTILLA</v>
      </c>
    </row>
    <row r="26" spans="1:29" ht="31.5" customHeight="1" x14ac:dyDescent="0.25">
      <c r="A26" s="11" t="s">
        <v>122</v>
      </c>
      <c r="B26" s="12" t="s">
        <v>17</v>
      </c>
      <c r="C26" s="13">
        <f>IF(B26="","",VLOOKUP(AB26,Varsayımlar!$B:$Q,3,0))</f>
        <v>8698829380698</v>
      </c>
      <c r="D26" s="13" t="s">
        <v>37</v>
      </c>
      <c r="E26" s="12" t="s">
        <v>75</v>
      </c>
      <c r="F26" s="12" t="s">
        <v>78</v>
      </c>
      <c r="G26" s="12" t="str">
        <f>IF(B26="","",VLOOKUP(AB26,Varsayımlar!$B:$Q,5,0))</f>
        <v>TORTİLLAS 25 CM 4 PCS 260G</v>
      </c>
      <c r="H26" s="12"/>
      <c r="I26" s="12" t="str">
        <f>IF(B26="","",VLOOKUP(AB26,Varsayımlar!$B:$Q,6,0))</f>
        <v>SADE</v>
      </c>
      <c r="J26" s="12">
        <v>1344</v>
      </c>
      <c r="K26" s="12">
        <v>683</v>
      </c>
      <c r="L26" s="12">
        <f>J26/84</f>
        <v>16</v>
      </c>
      <c r="M26" s="12"/>
      <c r="N26" s="12"/>
      <c r="O26" s="12">
        <f>IF(B26="","",VLOOKUP(AB26,Varsayımlar!$B:$Q,7,0)*J26)</f>
        <v>40320</v>
      </c>
      <c r="P26" s="12">
        <f>IF(B26="","",VLOOKUP(AB26,Varsayımlar!$B:$Q,8,0))</f>
        <v>25</v>
      </c>
      <c r="Q26" s="12" t="str">
        <f>IF(B26="","",VLOOKUP(AB26,Varsayımlar!$B:$Q,9,0))</f>
        <v>SOFT</v>
      </c>
      <c r="R26" s="12">
        <f>IF(B26="","",VLOOKUP(AB26,Varsayımlar!$B:$Q,10,0))</f>
        <v>4</v>
      </c>
      <c r="S26" s="12">
        <f>IF(B26="","",VLOOKUP(AB26,Varsayımlar!$B:$Q,11,0))</f>
        <v>30</v>
      </c>
      <c r="T26" s="12">
        <f>IF(B26="","",VLOOKUP(AB26,Varsayımlar!$B:$Q,12,0))</f>
        <v>260</v>
      </c>
      <c r="U26" s="12" t="str">
        <f>IF(B26="","",VLOOKUP(AB26,Varsayımlar!$B:$Q,13,0))</f>
        <v>YURTDIŞI</v>
      </c>
      <c r="V26" s="12">
        <f>IF(B26="","",VLOOKUP(AB26,Varsayımlar!$B:$Q,14,0))</f>
        <v>6</v>
      </c>
      <c r="W26" s="14">
        <v>46175</v>
      </c>
      <c r="X26" s="14">
        <v>46358</v>
      </c>
      <c r="Y26" s="12" t="s">
        <v>77</v>
      </c>
      <c r="Z26" s="12" t="str">
        <f>IF(B26="","",VLOOKUP(AB26,Varsayımlar!$B:$Q,15,0))</f>
        <v>TRİTON -SKT ATILACAK</v>
      </c>
      <c r="AA26" s="12" t="str">
        <f>IF(B26="","",VLOOKUP(AB26,Varsayımlar!$B:$Q,16,0))</f>
        <v>24-26 CM</v>
      </c>
      <c r="AB26" s="5" t="str">
        <f>IF(B26="","",CONCATENATE(B26,D26))</f>
        <v>LLC TRİTONMUTLUKAL WHEAT TORTILLA</v>
      </c>
    </row>
    <row r="27" spans="1:29" ht="47.25" x14ac:dyDescent="0.25">
      <c r="A27" s="11" t="s">
        <v>123</v>
      </c>
      <c r="B27" s="30" t="s">
        <v>79</v>
      </c>
      <c r="C27" s="31">
        <f>IF(B27="","",VLOOKUP(AB27,Varsayımlar!$B:$Q,3,0))</f>
        <v>8698829380698</v>
      </c>
      <c r="D27" s="31" t="s">
        <v>85</v>
      </c>
      <c r="E27" s="30" t="s">
        <v>86</v>
      </c>
      <c r="F27" s="30" t="s">
        <v>87</v>
      </c>
      <c r="G27" s="30" t="str">
        <f>IF(B27="","",VLOOKUP(AB27,Varsayımlar!$B:$Q,5,0))</f>
        <v xml:space="preserve">MANETKA PEYNİRLİ 25 CM </v>
      </c>
      <c r="H27" s="30"/>
      <c r="I27" s="30" t="str">
        <f>IF(B27="","",VLOOKUP(AB27,Varsayımlar!$B:$Q,6,0))</f>
        <v>PEYNİRLİ</v>
      </c>
      <c r="J27" s="30">
        <v>2496</v>
      </c>
      <c r="K27" s="30"/>
      <c r="L27" s="30">
        <f>J27/78</f>
        <v>32</v>
      </c>
      <c r="M27" s="30"/>
      <c r="N27" s="30"/>
      <c r="O27" s="30">
        <f>IF(B27="","",VLOOKUP(AB27,Varsayımlar!$B:$Q,7,0)*J27)</f>
        <v>74880</v>
      </c>
      <c r="P27" s="30">
        <f>IF(B27="","",VLOOKUP(AB27,Varsayımlar!$B:$Q,8,0))</f>
        <v>25</v>
      </c>
      <c r="Q27" s="30" t="str">
        <f>IF(B27="","",VLOOKUP(AB27,Varsayımlar!$B:$Q,9,0))</f>
        <v>SOFT-AT</v>
      </c>
      <c r="R27" s="30">
        <f>IF(B27="","",VLOOKUP(AB27,Varsayımlar!$B:$Q,10,0))</f>
        <v>4</v>
      </c>
      <c r="S27" s="30">
        <f>IF(B27="","",VLOOKUP(AB27,Varsayımlar!$B:$Q,11,0))</f>
        <v>30</v>
      </c>
      <c r="T27" s="30">
        <f>IF(B27="","",VLOOKUP(AB27,Varsayımlar!$B:$Q,12,0))</f>
        <v>250</v>
      </c>
      <c r="U27" s="30" t="str">
        <f>IF(B27="","",VLOOKUP(AB27,Varsayımlar!$B:$Q,13,0))</f>
        <v>YURTDIŞI</v>
      </c>
      <c r="V27" s="30">
        <f>IF(B27="","",VLOOKUP(AB27,Varsayımlar!$B:$Q,14,0))</f>
        <v>6</v>
      </c>
      <c r="W27" s="32">
        <v>46182</v>
      </c>
      <c r="X27" s="32">
        <v>46365</v>
      </c>
      <c r="Y27" s="30" t="s">
        <v>88</v>
      </c>
      <c r="Z27" s="30" t="str">
        <f>IF(B27="","",VLOOKUP(AB27,Varsayımlar!$B:$Q,15,0))</f>
        <v>KIRMIZI KOLİ-TARİHLİ KOLİ ETİKETİ</v>
      </c>
      <c r="AA27" s="30" t="str">
        <f>IF(B27="","",VLOOKUP(AB27,Varsayımlar!$B:$Q,16,0))</f>
        <v>24-26 CM</v>
      </c>
      <c r="AB27" s="2" t="str">
        <f>IF(B27="","",CONCATENATE(B27,D27))</f>
        <v>LLC KOTORMANETKA PEYNİRLİ 25CM</v>
      </c>
    </row>
    <row r="28" spans="1:29" ht="63" x14ac:dyDescent="0.25">
      <c r="A28" s="11" t="s">
        <v>124</v>
      </c>
      <c r="B28" s="27" t="s">
        <v>90</v>
      </c>
      <c r="C28" s="28">
        <f>IF(B28="","",VLOOKUP(AB28,Varsayımlar!$B:$Q,3,0))</f>
        <v>8698829380698</v>
      </c>
      <c r="D28" s="28" t="s">
        <v>91</v>
      </c>
      <c r="E28" s="27"/>
      <c r="F28" s="27"/>
      <c r="G28" s="27" t="str">
        <f>IF(B28="","",VLOOKUP(AB28,Varsayımlar!$B:$Q,5,0))</f>
        <v>MAGNİT MAVİ AMBALAJ 25CM</v>
      </c>
      <c r="H28" s="27"/>
      <c r="I28" s="27" t="str">
        <f>IF(B28="","",VLOOKUP(AB28,Varsayımlar!$B:$Q,6,0))</f>
        <v>SADE</v>
      </c>
      <c r="J28" s="27">
        <v>2016</v>
      </c>
      <c r="K28" s="27"/>
      <c r="L28" s="27">
        <f>2016/84</f>
        <v>24</v>
      </c>
      <c r="M28" s="27"/>
      <c r="N28" s="27"/>
      <c r="O28" s="27">
        <f>IF(B28="","",VLOOKUP(AB28,Varsayımlar!$B:$Q,7,0)*J28)</f>
        <v>60480</v>
      </c>
      <c r="P28" s="27">
        <f>IF(B28="","",VLOOKUP(AB28,Varsayımlar!$B:$Q,8,0))</f>
        <v>25</v>
      </c>
      <c r="Q28" s="27" t="str">
        <f>IF(B28="","",VLOOKUP(AB28,Varsayımlar!$B:$Q,9,0))</f>
        <v>SOFT</v>
      </c>
      <c r="R28" s="27">
        <f>IF(B28="","",VLOOKUP(AB28,Varsayımlar!$B:$Q,10,0))</f>
        <v>4</v>
      </c>
      <c r="S28" s="27">
        <f>IF(B28="","",VLOOKUP(AB28,Varsayımlar!$B:$Q,11,0))</f>
        <v>30</v>
      </c>
      <c r="T28" s="27">
        <f>IF(B28="","",VLOOKUP(AB28,Varsayımlar!$B:$Q,12,0))</f>
        <v>260</v>
      </c>
      <c r="U28" s="27" t="str">
        <f>IF(B28="","",VLOOKUP(AB28,Varsayımlar!$B:$Q,13,0))</f>
        <v>YURTDIŞI</v>
      </c>
      <c r="V28" s="27">
        <f>IF(B28="","",VLOOKUP(AB28,Varsayımlar!$B:$Q,14,0))</f>
        <v>9</v>
      </c>
      <c r="W28" s="27"/>
      <c r="X28" s="27"/>
      <c r="Y28" s="27"/>
      <c r="Z28" s="27" t="str">
        <f>IF(B28="","",VLOOKUP(AB28,Varsayımlar!$B:$Q,15,0))</f>
        <v>25CM TURUNCU KOLİ-SOL ÜST DİKDÖRTGENE ÜRETİM TARİHİ BASILACAK</v>
      </c>
      <c r="AA28" s="27" t="str">
        <f>IF(B28="","",VLOOKUP(AB28,Varsayımlar!$B:$Q,16,0))</f>
        <v>24-26 CM</v>
      </c>
      <c r="AB28" s="5" t="str">
        <f>IF(B28="","",CONCATENATE(B28,D28))</f>
        <v>MAGNİTMAGNİT MAVİ AMBALAJ 25 CM 260G</v>
      </c>
    </row>
    <row r="29" spans="1:29" x14ac:dyDescent="0.25">
      <c r="C29" s="3" t="str">
        <f>IF(B29="","",VLOOKUP(AB29,Varsayımlar!$B:$Q,3,0))</f>
        <v/>
      </c>
      <c r="G29" s="2" t="str">
        <f>IF(B29="","",VLOOKUP(AB29,Varsayımlar!$B:$Q,5,0))</f>
        <v/>
      </c>
      <c r="I29" s="2" t="str">
        <f>IF(B29="","",VLOOKUP(AB29,Varsayımlar!$B:$Q,6,0))</f>
        <v/>
      </c>
      <c r="O29" s="2" t="str">
        <f>IF(B29="","",VLOOKUP(AB29,Varsayımlar!$B:$Q,7,0)*J29)</f>
        <v/>
      </c>
      <c r="P29" s="2" t="str">
        <f>IF(B29="","",VLOOKUP(AB29,Varsayımlar!$B:$Q,8,0))</f>
        <v/>
      </c>
      <c r="Q29" s="2" t="str">
        <f>IF(B29="","",VLOOKUP(AB29,Varsayımlar!$B:$Q,9,0))</f>
        <v/>
      </c>
      <c r="R29" s="2" t="str">
        <f>IF(B29="","",VLOOKUP(AB29,Varsayımlar!$B:$Q,10,0))</f>
        <v/>
      </c>
      <c r="S29" s="2" t="str">
        <f>IF(B29="","",VLOOKUP(AB29,Varsayımlar!$B:$Q,11,0))</f>
        <v/>
      </c>
      <c r="T29" s="2" t="str">
        <f>IF(B29="","",VLOOKUP(AB29,Varsayımlar!$B:$Q,12,0))</f>
        <v/>
      </c>
      <c r="U29" s="2" t="str">
        <f>IF(B29="","",VLOOKUP(AB29,Varsayımlar!$B:$Q,13,0))</f>
        <v/>
      </c>
      <c r="V29" s="2" t="str">
        <f>IF(B29="","",VLOOKUP(AB29,Varsayımlar!$B:$Q,14,0))</f>
        <v/>
      </c>
      <c r="Z29" s="2" t="str">
        <f>IF(B29="","",VLOOKUP(AB29,Varsayımlar!$B:$Q,15,0))</f>
        <v/>
      </c>
      <c r="AA29" s="2" t="str">
        <f>IF(B29="","",VLOOKUP(AB29,Varsayımlar!$B:$Q,16,0))</f>
        <v/>
      </c>
      <c r="AB29" s="2" t="str">
        <f>IF(B29="","",CONCATENATE(B29,D29))</f>
        <v/>
      </c>
    </row>
    <row r="30" spans="1:29" ht="28.5" customHeight="1" x14ac:dyDescent="0.25">
      <c r="A30" s="190" t="s">
        <v>120</v>
      </c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</row>
    <row r="31" spans="1:29" s="8" customFormat="1" ht="47.25" x14ac:dyDescent="0.25">
      <c r="A31" s="9" t="s">
        <v>0</v>
      </c>
      <c r="B31" s="9" t="s">
        <v>1</v>
      </c>
      <c r="C31" s="10" t="s">
        <v>36</v>
      </c>
      <c r="D31" s="10" t="s">
        <v>42</v>
      </c>
      <c r="E31" s="9" t="s">
        <v>43</v>
      </c>
      <c r="F31" s="9" t="s">
        <v>13</v>
      </c>
      <c r="G31" s="9" t="s">
        <v>2</v>
      </c>
      <c r="H31" s="9" t="s">
        <v>83</v>
      </c>
      <c r="I31" s="9" t="s">
        <v>3</v>
      </c>
      <c r="J31" s="9" t="s">
        <v>21</v>
      </c>
      <c r="K31" s="9" t="s">
        <v>141</v>
      </c>
      <c r="L31" s="9" t="s">
        <v>20</v>
      </c>
      <c r="M31" s="9"/>
      <c r="N31" s="9"/>
      <c r="O31" s="9" t="s">
        <v>16</v>
      </c>
      <c r="P31" s="9" t="s">
        <v>4</v>
      </c>
      <c r="Q31" s="9" t="s">
        <v>5</v>
      </c>
      <c r="R31" s="9" t="s">
        <v>6</v>
      </c>
      <c r="S31" s="9" t="s">
        <v>33</v>
      </c>
      <c r="T31" s="9" t="s">
        <v>7</v>
      </c>
      <c r="U31" s="9" t="s">
        <v>8</v>
      </c>
      <c r="V31" s="9" t="s">
        <v>9</v>
      </c>
      <c r="W31" s="9" t="s">
        <v>10</v>
      </c>
      <c r="X31" s="9" t="s">
        <v>11</v>
      </c>
      <c r="Y31" s="9" t="s">
        <v>12</v>
      </c>
      <c r="Z31" s="9" t="s">
        <v>14</v>
      </c>
      <c r="AA31" s="9" t="s">
        <v>15</v>
      </c>
      <c r="AB31" s="8" t="s">
        <v>50</v>
      </c>
    </row>
    <row r="32" spans="1:29" ht="44.25" customHeight="1" x14ac:dyDescent="0.25">
      <c r="A32" s="11" t="s">
        <v>29</v>
      </c>
      <c r="B32" s="30" t="s">
        <v>31</v>
      </c>
      <c r="C32" s="31">
        <f>IF(B32="","",VLOOKUP(AB32,Varsayımlar!$B:$Q,3,0))</f>
        <v>8698829380698</v>
      </c>
      <c r="D32" s="30" t="s">
        <v>96</v>
      </c>
      <c r="E32" s="30">
        <v>46</v>
      </c>
      <c r="F32" s="30" t="s">
        <v>101</v>
      </c>
      <c r="G32" s="30" t="str">
        <f>IF(B32="","",VLOOKUP(AB32,Varsayımlar!$B:$Q,5,0))</f>
        <v>HANAMİ PEYNİRLİ 25CM AMBALAJ (098)</v>
      </c>
      <c r="H32" s="30"/>
      <c r="I32" s="30" t="str">
        <f>IF(B32="","",VLOOKUP(AB32,Varsayımlar!$B:$Q,6,0))</f>
        <v>PEYNİRLİ</v>
      </c>
      <c r="J32" s="30">
        <v>504</v>
      </c>
      <c r="K32" s="30"/>
      <c r="L32" s="30">
        <f>J32/84</f>
        <v>6</v>
      </c>
      <c r="M32" s="30"/>
      <c r="N32" s="30"/>
      <c r="O32" s="30">
        <f>IF(B32="","",VLOOKUP(AB32,Varsayımlar!$B:$Q,7,0)*J32)</f>
        <v>15120</v>
      </c>
      <c r="P32" s="30">
        <f>IF(B32="","",VLOOKUP(AB32,Varsayımlar!$B:$Q,8,0))</f>
        <v>25</v>
      </c>
      <c r="Q32" s="30" t="str">
        <f>IF(B32="","",VLOOKUP(AB32,Varsayımlar!$B:$Q,9,0))</f>
        <v>IRAK SOFT-AT</v>
      </c>
      <c r="R32" s="30">
        <f>IF(B32="","",VLOOKUP(AB32,Varsayımlar!$B:$Q,10,0))</f>
        <v>4</v>
      </c>
      <c r="S32" s="30">
        <f>IF(B32="","",VLOOKUP(AB32,Varsayımlar!$B:$Q,11,0))</f>
        <v>30</v>
      </c>
      <c r="T32" s="30">
        <f>IF(B32="","",VLOOKUP(AB32,Varsayımlar!$B:$Q,12,0))</f>
        <v>250</v>
      </c>
      <c r="U32" s="30" t="str">
        <f>IF(B32="","",VLOOKUP(AB32,Varsayımlar!$B:$Q,13,0))</f>
        <v>YURTDIŞI</v>
      </c>
      <c r="V32" s="30">
        <f>IF(B32="","",VLOOKUP(AB32,Varsayımlar!$B:$Q,14,0))</f>
        <v>9</v>
      </c>
      <c r="W32" s="32">
        <v>46181</v>
      </c>
      <c r="X32" s="32">
        <v>46454</v>
      </c>
      <c r="Y32" s="30" t="s">
        <v>102</v>
      </c>
      <c r="Z32" s="30" t="str">
        <f>IF(B32="","",VLOOKUP(AB32,Varsayımlar!$B:$Q,15,0))</f>
        <v>HANAMİ SARI KOLİ-ÜRETİM TARİHİ BASILACAK</v>
      </c>
      <c r="AA32" s="30" t="str">
        <f>IF(B32="","",VLOOKUP(AB32,Varsayımlar!$B:$Q,16,0))</f>
        <v>24-26 CM</v>
      </c>
      <c r="AB32" s="2" t="str">
        <f t="shared" ref="AB32:AB70" si="3">IF(B32="","",CONCATENATE(B32,D32))</f>
        <v>GERMESHANAMİ PEYNİRLİ 25 CM 250G</v>
      </c>
      <c r="AC32" s="2" t="s">
        <v>140</v>
      </c>
    </row>
    <row r="33" spans="1:28" ht="44.25" customHeight="1" x14ac:dyDescent="0.25">
      <c r="A33" s="11" t="s">
        <v>122</v>
      </c>
      <c r="B33" s="12" t="s">
        <v>31</v>
      </c>
      <c r="C33" s="13">
        <f>IF(B33="","",VLOOKUP(AB33,Varsayımlar!$B:$Q,3,0))</f>
        <v>8698829380698</v>
      </c>
      <c r="D33" s="13" t="s">
        <v>94</v>
      </c>
      <c r="E33" s="12">
        <v>45</v>
      </c>
      <c r="F33" s="12" t="s">
        <v>103</v>
      </c>
      <c r="G33" s="12" t="str">
        <f>IF(B33="","",VLOOKUP(AB33,Varsayımlar!$B:$Q,5,0))</f>
        <v>HANAMİ 25 CM SADE (081)</v>
      </c>
      <c r="H33" s="12"/>
      <c r="I33" s="12" t="str">
        <f>IF(B33="","",VLOOKUP(AB33,Varsayımlar!$B:$Q,6,0))</f>
        <v>SADE</v>
      </c>
      <c r="J33" s="12">
        <v>756</v>
      </c>
      <c r="K33" s="12"/>
      <c r="L33" s="12">
        <f>J33/84</f>
        <v>9</v>
      </c>
      <c r="M33" s="12"/>
      <c r="N33" s="12"/>
      <c r="O33" s="12">
        <f>IF(B33="","",VLOOKUP(AB33,Varsayımlar!$B:$Q,7,0)*J33)</f>
        <v>22680</v>
      </c>
      <c r="P33" s="12">
        <f>IF(B33="","",VLOOKUP(AB33,Varsayımlar!$B:$Q,8,0))</f>
        <v>25</v>
      </c>
      <c r="Q33" s="12" t="str">
        <f>IF(B33="","",VLOOKUP(AB33,Varsayımlar!$B:$Q,9,0))</f>
        <v>IRAK SOFT</v>
      </c>
      <c r="R33" s="12">
        <f>IF(B33="","",VLOOKUP(AB33,Varsayımlar!$B:$Q,10,0))</f>
        <v>4</v>
      </c>
      <c r="S33" s="12">
        <f>IF(B33="","",VLOOKUP(AB33,Varsayımlar!$B:$Q,11,0))</f>
        <v>30</v>
      </c>
      <c r="T33" s="12">
        <f>IF(B33="","",VLOOKUP(AB33,Varsayımlar!$B:$Q,12,0))</f>
        <v>250</v>
      </c>
      <c r="U33" s="12" t="str">
        <f>IF(B33="","",VLOOKUP(AB33,Varsayımlar!$B:$Q,13,0))</f>
        <v>YURTDIŞI</v>
      </c>
      <c r="V33" s="12">
        <f>IF(B33="","",VLOOKUP(AB33,Varsayımlar!$B:$Q,14,0))</f>
        <v>9</v>
      </c>
      <c r="W33" s="14">
        <v>46174</v>
      </c>
      <c r="X33" s="14">
        <v>46447</v>
      </c>
      <c r="Y33" s="12">
        <v>26060125</v>
      </c>
      <c r="Z33" s="12" t="str">
        <f>IF(B33="","",VLOOKUP(AB33,Varsayımlar!$B:$Q,15,0))</f>
        <v>HANAMİ MAVİ - ÜRETİM ATILACAK</v>
      </c>
      <c r="AA33" s="12" t="str">
        <f>IF(B33="","",VLOOKUP(AB33,Varsayımlar!$B:$Q,16,0))</f>
        <v>24-26 CM</v>
      </c>
      <c r="AB33" s="5" t="str">
        <f t="shared" si="3"/>
        <v>GERMESHANAMİ GERMES 25CM SADE 250G</v>
      </c>
    </row>
    <row r="34" spans="1:28" ht="44.25" customHeight="1" x14ac:dyDescent="0.25">
      <c r="A34" s="11" t="s">
        <v>123</v>
      </c>
      <c r="B34" s="12" t="s">
        <v>31</v>
      </c>
      <c r="C34" s="13">
        <f>IF(B34="","",VLOOKUP(AB34,Varsayımlar!$B:$Q,3,0))</f>
        <v>8698829380698</v>
      </c>
      <c r="D34" s="13" t="s">
        <v>95</v>
      </c>
      <c r="E34" s="12">
        <v>45</v>
      </c>
      <c r="F34" s="33" t="s">
        <v>142</v>
      </c>
      <c r="G34" s="12" t="str">
        <f>IF(B34="","",VLOOKUP(AB34,Varsayımlar!$B:$Q,5,0))</f>
        <v>KIRMIZI TORTİLLAS 25 CM</v>
      </c>
      <c r="H34" s="12"/>
      <c r="I34" s="12" t="str">
        <f>IF(B34="","",VLOOKUP(AB34,Varsayımlar!$B:$Q,6,0))</f>
        <v>SADE</v>
      </c>
      <c r="J34" s="12">
        <v>84</v>
      </c>
      <c r="K34" s="12"/>
      <c r="L34" s="12">
        <f>J34/84</f>
        <v>1</v>
      </c>
      <c r="M34" s="12"/>
      <c r="N34" s="12"/>
      <c r="O34" s="12">
        <f>IF(B34="","",VLOOKUP(AB34,Varsayımlar!$B:$Q,7,0)*J34)</f>
        <v>1512</v>
      </c>
      <c r="P34" s="12">
        <f>IF(B34="","",VLOOKUP(AB34,Varsayımlar!$B:$Q,8,0))</f>
        <v>25</v>
      </c>
      <c r="Q34" s="12" t="str">
        <f>IF(B34="","",VLOOKUP(AB34,Varsayımlar!$B:$Q,9,0))</f>
        <v>IRAK SOFT</v>
      </c>
      <c r="R34" s="12">
        <f>IF(B34="","",VLOOKUP(AB34,Varsayımlar!$B:$Q,10,0))</f>
        <v>6</v>
      </c>
      <c r="S34" s="12">
        <f>IF(B34="","",VLOOKUP(AB34,Varsayımlar!$B:$Q,11,0))</f>
        <v>18</v>
      </c>
      <c r="T34" s="12">
        <f>IF(B34="","",VLOOKUP(AB34,Varsayımlar!$B:$Q,12,0))</f>
        <v>375</v>
      </c>
      <c r="U34" s="12" t="str">
        <f>IF(B34="","",VLOOKUP(AB34,Varsayımlar!$B:$Q,13,0))</f>
        <v>YURTDIŞI</v>
      </c>
      <c r="V34" s="12">
        <f>IF(B34="","",VLOOKUP(AB34,Varsayımlar!$B:$Q,14,0))</f>
        <v>9</v>
      </c>
      <c r="W34" s="14">
        <v>46174</v>
      </c>
      <c r="X34" s="14">
        <v>46447</v>
      </c>
      <c r="Y34" s="12">
        <v>26060125</v>
      </c>
      <c r="Z34" s="12" t="str">
        <f>IF(B34="","",VLOOKUP(AB34,Varsayımlar!$B:$Q,15,0))</f>
        <v>KIRMIZI - ÜRETİM TARİHLİ ETİKET</v>
      </c>
      <c r="AA34" s="12" t="str">
        <f>IF(B34="","",VLOOKUP(AB34,Varsayımlar!$B:$Q,16,0))</f>
        <v>24-26 CM</v>
      </c>
      <c r="AB34" s="2" t="str">
        <f t="shared" si="3"/>
        <v>GERMESKırmızı Tortillas-Germes-25cm 375g</v>
      </c>
    </row>
    <row r="35" spans="1:28" ht="44.25" customHeight="1" x14ac:dyDescent="0.25">
      <c r="A35" s="11" t="s">
        <v>124</v>
      </c>
      <c r="B35" s="27" t="s">
        <v>104</v>
      </c>
      <c r="C35" s="28">
        <f>IF(B35="","",VLOOKUP(AB35,Varsayımlar!$B:$Q,3,0))</f>
        <v>8698829380698</v>
      </c>
      <c r="D35" s="27" t="s">
        <v>105</v>
      </c>
      <c r="E35" s="27"/>
      <c r="F35" s="27" t="s">
        <v>108</v>
      </c>
      <c r="G35" s="27" t="str">
        <f>IF(B35="","",VLOOKUP(AB35,Varsayımlar!$B:$Q,5,0))</f>
        <v>TORTİLLAS 20CM (SAMAKAT BİLGİLERİ EKLİ)</v>
      </c>
      <c r="H35" s="27"/>
      <c r="I35" s="27" t="str">
        <f>IF(B35="","",VLOOKUP(AB35,Varsayımlar!$B:$Q,6,0))</f>
        <v>SADE</v>
      </c>
      <c r="J35" s="27">
        <v>2475</v>
      </c>
      <c r="K35" s="27"/>
      <c r="L35" s="27">
        <f>J35/225</f>
        <v>11</v>
      </c>
      <c r="M35" s="27"/>
      <c r="N35" s="27"/>
      <c r="O35" s="27">
        <f>IF(B35="","",VLOOKUP(AB35,Varsayımlar!$B:$Q,7,0)*J35)</f>
        <v>34650</v>
      </c>
      <c r="P35" s="27">
        <f>IF(B35="","",VLOOKUP(AB35,Varsayımlar!$B:$Q,8,0))</f>
        <v>20</v>
      </c>
      <c r="Q35" s="27" t="str">
        <f>IF(B35="","",VLOOKUP(AB35,Varsayımlar!$B:$Q,9,0))</f>
        <v>IRAK SOFT</v>
      </c>
      <c r="R35" s="27">
        <f>IF(B35="","",VLOOKUP(AB35,Varsayımlar!$B:$Q,10,0))</f>
        <v>4</v>
      </c>
      <c r="S35" s="27">
        <f>IF(B35="","",VLOOKUP(AB35,Varsayımlar!$B:$Q,11,0))</f>
        <v>14</v>
      </c>
      <c r="T35" s="27">
        <f>IF(B35="","",VLOOKUP(AB35,Varsayımlar!$B:$Q,12,0))</f>
        <v>166</v>
      </c>
      <c r="U35" s="27" t="str">
        <f>IF(B35="","",VLOOKUP(AB35,Varsayımlar!$B:$Q,13,0))</f>
        <v>YURTDIŞI</v>
      </c>
      <c r="V35" s="27">
        <f>IF(B35="","",VLOOKUP(AB35,Varsayımlar!$B:$Q,14,0))</f>
        <v>9</v>
      </c>
      <c r="W35" s="29">
        <v>46174</v>
      </c>
      <c r="X35" s="29">
        <v>46447</v>
      </c>
      <c r="Y35" s="27">
        <v>26060120</v>
      </c>
      <c r="Z35" s="27" t="str">
        <f>IF(B35="","",VLOOKUP(AB35,Varsayımlar!$B:$Q,15,0))</f>
        <v>SİYAH KARE KOLİ- Üretim Tarihi Etiketli</v>
      </c>
      <c r="AA35" s="27" t="str">
        <f>IF(B35="","",VLOOKUP(AB35,Varsayımlar!$B:$Q,16,0))</f>
        <v>19-21 CM</v>
      </c>
      <c r="AB35" s="5" t="str">
        <f t="shared" si="3"/>
        <v>SMART LLCTORTİLLAS SAMAKAT 20CM 166G</v>
      </c>
    </row>
    <row r="36" spans="1:28" ht="31.5" customHeight="1" x14ac:dyDescent="0.25">
      <c r="A36" s="11" t="s">
        <v>125</v>
      </c>
      <c r="B36" s="21" t="s">
        <v>17</v>
      </c>
      <c r="C36" s="22">
        <f>IF(B36="","",VLOOKUP(AB36,Varsayımlar!$B:$Q,3,0))</f>
        <v>8698829380698</v>
      </c>
      <c r="D36" s="22" t="s">
        <v>37</v>
      </c>
      <c r="E36" s="21" t="s">
        <v>53</v>
      </c>
      <c r="F36" s="21" t="s">
        <v>54</v>
      </c>
      <c r="G36" s="21" t="str">
        <f>IF(B36="","",VLOOKUP(AB36,Varsayımlar!$B:$Q,5,0))</f>
        <v>TORTİLLAS 25 CM 4 PCS 260G</v>
      </c>
      <c r="H36" s="21"/>
      <c r="I36" s="21" t="str">
        <f>IF(B36="","",VLOOKUP(AB36,Varsayımlar!$B:$Q,6,0))</f>
        <v>SADE</v>
      </c>
      <c r="J36" s="21">
        <v>2016</v>
      </c>
      <c r="K36" s="21"/>
      <c r="L36" s="21">
        <f>J36/84</f>
        <v>24</v>
      </c>
      <c r="M36" s="21"/>
      <c r="N36" s="21"/>
      <c r="O36" s="21">
        <f>IF(B36="","",VLOOKUP(AB36,Varsayımlar!$B:$Q,7,0)*J36)</f>
        <v>60480</v>
      </c>
      <c r="P36" s="21">
        <f>IF(B36="","",VLOOKUP(AB36,Varsayımlar!$B:$Q,8,0))</f>
        <v>25</v>
      </c>
      <c r="Q36" s="21" t="str">
        <f>IF(B36="","",VLOOKUP(AB36,Varsayımlar!$B:$Q,9,0))</f>
        <v>SOFT</v>
      </c>
      <c r="R36" s="21">
        <f>IF(B36="","",VLOOKUP(AB36,Varsayımlar!$B:$Q,10,0))</f>
        <v>4</v>
      </c>
      <c r="S36" s="21">
        <f>IF(B36="","",VLOOKUP(AB36,Varsayımlar!$B:$Q,11,0))</f>
        <v>30</v>
      </c>
      <c r="T36" s="21">
        <f>IF(B36="","",VLOOKUP(AB36,Varsayımlar!$B:$Q,12,0))</f>
        <v>260</v>
      </c>
      <c r="U36" s="21" t="str">
        <f>IF(B36="","",VLOOKUP(AB36,Varsayımlar!$B:$Q,13,0))</f>
        <v>YURTDIŞI</v>
      </c>
      <c r="V36" s="21">
        <f>IF(B36="","",VLOOKUP(AB36,Varsayımlar!$B:$Q,14,0))</f>
        <v>6</v>
      </c>
      <c r="W36" s="23">
        <v>46176</v>
      </c>
      <c r="X36" s="23">
        <v>46359</v>
      </c>
      <c r="Y36" s="21" t="s">
        <v>55</v>
      </c>
      <c r="Z36" s="21" t="str">
        <f>IF(B36="","",VLOOKUP(AB36,Varsayımlar!$B:$Q,15,0))</f>
        <v>TRİTON -SKT ATILACAK</v>
      </c>
      <c r="AA36" s="21" t="str">
        <f>IF(B36="","",VLOOKUP(AB36,Varsayımlar!$B:$Q,16,0))</f>
        <v>24-26 CM</v>
      </c>
      <c r="AB36" s="5" t="str">
        <f>IF(B36="","",CONCATENATE(B36,D36))</f>
        <v>LLC TRİTONMUTLUKAL WHEAT TORTILLA</v>
      </c>
    </row>
    <row r="37" spans="1:28" ht="31.5" customHeight="1" x14ac:dyDescent="0.25">
      <c r="A37" s="11" t="s">
        <v>126</v>
      </c>
      <c r="B37" s="21" t="s">
        <v>17</v>
      </c>
      <c r="C37" s="22">
        <f>IF(B37="","",VLOOKUP(AB37,Varsayımlar!$B:$Q,3,0))</f>
        <v>8698829380698</v>
      </c>
      <c r="D37" s="22" t="s">
        <v>37</v>
      </c>
      <c r="E37" s="21" t="s">
        <v>53</v>
      </c>
      <c r="F37" s="21" t="s">
        <v>56</v>
      </c>
      <c r="G37" s="21" t="str">
        <f>IF(B37="","",VLOOKUP(AB37,Varsayımlar!$B:$Q,5,0))</f>
        <v>TORTİLLAS 25 CM 4 PCS 260G</v>
      </c>
      <c r="H37" s="21"/>
      <c r="I37" s="21" t="str">
        <f>IF(B37="","",VLOOKUP(AB37,Varsayımlar!$B:$Q,6,0))</f>
        <v>SADE</v>
      </c>
      <c r="J37" s="21">
        <v>420</v>
      </c>
      <c r="K37" s="21"/>
      <c r="L37" s="21">
        <f>J37/84</f>
        <v>5</v>
      </c>
      <c r="M37" s="21"/>
      <c r="N37" s="21"/>
      <c r="O37" s="21">
        <f>IF(B37="","",VLOOKUP(AB37,Varsayımlar!$B:$Q,7,0)*J37)</f>
        <v>12600</v>
      </c>
      <c r="P37" s="21">
        <f>IF(B37="","",VLOOKUP(AB37,Varsayımlar!$B:$Q,8,0))</f>
        <v>25</v>
      </c>
      <c r="Q37" s="21" t="str">
        <f>IF(B37="","",VLOOKUP(AB37,Varsayımlar!$B:$Q,9,0))</f>
        <v>SOFT</v>
      </c>
      <c r="R37" s="21">
        <f>IF(B37="","",VLOOKUP(AB37,Varsayımlar!$B:$Q,10,0))</f>
        <v>4</v>
      </c>
      <c r="S37" s="21">
        <f>IF(B37="","",VLOOKUP(AB37,Varsayımlar!$B:$Q,11,0))</f>
        <v>30</v>
      </c>
      <c r="T37" s="21">
        <f>IF(B37="","",VLOOKUP(AB37,Varsayımlar!$B:$Q,12,0))</f>
        <v>260</v>
      </c>
      <c r="U37" s="21" t="str">
        <f>IF(B37="","",VLOOKUP(AB37,Varsayımlar!$B:$Q,13,0))</f>
        <v>YURTDIŞI</v>
      </c>
      <c r="V37" s="21">
        <f>IF(B37="","",VLOOKUP(AB37,Varsayımlar!$B:$Q,14,0))</f>
        <v>6</v>
      </c>
      <c r="W37" s="23">
        <v>46176</v>
      </c>
      <c r="X37" s="23">
        <v>46359</v>
      </c>
      <c r="Y37" s="21" t="s">
        <v>55</v>
      </c>
      <c r="Z37" s="21" t="str">
        <f>IF(B37="","",VLOOKUP(AB37,Varsayımlar!$B:$Q,15,0))</f>
        <v>TRİTON -SKT ATILACAK</v>
      </c>
      <c r="AA37" s="21" t="str">
        <f>IF(B37="","",VLOOKUP(AB37,Varsayımlar!$B:$Q,16,0))</f>
        <v>24-26 CM</v>
      </c>
      <c r="AB37" s="2" t="str">
        <f>IF(B37="","",CONCATENATE(B37,D37))</f>
        <v>LLC TRİTONMUTLUKAL WHEAT TORTILLA</v>
      </c>
    </row>
    <row r="38" spans="1:28" ht="44.25" customHeight="1" x14ac:dyDescent="0.25">
      <c r="A38" s="11" t="s">
        <v>127</v>
      </c>
      <c r="B38" s="24" t="s">
        <v>104</v>
      </c>
      <c r="C38" s="25">
        <f>IF(B38="","",VLOOKUP(AB38,Varsayımlar!$B:$Q,3,0))</f>
        <v>8698829380698</v>
      </c>
      <c r="D38" s="24" t="s">
        <v>105</v>
      </c>
      <c r="E38" s="24"/>
      <c r="F38" s="24" t="s">
        <v>108</v>
      </c>
      <c r="G38" s="24" t="str">
        <f>IF(B38="","",VLOOKUP(AB38,Varsayımlar!$B:$Q,5,0))</f>
        <v>TORTİLLAS 20CM (SAMAKAT BİLGİLERİ EKLİ)</v>
      </c>
      <c r="H38" s="24"/>
      <c r="I38" s="24" t="str">
        <f>IF(B38="","",VLOOKUP(AB38,Varsayımlar!$B:$Q,6,0))</f>
        <v>SADE</v>
      </c>
      <c r="J38" s="24">
        <v>2475</v>
      </c>
      <c r="K38" s="24"/>
      <c r="L38" s="24">
        <f>J38/225</f>
        <v>11</v>
      </c>
      <c r="M38" s="24"/>
      <c r="N38" s="24"/>
      <c r="O38" s="24">
        <f>IF(B38="","",VLOOKUP(AB38,Varsayımlar!$B:$Q,7,0)*J38)</f>
        <v>34650</v>
      </c>
      <c r="P38" s="24">
        <f>IF(B38="","",VLOOKUP(AB38,Varsayımlar!$B:$Q,8,0))</f>
        <v>20</v>
      </c>
      <c r="Q38" s="24" t="str">
        <f>IF(B38="","",VLOOKUP(AB38,Varsayımlar!$B:$Q,9,0))</f>
        <v>IRAK SOFT</v>
      </c>
      <c r="R38" s="24">
        <f>IF(B38="","",VLOOKUP(AB38,Varsayımlar!$B:$Q,10,0))</f>
        <v>4</v>
      </c>
      <c r="S38" s="24">
        <f>IF(B38="","",VLOOKUP(AB38,Varsayımlar!$B:$Q,11,0))</f>
        <v>14</v>
      </c>
      <c r="T38" s="24">
        <f>IF(B38="","",VLOOKUP(AB38,Varsayımlar!$B:$Q,12,0))</f>
        <v>166</v>
      </c>
      <c r="U38" s="24" t="str">
        <f>IF(B38="","",VLOOKUP(AB38,Varsayımlar!$B:$Q,13,0))</f>
        <v>YURTDIŞI</v>
      </c>
      <c r="V38" s="24">
        <f>IF(B38="","",VLOOKUP(AB38,Varsayımlar!$B:$Q,14,0))</f>
        <v>9</v>
      </c>
      <c r="W38" s="26">
        <v>46181</v>
      </c>
      <c r="X38" s="26">
        <v>46454</v>
      </c>
      <c r="Y38" s="24">
        <v>26060820</v>
      </c>
      <c r="Z38" s="24" t="str">
        <f>IF(B38="","",VLOOKUP(AB38,Varsayımlar!$B:$Q,15,0))</f>
        <v>SİYAH KARE KOLİ- Üretim Tarihi Etiketli</v>
      </c>
      <c r="AA38" s="24" t="str">
        <f>IF(B38="","",VLOOKUP(AB38,Varsayımlar!$B:$Q,16,0))</f>
        <v>19-21 CM</v>
      </c>
      <c r="AB38" s="2" t="str">
        <f t="shared" si="3"/>
        <v>SMART LLCTORTİLLAS SAMAKAT 20CM 166G</v>
      </c>
    </row>
    <row r="39" spans="1:28" ht="44.25" customHeight="1" x14ac:dyDescent="0.25">
      <c r="A39" s="11" t="s">
        <v>128</v>
      </c>
      <c r="B39" s="18" t="s">
        <v>79</v>
      </c>
      <c r="C39" s="19">
        <f>IF(B39="","",VLOOKUP(AB39,Varsayımlar!$B:$Q,3,0))</f>
        <v>8698829380698</v>
      </c>
      <c r="D39" s="19" t="s">
        <v>109</v>
      </c>
      <c r="E39" s="18" t="s">
        <v>111</v>
      </c>
      <c r="F39" s="18" t="s">
        <v>112</v>
      </c>
      <c r="G39" s="18" t="str">
        <f>IF(B39="","",VLOOKUP(AB39,Varsayımlar!$B:$Q,5,0))</f>
        <v>MANETKA SADE 20CM 166G</v>
      </c>
      <c r="H39" s="18"/>
      <c r="I39" s="18" t="str">
        <f>IF(B39="","",VLOOKUP(AB39,Varsayımlar!$B:$Q,6,0))</f>
        <v>SADE</v>
      </c>
      <c r="J39" s="18">
        <v>7200</v>
      </c>
      <c r="K39" s="18"/>
      <c r="L39" s="18">
        <f>J39/225</f>
        <v>32</v>
      </c>
      <c r="M39" s="18"/>
      <c r="N39" s="18"/>
      <c r="O39" s="18">
        <f>IF(B39="","",VLOOKUP(AB39,Varsayımlar!$B:$Q,7,0)*J39)</f>
        <v>100800</v>
      </c>
      <c r="P39" s="18">
        <f>IF(B39="","",VLOOKUP(AB39,Varsayımlar!$B:$Q,8,0))</f>
        <v>20</v>
      </c>
      <c r="Q39" s="18" t="str">
        <f>IF(B39="","",VLOOKUP(AB39,Varsayımlar!$B:$Q,9,0))</f>
        <v>IRAK SOFT</v>
      </c>
      <c r="R39" s="18">
        <f>IF(B39="","",VLOOKUP(AB39,Varsayımlar!$B:$Q,10,0))</f>
        <v>4</v>
      </c>
      <c r="S39" s="18">
        <f>IF(B39="","",VLOOKUP(AB39,Varsayımlar!$B:$Q,11,0))</f>
        <v>14</v>
      </c>
      <c r="T39" s="18">
        <f>IF(B39="","",VLOOKUP(AB39,Varsayımlar!$B:$Q,12,0))</f>
        <v>166</v>
      </c>
      <c r="U39" s="18" t="str">
        <f>IF(B39="","",VLOOKUP(AB39,Varsayımlar!$B:$Q,13,0))</f>
        <v>YURTDIŞI</v>
      </c>
      <c r="V39" s="18">
        <f>IF(B39="","",VLOOKUP(AB39,Varsayımlar!$B:$Q,14,0))</f>
        <v>6</v>
      </c>
      <c r="W39" s="20">
        <v>46182</v>
      </c>
      <c r="X39" s="20">
        <v>46365</v>
      </c>
      <c r="Y39" s="18">
        <v>26060920</v>
      </c>
      <c r="Z39" s="18" t="str">
        <f>IF(B39="","",VLOOKUP(AB39,Varsayımlar!$B:$Q,15,0))</f>
        <v>SİYAH KARE KOLİ-ÜRETİM TARİHLİ ETİKET</v>
      </c>
      <c r="AA39" s="18" t="str">
        <f>IF(B39="","",VLOOKUP(AB39,Varsayımlar!$B:$Q,16,0))</f>
        <v>19-21 CM</v>
      </c>
      <c r="AB39" s="5" t="str">
        <f t="shared" si="3"/>
        <v>LLC KOTORMANETKA SADE 20CM 166G</v>
      </c>
    </row>
    <row r="40" spans="1:28" ht="63" x14ac:dyDescent="0.25">
      <c r="A40" s="11" t="s">
        <v>129</v>
      </c>
      <c r="B40" s="21" t="s">
        <v>119</v>
      </c>
      <c r="C40" s="22">
        <f>IF(B40="","",VLOOKUP(AB40,Varsayımlar!$B:$Q,3,0))</f>
        <v>8698829380698</v>
      </c>
      <c r="D40" s="21" t="s">
        <v>113</v>
      </c>
      <c r="E40" s="21"/>
      <c r="F40" s="21"/>
      <c r="G40" s="21" t="str">
        <f>IF(B40="","",VLOOKUP(AB40,Varsayımlar!$B:$Q,5,0))</f>
        <v>Mutlukal Tortillas 15cm</v>
      </c>
      <c r="H40" s="21"/>
      <c r="I40" s="21" t="str">
        <f>IF(B40="","",VLOOKUP(AB40,Varsayımlar!$B:$Q,6,0))</f>
        <v>SADE</v>
      </c>
      <c r="J40" s="21">
        <v>3168</v>
      </c>
      <c r="K40" s="21"/>
      <c r="L40" s="21">
        <f>J40/96</f>
        <v>33</v>
      </c>
      <c r="M40" s="21"/>
      <c r="N40" s="21"/>
      <c r="O40" s="21">
        <f>IF(B40="","",VLOOKUP(AB40,Varsayımlar!$B:$Q,7,0)*J40)</f>
        <v>31680</v>
      </c>
      <c r="P40" s="21">
        <f>IF(B40="","",VLOOKUP(AB40,Varsayımlar!$B:$Q,8,0))</f>
        <v>12</v>
      </c>
      <c r="Q40" s="21" t="str">
        <f>IF(B40="","",VLOOKUP(AB40,Varsayımlar!$B:$Q,9,0))</f>
        <v>IRAK SOFT</v>
      </c>
      <c r="R40" s="21">
        <f>IF(B40="","",VLOOKUP(AB40,Varsayımlar!$B:$Q,10,0))</f>
        <v>10</v>
      </c>
      <c r="S40" s="21">
        <f>IF(B40="","",VLOOKUP(AB40,Varsayımlar!$B:$Q,11,0))</f>
        <v>12</v>
      </c>
      <c r="T40" s="21">
        <f>IF(B40="","",VLOOKUP(AB40,Varsayımlar!$B:$Q,12,0))</f>
        <v>250</v>
      </c>
      <c r="U40" s="21" t="str">
        <f>IF(B40="","",VLOOKUP(AB40,Varsayımlar!$B:$Q,13,0))</f>
        <v>YURTİÇİ</v>
      </c>
      <c r="V40" s="21">
        <f>IF(B40="","",VLOOKUP(AB40,Varsayımlar!$B:$Q,14,0))</f>
        <v>6</v>
      </c>
      <c r="W40" s="21"/>
      <c r="X40" s="21"/>
      <c r="Y40" s="21"/>
      <c r="Z40" s="21" t="str">
        <f>IF(B40="","",VLOOKUP(AB40,Varsayımlar!$B:$Q,15,0))</f>
        <v>15CM KOLİ</v>
      </c>
      <c r="AA40" s="21" t="str">
        <f>IF(B40="","",VLOOKUP(AB40,Varsayımlar!$B:$Q,16,0))</f>
        <v>KESME-33-35G BEZE, KESİLMEMİŞ 16-18CM, 320-330G- KESİLMİŞ 245-250G</v>
      </c>
      <c r="AB40" s="2" t="str">
        <f t="shared" si="3"/>
        <v>MAYDONOZ DÖNERMutlukal Tortillas 15cm 250g</v>
      </c>
    </row>
    <row r="41" spans="1:28" ht="44.25" customHeight="1" x14ac:dyDescent="0.25">
      <c r="A41" s="11" t="s">
        <v>130</v>
      </c>
      <c r="B41" s="12" t="s">
        <v>104</v>
      </c>
      <c r="C41" s="13">
        <f>IF(B41="","",VLOOKUP(AB41,Varsayımlar!$B:$Q,3,0))</f>
        <v>8698829380698</v>
      </c>
      <c r="D41" s="12" t="s">
        <v>105</v>
      </c>
      <c r="E41" s="12">
        <v>32</v>
      </c>
      <c r="F41" s="12" t="s">
        <v>108</v>
      </c>
      <c r="G41" s="12" t="str">
        <f>IF(B41="","",VLOOKUP(AB41,Varsayımlar!$B:$Q,5,0))</f>
        <v>TORTİLLAS 20CM (SAMAKAT BİLGİLERİ EKLİ)</v>
      </c>
      <c r="H41" s="12"/>
      <c r="I41" s="12" t="str">
        <f>IF(B41="","",VLOOKUP(AB41,Varsayımlar!$B:$Q,6,0))</f>
        <v>SADE</v>
      </c>
      <c r="J41" s="12">
        <v>5850</v>
      </c>
      <c r="K41" s="12"/>
      <c r="L41" s="12">
        <f>J41/225</f>
        <v>26</v>
      </c>
      <c r="M41" s="12"/>
      <c r="N41" s="12"/>
      <c r="O41" s="12">
        <f>IF(B41="","",VLOOKUP(AB41,Varsayımlar!$B:$Q,7,0)*J41)</f>
        <v>81900</v>
      </c>
      <c r="P41" s="12">
        <f>IF(B41="","",VLOOKUP(AB41,Varsayımlar!$B:$Q,8,0))</f>
        <v>20</v>
      </c>
      <c r="Q41" s="12" t="str">
        <f>IF(B41="","",VLOOKUP(AB41,Varsayımlar!$B:$Q,9,0))</f>
        <v>IRAK SOFT</v>
      </c>
      <c r="R41" s="12">
        <f>IF(B41="","",VLOOKUP(AB41,Varsayımlar!$B:$Q,10,0))</f>
        <v>4</v>
      </c>
      <c r="S41" s="12">
        <f>IF(B41="","",VLOOKUP(AB41,Varsayımlar!$B:$Q,11,0))</f>
        <v>14</v>
      </c>
      <c r="T41" s="12">
        <f>IF(B41="","",VLOOKUP(AB41,Varsayımlar!$B:$Q,12,0))</f>
        <v>166</v>
      </c>
      <c r="U41" s="12" t="str">
        <f>IF(B41="","",VLOOKUP(AB41,Varsayımlar!$B:$Q,13,0))</f>
        <v>YURTDIŞI</v>
      </c>
      <c r="V41" s="12">
        <f>IF(B41="","",VLOOKUP(AB41,Varsayımlar!$B:$Q,14,0))</f>
        <v>9</v>
      </c>
      <c r="W41" s="14">
        <v>46188</v>
      </c>
      <c r="X41" s="14">
        <v>46461</v>
      </c>
      <c r="Y41" s="12">
        <v>26061520</v>
      </c>
      <c r="Z41" s="12" t="str">
        <f>IF(B41="","",VLOOKUP(AB41,Varsayımlar!$B:$Q,15,0))</f>
        <v>SİYAH KARE KOLİ- Üretim Tarihi Etiketli</v>
      </c>
      <c r="AA41" s="12" t="str">
        <f>IF(B41="","",VLOOKUP(AB41,Varsayımlar!$B:$Q,16,0))</f>
        <v>19-21 CM</v>
      </c>
      <c r="AB41" s="5" t="str">
        <f t="shared" si="3"/>
        <v>SMART LLCTORTİLLAS SAMAKAT 20CM 166G</v>
      </c>
    </row>
    <row r="42" spans="1:28" x14ac:dyDescent="0.25">
      <c r="C42" s="3" t="str">
        <f>IF(B42="","",VLOOKUP(AB42,Varsayımlar!$B:$Q,3,0))</f>
        <v/>
      </c>
      <c r="G42" s="2" t="str">
        <f>IF(B42="","",VLOOKUP(AB42,Varsayımlar!$B:$Q,5,0))</f>
        <v/>
      </c>
      <c r="I42" s="2" t="str">
        <f>IF(B42="","",VLOOKUP(AB42,Varsayımlar!$B:$Q,6,0))</f>
        <v/>
      </c>
      <c r="O42" s="2" t="str">
        <f>IF(B42="","",VLOOKUP(AB42,Varsayımlar!$B:$Q,7,0)*J42)</f>
        <v/>
      </c>
      <c r="P42" s="2" t="str">
        <f>IF(B42="","",VLOOKUP(AB42,Varsayımlar!$B:$Q,8,0))</f>
        <v/>
      </c>
      <c r="Q42" s="2" t="str">
        <f>IF(B42="","",VLOOKUP(AB42,Varsayımlar!$B:$Q,9,0))</f>
        <v/>
      </c>
      <c r="R42" s="2" t="str">
        <f>IF(B42="","",VLOOKUP(AB42,Varsayımlar!$B:$Q,10,0))</f>
        <v/>
      </c>
      <c r="S42" s="2" t="str">
        <f>IF(B42="","",VLOOKUP(AB42,Varsayımlar!$B:$Q,11,0))</f>
        <v/>
      </c>
      <c r="T42" s="2" t="str">
        <f>IF(B42="","",VLOOKUP(AB42,Varsayımlar!$B:$Q,12,0))</f>
        <v/>
      </c>
      <c r="U42" s="2" t="str">
        <f>IF(B42="","",VLOOKUP(AB42,Varsayımlar!$B:$Q,13,0))</f>
        <v/>
      </c>
      <c r="V42" s="2" t="str">
        <f>IF(B42="","",VLOOKUP(AB42,Varsayımlar!$B:$Q,14,0))</f>
        <v/>
      </c>
      <c r="Z42" s="2" t="str">
        <f>IF(B42="","",VLOOKUP(AB42,Varsayımlar!$B:$Q,15,0))</f>
        <v/>
      </c>
      <c r="AA42" s="2" t="str">
        <f>IF(B42="","",VLOOKUP(AB42,Varsayımlar!$B:$Q,16,0))</f>
        <v/>
      </c>
      <c r="AB42" s="2" t="str">
        <f t="shared" si="3"/>
        <v/>
      </c>
    </row>
    <row r="43" spans="1:28" x14ac:dyDescent="0.25">
      <c r="B43" s="6"/>
      <c r="C43" s="7" t="str">
        <f>IF(B43="","",VLOOKUP(AB43,Varsayımlar!$B:$Q,3,0))</f>
        <v/>
      </c>
      <c r="G43" s="5" t="str">
        <f>IF(B43="","",VLOOKUP(AB43,Varsayımlar!$B:$Q,5,0))</f>
        <v/>
      </c>
      <c r="H43" s="5"/>
      <c r="I43" s="5" t="str">
        <f>IF(B43="","",VLOOKUP(AB43,Varsayımlar!$B:$Q,6,0))</f>
        <v/>
      </c>
      <c r="O43" s="5" t="str">
        <f>IF(B43="","",VLOOKUP(AB43,Varsayımlar!$B:$Q,7,0)*J43)</f>
        <v/>
      </c>
      <c r="P43" s="5" t="str">
        <f>IF(B43="","",VLOOKUP(AB43,Varsayımlar!$B:$Q,8,0))</f>
        <v/>
      </c>
      <c r="Q43" s="5" t="str">
        <f>IF(B43="","",VLOOKUP(AB43,Varsayımlar!$B:$Q,9,0))</f>
        <v/>
      </c>
      <c r="R43" s="5" t="str">
        <f>IF(B43="","",VLOOKUP(AB43,Varsayımlar!$B:$Q,10,0))</f>
        <v/>
      </c>
      <c r="S43" s="5" t="str">
        <f>IF(B43="","",VLOOKUP(AB43,Varsayımlar!$B:$Q,11,0))</f>
        <v/>
      </c>
      <c r="T43" s="5" t="str">
        <f>IF(B43="","",VLOOKUP(AB43,Varsayımlar!$B:$Q,12,0))</f>
        <v/>
      </c>
      <c r="U43" s="5" t="str">
        <f>IF(B43="","",VLOOKUP(AB43,Varsayımlar!$B:$Q,13,0))</f>
        <v/>
      </c>
      <c r="V43" s="5" t="str">
        <f>IF(B43="","",VLOOKUP(AB43,Varsayımlar!$B:$Q,14,0))</f>
        <v/>
      </c>
      <c r="Z43" s="5" t="str">
        <f>IF(B43="","",VLOOKUP(AB43,Varsayımlar!$B:$Q,15,0))</f>
        <v/>
      </c>
      <c r="AA43" s="5" t="str">
        <f>IF(B43="","",VLOOKUP(AB43,Varsayımlar!$B:$Q,16,0))</f>
        <v/>
      </c>
      <c r="AB43" s="5" t="str">
        <f t="shared" si="3"/>
        <v/>
      </c>
    </row>
    <row r="44" spans="1:28" x14ac:dyDescent="0.25">
      <c r="C44" s="3" t="str">
        <f>IF(B44="","",VLOOKUP(AB44,Varsayımlar!$B:$Q,3,0))</f>
        <v/>
      </c>
      <c r="G44" s="2" t="str">
        <f>IF(B44="","",VLOOKUP(AB44,Varsayımlar!$B:$Q,5,0))</f>
        <v/>
      </c>
      <c r="I44" s="2" t="str">
        <f>IF(B44="","",VLOOKUP(AB44,Varsayımlar!$B:$Q,6,0))</f>
        <v/>
      </c>
      <c r="O44" s="2" t="str">
        <f>IF(B44="","",VLOOKUP(AB44,Varsayımlar!$B:$Q,7,0)*J44)</f>
        <v/>
      </c>
      <c r="P44" s="2" t="str">
        <f>IF(B44="","",VLOOKUP(AB44,Varsayımlar!$B:$Q,8,0))</f>
        <v/>
      </c>
      <c r="Q44" s="2" t="str">
        <f>IF(B44="","",VLOOKUP(AB44,Varsayımlar!$B:$Q,9,0))</f>
        <v/>
      </c>
      <c r="R44" s="2" t="str">
        <f>IF(B44="","",VLOOKUP(AB44,Varsayımlar!$B:$Q,10,0))</f>
        <v/>
      </c>
      <c r="S44" s="2" t="str">
        <f>IF(B44="","",VLOOKUP(AB44,Varsayımlar!$B:$Q,11,0))</f>
        <v/>
      </c>
      <c r="T44" s="2" t="str">
        <f>IF(B44="","",VLOOKUP(AB44,Varsayımlar!$B:$Q,12,0))</f>
        <v/>
      </c>
      <c r="U44" s="2" t="str">
        <f>IF(B44="","",VLOOKUP(AB44,Varsayımlar!$B:$Q,13,0))</f>
        <v/>
      </c>
      <c r="V44" s="2" t="str">
        <f>IF(B44="","",VLOOKUP(AB44,Varsayımlar!$B:$Q,14,0))</f>
        <v/>
      </c>
      <c r="Z44" s="2" t="str">
        <f>IF(B44="","",VLOOKUP(AB44,Varsayımlar!$B:$Q,15,0))</f>
        <v/>
      </c>
      <c r="AA44" s="2" t="str">
        <f>IF(B44="","",VLOOKUP(AB44,Varsayımlar!$B:$Q,16,0))</f>
        <v/>
      </c>
      <c r="AB44" s="2" t="str">
        <f t="shared" si="3"/>
        <v/>
      </c>
    </row>
    <row r="45" spans="1:28" x14ac:dyDescent="0.25">
      <c r="B45" s="6"/>
      <c r="C45" s="7" t="str">
        <f>IF(B45="","",VLOOKUP(AB45,Varsayımlar!$B:$Q,3,0))</f>
        <v/>
      </c>
      <c r="G45" s="5" t="str">
        <f>IF(B45="","",VLOOKUP(AB45,Varsayımlar!$B:$Q,5,0))</f>
        <v/>
      </c>
      <c r="H45" s="5"/>
      <c r="I45" s="5" t="str">
        <f>IF(B45="","",VLOOKUP(AB45,Varsayımlar!$B:$Q,6,0))</f>
        <v/>
      </c>
      <c r="O45" s="5" t="str">
        <f>IF(B45="","",VLOOKUP(AB45,Varsayımlar!$B:$Q,7,0)*J45)</f>
        <v/>
      </c>
      <c r="P45" s="5" t="str">
        <f>IF(B45="","",VLOOKUP(AB45,Varsayımlar!$B:$Q,8,0))</f>
        <v/>
      </c>
      <c r="Q45" s="5" t="str">
        <f>IF(B45="","",VLOOKUP(AB45,Varsayımlar!$B:$Q,9,0))</f>
        <v/>
      </c>
      <c r="R45" s="5" t="str">
        <f>IF(B45="","",VLOOKUP(AB45,Varsayımlar!$B:$Q,10,0))</f>
        <v/>
      </c>
      <c r="S45" s="5" t="str">
        <f>IF(B45="","",VLOOKUP(AB45,Varsayımlar!$B:$Q,11,0))</f>
        <v/>
      </c>
      <c r="T45" s="5" t="str">
        <f>IF(B45="","",VLOOKUP(AB45,Varsayımlar!$B:$Q,12,0))</f>
        <v/>
      </c>
      <c r="U45" s="5" t="str">
        <f>IF(B45="","",VLOOKUP(AB45,Varsayımlar!$B:$Q,13,0))</f>
        <v/>
      </c>
      <c r="V45" s="5" t="str">
        <f>IF(B45="","",VLOOKUP(AB45,Varsayımlar!$B:$Q,14,0))</f>
        <v/>
      </c>
      <c r="Z45" s="5" t="str">
        <f>IF(B45="","",VLOOKUP(AB45,Varsayımlar!$B:$Q,15,0))</f>
        <v/>
      </c>
      <c r="AA45" s="5" t="str">
        <f>IF(B45="","",VLOOKUP(AB45,Varsayımlar!$B:$Q,16,0))</f>
        <v/>
      </c>
      <c r="AB45" s="5" t="str">
        <f t="shared" si="3"/>
        <v/>
      </c>
    </row>
    <row r="46" spans="1:28" x14ac:dyDescent="0.25">
      <c r="C46" s="3" t="str">
        <f>IF(B46="","",VLOOKUP(AB46,Varsayımlar!$B:$Q,3,0))</f>
        <v/>
      </c>
      <c r="G46" s="2" t="str">
        <f>IF(B46="","",VLOOKUP(AB46,Varsayımlar!$B:$Q,5,0))</f>
        <v/>
      </c>
      <c r="I46" s="2" t="str">
        <f>IF(B46="","",VLOOKUP(AB46,Varsayımlar!$B:$Q,6,0))</f>
        <v/>
      </c>
      <c r="O46" s="2" t="str">
        <f>IF(B46="","",VLOOKUP(AB46,Varsayımlar!$B:$Q,7,0)*J46)</f>
        <v/>
      </c>
      <c r="P46" s="2" t="str">
        <f>IF(B46="","",VLOOKUP(AB46,Varsayımlar!$B:$Q,8,0))</f>
        <v/>
      </c>
      <c r="Q46" s="2" t="str">
        <f>IF(B46="","",VLOOKUP(AB46,Varsayımlar!$B:$Q,9,0))</f>
        <v/>
      </c>
      <c r="R46" s="2" t="str">
        <f>IF(B46="","",VLOOKUP(AB46,Varsayımlar!$B:$Q,10,0))</f>
        <v/>
      </c>
      <c r="S46" s="2" t="str">
        <f>IF(B46="","",VLOOKUP(AB46,Varsayımlar!$B:$Q,11,0))</f>
        <v/>
      </c>
      <c r="T46" s="2" t="str">
        <f>IF(B46="","",VLOOKUP(AB46,Varsayımlar!$B:$Q,12,0))</f>
        <v/>
      </c>
      <c r="U46" s="2" t="str">
        <f>IF(B46="","",VLOOKUP(AB46,Varsayımlar!$B:$Q,13,0))</f>
        <v/>
      </c>
      <c r="V46" s="2" t="str">
        <f>IF(B46="","",VLOOKUP(AB46,Varsayımlar!$B:$Q,14,0))</f>
        <v/>
      </c>
      <c r="Z46" s="2" t="str">
        <f>IF(B46="","",VLOOKUP(AB46,Varsayımlar!$B:$Q,15,0))</f>
        <v/>
      </c>
      <c r="AA46" s="2" t="str">
        <f>IF(B46="","",VLOOKUP(AB46,Varsayımlar!$B:$Q,16,0))</f>
        <v/>
      </c>
      <c r="AB46" s="2" t="str">
        <f t="shared" si="3"/>
        <v/>
      </c>
    </row>
    <row r="47" spans="1:28" x14ac:dyDescent="0.25">
      <c r="B47" s="6"/>
      <c r="C47" s="7" t="str">
        <f>IF(B47="","",VLOOKUP(AB47,Varsayımlar!$B:$Q,3,0))</f>
        <v/>
      </c>
      <c r="G47" s="5" t="str">
        <f>IF(B47="","",VLOOKUP(AB47,Varsayımlar!$B:$Q,5,0))</f>
        <v/>
      </c>
      <c r="H47" s="5"/>
      <c r="I47" s="5" t="str">
        <f>IF(B47="","",VLOOKUP(AB47,Varsayımlar!$B:$Q,6,0))</f>
        <v/>
      </c>
      <c r="O47" s="5" t="str">
        <f>IF(B47="","",VLOOKUP(AB47,Varsayımlar!$B:$Q,7,0)*J47)</f>
        <v/>
      </c>
      <c r="P47" s="5" t="str">
        <f>IF(B47="","",VLOOKUP(AB47,Varsayımlar!$B:$Q,8,0))</f>
        <v/>
      </c>
      <c r="Q47" s="5" t="str">
        <f>IF(B47="","",VLOOKUP(AB47,Varsayımlar!$B:$Q,9,0))</f>
        <v/>
      </c>
      <c r="R47" s="5" t="str">
        <f>IF(B47="","",VLOOKUP(AB47,Varsayımlar!$B:$Q,10,0))</f>
        <v/>
      </c>
      <c r="S47" s="5" t="str">
        <f>IF(B47="","",VLOOKUP(AB47,Varsayımlar!$B:$Q,11,0))</f>
        <v/>
      </c>
      <c r="T47" s="5" t="str">
        <f>IF(B47="","",VLOOKUP(AB47,Varsayımlar!$B:$Q,12,0))</f>
        <v/>
      </c>
      <c r="U47" s="5" t="str">
        <f>IF(B47="","",VLOOKUP(AB47,Varsayımlar!$B:$Q,13,0))</f>
        <v/>
      </c>
      <c r="V47" s="5" t="str">
        <f>IF(B47="","",VLOOKUP(AB47,Varsayımlar!$B:$Q,14,0))</f>
        <v/>
      </c>
      <c r="Z47" s="5" t="str">
        <f>IF(B47="","",VLOOKUP(AB47,Varsayımlar!$B:$Q,15,0))</f>
        <v/>
      </c>
      <c r="AA47" s="5" t="str">
        <f>IF(B47="","",VLOOKUP(AB47,Varsayımlar!$B:$Q,16,0))</f>
        <v/>
      </c>
      <c r="AB47" s="5" t="str">
        <f t="shared" si="3"/>
        <v/>
      </c>
    </row>
    <row r="48" spans="1:28" x14ac:dyDescent="0.25">
      <c r="C48" s="3" t="str">
        <f>IF(B48="","",VLOOKUP(AB48,Varsayımlar!$B:$Q,3,0))</f>
        <v/>
      </c>
      <c r="G48" s="2" t="str">
        <f>IF(B48="","",VLOOKUP(AB48,Varsayımlar!$B:$Q,5,0))</f>
        <v/>
      </c>
      <c r="I48" s="2" t="str">
        <f>IF(B48="","",VLOOKUP(AB48,Varsayımlar!$B:$Q,6,0))</f>
        <v/>
      </c>
      <c r="O48" s="2" t="str">
        <f>IF(B48="","",VLOOKUP(AB48,Varsayımlar!$B:$Q,7,0)*J48)</f>
        <v/>
      </c>
      <c r="P48" s="2" t="str">
        <f>IF(B48="","",VLOOKUP(AB48,Varsayımlar!$B:$Q,8,0))</f>
        <v/>
      </c>
      <c r="Q48" s="2" t="str">
        <f>IF(B48="","",VLOOKUP(AB48,Varsayımlar!$B:$Q,9,0))</f>
        <v/>
      </c>
      <c r="R48" s="2" t="str">
        <f>IF(B48="","",VLOOKUP(AB48,Varsayımlar!$B:$Q,10,0))</f>
        <v/>
      </c>
      <c r="S48" s="2" t="str">
        <f>IF(B48="","",VLOOKUP(AB48,Varsayımlar!$B:$Q,11,0))</f>
        <v/>
      </c>
      <c r="T48" s="2" t="str">
        <f>IF(B48="","",VLOOKUP(AB48,Varsayımlar!$B:$Q,12,0))</f>
        <v/>
      </c>
      <c r="U48" s="2" t="str">
        <f>IF(B48="","",VLOOKUP(AB48,Varsayımlar!$B:$Q,13,0))</f>
        <v/>
      </c>
      <c r="V48" s="2" t="str">
        <f>IF(B48="","",VLOOKUP(AB48,Varsayımlar!$B:$Q,14,0))</f>
        <v/>
      </c>
      <c r="Z48" s="2" t="str">
        <f>IF(B48="","",VLOOKUP(AB48,Varsayımlar!$B:$Q,15,0))</f>
        <v/>
      </c>
      <c r="AA48" s="2" t="str">
        <f>IF(B48="","",VLOOKUP(AB48,Varsayımlar!$B:$Q,16,0))</f>
        <v/>
      </c>
      <c r="AB48" s="2" t="str">
        <f t="shared" si="3"/>
        <v/>
      </c>
    </row>
    <row r="49" spans="2:28" x14ac:dyDescent="0.25">
      <c r="B49" s="6"/>
      <c r="C49" s="7" t="str">
        <f>IF(B49="","",VLOOKUP(AB49,Varsayımlar!$B:$Q,3,0))</f>
        <v/>
      </c>
      <c r="G49" s="5" t="str">
        <f>IF(B49="","",VLOOKUP(AB49,Varsayımlar!$B:$Q,5,0))</f>
        <v/>
      </c>
      <c r="H49" s="5"/>
      <c r="I49" s="5" t="str">
        <f>IF(B49="","",VLOOKUP(AB49,Varsayımlar!$B:$Q,6,0))</f>
        <v/>
      </c>
      <c r="O49" s="5" t="str">
        <f>IF(B49="","",VLOOKUP(AB49,Varsayımlar!$B:$Q,7,0)*J49)</f>
        <v/>
      </c>
      <c r="P49" s="5" t="str">
        <f>IF(B49="","",VLOOKUP(AB49,Varsayımlar!$B:$Q,8,0))</f>
        <v/>
      </c>
      <c r="Q49" s="5" t="str">
        <f>IF(B49="","",VLOOKUP(AB49,Varsayımlar!$B:$Q,9,0))</f>
        <v/>
      </c>
      <c r="R49" s="5" t="str">
        <f>IF(B49="","",VLOOKUP(AB49,Varsayımlar!$B:$Q,10,0))</f>
        <v/>
      </c>
      <c r="S49" s="5" t="str">
        <f>IF(B49="","",VLOOKUP(AB49,Varsayımlar!$B:$Q,11,0))</f>
        <v/>
      </c>
      <c r="T49" s="5" t="str">
        <f>IF(B49="","",VLOOKUP(AB49,Varsayımlar!$B:$Q,12,0))</f>
        <v/>
      </c>
      <c r="U49" s="5" t="str">
        <f>IF(B49="","",VLOOKUP(AB49,Varsayımlar!$B:$Q,13,0))</f>
        <v/>
      </c>
      <c r="V49" s="5" t="str">
        <f>IF(B49="","",VLOOKUP(AB49,Varsayımlar!$B:$Q,14,0))</f>
        <v/>
      </c>
      <c r="Z49" s="5" t="str">
        <f>IF(B49="","",VLOOKUP(AB49,Varsayımlar!$B:$Q,15,0))</f>
        <v/>
      </c>
      <c r="AA49" s="5" t="str">
        <f>IF(B49="","",VLOOKUP(AB49,Varsayımlar!$B:$Q,16,0))</f>
        <v/>
      </c>
      <c r="AB49" s="5" t="str">
        <f t="shared" si="3"/>
        <v/>
      </c>
    </row>
    <row r="50" spans="2:28" x14ac:dyDescent="0.25">
      <c r="C50" s="3" t="str">
        <f>IF(B50="","",VLOOKUP(AB50,Varsayımlar!$B:$Q,3,0))</f>
        <v/>
      </c>
      <c r="G50" s="2" t="str">
        <f>IF(B50="","",VLOOKUP(AB50,Varsayımlar!$B:$Q,5,0))</f>
        <v/>
      </c>
      <c r="I50" s="2" t="str">
        <f>IF(B50="","",VLOOKUP(AB50,Varsayımlar!$B:$Q,6,0))</f>
        <v/>
      </c>
      <c r="O50" s="2" t="str">
        <f>IF(B50="","",VLOOKUP(AB50,Varsayımlar!$B:$Q,7,0)*J50)</f>
        <v/>
      </c>
      <c r="P50" s="2" t="str">
        <f>IF(B50="","",VLOOKUP(AB50,Varsayımlar!$B:$Q,8,0))</f>
        <v/>
      </c>
      <c r="Q50" s="2" t="str">
        <f>IF(B50="","",VLOOKUP(AB50,Varsayımlar!$B:$Q,9,0))</f>
        <v/>
      </c>
      <c r="R50" s="2" t="str">
        <f>IF(B50="","",VLOOKUP(AB50,Varsayımlar!$B:$Q,10,0))</f>
        <v/>
      </c>
      <c r="S50" s="2" t="str">
        <f>IF(B50="","",VLOOKUP(AB50,Varsayımlar!$B:$Q,11,0))</f>
        <v/>
      </c>
      <c r="T50" s="2" t="str">
        <f>IF(B50="","",VLOOKUP(AB50,Varsayımlar!$B:$Q,12,0))</f>
        <v/>
      </c>
      <c r="U50" s="2" t="str">
        <f>IF(B50="","",VLOOKUP(AB50,Varsayımlar!$B:$Q,13,0))</f>
        <v/>
      </c>
      <c r="V50" s="2" t="str">
        <f>IF(B50="","",VLOOKUP(AB50,Varsayımlar!$B:$Q,14,0))</f>
        <v/>
      </c>
      <c r="Z50" s="2" t="str">
        <f>IF(B50="","",VLOOKUP(AB50,Varsayımlar!$B:$Q,15,0))</f>
        <v/>
      </c>
      <c r="AA50" s="2" t="str">
        <f>IF(B50="","",VLOOKUP(AB50,Varsayımlar!$B:$Q,16,0))</f>
        <v/>
      </c>
      <c r="AB50" s="2" t="str">
        <f t="shared" si="3"/>
        <v/>
      </c>
    </row>
    <row r="51" spans="2:28" x14ac:dyDescent="0.25">
      <c r="B51" s="6"/>
      <c r="C51" s="7" t="str">
        <f>IF(B51="","",VLOOKUP(AB51,Varsayımlar!$B:$Q,3,0))</f>
        <v/>
      </c>
      <c r="G51" s="5" t="str">
        <f>IF(B51="","",VLOOKUP(AB51,Varsayımlar!$B:$Q,5,0))</f>
        <v/>
      </c>
      <c r="H51" s="5"/>
      <c r="I51" s="5" t="str">
        <f>IF(B51="","",VLOOKUP(AB51,Varsayımlar!$B:$Q,6,0))</f>
        <v/>
      </c>
      <c r="O51" s="5" t="str">
        <f>IF(B51="","",VLOOKUP(AB51,Varsayımlar!$B:$Q,7,0)*J51)</f>
        <v/>
      </c>
      <c r="P51" s="5" t="str">
        <f>IF(B51="","",VLOOKUP(AB51,Varsayımlar!$B:$Q,8,0))</f>
        <v/>
      </c>
      <c r="Q51" s="5" t="str">
        <f>IF(B51="","",VLOOKUP(AB51,Varsayımlar!$B:$Q,9,0))</f>
        <v/>
      </c>
      <c r="R51" s="5" t="str">
        <f>IF(B51="","",VLOOKUP(AB51,Varsayımlar!$B:$Q,10,0))</f>
        <v/>
      </c>
      <c r="S51" s="5" t="str">
        <f>IF(B51="","",VLOOKUP(AB51,Varsayımlar!$B:$Q,11,0))</f>
        <v/>
      </c>
      <c r="T51" s="5" t="str">
        <f>IF(B51="","",VLOOKUP(AB51,Varsayımlar!$B:$Q,12,0))</f>
        <v/>
      </c>
      <c r="U51" s="5" t="str">
        <f>IF(B51="","",VLOOKUP(AB51,Varsayımlar!$B:$Q,13,0))</f>
        <v/>
      </c>
      <c r="V51" s="5" t="str">
        <f>IF(B51="","",VLOOKUP(AB51,Varsayımlar!$B:$Q,14,0))</f>
        <v/>
      </c>
      <c r="Z51" s="5" t="str">
        <f>IF(B51="","",VLOOKUP(AB51,Varsayımlar!$B:$Q,15,0))</f>
        <v/>
      </c>
      <c r="AA51" s="5" t="str">
        <f>IF(B51="","",VLOOKUP(AB51,Varsayımlar!$B:$Q,16,0))</f>
        <v/>
      </c>
      <c r="AB51" s="5" t="str">
        <f t="shared" si="3"/>
        <v/>
      </c>
    </row>
    <row r="52" spans="2:28" x14ac:dyDescent="0.25">
      <c r="C52" s="3" t="str">
        <f>IF(B52="","",VLOOKUP(AB52,Varsayımlar!$B:$Q,3,0))</f>
        <v/>
      </c>
      <c r="G52" s="2" t="str">
        <f>IF(B52="","",VLOOKUP(AB52,Varsayımlar!$B:$Q,5,0))</f>
        <v/>
      </c>
      <c r="I52" s="2" t="str">
        <f>IF(B52="","",VLOOKUP(AB52,Varsayımlar!$B:$Q,6,0))</f>
        <v/>
      </c>
      <c r="O52" s="2" t="str">
        <f>IF(B52="","",VLOOKUP(AB52,Varsayımlar!$B:$Q,7,0)*J52)</f>
        <v/>
      </c>
      <c r="P52" s="2" t="str">
        <f>IF(B52="","",VLOOKUP(AB52,Varsayımlar!$B:$Q,8,0))</f>
        <v/>
      </c>
      <c r="Q52" s="2" t="str">
        <f>IF(B52="","",VLOOKUP(AB52,Varsayımlar!$B:$Q,9,0))</f>
        <v/>
      </c>
      <c r="R52" s="2" t="str">
        <f>IF(B52="","",VLOOKUP(AB52,Varsayımlar!$B:$Q,10,0))</f>
        <v/>
      </c>
      <c r="S52" s="2" t="str">
        <f>IF(B52="","",VLOOKUP(AB52,Varsayımlar!$B:$Q,11,0))</f>
        <v/>
      </c>
      <c r="T52" s="2" t="str">
        <f>IF(B52="","",VLOOKUP(AB52,Varsayımlar!$B:$Q,12,0))</f>
        <v/>
      </c>
      <c r="U52" s="2" t="str">
        <f>IF(B52="","",VLOOKUP(AB52,Varsayımlar!$B:$Q,13,0))</f>
        <v/>
      </c>
      <c r="V52" s="2" t="str">
        <f>IF(B52="","",VLOOKUP(AB52,Varsayımlar!$B:$Q,14,0))</f>
        <v/>
      </c>
      <c r="Z52" s="2" t="str">
        <f>IF(B52="","",VLOOKUP(AB52,Varsayımlar!$B:$Q,15,0))</f>
        <v/>
      </c>
      <c r="AA52" s="2" t="str">
        <f>IF(B52="","",VLOOKUP(AB52,Varsayımlar!$B:$Q,16,0))</f>
        <v/>
      </c>
      <c r="AB52" s="2" t="str">
        <f t="shared" si="3"/>
        <v/>
      </c>
    </row>
    <row r="53" spans="2:28" x14ac:dyDescent="0.25">
      <c r="B53" s="6"/>
      <c r="C53" s="7" t="str">
        <f>IF(B53="","",VLOOKUP(AB53,Varsayımlar!$B:$Q,3,0))</f>
        <v/>
      </c>
      <c r="G53" s="5" t="str">
        <f>IF(B53="","",VLOOKUP(AB53,Varsayımlar!$B:$Q,5,0))</f>
        <v/>
      </c>
      <c r="H53" s="5"/>
      <c r="I53" s="5" t="str">
        <f>IF(B53="","",VLOOKUP(AB53,Varsayımlar!$B:$Q,6,0))</f>
        <v/>
      </c>
      <c r="O53" s="5" t="str">
        <f>IF(B53="","",VLOOKUP(AB53,Varsayımlar!$B:$Q,7,0)*J53)</f>
        <v/>
      </c>
      <c r="P53" s="5" t="str">
        <f>IF(B53="","",VLOOKUP(AB53,Varsayımlar!$B:$Q,8,0))</f>
        <v/>
      </c>
      <c r="Q53" s="5" t="str">
        <f>IF(B53="","",VLOOKUP(AB53,Varsayımlar!$B:$Q,9,0))</f>
        <v/>
      </c>
      <c r="R53" s="5" t="str">
        <f>IF(B53="","",VLOOKUP(AB53,Varsayımlar!$B:$Q,10,0))</f>
        <v/>
      </c>
      <c r="S53" s="5" t="str">
        <f>IF(B53="","",VLOOKUP(AB53,Varsayımlar!$B:$Q,11,0))</f>
        <v/>
      </c>
      <c r="T53" s="5" t="str">
        <f>IF(B53="","",VLOOKUP(AB53,Varsayımlar!$B:$Q,12,0))</f>
        <v/>
      </c>
      <c r="U53" s="5" t="str">
        <f>IF(B53="","",VLOOKUP(AB53,Varsayımlar!$B:$Q,13,0))</f>
        <v/>
      </c>
      <c r="V53" s="5" t="str">
        <f>IF(B53="","",VLOOKUP(AB53,Varsayımlar!$B:$Q,14,0))</f>
        <v/>
      </c>
      <c r="Z53" s="5" t="str">
        <f>IF(B53="","",VLOOKUP(AB53,Varsayımlar!$B:$Q,15,0))</f>
        <v/>
      </c>
      <c r="AA53" s="5" t="str">
        <f>IF(B53="","",VLOOKUP(AB53,Varsayımlar!$B:$Q,16,0))</f>
        <v/>
      </c>
      <c r="AB53" s="5" t="str">
        <f t="shared" si="3"/>
        <v/>
      </c>
    </row>
    <row r="54" spans="2:28" x14ac:dyDescent="0.25">
      <c r="C54" s="3" t="str">
        <f>IF(B54="","",VLOOKUP(AB54,Varsayımlar!$B:$Q,3,0))</f>
        <v/>
      </c>
      <c r="G54" s="2" t="str">
        <f>IF(B54="","",VLOOKUP(AB54,Varsayımlar!$B:$Q,5,0))</f>
        <v/>
      </c>
      <c r="I54" s="2" t="str">
        <f>IF(B54="","",VLOOKUP(AB54,Varsayımlar!$B:$Q,6,0))</f>
        <v/>
      </c>
      <c r="O54" s="2" t="str">
        <f>IF(B54="","",VLOOKUP(AB54,Varsayımlar!$B:$Q,7,0)*J54)</f>
        <v/>
      </c>
      <c r="P54" s="2" t="str">
        <f>IF(B54="","",VLOOKUP(AB54,Varsayımlar!$B:$Q,8,0))</f>
        <v/>
      </c>
      <c r="Q54" s="2" t="str">
        <f>IF(B54="","",VLOOKUP(AB54,Varsayımlar!$B:$Q,9,0))</f>
        <v/>
      </c>
      <c r="R54" s="2" t="str">
        <f>IF(B54="","",VLOOKUP(AB54,Varsayımlar!$B:$Q,10,0))</f>
        <v/>
      </c>
      <c r="S54" s="2" t="str">
        <f>IF(B54="","",VLOOKUP(AB54,Varsayımlar!$B:$Q,11,0))</f>
        <v/>
      </c>
      <c r="T54" s="2" t="str">
        <f>IF(B54="","",VLOOKUP(AB54,Varsayımlar!$B:$Q,12,0))</f>
        <v/>
      </c>
      <c r="U54" s="2" t="str">
        <f>IF(B54="","",VLOOKUP(AB54,Varsayımlar!$B:$Q,13,0))</f>
        <v/>
      </c>
      <c r="V54" s="2" t="str">
        <f>IF(B54="","",VLOOKUP(AB54,Varsayımlar!$B:$Q,14,0))</f>
        <v/>
      </c>
      <c r="Z54" s="2" t="str">
        <f>IF(B54="","",VLOOKUP(AB54,Varsayımlar!$B:$Q,15,0))</f>
        <v/>
      </c>
      <c r="AA54" s="2" t="str">
        <f>IF(B54="","",VLOOKUP(AB54,Varsayımlar!$B:$Q,16,0))</f>
        <v/>
      </c>
      <c r="AB54" s="2" t="str">
        <f t="shared" si="3"/>
        <v/>
      </c>
    </row>
    <row r="55" spans="2:28" x14ac:dyDescent="0.25">
      <c r="B55" s="6"/>
      <c r="C55" s="7" t="str">
        <f>IF(B55="","",VLOOKUP(AB55,Varsayımlar!$B:$Q,3,0))</f>
        <v/>
      </c>
      <c r="G55" s="5" t="str">
        <f>IF(B55="","",VLOOKUP(AB55,Varsayımlar!$B:$Q,5,0))</f>
        <v/>
      </c>
      <c r="H55" s="5"/>
      <c r="I55" s="5" t="str">
        <f>IF(B55="","",VLOOKUP(AB55,Varsayımlar!$B:$Q,6,0))</f>
        <v/>
      </c>
      <c r="O55" s="5" t="str">
        <f>IF(B55="","",VLOOKUP(AB55,Varsayımlar!$B:$Q,7,0)*J55)</f>
        <v/>
      </c>
      <c r="P55" s="5" t="str">
        <f>IF(B55="","",VLOOKUP(AB55,Varsayımlar!$B:$Q,8,0))</f>
        <v/>
      </c>
      <c r="Q55" s="5" t="str">
        <f>IF(B55="","",VLOOKUP(AB55,Varsayımlar!$B:$Q,9,0))</f>
        <v/>
      </c>
      <c r="R55" s="5" t="str">
        <f>IF(B55="","",VLOOKUP(AB55,Varsayımlar!$B:$Q,10,0))</f>
        <v/>
      </c>
      <c r="S55" s="5" t="str">
        <f>IF(B55="","",VLOOKUP(AB55,Varsayımlar!$B:$Q,11,0))</f>
        <v/>
      </c>
      <c r="T55" s="5" t="str">
        <f>IF(B55="","",VLOOKUP(AB55,Varsayımlar!$B:$Q,12,0))</f>
        <v/>
      </c>
      <c r="U55" s="5" t="str">
        <f>IF(B55="","",VLOOKUP(AB55,Varsayımlar!$B:$Q,13,0))</f>
        <v/>
      </c>
      <c r="V55" s="5" t="str">
        <f>IF(B55="","",VLOOKUP(AB55,Varsayımlar!$B:$Q,14,0))</f>
        <v/>
      </c>
      <c r="Z55" s="5" t="str">
        <f>IF(B55="","",VLOOKUP(AB55,Varsayımlar!$B:$Q,15,0))</f>
        <v/>
      </c>
      <c r="AA55" s="5" t="str">
        <f>IF(B55="","",VLOOKUP(AB55,Varsayımlar!$B:$Q,16,0))</f>
        <v/>
      </c>
      <c r="AB55" s="5" t="str">
        <f t="shared" si="3"/>
        <v/>
      </c>
    </row>
    <row r="56" spans="2:28" x14ac:dyDescent="0.25">
      <c r="C56" s="3" t="str">
        <f>IF(B56="","",VLOOKUP(AB56,Varsayımlar!$B:$Q,3,0))</f>
        <v/>
      </c>
      <c r="G56" s="2" t="str">
        <f>IF(B56="","",VLOOKUP(AB56,Varsayımlar!$B:$Q,5,0))</f>
        <v/>
      </c>
      <c r="I56" s="2" t="str">
        <f>IF(B56="","",VLOOKUP(AB56,Varsayımlar!$B:$Q,6,0))</f>
        <v/>
      </c>
      <c r="O56" s="2" t="str">
        <f>IF(B56="","",VLOOKUP(AB56,Varsayımlar!$B:$Q,7,0)*J56)</f>
        <v/>
      </c>
      <c r="P56" s="2" t="str">
        <f>IF(B56="","",VLOOKUP(AB56,Varsayımlar!$B:$Q,8,0))</f>
        <v/>
      </c>
      <c r="Q56" s="2" t="str">
        <f>IF(B56="","",VLOOKUP(AB56,Varsayımlar!$B:$Q,9,0))</f>
        <v/>
      </c>
      <c r="R56" s="2" t="str">
        <f>IF(B56="","",VLOOKUP(AB56,Varsayımlar!$B:$Q,10,0))</f>
        <v/>
      </c>
      <c r="S56" s="2" t="str">
        <f>IF(B56="","",VLOOKUP(AB56,Varsayımlar!$B:$Q,11,0))</f>
        <v/>
      </c>
      <c r="T56" s="2" t="str">
        <f>IF(B56="","",VLOOKUP(AB56,Varsayımlar!$B:$Q,12,0))</f>
        <v/>
      </c>
      <c r="U56" s="2" t="str">
        <f>IF(B56="","",VLOOKUP(AB56,Varsayımlar!$B:$Q,13,0))</f>
        <v/>
      </c>
      <c r="V56" s="2" t="str">
        <f>IF(B56="","",VLOOKUP(AB56,Varsayımlar!$B:$Q,14,0))</f>
        <v/>
      </c>
      <c r="Z56" s="2" t="str">
        <f>IF(B56="","",VLOOKUP(AB56,Varsayımlar!$B:$Q,15,0))</f>
        <v/>
      </c>
      <c r="AA56" s="2" t="str">
        <f>IF(B56="","",VLOOKUP(AB56,Varsayımlar!$B:$Q,16,0))</f>
        <v/>
      </c>
      <c r="AB56" s="2" t="str">
        <f t="shared" si="3"/>
        <v/>
      </c>
    </row>
    <row r="57" spans="2:28" x14ac:dyDescent="0.25">
      <c r="B57" s="6"/>
      <c r="C57" s="7" t="str">
        <f>IF(B57="","",VLOOKUP(AB57,Varsayımlar!$B:$Q,3,0))</f>
        <v/>
      </c>
      <c r="G57" s="5" t="str">
        <f>IF(B57="","",VLOOKUP(AB57,Varsayımlar!$B:$Q,5,0))</f>
        <v/>
      </c>
      <c r="H57" s="5"/>
      <c r="I57" s="5" t="str">
        <f>IF(B57="","",VLOOKUP(AB57,Varsayımlar!$B:$Q,6,0))</f>
        <v/>
      </c>
      <c r="O57" s="5" t="str">
        <f>IF(B57="","",VLOOKUP(AB57,Varsayımlar!$B:$Q,7,0)*J57)</f>
        <v/>
      </c>
      <c r="P57" s="5" t="str">
        <f>IF(B57="","",VLOOKUP(AB57,Varsayımlar!$B:$Q,8,0))</f>
        <v/>
      </c>
      <c r="Q57" s="5" t="str">
        <f>IF(B57="","",VLOOKUP(AB57,Varsayımlar!$B:$Q,9,0))</f>
        <v/>
      </c>
      <c r="R57" s="5" t="str">
        <f>IF(B57="","",VLOOKUP(AB57,Varsayımlar!$B:$Q,10,0))</f>
        <v/>
      </c>
      <c r="S57" s="5" t="str">
        <f>IF(B57="","",VLOOKUP(AB57,Varsayımlar!$B:$Q,11,0))</f>
        <v/>
      </c>
      <c r="T57" s="5" t="str">
        <f>IF(B57="","",VLOOKUP(AB57,Varsayımlar!$B:$Q,12,0))</f>
        <v/>
      </c>
      <c r="U57" s="5" t="str">
        <f>IF(B57="","",VLOOKUP(AB57,Varsayımlar!$B:$Q,13,0))</f>
        <v/>
      </c>
      <c r="V57" s="5" t="str">
        <f>IF(B57="","",VLOOKUP(AB57,Varsayımlar!$B:$Q,14,0))</f>
        <v/>
      </c>
      <c r="Z57" s="5" t="str">
        <f>IF(B57="","",VLOOKUP(AB57,Varsayımlar!$B:$Q,15,0))</f>
        <v/>
      </c>
      <c r="AA57" s="5" t="str">
        <f>IF(B57="","",VLOOKUP(AB57,Varsayımlar!$B:$Q,16,0))</f>
        <v/>
      </c>
      <c r="AB57" s="5" t="str">
        <f t="shared" si="3"/>
        <v/>
      </c>
    </row>
    <row r="58" spans="2:28" x14ac:dyDescent="0.25">
      <c r="C58" s="3" t="str">
        <f>IF(B58="","",VLOOKUP(AB58,Varsayımlar!$B:$Q,3,0))</f>
        <v/>
      </c>
      <c r="G58" s="2" t="str">
        <f>IF(B58="","",VLOOKUP(AB58,Varsayımlar!$B:$Q,5,0))</f>
        <v/>
      </c>
      <c r="I58" s="2" t="str">
        <f>IF(B58="","",VLOOKUP(AB58,Varsayımlar!$B:$Q,6,0))</f>
        <v/>
      </c>
      <c r="O58" s="2" t="str">
        <f>IF(B58="","",VLOOKUP(AB58,Varsayımlar!$B:$Q,7,0)*J58)</f>
        <v/>
      </c>
      <c r="P58" s="2" t="str">
        <f>IF(B58="","",VLOOKUP(AB58,Varsayımlar!$B:$Q,8,0))</f>
        <v/>
      </c>
      <c r="Q58" s="2" t="str">
        <f>IF(B58="","",VLOOKUP(AB58,Varsayımlar!$B:$Q,9,0))</f>
        <v/>
      </c>
      <c r="R58" s="2" t="str">
        <f>IF(B58="","",VLOOKUP(AB58,Varsayımlar!$B:$Q,10,0))</f>
        <v/>
      </c>
      <c r="S58" s="2" t="str">
        <f>IF(B58="","",VLOOKUP(AB58,Varsayımlar!$B:$Q,11,0))</f>
        <v/>
      </c>
      <c r="T58" s="2" t="str">
        <f>IF(B58="","",VLOOKUP(AB58,Varsayımlar!$B:$Q,12,0))</f>
        <v/>
      </c>
      <c r="U58" s="2" t="str">
        <f>IF(B58="","",VLOOKUP(AB58,Varsayımlar!$B:$Q,13,0))</f>
        <v/>
      </c>
      <c r="V58" s="2" t="str">
        <f>IF(B58="","",VLOOKUP(AB58,Varsayımlar!$B:$Q,14,0))</f>
        <v/>
      </c>
      <c r="Z58" s="2" t="str">
        <f>IF(B58="","",VLOOKUP(AB58,Varsayımlar!$B:$Q,15,0))</f>
        <v/>
      </c>
      <c r="AA58" s="2" t="str">
        <f>IF(B58="","",VLOOKUP(AB58,Varsayımlar!$B:$Q,16,0))</f>
        <v/>
      </c>
      <c r="AB58" s="2" t="str">
        <f t="shared" si="3"/>
        <v/>
      </c>
    </row>
    <row r="59" spans="2:28" x14ac:dyDescent="0.25">
      <c r="B59" s="6"/>
      <c r="C59" s="7" t="str">
        <f>IF(B59="","",VLOOKUP(AB59,Varsayımlar!$B:$Q,3,0))</f>
        <v/>
      </c>
      <c r="G59" s="5" t="str">
        <f>IF(B59="","",VLOOKUP(AB59,Varsayımlar!$B:$Q,5,0))</f>
        <v/>
      </c>
      <c r="H59" s="5"/>
      <c r="I59" s="5" t="str">
        <f>IF(B59="","",VLOOKUP(AB59,Varsayımlar!$B:$Q,6,0))</f>
        <v/>
      </c>
      <c r="O59" s="5" t="str">
        <f>IF(B59="","",VLOOKUP(AB59,Varsayımlar!$B:$Q,7,0)*J59)</f>
        <v/>
      </c>
      <c r="P59" s="5" t="str">
        <f>IF(B59="","",VLOOKUP(AB59,Varsayımlar!$B:$Q,8,0))</f>
        <v/>
      </c>
      <c r="Q59" s="5" t="str">
        <f>IF(B59="","",VLOOKUP(AB59,Varsayımlar!$B:$Q,9,0))</f>
        <v/>
      </c>
      <c r="R59" s="5" t="str">
        <f>IF(B59="","",VLOOKUP(AB59,Varsayımlar!$B:$Q,10,0))</f>
        <v/>
      </c>
      <c r="S59" s="5" t="str">
        <f>IF(B59="","",VLOOKUP(AB59,Varsayımlar!$B:$Q,11,0))</f>
        <v/>
      </c>
      <c r="T59" s="5" t="str">
        <f>IF(B59="","",VLOOKUP(AB59,Varsayımlar!$B:$Q,12,0))</f>
        <v/>
      </c>
      <c r="U59" s="5" t="str">
        <f>IF(B59="","",VLOOKUP(AB59,Varsayımlar!$B:$Q,13,0))</f>
        <v/>
      </c>
      <c r="V59" s="5" t="str">
        <f>IF(B59="","",VLOOKUP(AB59,Varsayımlar!$B:$Q,14,0))</f>
        <v/>
      </c>
      <c r="Z59" s="5" t="str">
        <f>IF(B59="","",VLOOKUP(AB59,Varsayımlar!$B:$Q,15,0))</f>
        <v/>
      </c>
      <c r="AA59" s="5" t="str">
        <f>IF(B59="","",VLOOKUP(AB59,Varsayımlar!$B:$Q,16,0))</f>
        <v/>
      </c>
      <c r="AB59" s="5" t="str">
        <f t="shared" si="3"/>
        <v/>
      </c>
    </row>
    <row r="60" spans="2:28" x14ac:dyDescent="0.25">
      <c r="C60" s="3" t="str">
        <f>IF(B60="","",VLOOKUP(AB60,Varsayımlar!$B:$Q,3,0))</f>
        <v/>
      </c>
      <c r="G60" s="2" t="str">
        <f>IF(B60="","",VLOOKUP(AB60,Varsayımlar!$B:$Q,5,0))</f>
        <v/>
      </c>
      <c r="I60" s="2" t="str">
        <f>IF(B60="","",VLOOKUP(AB60,Varsayımlar!$B:$Q,6,0))</f>
        <v/>
      </c>
      <c r="O60" s="2" t="str">
        <f>IF(B60="","",VLOOKUP(AB60,Varsayımlar!$B:$Q,7,0)*J60)</f>
        <v/>
      </c>
      <c r="P60" s="2" t="str">
        <f>IF(B60="","",VLOOKUP(AB60,Varsayımlar!$B:$Q,8,0))</f>
        <v/>
      </c>
      <c r="Q60" s="2" t="str">
        <f>IF(B60="","",VLOOKUP(AB60,Varsayımlar!$B:$Q,9,0))</f>
        <v/>
      </c>
      <c r="R60" s="2" t="str">
        <f>IF(B60="","",VLOOKUP(AB60,Varsayımlar!$B:$Q,10,0))</f>
        <v/>
      </c>
      <c r="S60" s="2" t="str">
        <f>IF(B60="","",VLOOKUP(AB60,Varsayımlar!$B:$Q,11,0))</f>
        <v/>
      </c>
      <c r="T60" s="2" t="str">
        <f>IF(B60="","",VLOOKUP(AB60,Varsayımlar!$B:$Q,12,0))</f>
        <v/>
      </c>
      <c r="U60" s="2" t="str">
        <f>IF(B60="","",VLOOKUP(AB60,Varsayımlar!$B:$Q,13,0))</f>
        <v/>
      </c>
      <c r="V60" s="2" t="str">
        <f>IF(B60="","",VLOOKUP(AB60,Varsayımlar!$B:$Q,14,0))</f>
        <v/>
      </c>
      <c r="Z60" s="2" t="str">
        <f>IF(B60="","",VLOOKUP(AB60,Varsayımlar!$B:$Q,15,0))</f>
        <v/>
      </c>
      <c r="AA60" s="2" t="str">
        <f>IF(B60="","",VLOOKUP(AB60,Varsayımlar!$B:$Q,16,0))</f>
        <v/>
      </c>
      <c r="AB60" s="2" t="str">
        <f t="shared" si="3"/>
        <v/>
      </c>
    </row>
    <row r="61" spans="2:28" x14ac:dyDescent="0.25">
      <c r="B61" s="6"/>
      <c r="C61" s="7" t="str">
        <f>IF(B61="","",VLOOKUP(AB61,Varsayımlar!$B:$Q,3,0))</f>
        <v/>
      </c>
      <c r="G61" s="5" t="str">
        <f>IF(B61="","",VLOOKUP(AB61,Varsayımlar!$B:$Q,5,0))</f>
        <v/>
      </c>
      <c r="H61" s="5"/>
      <c r="I61" s="5" t="str">
        <f>IF(B61="","",VLOOKUP(AB61,Varsayımlar!$B:$Q,6,0))</f>
        <v/>
      </c>
      <c r="O61" s="5" t="str">
        <f>IF(B61="","",VLOOKUP(AB61,Varsayımlar!$B:$Q,7,0)*J61)</f>
        <v/>
      </c>
      <c r="P61" s="5" t="str">
        <f>IF(B61="","",VLOOKUP(AB61,Varsayımlar!$B:$Q,8,0))</f>
        <v/>
      </c>
      <c r="Q61" s="5" t="str">
        <f>IF(B61="","",VLOOKUP(AB61,Varsayımlar!$B:$Q,9,0))</f>
        <v/>
      </c>
      <c r="R61" s="5" t="str">
        <f>IF(B61="","",VLOOKUP(AB61,Varsayımlar!$B:$Q,10,0))</f>
        <v/>
      </c>
      <c r="S61" s="5" t="str">
        <f>IF(B61="","",VLOOKUP(AB61,Varsayımlar!$B:$Q,11,0))</f>
        <v/>
      </c>
      <c r="T61" s="5" t="str">
        <f>IF(B61="","",VLOOKUP(AB61,Varsayımlar!$B:$Q,12,0))</f>
        <v/>
      </c>
      <c r="U61" s="5" t="str">
        <f>IF(B61="","",VLOOKUP(AB61,Varsayımlar!$B:$Q,13,0))</f>
        <v/>
      </c>
      <c r="V61" s="5" t="str">
        <f>IF(B61="","",VLOOKUP(AB61,Varsayımlar!$B:$Q,14,0))</f>
        <v/>
      </c>
      <c r="Z61" s="5" t="str">
        <f>IF(B61="","",VLOOKUP(AB61,Varsayımlar!$B:$Q,15,0))</f>
        <v/>
      </c>
      <c r="AA61" s="5" t="str">
        <f>IF(B61="","",VLOOKUP(AB61,Varsayımlar!$B:$Q,16,0))</f>
        <v/>
      </c>
      <c r="AB61" s="5" t="str">
        <f t="shared" si="3"/>
        <v/>
      </c>
    </row>
    <row r="62" spans="2:28" x14ac:dyDescent="0.25">
      <c r="C62" s="3" t="str">
        <f>IF(B62="","",VLOOKUP(AB62,Varsayımlar!$B:$Q,3,0))</f>
        <v/>
      </c>
      <c r="G62" s="2" t="str">
        <f>IF(B62="","",VLOOKUP(AB62,Varsayımlar!$B:$Q,5,0))</f>
        <v/>
      </c>
      <c r="I62" s="2" t="str">
        <f>IF(B62="","",VLOOKUP(AB62,Varsayımlar!$B:$Q,6,0))</f>
        <v/>
      </c>
      <c r="O62" s="2" t="str">
        <f>IF(B62="","",VLOOKUP(AB62,Varsayımlar!$B:$Q,7,0)*J62)</f>
        <v/>
      </c>
      <c r="P62" s="2" t="str">
        <f>IF(B62="","",VLOOKUP(AB62,Varsayımlar!$B:$Q,8,0))</f>
        <v/>
      </c>
      <c r="Q62" s="2" t="str">
        <f>IF(B62="","",VLOOKUP(AB62,Varsayımlar!$B:$Q,9,0))</f>
        <v/>
      </c>
      <c r="R62" s="2" t="str">
        <f>IF(B62="","",VLOOKUP(AB62,Varsayımlar!$B:$Q,10,0))</f>
        <v/>
      </c>
      <c r="S62" s="2" t="str">
        <f>IF(B62="","",VLOOKUP(AB62,Varsayımlar!$B:$Q,11,0))</f>
        <v/>
      </c>
      <c r="T62" s="2" t="str">
        <f>IF(B62="","",VLOOKUP(AB62,Varsayımlar!$B:$Q,12,0))</f>
        <v/>
      </c>
      <c r="U62" s="2" t="str">
        <f>IF(B62="","",VLOOKUP(AB62,Varsayımlar!$B:$Q,13,0))</f>
        <v/>
      </c>
      <c r="V62" s="2" t="str">
        <f>IF(B62="","",VLOOKUP(AB62,Varsayımlar!$B:$Q,14,0))</f>
        <v/>
      </c>
      <c r="Z62" s="2" t="str">
        <f>IF(B62="","",VLOOKUP(AB62,Varsayımlar!$B:$Q,15,0))</f>
        <v/>
      </c>
      <c r="AA62" s="2" t="str">
        <f>IF(B62="","",VLOOKUP(AB62,Varsayımlar!$B:$Q,16,0))</f>
        <v/>
      </c>
      <c r="AB62" s="2" t="str">
        <f t="shared" si="3"/>
        <v/>
      </c>
    </row>
    <row r="63" spans="2:28" x14ac:dyDescent="0.25">
      <c r="B63" s="6"/>
      <c r="C63" s="7" t="str">
        <f>IF(B63="","",VLOOKUP(AB63,Varsayımlar!$B:$Q,3,0))</f>
        <v/>
      </c>
      <c r="G63" s="5" t="str">
        <f>IF(B63="","",VLOOKUP(AB63,Varsayımlar!$B:$Q,5,0))</f>
        <v/>
      </c>
      <c r="H63" s="5"/>
      <c r="I63" s="5" t="str">
        <f>IF(B63="","",VLOOKUP(AB63,Varsayımlar!$B:$Q,6,0))</f>
        <v/>
      </c>
      <c r="O63" s="5" t="str">
        <f>IF(B63="","",VLOOKUP(AB63,Varsayımlar!$B:$Q,7,0)*J63)</f>
        <v/>
      </c>
      <c r="P63" s="5" t="str">
        <f>IF(B63="","",VLOOKUP(AB63,Varsayımlar!$B:$Q,8,0))</f>
        <v/>
      </c>
      <c r="Q63" s="5" t="str">
        <f>IF(B63="","",VLOOKUP(AB63,Varsayımlar!$B:$Q,9,0))</f>
        <v/>
      </c>
      <c r="R63" s="5" t="str">
        <f>IF(B63="","",VLOOKUP(AB63,Varsayımlar!$B:$Q,10,0))</f>
        <v/>
      </c>
      <c r="S63" s="5" t="str">
        <f>IF(B63="","",VLOOKUP(AB63,Varsayımlar!$B:$Q,11,0))</f>
        <v/>
      </c>
      <c r="T63" s="5" t="str">
        <f>IF(B63="","",VLOOKUP(AB63,Varsayımlar!$B:$Q,12,0))</f>
        <v/>
      </c>
      <c r="U63" s="5" t="str">
        <f>IF(B63="","",VLOOKUP(AB63,Varsayımlar!$B:$Q,13,0))</f>
        <v/>
      </c>
      <c r="V63" s="5" t="str">
        <f>IF(B63="","",VLOOKUP(AB63,Varsayımlar!$B:$Q,14,0))</f>
        <v/>
      </c>
      <c r="Z63" s="5" t="str">
        <f>IF(B63="","",VLOOKUP(AB63,Varsayımlar!$B:$Q,15,0))</f>
        <v/>
      </c>
      <c r="AA63" s="5" t="str">
        <f>IF(B63="","",VLOOKUP(AB63,Varsayımlar!$B:$Q,16,0))</f>
        <v/>
      </c>
      <c r="AB63" s="5" t="str">
        <f t="shared" si="3"/>
        <v/>
      </c>
    </row>
    <row r="64" spans="2:28" x14ac:dyDescent="0.25">
      <c r="C64" s="3" t="str">
        <f>IF(B64="","",VLOOKUP(AB64,Varsayımlar!$B:$Q,3,0))</f>
        <v/>
      </c>
      <c r="G64" s="2" t="str">
        <f>IF(B64="","",VLOOKUP(AB64,Varsayımlar!$B:$Q,5,0))</f>
        <v/>
      </c>
      <c r="I64" s="2" t="str">
        <f>IF(B64="","",VLOOKUP(AB64,Varsayımlar!$B:$Q,6,0))</f>
        <v/>
      </c>
      <c r="O64" s="2" t="str">
        <f>IF(B64="","",VLOOKUP(AB64,Varsayımlar!$B:$Q,7,0)*J64)</f>
        <v/>
      </c>
      <c r="P64" s="2" t="str">
        <f>IF(B64="","",VLOOKUP(AB64,Varsayımlar!$B:$Q,8,0))</f>
        <v/>
      </c>
      <c r="Q64" s="2" t="str">
        <f>IF(B64="","",VLOOKUP(AB64,Varsayımlar!$B:$Q,9,0))</f>
        <v/>
      </c>
      <c r="R64" s="2" t="str">
        <f>IF(B64="","",VLOOKUP(AB64,Varsayımlar!$B:$Q,10,0))</f>
        <v/>
      </c>
      <c r="S64" s="2" t="str">
        <f>IF(B64="","",VLOOKUP(AB64,Varsayımlar!$B:$Q,11,0))</f>
        <v/>
      </c>
      <c r="T64" s="2" t="str">
        <f>IF(B64="","",VLOOKUP(AB64,Varsayımlar!$B:$Q,12,0))</f>
        <v/>
      </c>
      <c r="U64" s="2" t="str">
        <f>IF(B64="","",VLOOKUP(AB64,Varsayımlar!$B:$Q,13,0))</f>
        <v/>
      </c>
      <c r="V64" s="2" t="str">
        <f>IF(B64="","",VLOOKUP(AB64,Varsayımlar!$B:$Q,14,0))</f>
        <v/>
      </c>
      <c r="Z64" s="2" t="str">
        <f>IF(B64="","",VLOOKUP(AB64,Varsayımlar!$B:$Q,15,0))</f>
        <v/>
      </c>
      <c r="AA64" s="2" t="str">
        <f>IF(B64="","",VLOOKUP(AB64,Varsayımlar!$B:$Q,16,0))</f>
        <v/>
      </c>
      <c r="AB64" s="2" t="str">
        <f t="shared" si="3"/>
        <v/>
      </c>
    </row>
    <row r="65" spans="2:28" x14ac:dyDescent="0.25">
      <c r="B65" s="6"/>
      <c r="C65" s="7" t="str">
        <f>IF(B65="","",VLOOKUP(AB65,Varsayımlar!$B:$Q,3,0))</f>
        <v/>
      </c>
      <c r="G65" s="5" t="str">
        <f>IF(B65="","",VLOOKUP(AB65,Varsayımlar!$B:$Q,5,0))</f>
        <v/>
      </c>
      <c r="H65" s="5"/>
      <c r="I65" s="5" t="str">
        <f>IF(B65="","",VLOOKUP(AB65,Varsayımlar!$B:$Q,6,0))</f>
        <v/>
      </c>
      <c r="O65" s="5" t="str">
        <f>IF(B65="","",VLOOKUP(AB65,Varsayımlar!$B:$Q,7,0)*J65)</f>
        <v/>
      </c>
      <c r="P65" s="5" t="str">
        <f>IF(B65="","",VLOOKUP(AB65,Varsayımlar!$B:$Q,8,0))</f>
        <v/>
      </c>
      <c r="Q65" s="5" t="str">
        <f>IF(B65="","",VLOOKUP(AB65,Varsayımlar!$B:$Q,9,0))</f>
        <v/>
      </c>
      <c r="R65" s="5" t="str">
        <f>IF(B65="","",VLOOKUP(AB65,Varsayımlar!$B:$Q,10,0))</f>
        <v/>
      </c>
      <c r="S65" s="5" t="str">
        <f>IF(B65="","",VLOOKUP(AB65,Varsayımlar!$B:$Q,11,0))</f>
        <v/>
      </c>
      <c r="T65" s="5" t="str">
        <f>IF(B65="","",VLOOKUP(AB65,Varsayımlar!$B:$Q,12,0))</f>
        <v/>
      </c>
      <c r="U65" s="5" t="str">
        <f>IF(B65="","",VLOOKUP(AB65,Varsayımlar!$B:$Q,13,0))</f>
        <v/>
      </c>
      <c r="V65" s="5" t="str">
        <f>IF(B65="","",VLOOKUP(AB65,Varsayımlar!$B:$Q,14,0))</f>
        <v/>
      </c>
      <c r="Z65" s="5" t="str">
        <f>IF(B65="","",VLOOKUP(AB65,Varsayımlar!$B:$Q,15,0))</f>
        <v/>
      </c>
      <c r="AA65" s="5" t="str">
        <f>IF(B65="","",VLOOKUP(AB65,Varsayımlar!$B:$Q,16,0))</f>
        <v/>
      </c>
      <c r="AB65" s="5" t="str">
        <f t="shared" si="3"/>
        <v/>
      </c>
    </row>
    <row r="66" spans="2:28" x14ac:dyDescent="0.25">
      <c r="C66" s="3" t="str">
        <f>IF(B66="","",VLOOKUP(AB66,Varsayımlar!$B:$Q,3,0))</f>
        <v/>
      </c>
      <c r="G66" s="2" t="str">
        <f>IF(B66="","",VLOOKUP(AB66,Varsayımlar!$B:$Q,5,0))</f>
        <v/>
      </c>
      <c r="I66" s="2" t="str">
        <f>IF(B66="","",VLOOKUP(AB66,Varsayımlar!$B:$Q,6,0))</f>
        <v/>
      </c>
      <c r="O66" s="2" t="str">
        <f>IF(B66="","",VLOOKUP(AB66,Varsayımlar!$B:$Q,7,0)*J66)</f>
        <v/>
      </c>
      <c r="P66" s="2" t="str">
        <f>IF(B66="","",VLOOKUP(AB66,Varsayımlar!$B:$Q,8,0))</f>
        <v/>
      </c>
      <c r="Q66" s="2" t="str">
        <f>IF(B66="","",VLOOKUP(AB66,Varsayımlar!$B:$Q,9,0))</f>
        <v/>
      </c>
      <c r="R66" s="2" t="str">
        <f>IF(B66="","",VLOOKUP(AB66,Varsayımlar!$B:$Q,10,0))</f>
        <v/>
      </c>
      <c r="S66" s="2" t="str">
        <f>IF(B66="","",VLOOKUP(AB66,Varsayımlar!$B:$Q,11,0))</f>
        <v/>
      </c>
      <c r="T66" s="2" t="str">
        <f>IF(B66="","",VLOOKUP(AB66,Varsayımlar!$B:$Q,12,0))</f>
        <v/>
      </c>
      <c r="U66" s="2" t="str">
        <f>IF(B66="","",VLOOKUP(AB66,Varsayımlar!$B:$Q,13,0))</f>
        <v/>
      </c>
      <c r="V66" s="2" t="str">
        <f>IF(B66="","",VLOOKUP(AB66,Varsayımlar!$B:$Q,14,0))</f>
        <v/>
      </c>
      <c r="Z66" s="2" t="str">
        <f>IF(B66="","",VLOOKUP(AB66,Varsayımlar!$B:$Q,15,0))</f>
        <v/>
      </c>
      <c r="AA66" s="2" t="str">
        <f>IF(B66="","",VLOOKUP(AB66,Varsayımlar!$B:$Q,16,0))</f>
        <v/>
      </c>
      <c r="AB66" s="2" t="str">
        <f t="shared" si="3"/>
        <v/>
      </c>
    </row>
    <row r="67" spans="2:28" x14ac:dyDescent="0.25">
      <c r="B67" s="6"/>
      <c r="C67" s="7" t="str">
        <f>IF(B67="","",VLOOKUP(AB67,Varsayımlar!$B:$Q,3,0))</f>
        <v/>
      </c>
      <c r="G67" s="5" t="str">
        <f>IF(B67="","",VLOOKUP(AB67,Varsayımlar!$B:$Q,5,0))</f>
        <v/>
      </c>
      <c r="H67" s="5"/>
      <c r="I67" s="5" t="str">
        <f>IF(B67="","",VLOOKUP(AB67,Varsayımlar!$B:$Q,6,0))</f>
        <v/>
      </c>
      <c r="O67" s="5" t="str">
        <f>IF(B67="","",VLOOKUP(AB67,Varsayımlar!$B:$Q,7,0)*J67)</f>
        <v/>
      </c>
      <c r="P67" s="5" t="str">
        <f>IF(B67="","",VLOOKUP(AB67,Varsayımlar!$B:$Q,8,0))</f>
        <v/>
      </c>
      <c r="Q67" s="5" t="str">
        <f>IF(B67="","",VLOOKUP(AB67,Varsayımlar!$B:$Q,9,0))</f>
        <v/>
      </c>
      <c r="R67" s="5" t="str">
        <f>IF(B67="","",VLOOKUP(AB67,Varsayımlar!$B:$Q,10,0))</f>
        <v/>
      </c>
      <c r="S67" s="5" t="str">
        <f>IF(B67="","",VLOOKUP(AB67,Varsayımlar!$B:$Q,11,0))</f>
        <v/>
      </c>
      <c r="T67" s="5" t="str">
        <f>IF(B67="","",VLOOKUP(AB67,Varsayımlar!$B:$Q,12,0))</f>
        <v/>
      </c>
      <c r="U67" s="5" t="str">
        <f>IF(B67="","",VLOOKUP(AB67,Varsayımlar!$B:$Q,13,0))</f>
        <v/>
      </c>
      <c r="V67" s="5" t="str">
        <f>IF(B67="","",VLOOKUP(AB67,Varsayımlar!$B:$Q,14,0))</f>
        <v/>
      </c>
      <c r="Z67" s="5" t="str">
        <f>IF(B67="","",VLOOKUP(AB67,Varsayımlar!$B:$Q,15,0))</f>
        <v/>
      </c>
      <c r="AA67" s="5" t="str">
        <f>IF(B67="","",VLOOKUP(AB67,Varsayımlar!$B:$Q,16,0))</f>
        <v/>
      </c>
      <c r="AB67" s="5" t="str">
        <f t="shared" si="3"/>
        <v/>
      </c>
    </row>
    <row r="68" spans="2:28" x14ac:dyDescent="0.25">
      <c r="C68" s="3" t="str">
        <f>IF(B68="","",VLOOKUP(AB68,Varsayımlar!$B:$Q,3,0))</f>
        <v/>
      </c>
      <c r="G68" s="2" t="str">
        <f>IF(B68="","",VLOOKUP(AB68,Varsayımlar!$B:$Q,5,0))</f>
        <v/>
      </c>
      <c r="I68" s="2" t="str">
        <f>IF(B68="","",VLOOKUP(AB68,Varsayımlar!$B:$Q,6,0))</f>
        <v/>
      </c>
      <c r="O68" s="2" t="str">
        <f>IF(B68="","",VLOOKUP(AB68,Varsayımlar!$B:$Q,7,0)*J68)</f>
        <v/>
      </c>
      <c r="P68" s="2" t="str">
        <f>IF(B68="","",VLOOKUP(AB68,Varsayımlar!$B:$Q,8,0))</f>
        <v/>
      </c>
      <c r="Q68" s="2" t="str">
        <f>IF(B68="","",VLOOKUP(AB68,Varsayımlar!$B:$Q,9,0))</f>
        <v/>
      </c>
      <c r="R68" s="2" t="str">
        <f>IF(B68="","",VLOOKUP(AB68,Varsayımlar!$B:$Q,10,0))</f>
        <v/>
      </c>
      <c r="S68" s="2" t="str">
        <f>IF(B68="","",VLOOKUP(AB68,Varsayımlar!$B:$Q,11,0))</f>
        <v/>
      </c>
      <c r="T68" s="2" t="str">
        <f>IF(B68="","",VLOOKUP(AB68,Varsayımlar!$B:$Q,12,0))</f>
        <v/>
      </c>
      <c r="U68" s="2" t="str">
        <f>IF(B68="","",VLOOKUP(AB68,Varsayımlar!$B:$Q,13,0))</f>
        <v/>
      </c>
      <c r="V68" s="2" t="str">
        <f>IF(B68="","",VLOOKUP(AB68,Varsayımlar!$B:$Q,14,0))</f>
        <v/>
      </c>
      <c r="Z68" s="2" t="str">
        <f>IF(B68="","",VLOOKUP(AB68,Varsayımlar!$B:$Q,15,0))</f>
        <v/>
      </c>
      <c r="AA68" s="2" t="str">
        <f>IF(B68="","",VLOOKUP(AB68,Varsayımlar!$B:$Q,16,0))</f>
        <v/>
      </c>
      <c r="AB68" s="2" t="str">
        <f t="shared" si="3"/>
        <v/>
      </c>
    </row>
    <row r="69" spans="2:28" x14ac:dyDescent="0.25">
      <c r="B69" s="6"/>
      <c r="C69" s="7" t="str">
        <f>IF(B69="","",VLOOKUP(AB69,Varsayımlar!$B:$Q,3,0))</f>
        <v/>
      </c>
      <c r="G69" s="5" t="str">
        <f>IF(B69="","",VLOOKUP(AB69,Varsayımlar!$B:$Q,5,0))</f>
        <v/>
      </c>
      <c r="H69" s="5"/>
      <c r="I69" s="5" t="str">
        <f>IF(B69="","",VLOOKUP(AB69,Varsayımlar!$B:$Q,6,0))</f>
        <v/>
      </c>
      <c r="O69" s="5" t="str">
        <f>IF(B69="","",VLOOKUP(AB69,Varsayımlar!$B:$Q,7,0)*J69)</f>
        <v/>
      </c>
      <c r="P69" s="5" t="str">
        <f>IF(B69="","",VLOOKUP(AB69,Varsayımlar!$B:$Q,8,0))</f>
        <v/>
      </c>
      <c r="Q69" s="5" t="str">
        <f>IF(B69="","",VLOOKUP(AB69,Varsayımlar!$B:$Q,9,0))</f>
        <v/>
      </c>
      <c r="R69" s="5" t="str">
        <f>IF(B69="","",VLOOKUP(AB69,Varsayımlar!$B:$Q,10,0))</f>
        <v/>
      </c>
      <c r="S69" s="5" t="str">
        <f>IF(B69="","",VLOOKUP(AB69,Varsayımlar!$B:$Q,11,0))</f>
        <v/>
      </c>
      <c r="T69" s="5" t="str">
        <f>IF(B69="","",VLOOKUP(AB69,Varsayımlar!$B:$Q,12,0))</f>
        <v/>
      </c>
      <c r="U69" s="5" t="str">
        <f>IF(B69="","",VLOOKUP(AB69,Varsayımlar!$B:$Q,13,0))</f>
        <v/>
      </c>
      <c r="V69" s="5" t="str">
        <f>IF(B69="","",VLOOKUP(AB69,Varsayımlar!$B:$Q,14,0))</f>
        <v/>
      </c>
      <c r="Z69" s="5" t="str">
        <f>IF(B69="","",VLOOKUP(AB69,Varsayımlar!$B:$Q,15,0))</f>
        <v/>
      </c>
      <c r="AA69" s="5" t="str">
        <f>IF(B69="","",VLOOKUP(AB69,Varsayımlar!$B:$Q,16,0))</f>
        <v/>
      </c>
      <c r="AB69" s="5" t="str">
        <f t="shared" si="3"/>
        <v/>
      </c>
    </row>
    <row r="70" spans="2:28" x14ac:dyDescent="0.25">
      <c r="C70" s="3" t="str">
        <f>IF(B70="","",VLOOKUP(AB70,Varsayımlar!$B:$Q,3,0))</f>
        <v/>
      </c>
      <c r="G70" s="2" t="str">
        <f>IF(B70="","",VLOOKUP(AB70,Varsayımlar!$B:$Q,5,0))</f>
        <v/>
      </c>
      <c r="I70" s="2" t="str">
        <f>IF(B70="","",VLOOKUP(AB70,Varsayımlar!$B:$Q,6,0))</f>
        <v/>
      </c>
      <c r="O70" s="2" t="str">
        <f>IF(B70="","",VLOOKUP(AB70,Varsayımlar!$B:$Q,7,0)*J70)</f>
        <v/>
      </c>
      <c r="P70" s="2" t="str">
        <f>IF(B70="","",VLOOKUP(AB70,Varsayımlar!$B:$Q,8,0))</f>
        <v/>
      </c>
      <c r="Q70" s="2" t="str">
        <f>IF(B70="","",VLOOKUP(AB70,Varsayımlar!$B:$Q,9,0))</f>
        <v/>
      </c>
      <c r="R70" s="2" t="str">
        <f>IF(B70="","",VLOOKUP(AB70,Varsayımlar!$B:$Q,10,0))</f>
        <v/>
      </c>
      <c r="S70" s="2" t="str">
        <f>IF(B70="","",VLOOKUP(AB70,Varsayımlar!$B:$Q,11,0))</f>
        <v/>
      </c>
      <c r="T70" s="2" t="str">
        <f>IF(B70="","",VLOOKUP(AB70,Varsayımlar!$B:$Q,12,0))</f>
        <v/>
      </c>
      <c r="U70" s="2" t="str">
        <f>IF(B70="","",VLOOKUP(AB70,Varsayımlar!$B:$Q,13,0))</f>
        <v/>
      </c>
      <c r="V70" s="2" t="str">
        <f>IF(B70="","",VLOOKUP(AB70,Varsayımlar!$B:$Q,14,0))</f>
        <v/>
      </c>
      <c r="Z70" s="2" t="str">
        <f>IF(B70="","",VLOOKUP(AB70,Varsayımlar!$B:$Q,15,0))</f>
        <v/>
      </c>
      <c r="AA70" s="2" t="str">
        <f>IF(B70="","",VLOOKUP(AB70,Varsayımlar!$B:$Q,16,0))</f>
        <v/>
      </c>
      <c r="AB70" s="2" t="str">
        <f t="shared" si="3"/>
        <v/>
      </c>
    </row>
    <row r="71" spans="2:28" x14ac:dyDescent="0.25">
      <c r="B71" s="6"/>
      <c r="C71" s="7" t="str">
        <f>IF(B71="","",VLOOKUP(AB71,Varsayımlar!$B:$Q,3,0))</f>
        <v/>
      </c>
      <c r="G71" s="5" t="str">
        <f>IF(B71="","",VLOOKUP(AB71,Varsayımlar!$B:$Q,5,0))</f>
        <v/>
      </c>
      <c r="H71" s="5"/>
      <c r="I71" s="5" t="str">
        <f>IF(B71="","",VLOOKUP(AB71,Varsayımlar!$B:$Q,6,0))</f>
        <v/>
      </c>
      <c r="O71" s="5" t="str">
        <f>IF(B71="","",VLOOKUP(AB71,Varsayımlar!$B:$Q,7,0)*J71)</f>
        <v/>
      </c>
      <c r="P71" s="5" t="str">
        <f>IF(B71="","",VLOOKUP(AB71,Varsayımlar!$B:$Q,8,0))</f>
        <v/>
      </c>
      <c r="Q71" s="5" t="str">
        <f>IF(B71="","",VLOOKUP(AB71,Varsayımlar!$B:$Q,9,0))</f>
        <v/>
      </c>
      <c r="R71" s="5" t="str">
        <f>IF(B71="","",VLOOKUP(AB71,Varsayımlar!$B:$Q,10,0))</f>
        <v/>
      </c>
      <c r="S71" s="5" t="str">
        <f>IF(B71="","",VLOOKUP(AB71,Varsayımlar!$B:$Q,11,0))</f>
        <v/>
      </c>
      <c r="T71" s="5" t="str">
        <f>IF(B71="","",VLOOKUP(AB71,Varsayımlar!$B:$Q,12,0))</f>
        <v/>
      </c>
      <c r="U71" s="5" t="str">
        <f>IF(B71="","",VLOOKUP(AB71,Varsayımlar!$B:$Q,13,0))</f>
        <v/>
      </c>
      <c r="V71" s="5" t="str">
        <f>IF(B71="","",VLOOKUP(AB71,Varsayımlar!$B:$Q,14,0))</f>
        <v/>
      </c>
      <c r="Z71" s="5" t="str">
        <f>IF(B71="","",VLOOKUP(AB71,Varsayımlar!$B:$Q,15,0))</f>
        <v/>
      </c>
      <c r="AA71" s="5" t="str">
        <f>IF(B71="","",VLOOKUP(AB71,Varsayımlar!$B:$Q,16,0))</f>
        <v/>
      </c>
      <c r="AB71" s="5" t="str">
        <f t="shared" ref="AB71:AB134" si="4">IF(B71="","",CONCATENATE(B71,D71))</f>
        <v/>
      </c>
    </row>
    <row r="72" spans="2:28" x14ac:dyDescent="0.25">
      <c r="C72" s="3" t="str">
        <f>IF(B72="","",VLOOKUP(AB72,Varsayımlar!$B:$Q,3,0))</f>
        <v/>
      </c>
      <c r="G72" s="2" t="str">
        <f>IF(B72="","",VLOOKUP(AB72,Varsayımlar!$B:$Q,5,0))</f>
        <v/>
      </c>
      <c r="I72" s="2" t="str">
        <f>IF(B72="","",VLOOKUP(AB72,Varsayımlar!$B:$Q,6,0))</f>
        <v/>
      </c>
      <c r="O72" s="2" t="str">
        <f>IF(B72="","",VLOOKUP(AB72,Varsayımlar!$B:$Q,7,0)*J72)</f>
        <v/>
      </c>
      <c r="P72" s="2" t="str">
        <f>IF(B72="","",VLOOKUP(AB72,Varsayımlar!$B:$Q,8,0))</f>
        <v/>
      </c>
      <c r="Q72" s="2" t="str">
        <f>IF(B72="","",VLOOKUP(AB72,Varsayımlar!$B:$Q,9,0))</f>
        <v/>
      </c>
      <c r="R72" s="2" t="str">
        <f>IF(B72="","",VLOOKUP(AB72,Varsayımlar!$B:$Q,10,0))</f>
        <v/>
      </c>
      <c r="S72" s="2" t="str">
        <f>IF(B72="","",VLOOKUP(AB72,Varsayımlar!$B:$Q,11,0))</f>
        <v/>
      </c>
      <c r="T72" s="2" t="str">
        <f>IF(B72="","",VLOOKUP(AB72,Varsayımlar!$B:$Q,12,0))</f>
        <v/>
      </c>
      <c r="U72" s="2" t="str">
        <f>IF(B72="","",VLOOKUP(AB72,Varsayımlar!$B:$Q,13,0))</f>
        <v/>
      </c>
      <c r="V72" s="2" t="str">
        <f>IF(B72="","",VLOOKUP(AB72,Varsayımlar!$B:$Q,14,0))</f>
        <v/>
      </c>
      <c r="Z72" s="2" t="str">
        <f>IF(B72="","",VLOOKUP(AB72,Varsayımlar!$B:$Q,15,0))</f>
        <v/>
      </c>
      <c r="AA72" s="2" t="str">
        <f>IF(B72="","",VLOOKUP(AB72,Varsayımlar!$B:$Q,16,0))</f>
        <v/>
      </c>
      <c r="AB72" s="2" t="str">
        <f t="shared" si="4"/>
        <v/>
      </c>
    </row>
    <row r="73" spans="2:28" x14ac:dyDescent="0.25">
      <c r="B73" s="6"/>
      <c r="C73" s="7" t="str">
        <f>IF(B73="","",VLOOKUP(AB73,Varsayımlar!$B:$Q,3,0))</f>
        <v/>
      </c>
      <c r="G73" s="5" t="str">
        <f>IF(B73="","",VLOOKUP(AB73,Varsayımlar!$B:$Q,5,0))</f>
        <v/>
      </c>
      <c r="H73" s="5"/>
      <c r="I73" s="5" t="str">
        <f>IF(B73="","",VLOOKUP(AB73,Varsayımlar!$B:$Q,6,0))</f>
        <v/>
      </c>
      <c r="O73" s="5" t="str">
        <f>IF(B73="","",VLOOKUP(AB73,Varsayımlar!$B:$Q,7,0)*J73)</f>
        <v/>
      </c>
      <c r="P73" s="5" t="str">
        <f>IF(B73="","",VLOOKUP(AB73,Varsayımlar!$B:$Q,8,0))</f>
        <v/>
      </c>
      <c r="Q73" s="5" t="str">
        <f>IF(B73="","",VLOOKUP(AB73,Varsayımlar!$B:$Q,9,0))</f>
        <v/>
      </c>
      <c r="R73" s="5" t="str">
        <f>IF(B73="","",VLOOKUP(AB73,Varsayımlar!$B:$Q,10,0))</f>
        <v/>
      </c>
      <c r="S73" s="5" t="str">
        <f>IF(B73="","",VLOOKUP(AB73,Varsayımlar!$B:$Q,11,0))</f>
        <v/>
      </c>
      <c r="T73" s="5" t="str">
        <f>IF(B73="","",VLOOKUP(AB73,Varsayımlar!$B:$Q,12,0))</f>
        <v/>
      </c>
      <c r="U73" s="5" t="str">
        <f>IF(B73="","",VLOOKUP(AB73,Varsayımlar!$B:$Q,13,0))</f>
        <v/>
      </c>
      <c r="V73" s="5" t="str">
        <f>IF(B73="","",VLOOKUP(AB73,Varsayımlar!$B:$Q,14,0))</f>
        <v/>
      </c>
      <c r="Z73" s="5" t="str">
        <f>IF(B73="","",VLOOKUP(AB73,Varsayımlar!$B:$Q,15,0))</f>
        <v/>
      </c>
      <c r="AA73" s="5" t="str">
        <f>IF(B73="","",VLOOKUP(AB73,Varsayımlar!$B:$Q,16,0))</f>
        <v/>
      </c>
      <c r="AB73" s="5" t="str">
        <f t="shared" si="4"/>
        <v/>
      </c>
    </row>
    <row r="74" spans="2:28" x14ac:dyDescent="0.25">
      <c r="C74" s="3" t="str">
        <f>IF(B74="","",VLOOKUP(AB74,Varsayımlar!$B:$Q,3,0))</f>
        <v/>
      </c>
      <c r="G74" s="2" t="str">
        <f>IF(B74="","",VLOOKUP(AB74,Varsayımlar!$B:$Q,5,0))</f>
        <v/>
      </c>
      <c r="I74" s="2" t="str">
        <f>IF(B74="","",VLOOKUP(AB74,Varsayımlar!$B:$Q,6,0))</f>
        <v/>
      </c>
      <c r="O74" s="2" t="str">
        <f>IF(B74="","",VLOOKUP(AB74,Varsayımlar!$B:$Q,7,0)*J74)</f>
        <v/>
      </c>
      <c r="P74" s="2" t="str">
        <f>IF(B74="","",VLOOKUP(AB74,Varsayımlar!$B:$Q,8,0))</f>
        <v/>
      </c>
      <c r="Q74" s="2" t="str">
        <f>IF(B74="","",VLOOKUP(AB74,Varsayımlar!$B:$Q,9,0))</f>
        <v/>
      </c>
      <c r="R74" s="2" t="str">
        <f>IF(B74="","",VLOOKUP(AB74,Varsayımlar!$B:$Q,10,0))</f>
        <v/>
      </c>
      <c r="S74" s="2" t="str">
        <f>IF(B74="","",VLOOKUP(AB74,Varsayımlar!$B:$Q,11,0))</f>
        <v/>
      </c>
      <c r="T74" s="2" t="str">
        <f>IF(B74="","",VLOOKUP(AB74,Varsayımlar!$B:$Q,12,0))</f>
        <v/>
      </c>
      <c r="U74" s="2" t="str">
        <f>IF(B74="","",VLOOKUP(AB74,Varsayımlar!$B:$Q,13,0))</f>
        <v/>
      </c>
      <c r="V74" s="2" t="str">
        <f>IF(B74="","",VLOOKUP(AB74,Varsayımlar!$B:$Q,14,0))</f>
        <v/>
      </c>
      <c r="Z74" s="2" t="str">
        <f>IF(B74="","",VLOOKUP(AB74,Varsayımlar!$B:$Q,15,0))</f>
        <v/>
      </c>
      <c r="AA74" s="2" t="str">
        <f>IF(B74="","",VLOOKUP(AB74,Varsayımlar!$B:$Q,16,0))</f>
        <v/>
      </c>
      <c r="AB74" s="2" t="str">
        <f t="shared" si="4"/>
        <v/>
      </c>
    </row>
    <row r="75" spans="2:28" x14ac:dyDescent="0.25">
      <c r="B75" s="6"/>
      <c r="C75" s="7" t="str">
        <f>IF(B75="","",VLOOKUP(AB75,Varsayımlar!$B:$Q,3,0))</f>
        <v/>
      </c>
      <c r="G75" s="5" t="str">
        <f>IF(B75="","",VLOOKUP(AB75,Varsayımlar!$B:$Q,5,0))</f>
        <v/>
      </c>
      <c r="H75" s="5"/>
      <c r="I75" s="5" t="str">
        <f>IF(B75="","",VLOOKUP(AB75,Varsayımlar!$B:$Q,6,0))</f>
        <v/>
      </c>
      <c r="O75" s="5" t="str">
        <f>IF(B75="","",VLOOKUP(AB75,Varsayımlar!$B:$Q,7,0)*J75)</f>
        <v/>
      </c>
      <c r="P75" s="5" t="str">
        <f>IF(B75="","",VLOOKUP(AB75,Varsayımlar!$B:$Q,8,0))</f>
        <v/>
      </c>
      <c r="Q75" s="5" t="str">
        <f>IF(B75="","",VLOOKUP(AB75,Varsayımlar!$B:$Q,9,0))</f>
        <v/>
      </c>
      <c r="R75" s="5" t="str">
        <f>IF(B75="","",VLOOKUP(AB75,Varsayımlar!$B:$Q,10,0))</f>
        <v/>
      </c>
      <c r="S75" s="5" t="str">
        <f>IF(B75="","",VLOOKUP(AB75,Varsayımlar!$B:$Q,11,0))</f>
        <v/>
      </c>
      <c r="T75" s="5" t="str">
        <f>IF(B75="","",VLOOKUP(AB75,Varsayımlar!$B:$Q,12,0))</f>
        <v/>
      </c>
      <c r="U75" s="5" t="str">
        <f>IF(B75="","",VLOOKUP(AB75,Varsayımlar!$B:$Q,13,0))</f>
        <v/>
      </c>
      <c r="V75" s="5" t="str">
        <f>IF(B75="","",VLOOKUP(AB75,Varsayımlar!$B:$Q,14,0))</f>
        <v/>
      </c>
      <c r="Z75" s="5" t="str">
        <f>IF(B75="","",VLOOKUP(AB75,Varsayımlar!$B:$Q,15,0))</f>
        <v/>
      </c>
      <c r="AA75" s="5" t="str">
        <f>IF(B75="","",VLOOKUP(AB75,Varsayımlar!$B:$Q,16,0))</f>
        <v/>
      </c>
      <c r="AB75" s="5" t="str">
        <f t="shared" si="4"/>
        <v/>
      </c>
    </row>
    <row r="76" spans="2:28" x14ac:dyDescent="0.25">
      <c r="C76" s="3" t="str">
        <f>IF(B76="","",VLOOKUP(AB76,Varsayımlar!$B:$Q,3,0))</f>
        <v/>
      </c>
      <c r="G76" s="2" t="str">
        <f>IF(B76="","",VLOOKUP(AB76,Varsayımlar!$B:$Q,5,0))</f>
        <v/>
      </c>
      <c r="I76" s="2" t="str">
        <f>IF(B76="","",VLOOKUP(AB76,Varsayımlar!$B:$Q,6,0))</f>
        <v/>
      </c>
      <c r="O76" s="2" t="str">
        <f>IF(B76="","",VLOOKUP(AB76,Varsayımlar!$B:$Q,7,0)*J76)</f>
        <v/>
      </c>
      <c r="P76" s="2" t="str">
        <f>IF(B76="","",VLOOKUP(AB76,Varsayımlar!$B:$Q,8,0))</f>
        <v/>
      </c>
      <c r="Q76" s="2" t="str">
        <f>IF(B76="","",VLOOKUP(AB76,Varsayımlar!$B:$Q,9,0))</f>
        <v/>
      </c>
      <c r="R76" s="2" t="str">
        <f>IF(B76="","",VLOOKUP(AB76,Varsayımlar!$B:$Q,10,0))</f>
        <v/>
      </c>
      <c r="S76" s="2" t="str">
        <f>IF(B76="","",VLOOKUP(AB76,Varsayımlar!$B:$Q,11,0))</f>
        <v/>
      </c>
      <c r="T76" s="2" t="str">
        <f>IF(B76="","",VLOOKUP(AB76,Varsayımlar!$B:$Q,12,0))</f>
        <v/>
      </c>
      <c r="U76" s="2" t="str">
        <f>IF(B76="","",VLOOKUP(AB76,Varsayımlar!$B:$Q,13,0))</f>
        <v/>
      </c>
      <c r="V76" s="2" t="str">
        <f>IF(B76="","",VLOOKUP(AB76,Varsayımlar!$B:$Q,14,0))</f>
        <v/>
      </c>
      <c r="Z76" s="2" t="str">
        <f>IF(B76="","",VLOOKUP(AB76,Varsayımlar!$B:$Q,15,0))</f>
        <v/>
      </c>
      <c r="AA76" s="2" t="str">
        <f>IF(B76="","",VLOOKUP(AB76,Varsayımlar!$B:$Q,16,0))</f>
        <v/>
      </c>
      <c r="AB76" s="2" t="str">
        <f t="shared" si="4"/>
        <v/>
      </c>
    </row>
    <row r="77" spans="2:28" x14ac:dyDescent="0.25">
      <c r="B77" s="6"/>
      <c r="C77" s="7" t="str">
        <f>IF(B77="","",VLOOKUP(AB77,Varsayımlar!$B:$Q,3,0))</f>
        <v/>
      </c>
      <c r="G77" s="5" t="str">
        <f>IF(B77="","",VLOOKUP(AB77,Varsayımlar!$B:$Q,5,0))</f>
        <v/>
      </c>
      <c r="H77" s="5"/>
      <c r="I77" s="5" t="str">
        <f>IF(B77="","",VLOOKUP(AB77,Varsayımlar!$B:$Q,6,0))</f>
        <v/>
      </c>
      <c r="O77" s="5" t="str">
        <f>IF(B77="","",VLOOKUP(AB77,Varsayımlar!$B:$Q,7,0)*J77)</f>
        <v/>
      </c>
      <c r="P77" s="5" t="str">
        <f>IF(B77="","",VLOOKUP(AB77,Varsayımlar!$B:$Q,8,0))</f>
        <v/>
      </c>
      <c r="Q77" s="5" t="str">
        <f>IF(B77="","",VLOOKUP(AB77,Varsayımlar!$B:$Q,9,0))</f>
        <v/>
      </c>
      <c r="R77" s="5" t="str">
        <f>IF(B77="","",VLOOKUP(AB77,Varsayımlar!$B:$Q,10,0))</f>
        <v/>
      </c>
      <c r="S77" s="5" t="str">
        <f>IF(B77="","",VLOOKUP(AB77,Varsayımlar!$B:$Q,11,0))</f>
        <v/>
      </c>
      <c r="T77" s="5" t="str">
        <f>IF(B77="","",VLOOKUP(AB77,Varsayımlar!$B:$Q,12,0))</f>
        <v/>
      </c>
      <c r="U77" s="5" t="str">
        <f>IF(B77="","",VLOOKUP(AB77,Varsayımlar!$B:$Q,13,0))</f>
        <v/>
      </c>
      <c r="V77" s="5" t="str">
        <f>IF(B77="","",VLOOKUP(AB77,Varsayımlar!$B:$Q,14,0))</f>
        <v/>
      </c>
      <c r="Z77" s="5" t="str">
        <f>IF(B77="","",VLOOKUP(AB77,Varsayımlar!$B:$Q,15,0))</f>
        <v/>
      </c>
      <c r="AA77" s="5" t="str">
        <f>IF(B77="","",VLOOKUP(AB77,Varsayımlar!$B:$Q,16,0))</f>
        <v/>
      </c>
      <c r="AB77" s="5" t="str">
        <f t="shared" si="4"/>
        <v/>
      </c>
    </row>
    <row r="78" spans="2:28" x14ac:dyDescent="0.25">
      <c r="C78" s="3" t="str">
        <f>IF(B78="","",VLOOKUP(AB78,Varsayımlar!$B:$Q,3,0))</f>
        <v/>
      </c>
      <c r="G78" s="2" t="str">
        <f>IF(B78="","",VLOOKUP(AB78,Varsayımlar!$B:$Q,5,0))</f>
        <v/>
      </c>
      <c r="I78" s="2" t="str">
        <f>IF(B78="","",VLOOKUP(AB78,Varsayımlar!$B:$Q,6,0))</f>
        <v/>
      </c>
      <c r="O78" s="2" t="str">
        <f>IF(B78="","",VLOOKUP(AB78,Varsayımlar!$B:$Q,7,0)*J78)</f>
        <v/>
      </c>
      <c r="P78" s="2" t="str">
        <f>IF(B78="","",VLOOKUP(AB78,Varsayımlar!$B:$Q,8,0))</f>
        <v/>
      </c>
      <c r="Q78" s="2" t="str">
        <f>IF(B78="","",VLOOKUP(AB78,Varsayımlar!$B:$Q,9,0))</f>
        <v/>
      </c>
      <c r="R78" s="2" t="str">
        <f>IF(B78="","",VLOOKUP(AB78,Varsayımlar!$B:$Q,10,0))</f>
        <v/>
      </c>
      <c r="S78" s="2" t="str">
        <f>IF(B78="","",VLOOKUP(AB78,Varsayımlar!$B:$Q,11,0))</f>
        <v/>
      </c>
      <c r="T78" s="2" t="str">
        <f>IF(B78="","",VLOOKUP(AB78,Varsayımlar!$B:$Q,12,0))</f>
        <v/>
      </c>
      <c r="U78" s="2" t="str">
        <f>IF(B78="","",VLOOKUP(AB78,Varsayımlar!$B:$Q,13,0))</f>
        <v/>
      </c>
      <c r="V78" s="2" t="str">
        <f>IF(B78="","",VLOOKUP(AB78,Varsayımlar!$B:$Q,14,0))</f>
        <v/>
      </c>
      <c r="Z78" s="2" t="str">
        <f>IF(B78="","",VLOOKUP(AB78,Varsayımlar!$B:$Q,15,0))</f>
        <v/>
      </c>
      <c r="AA78" s="2" t="str">
        <f>IF(B78="","",VLOOKUP(AB78,Varsayımlar!$B:$Q,16,0))</f>
        <v/>
      </c>
      <c r="AB78" s="2" t="str">
        <f t="shared" si="4"/>
        <v/>
      </c>
    </row>
    <row r="79" spans="2:28" x14ac:dyDescent="0.25">
      <c r="B79" s="6"/>
      <c r="C79" s="7" t="str">
        <f>IF(B79="","",VLOOKUP(AB79,Varsayımlar!$B:$Q,3,0))</f>
        <v/>
      </c>
      <c r="G79" s="5" t="str">
        <f>IF(B79="","",VLOOKUP(AB79,Varsayımlar!$B:$Q,5,0))</f>
        <v/>
      </c>
      <c r="H79" s="5"/>
      <c r="I79" s="5" t="str">
        <f>IF(B79="","",VLOOKUP(AB79,Varsayımlar!$B:$Q,6,0))</f>
        <v/>
      </c>
      <c r="O79" s="5" t="str">
        <f>IF(B79="","",VLOOKUP(AB79,Varsayımlar!$B:$Q,7,0)*J79)</f>
        <v/>
      </c>
      <c r="P79" s="5" t="str">
        <f>IF(B79="","",VLOOKUP(AB79,Varsayımlar!$B:$Q,8,0))</f>
        <v/>
      </c>
      <c r="Q79" s="5" t="str">
        <f>IF(B79="","",VLOOKUP(AB79,Varsayımlar!$B:$Q,9,0))</f>
        <v/>
      </c>
      <c r="R79" s="5" t="str">
        <f>IF(B79="","",VLOOKUP(AB79,Varsayımlar!$B:$Q,10,0))</f>
        <v/>
      </c>
      <c r="S79" s="5" t="str">
        <f>IF(B79="","",VLOOKUP(AB79,Varsayımlar!$B:$Q,11,0))</f>
        <v/>
      </c>
      <c r="T79" s="5" t="str">
        <f>IF(B79="","",VLOOKUP(AB79,Varsayımlar!$B:$Q,12,0))</f>
        <v/>
      </c>
      <c r="U79" s="5" t="str">
        <f>IF(B79="","",VLOOKUP(AB79,Varsayımlar!$B:$Q,13,0))</f>
        <v/>
      </c>
      <c r="V79" s="5" t="str">
        <f>IF(B79="","",VLOOKUP(AB79,Varsayımlar!$B:$Q,14,0))</f>
        <v/>
      </c>
      <c r="Z79" s="5" t="str">
        <f>IF(B79="","",VLOOKUP(AB79,Varsayımlar!$B:$Q,15,0))</f>
        <v/>
      </c>
      <c r="AA79" s="5" t="str">
        <f>IF(B79="","",VLOOKUP(AB79,Varsayımlar!$B:$Q,16,0))</f>
        <v/>
      </c>
      <c r="AB79" s="5" t="str">
        <f t="shared" si="4"/>
        <v/>
      </c>
    </row>
    <row r="80" spans="2:28" x14ac:dyDescent="0.25">
      <c r="C80" s="3" t="str">
        <f>IF(B80="","",VLOOKUP(AB80,Varsayımlar!$B:$Q,3,0))</f>
        <v/>
      </c>
      <c r="G80" s="2" t="str">
        <f>IF(B80="","",VLOOKUP(AB80,Varsayımlar!$B:$Q,5,0))</f>
        <v/>
      </c>
      <c r="I80" s="2" t="str">
        <f>IF(B80="","",VLOOKUP(AB80,Varsayımlar!$B:$Q,6,0))</f>
        <v/>
      </c>
      <c r="O80" s="2" t="str">
        <f>IF(B80="","",VLOOKUP(AB80,Varsayımlar!$B:$Q,7,0)*J80)</f>
        <v/>
      </c>
      <c r="P80" s="2" t="str">
        <f>IF(B80="","",VLOOKUP(AB80,Varsayımlar!$B:$Q,8,0))</f>
        <v/>
      </c>
      <c r="Q80" s="2" t="str">
        <f>IF(B80="","",VLOOKUP(AB80,Varsayımlar!$B:$Q,9,0))</f>
        <v/>
      </c>
      <c r="R80" s="2" t="str">
        <f>IF(B80="","",VLOOKUP(AB80,Varsayımlar!$B:$Q,10,0))</f>
        <v/>
      </c>
      <c r="S80" s="2" t="str">
        <f>IF(B80="","",VLOOKUP(AB80,Varsayımlar!$B:$Q,11,0))</f>
        <v/>
      </c>
      <c r="T80" s="2" t="str">
        <f>IF(B80="","",VLOOKUP(AB80,Varsayımlar!$B:$Q,12,0))</f>
        <v/>
      </c>
      <c r="U80" s="2" t="str">
        <f>IF(B80="","",VLOOKUP(AB80,Varsayımlar!$B:$Q,13,0))</f>
        <v/>
      </c>
      <c r="V80" s="2" t="str">
        <f>IF(B80="","",VLOOKUP(AB80,Varsayımlar!$B:$Q,14,0))</f>
        <v/>
      </c>
      <c r="Z80" s="2" t="str">
        <f>IF(B80="","",VLOOKUP(AB80,Varsayımlar!$B:$Q,15,0))</f>
        <v/>
      </c>
      <c r="AA80" s="2" t="str">
        <f>IF(B80="","",VLOOKUP(AB80,Varsayımlar!$B:$Q,16,0))</f>
        <v/>
      </c>
      <c r="AB80" s="2" t="str">
        <f t="shared" si="4"/>
        <v/>
      </c>
    </row>
    <row r="81" spans="2:28" x14ac:dyDescent="0.25">
      <c r="B81" s="6"/>
      <c r="C81" s="7" t="str">
        <f>IF(B81="","",VLOOKUP(AB81,Varsayımlar!$B:$Q,3,0))</f>
        <v/>
      </c>
      <c r="G81" s="5" t="str">
        <f>IF(B81="","",VLOOKUP(AB81,Varsayımlar!$B:$Q,5,0))</f>
        <v/>
      </c>
      <c r="H81" s="5"/>
      <c r="I81" s="5" t="str">
        <f>IF(B81="","",VLOOKUP(AB81,Varsayımlar!$B:$Q,6,0))</f>
        <v/>
      </c>
      <c r="O81" s="5" t="str">
        <f>IF(B81="","",VLOOKUP(AB81,Varsayımlar!$B:$Q,7,0)*J81)</f>
        <v/>
      </c>
      <c r="P81" s="5" t="str">
        <f>IF(B81="","",VLOOKUP(AB81,Varsayımlar!$B:$Q,8,0))</f>
        <v/>
      </c>
      <c r="Q81" s="5" t="str">
        <f>IF(B81="","",VLOOKUP(AB81,Varsayımlar!$B:$Q,9,0))</f>
        <v/>
      </c>
      <c r="R81" s="5" t="str">
        <f>IF(B81="","",VLOOKUP(AB81,Varsayımlar!$B:$Q,10,0))</f>
        <v/>
      </c>
      <c r="S81" s="5" t="str">
        <f>IF(B81="","",VLOOKUP(AB81,Varsayımlar!$B:$Q,11,0))</f>
        <v/>
      </c>
      <c r="T81" s="5" t="str">
        <f>IF(B81="","",VLOOKUP(AB81,Varsayımlar!$B:$Q,12,0))</f>
        <v/>
      </c>
      <c r="U81" s="5" t="str">
        <f>IF(B81="","",VLOOKUP(AB81,Varsayımlar!$B:$Q,13,0))</f>
        <v/>
      </c>
      <c r="V81" s="5" t="str">
        <f>IF(B81="","",VLOOKUP(AB81,Varsayımlar!$B:$Q,14,0))</f>
        <v/>
      </c>
      <c r="Z81" s="5" t="str">
        <f>IF(B81="","",VLOOKUP(AB81,Varsayımlar!$B:$Q,15,0))</f>
        <v/>
      </c>
      <c r="AA81" s="5" t="str">
        <f>IF(B81="","",VLOOKUP(AB81,Varsayımlar!$B:$Q,16,0))</f>
        <v/>
      </c>
      <c r="AB81" s="5" t="str">
        <f t="shared" si="4"/>
        <v/>
      </c>
    </row>
    <row r="82" spans="2:28" x14ac:dyDescent="0.25">
      <c r="C82" s="3" t="str">
        <f>IF(B82="","",VLOOKUP(AB82,Varsayımlar!$B:$Q,3,0))</f>
        <v/>
      </c>
      <c r="G82" s="2" t="str">
        <f>IF(B82="","",VLOOKUP(AB82,Varsayımlar!$B:$Q,5,0))</f>
        <v/>
      </c>
      <c r="I82" s="2" t="str">
        <f>IF(B82="","",VLOOKUP(AB82,Varsayımlar!$B:$Q,6,0))</f>
        <v/>
      </c>
      <c r="O82" s="2" t="str">
        <f>IF(B82="","",VLOOKUP(AB82,Varsayımlar!$B:$Q,7,0)*J82)</f>
        <v/>
      </c>
      <c r="P82" s="2" t="str">
        <f>IF(B82="","",VLOOKUP(AB82,Varsayımlar!$B:$Q,8,0))</f>
        <v/>
      </c>
      <c r="Q82" s="2" t="str">
        <f>IF(B82="","",VLOOKUP(AB82,Varsayımlar!$B:$Q,9,0))</f>
        <v/>
      </c>
      <c r="R82" s="2" t="str">
        <f>IF(B82="","",VLOOKUP(AB82,Varsayımlar!$B:$Q,10,0))</f>
        <v/>
      </c>
      <c r="S82" s="2" t="str">
        <f>IF(B82="","",VLOOKUP(AB82,Varsayımlar!$B:$Q,11,0))</f>
        <v/>
      </c>
      <c r="T82" s="2" t="str">
        <f>IF(B82="","",VLOOKUP(AB82,Varsayımlar!$B:$Q,12,0))</f>
        <v/>
      </c>
      <c r="U82" s="2" t="str">
        <f>IF(B82="","",VLOOKUP(AB82,Varsayımlar!$B:$Q,13,0))</f>
        <v/>
      </c>
      <c r="V82" s="2" t="str">
        <f>IF(B82="","",VLOOKUP(AB82,Varsayımlar!$B:$Q,14,0))</f>
        <v/>
      </c>
      <c r="Z82" s="2" t="str">
        <f>IF(B82="","",VLOOKUP(AB82,Varsayımlar!$B:$Q,15,0))</f>
        <v/>
      </c>
      <c r="AA82" s="2" t="str">
        <f>IF(B82="","",VLOOKUP(AB82,Varsayımlar!$B:$Q,16,0))</f>
        <v/>
      </c>
      <c r="AB82" s="2" t="str">
        <f t="shared" si="4"/>
        <v/>
      </c>
    </row>
    <row r="83" spans="2:28" x14ac:dyDescent="0.25">
      <c r="B83" s="6"/>
      <c r="C83" s="7" t="str">
        <f>IF(B83="","",VLOOKUP(AB83,Varsayımlar!$B:$Q,3,0))</f>
        <v/>
      </c>
      <c r="G83" s="5" t="str">
        <f>IF(B83="","",VLOOKUP(AB83,Varsayımlar!$B:$Q,5,0))</f>
        <v/>
      </c>
      <c r="H83" s="5"/>
      <c r="I83" s="5" t="str">
        <f>IF(B83="","",VLOOKUP(AB83,Varsayımlar!$B:$Q,6,0))</f>
        <v/>
      </c>
      <c r="O83" s="5" t="str">
        <f>IF(B83="","",VLOOKUP(AB83,Varsayımlar!$B:$Q,7,0)*J83)</f>
        <v/>
      </c>
      <c r="P83" s="5" t="str">
        <f>IF(B83="","",VLOOKUP(AB83,Varsayımlar!$B:$Q,8,0))</f>
        <v/>
      </c>
      <c r="Q83" s="5" t="str">
        <f>IF(B83="","",VLOOKUP(AB83,Varsayımlar!$B:$Q,9,0))</f>
        <v/>
      </c>
      <c r="R83" s="5" t="str">
        <f>IF(B83="","",VLOOKUP(AB83,Varsayımlar!$B:$Q,10,0))</f>
        <v/>
      </c>
      <c r="S83" s="5" t="str">
        <f>IF(B83="","",VLOOKUP(AB83,Varsayımlar!$B:$Q,11,0))</f>
        <v/>
      </c>
      <c r="T83" s="5" t="str">
        <f>IF(B83="","",VLOOKUP(AB83,Varsayımlar!$B:$Q,12,0))</f>
        <v/>
      </c>
      <c r="U83" s="5" t="str">
        <f>IF(B83="","",VLOOKUP(AB83,Varsayımlar!$B:$Q,13,0))</f>
        <v/>
      </c>
      <c r="V83" s="5" t="str">
        <f>IF(B83="","",VLOOKUP(AB83,Varsayımlar!$B:$Q,14,0))</f>
        <v/>
      </c>
      <c r="Z83" s="5" t="str">
        <f>IF(B83="","",VLOOKUP(AB83,Varsayımlar!$B:$Q,15,0))</f>
        <v/>
      </c>
      <c r="AA83" s="5" t="str">
        <f>IF(B83="","",VLOOKUP(AB83,Varsayımlar!$B:$Q,16,0))</f>
        <v/>
      </c>
      <c r="AB83" s="5" t="str">
        <f t="shared" si="4"/>
        <v/>
      </c>
    </row>
    <row r="84" spans="2:28" x14ac:dyDescent="0.25">
      <c r="C84" s="3" t="str">
        <f>IF(B84="","",VLOOKUP(AB84,Varsayımlar!$B:$Q,3,0))</f>
        <v/>
      </c>
      <c r="G84" s="2" t="str">
        <f>IF(B84="","",VLOOKUP(AB84,Varsayımlar!$B:$Q,5,0))</f>
        <v/>
      </c>
      <c r="I84" s="2" t="str">
        <f>IF(B84="","",VLOOKUP(AB84,Varsayımlar!$B:$Q,6,0))</f>
        <v/>
      </c>
      <c r="O84" s="2" t="str">
        <f>IF(B84="","",VLOOKUP(AB84,Varsayımlar!$B:$Q,7,0)*J84)</f>
        <v/>
      </c>
      <c r="P84" s="2" t="str">
        <f>IF(B84="","",VLOOKUP(AB84,Varsayımlar!$B:$Q,8,0))</f>
        <v/>
      </c>
      <c r="Q84" s="2" t="str">
        <f>IF(B84="","",VLOOKUP(AB84,Varsayımlar!$B:$Q,9,0))</f>
        <v/>
      </c>
      <c r="R84" s="2" t="str">
        <f>IF(B84="","",VLOOKUP(AB84,Varsayımlar!$B:$Q,10,0))</f>
        <v/>
      </c>
      <c r="S84" s="2" t="str">
        <f>IF(B84="","",VLOOKUP(AB84,Varsayımlar!$B:$Q,11,0))</f>
        <v/>
      </c>
      <c r="T84" s="2" t="str">
        <f>IF(B84="","",VLOOKUP(AB84,Varsayımlar!$B:$Q,12,0))</f>
        <v/>
      </c>
      <c r="U84" s="2" t="str">
        <f>IF(B84="","",VLOOKUP(AB84,Varsayımlar!$B:$Q,13,0))</f>
        <v/>
      </c>
      <c r="V84" s="2" t="str">
        <f>IF(B84="","",VLOOKUP(AB84,Varsayımlar!$B:$Q,14,0))</f>
        <v/>
      </c>
      <c r="Z84" s="2" t="str">
        <f>IF(B84="","",VLOOKUP(AB84,Varsayımlar!$B:$Q,15,0))</f>
        <v/>
      </c>
      <c r="AA84" s="2" t="str">
        <f>IF(B84="","",VLOOKUP(AB84,Varsayımlar!$B:$Q,16,0))</f>
        <v/>
      </c>
      <c r="AB84" s="2" t="str">
        <f t="shared" si="4"/>
        <v/>
      </c>
    </row>
    <row r="85" spans="2:28" x14ac:dyDescent="0.25">
      <c r="B85" s="6"/>
      <c r="C85" s="7" t="str">
        <f>IF(B85="","",VLOOKUP(AB85,Varsayımlar!$B:$Q,3,0))</f>
        <v/>
      </c>
      <c r="G85" s="5" t="str">
        <f>IF(B85="","",VLOOKUP(AB85,Varsayımlar!$B:$Q,5,0))</f>
        <v/>
      </c>
      <c r="H85" s="5"/>
      <c r="I85" s="5" t="str">
        <f>IF(B85="","",VLOOKUP(AB85,Varsayımlar!$B:$Q,6,0))</f>
        <v/>
      </c>
      <c r="O85" s="5" t="str">
        <f>IF(B85="","",VLOOKUP(AB85,Varsayımlar!$B:$Q,7,0)*J85)</f>
        <v/>
      </c>
      <c r="P85" s="5" t="str">
        <f>IF(B85="","",VLOOKUP(AB85,Varsayımlar!$B:$Q,8,0))</f>
        <v/>
      </c>
      <c r="Q85" s="5" t="str">
        <f>IF(B85="","",VLOOKUP(AB85,Varsayımlar!$B:$Q,9,0))</f>
        <v/>
      </c>
      <c r="R85" s="5" t="str">
        <f>IF(B85="","",VLOOKUP(AB85,Varsayımlar!$B:$Q,10,0))</f>
        <v/>
      </c>
      <c r="S85" s="5" t="str">
        <f>IF(B85="","",VLOOKUP(AB85,Varsayımlar!$B:$Q,11,0))</f>
        <v/>
      </c>
      <c r="T85" s="5" t="str">
        <f>IF(B85="","",VLOOKUP(AB85,Varsayımlar!$B:$Q,12,0))</f>
        <v/>
      </c>
      <c r="U85" s="5" t="str">
        <f>IF(B85="","",VLOOKUP(AB85,Varsayımlar!$B:$Q,13,0))</f>
        <v/>
      </c>
      <c r="V85" s="5" t="str">
        <f>IF(B85="","",VLOOKUP(AB85,Varsayımlar!$B:$Q,14,0))</f>
        <v/>
      </c>
      <c r="Z85" s="5" t="str">
        <f>IF(B85="","",VLOOKUP(AB85,Varsayımlar!$B:$Q,15,0))</f>
        <v/>
      </c>
      <c r="AA85" s="5" t="str">
        <f>IF(B85="","",VLOOKUP(AB85,Varsayımlar!$B:$Q,16,0))</f>
        <v/>
      </c>
      <c r="AB85" s="5" t="str">
        <f t="shared" si="4"/>
        <v/>
      </c>
    </row>
    <row r="86" spans="2:28" x14ac:dyDescent="0.25">
      <c r="C86" s="3" t="str">
        <f>IF(B86="","",VLOOKUP(AB86,Varsayımlar!$B:$Q,3,0))</f>
        <v/>
      </c>
      <c r="G86" s="2" t="str">
        <f>IF(B86="","",VLOOKUP(AB86,Varsayımlar!$B:$Q,5,0))</f>
        <v/>
      </c>
      <c r="I86" s="2" t="str">
        <f>IF(B86="","",VLOOKUP(AB86,Varsayımlar!$B:$Q,6,0))</f>
        <v/>
      </c>
      <c r="O86" s="2" t="str">
        <f>IF(B86="","",VLOOKUP(AB86,Varsayımlar!$B:$Q,7,0)*J86)</f>
        <v/>
      </c>
      <c r="P86" s="2" t="str">
        <f>IF(B86="","",VLOOKUP(AB86,Varsayımlar!$B:$Q,8,0))</f>
        <v/>
      </c>
      <c r="Q86" s="2" t="str">
        <f>IF(B86="","",VLOOKUP(AB86,Varsayımlar!$B:$Q,9,0))</f>
        <v/>
      </c>
      <c r="R86" s="2" t="str">
        <f>IF(B86="","",VLOOKUP(AB86,Varsayımlar!$B:$Q,10,0))</f>
        <v/>
      </c>
      <c r="S86" s="2" t="str">
        <f>IF(B86="","",VLOOKUP(AB86,Varsayımlar!$B:$Q,11,0))</f>
        <v/>
      </c>
      <c r="T86" s="2" t="str">
        <f>IF(B86="","",VLOOKUP(AB86,Varsayımlar!$B:$Q,12,0))</f>
        <v/>
      </c>
      <c r="U86" s="2" t="str">
        <f>IF(B86="","",VLOOKUP(AB86,Varsayımlar!$B:$Q,13,0))</f>
        <v/>
      </c>
      <c r="V86" s="2" t="str">
        <f>IF(B86="","",VLOOKUP(AB86,Varsayımlar!$B:$Q,14,0))</f>
        <v/>
      </c>
      <c r="Z86" s="2" t="str">
        <f>IF(B86="","",VLOOKUP(AB86,Varsayımlar!$B:$Q,15,0))</f>
        <v/>
      </c>
      <c r="AA86" s="2" t="str">
        <f>IF(B86="","",VLOOKUP(AB86,Varsayımlar!$B:$Q,16,0))</f>
        <v/>
      </c>
      <c r="AB86" s="2" t="str">
        <f t="shared" si="4"/>
        <v/>
      </c>
    </row>
    <row r="87" spans="2:28" x14ac:dyDescent="0.25">
      <c r="B87" s="6"/>
      <c r="C87" s="7" t="str">
        <f>IF(B87="","",VLOOKUP(AB87,Varsayımlar!$B:$Q,3,0))</f>
        <v/>
      </c>
      <c r="G87" s="5" t="str">
        <f>IF(B87="","",VLOOKUP(AB87,Varsayımlar!$B:$Q,5,0))</f>
        <v/>
      </c>
      <c r="H87" s="5"/>
      <c r="I87" s="5" t="str">
        <f>IF(B87="","",VLOOKUP(AB87,Varsayımlar!$B:$Q,6,0))</f>
        <v/>
      </c>
      <c r="O87" s="5" t="str">
        <f>IF(B87="","",VLOOKUP(AB87,Varsayımlar!$B:$Q,7,0)*J87)</f>
        <v/>
      </c>
      <c r="P87" s="5" t="str">
        <f>IF(B87="","",VLOOKUP(AB87,Varsayımlar!$B:$Q,8,0))</f>
        <v/>
      </c>
      <c r="Q87" s="5" t="str">
        <f>IF(B87="","",VLOOKUP(AB87,Varsayımlar!$B:$Q,9,0))</f>
        <v/>
      </c>
      <c r="R87" s="5" t="str">
        <f>IF(B87="","",VLOOKUP(AB87,Varsayımlar!$B:$Q,10,0))</f>
        <v/>
      </c>
      <c r="S87" s="5" t="str">
        <f>IF(B87="","",VLOOKUP(AB87,Varsayımlar!$B:$Q,11,0))</f>
        <v/>
      </c>
      <c r="T87" s="5" t="str">
        <f>IF(B87="","",VLOOKUP(AB87,Varsayımlar!$B:$Q,12,0))</f>
        <v/>
      </c>
      <c r="U87" s="5" t="str">
        <f>IF(B87="","",VLOOKUP(AB87,Varsayımlar!$B:$Q,13,0))</f>
        <v/>
      </c>
      <c r="V87" s="5" t="str">
        <f>IF(B87="","",VLOOKUP(AB87,Varsayımlar!$B:$Q,14,0))</f>
        <v/>
      </c>
      <c r="Z87" s="5" t="str">
        <f>IF(B87="","",VLOOKUP(AB87,Varsayımlar!$B:$Q,15,0))</f>
        <v/>
      </c>
      <c r="AA87" s="5" t="str">
        <f>IF(B87="","",VLOOKUP(AB87,Varsayımlar!$B:$Q,16,0))</f>
        <v/>
      </c>
      <c r="AB87" s="5" t="str">
        <f t="shared" si="4"/>
        <v/>
      </c>
    </row>
    <row r="88" spans="2:28" x14ac:dyDescent="0.25">
      <c r="C88" s="3" t="str">
        <f>IF(B88="","",VLOOKUP(AB88,Varsayımlar!$B:$Q,3,0))</f>
        <v/>
      </c>
      <c r="G88" s="2" t="str">
        <f>IF(B88="","",VLOOKUP(AB88,Varsayımlar!$B:$Q,5,0))</f>
        <v/>
      </c>
      <c r="I88" s="2" t="str">
        <f>IF(B88="","",VLOOKUP(AB88,Varsayımlar!$B:$Q,6,0))</f>
        <v/>
      </c>
      <c r="O88" s="2" t="str">
        <f>IF(B88="","",VLOOKUP(AB88,Varsayımlar!$B:$Q,7,0)*J88)</f>
        <v/>
      </c>
      <c r="P88" s="2" t="str">
        <f>IF(B88="","",VLOOKUP(AB88,Varsayımlar!$B:$Q,8,0))</f>
        <v/>
      </c>
      <c r="Q88" s="2" t="str">
        <f>IF(B88="","",VLOOKUP(AB88,Varsayımlar!$B:$Q,9,0))</f>
        <v/>
      </c>
      <c r="R88" s="2" t="str">
        <f>IF(B88="","",VLOOKUP(AB88,Varsayımlar!$B:$Q,10,0))</f>
        <v/>
      </c>
      <c r="S88" s="2" t="str">
        <f>IF(B88="","",VLOOKUP(AB88,Varsayımlar!$B:$Q,11,0))</f>
        <v/>
      </c>
      <c r="T88" s="2" t="str">
        <f>IF(B88="","",VLOOKUP(AB88,Varsayımlar!$B:$Q,12,0))</f>
        <v/>
      </c>
      <c r="U88" s="2" t="str">
        <f>IF(B88="","",VLOOKUP(AB88,Varsayımlar!$B:$Q,13,0))</f>
        <v/>
      </c>
      <c r="V88" s="2" t="str">
        <f>IF(B88="","",VLOOKUP(AB88,Varsayımlar!$B:$Q,14,0))</f>
        <v/>
      </c>
      <c r="Z88" s="2" t="str">
        <f>IF(B88="","",VLOOKUP(AB88,Varsayımlar!$B:$Q,15,0))</f>
        <v/>
      </c>
      <c r="AA88" s="2" t="str">
        <f>IF(B88="","",VLOOKUP(AB88,Varsayımlar!$B:$Q,16,0))</f>
        <v/>
      </c>
      <c r="AB88" s="2" t="str">
        <f t="shared" si="4"/>
        <v/>
      </c>
    </row>
    <row r="89" spans="2:28" x14ac:dyDescent="0.25">
      <c r="B89" s="6"/>
      <c r="C89" s="7" t="str">
        <f>IF(B89="","",VLOOKUP(AB89,Varsayımlar!$B:$Q,3,0))</f>
        <v/>
      </c>
      <c r="G89" s="5" t="str">
        <f>IF(B89="","",VLOOKUP(AB89,Varsayımlar!$B:$Q,5,0))</f>
        <v/>
      </c>
      <c r="H89" s="5"/>
      <c r="I89" s="5" t="str">
        <f>IF(B89="","",VLOOKUP(AB89,Varsayımlar!$B:$Q,6,0))</f>
        <v/>
      </c>
      <c r="O89" s="5" t="str">
        <f>IF(B89="","",VLOOKUP(AB89,Varsayımlar!$B:$Q,7,0)*J89)</f>
        <v/>
      </c>
      <c r="P89" s="5" t="str">
        <f>IF(B89="","",VLOOKUP(AB89,Varsayımlar!$B:$Q,8,0))</f>
        <v/>
      </c>
      <c r="Q89" s="5" t="str">
        <f>IF(B89="","",VLOOKUP(AB89,Varsayımlar!$B:$Q,9,0))</f>
        <v/>
      </c>
      <c r="R89" s="5" t="str">
        <f>IF(B89="","",VLOOKUP(AB89,Varsayımlar!$B:$Q,10,0))</f>
        <v/>
      </c>
      <c r="S89" s="5" t="str">
        <f>IF(B89="","",VLOOKUP(AB89,Varsayımlar!$B:$Q,11,0))</f>
        <v/>
      </c>
      <c r="T89" s="5" t="str">
        <f>IF(B89="","",VLOOKUP(AB89,Varsayımlar!$B:$Q,12,0))</f>
        <v/>
      </c>
      <c r="U89" s="5" t="str">
        <f>IF(B89="","",VLOOKUP(AB89,Varsayımlar!$B:$Q,13,0))</f>
        <v/>
      </c>
      <c r="V89" s="5" t="str">
        <f>IF(B89="","",VLOOKUP(AB89,Varsayımlar!$B:$Q,14,0))</f>
        <v/>
      </c>
      <c r="Z89" s="5" t="str">
        <f>IF(B89="","",VLOOKUP(AB89,Varsayımlar!$B:$Q,15,0))</f>
        <v/>
      </c>
      <c r="AA89" s="5" t="str">
        <f>IF(B89="","",VLOOKUP(AB89,Varsayımlar!$B:$Q,16,0))</f>
        <v/>
      </c>
      <c r="AB89" s="5" t="str">
        <f t="shared" si="4"/>
        <v/>
      </c>
    </row>
    <row r="90" spans="2:28" x14ac:dyDescent="0.25">
      <c r="C90" s="3" t="str">
        <f>IF(B90="","",VLOOKUP(AB90,Varsayımlar!$B:$Q,3,0))</f>
        <v/>
      </c>
      <c r="G90" s="2" t="str">
        <f>IF(B90="","",VLOOKUP(AB90,Varsayımlar!$B:$Q,5,0))</f>
        <v/>
      </c>
      <c r="I90" s="2" t="str">
        <f>IF(B90="","",VLOOKUP(AB90,Varsayımlar!$B:$Q,6,0))</f>
        <v/>
      </c>
      <c r="O90" s="2" t="str">
        <f>IF(B90="","",VLOOKUP(AB90,Varsayımlar!$B:$Q,7,0)*J90)</f>
        <v/>
      </c>
      <c r="P90" s="2" t="str">
        <f>IF(B90="","",VLOOKUP(AB90,Varsayımlar!$B:$Q,8,0))</f>
        <v/>
      </c>
      <c r="Q90" s="2" t="str">
        <f>IF(B90="","",VLOOKUP(AB90,Varsayımlar!$B:$Q,9,0))</f>
        <v/>
      </c>
      <c r="R90" s="2" t="str">
        <f>IF(B90="","",VLOOKUP(AB90,Varsayımlar!$B:$Q,10,0))</f>
        <v/>
      </c>
      <c r="S90" s="2" t="str">
        <f>IF(B90="","",VLOOKUP(AB90,Varsayımlar!$B:$Q,11,0))</f>
        <v/>
      </c>
      <c r="T90" s="2" t="str">
        <f>IF(B90="","",VLOOKUP(AB90,Varsayımlar!$B:$Q,12,0))</f>
        <v/>
      </c>
      <c r="U90" s="2" t="str">
        <f>IF(B90="","",VLOOKUP(AB90,Varsayımlar!$B:$Q,13,0))</f>
        <v/>
      </c>
      <c r="V90" s="2" t="str">
        <f>IF(B90="","",VLOOKUP(AB90,Varsayımlar!$B:$Q,14,0))</f>
        <v/>
      </c>
      <c r="Z90" s="2" t="str">
        <f>IF(B90="","",VLOOKUP(AB90,Varsayımlar!$B:$Q,15,0))</f>
        <v/>
      </c>
      <c r="AA90" s="2" t="str">
        <f>IF(B90="","",VLOOKUP(AB90,Varsayımlar!$B:$Q,16,0))</f>
        <v/>
      </c>
      <c r="AB90" s="2" t="str">
        <f t="shared" si="4"/>
        <v/>
      </c>
    </row>
    <row r="91" spans="2:28" x14ac:dyDescent="0.25">
      <c r="B91" s="6"/>
      <c r="C91" s="7" t="str">
        <f>IF(B91="","",VLOOKUP(AB91,Varsayımlar!$B:$Q,3,0))</f>
        <v/>
      </c>
      <c r="G91" s="5" t="str">
        <f>IF(B91="","",VLOOKUP(AB91,Varsayımlar!$B:$Q,5,0))</f>
        <v/>
      </c>
      <c r="H91" s="5"/>
      <c r="I91" s="5" t="str">
        <f>IF(B91="","",VLOOKUP(AB91,Varsayımlar!$B:$Q,6,0))</f>
        <v/>
      </c>
      <c r="O91" s="5" t="str">
        <f>IF(B91="","",VLOOKUP(AB91,Varsayımlar!$B:$Q,7,0)*J91)</f>
        <v/>
      </c>
      <c r="P91" s="5" t="str">
        <f>IF(B91="","",VLOOKUP(AB91,Varsayımlar!$B:$Q,8,0))</f>
        <v/>
      </c>
      <c r="Q91" s="5" t="str">
        <f>IF(B91="","",VLOOKUP(AB91,Varsayımlar!$B:$Q,9,0))</f>
        <v/>
      </c>
      <c r="R91" s="5" t="str">
        <f>IF(B91="","",VLOOKUP(AB91,Varsayımlar!$B:$Q,10,0))</f>
        <v/>
      </c>
      <c r="S91" s="5" t="str">
        <f>IF(B91="","",VLOOKUP(AB91,Varsayımlar!$B:$Q,11,0))</f>
        <v/>
      </c>
      <c r="T91" s="5" t="str">
        <f>IF(B91="","",VLOOKUP(AB91,Varsayımlar!$B:$Q,12,0))</f>
        <v/>
      </c>
      <c r="U91" s="5" t="str">
        <f>IF(B91="","",VLOOKUP(AB91,Varsayımlar!$B:$Q,13,0))</f>
        <v/>
      </c>
      <c r="V91" s="5" t="str">
        <f>IF(B91="","",VLOOKUP(AB91,Varsayımlar!$B:$Q,14,0))</f>
        <v/>
      </c>
      <c r="Z91" s="5" t="str">
        <f>IF(B91="","",VLOOKUP(AB91,Varsayımlar!$B:$Q,15,0))</f>
        <v/>
      </c>
      <c r="AA91" s="5" t="str">
        <f>IF(B91="","",VLOOKUP(AB91,Varsayımlar!$B:$Q,16,0))</f>
        <v/>
      </c>
      <c r="AB91" s="5" t="str">
        <f t="shared" si="4"/>
        <v/>
      </c>
    </row>
    <row r="92" spans="2:28" x14ac:dyDescent="0.25">
      <c r="C92" s="3" t="str">
        <f>IF(B92="","",VLOOKUP(AB92,Varsayımlar!$B:$Q,3,0))</f>
        <v/>
      </c>
      <c r="G92" s="2" t="str">
        <f>IF(B92="","",VLOOKUP(AB92,Varsayımlar!$B:$Q,5,0))</f>
        <v/>
      </c>
      <c r="I92" s="2" t="str">
        <f>IF(B92="","",VLOOKUP(AB92,Varsayımlar!$B:$Q,6,0))</f>
        <v/>
      </c>
      <c r="O92" s="2" t="str">
        <f>IF(B92="","",VLOOKUP(AB92,Varsayımlar!$B:$Q,7,0)*J92)</f>
        <v/>
      </c>
      <c r="P92" s="2" t="str">
        <f>IF(B92="","",VLOOKUP(AB92,Varsayımlar!$B:$Q,8,0))</f>
        <v/>
      </c>
      <c r="Q92" s="2" t="str">
        <f>IF(B92="","",VLOOKUP(AB92,Varsayımlar!$B:$Q,9,0))</f>
        <v/>
      </c>
      <c r="R92" s="2" t="str">
        <f>IF(B92="","",VLOOKUP(AB92,Varsayımlar!$B:$Q,10,0))</f>
        <v/>
      </c>
      <c r="S92" s="2" t="str">
        <f>IF(B92="","",VLOOKUP(AB92,Varsayımlar!$B:$Q,11,0))</f>
        <v/>
      </c>
      <c r="T92" s="2" t="str">
        <f>IF(B92="","",VLOOKUP(AB92,Varsayımlar!$B:$Q,12,0))</f>
        <v/>
      </c>
      <c r="U92" s="2" t="str">
        <f>IF(B92="","",VLOOKUP(AB92,Varsayımlar!$B:$Q,13,0))</f>
        <v/>
      </c>
      <c r="V92" s="2" t="str">
        <f>IF(B92="","",VLOOKUP(AB92,Varsayımlar!$B:$Q,14,0))</f>
        <v/>
      </c>
      <c r="Z92" s="2" t="str">
        <f>IF(B92="","",VLOOKUP(AB92,Varsayımlar!$B:$Q,15,0))</f>
        <v/>
      </c>
      <c r="AA92" s="2" t="str">
        <f>IF(B92="","",VLOOKUP(AB92,Varsayımlar!$B:$Q,16,0))</f>
        <v/>
      </c>
      <c r="AB92" s="2" t="str">
        <f t="shared" si="4"/>
        <v/>
      </c>
    </row>
    <row r="93" spans="2:28" x14ac:dyDescent="0.25">
      <c r="B93" s="6"/>
      <c r="C93" s="7" t="str">
        <f>IF(B93="","",VLOOKUP(AB93,Varsayımlar!$B:$Q,3,0))</f>
        <v/>
      </c>
      <c r="G93" s="5" t="str">
        <f>IF(B93="","",VLOOKUP(AB93,Varsayımlar!$B:$Q,5,0))</f>
        <v/>
      </c>
      <c r="H93" s="5"/>
      <c r="I93" s="5" t="str">
        <f>IF(B93="","",VLOOKUP(AB93,Varsayımlar!$B:$Q,6,0))</f>
        <v/>
      </c>
      <c r="O93" s="5" t="str">
        <f>IF(B93="","",VLOOKUP(AB93,Varsayımlar!$B:$Q,7,0)*J93)</f>
        <v/>
      </c>
      <c r="P93" s="5" t="str">
        <f>IF(B93="","",VLOOKUP(AB93,Varsayımlar!$B:$Q,8,0))</f>
        <v/>
      </c>
      <c r="Q93" s="5" t="str">
        <f>IF(B93="","",VLOOKUP(AB93,Varsayımlar!$B:$Q,9,0))</f>
        <v/>
      </c>
      <c r="R93" s="5" t="str">
        <f>IF(B93="","",VLOOKUP(AB93,Varsayımlar!$B:$Q,10,0))</f>
        <v/>
      </c>
      <c r="S93" s="5" t="str">
        <f>IF(B93="","",VLOOKUP(AB93,Varsayımlar!$B:$Q,11,0))</f>
        <v/>
      </c>
      <c r="T93" s="5" t="str">
        <f>IF(B93="","",VLOOKUP(AB93,Varsayımlar!$B:$Q,12,0))</f>
        <v/>
      </c>
      <c r="U93" s="5" t="str">
        <f>IF(B93="","",VLOOKUP(AB93,Varsayımlar!$B:$Q,13,0))</f>
        <v/>
      </c>
      <c r="V93" s="5" t="str">
        <f>IF(B93="","",VLOOKUP(AB93,Varsayımlar!$B:$Q,14,0))</f>
        <v/>
      </c>
      <c r="Z93" s="5" t="str">
        <f>IF(B93="","",VLOOKUP(AB93,Varsayımlar!$B:$Q,15,0))</f>
        <v/>
      </c>
      <c r="AA93" s="5" t="str">
        <f>IF(B93="","",VLOOKUP(AB93,Varsayımlar!$B:$Q,16,0))</f>
        <v/>
      </c>
      <c r="AB93" s="5" t="str">
        <f t="shared" si="4"/>
        <v/>
      </c>
    </row>
    <row r="94" spans="2:28" x14ac:dyDescent="0.25">
      <c r="C94" s="3" t="str">
        <f>IF(B94="","",VLOOKUP(AB94,Varsayımlar!$B:$Q,3,0))</f>
        <v/>
      </c>
      <c r="G94" s="2" t="str">
        <f>IF(B94="","",VLOOKUP(AB94,Varsayımlar!$B:$Q,5,0))</f>
        <v/>
      </c>
      <c r="I94" s="2" t="str">
        <f>IF(B94="","",VLOOKUP(AB94,Varsayımlar!$B:$Q,6,0))</f>
        <v/>
      </c>
      <c r="O94" s="2" t="str">
        <f>IF(B94="","",VLOOKUP(AB94,Varsayımlar!$B:$Q,7,0)*J94)</f>
        <v/>
      </c>
      <c r="P94" s="2" t="str">
        <f>IF(B94="","",VLOOKUP(AB94,Varsayımlar!$B:$Q,8,0))</f>
        <v/>
      </c>
      <c r="Q94" s="2" t="str">
        <f>IF(B94="","",VLOOKUP(AB94,Varsayımlar!$B:$Q,9,0))</f>
        <v/>
      </c>
      <c r="R94" s="2" t="str">
        <f>IF(B94="","",VLOOKUP(AB94,Varsayımlar!$B:$Q,10,0))</f>
        <v/>
      </c>
      <c r="S94" s="2" t="str">
        <f>IF(B94="","",VLOOKUP(AB94,Varsayımlar!$B:$Q,11,0))</f>
        <v/>
      </c>
      <c r="T94" s="2" t="str">
        <f>IF(B94="","",VLOOKUP(AB94,Varsayımlar!$B:$Q,12,0))</f>
        <v/>
      </c>
      <c r="U94" s="2" t="str">
        <f>IF(B94="","",VLOOKUP(AB94,Varsayımlar!$B:$Q,13,0))</f>
        <v/>
      </c>
      <c r="V94" s="2" t="str">
        <f>IF(B94="","",VLOOKUP(AB94,Varsayımlar!$B:$Q,14,0))</f>
        <v/>
      </c>
      <c r="Z94" s="2" t="str">
        <f>IF(B94="","",VLOOKUP(AB94,Varsayımlar!$B:$Q,15,0))</f>
        <v/>
      </c>
      <c r="AA94" s="2" t="str">
        <f>IF(B94="","",VLOOKUP(AB94,Varsayımlar!$B:$Q,16,0))</f>
        <v/>
      </c>
      <c r="AB94" s="2" t="str">
        <f t="shared" si="4"/>
        <v/>
      </c>
    </row>
    <row r="95" spans="2:28" x14ac:dyDescent="0.25">
      <c r="B95" s="6"/>
      <c r="C95" s="7" t="str">
        <f>IF(B95="","",VLOOKUP(AB95,Varsayımlar!$B:$Q,3,0))</f>
        <v/>
      </c>
      <c r="G95" s="5" t="str">
        <f>IF(B95="","",VLOOKUP(AB95,Varsayımlar!$B:$Q,5,0))</f>
        <v/>
      </c>
      <c r="H95" s="5"/>
      <c r="I95" s="5" t="str">
        <f>IF(B95="","",VLOOKUP(AB95,Varsayımlar!$B:$Q,6,0))</f>
        <v/>
      </c>
      <c r="O95" s="5" t="str">
        <f>IF(B95="","",VLOOKUP(AB95,Varsayımlar!$B:$Q,7,0)*J95)</f>
        <v/>
      </c>
      <c r="P95" s="5" t="str">
        <f>IF(B95="","",VLOOKUP(AB95,Varsayımlar!$B:$Q,8,0))</f>
        <v/>
      </c>
      <c r="Q95" s="5" t="str">
        <f>IF(B95="","",VLOOKUP(AB95,Varsayımlar!$B:$Q,9,0))</f>
        <v/>
      </c>
      <c r="R95" s="5" t="str">
        <f>IF(B95="","",VLOOKUP(AB95,Varsayımlar!$B:$Q,10,0))</f>
        <v/>
      </c>
      <c r="S95" s="5" t="str">
        <f>IF(B95="","",VLOOKUP(AB95,Varsayımlar!$B:$Q,11,0))</f>
        <v/>
      </c>
      <c r="T95" s="5" t="str">
        <f>IF(B95="","",VLOOKUP(AB95,Varsayımlar!$B:$Q,12,0))</f>
        <v/>
      </c>
      <c r="U95" s="5" t="str">
        <f>IF(B95="","",VLOOKUP(AB95,Varsayımlar!$B:$Q,13,0))</f>
        <v/>
      </c>
      <c r="V95" s="5" t="str">
        <f>IF(B95="","",VLOOKUP(AB95,Varsayımlar!$B:$Q,14,0))</f>
        <v/>
      </c>
      <c r="Z95" s="5" t="str">
        <f>IF(B95="","",VLOOKUP(AB95,Varsayımlar!$B:$Q,15,0))</f>
        <v/>
      </c>
      <c r="AA95" s="5" t="str">
        <f>IF(B95="","",VLOOKUP(AB95,Varsayımlar!$B:$Q,16,0))</f>
        <v/>
      </c>
      <c r="AB95" s="5" t="str">
        <f t="shared" si="4"/>
        <v/>
      </c>
    </row>
    <row r="96" spans="2:28" x14ac:dyDescent="0.25">
      <c r="C96" s="3" t="str">
        <f>IF(B96="","",VLOOKUP(AB96,Varsayımlar!$B:$Q,3,0))</f>
        <v/>
      </c>
      <c r="G96" s="2" t="str">
        <f>IF(B96="","",VLOOKUP(AB96,Varsayımlar!$B:$Q,5,0))</f>
        <v/>
      </c>
      <c r="I96" s="2" t="str">
        <f>IF(B96="","",VLOOKUP(AB96,Varsayımlar!$B:$Q,6,0))</f>
        <v/>
      </c>
      <c r="O96" s="2" t="str">
        <f>IF(B96="","",VLOOKUP(AB96,Varsayımlar!$B:$Q,7,0)*J96)</f>
        <v/>
      </c>
      <c r="P96" s="2" t="str">
        <f>IF(B96="","",VLOOKUP(AB96,Varsayımlar!$B:$Q,8,0))</f>
        <v/>
      </c>
      <c r="Q96" s="2" t="str">
        <f>IF(B96="","",VLOOKUP(AB96,Varsayımlar!$B:$Q,9,0))</f>
        <v/>
      </c>
      <c r="R96" s="2" t="str">
        <f>IF(B96="","",VLOOKUP(AB96,Varsayımlar!$B:$Q,10,0))</f>
        <v/>
      </c>
      <c r="S96" s="2" t="str">
        <f>IF(B96="","",VLOOKUP(AB96,Varsayımlar!$B:$Q,11,0))</f>
        <v/>
      </c>
      <c r="T96" s="2" t="str">
        <f>IF(B96="","",VLOOKUP(AB96,Varsayımlar!$B:$Q,12,0))</f>
        <v/>
      </c>
      <c r="U96" s="2" t="str">
        <f>IF(B96="","",VLOOKUP(AB96,Varsayımlar!$B:$Q,13,0))</f>
        <v/>
      </c>
      <c r="V96" s="2" t="str">
        <f>IF(B96="","",VLOOKUP(AB96,Varsayımlar!$B:$Q,14,0))</f>
        <v/>
      </c>
      <c r="Z96" s="2" t="str">
        <f>IF(B96="","",VLOOKUP(AB96,Varsayımlar!$B:$Q,15,0))</f>
        <v/>
      </c>
      <c r="AA96" s="2" t="str">
        <f>IF(B96="","",VLOOKUP(AB96,Varsayımlar!$B:$Q,16,0))</f>
        <v/>
      </c>
      <c r="AB96" s="2" t="str">
        <f t="shared" si="4"/>
        <v/>
      </c>
    </row>
    <row r="97" spans="2:28" x14ac:dyDescent="0.25">
      <c r="B97" s="6"/>
      <c r="C97" s="7" t="str">
        <f>IF(B97="","",VLOOKUP(AB97,Varsayımlar!$B:$Q,3,0))</f>
        <v/>
      </c>
      <c r="G97" s="5" t="str">
        <f>IF(B97="","",VLOOKUP(AB97,Varsayımlar!$B:$Q,5,0))</f>
        <v/>
      </c>
      <c r="H97" s="5"/>
      <c r="I97" s="5" t="str">
        <f>IF(B97="","",VLOOKUP(AB97,Varsayımlar!$B:$Q,6,0))</f>
        <v/>
      </c>
      <c r="O97" s="5" t="str">
        <f>IF(B97="","",VLOOKUP(AB97,Varsayımlar!$B:$Q,7,0)*J97)</f>
        <v/>
      </c>
      <c r="P97" s="5" t="str">
        <f>IF(B97="","",VLOOKUP(AB97,Varsayımlar!$B:$Q,8,0))</f>
        <v/>
      </c>
      <c r="Q97" s="5" t="str">
        <f>IF(B97="","",VLOOKUP(AB97,Varsayımlar!$B:$Q,9,0))</f>
        <v/>
      </c>
      <c r="R97" s="5" t="str">
        <f>IF(B97="","",VLOOKUP(AB97,Varsayımlar!$B:$Q,10,0))</f>
        <v/>
      </c>
      <c r="S97" s="5" t="str">
        <f>IF(B97="","",VLOOKUP(AB97,Varsayımlar!$B:$Q,11,0))</f>
        <v/>
      </c>
      <c r="T97" s="5" t="str">
        <f>IF(B97="","",VLOOKUP(AB97,Varsayımlar!$B:$Q,12,0))</f>
        <v/>
      </c>
      <c r="U97" s="5" t="str">
        <f>IF(B97="","",VLOOKUP(AB97,Varsayımlar!$B:$Q,13,0))</f>
        <v/>
      </c>
      <c r="V97" s="5" t="str">
        <f>IF(B97="","",VLOOKUP(AB97,Varsayımlar!$B:$Q,14,0))</f>
        <v/>
      </c>
      <c r="Z97" s="5" t="str">
        <f>IF(B97="","",VLOOKUP(AB97,Varsayımlar!$B:$Q,15,0))</f>
        <v/>
      </c>
      <c r="AA97" s="5" t="str">
        <f>IF(B97="","",VLOOKUP(AB97,Varsayımlar!$B:$Q,16,0))</f>
        <v/>
      </c>
      <c r="AB97" s="5" t="str">
        <f t="shared" si="4"/>
        <v/>
      </c>
    </row>
    <row r="98" spans="2:28" x14ac:dyDescent="0.25">
      <c r="C98" s="3" t="str">
        <f>IF(B98="","",VLOOKUP(AB98,Varsayımlar!$B:$Q,3,0))</f>
        <v/>
      </c>
      <c r="G98" s="2" t="str">
        <f>IF(B98="","",VLOOKUP(AB98,Varsayımlar!$B:$Q,5,0))</f>
        <v/>
      </c>
      <c r="I98" s="2" t="str">
        <f>IF(B98="","",VLOOKUP(AB98,Varsayımlar!$B:$Q,6,0))</f>
        <v/>
      </c>
      <c r="O98" s="2" t="str">
        <f>IF(B98="","",VLOOKUP(AB98,Varsayımlar!$B:$Q,7,0)*J98)</f>
        <v/>
      </c>
      <c r="P98" s="2" t="str">
        <f>IF(B98="","",VLOOKUP(AB98,Varsayımlar!$B:$Q,8,0))</f>
        <v/>
      </c>
      <c r="Q98" s="2" t="str">
        <f>IF(B98="","",VLOOKUP(AB98,Varsayımlar!$B:$Q,9,0))</f>
        <v/>
      </c>
      <c r="R98" s="2" t="str">
        <f>IF(B98="","",VLOOKUP(AB98,Varsayımlar!$B:$Q,10,0))</f>
        <v/>
      </c>
      <c r="S98" s="2" t="str">
        <f>IF(B98="","",VLOOKUP(AB98,Varsayımlar!$B:$Q,11,0))</f>
        <v/>
      </c>
      <c r="T98" s="2" t="str">
        <f>IF(B98="","",VLOOKUP(AB98,Varsayımlar!$B:$Q,12,0))</f>
        <v/>
      </c>
      <c r="U98" s="2" t="str">
        <f>IF(B98="","",VLOOKUP(AB98,Varsayımlar!$B:$Q,13,0))</f>
        <v/>
      </c>
      <c r="V98" s="2" t="str">
        <f>IF(B98="","",VLOOKUP(AB98,Varsayımlar!$B:$Q,14,0))</f>
        <v/>
      </c>
      <c r="Z98" s="2" t="str">
        <f>IF(B98="","",VLOOKUP(AB98,Varsayımlar!$B:$Q,15,0))</f>
        <v/>
      </c>
      <c r="AA98" s="2" t="str">
        <f>IF(B98="","",VLOOKUP(AB98,Varsayımlar!$B:$Q,16,0))</f>
        <v/>
      </c>
      <c r="AB98" s="2" t="str">
        <f t="shared" si="4"/>
        <v/>
      </c>
    </row>
    <row r="99" spans="2:28" x14ac:dyDescent="0.25">
      <c r="B99" s="6"/>
      <c r="C99" s="7" t="str">
        <f>IF(B99="","",VLOOKUP(AB99,Varsayımlar!$B:$Q,3,0))</f>
        <v/>
      </c>
      <c r="G99" s="5" t="str">
        <f>IF(B99="","",VLOOKUP(AB99,Varsayımlar!$B:$Q,5,0))</f>
        <v/>
      </c>
      <c r="H99" s="5"/>
      <c r="I99" s="5" t="str">
        <f>IF(B99="","",VLOOKUP(AB99,Varsayımlar!$B:$Q,6,0))</f>
        <v/>
      </c>
      <c r="O99" s="5" t="str">
        <f>IF(B99="","",VLOOKUP(AB99,Varsayımlar!$B:$Q,7,0)*J99)</f>
        <v/>
      </c>
      <c r="P99" s="5" t="str">
        <f>IF(B99="","",VLOOKUP(AB99,Varsayımlar!$B:$Q,8,0))</f>
        <v/>
      </c>
      <c r="Q99" s="5" t="str">
        <f>IF(B99="","",VLOOKUP(AB99,Varsayımlar!$B:$Q,9,0))</f>
        <v/>
      </c>
      <c r="R99" s="5" t="str">
        <f>IF(B99="","",VLOOKUP(AB99,Varsayımlar!$B:$Q,10,0))</f>
        <v/>
      </c>
      <c r="S99" s="5" t="str">
        <f>IF(B99="","",VLOOKUP(AB99,Varsayımlar!$B:$Q,11,0))</f>
        <v/>
      </c>
      <c r="T99" s="5" t="str">
        <f>IF(B99="","",VLOOKUP(AB99,Varsayımlar!$B:$Q,12,0))</f>
        <v/>
      </c>
      <c r="U99" s="5" t="str">
        <f>IF(B99="","",VLOOKUP(AB99,Varsayımlar!$B:$Q,13,0))</f>
        <v/>
      </c>
      <c r="V99" s="5" t="str">
        <f>IF(B99="","",VLOOKUP(AB99,Varsayımlar!$B:$Q,14,0))</f>
        <v/>
      </c>
      <c r="Z99" s="5" t="str">
        <f>IF(B99="","",VLOOKUP(AB99,Varsayımlar!$B:$Q,15,0))</f>
        <v/>
      </c>
      <c r="AA99" s="5" t="str">
        <f>IF(B99="","",VLOOKUP(AB99,Varsayımlar!$B:$Q,16,0))</f>
        <v/>
      </c>
      <c r="AB99" s="5" t="str">
        <f t="shared" si="4"/>
        <v/>
      </c>
    </row>
    <row r="100" spans="2:28" x14ac:dyDescent="0.25">
      <c r="C100" s="3" t="str">
        <f>IF(B100="","",VLOOKUP(AB100,Varsayımlar!$B:$Q,3,0))</f>
        <v/>
      </c>
      <c r="G100" s="2" t="str">
        <f>IF(B100="","",VLOOKUP(AB100,Varsayımlar!$B:$Q,5,0))</f>
        <v/>
      </c>
      <c r="I100" s="2" t="str">
        <f>IF(B100="","",VLOOKUP(AB100,Varsayımlar!$B:$Q,6,0))</f>
        <v/>
      </c>
      <c r="O100" s="2" t="str">
        <f>IF(B100="","",VLOOKUP(AB100,Varsayımlar!$B:$Q,7,0)*J100)</f>
        <v/>
      </c>
      <c r="P100" s="2" t="str">
        <f>IF(B100="","",VLOOKUP(AB100,Varsayımlar!$B:$Q,8,0))</f>
        <v/>
      </c>
      <c r="Q100" s="2" t="str">
        <f>IF(B100="","",VLOOKUP(AB100,Varsayımlar!$B:$Q,9,0))</f>
        <v/>
      </c>
      <c r="R100" s="2" t="str">
        <f>IF(B100="","",VLOOKUP(AB100,Varsayımlar!$B:$Q,10,0))</f>
        <v/>
      </c>
      <c r="S100" s="2" t="str">
        <f>IF(B100="","",VLOOKUP(AB100,Varsayımlar!$B:$Q,11,0))</f>
        <v/>
      </c>
      <c r="T100" s="2" t="str">
        <f>IF(B100="","",VLOOKUP(AB100,Varsayımlar!$B:$Q,12,0))</f>
        <v/>
      </c>
      <c r="U100" s="2" t="str">
        <f>IF(B100="","",VLOOKUP(AB100,Varsayımlar!$B:$Q,13,0))</f>
        <v/>
      </c>
      <c r="V100" s="2" t="str">
        <f>IF(B100="","",VLOOKUP(AB100,Varsayımlar!$B:$Q,14,0))</f>
        <v/>
      </c>
      <c r="Z100" s="2" t="str">
        <f>IF(B100="","",VLOOKUP(AB100,Varsayımlar!$B:$Q,15,0))</f>
        <v/>
      </c>
      <c r="AA100" s="2" t="str">
        <f>IF(B100="","",VLOOKUP(AB100,Varsayımlar!$B:$Q,16,0))</f>
        <v/>
      </c>
      <c r="AB100" s="2" t="str">
        <f t="shared" si="4"/>
        <v/>
      </c>
    </row>
    <row r="101" spans="2:28" x14ac:dyDescent="0.25">
      <c r="B101" s="6"/>
      <c r="C101" s="7" t="str">
        <f>IF(B101="","",VLOOKUP(AB101,Varsayımlar!$B:$Q,3,0))</f>
        <v/>
      </c>
      <c r="G101" s="5" t="str">
        <f>IF(B101="","",VLOOKUP(AB101,Varsayımlar!$B:$Q,5,0))</f>
        <v/>
      </c>
      <c r="H101" s="5"/>
      <c r="I101" s="5" t="str">
        <f>IF(B101="","",VLOOKUP(AB101,Varsayımlar!$B:$Q,6,0))</f>
        <v/>
      </c>
      <c r="O101" s="5" t="str">
        <f>IF(B101="","",VLOOKUP(AB101,Varsayımlar!$B:$Q,7,0)*J101)</f>
        <v/>
      </c>
      <c r="P101" s="5" t="str">
        <f>IF(B101="","",VLOOKUP(AB101,Varsayımlar!$B:$Q,8,0))</f>
        <v/>
      </c>
      <c r="Q101" s="5" t="str">
        <f>IF(B101="","",VLOOKUP(AB101,Varsayımlar!$B:$Q,9,0))</f>
        <v/>
      </c>
      <c r="R101" s="5" t="str">
        <f>IF(B101="","",VLOOKUP(AB101,Varsayımlar!$B:$Q,10,0))</f>
        <v/>
      </c>
      <c r="S101" s="5" t="str">
        <f>IF(B101="","",VLOOKUP(AB101,Varsayımlar!$B:$Q,11,0))</f>
        <v/>
      </c>
      <c r="T101" s="5" t="str">
        <f>IF(B101="","",VLOOKUP(AB101,Varsayımlar!$B:$Q,12,0))</f>
        <v/>
      </c>
      <c r="U101" s="5" t="str">
        <f>IF(B101="","",VLOOKUP(AB101,Varsayımlar!$B:$Q,13,0))</f>
        <v/>
      </c>
      <c r="V101" s="5" t="str">
        <f>IF(B101="","",VLOOKUP(AB101,Varsayımlar!$B:$Q,14,0))</f>
        <v/>
      </c>
      <c r="Z101" s="5" t="str">
        <f>IF(B101="","",VLOOKUP(AB101,Varsayımlar!$B:$Q,15,0))</f>
        <v/>
      </c>
      <c r="AA101" s="5" t="str">
        <f>IF(B101="","",VLOOKUP(AB101,Varsayımlar!$B:$Q,16,0))</f>
        <v/>
      </c>
      <c r="AB101" s="5" t="str">
        <f t="shared" si="4"/>
        <v/>
      </c>
    </row>
    <row r="102" spans="2:28" x14ac:dyDescent="0.25">
      <c r="C102" s="3" t="str">
        <f>IF(B102="","",VLOOKUP(AB102,Varsayımlar!$B:$Q,3,0))</f>
        <v/>
      </c>
      <c r="G102" s="2" t="str">
        <f>IF(B102="","",VLOOKUP(AB102,Varsayımlar!$B:$Q,5,0))</f>
        <v/>
      </c>
      <c r="I102" s="2" t="str">
        <f>IF(B102="","",VLOOKUP(AB102,Varsayımlar!$B:$Q,6,0))</f>
        <v/>
      </c>
      <c r="O102" s="2" t="str">
        <f>IF(B102="","",VLOOKUP(AB102,Varsayımlar!$B:$Q,7,0)*J102)</f>
        <v/>
      </c>
      <c r="P102" s="2" t="str">
        <f>IF(B102="","",VLOOKUP(AB102,Varsayımlar!$B:$Q,8,0))</f>
        <v/>
      </c>
      <c r="Q102" s="2" t="str">
        <f>IF(B102="","",VLOOKUP(AB102,Varsayımlar!$B:$Q,9,0))</f>
        <v/>
      </c>
      <c r="R102" s="2" t="str">
        <f>IF(B102="","",VLOOKUP(AB102,Varsayımlar!$B:$Q,10,0))</f>
        <v/>
      </c>
      <c r="S102" s="2" t="str">
        <f>IF(B102="","",VLOOKUP(AB102,Varsayımlar!$B:$Q,11,0))</f>
        <v/>
      </c>
      <c r="T102" s="2" t="str">
        <f>IF(B102="","",VLOOKUP(AB102,Varsayımlar!$B:$Q,12,0))</f>
        <v/>
      </c>
      <c r="U102" s="2" t="str">
        <f>IF(B102="","",VLOOKUP(AB102,Varsayımlar!$B:$Q,13,0))</f>
        <v/>
      </c>
      <c r="V102" s="2" t="str">
        <f>IF(B102="","",VLOOKUP(AB102,Varsayımlar!$B:$Q,14,0))</f>
        <v/>
      </c>
      <c r="Z102" s="2" t="str">
        <f>IF(B102="","",VLOOKUP(AB102,Varsayımlar!$B:$Q,15,0))</f>
        <v/>
      </c>
      <c r="AA102" s="2" t="str">
        <f>IF(B102="","",VLOOKUP(AB102,Varsayımlar!$B:$Q,16,0))</f>
        <v/>
      </c>
      <c r="AB102" s="2" t="str">
        <f t="shared" si="4"/>
        <v/>
      </c>
    </row>
    <row r="103" spans="2:28" x14ac:dyDescent="0.25">
      <c r="B103" s="6"/>
      <c r="C103" s="7" t="str">
        <f>IF(B103="","",VLOOKUP(AB103,Varsayımlar!$B:$Q,3,0))</f>
        <v/>
      </c>
      <c r="G103" s="5" t="str">
        <f>IF(B103="","",VLOOKUP(AB103,Varsayımlar!$B:$Q,5,0))</f>
        <v/>
      </c>
      <c r="H103" s="5"/>
      <c r="I103" s="5" t="str">
        <f>IF(B103="","",VLOOKUP(AB103,Varsayımlar!$B:$Q,6,0))</f>
        <v/>
      </c>
      <c r="O103" s="5" t="str">
        <f>IF(B103="","",VLOOKUP(AB103,Varsayımlar!$B:$Q,7,0)*J103)</f>
        <v/>
      </c>
      <c r="P103" s="5" t="str">
        <f>IF(B103="","",VLOOKUP(AB103,Varsayımlar!$B:$Q,8,0))</f>
        <v/>
      </c>
      <c r="Q103" s="5" t="str">
        <f>IF(B103="","",VLOOKUP(AB103,Varsayımlar!$B:$Q,9,0))</f>
        <v/>
      </c>
      <c r="R103" s="5" t="str">
        <f>IF(B103="","",VLOOKUP(AB103,Varsayımlar!$B:$Q,10,0))</f>
        <v/>
      </c>
      <c r="S103" s="5" t="str">
        <f>IF(B103="","",VLOOKUP(AB103,Varsayımlar!$B:$Q,11,0))</f>
        <v/>
      </c>
      <c r="T103" s="5" t="str">
        <f>IF(B103="","",VLOOKUP(AB103,Varsayımlar!$B:$Q,12,0))</f>
        <v/>
      </c>
      <c r="U103" s="5" t="str">
        <f>IF(B103="","",VLOOKUP(AB103,Varsayımlar!$B:$Q,13,0))</f>
        <v/>
      </c>
      <c r="V103" s="5" t="str">
        <f>IF(B103="","",VLOOKUP(AB103,Varsayımlar!$B:$Q,14,0))</f>
        <v/>
      </c>
      <c r="Z103" s="5" t="str">
        <f>IF(B103="","",VLOOKUP(AB103,Varsayımlar!$B:$Q,15,0))</f>
        <v/>
      </c>
      <c r="AA103" s="5" t="str">
        <f>IF(B103="","",VLOOKUP(AB103,Varsayımlar!$B:$Q,16,0))</f>
        <v/>
      </c>
      <c r="AB103" s="5" t="str">
        <f t="shared" si="4"/>
        <v/>
      </c>
    </row>
    <row r="104" spans="2:28" x14ac:dyDescent="0.25">
      <c r="C104" s="3" t="str">
        <f>IF(B104="","",VLOOKUP(AB104,Varsayımlar!$B:$Q,3,0))</f>
        <v/>
      </c>
      <c r="G104" s="2" t="str">
        <f>IF(B104="","",VLOOKUP(AB104,Varsayımlar!$B:$Q,5,0))</f>
        <v/>
      </c>
      <c r="I104" s="2" t="str">
        <f>IF(B104="","",VLOOKUP(AB104,Varsayımlar!$B:$Q,6,0))</f>
        <v/>
      </c>
      <c r="O104" s="2" t="str">
        <f>IF(B104="","",VLOOKUP(AB104,Varsayımlar!$B:$Q,7,0)*J104)</f>
        <v/>
      </c>
      <c r="P104" s="2" t="str">
        <f>IF(B104="","",VLOOKUP(AB104,Varsayımlar!$B:$Q,8,0))</f>
        <v/>
      </c>
      <c r="Q104" s="2" t="str">
        <f>IF(B104="","",VLOOKUP(AB104,Varsayımlar!$B:$Q,9,0))</f>
        <v/>
      </c>
      <c r="R104" s="2" t="str">
        <f>IF(B104="","",VLOOKUP(AB104,Varsayımlar!$B:$Q,10,0))</f>
        <v/>
      </c>
      <c r="S104" s="2" t="str">
        <f>IF(B104="","",VLOOKUP(AB104,Varsayımlar!$B:$Q,11,0))</f>
        <v/>
      </c>
      <c r="T104" s="2" t="str">
        <f>IF(B104="","",VLOOKUP(AB104,Varsayımlar!$B:$Q,12,0))</f>
        <v/>
      </c>
      <c r="U104" s="2" t="str">
        <f>IF(B104="","",VLOOKUP(AB104,Varsayımlar!$B:$Q,13,0))</f>
        <v/>
      </c>
      <c r="V104" s="2" t="str">
        <f>IF(B104="","",VLOOKUP(AB104,Varsayımlar!$B:$Q,14,0))</f>
        <v/>
      </c>
      <c r="Z104" s="2" t="str">
        <f>IF(B104="","",VLOOKUP(AB104,Varsayımlar!$B:$Q,15,0))</f>
        <v/>
      </c>
      <c r="AA104" s="2" t="str">
        <f>IF(B104="","",VLOOKUP(AB104,Varsayımlar!$B:$Q,16,0))</f>
        <v/>
      </c>
      <c r="AB104" s="2" t="str">
        <f t="shared" si="4"/>
        <v/>
      </c>
    </row>
    <row r="105" spans="2:28" x14ac:dyDescent="0.25">
      <c r="B105" s="6"/>
      <c r="C105" s="7" t="str">
        <f>IF(B105="","",VLOOKUP(AB105,Varsayımlar!$B:$Q,3,0))</f>
        <v/>
      </c>
      <c r="G105" s="5" t="str">
        <f>IF(B105="","",VLOOKUP(AB105,Varsayımlar!$B:$Q,5,0))</f>
        <v/>
      </c>
      <c r="H105" s="5"/>
      <c r="I105" s="5" t="str">
        <f>IF(B105="","",VLOOKUP(AB105,Varsayımlar!$B:$Q,6,0))</f>
        <v/>
      </c>
      <c r="O105" s="5" t="str">
        <f>IF(B105="","",VLOOKUP(AB105,Varsayımlar!$B:$Q,7,0)*J105)</f>
        <v/>
      </c>
      <c r="P105" s="5" t="str">
        <f>IF(B105="","",VLOOKUP(AB105,Varsayımlar!$B:$Q,8,0))</f>
        <v/>
      </c>
      <c r="Q105" s="5" t="str">
        <f>IF(B105="","",VLOOKUP(AB105,Varsayımlar!$B:$Q,9,0))</f>
        <v/>
      </c>
      <c r="R105" s="5" t="str">
        <f>IF(B105="","",VLOOKUP(AB105,Varsayımlar!$B:$Q,10,0))</f>
        <v/>
      </c>
      <c r="S105" s="5" t="str">
        <f>IF(B105="","",VLOOKUP(AB105,Varsayımlar!$B:$Q,11,0))</f>
        <v/>
      </c>
      <c r="T105" s="5" t="str">
        <f>IF(B105="","",VLOOKUP(AB105,Varsayımlar!$B:$Q,12,0))</f>
        <v/>
      </c>
      <c r="U105" s="5" t="str">
        <f>IF(B105="","",VLOOKUP(AB105,Varsayımlar!$B:$Q,13,0))</f>
        <v/>
      </c>
      <c r="V105" s="5" t="str">
        <f>IF(B105="","",VLOOKUP(AB105,Varsayımlar!$B:$Q,14,0))</f>
        <v/>
      </c>
      <c r="Z105" s="5" t="str">
        <f>IF(B105="","",VLOOKUP(AB105,Varsayımlar!$B:$Q,15,0))</f>
        <v/>
      </c>
      <c r="AA105" s="5" t="str">
        <f>IF(B105="","",VLOOKUP(AB105,Varsayımlar!$B:$Q,16,0))</f>
        <v/>
      </c>
      <c r="AB105" s="5" t="str">
        <f t="shared" si="4"/>
        <v/>
      </c>
    </row>
    <row r="106" spans="2:28" x14ac:dyDescent="0.25">
      <c r="C106" s="3" t="str">
        <f>IF(B106="","",VLOOKUP(AB106,Varsayımlar!$B:$Q,3,0))</f>
        <v/>
      </c>
      <c r="G106" s="2" t="str">
        <f>IF(B106="","",VLOOKUP(AB106,Varsayımlar!$B:$Q,5,0))</f>
        <v/>
      </c>
      <c r="I106" s="2" t="str">
        <f>IF(B106="","",VLOOKUP(AB106,Varsayımlar!$B:$Q,6,0))</f>
        <v/>
      </c>
      <c r="O106" s="2" t="str">
        <f>IF(B106="","",VLOOKUP(AB106,Varsayımlar!$B:$Q,7,0)*J106)</f>
        <v/>
      </c>
      <c r="P106" s="2" t="str">
        <f>IF(B106="","",VLOOKUP(AB106,Varsayımlar!$B:$Q,8,0))</f>
        <v/>
      </c>
      <c r="Q106" s="2" t="str">
        <f>IF(B106="","",VLOOKUP(AB106,Varsayımlar!$B:$Q,9,0))</f>
        <v/>
      </c>
      <c r="R106" s="2" t="str">
        <f>IF(B106="","",VLOOKUP(AB106,Varsayımlar!$B:$Q,10,0))</f>
        <v/>
      </c>
      <c r="S106" s="2" t="str">
        <f>IF(B106="","",VLOOKUP(AB106,Varsayımlar!$B:$Q,11,0))</f>
        <v/>
      </c>
      <c r="T106" s="2" t="str">
        <f>IF(B106="","",VLOOKUP(AB106,Varsayımlar!$B:$Q,12,0))</f>
        <v/>
      </c>
      <c r="U106" s="2" t="str">
        <f>IF(B106="","",VLOOKUP(AB106,Varsayımlar!$B:$Q,13,0))</f>
        <v/>
      </c>
      <c r="V106" s="2" t="str">
        <f>IF(B106="","",VLOOKUP(AB106,Varsayımlar!$B:$Q,14,0))</f>
        <v/>
      </c>
      <c r="Z106" s="2" t="str">
        <f>IF(B106="","",VLOOKUP(AB106,Varsayımlar!$B:$Q,15,0))</f>
        <v/>
      </c>
      <c r="AA106" s="2" t="str">
        <f>IF(B106="","",VLOOKUP(AB106,Varsayımlar!$B:$Q,16,0))</f>
        <v/>
      </c>
      <c r="AB106" s="2" t="str">
        <f t="shared" si="4"/>
        <v/>
      </c>
    </row>
    <row r="107" spans="2:28" x14ac:dyDescent="0.25">
      <c r="B107" s="6"/>
      <c r="C107" s="7" t="str">
        <f>IF(B107="","",VLOOKUP(AB107,Varsayımlar!$B:$Q,3,0))</f>
        <v/>
      </c>
      <c r="G107" s="5" t="str">
        <f>IF(B107="","",VLOOKUP(AB107,Varsayımlar!$B:$Q,5,0))</f>
        <v/>
      </c>
      <c r="H107" s="5"/>
      <c r="I107" s="5" t="str">
        <f>IF(B107="","",VLOOKUP(AB107,Varsayımlar!$B:$Q,6,0))</f>
        <v/>
      </c>
      <c r="O107" s="5" t="str">
        <f>IF(B107="","",VLOOKUP(AB107,Varsayımlar!$B:$Q,7,0)*J107)</f>
        <v/>
      </c>
      <c r="P107" s="5" t="str">
        <f>IF(B107="","",VLOOKUP(AB107,Varsayımlar!$B:$Q,8,0))</f>
        <v/>
      </c>
      <c r="Q107" s="5" t="str">
        <f>IF(B107="","",VLOOKUP(AB107,Varsayımlar!$B:$Q,9,0))</f>
        <v/>
      </c>
      <c r="R107" s="5" t="str">
        <f>IF(B107="","",VLOOKUP(AB107,Varsayımlar!$B:$Q,10,0))</f>
        <v/>
      </c>
      <c r="S107" s="5" t="str">
        <f>IF(B107="","",VLOOKUP(AB107,Varsayımlar!$B:$Q,11,0))</f>
        <v/>
      </c>
      <c r="T107" s="5" t="str">
        <f>IF(B107="","",VLOOKUP(AB107,Varsayımlar!$B:$Q,12,0))</f>
        <v/>
      </c>
      <c r="U107" s="5" t="str">
        <f>IF(B107="","",VLOOKUP(AB107,Varsayımlar!$B:$Q,13,0))</f>
        <v/>
      </c>
      <c r="V107" s="5" t="str">
        <f>IF(B107="","",VLOOKUP(AB107,Varsayımlar!$B:$Q,14,0))</f>
        <v/>
      </c>
      <c r="Z107" s="5" t="str">
        <f>IF(B107="","",VLOOKUP(AB107,Varsayımlar!$B:$Q,15,0))</f>
        <v/>
      </c>
      <c r="AA107" s="5" t="str">
        <f>IF(B107="","",VLOOKUP(AB107,Varsayımlar!$B:$Q,16,0))</f>
        <v/>
      </c>
      <c r="AB107" s="5" t="str">
        <f t="shared" si="4"/>
        <v/>
      </c>
    </row>
    <row r="108" spans="2:28" x14ac:dyDescent="0.25">
      <c r="C108" s="3" t="str">
        <f>IF(B108="","",VLOOKUP(AB108,Varsayımlar!$B:$Q,3,0))</f>
        <v/>
      </c>
      <c r="G108" s="2" t="str">
        <f>IF(B108="","",VLOOKUP(AB108,Varsayımlar!$B:$Q,5,0))</f>
        <v/>
      </c>
      <c r="I108" s="2" t="str">
        <f>IF(B108="","",VLOOKUP(AB108,Varsayımlar!$B:$Q,6,0))</f>
        <v/>
      </c>
      <c r="O108" s="2" t="str">
        <f>IF(B108="","",VLOOKUP(AB108,Varsayımlar!$B:$Q,7,0)*J108)</f>
        <v/>
      </c>
      <c r="P108" s="2" t="str">
        <f>IF(B108="","",VLOOKUP(AB108,Varsayımlar!$B:$Q,8,0))</f>
        <v/>
      </c>
      <c r="Q108" s="2" t="str">
        <f>IF(B108="","",VLOOKUP(AB108,Varsayımlar!$B:$Q,9,0))</f>
        <v/>
      </c>
      <c r="R108" s="2" t="str">
        <f>IF(B108="","",VLOOKUP(AB108,Varsayımlar!$B:$Q,10,0))</f>
        <v/>
      </c>
      <c r="S108" s="2" t="str">
        <f>IF(B108="","",VLOOKUP(AB108,Varsayımlar!$B:$Q,11,0))</f>
        <v/>
      </c>
      <c r="T108" s="2" t="str">
        <f>IF(B108="","",VLOOKUP(AB108,Varsayımlar!$B:$Q,12,0))</f>
        <v/>
      </c>
      <c r="U108" s="2" t="str">
        <f>IF(B108="","",VLOOKUP(AB108,Varsayımlar!$B:$Q,13,0))</f>
        <v/>
      </c>
      <c r="V108" s="2" t="str">
        <f>IF(B108="","",VLOOKUP(AB108,Varsayımlar!$B:$Q,14,0))</f>
        <v/>
      </c>
      <c r="Z108" s="2" t="str">
        <f>IF(B108="","",VLOOKUP(AB108,Varsayımlar!$B:$Q,15,0))</f>
        <v/>
      </c>
      <c r="AA108" s="2" t="str">
        <f>IF(B108="","",VLOOKUP(AB108,Varsayımlar!$B:$Q,16,0))</f>
        <v/>
      </c>
      <c r="AB108" s="2" t="str">
        <f t="shared" si="4"/>
        <v/>
      </c>
    </row>
    <row r="109" spans="2:28" x14ac:dyDescent="0.25">
      <c r="B109" s="6"/>
      <c r="C109" s="7" t="str">
        <f>IF(B109="","",VLOOKUP(AB109,Varsayımlar!$B:$Q,3,0))</f>
        <v/>
      </c>
      <c r="G109" s="5" t="str">
        <f>IF(B109="","",VLOOKUP(AB109,Varsayımlar!$B:$Q,5,0))</f>
        <v/>
      </c>
      <c r="H109" s="5"/>
      <c r="I109" s="5" t="str">
        <f>IF(B109="","",VLOOKUP(AB109,Varsayımlar!$B:$Q,6,0))</f>
        <v/>
      </c>
      <c r="O109" s="5" t="str">
        <f>IF(B109="","",VLOOKUP(AB109,Varsayımlar!$B:$Q,7,0)*J109)</f>
        <v/>
      </c>
      <c r="P109" s="5" t="str">
        <f>IF(B109="","",VLOOKUP(AB109,Varsayımlar!$B:$Q,8,0))</f>
        <v/>
      </c>
      <c r="Q109" s="5" t="str">
        <f>IF(B109="","",VLOOKUP(AB109,Varsayımlar!$B:$Q,9,0))</f>
        <v/>
      </c>
      <c r="R109" s="5" t="str">
        <f>IF(B109="","",VLOOKUP(AB109,Varsayımlar!$B:$Q,10,0))</f>
        <v/>
      </c>
      <c r="S109" s="5" t="str">
        <f>IF(B109="","",VLOOKUP(AB109,Varsayımlar!$B:$Q,11,0))</f>
        <v/>
      </c>
      <c r="T109" s="5" t="str">
        <f>IF(B109="","",VLOOKUP(AB109,Varsayımlar!$B:$Q,12,0))</f>
        <v/>
      </c>
      <c r="U109" s="5" t="str">
        <f>IF(B109="","",VLOOKUP(AB109,Varsayımlar!$B:$Q,13,0))</f>
        <v/>
      </c>
      <c r="V109" s="5" t="str">
        <f>IF(B109="","",VLOOKUP(AB109,Varsayımlar!$B:$Q,14,0))</f>
        <v/>
      </c>
      <c r="Z109" s="5" t="str">
        <f>IF(B109="","",VLOOKUP(AB109,Varsayımlar!$B:$Q,15,0))</f>
        <v/>
      </c>
      <c r="AA109" s="5" t="str">
        <f>IF(B109="","",VLOOKUP(AB109,Varsayımlar!$B:$Q,16,0))</f>
        <v/>
      </c>
      <c r="AB109" s="5" t="str">
        <f t="shared" si="4"/>
        <v/>
      </c>
    </row>
    <row r="110" spans="2:28" x14ac:dyDescent="0.25">
      <c r="C110" s="3" t="str">
        <f>IF(B110="","",VLOOKUP(AB110,Varsayımlar!$B:$Q,3,0))</f>
        <v/>
      </c>
      <c r="G110" s="2" t="str">
        <f>IF(B110="","",VLOOKUP(AB110,Varsayımlar!$B:$Q,5,0))</f>
        <v/>
      </c>
      <c r="I110" s="2" t="str">
        <f>IF(B110="","",VLOOKUP(AB110,Varsayımlar!$B:$Q,6,0))</f>
        <v/>
      </c>
      <c r="O110" s="2" t="str">
        <f>IF(B110="","",VLOOKUP(AB110,Varsayımlar!$B:$Q,7,0)*J110)</f>
        <v/>
      </c>
      <c r="P110" s="2" t="str">
        <f>IF(B110="","",VLOOKUP(AB110,Varsayımlar!$B:$Q,8,0))</f>
        <v/>
      </c>
      <c r="Q110" s="2" t="str">
        <f>IF(B110="","",VLOOKUP(AB110,Varsayımlar!$B:$Q,9,0))</f>
        <v/>
      </c>
      <c r="R110" s="2" t="str">
        <f>IF(B110="","",VLOOKUP(AB110,Varsayımlar!$B:$Q,10,0))</f>
        <v/>
      </c>
      <c r="S110" s="2" t="str">
        <f>IF(B110="","",VLOOKUP(AB110,Varsayımlar!$B:$Q,11,0))</f>
        <v/>
      </c>
      <c r="T110" s="2" t="str">
        <f>IF(B110="","",VLOOKUP(AB110,Varsayımlar!$B:$Q,12,0))</f>
        <v/>
      </c>
      <c r="U110" s="2" t="str">
        <f>IF(B110="","",VLOOKUP(AB110,Varsayımlar!$B:$Q,13,0))</f>
        <v/>
      </c>
      <c r="V110" s="2" t="str">
        <f>IF(B110="","",VLOOKUP(AB110,Varsayımlar!$B:$Q,14,0))</f>
        <v/>
      </c>
      <c r="Z110" s="2" t="str">
        <f>IF(B110="","",VLOOKUP(AB110,Varsayımlar!$B:$Q,15,0))</f>
        <v/>
      </c>
      <c r="AA110" s="2" t="str">
        <f>IF(B110="","",VLOOKUP(AB110,Varsayımlar!$B:$Q,16,0))</f>
        <v/>
      </c>
      <c r="AB110" s="2" t="str">
        <f t="shared" si="4"/>
        <v/>
      </c>
    </row>
    <row r="111" spans="2:28" x14ac:dyDescent="0.25">
      <c r="B111" s="6"/>
      <c r="C111" s="7" t="str">
        <f>IF(B111="","",VLOOKUP(AB111,Varsayımlar!$B:$Q,3,0))</f>
        <v/>
      </c>
      <c r="G111" s="5" t="str">
        <f>IF(B111="","",VLOOKUP(AB111,Varsayımlar!$B:$Q,5,0))</f>
        <v/>
      </c>
      <c r="H111" s="5"/>
      <c r="I111" s="5" t="str">
        <f>IF(B111="","",VLOOKUP(AB111,Varsayımlar!$B:$Q,6,0))</f>
        <v/>
      </c>
      <c r="O111" s="5" t="str">
        <f>IF(B111="","",VLOOKUP(AB111,Varsayımlar!$B:$Q,7,0)*J111)</f>
        <v/>
      </c>
      <c r="P111" s="5" t="str">
        <f>IF(B111="","",VLOOKUP(AB111,Varsayımlar!$B:$Q,8,0))</f>
        <v/>
      </c>
      <c r="Q111" s="5" t="str">
        <f>IF(B111="","",VLOOKUP(AB111,Varsayımlar!$B:$Q,9,0))</f>
        <v/>
      </c>
      <c r="R111" s="5" t="str">
        <f>IF(B111="","",VLOOKUP(AB111,Varsayımlar!$B:$Q,10,0))</f>
        <v/>
      </c>
      <c r="S111" s="5" t="str">
        <f>IF(B111="","",VLOOKUP(AB111,Varsayımlar!$B:$Q,11,0))</f>
        <v/>
      </c>
      <c r="T111" s="5" t="str">
        <f>IF(B111="","",VLOOKUP(AB111,Varsayımlar!$B:$Q,12,0))</f>
        <v/>
      </c>
      <c r="U111" s="5" t="str">
        <f>IF(B111="","",VLOOKUP(AB111,Varsayımlar!$B:$Q,13,0))</f>
        <v/>
      </c>
      <c r="V111" s="5" t="str">
        <f>IF(B111="","",VLOOKUP(AB111,Varsayımlar!$B:$Q,14,0))</f>
        <v/>
      </c>
      <c r="Z111" s="5" t="str">
        <f>IF(B111="","",VLOOKUP(AB111,Varsayımlar!$B:$Q,15,0))</f>
        <v/>
      </c>
      <c r="AA111" s="5" t="str">
        <f>IF(B111="","",VLOOKUP(AB111,Varsayımlar!$B:$Q,16,0))</f>
        <v/>
      </c>
      <c r="AB111" s="5" t="str">
        <f t="shared" si="4"/>
        <v/>
      </c>
    </row>
    <row r="112" spans="2:28" x14ac:dyDescent="0.25">
      <c r="C112" s="3" t="str">
        <f>IF(B112="","",VLOOKUP(AB112,Varsayımlar!$B:$Q,3,0))</f>
        <v/>
      </c>
      <c r="G112" s="2" t="str">
        <f>IF(B112="","",VLOOKUP(AB112,Varsayımlar!$B:$Q,5,0))</f>
        <v/>
      </c>
      <c r="I112" s="2" t="str">
        <f>IF(B112="","",VLOOKUP(AB112,Varsayımlar!$B:$Q,6,0))</f>
        <v/>
      </c>
      <c r="O112" s="2" t="str">
        <f>IF(B112="","",VLOOKUP(AB112,Varsayımlar!$B:$Q,7,0)*J112)</f>
        <v/>
      </c>
      <c r="P112" s="2" t="str">
        <f>IF(B112="","",VLOOKUP(AB112,Varsayımlar!$B:$Q,8,0))</f>
        <v/>
      </c>
      <c r="Q112" s="2" t="str">
        <f>IF(B112="","",VLOOKUP(AB112,Varsayımlar!$B:$Q,9,0))</f>
        <v/>
      </c>
      <c r="R112" s="2" t="str">
        <f>IF(B112="","",VLOOKUP(AB112,Varsayımlar!$B:$Q,10,0))</f>
        <v/>
      </c>
      <c r="S112" s="2" t="str">
        <f>IF(B112="","",VLOOKUP(AB112,Varsayımlar!$B:$Q,11,0))</f>
        <v/>
      </c>
      <c r="T112" s="2" t="str">
        <f>IF(B112="","",VLOOKUP(AB112,Varsayımlar!$B:$Q,12,0))</f>
        <v/>
      </c>
      <c r="U112" s="2" t="str">
        <f>IF(B112="","",VLOOKUP(AB112,Varsayımlar!$B:$Q,13,0))</f>
        <v/>
      </c>
      <c r="V112" s="2" t="str">
        <f>IF(B112="","",VLOOKUP(AB112,Varsayımlar!$B:$Q,14,0))</f>
        <v/>
      </c>
      <c r="Z112" s="2" t="str">
        <f>IF(B112="","",VLOOKUP(AB112,Varsayımlar!$B:$Q,15,0))</f>
        <v/>
      </c>
      <c r="AA112" s="2" t="str">
        <f>IF(B112="","",VLOOKUP(AB112,Varsayımlar!$B:$Q,16,0))</f>
        <v/>
      </c>
      <c r="AB112" s="2" t="str">
        <f t="shared" si="4"/>
        <v/>
      </c>
    </row>
    <row r="113" spans="2:28" x14ac:dyDescent="0.25">
      <c r="B113" s="6"/>
      <c r="C113" s="7" t="str">
        <f>IF(B113="","",VLOOKUP(AB113,Varsayımlar!$B:$Q,3,0))</f>
        <v/>
      </c>
      <c r="G113" s="5" t="str">
        <f>IF(B113="","",VLOOKUP(AB113,Varsayımlar!$B:$Q,5,0))</f>
        <v/>
      </c>
      <c r="H113" s="5"/>
      <c r="I113" s="5" t="str">
        <f>IF(B113="","",VLOOKUP(AB113,Varsayımlar!$B:$Q,6,0))</f>
        <v/>
      </c>
      <c r="O113" s="5" t="str">
        <f>IF(B113="","",VLOOKUP(AB113,Varsayımlar!$B:$Q,7,0)*J113)</f>
        <v/>
      </c>
      <c r="P113" s="5" t="str">
        <f>IF(B113="","",VLOOKUP(AB113,Varsayımlar!$B:$Q,8,0))</f>
        <v/>
      </c>
      <c r="Q113" s="5" t="str">
        <f>IF(B113="","",VLOOKUP(AB113,Varsayımlar!$B:$Q,9,0))</f>
        <v/>
      </c>
      <c r="R113" s="5" t="str">
        <f>IF(B113="","",VLOOKUP(AB113,Varsayımlar!$B:$Q,10,0))</f>
        <v/>
      </c>
      <c r="S113" s="5" t="str">
        <f>IF(B113="","",VLOOKUP(AB113,Varsayımlar!$B:$Q,11,0))</f>
        <v/>
      </c>
      <c r="T113" s="5" t="str">
        <f>IF(B113="","",VLOOKUP(AB113,Varsayımlar!$B:$Q,12,0))</f>
        <v/>
      </c>
      <c r="U113" s="5" t="str">
        <f>IF(B113="","",VLOOKUP(AB113,Varsayımlar!$B:$Q,13,0))</f>
        <v/>
      </c>
      <c r="V113" s="5" t="str">
        <f>IF(B113="","",VLOOKUP(AB113,Varsayımlar!$B:$Q,14,0))</f>
        <v/>
      </c>
      <c r="Z113" s="5" t="str">
        <f>IF(B113="","",VLOOKUP(AB113,Varsayımlar!$B:$Q,15,0))</f>
        <v/>
      </c>
      <c r="AA113" s="5" t="str">
        <f>IF(B113="","",VLOOKUP(AB113,Varsayımlar!$B:$Q,16,0))</f>
        <v/>
      </c>
      <c r="AB113" s="5" t="str">
        <f t="shared" si="4"/>
        <v/>
      </c>
    </row>
    <row r="114" spans="2:28" x14ac:dyDescent="0.25">
      <c r="C114" s="3" t="str">
        <f>IF(B114="","",VLOOKUP(AB114,Varsayımlar!$B:$Q,3,0))</f>
        <v/>
      </c>
      <c r="G114" s="2" t="str">
        <f>IF(B114="","",VLOOKUP(AB114,Varsayımlar!$B:$Q,5,0))</f>
        <v/>
      </c>
      <c r="I114" s="2" t="str">
        <f>IF(B114="","",VLOOKUP(AB114,Varsayımlar!$B:$Q,6,0))</f>
        <v/>
      </c>
      <c r="O114" s="2" t="str">
        <f>IF(B114="","",VLOOKUP(AB114,Varsayımlar!$B:$Q,7,0)*J114)</f>
        <v/>
      </c>
      <c r="P114" s="2" t="str">
        <f>IF(B114="","",VLOOKUP(AB114,Varsayımlar!$B:$Q,8,0))</f>
        <v/>
      </c>
      <c r="Q114" s="2" t="str">
        <f>IF(B114="","",VLOOKUP(AB114,Varsayımlar!$B:$Q,9,0))</f>
        <v/>
      </c>
      <c r="R114" s="2" t="str">
        <f>IF(B114="","",VLOOKUP(AB114,Varsayımlar!$B:$Q,10,0))</f>
        <v/>
      </c>
      <c r="S114" s="2" t="str">
        <f>IF(B114="","",VLOOKUP(AB114,Varsayımlar!$B:$Q,11,0))</f>
        <v/>
      </c>
      <c r="T114" s="2" t="str">
        <f>IF(B114="","",VLOOKUP(AB114,Varsayımlar!$B:$Q,12,0))</f>
        <v/>
      </c>
      <c r="U114" s="2" t="str">
        <f>IF(B114="","",VLOOKUP(AB114,Varsayımlar!$B:$Q,13,0))</f>
        <v/>
      </c>
      <c r="V114" s="2" t="str">
        <f>IF(B114="","",VLOOKUP(AB114,Varsayımlar!$B:$Q,14,0))</f>
        <v/>
      </c>
      <c r="Z114" s="2" t="str">
        <f>IF(B114="","",VLOOKUP(AB114,Varsayımlar!$B:$Q,15,0))</f>
        <v/>
      </c>
      <c r="AA114" s="2" t="str">
        <f>IF(B114="","",VLOOKUP(AB114,Varsayımlar!$B:$Q,16,0))</f>
        <v/>
      </c>
      <c r="AB114" s="2" t="str">
        <f t="shared" si="4"/>
        <v/>
      </c>
    </row>
    <row r="115" spans="2:28" x14ac:dyDescent="0.25">
      <c r="B115" s="6"/>
      <c r="C115" s="7" t="str">
        <f>IF(B115="","",VLOOKUP(AB115,Varsayımlar!$B:$Q,3,0))</f>
        <v/>
      </c>
      <c r="G115" s="5" t="str">
        <f>IF(B115="","",VLOOKUP(AB115,Varsayımlar!$B:$Q,5,0))</f>
        <v/>
      </c>
      <c r="H115" s="5"/>
      <c r="I115" s="5" t="str">
        <f>IF(B115="","",VLOOKUP(AB115,Varsayımlar!$B:$Q,6,0))</f>
        <v/>
      </c>
      <c r="O115" s="5" t="str">
        <f>IF(B115="","",VLOOKUP(AB115,Varsayımlar!$B:$Q,7,0)*J115)</f>
        <v/>
      </c>
      <c r="P115" s="5" t="str">
        <f>IF(B115="","",VLOOKUP(AB115,Varsayımlar!$B:$Q,8,0))</f>
        <v/>
      </c>
      <c r="Q115" s="5" t="str">
        <f>IF(B115="","",VLOOKUP(AB115,Varsayımlar!$B:$Q,9,0))</f>
        <v/>
      </c>
      <c r="R115" s="5" t="str">
        <f>IF(B115="","",VLOOKUP(AB115,Varsayımlar!$B:$Q,10,0))</f>
        <v/>
      </c>
      <c r="S115" s="5" t="str">
        <f>IF(B115="","",VLOOKUP(AB115,Varsayımlar!$B:$Q,11,0))</f>
        <v/>
      </c>
      <c r="T115" s="5" t="str">
        <f>IF(B115="","",VLOOKUP(AB115,Varsayımlar!$B:$Q,12,0))</f>
        <v/>
      </c>
      <c r="U115" s="5" t="str">
        <f>IF(B115="","",VLOOKUP(AB115,Varsayımlar!$B:$Q,13,0))</f>
        <v/>
      </c>
      <c r="V115" s="5" t="str">
        <f>IF(B115="","",VLOOKUP(AB115,Varsayımlar!$B:$Q,14,0))</f>
        <v/>
      </c>
      <c r="Z115" s="5" t="str">
        <f>IF(B115="","",VLOOKUP(AB115,Varsayımlar!$B:$Q,15,0))</f>
        <v/>
      </c>
      <c r="AA115" s="5" t="str">
        <f>IF(B115="","",VLOOKUP(AB115,Varsayımlar!$B:$Q,16,0))</f>
        <v/>
      </c>
      <c r="AB115" s="5" t="str">
        <f t="shared" si="4"/>
        <v/>
      </c>
    </row>
    <row r="116" spans="2:28" x14ac:dyDescent="0.25">
      <c r="C116" s="3" t="str">
        <f>IF(B116="","",VLOOKUP(AB116,Varsayımlar!$B:$Q,3,0))</f>
        <v/>
      </c>
      <c r="G116" s="2" t="str">
        <f>IF(B116="","",VLOOKUP(AB116,Varsayımlar!$B:$Q,5,0))</f>
        <v/>
      </c>
      <c r="I116" s="2" t="str">
        <f>IF(B116="","",VLOOKUP(AB116,Varsayımlar!$B:$Q,6,0))</f>
        <v/>
      </c>
      <c r="O116" s="2" t="str">
        <f>IF(B116="","",VLOOKUP(AB116,Varsayımlar!$B:$Q,7,0)*J116)</f>
        <v/>
      </c>
      <c r="P116" s="2" t="str">
        <f>IF(B116="","",VLOOKUP(AB116,Varsayımlar!$B:$Q,8,0))</f>
        <v/>
      </c>
      <c r="Q116" s="2" t="str">
        <f>IF(B116="","",VLOOKUP(AB116,Varsayımlar!$B:$Q,9,0))</f>
        <v/>
      </c>
      <c r="R116" s="2" t="str">
        <f>IF(B116="","",VLOOKUP(AB116,Varsayımlar!$B:$Q,10,0))</f>
        <v/>
      </c>
      <c r="S116" s="2" t="str">
        <f>IF(B116="","",VLOOKUP(AB116,Varsayımlar!$B:$Q,11,0))</f>
        <v/>
      </c>
      <c r="T116" s="2" t="str">
        <f>IF(B116="","",VLOOKUP(AB116,Varsayımlar!$B:$Q,12,0))</f>
        <v/>
      </c>
      <c r="U116" s="2" t="str">
        <f>IF(B116="","",VLOOKUP(AB116,Varsayımlar!$B:$Q,13,0))</f>
        <v/>
      </c>
      <c r="V116" s="2" t="str">
        <f>IF(B116="","",VLOOKUP(AB116,Varsayımlar!$B:$Q,14,0))</f>
        <v/>
      </c>
      <c r="Z116" s="2" t="str">
        <f>IF(B116="","",VLOOKUP(AB116,Varsayımlar!$B:$Q,15,0))</f>
        <v/>
      </c>
      <c r="AA116" s="2" t="str">
        <f>IF(B116="","",VLOOKUP(AB116,Varsayımlar!$B:$Q,16,0))</f>
        <v/>
      </c>
      <c r="AB116" s="2" t="str">
        <f t="shared" si="4"/>
        <v/>
      </c>
    </row>
    <row r="117" spans="2:28" x14ac:dyDescent="0.25">
      <c r="B117" s="6"/>
      <c r="C117" s="7" t="str">
        <f>IF(B117="","",VLOOKUP(AB117,Varsayımlar!$B:$Q,3,0))</f>
        <v/>
      </c>
      <c r="G117" s="5" t="str">
        <f>IF(B117="","",VLOOKUP(AB117,Varsayımlar!$B:$Q,5,0))</f>
        <v/>
      </c>
      <c r="H117" s="5"/>
      <c r="I117" s="5" t="str">
        <f>IF(B117="","",VLOOKUP(AB117,Varsayımlar!$B:$Q,6,0))</f>
        <v/>
      </c>
      <c r="O117" s="5" t="str">
        <f>IF(B117="","",VLOOKUP(AB117,Varsayımlar!$B:$Q,7,0)*J117)</f>
        <v/>
      </c>
      <c r="P117" s="5" t="str">
        <f>IF(B117="","",VLOOKUP(AB117,Varsayımlar!$B:$Q,8,0))</f>
        <v/>
      </c>
      <c r="Q117" s="5" t="str">
        <f>IF(B117="","",VLOOKUP(AB117,Varsayımlar!$B:$Q,9,0))</f>
        <v/>
      </c>
      <c r="R117" s="5" t="str">
        <f>IF(B117="","",VLOOKUP(AB117,Varsayımlar!$B:$Q,10,0))</f>
        <v/>
      </c>
      <c r="S117" s="5" t="str">
        <f>IF(B117="","",VLOOKUP(AB117,Varsayımlar!$B:$Q,11,0))</f>
        <v/>
      </c>
      <c r="T117" s="5" t="str">
        <f>IF(B117="","",VLOOKUP(AB117,Varsayımlar!$B:$Q,12,0))</f>
        <v/>
      </c>
      <c r="U117" s="5" t="str">
        <f>IF(B117="","",VLOOKUP(AB117,Varsayımlar!$B:$Q,13,0))</f>
        <v/>
      </c>
      <c r="V117" s="5" t="str">
        <f>IF(B117="","",VLOOKUP(AB117,Varsayımlar!$B:$Q,14,0))</f>
        <v/>
      </c>
      <c r="Z117" s="5" t="str">
        <f>IF(B117="","",VLOOKUP(AB117,Varsayımlar!$B:$Q,15,0))</f>
        <v/>
      </c>
      <c r="AA117" s="5" t="str">
        <f>IF(B117="","",VLOOKUP(AB117,Varsayımlar!$B:$Q,16,0))</f>
        <v/>
      </c>
      <c r="AB117" s="5" t="str">
        <f t="shared" si="4"/>
        <v/>
      </c>
    </row>
    <row r="118" spans="2:28" x14ac:dyDescent="0.25">
      <c r="C118" s="3" t="str">
        <f>IF(B118="","",VLOOKUP(AB118,Varsayımlar!$B:$Q,3,0))</f>
        <v/>
      </c>
      <c r="G118" s="2" t="str">
        <f>IF(B118="","",VLOOKUP(AB118,Varsayımlar!$B:$Q,5,0))</f>
        <v/>
      </c>
      <c r="I118" s="2" t="str">
        <f>IF(B118="","",VLOOKUP(AB118,Varsayımlar!$B:$Q,6,0))</f>
        <v/>
      </c>
      <c r="O118" s="2" t="str">
        <f>IF(B118="","",VLOOKUP(AB118,Varsayımlar!$B:$Q,7,0)*J118)</f>
        <v/>
      </c>
      <c r="P118" s="2" t="str">
        <f>IF(B118="","",VLOOKUP(AB118,Varsayımlar!$B:$Q,8,0))</f>
        <v/>
      </c>
      <c r="Q118" s="2" t="str">
        <f>IF(B118="","",VLOOKUP(AB118,Varsayımlar!$B:$Q,9,0))</f>
        <v/>
      </c>
      <c r="R118" s="2" t="str">
        <f>IF(B118="","",VLOOKUP(AB118,Varsayımlar!$B:$Q,10,0))</f>
        <v/>
      </c>
      <c r="S118" s="2" t="str">
        <f>IF(B118="","",VLOOKUP(AB118,Varsayımlar!$B:$Q,11,0))</f>
        <v/>
      </c>
      <c r="T118" s="2" t="str">
        <f>IF(B118="","",VLOOKUP(AB118,Varsayımlar!$B:$Q,12,0))</f>
        <v/>
      </c>
      <c r="U118" s="2" t="str">
        <f>IF(B118="","",VLOOKUP(AB118,Varsayımlar!$B:$Q,13,0))</f>
        <v/>
      </c>
      <c r="V118" s="2" t="str">
        <f>IF(B118="","",VLOOKUP(AB118,Varsayımlar!$B:$Q,14,0))</f>
        <v/>
      </c>
      <c r="Z118" s="2" t="str">
        <f>IF(B118="","",VLOOKUP(AB118,Varsayımlar!$B:$Q,15,0))</f>
        <v/>
      </c>
      <c r="AA118" s="2" t="str">
        <f>IF(B118="","",VLOOKUP(AB118,Varsayımlar!$B:$Q,16,0))</f>
        <v/>
      </c>
      <c r="AB118" s="2" t="str">
        <f t="shared" si="4"/>
        <v/>
      </c>
    </row>
    <row r="119" spans="2:28" x14ac:dyDescent="0.25">
      <c r="B119" s="6"/>
      <c r="C119" s="7" t="str">
        <f>IF(B119="","",VLOOKUP(AB119,Varsayımlar!$B:$Q,3,0))</f>
        <v/>
      </c>
      <c r="G119" s="5" t="str">
        <f>IF(B119="","",VLOOKUP(AB119,Varsayımlar!$B:$Q,5,0))</f>
        <v/>
      </c>
      <c r="H119" s="5"/>
      <c r="I119" s="5" t="str">
        <f>IF(B119="","",VLOOKUP(AB119,Varsayımlar!$B:$Q,6,0))</f>
        <v/>
      </c>
      <c r="O119" s="5" t="str">
        <f>IF(B119="","",VLOOKUP(AB119,Varsayımlar!$B:$Q,7,0)*J119)</f>
        <v/>
      </c>
      <c r="P119" s="5" t="str">
        <f>IF(B119="","",VLOOKUP(AB119,Varsayımlar!$B:$Q,8,0))</f>
        <v/>
      </c>
      <c r="Q119" s="5" t="str">
        <f>IF(B119="","",VLOOKUP(AB119,Varsayımlar!$B:$Q,9,0))</f>
        <v/>
      </c>
      <c r="R119" s="5" t="str">
        <f>IF(B119="","",VLOOKUP(AB119,Varsayımlar!$B:$Q,10,0))</f>
        <v/>
      </c>
      <c r="S119" s="5" t="str">
        <f>IF(B119="","",VLOOKUP(AB119,Varsayımlar!$B:$Q,11,0))</f>
        <v/>
      </c>
      <c r="T119" s="5" t="str">
        <f>IF(B119="","",VLOOKUP(AB119,Varsayımlar!$B:$Q,12,0))</f>
        <v/>
      </c>
      <c r="U119" s="5" t="str">
        <f>IF(B119="","",VLOOKUP(AB119,Varsayımlar!$B:$Q,13,0))</f>
        <v/>
      </c>
      <c r="V119" s="5" t="str">
        <f>IF(B119="","",VLOOKUP(AB119,Varsayımlar!$B:$Q,14,0))</f>
        <v/>
      </c>
      <c r="Z119" s="5" t="str">
        <f>IF(B119="","",VLOOKUP(AB119,Varsayımlar!$B:$Q,15,0))</f>
        <v/>
      </c>
      <c r="AA119" s="5" t="str">
        <f>IF(B119="","",VLOOKUP(AB119,Varsayımlar!$B:$Q,16,0))</f>
        <v/>
      </c>
      <c r="AB119" s="5" t="str">
        <f t="shared" si="4"/>
        <v/>
      </c>
    </row>
    <row r="120" spans="2:28" x14ac:dyDescent="0.25">
      <c r="C120" s="3" t="str">
        <f>IF(B120="","",VLOOKUP(AB120,Varsayımlar!$B:$Q,3,0))</f>
        <v/>
      </c>
      <c r="G120" s="2" t="str">
        <f>IF(B120="","",VLOOKUP(AB120,Varsayımlar!$B:$Q,5,0))</f>
        <v/>
      </c>
      <c r="I120" s="2" t="str">
        <f>IF(B120="","",VLOOKUP(AB120,Varsayımlar!$B:$Q,6,0))</f>
        <v/>
      </c>
      <c r="O120" s="2" t="str">
        <f>IF(B120="","",VLOOKUP(AB120,Varsayımlar!$B:$Q,7,0)*J120)</f>
        <v/>
      </c>
      <c r="P120" s="2" t="str">
        <f>IF(B120="","",VLOOKUP(AB120,Varsayımlar!$B:$Q,8,0))</f>
        <v/>
      </c>
      <c r="Q120" s="2" t="str">
        <f>IF(B120="","",VLOOKUP(AB120,Varsayımlar!$B:$Q,9,0))</f>
        <v/>
      </c>
      <c r="R120" s="2" t="str">
        <f>IF(B120="","",VLOOKUP(AB120,Varsayımlar!$B:$Q,10,0))</f>
        <v/>
      </c>
      <c r="S120" s="2" t="str">
        <f>IF(B120="","",VLOOKUP(AB120,Varsayımlar!$B:$Q,11,0))</f>
        <v/>
      </c>
      <c r="T120" s="2" t="str">
        <f>IF(B120="","",VLOOKUP(AB120,Varsayımlar!$B:$Q,12,0))</f>
        <v/>
      </c>
      <c r="U120" s="2" t="str">
        <f>IF(B120="","",VLOOKUP(AB120,Varsayımlar!$B:$Q,13,0))</f>
        <v/>
      </c>
      <c r="V120" s="2" t="str">
        <f>IF(B120="","",VLOOKUP(AB120,Varsayımlar!$B:$Q,14,0))</f>
        <v/>
      </c>
      <c r="Z120" s="2" t="str">
        <f>IF(B120="","",VLOOKUP(AB120,Varsayımlar!$B:$Q,15,0))</f>
        <v/>
      </c>
      <c r="AA120" s="2" t="str">
        <f>IF(B120="","",VLOOKUP(AB120,Varsayımlar!$B:$Q,16,0))</f>
        <v/>
      </c>
      <c r="AB120" s="2" t="str">
        <f t="shared" si="4"/>
        <v/>
      </c>
    </row>
    <row r="121" spans="2:28" x14ac:dyDescent="0.25">
      <c r="B121" s="6"/>
      <c r="C121" s="7" t="str">
        <f>IF(B121="","",VLOOKUP(AB121,Varsayımlar!$B:$Q,3,0))</f>
        <v/>
      </c>
      <c r="G121" s="5" t="str">
        <f>IF(B121="","",VLOOKUP(AB121,Varsayımlar!$B:$Q,5,0))</f>
        <v/>
      </c>
      <c r="H121" s="5"/>
      <c r="I121" s="5" t="str">
        <f>IF(B121="","",VLOOKUP(AB121,Varsayımlar!$B:$Q,6,0))</f>
        <v/>
      </c>
      <c r="O121" s="5" t="str">
        <f>IF(B121="","",VLOOKUP(AB121,Varsayımlar!$B:$Q,7,0)*J121)</f>
        <v/>
      </c>
      <c r="P121" s="5" t="str">
        <f>IF(B121="","",VLOOKUP(AB121,Varsayımlar!$B:$Q,8,0))</f>
        <v/>
      </c>
      <c r="Q121" s="5" t="str">
        <f>IF(B121="","",VLOOKUP(AB121,Varsayımlar!$B:$Q,9,0))</f>
        <v/>
      </c>
      <c r="R121" s="5" t="str">
        <f>IF(B121="","",VLOOKUP(AB121,Varsayımlar!$B:$Q,10,0))</f>
        <v/>
      </c>
      <c r="S121" s="5" t="str">
        <f>IF(B121="","",VLOOKUP(AB121,Varsayımlar!$B:$Q,11,0))</f>
        <v/>
      </c>
      <c r="T121" s="5" t="str">
        <f>IF(B121="","",VLOOKUP(AB121,Varsayımlar!$B:$Q,12,0))</f>
        <v/>
      </c>
      <c r="U121" s="5" t="str">
        <f>IF(B121="","",VLOOKUP(AB121,Varsayımlar!$B:$Q,13,0))</f>
        <v/>
      </c>
      <c r="V121" s="5" t="str">
        <f>IF(B121="","",VLOOKUP(AB121,Varsayımlar!$B:$Q,14,0))</f>
        <v/>
      </c>
      <c r="Z121" s="5" t="str">
        <f>IF(B121="","",VLOOKUP(AB121,Varsayımlar!$B:$Q,15,0))</f>
        <v/>
      </c>
      <c r="AA121" s="5" t="str">
        <f>IF(B121="","",VLOOKUP(AB121,Varsayımlar!$B:$Q,16,0))</f>
        <v/>
      </c>
      <c r="AB121" s="5" t="str">
        <f t="shared" si="4"/>
        <v/>
      </c>
    </row>
    <row r="122" spans="2:28" x14ac:dyDescent="0.25">
      <c r="C122" s="3" t="str">
        <f>IF(B122="","",VLOOKUP(AB122,Varsayımlar!$B:$Q,3,0))</f>
        <v/>
      </c>
      <c r="G122" s="2" t="str">
        <f>IF(B122="","",VLOOKUP(AB122,Varsayımlar!$B:$Q,5,0))</f>
        <v/>
      </c>
      <c r="I122" s="2" t="str">
        <f>IF(B122="","",VLOOKUP(AB122,Varsayımlar!$B:$Q,6,0))</f>
        <v/>
      </c>
      <c r="O122" s="2" t="str">
        <f>IF(B122="","",VLOOKUP(AB122,Varsayımlar!$B:$Q,7,0)*J122)</f>
        <v/>
      </c>
      <c r="P122" s="2" t="str">
        <f>IF(B122="","",VLOOKUP(AB122,Varsayımlar!$B:$Q,8,0))</f>
        <v/>
      </c>
      <c r="Q122" s="2" t="str">
        <f>IF(B122="","",VLOOKUP(AB122,Varsayımlar!$B:$Q,9,0))</f>
        <v/>
      </c>
      <c r="R122" s="2" t="str">
        <f>IF(B122="","",VLOOKUP(AB122,Varsayımlar!$B:$Q,10,0))</f>
        <v/>
      </c>
      <c r="S122" s="2" t="str">
        <f>IF(B122="","",VLOOKUP(AB122,Varsayımlar!$B:$Q,11,0))</f>
        <v/>
      </c>
      <c r="T122" s="2" t="str">
        <f>IF(B122="","",VLOOKUP(AB122,Varsayımlar!$B:$Q,12,0))</f>
        <v/>
      </c>
      <c r="U122" s="2" t="str">
        <f>IF(B122="","",VLOOKUP(AB122,Varsayımlar!$B:$Q,13,0))</f>
        <v/>
      </c>
      <c r="V122" s="2" t="str">
        <f>IF(B122="","",VLOOKUP(AB122,Varsayımlar!$B:$Q,14,0))</f>
        <v/>
      </c>
      <c r="Z122" s="2" t="str">
        <f>IF(B122="","",VLOOKUP(AB122,Varsayımlar!$B:$Q,15,0))</f>
        <v/>
      </c>
      <c r="AA122" s="2" t="str">
        <f>IF(B122="","",VLOOKUP(AB122,Varsayımlar!$B:$Q,16,0))</f>
        <v/>
      </c>
      <c r="AB122" s="2" t="str">
        <f t="shared" si="4"/>
        <v/>
      </c>
    </row>
    <row r="123" spans="2:28" x14ac:dyDescent="0.25">
      <c r="B123" s="6"/>
      <c r="C123" s="7" t="str">
        <f>IF(B123="","",VLOOKUP(AB123,Varsayımlar!$B:$Q,3,0))</f>
        <v/>
      </c>
      <c r="G123" s="5" t="str">
        <f>IF(B123="","",VLOOKUP(AB123,Varsayımlar!$B:$Q,5,0))</f>
        <v/>
      </c>
      <c r="H123" s="5"/>
      <c r="I123" s="5" t="str">
        <f>IF(B123="","",VLOOKUP(AB123,Varsayımlar!$B:$Q,6,0))</f>
        <v/>
      </c>
      <c r="O123" s="5" t="str">
        <f>IF(B123="","",VLOOKUP(AB123,Varsayımlar!$B:$Q,7,0)*J123)</f>
        <v/>
      </c>
      <c r="P123" s="5" t="str">
        <f>IF(B123="","",VLOOKUP(AB123,Varsayımlar!$B:$Q,8,0))</f>
        <v/>
      </c>
      <c r="Q123" s="5" t="str">
        <f>IF(B123="","",VLOOKUP(AB123,Varsayımlar!$B:$Q,9,0))</f>
        <v/>
      </c>
      <c r="R123" s="5" t="str">
        <f>IF(B123="","",VLOOKUP(AB123,Varsayımlar!$B:$Q,10,0))</f>
        <v/>
      </c>
      <c r="S123" s="5" t="str">
        <f>IF(B123="","",VLOOKUP(AB123,Varsayımlar!$B:$Q,11,0))</f>
        <v/>
      </c>
      <c r="T123" s="5" t="str">
        <f>IF(B123="","",VLOOKUP(AB123,Varsayımlar!$B:$Q,12,0))</f>
        <v/>
      </c>
      <c r="U123" s="5" t="str">
        <f>IF(B123="","",VLOOKUP(AB123,Varsayımlar!$B:$Q,13,0))</f>
        <v/>
      </c>
      <c r="V123" s="5" t="str">
        <f>IF(B123="","",VLOOKUP(AB123,Varsayımlar!$B:$Q,14,0))</f>
        <v/>
      </c>
      <c r="Z123" s="5" t="str">
        <f>IF(B123="","",VLOOKUP(AB123,Varsayımlar!$B:$Q,15,0))</f>
        <v/>
      </c>
      <c r="AA123" s="5" t="str">
        <f>IF(B123="","",VLOOKUP(AB123,Varsayımlar!$B:$Q,16,0))</f>
        <v/>
      </c>
      <c r="AB123" s="5" t="str">
        <f t="shared" si="4"/>
        <v/>
      </c>
    </row>
    <row r="124" spans="2:28" x14ac:dyDescent="0.25">
      <c r="C124" s="3" t="str">
        <f>IF(B124="","",VLOOKUP(AB124,Varsayımlar!$B:$Q,3,0))</f>
        <v/>
      </c>
      <c r="G124" s="2" t="str">
        <f>IF(B124="","",VLOOKUP(AB124,Varsayımlar!$B:$Q,5,0))</f>
        <v/>
      </c>
      <c r="I124" s="2" t="str">
        <f>IF(B124="","",VLOOKUP(AB124,Varsayımlar!$B:$Q,6,0))</f>
        <v/>
      </c>
      <c r="O124" s="2" t="str">
        <f>IF(B124="","",VLOOKUP(AB124,Varsayımlar!$B:$Q,7,0)*J124)</f>
        <v/>
      </c>
      <c r="P124" s="2" t="str">
        <f>IF(B124="","",VLOOKUP(AB124,Varsayımlar!$B:$Q,8,0))</f>
        <v/>
      </c>
      <c r="Q124" s="2" t="str">
        <f>IF(B124="","",VLOOKUP(AB124,Varsayımlar!$B:$Q,9,0))</f>
        <v/>
      </c>
      <c r="R124" s="2" t="str">
        <f>IF(B124="","",VLOOKUP(AB124,Varsayımlar!$B:$Q,10,0))</f>
        <v/>
      </c>
      <c r="S124" s="2" t="str">
        <f>IF(B124="","",VLOOKUP(AB124,Varsayımlar!$B:$Q,11,0))</f>
        <v/>
      </c>
      <c r="T124" s="2" t="str">
        <f>IF(B124="","",VLOOKUP(AB124,Varsayımlar!$B:$Q,12,0))</f>
        <v/>
      </c>
      <c r="U124" s="2" t="str">
        <f>IF(B124="","",VLOOKUP(AB124,Varsayımlar!$B:$Q,13,0))</f>
        <v/>
      </c>
      <c r="V124" s="2" t="str">
        <f>IF(B124="","",VLOOKUP(AB124,Varsayımlar!$B:$Q,14,0))</f>
        <v/>
      </c>
      <c r="Z124" s="2" t="str">
        <f>IF(B124="","",VLOOKUP(AB124,Varsayımlar!$B:$Q,15,0))</f>
        <v/>
      </c>
      <c r="AA124" s="2" t="str">
        <f>IF(B124="","",VLOOKUP(AB124,Varsayımlar!$B:$Q,16,0))</f>
        <v/>
      </c>
      <c r="AB124" s="2" t="str">
        <f t="shared" si="4"/>
        <v/>
      </c>
    </row>
    <row r="125" spans="2:28" x14ac:dyDescent="0.25">
      <c r="B125" s="6"/>
      <c r="C125" s="7" t="str">
        <f>IF(B125="","",VLOOKUP(AB125,Varsayımlar!$B:$Q,3,0))</f>
        <v/>
      </c>
      <c r="G125" s="5" t="str">
        <f>IF(B125="","",VLOOKUP(AB125,Varsayımlar!$B:$Q,5,0))</f>
        <v/>
      </c>
      <c r="H125" s="5"/>
      <c r="I125" s="5" t="str">
        <f>IF(B125="","",VLOOKUP(AB125,Varsayımlar!$B:$Q,6,0))</f>
        <v/>
      </c>
      <c r="O125" s="5" t="str">
        <f>IF(B125="","",VLOOKUP(AB125,Varsayımlar!$B:$Q,7,0)*J125)</f>
        <v/>
      </c>
      <c r="P125" s="5" t="str">
        <f>IF(B125="","",VLOOKUP(AB125,Varsayımlar!$B:$Q,8,0))</f>
        <v/>
      </c>
      <c r="Q125" s="5" t="str">
        <f>IF(B125="","",VLOOKUP(AB125,Varsayımlar!$B:$Q,9,0))</f>
        <v/>
      </c>
      <c r="R125" s="5" t="str">
        <f>IF(B125="","",VLOOKUP(AB125,Varsayımlar!$B:$Q,10,0))</f>
        <v/>
      </c>
      <c r="S125" s="5" t="str">
        <f>IF(B125="","",VLOOKUP(AB125,Varsayımlar!$B:$Q,11,0))</f>
        <v/>
      </c>
      <c r="T125" s="5" t="str">
        <f>IF(B125="","",VLOOKUP(AB125,Varsayımlar!$B:$Q,12,0))</f>
        <v/>
      </c>
      <c r="U125" s="5" t="str">
        <f>IF(B125="","",VLOOKUP(AB125,Varsayımlar!$B:$Q,13,0))</f>
        <v/>
      </c>
      <c r="V125" s="5" t="str">
        <f>IF(B125="","",VLOOKUP(AB125,Varsayımlar!$B:$Q,14,0))</f>
        <v/>
      </c>
      <c r="Z125" s="5" t="str">
        <f>IF(B125="","",VLOOKUP(AB125,Varsayımlar!$B:$Q,15,0))</f>
        <v/>
      </c>
      <c r="AA125" s="5" t="str">
        <f>IF(B125="","",VLOOKUP(AB125,Varsayımlar!$B:$Q,16,0))</f>
        <v/>
      </c>
      <c r="AB125" s="5" t="str">
        <f t="shared" si="4"/>
        <v/>
      </c>
    </row>
    <row r="126" spans="2:28" x14ac:dyDescent="0.25">
      <c r="C126" s="3" t="str">
        <f>IF(B126="","",VLOOKUP(AB126,Varsayımlar!$B:$Q,3,0))</f>
        <v/>
      </c>
      <c r="G126" s="2" t="str">
        <f>IF(B126="","",VLOOKUP(AB126,Varsayımlar!$B:$Q,5,0))</f>
        <v/>
      </c>
      <c r="I126" s="2" t="str">
        <f>IF(B126="","",VLOOKUP(AB126,Varsayımlar!$B:$Q,6,0))</f>
        <v/>
      </c>
      <c r="O126" s="2" t="str">
        <f>IF(B126="","",VLOOKUP(AB126,Varsayımlar!$B:$Q,7,0)*J126)</f>
        <v/>
      </c>
      <c r="P126" s="2" t="str">
        <f>IF(B126="","",VLOOKUP(AB126,Varsayımlar!$B:$Q,8,0))</f>
        <v/>
      </c>
      <c r="Q126" s="2" t="str">
        <f>IF(B126="","",VLOOKUP(AB126,Varsayımlar!$B:$Q,9,0))</f>
        <v/>
      </c>
      <c r="R126" s="2" t="str">
        <f>IF(B126="","",VLOOKUP(AB126,Varsayımlar!$B:$Q,10,0))</f>
        <v/>
      </c>
      <c r="S126" s="2" t="str">
        <f>IF(B126="","",VLOOKUP(AB126,Varsayımlar!$B:$Q,11,0))</f>
        <v/>
      </c>
      <c r="T126" s="2" t="str">
        <f>IF(B126="","",VLOOKUP(AB126,Varsayımlar!$B:$Q,12,0))</f>
        <v/>
      </c>
      <c r="U126" s="2" t="str">
        <f>IF(B126="","",VLOOKUP(AB126,Varsayımlar!$B:$Q,13,0))</f>
        <v/>
      </c>
      <c r="V126" s="2" t="str">
        <f>IF(B126="","",VLOOKUP(AB126,Varsayımlar!$B:$Q,14,0))</f>
        <v/>
      </c>
      <c r="Z126" s="2" t="str">
        <f>IF(B126="","",VLOOKUP(AB126,Varsayımlar!$B:$Q,15,0))</f>
        <v/>
      </c>
      <c r="AA126" s="2" t="str">
        <f>IF(B126="","",VLOOKUP(AB126,Varsayımlar!$B:$Q,16,0))</f>
        <v/>
      </c>
      <c r="AB126" s="2" t="str">
        <f t="shared" si="4"/>
        <v/>
      </c>
    </row>
    <row r="127" spans="2:28" x14ac:dyDescent="0.25">
      <c r="B127" s="6"/>
      <c r="C127" s="7" t="str">
        <f>IF(B127="","",VLOOKUP(AB127,Varsayımlar!$B:$Q,3,0))</f>
        <v/>
      </c>
      <c r="G127" s="5" t="str">
        <f>IF(B127="","",VLOOKUP(AB127,Varsayımlar!$B:$Q,5,0))</f>
        <v/>
      </c>
      <c r="H127" s="5"/>
      <c r="I127" s="5" t="str">
        <f>IF(B127="","",VLOOKUP(AB127,Varsayımlar!$B:$Q,6,0))</f>
        <v/>
      </c>
      <c r="O127" s="5" t="str">
        <f>IF(B127="","",VLOOKUP(AB127,Varsayımlar!$B:$Q,7,0)*J127)</f>
        <v/>
      </c>
      <c r="P127" s="5" t="str">
        <f>IF(B127="","",VLOOKUP(AB127,Varsayımlar!$B:$Q,8,0))</f>
        <v/>
      </c>
      <c r="Q127" s="5" t="str">
        <f>IF(B127="","",VLOOKUP(AB127,Varsayımlar!$B:$Q,9,0))</f>
        <v/>
      </c>
      <c r="R127" s="5" t="str">
        <f>IF(B127="","",VLOOKUP(AB127,Varsayımlar!$B:$Q,10,0))</f>
        <v/>
      </c>
      <c r="S127" s="5" t="str">
        <f>IF(B127="","",VLOOKUP(AB127,Varsayımlar!$B:$Q,11,0))</f>
        <v/>
      </c>
      <c r="T127" s="5" t="str">
        <f>IF(B127="","",VLOOKUP(AB127,Varsayımlar!$B:$Q,12,0))</f>
        <v/>
      </c>
      <c r="U127" s="5" t="str">
        <f>IF(B127="","",VLOOKUP(AB127,Varsayımlar!$B:$Q,13,0))</f>
        <v/>
      </c>
      <c r="V127" s="5" t="str">
        <f>IF(B127="","",VLOOKUP(AB127,Varsayımlar!$B:$Q,14,0))</f>
        <v/>
      </c>
      <c r="Z127" s="5" t="str">
        <f>IF(B127="","",VLOOKUP(AB127,Varsayımlar!$B:$Q,15,0))</f>
        <v/>
      </c>
      <c r="AA127" s="5" t="str">
        <f>IF(B127="","",VLOOKUP(AB127,Varsayımlar!$B:$Q,16,0))</f>
        <v/>
      </c>
      <c r="AB127" s="5" t="str">
        <f t="shared" si="4"/>
        <v/>
      </c>
    </row>
    <row r="128" spans="2:28" x14ac:dyDescent="0.25">
      <c r="C128" s="3" t="str">
        <f>IF(B128="","",VLOOKUP(AB128,Varsayımlar!$B:$Q,3,0))</f>
        <v/>
      </c>
      <c r="G128" s="2" t="str">
        <f>IF(B128="","",VLOOKUP(AB128,Varsayımlar!$B:$Q,5,0))</f>
        <v/>
      </c>
      <c r="I128" s="2" t="str">
        <f>IF(B128="","",VLOOKUP(AB128,Varsayımlar!$B:$Q,6,0))</f>
        <v/>
      </c>
      <c r="O128" s="2" t="str">
        <f>IF(B128="","",VLOOKUP(AB128,Varsayımlar!$B:$Q,7,0)*J128)</f>
        <v/>
      </c>
      <c r="P128" s="2" t="str">
        <f>IF(B128="","",VLOOKUP(AB128,Varsayımlar!$B:$Q,8,0))</f>
        <v/>
      </c>
      <c r="Q128" s="2" t="str">
        <f>IF(B128="","",VLOOKUP(AB128,Varsayımlar!$B:$Q,9,0))</f>
        <v/>
      </c>
      <c r="R128" s="2" t="str">
        <f>IF(B128="","",VLOOKUP(AB128,Varsayımlar!$B:$Q,10,0))</f>
        <v/>
      </c>
      <c r="S128" s="2" t="str">
        <f>IF(B128="","",VLOOKUP(AB128,Varsayımlar!$B:$Q,11,0))</f>
        <v/>
      </c>
      <c r="T128" s="2" t="str">
        <f>IF(B128="","",VLOOKUP(AB128,Varsayımlar!$B:$Q,12,0))</f>
        <v/>
      </c>
      <c r="U128" s="2" t="str">
        <f>IF(B128="","",VLOOKUP(AB128,Varsayımlar!$B:$Q,13,0))</f>
        <v/>
      </c>
      <c r="V128" s="2" t="str">
        <f>IF(B128="","",VLOOKUP(AB128,Varsayımlar!$B:$Q,14,0))</f>
        <v/>
      </c>
      <c r="Z128" s="2" t="str">
        <f>IF(B128="","",VLOOKUP(AB128,Varsayımlar!$B:$Q,15,0))</f>
        <v/>
      </c>
      <c r="AA128" s="2" t="str">
        <f>IF(B128="","",VLOOKUP(AB128,Varsayımlar!$B:$Q,16,0))</f>
        <v/>
      </c>
      <c r="AB128" s="2" t="str">
        <f t="shared" si="4"/>
        <v/>
      </c>
    </row>
    <row r="129" spans="2:28" x14ac:dyDescent="0.25">
      <c r="B129" s="6"/>
      <c r="C129" s="7" t="str">
        <f>IF(B129="","",VLOOKUP(AB129,Varsayımlar!$B:$Q,3,0))</f>
        <v/>
      </c>
      <c r="G129" s="5" t="str">
        <f>IF(B129="","",VLOOKUP(AB129,Varsayımlar!$B:$Q,5,0))</f>
        <v/>
      </c>
      <c r="H129" s="5"/>
      <c r="I129" s="5" t="str">
        <f>IF(B129="","",VLOOKUP(AB129,Varsayımlar!$B:$Q,6,0))</f>
        <v/>
      </c>
      <c r="O129" s="5" t="str">
        <f>IF(B129="","",VLOOKUP(AB129,Varsayımlar!$B:$Q,7,0)*J129)</f>
        <v/>
      </c>
      <c r="P129" s="5" t="str">
        <f>IF(B129="","",VLOOKUP(AB129,Varsayımlar!$B:$Q,8,0))</f>
        <v/>
      </c>
      <c r="Q129" s="5" t="str">
        <f>IF(B129="","",VLOOKUP(AB129,Varsayımlar!$B:$Q,9,0))</f>
        <v/>
      </c>
      <c r="R129" s="5" t="str">
        <f>IF(B129="","",VLOOKUP(AB129,Varsayımlar!$B:$Q,10,0))</f>
        <v/>
      </c>
      <c r="S129" s="5" t="str">
        <f>IF(B129="","",VLOOKUP(AB129,Varsayımlar!$B:$Q,11,0))</f>
        <v/>
      </c>
      <c r="T129" s="5" t="str">
        <f>IF(B129="","",VLOOKUP(AB129,Varsayımlar!$B:$Q,12,0))</f>
        <v/>
      </c>
      <c r="U129" s="5" t="str">
        <f>IF(B129="","",VLOOKUP(AB129,Varsayımlar!$B:$Q,13,0))</f>
        <v/>
      </c>
      <c r="V129" s="5" t="str">
        <f>IF(B129="","",VLOOKUP(AB129,Varsayımlar!$B:$Q,14,0))</f>
        <v/>
      </c>
      <c r="Z129" s="5" t="str">
        <f>IF(B129="","",VLOOKUP(AB129,Varsayımlar!$B:$Q,15,0))</f>
        <v/>
      </c>
      <c r="AA129" s="5" t="str">
        <f>IF(B129="","",VLOOKUP(AB129,Varsayımlar!$B:$Q,16,0))</f>
        <v/>
      </c>
      <c r="AB129" s="5" t="str">
        <f t="shared" si="4"/>
        <v/>
      </c>
    </row>
    <row r="130" spans="2:28" x14ac:dyDescent="0.25">
      <c r="C130" s="3" t="str">
        <f>IF(B130="","",VLOOKUP(AB130,Varsayımlar!$B:$Q,3,0))</f>
        <v/>
      </c>
      <c r="G130" s="2" t="str">
        <f>IF(B130="","",VLOOKUP(AB130,Varsayımlar!$B:$Q,5,0))</f>
        <v/>
      </c>
      <c r="I130" s="2" t="str">
        <f>IF(B130="","",VLOOKUP(AB130,Varsayımlar!$B:$Q,6,0))</f>
        <v/>
      </c>
      <c r="O130" s="2" t="str">
        <f>IF(B130="","",VLOOKUP(AB130,Varsayımlar!$B:$Q,7,0)*J130)</f>
        <v/>
      </c>
      <c r="P130" s="2" t="str">
        <f>IF(B130="","",VLOOKUP(AB130,Varsayımlar!$B:$Q,8,0))</f>
        <v/>
      </c>
      <c r="Q130" s="2" t="str">
        <f>IF(B130="","",VLOOKUP(AB130,Varsayımlar!$B:$Q,9,0))</f>
        <v/>
      </c>
      <c r="R130" s="2" t="str">
        <f>IF(B130="","",VLOOKUP(AB130,Varsayımlar!$B:$Q,10,0))</f>
        <v/>
      </c>
      <c r="S130" s="2" t="str">
        <f>IF(B130="","",VLOOKUP(AB130,Varsayımlar!$B:$Q,11,0))</f>
        <v/>
      </c>
      <c r="T130" s="2" t="str">
        <f>IF(B130="","",VLOOKUP(AB130,Varsayımlar!$B:$Q,12,0))</f>
        <v/>
      </c>
      <c r="U130" s="2" t="str">
        <f>IF(B130="","",VLOOKUP(AB130,Varsayımlar!$B:$Q,13,0))</f>
        <v/>
      </c>
      <c r="V130" s="2" t="str">
        <f>IF(B130="","",VLOOKUP(AB130,Varsayımlar!$B:$Q,14,0))</f>
        <v/>
      </c>
      <c r="Z130" s="2" t="str">
        <f>IF(B130="","",VLOOKUP(AB130,Varsayımlar!$B:$Q,15,0))</f>
        <v/>
      </c>
      <c r="AA130" s="2" t="str">
        <f>IF(B130="","",VLOOKUP(AB130,Varsayımlar!$B:$Q,16,0))</f>
        <v/>
      </c>
      <c r="AB130" s="2" t="str">
        <f t="shared" si="4"/>
        <v/>
      </c>
    </row>
    <row r="131" spans="2:28" x14ac:dyDescent="0.25">
      <c r="B131" s="6"/>
      <c r="C131" s="7" t="str">
        <f>IF(B131="","",VLOOKUP(AB131,Varsayımlar!$B:$Q,3,0))</f>
        <v/>
      </c>
      <c r="G131" s="5" t="str">
        <f>IF(B131="","",VLOOKUP(AB131,Varsayımlar!$B:$Q,5,0))</f>
        <v/>
      </c>
      <c r="H131" s="5"/>
      <c r="I131" s="5" t="str">
        <f>IF(B131="","",VLOOKUP(AB131,Varsayımlar!$B:$Q,6,0))</f>
        <v/>
      </c>
      <c r="O131" s="5" t="str">
        <f>IF(B131="","",VLOOKUP(AB131,Varsayımlar!$B:$Q,7,0)*J131)</f>
        <v/>
      </c>
      <c r="P131" s="5" t="str">
        <f>IF(B131="","",VLOOKUP(AB131,Varsayımlar!$B:$Q,8,0))</f>
        <v/>
      </c>
      <c r="Q131" s="5" t="str">
        <f>IF(B131="","",VLOOKUP(AB131,Varsayımlar!$B:$Q,9,0))</f>
        <v/>
      </c>
      <c r="R131" s="5" t="str">
        <f>IF(B131="","",VLOOKUP(AB131,Varsayımlar!$B:$Q,10,0))</f>
        <v/>
      </c>
      <c r="S131" s="5" t="str">
        <f>IF(B131="","",VLOOKUP(AB131,Varsayımlar!$B:$Q,11,0))</f>
        <v/>
      </c>
      <c r="T131" s="5" t="str">
        <f>IF(B131="","",VLOOKUP(AB131,Varsayımlar!$B:$Q,12,0))</f>
        <v/>
      </c>
      <c r="U131" s="5" t="str">
        <f>IF(B131="","",VLOOKUP(AB131,Varsayımlar!$B:$Q,13,0))</f>
        <v/>
      </c>
      <c r="V131" s="5" t="str">
        <f>IF(B131="","",VLOOKUP(AB131,Varsayımlar!$B:$Q,14,0))</f>
        <v/>
      </c>
      <c r="Z131" s="5" t="str">
        <f>IF(B131="","",VLOOKUP(AB131,Varsayımlar!$B:$Q,15,0))</f>
        <v/>
      </c>
      <c r="AA131" s="5" t="str">
        <f>IF(B131="","",VLOOKUP(AB131,Varsayımlar!$B:$Q,16,0))</f>
        <v/>
      </c>
      <c r="AB131" s="5" t="str">
        <f t="shared" si="4"/>
        <v/>
      </c>
    </row>
    <row r="132" spans="2:28" x14ac:dyDescent="0.25">
      <c r="C132" s="3" t="str">
        <f>IF(B132="","",VLOOKUP(AB132,Varsayımlar!$B:$Q,3,0))</f>
        <v/>
      </c>
      <c r="G132" s="2" t="str">
        <f>IF(B132="","",VLOOKUP(AB132,Varsayımlar!$B:$Q,5,0))</f>
        <v/>
      </c>
      <c r="I132" s="2" t="str">
        <f>IF(B132="","",VLOOKUP(AB132,Varsayımlar!$B:$Q,6,0))</f>
        <v/>
      </c>
      <c r="O132" s="2" t="str">
        <f>IF(B132="","",VLOOKUP(AB132,Varsayımlar!$B:$Q,7,0)*J132)</f>
        <v/>
      </c>
      <c r="P132" s="2" t="str">
        <f>IF(B132="","",VLOOKUP(AB132,Varsayımlar!$B:$Q,8,0))</f>
        <v/>
      </c>
      <c r="Q132" s="2" t="str">
        <f>IF(B132="","",VLOOKUP(AB132,Varsayımlar!$B:$Q,9,0))</f>
        <v/>
      </c>
      <c r="R132" s="2" t="str">
        <f>IF(B132="","",VLOOKUP(AB132,Varsayımlar!$B:$Q,10,0))</f>
        <v/>
      </c>
      <c r="S132" s="2" t="str">
        <f>IF(B132="","",VLOOKUP(AB132,Varsayımlar!$B:$Q,11,0))</f>
        <v/>
      </c>
      <c r="T132" s="2" t="str">
        <f>IF(B132="","",VLOOKUP(AB132,Varsayımlar!$B:$Q,12,0))</f>
        <v/>
      </c>
      <c r="U132" s="2" t="str">
        <f>IF(B132="","",VLOOKUP(AB132,Varsayımlar!$B:$Q,13,0))</f>
        <v/>
      </c>
      <c r="V132" s="2" t="str">
        <f>IF(B132="","",VLOOKUP(AB132,Varsayımlar!$B:$Q,14,0))</f>
        <v/>
      </c>
      <c r="Z132" s="2" t="str">
        <f>IF(B132="","",VLOOKUP(AB132,Varsayımlar!$B:$Q,15,0))</f>
        <v/>
      </c>
      <c r="AA132" s="2" t="str">
        <f>IF(B132="","",VLOOKUP(AB132,Varsayımlar!$B:$Q,16,0))</f>
        <v/>
      </c>
      <c r="AB132" s="2" t="str">
        <f t="shared" si="4"/>
        <v/>
      </c>
    </row>
    <row r="133" spans="2:28" x14ac:dyDescent="0.25">
      <c r="B133" s="6"/>
      <c r="C133" s="7" t="str">
        <f>IF(B133="","",VLOOKUP(AB133,Varsayımlar!$B:$Q,3,0))</f>
        <v/>
      </c>
      <c r="G133" s="5" t="str">
        <f>IF(B133="","",VLOOKUP(AB133,Varsayımlar!$B:$Q,5,0))</f>
        <v/>
      </c>
      <c r="H133" s="5"/>
      <c r="I133" s="5" t="str">
        <f>IF(B133="","",VLOOKUP(AB133,Varsayımlar!$B:$Q,6,0))</f>
        <v/>
      </c>
      <c r="O133" s="5" t="str">
        <f>IF(B133="","",VLOOKUP(AB133,Varsayımlar!$B:$Q,7,0)*J133)</f>
        <v/>
      </c>
      <c r="P133" s="5" t="str">
        <f>IF(B133="","",VLOOKUP(AB133,Varsayımlar!$B:$Q,8,0))</f>
        <v/>
      </c>
      <c r="Q133" s="5" t="str">
        <f>IF(B133="","",VLOOKUP(AB133,Varsayımlar!$B:$Q,9,0))</f>
        <v/>
      </c>
      <c r="R133" s="5" t="str">
        <f>IF(B133="","",VLOOKUP(AB133,Varsayımlar!$B:$Q,10,0))</f>
        <v/>
      </c>
      <c r="S133" s="5" t="str">
        <f>IF(B133="","",VLOOKUP(AB133,Varsayımlar!$B:$Q,11,0))</f>
        <v/>
      </c>
      <c r="T133" s="5" t="str">
        <f>IF(B133="","",VLOOKUP(AB133,Varsayımlar!$B:$Q,12,0))</f>
        <v/>
      </c>
      <c r="U133" s="5" t="str">
        <f>IF(B133="","",VLOOKUP(AB133,Varsayımlar!$B:$Q,13,0))</f>
        <v/>
      </c>
      <c r="V133" s="5" t="str">
        <f>IF(B133="","",VLOOKUP(AB133,Varsayımlar!$B:$Q,14,0))</f>
        <v/>
      </c>
      <c r="Z133" s="5" t="str">
        <f>IF(B133="","",VLOOKUP(AB133,Varsayımlar!$B:$Q,15,0))</f>
        <v/>
      </c>
      <c r="AA133" s="5" t="str">
        <f>IF(B133="","",VLOOKUP(AB133,Varsayımlar!$B:$Q,16,0))</f>
        <v/>
      </c>
      <c r="AB133" s="5" t="str">
        <f t="shared" si="4"/>
        <v/>
      </c>
    </row>
    <row r="134" spans="2:28" x14ac:dyDescent="0.25">
      <c r="C134" s="3" t="str">
        <f>IF(B134="","",VLOOKUP(AB134,Varsayımlar!$B:$Q,3,0))</f>
        <v/>
      </c>
      <c r="G134" s="2" t="str">
        <f>IF(B134="","",VLOOKUP(AB134,Varsayımlar!$B:$Q,5,0))</f>
        <v/>
      </c>
      <c r="I134" s="2" t="str">
        <f>IF(B134="","",VLOOKUP(AB134,Varsayımlar!$B:$Q,6,0))</f>
        <v/>
      </c>
      <c r="O134" s="2" t="str">
        <f>IF(B134="","",VLOOKUP(AB134,Varsayımlar!$B:$Q,7,0)*J134)</f>
        <v/>
      </c>
      <c r="P134" s="2" t="str">
        <f>IF(B134="","",VLOOKUP(AB134,Varsayımlar!$B:$Q,8,0))</f>
        <v/>
      </c>
      <c r="Q134" s="2" t="str">
        <f>IF(B134="","",VLOOKUP(AB134,Varsayımlar!$B:$Q,9,0))</f>
        <v/>
      </c>
      <c r="R134" s="2" t="str">
        <f>IF(B134="","",VLOOKUP(AB134,Varsayımlar!$B:$Q,10,0))</f>
        <v/>
      </c>
      <c r="S134" s="2" t="str">
        <f>IF(B134="","",VLOOKUP(AB134,Varsayımlar!$B:$Q,11,0))</f>
        <v/>
      </c>
      <c r="T134" s="2" t="str">
        <f>IF(B134="","",VLOOKUP(AB134,Varsayımlar!$B:$Q,12,0))</f>
        <v/>
      </c>
      <c r="U134" s="2" t="str">
        <f>IF(B134="","",VLOOKUP(AB134,Varsayımlar!$B:$Q,13,0))</f>
        <v/>
      </c>
      <c r="V134" s="2" t="str">
        <f>IF(B134="","",VLOOKUP(AB134,Varsayımlar!$B:$Q,14,0))</f>
        <v/>
      </c>
      <c r="Z134" s="2" t="str">
        <f>IF(B134="","",VLOOKUP(AB134,Varsayımlar!$B:$Q,15,0))</f>
        <v/>
      </c>
      <c r="AA134" s="2" t="str">
        <f>IF(B134="","",VLOOKUP(AB134,Varsayımlar!$B:$Q,16,0))</f>
        <v/>
      </c>
      <c r="AB134" s="2" t="str">
        <f t="shared" si="4"/>
        <v/>
      </c>
    </row>
    <row r="135" spans="2:28" x14ac:dyDescent="0.25">
      <c r="B135" s="6"/>
      <c r="C135" s="7" t="str">
        <f>IF(B135="","",VLOOKUP(AB135,Varsayımlar!$B:$Q,3,0))</f>
        <v/>
      </c>
      <c r="G135" s="5" t="str">
        <f>IF(B135="","",VLOOKUP(AB135,Varsayımlar!$B:$Q,5,0))</f>
        <v/>
      </c>
      <c r="H135" s="5"/>
      <c r="I135" s="5" t="str">
        <f>IF(B135="","",VLOOKUP(AB135,Varsayımlar!$B:$Q,6,0))</f>
        <v/>
      </c>
      <c r="O135" s="5" t="str">
        <f>IF(B135="","",VLOOKUP(AB135,Varsayımlar!$B:$Q,7,0)*J135)</f>
        <v/>
      </c>
      <c r="P135" s="5" t="str">
        <f>IF(B135="","",VLOOKUP(AB135,Varsayımlar!$B:$Q,8,0))</f>
        <v/>
      </c>
      <c r="Q135" s="5" t="str">
        <f>IF(B135="","",VLOOKUP(AB135,Varsayımlar!$B:$Q,9,0))</f>
        <v/>
      </c>
      <c r="R135" s="5" t="str">
        <f>IF(B135="","",VLOOKUP(AB135,Varsayımlar!$B:$Q,10,0))</f>
        <v/>
      </c>
      <c r="S135" s="5" t="str">
        <f>IF(B135="","",VLOOKUP(AB135,Varsayımlar!$B:$Q,11,0))</f>
        <v/>
      </c>
      <c r="T135" s="5" t="str">
        <f>IF(B135="","",VLOOKUP(AB135,Varsayımlar!$B:$Q,12,0))</f>
        <v/>
      </c>
      <c r="U135" s="5" t="str">
        <f>IF(B135="","",VLOOKUP(AB135,Varsayımlar!$B:$Q,13,0))</f>
        <v/>
      </c>
      <c r="V135" s="5" t="str">
        <f>IF(B135="","",VLOOKUP(AB135,Varsayımlar!$B:$Q,14,0))</f>
        <v/>
      </c>
      <c r="Z135" s="5" t="str">
        <f>IF(B135="","",VLOOKUP(AB135,Varsayımlar!$B:$Q,15,0))</f>
        <v/>
      </c>
      <c r="AA135" s="5" t="str">
        <f>IF(B135="","",VLOOKUP(AB135,Varsayımlar!$B:$Q,16,0))</f>
        <v/>
      </c>
      <c r="AB135" s="5" t="str">
        <f t="shared" ref="AB135:AB198" si="5">IF(B135="","",CONCATENATE(B135,D135))</f>
        <v/>
      </c>
    </row>
    <row r="136" spans="2:28" x14ac:dyDescent="0.25">
      <c r="C136" s="3" t="str">
        <f>IF(B136="","",VLOOKUP(AB136,Varsayımlar!$B:$Q,3,0))</f>
        <v/>
      </c>
      <c r="G136" s="2" t="str">
        <f>IF(B136="","",VLOOKUP(AB136,Varsayımlar!$B:$Q,5,0))</f>
        <v/>
      </c>
      <c r="I136" s="2" t="str">
        <f>IF(B136="","",VLOOKUP(AB136,Varsayımlar!$B:$Q,6,0))</f>
        <v/>
      </c>
      <c r="O136" s="2" t="str">
        <f>IF(B136="","",VLOOKUP(AB136,Varsayımlar!$B:$Q,7,0)*J136)</f>
        <v/>
      </c>
      <c r="P136" s="2" t="str">
        <f>IF(B136="","",VLOOKUP(AB136,Varsayımlar!$B:$Q,8,0))</f>
        <v/>
      </c>
      <c r="Q136" s="2" t="str">
        <f>IF(B136="","",VLOOKUP(AB136,Varsayımlar!$B:$Q,9,0))</f>
        <v/>
      </c>
      <c r="R136" s="2" t="str">
        <f>IF(B136="","",VLOOKUP(AB136,Varsayımlar!$B:$Q,10,0))</f>
        <v/>
      </c>
      <c r="S136" s="2" t="str">
        <f>IF(B136="","",VLOOKUP(AB136,Varsayımlar!$B:$Q,11,0))</f>
        <v/>
      </c>
      <c r="T136" s="2" t="str">
        <f>IF(B136="","",VLOOKUP(AB136,Varsayımlar!$B:$Q,12,0))</f>
        <v/>
      </c>
      <c r="U136" s="2" t="str">
        <f>IF(B136="","",VLOOKUP(AB136,Varsayımlar!$B:$Q,13,0))</f>
        <v/>
      </c>
      <c r="V136" s="2" t="str">
        <f>IF(B136="","",VLOOKUP(AB136,Varsayımlar!$B:$Q,14,0))</f>
        <v/>
      </c>
      <c r="Z136" s="2" t="str">
        <f>IF(B136="","",VLOOKUP(AB136,Varsayımlar!$B:$Q,15,0))</f>
        <v/>
      </c>
      <c r="AA136" s="2" t="str">
        <f>IF(B136="","",VLOOKUP(AB136,Varsayımlar!$B:$Q,16,0))</f>
        <v/>
      </c>
      <c r="AB136" s="2" t="str">
        <f t="shared" si="5"/>
        <v/>
      </c>
    </row>
    <row r="137" spans="2:28" x14ac:dyDescent="0.25">
      <c r="B137" s="6"/>
      <c r="C137" s="7" t="str">
        <f>IF(B137="","",VLOOKUP(AB137,Varsayımlar!$B:$Q,3,0))</f>
        <v/>
      </c>
      <c r="G137" s="5" t="str">
        <f>IF(B137="","",VLOOKUP(AB137,Varsayımlar!$B:$Q,5,0))</f>
        <v/>
      </c>
      <c r="H137" s="5"/>
      <c r="I137" s="5" t="str">
        <f>IF(B137="","",VLOOKUP(AB137,Varsayımlar!$B:$Q,6,0))</f>
        <v/>
      </c>
      <c r="O137" s="5" t="str">
        <f>IF(B137="","",VLOOKUP(AB137,Varsayımlar!$B:$Q,7,0)*J137)</f>
        <v/>
      </c>
      <c r="P137" s="5" t="str">
        <f>IF(B137="","",VLOOKUP(AB137,Varsayımlar!$B:$Q,8,0))</f>
        <v/>
      </c>
      <c r="Q137" s="5" t="str">
        <f>IF(B137="","",VLOOKUP(AB137,Varsayımlar!$B:$Q,9,0))</f>
        <v/>
      </c>
      <c r="R137" s="5" t="str">
        <f>IF(B137="","",VLOOKUP(AB137,Varsayımlar!$B:$Q,10,0))</f>
        <v/>
      </c>
      <c r="S137" s="5" t="str">
        <f>IF(B137="","",VLOOKUP(AB137,Varsayımlar!$B:$Q,11,0))</f>
        <v/>
      </c>
      <c r="T137" s="5" t="str">
        <f>IF(B137="","",VLOOKUP(AB137,Varsayımlar!$B:$Q,12,0))</f>
        <v/>
      </c>
      <c r="U137" s="5" t="str">
        <f>IF(B137="","",VLOOKUP(AB137,Varsayımlar!$B:$Q,13,0))</f>
        <v/>
      </c>
      <c r="V137" s="5" t="str">
        <f>IF(B137="","",VLOOKUP(AB137,Varsayımlar!$B:$Q,14,0))</f>
        <v/>
      </c>
      <c r="Z137" s="5" t="str">
        <f>IF(B137="","",VLOOKUP(AB137,Varsayımlar!$B:$Q,15,0))</f>
        <v/>
      </c>
      <c r="AA137" s="5" t="str">
        <f>IF(B137="","",VLOOKUP(AB137,Varsayımlar!$B:$Q,16,0))</f>
        <v/>
      </c>
      <c r="AB137" s="5" t="str">
        <f t="shared" si="5"/>
        <v/>
      </c>
    </row>
    <row r="138" spans="2:28" x14ac:dyDescent="0.25">
      <c r="C138" s="3" t="str">
        <f>IF(B138="","",VLOOKUP(AB138,Varsayımlar!$B:$Q,3,0))</f>
        <v/>
      </c>
      <c r="G138" s="2" t="str">
        <f>IF(B138="","",VLOOKUP(AB138,Varsayımlar!$B:$Q,5,0))</f>
        <v/>
      </c>
      <c r="I138" s="2" t="str">
        <f>IF(B138="","",VLOOKUP(AB138,Varsayımlar!$B:$Q,6,0))</f>
        <v/>
      </c>
      <c r="O138" s="2" t="str">
        <f>IF(B138="","",VLOOKUP(AB138,Varsayımlar!$B:$Q,7,0)*J138)</f>
        <v/>
      </c>
      <c r="P138" s="2" t="str">
        <f>IF(B138="","",VLOOKUP(AB138,Varsayımlar!$B:$Q,8,0))</f>
        <v/>
      </c>
      <c r="Q138" s="2" t="str">
        <f>IF(B138="","",VLOOKUP(AB138,Varsayımlar!$B:$Q,9,0))</f>
        <v/>
      </c>
      <c r="R138" s="2" t="str">
        <f>IF(B138="","",VLOOKUP(AB138,Varsayımlar!$B:$Q,10,0))</f>
        <v/>
      </c>
      <c r="S138" s="2" t="str">
        <f>IF(B138="","",VLOOKUP(AB138,Varsayımlar!$B:$Q,11,0))</f>
        <v/>
      </c>
      <c r="T138" s="2" t="str">
        <f>IF(B138="","",VLOOKUP(AB138,Varsayımlar!$B:$Q,12,0))</f>
        <v/>
      </c>
      <c r="U138" s="2" t="str">
        <f>IF(B138="","",VLOOKUP(AB138,Varsayımlar!$B:$Q,13,0))</f>
        <v/>
      </c>
      <c r="V138" s="2" t="str">
        <f>IF(B138="","",VLOOKUP(AB138,Varsayımlar!$B:$Q,14,0))</f>
        <v/>
      </c>
      <c r="Z138" s="2" t="str">
        <f>IF(B138="","",VLOOKUP(AB138,Varsayımlar!$B:$Q,15,0))</f>
        <v/>
      </c>
      <c r="AA138" s="2" t="str">
        <f>IF(B138="","",VLOOKUP(AB138,Varsayımlar!$B:$Q,16,0))</f>
        <v/>
      </c>
      <c r="AB138" s="2" t="str">
        <f t="shared" si="5"/>
        <v/>
      </c>
    </row>
    <row r="139" spans="2:28" x14ac:dyDescent="0.25">
      <c r="B139" s="6"/>
      <c r="C139" s="7" t="str">
        <f>IF(B139="","",VLOOKUP(AB139,Varsayımlar!$B:$Q,3,0))</f>
        <v/>
      </c>
      <c r="G139" s="5" t="str">
        <f>IF(B139="","",VLOOKUP(AB139,Varsayımlar!$B:$Q,5,0))</f>
        <v/>
      </c>
      <c r="H139" s="5"/>
      <c r="I139" s="5" t="str">
        <f>IF(B139="","",VLOOKUP(AB139,Varsayımlar!$B:$Q,6,0))</f>
        <v/>
      </c>
      <c r="O139" s="5" t="str">
        <f>IF(B139="","",VLOOKUP(AB139,Varsayımlar!$B:$Q,7,0)*J139)</f>
        <v/>
      </c>
      <c r="P139" s="5" t="str">
        <f>IF(B139="","",VLOOKUP(AB139,Varsayımlar!$B:$Q,8,0))</f>
        <v/>
      </c>
      <c r="Q139" s="5" t="str">
        <f>IF(B139="","",VLOOKUP(AB139,Varsayımlar!$B:$Q,9,0))</f>
        <v/>
      </c>
      <c r="R139" s="5" t="str">
        <f>IF(B139="","",VLOOKUP(AB139,Varsayımlar!$B:$Q,10,0))</f>
        <v/>
      </c>
      <c r="S139" s="5" t="str">
        <f>IF(B139="","",VLOOKUP(AB139,Varsayımlar!$B:$Q,11,0))</f>
        <v/>
      </c>
      <c r="T139" s="5" t="str">
        <f>IF(B139="","",VLOOKUP(AB139,Varsayımlar!$B:$Q,12,0))</f>
        <v/>
      </c>
      <c r="U139" s="5" t="str">
        <f>IF(B139="","",VLOOKUP(AB139,Varsayımlar!$B:$Q,13,0))</f>
        <v/>
      </c>
      <c r="V139" s="5" t="str">
        <f>IF(B139="","",VLOOKUP(AB139,Varsayımlar!$B:$Q,14,0))</f>
        <v/>
      </c>
      <c r="Z139" s="5" t="str">
        <f>IF(B139="","",VLOOKUP(AB139,Varsayımlar!$B:$Q,15,0))</f>
        <v/>
      </c>
      <c r="AA139" s="5" t="str">
        <f>IF(B139="","",VLOOKUP(AB139,Varsayımlar!$B:$Q,16,0))</f>
        <v/>
      </c>
      <c r="AB139" s="5" t="str">
        <f t="shared" si="5"/>
        <v/>
      </c>
    </row>
    <row r="140" spans="2:28" x14ac:dyDescent="0.25">
      <c r="C140" s="3" t="str">
        <f>IF(B140="","",VLOOKUP(AB140,Varsayımlar!$B:$Q,3,0))</f>
        <v/>
      </c>
      <c r="G140" s="2" t="str">
        <f>IF(B140="","",VLOOKUP(AB140,Varsayımlar!$B:$Q,5,0))</f>
        <v/>
      </c>
      <c r="I140" s="2" t="str">
        <f>IF(B140="","",VLOOKUP(AB140,Varsayımlar!$B:$Q,6,0))</f>
        <v/>
      </c>
      <c r="O140" s="2" t="str">
        <f>IF(B140="","",VLOOKUP(AB140,Varsayımlar!$B:$Q,7,0)*J140)</f>
        <v/>
      </c>
      <c r="P140" s="2" t="str">
        <f>IF(B140="","",VLOOKUP(AB140,Varsayımlar!$B:$Q,8,0))</f>
        <v/>
      </c>
      <c r="Q140" s="2" t="str">
        <f>IF(B140="","",VLOOKUP(AB140,Varsayımlar!$B:$Q,9,0))</f>
        <v/>
      </c>
      <c r="R140" s="2" t="str">
        <f>IF(B140="","",VLOOKUP(AB140,Varsayımlar!$B:$Q,10,0))</f>
        <v/>
      </c>
      <c r="S140" s="2" t="str">
        <f>IF(B140="","",VLOOKUP(AB140,Varsayımlar!$B:$Q,11,0))</f>
        <v/>
      </c>
      <c r="T140" s="2" t="str">
        <f>IF(B140="","",VLOOKUP(AB140,Varsayımlar!$B:$Q,12,0))</f>
        <v/>
      </c>
      <c r="U140" s="2" t="str">
        <f>IF(B140="","",VLOOKUP(AB140,Varsayımlar!$B:$Q,13,0))</f>
        <v/>
      </c>
      <c r="V140" s="2" t="str">
        <f>IF(B140="","",VLOOKUP(AB140,Varsayımlar!$B:$Q,14,0))</f>
        <v/>
      </c>
      <c r="Z140" s="2" t="str">
        <f>IF(B140="","",VLOOKUP(AB140,Varsayımlar!$B:$Q,15,0))</f>
        <v/>
      </c>
      <c r="AA140" s="2" t="str">
        <f>IF(B140="","",VLOOKUP(AB140,Varsayımlar!$B:$Q,16,0))</f>
        <v/>
      </c>
      <c r="AB140" s="2" t="str">
        <f t="shared" si="5"/>
        <v/>
      </c>
    </row>
    <row r="141" spans="2:28" x14ac:dyDescent="0.25">
      <c r="B141" s="6"/>
      <c r="C141" s="7" t="str">
        <f>IF(B141="","",VLOOKUP(AB141,Varsayımlar!$B:$Q,3,0))</f>
        <v/>
      </c>
      <c r="G141" s="5" t="str">
        <f>IF(B141="","",VLOOKUP(AB141,Varsayımlar!$B:$Q,5,0))</f>
        <v/>
      </c>
      <c r="H141" s="5"/>
      <c r="I141" s="5" t="str">
        <f>IF(B141="","",VLOOKUP(AB141,Varsayımlar!$B:$Q,6,0))</f>
        <v/>
      </c>
      <c r="O141" s="5" t="str">
        <f>IF(B141="","",VLOOKUP(AB141,Varsayımlar!$B:$Q,7,0)*J141)</f>
        <v/>
      </c>
      <c r="P141" s="5" t="str">
        <f>IF(B141="","",VLOOKUP(AB141,Varsayımlar!$B:$Q,8,0))</f>
        <v/>
      </c>
      <c r="Q141" s="5" t="str">
        <f>IF(B141="","",VLOOKUP(AB141,Varsayımlar!$B:$Q,9,0))</f>
        <v/>
      </c>
      <c r="R141" s="5" t="str">
        <f>IF(B141="","",VLOOKUP(AB141,Varsayımlar!$B:$Q,10,0))</f>
        <v/>
      </c>
      <c r="S141" s="5" t="str">
        <f>IF(B141="","",VLOOKUP(AB141,Varsayımlar!$B:$Q,11,0))</f>
        <v/>
      </c>
      <c r="T141" s="5" t="str">
        <f>IF(B141="","",VLOOKUP(AB141,Varsayımlar!$B:$Q,12,0))</f>
        <v/>
      </c>
      <c r="U141" s="5" t="str">
        <f>IF(B141="","",VLOOKUP(AB141,Varsayımlar!$B:$Q,13,0))</f>
        <v/>
      </c>
      <c r="V141" s="5" t="str">
        <f>IF(B141="","",VLOOKUP(AB141,Varsayımlar!$B:$Q,14,0))</f>
        <v/>
      </c>
      <c r="Z141" s="5" t="str">
        <f>IF(B141="","",VLOOKUP(AB141,Varsayımlar!$B:$Q,15,0))</f>
        <v/>
      </c>
      <c r="AA141" s="5" t="str">
        <f>IF(B141="","",VLOOKUP(AB141,Varsayımlar!$B:$Q,16,0))</f>
        <v/>
      </c>
      <c r="AB141" s="5" t="str">
        <f t="shared" si="5"/>
        <v/>
      </c>
    </row>
    <row r="142" spans="2:28" x14ac:dyDescent="0.25">
      <c r="C142" s="3" t="str">
        <f>IF(B142="","",VLOOKUP(AB142,Varsayımlar!$B:$Q,3,0))</f>
        <v/>
      </c>
      <c r="G142" s="2" t="str">
        <f>IF(B142="","",VLOOKUP(AB142,Varsayımlar!$B:$Q,5,0))</f>
        <v/>
      </c>
      <c r="I142" s="2" t="str">
        <f>IF(B142="","",VLOOKUP(AB142,Varsayımlar!$B:$Q,6,0))</f>
        <v/>
      </c>
      <c r="O142" s="2" t="str">
        <f>IF(B142="","",VLOOKUP(AB142,Varsayımlar!$B:$Q,7,0)*J142)</f>
        <v/>
      </c>
      <c r="P142" s="2" t="str">
        <f>IF(B142="","",VLOOKUP(AB142,Varsayımlar!$B:$Q,8,0))</f>
        <v/>
      </c>
      <c r="Q142" s="2" t="str">
        <f>IF(B142="","",VLOOKUP(AB142,Varsayımlar!$B:$Q,9,0))</f>
        <v/>
      </c>
      <c r="R142" s="2" t="str">
        <f>IF(B142="","",VLOOKUP(AB142,Varsayımlar!$B:$Q,10,0))</f>
        <v/>
      </c>
      <c r="S142" s="2" t="str">
        <f>IF(B142="","",VLOOKUP(AB142,Varsayımlar!$B:$Q,11,0))</f>
        <v/>
      </c>
      <c r="T142" s="2" t="str">
        <f>IF(B142="","",VLOOKUP(AB142,Varsayımlar!$B:$Q,12,0))</f>
        <v/>
      </c>
      <c r="U142" s="2" t="str">
        <f>IF(B142="","",VLOOKUP(AB142,Varsayımlar!$B:$Q,13,0))</f>
        <v/>
      </c>
      <c r="V142" s="2" t="str">
        <f>IF(B142="","",VLOOKUP(AB142,Varsayımlar!$B:$Q,14,0))</f>
        <v/>
      </c>
      <c r="Z142" s="2" t="str">
        <f>IF(B142="","",VLOOKUP(AB142,Varsayımlar!$B:$Q,15,0))</f>
        <v/>
      </c>
      <c r="AA142" s="2" t="str">
        <f>IF(B142="","",VLOOKUP(AB142,Varsayımlar!$B:$Q,16,0))</f>
        <v/>
      </c>
      <c r="AB142" s="2" t="str">
        <f t="shared" si="5"/>
        <v/>
      </c>
    </row>
    <row r="143" spans="2:28" x14ac:dyDescent="0.25">
      <c r="B143" s="6"/>
      <c r="C143" s="7" t="str">
        <f>IF(B143="","",VLOOKUP(AB143,Varsayımlar!$B:$Q,3,0))</f>
        <v/>
      </c>
      <c r="G143" s="5" t="str">
        <f>IF(B143="","",VLOOKUP(AB143,Varsayımlar!$B:$Q,5,0))</f>
        <v/>
      </c>
      <c r="H143" s="5"/>
      <c r="I143" s="5" t="str">
        <f>IF(B143="","",VLOOKUP(AB143,Varsayımlar!$B:$Q,6,0))</f>
        <v/>
      </c>
      <c r="O143" s="5" t="str">
        <f>IF(B143="","",VLOOKUP(AB143,Varsayımlar!$B:$Q,7,0)*J143)</f>
        <v/>
      </c>
      <c r="P143" s="5" t="str">
        <f>IF(B143="","",VLOOKUP(AB143,Varsayımlar!$B:$Q,8,0))</f>
        <v/>
      </c>
      <c r="Q143" s="5" t="str">
        <f>IF(B143="","",VLOOKUP(AB143,Varsayımlar!$B:$Q,9,0))</f>
        <v/>
      </c>
      <c r="R143" s="5" t="str">
        <f>IF(B143="","",VLOOKUP(AB143,Varsayımlar!$B:$Q,10,0))</f>
        <v/>
      </c>
      <c r="S143" s="5" t="str">
        <f>IF(B143="","",VLOOKUP(AB143,Varsayımlar!$B:$Q,11,0))</f>
        <v/>
      </c>
      <c r="T143" s="5" t="str">
        <f>IF(B143="","",VLOOKUP(AB143,Varsayımlar!$B:$Q,12,0))</f>
        <v/>
      </c>
      <c r="U143" s="5" t="str">
        <f>IF(B143="","",VLOOKUP(AB143,Varsayımlar!$B:$Q,13,0))</f>
        <v/>
      </c>
      <c r="V143" s="5" t="str">
        <f>IF(B143="","",VLOOKUP(AB143,Varsayımlar!$B:$Q,14,0))</f>
        <v/>
      </c>
      <c r="Z143" s="5" t="str">
        <f>IF(B143="","",VLOOKUP(AB143,Varsayımlar!$B:$Q,15,0))</f>
        <v/>
      </c>
      <c r="AA143" s="5" t="str">
        <f>IF(B143="","",VLOOKUP(AB143,Varsayımlar!$B:$Q,16,0))</f>
        <v/>
      </c>
      <c r="AB143" s="5" t="str">
        <f t="shared" si="5"/>
        <v/>
      </c>
    </row>
    <row r="144" spans="2:28" x14ac:dyDescent="0.25">
      <c r="C144" s="3" t="str">
        <f>IF(B144="","",VLOOKUP(AB144,Varsayımlar!$B:$Q,3,0))</f>
        <v/>
      </c>
      <c r="G144" s="2" t="str">
        <f>IF(B144="","",VLOOKUP(AB144,Varsayımlar!$B:$Q,5,0))</f>
        <v/>
      </c>
      <c r="I144" s="2" t="str">
        <f>IF(B144="","",VLOOKUP(AB144,Varsayımlar!$B:$Q,6,0))</f>
        <v/>
      </c>
      <c r="O144" s="2" t="str">
        <f>IF(B144="","",VLOOKUP(AB144,Varsayımlar!$B:$Q,7,0)*J144)</f>
        <v/>
      </c>
      <c r="P144" s="2" t="str">
        <f>IF(B144="","",VLOOKUP(AB144,Varsayımlar!$B:$Q,8,0))</f>
        <v/>
      </c>
      <c r="Q144" s="2" t="str">
        <f>IF(B144="","",VLOOKUP(AB144,Varsayımlar!$B:$Q,9,0))</f>
        <v/>
      </c>
      <c r="R144" s="2" t="str">
        <f>IF(B144="","",VLOOKUP(AB144,Varsayımlar!$B:$Q,10,0))</f>
        <v/>
      </c>
      <c r="S144" s="2" t="str">
        <f>IF(B144="","",VLOOKUP(AB144,Varsayımlar!$B:$Q,11,0))</f>
        <v/>
      </c>
      <c r="T144" s="2" t="str">
        <f>IF(B144="","",VLOOKUP(AB144,Varsayımlar!$B:$Q,12,0))</f>
        <v/>
      </c>
      <c r="U144" s="2" t="str">
        <f>IF(B144="","",VLOOKUP(AB144,Varsayımlar!$B:$Q,13,0))</f>
        <v/>
      </c>
      <c r="V144" s="2" t="str">
        <f>IF(B144="","",VLOOKUP(AB144,Varsayımlar!$B:$Q,14,0))</f>
        <v/>
      </c>
      <c r="Z144" s="2" t="str">
        <f>IF(B144="","",VLOOKUP(AB144,Varsayımlar!$B:$Q,15,0))</f>
        <v/>
      </c>
      <c r="AA144" s="2" t="str">
        <f>IF(B144="","",VLOOKUP(AB144,Varsayımlar!$B:$Q,16,0))</f>
        <v/>
      </c>
      <c r="AB144" s="2" t="str">
        <f t="shared" si="5"/>
        <v/>
      </c>
    </row>
    <row r="145" spans="2:28" x14ac:dyDescent="0.25">
      <c r="B145" s="6"/>
      <c r="C145" s="7" t="str">
        <f>IF(B145="","",VLOOKUP(AB145,Varsayımlar!$B:$Q,3,0))</f>
        <v/>
      </c>
      <c r="G145" s="5" t="str">
        <f>IF(B145="","",VLOOKUP(AB145,Varsayımlar!$B:$Q,5,0))</f>
        <v/>
      </c>
      <c r="H145" s="5"/>
      <c r="I145" s="5" t="str">
        <f>IF(B145="","",VLOOKUP(AB145,Varsayımlar!$B:$Q,6,0))</f>
        <v/>
      </c>
      <c r="O145" s="5" t="str">
        <f>IF(B145="","",VLOOKUP(AB145,Varsayımlar!$B:$Q,7,0)*J145)</f>
        <v/>
      </c>
      <c r="P145" s="5" t="str">
        <f>IF(B145="","",VLOOKUP(AB145,Varsayımlar!$B:$Q,8,0))</f>
        <v/>
      </c>
      <c r="Q145" s="5" t="str">
        <f>IF(B145="","",VLOOKUP(AB145,Varsayımlar!$B:$Q,9,0))</f>
        <v/>
      </c>
      <c r="R145" s="5" t="str">
        <f>IF(B145="","",VLOOKUP(AB145,Varsayımlar!$B:$Q,10,0))</f>
        <v/>
      </c>
      <c r="S145" s="5" t="str">
        <f>IF(B145="","",VLOOKUP(AB145,Varsayımlar!$B:$Q,11,0))</f>
        <v/>
      </c>
      <c r="T145" s="5" t="str">
        <f>IF(B145="","",VLOOKUP(AB145,Varsayımlar!$B:$Q,12,0))</f>
        <v/>
      </c>
      <c r="U145" s="5" t="str">
        <f>IF(B145="","",VLOOKUP(AB145,Varsayımlar!$B:$Q,13,0))</f>
        <v/>
      </c>
      <c r="V145" s="5" t="str">
        <f>IF(B145="","",VLOOKUP(AB145,Varsayımlar!$B:$Q,14,0))</f>
        <v/>
      </c>
      <c r="Z145" s="5" t="str">
        <f>IF(B145="","",VLOOKUP(AB145,Varsayımlar!$B:$Q,15,0))</f>
        <v/>
      </c>
      <c r="AA145" s="5" t="str">
        <f>IF(B145="","",VLOOKUP(AB145,Varsayımlar!$B:$Q,16,0))</f>
        <v/>
      </c>
      <c r="AB145" s="5" t="str">
        <f t="shared" si="5"/>
        <v/>
      </c>
    </row>
    <row r="146" spans="2:28" x14ac:dyDescent="0.25">
      <c r="C146" s="3" t="str">
        <f>IF(B146="","",VLOOKUP(AB146,Varsayımlar!$B:$Q,3,0))</f>
        <v/>
      </c>
      <c r="G146" s="2" t="str">
        <f>IF(B146="","",VLOOKUP(AB146,Varsayımlar!$B:$Q,5,0))</f>
        <v/>
      </c>
      <c r="I146" s="2" t="str">
        <f>IF(B146="","",VLOOKUP(AB146,Varsayımlar!$B:$Q,6,0))</f>
        <v/>
      </c>
      <c r="O146" s="2" t="str">
        <f>IF(B146="","",VLOOKUP(AB146,Varsayımlar!$B:$Q,7,0)*J146)</f>
        <v/>
      </c>
      <c r="P146" s="2" t="str">
        <f>IF(B146="","",VLOOKUP(AB146,Varsayımlar!$B:$Q,8,0))</f>
        <v/>
      </c>
      <c r="Q146" s="2" t="str">
        <f>IF(B146="","",VLOOKUP(AB146,Varsayımlar!$B:$Q,9,0))</f>
        <v/>
      </c>
      <c r="R146" s="2" t="str">
        <f>IF(B146="","",VLOOKUP(AB146,Varsayımlar!$B:$Q,10,0))</f>
        <v/>
      </c>
      <c r="S146" s="2" t="str">
        <f>IF(B146="","",VLOOKUP(AB146,Varsayımlar!$B:$Q,11,0))</f>
        <v/>
      </c>
      <c r="T146" s="2" t="str">
        <f>IF(B146="","",VLOOKUP(AB146,Varsayımlar!$B:$Q,12,0))</f>
        <v/>
      </c>
      <c r="U146" s="2" t="str">
        <f>IF(B146="","",VLOOKUP(AB146,Varsayımlar!$B:$Q,13,0))</f>
        <v/>
      </c>
      <c r="V146" s="2" t="str">
        <f>IF(B146="","",VLOOKUP(AB146,Varsayımlar!$B:$Q,14,0))</f>
        <v/>
      </c>
      <c r="Z146" s="2" t="str">
        <f>IF(B146="","",VLOOKUP(AB146,Varsayımlar!$B:$Q,15,0))</f>
        <v/>
      </c>
      <c r="AA146" s="2" t="str">
        <f>IF(B146="","",VLOOKUP(AB146,Varsayımlar!$B:$Q,16,0))</f>
        <v/>
      </c>
      <c r="AB146" s="2" t="str">
        <f t="shared" si="5"/>
        <v/>
      </c>
    </row>
    <row r="147" spans="2:28" x14ac:dyDescent="0.25">
      <c r="B147" s="6"/>
      <c r="C147" s="7" t="str">
        <f>IF(B147="","",VLOOKUP(AB147,Varsayımlar!$B:$Q,3,0))</f>
        <v/>
      </c>
      <c r="G147" s="5" t="str">
        <f>IF(B147="","",VLOOKUP(AB147,Varsayımlar!$B:$Q,5,0))</f>
        <v/>
      </c>
      <c r="H147" s="5"/>
      <c r="I147" s="5" t="str">
        <f>IF(B147="","",VLOOKUP(AB147,Varsayımlar!$B:$Q,6,0))</f>
        <v/>
      </c>
      <c r="O147" s="5" t="str">
        <f>IF(B147="","",VLOOKUP(AB147,Varsayımlar!$B:$Q,7,0)*J147)</f>
        <v/>
      </c>
      <c r="P147" s="5" t="str">
        <f>IF(B147="","",VLOOKUP(AB147,Varsayımlar!$B:$Q,8,0))</f>
        <v/>
      </c>
      <c r="Q147" s="5" t="str">
        <f>IF(B147="","",VLOOKUP(AB147,Varsayımlar!$B:$Q,9,0))</f>
        <v/>
      </c>
      <c r="R147" s="5" t="str">
        <f>IF(B147="","",VLOOKUP(AB147,Varsayımlar!$B:$Q,10,0))</f>
        <v/>
      </c>
      <c r="S147" s="5" t="str">
        <f>IF(B147="","",VLOOKUP(AB147,Varsayımlar!$B:$Q,11,0))</f>
        <v/>
      </c>
      <c r="T147" s="5" t="str">
        <f>IF(B147="","",VLOOKUP(AB147,Varsayımlar!$B:$Q,12,0))</f>
        <v/>
      </c>
      <c r="U147" s="5" t="str">
        <f>IF(B147="","",VLOOKUP(AB147,Varsayımlar!$B:$Q,13,0))</f>
        <v/>
      </c>
      <c r="V147" s="5" t="str">
        <f>IF(B147="","",VLOOKUP(AB147,Varsayımlar!$B:$Q,14,0))</f>
        <v/>
      </c>
      <c r="Z147" s="5" t="str">
        <f>IF(B147="","",VLOOKUP(AB147,Varsayımlar!$B:$Q,15,0))</f>
        <v/>
      </c>
      <c r="AA147" s="5" t="str">
        <f>IF(B147="","",VLOOKUP(AB147,Varsayımlar!$B:$Q,16,0))</f>
        <v/>
      </c>
      <c r="AB147" s="5" t="str">
        <f t="shared" si="5"/>
        <v/>
      </c>
    </row>
    <row r="148" spans="2:28" x14ac:dyDescent="0.25">
      <c r="C148" s="3" t="str">
        <f>IF(B148="","",VLOOKUP(AB148,Varsayımlar!$B:$Q,3,0))</f>
        <v/>
      </c>
      <c r="G148" s="2" t="str">
        <f>IF(B148="","",VLOOKUP(AB148,Varsayımlar!$B:$Q,5,0))</f>
        <v/>
      </c>
      <c r="I148" s="2" t="str">
        <f>IF(B148="","",VLOOKUP(AB148,Varsayımlar!$B:$Q,6,0))</f>
        <v/>
      </c>
      <c r="O148" s="2" t="str">
        <f>IF(B148="","",VLOOKUP(AB148,Varsayımlar!$B:$Q,7,0)*J148)</f>
        <v/>
      </c>
      <c r="P148" s="2" t="str">
        <f>IF(B148="","",VLOOKUP(AB148,Varsayımlar!$B:$Q,8,0))</f>
        <v/>
      </c>
      <c r="Q148" s="2" t="str">
        <f>IF(B148="","",VLOOKUP(AB148,Varsayımlar!$B:$Q,9,0))</f>
        <v/>
      </c>
      <c r="R148" s="2" t="str">
        <f>IF(B148="","",VLOOKUP(AB148,Varsayımlar!$B:$Q,10,0))</f>
        <v/>
      </c>
      <c r="S148" s="2" t="str">
        <f>IF(B148="","",VLOOKUP(AB148,Varsayımlar!$B:$Q,11,0))</f>
        <v/>
      </c>
      <c r="T148" s="2" t="str">
        <f>IF(B148="","",VLOOKUP(AB148,Varsayımlar!$B:$Q,12,0))</f>
        <v/>
      </c>
      <c r="U148" s="2" t="str">
        <f>IF(B148="","",VLOOKUP(AB148,Varsayımlar!$B:$Q,13,0))</f>
        <v/>
      </c>
      <c r="V148" s="2" t="str">
        <f>IF(B148="","",VLOOKUP(AB148,Varsayımlar!$B:$Q,14,0))</f>
        <v/>
      </c>
      <c r="Z148" s="2" t="str">
        <f>IF(B148="","",VLOOKUP(AB148,Varsayımlar!$B:$Q,15,0))</f>
        <v/>
      </c>
      <c r="AA148" s="2" t="str">
        <f>IF(B148="","",VLOOKUP(AB148,Varsayımlar!$B:$Q,16,0))</f>
        <v/>
      </c>
      <c r="AB148" s="2" t="str">
        <f t="shared" si="5"/>
        <v/>
      </c>
    </row>
    <row r="149" spans="2:28" x14ac:dyDescent="0.25">
      <c r="B149" s="6"/>
      <c r="C149" s="7" t="str">
        <f>IF(B149="","",VLOOKUP(AB149,Varsayımlar!$B:$Q,3,0))</f>
        <v/>
      </c>
      <c r="G149" s="5" t="str">
        <f>IF(B149="","",VLOOKUP(AB149,Varsayımlar!$B:$Q,5,0))</f>
        <v/>
      </c>
      <c r="H149" s="5"/>
      <c r="I149" s="5" t="str">
        <f>IF(B149="","",VLOOKUP(AB149,Varsayımlar!$B:$Q,6,0))</f>
        <v/>
      </c>
      <c r="O149" s="5" t="str">
        <f>IF(B149="","",VLOOKUP(AB149,Varsayımlar!$B:$Q,7,0)*J149)</f>
        <v/>
      </c>
      <c r="P149" s="5" t="str">
        <f>IF(B149="","",VLOOKUP(AB149,Varsayımlar!$B:$Q,8,0))</f>
        <v/>
      </c>
      <c r="Q149" s="5" t="str">
        <f>IF(B149="","",VLOOKUP(AB149,Varsayımlar!$B:$Q,9,0))</f>
        <v/>
      </c>
      <c r="R149" s="5" t="str">
        <f>IF(B149="","",VLOOKUP(AB149,Varsayımlar!$B:$Q,10,0))</f>
        <v/>
      </c>
      <c r="S149" s="5" t="str">
        <f>IF(B149="","",VLOOKUP(AB149,Varsayımlar!$B:$Q,11,0))</f>
        <v/>
      </c>
      <c r="T149" s="5" t="str">
        <f>IF(B149="","",VLOOKUP(AB149,Varsayımlar!$B:$Q,12,0))</f>
        <v/>
      </c>
      <c r="U149" s="5" t="str">
        <f>IF(B149="","",VLOOKUP(AB149,Varsayımlar!$B:$Q,13,0))</f>
        <v/>
      </c>
      <c r="V149" s="5" t="str">
        <f>IF(B149="","",VLOOKUP(AB149,Varsayımlar!$B:$Q,14,0))</f>
        <v/>
      </c>
      <c r="Z149" s="5" t="str">
        <f>IF(B149="","",VLOOKUP(AB149,Varsayımlar!$B:$Q,15,0))</f>
        <v/>
      </c>
      <c r="AA149" s="5" t="str">
        <f>IF(B149="","",VLOOKUP(AB149,Varsayımlar!$B:$Q,16,0))</f>
        <v/>
      </c>
      <c r="AB149" s="5" t="str">
        <f t="shared" si="5"/>
        <v/>
      </c>
    </row>
    <row r="150" spans="2:28" x14ac:dyDescent="0.25">
      <c r="C150" s="3" t="str">
        <f>IF(B150="","",VLOOKUP(AB150,Varsayımlar!$B:$Q,3,0))</f>
        <v/>
      </c>
      <c r="G150" s="2" t="str">
        <f>IF(B150="","",VLOOKUP(AB150,Varsayımlar!$B:$Q,5,0))</f>
        <v/>
      </c>
      <c r="I150" s="2" t="str">
        <f>IF(B150="","",VLOOKUP(AB150,Varsayımlar!$B:$Q,6,0))</f>
        <v/>
      </c>
      <c r="O150" s="2" t="str">
        <f>IF(B150="","",VLOOKUP(AB150,Varsayımlar!$B:$Q,7,0)*J150)</f>
        <v/>
      </c>
      <c r="P150" s="2" t="str">
        <f>IF(B150="","",VLOOKUP(AB150,Varsayımlar!$B:$Q,8,0))</f>
        <v/>
      </c>
      <c r="Q150" s="2" t="str">
        <f>IF(B150="","",VLOOKUP(AB150,Varsayımlar!$B:$Q,9,0))</f>
        <v/>
      </c>
      <c r="R150" s="2" t="str">
        <f>IF(B150="","",VLOOKUP(AB150,Varsayımlar!$B:$Q,10,0))</f>
        <v/>
      </c>
      <c r="S150" s="2" t="str">
        <f>IF(B150="","",VLOOKUP(AB150,Varsayımlar!$B:$Q,11,0))</f>
        <v/>
      </c>
      <c r="T150" s="2" t="str">
        <f>IF(B150="","",VLOOKUP(AB150,Varsayımlar!$B:$Q,12,0))</f>
        <v/>
      </c>
      <c r="U150" s="2" t="str">
        <f>IF(B150="","",VLOOKUP(AB150,Varsayımlar!$B:$Q,13,0))</f>
        <v/>
      </c>
      <c r="V150" s="2" t="str">
        <f>IF(B150="","",VLOOKUP(AB150,Varsayımlar!$B:$Q,14,0))</f>
        <v/>
      </c>
      <c r="Z150" s="2" t="str">
        <f>IF(B150="","",VLOOKUP(AB150,Varsayımlar!$B:$Q,15,0))</f>
        <v/>
      </c>
      <c r="AA150" s="2" t="str">
        <f>IF(B150="","",VLOOKUP(AB150,Varsayımlar!$B:$Q,16,0))</f>
        <v/>
      </c>
      <c r="AB150" s="2" t="str">
        <f t="shared" si="5"/>
        <v/>
      </c>
    </row>
    <row r="151" spans="2:28" x14ac:dyDescent="0.25">
      <c r="B151" s="6"/>
      <c r="C151" s="7" t="str">
        <f>IF(B151="","",VLOOKUP(AB151,Varsayımlar!$B:$Q,3,0))</f>
        <v/>
      </c>
      <c r="G151" s="5" t="str">
        <f>IF(B151="","",VLOOKUP(AB151,Varsayımlar!$B:$Q,5,0))</f>
        <v/>
      </c>
      <c r="H151" s="5"/>
      <c r="I151" s="5" t="str">
        <f>IF(B151="","",VLOOKUP(AB151,Varsayımlar!$B:$Q,6,0))</f>
        <v/>
      </c>
      <c r="O151" s="5" t="str">
        <f>IF(B151="","",VLOOKUP(AB151,Varsayımlar!$B:$Q,7,0)*J151)</f>
        <v/>
      </c>
      <c r="P151" s="5" t="str">
        <f>IF(B151="","",VLOOKUP(AB151,Varsayımlar!$B:$Q,8,0))</f>
        <v/>
      </c>
      <c r="Q151" s="5" t="str">
        <f>IF(B151="","",VLOOKUP(AB151,Varsayımlar!$B:$Q,9,0))</f>
        <v/>
      </c>
      <c r="R151" s="5" t="str">
        <f>IF(B151="","",VLOOKUP(AB151,Varsayımlar!$B:$Q,10,0))</f>
        <v/>
      </c>
      <c r="S151" s="5" t="str">
        <f>IF(B151="","",VLOOKUP(AB151,Varsayımlar!$B:$Q,11,0))</f>
        <v/>
      </c>
      <c r="T151" s="5" t="str">
        <f>IF(B151="","",VLOOKUP(AB151,Varsayımlar!$B:$Q,12,0))</f>
        <v/>
      </c>
      <c r="U151" s="5" t="str">
        <f>IF(B151="","",VLOOKUP(AB151,Varsayımlar!$B:$Q,13,0))</f>
        <v/>
      </c>
      <c r="V151" s="5" t="str">
        <f>IF(B151="","",VLOOKUP(AB151,Varsayımlar!$B:$Q,14,0))</f>
        <v/>
      </c>
      <c r="Z151" s="5" t="str">
        <f>IF(B151="","",VLOOKUP(AB151,Varsayımlar!$B:$Q,15,0))</f>
        <v/>
      </c>
      <c r="AA151" s="5" t="str">
        <f>IF(B151="","",VLOOKUP(AB151,Varsayımlar!$B:$Q,16,0))</f>
        <v/>
      </c>
      <c r="AB151" s="5" t="str">
        <f t="shared" si="5"/>
        <v/>
      </c>
    </row>
    <row r="152" spans="2:28" x14ac:dyDescent="0.25">
      <c r="C152" s="3" t="str">
        <f>IF(B152="","",VLOOKUP(AB152,Varsayımlar!$B:$Q,3,0))</f>
        <v/>
      </c>
      <c r="G152" s="2" t="str">
        <f>IF(B152="","",VLOOKUP(AB152,Varsayımlar!$B:$Q,5,0))</f>
        <v/>
      </c>
      <c r="I152" s="2" t="str">
        <f>IF(B152="","",VLOOKUP(AB152,Varsayımlar!$B:$Q,6,0))</f>
        <v/>
      </c>
      <c r="O152" s="2" t="str">
        <f>IF(B152="","",VLOOKUP(AB152,Varsayımlar!$B:$Q,7,0)*J152)</f>
        <v/>
      </c>
      <c r="P152" s="2" t="str">
        <f>IF(B152="","",VLOOKUP(AB152,Varsayımlar!$B:$Q,8,0))</f>
        <v/>
      </c>
      <c r="Q152" s="2" t="str">
        <f>IF(B152="","",VLOOKUP(AB152,Varsayımlar!$B:$Q,9,0))</f>
        <v/>
      </c>
      <c r="R152" s="2" t="str">
        <f>IF(B152="","",VLOOKUP(AB152,Varsayımlar!$B:$Q,10,0))</f>
        <v/>
      </c>
      <c r="S152" s="2" t="str">
        <f>IF(B152="","",VLOOKUP(AB152,Varsayımlar!$B:$Q,11,0))</f>
        <v/>
      </c>
      <c r="T152" s="2" t="str">
        <f>IF(B152="","",VLOOKUP(AB152,Varsayımlar!$B:$Q,12,0))</f>
        <v/>
      </c>
      <c r="U152" s="2" t="str">
        <f>IF(B152="","",VLOOKUP(AB152,Varsayımlar!$B:$Q,13,0))</f>
        <v/>
      </c>
      <c r="V152" s="2" t="str">
        <f>IF(B152="","",VLOOKUP(AB152,Varsayımlar!$B:$Q,14,0))</f>
        <v/>
      </c>
      <c r="Z152" s="2" t="str">
        <f>IF(B152="","",VLOOKUP(AB152,Varsayımlar!$B:$Q,15,0))</f>
        <v/>
      </c>
      <c r="AA152" s="2" t="str">
        <f>IF(B152="","",VLOOKUP(AB152,Varsayımlar!$B:$Q,16,0))</f>
        <v/>
      </c>
      <c r="AB152" s="2" t="str">
        <f t="shared" si="5"/>
        <v/>
      </c>
    </row>
    <row r="153" spans="2:28" x14ac:dyDescent="0.25">
      <c r="B153" s="6"/>
      <c r="C153" s="7" t="str">
        <f>IF(B153="","",VLOOKUP(AB153,Varsayımlar!$B:$Q,3,0))</f>
        <v/>
      </c>
      <c r="G153" s="5" t="str">
        <f>IF(B153="","",VLOOKUP(AB153,Varsayımlar!$B:$Q,5,0))</f>
        <v/>
      </c>
      <c r="H153" s="5"/>
      <c r="I153" s="5" t="str">
        <f>IF(B153="","",VLOOKUP(AB153,Varsayımlar!$B:$Q,6,0))</f>
        <v/>
      </c>
      <c r="O153" s="5" t="str">
        <f>IF(B153="","",VLOOKUP(AB153,Varsayımlar!$B:$Q,7,0)*J153)</f>
        <v/>
      </c>
      <c r="P153" s="5" t="str">
        <f>IF(B153="","",VLOOKUP(AB153,Varsayımlar!$B:$Q,8,0))</f>
        <v/>
      </c>
      <c r="Q153" s="5" t="str">
        <f>IF(B153="","",VLOOKUP(AB153,Varsayımlar!$B:$Q,9,0))</f>
        <v/>
      </c>
      <c r="R153" s="5" t="str">
        <f>IF(B153="","",VLOOKUP(AB153,Varsayımlar!$B:$Q,10,0))</f>
        <v/>
      </c>
      <c r="S153" s="5" t="str">
        <f>IF(B153="","",VLOOKUP(AB153,Varsayımlar!$B:$Q,11,0))</f>
        <v/>
      </c>
      <c r="T153" s="5" t="str">
        <f>IF(B153="","",VLOOKUP(AB153,Varsayımlar!$B:$Q,12,0))</f>
        <v/>
      </c>
      <c r="U153" s="5" t="str">
        <f>IF(B153="","",VLOOKUP(AB153,Varsayımlar!$B:$Q,13,0))</f>
        <v/>
      </c>
      <c r="V153" s="5" t="str">
        <f>IF(B153="","",VLOOKUP(AB153,Varsayımlar!$B:$Q,14,0))</f>
        <v/>
      </c>
      <c r="Z153" s="5" t="str">
        <f>IF(B153="","",VLOOKUP(AB153,Varsayımlar!$B:$Q,15,0))</f>
        <v/>
      </c>
      <c r="AA153" s="5" t="str">
        <f>IF(B153="","",VLOOKUP(AB153,Varsayımlar!$B:$Q,16,0))</f>
        <v/>
      </c>
      <c r="AB153" s="5" t="str">
        <f t="shared" si="5"/>
        <v/>
      </c>
    </row>
    <row r="154" spans="2:28" x14ac:dyDescent="0.25">
      <c r="C154" s="3" t="str">
        <f>IF(B154="","",VLOOKUP(AB154,Varsayımlar!$B:$Q,3,0))</f>
        <v/>
      </c>
      <c r="G154" s="2" t="str">
        <f>IF(B154="","",VLOOKUP(AB154,Varsayımlar!$B:$Q,5,0))</f>
        <v/>
      </c>
      <c r="I154" s="2" t="str">
        <f>IF(B154="","",VLOOKUP(AB154,Varsayımlar!$B:$Q,6,0))</f>
        <v/>
      </c>
      <c r="O154" s="2" t="str">
        <f>IF(B154="","",VLOOKUP(AB154,Varsayımlar!$B:$Q,7,0)*J154)</f>
        <v/>
      </c>
      <c r="P154" s="2" t="str">
        <f>IF(B154="","",VLOOKUP(AB154,Varsayımlar!$B:$Q,8,0))</f>
        <v/>
      </c>
      <c r="Q154" s="2" t="str">
        <f>IF(B154="","",VLOOKUP(AB154,Varsayımlar!$B:$Q,9,0))</f>
        <v/>
      </c>
      <c r="R154" s="2" t="str">
        <f>IF(B154="","",VLOOKUP(AB154,Varsayımlar!$B:$Q,10,0))</f>
        <v/>
      </c>
      <c r="S154" s="2" t="str">
        <f>IF(B154="","",VLOOKUP(AB154,Varsayımlar!$B:$Q,11,0))</f>
        <v/>
      </c>
      <c r="T154" s="2" t="str">
        <f>IF(B154="","",VLOOKUP(AB154,Varsayımlar!$B:$Q,12,0))</f>
        <v/>
      </c>
      <c r="U154" s="2" t="str">
        <f>IF(B154="","",VLOOKUP(AB154,Varsayımlar!$B:$Q,13,0))</f>
        <v/>
      </c>
      <c r="V154" s="2" t="str">
        <f>IF(B154="","",VLOOKUP(AB154,Varsayımlar!$B:$Q,14,0))</f>
        <v/>
      </c>
      <c r="Z154" s="2" t="str">
        <f>IF(B154="","",VLOOKUP(AB154,Varsayımlar!$B:$Q,15,0))</f>
        <v/>
      </c>
      <c r="AA154" s="2" t="str">
        <f>IF(B154="","",VLOOKUP(AB154,Varsayımlar!$B:$Q,16,0))</f>
        <v/>
      </c>
      <c r="AB154" s="2" t="str">
        <f t="shared" si="5"/>
        <v/>
      </c>
    </row>
    <row r="155" spans="2:28" x14ac:dyDescent="0.25">
      <c r="B155" s="6"/>
      <c r="C155" s="7" t="str">
        <f>IF(B155="","",VLOOKUP(AB155,Varsayımlar!$B:$Q,3,0))</f>
        <v/>
      </c>
      <c r="G155" s="5" t="str">
        <f>IF(B155="","",VLOOKUP(AB155,Varsayımlar!$B:$Q,5,0))</f>
        <v/>
      </c>
      <c r="H155" s="5"/>
      <c r="I155" s="5" t="str">
        <f>IF(B155="","",VLOOKUP(AB155,Varsayımlar!$B:$Q,6,0))</f>
        <v/>
      </c>
      <c r="O155" s="5" t="str">
        <f>IF(B155="","",VLOOKUP(AB155,Varsayımlar!$B:$Q,7,0)*J155)</f>
        <v/>
      </c>
      <c r="P155" s="5" t="str">
        <f>IF(B155="","",VLOOKUP(AB155,Varsayımlar!$B:$Q,8,0))</f>
        <v/>
      </c>
      <c r="Q155" s="5" t="str">
        <f>IF(B155="","",VLOOKUP(AB155,Varsayımlar!$B:$Q,9,0))</f>
        <v/>
      </c>
      <c r="R155" s="5" t="str">
        <f>IF(B155="","",VLOOKUP(AB155,Varsayımlar!$B:$Q,10,0))</f>
        <v/>
      </c>
      <c r="S155" s="5" t="str">
        <f>IF(B155="","",VLOOKUP(AB155,Varsayımlar!$B:$Q,11,0))</f>
        <v/>
      </c>
      <c r="T155" s="5" t="str">
        <f>IF(B155="","",VLOOKUP(AB155,Varsayımlar!$B:$Q,12,0))</f>
        <v/>
      </c>
      <c r="U155" s="5" t="str">
        <f>IF(B155="","",VLOOKUP(AB155,Varsayımlar!$B:$Q,13,0))</f>
        <v/>
      </c>
      <c r="V155" s="5" t="str">
        <f>IF(B155="","",VLOOKUP(AB155,Varsayımlar!$B:$Q,14,0))</f>
        <v/>
      </c>
      <c r="Z155" s="5" t="str">
        <f>IF(B155="","",VLOOKUP(AB155,Varsayımlar!$B:$Q,15,0))</f>
        <v/>
      </c>
      <c r="AA155" s="5" t="str">
        <f>IF(B155="","",VLOOKUP(AB155,Varsayımlar!$B:$Q,16,0))</f>
        <v/>
      </c>
      <c r="AB155" s="5" t="str">
        <f t="shared" si="5"/>
        <v/>
      </c>
    </row>
    <row r="156" spans="2:28" x14ac:dyDescent="0.25">
      <c r="C156" s="3" t="str">
        <f>IF(B156="","",VLOOKUP(AB156,Varsayımlar!$B:$Q,3,0))</f>
        <v/>
      </c>
      <c r="G156" s="2" t="str">
        <f>IF(B156="","",VLOOKUP(AB156,Varsayımlar!$B:$Q,5,0))</f>
        <v/>
      </c>
      <c r="I156" s="2" t="str">
        <f>IF(B156="","",VLOOKUP(AB156,Varsayımlar!$B:$Q,6,0))</f>
        <v/>
      </c>
      <c r="O156" s="2" t="str">
        <f>IF(B156="","",VLOOKUP(AB156,Varsayımlar!$B:$Q,7,0)*J156)</f>
        <v/>
      </c>
      <c r="P156" s="2" t="str">
        <f>IF(B156="","",VLOOKUP(AB156,Varsayımlar!$B:$Q,8,0))</f>
        <v/>
      </c>
      <c r="Q156" s="2" t="str">
        <f>IF(B156="","",VLOOKUP(AB156,Varsayımlar!$B:$Q,9,0))</f>
        <v/>
      </c>
      <c r="R156" s="2" t="str">
        <f>IF(B156="","",VLOOKUP(AB156,Varsayımlar!$B:$Q,10,0))</f>
        <v/>
      </c>
      <c r="S156" s="2" t="str">
        <f>IF(B156="","",VLOOKUP(AB156,Varsayımlar!$B:$Q,11,0))</f>
        <v/>
      </c>
      <c r="T156" s="2" t="str">
        <f>IF(B156="","",VLOOKUP(AB156,Varsayımlar!$B:$Q,12,0))</f>
        <v/>
      </c>
      <c r="U156" s="2" t="str">
        <f>IF(B156="","",VLOOKUP(AB156,Varsayımlar!$B:$Q,13,0))</f>
        <v/>
      </c>
      <c r="V156" s="2" t="str">
        <f>IF(B156="","",VLOOKUP(AB156,Varsayımlar!$B:$Q,14,0))</f>
        <v/>
      </c>
      <c r="Z156" s="2" t="str">
        <f>IF(B156="","",VLOOKUP(AB156,Varsayımlar!$B:$Q,15,0))</f>
        <v/>
      </c>
      <c r="AA156" s="2" t="str">
        <f>IF(B156="","",VLOOKUP(AB156,Varsayımlar!$B:$Q,16,0))</f>
        <v/>
      </c>
      <c r="AB156" s="2" t="str">
        <f t="shared" si="5"/>
        <v/>
      </c>
    </row>
    <row r="157" spans="2:28" x14ac:dyDescent="0.25">
      <c r="B157" s="6"/>
      <c r="C157" s="7" t="str">
        <f>IF(B157="","",VLOOKUP(AB157,Varsayımlar!$B:$Q,3,0))</f>
        <v/>
      </c>
      <c r="G157" s="5" t="str">
        <f>IF(B157="","",VLOOKUP(AB157,Varsayımlar!$B:$Q,5,0))</f>
        <v/>
      </c>
      <c r="H157" s="5"/>
      <c r="I157" s="5" t="str">
        <f>IF(B157="","",VLOOKUP(AB157,Varsayımlar!$B:$Q,6,0))</f>
        <v/>
      </c>
      <c r="O157" s="5" t="str">
        <f>IF(B157="","",VLOOKUP(AB157,Varsayımlar!$B:$Q,7,0)*J157)</f>
        <v/>
      </c>
      <c r="P157" s="5" t="str">
        <f>IF(B157="","",VLOOKUP(AB157,Varsayımlar!$B:$Q,8,0))</f>
        <v/>
      </c>
      <c r="Q157" s="5" t="str">
        <f>IF(B157="","",VLOOKUP(AB157,Varsayımlar!$B:$Q,9,0))</f>
        <v/>
      </c>
      <c r="R157" s="5" t="str">
        <f>IF(B157="","",VLOOKUP(AB157,Varsayımlar!$B:$Q,10,0))</f>
        <v/>
      </c>
      <c r="S157" s="5" t="str">
        <f>IF(B157="","",VLOOKUP(AB157,Varsayımlar!$B:$Q,11,0))</f>
        <v/>
      </c>
      <c r="T157" s="5" t="str">
        <f>IF(B157="","",VLOOKUP(AB157,Varsayımlar!$B:$Q,12,0))</f>
        <v/>
      </c>
      <c r="U157" s="5" t="str">
        <f>IF(B157="","",VLOOKUP(AB157,Varsayımlar!$B:$Q,13,0))</f>
        <v/>
      </c>
      <c r="V157" s="5" t="str">
        <f>IF(B157="","",VLOOKUP(AB157,Varsayımlar!$B:$Q,14,0))</f>
        <v/>
      </c>
      <c r="Z157" s="5" t="str">
        <f>IF(B157="","",VLOOKUP(AB157,Varsayımlar!$B:$Q,15,0))</f>
        <v/>
      </c>
      <c r="AA157" s="5" t="str">
        <f>IF(B157="","",VLOOKUP(AB157,Varsayımlar!$B:$Q,16,0))</f>
        <v/>
      </c>
      <c r="AB157" s="5" t="str">
        <f t="shared" si="5"/>
        <v/>
      </c>
    </row>
    <row r="158" spans="2:28" x14ac:dyDescent="0.25">
      <c r="C158" s="3" t="str">
        <f>IF(B158="","",VLOOKUP(AB158,Varsayımlar!$B:$Q,3,0))</f>
        <v/>
      </c>
      <c r="G158" s="2" t="str">
        <f>IF(B158="","",VLOOKUP(AB158,Varsayımlar!$B:$Q,5,0))</f>
        <v/>
      </c>
      <c r="I158" s="2" t="str">
        <f>IF(B158="","",VLOOKUP(AB158,Varsayımlar!$B:$Q,6,0))</f>
        <v/>
      </c>
      <c r="O158" s="2" t="str">
        <f>IF(B158="","",VLOOKUP(AB158,Varsayımlar!$B:$Q,7,0)*J158)</f>
        <v/>
      </c>
      <c r="P158" s="2" t="str">
        <f>IF(B158="","",VLOOKUP(AB158,Varsayımlar!$B:$Q,8,0))</f>
        <v/>
      </c>
      <c r="Q158" s="2" t="str">
        <f>IF(B158="","",VLOOKUP(AB158,Varsayımlar!$B:$Q,9,0))</f>
        <v/>
      </c>
      <c r="R158" s="2" t="str">
        <f>IF(B158="","",VLOOKUP(AB158,Varsayımlar!$B:$Q,10,0))</f>
        <v/>
      </c>
      <c r="S158" s="2" t="str">
        <f>IF(B158="","",VLOOKUP(AB158,Varsayımlar!$B:$Q,11,0))</f>
        <v/>
      </c>
      <c r="T158" s="2" t="str">
        <f>IF(B158="","",VLOOKUP(AB158,Varsayımlar!$B:$Q,12,0))</f>
        <v/>
      </c>
      <c r="U158" s="2" t="str">
        <f>IF(B158="","",VLOOKUP(AB158,Varsayımlar!$B:$Q,13,0))</f>
        <v/>
      </c>
      <c r="V158" s="2" t="str">
        <f>IF(B158="","",VLOOKUP(AB158,Varsayımlar!$B:$Q,14,0))</f>
        <v/>
      </c>
      <c r="Z158" s="2" t="str">
        <f>IF(B158="","",VLOOKUP(AB158,Varsayımlar!$B:$Q,15,0))</f>
        <v/>
      </c>
      <c r="AA158" s="2" t="str">
        <f>IF(B158="","",VLOOKUP(AB158,Varsayımlar!$B:$Q,16,0))</f>
        <v/>
      </c>
      <c r="AB158" s="2" t="str">
        <f t="shared" si="5"/>
        <v/>
      </c>
    </row>
    <row r="159" spans="2:28" x14ac:dyDescent="0.25">
      <c r="B159" s="6"/>
      <c r="C159" s="7" t="str">
        <f>IF(B159="","",VLOOKUP(AB159,Varsayımlar!$B:$Q,3,0))</f>
        <v/>
      </c>
      <c r="G159" s="5" t="str">
        <f>IF(B159="","",VLOOKUP(AB159,Varsayımlar!$B:$Q,5,0))</f>
        <v/>
      </c>
      <c r="H159" s="5"/>
      <c r="I159" s="5" t="str">
        <f>IF(B159="","",VLOOKUP(AB159,Varsayımlar!$B:$Q,6,0))</f>
        <v/>
      </c>
      <c r="O159" s="5" t="str">
        <f>IF(B159="","",VLOOKUP(AB159,Varsayımlar!$B:$Q,7,0)*J159)</f>
        <v/>
      </c>
      <c r="P159" s="5" t="str">
        <f>IF(B159="","",VLOOKUP(AB159,Varsayımlar!$B:$Q,8,0))</f>
        <v/>
      </c>
      <c r="Q159" s="5" t="str">
        <f>IF(B159="","",VLOOKUP(AB159,Varsayımlar!$B:$Q,9,0))</f>
        <v/>
      </c>
      <c r="R159" s="5" t="str">
        <f>IF(B159="","",VLOOKUP(AB159,Varsayımlar!$B:$Q,10,0))</f>
        <v/>
      </c>
      <c r="S159" s="5" t="str">
        <f>IF(B159="","",VLOOKUP(AB159,Varsayımlar!$B:$Q,11,0))</f>
        <v/>
      </c>
      <c r="T159" s="5" t="str">
        <f>IF(B159="","",VLOOKUP(AB159,Varsayımlar!$B:$Q,12,0))</f>
        <v/>
      </c>
      <c r="U159" s="5" t="str">
        <f>IF(B159="","",VLOOKUP(AB159,Varsayımlar!$B:$Q,13,0))</f>
        <v/>
      </c>
      <c r="V159" s="5" t="str">
        <f>IF(B159="","",VLOOKUP(AB159,Varsayımlar!$B:$Q,14,0))</f>
        <v/>
      </c>
      <c r="Z159" s="5" t="str">
        <f>IF(B159="","",VLOOKUP(AB159,Varsayımlar!$B:$Q,15,0))</f>
        <v/>
      </c>
      <c r="AA159" s="5" t="str">
        <f>IF(B159="","",VLOOKUP(AB159,Varsayımlar!$B:$Q,16,0))</f>
        <v/>
      </c>
      <c r="AB159" s="5" t="str">
        <f t="shared" si="5"/>
        <v/>
      </c>
    </row>
    <row r="160" spans="2:28" x14ac:dyDescent="0.25">
      <c r="C160" s="3" t="str">
        <f>IF(B160="","",VLOOKUP(AB160,Varsayımlar!$B:$Q,3,0))</f>
        <v/>
      </c>
      <c r="G160" s="2" t="str">
        <f>IF(B160="","",VLOOKUP(AB160,Varsayımlar!$B:$Q,5,0))</f>
        <v/>
      </c>
      <c r="I160" s="2" t="str">
        <f>IF(B160="","",VLOOKUP(AB160,Varsayımlar!$B:$Q,6,0))</f>
        <v/>
      </c>
      <c r="O160" s="2" t="str">
        <f>IF(B160="","",VLOOKUP(AB160,Varsayımlar!$B:$Q,7,0)*J160)</f>
        <v/>
      </c>
      <c r="P160" s="2" t="str">
        <f>IF(B160="","",VLOOKUP(AB160,Varsayımlar!$B:$Q,8,0))</f>
        <v/>
      </c>
      <c r="Q160" s="2" t="str">
        <f>IF(B160="","",VLOOKUP(AB160,Varsayımlar!$B:$Q,9,0))</f>
        <v/>
      </c>
      <c r="R160" s="2" t="str">
        <f>IF(B160="","",VLOOKUP(AB160,Varsayımlar!$B:$Q,10,0))</f>
        <v/>
      </c>
      <c r="S160" s="2" t="str">
        <f>IF(B160="","",VLOOKUP(AB160,Varsayımlar!$B:$Q,11,0))</f>
        <v/>
      </c>
      <c r="T160" s="2" t="str">
        <f>IF(B160="","",VLOOKUP(AB160,Varsayımlar!$B:$Q,12,0))</f>
        <v/>
      </c>
      <c r="U160" s="2" t="str">
        <f>IF(B160="","",VLOOKUP(AB160,Varsayımlar!$B:$Q,13,0))</f>
        <v/>
      </c>
      <c r="V160" s="2" t="str">
        <f>IF(B160="","",VLOOKUP(AB160,Varsayımlar!$B:$Q,14,0))</f>
        <v/>
      </c>
      <c r="Z160" s="2" t="str">
        <f>IF(B160="","",VLOOKUP(AB160,Varsayımlar!$B:$Q,15,0))</f>
        <v/>
      </c>
      <c r="AA160" s="2" t="str">
        <f>IF(B160="","",VLOOKUP(AB160,Varsayımlar!$B:$Q,16,0))</f>
        <v/>
      </c>
      <c r="AB160" s="2" t="str">
        <f t="shared" si="5"/>
        <v/>
      </c>
    </row>
    <row r="161" spans="2:28" x14ac:dyDescent="0.25">
      <c r="B161" s="6"/>
      <c r="C161" s="7" t="str">
        <f>IF(B161="","",VLOOKUP(AB161,Varsayımlar!$B:$Q,3,0))</f>
        <v/>
      </c>
      <c r="G161" s="5" t="str">
        <f>IF(B161="","",VLOOKUP(AB161,Varsayımlar!$B:$Q,5,0))</f>
        <v/>
      </c>
      <c r="H161" s="5"/>
      <c r="I161" s="5" t="str">
        <f>IF(B161="","",VLOOKUP(AB161,Varsayımlar!$B:$Q,6,0))</f>
        <v/>
      </c>
      <c r="O161" s="5" t="str">
        <f>IF(B161="","",VLOOKUP(AB161,Varsayımlar!$B:$Q,7,0)*J161)</f>
        <v/>
      </c>
      <c r="P161" s="5" t="str">
        <f>IF(B161="","",VLOOKUP(AB161,Varsayımlar!$B:$Q,8,0))</f>
        <v/>
      </c>
      <c r="Q161" s="5" t="str">
        <f>IF(B161="","",VLOOKUP(AB161,Varsayımlar!$B:$Q,9,0))</f>
        <v/>
      </c>
      <c r="R161" s="5" t="str">
        <f>IF(B161="","",VLOOKUP(AB161,Varsayımlar!$B:$Q,10,0))</f>
        <v/>
      </c>
      <c r="S161" s="5" t="str">
        <f>IF(B161="","",VLOOKUP(AB161,Varsayımlar!$B:$Q,11,0))</f>
        <v/>
      </c>
      <c r="T161" s="5" t="str">
        <f>IF(B161="","",VLOOKUP(AB161,Varsayımlar!$B:$Q,12,0))</f>
        <v/>
      </c>
      <c r="U161" s="5" t="str">
        <f>IF(B161="","",VLOOKUP(AB161,Varsayımlar!$B:$Q,13,0))</f>
        <v/>
      </c>
      <c r="V161" s="5" t="str">
        <f>IF(B161="","",VLOOKUP(AB161,Varsayımlar!$B:$Q,14,0))</f>
        <v/>
      </c>
      <c r="Z161" s="5" t="str">
        <f>IF(B161="","",VLOOKUP(AB161,Varsayımlar!$B:$Q,15,0))</f>
        <v/>
      </c>
      <c r="AA161" s="5" t="str">
        <f>IF(B161="","",VLOOKUP(AB161,Varsayımlar!$B:$Q,16,0))</f>
        <v/>
      </c>
      <c r="AB161" s="5" t="str">
        <f t="shared" si="5"/>
        <v/>
      </c>
    </row>
    <row r="162" spans="2:28" x14ac:dyDescent="0.25">
      <c r="C162" s="3" t="str">
        <f>IF(B162="","",VLOOKUP(AB162,Varsayımlar!$B:$Q,3,0))</f>
        <v/>
      </c>
      <c r="G162" s="2" t="str">
        <f>IF(B162="","",VLOOKUP(AB162,Varsayımlar!$B:$Q,5,0))</f>
        <v/>
      </c>
      <c r="I162" s="2" t="str">
        <f>IF(B162="","",VLOOKUP(AB162,Varsayımlar!$B:$Q,6,0))</f>
        <v/>
      </c>
      <c r="O162" s="2" t="str">
        <f>IF(B162="","",VLOOKUP(AB162,Varsayımlar!$B:$Q,7,0)*J162)</f>
        <v/>
      </c>
      <c r="P162" s="2" t="str">
        <f>IF(B162="","",VLOOKUP(AB162,Varsayımlar!$B:$Q,8,0))</f>
        <v/>
      </c>
      <c r="Q162" s="2" t="str">
        <f>IF(B162="","",VLOOKUP(AB162,Varsayımlar!$B:$Q,9,0))</f>
        <v/>
      </c>
      <c r="R162" s="2" t="str">
        <f>IF(B162="","",VLOOKUP(AB162,Varsayımlar!$B:$Q,10,0))</f>
        <v/>
      </c>
      <c r="S162" s="2" t="str">
        <f>IF(B162="","",VLOOKUP(AB162,Varsayımlar!$B:$Q,11,0))</f>
        <v/>
      </c>
      <c r="T162" s="2" t="str">
        <f>IF(B162="","",VLOOKUP(AB162,Varsayımlar!$B:$Q,12,0))</f>
        <v/>
      </c>
      <c r="U162" s="2" t="str">
        <f>IF(B162="","",VLOOKUP(AB162,Varsayımlar!$B:$Q,13,0))</f>
        <v/>
      </c>
      <c r="V162" s="2" t="str">
        <f>IF(B162="","",VLOOKUP(AB162,Varsayımlar!$B:$Q,14,0))</f>
        <v/>
      </c>
      <c r="Z162" s="2" t="str">
        <f>IF(B162="","",VLOOKUP(AB162,Varsayımlar!$B:$Q,15,0))</f>
        <v/>
      </c>
      <c r="AA162" s="2" t="str">
        <f>IF(B162="","",VLOOKUP(AB162,Varsayımlar!$B:$Q,16,0))</f>
        <v/>
      </c>
      <c r="AB162" s="2" t="str">
        <f t="shared" si="5"/>
        <v/>
      </c>
    </row>
    <row r="163" spans="2:28" x14ac:dyDescent="0.25">
      <c r="B163" s="6"/>
      <c r="C163" s="7" t="str">
        <f>IF(B163="","",VLOOKUP(AB163,Varsayımlar!$B:$Q,3,0))</f>
        <v/>
      </c>
      <c r="G163" s="5" t="str">
        <f>IF(B163="","",VLOOKUP(AB163,Varsayımlar!$B:$Q,5,0))</f>
        <v/>
      </c>
      <c r="H163" s="5"/>
      <c r="I163" s="5" t="str">
        <f>IF(B163="","",VLOOKUP(AB163,Varsayımlar!$B:$Q,6,0))</f>
        <v/>
      </c>
      <c r="O163" s="5" t="str">
        <f>IF(B163="","",VLOOKUP(AB163,Varsayımlar!$B:$Q,7,0)*J163)</f>
        <v/>
      </c>
      <c r="P163" s="5" t="str">
        <f>IF(B163="","",VLOOKUP(AB163,Varsayımlar!$B:$Q,8,0))</f>
        <v/>
      </c>
      <c r="Q163" s="5" t="str">
        <f>IF(B163="","",VLOOKUP(AB163,Varsayımlar!$B:$Q,9,0))</f>
        <v/>
      </c>
      <c r="R163" s="5" t="str">
        <f>IF(B163="","",VLOOKUP(AB163,Varsayımlar!$B:$Q,10,0))</f>
        <v/>
      </c>
      <c r="S163" s="5" t="str">
        <f>IF(B163="","",VLOOKUP(AB163,Varsayımlar!$B:$Q,11,0))</f>
        <v/>
      </c>
      <c r="T163" s="5" t="str">
        <f>IF(B163="","",VLOOKUP(AB163,Varsayımlar!$B:$Q,12,0))</f>
        <v/>
      </c>
      <c r="U163" s="5" t="str">
        <f>IF(B163="","",VLOOKUP(AB163,Varsayımlar!$B:$Q,13,0))</f>
        <v/>
      </c>
      <c r="V163" s="5" t="str">
        <f>IF(B163="","",VLOOKUP(AB163,Varsayımlar!$B:$Q,14,0))</f>
        <v/>
      </c>
      <c r="Z163" s="5" t="str">
        <f>IF(B163="","",VLOOKUP(AB163,Varsayımlar!$B:$Q,15,0))</f>
        <v/>
      </c>
      <c r="AA163" s="5" t="str">
        <f>IF(B163="","",VLOOKUP(AB163,Varsayımlar!$B:$Q,16,0))</f>
        <v/>
      </c>
      <c r="AB163" s="5" t="str">
        <f t="shared" si="5"/>
        <v/>
      </c>
    </row>
    <row r="164" spans="2:28" x14ac:dyDescent="0.25">
      <c r="C164" s="3" t="str">
        <f>IF(B164="","",VLOOKUP(AB164,Varsayımlar!$B:$Q,3,0))</f>
        <v/>
      </c>
      <c r="G164" s="2" t="str">
        <f>IF(B164="","",VLOOKUP(AB164,Varsayımlar!$B:$Q,5,0))</f>
        <v/>
      </c>
      <c r="I164" s="2" t="str">
        <f>IF(B164="","",VLOOKUP(AB164,Varsayımlar!$B:$Q,6,0))</f>
        <v/>
      </c>
      <c r="O164" s="2" t="str">
        <f>IF(B164="","",VLOOKUP(AB164,Varsayımlar!$B:$Q,7,0)*J164)</f>
        <v/>
      </c>
      <c r="P164" s="2" t="str">
        <f>IF(B164="","",VLOOKUP(AB164,Varsayımlar!$B:$Q,8,0))</f>
        <v/>
      </c>
      <c r="Q164" s="2" t="str">
        <f>IF(B164="","",VLOOKUP(AB164,Varsayımlar!$B:$Q,9,0))</f>
        <v/>
      </c>
      <c r="R164" s="2" t="str">
        <f>IF(B164="","",VLOOKUP(AB164,Varsayımlar!$B:$Q,10,0))</f>
        <v/>
      </c>
      <c r="S164" s="2" t="str">
        <f>IF(B164="","",VLOOKUP(AB164,Varsayımlar!$B:$Q,11,0))</f>
        <v/>
      </c>
      <c r="T164" s="2" t="str">
        <f>IF(B164="","",VLOOKUP(AB164,Varsayımlar!$B:$Q,12,0))</f>
        <v/>
      </c>
      <c r="U164" s="2" t="str">
        <f>IF(B164="","",VLOOKUP(AB164,Varsayımlar!$B:$Q,13,0))</f>
        <v/>
      </c>
      <c r="V164" s="2" t="str">
        <f>IF(B164="","",VLOOKUP(AB164,Varsayımlar!$B:$Q,14,0))</f>
        <v/>
      </c>
      <c r="Z164" s="2" t="str">
        <f>IF(B164="","",VLOOKUP(AB164,Varsayımlar!$B:$Q,15,0))</f>
        <v/>
      </c>
      <c r="AA164" s="2" t="str">
        <f>IF(B164="","",VLOOKUP(AB164,Varsayımlar!$B:$Q,16,0))</f>
        <v/>
      </c>
      <c r="AB164" s="2" t="str">
        <f t="shared" si="5"/>
        <v/>
      </c>
    </row>
    <row r="165" spans="2:28" x14ac:dyDescent="0.25">
      <c r="B165" s="6"/>
      <c r="C165" s="7" t="str">
        <f>IF(B165="","",VLOOKUP(AB165,Varsayımlar!$B:$Q,3,0))</f>
        <v/>
      </c>
      <c r="G165" s="5" t="str">
        <f>IF(B165="","",VLOOKUP(AB165,Varsayımlar!$B:$Q,5,0))</f>
        <v/>
      </c>
      <c r="H165" s="5"/>
      <c r="I165" s="5" t="str">
        <f>IF(B165="","",VLOOKUP(AB165,Varsayımlar!$B:$Q,6,0))</f>
        <v/>
      </c>
      <c r="O165" s="5" t="str">
        <f>IF(B165="","",VLOOKUP(AB165,Varsayımlar!$B:$Q,7,0)*J165)</f>
        <v/>
      </c>
      <c r="P165" s="5" t="str">
        <f>IF(B165="","",VLOOKUP(AB165,Varsayımlar!$B:$Q,8,0))</f>
        <v/>
      </c>
      <c r="Q165" s="5" t="str">
        <f>IF(B165="","",VLOOKUP(AB165,Varsayımlar!$B:$Q,9,0))</f>
        <v/>
      </c>
      <c r="R165" s="5" t="str">
        <f>IF(B165="","",VLOOKUP(AB165,Varsayımlar!$B:$Q,10,0))</f>
        <v/>
      </c>
      <c r="S165" s="5" t="str">
        <f>IF(B165="","",VLOOKUP(AB165,Varsayımlar!$B:$Q,11,0))</f>
        <v/>
      </c>
      <c r="T165" s="5" t="str">
        <f>IF(B165="","",VLOOKUP(AB165,Varsayımlar!$B:$Q,12,0))</f>
        <v/>
      </c>
      <c r="U165" s="5" t="str">
        <f>IF(B165="","",VLOOKUP(AB165,Varsayımlar!$B:$Q,13,0))</f>
        <v/>
      </c>
      <c r="V165" s="5" t="str">
        <f>IF(B165="","",VLOOKUP(AB165,Varsayımlar!$B:$Q,14,0))</f>
        <v/>
      </c>
      <c r="Z165" s="5" t="str">
        <f>IF(B165="","",VLOOKUP(AB165,Varsayımlar!$B:$Q,15,0))</f>
        <v/>
      </c>
      <c r="AA165" s="5" t="str">
        <f>IF(B165="","",VLOOKUP(AB165,Varsayımlar!$B:$Q,16,0))</f>
        <v/>
      </c>
      <c r="AB165" s="5" t="str">
        <f t="shared" si="5"/>
        <v/>
      </c>
    </row>
    <row r="166" spans="2:28" x14ac:dyDescent="0.25">
      <c r="C166" s="3" t="str">
        <f>IF(B166="","",VLOOKUP(AB166,Varsayımlar!$B:$Q,3,0))</f>
        <v/>
      </c>
      <c r="G166" s="2" t="str">
        <f>IF(B166="","",VLOOKUP(AB166,Varsayımlar!$B:$Q,5,0))</f>
        <v/>
      </c>
      <c r="I166" s="2" t="str">
        <f>IF(B166="","",VLOOKUP(AB166,Varsayımlar!$B:$Q,6,0))</f>
        <v/>
      </c>
      <c r="O166" s="2" t="str">
        <f>IF(B166="","",VLOOKUP(AB166,Varsayımlar!$B:$Q,7,0)*J166)</f>
        <v/>
      </c>
      <c r="P166" s="2" t="str">
        <f>IF(B166="","",VLOOKUP(AB166,Varsayımlar!$B:$Q,8,0))</f>
        <v/>
      </c>
      <c r="Q166" s="2" t="str">
        <f>IF(B166="","",VLOOKUP(AB166,Varsayımlar!$B:$Q,9,0))</f>
        <v/>
      </c>
      <c r="R166" s="2" t="str">
        <f>IF(B166="","",VLOOKUP(AB166,Varsayımlar!$B:$Q,10,0))</f>
        <v/>
      </c>
      <c r="S166" s="2" t="str">
        <f>IF(B166="","",VLOOKUP(AB166,Varsayımlar!$B:$Q,11,0))</f>
        <v/>
      </c>
      <c r="T166" s="2" t="str">
        <f>IF(B166="","",VLOOKUP(AB166,Varsayımlar!$B:$Q,12,0))</f>
        <v/>
      </c>
      <c r="U166" s="2" t="str">
        <f>IF(B166="","",VLOOKUP(AB166,Varsayımlar!$B:$Q,13,0))</f>
        <v/>
      </c>
      <c r="V166" s="2" t="str">
        <f>IF(B166="","",VLOOKUP(AB166,Varsayımlar!$B:$Q,14,0))</f>
        <v/>
      </c>
      <c r="Z166" s="2" t="str">
        <f>IF(B166="","",VLOOKUP(AB166,Varsayımlar!$B:$Q,15,0))</f>
        <v/>
      </c>
      <c r="AA166" s="2" t="str">
        <f>IF(B166="","",VLOOKUP(AB166,Varsayımlar!$B:$Q,16,0))</f>
        <v/>
      </c>
      <c r="AB166" s="2" t="str">
        <f t="shared" si="5"/>
        <v/>
      </c>
    </row>
    <row r="167" spans="2:28" x14ac:dyDescent="0.25">
      <c r="B167" s="6"/>
      <c r="C167" s="7" t="str">
        <f>IF(B167="","",VLOOKUP(AB167,Varsayımlar!$B:$Q,3,0))</f>
        <v/>
      </c>
      <c r="G167" s="5" t="str">
        <f>IF(B167="","",VLOOKUP(AB167,Varsayımlar!$B:$Q,5,0))</f>
        <v/>
      </c>
      <c r="H167" s="5"/>
      <c r="I167" s="5" t="str">
        <f>IF(B167="","",VLOOKUP(AB167,Varsayımlar!$B:$Q,6,0))</f>
        <v/>
      </c>
      <c r="O167" s="5" t="str">
        <f>IF(B167="","",VLOOKUP(AB167,Varsayımlar!$B:$Q,7,0)*J167)</f>
        <v/>
      </c>
      <c r="P167" s="5" t="str">
        <f>IF(B167="","",VLOOKUP(AB167,Varsayımlar!$B:$Q,8,0))</f>
        <v/>
      </c>
      <c r="Q167" s="5" t="str">
        <f>IF(B167="","",VLOOKUP(AB167,Varsayımlar!$B:$Q,9,0))</f>
        <v/>
      </c>
      <c r="R167" s="5" t="str">
        <f>IF(B167="","",VLOOKUP(AB167,Varsayımlar!$B:$Q,10,0))</f>
        <v/>
      </c>
      <c r="S167" s="5" t="str">
        <f>IF(B167="","",VLOOKUP(AB167,Varsayımlar!$B:$Q,11,0))</f>
        <v/>
      </c>
      <c r="T167" s="5" t="str">
        <f>IF(B167="","",VLOOKUP(AB167,Varsayımlar!$B:$Q,12,0))</f>
        <v/>
      </c>
      <c r="U167" s="5" t="str">
        <f>IF(B167="","",VLOOKUP(AB167,Varsayımlar!$B:$Q,13,0))</f>
        <v/>
      </c>
      <c r="V167" s="5" t="str">
        <f>IF(B167="","",VLOOKUP(AB167,Varsayımlar!$B:$Q,14,0))</f>
        <v/>
      </c>
      <c r="Z167" s="5" t="str">
        <f>IF(B167="","",VLOOKUP(AB167,Varsayımlar!$B:$Q,15,0))</f>
        <v/>
      </c>
      <c r="AA167" s="5" t="str">
        <f>IF(B167="","",VLOOKUP(AB167,Varsayımlar!$B:$Q,16,0))</f>
        <v/>
      </c>
      <c r="AB167" s="5" t="str">
        <f t="shared" si="5"/>
        <v/>
      </c>
    </row>
    <row r="168" spans="2:28" x14ac:dyDescent="0.25">
      <c r="C168" s="3" t="str">
        <f>IF(B168="","",VLOOKUP(AB168,Varsayımlar!$B:$Q,3,0))</f>
        <v/>
      </c>
      <c r="G168" s="2" t="str">
        <f>IF(B168="","",VLOOKUP(AB168,Varsayımlar!$B:$Q,5,0))</f>
        <v/>
      </c>
      <c r="I168" s="2" t="str">
        <f>IF(B168="","",VLOOKUP(AB168,Varsayımlar!$B:$Q,6,0))</f>
        <v/>
      </c>
      <c r="O168" s="2" t="str">
        <f>IF(B168="","",VLOOKUP(AB168,Varsayımlar!$B:$Q,7,0)*J168)</f>
        <v/>
      </c>
      <c r="P168" s="2" t="str">
        <f>IF(B168="","",VLOOKUP(AB168,Varsayımlar!$B:$Q,8,0))</f>
        <v/>
      </c>
      <c r="Q168" s="2" t="str">
        <f>IF(B168="","",VLOOKUP(AB168,Varsayımlar!$B:$Q,9,0))</f>
        <v/>
      </c>
      <c r="R168" s="2" t="str">
        <f>IF(B168="","",VLOOKUP(AB168,Varsayımlar!$B:$Q,10,0))</f>
        <v/>
      </c>
      <c r="S168" s="2" t="str">
        <f>IF(B168="","",VLOOKUP(AB168,Varsayımlar!$B:$Q,11,0))</f>
        <v/>
      </c>
      <c r="T168" s="2" t="str">
        <f>IF(B168="","",VLOOKUP(AB168,Varsayımlar!$B:$Q,12,0))</f>
        <v/>
      </c>
      <c r="U168" s="2" t="str">
        <f>IF(B168="","",VLOOKUP(AB168,Varsayımlar!$B:$Q,13,0))</f>
        <v/>
      </c>
      <c r="V168" s="2" t="str">
        <f>IF(B168="","",VLOOKUP(AB168,Varsayımlar!$B:$Q,14,0))</f>
        <v/>
      </c>
      <c r="Z168" s="2" t="str">
        <f>IF(B168="","",VLOOKUP(AB168,Varsayımlar!$B:$Q,15,0))</f>
        <v/>
      </c>
      <c r="AA168" s="2" t="str">
        <f>IF(B168="","",VLOOKUP(AB168,Varsayımlar!$B:$Q,16,0))</f>
        <v/>
      </c>
      <c r="AB168" s="2" t="str">
        <f t="shared" si="5"/>
        <v/>
      </c>
    </row>
    <row r="169" spans="2:28" x14ac:dyDescent="0.25">
      <c r="B169" s="6"/>
      <c r="C169" s="7" t="str">
        <f>IF(B169="","",VLOOKUP(AB169,Varsayımlar!$B:$Q,3,0))</f>
        <v/>
      </c>
      <c r="G169" s="5" t="str">
        <f>IF(B169="","",VLOOKUP(AB169,Varsayımlar!$B:$Q,5,0))</f>
        <v/>
      </c>
      <c r="H169" s="5"/>
      <c r="I169" s="5" t="str">
        <f>IF(B169="","",VLOOKUP(AB169,Varsayımlar!$B:$Q,6,0))</f>
        <v/>
      </c>
      <c r="O169" s="5" t="str">
        <f>IF(B169="","",VLOOKUP(AB169,Varsayımlar!$B:$Q,7,0)*J169)</f>
        <v/>
      </c>
      <c r="P169" s="5" t="str">
        <f>IF(B169="","",VLOOKUP(AB169,Varsayımlar!$B:$Q,8,0))</f>
        <v/>
      </c>
      <c r="Q169" s="5" t="str">
        <f>IF(B169="","",VLOOKUP(AB169,Varsayımlar!$B:$Q,9,0))</f>
        <v/>
      </c>
      <c r="R169" s="5" t="str">
        <f>IF(B169="","",VLOOKUP(AB169,Varsayımlar!$B:$Q,10,0))</f>
        <v/>
      </c>
      <c r="S169" s="5" t="str">
        <f>IF(B169="","",VLOOKUP(AB169,Varsayımlar!$B:$Q,11,0))</f>
        <v/>
      </c>
      <c r="T169" s="5" t="str">
        <f>IF(B169="","",VLOOKUP(AB169,Varsayımlar!$B:$Q,12,0))</f>
        <v/>
      </c>
      <c r="U169" s="5" t="str">
        <f>IF(B169="","",VLOOKUP(AB169,Varsayımlar!$B:$Q,13,0))</f>
        <v/>
      </c>
      <c r="V169" s="5" t="str">
        <f>IF(B169="","",VLOOKUP(AB169,Varsayımlar!$B:$Q,14,0))</f>
        <v/>
      </c>
      <c r="Z169" s="5" t="str">
        <f>IF(B169="","",VLOOKUP(AB169,Varsayımlar!$B:$Q,15,0))</f>
        <v/>
      </c>
      <c r="AA169" s="5" t="str">
        <f>IF(B169="","",VLOOKUP(AB169,Varsayımlar!$B:$Q,16,0))</f>
        <v/>
      </c>
      <c r="AB169" s="5" t="str">
        <f t="shared" si="5"/>
        <v/>
      </c>
    </row>
    <row r="170" spans="2:28" x14ac:dyDescent="0.25">
      <c r="C170" s="3" t="str">
        <f>IF(B170="","",VLOOKUP(AB170,Varsayımlar!$B:$Q,3,0))</f>
        <v/>
      </c>
      <c r="G170" s="2" t="str">
        <f>IF(B170="","",VLOOKUP(AB170,Varsayımlar!$B:$Q,5,0))</f>
        <v/>
      </c>
      <c r="I170" s="2" t="str">
        <f>IF(B170="","",VLOOKUP(AB170,Varsayımlar!$B:$Q,6,0))</f>
        <v/>
      </c>
      <c r="O170" s="2" t="str">
        <f>IF(B170="","",VLOOKUP(AB170,Varsayımlar!$B:$Q,7,0)*J170)</f>
        <v/>
      </c>
      <c r="P170" s="2" t="str">
        <f>IF(B170="","",VLOOKUP(AB170,Varsayımlar!$B:$Q,8,0))</f>
        <v/>
      </c>
      <c r="Q170" s="2" t="str">
        <f>IF(B170="","",VLOOKUP(AB170,Varsayımlar!$B:$Q,9,0))</f>
        <v/>
      </c>
      <c r="R170" s="2" t="str">
        <f>IF(B170="","",VLOOKUP(AB170,Varsayımlar!$B:$Q,10,0))</f>
        <v/>
      </c>
      <c r="S170" s="2" t="str">
        <f>IF(B170="","",VLOOKUP(AB170,Varsayımlar!$B:$Q,11,0))</f>
        <v/>
      </c>
      <c r="T170" s="2" t="str">
        <f>IF(B170="","",VLOOKUP(AB170,Varsayımlar!$B:$Q,12,0))</f>
        <v/>
      </c>
      <c r="U170" s="2" t="str">
        <f>IF(B170="","",VLOOKUP(AB170,Varsayımlar!$B:$Q,13,0))</f>
        <v/>
      </c>
      <c r="V170" s="2" t="str">
        <f>IF(B170="","",VLOOKUP(AB170,Varsayımlar!$B:$Q,14,0))</f>
        <v/>
      </c>
      <c r="Z170" s="2" t="str">
        <f>IF(B170="","",VLOOKUP(AB170,Varsayımlar!$B:$Q,15,0))</f>
        <v/>
      </c>
      <c r="AA170" s="2" t="str">
        <f>IF(B170="","",VLOOKUP(AB170,Varsayımlar!$B:$Q,16,0))</f>
        <v/>
      </c>
      <c r="AB170" s="2" t="str">
        <f t="shared" si="5"/>
        <v/>
      </c>
    </row>
    <row r="171" spans="2:28" x14ac:dyDescent="0.25">
      <c r="B171" s="6"/>
      <c r="C171" s="7" t="str">
        <f>IF(B171="","",VLOOKUP(AB171,Varsayımlar!$B:$Q,3,0))</f>
        <v/>
      </c>
      <c r="G171" s="5" t="str">
        <f>IF(B171="","",VLOOKUP(AB171,Varsayımlar!$B:$Q,5,0))</f>
        <v/>
      </c>
      <c r="H171" s="5"/>
      <c r="I171" s="5" t="str">
        <f>IF(B171="","",VLOOKUP(AB171,Varsayımlar!$B:$Q,6,0))</f>
        <v/>
      </c>
      <c r="O171" s="5" t="str">
        <f>IF(B171="","",VLOOKUP(AB171,Varsayımlar!$B:$Q,7,0)*J171)</f>
        <v/>
      </c>
      <c r="P171" s="5" t="str">
        <f>IF(B171="","",VLOOKUP(AB171,Varsayımlar!$B:$Q,8,0))</f>
        <v/>
      </c>
      <c r="Q171" s="5" t="str">
        <f>IF(B171="","",VLOOKUP(AB171,Varsayımlar!$B:$Q,9,0))</f>
        <v/>
      </c>
      <c r="R171" s="5" t="str">
        <f>IF(B171="","",VLOOKUP(AB171,Varsayımlar!$B:$Q,10,0))</f>
        <v/>
      </c>
      <c r="S171" s="5" t="str">
        <f>IF(B171="","",VLOOKUP(AB171,Varsayımlar!$B:$Q,11,0))</f>
        <v/>
      </c>
      <c r="T171" s="5" t="str">
        <f>IF(B171="","",VLOOKUP(AB171,Varsayımlar!$B:$Q,12,0))</f>
        <v/>
      </c>
      <c r="U171" s="5" t="str">
        <f>IF(B171="","",VLOOKUP(AB171,Varsayımlar!$B:$Q,13,0))</f>
        <v/>
      </c>
      <c r="V171" s="5" t="str">
        <f>IF(B171="","",VLOOKUP(AB171,Varsayımlar!$B:$Q,14,0))</f>
        <v/>
      </c>
      <c r="Z171" s="5" t="str">
        <f>IF(B171="","",VLOOKUP(AB171,Varsayımlar!$B:$Q,15,0))</f>
        <v/>
      </c>
      <c r="AA171" s="5" t="str">
        <f>IF(B171="","",VLOOKUP(AB171,Varsayımlar!$B:$Q,16,0))</f>
        <v/>
      </c>
      <c r="AB171" s="5" t="str">
        <f t="shared" si="5"/>
        <v/>
      </c>
    </row>
    <row r="172" spans="2:28" x14ac:dyDescent="0.25">
      <c r="C172" s="3" t="str">
        <f>IF(B172="","",VLOOKUP(AB172,Varsayımlar!$B:$Q,3,0))</f>
        <v/>
      </c>
      <c r="G172" s="2" t="str">
        <f>IF(B172="","",VLOOKUP(AB172,Varsayımlar!$B:$Q,5,0))</f>
        <v/>
      </c>
      <c r="I172" s="2" t="str">
        <f>IF(B172="","",VLOOKUP(AB172,Varsayımlar!$B:$Q,6,0))</f>
        <v/>
      </c>
      <c r="O172" s="2" t="str">
        <f>IF(B172="","",VLOOKUP(AB172,Varsayımlar!$B:$Q,7,0)*J172)</f>
        <v/>
      </c>
      <c r="P172" s="2" t="str">
        <f>IF(B172="","",VLOOKUP(AB172,Varsayımlar!$B:$Q,8,0))</f>
        <v/>
      </c>
      <c r="Q172" s="2" t="str">
        <f>IF(B172="","",VLOOKUP(AB172,Varsayımlar!$B:$Q,9,0))</f>
        <v/>
      </c>
      <c r="R172" s="2" t="str">
        <f>IF(B172="","",VLOOKUP(AB172,Varsayımlar!$B:$Q,10,0))</f>
        <v/>
      </c>
      <c r="S172" s="2" t="str">
        <f>IF(B172="","",VLOOKUP(AB172,Varsayımlar!$B:$Q,11,0))</f>
        <v/>
      </c>
      <c r="T172" s="2" t="str">
        <f>IF(B172="","",VLOOKUP(AB172,Varsayımlar!$B:$Q,12,0))</f>
        <v/>
      </c>
      <c r="U172" s="2" t="str">
        <f>IF(B172="","",VLOOKUP(AB172,Varsayımlar!$B:$Q,13,0))</f>
        <v/>
      </c>
      <c r="V172" s="2" t="str">
        <f>IF(B172="","",VLOOKUP(AB172,Varsayımlar!$B:$Q,14,0))</f>
        <v/>
      </c>
      <c r="Z172" s="2" t="str">
        <f>IF(B172="","",VLOOKUP(AB172,Varsayımlar!$B:$Q,15,0))</f>
        <v/>
      </c>
      <c r="AA172" s="2" t="str">
        <f>IF(B172="","",VLOOKUP(AB172,Varsayımlar!$B:$Q,16,0))</f>
        <v/>
      </c>
      <c r="AB172" s="2" t="str">
        <f t="shared" si="5"/>
        <v/>
      </c>
    </row>
    <row r="173" spans="2:28" x14ac:dyDescent="0.25">
      <c r="B173" s="6"/>
      <c r="C173" s="7" t="str">
        <f>IF(B173="","",VLOOKUP(AB173,Varsayımlar!$B:$Q,3,0))</f>
        <v/>
      </c>
      <c r="G173" s="5" t="str">
        <f>IF(B173="","",VLOOKUP(AB173,Varsayımlar!$B:$Q,5,0))</f>
        <v/>
      </c>
      <c r="H173" s="5"/>
      <c r="I173" s="5" t="str">
        <f>IF(B173="","",VLOOKUP(AB173,Varsayımlar!$B:$Q,6,0))</f>
        <v/>
      </c>
      <c r="O173" s="5" t="str">
        <f>IF(B173="","",VLOOKUP(AB173,Varsayımlar!$B:$Q,7,0)*J173)</f>
        <v/>
      </c>
      <c r="P173" s="5" t="str">
        <f>IF(B173="","",VLOOKUP(AB173,Varsayımlar!$B:$Q,8,0))</f>
        <v/>
      </c>
      <c r="Q173" s="5" t="str">
        <f>IF(B173="","",VLOOKUP(AB173,Varsayımlar!$B:$Q,9,0))</f>
        <v/>
      </c>
      <c r="R173" s="5" t="str">
        <f>IF(B173="","",VLOOKUP(AB173,Varsayımlar!$B:$Q,10,0))</f>
        <v/>
      </c>
      <c r="S173" s="5" t="str">
        <f>IF(B173="","",VLOOKUP(AB173,Varsayımlar!$B:$Q,11,0))</f>
        <v/>
      </c>
      <c r="T173" s="5" t="str">
        <f>IF(B173="","",VLOOKUP(AB173,Varsayımlar!$B:$Q,12,0))</f>
        <v/>
      </c>
      <c r="U173" s="5" t="str">
        <f>IF(B173="","",VLOOKUP(AB173,Varsayımlar!$B:$Q,13,0))</f>
        <v/>
      </c>
      <c r="V173" s="5" t="str">
        <f>IF(B173="","",VLOOKUP(AB173,Varsayımlar!$B:$Q,14,0))</f>
        <v/>
      </c>
      <c r="Z173" s="5" t="str">
        <f>IF(B173="","",VLOOKUP(AB173,Varsayımlar!$B:$Q,15,0))</f>
        <v/>
      </c>
      <c r="AA173" s="5" t="str">
        <f>IF(B173="","",VLOOKUP(AB173,Varsayımlar!$B:$Q,16,0))</f>
        <v/>
      </c>
      <c r="AB173" s="5" t="str">
        <f t="shared" si="5"/>
        <v/>
      </c>
    </row>
    <row r="174" spans="2:28" x14ac:dyDescent="0.25">
      <c r="C174" s="3" t="str">
        <f>IF(B174="","",VLOOKUP(AB174,Varsayımlar!$B:$Q,3,0))</f>
        <v/>
      </c>
      <c r="G174" s="2" t="str">
        <f>IF(B174="","",VLOOKUP(AB174,Varsayımlar!$B:$Q,5,0))</f>
        <v/>
      </c>
      <c r="I174" s="2" t="str">
        <f>IF(B174="","",VLOOKUP(AB174,Varsayımlar!$B:$Q,6,0))</f>
        <v/>
      </c>
      <c r="O174" s="2" t="str">
        <f>IF(B174="","",VLOOKUP(AB174,Varsayımlar!$B:$Q,7,0)*J174)</f>
        <v/>
      </c>
      <c r="P174" s="2" t="str">
        <f>IF(B174="","",VLOOKUP(AB174,Varsayımlar!$B:$Q,8,0))</f>
        <v/>
      </c>
      <c r="Q174" s="2" t="str">
        <f>IF(B174="","",VLOOKUP(AB174,Varsayımlar!$B:$Q,9,0))</f>
        <v/>
      </c>
      <c r="R174" s="2" t="str">
        <f>IF(B174="","",VLOOKUP(AB174,Varsayımlar!$B:$Q,10,0))</f>
        <v/>
      </c>
      <c r="S174" s="2" t="str">
        <f>IF(B174="","",VLOOKUP(AB174,Varsayımlar!$B:$Q,11,0))</f>
        <v/>
      </c>
      <c r="T174" s="2" t="str">
        <f>IF(B174="","",VLOOKUP(AB174,Varsayımlar!$B:$Q,12,0))</f>
        <v/>
      </c>
      <c r="U174" s="2" t="str">
        <f>IF(B174="","",VLOOKUP(AB174,Varsayımlar!$B:$Q,13,0))</f>
        <v/>
      </c>
      <c r="V174" s="2" t="str">
        <f>IF(B174="","",VLOOKUP(AB174,Varsayımlar!$B:$Q,14,0))</f>
        <v/>
      </c>
      <c r="Z174" s="2" t="str">
        <f>IF(B174="","",VLOOKUP(AB174,Varsayımlar!$B:$Q,15,0))</f>
        <v/>
      </c>
      <c r="AA174" s="2" t="str">
        <f>IF(B174="","",VLOOKUP(AB174,Varsayımlar!$B:$Q,16,0))</f>
        <v/>
      </c>
      <c r="AB174" s="2" t="str">
        <f t="shared" si="5"/>
        <v/>
      </c>
    </row>
    <row r="175" spans="2:28" x14ac:dyDescent="0.25">
      <c r="B175" s="6"/>
      <c r="C175" s="7" t="str">
        <f>IF(B175="","",VLOOKUP(AB175,Varsayımlar!$B:$Q,3,0))</f>
        <v/>
      </c>
      <c r="G175" s="5" t="str">
        <f>IF(B175="","",VLOOKUP(AB175,Varsayımlar!$B:$Q,5,0))</f>
        <v/>
      </c>
      <c r="H175" s="5"/>
      <c r="I175" s="5" t="str">
        <f>IF(B175="","",VLOOKUP(AB175,Varsayımlar!$B:$Q,6,0))</f>
        <v/>
      </c>
      <c r="O175" s="5" t="str">
        <f>IF(B175="","",VLOOKUP(AB175,Varsayımlar!$B:$Q,7,0)*J175)</f>
        <v/>
      </c>
      <c r="P175" s="5" t="str">
        <f>IF(B175="","",VLOOKUP(AB175,Varsayımlar!$B:$Q,8,0))</f>
        <v/>
      </c>
      <c r="Q175" s="5" t="str">
        <f>IF(B175="","",VLOOKUP(AB175,Varsayımlar!$B:$Q,9,0))</f>
        <v/>
      </c>
      <c r="R175" s="5" t="str">
        <f>IF(B175="","",VLOOKUP(AB175,Varsayımlar!$B:$Q,10,0))</f>
        <v/>
      </c>
      <c r="S175" s="5" t="str">
        <f>IF(B175="","",VLOOKUP(AB175,Varsayımlar!$B:$Q,11,0))</f>
        <v/>
      </c>
      <c r="T175" s="5" t="str">
        <f>IF(B175="","",VLOOKUP(AB175,Varsayımlar!$B:$Q,12,0))</f>
        <v/>
      </c>
      <c r="U175" s="5" t="str">
        <f>IF(B175="","",VLOOKUP(AB175,Varsayımlar!$B:$Q,13,0))</f>
        <v/>
      </c>
      <c r="V175" s="5" t="str">
        <f>IF(B175="","",VLOOKUP(AB175,Varsayımlar!$B:$Q,14,0))</f>
        <v/>
      </c>
      <c r="Z175" s="5" t="str">
        <f>IF(B175="","",VLOOKUP(AB175,Varsayımlar!$B:$Q,15,0))</f>
        <v/>
      </c>
      <c r="AA175" s="5" t="str">
        <f>IF(B175="","",VLOOKUP(AB175,Varsayımlar!$B:$Q,16,0))</f>
        <v/>
      </c>
      <c r="AB175" s="5" t="str">
        <f t="shared" si="5"/>
        <v/>
      </c>
    </row>
    <row r="176" spans="2:28" x14ac:dyDescent="0.25">
      <c r="C176" s="3" t="str">
        <f>IF(B176="","",VLOOKUP(AB176,Varsayımlar!$B:$Q,3,0))</f>
        <v/>
      </c>
      <c r="G176" s="2" t="str">
        <f>IF(B176="","",VLOOKUP(AB176,Varsayımlar!$B:$Q,5,0))</f>
        <v/>
      </c>
      <c r="I176" s="2" t="str">
        <f>IF(B176="","",VLOOKUP(AB176,Varsayımlar!$B:$Q,6,0))</f>
        <v/>
      </c>
      <c r="O176" s="2" t="str">
        <f>IF(B176="","",VLOOKUP(AB176,Varsayımlar!$B:$Q,7,0)*J176)</f>
        <v/>
      </c>
      <c r="P176" s="2" t="str">
        <f>IF(B176="","",VLOOKUP(AB176,Varsayımlar!$B:$Q,8,0))</f>
        <v/>
      </c>
      <c r="Q176" s="2" t="str">
        <f>IF(B176="","",VLOOKUP(AB176,Varsayımlar!$B:$Q,9,0))</f>
        <v/>
      </c>
      <c r="R176" s="2" t="str">
        <f>IF(B176="","",VLOOKUP(AB176,Varsayımlar!$B:$Q,10,0))</f>
        <v/>
      </c>
      <c r="S176" s="2" t="str">
        <f>IF(B176="","",VLOOKUP(AB176,Varsayımlar!$B:$Q,11,0))</f>
        <v/>
      </c>
      <c r="T176" s="2" t="str">
        <f>IF(B176="","",VLOOKUP(AB176,Varsayımlar!$B:$Q,12,0))</f>
        <v/>
      </c>
      <c r="U176" s="2" t="str">
        <f>IF(B176="","",VLOOKUP(AB176,Varsayımlar!$B:$Q,13,0))</f>
        <v/>
      </c>
      <c r="V176" s="2" t="str">
        <f>IF(B176="","",VLOOKUP(AB176,Varsayımlar!$B:$Q,14,0))</f>
        <v/>
      </c>
      <c r="Z176" s="2" t="str">
        <f>IF(B176="","",VLOOKUP(AB176,Varsayımlar!$B:$Q,15,0))</f>
        <v/>
      </c>
      <c r="AA176" s="2" t="str">
        <f>IF(B176="","",VLOOKUP(AB176,Varsayımlar!$B:$Q,16,0))</f>
        <v/>
      </c>
      <c r="AB176" s="2" t="str">
        <f t="shared" si="5"/>
        <v/>
      </c>
    </row>
    <row r="177" spans="2:28" x14ac:dyDescent="0.25">
      <c r="B177" s="6"/>
      <c r="C177" s="7" t="str">
        <f>IF(B177="","",VLOOKUP(AB177,Varsayımlar!$B:$Q,3,0))</f>
        <v/>
      </c>
      <c r="G177" s="5" t="str">
        <f>IF(B177="","",VLOOKUP(AB177,Varsayımlar!$B:$Q,5,0))</f>
        <v/>
      </c>
      <c r="H177" s="5"/>
      <c r="I177" s="5" t="str">
        <f>IF(B177="","",VLOOKUP(AB177,Varsayımlar!$B:$Q,6,0))</f>
        <v/>
      </c>
      <c r="O177" s="5" t="str">
        <f>IF(B177="","",VLOOKUP(AB177,Varsayımlar!$B:$Q,7,0)*J177)</f>
        <v/>
      </c>
      <c r="P177" s="5" t="str">
        <f>IF(B177="","",VLOOKUP(AB177,Varsayımlar!$B:$Q,8,0))</f>
        <v/>
      </c>
      <c r="Q177" s="5" t="str">
        <f>IF(B177="","",VLOOKUP(AB177,Varsayımlar!$B:$Q,9,0))</f>
        <v/>
      </c>
      <c r="R177" s="5" t="str">
        <f>IF(B177="","",VLOOKUP(AB177,Varsayımlar!$B:$Q,10,0))</f>
        <v/>
      </c>
      <c r="S177" s="5" t="str">
        <f>IF(B177="","",VLOOKUP(AB177,Varsayımlar!$B:$Q,11,0))</f>
        <v/>
      </c>
      <c r="T177" s="5" t="str">
        <f>IF(B177="","",VLOOKUP(AB177,Varsayımlar!$B:$Q,12,0))</f>
        <v/>
      </c>
      <c r="U177" s="5" t="str">
        <f>IF(B177="","",VLOOKUP(AB177,Varsayımlar!$B:$Q,13,0))</f>
        <v/>
      </c>
      <c r="V177" s="5" t="str">
        <f>IF(B177="","",VLOOKUP(AB177,Varsayımlar!$B:$Q,14,0))</f>
        <v/>
      </c>
      <c r="Z177" s="5" t="str">
        <f>IF(B177="","",VLOOKUP(AB177,Varsayımlar!$B:$Q,15,0))</f>
        <v/>
      </c>
      <c r="AA177" s="5" t="str">
        <f>IF(B177="","",VLOOKUP(AB177,Varsayımlar!$B:$Q,16,0))</f>
        <v/>
      </c>
      <c r="AB177" s="5" t="str">
        <f t="shared" si="5"/>
        <v/>
      </c>
    </row>
    <row r="178" spans="2:28" x14ac:dyDescent="0.25">
      <c r="C178" s="3" t="str">
        <f>IF(B178="","",VLOOKUP(AB178,Varsayımlar!$B:$Q,3,0))</f>
        <v/>
      </c>
      <c r="G178" s="2" t="str">
        <f>IF(B178="","",VLOOKUP(AB178,Varsayımlar!$B:$Q,5,0))</f>
        <v/>
      </c>
      <c r="I178" s="2" t="str">
        <f>IF(B178="","",VLOOKUP(AB178,Varsayımlar!$B:$Q,6,0))</f>
        <v/>
      </c>
      <c r="O178" s="2" t="str">
        <f>IF(B178="","",VLOOKUP(AB178,Varsayımlar!$B:$Q,7,0)*J178)</f>
        <v/>
      </c>
      <c r="P178" s="2" t="str">
        <f>IF(B178="","",VLOOKUP(AB178,Varsayımlar!$B:$Q,8,0))</f>
        <v/>
      </c>
      <c r="Q178" s="2" t="str">
        <f>IF(B178="","",VLOOKUP(AB178,Varsayımlar!$B:$Q,9,0))</f>
        <v/>
      </c>
      <c r="R178" s="2" t="str">
        <f>IF(B178="","",VLOOKUP(AB178,Varsayımlar!$B:$Q,10,0))</f>
        <v/>
      </c>
      <c r="S178" s="2" t="str">
        <f>IF(B178="","",VLOOKUP(AB178,Varsayımlar!$B:$Q,11,0))</f>
        <v/>
      </c>
      <c r="T178" s="2" t="str">
        <f>IF(B178="","",VLOOKUP(AB178,Varsayımlar!$B:$Q,12,0))</f>
        <v/>
      </c>
      <c r="U178" s="2" t="str">
        <f>IF(B178="","",VLOOKUP(AB178,Varsayımlar!$B:$Q,13,0))</f>
        <v/>
      </c>
      <c r="V178" s="2" t="str">
        <f>IF(B178="","",VLOOKUP(AB178,Varsayımlar!$B:$Q,14,0))</f>
        <v/>
      </c>
      <c r="Z178" s="2" t="str">
        <f>IF(B178="","",VLOOKUP(AB178,Varsayımlar!$B:$Q,15,0))</f>
        <v/>
      </c>
      <c r="AA178" s="2" t="str">
        <f>IF(B178="","",VLOOKUP(AB178,Varsayımlar!$B:$Q,16,0))</f>
        <v/>
      </c>
      <c r="AB178" s="2" t="str">
        <f t="shared" si="5"/>
        <v/>
      </c>
    </row>
    <row r="179" spans="2:28" x14ac:dyDescent="0.25">
      <c r="B179" s="6"/>
      <c r="C179" s="7" t="str">
        <f>IF(B179="","",VLOOKUP(AB179,Varsayımlar!$B:$Q,3,0))</f>
        <v/>
      </c>
      <c r="G179" s="5" t="str">
        <f>IF(B179="","",VLOOKUP(AB179,Varsayımlar!$B:$Q,5,0))</f>
        <v/>
      </c>
      <c r="H179" s="5"/>
      <c r="I179" s="5" t="str">
        <f>IF(B179="","",VLOOKUP(AB179,Varsayımlar!$B:$Q,6,0))</f>
        <v/>
      </c>
      <c r="O179" s="5" t="str">
        <f>IF(B179="","",VLOOKUP(AB179,Varsayımlar!$B:$Q,7,0)*J179)</f>
        <v/>
      </c>
      <c r="P179" s="5" t="str">
        <f>IF(B179="","",VLOOKUP(AB179,Varsayımlar!$B:$Q,8,0))</f>
        <v/>
      </c>
      <c r="Q179" s="5" t="str">
        <f>IF(B179="","",VLOOKUP(AB179,Varsayımlar!$B:$Q,9,0))</f>
        <v/>
      </c>
      <c r="R179" s="5" t="str">
        <f>IF(B179="","",VLOOKUP(AB179,Varsayımlar!$B:$Q,10,0))</f>
        <v/>
      </c>
      <c r="S179" s="5" t="str">
        <f>IF(B179="","",VLOOKUP(AB179,Varsayımlar!$B:$Q,11,0))</f>
        <v/>
      </c>
      <c r="T179" s="5" t="str">
        <f>IF(B179="","",VLOOKUP(AB179,Varsayımlar!$B:$Q,12,0))</f>
        <v/>
      </c>
      <c r="U179" s="5" t="str">
        <f>IF(B179="","",VLOOKUP(AB179,Varsayımlar!$B:$Q,13,0))</f>
        <v/>
      </c>
      <c r="V179" s="5" t="str">
        <f>IF(B179="","",VLOOKUP(AB179,Varsayımlar!$B:$Q,14,0))</f>
        <v/>
      </c>
      <c r="Z179" s="5" t="str">
        <f>IF(B179="","",VLOOKUP(AB179,Varsayımlar!$B:$Q,15,0))</f>
        <v/>
      </c>
      <c r="AA179" s="5" t="str">
        <f>IF(B179="","",VLOOKUP(AB179,Varsayımlar!$B:$Q,16,0))</f>
        <v/>
      </c>
      <c r="AB179" s="5" t="str">
        <f t="shared" si="5"/>
        <v/>
      </c>
    </row>
    <row r="180" spans="2:28" x14ac:dyDescent="0.25">
      <c r="C180" s="3" t="str">
        <f>IF(B180="","",VLOOKUP(AB180,Varsayımlar!$B:$Q,3,0))</f>
        <v/>
      </c>
      <c r="G180" s="2" t="str">
        <f>IF(B180="","",VLOOKUP(AB180,Varsayımlar!$B:$Q,5,0))</f>
        <v/>
      </c>
      <c r="I180" s="2" t="str">
        <f>IF(B180="","",VLOOKUP(AB180,Varsayımlar!$B:$Q,6,0))</f>
        <v/>
      </c>
      <c r="O180" s="2" t="str">
        <f>IF(B180="","",VLOOKUP(AB180,Varsayımlar!$B:$Q,7,0)*J180)</f>
        <v/>
      </c>
      <c r="P180" s="2" t="str">
        <f>IF(B180="","",VLOOKUP(AB180,Varsayımlar!$B:$Q,8,0))</f>
        <v/>
      </c>
      <c r="Q180" s="2" t="str">
        <f>IF(B180="","",VLOOKUP(AB180,Varsayımlar!$B:$Q,9,0))</f>
        <v/>
      </c>
      <c r="R180" s="2" t="str">
        <f>IF(B180="","",VLOOKUP(AB180,Varsayımlar!$B:$Q,10,0))</f>
        <v/>
      </c>
      <c r="S180" s="2" t="str">
        <f>IF(B180="","",VLOOKUP(AB180,Varsayımlar!$B:$Q,11,0))</f>
        <v/>
      </c>
      <c r="T180" s="2" t="str">
        <f>IF(B180="","",VLOOKUP(AB180,Varsayımlar!$B:$Q,12,0))</f>
        <v/>
      </c>
      <c r="U180" s="2" t="str">
        <f>IF(B180="","",VLOOKUP(AB180,Varsayımlar!$B:$Q,13,0))</f>
        <v/>
      </c>
      <c r="V180" s="2" t="str">
        <f>IF(B180="","",VLOOKUP(AB180,Varsayımlar!$B:$Q,14,0))</f>
        <v/>
      </c>
      <c r="Z180" s="2" t="str">
        <f>IF(B180="","",VLOOKUP(AB180,Varsayımlar!$B:$Q,15,0))</f>
        <v/>
      </c>
      <c r="AA180" s="2" t="str">
        <f>IF(B180="","",VLOOKUP(AB180,Varsayımlar!$B:$Q,16,0))</f>
        <v/>
      </c>
      <c r="AB180" s="2" t="str">
        <f t="shared" si="5"/>
        <v/>
      </c>
    </row>
    <row r="181" spans="2:28" x14ac:dyDescent="0.25">
      <c r="B181" s="6"/>
      <c r="C181" s="7" t="str">
        <f>IF(B181="","",VLOOKUP(AB181,Varsayımlar!$B:$Q,3,0))</f>
        <v/>
      </c>
      <c r="G181" s="5" t="str">
        <f>IF(B181="","",VLOOKUP(AB181,Varsayımlar!$B:$Q,5,0))</f>
        <v/>
      </c>
      <c r="H181" s="5"/>
      <c r="I181" s="5" t="str">
        <f>IF(B181="","",VLOOKUP(AB181,Varsayımlar!$B:$Q,6,0))</f>
        <v/>
      </c>
      <c r="O181" s="5" t="str">
        <f>IF(B181="","",VLOOKUP(AB181,Varsayımlar!$B:$Q,7,0)*J181)</f>
        <v/>
      </c>
      <c r="P181" s="5" t="str">
        <f>IF(B181="","",VLOOKUP(AB181,Varsayımlar!$B:$Q,8,0))</f>
        <v/>
      </c>
      <c r="Q181" s="5" t="str">
        <f>IF(B181="","",VLOOKUP(AB181,Varsayımlar!$B:$Q,9,0))</f>
        <v/>
      </c>
      <c r="R181" s="5" t="str">
        <f>IF(B181="","",VLOOKUP(AB181,Varsayımlar!$B:$Q,10,0))</f>
        <v/>
      </c>
      <c r="S181" s="5" t="str">
        <f>IF(B181="","",VLOOKUP(AB181,Varsayımlar!$B:$Q,11,0))</f>
        <v/>
      </c>
      <c r="T181" s="5" t="str">
        <f>IF(B181="","",VLOOKUP(AB181,Varsayımlar!$B:$Q,12,0))</f>
        <v/>
      </c>
      <c r="U181" s="5" t="str">
        <f>IF(B181="","",VLOOKUP(AB181,Varsayımlar!$B:$Q,13,0))</f>
        <v/>
      </c>
      <c r="V181" s="5" t="str">
        <f>IF(B181="","",VLOOKUP(AB181,Varsayımlar!$B:$Q,14,0))</f>
        <v/>
      </c>
      <c r="Z181" s="5" t="str">
        <f>IF(B181="","",VLOOKUP(AB181,Varsayımlar!$B:$Q,15,0))</f>
        <v/>
      </c>
      <c r="AA181" s="5" t="str">
        <f>IF(B181="","",VLOOKUP(AB181,Varsayımlar!$B:$Q,16,0))</f>
        <v/>
      </c>
      <c r="AB181" s="5" t="str">
        <f t="shared" si="5"/>
        <v/>
      </c>
    </row>
    <row r="182" spans="2:28" x14ac:dyDescent="0.25">
      <c r="C182" s="3" t="str">
        <f>IF(B182="","",VLOOKUP(AB182,Varsayımlar!$B:$Q,3,0))</f>
        <v/>
      </c>
      <c r="G182" s="2" t="str">
        <f>IF(B182="","",VLOOKUP(AB182,Varsayımlar!$B:$Q,5,0))</f>
        <v/>
      </c>
      <c r="I182" s="2" t="str">
        <f>IF(B182="","",VLOOKUP(AB182,Varsayımlar!$B:$Q,6,0))</f>
        <v/>
      </c>
      <c r="O182" s="2" t="str">
        <f>IF(B182="","",VLOOKUP(AB182,Varsayımlar!$B:$Q,7,0)*J182)</f>
        <v/>
      </c>
      <c r="P182" s="2" t="str">
        <f>IF(B182="","",VLOOKUP(AB182,Varsayımlar!$B:$Q,8,0))</f>
        <v/>
      </c>
      <c r="Q182" s="2" t="str">
        <f>IF(B182="","",VLOOKUP(AB182,Varsayımlar!$B:$Q,9,0))</f>
        <v/>
      </c>
      <c r="R182" s="2" t="str">
        <f>IF(B182="","",VLOOKUP(AB182,Varsayımlar!$B:$Q,10,0))</f>
        <v/>
      </c>
      <c r="S182" s="2" t="str">
        <f>IF(B182="","",VLOOKUP(AB182,Varsayımlar!$B:$Q,11,0))</f>
        <v/>
      </c>
      <c r="T182" s="2" t="str">
        <f>IF(B182="","",VLOOKUP(AB182,Varsayımlar!$B:$Q,12,0))</f>
        <v/>
      </c>
      <c r="U182" s="2" t="str">
        <f>IF(B182="","",VLOOKUP(AB182,Varsayımlar!$B:$Q,13,0))</f>
        <v/>
      </c>
      <c r="V182" s="2" t="str">
        <f>IF(B182="","",VLOOKUP(AB182,Varsayımlar!$B:$Q,14,0))</f>
        <v/>
      </c>
      <c r="Z182" s="2" t="str">
        <f>IF(B182="","",VLOOKUP(AB182,Varsayımlar!$B:$Q,15,0))</f>
        <v/>
      </c>
      <c r="AA182" s="2" t="str">
        <f>IF(B182="","",VLOOKUP(AB182,Varsayımlar!$B:$Q,16,0))</f>
        <v/>
      </c>
      <c r="AB182" s="2" t="str">
        <f t="shared" si="5"/>
        <v/>
      </c>
    </row>
    <row r="183" spans="2:28" x14ac:dyDescent="0.25">
      <c r="B183" s="6"/>
      <c r="C183" s="7" t="str">
        <f>IF(B183="","",VLOOKUP(AB183,Varsayımlar!$B:$Q,3,0))</f>
        <v/>
      </c>
      <c r="G183" s="5" t="str">
        <f>IF(B183="","",VLOOKUP(AB183,Varsayımlar!$B:$Q,5,0))</f>
        <v/>
      </c>
      <c r="H183" s="5"/>
      <c r="I183" s="5" t="str">
        <f>IF(B183="","",VLOOKUP(AB183,Varsayımlar!$B:$Q,6,0))</f>
        <v/>
      </c>
      <c r="O183" s="5" t="str">
        <f>IF(B183="","",VLOOKUP(AB183,Varsayımlar!$B:$Q,7,0)*J183)</f>
        <v/>
      </c>
      <c r="P183" s="5" t="str">
        <f>IF(B183="","",VLOOKUP(AB183,Varsayımlar!$B:$Q,8,0))</f>
        <v/>
      </c>
      <c r="Q183" s="5" t="str">
        <f>IF(B183="","",VLOOKUP(AB183,Varsayımlar!$B:$Q,9,0))</f>
        <v/>
      </c>
      <c r="R183" s="5" t="str">
        <f>IF(B183="","",VLOOKUP(AB183,Varsayımlar!$B:$Q,10,0))</f>
        <v/>
      </c>
      <c r="S183" s="5" t="str">
        <f>IF(B183="","",VLOOKUP(AB183,Varsayımlar!$B:$Q,11,0))</f>
        <v/>
      </c>
      <c r="T183" s="5" t="str">
        <f>IF(B183="","",VLOOKUP(AB183,Varsayımlar!$B:$Q,12,0))</f>
        <v/>
      </c>
      <c r="U183" s="5" t="str">
        <f>IF(B183="","",VLOOKUP(AB183,Varsayımlar!$B:$Q,13,0))</f>
        <v/>
      </c>
      <c r="V183" s="5" t="str">
        <f>IF(B183="","",VLOOKUP(AB183,Varsayımlar!$B:$Q,14,0))</f>
        <v/>
      </c>
      <c r="Z183" s="5" t="str">
        <f>IF(B183="","",VLOOKUP(AB183,Varsayımlar!$B:$Q,15,0))</f>
        <v/>
      </c>
      <c r="AA183" s="5" t="str">
        <f>IF(B183="","",VLOOKUP(AB183,Varsayımlar!$B:$Q,16,0))</f>
        <v/>
      </c>
      <c r="AB183" s="5" t="str">
        <f t="shared" si="5"/>
        <v/>
      </c>
    </row>
    <row r="184" spans="2:28" x14ac:dyDescent="0.25">
      <c r="C184" s="3" t="str">
        <f>IF(B184="","",VLOOKUP(AB184,Varsayımlar!$B:$Q,3,0))</f>
        <v/>
      </c>
      <c r="G184" s="2" t="str">
        <f>IF(B184="","",VLOOKUP(AB184,Varsayımlar!$B:$Q,5,0))</f>
        <v/>
      </c>
      <c r="I184" s="2" t="str">
        <f>IF(B184="","",VLOOKUP(AB184,Varsayımlar!$B:$Q,6,0))</f>
        <v/>
      </c>
      <c r="O184" s="2" t="str">
        <f>IF(B184="","",VLOOKUP(AB184,Varsayımlar!$B:$Q,7,0)*J184)</f>
        <v/>
      </c>
      <c r="P184" s="2" t="str">
        <f>IF(B184="","",VLOOKUP(AB184,Varsayımlar!$B:$Q,8,0))</f>
        <v/>
      </c>
      <c r="Q184" s="2" t="str">
        <f>IF(B184="","",VLOOKUP(AB184,Varsayımlar!$B:$Q,9,0))</f>
        <v/>
      </c>
      <c r="R184" s="2" t="str">
        <f>IF(B184="","",VLOOKUP(AB184,Varsayımlar!$B:$Q,10,0))</f>
        <v/>
      </c>
      <c r="S184" s="2" t="str">
        <f>IF(B184="","",VLOOKUP(AB184,Varsayımlar!$B:$Q,11,0))</f>
        <v/>
      </c>
      <c r="T184" s="2" t="str">
        <f>IF(B184="","",VLOOKUP(AB184,Varsayımlar!$B:$Q,12,0))</f>
        <v/>
      </c>
      <c r="U184" s="2" t="str">
        <f>IF(B184="","",VLOOKUP(AB184,Varsayımlar!$B:$Q,13,0))</f>
        <v/>
      </c>
      <c r="V184" s="2" t="str">
        <f>IF(B184="","",VLOOKUP(AB184,Varsayımlar!$B:$Q,14,0))</f>
        <v/>
      </c>
      <c r="Z184" s="2" t="str">
        <f>IF(B184="","",VLOOKUP(AB184,Varsayımlar!$B:$Q,15,0))</f>
        <v/>
      </c>
      <c r="AA184" s="2" t="str">
        <f>IF(B184="","",VLOOKUP(AB184,Varsayımlar!$B:$Q,16,0))</f>
        <v/>
      </c>
      <c r="AB184" s="2" t="str">
        <f t="shared" si="5"/>
        <v/>
      </c>
    </row>
    <row r="185" spans="2:28" x14ac:dyDescent="0.25">
      <c r="B185" s="6"/>
      <c r="C185" s="7" t="str">
        <f>IF(B185="","",VLOOKUP(AB185,Varsayımlar!$B:$Q,3,0))</f>
        <v/>
      </c>
      <c r="G185" s="5" t="str">
        <f>IF(B185="","",VLOOKUP(AB185,Varsayımlar!$B:$Q,5,0))</f>
        <v/>
      </c>
      <c r="H185" s="5"/>
      <c r="I185" s="5" t="str">
        <f>IF(B185="","",VLOOKUP(AB185,Varsayımlar!$B:$Q,6,0))</f>
        <v/>
      </c>
      <c r="O185" s="5" t="str">
        <f>IF(B185="","",VLOOKUP(AB185,Varsayımlar!$B:$Q,7,0)*J185)</f>
        <v/>
      </c>
      <c r="P185" s="5" t="str">
        <f>IF(B185="","",VLOOKUP(AB185,Varsayımlar!$B:$Q,8,0))</f>
        <v/>
      </c>
      <c r="Q185" s="5" t="str">
        <f>IF(B185="","",VLOOKUP(AB185,Varsayımlar!$B:$Q,9,0))</f>
        <v/>
      </c>
      <c r="R185" s="5" t="str">
        <f>IF(B185="","",VLOOKUP(AB185,Varsayımlar!$B:$Q,10,0))</f>
        <v/>
      </c>
      <c r="S185" s="5" t="str">
        <f>IF(B185="","",VLOOKUP(AB185,Varsayımlar!$B:$Q,11,0))</f>
        <v/>
      </c>
      <c r="T185" s="5" t="str">
        <f>IF(B185="","",VLOOKUP(AB185,Varsayımlar!$B:$Q,12,0))</f>
        <v/>
      </c>
      <c r="U185" s="5" t="str">
        <f>IF(B185="","",VLOOKUP(AB185,Varsayımlar!$B:$Q,13,0))</f>
        <v/>
      </c>
      <c r="V185" s="5" t="str">
        <f>IF(B185="","",VLOOKUP(AB185,Varsayımlar!$B:$Q,14,0))</f>
        <v/>
      </c>
      <c r="Z185" s="5" t="str">
        <f>IF(B185="","",VLOOKUP(AB185,Varsayımlar!$B:$Q,15,0))</f>
        <v/>
      </c>
      <c r="AA185" s="5" t="str">
        <f>IF(B185="","",VLOOKUP(AB185,Varsayımlar!$B:$Q,16,0))</f>
        <v/>
      </c>
      <c r="AB185" s="5" t="str">
        <f t="shared" si="5"/>
        <v/>
      </c>
    </row>
    <row r="186" spans="2:28" x14ac:dyDescent="0.25">
      <c r="C186" s="3" t="str">
        <f>IF(B186="","",VLOOKUP(AB186,Varsayımlar!$B:$Q,3,0))</f>
        <v/>
      </c>
      <c r="G186" s="2" t="str">
        <f>IF(B186="","",VLOOKUP(AB186,Varsayımlar!$B:$Q,5,0))</f>
        <v/>
      </c>
      <c r="I186" s="2" t="str">
        <f>IF(B186="","",VLOOKUP(AB186,Varsayımlar!$B:$Q,6,0))</f>
        <v/>
      </c>
      <c r="O186" s="2" t="str">
        <f>IF(B186="","",VLOOKUP(AB186,Varsayımlar!$B:$Q,7,0)*J186)</f>
        <v/>
      </c>
      <c r="P186" s="2" t="str">
        <f>IF(B186="","",VLOOKUP(AB186,Varsayımlar!$B:$Q,8,0))</f>
        <v/>
      </c>
      <c r="Q186" s="2" t="str">
        <f>IF(B186="","",VLOOKUP(AB186,Varsayımlar!$B:$Q,9,0))</f>
        <v/>
      </c>
      <c r="R186" s="2" t="str">
        <f>IF(B186="","",VLOOKUP(AB186,Varsayımlar!$B:$Q,10,0))</f>
        <v/>
      </c>
      <c r="S186" s="2" t="str">
        <f>IF(B186="","",VLOOKUP(AB186,Varsayımlar!$B:$Q,11,0))</f>
        <v/>
      </c>
      <c r="T186" s="2" t="str">
        <f>IF(B186="","",VLOOKUP(AB186,Varsayımlar!$B:$Q,12,0))</f>
        <v/>
      </c>
      <c r="U186" s="2" t="str">
        <f>IF(B186="","",VLOOKUP(AB186,Varsayımlar!$B:$Q,13,0))</f>
        <v/>
      </c>
      <c r="V186" s="2" t="str">
        <f>IF(B186="","",VLOOKUP(AB186,Varsayımlar!$B:$Q,14,0))</f>
        <v/>
      </c>
      <c r="Z186" s="2" t="str">
        <f>IF(B186="","",VLOOKUP(AB186,Varsayımlar!$B:$Q,15,0))</f>
        <v/>
      </c>
      <c r="AA186" s="2" t="str">
        <f>IF(B186="","",VLOOKUP(AB186,Varsayımlar!$B:$Q,16,0))</f>
        <v/>
      </c>
      <c r="AB186" s="2" t="str">
        <f t="shared" si="5"/>
        <v/>
      </c>
    </row>
    <row r="187" spans="2:28" x14ac:dyDescent="0.25">
      <c r="B187" s="6"/>
      <c r="C187" s="7" t="str">
        <f>IF(B187="","",VLOOKUP(AB187,Varsayımlar!$B:$Q,3,0))</f>
        <v/>
      </c>
      <c r="G187" s="5" t="str">
        <f>IF(B187="","",VLOOKUP(AB187,Varsayımlar!$B:$Q,5,0))</f>
        <v/>
      </c>
      <c r="H187" s="5"/>
      <c r="I187" s="5" t="str">
        <f>IF(B187="","",VLOOKUP(AB187,Varsayımlar!$B:$Q,6,0))</f>
        <v/>
      </c>
      <c r="O187" s="5" t="str">
        <f>IF(B187="","",VLOOKUP(AB187,Varsayımlar!$B:$Q,7,0)*J187)</f>
        <v/>
      </c>
      <c r="P187" s="5" t="str">
        <f>IF(B187="","",VLOOKUP(AB187,Varsayımlar!$B:$Q,8,0))</f>
        <v/>
      </c>
      <c r="Q187" s="5" t="str">
        <f>IF(B187="","",VLOOKUP(AB187,Varsayımlar!$B:$Q,9,0))</f>
        <v/>
      </c>
      <c r="R187" s="5" t="str">
        <f>IF(B187="","",VLOOKUP(AB187,Varsayımlar!$B:$Q,10,0))</f>
        <v/>
      </c>
      <c r="S187" s="5" t="str">
        <f>IF(B187="","",VLOOKUP(AB187,Varsayımlar!$B:$Q,11,0))</f>
        <v/>
      </c>
      <c r="T187" s="5" t="str">
        <f>IF(B187="","",VLOOKUP(AB187,Varsayımlar!$B:$Q,12,0))</f>
        <v/>
      </c>
      <c r="U187" s="5" t="str">
        <f>IF(B187="","",VLOOKUP(AB187,Varsayımlar!$B:$Q,13,0))</f>
        <v/>
      </c>
      <c r="V187" s="5" t="str">
        <f>IF(B187="","",VLOOKUP(AB187,Varsayımlar!$B:$Q,14,0))</f>
        <v/>
      </c>
      <c r="Z187" s="5" t="str">
        <f>IF(B187="","",VLOOKUP(AB187,Varsayımlar!$B:$Q,15,0))</f>
        <v/>
      </c>
      <c r="AA187" s="5" t="str">
        <f>IF(B187="","",VLOOKUP(AB187,Varsayımlar!$B:$Q,16,0))</f>
        <v/>
      </c>
      <c r="AB187" s="5" t="str">
        <f t="shared" si="5"/>
        <v/>
      </c>
    </row>
    <row r="188" spans="2:28" x14ac:dyDescent="0.25">
      <c r="C188" s="3" t="str">
        <f>IF(B188="","",VLOOKUP(AB188,Varsayımlar!$B:$Q,3,0))</f>
        <v/>
      </c>
      <c r="G188" s="2" t="str">
        <f>IF(B188="","",VLOOKUP(AB188,Varsayımlar!$B:$Q,5,0))</f>
        <v/>
      </c>
      <c r="I188" s="2" t="str">
        <f>IF(B188="","",VLOOKUP(AB188,Varsayımlar!$B:$Q,6,0))</f>
        <v/>
      </c>
      <c r="O188" s="2" t="str">
        <f>IF(B188="","",VLOOKUP(AB188,Varsayımlar!$B:$Q,7,0)*J188)</f>
        <v/>
      </c>
      <c r="P188" s="2" t="str">
        <f>IF(B188="","",VLOOKUP(AB188,Varsayımlar!$B:$Q,8,0))</f>
        <v/>
      </c>
      <c r="Q188" s="2" t="str">
        <f>IF(B188="","",VLOOKUP(AB188,Varsayımlar!$B:$Q,9,0))</f>
        <v/>
      </c>
      <c r="R188" s="2" t="str">
        <f>IF(B188="","",VLOOKUP(AB188,Varsayımlar!$B:$Q,10,0))</f>
        <v/>
      </c>
      <c r="S188" s="2" t="str">
        <f>IF(B188="","",VLOOKUP(AB188,Varsayımlar!$B:$Q,11,0))</f>
        <v/>
      </c>
      <c r="T188" s="2" t="str">
        <f>IF(B188="","",VLOOKUP(AB188,Varsayımlar!$B:$Q,12,0))</f>
        <v/>
      </c>
      <c r="U188" s="2" t="str">
        <f>IF(B188="","",VLOOKUP(AB188,Varsayımlar!$B:$Q,13,0))</f>
        <v/>
      </c>
      <c r="V188" s="2" t="str">
        <f>IF(B188="","",VLOOKUP(AB188,Varsayımlar!$B:$Q,14,0))</f>
        <v/>
      </c>
      <c r="Z188" s="2" t="str">
        <f>IF(B188="","",VLOOKUP(AB188,Varsayımlar!$B:$Q,15,0))</f>
        <v/>
      </c>
      <c r="AA188" s="2" t="str">
        <f>IF(B188="","",VLOOKUP(AB188,Varsayımlar!$B:$Q,16,0))</f>
        <v/>
      </c>
      <c r="AB188" s="2" t="str">
        <f t="shared" si="5"/>
        <v/>
      </c>
    </row>
    <row r="189" spans="2:28" x14ac:dyDescent="0.25">
      <c r="B189" s="6"/>
      <c r="C189" s="7" t="str">
        <f>IF(B189="","",VLOOKUP(AB189,Varsayımlar!$B:$Q,3,0))</f>
        <v/>
      </c>
      <c r="G189" s="5" t="str">
        <f>IF(B189="","",VLOOKUP(AB189,Varsayımlar!$B:$Q,5,0))</f>
        <v/>
      </c>
      <c r="H189" s="5"/>
      <c r="I189" s="5" t="str">
        <f>IF(B189="","",VLOOKUP(AB189,Varsayımlar!$B:$Q,6,0))</f>
        <v/>
      </c>
      <c r="O189" s="5" t="str">
        <f>IF(B189="","",VLOOKUP(AB189,Varsayımlar!$B:$Q,7,0)*J189)</f>
        <v/>
      </c>
      <c r="P189" s="5" t="str">
        <f>IF(B189="","",VLOOKUP(AB189,Varsayımlar!$B:$Q,8,0))</f>
        <v/>
      </c>
      <c r="Q189" s="5" t="str">
        <f>IF(B189="","",VLOOKUP(AB189,Varsayımlar!$B:$Q,9,0))</f>
        <v/>
      </c>
      <c r="R189" s="5" t="str">
        <f>IF(B189="","",VLOOKUP(AB189,Varsayımlar!$B:$Q,10,0))</f>
        <v/>
      </c>
      <c r="S189" s="5" t="str">
        <f>IF(B189="","",VLOOKUP(AB189,Varsayımlar!$B:$Q,11,0))</f>
        <v/>
      </c>
      <c r="T189" s="5" t="str">
        <f>IF(B189="","",VLOOKUP(AB189,Varsayımlar!$B:$Q,12,0))</f>
        <v/>
      </c>
      <c r="U189" s="5" t="str">
        <f>IF(B189="","",VLOOKUP(AB189,Varsayımlar!$B:$Q,13,0))</f>
        <v/>
      </c>
      <c r="V189" s="5" t="str">
        <f>IF(B189="","",VLOOKUP(AB189,Varsayımlar!$B:$Q,14,0))</f>
        <v/>
      </c>
      <c r="Z189" s="5" t="str">
        <f>IF(B189="","",VLOOKUP(AB189,Varsayımlar!$B:$Q,15,0))</f>
        <v/>
      </c>
      <c r="AA189" s="5" t="str">
        <f>IF(B189="","",VLOOKUP(AB189,Varsayımlar!$B:$Q,16,0))</f>
        <v/>
      </c>
      <c r="AB189" s="5" t="str">
        <f t="shared" si="5"/>
        <v/>
      </c>
    </row>
    <row r="190" spans="2:28" x14ac:dyDescent="0.25">
      <c r="C190" s="3" t="str">
        <f>IF(B190="","",VLOOKUP(AB190,Varsayımlar!$B:$Q,3,0))</f>
        <v/>
      </c>
      <c r="G190" s="2" t="str">
        <f>IF(B190="","",VLOOKUP(AB190,Varsayımlar!$B:$Q,5,0))</f>
        <v/>
      </c>
      <c r="I190" s="2" t="str">
        <f>IF(B190="","",VLOOKUP(AB190,Varsayımlar!$B:$Q,6,0))</f>
        <v/>
      </c>
      <c r="O190" s="2" t="str">
        <f>IF(B190="","",VLOOKUP(AB190,Varsayımlar!$B:$Q,7,0)*J190)</f>
        <v/>
      </c>
      <c r="P190" s="2" t="str">
        <f>IF(B190="","",VLOOKUP(AB190,Varsayımlar!$B:$Q,8,0))</f>
        <v/>
      </c>
      <c r="Q190" s="2" t="str">
        <f>IF(B190="","",VLOOKUP(AB190,Varsayımlar!$B:$Q,9,0))</f>
        <v/>
      </c>
      <c r="R190" s="2" t="str">
        <f>IF(B190="","",VLOOKUP(AB190,Varsayımlar!$B:$Q,10,0))</f>
        <v/>
      </c>
      <c r="S190" s="2" t="str">
        <f>IF(B190="","",VLOOKUP(AB190,Varsayımlar!$B:$Q,11,0))</f>
        <v/>
      </c>
      <c r="T190" s="2" t="str">
        <f>IF(B190="","",VLOOKUP(AB190,Varsayımlar!$B:$Q,12,0))</f>
        <v/>
      </c>
      <c r="U190" s="2" t="str">
        <f>IF(B190="","",VLOOKUP(AB190,Varsayımlar!$B:$Q,13,0))</f>
        <v/>
      </c>
      <c r="V190" s="2" t="str">
        <f>IF(B190="","",VLOOKUP(AB190,Varsayımlar!$B:$Q,14,0))</f>
        <v/>
      </c>
      <c r="Z190" s="2" t="str">
        <f>IF(B190="","",VLOOKUP(AB190,Varsayımlar!$B:$Q,15,0))</f>
        <v/>
      </c>
      <c r="AA190" s="2" t="str">
        <f>IF(B190="","",VLOOKUP(AB190,Varsayımlar!$B:$Q,16,0))</f>
        <v/>
      </c>
      <c r="AB190" s="2" t="str">
        <f t="shared" si="5"/>
        <v/>
      </c>
    </row>
    <row r="191" spans="2:28" x14ac:dyDescent="0.25">
      <c r="B191" s="6"/>
      <c r="C191" s="7" t="str">
        <f>IF(B191="","",VLOOKUP(AB191,Varsayımlar!$B:$Q,3,0))</f>
        <v/>
      </c>
      <c r="G191" s="5" t="str">
        <f>IF(B191="","",VLOOKUP(AB191,Varsayımlar!$B:$Q,5,0))</f>
        <v/>
      </c>
      <c r="H191" s="5"/>
      <c r="I191" s="5" t="str">
        <f>IF(B191="","",VLOOKUP(AB191,Varsayımlar!$B:$Q,6,0))</f>
        <v/>
      </c>
      <c r="O191" s="5" t="str">
        <f>IF(B191="","",VLOOKUP(AB191,Varsayımlar!$B:$Q,7,0)*J191)</f>
        <v/>
      </c>
      <c r="P191" s="5" t="str">
        <f>IF(B191="","",VLOOKUP(AB191,Varsayımlar!$B:$Q,8,0))</f>
        <v/>
      </c>
      <c r="Q191" s="5" t="str">
        <f>IF(B191="","",VLOOKUP(AB191,Varsayımlar!$B:$Q,9,0))</f>
        <v/>
      </c>
      <c r="R191" s="5" t="str">
        <f>IF(B191="","",VLOOKUP(AB191,Varsayımlar!$B:$Q,10,0))</f>
        <v/>
      </c>
      <c r="S191" s="5" t="str">
        <f>IF(B191="","",VLOOKUP(AB191,Varsayımlar!$B:$Q,11,0))</f>
        <v/>
      </c>
      <c r="T191" s="5" t="str">
        <f>IF(B191="","",VLOOKUP(AB191,Varsayımlar!$B:$Q,12,0))</f>
        <v/>
      </c>
      <c r="U191" s="5" t="str">
        <f>IF(B191="","",VLOOKUP(AB191,Varsayımlar!$B:$Q,13,0))</f>
        <v/>
      </c>
      <c r="V191" s="5" t="str">
        <f>IF(B191="","",VLOOKUP(AB191,Varsayımlar!$B:$Q,14,0))</f>
        <v/>
      </c>
      <c r="Z191" s="5" t="str">
        <f>IF(B191="","",VLOOKUP(AB191,Varsayımlar!$B:$Q,15,0))</f>
        <v/>
      </c>
      <c r="AA191" s="5" t="str">
        <f>IF(B191="","",VLOOKUP(AB191,Varsayımlar!$B:$Q,16,0))</f>
        <v/>
      </c>
      <c r="AB191" s="5" t="str">
        <f t="shared" si="5"/>
        <v/>
      </c>
    </row>
    <row r="192" spans="2:28" x14ac:dyDescent="0.25">
      <c r="C192" s="3" t="str">
        <f>IF(B192="","",VLOOKUP(AB192,Varsayımlar!$B:$Q,3,0))</f>
        <v/>
      </c>
      <c r="G192" s="2" t="str">
        <f>IF(B192="","",VLOOKUP(AB192,Varsayımlar!$B:$Q,5,0))</f>
        <v/>
      </c>
      <c r="I192" s="2" t="str">
        <f>IF(B192="","",VLOOKUP(AB192,Varsayımlar!$B:$Q,6,0))</f>
        <v/>
      </c>
      <c r="O192" s="2" t="str">
        <f>IF(B192="","",VLOOKUP(AB192,Varsayımlar!$B:$Q,7,0)*J192)</f>
        <v/>
      </c>
      <c r="P192" s="2" t="str">
        <f>IF(B192="","",VLOOKUP(AB192,Varsayımlar!$B:$Q,8,0))</f>
        <v/>
      </c>
      <c r="Q192" s="2" t="str">
        <f>IF(B192="","",VLOOKUP(AB192,Varsayımlar!$B:$Q,9,0))</f>
        <v/>
      </c>
      <c r="R192" s="2" t="str">
        <f>IF(B192="","",VLOOKUP(AB192,Varsayımlar!$B:$Q,10,0))</f>
        <v/>
      </c>
      <c r="S192" s="2" t="str">
        <f>IF(B192="","",VLOOKUP(AB192,Varsayımlar!$B:$Q,11,0))</f>
        <v/>
      </c>
      <c r="T192" s="2" t="str">
        <f>IF(B192="","",VLOOKUP(AB192,Varsayımlar!$B:$Q,12,0))</f>
        <v/>
      </c>
      <c r="U192" s="2" t="str">
        <f>IF(B192="","",VLOOKUP(AB192,Varsayımlar!$B:$Q,13,0))</f>
        <v/>
      </c>
      <c r="V192" s="2" t="str">
        <f>IF(B192="","",VLOOKUP(AB192,Varsayımlar!$B:$Q,14,0))</f>
        <v/>
      </c>
      <c r="Z192" s="2" t="str">
        <f>IF(B192="","",VLOOKUP(AB192,Varsayımlar!$B:$Q,15,0))</f>
        <v/>
      </c>
      <c r="AA192" s="2" t="str">
        <f>IF(B192="","",VLOOKUP(AB192,Varsayımlar!$B:$Q,16,0))</f>
        <v/>
      </c>
      <c r="AB192" s="2" t="str">
        <f t="shared" si="5"/>
        <v/>
      </c>
    </row>
    <row r="193" spans="2:28" x14ac:dyDescent="0.25">
      <c r="B193" s="6"/>
      <c r="C193" s="7" t="str">
        <f>IF(B193="","",VLOOKUP(AB193,Varsayımlar!$B:$Q,3,0))</f>
        <v/>
      </c>
      <c r="G193" s="5" t="str">
        <f>IF(B193="","",VLOOKUP(AB193,Varsayımlar!$B:$Q,5,0))</f>
        <v/>
      </c>
      <c r="H193" s="5"/>
      <c r="I193" s="5" t="str">
        <f>IF(B193="","",VLOOKUP(AB193,Varsayımlar!$B:$Q,6,0))</f>
        <v/>
      </c>
      <c r="O193" s="5" t="str">
        <f>IF(B193="","",VLOOKUP(AB193,Varsayımlar!$B:$Q,7,0)*J193)</f>
        <v/>
      </c>
      <c r="P193" s="5" t="str">
        <f>IF(B193="","",VLOOKUP(AB193,Varsayımlar!$B:$Q,8,0))</f>
        <v/>
      </c>
      <c r="Q193" s="5" t="str">
        <f>IF(B193="","",VLOOKUP(AB193,Varsayımlar!$B:$Q,9,0))</f>
        <v/>
      </c>
      <c r="R193" s="5" t="str">
        <f>IF(B193="","",VLOOKUP(AB193,Varsayımlar!$B:$Q,10,0))</f>
        <v/>
      </c>
      <c r="S193" s="5" t="str">
        <f>IF(B193="","",VLOOKUP(AB193,Varsayımlar!$B:$Q,11,0))</f>
        <v/>
      </c>
      <c r="T193" s="5" t="str">
        <f>IF(B193="","",VLOOKUP(AB193,Varsayımlar!$B:$Q,12,0))</f>
        <v/>
      </c>
      <c r="U193" s="5" t="str">
        <f>IF(B193="","",VLOOKUP(AB193,Varsayımlar!$B:$Q,13,0))</f>
        <v/>
      </c>
      <c r="V193" s="5" t="str">
        <f>IF(B193="","",VLOOKUP(AB193,Varsayımlar!$B:$Q,14,0))</f>
        <v/>
      </c>
      <c r="Z193" s="5" t="str">
        <f>IF(B193="","",VLOOKUP(AB193,Varsayımlar!$B:$Q,15,0))</f>
        <v/>
      </c>
      <c r="AA193" s="5" t="str">
        <f>IF(B193="","",VLOOKUP(AB193,Varsayımlar!$B:$Q,16,0))</f>
        <v/>
      </c>
      <c r="AB193" s="5" t="str">
        <f t="shared" si="5"/>
        <v/>
      </c>
    </row>
    <row r="194" spans="2:28" x14ac:dyDescent="0.25">
      <c r="C194" s="3" t="str">
        <f>IF(B194="","",VLOOKUP(AB194,Varsayımlar!$B:$Q,3,0))</f>
        <v/>
      </c>
      <c r="G194" s="2" t="str">
        <f>IF(B194="","",VLOOKUP(AB194,Varsayımlar!$B:$Q,5,0))</f>
        <v/>
      </c>
      <c r="I194" s="2" t="str">
        <f>IF(B194="","",VLOOKUP(AB194,Varsayımlar!$B:$Q,6,0))</f>
        <v/>
      </c>
      <c r="O194" s="2" t="str">
        <f>IF(B194="","",VLOOKUP(AB194,Varsayımlar!$B:$Q,7,0)*J194)</f>
        <v/>
      </c>
      <c r="P194" s="2" t="str">
        <f>IF(B194="","",VLOOKUP(AB194,Varsayımlar!$B:$Q,8,0))</f>
        <v/>
      </c>
      <c r="Q194" s="2" t="str">
        <f>IF(B194="","",VLOOKUP(AB194,Varsayımlar!$B:$Q,9,0))</f>
        <v/>
      </c>
      <c r="R194" s="2" t="str">
        <f>IF(B194="","",VLOOKUP(AB194,Varsayımlar!$B:$Q,10,0))</f>
        <v/>
      </c>
      <c r="S194" s="2" t="str">
        <f>IF(B194="","",VLOOKUP(AB194,Varsayımlar!$B:$Q,11,0))</f>
        <v/>
      </c>
      <c r="T194" s="2" t="str">
        <f>IF(B194="","",VLOOKUP(AB194,Varsayımlar!$B:$Q,12,0))</f>
        <v/>
      </c>
      <c r="U194" s="2" t="str">
        <f>IF(B194="","",VLOOKUP(AB194,Varsayımlar!$B:$Q,13,0))</f>
        <v/>
      </c>
      <c r="V194" s="2" t="str">
        <f>IF(B194="","",VLOOKUP(AB194,Varsayımlar!$B:$Q,14,0))</f>
        <v/>
      </c>
      <c r="Z194" s="2" t="str">
        <f>IF(B194="","",VLOOKUP(AB194,Varsayımlar!$B:$Q,15,0))</f>
        <v/>
      </c>
      <c r="AA194" s="2" t="str">
        <f>IF(B194="","",VLOOKUP(AB194,Varsayımlar!$B:$Q,16,0))</f>
        <v/>
      </c>
      <c r="AB194" s="2" t="str">
        <f t="shared" si="5"/>
        <v/>
      </c>
    </row>
    <row r="195" spans="2:28" x14ac:dyDescent="0.25">
      <c r="B195" s="6"/>
      <c r="C195" s="7" t="str">
        <f>IF(B195="","",VLOOKUP(AB195,Varsayımlar!$B:$Q,3,0))</f>
        <v/>
      </c>
      <c r="G195" s="5" t="str">
        <f>IF(B195="","",VLOOKUP(AB195,Varsayımlar!$B:$Q,5,0))</f>
        <v/>
      </c>
      <c r="H195" s="5"/>
      <c r="I195" s="5" t="str">
        <f>IF(B195="","",VLOOKUP(AB195,Varsayımlar!$B:$Q,6,0))</f>
        <v/>
      </c>
      <c r="O195" s="5" t="str">
        <f>IF(B195="","",VLOOKUP(AB195,Varsayımlar!$B:$Q,7,0)*J195)</f>
        <v/>
      </c>
      <c r="P195" s="5" t="str">
        <f>IF(B195="","",VLOOKUP(AB195,Varsayımlar!$B:$Q,8,0))</f>
        <v/>
      </c>
      <c r="Q195" s="5" t="str">
        <f>IF(B195="","",VLOOKUP(AB195,Varsayımlar!$B:$Q,9,0))</f>
        <v/>
      </c>
      <c r="R195" s="5" t="str">
        <f>IF(B195="","",VLOOKUP(AB195,Varsayımlar!$B:$Q,10,0))</f>
        <v/>
      </c>
      <c r="S195" s="5" t="str">
        <f>IF(B195="","",VLOOKUP(AB195,Varsayımlar!$B:$Q,11,0))</f>
        <v/>
      </c>
      <c r="T195" s="5" t="str">
        <f>IF(B195="","",VLOOKUP(AB195,Varsayımlar!$B:$Q,12,0))</f>
        <v/>
      </c>
      <c r="U195" s="5" t="str">
        <f>IF(B195="","",VLOOKUP(AB195,Varsayımlar!$B:$Q,13,0))</f>
        <v/>
      </c>
      <c r="V195" s="5" t="str">
        <f>IF(B195="","",VLOOKUP(AB195,Varsayımlar!$B:$Q,14,0))</f>
        <v/>
      </c>
      <c r="Z195" s="5" t="str">
        <f>IF(B195="","",VLOOKUP(AB195,Varsayımlar!$B:$Q,15,0))</f>
        <v/>
      </c>
      <c r="AA195" s="5" t="str">
        <f>IF(B195="","",VLOOKUP(AB195,Varsayımlar!$B:$Q,16,0))</f>
        <v/>
      </c>
      <c r="AB195" s="5" t="str">
        <f t="shared" si="5"/>
        <v/>
      </c>
    </row>
    <row r="196" spans="2:28" x14ac:dyDescent="0.25">
      <c r="C196" s="3" t="str">
        <f>IF(B196="","",VLOOKUP(AB196,Varsayımlar!$B:$Q,3,0))</f>
        <v/>
      </c>
      <c r="G196" s="2" t="str">
        <f>IF(B196="","",VLOOKUP(AB196,Varsayımlar!$B:$Q,5,0))</f>
        <v/>
      </c>
      <c r="I196" s="2" t="str">
        <f>IF(B196="","",VLOOKUP(AB196,Varsayımlar!$B:$Q,6,0))</f>
        <v/>
      </c>
      <c r="O196" s="2" t="str">
        <f>IF(B196="","",VLOOKUP(AB196,Varsayımlar!$B:$Q,7,0)*J196)</f>
        <v/>
      </c>
      <c r="P196" s="2" t="str">
        <f>IF(B196="","",VLOOKUP(AB196,Varsayımlar!$B:$Q,8,0))</f>
        <v/>
      </c>
      <c r="Q196" s="2" t="str">
        <f>IF(B196="","",VLOOKUP(AB196,Varsayımlar!$B:$Q,9,0))</f>
        <v/>
      </c>
      <c r="R196" s="2" t="str">
        <f>IF(B196="","",VLOOKUP(AB196,Varsayımlar!$B:$Q,10,0))</f>
        <v/>
      </c>
      <c r="S196" s="2" t="str">
        <f>IF(B196="","",VLOOKUP(AB196,Varsayımlar!$B:$Q,11,0))</f>
        <v/>
      </c>
      <c r="T196" s="2" t="str">
        <f>IF(B196="","",VLOOKUP(AB196,Varsayımlar!$B:$Q,12,0))</f>
        <v/>
      </c>
      <c r="U196" s="2" t="str">
        <f>IF(B196="","",VLOOKUP(AB196,Varsayımlar!$B:$Q,13,0))</f>
        <v/>
      </c>
      <c r="V196" s="2" t="str">
        <f>IF(B196="","",VLOOKUP(AB196,Varsayımlar!$B:$Q,14,0))</f>
        <v/>
      </c>
      <c r="Z196" s="2" t="str">
        <f>IF(B196="","",VLOOKUP(AB196,Varsayımlar!$B:$Q,15,0))</f>
        <v/>
      </c>
      <c r="AA196" s="2" t="str">
        <f>IF(B196="","",VLOOKUP(AB196,Varsayımlar!$B:$Q,16,0))</f>
        <v/>
      </c>
      <c r="AB196" s="2" t="str">
        <f t="shared" si="5"/>
        <v/>
      </c>
    </row>
    <row r="197" spans="2:28" x14ac:dyDescent="0.25">
      <c r="B197" s="6"/>
      <c r="C197" s="7" t="str">
        <f>IF(B197="","",VLOOKUP(AB197,Varsayımlar!$B:$Q,3,0))</f>
        <v/>
      </c>
      <c r="G197" s="5" t="str">
        <f>IF(B197="","",VLOOKUP(AB197,Varsayımlar!$B:$Q,5,0))</f>
        <v/>
      </c>
      <c r="H197" s="5"/>
      <c r="I197" s="5" t="str">
        <f>IF(B197="","",VLOOKUP(AB197,Varsayımlar!$B:$Q,6,0))</f>
        <v/>
      </c>
      <c r="O197" s="5" t="str">
        <f>IF(B197="","",VLOOKUP(AB197,Varsayımlar!$B:$Q,7,0)*J197)</f>
        <v/>
      </c>
      <c r="P197" s="5" t="str">
        <f>IF(B197="","",VLOOKUP(AB197,Varsayımlar!$B:$Q,8,0))</f>
        <v/>
      </c>
      <c r="Q197" s="5" t="str">
        <f>IF(B197="","",VLOOKUP(AB197,Varsayımlar!$B:$Q,9,0))</f>
        <v/>
      </c>
      <c r="R197" s="5" t="str">
        <f>IF(B197="","",VLOOKUP(AB197,Varsayımlar!$B:$Q,10,0))</f>
        <v/>
      </c>
      <c r="S197" s="5" t="str">
        <f>IF(B197="","",VLOOKUP(AB197,Varsayımlar!$B:$Q,11,0))</f>
        <v/>
      </c>
      <c r="T197" s="5" t="str">
        <f>IF(B197="","",VLOOKUP(AB197,Varsayımlar!$B:$Q,12,0))</f>
        <v/>
      </c>
      <c r="U197" s="5" t="str">
        <f>IF(B197="","",VLOOKUP(AB197,Varsayımlar!$B:$Q,13,0))</f>
        <v/>
      </c>
      <c r="V197" s="5" t="str">
        <f>IF(B197="","",VLOOKUP(AB197,Varsayımlar!$B:$Q,14,0))</f>
        <v/>
      </c>
      <c r="Z197" s="5" t="str">
        <f>IF(B197="","",VLOOKUP(AB197,Varsayımlar!$B:$Q,15,0))</f>
        <v/>
      </c>
      <c r="AA197" s="5" t="str">
        <f>IF(B197="","",VLOOKUP(AB197,Varsayımlar!$B:$Q,16,0))</f>
        <v/>
      </c>
      <c r="AB197" s="5" t="str">
        <f t="shared" si="5"/>
        <v/>
      </c>
    </row>
    <row r="198" spans="2:28" x14ac:dyDescent="0.25">
      <c r="C198" s="3" t="str">
        <f>IF(B198="","",VLOOKUP(AB198,Varsayımlar!$B:$Q,3,0))</f>
        <v/>
      </c>
      <c r="G198" s="2" t="str">
        <f>IF(B198="","",VLOOKUP(AB198,Varsayımlar!$B:$Q,5,0))</f>
        <v/>
      </c>
      <c r="I198" s="2" t="str">
        <f>IF(B198="","",VLOOKUP(AB198,Varsayımlar!$B:$Q,6,0))</f>
        <v/>
      </c>
      <c r="O198" s="2" t="str">
        <f>IF(B198="","",VLOOKUP(AB198,Varsayımlar!$B:$Q,7,0)*J198)</f>
        <v/>
      </c>
      <c r="P198" s="2" t="str">
        <f>IF(B198="","",VLOOKUP(AB198,Varsayımlar!$B:$Q,8,0))</f>
        <v/>
      </c>
      <c r="Q198" s="2" t="str">
        <f>IF(B198="","",VLOOKUP(AB198,Varsayımlar!$B:$Q,9,0))</f>
        <v/>
      </c>
      <c r="R198" s="2" t="str">
        <f>IF(B198="","",VLOOKUP(AB198,Varsayımlar!$B:$Q,10,0))</f>
        <v/>
      </c>
      <c r="S198" s="2" t="str">
        <f>IF(B198="","",VLOOKUP(AB198,Varsayımlar!$B:$Q,11,0))</f>
        <v/>
      </c>
      <c r="T198" s="2" t="str">
        <f>IF(B198="","",VLOOKUP(AB198,Varsayımlar!$B:$Q,12,0))</f>
        <v/>
      </c>
      <c r="U198" s="2" t="str">
        <f>IF(B198="","",VLOOKUP(AB198,Varsayımlar!$B:$Q,13,0))</f>
        <v/>
      </c>
      <c r="V198" s="2" t="str">
        <f>IF(B198="","",VLOOKUP(AB198,Varsayımlar!$B:$Q,14,0))</f>
        <v/>
      </c>
      <c r="Z198" s="2" t="str">
        <f>IF(B198="","",VLOOKUP(AB198,Varsayımlar!$B:$Q,15,0))</f>
        <v/>
      </c>
      <c r="AA198" s="2" t="str">
        <f>IF(B198="","",VLOOKUP(AB198,Varsayımlar!$B:$Q,16,0))</f>
        <v/>
      </c>
      <c r="AB198" s="2" t="str">
        <f t="shared" si="5"/>
        <v/>
      </c>
    </row>
    <row r="199" spans="2:28" x14ac:dyDescent="0.25">
      <c r="B199" s="6"/>
      <c r="C199" s="7" t="str">
        <f>IF(B199="","",VLOOKUP(AB199,Varsayımlar!$B:$Q,3,0))</f>
        <v/>
      </c>
      <c r="G199" s="5" t="str">
        <f>IF(B199="","",VLOOKUP(AB199,Varsayımlar!$B:$Q,5,0))</f>
        <v/>
      </c>
      <c r="H199" s="5"/>
      <c r="I199" s="5" t="str">
        <f>IF(B199="","",VLOOKUP(AB199,Varsayımlar!$B:$Q,6,0))</f>
        <v/>
      </c>
      <c r="O199" s="5" t="str">
        <f>IF(B199="","",VLOOKUP(AB199,Varsayımlar!$B:$Q,7,0)*J199)</f>
        <v/>
      </c>
      <c r="P199" s="5" t="str">
        <f>IF(B199="","",VLOOKUP(AB199,Varsayımlar!$B:$Q,8,0))</f>
        <v/>
      </c>
      <c r="Q199" s="5" t="str">
        <f>IF(B199="","",VLOOKUP(AB199,Varsayımlar!$B:$Q,9,0))</f>
        <v/>
      </c>
      <c r="R199" s="5" t="str">
        <f>IF(B199="","",VLOOKUP(AB199,Varsayımlar!$B:$Q,10,0))</f>
        <v/>
      </c>
      <c r="S199" s="5" t="str">
        <f>IF(B199="","",VLOOKUP(AB199,Varsayımlar!$B:$Q,11,0))</f>
        <v/>
      </c>
      <c r="T199" s="5" t="str">
        <f>IF(B199="","",VLOOKUP(AB199,Varsayımlar!$B:$Q,12,0))</f>
        <v/>
      </c>
      <c r="U199" s="5" t="str">
        <f>IF(B199="","",VLOOKUP(AB199,Varsayımlar!$B:$Q,13,0))</f>
        <v/>
      </c>
      <c r="V199" s="5" t="str">
        <f>IF(B199="","",VLOOKUP(AB199,Varsayımlar!$B:$Q,14,0))</f>
        <v/>
      </c>
      <c r="Z199" s="5" t="str">
        <f>IF(B199="","",VLOOKUP(AB199,Varsayımlar!$B:$Q,15,0))</f>
        <v/>
      </c>
      <c r="AA199" s="5" t="str">
        <f>IF(B199="","",VLOOKUP(AB199,Varsayımlar!$B:$Q,16,0))</f>
        <v/>
      </c>
      <c r="AB199" s="5" t="str">
        <f t="shared" ref="AB199:AB262" si="6">IF(B199="","",CONCATENATE(B199,D199))</f>
        <v/>
      </c>
    </row>
    <row r="200" spans="2:28" x14ac:dyDescent="0.25">
      <c r="C200" s="3" t="str">
        <f>IF(B200="","",VLOOKUP(AB200,Varsayımlar!$B:$Q,3,0))</f>
        <v/>
      </c>
      <c r="G200" s="2" t="str">
        <f>IF(B200="","",VLOOKUP(AB200,Varsayımlar!$B:$Q,5,0))</f>
        <v/>
      </c>
      <c r="I200" s="2" t="str">
        <f>IF(B200="","",VLOOKUP(AB200,Varsayımlar!$B:$Q,6,0))</f>
        <v/>
      </c>
      <c r="O200" s="2" t="str">
        <f>IF(B200="","",VLOOKUP(AB200,Varsayımlar!$B:$Q,7,0)*J200)</f>
        <v/>
      </c>
      <c r="P200" s="2" t="str">
        <f>IF(B200="","",VLOOKUP(AB200,Varsayımlar!$B:$Q,8,0))</f>
        <v/>
      </c>
      <c r="Q200" s="2" t="str">
        <f>IF(B200="","",VLOOKUP(AB200,Varsayımlar!$B:$Q,9,0))</f>
        <v/>
      </c>
      <c r="R200" s="2" t="str">
        <f>IF(B200="","",VLOOKUP(AB200,Varsayımlar!$B:$Q,10,0))</f>
        <v/>
      </c>
      <c r="S200" s="2" t="str">
        <f>IF(B200="","",VLOOKUP(AB200,Varsayımlar!$B:$Q,11,0))</f>
        <v/>
      </c>
      <c r="T200" s="2" t="str">
        <f>IF(B200="","",VLOOKUP(AB200,Varsayımlar!$B:$Q,12,0))</f>
        <v/>
      </c>
      <c r="U200" s="2" t="str">
        <f>IF(B200="","",VLOOKUP(AB200,Varsayımlar!$B:$Q,13,0))</f>
        <v/>
      </c>
      <c r="V200" s="2" t="str">
        <f>IF(B200="","",VLOOKUP(AB200,Varsayımlar!$B:$Q,14,0))</f>
        <v/>
      </c>
      <c r="Z200" s="2" t="str">
        <f>IF(B200="","",VLOOKUP(AB200,Varsayımlar!$B:$Q,15,0))</f>
        <v/>
      </c>
      <c r="AA200" s="2" t="str">
        <f>IF(B200="","",VLOOKUP(AB200,Varsayımlar!$B:$Q,16,0))</f>
        <v/>
      </c>
      <c r="AB200" s="2" t="str">
        <f t="shared" si="6"/>
        <v/>
      </c>
    </row>
    <row r="201" spans="2:28" x14ac:dyDescent="0.25">
      <c r="B201" s="6"/>
      <c r="C201" s="7" t="str">
        <f>IF(B201="","",VLOOKUP(AB201,Varsayımlar!$B:$Q,3,0))</f>
        <v/>
      </c>
      <c r="G201" s="5" t="str">
        <f>IF(B201="","",VLOOKUP(AB201,Varsayımlar!$B:$Q,5,0))</f>
        <v/>
      </c>
      <c r="H201" s="5"/>
      <c r="I201" s="5" t="str">
        <f>IF(B201="","",VLOOKUP(AB201,Varsayımlar!$B:$Q,6,0))</f>
        <v/>
      </c>
      <c r="O201" s="5" t="str">
        <f>IF(B201="","",VLOOKUP(AB201,Varsayımlar!$B:$Q,7,0)*J201)</f>
        <v/>
      </c>
      <c r="P201" s="5" t="str">
        <f>IF(B201="","",VLOOKUP(AB201,Varsayımlar!$B:$Q,8,0))</f>
        <v/>
      </c>
      <c r="Q201" s="5" t="str">
        <f>IF(B201="","",VLOOKUP(AB201,Varsayımlar!$B:$Q,9,0))</f>
        <v/>
      </c>
      <c r="R201" s="5" t="str">
        <f>IF(B201="","",VLOOKUP(AB201,Varsayımlar!$B:$Q,10,0))</f>
        <v/>
      </c>
      <c r="S201" s="5" t="str">
        <f>IF(B201="","",VLOOKUP(AB201,Varsayımlar!$B:$Q,11,0))</f>
        <v/>
      </c>
      <c r="T201" s="5" t="str">
        <f>IF(B201="","",VLOOKUP(AB201,Varsayımlar!$B:$Q,12,0))</f>
        <v/>
      </c>
      <c r="U201" s="5" t="str">
        <f>IF(B201="","",VLOOKUP(AB201,Varsayımlar!$B:$Q,13,0))</f>
        <v/>
      </c>
      <c r="V201" s="5" t="str">
        <f>IF(B201="","",VLOOKUP(AB201,Varsayımlar!$B:$Q,14,0))</f>
        <v/>
      </c>
      <c r="Z201" s="5" t="str">
        <f>IF(B201="","",VLOOKUP(AB201,Varsayımlar!$B:$Q,15,0))</f>
        <v/>
      </c>
      <c r="AA201" s="5" t="str">
        <f>IF(B201="","",VLOOKUP(AB201,Varsayımlar!$B:$Q,16,0))</f>
        <v/>
      </c>
      <c r="AB201" s="5" t="str">
        <f t="shared" si="6"/>
        <v/>
      </c>
    </row>
    <row r="202" spans="2:28" x14ac:dyDescent="0.25">
      <c r="C202" s="3" t="str">
        <f>IF(B202="","",VLOOKUP(AB202,Varsayımlar!$B:$Q,3,0))</f>
        <v/>
      </c>
      <c r="G202" s="2" t="str">
        <f>IF(B202="","",VLOOKUP(AB202,Varsayımlar!$B:$Q,5,0))</f>
        <v/>
      </c>
      <c r="I202" s="2" t="str">
        <f>IF(B202="","",VLOOKUP(AB202,Varsayımlar!$B:$Q,6,0))</f>
        <v/>
      </c>
      <c r="O202" s="2" t="str">
        <f>IF(B202="","",VLOOKUP(AB202,Varsayımlar!$B:$Q,7,0)*J202)</f>
        <v/>
      </c>
      <c r="P202" s="2" t="str">
        <f>IF(B202="","",VLOOKUP(AB202,Varsayımlar!$B:$Q,8,0))</f>
        <v/>
      </c>
      <c r="Q202" s="2" t="str">
        <f>IF(B202="","",VLOOKUP(AB202,Varsayımlar!$B:$Q,9,0))</f>
        <v/>
      </c>
      <c r="R202" s="2" t="str">
        <f>IF(B202="","",VLOOKUP(AB202,Varsayımlar!$B:$Q,10,0))</f>
        <v/>
      </c>
      <c r="S202" s="2" t="str">
        <f>IF(B202="","",VLOOKUP(AB202,Varsayımlar!$B:$Q,11,0))</f>
        <v/>
      </c>
      <c r="T202" s="2" t="str">
        <f>IF(B202="","",VLOOKUP(AB202,Varsayımlar!$B:$Q,12,0))</f>
        <v/>
      </c>
      <c r="U202" s="2" t="str">
        <f>IF(B202="","",VLOOKUP(AB202,Varsayımlar!$B:$Q,13,0))</f>
        <v/>
      </c>
      <c r="V202" s="2" t="str">
        <f>IF(B202="","",VLOOKUP(AB202,Varsayımlar!$B:$Q,14,0))</f>
        <v/>
      </c>
      <c r="Z202" s="2" t="str">
        <f>IF(B202="","",VLOOKUP(AB202,Varsayımlar!$B:$Q,15,0))</f>
        <v/>
      </c>
      <c r="AA202" s="2" t="str">
        <f>IF(B202="","",VLOOKUP(AB202,Varsayımlar!$B:$Q,16,0))</f>
        <v/>
      </c>
      <c r="AB202" s="2" t="str">
        <f t="shared" si="6"/>
        <v/>
      </c>
    </row>
    <row r="203" spans="2:28" x14ac:dyDescent="0.25">
      <c r="B203" s="6"/>
      <c r="C203" s="7" t="str">
        <f>IF(B203="","",VLOOKUP(AB203,Varsayımlar!$B:$Q,3,0))</f>
        <v/>
      </c>
      <c r="G203" s="5" t="str">
        <f>IF(B203="","",VLOOKUP(AB203,Varsayımlar!$B:$Q,5,0))</f>
        <v/>
      </c>
      <c r="H203" s="5"/>
      <c r="I203" s="5" t="str">
        <f>IF(B203="","",VLOOKUP(AB203,Varsayımlar!$B:$Q,6,0))</f>
        <v/>
      </c>
      <c r="O203" s="5" t="str">
        <f>IF(B203="","",VLOOKUP(AB203,Varsayımlar!$B:$Q,7,0)*J203)</f>
        <v/>
      </c>
      <c r="P203" s="5" t="str">
        <f>IF(B203="","",VLOOKUP(AB203,Varsayımlar!$B:$Q,8,0))</f>
        <v/>
      </c>
      <c r="Q203" s="5" t="str">
        <f>IF(B203="","",VLOOKUP(AB203,Varsayımlar!$B:$Q,9,0))</f>
        <v/>
      </c>
      <c r="R203" s="5" t="str">
        <f>IF(B203="","",VLOOKUP(AB203,Varsayımlar!$B:$Q,10,0))</f>
        <v/>
      </c>
      <c r="S203" s="5" t="str">
        <f>IF(B203="","",VLOOKUP(AB203,Varsayımlar!$B:$Q,11,0))</f>
        <v/>
      </c>
      <c r="T203" s="5" t="str">
        <f>IF(B203="","",VLOOKUP(AB203,Varsayımlar!$B:$Q,12,0))</f>
        <v/>
      </c>
      <c r="U203" s="5" t="str">
        <f>IF(B203="","",VLOOKUP(AB203,Varsayımlar!$B:$Q,13,0))</f>
        <v/>
      </c>
      <c r="V203" s="5" t="str">
        <f>IF(B203="","",VLOOKUP(AB203,Varsayımlar!$B:$Q,14,0))</f>
        <v/>
      </c>
      <c r="Z203" s="5" t="str">
        <f>IF(B203="","",VLOOKUP(AB203,Varsayımlar!$B:$Q,15,0))</f>
        <v/>
      </c>
      <c r="AA203" s="5" t="str">
        <f>IF(B203="","",VLOOKUP(AB203,Varsayımlar!$B:$Q,16,0))</f>
        <v/>
      </c>
      <c r="AB203" s="5" t="str">
        <f t="shared" si="6"/>
        <v/>
      </c>
    </row>
    <row r="204" spans="2:28" x14ac:dyDescent="0.25">
      <c r="C204" s="3" t="str">
        <f>IF(B204="","",VLOOKUP(AB204,Varsayımlar!$B:$Q,3,0))</f>
        <v/>
      </c>
      <c r="G204" s="2" t="str">
        <f>IF(B204="","",VLOOKUP(AB204,Varsayımlar!$B:$Q,5,0))</f>
        <v/>
      </c>
      <c r="I204" s="2" t="str">
        <f>IF(B204="","",VLOOKUP(AB204,Varsayımlar!$B:$Q,6,0))</f>
        <v/>
      </c>
      <c r="O204" s="2" t="str">
        <f>IF(B204="","",VLOOKUP(AB204,Varsayımlar!$B:$Q,7,0)*J204)</f>
        <v/>
      </c>
      <c r="P204" s="2" t="str">
        <f>IF(B204="","",VLOOKUP(AB204,Varsayımlar!$B:$Q,8,0))</f>
        <v/>
      </c>
      <c r="Q204" s="2" t="str">
        <f>IF(B204="","",VLOOKUP(AB204,Varsayımlar!$B:$Q,9,0))</f>
        <v/>
      </c>
      <c r="R204" s="2" t="str">
        <f>IF(B204="","",VLOOKUP(AB204,Varsayımlar!$B:$Q,10,0))</f>
        <v/>
      </c>
      <c r="S204" s="2" t="str">
        <f>IF(B204="","",VLOOKUP(AB204,Varsayımlar!$B:$Q,11,0))</f>
        <v/>
      </c>
      <c r="T204" s="2" t="str">
        <f>IF(B204="","",VLOOKUP(AB204,Varsayımlar!$B:$Q,12,0))</f>
        <v/>
      </c>
      <c r="U204" s="2" t="str">
        <f>IF(B204="","",VLOOKUP(AB204,Varsayımlar!$B:$Q,13,0))</f>
        <v/>
      </c>
      <c r="V204" s="2" t="str">
        <f>IF(B204="","",VLOOKUP(AB204,Varsayımlar!$B:$Q,14,0))</f>
        <v/>
      </c>
      <c r="Z204" s="2" t="str">
        <f>IF(B204="","",VLOOKUP(AB204,Varsayımlar!$B:$Q,15,0))</f>
        <v/>
      </c>
      <c r="AA204" s="2" t="str">
        <f>IF(B204="","",VLOOKUP(AB204,Varsayımlar!$B:$Q,16,0))</f>
        <v/>
      </c>
      <c r="AB204" s="2" t="str">
        <f t="shared" si="6"/>
        <v/>
      </c>
    </row>
    <row r="205" spans="2:28" x14ac:dyDescent="0.25">
      <c r="B205" s="6"/>
      <c r="C205" s="7" t="str">
        <f>IF(B205="","",VLOOKUP(AB205,Varsayımlar!$B:$Q,3,0))</f>
        <v/>
      </c>
      <c r="G205" s="5" t="str">
        <f>IF(B205="","",VLOOKUP(AB205,Varsayımlar!$B:$Q,5,0))</f>
        <v/>
      </c>
      <c r="H205" s="5"/>
      <c r="I205" s="5" t="str">
        <f>IF(B205="","",VLOOKUP(AB205,Varsayımlar!$B:$Q,6,0))</f>
        <v/>
      </c>
      <c r="O205" s="5" t="str">
        <f>IF(B205="","",VLOOKUP(AB205,Varsayımlar!$B:$Q,7,0)*J205)</f>
        <v/>
      </c>
      <c r="P205" s="5" t="str">
        <f>IF(B205="","",VLOOKUP(AB205,Varsayımlar!$B:$Q,8,0))</f>
        <v/>
      </c>
      <c r="Q205" s="5" t="str">
        <f>IF(B205="","",VLOOKUP(AB205,Varsayımlar!$B:$Q,9,0))</f>
        <v/>
      </c>
      <c r="R205" s="5" t="str">
        <f>IF(B205="","",VLOOKUP(AB205,Varsayımlar!$B:$Q,10,0))</f>
        <v/>
      </c>
      <c r="S205" s="5" t="str">
        <f>IF(B205="","",VLOOKUP(AB205,Varsayımlar!$B:$Q,11,0))</f>
        <v/>
      </c>
      <c r="T205" s="5" t="str">
        <f>IF(B205="","",VLOOKUP(AB205,Varsayımlar!$B:$Q,12,0))</f>
        <v/>
      </c>
      <c r="U205" s="5" t="str">
        <f>IF(B205="","",VLOOKUP(AB205,Varsayımlar!$B:$Q,13,0))</f>
        <v/>
      </c>
      <c r="V205" s="5" t="str">
        <f>IF(B205="","",VLOOKUP(AB205,Varsayımlar!$B:$Q,14,0))</f>
        <v/>
      </c>
      <c r="Z205" s="5" t="str">
        <f>IF(B205="","",VLOOKUP(AB205,Varsayımlar!$B:$Q,15,0))</f>
        <v/>
      </c>
      <c r="AA205" s="5" t="str">
        <f>IF(B205="","",VLOOKUP(AB205,Varsayımlar!$B:$Q,16,0))</f>
        <v/>
      </c>
      <c r="AB205" s="5" t="str">
        <f t="shared" si="6"/>
        <v/>
      </c>
    </row>
    <row r="206" spans="2:28" x14ac:dyDescent="0.25">
      <c r="C206" s="3" t="str">
        <f>IF(B206="","",VLOOKUP(AB206,Varsayımlar!$B:$Q,3,0))</f>
        <v/>
      </c>
      <c r="G206" s="2" t="str">
        <f>IF(B206="","",VLOOKUP(AB206,Varsayımlar!$B:$Q,5,0))</f>
        <v/>
      </c>
      <c r="I206" s="2" t="str">
        <f>IF(B206="","",VLOOKUP(AB206,Varsayımlar!$B:$Q,6,0))</f>
        <v/>
      </c>
      <c r="O206" s="2" t="str">
        <f>IF(B206="","",VLOOKUP(AB206,Varsayımlar!$B:$Q,7,0)*J206)</f>
        <v/>
      </c>
      <c r="P206" s="2" t="str">
        <f>IF(B206="","",VLOOKUP(AB206,Varsayımlar!$B:$Q,8,0))</f>
        <v/>
      </c>
      <c r="Q206" s="2" t="str">
        <f>IF(B206="","",VLOOKUP(AB206,Varsayımlar!$B:$Q,9,0))</f>
        <v/>
      </c>
      <c r="R206" s="2" t="str">
        <f>IF(B206="","",VLOOKUP(AB206,Varsayımlar!$B:$Q,10,0))</f>
        <v/>
      </c>
      <c r="S206" s="2" t="str">
        <f>IF(B206="","",VLOOKUP(AB206,Varsayımlar!$B:$Q,11,0))</f>
        <v/>
      </c>
      <c r="T206" s="2" t="str">
        <f>IF(B206="","",VLOOKUP(AB206,Varsayımlar!$B:$Q,12,0))</f>
        <v/>
      </c>
      <c r="U206" s="2" t="str">
        <f>IF(B206="","",VLOOKUP(AB206,Varsayımlar!$B:$Q,13,0))</f>
        <v/>
      </c>
      <c r="V206" s="2" t="str">
        <f>IF(B206="","",VLOOKUP(AB206,Varsayımlar!$B:$Q,14,0))</f>
        <v/>
      </c>
      <c r="Z206" s="2" t="str">
        <f>IF(B206="","",VLOOKUP(AB206,Varsayımlar!$B:$Q,15,0))</f>
        <v/>
      </c>
      <c r="AA206" s="2" t="str">
        <f>IF(B206="","",VLOOKUP(AB206,Varsayımlar!$B:$Q,16,0))</f>
        <v/>
      </c>
      <c r="AB206" s="2" t="str">
        <f t="shared" si="6"/>
        <v/>
      </c>
    </row>
    <row r="207" spans="2:28" x14ac:dyDescent="0.25">
      <c r="B207" s="6"/>
      <c r="C207" s="7" t="str">
        <f>IF(B207="","",VLOOKUP(AB207,Varsayımlar!$B:$Q,3,0))</f>
        <v/>
      </c>
      <c r="G207" s="5" t="str">
        <f>IF(B207="","",VLOOKUP(AB207,Varsayımlar!$B:$Q,5,0))</f>
        <v/>
      </c>
      <c r="H207" s="5"/>
      <c r="I207" s="5" t="str">
        <f>IF(B207="","",VLOOKUP(AB207,Varsayımlar!$B:$Q,6,0))</f>
        <v/>
      </c>
      <c r="O207" s="5" t="str">
        <f>IF(B207="","",VLOOKUP(AB207,Varsayımlar!$B:$Q,7,0)*J207)</f>
        <v/>
      </c>
      <c r="P207" s="5" t="str">
        <f>IF(B207="","",VLOOKUP(AB207,Varsayımlar!$B:$Q,8,0))</f>
        <v/>
      </c>
      <c r="Q207" s="5" t="str">
        <f>IF(B207="","",VLOOKUP(AB207,Varsayımlar!$B:$Q,9,0))</f>
        <v/>
      </c>
      <c r="R207" s="5" t="str">
        <f>IF(B207="","",VLOOKUP(AB207,Varsayımlar!$B:$Q,10,0))</f>
        <v/>
      </c>
      <c r="S207" s="5" t="str">
        <f>IF(B207="","",VLOOKUP(AB207,Varsayımlar!$B:$Q,11,0))</f>
        <v/>
      </c>
      <c r="T207" s="5" t="str">
        <f>IF(B207="","",VLOOKUP(AB207,Varsayımlar!$B:$Q,12,0))</f>
        <v/>
      </c>
      <c r="U207" s="5" t="str">
        <f>IF(B207="","",VLOOKUP(AB207,Varsayımlar!$B:$Q,13,0))</f>
        <v/>
      </c>
      <c r="V207" s="5" t="str">
        <f>IF(B207="","",VLOOKUP(AB207,Varsayımlar!$B:$Q,14,0))</f>
        <v/>
      </c>
      <c r="Z207" s="5" t="str">
        <f>IF(B207="","",VLOOKUP(AB207,Varsayımlar!$B:$Q,15,0))</f>
        <v/>
      </c>
      <c r="AA207" s="5" t="str">
        <f>IF(B207="","",VLOOKUP(AB207,Varsayımlar!$B:$Q,16,0))</f>
        <v/>
      </c>
      <c r="AB207" s="5" t="str">
        <f t="shared" si="6"/>
        <v/>
      </c>
    </row>
    <row r="208" spans="2:28" x14ac:dyDescent="0.25">
      <c r="C208" s="3" t="str">
        <f>IF(B208="","",VLOOKUP(AB208,Varsayımlar!$B:$Q,3,0))</f>
        <v/>
      </c>
      <c r="G208" s="2" t="str">
        <f>IF(B208="","",VLOOKUP(AB208,Varsayımlar!$B:$Q,5,0))</f>
        <v/>
      </c>
      <c r="I208" s="2" t="str">
        <f>IF(B208="","",VLOOKUP(AB208,Varsayımlar!$B:$Q,6,0))</f>
        <v/>
      </c>
      <c r="O208" s="2" t="str">
        <f>IF(B208="","",VLOOKUP(AB208,Varsayımlar!$B:$Q,7,0)*J208)</f>
        <v/>
      </c>
      <c r="P208" s="2" t="str">
        <f>IF(B208="","",VLOOKUP(AB208,Varsayımlar!$B:$Q,8,0))</f>
        <v/>
      </c>
      <c r="Q208" s="2" t="str">
        <f>IF(B208="","",VLOOKUP(AB208,Varsayımlar!$B:$Q,9,0))</f>
        <v/>
      </c>
      <c r="R208" s="2" t="str">
        <f>IF(B208="","",VLOOKUP(AB208,Varsayımlar!$B:$Q,10,0))</f>
        <v/>
      </c>
      <c r="S208" s="2" t="str">
        <f>IF(B208="","",VLOOKUP(AB208,Varsayımlar!$B:$Q,11,0))</f>
        <v/>
      </c>
      <c r="T208" s="2" t="str">
        <f>IF(B208="","",VLOOKUP(AB208,Varsayımlar!$B:$Q,12,0))</f>
        <v/>
      </c>
      <c r="U208" s="2" t="str">
        <f>IF(B208="","",VLOOKUP(AB208,Varsayımlar!$B:$Q,13,0))</f>
        <v/>
      </c>
      <c r="V208" s="2" t="str">
        <f>IF(B208="","",VLOOKUP(AB208,Varsayımlar!$B:$Q,14,0))</f>
        <v/>
      </c>
      <c r="Z208" s="2" t="str">
        <f>IF(B208="","",VLOOKUP(AB208,Varsayımlar!$B:$Q,15,0))</f>
        <v/>
      </c>
      <c r="AA208" s="2" t="str">
        <f>IF(B208="","",VLOOKUP(AB208,Varsayımlar!$B:$Q,16,0))</f>
        <v/>
      </c>
      <c r="AB208" s="2" t="str">
        <f t="shared" si="6"/>
        <v/>
      </c>
    </row>
    <row r="209" spans="2:28" x14ac:dyDescent="0.25">
      <c r="B209" s="6"/>
      <c r="C209" s="7" t="str">
        <f>IF(B209="","",VLOOKUP(AB209,Varsayımlar!$B:$Q,3,0))</f>
        <v/>
      </c>
      <c r="G209" s="5" t="str">
        <f>IF(B209="","",VLOOKUP(AB209,Varsayımlar!$B:$Q,5,0))</f>
        <v/>
      </c>
      <c r="H209" s="5"/>
      <c r="I209" s="5" t="str">
        <f>IF(B209="","",VLOOKUP(AB209,Varsayımlar!$B:$Q,6,0))</f>
        <v/>
      </c>
      <c r="O209" s="5" t="str">
        <f>IF(B209="","",VLOOKUP(AB209,Varsayımlar!$B:$Q,7,0)*J209)</f>
        <v/>
      </c>
      <c r="P209" s="5" t="str">
        <f>IF(B209="","",VLOOKUP(AB209,Varsayımlar!$B:$Q,8,0))</f>
        <v/>
      </c>
      <c r="Q209" s="5" t="str">
        <f>IF(B209="","",VLOOKUP(AB209,Varsayımlar!$B:$Q,9,0))</f>
        <v/>
      </c>
      <c r="R209" s="5" t="str">
        <f>IF(B209="","",VLOOKUP(AB209,Varsayımlar!$B:$Q,10,0))</f>
        <v/>
      </c>
      <c r="S209" s="5" t="str">
        <f>IF(B209="","",VLOOKUP(AB209,Varsayımlar!$B:$Q,11,0))</f>
        <v/>
      </c>
      <c r="T209" s="5" t="str">
        <f>IF(B209="","",VLOOKUP(AB209,Varsayımlar!$B:$Q,12,0))</f>
        <v/>
      </c>
      <c r="U209" s="5" t="str">
        <f>IF(B209="","",VLOOKUP(AB209,Varsayımlar!$B:$Q,13,0))</f>
        <v/>
      </c>
      <c r="V209" s="5" t="str">
        <f>IF(B209="","",VLOOKUP(AB209,Varsayımlar!$B:$Q,14,0))</f>
        <v/>
      </c>
      <c r="Z209" s="5" t="str">
        <f>IF(B209="","",VLOOKUP(AB209,Varsayımlar!$B:$Q,15,0))</f>
        <v/>
      </c>
      <c r="AA209" s="5" t="str">
        <f>IF(B209="","",VLOOKUP(AB209,Varsayımlar!$B:$Q,16,0))</f>
        <v/>
      </c>
      <c r="AB209" s="5" t="str">
        <f t="shared" si="6"/>
        <v/>
      </c>
    </row>
    <row r="210" spans="2:28" x14ac:dyDescent="0.25">
      <c r="C210" s="3" t="str">
        <f>IF(B210="","",VLOOKUP(AB210,Varsayımlar!$B:$Q,3,0))</f>
        <v/>
      </c>
      <c r="G210" s="2" t="str">
        <f>IF(B210="","",VLOOKUP(AB210,Varsayımlar!$B:$Q,5,0))</f>
        <v/>
      </c>
      <c r="I210" s="2" t="str">
        <f>IF(B210="","",VLOOKUP(AB210,Varsayımlar!$B:$Q,6,0))</f>
        <v/>
      </c>
      <c r="O210" s="2" t="str">
        <f>IF(B210="","",VLOOKUP(AB210,Varsayımlar!$B:$Q,7,0)*J210)</f>
        <v/>
      </c>
      <c r="P210" s="2" t="str">
        <f>IF(B210="","",VLOOKUP(AB210,Varsayımlar!$B:$Q,8,0))</f>
        <v/>
      </c>
      <c r="Q210" s="2" t="str">
        <f>IF(B210="","",VLOOKUP(AB210,Varsayımlar!$B:$Q,9,0))</f>
        <v/>
      </c>
      <c r="R210" s="2" t="str">
        <f>IF(B210="","",VLOOKUP(AB210,Varsayımlar!$B:$Q,10,0))</f>
        <v/>
      </c>
      <c r="S210" s="2" t="str">
        <f>IF(B210="","",VLOOKUP(AB210,Varsayımlar!$B:$Q,11,0))</f>
        <v/>
      </c>
      <c r="T210" s="2" t="str">
        <f>IF(B210="","",VLOOKUP(AB210,Varsayımlar!$B:$Q,12,0))</f>
        <v/>
      </c>
      <c r="U210" s="2" t="str">
        <f>IF(B210="","",VLOOKUP(AB210,Varsayımlar!$B:$Q,13,0))</f>
        <v/>
      </c>
      <c r="V210" s="2" t="str">
        <f>IF(B210="","",VLOOKUP(AB210,Varsayımlar!$B:$Q,14,0))</f>
        <v/>
      </c>
      <c r="Z210" s="2" t="str">
        <f>IF(B210="","",VLOOKUP(AB210,Varsayımlar!$B:$Q,15,0))</f>
        <v/>
      </c>
      <c r="AA210" s="2" t="str">
        <f>IF(B210="","",VLOOKUP(AB210,Varsayımlar!$B:$Q,16,0))</f>
        <v/>
      </c>
      <c r="AB210" s="2" t="str">
        <f t="shared" si="6"/>
        <v/>
      </c>
    </row>
    <row r="211" spans="2:28" x14ac:dyDescent="0.25">
      <c r="B211" s="6"/>
      <c r="C211" s="7" t="str">
        <f>IF(B211="","",VLOOKUP(AB211,Varsayımlar!$B:$Q,3,0))</f>
        <v/>
      </c>
      <c r="G211" s="5" t="str">
        <f>IF(B211="","",VLOOKUP(AB211,Varsayımlar!$B:$Q,5,0))</f>
        <v/>
      </c>
      <c r="H211" s="5"/>
      <c r="I211" s="5" t="str">
        <f>IF(B211="","",VLOOKUP(AB211,Varsayımlar!$B:$Q,6,0))</f>
        <v/>
      </c>
      <c r="O211" s="5" t="str">
        <f>IF(B211="","",VLOOKUP(AB211,Varsayımlar!$B:$Q,7,0)*J211)</f>
        <v/>
      </c>
      <c r="P211" s="5" t="str">
        <f>IF(B211="","",VLOOKUP(AB211,Varsayımlar!$B:$Q,8,0))</f>
        <v/>
      </c>
      <c r="Q211" s="5" t="str">
        <f>IF(B211="","",VLOOKUP(AB211,Varsayımlar!$B:$Q,9,0))</f>
        <v/>
      </c>
      <c r="R211" s="5" t="str">
        <f>IF(B211="","",VLOOKUP(AB211,Varsayımlar!$B:$Q,10,0))</f>
        <v/>
      </c>
      <c r="S211" s="5" t="str">
        <f>IF(B211="","",VLOOKUP(AB211,Varsayımlar!$B:$Q,11,0))</f>
        <v/>
      </c>
      <c r="T211" s="5" t="str">
        <f>IF(B211="","",VLOOKUP(AB211,Varsayımlar!$B:$Q,12,0))</f>
        <v/>
      </c>
      <c r="U211" s="5" t="str">
        <f>IF(B211="","",VLOOKUP(AB211,Varsayımlar!$B:$Q,13,0))</f>
        <v/>
      </c>
      <c r="V211" s="5" t="str">
        <f>IF(B211="","",VLOOKUP(AB211,Varsayımlar!$B:$Q,14,0))</f>
        <v/>
      </c>
      <c r="Z211" s="5" t="str">
        <f>IF(B211="","",VLOOKUP(AB211,Varsayımlar!$B:$Q,15,0))</f>
        <v/>
      </c>
      <c r="AA211" s="5" t="str">
        <f>IF(B211="","",VLOOKUP(AB211,Varsayımlar!$B:$Q,16,0))</f>
        <v/>
      </c>
      <c r="AB211" s="5" t="str">
        <f t="shared" si="6"/>
        <v/>
      </c>
    </row>
    <row r="212" spans="2:28" x14ac:dyDescent="0.25">
      <c r="C212" s="3" t="str">
        <f>IF(B212="","",VLOOKUP(AB212,Varsayımlar!$B:$Q,3,0))</f>
        <v/>
      </c>
      <c r="G212" s="2" t="str">
        <f>IF(B212="","",VLOOKUP(AB212,Varsayımlar!$B:$Q,5,0))</f>
        <v/>
      </c>
      <c r="I212" s="2" t="str">
        <f>IF(B212="","",VLOOKUP(AB212,Varsayımlar!$B:$Q,6,0))</f>
        <v/>
      </c>
      <c r="O212" s="2" t="str">
        <f>IF(B212="","",VLOOKUP(AB212,Varsayımlar!$B:$Q,7,0)*J212)</f>
        <v/>
      </c>
      <c r="P212" s="2" t="str">
        <f>IF(B212="","",VLOOKUP(AB212,Varsayımlar!$B:$Q,8,0))</f>
        <v/>
      </c>
      <c r="Q212" s="2" t="str">
        <f>IF(B212="","",VLOOKUP(AB212,Varsayımlar!$B:$Q,9,0))</f>
        <v/>
      </c>
      <c r="R212" s="2" t="str">
        <f>IF(B212="","",VLOOKUP(AB212,Varsayımlar!$B:$Q,10,0))</f>
        <v/>
      </c>
      <c r="S212" s="2" t="str">
        <f>IF(B212="","",VLOOKUP(AB212,Varsayımlar!$B:$Q,11,0))</f>
        <v/>
      </c>
      <c r="T212" s="2" t="str">
        <f>IF(B212="","",VLOOKUP(AB212,Varsayımlar!$B:$Q,12,0))</f>
        <v/>
      </c>
      <c r="U212" s="2" t="str">
        <f>IF(B212="","",VLOOKUP(AB212,Varsayımlar!$B:$Q,13,0))</f>
        <v/>
      </c>
      <c r="V212" s="2" t="str">
        <f>IF(B212="","",VLOOKUP(AB212,Varsayımlar!$B:$Q,14,0))</f>
        <v/>
      </c>
      <c r="Z212" s="2" t="str">
        <f>IF(B212="","",VLOOKUP(AB212,Varsayımlar!$B:$Q,15,0))</f>
        <v/>
      </c>
      <c r="AA212" s="2" t="str">
        <f>IF(B212="","",VLOOKUP(AB212,Varsayımlar!$B:$Q,16,0))</f>
        <v/>
      </c>
      <c r="AB212" s="2" t="str">
        <f t="shared" si="6"/>
        <v/>
      </c>
    </row>
    <row r="213" spans="2:28" x14ac:dyDescent="0.25">
      <c r="B213" s="6"/>
      <c r="C213" s="7" t="str">
        <f>IF(B213="","",VLOOKUP(AB213,Varsayımlar!$B:$Q,3,0))</f>
        <v/>
      </c>
      <c r="G213" s="5" t="str">
        <f>IF(B213="","",VLOOKUP(AB213,Varsayımlar!$B:$Q,5,0))</f>
        <v/>
      </c>
      <c r="H213" s="5"/>
      <c r="I213" s="5" t="str">
        <f>IF(B213="","",VLOOKUP(AB213,Varsayımlar!$B:$Q,6,0))</f>
        <v/>
      </c>
      <c r="O213" s="5" t="str">
        <f>IF(B213="","",VLOOKUP(AB213,Varsayımlar!$B:$Q,7,0)*J213)</f>
        <v/>
      </c>
      <c r="P213" s="5" t="str">
        <f>IF(B213="","",VLOOKUP(AB213,Varsayımlar!$B:$Q,8,0))</f>
        <v/>
      </c>
      <c r="Q213" s="5" t="str">
        <f>IF(B213="","",VLOOKUP(AB213,Varsayımlar!$B:$Q,9,0))</f>
        <v/>
      </c>
      <c r="R213" s="5" t="str">
        <f>IF(B213="","",VLOOKUP(AB213,Varsayımlar!$B:$Q,10,0))</f>
        <v/>
      </c>
      <c r="S213" s="5" t="str">
        <f>IF(B213="","",VLOOKUP(AB213,Varsayımlar!$B:$Q,11,0))</f>
        <v/>
      </c>
      <c r="T213" s="5" t="str">
        <f>IF(B213="","",VLOOKUP(AB213,Varsayımlar!$B:$Q,12,0))</f>
        <v/>
      </c>
      <c r="U213" s="5" t="str">
        <f>IF(B213="","",VLOOKUP(AB213,Varsayımlar!$B:$Q,13,0))</f>
        <v/>
      </c>
      <c r="V213" s="5" t="str">
        <f>IF(B213="","",VLOOKUP(AB213,Varsayımlar!$B:$Q,14,0))</f>
        <v/>
      </c>
      <c r="Z213" s="5" t="str">
        <f>IF(B213="","",VLOOKUP(AB213,Varsayımlar!$B:$Q,15,0))</f>
        <v/>
      </c>
      <c r="AA213" s="5" t="str">
        <f>IF(B213="","",VLOOKUP(AB213,Varsayımlar!$B:$Q,16,0))</f>
        <v/>
      </c>
      <c r="AB213" s="5" t="str">
        <f t="shared" si="6"/>
        <v/>
      </c>
    </row>
    <row r="214" spans="2:28" x14ac:dyDescent="0.25">
      <c r="C214" s="3" t="str">
        <f>IF(B214="","",VLOOKUP(AB214,Varsayımlar!$B:$Q,3,0))</f>
        <v/>
      </c>
      <c r="G214" s="2" t="str">
        <f>IF(B214="","",VLOOKUP(AB214,Varsayımlar!$B:$Q,5,0))</f>
        <v/>
      </c>
      <c r="I214" s="2" t="str">
        <f>IF(B214="","",VLOOKUP(AB214,Varsayımlar!$B:$Q,6,0))</f>
        <v/>
      </c>
      <c r="O214" s="2" t="str">
        <f>IF(B214="","",VLOOKUP(AB214,Varsayımlar!$B:$Q,7,0)*J214)</f>
        <v/>
      </c>
      <c r="P214" s="2" t="str">
        <f>IF(B214="","",VLOOKUP(AB214,Varsayımlar!$B:$Q,8,0))</f>
        <v/>
      </c>
      <c r="Q214" s="2" t="str">
        <f>IF(B214="","",VLOOKUP(AB214,Varsayımlar!$B:$Q,9,0))</f>
        <v/>
      </c>
      <c r="R214" s="2" t="str">
        <f>IF(B214="","",VLOOKUP(AB214,Varsayımlar!$B:$Q,10,0))</f>
        <v/>
      </c>
      <c r="S214" s="2" t="str">
        <f>IF(B214="","",VLOOKUP(AB214,Varsayımlar!$B:$Q,11,0))</f>
        <v/>
      </c>
      <c r="T214" s="2" t="str">
        <f>IF(B214="","",VLOOKUP(AB214,Varsayımlar!$B:$Q,12,0))</f>
        <v/>
      </c>
      <c r="U214" s="2" t="str">
        <f>IF(B214="","",VLOOKUP(AB214,Varsayımlar!$B:$Q,13,0))</f>
        <v/>
      </c>
      <c r="V214" s="2" t="str">
        <f>IF(B214="","",VLOOKUP(AB214,Varsayımlar!$B:$Q,14,0))</f>
        <v/>
      </c>
      <c r="Z214" s="2" t="str">
        <f>IF(B214="","",VLOOKUP(AB214,Varsayımlar!$B:$Q,15,0))</f>
        <v/>
      </c>
      <c r="AA214" s="2" t="str">
        <f>IF(B214="","",VLOOKUP(AB214,Varsayımlar!$B:$Q,16,0))</f>
        <v/>
      </c>
      <c r="AB214" s="2" t="str">
        <f t="shared" si="6"/>
        <v/>
      </c>
    </row>
    <row r="215" spans="2:28" x14ac:dyDescent="0.25">
      <c r="B215" s="6"/>
      <c r="C215" s="7" t="str">
        <f>IF(B215="","",VLOOKUP(AB215,Varsayımlar!$B:$Q,3,0))</f>
        <v/>
      </c>
      <c r="G215" s="5" t="str">
        <f>IF(B215="","",VLOOKUP(AB215,Varsayımlar!$B:$Q,5,0))</f>
        <v/>
      </c>
      <c r="H215" s="5"/>
      <c r="I215" s="5" t="str">
        <f>IF(B215="","",VLOOKUP(AB215,Varsayımlar!$B:$Q,6,0))</f>
        <v/>
      </c>
      <c r="O215" s="5" t="str">
        <f>IF(B215="","",VLOOKUP(AB215,Varsayımlar!$B:$Q,7,0)*J215)</f>
        <v/>
      </c>
      <c r="P215" s="5" t="str">
        <f>IF(B215="","",VLOOKUP(AB215,Varsayımlar!$B:$Q,8,0))</f>
        <v/>
      </c>
      <c r="Q215" s="5" t="str">
        <f>IF(B215="","",VLOOKUP(AB215,Varsayımlar!$B:$Q,9,0))</f>
        <v/>
      </c>
      <c r="R215" s="5" t="str">
        <f>IF(B215="","",VLOOKUP(AB215,Varsayımlar!$B:$Q,10,0))</f>
        <v/>
      </c>
      <c r="S215" s="5" t="str">
        <f>IF(B215="","",VLOOKUP(AB215,Varsayımlar!$B:$Q,11,0))</f>
        <v/>
      </c>
      <c r="T215" s="5" t="str">
        <f>IF(B215="","",VLOOKUP(AB215,Varsayımlar!$B:$Q,12,0))</f>
        <v/>
      </c>
      <c r="U215" s="5" t="str">
        <f>IF(B215="","",VLOOKUP(AB215,Varsayımlar!$B:$Q,13,0))</f>
        <v/>
      </c>
      <c r="V215" s="5" t="str">
        <f>IF(B215="","",VLOOKUP(AB215,Varsayımlar!$B:$Q,14,0))</f>
        <v/>
      </c>
      <c r="Z215" s="5" t="str">
        <f>IF(B215="","",VLOOKUP(AB215,Varsayımlar!$B:$Q,15,0))</f>
        <v/>
      </c>
      <c r="AA215" s="5" t="str">
        <f>IF(B215="","",VLOOKUP(AB215,Varsayımlar!$B:$Q,16,0))</f>
        <v/>
      </c>
      <c r="AB215" s="5" t="str">
        <f t="shared" si="6"/>
        <v/>
      </c>
    </row>
    <row r="216" spans="2:28" x14ac:dyDescent="0.25">
      <c r="C216" s="3" t="str">
        <f>IF(B216="","",VLOOKUP(AB216,Varsayımlar!$B:$Q,3,0))</f>
        <v/>
      </c>
      <c r="G216" s="2" t="str">
        <f>IF(B216="","",VLOOKUP(AB216,Varsayımlar!$B:$Q,5,0))</f>
        <v/>
      </c>
      <c r="I216" s="2" t="str">
        <f>IF(B216="","",VLOOKUP(AB216,Varsayımlar!$B:$Q,6,0))</f>
        <v/>
      </c>
      <c r="O216" s="2" t="str">
        <f>IF(B216="","",VLOOKUP(AB216,Varsayımlar!$B:$Q,7,0)*J216)</f>
        <v/>
      </c>
      <c r="P216" s="2" t="str">
        <f>IF(B216="","",VLOOKUP(AB216,Varsayımlar!$B:$Q,8,0))</f>
        <v/>
      </c>
      <c r="Q216" s="2" t="str">
        <f>IF(B216="","",VLOOKUP(AB216,Varsayımlar!$B:$Q,9,0))</f>
        <v/>
      </c>
      <c r="R216" s="2" t="str">
        <f>IF(B216="","",VLOOKUP(AB216,Varsayımlar!$B:$Q,10,0))</f>
        <v/>
      </c>
      <c r="S216" s="2" t="str">
        <f>IF(B216="","",VLOOKUP(AB216,Varsayımlar!$B:$Q,11,0))</f>
        <v/>
      </c>
      <c r="T216" s="2" t="str">
        <f>IF(B216="","",VLOOKUP(AB216,Varsayımlar!$B:$Q,12,0))</f>
        <v/>
      </c>
      <c r="U216" s="2" t="str">
        <f>IF(B216="","",VLOOKUP(AB216,Varsayımlar!$B:$Q,13,0))</f>
        <v/>
      </c>
      <c r="V216" s="2" t="str">
        <f>IF(B216="","",VLOOKUP(AB216,Varsayımlar!$B:$Q,14,0))</f>
        <v/>
      </c>
      <c r="Z216" s="2" t="str">
        <f>IF(B216="","",VLOOKUP(AB216,Varsayımlar!$B:$Q,15,0))</f>
        <v/>
      </c>
      <c r="AA216" s="2" t="str">
        <f>IF(B216="","",VLOOKUP(AB216,Varsayımlar!$B:$Q,16,0))</f>
        <v/>
      </c>
      <c r="AB216" s="2" t="str">
        <f t="shared" si="6"/>
        <v/>
      </c>
    </row>
    <row r="217" spans="2:28" x14ac:dyDescent="0.25">
      <c r="B217" s="6"/>
      <c r="C217" s="7" t="str">
        <f>IF(B217="","",VLOOKUP(AB217,Varsayımlar!$B:$Q,3,0))</f>
        <v/>
      </c>
      <c r="G217" s="5" t="str">
        <f>IF(B217="","",VLOOKUP(AB217,Varsayımlar!$B:$Q,5,0))</f>
        <v/>
      </c>
      <c r="H217" s="5"/>
      <c r="I217" s="5" t="str">
        <f>IF(B217="","",VLOOKUP(AB217,Varsayımlar!$B:$Q,6,0))</f>
        <v/>
      </c>
      <c r="O217" s="5" t="str">
        <f>IF(B217="","",VLOOKUP(AB217,Varsayımlar!$B:$Q,7,0)*J217)</f>
        <v/>
      </c>
      <c r="P217" s="5" t="str">
        <f>IF(B217="","",VLOOKUP(AB217,Varsayımlar!$B:$Q,8,0))</f>
        <v/>
      </c>
      <c r="Q217" s="5" t="str">
        <f>IF(B217="","",VLOOKUP(AB217,Varsayımlar!$B:$Q,9,0))</f>
        <v/>
      </c>
      <c r="R217" s="5" t="str">
        <f>IF(B217="","",VLOOKUP(AB217,Varsayımlar!$B:$Q,10,0))</f>
        <v/>
      </c>
      <c r="S217" s="5" t="str">
        <f>IF(B217="","",VLOOKUP(AB217,Varsayımlar!$B:$Q,11,0))</f>
        <v/>
      </c>
      <c r="T217" s="5" t="str">
        <f>IF(B217="","",VLOOKUP(AB217,Varsayımlar!$B:$Q,12,0))</f>
        <v/>
      </c>
      <c r="U217" s="5" t="str">
        <f>IF(B217="","",VLOOKUP(AB217,Varsayımlar!$B:$Q,13,0))</f>
        <v/>
      </c>
      <c r="V217" s="5" t="str">
        <f>IF(B217="","",VLOOKUP(AB217,Varsayımlar!$B:$Q,14,0))</f>
        <v/>
      </c>
      <c r="Z217" s="5" t="str">
        <f>IF(B217="","",VLOOKUP(AB217,Varsayımlar!$B:$Q,15,0))</f>
        <v/>
      </c>
      <c r="AA217" s="5" t="str">
        <f>IF(B217="","",VLOOKUP(AB217,Varsayımlar!$B:$Q,16,0))</f>
        <v/>
      </c>
      <c r="AB217" s="5" t="str">
        <f t="shared" si="6"/>
        <v/>
      </c>
    </row>
    <row r="218" spans="2:28" x14ac:dyDescent="0.25">
      <c r="C218" s="3" t="str">
        <f>IF(B218="","",VLOOKUP(AB218,Varsayımlar!$B:$Q,3,0))</f>
        <v/>
      </c>
      <c r="G218" s="2" t="str">
        <f>IF(B218="","",VLOOKUP(AB218,Varsayımlar!$B:$Q,5,0))</f>
        <v/>
      </c>
      <c r="I218" s="2" t="str">
        <f>IF(B218="","",VLOOKUP(AB218,Varsayımlar!$B:$Q,6,0))</f>
        <v/>
      </c>
      <c r="O218" s="2" t="str">
        <f>IF(B218="","",VLOOKUP(AB218,Varsayımlar!$B:$Q,7,0)*J218)</f>
        <v/>
      </c>
      <c r="P218" s="2" t="str">
        <f>IF(B218="","",VLOOKUP(AB218,Varsayımlar!$B:$Q,8,0))</f>
        <v/>
      </c>
      <c r="Q218" s="2" t="str">
        <f>IF(B218="","",VLOOKUP(AB218,Varsayımlar!$B:$Q,9,0))</f>
        <v/>
      </c>
      <c r="R218" s="2" t="str">
        <f>IF(B218="","",VLOOKUP(AB218,Varsayımlar!$B:$Q,10,0))</f>
        <v/>
      </c>
      <c r="S218" s="2" t="str">
        <f>IF(B218="","",VLOOKUP(AB218,Varsayımlar!$B:$Q,11,0))</f>
        <v/>
      </c>
      <c r="T218" s="2" t="str">
        <f>IF(B218="","",VLOOKUP(AB218,Varsayımlar!$B:$Q,12,0))</f>
        <v/>
      </c>
      <c r="U218" s="2" t="str">
        <f>IF(B218="","",VLOOKUP(AB218,Varsayımlar!$B:$Q,13,0))</f>
        <v/>
      </c>
      <c r="V218" s="2" t="str">
        <f>IF(B218="","",VLOOKUP(AB218,Varsayımlar!$B:$Q,14,0))</f>
        <v/>
      </c>
      <c r="Z218" s="2" t="str">
        <f>IF(B218="","",VLOOKUP(AB218,Varsayımlar!$B:$Q,15,0))</f>
        <v/>
      </c>
      <c r="AA218" s="2" t="str">
        <f>IF(B218="","",VLOOKUP(AB218,Varsayımlar!$B:$Q,16,0))</f>
        <v/>
      </c>
      <c r="AB218" s="2" t="str">
        <f t="shared" si="6"/>
        <v/>
      </c>
    </row>
    <row r="219" spans="2:28" x14ac:dyDescent="0.25">
      <c r="B219" s="6"/>
      <c r="C219" s="7" t="str">
        <f>IF(B219="","",VLOOKUP(AB219,Varsayımlar!$B:$Q,3,0))</f>
        <v/>
      </c>
      <c r="G219" s="5" t="str">
        <f>IF(B219="","",VLOOKUP(AB219,Varsayımlar!$B:$Q,5,0))</f>
        <v/>
      </c>
      <c r="H219" s="5"/>
      <c r="I219" s="5" t="str">
        <f>IF(B219="","",VLOOKUP(AB219,Varsayımlar!$B:$Q,6,0))</f>
        <v/>
      </c>
      <c r="O219" s="5" t="str">
        <f>IF(B219="","",VLOOKUP(AB219,Varsayımlar!$B:$Q,7,0)*J219)</f>
        <v/>
      </c>
      <c r="P219" s="5" t="str">
        <f>IF(B219="","",VLOOKUP(AB219,Varsayımlar!$B:$Q,8,0))</f>
        <v/>
      </c>
      <c r="Q219" s="5" t="str">
        <f>IF(B219="","",VLOOKUP(AB219,Varsayımlar!$B:$Q,9,0))</f>
        <v/>
      </c>
      <c r="R219" s="5" t="str">
        <f>IF(B219="","",VLOOKUP(AB219,Varsayımlar!$B:$Q,10,0))</f>
        <v/>
      </c>
      <c r="S219" s="5" t="str">
        <f>IF(B219="","",VLOOKUP(AB219,Varsayımlar!$B:$Q,11,0))</f>
        <v/>
      </c>
      <c r="T219" s="5" t="str">
        <f>IF(B219="","",VLOOKUP(AB219,Varsayımlar!$B:$Q,12,0))</f>
        <v/>
      </c>
      <c r="U219" s="5" t="str">
        <f>IF(B219="","",VLOOKUP(AB219,Varsayımlar!$B:$Q,13,0))</f>
        <v/>
      </c>
      <c r="V219" s="5" t="str">
        <f>IF(B219="","",VLOOKUP(AB219,Varsayımlar!$B:$Q,14,0))</f>
        <v/>
      </c>
      <c r="Z219" s="5" t="str">
        <f>IF(B219="","",VLOOKUP(AB219,Varsayımlar!$B:$Q,15,0))</f>
        <v/>
      </c>
      <c r="AA219" s="5" t="str">
        <f>IF(B219="","",VLOOKUP(AB219,Varsayımlar!$B:$Q,16,0))</f>
        <v/>
      </c>
      <c r="AB219" s="5" t="str">
        <f t="shared" si="6"/>
        <v/>
      </c>
    </row>
    <row r="220" spans="2:28" x14ac:dyDescent="0.25">
      <c r="C220" s="3" t="str">
        <f>IF(B220="","",VLOOKUP(AB220,Varsayımlar!$B:$Q,3,0))</f>
        <v/>
      </c>
      <c r="G220" s="2" t="str">
        <f>IF(B220="","",VLOOKUP(AB220,Varsayımlar!$B:$Q,5,0))</f>
        <v/>
      </c>
      <c r="I220" s="2" t="str">
        <f>IF(B220="","",VLOOKUP(AB220,Varsayımlar!$B:$Q,6,0))</f>
        <v/>
      </c>
      <c r="O220" s="2" t="str">
        <f>IF(B220="","",VLOOKUP(AB220,Varsayımlar!$B:$Q,7,0)*J220)</f>
        <v/>
      </c>
      <c r="P220" s="2" t="str">
        <f>IF(B220="","",VLOOKUP(AB220,Varsayımlar!$B:$Q,8,0))</f>
        <v/>
      </c>
      <c r="Q220" s="2" t="str">
        <f>IF(B220="","",VLOOKUP(AB220,Varsayımlar!$B:$Q,9,0))</f>
        <v/>
      </c>
      <c r="R220" s="2" t="str">
        <f>IF(B220="","",VLOOKUP(AB220,Varsayımlar!$B:$Q,10,0))</f>
        <v/>
      </c>
      <c r="S220" s="2" t="str">
        <f>IF(B220="","",VLOOKUP(AB220,Varsayımlar!$B:$Q,11,0))</f>
        <v/>
      </c>
      <c r="T220" s="2" t="str">
        <f>IF(B220="","",VLOOKUP(AB220,Varsayımlar!$B:$Q,12,0))</f>
        <v/>
      </c>
      <c r="U220" s="2" t="str">
        <f>IF(B220="","",VLOOKUP(AB220,Varsayımlar!$B:$Q,13,0))</f>
        <v/>
      </c>
      <c r="V220" s="2" t="str">
        <f>IF(B220="","",VLOOKUP(AB220,Varsayımlar!$B:$Q,14,0))</f>
        <v/>
      </c>
      <c r="Z220" s="2" t="str">
        <f>IF(B220="","",VLOOKUP(AB220,Varsayımlar!$B:$Q,15,0))</f>
        <v/>
      </c>
      <c r="AA220" s="2" t="str">
        <f>IF(B220="","",VLOOKUP(AB220,Varsayımlar!$B:$Q,16,0))</f>
        <v/>
      </c>
      <c r="AB220" s="2" t="str">
        <f t="shared" si="6"/>
        <v/>
      </c>
    </row>
    <row r="221" spans="2:28" x14ac:dyDescent="0.25">
      <c r="B221" s="6"/>
      <c r="C221" s="7" t="str">
        <f>IF(B221="","",VLOOKUP(AB221,Varsayımlar!$B:$Q,3,0))</f>
        <v/>
      </c>
      <c r="G221" s="5" t="str">
        <f>IF(B221="","",VLOOKUP(AB221,Varsayımlar!$B:$Q,5,0))</f>
        <v/>
      </c>
      <c r="H221" s="5"/>
      <c r="I221" s="5" t="str">
        <f>IF(B221="","",VLOOKUP(AB221,Varsayımlar!$B:$Q,6,0))</f>
        <v/>
      </c>
      <c r="O221" s="5" t="str">
        <f>IF(B221="","",VLOOKUP(AB221,Varsayımlar!$B:$Q,7,0)*J221)</f>
        <v/>
      </c>
      <c r="P221" s="5" t="str">
        <f>IF(B221="","",VLOOKUP(AB221,Varsayımlar!$B:$Q,8,0))</f>
        <v/>
      </c>
      <c r="Q221" s="5" t="str">
        <f>IF(B221="","",VLOOKUP(AB221,Varsayımlar!$B:$Q,9,0))</f>
        <v/>
      </c>
      <c r="R221" s="5" t="str">
        <f>IF(B221="","",VLOOKUP(AB221,Varsayımlar!$B:$Q,10,0))</f>
        <v/>
      </c>
      <c r="S221" s="5" t="str">
        <f>IF(B221="","",VLOOKUP(AB221,Varsayımlar!$B:$Q,11,0))</f>
        <v/>
      </c>
      <c r="T221" s="5" t="str">
        <f>IF(B221="","",VLOOKUP(AB221,Varsayımlar!$B:$Q,12,0))</f>
        <v/>
      </c>
      <c r="U221" s="5" t="str">
        <f>IF(B221="","",VLOOKUP(AB221,Varsayımlar!$B:$Q,13,0))</f>
        <v/>
      </c>
      <c r="V221" s="5" t="str">
        <f>IF(B221="","",VLOOKUP(AB221,Varsayımlar!$B:$Q,14,0))</f>
        <v/>
      </c>
      <c r="Z221" s="5" t="str">
        <f>IF(B221="","",VLOOKUP(AB221,Varsayımlar!$B:$Q,15,0))</f>
        <v/>
      </c>
      <c r="AA221" s="5" t="str">
        <f>IF(B221="","",VLOOKUP(AB221,Varsayımlar!$B:$Q,16,0))</f>
        <v/>
      </c>
      <c r="AB221" s="5" t="str">
        <f t="shared" si="6"/>
        <v/>
      </c>
    </row>
    <row r="222" spans="2:28" x14ac:dyDescent="0.25">
      <c r="C222" s="3" t="str">
        <f>IF(B222="","",VLOOKUP(AB222,Varsayımlar!$B:$Q,3,0))</f>
        <v/>
      </c>
      <c r="G222" s="2" t="str">
        <f>IF(B222="","",VLOOKUP(AB222,Varsayımlar!$B:$Q,5,0))</f>
        <v/>
      </c>
      <c r="I222" s="2" t="str">
        <f>IF(B222="","",VLOOKUP(AB222,Varsayımlar!$B:$Q,6,0))</f>
        <v/>
      </c>
      <c r="O222" s="2" t="str">
        <f>IF(B222="","",VLOOKUP(AB222,Varsayımlar!$B:$Q,7,0)*J222)</f>
        <v/>
      </c>
      <c r="P222" s="2" t="str">
        <f>IF(B222="","",VLOOKUP(AB222,Varsayımlar!$B:$Q,8,0))</f>
        <v/>
      </c>
      <c r="Q222" s="2" t="str">
        <f>IF(B222="","",VLOOKUP(AB222,Varsayımlar!$B:$Q,9,0))</f>
        <v/>
      </c>
      <c r="R222" s="2" t="str">
        <f>IF(B222="","",VLOOKUP(AB222,Varsayımlar!$B:$Q,10,0))</f>
        <v/>
      </c>
      <c r="S222" s="2" t="str">
        <f>IF(B222="","",VLOOKUP(AB222,Varsayımlar!$B:$Q,11,0))</f>
        <v/>
      </c>
      <c r="T222" s="2" t="str">
        <f>IF(B222="","",VLOOKUP(AB222,Varsayımlar!$B:$Q,12,0))</f>
        <v/>
      </c>
      <c r="U222" s="2" t="str">
        <f>IF(B222="","",VLOOKUP(AB222,Varsayımlar!$B:$Q,13,0))</f>
        <v/>
      </c>
      <c r="V222" s="2" t="str">
        <f>IF(B222="","",VLOOKUP(AB222,Varsayımlar!$B:$Q,14,0))</f>
        <v/>
      </c>
      <c r="Z222" s="2" t="str">
        <f>IF(B222="","",VLOOKUP(AB222,Varsayımlar!$B:$Q,15,0))</f>
        <v/>
      </c>
      <c r="AA222" s="2" t="str">
        <f>IF(B222="","",VLOOKUP(AB222,Varsayımlar!$B:$Q,16,0))</f>
        <v/>
      </c>
      <c r="AB222" s="2" t="str">
        <f t="shared" si="6"/>
        <v/>
      </c>
    </row>
    <row r="223" spans="2:28" x14ac:dyDescent="0.25">
      <c r="B223" s="6"/>
      <c r="C223" s="7" t="str">
        <f>IF(B223="","",VLOOKUP(AB223,Varsayımlar!$B:$Q,3,0))</f>
        <v/>
      </c>
      <c r="G223" s="5" t="str">
        <f>IF(B223="","",VLOOKUP(AB223,Varsayımlar!$B:$Q,5,0))</f>
        <v/>
      </c>
      <c r="H223" s="5"/>
      <c r="I223" s="5" t="str">
        <f>IF(B223="","",VLOOKUP(AB223,Varsayımlar!$B:$Q,6,0))</f>
        <v/>
      </c>
      <c r="O223" s="5" t="str">
        <f>IF(B223="","",VLOOKUP(AB223,Varsayımlar!$B:$Q,7,0)*J223)</f>
        <v/>
      </c>
      <c r="P223" s="5" t="str">
        <f>IF(B223="","",VLOOKUP(AB223,Varsayımlar!$B:$Q,8,0))</f>
        <v/>
      </c>
      <c r="Q223" s="5" t="str">
        <f>IF(B223="","",VLOOKUP(AB223,Varsayımlar!$B:$Q,9,0))</f>
        <v/>
      </c>
      <c r="R223" s="5" t="str">
        <f>IF(B223="","",VLOOKUP(AB223,Varsayımlar!$B:$Q,10,0))</f>
        <v/>
      </c>
      <c r="S223" s="5" t="str">
        <f>IF(B223="","",VLOOKUP(AB223,Varsayımlar!$B:$Q,11,0))</f>
        <v/>
      </c>
      <c r="T223" s="5" t="str">
        <f>IF(B223="","",VLOOKUP(AB223,Varsayımlar!$B:$Q,12,0))</f>
        <v/>
      </c>
      <c r="U223" s="5" t="str">
        <f>IF(B223="","",VLOOKUP(AB223,Varsayımlar!$B:$Q,13,0))</f>
        <v/>
      </c>
      <c r="V223" s="5" t="str">
        <f>IF(B223="","",VLOOKUP(AB223,Varsayımlar!$B:$Q,14,0))</f>
        <v/>
      </c>
      <c r="Z223" s="5" t="str">
        <f>IF(B223="","",VLOOKUP(AB223,Varsayımlar!$B:$Q,15,0))</f>
        <v/>
      </c>
      <c r="AA223" s="5" t="str">
        <f>IF(B223="","",VLOOKUP(AB223,Varsayımlar!$B:$Q,16,0))</f>
        <v/>
      </c>
      <c r="AB223" s="5" t="str">
        <f t="shared" si="6"/>
        <v/>
      </c>
    </row>
    <row r="224" spans="2:28" x14ac:dyDescent="0.25">
      <c r="C224" s="3" t="str">
        <f>IF(B224="","",VLOOKUP(AB224,Varsayımlar!$B:$Q,3,0))</f>
        <v/>
      </c>
      <c r="G224" s="2" t="str">
        <f>IF(B224="","",VLOOKUP(AB224,Varsayımlar!$B:$Q,5,0))</f>
        <v/>
      </c>
      <c r="I224" s="2" t="str">
        <f>IF(B224="","",VLOOKUP(AB224,Varsayımlar!$B:$Q,6,0))</f>
        <v/>
      </c>
      <c r="O224" s="2" t="str">
        <f>IF(B224="","",VLOOKUP(AB224,Varsayımlar!$B:$Q,7,0)*J224)</f>
        <v/>
      </c>
      <c r="P224" s="2" t="str">
        <f>IF(B224="","",VLOOKUP(AB224,Varsayımlar!$B:$Q,8,0))</f>
        <v/>
      </c>
      <c r="Q224" s="2" t="str">
        <f>IF(B224="","",VLOOKUP(AB224,Varsayımlar!$B:$Q,9,0))</f>
        <v/>
      </c>
      <c r="R224" s="2" t="str">
        <f>IF(B224="","",VLOOKUP(AB224,Varsayımlar!$B:$Q,10,0))</f>
        <v/>
      </c>
      <c r="S224" s="2" t="str">
        <f>IF(B224="","",VLOOKUP(AB224,Varsayımlar!$B:$Q,11,0))</f>
        <v/>
      </c>
      <c r="T224" s="2" t="str">
        <f>IF(B224="","",VLOOKUP(AB224,Varsayımlar!$B:$Q,12,0))</f>
        <v/>
      </c>
      <c r="U224" s="2" t="str">
        <f>IF(B224="","",VLOOKUP(AB224,Varsayımlar!$B:$Q,13,0))</f>
        <v/>
      </c>
      <c r="V224" s="2" t="str">
        <f>IF(B224="","",VLOOKUP(AB224,Varsayımlar!$B:$Q,14,0))</f>
        <v/>
      </c>
      <c r="Z224" s="2" t="str">
        <f>IF(B224="","",VLOOKUP(AB224,Varsayımlar!$B:$Q,15,0))</f>
        <v/>
      </c>
      <c r="AA224" s="2" t="str">
        <f>IF(B224="","",VLOOKUP(AB224,Varsayımlar!$B:$Q,16,0))</f>
        <v/>
      </c>
      <c r="AB224" s="2" t="str">
        <f t="shared" si="6"/>
        <v/>
      </c>
    </row>
    <row r="225" spans="2:28" x14ac:dyDescent="0.25">
      <c r="B225" s="6"/>
      <c r="C225" s="7" t="str">
        <f>IF(B225="","",VLOOKUP(AB225,Varsayımlar!$B:$Q,3,0))</f>
        <v/>
      </c>
      <c r="G225" s="5" t="str">
        <f>IF(B225="","",VLOOKUP(AB225,Varsayımlar!$B:$Q,5,0))</f>
        <v/>
      </c>
      <c r="H225" s="5"/>
      <c r="I225" s="5" t="str">
        <f>IF(B225="","",VLOOKUP(AB225,Varsayımlar!$B:$Q,6,0))</f>
        <v/>
      </c>
      <c r="O225" s="5" t="str">
        <f>IF(B225="","",VLOOKUP(AB225,Varsayımlar!$B:$Q,7,0)*J225)</f>
        <v/>
      </c>
      <c r="P225" s="5" t="str">
        <f>IF(B225="","",VLOOKUP(AB225,Varsayımlar!$B:$Q,8,0))</f>
        <v/>
      </c>
      <c r="Q225" s="5" t="str">
        <f>IF(B225="","",VLOOKUP(AB225,Varsayımlar!$B:$Q,9,0))</f>
        <v/>
      </c>
      <c r="R225" s="5" t="str">
        <f>IF(B225="","",VLOOKUP(AB225,Varsayımlar!$B:$Q,10,0))</f>
        <v/>
      </c>
      <c r="S225" s="5" t="str">
        <f>IF(B225="","",VLOOKUP(AB225,Varsayımlar!$B:$Q,11,0))</f>
        <v/>
      </c>
      <c r="T225" s="5" t="str">
        <f>IF(B225="","",VLOOKUP(AB225,Varsayımlar!$B:$Q,12,0))</f>
        <v/>
      </c>
      <c r="U225" s="5" t="str">
        <f>IF(B225="","",VLOOKUP(AB225,Varsayımlar!$B:$Q,13,0))</f>
        <v/>
      </c>
      <c r="V225" s="5" t="str">
        <f>IF(B225="","",VLOOKUP(AB225,Varsayımlar!$B:$Q,14,0))</f>
        <v/>
      </c>
      <c r="Z225" s="5" t="str">
        <f>IF(B225="","",VLOOKUP(AB225,Varsayımlar!$B:$Q,15,0))</f>
        <v/>
      </c>
      <c r="AA225" s="5" t="str">
        <f>IF(B225="","",VLOOKUP(AB225,Varsayımlar!$B:$Q,16,0))</f>
        <v/>
      </c>
      <c r="AB225" s="5" t="str">
        <f t="shared" si="6"/>
        <v/>
      </c>
    </row>
    <row r="226" spans="2:28" x14ac:dyDescent="0.25">
      <c r="C226" s="3" t="str">
        <f>IF(B226="","",VLOOKUP(AB226,Varsayımlar!$B:$Q,3,0))</f>
        <v/>
      </c>
      <c r="G226" s="2" t="str">
        <f>IF(B226="","",VLOOKUP(AB226,Varsayımlar!$B:$Q,5,0))</f>
        <v/>
      </c>
      <c r="I226" s="2" t="str">
        <f>IF(B226="","",VLOOKUP(AB226,Varsayımlar!$B:$Q,6,0))</f>
        <v/>
      </c>
      <c r="O226" s="2" t="str">
        <f>IF(B226="","",VLOOKUP(AB226,Varsayımlar!$B:$Q,7,0)*J226)</f>
        <v/>
      </c>
      <c r="P226" s="2" t="str">
        <f>IF(B226="","",VLOOKUP(AB226,Varsayımlar!$B:$Q,8,0))</f>
        <v/>
      </c>
      <c r="Q226" s="2" t="str">
        <f>IF(B226="","",VLOOKUP(AB226,Varsayımlar!$B:$Q,9,0))</f>
        <v/>
      </c>
      <c r="R226" s="2" t="str">
        <f>IF(B226="","",VLOOKUP(AB226,Varsayımlar!$B:$Q,10,0))</f>
        <v/>
      </c>
      <c r="S226" s="2" t="str">
        <f>IF(B226="","",VLOOKUP(AB226,Varsayımlar!$B:$Q,11,0))</f>
        <v/>
      </c>
      <c r="T226" s="2" t="str">
        <f>IF(B226="","",VLOOKUP(AB226,Varsayımlar!$B:$Q,12,0))</f>
        <v/>
      </c>
      <c r="U226" s="2" t="str">
        <f>IF(B226="","",VLOOKUP(AB226,Varsayımlar!$B:$Q,13,0))</f>
        <v/>
      </c>
      <c r="V226" s="2" t="str">
        <f>IF(B226="","",VLOOKUP(AB226,Varsayımlar!$B:$Q,14,0))</f>
        <v/>
      </c>
      <c r="Z226" s="2" t="str">
        <f>IF(B226="","",VLOOKUP(AB226,Varsayımlar!$B:$Q,15,0))</f>
        <v/>
      </c>
      <c r="AA226" s="2" t="str">
        <f>IF(B226="","",VLOOKUP(AB226,Varsayımlar!$B:$Q,16,0))</f>
        <v/>
      </c>
      <c r="AB226" s="2" t="str">
        <f t="shared" si="6"/>
        <v/>
      </c>
    </row>
    <row r="227" spans="2:28" x14ac:dyDescent="0.25">
      <c r="B227" s="6"/>
      <c r="C227" s="7" t="str">
        <f>IF(B227="","",VLOOKUP(AB227,Varsayımlar!$B:$Q,3,0))</f>
        <v/>
      </c>
      <c r="G227" s="5" t="str">
        <f>IF(B227="","",VLOOKUP(AB227,Varsayımlar!$B:$Q,5,0))</f>
        <v/>
      </c>
      <c r="H227" s="5"/>
      <c r="I227" s="5" t="str">
        <f>IF(B227="","",VLOOKUP(AB227,Varsayımlar!$B:$Q,6,0))</f>
        <v/>
      </c>
      <c r="O227" s="5" t="str">
        <f>IF(B227="","",VLOOKUP(AB227,Varsayımlar!$B:$Q,7,0)*J227)</f>
        <v/>
      </c>
      <c r="P227" s="5" t="str">
        <f>IF(B227="","",VLOOKUP(AB227,Varsayımlar!$B:$Q,8,0))</f>
        <v/>
      </c>
      <c r="Q227" s="5" t="str">
        <f>IF(B227="","",VLOOKUP(AB227,Varsayımlar!$B:$Q,9,0))</f>
        <v/>
      </c>
      <c r="R227" s="5" t="str">
        <f>IF(B227="","",VLOOKUP(AB227,Varsayımlar!$B:$Q,10,0))</f>
        <v/>
      </c>
      <c r="S227" s="5" t="str">
        <f>IF(B227="","",VLOOKUP(AB227,Varsayımlar!$B:$Q,11,0))</f>
        <v/>
      </c>
      <c r="T227" s="5" t="str">
        <f>IF(B227="","",VLOOKUP(AB227,Varsayımlar!$B:$Q,12,0))</f>
        <v/>
      </c>
      <c r="U227" s="5" t="str">
        <f>IF(B227="","",VLOOKUP(AB227,Varsayımlar!$B:$Q,13,0))</f>
        <v/>
      </c>
      <c r="V227" s="5" t="str">
        <f>IF(B227="","",VLOOKUP(AB227,Varsayımlar!$B:$Q,14,0))</f>
        <v/>
      </c>
      <c r="Z227" s="5" t="str">
        <f>IF(B227="","",VLOOKUP(AB227,Varsayımlar!$B:$Q,15,0))</f>
        <v/>
      </c>
      <c r="AA227" s="5" t="str">
        <f>IF(B227="","",VLOOKUP(AB227,Varsayımlar!$B:$Q,16,0))</f>
        <v/>
      </c>
      <c r="AB227" s="5" t="str">
        <f t="shared" si="6"/>
        <v/>
      </c>
    </row>
    <row r="228" spans="2:28" x14ac:dyDescent="0.25">
      <c r="C228" s="3" t="str">
        <f>IF(B228="","",VLOOKUP(AB228,Varsayımlar!$B:$Q,3,0))</f>
        <v/>
      </c>
      <c r="G228" s="2" t="str">
        <f>IF(B228="","",VLOOKUP(AB228,Varsayımlar!$B:$Q,5,0))</f>
        <v/>
      </c>
      <c r="I228" s="2" t="str">
        <f>IF(B228="","",VLOOKUP(AB228,Varsayımlar!$B:$Q,6,0))</f>
        <v/>
      </c>
      <c r="O228" s="2" t="str">
        <f>IF(B228="","",VLOOKUP(AB228,Varsayımlar!$B:$Q,7,0)*J228)</f>
        <v/>
      </c>
      <c r="P228" s="2" t="str">
        <f>IF(B228="","",VLOOKUP(AB228,Varsayımlar!$B:$Q,8,0))</f>
        <v/>
      </c>
      <c r="Q228" s="2" t="str">
        <f>IF(B228="","",VLOOKUP(AB228,Varsayımlar!$B:$Q,9,0))</f>
        <v/>
      </c>
      <c r="R228" s="2" t="str">
        <f>IF(B228="","",VLOOKUP(AB228,Varsayımlar!$B:$Q,10,0))</f>
        <v/>
      </c>
      <c r="S228" s="2" t="str">
        <f>IF(B228="","",VLOOKUP(AB228,Varsayımlar!$B:$Q,11,0))</f>
        <v/>
      </c>
      <c r="T228" s="2" t="str">
        <f>IF(B228="","",VLOOKUP(AB228,Varsayımlar!$B:$Q,12,0))</f>
        <v/>
      </c>
      <c r="U228" s="2" t="str">
        <f>IF(B228="","",VLOOKUP(AB228,Varsayımlar!$B:$Q,13,0))</f>
        <v/>
      </c>
      <c r="V228" s="2" t="str">
        <f>IF(B228="","",VLOOKUP(AB228,Varsayımlar!$B:$Q,14,0))</f>
        <v/>
      </c>
      <c r="Z228" s="2" t="str">
        <f>IF(B228="","",VLOOKUP(AB228,Varsayımlar!$B:$Q,15,0))</f>
        <v/>
      </c>
      <c r="AA228" s="2" t="str">
        <f>IF(B228="","",VLOOKUP(AB228,Varsayımlar!$B:$Q,16,0))</f>
        <v/>
      </c>
      <c r="AB228" s="2" t="str">
        <f t="shared" si="6"/>
        <v/>
      </c>
    </row>
    <row r="229" spans="2:28" x14ac:dyDescent="0.25">
      <c r="B229" s="6"/>
      <c r="C229" s="7" t="str">
        <f>IF(B229="","",VLOOKUP(AB229,Varsayımlar!$B:$Q,3,0))</f>
        <v/>
      </c>
      <c r="G229" s="5" t="str">
        <f>IF(B229="","",VLOOKUP(AB229,Varsayımlar!$B:$Q,5,0))</f>
        <v/>
      </c>
      <c r="H229" s="5"/>
      <c r="I229" s="5" t="str">
        <f>IF(B229="","",VLOOKUP(AB229,Varsayımlar!$B:$Q,6,0))</f>
        <v/>
      </c>
      <c r="O229" s="5" t="str">
        <f>IF(B229="","",VLOOKUP(AB229,Varsayımlar!$B:$Q,7,0)*J229)</f>
        <v/>
      </c>
      <c r="P229" s="5" t="str">
        <f>IF(B229="","",VLOOKUP(AB229,Varsayımlar!$B:$Q,8,0))</f>
        <v/>
      </c>
      <c r="Q229" s="5" t="str">
        <f>IF(B229="","",VLOOKUP(AB229,Varsayımlar!$B:$Q,9,0))</f>
        <v/>
      </c>
      <c r="R229" s="5" t="str">
        <f>IF(B229="","",VLOOKUP(AB229,Varsayımlar!$B:$Q,10,0))</f>
        <v/>
      </c>
      <c r="S229" s="5" t="str">
        <f>IF(B229="","",VLOOKUP(AB229,Varsayımlar!$B:$Q,11,0))</f>
        <v/>
      </c>
      <c r="T229" s="5" t="str">
        <f>IF(B229="","",VLOOKUP(AB229,Varsayımlar!$B:$Q,12,0))</f>
        <v/>
      </c>
      <c r="U229" s="5" t="str">
        <f>IF(B229="","",VLOOKUP(AB229,Varsayımlar!$B:$Q,13,0))</f>
        <v/>
      </c>
      <c r="V229" s="5" t="str">
        <f>IF(B229="","",VLOOKUP(AB229,Varsayımlar!$B:$Q,14,0))</f>
        <v/>
      </c>
      <c r="Z229" s="5" t="str">
        <f>IF(B229="","",VLOOKUP(AB229,Varsayımlar!$B:$Q,15,0))</f>
        <v/>
      </c>
      <c r="AA229" s="5" t="str">
        <f>IF(B229="","",VLOOKUP(AB229,Varsayımlar!$B:$Q,16,0))</f>
        <v/>
      </c>
      <c r="AB229" s="5" t="str">
        <f t="shared" si="6"/>
        <v/>
      </c>
    </row>
    <row r="230" spans="2:28" x14ac:dyDescent="0.25">
      <c r="C230" s="3" t="str">
        <f>IF(B230="","",VLOOKUP(AB230,Varsayımlar!$B:$Q,3,0))</f>
        <v/>
      </c>
      <c r="G230" s="2" t="str">
        <f>IF(B230="","",VLOOKUP(AB230,Varsayımlar!$B:$Q,5,0))</f>
        <v/>
      </c>
      <c r="I230" s="2" t="str">
        <f>IF(B230="","",VLOOKUP(AB230,Varsayımlar!$B:$Q,6,0))</f>
        <v/>
      </c>
      <c r="O230" s="2" t="str">
        <f>IF(B230="","",VLOOKUP(AB230,Varsayımlar!$B:$Q,7,0)*J230)</f>
        <v/>
      </c>
      <c r="P230" s="2" t="str">
        <f>IF(B230="","",VLOOKUP(AB230,Varsayımlar!$B:$Q,8,0))</f>
        <v/>
      </c>
      <c r="Q230" s="2" t="str">
        <f>IF(B230="","",VLOOKUP(AB230,Varsayımlar!$B:$Q,9,0))</f>
        <v/>
      </c>
      <c r="R230" s="2" t="str">
        <f>IF(B230="","",VLOOKUP(AB230,Varsayımlar!$B:$Q,10,0))</f>
        <v/>
      </c>
      <c r="S230" s="2" t="str">
        <f>IF(B230="","",VLOOKUP(AB230,Varsayımlar!$B:$Q,11,0))</f>
        <v/>
      </c>
      <c r="T230" s="2" t="str">
        <f>IF(B230="","",VLOOKUP(AB230,Varsayımlar!$B:$Q,12,0))</f>
        <v/>
      </c>
      <c r="U230" s="2" t="str">
        <f>IF(B230="","",VLOOKUP(AB230,Varsayımlar!$B:$Q,13,0))</f>
        <v/>
      </c>
      <c r="V230" s="2" t="str">
        <f>IF(B230="","",VLOOKUP(AB230,Varsayımlar!$B:$Q,14,0))</f>
        <v/>
      </c>
      <c r="Z230" s="2" t="str">
        <f>IF(B230="","",VLOOKUP(AB230,Varsayımlar!$B:$Q,15,0))</f>
        <v/>
      </c>
      <c r="AA230" s="2" t="str">
        <f>IF(B230="","",VLOOKUP(AB230,Varsayımlar!$B:$Q,16,0))</f>
        <v/>
      </c>
      <c r="AB230" s="2" t="str">
        <f t="shared" si="6"/>
        <v/>
      </c>
    </row>
    <row r="231" spans="2:28" x14ac:dyDescent="0.25">
      <c r="B231" s="6"/>
      <c r="C231" s="7" t="str">
        <f>IF(B231="","",VLOOKUP(AB231,Varsayımlar!$B:$Q,3,0))</f>
        <v/>
      </c>
      <c r="G231" s="5" t="str">
        <f>IF(B231="","",VLOOKUP(AB231,Varsayımlar!$B:$Q,5,0))</f>
        <v/>
      </c>
      <c r="H231" s="5"/>
      <c r="I231" s="5" t="str">
        <f>IF(B231="","",VLOOKUP(AB231,Varsayımlar!$B:$Q,6,0))</f>
        <v/>
      </c>
      <c r="O231" s="5" t="str">
        <f>IF(B231="","",VLOOKUP(AB231,Varsayımlar!$B:$Q,7,0)*J231)</f>
        <v/>
      </c>
      <c r="P231" s="5" t="str">
        <f>IF(B231="","",VLOOKUP(AB231,Varsayımlar!$B:$Q,8,0))</f>
        <v/>
      </c>
      <c r="Q231" s="5" t="str">
        <f>IF(B231="","",VLOOKUP(AB231,Varsayımlar!$B:$Q,9,0))</f>
        <v/>
      </c>
      <c r="R231" s="5" t="str">
        <f>IF(B231="","",VLOOKUP(AB231,Varsayımlar!$B:$Q,10,0))</f>
        <v/>
      </c>
      <c r="S231" s="5" t="str">
        <f>IF(B231="","",VLOOKUP(AB231,Varsayımlar!$B:$Q,11,0))</f>
        <v/>
      </c>
      <c r="T231" s="5" t="str">
        <f>IF(B231="","",VLOOKUP(AB231,Varsayımlar!$B:$Q,12,0))</f>
        <v/>
      </c>
      <c r="U231" s="5" t="str">
        <f>IF(B231="","",VLOOKUP(AB231,Varsayımlar!$B:$Q,13,0))</f>
        <v/>
      </c>
      <c r="V231" s="5" t="str">
        <f>IF(B231="","",VLOOKUP(AB231,Varsayımlar!$B:$Q,14,0))</f>
        <v/>
      </c>
      <c r="Z231" s="5" t="str">
        <f>IF(B231="","",VLOOKUP(AB231,Varsayımlar!$B:$Q,15,0))</f>
        <v/>
      </c>
      <c r="AA231" s="5" t="str">
        <f>IF(B231="","",VLOOKUP(AB231,Varsayımlar!$B:$Q,16,0))</f>
        <v/>
      </c>
      <c r="AB231" s="5" t="str">
        <f t="shared" si="6"/>
        <v/>
      </c>
    </row>
    <row r="232" spans="2:28" x14ac:dyDescent="0.25">
      <c r="C232" s="3" t="str">
        <f>IF(B232="","",VLOOKUP(AB232,Varsayımlar!$B:$Q,3,0))</f>
        <v/>
      </c>
      <c r="G232" s="2" t="str">
        <f>IF(B232="","",VLOOKUP(AB232,Varsayımlar!$B:$Q,5,0))</f>
        <v/>
      </c>
      <c r="I232" s="2" t="str">
        <f>IF(B232="","",VLOOKUP(AB232,Varsayımlar!$B:$Q,6,0))</f>
        <v/>
      </c>
      <c r="O232" s="2" t="str">
        <f>IF(B232="","",VLOOKUP(AB232,Varsayımlar!$B:$Q,7,0)*J232)</f>
        <v/>
      </c>
      <c r="P232" s="2" t="str">
        <f>IF(B232="","",VLOOKUP(AB232,Varsayımlar!$B:$Q,8,0))</f>
        <v/>
      </c>
      <c r="Q232" s="2" t="str">
        <f>IF(B232="","",VLOOKUP(AB232,Varsayımlar!$B:$Q,9,0))</f>
        <v/>
      </c>
      <c r="R232" s="2" t="str">
        <f>IF(B232="","",VLOOKUP(AB232,Varsayımlar!$B:$Q,10,0))</f>
        <v/>
      </c>
      <c r="S232" s="2" t="str">
        <f>IF(B232="","",VLOOKUP(AB232,Varsayımlar!$B:$Q,11,0))</f>
        <v/>
      </c>
      <c r="T232" s="2" t="str">
        <f>IF(B232="","",VLOOKUP(AB232,Varsayımlar!$B:$Q,12,0))</f>
        <v/>
      </c>
      <c r="U232" s="2" t="str">
        <f>IF(B232="","",VLOOKUP(AB232,Varsayımlar!$B:$Q,13,0))</f>
        <v/>
      </c>
      <c r="V232" s="2" t="str">
        <f>IF(B232="","",VLOOKUP(AB232,Varsayımlar!$B:$Q,14,0))</f>
        <v/>
      </c>
      <c r="Z232" s="2" t="str">
        <f>IF(B232="","",VLOOKUP(AB232,Varsayımlar!$B:$Q,15,0))</f>
        <v/>
      </c>
      <c r="AA232" s="2" t="str">
        <f>IF(B232="","",VLOOKUP(AB232,Varsayımlar!$B:$Q,16,0))</f>
        <v/>
      </c>
      <c r="AB232" s="2" t="str">
        <f t="shared" si="6"/>
        <v/>
      </c>
    </row>
    <row r="233" spans="2:28" x14ac:dyDescent="0.25">
      <c r="B233" s="6"/>
      <c r="C233" s="7" t="str">
        <f>IF(B233="","",VLOOKUP(AB233,Varsayımlar!$B:$Q,3,0))</f>
        <v/>
      </c>
      <c r="G233" s="5" t="str">
        <f>IF(B233="","",VLOOKUP(AB233,Varsayımlar!$B:$Q,5,0))</f>
        <v/>
      </c>
      <c r="H233" s="5"/>
      <c r="I233" s="5" t="str">
        <f>IF(B233="","",VLOOKUP(AB233,Varsayımlar!$B:$Q,6,0))</f>
        <v/>
      </c>
      <c r="O233" s="5" t="str">
        <f>IF(B233="","",VLOOKUP(AB233,Varsayımlar!$B:$Q,7,0)*J233)</f>
        <v/>
      </c>
      <c r="P233" s="5" t="str">
        <f>IF(B233="","",VLOOKUP(AB233,Varsayımlar!$B:$Q,8,0))</f>
        <v/>
      </c>
      <c r="Q233" s="5" t="str">
        <f>IF(B233="","",VLOOKUP(AB233,Varsayımlar!$B:$Q,9,0))</f>
        <v/>
      </c>
      <c r="R233" s="5" t="str">
        <f>IF(B233="","",VLOOKUP(AB233,Varsayımlar!$B:$Q,10,0))</f>
        <v/>
      </c>
      <c r="S233" s="5" t="str">
        <f>IF(B233="","",VLOOKUP(AB233,Varsayımlar!$B:$Q,11,0))</f>
        <v/>
      </c>
      <c r="T233" s="5" t="str">
        <f>IF(B233="","",VLOOKUP(AB233,Varsayımlar!$B:$Q,12,0))</f>
        <v/>
      </c>
      <c r="U233" s="5" t="str">
        <f>IF(B233="","",VLOOKUP(AB233,Varsayımlar!$B:$Q,13,0))</f>
        <v/>
      </c>
      <c r="V233" s="5" t="str">
        <f>IF(B233="","",VLOOKUP(AB233,Varsayımlar!$B:$Q,14,0))</f>
        <v/>
      </c>
      <c r="Z233" s="5" t="str">
        <f>IF(B233="","",VLOOKUP(AB233,Varsayımlar!$B:$Q,15,0))</f>
        <v/>
      </c>
      <c r="AA233" s="5" t="str">
        <f>IF(B233="","",VLOOKUP(AB233,Varsayımlar!$B:$Q,16,0))</f>
        <v/>
      </c>
      <c r="AB233" s="5" t="str">
        <f t="shared" si="6"/>
        <v/>
      </c>
    </row>
    <row r="234" spans="2:28" x14ac:dyDescent="0.25">
      <c r="C234" s="3" t="str">
        <f>IF(B234="","",VLOOKUP(AB234,Varsayımlar!$B:$Q,3,0))</f>
        <v/>
      </c>
      <c r="G234" s="2" t="str">
        <f>IF(B234="","",VLOOKUP(AB234,Varsayımlar!$B:$Q,5,0))</f>
        <v/>
      </c>
      <c r="I234" s="2" t="str">
        <f>IF(B234="","",VLOOKUP(AB234,Varsayımlar!$B:$Q,6,0))</f>
        <v/>
      </c>
      <c r="O234" s="2" t="str">
        <f>IF(B234="","",VLOOKUP(AB234,Varsayımlar!$B:$Q,7,0)*J234)</f>
        <v/>
      </c>
      <c r="P234" s="2" t="str">
        <f>IF(B234="","",VLOOKUP(AB234,Varsayımlar!$B:$Q,8,0))</f>
        <v/>
      </c>
      <c r="Q234" s="2" t="str">
        <f>IF(B234="","",VLOOKUP(AB234,Varsayımlar!$B:$Q,9,0))</f>
        <v/>
      </c>
      <c r="R234" s="2" t="str">
        <f>IF(B234="","",VLOOKUP(AB234,Varsayımlar!$B:$Q,10,0))</f>
        <v/>
      </c>
      <c r="S234" s="2" t="str">
        <f>IF(B234="","",VLOOKUP(AB234,Varsayımlar!$B:$Q,11,0))</f>
        <v/>
      </c>
      <c r="T234" s="2" t="str">
        <f>IF(B234="","",VLOOKUP(AB234,Varsayımlar!$B:$Q,12,0))</f>
        <v/>
      </c>
      <c r="U234" s="2" t="str">
        <f>IF(B234="","",VLOOKUP(AB234,Varsayımlar!$B:$Q,13,0))</f>
        <v/>
      </c>
      <c r="V234" s="2" t="str">
        <f>IF(B234="","",VLOOKUP(AB234,Varsayımlar!$B:$Q,14,0))</f>
        <v/>
      </c>
      <c r="Z234" s="2" t="str">
        <f>IF(B234="","",VLOOKUP(AB234,Varsayımlar!$B:$Q,15,0))</f>
        <v/>
      </c>
      <c r="AA234" s="2" t="str">
        <f>IF(B234="","",VLOOKUP(AB234,Varsayımlar!$B:$Q,16,0))</f>
        <v/>
      </c>
      <c r="AB234" s="2" t="str">
        <f t="shared" si="6"/>
        <v/>
      </c>
    </row>
    <row r="235" spans="2:28" x14ac:dyDescent="0.25">
      <c r="B235" s="6"/>
      <c r="C235" s="7" t="str">
        <f>IF(B235="","",VLOOKUP(AB235,Varsayımlar!$B:$Q,3,0))</f>
        <v/>
      </c>
      <c r="G235" s="5" t="str">
        <f>IF(B235="","",VLOOKUP(AB235,Varsayımlar!$B:$Q,5,0))</f>
        <v/>
      </c>
      <c r="H235" s="5"/>
      <c r="I235" s="5" t="str">
        <f>IF(B235="","",VLOOKUP(AB235,Varsayımlar!$B:$Q,6,0))</f>
        <v/>
      </c>
      <c r="O235" s="5" t="str">
        <f>IF(B235="","",VLOOKUP(AB235,Varsayımlar!$B:$Q,7,0)*J235)</f>
        <v/>
      </c>
      <c r="P235" s="5" t="str">
        <f>IF(B235="","",VLOOKUP(AB235,Varsayımlar!$B:$Q,8,0))</f>
        <v/>
      </c>
      <c r="Q235" s="5" t="str">
        <f>IF(B235="","",VLOOKUP(AB235,Varsayımlar!$B:$Q,9,0))</f>
        <v/>
      </c>
      <c r="R235" s="5" t="str">
        <f>IF(B235="","",VLOOKUP(AB235,Varsayımlar!$B:$Q,10,0))</f>
        <v/>
      </c>
      <c r="S235" s="5" t="str">
        <f>IF(B235="","",VLOOKUP(AB235,Varsayımlar!$B:$Q,11,0))</f>
        <v/>
      </c>
      <c r="T235" s="5" t="str">
        <f>IF(B235="","",VLOOKUP(AB235,Varsayımlar!$B:$Q,12,0))</f>
        <v/>
      </c>
      <c r="U235" s="5" t="str">
        <f>IF(B235="","",VLOOKUP(AB235,Varsayımlar!$B:$Q,13,0))</f>
        <v/>
      </c>
      <c r="V235" s="5" t="str">
        <f>IF(B235="","",VLOOKUP(AB235,Varsayımlar!$B:$Q,14,0))</f>
        <v/>
      </c>
      <c r="Z235" s="5" t="str">
        <f>IF(B235="","",VLOOKUP(AB235,Varsayımlar!$B:$Q,15,0))</f>
        <v/>
      </c>
      <c r="AA235" s="5" t="str">
        <f>IF(B235="","",VLOOKUP(AB235,Varsayımlar!$B:$Q,16,0))</f>
        <v/>
      </c>
      <c r="AB235" s="5" t="str">
        <f t="shared" si="6"/>
        <v/>
      </c>
    </row>
    <row r="236" spans="2:28" x14ac:dyDescent="0.25">
      <c r="C236" s="3" t="str">
        <f>IF(B236="","",VLOOKUP(AB236,Varsayımlar!$B:$Q,3,0))</f>
        <v/>
      </c>
      <c r="G236" s="2" t="str">
        <f>IF(B236="","",VLOOKUP(AB236,Varsayımlar!$B:$Q,5,0))</f>
        <v/>
      </c>
      <c r="I236" s="2" t="str">
        <f>IF(B236="","",VLOOKUP(AB236,Varsayımlar!$B:$Q,6,0))</f>
        <v/>
      </c>
      <c r="O236" s="2" t="str">
        <f>IF(B236="","",VLOOKUP(AB236,Varsayımlar!$B:$Q,7,0)*J236)</f>
        <v/>
      </c>
      <c r="P236" s="2" t="str">
        <f>IF(B236="","",VLOOKUP(AB236,Varsayımlar!$B:$Q,8,0))</f>
        <v/>
      </c>
      <c r="Q236" s="2" t="str">
        <f>IF(B236="","",VLOOKUP(AB236,Varsayımlar!$B:$Q,9,0))</f>
        <v/>
      </c>
      <c r="R236" s="2" t="str">
        <f>IF(B236="","",VLOOKUP(AB236,Varsayımlar!$B:$Q,10,0))</f>
        <v/>
      </c>
      <c r="S236" s="2" t="str">
        <f>IF(B236="","",VLOOKUP(AB236,Varsayımlar!$B:$Q,11,0))</f>
        <v/>
      </c>
      <c r="T236" s="2" t="str">
        <f>IF(B236="","",VLOOKUP(AB236,Varsayımlar!$B:$Q,12,0))</f>
        <v/>
      </c>
      <c r="U236" s="2" t="str">
        <f>IF(B236="","",VLOOKUP(AB236,Varsayımlar!$B:$Q,13,0))</f>
        <v/>
      </c>
      <c r="V236" s="2" t="str">
        <f>IF(B236="","",VLOOKUP(AB236,Varsayımlar!$B:$Q,14,0))</f>
        <v/>
      </c>
      <c r="Z236" s="2" t="str">
        <f>IF(B236="","",VLOOKUP(AB236,Varsayımlar!$B:$Q,15,0))</f>
        <v/>
      </c>
      <c r="AA236" s="2" t="str">
        <f>IF(B236="","",VLOOKUP(AB236,Varsayımlar!$B:$Q,16,0))</f>
        <v/>
      </c>
      <c r="AB236" s="2" t="str">
        <f t="shared" si="6"/>
        <v/>
      </c>
    </row>
    <row r="237" spans="2:28" x14ac:dyDescent="0.25">
      <c r="B237" s="6"/>
      <c r="C237" s="7" t="str">
        <f>IF(B237="","",VLOOKUP(AB237,Varsayımlar!$B:$Q,3,0))</f>
        <v/>
      </c>
      <c r="G237" s="5" t="str">
        <f>IF(B237="","",VLOOKUP(AB237,Varsayımlar!$B:$Q,5,0))</f>
        <v/>
      </c>
      <c r="H237" s="5"/>
      <c r="I237" s="5" t="str">
        <f>IF(B237="","",VLOOKUP(AB237,Varsayımlar!$B:$Q,6,0))</f>
        <v/>
      </c>
      <c r="O237" s="5" t="str">
        <f>IF(B237="","",VLOOKUP(AB237,Varsayımlar!$B:$Q,7,0)*J237)</f>
        <v/>
      </c>
      <c r="P237" s="5" t="str">
        <f>IF(B237="","",VLOOKUP(AB237,Varsayımlar!$B:$Q,8,0))</f>
        <v/>
      </c>
      <c r="Q237" s="5" t="str">
        <f>IF(B237="","",VLOOKUP(AB237,Varsayımlar!$B:$Q,9,0))</f>
        <v/>
      </c>
      <c r="R237" s="5" t="str">
        <f>IF(B237="","",VLOOKUP(AB237,Varsayımlar!$B:$Q,10,0))</f>
        <v/>
      </c>
      <c r="S237" s="5" t="str">
        <f>IF(B237="","",VLOOKUP(AB237,Varsayımlar!$B:$Q,11,0))</f>
        <v/>
      </c>
      <c r="T237" s="5" t="str">
        <f>IF(B237="","",VLOOKUP(AB237,Varsayımlar!$B:$Q,12,0))</f>
        <v/>
      </c>
      <c r="U237" s="5" t="str">
        <f>IF(B237="","",VLOOKUP(AB237,Varsayımlar!$B:$Q,13,0))</f>
        <v/>
      </c>
      <c r="V237" s="5" t="str">
        <f>IF(B237="","",VLOOKUP(AB237,Varsayımlar!$B:$Q,14,0))</f>
        <v/>
      </c>
      <c r="Z237" s="5" t="str">
        <f>IF(B237="","",VLOOKUP(AB237,Varsayımlar!$B:$Q,15,0))</f>
        <v/>
      </c>
      <c r="AA237" s="5" t="str">
        <f>IF(B237="","",VLOOKUP(AB237,Varsayımlar!$B:$Q,16,0))</f>
        <v/>
      </c>
      <c r="AB237" s="5" t="str">
        <f t="shared" si="6"/>
        <v/>
      </c>
    </row>
    <row r="238" spans="2:28" x14ac:dyDescent="0.25">
      <c r="C238" s="3" t="str">
        <f>IF(B238="","",VLOOKUP(AB238,Varsayımlar!$B:$Q,3,0))</f>
        <v/>
      </c>
      <c r="G238" s="2" t="str">
        <f>IF(B238="","",VLOOKUP(AB238,Varsayımlar!$B:$Q,5,0))</f>
        <v/>
      </c>
      <c r="I238" s="2" t="str">
        <f>IF(B238="","",VLOOKUP(AB238,Varsayımlar!$B:$Q,6,0))</f>
        <v/>
      </c>
      <c r="O238" s="2" t="str">
        <f>IF(B238="","",VLOOKUP(AB238,Varsayımlar!$B:$Q,7,0)*J238)</f>
        <v/>
      </c>
      <c r="P238" s="2" t="str">
        <f>IF(B238="","",VLOOKUP(AB238,Varsayımlar!$B:$Q,8,0))</f>
        <v/>
      </c>
      <c r="Q238" s="2" t="str">
        <f>IF(B238="","",VLOOKUP(AB238,Varsayımlar!$B:$Q,9,0))</f>
        <v/>
      </c>
      <c r="R238" s="2" t="str">
        <f>IF(B238="","",VLOOKUP(AB238,Varsayımlar!$B:$Q,10,0))</f>
        <v/>
      </c>
      <c r="S238" s="2" t="str">
        <f>IF(B238="","",VLOOKUP(AB238,Varsayımlar!$B:$Q,11,0))</f>
        <v/>
      </c>
      <c r="T238" s="2" t="str">
        <f>IF(B238="","",VLOOKUP(AB238,Varsayımlar!$B:$Q,12,0))</f>
        <v/>
      </c>
      <c r="U238" s="2" t="str">
        <f>IF(B238="","",VLOOKUP(AB238,Varsayımlar!$B:$Q,13,0))</f>
        <v/>
      </c>
      <c r="V238" s="2" t="str">
        <f>IF(B238="","",VLOOKUP(AB238,Varsayımlar!$B:$Q,14,0))</f>
        <v/>
      </c>
      <c r="Z238" s="2" t="str">
        <f>IF(B238="","",VLOOKUP(AB238,Varsayımlar!$B:$Q,15,0))</f>
        <v/>
      </c>
      <c r="AA238" s="2" t="str">
        <f>IF(B238="","",VLOOKUP(AB238,Varsayımlar!$B:$Q,16,0))</f>
        <v/>
      </c>
      <c r="AB238" s="2" t="str">
        <f t="shared" si="6"/>
        <v/>
      </c>
    </row>
    <row r="239" spans="2:28" x14ac:dyDescent="0.25">
      <c r="B239" s="6"/>
      <c r="C239" s="7" t="str">
        <f>IF(B239="","",VLOOKUP(AB239,Varsayımlar!$B:$Q,3,0))</f>
        <v/>
      </c>
      <c r="G239" s="5" t="str">
        <f>IF(B239="","",VLOOKUP(AB239,Varsayımlar!$B:$Q,5,0))</f>
        <v/>
      </c>
      <c r="H239" s="5"/>
      <c r="I239" s="5" t="str">
        <f>IF(B239="","",VLOOKUP(AB239,Varsayımlar!$B:$Q,6,0))</f>
        <v/>
      </c>
      <c r="O239" s="5" t="str">
        <f>IF(B239="","",VLOOKUP(AB239,Varsayımlar!$B:$Q,7,0)*J239)</f>
        <v/>
      </c>
      <c r="P239" s="5" t="str">
        <f>IF(B239="","",VLOOKUP(AB239,Varsayımlar!$B:$Q,8,0))</f>
        <v/>
      </c>
      <c r="Q239" s="5" t="str">
        <f>IF(B239="","",VLOOKUP(AB239,Varsayımlar!$B:$Q,9,0))</f>
        <v/>
      </c>
      <c r="R239" s="5" t="str">
        <f>IF(B239="","",VLOOKUP(AB239,Varsayımlar!$B:$Q,10,0))</f>
        <v/>
      </c>
      <c r="S239" s="5" t="str">
        <f>IF(B239="","",VLOOKUP(AB239,Varsayımlar!$B:$Q,11,0))</f>
        <v/>
      </c>
      <c r="T239" s="5" t="str">
        <f>IF(B239="","",VLOOKUP(AB239,Varsayımlar!$B:$Q,12,0))</f>
        <v/>
      </c>
      <c r="U239" s="5" t="str">
        <f>IF(B239="","",VLOOKUP(AB239,Varsayımlar!$B:$Q,13,0))</f>
        <v/>
      </c>
      <c r="V239" s="5" t="str">
        <f>IF(B239="","",VLOOKUP(AB239,Varsayımlar!$B:$Q,14,0))</f>
        <v/>
      </c>
      <c r="Z239" s="5" t="str">
        <f>IF(B239="","",VLOOKUP(AB239,Varsayımlar!$B:$Q,15,0))</f>
        <v/>
      </c>
      <c r="AA239" s="5" t="str">
        <f>IF(B239="","",VLOOKUP(AB239,Varsayımlar!$B:$Q,16,0))</f>
        <v/>
      </c>
      <c r="AB239" s="5" t="str">
        <f t="shared" si="6"/>
        <v/>
      </c>
    </row>
    <row r="240" spans="2:28" x14ac:dyDescent="0.25">
      <c r="C240" s="3" t="str">
        <f>IF(B240="","",VLOOKUP(AB240,Varsayımlar!$B:$Q,3,0))</f>
        <v/>
      </c>
      <c r="G240" s="2" t="str">
        <f>IF(B240="","",VLOOKUP(AB240,Varsayımlar!$B:$Q,5,0))</f>
        <v/>
      </c>
      <c r="I240" s="2" t="str">
        <f>IF(B240="","",VLOOKUP(AB240,Varsayımlar!$B:$Q,6,0))</f>
        <v/>
      </c>
      <c r="O240" s="2" t="str">
        <f>IF(B240="","",VLOOKUP(AB240,Varsayımlar!$B:$Q,7,0)*J240)</f>
        <v/>
      </c>
      <c r="P240" s="2" t="str">
        <f>IF(B240="","",VLOOKUP(AB240,Varsayımlar!$B:$Q,8,0))</f>
        <v/>
      </c>
      <c r="Q240" s="2" t="str">
        <f>IF(B240="","",VLOOKUP(AB240,Varsayımlar!$B:$Q,9,0))</f>
        <v/>
      </c>
      <c r="R240" s="2" t="str">
        <f>IF(B240="","",VLOOKUP(AB240,Varsayımlar!$B:$Q,10,0))</f>
        <v/>
      </c>
      <c r="S240" s="2" t="str">
        <f>IF(B240="","",VLOOKUP(AB240,Varsayımlar!$B:$Q,11,0))</f>
        <v/>
      </c>
      <c r="T240" s="2" t="str">
        <f>IF(B240="","",VLOOKUP(AB240,Varsayımlar!$B:$Q,12,0))</f>
        <v/>
      </c>
      <c r="U240" s="2" t="str">
        <f>IF(B240="","",VLOOKUP(AB240,Varsayımlar!$B:$Q,13,0))</f>
        <v/>
      </c>
      <c r="V240" s="2" t="str">
        <f>IF(B240="","",VLOOKUP(AB240,Varsayımlar!$B:$Q,14,0))</f>
        <v/>
      </c>
      <c r="Z240" s="2" t="str">
        <f>IF(B240="","",VLOOKUP(AB240,Varsayımlar!$B:$Q,15,0))</f>
        <v/>
      </c>
      <c r="AA240" s="2" t="str">
        <f>IF(B240="","",VLOOKUP(AB240,Varsayımlar!$B:$Q,16,0))</f>
        <v/>
      </c>
      <c r="AB240" s="2" t="str">
        <f t="shared" si="6"/>
        <v/>
      </c>
    </row>
    <row r="241" spans="2:28" x14ac:dyDescent="0.25">
      <c r="B241" s="6"/>
      <c r="C241" s="7" t="str">
        <f>IF(B241="","",VLOOKUP(AB241,Varsayımlar!$B:$Q,3,0))</f>
        <v/>
      </c>
      <c r="G241" s="5" t="str">
        <f>IF(B241="","",VLOOKUP(AB241,Varsayımlar!$B:$Q,5,0))</f>
        <v/>
      </c>
      <c r="H241" s="5"/>
      <c r="I241" s="5" t="str">
        <f>IF(B241="","",VLOOKUP(AB241,Varsayımlar!$B:$Q,6,0))</f>
        <v/>
      </c>
      <c r="O241" s="5" t="str">
        <f>IF(B241="","",VLOOKUP(AB241,Varsayımlar!$B:$Q,7,0)*J241)</f>
        <v/>
      </c>
      <c r="P241" s="5" t="str">
        <f>IF(B241="","",VLOOKUP(AB241,Varsayımlar!$B:$Q,8,0))</f>
        <v/>
      </c>
      <c r="Q241" s="5" t="str">
        <f>IF(B241="","",VLOOKUP(AB241,Varsayımlar!$B:$Q,9,0))</f>
        <v/>
      </c>
      <c r="R241" s="5" t="str">
        <f>IF(B241="","",VLOOKUP(AB241,Varsayımlar!$B:$Q,10,0))</f>
        <v/>
      </c>
      <c r="S241" s="5" t="str">
        <f>IF(B241="","",VLOOKUP(AB241,Varsayımlar!$B:$Q,11,0))</f>
        <v/>
      </c>
      <c r="T241" s="5" t="str">
        <f>IF(B241="","",VLOOKUP(AB241,Varsayımlar!$B:$Q,12,0))</f>
        <v/>
      </c>
      <c r="U241" s="5" t="str">
        <f>IF(B241="","",VLOOKUP(AB241,Varsayımlar!$B:$Q,13,0))</f>
        <v/>
      </c>
      <c r="V241" s="5" t="str">
        <f>IF(B241="","",VLOOKUP(AB241,Varsayımlar!$B:$Q,14,0))</f>
        <v/>
      </c>
      <c r="Z241" s="5" t="str">
        <f>IF(B241="","",VLOOKUP(AB241,Varsayımlar!$B:$Q,15,0))</f>
        <v/>
      </c>
      <c r="AA241" s="5" t="str">
        <f>IF(B241="","",VLOOKUP(AB241,Varsayımlar!$B:$Q,16,0))</f>
        <v/>
      </c>
      <c r="AB241" s="5" t="str">
        <f t="shared" si="6"/>
        <v/>
      </c>
    </row>
    <row r="242" spans="2:28" x14ac:dyDescent="0.25">
      <c r="C242" s="3" t="str">
        <f>IF(B242="","",VLOOKUP(AB242,Varsayımlar!$B:$Q,3,0))</f>
        <v/>
      </c>
      <c r="G242" s="2" t="str">
        <f>IF(B242="","",VLOOKUP(AB242,Varsayımlar!$B:$Q,5,0))</f>
        <v/>
      </c>
      <c r="I242" s="2" t="str">
        <f>IF(B242="","",VLOOKUP(AB242,Varsayımlar!$B:$Q,6,0))</f>
        <v/>
      </c>
      <c r="O242" s="2" t="str">
        <f>IF(B242="","",VLOOKUP(AB242,Varsayımlar!$B:$Q,7,0)*J242)</f>
        <v/>
      </c>
      <c r="P242" s="2" t="str">
        <f>IF(B242="","",VLOOKUP(AB242,Varsayımlar!$B:$Q,8,0))</f>
        <v/>
      </c>
      <c r="Q242" s="2" t="str">
        <f>IF(B242="","",VLOOKUP(AB242,Varsayımlar!$B:$Q,9,0))</f>
        <v/>
      </c>
      <c r="R242" s="2" t="str">
        <f>IF(B242="","",VLOOKUP(AB242,Varsayımlar!$B:$Q,10,0))</f>
        <v/>
      </c>
      <c r="S242" s="2" t="str">
        <f>IF(B242="","",VLOOKUP(AB242,Varsayımlar!$B:$Q,11,0))</f>
        <v/>
      </c>
      <c r="T242" s="2" t="str">
        <f>IF(B242="","",VLOOKUP(AB242,Varsayımlar!$B:$Q,12,0))</f>
        <v/>
      </c>
      <c r="U242" s="2" t="str">
        <f>IF(B242="","",VLOOKUP(AB242,Varsayımlar!$B:$Q,13,0))</f>
        <v/>
      </c>
      <c r="V242" s="2" t="str">
        <f>IF(B242="","",VLOOKUP(AB242,Varsayımlar!$B:$Q,14,0))</f>
        <v/>
      </c>
      <c r="Z242" s="2" t="str">
        <f>IF(B242="","",VLOOKUP(AB242,Varsayımlar!$B:$Q,15,0))</f>
        <v/>
      </c>
      <c r="AA242" s="2" t="str">
        <f>IF(B242="","",VLOOKUP(AB242,Varsayımlar!$B:$Q,16,0))</f>
        <v/>
      </c>
      <c r="AB242" s="2" t="str">
        <f t="shared" si="6"/>
        <v/>
      </c>
    </row>
    <row r="243" spans="2:28" x14ac:dyDescent="0.25">
      <c r="B243" s="6"/>
      <c r="C243" s="7" t="str">
        <f>IF(B243="","",VLOOKUP(AB243,Varsayımlar!$B:$Q,3,0))</f>
        <v/>
      </c>
      <c r="G243" s="5" t="str">
        <f>IF(B243="","",VLOOKUP(AB243,Varsayımlar!$B:$Q,5,0))</f>
        <v/>
      </c>
      <c r="H243" s="5"/>
      <c r="I243" s="5" t="str">
        <f>IF(B243="","",VLOOKUP(AB243,Varsayımlar!$B:$Q,6,0))</f>
        <v/>
      </c>
      <c r="O243" s="5" t="str">
        <f>IF(B243="","",VLOOKUP(AB243,Varsayımlar!$B:$Q,7,0)*J243)</f>
        <v/>
      </c>
      <c r="P243" s="5" t="str">
        <f>IF(B243="","",VLOOKUP(AB243,Varsayımlar!$B:$Q,8,0))</f>
        <v/>
      </c>
      <c r="Q243" s="5" t="str">
        <f>IF(B243="","",VLOOKUP(AB243,Varsayımlar!$B:$Q,9,0))</f>
        <v/>
      </c>
      <c r="R243" s="5" t="str">
        <f>IF(B243="","",VLOOKUP(AB243,Varsayımlar!$B:$Q,10,0))</f>
        <v/>
      </c>
      <c r="S243" s="5" t="str">
        <f>IF(B243="","",VLOOKUP(AB243,Varsayımlar!$B:$Q,11,0))</f>
        <v/>
      </c>
      <c r="T243" s="5" t="str">
        <f>IF(B243="","",VLOOKUP(AB243,Varsayımlar!$B:$Q,12,0))</f>
        <v/>
      </c>
      <c r="U243" s="5" t="str">
        <f>IF(B243="","",VLOOKUP(AB243,Varsayımlar!$B:$Q,13,0))</f>
        <v/>
      </c>
      <c r="V243" s="5" t="str">
        <f>IF(B243="","",VLOOKUP(AB243,Varsayımlar!$B:$Q,14,0))</f>
        <v/>
      </c>
      <c r="Z243" s="5" t="str">
        <f>IF(B243="","",VLOOKUP(AB243,Varsayımlar!$B:$Q,15,0))</f>
        <v/>
      </c>
      <c r="AA243" s="5" t="str">
        <f>IF(B243="","",VLOOKUP(AB243,Varsayımlar!$B:$Q,16,0))</f>
        <v/>
      </c>
      <c r="AB243" s="5" t="str">
        <f t="shared" si="6"/>
        <v/>
      </c>
    </row>
    <row r="244" spans="2:28" x14ac:dyDescent="0.25">
      <c r="C244" s="3" t="str">
        <f>IF(B244="","",VLOOKUP(AB244,Varsayımlar!$B:$Q,3,0))</f>
        <v/>
      </c>
      <c r="G244" s="2" t="str">
        <f>IF(B244="","",VLOOKUP(AB244,Varsayımlar!$B:$Q,5,0))</f>
        <v/>
      </c>
      <c r="I244" s="2" t="str">
        <f>IF(B244="","",VLOOKUP(AB244,Varsayımlar!$B:$Q,6,0))</f>
        <v/>
      </c>
      <c r="O244" s="2" t="str">
        <f>IF(B244="","",VLOOKUP(AB244,Varsayımlar!$B:$Q,7,0)*J244)</f>
        <v/>
      </c>
      <c r="P244" s="2" t="str">
        <f>IF(B244="","",VLOOKUP(AB244,Varsayımlar!$B:$Q,8,0))</f>
        <v/>
      </c>
      <c r="Q244" s="2" t="str">
        <f>IF(B244="","",VLOOKUP(AB244,Varsayımlar!$B:$Q,9,0))</f>
        <v/>
      </c>
      <c r="R244" s="2" t="str">
        <f>IF(B244="","",VLOOKUP(AB244,Varsayımlar!$B:$Q,10,0))</f>
        <v/>
      </c>
      <c r="S244" s="2" t="str">
        <f>IF(B244="","",VLOOKUP(AB244,Varsayımlar!$B:$Q,11,0))</f>
        <v/>
      </c>
      <c r="T244" s="2" t="str">
        <f>IF(B244="","",VLOOKUP(AB244,Varsayımlar!$B:$Q,12,0))</f>
        <v/>
      </c>
      <c r="U244" s="2" t="str">
        <f>IF(B244="","",VLOOKUP(AB244,Varsayımlar!$B:$Q,13,0))</f>
        <v/>
      </c>
      <c r="V244" s="2" t="str">
        <f>IF(B244="","",VLOOKUP(AB244,Varsayımlar!$B:$Q,14,0))</f>
        <v/>
      </c>
      <c r="Z244" s="2" t="str">
        <f>IF(B244="","",VLOOKUP(AB244,Varsayımlar!$B:$Q,15,0))</f>
        <v/>
      </c>
      <c r="AA244" s="2" t="str">
        <f>IF(B244="","",VLOOKUP(AB244,Varsayımlar!$B:$Q,16,0))</f>
        <v/>
      </c>
      <c r="AB244" s="2" t="str">
        <f t="shared" si="6"/>
        <v/>
      </c>
    </row>
    <row r="245" spans="2:28" x14ac:dyDescent="0.25">
      <c r="B245" s="6"/>
      <c r="C245" s="7" t="str">
        <f>IF(B245="","",VLOOKUP(AB245,Varsayımlar!$B:$Q,3,0))</f>
        <v/>
      </c>
      <c r="G245" s="5" t="str">
        <f>IF(B245="","",VLOOKUP(AB245,Varsayımlar!$B:$Q,5,0))</f>
        <v/>
      </c>
      <c r="H245" s="5"/>
      <c r="I245" s="5" t="str">
        <f>IF(B245="","",VLOOKUP(AB245,Varsayımlar!$B:$Q,6,0))</f>
        <v/>
      </c>
      <c r="O245" s="5" t="str">
        <f>IF(B245="","",VLOOKUP(AB245,Varsayımlar!$B:$Q,7,0)*J245)</f>
        <v/>
      </c>
      <c r="P245" s="5" t="str">
        <f>IF(B245="","",VLOOKUP(AB245,Varsayımlar!$B:$Q,8,0))</f>
        <v/>
      </c>
      <c r="Q245" s="5" t="str">
        <f>IF(B245="","",VLOOKUP(AB245,Varsayımlar!$B:$Q,9,0))</f>
        <v/>
      </c>
      <c r="R245" s="5" t="str">
        <f>IF(B245="","",VLOOKUP(AB245,Varsayımlar!$B:$Q,10,0))</f>
        <v/>
      </c>
      <c r="S245" s="5" t="str">
        <f>IF(B245="","",VLOOKUP(AB245,Varsayımlar!$B:$Q,11,0))</f>
        <v/>
      </c>
      <c r="T245" s="5" t="str">
        <f>IF(B245="","",VLOOKUP(AB245,Varsayımlar!$B:$Q,12,0))</f>
        <v/>
      </c>
      <c r="U245" s="5" t="str">
        <f>IF(B245="","",VLOOKUP(AB245,Varsayımlar!$B:$Q,13,0))</f>
        <v/>
      </c>
      <c r="V245" s="5" t="str">
        <f>IF(B245="","",VLOOKUP(AB245,Varsayımlar!$B:$Q,14,0))</f>
        <v/>
      </c>
      <c r="Z245" s="5" t="str">
        <f>IF(B245="","",VLOOKUP(AB245,Varsayımlar!$B:$Q,15,0))</f>
        <v/>
      </c>
      <c r="AA245" s="5" t="str">
        <f>IF(B245="","",VLOOKUP(AB245,Varsayımlar!$B:$Q,16,0))</f>
        <v/>
      </c>
      <c r="AB245" s="5" t="str">
        <f t="shared" si="6"/>
        <v/>
      </c>
    </row>
    <row r="246" spans="2:28" x14ac:dyDescent="0.25">
      <c r="C246" s="3" t="str">
        <f>IF(B246="","",VLOOKUP(AB246,Varsayımlar!$B:$Q,3,0))</f>
        <v/>
      </c>
      <c r="G246" s="2" t="str">
        <f>IF(B246="","",VLOOKUP(AB246,Varsayımlar!$B:$Q,5,0))</f>
        <v/>
      </c>
      <c r="I246" s="2" t="str">
        <f>IF(B246="","",VLOOKUP(AB246,Varsayımlar!$B:$Q,6,0))</f>
        <v/>
      </c>
      <c r="O246" s="2" t="str">
        <f>IF(B246="","",VLOOKUP(AB246,Varsayımlar!$B:$Q,7,0)*J246)</f>
        <v/>
      </c>
      <c r="P246" s="2" t="str">
        <f>IF(B246="","",VLOOKUP(AB246,Varsayımlar!$B:$Q,8,0))</f>
        <v/>
      </c>
      <c r="Q246" s="2" t="str">
        <f>IF(B246="","",VLOOKUP(AB246,Varsayımlar!$B:$Q,9,0))</f>
        <v/>
      </c>
      <c r="R246" s="2" t="str">
        <f>IF(B246="","",VLOOKUP(AB246,Varsayımlar!$B:$Q,10,0))</f>
        <v/>
      </c>
      <c r="S246" s="2" t="str">
        <f>IF(B246="","",VLOOKUP(AB246,Varsayımlar!$B:$Q,11,0))</f>
        <v/>
      </c>
      <c r="T246" s="2" t="str">
        <f>IF(B246="","",VLOOKUP(AB246,Varsayımlar!$B:$Q,12,0))</f>
        <v/>
      </c>
      <c r="U246" s="2" t="str">
        <f>IF(B246="","",VLOOKUP(AB246,Varsayımlar!$B:$Q,13,0))</f>
        <v/>
      </c>
      <c r="V246" s="2" t="str">
        <f>IF(B246="","",VLOOKUP(AB246,Varsayımlar!$B:$Q,14,0))</f>
        <v/>
      </c>
      <c r="Z246" s="2" t="str">
        <f>IF(B246="","",VLOOKUP(AB246,Varsayımlar!$B:$Q,15,0))</f>
        <v/>
      </c>
      <c r="AA246" s="2" t="str">
        <f>IF(B246="","",VLOOKUP(AB246,Varsayımlar!$B:$Q,16,0))</f>
        <v/>
      </c>
      <c r="AB246" s="2" t="str">
        <f t="shared" si="6"/>
        <v/>
      </c>
    </row>
    <row r="247" spans="2:28" x14ac:dyDescent="0.25">
      <c r="B247" s="6"/>
      <c r="C247" s="7" t="str">
        <f>IF(B247="","",VLOOKUP(AB247,Varsayımlar!$B:$Q,3,0))</f>
        <v/>
      </c>
      <c r="G247" s="5" t="str">
        <f>IF(B247="","",VLOOKUP(AB247,Varsayımlar!$B:$Q,5,0))</f>
        <v/>
      </c>
      <c r="H247" s="5"/>
      <c r="I247" s="5" t="str">
        <f>IF(B247="","",VLOOKUP(AB247,Varsayımlar!$B:$Q,6,0))</f>
        <v/>
      </c>
      <c r="O247" s="5" t="str">
        <f>IF(B247="","",VLOOKUP(AB247,Varsayımlar!$B:$Q,7,0)*J247)</f>
        <v/>
      </c>
      <c r="P247" s="5" t="str">
        <f>IF(B247="","",VLOOKUP(AB247,Varsayımlar!$B:$Q,8,0))</f>
        <v/>
      </c>
      <c r="Q247" s="5" t="str">
        <f>IF(B247="","",VLOOKUP(AB247,Varsayımlar!$B:$Q,9,0))</f>
        <v/>
      </c>
      <c r="R247" s="5" t="str">
        <f>IF(B247="","",VLOOKUP(AB247,Varsayımlar!$B:$Q,10,0))</f>
        <v/>
      </c>
      <c r="S247" s="5" t="str">
        <f>IF(B247="","",VLOOKUP(AB247,Varsayımlar!$B:$Q,11,0))</f>
        <v/>
      </c>
      <c r="T247" s="5" t="str">
        <f>IF(B247="","",VLOOKUP(AB247,Varsayımlar!$B:$Q,12,0))</f>
        <v/>
      </c>
      <c r="U247" s="5" t="str">
        <f>IF(B247="","",VLOOKUP(AB247,Varsayımlar!$B:$Q,13,0))</f>
        <v/>
      </c>
      <c r="V247" s="5" t="str">
        <f>IF(B247="","",VLOOKUP(AB247,Varsayımlar!$B:$Q,14,0))</f>
        <v/>
      </c>
      <c r="Z247" s="5" t="str">
        <f>IF(B247="","",VLOOKUP(AB247,Varsayımlar!$B:$Q,15,0))</f>
        <v/>
      </c>
      <c r="AA247" s="5" t="str">
        <f>IF(B247="","",VLOOKUP(AB247,Varsayımlar!$B:$Q,16,0))</f>
        <v/>
      </c>
      <c r="AB247" s="5" t="str">
        <f t="shared" si="6"/>
        <v/>
      </c>
    </row>
    <row r="248" spans="2:28" x14ac:dyDescent="0.25">
      <c r="C248" s="3" t="str">
        <f>IF(B248="","",VLOOKUP(AB248,Varsayımlar!$B:$Q,3,0))</f>
        <v/>
      </c>
      <c r="G248" s="2" t="str">
        <f>IF(B248="","",VLOOKUP(AB248,Varsayımlar!$B:$Q,5,0))</f>
        <v/>
      </c>
      <c r="I248" s="2" t="str">
        <f>IF(B248="","",VLOOKUP(AB248,Varsayımlar!$B:$Q,6,0))</f>
        <v/>
      </c>
      <c r="O248" s="2" t="str">
        <f>IF(B248="","",VLOOKUP(AB248,Varsayımlar!$B:$Q,7,0)*J248)</f>
        <v/>
      </c>
      <c r="P248" s="2" t="str">
        <f>IF(B248="","",VLOOKUP(AB248,Varsayımlar!$B:$Q,8,0))</f>
        <v/>
      </c>
      <c r="Q248" s="2" t="str">
        <f>IF(B248="","",VLOOKUP(AB248,Varsayımlar!$B:$Q,9,0))</f>
        <v/>
      </c>
      <c r="R248" s="2" t="str">
        <f>IF(B248="","",VLOOKUP(AB248,Varsayımlar!$B:$Q,10,0))</f>
        <v/>
      </c>
      <c r="S248" s="2" t="str">
        <f>IF(B248="","",VLOOKUP(AB248,Varsayımlar!$B:$Q,11,0))</f>
        <v/>
      </c>
      <c r="T248" s="2" t="str">
        <f>IF(B248="","",VLOOKUP(AB248,Varsayımlar!$B:$Q,12,0))</f>
        <v/>
      </c>
      <c r="U248" s="2" t="str">
        <f>IF(B248="","",VLOOKUP(AB248,Varsayımlar!$B:$Q,13,0))</f>
        <v/>
      </c>
      <c r="V248" s="2" t="str">
        <f>IF(B248="","",VLOOKUP(AB248,Varsayımlar!$B:$Q,14,0))</f>
        <v/>
      </c>
      <c r="Z248" s="2" t="str">
        <f>IF(B248="","",VLOOKUP(AB248,Varsayımlar!$B:$Q,15,0))</f>
        <v/>
      </c>
      <c r="AA248" s="2" t="str">
        <f>IF(B248="","",VLOOKUP(AB248,Varsayımlar!$B:$Q,16,0))</f>
        <v/>
      </c>
      <c r="AB248" s="2" t="str">
        <f t="shared" si="6"/>
        <v/>
      </c>
    </row>
    <row r="249" spans="2:28" x14ac:dyDescent="0.25">
      <c r="B249" s="6"/>
      <c r="C249" s="7" t="str">
        <f>IF(B249="","",VLOOKUP(AB249,Varsayımlar!$B:$Q,3,0))</f>
        <v/>
      </c>
      <c r="G249" s="5" t="str">
        <f>IF(B249="","",VLOOKUP(AB249,Varsayımlar!$B:$Q,5,0))</f>
        <v/>
      </c>
      <c r="H249" s="5"/>
      <c r="I249" s="5" t="str">
        <f>IF(B249="","",VLOOKUP(AB249,Varsayımlar!$B:$Q,6,0))</f>
        <v/>
      </c>
      <c r="O249" s="5" t="str">
        <f>IF(B249="","",VLOOKUP(AB249,Varsayımlar!$B:$Q,7,0)*J249)</f>
        <v/>
      </c>
      <c r="P249" s="5" t="str">
        <f>IF(B249="","",VLOOKUP(AB249,Varsayımlar!$B:$Q,8,0))</f>
        <v/>
      </c>
      <c r="Q249" s="5" t="str">
        <f>IF(B249="","",VLOOKUP(AB249,Varsayımlar!$B:$Q,9,0))</f>
        <v/>
      </c>
      <c r="R249" s="5" t="str">
        <f>IF(B249="","",VLOOKUP(AB249,Varsayımlar!$B:$Q,10,0))</f>
        <v/>
      </c>
      <c r="S249" s="5" t="str">
        <f>IF(B249="","",VLOOKUP(AB249,Varsayımlar!$B:$Q,11,0))</f>
        <v/>
      </c>
      <c r="T249" s="5" t="str">
        <f>IF(B249="","",VLOOKUP(AB249,Varsayımlar!$B:$Q,12,0))</f>
        <v/>
      </c>
      <c r="U249" s="5" t="str">
        <f>IF(B249="","",VLOOKUP(AB249,Varsayımlar!$B:$Q,13,0))</f>
        <v/>
      </c>
      <c r="V249" s="5" t="str">
        <f>IF(B249="","",VLOOKUP(AB249,Varsayımlar!$B:$Q,14,0))</f>
        <v/>
      </c>
      <c r="Z249" s="5" t="str">
        <f>IF(B249="","",VLOOKUP(AB249,Varsayımlar!$B:$Q,15,0))</f>
        <v/>
      </c>
      <c r="AA249" s="5" t="str">
        <f>IF(B249="","",VLOOKUP(AB249,Varsayımlar!$B:$Q,16,0))</f>
        <v/>
      </c>
      <c r="AB249" s="5" t="str">
        <f t="shared" si="6"/>
        <v/>
      </c>
    </row>
    <row r="250" spans="2:28" x14ac:dyDescent="0.25">
      <c r="C250" s="3" t="str">
        <f>IF(B250="","",VLOOKUP(AB250,Varsayımlar!$B:$Q,3,0))</f>
        <v/>
      </c>
      <c r="G250" s="2" t="str">
        <f>IF(B250="","",VLOOKUP(AB250,Varsayımlar!$B:$Q,5,0))</f>
        <v/>
      </c>
      <c r="I250" s="2" t="str">
        <f>IF(B250="","",VLOOKUP(AB250,Varsayımlar!$B:$Q,6,0))</f>
        <v/>
      </c>
      <c r="O250" s="2" t="str">
        <f>IF(B250="","",VLOOKUP(AB250,Varsayımlar!$B:$Q,7,0)*J250)</f>
        <v/>
      </c>
      <c r="P250" s="2" t="str">
        <f>IF(B250="","",VLOOKUP(AB250,Varsayımlar!$B:$Q,8,0))</f>
        <v/>
      </c>
      <c r="Q250" s="2" t="str">
        <f>IF(B250="","",VLOOKUP(AB250,Varsayımlar!$B:$Q,9,0))</f>
        <v/>
      </c>
      <c r="R250" s="2" t="str">
        <f>IF(B250="","",VLOOKUP(AB250,Varsayımlar!$B:$Q,10,0))</f>
        <v/>
      </c>
      <c r="S250" s="2" t="str">
        <f>IF(B250="","",VLOOKUP(AB250,Varsayımlar!$B:$Q,11,0))</f>
        <v/>
      </c>
      <c r="T250" s="2" t="str">
        <f>IF(B250="","",VLOOKUP(AB250,Varsayımlar!$B:$Q,12,0))</f>
        <v/>
      </c>
      <c r="U250" s="2" t="str">
        <f>IF(B250="","",VLOOKUP(AB250,Varsayımlar!$B:$Q,13,0))</f>
        <v/>
      </c>
      <c r="V250" s="2" t="str">
        <f>IF(B250="","",VLOOKUP(AB250,Varsayımlar!$B:$Q,14,0))</f>
        <v/>
      </c>
      <c r="Z250" s="2" t="str">
        <f>IF(B250="","",VLOOKUP(AB250,Varsayımlar!$B:$Q,15,0))</f>
        <v/>
      </c>
      <c r="AA250" s="2" t="str">
        <f>IF(B250="","",VLOOKUP(AB250,Varsayımlar!$B:$Q,16,0))</f>
        <v/>
      </c>
      <c r="AB250" s="2" t="str">
        <f t="shared" si="6"/>
        <v/>
      </c>
    </row>
    <row r="251" spans="2:28" x14ac:dyDescent="0.25">
      <c r="B251" s="6"/>
      <c r="C251" s="7" t="str">
        <f>IF(B251="","",VLOOKUP(AB251,Varsayımlar!$B:$Q,3,0))</f>
        <v/>
      </c>
      <c r="G251" s="5" t="str">
        <f>IF(B251="","",VLOOKUP(AB251,Varsayımlar!$B:$Q,5,0))</f>
        <v/>
      </c>
      <c r="H251" s="5"/>
      <c r="I251" s="5" t="str">
        <f>IF(B251="","",VLOOKUP(AB251,Varsayımlar!$B:$Q,6,0))</f>
        <v/>
      </c>
      <c r="O251" s="5" t="str">
        <f>IF(B251="","",VLOOKUP(AB251,Varsayımlar!$B:$Q,7,0)*J251)</f>
        <v/>
      </c>
      <c r="P251" s="5" t="str">
        <f>IF(B251="","",VLOOKUP(AB251,Varsayımlar!$B:$Q,8,0))</f>
        <v/>
      </c>
      <c r="Q251" s="5" t="str">
        <f>IF(B251="","",VLOOKUP(AB251,Varsayımlar!$B:$Q,9,0))</f>
        <v/>
      </c>
      <c r="R251" s="5" t="str">
        <f>IF(B251="","",VLOOKUP(AB251,Varsayımlar!$B:$Q,10,0))</f>
        <v/>
      </c>
      <c r="S251" s="5" t="str">
        <f>IF(B251="","",VLOOKUP(AB251,Varsayımlar!$B:$Q,11,0))</f>
        <v/>
      </c>
      <c r="T251" s="5" t="str">
        <f>IF(B251="","",VLOOKUP(AB251,Varsayımlar!$B:$Q,12,0))</f>
        <v/>
      </c>
      <c r="U251" s="5" t="str">
        <f>IF(B251="","",VLOOKUP(AB251,Varsayımlar!$B:$Q,13,0))</f>
        <v/>
      </c>
      <c r="V251" s="5" t="str">
        <f>IF(B251="","",VLOOKUP(AB251,Varsayımlar!$B:$Q,14,0))</f>
        <v/>
      </c>
      <c r="Z251" s="5" t="str">
        <f>IF(B251="","",VLOOKUP(AB251,Varsayımlar!$B:$Q,15,0))</f>
        <v/>
      </c>
      <c r="AA251" s="5" t="str">
        <f>IF(B251="","",VLOOKUP(AB251,Varsayımlar!$B:$Q,16,0))</f>
        <v/>
      </c>
      <c r="AB251" s="5" t="str">
        <f t="shared" si="6"/>
        <v/>
      </c>
    </row>
    <row r="252" spans="2:28" x14ac:dyDescent="0.25">
      <c r="C252" s="3" t="str">
        <f>IF(B252="","",VLOOKUP(AB252,Varsayımlar!$B:$Q,3,0))</f>
        <v/>
      </c>
      <c r="G252" s="2" t="str">
        <f>IF(B252="","",VLOOKUP(AB252,Varsayımlar!$B:$Q,5,0))</f>
        <v/>
      </c>
      <c r="I252" s="2" t="str">
        <f>IF(B252="","",VLOOKUP(AB252,Varsayımlar!$B:$Q,6,0))</f>
        <v/>
      </c>
      <c r="O252" s="2" t="str">
        <f>IF(B252="","",VLOOKUP(AB252,Varsayımlar!$B:$Q,7,0)*J252)</f>
        <v/>
      </c>
      <c r="P252" s="2" t="str">
        <f>IF(B252="","",VLOOKUP(AB252,Varsayımlar!$B:$Q,8,0))</f>
        <v/>
      </c>
      <c r="Q252" s="2" t="str">
        <f>IF(B252="","",VLOOKUP(AB252,Varsayımlar!$B:$Q,9,0))</f>
        <v/>
      </c>
      <c r="R252" s="2" t="str">
        <f>IF(B252="","",VLOOKUP(AB252,Varsayımlar!$B:$Q,10,0))</f>
        <v/>
      </c>
      <c r="S252" s="2" t="str">
        <f>IF(B252="","",VLOOKUP(AB252,Varsayımlar!$B:$Q,11,0))</f>
        <v/>
      </c>
      <c r="T252" s="2" t="str">
        <f>IF(B252="","",VLOOKUP(AB252,Varsayımlar!$B:$Q,12,0))</f>
        <v/>
      </c>
      <c r="U252" s="2" t="str">
        <f>IF(B252="","",VLOOKUP(AB252,Varsayımlar!$B:$Q,13,0))</f>
        <v/>
      </c>
      <c r="V252" s="2" t="str">
        <f>IF(B252="","",VLOOKUP(AB252,Varsayımlar!$B:$Q,14,0))</f>
        <v/>
      </c>
      <c r="Z252" s="2" t="str">
        <f>IF(B252="","",VLOOKUP(AB252,Varsayımlar!$B:$Q,15,0))</f>
        <v/>
      </c>
      <c r="AA252" s="2" t="str">
        <f>IF(B252="","",VLOOKUP(AB252,Varsayımlar!$B:$Q,16,0))</f>
        <v/>
      </c>
      <c r="AB252" s="2" t="str">
        <f t="shared" si="6"/>
        <v/>
      </c>
    </row>
    <row r="253" spans="2:28" x14ac:dyDescent="0.25">
      <c r="B253" s="6"/>
      <c r="C253" s="7" t="str">
        <f>IF(B253="","",VLOOKUP(AB253,Varsayımlar!$B:$Q,3,0))</f>
        <v/>
      </c>
      <c r="G253" s="5" t="str">
        <f>IF(B253="","",VLOOKUP(AB253,Varsayımlar!$B:$Q,5,0))</f>
        <v/>
      </c>
      <c r="H253" s="5"/>
      <c r="I253" s="5" t="str">
        <f>IF(B253="","",VLOOKUP(AB253,Varsayımlar!$B:$Q,6,0))</f>
        <v/>
      </c>
      <c r="O253" s="5" t="str">
        <f>IF(B253="","",VLOOKUP(AB253,Varsayımlar!$B:$Q,7,0)*J253)</f>
        <v/>
      </c>
      <c r="P253" s="5" t="str">
        <f>IF(B253="","",VLOOKUP(AB253,Varsayımlar!$B:$Q,8,0))</f>
        <v/>
      </c>
      <c r="Q253" s="5" t="str">
        <f>IF(B253="","",VLOOKUP(AB253,Varsayımlar!$B:$Q,9,0))</f>
        <v/>
      </c>
      <c r="R253" s="5" t="str">
        <f>IF(B253="","",VLOOKUP(AB253,Varsayımlar!$B:$Q,10,0))</f>
        <v/>
      </c>
      <c r="S253" s="5" t="str">
        <f>IF(B253="","",VLOOKUP(AB253,Varsayımlar!$B:$Q,11,0))</f>
        <v/>
      </c>
      <c r="T253" s="5" t="str">
        <f>IF(B253="","",VLOOKUP(AB253,Varsayımlar!$B:$Q,12,0))</f>
        <v/>
      </c>
      <c r="U253" s="5" t="str">
        <f>IF(B253="","",VLOOKUP(AB253,Varsayımlar!$B:$Q,13,0))</f>
        <v/>
      </c>
      <c r="V253" s="5" t="str">
        <f>IF(B253="","",VLOOKUP(AB253,Varsayımlar!$B:$Q,14,0))</f>
        <v/>
      </c>
      <c r="Z253" s="5" t="str">
        <f>IF(B253="","",VLOOKUP(AB253,Varsayımlar!$B:$Q,15,0))</f>
        <v/>
      </c>
      <c r="AA253" s="5" t="str">
        <f>IF(B253="","",VLOOKUP(AB253,Varsayımlar!$B:$Q,16,0))</f>
        <v/>
      </c>
      <c r="AB253" s="5" t="str">
        <f t="shared" si="6"/>
        <v/>
      </c>
    </row>
    <row r="254" spans="2:28" x14ac:dyDescent="0.25">
      <c r="C254" s="3" t="str">
        <f>IF(B254="","",VLOOKUP(AB254,Varsayımlar!$B:$Q,3,0))</f>
        <v/>
      </c>
      <c r="G254" s="2" t="str">
        <f>IF(B254="","",VLOOKUP(AB254,Varsayımlar!$B:$Q,5,0))</f>
        <v/>
      </c>
      <c r="I254" s="2" t="str">
        <f>IF(B254="","",VLOOKUP(AB254,Varsayımlar!$B:$Q,6,0))</f>
        <v/>
      </c>
      <c r="O254" s="2" t="str">
        <f>IF(B254="","",VLOOKUP(AB254,Varsayımlar!$B:$Q,7,0)*J254)</f>
        <v/>
      </c>
      <c r="P254" s="2" t="str">
        <f>IF(B254="","",VLOOKUP(AB254,Varsayımlar!$B:$Q,8,0))</f>
        <v/>
      </c>
      <c r="Q254" s="2" t="str">
        <f>IF(B254="","",VLOOKUP(AB254,Varsayımlar!$B:$Q,9,0))</f>
        <v/>
      </c>
      <c r="R254" s="2" t="str">
        <f>IF(B254="","",VLOOKUP(AB254,Varsayımlar!$B:$Q,10,0))</f>
        <v/>
      </c>
      <c r="S254" s="2" t="str">
        <f>IF(B254="","",VLOOKUP(AB254,Varsayımlar!$B:$Q,11,0))</f>
        <v/>
      </c>
      <c r="T254" s="2" t="str">
        <f>IF(B254="","",VLOOKUP(AB254,Varsayımlar!$B:$Q,12,0))</f>
        <v/>
      </c>
      <c r="U254" s="2" t="str">
        <f>IF(B254="","",VLOOKUP(AB254,Varsayımlar!$B:$Q,13,0))</f>
        <v/>
      </c>
      <c r="V254" s="2" t="str">
        <f>IF(B254="","",VLOOKUP(AB254,Varsayımlar!$B:$Q,14,0))</f>
        <v/>
      </c>
      <c r="Z254" s="2" t="str">
        <f>IF(B254="","",VLOOKUP(AB254,Varsayımlar!$B:$Q,15,0))</f>
        <v/>
      </c>
      <c r="AA254" s="2" t="str">
        <f>IF(B254="","",VLOOKUP(AB254,Varsayımlar!$B:$Q,16,0))</f>
        <v/>
      </c>
      <c r="AB254" s="2" t="str">
        <f t="shared" si="6"/>
        <v/>
      </c>
    </row>
    <row r="255" spans="2:28" x14ac:dyDescent="0.25">
      <c r="B255" s="6"/>
      <c r="C255" s="7" t="str">
        <f>IF(B255="","",VLOOKUP(AB255,Varsayımlar!$B:$Q,3,0))</f>
        <v/>
      </c>
      <c r="G255" s="5" t="str">
        <f>IF(B255="","",VLOOKUP(AB255,Varsayımlar!$B:$Q,5,0))</f>
        <v/>
      </c>
      <c r="H255" s="5"/>
      <c r="I255" s="5" t="str">
        <f>IF(B255="","",VLOOKUP(AB255,Varsayımlar!$B:$Q,6,0))</f>
        <v/>
      </c>
      <c r="O255" s="5" t="str">
        <f>IF(B255="","",VLOOKUP(AB255,Varsayımlar!$B:$Q,7,0)*J255)</f>
        <v/>
      </c>
      <c r="P255" s="5" t="str">
        <f>IF(B255="","",VLOOKUP(AB255,Varsayımlar!$B:$Q,8,0))</f>
        <v/>
      </c>
      <c r="Q255" s="5" t="str">
        <f>IF(B255="","",VLOOKUP(AB255,Varsayımlar!$B:$Q,9,0))</f>
        <v/>
      </c>
      <c r="R255" s="5" t="str">
        <f>IF(B255="","",VLOOKUP(AB255,Varsayımlar!$B:$Q,10,0))</f>
        <v/>
      </c>
      <c r="S255" s="5" t="str">
        <f>IF(B255="","",VLOOKUP(AB255,Varsayımlar!$B:$Q,11,0))</f>
        <v/>
      </c>
      <c r="T255" s="5" t="str">
        <f>IF(B255="","",VLOOKUP(AB255,Varsayımlar!$B:$Q,12,0))</f>
        <v/>
      </c>
      <c r="U255" s="5" t="str">
        <f>IF(B255="","",VLOOKUP(AB255,Varsayımlar!$B:$Q,13,0))</f>
        <v/>
      </c>
      <c r="V255" s="5" t="str">
        <f>IF(B255="","",VLOOKUP(AB255,Varsayımlar!$B:$Q,14,0))</f>
        <v/>
      </c>
      <c r="Z255" s="5" t="str">
        <f>IF(B255="","",VLOOKUP(AB255,Varsayımlar!$B:$Q,15,0))</f>
        <v/>
      </c>
      <c r="AA255" s="5" t="str">
        <f>IF(B255="","",VLOOKUP(AB255,Varsayımlar!$B:$Q,16,0))</f>
        <v/>
      </c>
      <c r="AB255" s="5" t="str">
        <f t="shared" si="6"/>
        <v/>
      </c>
    </row>
    <row r="256" spans="2:28" x14ac:dyDescent="0.25">
      <c r="C256" s="3" t="str">
        <f>IF(B256="","",VLOOKUP(AB256,Varsayımlar!$B:$Q,3,0))</f>
        <v/>
      </c>
      <c r="G256" s="2" t="str">
        <f>IF(B256="","",VLOOKUP(AB256,Varsayımlar!$B:$Q,5,0))</f>
        <v/>
      </c>
      <c r="I256" s="2" t="str">
        <f>IF(B256="","",VLOOKUP(AB256,Varsayımlar!$B:$Q,6,0))</f>
        <v/>
      </c>
      <c r="O256" s="2" t="str">
        <f>IF(B256="","",VLOOKUP(AB256,Varsayımlar!$B:$Q,7,0)*J256)</f>
        <v/>
      </c>
      <c r="P256" s="2" t="str">
        <f>IF(B256="","",VLOOKUP(AB256,Varsayımlar!$B:$Q,8,0))</f>
        <v/>
      </c>
      <c r="Q256" s="2" t="str">
        <f>IF(B256="","",VLOOKUP(AB256,Varsayımlar!$B:$Q,9,0))</f>
        <v/>
      </c>
      <c r="R256" s="2" t="str">
        <f>IF(B256="","",VLOOKUP(AB256,Varsayımlar!$B:$Q,10,0))</f>
        <v/>
      </c>
      <c r="S256" s="2" t="str">
        <f>IF(B256="","",VLOOKUP(AB256,Varsayımlar!$B:$Q,11,0))</f>
        <v/>
      </c>
      <c r="T256" s="2" t="str">
        <f>IF(B256="","",VLOOKUP(AB256,Varsayımlar!$B:$Q,12,0))</f>
        <v/>
      </c>
      <c r="U256" s="2" t="str">
        <f>IF(B256="","",VLOOKUP(AB256,Varsayımlar!$B:$Q,13,0))</f>
        <v/>
      </c>
      <c r="V256" s="2" t="str">
        <f>IF(B256="","",VLOOKUP(AB256,Varsayımlar!$B:$Q,14,0))</f>
        <v/>
      </c>
      <c r="Z256" s="2" t="str">
        <f>IF(B256="","",VLOOKUP(AB256,Varsayımlar!$B:$Q,15,0))</f>
        <v/>
      </c>
      <c r="AA256" s="2" t="str">
        <f>IF(B256="","",VLOOKUP(AB256,Varsayımlar!$B:$Q,16,0))</f>
        <v/>
      </c>
      <c r="AB256" s="2" t="str">
        <f t="shared" si="6"/>
        <v/>
      </c>
    </row>
    <row r="257" spans="2:28" x14ac:dyDescent="0.25">
      <c r="B257" s="6"/>
      <c r="C257" s="7" t="str">
        <f>IF(B257="","",VLOOKUP(AB257,Varsayımlar!$B:$Q,3,0))</f>
        <v/>
      </c>
      <c r="G257" s="5" t="str">
        <f>IF(B257="","",VLOOKUP(AB257,Varsayımlar!$B:$Q,5,0))</f>
        <v/>
      </c>
      <c r="H257" s="5"/>
      <c r="I257" s="5" t="str">
        <f>IF(B257="","",VLOOKUP(AB257,Varsayımlar!$B:$Q,6,0))</f>
        <v/>
      </c>
      <c r="O257" s="5" t="str">
        <f>IF(B257="","",VLOOKUP(AB257,Varsayımlar!$B:$Q,7,0)*J257)</f>
        <v/>
      </c>
      <c r="P257" s="5" t="str">
        <f>IF(B257="","",VLOOKUP(AB257,Varsayımlar!$B:$Q,8,0))</f>
        <v/>
      </c>
      <c r="Q257" s="5" t="str">
        <f>IF(B257="","",VLOOKUP(AB257,Varsayımlar!$B:$Q,9,0))</f>
        <v/>
      </c>
      <c r="R257" s="5" t="str">
        <f>IF(B257="","",VLOOKUP(AB257,Varsayımlar!$B:$Q,10,0))</f>
        <v/>
      </c>
      <c r="S257" s="5" t="str">
        <f>IF(B257="","",VLOOKUP(AB257,Varsayımlar!$B:$Q,11,0))</f>
        <v/>
      </c>
      <c r="T257" s="5" t="str">
        <f>IF(B257="","",VLOOKUP(AB257,Varsayımlar!$B:$Q,12,0))</f>
        <v/>
      </c>
      <c r="U257" s="5" t="str">
        <f>IF(B257="","",VLOOKUP(AB257,Varsayımlar!$B:$Q,13,0))</f>
        <v/>
      </c>
      <c r="V257" s="5" t="str">
        <f>IF(B257="","",VLOOKUP(AB257,Varsayımlar!$B:$Q,14,0))</f>
        <v/>
      </c>
      <c r="Z257" s="5" t="str">
        <f>IF(B257="","",VLOOKUP(AB257,Varsayımlar!$B:$Q,15,0))</f>
        <v/>
      </c>
      <c r="AA257" s="5" t="str">
        <f>IF(B257="","",VLOOKUP(AB257,Varsayımlar!$B:$Q,16,0))</f>
        <v/>
      </c>
      <c r="AB257" s="5" t="str">
        <f t="shared" si="6"/>
        <v/>
      </c>
    </row>
    <row r="258" spans="2:28" x14ac:dyDescent="0.25">
      <c r="C258" s="3" t="str">
        <f>IF(B258="","",VLOOKUP(AB258,Varsayımlar!$B:$Q,3,0))</f>
        <v/>
      </c>
      <c r="G258" s="2" t="str">
        <f>IF(B258="","",VLOOKUP(AB258,Varsayımlar!$B:$Q,5,0))</f>
        <v/>
      </c>
      <c r="I258" s="2" t="str">
        <f>IF(B258="","",VLOOKUP(AB258,Varsayımlar!$B:$Q,6,0))</f>
        <v/>
      </c>
      <c r="O258" s="2" t="str">
        <f>IF(B258="","",VLOOKUP(AB258,Varsayımlar!$B:$Q,7,0)*J258)</f>
        <v/>
      </c>
      <c r="P258" s="2" t="str">
        <f>IF(B258="","",VLOOKUP(AB258,Varsayımlar!$B:$Q,8,0))</f>
        <v/>
      </c>
      <c r="Q258" s="2" t="str">
        <f>IF(B258="","",VLOOKUP(AB258,Varsayımlar!$B:$Q,9,0))</f>
        <v/>
      </c>
      <c r="R258" s="2" t="str">
        <f>IF(B258="","",VLOOKUP(AB258,Varsayımlar!$B:$Q,10,0))</f>
        <v/>
      </c>
      <c r="S258" s="2" t="str">
        <f>IF(B258="","",VLOOKUP(AB258,Varsayımlar!$B:$Q,11,0))</f>
        <v/>
      </c>
      <c r="T258" s="2" t="str">
        <f>IF(B258="","",VLOOKUP(AB258,Varsayımlar!$B:$Q,12,0))</f>
        <v/>
      </c>
      <c r="U258" s="2" t="str">
        <f>IF(B258="","",VLOOKUP(AB258,Varsayımlar!$B:$Q,13,0))</f>
        <v/>
      </c>
      <c r="V258" s="2" t="str">
        <f>IF(B258="","",VLOOKUP(AB258,Varsayımlar!$B:$Q,14,0))</f>
        <v/>
      </c>
      <c r="Z258" s="2" t="str">
        <f>IF(B258="","",VLOOKUP(AB258,Varsayımlar!$B:$Q,15,0))</f>
        <v/>
      </c>
      <c r="AA258" s="2" t="str">
        <f>IF(B258="","",VLOOKUP(AB258,Varsayımlar!$B:$Q,16,0))</f>
        <v/>
      </c>
      <c r="AB258" s="2" t="str">
        <f t="shared" si="6"/>
        <v/>
      </c>
    </row>
    <row r="259" spans="2:28" x14ac:dyDescent="0.25">
      <c r="B259" s="6"/>
      <c r="C259" s="7" t="str">
        <f>IF(B259="","",VLOOKUP(AB259,Varsayımlar!$B:$Q,3,0))</f>
        <v/>
      </c>
      <c r="G259" s="5" t="str">
        <f>IF(B259="","",VLOOKUP(AB259,Varsayımlar!$B:$Q,5,0))</f>
        <v/>
      </c>
      <c r="H259" s="5"/>
      <c r="I259" s="5" t="str">
        <f>IF(B259="","",VLOOKUP(AB259,Varsayımlar!$B:$Q,6,0))</f>
        <v/>
      </c>
      <c r="O259" s="5" t="str">
        <f>IF(B259="","",VLOOKUP(AB259,Varsayımlar!$B:$Q,7,0)*J259)</f>
        <v/>
      </c>
      <c r="P259" s="5" t="str">
        <f>IF(B259="","",VLOOKUP(AB259,Varsayımlar!$B:$Q,8,0))</f>
        <v/>
      </c>
      <c r="Q259" s="5" t="str">
        <f>IF(B259="","",VLOOKUP(AB259,Varsayımlar!$B:$Q,9,0))</f>
        <v/>
      </c>
      <c r="R259" s="5" t="str">
        <f>IF(B259="","",VLOOKUP(AB259,Varsayımlar!$B:$Q,10,0))</f>
        <v/>
      </c>
      <c r="S259" s="5" t="str">
        <f>IF(B259="","",VLOOKUP(AB259,Varsayımlar!$B:$Q,11,0))</f>
        <v/>
      </c>
      <c r="T259" s="5" t="str">
        <f>IF(B259="","",VLOOKUP(AB259,Varsayımlar!$B:$Q,12,0))</f>
        <v/>
      </c>
      <c r="U259" s="5" t="str">
        <f>IF(B259="","",VLOOKUP(AB259,Varsayımlar!$B:$Q,13,0))</f>
        <v/>
      </c>
      <c r="V259" s="5" t="str">
        <f>IF(B259="","",VLOOKUP(AB259,Varsayımlar!$B:$Q,14,0))</f>
        <v/>
      </c>
      <c r="Z259" s="5" t="str">
        <f>IF(B259="","",VLOOKUP(AB259,Varsayımlar!$B:$Q,15,0))</f>
        <v/>
      </c>
      <c r="AA259" s="5" t="str">
        <f>IF(B259="","",VLOOKUP(AB259,Varsayımlar!$B:$Q,16,0))</f>
        <v/>
      </c>
      <c r="AB259" s="5" t="str">
        <f t="shared" si="6"/>
        <v/>
      </c>
    </row>
    <row r="260" spans="2:28" x14ac:dyDescent="0.25">
      <c r="C260" s="3" t="str">
        <f>IF(B260="","",VLOOKUP(AB260,Varsayımlar!$B:$Q,3,0))</f>
        <v/>
      </c>
      <c r="G260" s="2" t="str">
        <f>IF(B260="","",VLOOKUP(AB260,Varsayımlar!$B:$Q,5,0))</f>
        <v/>
      </c>
      <c r="I260" s="2" t="str">
        <f>IF(B260="","",VLOOKUP(AB260,Varsayımlar!$B:$Q,6,0))</f>
        <v/>
      </c>
      <c r="O260" s="2" t="str">
        <f>IF(B260="","",VLOOKUP(AB260,Varsayımlar!$B:$Q,7,0)*J260)</f>
        <v/>
      </c>
      <c r="P260" s="2" t="str">
        <f>IF(B260="","",VLOOKUP(AB260,Varsayımlar!$B:$Q,8,0))</f>
        <v/>
      </c>
      <c r="Q260" s="2" t="str">
        <f>IF(B260="","",VLOOKUP(AB260,Varsayımlar!$B:$Q,9,0))</f>
        <v/>
      </c>
      <c r="R260" s="2" t="str">
        <f>IF(B260="","",VLOOKUP(AB260,Varsayımlar!$B:$Q,10,0))</f>
        <v/>
      </c>
      <c r="S260" s="2" t="str">
        <f>IF(B260="","",VLOOKUP(AB260,Varsayımlar!$B:$Q,11,0))</f>
        <v/>
      </c>
      <c r="T260" s="2" t="str">
        <f>IF(B260="","",VLOOKUP(AB260,Varsayımlar!$B:$Q,12,0))</f>
        <v/>
      </c>
      <c r="U260" s="2" t="str">
        <f>IF(B260="","",VLOOKUP(AB260,Varsayımlar!$B:$Q,13,0))</f>
        <v/>
      </c>
      <c r="V260" s="2" t="str">
        <f>IF(B260="","",VLOOKUP(AB260,Varsayımlar!$B:$Q,14,0))</f>
        <v/>
      </c>
      <c r="Z260" s="2" t="str">
        <f>IF(B260="","",VLOOKUP(AB260,Varsayımlar!$B:$Q,15,0))</f>
        <v/>
      </c>
      <c r="AA260" s="2" t="str">
        <f>IF(B260="","",VLOOKUP(AB260,Varsayımlar!$B:$Q,16,0))</f>
        <v/>
      </c>
      <c r="AB260" s="2" t="str">
        <f t="shared" si="6"/>
        <v/>
      </c>
    </row>
    <row r="261" spans="2:28" x14ac:dyDescent="0.25">
      <c r="B261" s="6"/>
      <c r="C261" s="7" t="str">
        <f>IF(B261="","",VLOOKUP(AB261,Varsayımlar!$B:$Q,3,0))</f>
        <v/>
      </c>
      <c r="G261" s="5" t="str">
        <f>IF(B261="","",VLOOKUP(AB261,Varsayımlar!$B:$Q,5,0))</f>
        <v/>
      </c>
      <c r="H261" s="5"/>
      <c r="I261" s="5" t="str">
        <f>IF(B261="","",VLOOKUP(AB261,Varsayımlar!$B:$Q,6,0))</f>
        <v/>
      </c>
      <c r="O261" s="5" t="str">
        <f>IF(B261="","",VLOOKUP(AB261,Varsayımlar!$B:$Q,7,0)*J261)</f>
        <v/>
      </c>
      <c r="P261" s="5" t="str">
        <f>IF(B261="","",VLOOKUP(AB261,Varsayımlar!$B:$Q,8,0))</f>
        <v/>
      </c>
      <c r="Q261" s="5" t="str">
        <f>IF(B261="","",VLOOKUP(AB261,Varsayımlar!$B:$Q,9,0))</f>
        <v/>
      </c>
      <c r="R261" s="5" t="str">
        <f>IF(B261="","",VLOOKUP(AB261,Varsayımlar!$B:$Q,10,0))</f>
        <v/>
      </c>
      <c r="S261" s="5" t="str">
        <f>IF(B261="","",VLOOKUP(AB261,Varsayımlar!$B:$Q,11,0))</f>
        <v/>
      </c>
      <c r="T261" s="5" t="str">
        <f>IF(B261="","",VLOOKUP(AB261,Varsayımlar!$B:$Q,12,0))</f>
        <v/>
      </c>
      <c r="U261" s="5" t="str">
        <f>IF(B261="","",VLOOKUP(AB261,Varsayımlar!$B:$Q,13,0))</f>
        <v/>
      </c>
      <c r="V261" s="5" t="str">
        <f>IF(B261="","",VLOOKUP(AB261,Varsayımlar!$B:$Q,14,0))</f>
        <v/>
      </c>
      <c r="Z261" s="5" t="str">
        <f>IF(B261="","",VLOOKUP(AB261,Varsayımlar!$B:$Q,15,0))</f>
        <v/>
      </c>
      <c r="AA261" s="5" t="str">
        <f>IF(B261="","",VLOOKUP(AB261,Varsayımlar!$B:$Q,16,0))</f>
        <v/>
      </c>
      <c r="AB261" s="5" t="str">
        <f t="shared" si="6"/>
        <v/>
      </c>
    </row>
    <row r="262" spans="2:28" x14ac:dyDescent="0.25">
      <c r="C262" s="3" t="str">
        <f>IF(B262="","",VLOOKUP(AB262,Varsayımlar!$B:$Q,3,0))</f>
        <v/>
      </c>
      <c r="G262" s="2" t="str">
        <f>IF(B262="","",VLOOKUP(AB262,Varsayımlar!$B:$Q,5,0))</f>
        <v/>
      </c>
      <c r="I262" s="2" t="str">
        <f>IF(B262="","",VLOOKUP(AB262,Varsayımlar!$B:$Q,6,0))</f>
        <v/>
      </c>
      <c r="O262" s="2" t="str">
        <f>IF(B262="","",VLOOKUP(AB262,Varsayımlar!$B:$Q,7,0)*J262)</f>
        <v/>
      </c>
      <c r="P262" s="2" t="str">
        <f>IF(B262="","",VLOOKUP(AB262,Varsayımlar!$B:$Q,8,0))</f>
        <v/>
      </c>
      <c r="Q262" s="2" t="str">
        <f>IF(B262="","",VLOOKUP(AB262,Varsayımlar!$B:$Q,9,0))</f>
        <v/>
      </c>
      <c r="R262" s="2" t="str">
        <f>IF(B262="","",VLOOKUP(AB262,Varsayımlar!$B:$Q,10,0))</f>
        <v/>
      </c>
      <c r="S262" s="2" t="str">
        <f>IF(B262="","",VLOOKUP(AB262,Varsayımlar!$B:$Q,11,0))</f>
        <v/>
      </c>
      <c r="T262" s="2" t="str">
        <f>IF(B262="","",VLOOKUP(AB262,Varsayımlar!$B:$Q,12,0))</f>
        <v/>
      </c>
      <c r="U262" s="2" t="str">
        <f>IF(B262="","",VLOOKUP(AB262,Varsayımlar!$B:$Q,13,0))</f>
        <v/>
      </c>
      <c r="V262" s="2" t="str">
        <f>IF(B262="","",VLOOKUP(AB262,Varsayımlar!$B:$Q,14,0))</f>
        <v/>
      </c>
      <c r="Z262" s="2" t="str">
        <f>IF(B262="","",VLOOKUP(AB262,Varsayımlar!$B:$Q,15,0))</f>
        <v/>
      </c>
      <c r="AA262" s="2" t="str">
        <f>IF(B262="","",VLOOKUP(AB262,Varsayımlar!$B:$Q,16,0))</f>
        <v/>
      </c>
      <c r="AB262" s="2" t="str">
        <f t="shared" si="6"/>
        <v/>
      </c>
    </row>
    <row r="263" spans="2:28" x14ac:dyDescent="0.25">
      <c r="B263" s="6"/>
      <c r="C263" s="7" t="str">
        <f>IF(B263="","",VLOOKUP(AB263,Varsayımlar!$B:$Q,3,0))</f>
        <v/>
      </c>
      <c r="G263" s="5" t="str">
        <f>IF(B263="","",VLOOKUP(AB263,Varsayımlar!$B:$Q,5,0))</f>
        <v/>
      </c>
      <c r="H263" s="5"/>
      <c r="I263" s="5" t="str">
        <f>IF(B263="","",VLOOKUP(AB263,Varsayımlar!$B:$Q,6,0))</f>
        <v/>
      </c>
      <c r="O263" s="5" t="str">
        <f>IF(B263="","",VLOOKUP(AB263,Varsayımlar!$B:$Q,7,0)*J263)</f>
        <v/>
      </c>
      <c r="P263" s="5" t="str">
        <f>IF(B263="","",VLOOKUP(AB263,Varsayımlar!$B:$Q,8,0))</f>
        <v/>
      </c>
      <c r="Q263" s="5" t="str">
        <f>IF(B263="","",VLOOKUP(AB263,Varsayımlar!$B:$Q,9,0))</f>
        <v/>
      </c>
      <c r="R263" s="5" t="str">
        <f>IF(B263="","",VLOOKUP(AB263,Varsayımlar!$B:$Q,10,0))</f>
        <v/>
      </c>
      <c r="S263" s="5" t="str">
        <f>IF(B263="","",VLOOKUP(AB263,Varsayımlar!$B:$Q,11,0))</f>
        <v/>
      </c>
      <c r="T263" s="5" t="str">
        <f>IF(B263="","",VLOOKUP(AB263,Varsayımlar!$B:$Q,12,0))</f>
        <v/>
      </c>
      <c r="U263" s="5" t="str">
        <f>IF(B263="","",VLOOKUP(AB263,Varsayımlar!$B:$Q,13,0))</f>
        <v/>
      </c>
      <c r="V263" s="5" t="str">
        <f>IF(B263="","",VLOOKUP(AB263,Varsayımlar!$B:$Q,14,0))</f>
        <v/>
      </c>
      <c r="Z263" s="5" t="str">
        <f>IF(B263="","",VLOOKUP(AB263,Varsayımlar!$B:$Q,15,0))</f>
        <v/>
      </c>
      <c r="AA263" s="5" t="str">
        <f>IF(B263="","",VLOOKUP(AB263,Varsayımlar!$B:$Q,16,0))</f>
        <v/>
      </c>
      <c r="AB263" s="5" t="str">
        <f t="shared" ref="AB263:AB326" si="7">IF(B263="","",CONCATENATE(B263,D263))</f>
        <v/>
      </c>
    </row>
    <row r="264" spans="2:28" x14ac:dyDescent="0.25">
      <c r="C264" s="3" t="str">
        <f>IF(B264="","",VLOOKUP(AB264,Varsayımlar!$B:$Q,3,0))</f>
        <v/>
      </c>
      <c r="G264" s="2" t="str">
        <f>IF(B264="","",VLOOKUP(AB264,Varsayımlar!$B:$Q,5,0))</f>
        <v/>
      </c>
      <c r="I264" s="2" t="str">
        <f>IF(B264="","",VLOOKUP(AB264,Varsayımlar!$B:$Q,6,0))</f>
        <v/>
      </c>
      <c r="O264" s="2" t="str">
        <f>IF(B264="","",VLOOKUP(AB264,Varsayımlar!$B:$Q,7,0)*J264)</f>
        <v/>
      </c>
      <c r="P264" s="2" t="str">
        <f>IF(B264="","",VLOOKUP(AB264,Varsayımlar!$B:$Q,8,0))</f>
        <v/>
      </c>
      <c r="Q264" s="2" t="str">
        <f>IF(B264="","",VLOOKUP(AB264,Varsayımlar!$B:$Q,9,0))</f>
        <v/>
      </c>
      <c r="R264" s="2" t="str">
        <f>IF(B264="","",VLOOKUP(AB264,Varsayımlar!$B:$Q,10,0))</f>
        <v/>
      </c>
      <c r="S264" s="2" t="str">
        <f>IF(B264="","",VLOOKUP(AB264,Varsayımlar!$B:$Q,11,0))</f>
        <v/>
      </c>
      <c r="T264" s="2" t="str">
        <f>IF(B264="","",VLOOKUP(AB264,Varsayımlar!$B:$Q,12,0))</f>
        <v/>
      </c>
      <c r="U264" s="2" t="str">
        <f>IF(B264="","",VLOOKUP(AB264,Varsayımlar!$B:$Q,13,0))</f>
        <v/>
      </c>
      <c r="V264" s="2" t="str">
        <f>IF(B264="","",VLOOKUP(AB264,Varsayımlar!$B:$Q,14,0))</f>
        <v/>
      </c>
      <c r="Z264" s="2" t="str">
        <f>IF(B264="","",VLOOKUP(AB264,Varsayımlar!$B:$Q,15,0))</f>
        <v/>
      </c>
      <c r="AA264" s="2" t="str">
        <f>IF(B264="","",VLOOKUP(AB264,Varsayımlar!$B:$Q,16,0))</f>
        <v/>
      </c>
      <c r="AB264" s="2" t="str">
        <f t="shared" si="7"/>
        <v/>
      </c>
    </row>
    <row r="265" spans="2:28" x14ac:dyDescent="0.25">
      <c r="B265" s="6"/>
      <c r="C265" s="7" t="str">
        <f>IF(B265="","",VLOOKUP(AB265,Varsayımlar!$B:$Q,3,0))</f>
        <v/>
      </c>
      <c r="G265" s="5" t="str">
        <f>IF(B265="","",VLOOKUP(AB265,Varsayımlar!$B:$Q,5,0))</f>
        <v/>
      </c>
      <c r="H265" s="5"/>
      <c r="I265" s="5" t="str">
        <f>IF(B265="","",VLOOKUP(AB265,Varsayımlar!$B:$Q,6,0))</f>
        <v/>
      </c>
      <c r="O265" s="5" t="str">
        <f>IF(B265="","",VLOOKUP(AB265,Varsayımlar!$B:$Q,7,0)*J265)</f>
        <v/>
      </c>
      <c r="P265" s="5" t="str">
        <f>IF(B265="","",VLOOKUP(AB265,Varsayımlar!$B:$Q,8,0))</f>
        <v/>
      </c>
      <c r="Q265" s="5" t="str">
        <f>IF(B265="","",VLOOKUP(AB265,Varsayımlar!$B:$Q,9,0))</f>
        <v/>
      </c>
      <c r="R265" s="5" t="str">
        <f>IF(B265="","",VLOOKUP(AB265,Varsayımlar!$B:$Q,10,0))</f>
        <v/>
      </c>
      <c r="S265" s="5" t="str">
        <f>IF(B265="","",VLOOKUP(AB265,Varsayımlar!$B:$Q,11,0))</f>
        <v/>
      </c>
      <c r="T265" s="5" t="str">
        <f>IF(B265="","",VLOOKUP(AB265,Varsayımlar!$B:$Q,12,0))</f>
        <v/>
      </c>
      <c r="U265" s="5" t="str">
        <f>IF(B265="","",VLOOKUP(AB265,Varsayımlar!$B:$Q,13,0))</f>
        <v/>
      </c>
      <c r="V265" s="5" t="str">
        <f>IF(B265="","",VLOOKUP(AB265,Varsayımlar!$B:$Q,14,0))</f>
        <v/>
      </c>
      <c r="Z265" s="5" t="str">
        <f>IF(B265="","",VLOOKUP(AB265,Varsayımlar!$B:$Q,15,0))</f>
        <v/>
      </c>
      <c r="AA265" s="5" t="str">
        <f>IF(B265="","",VLOOKUP(AB265,Varsayımlar!$B:$Q,16,0))</f>
        <v/>
      </c>
      <c r="AB265" s="5" t="str">
        <f t="shared" si="7"/>
        <v/>
      </c>
    </row>
    <row r="266" spans="2:28" x14ac:dyDescent="0.25">
      <c r="C266" s="3" t="str">
        <f>IF(B266="","",VLOOKUP(AB266,Varsayımlar!$B:$Q,3,0))</f>
        <v/>
      </c>
      <c r="G266" s="2" t="str">
        <f>IF(B266="","",VLOOKUP(AB266,Varsayımlar!$B:$Q,5,0))</f>
        <v/>
      </c>
      <c r="I266" s="2" t="str">
        <f>IF(B266="","",VLOOKUP(AB266,Varsayımlar!$B:$Q,6,0))</f>
        <v/>
      </c>
      <c r="O266" s="2" t="str">
        <f>IF(B266="","",VLOOKUP(AB266,Varsayımlar!$B:$Q,7,0)*J266)</f>
        <v/>
      </c>
      <c r="P266" s="2" t="str">
        <f>IF(B266="","",VLOOKUP(AB266,Varsayımlar!$B:$Q,8,0))</f>
        <v/>
      </c>
      <c r="Q266" s="2" t="str">
        <f>IF(B266="","",VLOOKUP(AB266,Varsayımlar!$B:$Q,9,0))</f>
        <v/>
      </c>
      <c r="R266" s="2" t="str">
        <f>IF(B266="","",VLOOKUP(AB266,Varsayımlar!$B:$Q,10,0))</f>
        <v/>
      </c>
      <c r="S266" s="2" t="str">
        <f>IF(B266="","",VLOOKUP(AB266,Varsayımlar!$B:$Q,11,0))</f>
        <v/>
      </c>
      <c r="T266" s="2" t="str">
        <f>IF(B266="","",VLOOKUP(AB266,Varsayımlar!$B:$Q,12,0))</f>
        <v/>
      </c>
      <c r="U266" s="2" t="str">
        <f>IF(B266="","",VLOOKUP(AB266,Varsayımlar!$B:$Q,13,0))</f>
        <v/>
      </c>
      <c r="V266" s="2" t="str">
        <f>IF(B266="","",VLOOKUP(AB266,Varsayımlar!$B:$Q,14,0))</f>
        <v/>
      </c>
      <c r="Z266" s="2" t="str">
        <f>IF(B266="","",VLOOKUP(AB266,Varsayımlar!$B:$Q,15,0))</f>
        <v/>
      </c>
      <c r="AA266" s="2" t="str">
        <f>IF(B266="","",VLOOKUP(AB266,Varsayımlar!$B:$Q,16,0))</f>
        <v/>
      </c>
      <c r="AB266" s="2" t="str">
        <f t="shared" si="7"/>
        <v/>
      </c>
    </row>
    <row r="267" spans="2:28" x14ac:dyDescent="0.25">
      <c r="B267" s="6"/>
      <c r="C267" s="7" t="str">
        <f>IF(B267="","",VLOOKUP(AB267,Varsayımlar!$B:$Q,3,0))</f>
        <v/>
      </c>
      <c r="G267" s="5" t="str">
        <f>IF(B267="","",VLOOKUP(AB267,Varsayımlar!$B:$Q,5,0))</f>
        <v/>
      </c>
      <c r="H267" s="5"/>
      <c r="I267" s="5" t="str">
        <f>IF(B267="","",VLOOKUP(AB267,Varsayımlar!$B:$Q,6,0))</f>
        <v/>
      </c>
      <c r="O267" s="5" t="str">
        <f>IF(B267="","",VLOOKUP(AB267,Varsayımlar!$B:$Q,7,0)*J267)</f>
        <v/>
      </c>
      <c r="P267" s="5" t="str">
        <f>IF(B267="","",VLOOKUP(AB267,Varsayımlar!$B:$Q,8,0))</f>
        <v/>
      </c>
      <c r="Q267" s="5" t="str">
        <f>IF(B267="","",VLOOKUP(AB267,Varsayımlar!$B:$Q,9,0))</f>
        <v/>
      </c>
      <c r="R267" s="5" t="str">
        <f>IF(B267="","",VLOOKUP(AB267,Varsayımlar!$B:$Q,10,0))</f>
        <v/>
      </c>
      <c r="S267" s="5" t="str">
        <f>IF(B267="","",VLOOKUP(AB267,Varsayımlar!$B:$Q,11,0))</f>
        <v/>
      </c>
      <c r="T267" s="5" t="str">
        <f>IF(B267="","",VLOOKUP(AB267,Varsayımlar!$B:$Q,12,0))</f>
        <v/>
      </c>
      <c r="U267" s="5" t="str">
        <f>IF(B267="","",VLOOKUP(AB267,Varsayımlar!$B:$Q,13,0))</f>
        <v/>
      </c>
      <c r="V267" s="5" t="str">
        <f>IF(B267="","",VLOOKUP(AB267,Varsayımlar!$B:$Q,14,0))</f>
        <v/>
      </c>
      <c r="Z267" s="5" t="str">
        <f>IF(B267="","",VLOOKUP(AB267,Varsayımlar!$B:$Q,15,0))</f>
        <v/>
      </c>
      <c r="AA267" s="5" t="str">
        <f>IF(B267="","",VLOOKUP(AB267,Varsayımlar!$B:$Q,16,0))</f>
        <v/>
      </c>
      <c r="AB267" s="5" t="str">
        <f t="shared" si="7"/>
        <v/>
      </c>
    </row>
    <row r="268" spans="2:28" x14ac:dyDescent="0.25">
      <c r="C268" s="3" t="str">
        <f>IF(B268="","",VLOOKUP(AB268,Varsayımlar!$B:$Q,3,0))</f>
        <v/>
      </c>
      <c r="G268" s="2" t="str">
        <f>IF(B268="","",VLOOKUP(AB268,Varsayımlar!$B:$Q,5,0))</f>
        <v/>
      </c>
      <c r="I268" s="2" t="str">
        <f>IF(B268="","",VLOOKUP(AB268,Varsayımlar!$B:$Q,6,0))</f>
        <v/>
      </c>
      <c r="O268" s="2" t="str">
        <f>IF(B268="","",VLOOKUP(AB268,Varsayımlar!$B:$Q,7,0)*J268)</f>
        <v/>
      </c>
      <c r="P268" s="2" t="str">
        <f>IF(B268="","",VLOOKUP(AB268,Varsayımlar!$B:$Q,8,0))</f>
        <v/>
      </c>
      <c r="Q268" s="2" t="str">
        <f>IF(B268="","",VLOOKUP(AB268,Varsayımlar!$B:$Q,9,0))</f>
        <v/>
      </c>
      <c r="R268" s="2" t="str">
        <f>IF(B268="","",VLOOKUP(AB268,Varsayımlar!$B:$Q,10,0))</f>
        <v/>
      </c>
      <c r="S268" s="2" t="str">
        <f>IF(B268="","",VLOOKUP(AB268,Varsayımlar!$B:$Q,11,0))</f>
        <v/>
      </c>
      <c r="T268" s="2" t="str">
        <f>IF(B268="","",VLOOKUP(AB268,Varsayımlar!$B:$Q,12,0))</f>
        <v/>
      </c>
      <c r="U268" s="2" t="str">
        <f>IF(B268="","",VLOOKUP(AB268,Varsayımlar!$B:$Q,13,0))</f>
        <v/>
      </c>
      <c r="V268" s="2" t="str">
        <f>IF(B268="","",VLOOKUP(AB268,Varsayımlar!$B:$Q,14,0))</f>
        <v/>
      </c>
      <c r="Z268" s="2" t="str">
        <f>IF(B268="","",VLOOKUP(AB268,Varsayımlar!$B:$Q,15,0))</f>
        <v/>
      </c>
      <c r="AA268" s="2" t="str">
        <f>IF(B268="","",VLOOKUP(AB268,Varsayımlar!$B:$Q,16,0))</f>
        <v/>
      </c>
      <c r="AB268" s="2" t="str">
        <f t="shared" si="7"/>
        <v/>
      </c>
    </row>
    <row r="269" spans="2:28" x14ac:dyDescent="0.25">
      <c r="B269" s="6"/>
      <c r="C269" s="7" t="str">
        <f>IF(B269="","",VLOOKUP(AB269,Varsayımlar!$B:$Q,3,0))</f>
        <v/>
      </c>
      <c r="G269" s="5" t="str">
        <f>IF(B269="","",VLOOKUP(AB269,Varsayımlar!$B:$Q,5,0))</f>
        <v/>
      </c>
      <c r="H269" s="5"/>
      <c r="I269" s="5" t="str">
        <f>IF(B269="","",VLOOKUP(AB269,Varsayımlar!$B:$Q,6,0))</f>
        <v/>
      </c>
      <c r="O269" s="5" t="str">
        <f>IF(B269="","",VLOOKUP(AB269,Varsayımlar!$B:$Q,7,0)*J269)</f>
        <v/>
      </c>
      <c r="P269" s="5" t="str">
        <f>IF(B269="","",VLOOKUP(AB269,Varsayımlar!$B:$Q,8,0))</f>
        <v/>
      </c>
      <c r="Q269" s="5" t="str">
        <f>IF(B269="","",VLOOKUP(AB269,Varsayımlar!$B:$Q,9,0))</f>
        <v/>
      </c>
      <c r="R269" s="5" t="str">
        <f>IF(B269="","",VLOOKUP(AB269,Varsayımlar!$B:$Q,10,0))</f>
        <v/>
      </c>
      <c r="S269" s="5" t="str">
        <f>IF(B269="","",VLOOKUP(AB269,Varsayımlar!$B:$Q,11,0))</f>
        <v/>
      </c>
      <c r="T269" s="5" t="str">
        <f>IF(B269="","",VLOOKUP(AB269,Varsayımlar!$B:$Q,12,0))</f>
        <v/>
      </c>
      <c r="U269" s="5" t="str">
        <f>IF(B269="","",VLOOKUP(AB269,Varsayımlar!$B:$Q,13,0))</f>
        <v/>
      </c>
      <c r="V269" s="5" t="str">
        <f>IF(B269="","",VLOOKUP(AB269,Varsayımlar!$B:$Q,14,0))</f>
        <v/>
      </c>
      <c r="Z269" s="5" t="str">
        <f>IF(B269="","",VLOOKUP(AB269,Varsayımlar!$B:$Q,15,0))</f>
        <v/>
      </c>
      <c r="AA269" s="5" t="str">
        <f>IF(B269="","",VLOOKUP(AB269,Varsayımlar!$B:$Q,16,0))</f>
        <v/>
      </c>
      <c r="AB269" s="5" t="str">
        <f t="shared" si="7"/>
        <v/>
      </c>
    </row>
    <row r="270" spans="2:28" x14ac:dyDescent="0.25">
      <c r="C270" s="3" t="str">
        <f>IF(B270="","",VLOOKUP(AB270,Varsayımlar!$B:$Q,3,0))</f>
        <v/>
      </c>
      <c r="G270" s="2" t="str">
        <f>IF(B270="","",VLOOKUP(AB270,Varsayımlar!$B:$Q,5,0))</f>
        <v/>
      </c>
      <c r="I270" s="2" t="str">
        <f>IF(B270="","",VLOOKUP(AB270,Varsayımlar!$B:$Q,6,0))</f>
        <v/>
      </c>
      <c r="O270" s="2" t="str">
        <f>IF(B270="","",VLOOKUP(AB270,Varsayımlar!$B:$Q,7,0)*J270)</f>
        <v/>
      </c>
      <c r="P270" s="2" t="str">
        <f>IF(B270="","",VLOOKUP(AB270,Varsayımlar!$B:$Q,8,0))</f>
        <v/>
      </c>
      <c r="Q270" s="2" t="str">
        <f>IF(B270="","",VLOOKUP(AB270,Varsayımlar!$B:$Q,9,0))</f>
        <v/>
      </c>
      <c r="R270" s="2" t="str">
        <f>IF(B270="","",VLOOKUP(AB270,Varsayımlar!$B:$Q,10,0))</f>
        <v/>
      </c>
      <c r="S270" s="2" t="str">
        <f>IF(B270="","",VLOOKUP(AB270,Varsayımlar!$B:$Q,11,0))</f>
        <v/>
      </c>
      <c r="T270" s="2" t="str">
        <f>IF(B270="","",VLOOKUP(AB270,Varsayımlar!$B:$Q,12,0))</f>
        <v/>
      </c>
      <c r="U270" s="2" t="str">
        <f>IF(B270="","",VLOOKUP(AB270,Varsayımlar!$B:$Q,13,0))</f>
        <v/>
      </c>
      <c r="V270" s="2" t="str">
        <f>IF(B270="","",VLOOKUP(AB270,Varsayımlar!$B:$Q,14,0))</f>
        <v/>
      </c>
      <c r="Z270" s="2" t="str">
        <f>IF(B270="","",VLOOKUP(AB270,Varsayımlar!$B:$Q,15,0))</f>
        <v/>
      </c>
      <c r="AA270" s="2" t="str">
        <f>IF(B270="","",VLOOKUP(AB270,Varsayımlar!$B:$Q,16,0))</f>
        <v/>
      </c>
      <c r="AB270" s="2" t="str">
        <f t="shared" si="7"/>
        <v/>
      </c>
    </row>
    <row r="271" spans="2:28" x14ac:dyDescent="0.25">
      <c r="B271" s="6"/>
      <c r="C271" s="7" t="str">
        <f>IF(B271="","",VLOOKUP(AB271,Varsayımlar!$B:$Q,3,0))</f>
        <v/>
      </c>
      <c r="G271" s="5" t="str">
        <f>IF(B271="","",VLOOKUP(AB271,Varsayımlar!$B:$Q,5,0))</f>
        <v/>
      </c>
      <c r="H271" s="5"/>
      <c r="I271" s="5" t="str">
        <f>IF(B271="","",VLOOKUP(AB271,Varsayımlar!$B:$Q,6,0))</f>
        <v/>
      </c>
      <c r="O271" s="5" t="str">
        <f>IF(B271="","",VLOOKUP(AB271,Varsayımlar!$B:$Q,7,0)*J271)</f>
        <v/>
      </c>
      <c r="P271" s="5" t="str">
        <f>IF(B271="","",VLOOKUP(AB271,Varsayımlar!$B:$Q,8,0))</f>
        <v/>
      </c>
      <c r="Q271" s="5" t="str">
        <f>IF(B271="","",VLOOKUP(AB271,Varsayımlar!$B:$Q,9,0))</f>
        <v/>
      </c>
      <c r="R271" s="5" t="str">
        <f>IF(B271="","",VLOOKUP(AB271,Varsayımlar!$B:$Q,10,0))</f>
        <v/>
      </c>
      <c r="S271" s="5" t="str">
        <f>IF(B271="","",VLOOKUP(AB271,Varsayımlar!$B:$Q,11,0))</f>
        <v/>
      </c>
      <c r="T271" s="5" t="str">
        <f>IF(B271="","",VLOOKUP(AB271,Varsayımlar!$B:$Q,12,0))</f>
        <v/>
      </c>
      <c r="U271" s="5" t="str">
        <f>IF(B271="","",VLOOKUP(AB271,Varsayımlar!$B:$Q,13,0))</f>
        <v/>
      </c>
      <c r="V271" s="5" t="str">
        <f>IF(B271="","",VLOOKUP(AB271,Varsayımlar!$B:$Q,14,0))</f>
        <v/>
      </c>
      <c r="Z271" s="5" t="str">
        <f>IF(B271="","",VLOOKUP(AB271,Varsayımlar!$B:$Q,15,0))</f>
        <v/>
      </c>
      <c r="AA271" s="5" t="str">
        <f>IF(B271="","",VLOOKUP(AB271,Varsayımlar!$B:$Q,16,0))</f>
        <v/>
      </c>
      <c r="AB271" s="5" t="str">
        <f t="shared" si="7"/>
        <v/>
      </c>
    </row>
    <row r="272" spans="2:28" x14ac:dyDescent="0.25">
      <c r="C272" s="3" t="str">
        <f>IF(B272="","",VLOOKUP(AB272,Varsayımlar!$B:$Q,3,0))</f>
        <v/>
      </c>
      <c r="G272" s="2" t="str">
        <f>IF(B272="","",VLOOKUP(AB272,Varsayımlar!$B:$Q,5,0))</f>
        <v/>
      </c>
      <c r="I272" s="2" t="str">
        <f>IF(B272="","",VLOOKUP(AB272,Varsayımlar!$B:$Q,6,0))</f>
        <v/>
      </c>
      <c r="O272" s="2" t="str">
        <f>IF(B272="","",VLOOKUP(AB272,Varsayımlar!$B:$Q,7,0)*J272)</f>
        <v/>
      </c>
      <c r="P272" s="2" t="str">
        <f>IF(B272="","",VLOOKUP(AB272,Varsayımlar!$B:$Q,8,0))</f>
        <v/>
      </c>
      <c r="Q272" s="2" t="str">
        <f>IF(B272="","",VLOOKUP(AB272,Varsayımlar!$B:$Q,9,0))</f>
        <v/>
      </c>
      <c r="R272" s="2" t="str">
        <f>IF(B272="","",VLOOKUP(AB272,Varsayımlar!$B:$Q,10,0))</f>
        <v/>
      </c>
      <c r="S272" s="2" t="str">
        <f>IF(B272="","",VLOOKUP(AB272,Varsayımlar!$B:$Q,11,0))</f>
        <v/>
      </c>
      <c r="T272" s="2" t="str">
        <f>IF(B272="","",VLOOKUP(AB272,Varsayımlar!$B:$Q,12,0))</f>
        <v/>
      </c>
      <c r="U272" s="2" t="str">
        <f>IF(B272="","",VLOOKUP(AB272,Varsayımlar!$B:$Q,13,0))</f>
        <v/>
      </c>
      <c r="V272" s="2" t="str">
        <f>IF(B272="","",VLOOKUP(AB272,Varsayımlar!$B:$Q,14,0))</f>
        <v/>
      </c>
      <c r="Z272" s="2" t="str">
        <f>IF(B272="","",VLOOKUP(AB272,Varsayımlar!$B:$Q,15,0))</f>
        <v/>
      </c>
      <c r="AA272" s="2" t="str">
        <f>IF(B272="","",VLOOKUP(AB272,Varsayımlar!$B:$Q,16,0))</f>
        <v/>
      </c>
      <c r="AB272" s="2" t="str">
        <f t="shared" si="7"/>
        <v/>
      </c>
    </row>
    <row r="273" spans="2:28" x14ac:dyDescent="0.25">
      <c r="B273" s="6"/>
      <c r="C273" s="7" t="str">
        <f>IF(B273="","",VLOOKUP(AB273,Varsayımlar!$B:$Q,3,0))</f>
        <v/>
      </c>
      <c r="G273" s="5" t="str">
        <f>IF(B273="","",VLOOKUP(AB273,Varsayımlar!$B:$Q,5,0))</f>
        <v/>
      </c>
      <c r="H273" s="5"/>
      <c r="I273" s="5" t="str">
        <f>IF(B273="","",VLOOKUP(AB273,Varsayımlar!$B:$Q,6,0))</f>
        <v/>
      </c>
      <c r="O273" s="5" t="str">
        <f>IF(B273="","",VLOOKUP(AB273,Varsayımlar!$B:$Q,7,0)*J273)</f>
        <v/>
      </c>
      <c r="P273" s="5" t="str">
        <f>IF(B273="","",VLOOKUP(AB273,Varsayımlar!$B:$Q,8,0))</f>
        <v/>
      </c>
      <c r="Q273" s="5" t="str">
        <f>IF(B273="","",VLOOKUP(AB273,Varsayımlar!$B:$Q,9,0))</f>
        <v/>
      </c>
      <c r="R273" s="5" t="str">
        <f>IF(B273="","",VLOOKUP(AB273,Varsayımlar!$B:$Q,10,0))</f>
        <v/>
      </c>
      <c r="S273" s="5" t="str">
        <f>IF(B273="","",VLOOKUP(AB273,Varsayımlar!$B:$Q,11,0))</f>
        <v/>
      </c>
      <c r="T273" s="5" t="str">
        <f>IF(B273="","",VLOOKUP(AB273,Varsayımlar!$B:$Q,12,0))</f>
        <v/>
      </c>
      <c r="U273" s="5" t="str">
        <f>IF(B273="","",VLOOKUP(AB273,Varsayımlar!$B:$Q,13,0))</f>
        <v/>
      </c>
      <c r="V273" s="5" t="str">
        <f>IF(B273="","",VLOOKUP(AB273,Varsayımlar!$B:$Q,14,0))</f>
        <v/>
      </c>
      <c r="Z273" s="5" t="str">
        <f>IF(B273="","",VLOOKUP(AB273,Varsayımlar!$B:$Q,15,0))</f>
        <v/>
      </c>
      <c r="AA273" s="5" t="str">
        <f>IF(B273="","",VLOOKUP(AB273,Varsayımlar!$B:$Q,16,0))</f>
        <v/>
      </c>
      <c r="AB273" s="5" t="str">
        <f t="shared" si="7"/>
        <v/>
      </c>
    </row>
    <row r="274" spans="2:28" x14ac:dyDescent="0.25">
      <c r="C274" s="3" t="str">
        <f>IF(B274="","",VLOOKUP(AB274,Varsayımlar!$B:$Q,3,0))</f>
        <v/>
      </c>
      <c r="G274" s="2" t="str">
        <f>IF(B274="","",VLOOKUP(AB274,Varsayımlar!$B:$Q,5,0))</f>
        <v/>
      </c>
      <c r="I274" s="2" t="str">
        <f>IF(B274="","",VLOOKUP(AB274,Varsayımlar!$B:$Q,6,0))</f>
        <v/>
      </c>
      <c r="O274" s="2" t="str">
        <f>IF(B274="","",VLOOKUP(AB274,Varsayımlar!$B:$Q,7,0)*J274)</f>
        <v/>
      </c>
      <c r="P274" s="2" t="str">
        <f>IF(B274="","",VLOOKUP(AB274,Varsayımlar!$B:$Q,8,0))</f>
        <v/>
      </c>
      <c r="Q274" s="2" t="str">
        <f>IF(B274="","",VLOOKUP(AB274,Varsayımlar!$B:$Q,9,0))</f>
        <v/>
      </c>
      <c r="R274" s="2" t="str">
        <f>IF(B274="","",VLOOKUP(AB274,Varsayımlar!$B:$Q,10,0))</f>
        <v/>
      </c>
      <c r="S274" s="2" t="str">
        <f>IF(B274="","",VLOOKUP(AB274,Varsayımlar!$B:$Q,11,0))</f>
        <v/>
      </c>
      <c r="T274" s="2" t="str">
        <f>IF(B274="","",VLOOKUP(AB274,Varsayımlar!$B:$Q,12,0))</f>
        <v/>
      </c>
      <c r="U274" s="2" t="str">
        <f>IF(B274="","",VLOOKUP(AB274,Varsayımlar!$B:$Q,13,0))</f>
        <v/>
      </c>
      <c r="V274" s="2" t="str">
        <f>IF(B274="","",VLOOKUP(AB274,Varsayımlar!$B:$Q,14,0))</f>
        <v/>
      </c>
      <c r="Z274" s="2" t="str">
        <f>IF(B274="","",VLOOKUP(AB274,Varsayımlar!$B:$Q,15,0))</f>
        <v/>
      </c>
      <c r="AA274" s="2" t="str">
        <f>IF(B274="","",VLOOKUP(AB274,Varsayımlar!$B:$Q,16,0))</f>
        <v/>
      </c>
      <c r="AB274" s="2" t="str">
        <f t="shared" si="7"/>
        <v/>
      </c>
    </row>
    <row r="275" spans="2:28" x14ac:dyDescent="0.25">
      <c r="B275" s="6"/>
      <c r="C275" s="7" t="str">
        <f>IF(B275="","",VLOOKUP(AB275,Varsayımlar!$B:$Q,3,0))</f>
        <v/>
      </c>
      <c r="G275" s="5" t="str">
        <f>IF(B275="","",VLOOKUP(AB275,Varsayımlar!$B:$Q,5,0))</f>
        <v/>
      </c>
      <c r="H275" s="5"/>
      <c r="I275" s="5" t="str">
        <f>IF(B275="","",VLOOKUP(AB275,Varsayımlar!$B:$Q,6,0))</f>
        <v/>
      </c>
      <c r="O275" s="5" t="str">
        <f>IF(B275="","",VLOOKUP(AB275,Varsayımlar!$B:$Q,7,0)*J275)</f>
        <v/>
      </c>
      <c r="P275" s="5" t="str">
        <f>IF(B275="","",VLOOKUP(AB275,Varsayımlar!$B:$Q,8,0))</f>
        <v/>
      </c>
      <c r="Q275" s="5" t="str">
        <f>IF(B275="","",VLOOKUP(AB275,Varsayımlar!$B:$Q,9,0))</f>
        <v/>
      </c>
      <c r="R275" s="5" t="str">
        <f>IF(B275="","",VLOOKUP(AB275,Varsayımlar!$B:$Q,10,0))</f>
        <v/>
      </c>
      <c r="S275" s="5" t="str">
        <f>IF(B275="","",VLOOKUP(AB275,Varsayımlar!$B:$Q,11,0))</f>
        <v/>
      </c>
      <c r="T275" s="5" t="str">
        <f>IF(B275="","",VLOOKUP(AB275,Varsayımlar!$B:$Q,12,0))</f>
        <v/>
      </c>
      <c r="U275" s="5" t="str">
        <f>IF(B275="","",VLOOKUP(AB275,Varsayımlar!$B:$Q,13,0))</f>
        <v/>
      </c>
      <c r="V275" s="5" t="str">
        <f>IF(B275="","",VLOOKUP(AB275,Varsayımlar!$B:$Q,14,0))</f>
        <v/>
      </c>
      <c r="Z275" s="5" t="str">
        <f>IF(B275="","",VLOOKUP(AB275,Varsayımlar!$B:$Q,15,0))</f>
        <v/>
      </c>
      <c r="AA275" s="5" t="str">
        <f>IF(B275="","",VLOOKUP(AB275,Varsayımlar!$B:$Q,16,0))</f>
        <v/>
      </c>
      <c r="AB275" s="5" t="str">
        <f t="shared" si="7"/>
        <v/>
      </c>
    </row>
    <row r="276" spans="2:28" x14ac:dyDescent="0.25">
      <c r="C276" s="3" t="str">
        <f>IF(B276="","",VLOOKUP(AB276,Varsayımlar!$B:$Q,3,0))</f>
        <v/>
      </c>
      <c r="G276" s="2" t="str">
        <f>IF(B276="","",VLOOKUP(AB276,Varsayımlar!$B:$Q,5,0))</f>
        <v/>
      </c>
      <c r="I276" s="2" t="str">
        <f>IF(B276="","",VLOOKUP(AB276,Varsayımlar!$B:$Q,6,0))</f>
        <v/>
      </c>
      <c r="O276" s="2" t="str">
        <f>IF(B276="","",VLOOKUP(AB276,Varsayımlar!$B:$Q,7,0)*J276)</f>
        <v/>
      </c>
      <c r="P276" s="2" t="str">
        <f>IF(B276="","",VLOOKUP(AB276,Varsayımlar!$B:$Q,8,0))</f>
        <v/>
      </c>
      <c r="Q276" s="2" t="str">
        <f>IF(B276="","",VLOOKUP(AB276,Varsayımlar!$B:$Q,9,0))</f>
        <v/>
      </c>
      <c r="R276" s="2" t="str">
        <f>IF(B276="","",VLOOKUP(AB276,Varsayımlar!$B:$Q,10,0))</f>
        <v/>
      </c>
      <c r="S276" s="2" t="str">
        <f>IF(B276="","",VLOOKUP(AB276,Varsayımlar!$B:$Q,11,0))</f>
        <v/>
      </c>
      <c r="T276" s="2" t="str">
        <f>IF(B276="","",VLOOKUP(AB276,Varsayımlar!$B:$Q,12,0))</f>
        <v/>
      </c>
      <c r="U276" s="2" t="str">
        <f>IF(B276="","",VLOOKUP(AB276,Varsayımlar!$B:$Q,13,0))</f>
        <v/>
      </c>
      <c r="V276" s="2" t="str">
        <f>IF(B276="","",VLOOKUP(AB276,Varsayımlar!$B:$Q,14,0))</f>
        <v/>
      </c>
      <c r="Z276" s="2" t="str">
        <f>IF(B276="","",VLOOKUP(AB276,Varsayımlar!$B:$Q,15,0))</f>
        <v/>
      </c>
      <c r="AA276" s="2" t="str">
        <f>IF(B276="","",VLOOKUP(AB276,Varsayımlar!$B:$Q,16,0))</f>
        <v/>
      </c>
      <c r="AB276" s="2" t="str">
        <f t="shared" si="7"/>
        <v/>
      </c>
    </row>
    <row r="277" spans="2:28" x14ac:dyDescent="0.25">
      <c r="B277" s="6"/>
      <c r="C277" s="7" t="str">
        <f>IF(B277="","",VLOOKUP(AB277,Varsayımlar!$B:$Q,3,0))</f>
        <v/>
      </c>
      <c r="G277" s="5" t="str">
        <f>IF(B277="","",VLOOKUP(AB277,Varsayımlar!$B:$Q,5,0))</f>
        <v/>
      </c>
      <c r="H277" s="5"/>
      <c r="I277" s="5" t="str">
        <f>IF(B277="","",VLOOKUP(AB277,Varsayımlar!$B:$Q,6,0))</f>
        <v/>
      </c>
      <c r="O277" s="5" t="str">
        <f>IF(B277="","",VLOOKUP(AB277,Varsayımlar!$B:$Q,7,0)*J277)</f>
        <v/>
      </c>
      <c r="P277" s="5" t="str">
        <f>IF(B277="","",VLOOKUP(AB277,Varsayımlar!$B:$Q,8,0))</f>
        <v/>
      </c>
      <c r="Q277" s="5" t="str">
        <f>IF(B277="","",VLOOKUP(AB277,Varsayımlar!$B:$Q,9,0))</f>
        <v/>
      </c>
      <c r="R277" s="5" t="str">
        <f>IF(B277="","",VLOOKUP(AB277,Varsayımlar!$B:$Q,10,0))</f>
        <v/>
      </c>
      <c r="S277" s="5" t="str">
        <f>IF(B277="","",VLOOKUP(AB277,Varsayımlar!$B:$Q,11,0))</f>
        <v/>
      </c>
      <c r="T277" s="5" t="str">
        <f>IF(B277="","",VLOOKUP(AB277,Varsayımlar!$B:$Q,12,0))</f>
        <v/>
      </c>
      <c r="U277" s="5" t="str">
        <f>IF(B277="","",VLOOKUP(AB277,Varsayımlar!$B:$Q,13,0))</f>
        <v/>
      </c>
      <c r="V277" s="5" t="str">
        <f>IF(B277="","",VLOOKUP(AB277,Varsayımlar!$B:$Q,14,0))</f>
        <v/>
      </c>
      <c r="Z277" s="5" t="str">
        <f>IF(B277="","",VLOOKUP(AB277,Varsayımlar!$B:$Q,15,0))</f>
        <v/>
      </c>
      <c r="AA277" s="5" t="str">
        <f>IF(B277="","",VLOOKUP(AB277,Varsayımlar!$B:$Q,16,0))</f>
        <v/>
      </c>
      <c r="AB277" s="5" t="str">
        <f t="shared" si="7"/>
        <v/>
      </c>
    </row>
    <row r="278" spans="2:28" x14ac:dyDescent="0.25">
      <c r="C278" s="3" t="str">
        <f>IF(B278="","",VLOOKUP(AB278,Varsayımlar!$B:$Q,3,0))</f>
        <v/>
      </c>
      <c r="G278" s="2" t="str">
        <f>IF(B278="","",VLOOKUP(AB278,Varsayımlar!$B:$Q,5,0))</f>
        <v/>
      </c>
      <c r="I278" s="2" t="str">
        <f>IF(B278="","",VLOOKUP(AB278,Varsayımlar!$B:$Q,6,0))</f>
        <v/>
      </c>
      <c r="O278" s="2" t="str">
        <f>IF(B278="","",VLOOKUP(AB278,Varsayımlar!$B:$Q,7,0)*J278)</f>
        <v/>
      </c>
      <c r="P278" s="2" t="str">
        <f>IF(B278="","",VLOOKUP(AB278,Varsayımlar!$B:$Q,8,0))</f>
        <v/>
      </c>
      <c r="Q278" s="2" t="str">
        <f>IF(B278="","",VLOOKUP(AB278,Varsayımlar!$B:$Q,9,0))</f>
        <v/>
      </c>
      <c r="R278" s="2" t="str">
        <f>IF(B278="","",VLOOKUP(AB278,Varsayımlar!$B:$Q,10,0))</f>
        <v/>
      </c>
      <c r="S278" s="2" t="str">
        <f>IF(B278="","",VLOOKUP(AB278,Varsayımlar!$B:$Q,11,0))</f>
        <v/>
      </c>
      <c r="T278" s="2" t="str">
        <f>IF(B278="","",VLOOKUP(AB278,Varsayımlar!$B:$Q,12,0))</f>
        <v/>
      </c>
      <c r="U278" s="2" t="str">
        <f>IF(B278="","",VLOOKUP(AB278,Varsayımlar!$B:$Q,13,0))</f>
        <v/>
      </c>
      <c r="V278" s="2" t="str">
        <f>IF(B278="","",VLOOKUP(AB278,Varsayımlar!$B:$Q,14,0))</f>
        <v/>
      </c>
      <c r="Z278" s="2" t="str">
        <f>IF(B278="","",VLOOKUP(AB278,Varsayımlar!$B:$Q,15,0))</f>
        <v/>
      </c>
      <c r="AA278" s="2" t="str">
        <f>IF(B278="","",VLOOKUP(AB278,Varsayımlar!$B:$Q,16,0))</f>
        <v/>
      </c>
      <c r="AB278" s="2" t="str">
        <f t="shared" si="7"/>
        <v/>
      </c>
    </row>
    <row r="279" spans="2:28" x14ac:dyDescent="0.25">
      <c r="B279" s="6"/>
      <c r="C279" s="7" t="str">
        <f>IF(B279="","",VLOOKUP(AB279,Varsayımlar!$B:$Q,3,0))</f>
        <v/>
      </c>
      <c r="G279" s="5" t="str">
        <f>IF(B279="","",VLOOKUP(AB279,Varsayımlar!$B:$Q,5,0))</f>
        <v/>
      </c>
      <c r="H279" s="5"/>
      <c r="I279" s="5" t="str">
        <f>IF(B279="","",VLOOKUP(AB279,Varsayımlar!$B:$Q,6,0))</f>
        <v/>
      </c>
      <c r="O279" s="5" t="str">
        <f>IF(B279="","",VLOOKUP(AB279,Varsayımlar!$B:$Q,7,0)*J279)</f>
        <v/>
      </c>
      <c r="P279" s="5" t="str">
        <f>IF(B279="","",VLOOKUP(AB279,Varsayımlar!$B:$Q,8,0))</f>
        <v/>
      </c>
      <c r="Q279" s="5" t="str">
        <f>IF(B279="","",VLOOKUP(AB279,Varsayımlar!$B:$Q,9,0))</f>
        <v/>
      </c>
      <c r="R279" s="5" t="str">
        <f>IF(B279="","",VLOOKUP(AB279,Varsayımlar!$B:$Q,10,0))</f>
        <v/>
      </c>
      <c r="S279" s="5" t="str">
        <f>IF(B279="","",VLOOKUP(AB279,Varsayımlar!$B:$Q,11,0))</f>
        <v/>
      </c>
      <c r="T279" s="5" t="str">
        <f>IF(B279="","",VLOOKUP(AB279,Varsayımlar!$B:$Q,12,0))</f>
        <v/>
      </c>
      <c r="U279" s="5" t="str">
        <f>IF(B279="","",VLOOKUP(AB279,Varsayımlar!$B:$Q,13,0))</f>
        <v/>
      </c>
      <c r="V279" s="5" t="str">
        <f>IF(B279="","",VLOOKUP(AB279,Varsayımlar!$B:$Q,14,0))</f>
        <v/>
      </c>
      <c r="Z279" s="5" t="str">
        <f>IF(B279="","",VLOOKUP(AB279,Varsayımlar!$B:$Q,15,0))</f>
        <v/>
      </c>
      <c r="AA279" s="5" t="str">
        <f>IF(B279="","",VLOOKUP(AB279,Varsayımlar!$B:$Q,16,0))</f>
        <v/>
      </c>
      <c r="AB279" s="5" t="str">
        <f t="shared" si="7"/>
        <v/>
      </c>
    </row>
    <row r="280" spans="2:28" x14ac:dyDescent="0.25">
      <c r="C280" s="3" t="str">
        <f>IF(B280="","",VLOOKUP(AB280,Varsayımlar!$B:$Q,3,0))</f>
        <v/>
      </c>
      <c r="G280" s="2" t="str">
        <f>IF(B280="","",VLOOKUP(AB280,Varsayımlar!$B:$Q,5,0))</f>
        <v/>
      </c>
      <c r="I280" s="2" t="str">
        <f>IF(B280="","",VLOOKUP(AB280,Varsayımlar!$B:$Q,6,0))</f>
        <v/>
      </c>
      <c r="O280" s="2" t="str">
        <f>IF(B280="","",VLOOKUP(AB280,Varsayımlar!$B:$Q,7,0)*J280)</f>
        <v/>
      </c>
      <c r="P280" s="2" t="str">
        <f>IF(B280="","",VLOOKUP(AB280,Varsayımlar!$B:$Q,8,0))</f>
        <v/>
      </c>
      <c r="Q280" s="2" t="str">
        <f>IF(B280="","",VLOOKUP(AB280,Varsayımlar!$B:$Q,9,0))</f>
        <v/>
      </c>
      <c r="R280" s="2" t="str">
        <f>IF(B280="","",VLOOKUP(AB280,Varsayımlar!$B:$Q,10,0))</f>
        <v/>
      </c>
      <c r="S280" s="2" t="str">
        <f>IF(B280="","",VLOOKUP(AB280,Varsayımlar!$B:$Q,11,0))</f>
        <v/>
      </c>
      <c r="T280" s="2" t="str">
        <f>IF(B280="","",VLOOKUP(AB280,Varsayımlar!$B:$Q,12,0))</f>
        <v/>
      </c>
      <c r="U280" s="2" t="str">
        <f>IF(B280="","",VLOOKUP(AB280,Varsayımlar!$B:$Q,13,0))</f>
        <v/>
      </c>
      <c r="V280" s="2" t="str">
        <f>IF(B280="","",VLOOKUP(AB280,Varsayımlar!$B:$Q,14,0))</f>
        <v/>
      </c>
      <c r="Z280" s="2" t="str">
        <f>IF(B280="","",VLOOKUP(AB280,Varsayımlar!$B:$Q,15,0))</f>
        <v/>
      </c>
      <c r="AA280" s="2" t="str">
        <f>IF(B280="","",VLOOKUP(AB280,Varsayımlar!$B:$Q,16,0))</f>
        <v/>
      </c>
      <c r="AB280" s="2" t="str">
        <f t="shared" si="7"/>
        <v/>
      </c>
    </row>
    <row r="281" spans="2:28" x14ac:dyDescent="0.25">
      <c r="B281" s="6"/>
      <c r="C281" s="7" t="str">
        <f>IF(B281="","",VLOOKUP(AB281,Varsayımlar!$B:$Q,3,0))</f>
        <v/>
      </c>
      <c r="G281" s="5" t="str">
        <f>IF(B281="","",VLOOKUP(AB281,Varsayımlar!$B:$Q,5,0))</f>
        <v/>
      </c>
      <c r="H281" s="5"/>
      <c r="I281" s="5" t="str">
        <f>IF(B281="","",VLOOKUP(AB281,Varsayımlar!$B:$Q,6,0))</f>
        <v/>
      </c>
      <c r="O281" s="5" t="str">
        <f>IF(B281="","",VLOOKUP(AB281,Varsayımlar!$B:$Q,7,0)*J281)</f>
        <v/>
      </c>
      <c r="P281" s="5" t="str">
        <f>IF(B281="","",VLOOKUP(AB281,Varsayımlar!$B:$Q,8,0))</f>
        <v/>
      </c>
      <c r="Q281" s="5" t="str">
        <f>IF(B281="","",VLOOKUP(AB281,Varsayımlar!$B:$Q,9,0))</f>
        <v/>
      </c>
      <c r="R281" s="5" t="str">
        <f>IF(B281="","",VLOOKUP(AB281,Varsayımlar!$B:$Q,10,0))</f>
        <v/>
      </c>
      <c r="S281" s="5" t="str">
        <f>IF(B281="","",VLOOKUP(AB281,Varsayımlar!$B:$Q,11,0))</f>
        <v/>
      </c>
      <c r="T281" s="5" t="str">
        <f>IF(B281="","",VLOOKUP(AB281,Varsayımlar!$B:$Q,12,0))</f>
        <v/>
      </c>
      <c r="U281" s="5" t="str">
        <f>IF(B281="","",VLOOKUP(AB281,Varsayımlar!$B:$Q,13,0))</f>
        <v/>
      </c>
      <c r="V281" s="5" t="str">
        <f>IF(B281="","",VLOOKUP(AB281,Varsayımlar!$B:$Q,14,0))</f>
        <v/>
      </c>
      <c r="Z281" s="5" t="str">
        <f>IF(B281="","",VLOOKUP(AB281,Varsayımlar!$B:$Q,15,0))</f>
        <v/>
      </c>
      <c r="AA281" s="5" t="str">
        <f>IF(B281="","",VLOOKUP(AB281,Varsayımlar!$B:$Q,16,0))</f>
        <v/>
      </c>
      <c r="AB281" s="5" t="str">
        <f t="shared" si="7"/>
        <v/>
      </c>
    </row>
    <row r="282" spans="2:28" x14ac:dyDescent="0.25">
      <c r="C282" s="3" t="str">
        <f>IF(B282="","",VLOOKUP(AB282,Varsayımlar!$B:$Q,3,0))</f>
        <v/>
      </c>
      <c r="G282" s="2" t="str">
        <f>IF(B282="","",VLOOKUP(AB282,Varsayımlar!$B:$Q,5,0))</f>
        <v/>
      </c>
      <c r="I282" s="2" t="str">
        <f>IF(B282="","",VLOOKUP(AB282,Varsayımlar!$B:$Q,6,0))</f>
        <v/>
      </c>
      <c r="O282" s="2" t="str">
        <f>IF(B282="","",VLOOKUP(AB282,Varsayımlar!$B:$Q,7,0)*J282)</f>
        <v/>
      </c>
      <c r="P282" s="2" t="str">
        <f>IF(B282="","",VLOOKUP(AB282,Varsayımlar!$B:$Q,8,0))</f>
        <v/>
      </c>
      <c r="Q282" s="2" t="str">
        <f>IF(B282="","",VLOOKUP(AB282,Varsayımlar!$B:$Q,9,0))</f>
        <v/>
      </c>
      <c r="R282" s="2" t="str">
        <f>IF(B282="","",VLOOKUP(AB282,Varsayımlar!$B:$Q,10,0))</f>
        <v/>
      </c>
      <c r="S282" s="2" t="str">
        <f>IF(B282="","",VLOOKUP(AB282,Varsayımlar!$B:$Q,11,0))</f>
        <v/>
      </c>
      <c r="T282" s="2" t="str">
        <f>IF(B282="","",VLOOKUP(AB282,Varsayımlar!$B:$Q,12,0))</f>
        <v/>
      </c>
      <c r="U282" s="2" t="str">
        <f>IF(B282="","",VLOOKUP(AB282,Varsayımlar!$B:$Q,13,0))</f>
        <v/>
      </c>
      <c r="V282" s="2" t="str">
        <f>IF(B282="","",VLOOKUP(AB282,Varsayımlar!$B:$Q,14,0))</f>
        <v/>
      </c>
      <c r="Z282" s="2" t="str">
        <f>IF(B282="","",VLOOKUP(AB282,Varsayımlar!$B:$Q,15,0))</f>
        <v/>
      </c>
      <c r="AA282" s="2" t="str">
        <f>IF(B282="","",VLOOKUP(AB282,Varsayımlar!$B:$Q,16,0))</f>
        <v/>
      </c>
      <c r="AB282" s="2" t="str">
        <f t="shared" si="7"/>
        <v/>
      </c>
    </row>
    <row r="283" spans="2:28" x14ac:dyDescent="0.25">
      <c r="B283" s="6"/>
      <c r="C283" s="7" t="str">
        <f>IF(B283="","",VLOOKUP(AB283,Varsayımlar!$B:$Q,3,0))</f>
        <v/>
      </c>
      <c r="G283" s="5" t="str">
        <f>IF(B283="","",VLOOKUP(AB283,Varsayımlar!$B:$Q,5,0))</f>
        <v/>
      </c>
      <c r="H283" s="5"/>
      <c r="I283" s="5" t="str">
        <f>IF(B283="","",VLOOKUP(AB283,Varsayımlar!$B:$Q,6,0))</f>
        <v/>
      </c>
      <c r="O283" s="5" t="str">
        <f>IF(B283="","",VLOOKUP(AB283,Varsayımlar!$B:$Q,7,0)*J283)</f>
        <v/>
      </c>
      <c r="P283" s="5" t="str">
        <f>IF(B283="","",VLOOKUP(AB283,Varsayımlar!$B:$Q,8,0))</f>
        <v/>
      </c>
      <c r="Q283" s="5" t="str">
        <f>IF(B283="","",VLOOKUP(AB283,Varsayımlar!$B:$Q,9,0))</f>
        <v/>
      </c>
      <c r="R283" s="5" t="str">
        <f>IF(B283="","",VLOOKUP(AB283,Varsayımlar!$B:$Q,10,0))</f>
        <v/>
      </c>
      <c r="S283" s="5" t="str">
        <f>IF(B283="","",VLOOKUP(AB283,Varsayımlar!$B:$Q,11,0))</f>
        <v/>
      </c>
      <c r="T283" s="5" t="str">
        <f>IF(B283="","",VLOOKUP(AB283,Varsayımlar!$B:$Q,12,0))</f>
        <v/>
      </c>
      <c r="U283" s="5" t="str">
        <f>IF(B283="","",VLOOKUP(AB283,Varsayımlar!$B:$Q,13,0))</f>
        <v/>
      </c>
      <c r="V283" s="5" t="str">
        <f>IF(B283="","",VLOOKUP(AB283,Varsayımlar!$B:$Q,14,0))</f>
        <v/>
      </c>
      <c r="Z283" s="5" t="str">
        <f>IF(B283="","",VLOOKUP(AB283,Varsayımlar!$B:$Q,15,0))</f>
        <v/>
      </c>
      <c r="AA283" s="5" t="str">
        <f>IF(B283="","",VLOOKUP(AB283,Varsayımlar!$B:$Q,16,0))</f>
        <v/>
      </c>
      <c r="AB283" s="5" t="str">
        <f t="shared" si="7"/>
        <v/>
      </c>
    </row>
    <row r="284" spans="2:28" x14ac:dyDescent="0.25">
      <c r="C284" s="3" t="str">
        <f>IF(B284="","",VLOOKUP(AB284,Varsayımlar!$B:$Q,3,0))</f>
        <v/>
      </c>
      <c r="G284" s="2" t="str">
        <f>IF(B284="","",VLOOKUP(AB284,Varsayımlar!$B:$Q,5,0))</f>
        <v/>
      </c>
      <c r="I284" s="2" t="str">
        <f>IF(B284="","",VLOOKUP(AB284,Varsayımlar!$B:$Q,6,0))</f>
        <v/>
      </c>
      <c r="O284" s="2" t="str">
        <f>IF(B284="","",VLOOKUP(AB284,Varsayımlar!$B:$Q,7,0)*J284)</f>
        <v/>
      </c>
      <c r="P284" s="2" t="str">
        <f>IF(B284="","",VLOOKUP(AB284,Varsayımlar!$B:$Q,8,0))</f>
        <v/>
      </c>
      <c r="Q284" s="2" t="str">
        <f>IF(B284="","",VLOOKUP(AB284,Varsayımlar!$B:$Q,9,0))</f>
        <v/>
      </c>
      <c r="R284" s="2" t="str">
        <f>IF(B284="","",VLOOKUP(AB284,Varsayımlar!$B:$Q,10,0))</f>
        <v/>
      </c>
      <c r="S284" s="2" t="str">
        <f>IF(B284="","",VLOOKUP(AB284,Varsayımlar!$B:$Q,11,0))</f>
        <v/>
      </c>
      <c r="T284" s="2" t="str">
        <f>IF(B284="","",VLOOKUP(AB284,Varsayımlar!$B:$Q,12,0))</f>
        <v/>
      </c>
      <c r="U284" s="2" t="str">
        <f>IF(B284="","",VLOOKUP(AB284,Varsayımlar!$B:$Q,13,0))</f>
        <v/>
      </c>
      <c r="V284" s="2" t="str">
        <f>IF(B284="","",VLOOKUP(AB284,Varsayımlar!$B:$Q,14,0))</f>
        <v/>
      </c>
      <c r="Z284" s="2" t="str">
        <f>IF(B284="","",VLOOKUP(AB284,Varsayımlar!$B:$Q,15,0))</f>
        <v/>
      </c>
      <c r="AA284" s="2" t="str">
        <f>IF(B284="","",VLOOKUP(AB284,Varsayımlar!$B:$Q,16,0))</f>
        <v/>
      </c>
      <c r="AB284" s="2" t="str">
        <f t="shared" si="7"/>
        <v/>
      </c>
    </row>
    <row r="285" spans="2:28" x14ac:dyDescent="0.25">
      <c r="B285" s="6"/>
      <c r="C285" s="7" t="str">
        <f>IF(B285="","",VLOOKUP(AB285,Varsayımlar!$B:$Q,3,0))</f>
        <v/>
      </c>
      <c r="G285" s="5" t="str">
        <f>IF(B285="","",VLOOKUP(AB285,Varsayımlar!$B:$Q,5,0))</f>
        <v/>
      </c>
      <c r="H285" s="5"/>
      <c r="I285" s="5" t="str">
        <f>IF(B285="","",VLOOKUP(AB285,Varsayımlar!$B:$Q,6,0))</f>
        <v/>
      </c>
      <c r="O285" s="5" t="str">
        <f>IF(B285="","",VLOOKUP(AB285,Varsayımlar!$B:$Q,7,0)*J285)</f>
        <v/>
      </c>
      <c r="P285" s="5" t="str">
        <f>IF(B285="","",VLOOKUP(AB285,Varsayımlar!$B:$Q,8,0))</f>
        <v/>
      </c>
      <c r="Q285" s="5" t="str">
        <f>IF(B285="","",VLOOKUP(AB285,Varsayımlar!$B:$Q,9,0))</f>
        <v/>
      </c>
      <c r="R285" s="5" t="str">
        <f>IF(B285="","",VLOOKUP(AB285,Varsayımlar!$B:$Q,10,0))</f>
        <v/>
      </c>
      <c r="S285" s="5" t="str">
        <f>IF(B285="","",VLOOKUP(AB285,Varsayımlar!$B:$Q,11,0))</f>
        <v/>
      </c>
      <c r="T285" s="5" t="str">
        <f>IF(B285="","",VLOOKUP(AB285,Varsayımlar!$B:$Q,12,0))</f>
        <v/>
      </c>
      <c r="U285" s="5" t="str">
        <f>IF(B285="","",VLOOKUP(AB285,Varsayımlar!$B:$Q,13,0))</f>
        <v/>
      </c>
      <c r="V285" s="5" t="str">
        <f>IF(B285="","",VLOOKUP(AB285,Varsayımlar!$B:$Q,14,0))</f>
        <v/>
      </c>
      <c r="Z285" s="5" t="str">
        <f>IF(B285="","",VLOOKUP(AB285,Varsayımlar!$B:$Q,15,0))</f>
        <v/>
      </c>
      <c r="AA285" s="5" t="str">
        <f>IF(B285="","",VLOOKUP(AB285,Varsayımlar!$B:$Q,16,0))</f>
        <v/>
      </c>
      <c r="AB285" s="5" t="str">
        <f t="shared" si="7"/>
        <v/>
      </c>
    </row>
    <row r="286" spans="2:28" x14ac:dyDescent="0.25">
      <c r="C286" s="3" t="str">
        <f>IF(B286="","",VLOOKUP(AB286,Varsayımlar!$B:$Q,3,0))</f>
        <v/>
      </c>
      <c r="G286" s="2" t="str">
        <f>IF(B286="","",VLOOKUP(AB286,Varsayımlar!$B:$Q,5,0))</f>
        <v/>
      </c>
      <c r="I286" s="2" t="str">
        <f>IF(B286="","",VLOOKUP(AB286,Varsayımlar!$B:$Q,6,0))</f>
        <v/>
      </c>
      <c r="O286" s="2" t="str">
        <f>IF(B286="","",VLOOKUP(AB286,Varsayımlar!$B:$Q,7,0)*J286)</f>
        <v/>
      </c>
      <c r="P286" s="2" t="str">
        <f>IF(B286="","",VLOOKUP(AB286,Varsayımlar!$B:$Q,8,0))</f>
        <v/>
      </c>
      <c r="Q286" s="2" t="str">
        <f>IF(B286="","",VLOOKUP(AB286,Varsayımlar!$B:$Q,9,0))</f>
        <v/>
      </c>
      <c r="R286" s="2" t="str">
        <f>IF(B286="","",VLOOKUP(AB286,Varsayımlar!$B:$Q,10,0))</f>
        <v/>
      </c>
      <c r="S286" s="2" t="str">
        <f>IF(B286="","",VLOOKUP(AB286,Varsayımlar!$B:$Q,11,0))</f>
        <v/>
      </c>
      <c r="T286" s="2" t="str">
        <f>IF(B286="","",VLOOKUP(AB286,Varsayımlar!$B:$Q,12,0))</f>
        <v/>
      </c>
      <c r="U286" s="2" t="str">
        <f>IF(B286="","",VLOOKUP(AB286,Varsayımlar!$B:$Q,13,0))</f>
        <v/>
      </c>
      <c r="V286" s="2" t="str">
        <f>IF(B286="","",VLOOKUP(AB286,Varsayımlar!$B:$Q,14,0))</f>
        <v/>
      </c>
      <c r="Z286" s="2" t="str">
        <f>IF(B286="","",VLOOKUP(AB286,Varsayımlar!$B:$Q,15,0))</f>
        <v/>
      </c>
      <c r="AA286" s="2" t="str">
        <f>IF(B286="","",VLOOKUP(AB286,Varsayımlar!$B:$Q,16,0))</f>
        <v/>
      </c>
      <c r="AB286" s="2" t="str">
        <f t="shared" si="7"/>
        <v/>
      </c>
    </row>
    <row r="287" spans="2:28" x14ac:dyDescent="0.25">
      <c r="B287" s="6"/>
      <c r="C287" s="7" t="str">
        <f>IF(B287="","",VLOOKUP(AB287,Varsayımlar!$B:$Q,3,0))</f>
        <v/>
      </c>
      <c r="G287" s="5" t="str">
        <f>IF(B287="","",VLOOKUP(AB287,Varsayımlar!$B:$Q,5,0))</f>
        <v/>
      </c>
      <c r="H287" s="5"/>
      <c r="I287" s="5" t="str">
        <f>IF(B287="","",VLOOKUP(AB287,Varsayımlar!$B:$Q,6,0))</f>
        <v/>
      </c>
      <c r="O287" s="5" t="str">
        <f>IF(B287="","",VLOOKUP(AB287,Varsayımlar!$B:$Q,7,0)*J287)</f>
        <v/>
      </c>
      <c r="P287" s="5" t="str">
        <f>IF(B287="","",VLOOKUP(AB287,Varsayımlar!$B:$Q,8,0))</f>
        <v/>
      </c>
      <c r="Q287" s="5" t="str">
        <f>IF(B287="","",VLOOKUP(AB287,Varsayımlar!$B:$Q,9,0))</f>
        <v/>
      </c>
      <c r="R287" s="5" t="str">
        <f>IF(B287="","",VLOOKUP(AB287,Varsayımlar!$B:$Q,10,0))</f>
        <v/>
      </c>
      <c r="S287" s="5" t="str">
        <f>IF(B287="","",VLOOKUP(AB287,Varsayımlar!$B:$Q,11,0))</f>
        <v/>
      </c>
      <c r="T287" s="5" t="str">
        <f>IF(B287="","",VLOOKUP(AB287,Varsayımlar!$B:$Q,12,0))</f>
        <v/>
      </c>
      <c r="U287" s="5" t="str">
        <f>IF(B287="","",VLOOKUP(AB287,Varsayımlar!$B:$Q,13,0))</f>
        <v/>
      </c>
      <c r="V287" s="5" t="str">
        <f>IF(B287="","",VLOOKUP(AB287,Varsayımlar!$B:$Q,14,0))</f>
        <v/>
      </c>
      <c r="Z287" s="5" t="str">
        <f>IF(B287="","",VLOOKUP(AB287,Varsayımlar!$B:$Q,15,0))</f>
        <v/>
      </c>
      <c r="AA287" s="5" t="str">
        <f>IF(B287="","",VLOOKUP(AB287,Varsayımlar!$B:$Q,16,0))</f>
        <v/>
      </c>
      <c r="AB287" s="5" t="str">
        <f t="shared" si="7"/>
        <v/>
      </c>
    </row>
    <row r="288" spans="2:28" x14ac:dyDescent="0.25">
      <c r="C288" s="3" t="str">
        <f>IF(B288="","",VLOOKUP(AB288,Varsayımlar!$B:$Q,3,0))</f>
        <v/>
      </c>
      <c r="G288" s="2" t="str">
        <f>IF(B288="","",VLOOKUP(AB288,Varsayımlar!$B:$Q,5,0))</f>
        <v/>
      </c>
      <c r="I288" s="2" t="str">
        <f>IF(B288="","",VLOOKUP(AB288,Varsayımlar!$B:$Q,6,0))</f>
        <v/>
      </c>
      <c r="O288" s="2" t="str">
        <f>IF(B288="","",VLOOKUP(AB288,Varsayımlar!$B:$Q,7,0)*J288)</f>
        <v/>
      </c>
      <c r="P288" s="2" t="str">
        <f>IF(B288="","",VLOOKUP(AB288,Varsayımlar!$B:$Q,8,0))</f>
        <v/>
      </c>
      <c r="Q288" s="2" t="str">
        <f>IF(B288="","",VLOOKUP(AB288,Varsayımlar!$B:$Q,9,0))</f>
        <v/>
      </c>
      <c r="R288" s="2" t="str">
        <f>IF(B288="","",VLOOKUP(AB288,Varsayımlar!$B:$Q,10,0))</f>
        <v/>
      </c>
      <c r="S288" s="2" t="str">
        <f>IF(B288="","",VLOOKUP(AB288,Varsayımlar!$B:$Q,11,0))</f>
        <v/>
      </c>
      <c r="T288" s="2" t="str">
        <f>IF(B288="","",VLOOKUP(AB288,Varsayımlar!$B:$Q,12,0))</f>
        <v/>
      </c>
      <c r="U288" s="2" t="str">
        <f>IF(B288="","",VLOOKUP(AB288,Varsayımlar!$B:$Q,13,0))</f>
        <v/>
      </c>
      <c r="V288" s="2" t="str">
        <f>IF(B288="","",VLOOKUP(AB288,Varsayımlar!$B:$Q,14,0))</f>
        <v/>
      </c>
      <c r="Z288" s="2" t="str">
        <f>IF(B288="","",VLOOKUP(AB288,Varsayımlar!$B:$Q,15,0))</f>
        <v/>
      </c>
      <c r="AA288" s="2" t="str">
        <f>IF(B288="","",VLOOKUP(AB288,Varsayımlar!$B:$Q,16,0))</f>
        <v/>
      </c>
      <c r="AB288" s="2" t="str">
        <f t="shared" si="7"/>
        <v/>
      </c>
    </row>
    <row r="289" spans="2:28" x14ac:dyDescent="0.25">
      <c r="B289" s="6"/>
      <c r="C289" s="7" t="str">
        <f>IF(B289="","",VLOOKUP(AB289,Varsayımlar!$B:$Q,3,0))</f>
        <v/>
      </c>
      <c r="G289" s="5" t="str">
        <f>IF(B289="","",VLOOKUP(AB289,Varsayımlar!$B:$Q,5,0))</f>
        <v/>
      </c>
      <c r="H289" s="5"/>
      <c r="I289" s="5" t="str">
        <f>IF(B289="","",VLOOKUP(AB289,Varsayımlar!$B:$Q,6,0))</f>
        <v/>
      </c>
      <c r="O289" s="5" t="str">
        <f>IF(B289="","",VLOOKUP(AB289,Varsayımlar!$B:$Q,7,0)*J289)</f>
        <v/>
      </c>
      <c r="P289" s="5" t="str">
        <f>IF(B289="","",VLOOKUP(AB289,Varsayımlar!$B:$Q,8,0))</f>
        <v/>
      </c>
      <c r="Q289" s="5" t="str">
        <f>IF(B289="","",VLOOKUP(AB289,Varsayımlar!$B:$Q,9,0))</f>
        <v/>
      </c>
      <c r="R289" s="5" t="str">
        <f>IF(B289="","",VLOOKUP(AB289,Varsayımlar!$B:$Q,10,0))</f>
        <v/>
      </c>
      <c r="S289" s="5" t="str">
        <f>IF(B289="","",VLOOKUP(AB289,Varsayımlar!$B:$Q,11,0))</f>
        <v/>
      </c>
      <c r="T289" s="5" t="str">
        <f>IF(B289="","",VLOOKUP(AB289,Varsayımlar!$B:$Q,12,0))</f>
        <v/>
      </c>
      <c r="U289" s="5" t="str">
        <f>IF(B289="","",VLOOKUP(AB289,Varsayımlar!$B:$Q,13,0))</f>
        <v/>
      </c>
      <c r="V289" s="5" t="str">
        <f>IF(B289="","",VLOOKUP(AB289,Varsayımlar!$B:$Q,14,0))</f>
        <v/>
      </c>
      <c r="Z289" s="5" t="str">
        <f>IF(B289="","",VLOOKUP(AB289,Varsayımlar!$B:$Q,15,0))</f>
        <v/>
      </c>
      <c r="AA289" s="5" t="str">
        <f>IF(B289="","",VLOOKUP(AB289,Varsayımlar!$B:$Q,16,0))</f>
        <v/>
      </c>
      <c r="AB289" s="5" t="str">
        <f t="shared" si="7"/>
        <v/>
      </c>
    </row>
    <row r="290" spans="2:28" x14ac:dyDescent="0.25">
      <c r="C290" s="3" t="str">
        <f>IF(B290="","",VLOOKUP(AB290,Varsayımlar!$B:$Q,3,0))</f>
        <v/>
      </c>
      <c r="G290" s="2" t="str">
        <f>IF(B290="","",VLOOKUP(AB290,Varsayımlar!$B:$Q,5,0))</f>
        <v/>
      </c>
      <c r="I290" s="2" t="str">
        <f>IF(B290="","",VLOOKUP(AB290,Varsayımlar!$B:$Q,6,0))</f>
        <v/>
      </c>
      <c r="O290" s="2" t="str">
        <f>IF(B290="","",VLOOKUP(AB290,Varsayımlar!$B:$Q,7,0)*J290)</f>
        <v/>
      </c>
      <c r="P290" s="2" t="str">
        <f>IF(B290="","",VLOOKUP(AB290,Varsayımlar!$B:$Q,8,0))</f>
        <v/>
      </c>
      <c r="Q290" s="2" t="str">
        <f>IF(B290="","",VLOOKUP(AB290,Varsayımlar!$B:$Q,9,0))</f>
        <v/>
      </c>
      <c r="R290" s="2" t="str">
        <f>IF(B290="","",VLOOKUP(AB290,Varsayımlar!$B:$Q,10,0))</f>
        <v/>
      </c>
      <c r="S290" s="2" t="str">
        <f>IF(B290="","",VLOOKUP(AB290,Varsayımlar!$B:$Q,11,0))</f>
        <v/>
      </c>
      <c r="T290" s="2" t="str">
        <f>IF(B290="","",VLOOKUP(AB290,Varsayımlar!$B:$Q,12,0))</f>
        <v/>
      </c>
      <c r="U290" s="2" t="str">
        <f>IF(B290="","",VLOOKUP(AB290,Varsayımlar!$B:$Q,13,0))</f>
        <v/>
      </c>
      <c r="V290" s="2" t="str">
        <f>IF(B290="","",VLOOKUP(AB290,Varsayımlar!$B:$Q,14,0))</f>
        <v/>
      </c>
      <c r="Z290" s="2" t="str">
        <f>IF(B290="","",VLOOKUP(AB290,Varsayımlar!$B:$Q,15,0))</f>
        <v/>
      </c>
      <c r="AA290" s="2" t="str">
        <f>IF(B290="","",VLOOKUP(AB290,Varsayımlar!$B:$Q,16,0))</f>
        <v/>
      </c>
      <c r="AB290" s="2" t="str">
        <f t="shared" si="7"/>
        <v/>
      </c>
    </row>
    <row r="291" spans="2:28" x14ac:dyDescent="0.25">
      <c r="B291" s="6"/>
      <c r="C291" s="7" t="str">
        <f>IF(B291="","",VLOOKUP(AB291,Varsayımlar!$B:$Q,3,0))</f>
        <v/>
      </c>
      <c r="G291" s="5" t="str">
        <f>IF(B291="","",VLOOKUP(AB291,Varsayımlar!$B:$Q,5,0))</f>
        <v/>
      </c>
      <c r="H291" s="5"/>
      <c r="I291" s="5" t="str">
        <f>IF(B291="","",VLOOKUP(AB291,Varsayımlar!$B:$Q,6,0))</f>
        <v/>
      </c>
      <c r="O291" s="5" t="str">
        <f>IF(B291="","",VLOOKUP(AB291,Varsayımlar!$B:$Q,7,0)*J291)</f>
        <v/>
      </c>
      <c r="P291" s="5" t="str">
        <f>IF(B291="","",VLOOKUP(AB291,Varsayımlar!$B:$Q,8,0))</f>
        <v/>
      </c>
      <c r="Q291" s="5" t="str">
        <f>IF(B291="","",VLOOKUP(AB291,Varsayımlar!$B:$Q,9,0))</f>
        <v/>
      </c>
      <c r="R291" s="5" t="str">
        <f>IF(B291="","",VLOOKUP(AB291,Varsayımlar!$B:$Q,10,0))</f>
        <v/>
      </c>
      <c r="S291" s="5" t="str">
        <f>IF(B291="","",VLOOKUP(AB291,Varsayımlar!$B:$Q,11,0))</f>
        <v/>
      </c>
      <c r="T291" s="5" t="str">
        <f>IF(B291="","",VLOOKUP(AB291,Varsayımlar!$B:$Q,12,0))</f>
        <v/>
      </c>
      <c r="U291" s="5" t="str">
        <f>IF(B291="","",VLOOKUP(AB291,Varsayımlar!$B:$Q,13,0))</f>
        <v/>
      </c>
      <c r="V291" s="5" t="str">
        <f>IF(B291="","",VLOOKUP(AB291,Varsayımlar!$B:$Q,14,0))</f>
        <v/>
      </c>
      <c r="Z291" s="5" t="str">
        <f>IF(B291="","",VLOOKUP(AB291,Varsayımlar!$B:$Q,15,0))</f>
        <v/>
      </c>
      <c r="AA291" s="5" t="str">
        <f>IF(B291="","",VLOOKUP(AB291,Varsayımlar!$B:$Q,16,0))</f>
        <v/>
      </c>
      <c r="AB291" s="5" t="str">
        <f t="shared" si="7"/>
        <v/>
      </c>
    </row>
    <row r="292" spans="2:28" x14ac:dyDescent="0.25">
      <c r="C292" s="3" t="str">
        <f>IF(B292="","",VLOOKUP(AB292,Varsayımlar!$B:$Q,3,0))</f>
        <v/>
      </c>
      <c r="G292" s="2" t="str">
        <f>IF(B292="","",VLOOKUP(AB292,Varsayımlar!$B:$Q,5,0))</f>
        <v/>
      </c>
      <c r="I292" s="2" t="str">
        <f>IF(B292="","",VLOOKUP(AB292,Varsayımlar!$B:$Q,6,0))</f>
        <v/>
      </c>
      <c r="O292" s="2" t="str">
        <f>IF(B292="","",VLOOKUP(AB292,Varsayımlar!$B:$Q,7,0)*J292)</f>
        <v/>
      </c>
      <c r="P292" s="2" t="str">
        <f>IF(B292="","",VLOOKUP(AB292,Varsayımlar!$B:$Q,8,0))</f>
        <v/>
      </c>
      <c r="Q292" s="2" t="str">
        <f>IF(B292="","",VLOOKUP(AB292,Varsayımlar!$B:$Q,9,0))</f>
        <v/>
      </c>
      <c r="R292" s="2" t="str">
        <f>IF(B292="","",VLOOKUP(AB292,Varsayımlar!$B:$Q,10,0))</f>
        <v/>
      </c>
      <c r="S292" s="2" t="str">
        <f>IF(B292="","",VLOOKUP(AB292,Varsayımlar!$B:$Q,11,0))</f>
        <v/>
      </c>
      <c r="T292" s="2" t="str">
        <f>IF(B292="","",VLOOKUP(AB292,Varsayımlar!$B:$Q,12,0))</f>
        <v/>
      </c>
      <c r="U292" s="2" t="str">
        <f>IF(B292="","",VLOOKUP(AB292,Varsayımlar!$B:$Q,13,0))</f>
        <v/>
      </c>
      <c r="V292" s="2" t="str">
        <f>IF(B292="","",VLOOKUP(AB292,Varsayımlar!$B:$Q,14,0))</f>
        <v/>
      </c>
      <c r="Z292" s="2" t="str">
        <f>IF(B292="","",VLOOKUP(AB292,Varsayımlar!$B:$Q,15,0))</f>
        <v/>
      </c>
      <c r="AA292" s="2" t="str">
        <f>IF(B292="","",VLOOKUP(AB292,Varsayımlar!$B:$Q,16,0))</f>
        <v/>
      </c>
      <c r="AB292" s="2" t="str">
        <f t="shared" si="7"/>
        <v/>
      </c>
    </row>
    <row r="293" spans="2:28" x14ac:dyDescent="0.25">
      <c r="B293" s="6"/>
      <c r="C293" s="7" t="str">
        <f>IF(B293="","",VLOOKUP(AB293,Varsayımlar!$B:$Q,3,0))</f>
        <v/>
      </c>
      <c r="G293" s="5" t="str">
        <f>IF(B293="","",VLOOKUP(AB293,Varsayımlar!$B:$Q,5,0))</f>
        <v/>
      </c>
      <c r="H293" s="5"/>
      <c r="I293" s="5" t="str">
        <f>IF(B293="","",VLOOKUP(AB293,Varsayımlar!$B:$Q,6,0))</f>
        <v/>
      </c>
      <c r="O293" s="5" t="str">
        <f>IF(B293="","",VLOOKUP(AB293,Varsayımlar!$B:$Q,7,0)*J293)</f>
        <v/>
      </c>
      <c r="P293" s="5" t="str">
        <f>IF(B293="","",VLOOKUP(AB293,Varsayımlar!$B:$Q,8,0))</f>
        <v/>
      </c>
      <c r="Q293" s="5" t="str">
        <f>IF(B293="","",VLOOKUP(AB293,Varsayımlar!$B:$Q,9,0))</f>
        <v/>
      </c>
      <c r="R293" s="5" t="str">
        <f>IF(B293="","",VLOOKUP(AB293,Varsayımlar!$B:$Q,10,0))</f>
        <v/>
      </c>
      <c r="S293" s="5" t="str">
        <f>IF(B293="","",VLOOKUP(AB293,Varsayımlar!$B:$Q,11,0))</f>
        <v/>
      </c>
      <c r="T293" s="5" t="str">
        <f>IF(B293="","",VLOOKUP(AB293,Varsayımlar!$B:$Q,12,0))</f>
        <v/>
      </c>
      <c r="U293" s="5" t="str">
        <f>IF(B293="","",VLOOKUP(AB293,Varsayımlar!$B:$Q,13,0))</f>
        <v/>
      </c>
      <c r="V293" s="5" t="str">
        <f>IF(B293="","",VLOOKUP(AB293,Varsayımlar!$B:$Q,14,0))</f>
        <v/>
      </c>
      <c r="Z293" s="5" t="str">
        <f>IF(B293="","",VLOOKUP(AB293,Varsayımlar!$B:$Q,15,0))</f>
        <v/>
      </c>
      <c r="AA293" s="5" t="str">
        <f>IF(B293="","",VLOOKUP(AB293,Varsayımlar!$B:$Q,16,0))</f>
        <v/>
      </c>
      <c r="AB293" s="5" t="str">
        <f t="shared" si="7"/>
        <v/>
      </c>
    </row>
    <row r="294" spans="2:28" x14ac:dyDescent="0.25">
      <c r="C294" s="3" t="str">
        <f>IF(B294="","",VLOOKUP(AB294,Varsayımlar!$B:$Q,3,0))</f>
        <v/>
      </c>
      <c r="G294" s="2" t="str">
        <f>IF(B294="","",VLOOKUP(AB294,Varsayımlar!$B:$Q,5,0))</f>
        <v/>
      </c>
      <c r="I294" s="2" t="str">
        <f>IF(B294="","",VLOOKUP(AB294,Varsayımlar!$B:$Q,6,0))</f>
        <v/>
      </c>
      <c r="O294" s="2" t="str">
        <f>IF(B294="","",VLOOKUP(AB294,Varsayımlar!$B:$Q,7,0)*J294)</f>
        <v/>
      </c>
      <c r="P294" s="2" t="str">
        <f>IF(B294="","",VLOOKUP(AB294,Varsayımlar!$B:$Q,8,0))</f>
        <v/>
      </c>
      <c r="Q294" s="2" t="str">
        <f>IF(B294="","",VLOOKUP(AB294,Varsayımlar!$B:$Q,9,0))</f>
        <v/>
      </c>
      <c r="R294" s="2" t="str">
        <f>IF(B294="","",VLOOKUP(AB294,Varsayımlar!$B:$Q,10,0))</f>
        <v/>
      </c>
      <c r="S294" s="2" t="str">
        <f>IF(B294="","",VLOOKUP(AB294,Varsayımlar!$B:$Q,11,0))</f>
        <v/>
      </c>
      <c r="T294" s="2" t="str">
        <f>IF(B294="","",VLOOKUP(AB294,Varsayımlar!$B:$Q,12,0))</f>
        <v/>
      </c>
      <c r="U294" s="2" t="str">
        <f>IF(B294="","",VLOOKUP(AB294,Varsayımlar!$B:$Q,13,0))</f>
        <v/>
      </c>
      <c r="V294" s="2" t="str">
        <f>IF(B294="","",VLOOKUP(AB294,Varsayımlar!$B:$Q,14,0))</f>
        <v/>
      </c>
      <c r="Z294" s="2" t="str">
        <f>IF(B294="","",VLOOKUP(AB294,Varsayımlar!$B:$Q,15,0))</f>
        <v/>
      </c>
      <c r="AA294" s="2" t="str">
        <f>IF(B294="","",VLOOKUP(AB294,Varsayımlar!$B:$Q,16,0))</f>
        <v/>
      </c>
      <c r="AB294" s="2" t="str">
        <f t="shared" si="7"/>
        <v/>
      </c>
    </row>
    <row r="295" spans="2:28" x14ac:dyDescent="0.25">
      <c r="B295" s="6"/>
      <c r="C295" s="7" t="str">
        <f>IF(B295="","",VLOOKUP(AB295,Varsayımlar!$B:$Q,3,0))</f>
        <v/>
      </c>
      <c r="G295" s="5" t="str">
        <f>IF(B295="","",VLOOKUP(AB295,Varsayımlar!$B:$Q,5,0))</f>
        <v/>
      </c>
      <c r="H295" s="5"/>
      <c r="I295" s="5" t="str">
        <f>IF(B295="","",VLOOKUP(AB295,Varsayımlar!$B:$Q,6,0))</f>
        <v/>
      </c>
      <c r="O295" s="5" t="str">
        <f>IF(B295="","",VLOOKUP(AB295,Varsayımlar!$B:$Q,7,0)*J295)</f>
        <v/>
      </c>
      <c r="P295" s="5" t="str">
        <f>IF(B295="","",VLOOKUP(AB295,Varsayımlar!$B:$Q,8,0))</f>
        <v/>
      </c>
      <c r="Q295" s="5" t="str">
        <f>IF(B295="","",VLOOKUP(AB295,Varsayımlar!$B:$Q,9,0))</f>
        <v/>
      </c>
      <c r="R295" s="5" t="str">
        <f>IF(B295="","",VLOOKUP(AB295,Varsayımlar!$B:$Q,10,0))</f>
        <v/>
      </c>
      <c r="S295" s="5" t="str">
        <f>IF(B295="","",VLOOKUP(AB295,Varsayımlar!$B:$Q,11,0))</f>
        <v/>
      </c>
      <c r="T295" s="5" t="str">
        <f>IF(B295="","",VLOOKUP(AB295,Varsayımlar!$B:$Q,12,0))</f>
        <v/>
      </c>
      <c r="U295" s="5" t="str">
        <f>IF(B295="","",VLOOKUP(AB295,Varsayımlar!$B:$Q,13,0))</f>
        <v/>
      </c>
      <c r="V295" s="5" t="str">
        <f>IF(B295="","",VLOOKUP(AB295,Varsayımlar!$B:$Q,14,0))</f>
        <v/>
      </c>
      <c r="Z295" s="5" t="str">
        <f>IF(B295="","",VLOOKUP(AB295,Varsayımlar!$B:$Q,15,0))</f>
        <v/>
      </c>
      <c r="AA295" s="5" t="str">
        <f>IF(B295="","",VLOOKUP(AB295,Varsayımlar!$B:$Q,16,0))</f>
        <v/>
      </c>
      <c r="AB295" s="5" t="str">
        <f t="shared" si="7"/>
        <v/>
      </c>
    </row>
    <row r="296" spans="2:28" x14ac:dyDescent="0.25">
      <c r="C296" s="3" t="str">
        <f>IF(B296="","",VLOOKUP(AB296,Varsayımlar!$B:$Q,3,0))</f>
        <v/>
      </c>
      <c r="G296" s="2" t="str">
        <f>IF(B296="","",VLOOKUP(AB296,Varsayımlar!$B:$Q,5,0))</f>
        <v/>
      </c>
      <c r="I296" s="2" t="str">
        <f>IF(B296="","",VLOOKUP(AB296,Varsayımlar!$B:$Q,6,0))</f>
        <v/>
      </c>
      <c r="O296" s="2" t="str">
        <f>IF(B296="","",VLOOKUP(AB296,Varsayımlar!$B:$Q,7,0)*J296)</f>
        <v/>
      </c>
      <c r="P296" s="2" t="str">
        <f>IF(B296="","",VLOOKUP(AB296,Varsayımlar!$B:$Q,8,0))</f>
        <v/>
      </c>
      <c r="Q296" s="2" t="str">
        <f>IF(B296="","",VLOOKUP(AB296,Varsayımlar!$B:$Q,9,0))</f>
        <v/>
      </c>
      <c r="R296" s="2" t="str">
        <f>IF(B296="","",VLOOKUP(AB296,Varsayımlar!$B:$Q,10,0))</f>
        <v/>
      </c>
      <c r="S296" s="2" t="str">
        <f>IF(B296="","",VLOOKUP(AB296,Varsayımlar!$B:$Q,11,0))</f>
        <v/>
      </c>
      <c r="T296" s="2" t="str">
        <f>IF(B296="","",VLOOKUP(AB296,Varsayımlar!$B:$Q,12,0))</f>
        <v/>
      </c>
      <c r="U296" s="2" t="str">
        <f>IF(B296="","",VLOOKUP(AB296,Varsayımlar!$B:$Q,13,0))</f>
        <v/>
      </c>
      <c r="V296" s="2" t="str">
        <f>IF(B296="","",VLOOKUP(AB296,Varsayımlar!$B:$Q,14,0))</f>
        <v/>
      </c>
      <c r="Z296" s="2" t="str">
        <f>IF(B296="","",VLOOKUP(AB296,Varsayımlar!$B:$Q,15,0))</f>
        <v/>
      </c>
      <c r="AA296" s="2" t="str">
        <f>IF(B296="","",VLOOKUP(AB296,Varsayımlar!$B:$Q,16,0))</f>
        <v/>
      </c>
      <c r="AB296" s="2" t="str">
        <f t="shared" si="7"/>
        <v/>
      </c>
    </row>
    <row r="297" spans="2:28" x14ac:dyDescent="0.25">
      <c r="B297" s="6"/>
      <c r="C297" s="7" t="str">
        <f>IF(B297="","",VLOOKUP(AB297,Varsayımlar!$B:$Q,3,0))</f>
        <v/>
      </c>
      <c r="G297" s="5" t="str">
        <f>IF(B297="","",VLOOKUP(AB297,Varsayımlar!$B:$Q,5,0))</f>
        <v/>
      </c>
      <c r="H297" s="5"/>
      <c r="I297" s="5" t="str">
        <f>IF(B297="","",VLOOKUP(AB297,Varsayımlar!$B:$Q,6,0))</f>
        <v/>
      </c>
      <c r="O297" s="5" t="str">
        <f>IF(B297="","",VLOOKUP(AB297,Varsayımlar!$B:$Q,7,0)*J297)</f>
        <v/>
      </c>
      <c r="P297" s="5" t="str">
        <f>IF(B297="","",VLOOKUP(AB297,Varsayımlar!$B:$Q,8,0))</f>
        <v/>
      </c>
      <c r="Q297" s="5" t="str">
        <f>IF(B297="","",VLOOKUP(AB297,Varsayımlar!$B:$Q,9,0))</f>
        <v/>
      </c>
      <c r="R297" s="5" t="str">
        <f>IF(B297="","",VLOOKUP(AB297,Varsayımlar!$B:$Q,10,0))</f>
        <v/>
      </c>
      <c r="S297" s="5" t="str">
        <f>IF(B297="","",VLOOKUP(AB297,Varsayımlar!$B:$Q,11,0))</f>
        <v/>
      </c>
      <c r="T297" s="5" t="str">
        <f>IF(B297="","",VLOOKUP(AB297,Varsayımlar!$B:$Q,12,0))</f>
        <v/>
      </c>
      <c r="U297" s="5" t="str">
        <f>IF(B297="","",VLOOKUP(AB297,Varsayımlar!$B:$Q,13,0))</f>
        <v/>
      </c>
      <c r="V297" s="5" t="str">
        <f>IF(B297="","",VLOOKUP(AB297,Varsayımlar!$B:$Q,14,0))</f>
        <v/>
      </c>
      <c r="Z297" s="5" t="str">
        <f>IF(B297="","",VLOOKUP(AB297,Varsayımlar!$B:$Q,15,0))</f>
        <v/>
      </c>
      <c r="AA297" s="5" t="str">
        <f>IF(B297="","",VLOOKUP(AB297,Varsayımlar!$B:$Q,16,0))</f>
        <v/>
      </c>
      <c r="AB297" s="5" t="str">
        <f t="shared" si="7"/>
        <v/>
      </c>
    </row>
    <row r="298" spans="2:28" x14ac:dyDescent="0.25">
      <c r="C298" s="3" t="str">
        <f>IF(B298="","",VLOOKUP(AB298,Varsayımlar!$B:$Q,3,0))</f>
        <v/>
      </c>
      <c r="G298" s="2" t="str">
        <f>IF(B298="","",VLOOKUP(AB298,Varsayımlar!$B:$Q,5,0))</f>
        <v/>
      </c>
      <c r="I298" s="2" t="str">
        <f>IF(B298="","",VLOOKUP(AB298,Varsayımlar!$B:$Q,6,0))</f>
        <v/>
      </c>
      <c r="O298" s="2" t="str">
        <f>IF(B298="","",VLOOKUP(AB298,Varsayımlar!$B:$Q,7,0)*J298)</f>
        <v/>
      </c>
      <c r="P298" s="2" t="str">
        <f>IF(B298="","",VLOOKUP(AB298,Varsayımlar!$B:$Q,8,0))</f>
        <v/>
      </c>
      <c r="Q298" s="2" t="str">
        <f>IF(B298="","",VLOOKUP(AB298,Varsayımlar!$B:$Q,9,0))</f>
        <v/>
      </c>
      <c r="R298" s="2" t="str">
        <f>IF(B298="","",VLOOKUP(AB298,Varsayımlar!$B:$Q,10,0))</f>
        <v/>
      </c>
      <c r="S298" s="2" t="str">
        <f>IF(B298="","",VLOOKUP(AB298,Varsayımlar!$B:$Q,11,0))</f>
        <v/>
      </c>
      <c r="T298" s="2" t="str">
        <f>IF(B298="","",VLOOKUP(AB298,Varsayımlar!$B:$Q,12,0))</f>
        <v/>
      </c>
      <c r="U298" s="2" t="str">
        <f>IF(B298="","",VLOOKUP(AB298,Varsayımlar!$B:$Q,13,0))</f>
        <v/>
      </c>
      <c r="V298" s="2" t="str">
        <f>IF(B298="","",VLOOKUP(AB298,Varsayımlar!$B:$Q,14,0))</f>
        <v/>
      </c>
      <c r="Z298" s="2" t="str">
        <f>IF(B298="","",VLOOKUP(AB298,Varsayımlar!$B:$Q,15,0))</f>
        <v/>
      </c>
      <c r="AA298" s="2" t="str">
        <f>IF(B298="","",VLOOKUP(AB298,Varsayımlar!$B:$Q,16,0))</f>
        <v/>
      </c>
      <c r="AB298" s="2" t="str">
        <f t="shared" si="7"/>
        <v/>
      </c>
    </row>
    <row r="299" spans="2:28" x14ac:dyDescent="0.25">
      <c r="B299" s="6"/>
      <c r="C299" s="7" t="str">
        <f>IF(B299="","",VLOOKUP(AB299,Varsayımlar!$B:$Q,3,0))</f>
        <v/>
      </c>
      <c r="G299" s="5" t="str">
        <f>IF(B299="","",VLOOKUP(AB299,Varsayımlar!$B:$Q,5,0))</f>
        <v/>
      </c>
      <c r="H299" s="5"/>
      <c r="I299" s="5" t="str">
        <f>IF(B299="","",VLOOKUP(AB299,Varsayımlar!$B:$Q,6,0))</f>
        <v/>
      </c>
      <c r="O299" s="5" t="str">
        <f>IF(B299="","",VLOOKUP(AB299,Varsayımlar!$B:$Q,7,0)*J299)</f>
        <v/>
      </c>
      <c r="P299" s="5" t="str">
        <f>IF(B299="","",VLOOKUP(AB299,Varsayımlar!$B:$Q,8,0))</f>
        <v/>
      </c>
      <c r="Q299" s="5" t="str">
        <f>IF(B299="","",VLOOKUP(AB299,Varsayımlar!$B:$Q,9,0))</f>
        <v/>
      </c>
      <c r="R299" s="5" t="str">
        <f>IF(B299="","",VLOOKUP(AB299,Varsayımlar!$B:$Q,10,0))</f>
        <v/>
      </c>
      <c r="S299" s="5" t="str">
        <f>IF(B299="","",VLOOKUP(AB299,Varsayımlar!$B:$Q,11,0))</f>
        <v/>
      </c>
      <c r="T299" s="5" t="str">
        <f>IF(B299="","",VLOOKUP(AB299,Varsayımlar!$B:$Q,12,0))</f>
        <v/>
      </c>
      <c r="U299" s="5" t="str">
        <f>IF(B299="","",VLOOKUP(AB299,Varsayımlar!$B:$Q,13,0))</f>
        <v/>
      </c>
      <c r="V299" s="5" t="str">
        <f>IF(B299="","",VLOOKUP(AB299,Varsayımlar!$B:$Q,14,0))</f>
        <v/>
      </c>
      <c r="Z299" s="5" t="str">
        <f>IF(B299="","",VLOOKUP(AB299,Varsayımlar!$B:$Q,15,0))</f>
        <v/>
      </c>
      <c r="AA299" s="5" t="str">
        <f>IF(B299="","",VLOOKUP(AB299,Varsayımlar!$B:$Q,16,0))</f>
        <v/>
      </c>
      <c r="AB299" s="5" t="str">
        <f t="shared" si="7"/>
        <v/>
      </c>
    </row>
    <row r="300" spans="2:28" x14ac:dyDescent="0.25">
      <c r="C300" s="3" t="str">
        <f>IF(B300="","",VLOOKUP(AB300,Varsayımlar!$B:$Q,3,0))</f>
        <v/>
      </c>
      <c r="G300" s="2" t="str">
        <f>IF(B300="","",VLOOKUP(AB300,Varsayımlar!$B:$Q,5,0))</f>
        <v/>
      </c>
      <c r="I300" s="2" t="str">
        <f>IF(B300="","",VLOOKUP(AB300,Varsayımlar!$B:$Q,6,0))</f>
        <v/>
      </c>
      <c r="O300" s="2" t="str">
        <f>IF(B300="","",VLOOKUP(AB300,Varsayımlar!$B:$Q,7,0)*J300)</f>
        <v/>
      </c>
      <c r="P300" s="2" t="str">
        <f>IF(B300="","",VLOOKUP(AB300,Varsayımlar!$B:$Q,8,0))</f>
        <v/>
      </c>
      <c r="Q300" s="2" t="str">
        <f>IF(B300="","",VLOOKUP(AB300,Varsayımlar!$B:$Q,9,0))</f>
        <v/>
      </c>
      <c r="R300" s="2" t="str">
        <f>IF(B300="","",VLOOKUP(AB300,Varsayımlar!$B:$Q,10,0))</f>
        <v/>
      </c>
      <c r="S300" s="2" t="str">
        <f>IF(B300="","",VLOOKUP(AB300,Varsayımlar!$B:$Q,11,0))</f>
        <v/>
      </c>
      <c r="T300" s="2" t="str">
        <f>IF(B300="","",VLOOKUP(AB300,Varsayımlar!$B:$Q,12,0))</f>
        <v/>
      </c>
      <c r="U300" s="2" t="str">
        <f>IF(B300="","",VLOOKUP(AB300,Varsayımlar!$B:$Q,13,0))</f>
        <v/>
      </c>
      <c r="V300" s="2" t="str">
        <f>IF(B300="","",VLOOKUP(AB300,Varsayımlar!$B:$Q,14,0))</f>
        <v/>
      </c>
      <c r="Z300" s="2" t="str">
        <f>IF(B300="","",VLOOKUP(AB300,Varsayımlar!$B:$Q,15,0))</f>
        <v/>
      </c>
      <c r="AA300" s="2" t="str">
        <f>IF(B300="","",VLOOKUP(AB300,Varsayımlar!$B:$Q,16,0))</f>
        <v/>
      </c>
      <c r="AB300" s="2" t="str">
        <f t="shared" si="7"/>
        <v/>
      </c>
    </row>
    <row r="301" spans="2:28" x14ac:dyDescent="0.25">
      <c r="B301" s="6"/>
      <c r="C301" s="7" t="str">
        <f>IF(B301="","",VLOOKUP(AB301,Varsayımlar!$B:$Q,3,0))</f>
        <v/>
      </c>
      <c r="G301" s="5" t="str">
        <f>IF(B301="","",VLOOKUP(AB301,Varsayımlar!$B:$Q,5,0))</f>
        <v/>
      </c>
      <c r="H301" s="5"/>
      <c r="I301" s="5" t="str">
        <f>IF(B301="","",VLOOKUP(AB301,Varsayımlar!$B:$Q,6,0))</f>
        <v/>
      </c>
      <c r="O301" s="5" t="str">
        <f>IF(B301="","",VLOOKUP(AB301,Varsayımlar!$B:$Q,7,0)*J301)</f>
        <v/>
      </c>
      <c r="P301" s="5" t="str">
        <f>IF(B301="","",VLOOKUP(AB301,Varsayımlar!$B:$Q,8,0))</f>
        <v/>
      </c>
      <c r="Q301" s="5" t="str">
        <f>IF(B301="","",VLOOKUP(AB301,Varsayımlar!$B:$Q,9,0))</f>
        <v/>
      </c>
      <c r="R301" s="5" t="str">
        <f>IF(B301="","",VLOOKUP(AB301,Varsayımlar!$B:$Q,10,0))</f>
        <v/>
      </c>
      <c r="S301" s="5" t="str">
        <f>IF(B301="","",VLOOKUP(AB301,Varsayımlar!$B:$Q,11,0))</f>
        <v/>
      </c>
      <c r="T301" s="5" t="str">
        <f>IF(B301="","",VLOOKUP(AB301,Varsayımlar!$B:$Q,12,0))</f>
        <v/>
      </c>
      <c r="U301" s="5" t="str">
        <f>IF(B301="","",VLOOKUP(AB301,Varsayımlar!$B:$Q,13,0))</f>
        <v/>
      </c>
      <c r="V301" s="5" t="str">
        <f>IF(B301="","",VLOOKUP(AB301,Varsayımlar!$B:$Q,14,0))</f>
        <v/>
      </c>
      <c r="Z301" s="5" t="str">
        <f>IF(B301="","",VLOOKUP(AB301,Varsayımlar!$B:$Q,15,0))</f>
        <v/>
      </c>
      <c r="AA301" s="5" t="str">
        <f>IF(B301="","",VLOOKUP(AB301,Varsayımlar!$B:$Q,16,0))</f>
        <v/>
      </c>
      <c r="AB301" s="5" t="str">
        <f t="shared" si="7"/>
        <v/>
      </c>
    </row>
    <row r="302" spans="2:28" x14ac:dyDescent="0.25">
      <c r="C302" s="3" t="str">
        <f>IF(B302="","",VLOOKUP(AB302,Varsayımlar!$B:$Q,3,0))</f>
        <v/>
      </c>
      <c r="G302" s="2" t="str">
        <f>IF(B302="","",VLOOKUP(AB302,Varsayımlar!$B:$Q,5,0))</f>
        <v/>
      </c>
      <c r="I302" s="2" t="str">
        <f>IF(B302="","",VLOOKUP(AB302,Varsayımlar!$B:$Q,6,0))</f>
        <v/>
      </c>
      <c r="O302" s="2" t="str">
        <f>IF(B302="","",VLOOKUP(AB302,Varsayımlar!$B:$Q,7,0)*J302)</f>
        <v/>
      </c>
      <c r="P302" s="2" t="str">
        <f>IF(B302="","",VLOOKUP(AB302,Varsayımlar!$B:$Q,8,0))</f>
        <v/>
      </c>
      <c r="Q302" s="2" t="str">
        <f>IF(B302="","",VLOOKUP(AB302,Varsayımlar!$B:$Q,9,0))</f>
        <v/>
      </c>
      <c r="R302" s="2" t="str">
        <f>IF(B302="","",VLOOKUP(AB302,Varsayımlar!$B:$Q,10,0))</f>
        <v/>
      </c>
      <c r="S302" s="2" t="str">
        <f>IF(B302="","",VLOOKUP(AB302,Varsayımlar!$B:$Q,11,0))</f>
        <v/>
      </c>
      <c r="T302" s="2" t="str">
        <f>IF(B302="","",VLOOKUP(AB302,Varsayımlar!$B:$Q,12,0))</f>
        <v/>
      </c>
      <c r="U302" s="2" t="str">
        <f>IF(B302="","",VLOOKUP(AB302,Varsayımlar!$B:$Q,13,0))</f>
        <v/>
      </c>
      <c r="V302" s="2" t="str">
        <f>IF(B302="","",VLOOKUP(AB302,Varsayımlar!$B:$Q,14,0))</f>
        <v/>
      </c>
      <c r="Z302" s="2" t="str">
        <f>IF(B302="","",VLOOKUP(AB302,Varsayımlar!$B:$Q,15,0))</f>
        <v/>
      </c>
      <c r="AA302" s="2" t="str">
        <f>IF(B302="","",VLOOKUP(AB302,Varsayımlar!$B:$Q,16,0))</f>
        <v/>
      </c>
      <c r="AB302" s="2" t="str">
        <f t="shared" si="7"/>
        <v/>
      </c>
    </row>
    <row r="303" spans="2:28" x14ac:dyDescent="0.25">
      <c r="B303" s="6"/>
      <c r="C303" s="7" t="str">
        <f>IF(B303="","",VLOOKUP(AB303,Varsayımlar!$B:$Q,3,0))</f>
        <v/>
      </c>
      <c r="G303" s="5" t="str">
        <f>IF(B303="","",VLOOKUP(AB303,Varsayımlar!$B:$Q,5,0))</f>
        <v/>
      </c>
      <c r="H303" s="5"/>
      <c r="I303" s="5" t="str">
        <f>IF(B303="","",VLOOKUP(AB303,Varsayımlar!$B:$Q,6,0))</f>
        <v/>
      </c>
      <c r="O303" s="5" t="str">
        <f>IF(B303="","",VLOOKUP(AB303,Varsayımlar!$B:$Q,7,0)*J303)</f>
        <v/>
      </c>
      <c r="P303" s="5" t="str">
        <f>IF(B303="","",VLOOKUP(AB303,Varsayımlar!$B:$Q,8,0))</f>
        <v/>
      </c>
      <c r="Q303" s="5" t="str">
        <f>IF(B303="","",VLOOKUP(AB303,Varsayımlar!$B:$Q,9,0))</f>
        <v/>
      </c>
      <c r="R303" s="5" t="str">
        <f>IF(B303="","",VLOOKUP(AB303,Varsayımlar!$B:$Q,10,0))</f>
        <v/>
      </c>
      <c r="S303" s="5" t="str">
        <f>IF(B303="","",VLOOKUP(AB303,Varsayımlar!$B:$Q,11,0))</f>
        <v/>
      </c>
      <c r="T303" s="5" t="str">
        <f>IF(B303="","",VLOOKUP(AB303,Varsayımlar!$B:$Q,12,0))</f>
        <v/>
      </c>
      <c r="U303" s="5" t="str">
        <f>IF(B303="","",VLOOKUP(AB303,Varsayımlar!$B:$Q,13,0))</f>
        <v/>
      </c>
      <c r="V303" s="5" t="str">
        <f>IF(B303="","",VLOOKUP(AB303,Varsayımlar!$B:$Q,14,0))</f>
        <v/>
      </c>
      <c r="Z303" s="5" t="str">
        <f>IF(B303="","",VLOOKUP(AB303,Varsayımlar!$B:$Q,15,0))</f>
        <v/>
      </c>
      <c r="AA303" s="5" t="str">
        <f>IF(B303="","",VLOOKUP(AB303,Varsayımlar!$B:$Q,16,0))</f>
        <v/>
      </c>
      <c r="AB303" s="5" t="str">
        <f t="shared" si="7"/>
        <v/>
      </c>
    </row>
    <row r="304" spans="2:28" x14ac:dyDescent="0.25">
      <c r="C304" s="3" t="str">
        <f>IF(B304="","",VLOOKUP(AB304,Varsayımlar!$B:$Q,3,0))</f>
        <v/>
      </c>
      <c r="G304" s="2" t="str">
        <f>IF(B304="","",VLOOKUP(AB304,Varsayımlar!$B:$Q,5,0))</f>
        <v/>
      </c>
      <c r="I304" s="2" t="str">
        <f>IF(B304="","",VLOOKUP(AB304,Varsayımlar!$B:$Q,6,0))</f>
        <v/>
      </c>
      <c r="O304" s="2" t="str">
        <f>IF(B304="","",VLOOKUP(AB304,Varsayımlar!$B:$Q,7,0)*J304)</f>
        <v/>
      </c>
      <c r="P304" s="2" t="str">
        <f>IF(B304="","",VLOOKUP(AB304,Varsayımlar!$B:$Q,8,0))</f>
        <v/>
      </c>
      <c r="Q304" s="2" t="str">
        <f>IF(B304="","",VLOOKUP(AB304,Varsayımlar!$B:$Q,9,0))</f>
        <v/>
      </c>
      <c r="R304" s="2" t="str">
        <f>IF(B304="","",VLOOKUP(AB304,Varsayımlar!$B:$Q,10,0))</f>
        <v/>
      </c>
      <c r="S304" s="2" t="str">
        <f>IF(B304="","",VLOOKUP(AB304,Varsayımlar!$B:$Q,11,0))</f>
        <v/>
      </c>
      <c r="T304" s="2" t="str">
        <f>IF(B304="","",VLOOKUP(AB304,Varsayımlar!$B:$Q,12,0))</f>
        <v/>
      </c>
      <c r="U304" s="2" t="str">
        <f>IF(B304="","",VLOOKUP(AB304,Varsayımlar!$B:$Q,13,0))</f>
        <v/>
      </c>
      <c r="V304" s="2" t="str">
        <f>IF(B304="","",VLOOKUP(AB304,Varsayımlar!$B:$Q,14,0))</f>
        <v/>
      </c>
      <c r="Z304" s="2" t="str">
        <f>IF(B304="","",VLOOKUP(AB304,Varsayımlar!$B:$Q,15,0))</f>
        <v/>
      </c>
      <c r="AA304" s="2" t="str">
        <f>IF(B304="","",VLOOKUP(AB304,Varsayımlar!$B:$Q,16,0))</f>
        <v/>
      </c>
      <c r="AB304" s="2" t="str">
        <f t="shared" si="7"/>
        <v/>
      </c>
    </row>
    <row r="305" spans="2:28" x14ac:dyDescent="0.25">
      <c r="B305" s="6"/>
      <c r="C305" s="7" t="str">
        <f>IF(B305="","",VLOOKUP(AB305,Varsayımlar!$B:$Q,3,0))</f>
        <v/>
      </c>
      <c r="G305" s="5" t="str">
        <f>IF(B305="","",VLOOKUP(AB305,Varsayımlar!$B:$Q,5,0))</f>
        <v/>
      </c>
      <c r="H305" s="5"/>
      <c r="I305" s="5" t="str">
        <f>IF(B305="","",VLOOKUP(AB305,Varsayımlar!$B:$Q,6,0))</f>
        <v/>
      </c>
      <c r="O305" s="5" t="str">
        <f>IF(B305="","",VLOOKUP(AB305,Varsayımlar!$B:$Q,7,0)*J305)</f>
        <v/>
      </c>
      <c r="P305" s="5" t="str">
        <f>IF(B305="","",VLOOKUP(AB305,Varsayımlar!$B:$Q,8,0))</f>
        <v/>
      </c>
      <c r="Q305" s="5" t="str">
        <f>IF(B305="","",VLOOKUP(AB305,Varsayımlar!$B:$Q,9,0))</f>
        <v/>
      </c>
      <c r="R305" s="5" t="str">
        <f>IF(B305="","",VLOOKUP(AB305,Varsayımlar!$B:$Q,10,0))</f>
        <v/>
      </c>
      <c r="S305" s="5" t="str">
        <f>IF(B305="","",VLOOKUP(AB305,Varsayımlar!$B:$Q,11,0))</f>
        <v/>
      </c>
      <c r="T305" s="5" t="str">
        <f>IF(B305="","",VLOOKUP(AB305,Varsayımlar!$B:$Q,12,0))</f>
        <v/>
      </c>
      <c r="U305" s="5" t="str">
        <f>IF(B305="","",VLOOKUP(AB305,Varsayımlar!$B:$Q,13,0))</f>
        <v/>
      </c>
      <c r="V305" s="5" t="str">
        <f>IF(B305="","",VLOOKUP(AB305,Varsayımlar!$B:$Q,14,0))</f>
        <v/>
      </c>
      <c r="Z305" s="5" t="str">
        <f>IF(B305="","",VLOOKUP(AB305,Varsayımlar!$B:$Q,15,0))</f>
        <v/>
      </c>
      <c r="AA305" s="5" t="str">
        <f>IF(B305="","",VLOOKUP(AB305,Varsayımlar!$B:$Q,16,0))</f>
        <v/>
      </c>
      <c r="AB305" s="5" t="str">
        <f t="shared" si="7"/>
        <v/>
      </c>
    </row>
    <row r="306" spans="2:28" x14ac:dyDescent="0.25">
      <c r="C306" s="3" t="str">
        <f>IF(B306="","",VLOOKUP(AB306,Varsayımlar!$B:$Q,3,0))</f>
        <v/>
      </c>
      <c r="G306" s="2" t="str">
        <f>IF(B306="","",VLOOKUP(AB306,Varsayımlar!$B:$Q,5,0))</f>
        <v/>
      </c>
      <c r="I306" s="2" t="str">
        <f>IF(B306="","",VLOOKUP(AB306,Varsayımlar!$B:$Q,6,0))</f>
        <v/>
      </c>
      <c r="O306" s="2" t="str">
        <f>IF(B306="","",VLOOKUP(AB306,Varsayımlar!$B:$Q,7,0)*J306)</f>
        <v/>
      </c>
      <c r="P306" s="2" t="str">
        <f>IF(B306="","",VLOOKUP(AB306,Varsayımlar!$B:$Q,8,0))</f>
        <v/>
      </c>
      <c r="Q306" s="2" t="str">
        <f>IF(B306="","",VLOOKUP(AB306,Varsayımlar!$B:$Q,9,0))</f>
        <v/>
      </c>
      <c r="R306" s="2" t="str">
        <f>IF(B306="","",VLOOKUP(AB306,Varsayımlar!$B:$Q,10,0))</f>
        <v/>
      </c>
      <c r="S306" s="2" t="str">
        <f>IF(B306="","",VLOOKUP(AB306,Varsayımlar!$B:$Q,11,0))</f>
        <v/>
      </c>
      <c r="T306" s="2" t="str">
        <f>IF(B306="","",VLOOKUP(AB306,Varsayımlar!$B:$Q,12,0))</f>
        <v/>
      </c>
      <c r="U306" s="2" t="str">
        <f>IF(B306="","",VLOOKUP(AB306,Varsayımlar!$B:$Q,13,0))</f>
        <v/>
      </c>
      <c r="V306" s="2" t="str">
        <f>IF(B306="","",VLOOKUP(AB306,Varsayımlar!$B:$Q,14,0))</f>
        <v/>
      </c>
      <c r="Z306" s="2" t="str">
        <f>IF(B306="","",VLOOKUP(AB306,Varsayımlar!$B:$Q,15,0))</f>
        <v/>
      </c>
      <c r="AA306" s="2" t="str">
        <f>IF(B306="","",VLOOKUP(AB306,Varsayımlar!$B:$Q,16,0))</f>
        <v/>
      </c>
      <c r="AB306" s="2" t="str">
        <f t="shared" si="7"/>
        <v/>
      </c>
    </row>
    <row r="307" spans="2:28" x14ac:dyDescent="0.25">
      <c r="B307" s="6"/>
      <c r="C307" s="7" t="str">
        <f>IF(B307="","",VLOOKUP(AB307,Varsayımlar!$B:$Q,3,0))</f>
        <v/>
      </c>
      <c r="G307" s="5" t="str">
        <f>IF(B307="","",VLOOKUP(AB307,Varsayımlar!$B:$Q,5,0))</f>
        <v/>
      </c>
      <c r="H307" s="5"/>
      <c r="I307" s="5" t="str">
        <f>IF(B307="","",VLOOKUP(AB307,Varsayımlar!$B:$Q,6,0))</f>
        <v/>
      </c>
      <c r="O307" s="5" t="str">
        <f>IF(B307="","",VLOOKUP(AB307,Varsayımlar!$B:$Q,7,0)*J307)</f>
        <v/>
      </c>
      <c r="P307" s="5" t="str">
        <f>IF(B307="","",VLOOKUP(AB307,Varsayımlar!$B:$Q,8,0))</f>
        <v/>
      </c>
      <c r="Q307" s="5" t="str">
        <f>IF(B307="","",VLOOKUP(AB307,Varsayımlar!$B:$Q,9,0))</f>
        <v/>
      </c>
      <c r="R307" s="5" t="str">
        <f>IF(B307="","",VLOOKUP(AB307,Varsayımlar!$B:$Q,10,0))</f>
        <v/>
      </c>
      <c r="S307" s="5" t="str">
        <f>IF(B307="","",VLOOKUP(AB307,Varsayımlar!$B:$Q,11,0))</f>
        <v/>
      </c>
      <c r="T307" s="5" t="str">
        <f>IF(B307="","",VLOOKUP(AB307,Varsayımlar!$B:$Q,12,0))</f>
        <v/>
      </c>
      <c r="U307" s="5" t="str">
        <f>IF(B307="","",VLOOKUP(AB307,Varsayımlar!$B:$Q,13,0))</f>
        <v/>
      </c>
      <c r="V307" s="5" t="str">
        <f>IF(B307="","",VLOOKUP(AB307,Varsayımlar!$B:$Q,14,0))</f>
        <v/>
      </c>
      <c r="Z307" s="5" t="str">
        <f>IF(B307="","",VLOOKUP(AB307,Varsayımlar!$B:$Q,15,0))</f>
        <v/>
      </c>
      <c r="AA307" s="5" t="str">
        <f>IF(B307="","",VLOOKUP(AB307,Varsayımlar!$B:$Q,16,0))</f>
        <v/>
      </c>
      <c r="AB307" s="5" t="str">
        <f t="shared" si="7"/>
        <v/>
      </c>
    </row>
    <row r="308" spans="2:28" x14ac:dyDescent="0.25">
      <c r="C308" s="3" t="str">
        <f>IF(B308="","",VLOOKUP(AB308,Varsayımlar!$B:$Q,3,0))</f>
        <v/>
      </c>
      <c r="G308" s="2" t="str">
        <f>IF(B308="","",VLOOKUP(AB308,Varsayımlar!$B:$Q,5,0))</f>
        <v/>
      </c>
      <c r="I308" s="2" t="str">
        <f>IF(B308="","",VLOOKUP(AB308,Varsayımlar!$B:$Q,6,0))</f>
        <v/>
      </c>
      <c r="O308" s="2" t="str">
        <f>IF(B308="","",VLOOKUP(AB308,Varsayımlar!$B:$Q,7,0)*J308)</f>
        <v/>
      </c>
      <c r="P308" s="2" t="str">
        <f>IF(B308="","",VLOOKUP(AB308,Varsayımlar!$B:$Q,8,0))</f>
        <v/>
      </c>
      <c r="Q308" s="2" t="str">
        <f>IF(B308="","",VLOOKUP(AB308,Varsayımlar!$B:$Q,9,0))</f>
        <v/>
      </c>
      <c r="R308" s="2" t="str">
        <f>IF(B308="","",VLOOKUP(AB308,Varsayımlar!$B:$Q,10,0))</f>
        <v/>
      </c>
      <c r="S308" s="2" t="str">
        <f>IF(B308="","",VLOOKUP(AB308,Varsayımlar!$B:$Q,11,0))</f>
        <v/>
      </c>
      <c r="T308" s="2" t="str">
        <f>IF(B308="","",VLOOKUP(AB308,Varsayımlar!$B:$Q,12,0))</f>
        <v/>
      </c>
      <c r="U308" s="2" t="str">
        <f>IF(B308="","",VLOOKUP(AB308,Varsayımlar!$B:$Q,13,0))</f>
        <v/>
      </c>
      <c r="V308" s="2" t="str">
        <f>IF(B308="","",VLOOKUP(AB308,Varsayımlar!$B:$Q,14,0))</f>
        <v/>
      </c>
      <c r="Z308" s="2" t="str">
        <f>IF(B308="","",VLOOKUP(AB308,Varsayımlar!$B:$Q,15,0))</f>
        <v/>
      </c>
      <c r="AA308" s="2" t="str">
        <f>IF(B308="","",VLOOKUP(AB308,Varsayımlar!$B:$Q,16,0))</f>
        <v/>
      </c>
      <c r="AB308" s="2" t="str">
        <f t="shared" si="7"/>
        <v/>
      </c>
    </row>
    <row r="309" spans="2:28" x14ac:dyDescent="0.25">
      <c r="B309" s="6"/>
      <c r="C309" s="7" t="str">
        <f>IF(B309="","",VLOOKUP(AB309,Varsayımlar!$B:$Q,3,0))</f>
        <v/>
      </c>
      <c r="G309" s="5" t="str">
        <f>IF(B309="","",VLOOKUP(AB309,Varsayımlar!$B:$Q,5,0))</f>
        <v/>
      </c>
      <c r="H309" s="5"/>
      <c r="I309" s="5" t="str">
        <f>IF(B309="","",VLOOKUP(AB309,Varsayımlar!$B:$Q,6,0))</f>
        <v/>
      </c>
      <c r="O309" s="5" t="str">
        <f>IF(B309="","",VLOOKUP(AB309,Varsayımlar!$B:$Q,7,0)*J309)</f>
        <v/>
      </c>
      <c r="P309" s="5" t="str">
        <f>IF(B309="","",VLOOKUP(AB309,Varsayımlar!$B:$Q,8,0))</f>
        <v/>
      </c>
      <c r="Q309" s="5" t="str">
        <f>IF(B309="","",VLOOKUP(AB309,Varsayımlar!$B:$Q,9,0))</f>
        <v/>
      </c>
      <c r="R309" s="5" t="str">
        <f>IF(B309="","",VLOOKUP(AB309,Varsayımlar!$B:$Q,10,0))</f>
        <v/>
      </c>
      <c r="S309" s="5" t="str">
        <f>IF(B309="","",VLOOKUP(AB309,Varsayımlar!$B:$Q,11,0))</f>
        <v/>
      </c>
      <c r="T309" s="5" t="str">
        <f>IF(B309="","",VLOOKUP(AB309,Varsayımlar!$B:$Q,12,0))</f>
        <v/>
      </c>
      <c r="U309" s="5" t="str">
        <f>IF(B309="","",VLOOKUP(AB309,Varsayımlar!$B:$Q,13,0))</f>
        <v/>
      </c>
      <c r="V309" s="5" t="str">
        <f>IF(B309="","",VLOOKUP(AB309,Varsayımlar!$B:$Q,14,0))</f>
        <v/>
      </c>
      <c r="Z309" s="5" t="str">
        <f>IF(B309="","",VLOOKUP(AB309,Varsayımlar!$B:$Q,15,0))</f>
        <v/>
      </c>
      <c r="AA309" s="5" t="str">
        <f>IF(B309="","",VLOOKUP(AB309,Varsayımlar!$B:$Q,16,0))</f>
        <v/>
      </c>
      <c r="AB309" s="5" t="str">
        <f t="shared" si="7"/>
        <v/>
      </c>
    </row>
    <row r="310" spans="2:28" x14ac:dyDescent="0.25">
      <c r="C310" s="3" t="str">
        <f>IF(B310="","",VLOOKUP(AB310,Varsayımlar!$B:$Q,3,0))</f>
        <v/>
      </c>
      <c r="G310" s="2" t="str">
        <f>IF(B310="","",VLOOKUP(AB310,Varsayımlar!$B:$Q,5,0))</f>
        <v/>
      </c>
      <c r="I310" s="2" t="str">
        <f>IF(B310="","",VLOOKUP(AB310,Varsayımlar!$B:$Q,6,0))</f>
        <v/>
      </c>
      <c r="O310" s="2" t="str">
        <f>IF(B310="","",VLOOKUP(AB310,Varsayımlar!$B:$Q,7,0)*J310)</f>
        <v/>
      </c>
      <c r="P310" s="2" t="str">
        <f>IF(B310="","",VLOOKUP(AB310,Varsayımlar!$B:$Q,8,0))</f>
        <v/>
      </c>
      <c r="Q310" s="2" t="str">
        <f>IF(B310="","",VLOOKUP(AB310,Varsayımlar!$B:$Q,9,0))</f>
        <v/>
      </c>
      <c r="R310" s="2" t="str">
        <f>IF(B310="","",VLOOKUP(AB310,Varsayımlar!$B:$Q,10,0))</f>
        <v/>
      </c>
      <c r="S310" s="2" t="str">
        <f>IF(B310="","",VLOOKUP(AB310,Varsayımlar!$B:$Q,11,0))</f>
        <v/>
      </c>
      <c r="T310" s="2" t="str">
        <f>IF(B310="","",VLOOKUP(AB310,Varsayımlar!$B:$Q,12,0))</f>
        <v/>
      </c>
      <c r="U310" s="2" t="str">
        <f>IF(B310="","",VLOOKUP(AB310,Varsayımlar!$B:$Q,13,0))</f>
        <v/>
      </c>
      <c r="V310" s="2" t="str">
        <f>IF(B310="","",VLOOKUP(AB310,Varsayımlar!$B:$Q,14,0))</f>
        <v/>
      </c>
      <c r="Z310" s="2" t="str">
        <f>IF(B310="","",VLOOKUP(AB310,Varsayımlar!$B:$Q,15,0))</f>
        <v/>
      </c>
      <c r="AA310" s="2" t="str">
        <f>IF(B310="","",VLOOKUP(AB310,Varsayımlar!$B:$Q,16,0))</f>
        <v/>
      </c>
      <c r="AB310" s="2" t="str">
        <f t="shared" si="7"/>
        <v/>
      </c>
    </row>
    <row r="311" spans="2:28" x14ac:dyDescent="0.25">
      <c r="B311" s="6"/>
      <c r="C311" s="7" t="str">
        <f>IF(B311="","",VLOOKUP(AB311,Varsayımlar!$B:$Q,3,0))</f>
        <v/>
      </c>
      <c r="G311" s="5" t="str">
        <f>IF(B311="","",VLOOKUP(AB311,Varsayımlar!$B:$Q,5,0))</f>
        <v/>
      </c>
      <c r="H311" s="5"/>
      <c r="I311" s="5" t="str">
        <f>IF(B311="","",VLOOKUP(AB311,Varsayımlar!$B:$Q,6,0))</f>
        <v/>
      </c>
      <c r="O311" s="5" t="str">
        <f>IF(B311="","",VLOOKUP(AB311,Varsayımlar!$B:$Q,7,0)*J311)</f>
        <v/>
      </c>
      <c r="P311" s="5" t="str">
        <f>IF(B311="","",VLOOKUP(AB311,Varsayımlar!$B:$Q,8,0))</f>
        <v/>
      </c>
      <c r="Q311" s="5" t="str">
        <f>IF(B311="","",VLOOKUP(AB311,Varsayımlar!$B:$Q,9,0))</f>
        <v/>
      </c>
      <c r="R311" s="5" t="str">
        <f>IF(B311="","",VLOOKUP(AB311,Varsayımlar!$B:$Q,10,0))</f>
        <v/>
      </c>
      <c r="S311" s="5" t="str">
        <f>IF(B311="","",VLOOKUP(AB311,Varsayımlar!$B:$Q,11,0))</f>
        <v/>
      </c>
      <c r="T311" s="5" t="str">
        <f>IF(B311="","",VLOOKUP(AB311,Varsayımlar!$B:$Q,12,0))</f>
        <v/>
      </c>
      <c r="U311" s="5" t="str">
        <f>IF(B311="","",VLOOKUP(AB311,Varsayımlar!$B:$Q,13,0))</f>
        <v/>
      </c>
      <c r="V311" s="5" t="str">
        <f>IF(B311="","",VLOOKUP(AB311,Varsayımlar!$B:$Q,14,0))</f>
        <v/>
      </c>
      <c r="Z311" s="5" t="str">
        <f>IF(B311="","",VLOOKUP(AB311,Varsayımlar!$B:$Q,15,0))</f>
        <v/>
      </c>
      <c r="AA311" s="5" t="str">
        <f>IF(B311="","",VLOOKUP(AB311,Varsayımlar!$B:$Q,16,0))</f>
        <v/>
      </c>
      <c r="AB311" s="5" t="str">
        <f t="shared" si="7"/>
        <v/>
      </c>
    </row>
    <row r="312" spans="2:28" x14ac:dyDescent="0.25">
      <c r="C312" s="3" t="str">
        <f>IF(B312="","",VLOOKUP(AB312,Varsayımlar!$B:$Q,3,0))</f>
        <v/>
      </c>
      <c r="G312" s="2" t="str">
        <f>IF(B312="","",VLOOKUP(AB312,Varsayımlar!$B:$Q,5,0))</f>
        <v/>
      </c>
      <c r="I312" s="2" t="str">
        <f>IF(B312="","",VLOOKUP(AB312,Varsayımlar!$B:$Q,6,0))</f>
        <v/>
      </c>
      <c r="O312" s="2" t="str">
        <f>IF(B312="","",VLOOKUP(AB312,Varsayımlar!$B:$Q,7,0)*J312)</f>
        <v/>
      </c>
      <c r="P312" s="2" t="str">
        <f>IF(B312="","",VLOOKUP(AB312,Varsayımlar!$B:$Q,8,0))</f>
        <v/>
      </c>
      <c r="Q312" s="2" t="str">
        <f>IF(B312="","",VLOOKUP(AB312,Varsayımlar!$B:$Q,9,0))</f>
        <v/>
      </c>
      <c r="R312" s="2" t="str">
        <f>IF(B312="","",VLOOKUP(AB312,Varsayımlar!$B:$Q,10,0))</f>
        <v/>
      </c>
      <c r="S312" s="2" t="str">
        <f>IF(B312="","",VLOOKUP(AB312,Varsayımlar!$B:$Q,11,0))</f>
        <v/>
      </c>
      <c r="T312" s="2" t="str">
        <f>IF(B312="","",VLOOKUP(AB312,Varsayımlar!$B:$Q,12,0))</f>
        <v/>
      </c>
      <c r="U312" s="2" t="str">
        <f>IF(B312="","",VLOOKUP(AB312,Varsayımlar!$B:$Q,13,0))</f>
        <v/>
      </c>
      <c r="V312" s="2" t="str">
        <f>IF(B312="","",VLOOKUP(AB312,Varsayımlar!$B:$Q,14,0))</f>
        <v/>
      </c>
      <c r="Z312" s="2" t="str">
        <f>IF(B312="","",VLOOKUP(AB312,Varsayımlar!$B:$Q,15,0))</f>
        <v/>
      </c>
      <c r="AA312" s="2" t="str">
        <f>IF(B312="","",VLOOKUP(AB312,Varsayımlar!$B:$Q,16,0))</f>
        <v/>
      </c>
      <c r="AB312" s="2" t="str">
        <f t="shared" si="7"/>
        <v/>
      </c>
    </row>
    <row r="313" spans="2:28" x14ac:dyDescent="0.25">
      <c r="B313" s="6"/>
      <c r="C313" s="7" t="str">
        <f>IF(B313="","",VLOOKUP(AB313,Varsayımlar!$B:$Q,3,0))</f>
        <v/>
      </c>
      <c r="G313" s="5" t="str">
        <f>IF(B313="","",VLOOKUP(AB313,Varsayımlar!$B:$Q,5,0))</f>
        <v/>
      </c>
      <c r="H313" s="5"/>
      <c r="I313" s="5" t="str">
        <f>IF(B313="","",VLOOKUP(AB313,Varsayımlar!$B:$Q,6,0))</f>
        <v/>
      </c>
      <c r="O313" s="5" t="str">
        <f>IF(B313="","",VLOOKUP(AB313,Varsayımlar!$B:$Q,7,0)*J313)</f>
        <v/>
      </c>
      <c r="P313" s="5" t="str">
        <f>IF(B313="","",VLOOKUP(AB313,Varsayımlar!$B:$Q,8,0))</f>
        <v/>
      </c>
      <c r="Q313" s="5" t="str">
        <f>IF(B313="","",VLOOKUP(AB313,Varsayımlar!$B:$Q,9,0))</f>
        <v/>
      </c>
      <c r="R313" s="5" t="str">
        <f>IF(B313="","",VLOOKUP(AB313,Varsayımlar!$B:$Q,10,0))</f>
        <v/>
      </c>
      <c r="S313" s="5" t="str">
        <f>IF(B313="","",VLOOKUP(AB313,Varsayımlar!$B:$Q,11,0))</f>
        <v/>
      </c>
      <c r="T313" s="5" t="str">
        <f>IF(B313="","",VLOOKUP(AB313,Varsayımlar!$B:$Q,12,0))</f>
        <v/>
      </c>
      <c r="U313" s="5" t="str">
        <f>IF(B313="","",VLOOKUP(AB313,Varsayımlar!$B:$Q,13,0))</f>
        <v/>
      </c>
      <c r="V313" s="5" t="str">
        <f>IF(B313="","",VLOOKUP(AB313,Varsayımlar!$B:$Q,14,0))</f>
        <v/>
      </c>
      <c r="Z313" s="5" t="str">
        <f>IF(B313="","",VLOOKUP(AB313,Varsayımlar!$B:$Q,15,0))</f>
        <v/>
      </c>
      <c r="AA313" s="5" t="str">
        <f>IF(B313="","",VLOOKUP(AB313,Varsayımlar!$B:$Q,16,0))</f>
        <v/>
      </c>
      <c r="AB313" s="5" t="str">
        <f t="shared" si="7"/>
        <v/>
      </c>
    </row>
    <row r="314" spans="2:28" x14ac:dyDescent="0.25">
      <c r="C314" s="3" t="str">
        <f>IF(B314="","",VLOOKUP(AB314,Varsayımlar!$B:$Q,3,0))</f>
        <v/>
      </c>
      <c r="G314" s="2" t="str">
        <f>IF(B314="","",VLOOKUP(AB314,Varsayımlar!$B:$Q,5,0))</f>
        <v/>
      </c>
      <c r="I314" s="2" t="str">
        <f>IF(B314="","",VLOOKUP(AB314,Varsayımlar!$B:$Q,6,0))</f>
        <v/>
      </c>
      <c r="O314" s="2" t="str">
        <f>IF(B314="","",VLOOKUP(AB314,Varsayımlar!$B:$Q,7,0)*J314)</f>
        <v/>
      </c>
      <c r="P314" s="2" t="str">
        <f>IF(B314="","",VLOOKUP(AB314,Varsayımlar!$B:$Q,8,0))</f>
        <v/>
      </c>
      <c r="Q314" s="2" t="str">
        <f>IF(B314="","",VLOOKUP(AB314,Varsayımlar!$B:$Q,9,0))</f>
        <v/>
      </c>
      <c r="R314" s="2" t="str">
        <f>IF(B314="","",VLOOKUP(AB314,Varsayımlar!$B:$Q,10,0))</f>
        <v/>
      </c>
      <c r="S314" s="2" t="str">
        <f>IF(B314="","",VLOOKUP(AB314,Varsayımlar!$B:$Q,11,0))</f>
        <v/>
      </c>
      <c r="T314" s="2" t="str">
        <f>IF(B314="","",VLOOKUP(AB314,Varsayımlar!$B:$Q,12,0))</f>
        <v/>
      </c>
      <c r="U314" s="2" t="str">
        <f>IF(B314="","",VLOOKUP(AB314,Varsayımlar!$B:$Q,13,0))</f>
        <v/>
      </c>
      <c r="V314" s="2" t="str">
        <f>IF(B314="","",VLOOKUP(AB314,Varsayımlar!$B:$Q,14,0))</f>
        <v/>
      </c>
      <c r="Z314" s="2" t="str">
        <f>IF(B314="","",VLOOKUP(AB314,Varsayımlar!$B:$Q,15,0))</f>
        <v/>
      </c>
      <c r="AA314" s="2" t="str">
        <f>IF(B314="","",VLOOKUP(AB314,Varsayımlar!$B:$Q,16,0))</f>
        <v/>
      </c>
      <c r="AB314" s="2" t="str">
        <f t="shared" si="7"/>
        <v/>
      </c>
    </row>
    <row r="315" spans="2:28" x14ac:dyDescent="0.25">
      <c r="B315" s="6"/>
      <c r="C315" s="7" t="str">
        <f>IF(B315="","",VLOOKUP(AB315,Varsayımlar!$B:$Q,3,0))</f>
        <v/>
      </c>
      <c r="G315" s="5" t="str">
        <f>IF(B315="","",VLOOKUP(AB315,Varsayımlar!$B:$Q,5,0))</f>
        <v/>
      </c>
      <c r="H315" s="5"/>
      <c r="I315" s="5" t="str">
        <f>IF(B315="","",VLOOKUP(AB315,Varsayımlar!$B:$Q,6,0))</f>
        <v/>
      </c>
      <c r="O315" s="5" t="str">
        <f>IF(B315="","",VLOOKUP(AB315,Varsayımlar!$B:$Q,7,0)*J315)</f>
        <v/>
      </c>
      <c r="P315" s="5" t="str">
        <f>IF(B315="","",VLOOKUP(AB315,Varsayımlar!$B:$Q,8,0))</f>
        <v/>
      </c>
      <c r="Q315" s="5" t="str">
        <f>IF(B315="","",VLOOKUP(AB315,Varsayımlar!$B:$Q,9,0))</f>
        <v/>
      </c>
      <c r="R315" s="5" t="str">
        <f>IF(B315="","",VLOOKUP(AB315,Varsayımlar!$B:$Q,10,0))</f>
        <v/>
      </c>
      <c r="S315" s="5" t="str">
        <f>IF(B315="","",VLOOKUP(AB315,Varsayımlar!$B:$Q,11,0))</f>
        <v/>
      </c>
      <c r="T315" s="5" t="str">
        <f>IF(B315="","",VLOOKUP(AB315,Varsayımlar!$B:$Q,12,0))</f>
        <v/>
      </c>
      <c r="U315" s="5" t="str">
        <f>IF(B315="","",VLOOKUP(AB315,Varsayımlar!$B:$Q,13,0))</f>
        <v/>
      </c>
      <c r="V315" s="5" t="str">
        <f>IF(B315="","",VLOOKUP(AB315,Varsayımlar!$B:$Q,14,0))</f>
        <v/>
      </c>
      <c r="Z315" s="5" t="str">
        <f>IF(B315="","",VLOOKUP(AB315,Varsayımlar!$B:$Q,15,0))</f>
        <v/>
      </c>
      <c r="AA315" s="5" t="str">
        <f>IF(B315="","",VLOOKUP(AB315,Varsayımlar!$B:$Q,16,0))</f>
        <v/>
      </c>
      <c r="AB315" s="5" t="str">
        <f t="shared" si="7"/>
        <v/>
      </c>
    </row>
    <row r="316" spans="2:28" x14ac:dyDescent="0.25">
      <c r="C316" s="3" t="str">
        <f>IF(B316="","",VLOOKUP(AB316,Varsayımlar!$B:$Q,3,0))</f>
        <v/>
      </c>
      <c r="G316" s="2" t="str">
        <f>IF(B316="","",VLOOKUP(AB316,Varsayımlar!$B:$Q,5,0))</f>
        <v/>
      </c>
      <c r="I316" s="2" t="str">
        <f>IF(B316="","",VLOOKUP(AB316,Varsayımlar!$B:$Q,6,0))</f>
        <v/>
      </c>
      <c r="O316" s="2" t="str">
        <f>IF(B316="","",VLOOKUP(AB316,Varsayımlar!$B:$Q,7,0)*J316)</f>
        <v/>
      </c>
      <c r="P316" s="2" t="str">
        <f>IF(B316="","",VLOOKUP(AB316,Varsayımlar!$B:$Q,8,0))</f>
        <v/>
      </c>
      <c r="Q316" s="2" t="str">
        <f>IF(B316="","",VLOOKUP(AB316,Varsayımlar!$B:$Q,9,0))</f>
        <v/>
      </c>
      <c r="R316" s="2" t="str">
        <f>IF(B316="","",VLOOKUP(AB316,Varsayımlar!$B:$Q,10,0))</f>
        <v/>
      </c>
      <c r="S316" s="2" t="str">
        <f>IF(B316="","",VLOOKUP(AB316,Varsayımlar!$B:$Q,11,0))</f>
        <v/>
      </c>
      <c r="T316" s="2" t="str">
        <f>IF(B316="","",VLOOKUP(AB316,Varsayımlar!$B:$Q,12,0))</f>
        <v/>
      </c>
      <c r="U316" s="2" t="str">
        <f>IF(B316="","",VLOOKUP(AB316,Varsayımlar!$B:$Q,13,0))</f>
        <v/>
      </c>
      <c r="V316" s="2" t="str">
        <f>IF(B316="","",VLOOKUP(AB316,Varsayımlar!$B:$Q,14,0))</f>
        <v/>
      </c>
      <c r="Z316" s="2" t="str">
        <f>IF(B316="","",VLOOKUP(AB316,Varsayımlar!$B:$Q,15,0))</f>
        <v/>
      </c>
      <c r="AA316" s="2" t="str">
        <f>IF(B316="","",VLOOKUP(AB316,Varsayımlar!$B:$Q,16,0))</f>
        <v/>
      </c>
      <c r="AB316" s="2" t="str">
        <f t="shared" si="7"/>
        <v/>
      </c>
    </row>
    <row r="317" spans="2:28" x14ac:dyDescent="0.25">
      <c r="B317" s="6"/>
      <c r="C317" s="7" t="str">
        <f>IF(B317="","",VLOOKUP(AB317,Varsayımlar!$B:$Q,3,0))</f>
        <v/>
      </c>
      <c r="G317" s="5" t="str">
        <f>IF(B317="","",VLOOKUP(AB317,Varsayımlar!$B:$Q,5,0))</f>
        <v/>
      </c>
      <c r="H317" s="5"/>
      <c r="I317" s="5" t="str">
        <f>IF(B317="","",VLOOKUP(AB317,Varsayımlar!$B:$Q,6,0))</f>
        <v/>
      </c>
      <c r="O317" s="5" t="str">
        <f>IF(B317="","",VLOOKUP(AB317,Varsayımlar!$B:$Q,7,0)*J317)</f>
        <v/>
      </c>
      <c r="P317" s="5" t="str">
        <f>IF(B317="","",VLOOKUP(AB317,Varsayımlar!$B:$Q,8,0))</f>
        <v/>
      </c>
      <c r="Q317" s="5" t="str">
        <f>IF(B317="","",VLOOKUP(AB317,Varsayımlar!$B:$Q,9,0))</f>
        <v/>
      </c>
      <c r="R317" s="5" t="str">
        <f>IF(B317="","",VLOOKUP(AB317,Varsayımlar!$B:$Q,10,0))</f>
        <v/>
      </c>
      <c r="S317" s="5" t="str">
        <f>IF(B317="","",VLOOKUP(AB317,Varsayımlar!$B:$Q,11,0))</f>
        <v/>
      </c>
      <c r="T317" s="5" t="str">
        <f>IF(B317="","",VLOOKUP(AB317,Varsayımlar!$B:$Q,12,0))</f>
        <v/>
      </c>
      <c r="U317" s="5" t="str">
        <f>IF(B317="","",VLOOKUP(AB317,Varsayımlar!$B:$Q,13,0))</f>
        <v/>
      </c>
      <c r="V317" s="5" t="str">
        <f>IF(B317="","",VLOOKUP(AB317,Varsayımlar!$B:$Q,14,0))</f>
        <v/>
      </c>
      <c r="Z317" s="5" t="str">
        <f>IF(B317="","",VLOOKUP(AB317,Varsayımlar!$B:$Q,15,0))</f>
        <v/>
      </c>
      <c r="AA317" s="5" t="str">
        <f>IF(B317="","",VLOOKUP(AB317,Varsayımlar!$B:$Q,16,0))</f>
        <v/>
      </c>
      <c r="AB317" s="5" t="str">
        <f t="shared" si="7"/>
        <v/>
      </c>
    </row>
    <row r="318" spans="2:28" x14ac:dyDescent="0.25">
      <c r="C318" s="3" t="str">
        <f>IF(B318="","",VLOOKUP(AB318,Varsayımlar!$B:$Q,3,0))</f>
        <v/>
      </c>
      <c r="G318" s="2" t="str">
        <f>IF(B318="","",VLOOKUP(AB318,Varsayımlar!$B:$Q,5,0))</f>
        <v/>
      </c>
      <c r="I318" s="2" t="str">
        <f>IF(B318="","",VLOOKUP(AB318,Varsayımlar!$B:$Q,6,0))</f>
        <v/>
      </c>
      <c r="O318" s="2" t="str">
        <f>IF(B318="","",VLOOKUP(AB318,Varsayımlar!$B:$Q,7,0)*J318)</f>
        <v/>
      </c>
      <c r="P318" s="2" t="str">
        <f>IF(B318="","",VLOOKUP(AB318,Varsayımlar!$B:$Q,8,0))</f>
        <v/>
      </c>
      <c r="Q318" s="2" t="str">
        <f>IF(B318="","",VLOOKUP(AB318,Varsayımlar!$B:$Q,9,0))</f>
        <v/>
      </c>
      <c r="R318" s="2" t="str">
        <f>IF(B318="","",VLOOKUP(AB318,Varsayımlar!$B:$Q,10,0))</f>
        <v/>
      </c>
      <c r="S318" s="2" t="str">
        <f>IF(B318="","",VLOOKUP(AB318,Varsayımlar!$B:$Q,11,0))</f>
        <v/>
      </c>
      <c r="T318" s="2" t="str">
        <f>IF(B318="","",VLOOKUP(AB318,Varsayımlar!$B:$Q,12,0))</f>
        <v/>
      </c>
      <c r="U318" s="2" t="str">
        <f>IF(B318="","",VLOOKUP(AB318,Varsayımlar!$B:$Q,13,0))</f>
        <v/>
      </c>
      <c r="V318" s="2" t="str">
        <f>IF(B318="","",VLOOKUP(AB318,Varsayımlar!$B:$Q,14,0))</f>
        <v/>
      </c>
      <c r="Z318" s="2" t="str">
        <f>IF(B318="","",VLOOKUP(AB318,Varsayımlar!$B:$Q,15,0))</f>
        <v/>
      </c>
      <c r="AA318" s="2" t="str">
        <f>IF(B318="","",VLOOKUP(AB318,Varsayımlar!$B:$Q,16,0))</f>
        <v/>
      </c>
      <c r="AB318" s="2" t="str">
        <f t="shared" si="7"/>
        <v/>
      </c>
    </row>
    <row r="319" spans="2:28" x14ac:dyDescent="0.25">
      <c r="B319" s="6"/>
      <c r="C319" s="7" t="str">
        <f>IF(B319="","",VLOOKUP(AB319,Varsayımlar!$B:$Q,3,0))</f>
        <v/>
      </c>
      <c r="G319" s="5" t="str">
        <f>IF(B319="","",VLOOKUP(AB319,Varsayımlar!$B:$Q,5,0))</f>
        <v/>
      </c>
      <c r="H319" s="5"/>
      <c r="I319" s="5" t="str">
        <f>IF(B319="","",VLOOKUP(AB319,Varsayımlar!$B:$Q,6,0))</f>
        <v/>
      </c>
      <c r="O319" s="5" t="str">
        <f>IF(B319="","",VLOOKUP(AB319,Varsayımlar!$B:$Q,7,0)*J319)</f>
        <v/>
      </c>
      <c r="P319" s="5" t="str">
        <f>IF(B319="","",VLOOKUP(AB319,Varsayımlar!$B:$Q,8,0))</f>
        <v/>
      </c>
      <c r="Q319" s="5" t="str">
        <f>IF(B319="","",VLOOKUP(AB319,Varsayımlar!$B:$Q,9,0))</f>
        <v/>
      </c>
      <c r="R319" s="5" t="str">
        <f>IF(B319="","",VLOOKUP(AB319,Varsayımlar!$B:$Q,10,0))</f>
        <v/>
      </c>
      <c r="S319" s="5" t="str">
        <f>IF(B319="","",VLOOKUP(AB319,Varsayımlar!$B:$Q,11,0))</f>
        <v/>
      </c>
      <c r="T319" s="5" t="str">
        <f>IF(B319="","",VLOOKUP(AB319,Varsayımlar!$B:$Q,12,0))</f>
        <v/>
      </c>
      <c r="U319" s="5" t="str">
        <f>IF(B319="","",VLOOKUP(AB319,Varsayımlar!$B:$Q,13,0))</f>
        <v/>
      </c>
      <c r="V319" s="5" t="str">
        <f>IF(B319="","",VLOOKUP(AB319,Varsayımlar!$B:$Q,14,0))</f>
        <v/>
      </c>
      <c r="Z319" s="5" t="str">
        <f>IF(B319="","",VLOOKUP(AB319,Varsayımlar!$B:$Q,15,0))</f>
        <v/>
      </c>
      <c r="AA319" s="5" t="str">
        <f>IF(B319="","",VLOOKUP(AB319,Varsayımlar!$B:$Q,16,0))</f>
        <v/>
      </c>
      <c r="AB319" s="5" t="str">
        <f t="shared" si="7"/>
        <v/>
      </c>
    </row>
    <row r="320" spans="2:28" x14ac:dyDescent="0.25">
      <c r="C320" s="3" t="str">
        <f>IF(B320="","",VLOOKUP(AB320,Varsayımlar!$B:$Q,3,0))</f>
        <v/>
      </c>
      <c r="G320" s="2" t="str">
        <f>IF(B320="","",VLOOKUP(AB320,Varsayımlar!$B:$Q,5,0))</f>
        <v/>
      </c>
      <c r="I320" s="2" t="str">
        <f>IF(B320="","",VLOOKUP(AB320,Varsayımlar!$B:$Q,6,0))</f>
        <v/>
      </c>
      <c r="O320" s="2" t="str">
        <f>IF(B320="","",VLOOKUP(AB320,Varsayımlar!$B:$Q,7,0)*J320)</f>
        <v/>
      </c>
      <c r="P320" s="2" t="str">
        <f>IF(B320="","",VLOOKUP(AB320,Varsayımlar!$B:$Q,8,0))</f>
        <v/>
      </c>
      <c r="Q320" s="2" t="str">
        <f>IF(B320="","",VLOOKUP(AB320,Varsayımlar!$B:$Q,9,0))</f>
        <v/>
      </c>
      <c r="R320" s="2" t="str">
        <f>IF(B320="","",VLOOKUP(AB320,Varsayımlar!$B:$Q,10,0))</f>
        <v/>
      </c>
      <c r="S320" s="2" t="str">
        <f>IF(B320="","",VLOOKUP(AB320,Varsayımlar!$B:$Q,11,0))</f>
        <v/>
      </c>
      <c r="T320" s="2" t="str">
        <f>IF(B320="","",VLOOKUP(AB320,Varsayımlar!$B:$Q,12,0))</f>
        <v/>
      </c>
      <c r="U320" s="2" t="str">
        <f>IF(B320="","",VLOOKUP(AB320,Varsayımlar!$B:$Q,13,0))</f>
        <v/>
      </c>
      <c r="V320" s="2" t="str">
        <f>IF(B320="","",VLOOKUP(AB320,Varsayımlar!$B:$Q,14,0))</f>
        <v/>
      </c>
      <c r="Z320" s="2" t="str">
        <f>IF(B320="","",VLOOKUP(AB320,Varsayımlar!$B:$Q,15,0))</f>
        <v/>
      </c>
      <c r="AA320" s="2" t="str">
        <f>IF(B320="","",VLOOKUP(AB320,Varsayımlar!$B:$Q,16,0))</f>
        <v/>
      </c>
      <c r="AB320" s="2" t="str">
        <f t="shared" si="7"/>
        <v/>
      </c>
    </row>
    <row r="321" spans="2:28" x14ac:dyDescent="0.25">
      <c r="B321" s="6"/>
      <c r="C321" s="7" t="str">
        <f>IF(B321="","",VLOOKUP(AB321,Varsayımlar!$B:$Q,3,0))</f>
        <v/>
      </c>
      <c r="G321" s="5" t="str">
        <f>IF(B321="","",VLOOKUP(AB321,Varsayımlar!$B:$Q,5,0))</f>
        <v/>
      </c>
      <c r="H321" s="5"/>
      <c r="I321" s="5" t="str">
        <f>IF(B321="","",VLOOKUP(AB321,Varsayımlar!$B:$Q,6,0))</f>
        <v/>
      </c>
      <c r="O321" s="5" t="str">
        <f>IF(B321="","",VLOOKUP(AB321,Varsayımlar!$B:$Q,7,0)*J321)</f>
        <v/>
      </c>
      <c r="P321" s="5" t="str">
        <f>IF(B321="","",VLOOKUP(AB321,Varsayımlar!$B:$Q,8,0))</f>
        <v/>
      </c>
      <c r="Q321" s="5" t="str">
        <f>IF(B321="","",VLOOKUP(AB321,Varsayımlar!$B:$Q,9,0))</f>
        <v/>
      </c>
      <c r="R321" s="5" t="str">
        <f>IF(B321="","",VLOOKUP(AB321,Varsayımlar!$B:$Q,10,0))</f>
        <v/>
      </c>
      <c r="S321" s="5" t="str">
        <f>IF(B321="","",VLOOKUP(AB321,Varsayımlar!$B:$Q,11,0))</f>
        <v/>
      </c>
      <c r="T321" s="5" t="str">
        <f>IF(B321="","",VLOOKUP(AB321,Varsayımlar!$B:$Q,12,0))</f>
        <v/>
      </c>
      <c r="U321" s="5" t="str">
        <f>IF(B321="","",VLOOKUP(AB321,Varsayımlar!$B:$Q,13,0))</f>
        <v/>
      </c>
      <c r="V321" s="5" t="str">
        <f>IF(B321="","",VLOOKUP(AB321,Varsayımlar!$B:$Q,14,0))</f>
        <v/>
      </c>
      <c r="Z321" s="5" t="str">
        <f>IF(B321="","",VLOOKUP(AB321,Varsayımlar!$B:$Q,15,0))</f>
        <v/>
      </c>
      <c r="AA321" s="5" t="str">
        <f>IF(B321="","",VLOOKUP(AB321,Varsayımlar!$B:$Q,16,0))</f>
        <v/>
      </c>
      <c r="AB321" s="5" t="str">
        <f t="shared" si="7"/>
        <v/>
      </c>
    </row>
    <row r="322" spans="2:28" x14ac:dyDescent="0.25">
      <c r="C322" s="3" t="str">
        <f>IF(B322="","",VLOOKUP(AB322,Varsayımlar!$B:$Q,3,0))</f>
        <v/>
      </c>
      <c r="G322" s="2" t="str">
        <f>IF(B322="","",VLOOKUP(AB322,Varsayımlar!$B:$Q,5,0))</f>
        <v/>
      </c>
      <c r="I322" s="2" t="str">
        <f>IF(B322="","",VLOOKUP(AB322,Varsayımlar!$B:$Q,6,0))</f>
        <v/>
      </c>
      <c r="O322" s="2" t="str">
        <f>IF(B322="","",VLOOKUP(AB322,Varsayımlar!$B:$Q,7,0)*J322)</f>
        <v/>
      </c>
      <c r="P322" s="2" t="str">
        <f>IF(B322="","",VLOOKUP(AB322,Varsayımlar!$B:$Q,8,0))</f>
        <v/>
      </c>
      <c r="Q322" s="2" t="str">
        <f>IF(B322="","",VLOOKUP(AB322,Varsayımlar!$B:$Q,9,0))</f>
        <v/>
      </c>
      <c r="R322" s="2" t="str">
        <f>IF(B322="","",VLOOKUP(AB322,Varsayımlar!$B:$Q,10,0))</f>
        <v/>
      </c>
      <c r="S322" s="2" t="str">
        <f>IF(B322="","",VLOOKUP(AB322,Varsayımlar!$B:$Q,11,0))</f>
        <v/>
      </c>
      <c r="T322" s="2" t="str">
        <f>IF(B322="","",VLOOKUP(AB322,Varsayımlar!$B:$Q,12,0))</f>
        <v/>
      </c>
      <c r="U322" s="2" t="str">
        <f>IF(B322="","",VLOOKUP(AB322,Varsayımlar!$B:$Q,13,0))</f>
        <v/>
      </c>
      <c r="V322" s="2" t="str">
        <f>IF(B322="","",VLOOKUP(AB322,Varsayımlar!$B:$Q,14,0))</f>
        <v/>
      </c>
      <c r="Z322" s="2" t="str">
        <f>IF(B322="","",VLOOKUP(AB322,Varsayımlar!$B:$Q,15,0))</f>
        <v/>
      </c>
      <c r="AA322" s="2" t="str">
        <f>IF(B322="","",VLOOKUP(AB322,Varsayımlar!$B:$Q,16,0))</f>
        <v/>
      </c>
      <c r="AB322" s="2" t="str">
        <f t="shared" si="7"/>
        <v/>
      </c>
    </row>
    <row r="323" spans="2:28" x14ac:dyDescent="0.25">
      <c r="B323" s="6"/>
      <c r="C323" s="7" t="str">
        <f>IF(B323="","",VLOOKUP(AB323,Varsayımlar!$B:$Q,3,0))</f>
        <v/>
      </c>
      <c r="G323" s="5" t="str">
        <f>IF(B323="","",VLOOKUP(AB323,Varsayımlar!$B:$Q,5,0))</f>
        <v/>
      </c>
      <c r="H323" s="5"/>
      <c r="I323" s="5" t="str">
        <f>IF(B323="","",VLOOKUP(AB323,Varsayımlar!$B:$Q,6,0))</f>
        <v/>
      </c>
      <c r="O323" s="5" t="str">
        <f>IF(B323="","",VLOOKUP(AB323,Varsayımlar!$B:$Q,7,0)*J323)</f>
        <v/>
      </c>
      <c r="P323" s="5" t="str">
        <f>IF(B323="","",VLOOKUP(AB323,Varsayımlar!$B:$Q,8,0))</f>
        <v/>
      </c>
      <c r="Q323" s="5" t="str">
        <f>IF(B323="","",VLOOKUP(AB323,Varsayımlar!$B:$Q,9,0))</f>
        <v/>
      </c>
      <c r="R323" s="5" t="str">
        <f>IF(B323="","",VLOOKUP(AB323,Varsayımlar!$B:$Q,10,0))</f>
        <v/>
      </c>
      <c r="S323" s="5" t="str">
        <f>IF(B323="","",VLOOKUP(AB323,Varsayımlar!$B:$Q,11,0))</f>
        <v/>
      </c>
      <c r="T323" s="5" t="str">
        <f>IF(B323="","",VLOOKUP(AB323,Varsayımlar!$B:$Q,12,0))</f>
        <v/>
      </c>
      <c r="U323" s="5" t="str">
        <f>IF(B323="","",VLOOKUP(AB323,Varsayımlar!$B:$Q,13,0))</f>
        <v/>
      </c>
      <c r="V323" s="5" t="str">
        <f>IF(B323="","",VLOOKUP(AB323,Varsayımlar!$B:$Q,14,0))</f>
        <v/>
      </c>
      <c r="Z323" s="5" t="str">
        <f>IF(B323="","",VLOOKUP(AB323,Varsayımlar!$B:$Q,15,0))</f>
        <v/>
      </c>
      <c r="AA323" s="5" t="str">
        <f>IF(B323="","",VLOOKUP(AB323,Varsayımlar!$B:$Q,16,0))</f>
        <v/>
      </c>
      <c r="AB323" s="5" t="str">
        <f t="shared" si="7"/>
        <v/>
      </c>
    </row>
    <row r="324" spans="2:28" x14ac:dyDescent="0.25">
      <c r="C324" s="3" t="str">
        <f>IF(B324="","",VLOOKUP(AB324,Varsayımlar!$B:$Q,3,0))</f>
        <v/>
      </c>
      <c r="G324" s="2" t="str">
        <f>IF(B324="","",VLOOKUP(AB324,Varsayımlar!$B:$Q,5,0))</f>
        <v/>
      </c>
      <c r="I324" s="2" t="str">
        <f>IF(B324="","",VLOOKUP(AB324,Varsayımlar!$B:$Q,6,0))</f>
        <v/>
      </c>
      <c r="O324" s="2" t="str">
        <f>IF(B324="","",VLOOKUP(AB324,Varsayımlar!$B:$Q,7,0)*J324)</f>
        <v/>
      </c>
      <c r="P324" s="2" t="str">
        <f>IF(B324="","",VLOOKUP(AB324,Varsayımlar!$B:$Q,8,0))</f>
        <v/>
      </c>
      <c r="Q324" s="2" t="str">
        <f>IF(B324="","",VLOOKUP(AB324,Varsayımlar!$B:$Q,9,0))</f>
        <v/>
      </c>
      <c r="R324" s="2" t="str">
        <f>IF(B324="","",VLOOKUP(AB324,Varsayımlar!$B:$Q,10,0))</f>
        <v/>
      </c>
      <c r="S324" s="2" t="str">
        <f>IF(B324="","",VLOOKUP(AB324,Varsayımlar!$B:$Q,11,0))</f>
        <v/>
      </c>
      <c r="T324" s="2" t="str">
        <f>IF(B324="","",VLOOKUP(AB324,Varsayımlar!$B:$Q,12,0))</f>
        <v/>
      </c>
      <c r="U324" s="2" t="str">
        <f>IF(B324="","",VLOOKUP(AB324,Varsayımlar!$B:$Q,13,0))</f>
        <v/>
      </c>
      <c r="V324" s="2" t="str">
        <f>IF(B324="","",VLOOKUP(AB324,Varsayımlar!$B:$Q,14,0))</f>
        <v/>
      </c>
      <c r="Z324" s="2" t="str">
        <f>IF(B324="","",VLOOKUP(AB324,Varsayımlar!$B:$Q,15,0))</f>
        <v/>
      </c>
      <c r="AA324" s="2" t="str">
        <f>IF(B324="","",VLOOKUP(AB324,Varsayımlar!$B:$Q,16,0))</f>
        <v/>
      </c>
      <c r="AB324" s="2" t="str">
        <f t="shared" si="7"/>
        <v/>
      </c>
    </row>
    <row r="325" spans="2:28" x14ac:dyDescent="0.25">
      <c r="B325" s="6"/>
      <c r="C325" s="7" t="str">
        <f>IF(B325="","",VLOOKUP(AB325,Varsayımlar!$B:$Q,3,0))</f>
        <v/>
      </c>
      <c r="G325" s="5" t="str">
        <f>IF(B325="","",VLOOKUP(AB325,Varsayımlar!$B:$Q,5,0))</f>
        <v/>
      </c>
      <c r="H325" s="5"/>
      <c r="I325" s="5" t="str">
        <f>IF(B325="","",VLOOKUP(AB325,Varsayımlar!$B:$Q,6,0))</f>
        <v/>
      </c>
      <c r="O325" s="5" t="str">
        <f>IF(B325="","",VLOOKUP(AB325,Varsayımlar!$B:$Q,7,0)*J325)</f>
        <v/>
      </c>
      <c r="P325" s="5" t="str">
        <f>IF(B325="","",VLOOKUP(AB325,Varsayımlar!$B:$Q,8,0))</f>
        <v/>
      </c>
      <c r="Q325" s="5" t="str">
        <f>IF(B325="","",VLOOKUP(AB325,Varsayımlar!$B:$Q,9,0))</f>
        <v/>
      </c>
      <c r="R325" s="5" t="str">
        <f>IF(B325="","",VLOOKUP(AB325,Varsayımlar!$B:$Q,10,0))</f>
        <v/>
      </c>
      <c r="S325" s="5" t="str">
        <f>IF(B325="","",VLOOKUP(AB325,Varsayımlar!$B:$Q,11,0))</f>
        <v/>
      </c>
      <c r="T325" s="5" t="str">
        <f>IF(B325="","",VLOOKUP(AB325,Varsayımlar!$B:$Q,12,0))</f>
        <v/>
      </c>
      <c r="U325" s="5" t="str">
        <f>IF(B325="","",VLOOKUP(AB325,Varsayımlar!$B:$Q,13,0))</f>
        <v/>
      </c>
      <c r="V325" s="5" t="str">
        <f>IF(B325="","",VLOOKUP(AB325,Varsayımlar!$B:$Q,14,0))</f>
        <v/>
      </c>
      <c r="Z325" s="5" t="str">
        <f>IF(B325="","",VLOOKUP(AB325,Varsayımlar!$B:$Q,15,0))</f>
        <v/>
      </c>
      <c r="AA325" s="5" t="str">
        <f>IF(B325="","",VLOOKUP(AB325,Varsayımlar!$B:$Q,16,0))</f>
        <v/>
      </c>
      <c r="AB325" s="5" t="str">
        <f t="shared" si="7"/>
        <v/>
      </c>
    </row>
    <row r="326" spans="2:28" x14ac:dyDescent="0.25">
      <c r="C326" s="3" t="str">
        <f>IF(B326="","",VLOOKUP(AB326,Varsayımlar!$B:$Q,3,0))</f>
        <v/>
      </c>
      <c r="G326" s="2" t="str">
        <f>IF(B326="","",VLOOKUP(AB326,Varsayımlar!$B:$Q,5,0))</f>
        <v/>
      </c>
      <c r="I326" s="2" t="str">
        <f>IF(B326="","",VLOOKUP(AB326,Varsayımlar!$B:$Q,6,0))</f>
        <v/>
      </c>
      <c r="O326" s="2" t="str">
        <f>IF(B326="","",VLOOKUP(AB326,Varsayımlar!$B:$Q,7,0)*J326)</f>
        <v/>
      </c>
      <c r="P326" s="2" t="str">
        <f>IF(B326="","",VLOOKUP(AB326,Varsayımlar!$B:$Q,8,0))</f>
        <v/>
      </c>
      <c r="Q326" s="2" t="str">
        <f>IF(B326="","",VLOOKUP(AB326,Varsayımlar!$B:$Q,9,0))</f>
        <v/>
      </c>
      <c r="R326" s="2" t="str">
        <f>IF(B326="","",VLOOKUP(AB326,Varsayımlar!$B:$Q,10,0))</f>
        <v/>
      </c>
      <c r="S326" s="2" t="str">
        <f>IF(B326="","",VLOOKUP(AB326,Varsayımlar!$B:$Q,11,0))</f>
        <v/>
      </c>
      <c r="T326" s="2" t="str">
        <f>IF(B326="","",VLOOKUP(AB326,Varsayımlar!$B:$Q,12,0))</f>
        <v/>
      </c>
      <c r="U326" s="2" t="str">
        <f>IF(B326="","",VLOOKUP(AB326,Varsayımlar!$B:$Q,13,0))</f>
        <v/>
      </c>
      <c r="V326" s="2" t="str">
        <f>IF(B326="","",VLOOKUP(AB326,Varsayımlar!$B:$Q,14,0))</f>
        <v/>
      </c>
      <c r="Z326" s="2" t="str">
        <f>IF(B326="","",VLOOKUP(AB326,Varsayımlar!$B:$Q,15,0))</f>
        <v/>
      </c>
      <c r="AA326" s="2" t="str">
        <f>IF(B326="","",VLOOKUP(AB326,Varsayımlar!$B:$Q,16,0))</f>
        <v/>
      </c>
      <c r="AB326" s="2" t="str">
        <f t="shared" si="7"/>
        <v/>
      </c>
    </row>
    <row r="327" spans="2:28" x14ac:dyDescent="0.25">
      <c r="B327" s="6"/>
      <c r="C327" s="7" t="str">
        <f>IF(B327="","",VLOOKUP(AB327,Varsayımlar!$B:$Q,3,0))</f>
        <v/>
      </c>
      <c r="G327" s="5" t="str">
        <f>IF(B327="","",VLOOKUP(AB327,Varsayımlar!$B:$Q,5,0))</f>
        <v/>
      </c>
      <c r="H327" s="5"/>
      <c r="I327" s="5" t="str">
        <f>IF(B327="","",VLOOKUP(AB327,Varsayımlar!$B:$Q,6,0))</f>
        <v/>
      </c>
      <c r="O327" s="5" t="str">
        <f>IF(B327="","",VLOOKUP(AB327,Varsayımlar!$B:$Q,7,0)*J327)</f>
        <v/>
      </c>
      <c r="P327" s="5" t="str">
        <f>IF(B327="","",VLOOKUP(AB327,Varsayımlar!$B:$Q,8,0))</f>
        <v/>
      </c>
      <c r="Q327" s="5" t="str">
        <f>IF(B327="","",VLOOKUP(AB327,Varsayımlar!$B:$Q,9,0))</f>
        <v/>
      </c>
      <c r="R327" s="5" t="str">
        <f>IF(B327="","",VLOOKUP(AB327,Varsayımlar!$B:$Q,10,0))</f>
        <v/>
      </c>
      <c r="S327" s="5" t="str">
        <f>IF(B327="","",VLOOKUP(AB327,Varsayımlar!$B:$Q,11,0))</f>
        <v/>
      </c>
      <c r="T327" s="5" t="str">
        <f>IF(B327="","",VLOOKUP(AB327,Varsayımlar!$B:$Q,12,0))</f>
        <v/>
      </c>
      <c r="U327" s="5" t="str">
        <f>IF(B327="","",VLOOKUP(AB327,Varsayımlar!$B:$Q,13,0))</f>
        <v/>
      </c>
      <c r="V327" s="5" t="str">
        <f>IF(B327="","",VLOOKUP(AB327,Varsayımlar!$B:$Q,14,0))</f>
        <v/>
      </c>
      <c r="Z327" s="5" t="str">
        <f>IF(B327="","",VLOOKUP(AB327,Varsayımlar!$B:$Q,15,0))</f>
        <v/>
      </c>
      <c r="AA327" s="5" t="str">
        <f>IF(B327="","",VLOOKUP(AB327,Varsayımlar!$B:$Q,16,0))</f>
        <v/>
      </c>
      <c r="AB327" s="5" t="str">
        <f t="shared" ref="AB327:AB390" si="8">IF(B327="","",CONCATENATE(B327,D327))</f>
        <v/>
      </c>
    </row>
    <row r="328" spans="2:28" x14ac:dyDescent="0.25">
      <c r="C328" s="3" t="str">
        <f>IF(B328="","",VLOOKUP(AB328,Varsayımlar!$B:$Q,3,0))</f>
        <v/>
      </c>
      <c r="G328" s="2" t="str">
        <f>IF(B328="","",VLOOKUP(AB328,Varsayımlar!$B:$Q,5,0))</f>
        <v/>
      </c>
      <c r="I328" s="2" t="str">
        <f>IF(B328="","",VLOOKUP(AB328,Varsayımlar!$B:$Q,6,0))</f>
        <v/>
      </c>
      <c r="O328" s="2" t="str">
        <f>IF(B328="","",VLOOKUP(AB328,Varsayımlar!$B:$Q,7,0)*J328)</f>
        <v/>
      </c>
      <c r="P328" s="2" t="str">
        <f>IF(B328="","",VLOOKUP(AB328,Varsayımlar!$B:$Q,8,0))</f>
        <v/>
      </c>
      <c r="Q328" s="2" t="str">
        <f>IF(B328="","",VLOOKUP(AB328,Varsayımlar!$B:$Q,9,0))</f>
        <v/>
      </c>
      <c r="R328" s="2" t="str">
        <f>IF(B328="","",VLOOKUP(AB328,Varsayımlar!$B:$Q,10,0))</f>
        <v/>
      </c>
      <c r="S328" s="2" t="str">
        <f>IF(B328="","",VLOOKUP(AB328,Varsayımlar!$B:$Q,11,0))</f>
        <v/>
      </c>
      <c r="T328" s="2" t="str">
        <f>IF(B328="","",VLOOKUP(AB328,Varsayımlar!$B:$Q,12,0))</f>
        <v/>
      </c>
      <c r="U328" s="2" t="str">
        <f>IF(B328="","",VLOOKUP(AB328,Varsayımlar!$B:$Q,13,0))</f>
        <v/>
      </c>
      <c r="V328" s="2" t="str">
        <f>IF(B328="","",VLOOKUP(AB328,Varsayımlar!$B:$Q,14,0))</f>
        <v/>
      </c>
      <c r="Z328" s="2" t="str">
        <f>IF(B328="","",VLOOKUP(AB328,Varsayımlar!$B:$Q,15,0))</f>
        <v/>
      </c>
      <c r="AA328" s="2" t="str">
        <f>IF(B328="","",VLOOKUP(AB328,Varsayımlar!$B:$Q,16,0))</f>
        <v/>
      </c>
      <c r="AB328" s="2" t="str">
        <f t="shared" si="8"/>
        <v/>
      </c>
    </row>
    <row r="329" spans="2:28" x14ac:dyDescent="0.25">
      <c r="B329" s="6"/>
      <c r="C329" s="7" t="str">
        <f>IF(B329="","",VLOOKUP(AB329,Varsayımlar!$B:$Q,3,0))</f>
        <v/>
      </c>
      <c r="G329" s="5" t="str">
        <f>IF(B329="","",VLOOKUP(AB329,Varsayımlar!$B:$Q,5,0))</f>
        <v/>
      </c>
      <c r="H329" s="5"/>
      <c r="I329" s="5" t="str">
        <f>IF(B329="","",VLOOKUP(AB329,Varsayımlar!$B:$Q,6,0))</f>
        <v/>
      </c>
      <c r="O329" s="5" t="str">
        <f>IF(B329="","",VLOOKUP(AB329,Varsayımlar!$B:$Q,7,0)*J329)</f>
        <v/>
      </c>
      <c r="P329" s="5" t="str">
        <f>IF(B329="","",VLOOKUP(AB329,Varsayımlar!$B:$Q,8,0))</f>
        <v/>
      </c>
      <c r="Q329" s="5" t="str">
        <f>IF(B329="","",VLOOKUP(AB329,Varsayımlar!$B:$Q,9,0))</f>
        <v/>
      </c>
      <c r="R329" s="5" t="str">
        <f>IF(B329="","",VLOOKUP(AB329,Varsayımlar!$B:$Q,10,0))</f>
        <v/>
      </c>
      <c r="S329" s="5" t="str">
        <f>IF(B329="","",VLOOKUP(AB329,Varsayımlar!$B:$Q,11,0))</f>
        <v/>
      </c>
      <c r="T329" s="5" t="str">
        <f>IF(B329="","",VLOOKUP(AB329,Varsayımlar!$B:$Q,12,0))</f>
        <v/>
      </c>
      <c r="U329" s="5" t="str">
        <f>IF(B329="","",VLOOKUP(AB329,Varsayımlar!$B:$Q,13,0))</f>
        <v/>
      </c>
      <c r="V329" s="5" t="str">
        <f>IF(B329="","",VLOOKUP(AB329,Varsayımlar!$B:$Q,14,0))</f>
        <v/>
      </c>
      <c r="Z329" s="5" t="str">
        <f>IF(B329="","",VLOOKUP(AB329,Varsayımlar!$B:$Q,15,0))</f>
        <v/>
      </c>
      <c r="AA329" s="5" t="str">
        <f>IF(B329="","",VLOOKUP(AB329,Varsayımlar!$B:$Q,16,0))</f>
        <v/>
      </c>
      <c r="AB329" s="5" t="str">
        <f t="shared" si="8"/>
        <v/>
      </c>
    </row>
    <row r="330" spans="2:28" x14ac:dyDescent="0.25">
      <c r="C330" s="3" t="str">
        <f>IF(B330="","",VLOOKUP(AB330,Varsayımlar!$B:$Q,3,0))</f>
        <v/>
      </c>
      <c r="G330" s="2" t="str">
        <f>IF(B330="","",VLOOKUP(AB330,Varsayımlar!$B:$Q,5,0))</f>
        <v/>
      </c>
      <c r="I330" s="2" t="str">
        <f>IF(B330="","",VLOOKUP(AB330,Varsayımlar!$B:$Q,6,0))</f>
        <v/>
      </c>
      <c r="O330" s="2" t="str">
        <f>IF(B330="","",VLOOKUP(AB330,Varsayımlar!$B:$Q,7,0)*J330)</f>
        <v/>
      </c>
      <c r="P330" s="2" t="str">
        <f>IF(B330="","",VLOOKUP(AB330,Varsayımlar!$B:$Q,8,0))</f>
        <v/>
      </c>
      <c r="Q330" s="2" t="str">
        <f>IF(B330="","",VLOOKUP(AB330,Varsayımlar!$B:$Q,9,0))</f>
        <v/>
      </c>
      <c r="R330" s="2" t="str">
        <f>IF(B330="","",VLOOKUP(AB330,Varsayımlar!$B:$Q,10,0))</f>
        <v/>
      </c>
      <c r="S330" s="2" t="str">
        <f>IF(B330="","",VLOOKUP(AB330,Varsayımlar!$B:$Q,11,0))</f>
        <v/>
      </c>
      <c r="T330" s="2" t="str">
        <f>IF(B330="","",VLOOKUP(AB330,Varsayımlar!$B:$Q,12,0))</f>
        <v/>
      </c>
      <c r="U330" s="2" t="str">
        <f>IF(B330="","",VLOOKUP(AB330,Varsayımlar!$B:$Q,13,0))</f>
        <v/>
      </c>
      <c r="V330" s="2" t="str">
        <f>IF(B330="","",VLOOKUP(AB330,Varsayımlar!$B:$Q,14,0))</f>
        <v/>
      </c>
      <c r="Z330" s="2" t="str">
        <f>IF(B330="","",VLOOKUP(AB330,Varsayımlar!$B:$Q,15,0))</f>
        <v/>
      </c>
      <c r="AA330" s="2" t="str">
        <f>IF(B330="","",VLOOKUP(AB330,Varsayımlar!$B:$Q,16,0))</f>
        <v/>
      </c>
      <c r="AB330" s="2" t="str">
        <f t="shared" si="8"/>
        <v/>
      </c>
    </row>
    <row r="331" spans="2:28" x14ac:dyDescent="0.25">
      <c r="B331" s="6"/>
      <c r="C331" s="7" t="str">
        <f>IF(B331="","",VLOOKUP(AB331,Varsayımlar!$B:$Q,3,0))</f>
        <v/>
      </c>
      <c r="G331" s="5" t="str">
        <f>IF(B331="","",VLOOKUP(AB331,Varsayımlar!$B:$Q,5,0))</f>
        <v/>
      </c>
      <c r="H331" s="5"/>
      <c r="I331" s="5" t="str">
        <f>IF(B331="","",VLOOKUP(AB331,Varsayımlar!$B:$Q,6,0))</f>
        <v/>
      </c>
      <c r="O331" s="5" t="str">
        <f>IF(B331="","",VLOOKUP(AB331,Varsayımlar!$B:$Q,7,0)*J331)</f>
        <v/>
      </c>
      <c r="P331" s="5" t="str">
        <f>IF(B331="","",VLOOKUP(AB331,Varsayımlar!$B:$Q,8,0))</f>
        <v/>
      </c>
      <c r="Q331" s="5" t="str">
        <f>IF(B331="","",VLOOKUP(AB331,Varsayımlar!$B:$Q,9,0))</f>
        <v/>
      </c>
      <c r="R331" s="5" t="str">
        <f>IF(B331="","",VLOOKUP(AB331,Varsayımlar!$B:$Q,10,0))</f>
        <v/>
      </c>
      <c r="S331" s="5" t="str">
        <f>IF(B331="","",VLOOKUP(AB331,Varsayımlar!$B:$Q,11,0))</f>
        <v/>
      </c>
      <c r="T331" s="5" t="str">
        <f>IF(B331="","",VLOOKUP(AB331,Varsayımlar!$B:$Q,12,0))</f>
        <v/>
      </c>
      <c r="U331" s="5" t="str">
        <f>IF(B331="","",VLOOKUP(AB331,Varsayımlar!$B:$Q,13,0))</f>
        <v/>
      </c>
      <c r="V331" s="5" t="str">
        <f>IF(B331="","",VLOOKUP(AB331,Varsayımlar!$B:$Q,14,0))</f>
        <v/>
      </c>
      <c r="Z331" s="5" t="str">
        <f>IF(B331="","",VLOOKUP(AB331,Varsayımlar!$B:$Q,15,0))</f>
        <v/>
      </c>
      <c r="AA331" s="5" t="str">
        <f>IF(B331="","",VLOOKUP(AB331,Varsayımlar!$B:$Q,16,0))</f>
        <v/>
      </c>
      <c r="AB331" s="5" t="str">
        <f t="shared" si="8"/>
        <v/>
      </c>
    </row>
    <row r="332" spans="2:28" x14ac:dyDescent="0.25">
      <c r="C332" s="3" t="str">
        <f>IF(B332="","",VLOOKUP(AB332,Varsayımlar!$B:$Q,3,0))</f>
        <v/>
      </c>
      <c r="G332" s="2" t="str">
        <f>IF(B332="","",VLOOKUP(AB332,Varsayımlar!$B:$Q,5,0))</f>
        <v/>
      </c>
      <c r="I332" s="2" t="str">
        <f>IF(B332="","",VLOOKUP(AB332,Varsayımlar!$B:$Q,6,0))</f>
        <v/>
      </c>
      <c r="O332" s="2" t="str">
        <f>IF(B332="","",VLOOKUP(AB332,Varsayımlar!$B:$Q,7,0)*J332)</f>
        <v/>
      </c>
      <c r="P332" s="2" t="str">
        <f>IF(B332="","",VLOOKUP(AB332,Varsayımlar!$B:$Q,8,0))</f>
        <v/>
      </c>
      <c r="Q332" s="2" t="str">
        <f>IF(B332="","",VLOOKUP(AB332,Varsayımlar!$B:$Q,9,0))</f>
        <v/>
      </c>
      <c r="R332" s="2" t="str">
        <f>IF(B332="","",VLOOKUP(AB332,Varsayımlar!$B:$Q,10,0))</f>
        <v/>
      </c>
      <c r="S332" s="2" t="str">
        <f>IF(B332="","",VLOOKUP(AB332,Varsayımlar!$B:$Q,11,0))</f>
        <v/>
      </c>
      <c r="T332" s="2" t="str">
        <f>IF(B332="","",VLOOKUP(AB332,Varsayımlar!$B:$Q,12,0))</f>
        <v/>
      </c>
      <c r="U332" s="2" t="str">
        <f>IF(B332="","",VLOOKUP(AB332,Varsayımlar!$B:$Q,13,0))</f>
        <v/>
      </c>
      <c r="V332" s="2" t="str">
        <f>IF(B332="","",VLOOKUP(AB332,Varsayımlar!$B:$Q,14,0))</f>
        <v/>
      </c>
      <c r="Z332" s="2" t="str">
        <f>IF(B332="","",VLOOKUP(AB332,Varsayımlar!$B:$Q,15,0))</f>
        <v/>
      </c>
      <c r="AA332" s="2" t="str">
        <f>IF(B332="","",VLOOKUP(AB332,Varsayımlar!$B:$Q,16,0))</f>
        <v/>
      </c>
      <c r="AB332" s="2" t="str">
        <f t="shared" si="8"/>
        <v/>
      </c>
    </row>
    <row r="333" spans="2:28" x14ac:dyDescent="0.25">
      <c r="B333" s="6"/>
      <c r="C333" s="7" t="str">
        <f>IF(B333="","",VLOOKUP(AB333,Varsayımlar!$B:$Q,3,0))</f>
        <v/>
      </c>
      <c r="G333" s="5" t="str">
        <f>IF(B333="","",VLOOKUP(AB333,Varsayımlar!$B:$Q,5,0))</f>
        <v/>
      </c>
      <c r="H333" s="5"/>
      <c r="I333" s="5" t="str">
        <f>IF(B333="","",VLOOKUP(AB333,Varsayımlar!$B:$Q,6,0))</f>
        <v/>
      </c>
      <c r="O333" s="5" t="str">
        <f>IF(B333="","",VLOOKUP(AB333,Varsayımlar!$B:$Q,7,0)*J333)</f>
        <v/>
      </c>
      <c r="P333" s="5" t="str">
        <f>IF(B333="","",VLOOKUP(AB333,Varsayımlar!$B:$Q,8,0))</f>
        <v/>
      </c>
      <c r="Q333" s="5" t="str">
        <f>IF(B333="","",VLOOKUP(AB333,Varsayımlar!$B:$Q,9,0))</f>
        <v/>
      </c>
      <c r="R333" s="5" t="str">
        <f>IF(B333="","",VLOOKUP(AB333,Varsayımlar!$B:$Q,10,0))</f>
        <v/>
      </c>
      <c r="S333" s="5" t="str">
        <f>IF(B333="","",VLOOKUP(AB333,Varsayımlar!$B:$Q,11,0))</f>
        <v/>
      </c>
      <c r="T333" s="5" t="str">
        <f>IF(B333="","",VLOOKUP(AB333,Varsayımlar!$B:$Q,12,0))</f>
        <v/>
      </c>
      <c r="U333" s="5" t="str">
        <f>IF(B333="","",VLOOKUP(AB333,Varsayımlar!$B:$Q,13,0))</f>
        <v/>
      </c>
      <c r="V333" s="5" t="str">
        <f>IF(B333="","",VLOOKUP(AB333,Varsayımlar!$B:$Q,14,0))</f>
        <v/>
      </c>
      <c r="Z333" s="5" t="str">
        <f>IF(B333="","",VLOOKUP(AB333,Varsayımlar!$B:$Q,15,0))</f>
        <v/>
      </c>
      <c r="AA333" s="5" t="str">
        <f>IF(B333="","",VLOOKUP(AB333,Varsayımlar!$B:$Q,16,0))</f>
        <v/>
      </c>
      <c r="AB333" s="5" t="str">
        <f t="shared" si="8"/>
        <v/>
      </c>
    </row>
    <row r="334" spans="2:28" x14ac:dyDescent="0.25">
      <c r="C334" s="3" t="str">
        <f>IF(B334="","",VLOOKUP(AB334,Varsayımlar!$B:$Q,3,0))</f>
        <v/>
      </c>
      <c r="G334" s="2" t="str">
        <f>IF(B334="","",VLOOKUP(AB334,Varsayımlar!$B:$Q,5,0))</f>
        <v/>
      </c>
      <c r="I334" s="2" t="str">
        <f>IF(B334="","",VLOOKUP(AB334,Varsayımlar!$B:$Q,6,0))</f>
        <v/>
      </c>
      <c r="O334" s="2" t="str">
        <f>IF(B334="","",VLOOKUP(AB334,Varsayımlar!$B:$Q,7,0)*J334)</f>
        <v/>
      </c>
      <c r="P334" s="2" t="str">
        <f>IF(B334="","",VLOOKUP(AB334,Varsayımlar!$B:$Q,8,0))</f>
        <v/>
      </c>
      <c r="Q334" s="2" t="str">
        <f>IF(B334="","",VLOOKUP(AB334,Varsayımlar!$B:$Q,9,0))</f>
        <v/>
      </c>
      <c r="R334" s="2" t="str">
        <f>IF(B334="","",VLOOKUP(AB334,Varsayımlar!$B:$Q,10,0))</f>
        <v/>
      </c>
      <c r="S334" s="2" t="str">
        <f>IF(B334="","",VLOOKUP(AB334,Varsayımlar!$B:$Q,11,0))</f>
        <v/>
      </c>
      <c r="T334" s="2" t="str">
        <f>IF(B334="","",VLOOKUP(AB334,Varsayımlar!$B:$Q,12,0))</f>
        <v/>
      </c>
      <c r="U334" s="2" t="str">
        <f>IF(B334="","",VLOOKUP(AB334,Varsayımlar!$B:$Q,13,0))</f>
        <v/>
      </c>
      <c r="V334" s="2" t="str">
        <f>IF(B334="","",VLOOKUP(AB334,Varsayımlar!$B:$Q,14,0))</f>
        <v/>
      </c>
      <c r="Z334" s="2" t="str">
        <f>IF(B334="","",VLOOKUP(AB334,Varsayımlar!$B:$Q,15,0))</f>
        <v/>
      </c>
      <c r="AA334" s="2" t="str">
        <f>IF(B334="","",VLOOKUP(AB334,Varsayımlar!$B:$Q,16,0))</f>
        <v/>
      </c>
      <c r="AB334" s="2" t="str">
        <f t="shared" si="8"/>
        <v/>
      </c>
    </row>
    <row r="335" spans="2:28" x14ac:dyDescent="0.25">
      <c r="B335" s="6"/>
      <c r="C335" s="7" t="str">
        <f>IF(B335="","",VLOOKUP(AB335,Varsayımlar!$B:$Q,3,0))</f>
        <v/>
      </c>
      <c r="G335" s="5" t="str">
        <f>IF(B335="","",VLOOKUP(AB335,Varsayımlar!$B:$Q,5,0))</f>
        <v/>
      </c>
      <c r="H335" s="5"/>
      <c r="I335" s="5" t="str">
        <f>IF(B335="","",VLOOKUP(AB335,Varsayımlar!$B:$Q,6,0))</f>
        <v/>
      </c>
      <c r="O335" s="5" t="str">
        <f>IF(B335="","",VLOOKUP(AB335,Varsayımlar!$B:$Q,7,0)*J335)</f>
        <v/>
      </c>
      <c r="P335" s="5" t="str">
        <f>IF(B335="","",VLOOKUP(AB335,Varsayımlar!$B:$Q,8,0))</f>
        <v/>
      </c>
      <c r="Q335" s="5" t="str">
        <f>IF(B335="","",VLOOKUP(AB335,Varsayımlar!$B:$Q,9,0))</f>
        <v/>
      </c>
      <c r="R335" s="5" t="str">
        <f>IF(B335="","",VLOOKUP(AB335,Varsayımlar!$B:$Q,10,0))</f>
        <v/>
      </c>
      <c r="S335" s="5" t="str">
        <f>IF(B335="","",VLOOKUP(AB335,Varsayımlar!$B:$Q,11,0))</f>
        <v/>
      </c>
      <c r="T335" s="5" t="str">
        <f>IF(B335="","",VLOOKUP(AB335,Varsayımlar!$B:$Q,12,0))</f>
        <v/>
      </c>
      <c r="U335" s="5" t="str">
        <f>IF(B335="","",VLOOKUP(AB335,Varsayımlar!$B:$Q,13,0))</f>
        <v/>
      </c>
      <c r="V335" s="5" t="str">
        <f>IF(B335="","",VLOOKUP(AB335,Varsayımlar!$B:$Q,14,0))</f>
        <v/>
      </c>
      <c r="Z335" s="5" t="str">
        <f>IF(B335="","",VLOOKUP(AB335,Varsayımlar!$B:$Q,15,0))</f>
        <v/>
      </c>
      <c r="AA335" s="5" t="str">
        <f>IF(B335="","",VLOOKUP(AB335,Varsayımlar!$B:$Q,16,0))</f>
        <v/>
      </c>
      <c r="AB335" s="5" t="str">
        <f t="shared" si="8"/>
        <v/>
      </c>
    </row>
    <row r="336" spans="2:28" x14ac:dyDescent="0.25">
      <c r="C336" s="3" t="str">
        <f>IF(B336="","",VLOOKUP(AB336,Varsayımlar!$B:$Q,3,0))</f>
        <v/>
      </c>
      <c r="G336" s="2" t="str">
        <f>IF(B336="","",VLOOKUP(AB336,Varsayımlar!$B:$Q,5,0))</f>
        <v/>
      </c>
      <c r="I336" s="2" t="str">
        <f>IF(B336="","",VLOOKUP(AB336,Varsayımlar!$B:$Q,6,0))</f>
        <v/>
      </c>
      <c r="O336" s="2" t="str">
        <f>IF(B336="","",VLOOKUP(AB336,Varsayımlar!$B:$Q,7,0)*J336)</f>
        <v/>
      </c>
      <c r="P336" s="2" t="str">
        <f>IF(B336="","",VLOOKUP(AB336,Varsayımlar!$B:$Q,8,0))</f>
        <v/>
      </c>
      <c r="Q336" s="2" t="str">
        <f>IF(B336="","",VLOOKUP(AB336,Varsayımlar!$B:$Q,9,0))</f>
        <v/>
      </c>
      <c r="R336" s="2" t="str">
        <f>IF(B336="","",VLOOKUP(AB336,Varsayımlar!$B:$Q,10,0))</f>
        <v/>
      </c>
      <c r="S336" s="2" t="str">
        <f>IF(B336="","",VLOOKUP(AB336,Varsayımlar!$B:$Q,11,0))</f>
        <v/>
      </c>
      <c r="T336" s="2" t="str">
        <f>IF(B336="","",VLOOKUP(AB336,Varsayımlar!$B:$Q,12,0))</f>
        <v/>
      </c>
      <c r="U336" s="2" t="str">
        <f>IF(B336="","",VLOOKUP(AB336,Varsayımlar!$B:$Q,13,0))</f>
        <v/>
      </c>
      <c r="V336" s="2" t="str">
        <f>IF(B336="","",VLOOKUP(AB336,Varsayımlar!$B:$Q,14,0))</f>
        <v/>
      </c>
      <c r="Z336" s="2" t="str">
        <f>IF(B336="","",VLOOKUP(AB336,Varsayımlar!$B:$Q,15,0))</f>
        <v/>
      </c>
      <c r="AA336" s="2" t="str">
        <f>IF(B336="","",VLOOKUP(AB336,Varsayımlar!$B:$Q,16,0))</f>
        <v/>
      </c>
      <c r="AB336" s="2" t="str">
        <f t="shared" si="8"/>
        <v/>
      </c>
    </row>
    <row r="337" spans="2:28" x14ac:dyDescent="0.25">
      <c r="B337" s="6"/>
      <c r="C337" s="7" t="str">
        <f>IF(B337="","",VLOOKUP(AB337,Varsayımlar!$B:$Q,3,0))</f>
        <v/>
      </c>
      <c r="G337" s="5" t="str">
        <f>IF(B337="","",VLOOKUP(AB337,Varsayımlar!$B:$Q,5,0))</f>
        <v/>
      </c>
      <c r="H337" s="5"/>
      <c r="I337" s="5" t="str">
        <f>IF(B337="","",VLOOKUP(AB337,Varsayımlar!$B:$Q,6,0))</f>
        <v/>
      </c>
      <c r="O337" s="5" t="str">
        <f>IF(B337="","",VLOOKUP(AB337,Varsayımlar!$B:$Q,7,0)*J337)</f>
        <v/>
      </c>
      <c r="P337" s="5" t="str">
        <f>IF(B337="","",VLOOKUP(AB337,Varsayımlar!$B:$Q,8,0))</f>
        <v/>
      </c>
      <c r="Q337" s="5" t="str">
        <f>IF(B337="","",VLOOKUP(AB337,Varsayımlar!$B:$Q,9,0))</f>
        <v/>
      </c>
      <c r="R337" s="5" t="str">
        <f>IF(B337="","",VLOOKUP(AB337,Varsayımlar!$B:$Q,10,0))</f>
        <v/>
      </c>
      <c r="S337" s="5" t="str">
        <f>IF(B337="","",VLOOKUP(AB337,Varsayımlar!$B:$Q,11,0))</f>
        <v/>
      </c>
      <c r="T337" s="5" t="str">
        <f>IF(B337="","",VLOOKUP(AB337,Varsayımlar!$B:$Q,12,0))</f>
        <v/>
      </c>
      <c r="U337" s="5" t="str">
        <f>IF(B337="","",VLOOKUP(AB337,Varsayımlar!$B:$Q,13,0))</f>
        <v/>
      </c>
      <c r="V337" s="5" t="str">
        <f>IF(B337="","",VLOOKUP(AB337,Varsayımlar!$B:$Q,14,0))</f>
        <v/>
      </c>
      <c r="Z337" s="5" t="str">
        <f>IF(B337="","",VLOOKUP(AB337,Varsayımlar!$B:$Q,15,0))</f>
        <v/>
      </c>
      <c r="AA337" s="5" t="str">
        <f>IF(B337="","",VLOOKUP(AB337,Varsayımlar!$B:$Q,16,0))</f>
        <v/>
      </c>
      <c r="AB337" s="5" t="str">
        <f t="shared" si="8"/>
        <v/>
      </c>
    </row>
    <row r="338" spans="2:28" x14ac:dyDescent="0.25">
      <c r="C338" s="3" t="str">
        <f>IF(B338="","",VLOOKUP(AB338,Varsayımlar!$B:$Q,3,0))</f>
        <v/>
      </c>
      <c r="G338" s="2" t="str">
        <f>IF(B338="","",VLOOKUP(AB338,Varsayımlar!$B:$Q,5,0))</f>
        <v/>
      </c>
      <c r="I338" s="2" t="str">
        <f>IF(B338="","",VLOOKUP(AB338,Varsayımlar!$B:$Q,6,0))</f>
        <v/>
      </c>
      <c r="O338" s="2" t="str">
        <f>IF(B338="","",VLOOKUP(AB338,Varsayımlar!$B:$Q,7,0)*J338)</f>
        <v/>
      </c>
      <c r="P338" s="2" t="str">
        <f>IF(B338="","",VLOOKUP(AB338,Varsayımlar!$B:$Q,8,0))</f>
        <v/>
      </c>
      <c r="Q338" s="2" t="str">
        <f>IF(B338="","",VLOOKUP(AB338,Varsayımlar!$B:$Q,9,0))</f>
        <v/>
      </c>
      <c r="R338" s="2" t="str">
        <f>IF(B338="","",VLOOKUP(AB338,Varsayımlar!$B:$Q,10,0))</f>
        <v/>
      </c>
      <c r="S338" s="2" t="str">
        <f>IF(B338="","",VLOOKUP(AB338,Varsayımlar!$B:$Q,11,0))</f>
        <v/>
      </c>
      <c r="T338" s="2" t="str">
        <f>IF(B338="","",VLOOKUP(AB338,Varsayımlar!$B:$Q,12,0))</f>
        <v/>
      </c>
      <c r="U338" s="2" t="str">
        <f>IF(B338="","",VLOOKUP(AB338,Varsayımlar!$B:$Q,13,0))</f>
        <v/>
      </c>
      <c r="V338" s="2" t="str">
        <f>IF(B338="","",VLOOKUP(AB338,Varsayımlar!$B:$Q,14,0))</f>
        <v/>
      </c>
      <c r="Z338" s="2" t="str">
        <f>IF(B338="","",VLOOKUP(AB338,Varsayımlar!$B:$Q,15,0))</f>
        <v/>
      </c>
      <c r="AA338" s="2" t="str">
        <f>IF(B338="","",VLOOKUP(AB338,Varsayımlar!$B:$Q,16,0))</f>
        <v/>
      </c>
      <c r="AB338" s="2" t="str">
        <f t="shared" si="8"/>
        <v/>
      </c>
    </row>
    <row r="339" spans="2:28" x14ac:dyDescent="0.25">
      <c r="B339" s="6"/>
      <c r="C339" s="7" t="str">
        <f>IF(B339="","",VLOOKUP(AB339,Varsayımlar!$B:$Q,3,0))</f>
        <v/>
      </c>
      <c r="G339" s="5" t="str">
        <f>IF(B339="","",VLOOKUP(AB339,Varsayımlar!$B:$Q,5,0))</f>
        <v/>
      </c>
      <c r="H339" s="5"/>
      <c r="I339" s="5" t="str">
        <f>IF(B339="","",VLOOKUP(AB339,Varsayımlar!$B:$Q,6,0))</f>
        <v/>
      </c>
      <c r="O339" s="5" t="str">
        <f>IF(B339="","",VLOOKUP(AB339,Varsayımlar!$B:$Q,7,0)*J339)</f>
        <v/>
      </c>
      <c r="P339" s="5" t="str">
        <f>IF(B339="","",VLOOKUP(AB339,Varsayımlar!$B:$Q,8,0))</f>
        <v/>
      </c>
      <c r="Q339" s="5" t="str">
        <f>IF(B339="","",VLOOKUP(AB339,Varsayımlar!$B:$Q,9,0))</f>
        <v/>
      </c>
      <c r="R339" s="5" t="str">
        <f>IF(B339="","",VLOOKUP(AB339,Varsayımlar!$B:$Q,10,0))</f>
        <v/>
      </c>
      <c r="S339" s="5" t="str">
        <f>IF(B339="","",VLOOKUP(AB339,Varsayımlar!$B:$Q,11,0))</f>
        <v/>
      </c>
      <c r="T339" s="5" t="str">
        <f>IF(B339="","",VLOOKUP(AB339,Varsayımlar!$B:$Q,12,0))</f>
        <v/>
      </c>
      <c r="U339" s="5" t="str">
        <f>IF(B339="","",VLOOKUP(AB339,Varsayımlar!$B:$Q,13,0))</f>
        <v/>
      </c>
      <c r="V339" s="5" t="str">
        <f>IF(B339="","",VLOOKUP(AB339,Varsayımlar!$B:$Q,14,0))</f>
        <v/>
      </c>
      <c r="Z339" s="5" t="str">
        <f>IF(B339="","",VLOOKUP(AB339,Varsayımlar!$B:$Q,15,0))</f>
        <v/>
      </c>
      <c r="AA339" s="5" t="str">
        <f>IF(B339="","",VLOOKUP(AB339,Varsayımlar!$B:$Q,16,0))</f>
        <v/>
      </c>
      <c r="AB339" s="5" t="str">
        <f t="shared" si="8"/>
        <v/>
      </c>
    </row>
    <row r="340" spans="2:28" x14ac:dyDescent="0.25">
      <c r="C340" s="3" t="str">
        <f>IF(B340="","",VLOOKUP(AB340,Varsayımlar!$B:$Q,3,0))</f>
        <v/>
      </c>
      <c r="G340" s="2" t="str">
        <f>IF(B340="","",VLOOKUP(AB340,Varsayımlar!$B:$Q,5,0))</f>
        <v/>
      </c>
      <c r="I340" s="2" t="str">
        <f>IF(B340="","",VLOOKUP(AB340,Varsayımlar!$B:$Q,6,0))</f>
        <v/>
      </c>
      <c r="O340" s="2" t="str">
        <f>IF(B340="","",VLOOKUP(AB340,Varsayımlar!$B:$Q,7,0)*J340)</f>
        <v/>
      </c>
      <c r="P340" s="2" t="str">
        <f>IF(B340="","",VLOOKUP(AB340,Varsayımlar!$B:$Q,8,0))</f>
        <v/>
      </c>
      <c r="Q340" s="2" t="str">
        <f>IF(B340="","",VLOOKUP(AB340,Varsayımlar!$B:$Q,9,0))</f>
        <v/>
      </c>
      <c r="R340" s="2" t="str">
        <f>IF(B340="","",VLOOKUP(AB340,Varsayımlar!$B:$Q,10,0))</f>
        <v/>
      </c>
      <c r="S340" s="2" t="str">
        <f>IF(B340="","",VLOOKUP(AB340,Varsayımlar!$B:$Q,11,0))</f>
        <v/>
      </c>
      <c r="T340" s="2" t="str">
        <f>IF(B340="","",VLOOKUP(AB340,Varsayımlar!$B:$Q,12,0))</f>
        <v/>
      </c>
      <c r="U340" s="2" t="str">
        <f>IF(B340="","",VLOOKUP(AB340,Varsayımlar!$B:$Q,13,0))</f>
        <v/>
      </c>
      <c r="V340" s="2" t="str">
        <f>IF(B340="","",VLOOKUP(AB340,Varsayımlar!$B:$Q,14,0))</f>
        <v/>
      </c>
      <c r="Z340" s="2" t="str">
        <f>IF(B340="","",VLOOKUP(AB340,Varsayımlar!$B:$Q,15,0))</f>
        <v/>
      </c>
      <c r="AA340" s="2" t="str">
        <f>IF(B340="","",VLOOKUP(AB340,Varsayımlar!$B:$Q,16,0))</f>
        <v/>
      </c>
      <c r="AB340" s="2" t="str">
        <f t="shared" si="8"/>
        <v/>
      </c>
    </row>
    <row r="341" spans="2:28" x14ac:dyDescent="0.25">
      <c r="B341" s="6"/>
      <c r="C341" s="7" t="str">
        <f>IF(B341="","",VLOOKUP(AB341,Varsayımlar!$B:$Q,3,0))</f>
        <v/>
      </c>
      <c r="G341" s="5" t="str">
        <f>IF(B341="","",VLOOKUP(AB341,Varsayımlar!$B:$Q,5,0))</f>
        <v/>
      </c>
      <c r="H341" s="5"/>
      <c r="I341" s="5" t="str">
        <f>IF(B341="","",VLOOKUP(AB341,Varsayımlar!$B:$Q,6,0))</f>
        <v/>
      </c>
      <c r="O341" s="5" t="str">
        <f>IF(B341="","",VLOOKUP(AB341,Varsayımlar!$B:$Q,7,0)*J341)</f>
        <v/>
      </c>
      <c r="P341" s="5" t="str">
        <f>IF(B341="","",VLOOKUP(AB341,Varsayımlar!$B:$Q,8,0))</f>
        <v/>
      </c>
      <c r="Q341" s="5" t="str">
        <f>IF(B341="","",VLOOKUP(AB341,Varsayımlar!$B:$Q,9,0))</f>
        <v/>
      </c>
      <c r="R341" s="5" t="str">
        <f>IF(B341="","",VLOOKUP(AB341,Varsayımlar!$B:$Q,10,0))</f>
        <v/>
      </c>
      <c r="S341" s="5" t="str">
        <f>IF(B341="","",VLOOKUP(AB341,Varsayımlar!$B:$Q,11,0))</f>
        <v/>
      </c>
      <c r="T341" s="5" t="str">
        <f>IF(B341="","",VLOOKUP(AB341,Varsayımlar!$B:$Q,12,0))</f>
        <v/>
      </c>
      <c r="U341" s="5" t="str">
        <f>IF(B341="","",VLOOKUP(AB341,Varsayımlar!$B:$Q,13,0))</f>
        <v/>
      </c>
      <c r="V341" s="5" t="str">
        <f>IF(B341="","",VLOOKUP(AB341,Varsayımlar!$B:$Q,14,0))</f>
        <v/>
      </c>
      <c r="Z341" s="5" t="str">
        <f>IF(B341="","",VLOOKUP(AB341,Varsayımlar!$B:$Q,15,0))</f>
        <v/>
      </c>
      <c r="AA341" s="5" t="str">
        <f>IF(B341="","",VLOOKUP(AB341,Varsayımlar!$B:$Q,16,0))</f>
        <v/>
      </c>
      <c r="AB341" s="5" t="str">
        <f t="shared" si="8"/>
        <v/>
      </c>
    </row>
    <row r="342" spans="2:28" x14ac:dyDescent="0.25">
      <c r="C342" s="3" t="str">
        <f>IF(B342="","",VLOOKUP(AB342,Varsayımlar!$B:$Q,3,0))</f>
        <v/>
      </c>
      <c r="G342" s="2" t="str">
        <f>IF(B342="","",VLOOKUP(AB342,Varsayımlar!$B:$Q,5,0))</f>
        <v/>
      </c>
      <c r="I342" s="2" t="str">
        <f>IF(B342="","",VLOOKUP(AB342,Varsayımlar!$B:$Q,6,0))</f>
        <v/>
      </c>
      <c r="O342" s="2" t="str">
        <f>IF(B342="","",VLOOKUP(AB342,Varsayımlar!$B:$Q,7,0)*J342)</f>
        <v/>
      </c>
      <c r="P342" s="2" t="str">
        <f>IF(B342="","",VLOOKUP(AB342,Varsayımlar!$B:$Q,8,0))</f>
        <v/>
      </c>
      <c r="Q342" s="2" t="str">
        <f>IF(B342="","",VLOOKUP(AB342,Varsayımlar!$B:$Q,9,0))</f>
        <v/>
      </c>
      <c r="R342" s="2" t="str">
        <f>IF(B342="","",VLOOKUP(AB342,Varsayımlar!$B:$Q,10,0))</f>
        <v/>
      </c>
      <c r="S342" s="2" t="str">
        <f>IF(B342="","",VLOOKUP(AB342,Varsayımlar!$B:$Q,11,0))</f>
        <v/>
      </c>
      <c r="T342" s="2" t="str">
        <f>IF(B342="","",VLOOKUP(AB342,Varsayımlar!$B:$Q,12,0))</f>
        <v/>
      </c>
      <c r="U342" s="2" t="str">
        <f>IF(B342="","",VLOOKUP(AB342,Varsayımlar!$B:$Q,13,0))</f>
        <v/>
      </c>
      <c r="V342" s="2" t="str">
        <f>IF(B342="","",VLOOKUP(AB342,Varsayımlar!$B:$Q,14,0))</f>
        <v/>
      </c>
      <c r="Z342" s="2" t="str">
        <f>IF(B342="","",VLOOKUP(AB342,Varsayımlar!$B:$Q,15,0))</f>
        <v/>
      </c>
      <c r="AA342" s="2" t="str">
        <f>IF(B342="","",VLOOKUP(AB342,Varsayımlar!$B:$Q,16,0))</f>
        <v/>
      </c>
      <c r="AB342" s="2" t="str">
        <f t="shared" si="8"/>
        <v/>
      </c>
    </row>
    <row r="343" spans="2:28" x14ac:dyDescent="0.25">
      <c r="B343" s="6"/>
      <c r="C343" s="7" t="str">
        <f>IF(B343="","",VLOOKUP(AB343,Varsayımlar!$B:$Q,3,0))</f>
        <v/>
      </c>
      <c r="G343" s="5" t="str">
        <f>IF(B343="","",VLOOKUP(AB343,Varsayımlar!$B:$Q,5,0))</f>
        <v/>
      </c>
      <c r="H343" s="5"/>
      <c r="I343" s="5" t="str">
        <f>IF(B343="","",VLOOKUP(AB343,Varsayımlar!$B:$Q,6,0))</f>
        <v/>
      </c>
      <c r="O343" s="5" t="str">
        <f>IF(B343="","",VLOOKUP(AB343,Varsayımlar!$B:$Q,7,0)*J343)</f>
        <v/>
      </c>
      <c r="P343" s="5" t="str">
        <f>IF(B343="","",VLOOKUP(AB343,Varsayımlar!$B:$Q,8,0))</f>
        <v/>
      </c>
      <c r="Q343" s="5" t="str">
        <f>IF(B343="","",VLOOKUP(AB343,Varsayımlar!$B:$Q,9,0))</f>
        <v/>
      </c>
      <c r="R343" s="5" t="str">
        <f>IF(B343="","",VLOOKUP(AB343,Varsayımlar!$B:$Q,10,0))</f>
        <v/>
      </c>
      <c r="S343" s="5" t="str">
        <f>IF(B343="","",VLOOKUP(AB343,Varsayımlar!$B:$Q,11,0))</f>
        <v/>
      </c>
      <c r="T343" s="5" t="str">
        <f>IF(B343="","",VLOOKUP(AB343,Varsayımlar!$B:$Q,12,0))</f>
        <v/>
      </c>
      <c r="U343" s="5" t="str">
        <f>IF(B343="","",VLOOKUP(AB343,Varsayımlar!$B:$Q,13,0))</f>
        <v/>
      </c>
      <c r="V343" s="5" t="str">
        <f>IF(B343="","",VLOOKUP(AB343,Varsayımlar!$B:$Q,14,0))</f>
        <v/>
      </c>
      <c r="Z343" s="5" t="str">
        <f>IF(B343="","",VLOOKUP(AB343,Varsayımlar!$B:$Q,15,0))</f>
        <v/>
      </c>
      <c r="AA343" s="5" t="str">
        <f>IF(B343="","",VLOOKUP(AB343,Varsayımlar!$B:$Q,16,0))</f>
        <v/>
      </c>
      <c r="AB343" s="5" t="str">
        <f t="shared" si="8"/>
        <v/>
      </c>
    </row>
    <row r="344" spans="2:28" x14ac:dyDescent="0.25">
      <c r="C344" s="3" t="str">
        <f>IF(B344="","",VLOOKUP(AB344,Varsayımlar!$B:$Q,3,0))</f>
        <v/>
      </c>
      <c r="G344" s="2" t="str">
        <f>IF(B344="","",VLOOKUP(AB344,Varsayımlar!$B:$Q,5,0))</f>
        <v/>
      </c>
      <c r="I344" s="2" t="str">
        <f>IF(B344="","",VLOOKUP(AB344,Varsayımlar!$B:$Q,6,0))</f>
        <v/>
      </c>
      <c r="O344" s="2" t="str">
        <f>IF(B344="","",VLOOKUP(AB344,Varsayımlar!$B:$Q,7,0)*J344)</f>
        <v/>
      </c>
      <c r="P344" s="2" t="str">
        <f>IF(B344="","",VLOOKUP(AB344,Varsayımlar!$B:$Q,8,0))</f>
        <v/>
      </c>
      <c r="Q344" s="2" t="str">
        <f>IF(B344="","",VLOOKUP(AB344,Varsayımlar!$B:$Q,9,0))</f>
        <v/>
      </c>
      <c r="R344" s="2" t="str">
        <f>IF(B344="","",VLOOKUP(AB344,Varsayımlar!$B:$Q,10,0))</f>
        <v/>
      </c>
      <c r="S344" s="2" t="str">
        <f>IF(B344="","",VLOOKUP(AB344,Varsayımlar!$B:$Q,11,0))</f>
        <v/>
      </c>
      <c r="T344" s="2" t="str">
        <f>IF(B344="","",VLOOKUP(AB344,Varsayımlar!$B:$Q,12,0))</f>
        <v/>
      </c>
      <c r="U344" s="2" t="str">
        <f>IF(B344="","",VLOOKUP(AB344,Varsayımlar!$B:$Q,13,0))</f>
        <v/>
      </c>
      <c r="V344" s="2" t="str">
        <f>IF(B344="","",VLOOKUP(AB344,Varsayımlar!$B:$Q,14,0))</f>
        <v/>
      </c>
      <c r="Z344" s="2" t="str">
        <f>IF(B344="","",VLOOKUP(AB344,Varsayımlar!$B:$Q,15,0))</f>
        <v/>
      </c>
      <c r="AA344" s="2" t="str">
        <f>IF(B344="","",VLOOKUP(AB344,Varsayımlar!$B:$Q,16,0))</f>
        <v/>
      </c>
      <c r="AB344" s="2" t="str">
        <f t="shared" si="8"/>
        <v/>
      </c>
    </row>
    <row r="345" spans="2:28" x14ac:dyDescent="0.25">
      <c r="B345" s="6"/>
      <c r="C345" s="7" t="str">
        <f>IF(B345="","",VLOOKUP(AB345,Varsayımlar!$B:$Q,3,0))</f>
        <v/>
      </c>
      <c r="G345" s="5" t="str">
        <f>IF(B345="","",VLOOKUP(AB345,Varsayımlar!$B:$Q,5,0))</f>
        <v/>
      </c>
      <c r="H345" s="5"/>
      <c r="I345" s="5" t="str">
        <f>IF(B345="","",VLOOKUP(AB345,Varsayımlar!$B:$Q,6,0))</f>
        <v/>
      </c>
      <c r="O345" s="5" t="str">
        <f>IF(B345="","",VLOOKUP(AB345,Varsayımlar!$B:$Q,7,0)*J345)</f>
        <v/>
      </c>
      <c r="P345" s="5" t="str">
        <f>IF(B345="","",VLOOKUP(AB345,Varsayımlar!$B:$Q,8,0))</f>
        <v/>
      </c>
      <c r="Q345" s="5" t="str">
        <f>IF(B345="","",VLOOKUP(AB345,Varsayımlar!$B:$Q,9,0))</f>
        <v/>
      </c>
      <c r="R345" s="5" t="str">
        <f>IF(B345="","",VLOOKUP(AB345,Varsayımlar!$B:$Q,10,0))</f>
        <v/>
      </c>
      <c r="S345" s="5" t="str">
        <f>IF(B345="","",VLOOKUP(AB345,Varsayımlar!$B:$Q,11,0))</f>
        <v/>
      </c>
      <c r="T345" s="5" t="str">
        <f>IF(B345="","",VLOOKUP(AB345,Varsayımlar!$B:$Q,12,0))</f>
        <v/>
      </c>
      <c r="U345" s="5" t="str">
        <f>IF(B345="","",VLOOKUP(AB345,Varsayımlar!$B:$Q,13,0))</f>
        <v/>
      </c>
      <c r="V345" s="5" t="str">
        <f>IF(B345="","",VLOOKUP(AB345,Varsayımlar!$B:$Q,14,0))</f>
        <v/>
      </c>
      <c r="Z345" s="5" t="str">
        <f>IF(B345="","",VLOOKUP(AB345,Varsayımlar!$B:$Q,15,0))</f>
        <v/>
      </c>
      <c r="AA345" s="5" t="str">
        <f>IF(B345="","",VLOOKUP(AB345,Varsayımlar!$B:$Q,16,0))</f>
        <v/>
      </c>
      <c r="AB345" s="5" t="str">
        <f t="shared" si="8"/>
        <v/>
      </c>
    </row>
    <row r="346" spans="2:28" x14ac:dyDescent="0.25">
      <c r="C346" s="3" t="str">
        <f>IF(B346="","",VLOOKUP(AB346,Varsayımlar!$B:$Q,3,0))</f>
        <v/>
      </c>
      <c r="G346" s="2" t="str">
        <f>IF(B346="","",VLOOKUP(AB346,Varsayımlar!$B:$Q,5,0))</f>
        <v/>
      </c>
      <c r="I346" s="2" t="str">
        <f>IF(B346="","",VLOOKUP(AB346,Varsayımlar!$B:$Q,6,0))</f>
        <v/>
      </c>
      <c r="O346" s="2" t="str">
        <f>IF(B346="","",VLOOKUP(AB346,Varsayımlar!$B:$Q,7,0)*J346)</f>
        <v/>
      </c>
      <c r="P346" s="2" t="str">
        <f>IF(B346="","",VLOOKUP(AB346,Varsayımlar!$B:$Q,8,0))</f>
        <v/>
      </c>
      <c r="Q346" s="2" t="str">
        <f>IF(B346="","",VLOOKUP(AB346,Varsayımlar!$B:$Q,9,0))</f>
        <v/>
      </c>
      <c r="R346" s="2" t="str">
        <f>IF(B346="","",VLOOKUP(AB346,Varsayımlar!$B:$Q,10,0))</f>
        <v/>
      </c>
      <c r="S346" s="2" t="str">
        <f>IF(B346="","",VLOOKUP(AB346,Varsayımlar!$B:$Q,11,0))</f>
        <v/>
      </c>
      <c r="T346" s="2" t="str">
        <f>IF(B346="","",VLOOKUP(AB346,Varsayımlar!$B:$Q,12,0))</f>
        <v/>
      </c>
      <c r="U346" s="2" t="str">
        <f>IF(B346="","",VLOOKUP(AB346,Varsayımlar!$B:$Q,13,0))</f>
        <v/>
      </c>
      <c r="V346" s="2" t="str">
        <f>IF(B346="","",VLOOKUP(AB346,Varsayımlar!$B:$Q,14,0))</f>
        <v/>
      </c>
      <c r="Z346" s="2" t="str">
        <f>IF(B346="","",VLOOKUP(AB346,Varsayımlar!$B:$Q,15,0))</f>
        <v/>
      </c>
      <c r="AA346" s="2" t="str">
        <f>IF(B346="","",VLOOKUP(AB346,Varsayımlar!$B:$Q,16,0))</f>
        <v/>
      </c>
      <c r="AB346" s="2" t="str">
        <f t="shared" si="8"/>
        <v/>
      </c>
    </row>
    <row r="347" spans="2:28" x14ac:dyDescent="0.25">
      <c r="B347" s="6"/>
      <c r="C347" s="7" t="str">
        <f>IF(B347="","",VLOOKUP(AB347,Varsayımlar!$B:$Q,3,0))</f>
        <v/>
      </c>
      <c r="G347" s="5" t="str">
        <f>IF(B347="","",VLOOKUP(AB347,Varsayımlar!$B:$Q,5,0))</f>
        <v/>
      </c>
      <c r="H347" s="5"/>
      <c r="I347" s="5" t="str">
        <f>IF(B347="","",VLOOKUP(AB347,Varsayımlar!$B:$Q,6,0))</f>
        <v/>
      </c>
      <c r="O347" s="5" t="str">
        <f>IF(B347="","",VLOOKUP(AB347,Varsayımlar!$B:$Q,7,0)*J347)</f>
        <v/>
      </c>
      <c r="P347" s="5" t="str">
        <f>IF(B347="","",VLOOKUP(AB347,Varsayımlar!$B:$Q,8,0))</f>
        <v/>
      </c>
      <c r="Q347" s="5" t="str">
        <f>IF(B347="","",VLOOKUP(AB347,Varsayımlar!$B:$Q,9,0))</f>
        <v/>
      </c>
      <c r="R347" s="5" t="str">
        <f>IF(B347="","",VLOOKUP(AB347,Varsayımlar!$B:$Q,10,0))</f>
        <v/>
      </c>
      <c r="S347" s="5" t="str">
        <f>IF(B347="","",VLOOKUP(AB347,Varsayımlar!$B:$Q,11,0))</f>
        <v/>
      </c>
      <c r="T347" s="5" t="str">
        <f>IF(B347="","",VLOOKUP(AB347,Varsayımlar!$B:$Q,12,0))</f>
        <v/>
      </c>
      <c r="U347" s="5" t="str">
        <f>IF(B347="","",VLOOKUP(AB347,Varsayımlar!$B:$Q,13,0))</f>
        <v/>
      </c>
      <c r="V347" s="5" t="str">
        <f>IF(B347="","",VLOOKUP(AB347,Varsayımlar!$B:$Q,14,0))</f>
        <v/>
      </c>
      <c r="Z347" s="5" t="str">
        <f>IF(B347="","",VLOOKUP(AB347,Varsayımlar!$B:$Q,15,0))</f>
        <v/>
      </c>
      <c r="AA347" s="5" t="str">
        <f>IF(B347="","",VLOOKUP(AB347,Varsayımlar!$B:$Q,16,0))</f>
        <v/>
      </c>
      <c r="AB347" s="5" t="str">
        <f t="shared" si="8"/>
        <v/>
      </c>
    </row>
    <row r="348" spans="2:28" x14ac:dyDescent="0.25">
      <c r="C348" s="3" t="str">
        <f>IF(B348="","",VLOOKUP(AB348,Varsayımlar!$B:$Q,3,0))</f>
        <v/>
      </c>
      <c r="G348" s="2" t="str">
        <f>IF(B348="","",VLOOKUP(AB348,Varsayımlar!$B:$Q,5,0))</f>
        <v/>
      </c>
      <c r="I348" s="2" t="str">
        <f>IF(B348="","",VLOOKUP(AB348,Varsayımlar!$B:$Q,6,0))</f>
        <v/>
      </c>
      <c r="O348" s="2" t="str">
        <f>IF(B348="","",VLOOKUP(AB348,Varsayımlar!$B:$Q,7,0)*J348)</f>
        <v/>
      </c>
      <c r="P348" s="2" t="str">
        <f>IF(B348="","",VLOOKUP(AB348,Varsayımlar!$B:$Q,8,0))</f>
        <v/>
      </c>
      <c r="Q348" s="2" t="str">
        <f>IF(B348="","",VLOOKUP(AB348,Varsayımlar!$B:$Q,9,0))</f>
        <v/>
      </c>
      <c r="R348" s="2" t="str">
        <f>IF(B348="","",VLOOKUP(AB348,Varsayımlar!$B:$Q,10,0))</f>
        <v/>
      </c>
      <c r="S348" s="2" t="str">
        <f>IF(B348="","",VLOOKUP(AB348,Varsayımlar!$B:$Q,11,0))</f>
        <v/>
      </c>
      <c r="T348" s="2" t="str">
        <f>IF(B348="","",VLOOKUP(AB348,Varsayımlar!$B:$Q,12,0))</f>
        <v/>
      </c>
      <c r="U348" s="2" t="str">
        <f>IF(B348="","",VLOOKUP(AB348,Varsayımlar!$B:$Q,13,0))</f>
        <v/>
      </c>
      <c r="V348" s="2" t="str">
        <f>IF(B348="","",VLOOKUP(AB348,Varsayımlar!$B:$Q,14,0))</f>
        <v/>
      </c>
      <c r="Z348" s="2" t="str">
        <f>IF(B348="","",VLOOKUP(AB348,Varsayımlar!$B:$Q,15,0))</f>
        <v/>
      </c>
      <c r="AA348" s="2" t="str">
        <f>IF(B348="","",VLOOKUP(AB348,Varsayımlar!$B:$Q,16,0))</f>
        <v/>
      </c>
      <c r="AB348" s="2" t="str">
        <f t="shared" si="8"/>
        <v/>
      </c>
    </row>
    <row r="349" spans="2:28" x14ac:dyDescent="0.25">
      <c r="B349" s="6"/>
      <c r="C349" s="7" t="str">
        <f>IF(B349="","",VLOOKUP(AB349,Varsayımlar!$B:$Q,3,0))</f>
        <v/>
      </c>
      <c r="G349" s="5" t="str">
        <f>IF(B349="","",VLOOKUP(AB349,Varsayımlar!$B:$Q,5,0))</f>
        <v/>
      </c>
      <c r="H349" s="5"/>
      <c r="I349" s="5" t="str">
        <f>IF(B349="","",VLOOKUP(AB349,Varsayımlar!$B:$Q,6,0))</f>
        <v/>
      </c>
      <c r="O349" s="5" t="str">
        <f>IF(B349="","",VLOOKUP(AB349,Varsayımlar!$B:$Q,7,0)*J349)</f>
        <v/>
      </c>
      <c r="P349" s="5" t="str">
        <f>IF(B349="","",VLOOKUP(AB349,Varsayımlar!$B:$Q,8,0))</f>
        <v/>
      </c>
      <c r="Q349" s="5" t="str">
        <f>IF(B349="","",VLOOKUP(AB349,Varsayımlar!$B:$Q,9,0))</f>
        <v/>
      </c>
      <c r="R349" s="5" t="str">
        <f>IF(B349="","",VLOOKUP(AB349,Varsayımlar!$B:$Q,10,0))</f>
        <v/>
      </c>
      <c r="S349" s="5" t="str">
        <f>IF(B349="","",VLOOKUP(AB349,Varsayımlar!$B:$Q,11,0))</f>
        <v/>
      </c>
      <c r="T349" s="5" t="str">
        <f>IF(B349="","",VLOOKUP(AB349,Varsayımlar!$B:$Q,12,0))</f>
        <v/>
      </c>
      <c r="U349" s="5" t="str">
        <f>IF(B349="","",VLOOKUP(AB349,Varsayımlar!$B:$Q,13,0))</f>
        <v/>
      </c>
      <c r="V349" s="5" t="str">
        <f>IF(B349="","",VLOOKUP(AB349,Varsayımlar!$B:$Q,14,0))</f>
        <v/>
      </c>
      <c r="Z349" s="5" t="str">
        <f>IF(B349="","",VLOOKUP(AB349,Varsayımlar!$B:$Q,15,0))</f>
        <v/>
      </c>
      <c r="AA349" s="5" t="str">
        <f>IF(B349="","",VLOOKUP(AB349,Varsayımlar!$B:$Q,16,0))</f>
        <v/>
      </c>
      <c r="AB349" s="5" t="str">
        <f t="shared" si="8"/>
        <v/>
      </c>
    </row>
    <row r="350" spans="2:28" x14ac:dyDescent="0.25">
      <c r="C350" s="3" t="str">
        <f>IF(B350="","",VLOOKUP(AB350,Varsayımlar!$B:$Q,3,0))</f>
        <v/>
      </c>
      <c r="G350" s="2" t="str">
        <f>IF(B350="","",VLOOKUP(AB350,Varsayımlar!$B:$Q,5,0))</f>
        <v/>
      </c>
      <c r="I350" s="2" t="str">
        <f>IF(B350="","",VLOOKUP(AB350,Varsayımlar!$B:$Q,6,0))</f>
        <v/>
      </c>
      <c r="O350" s="2" t="str">
        <f>IF(B350="","",VLOOKUP(AB350,Varsayımlar!$B:$Q,7,0)*J350)</f>
        <v/>
      </c>
      <c r="P350" s="2" t="str">
        <f>IF(B350="","",VLOOKUP(AB350,Varsayımlar!$B:$Q,8,0))</f>
        <v/>
      </c>
      <c r="Q350" s="2" t="str">
        <f>IF(B350="","",VLOOKUP(AB350,Varsayımlar!$B:$Q,9,0))</f>
        <v/>
      </c>
      <c r="R350" s="2" t="str">
        <f>IF(B350="","",VLOOKUP(AB350,Varsayımlar!$B:$Q,10,0))</f>
        <v/>
      </c>
      <c r="S350" s="2" t="str">
        <f>IF(B350="","",VLOOKUP(AB350,Varsayımlar!$B:$Q,11,0))</f>
        <v/>
      </c>
      <c r="T350" s="2" t="str">
        <f>IF(B350="","",VLOOKUP(AB350,Varsayımlar!$B:$Q,12,0))</f>
        <v/>
      </c>
      <c r="U350" s="2" t="str">
        <f>IF(B350="","",VLOOKUP(AB350,Varsayımlar!$B:$Q,13,0))</f>
        <v/>
      </c>
      <c r="V350" s="2" t="str">
        <f>IF(B350="","",VLOOKUP(AB350,Varsayımlar!$B:$Q,14,0))</f>
        <v/>
      </c>
      <c r="Z350" s="2" t="str">
        <f>IF(B350="","",VLOOKUP(AB350,Varsayımlar!$B:$Q,15,0))</f>
        <v/>
      </c>
      <c r="AA350" s="2" t="str">
        <f>IF(B350="","",VLOOKUP(AB350,Varsayımlar!$B:$Q,16,0))</f>
        <v/>
      </c>
      <c r="AB350" s="2" t="str">
        <f t="shared" si="8"/>
        <v/>
      </c>
    </row>
    <row r="351" spans="2:28" x14ac:dyDescent="0.25">
      <c r="B351" s="6"/>
      <c r="C351" s="7" t="str">
        <f>IF(B351="","",VLOOKUP(AB351,Varsayımlar!$B:$Q,3,0))</f>
        <v/>
      </c>
      <c r="G351" s="5" t="str">
        <f>IF(B351="","",VLOOKUP(AB351,Varsayımlar!$B:$Q,5,0))</f>
        <v/>
      </c>
      <c r="H351" s="5"/>
      <c r="I351" s="5" t="str">
        <f>IF(B351="","",VLOOKUP(AB351,Varsayımlar!$B:$Q,6,0))</f>
        <v/>
      </c>
      <c r="O351" s="5" t="str">
        <f>IF(B351="","",VLOOKUP(AB351,Varsayımlar!$B:$Q,7,0)*J351)</f>
        <v/>
      </c>
      <c r="P351" s="5" t="str">
        <f>IF(B351="","",VLOOKUP(AB351,Varsayımlar!$B:$Q,8,0))</f>
        <v/>
      </c>
      <c r="Q351" s="5" t="str">
        <f>IF(B351="","",VLOOKUP(AB351,Varsayımlar!$B:$Q,9,0))</f>
        <v/>
      </c>
      <c r="R351" s="5" t="str">
        <f>IF(B351="","",VLOOKUP(AB351,Varsayımlar!$B:$Q,10,0))</f>
        <v/>
      </c>
      <c r="S351" s="5" t="str">
        <f>IF(B351="","",VLOOKUP(AB351,Varsayımlar!$B:$Q,11,0))</f>
        <v/>
      </c>
      <c r="T351" s="5" t="str">
        <f>IF(B351="","",VLOOKUP(AB351,Varsayımlar!$B:$Q,12,0))</f>
        <v/>
      </c>
      <c r="U351" s="5" t="str">
        <f>IF(B351="","",VLOOKUP(AB351,Varsayımlar!$B:$Q,13,0))</f>
        <v/>
      </c>
      <c r="V351" s="5" t="str">
        <f>IF(B351="","",VLOOKUP(AB351,Varsayımlar!$B:$Q,14,0))</f>
        <v/>
      </c>
      <c r="Z351" s="5" t="str">
        <f>IF(B351="","",VLOOKUP(AB351,Varsayımlar!$B:$Q,15,0))</f>
        <v/>
      </c>
      <c r="AA351" s="5" t="str">
        <f>IF(B351="","",VLOOKUP(AB351,Varsayımlar!$B:$Q,16,0))</f>
        <v/>
      </c>
      <c r="AB351" s="5" t="str">
        <f t="shared" si="8"/>
        <v/>
      </c>
    </row>
    <row r="352" spans="2:28" x14ac:dyDescent="0.25">
      <c r="C352" s="3" t="str">
        <f>IF(B352="","",VLOOKUP(AB352,Varsayımlar!$B:$Q,3,0))</f>
        <v/>
      </c>
      <c r="G352" s="2" t="str">
        <f>IF(B352="","",VLOOKUP(AB352,Varsayımlar!$B:$Q,5,0))</f>
        <v/>
      </c>
      <c r="I352" s="2" t="str">
        <f>IF(B352="","",VLOOKUP(AB352,Varsayımlar!$B:$Q,6,0))</f>
        <v/>
      </c>
      <c r="O352" s="2" t="str">
        <f>IF(B352="","",VLOOKUP(AB352,Varsayımlar!$B:$Q,7,0)*J352)</f>
        <v/>
      </c>
      <c r="P352" s="2" t="str">
        <f>IF(B352="","",VLOOKUP(AB352,Varsayımlar!$B:$Q,8,0))</f>
        <v/>
      </c>
      <c r="Q352" s="2" t="str">
        <f>IF(B352="","",VLOOKUP(AB352,Varsayımlar!$B:$Q,9,0))</f>
        <v/>
      </c>
      <c r="R352" s="2" t="str">
        <f>IF(B352="","",VLOOKUP(AB352,Varsayımlar!$B:$Q,10,0))</f>
        <v/>
      </c>
      <c r="S352" s="2" t="str">
        <f>IF(B352="","",VLOOKUP(AB352,Varsayımlar!$B:$Q,11,0))</f>
        <v/>
      </c>
      <c r="T352" s="2" t="str">
        <f>IF(B352="","",VLOOKUP(AB352,Varsayımlar!$B:$Q,12,0))</f>
        <v/>
      </c>
      <c r="U352" s="2" t="str">
        <f>IF(B352="","",VLOOKUP(AB352,Varsayımlar!$B:$Q,13,0))</f>
        <v/>
      </c>
      <c r="V352" s="2" t="str">
        <f>IF(B352="","",VLOOKUP(AB352,Varsayımlar!$B:$Q,14,0))</f>
        <v/>
      </c>
      <c r="Z352" s="2" t="str">
        <f>IF(B352="","",VLOOKUP(AB352,Varsayımlar!$B:$Q,15,0))</f>
        <v/>
      </c>
      <c r="AA352" s="2" t="str">
        <f>IF(B352="","",VLOOKUP(AB352,Varsayımlar!$B:$Q,16,0))</f>
        <v/>
      </c>
      <c r="AB352" s="2" t="str">
        <f t="shared" si="8"/>
        <v/>
      </c>
    </row>
    <row r="353" spans="2:28" x14ac:dyDescent="0.25">
      <c r="B353" s="6"/>
      <c r="C353" s="7" t="str">
        <f>IF(B353="","",VLOOKUP(AB353,Varsayımlar!$B:$Q,3,0))</f>
        <v/>
      </c>
      <c r="G353" s="5" t="str">
        <f>IF(B353="","",VLOOKUP(AB353,Varsayımlar!$B:$Q,5,0))</f>
        <v/>
      </c>
      <c r="H353" s="5"/>
      <c r="I353" s="5" t="str">
        <f>IF(B353="","",VLOOKUP(AB353,Varsayımlar!$B:$Q,6,0))</f>
        <v/>
      </c>
      <c r="O353" s="5" t="str">
        <f>IF(B353="","",VLOOKUP(AB353,Varsayımlar!$B:$Q,7,0)*J353)</f>
        <v/>
      </c>
      <c r="P353" s="5" t="str">
        <f>IF(B353="","",VLOOKUP(AB353,Varsayımlar!$B:$Q,8,0))</f>
        <v/>
      </c>
      <c r="Q353" s="5" t="str">
        <f>IF(B353="","",VLOOKUP(AB353,Varsayımlar!$B:$Q,9,0))</f>
        <v/>
      </c>
      <c r="R353" s="5" t="str">
        <f>IF(B353="","",VLOOKUP(AB353,Varsayımlar!$B:$Q,10,0))</f>
        <v/>
      </c>
      <c r="S353" s="5" t="str">
        <f>IF(B353="","",VLOOKUP(AB353,Varsayımlar!$B:$Q,11,0))</f>
        <v/>
      </c>
      <c r="T353" s="5" t="str">
        <f>IF(B353="","",VLOOKUP(AB353,Varsayımlar!$B:$Q,12,0))</f>
        <v/>
      </c>
      <c r="U353" s="5" t="str">
        <f>IF(B353="","",VLOOKUP(AB353,Varsayımlar!$B:$Q,13,0))</f>
        <v/>
      </c>
      <c r="V353" s="5" t="str">
        <f>IF(B353="","",VLOOKUP(AB353,Varsayımlar!$B:$Q,14,0))</f>
        <v/>
      </c>
      <c r="Z353" s="5" t="str">
        <f>IF(B353="","",VLOOKUP(AB353,Varsayımlar!$B:$Q,15,0))</f>
        <v/>
      </c>
      <c r="AA353" s="5" t="str">
        <f>IF(B353="","",VLOOKUP(AB353,Varsayımlar!$B:$Q,16,0))</f>
        <v/>
      </c>
      <c r="AB353" s="5" t="str">
        <f t="shared" si="8"/>
        <v/>
      </c>
    </row>
    <row r="354" spans="2:28" x14ac:dyDescent="0.25">
      <c r="C354" s="3" t="str">
        <f>IF(B354="","",VLOOKUP(AB354,Varsayımlar!$B:$Q,3,0))</f>
        <v/>
      </c>
      <c r="G354" s="2" t="str">
        <f>IF(B354="","",VLOOKUP(AB354,Varsayımlar!$B:$Q,5,0))</f>
        <v/>
      </c>
      <c r="I354" s="2" t="str">
        <f>IF(B354="","",VLOOKUP(AB354,Varsayımlar!$B:$Q,6,0))</f>
        <v/>
      </c>
      <c r="O354" s="2" t="str">
        <f>IF(B354="","",VLOOKUP(AB354,Varsayımlar!$B:$Q,7,0)*J354)</f>
        <v/>
      </c>
      <c r="P354" s="2" t="str">
        <f>IF(B354="","",VLOOKUP(AB354,Varsayımlar!$B:$Q,8,0))</f>
        <v/>
      </c>
      <c r="Q354" s="2" t="str">
        <f>IF(B354="","",VLOOKUP(AB354,Varsayımlar!$B:$Q,9,0))</f>
        <v/>
      </c>
      <c r="R354" s="2" t="str">
        <f>IF(B354="","",VLOOKUP(AB354,Varsayımlar!$B:$Q,10,0))</f>
        <v/>
      </c>
      <c r="S354" s="2" t="str">
        <f>IF(B354="","",VLOOKUP(AB354,Varsayımlar!$B:$Q,11,0))</f>
        <v/>
      </c>
      <c r="T354" s="2" t="str">
        <f>IF(B354="","",VLOOKUP(AB354,Varsayımlar!$B:$Q,12,0))</f>
        <v/>
      </c>
      <c r="U354" s="2" t="str">
        <f>IF(B354="","",VLOOKUP(AB354,Varsayımlar!$B:$Q,13,0))</f>
        <v/>
      </c>
      <c r="V354" s="2" t="str">
        <f>IF(B354="","",VLOOKUP(AB354,Varsayımlar!$B:$Q,14,0))</f>
        <v/>
      </c>
      <c r="Z354" s="2" t="str">
        <f>IF(B354="","",VLOOKUP(AB354,Varsayımlar!$B:$Q,15,0))</f>
        <v/>
      </c>
      <c r="AA354" s="2" t="str">
        <f>IF(B354="","",VLOOKUP(AB354,Varsayımlar!$B:$Q,16,0))</f>
        <v/>
      </c>
      <c r="AB354" s="2" t="str">
        <f t="shared" si="8"/>
        <v/>
      </c>
    </row>
    <row r="355" spans="2:28" x14ac:dyDescent="0.25">
      <c r="B355" s="6"/>
      <c r="C355" s="7" t="str">
        <f>IF(B355="","",VLOOKUP(AB355,Varsayımlar!$B:$Q,3,0))</f>
        <v/>
      </c>
      <c r="G355" s="5" t="str">
        <f>IF(B355="","",VLOOKUP(AB355,Varsayımlar!$B:$Q,5,0))</f>
        <v/>
      </c>
      <c r="H355" s="5"/>
      <c r="I355" s="5" t="str">
        <f>IF(B355="","",VLOOKUP(AB355,Varsayımlar!$B:$Q,6,0))</f>
        <v/>
      </c>
      <c r="O355" s="5" t="str">
        <f>IF(B355="","",VLOOKUP(AB355,Varsayımlar!$B:$Q,7,0)*J355)</f>
        <v/>
      </c>
      <c r="P355" s="5" t="str">
        <f>IF(B355="","",VLOOKUP(AB355,Varsayımlar!$B:$Q,8,0))</f>
        <v/>
      </c>
      <c r="Q355" s="5" t="str">
        <f>IF(B355="","",VLOOKUP(AB355,Varsayımlar!$B:$Q,9,0))</f>
        <v/>
      </c>
      <c r="R355" s="5" t="str">
        <f>IF(B355="","",VLOOKUP(AB355,Varsayımlar!$B:$Q,10,0))</f>
        <v/>
      </c>
      <c r="S355" s="5" t="str">
        <f>IF(B355="","",VLOOKUP(AB355,Varsayımlar!$B:$Q,11,0))</f>
        <v/>
      </c>
      <c r="T355" s="5" t="str">
        <f>IF(B355="","",VLOOKUP(AB355,Varsayımlar!$B:$Q,12,0))</f>
        <v/>
      </c>
      <c r="U355" s="5" t="str">
        <f>IF(B355="","",VLOOKUP(AB355,Varsayımlar!$B:$Q,13,0))</f>
        <v/>
      </c>
      <c r="V355" s="5" t="str">
        <f>IF(B355="","",VLOOKUP(AB355,Varsayımlar!$B:$Q,14,0))</f>
        <v/>
      </c>
      <c r="Z355" s="5" t="str">
        <f>IF(B355="","",VLOOKUP(AB355,Varsayımlar!$B:$Q,15,0))</f>
        <v/>
      </c>
      <c r="AA355" s="5" t="str">
        <f>IF(B355="","",VLOOKUP(AB355,Varsayımlar!$B:$Q,16,0))</f>
        <v/>
      </c>
      <c r="AB355" s="5" t="str">
        <f t="shared" si="8"/>
        <v/>
      </c>
    </row>
    <row r="356" spans="2:28" x14ac:dyDescent="0.25">
      <c r="C356" s="3" t="str">
        <f>IF(B356="","",VLOOKUP(AB356,Varsayımlar!$B:$Q,3,0))</f>
        <v/>
      </c>
      <c r="G356" s="2" t="str">
        <f>IF(B356="","",VLOOKUP(AB356,Varsayımlar!$B:$Q,5,0))</f>
        <v/>
      </c>
      <c r="I356" s="2" t="str">
        <f>IF(B356="","",VLOOKUP(AB356,Varsayımlar!$B:$Q,6,0))</f>
        <v/>
      </c>
      <c r="O356" s="2" t="str">
        <f>IF(B356="","",VLOOKUP(AB356,Varsayımlar!$B:$Q,7,0)*J356)</f>
        <v/>
      </c>
      <c r="P356" s="2" t="str">
        <f>IF(B356="","",VLOOKUP(AB356,Varsayımlar!$B:$Q,8,0))</f>
        <v/>
      </c>
      <c r="Q356" s="2" t="str">
        <f>IF(B356="","",VLOOKUP(AB356,Varsayımlar!$B:$Q,9,0))</f>
        <v/>
      </c>
      <c r="R356" s="2" t="str">
        <f>IF(B356="","",VLOOKUP(AB356,Varsayımlar!$B:$Q,10,0))</f>
        <v/>
      </c>
      <c r="S356" s="2" t="str">
        <f>IF(B356="","",VLOOKUP(AB356,Varsayımlar!$B:$Q,11,0))</f>
        <v/>
      </c>
      <c r="T356" s="2" t="str">
        <f>IF(B356="","",VLOOKUP(AB356,Varsayımlar!$B:$Q,12,0))</f>
        <v/>
      </c>
      <c r="U356" s="2" t="str">
        <f>IF(B356="","",VLOOKUP(AB356,Varsayımlar!$B:$Q,13,0))</f>
        <v/>
      </c>
      <c r="V356" s="2" t="str">
        <f>IF(B356="","",VLOOKUP(AB356,Varsayımlar!$B:$Q,14,0))</f>
        <v/>
      </c>
      <c r="Z356" s="2" t="str">
        <f>IF(B356="","",VLOOKUP(AB356,Varsayımlar!$B:$Q,15,0))</f>
        <v/>
      </c>
      <c r="AA356" s="2" t="str">
        <f>IF(B356="","",VLOOKUP(AB356,Varsayımlar!$B:$Q,16,0))</f>
        <v/>
      </c>
      <c r="AB356" s="2" t="str">
        <f t="shared" si="8"/>
        <v/>
      </c>
    </row>
    <row r="357" spans="2:28" x14ac:dyDescent="0.25">
      <c r="B357" s="6"/>
      <c r="C357" s="7" t="str">
        <f>IF(B357="","",VLOOKUP(AB357,Varsayımlar!$B:$Q,3,0))</f>
        <v/>
      </c>
      <c r="G357" s="5" t="str">
        <f>IF(B357="","",VLOOKUP(AB357,Varsayımlar!$B:$Q,5,0))</f>
        <v/>
      </c>
      <c r="H357" s="5"/>
      <c r="I357" s="5" t="str">
        <f>IF(B357="","",VLOOKUP(AB357,Varsayımlar!$B:$Q,6,0))</f>
        <v/>
      </c>
      <c r="O357" s="5" t="str">
        <f>IF(B357="","",VLOOKUP(AB357,Varsayımlar!$B:$Q,7,0)*J357)</f>
        <v/>
      </c>
      <c r="P357" s="5" t="str">
        <f>IF(B357="","",VLOOKUP(AB357,Varsayımlar!$B:$Q,8,0))</f>
        <v/>
      </c>
      <c r="Q357" s="5" t="str">
        <f>IF(B357="","",VLOOKUP(AB357,Varsayımlar!$B:$Q,9,0))</f>
        <v/>
      </c>
      <c r="R357" s="5" t="str">
        <f>IF(B357="","",VLOOKUP(AB357,Varsayımlar!$B:$Q,10,0))</f>
        <v/>
      </c>
      <c r="S357" s="5" t="str">
        <f>IF(B357="","",VLOOKUP(AB357,Varsayımlar!$B:$Q,11,0))</f>
        <v/>
      </c>
      <c r="T357" s="5" t="str">
        <f>IF(B357="","",VLOOKUP(AB357,Varsayımlar!$B:$Q,12,0))</f>
        <v/>
      </c>
      <c r="U357" s="5" t="str">
        <f>IF(B357="","",VLOOKUP(AB357,Varsayımlar!$B:$Q,13,0))</f>
        <v/>
      </c>
      <c r="V357" s="5" t="str">
        <f>IF(B357="","",VLOOKUP(AB357,Varsayımlar!$B:$Q,14,0))</f>
        <v/>
      </c>
      <c r="Z357" s="5" t="str">
        <f>IF(B357="","",VLOOKUP(AB357,Varsayımlar!$B:$Q,15,0))</f>
        <v/>
      </c>
      <c r="AA357" s="5" t="str">
        <f>IF(B357="","",VLOOKUP(AB357,Varsayımlar!$B:$Q,16,0))</f>
        <v/>
      </c>
      <c r="AB357" s="5" t="str">
        <f t="shared" si="8"/>
        <v/>
      </c>
    </row>
    <row r="358" spans="2:28" x14ac:dyDescent="0.25">
      <c r="C358" s="3" t="str">
        <f>IF(B358="","",VLOOKUP(AB358,Varsayımlar!$B:$Q,3,0))</f>
        <v/>
      </c>
      <c r="G358" s="2" t="str">
        <f>IF(B358="","",VLOOKUP(AB358,Varsayımlar!$B:$Q,5,0))</f>
        <v/>
      </c>
      <c r="I358" s="2" t="str">
        <f>IF(B358="","",VLOOKUP(AB358,Varsayımlar!$B:$Q,6,0))</f>
        <v/>
      </c>
      <c r="O358" s="2" t="str">
        <f>IF(B358="","",VLOOKUP(AB358,Varsayımlar!$B:$Q,7,0)*J358)</f>
        <v/>
      </c>
      <c r="P358" s="2" t="str">
        <f>IF(B358="","",VLOOKUP(AB358,Varsayımlar!$B:$Q,8,0))</f>
        <v/>
      </c>
      <c r="Q358" s="2" t="str">
        <f>IF(B358="","",VLOOKUP(AB358,Varsayımlar!$B:$Q,9,0))</f>
        <v/>
      </c>
      <c r="R358" s="2" t="str">
        <f>IF(B358="","",VLOOKUP(AB358,Varsayımlar!$B:$Q,10,0))</f>
        <v/>
      </c>
      <c r="S358" s="2" t="str">
        <f>IF(B358="","",VLOOKUP(AB358,Varsayımlar!$B:$Q,11,0))</f>
        <v/>
      </c>
      <c r="T358" s="2" t="str">
        <f>IF(B358="","",VLOOKUP(AB358,Varsayımlar!$B:$Q,12,0))</f>
        <v/>
      </c>
      <c r="U358" s="2" t="str">
        <f>IF(B358="","",VLOOKUP(AB358,Varsayımlar!$B:$Q,13,0))</f>
        <v/>
      </c>
      <c r="V358" s="2" t="str">
        <f>IF(B358="","",VLOOKUP(AB358,Varsayımlar!$B:$Q,14,0))</f>
        <v/>
      </c>
      <c r="Z358" s="2" t="str">
        <f>IF(B358="","",VLOOKUP(AB358,Varsayımlar!$B:$Q,15,0))</f>
        <v/>
      </c>
      <c r="AA358" s="2" t="str">
        <f>IF(B358="","",VLOOKUP(AB358,Varsayımlar!$B:$Q,16,0))</f>
        <v/>
      </c>
      <c r="AB358" s="2" t="str">
        <f t="shared" si="8"/>
        <v/>
      </c>
    </row>
    <row r="359" spans="2:28" x14ac:dyDescent="0.25">
      <c r="B359" s="6"/>
      <c r="C359" s="7" t="str">
        <f>IF(B359="","",VLOOKUP(AB359,Varsayımlar!$B:$Q,3,0))</f>
        <v/>
      </c>
      <c r="G359" s="5" t="str">
        <f>IF(B359="","",VLOOKUP(AB359,Varsayımlar!$B:$Q,5,0))</f>
        <v/>
      </c>
      <c r="H359" s="5"/>
      <c r="I359" s="5" t="str">
        <f>IF(B359="","",VLOOKUP(AB359,Varsayımlar!$B:$Q,6,0))</f>
        <v/>
      </c>
      <c r="O359" s="5" t="str">
        <f>IF(B359="","",VLOOKUP(AB359,Varsayımlar!$B:$Q,7,0)*J359)</f>
        <v/>
      </c>
      <c r="P359" s="5" t="str">
        <f>IF(B359="","",VLOOKUP(AB359,Varsayımlar!$B:$Q,8,0))</f>
        <v/>
      </c>
      <c r="Q359" s="5" t="str">
        <f>IF(B359="","",VLOOKUP(AB359,Varsayımlar!$B:$Q,9,0))</f>
        <v/>
      </c>
      <c r="R359" s="5" t="str">
        <f>IF(B359="","",VLOOKUP(AB359,Varsayımlar!$B:$Q,10,0))</f>
        <v/>
      </c>
      <c r="S359" s="5" t="str">
        <f>IF(B359="","",VLOOKUP(AB359,Varsayımlar!$B:$Q,11,0))</f>
        <v/>
      </c>
      <c r="T359" s="5" t="str">
        <f>IF(B359="","",VLOOKUP(AB359,Varsayımlar!$B:$Q,12,0))</f>
        <v/>
      </c>
      <c r="U359" s="5" t="str">
        <f>IF(B359="","",VLOOKUP(AB359,Varsayımlar!$B:$Q,13,0))</f>
        <v/>
      </c>
      <c r="V359" s="5" t="str">
        <f>IF(B359="","",VLOOKUP(AB359,Varsayımlar!$B:$Q,14,0))</f>
        <v/>
      </c>
      <c r="Z359" s="5" t="str">
        <f>IF(B359="","",VLOOKUP(AB359,Varsayımlar!$B:$Q,15,0))</f>
        <v/>
      </c>
      <c r="AA359" s="5" t="str">
        <f>IF(B359="","",VLOOKUP(AB359,Varsayımlar!$B:$Q,16,0))</f>
        <v/>
      </c>
      <c r="AB359" s="5" t="str">
        <f t="shared" si="8"/>
        <v/>
      </c>
    </row>
    <row r="360" spans="2:28" x14ac:dyDescent="0.25">
      <c r="C360" s="3" t="str">
        <f>IF(B360="","",VLOOKUP(AB360,Varsayımlar!$B:$Q,3,0))</f>
        <v/>
      </c>
      <c r="G360" s="2" t="str">
        <f>IF(B360="","",VLOOKUP(AB360,Varsayımlar!$B:$Q,5,0))</f>
        <v/>
      </c>
      <c r="I360" s="2" t="str">
        <f>IF(B360="","",VLOOKUP(AB360,Varsayımlar!$B:$Q,6,0))</f>
        <v/>
      </c>
      <c r="O360" s="2" t="str">
        <f>IF(B360="","",VLOOKUP(AB360,Varsayımlar!$B:$Q,7,0)*J360)</f>
        <v/>
      </c>
      <c r="P360" s="2" t="str">
        <f>IF(B360="","",VLOOKUP(AB360,Varsayımlar!$B:$Q,8,0))</f>
        <v/>
      </c>
      <c r="Q360" s="2" t="str">
        <f>IF(B360="","",VLOOKUP(AB360,Varsayımlar!$B:$Q,9,0))</f>
        <v/>
      </c>
      <c r="R360" s="2" t="str">
        <f>IF(B360="","",VLOOKUP(AB360,Varsayımlar!$B:$Q,10,0))</f>
        <v/>
      </c>
      <c r="S360" s="2" t="str">
        <f>IF(B360="","",VLOOKUP(AB360,Varsayımlar!$B:$Q,11,0))</f>
        <v/>
      </c>
      <c r="T360" s="2" t="str">
        <f>IF(B360="","",VLOOKUP(AB360,Varsayımlar!$B:$Q,12,0))</f>
        <v/>
      </c>
      <c r="U360" s="2" t="str">
        <f>IF(B360="","",VLOOKUP(AB360,Varsayımlar!$B:$Q,13,0))</f>
        <v/>
      </c>
      <c r="V360" s="2" t="str">
        <f>IF(B360="","",VLOOKUP(AB360,Varsayımlar!$B:$Q,14,0))</f>
        <v/>
      </c>
      <c r="Z360" s="2" t="str">
        <f>IF(B360="","",VLOOKUP(AB360,Varsayımlar!$B:$Q,15,0))</f>
        <v/>
      </c>
      <c r="AA360" s="2" t="str">
        <f>IF(B360="","",VLOOKUP(AB360,Varsayımlar!$B:$Q,16,0))</f>
        <v/>
      </c>
      <c r="AB360" s="2" t="str">
        <f t="shared" si="8"/>
        <v/>
      </c>
    </row>
    <row r="361" spans="2:28" x14ac:dyDescent="0.25">
      <c r="B361" s="6"/>
      <c r="C361" s="7" t="str">
        <f>IF(B361="","",VLOOKUP(AB361,Varsayımlar!$B:$Q,3,0))</f>
        <v/>
      </c>
      <c r="G361" s="5" t="str">
        <f>IF(B361="","",VLOOKUP(AB361,Varsayımlar!$B:$Q,5,0))</f>
        <v/>
      </c>
      <c r="H361" s="5"/>
      <c r="I361" s="5" t="str">
        <f>IF(B361="","",VLOOKUP(AB361,Varsayımlar!$B:$Q,6,0))</f>
        <v/>
      </c>
      <c r="O361" s="5" t="str">
        <f>IF(B361="","",VLOOKUP(AB361,Varsayımlar!$B:$Q,7,0)*J361)</f>
        <v/>
      </c>
      <c r="P361" s="5" t="str">
        <f>IF(B361="","",VLOOKUP(AB361,Varsayımlar!$B:$Q,8,0))</f>
        <v/>
      </c>
      <c r="Q361" s="5" t="str">
        <f>IF(B361="","",VLOOKUP(AB361,Varsayımlar!$B:$Q,9,0))</f>
        <v/>
      </c>
      <c r="R361" s="5" t="str">
        <f>IF(B361="","",VLOOKUP(AB361,Varsayımlar!$B:$Q,10,0))</f>
        <v/>
      </c>
      <c r="S361" s="5" t="str">
        <f>IF(B361="","",VLOOKUP(AB361,Varsayımlar!$B:$Q,11,0))</f>
        <v/>
      </c>
      <c r="T361" s="5" t="str">
        <f>IF(B361="","",VLOOKUP(AB361,Varsayımlar!$B:$Q,12,0))</f>
        <v/>
      </c>
      <c r="U361" s="5" t="str">
        <f>IF(B361="","",VLOOKUP(AB361,Varsayımlar!$B:$Q,13,0))</f>
        <v/>
      </c>
      <c r="V361" s="5" t="str">
        <f>IF(B361="","",VLOOKUP(AB361,Varsayımlar!$B:$Q,14,0))</f>
        <v/>
      </c>
      <c r="Z361" s="5" t="str">
        <f>IF(B361="","",VLOOKUP(AB361,Varsayımlar!$B:$Q,15,0))</f>
        <v/>
      </c>
      <c r="AA361" s="5" t="str">
        <f>IF(B361="","",VLOOKUP(AB361,Varsayımlar!$B:$Q,16,0))</f>
        <v/>
      </c>
      <c r="AB361" s="5" t="str">
        <f t="shared" si="8"/>
        <v/>
      </c>
    </row>
    <row r="362" spans="2:28" x14ac:dyDescent="0.25">
      <c r="C362" s="3" t="str">
        <f>IF(B362="","",VLOOKUP(AB362,Varsayımlar!$B:$Q,3,0))</f>
        <v/>
      </c>
      <c r="G362" s="2" t="str">
        <f>IF(B362="","",VLOOKUP(AB362,Varsayımlar!$B:$Q,5,0))</f>
        <v/>
      </c>
      <c r="I362" s="2" t="str">
        <f>IF(B362="","",VLOOKUP(AB362,Varsayımlar!$B:$Q,6,0))</f>
        <v/>
      </c>
      <c r="O362" s="2" t="str">
        <f>IF(B362="","",VLOOKUP(AB362,Varsayımlar!$B:$Q,7,0)*J362)</f>
        <v/>
      </c>
      <c r="P362" s="2" t="str">
        <f>IF(B362="","",VLOOKUP(AB362,Varsayımlar!$B:$Q,8,0))</f>
        <v/>
      </c>
      <c r="Q362" s="2" t="str">
        <f>IF(B362="","",VLOOKUP(AB362,Varsayımlar!$B:$Q,9,0))</f>
        <v/>
      </c>
      <c r="R362" s="2" t="str">
        <f>IF(B362="","",VLOOKUP(AB362,Varsayımlar!$B:$Q,10,0))</f>
        <v/>
      </c>
      <c r="S362" s="2" t="str">
        <f>IF(B362="","",VLOOKUP(AB362,Varsayımlar!$B:$Q,11,0))</f>
        <v/>
      </c>
      <c r="T362" s="2" t="str">
        <f>IF(B362="","",VLOOKUP(AB362,Varsayımlar!$B:$Q,12,0))</f>
        <v/>
      </c>
      <c r="U362" s="2" t="str">
        <f>IF(B362="","",VLOOKUP(AB362,Varsayımlar!$B:$Q,13,0))</f>
        <v/>
      </c>
      <c r="V362" s="2" t="str">
        <f>IF(B362="","",VLOOKUP(AB362,Varsayımlar!$B:$Q,14,0))</f>
        <v/>
      </c>
      <c r="Z362" s="2" t="str">
        <f>IF(B362="","",VLOOKUP(AB362,Varsayımlar!$B:$Q,15,0))</f>
        <v/>
      </c>
      <c r="AA362" s="2" t="str">
        <f>IF(B362="","",VLOOKUP(AB362,Varsayımlar!$B:$Q,16,0))</f>
        <v/>
      </c>
      <c r="AB362" s="2" t="str">
        <f t="shared" si="8"/>
        <v/>
      </c>
    </row>
    <row r="363" spans="2:28" x14ac:dyDescent="0.25">
      <c r="B363" s="6"/>
      <c r="C363" s="7" t="str">
        <f>IF(B363="","",VLOOKUP(AB363,Varsayımlar!$B:$Q,3,0))</f>
        <v/>
      </c>
      <c r="G363" s="5" t="str">
        <f>IF(B363="","",VLOOKUP(AB363,Varsayımlar!$B:$Q,5,0))</f>
        <v/>
      </c>
      <c r="H363" s="5"/>
      <c r="I363" s="5" t="str">
        <f>IF(B363="","",VLOOKUP(AB363,Varsayımlar!$B:$Q,6,0))</f>
        <v/>
      </c>
      <c r="O363" s="5" t="str">
        <f>IF(B363="","",VLOOKUP(AB363,Varsayımlar!$B:$Q,7,0)*J363)</f>
        <v/>
      </c>
      <c r="P363" s="5" t="str">
        <f>IF(B363="","",VLOOKUP(AB363,Varsayımlar!$B:$Q,8,0))</f>
        <v/>
      </c>
      <c r="Q363" s="5" t="str">
        <f>IF(B363="","",VLOOKUP(AB363,Varsayımlar!$B:$Q,9,0))</f>
        <v/>
      </c>
      <c r="R363" s="5" t="str">
        <f>IF(B363="","",VLOOKUP(AB363,Varsayımlar!$B:$Q,10,0))</f>
        <v/>
      </c>
      <c r="S363" s="5" t="str">
        <f>IF(B363="","",VLOOKUP(AB363,Varsayımlar!$B:$Q,11,0))</f>
        <v/>
      </c>
      <c r="T363" s="5" t="str">
        <f>IF(B363="","",VLOOKUP(AB363,Varsayımlar!$B:$Q,12,0))</f>
        <v/>
      </c>
      <c r="U363" s="5" t="str">
        <f>IF(B363="","",VLOOKUP(AB363,Varsayımlar!$B:$Q,13,0))</f>
        <v/>
      </c>
      <c r="V363" s="5" t="str">
        <f>IF(B363="","",VLOOKUP(AB363,Varsayımlar!$B:$Q,14,0))</f>
        <v/>
      </c>
      <c r="Z363" s="5" t="str">
        <f>IF(B363="","",VLOOKUP(AB363,Varsayımlar!$B:$Q,15,0))</f>
        <v/>
      </c>
      <c r="AA363" s="5" t="str">
        <f>IF(B363="","",VLOOKUP(AB363,Varsayımlar!$B:$Q,16,0))</f>
        <v/>
      </c>
      <c r="AB363" s="5" t="str">
        <f t="shared" si="8"/>
        <v/>
      </c>
    </row>
    <row r="364" spans="2:28" x14ac:dyDescent="0.25">
      <c r="C364" s="3" t="str">
        <f>IF(B364="","",VLOOKUP(AB364,Varsayımlar!$B:$Q,3,0))</f>
        <v/>
      </c>
      <c r="G364" s="2" t="str">
        <f>IF(B364="","",VLOOKUP(AB364,Varsayımlar!$B:$Q,5,0))</f>
        <v/>
      </c>
      <c r="I364" s="2" t="str">
        <f>IF(B364="","",VLOOKUP(AB364,Varsayımlar!$B:$Q,6,0))</f>
        <v/>
      </c>
      <c r="O364" s="2" t="str">
        <f>IF(B364="","",VLOOKUP(AB364,Varsayımlar!$B:$Q,7,0)*J364)</f>
        <v/>
      </c>
      <c r="P364" s="2" t="str">
        <f>IF(B364="","",VLOOKUP(AB364,Varsayımlar!$B:$Q,8,0))</f>
        <v/>
      </c>
      <c r="Q364" s="2" t="str">
        <f>IF(B364="","",VLOOKUP(AB364,Varsayımlar!$B:$Q,9,0))</f>
        <v/>
      </c>
      <c r="R364" s="2" t="str">
        <f>IF(B364="","",VLOOKUP(AB364,Varsayımlar!$B:$Q,10,0))</f>
        <v/>
      </c>
      <c r="S364" s="2" t="str">
        <f>IF(B364="","",VLOOKUP(AB364,Varsayımlar!$B:$Q,11,0))</f>
        <v/>
      </c>
      <c r="T364" s="2" t="str">
        <f>IF(B364="","",VLOOKUP(AB364,Varsayımlar!$B:$Q,12,0))</f>
        <v/>
      </c>
      <c r="U364" s="2" t="str">
        <f>IF(B364="","",VLOOKUP(AB364,Varsayımlar!$B:$Q,13,0))</f>
        <v/>
      </c>
      <c r="V364" s="2" t="str">
        <f>IF(B364="","",VLOOKUP(AB364,Varsayımlar!$B:$Q,14,0))</f>
        <v/>
      </c>
      <c r="Z364" s="2" t="str">
        <f>IF(B364="","",VLOOKUP(AB364,Varsayımlar!$B:$Q,15,0))</f>
        <v/>
      </c>
      <c r="AA364" s="2" t="str">
        <f>IF(B364="","",VLOOKUP(AB364,Varsayımlar!$B:$Q,16,0))</f>
        <v/>
      </c>
      <c r="AB364" s="2" t="str">
        <f t="shared" si="8"/>
        <v/>
      </c>
    </row>
    <row r="365" spans="2:28" x14ac:dyDescent="0.25">
      <c r="B365" s="6"/>
      <c r="C365" s="7" t="str">
        <f>IF(B365="","",VLOOKUP(AB365,Varsayımlar!$B:$Q,3,0))</f>
        <v/>
      </c>
      <c r="G365" s="5" t="str">
        <f>IF(B365="","",VLOOKUP(AB365,Varsayımlar!$B:$Q,5,0))</f>
        <v/>
      </c>
      <c r="H365" s="5"/>
      <c r="I365" s="5" t="str">
        <f>IF(B365="","",VLOOKUP(AB365,Varsayımlar!$B:$Q,6,0))</f>
        <v/>
      </c>
      <c r="O365" s="5" t="str">
        <f>IF(B365="","",VLOOKUP(AB365,Varsayımlar!$B:$Q,7,0)*J365)</f>
        <v/>
      </c>
      <c r="P365" s="5" t="str">
        <f>IF(B365="","",VLOOKUP(AB365,Varsayımlar!$B:$Q,8,0))</f>
        <v/>
      </c>
      <c r="Q365" s="5" t="str">
        <f>IF(B365="","",VLOOKUP(AB365,Varsayımlar!$B:$Q,9,0))</f>
        <v/>
      </c>
      <c r="R365" s="5" t="str">
        <f>IF(B365="","",VLOOKUP(AB365,Varsayımlar!$B:$Q,10,0))</f>
        <v/>
      </c>
      <c r="S365" s="5" t="str">
        <f>IF(B365="","",VLOOKUP(AB365,Varsayımlar!$B:$Q,11,0))</f>
        <v/>
      </c>
      <c r="T365" s="5" t="str">
        <f>IF(B365="","",VLOOKUP(AB365,Varsayımlar!$B:$Q,12,0))</f>
        <v/>
      </c>
      <c r="U365" s="5" t="str">
        <f>IF(B365="","",VLOOKUP(AB365,Varsayımlar!$B:$Q,13,0))</f>
        <v/>
      </c>
      <c r="V365" s="5" t="str">
        <f>IF(B365="","",VLOOKUP(AB365,Varsayımlar!$B:$Q,14,0))</f>
        <v/>
      </c>
      <c r="Z365" s="5" t="str">
        <f>IF(B365="","",VLOOKUP(AB365,Varsayımlar!$B:$Q,15,0))</f>
        <v/>
      </c>
      <c r="AA365" s="5" t="str">
        <f>IF(B365="","",VLOOKUP(AB365,Varsayımlar!$B:$Q,16,0))</f>
        <v/>
      </c>
      <c r="AB365" s="5" t="str">
        <f t="shared" si="8"/>
        <v/>
      </c>
    </row>
    <row r="366" spans="2:28" x14ac:dyDescent="0.25">
      <c r="C366" s="3" t="str">
        <f>IF(B366="","",VLOOKUP(AB366,Varsayımlar!$B:$Q,3,0))</f>
        <v/>
      </c>
      <c r="G366" s="2" t="str">
        <f>IF(B366="","",VLOOKUP(AB366,Varsayımlar!$B:$Q,5,0))</f>
        <v/>
      </c>
      <c r="I366" s="2" t="str">
        <f>IF(B366="","",VLOOKUP(AB366,Varsayımlar!$B:$Q,6,0))</f>
        <v/>
      </c>
      <c r="O366" s="2" t="str">
        <f>IF(B366="","",VLOOKUP(AB366,Varsayımlar!$B:$Q,7,0)*J366)</f>
        <v/>
      </c>
      <c r="P366" s="2" t="str">
        <f>IF(B366="","",VLOOKUP(AB366,Varsayımlar!$B:$Q,8,0))</f>
        <v/>
      </c>
      <c r="Q366" s="2" t="str">
        <f>IF(B366="","",VLOOKUP(AB366,Varsayımlar!$B:$Q,9,0))</f>
        <v/>
      </c>
      <c r="R366" s="2" t="str">
        <f>IF(B366="","",VLOOKUP(AB366,Varsayımlar!$B:$Q,10,0))</f>
        <v/>
      </c>
      <c r="S366" s="2" t="str">
        <f>IF(B366="","",VLOOKUP(AB366,Varsayımlar!$B:$Q,11,0))</f>
        <v/>
      </c>
      <c r="T366" s="2" t="str">
        <f>IF(B366="","",VLOOKUP(AB366,Varsayımlar!$B:$Q,12,0))</f>
        <v/>
      </c>
      <c r="U366" s="2" t="str">
        <f>IF(B366="","",VLOOKUP(AB366,Varsayımlar!$B:$Q,13,0))</f>
        <v/>
      </c>
      <c r="V366" s="2" t="str">
        <f>IF(B366="","",VLOOKUP(AB366,Varsayımlar!$B:$Q,14,0))</f>
        <v/>
      </c>
      <c r="Z366" s="2" t="str">
        <f>IF(B366="","",VLOOKUP(AB366,Varsayımlar!$B:$Q,15,0))</f>
        <v/>
      </c>
      <c r="AA366" s="2" t="str">
        <f>IF(B366="","",VLOOKUP(AB366,Varsayımlar!$B:$Q,16,0))</f>
        <v/>
      </c>
      <c r="AB366" s="2" t="str">
        <f t="shared" si="8"/>
        <v/>
      </c>
    </row>
    <row r="367" spans="2:28" x14ac:dyDescent="0.25">
      <c r="B367" s="6"/>
      <c r="C367" s="7" t="str">
        <f>IF(B367="","",VLOOKUP(AB367,Varsayımlar!$B:$Q,3,0))</f>
        <v/>
      </c>
      <c r="G367" s="5" t="str">
        <f>IF(B367="","",VLOOKUP(AB367,Varsayımlar!$B:$Q,5,0))</f>
        <v/>
      </c>
      <c r="H367" s="5"/>
      <c r="I367" s="5" t="str">
        <f>IF(B367="","",VLOOKUP(AB367,Varsayımlar!$B:$Q,6,0))</f>
        <v/>
      </c>
      <c r="O367" s="5" t="str">
        <f>IF(B367="","",VLOOKUP(AB367,Varsayımlar!$B:$Q,7,0)*J367)</f>
        <v/>
      </c>
      <c r="P367" s="5" t="str">
        <f>IF(B367="","",VLOOKUP(AB367,Varsayımlar!$B:$Q,8,0))</f>
        <v/>
      </c>
      <c r="Q367" s="5" t="str">
        <f>IF(B367="","",VLOOKUP(AB367,Varsayımlar!$B:$Q,9,0))</f>
        <v/>
      </c>
      <c r="R367" s="5" t="str">
        <f>IF(B367="","",VLOOKUP(AB367,Varsayımlar!$B:$Q,10,0))</f>
        <v/>
      </c>
      <c r="S367" s="5" t="str">
        <f>IF(B367="","",VLOOKUP(AB367,Varsayımlar!$B:$Q,11,0))</f>
        <v/>
      </c>
      <c r="T367" s="5" t="str">
        <f>IF(B367="","",VLOOKUP(AB367,Varsayımlar!$B:$Q,12,0))</f>
        <v/>
      </c>
      <c r="U367" s="5" t="str">
        <f>IF(B367="","",VLOOKUP(AB367,Varsayımlar!$B:$Q,13,0))</f>
        <v/>
      </c>
      <c r="V367" s="5" t="str">
        <f>IF(B367="","",VLOOKUP(AB367,Varsayımlar!$B:$Q,14,0))</f>
        <v/>
      </c>
      <c r="Z367" s="5" t="str">
        <f>IF(B367="","",VLOOKUP(AB367,Varsayımlar!$B:$Q,15,0))</f>
        <v/>
      </c>
      <c r="AA367" s="5" t="str">
        <f>IF(B367="","",VLOOKUP(AB367,Varsayımlar!$B:$Q,16,0))</f>
        <v/>
      </c>
      <c r="AB367" s="5" t="str">
        <f t="shared" si="8"/>
        <v/>
      </c>
    </row>
    <row r="368" spans="2:28" x14ac:dyDescent="0.25">
      <c r="C368" s="3" t="str">
        <f>IF(B368="","",VLOOKUP(AB368,Varsayımlar!$B:$Q,3,0))</f>
        <v/>
      </c>
      <c r="G368" s="2" t="str">
        <f>IF(B368="","",VLOOKUP(AB368,Varsayımlar!$B:$Q,5,0))</f>
        <v/>
      </c>
      <c r="I368" s="2" t="str">
        <f>IF(B368="","",VLOOKUP(AB368,Varsayımlar!$B:$Q,6,0))</f>
        <v/>
      </c>
      <c r="O368" s="2" t="str">
        <f>IF(B368="","",VLOOKUP(AB368,Varsayımlar!$B:$Q,7,0)*J368)</f>
        <v/>
      </c>
      <c r="P368" s="2" t="str">
        <f>IF(B368="","",VLOOKUP(AB368,Varsayımlar!$B:$Q,8,0))</f>
        <v/>
      </c>
      <c r="Q368" s="2" t="str">
        <f>IF(B368="","",VLOOKUP(AB368,Varsayımlar!$B:$Q,9,0))</f>
        <v/>
      </c>
      <c r="R368" s="2" t="str">
        <f>IF(B368="","",VLOOKUP(AB368,Varsayımlar!$B:$Q,10,0))</f>
        <v/>
      </c>
      <c r="S368" s="2" t="str">
        <f>IF(B368="","",VLOOKUP(AB368,Varsayımlar!$B:$Q,11,0))</f>
        <v/>
      </c>
      <c r="T368" s="2" t="str">
        <f>IF(B368="","",VLOOKUP(AB368,Varsayımlar!$B:$Q,12,0))</f>
        <v/>
      </c>
      <c r="U368" s="2" t="str">
        <f>IF(B368="","",VLOOKUP(AB368,Varsayımlar!$B:$Q,13,0))</f>
        <v/>
      </c>
      <c r="V368" s="2" t="str">
        <f>IF(B368="","",VLOOKUP(AB368,Varsayımlar!$B:$Q,14,0))</f>
        <v/>
      </c>
      <c r="Z368" s="2" t="str">
        <f>IF(B368="","",VLOOKUP(AB368,Varsayımlar!$B:$Q,15,0))</f>
        <v/>
      </c>
      <c r="AA368" s="2" t="str">
        <f>IF(B368="","",VLOOKUP(AB368,Varsayımlar!$B:$Q,16,0))</f>
        <v/>
      </c>
      <c r="AB368" s="2" t="str">
        <f t="shared" si="8"/>
        <v/>
      </c>
    </row>
    <row r="369" spans="2:28" x14ac:dyDescent="0.25">
      <c r="B369" s="6"/>
      <c r="C369" s="7" t="str">
        <f>IF(B369="","",VLOOKUP(AB369,Varsayımlar!$B:$Q,3,0))</f>
        <v/>
      </c>
      <c r="G369" s="5" t="str">
        <f>IF(B369="","",VLOOKUP(AB369,Varsayımlar!$B:$Q,5,0))</f>
        <v/>
      </c>
      <c r="H369" s="5"/>
      <c r="I369" s="5" t="str">
        <f>IF(B369="","",VLOOKUP(AB369,Varsayımlar!$B:$Q,6,0))</f>
        <v/>
      </c>
      <c r="O369" s="5" t="str">
        <f>IF(B369="","",VLOOKUP(AB369,Varsayımlar!$B:$Q,7,0)*J369)</f>
        <v/>
      </c>
      <c r="P369" s="5" t="str">
        <f>IF(B369="","",VLOOKUP(AB369,Varsayımlar!$B:$Q,8,0))</f>
        <v/>
      </c>
      <c r="Q369" s="5" t="str">
        <f>IF(B369="","",VLOOKUP(AB369,Varsayımlar!$B:$Q,9,0))</f>
        <v/>
      </c>
      <c r="R369" s="5" t="str">
        <f>IF(B369="","",VLOOKUP(AB369,Varsayımlar!$B:$Q,10,0))</f>
        <v/>
      </c>
      <c r="S369" s="5" t="str">
        <f>IF(B369="","",VLOOKUP(AB369,Varsayımlar!$B:$Q,11,0))</f>
        <v/>
      </c>
      <c r="T369" s="5" t="str">
        <f>IF(B369="","",VLOOKUP(AB369,Varsayımlar!$B:$Q,12,0))</f>
        <v/>
      </c>
      <c r="U369" s="5" t="str">
        <f>IF(B369="","",VLOOKUP(AB369,Varsayımlar!$B:$Q,13,0))</f>
        <v/>
      </c>
      <c r="V369" s="5" t="str">
        <f>IF(B369="","",VLOOKUP(AB369,Varsayımlar!$B:$Q,14,0))</f>
        <v/>
      </c>
      <c r="Z369" s="5" t="str">
        <f>IF(B369="","",VLOOKUP(AB369,Varsayımlar!$B:$Q,15,0))</f>
        <v/>
      </c>
      <c r="AA369" s="5" t="str">
        <f>IF(B369="","",VLOOKUP(AB369,Varsayımlar!$B:$Q,16,0))</f>
        <v/>
      </c>
      <c r="AB369" s="5" t="str">
        <f t="shared" si="8"/>
        <v/>
      </c>
    </row>
    <row r="370" spans="2:28" x14ac:dyDescent="0.25">
      <c r="C370" s="3" t="str">
        <f>IF(B370="","",VLOOKUP(AB370,Varsayımlar!$B:$Q,3,0))</f>
        <v/>
      </c>
      <c r="G370" s="2" t="str">
        <f>IF(B370="","",VLOOKUP(AB370,Varsayımlar!$B:$Q,5,0))</f>
        <v/>
      </c>
      <c r="I370" s="2" t="str">
        <f>IF(B370="","",VLOOKUP(AB370,Varsayımlar!$B:$Q,6,0))</f>
        <v/>
      </c>
      <c r="O370" s="2" t="str">
        <f>IF(B370="","",VLOOKUP(AB370,Varsayımlar!$B:$Q,7,0)*J370)</f>
        <v/>
      </c>
      <c r="P370" s="2" t="str">
        <f>IF(B370="","",VLOOKUP(AB370,Varsayımlar!$B:$Q,8,0))</f>
        <v/>
      </c>
      <c r="Q370" s="2" t="str">
        <f>IF(B370="","",VLOOKUP(AB370,Varsayımlar!$B:$Q,9,0))</f>
        <v/>
      </c>
      <c r="R370" s="2" t="str">
        <f>IF(B370="","",VLOOKUP(AB370,Varsayımlar!$B:$Q,10,0))</f>
        <v/>
      </c>
      <c r="S370" s="2" t="str">
        <f>IF(B370="","",VLOOKUP(AB370,Varsayımlar!$B:$Q,11,0))</f>
        <v/>
      </c>
      <c r="T370" s="2" t="str">
        <f>IF(B370="","",VLOOKUP(AB370,Varsayımlar!$B:$Q,12,0))</f>
        <v/>
      </c>
      <c r="U370" s="2" t="str">
        <f>IF(B370="","",VLOOKUP(AB370,Varsayımlar!$B:$Q,13,0))</f>
        <v/>
      </c>
      <c r="V370" s="2" t="str">
        <f>IF(B370="","",VLOOKUP(AB370,Varsayımlar!$B:$Q,14,0))</f>
        <v/>
      </c>
      <c r="Z370" s="2" t="str">
        <f>IF(B370="","",VLOOKUP(AB370,Varsayımlar!$B:$Q,15,0))</f>
        <v/>
      </c>
      <c r="AA370" s="2" t="str">
        <f>IF(B370="","",VLOOKUP(AB370,Varsayımlar!$B:$Q,16,0))</f>
        <v/>
      </c>
      <c r="AB370" s="2" t="str">
        <f t="shared" si="8"/>
        <v/>
      </c>
    </row>
    <row r="371" spans="2:28" x14ac:dyDescent="0.25">
      <c r="B371" s="6"/>
      <c r="C371" s="7" t="str">
        <f>IF(B371="","",VLOOKUP(AB371,Varsayımlar!$B:$Q,3,0))</f>
        <v/>
      </c>
      <c r="G371" s="5" t="str">
        <f>IF(B371="","",VLOOKUP(AB371,Varsayımlar!$B:$Q,5,0))</f>
        <v/>
      </c>
      <c r="H371" s="5"/>
      <c r="I371" s="5" t="str">
        <f>IF(B371="","",VLOOKUP(AB371,Varsayımlar!$B:$Q,6,0))</f>
        <v/>
      </c>
      <c r="O371" s="5" t="str">
        <f>IF(B371="","",VLOOKUP(AB371,Varsayımlar!$B:$Q,7,0)*J371)</f>
        <v/>
      </c>
      <c r="P371" s="5" t="str">
        <f>IF(B371="","",VLOOKUP(AB371,Varsayımlar!$B:$Q,8,0))</f>
        <v/>
      </c>
      <c r="Q371" s="5" t="str">
        <f>IF(B371="","",VLOOKUP(AB371,Varsayımlar!$B:$Q,9,0))</f>
        <v/>
      </c>
      <c r="R371" s="5" t="str">
        <f>IF(B371="","",VLOOKUP(AB371,Varsayımlar!$B:$Q,10,0))</f>
        <v/>
      </c>
      <c r="S371" s="5" t="str">
        <f>IF(B371="","",VLOOKUP(AB371,Varsayımlar!$B:$Q,11,0))</f>
        <v/>
      </c>
      <c r="T371" s="5" t="str">
        <f>IF(B371="","",VLOOKUP(AB371,Varsayımlar!$B:$Q,12,0))</f>
        <v/>
      </c>
      <c r="U371" s="5" t="str">
        <f>IF(B371="","",VLOOKUP(AB371,Varsayımlar!$B:$Q,13,0))</f>
        <v/>
      </c>
      <c r="V371" s="5" t="str">
        <f>IF(B371="","",VLOOKUP(AB371,Varsayımlar!$B:$Q,14,0))</f>
        <v/>
      </c>
      <c r="Z371" s="5" t="str">
        <f>IF(B371="","",VLOOKUP(AB371,Varsayımlar!$B:$Q,15,0))</f>
        <v/>
      </c>
      <c r="AA371" s="5" t="str">
        <f>IF(B371="","",VLOOKUP(AB371,Varsayımlar!$B:$Q,16,0))</f>
        <v/>
      </c>
      <c r="AB371" s="5" t="str">
        <f t="shared" si="8"/>
        <v/>
      </c>
    </row>
    <row r="372" spans="2:28" x14ac:dyDescent="0.25">
      <c r="C372" s="3" t="str">
        <f>IF(B372="","",VLOOKUP(AB372,Varsayımlar!$B:$Q,3,0))</f>
        <v/>
      </c>
      <c r="G372" s="2" t="str">
        <f>IF(B372="","",VLOOKUP(AB372,Varsayımlar!$B:$Q,5,0))</f>
        <v/>
      </c>
      <c r="I372" s="2" t="str">
        <f>IF(B372="","",VLOOKUP(AB372,Varsayımlar!$B:$Q,6,0))</f>
        <v/>
      </c>
      <c r="O372" s="2" t="str">
        <f>IF(B372="","",VLOOKUP(AB372,Varsayımlar!$B:$Q,7,0)*J372)</f>
        <v/>
      </c>
      <c r="P372" s="2" t="str">
        <f>IF(B372="","",VLOOKUP(AB372,Varsayımlar!$B:$Q,8,0))</f>
        <v/>
      </c>
      <c r="Q372" s="2" t="str">
        <f>IF(B372="","",VLOOKUP(AB372,Varsayımlar!$B:$Q,9,0))</f>
        <v/>
      </c>
      <c r="R372" s="2" t="str">
        <f>IF(B372="","",VLOOKUP(AB372,Varsayımlar!$B:$Q,10,0))</f>
        <v/>
      </c>
      <c r="S372" s="2" t="str">
        <f>IF(B372="","",VLOOKUP(AB372,Varsayımlar!$B:$Q,11,0))</f>
        <v/>
      </c>
      <c r="T372" s="2" t="str">
        <f>IF(B372="","",VLOOKUP(AB372,Varsayımlar!$B:$Q,12,0))</f>
        <v/>
      </c>
      <c r="U372" s="2" t="str">
        <f>IF(B372="","",VLOOKUP(AB372,Varsayımlar!$B:$Q,13,0))</f>
        <v/>
      </c>
      <c r="V372" s="2" t="str">
        <f>IF(B372="","",VLOOKUP(AB372,Varsayımlar!$B:$Q,14,0))</f>
        <v/>
      </c>
      <c r="Z372" s="2" t="str">
        <f>IF(B372="","",VLOOKUP(AB372,Varsayımlar!$B:$Q,15,0))</f>
        <v/>
      </c>
      <c r="AA372" s="2" t="str">
        <f>IF(B372="","",VLOOKUP(AB372,Varsayımlar!$B:$Q,16,0))</f>
        <v/>
      </c>
      <c r="AB372" s="2" t="str">
        <f t="shared" si="8"/>
        <v/>
      </c>
    </row>
    <row r="373" spans="2:28" x14ac:dyDescent="0.25">
      <c r="B373" s="6"/>
      <c r="C373" s="7" t="str">
        <f>IF(B373="","",VLOOKUP(AB373,Varsayımlar!$B:$Q,3,0))</f>
        <v/>
      </c>
      <c r="G373" s="5" t="str">
        <f>IF(B373="","",VLOOKUP(AB373,Varsayımlar!$B:$Q,5,0))</f>
        <v/>
      </c>
      <c r="H373" s="5"/>
      <c r="I373" s="5" t="str">
        <f>IF(B373="","",VLOOKUP(AB373,Varsayımlar!$B:$Q,6,0))</f>
        <v/>
      </c>
      <c r="O373" s="5" t="str">
        <f>IF(B373="","",VLOOKUP(AB373,Varsayımlar!$B:$Q,7,0)*J373)</f>
        <v/>
      </c>
      <c r="P373" s="5" t="str">
        <f>IF(B373="","",VLOOKUP(AB373,Varsayımlar!$B:$Q,8,0))</f>
        <v/>
      </c>
      <c r="Q373" s="5" t="str">
        <f>IF(B373="","",VLOOKUP(AB373,Varsayımlar!$B:$Q,9,0))</f>
        <v/>
      </c>
      <c r="R373" s="5" t="str">
        <f>IF(B373="","",VLOOKUP(AB373,Varsayımlar!$B:$Q,10,0))</f>
        <v/>
      </c>
      <c r="S373" s="5" t="str">
        <f>IF(B373="","",VLOOKUP(AB373,Varsayımlar!$B:$Q,11,0))</f>
        <v/>
      </c>
      <c r="T373" s="5" t="str">
        <f>IF(B373="","",VLOOKUP(AB373,Varsayımlar!$B:$Q,12,0))</f>
        <v/>
      </c>
      <c r="U373" s="5" t="str">
        <f>IF(B373="","",VLOOKUP(AB373,Varsayımlar!$B:$Q,13,0))</f>
        <v/>
      </c>
      <c r="V373" s="5" t="str">
        <f>IF(B373="","",VLOOKUP(AB373,Varsayımlar!$B:$Q,14,0))</f>
        <v/>
      </c>
      <c r="Z373" s="5" t="str">
        <f>IF(B373="","",VLOOKUP(AB373,Varsayımlar!$B:$Q,15,0))</f>
        <v/>
      </c>
      <c r="AA373" s="5" t="str">
        <f>IF(B373="","",VLOOKUP(AB373,Varsayımlar!$B:$Q,16,0))</f>
        <v/>
      </c>
      <c r="AB373" s="5" t="str">
        <f t="shared" si="8"/>
        <v/>
      </c>
    </row>
    <row r="374" spans="2:28" x14ac:dyDescent="0.25">
      <c r="C374" s="3" t="str">
        <f>IF(B374="","",VLOOKUP(AB374,Varsayımlar!$B:$Q,3,0))</f>
        <v/>
      </c>
      <c r="G374" s="2" t="str">
        <f>IF(B374="","",VLOOKUP(AB374,Varsayımlar!$B:$Q,5,0))</f>
        <v/>
      </c>
      <c r="I374" s="2" t="str">
        <f>IF(B374="","",VLOOKUP(AB374,Varsayımlar!$B:$Q,6,0))</f>
        <v/>
      </c>
      <c r="O374" s="2" t="str">
        <f>IF(B374="","",VLOOKUP(AB374,Varsayımlar!$B:$Q,7,0)*J374)</f>
        <v/>
      </c>
      <c r="P374" s="2" t="str">
        <f>IF(B374="","",VLOOKUP(AB374,Varsayımlar!$B:$Q,8,0))</f>
        <v/>
      </c>
      <c r="Q374" s="2" t="str">
        <f>IF(B374="","",VLOOKUP(AB374,Varsayımlar!$B:$Q,9,0))</f>
        <v/>
      </c>
      <c r="R374" s="2" t="str">
        <f>IF(B374="","",VLOOKUP(AB374,Varsayımlar!$B:$Q,10,0))</f>
        <v/>
      </c>
      <c r="S374" s="2" t="str">
        <f>IF(B374="","",VLOOKUP(AB374,Varsayımlar!$B:$Q,11,0))</f>
        <v/>
      </c>
      <c r="T374" s="2" t="str">
        <f>IF(B374="","",VLOOKUP(AB374,Varsayımlar!$B:$Q,12,0))</f>
        <v/>
      </c>
      <c r="U374" s="2" t="str">
        <f>IF(B374="","",VLOOKUP(AB374,Varsayımlar!$B:$Q,13,0))</f>
        <v/>
      </c>
      <c r="V374" s="2" t="str">
        <f>IF(B374="","",VLOOKUP(AB374,Varsayımlar!$B:$Q,14,0))</f>
        <v/>
      </c>
      <c r="Z374" s="2" t="str">
        <f>IF(B374="","",VLOOKUP(AB374,Varsayımlar!$B:$Q,15,0))</f>
        <v/>
      </c>
      <c r="AA374" s="2" t="str">
        <f>IF(B374="","",VLOOKUP(AB374,Varsayımlar!$B:$Q,16,0))</f>
        <v/>
      </c>
      <c r="AB374" s="2" t="str">
        <f t="shared" si="8"/>
        <v/>
      </c>
    </row>
    <row r="375" spans="2:28" x14ac:dyDescent="0.25">
      <c r="B375" s="6"/>
      <c r="C375" s="7" t="str">
        <f>IF(B375="","",VLOOKUP(AB375,Varsayımlar!$B:$Q,3,0))</f>
        <v/>
      </c>
      <c r="G375" s="5" t="str">
        <f>IF(B375="","",VLOOKUP(AB375,Varsayımlar!$B:$Q,5,0))</f>
        <v/>
      </c>
      <c r="H375" s="5"/>
      <c r="I375" s="5" t="str">
        <f>IF(B375="","",VLOOKUP(AB375,Varsayımlar!$B:$Q,6,0))</f>
        <v/>
      </c>
      <c r="O375" s="5" t="str">
        <f>IF(B375="","",VLOOKUP(AB375,Varsayımlar!$B:$Q,7,0)*J375)</f>
        <v/>
      </c>
      <c r="P375" s="5" t="str">
        <f>IF(B375="","",VLOOKUP(AB375,Varsayımlar!$B:$Q,8,0))</f>
        <v/>
      </c>
      <c r="Q375" s="5" t="str">
        <f>IF(B375="","",VLOOKUP(AB375,Varsayımlar!$B:$Q,9,0))</f>
        <v/>
      </c>
      <c r="R375" s="5" t="str">
        <f>IF(B375="","",VLOOKUP(AB375,Varsayımlar!$B:$Q,10,0))</f>
        <v/>
      </c>
      <c r="S375" s="5" t="str">
        <f>IF(B375="","",VLOOKUP(AB375,Varsayımlar!$B:$Q,11,0))</f>
        <v/>
      </c>
      <c r="T375" s="5" t="str">
        <f>IF(B375="","",VLOOKUP(AB375,Varsayımlar!$B:$Q,12,0))</f>
        <v/>
      </c>
      <c r="U375" s="5" t="str">
        <f>IF(B375="","",VLOOKUP(AB375,Varsayımlar!$B:$Q,13,0))</f>
        <v/>
      </c>
      <c r="V375" s="5" t="str">
        <f>IF(B375="","",VLOOKUP(AB375,Varsayımlar!$B:$Q,14,0))</f>
        <v/>
      </c>
      <c r="Z375" s="5" t="str">
        <f>IF(B375="","",VLOOKUP(AB375,Varsayımlar!$B:$Q,15,0))</f>
        <v/>
      </c>
      <c r="AA375" s="5" t="str">
        <f>IF(B375="","",VLOOKUP(AB375,Varsayımlar!$B:$Q,16,0))</f>
        <v/>
      </c>
      <c r="AB375" s="5" t="str">
        <f t="shared" si="8"/>
        <v/>
      </c>
    </row>
    <row r="376" spans="2:28" x14ac:dyDescent="0.25">
      <c r="C376" s="3" t="str">
        <f>IF(B376="","",VLOOKUP(AB376,Varsayımlar!$B:$Q,3,0))</f>
        <v/>
      </c>
      <c r="G376" s="2" t="str">
        <f>IF(B376="","",VLOOKUP(AB376,Varsayımlar!$B:$Q,5,0))</f>
        <v/>
      </c>
      <c r="I376" s="2" t="str">
        <f>IF(B376="","",VLOOKUP(AB376,Varsayımlar!$B:$Q,6,0))</f>
        <v/>
      </c>
      <c r="O376" s="2" t="str">
        <f>IF(B376="","",VLOOKUP(AB376,Varsayımlar!$B:$Q,7,0)*J376)</f>
        <v/>
      </c>
      <c r="P376" s="2" t="str">
        <f>IF(B376="","",VLOOKUP(AB376,Varsayımlar!$B:$Q,8,0))</f>
        <v/>
      </c>
      <c r="Q376" s="2" t="str">
        <f>IF(B376="","",VLOOKUP(AB376,Varsayımlar!$B:$Q,9,0))</f>
        <v/>
      </c>
      <c r="R376" s="2" t="str">
        <f>IF(B376="","",VLOOKUP(AB376,Varsayımlar!$B:$Q,10,0))</f>
        <v/>
      </c>
      <c r="S376" s="2" t="str">
        <f>IF(B376="","",VLOOKUP(AB376,Varsayımlar!$B:$Q,11,0))</f>
        <v/>
      </c>
      <c r="T376" s="2" t="str">
        <f>IF(B376="","",VLOOKUP(AB376,Varsayımlar!$B:$Q,12,0))</f>
        <v/>
      </c>
      <c r="U376" s="2" t="str">
        <f>IF(B376="","",VLOOKUP(AB376,Varsayımlar!$B:$Q,13,0))</f>
        <v/>
      </c>
      <c r="V376" s="2" t="str">
        <f>IF(B376="","",VLOOKUP(AB376,Varsayımlar!$B:$Q,14,0))</f>
        <v/>
      </c>
      <c r="Z376" s="2" t="str">
        <f>IF(B376="","",VLOOKUP(AB376,Varsayımlar!$B:$Q,15,0))</f>
        <v/>
      </c>
      <c r="AA376" s="2" t="str">
        <f>IF(B376="","",VLOOKUP(AB376,Varsayımlar!$B:$Q,16,0))</f>
        <v/>
      </c>
      <c r="AB376" s="2" t="str">
        <f t="shared" si="8"/>
        <v/>
      </c>
    </row>
    <row r="377" spans="2:28" x14ac:dyDescent="0.25">
      <c r="B377" s="6"/>
      <c r="C377" s="7" t="str">
        <f>IF(B377="","",VLOOKUP(AB377,Varsayımlar!$B:$Q,3,0))</f>
        <v/>
      </c>
      <c r="G377" s="5" t="str">
        <f>IF(B377="","",VLOOKUP(AB377,Varsayımlar!$B:$Q,5,0))</f>
        <v/>
      </c>
      <c r="H377" s="5"/>
      <c r="I377" s="5" t="str">
        <f>IF(B377="","",VLOOKUP(AB377,Varsayımlar!$B:$Q,6,0))</f>
        <v/>
      </c>
      <c r="O377" s="5" t="str">
        <f>IF(B377="","",VLOOKUP(AB377,Varsayımlar!$B:$Q,7,0)*J377)</f>
        <v/>
      </c>
      <c r="P377" s="5" t="str">
        <f>IF(B377="","",VLOOKUP(AB377,Varsayımlar!$B:$Q,8,0))</f>
        <v/>
      </c>
      <c r="Q377" s="5" t="str">
        <f>IF(B377="","",VLOOKUP(AB377,Varsayımlar!$B:$Q,9,0))</f>
        <v/>
      </c>
      <c r="R377" s="5" t="str">
        <f>IF(B377="","",VLOOKUP(AB377,Varsayımlar!$B:$Q,10,0))</f>
        <v/>
      </c>
      <c r="S377" s="5" t="str">
        <f>IF(B377="","",VLOOKUP(AB377,Varsayımlar!$B:$Q,11,0))</f>
        <v/>
      </c>
      <c r="T377" s="5" t="str">
        <f>IF(B377="","",VLOOKUP(AB377,Varsayımlar!$B:$Q,12,0))</f>
        <v/>
      </c>
      <c r="U377" s="5" t="str">
        <f>IF(B377="","",VLOOKUP(AB377,Varsayımlar!$B:$Q,13,0))</f>
        <v/>
      </c>
      <c r="V377" s="5" t="str">
        <f>IF(B377="","",VLOOKUP(AB377,Varsayımlar!$B:$Q,14,0))</f>
        <v/>
      </c>
      <c r="Z377" s="5" t="str">
        <f>IF(B377="","",VLOOKUP(AB377,Varsayımlar!$B:$Q,15,0))</f>
        <v/>
      </c>
      <c r="AA377" s="5" t="str">
        <f>IF(B377="","",VLOOKUP(AB377,Varsayımlar!$B:$Q,16,0))</f>
        <v/>
      </c>
      <c r="AB377" s="5" t="str">
        <f t="shared" si="8"/>
        <v/>
      </c>
    </row>
    <row r="378" spans="2:28" x14ac:dyDescent="0.25">
      <c r="C378" s="3" t="str">
        <f>IF(B378="","",VLOOKUP(AB378,Varsayımlar!$B:$Q,3,0))</f>
        <v/>
      </c>
      <c r="G378" s="2" t="str">
        <f>IF(B378="","",VLOOKUP(AB378,Varsayımlar!$B:$Q,5,0))</f>
        <v/>
      </c>
      <c r="I378" s="2" t="str">
        <f>IF(B378="","",VLOOKUP(AB378,Varsayımlar!$B:$Q,6,0))</f>
        <v/>
      </c>
      <c r="O378" s="2" t="str">
        <f>IF(B378="","",VLOOKUP(AB378,Varsayımlar!$B:$Q,7,0)*J378)</f>
        <v/>
      </c>
      <c r="P378" s="2" t="str">
        <f>IF(B378="","",VLOOKUP(AB378,Varsayımlar!$B:$Q,8,0))</f>
        <v/>
      </c>
      <c r="Q378" s="2" t="str">
        <f>IF(B378="","",VLOOKUP(AB378,Varsayımlar!$B:$Q,9,0))</f>
        <v/>
      </c>
      <c r="R378" s="2" t="str">
        <f>IF(B378="","",VLOOKUP(AB378,Varsayımlar!$B:$Q,10,0))</f>
        <v/>
      </c>
      <c r="S378" s="2" t="str">
        <f>IF(B378="","",VLOOKUP(AB378,Varsayımlar!$B:$Q,11,0))</f>
        <v/>
      </c>
      <c r="T378" s="2" t="str">
        <f>IF(B378="","",VLOOKUP(AB378,Varsayımlar!$B:$Q,12,0))</f>
        <v/>
      </c>
      <c r="U378" s="2" t="str">
        <f>IF(B378="","",VLOOKUP(AB378,Varsayımlar!$B:$Q,13,0))</f>
        <v/>
      </c>
      <c r="V378" s="2" t="str">
        <f>IF(B378="","",VLOOKUP(AB378,Varsayımlar!$B:$Q,14,0))</f>
        <v/>
      </c>
      <c r="Z378" s="2" t="str">
        <f>IF(B378="","",VLOOKUP(AB378,Varsayımlar!$B:$Q,15,0))</f>
        <v/>
      </c>
      <c r="AA378" s="2" t="str">
        <f>IF(B378="","",VLOOKUP(AB378,Varsayımlar!$B:$Q,16,0))</f>
        <v/>
      </c>
      <c r="AB378" s="2" t="str">
        <f t="shared" si="8"/>
        <v/>
      </c>
    </row>
    <row r="379" spans="2:28" x14ac:dyDescent="0.25">
      <c r="B379" s="6"/>
      <c r="C379" s="7" t="str">
        <f>IF(B379="","",VLOOKUP(AB379,Varsayımlar!$B:$Q,3,0))</f>
        <v/>
      </c>
      <c r="G379" s="5" t="str">
        <f>IF(B379="","",VLOOKUP(AB379,Varsayımlar!$B:$Q,5,0))</f>
        <v/>
      </c>
      <c r="H379" s="5"/>
      <c r="I379" s="5" t="str">
        <f>IF(B379="","",VLOOKUP(AB379,Varsayımlar!$B:$Q,6,0))</f>
        <v/>
      </c>
      <c r="O379" s="5" t="str">
        <f>IF(B379="","",VLOOKUP(AB379,Varsayımlar!$B:$Q,7,0)*J379)</f>
        <v/>
      </c>
      <c r="P379" s="5" t="str">
        <f>IF(B379="","",VLOOKUP(AB379,Varsayımlar!$B:$Q,8,0))</f>
        <v/>
      </c>
      <c r="Q379" s="5" t="str">
        <f>IF(B379="","",VLOOKUP(AB379,Varsayımlar!$B:$Q,9,0))</f>
        <v/>
      </c>
      <c r="R379" s="5" t="str">
        <f>IF(B379="","",VLOOKUP(AB379,Varsayımlar!$B:$Q,10,0))</f>
        <v/>
      </c>
      <c r="S379" s="5" t="str">
        <f>IF(B379="","",VLOOKUP(AB379,Varsayımlar!$B:$Q,11,0))</f>
        <v/>
      </c>
      <c r="T379" s="5" t="str">
        <f>IF(B379="","",VLOOKUP(AB379,Varsayımlar!$B:$Q,12,0))</f>
        <v/>
      </c>
      <c r="U379" s="5" t="str">
        <f>IF(B379="","",VLOOKUP(AB379,Varsayımlar!$B:$Q,13,0))</f>
        <v/>
      </c>
      <c r="V379" s="5" t="str">
        <f>IF(B379="","",VLOOKUP(AB379,Varsayımlar!$B:$Q,14,0))</f>
        <v/>
      </c>
      <c r="Z379" s="5" t="str">
        <f>IF(B379="","",VLOOKUP(AB379,Varsayımlar!$B:$Q,15,0))</f>
        <v/>
      </c>
      <c r="AA379" s="5" t="str">
        <f>IF(B379="","",VLOOKUP(AB379,Varsayımlar!$B:$Q,16,0))</f>
        <v/>
      </c>
      <c r="AB379" s="5" t="str">
        <f t="shared" si="8"/>
        <v/>
      </c>
    </row>
    <row r="380" spans="2:28" x14ac:dyDescent="0.25">
      <c r="C380" s="3" t="str">
        <f>IF(B380="","",VLOOKUP(AB380,Varsayımlar!$B:$Q,3,0))</f>
        <v/>
      </c>
      <c r="G380" s="2" t="str">
        <f>IF(B380="","",VLOOKUP(AB380,Varsayımlar!$B:$Q,5,0))</f>
        <v/>
      </c>
      <c r="I380" s="2" t="str">
        <f>IF(B380="","",VLOOKUP(AB380,Varsayımlar!$B:$Q,6,0))</f>
        <v/>
      </c>
      <c r="O380" s="2" t="str">
        <f>IF(B380="","",VLOOKUP(AB380,Varsayımlar!$B:$Q,7,0)*J380)</f>
        <v/>
      </c>
      <c r="P380" s="2" t="str">
        <f>IF(B380="","",VLOOKUP(AB380,Varsayımlar!$B:$Q,8,0))</f>
        <v/>
      </c>
      <c r="Q380" s="2" t="str">
        <f>IF(B380="","",VLOOKUP(AB380,Varsayımlar!$B:$Q,9,0))</f>
        <v/>
      </c>
      <c r="R380" s="2" t="str">
        <f>IF(B380="","",VLOOKUP(AB380,Varsayımlar!$B:$Q,10,0))</f>
        <v/>
      </c>
      <c r="S380" s="2" t="str">
        <f>IF(B380="","",VLOOKUP(AB380,Varsayımlar!$B:$Q,11,0))</f>
        <v/>
      </c>
      <c r="T380" s="2" t="str">
        <f>IF(B380="","",VLOOKUP(AB380,Varsayımlar!$B:$Q,12,0))</f>
        <v/>
      </c>
      <c r="U380" s="2" t="str">
        <f>IF(B380="","",VLOOKUP(AB380,Varsayımlar!$B:$Q,13,0))</f>
        <v/>
      </c>
      <c r="V380" s="2" t="str">
        <f>IF(B380="","",VLOOKUP(AB380,Varsayımlar!$B:$Q,14,0))</f>
        <v/>
      </c>
      <c r="Z380" s="2" t="str">
        <f>IF(B380="","",VLOOKUP(AB380,Varsayımlar!$B:$Q,15,0))</f>
        <v/>
      </c>
      <c r="AA380" s="2" t="str">
        <f>IF(B380="","",VLOOKUP(AB380,Varsayımlar!$B:$Q,16,0))</f>
        <v/>
      </c>
      <c r="AB380" s="2" t="str">
        <f t="shared" si="8"/>
        <v/>
      </c>
    </row>
    <row r="381" spans="2:28" x14ac:dyDescent="0.25">
      <c r="B381" s="6"/>
      <c r="C381" s="7" t="str">
        <f>IF(B381="","",VLOOKUP(AB381,Varsayımlar!$B:$Q,3,0))</f>
        <v/>
      </c>
      <c r="G381" s="5" t="str">
        <f>IF(B381="","",VLOOKUP(AB381,Varsayımlar!$B:$Q,5,0))</f>
        <v/>
      </c>
      <c r="H381" s="5"/>
      <c r="I381" s="5" t="str">
        <f>IF(B381="","",VLOOKUP(AB381,Varsayımlar!$B:$Q,6,0))</f>
        <v/>
      </c>
      <c r="O381" s="5" t="str">
        <f>IF(B381="","",VLOOKUP(AB381,Varsayımlar!$B:$Q,7,0)*J381)</f>
        <v/>
      </c>
      <c r="P381" s="5" t="str">
        <f>IF(B381="","",VLOOKUP(AB381,Varsayımlar!$B:$Q,8,0))</f>
        <v/>
      </c>
      <c r="Q381" s="5" t="str">
        <f>IF(B381="","",VLOOKUP(AB381,Varsayımlar!$B:$Q,9,0))</f>
        <v/>
      </c>
      <c r="R381" s="5" t="str">
        <f>IF(B381="","",VLOOKUP(AB381,Varsayımlar!$B:$Q,10,0))</f>
        <v/>
      </c>
      <c r="S381" s="5" t="str">
        <f>IF(B381="","",VLOOKUP(AB381,Varsayımlar!$B:$Q,11,0))</f>
        <v/>
      </c>
      <c r="T381" s="5" t="str">
        <f>IF(B381="","",VLOOKUP(AB381,Varsayımlar!$B:$Q,12,0))</f>
        <v/>
      </c>
      <c r="U381" s="5" t="str">
        <f>IF(B381="","",VLOOKUP(AB381,Varsayımlar!$B:$Q,13,0))</f>
        <v/>
      </c>
      <c r="V381" s="5" t="str">
        <f>IF(B381="","",VLOOKUP(AB381,Varsayımlar!$B:$Q,14,0))</f>
        <v/>
      </c>
      <c r="Z381" s="5" t="str">
        <f>IF(B381="","",VLOOKUP(AB381,Varsayımlar!$B:$Q,15,0))</f>
        <v/>
      </c>
      <c r="AA381" s="5" t="str">
        <f>IF(B381="","",VLOOKUP(AB381,Varsayımlar!$B:$Q,16,0))</f>
        <v/>
      </c>
      <c r="AB381" s="5" t="str">
        <f t="shared" si="8"/>
        <v/>
      </c>
    </row>
    <row r="382" spans="2:28" x14ac:dyDescent="0.25">
      <c r="C382" s="3" t="str">
        <f>IF(B382="","",VLOOKUP(AB382,Varsayımlar!$B:$Q,3,0))</f>
        <v/>
      </c>
      <c r="G382" s="2" t="str">
        <f>IF(B382="","",VLOOKUP(AB382,Varsayımlar!$B:$Q,5,0))</f>
        <v/>
      </c>
      <c r="I382" s="2" t="str">
        <f>IF(B382="","",VLOOKUP(AB382,Varsayımlar!$B:$Q,6,0))</f>
        <v/>
      </c>
      <c r="O382" s="2" t="str">
        <f>IF(B382="","",VLOOKUP(AB382,Varsayımlar!$B:$Q,7,0)*J382)</f>
        <v/>
      </c>
      <c r="P382" s="2" t="str">
        <f>IF(B382="","",VLOOKUP(AB382,Varsayımlar!$B:$Q,8,0))</f>
        <v/>
      </c>
      <c r="Q382" s="2" t="str">
        <f>IF(B382="","",VLOOKUP(AB382,Varsayımlar!$B:$Q,9,0))</f>
        <v/>
      </c>
      <c r="R382" s="2" t="str">
        <f>IF(B382="","",VLOOKUP(AB382,Varsayımlar!$B:$Q,10,0))</f>
        <v/>
      </c>
      <c r="S382" s="2" t="str">
        <f>IF(B382="","",VLOOKUP(AB382,Varsayımlar!$B:$Q,11,0))</f>
        <v/>
      </c>
      <c r="T382" s="2" t="str">
        <f>IF(B382="","",VLOOKUP(AB382,Varsayımlar!$B:$Q,12,0))</f>
        <v/>
      </c>
      <c r="U382" s="2" t="str">
        <f>IF(B382="","",VLOOKUP(AB382,Varsayımlar!$B:$Q,13,0))</f>
        <v/>
      </c>
      <c r="V382" s="2" t="str">
        <f>IF(B382="","",VLOOKUP(AB382,Varsayımlar!$B:$Q,14,0))</f>
        <v/>
      </c>
      <c r="Z382" s="2" t="str">
        <f>IF(B382="","",VLOOKUP(AB382,Varsayımlar!$B:$Q,15,0))</f>
        <v/>
      </c>
      <c r="AA382" s="2" t="str">
        <f>IF(B382="","",VLOOKUP(AB382,Varsayımlar!$B:$Q,16,0))</f>
        <v/>
      </c>
      <c r="AB382" s="2" t="str">
        <f t="shared" si="8"/>
        <v/>
      </c>
    </row>
    <row r="383" spans="2:28" x14ac:dyDescent="0.25">
      <c r="B383" s="6"/>
      <c r="C383" s="7" t="str">
        <f>IF(B383="","",VLOOKUP(AB383,Varsayımlar!$B:$Q,3,0))</f>
        <v/>
      </c>
      <c r="G383" s="5" t="str">
        <f>IF(B383="","",VLOOKUP(AB383,Varsayımlar!$B:$Q,5,0))</f>
        <v/>
      </c>
      <c r="H383" s="5"/>
      <c r="I383" s="5" t="str">
        <f>IF(B383="","",VLOOKUP(AB383,Varsayımlar!$B:$Q,6,0))</f>
        <v/>
      </c>
      <c r="O383" s="5" t="str">
        <f>IF(B383="","",VLOOKUP(AB383,Varsayımlar!$B:$Q,7,0)*J383)</f>
        <v/>
      </c>
      <c r="P383" s="5" t="str">
        <f>IF(B383="","",VLOOKUP(AB383,Varsayımlar!$B:$Q,8,0))</f>
        <v/>
      </c>
      <c r="Q383" s="5" t="str">
        <f>IF(B383="","",VLOOKUP(AB383,Varsayımlar!$B:$Q,9,0))</f>
        <v/>
      </c>
      <c r="R383" s="5" t="str">
        <f>IF(B383="","",VLOOKUP(AB383,Varsayımlar!$B:$Q,10,0))</f>
        <v/>
      </c>
      <c r="S383" s="5" t="str">
        <f>IF(B383="","",VLOOKUP(AB383,Varsayımlar!$B:$Q,11,0))</f>
        <v/>
      </c>
      <c r="T383" s="5" t="str">
        <f>IF(B383="","",VLOOKUP(AB383,Varsayımlar!$B:$Q,12,0))</f>
        <v/>
      </c>
      <c r="U383" s="5" t="str">
        <f>IF(B383="","",VLOOKUP(AB383,Varsayımlar!$B:$Q,13,0))</f>
        <v/>
      </c>
      <c r="V383" s="5" t="str">
        <f>IF(B383="","",VLOOKUP(AB383,Varsayımlar!$B:$Q,14,0))</f>
        <v/>
      </c>
      <c r="Z383" s="5" t="str">
        <f>IF(B383="","",VLOOKUP(AB383,Varsayımlar!$B:$Q,15,0))</f>
        <v/>
      </c>
      <c r="AA383" s="5" t="str">
        <f>IF(B383="","",VLOOKUP(AB383,Varsayımlar!$B:$Q,16,0))</f>
        <v/>
      </c>
      <c r="AB383" s="5" t="str">
        <f t="shared" si="8"/>
        <v/>
      </c>
    </row>
    <row r="384" spans="2:28" x14ac:dyDescent="0.25">
      <c r="C384" s="3" t="str">
        <f>IF(B384="","",VLOOKUP(AB384,Varsayımlar!$B:$Q,3,0))</f>
        <v/>
      </c>
      <c r="G384" s="2" t="str">
        <f>IF(B384="","",VLOOKUP(AB384,Varsayımlar!$B:$Q,5,0))</f>
        <v/>
      </c>
      <c r="I384" s="2" t="str">
        <f>IF(B384="","",VLOOKUP(AB384,Varsayımlar!$B:$Q,6,0))</f>
        <v/>
      </c>
      <c r="O384" s="2" t="str">
        <f>IF(B384="","",VLOOKUP(AB384,Varsayımlar!$B:$Q,7,0)*J384)</f>
        <v/>
      </c>
      <c r="P384" s="2" t="str">
        <f>IF(B384="","",VLOOKUP(AB384,Varsayımlar!$B:$Q,8,0))</f>
        <v/>
      </c>
      <c r="Q384" s="2" t="str">
        <f>IF(B384="","",VLOOKUP(AB384,Varsayımlar!$B:$Q,9,0))</f>
        <v/>
      </c>
      <c r="R384" s="2" t="str">
        <f>IF(B384="","",VLOOKUP(AB384,Varsayımlar!$B:$Q,10,0))</f>
        <v/>
      </c>
      <c r="S384" s="2" t="str">
        <f>IF(B384="","",VLOOKUP(AB384,Varsayımlar!$B:$Q,11,0))</f>
        <v/>
      </c>
      <c r="T384" s="2" t="str">
        <f>IF(B384="","",VLOOKUP(AB384,Varsayımlar!$B:$Q,12,0))</f>
        <v/>
      </c>
      <c r="U384" s="2" t="str">
        <f>IF(B384="","",VLOOKUP(AB384,Varsayımlar!$B:$Q,13,0))</f>
        <v/>
      </c>
      <c r="V384" s="2" t="str">
        <f>IF(B384="","",VLOOKUP(AB384,Varsayımlar!$B:$Q,14,0))</f>
        <v/>
      </c>
      <c r="Z384" s="2" t="str">
        <f>IF(B384="","",VLOOKUP(AB384,Varsayımlar!$B:$Q,15,0))</f>
        <v/>
      </c>
      <c r="AA384" s="2" t="str">
        <f>IF(B384="","",VLOOKUP(AB384,Varsayımlar!$B:$Q,16,0))</f>
        <v/>
      </c>
      <c r="AB384" s="2" t="str">
        <f t="shared" si="8"/>
        <v/>
      </c>
    </row>
    <row r="385" spans="2:28" x14ac:dyDescent="0.25">
      <c r="B385" s="6"/>
      <c r="C385" s="7" t="str">
        <f>IF(B385="","",VLOOKUP(AB385,Varsayımlar!$B:$Q,3,0))</f>
        <v/>
      </c>
      <c r="G385" s="5" t="str">
        <f>IF(B385="","",VLOOKUP(AB385,Varsayımlar!$B:$Q,5,0))</f>
        <v/>
      </c>
      <c r="H385" s="5"/>
      <c r="I385" s="5" t="str">
        <f>IF(B385="","",VLOOKUP(AB385,Varsayımlar!$B:$Q,6,0))</f>
        <v/>
      </c>
      <c r="O385" s="5" t="str">
        <f>IF(B385="","",VLOOKUP(AB385,Varsayımlar!$B:$Q,7,0)*J385)</f>
        <v/>
      </c>
      <c r="P385" s="5" t="str">
        <f>IF(B385="","",VLOOKUP(AB385,Varsayımlar!$B:$Q,8,0))</f>
        <v/>
      </c>
      <c r="Q385" s="5" t="str">
        <f>IF(B385="","",VLOOKUP(AB385,Varsayımlar!$B:$Q,9,0))</f>
        <v/>
      </c>
      <c r="R385" s="5" t="str">
        <f>IF(B385="","",VLOOKUP(AB385,Varsayımlar!$B:$Q,10,0))</f>
        <v/>
      </c>
      <c r="S385" s="5" t="str">
        <f>IF(B385="","",VLOOKUP(AB385,Varsayımlar!$B:$Q,11,0))</f>
        <v/>
      </c>
      <c r="T385" s="5" t="str">
        <f>IF(B385="","",VLOOKUP(AB385,Varsayımlar!$B:$Q,12,0))</f>
        <v/>
      </c>
      <c r="U385" s="5" t="str">
        <f>IF(B385="","",VLOOKUP(AB385,Varsayımlar!$B:$Q,13,0))</f>
        <v/>
      </c>
      <c r="V385" s="5" t="str">
        <f>IF(B385="","",VLOOKUP(AB385,Varsayımlar!$B:$Q,14,0))</f>
        <v/>
      </c>
      <c r="Z385" s="5" t="str">
        <f>IF(B385="","",VLOOKUP(AB385,Varsayımlar!$B:$Q,15,0))</f>
        <v/>
      </c>
      <c r="AA385" s="5" t="str">
        <f>IF(B385="","",VLOOKUP(AB385,Varsayımlar!$B:$Q,16,0))</f>
        <v/>
      </c>
      <c r="AB385" s="5" t="str">
        <f t="shared" si="8"/>
        <v/>
      </c>
    </row>
    <row r="386" spans="2:28" x14ac:dyDescent="0.25">
      <c r="C386" s="3" t="str">
        <f>IF(B386="","",VLOOKUP(AB386,Varsayımlar!$B:$Q,3,0))</f>
        <v/>
      </c>
      <c r="G386" s="2" t="str">
        <f>IF(B386="","",VLOOKUP(AB386,Varsayımlar!$B:$Q,5,0))</f>
        <v/>
      </c>
      <c r="I386" s="2" t="str">
        <f>IF(B386="","",VLOOKUP(AB386,Varsayımlar!$B:$Q,6,0))</f>
        <v/>
      </c>
      <c r="O386" s="2" t="str">
        <f>IF(B386="","",VLOOKUP(AB386,Varsayımlar!$B:$Q,7,0)*J386)</f>
        <v/>
      </c>
      <c r="P386" s="2" t="str">
        <f>IF(B386="","",VLOOKUP(AB386,Varsayımlar!$B:$Q,8,0))</f>
        <v/>
      </c>
      <c r="Q386" s="2" t="str">
        <f>IF(B386="","",VLOOKUP(AB386,Varsayımlar!$B:$Q,9,0))</f>
        <v/>
      </c>
      <c r="R386" s="2" t="str">
        <f>IF(B386="","",VLOOKUP(AB386,Varsayımlar!$B:$Q,10,0))</f>
        <v/>
      </c>
      <c r="S386" s="2" t="str">
        <f>IF(B386="","",VLOOKUP(AB386,Varsayımlar!$B:$Q,11,0))</f>
        <v/>
      </c>
      <c r="T386" s="2" t="str">
        <f>IF(B386="","",VLOOKUP(AB386,Varsayımlar!$B:$Q,12,0))</f>
        <v/>
      </c>
      <c r="U386" s="2" t="str">
        <f>IF(B386="","",VLOOKUP(AB386,Varsayımlar!$B:$Q,13,0))</f>
        <v/>
      </c>
      <c r="V386" s="2" t="str">
        <f>IF(B386="","",VLOOKUP(AB386,Varsayımlar!$B:$Q,14,0))</f>
        <v/>
      </c>
      <c r="Z386" s="2" t="str">
        <f>IF(B386="","",VLOOKUP(AB386,Varsayımlar!$B:$Q,15,0))</f>
        <v/>
      </c>
      <c r="AA386" s="2" t="str">
        <f>IF(B386="","",VLOOKUP(AB386,Varsayımlar!$B:$Q,16,0))</f>
        <v/>
      </c>
      <c r="AB386" s="2" t="str">
        <f t="shared" si="8"/>
        <v/>
      </c>
    </row>
    <row r="387" spans="2:28" x14ac:dyDescent="0.25">
      <c r="B387" s="6"/>
      <c r="C387" s="7" t="str">
        <f>IF(B387="","",VLOOKUP(AB387,Varsayımlar!$B:$Q,3,0))</f>
        <v/>
      </c>
      <c r="G387" s="5" t="str">
        <f>IF(B387="","",VLOOKUP(AB387,Varsayımlar!$B:$Q,5,0))</f>
        <v/>
      </c>
      <c r="H387" s="5"/>
      <c r="I387" s="5" t="str">
        <f>IF(B387="","",VLOOKUP(AB387,Varsayımlar!$B:$Q,6,0))</f>
        <v/>
      </c>
      <c r="O387" s="5" t="str">
        <f>IF(B387="","",VLOOKUP(AB387,Varsayımlar!$B:$Q,7,0)*J387)</f>
        <v/>
      </c>
      <c r="P387" s="5" t="str">
        <f>IF(B387="","",VLOOKUP(AB387,Varsayımlar!$B:$Q,8,0))</f>
        <v/>
      </c>
      <c r="Q387" s="5" t="str">
        <f>IF(B387="","",VLOOKUP(AB387,Varsayımlar!$B:$Q,9,0))</f>
        <v/>
      </c>
      <c r="R387" s="5" t="str">
        <f>IF(B387="","",VLOOKUP(AB387,Varsayımlar!$B:$Q,10,0))</f>
        <v/>
      </c>
      <c r="S387" s="5" t="str">
        <f>IF(B387="","",VLOOKUP(AB387,Varsayımlar!$B:$Q,11,0))</f>
        <v/>
      </c>
      <c r="T387" s="5" t="str">
        <f>IF(B387="","",VLOOKUP(AB387,Varsayımlar!$B:$Q,12,0))</f>
        <v/>
      </c>
      <c r="U387" s="5" t="str">
        <f>IF(B387="","",VLOOKUP(AB387,Varsayımlar!$B:$Q,13,0))</f>
        <v/>
      </c>
      <c r="V387" s="5" t="str">
        <f>IF(B387="","",VLOOKUP(AB387,Varsayımlar!$B:$Q,14,0))</f>
        <v/>
      </c>
      <c r="Z387" s="5" t="str">
        <f>IF(B387="","",VLOOKUP(AB387,Varsayımlar!$B:$Q,15,0))</f>
        <v/>
      </c>
      <c r="AA387" s="5" t="str">
        <f>IF(B387="","",VLOOKUP(AB387,Varsayımlar!$B:$Q,16,0))</f>
        <v/>
      </c>
      <c r="AB387" s="5" t="str">
        <f t="shared" si="8"/>
        <v/>
      </c>
    </row>
    <row r="388" spans="2:28" x14ac:dyDescent="0.25">
      <c r="C388" s="3" t="str">
        <f>IF(B388="","",VLOOKUP(AB388,Varsayımlar!$B:$Q,3,0))</f>
        <v/>
      </c>
      <c r="G388" s="2" t="str">
        <f>IF(B388="","",VLOOKUP(AB388,Varsayımlar!$B:$Q,5,0))</f>
        <v/>
      </c>
      <c r="I388" s="2" t="str">
        <f>IF(B388="","",VLOOKUP(AB388,Varsayımlar!$B:$Q,6,0))</f>
        <v/>
      </c>
      <c r="O388" s="2" t="str">
        <f>IF(B388="","",VLOOKUP(AB388,Varsayımlar!$B:$Q,7,0)*J388)</f>
        <v/>
      </c>
      <c r="P388" s="2" t="str">
        <f>IF(B388="","",VLOOKUP(AB388,Varsayımlar!$B:$Q,8,0))</f>
        <v/>
      </c>
      <c r="Q388" s="2" t="str">
        <f>IF(B388="","",VLOOKUP(AB388,Varsayımlar!$B:$Q,9,0))</f>
        <v/>
      </c>
      <c r="R388" s="2" t="str">
        <f>IF(B388="","",VLOOKUP(AB388,Varsayımlar!$B:$Q,10,0))</f>
        <v/>
      </c>
      <c r="S388" s="2" t="str">
        <f>IF(B388="","",VLOOKUP(AB388,Varsayımlar!$B:$Q,11,0))</f>
        <v/>
      </c>
      <c r="T388" s="2" t="str">
        <f>IF(B388="","",VLOOKUP(AB388,Varsayımlar!$B:$Q,12,0))</f>
        <v/>
      </c>
      <c r="U388" s="2" t="str">
        <f>IF(B388="","",VLOOKUP(AB388,Varsayımlar!$B:$Q,13,0))</f>
        <v/>
      </c>
      <c r="V388" s="2" t="str">
        <f>IF(B388="","",VLOOKUP(AB388,Varsayımlar!$B:$Q,14,0))</f>
        <v/>
      </c>
      <c r="Z388" s="2" t="str">
        <f>IF(B388="","",VLOOKUP(AB388,Varsayımlar!$B:$Q,15,0))</f>
        <v/>
      </c>
      <c r="AA388" s="2" t="str">
        <f>IF(B388="","",VLOOKUP(AB388,Varsayımlar!$B:$Q,16,0))</f>
        <v/>
      </c>
      <c r="AB388" s="2" t="str">
        <f t="shared" si="8"/>
        <v/>
      </c>
    </row>
    <row r="389" spans="2:28" x14ac:dyDescent="0.25">
      <c r="B389" s="6"/>
      <c r="C389" s="7" t="str">
        <f>IF(B389="","",VLOOKUP(AB389,Varsayımlar!$B:$Q,3,0))</f>
        <v/>
      </c>
      <c r="G389" s="5" t="str">
        <f>IF(B389="","",VLOOKUP(AB389,Varsayımlar!$B:$Q,5,0))</f>
        <v/>
      </c>
      <c r="H389" s="5"/>
      <c r="I389" s="5" t="str">
        <f>IF(B389="","",VLOOKUP(AB389,Varsayımlar!$B:$Q,6,0))</f>
        <v/>
      </c>
      <c r="O389" s="5" t="str">
        <f>IF(B389="","",VLOOKUP(AB389,Varsayımlar!$B:$Q,7,0)*J389)</f>
        <v/>
      </c>
      <c r="P389" s="5" t="str">
        <f>IF(B389="","",VLOOKUP(AB389,Varsayımlar!$B:$Q,8,0))</f>
        <v/>
      </c>
      <c r="Q389" s="5" t="str">
        <f>IF(B389="","",VLOOKUP(AB389,Varsayımlar!$B:$Q,9,0))</f>
        <v/>
      </c>
      <c r="R389" s="5" t="str">
        <f>IF(B389="","",VLOOKUP(AB389,Varsayımlar!$B:$Q,10,0))</f>
        <v/>
      </c>
      <c r="S389" s="5" t="str">
        <f>IF(B389="","",VLOOKUP(AB389,Varsayımlar!$B:$Q,11,0))</f>
        <v/>
      </c>
      <c r="T389" s="5" t="str">
        <f>IF(B389="","",VLOOKUP(AB389,Varsayımlar!$B:$Q,12,0))</f>
        <v/>
      </c>
      <c r="U389" s="5" t="str">
        <f>IF(B389="","",VLOOKUP(AB389,Varsayımlar!$B:$Q,13,0))</f>
        <v/>
      </c>
      <c r="V389" s="5" t="str">
        <f>IF(B389="","",VLOOKUP(AB389,Varsayımlar!$B:$Q,14,0))</f>
        <v/>
      </c>
      <c r="Z389" s="5" t="str">
        <f>IF(B389="","",VLOOKUP(AB389,Varsayımlar!$B:$Q,15,0))</f>
        <v/>
      </c>
      <c r="AA389" s="5" t="str">
        <f>IF(B389="","",VLOOKUP(AB389,Varsayımlar!$B:$Q,16,0))</f>
        <v/>
      </c>
      <c r="AB389" s="5" t="str">
        <f t="shared" si="8"/>
        <v/>
      </c>
    </row>
    <row r="390" spans="2:28" x14ac:dyDescent="0.25">
      <c r="C390" s="3" t="str">
        <f>IF(B390="","",VLOOKUP(AB390,Varsayımlar!$B:$Q,3,0))</f>
        <v/>
      </c>
      <c r="G390" s="2" t="str">
        <f>IF(B390="","",VLOOKUP(AB390,Varsayımlar!$B:$Q,5,0))</f>
        <v/>
      </c>
      <c r="I390" s="2" t="str">
        <f>IF(B390="","",VLOOKUP(AB390,Varsayımlar!$B:$Q,6,0))</f>
        <v/>
      </c>
      <c r="O390" s="2" t="str">
        <f>IF(B390="","",VLOOKUP(AB390,Varsayımlar!$B:$Q,7,0)*J390)</f>
        <v/>
      </c>
      <c r="P390" s="2" t="str">
        <f>IF(B390="","",VLOOKUP(AB390,Varsayımlar!$B:$Q,8,0))</f>
        <v/>
      </c>
      <c r="Q390" s="2" t="str">
        <f>IF(B390="","",VLOOKUP(AB390,Varsayımlar!$B:$Q,9,0))</f>
        <v/>
      </c>
      <c r="R390" s="2" t="str">
        <f>IF(B390="","",VLOOKUP(AB390,Varsayımlar!$B:$Q,10,0))</f>
        <v/>
      </c>
      <c r="S390" s="2" t="str">
        <f>IF(B390="","",VLOOKUP(AB390,Varsayımlar!$B:$Q,11,0))</f>
        <v/>
      </c>
      <c r="T390" s="2" t="str">
        <f>IF(B390="","",VLOOKUP(AB390,Varsayımlar!$B:$Q,12,0))</f>
        <v/>
      </c>
      <c r="U390" s="2" t="str">
        <f>IF(B390="","",VLOOKUP(AB390,Varsayımlar!$B:$Q,13,0))</f>
        <v/>
      </c>
      <c r="V390" s="2" t="str">
        <f>IF(B390="","",VLOOKUP(AB390,Varsayımlar!$B:$Q,14,0))</f>
        <v/>
      </c>
      <c r="Z390" s="2" t="str">
        <f>IF(B390="","",VLOOKUP(AB390,Varsayımlar!$B:$Q,15,0))</f>
        <v/>
      </c>
      <c r="AA390" s="2" t="str">
        <f>IF(B390="","",VLOOKUP(AB390,Varsayımlar!$B:$Q,16,0))</f>
        <v/>
      </c>
      <c r="AB390" s="2" t="str">
        <f t="shared" si="8"/>
        <v/>
      </c>
    </row>
    <row r="391" spans="2:28" x14ac:dyDescent="0.25">
      <c r="B391" s="6"/>
      <c r="C391" s="7" t="str">
        <f>IF(B391="","",VLOOKUP(AB391,Varsayımlar!$B:$Q,3,0))</f>
        <v/>
      </c>
      <c r="G391" s="5" t="str">
        <f>IF(B391="","",VLOOKUP(AB391,Varsayımlar!$B:$Q,5,0))</f>
        <v/>
      </c>
      <c r="H391" s="5"/>
      <c r="I391" s="5" t="str">
        <f>IF(B391="","",VLOOKUP(AB391,Varsayımlar!$B:$Q,6,0))</f>
        <v/>
      </c>
      <c r="O391" s="5" t="str">
        <f>IF(B391="","",VLOOKUP(AB391,Varsayımlar!$B:$Q,7,0)*J391)</f>
        <v/>
      </c>
      <c r="P391" s="5" t="str">
        <f>IF(B391="","",VLOOKUP(AB391,Varsayımlar!$B:$Q,8,0))</f>
        <v/>
      </c>
      <c r="Q391" s="5" t="str">
        <f>IF(B391="","",VLOOKUP(AB391,Varsayımlar!$B:$Q,9,0))</f>
        <v/>
      </c>
      <c r="R391" s="5" t="str">
        <f>IF(B391="","",VLOOKUP(AB391,Varsayımlar!$B:$Q,10,0))</f>
        <v/>
      </c>
      <c r="S391" s="5" t="str">
        <f>IF(B391="","",VLOOKUP(AB391,Varsayımlar!$B:$Q,11,0))</f>
        <v/>
      </c>
      <c r="T391" s="5" t="str">
        <f>IF(B391="","",VLOOKUP(AB391,Varsayımlar!$B:$Q,12,0))</f>
        <v/>
      </c>
      <c r="U391" s="5" t="str">
        <f>IF(B391="","",VLOOKUP(AB391,Varsayımlar!$B:$Q,13,0))</f>
        <v/>
      </c>
      <c r="V391" s="5" t="str">
        <f>IF(B391="","",VLOOKUP(AB391,Varsayımlar!$B:$Q,14,0))</f>
        <v/>
      </c>
      <c r="Z391" s="5" t="str">
        <f>IF(B391="","",VLOOKUP(AB391,Varsayımlar!$B:$Q,15,0))</f>
        <v/>
      </c>
      <c r="AA391" s="5" t="str">
        <f>IF(B391="","",VLOOKUP(AB391,Varsayımlar!$B:$Q,16,0))</f>
        <v/>
      </c>
      <c r="AB391" s="5" t="str">
        <f t="shared" ref="AB391:AB454" si="9">IF(B391="","",CONCATENATE(B391,D391))</f>
        <v/>
      </c>
    </row>
    <row r="392" spans="2:28" x14ac:dyDescent="0.25">
      <c r="C392" s="3" t="str">
        <f>IF(B392="","",VLOOKUP(AB392,Varsayımlar!$B:$Q,3,0))</f>
        <v/>
      </c>
      <c r="G392" s="2" t="str">
        <f>IF(B392="","",VLOOKUP(AB392,Varsayımlar!$B:$Q,5,0))</f>
        <v/>
      </c>
      <c r="I392" s="2" t="str">
        <f>IF(B392="","",VLOOKUP(AB392,Varsayımlar!$B:$Q,6,0))</f>
        <v/>
      </c>
      <c r="O392" s="2" t="str">
        <f>IF(B392="","",VLOOKUP(AB392,Varsayımlar!$B:$Q,7,0)*J392)</f>
        <v/>
      </c>
      <c r="P392" s="2" t="str">
        <f>IF(B392="","",VLOOKUP(AB392,Varsayımlar!$B:$Q,8,0))</f>
        <v/>
      </c>
      <c r="Q392" s="2" t="str">
        <f>IF(B392="","",VLOOKUP(AB392,Varsayımlar!$B:$Q,9,0))</f>
        <v/>
      </c>
      <c r="R392" s="2" t="str">
        <f>IF(B392="","",VLOOKUP(AB392,Varsayımlar!$B:$Q,10,0))</f>
        <v/>
      </c>
      <c r="S392" s="2" t="str">
        <f>IF(B392="","",VLOOKUP(AB392,Varsayımlar!$B:$Q,11,0))</f>
        <v/>
      </c>
      <c r="T392" s="2" t="str">
        <f>IF(B392="","",VLOOKUP(AB392,Varsayımlar!$B:$Q,12,0))</f>
        <v/>
      </c>
      <c r="U392" s="2" t="str">
        <f>IF(B392="","",VLOOKUP(AB392,Varsayımlar!$B:$Q,13,0))</f>
        <v/>
      </c>
      <c r="V392" s="2" t="str">
        <f>IF(B392="","",VLOOKUP(AB392,Varsayımlar!$B:$Q,14,0))</f>
        <v/>
      </c>
      <c r="Z392" s="2" t="str">
        <f>IF(B392="","",VLOOKUP(AB392,Varsayımlar!$B:$Q,15,0))</f>
        <v/>
      </c>
      <c r="AA392" s="2" t="str">
        <f>IF(B392="","",VLOOKUP(AB392,Varsayımlar!$B:$Q,16,0))</f>
        <v/>
      </c>
      <c r="AB392" s="2" t="str">
        <f t="shared" si="9"/>
        <v/>
      </c>
    </row>
    <row r="393" spans="2:28" x14ac:dyDescent="0.25">
      <c r="B393" s="6"/>
      <c r="C393" s="7" t="str">
        <f>IF(B393="","",VLOOKUP(AB393,Varsayımlar!$B:$Q,3,0))</f>
        <v/>
      </c>
      <c r="G393" s="5" t="str">
        <f>IF(B393="","",VLOOKUP(AB393,Varsayımlar!$B:$Q,5,0))</f>
        <v/>
      </c>
      <c r="H393" s="5"/>
      <c r="I393" s="5" t="str">
        <f>IF(B393="","",VLOOKUP(AB393,Varsayımlar!$B:$Q,6,0))</f>
        <v/>
      </c>
      <c r="O393" s="5" t="str">
        <f>IF(B393="","",VLOOKUP(AB393,Varsayımlar!$B:$Q,7,0)*J393)</f>
        <v/>
      </c>
      <c r="P393" s="5" t="str">
        <f>IF(B393="","",VLOOKUP(AB393,Varsayımlar!$B:$Q,8,0))</f>
        <v/>
      </c>
      <c r="Q393" s="5" t="str">
        <f>IF(B393="","",VLOOKUP(AB393,Varsayımlar!$B:$Q,9,0))</f>
        <v/>
      </c>
      <c r="R393" s="5" t="str">
        <f>IF(B393="","",VLOOKUP(AB393,Varsayımlar!$B:$Q,10,0))</f>
        <v/>
      </c>
      <c r="S393" s="5" t="str">
        <f>IF(B393="","",VLOOKUP(AB393,Varsayımlar!$B:$Q,11,0))</f>
        <v/>
      </c>
      <c r="T393" s="5" t="str">
        <f>IF(B393="","",VLOOKUP(AB393,Varsayımlar!$B:$Q,12,0))</f>
        <v/>
      </c>
      <c r="U393" s="5" t="str">
        <f>IF(B393="","",VLOOKUP(AB393,Varsayımlar!$B:$Q,13,0))</f>
        <v/>
      </c>
      <c r="V393" s="5" t="str">
        <f>IF(B393="","",VLOOKUP(AB393,Varsayımlar!$B:$Q,14,0))</f>
        <v/>
      </c>
      <c r="Z393" s="5" t="str">
        <f>IF(B393="","",VLOOKUP(AB393,Varsayımlar!$B:$Q,15,0))</f>
        <v/>
      </c>
      <c r="AA393" s="5" t="str">
        <f>IF(B393="","",VLOOKUP(AB393,Varsayımlar!$B:$Q,16,0))</f>
        <v/>
      </c>
      <c r="AB393" s="5" t="str">
        <f t="shared" si="9"/>
        <v/>
      </c>
    </row>
    <row r="394" spans="2:28" x14ac:dyDescent="0.25">
      <c r="C394" s="3" t="str">
        <f>IF(B394="","",VLOOKUP(AB394,Varsayımlar!$B:$Q,3,0))</f>
        <v/>
      </c>
      <c r="G394" s="2" t="str">
        <f>IF(B394="","",VLOOKUP(AB394,Varsayımlar!$B:$Q,5,0))</f>
        <v/>
      </c>
      <c r="I394" s="2" t="str">
        <f>IF(B394="","",VLOOKUP(AB394,Varsayımlar!$B:$Q,6,0))</f>
        <v/>
      </c>
      <c r="O394" s="2" t="str">
        <f>IF(B394="","",VLOOKUP(AB394,Varsayımlar!$B:$Q,7,0)*J394)</f>
        <v/>
      </c>
      <c r="P394" s="2" t="str">
        <f>IF(B394="","",VLOOKUP(AB394,Varsayımlar!$B:$Q,8,0))</f>
        <v/>
      </c>
      <c r="Q394" s="2" t="str">
        <f>IF(B394="","",VLOOKUP(AB394,Varsayımlar!$B:$Q,9,0))</f>
        <v/>
      </c>
      <c r="R394" s="2" t="str">
        <f>IF(B394="","",VLOOKUP(AB394,Varsayımlar!$B:$Q,10,0))</f>
        <v/>
      </c>
      <c r="S394" s="2" t="str">
        <f>IF(B394="","",VLOOKUP(AB394,Varsayımlar!$B:$Q,11,0))</f>
        <v/>
      </c>
      <c r="T394" s="2" t="str">
        <f>IF(B394="","",VLOOKUP(AB394,Varsayımlar!$B:$Q,12,0))</f>
        <v/>
      </c>
      <c r="U394" s="2" t="str">
        <f>IF(B394="","",VLOOKUP(AB394,Varsayımlar!$B:$Q,13,0))</f>
        <v/>
      </c>
      <c r="V394" s="2" t="str">
        <f>IF(B394="","",VLOOKUP(AB394,Varsayımlar!$B:$Q,14,0))</f>
        <v/>
      </c>
      <c r="Z394" s="2" t="str">
        <f>IF(B394="","",VLOOKUP(AB394,Varsayımlar!$B:$Q,15,0))</f>
        <v/>
      </c>
      <c r="AA394" s="2" t="str">
        <f>IF(B394="","",VLOOKUP(AB394,Varsayımlar!$B:$Q,16,0))</f>
        <v/>
      </c>
      <c r="AB394" s="2" t="str">
        <f t="shared" si="9"/>
        <v/>
      </c>
    </row>
    <row r="395" spans="2:28" x14ac:dyDescent="0.25">
      <c r="B395" s="6"/>
      <c r="C395" s="7" t="str">
        <f>IF(B395="","",VLOOKUP(AB395,Varsayımlar!$B:$Q,3,0))</f>
        <v/>
      </c>
      <c r="G395" s="5" t="str">
        <f>IF(B395="","",VLOOKUP(AB395,Varsayımlar!$B:$Q,5,0))</f>
        <v/>
      </c>
      <c r="H395" s="5"/>
      <c r="I395" s="5" t="str">
        <f>IF(B395="","",VLOOKUP(AB395,Varsayımlar!$B:$Q,6,0))</f>
        <v/>
      </c>
      <c r="O395" s="5" t="str">
        <f>IF(B395="","",VLOOKUP(AB395,Varsayımlar!$B:$Q,7,0)*J395)</f>
        <v/>
      </c>
      <c r="P395" s="5" t="str">
        <f>IF(B395="","",VLOOKUP(AB395,Varsayımlar!$B:$Q,8,0))</f>
        <v/>
      </c>
      <c r="Q395" s="5" t="str">
        <f>IF(B395="","",VLOOKUP(AB395,Varsayımlar!$B:$Q,9,0))</f>
        <v/>
      </c>
      <c r="R395" s="5" t="str">
        <f>IF(B395="","",VLOOKUP(AB395,Varsayımlar!$B:$Q,10,0))</f>
        <v/>
      </c>
      <c r="S395" s="5" t="str">
        <f>IF(B395="","",VLOOKUP(AB395,Varsayımlar!$B:$Q,11,0))</f>
        <v/>
      </c>
      <c r="T395" s="5" t="str">
        <f>IF(B395="","",VLOOKUP(AB395,Varsayımlar!$B:$Q,12,0))</f>
        <v/>
      </c>
      <c r="U395" s="5" t="str">
        <f>IF(B395="","",VLOOKUP(AB395,Varsayımlar!$B:$Q,13,0))</f>
        <v/>
      </c>
      <c r="V395" s="5" t="str">
        <f>IF(B395="","",VLOOKUP(AB395,Varsayımlar!$B:$Q,14,0))</f>
        <v/>
      </c>
      <c r="Z395" s="5" t="str">
        <f>IF(B395="","",VLOOKUP(AB395,Varsayımlar!$B:$Q,15,0))</f>
        <v/>
      </c>
      <c r="AA395" s="5" t="str">
        <f>IF(B395="","",VLOOKUP(AB395,Varsayımlar!$B:$Q,16,0))</f>
        <v/>
      </c>
      <c r="AB395" s="5" t="str">
        <f t="shared" si="9"/>
        <v/>
      </c>
    </row>
    <row r="396" spans="2:28" x14ac:dyDescent="0.25">
      <c r="C396" s="3" t="str">
        <f>IF(B396="","",VLOOKUP(AB396,Varsayımlar!$B:$Q,3,0))</f>
        <v/>
      </c>
      <c r="G396" s="2" t="str">
        <f>IF(B396="","",VLOOKUP(AB396,Varsayımlar!$B:$Q,5,0))</f>
        <v/>
      </c>
      <c r="I396" s="2" t="str">
        <f>IF(B396="","",VLOOKUP(AB396,Varsayımlar!$B:$Q,6,0))</f>
        <v/>
      </c>
      <c r="O396" s="2" t="str">
        <f>IF(B396="","",VLOOKUP(AB396,Varsayımlar!$B:$Q,7,0)*J396)</f>
        <v/>
      </c>
      <c r="P396" s="2" t="str">
        <f>IF(B396="","",VLOOKUP(AB396,Varsayımlar!$B:$Q,8,0))</f>
        <v/>
      </c>
      <c r="Q396" s="2" t="str">
        <f>IF(B396="","",VLOOKUP(AB396,Varsayımlar!$B:$Q,9,0))</f>
        <v/>
      </c>
      <c r="R396" s="2" t="str">
        <f>IF(B396="","",VLOOKUP(AB396,Varsayımlar!$B:$Q,10,0))</f>
        <v/>
      </c>
      <c r="S396" s="2" t="str">
        <f>IF(B396="","",VLOOKUP(AB396,Varsayımlar!$B:$Q,11,0))</f>
        <v/>
      </c>
      <c r="T396" s="2" t="str">
        <f>IF(B396="","",VLOOKUP(AB396,Varsayımlar!$B:$Q,12,0))</f>
        <v/>
      </c>
      <c r="U396" s="2" t="str">
        <f>IF(B396="","",VLOOKUP(AB396,Varsayımlar!$B:$Q,13,0))</f>
        <v/>
      </c>
      <c r="V396" s="2" t="str">
        <f>IF(B396="","",VLOOKUP(AB396,Varsayımlar!$B:$Q,14,0))</f>
        <v/>
      </c>
      <c r="Z396" s="2" t="str">
        <f>IF(B396="","",VLOOKUP(AB396,Varsayımlar!$B:$Q,15,0))</f>
        <v/>
      </c>
      <c r="AA396" s="2" t="str">
        <f>IF(B396="","",VLOOKUP(AB396,Varsayımlar!$B:$Q,16,0))</f>
        <v/>
      </c>
      <c r="AB396" s="2" t="str">
        <f t="shared" si="9"/>
        <v/>
      </c>
    </row>
    <row r="397" spans="2:28" x14ac:dyDescent="0.25">
      <c r="B397" s="6"/>
      <c r="C397" s="7" t="str">
        <f>IF(B397="","",VLOOKUP(AB397,Varsayımlar!$B:$Q,3,0))</f>
        <v/>
      </c>
      <c r="G397" s="5" t="str">
        <f>IF(B397="","",VLOOKUP(AB397,Varsayımlar!$B:$Q,5,0))</f>
        <v/>
      </c>
      <c r="H397" s="5"/>
      <c r="I397" s="5" t="str">
        <f>IF(B397="","",VLOOKUP(AB397,Varsayımlar!$B:$Q,6,0))</f>
        <v/>
      </c>
      <c r="O397" s="5" t="str">
        <f>IF(B397="","",VLOOKUP(AB397,Varsayımlar!$B:$Q,7,0)*J397)</f>
        <v/>
      </c>
      <c r="P397" s="5" t="str">
        <f>IF(B397="","",VLOOKUP(AB397,Varsayımlar!$B:$Q,8,0))</f>
        <v/>
      </c>
      <c r="Q397" s="5" t="str">
        <f>IF(B397="","",VLOOKUP(AB397,Varsayımlar!$B:$Q,9,0))</f>
        <v/>
      </c>
      <c r="R397" s="5" t="str">
        <f>IF(B397="","",VLOOKUP(AB397,Varsayımlar!$B:$Q,10,0))</f>
        <v/>
      </c>
      <c r="S397" s="5" t="str">
        <f>IF(B397="","",VLOOKUP(AB397,Varsayımlar!$B:$Q,11,0))</f>
        <v/>
      </c>
      <c r="T397" s="5" t="str">
        <f>IF(B397="","",VLOOKUP(AB397,Varsayımlar!$B:$Q,12,0))</f>
        <v/>
      </c>
      <c r="U397" s="5" t="str">
        <f>IF(B397="","",VLOOKUP(AB397,Varsayımlar!$B:$Q,13,0))</f>
        <v/>
      </c>
      <c r="V397" s="5" t="str">
        <f>IF(B397="","",VLOOKUP(AB397,Varsayımlar!$B:$Q,14,0))</f>
        <v/>
      </c>
      <c r="Z397" s="5" t="str">
        <f>IF(B397="","",VLOOKUP(AB397,Varsayımlar!$B:$Q,15,0))</f>
        <v/>
      </c>
      <c r="AA397" s="5" t="str">
        <f>IF(B397="","",VLOOKUP(AB397,Varsayımlar!$B:$Q,16,0))</f>
        <v/>
      </c>
      <c r="AB397" s="5" t="str">
        <f t="shared" si="9"/>
        <v/>
      </c>
    </row>
    <row r="398" spans="2:28" x14ac:dyDescent="0.25">
      <c r="C398" s="3" t="str">
        <f>IF(B398="","",VLOOKUP(AB398,Varsayımlar!$B:$Q,3,0))</f>
        <v/>
      </c>
      <c r="G398" s="2" t="str">
        <f>IF(B398="","",VLOOKUP(AB398,Varsayımlar!$B:$Q,5,0))</f>
        <v/>
      </c>
      <c r="I398" s="2" t="str">
        <f>IF(B398="","",VLOOKUP(AB398,Varsayımlar!$B:$Q,6,0))</f>
        <v/>
      </c>
      <c r="O398" s="2" t="str">
        <f>IF(B398="","",VLOOKUP(AB398,Varsayımlar!$B:$Q,7,0)*J398)</f>
        <v/>
      </c>
      <c r="P398" s="2" t="str">
        <f>IF(B398="","",VLOOKUP(AB398,Varsayımlar!$B:$Q,8,0))</f>
        <v/>
      </c>
      <c r="Q398" s="2" t="str">
        <f>IF(B398="","",VLOOKUP(AB398,Varsayımlar!$B:$Q,9,0))</f>
        <v/>
      </c>
      <c r="R398" s="2" t="str">
        <f>IF(B398="","",VLOOKUP(AB398,Varsayımlar!$B:$Q,10,0))</f>
        <v/>
      </c>
      <c r="S398" s="2" t="str">
        <f>IF(B398="","",VLOOKUP(AB398,Varsayımlar!$B:$Q,11,0))</f>
        <v/>
      </c>
      <c r="T398" s="2" t="str">
        <f>IF(B398="","",VLOOKUP(AB398,Varsayımlar!$B:$Q,12,0))</f>
        <v/>
      </c>
      <c r="U398" s="2" t="str">
        <f>IF(B398="","",VLOOKUP(AB398,Varsayımlar!$B:$Q,13,0))</f>
        <v/>
      </c>
      <c r="V398" s="2" t="str">
        <f>IF(B398="","",VLOOKUP(AB398,Varsayımlar!$B:$Q,14,0))</f>
        <v/>
      </c>
      <c r="Z398" s="2" t="str">
        <f>IF(B398="","",VLOOKUP(AB398,Varsayımlar!$B:$Q,15,0))</f>
        <v/>
      </c>
      <c r="AA398" s="2" t="str">
        <f>IF(B398="","",VLOOKUP(AB398,Varsayımlar!$B:$Q,16,0))</f>
        <v/>
      </c>
      <c r="AB398" s="2" t="str">
        <f t="shared" si="9"/>
        <v/>
      </c>
    </row>
    <row r="399" spans="2:28" x14ac:dyDescent="0.25">
      <c r="B399" s="6"/>
      <c r="C399" s="7" t="str">
        <f>IF(B399="","",VLOOKUP(AB399,Varsayımlar!$B:$Q,3,0))</f>
        <v/>
      </c>
      <c r="G399" s="5" t="str">
        <f>IF(B399="","",VLOOKUP(AB399,Varsayımlar!$B:$Q,5,0))</f>
        <v/>
      </c>
      <c r="H399" s="5"/>
      <c r="I399" s="5" t="str">
        <f>IF(B399="","",VLOOKUP(AB399,Varsayımlar!$B:$Q,6,0))</f>
        <v/>
      </c>
      <c r="O399" s="5" t="str">
        <f>IF(B399="","",VLOOKUP(AB399,Varsayımlar!$B:$Q,7,0)*J399)</f>
        <v/>
      </c>
      <c r="P399" s="5" t="str">
        <f>IF(B399="","",VLOOKUP(AB399,Varsayımlar!$B:$Q,8,0))</f>
        <v/>
      </c>
      <c r="Q399" s="5" t="str">
        <f>IF(B399="","",VLOOKUP(AB399,Varsayımlar!$B:$Q,9,0))</f>
        <v/>
      </c>
      <c r="R399" s="5" t="str">
        <f>IF(B399="","",VLOOKUP(AB399,Varsayımlar!$B:$Q,10,0))</f>
        <v/>
      </c>
      <c r="S399" s="5" t="str">
        <f>IF(B399="","",VLOOKUP(AB399,Varsayımlar!$B:$Q,11,0))</f>
        <v/>
      </c>
      <c r="T399" s="5" t="str">
        <f>IF(B399="","",VLOOKUP(AB399,Varsayımlar!$B:$Q,12,0))</f>
        <v/>
      </c>
      <c r="U399" s="5" t="str">
        <f>IF(B399="","",VLOOKUP(AB399,Varsayımlar!$B:$Q,13,0))</f>
        <v/>
      </c>
      <c r="V399" s="5" t="str">
        <f>IF(B399="","",VLOOKUP(AB399,Varsayımlar!$B:$Q,14,0))</f>
        <v/>
      </c>
      <c r="Z399" s="5" t="str">
        <f>IF(B399="","",VLOOKUP(AB399,Varsayımlar!$B:$Q,15,0))</f>
        <v/>
      </c>
      <c r="AA399" s="5" t="str">
        <f>IF(B399="","",VLOOKUP(AB399,Varsayımlar!$B:$Q,16,0))</f>
        <v/>
      </c>
      <c r="AB399" s="5" t="str">
        <f t="shared" si="9"/>
        <v/>
      </c>
    </row>
    <row r="400" spans="2:28" x14ac:dyDescent="0.25">
      <c r="C400" s="3" t="str">
        <f>IF(B400="","",VLOOKUP(AB400,Varsayımlar!$B:$Q,3,0))</f>
        <v/>
      </c>
      <c r="G400" s="2" t="str">
        <f>IF(B400="","",VLOOKUP(AB400,Varsayımlar!$B:$Q,5,0))</f>
        <v/>
      </c>
      <c r="I400" s="2" t="str">
        <f>IF(B400="","",VLOOKUP(AB400,Varsayımlar!$B:$Q,6,0))</f>
        <v/>
      </c>
      <c r="O400" s="2" t="str">
        <f>IF(B400="","",VLOOKUP(AB400,Varsayımlar!$B:$Q,7,0)*J400)</f>
        <v/>
      </c>
      <c r="P400" s="2" t="str">
        <f>IF(B400="","",VLOOKUP(AB400,Varsayımlar!$B:$Q,8,0))</f>
        <v/>
      </c>
      <c r="Q400" s="2" t="str">
        <f>IF(B400="","",VLOOKUP(AB400,Varsayımlar!$B:$Q,9,0))</f>
        <v/>
      </c>
      <c r="R400" s="2" t="str">
        <f>IF(B400="","",VLOOKUP(AB400,Varsayımlar!$B:$Q,10,0))</f>
        <v/>
      </c>
      <c r="S400" s="2" t="str">
        <f>IF(B400="","",VLOOKUP(AB400,Varsayımlar!$B:$Q,11,0))</f>
        <v/>
      </c>
      <c r="T400" s="2" t="str">
        <f>IF(B400="","",VLOOKUP(AB400,Varsayımlar!$B:$Q,12,0))</f>
        <v/>
      </c>
      <c r="U400" s="2" t="str">
        <f>IF(B400="","",VLOOKUP(AB400,Varsayımlar!$B:$Q,13,0))</f>
        <v/>
      </c>
      <c r="V400" s="2" t="str">
        <f>IF(B400="","",VLOOKUP(AB400,Varsayımlar!$B:$Q,14,0))</f>
        <v/>
      </c>
      <c r="Z400" s="2" t="str">
        <f>IF(B400="","",VLOOKUP(AB400,Varsayımlar!$B:$Q,15,0))</f>
        <v/>
      </c>
      <c r="AA400" s="2" t="str">
        <f>IF(B400="","",VLOOKUP(AB400,Varsayımlar!$B:$Q,16,0))</f>
        <v/>
      </c>
      <c r="AB400" s="2" t="str">
        <f t="shared" si="9"/>
        <v/>
      </c>
    </row>
    <row r="401" spans="2:28" x14ac:dyDescent="0.25">
      <c r="B401" s="6"/>
      <c r="C401" s="7" t="str">
        <f>IF(B401="","",VLOOKUP(AB401,Varsayımlar!$B:$Q,3,0))</f>
        <v/>
      </c>
      <c r="G401" s="5" t="str">
        <f>IF(B401="","",VLOOKUP(AB401,Varsayımlar!$B:$Q,5,0))</f>
        <v/>
      </c>
      <c r="H401" s="5"/>
      <c r="I401" s="5" t="str">
        <f>IF(B401="","",VLOOKUP(AB401,Varsayımlar!$B:$Q,6,0))</f>
        <v/>
      </c>
      <c r="O401" s="5" t="str">
        <f>IF(B401="","",VLOOKUP(AB401,Varsayımlar!$B:$Q,7,0)*J401)</f>
        <v/>
      </c>
      <c r="P401" s="5" t="str">
        <f>IF(B401="","",VLOOKUP(AB401,Varsayımlar!$B:$Q,8,0))</f>
        <v/>
      </c>
      <c r="Q401" s="5" t="str">
        <f>IF(B401="","",VLOOKUP(AB401,Varsayımlar!$B:$Q,9,0))</f>
        <v/>
      </c>
      <c r="R401" s="5" t="str">
        <f>IF(B401="","",VLOOKUP(AB401,Varsayımlar!$B:$Q,10,0))</f>
        <v/>
      </c>
      <c r="S401" s="5" t="str">
        <f>IF(B401="","",VLOOKUP(AB401,Varsayımlar!$B:$Q,11,0))</f>
        <v/>
      </c>
      <c r="T401" s="5" t="str">
        <f>IF(B401="","",VLOOKUP(AB401,Varsayımlar!$B:$Q,12,0))</f>
        <v/>
      </c>
      <c r="U401" s="5" t="str">
        <f>IF(B401="","",VLOOKUP(AB401,Varsayımlar!$B:$Q,13,0))</f>
        <v/>
      </c>
      <c r="V401" s="5" t="str">
        <f>IF(B401="","",VLOOKUP(AB401,Varsayımlar!$B:$Q,14,0))</f>
        <v/>
      </c>
      <c r="Z401" s="5" t="str">
        <f>IF(B401="","",VLOOKUP(AB401,Varsayımlar!$B:$Q,15,0))</f>
        <v/>
      </c>
      <c r="AA401" s="5" t="str">
        <f>IF(B401="","",VLOOKUP(AB401,Varsayımlar!$B:$Q,16,0))</f>
        <v/>
      </c>
      <c r="AB401" s="5" t="str">
        <f t="shared" si="9"/>
        <v/>
      </c>
    </row>
    <row r="402" spans="2:28" x14ac:dyDescent="0.25">
      <c r="C402" s="3" t="str">
        <f>IF(B402="","",VLOOKUP(AB402,Varsayımlar!$B:$Q,3,0))</f>
        <v/>
      </c>
      <c r="G402" s="2" t="str">
        <f>IF(B402="","",VLOOKUP(AB402,Varsayımlar!$B:$Q,5,0))</f>
        <v/>
      </c>
      <c r="I402" s="2" t="str">
        <f>IF(B402="","",VLOOKUP(AB402,Varsayımlar!$B:$Q,6,0))</f>
        <v/>
      </c>
      <c r="O402" s="2" t="str">
        <f>IF(B402="","",VLOOKUP(AB402,Varsayımlar!$B:$Q,7,0)*J402)</f>
        <v/>
      </c>
      <c r="P402" s="2" t="str">
        <f>IF(B402="","",VLOOKUP(AB402,Varsayımlar!$B:$Q,8,0))</f>
        <v/>
      </c>
      <c r="Q402" s="2" t="str">
        <f>IF(B402="","",VLOOKUP(AB402,Varsayımlar!$B:$Q,9,0))</f>
        <v/>
      </c>
      <c r="R402" s="2" t="str">
        <f>IF(B402="","",VLOOKUP(AB402,Varsayımlar!$B:$Q,10,0))</f>
        <v/>
      </c>
      <c r="S402" s="2" t="str">
        <f>IF(B402="","",VLOOKUP(AB402,Varsayımlar!$B:$Q,11,0))</f>
        <v/>
      </c>
      <c r="T402" s="2" t="str">
        <f>IF(B402="","",VLOOKUP(AB402,Varsayımlar!$B:$Q,12,0))</f>
        <v/>
      </c>
      <c r="U402" s="2" t="str">
        <f>IF(B402="","",VLOOKUP(AB402,Varsayımlar!$B:$Q,13,0))</f>
        <v/>
      </c>
      <c r="V402" s="2" t="str">
        <f>IF(B402="","",VLOOKUP(AB402,Varsayımlar!$B:$Q,14,0))</f>
        <v/>
      </c>
      <c r="Z402" s="2" t="str">
        <f>IF(B402="","",VLOOKUP(AB402,Varsayımlar!$B:$Q,15,0))</f>
        <v/>
      </c>
      <c r="AA402" s="2" t="str">
        <f>IF(B402="","",VLOOKUP(AB402,Varsayımlar!$B:$Q,16,0))</f>
        <v/>
      </c>
      <c r="AB402" s="2" t="str">
        <f t="shared" si="9"/>
        <v/>
      </c>
    </row>
    <row r="403" spans="2:28" x14ac:dyDescent="0.25">
      <c r="B403" s="6"/>
      <c r="C403" s="7" t="str">
        <f>IF(B403="","",VLOOKUP(AB403,Varsayımlar!$B:$Q,3,0))</f>
        <v/>
      </c>
      <c r="G403" s="5" t="str">
        <f>IF(B403="","",VLOOKUP(AB403,Varsayımlar!$B:$Q,5,0))</f>
        <v/>
      </c>
      <c r="H403" s="5"/>
      <c r="I403" s="5" t="str">
        <f>IF(B403="","",VLOOKUP(AB403,Varsayımlar!$B:$Q,6,0))</f>
        <v/>
      </c>
      <c r="O403" s="5" t="str">
        <f>IF(B403="","",VLOOKUP(AB403,Varsayımlar!$B:$Q,7,0)*J403)</f>
        <v/>
      </c>
      <c r="P403" s="5" t="str">
        <f>IF(B403="","",VLOOKUP(AB403,Varsayımlar!$B:$Q,8,0))</f>
        <v/>
      </c>
      <c r="Q403" s="5" t="str">
        <f>IF(B403="","",VLOOKUP(AB403,Varsayımlar!$B:$Q,9,0))</f>
        <v/>
      </c>
      <c r="R403" s="5" t="str">
        <f>IF(B403="","",VLOOKUP(AB403,Varsayımlar!$B:$Q,10,0))</f>
        <v/>
      </c>
      <c r="S403" s="5" t="str">
        <f>IF(B403="","",VLOOKUP(AB403,Varsayımlar!$B:$Q,11,0))</f>
        <v/>
      </c>
      <c r="T403" s="5" t="str">
        <f>IF(B403="","",VLOOKUP(AB403,Varsayımlar!$B:$Q,12,0))</f>
        <v/>
      </c>
      <c r="U403" s="5" t="str">
        <f>IF(B403="","",VLOOKUP(AB403,Varsayımlar!$B:$Q,13,0))</f>
        <v/>
      </c>
      <c r="V403" s="5" t="str">
        <f>IF(B403="","",VLOOKUP(AB403,Varsayımlar!$B:$Q,14,0))</f>
        <v/>
      </c>
      <c r="Z403" s="5" t="str">
        <f>IF(B403="","",VLOOKUP(AB403,Varsayımlar!$B:$Q,15,0))</f>
        <v/>
      </c>
      <c r="AA403" s="5" t="str">
        <f>IF(B403="","",VLOOKUP(AB403,Varsayımlar!$B:$Q,16,0))</f>
        <v/>
      </c>
      <c r="AB403" s="5" t="str">
        <f t="shared" si="9"/>
        <v/>
      </c>
    </row>
    <row r="404" spans="2:28" x14ac:dyDescent="0.25">
      <c r="C404" s="3" t="str">
        <f>IF(B404="","",VLOOKUP(AB404,Varsayımlar!$B:$Q,3,0))</f>
        <v/>
      </c>
      <c r="G404" s="2" t="str">
        <f>IF(B404="","",VLOOKUP(AB404,Varsayımlar!$B:$Q,5,0))</f>
        <v/>
      </c>
      <c r="I404" s="2" t="str">
        <f>IF(B404="","",VLOOKUP(AB404,Varsayımlar!$B:$Q,6,0))</f>
        <v/>
      </c>
      <c r="O404" s="2" t="str">
        <f>IF(B404="","",VLOOKUP(AB404,Varsayımlar!$B:$Q,7,0)*J404)</f>
        <v/>
      </c>
      <c r="P404" s="2" t="str">
        <f>IF(B404="","",VLOOKUP(AB404,Varsayımlar!$B:$Q,8,0))</f>
        <v/>
      </c>
      <c r="Q404" s="2" t="str">
        <f>IF(B404="","",VLOOKUP(AB404,Varsayımlar!$B:$Q,9,0))</f>
        <v/>
      </c>
      <c r="R404" s="2" t="str">
        <f>IF(B404="","",VLOOKUP(AB404,Varsayımlar!$B:$Q,10,0))</f>
        <v/>
      </c>
      <c r="S404" s="2" t="str">
        <f>IF(B404="","",VLOOKUP(AB404,Varsayımlar!$B:$Q,11,0))</f>
        <v/>
      </c>
      <c r="T404" s="2" t="str">
        <f>IF(B404="","",VLOOKUP(AB404,Varsayımlar!$B:$Q,12,0))</f>
        <v/>
      </c>
      <c r="U404" s="2" t="str">
        <f>IF(B404="","",VLOOKUP(AB404,Varsayımlar!$B:$Q,13,0))</f>
        <v/>
      </c>
      <c r="V404" s="2" t="str">
        <f>IF(B404="","",VLOOKUP(AB404,Varsayımlar!$B:$Q,14,0))</f>
        <v/>
      </c>
      <c r="Z404" s="2" t="str">
        <f>IF(B404="","",VLOOKUP(AB404,Varsayımlar!$B:$Q,15,0))</f>
        <v/>
      </c>
      <c r="AA404" s="2" t="str">
        <f>IF(B404="","",VLOOKUP(AB404,Varsayımlar!$B:$Q,16,0))</f>
        <v/>
      </c>
      <c r="AB404" s="2" t="str">
        <f t="shared" si="9"/>
        <v/>
      </c>
    </row>
    <row r="405" spans="2:28" x14ac:dyDescent="0.25">
      <c r="B405" s="6"/>
      <c r="C405" s="7" t="str">
        <f>IF(B405="","",VLOOKUP(AB405,Varsayımlar!$B:$Q,3,0))</f>
        <v/>
      </c>
      <c r="G405" s="5" t="str">
        <f>IF(B405="","",VLOOKUP(AB405,Varsayımlar!$B:$Q,5,0))</f>
        <v/>
      </c>
      <c r="H405" s="5"/>
      <c r="I405" s="5" t="str">
        <f>IF(B405="","",VLOOKUP(AB405,Varsayımlar!$B:$Q,6,0))</f>
        <v/>
      </c>
      <c r="O405" s="5" t="str">
        <f>IF(B405="","",VLOOKUP(AB405,Varsayımlar!$B:$Q,7,0)*J405)</f>
        <v/>
      </c>
      <c r="P405" s="5" t="str">
        <f>IF(B405="","",VLOOKUP(AB405,Varsayımlar!$B:$Q,8,0))</f>
        <v/>
      </c>
      <c r="Q405" s="5" t="str">
        <f>IF(B405="","",VLOOKUP(AB405,Varsayımlar!$B:$Q,9,0))</f>
        <v/>
      </c>
      <c r="R405" s="5" t="str">
        <f>IF(B405="","",VLOOKUP(AB405,Varsayımlar!$B:$Q,10,0))</f>
        <v/>
      </c>
      <c r="S405" s="5" t="str">
        <f>IF(B405="","",VLOOKUP(AB405,Varsayımlar!$B:$Q,11,0))</f>
        <v/>
      </c>
      <c r="T405" s="5" t="str">
        <f>IF(B405="","",VLOOKUP(AB405,Varsayımlar!$B:$Q,12,0))</f>
        <v/>
      </c>
      <c r="U405" s="5" t="str">
        <f>IF(B405="","",VLOOKUP(AB405,Varsayımlar!$B:$Q,13,0))</f>
        <v/>
      </c>
      <c r="V405" s="5" t="str">
        <f>IF(B405="","",VLOOKUP(AB405,Varsayımlar!$B:$Q,14,0))</f>
        <v/>
      </c>
      <c r="Z405" s="5" t="str">
        <f>IF(B405="","",VLOOKUP(AB405,Varsayımlar!$B:$Q,15,0))</f>
        <v/>
      </c>
      <c r="AA405" s="5" t="str">
        <f>IF(B405="","",VLOOKUP(AB405,Varsayımlar!$B:$Q,16,0))</f>
        <v/>
      </c>
      <c r="AB405" s="5" t="str">
        <f t="shared" si="9"/>
        <v/>
      </c>
    </row>
    <row r="406" spans="2:28" x14ac:dyDescent="0.25">
      <c r="C406" s="3" t="str">
        <f>IF(B406="","",VLOOKUP(AB406,Varsayımlar!$B:$Q,3,0))</f>
        <v/>
      </c>
      <c r="G406" s="2" t="str">
        <f>IF(B406="","",VLOOKUP(AB406,Varsayımlar!$B:$Q,5,0))</f>
        <v/>
      </c>
      <c r="I406" s="2" t="str">
        <f>IF(B406="","",VLOOKUP(AB406,Varsayımlar!$B:$Q,6,0))</f>
        <v/>
      </c>
      <c r="O406" s="2" t="str">
        <f>IF(B406="","",VLOOKUP(AB406,Varsayımlar!$B:$Q,7,0)*J406)</f>
        <v/>
      </c>
      <c r="P406" s="2" t="str">
        <f>IF(B406="","",VLOOKUP(AB406,Varsayımlar!$B:$Q,8,0))</f>
        <v/>
      </c>
      <c r="Q406" s="2" t="str">
        <f>IF(B406="","",VLOOKUP(AB406,Varsayımlar!$B:$Q,9,0))</f>
        <v/>
      </c>
      <c r="R406" s="2" t="str">
        <f>IF(B406="","",VLOOKUP(AB406,Varsayımlar!$B:$Q,10,0))</f>
        <v/>
      </c>
      <c r="S406" s="2" t="str">
        <f>IF(B406="","",VLOOKUP(AB406,Varsayımlar!$B:$Q,11,0))</f>
        <v/>
      </c>
      <c r="T406" s="2" t="str">
        <f>IF(B406="","",VLOOKUP(AB406,Varsayımlar!$B:$Q,12,0))</f>
        <v/>
      </c>
      <c r="U406" s="2" t="str">
        <f>IF(B406="","",VLOOKUP(AB406,Varsayımlar!$B:$Q,13,0))</f>
        <v/>
      </c>
      <c r="V406" s="2" t="str">
        <f>IF(B406="","",VLOOKUP(AB406,Varsayımlar!$B:$Q,14,0))</f>
        <v/>
      </c>
      <c r="Z406" s="2" t="str">
        <f>IF(B406="","",VLOOKUP(AB406,Varsayımlar!$B:$Q,15,0))</f>
        <v/>
      </c>
      <c r="AA406" s="2" t="str">
        <f>IF(B406="","",VLOOKUP(AB406,Varsayımlar!$B:$Q,16,0))</f>
        <v/>
      </c>
      <c r="AB406" s="2" t="str">
        <f t="shared" si="9"/>
        <v/>
      </c>
    </row>
    <row r="407" spans="2:28" x14ac:dyDescent="0.25">
      <c r="B407" s="6"/>
      <c r="C407" s="7" t="str">
        <f>IF(B407="","",VLOOKUP(AB407,Varsayımlar!$B:$Q,3,0))</f>
        <v/>
      </c>
      <c r="G407" s="5" t="str">
        <f>IF(B407="","",VLOOKUP(AB407,Varsayımlar!$B:$Q,5,0))</f>
        <v/>
      </c>
      <c r="H407" s="5"/>
      <c r="I407" s="5" t="str">
        <f>IF(B407="","",VLOOKUP(AB407,Varsayımlar!$B:$Q,6,0))</f>
        <v/>
      </c>
      <c r="O407" s="5" t="str">
        <f>IF(B407="","",VLOOKUP(AB407,Varsayımlar!$B:$Q,7,0)*J407)</f>
        <v/>
      </c>
      <c r="P407" s="5" t="str">
        <f>IF(B407="","",VLOOKUP(AB407,Varsayımlar!$B:$Q,8,0))</f>
        <v/>
      </c>
      <c r="Q407" s="5" t="str">
        <f>IF(B407="","",VLOOKUP(AB407,Varsayımlar!$B:$Q,9,0))</f>
        <v/>
      </c>
      <c r="R407" s="5" t="str">
        <f>IF(B407="","",VLOOKUP(AB407,Varsayımlar!$B:$Q,10,0))</f>
        <v/>
      </c>
      <c r="S407" s="5" t="str">
        <f>IF(B407="","",VLOOKUP(AB407,Varsayımlar!$B:$Q,11,0))</f>
        <v/>
      </c>
      <c r="T407" s="5" t="str">
        <f>IF(B407="","",VLOOKUP(AB407,Varsayımlar!$B:$Q,12,0))</f>
        <v/>
      </c>
      <c r="U407" s="5" t="str">
        <f>IF(B407="","",VLOOKUP(AB407,Varsayımlar!$B:$Q,13,0))</f>
        <v/>
      </c>
      <c r="V407" s="5" t="str">
        <f>IF(B407="","",VLOOKUP(AB407,Varsayımlar!$B:$Q,14,0))</f>
        <v/>
      </c>
      <c r="Z407" s="5" t="str">
        <f>IF(B407="","",VLOOKUP(AB407,Varsayımlar!$B:$Q,15,0))</f>
        <v/>
      </c>
      <c r="AA407" s="5" t="str">
        <f>IF(B407="","",VLOOKUP(AB407,Varsayımlar!$B:$Q,16,0))</f>
        <v/>
      </c>
      <c r="AB407" s="5" t="str">
        <f t="shared" si="9"/>
        <v/>
      </c>
    </row>
    <row r="408" spans="2:28" x14ac:dyDescent="0.25">
      <c r="C408" s="3" t="str">
        <f>IF(B408="","",VLOOKUP(AB408,Varsayımlar!$B:$Q,3,0))</f>
        <v/>
      </c>
      <c r="G408" s="2" t="str">
        <f>IF(B408="","",VLOOKUP(AB408,Varsayımlar!$B:$Q,5,0))</f>
        <v/>
      </c>
      <c r="I408" s="2" t="str">
        <f>IF(B408="","",VLOOKUP(AB408,Varsayımlar!$B:$Q,6,0))</f>
        <v/>
      </c>
      <c r="O408" s="2" t="str">
        <f>IF(B408="","",VLOOKUP(AB408,Varsayımlar!$B:$Q,7,0)*J408)</f>
        <v/>
      </c>
      <c r="P408" s="2" t="str">
        <f>IF(B408="","",VLOOKUP(AB408,Varsayımlar!$B:$Q,8,0))</f>
        <v/>
      </c>
      <c r="Q408" s="2" t="str">
        <f>IF(B408="","",VLOOKUP(AB408,Varsayımlar!$B:$Q,9,0))</f>
        <v/>
      </c>
      <c r="R408" s="2" t="str">
        <f>IF(B408="","",VLOOKUP(AB408,Varsayımlar!$B:$Q,10,0))</f>
        <v/>
      </c>
      <c r="S408" s="2" t="str">
        <f>IF(B408="","",VLOOKUP(AB408,Varsayımlar!$B:$Q,11,0))</f>
        <v/>
      </c>
      <c r="T408" s="2" t="str">
        <f>IF(B408="","",VLOOKUP(AB408,Varsayımlar!$B:$Q,12,0))</f>
        <v/>
      </c>
      <c r="U408" s="2" t="str">
        <f>IF(B408="","",VLOOKUP(AB408,Varsayımlar!$B:$Q,13,0))</f>
        <v/>
      </c>
      <c r="V408" s="2" t="str">
        <f>IF(B408="","",VLOOKUP(AB408,Varsayımlar!$B:$Q,14,0))</f>
        <v/>
      </c>
      <c r="Z408" s="2" t="str">
        <f>IF(B408="","",VLOOKUP(AB408,Varsayımlar!$B:$Q,15,0))</f>
        <v/>
      </c>
      <c r="AA408" s="2" t="str">
        <f>IF(B408="","",VLOOKUP(AB408,Varsayımlar!$B:$Q,16,0))</f>
        <v/>
      </c>
      <c r="AB408" s="2" t="str">
        <f t="shared" si="9"/>
        <v/>
      </c>
    </row>
    <row r="409" spans="2:28" x14ac:dyDescent="0.25">
      <c r="B409" s="6"/>
      <c r="C409" s="7" t="str">
        <f>IF(B409="","",VLOOKUP(AB409,Varsayımlar!$B:$Q,3,0))</f>
        <v/>
      </c>
      <c r="G409" s="5" t="str">
        <f>IF(B409="","",VLOOKUP(AB409,Varsayımlar!$B:$Q,5,0))</f>
        <v/>
      </c>
      <c r="H409" s="5"/>
      <c r="I409" s="5" t="str">
        <f>IF(B409="","",VLOOKUP(AB409,Varsayımlar!$B:$Q,6,0))</f>
        <v/>
      </c>
      <c r="O409" s="5" t="str">
        <f>IF(B409="","",VLOOKUP(AB409,Varsayımlar!$B:$Q,7,0)*J409)</f>
        <v/>
      </c>
      <c r="P409" s="5" t="str">
        <f>IF(B409="","",VLOOKUP(AB409,Varsayımlar!$B:$Q,8,0))</f>
        <v/>
      </c>
      <c r="Q409" s="5" t="str">
        <f>IF(B409="","",VLOOKUP(AB409,Varsayımlar!$B:$Q,9,0))</f>
        <v/>
      </c>
      <c r="R409" s="5" t="str">
        <f>IF(B409="","",VLOOKUP(AB409,Varsayımlar!$B:$Q,10,0))</f>
        <v/>
      </c>
      <c r="S409" s="5" t="str">
        <f>IF(B409="","",VLOOKUP(AB409,Varsayımlar!$B:$Q,11,0))</f>
        <v/>
      </c>
      <c r="T409" s="5" t="str">
        <f>IF(B409="","",VLOOKUP(AB409,Varsayımlar!$B:$Q,12,0))</f>
        <v/>
      </c>
      <c r="U409" s="5" t="str">
        <f>IF(B409="","",VLOOKUP(AB409,Varsayımlar!$B:$Q,13,0))</f>
        <v/>
      </c>
      <c r="V409" s="5" t="str">
        <f>IF(B409="","",VLOOKUP(AB409,Varsayımlar!$B:$Q,14,0))</f>
        <v/>
      </c>
      <c r="Z409" s="5" t="str">
        <f>IF(B409="","",VLOOKUP(AB409,Varsayımlar!$B:$Q,15,0))</f>
        <v/>
      </c>
      <c r="AA409" s="5" t="str">
        <f>IF(B409="","",VLOOKUP(AB409,Varsayımlar!$B:$Q,16,0))</f>
        <v/>
      </c>
      <c r="AB409" s="5" t="str">
        <f t="shared" si="9"/>
        <v/>
      </c>
    </row>
    <row r="410" spans="2:28" x14ac:dyDescent="0.25">
      <c r="C410" s="3" t="str">
        <f>IF(B410="","",VLOOKUP(AB410,Varsayımlar!$B:$Q,3,0))</f>
        <v/>
      </c>
      <c r="G410" s="2" t="str">
        <f>IF(B410="","",VLOOKUP(AB410,Varsayımlar!$B:$Q,5,0))</f>
        <v/>
      </c>
      <c r="I410" s="2" t="str">
        <f>IF(B410="","",VLOOKUP(AB410,Varsayımlar!$B:$Q,6,0))</f>
        <v/>
      </c>
      <c r="O410" s="2" t="str">
        <f>IF(B410="","",VLOOKUP(AB410,Varsayımlar!$B:$Q,7,0)*J410)</f>
        <v/>
      </c>
      <c r="P410" s="2" t="str">
        <f>IF(B410="","",VLOOKUP(AB410,Varsayımlar!$B:$Q,8,0))</f>
        <v/>
      </c>
      <c r="Q410" s="2" t="str">
        <f>IF(B410="","",VLOOKUP(AB410,Varsayımlar!$B:$Q,9,0))</f>
        <v/>
      </c>
      <c r="R410" s="2" t="str">
        <f>IF(B410="","",VLOOKUP(AB410,Varsayımlar!$B:$Q,10,0))</f>
        <v/>
      </c>
      <c r="S410" s="2" t="str">
        <f>IF(B410="","",VLOOKUP(AB410,Varsayımlar!$B:$Q,11,0))</f>
        <v/>
      </c>
      <c r="T410" s="2" t="str">
        <f>IF(B410="","",VLOOKUP(AB410,Varsayımlar!$B:$Q,12,0))</f>
        <v/>
      </c>
      <c r="U410" s="2" t="str">
        <f>IF(B410="","",VLOOKUP(AB410,Varsayımlar!$B:$Q,13,0))</f>
        <v/>
      </c>
      <c r="V410" s="2" t="str">
        <f>IF(B410="","",VLOOKUP(AB410,Varsayımlar!$B:$Q,14,0))</f>
        <v/>
      </c>
      <c r="Z410" s="2" t="str">
        <f>IF(B410="","",VLOOKUP(AB410,Varsayımlar!$B:$Q,15,0))</f>
        <v/>
      </c>
      <c r="AA410" s="2" t="str">
        <f>IF(B410="","",VLOOKUP(AB410,Varsayımlar!$B:$Q,16,0))</f>
        <v/>
      </c>
      <c r="AB410" s="2" t="str">
        <f t="shared" si="9"/>
        <v/>
      </c>
    </row>
    <row r="411" spans="2:28" x14ac:dyDescent="0.25">
      <c r="B411" s="6"/>
      <c r="C411" s="7" t="str">
        <f>IF(B411="","",VLOOKUP(AB411,Varsayımlar!$B:$Q,3,0))</f>
        <v/>
      </c>
      <c r="G411" s="5" t="str">
        <f>IF(B411="","",VLOOKUP(AB411,Varsayımlar!$B:$Q,5,0))</f>
        <v/>
      </c>
      <c r="H411" s="5"/>
      <c r="I411" s="5" t="str">
        <f>IF(B411="","",VLOOKUP(AB411,Varsayımlar!$B:$Q,6,0))</f>
        <v/>
      </c>
      <c r="O411" s="5" t="str">
        <f>IF(B411="","",VLOOKUP(AB411,Varsayımlar!$B:$Q,7,0)*J411)</f>
        <v/>
      </c>
      <c r="P411" s="5" t="str">
        <f>IF(B411="","",VLOOKUP(AB411,Varsayımlar!$B:$Q,8,0))</f>
        <v/>
      </c>
      <c r="Q411" s="5" t="str">
        <f>IF(B411="","",VLOOKUP(AB411,Varsayımlar!$B:$Q,9,0))</f>
        <v/>
      </c>
      <c r="R411" s="5" t="str">
        <f>IF(B411="","",VLOOKUP(AB411,Varsayımlar!$B:$Q,10,0))</f>
        <v/>
      </c>
      <c r="S411" s="5" t="str">
        <f>IF(B411="","",VLOOKUP(AB411,Varsayımlar!$B:$Q,11,0))</f>
        <v/>
      </c>
      <c r="T411" s="5" t="str">
        <f>IF(B411="","",VLOOKUP(AB411,Varsayımlar!$B:$Q,12,0))</f>
        <v/>
      </c>
      <c r="U411" s="5" t="str">
        <f>IF(B411="","",VLOOKUP(AB411,Varsayımlar!$B:$Q,13,0))</f>
        <v/>
      </c>
      <c r="V411" s="5" t="str">
        <f>IF(B411="","",VLOOKUP(AB411,Varsayımlar!$B:$Q,14,0))</f>
        <v/>
      </c>
      <c r="Z411" s="5" t="str">
        <f>IF(B411="","",VLOOKUP(AB411,Varsayımlar!$B:$Q,15,0))</f>
        <v/>
      </c>
      <c r="AA411" s="5" t="str">
        <f>IF(B411="","",VLOOKUP(AB411,Varsayımlar!$B:$Q,16,0))</f>
        <v/>
      </c>
      <c r="AB411" s="5" t="str">
        <f t="shared" si="9"/>
        <v/>
      </c>
    </row>
    <row r="412" spans="2:28" x14ac:dyDescent="0.25">
      <c r="C412" s="3" t="str">
        <f>IF(B412="","",VLOOKUP(AB412,Varsayımlar!$B:$Q,3,0))</f>
        <v/>
      </c>
      <c r="G412" s="2" t="str">
        <f>IF(B412="","",VLOOKUP(AB412,Varsayımlar!$B:$Q,5,0))</f>
        <v/>
      </c>
      <c r="I412" s="2" t="str">
        <f>IF(B412="","",VLOOKUP(AB412,Varsayımlar!$B:$Q,6,0))</f>
        <v/>
      </c>
      <c r="O412" s="2" t="str">
        <f>IF(B412="","",VLOOKUP(AB412,Varsayımlar!$B:$Q,7,0)*J412)</f>
        <v/>
      </c>
      <c r="P412" s="2" t="str">
        <f>IF(B412="","",VLOOKUP(AB412,Varsayımlar!$B:$Q,8,0))</f>
        <v/>
      </c>
      <c r="Q412" s="2" t="str">
        <f>IF(B412="","",VLOOKUP(AB412,Varsayımlar!$B:$Q,9,0))</f>
        <v/>
      </c>
      <c r="R412" s="2" t="str">
        <f>IF(B412="","",VLOOKUP(AB412,Varsayımlar!$B:$Q,10,0))</f>
        <v/>
      </c>
      <c r="S412" s="2" t="str">
        <f>IF(B412="","",VLOOKUP(AB412,Varsayımlar!$B:$Q,11,0))</f>
        <v/>
      </c>
      <c r="T412" s="2" t="str">
        <f>IF(B412="","",VLOOKUP(AB412,Varsayımlar!$B:$Q,12,0))</f>
        <v/>
      </c>
      <c r="U412" s="2" t="str">
        <f>IF(B412="","",VLOOKUP(AB412,Varsayımlar!$B:$Q,13,0))</f>
        <v/>
      </c>
      <c r="V412" s="2" t="str">
        <f>IF(B412="","",VLOOKUP(AB412,Varsayımlar!$B:$Q,14,0))</f>
        <v/>
      </c>
      <c r="Z412" s="2" t="str">
        <f>IF(B412="","",VLOOKUP(AB412,Varsayımlar!$B:$Q,15,0))</f>
        <v/>
      </c>
      <c r="AA412" s="2" t="str">
        <f>IF(B412="","",VLOOKUP(AB412,Varsayımlar!$B:$Q,16,0))</f>
        <v/>
      </c>
      <c r="AB412" s="2" t="str">
        <f t="shared" si="9"/>
        <v/>
      </c>
    </row>
    <row r="413" spans="2:28" x14ac:dyDescent="0.25">
      <c r="B413" s="6"/>
      <c r="C413" s="7" t="str">
        <f>IF(B413="","",VLOOKUP(AB413,Varsayımlar!$B:$Q,3,0))</f>
        <v/>
      </c>
      <c r="G413" s="5" t="str">
        <f>IF(B413="","",VLOOKUP(AB413,Varsayımlar!$B:$Q,5,0))</f>
        <v/>
      </c>
      <c r="H413" s="5"/>
      <c r="I413" s="5" t="str">
        <f>IF(B413="","",VLOOKUP(AB413,Varsayımlar!$B:$Q,6,0))</f>
        <v/>
      </c>
      <c r="O413" s="5" t="str">
        <f>IF(B413="","",VLOOKUP(AB413,Varsayımlar!$B:$Q,7,0)*J413)</f>
        <v/>
      </c>
      <c r="P413" s="5" t="str">
        <f>IF(B413="","",VLOOKUP(AB413,Varsayımlar!$B:$Q,8,0))</f>
        <v/>
      </c>
      <c r="Q413" s="5" t="str">
        <f>IF(B413="","",VLOOKUP(AB413,Varsayımlar!$B:$Q,9,0))</f>
        <v/>
      </c>
      <c r="R413" s="5" t="str">
        <f>IF(B413="","",VLOOKUP(AB413,Varsayımlar!$B:$Q,10,0))</f>
        <v/>
      </c>
      <c r="S413" s="5" t="str">
        <f>IF(B413="","",VLOOKUP(AB413,Varsayımlar!$B:$Q,11,0))</f>
        <v/>
      </c>
      <c r="T413" s="5" t="str">
        <f>IF(B413="","",VLOOKUP(AB413,Varsayımlar!$B:$Q,12,0))</f>
        <v/>
      </c>
      <c r="U413" s="5" t="str">
        <f>IF(B413="","",VLOOKUP(AB413,Varsayımlar!$B:$Q,13,0))</f>
        <v/>
      </c>
      <c r="V413" s="5" t="str">
        <f>IF(B413="","",VLOOKUP(AB413,Varsayımlar!$B:$Q,14,0))</f>
        <v/>
      </c>
      <c r="Z413" s="5" t="str">
        <f>IF(B413="","",VLOOKUP(AB413,Varsayımlar!$B:$Q,15,0))</f>
        <v/>
      </c>
      <c r="AA413" s="5" t="str">
        <f>IF(B413="","",VLOOKUP(AB413,Varsayımlar!$B:$Q,16,0))</f>
        <v/>
      </c>
      <c r="AB413" s="5" t="str">
        <f t="shared" si="9"/>
        <v/>
      </c>
    </row>
    <row r="414" spans="2:28" x14ac:dyDescent="0.25">
      <c r="C414" s="3" t="str">
        <f>IF(B414="","",VLOOKUP(AB414,Varsayımlar!$B:$Q,3,0))</f>
        <v/>
      </c>
      <c r="G414" s="2" t="str">
        <f>IF(B414="","",VLOOKUP(AB414,Varsayımlar!$B:$Q,5,0))</f>
        <v/>
      </c>
      <c r="I414" s="2" t="str">
        <f>IF(B414="","",VLOOKUP(AB414,Varsayımlar!$B:$Q,6,0))</f>
        <v/>
      </c>
      <c r="O414" s="2" t="str">
        <f>IF(B414="","",VLOOKUP(AB414,Varsayımlar!$B:$Q,7,0)*J414)</f>
        <v/>
      </c>
      <c r="P414" s="2" t="str">
        <f>IF(B414="","",VLOOKUP(AB414,Varsayımlar!$B:$Q,8,0))</f>
        <v/>
      </c>
      <c r="Q414" s="2" t="str">
        <f>IF(B414="","",VLOOKUP(AB414,Varsayımlar!$B:$Q,9,0))</f>
        <v/>
      </c>
      <c r="R414" s="2" t="str">
        <f>IF(B414="","",VLOOKUP(AB414,Varsayımlar!$B:$Q,10,0))</f>
        <v/>
      </c>
      <c r="S414" s="2" t="str">
        <f>IF(B414="","",VLOOKUP(AB414,Varsayımlar!$B:$Q,11,0))</f>
        <v/>
      </c>
      <c r="T414" s="2" t="str">
        <f>IF(B414="","",VLOOKUP(AB414,Varsayımlar!$B:$Q,12,0))</f>
        <v/>
      </c>
      <c r="U414" s="2" t="str">
        <f>IF(B414="","",VLOOKUP(AB414,Varsayımlar!$B:$Q,13,0))</f>
        <v/>
      </c>
      <c r="V414" s="2" t="str">
        <f>IF(B414="","",VLOOKUP(AB414,Varsayımlar!$B:$Q,14,0))</f>
        <v/>
      </c>
      <c r="Z414" s="2" t="str">
        <f>IF(B414="","",VLOOKUP(AB414,Varsayımlar!$B:$Q,15,0))</f>
        <v/>
      </c>
      <c r="AA414" s="2" t="str">
        <f>IF(B414="","",VLOOKUP(AB414,Varsayımlar!$B:$Q,16,0))</f>
        <v/>
      </c>
      <c r="AB414" s="2" t="str">
        <f t="shared" si="9"/>
        <v/>
      </c>
    </row>
    <row r="415" spans="2:28" x14ac:dyDescent="0.25">
      <c r="B415" s="6"/>
      <c r="C415" s="7" t="str">
        <f>IF(B415="","",VLOOKUP(AB415,Varsayımlar!$B:$Q,3,0))</f>
        <v/>
      </c>
      <c r="G415" s="5" t="str">
        <f>IF(B415="","",VLOOKUP(AB415,Varsayımlar!$B:$Q,5,0))</f>
        <v/>
      </c>
      <c r="H415" s="5"/>
      <c r="I415" s="5" t="str">
        <f>IF(B415="","",VLOOKUP(AB415,Varsayımlar!$B:$Q,6,0))</f>
        <v/>
      </c>
      <c r="O415" s="5" t="str">
        <f>IF(B415="","",VLOOKUP(AB415,Varsayımlar!$B:$Q,7,0)*J415)</f>
        <v/>
      </c>
      <c r="P415" s="5" t="str">
        <f>IF(B415="","",VLOOKUP(AB415,Varsayımlar!$B:$Q,8,0))</f>
        <v/>
      </c>
      <c r="Q415" s="5" t="str">
        <f>IF(B415="","",VLOOKUP(AB415,Varsayımlar!$B:$Q,9,0))</f>
        <v/>
      </c>
      <c r="R415" s="5" t="str">
        <f>IF(B415="","",VLOOKUP(AB415,Varsayımlar!$B:$Q,10,0))</f>
        <v/>
      </c>
      <c r="S415" s="5" t="str">
        <f>IF(B415="","",VLOOKUP(AB415,Varsayımlar!$B:$Q,11,0))</f>
        <v/>
      </c>
      <c r="T415" s="5" t="str">
        <f>IF(B415="","",VLOOKUP(AB415,Varsayımlar!$B:$Q,12,0))</f>
        <v/>
      </c>
      <c r="U415" s="5" t="str">
        <f>IF(B415="","",VLOOKUP(AB415,Varsayımlar!$B:$Q,13,0))</f>
        <v/>
      </c>
      <c r="V415" s="5" t="str">
        <f>IF(B415="","",VLOOKUP(AB415,Varsayımlar!$B:$Q,14,0))</f>
        <v/>
      </c>
      <c r="Z415" s="5" t="str">
        <f>IF(B415="","",VLOOKUP(AB415,Varsayımlar!$B:$Q,15,0))</f>
        <v/>
      </c>
      <c r="AA415" s="5" t="str">
        <f>IF(B415="","",VLOOKUP(AB415,Varsayımlar!$B:$Q,16,0))</f>
        <v/>
      </c>
      <c r="AB415" s="5" t="str">
        <f t="shared" si="9"/>
        <v/>
      </c>
    </row>
    <row r="416" spans="2:28" x14ac:dyDescent="0.25">
      <c r="C416" s="3" t="str">
        <f>IF(B416="","",VLOOKUP(AB416,Varsayımlar!$B:$Q,3,0))</f>
        <v/>
      </c>
      <c r="G416" s="2" t="str">
        <f>IF(B416="","",VLOOKUP(AB416,Varsayımlar!$B:$Q,5,0))</f>
        <v/>
      </c>
      <c r="I416" s="2" t="str">
        <f>IF(B416="","",VLOOKUP(AB416,Varsayımlar!$B:$Q,6,0))</f>
        <v/>
      </c>
      <c r="O416" s="2" t="str">
        <f>IF(B416="","",VLOOKUP(AB416,Varsayımlar!$B:$Q,7,0)*J416)</f>
        <v/>
      </c>
      <c r="P416" s="2" t="str">
        <f>IF(B416="","",VLOOKUP(AB416,Varsayımlar!$B:$Q,8,0))</f>
        <v/>
      </c>
      <c r="Q416" s="2" t="str">
        <f>IF(B416="","",VLOOKUP(AB416,Varsayımlar!$B:$Q,9,0))</f>
        <v/>
      </c>
      <c r="R416" s="2" t="str">
        <f>IF(B416="","",VLOOKUP(AB416,Varsayımlar!$B:$Q,10,0))</f>
        <v/>
      </c>
      <c r="S416" s="2" t="str">
        <f>IF(B416="","",VLOOKUP(AB416,Varsayımlar!$B:$Q,11,0))</f>
        <v/>
      </c>
      <c r="T416" s="2" t="str">
        <f>IF(B416="","",VLOOKUP(AB416,Varsayımlar!$B:$Q,12,0))</f>
        <v/>
      </c>
      <c r="U416" s="2" t="str">
        <f>IF(B416="","",VLOOKUP(AB416,Varsayımlar!$B:$Q,13,0))</f>
        <v/>
      </c>
      <c r="V416" s="2" t="str">
        <f>IF(B416="","",VLOOKUP(AB416,Varsayımlar!$B:$Q,14,0))</f>
        <v/>
      </c>
      <c r="Z416" s="2" t="str">
        <f>IF(B416="","",VLOOKUP(AB416,Varsayımlar!$B:$Q,15,0))</f>
        <v/>
      </c>
      <c r="AA416" s="2" t="str">
        <f>IF(B416="","",VLOOKUP(AB416,Varsayımlar!$B:$Q,16,0))</f>
        <v/>
      </c>
      <c r="AB416" s="2" t="str">
        <f t="shared" si="9"/>
        <v/>
      </c>
    </row>
    <row r="417" spans="2:28" x14ac:dyDescent="0.25">
      <c r="B417" s="6"/>
      <c r="C417" s="7" t="str">
        <f>IF(B417="","",VLOOKUP(AB417,Varsayımlar!$B:$Q,3,0))</f>
        <v/>
      </c>
      <c r="G417" s="5" t="str">
        <f>IF(B417="","",VLOOKUP(AB417,Varsayımlar!$B:$Q,5,0))</f>
        <v/>
      </c>
      <c r="H417" s="5"/>
      <c r="I417" s="5" t="str">
        <f>IF(B417="","",VLOOKUP(AB417,Varsayımlar!$B:$Q,6,0))</f>
        <v/>
      </c>
      <c r="O417" s="5" t="str">
        <f>IF(B417="","",VLOOKUP(AB417,Varsayımlar!$B:$Q,7,0)*J417)</f>
        <v/>
      </c>
      <c r="P417" s="5" t="str">
        <f>IF(B417="","",VLOOKUP(AB417,Varsayımlar!$B:$Q,8,0))</f>
        <v/>
      </c>
      <c r="Q417" s="5" t="str">
        <f>IF(B417="","",VLOOKUP(AB417,Varsayımlar!$B:$Q,9,0))</f>
        <v/>
      </c>
      <c r="R417" s="5" t="str">
        <f>IF(B417="","",VLOOKUP(AB417,Varsayımlar!$B:$Q,10,0))</f>
        <v/>
      </c>
      <c r="S417" s="5" t="str">
        <f>IF(B417="","",VLOOKUP(AB417,Varsayımlar!$B:$Q,11,0))</f>
        <v/>
      </c>
      <c r="T417" s="5" t="str">
        <f>IF(B417="","",VLOOKUP(AB417,Varsayımlar!$B:$Q,12,0))</f>
        <v/>
      </c>
      <c r="U417" s="5" t="str">
        <f>IF(B417="","",VLOOKUP(AB417,Varsayımlar!$B:$Q,13,0))</f>
        <v/>
      </c>
      <c r="V417" s="5" t="str">
        <f>IF(B417="","",VLOOKUP(AB417,Varsayımlar!$B:$Q,14,0))</f>
        <v/>
      </c>
      <c r="Z417" s="5" t="str">
        <f>IF(B417="","",VLOOKUP(AB417,Varsayımlar!$B:$Q,15,0))</f>
        <v/>
      </c>
      <c r="AA417" s="5" t="str">
        <f>IF(B417="","",VLOOKUP(AB417,Varsayımlar!$B:$Q,16,0))</f>
        <v/>
      </c>
      <c r="AB417" s="5" t="str">
        <f t="shared" si="9"/>
        <v/>
      </c>
    </row>
    <row r="418" spans="2:28" x14ac:dyDescent="0.25">
      <c r="C418" s="3" t="str">
        <f>IF(B418="","",VLOOKUP(AB418,Varsayımlar!$B:$Q,3,0))</f>
        <v/>
      </c>
      <c r="G418" s="2" t="str">
        <f>IF(B418="","",VLOOKUP(AB418,Varsayımlar!$B:$Q,5,0))</f>
        <v/>
      </c>
      <c r="I418" s="2" t="str">
        <f>IF(B418="","",VLOOKUP(AB418,Varsayımlar!$B:$Q,6,0))</f>
        <v/>
      </c>
      <c r="O418" s="2" t="str">
        <f>IF(B418="","",VLOOKUP(AB418,Varsayımlar!$B:$Q,7,0)*J418)</f>
        <v/>
      </c>
      <c r="P418" s="2" t="str">
        <f>IF(B418="","",VLOOKUP(AB418,Varsayımlar!$B:$Q,8,0))</f>
        <v/>
      </c>
      <c r="Q418" s="2" t="str">
        <f>IF(B418="","",VLOOKUP(AB418,Varsayımlar!$B:$Q,9,0))</f>
        <v/>
      </c>
      <c r="R418" s="2" t="str">
        <f>IF(B418="","",VLOOKUP(AB418,Varsayımlar!$B:$Q,10,0))</f>
        <v/>
      </c>
      <c r="S418" s="2" t="str">
        <f>IF(B418="","",VLOOKUP(AB418,Varsayımlar!$B:$Q,11,0))</f>
        <v/>
      </c>
      <c r="T418" s="2" t="str">
        <f>IF(B418="","",VLOOKUP(AB418,Varsayımlar!$B:$Q,12,0))</f>
        <v/>
      </c>
      <c r="U418" s="2" t="str">
        <f>IF(B418="","",VLOOKUP(AB418,Varsayımlar!$B:$Q,13,0))</f>
        <v/>
      </c>
      <c r="V418" s="2" t="str">
        <f>IF(B418="","",VLOOKUP(AB418,Varsayımlar!$B:$Q,14,0))</f>
        <v/>
      </c>
      <c r="Z418" s="2" t="str">
        <f>IF(B418="","",VLOOKUP(AB418,Varsayımlar!$B:$Q,15,0))</f>
        <v/>
      </c>
      <c r="AA418" s="2" t="str">
        <f>IF(B418="","",VLOOKUP(AB418,Varsayımlar!$B:$Q,16,0))</f>
        <v/>
      </c>
      <c r="AB418" s="2" t="str">
        <f t="shared" si="9"/>
        <v/>
      </c>
    </row>
    <row r="419" spans="2:28" x14ac:dyDescent="0.25">
      <c r="B419" s="6"/>
      <c r="C419" s="7" t="str">
        <f>IF(B419="","",VLOOKUP(AB419,Varsayımlar!$B:$Q,3,0))</f>
        <v/>
      </c>
      <c r="G419" s="5" t="str">
        <f>IF(B419="","",VLOOKUP(AB419,Varsayımlar!$B:$Q,5,0))</f>
        <v/>
      </c>
      <c r="H419" s="5"/>
      <c r="I419" s="5" t="str">
        <f>IF(B419="","",VLOOKUP(AB419,Varsayımlar!$B:$Q,6,0))</f>
        <v/>
      </c>
      <c r="O419" s="5" t="str">
        <f>IF(B419="","",VLOOKUP(AB419,Varsayımlar!$B:$Q,7,0)*J419)</f>
        <v/>
      </c>
      <c r="P419" s="5" t="str">
        <f>IF(B419="","",VLOOKUP(AB419,Varsayımlar!$B:$Q,8,0))</f>
        <v/>
      </c>
      <c r="Q419" s="5" t="str">
        <f>IF(B419="","",VLOOKUP(AB419,Varsayımlar!$B:$Q,9,0))</f>
        <v/>
      </c>
      <c r="R419" s="5" t="str">
        <f>IF(B419="","",VLOOKUP(AB419,Varsayımlar!$B:$Q,10,0))</f>
        <v/>
      </c>
      <c r="S419" s="5" t="str">
        <f>IF(B419="","",VLOOKUP(AB419,Varsayımlar!$B:$Q,11,0))</f>
        <v/>
      </c>
      <c r="T419" s="5" t="str">
        <f>IF(B419="","",VLOOKUP(AB419,Varsayımlar!$B:$Q,12,0))</f>
        <v/>
      </c>
      <c r="U419" s="5" t="str">
        <f>IF(B419="","",VLOOKUP(AB419,Varsayımlar!$B:$Q,13,0))</f>
        <v/>
      </c>
      <c r="V419" s="5" t="str">
        <f>IF(B419="","",VLOOKUP(AB419,Varsayımlar!$B:$Q,14,0))</f>
        <v/>
      </c>
      <c r="Z419" s="5" t="str">
        <f>IF(B419="","",VLOOKUP(AB419,Varsayımlar!$B:$Q,15,0))</f>
        <v/>
      </c>
      <c r="AA419" s="5" t="str">
        <f>IF(B419="","",VLOOKUP(AB419,Varsayımlar!$B:$Q,16,0))</f>
        <v/>
      </c>
      <c r="AB419" s="5" t="str">
        <f t="shared" si="9"/>
        <v/>
      </c>
    </row>
    <row r="420" spans="2:28" x14ac:dyDescent="0.25">
      <c r="C420" s="3" t="str">
        <f>IF(B420="","",VLOOKUP(AB420,Varsayımlar!$B:$Q,3,0))</f>
        <v/>
      </c>
      <c r="G420" s="2" t="str">
        <f>IF(B420="","",VLOOKUP(AB420,Varsayımlar!$B:$Q,5,0))</f>
        <v/>
      </c>
      <c r="I420" s="2" t="str">
        <f>IF(B420="","",VLOOKUP(AB420,Varsayımlar!$B:$Q,6,0))</f>
        <v/>
      </c>
      <c r="O420" s="2" t="str">
        <f>IF(B420="","",VLOOKUP(AB420,Varsayımlar!$B:$Q,7,0)*J420)</f>
        <v/>
      </c>
      <c r="P420" s="2" t="str">
        <f>IF(B420="","",VLOOKUP(AB420,Varsayımlar!$B:$Q,8,0))</f>
        <v/>
      </c>
      <c r="Q420" s="2" t="str">
        <f>IF(B420="","",VLOOKUP(AB420,Varsayımlar!$B:$Q,9,0))</f>
        <v/>
      </c>
      <c r="R420" s="2" t="str">
        <f>IF(B420="","",VLOOKUP(AB420,Varsayımlar!$B:$Q,10,0))</f>
        <v/>
      </c>
      <c r="S420" s="2" t="str">
        <f>IF(B420="","",VLOOKUP(AB420,Varsayımlar!$B:$Q,11,0))</f>
        <v/>
      </c>
      <c r="T420" s="2" t="str">
        <f>IF(B420="","",VLOOKUP(AB420,Varsayımlar!$B:$Q,12,0))</f>
        <v/>
      </c>
      <c r="U420" s="2" t="str">
        <f>IF(B420="","",VLOOKUP(AB420,Varsayımlar!$B:$Q,13,0))</f>
        <v/>
      </c>
      <c r="V420" s="2" t="str">
        <f>IF(B420="","",VLOOKUP(AB420,Varsayımlar!$B:$Q,14,0))</f>
        <v/>
      </c>
      <c r="Z420" s="2" t="str">
        <f>IF(B420="","",VLOOKUP(AB420,Varsayımlar!$B:$Q,15,0))</f>
        <v/>
      </c>
      <c r="AA420" s="2" t="str">
        <f>IF(B420="","",VLOOKUP(AB420,Varsayımlar!$B:$Q,16,0))</f>
        <v/>
      </c>
      <c r="AB420" s="2" t="str">
        <f t="shared" si="9"/>
        <v/>
      </c>
    </row>
    <row r="421" spans="2:28" x14ac:dyDescent="0.25">
      <c r="B421" s="6"/>
      <c r="C421" s="7" t="str">
        <f>IF(B421="","",VLOOKUP(AB421,Varsayımlar!$B:$Q,3,0))</f>
        <v/>
      </c>
      <c r="G421" s="5" t="str">
        <f>IF(B421="","",VLOOKUP(AB421,Varsayımlar!$B:$Q,5,0))</f>
        <v/>
      </c>
      <c r="H421" s="5"/>
      <c r="I421" s="5" t="str">
        <f>IF(B421="","",VLOOKUP(AB421,Varsayımlar!$B:$Q,6,0))</f>
        <v/>
      </c>
      <c r="O421" s="5" t="str">
        <f>IF(B421="","",VLOOKUP(AB421,Varsayımlar!$B:$Q,7,0)*J421)</f>
        <v/>
      </c>
      <c r="P421" s="5" t="str">
        <f>IF(B421="","",VLOOKUP(AB421,Varsayımlar!$B:$Q,8,0))</f>
        <v/>
      </c>
      <c r="Q421" s="5" t="str">
        <f>IF(B421="","",VLOOKUP(AB421,Varsayımlar!$B:$Q,9,0))</f>
        <v/>
      </c>
      <c r="R421" s="5" t="str">
        <f>IF(B421="","",VLOOKUP(AB421,Varsayımlar!$B:$Q,10,0))</f>
        <v/>
      </c>
      <c r="S421" s="5" t="str">
        <f>IF(B421="","",VLOOKUP(AB421,Varsayımlar!$B:$Q,11,0))</f>
        <v/>
      </c>
      <c r="T421" s="5" t="str">
        <f>IF(B421="","",VLOOKUP(AB421,Varsayımlar!$B:$Q,12,0))</f>
        <v/>
      </c>
      <c r="U421" s="5" t="str">
        <f>IF(B421="","",VLOOKUP(AB421,Varsayımlar!$B:$Q,13,0))</f>
        <v/>
      </c>
      <c r="V421" s="5" t="str">
        <f>IF(B421="","",VLOOKUP(AB421,Varsayımlar!$B:$Q,14,0))</f>
        <v/>
      </c>
      <c r="Z421" s="5" t="str">
        <f>IF(B421="","",VLOOKUP(AB421,Varsayımlar!$B:$Q,15,0))</f>
        <v/>
      </c>
      <c r="AA421" s="5" t="str">
        <f>IF(B421="","",VLOOKUP(AB421,Varsayımlar!$B:$Q,16,0))</f>
        <v/>
      </c>
      <c r="AB421" s="5" t="str">
        <f t="shared" si="9"/>
        <v/>
      </c>
    </row>
    <row r="422" spans="2:28" x14ac:dyDescent="0.25">
      <c r="C422" s="3" t="str">
        <f>IF(B422="","",VLOOKUP(AB422,Varsayımlar!$B:$Q,3,0))</f>
        <v/>
      </c>
      <c r="G422" s="2" t="str">
        <f>IF(B422="","",VLOOKUP(AB422,Varsayımlar!$B:$Q,5,0))</f>
        <v/>
      </c>
      <c r="I422" s="2" t="str">
        <f>IF(B422="","",VLOOKUP(AB422,Varsayımlar!$B:$Q,6,0))</f>
        <v/>
      </c>
      <c r="O422" s="2" t="str">
        <f>IF(B422="","",VLOOKUP(AB422,Varsayımlar!$B:$Q,7,0)*J422)</f>
        <v/>
      </c>
      <c r="P422" s="2" t="str">
        <f>IF(B422="","",VLOOKUP(AB422,Varsayımlar!$B:$Q,8,0))</f>
        <v/>
      </c>
      <c r="Q422" s="2" t="str">
        <f>IF(B422="","",VLOOKUP(AB422,Varsayımlar!$B:$Q,9,0))</f>
        <v/>
      </c>
      <c r="R422" s="2" t="str">
        <f>IF(B422="","",VLOOKUP(AB422,Varsayımlar!$B:$Q,10,0))</f>
        <v/>
      </c>
      <c r="S422" s="2" t="str">
        <f>IF(B422="","",VLOOKUP(AB422,Varsayımlar!$B:$Q,11,0))</f>
        <v/>
      </c>
      <c r="T422" s="2" t="str">
        <f>IF(B422="","",VLOOKUP(AB422,Varsayımlar!$B:$Q,12,0))</f>
        <v/>
      </c>
      <c r="U422" s="2" t="str">
        <f>IF(B422="","",VLOOKUP(AB422,Varsayımlar!$B:$Q,13,0))</f>
        <v/>
      </c>
      <c r="V422" s="2" t="str">
        <f>IF(B422="","",VLOOKUP(AB422,Varsayımlar!$B:$Q,14,0))</f>
        <v/>
      </c>
      <c r="Z422" s="2" t="str">
        <f>IF(B422="","",VLOOKUP(AB422,Varsayımlar!$B:$Q,15,0))</f>
        <v/>
      </c>
      <c r="AA422" s="2" t="str">
        <f>IF(B422="","",VLOOKUP(AB422,Varsayımlar!$B:$Q,16,0))</f>
        <v/>
      </c>
      <c r="AB422" s="2" t="str">
        <f t="shared" si="9"/>
        <v/>
      </c>
    </row>
    <row r="423" spans="2:28" x14ac:dyDescent="0.25">
      <c r="B423" s="6"/>
      <c r="C423" s="7" t="str">
        <f>IF(B423="","",VLOOKUP(AB423,Varsayımlar!$B:$Q,3,0))</f>
        <v/>
      </c>
      <c r="G423" s="5" t="str">
        <f>IF(B423="","",VLOOKUP(AB423,Varsayımlar!$B:$Q,5,0))</f>
        <v/>
      </c>
      <c r="H423" s="5"/>
      <c r="I423" s="5" t="str">
        <f>IF(B423="","",VLOOKUP(AB423,Varsayımlar!$B:$Q,6,0))</f>
        <v/>
      </c>
      <c r="O423" s="5" t="str">
        <f>IF(B423="","",VLOOKUP(AB423,Varsayımlar!$B:$Q,7,0)*J423)</f>
        <v/>
      </c>
      <c r="P423" s="5" t="str">
        <f>IF(B423="","",VLOOKUP(AB423,Varsayımlar!$B:$Q,8,0))</f>
        <v/>
      </c>
      <c r="Q423" s="5" t="str">
        <f>IF(B423="","",VLOOKUP(AB423,Varsayımlar!$B:$Q,9,0))</f>
        <v/>
      </c>
      <c r="R423" s="5" t="str">
        <f>IF(B423="","",VLOOKUP(AB423,Varsayımlar!$B:$Q,10,0))</f>
        <v/>
      </c>
      <c r="S423" s="5" t="str">
        <f>IF(B423="","",VLOOKUP(AB423,Varsayımlar!$B:$Q,11,0))</f>
        <v/>
      </c>
      <c r="T423" s="5" t="str">
        <f>IF(B423="","",VLOOKUP(AB423,Varsayımlar!$B:$Q,12,0))</f>
        <v/>
      </c>
      <c r="U423" s="5" t="str">
        <f>IF(B423="","",VLOOKUP(AB423,Varsayımlar!$B:$Q,13,0))</f>
        <v/>
      </c>
      <c r="V423" s="5" t="str">
        <f>IF(B423="","",VLOOKUP(AB423,Varsayımlar!$B:$Q,14,0))</f>
        <v/>
      </c>
      <c r="Z423" s="5" t="str">
        <f>IF(B423="","",VLOOKUP(AB423,Varsayımlar!$B:$Q,15,0))</f>
        <v/>
      </c>
      <c r="AA423" s="5" t="str">
        <f>IF(B423="","",VLOOKUP(AB423,Varsayımlar!$B:$Q,16,0))</f>
        <v/>
      </c>
      <c r="AB423" s="5" t="str">
        <f t="shared" si="9"/>
        <v/>
      </c>
    </row>
    <row r="424" spans="2:28" x14ac:dyDescent="0.25">
      <c r="C424" s="3" t="str">
        <f>IF(B424="","",VLOOKUP(AB424,Varsayımlar!$B:$Q,3,0))</f>
        <v/>
      </c>
      <c r="G424" s="2" t="str">
        <f>IF(B424="","",VLOOKUP(AB424,Varsayımlar!$B:$Q,5,0))</f>
        <v/>
      </c>
      <c r="I424" s="2" t="str">
        <f>IF(B424="","",VLOOKUP(AB424,Varsayımlar!$B:$Q,6,0))</f>
        <v/>
      </c>
      <c r="O424" s="2" t="str">
        <f>IF(B424="","",VLOOKUP(AB424,Varsayımlar!$B:$Q,7,0)*J424)</f>
        <v/>
      </c>
      <c r="P424" s="2" t="str">
        <f>IF(B424="","",VLOOKUP(AB424,Varsayımlar!$B:$Q,8,0))</f>
        <v/>
      </c>
      <c r="Q424" s="2" t="str">
        <f>IF(B424="","",VLOOKUP(AB424,Varsayımlar!$B:$Q,9,0))</f>
        <v/>
      </c>
      <c r="R424" s="2" t="str">
        <f>IF(B424="","",VLOOKUP(AB424,Varsayımlar!$B:$Q,10,0))</f>
        <v/>
      </c>
      <c r="S424" s="2" t="str">
        <f>IF(B424="","",VLOOKUP(AB424,Varsayımlar!$B:$Q,11,0))</f>
        <v/>
      </c>
      <c r="T424" s="2" t="str">
        <f>IF(B424="","",VLOOKUP(AB424,Varsayımlar!$B:$Q,12,0))</f>
        <v/>
      </c>
      <c r="U424" s="2" t="str">
        <f>IF(B424="","",VLOOKUP(AB424,Varsayımlar!$B:$Q,13,0))</f>
        <v/>
      </c>
      <c r="V424" s="2" t="str">
        <f>IF(B424="","",VLOOKUP(AB424,Varsayımlar!$B:$Q,14,0))</f>
        <v/>
      </c>
      <c r="Z424" s="2" t="str">
        <f>IF(B424="","",VLOOKUP(AB424,Varsayımlar!$B:$Q,15,0))</f>
        <v/>
      </c>
      <c r="AA424" s="2" t="str">
        <f>IF(B424="","",VLOOKUP(AB424,Varsayımlar!$B:$Q,16,0))</f>
        <v/>
      </c>
      <c r="AB424" s="2" t="str">
        <f t="shared" si="9"/>
        <v/>
      </c>
    </row>
    <row r="425" spans="2:28" x14ac:dyDescent="0.25">
      <c r="B425" s="6"/>
      <c r="C425" s="7" t="str">
        <f>IF(B425="","",VLOOKUP(AB425,Varsayımlar!$B:$Q,3,0))</f>
        <v/>
      </c>
      <c r="G425" s="5" t="str">
        <f>IF(B425="","",VLOOKUP(AB425,Varsayımlar!$B:$Q,5,0))</f>
        <v/>
      </c>
      <c r="H425" s="5"/>
      <c r="I425" s="5" t="str">
        <f>IF(B425="","",VLOOKUP(AB425,Varsayımlar!$B:$Q,6,0))</f>
        <v/>
      </c>
      <c r="O425" s="5" t="str">
        <f>IF(B425="","",VLOOKUP(AB425,Varsayımlar!$B:$Q,7,0)*J425)</f>
        <v/>
      </c>
      <c r="P425" s="5" t="str">
        <f>IF(B425="","",VLOOKUP(AB425,Varsayımlar!$B:$Q,8,0))</f>
        <v/>
      </c>
      <c r="Q425" s="5" t="str">
        <f>IF(B425="","",VLOOKUP(AB425,Varsayımlar!$B:$Q,9,0))</f>
        <v/>
      </c>
      <c r="R425" s="5" t="str">
        <f>IF(B425="","",VLOOKUP(AB425,Varsayımlar!$B:$Q,10,0))</f>
        <v/>
      </c>
      <c r="S425" s="5" t="str">
        <f>IF(B425="","",VLOOKUP(AB425,Varsayımlar!$B:$Q,11,0))</f>
        <v/>
      </c>
      <c r="T425" s="5" t="str">
        <f>IF(B425="","",VLOOKUP(AB425,Varsayımlar!$B:$Q,12,0))</f>
        <v/>
      </c>
      <c r="U425" s="5" t="str">
        <f>IF(B425="","",VLOOKUP(AB425,Varsayımlar!$B:$Q,13,0))</f>
        <v/>
      </c>
      <c r="V425" s="5" t="str">
        <f>IF(B425="","",VLOOKUP(AB425,Varsayımlar!$B:$Q,14,0))</f>
        <v/>
      </c>
      <c r="Z425" s="5" t="str">
        <f>IF(B425="","",VLOOKUP(AB425,Varsayımlar!$B:$Q,15,0))</f>
        <v/>
      </c>
      <c r="AA425" s="5" t="str">
        <f>IF(B425="","",VLOOKUP(AB425,Varsayımlar!$B:$Q,16,0))</f>
        <v/>
      </c>
      <c r="AB425" s="5" t="str">
        <f t="shared" si="9"/>
        <v/>
      </c>
    </row>
    <row r="426" spans="2:28" x14ac:dyDescent="0.25">
      <c r="C426" s="3" t="str">
        <f>IF(B426="","",VLOOKUP(AB426,Varsayımlar!$B:$Q,3,0))</f>
        <v/>
      </c>
      <c r="G426" s="2" t="str">
        <f>IF(B426="","",VLOOKUP(AB426,Varsayımlar!$B:$Q,5,0))</f>
        <v/>
      </c>
      <c r="I426" s="2" t="str">
        <f>IF(B426="","",VLOOKUP(AB426,Varsayımlar!$B:$Q,6,0))</f>
        <v/>
      </c>
      <c r="O426" s="2" t="str">
        <f>IF(B426="","",VLOOKUP(AB426,Varsayımlar!$B:$Q,7,0)*J426)</f>
        <v/>
      </c>
      <c r="P426" s="2" t="str">
        <f>IF(B426="","",VLOOKUP(AB426,Varsayımlar!$B:$Q,8,0))</f>
        <v/>
      </c>
      <c r="Q426" s="2" t="str">
        <f>IF(B426="","",VLOOKUP(AB426,Varsayımlar!$B:$Q,9,0))</f>
        <v/>
      </c>
      <c r="R426" s="2" t="str">
        <f>IF(B426="","",VLOOKUP(AB426,Varsayımlar!$B:$Q,10,0))</f>
        <v/>
      </c>
      <c r="S426" s="2" t="str">
        <f>IF(B426="","",VLOOKUP(AB426,Varsayımlar!$B:$Q,11,0))</f>
        <v/>
      </c>
      <c r="T426" s="2" t="str">
        <f>IF(B426="","",VLOOKUP(AB426,Varsayımlar!$B:$Q,12,0))</f>
        <v/>
      </c>
      <c r="U426" s="2" t="str">
        <f>IF(B426="","",VLOOKUP(AB426,Varsayımlar!$B:$Q,13,0))</f>
        <v/>
      </c>
      <c r="V426" s="2" t="str">
        <f>IF(B426="","",VLOOKUP(AB426,Varsayımlar!$B:$Q,14,0))</f>
        <v/>
      </c>
      <c r="Z426" s="2" t="str">
        <f>IF(B426="","",VLOOKUP(AB426,Varsayımlar!$B:$Q,15,0))</f>
        <v/>
      </c>
      <c r="AA426" s="2" t="str">
        <f>IF(B426="","",VLOOKUP(AB426,Varsayımlar!$B:$Q,16,0))</f>
        <v/>
      </c>
      <c r="AB426" s="2" t="str">
        <f t="shared" si="9"/>
        <v/>
      </c>
    </row>
    <row r="427" spans="2:28" x14ac:dyDescent="0.25">
      <c r="B427" s="6"/>
      <c r="C427" s="7" t="str">
        <f>IF(B427="","",VLOOKUP(AB427,Varsayımlar!$B:$Q,3,0))</f>
        <v/>
      </c>
      <c r="G427" s="5" t="str">
        <f>IF(B427="","",VLOOKUP(AB427,Varsayımlar!$B:$Q,5,0))</f>
        <v/>
      </c>
      <c r="H427" s="5"/>
      <c r="I427" s="5" t="str">
        <f>IF(B427="","",VLOOKUP(AB427,Varsayımlar!$B:$Q,6,0))</f>
        <v/>
      </c>
      <c r="O427" s="5" t="str">
        <f>IF(B427="","",VLOOKUP(AB427,Varsayımlar!$B:$Q,7,0)*J427)</f>
        <v/>
      </c>
      <c r="P427" s="5" t="str">
        <f>IF(B427="","",VLOOKUP(AB427,Varsayımlar!$B:$Q,8,0))</f>
        <v/>
      </c>
      <c r="Q427" s="5" t="str">
        <f>IF(B427="","",VLOOKUP(AB427,Varsayımlar!$B:$Q,9,0))</f>
        <v/>
      </c>
      <c r="R427" s="5" t="str">
        <f>IF(B427="","",VLOOKUP(AB427,Varsayımlar!$B:$Q,10,0))</f>
        <v/>
      </c>
      <c r="S427" s="5" t="str">
        <f>IF(B427="","",VLOOKUP(AB427,Varsayımlar!$B:$Q,11,0))</f>
        <v/>
      </c>
      <c r="T427" s="5" t="str">
        <f>IF(B427="","",VLOOKUP(AB427,Varsayımlar!$B:$Q,12,0))</f>
        <v/>
      </c>
      <c r="U427" s="5" t="str">
        <f>IF(B427="","",VLOOKUP(AB427,Varsayımlar!$B:$Q,13,0))</f>
        <v/>
      </c>
      <c r="V427" s="5" t="str">
        <f>IF(B427="","",VLOOKUP(AB427,Varsayımlar!$B:$Q,14,0))</f>
        <v/>
      </c>
      <c r="Z427" s="5" t="str">
        <f>IF(B427="","",VLOOKUP(AB427,Varsayımlar!$B:$Q,15,0))</f>
        <v/>
      </c>
      <c r="AA427" s="5" t="str">
        <f>IF(B427="","",VLOOKUP(AB427,Varsayımlar!$B:$Q,16,0))</f>
        <v/>
      </c>
      <c r="AB427" s="5" t="str">
        <f t="shared" si="9"/>
        <v/>
      </c>
    </row>
    <row r="428" spans="2:28" x14ac:dyDescent="0.25">
      <c r="C428" s="3" t="str">
        <f>IF(B428="","",VLOOKUP(AB428,Varsayımlar!$B:$Q,3,0))</f>
        <v/>
      </c>
      <c r="G428" s="2" t="str">
        <f>IF(B428="","",VLOOKUP(AB428,Varsayımlar!$B:$Q,5,0))</f>
        <v/>
      </c>
      <c r="I428" s="2" t="str">
        <f>IF(B428="","",VLOOKUP(AB428,Varsayımlar!$B:$Q,6,0))</f>
        <v/>
      </c>
      <c r="O428" s="2" t="str">
        <f>IF(B428="","",VLOOKUP(AB428,Varsayımlar!$B:$Q,7,0)*J428)</f>
        <v/>
      </c>
      <c r="P428" s="2" t="str">
        <f>IF(B428="","",VLOOKUP(AB428,Varsayımlar!$B:$Q,8,0))</f>
        <v/>
      </c>
      <c r="Q428" s="2" t="str">
        <f>IF(B428="","",VLOOKUP(AB428,Varsayımlar!$B:$Q,9,0))</f>
        <v/>
      </c>
      <c r="R428" s="2" t="str">
        <f>IF(B428="","",VLOOKUP(AB428,Varsayımlar!$B:$Q,10,0))</f>
        <v/>
      </c>
      <c r="S428" s="2" t="str">
        <f>IF(B428="","",VLOOKUP(AB428,Varsayımlar!$B:$Q,11,0))</f>
        <v/>
      </c>
      <c r="T428" s="2" t="str">
        <f>IF(B428="","",VLOOKUP(AB428,Varsayımlar!$B:$Q,12,0))</f>
        <v/>
      </c>
      <c r="U428" s="2" t="str">
        <f>IF(B428="","",VLOOKUP(AB428,Varsayımlar!$B:$Q,13,0))</f>
        <v/>
      </c>
      <c r="V428" s="2" t="str">
        <f>IF(B428="","",VLOOKUP(AB428,Varsayımlar!$B:$Q,14,0))</f>
        <v/>
      </c>
      <c r="Z428" s="2" t="str">
        <f>IF(B428="","",VLOOKUP(AB428,Varsayımlar!$B:$Q,15,0))</f>
        <v/>
      </c>
      <c r="AA428" s="2" t="str">
        <f>IF(B428="","",VLOOKUP(AB428,Varsayımlar!$B:$Q,16,0))</f>
        <v/>
      </c>
      <c r="AB428" s="2" t="str">
        <f t="shared" si="9"/>
        <v/>
      </c>
    </row>
    <row r="429" spans="2:28" x14ac:dyDescent="0.25">
      <c r="B429" s="6"/>
      <c r="C429" s="7" t="str">
        <f>IF(B429="","",VLOOKUP(AB429,Varsayımlar!$B:$Q,3,0))</f>
        <v/>
      </c>
      <c r="G429" s="5" t="str">
        <f>IF(B429="","",VLOOKUP(AB429,Varsayımlar!$B:$Q,5,0))</f>
        <v/>
      </c>
      <c r="H429" s="5"/>
      <c r="I429" s="5" t="str">
        <f>IF(B429="","",VLOOKUP(AB429,Varsayımlar!$B:$Q,6,0))</f>
        <v/>
      </c>
      <c r="O429" s="5" t="str">
        <f>IF(B429="","",VLOOKUP(AB429,Varsayımlar!$B:$Q,7,0)*J429)</f>
        <v/>
      </c>
      <c r="P429" s="5" t="str">
        <f>IF(B429="","",VLOOKUP(AB429,Varsayımlar!$B:$Q,8,0))</f>
        <v/>
      </c>
      <c r="Q429" s="5" t="str">
        <f>IF(B429="","",VLOOKUP(AB429,Varsayımlar!$B:$Q,9,0))</f>
        <v/>
      </c>
      <c r="R429" s="5" t="str">
        <f>IF(B429="","",VLOOKUP(AB429,Varsayımlar!$B:$Q,10,0))</f>
        <v/>
      </c>
      <c r="S429" s="5" t="str">
        <f>IF(B429="","",VLOOKUP(AB429,Varsayımlar!$B:$Q,11,0))</f>
        <v/>
      </c>
      <c r="T429" s="5" t="str">
        <f>IF(B429="","",VLOOKUP(AB429,Varsayımlar!$B:$Q,12,0))</f>
        <v/>
      </c>
      <c r="U429" s="5" t="str">
        <f>IF(B429="","",VLOOKUP(AB429,Varsayımlar!$B:$Q,13,0))</f>
        <v/>
      </c>
      <c r="V429" s="5" t="str">
        <f>IF(B429="","",VLOOKUP(AB429,Varsayımlar!$B:$Q,14,0))</f>
        <v/>
      </c>
      <c r="Z429" s="5" t="str">
        <f>IF(B429="","",VLOOKUP(AB429,Varsayımlar!$B:$Q,15,0))</f>
        <v/>
      </c>
      <c r="AA429" s="5" t="str">
        <f>IF(B429="","",VLOOKUP(AB429,Varsayımlar!$B:$Q,16,0))</f>
        <v/>
      </c>
      <c r="AB429" s="5" t="str">
        <f t="shared" si="9"/>
        <v/>
      </c>
    </row>
    <row r="430" spans="2:28" x14ac:dyDescent="0.25">
      <c r="C430" s="3" t="str">
        <f>IF(B430="","",VLOOKUP(AB430,Varsayımlar!$B:$Q,3,0))</f>
        <v/>
      </c>
      <c r="G430" s="2" t="str">
        <f>IF(B430="","",VLOOKUP(AB430,Varsayımlar!$B:$Q,5,0))</f>
        <v/>
      </c>
      <c r="I430" s="2" t="str">
        <f>IF(B430="","",VLOOKUP(AB430,Varsayımlar!$B:$Q,6,0))</f>
        <v/>
      </c>
      <c r="O430" s="2" t="str">
        <f>IF(B430="","",VLOOKUP(AB430,Varsayımlar!$B:$Q,7,0)*J430)</f>
        <v/>
      </c>
      <c r="P430" s="2" t="str">
        <f>IF(B430="","",VLOOKUP(AB430,Varsayımlar!$B:$Q,8,0))</f>
        <v/>
      </c>
      <c r="Q430" s="2" t="str">
        <f>IF(B430="","",VLOOKUP(AB430,Varsayımlar!$B:$Q,9,0))</f>
        <v/>
      </c>
      <c r="R430" s="2" t="str">
        <f>IF(B430="","",VLOOKUP(AB430,Varsayımlar!$B:$Q,10,0))</f>
        <v/>
      </c>
      <c r="S430" s="2" t="str">
        <f>IF(B430="","",VLOOKUP(AB430,Varsayımlar!$B:$Q,11,0))</f>
        <v/>
      </c>
      <c r="T430" s="2" t="str">
        <f>IF(B430="","",VLOOKUP(AB430,Varsayımlar!$B:$Q,12,0))</f>
        <v/>
      </c>
      <c r="U430" s="2" t="str">
        <f>IF(B430="","",VLOOKUP(AB430,Varsayımlar!$B:$Q,13,0))</f>
        <v/>
      </c>
      <c r="V430" s="2" t="str">
        <f>IF(B430="","",VLOOKUP(AB430,Varsayımlar!$B:$Q,14,0))</f>
        <v/>
      </c>
      <c r="Z430" s="2" t="str">
        <f>IF(B430="","",VLOOKUP(AB430,Varsayımlar!$B:$Q,15,0))</f>
        <v/>
      </c>
      <c r="AA430" s="2" t="str">
        <f>IF(B430="","",VLOOKUP(AB430,Varsayımlar!$B:$Q,16,0))</f>
        <v/>
      </c>
      <c r="AB430" s="2" t="str">
        <f t="shared" si="9"/>
        <v/>
      </c>
    </row>
    <row r="431" spans="2:28" x14ac:dyDescent="0.25">
      <c r="B431" s="6"/>
      <c r="C431" s="7" t="str">
        <f>IF(B431="","",VLOOKUP(AB431,Varsayımlar!$B:$Q,3,0))</f>
        <v/>
      </c>
      <c r="G431" s="5" t="str">
        <f>IF(B431="","",VLOOKUP(AB431,Varsayımlar!$B:$Q,5,0))</f>
        <v/>
      </c>
      <c r="H431" s="5"/>
      <c r="I431" s="5" t="str">
        <f>IF(B431="","",VLOOKUP(AB431,Varsayımlar!$B:$Q,6,0))</f>
        <v/>
      </c>
      <c r="O431" s="5" t="str">
        <f>IF(B431="","",VLOOKUP(AB431,Varsayımlar!$B:$Q,7,0)*J431)</f>
        <v/>
      </c>
      <c r="P431" s="5" t="str">
        <f>IF(B431="","",VLOOKUP(AB431,Varsayımlar!$B:$Q,8,0))</f>
        <v/>
      </c>
      <c r="Q431" s="5" t="str">
        <f>IF(B431="","",VLOOKUP(AB431,Varsayımlar!$B:$Q,9,0))</f>
        <v/>
      </c>
      <c r="R431" s="5" t="str">
        <f>IF(B431="","",VLOOKUP(AB431,Varsayımlar!$B:$Q,10,0))</f>
        <v/>
      </c>
      <c r="S431" s="5" t="str">
        <f>IF(B431="","",VLOOKUP(AB431,Varsayımlar!$B:$Q,11,0))</f>
        <v/>
      </c>
      <c r="T431" s="5" t="str">
        <f>IF(B431="","",VLOOKUP(AB431,Varsayımlar!$B:$Q,12,0))</f>
        <v/>
      </c>
      <c r="U431" s="5" t="str">
        <f>IF(B431="","",VLOOKUP(AB431,Varsayımlar!$B:$Q,13,0))</f>
        <v/>
      </c>
      <c r="V431" s="5" t="str">
        <f>IF(B431="","",VLOOKUP(AB431,Varsayımlar!$B:$Q,14,0))</f>
        <v/>
      </c>
      <c r="Z431" s="5" t="str">
        <f>IF(B431="","",VLOOKUP(AB431,Varsayımlar!$B:$Q,15,0))</f>
        <v/>
      </c>
      <c r="AA431" s="5" t="str">
        <f>IF(B431="","",VLOOKUP(AB431,Varsayımlar!$B:$Q,16,0))</f>
        <v/>
      </c>
      <c r="AB431" s="5" t="str">
        <f t="shared" si="9"/>
        <v/>
      </c>
    </row>
    <row r="432" spans="2:28" x14ac:dyDescent="0.25">
      <c r="C432" s="3" t="str">
        <f>IF(B432="","",VLOOKUP(AB432,Varsayımlar!$B:$Q,3,0))</f>
        <v/>
      </c>
      <c r="G432" s="2" t="str">
        <f>IF(B432="","",VLOOKUP(AB432,Varsayımlar!$B:$Q,5,0))</f>
        <v/>
      </c>
      <c r="I432" s="2" t="str">
        <f>IF(B432="","",VLOOKUP(AB432,Varsayımlar!$B:$Q,6,0))</f>
        <v/>
      </c>
      <c r="O432" s="2" t="str">
        <f>IF(B432="","",VLOOKUP(AB432,Varsayımlar!$B:$Q,7,0)*J432)</f>
        <v/>
      </c>
      <c r="P432" s="2" t="str">
        <f>IF(B432="","",VLOOKUP(AB432,Varsayımlar!$B:$Q,8,0))</f>
        <v/>
      </c>
      <c r="Q432" s="2" t="str">
        <f>IF(B432="","",VLOOKUP(AB432,Varsayımlar!$B:$Q,9,0))</f>
        <v/>
      </c>
      <c r="R432" s="2" t="str">
        <f>IF(B432="","",VLOOKUP(AB432,Varsayımlar!$B:$Q,10,0))</f>
        <v/>
      </c>
      <c r="S432" s="2" t="str">
        <f>IF(B432="","",VLOOKUP(AB432,Varsayımlar!$B:$Q,11,0))</f>
        <v/>
      </c>
      <c r="T432" s="2" t="str">
        <f>IF(B432="","",VLOOKUP(AB432,Varsayımlar!$B:$Q,12,0))</f>
        <v/>
      </c>
      <c r="U432" s="2" t="str">
        <f>IF(B432="","",VLOOKUP(AB432,Varsayımlar!$B:$Q,13,0))</f>
        <v/>
      </c>
      <c r="V432" s="2" t="str">
        <f>IF(B432="","",VLOOKUP(AB432,Varsayımlar!$B:$Q,14,0))</f>
        <v/>
      </c>
      <c r="Z432" s="2" t="str">
        <f>IF(B432="","",VLOOKUP(AB432,Varsayımlar!$B:$Q,15,0))</f>
        <v/>
      </c>
      <c r="AA432" s="2" t="str">
        <f>IF(B432="","",VLOOKUP(AB432,Varsayımlar!$B:$Q,16,0))</f>
        <v/>
      </c>
      <c r="AB432" s="2" t="str">
        <f t="shared" si="9"/>
        <v/>
      </c>
    </row>
    <row r="433" spans="2:28" x14ac:dyDescent="0.25">
      <c r="B433" s="6"/>
      <c r="C433" s="7" t="str">
        <f>IF(B433="","",VLOOKUP(AB433,Varsayımlar!$B:$Q,3,0))</f>
        <v/>
      </c>
      <c r="G433" s="5" t="str">
        <f>IF(B433="","",VLOOKUP(AB433,Varsayımlar!$B:$Q,5,0))</f>
        <v/>
      </c>
      <c r="H433" s="5"/>
      <c r="I433" s="5" t="str">
        <f>IF(B433="","",VLOOKUP(AB433,Varsayımlar!$B:$Q,6,0))</f>
        <v/>
      </c>
      <c r="O433" s="5" t="str">
        <f>IF(B433="","",VLOOKUP(AB433,Varsayımlar!$B:$Q,7,0)*J433)</f>
        <v/>
      </c>
      <c r="P433" s="5" t="str">
        <f>IF(B433="","",VLOOKUP(AB433,Varsayımlar!$B:$Q,8,0))</f>
        <v/>
      </c>
      <c r="Q433" s="5" t="str">
        <f>IF(B433="","",VLOOKUP(AB433,Varsayımlar!$B:$Q,9,0))</f>
        <v/>
      </c>
      <c r="R433" s="5" t="str">
        <f>IF(B433="","",VLOOKUP(AB433,Varsayımlar!$B:$Q,10,0))</f>
        <v/>
      </c>
      <c r="S433" s="5" t="str">
        <f>IF(B433="","",VLOOKUP(AB433,Varsayımlar!$B:$Q,11,0))</f>
        <v/>
      </c>
      <c r="T433" s="5" t="str">
        <f>IF(B433="","",VLOOKUP(AB433,Varsayımlar!$B:$Q,12,0))</f>
        <v/>
      </c>
      <c r="U433" s="5" t="str">
        <f>IF(B433="","",VLOOKUP(AB433,Varsayımlar!$B:$Q,13,0))</f>
        <v/>
      </c>
      <c r="V433" s="5" t="str">
        <f>IF(B433="","",VLOOKUP(AB433,Varsayımlar!$B:$Q,14,0))</f>
        <v/>
      </c>
      <c r="Z433" s="5" t="str">
        <f>IF(B433="","",VLOOKUP(AB433,Varsayımlar!$B:$Q,15,0))</f>
        <v/>
      </c>
      <c r="AA433" s="5" t="str">
        <f>IF(B433="","",VLOOKUP(AB433,Varsayımlar!$B:$Q,16,0))</f>
        <v/>
      </c>
      <c r="AB433" s="5" t="str">
        <f t="shared" si="9"/>
        <v/>
      </c>
    </row>
    <row r="434" spans="2:28" x14ac:dyDescent="0.25">
      <c r="C434" s="3" t="str">
        <f>IF(B434="","",VLOOKUP(AB434,Varsayımlar!$B:$Q,3,0))</f>
        <v/>
      </c>
      <c r="G434" s="2" t="str">
        <f>IF(B434="","",VLOOKUP(AB434,Varsayımlar!$B:$Q,5,0))</f>
        <v/>
      </c>
      <c r="I434" s="2" t="str">
        <f>IF(B434="","",VLOOKUP(AB434,Varsayımlar!$B:$Q,6,0))</f>
        <v/>
      </c>
      <c r="O434" s="2" t="str">
        <f>IF(B434="","",VLOOKUP(AB434,Varsayımlar!$B:$Q,7,0)*J434)</f>
        <v/>
      </c>
      <c r="P434" s="2" t="str">
        <f>IF(B434="","",VLOOKUP(AB434,Varsayımlar!$B:$Q,8,0))</f>
        <v/>
      </c>
      <c r="Q434" s="2" t="str">
        <f>IF(B434="","",VLOOKUP(AB434,Varsayımlar!$B:$Q,9,0))</f>
        <v/>
      </c>
      <c r="R434" s="2" t="str">
        <f>IF(B434="","",VLOOKUP(AB434,Varsayımlar!$B:$Q,10,0))</f>
        <v/>
      </c>
      <c r="S434" s="2" t="str">
        <f>IF(B434="","",VLOOKUP(AB434,Varsayımlar!$B:$Q,11,0))</f>
        <v/>
      </c>
      <c r="T434" s="2" t="str">
        <f>IF(B434="","",VLOOKUP(AB434,Varsayımlar!$B:$Q,12,0))</f>
        <v/>
      </c>
      <c r="U434" s="2" t="str">
        <f>IF(B434="","",VLOOKUP(AB434,Varsayımlar!$B:$Q,13,0))</f>
        <v/>
      </c>
      <c r="V434" s="2" t="str">
        <f>IF(B434="","",VLOOKUP(AB434,Varsayımlar!$B:$Q,14,0))</f>
        <v/>
      </c>
      <c r="Z434" s="2" t="str">
        <f>IF(B434="","",VLOOKUP(AB434,Varsayımlar!$B:$Q,15,0))</f>
        <v/>
      </c>
      <c r="AA434" s="2" t="str">
        <f>IF(B434="","",VLOOKUP(AB434,Varsayımlar!$B:$Q,16,0))</f>
        <v/>
      </c>
      <c r="AB434" s="2" t="str">
        <f t="shared" si="9"/>
        <v/>
      </c>
    </row>
    <row r="435" spans="2:28" x14ac:dyDescent="0.25">
      <c r="B435" s="6"/>
      <c r="C435" s="7" t="str">
        <f>IF(B435="","",VLOOKUP(AB435,Varsayımlar!$B:$Q,3,0))</f>
        <v/>
      </c>
      <c r="G435" s="5" t="str">
        <f>IF(B435="","",VLOOKUP(AB435,Varsayımlar!$B:$Q,5,0))</f>
        <v/>
      </c>
      <c r="H435" s="5"/>
      <c r="I435" s="5" t="str">
        <f>IF(B435="","",VLOOKUP(AB435,Varsayımlar!$B:$Q,6,0))</f>
        <v/>
      </c>
      <c r="O435" s="5" t="str">
        <f>IF(B435="","",VLOOKUP(AB435,Varsayımlar!$B:$Q,7,0)*J435)</f>
        <v/>
      </c>
      <c r="P435" s="5" t="str">
        <f>IF(B435="","",VLOOKUP(AB435,Varsayımlar!$B:$Q,8,0))</f>
        <v/>
      </c>
      <c r="Q435" s="5" t="str">
        <f>IF(B435="","",VLOOKUP(AB435,Varsayımlar!$B:$Q,9,0))</f>
        <v/>
      </c>
      <c r="R435" s="5" t="str">
        <f>IF(B435="","",VLOOKUP(AB435,Varsayımlar!$B:$Q,10,0))</f>
        <v/>
      </c>
      <c r="S435" s="5" t="str">
        <f>IF(B435="","",VLOOKUP(AB435,Varsayımlar!$B:$Q,11,0))</f>
        <v/>
      </c>
      <c r="T435" s="5" t="str">
        <f>IF(B435="","",VLOOKUP(AB435,Varsayımlar!$B:$Q,12,0))</f>
        <v/>
      </c>
      <c r="U435" s="5" t="str">
        <f>IF(B435="","",VLOOKUP(AB435,Varsayımlar!$B:$Q,13,0))</f>
        <v/>
      </c>
      <c r="V435" s="5" t="str">
        <f>IF(B435="","",VLOOKUP(AB435,Varsayımlar!$B:$Q,14,0))</f>
        <v/>
      </c>
      <c r="Z435" s="5" t="str">
        <f>IF(B435="","",VLOOKUP(AB435,Varsayımlar!$B:$Q,15,0))</f>
        <v/>
      </c>
      <c r="AA435" s="5" t="str">
        <f>IF(B435="","",VLOOKUP(AB435,Varsayımlar!$B:$Q,16,0))</f>
        <v/>
      </c>
      <c r="AB435" s="5" t="str">
        <f t="shared" si="9"/>
        <v/>
      </c>
    </row>
    <row r="436" spans="2:28" x14ac:dyDescent="0.25">
      <c r="C436" s="3" t="str">
        <f>IF(B436="","",VLOOKUP(AB436,Varsayımlar!$B:$Q,3,0))</f>
        <v/>
      </c>
      <c r="G436" s="2" t="str">
        <f>IF(B436="","",VLOOKUP(AB436,Varsayımlar!$B:$Q,5,0))</f>
        <v/>
      </c>
      <c r="I436" s="2" t="str">
        <f>IF(B436="","",VLOOKUP(AB436,Varsayımlar!$B:$Q,6,0))</f>
        <v/>
      </c>
      <c r="O436" s="2" t="str">
        <f>IF(B436="","",VLOOKUP(AB436,Varsayımlar!$B:$Q,7,0)*J436)</f>
        <v/>
      </c>
      <c r="P436" s="2" t="str">
        <f>IF(B436="","",VLOOKUP(AB436,Varsayımlar!$B:$Q,8,0))</f>
        <v/>
      </c>
      <c r="Q436" s="2" t="str">
        <f>IF(B436="","",VLOOKUP(AB436,Varsayımlar!$B:$Q,9,0))</f>
        <v/>
      </c>
      <c r="R436" s="2" t="str">
        <f>IF(B436="","",VLOOKUP(AB436,Varsayımlar!$B:$Q,10,0))</f>
        <v/>
      </c>
      <c r="S436" s="2" t="str">
        <f>IF(B436="","",VLOOKUP(AB436,Varsayımlar!$B:$Q,11,0))</f>
        <v/>
      </c>
      <c r="T436" s="2" t="str">
        <f>IF(B436="","",VLOOKUP(AB436,Varsayımlar!$B:$Q,12,0))</f>
        <v/>
      </c>
      <c r="U436" s="2" t="str">
        <f>IF(B436="","",VLOOKUP(AB436,Varsayımlar!$B:$Q,13,0))</f>
        <v/>
      </c>
      <c r="V436" s="2" t="str">
        <f>IF(B436="","",VLOOKUP(AB436,Varsayımlar!$B:$Q,14,0))</f>
        <v/>
      </c>
      <c r="Z436" s="2" t="str">
        <f>IF(B436="","",VLOOKUP(AB436,Varsayımlar!$B:$Q,15,0))</f>
        <v/>
      </c>
      <c r="AA436" s="2" t="str">
        <f>IF(B436="","",VLOOKUP(AB436,Varsayımlar!$B:$Q,16,0))</f>
        <v/>
      </c>
      <c r="AB436" s="2" t="str">
        <f t="shared" si="9"/>
        <v/>
      </c>
    </row>
    <row r="437" spans="2:28" x14ac:dyDescent="0.25">
      <c r="B437" s="6"/>
      <c r="C437" s="7" t="str">
        <f>IF(B437="","",VLOOKUP(AB437,Varsayımlar!$B:$Q,3,0))</f>
        <v/>
      </c>
      <c r="G437" s="5" t="str">
        <f>IF(B437="","",VLOOKUP(AB437,Varsayımlar!$B:$Q,5,0))</f>
        <v/>
      </c>
      <c r="H437" s="5"/>
      <c r="I437" s="5" t="str">
        <f>IF(B437="","",VLOOKUP(AB437,Varsayımlar!$B:$Q,6,0))</f>
        <v/>
      </c>
      <c r="O437" s="5" t="str">
        <f>IF(B437="","",VLOOKUP(AB437,Varsayımlar!$B:$Q,7,0)*J437)</f>
        <v/>
      </c>
      <c r="P437" s="5" t="str">
        <f>IF(B437="","",VLOOKUP(AB437,Varsayımlar!$B:$Q,8,0))</f>
        <v/>
      </c>
      <c r="Q437" s="5" t="str">
        <f>IF(B437="","",VLOOKUP(AB437,Varsayımlar!$B:$Q,9,0))</f>
        <v/>
      </c>
      <c r="R437" s="5" t="str">
        <f>IF(B437="","",VLOOKUP(AB437,Varsayımlar!$B:$Q,10,0))</f>
        <v/>
      </c>
      <c r="S437" s="5" t="str">
        <f>IF(B437="","",VLOOKUP(AB437,Varsayımlar!$B:$Q,11,0))</f>
        <v/>
      </c>
      <c r="T437" s="5" t="str">
        <f>IF(B437="","",VLOOKUP(AB437,Varsayımlar!$B:$Q,12,0))</f>
        <v/>
      </c>
      <c r="U437" s="5" t="str">
        <f>IF(B437="","",VLOOKUP(AB437,Varsayımlar!$B:$Q,13,0))</f>
        <v/>
      </c>
      <c r="V437" s="5" t="str">
        <f>IF(B437="","",VLOOKUP(AB437,Varsayımlar!$B:$Q,14,0))</f>
        <v/>
      </c>
      <c r="Z437" s="5" t="str">
        <f>IF(B437="","",VLOOKUP(AB437,Varsayımlar!$B:$Q,15,0))</f>
        <v/>
      </c>
      <c r="AA437" s="5" t="str">
        <f>IF(B437="","",VLOOKUP(AB437,Varsayımlar!$B:$Q,16,0))</f>
        <v/>
      </c>
      <c r="AB437" s="5" t="str">
        <f t="shared" si="9"/>
        <v/>
      </c>
    </row>
    <row r="438" spans="2:28" x14ac:dyDescent="0.25">
      <c r="C438" s="3" t="str">
        <f>IF(B438="","",VLOOKUP(AB438,Varsayımlar!$B:$Q,3,0))</f>
        <v/>
      </c>
      <c r="G438" s="2" t="str">
        <f>IF(B438="","",VLOOKUP(AB438,Varsayımlar!$B:$Q,5,0))</f>
        <v/>
      </c>
      <c r="I438" s="2" t="str">
        <f>IF(B438="","",VLOOKUP(AB438,Varsayımlar!$B:$Q,6,0))</f>
        <v/>
      </c>
      <c r="O438" s="2" t="str">
        <f>IF(B438="","",VLOOKUP(AB438,Varsayımlar!$B:$Q,7,0)*J438)</f>
        <v/>
      </c>
      <c r="P438" s="2" t="str">
        <f>IF(B438="","",VLOOKUP(AB438,Varsayımlar!$B:$Q,8,0))</f>
        <v/>
      </c>
      <c r="Q438" s="2" t="str">
        <f>IF(B438="","",VLOOKUP(AB438,Varsayımlar!$B:$Q,9,0))</f>
        <v/>
      </c>
      <c r="R438" s="2" t="str">
        <f>IF(B438="","",VLOOKUP(AB438,Varsayımlar!$B:$Q,10,0))</f>
        <v/>
      </c>
      <c r="S438" s="2" t="str">
        <f>IF(B438="","",VLOOKUP(AB438,Varsayımlar!$B:$Q,11,0))</f>
        <v/>
      </c>
      <c r="T438" s="2" t="str">
        <f>IF(B438="","",VLOOKUP(AB438,Varsayımlar!$B:$Q,12,0))</f>
        <v/>
      </c>
      <c r="U438" s="2" t="str">
        <f>IF(B438="","",VLOOKUP(AB438,Varsayımlar!$B:$Q,13,0))</f>
        <v/>
      </c>
      <c r="V438" s="2" t="str">
        <f>IF(B438="","",VLOOKUP(AB438,Varsayımlar!$B:$Q,14,0))</f>
        <v/>
      </c>
      <c r="Z438" s="2" t="str">
        <f>IF(B438="","",VLOOKUP(AB438,Varsayımlar!$B:$Q,15,0))</f>
        <v/>
      </c>
      <c r="AA438" s="2" t="str">
        <f>IF(B438="","",VLOOKUP(AB438,Varsayımlar!$B:$Q,16,0))</f>
        <v/>
      </c>
      <c r="AB438" s="2" t="str">
        <f t="shared" si="9"/>
        <v/>
      </c>
    </row>
    <row r="439" spans="2:28" x14ac:dyDescent="0.25">
      <c r="B439" s="6"/>
      <c r="C439" s="7" t="str">
        <f>IF(B439="","",VLOOKUP(AB439,Varsayımlar!$B:$Q,3,0))</f>
        <v/>
      </c>
      <c r="G439" s="5" t="str">
        <f>IF(B439="","",VLOOKUP(AB439,Varsayımlar!$B:$Q,5,0))</f>
        <v/>
      </c>
      <c r="H439" s="5"/>
      <c r="I439" s="5" t="str">
        <f>IF(B439="","",VLOOKUP(AB439,Varsayımlar!$B:$Q,6,0))</f>
        <v/>
      </c>
      <c r="O439" s="5" t="str">
        <f>IF(B439="","",VLOOKUP(AB439,Varsayımlar!$B:$Q,7,0)*J439)</f>
        <v/>
      </c>
      <c r="P439" s="5" t="str">
        <f>IF(B439="","",VLOOKUP(AB439,Varsayımlar!$B:$Q,8,0))</f>
        <v/>
      </c>
      <c r="Q439" s="5" t="str">
        <f>IF(B439="","",VLOOKUP(AB439,Varsayımlar!$B:$Q,9,0))</f>
        <v/>
      </c>
      <c r="R439" s="5" t="str">
        <f>IF(B439="","",VLOOKUP(AB439,Varsayımlar!$B:$Q,10,0))</f>
        <v/>
      </c>
      <c r="S439" s="5" t="str">
        <f>IF(B439="","",VLOOKUP(AB439,Varsayımlar!$B:$Q,11,0))</f>
        <v/>
      </c>
      <c r="T439" s="5" t="str">
        <f>IF(B439="","",VLOOKUP(AB439,Varsayımlar!$B:$Q,12,0))</f>
        <v/>
      </c>
      <c r="U439" s="5" t="str">
        <f>IF(B439="","",VLOOKUP(AB439,Varsayımlar!$B:$Q,13,0))</f>
        <v/>
      </c>
      <c r="V439" s="5" t="str">
        <f>IF(B439="","",VLOOKUP(AB439,Varsayımlar!$B:$Q,14,0))</f>
        <v/>
      </c>
      <c r="Z439" s="5" t="str">
        <f>IF(B439="","",VLOOKUP(AB439,Varsayımlar!$B:$Q,15,0))</f>
        <v/>
      </c>
      <c r="AA439" s="5" t="str">
        <f>IF(B439="","",VLOOKUP(AB439,Varsayımlar!$B:$Q,16,0))</f>
        <v/>
      </c>
      <c r="AB439" s="5" t="str">
        <f t="shared" si="9"/>
        <v/>
      </c>
    </row>
    <row r="440" spans="2:28" x14ac:dyDescent="0.25">
      <c r="C440" s="3" t="str">
        <f>IF(B440="","",VLOOKUP(AB440,Varsayımlar!$B:$Q,3,0))</f>
        <v/>
      </c>
      <c r="G440" s="2" t="str">
        <f>IF(B440="","",VLOOKUP(AB440,Varsayımlar!$B:$Q,5,0))</f>
        <v/>
      </c>
      <c r="I440" s="2" t="str">
        <f>IF(B440="","",VLOOKUP(AB440,Varsayımlar!$B:$Q,6,0))</f>
        <v/>
      </c>
      <c r="O440" s="2" t="str">
        <f>IF(B440="","",VLOOKUP(AB440,Varsayımlar!$B:$Q,7,0)*J440)</f>
        <v/>
      </c>
      <c r="P440" s="2" t="str">
        <f>IF(B440="","",VLOOKUP(AB440,Varsayımlar!$B:$Q,8,0))</f>
        <v/>
      </c>
      <c r="Q440" s="2" t="str">
        <f>IF(B440="","",VLOOKUP(AB440,Varsayımlar!$B:$Q,9,0))</f>
        <v/>
      </c>
      <c r="R440" s="2" t="str">
        <f>IF(B440="","",VLOOKUP(AB440,Varsayımlar!$B:$Q,10,0))</f>
        <v/>
      </c>
      <c r="S440" s="2" t="str">
        <f>IF(B440="","",VLOOKUP(AB440,Varsayımlar!$B:$Q,11,0))</f>
        <v/>
      </c>
      <c r="T440" s="2" t="str">
        <f>IF(B440="","",VLOOKUP(AB440,Varsayımlar!$B:$Q,12,0))</f>
        <v/>
      </c>
      <c r="U440" s="2" t="str">
        <f>IF(B440="","",VLOOKUP(AB440,Varsayımlar!$B:$Q,13,0))</f>
        <v/>
      </c>
      <c r="V440" s="2" t="str">
        <f>IF(B440="","",VLOOKUP(AB440,Varsayımlar!$B:$Q,14,0))</f>
        <v/>
      </c>
      <c r="Z440" s="2" t="str">
        <f>IF(B440="","",VLOOKUP(AB440,Varsayımlar!$B:$Q,15,0))</f>
        <v/>
      </c>
      <c r="AA440" s="2" t="str">
        <f>IF(B440="","",VLOOKUP(AB440,Varsayımlar!$B:$Q,16,0))</f>
        <v/>
      </c>
      <c r="AB440" s="2" t="str">
        <f t="shared" si="9"/>
        <v/>
      </c>
    </row>
    <row r="441" spans="2:28" x14ac:dyDescent="0.25">
      <c r="B441" s="6"/>
      <c r="C441" s="7" t="str">
        <f>IF(B441="","",VLOOKUP(AB441,Varsayımlar!$B:$Q,3,0))</f>
        <v/>
      </c>
      <c r="G441" s="5" t="str">
        <f>IF(B441="","",VLOOKUP(AB441,Varsayımlar!$B:$Q,5,0))</f>
        <v/>
      </c>
      <c r="H441" s="5"/>
      <c r="I441" s="5" t="str">
        <f>IF(B441="","",VLOOKUP(AB441,Varsayımlar!$B:$Q,6,0))</f>
        <v/>
      </c>
      <c r="O441" s="5" t="str">
        <f>IF(B441="","",VLOOKUP(AB441,Varsayımlar!$B:$Q,7,0)*J441)</f>
        <v/>
      </c>
      <c r="P441" s="5" t="str">
        <f>IF(B441="","",VLOOKUP(AB441,Varsayımlar!$B:$Q,8,0))</f>
        <v/>
      </c>
      <c r="Q441" s="5" t="str">
        <f>IF(B441="","",VLOOKUP(AB441,Varsayımlar!$B:$Q,9,0))</f>
        <v/>
      </c>
      <c r="R441" s="5" t="str">
        <f>IF(B441="","",VLOOKUP(AB441,Varsayımlar!$B:$Q,10,0))</f>
        <v/>
      </c>
      <c r="S441" s="5" t="str">
        <f>IF(B441="","",VLOOKUP(AB441,Varsayımlar!$B:$Q,11,0))</f>
        <v/>
      </c>
      <c r="T441" s="5" t="str">
        <f>IF(B441="","",VLOOKUP(AB441,Varsayımlar!$B:$Q,12,0))</f>
        <v/>
      </c>
      <c r="U441" s="5" t="str">
        <f>IF(B441="","",VLOOKUP(AB441,Varsayımlar!$B:$Q,13,0))</f>
        <v/>
      </c>
      <c r="V441" s="5" t="str">
        <f>IF(B441="","",VLOOKUP(AB441,Varsayımlar!$B:$Q,14,0))</f>
        <v/>
      </c>
      <c r="Z441" s="5" t="str">
        <f>IF(B441="","",VLOOKUP(AB441,Varsayımlar!$B:$Q,15,0))</f>
        <v/>
      </c>
      <c r="AA441" s="5" t="str">
        <f>IF(B441="","",VLOOKUP(AB441,Varsayımlar!$B:$Q,16,0))</f>
        <v/>
      </c>
      <c r="AB441" s="5" t="str">
        <f t="shared" si="9"/>
        <v/>
      </c>
    </row>
    <row r="442" spans="2:28" x14ac:dyDescent="0.25">
      <c r="C442" s="3" t="str">
        <f>IF(B442="","",VLOOKUP(AB442,Varsayımlar!$B:$Q,3,0))</f>
        <v/>
      </c>
      <c r="G442" s="2" t="str">
        <f>IF(B442="","",VLOOKUP(AB442,Varsayımlar!$B:$Q,5,0))</f>
        <v/>
      </c>
      <c r="I442" s="2" t="str">
        <f>IF(B442="","",VLOOKUP(AB442,Varsayımlar!$B:$Q,6,0))</f>
        <v/>
      </c>
      <c r="O442" s="2" t="str">
        <f>IF(B442="","",VLOOKUP(AB442,Varsayımlar!$B:$Q,7,0)*J442)</f>
        <v/>
      </c>
      <c r="P442" s="2" t="str">
        <f>IF(B442="","",VLOOKUP(AB442,Varsayımlar!$B:$Q,8,0))</f>
        <v/>
      </c>
      <c r="Q442" s="2" t="str">
        <f>IF(B442="","",VLOOKUP(AB442,Varsayımlar!$B:$Q,9,0))</f>
        <v/>
      </c>
      <c r="R442" s="2" t="str">
        <f>IF(B442="","",VLOOKUP(AB442,Varsayımlar!$B:$Q,10,0))</f>
        <v/>
      </c>
      <c r="S442" s="2" t="str">
        <f>IF(B442="","",VLOOKUP(AB442,Varsayımlar!$B:$Q,11,0))</f>
        <v/>
      </c>
      <c r="T442" s="2" t="str">
        <f>IF(B442="","",VLOOKUP(AB442,Varsayımlar!$B:$Q,12,0))</f>
        <v/>
      </c>
      <c r="U442" s="2" t="str">
        <f>IF(B442="","",VLOOKUP(AB442,Varsayımlar!$B:$Q,13,0))</f>
        <v/>
      </c>
      <c r="V442" s="2" t="str">
        <f>IF(B442="","",VLOOKUP(AB442,Varsayımlar!$B:$Q,14,0))</f>
        <v/>
      </c>
      <c r="Z442" s="2" t="str">
        <f>IF(B442="","",VLOOKUP(AB442,Varsayımlar!$B:$Q,15,0))</f>
        <v/>
      </c>
      <c r="AA442" s="2" t="str">
        <f>IF(B442="","",VLOOKUP(AB442,Varsayımlar!$B:$Q,16,0))</f>
        <v/>
      </c>
      <c r="AB442" s="2" t="str">
        <f t="shared" si="9"/>
        <v/>
      </c>
    </row>
    <row r="443" spans="2:28" x14ac:dyDescent="0.25">
      <c r="B443" s="6"/>
      <c r="C443" s="7" t="str">
        <f>IF(B443="","",VLOOKUP(AB443,Varsayımlar!$B:$Q,3,0))</f>
        <v/>
      </c>
      <c r="G443" s="5" t="str">
        <f>IF(B443="","",VLOOKUP(AB443,Varsayımlar!$B:$Q,5,0))</f>
        <v/>
      </c>
      <c r="H443" s="5"/>
      <c r="I443" s="5" t="str">
        <f>IF(B443="","",VLOOKUP(AB443,Varsayımlar!$B:$Q,6,0))</f>
        <v/>
      </c>
      <c r="O443" s="5" t="str">
        <f>IF(B443="","",VLOOKUP(AB443,Varsayımlar!$B:$Q,7,0)*J443)</f>
        <v/>
      </c>
      <c r="P443" s="5" t="str">
        <f>IF(B443="","",VLOOKUP(AB443,Varsayımlar!$B:$Q,8,0))</f>
        <v/>
      </c>
      <c r="Q443" s="5" t="str">
        <f>IF(B443="","",VLOOKUP(AB443,Varsayımlar!$B:$Q,9,0))</f>
        <v/>
      </c>
      <c r="R443" s="5" t="str">
        <f>IF(B443="","",VLOOKUP(AB443,Varsayımlar!$B:$Q,10,0))</f>
        <v/>
      </c>
      <c r="S443" s="5" t="str">
        <f>IF(B443="","",VLOOKUP(AB443,Varsayımlar!$B:$Q,11,0))</f>
        <v/>
      </c>
      <c r="T443" s="5" t="str">
        <f>IF(B443="","",VLOOKUP(AB443,Varsayımlar!$B:$Q,12,0))</f>
        <v/>
      </c>
      <c r="U443" s="5" t="str">
        <f>IF(B443="","",VLOOKUP(AB443,Varsayımlar!$B:$Q,13,0))</f>
        <v/>
      </c>
      <c r="V443" s="5" t="str">
        <f>IF(B443="","",VLOOKUP(AB443,Varsayımlar!$B:$Q,14,0))</f>
        <v/>
      </c>
      <c r="Z443" s="5" t="str">
        <f>IF(B443="","",VLOOKUP(AB443,Varsayımlar!$B:$Q,15,0))</f>
        <v/>
      </c>
      <c r="AA443" s="5" t="str">
        <f>IF(B443="","",VLOOKUP(AB443,Varsayımlar!$B:$Q,16,0))</f>
        <v/>
      </c>
      <c r="AB443" s="5" t="str">
        <f t="shared" si="9"/>
        <v/>
      </c>
    </row>
    <row r="444" spans="2:28" x14ac:dyDescent="0.25">
      <c r="C444" s="3" t="str">
        <f>IF(B444="","",VLOOKUP(AB444,Varsayımlar!$B:$Q,3,0))</f>
        <v/>
      </c>
      <c r="G444" s="2" t="str">
        <f>IF(B444="","",VLOOKUP(AB444,Varsayımlar!$B:$Q,5,0))</f>
        <v/>
      </c>
      <c r="I444" s="2" t="str">
        <f>IF(B444="","",VLOOKUP(AB444,Varsayımlar!$B:$Q,6,0))</f>
        <v/>
      </c>
      <c r="O444" s="2" t="str">
        <f>IF(B444="","",VLOOKUP(AB444,Varsayımlar!$B:$Q,7,0)*J444)</f>
        <v/>
      </c>
      <c r="P444" s="2" t="str">
        <f>IF(B444="","",VLOOKUP(AB444,Varsayımlar!$B:$Q,8,0))</f>
        <v/>
      </c>
      <c r="Q444" s="2" t="str">
        <f>IF(B444="","",VLOOKUP(AB444,Varsayımlar!$B:$Q,9,0))</f>
        <v/>
      </c>
      <c r="R444" s="2" t="str">
        <f>IF(B444="","",VLOOKUP(AB444,Varsayımlar!$B:$Q,10,0))</f>
        <v/>
      </c>
      <c r="S444" s="2" t="str">
        <f>IF(B444="","",VLOOKUP(AB444,Varsayımlar!$B:$Q,11,0))</f>
        <v/>
      </c>
      <c r="T444" s="2" t="str">
        <f>IF(B444="","",VLOOKUP(AB444,Varsayımlar!$B:$Q,12,0))</f>
        <v/>
      </c>
      <c r="U444" s="2" t="str">
        <f>IF(B444="","",VLOOKUP(AB444,Varsayımlar!$B:$Q,13,0))</f>
        <v/>
      </c>
      <c r="V444" s="2" t="str">
        <f>IF(B444="","",VLOOKUP(AB444,Varsayımlar!$B:$Q,14,0))</f>
        <v/>
      </c>
      <c r="Z444" s="2" t="str">
        <f>IF(B444="","",VLOOKUP(AB444,Varsayımlar!$B:$Q,15,0))</f>
        <v/>
      </c>
      <c r="AA444" s="2" t="str">
        <f>IF(B444="","",VLOOKUP(AB444,Varsayımlar!$B:$Q,16,0))</f>
        <v/>
      </c>
      <c r="AB444" s="2" t="str">
        <f t="shared" si="9"/>
        <v/>
      </c>
    </row>
    <row r="445" spans="2:28" x14ac:dyDescent="0.25">
      <c r="B445" s="6"/>
      <c r="C445" s="7" t="str">
        <f>IF(B445="","",VLOOKUP(AB445,Varsayımlar!$B:$Q,3,0))</f>
        <v/>
      </c>
      <c r="G445" s="5" t="str">
        <f>IF(B445="","",VLOOKUP(AB445,Varsayımlar!$B:$Q,5,0))</f>
        <v/>
      </c>
      <c r="H445" s="5"/>
      <c r="I445" s="5" t="str">
        <f>IF(B445="","",VLOOKUP(AB445,Varsayımlar!$B:$Q,6,0))</f>
        <v/>
      </c>
      <c r="O445" s="5" t="str">
        <f>IF(B445="","",VLOOKUP(AB445,Varsayımlar!$B:$Q,7,0)*J445)</f>
        <v/>
      </c>
      <c r="P445" s="5" t="str">
        <f>IF(B445="","",VLOOKUP(AB445,Varsayımlar!$B:$Q,8,0))</f>
        <v/>
      </c>
      <c r="Q445" s="5" t="str">
        <f>IF(B445="","",VLOOKUP(AB445,Varsayımlar!$B:$Q,9,0))</f>
        <v/>
      </c>
      <c r="R445" s="5" t="str">
        <f>IF(B445="","",VLOOKUP(AB445,Varsayımlar!$B:$Q,10,0))</f>
        <v/>
      </c>
      <c r="S445" s="5" t="str">
        <f>IF(B445="","",VLOOKUP(AB445,Varsayımlar!$B:$Q,11,0))</f>
        <v/>
      </c>
      <c r="T445" s="5" t="str">
        <f>IF(B445="","",VLOOKUP(AB445,Varsayımlar!$B:$Q,12,0))</f>
        <v/>
      </c>
      <c r="U445" s="5" t="str">
        <f>IF(B445="","",VLOOKUP(AB445,Varsayımlar!$B:$Q,13,0))</f>
        <v/>
      </c>
      <c r="V445" s="5" t="str">
        <f>IF(B445="","",VLOOKUP(AB445,Varsayımlar!$B:$Q,14,0))</f>
        <v/>
      </c>
      <c r="Z445" s="5" t="str">
        <f>IF(B445="","",VLOOKUP(AB445,Varsayımlar!$B:$Q,15,0))</f>
        <v/>
      </c>
      <c r="AA445" s="5" t="str">
        <f>IF(B445="","",VLOOKUP(AB445,Varsayımlar!$B:$Q,16,0))</f>
        <v/>
      </c>
      <c r="AB445" s="5" t="str">
        <f t="shared" si="9"/>
        <v/>
      </c>
    </row>
    <row r="446" spans="2:28" x14ac:dyDescent="0.25">
      <c r="C446" s="3" t="str">
        <f>IF(B446="","",VLOOKUP(AB446,Varsayımlar!$B:$Q,3,0))</f>
        <v/>
      </c>
      <c r="G446" s="2" t="str">
        <f>IF(B446="","",VLOOKUP(AB446,Varsayımlar!$B:$Q,5,0))</f>
        <v/>
      </c>
      <c r="I446" s="2" t="str">
        <f>IF(B446="","",VLOOKUP(AB446,Varsayımlar!$B:$Q,6,0))</f>
        <v/>
      </c>
      <c r="O446" s="2" t="str">
        <f>IF(B446="","",VLOOKUP(AB446,Varsayımlar!$B:$Q,7,0)*J446)</f>
        <v/>
      </c>
      <c r="P446" s="2" t="str">
        <f>IF(B446="","",VLOOKUP(AB446,Varsayımlar!$B:$Q,8,0))</f>
        <v/>
      </c>
      <c r="Q446" s="2" t="str">
        <f>IF(B446="","",VLOOKUP(AB446,Varsayımlar!$B:$Q,9,0))</f>
        <v/>
      </c>
      <c r="R446" s="2" t="str">
        <f>IF(B446="","",VLOOKUP(AB446,Varsayımlar!$B:$Q,10,0))</f>
        <v/>
      </c>
      <c r="S446" s="2" t="str">
        <f>IF(B446="","",VLOOKUP(AB446,Varsayımlar!$B:$Q,11,0))</f>
        <v/>
      </c>
      <c r="T446" s="2" t="str">
        <f>IF(B446="","",VLOOKUP(AB446,Varsayımlar!$B:$Q,12,0))</f>
        <v/>
      </c>
      <c r="U446" s="2" t="str">
        <f>IF(B446="","",VLOOKUP(AB446,Varsayımlar!$B:$Q,13,0))</f>
        <v/>
      </c>
      <c r="V446" s="2" t="str">
        <f>IF(B446="","",VLOOKUP(AB446,Varsayımlar!$B:$Q,14,0))</f>
        <v/>
      </c>
      <c r="Z446" s="2" t="str">
        <f>IF(B446="","",VLOOKUP(AB446,Varsayımlar!$B:$Q,15,0))</f>
        <v/>
      </c>
      <c r="AA446" s="2" t="str">
        <f>IF(B446="","",VLOOKUP(AB446,Varsayımlar!$B:$Q,16,0))</f>
        <v/>
      </c>
      <c r="AB446" s="2" t="str">
        <f t="shared" si="9"/>
        <v/>
      </c>
    </row>
    <row r="447" spans="2:28" x14ac:dyDescent="0.25">
      <c r="B447" s="6"/>
      <c r="C447" s="7" t="str">
        <f>IF(B447="","",VLOOKUP(AB447,Varsayımlar!$B:$Q,3,0))</f>
        <v/>
      </c>
      <c r="G447" s="5" t="str">
        <f>IF(B447="","",VLOOKUP(AB447,Varsayımlar!$B:$Q,5,0))</f>
        <v/>
      </c>
      <c r="H447" s="5"/>
      <c r="I447" s="5" t="str">
        <f>IF(B447="","",VLOOKUP(AB447,Varsayımlar!$B:$Q,6,0))</f>
        <v/>
      </c>
      <c r="O447" s="5" t="str">
        <f>IF(B447="","",VLOOKUP(AB447,Varsayımlar!$B:$Q,7,0)*J447)</f>
        <v/>
      </c>
      <c r="P447" s="5" t="str">
        <f>IF(B447="","",VLOOKUP(AB447,Varsayımlar!$B:$Q,8,0))</f>
        <v/>
      </c>
      <c r="Q447" s="5" t="str">
        <f>IF(B447="","",VLOOKUP(AB447,Varsayımlar!$B:$Q,9,0))</f>
        <v/>
      </c>
      <c r="R447" s="5" t="str">
        <f>IF(B447="","",VLOOKUP(AB447,Varsayımlar!$B:$Q,10,0))</f>
        <v/>
      </c>
      <c r="S447" s="5" t="str">
        <f>IF(B447="","",VLOOKUP(AB447,Varsayımlar!$B:$Q,11,0))</f>
        <v/>
      </c>
      <c r="T447" s="5" t="str">
        <f>IF(B447="","",VLOOKUP(AB447,Varsayımlar!$B:$Q,12,0))</f>
        <v/>
      </c>
      <c r="U447" s="5" t="str">
        <f>IF(B447="","",VLOOKUP(AB447,Varsayımlar!$B:$Q,13,0))</f>
        <v/>
      </c>
      <c r="V447" s="5" t="str">
        <f>IF(B447="","",VLOOKUP(AB447,Varsayımlar!$B:$Q,14,0))</f>
        <v/>
      </c>
      <c r="Z447" s="5" t="str">
        <f>IF(B447="","",VLOOKUP(AB447,Varsayımlar!$B:$Q,15,0))</f>
        <v/>
      </c>
      <c r="AA447" s="5" t="str">
        <f>IF(B447="","",VLOOKUP(AB447,Varsayımlar!$B:$Q,16,0))</f>
        <v/>
      </c>
      <c r="AB447" s="5" t="str">
        <f t="shared" si="9"/>
        <v/>
      </c>
    </row>
    <row r="448" spans="2:28" x14ac:dyDescent="0.25">
      <c r="C448" s="3" t="str">
        <f>IF(B448="","",VLOOKUP(AB448,Varsayımlar!$B:$Q,3,0))</f>
        <v/>
      </c>
      <c r="G448" s="2" t="str">
        <f>IF(B448="","",VLOOKUP(AB448,Varsayımlar!$B:$Q,5,0))</f>
        <v/>
      </c>
      <c r="I448" s="2" t="str">
        <f>IF(B448="","",VLOOKUP(AB448,Varsayımlar!$B:$Q,6,0))</f>
        <v/>
      </c>
      <c r="O448" s="2" t="str">
        <f>IF(B448="","",VLOOKUP(AB448,Varsayımlar!$B:$Q,7,0)*J448)</f>
        <v/>
      </c>
      <c r="P448" s="2" t="str">
        <f>IF(B448="","",VLOOKUP(AB448,Varsayımlar!$B:$Q,8,0))</f>
        <v/>
      </c>
      <c r="Q448" s="2" t="str">
        <f>IF(B448="","",VLOOKUP(AB448,Varsayımlar!$B:$Q,9,0))</f>
        <v/>
      </c>
      <c r="R448" s="2" t="str">
        <f>IF(B448="","",VLOOKUP(AB448,Varsayımlar!$B:$Q,10,0))</f>
        <v/>
      </c>
      <c r="S448" s="2" t="str">
        <f>IF(B448="","",VLOOKUP(AB448,Varsayımlar!$B:$Q,11,0))</f>
        <v/>
      </c>
      <c r="T448" s="2" t="str">
        <f>IF(B448="","",VLOOKUP(AB448,Varsayımlar!$B:$Q,12,0))</f>
        <v/>
      </c>
      <c r="U448" s="2" t="str">
        <f>IF(B448="","",VLOOKUP(AB448,Varsayımlar!$B:$Q,13,0))</f>
        <v/>
      </c>
      <c r="V448" s="2" t="str">
        <f>IF(B448="","",VLOOKUP(AB448,Varsayımlar!$B:$Q,14,0))</f>
        <v/>
      </c>
      <c r="Z448" s="2" t="str">
        <f>IF(B448="","",VLOOKUP(AB448,Varsayımlar!$B:$Q,15,0))</f>
        <v/>
      </c>
      <c r="AA448" s="2" t="str">
        <f>IF(B448="","",VLOOKUP(AB448,Varsayımlar!$B:$Q,16,0))</f>
        <v/>
      </c>
      <c r="AB448" s="2" t="str">
        <f t="shared" si="9"/>
        <v/>
      </c>
    </row>
    <row r="449" spans="2:28" x14ac:dyDescent="0.25">
      <c r="B449" s="6"/>
      <c r="C449" s="7" t="str">
        <f>IF(B449="","",VLOOKUP(AB449,Varsayımlar!$B:$Q,3,0))</f>
        <v/>
      </c>
      <c r="G449" s="5" t="str">
        <f>IF(B449="","",VLOOKUP(AB449,Varsayımlar!$B:$Q,5,0))</f>
        <v/>
      </c>
      <c r="H449" s="5"/>
      <c r="I449" s="5" t="str">
        <f>IF(B449="","",VLOOKUP(AB449,Varsayımlar!$B:$Q,6,0))</f>
        <v/>
      </c>
      <c r="O449" s="5" t="str">
        <f>IF(B449="","",VLOOKUP(AB449,Varsayımlar!$B:$Q,7,0)*J449)</f>
        <v/>
      </c>
      <c r="P449" s="5" t="str">
        <f>IF(B449="","",VLOOKUP(AB449,Varsayımlar!$B:$Q,8,0))</f>
        <v/>
      </c>
      <c r="Q449" s="5" t="str">
        <f>IF(B449="","",VLOOKUP(AB449,Varsayımlar!$B:$Q,9,0))</f>
        <v/>
      </c>
      <c r="R449" s="5" t="str">
        <f>IF(B449="","",VLOOKUP(AB449,Varsayımlar!$B:$Q,10,0))</f>
        <v/>
      </c>
      <c r="S449" s="5" t="str">
        <f>IF(B449="","",VLOOKUP(AB449,Varsayımlar!$B:$Q,11,0))</f>
        <v/>
      </c>
      <c r="T449" s="5" t="str">
        <f>IF(B449="","",VLOOKUP(AB449,Varsayımlar!$B:$Q,12,0))</f>
        <v/>
      </c>
      <c r="U449" s="5" t="str">
        <f>IF(B449="","",VLOOKUP(AB449,Varsayımlar!$B:$Q,13,0))</f>
        <v/>
      </c>
      <c r="V449" s="5" t="str">
        <f>IF(B449="","",VLOOKUP(AB449,Varsayımlar!$B:$Q,14,0))</f>
        <v/>
      </c>
      <c r="Z449" s="5" t="str">
        <f>IF(B449="","",VLOOKUP(AB449,Varsayımlar!$B:$Q,15,0))</f>
        <v/>
      </c>
      <c r="AA449" s="5" t="str">
        <f>IF(B449="","",VLOOKUP(AB449,Varsayımlar!$B:$Q,16,0))</f>
        <v/>
      </c>
      <c r="AB449" s="5" t="str">
        <f t="shared" si="9"/>
        <v/>
      </c>
    </row>
    <row r="450" spans="2:28" x14ac:dyDescent="0.25">
      <c r="C450" s="3" t="str">
        <f>IF(B450="","",VLOOKUP(AB450,Varsayımlar!$B:$Q,3,0))</f>
        <v/>
      </c>
      <c r="G450" s="2" t="str">
        <f>IF(B450="","",VLOOKUP(AB450,Varsayımlar!$B:$Q,5,0))</f>
        <v/>
      </c>
      <c r="I450" s="2" t="str">
        <f>IF(B450="","",VLOOKUP(AB450,Varsayımlar!$B:$Q,6,0))</f>
        <v/>
      </c>
      <c r="O450" s="2" t="str">
        <f>IF(B450="","",VLOOKUP(AB450,Varsayımlar!$B:$Q,7,0)*J450)</f>
        <v/>
      </c>
      <c r="P450" s="2" t="str">
        <f>IF(B450="","",VLOOKUP(AB450,Varsayımlar!$B:$Q,8,0))</f>
        <v/>
      </c>
      <c r="Q450" s="2" t="str">
        <f>IF(B450="","",VLOOKUP(AB450,Varsayımlar!$B:$Q,9,0))</f>
        <v/>
      </c>
      <c r="R450" s="2" t="str">
        <f>IF(B450="","",VLOOKUP(AB450,Varsayımlar!$B:$Q,10,0))</f>
        <v/>
      </c>
      <c r="S450" s="2" t="str">
        <f>IF(B450="","",VLOOKUP(AB450,Varsayımlar!$B:$Q,11,0))</f>
        <v/>
      </c>
      <c r="T450" s="2" t="str">
        <f>IF(B450="","",VLOOKUP(AB450,Varsayımlar!$B:$Q,12,0))</f>
        <v/>
      </c>
      <c r="U450" s="2" t="str">
        <f>IF(B450="","",VLOOKUP(AB450,Varsayımlar!$B:$Q,13,0))</f>
        <v/>
      </c>
      <c r="V450" s="2" t="str">
        <f>IF(B450="","",VLOOKUP(AB450,Varsayımlar!$B:$Q,14,0))</f>
        <v/>
      </c>
      <c r="Z450" s="2" t="str">
        <f>IF(B450="","",VLOOKUP(AB450,Varsayımlar!$B:$Q,15,0))</f>
        <v/>
      </c>
      <c r="AA450" s="2" t="str">
        <f>IF(B450="","",VLOOKUP(AB450,Varsayımlar!$B:$Q,16,0))</f>
        <v/>
      </c>
      <c r="AB450" s="2" t="str">
        <f t="shared" si="9"/>
        <v/>
      </c>
    </row>
    <row r="451" spans="2:28" x14ac:dyDescent="0.25">
      <c r="B451" s="6"/>
      <c r="C451" s="7" t="str">
        <f>IF(B451="","",VLOOKUP(AB451,Varsayımlar!$B:$Q,3,0))</f>
        <v/>
      </c>
      <c r="G451" s="5" t="str">
        <f>IF(B451="","",VLOOKUP(AB451,Varsayımlar!$B:$Q,5,0))</f>
        <v/>
      </c>
      <c r="H451" s="5"/>
      <c r="I451" s="5" t="str">
        <f>IF(B451="","",VLOOKUP(AB451,Varsayımlar!$B:$Q,6,0))</f>
        <v/>
      </c>
      <c r="O451" s="5" t="str">
        <f>IF(B451="","",VLOOKUP(AB451,Varsayımlar!$B:$Q,7,0)*J451)</f>
        <v/>
      </c>
      <c r="P451" s="5" t="str">
        <f>IF(B451="","",VLOOKUP(AB451,Varsayımlar!$B:$Q,8,0))</f>
        <v/>
      </c>
      <c r="Q451" s="5" t="str">
        <f>IF(B451="","",VLOOKUP(AB451,Varsayımlar!$B:$Q,9,0))</f>
        <v/>
      </c>
      <c r="R451" s="5" t="str">
        <f>IF(B451="","",VLOOKUP(AB451,Varsayımlar!$B:$Q,10,0))</f>
        <v/>
      </c>
      <c r="S451" s="5" t="str">
        <f>IF(B451="","",VLOOKUP(AB451,Varsayımlar!$B:$Q,11,0))</f>
        <v/>
      </c>
      <c r="T451" s="5" t="str">
        <f>IF(B451="","",VLOOKUP(AB451,Varsayımlar!$B:$Q,12,0))</f>
        <v/>
      </c>
      <c r="U451" s="5" t="str">
        <f>IF(B451="","",VLOOKUP(AB451,Varsayımlar!$B:$Q,13,0))</f>
        <v/>
      </c>
      <c r="V451" s="5" t="str">
        <f>IF(B451="","",VLOOKUP(AB451,Varsayımlar!$B:$Q,14,0))</f>
        <v/>
      </c>
      <c r="Z451" s="5" t="str">
        <f>IF(B451="","",VLOOKUP(AB451,Varsayımlar!$B:$Q,15,0))</f>
        <v/>
      </c>
      <c r="AA451" s="5" t="str">
        <f>IF(B451="","",VLOOKUP(AB451,Varsayımlar!$B:$Q,16,0))</f>
        <v/>
      </c>
      <c r="AB451" s="5" t="str">
        <f t="shared" si="9"/>
        <v/>
      </c>
    </row>
    <row r="452" spans="2:28" x14ac:dyDescent="0.25">
      <c r="C452" s="3" t="str">
        <f>IF(B452="","",VLOOKUP(AB452,Varsayımlar!$B:$Q,3,0))</f>
        <v/>
      </c>
      <c r="G452" s="2" t="str">
        <f>IF(B452="","",VLOOKUP(AB452,Varsayımlar!$B:$Q,5,0))</f>
        <v/>
      </c>
      <c r="I452" s="2" t="str">
        <f>IF(B452="","",VLOOKUP(AB452,Varsayımlar!$B:$Q,6,0))</f>
        <v/>
      </c>
      <c r="O452" s="2" t="str">
        <f>IF(B452="","",VLOOKUP(AB452,Varsayımlar!$B:$Q,7,0)*J452)</f>
        <v/>
      </c>
      <c r="P452" s="2" t="str">
        <f>IF(B452="","",VLOOKUP(AB452,Varsayımlar!$B:$Q,8,0))</f>
        <v/>
      </c>
      <c r="Q452" s="2" t="str">
        <f>IF(B452="","",VLOOKUP(AB452,Varsayımlar!$B:$Q,9,0))</f>
        <v/>
      </c>
      <c r="R452" s="2" t="str">
        <f>IF(B452="","",VLOOKUP(AB452,Varsayımlar!$B:$Q,10,0))</f>
        <v/>
      </c>
      <c r="S452" s="2" t="str">
        <f>IF(B452="","",VLOOKUP(AB452,Varsayımlar!$B:$Q,11,0))</f>
        <v/>
      </c>
      <c r="T452" s="2" t="str">
        <f>IF(B452="","",VLOOKUP(AB452,Varsayımlar!$B:$Q,12,0))</f>
        <v/>
      </c>
      <c r="U452" s="2" t="str">
        <f>IF(B452="","",VLOOKUP(AB452,Varsayımlar!$B:$Q,13,0))</f>
        <v/>
      </c>
      <c r="V452" s="2" t="str">
        <f>IF(B452="","",VLOOKUP(AB452,Varsayımlar!$B:$Q,14,0))</f>
        <v/>
      </c>
      <c r="Z452" s="2" t="str">
        <f>IF(B452="","",VLOOKUP(AB452,Varsayımlar!$B:$Q,15,0))</f>
        <v/>
      </c>
      <c r="AA452" s="2" t="str">
        <f>IF(B452="","",VLOOKUP(AB452,Varsayımlar!$B:$Q,16,0))</f>
        <v/>
      </c>
      <c r="AB452" s="2" t="str">
        <f t="shared" si="9"/>
        <v/>
      </c>
    </row>
    <row r="453" spans="2:28" x14ac:dyDescent="0.25">
      <c r="B453" s="6"/>
      <c r="C453" s="7" t="str">
        <f>IF(B453="","",VLOOKUP(AB453,Varsayımlar!$B:$Q,3,0))</f>
        <v/>
      </c>
      <c r="G453" s="5" t="str">
        <f>IF(B453="","",VLOOKUP(AB453,Varsayımlar!$B:$Q,5,0))</f>
        <v/>
      </c>
      <c r="H453" s="5"/>
      <c r="I453" s="5" t="str">
        <f>IF(B453="","",VLOOKUP(AB453,Varsayımlar!$B:$Q,6,0))</f>
        <v/>
      </c>
      <c r="O453" s="5" t="str">
        <f>IF(B453="","",VLOOKUP(AB453,Varsayımlar!$B:$Q,7,0)*J453)</f>
        <v/>
      </c>
      <c r="P453" s="5" t="str">
        <f>IF(B453="","",VLOOKUP(AB453,Varsayımlar!$B:$Q,8,0))</f>
        <v/>
      </c>
      <c r="Q453" s="5" t="str">
        <f>IF(B453="","",VLOOKUP(AB453,Varsayımlar!$B:$Q,9,0))</f>
        <v/>
      </c>
      <c r="R453" s="5" t="str">
        <f>IF(B453="","",VLOOKUP(AB453,Varsayımlar!$B:$Q,10,0))</f>
        <v/>
      </c>
      <c r="S453" s="5" t="str">
        <f>IF(B453="","",VLOOKUP(AB453,Varsayımlar!$B:$Q,11,0))</f>
        <v/>
      </c>
      <c r="T453" s="5" t="str">
        <f>IF(B453="","",VLOOKUP(AB453,Varsayımlar!$B:$Q,12,0))</f>
        <v/>
      </c>
      <c r="U453" s="5" t="str">
        <f>IF(B453="","",VLOOKUP(AB453,Varsayımlar!$B:$Q,13,0))</f>
        <v/>
      </c>
      <c r="V453" s="5" t="str">
        <f>IF(B453="","",VLOOKUP(AB453,Varsayımlar!$B:$Q,14,0))</f>
        <v/>
      </c>
      <c r="Z453" s="5" t="str">
        <f>IF(B453="","",VLOOKUP(AB453,Varsayımlar!$B:$Q,15,0))</f>
        <v/>
      </c>
      <c r="AA453" s="5" t="str">
        <f>IF(B453="","",VLOOKUP(AB453,Varsayımlar!$B:$Q,16,0))</f>
        <v/>
      </c>
      <c r="AB453" s="5" t="str">
        <f t="shared" si="9"/>
        <v/>
      </c>
    </row>
    <row r="454" spans="2:28" x14ac:dyDescent="0.25">
      <c r="C454" s="3" t="str">
        <f>IF(B454="","",VLOOKUP(AB454,Varsayımlar!$B:$Q,3,0))</f>
        <v/>
      </c>
      <c r="G454" s="2" t="str">
        <f>IF(B454="","",VLOOKUP(AB454,Varsayımlar!$B:$Q,5,0))</f>
        <v/>
      </c>
      <c r="I454" s="2" t="str">
        <f>IF(B454="","",VLOOKUP(AB454,Varsayımlar!$B:$Q,6,0))</f>
        <v/>
      </c>
      <c r="O454" s="2" t="str">
        <f>IF(B454="","",VLOOKUP(AB454,Varsayımlar!$B:$Q,7,0)*J454)</f>
        <v/>
      </c>
      <c r="P454" s="2" t="str">
        <f>IF(B454="","",VLOOKUP(AB454,Varsayımlar!$B:$Q,8,0))</f>
        <v/>
      </c>
      <c r="Q454" s="2" t="str">
        <f>IF(B454="","",VLOOKUP(AB454,Varsayımlar!$B:$Q,9,0))</f>
        <v/>
      </c>
      <c r="R454" s="2" t="str">
        <f>IF(B454="","",VLOOKUP(AB454,Varsayımlar!$B:$Q,10,0))</f>
        <v/>
      </c>
      <c r="S454" s="2" t="str">
        <f>IF(B454="","",VLOOKUP(AB454,Varsayımlar!$B:$Q,11,0))</f>
        <v/>
      </c>
      <c r="T454" s="2" t="str">
        <f>IF(B454="","",VLOOKUP(AB454,Varsayımlar!$B:$Q,12,0))</f>
        <v/>
      </c>
      <c r="U454" s="2" t="str">
        <f>IF(B454="","",VLOOKUP(AB454,Varsayımlar!$B:$Q,13,0))</f>
        <v/>
      </c>
      <c r="V454" s="2" t="str">
        <f>IF(B454="","",VLOOKUP(AB454,Varsayımlar!$B:$Q,14,0))</f>
        <v/>
      </c>
      <c r="Z454" s="2" t="str">
        <f>IF(B454="","",VLOOKUP(AB454,Varsayımlar!$B:$Q,15,0))</f>
        <v/>
      </c>
      <c r="AA454" s="2" t="str">
        <f>IF(B454="","",VLOOKUP(AB454,Varsayımlar!$B:$Q,16,0))</f>
        <v/>
      </c>
      <c r="AB454" s="2" t="str">
        <f t="shared" si="9"/>
        <v/>
      </c>
    </row>
    <row r="455" spans="2:28" x14ac:dyDescent="0.25">
      <c r="B455" s="6"/>
      <c r="C455" s="7" t="str">
        <f>IF(B455="","",VLOOKUP(AB455,Varsayımlar!$B:$Q,3,0))</f>
        <v/>
      </c>
      <c r="G455" s="5" t="str">
        <f>IF(B455="","",VLOOKUP(AB455,Varsayımlar!$B:$Q,5,0))</f>
        <v/>
      </c>
      <c r="H455" s="5"/>
      <c r="I455" s="5" t="str">
        <f>IF(B455="","",VLOOKUP(AB455,Varsayımlar!$B:$Q,6,0))</f>
        <v/>
      </c>
      <c r="O455" s="5" t="str">
        <f>IF(B455="","",VLOOKUP(AB455,Varsayımlar!$B:$Q,7,0)*J455)</f>
        <v/>
      </c>
      <c r="P455" s="5" t="str">
        <f>IF(B455="","",VLOOKUP(AB455,Varsayımlar!$B:$Q,8,0))</f>
        <v/>
      </c>
      <c r="Q455" s="5" t="str">
        <f>IF(B455="","",VLOOKUP(AB455,Varsayımlar!$B:$Q,9,0))</f>
        <v/>
      </c>
      <c r="R455" s="5" t="str">
        <f>IF(B455="","",VLOOKUP(AB455,Varsayımlar!$B:$Q,10,0))</f>
        <v/>
      </c>
      <c r="S455" s="5" t="str">
        <f>IF(B455="","",VLOOKUP(AB455,Varsayımlar!$B:$Q,11,0))</f>
        <v/>
      </c>
      <c r="T455" s="5" t="str">
        <f>IF(B455="","",VLOOKUP(AB455,Varsayımlar!$B:$Q,12,0))</f>
        <v/>
      </c>
      <c r="U455" s="5" t="str">
        <f>IF(B455="","",VLOOKUP(AB455,Varsayımlar!$B:$Q,13,0))</f>
        <v/>
      </c>
      <c r="V455" s="5" t="str">
        <f>IF(B455="","",VLOOKUP(AB455,Varsayımlar!$B:$Q,14,0))</f>
        <v/>
      </c>
      <c r="Z455" s="5" t="str">
        <f>IF(B455="","",VLOOKUP(AB455,Varsayımlar!$B:$Q,15,0))</f>
        <v/>
      </c>
      <c r="AA455" s="5" t="str">
        <f>IF(B455="","",VLOOKUP(AB455,Varsayımlar!$B:$Q,16,0))</f>
        <v/>
      </c>
      <c r="AB455" s="5" t="str">
        <f t="shared" ref="AB455:AB518" si="10">IF(B455="","",CONCATENATE(B455,D455))</f>
        <v/>
      </c>
    </row>
    <row r="456" spans="2:28" x14ac:dyDescent="0.25">
      <c r="C456" s="3" t="str">
        <f>IF(B456="","",VLOOKUP(AB456,Varsayımlar!$B:$Q,3,0))</f>
        <v/>
      </c>
      <c r="G456" s="2" t="str">
        <f>IF(B456="","",VLOOKUP(AB456,Varsayımlar!$B:$Q,5,0))</f>
        <v/>
      </c>
      <c r="I456" s="2" t="str">
        <f>IF(B456="","",VLOOKUP(AB456,Varsayımlar!$B:$Q,6,0))</f>
        <v/>
      </c>
      <c r="O456" s="2" t="str">
        <f>IF(B456="","",VLOOKUP(AB456,Varsayımlar!$B:$Q,7,0)*J456)</f>
        <v/>
      </c>
      <c r="P456" s="2" t="str">
        <f>IF(B456="","",VLOOKUP(AB456,Varsayımlar!$B:$Q,8,0))</f>
        <v/>
      </c>
      <c r="Q456" s="2" t="str">
        <f>IF(B456="","",VLOOKUP(AB456,Varsayımlar!$B:$Q,9,0))</f>
        <v/>
      </c>
      <c r="R456" s="2" t="str">
        <f>IF(B456="","",VLOOKUP(AB456,Varsayımlar!$B:$Q,10,0))</f>
        <v/>
      </c>
      <c r="S456" s="2" t="str">
        <f>IF(B456="","",VLOOKUP(AB456,Varsayımlar!$B:$Q,11,0))</f>
        <v/>
      </c>
      <c r="T456" s="2" t="str">
        <f>IF(B456="","",VLOOKUP(AB456,Varsayımlar!$B:$Q,12,0))</f>
        <v/>
      </c>
      <c r="U456" s="2" t="str">
        <f>IF(B456="","",VLOOKUP(AB456,Varsayımlar!$B:$Q,13,0))</f>
        <v/>
      </c>
      <c r="V456" s="2" t="str">
        <f>IF(B456="","",VLOOKUP(AB456,Varsayımlar!$B:$Q,14,0))</f>
        <v/>
      </c>
      <c r="Z456" s="2" t="str">
        <f>IF(B456="","",VLOOKUP(AB456,Varsayımlar!$B:$Q,15,0))</f>
        <v/>
      </c>
      <c r="AA456" s="2" t="str">
        <f>IF(B456="","",VLOOKUP(AB456,Varsayımlar!$B:$Q,16,0))</f>
        <v/>
      </c>
      <c r="AB456" s="2" t="str">
        <f t="shared" si="10"/>
        <v/>
      </c>
    </row>
    <row r="457" spans="2:28" x14ac:dyDescent="0.25">
      <c r="B457" s="6"/>
      <c r="C457" s="7" t="str">
        <f>IF(B457="","",VLOOKUP(AB457,Varsayımlar!$B:$Q,3,0))</f>
        <v/>
      </c>
      <c r="G457" s="5" t="str">
        <f>IF(B457="","",VLOOKUP(AB457,Varsayımlar!$B:$Q,5,0))</f>
        <v/>
      </c>
      <c r="H457" s="5"/>
      <c r="I457" s="5" t="str">
        <f>IF(B457="","",VLOOKUP(AB457,Varsayımlar!$B:$Q,6,0))</f>
        <v/>
      </c>
      <c r="O457" s="5" t="str">
        <f>IF(B457="","",VLOOKUP(AB457,Varsayımlar!$B:$Q,7,0)*J457)</f>
        <v/>
      </c>
      <c r="P457" s="5" t="str">
        <f>IF(B457="","",VLOOKUP(AB457,Varsayımlar!$B:$Q,8,0))</f>
        <v/>
      </c>
      <c r="Q457" s="5" t="str">
        <f>IF(B457="","",VLOOKUP(AB457,Varsayımlar!$B:$Q,9,0))</f>
        <v/>
      </c>
      <c r="R457" s="5" t="str">
        <f>IF(B457="","",VLOOKUP(AB457,Varsayımlar!$B:$Q,10,0))</f>
        <v/>
      </c>
      <c r="S457" s="5" t="str">
        <f>IF(B457="","",VLOOKUP(AB457,Varsayımlar!$B:$Q,11,0))</f>
        <v/>
      </c>
      <c r="T457" s="5" t="str">
        <f>IF(B457="","",VLOOKUP(AB457,Varsayımlar!$B:$Q,12,0))</f>
        <v/>
      </c>
      <c r="U457" s="5" t="str">
        <f>IF(B457="","",VLOOKUP(AB457,Varsayımlar!$B:$Q,13,0))</f>
        <v/>
      </c>
      <c r="V457" s="5" t="str">
        <f>IF(B457="","",VLOOKUP(AB457,Varsayımlar!$B:$Q,14,0))</f>
        <v/>
      </c>
      <c r="Z457" s="5" t="str">
        <f>IF(B457="","",VLOOKUP(AB457,Varsayımlar!$B:$Q,15,0))</f>
        <v/>
      </c>
      <c r="AA457" s="5" t="str">
        <f>IF(B457="","",VLOOKUP(AB457,Varsayımlar!$B:$Q,16,0))</f>
        <v/>
      </c>
      <c r="AB457" s="5" t="str">
        <f t="shared" si="10"/>
        <v/>
      </c>
    </row>
    <row r="458" spans="2:28" x14ac:dyDescent="0.25">
      <c r="C458" s="3" t="str">
        <f>IF(B458="","",VLOOKUP(AB458,Varsayımlar!$B:$Q,3,0))</f>
        <v/>
      </c>
      <c r="G458" s="2" t="str">
        <f>IF(B458="","",VLOOKUP(AB458,Varsayımlar!$B:$Q,5,0))</f>
        <v/>
      </c>
      <c r="I458" s="2" t="str">
        <f>IF(B458="","",VLOOKUP(AB458,Varsayımlar!$B:$Q,6,0))</f>
        <v/>
      </c>
      <c r="O458" s="2" t="str">
        <f>IF(B458="","",VLOOKUP(AB458,Varsayımlar!$B:$Q,7,0)*J458)</f>
        <v/>
      </c>
      <c r="P458" s="2" t="str">
        <f>IF(B458="","",VLOOKUP(AB458,Varsayımlar!$B:$Q,8,0))</f>
        <v/>
      </c>
      <c r="Q458" s="2" t="str">
        <f>IF(B458="","",VLOOKUP(AB458,Varsayımlar!$B:$Q,9,0))</f>
        <v/>
      </c>
      <c r="R458" s="2" t="str">
        <f>IF(B458="","",VLOOKUP(AB458,Varsayımlar!$B:$Q,10,0))</f>
        <v/>
      </c>
      <c r="S458" s="2" t="str">
        <f>IF(B458="","",VLOOKUP(AB458,Varsayımlar!$B:$Q,11,0))</f>
        <v/>
      </c>
      <c r="T458" s="2" t="str">
        <f>IF(B458="","",VLOOKUP(AB458,Varsayımlar!$B:$Q,12,0))</f>
        <v/>
      </c>
      <c r="U458" s="2" t="str">
        <f>IF(B458="","",VLOOKUP(AB458,Varsayımlar!$B:$Q,13,0))</f>
        <v/>
      </c>
      <c r="V458" s="2" t="str">
        <f>IF(B458="","",VLOOKUP(AB458,Varsayımlar!$B:$Q,14,0))</f>
        <v/>
      </c>
      <c r="Z458" s="2" t="str">
        <f>IF(B458="","",VLOOKUP(AB458,Varsayımlar!$B:$Q,15,0))</f>
        <v/>
      </c>
      <c r="AA458" s="2" t="str">
        <f>IF(B458="","",VLOOKUP(AB458,Varsayımlar!$B:$Q,16,0))</f>
        <v/>
      </c>
      <c r="AB458" s="2" t="str">
        <f t="shared" si="10"/>
        <v/>
      </c>
    </row>
    <row r="459" spans="2:28" x14ac:dyDescent="0.25">
      <c r="B459" s="6"/>
      <c r="C459" s="7" t="str">
        <f>IF(B459="","",VLOOKUP(AB459,Varsayımlar!$B:$Q,3,0))</f>
        <v/>
      </c>
      <c r="G459" s="5" t="str">
        <f>IF(B459="","",VLOOKUP(AB459,Varsayımlar!$B:$Q,5,0))</f>
        <v/>
      </c>
      <c r="H459" s="5"/>
      <c r="I459" s="5" t="str">
        <f>IF(B459="","",VLOOKUP(AB459,Varsayımlar!$B:$Q,6,0))</f>
        <v/>
      </c>
      <c r="O459" s="5" t="str">
        <f>IF(B459="","",VLOOKUP(AB459,Varsayımlar!$B:$Q,7,0)*J459)</f>
        <v/>
      </c>
      <c r="P459" s="5" t="str">
        <f>IF(B459="","",VLOOKUP(AB459,Varsayımlar!$B:$Q,8,0))</f>
        <v/>
      </c>
      <c r="Q459" s="5" t="str">
        <f>IF(B459="","",VLOOKUP(AB459,Varsayımlar!$B:$Q,9,0))</f>
        <v/>
      </c>
      <c r="R459" s="5" t="str">
        <f>IF(B459="","",VLOOKUP(AB459,Varsayımlar!$B:$Q,10,0))</f>
        <v/>
      </c>
      <c r="S459" s="5" t="str">
        <f>IF(B459="","",VLOOKUP(AB459,Varsayımlar!$B:$Q,11,0))</f>
        <v/>
      </c>
      <c r="T459" s="5" t="str">
        <f>IF(B459="","",VLOOKUP(AB459,Varsayımlar!$B:$Q,12,0))</f>
        <v/>
      </c>
      <c r="U459" s="5" t="str">
        <f>IF(B459="","",VLOOKUP(AB459,Varsayımlar!$B:$Q,13,0))</f>
        <v/>
      </c>
      <c r="V459" s="5" t="str">
        <f>IF(B459="","",VLOOKUP(AB459,Varsayımlar!$B:$Q,14,0))</f>
        <v/>
      </c>
      <c r="Z459" s="5" t="str">
        <f>IF(B459="","",VLOOKUP(AB459,Varsayımlar!$B:$Q,15,0))</f>
        <v/>
      </c>
      <c r="AA459" s="5" t="str">
        <f>IF(B459="","",VLOOKUP(AB459,Varsayımlar!$B:$Q,16,0))</f>
        <v/>
      </c>
      <c r="AB459" s="5" t="str">
        <f t="shared" si="10"/>
        <v/>
      </c>
    </row>
    <row r="460" spans="2:28" x14ac:dyDescent="0.25">
      <c r="C460" s="3" t="str">
        <f>IF(B460="","",VLOOKUP(AB460,Varsayımlar!$B:$Q,3,0))</f>
        <v/>
      </c>
      <c r="G460" s="2" t="str">
        <f>IF(B460="","",VLOOKUP(AB460,Varsayımlar!$B:$Q,5,0))</f>
        <v/>
      </c>
      <c r="I460" s="2" t="str">
        <f>IF(B460="","",VLOOKUP(AB460,Varsayımlar!$B:$Q,6,0))</f>
        <v/>
      </c>
      <c r="O460" s="2" t="str">
        <f>IF(B460="","",VLOOKUP(AB460,Varsayımlar!$B:$Q,7,0)*J460)</f>
        <v/>
      </c>
      <c r="P460" s="2" t="str">
        <f>IF(B460="","",VLOOKUP(AB460,Varsayımlar!$B:$Q,8,0))</f>
        <v/>
      </c>
      <c r="Q460" s="2" t="str">
        <f>IF(B460="","",VLOOKUP(AB460,Varsayımlar!$B:$Q,9,0))</f>
        <v/>
      </c>
      <c r="R460" s="2" t="str">
        <f>IF(B460="","",VLOOKUP(AB460,Varsayımlar!$B:$Q,10,0))</f>
        <v/>
      </c>
      <c r="S460" s="2" t="str">
        <f>IF(B460="","",VLOOKUP(AB460,Varsayımlar!$B:$Q,11,0))</f>
        <v/>
      </c>
      <c r="T460" s="2" t="str">
        <f>IF(B460="","",VLOOKUP(AB460,Varsayımlar!$B:$Q,12,0))</f>
        <v/>
      </c>
      <c r="U460" s="2" t="str">
        <f>IF(B460="","",VLOOKUP(AB460,Varsayımlar!$B:$Q,13,0))</f>
        <v/>
      </c>
      <c r="V460" s="2" t="str">
        <f>IF(B460="","",VLOOKUP(AB460,Varsayımlar!$B:$Q,14,0))</f>
        <v/>
      </c>
      <c r="Z460" s="2" t="str">
        <f>IF(B460="","",VLOOKUP(AB460,Varsayımlar!$B:$Q,15,0))</f>
        <v/>
      </c>
      <c r="AA460" s="2" t="str">
        <f>IF(B460="","",VLOOKUP(AB460,Varsayımlar!$B:$Q,16,0))</f>
        <v/>
      </c>
      <c r="AB460" s="2" t="str">
        <f t="shared" si="10"/>
        <v/>
      </c>
    </row>
    <row r="461" spans="2:28" x14ac:dyDescent="0.25">
      <c r="B461" s="6"/>
      <c r="C461" s="7" t="str">
        <f>IF(B461="","",VLOOKUP(AB461,Varsayımlar!$B:$Q,3,0))</f>
        <v/>
      </c>
      <c r="G461" s="5" t="str">
        <f>IF(B461="","",VLOOKUP(AB461,Varsayımlar!$B:$Q,5,0))</f>
        <v/>
      </c>
      <c r="H461" s="5"/>
      <c r="I461" s="5" t="str">
        <f>IF(B461="","",VLOOKUP(AB461,Varsayımlar!$B:$Q,6,0))</f>
        <v/>
      </c>
      <c r="O461" s="5" t="str">
        <f>IF(B461="","",VLOOKUP(AB461,Varsayımlar!$B:$Q,7,0)*J461)</f>
        <v/>
      </c>
      <c r="P461" s="5" t="str">
        <f>IF(B461="","",VLOOKUP(AB461,Varsayımlar!$B:$Q,8,0))</f>
        <v/>
      </c>
      <c r="Q461" s="5" t="str">
        <f>IF(B461="","",VLOOKUP(AB461,Varsayımlar!$B:$Q,9,0))</f>
        <v/>
      </c>
      <c r="R461" s="5" t="str">
        <f>IF(B461="","",VLOOKUP(AB461,Varsayımlar!$B:$Q,10,0))</f>
        <v/>
      </c>
      <c r="S461" s="5" t="str">
        <f>IF(B461="","",VLOOKUP(AB461,Varsayımlar!$B:$Q,11,0))</f>
        <v/>
      </c>
      <c r="T461" s="5" t="str">
        <f>IF(B461="","",VLOOKUP(AB461,Varsayımlar!$B:$Q,12,0))</f>
        <v/>
      </c>
      <c r="U461" s="5" t="str">
        <f>IF(B461="","",VLOOKUP(AB461,Varsayımlar!$B:$Q,13,0))</f>
        <v/>
      </c>
      <c r="V461" s="5" t="str">
        <f>IF(B461="","",VLOOKUP(AB461,Varsayımlar!$B:$Q,14,0))</f>
        <v/>
      </c>
      <c r="Z461" s="5" t="str">
        <f>IF(B461="","",VLOOKUP(AB461,Varsayımlar!$B:$Q,15,0))</f>
        <v/>
      </c>
      <c r="AA461" s="5" t="str">
        <f>IF(B461="","",VLOOKUP(AB461,Varsayımlar!$B:$Q,16,0))</f>
        <v/>
      </c>
      <c r="AB461" s="5" t="str">
        <f t="shared" si="10"/>
        <v/>
      </c>
    </row>
    <row r="462" spans="2:28" x14ac:dyDescent="0.25">
      <c r="C462" s="3" t="str">
        <f>IF(B462="","",VLOOKUP(AB462,Varsayımlar!$B:$Q,3,0))</f>
        <v/>
      </c>
      <c r="G462" s="2" t="str">
        <f>IF(B462="","",VLOOKUP(AB462,Varsayımlar!$B:$Q,5,0))</f>
        <v/>
      </c>
      <c r="I462" s="2" t="str">
        <f>IF(B462="","",VLOOKUP(AB462,Varsayımlar!$B:$Q,6,0))</f>
        <v/>
      </c>
      <c r="O462" s="2" t="str">
        <f>IF(B462="","",VLOOKUP(AB462,Varsayımlar!$B:$Q,7,0)*J462)</f>
        <v/>
      </c>
      <c r="P462" s="2" t="str">
        <f>IF(B462="","",VLOOKUP(AB462,Varsayımlar!$B:$Q,8,0))</f>
        <v/>
      </c>
      <c r="Q462" s="2" t="str">
        <f>IF(B462="","",VLOOKUP(AB462,Varsayımlar!$B:$Q,9,0))</f>
        <v/>
      </c>
      <c r="R462" s="2" t="str">
        <f>IF(B462="","",VLOOKUP(AB462,Varsayımlar!$B:$Q,10,0))</f>
        <v/>
      </c>
      <c r="S462" s="2" t="str">
        <f>IF(B462="","",VLOOKUP(AB462,Varsayımlar!$B:$Q,11,0))</f>
        <v/>
      </c>
      <c r="T462" s="2" t="str">
        <f>IF(B462="","",VLOOKUP(AB462,Varsayımlar!$B:$Q,12,0))</f>
        <v/>
      </c>
      <c r="U462" s="2" t="str">
        <f>IF(B462="","",VLOOKUP(AB462,Varsayımlar!$B:$Q,13,0))</f>
        <v/>
      </c>
      <c r="V462" s="2" t="str">
        <f>IF(B462="","",VLOOKUP(AB462,Varsayımlar!$B:$Q,14,0))</f>
        <v/>
      </c>
      <c r="Z462" s="2" t="str">
        <f>IF(B462="","",VLOOKUP(AB462,Varsayımlar!$B:$Q,15,0))</f>
        <v/>
      </c>
      <c r="AA462" s="2" t="str">
        <f>IF(B462="","",VLOOKUP(AB462,Varsayımlar!$B:$Q,16,0))</f>
        <v/>
      </c>
      <c r="AB462" s="2" t="str">
        <f t="shared" si="10"/>
        <v/>
      </c>
    </row>
    <row r="463" spans="2:28" x14ac:dyDescent="0.25">
      <c r="B463" s="6"/>
      <c r="C463" s="7" t="str">
        <f>IF(B463="","",VLOOKUP(AB463,Varsayımlar!$B:$Q,3,0))</f>
        <v/>
      </c>
      <c r="G463" s="5" t="str">
        <f>IF(B463="","",VLOOKUP(AB463,Varsayımlar!$B:$Q,5,0))</f>
        <v/>
      </c>
      <c r="H463" s="5"/>
      <c r="I463" s="5" t="str">
        <f>IF(B463="","",VLOOKUP(AB463,Varsayımlar!$B:$Q,6,0))</f>
        <v/>
      </c>
      <c r="O463" s="5" t="str">
        <f>IF(B463="","",VLOOKUP(AB463,Varsayımlar!$B:$Q,7,0)*J463)</f>
        <v/>
      </c>
      <c r="P463" s="5" t="str">
        <f>IF(B463="","",VLOOKUP(AB463,Varsayımlar!$B:$Q,8,0))</f>
        <v/>
      </c>
      <c r="Q463" s="5" t="str">
        <f>IF(B463="","",VLOOKUP(AB463,Varsayımlar!$B:$Q,9,0))</f>
        <v/>
      </c>
      <c r="R463" s="5" t="str">
        <f>IF(B463="","",VLOOKUP(AB463,Varsayımlar!$B:$Q,10,0))</f>
        <v/>
      </c>
      <c r="S463" s="5" t="str">
        <f>IF(B463="","",VLOOKUP(AB463,Varsayımlar!$B:$Q,11,0))</f>
        <v/>
      </c>
      <c r="T463" s="5" t="str">
        <f>IF(B463="","",VLOOKUP(AB463,Varsayımlar!$B:$Q,12,0))</f>
        <v/>
      </c>
      <c r="U463" s="5" t="str">
        <f>IF(B463="","",VLOOKUP(AB463,Varsayımlar!$B:$Q,13,0))</f>
        <v/>
      </c>
      <c r="V463" s="5" t="str">
        <f>IF(B463="","",VLOOKUP(AB463,Varsayımlar!$B:$Q,14,0))</f>
        <v/>
      </c>
      <c r="Z463" s="5" t="str">
        <f>IF(B463="","",VLOOKUP(AB463,Varsayımlar!$B:$Q,15,0))</f>
        <v/>
      </c>
      <c r="AA463" s="5" t="str">
        <f>IF(B463="","",VLOOKUP(AB463,Varsayımlar!$B:$Q,16,0))</f>
        <v/>
      </c>
      <c r="AB463" s="5" t="str">
        <f t="shared" si="10"/>
        <v/>
      </c>
    </row>
    <row r="464" spans="2:28" x14ac:dyDescent="0.25">
      <c r="C464" s="3" t="str">
        <f>IF(B464="","",VLOOKUP(AB464,Varsayımlar!$B:$Q,3,0))</f>
        <v/>
      </c>
      <c r="G464" s="2" t="str">
        <f>IF(B464="","",VLOOKUP(AB464,Varsayımlar!$B:$Q,5,0))</f>
        <v/>
      </c>
      <c r="I464" s="2" t="str">
        <f>IF(B464="","",VLOOKUP(AB464,Varsayımlar!$B:$Q,6,0))</f>
        <v/>
      </c>
      <c r="O464" s="2" t="str">
        <f>IF(B464="","",VLOOKUP(AB464,Varsayımlar!$B:$Q,7,0)*J464)</f>
        <v/>
      </c>
      <c r="P464" s="2" t="str">
        <f>IF(B464="","",VLOOKUP(AB464,Varsayımlar!$B:$Q,8,0))</f>
        <v/>
      </c>
      <c r="Q464" s="2" t="str">
        <f>IF(B464="","",VLOOKUP(AB464,Varsayımlar!$B:$Q,9,0))</f>
        <v/>
      </c>
      <c r="R464" s="2" t="str">
        <f>IF(B464="","",VLOOKUP(AB464,Varsayımlar!$B:$Q,10,0))</f>
        <v/>
      </c>
      <c r="S464" s="2" t="str">
        <f>IF(B464="","",VLOOKUP(AB464,Varsayımlar!$B:$Q,11,0))</f>
        <v/>
      </c>
      <c r="T464" s="2" t="str">
        <f>IF(B464="","",VLOOKUP(AB464,Varsayımlar!$B:$Q,12,0))</f>
        <v/>
      </c>
      <c r="U464" s="2" t="str">
        <f>IF(B464="","",VLOOKUP(AB464,Varsayımlar!$B:$Q,13,0))</f>
        <v/>
      </c>
      <c r="V464" s="2" t="str">
        <f>IF(B464="","",VLOOKUP(AB464,Varsayımlar!$B:$Q,14,0))</f>
        <v/>
      </c>
      <c r="Z464" s="2" t="str">
        <f>IF(B464="","",VLOOKUP(AB464,Varsayımlar!$B:$Q,15,0))</f>
        <v/>
      </c>
      <c r="AA464" s="2" t="str">
        <f>IF(B464="","",VLOOKUP(AB464,Varsayımlar!$B:$Q,16,0))</f>
        <v/>
      </c>
      <c r="AB464" s="2" t="str">
        <f t="shared" si="10"/>
        <v/>
      </c>
    </row>
    <row r="465" spans="2:28" x14ac:dyDescent="0.25">
      <c r="B465" s="6"/>
      <c r="C465" s="7" t="str">
        <f>IF(B465="","",VLOOKUP(AB465,Varsayımlar!$B:$Q,3,0))</f>
        <v/>
      </c>
      <c r="G465" s="5" t="str">
        <f>IF(B465="","",VLOOKUP(AB465,Varsayımlar!$B:$Q,5,0))</f>
        <v/>
      </c>
      <c r="H465" s="5"/>
      <c r="I465" s="5" t="str">
        <f>IF(B465="","",VLOOKUP(AB465,Varsayımlar!$B:$Q,6,0))</f>
        <v/>
      </c>
      <c r="O465" s="5" t="str">
        <f>IF(B465="","",VLOOKUP(AB465,Varsayımlar!$B:$Q,7,0)*J465)</f>
        <v/>
      </c>
      <c r="P465" s="5" t="str">
        <f>IF(B465="","",VLOOKUP(AB465,Varsayımlar!$B:$Q,8,0))</f>
        <v/>
      </c>
      <c r="Q465" s="5" t="str">
        <f>IF(B465="","",VLOOKUP(AB465,Varsayımlar!$B:$Q,9,0))</f>
        <v/>
      </c>
      <c r="R465" s="5" t="str">
        <f>IF(B465="","",VLOOKUP(AB465,Varsayımlar!$B:$Q,10,0))</f>
        <v/>
      </c>
      <c r="S465" s="5" t="str">
        <f>IF(B465="","",VLOOKUP(AB465,Varsayımlar!$B:$Q,11,0))</f>
        <v/>
      </c>
      <c r="T465" s="5" t="str">
        <f>IF(B465="","",VLOOKUP(AB465,Varsayımlar!$B:$Q,12,0))</f>
        <v/>
      </c>
      <c r="U465" s="5" t="str">
        <f>IF(B465="","",VLOOKUP(AB465,Varsayımlar!$B:$Q,13,0))</f>
        <v/>
      </c>
      <c r="V465" s="5" t="str">
        <f>IF(B465="","",VLOOKUP(AB465,Varsayımlar!$B:$Q,14,0))</f>
        <v/>
      </c>
      <c r="Z465" s="5" t="str">
        <f>IF(B465="","",VLOOKUP(AB465,Varsayımlar!$B:$Q,15,0))</f>
        <v/>
      </c>
      <c r="AA465" s="5" t="str">
        <f>IF(B465="","",VLOOKUP(AB465,Varsayımlar!$B:$Q,16,0))</f>
        <v/>
      </c>
      <c r="AB465" s="5" t="str">
        <f t="shared" si="10"/>
        <v/>
      </c>
    </row>
    <row r="466" spans="2:28" x14ac:dyDescent="0.25">
      <c r="C466" s="3" t="str">
        <f>IF(B466="","",VLOOKUP(AB466,Varsayımlar!$B:$Q,3,0))</f>
        <v/>
      </c>
      <c r="G466" s="2" t="str">
        <f>IF(B466="","",VLOOKUP(AB466,Varsayımlar!$B:$Q,5,0))</f>
        <v/>
      </c>
      <c r="I466" s="2" t="str">
        <f>IF(B466="","",VLOOKUP(AB466,Varsayımlar!$B:$Q,6,0))</f>
        <v/>
      </c>
      <c r="O466" s="2" t="str">
        <f>IF(B466="","",VLOOKUP(AB466,Varsayımlar!$B:$Q,7,0)*J466)</f>
        <v/>
      </c>
      <c r="P466" s="2" t="str">
        <f>IF(B466="","",VLOOKUP(AB466,Varsayımlar!$B:$Q,8,0))</f>
        <v/>
      </c>
      <c r="Q466" s="2" t="str">
        <f>IF(B466="","",VLOOKUP(AB466,Varsayımlar!$B:$Q,9,0))</f>
        <v/>
      </c>
      <c r="R466" s="2" t="str">
        <f>IF(B466="","",VLOOKUP(AB466,Varsayımlar!$B:$Q,10,0))</f>
        <v/>
      </c>
      <c r="S466" s="2" t="str">
        <f>IF(B466="","",VLOOKUP(AB466,Varsayımlar!$B:$Q,11,0))</f>
        <v/>
      </c>
      <c r="T466" s="2" t="str">
        <f>IF(B466="","",VLOOKUP(AB466,Varsayımlar!$B:$Q,12,0))</f>
        <v/>
      </c>
      <c r="U466" s="2" t="str">
        <f>IF(B466="","",VLOOKUP(AB466,Varsayımlar!$B:$Q,13,0))</f>
        <v/>
      </c>
      <c r="V466" s="2" t="str">
        <f>IF(B466="","",VLOOKUP(AB466,Varsayımlar!$B:$Q,14,0))</f>
        <v/>
      </c>
      <c r="Z466" s="2" t="str">
        <f>IF(B466="","",VLOOKUP(AB466,Varsayımlar!$B:$Q,15,0))</f>
        <v/>
      </c>
      <c r="AA466" s="2" t="str">
        <f>IF(B466="","",VLOOKUP(AB466,Varsayımlar!$B:$Q,16,0))</f>
        <v/>
      </c>
      <c r="AB466" s="2" t="str">
        <f t="shared" si="10"/>
        <v/>
      </c>
    </row>
    <row r="467" spans="2:28" x14ac:dyDescent="0.25">
      <c r="B467" s="6"/>
      <c r="C467" s="7" t="str">
        <f>IF(B467="","",VLOOKUP(AB467,Varsayımlar!$B:$Q,3,0))</f>
        <v/>
      </c>
      <c r="G467" s="5" t="str">
        <f>IF(B467="","",VLOOKUP(AB467,Varsayımlar!$B:$Q,5,0))</f>
        <v/>
      </c>
      <c r="H467" s="5"/>
      <c r="I467" s="5" t="str">
        <f>IF(B467="","",VLOOKUP(AB467,Varsayımlar!$B:$Q,6,0))</f>
        <v/>
      </c>
      <c r="O467" s="5" t="str">
        <f>IF(B467="","",VLOOKUP(AB467,Varsayımlar!$B:$Q,7,0)*J467)</f>
        <v/>
      </c>
      <c r="P467" s="5" t="str">
        <f>IF(B467="","",VLOOKUP(AB467,Varsayımlar!$B:$Q,8,0))</f>
        <v/>
      </c>
      <c r="Q467" s="5" t="str">
        <f>IF(B467="","",VLOOKUP(AB467,Varsayımlar!$B:$Q,9,0))</f>
        <v/>
      </c>
      <c r="R467" s="5" t="str">
        <f>IF(B467="","",VLOOKUP(AB467,Varsayımlar!$B:$Q,10,0))</f>
        <v/>
      </c>
      <c r="S467" s="5" t="str">
        <f>IF(B467="","",VLOOKUP(AB467,Varsayımlar!$B:$Q,11,0))</f>
        <v/>
      </c>
      <c r="T467" s="5" t="str">
        <f>IF(B467="","",VLOOKUP(AB467,Varsayımlar!$B:$Q,12,0))</f>
        <v/>
      </c>
      <c r="U467" s="5" t="str">
        <f>IF(B467="","",VLOOKUP(AB467,Varsayımlar!$B:$Q,13,0))</f>
        <v/>
      </c>
      <c r="V467" s="5" t="str">
        <f>IF(B467="","",VLOOKUP(AB467,Varsayımlar!$B:$Q,14,0))</f>
        <v/>
      </c>
      <c r="Z467" s="5" t="str">
        <f>IF(B467="","",VLOOKUP(AB467,Varsayımlar!$B:$Q,15,0))</f>
        <v/>
      </c>
      <c r="AA467" s="5" t="str">
        <f>IF(B467="","",VLOOKUP(AB467,Varsayımlar!$B:$Q,16,0))</f>
        <v/>
      </c>
      <c r="AB467" s="5" t="str">
        <f t="shared" si="10"/>
        <v/>
      </c>
    </row>
    <row r="468" spans="2:28" x14ac:dyDescent="0.25">
      <c r="C468" s="3" t="str">
        <f>IF(B468="","",VLOOKUP(AB468,Varsayımlar!$B:$Q,3,0))</f>
        <v/>
      </c>
      <c r="G468" s="2" t="str">
        <f>IF(B468="","",VLOOKUP(AB468,Varsayımlar!$B:$Q,5,0))</f>
        <v/>
      </c>
      <c r="I468" s="2" t="str">
        <f>IF(B468="","",VLOOKUP(AB468,Varsayımlar!$B:$Q,6,0))</f>
        <v/>
      </c>
      <c r="O468" s="2" t="str">
        <f>IF(B468="","",VLOOKUP(AB468,Varsayımlar!$B:$Q,7,0)*J468)</f>
        <v/>
      </c>
      <c r="P468" s="2" t="str">
        <f>IF(B468="","",VLOOKUP(AB468,Varsayımlar!$B:$Q,8,0))</f>
        <v/>
      </c>
      <c r="Q468" s="2" t="str">
        <f>IF(B468="","",VLOOKUP(AB468,Varsayımlar!$B:$Q,9,0))</f>
        <v/>
      </c>
      <c r="R468" s="2" t="str">
        <f>IF(B468="","",VLOOKUP(AB468,Varsayımlar!$B:$Q,10,0))</f>
        <v/>
      </c>
      <c r="S468" s="2" t="str">
        <f>IF(B468="","",VLOOKUP(AB468,Varsayımlar!$B:$Q,11,0))</f>
        <v/>
      </c>
      <c r="T468" s="2" t="str">
        <f>IF(B468="","",VLOOKUP(AB468,Varsayımlar!$B:$Q,12,0))</f>
        <v/>
      </c>
      <c r="U468" s="2" t="str">
        <f>IF(B468="","",VLOOKUP(AB468,Varsayımlar!$B:$Q,13,0))</f>
        <v/>
      </c>
      <c r="V468" s="2" t="str">
        <f>IF(B468="","",VLOOKUP(AB468,Varsayımlar!$B:$Q,14,0))</f>
        <v/>
      </c>
      <c r="Z468" s="2" t="str">
        <f>IF(B468="","",VLOOKUP(AB468,Varsayımlar!$B:$Q,15,0))</f>
        <v/>
      </c>
      <c r="AA468" s="2" t="str">
        <f>IF(B468="","",VLOOKUP(AB468,Varsayımlar!$B:$Q,16,0))</f>
        <v/>
      </c>
      <c r="AB468" s="2" t="str">
        <f t="shared" si="10"/>
        <v/>
      </c>
    </row>
    <row r="469" spans="2:28" x14ac:dyDescent="0.25">
      <c r="B469" s="6"/>
      <c r="C469" s="7" t="str">
        <f>IF(B469="","",VLOOKUP(AB469,Varsayımlar!$B:$Q,3,0))</f>
        <v/>
      </c>
      <c r="G469" s="5" t="str">
        <f>IF(B469="","",VLOOKUP(AB469,Varsayımlar!$B:$Q,5,0))</f>
        <v/>
      </c>
      <c r="H469" s="5"/>
      <c r="I469" s="5" t="str">
        <f>IF(B469="","",VLOOKUP(AB469,Varsayımlar!$B:$Q,6,0))</f>
        <v/>
      </c>
      <c r="O469" s="5" t="str">
        <f>IF(B469="","",VLOOKUP(AB469,Varsayımlar!$B:$Q,7,0)*J469)</f>
        <v/>
      </c>
      <c r="P469" s="5" t="str">
        <f>IF(B469="","",VLOOKUP(AB469,Varsayımlar!$B:$Q,8,0))</f>
        <v/>
      </c>
      <c r="Q469" s="5" t="str">
        <f>IF(B469="","",VLOOKUP(AB469,Varsayımlar!$B:$Q,9,0))</f>
        <v/>
      </c>
      <c r="R469" s="5" t="str">
        <f>IF(B469="","",VLOOKUP(AB469,Varsayımlar!$B:$Q,10,0))</f>
        <v/>
      </c>
      <c r="S469" s="5" t="str">
        <f>IF(B469="","",VLOOKUP(AB469,Varsayımlar!$B:$Q,11,0))</f>
        <v/>
      </c>
      <c r="T469" s="5" t="str">
        <f>IF(B469="","",VLOOKUP(AB469,Varsayımlar!$B:$Q,12,0))</f>
        <v/>
      </c>
      <c r="U469" s="5" t="str">
        <f>IF(B469="","",VLOOKUP(AB469,Varsayımlar!$B:$Q,13,0))</f>
        <v/>
      </c>
      <c r="V469" s="5" t="str">
        <f>IF(B469="","",VLOOKUP(AB469,Varsayımlar!$B:$Q,14,0))</f>
        <v/>
      </c>
      <c r="Z469" s="5" t="str">
        <f>IF(B469="","",VLOOKUP(AB469,Varsayımlar!$B:$Q,15,0))</f>
        <v/>
      </c>
      <c r="AA469" s="5" t="str">
        <f>IF(B469="","",VLOOKUP(AB469,Varsayımlar!$B:$Q,16,0))</f>
        <v/>
      </c>
      <c r="AB469" s="5" t="str">
        <f t="shared" si="10"/>
        <v/>
      </c>
    </row>
    <row r="470" spans="2:28" x14ac:dyDescent="0.25">
      <c r="C470" s="3" t="str">
        <f>IF(B470="","",VLOOKUP(AB470,Varsayımlar!$B:$Q,3,0))</f>
        <v/>
      </c>
      <c r="G470" s="2" t="str">
        <f>IF(B470="","",VLOOKUP(AB470,Varsayımlar!$B:$Q,5,0))</f>
        <v/>
      </c>
      <c r="I470" s="2" t="str">
        <f>IF(B470="","",VLOOKUP(AB470,Varsayımlar!$B:$Q,6,0))</f>
        <v/>
      </c>
      <c r="O470" s="2" t="str">
        <f>IF(B470="","",VLOOKUP(AB470,Varsayımlar!$B:$Q,7,0)*J470)</f>
        <v/>
      </c>
      <c r="P470" s="2" t="str">
        <f>IF(B470="","",VLOOKUP(AB470,Varsayımlar!$B:$Q,8,0))</f>
        <v/>
      </c>
      <c r="Q470" s="2" t="str">
        <f>IF(B470="","",VLOOKUP(AB470,Varsayımlar!$B:$Q,9,0))</f>
        <v/>
      </c>
      <c r="R470" s="2" t="str">
        <f>IF(B470="","",VLOOKUP(AB470,Varsayımlar!$B:$Q,10,0))</f>
        <v/>
      </c>
      <c r="S470" s="2" t="str">
        <f>IF(B470="","",VLOOKUP(AB470,Varsayımlar!$B:$Q,11,0))</f>
        <v/>
      </c>
      <c r="T470" s="2" t="str">
        <f>IF(B470="","",VLOOKUP(AB470,Varsayımlar!$B:$Q,12,0))</f>
        <v/>
      </c>
      <c r="U470" s="2" t="str">
        <f>IF(B470="","",VLOOKUP(AB470,Varsayımlar!$B:$Q,13,0))</f>
        <v/>
      </c>
      <c r="V470" s="2" t="str">
        <f>IF(B470="","",VLOOKUP(AB470,Varsayımlar!$B:$Q,14,0))</f>
        <v/>
      </c>
      <c r="Z470" s="2" t="str">
        <f>IF(B470="","",VLOOKUP(AB470,Varsayımlar!$B:$Q,15,0))</f>
        <v/>
      </c>
      <c r="AA470" s="2" t="str">
        <f>IF(B470="","",VLOOKUP(AB470,Varsayımlar!$B:$Q,16,0))</f>
        <v/>
      </c>
      <c r="AB470" s="2" t="str">
        <f t="shared" si="10"/>
        <v/>
      </c>
    </row>
    <row r="471" spans="2:28" x14ac:dyDescent="0.25">
      <c r="B471" s="6"/>
      <c r="C471" s="7" t="str">
        <f>IF(B471="","",VLOOKUP(AB471,Varsayımlar!$B:$Q,3,0))</f>
        <v/>
      </c>
      <c r="G471" s="5" t="str">
        <f>IF(B471="","",VLOOKUP(AB471,Varsayımlar!$B:$Q,5,0))</f>
        <v/>
      </c>
      <c r="H471" s="5"/>
      <c r="I471" s="5" t="str">
        <f>IF(B471="","",VLOOKUP(AB471,Varsayımlar!$B:$Q,6,0))</f>
        <v/>
      </c>
      <c r="O471" s="5" t="str">
        <f>IF(B471="","",VLOOKUP(AB471,Varsayımlar!$B:$Q,7,0)*J471)</f>
        <v/>
      </c>
      <c r="P471" s="5" t="str">
        <f>IF(B471="","",VLOOKUP(AB471,Varsayımlar!$B:$Q,8,0))</f>
        <v/>
      </c>
      <c r="Q471" s="5" t="str">
        <f>IF(B471="","",VLOOKUP(AB471,Varsayımlar!$B:$Q,9,0))</f>
        <v/>
      </c>
      <c r="R471" s="5" t="str">
        <f>IF(B471="","",VLOOKUP(AB471,Varsayımlar!$B:$Q,10,0))</f>
        <v/>
      </c>
      <c r="S471" s="5" t="str">
        <f>IF(B471="","",VLOOKUP(AB471,Varsayımlar!$B:$Q,11,0))</f>
        <v/>
      </c>
      <c r="T471" s="5" t="str">
        <f>IF(B471="","",VLOOKUP(AB471,Varsayımlar!$B:$Q,12,0))</f>
        <v/>
      </c>
      <c r="U471" s="5" t="str">
        <f>IF(B471="","",VLOOKUP(AB471,Varsayımlar!$B:$Q,13,0))</f>
        <v/>
      </c>
      <c r="V471" s="5" t="str">
        <f>IF(B471="","",VLOOKUP(AB471,Varsayımlar!$B:$Q,14,0))</f>
        <v/>
      </c>
      <c r="Z471" s="5" t="str">
        <f>IF(B471="","",VLOOKUP(AB471,Varsayımlar!$B:$Q,15,0))</f>
        <v/>
      </c>
      <c r="AA471" s="5" t="str">
        <f>IF(B471="","",VLOOKUP(AB471,Varsayımlar!$B:$Q,16,0))</f>
        <v/>
      </c>
      <c r="AB471" s="5" t="str">
        <f t="shared" si="10"/>
        <v/>
      </c>
    </row>
    <row r="472" spans="2:28" x14ac:dyDescent="0.25">
      <c r="C472" s="3" t="str">
        <f>IF(B472="","",VLOOKUP(AB472,Varsayımlar!$B:$Q,3,0))</f>
        <v/>
      </c>
      <c r="G472" s="2" t="str">
        <f>IF(B472="","",VLOOKUP(AB472,Varsayımlar!$B:$Q,5,0))</f>
        <v/>
      </c>
      <c r="I472" s="2" t="str">
        <f>IF(B472="","",VLOOKUP(AB472,Varsayımlar!$B:$Q,6,0))</f>
        <v/>
      </c>
      <c r="O472" s="2" t="str">
        <f>IF(B472="","",VLOOKUP(AB472,Varsayımlar!$B:$Q,7,0)*J472)</f>
        <v/>
      </c>
      <c r="P472" s="2" t="str">
        <f>IF(B472="","",VLOOKUP(AB472,Varsayımlar!$B:$Q,8,0))</f>
        <v/>
      </c>
      <c r="Q472" s="2" t="str">
        <f>IF(B472="","",VLOOKUP(AB472,Varsayımlar!$B:$Q,9,0))</f>
        <v/>
      </c>
      <c r="R472" s="2" t="str">
        <f>IF(B472="","",VLOOKUP(AB472,Varsayımlar!$B:$Q,10,0))</f>
        <v/>
      </c>
      <c r="S472" s="2" t="str">
        <f>IF(B472="","",VLOOKUP(AB472,Varsayımlar!$B:$Q,11,0))</f>
        <v/>
      </c>
      <c r="T472" s="2" t="str">
        <f>IF(B472="","",VLOOKUP(AB472,Varsayımlar!$B:$Q,12,0))</f>
        <v/>
      </c>
      <c r="U472" s="2" t="str">
        <f>IF(B472="","",VLOOKUP(AB472,Varsayımlar!$B:$Q,13,0))</f>
        <v/>
      </c>
      <c r="V472" s="2" t="str">
        <f>IF(B472="","",VLOOKUP(AB472,Varsayımlar!$B:$Q,14,0))</f>
        <v/>
      </c>
      <c r="Z472" s="2" t="str">
        <f>IF(B472="","",VLOOKUP(AB472,Varsayımlar!$B:$Q,15,0))</f>
        <v/>
      </c>
      <c r="AA472" s="2" t="str">
        <f>IF(B472="","",VLOOKUP(AB472,Varsayımlar!$B:$Q,16,0))</f>
        <v/>
      </c>
      <c r="AB472" s="2" t="str">
        <f t="shared" si="10"/>
        <v/>
      </c>
    </row>
    <row r="473" spans="2:28" x14ac:dyDescent="0.25">
      <c r="B473" s="6"/>
      <c r="C473" s="7" t="str">
        <f>IF(B473="","",VLOOKUP(AB473,Varsayımlar!$B:$Q,3,0))</f>
        <v/>
      </c>
      <c r="G473" s="5" t="str">
        <f>IF(B473="","",VLOOKUP(AB473,Varsayımlar!$B:$Q,5,0))</f>
        <v/>
      </c>
      <c r="H473" s="5"/>
      <c r="I473" s="5" t="str">
        <f>IF(B473="","",VLOOKUP(AB473,Varsayımlar!$B:$Q,6,0))</f>
        <v/>
      </c>
      <c r="O473" s="5" t="str">
        <f>IF(B473="","",VLOOKUP(AB473,Varsayımlar!$B:$Q,7,0)*J473)</f>
        <v/>
      </c>
      <c r="P473" s="5" t="str">
        <f>IF(B473="","",VLOOKUP(AB473,Varsayımlar!$B:$Q,8,0))</f>
        <v/>
      </c>
      <c r="Q473" s="5" t="str">
        <f>IF(B473="","",VLOOKUP(AB473,Varsayımlar!$B:$Q,9,0))</f>
        <v/>
      </c>
      <c r="R473" s="5" t="str">
        <f>IF(B473="","",VLOOKUP(AB473,Varsayımlar!$B:$Q,10,0))</f>
        <v/>
      </c>
      <c r="S473" s="5" t="str">
        <f>IF(B473="","",VLOOKUP(AB473,Varsayımlar!$B:$Q,11,0))</f>
        <v/>
      </c>
      <c r="T473" s="5" t="str">
        <f>IF(B473="","",VLOOKUP(AB473,Varsayımlar!$B:$Q,12,0))</f>
        <v/>
      </c>
      <c r="U473" s="5" t="str">
        <f>IF(B473="","",VLOOKUP(AB473,Varsayımlar!$B:$Q,13,0))</f>
        <v/>
      </c>
      <c r="V473" s="5" t="str">
        <f>IF(B473="","",VLOOKUP(AB473,Varsayımlar!$B:$Q,14,0))</f>
        <v/>
      </c>
      <c r="Z473" s="5" t="str">
        <f>IF(B473="","",VLOOKUP(AB473,Varsayımlar!$B:$Q,15,0))</f>
        <v/>
      </c>
      <c r="AA473" s="5" t="str">
        <f>IF(B473="","",VLOOKUP(AB473,Varsayımlar!$B:$Q,16,0))</f>
        <v/>
      </c>
      <c r="AB473" s="5" t="str">
        <f t="shared" si="10"/>
        <v/>
      </c>
    </row>
    <row r="474" spans="2:28" x14ac:dyDescent="0.25">
      <c r="C474" s="3" t="str">
        <f>IF(B474="","",VLOOKUP(AB474,Varsayımlar!$B:$Q,3,0))</f>
        <v/>
      </c>
      <c r="G474" s="2" t="str">
        <f>IF(B474="","",VLOOKUP(AB474,Varsayımlar!$B:$Q,5,0))</f>
        <v/>
      </c>
      <c r="I474" s="2" t="str">
        <f>IF(B474="","",VLOOKUP(AB474,Varsayımlar!$B:$Q,6,0))</f>
        <v/>
      </c>
      <c r="O474" s="2" t="str">
        <f>IF(B474="","",VLOOKUP(AB474,Varsayımlar!$B:$Q,7,0)*J474)</f>
        <v/>
      </c>
      <c r="P474" s="2" t="str">
        <f>IF(B474="","",VLOOKUP(AB474,Varsayımlar!$B:$Q,8,0))</f>
        <v/>
      </c>
      <c r="Q474" s="2" t="str">
        <f>IF(B474="","",VLOOKUP(AB474,Varsayımlar!$B:$Q,9,0))</f>
        <v/>
      </c>
      <c r="R474" s="2" t="str">
        <f>IF(B474="","",VLOOKUP(AB474,Varsayımlar!$B:$Q,10,0))</f>
        <v/>
      </c>
      <c r="S474" s="2" t="str">
        <f>IF(B474="","",VLOOKUP(AB474,Varsayımlar!$B:$Q,11,0))</f>
        <v/>
      </c>
      <c r="T474" s="2" t="str">
        <f>IF(B474="","",VLOOKUP(AB474,Varsayımlar!$B:$Q,12,0))</f>
        <v/>
      </c>
      <c r="U474" s="2" t="str">
        <f>IF(B474="","",VLOOKUP(AB474,Varsayımlar!$B:$Q,13,0))</f>
        <v/>
      </c>
      <c r="V474" s="2" t="str">
        <f>IF(B474="","",VLOOKUP(AB474,Varsayımlar!$B:$Q,14,0))</f>
        <v/>
      </c>
      <c r="Z474" s="2" t="str">
        <f>IF(B474="","",VLOOKUP(AB474,Varsayımlar!$B:$Q,15,0))</f>
        <v/>
      </c>
      <c r="AA474" s="2" t="str">
        <f>IF(B474="","",VLOOKUP(AB474,Varsayımlar!$B:$Q,16,0))</f>
        <v/>
      </c>
      <c r="AB474" s="2" t="str">
        <f t="shared" si="10"/>
        <v/>
      </c>
    </row>
    <row r="475" spans="2:28" x14ac:dyDescent="0.25">
      <c r="B475" s="6"/>
      <c r="C475" s="7" t="str">
        <f>IF(B475="","",VLOOKUP(AB475,Varsayımlar!$B:$Q,3,0))</f>
        <v/>
      </c>
      <c r="G475" s="5" t="str">
        <f>IF(B475="","",VLOOKUP(AB475,Varsayımlar!$B:$Q,5,0))</f>
        <v/>
      </c>
      <c r="H475" s="5"/>
      <c r="I475" s="5" t="str">
        <f>IF(B475="","",VLOOKUP(AB475,Varsayımlar!$B:$Q,6,0))</f>
        <v/>
      </c>
      <c r="O475" s="5" t="str">
        <f>IF(B475="","",VLOOKUP(AB475,Varsayımlar!$B:$Q,7,0)*J475)</f>
        <v/>
      </c>
      <c r="P475" s="5" t="str">
        <f>IF(B475="","",VLOOKUP(AB475,Varsayımlar!$B:$Q,8,0))</f>
        <v/>
      </c>
      <c r="Q475" s="5" t="str">
        <f>IF(B475="","",VLOOKUP(AB475,Varsayımlar!$B:$Q,9,0))</f>
        <v/>
      </c>
      <c r="R475" s="5" t="str">
        <f>IF(B475="","",VLOOKUP(AB475,Varsayımlar!$B:$Q,10,0))</f>
        <v/>
      </c>
      <c r="S475" s="5" t="str">
        <f>IF(B475="","",VLOOKUP(AB475,Varsayımlar!$B:$Q,11,0))</f>
        <v/>
      </c>
      <c r="T475" s="5" t="str">
        <f>IF(B475="","",VLOOKUP(AB475,Varsayımlar!$B:$Q,12,0))</f>
        <v/>
      </c>
      <c r="U475" s="5" t="str">
        <f>IF(B475="","",VLOOKUP(AB475,Varsayımlar!$B:$Q,13,0))</f>
        <v/>
      </c>
      <c r="V475" s="5" t="str">
        <f>IF(B475="","",VLOOKUP(AB475,Varsayımlar!$B:$Q,14,0))</f>
        <v/>
      </c>
      <c r="Z475" s="5" t="str">
        <f>IF(B475="","",VLOOKUP(AB475,Varsayımlar!$B:$Q,15,0))</f>
        <v/>
      </c>
      <c r="AA475" s="5" t="str">
        <f>IF(B475="","",VLOOKUP(AB475,Varsayımlar!$B:$Q,16,0))</f>
        <v/>
      </c>
      <c r="AB475" s="5" t="str">
        <f t="shared" si="10"/>
        <v/>
      </c>
    </row>
    <row r="476" spans="2:28" x14ac:dyDescent="0.25">
      <c r="C476" s="3" t="str">
        <f>IF(B476="","",VLOOKUP(AB476,Varsayımlar!$B:$Q,3,0))</f>
        <v/>
      </c>
      <c r="G476" s="2" t="str">
        <f>IF(B476="","",VLOOKUP(AB476,Varsayımlar!$B:$Q,5,0))</f>
        <v/>
      </c>
      <c r="I476" s="2" t="str">
        <f>IF(B476="","",VLOOKUP(AB476,Varsayımlar!$B:$Q,6,0))</f>
        <v/>
      </c>
      <c r="O476" s="2" t="str">
        <f>IF(B476="","",VLOOKUP(AB476,Varsayımlar!$B:$Q,7,0)*J476)</f>
        <v/>
      </c>
      <c r="P476" s="2" t="str">
        <f>IF(B476="","",VLOOKUP(AB476,Varsayımlar!$B:$Q,8,0))</f>
        <v/>
      </c>
      <c r="Q476" s="2" t="str">
        <f>IF(B476="","",VLOOKUP(AB476,Varsayımlar!$B:$Q,9,0))</f>
        <v/>
      </c>
      <c r="R476" s="2" t="str">
        <f>IF(B476="","",VLOOKUP(AB476,Varsayımlar!$B:$Q,10,0))</f>
        <v/>
      </c>
      <c r="S476" s="2" t="str">
        <f>IF(B476="","",VLOOKUP(AB476,Varsayımlar!$B:$Q,11,0))</f>
        <v/>
      </c>
      <c r="T476" s="2" t="str">
        <f>IF(B476="","",VLOOKUP(AB476,Varsayımlar!$B:$Q,12,0))</f>
        <v/>
      </c>
      <c r="U476" s="2" t="str">
        <f>IF(B476="","",VLOOKUP(AB476,Varsayımlar!$B:$Q,13,0))</f>
        <v/>
      </c>
      <c r="V476" s="2" t="str">
        <f>IF(B476="","",VLOOKUP(AB476,Varsayımlar!$B:$Q,14,0))</f>
        <v/>
      </c>
      <c r="Z476" s="2" t="str">
        <f>IF(B476="","",VLOOKUP(AB476,Varsayımlar!$B:$Q,15,0))</f>
        <v/>
      </c>
      <c r="AA476" s="2" t="str">
        <f>IF(B476="","",VLOOKUP(AB476,Varsayımlar!$B:$Q,16,0))</f>
        <v/>
      </c>
      <c r="AB476" s="2" t="str">
        <f t="shared" si="10"/>
        <v/>
      </c>
    </row>
    <row r="477" spans="2:28" x14ac:dyDescent="0.25">
      <c r="B477" s="6"/>
      <c r="C477" s="7" t="str">
        <f>IF(B477="","",VLOOKUP(AB477,Varsayımlar!$B:$Q,3,0))</f>
        <v/>
      </c>
      <c r="G477" s="5" t="str">
        <f>IF(B477="","",VLOOKUP(AB477,Varsayımlar!$B:$Q,5,0))</f>
        <v/>
      </c>
      <c r="H477" s="5"/>
      <c r="I477" s="5" t="str">
        <f>IF(B477="","",VLOOKUP(AB477,Varsayımlar!$B:$Q,6,0))</f>
        <v/>
      </c>
      <c r="O477" s="5" t="str">
        <f>IF(B477="","",VLOOKUP(AB477,Varsayımlar!$B:$Q,7,0)*J477)</f>
        <v/>
      </c>
      <c r="P477" s="5" t="str">
        <f>IF(B477="","",VLOOKUP(AB477,Varsayımlar!$B:$Q,8,0))</f>
        <v/>
      </c>
      <c r="Q477" s="5" t="str">
        <f>IF(B477="","",VLOOKUP(AB477,Varsayımlar!$B:$Q,9,0))</f>
        <v/>
      </c>
      <c r="R477" s="5" t="str">
        <f>IF(B477="","",VLOOKUP(AB477,Varsayımlar!$B:$Q,10,0))</f>
        <v/>
      </c>
      <c r="S477" s="5" t="str">
        <f>IF(B477="","",VLOOKUP(AB477,Varsayımlar!$B:$Q,11,0))</f>
        <v/>
      </c>
      <c r="T477" s="5" t="str">
        <f>IF(B477="","",VLOOKUP(AB477,Varsayımlar!$B:$Q,12,0))</f>
        <v/>
      </c>
      <c r="U477" s="5" t="str">
        <f>IF(B477="","",VLOOKUP(AB477,Varsayımlar!$B:$Q,13,0))</f>
        <v/>
      </c>
      <c r="V477" s="5" t="str">
        <f>IF(B477="","",VLOOKUP(AB477,Varsayımlar!$B:$Q,14,0))</f>
        <v/>
      </c>
      <c r="Z477" s="5" t="str">
        <f>IF(B477="","",VLOOKUP(AB477,Varsayımlar!$B:$Q,15,0))</f>
        <v/>
      </c>
      <c r="AA477" s="5" t="str">
        <f>IF(B477="","",VLOOKUP(AB477,Varsayımlar!$B:$Q,16,0))</f>
        <v/>
      </c>
      <c r="AB477" s="5" t="str">
        <f t="shared" si="10"/>
        <v/>
      </c>
    </row>
    <row r="478" spans="2:28" x14ac:dyDescent="0.25">
      <c r="C478" s="3" t="str">
        <f>IF(B478="","",VLOOKUP(AB478,Varsayımlar!$B:$Q,3,0))</f>
        <v/>
      </c>
      <c r="G478" s="2" t="str">
        <f>IF(B478="","",VLOOKUP(AB478,Varsayımlar!$B:$Q,5,0))</f>
        <v/>
      </c>
      <c r="I478" s="2" t="str">
        <f>IF(B478="","",VLOOKUP(AB478,Varsayımlar!$B:$Q,6,0))</f>
        <v/>
      </c>
      <c r="O478" s="2" t="str">
        <f>IF(B478="","",VLOOKUP(AB478,Varsayımlar!$B:$Q,7,0)*J478)</f>
        <v/>
      </c>
      <c r="P478" s="2" t="str">
        <f>IF(B478="","",VLOOKUP(AB478,Varsayımlar!$B:$Q,8,0))</f>
        <v/>
      </c>
      <c r="Q478" s="2" t="str">
        <f>IF(B478="","",VLOOKUP(AB478,Varsayımlar!$B:$Q,9,0))</f>
        <v/>
      </c>
      <c r="R478" s="2" t="str">
        <f>IF(B478="","",VLOOKUP(AB478,Varsayımlar!$B:$Q,10,0))</f>
        <v/>
      </c>
      <c r="S478" s="2" t="str">
        <f>IF(B478="","",VLOOKUP(AB478,Varsayımlar!$B:$Q,11,0))</f>
        <v/>
      </c>
      <c r="T478" s="2" t="str">
        <f>IF(B478="","",VLOOKUP(AB478,Varsayımlar!$B:$Q,12,0))</f>
        <v/>
      </c>
      <c r="U478" s="2" t="str">
        <f>IF(B478="","",VLOOKUP(AB478,Varsayımlar!$B:$Q,13,0))</f>
        <v/>
      </c>
      <c r="V478" s="2" t="str">
        <f>IF(B478="","",VLOOKUP(AB478,Varsayımlar!$B:$Q,14,0))</f>
        <v/>
      </c>
      <c r="Z478" s="2" t="str">
        <f>IF(B478="","",VLOOKUP(AB478,Varsayımlar!$B:$Q,15,0))</f>
        <v/>
      </c>
      <c r="AA478" s="2" t="str">
        <f>IF(B478="","",VLOOKUP(AB478,Varsayımlar!$B:$Q,16,0))</f>
        <v/>
      </c>
      <c r="AB478" s="2" t="str">
        <f t="shared" si="10"/>
        <v/>
      </c>
    </row>
    <row r="479" spans="2:28" x14ac:dyDescent="0.25">
      <c r="B479" s="6"/>
      <c r="C479" s="7" t="str">
        <f>IF(B479="","",VLOOKUP(AB479,Varsayımlar!$B:$Q,3,0))</f>
        <v/>
      </c>
      <c r="G479" s="5" t="str">
        <f>IF(B479="","",VLOOKUP(AB479,Varsayımlar!$B:$Q,5,0))</f>
        <v/>
      </c>
      <c r="H479" s="5"/>
      <c r="I479" s="5" t="str">
        <f>IF(B479="","",VLOOKUP(AB479,Varsayımlar!$B:$Q,6,0))</f>
        <v/>
      </c>
      <c r="O479" s="5" t="str">
        <f>IF(B479="","",VLOOKUP(AB479,Varsayımlar!$B:$Q,7,0)*J479)</f>
        <v/>
      </c>
      <c r="P479" s="5" t="str">
        <f>IF(B479="","",VLOOKUP(AB479,Varsayımlar!$B:$Q,8,0))</f>
        <v/>
      </c>
      <c r="Q479" s="5" t="str">
        <f>IF(B479="","",VLOOKUP(AB479,Varsayımlar!$B:$Q,9,0))</f>
        <v/>
      </c>
      <c r="R479" s="5" t="str">
        <f>IF(B479="","",VLOOKUP(AB479,Varsayımlar!$B:$Q,10,0))</f>
        <v/>
      </c>
      <c r="S479" s="5" t="str">
        <f>IF(B479="","",VLOOKUP(AB479,Varsayımlar!$B:$Q,11,0))</f>
        <v/>
      </c>
      <c r="T479" s="5" t="str">
        <f>IF(B479="","",VLOOKUP(AB479,Varsayımlar!$B:$Q,12,0))</f>
        <v/>
      </c>
      <c r="U479" s="5" t="str">
        <f>IF(B479="","",VLOOKUP(AB479,Varsayımlar!$B:$Q,13,0))</f>
        <v/>
      </c>
      <c r="V479" s="5" t="str">
        <f>IF(B479="","",VLOOKUP(AB479,Varsayımlar!$B:$Q,14,0))</f>
        <v/>
      </c>
      <c r="Z479" s="5" t="str">
        <f>IF(B479="","",VLOOKUP(AB479,Varsayımlar!$B:$Q,15,0))</f>
        <v/>
      </c>
      <c r="AA479" s="5" t="str">
        <f>IF(B479="","",VLOOKUP(AB479,Varsayımlar!$B:$Q,16,0))</f>
        <v/>
      </c>
      <c r="AB479" s="5" t="str">
        <f t="shared" si="10"/>
        <v/>
      </c>
    </row>
    <row r="480" spans="2:28" x14ac:dyDescent="0.25">
      <c r="C480" s="3" t="str">
        <f>IF(B480="","",VLOOKUP(AB480,Varsayımlar!$B:$Q,3,0))</f>
        <v/>
      </c>
      <c r="G480" s="2" t="str">
        <f>IF(B480="","",VLOOKUP(AB480,Varsayımlar!$B:$Q,5,0))</f>
        <v/>
      </c>
      <c r="I480" s="2" t="str">
        <f>IF(B480="","",VLOOKUP(AB480,Varsayımlar!$B:$Q,6,0))</f>
        <v/>
      </c>
      <c r="O480" s="2" t="str">
        <f>IF(B480="","",VLOOKUP(AB480,Varsayımlar!$B:$Q,7,0)*J480)</f>
        <v/>
      </c>
      <c r="P480" s="2" t="str">
        <f>IF(B480="","",VLOOKUP(AB480,Varsayımlar!$B:$Q,8,0))</f>
        <v/>
      </c>
      <c r="Q480" s="2" t="str">
        <f>IF(B480="","",VLOOKUP(AB480,Varsayımlar!$B:$Q,9,0))</f>
        <v/>
      </c>
      <c r="R480" s="2" t="str">
        <f>IF(B480="","",VLOOKUP(AB480,Varsayımlar!$B:$Q,10,0))</f>
        <v/>
      </c>
      <c r="S480" s="2" t="str">
        <f>IF(B480="","",VLOOKUP(AB480,Varsayımlar!$B:$Q,11,0))</f>
        <v/>
      </c>
      <c r="T480" s="2" t="str">
        <f>IF(B480="","",VLOOKUP(AB480,Varsayımlar!$B:$Q,12,0))</f>
        <v/>
      </c>
      <c r="U480" s="2" t="str">
        <f>IF(B480="","",VLOOKUP(AB480,Varsayımlar!$B:$Q,13,0))</f>
        <v/>
      </c>
      <c r="V480" s="2" t="str">
        <f>IF(B480="","",VLOOKUP(AB480,Varsayımlar!$B:$Q,14,0))</f>
        <v/>
      </c>
      <c r="Z480" s="2" t="str">
        <f>IF(B480="","",VLOOKUP(AB480,Varsayımlar!$B:$Q,15,0))</f>
        <v/>
      </c>
      <c r="AA480" s="2" t="str">
        <f>IF(B480="","",VLOOKUP(AB480,Varsayımlar!$B:$Q,16,0))</f>
        <v/>
      </c>
      <c r="AB480" s="2" t="str">
        <f t="shared" si="10"/>
        <v/>
      </c>
    </row>
    <row r="481" spans="2:28" x14ac:dyDescent="0.25">
      <c r="B481" s="6"/>
      <c r="C481" s="7" t="str">
        <f>IF(B481="","",VLOOKUP(AB481,Varsayımlar!$B:$Q,3,0))</f>
        <v/>
      </c>
      <c r="G481" s="5" t="str">
        <f>IF(B481="","",VLOOKUP(AB481,Varsayımlar!$B:$Q,5,0))</f>
        <v/>
      </c>
      <c r="H481" s="5"/>
      <c r="I481" s="5" t="str">
        <f>IF(B481="","",VLOOKUP(AB481,Varsayımlar!$B:$Q,6,0))</f>
        <v/>
      </c>
      <c r="O481" s="5" t="str">
        <f>IF(B481="","",VLOOKUP(AB481,Varsayımlar!$B:$Q,7,0)*J481)</f>
        <v/>
      </c>
      <c r="P481" s="5" t="str">
        <f>IF(B481="","",VLOOKUP(AB481,Varsayımlar!$B:$Q,8,0))</f>
        <v/>
      </c>
      <c r="Q481" s="5" t="str">
        <f>IF(B481="","",VLOOKUP(AB481,Varsayımlar!$B:$Q,9,0))</f>
        <v/>
      </c>
      <c r="R481" s="5" t="str">
        <f>IF(B481="","",VLOOKUP(AB481,Varsayımlar!$B:$Q,10,0))</f>
        <v/>
      </c>
      <c r="S481" s="5" t="str">
        <f>IF(B481="","",VLOOKUP(AB481,Varsayımlar!$B:$Q,11,0))</f>
        <v/>
      </c>
      <c r="T481" s="5" t="str">
        <f>IF(B481="","",VLOOKUP(AB481,Varsayımlar!$B:$Q,12,0))</f>
        <v/>
      </c>
      <c r="U481" s="5" t="str">
        <f>IF(B481="","",VLOOKUP(AB481,Varsayımlar!$B:$Q,13,0))</f>
        <v/>
      </c>
      <c r="V481" s="5" t="str">
        <f>IF(B481="","",VLOOKUP(AB481,Varsayımlar!$B:$Q,14,0))</f>
        <v/>
      </c>
      <c r="Z481" s="5" t="str">
        <f>IF(B481="","",VLOOKUP(AB481,Varsayımlar!$B:$Q,15,0))</f>
        <v/>
      </c>
      <c r="AA481" s="5" t="str">
        <f>IF(B481="","",VLOOKUP(AB481,Varsayımlar!$B:$Q,16,0))</f>
        <v/>
      </c>
      <c r="AB481" s="5" t="str">
        <f t="shared" si="10"/>
        <v/>
      </c>
    </row>
    <row r="482" spans="2:28" x14ac:dyDescent="0.25">
      <c r="C482" s="3" t="str">
        <f>IF(B482="","",VLOOKUP(AB482,Varsayımlar!$B:$Q,3,0))</f>
        <v/>
      </c>
      <c r="G482" s="2" t="str">
        <f>IF(B482="","",VLOOKUP(AB482,Varsayımlar!$B:$Q,5,0))</f>
        <v/>
      </c>
      <c r="I482" s="2" t="str">
        <f>IF(B482="","",VLOOKUP(AB482,Varsayımlar!$B:$Q,6,0))</f>
        <v/>
      </c>
      <c r="O482" s="2" t="str">
        <f>IF(B482="","",VLOOKUP(AB482,Varsayımlar!$B:$Q,7,0)*J482)</f>
        <v/>
      </c>
      <c r="P482" s="2" t="str">
        <f>IF(B482="","",VLOOKUP(AB482,Varsayımlar!$B:$Q,8,0))</f>
        <v/>
      </c>
      <c r="Q482" s="2" t="str">
        <f>IF(B482="","",VLOOKUP(AB482,Varsayımlar!$B:$Q,9,0))</f>
        <v/>
      </c>
      <c r="R482" s="2" t="str">
        <f>IF(B482="","",VLOOKUP(AB482,Varsayımlar!$B:$Q,10,0))</f>
        <v/>
      </c>
      <c r="S482" s="2" t="str">
        <f>IF(B482="","",VLOOKUP(AB482,Varsayımlar!$B:$Q,11,0))</f>
        <v/>
      </c>
      <c r="T482" s="2" t="str">
        <f>IF(B482="","",VLOOKUP(AB482,Varsayımlar!$B:$Q,12,0))</f>
        <v/>
      </c>
      <c r="U482" s="2" t="str">
        <f>IF(B482="","",VLOOKUP(AB482,Varsayımlar!$B:$Q,13,0))</f>
        <v/>
      </c>
      <c r="V482" s="2" t="str">
        <f>IF(B482="","",VLOOKUP(AB482,Varsayımlar!$B:$Q,14,0))</f>
        <v/>
      </c>
      <c r="Z482" s="2" t="str">
        <f>IF(B482="","",VLOOKUP(AB482,Varsayımlar!$B:$Q,15,0))</f>
        <v/>
      </c>
      <c r="AA482" s="2" t="str">
        <f>IF(B482="","",VLOOKUP(AB482,Varsayımlar!$B:$Q,16,0))</f>
        <v/>
      </c>
      <c r="AB482" s="2" t="str">
        <f t="shared" si="10"/>
        <v/>
      </c>
    </row>
    <row r="483" spans="2:28" x14ac:dyDescent="0.25">
      <c r="B483" s="6"/>
      <c r="C483" s="7" t="str">
        <f>IF(B483="","",VLOOKUP(AB483,Varsayımlar!$B:$Q,3,0))</f>
        <v/>
      </c>
      <c r="G483" s="5" t="str">
        <f>IF(B483="","",VLOOKUP(AB483,Varsayımlar!$B:$Q,5,0))</f>
        <v/>
      </c>
      <c r="H483" s="5"/>
      <c r="I483" s="5" t="str">
        <f>IF(B483="","",VLOOKUP(AB483,Varsayımlar!$B:$Q,6,0))</f>
        <v/>
      </c>
      <c r="O483" s="5" t="str">
        <f>IF(B483="","",VLOOKUP(AB483,Varsayımlar!$B:$Q,7,0)*J483)</f>
        <v/>
      </c>
      <c r="P483" s="5" t="str">
        <f>IF(B483="","",VLOOKUP(AB483,Varsayımlar!$B:$Q,8,0))</f>
        <v/>
      </c>
      <c r="Q483" s="5" t="str">
        <f>IF(B483="","",VLOOKUP(AB483,Varsayımlar!$B:$Q,9,0))</f>
        <v/>
      </c>
      <c r="R483" s="5" t="str">
        <f>IF(B483="","",VLOOKUP(AB483,Varsayımlar!$B:$Q,10,0))</f>
        <v/>
      </c>
      <c r="S483" s="5" t="str">
        <f>IF(B483="","",VLOOKUP(AB483,Varsayımlar!$B:$Q,11,0))</f>
        <v/>
      </c>
      <c r="T483" s="5" t="str">
        <f>IF(B483="","",VLOOKUP(AB483,Varsayımlar!$B:$Q,12,0))</f>
        <v/>
      </c>
      <c r="U483" s="5" t="str">
        <f>IF(B483="","",VLOOKUP(AB483,Varsayımlar!$B:$Q,13,0))</f>
        <v/>
      </c>
      <c r="V483" s="5" t="str">
        <f>IF(B483="","",VLOOKUP(AB483,Varsayımlar!$B:$Q,14,0))</f>
        <v/>
      </c>
      <c r="Z483" s="5" t="str">
        <f>IF(B483="","",VLOOKUP(AB483,Varsayımlar!$B:$Q,15,0))</f>
        <v/>
      </c>
      <c r="AA483" s="5" t="str">
        <f>IF(B483="","",VLOOKUP(AB483,Varsayımlar!$B:$Q,16,0))</f>
        <v/>
      </c>
      <c r="AB483" s="5" t="str">
        <f t="shared" si="10"/>
        <v/>
      </c>
    </row>
    <row r="484" spans="2:28" x14ac:dyDescent="0.25">
      <c r="C484" s="3" t="str">
        <f>IF(B484="","",VLOOKUP(AB484,Varsayımlar!$B:$Q,3,0))</f>
        <v/>
      </c>
      <c r="G484" s="2" t="str">
        <f>IF(B484="","",VLOOKUP(AB484,Varsayımlar!$B:$Q,5,0))</f>
        <v/>
      </c>
      <c r="I484" s="2" t="str">
        <f>IF(B484="","",VLOOKUP(AB484,Varsayımlar!$B:$Q,6,0))</f>
        <v/>
      </c>
      <c r="O484" s="2" t="str">
        <f>IF(B484="","",VLOOKUP(AB484,Varsayımlar!$B:$Q,7,0)*J484)</f>
        <v/>
      </c>
      <c r="P484" s="2" t="str">
        <f>IF(B484="","",VLOOKUP(AB484,Varsayımlar!$B:$Q,8,0))</f>
        <v/>
      </c>
      <c r="Q484" s="2" t="str">
        <f>IF(B484="","",VLOOKUP(AB484,Varsayımlar!$B:$Q,9,0))</f>
        <v/>
      </c>
      <c r="R484" s="2" t="str">
        <f>IF(B484="","",VLOOKUP(AB484,Varsayımlar!$B:$Q,10,0))</f>
        <v/>
      </c>
      <c r="S484" s="2" t="str">
        <f>IF(B484="","",VLOOKUP(AB484,Varsayımlar!$B:$Q,11,0))</f>
        <v/>
      </c>
      <c r="T484" s="2" t="str">
        <f>IF(B484="","",VLOOKUP(AB484,Varsayımlar!$B:$Q,12,0))</f>
        <v/>
      </c>
      <c r="U484" s="2" t="str">
        <f>IF(B484="","",VLOOKUP(AB484,Varsayımlar!$B:$Q,13,0))</f>
        <v/>
      </c>
      <c r="V484" s="2" t="str">
        <f>IF(B484="","",VLOOKUP(AB484,Varsayımlar!$B:$Q,14,0))</f>
        <v/>
      </c>
      <c r="Z484" s="2" t="str">
        <f>IF(B484="","",VLOOKUP(AB484,Varsayımlar!$B:$Q,15,0))</f>
        <v/>
      </c>
      <c r="AA484" s="2" t="str">
        <f>IF(B484="","",VLOOKUP(AB484,Varsayımlar!$B:$Q,16,0))</f>
        <v/>
      </c>
      <c r="AB484" s="2" t="str">
        <f t="shared" si="10"/>
        <v/>
      </c>
    </row>
    <row r="485" spans="2:28" x14ac:dyDescent="0.25">
      <c r="B485" s="6"/>
      <c r="C485" s="7" t="str">
        <f>IF(B485="","",VLOOKUP(AB485,Varsayımlar!$B:$Q,3,0))</f>
        <v/>
      </c>
      <c r="G485" s="5" t="str">
        <f>IF(B485="","",VLOOKUP(AB485,Varsayımlar!$B:$Q,5,0))</f>
        <v/>
      </c>
      <c r="H485" s="5"/>
      <c r="I485" s="5" t="str">
        <f>IF(B485="","",VLOOKUP(AB485,Varsayımlar!$B:$Q,6,0))</f>
        <v/>
      </c>
      <c r="O485" s="5" t="str">
        <f>IF(B485="","",VLOOKUP(AB485,Varsayımlar!$B:$Q,7,0)*J485)</f>
        <v/>
      </c>
      <c r="P485" s="5" t="str">
        <f>IF(B485="","",VLOOKUP(AB485,Varsayımlar!$B:$Q,8,0))</f>
        <v/>
      </c>
      <c r="Q485" s="5" t="str">
        <f>IF(B485="","",VLOOKUP(AB485,Varsayımlar!$B:$Q,9,0))</f>
        <v/>
      </c>
      <c r="R485" s="5" t="str">
        <f>IF(B485="","",VLOOKUP(AB485,Varsayımlar!$B:$Q,10,0))</f>
        <v/>
      </c>
      <c r="S485" s="5" t="str">
        <f>IF(B485="","",VLOOKUP(AB485,Varsayımlar!$B:$Q,11,0))</f>
        <v/>
      </c>
      <c r="T485" s="5" t="str">
        <f>IF(B485="","",VLOOKUP(AB485,Varsayımlar!$B:$Q,12,0))</f>
        <v/>
      </c>
      <c r="U485" s="5" t="str">
        <f>IF(B485="","",VLOOKUP(AB485,Varsayımlar!$B:$Q,13,0))</f>
        <v/>
      </c>
      <c r="V485" s="5" t="str">
        <f>IF(B485="","",VLOOKUP(AB485,Varsayımlar!$B:$Q,14,0))</f>
        <v/>
      </c>
      <c r="Z485" s="5" t="str">
        <f>IF(B485="","",VLOOKUP(AB485,Varsayımlar!$B:$Q,15,0))</f>
        <v/>
      </c>
      <c r="AA485" s="5" t="str">
        <f>IF(B485="","",VLOOKUP(AB485,Varsayımlar!$B:$Q,16,0))</f>
        <v/>
      </c>
      <c r="AB485" s="5" t="str">
        <f t="shared" si="10"/>
        <v/>
      </c>
    </row>
    <row r="486" spans="2:28" x14ac:dyDescent="0.25">
      <c r="C486" s="3" t="str">
        <f>IF(B486="","",VLOOKUP(AB486,Varsayımlar!$B:$Q,3,0))</f>
        <v/>
      </c>
      <c r="G486" s="2" t="str">
        <f>IF(B486="","",VLOOKUP(AB486,Varsayımlar!$B:$Q,5,0))</f>
        <v/>
      </c>
      <c r="I486" s="2" t="str">
        <f>IF(B486="","",VLOOKUP(AB486,Varsayımlar!$B:$Q,6,0))</f>
        <v/>
      </c>
      <c r="O486" s="2" t="str">
        <f>IF(B486="","",VLOOKUP(AB486,Varsayımlar!$B:$Q,7,0)*J486)</f>
        <v/>
      </c>
      <c r="P486" s="2" t="str">
        <f>IF(B486="","",VLOOKUP(AB486,Varsayımlar!$B:$Q,8,0))</f>
        <v/>
      </c>
      <c r="Q486" s="2" t="str">
        <f>IF(B486="","",VLOOKUP(AB486,Varsayımlar!$B:$Q,9,0))</f>
        <v/>
      </c>
      <c r="R486" s="2" t="str">
        <f>IF(B486="","",VLOOKUP(AB486,Varsayımlar!$B:$Q,10,0))</f>
        <v/>
      </c>
      <c r="S486" s="2" t="str">
        <f>IF(B486="","",VLOOKUP(AB486,Varsayımlar!$B:$Q,11,0))</f>
        <v/>
      </c>
      <c r="T486" s="2" t="str">
        <f>IF(B486="","",VLOOKUP(AB486,Varsayımlar!$B:$Q,12,0))</f>
        <v/>
      </c>
      <c r="U486" s="2" t="str">
        <f>IF(B486="","",VLOOKUP(AB486,Varsayımlar!$B:$Q,13,0))</f>
        <v/>
      </c>
      <c r="V486" s="2" t="str">
        <f>IF(B486="","",VLOOKUP(AB486,Varsayımlar!$B:$Q,14,0))</f>
        <v/>
      </c>
      <c r="Z486" s="2" t="str">
        <f>IF(B486="","",VLOOKUP(AB486,Varsayımlar!$B:$Q,15,0))</f>
        <v/>
      </c>
      <c r="AA486" s="2" t="str">
        <f>IF(B486="","",VLOOKUP(AB486,Varsayımlar!$B:$Q,16,0))</f>
        <v/>
      </c>
      <c r="AB486" s="2" t="str">
        <f t="shared" si="10"/>
        <v/>
      </c>
    </row>
    <row r="487" spans="2:28" x14ac:dyDescent="0.25">
      <c r="B487" s="6"/>
      <c r="C487" s="7" t="str">
        <f>IF(B487="","",VLOOKUP(AB487,Varsayımlar!$B:$Q,3,0))</f>
        <v/>
      </c>
      <c r="G487" s="5" t="str">
        <f>IF(B487="","",VLOOKUP(AB487,Varsayımlar!$B:$Q,5,0))</f>
        <v/>
      </c>
      <c r="H487" s="5"/>
      <c r="I487" s="5" t="str">
        <f>IF(B487="","",VLOOKUP(AB487,Varsayımlar!$B:$Q,6,0))</f>
        <v/>
      </c>
      <c r="O487" s="5" t="str">
        <f>IF(B487="","",VLOOKUP(AB487,Varsayımlar!$B:$Q,7,0)*J487)</f>
        <v/>
      </c>
      <c r="P487" s="5" t="str">
        <f>IF(B487="","",VLOOKUP(AB487,Varsayımlar!$B:$Q,8,0))</f>
        <v/>
      </c>
      <c r="Q487" s="5" t="str">
        <f>IF(B487="","",VLOOKUP(AB487,Varsayımlar!$B:$Q,9,0))</f>
        <v/>
      </c>
      <c r="R487" s="5" t="str">
        <f>IF(B487="","",VLOOKUP(AB487,Varsayımlar!$B:$Q,10,0))</f>
        <v/>
      </c>
      <c r="S487" s="5" t="str">
        <f>IF(B487="","",VLOOKUP(AB487,Varsayımlar!$B:$Q,11,0))</f>
        <v/>
      </c>
      <c r="T487" s="5" t="str">
        <f>IF(B487="","",VLOOKUP(AB487,Varsayımlar!$B:$Q,12,0))</f>
        <v/>
      </c>
      <c r="U487" s="5" t="str">
        <f>IF(B487="","",VLOOKUP(AB487,Varsayımlar!$B:$Q,13,0))</f>
        <v/>
      </c>
      <c r="V487" s="5" t="str">
        <f>IF(B487="","",VLOOKUP(AB487,Varsayımlar!$B:$Q,14,0))</f>
        <v/>
      </c>
      <c r="Z487" s="5" t="str">
        <f>IF(B487="","",VLOOKUP(AB487,Varsayımlar!$B:$Q,15,0))</f>
        <v/>
      </c>
      <c r="AA487" s="5" t="str">
        <f>IF(B487="","",VLOOKUP(AB487,Varsayımlar!$B:$Q,16,0))</f>
        <v/>
      </c>
      <c r="AB487" s="5" t="str">
        <f t="shared" si="10"/>
        <v/>
      </c>
    </row>
    <row r="488" spans="2:28" x14ac:dyDescent="0.25">
      <c r="C488" s="3" t="str">
        <f>IF(B488="","",VLOOKUP(AB488,Varsayımlar!$B:$Q,3,0))</f>
        <v/>
      </c>
      <c r="G488" s="2" t="str">
        <f>IF(B488="","",VLOOKUP(AB488,Varsayımlar!$B:$Q,5,0))</f>
        <v/>
      </c>
      <c r="I488" s="2" t="str">
        <f>IF(B488="","",VLOOKUP(AB488,Varsayımlar!$B:$Q,6,0))</f>
        <v/>
      </c>
      <c r="O488" s="2" t="str">
        <f>IF(B488="","",VLOOKUP(AB488,Varsayımlar!$B:$Q,7,0)*J488)</f>
        <v/>
      </c>
      <c r="P488" s="2" t="str">
        <f>IF(B488="","",VLOOKUP(AB488,Varsayımlar!$B:$Q,8,0))</f>
        <v/>
      </c>
      <c r="Q488" s="2" t="str">
        <f>IF(B488="","",VLOOKUP(AB488,Varsayımlar!$B:$Q,9,0))</f>
        <v/>
      </c>
      <c r="R488" s="2" t="str">
        <f>IF(B488="","",VLOOKUP(AB488,Varsayımlar!$B:$Q,10,0))</f>
        <v/>
      </c>
      <c r="S488" s="2" t="str">
        <f>IF(B488="","",VLOOKUP(AB488,Varsayımlar!$B:$Q,11,0))</f>
        <v/>
      </c>
      <c r="T488" s="2" t="str">
        <f>IF(B488="","",VLOOKUP(AB488,Varsayımlar!$B:$Q,12,0))</f>
        <v/>
      </c>
      <c r="U488" s="2" t="str">
        <f>IF(B488="","",VLOOKUP(AB488,Varsayımlar!$B:$Q,13,0))</f>
        <v/>
      </c>
      <c r="V488" s="2" t="str">
        <f>IF(B488="","",VLOOKUP(AB488,Varsayımlar!$B:$Q,14,0))</f>
        <v/>
      </c>
      <c r="Z488" s="2" t="str">
        <f>IF(B488="","",VLOOKUP(AB488,Varsayımlar!$B:$Q,15,0))</f>
        <v/>
      </c>
      <c r="AA488" s="2" t="str">
        <f>IF(B488="","",VLOOKUP(AB488,Varsayımlar!$B:$Q,16,0))</f>
        <v/>
      </c>
      <c r="AB488" s="2" t="str">
        <f t="shared" si="10"/>
        <v/>
      </c>
    </row>
    <row r="489" spans="2:28" x14ac:dyDescent="0.25">
      <c r="B489" s="6"/>
      <c r="C489" s="7" t="str">
        <f>IF(B489="","",VLOOKUP(AB489,Varsayımlar!$B:$Q,3,0))</f>
        <v/>
      </c>
      <c r="G489" s="5" t="str">
        <f>IF(B489="","",VLOOKUP(AB489,Varsayımlar!$B:$Q,5,0))</f>
        <v/>
      </c>
      <c r="H489" s="5"/>
      <c r="I489" s="5" t="str">
        <f>IF(B489="","",VLOOKUP(AB489,Varsayımlar!$B:$Q,6,0))</f>
        <v/>
      </c>
      <c r="O489" s="5" t="str">
        <f>IF(B489="","",VLOOKUP(AB489,Varsayımlar!$B:$Q,7,0)*J489)</f>
        <v/>
      </c>
      <c r="P489" s="5" t="str">
        <f>IF(B489="","",VLOOKUP(AB489,Varsayımlar!$B:$Q,8,0))</f>
        <v/>
      </c>
      <c r="Q489" s="5" t="str">
        <f>IF(B489="","",VLOOKUP(AB489,Varsayımlar!$B:$Q,9,0))</f>
        <v/>
      </c>
      <c r="R489" s="5" t="str">
        <f>IF(B489="","",VLOOKUP(AB489,Varsayımlar!$B:$Q,10,0))</f>
        <v/>
      </c>
      <c r="S489" s="5" t="str">
        <f>IF(B489="","",VLOOKUP(AB489,Varsayımlar!$B:$Q,11,0))</f>
        <v/>
      </c>
      <c r="T489" s="5" t="str">
        <f>IF(B489="","",VLOOKUP(AB489,Varsayımlar!$B:$Q,12,0))</f>
        <v/>
      </c>
      <c r="U489" s="5" t="str">
        <f>IF(B489="","",VLOOKUP(AB489,Varsayımlar!$B:$Q,13,0))</f>
        <v/>
      </c>
      <c r="V489" s="5" t="str">
        <f>IF(B489="","",VLOOKUP(AB489,Varsayımlar!$B:$Q,14,0))</f>
        <v/>
      </c>
      <c r="Z489" s="5" t="str">
        <f>IF(B489="","",VLOOKUP(AB489,Varsayımlar!$B:$Q,15,0))</f>
        <v/>
      </c>
      <c r="AA489" s="5" t="str">
        <f>IF(B489="","",VLOOKUP(AB489,Varsayımlar!$B:$Q,16,0))</f>
        <v/>
      </c>
      <c r="AB489" s="5" t="str">
        <f t="shared" si="10"/>
        <v/>
      </c>
    </row>
    <row r="490" spans="2:28" x14ac:dyDescent="0.25">
      <c r="C490" s="3" t="str">
        <f>IF(B490="","",VLOOKUP(AB490,Varsayımlar!$B:$Q,3,0))</f>
        <v/>
      </c>
      <c r="G490" s="2" t="str">
        <f>IF(B490="","",VLOOKUP(AB490,Varsayımlar!$B:$Q,5,0))</f>
        <v/>
      </c>
      <c r="I490" s="2" t="str">
        <f>IF(B490="","",VLOOKUP(AB490,Varsayımlar!$B:$Q,6,0))</f>
        <v/>
      </c>
      <c r="O490" s="2" t="str">
        <f>IF(B490="","",VLOOKUP(AB490,Varsayımlar!$B:$Q,7,0)*J490)</f>
        <v/>
      </c>
      <c r="P490" s="2" t="str">
        <f>IF(B490="","",VLOOKUP(AB490,Varsayımlar!$B:$Q,8,0))</f>
        <v/>
      </c>
      <c r="Q490" s="2" t="str">
        <f>IF(B490="","",VLOOKUP(AB490,Varsayımlar!$B:$Q,9,0))</f>
        <v/>
      </c>
      <c r="R490" s="2" t="str">
        <f>IF(B490="","",VLOOKUP(AB490,Varsayımlar!$B:$Q,10,0))</f>
        <v/>
      </c>
      <c r="S490" s="2" t="str">
        <f>IF(B490="","",VLOOKUP(AB490,Varsayımlar!$B:$Q,11,0))</f>
        <v/>
      </c>
      <c r="T490" s="2" t="str">
        <f>IF(B490="","",VLOOKUP(AB490,Varsayımlar!$B:$Q,12,0))</f>
        <v/>
      </c>
      <c r="U490" s="2" t="str">
        <f>IF(B490="","",VLOOKUP(AB490,Varsayımlar!$B:$Q,13,0))</f>
        <v/>
      </c>
      <c r="V490" s="2" t="str">
        <f>IF(B490="","",VLOOKUP(AB490,Varsayımlar!$B:$Q,14,0))</f>
        <v/>
      </c>
      <c r="Z490" s="2" t="str">
        <f>IF(B490="","",VLOOKUP(AB490,Varsayımlar!$B:$Q,15,0))</f>
        <v/>
      </c>
      <c r="AA490" s="2" t="str">
        <f>IF(B490="","",VLOOKUP(AB490,Varsayımlar!$B:$Q,16,0))</f>
        <v/>
      </c>
      <c r="AB490" s="2" t="str">
        <f t="shared" si="10"/>
        <v/>
      </c>
    </row>
    <row r="491" spans="2:28" x14ac:dyDescent="0.25">
      <c r="B491" s="6"/>
      <c r="C491" s="7" t="str">
        <f>IF(B491="","",VLOOKUP(AB491,Varsayımlar!$B:$Q,3,0))</f>
        <v/>
      </c>
      <c r="G491" s="5" t="str">
        <f>IF(B491="","",VLOOKUP(AB491,Varsayımlar!$B:$Q,5,0))</f>
        <v/>
      </c>
      <c r="H491" s="5"/>
      <c r="I491" s="5" t="str">
        <f>IF(B491="","",VLOOKUP(AB491,Varsayımlar!$B:$Q,6,0))</f>
        <v/>
      </c>
      <c r="O491" s="5" t="str">
        <f>IF(B491="","",VLOOKUP(AB491,Varsayımlar!$B:$Q,7,0)*J491)</f>
        <v/>
      </c>
      <c r="P491" s="5" t="str">
        <f>IF(B491="","",VLOOKUP(AB491,Varsayımlar!$B:$Q,8,0))</f>
        <v/>
      </c>
      <c r="Q491" s="5" t="str">
        <f>IF(B491="","",VLOOKUP(AB491,Varsayımlar!$B:$Q,9,0))</f>
        <v/>
      </c>
      <c r="R491" s="5" t="str">
        <f>IF(B491="","",VLOOKUP(AB491,Varsayımlar!$B:$Q,10,0))</f>
        <v/>
      </c>
      <c r="S491" s="5" t="str">
        <f>IF(B491="","",VLOOKUP(AB491,Varsayımlar!$B:$Q,11,0))</f>
        <v/>
      </c>
      <c r="T491" s="5" t="str">
        <f>IF(B491="","",VLOOKUP(AB491,Varsayımlar!$B:$Q,12,0))</f>
        <v/>
      </c>
      <c r="U491" s="5" t="str">
        <f>IF(B491="","",VLOOKUP(AB491,Varsayımlar!$B:$Q,13,0))</f>
        <v/>
      </c>
      <c r="V491" s="5" t="str">
        <f>IF(B491="","",VLOOKUP(AB491,Varsayımlar!$B:$Q,14,0))</f>
        <v/>
      </c>
      <c r="Z491" s="5" t="str">
        <f>IF(B491="","",VLOOKUP(AB491,Varsayımlar!$B:$Q,15,0))</f>
        <v/>
      </c>
      <c r="AA491" s="5" t="str">
        <f>IF(B491="","",VLOOKUP(AB491,Varsayımlar!$B:$Q,16,0))</f>
        <v/>
      </c>
      <c r="AB491" s="5" t="str">
        <f t="shared" si="10"/>
        <v/>
      </c>
    </row>
    <row r="492" spans="2:28" x14ac:dyDescent="0.25">
      <c r="C492" s="3" t="str">
        <f>IF(B492="","",VLOOKUP(AB492,Varsayımlar!$B:$Q,3,0))</f>
        <v/>
      </c>
      <c r="G492" s="2" t="str">
        <f>IF(B492="","",VLOOKUP(AB492,Varsayımlar!$B:$Q,5,0))</f>
        <v/>
      </c>
      <c r="I492" s="2" t="str">
        <f>IF(B492="","",VLOOKUP(AB492,Varsayımlar!$B:$Q,6,0))</f>
        <v/>
      </c>
      <c r="O492" s="2" t="str">
        <f>IF(B492="","",VLOOKUP(AB492,Varsayımlar!$B:$Q,7,0)*J492)</f>
        <v/>
      </c>
      <c r="P492" s="2" t="str">
        <f>IF(B492="","",VLOOKUP(AB492,Varsayımlar!$B:$Q,8,0))</f>
        <v/>
      </c>
      <c r="Q492" s="2" t="str">
        <f>IF(B492="","",VLOOKUP(AB492,Varsayımlar!$B:$Q,9,0))</f>
        <v/>
      </c>
      <c r="R492" s="2" t="str">
        <f>IF(B492="","",VLOOKUP(AB492,Varsayımlar!$B:$Q,10,0))</f>
        <v/>
      </c>
      <c r="S492" s="2" t="str">
        <f>IF(B492="","",VLOOKUP(AB492,Varsayımlar!$B:$Q,11,0))</f>
        <v/>
      </c>
      <c r="T492" s="2" t="str">
        <f>IF(B492="","",VLOOKUP(AB492,Varsayımlar!$B:$Q,12,0))</f>
        <v/>
      </c>
      <c r="U492" s="2" t="str">
        <f>IF(B492="","",VLOOKUP(AB492,Varsayımlar!$B:$Q,13,0))</f>
        <v/>
      </c>
      <c r="V492" s="2" t="str">
        <f>IF(B492="","",VLOOKUP(AB492,Varsayımlar!$B:$Q,14,0))</f>
        <v/>
      </c>
      <c r="Z492" s="2" t="str">
        <f>IF(B492="","",VLOOKUP(AB492,Varsayımlar!$B:$Q,15,0))</f>
        <v/>
      </c>
      <c r="AA492" s="2" t="str">
        <f>IF(B492="","",VLOOKUP(AB492,Varsayımlar!$B:$Q,16,0))</f>
        <v/>
      </c>
      <c r="AB492" s="2" t="str">
        <f t="shared" si="10"/>
        <v/>
      </c>
    </row>
    <row r="493" spans="2:28" x14ac:dyDescent="0.25">
      <c r="B493" s="6"/>
      <c r="C493" s="7" t="str">
        <f>IF(B493="","",VLOOKUP(AB493,Varsayımlar!$B:$Q,3,0))</f>
        <v/>
      </c>
      <c r="G493" s="5" t="str">
        <f>IF(B493="","",VLOOKUP(AB493,Varsayımlar!$B:$Q,5,0))</f>
        <v/>
      </c>
      <c r="H493" s="5"/>
      <c r="I493" s="5" t="str">
        <f>IF(B493="","",VLOOKUP(AB493,Varsayımlar!$B:$Q,6,0))</f>
        <v/>
      </c>
      <c r="O493" s="5" t="str">
        <f>IF(B493="","",VLOOKUP(AB493,Varsayımlar!$B:$Q,7,0)*J493)</f>
        <v/>
      </c>
      <c r="P493" s="5" t="str">
        <f>IF(B493="","",VLOOKUP(AB493,Varsayımlar!$B:$Q,8,0))</f>
        <v/>
      </c>
      <c r="Q493" s="5" t="str">
        <f>IF(B493="","",VLOOKUP(AB493,Varsayımlar!$B:$Q,9,0))</f>
        <v/>
      </c>
      <c r="R493" s="5" t="str">
        <f>IF(B493="","",VLOOKUP(AB493,Varsayımlar!$B:$Q,10,0))</f>
        <v/>
      </c>
      <c r="S493" s="5" t="str">
        <f>IF(B493="","",VLOOKUP(AB493,Varsayımlar!$B:$Q,11,0))</f>
        <v/>
      </c>
      <c r="T493" s="5" t="str">
        <f>IF(B493="","",VLOOKUP(AB493,Varsayımlar!$B:$Q,12,0))</f>
        <v/>
      </c>
      <c r="U493" s="5" t="str">
        <f>IF(B493="","",VLOOKUP(AB493,Varsayımlar!$B:$Q,13,0))</f>
        <v/>
      </c>
      <c r="V493" s="5" t="str">
        <f>IF(B493="","",VLOOKUP(AB493,Varsayımlar!$B:$Q,14,0))</f>
        <v/>
      </c>
      <c r="Z493" s="5" t="str">
        <f>IF(B493="","",VLOOKUP(AB493,Varsayımlar!$B:$Q,15,0))</f>
        <v/>
      </c>
      <c r="AA493" s="5" t="str">
        <f>IF(B493="","",VLOOKUP(AB493,Varsayımlar!$B:$Q,16,0))</f>
        <v/>
      </c>
      <c r="AB493" s="5" t="str">
        <f t="shared" si="10"/>
        <v/>
      </c>
    </row>
    <row r="494" spans="2:28" x14ac:dyDescent="0.25">
      <c r="C494" s="3" t="str">
        <f>IF(B494="","",VLOOKUP(AB494,Varsayımlar!$B:$Q,3,0))</f>
        <v/>
      </c>
      <c r="G494" s="2" t="str">
        <f>IF(B494="","",VLOOKUP(AB494,Varsayımlar!$B:$Q,5,0))</f>
        <v/>
      </c>
      <c r="I494" s="2" t="str">
        <f>IF(B494="","",VLOOKUP(AB494,Varsayımlar!$B:$Q,6,0))</f>
        <v/>
      </c>
      <c r="O494" s="2" t="str">
        <f>IF(B494="","",VLOOKUP(AB494,Varsayımlar!$B:$Q,7,0)*J494)</f>
        <v/>
      </c>
      <c r="P494" s="2" t="str">
        <f>IF(B494="","",VLOOKUP(AB494,Varsayımlar!$B:$Q,8,0))</f>
        <v/>
      </c>
      <c r="Q494" s="2" t="str">
        <f>IF(B494="","",VLOOKUP(AB494,Varsayımlar!$B:$Q,9,0))</f>
        <v/>
      </c>
      <c r="R494" s="2" t="str">
        <f>IF(B494="","",VLOOKUP(AB494,Varsayımlar!$B:$Q,10,0))</f>
        <v/>
      </c>
      <c r="S494" s="2" t="str">
        <f>IF(B494="","",VLOOKUP(AB494,Varsayımlar!$B:$Q,11,0))</f>
        <v/>
      </c>
      <c r="T494" s="2" t="str">
        <f>IF(B494="","",VLOOKUP(AB494,Varsayımlar!$B:$Q,12,0))</f>
        <v/>
      </c>
      <c r="U494" s="2" t="str">
        <f>IF(B494="","",VLOOKUP(AB494,Varsayımlar!$B:$Q,13,0))</f>
        <v/>
      </c>
      <c r="V494" s="2" t="str">
        <f>IF(B494="","",VLOOKUP(AB494,Varsayımlar!$B:$Q,14,0))</f>
        <v/>
      </c>
      <c r="Z494" s="2" t="str">
        <f>IF(B494="","",VLOOKUP(AB494,Varsayımlar!$B:$Q,15,0))</f>
        <v/>
      </c>
      <c r="AA494" s="2" t="str">
        <f>IF(B494="","",VLOOKUP(AB494,Varsayımlar!$B:$Q,16,0))</f>
        <v/>
      </c>
      <c r="AB494" s="2" t="str">
        <f t="shared" si="10"/>
        <v/>
      </c>
    </row>
    <row r="495" spans="2:28" x14ac:dyDescent="0.25">
      <c r="B495" s="6"/>
      <c r="C495" s="7" t="str">
        <f>IF(B495="","",VLOOKUP(AB495,Varsayımlar!$B:$Q,3,0))</f>
        <v/>
      </c>
      <c r="G495" s="5" t="str">
        <f>IF(B495="","",VLOOKUP(AB495,Varsayımlar!$B:$Q,5,0))</f>
        <v/>
      </c>
      <c r="H495" s="5"/>
      <c r="I495" s="5" t="str">
        <f>IF(B495="","",VLOOKUP(AB495,Varsayımlar!$B:$Q,6,0))</f>
        <v/>
      </c>
      <c r="O495" s="5" t="str">
        <f>IF(B495="","",VLOOKUP(AB495,Varsayımlar!$B:$Q,7,0)*J495)</f>
        <v/>
      </c>
      <c r="P495" s="5" t="str">
        <f>IF(B495="","",VLOOKUP(AB495,Varsayımlar!$B:$Q,8,0))</f>
        <v/>
      </c>
      <c r="Q495" s="5" t="str">
        <f>IF(B495="","",VLOOKUP(AB495,Varsayımlar!$B:$Q,9,0))</f>
        <v/>
      </c>
      <c r="R495" s="5" t="str">
        <f>IF(B495="","",VLOOKUP(AB495,Varsayımlar!$B:$Q,10,0))</f>
        <v/>
      </c>
      <c r="S495" s="5" t="str">
        <f>IF(B495="","",VLOOKUP(AB495,Varsayımlar!$B:$Q,11,0))</f>
        <v/>
      </c>
      <c r="T495" s="5" t="str">
        <f>IF(B495="","",VLOOKUP(AB495,Varsayımlar!$B:$Q,12,0))</f>
        <v/>
      </c>
      <c r="U495" s="5" t="str">
        <f>IF(B495="","",VLOOKUP(AB495,Varsayımlar!$B:$Q,13,0))</f>
        <v/>
      </c>
      <c r="V495" s="5" t="str">
        <f>IF(B495="","",VLOOKUP(AB495,Varsayımlar!$B:$Q,14,0))</f>
        <v/>
      </c>
      <c r="Z495" s="5" t="str">
        <f>IF(B495="","",VLOOKUP(AB495,Varsayımlar!$B:$Q,15,0))</f>
        <v/>
      </c>
      <c r="AA495" s="5" t="str">
        <f>IF(B495="","",VLOOKUP(AB495,Varsayımlar!$B:$Q,16,0))</f>
        <v/>
      </c>
      <c r="AB495" s="5" t="str">
        <f t="shared" si="10"/>
        <v/>
      </c>
    </row>
    <row r="496" spans="2:28" x14ac:dyDescent="0.25">
      <c r="C496" s="3" t="str">
        <f>IF(B496="","",VLOOKUP(AB496,Varsayımlar!$B:$Q,3,0))</f>
        <v/>
      </c>
      <c r="G496" s="2" t="str">
        <f>IF(B496="","",VLOOKUP(AB496,Varsayımlar!$B:$Q,5,0))</f>
        <v/>
      </c>
      <c r="I496" s="2" t="str">
        <f>IF(B496="","",VLOOKUP(AB496,Varsayımlar!$B:$Q,6,0))</f>
        <v/>
      </c>
      <c r="O496" s="2" t="str">
        <f>IF(B496="","",VLOOKUP(AB496,Varsayımlar!$B:$Q,7,0)*J496)</f>
        <v/>
      </c>
      <c r="P496" s="2" t="str">
        <f>IF(B496="","",VLOOKUP(AB496,Varsayımlar!$B:$Q,8,0))</f>
        <v/>
      </c>
      <c r="Q496" s="2" t="str">
        <f>IF(B496="","",VLOOKUP(AB496,Varsayımlar!$B:$Q,9,0))</f>
        <v/>
      </c>
      <c r="R496" s="2" t="str">
        <f>IF(B496="","",VLOOKUP(AB496,Varsayımlar!$B:$Q,10,0))</f>
        <v/>
      </c>
      <c r="S496" s="2" t="str">
        <f>IF(B496="","",VLOOKUP(AB496,Varsayımlar!$B:$Q,11,0))</f>
        <v/>
      </c>
      <c r="T496" s="2" t="str">
        <f>IF(B496="","",VLOOKUP(AB496,Varsayımlar!$B:$Q,12,0))</f>
        <v/>
      </c>
      <c r="U496" s="2" t="str">
        <f>IF(B496="","",VLOOKUP(AB496,Varsayımlar!$B:$Q,13,0))</f>
        <v/>
      </c>
      <c r="V496" s="2" t="str">
        <f>IF(B496="","",VLOOKUP(AB496,Varsayımlar!$B:$Q,14,0))</f>
        <v/>
      </c>
      <c r="Z496" s="2" t="str">
        <f>IF(B496="","",VLOOKUP(AB496,Varsayımlar!$B:$Q,15,0))</f>
        <v/>
      </c>
      <c r="AA496" s="2" t="str">
        <f>IF(B496="","",VLOOKUP(AB496,Varsayımlar!$B:$Q,16,0))</f>
        <v/>
      </c>
      <c r="AB496" s="2" t="str">
        <f t="shared" si="10"/>
        <v/>
      </c>
    </row>
    <row r="497" spans="2:28" x14ac:dyDescent="0.25">
      <c r="B497" s="6"/>
      <c r="C497" s="7" t="str">
        <f>IF(B497="","",VLOOKUP(AB497,Varsayımlar!$B:$Q,3,0))</f>
        <v/>
      </c>
      <c r="G497" s="5" t="str">
        <f>IF(B497="","",VLOOKUP(AB497,Varsayımlar!$B:$Q,5,0))</f>
        <v/>
      </c>
      <c r="H497" s="5"/>
      <c r="I497" s="5" t="str">
        <f>IF(B497="","",VLOOKUP(AB497,Varsayımlar!$B:$Q,6,0))</f>
        <v/>
      </c>
      <c r="O497" s="5" t="str">
        <f>IF(B497="","",VLOOKUP(AB497,Varsayımlar!$B:$Q,7,0)*J497)</f>
        <v/>
      </c>
      <c r="P497" s="5" t="str">
        <f>IF(B497="","",VLOOKUP(AB497,Varsayımlar!$B:$Q,8,0))</f>
        <v/>
      </c>
      <c r="Q497" s="5" t="str">
        <f>IF(B497="","",VLOOKUP(AB497,Varsayımlar!$B:$Q,9,0))</f>
        <v/>
      </c>
      <c r="R497" s="5" t="str">
        <f>IF(B497="","",VLOOKUP(AB497,Varsayımlar!$B:$Q,10,0))</f>
        <v/>
      </c>
      <c r="S497" s="5" t="str">
        <f>IF(B497="","",VLOOKUP(AB497,Varsayımlar!$B:$Q,11,0))</f>
        <v/>
      </c>
      <c r="T497" s="5" t="str">
        <f>IF(B497="","",VLOOKUP(AB497,Varsayımlar!$B:$Q,12,0))</f>
        <v/>
      </c>
      <c r="U497" s="5" t="str">
        <f>IF(B497="","",VLOOKUP(AB497,Varsayımlar!$B:$Q,13,0))</f>
        <v/>
      </c>
      <c r="V497" s="5" t="str">
        <f>IF(B497="","",VLOOKUP(AB497,Varsayımlar!$B:$Q,14,0))</f>
        <v/>
      </c>
      <c r="Z497" s="5" t="str">
        <f>IF(B497="","",VLOOKUP(AB497,Varsayımlar!$B:$Q,15,0))</f>
        <v/>
      </c>
      <c r="AA497" s="5" t="str">
        <f>IF(B497="","",VLOOKUP(AB497,Varsayımlar!$B:$Q,16,0))</f>
        <v/>
      </c>
      <c r="AB497" s="5" t="str">
        <f t="shared" si="10"/>
        <v/>
      </c>
    </row>
    <row r="498" spans="2:28" x14ac:dyDescent="0.25">
      <c r="C498" s="3" t="str">
        <f>IF(B498="","",VLOOKUP(AB498,Varsayımlar!$B:$Q,3,0))</f>
        <v/>
      </c>
      <c r="G498" s="2" t="str">
        <f>IF(B498="","",VLOOKUP(AB498,Varsayımlar!$B:$Q,5,0))</f>
        <v/>
      </c>
      <c r="I498" s="2" t="str">
        <f>IF(B498="","",VLOOKUP(AB498,Varsayımlar!$B:$Q,6,0))</f>
        <v/>
      </c>
      <c r="O498" s="2" t="str">
        <f>IF(B498="","",VLOOKUP(AB498,Varsayımlar!$B:$Q,7,0)*J498)</f>
        <v/>
      </c>
      <c r="P498" s="2" t="str">
        <f>IF(B498="","",VLOOKUP(AB498,Varsayımlar!$B:$Q,8,0))</f>
        <v/>
      </c>
      <c r="Q498" s="2" t="str">
        <f>IF(B498="","",VLOOKUP(AB498,Varsayımlar!$B:$Q,9,0))</f>
        <v/>
      </c>
      <c r="R498" s="2" t="str">
        <f>IF(B498="","",VLOOKUP(AB498,Varsayımlar!$B:$Q,10,0))</f>
        <v/>
      </c>
      <c r="S498" s="2" t="str">
        <f>IF(B498="","",VLOOKUP(AB498,Varsayımlar!$B:$Q,11,0))</f>
        <v/>
      </c>
      <c r="T498" s="2" t="str">
        <f>IF(B498="","",VLOOKUP(AB498,Varsayımlar!$B:$Q,12,0))</f>
        <v/>
      </c>
      <c r="U498" s="2" t="str">
        <f>IF(B498="","",VLOOKUP(AB498,Varsayımlar!$B:$Q,13,0))</f>
        <v/>
      </c>
      <c r="V498" s="2" t="str">
        <f>IF(B498="","",VLOOKUP(AB498,Varsayımlar!$B:$Q,14,0))</f>
        <v/>
      </c>
      <c r="Z498" s="2" t="str">
        <f>IF(B498="","",VLOOKUP(AB498,Varsayımlar!$B:$Q,15,0))</f>
        <v/>
      </c>
      <c r="AA498" s="2" t="str">
        <f>IF(B498="","",VLOOKUP(AB498,Varsayımlar!$B:$Q,16,0))</f>
        <v/>
      </c>
      <c r="AB498" s="2" t="str">
        <f t="shared" si="10"/>
        <v/>
      </c>
    </row>
    <row r="499" spans="2:28" x14ac:dyDescent="0.25">
      <c r="B499" s="6"/>
      <c r="C499" s="7" t="str">
        <f>IF(B499="","",VLOOKUP(AB499,Varsayımlar!$B:$Q,3,0))</f>
        <v/>
      </c>
      <c r="G499" s="5" t="str">
        <f>IF(B499="","",VLOOKUP(AB499,Varsayımlar!$B:$Q,5,0))</f>
        <v/>
      </c>
      <c r="H499" s="5"/>
      <c r="I499" s="5" t="str">
        <f>IF(B499="","",VLOOKUP(AB499,Varsayımlar!$B:$Q,6,0))</f>
        <v/>
      </c>
      <c r="O499" s="5" t="str">
        <f>IF(B499="","",VLOOKUP(AB499,Varsayımlar!$B:$Q,7,0)*J499)</f>
        <v/>
      </c>
      <c r="P499" s="5" t="str">
        <f>IF(B499="","",VLOOKUP(AB499,Varsayımlar!$B:$Q,8,0))</f>
        <v/>
      </c>
      <c r="Q499" s="5" t="str">
        <f>IF(B499="","",VLOOKUP(AB499,Varsayımlar!$B:$Q,9,0))</f>
        <v/>
      </c>
      <c r="R499" s="5" t="str">
        <f>IF(B499="","",VLOOKUP(AB499,Varsayımlar!$B:$Q,10,0))</f>
        <v/>
      </c>
      <c r="S499" s="5" t="str">
        <f>IF(B499="","",VLOOKUP(AB499,Varsayımlar!$B:$Q,11,0))</f>
        <v/>
      </c>
      <c r="T499" s="5" t="str">
        <f>IF(B499="","",VLOOKUP(AB499,Varsayımlar!$B:$Q,12,0))</f>
        <v/>
      </c>
      <c r="U499" s="5" t="str">
        <f>IF(B499="","",VLOOKUP(AB499,Varsayımlar!$B:$Q,13,0))</f>
        <v/>
      </c>
      <c r="V499" s="5" t="str">
        <f>IF(B499="","",VLOOKUP(AB499,Varsayımlar!$B:$Q,14,0))</f>
        <v/>
      </c>
      <c r="Z499" s="5" t="str">
        <f>IF(B499="","",VLOOKUP(AB499,Varsayımlar!$B:$Q,15,0))</f>
        <v/>
      </c>
      <c r="AA499" s="5" t="str">
        <f>IF(B499="","",VLOOKUP(AB499,Varsayımlar!$B:$Q,16,0))</f>
        <v/>
      </c>
      <c r="AB499" s="5" t="str">
        <f t="shared" si="10"/>
        <v/>
      </c>
    </row>
    <row r="500" spans="2:28" x14ac:dyDescent="0.25">
      <c r="C500" s="3" t="str">
        <f>IF(B500="","",VLOOKUP(AB500,Varsayımlar!$B:$Q,3,0))</f>
        <v/>
      </c>
      <c r="G500" s="2" t="str">
        <f>IF(B500="","",VLOOKUP(AB500,Varsayımlar!$B:$Q,5,0))</f>
        <v/>
      </c>
      <c r="I500" s="2" t="str">
        <f>IF(B500="","",VLOOKUP(AB500,Varsayımlar!$B:$Q,6,0))</f>
        <v/>
      </c>
      <c r="O500" s="2" t="str">
        <f>IF(B500="","",VLOOKUP(AB500,Varsayımlar!$B:$Q,7,0)*J500)</f>
        <v/>
      </c>
      <c r="P500" s="2" t="str">
        <f>IF(B500="","",VLOOKUP(AB500,Varsayımlar!$B:$Q,8,0))</f>
        <v/>
      </c>
      <c r="Q500" s="2" t="str">
        <f>IF(B500="","",VLOOKUP(AB500,Varsayımlar!$B:$Q,9,0))</f>
        <v/>
      </c>
      <c r="R500" s="2" t="str">
        <f>IF(B500="","",VLOOKUP(AB500,Varsayımlar!$B:$Q,10,0))</f>
        <v/>
      </c>
      <c r="S500" s="2" t="str">
        <f>IF(B500="","",VLOOKUP(AB500,Varsayımlar!$B:$Q,11,0))</f>
        <v/>
      </c>
      <c r="T500" s="2" t="str">
        <f>IF(B500="","",VLOOKUP(AB500,Varsayımlar!$B:$Q,12,0))</f>
        <v/>
      </c>
      <c r="U500" s="2" t="str">
        <f>IF(B500="","",VLOOKUP(AB500,Varsayımlar!$B:$Q,13,0))</f>
        <v/>
      </c>
      <c r="V500" s="2" t="str">
        <f>IF(B500="","",VLOOKUP(AB500,Varsayımlar!$B:$Q,14,0))</f>
        <v/>
      </c>
      <c r="Z500" s="2" t="str">
        <f>IF(B500="","",VLOOKUP(AB500,Varsayımlar!$B:$Q,15,0))</f>
        <v/>
      </c>
      <c r="AA500" s="2" t="str">
        <f>IF(B500="","",VLOOKUP(AB500,Varsayımlar!$B:$Q,16,0))</f>
        <v/>
      </c>
      <c r="AB500" s="2" t="str">
        <f t="shared" si="10"/>
        <v/>
      </c>
    </row>
    <row r="501" spans="2:28" x14ac:dyDescent="0.25">
      <c r="B501" s="6"/>
      <c r="C501" s="7" t="str">
        <f>IF(B501="","",VLOOKUP(AB501,Varsayımlar!$B:$Q,3,0))</f>
        <v/>
      </c>
      <c r="G501" s="5" t="str">
        <f>IF(B501="","",VLOOKUP(AB501,Varsayımlar!$B:$Q,5,0))</f>
        <v/>
      </c>
      <c r="H501" s="5"/>
      <c r="I501" s="5" t="str">
        <f>IF(B501="","",VLOOKUP(AB501,Varsayımlar!$B:$Q,6,0))</f>
        <v/>
      </c>
      <c r="O501" s="5" t="str">
        <f>IF(B501="","",VLOOKUP(AB501,Varsayımlar!$B:$Q,7,0)*J501)</f>
        <v/>
      </c>
      <c r="P501" s="5" t="str">
        <f>IF(B501="","",VLOOKUP(AB501,Varsayımlar!$B:$Q,8,0))</f>
        <v/>
      </c>
      <c r="Q501" s="5" t="str">
        <f>IF(B501="","",VLOOKUP(AB501,Varsayımlar!$B:$Q,9,0))</f>
        <v/>
      </c>
      <c r="R501" s="5" t="str">
        <f>IF(B501="","",VLOOKUP(AB501,Varsayımlar!$B:$Q,10,0))</f>
        <v/>
      </c>
      <c r="S501" s="5" t="str">
        <f>IF(B501="","",VLOOKUP(AB501,Varsayımlar!$B:$Q,11,0))</f>
        <v/>
      </c>
      <c r="T501" s="5" t="str">
        <f>IF(B501="","",VLOOKUP(AB501,Varsayımlar!$B:$Q,12,0))</f>
        <v/>
      </c>
      <c r="U501" s="5" t="str">
        <f>IF(B501="","",VLOOKUP(AB501,Varsayımlar!$B:$Q,13,0))</f>
        <v/>
      </c>
      <c r="V501" s="5" t="str">
        <f>IF(B501="","",VLOOKUP(AB501,Varsayımlar!$B:$Q,14,0))</f>
        <v/>
      </c>
      <c r="Z501" s="5" t="str">
        <f>IF(B501="","",VLOOKUP(AB501,Varsayımlar!$B:$Q,15,0))</f>
        <v/>
      </c>
      <c r="AA501" s="5" t="str">
        <f>IF(B501="","",VLOOKUP(AB501,Varsayımlar!$B:$Q,16,0))</f>
        <v/>
      </c>
      <c r="AB501" s="5" t="str">
        <f t="shared" si="10"/>
        <v/>
      </c>
    </row>
    <row r="502" spans="2:28" x14ac:dyDescent="0.25">
      <c r="C502" s="3" t="str">
        <f>IF(B502="","",VLOOKUP(AB502,Varsayımlar!$B:$Q,3,0))</f>
        <v/>
      </c>
      <c r="G502" s="2" t="str">
        <f>IF(B502="","",VLOOKUP(AB502,Varsayımlar!$B:$Q,5,0))</f>
        <v/>
      </c>
      <c r="I502" s="2" t="str">
        <f>IF(B502="","",VLOOKUP(AB502,Varsayımlar!$B:$Q,6,0))</f>
        <v/>
      </c>
      <c r="O502" s="2" t="str">
        <f>IF(B502="","",VLOOKUP(AB502,Varsayımlar!$B:$Q,7,0)*J502)</f>
        <v/>
      </c>
      <c r="P502" s="2" t="str">
        <f>IF(B502="","",VLOOKUP(AB502,Varsayımlar!$B:$Q,8,0))</f>
        <v/>
      </c>
      <c r="Q502" s="2" t="str">
        <f>IF(B502="","",VLOOKUP(AB502,Varsayımlar!$B:$Q,9,0))</f>
        <v/>
      </c>
      <c r="R502" s="2" t="str">
        <f>IF(B502="","",VLOOKUP(AB502,Varsayımlar!$B:$Q,10,0))</f>
        <v/>
      </c>
      <c r="S502" s="2" t="str">
        <f>IF(B502="","",VLOOKUP(AB502,Varsayımlar!$B:$Q,11,0))</f>
        <v/>
      </c>
      <c r="T502" s="2" t="str">
        <f>IF(B502="","",VLOOKUP(AB502,Varsayımlar!$B:$Q,12,0))</f>
        <v/>
      </c>
      <c r="U502" s="2" t="str">
        <f>IF(B502="","",VLOOKUP(AB502,Varsayımlar!$B:$Q,13,0))</f>
        <v/>
      </c>
      <c r="V502" s="2" t="str">
        <f>IF(B502="","",VLOOKUP(AB502,Varsayımlar!$B:$Q,14,0))</f>
        <v/>
      </c>
      <c r="Z502" s="2" t="str">
        <f>IF(B502="","",VLOOKUP(AB502,Varsayımlar!$B:$Q,15,0))</f>
        <v/>
      </c>
      <c r="AA502" s="2" t="str">
        <f>IF(B502="","",VLOOKUP(AB502,Varsayımlar!$B:$Q,16,0))</f>
        <v/>
      </c>
      <c r="AB502" s="2" t="str">
        <f t="shared" si="10"/>
        <v/>
      </c>
    </row>
    <row r="503" spans="2:28" x14ac:dyDescent="0.25">
      <c r="B503" s="6"/>
      <c r="C503" s="7" t="str">
        <f>IF(B503="","",VLOOKUP(AB503,Varsayımlar!$B:$Q,3,0))</f>
        <v/>
      </c>
      <c r="G503" s="5" t="str">
        <f>IF(B503="","",VLOOKUP(AB503,Varsayımlar!$B:$Q,5,0))</f>
        <v/>
      </c>
      <c r="H503" s="5"/>
      <c r="I503" s="5" t="str">
        <f>IF(B503="","",VLOOKUP(AB503,Varsayımlar!$B:$Q,6,0))</f>
        <v/>
      </c>
      <c r="O503" s="5" t="str">
        <f>IF(B503="","",VLOOKUP(AB503,Varsayımlar!$B:$Q,7,0)*J503)</f>
        <v/>
      </c>
      <c r="P503" s="5" t="str">
        <f>IF(B503="","",VLOOKUP(AB503,Varsayımlar!$B:$Q,8,0))</f>
        <v/>
      </c>
      <c r="Q503" s="5" t="str">
        <f>IF(B503="","",VLOOKUP(AB503,Varsayımlar!$B:$Q,9,0))</f>
        <v/>
      </c>
      <c r="R503" s="5" t="str">
        <f>IF(B503="","",VLOOKUP(AB503,Varsayımlar!$B:$Q,10,0))</f>
        <v/>
      </c>
      <c r="S503" s="5" t="str">
        <f>IF(B503="","",VLOOKUP(AB503,Varsayımlar!$B:$Q,11,0))</f>
        <v/>
      </c>
      <c r="T503" s="5" t="str">
        <f>IF(B503="","",VLOOKUP(AB503,Varsayımlar!$B:$Q,12,0))</f>
        <v/>
      </c>
      <c r="U503" s="5" t="str">
        <f>IF(B503="","",VLOOKUP(AB503,Varsayımlar!$B:$Q,13,0))</f>
        <v/>
      </c>
      <c r="V503" s="5" t="str">
        <f>IF(B503="","",VLOOKUP(AB503,Varsayımlar!$B:$Q,14,0))</f>
        <v/>
      </c>
      <c r="Z503" s="5" t="str">
        <f>IF(B503="","",VLOOKUP(AB503,Varsayımlar!$B:$Q,15,0))</f>
        <v/>
      </c>
      <c r="AA503" s="5" t="str">
        <f>IF(B503="","",VLOOKUP(AB503,Varsayımlar!$B:$Q,16,0))</f>
        <v/>
      </c>
      <c r="AB503" s="5" t="str">
        <f t="shared" si="10"/>
        <v/>
      </c>
    </row>
    <row r="504" spans="2:28" x14ac:dyDescent="0.25">
      <c r="C504" s="3" t="str">
        <f>IF(B504="","",VLOOKUP(AB504,Varsayımlar!$B:$Q,3,0))</f>
        <v/>
      </c>
      <c r="G504" s="2" t="str">
        <f>IF(B504="","",VLOOKUP(AB504,Varsayımlar!$B:$Q,5,0))</f>
        <v/>
      </c>
      <c r="I504" s="2" t="str">
        <f>IF(B504="","",VLOOKUP(AB504,Varsayımlar!$B:$Q,6,0))</f>
        <v/>
      </c>
      <c r="O504" s="2" t="str">
        <f>IF(B504="","",VLOOKUP(AB504,Varsayımlar!$B:$Q,7,0)*J504)</f>
        <v/>
      </c>
      <c r="P504" s="2" t="str">
        <f>IF(B504="","",VLOOKUP(AB504,Varsayımlar!$B:$Q,8,0))</f>
        <v/>
      </c>
      <c r="Q504" s="2" t="str">
        <f>IF(B504="","",VLOOKUP(AB504,Varsayımlar!$B:$Q,9,0))</f>
        <v/>
      </c>
      <c r="R504" s="2" t="str">
        <f>IF(B504="","",VLOOKUP(AB504,Varsayımlar!$B:$Q,10,0))</f>
        <v/>
      </c>
      <c r="S504" s="2" t="str">
        <f>IF(B504="","",VLOOKUP(AB504,Varsayımlar!$B:$Q,11,0))</f>
        <v/>
      </c>
      <c r="T504" s="2" t="str">
        <f>IF(B504="","",VLOOKUP(AB504,Varsayımlar!$B:$Q,12,0))</f>
        <v/>
      </c>
      <c r="U504" s="2" t="str">
        <f>IF(B504="","",VLOOKUP(AB504,Varsayımlar!$B:$Q,13,0))</f>
        <v/>
      </c>
      <c r="V504" s="2" t="str">
        <f>IF(B504="","",VLOOKUP(AB504,Varsayımlar!$B:$Q,14,0))</f>
        <v/>
      </c>
      <c r="Z504" s="2" t="str">
        <f>IF(B504="","",VLOOKUP(AB504,Varsayımlar!$B:$Q,15,0))</f>
        <v/>
      </c>
      <c r="AA504" s="2" t="str">
        <f>IF(B504="","",VLOOKUP(AB504,Varsayımlar!$B:$Q,16,0))</f>
        <v/>
      </c>
      <c r="AB504" s="2" t="str">
        <f t="shared" si="10"/>
        <v/>
      </c>
    </row>
    <row r="505" spans="2:28" x14ac:dyDescent="0.25">
      <c r="B505" s="6"/>
      <c r="C505" s="7" t="str">
        <f>IF(B505="","",VLOOKUP(AB505,Varsayımlar!$B:$Q,3,0))</f>
        <v/>
      </c>
      <c r="G505" s="5" t="str">
        <f>IF(B505="","",VLOOKUP(AB505,Varsayımlar!$B:$Q,5,0))</f>
        <v/>
      </c>
      <c r="H505" s="5"/>
      <c r="I505" s="5" t="str">
        <f>IF(B505="","",VLOOKUP(AB505,Varsayımlar!$B:$Q,6,0))</f>
        <v/>
      </c>
      <c r="O505" s="5" t="str">
        <f>IF(B505="","",VLOOKUP(AB505,Varsayımlar!$B:$Q,7,0)*J505)</f>
        <v/>
      </c>
      <c r="P505" s="5" t="str">
        <f>IF(B505="","",VLOOKUP(AB505,Varsayımlar!$B:$Q,8,0))</f>
        <v/>
      </c>
      <c r="Q505" s="5" t="str">
        <f>IF(B505="","",VLOOKUP(AB505,Varsayımlar!$B:$Q,9,0))</f>
        <v/>
      </c>
      <c r="R505" s="5" t="str">
        <f>IF(B505="","",VLOOKUP(AB505,Varsayımlar!$B:$Q,10,0))</f>
        <v/>
      </c>
      <c r="S505" s="5" t="str">
        <f>IF(B505="","",VLOOKUP(AB505,Varsayımlar!$B:$Q,11,0))</f>
        <v/>
      </c>
      <c r="T505" s="5" t="str">
        <f>IF(B505="","",VLOOKUP(AB505,Varsayımlar!$B:$Q,12,0))</f>
        <v/>
      </c>
      <c r="U505" s="5" t="str">
        <f>IF(B505="","",VLOOKUP(AB505,Varsayımlar!$B:$Q,13,0))</f>
        <v/>
      </c>
      <c r="V505" s="5" t="str">
        <f>IF(B505="","",VLOOKUP(AB505,Varsayımlar!$B:$Q,14,0))</f>
        <v/>
      </c>
      <c r="Z505" s="5" t="str">
        <f>IF(B505="","",VLOOKUP(AB505,Varsayımlar!$B:$Q,15,0))</f>
        <v/>
      </c>
      <c r="AA505" s="5" t="str">
        <f>IF(B505="","",VLOOKUP(AB505,Varsayımlar!$B:$Q,16,0))</f>
        <v/>
      </c>
      <c r="AB505" s="5" t="str">
        <f t="shared" si="10"/>
        <v/>
      </c>
    </row>
    <row r="506" spans="2:28" x14ac:dyDescent="0.25">
      <c r="C506" s="3" t="str">
        <f>IF(B506="","",VLOOKUP(AB506,Varsayımlar!$B:$Q,3,0))</f>
        <v/>
      </c>
      <c r="G506" s="2" t="str">
        <f>IF(B506="","",VLOOKUP(AB506,Varsayımlar!$B:$Q,5,0))</f>
        <v/>
      </c>
      <c r="I506" s="2" t="str">
        <f>IF(B506="","",VLOOKUP(AB506,Varsayımlar!$B:$Q,6,0))</f>
        <v/>
      </c>
      <c r="O506" s="2" t="str">
        <f>IF(B506="","",VLOOKUP(AB506,Varsayımlar!$B:$Q,7,0)*J506)</f>
        <v/>
      </c>
      <c r="P506" s="2" t="str">
        <f>IF(B506="","",VLOOKUP(AB506,Varsayımlar!$B:$Q,8,0))</f>
        <v/>
      </c>
      <c r="Q506" s="2" t="str">
        <f>IF(B506="","",VLOOKUP(AB506,Varsayımlar!$B:$Q,9,0))</f>
        <v/>
      </c>
      <c r="R506" s="2" t="str">
        <f>IF(B506="","",VLOOKUP(AB506,Varsayımlar!$B:$Q,10,0))</f>
        <v/>
      </c>
      <c r="S506" s="2" t="str">
        <f>IF(B506="","",VLOOKUP(AB506,Varsayımlar!$B:$Q,11,0))</f>
        <v/>
      </c>
      <c r="T506" s="2" t="str">
        <f>IF(B506="","",VLOOKUP(AB506,Varsayımlar!$B:$Q,12,0))</f>
        <v/>
      </c>
      <c r="U506" s="2" t="str">
        <f>IF(B506="","",VLOOKUP(AB506,Varsayımlar!$B:$Q,13,0))</f>
        <v/>
      </c>
      <c r="V506" s="2" t="str">
        <f>IF(B506="","",VLOOKUP(AB506,Varsayımlar!$B:$Q,14,0))</f>
        <v/>
      </c>
      <c r="Z506" s="2" t="str">
        <f>IF(B506="","",VLOOKUP(AB506,Varsayımlar!$B:$Q,15,0))</f>
        <v/>
      </c>
      <c r="AA506" s="2" t="str">
        <f>IF(B506="","",VLOOKUP(AB506,Varsayımlar!$B:$Q,16,0))</f>
        <v/>
      </c>
      <c r="AB506" s="2" t="str">
        <f t="shared" si="10"/>
        <v/>
      </c>
    </row>
    <row r="507" spans="2:28" x14ac:dyDescent="0.25">
      <c r="B507" s="6"/>
      <c r="C507" s="7" t="str">
        <f>IF(B507="","",VLOOKUP(AB507,Varsayımlar!$B:$Q,3,0))</f>
        <v/>
      </c>
      <c r="G507" s="5" t="str">
        <f>IF(B507="","",VLOOKUP(AB507,Varsayımlar!$B:$Q,5,0))</f>
        <v/>
      </c>
      <c r="H507" s="5"/>
      <c r="I507" s="5" t="str">
        <f>IF(B507="","",VLOOKUP(AB507,Varsayımlar!$B:$Q,6,0))</f>
        <v/>
      </c>
      <c r="O507" s="5" t="str">
        <f>IF(B507="","",VLOOKUP(AB507,Varsayımlar!$B:$Q,7,0)*J507)</f>
        <v/>
      </c>
      <c r="P507" s="5" t="str">
        <f>IF(B507="","",VLOOKUP(AB507,Varsayımlar!$B:$Q,8,0))</f>
        <v/>
      </c>
      <c r="Q507" s="5" t="str">
        <f>IF(B507="","",VLOOKUP(AB507,Varsayımlar!$B:$Q,9,0))</f>
        <v/>
      </c>
      <c r="R507" s="5" t="str">
        <f>IF(B507="","",VLOOKUP(AB507,Varsayımlar!$B:$Q,10,0))</f>
        <v/>
      </c>
      <c r="S507" s="5" t="str">
        <f>IF(B507="","",VLOOKUP(AB507,Varsayımlar!$B:$Q,11,0))</f>
        <v/>
      </c>
      <c r="T507" s="5" t="str">
        <f>IF(B507="","",VLOOKUP(AB507,Varsayımlar!$B:$Q,12,0))</f>
        <v/>
      </c>
      <c r="U507" s="5" t="str">
        <f>IF(B507="","",VLOOKUP(AB507,Varsayımlar!$B:$Q,13,0))</f>
        <v/>
      </c>
      <c r="V507" s="5" t="str">
        <f>IF(B507="","",VLOOKUP(AB507,Varsayımlar!$B:$Q,14,0))</f>
        <v/>
      </c>
      <c r="Z507" s="5" t="str">
        <f>IF(B507="","",VLOOKUP(AB507,Varsayımlar!$B:$Q,15,0))</f>
        <v/>
      </c>
      <c r="AA507" s="5" t="str">
        <f>IF(B507="","",VLOOKUP(AB507,Varsayımlar!$B:$Q,16,0))</f>
        <v/>
      </c>
      <c r="AB507" s="5" t="str">
        <f t="shared" si="10"/>
        <v/>
      </c>
    </row>
    <row r="508" spans="2:28" x14ac:dyDescent="0.25">
      <c r="C508" s="3" t="str">
        <f>IF(B508="","",VLOOKUP(AB508,Varsayımlar!$B:$Q,3,0))</f>
        <v/>
      </c>
      <c r="G508" s="2" t="str">
        <f>IF(B508="","",VLOOKUP(AB508,Varsayımlar!$B:$Q,5,0))</f>
        <v/>
      </c>
      <c r="I508" s="2" t="str">
        <f>IF(B508="","",VLOOKUP(AB508,Varsayımlar!$B:$Q,6,0))</f>
        <v/>
      </c>
      <c r="O508" s="2" t="str">
        <f>IF(B508="","",VLOOKUP(AB508,Varsayımlar!$B:$Q,7,0)*J508)</f>
        <v/>
      </c>
      <c r="P508" s="2" t="str">
        <f>IF(B508="","",VLOOKUP(AB508,Varsayımlar!$B:$Q,8,0))</f>
        <v/>
      </c>
      <c r="Q508" s="2" t="str">
        <f>IF(B508="","",VLOOKUP(AB508,Varsayımlar!$B:$Q,9,0))</f>
        <v/>
      </c>
      <c r="R508" s="2" t="str">
        <f>IF(B508="","",VLOOKUP(AB508,Varsayımlar!$B:$Q,10,0))</f>
        <v/>
      </c>
      <c r="S508" s="2" t="str">
        <f>IF(B508="","",VLOOKUP(AB508,Varsayımlar!$B:$Q,11,0))</f>
        <v/>
      </c>
      <c r="T508" s="2" t="str">
        <f>IF(B508="","",VLOOKUP(AB508,Varsayımlar!$B:$Q,12,0))</f>
        <v/>
      </c>
      <c r="U508" s="2" t="str">
        <f>IF(B508="","",VLOOKUP(AB508,Varsayımlar!$B:$Q,13,0))</f>
        <v/>
      </c>
      <c r="V508" s="2" t="str">
        <f>IF(B508="","",VLOOKUP(AB508,Varsayımlar!$B:$Q,14,0))</f>
        <v/>
      </c>
      <c r="Z508" s="2" t="str">
        <f>IF(B508="","",VLOOKUP(AB508,Varsayımlar!$B:$Q,15,0))</f>
        <v/>
      </c>
      <c r="AA508" s="2" t="str">
        <f>IF(B508="","",VLOOKUP(AB508,Varsayımlar!$B:$Q,16,0))</f>
        <v/>
      </c>
      <c r="AB508" s="2" t="str">
        <f t="shared" si="10"/>
        <v/>
      </c>
    </row>
    <row r="509" spans="2:28" x14ac:dyDescent="0.25">
      <c r="B509" s="6"/>
      <c r="C509" s="7" t="str">
        <f>IF(B509="","",VLOOKUP(AB509,Varsayımlar!$B:$Q,3,0))</f>
        <v/>
      </c>
      <c r="G509" s="5" t="str">
        <f>IF(B509="","",VLOOKUP(AB509,Varsayımlar!$B:$Q,5,0))</f>
        <v/>
      </c>
      <c r="H509" s="5"/>
      <c r="I509" s="5" t="str">
        <f>IF(B509="","",VLOOKUP(AB509,Varsayımlar!$B:$Q,6,0))</f>
        <v/>
      </c>
      <c r="O509" s="5" t="str">
        <f>IF(B509="","",VLOOKUP(AB509,Varsayımlar!$B:$Q,7,0)*J509)</f>
        <v/>
      </c>
      <c r="P509" s="5" t="str">
        <f>IF(B509="","",VLOOKUP(AB509,Varsayımlar!$B:$Q,8,0))</f>
        <v/>
      </c>
      <c r="Q509" s="5" t="str">
        <f>IF(B509="","",VLOOKUP(AB509,Varsayımlar!$B:$Q,9,0))</f>
        <v/>
      </c>
      <c r="R509" s="5" t="str">
        <f>IF(B509="","",VLOOKUP(AB509,Varsayımlar!$B:$Q,10,0))</f>
        <v/>
      </c>
      <c r="S509" s="5" t="str">
        <f>IF(B509="","",VLOOKUP(AB509,Varsayımlar!$B:$Q,11,0))</f>
        <v/>
      </c>
      <c r="T509" s="5" t="str">
        <f>IF(B509="","",VLOOKUP(AB509,Varsayımlar!$B:$Q,12,0))</f>
        <v/>
      </c>
      <c r="U509" s="5" t="str">
        <f>IF(B509="","",VLOOKUP(AB509,Varsayımlar!$B:$Q,13,0))</f>
        <v/>
      </c>
      <c r="V509" s="5" t="str">
        <f>IF(B509="","",VLOOKUP(AB509,Varsayımlar!$B:$Q,14,0))</f>
        <v/>
      </c>
      <c r="Z509" s="5" t="str">
        <f>IF(B509="","",VLOOKUP(AB509,Varsayımlar!$B:$Q,15,0))</f>
        <v/>
      </c>
      <c r="AA509" s="5" t="str">
        <f>IF(B509="","",VLOOKUP(AB509,Varsayımlar!$B:$Q,16,0))</f>
        <v/>
      </c>
      <c r="AB509" s="5" t="str">
        <f t="shared" si="10"/>
        <v/>
      </c>
    </row>
    <row r="510" spans="2:28" x14ac:dyDescent="0.25">
      <c r="C510" s="3" t="str">
        <f>IF(B510="","",VLOOKUP(AB510,Varsayımlar!$B:$Q,3,0))</f>
        <v/>
      </c>
      <c r="G510" s="2" t="str">
        <f>IF(B510="","",VLOOKUP(AB510,Varsayımlar!$B:$Q,5,0))</f>
        <v/>
      </c>
      <c r="I510" s="2" t="str">
        <f>IF(B510="","",VLOOKUP(AB510,Varsayımlar!$B:$Q,6,0))</f>
        <v/>
      </c>
      <c r="O510" s="2" t="str">
        <f>IF(B510="","",VLOOKUP(AB510,Varsayımlar!$B:$Q,7,0)*J510)</f>
        <v/>
      </c>
      <c r="P510" s="2" t="str">
        <f>IF(B510="","",VLOOKUP(AB510,Varsayımlar!$B:$Q,8,0))</f>
        <v/>
      </c>
      <c r="Q510" s="2" t="str">
        <f>IF(B510="","",VLOOKUP(AB510,Varsayımlar!$B:$Q,9,0))</f>
        <v/>
      </c>
      <c r="R510" s="2" t="str">
        <f>IF(B510="","",VLOOKUP(AB510,Varsayımlar!$B:$Q,10,0))</f>
        <v/>
      </c>
      <c r="S510" s="2" t="str">
        <f>IF(B510="","",VLOOKUP(AB510,Varsayımlar!$B:$Q,11,0))</f>
        <v/>
      </c>
      <c r="T510" s="2" t="str">
        <f>IF(B510="","",VLOOKUP(AB510,Varsayımlar!$B:$Q,12,0))</f>
        <v/>
      </c>
      <c r="U510" s="2" t="str">
        <f>IF(B510="","",VLOOKUP(AB510,Varsayımlar!$B:$Q,13,0))</f>
        <v/>
      </c>
      <c r="V510" s="2" t="str">
        <f>IF(B510="","",VLOOKUP(AB510,Varsayımlar!$B:$Q,14,0))</f>
        <v/>
      </c>
      <c r="Z510" s="2" t="str">
        <f>IF(B510="","",VLOOKUP(AB510,Varsayımlar!$B:$Q,15,0))</f>
        <v/>
      </c>
      <c r="AA510" s="2" t="str">
        <f>IF(B510="","",VLOOKUP(AB510,Varsayımlar!$B:$Q,16,0))</f>
        <v/>
      </c>
      <c r="AB510" s="2" t="str">
        <f t="shared" si="10"/>
        <v/>
      </c>
    </row>
    <row r="511" spans="2:28" x14ac:dyDescent="0.25">
      <c r="B511" s="6"/>
      <c r="C511" s="7" t="str">
        <f>IF(B511="","",VLOOKUP(AB511,Varsayımlar!$B:$Q,3,0))</f>
        <v/>
      </c>
      <c r="G511" s="5" t="str">
        <f>IF(B511="","",VLOOKUP(AB511,Varsayımlar!$B:$Q,5,0))</f>
        <v/>
      </c>
      <c r="H511" s="5"/>
      <c r="I511" s="5" t="str">
        <f>IF(B511="","",VLOOKUP(AB511,Varsayımlar!$B:$Q,6,0))</f>
        <v/>
      </c>
      <c r="O511" s="5" t="str">
        <f>IF(B511="","",VLOOKUP(AB511,Varsayımlar!$B:$Q,7,0)*J511)</f>
        <v/>
      </c>
      <c r="P511" s="5" t="str">
        <f>IF(B511="","",VLOOKUP(AB511,Varsayımlar!$B:$Q,8,0))</f>
        <v/>
      </c>
      <c r="Q511" s="5" t="str">
        <f>IF(B511="","",VLOOKUP(AB511,Varsayımlar!$B:$Q,9,0))</f>
        <v/>
      </c>
      <c r="R511" s="5" t="str">
        <f>IF(B511="","",VLOOKUP(AB511,Varsayımlar!$B:$Q,10,0))</f>
        <v/>
      </c>
      <c r="S511" s="5" t="str">
        <f>IF(B511="","",VLOOKUP(AB511,Varsayımlar!$B:$Q,11,0))</f>
        <v/>
      </c>
      <c r="T511" s="5" t="str">
        <f>IF(B511="","",VLOOKUP(AB511,Varsayımlar!$B:$Q,12,0))</f>
        <v/>
      </c>
      <c r="U511" s="5" t="str">
        <f>IF(B511="","",VLOOKUP(AB511,Varsayımlar!$B:$Q,13,0))</f>
        <v/>
      </c>
      <c r="V511" s="5" t="str">
        <f>IF(B511="","",VLOOKUP(AB511,Varsayımlar!$B:$Q,14,0))</f>
        <v/>
      </c>
      <c r="Z511" s="5" t="str">
        <f>IF(B511="","",VLOOKUP(AB511,Varsayımlar!$B:$Q,15,0))</f>
        <v/>
      </c>
      <c r="AA511" s="5" t="str">
        <f>IF(B511="","",VLOOKUP(AB511,Varsayımlar!$B:$Q,16,0))</f>
        <v/>
      </c>
      <c r="AB511" s="5" t="str">
        <f t="shared" si="10"/>
        <v/>
      </c>
    </row>
    <row r="512" spans="2:28" x14ac:dyDescent="0.25">
      <c r="C512" s="3" t="str">
        <f>IF(B512="","",VLOOKUP(AB512,Varsayımlar!$B:$Q,3,0))</f>
        <v/>
      </c>
      <c r="G512" s="2" t="str">
        <f>IF(B512="","",VLOOKUP(AB512,Varsayımlar!$B:$Q,5,0))</f>
        <v/>
      </c>
      <c r="I512" s="2" t="str">
        <f>IF(B512="","",VLOOKUP(AB512,Varsayımlar!$B:$Q,6,0))</f>
        <v/>
      </c>
      <c r="O512" s="2" t="str">
        <f>IF(B512="","",VLOOKUP(AB512,Varsayımlar!$B:$Q,7,0)*J512)</f>
        <v/>
      </c>
      <c r="P512" s="2" t="str">
        <f>IF(B512="","",VLOOKUP(AB512,Varsayımlar!$B:$Q,8,0))</f>
        <v/>
      </c>
      <c r="Q512" s="2" t="str">
        <f>IF(B512="","",VLOOKUP(AB512,Varsayımlar!$B:$Q,9,0))</f>
        <v/>
      </c>
      <c r="R512" s="2" t="str">
        <f>IF(B512="","",VLOOKUP(AB512,Varsayımlar!$B:$Q,10,0))</f>
        <v/>
      </c>
      <c r="S512" s="2" t="str">
        <f>IF(B512="","",VLOOKUP(AB512,Varsayımlar!$B:$Q,11,0))</f>
        <v/>
      </c>
      <c r="T512" s="2" t="str">
        <f>IF(B512="","",VLOOKUP(AB512,Varsayımlar!$B:$Q,12,0))</f>
        <v/>
      </c>
      <c r="U512" s="2" t="str">
        <f>IF(B512="","",VLOOKUP(AB512,Varsayımlar!$B:$Q,13,0))</f>
        <v/>
      </c>
      <c r="V512" s="2" t="str">
        <f>IF(B512="","",VLOOKUP(AB512,Varsayımlar!$B:$Q,14,0))</f>
        <v/>
      </c>
      <c r="Z512" s="2" t="str">
        <f>IF(B512="","",VLOOKUP(AB512,Varsayımlar!$B:$Q,15,0))</f>
        <v/>
      </c>
      <c r="AA512" s="2" t="str">
        <f>IF(B512="","",VLOOKUP(AB512,Varsayımlar!$B:$Q,16,0))</f>
        <v/>
      </c>
      <c r="AB512" s="2" t="str">
        <f t="shared" si="10"/>
        <v/>
      </c>
    </row>
    <row r="513" spans="2:28" x14ac:dyDescent="0.25">
      <c r="B513" s="6"/>
      <c r="C513" s="7" t="str">
        <f>IF(B513="","",VLOOKUP(AB513,Varsayımlar!$B:$Q,3,0))</f>
        <v/>
      </c>
      <c r="G513" s="5" t="str">
        <f>IF(B513="","",VLOOKUP(AB513,Varsayımlar!$B:$Q,5,0))</f>
        <v/>
      </c>
      <c r="H513" s="5"/>
      <c r="I513" s="5" t="str">
        <f>IF(B513="","",VLOOKUP(AB513,Varsayımlar!$B:$Q,6,0))</f>
        <v/>
      </c>
      <c r="O513" s="5" t="str">
        <f>IF(B513="","",VLOOKUP(AB513,Varsayımlar!$B:$Q,7,0)*J513)</f>
        <v/>
      </c>
      <c r="P513" s="5" t="str">
        <f>IF(B513="","",VLOOKUP(AB513,Varsayımlar!$B:$Q,8,0))</f>
        <v/>
      </c>
      <c r="Q513" s="5" t="str">
        <f>IF(B513="","",VLOOKUP(AB513,Varsayımlar!$B:$Q,9,0))</f>
        <v/>
      </c>
      <c r="R513" s="5" t="str">
        <f>IF(B513="","",VLOOKUP(AB513,Varsayımlar!$B:$Q,10,0))</f>
        <v/>
      </c>
      <c r="S513" s="5" t="str">
        <f>IF(B513="","",VLOOKUP(AB513,Varsayımlar!$B:$Q,11,0))</f>
        <v/>
      </c>
      <c r="T513" s="5" t="str">
        <f>IF(B513="","",VLOOKUP(AB513,Varsayımlar!$B:$Q,12,0))</f>
        <v/>
      </c>
      <c r="U513" s="5" t="str">
        <f>IF(B513="","",VLOOKUP(AB513,Varsayımlar!$B:$Q,13,0))</f>
        <v/>
      </c>
      <c r="V513" s="5" t="str">
        <f>IF(B513="","",VLOOKUP(AB513,Varsayımlar!$B:$Q,14,0))</f>
        <v/>
      </c>
      <c r="Z513" s="5" t="str">
        <f>IF(B513="","",VLOOKUP(AB513,Varsayımlar!$B:$Q,15,0))</f>
        <v/>
      </c>
      <c r="AA513" s="5" t="str">
        <f>IF(B513="","",VLOOKUP(AB513,Varsayımlar!$B:$Q,16,0))</f>
        <v/>
      </c>
      <c r="AB513" s="5" t="str">
        <f t="shared" si="10"/>
        <v/>
      </c>
    </row>
    <row r="514" spans="2:28" x14ac:dyDescent="0.25">
      <c r="C514" s="3" t="str">
        <f>IF(B514="","",VLOOKUP(AB514,Varsayımlar!$B:$Q,3,0))</f>
        <v/>
      </c>
      <c r="G514" s="2" t="str">
        <f>IF(B514="","",VLOOKUP(AB514,Varsayımlar!$B:$Q,5,0))</f>
        <v/>
      </c>
      <c r="I514" s="2" t="str">
        <f>IF(B514="","",VLOOKUP(AB514,Varsayımlar!$B:$Q,6,0))</f>
        <v/>
      </c>
      <c r="O514" s="2" t="str">
        <f>IF(B514="","",VLOOKUP(AB514,Varsayımlar!$B:$Q,7,0)*J514)</f>
        <v/>
      </c>
      <c r="P514" s="2" t="str">
        <f>IF(B514="","",VLOOKUP(AB514,Varsayımlar!$B:$Q,8,0))</f>
        <v/>
      </c>
      <c r="Q514" s="2" t="str">
        <f>IF(B514="","",VLOOKUP(AB514,Varsayımlar!$B:$Q,9,0))</f>
        <v/>
      </c>
      <c r="R514" s="2" t="str">
        <f>IF(B514="","",VLOOKUP(AB514,Varsayımlar!$B:$Q,10,0))</f>
        <v/>
      </c>
      <c r="S514" s="2" t="str">
        <f>IF(B514="","",VLOOKUP(AB514,Varsayımlar!$B:$Q,11,0))</f>
        <v/>
      </c>
      <c r="T514" s="2" t="str">
        <f>IF(B514="","",VLOOKUP(AB514,Varsayımlar!$B:$Q,12,0))</f>
        <v/>
      </c>
      <c r="U514" s="2" t="str">
        <f>IF(B514="","",VLOOKUP(AB514,Varsayımlar!$B:$Q,13,0))</f>
        <v/>
      </c>
      <c r="V514" s="2" t="str">
        <f>IF(B514="","",VLOOKUP(AB514,Varsayımlar!$B:$Q,14,0))</f>
        <v/>
      </c>
      <c r="Z514" s="2" t="str">
        <f>IF(B514="","",VLOOKUP(AB514,Varsayımlar!$B:$Q,15,0))</f>
        <v/>
      </c>
      <c r="AA514" s="2" t="str">
        <f>IF(B514="","",VLOOKUP(AB514,Varsayımlar!$B:$Q,16,0))</f>
        <v/>
      </c>
      <c r="AB514" s="2" t="str">
        <f t="shared" si="10"/>
        <v/>
      </c>
    </row>
    <row r="515" spans="2:28" x14ac:dyDescent="0.25">
      <c r="B515" s="6"/>
      <c r="C515" s="7" t="str">
        <f>IF(B515="","",VLOOKUP(AB515,Varsayımlar!$B:$Q,3,0))</f>
        <v/>
      </c>
      <c r="G515" s="5" t="str">
        <f>IF(B515="","",VLOOKUP(AB515,Varsayımlar!$B:$Q,5,0))</f>
        <v/>
      </c>
      <c r="H515" s="5"/>
      <c r="I515" s="5" t="str">
        <f>IF(B515="","",VLOOKUP(AB515,Varsayımlar!$B:$Q,6,0))</f>
        <v/>
      </c>
      <c r="O515" s="5" t="str">
        <f>IF(B515="","",VLOOKUP(AB515,Varsayımlar!$B:$Q,7,0)*J515)</f>
        <v/>
      </c>
      <c r="P515" s="5" t="str">
        <f>IF(B515="","",VLOOKUP(AB515,Varsayımlar!$B:$Q,8,0))</f>
        <v/>
      </c>
      <c r="Q515" s="5" t="str">
        <f>IF(B515="","",VLOOKUP(AB515,Varsayımlar!$B:$Q,9,0))</f>
        <v/>
      </c>
      <c r="R515" s="5" t="str">
        <f>IF(B515="","",VLOOKUP(AB515,Varsayımlar!$B:$Q,10,0))</f>
        <v/>
      </c>
      <c r="S515" s="5" t="str">
        <f>IF(B515="","",VLOOKUP(AB515,Varsayımlar!$B:$Q,11,0))</f>
        <v/>
      </c>
      <c r="T515" s="5" t="str">
        <f>IF(B515="","",VLOOKUP(AB515,Varsayımlar!$B:$Q,12,0))</f>
        <v/>
      </c>
      <c r="U515" s="5" t="str">
        <f>IF(B515="","",VLOOKUP(AB515,Varsayımlar!$B:$Q,13,0))</f>
        <v/>
      </c>
      <c r="V515" s="5" t="str">
        <f>IF(B515="","",VLOOKUP(AB515,Varsayımlar!$B:$Q,14,0))</f>
        <v/>
      </c>
      <c r="Z515" s="5" t="str">
        <f>IF(B515="","",VLOOKUP(AB515,Varsayımlar!$B:$Q,15,0))</f>
        <v/>
      </c>
      <c r="AA515" s="5" t="str">
        <f>IF(B515="","",VLOOKUP(AB515,Varsayımlar!$B:$Q,16,0))</f>
        <v/>
      </c>
      <c r="AB515" s="5" t="str">
        <f t="shared" si="10"/>
        <v/>
      </c>
    </row>
    <row r="516" spans="2:28" x14ac:dyDescent="0.25">
      <c r="C516" s="3" t="str">
        <f>IF(B516="","",VLOOKUP(AB516,Varsayımlar!$B:$Q,3,0))</f>
        <v/>
      </c>
      <c r="G516" s="2" t="str">
        <f>IF(B516="","",VLOOKUP(AB516,Varsayımlar!$B:$Q,5,0))</f>
        <v/>
      </c>
      <c r="I516" s="2" t="str">
        <f>IF(B516="","",VLOOKUP(AB516,Varsayımlar!$B:$Q,6,0))</f>
        <v/>
      </c>
      <c r="O516" s="2" t="str">
        <f>IF(B516="","",VLOOKUP(AB516,Varsayımlar!$B:$Q,7,0)*J516)</f>
        <v/>
      </c>
      <c r="P516" s="2" t="str">
        <f>IF(B516="","",VLOOKUP(AB516,Varsayımlar!$B:$Q,8,0))</f>
        <v/>
      </c>
      <c r="Q516" s="2" t="str">
        <f>IF(B516="","",VLOOKUP(AB516,Varsayımlar!$B:$Q,9,0))</f>
        <v/>
      </c>
      <c r="R516" s="2" t="str">
        <f>IF(B516="","",VLOOKUP(AB516,Varsayımlar!$B:$Q,10,0))</f>
        <v/>
      </c>
      <c r="S516" s="2" t="str">
        <f>IF(B516="","",VLOOKUP(AB516,Varsayımlar!$B:$Q,11,0))</f>
        <v/>
      </c>
      <c r="T516" s="2" t="str">
        <f>IF(B516="","",VLOOKUP(AB516,Varsayımlar!$B:$Q,12,0))</f>
        <v/>
      </c>
      <c r="U516" s="2" t="str">
        <f>IF(B516="","",VLOOKUP(AB516,Varsayımlar!$B:$Q,13,0))</f>
        <v/>
      </c>
      <c r="V516" s="2" t="str">
        <f>IF(B516="","",VLOOKUP(AB516,Varsayımlar!$B:$Q,14,0))</f>
        <v/>
      </c>
      <c r="Z516" s="2" t="str">
        <f>IF(B516="","",VLOOKUP(AB516,Varsayımlar!$B:$Q,15,0))</f>
        <v/>
      </c>
      <c r="AA516" s="2" t="str">
        <f>IF(B516="","",VLOOKUP(AB516,Varsayımlar!$B:$Q,16,0))</f>
        <v/>
      </c>
      <c r="AB516" s="2" t="str">
        <f t="shared" si="10"/>
        <v/>
      </c>
    </row>
    <row r="517" spans="2:28" x14ac:dyDescent="0.25">
      <c r="B517" s="6"/>
      <c r="C517" s="7" t="str">
        <f>IF(B517="","",VLOOKUP(AB517,Varsayımlar!$B:$Q,3,0))</f>
        <v/>
      </c>
      <c r="G517" s="5" t="str">
        <f>IF(B517="","",VLOOKUP(AB517,Varsayımlar!$B:$Q,5,0))</f>
        <v/>
      </c>
      <c r="H517" s="5"/>
      <c r="I517" s="5" t="str">
        <f>IF(B517="","",VLOOKUP(AB517,Varsayımlar!$B:$Q,6,0))</f>
        <v/>
      </c>
      <c r="O517" s="5" t="str">
        <f>IF(B517="","",VLOOKUP(AB517,Varsayımlar!$B:$Q,7,0)*J517)</f>
        <v/>
      </c>
      <c r="P517" s="5" t="str">
        <f>IF(B517="","",VLOOKUP(AB517,Varsayımlar!$B:$Q,8,0))</f>
        <v/>
      </c>
      <c r="Q517" s="5" t="str">
        <f>IF(B517="","",VLOOKUP(AB517,Varsayımlar!$B:$Q,9,0))</f>
        <v/>
      </c>
      <c r="R517" s="5" t="str">
        <f>IF(B517="","",VLOOKUP(AB517,Varsayımlar!$B:$Q,10,0))</f>
        <v/>
      </c>
      <c r="S517" s="5" t="str">
        <f>IF(B517="","",VLOOKUP(AB517,Varsayımlar!$B:$Q,11,0))</f>
        <v/>
      </c>
      <c r="T517" s="5" t="str">
        <f>IF(B517="","",VLOOKUP(AB517,Varsayımlar!$B:$Q,12,0))</f>
        <v/>
      </c>
      <c r="U517" s="5" t="str">
        <f>IF(B517="","",VLOOKUP(AB517,Varsayımlar!$B:$Q,13,0))</f>
        <v/>
      </c>
      <c r="V517" s="5" t="str">
        <f>IF(B517="","",VLOOKUP(AB517,Varsayımlar!$B:$Q,14,0))</f>
        <v/>
      </c>
      <c r="Z517" s="5" t="str">
        <f>IF(B517="","",VLOOKUP(AB517,Varsayımlar!$B:$Q,15,0))</f>
        <v/>
      </c>
      <c r="AA517" s="5" t="str">
        <f>IF(B517="","",VLOOKUP(AB517,Varsayımlar!$B:$Q,16,0))</f>
        <v/>
      </c>
      <c r="AB517" s="5" t="str">
        <f t="shared" si="10"/>
        <v/>
      </c>
    </row>
    <row r="518" spans="2:28" x14ac:dyDescent="0.25">
      <c r="C518" s="3" t="str">
        <f>IF(B518="","",VLOOKUP(AB518,Varsayımlar!$B:$Q,3,0))</f>
        <v/>
      </c>
      <c r="G518" s="2" t="str">
        <f>IF(B518="","",VLOOKUP(AB518,Varsayımlar!$B:$Q,5,0))</f>
        <v/>
      </c>
      <c r="I518" s="2" t="str">
        <f>IF(B518="","",VLOOKUP(AB518,Varsayımlar!$B:$Q,6,0))</f>
        <v/>
      </c>
      <c r="O518" s="2" t="str">
        <f>IF(B518="","",VLOOKUP(AB518,Varsayımlar!$B:$Q,7,0)*J518)</f>
        <v/>
      </c>
      <c r="P518" s="2" t="str">
        <f>IF(B518="","",VLOOKUP(AB518,Varsayımlar!$B:$Q,8,0))</f>
        <v/>
      </c>
      <c r="Q518" s="2" t="str">
        <f>IF(B518="","",VLOOKUP(AB518,Varsayımlar!$B:$Q,9,0))</f>
        <v/>
      </c>
      <c r="R518" s="2" t="str">
        <f>IF(B518="","",VLOOKUP(AB518,Varsayımlar!$B:$Q,10,0))</f>
        <v/>
      </c>
      <c r="S518" s="2" t="str">
        <f>IF(B518="","",VLOOKUP(AB518,Varsayımlar!$B:$Q,11,0))</f>
        <v/>
      </c>
      <c r="T518" s="2" t="str">
        <f>IF(B518="","",VLOOKUP(AB518,Varsayımlar!$B:$Q,12,0))</f>
        <v/>
      </c>
      <c r="U518" s="2" t="str">
        <f>IF(B518="","",VLOOKUP(AB518,Varsayımlar!$B:$Q,13,0))</f>
        <v/>
      </c>
      <c r="V518" s="2" t="str">
        <f>IF(B518="","",VLOOKUP(AB518,Varsayımlar!$B:$Q,14,0))</f>
        <v/>
      </c>
      <c r="Z518" s="2" t="str">
        <f>IF(B518="","",VLOOKUP(AB518,Varsayımlar!$B:$Q,15,0))</f>
        <v/>
      </c>
      <c r="AA518" s="2" t="str">
        <f>IF(B518="","",VLOOKUP(AB518,Varsayımlar!$B:$Q,16,0))</f>
        <v/>
      </c>
      <c r="AB518" s="2" t="str">
        <f t="shared" si="10"/>
        <v/>
      </c>
    </row>
    <row r="519" spans="2:28" x14ac:dyDescent="0.25">
      <c r="B519" s="6"/>
      <c r="C519" s="7" t="str">
        <f>IF(B519="","",VLOOKUP(AB519,Varsayımlar!$B:$Q,3,0))</f>
        <v/>
      </c>
      <c r="G519" s="5" t="str">
        <f>IF(B519="","",VLOOKUP(AB519,Varsayımlar!$B:$Q,5,0))</f>
        <v/>
      </c>
      <c r="H519" s="5"/>
      <c r="I519" s="5" t="str">
        <f>IF(B519="","",VLOOKUP(AB519,Varsayımlar!$B:$Q,6,0))</f>
        <v/>
      </c>
      <c r="O519" s="5" t="str">
        <f>IF(B519="","",VLOOKUP(AB519,Varsayımlar!$B:$Q,7,0)*J519)</f>
        <v/>
      </c>
      <c r="P519" s="5" t="str">
        <f>IF(B519="","",VLOOKUP(AB519,Varsayımlar!$B:$Q,8,0))</f>
        <v/>
      </c>
      <c r="Q519" s="5" t="str">
        <f>IF(B519="","",VLOOKUP(AB519,Varsayımlar!$B:$Q,9,0))</f>
        <v/>
      </c>
      <c r="R519" s="5" t="str">
        <f>IF(B519="","",VLOOKUP(AB519,Varsayımlar!$B:$Q,10,0))</f>
        <v/>
      </c>
      <c r="S519" s="5" t="str">
        <f>IF(B519="","",VLOOKUP(AB519,Varsayımlar!$B:$Q,11,0))</f>
        <v/>
      </c>
      <c r="T519" s="5" t="str">
        <f>IF(B519="","",VLOOKUP(AB519,Varsayımlar!$B:$Q,12,0))</f>
        <v/>
      </c>
      <c r="U519" s="5" t="str">
        <f>IF(B519="","",VLOOKUP(AB519,Varsayımlar!$B:$Q,13,0))</f>
        <v/>
      </c>
      <c r="V519" s="5" t="str">
        <f>IF(B519="","",VLOOKUP(AB519,Varsayımlar!$B:$Q,14,0))</f>
        <v/>
      </c>
      <c r="Z519" s="5" t="str">
        <f>IF(B519="","",VLOOKUP(AB519,Varsayımlar!$B:$Q,15,0))</f>
        <v/>
      </c>
      <c r="AA519" s="5" t="str">
        <f>IF(B519="","",VLOOKUP(AB519,Varsayımlar!$B:$Q,16,0))</f>
        <v/>
      </c>
      <c r="AB519" s="5" t="str">
        <f t="shared" ref="AB519:AB582" si="11">IF(B519="","",CONCATENATE(B519,D519))</f>
        <v/>
      </c>
    </row>
    <row r="520" spans="2:28" x14ac:dyDescent="0.25">
      <c r="C520" s="3" t="str">
        <f>IF(B520="","",VLOOKUP(AB520,Varsayımlar!$B:$Q,3,0))</f>
        <v/>
      </c>
      <c r="G520" s="2" t="str">
        <f>IF(B520="","",VLOOKUP(AB520,Varsayımlar!$B:$Q,5,0))</f>
        <v/>
      </c>
      <c r="I520" s="2" t="str">
        <f>IF(B520="","",VLOOKUP(AB520,Varsayımlar!$B:$Q,6,0))</f>
        <v/>
      </c>
      <c r="O520" s="2" t="str">
        <f>IF(B520="","",VLOOKUP(AB520,Varsayımlar!$B:$Q,7,0)*J520)</f>
        <v/>
      </c>
      <c r="P520" s="2" t="str">
        <f>IF(B520="","",VLOOKUP(AB520,Varsayımlar!$B:$Q,8,0))</f>
        <v/>
      </c>
      <c r="Q520" s="2" t="str">
        <f>IF(B520="","",VLOOKUP(AB520,Varsayımlar!$B:$Q,9,0))</f>
        <v/>
      </c>
      <c r="R520" s="2" t="str">
        <f>IF(B520="","",VLOOKUP(AB520,Varsayımlar!$B:$Q,10,0))</f>
        <v/>
      </c>
      <c r="S520" s="2" t="str">
        <f>IF(B520="","",VLOOKUP(AB520,Varsayımlar!$B:$Q,11,0))</f>
        <v/>
      </c>
      <c r="T520" s="2" t="str">
        <f>IF(B520="","",VLOOKUP(AB520,Varsayımlar!$B:$Q,12,0))</f>
        <v/>
      </c>
      <c r="U520" s="2" t="str">
        <f>IF(B520="","",VLOOKUP(AB520,Varsayımlar!$B:$Q,13,0))</f>
        <v/>
      </c>
      <c r="V520" s="2" t="str">
        <f>IF(B520="","",VLOOKUP(AB520,Varsayımlar!$B:$Q,14,0))</f>
        <v/>
      </c>
      <c r="Z520" s="2" t="str">
        <f>IF(B520="","",VLOOKUP(AB520,Varsayımlar!$B:$Q,15,0))</f>
        <v/>
      </c>
      <c r="AA520" s="2" t="str">
        <f>IF(B520="","",VLOOKUP(AB520,Varsayımlar!$B:$Q,16,0))</f>
        <v/>
      </c>
      <c r="AB520" s="2" t="str">
        <f t="shared" si="11"/>
        <v/>
      </c>
    </row>
    <row r="521" spans="2:28" x14ac:dyDescent="0.25">
      <c r="B521" s="6"/>
      <c r="C521" s="7" t="str">
        <f>IF(B521="","",VLOOKUP(AB521,Varsayımlar!$B:$Q,3,0))</f>
        <v/>
      </c>
      <c r="G521" s="5" t="str">
        <f>IF(B521="","",VLOOKUP(AB521,Varsayımlar!$B:$Q,5,0))</f>
        <v/>
      </c>
      <c r="H521" s="5"/>
      <c r="I521" s="5" t="str">
        <f>IF(B521="","",VLOOKUP(AB521,Varsayımlar!$B:$Q,6,0))</f>
        <v/>
      </c>
      <c r="O521" s="5" t="str">
        <f>IF(B521="","",VLOOKUP(AB521,Varsayımlar!$B:$Q,7,0)*J521)</f>
        <v/>
      </c>
      <c r="P521" s="5" t="str">
        <f>IF(B521="","",VLOOKUP(AB521,Varsayımlar!$B:$Q,8,0))</f>
        <v/>
      </c>
      <c r="Q521" s="5" t="str">
        <f>IF(B521="","",VLOOKUP(AB521,Varsayımlar!$B:$Q,9,0))</f>
        <v/>
      </c>
      <c r="R521" s="5" t="str">
        <f>IF(B521="","",VLOOKUP(AB521,Varsayımlar!$B:$Q,10,0))</f>
        <v/>
      </c>
      <c r="S521" s="5" t="str">
        <f>IF(B521="","",VLOOKUP(AB521,Varsayımlar!$B:$Q,11,0))</f>
        <v/>
      </c>
      <c r="T521" s="5" t="str">
        <f>IF(B521="","",VLOOKUP(AB521,Varsayımlar!$B:$Q,12,0))</f>
        <v/>
      </c>
      <c r="U521" s="5" t="str">
        <f>IF(B521="","",VLOOKUP(AB521,Varsayımlar!$B:$Q,13,0))</f>
        <v/>
      </c>
      <c r="V521" s="5" t="str">
        <f>IF(B521="","",VLOOKUP(AB521,Varsayımlar!$B:$Q,14,0))</f>
        <v/>
      </c>
      <c r="Z521" s="5" t="str">
        <f>IF(B521="","",VLOOKUP(AB521,Varsayımlar!$B:$Q,15,0))</f>
        <v/>
      </c>
      <c r="AA521" s="5" t="str">
        <f>IF(B521="","",VLOOKUP(AB521,Varsayımlar!$B:$Q,16,0))</f>
        <v/>
      </c>
      <c r="AB521" s="5" t="str">
        <f t="shared" si="11"/>
        <v/>
      </c>
    </row>
    <row r="522" spans="2:28" x14ac:dyDescent="0.25">
      <c r="C522" s="3" t="str">
        <f>IF(B522="","",VLOOKUP(AB522,Varsayımlar!$B:$Q,3,0))</f>
        <v/>
      </c>
      <c r="G522" s="2" t="str">
        <f>IF(B522="","",VLOOKUP(AB522,Varsayımlar!$B:$Q,5,0))</f>
        <v/>
      </c>
      <c r="I522" s="2" t="str">
        <f>IF(B522="","",VLOOKUP(AB522,Varsayımlar!$B:$Q,6,0))</f>
        <v/>
      </c>
      <c r="O522" s="2" t="str">
        <f>IF(B522="","",VLOOKUP(AB522,Varsayımlar!$B:$Q,7,0)*J522)</f>
        <v/>
      </c>
      <c r="P522" s="2" t="str">
        <f>IF(B522="","",VLOOKUP(AB522,Varsayımlar!$B:$Q,8,0))</f>
        <v/>
      </c>
      <c r="Q522" s="2" t="str">
        <f>IF(B522="","",VLOOKUP(AB522,Varsayımlar!$B:$Q,9,0))</f>
        <v/>
      </c>
      <c r="R522" s="2" t="str">
        <f>IF(B522="","",VLOOKUP(AB522,Varsayımlar!$B:$Q,10,0))</f>
        <v/>
      </c>
      <c r="S522" s="2" t="str">
        <f>IF(B522="","",VLOOKUP(AB522,Varsayımlar!$B:$Q,11,0))</f>
        <v/>
      </c>
      <c r="T522" s="2" t="str">
        <f>IF(B522="","",VLOOKUP(AB522,Varsayımlar!$B:$Q,12,0))</f>
        <v/>
      </c>
      <c r="U522" s="2" t="str">
        <f>IF(B522="","",VLOOKUP(AB522,Varsayımlar!$B:$Q,13,0))</f>
        <v/>
      </c>
      <c r="V522" s="2" t="str">
        <f>IF(B522="","",VLOOKUP(AB522,Varsayımlar!$B:$Q,14,0))</f>
        <v/>
      </c>
      <c r="Z522" s="2" t="str">
        <f>IF(B522="","",VLOOKUP(AB522,Varsayımlar!$B:$Q,15,0))</f>
        <v/>
      </c>
      <c r="AA522" s="2" t="str">
        <f>IF(B522="","",VLOOKUP(AB522,Varsayımlar!$B:$Q,16,0))</f>
        <v/>
      </c>
      <c r="AB522" s="2" t="str">
        <f t="shared" si="11"/>
        <v/>
      </c>
    </row>
    <row r="523" spans="2:28" x14ac:dyDescent="0.25">
      <c r="B523" s="6"/>
      <c r="C523" s="7" t="str">
        <f>IF(B523="","",VLOOKUP(AB523,Varsayımlar!$B:$Q,3,0))</f>
        <v/>
      </c>
      <c r="G523" s="5" t="str">
        <f>IF(B523="","",VLOOKUP(AB523,Varsayımlar!$B:$Q,5,0))</f>
        <v/>
      </c>
      <c r="H523" s="5"/>
      <c r="I523" s="5" t="str">
        <f>IF(B523="","",VLOOKUP(AB523,Varsayımlar!$B:$Q,6,0))</f>
        <v/>
      </c>
      <c r="O523" s="5" t="str">
        <f>IF(B523="","",VLOOKUP(AB523,Varsayımlar!$B:$Q,7,0)*J523)</f>
        <v/>
      </c>
      <c r="P523" s="5" t="str">
        <f>IF(B523="","",VLOOKUP(AB523,Varsayımlar!$B:$Q,8,0))</f>
        <v/>
      </c>
      <c r="Q523" s="5" t="str">
        <f>IF(B523="","",VLOOKUP(AB523,Varsayımlar!$B:$Q,9,0))</f>
        <v/>
      </c>
      <c r="R523" s="5" t="str">
        <f>IF(B523="","",VLOOKUP(AB523,Varsayımlar!$B:$Q,10,0))</f>
        <v/>
      </c>
      <c r="S523" s="5" t="str">
        <f>IF(B523="","",VLOOKUP(AB523,Varsayımlar!$B:$Q,11,0))</f>
        <v/>
      </c>
      <c r="T523" s="5" t="str">
        <f>IF(B523="","",VLOOKUP(AB523,Varsayımlar!$B:$Q,12,0))</f>
        <v/>
      </c>
      <c r="U523" s="5" t="str">
        <f>IF(B523="","",VLOOKUP(AB523,Varsayımlar!$B:$Q,13,0))</f>
        <v/>
      </c>
      <c r="V523" s="5" t="str">
        <f>IF(B523="","",VLOOKUP(AB523,Varsayımlar!$B:$Q,14,0))</f>
        <v/>
      </c>
      <c r="Z523" s="5" t="str">
        <f>IF(B523="","",VLOOKUP(AB523,Varsayımlar!$B:$Q,15,0))</f>
        <v/>
      </c>
      <c r="AA523" s="5" t="str">
        <f>IF(B523="","",VLOOKUP(AB523,Varsayımlar!$B:$Q,16,0))</f>
        <v/>
      </c>
      <c r="AB523" s="5" t="str">
        <f t="shared" si="11"/>
        <v/>
      </c>
    </row>
    <row r="524" spans="2:28" x14ac:dyDescent="0.25">
      <c r="C524" s="3" t="str">
        <f>IF(B524="","",VLOOKUP(AB524,Varsayımlar!$B:$Q,3,0))</f>
        <v/>
      </c>
      <c r="G524" s="2" t="str">
        <f>IF(B524="","",VLOOKUP(AB524,Varsayımlar!$B:$Q,5,0))</f>
        <v/>
      </c>
      <c r="I524" s="2" t="str">
        <f>IF(B524="","",VLOOKUP(AB524,Varsayımlar!$B:$Q,6,0))</f>
        <v/>
      </c>
      <c r="O524" s="2" t="str">
        <f>IF(B524="","",VLOOKUP(AB524,Varsayımlar!$B:$Q,7,0)*J524)</f>
        <v/>
      </c>
      <c r="P524" s="2" t="str">
        <f>IF(B524="","",VLOOKUP(AB524,Varsayımlar!$B:$Q,8,0))</f>
        <v/>
      </c>
      <c r="Q524" s="2" t="str">
        <f>IF(B524="","",VLOOKUP(AB524,Varsayımlar!$B:$Q,9,0))</f>
        <v/>
      </c>
      <c r="R524" s="2" t="str">
        <f>IF(B524="","",VLOOKUP(AB524,Varsayımlar!$B:$Q,10,0))</f>
        <v/>
      </c>
      <c r="S524" s="2" t="str">
        <f>IF(B524="","",VLOOKUP(AB524,Varsayımlar!$B:$Q,11,0))</f>
        <v/>
      </c>
      <c r="T524" s="2" t="str">
        <f>IF(B524="","",VLOOKUP(AB524,Varsayımlar!$B:$Q,12,0))</f>
        <v/>
      </c>
      <c r="U524" s="2" t="str">
        <f>IF(B524="","",VLOOKUP(AB524,Varsayımlar!$B:$Q,13,0))</f>
        <v/>
      </c>
      <c r="V524" s="2" t="str">
        <f>IF(B524="","",VLOOKUP(AB524,Varsayımlar!$B:$Q,14,0))</f>
        <v/>
      </c>
      <c r="Z524" s="2" t="str">
        <f>IF(B524="","",VLOOKUP(AB524,Varsayımlar!$B:$Q,15,0))</f>
        <v/>
      </c>
      <c r="AA524" s="2" t="str">
        <f>IF(B524="","",VLOOKUP(AB524,Varsayımlar!$B:$Q,16,0))</f>
        <v/>
      </c>
      <c r="AB524" s="2" t="str">
        <f t="shared" si="11"/>
        <v/>
      </c>
    </row>
    <row r="525" spans="2:28" x14ac:dyDescent="0.25">
      <c r="B525" s="6"/>
      <c r="C525" s="7" t="str">
        <f>IF(B525="","",VLOOKUP(AB525,Varsayımlar!$B:$Q,3,0))</f>
        <v/>
      </c>
      <c r="G525" s="5" t="str">
        <f>IF(B525="","",VLOOKUP(AB525,Varsayımlar!$B:$Q,5,0))</f>
        <v/>
      </c>
      <c r="H525" s="5"/>
      <c r="I525" s="5" t="str">
        <f>IF(B525="","",VLOOKUP(AB525,Varsayımlar!$B:$Q,6,0))</f>
        <v/>
      </c>
      <c r="O525" s="5" t="str">
        <f>IF(B525="","",VLOOKUP(AB525,Varsayımlar!$B:$Q,7,0)*J525)</f>
        <v/>
      </c>
      <c r="P525" s="5" t="str">
        <f>IF(B525="","",VLOOKUP(AB525,Varsayımlar!$B:$Q,8,0))</f>
        <v/>
      </c>
      <c r="Q525" s="5" t="str">
        <f>IF(B525="","",VLOOKUP(AB525,Varsayımlar!$B:$Q,9,0))</f>
        <v/>
      </c>
      <c r="R525" s="5" t="str">
        <f>IF(B525="","",VLOOKUP(AB525,Varsayımlar!$B:$Q,10,0))</f>
        <v/>
      </c>
      <c r="S525" s="5" t="str">
        <f>IF(B525="","",VLOOKUP(AB525,Varsayımlar!$B:$Q,11,0))</f>
        <v/>
      </c>
      <c r="T525" s="5" t="str">
        <f>IF(B525="","",VLOOKUP(AB525,Varsayımlar!$B:$Q,12,0))</f>
        <v/>
      </c>
      <c r="U525" s="5" t="str">
        <f>IF(B525="","",VLOOKUP(AB525,Varsayımlar!$B:$Q,13,0))</f>
        <v/>
      </c>
      <c r="V525" s="5" t="str">
        <f>IF(B525="","",VLOOKUP(AB525,Varsayımlar!$B:$Q,14,0))</f>
        <v/>
      </c>
      <c r="Z525" s="5" t="str">
        <f>IF(B525="","",VLOOKUP(AB525,Varsayımlar!$B:$Q,15,0))</f>
        <v/>
      </c>
      <c r="AA525" s="5" t="str">
        <f>IF(B525="","",VLOOKUP(AB525,Varsayımlar!$B:$Q,16,0))</f>
        <v/>
      </c>
      <c r="AB525" s="5" t="str">
        <f t="shared" si="11"/>
        <v/>
      </c>
    </row>
    <row r="526" spans="2:28" x14ac:dyDescent="0.25">
      <c r="C526" s="3" t="str">
        <f>IF(B526="","",VLOOKUP(AB526,Varsayımlar!$B:$Q,3,0))</f>
        <v/>
      </c>
      <c r="G526" s="2" t="str">
        <f>IF(B526="","",VLOOKUP(AB526,Varsayımlar!$B:$Q,5,0))</f>
        <v/>
      </c>
      <c r="I526" s="2" t="str">
        <f>IF(B526="","",VLOOKUP(AB526,Varsayımlar!$B:$Q,6,0))</f>
        <v/>
      </c>
      <c r="O526" s="2" t="str">
        <f>IF(B526="","",VLOOKUP(AB526,Varsayımlar!$B:$Q,7,0)*J526)</f>
        <v/>
      </c>
      <c r="P526" s="2" t="str">
        <f>IF(B526="","",VLOOKUP(AB526,Varsayımlar!$B:$Q,8,0))</f>
        <v/>
      </c>
      <c r="Q526" s="2" t="str">
        <f>IF(B526="","",VLOOKUP(AB526,Varsayımlar!$B:$Q,9,0))</f>
        <v/>
      </c>
      <c r="R526" s="2" t="str">
        <f>IF(B526="","",VLOOKUP(AB526,Varsayımlar!$B:$Q,10,0))</f>
        <v/>
      </c>
      <c r="S526" s="2" t="str">
        <f>IF(B526="","",VLOOKUP(AB526,Varsayımlar!$B:$Q,11,0))</f>
        <v/>
      </c>
      <c r="T526" s="2" t="str">
        <f>IF(B526="","",VLOOKUP(AB526,Varsayımlar!$B:$Q,12,0))</f>
        <v/>
      </c>
      <c r="U526" s="2" t="str">
        <f>IF(B526="","",VLOOKUP(AB526,Varsayımlar!$B:$Q,13,0))</f>
        <v/>
      </c>
      <c r="V526" s="2" t="str">
        <f>IF(B526="","",VLOOKUP(AB526,Varsayımlar!$B:$Q,14,0))</f>
        <v/>
      </c>
      <c r="Z526" s="2" t="str">
        <f>IF(B526="","",VLOOKUP(AB526,Varsayımlar!$B:$Q,15,0))</f>
        <v/>
      </c>
      <c r="AA526" s="2" t="str">
        <f>IF(B526="","",VLOOKUP(AB526,Varsayımlar!$B:$Q,16,0))</f>
        <v/>
      </c>
      <c r="AB526" s="2" t="str">
        <f t="shared" si="11"/>
        <v/>
      </c>
    </row>
    <row r="527" spans="2:28" x14ac:dyDescent="0.25">
      <c r="B527" s="6"/>
      <c r="C527" s="7" t="str">
        <f>IF(B527="","",VLOOKUP(AB527,Varsayımlar!$B:$Q,3,0))</f>
        <v/>
      </c>
      <c r="G527" s="5" t="str">
        <f>IF(B527="","",VLOOKUP(AB527,Varsayımlar!$B:$Q,5,0))</f>
        <v/>
      </c>
      <c r="H527" s="5"/>
      <c r="I527" s="5" t="str">
        <f>IF(B527="","",VLOOKUP(AB527,Varsayımlar!$B:$Q,6,0))</f>
        <v/>
      </c>
      <c r="O527" s="5" t="str">
        <f>IF(B527="","",VLOOKUP(AB527,Varsayımlar!$B:$Q,7,0)*J527)</f>
        <v/>
      </c>
      <c r="P527" s="5" t="str">
        <f>IF(B527="","",VLOOKUP(AB527,Varsayımlar!$B:$Q,8,0))</f>
        <v/>
      </c>
      <c r="Q527" s="5" t="str">
        <f>IF(B527="","",VLOOKUP(AB527,Varsayımlar!$B:$Q,9,0))</f>
        <v/>
      </c>
      <c r="R527" s="5" t="str">
        <f>IF(B527="","",VLOOKUP(AB527,Varsayımlar!$B:$Q,10,0))</f>
        <v/>
      </c>
      <c r="S527" s="5" t="str">
        <f>IF(B527="","",VLOOKUP(AB527,Varsayımlar!$B:$Q,11,0))</f>
        <v/>
      </c>
      <c r="T527" s="5" t="str">
        <f>IF(B527="","",VLOOKUP(AB527,Varsayımlar!$B:$Q,12,0))</f>
        <v/>
      </c>
      <c r="U527" s="5" t="str">
        <f>IF(B527="","",VLOOKUP(AB527,Varsayımlar!$B:$Q,13,0))</f>
        <v/>
      </c>
      <c r="V527" s="5" t="str">
        <f>IF(B527="","",VLOOKUP(AB527,Varsayımlar!$B:$Q,14,0))</f>
        <v/>
      </c>
      <c r="Z527" s="5" t="str">
        <f>IF(B527="","",VLOOKUP(AB527,Varsayımlar!$B:$Q,15,0))</f>
        <v/>
      </c>
      <c r="AA527" s="5" t="str">
        <f>IF(B527="","",VLOOKUP(AB527,Varsayımlar!$B:$Q,16,0))</f>
        <v/>
      </c>
      <c r="AB527" s="5" t="str">
        <f t="shared" si="11"/>
        <v/>
      </c>
    </row>
    <row r="528" spans="2:28" x14ac:dyDescent="0.25">
      <c r="C528" s="3" t="str">
        <f>IF(B528="","",VLOOKUP(AB528,Varsayımlar!$B:$Q,3,0))</f>
        <v/>
      </c>
      <c r="G528" s="2" t="str">
        <f>IF(B528="","",VLOOKUP(AB528,Varsayımlar!$B:$Q,5,0))</f>
        <v/>
      </c>
      <c r="I528" s="2" t="str">
        <f>IF(B528="","",VLOOKUP(AB528,Varsayımlar!$B:$Q,6,0))</f>
        <v/>
      </c>
      <c r="O528" s="2" t="str">
        <f>IF(B528="","",VLOOKUP(AB528,Varsayımlar!$B:$Q,7,0)*J528)</f>
        <v/>
      </c>
      <c r="P528" s="2" t="str">
        <f>IF(B528="","",VLOOKUP(AB528,Varsayımlar!$B:$Q,8,0))</f>
        <v/>
      </c>
      <c r="Q528" s="2" t="str">
        <f>IF(B528="","",VLOOKUP(AB528,Varsayımlar!$B:$Q,9,0))</f>
        <v/>
      </c>
      <c r="R528" s="2" t="str">
        <f>IF(B528="","",VLOOKUP(AB528,Varsayımlar!$B:$Q,10,0))</f>
        <v/>
      </c>
      <c r="S528" s="2" t="str">
        <f>IF(B528="","",VLOOKUP(AB528,Varsayımlar!$B:$Q,11,0))</f>
        <v/>
      </c>
      <c r="T528" s="2" t="str">
        <f>IF(B528="","",VLOOKUP(AB528,Varsayımlar!$B:$Q,12,0))</f>
        <v/>
      </c>
      <c r="U528" s="2" t="str">
        <f>IF(B528="","",VLOOKUP(AB528,Varsayımlar!$B:$Q,13,0))</f>
        <v/>
      </c>
      <c r="V528" s="2" t="str">
        <f>IF(B528="","",VLOOKUP(AB528,Varsayımlar!$B:$Q,14,0))</f>
        <v/>
      </c>
      <c r="Z528" s="2" t="str">
        <f>IF(B528="","",VLOOKUP(AB528,Varsayımlar!$B:$Q,15,0))</f>
        <v/>
      </c>
      <c r="AA528" s="2" t="str">
        <f>IF(B528="","",VLOOKUP(AB528,Varsayımlar!$B:$Q,16,0))</f>
        <v/>
      </c>
      <c r="AB528" s="2" t="str">
        <f t="shared" si="11"/>
        <v/>
      </c>
    </row>
    <row r="529" spans="2:28" x14ac:dyDescent="0.25">
      <c r="B529" s="6"/>
      <c r="C529" s="7" t="str">
        <f>IF(B529="","",VLOOKUP(AB529,Varsayımlar!$B:$Q,3,0))</f>
        <v/>
      </c>
      <c r="G529" s="5" t="str">
        <f>IF(B529="","",VLOOKUP(AB529,Varsayımlar!$B:$Q,5,0))</f>
        <v/>
      </c>
      <c r="H529" s="5"/>
      <c r="I529" s="5" t="str">
        <f>IF(B529="","",VLOOKUP(AB529,Varsayımlar!$B:$Q,6,0))</f>
        <v/>
      </c>
      <c r="O529" s="5" t="str">
        <f>IF(B529="","",VLOOKUP(AB529,Varsayımlar!$B:$Q,7,0)*J529)</f>
        <v/>
      </c>
      <c r="P529" s="5" t="str">
        <f>IF(B529="","",VLOOKUP(AB529,Varsayımlar!$B:$Q,8,0))</f>
        <v/>
      </c>
      <c r="Q529" s="5" t="str">
        <f>IF(B529="","",VLOOKUP(AB529,Varsayımlar!$B:$Q,9,0))</f>
        <v/>
      </c>
      <c r="R529" s="5" t="str">
        <f>IF(B529="","",VLOOKUP(AB529,Varsayımlar!$B:$Q,10,0))</f>
        <v/>
      </c>
      <c r="S529" s="5" t="str">
        <f>IF(B529="","",VLOOKUP(AB529,Varsayımlar!$B:$Q,11,0))</f>
        <v/>
      </c>
      <c r="T529" s="5" t="str">
        <f>IF(B529="","",VLOOKUP(AB529,Varsayımlar!$B:$Q,12,0))</f>
        <v/>
      </c>
      <c r="U529" s="5" t="str">
        <f>IF(B529="","",VLOOKUP(AB529,Varsayımlar!$B:$Q,13,0))</f>
        <v/>
      </c>
      <c r="V529" s="5" t="str">
        <f>IF(B529="","",VLOOKUP(AB529,Varsayımlar!$B:$Q,14,0))</f>
        <v/>
      </c>
      <c r="Z529" s="5" t="str">
        <f>IF(B529="","",VLOOKUP(AB529,Varsayımlar!$B:$Q,15,0))</f>
        <v/>
      </c>
      <c r="AA529" s="5" t="str">
        <f>IF(B529="","",VLOOKUP(AB529,Varsayımlar!$B:$Q,16,0))</f>
        <v/>
      </c>
      <c r="AB529" s="5" t="str">
        <f t="shared" si="11"/>
        <v/>
      </c>
    </row>
    <row r="530" spans="2:28" x14ac:dyDescent="0.25">
      <c r="C530" s="3" t="str">
        <f>IF(B530="","",VLOOKUP(AB530,Varsayımlar!$B:$Q,3,0))</f>
        <v/>
      </c>
      <c r="G530" s="2" t="str">
        <f>IF(B530="","",VLOOKUP(AB530,Varsayımlar!$B:$Q,5,0))</f>
        <v/>
      </c>
      <c r="I530" s="2" t="str">
        <f>IF(B530="","",VLOOKUP(AB530,Varsayımlar!$B:$Q,6,0))</f>
        <v/>
      </c>
      <c r="O530" s="2" t="str">
        <f>IF(B530="","",VLOOKUP(AB530,Varsayımlar!$B:$Q,7,0)*J530)</f>
        <v/>
      </c>
      <c r="P530" s="2" t="str">
        <f>IF(B530="","",VLOOKUP(AB530,Varsayımlar!$B:$Q,8,0))</f>
        <v/>
      </c>
      <c r="Q530" s="2" t="str">
        <f>IF(B530="","",VLOOKUP(AB530,Varsayımlar!$B:$Q,9,0))</f>
        <v/>
      </c>
      <c r="R530" s="2" t="str">
        <f>IF(B530="","",VLOOKUP(AB530,Varsayımlar!$B:$Q,10,0))</f>
        <v/>
      </c>
      <c r="S530" s="2" t="str">
        <f>IF(B530="","",VLOOKUP(AB530,Varsayımlar!$B:$Q,11,0))</f>
        <v/>
      </c>
      <c r="T530" s="2" t="str">
        <f>IF(B530="","",VLOOKUP(AB530,Varsayımlar!$B:$Q,12,0))</f>
        <v/>
      </c>
      <c r="U530" s="2" t="str">
        <f>IF(B530="","",VLOOKUP(AB530,Varsayımlar!$B:$Q,13,0))</f>
        <v/>
      </c>
      <c r="V530" s="2" t="str">
        <f>IF(B530="","",VLOOKUP(AB530,Varsayımlar!$B:$Q,14,0))</f>
        <v/>
      </c>
      <c r="Z530" s="2" t="str">
        <f>IF(B530="","",VLOOKUP(AB530,Varsayımlar!$B:$Q,15,0))</f>
        <v/>
      </c>
      <c r="AA530" s="2" t="str">
        <f>IF(B530="","",VLOOKUP(AB530,Varsayımlar!$B:$Q,16,0))</f>
        <v/>
      </c>
      <c r="AB530" s="2" t="str">
        <f t="shared" si="11"/>
        <v/>
      </c>
    </row>
    <row r="531" spans="2:28" x14ac:dyDescent="0.25">
      <c r="B531" s="6"/>
      <c r="C531" s="7" t="str">
        <f>IF(B531="","",VLOOKUP(AB531,Varsayımlar!$B:$Q,3,0))</f>
        <v/>
      </c>
      <c r="G531" s="5" t="str">
        <f>IF(B531="","",VLOOKUP(AB531,Varsayımlar!$B:$Q,5,0))</f>
        <v/>
      </c>
      <c r="H531" s="5"/>
      <c r="I531" s="5" t="str">
        <f>IF(B531="","",VLOOKUP(AB531,Varsayımlar!$B:$Q,6,0))</f>
        <v/>
      </c>
      <c r="O531" s="5" t="str">
        <f>IF(B531="","",VLOOKUP(AB531,Varsayımlar!$B:$Q,7,0)*J531)</f>
        <v/>
      </c>
      <c r="P531" s="5" t="str">
        <f>IF(B531="","",VLOOKUP(AB531,Varsayımlar!$B:$Q,8,0))</f>
        <v/>
      </c>
      <c r="Q531" s="5" t="str">
        <f>IF(B531="","",VLOOKUP(AB531,Varsayımlar!$B:$Q,9,0))</f>
        <v/>
      </c>
      <c r="R531" s="5" t="str">
        <f>IF(B531="","",VLOOKUP(AB531,Varsayımlar!$B:$Q,10,0))</f>
        <v/>
      </c>
      <c r="S531" s="5" t="str">
        <f>IF(B531="","",VLOOKUP(AB531,Varsayımlar!$B:$Q,11,0))</f>
        <v/>
      </c>
      <c r="T531" s="5" t="str">
        <f>IF(B531="","",VLOOKUP(AB531,Varsayımlar!$B:$Q,12,0))</f>
        <v/>
      </c>
      <c r="U531" s="5" t="str">
        <f>IF(B531="","",VLOOKUP(AB531,Varsayımlar!$B:$Q,13,0))</f>
        <v/>
      </c>
      <c r="V531" s="5" t="str">
        <f>IF(B531="","",VLOOKUP(AB531,Varsayımlar!$B:$Q,14,0))</f>
        <v/>
      </c>
      <c r="Z531" s="5" t="str">
        <f>IF(B531="","",VLOOKUP(AB531,Varsayımlar!$B:$Q,15,0))</f>
        <v/>
      </c>
      <c r="AA531" s="5" t="str">
        <f>IF(B531="","",VLOOKUP(AB531,Varsayımlar!$B:$Q,16,0))</f>
        <v/>
      </c>
      <c r="AB531" s="5" t="str">
        <f t="shared" si="11"/>
        <v/>
      </c>
    </row>
    <row r="532" spans="2:28" x14ac:dyDescent="0.25">
      <c r="C532" s="3" t="str">
        <f>IF(B532="","",VLOOKUP(AB532,Varsayımlar!$B:$Q,3,0))</f>
        <v/>
      </c>
      <c r="G532" s="2" t="str">
        <f>IF(B532="","",VLOOKUP(AB532,Varsayımlar!$B:$Q,5,0))</f>
        <v/>
      </c>
      <c r="I532" s="2" t="str">
        <f>IF(B532="","",VLOOKUP(AB532,Varsayımlar!$B:$Q,6,0))</f>
        <v/>
      </c>
      <c r="O532" s="2" t="str">
        <f>IF(B532="","",VLOOKUP(AB532,Varsayımlar!$B:$Q,7,0)*J532)</f>
        <v/>
      </c>
      <c r="P532" s="2" t="str">
        <f>IF(B532="","",VLOOKUP(AB532,Varsayımlar!$B:$Q,8,0))</f>
        <v/>
      </c>
      <c r="Q532" s="2" t="str">
        <f>IF(B532="","",VLOOKUP(AB532,Varsayımlar!$B:$Q,9,0))</f>
        <v/>
      </c>
      <c r="R532" s="2" t="str">
        <f>IF(B532="","",VLOOKUP(AB532,Varsayımlar!$B:$Q,10,0))</f>
        <v/>
      </c>
      <c r="S532" s="2" t="str">
        <f>IF(B532="","",VLOOKUP(AB532,Varsayımlar!$B:$Q,11,0))</f>
        <v/>
      </c>
      <c r="T532" s="2" t="str">
        <f>IF(B532="","",VLOOKUP(AB532,Varsayımlar!$B:$Q,12,0))</f>
        <v/>
      </c>
      <c r="U532" s="2" t="str">
        <f>IF(B532="","",VLOOKUP(AB532,Varsayımlar!$B:$Q,13,0))</f>
        <v/>
      </c>
      <c r="V532" s="2" t="str">
        <f>IF(B532="","",VLOOKUP(AB532,Varsayımlar!$B:$Q,14,0))</f>
        <v/>
      </c>
      <c r="Z532" s="2" t="str">
        <f>IF(B532="","",VLOOKUP(AB532,Varsayımlar!$B:$Q,15,0))</f>
        <v/>
      </c>
      <c r="AA532" s="2" t="str">
        <f>IF(B532="","",VLOOKUP(AB532,Varsayımlar!$B:$Q,16,0))</f>
        <v/>
      </c>
      <c r="AB532" s="2" t="str">
        <f t="shared" si="11"/>
        <v/>
      </c>
    </row>
    <row r="533" spans="2:28" x14ac:dyDescent="0.25">
      <c r="B533" s="6"/>
      <c r="C533" s="7" t="str">
        <f>IF(B533="","",VLOOKUP(AB533,Varsayımlar!$B:$Q,3,0))</f>
        <v/>
      </c>
      <c r="G533" s="5" t="str">
        <f>IF(B533="","",VLOOKUP(AB533,Varsayımlar!$B:$Q,5,0))</f>
        <v/>
      </c>
      <c r="H533" s="5"/>
      <c r="I533" s="5" t="str">
        <f>IF(B533="","",VLOOKUP(AB533,Varsayımlar!$B:$Q,6,0))</f>
        <v/>
      </c>
      <c r="O533" s="5" t="str">
        <f>IF(B533="","",VLOOKUP(AB533,Varsayımlar!$B:$Q,7,0)*J533)</f>
        <v/>
      </c>
      <c r="P533" s="5" t="str">
        <f>IF(B533="","",VLOOKUP(AB533,Varsayımlar!$B:$Q,8,0))</f>
        <v/>
      </c>
      <c r="Q533" s="5" t="str">
        <f>IF(B533="","",VLOOKUP(AB533,Varsayımlar!$B:$Q,9,0))</f>
        <v/>
      </c>
      <c r="R533" s="5" t="str">
        <f>IF(B533="","",VLOOKUP(AB533,Varsayımlar!$B:$Q,10,0))</f>
        <v/>
      </c>
      <c r="S533" s="5" t="str">
        <f>IF(B533="","",VLOOKUP(AB533,Varsayımlar!$B:$Q,11,0))</f>
        <v/>
      </c>
      <c r="T533" s="5" t="str">
        <f>IF(B533="","",VLOOKUP(AB533,Varsayımlar!$B:$Q,12,0))</f>
        <v/>
      </c>
      <c r="U533" s="5" t="str">
        <f>IF(B533="","",VLOOKUP(AB533,Varsayımlar!$B:$Q,13,0))</f>
        <v/>
      </c>
      <c r="V533" s="5" t="str">
        <f>IF(B533="","",VLOOKUP(AB533,Varsayımlar!$B:$Q,14,0))</f>
        <v/>
      </c>
      <c r="Z533" s="5" t="str">
        <f>IF(B533="","",VLOOKUP(AB533,Varsayımlar!$B:$Q,15,0))</f>
        <v/>
      </c>
      <c r="AA533" s="5" t="str">
        <f>IF(B533="","",VLOOKUP(AB533,Varsayımlar!$B:$Q,16,0))</f>
        <v/>
      </c>
      <c r="AB533" s="5" t="str">
        <f t="shared" si="11"/>
        <v/>
      </c>
    </row>
    <row r="534" spans="2:28" x14ac:dyDescent="0.25">
      <c r="C534" s="3" t="str">
        <f>IF(B534="","",VLOOKUP(AB534,Varsayımlar!$B:$Q,3,0))</f>
        <v/>
      </c>
      <c r="G534" s="2" t="str">
        <f>IF(B534="","",VLOOKUP(AB534,Varsayımlar!$B:$Q,5,0))</f>
        <v/>
      </c>
      <c r="I534" s="2" t="str">
        <f>IF(B534="","",VLOOKUP(AB534,Varsayımlar!$B:$Q,6,0))</f>
        <v/>
      </c>
      <c r="O534" s="2" t="str">
        <f>IF(B534="","",VLOOKUP(AB534,Varsayımlar!$B:$Q,7,0)*J534)</f>
        <v/>
      </c>
      <c r="P534" s="2" t="str">
        <f>IF(B534="","",VLOOKUP(AB534,Varsayımlar!$B:$Q,8,0))</f>
        <v/>
      </c>
      <c r="Q534" s="2" t="str">
        <f>IF(B534="","",VLOOKUP(AB534,Varsayımlar!$B:$Q,9,0))</f>
        <v/>
      </c>
      <c r="R534" s="2" t="str">
        <f>IF(B534="","",VLOOKUP(AB534,Varsayımlar!$B:$Q,10,0))</f>
        <v/>
      </c>
      <c r="S534" s="2" t="str">
        <f>IF(B534="","",VLOOKUP(AB534,Varsayımlar!$B:$Q,11,0))</f>
        <v/>
      </c>
      <c r="T534" s="2" t="str">
        <f>IF(B534="","",VLOOKUP(AB534,Varsayımlar!$B:$Q,12,0))</f>
        <v/>
      </c>
      <c r="U534" s="2" t="str">
        <f>IF(B534="","",VLOOKUP(AB534,Varsayımlar!$B:$Q,13,0))</f>
        <v/>
      </c>
      <c r="V534" s="2" t="str">
        <f>IF(B534="","",VLOOKUP(AB534,Varsayımlar!$B:$Q,14,0))</f>
        <v/>
      </c>
      <c r="Z534" s="2" t="str">
        <f>IF(B534="","",VLOOKUP(AB534,Varsayımlar!$B:$Q,15,0))</f>
        <v/>
      </c>
      <c r="AA534" s="2" t="str">
        <f>IF(B534="","",VLOOKUP(AB534,Varsayımlar!$B:$Q,16,0))</f>
        <v/>
      </c>
      <c r="AB534" s="2" t="str">
        <f t="shared" si="11"/>
        <v/>
      </c>
    </row>
    <row r="535" spans="2:28" x14ac:dyDescent="0.25">
      <c r="B535" s="6"/>
      <c r="C535" s="7" t="str">
        <f>IF(B535="","",VLOOKUP(AB535,Varsayımlar!$B:$Q,3,0))</f>
        <v/>
      </c>
      <c r="G535" s="5" t="str">
        <f>IF(B535="","",VLOOKUP(AB535,Varsayımlar!$B:$Q,5,0))</f>
        <v/>
      </c>
      <c r="H535" s="5"/>
      <c r="I535" s="5" t="str">
        <f>IF(B535="","",VLOOKUP(AB535,Varsayımlar!$B:$Q,6,0))</f>
        <v/>
      </c>
      <c r="O535" s="5" t="str">
        <f>IF(B535="","",VLOOKUP(AB535,Varsayımlar!$B:$Q,7,0)*J535)</f>
        <v/>
      </c>
      <c r="P535" s="5" t="str">
        <f>IF(B535="","",VLOOKUP(AB535,Varsayımlar!$B:$Q,8,0))</f>
        <v/>
      </c>
      <c r="Q535" s="5" t="str">
        <f>IF(B535="","",VLOOKUP(AB535,Varsayımlar!$B:$Q,9,0))</f>
        <v/>
      </c>
      <c r="R535" s="5" t="str">
        <f>IF(B535="","",VLOOKUP(AB535,Varsayımlar!$B:$Q,10,0))</f>
        <v/>
      </c>
      <c r="S535" s="5" t="str">
        <f>IF(B535="","",VLOOKUP(AB535,Varsayımlar!$B:$Q,11,0))</f>
        <v/>
      </c>
      <c r="T535" s="5" t="str">
        <f>IF(B535="","",VLOOKUP(AB535,Varsayımlar!$B:$Q,12,0))</f>
        <v/>
      </c>
      <c r="U535" s="5" t="str">
        <f>IF(B535="","",VLOOKUP(AB535,Varsayımlar!$B:$Q,13,0))</f>
        <v/>
      </c>
      <c r="V535" s="5" t="str">
        <f>IF(B535="","",VLOOKUP(AB535,Varsayımlar!$B:$Q,14,0))</f>
        <v/>
      </c>
      <c r="Z535" s="5" t="str">
        <f>IF(B535="","",VLOOKUP(AB535,Varsayımlar!$B:$Q,15,0))</f>
        <v/>
      </c>
      <c r="AA535" s="5" t="str">
        <f>IF(B535="","",VLOOKUP(AB535,Varsayımlar!$B:$Q,16,0))</f>
        <v/>
      </c>
      <c r="AB535" s="5" t="str">
        <f t="shared" si="11"/>
        <v/>
      </c>
    </row>
    <row r="536" spans="2:28" x14ac:dyDescent="0.25">
      <c r="C536" s="3" t="str">
        <f>IF(B536="","",VLOOKUP(AB536,Varsayımlar!$B:$Q,3,0))</f>
        <v/>
      </c>
      <c r="G536" s="2" t="str">
        <f>IF(B536="","",VLOOKUP(AB536,Varsayımlar!$B:$Q,5,0))</f>
        <v/>
      </c>
      <c r="I536" s="2" t="str">
        <f>IF(B536="","",VLOOKUP(AB536,Varsayımlar!$B:$Q,6,0))</f>
        <v/>
      </c>
      <c r="O536" s="2" t="str">
        <f>IF(B536="","",VLOOKUP(AB536,Varsayımlar!$B:$Q,7,0)*J536)</f>
        <v/>
      </c>
      <c r="P536" s="2" t="str">
        <f>IF(B536="","",VLOOKUP(AB536,Varsayımlar!$B:$Q,8,0))</f>
        <v/>
      </c>
      <c r="Q536" s="2" t="str">
        <f>IF(B536="","",VLOOKUP(AB536,Varsayımlar!$B:$Q,9,0))</f>
        <v/>
      </c>
      <c r="R536" s="2" t="str">
        <f>IF(B536="","",VLOOKUP(AB536,Varsayımlar!$B:$Q,10,0))</f>
        <v/>
      </c>
      <c r="S536" s="2" t="str">
        <f>IF(B536="","",VLOOKUP(AB536,Varsayımlar!$B:$Q,11,0))</f>
        <v/>
      </c>
      <c r="T536" s="2" t="str">
        <f>IF(B536="","",VLOOKUP(AB536,Varsayımlar!$B:$Q,12,0))</f>
        <v/>
      </c>
      <c r="U536" s="2" t="str">
        <f>IF(B536="","",VLOOKUP(AB536,Varsayımlar!$B:$Q,13,0))</f>
        <v/>
      </c>
      <c r="V536" s="2" t="str">
        <f>IF(B536="","",VLOOKUP(AB536,Varsayımlar!$B:$Q,14,0))</f>
        <v/>
      </c>
      <c r="Z536" s="2" t="str">
        <f>IF(B536="","",VLOOKUP(AB536,Varsayımlar!$B:$Q,15,0))</f>
        <v/>
      </c>
      <c r="AA536" s="2" t="str">
        <f>IF(B536="","",VLOOKUP(AB536,Varsayımlar!$B:$Q,16,0))</f>
        <v/>
      </c>
      <c r="AB536" s="2" t="str">
        <f t="shared" si="11"/>
        <v/>
      </c>
    </row>
    <row r="537" spans="2:28" x14ac:dyDescent="0.25">
      <c r="B537" s="6"/>
      <c r="C537" s="7" t="str">
        <f>IF(B537="","",VLOOKUP(AB537,Varsayımlar!$B:$Q,3,0))</f>
        <v/>
      </c>
      <c r="G537" s="5" t="str">
        <f>IF(B537="","",VLOOKUP(AB537,Varsayımlar!$B:$Q,5,0))</f>
        <v/>
      </c>
      <c r="H537" s="5"/>
      <c r="I537" s="5" t="str">
        <f>IF(B537="","",VLOOKUP(AB537,Varsayımlar!$B:$Q,6,0))</f>
        <v/>
      </c>
      <c r="O537" s="5" t="str">
        <f>IF(B537="","",VLOOKUP(AB537,Varsayımlar!$B:$Q,7,0)*J537)</f>
        <v/>
      </c>
      <c r="P537" s="5" t="str">
        <f>IF(B537="","",VLOOKUP(AB537,Varsayımlar!$B:$Q,8,0))</f>
        <v/>
      </c>
      <c r="Q537" s="5" t="str">
        <f>IF(B537="","",VLOOKUP(AB537,Varsayımlar!$B:$Q,9,0))</f>
        <v/>
      </c>
      <c r="R537" s="5" t="str">
        <f>IF(B537="","",VLOOKUP(AB537,Varsayımlar!$B:$Q,10,0))</f>
        <v/>
      </c>
      <c r="S537" s="5" t="str">
        <f>IF(B537="","",VLOOKUP(AB537,Varsayımlar!$B:$Q,11,0))</f>
        <v/>
      </c>
      <c r="T537" s="5" t="str">
        <f>IF(B537="","",VLOOKUP(AB537,Varsayımlar!$B:$Q,12,0))</f>
        <v/>
      </c>
      <c r="U537" s="5" t="str">
        <f>IF(B537="","",VLOOKUP(AB537,Varsayımlar!$B:$Q,13,0))</f>
        <v/>
      </c>
      <c r="V537" s="5" t="str">
        <f>IF(B537="","",VLOOKUP(AB537,Varsayımlar!$B:$Q,14,0))</f>
        <v/>
      </c>
      <c r="Z537" s="5" t="str">
        <f>IF(B537="","",VLOOKUP(AB537,Varsayımlar!$B:$Q,15,0))</f>
        <v/>
      </c>
      <c r="AA537" s="5" t="str">
        <f>IF(B537="","",VLOOKUP(AB537,Varsayımlar!$B:$Q,16,0))</f>
        <v/>
      </c>
      <c r="AB537" s="5" t="str">
        <f t="shared" si="11"/>
        <v/>
      </c>
    </row>
    <row r="538" spans="2:28" x14ac:dyDescent="0.25">
      <c r="C538" s="3" t="str">
        <f>IF(B538="","",VLOOKUP(AB538,Varsayımlar!$B:$Q,3,0))</f>
        <v/>
      </c>
      <c r="G538" s="2" t="str">
        <f>IF(B538="","",VLOOKUP(AB538,Varsayımlar!$B:$Q,5,0))</f>
        <v/>
      </c>
      <c r="I538" s="2" t="str">
        <f>IF(B538="","",VLOOKUP(AB538,Varsayımlar!$B:$Q,6,0))</f>
        <v/>
      </c>
      <c r="O538" s="2" t="str">
        <f>IF(B538="","",VLOOKUP(AB538,Varsayımlar!$B:$Q,7,0)*J538)</f>
        <v/>
      </c>
      <c r="P538" s="2" t="str">
        <f>IF(B538="","",VLOOKUP(AB538,Varsayımlar!$B:$Q,8,0))</f>
        <v/>
      </c>
      <c r="Q538" s="2" t="str">
        <f>IF(B538="","",VLOOKUP(AB538,Varsayımlar!$B:$Q,9,0))</f>
        <v/>
      </c>
      <c r="R538" s="2" t="str">
        <f>IF(B538="","",VLOOKUP(AB538,Varsayımlar!$B:$Q,10,0))</f>
        <v/>
      </c>
      <c r="S538" s="2" t="str">
        <f>IF(B538="","",VLOOKUP(AB538,Varsayımlar!$B:$Q,11,0))</f>
        <v/>
      </c>
      <c r="T538" s="2" t="str">
        <f>IF(B538="","",VLOOKUP(AB538,Varsayımlar!$B:$Q,12,0))</f>
        <v/>
      </c>
      <c r="U538" s="2" t="str">
        <f>IF(B538="","",VLOOKUP(AB538,Varsayımlar!$B:$Q,13,0))</f>
        <v/>
      </c>
      <c r="V538" s="2" t="str">
        <f>IF(B538="","",VLOOKUP(AB538,Varsayımlar!$B:$Q,14,0))</f>
        <v/>
      </c>
      <c r="Z538" s="2" t="str">
        <f>IF(B538="","",VLOOKUP(AB538,Varsayımlar!$B:$Q,15,0))</f>
        <v/>
      </c>
      <c r="AA538" s="2" t="str">
        <f>IF(B538="","",VLOOKUP(AB538,Varsayımlar!$B:$Q,16,0))</f>
        <v/>
      </c>
      <c r="AB538" s="2" t="str">
        <f t="shared" si="11"/>
        <v/>
      </c>
    </row>
    <row r="539" spans="2:28" x14ac:dyDescent="0.25">
      <c r="B539" s="6"/>
      <c r="C539" s="7" t="str">
        <f>IF(B539="","",VLOOKUP(AB539,Varsayımlar!$B:$Q,3,0))</f>
        <v/>
      </c>
      <c r="G539" s="5" t="str">
        <f>IF(B539="","",VLOOKUP(AB539,Varsayımlar!$B:$Q,5,0))</f>
        <v/>
      </c>
      <c r="H539" s="5"/>
      <c r="I539" s="5" t="str">
        <f>IF(B539="","",VLOOKUP(AB539,Varsayımlar!$B:$Q,6,0))</f>
        <v/>
      </c>
      <c r="O539" s="5" t="str">
        <f>IF(B539="","",VLOOKUP(AB539,Varsayımlar!$B:$Q,7,0)*J539)</f>
        <v/>
      </c>
      <c r="P539" s="5" t="str">
        <f>IF(B539="","",VLOOKUP(AB539,Varsayımlar!$B:$Q,8,0))</f>
        <v/>
      </c>
      <c r="Q539" s="5" t="str">
        <f>IF(B539="","",VLOOKUP(AB539,Varsayımlar!$B:$Q,9,0))</f>
        <v/>
      </c>
      <c r="R539" s="5" t="str">
        <f>IF(B539="","",VLOOKUP(AB539,Varsayımlar!$B:$Q,10,0))</f>
        <v/>
      </c>
      <c r="S539" s="5" t="str">
        <f>IF(B539="","",VLOOKUP(AB539,Varsayımlar!$B:$Q,11,0))</f>
        <v/>
      </c>
      <c r="T539" s="5" t="str">
        <f>IF(B539="","",VLOOKUP(AB539,Varsayımlar!$B:$Q,12,0))</f>
        <v/>
      </c>
      <c r="U539" s="5" t="str">
        <f>IF(B539="","",VLOOKUP(AB539,Varsayımlar!$B:$Q,13,0))</f>
        <v/>
      </c>
      <c r="V539" s="5" t="str">
        <f>IF(B539="","",VLOOKUP(AB539,Varsayımlar!$B:$Q,14,0))</f>
        <v/>
      </c>
      <c r="Z539" s="5" t="str">
        <f>IF(B539="","",VLOOKUP(AB539,Varsayımlar!$B:$Q,15,0))</f>
        <v/>
      </c>
      <c r="AA539" s="5" t="str">
        <f>IF(B539="","",VLOOKUP(AB539,Varsayımlar!$B:$Q,16,0))</f>
        <v/>
      </c>
      <c r="AB539" s="5" t="str">
        <f t="shared" si="11"/>
        <v/>
      </c>
    </row>
    <row r="540" spans="2:28" x14ac:dyDescent="0.25">
      <c r="C540" s="3" t="str">
        <f>IF(B540="","",VLOOKUP(AB540,Varsayımlar!$B:$Q,3,0))</f>
        <v/>
      </c>
      <c r="G540" s="2" t="str">
        <f>IF(B540="","",VLOOKUP(AB540,Varsayımlar!$B:$Q,5,0))</f>
        <v/>
      </c>
      <c r="I540" s="2" t="str">
        <f>IF(B540="","",VLOOKUP(AB540,Varsayımlar!$B:$Q,6,0))</f>
        <v/>
      </c>
      <c r="O540" s="2" t="str">
        <f>IF(B540="","",VLOOKUP(AB540,Varsayımlar!$B:$Q,7,0)*J540)</f>
        <v/>
      </c>
      <c r="P540" s="2" t="str">
        <f>IF(B540="","",VLOOKUP(AB540,Varsayımlar!$B:$Q,8,0))</f>
        <v/>
      </c>
      <c r="Q540" s="2" t="str">
        <f>IF(B540="","",VLOOKUP(AB540,Varsayımlar!$B:$Q,9,0))</f>
        <v/>
      </c>
      <c r="R540" s="2" t="str">
        <f>IF(B540="","",VLOOKUP(AB540,Varsayımlar!$B:$Q,10,0))</f>
        <v/>
      </c>
      <c r="S540" s="2" t="str">
        <f>IF(B540="","",VLOOKUP(AB540,Varsayımlar!$B:$Q,11,0))</f>
        <v/>
      </c>
      <c r="T540" s="2" t="str">
        <f>IF(B540="","",VLOOKUP(AB540,Varsayımlar!$B:$Q,12,0))</f>
        <v/>
      </c>
      <c r="U540" s="2" t="str">
        <f>IF(B540="","",VLOOKUP(AB540,Varsayımlar!$B:$Q,13,0))</f>
        <v/>
      </c>
      <c r="V540" s="2" t="str">
        <f>IF(B540="","",VLOOKUP(AB540,Varsayımlar!$B:$Q,14,0))</f>
        <v/>
      </c>
      <c r="Z540" s="2" t="str">
        <f>IF(B540="","",VLOOKUP(AB540,Varsayımlar!$B:$Q,15,0))</f>
        <v/>
      </c>
      <c r="AA540" s="2" t="str">
        <f>IF(B540="","",VLOOKUP(AB540,Varsayımlar!$B:$Q,16,0))</f>
        <v/>
      </c>
      <c r="AB540" s="2" t="str">
        <f t="shared" si="11"/>
        <v/>
      </c>
    </row>
    <row r="541" spans="2:28" x14ac:dyDescent="0.25">
      <c r="B541" s="6"/>
      <c r="C541" s="7" t="str">
        <f>IF(B541="","",VLOOKUP(AB541,Varsayımlar!$B:$Q,3,0))</f>
        <v/>
      </c>
      <c r="G541" s="5" t="str">
        <f>IF(B541="","",VLOOKUP(AB541,Varsayımlar!$B:$Q,5,0))</f>
        <v/>
      </c>
      <c r="H541" s="5"/>
      <c r="I541" s="5" t="str">
        <f>IF(B541="","",VLOOKUP(AB541,Varsayımlar!$B:$Q,6,0))</f>
        <v/>
      </c>
      <c r="O541" s="5" t="str">
        <f>IF(B541="","",VLOOKUP(AB541,Varsayımlar!$B:$Q,7,0)*J541)</f>
        <v/>
      </c>
      <c r="P541" s="5" t="str">
        <f>IF(B541="","",VLOOKUP(AB541,Varsayımlar!$B:$Q,8,0))</f>
        <v/>
      </c>
      <c r="Q541" s="5" t="str">
        <f>IF(B541="","",VLOOKUP(AB541,Varsayımlar!$B:$Q,9,0))</f>
        <v/>
      </c>
      <c r="R541" s="5" t="str">
        <f>IF(B541="","",VLOOKUP(AB541,Varsayımlar!$B:$Q,10,0))</f>
        <v/>
      </c>
      <c r="S541" s="5" t="str">
        <f>IF(B541="","",VLOOKUP(AB541,Varsayımlar!$B:$Q,11,0))</f>
        <v/>
      </c>
      <c r="T541" s="5" t="str">
        <f>IF(B541="","",VLOOKUP(AB541,Varsayımlar!$B:$Q,12,0))</f>
        <v/>
      </c>
      <c r="U541" s="5" t="str">
        <f>IF(B541="","",VLOOKUP(AB541,Varsayımlar!$B:$Q,13,0))</f>
        <v/>
      </c>
      <c r="V541" s="5" t="str">
        <f>IF(B541="","",VLOOKUP(AB541,Varsayımlar!$B:$Q,14,0))</f>
        <v/>
      </c>
      <c r="Z541" s="5" t="str">
        <f>IF(B541="","",VLOOKUP(AB541,Varsayımlar!$B:$Q,15,0))</f>
        <v/>
      </c>
      <c r="AA541" s="5" t="str">
        <f>IF(B541="","",VLOOKUP(AB541,Varsayımlar!$B:$Q,16,0))</f>
        <v/>
      </c>
      <c r="AB541" s="5" t="str">
        <f t="shared" si="11"/>
        <v/>
      </c>
    </row>
    <row r="542" spans="2:28" x14ac:dyDescent="0.25">
      <c r="C542" s="3" t="str">
        <f>IF(B542="","",VLOOKUP(AB542,Varsayımlar!$B:$Q,3,0))</f>
        <v/>
      </c>
      <c r="G542" s="2" t="str">
        <f>IF(B542="","",VLOOKUP(AB542,Varsayımlar!$B:$Q,5,0))</f>
        <v/>
      </c>
      <c r="I542" s="2" t="str">
        <f>IF(B542="","",VLOOKUP(AB542,Varsayımlar!$B:$Q,6,0))</f>
        <v/>
      </c>
      <c r="O542" s="2" t="str">
        <f>IF(B542="","",VLOOKUP(AB542,Varsayımlar!$B:$Q,7,0)*J542)</f>
        <v/>
      </c>
      <c r="P542" s="2" t="str">
        <f>IF(B542="","",VLOOKUP(AB542,Varsayımlar!$B:$Q,8,0))</f>
        <v/>
      </c>
      <c r="Q542" s="2" t="str">
        <f>IF(B542="","",VLOOKUP(AB542,Varsayımlar!$B:$Q,9,0))</f>
        <v/>
      </c>
      <c r="R542" s="2" t="str">
        <f>IF(B542="","",VLOOKUP(AB542,Varsayımlar!$B:$Q,10,0))</f>
        <v/>
      </c>
      <c r="S542" s="2" t="str">
        <f>IF(B542="","",VLOOKUP(AB542,Varsayımlar!$B:$Q,11,0))</f>
        <v/>
      </c>
      <c r="T542" s="2" t="str">
        <f>IF(B542="","",VLOOKUP(AB542,Varsayımlar!$B:$Q,12,0))</f>
        <v/>
      </c>
      <c r="U542" s="2" t="str">
        <f>IF(B542="","",VLOOKUP(AB542,Varsayımlar!$B:$Q,13,0))</f>
        <v/>
      </c>
      <c r="V542" s="2" t="str">
        <f>IF(B542="","",VLOOKUP(AB542,Varsayımlar!$B:$Q,14,0))</f>
        <v/>
      </c>
      <c r="Z542" s="2" t="str">
        <f>IF(B542="","",VLOOKUP(AB542,Varsayımlar!$B:$Q,15,0))</f>
        <v/>
      </c>
      <c r="AA542" s="2" t="str">
        <f>IF(B542="","",VLOOKUP(AB542,Varsayımlar!$B:$Q,16,0))</f>
        <v/>
      </c>
      <c r="AB542" s="2" t="str">
        <f t="shared" si="11"/>
        <v/>
      </c>
    </row>
    <row r="543" spans="2:28" x14ac:dyDescent="0.25">
      <c r="B543" s="6"/>
      <c r="C543" s="7" t="str">
        <f>IF(B543="","",VLOOKUP(AB543,Varsayımlar!$B:$Q,3,0))</f>
        <v/>
      </c>
      <c r="G543" s="5" t="str">
        <f>IF(B543="","",VLOOKUP(AB543,Varsayımlar!$B:$Q,5,0))</f>
        <v/>
      </c>
      <c r="H543" s="5"/>
      <c r="I543" s="5" t="str">
        <f>IF(B543="","",VLOOKUP(AB543,Varsayımlar!$B:$Q,6,0))</f>
        <v/>
      </c>
      <c r="O543" s="5" t="str">
        <f>IF(B543="","",VLOOKUP(AB543,Varsayımlar!$B:$Q,7,0)*J543)</f>
        <v/>
      </c>
      <c r="P543" s="5" t="str">
        <f>IF(B543="","",VLOOKUP(AB543,Varsayımlar!$B:$Q,8,0))</f>
        <v/>
      </c>
      <c r="Q543" s="5" t="str">
        <f>IF(B543="","",VLOOKUP(AB543,Varsayımlar!$B:$Q,9,0))</f>
        <v/>
      </c>
      <c r="R543" s="5" t="str">
        <f>IF(B543="","",VLOOKUP(AB543,Varsayımlar!$B:$Q,10,0))</f>
        <v/>
      </c>
      <c r="S543" s="5" t="str">
        <f>IF(B543="","",VLOOKUP(AB543,Varsayımlar!$B:$Q,11,0))</f>
        <v/>
      </c>
      <c r="T543" s="5" t="str">
        <f>IF(B543="","",VLOOKUP(AB543,Varsayımlar!$B:$Q,12,0))</f>
        <v/>
      </c>
      <c r="U543" s="5" t="str">
        <f>IF(B543="","",VLOOKUP(AB543,Varsayımlar!$B:$Q,13,0))</f>
        <v/>
      </c>
      <c r="V543" s="5" t="str">
        <f>IF(B543="","",VLOOKUP(AB543,Varsayımlar!$B:$Q,14,0))</f>
        <v/>
      </c>
      <c r="Z543" s="5" t="str">
        <f>IF(B543="","",VLOOKUP(AB543,Varsayımlar!$B:$Q,15,0))</f>
        <v/>
      </c>
      <c r="AA543" s="5" t="str">
        <f>IF(B543="","",VLOOKUP(AB543,Varsayımlar!$B:$Q,16,0))</f>
        <v/>
      </c>
      <c r="AB543" s="5" t="str">
        <f t="shared" si="11"/>
        <v/>
      </c>
    </row>
    <row r="544" spans="2:28" x14ac:dyDescent="0.25">
      <c r="C544" s="3" t="str">
        <f>IF(B544="","",VLOOKUP(AB544,Varsayımlar!$B:$Q,3,0))</f>
        <v/>
      </c>
      <c r="G544" s="2" t="str">
        <f>IF(B544="","",VLOOKUP(AB544,Varsayımlar!$B:$Q,5,0))</f>
        <v/>
      </c>
      <c r="I544" s="2" t="str">
        <f>IF(B544="","",VLOOKUP(AB544,Varsayımlar!$B:$Q,6,0))</f>
        <v/>
      </c>
      <c r="O544" s="2" t="str">
        <f>IF(B544="","",VLOOKUP(AB544,Varsayımlar!$B:$Q,7,0)*J544)</f>
        <v/>
      </c>
      <c r="P544" s="2" t="str">
        <f>IF(B544="","",VLOOKUP(AB544,Varsayımlar!$B:$Q,8,0))</f>
        <v/>
      </c>
      <c r="Q544" s="2" t="str">
        <f>IF(B544="","",VLOOKUP(AB544,Varsayımlar!$B:$Q,9,0))</f>
        <v/>
      </c>
      <c r="R544" s="2" t="str">
        <f>IF(B544="","",VLOOKUP(AB544,Varsayımlar!$B:$Q,10,0))</f>
        <v/>
      </c>
      <c r="S544" s="2" t="str">
        <f>IF(B544="","",VLOOKUP(AB544,Varsayımlar!$B:$Q,11,0))</f>
        <v/>
      </c>
      <c r="T544" s="2" t="str">
        <f>IF(B544="","",VLOOKUP(AB544,Varsayımlar!$B:$Q,12,0))</f>
        <v/>
      </c>
      <c r="U544" s="2" t="str">
        <f>IF(B544="","",VLOOKUP(AB544,Varsayımlar!$B:$Q,13,0))</f>
        <v/>
      </c>
      <c r="V544" s="2" t="str">
        <f>IF(B544="","",VLOOKUP(AB544,Varsayımlar!$B:$Q,14,0))</f>
        <v/>
      </c>
      <c r="Z544" s="2" t="str">
        <f>IF(B544="","",VLOOKUP(AB544,Varsayımlar!$B:$Q,15,0))</f>
        <v/>
      </c>
      <c r="AA544" s="2" t="str">
        <f>IF(B544="","",VLOOKUP(AB544,Varsayımlar!$B:$Q,16,0))</f>
        <v/>
      </c>
      <c r="AB544" s="2" t="str">
        <f t="shared" si="11"/>
        <v/>
      </c>
    </row>
    <row r="545" spans="2:28" x14ac:dyDescent="0.25">
      <c r="B545" s="6"/>
      <c r="C545" s="7" t="str">
        <f>IF(B545="","",VLOOKUP(AB545,Varsayımlar!$B:$Q,3,0))</f>
        <v/>
      </c>
      <c r="G545" s="5" t="str">
        <f>IF(B545="","",VLOOKUP(AB545,Varsayımlar!$B:$Q,5,0))</f>
        <v/>
      </c>
      <c r="H545" s="5"/>
      <c r="I545" s="5" t="str">
        <f>IF(B545="","",VLOOKUP(AB545,Varsayımlar!$B:$Q,6,0))</f>
        <v/>
      </c>
      <c r="O545" s="5" t="str">
        <f>IF(B545="","",VLOOKUP(AB545,Varsayımlar!$B:$Q,7,0)*J545)</f>
        <v/>
      </c>
      <c r="P545" s="5" t="str">
        <f>IF(B545="","",VLOOKUP(AB545,Varsayımlar!$B:$Q,8,0))</f>
        <v/>
      </c>
      <c r="Q545" s="5" t="str">
        <f>IF(B545="","",VLOOKUP(AB545,Varsayımlar!$B:$Q,9,0))</f>
        <v/>
      </c>
      <c r="R545" s="5" t="str">
        <f>IF(B545="","",VLOOKUP(AB545,Varsayımlar!$B:$Q,10,0))</f>
        <v/>
      </c>
      <c r="S545" s="5" t="str">
        <f>IF(B545="","",VLOOKUP(AB545,Varsayımlar!$B:$Q,11,0))</f>
        <v/>
      </c>
      <c r="T545" s="5" t="str">
        <f>IF(B545="","",VLOOKUP(AB545,Varsayımlar!$B:$Q,12,0))</f>
        <v/>
      </c>
      <c r="U545" s="5" t="str">
        <f>IF(B545="","",VLOOKUP(AB545,Varsayımlar!$B:$Q,13,0))</f>
        <v/>
      </c>
      <c r="V545" s="5" t="str">
        <f>IF(B545="","",VLOOKUP(AB545,Varsayımlar!$B:$Q,14,0))</f>
        <v/>
      </c>
      <c r="Z545" s="5" t="str">
        <f>IF(B545="","",VLOOKUP(AB545,Varsayımlar!$B:$Q,15,0))</f>
        <v/>
      </c>
      <c r="AA545" s="5" t="str">
        <f>IF(B545="","",VLOOKUP(AB545,Varsayımlar!$B:$Q,16,0))</f>
        <v/>
      </c>
      <c r="AB545" s="5" t="str">
        <f t="shared" si="11"/>
        <v/>
      </c>
    </row>
    <row r="546" spans="2:28" x14ac:dyDescent="0.25">
      <c r="C546" s="3" t="str">
        <f>IF(B546="","",VLOOKUP(AB546,Varsayımlar!$B:$Q,3,0))</f>
        <v/>
      </c>
      <c r="G546" s="2" t="str">
        <f>IF(B546="","",VLOOKUP(AB546,Varsayımlar!$B:$Q,5,0))</f>
        <v/>
      </c>
      <c r="I546" s="2" t="str">
        <f>IF(B546="","",VLOOKUP(AB546,Varsayımlar!$B:$Q,6,0))</f>
        <v/>
      </c>
      <c r="O546" s="2" t="str">
        <f>IF(B546="","",VLOOKUP(AB546,Varsayımlar!$B:$Q,7,0)*J546)</f>
        <v/>
      </c>
      <c r="P546" s="2" t="str">
        <f>IF(B546="","",VLOOKUP(AB546,Varsayımlar!$B:$Q,8,0))</f>
        <v/>
      </c>
      <c r="Q546" s="2" t="str">
        <f>IF(B546="","",VLOOKUP(AB546,Varsayımlar!$B:$Q,9,0))</f>
        <v/>
      </c>
      <c r="R546" s="2" t="str">
        <f>IF(B546="","",VLOOKUP(AB546,Varsayımlar!$B:$Q,10,0))</f>
        <v/>
      </c>
      <c r="S546" s="2" t="str">
        <f>IF(B546="","",VLOOKUP(AB546,Varsayımlar!$B:$Q,11,0))</f>
        <v/>
      </c>
      <c r="T546" s="2" t="str">
        <f>IF(B546="","",VLOOKUP(AB546,Varsayımlar!$B:$Q,12,0))</f>
        <v/>
      </c>
      <c r="U546" s="2" t="str">
        <f>IF(B546="","",VLOOKUP(AB546,Varsayımlar!$B:$Q,13,0))</f>
        <v/>
      </c>
      <c r="V546" s="2" t="str">
        <f>IF(B546="","",VLOOKUP(AB546,Varsayımlar!$B:$Q,14,0))</f>
        <v/>
      </c>
      <c r="Z546" s="2" t="str">
        <f>IF(B546="","",VLOOKUP(AB546,Varsayımlar!$B:$Q,15,0))</f>
        <v/>
      </c>
      <c r="AA546" s="2" t="str">
        <f>IF(B546="","",VLOOKUP(AB546,Varsayımlar!$B:$Q,16,0))</f>
        <v/>
      </c>
      <c r="AB546" s="2" t="str">
        <f t="shared" si="11"/>
        <v/>
      </c>
    </row>
    <row r="547" spans="2:28" x14ac:dyDescent="0.25">
      <c r="B547" s="6"/>
      <c r="C547" s="7" t="str">
        <f>IF(B547="","",VLOOKUP(AB547,Varsayımlar!$B:$Q,3,0))</f>
        <v/>
      </c>
      <c r="G547" s="5" t="str">
        <f>IF(B547="","",VLOOKUP(AB547,Varsayımlar!$B:$Q,5,0))</f>
        <v/>
      </c>
      <c r="H547" s="5"/>
      <c r="I547" s="5" t="str">
        <f>IF(B547="","",VLOOKUP(AB547,Varsayımlar!$B:$Q,6,0))</f>
        <v/>
      </c>
      <c r="O547" s="5" t="str">
        <f>IF(B547="","",VLOOKUP(AB547,Varsayımlar!$B:$Q,7,0)*J547)</f>
        <v/>
      </c>
      <c r="P547" s="5" t="str">
        <f>IF(B547="","",VLOOKUP(AB547,Varsayımlar!$B:$Q,8,0))</f>
        <v/>
      </c>
      <c r="Q547" s="5" t="str">
        <f>IF(B547="","",VLOOKUP(AB547,Varsayımlar!$B:$Q,9,0))</f>
        <v/>
      </c>
      <c r="R547" s="5" t="str">
        <f>IF(B547="","",VLOOKUP(AB547,Varsayımlar!$B:$Q,10,0))</f>
        <v/>
      </c>
      <c r="S547" s="5" t="str">
        <f>IF(B547="","",VLOOKUP(AB547,Varsayımlar!$B:$Q,11,0))</f>
        <v/>
      </c>
      <c r="T547" s="5" t="str">
        <f>IF(B547="","",VLOOKUP(AB547,Varsayımlar!$B:$Q,12,0))</f>
        <v/>
      </c>
      <c r="U547" s="5" t="str">
        <f>IF(B547="","",VLOOKUP(AB547,Varsayımlar!$B:$Q,13,0))</f>
        <v/>
      </c>
      <c r="V547" s="5" t="str">
        <f>IF(B547="","",VLOOKUP(AB547,Varsayımlar!$B:$Q,14,0))</f>
        <v/>
      </c>
      <c r="Z547" s="5" t="str">
        <f>IF(B547="","",VLOOKUP(AB547,Varsayımlar!$B:$Q,15,0))</f>
        <v/>
      </c>
      <c r="AA547" s="5" t="str">
        <f>IF(B547="","",VLOOKUP(AB547,Varsayımlar!$B:$Q,16,0))</f>
        <v/>
      </c>
      <c r="AB547" s="5" t="str">
        <f t="shared" si="11"/>
        <v/>
      </c>
    </row>
    <row r="548" spans="2:28" x14ac:dyDescent="0.25">
      <c r="C548" s="3" t="str">
        <f>IF(B548="","",VLOOKUP(AB548,Varsayımlar!$B:$Q,3,0))</f>
        <v/>
      </c>
      <c r="G548" s="2" t="str">
        <f>IF(B548="","",VLOOKUP(AB548,Varsayımlar!$B:$Q,5,0))</f>
        <v/>
      </c>
      <c r="I548" s="2" t="str">
        <f>IF(B548="","",VLOOKUP(AB548,Varsayımlar!$B:$Q,6,0))</f>
        <v/>
      </c>
      <c r="O548" s="2" t="str">
        <f>IF(B548="","",VLOOKUP(AB548,Varsayımlar!$B:$Q,7,0)*J548)</f>
        <v/>
      </c>
      <c r="P548" s="2" t="str">
        <f>IF(B548="","",VLOOKUP(AB548,Varsayımlar!$B:$Q,8,0))</f>
        <v/>
      </c>
      <c r="Q548" s="2" t="str">
        <f>IF(B548="","",VLOOKUP(AB548,Varsayımlar!$B:$Q,9,0))</f>
        <v/>
      </c>
      <c r="R548" s="2" t="str">
        <f>IF(B548="","",VLOOKUP(AB548,Varsayımlar!$B:$Q,10,0))</f>
        <v/>
      </c>
      <c r="S548" s="2" t="str">
        <f>IF(B548="","",VLOOKUP(AB548,Varsayımlar!$B:$Q,11,0))</f>
        <v/>
      </c>
      <c r="T548" s="2" t="str">
        <f>IF(B548="","",VLOOKUP(AB548,Varsayımlar!$B:$Q,12,0))</f>
        <v/>
      </c>
      <c r="U548" s="2" t="str">
        <f>IF(B548="","",VLOOKUP(AB548,Varsayımlar!$B:$Q,13,0))</f>
        <v/>
      </c>
      <c r="V548" s="2" t="str">
        <f>IF(B548="","",VLOOKUP(AB548,Varsayımlar!$B:$Q,14,0))</f>
        <v/>
      </c>
      <c r="Z548" s="2" t="str">
        <f>IF(B548="","",VLOOKUP(AB548,Varsayımlar!$B:$Q,15,0))</f>
        <v/>
      </c>
      <c r="AA548" s="2" t="str">
        <f>IF(B548="","",VLOOKUP(AB548,Varsayımlar!$B:$Q,16,0))</f>
        <v/>
      </c>
      <c r="AB548" s="2" t="str">
        <f t="shared" si="11"/>
        <v/>
      </c>
    </row>
    <row r="549" spans="2:28" x14ac:dyDescent="0.25">
      <c r="B549" s="6"/>
      <c r="C549" s="7" t="str">
        <f>IF(B549="","",VLOOKUP(AB549,Varsayımlar!$B:$Q,3,0))</f>
        <v/>
      </c>
      <c r="G549" s="5" t="str">
        <f>IF(B549="","",VLOOKUP(AB549,Varsayımlar!$B:$Q,5,0))</f>
        <v/>
      </c>
      <c r="H549" s="5"/>
      <c r="I549" s="5" t="str">
        <f>IF(B549="","",VLOOKUP(AB549,Varsayımlar!$B:$Q,6,0))</f>
        <v/>
      </c>
      <c r="O549" s="5" t="str">
        <f>IF(B549="","",VLOOKUP(AB549,Varsayımlar!$B:$Q,7,0)*J549)</f>
        <v/>
      </c>
      <c r="P549" s="5" t="str">
        <f>IF(B549="","",VLOOKUP(AB549,Varsayımlar!$B:$Q,8,0))</f>
        <v/>
      </c>
      <c r="Q549" s="5" t="str">
        <f>IF(B549="","",VLOOKUP(AB549,Varsayımlar!$B:$Q,9,0))</f>
        <v/>
      </c>
      <c r="R549" s="5" t="str">
        <f>IF(B549="","",VLOOKUP(AB549,Varsayımlar!$B:$Q,10,0))</f>
        <v/>
      </c>
      <c r="S549" s="5" t="str">
        <f>IF(B549="","",VLOOKUP(AB549,Varsayımlar!$B:$Q,11,0))</f>
        <v/>
      </c>
      <c r="T549" s="5" t="str">
        <f>IF(B549="","",VLOOKUP(AB549,Varsayımlar!$B:$Q,12,0))</f>
        <v/>
      </c>
      <c r="U549" s="5" t="str">
        <f>IF(B549="","",VLOOKUP(AB549,Varsayımlar!$B:$Q,13,0))</f>
        <v/>
      </c>
      <c r="V549" s="5" t="str">
        <f>IF(B549="","",VLOOKUP(AB549,Varsayımlar!$B:$Q,14,0))</f>
        <v/>
      </c>
      <c r="Z549" s="5" t="str">
        <f>IF(B549="","",VLOOKUP(AB549,Varsayımlar!$B:$Q,15,0))</f>
        <v/>
      </c>
      <c r="AA549" s="5" t="str">
        <f>IF(B549="","",VLOOKUP(AB549,Varsayımlar!$B:$Q,16,0))</f>
        <v/>
      </c>
      <c r="AB549" s="5" t="str">
        <f t="shared" si="11"/>
        <v/>
      </c>
    </row>
    <row r="550" spans="2:28" x14ac:dyDescent="0.25">
      <c r="C550" s="3" t="str">
        <f>IF(B550="","",VLOOKUP(AB550,Varsayımlar!$B:$Q,3,0))</f>
        <v/>
      </c>
      <c r="G550" s="2" t="str">
        <f>IF(B550="","",VLOOKUP(AB550,Varsayımlar!$B:$Q,5,0))</f>
        <v/>
      </c>
      <c r="I550" s="2" t="str">
        <f>IF(B550="","",VLOOKUP(AB550,Varsayımlar!$B:$Q,6,0))</f>
        <v/>
      </c>
      <c r="O550" s="2" t="str">
        <f>IF(B550="","",VLOOKUP(AB550,Varsayımlar!$B:$Q,7,0)*J550)</f>
        <v/>
      </c>
      <c r="P550" s="2" t="str">
        <f>IF(B550="","",VLOOKUP(AB550,Varsayımlar!$B:$Q,8,0))</f>
        <v/>
      </c>
      <c r="Q550" s="2" t="str">
        <f>IF(B550="","",VLOOKUP(AB550,Varsayımlar!$B:$Q,9,0))</f>
        <v/>
      </c>
      <c r="R550" s="2" t="str">
        <f>IF(B550="","",VLOOKUP(AB550,Varsayımlar!$B:$Q,10,0))</f>
        <v/>
      </c>
      <c r="S550" s="2" t="str">
        <f>IF(B550="","",VLOOKUP(AB550,Varsayımlar!$B:$Q,11,0))</f>
        <v/>
      </c>
      <c r="T550" s="2" t="str">
        <f>IF(B550="","",VLOOKUP(AB550,Varsayımlar!$B:$Q,12,0))</f>
        <v/>
      </c>
      <c r="U550" s="2" t="str">
        <f>IF(B550="","",VLOOKUP(AB550,Varsayımlar!$B:$Q,13,0))</f>
        <v/>
      </c>
      <c r="V550" s="2" t="str">
        <f>IF(B550="","",VLOOKUP(AB550,Varsayımlar!$B:$Q,14,0))</f>
        <v/>
      </c>
      <c r="Z550" s="2" t="str">
        <f>IF(B550="","",VLOOKUP(AB550,Varsayımlar!$B:$Q,15,0))</f>
        <v/>
      </c>
      <c r="AA550" s="2" t="str">
        <f>IF(B550="","",VLOOKUP(AB550,Varsayımlar!$B:$Q,16,0))</f>
        <v/>
      </c>
      <c r="AB550" s="2" t="str">
        <f t="shared" si="11"/>
        <v/>
      </c>
    </row>
    <row r="551" spans="2:28" x14ac:dyDescent="0.25">
      <c r="B551" s="6"/>
      <c r="C551" s="7" t="str">
        <f>IF(B551="","",VLOOKUP(AB551,Varsayımlar!$B:$Q,3,0))</f>
        <v/>
      </c>
      <c r="G551" s="5" t="str">
        <f>IF(B551="","",VLOOKUP(AB551,Varsayımlar!$B:$Q,5,0))</f>
        <v/>
      </c>
      <c r="H551" s="5"/>
      <c r="I551" s="5" t="str">
        <f>IF(B551="","",VLOOKUP(AB551,Varsayımlar!$B:$Q,6,0))</f>
        <v/>
      </c>
      <c r="O551" s="5" t="str">
        <f>IF(B551="","",VLOOKUP(AB551,Varsayımlar!$B:$Q,7,0)*J551)</f>
        <v/>
      </c>
      <c r="P551" s="5" t="str">
        <f>IF(B551="","",VLOOKUP(AB551,Varsayımlar!$B:$Q,8,0))</f>
        <v/>
      </c>
      <c r="Q551" s="5" t="str">
        <f>IF(B551="","",VLOOKUP(AB551,Varsayımlar!$B:$Q,9,0))</f>
        <v/>
      </c>
      <c r="R551" s="5" t="str">
        <f>IF(B551="","",VLOOKUP(AB551,Varsayımlar!$B:$Q,10,0))</f>
        <v/>
      </c>
      <c r="S551" s="5" t="str">
        <f>IF(B551="","",VLOOKUP(AB551,Varsayımlar!$B:$Q,11,0))</f>
        <v/>
      </c>
      <c r="T551" s="5" t="str">
        <f>IF(B551="","",VLOOKUP(AB551,Varsayımlar!$B:$Q,12,0))</f>
        <v/>
      </c>
      <c r="U551" s="5" t="str">
        <f>IF(B551="","",VLOOKUP(AB551,Varsayımlar!$B:$Q,13,0))</f>
        <v/>
      </c>
      <c r="V551" s="5" t="str">
        <f>IF(B551="","",VLOOKUP(AB551,Varsayımlar!$B:$Q,14,0))</f>
        <v/>
      </c>
      <c r="Z551" s="5" t="str">
        <f>IF(B551="","",VLOOKUP(AB551,Varsayımlar!$B:$Q,15,0))</f>
        <v/>
      </c>
      <c r="AA551" s="5" t="str">
        <f>IF(B551="","",VLOOKUP(AB551,Varsayımlar!$B:$Q,16,0))</f>
        <v/>
      </c>
      <c r="AB551" s="5" t="str">
        <f t="shared" si="11"/>
        <v/>
      </c>
    </row>
    <row r="552" spans="2:28" x14ac:dyDescent="0.25">
      <c r="C552" s="3" t="str">
        <f>IF(B552="","",VLOOKUP(AB552,Varsayımlar!$B:$Q,3,0))</f>
        <v/>
      </c>
      <c r="G552" s="2" t="str">
        <f>IF(B552="","",VLOOKUP(AB552,Varsayımlar!$B:$Q,5,0))</f>
        <v/>
      </c>
      <c r="I552" s="2" t="str">
        <f>IF(B552="","",VLOOKUP(AB552,Varsayımlar!$B:$Q,6,0))</f>
        <v/>
      </c>
      <c r="O552" s="2" t="str">
        <f>IF(B552="","",VLOOKUP(AB552,Varsayımlar!$B:$Q,7,0)*J552)</f>
        <v/>
      </c>
      <c r="P552" s="2" t="str">
        <f>IF(B552="","",VLOOKUP(AB552,Varsayımlar!$B:$Q,8,0))</f>
        <v/>
      </c>
      <c r="Q552" s="2" t="str">
        <f>IF(B552="","",VLOOKUP(AB552,Varsayımlar!$B:$Q,9,0))</f>
        <v/>
      </c>
      <c r="R552" s="2" t="str">
        <f>IF(B552="","",VLOOKUP(AB552,Varsayımlar!$B:$Q,10,0))</f>
        <v/>
      </c>
      <c r="S552" s="2" t="str">
        <f>IF(B552="","",VLOOKUP(AB552,Varsayımlar!$B:$Q,11,0))</f>
        <v/>
      </c>
      <c r="T552" s="2" t="str">
        <f>IF(B552="","",VLOOKUP(AB552,Varsayımlar!$B:$Q,12,0))</f>
        <v/>
      </c>
      <c r="U552" s="2" t="str">
        <f>IF(B552="","",VLOOKUP(AB552,Varsayımlar!$B:$Q,13,0))</f>
        <v/>
      </c>
      <c r="V552" s="2" t="str">
        <f>IF(B552="","",VLOOKUP(AB552,Varsayımlar!$B:$Q,14,0))</f>
        <v/>
      </c>
      <c r="Z552" s="2" t="str">
        <f>IF(B552="","",VLOOKUP(AB552,Varsayımlar!$B:$Q,15,0))</f>
        <v/>
      </c>
      <c r="AA552" s="2" t="str">
        <f>IF(B552="","",VLOOKUP(AB552,Varsayımlar!$B:$Q,16,0))</f>
        <v/>
      </c>
      <c r="AB552" s="2" t="str">
        <f t="shared" si="11"/>
        <v/>
      </c>
    </row>
    <row r="553" spans="2:28" x14ac:dyDescent="0.25">
      <c r="B553" s="6"/>
      <c r="C553" s="7" t="str">
        <f>IF(B553="","",VLOOKUP(AB553,Varsayımlar!$B:$Q,3,0))</f>
        <v/>
      </c>
      <c r="G553" s="5" t="str">
        <f>IF(B553="","",VLOOKUP(AB553,Varsayımlar!$B:$Q,5,0))</f>
        <v/>
      </c>
      <c r="H553" s="5"/>
      <c r="I553" s="5" t="str">
        <f>IF(B553="","",VLOOKUP(AB553,Varsayımlar!$B:$Q,6,0))</f>
        <v/>
      </c>
      <c r="O553" s="5" t="str">
        <f>IF(B553="","",VLOOKUP(AB553,Varsayımlar!$B:$Q,7,0)*J553)</f>
        <v/>
      </c>
      <c r="P553" s="5" t="str">
        <f>IF(B553="","",VLOOKUP(AB553,Varsayımlar!$B:$Q,8,0))</f>
        <v/>
      </c>
      <c r="Q553" s="5" t="str">
        <f>IF(B553="","",VLOOKUP(AB553,Varsayımlar!$B:$Q,9,0))</f>
        <v/>
      </c>
      <c r="R553" s="5" t="str">
        <f>IF(B553="","",VLOOKUP(AB553,Varsayımlar!$B:$Q,10,0))</f>
        <v/>
      </c>
      <c r="S553" s="5" t="str">
        <f>IF(B553="","",VLOOKUP(AB553,Varsayımlar!$B:$Q,11,0))</f>
        <v/>
      </c>
      <c r="T553" s="5" t="str">
        <f>IF(B553="","",VLOOKUP(AB553,Varsayımlar!$B:$Q,12,0))</f>
        <v/>
      </c>
      <c r="U553" s="5" t="str">
        <f>IF(B553="","",VLOOKUP(AB553,Varsayımlar!$B:$Q,13,0))</f>
        <v/>
      </c>
      <c r="V553" s="5" t="str">
        <f>IF(B553="","",VLOOKUP(AB553,Varsayımlar!$B:$Q,14,0))</f>
        <v/>
      </c>
      <c r="Z553" s="5" t="str">
        <f>IF(B553="","",VLOOKUP(AB553,Varsayımlar!$B:$Q,15,0))</f>
        <v/>
      </c>
      <c r="AA553" s="5" t="str">
        <f>IF(B553="","",VLOOKUP(AB553,Varsayımlar!$B:$Q,16,0))</f>
        <v/>
      </c>
      <c r="AB553" s="5" t="str">
        <f t="shared" si="11"/>
        <v/>
      </c>
    </row>
    <row r="554" spans="2:28" x14ac:dyDescent="0.25">
      <c r="C554" s="3" t="str">
        <f>IF(B554="","",VLOOKUP(AB554,Varsayımlar!$B:$Q,3,0))</f>
        <v/>
      </c>
      <c r="G554" s="2" t="str">
        <f>IF(B554="","",VLOOKUP(AB554,Varsayımlar!$B:$Q,5,0))</f>
        <v/>
      </c>
      <c r="I554" s="2" t="str">
        <f>IF(B554="","",VLOOKUP(AB554,Varsayımlar!$B:$Q,6,0))</f>
        <v/>
      </c>
      <c r="O554" s="2" t="str">
        <f>IF(B554="","",VLOOKUP(AB554,Varsayımlar!$B:$Q,7,0)*J554)</f>
        <v/>
      </c>
      <c r="P554" s="2" t="str">
        <f>IF(B554="","",VLOOKUP(AB554,Varsayımlar!$B:$Q,8,0))</f>
        <v/>
      </c>
      <c r="Q554" s="2" t="str">
        <f>IF(B554="","",VLOOKUP(AB554,Varsayımlar!$B:$Q,9,0))</f>
        <v/>
      </c>
      <c r="R554" s="2" t="str">
        <f>IF(B554="","",VLOOKUP(AB554,Varsayımlar!$B:$Q,10,0))</f>
        <v/>
      </c>
      <c r="S554" s="2" t="str">
        <f>IF(B554="","",VLOOKUP(AB554,Varsayımlar!$B:$Q,11,0))</f>
        <v/>
      </c>
      <c r="T554" s="2" t="str">
        <f>IF(B554="","",VLOOKUP(AB554,Varsayımlar!$B:$Q,12,0))</f>
        <v/>
      </c>
      <c r="U554" s="2" t="str">
        <f>IF(B554="","",VLOOKUP(AB554,Varsayımlar!$B:$Q,13,0))</f>
        <v/>
      </c>
      <c r="V554" s="2" t="str">
        <f>IF(B554="","",VLOOKUP(AB554,Varsayımlar!$B:$Q,14,0))</f>
        <v/>
      </c>
      <c r="Z554" s="2" t="str">
        <f>IF(B554="","",VLOOKUP(AB554,Varsayımlar!$B:$Q,15,0))</f>
        <v/>
      </c>
      <c r="AA554" s="2" t="str">
        <f>IF(B554="","",VLOOKUP(AB554,Varsayımlar!$B:$Q,16,0))</f>
        <v/>
      </c>
      <c r="AB554" s="2" t="str">
        <f t="shared" si="11"/>
        <v/>
      </c>
    </row>
    <row r="555" spans="2:28" x14ac:dyDescent="0.25">
      <c r="B555" s="6"/>
      <c r="C555" s="7" t="str">
        <f>IF(B555="","",VLOOKUP(AB555,Varsayımlar!$B:$Q,3,0))</f>
        <v/>
      </c>
      <c r="G555" s="5" t="str">
        <f>IF(B555="","",VLOOKUP(AB555,Varsayımlar!$B:$Q,5,0))</f>
        <v/>
      </c>
      <c r="H555" s="5"/>
      <c r="I555" s="5" t="str">
        <f>IF(B555="","",VLOOKUP(AB555,Varsayımlar!$B:$Q,6,0))</f>
        <v/>
      </c>
      <c r="O555" s="5" t="str">
        <f>IF(B555="","",VLOOKUP(AB555,Varsayımlar!$B:$Q,7,0)*J555)</f>
        <v/>
      </c>
      <c r="P555" s="5" t="str">
        <f>IF(B555="","",VLOOKUP(AB555,Varsayımlar!$B:$Q,8,0))</f>
        <v/>
      </c>
      <c r="Q555" s="5" t="str">
        <f>IF(B555="","",VLOOKUP(AB555,Varsayımlar!$B:$Q,9,0))</f>
        <v/>
      </c>
      <c r="R555" s="5" t="str">
        <f>IF(B555="","",VLOOKUP(AB555,Varsayımlar!$B:$Q,10,0))</f>
        <v/>
      </c>
      <c r="S555" s="5" t="str">
        <f>IF(B555="","",VLOOKUP(AB555,Varsayımlar!$B:$Q,11,0))</f>
        <v/>
      </c>
      <c r="T555" s="5" t="str">
        <f>IF(B555="","",VLOOKUP(AB555,Varsayımlar!$B:$Q,12,0))</f>
        <v/>
      </c>
      <c r="U555" s="5" t="str">
        <f>IF(B555="","",VLOOKUP(AB555,Varsayımlar!$B:$Q,13,0))</f>
        <v/>
      </c>
      <c r="V555" s="5" t="str">
        <f>IF(B555="","",VLOOKUP(AB555,Varsayımlar!$B:$Q,14,0))</f>
        <v/>
      </c>
      <c r="Z555" s="5" t="str">
        <f>IF(B555="","",VLOOKUP(AB555,Varsayımlar!$B:$Q,15,0))</f>
        <v/>
      </c>
      <c r="AA555" s="5" t="str">
        <f>IF(B555="","",VLOOKUP(AB555,Varsayımlar!$B:$Q,16,0))</f>
        <v/>
      </c>
      <c r="AB555" s="5" t="str">
        <f t="shared" si="11"/>
        <v/>
      </c>
    </row>
    <row r="556" spans="2:28" x14ac:dyDescent="0.25">
      <c r="C556" s="3" t="str">
        <f>IF(B556="","",VLOOKUP(AB556,Varsayımlar!$B:$Q,3,0))</f>
        <v/>
      </c>
      <c r="G556" s="2" t="str">
        <f>IF(B556="","",VLOOKUP(AB556,Varsayımlar!$B:$Q,5,0))</f>
        <v/>
      </c>
      <c r="I556" s="2" t="str">
        <f>IF(B556="","",VLOOKUP(AB556,Varsayımlar!$B:$Q,6,0))</f>
        <v/>
      </c>
      <c r="O556" s="2" t="str">
        <f>IF(B556="","",VLOOKUP(AB556,Varsayımlar!$B:$Q,7,0)*J556)</f>
        <v/>
      </c>
      <c r="P556" s="2" t="str">
        <f>IF(B556="","",VLOOKUP(AB556,Varsayımlar!$B:$Q,8,0))</f>
        <v/>
      </c>
      <c r="Q556" s="2" t="str">
        <f>IF(B556="","",VLOOKUP(AB556,Varsayımlar!$B:$Q,9,0))</f>
        <v/>
      </c>
      <c r="R556" s="2" t="str">
        <f>IF(B556="","",VLOOKUP(AB556,Varsayımlar!$B:$Q,10,0))</f>
        <v/>
      </c>
      <c r="S556" s="2" t="str">
        <f>IF(B556="","",VLOOKUP(AB556,Varsayımlar!$B:$Q,11,0))</f>
        <v/>
      </c>
      <c r="T556" s="2" t="str">
        <f>IF(B556="","",VLOOKUP(AB556,Varsayımlar!$B:$Q,12,0))</f>
        <v/>
      </c>
      <c r="U556" s="2" t="str">
        <f>IF(B556="","",VLOOKUP(AB556,Varsayımlar!$B:$Q,13,0))</f>
        <v/>
      </c>
      <c r="V556" s="2" t="str">
        <f>IF(B556="","",VLOOKUP(AB556,Varsayımlar!$B:$Q,14,0))</f>
        <v/>
      </c>
      <c r="Z556" s="2" t="str">
        <f>IF(B556="","",VLOOKUP(AB556,Varsayımlar!$B:$Q,15,0))</f>
        <v/>
      </c>
      <c r="AA556" s="2" t="str">
        <f>IF(B556="","",VLOOKUP(AB556,Varsayımlar!$B:$Q,16,0))</f>
        <v/>
      </c>
      <c r="AB556" s="2" t="str">
        <f t="shared" si="11"/>
        <v/>
      </c>
    </row>
    <row r="557" spans="2:28" x14ac:dyDescent="0.25">
      <c r="B557" s="6"/>
      <c r="C557" s="7" t="str">
        <f>IF(B557="","",VLOOKUP(AB557,Varsayımlar!$B:$Q,3,0))</f>
        <v/>
      </c>
      <c r="G557" s="5" t="str">
        <f>IF(B557="","",VLOOKUP(AB557,Varsayımlar!$B:$Q,5,0))</f>
        <v/>
      </c>
      <c r="H557" s="5"/>
      <c r="I557" s="5" t="str">
        <f>IF(B557="","",VLOOKUP(AB557,Varsayımlar!$B:$Q,6,0))</f>
        <v/>
      </c>
      <c r="O557" s="5" t="str">
        <f>IF(B557="","",VLOOKUP(AB557,Varsayımlar!$B:$Q,7,0)*J557)</f>
        <v/>
      </c>
      <c r="P557" s="5" t="str">
        <f>IF(B557="","",VLOOKUP(AB557,Varsayımlar!$B:$Q,8,0))</f>
        <v/>
      </c>
      <c r="Q557" s="5" t="str">
        <f>IF(B557="","",VLOOKUP(AB557,Varsayımlar!$B:$Q,9,0))</f>
        <v/>
      </c>
      <c r="R557" s="5" t="str">
        <f>IF(B557="","",VLOOKUP(AB557,Varsayımlar!$B:$Q,10,0))</f>
        <v/>
      </c>
      <c r="S557" s="5" t="str">
        <f>IF(B557="","",VLOOKUP(AB557,Varsayımlar!$B:$Q,11,0))</f>
        <v/>
      </c>
      <c r="T557" s="5" t="str">
        <f>IF(B557="","",VLOOKUP(AB557,Varsayımlar!$B:$Q,12,0))</f>
        <v/>
      </c>
      <c r="U557" s="5" t="str">
        <f>IF(B557="","",VLOOKUP(AB557,Varsayımlar!$B:$Q,13,0))</f>
        <v/>
      </c>
      <c r="V557" s="5" t="str">
        <f>IF(B557="","",VLOOKUP(AB557,Varsayımlar!$B:$Q,14,0))</f>
        <v/>
      </c>
      <c r="Z557" s="5" t="str">
        <f>IF(B557="","",VLOOKUP(AB557,Varsayımlar!$B:$Q,15,0))</f>
        <v/>
      </c>
      <c r="AA557" s="5" t="str">
        <f>IF(B557="","",VLOOKUP(AB557,Varsayımlar!$B:$Q,16,0))</f>
        <v/>
      </c>
      <c r="AB557" s="5" t="str">
        <f t="shared" si="11"/>
        <v/>
      </c>
    </row>
    <row r="558" spans="2:28" x14ac:dyDescent="0.25">
      <c r="C558" s="3" t="str">
        <f>IF(B558="","",VLOOKUP(AB558,Varsayımlar!$B:$Q,3,0))</f>
        <v/>
      </c>
      <c r="G558" s="2" t="str">
        <f>IF(B558="","",VLOOKUP(AB558,Varsayımlar!$B:$Q,5,0))</f>
        <v/>
      </c>
      <c r="I558" s="2" t="str">
        <f>IF(B558="","",VLOOKUP(AB558,Varsayımlar!$B:$Q,6,0))</f>
        <v/>
      </c>
      <c r="O558" s="2" t="str">
        <f>IF(B558="","",VLOOKUP(AB558,Varsayımlar!$B:$Q,7,0)*J558)</f>
        <v/>
      </c>
      <c r="P558" s="2" t="str">
        <f>IF(B558="","",VLOOKUP(AB558,Varsayımlar!$B:$Q,8,0))</f>
        <v/>
      </c>
      <c r="Q558" s="2" t="str">
        <f>IF(B558="","",VLOOKUP(AB558,Varsayımlar!$B:$Q,9,0))</f>
        <v/>
      </c>
      <c r="R558" s="2" t="str">
        <f>IF(B558="","",VLOOKUP(AB558,Varsayımlar!$B:$Q,10,0))</f>
        <v/>
      </c>
      <c r="S558" s="2" t="str">
        <f>IF(B558="","",VLOOKUP(AB558,Varsayımlar!$B:$Q,11,0))</f>
        <v/>
      </c>
      <c r="T558" s="2" t="str">
        <f>IF(B558="","",VLOOKUP(AB558,Varsayımlar!$B:$Q,12,0))</f>
        <v/>
      </c>
      <c r="U558" s="2" t="str">
        <f>IF(B558="","",VLOOKUP(AB558,Varsayımlar!$B:$Q,13,0))</f>
        <v/>
      </c>
      <c r="V558" s="2" t="str">
        <f>IF(B558="","",VLOOKUP(AB558,Varsayımlar!$B:$Q,14,0))</f>
        <v/>
      </c>
      <c r="Z558" s="2" t="str">
        <f>IF(B558="","",VLOOKUP(AB558,Varsayımlar!$B:$Q,15,0))</f>
        <v/>
      </c>
      <c r="AA558" s="2" t="str">
        <f>IF(B558="","",VLOOKUP(AB558,Varsayımlar!$B:$Q,16,0))</f>
        <v/>
      </c>
      <c r="AB558" s="2" t="str">
        <f t="shared" si="11"/>
        <v/>
      </c>
    </row>
    <row r="559" spans="2:28" x14ac:dyDescent="0.25">
      <c r="B559" s="6"/>
      <c r="C559" s="7" t="str">
        <f>IF(B559="","",VLOOKUP(AB559,Varsayımlar!$B:$Q,3,0))</f>
        <v/>
      </c>
      <c r="G559" s="5" t="str">
        <f>IF(B559="","",VLOOKUP(AB559,Varsayımlar!$B:$Q,5,0))</f>
        <v/>
      </c>
      <c r="H559" s="5"/>
      <c r="I559" s="5" t="str">
        <f>IF(B559="","",VLOOKUP(AB559,Varsayımlar!$B:$Q,6,0))</f>
        <v/>
      </c>
      <c r="O559" s="5" t="str">
        <f>IF(B559="","",VLOOKUP(AB559,Varsayımlar!$B:$Q,7,0)*J559)</f>
        <v/>
      </c>
      <c r="P559" s="5" t="str">
        <f>IF(B559="","",VLOOKUP(AB559,Varsayımlar!$B:$Q,8,0))</f>
        <v/>
      </c>
      <c r="Q559" s="5" t="str">
        <f>IF(B559="","",VLOOKUP(AB559,Varsayımlar!$B:$Q,9,0))</f>
        <v/>
      </c>
      <c r="R559" s="5" t="str">
        <f>IF(B559="","",VLOOKUP(AB559,Varsayımlar!$B:$Q,10,0))</f>
        <v/>
      </c>
      <c r="S559" s="5" t="str">
        <f>IF(B559="","",VLOOKUP(AB559,Varsayımlar!$B:$Q,11,0))</f>
        <v/>
      </c>
      <c r="T559" s="5" t="str">
        <f>IF(B559="","",VLOOKUP(AB559,Varsayımlar!$B:$Q,12,0))</f>
        <v/>
      </c>
      <c r="U559" s="5" t="str">
        <f>IF(B559="","",VLOOKUP(AB559,Varsayımlar!$B:$Q,13,0))</f>
        <v/>
      </c>
      <c r="V559" s="5" t="str">
        <f>IF(B559="","",VLOOKUP(AB559,Varsayımlar!$B:$Q,14,0))</f>
        <v/>
      </c>
      <c r="Z559" s="5" t="str">
        <f>IF(B559="","",VLOOKUP(AB559,Varsayımlar!$B:$Q,15,0))</f>
        <v/>
      </c>
      <c r="AA559" s="5" t="str">
        <f>IF(B559="","",VLOOKUP(AB559,Varsayımlar!$B:$Q,16,0))</f>
        <v/>
      </c>
      <c r="AB559" s="5" t="str">
        <f t="shared" si="11"/>
        <v/>
      </c>
    </row>
    <row r="560" spans="2:28" x14ac:dyDescent="0.25">
      <c r="C560" s="3" t="str">
        <f>IF(B560="","",VLOOKUP(AB560,Varsayımlar!$B:$Q,3,0))</f>
        <v/>
      </c>
      <c r="G560" s="2" t="str">
        <f>IF(B560="","",VLOOKUP(AB560,Varsayımlar!$B:$Q,5,0))</f>
        <v/>
      </c>
      <c r="I560" s="2" t="str">
        <f>IF(B560="","",VLOOKUP(AB560,Varsayımlar!$B:$Q,6,0))</f>
        <v/>
      </c>
      <c r="O560" s="2" t="str">
        <f>IF(B560="","",VLOOKUP(AB560,Varsayımlar!$B:$Q,7,0)*J560)</f>
        <v/>
      </c>
      <c r="P560" s="2" t="str">
        <f>IF(B560="","",VLOOKUP(AB560,Varsayımlar!$B:$Q,8,0))</f>
        <v/>
      </c>
      <c r="Q560" s="2" t="str">
        <f>IF(B560="","",VLOOKUP(AB560,Varsayımlar!$B:$Q,9,0))</f>
        <v/>
      </c>
      <c r="R560" s="2" t="str">
        <f>IF(B560="","",VLOOKUP(AB560,Varsayımlar!$B:$Q,10,0))</f>
        <v/>
      </c>
      <c r="S560" s="2" t="str">
        <f>IF(B560="","",VLOOKUP(AB560,Varsayımlar!$B:$Q,11,0))</f>
        <v/>
      </c>
      <c r="T560" s="2" t="str">
        <f>IF(B560="","",VLOOKUP(AB560,Varsayımlar!$B:$Q,12,0))</f>
        <v/>
      </c>
      <c r="U560" s="2" t="str">
        <f>IF(B560="","",VLOOKUP(AB560,Varsayımlar!$B:$Q,13,0))</f>
        <v/>
      </c>
      <c r="V560" s="2" t="str">
        <f>IF(B560="","",VLOOKUP(AB560,Varsayımlar!$B:$Q,14,0))</f>
        <v/>
      </c>
      <c r="Z560" s="2" t="str">
        <f>IF(B560="","",VLOOKUP(AB560,Varsayımlar!$B:$Q,15,0))</f>
        <v/>
      </c>
      <c r="AA560" s="2" t="str">
        <f>IF(B560="","",VLOOKUP(AB560,Varsayımlar!$B:$Q,16,0))</f>
        <v/>
      </c>
      <c r="AB560" s="2" t="str">
        <f t="shared" si="11"/>
        <v/>
      </c>
    </row>
    <row r="561" spans="2:28" x14ac:dyDescent="0.25">
      <c r="B561" s="6"/>
      <c r="C561" s="7" t="str">
        <f>IF(B561="","",VLOOKUP(AB561,Varsayımlar!$B:$Q,3,0))</f>
        <v/>
      </c>
      <c r="G561" s="5" t="str">
        <f>IF(B561="","",VLOOKUP(AB561,Varsayımlar!$B:$Q,5,0))</f>
        <v/>
      </c>
      <c r="H561" s="5"/>
      <c r="I561" s="5" t="str">
        <f>IF(B561="","",VLOOKUP(AB561,Varsayımlar!$B:$Q,6,0))</f>
        <v/>
      </c>
      <c r="O561" s="5" t="str">
        <f>IF(B561="","",VLOOKUP(AB561,Varsayımlar!$B:$Q,7,0)*J561)</f>
        <v/>
      </c>
      <c r="P561" s="5" t="str">
        <f>IF(B561="","",VLOOKUP(AB561,Varsayımlar!$B:$Q,8,0))</f>
        <v/>
      </c>
      <c r="Q561" s="5" t="str">
        <f>IF(B561="","",VLOOKUP(AB561,Varsayımlar!$B:$Q,9,0))</f>
        <v/>
      </c>
      <c r="R561" s="5" t="str">
        <f>IF(B561="","",VLOOKUP(AB561,Varsayımlar!$B:$Q,10,0))</f>
        <v/>
      </c>
      <c r="S561" s="5" t="str">
        <f>IF(B561="","",VLOOKUP(AB561,Varsayımlar!$B:$Q,11,0))</f>
        <v/>
      </c>
      <c r="T561" s="5" t="str">
        <f>IF(B561="","",VLOOKUP(AB561,Varsayımlar!$B:$Q,12,0))</f>
        <v/>
      </c>
      <c r="U561" s="5" t="str">
        <f>IF(B561="","",VLOOKUP(AB561,Varsayımlar!$B:$Q,13,0))</f>
        <v/>
      </c>
      <c r="V561" s="5" t="str">
        <f>IF(B561="","",VLOOKUP(AB561,Varsayımlar!$B:$Q,14,0))</f>
        <v/>
      </c>
      <c r="Z561" s="5" t="str">
        <f>IF(B561="","",VLOOKUP(AB561,Varsayımlar!$B:$Q,15,0))</f>
        <v/>
      </c>
      <c r="AA561" s="5" t="str">
        <f>IF(B561="","",VLOOKUP(AB561,Varsayımlar!$B:$Q,16,0))</f>
        <v/>
      </c>
      <c r="AB561" s="5" t="str">
        <f t="shared" si="11"/>
        <v/>
      </c>
    </row>
    <row r="562" spans="2:28" x14ac:dyDescent="0.25">
      <c r="C562" s="3" t="str">
        <f>IF(B562="","",VLOOKUP(AB562,Varsayımlar!$B:$Q,3,0))</f>
        <v/>
      </c>
      <c r="G562" s="2" t="str">
        <f>IF(B562="","",VLOOKUP(AB562,Varsayımlar!$B:$Q,5,0))</f>
        <v/>
      </c>
      <c r="I562" s="2" t="str">
        <f>IF(B562="","",VLOOKUP(AB562,Varsayımlar!$B:$Q,6,0))</f>
        <v/>
      </c>
      <c r="O562" s="2" t="str">
        <f>IF(B562="","",VLOOKUP(AB562,Varsayımlar!$B:$Q,7,0)*J562)</f>
        <v/>
      </c>
      <c r="P562" s="2" t="str">
        <f>IF(B562="","",VLOOKUP(AB562,Varsayımlar!$B:$Q,8,0))</f>
        <v/>
      </c>
      <c r="Q562" s="2" t="str">
        <f>IF(B562="","",VLOOKUP(AB562,Varsayımlar!$B:$Q,9,0))</f>
        <v/>
      </c>
      <c r="R562" s="2" t="str">
        <f>IF(B562="","",VLOOKUP(AB562,Varsayımlar!$B:$Q,10,0))</f>
        <v/>
      </c>
      <c r="S562" s="2" t="str">
        <f>IF(B562="","",VLOOKUP(AB562,Varsayımlar!$B:$Q,11,0))</f>
        <v/>
      </c>
      <c r="T562" s="2" t="str">
        <f>IF(B562="","",VLOOKUP(AB562,Varsayımlar!$B:$Q,12,0))</f>
        <v/>
      </c>
      <c r="U562" s="2" t="str">
        <f>IF(B562="","",VLOOKUP(AB562,Varsayımlar!$B:$Q,13,0))</f>
        <v/>
      </c>
      <c r="V562" s="2" t="str">
        <f>IF(B562="","",VLOOKUP(AB562,Varsayımlar!$B:$Q,14,0))</f>
        <v/>
      </c>
      <c r="Z562" s="2" t="str">
        <f>IF(B562="","",VLOOKUP(AB562,Varsayımlar!$B:$Q,15,0))</f>
        <v/>
      </c>
      <c r="AA562" s="2" t="str">
        <f>IF(B562="","",VLOOKUP(AB562,Varsayımlar!$B:$Q,16,0))</f>
        <v/>
      </c>
      <c r="AB562" s="2" t="str">
        <f t="shared" si="11"/>
        <v/>
      </c>
    </row>
    <row r="563" spans="2:28" x14ac:dyDescent="0.25">
      <c r="B563" s="6"/>
      <c r="C563" s="7" t="str">
        <f>IF(B563="","",VLOOKUP(AB563,Varsayımlar!$B:$Q,3,0))</f>
        <v/>
      </c>
      <c r="G563" s="5" t="str">
        <f>IF(B563="","",VLOOKUP(AB563,Varsayımlar!$B:$Q,5,0))</f>
        <v/>
      </c>
      <c r="H563" s="5"/>
      <c r="I563" s="5" t="str">
        <f>IF(B563="","",VLOOKUP(AB563,Varsayımlar!$B:$Q,6,0))</f>
        <v/>
      </c>
      <c r="O563" s="5" t="str">
        <f>IF(B563="","",VLOOKUP(AB563,Varsayımlar!$B:$Q,7,0)*J563)</f>
        <v/>
      </c>
      <c r="P563" s="5" t="str">
        <f>IF(B563="","",VLOOKUP(AB563,Varsayımlar!$B:$Q,8,0))</f>
        <v/>
      </c>
      <c r="Q563" s="5" t="str">
        <f>IF(B563="","",VLOOKUP(AB563,Varsayımlar!$B:$Q,9,0))</f>
        <v/>
      </c>
      <c r="R563" s="5" t="str">
        <f>IF(B563="","",VLOOKUP(AB563,Varsayımlar!$B:$Q,10,0))</f>
        <v/>
      </c>
      <c r="S563" s="5" t="str">
        <f>IF(B563="","",VLOOKUP(AB563,Varsayımlar!$B:$Q,11,0))</f>
        <v/>
      </c>
      <c r="T563" s="5" t="str">
        <f>IF(B563="","",VLOOKUP(AB563,Varsayımlar!$B:$Q,12,0))</f>
        <v/>
      </c>
      <c r="U563" s="5" t="str">
        <f>IF(B563="","",VLOOKUP(AB563,Varsayımlar!$B:$Q,13,0))</f>
        <v/>
      </c>
      <c r="V563" s="5" t="str">
        <f>IF(B563="","",VLOOKUP(AB563,Varsayımlar!$B:$Q,14,0))</f>
        <v/>
      </c>
      <c r="Z563" s="5" t="str">
        <f>IF(B563="","",VLOOKUP(AB563,Varsayımlar!$B:$Q,15,0))</f>
        <v/>
      </c>
      <c r="AA563" s="5" t="str">
        <f>IF(B563="","",VLOOKUP(AB563,Varsayımlar!$B:$Q,16,0))</f>
        <v/>
      </c>
      <c r="AB563" s="5" t="str">
        <f t="shared" si="11"/>
        <v/>
      </c>
    </row>
    <row r="564" spans="2:28" x14ac:dyDescent="0.25">
      <c r="C564" s="3" t="str">
        <f>IF(B564="","",VLOOKUP(AB564,Varsayımlar!$B:$Q,3,0))</f>
        <v/>
      </c>
      <c r="G564" s="2" t="str">
        <f>IF(B564="","",VLOOKUP(AB564,Varsayımlar!$B:$Q,5,0))</f>
        <v/>
      </c>
      <c r="I564" s="2" t="str">
        <f>IF(B564="","",VLOOKUP(AB564,Varsayımlar!$B:$Q,6,0))</f>
        <v/>
      </c>
      <c r="O564" s="2" t="str">
        <f>IF(B564="","",VLOOKUP(AB564,Varsayımlar!$B:$Q,7,0)*J564)</f>
        <v/>
      </c>
      <c r="P564" s="2" t="str">
        <f>IF(B564="","",VLOOKUP(AB564,Varsayımlar!$B:$Q,8,0))</f>
        <v/>
      </c>
      <c r="Q564" s="2" t="str">
        <f>IF(B564="","",VLOOKUP(AB564,Varsayımlar!$B:$Q,9,0))</f>
        <v/>
      </c>
      <c r="R564" s="2" t="str">
        <f>IF(B564="","",VLOOKUP(AB564,Varsayımlar!$B:$Q,10,0))</f>
        <v/>
      </c>
      <c r="S564" s="2" t="str">
        <f>IF(B564="","",VLOOKUP(AB564,Varsayımlar!$B:$Q,11,0))</f>
        <v/>
      </c>
      <c r="T564" s="2" t="str">
        <f>IF(B564="","",VLOOKUP(AB564,Varsayımlar!$B:$Q,12,0))</f>
        <v/>
      </c>
      <c r="U564" s="2" t="str">
        <f>IF(B564="","",VLOOKUP(AB564,Varsayımlar!$B:$Q,13,0))</f>
        <v/>
      </c>
      <c r="V564" s="2" t="str">
        <f>IF(B564="","",VLOOKUP(AB564,Varsayımlar!$B:$Q,14,0))</f>
        <v/>
      </c>
      <c r="Z564" s="2" t="str">
        <f>IF(B564="","",VLOOKUP(AB564,Varsayımlar!$B:$Q,15,0))</f>
        <v/>
      </c>
      <c r="AA564" s="2" t="str">
        <f>IF(B564="","",VLOOKUP(AB564,Varsayımlar!$B:$Q,16,0))</f>
        <v/>
      </c>
      <c r="AB564" s="2" t="str">
        <f t="shared" si="11"/>
        <v/>
      </c>
    </row>
    <row r="565" spans="2:28" x14ac:dyDescent="0.25">
      <c r="B565" s="6"/>
      <c r="C565" s="7" t="str">
        <f>IF(B565="","",VLOOKUP(AB565,Varsayımlar!$B:$Q,3,0))</f>
        <v/>
      </c>
      <c r="G565" s="5" t="str">
        <f>IF(B565="","",VLOOKUP(AB565,Varsayımlar!$B:$Q,5,0))</f>
        <v/>
      </c>
      <c r="H565" s="5"/>
      <c r="I565" s="5" t="str">
        <f>IF(B565="","",VLOOKUP(AB565,Varsayımlar!$B:$Q,6,0))</f>
        <v/>
      </c>
      <c r="O565" s="5" t="str">
        <f>IF(B565="","",VLOOKUP(AB565,Varsayımlar!$B:$Q,7,0)*J565)</f>
        <v/>
      </c>
      <c r="P565" s="5" t="str">
        <f>IF(B565="","",VLOOKUP(AB565,Varsayımlar!$B:$Q,8,0))</f>
        <v/>
      </c>
      <c r="Q565" s="5" t="str">
        <f>IF(B565="","",VLOOKUP(AB565,Varsayımlar!$B:$Q,9,0))</f>
        <v/>
      </c>
      <c r="R565" s="5" t="str">
        <f>IF(B565="","",VLOOKUP(AB565,Varsayımlar!$B:$Q,10,0))</f>
        <v/>
      </c>
      <c r="S565" s="5" t="str">
        <f>IF(B565="","",VLOOKUP(AB565,Varsayımlar!$B:$Q,11,0))</f>
        <v/>
      </c>
      <c r="T565" s="5" t="str">
        <f>IF(B565="","",VLOOKUP(AB565,Varsayımlar!$B:$Q,12,0))</f>
        <v/>
      </c>
      <c r="U565" s="5" t="str">
        <f>IF(B565="","",VLOOKUP(AB565,Varsayımlar!$B:$Q,13,0))</f>
        <v/>
      </c>
      <c r="V565" s="5" t="str">
        <f>IF(B565="","",VLOOKUP(AB565,Varsayımlar!$B:$Q,14,0))</f>
        <v/>
      </c>
      <c r="Z565" s="5" t="str">
        <f>IF(B565="","",VLOOKUP(AB565,Varsayımlar!$B:$Q,15,0))</f>
        <v/>
      </c>
      <c r="AA565" s="5" t="str">
        <f>IF(B565="","",VLOOKUP(AB565,Varsayımlar!$B:$Q,16,0))</f>
        <v/>
      </c>
      <c r="AB565" s="5" t="str">
        <f t="shared" si="11"/>
        <v/>
      </c>
    </row>
    <row r="566" spans="2:28" x14ac:dyDescent="0.25">
      <c r="C566" s="3" t="str">
        <f>IF(B566="","",VLOOKUP(AB566,Varsayımlar!$B:$Q,3,0))</f>
        <v/>
      </c>
      <c r="G566" s="2" t="str">
        <f>IF(B566="","",VLOOKUP(AB566,Varsayımlar!$B:$Q,5,0))</f>
        <v/>
      </c>
      <c r="I566" s="2" t="str">
        <f>IF(B566="","",VLOOKUP(AB566,Varsayımlar!$B:$Q,6,0))</f>
        <v/>
      </c>
      <c r="O566" s="2" t="str">
        <f>IF(B566="","",VLOOKUP(AB566,Varsayımlar!$B:$Q,7,0)*J566)</f>
        <v/>
      </c>
      <c r="P566" s="2" t="str">
        <f>IF(B566="","",VLOOKUP(AB566,Varsayımlar!$B:$Q,8,0))</f>
        <v/>
      </c>
      <c r="Q566" s="2" t="str">
        <f>IF(B566="","",VLOOKUP(AB566,Varsayımlar!$B:$Q,9,0))</f>
        <v/>
      </c>
      <c r="R566" s="2" t="str">
        <f>IF(B566="","",VLOOKUP(AB566,Varsayımlar!$B:$Q,10,0))</f>
        <v/>
      </c>
      <c r="S566" s="2" t="str">
        <f>IF(B566="","",VLOOKUP(AB566,Varsayımlar!$B:$Q,11,0))</f>
        <v/>
      </c>
      <c r="T566" s="2" t="str">
        <f>IF(B566="","",VLOOKUP(AB566,Varsayımlar!$B:$Q,12,0))</f>
        <v/>
      </c>
      <c r="U566" s="2" t="str">
        <f>IF(B566="","",VLOOKUP(AB566,Varsayımlar!$B:$Q,13,0))</f>
        <v/>
      </c>
      <c r="V566" s="2" t="str">
        <f>IF(B566="","",VLOOKUP(AB566,Varsayımlar!$B:$Q,14,0))</f>
        <v/>
      </c>
      <c r="Z566" s="2" t="str">
        <f>IF(B566="","",VLOOKUP(AB566,Varsayımlar!$B:$Q,15,0))</f>
        <v/>
      </c>
      <c r="AA566" s="2" t="str">
        <f>IF(B566="","",VLOOKUP(AB566,Varsayımlar!$B:$Q,16,0))</f>
        <v/>
      </c>
      <c r="AB566" s="2" t="str">
        <f t="shared" si="11"/>
        <v/>
      </c>
    </row>
    <row r="567" spans="2:28" x14ac:dyDescent="0.25">
      <c r="B567" s="6"/>
      <c r="C567" s="7" t="str">
        <f>IF(B567="","",VLOOKUP(AB567,Varsayımlar!$B:$Q,3,0))</f>
        <v/>
      </c>
      <c r="G567" s="5" t="str">
        <f>IF(B567="","",VLOOKUP(AB567,Varsayımlar!$B:$Q,5,0))</f>
        <v/>
      </c>
      <c r="H567" s="5"/>
      <c r="I567" s="5" t="str">
        <f>IF(B567="","",VLOOKUP(AB567,Varsayımlar!$B:$Q,6,0))</f>
        <v/>
      </c>
      <c r="O567" s="5" t="str">
        <f>IF(B567="","",VLOOKUP(AB567,Varsayımlar!$B:$Q,7,0)*J567)</f>
        <v/>
      </c>
      <c r="P567" s="5" t="str">
        <f>IF(B567="","",VLOOKUP(AB567,Varsayımlar!$B:$Q,8,0))</f>
        <v/>
      </c>
      <c r="Q567" s="5" t="str">
        <f>IF(B567="","",VLOOKUP(AB567,Varsayımlar!$B:$Q,9,0))</f>
        <v/>
      </c>
      <c r="R567" s="5" t="str">
        <f>IF(B567="","",VLOOKUP(AB567,Varsayımlar!$B:$Q,10,0))</f>
        <v/>
      </c>
      <c r="S567" s="5" t="str">
        <f>IF(B567="","",VLOOKUP(AB567,Varsayımlar!$B:$Q,11,0))</f>
        <v/>
      </c>
      <c r="T567" s="5" t="str">
        <f>IF(B567="","",VLOOKUP(AB567,Varsayımlar!$B:$Q,12,0))</f>
        <v/>
      </c>
      <c r="U567" s="5" t="str">
        <f>IF(B567="","",VLOOKUP(AB567,Varsayımlar!$B:$Q,13,0))</f>
        <v/>
      </c>
      <c r="V567" s="5" t="str">
        <f>IF(B567="","",VLOOKUP(AB567,Varsayımlar!$B:$Q,14,0))</f>
        <v/>
      </c>
      <c r="Z567" s="5" t="str">
        <f>IF(B567="","",VLOOKUP(AB567,Varsayımlar!$B:$Q,15,0))</f>
        <v/>
      </c>
      <c r="AA567" s="5" t="str">
        <f>IF(B567="","",VLOOKUP(AB567,Varsayımlar!$B:$Q,16,0))</f>
        <v/>
      </c>
      <c r="AB567" s="5" t="str">
        <f t="shared" si="11"/>
        <v/>
      </c>
    </row>
    <row r="568" spans="2:28" x14ac:dyDescent="0.25">
      <c r="C568" s="3" t="str">
        <f>IF(B568="","",VLOOKUP(AB568,Varsayımlar!$B:$Q,3,0))</f>
        <v/>
      </c>
      <c r="G568" s="2" t="str">
        <f>IF(B568="","",VLOOKUP(AB568,Varsayımlar!$B:$Q,5,0))</f>
        <v/>
      </c>
      <c r="I568" s="2" t="str">
        <f>IF(B568="","",VLOOKUP(AB568,Varsayımlar!$B:$Q,6,0))</f>
        <v/>
      </c>
      <c r="O568" s="2" t="str">
        <f>IF(B568="","",VLOOKUP(AB568,Varsayımlar!$B:$Q,7,0)*J568)</f>
        <v/>
      </c>
      <c r="P568" s="2" t="str">
        <f>IF(B568="","",VLOOKUP(AB568,Varsayımlar!$B:$Q,8,0))</f>
        <v/>
      </c>
      <c r="Q568" s="2" t="str">
        <f>IF(B568="","",VLOOKUP(AB568,Varsayımlar!$B:$Q,9,0))</f>
        <v/>
      </c>
      <c r="R568" s="2" t="str">
        <f>IF(B568="","",VLOOKUP(AB568,Varsayımlar!$B:$Q,10,0))</f>
        <v/>
      </c>
      <c r="S568" s="2" t="str">
        <f>IF(B568="","",VLOOKUP(AB568,Varsayımlar!$B:$Q,11,0))</f>
        <v/>
      </c>
      <c r="T568" s="2" t="str">
        <f>IF(B568="","",VLOOKUP(AB568,Varsayımlar!$B:$Q,12,0))</f>
        <v/>
      </c>
      <c r="U568" s="2" t="str">
        <f>IF(B568="","",VLOOKUP(AB568,Varsayımlar!$B:$Q,13,0))</f>
        <v/>
      </c>
      <c r="V568" s="2" t="str">
        <f>IF(B568="","",VLOOKUP(AB568,Varsayımlar!$B:$Q,14,0))</f>
        <v/>
      </c>
      <c r="Z568" s="2" t="str">
        <f>IF(B568="","",VLOOKUP(AB568,Varsayımlar!$B:$Q,15,0))</f>
        <v/>
      </c>
      <c r="AA568" s="2" t="str">
        <f>IF(B568="","",VLOOKUP(AB568,Varsayımlar!$B:$Q,16,0))</f>
        <v/>
      </c>
      <c r="AB568" s="2" t="str">
        <f t="shared" si="11"/>
        <v/>
      </c>
    </row>
    <row r="569" spans="2:28" x14ac:dyDescent="0.25">
      <c r="B569" s="6"/>
      <c r="C569" s="7" t="str">
        <f>IF(B569="","",VLOOKUP(AB569,Varsayımlar!$B:$Q,3,0))</f>
        <v/>
      </c>
      <c r="G569" s="5" t="str">
        <f>IF(B569="","",VLOOKUP(AB569,Varsayımlar!$B:$Q,5,0))</f>
        <v/>
      </c>
      <c r="H569" s="5"/>
      <c r="I569" s="5" t="str">
        <f>IF(B569="","",VLOOKUP(AB569,Varsayımlar!$B:$Q,6,0))</f>
        <v/>
      </c>
      <c r="O569" s="5" t="str">
        <f>IF(B569="","",VLOOKUP(AB569,Varsayımlar!$B:$Q,7,0)*J569)</f>
        <v/>
      </c>
      <c r="P569" s="5" t="str">
        <f>IF(B569="","",VLOOKUP(AB569,Varsayımlar!$B:$Q,8,0))</f>
        <v/>
      </c>
      <c r="Q569" s="5" t="str">
        <f>IF(B569="","",VLOOKUP(AB569,Varsayımlar!$B:$Q,9,0))</f>
        <v/>
      </c>
      <c r="R569" s="5" t="str">
        <f>IF(B569="","",VLOOKUP(AB569,Varsayımlar!$B:$Q,10,0))</f>
        <v/>
      </c>
      <c r="S569" s="5" t="str">
        <f>IF(B569="","",VLOOKUP(AB569,Varsayımlar!$B:$Q,11,0))</f>
        <v/>
      </c>
      <c r="T569" s="5" t="str">
        <f>IF(B569="","",VLOOKUP(AB569,Varsayımlar!$B:$Q,12,0))</f>
        <v/>
      </c>
      <c r="U569" s="5" t="str">
        <f>IF(B569="","",VLOOKUP(AB569,Varsayımlar!$B:$Q,13,0))</f>
        <v/>
      </c>
      <c r="V569" s="5" t="str">
        <f>IF(B569="","",VLOOKUP(AB569,Varsayımlar!$B:$Q,14,0))</f>
        <v/>
      </c>
      <c r="Z569" s="5" t="str">
        <f>IF(B569="","",VLOOKUP(AB569,Varsayımlar!$B:$Q,15,0))</f>
        <v/>
      </c>
      <c r="AA569" s="5" t="str">
        <f>IF(B569="","",VLOOKUP(AB569,Varsayımlar!$B:$Q,16,0))</f>
        <v/>
      </c>
      <c r="AB569" s="5" t="str">
        <f t="shared" si="11"/>
        <v/>
      </c>
    </row>
    <row r="570" spans="2:28" x14ac:dyDescent="0.25">
      <c r="C570" s="3" t="str">
        <f>IF(B570="","",VLOOKUP(AB570,Varsayımlar!$B:$Q,3,0))</f>
        <v/>
      </c>
      <c r="G570" s="2" t="str">
        <f>IF(B570="","",VLOOKUP(AB570,Varsayımlar!$B:$Q,5,0))</f>
        <v/>
      </c>
      <c r="I570" s="2" t="str">
        <f>IF(B570="","",VLOOKUP(AB570,Varsayımlar!$B:$Q,6,0))</f>
        <v/>
      </c>
      <c r="O570" s="2" t="str">
        <f>IF(B570="","",VLOOKUP(AB570,Varsayımlar!$B:$Q,7,0)*J570)</f>
        <v/>
      </c>
      <c r="P570" s="2" t="str">
        <f>IF(B570="","",VLOOKUP(AB570,Varsayımlar!$B:$Q,8,0))</f>
        <v/>
      </c>
      <c r="Q570" s="2" t="str">
        <f>IF(B570="","",VLOOKUP(AB570,Varsayımlar!$B:$Q,9,0))</f>
        <v/>
      </c>
      <c r="R570" s="2" t="str">
        <f>IF(B570="","",VLOOKUP(AB570,Varsayımlar!$B:$Q,10,0))</f>
        <v/>
      </c>
      <c r="S570" s="2" t="str">
        <f>IF(B570="","",VLOOKUP(AB570,Varsayımlar!$B:$Q,11,0))</f>
        <v/>
      </c>
      <c r="T570" s="2" t="str">
        <f>IF(B570="","",VLOOKUP(AB570,Varsayımlar!$B:$Q,12,0))</f>
        <v/>
      </c>
      <c r="U570" s="2" t="str">
        <f>IF(B570="","",VLOOKUP(AB570,Varsayımlar!$B:$Q,13,0))</f>
        <v/>
      </c>
      <c r="V570" s="2" t="str">
        <f>IF(B570="","",VLOOKUP(AB570,Varsayımlar!$B:$Q,14,0))</f>
        <v/>
      </c>
      <c r="Z570" s="2" t="str">
        <f>IF(B570="","",VLOOKUP(AB570,Varsayımlar!$B:$Q,15,0))</f>
        <v/>
      </c>
      <c r="AA570" s="2" t="str">
        <f>IF(B570="","",VLOOKUP(AB570,Varsayımlar!$B:$Q,16,0))</f>
        <v/>
      </c>
      <c r="AB570" s="2" t="str">
        <f t="shared" si="11"/>
        <v/>
      </c>
    </row>
    <row r="571" spans="2:28" x14ac:dyDescent="0.25">
      <c r="B571" s="6"/>
      <c r="C571" s="7" t="str">
        <f>IF(B571="","",VLOOKUP(AB571,Varsayımlar!$B:$Q,3,0))</f>
        <v/>
      </c>
      <c r="G571" s="5" t="str">
        <f>IF(B571="","",VLOOKUP(AB571,Varsayımlar!$B:$Q,5,0))</f>
        <v/>
      </c>
      <c r="H571" s="5"/>
      <c r="I571" s="5" t="str">
        <f>IF(B571="","",VLOOKUP(AB571,Varsayımlar!$B:$Q,6,0))</f>
        <v/>
      </c>
      <c r="O571" s="5" t="str">
        <f>IF(B571="","",VLOOKUP(AB571,Varsayımlar!$B:$Q,7,0)*J571)</f>
        <v/>
      </c>
      <c r="P571" s="5" t="str">
        <f>IF(B571="","",VLOOKUP(AB571,Varsayımlar!$B:$Q,8,0))</f>
        <v/>
      </c>
      <c r="Q571" s="5" t="str">
        <f>IF(B571="","",VLOOKUP(AB571,Varsayımlar!$B:$Q,9,0))</f>
        <v/>
      </c>
      <c r="R571" s="5" t="str">
        <f>IF(B571="","",VLOOKUP(AB571,Varsayımlar!$B:$Q,10,0))</f>
        <v/>
      </c>
      <c r="S571" s="5" t="str">
        <f>IF(B571="","",VLOOKUP(AB571,Varsayımlar!$B:$Q,11,0))</f>
        <v/>
      </c>
      <c r="T571" s="5" t="str">
        <f>IF(B571="","",VLOOKUP(AB571,Varsayımlar!$B:$Q,12,0))</f>
        <v/>
      </c>
      <c r="U571" s="5" t="str">
        <f>IF(B571="","",VLOOKUP(AB571,Varsayımlar!$B:$Q,13,0))</f>
        <v/>
      </c>
      <c r="V571" s="5" t="str">
        <f>IF(B571="","",VLOOKUP(AB571,Varsayımlar!$B:$Q,14,0))</f>
        <v/>
      </c>
      <c r="Z571" s="5" t="str">
        <f>IF(B571="","",VLOOKUP(AB571,Varsayımlar!$B:$Q,15,0))</f>
        <v/>
      </c>
      <c r="AA571" s="5" t="str">
        <f>IF(B571="","",VLOOKUP(AB571,Varsayımlar!$B:$Q,16,0))</f>
        <v/>
      </c>
      <c r="AB571" s="5" t="str">
        <f t="shared" si="11"/>
        <v/>
      </c>
    </row>
    <row r="572" spans="2:28" x14ac:dyDescent="0.25">
      <c r="C572" s="3" t="str">
        <f>IF(B572="","",VLOOKUP(AB572,Varsayımlar!$B:$Q,3,0))</f>
        <v/>
      </c>
      <c r="G572" s="2" t="str">
        <f>IF(B572="","",VLOOKUP(AB572,Varsayımlar!$B:$Q,5,0))</f>
        <v/>
      </c>
      <c r="I572" s="2" t="str">
        <f>IF(B572="","",VLOOKUP(AB572,Varsayımlar!$B:$Q,6,0))</f>
        <v/>
      </c>
      <c r="O572" s="2" t="str">
        <f>IF(B572="","",VLOOKUP(AB572,Varsayımlar!$B:$Q,7,0)*J572)</f>
        <v/>
      </c>
      <c r="P572" s="2" t="str">
        <f>IF(B572="","",VLOOKUP(AB572,Varsayımlar!$B:$Q,8,0))</f>
        <v/>
      </c>
      <c r="Q572" s="2" t="str">
        <f>IF(B572="","",VLOOKUP(AB572,Varsayımlar!$B:$Q,9,0))</f>
        <v/>
      </c>
      <c r="R572" s="2" t="str">
        <f>IF(B572="","",VLOOKUP(AB572,Varsayımlar!$B:$Q,10,0))</f>
        <v/>
      </c>
      <c r="S572" s="2" t="str">
        <f>IF(B572="","",VLOOKUP(AB572,Varsayımlar!$B:$Q,11,0))</f>
        <v/>
      </c>
      <c r="T572" s="2" t="str">
        <f>IF(B572="","",VLOOKUP(AB572,Varsayımlar!$B:$Q,12,0))</f>
        <v/>
      </c>
      <c r="U572" s="2" t="str">
        <f>IF(B572="","",VLOOKUP(AB572,Varsayımlar!$B:$Q,13,0))</f>
        <v/>
      </c>
      <c r="V572" s="2" t="str">
        <f>IF(B572="","",VLOOKUP(AB572,Varsayımlar!$B:$Q,14,0))</f>
        <v/>
      </c>
      <c r="Z572" s="2" t="str">
        <f>IF(B572="","",VLOOKUP(AB572,Varsayımlar!$B:$Q,15,0))</f>
        <v/>
      </c>
      <c r="AA572" s="2" t="str">
        <f>IF(B572="","",VLOOKUP(AB572,Varsayımlar!$B:$Q,16,0))</f>
        <v/>
      </c>
      <c r="AB572" s="2" t="str">
        <f t="shared" si="11"/>
        <v/>
      </c>
    </row>
    <row r="573" spans="2:28" x14ac:dyDescent="0.25">
      <c r="B573" s="6"/>
      <c r="C573" s="7" t="str">
        <f>IF(B573="","",VLOOKUP(AB573,Varsayımlar!$B:$Q,3,0))</f>
        <v/>
      </c>
      <c r="G573" s="5" t="str">
        <f>IF(B573="","",VLOOKUP(AB573,Varsayımlar!$B:$Q,5,0))</f>
        <v/>
      </c>
      <c r="H573" s="5"/>
      <c r="I573" s="5" t="str">
        <f>IF(B573="","",VLOOKUP(AB573,Varsayımlar!$B:$Q,6,0))</f>
        <v/>
      </c>
      <c r="O573" s="5" t="str">
        <f>IF(B573="","",VLOOKUP(AB573,Varsayımlar!$B:$Q,7,0)*J573)</f>
        <v/>
      </c>
      <c r="P573" s="5" t="str">
        <f>IF(B573="","",VLOOKUP(AB573,Varsayımlar!$B:$Q,8,0))</f>
        <v/>
      </c>
      <c r="Q573" s="5" t="str">
        <f>IF(B573="","",VLOOKUP(AB573,Varsayımlar!$B:$Q,9,0))</f>
        <v/>
      </c>
      <c r="R573" s="5" t="str">
        <f>IF(B573="","",VLOOKUP(AB573,Varsayımlar!$B:$Q,10,0))</f>
        <v/>
      </c>
      <c r="S573" s="5" t="str">
        <f>IF(B573="","",VLOOKUP(AB573,Varsayımlar!$B:$Q,11,0))</f>
        <v/>
      </c>
      <c r="T573" s="5" t="str">
        <f>IF(B573="","",VLOOKUP(AB573,Varsayımlar!$B:$Q,12,0))</f>
        <v/>
      </c>
      <c r="U573" s="5" t="str">
        <f>IF(B573="","",VLOOKUP(AB573,Varsayımlar!$B:$Q,13,0))</f>
        <v/>
      </c>
      <c r="V573" s="5" t="str">
        <f>IF(B573="","",VLOOKUP(AB573,Varsayımlar!$B:$Q,14,0))</f>
        <v/>
      </c>
      <c r="Z573" s="5" t="str">
        <f>IF(B573="","",VLOOKUP(AB573,Varsayımlar!$B:$Q,15,0))</f>
        <v/>
      </c>
      <c r="AA573" s="5" t="str">
        <f>IF(B573="","",VLOOKUP(AB573,Varsayımlar!$B:$Q,16,0))</f>
        <v/>
      </c>
      <c r="AB573" s="5" t="str">
        <f t="shared" si="11"/>
        <v/>
      </c>
    </row>
    <row r="574" spans="2:28" x14ac:dyDescent="0.25">
      <c r="C574" s="3" t="str">
        <f>IF(B574="","",VLOOKUP(AB574,Varsayımlar!$B:$Q,3,0))</f>
        <v/>
      </c>
      <c r="G574" s="2" t="str">
        <f>IF(B574="","",VLOOKUP(AB574,Varsayımlar!$B:$Q,5,0))</f>
        <v/>
      </c>
      <c r="I574" s="2" t="str">
        <f>IF(B574="","",VLOOKUP(AB574,Varsayımlar!$B:$Q,6,0))</f>
        <v/>
      </c>
      <c r="O574" s="2" t="str">
        <f>IF(B574="","",VLOOKUP(AB574,Varsayımlar!$B:$Q,7,0)*J574)</f>
        <v/>
      </c>
      <c r="P574" s="2" t="str">
        <f>IF(B574="","",VLOOKUP(AB574,Varsayımlar!$B:$Q,8,0))</f>
        <v/>
      </c>
      <c r="Q574" s="2" t="str">
        <f>IF(B574="","",VLOOKUP(AB574,Varsayımlar!$B:$Q,9,0))</f>
        <v/>
      </c>
      <c r="R574" s="2" t="str">
        <f>IF(B574="","",VLOOKUP(AB574,Varsayımlar!$B:$Q,10,0))</f>
        <v/>
      </c>
      <c r="S574" s="2" t="str">
        <f>IF(B574="","",VLOOKUP(AB574,Varsayımlar!$B:$Q,11,0))</f>
        <v/>
      </c>
      <c r="T574" s="2" t="str">
        <f>IF(B574="","",VLOOKUP(AB574,Varsayımlar!$B:$Q,12,0))</f>
        <v/>
      </c>
      <c r="U574" s="2" t="str">
        <f>IF(B574="","",VLOOKUP(AB574,Varsayımlar!$B:$Q,13,0))</f>
        <v/>
      </c>
      <c r="V574" s="2" t="str">
        <f>IF(B574="","",VLOOKUP(AB574,Varsayımlar!$B:$Q,14,0))</f>
        <v/>
      </c>
      <c r="Z574" s="2" t="str">
        <f>IF(B574="","",VLOOKUP(AB574,Varsayımlar!$B:$Q,15,0))</f>
        <v/>
      </c>
      <c r="AA574" s="2" t="str">
        <f>IF(B574="","",VLOOKUP(AB574,Varsayımlar!$B:$Q,16,0))</f>
        <v/>
      </c>
      <c r="AB574" s="2" t="str">
        <f t="shared" si="11"/>
        <v/>
      </c>
    </row>
    <row r="575" spans="2:28" x14ac:dyDescent="0.25">
      <c r="B575" s="6"/>
      <c r="C575" s="7" t="str">
        <f>IF(B575="","",VLOOKUP(AB575,Varsayımlar!$B:$Q,3,0))</f>
        <v/>
      </c>
      <c r="G575" s="5" t="str">
        <f>IF(B575="","",VLOOKUP(AB575,Varsayımlar!$B:$Q,5,0))</f>
        <v/>
      </c>
      <c r="H575" s="5"/>
      <c r="I575" s="5" t="str">
        <f>IF(B575="","",VLOOKUP(AB575,Varsayımlar!$B:$Q,6,0))</f>
        <v/>
      </c>
      <c r="O575" s="5" t="str">
        <f>IF(B575="","",VLOOKUP(AB575,Varsayımlar!$B:$Q,7,0)*J575)</f>
        <v/>
      </c>
      <c r="P575" s="5" t="str">
        <f>IF(B575="","",VLOOKUP(AB575,Varsayımlar!$B:$Q,8,0))</f>
        <v/>
      </c>
      <c r="Q575" s="5" t="str">
        <f>IF(B575="","",VLOOKUP(AB575,Varsayımlar!$B:$Q,9,0))</f>
        <v/>
      </c>
      <c r="R575" s="5" t="str">
        <f>IF(B575="","",VLOOKUP(AB575,Varsayımlar!$B:$Q,10,0))</f>
        <v/>
      </c>
      <c r="S575" s="5" t="str">
        <f>IF(B575="","",VLOOKUP(AB575,Varsayımlar!$B:$Q,11,0))</f>
        <v/>
      </c>
      <c r="T575" s="5" t="str">
        <f>IF(B575="","",VLOOKUP(AB575,Varsayımlar!$B:$Q,12,0))</f>
        <v/>
      </c>
      <c r="U575" s="5" t="str">
        <f>IF(B575="","",VLOOKUP(AB575,Varsayımlar!$B:$Q,13,0))</f>
        <v/>
      </c>
      <c r="V575" s="5" t="str">
        <f>IF(B575="","",VLOOKUP(AB575,Varsayımlar!$B:$Q,14,0))</f>
        <v/>
      </c>
      <c r="Z575" s="5" t="str">
        <f>IF(B575="","",VLOOKUP(AB575,Varsayımlar!$B:$Q,15,0))</f>
        <v/>
      </c>
      <c r="AA575" s="5" t="str">
        <f>IF(B575="","",VLOOKUP(AB575,Varsayımlar!$B:$Q,16,0))</f>
        <v/>
      </c>
      <c r="AB575" s="5" t="str">
        <f t="shared" si="11"/>
        <v/>
      </c>
    </row>
    <row r="576" spans="2:28" x14ac:dyDescent="0.25">
      <c r="C576" s="3" t="str">
        <f>IF(B576="","",VLOOKUP(AB576,Varsayımlar!$B:$Q,3,0))</f>
        <v/>
      </c>
      <c r="G576" s="2" t="str">
        <f>IF(B576="","",VLOOKUP(AB576,Varsayımlar!$B:$Q,5,0))</f>
        <v/>
      </c>
      <c r="I576" s="2" t="str">
        <f>IF(B576="","",VLOOKUP(AB576,Varsayımlar!$B:$Q,6,0))</f>
        <v/>
      </c>
      <c r="O576" s="2" t="str">
        <f>IF(B576="","",VLOOKUP(AB576,Varsayımlar!$B:$Q,7,0)*J576)</f>
        <v/>
      </c>
      <c r="P576" s="2" t="str">
        <f>IF(B576="","",VLOOKUP(AB576,Varsayımlar!$B:$Q,8,0))</f>
        <v/>
      </c>
      <c r="Q576" s="2" t="str">
        <f>IF(B576="","",VLOOKUP(AB576,Varsayımlar!$B:$Q,9,0))</f>
        <v/>
      </c>
      <c r="R576" s="2" t="str">
        <f>IF(B576="","",VLOOKUP(AB576,Varsayımlar!$B:$Q,10,0))</f>
        <v/>
      </c>
      <c r="S576" s="2" t="str">
        <f>IF(B576="","",VLOOKUP(AB576,Varsayımlar!$B:$Q,11,0))</f>
        <v/>
      </c>
      <c r="T576" s="2" t="str">
        <f>IF(B576="","",VLOOKUP(AB576,Varsayımlar!$B:$Q,12,0))</f>
        <v/>
      </c>
      <c r="U576" s="2" t="str">
        <f>IF(B576="","",VLOOKUP(AB576,Varsayımlar!$B:$Q,13,0))</f>
        <v/>
      </c>
      <c r="V576" s="2" t="str">
        <f>IF(B576="","",VLOOKUP(AB576,Varsayımlar!$B:$Q,14,0))</f>
        <v/>
      </c>
      <c r="Z576" s="2" t="str">
        <f>IF(B576="","",VLOOKUP(AB576,Varsayımlar!$B:$Q,15,0))</f>
        <v/>
      </c>
      <c r="AA576" s="2" t="str">
        <f>IF(B576="","",VLOOKUP(AB576,Varsayımlar!$B:$Q,16,0))</f>
        <v/>
      </c>
      <c r="AB576" s="2" t="str">
        <f t="shared" si="11"/>
        <v/>
      </c>
    </row>
    <row r="577" spans="2:28" x14ac:dyDescent="0.25">
      <c r="B577" s="6"/>
      <c r="C577" s="7" t="str">
        <f>IF(B577="","",VLOOKUP(AB577,Varsayımlar!$B:$Q,3,0))</f>
        <v/>
      </c>
      <c r="G577" s="5" t="str">
        <f>IF(B577="","",VLOOKUP(AB577,Varsayımlar!$B:$Q,5,0))</f>
        <v/>
      </c>
      <c r="H577" s="5"/>
      <c r="I577" s="5" t="str">
        <f>IF(B577="","",VLOOKUP(AB577,Varsayımlar!$B:$Q,6,0))</f>
        <v/>
      </c>
      <c r="O577" s="5" t="str">
        <f>IF(B577="","",VLOOKUP(AB577,Varsayımlar!$B:$Q,7,0)*J577)</f>
        <v/>
      </c>
      <c r="P577" s="5" t="str">
        <f>IF(B577="","",VLOOKUP(AB577,Varsayımlar!$B:$Q,8,0))</f>
        <v/>
      </c>
      <c r="Q577" s="5" t="str">
        <f>IF(B577="","",VLOOKUP(AB577,Varsayımlar!$B:$Q,9,0))</f>
        <v/>
      </c>
      <c r="R577" s="5" t="str">
        <f>IF(B577="","",VLOOKUP(AB577,Varsayımlar!$B:$Q,10,0))</f>
        <v/>
      </c>
      <c r="S577" s="5" t="str">
        <f>IF(B577="","",VLOOKUP(AB577,Varsayımlar!$B:$Q,11,0))</f>
        <v/>
      </c>
      <c r="T577" s="5" t="str">
        <f>IF(B577="","",VLOOKUP(AB577,Varsayımlar!$B:$Q,12,0))</f>
        <v/>
      </c>
      <c r="U577" s="5" t="str">
        <f>IF(B577="","",VLOOKUP(AB577,Varsayımlar!$B:$Q,13,0))</f>
        <v/>
      </c>
      <c r="V577" s="5" t="str">
        <f>IF(B577="","",VLOOKUP(AB577,Varsayımlar!$B:$Q,14,0))</f>
        <v/>
      </c>
      <c r="Z577" s="5" t="str">
        <f>IF(B577="","",VLOOKUP(AB577,Varsayımlar!$B:$Q,15,0))</f>
        <v/>
      </c>
      <c r="AA577" s="5" t="str">
        <f>IF(B577="","",VLOOKUP(AB577,Varsayımlar!$B:$Q,16,0))</f>
        <v/>
      </c>
      <c r="AB577" s="5" t="str">
        <f t="shared" si="11"/>
        <v/>
      </c>
    </row>
    <row r="578" spans="2:28" x14ac:dyDescent="0.25">
      <c r="C578" s="3" t="str">
        <f>IF(B578="","",VLOOKUP(AB578,Varsayımlar!$B:$Q,3,0))</f>
        <v/>
      </c>
      <c r="G578" s="2" t="str">
        <f>IF(B578="","",VLOOKUP(AB578,Varsayımlar!$B:$Q,5,0))</f>
        <v/>
      </c>
      <c r="I578" s="2" t="str">
        <f>IF(B578="","",VLOOKUP(AB578,Varsayımlar!$B:$Q,6,0))</f>
        <v/>
      </c>
      <c r="O578" s="2" t="str">
        <f>IF(B578="","",VLOOKUP(AB578,Varsayımlar!$B:$Q,7,0)*J578)</f>
        <v/>
      </c>
      <c r="P578" s="2" t="str">
        <f>IF(B578="","",VLOOKUP(AB578,Varsayımlar!$B:$Q,8,0))</f>
        <v/>
      </c>
      <c r="Q578" s="2" t="str">
        <f>IF(B578="","",VLOOKUP(AB578,Varsayımlar!$B:$Q,9,0))</f>
        <v/>
      </c>
      <c r="R578" s="2" t="str">
        <f>IF(B578="","",VLOOKUP(AB578,Varsayımlar!$B:$Q,10,0))</f>
        <v/>
      </c>
      <c r="S578" s="2" t="str">
        <f>IF(B578="","",VLOOKUP(AB578,Varsayımlar!$B:$Q,11,0))</f>
        <v/>
      </c>
      <c r="T578" s="2" t="str">
        <f>IF(B578="","",VLOOKUP(AB578,Varsayımlar!$B:$Q,12,0))</f>
        <v/>
      </c>
      <c r="U578" s="2" t="str">
        <f>IF(B578="","",VLOOKUP(AB578,Varsayımlar!$B:$Q,13,0))</f>
        <v/>
      </c>
      <c r="V578" s="2" t="str">
        <f>IF(B578="","",VLOOKUP(AB578,Varsayımlar!$B:$Q,14,0))</f>
        <v/>
      </c>
      <c r="Z578" s="2" t="str">
        <f>IF(B578="","",VLOOKUP(AB578,Varsayımlar!$B:$Q,15,0))</f>
        <v/>
      </c>
      <c r="AA578" s="2" t="str">
        <f>IF(B578="","",VLOOKUP(AB578,Varsayımlar!$B:$Q,16,0))</f>
        <v/>
      </c>
      <c r="AB578" s="2" t="str">
        <f t="shared" si="11"/>
        <v/>
      </c>
    </row>
    <row r="579" spans="2:28" x14ac:dyDescent="0.25">
      <c r="B579" s="6"/>
      <c r="C579" s="7" t="str">
        <f>IF(B579="","",VLOOKUP(AB579,Varsayımlar!$B:$Q,3,0))</f>
        <v/>
      </c>
      <c r="G579" s="5" t="str">
        <f>IF(B579="","",VLOOKUP(AB579,Varsayımlar!$B:$Q,5,0))</f>
        <v/>
      </c>
      <c r="H579" s="5"/>
      <c r="I579" s="5" t="str">
        <f>IF(B579="","",VLOOKUP(AB579,Varsayımlar!$B:$Q,6,0))</f>
        <v/>
      </c>
      <c r="O579" s="5" t="str">
        <f>IF(B579="","",VLOOKUP(AB579,Varsayımlar!$B:$Q,7,0)*J579)</f>
        <v/>
      </c>
      <c r="P579" s="5" t="str">
        <f>IF(B579="","",VLOOKUP(AB579,Varsayımlar!$B:$Q,8,0))</f>
        <v/>
      </c>
      <c r="Q579" s="5" t="str">
        <f>IF(B579="","",VLOOKUP(AB579,Varsayımlar!$B:$Q,9,0))</f>
        <v/>
      </c>
      <c r="R579" s="5" t="str">
        <f>IF(B579="","",VLOOKUP(AB579,Varsayımlar!$B:$Q,10,0))</f>
        <v/>
      </c>
      <c r="S579" s="5" t="str">
        <f>IF(B579="","",VLOOKUP(AB579,Varsayımlar!$B:$Q,11,0))</f>
        <v/>
      </c>
      <c r="T579" s="5" t="str">
        <f>IF(B579="","",VLOOKUP(AB579,Varsayımlar!$B:$Q,12,0))</f>
        <v/>
      </c>
      <c r="U579" s="5" t="str">
        <f>IF(B579="","",VLOOKUP(AB579,Varsayımlar!$B:$Q,13,0))</f>
        <v/>
      </c>
      <c r="V579" s="5" t="str">
        <f>IF(B579="","",VLOOKUP(AB579,Varsayımlar!$B:$Q,14,0))</f>
        <v/>
      </c>
      <c r="Z579" s="5" t="str">
        <f>IF(B579="","",VLOOKUP(AB579,Varsayımlar!$B:$Q,15,0))</f>
        <v/>
      </c>
      <c r="AA579" s="5" t="str">
        <f>IF(B579="","",VLOOKUP(AB579,Varsayımlar!$B:$Q,16,0))</f>
        <v/>
      </c>
      <c r="AB579" s="5" t="str">
        <f t="shared" si="11"/>
        <v/>
      </c>
    </row>
    <row r="580" spans="2:28" x14ac:dyDescent="0.25">
      <c r="C580" s="3" t="str">
        <f>IF(B580="","",VLOOKUP(AB580,Varsayımlar!$B:$Q,3,0))</f>
        <v/>
      </c>
      <c r="G580" s="2" t="str">
        <f>IF(B580="","",VLOOKUP(AB580,Varsayımlar!$B:$Q,5,0))</f>
        <v/>
      </c>
      <c r="I580" s="2" t="str">
        <f>IF(B580="","",VLOOKUP(AB580,Varsayımlar!$B:$Q,6,0))</f>
        <v/>
      </c>
      <c r="O580" s="2" t="str">
        <f>IF(B580="","",VLOOKUP(AB580,Varsayımlar!$B:$Q,7,0)*J580)</f>
        <v/>
      </c>
      <c r="P580" s="2" t="str">
        <f>IF(B580="","",VLOOKUP(AB580,Varsayımlar!$B:$Q,8,0))</f>
        <v/>
      </c>
      <c r="Q580" s="2" t="str">
        <f>IF(B580="","",VLOOKUP(AB580,Varsayımlar!$B:$Q,9,0))</f>
        <v/>
      </c>
      <c r="R580" s="2" t="str">
        <f>IF(B580="","",VLOOKUP(AB580,Varsayımlar!$B:$Q,10,0))</f>
        <v/>
      </c>
      <c r="S580" s="2" t="str">
        <f>IF(B580="","",VLOOKUP(AB580,Varsayımlar!$B:$Q,11,0))</f>
        <v/>
      </c>
      <c r="T580" s="2" t="str">
        <f>IF(B580="","",VLOOKUP(AB580,Varsayımlar!$B:$Q,12,0))</f>
        <v/>
      </c>
      <c r="U580" s="2" t="str">
        <f>IF(B580="","",VLOOKUP(AB580,Varsayımlar!$B:$Q,13,0))</f>
        <v/>
      </c>
      <c r="V580" s="2" t="str">
        <f>IF(B580="","",VLOOKUP(AB580,Varsayımlar!$B:$Q,14,0))</f>
        <v/>
      </c>
      <c r="Z580" s="2" t="str">
        <f>IF(B580="","",VLOOKUP(AB580,Varsayımlar!$B:$Q,15,0))</f>
        <v/>
      </c>
      <c r="AA580" s="2" t="str">
        <f>IF(B580="","",VLOOKUP(AB580,Varsayımlar!$B:$Q,16,0))</f>
        <v/>
      </c>
      <c r="AB580" s="2" t="str">
        <f t="shared" si="11"/>
        <v/>
      </c>
    </row>
    <row r="581" spans="2:28" x14ac:dyDescent="0.25">
      <c r="B581" s="6"/>
      <c r="C581" s="7" t="str">
        <f>IF(B581="","",VLOOKUP(AB581,Varsayımlar!$B:$Q,3,0))</f>
        <v/>
      </c>
      <c r="G581" s="5" t="str">
        <f>IF(B581="","",VLOOKUP(AB581,Varsayımlar!$B:$Q,5,0))</f>
        <v/>
      </c>
      <c r="H581" s="5"/>
      <c r="I581" s="5" t="str">
        <f>IF(B581="","",VLOOKUP(AB581,Varsayımlar!$B:$Q,6,0))</f>
        <v/>
      </c>
      <c r="O581" s="5" t="str">
        <f>IF(B581="","",VLOOKUP(AB581,Varsayımlar!$B:$Q,7,0)*J581)</f>
        <v/>
      </c>
      <c r="P581" s="5" t="str">
        <f>IF(B581="","",VLOOKUP(AB581,Varsayımlar!$B:$Q,8,0))</f>
        <v/>
      </c>
      <c r="Q581" s="5" t="str">
        <f>IF(B581="","",VLOOKUP(AB581,Varsayımlar!$B:$Q,9,0))</f>
        <v/>
      </c>
      <c r="R581" s="5" t="str">
        <f>IF(B581="","",VLOOKUP(AB581,Varsayımlar!$B:$Q,10,0))</f>
        <v/>
      </c>
      <c r="S581" s="5" t="str">
        <f>IF(B581="","",VLOOKUP(AB581,Varsayımlar!$B:$Q,11,0))</f>
        <v/>
      </c>
      <c r="T581" s="5" t="str">
        <f>IF(B581="","",VLOOKUP(AB581,Varsayımlar!$B:$Q,12,0))</f>
        <v/>
      </c>
      <c r="U581" s="5" t="str">
        <f>IF(B581="","",VLOOKUP(AB581,Varsayımlar!$B:$Q,13,0))</f>
        <v/>
      </c>
      <c r="V581" s="5" t="str">
        <f>IF(B581="","",VLOOKUP(AB581,Varsayımlar!$B:$Q,14,0))</f>
        <v/>
      </c>
      <c r="Z581" s="5" t="str">
        <f>IF(B581="","",VLOOKUP(AB581,Varsayımlar!$B:$Q,15,0))</f>
        <v/>
      </c>
      <c r="AA581" s="5" t="str">
        <f>IF(B581="","",VLOOKUP(AB581,Varsayımlar!$B:$Q,16,0))</f>
        <v/>
      </c>
      <c r="AB581" s="5" t="str">
        <f t="shared" si="11"/>
        <v/>
      </c>
    </row>
    <row r="582" spans="2:28" x14ac:dyDescent="0.25">
      <c r="C582" s="3" t="str">
        <f>IF(B582="","",VLOOKUP(AB582,Varsayımlar!$B:$Q,3,0))</f>
        <v/>
      </c>
      <c r="G582" s="2" t="str">
        <f>IF(B582="","",VLOOKUP(AB582,Varsayımlar!$B:$Q,5,0))</f>
        <v/>
      </c>
      <c r="I582" s="2" t="str">
        <f>IF(B582="","",VLOOKUP(AB582,Varsayımlar!$B:$Q,6,0))</f>
        <v/>
      </c>
      <c r="O582" s="2" t="str">
        <f>IF(B582="","",VLOOKUP(AB582,Varsayımlar!$B:$Q,7,0)*J582)</f>
        <v/>
      </c>
      <c r="P582" s="2" t="str">
        <f>IF(B582="","",VLOOKUP(AB582,Varsayımlar!$B:$Q,8,0))</f>
        <v/>
      </c>
      <c r="Q582" s="2" t="str">
        <f>IF(B582="","",VLOOKUP(AB582,Varsayımlar!$B:$Q,9,0))</f>
        <v/>
      </c>
      <c r="R582" s="2" t="str">
        <f>IF(B582="","",VLOOKUP(AB582,Varsayımlar!$B:$Q,10,0))</f>
        <v/>
      </c>
      <c r="S582" s="2" t="str">
        <f>IF(B582="","",VLOOKUP(AB582,Varsayımlar!$B:$Q,11,0))</f>
        <v/>
      </c>
      <c r="T582" s="2" t="str">
        <f>IF(B582="","",VLOOKUP(AB582,Varsayımlar!$B:$Q,12,0))</f>
        <v/>
      </c>
      <c r="U582" s="2" t="str">
        <f>IF(B582="","",VLOOKUP(AB582,Varsayımlar!$B:$Q,13,0))</f>
        <v/>
      </c>
      <c r="V582" s="2" t="str">
        <f>IF(B582="","",VLOOKUP(AB582,Varsayımlar!$B:$Q,14,0))</f>
        <v/>
      </c>
      <c r="Z582" s="2" t="str">
        <f>IF(B582="","",VLOOKUP(AB582,Varsayımlar!$B:$Q,15,0))</f>
        <v/>
      </c>
      <c r="AA582" s="2" t="str">
        <f>IF(B582="","",VLOOKUP(AB582,Varsayımlar!$B:$Q,16,0))</f>
        <v/>
      </c>
      <c r="AB582" s="2" t="str">
        <f t="shared" si="11"/>
        <v/>
      </c>
    </row>
    <row r="583" spans="2:28" x14ac:dyDescent="0.25">
      <c r="B583" s="6"/>
      <c r="C583" s="7" t="str">
        <f>IF(B583="","",VLOOKUP(AB583,Varsayımlar!$B:$Q,3,0))</f>
        <v/>
      </c>
      <c r="G583" s="5" t="str">
        <f>IF(B583="","",VLOOKUP(AB583,Varsayımlar!$B:$Q,5,0))</f>
        <v/>
      </c>
      <c r="H583" s="5"/>
      <c r="I583" s="5" t="str">
        <f>IF(B583="","",VLOOKUP(AB583,Varsayımlar!$B:$Q,6,0))</f>
        <v/>
      </c>
      <c r="O583" s="5" t="str">
        <f>IF(B583="","",VLOOKUP(AB583,Varsayımlar!$B:$Q,7,0)*J583)</f>
        <v/>
      </c>
      <c r="P583" s="5" t="str">
        <f>IF(B583="","",VLOOKUP(AB583,Varsayımlar!$B:$Q,8,0))</f>
        <v/>
      </c>
      <c r="Q583" s="5" t="str">
        <f>IF(B583="","",VLOOKUP(AB583,Varsayımlar!$B:$Q,9,0))</f>
        <v/>
      </c>
      <c r="R583" s="5" t="str">
        <f>IF(B583="","",VLOOKUP(AB583,Varsayımlar!$B:$Q,10,0))</f>
        <v/>
      </c>
      <c r="S583" s="5" t="str">
        <f>IF(B583="","",VLOOKUP(AB583,Varsayımlar!$B:$Q,11,0))</f>
        <v/>
      </c>
      <c r="T583" s="5" t="str">
        <f>IF(B583="","",VLOOKUP(AB583,Varsayımlar!$B:$Q,12,0))</f>
        <v/>
      </c>
      <c r="U583" s="5" t="str">
        <f>IF(B583="","",VLOOKUP(AB583,Varsayımlar!$B:$Q,13,0))</f>
        <v/>
      </c>
      <c r="V583" s="5" t="str">
        <f>IF(B583="","",VLOOKUP(AB583,Varsayımlar!$B:$Q,14,0))</f>
        <v/>
      </c>
      <c r="Z583" s="5" t="str">
        <f>IF(B583="","",VLOOKUP(AB583,Varsayımlar!$B:$Q,15,0))</f>
        <v/>
      </c>
      <c r="AA583" s="5" t="str">
        <f>IF(B583="","",VLOOKUP(AB583,Varsayımlar!$B:$Q,16,0))</f>
        <v/>
      </c>
      <c r="AB583" s="5" t="str">
        <f t="shared" ref="AB583:AB646" si="12">IF(B583="","",CONCATENATE(B583,D583))</f>
        <v/>
      </c>
    </row>
    <row r="584" spans="2:28" x14ac:dyDescent="0.25">
      <c r="C584" s="3" t="str">
        <f>IF(B584="","",VLOOKUP(AB584,Varsayımlar!$B:$Q,3,0))</f>
        <v/>
      </c>
      <c r="G584" s="2" t="str">
        <f>IF(B584="","",VLOOKUP(AB584,Varsayımlar!$B:$Q,5,0))</f>
        <v/>
      </c>
      <c r="I584" s="2" t="str">
        <f>IF(B584="","",VLOOKUP(AB584,Varsayımlar!$B:$Q,6,0))</f>
        <v/>
      </c>
      <c r="O584" s="2" t="str">
        <f>IF(B584="","",VLOOKUP(AB584,Varsayımlar!$B:$Q,7,0)*J584)</f>
        <v/>
      </c>
      <c r="P584" s="2" t="str">
        <f>IF(B584="","",VLOOKUP(AB584,Varsayımlar!$B:$Q,8,0))</f>
        <v/>
      </c>
      <c r="Q584" s="2" t="str">
        <f>IF(B584="","",VLOOKUP(AB584,Varsayımlar!$B:$Q,9,0))</f>
        <v/>
      </c>
      <c r="R584" s="2" t="str">
        <f>IF(B584="","",VLOOKUP(AB584,Varsayımlar!$B:$Q,10,0))</f>
        <v/>
      </c>
      <c r="S584" s="2" t="str">
        <f>IF(B584="","",VLOOKUP(AB584,Varsayımlar!$B:$Q,11,0))</f>
        <v/>
      </c>
      <c r="T584" s="2" t="str">
        <f>IF(B584="","",VLOOKUP(AB584,Varsayımlar!$B:$Q,12,0))</f>
        <v/>
      </c>
      <c r="U584" s="2" t="str">
        <f>IF(B584="","",VLOOKUP(AB584,Varsayımlar!$B:$Q,13,0))</f>
        <v/>
      </c>
      <c r="V584" s="2" t="str">
        <f>IF(B584="","",VLOOKUP(AB584,Varsayımlar!$B:$Q,14,0))</f>
        <v/>
      </c>
      <c r="Z584" s="2" t="str">
        <f>IF(B584="","",VLOOKUP(AB584,Varsayımlar!$B:$Q,15,0))</f>
        <v/>
      </c>
      <c r="AA584" s="2" t="str">
        <f>IF(B584="","",VLOOKUP(AB584,Varsayımlar!$B:$Q,16,0))</f>
        <v/>
      </c>
      <c r="AB584" s="2" t="str">
        <f t="shared" si="12"/>
        <v/>
      </c>
    </row>
    <row r="585" spans="2:28" x14ac:dyDescent="0.25">
      <c r="B585" s="6"/>
      <c r="C585" s="7" t="str">
        <f>IF(B585="","",VLOOKUP(AB585,Varsayımlar!$B:$Q,3,0))</f>
        <v/>
      </c>
      <c r="G585" s="5" t="str">
        <f>IF(B585="","",VLOOKUP(AB585,Varsayımlar!$B:$Q,5,0))</f>
        <v/>
      </c>
      <c r="H585" s="5"/>
      <c r="I585" s="5" t="str">
        <f>IF(B585="","",VLOOKUP(AB585,Varsayımlar!$B:$Q,6,0))</f>
        <v/>
      </c>
      <c r="O585" s="5" t="str">
        <f>IF(B585="","",VLOOKUP(AB585,Varsayımlar!$B:$Q,7,0)*J585)</f>
        <v/>
      </c>
      <c r="P585" s="5" t="str">
        <f>IF(B585="","",VLOOKUP(AB585,Varsayımlar!$B:$Q,8,0))</f>
        <v/>
      </c>
      <c r="Q585" s="5" t="str">
        <f>IF(B585="","",VLOOKUP(AB585,Varsayımlar!$B:$Q,9,0))</f>
        <v/>
      </c>
      <c r="R585" s="5" t="str">
        <f>IF(B585="","",VLOOKUP(AB585,Varsayımlar!$B:$Q,10,0))</f>
        <v/>
      </c>
      <c r="S585" s="5" t="str">
        <f>IF(B585="","",VLOOKUP(AB585,Varsayımlar!$B:$Q,11,0))</f>
        <v/>
      </c>
      <c r="T585" s="5" t="str">
        <f>IF(B585="","",VLOOKUP(AB585,Varsayımlar!$B:$Q,12,0))</f>
        <v/>
      </c>
      <c r="U585" s="5" t="str">
        <f>IF(B585="","",VLOOKUP(AB585,Varsayımlar!$B:$Q,13,0))</f>
        <v/>
      </c>
      <c r="V585" s="5" t="str">
        <f>IF(B585="","",VLOOKUP(AB585,Varsayımlar!$B:$Q,14,0))</f>
        <v/>
      </c>
      <c r="Z585" s="5" t="str">
        <f>IF(B585="","",VLOOKUP(AB585,Varsayımlar!$B:$Q,15,0))</f>
        <v/>
      </c>
      <c r="AA585" s="5" t="str">
        <f>IF(B585="","",VLOOKUP(AB585,Varsayımlar!$B:$Q,16,0))</f>
        <v/>
      </c>
      <c r="AB585" s="5" t="str">
        <f t="shared" si="12"/>
        <v/>
      </c>
    </row>
    <row r="586" spans="2:28" x14ac:dyDescent="0.25">
      <c r="C586" s="3" t="str">
        <f>IF(B586="","",VLOOKUP(AB586,Varsayımlar!$B:$Q,3,0))</f>
        <v/>
      </c>
      <c r="G586" s="2" t="str">
        <f>IF(B586="","",VLOOKUP(AB586,Varsayımlar!$B:$Q,5,0))</f>
        <v/>
      </c>
      <c r="I586" s="2" t="str">
        <f>IF(B586="","",VLOOKUP(AB586,Varsayımlar!$B:$Q,6,0))</f>
        <v/>
      </c>
      <c r="O586" s="2" t="str">
        <f>IF(B586="","",VLOOKUP(AB586,Varsayımlar!$B:$Q,7,0)*J586)</f>
        <v/>
      </c>
      <c r="P586" s="2" t="str">
        <f>IF(B586="","",VLOOKUP(AB586,Varsayımlar!$B:$Q,8,0))</f>
        <v/>
      </c>
      <c r="Q586" s="2" t="str">
        <f>IF(B586="","",VLOOKUP(AB586,Varsayımlar!$B:$Q,9,0))</f>
        <v/>
      </c>
      <c r="R586" s="2" t="str">
        <f>IF(B586="","",VLOOKUP(AB586,Varsayımlar!$B:$Q,10,0))</f>
        <v/>
      </c>
      <c r="S586" s="2" t="str">
        <f>IF(B586="","",VLOOKUP(AB586,Varsayımlar!$B:$Q,11,0))</f>
        <v/>
      </c>
      <c r="T586" s="2" t="str">
        <f>IF(B586="","",VLOOKUP(AB586,Varsayımlar!$B:$Q,12,0))</f>
        <v/>
      </c>
      <c r="U586" s="2" t="str">
        <f>IF(B586="","",VLOOKUP(AB586,Varsayımlar!$B:$Q,13,0))</f>
        <v/>
      </c>
      <c r="V586" s="2" t="str">
        <f>IF(B586="","",VLOOKUP(AB586,Varsayımlar!$B:$Q,14,0))</f>
        <v/>
      </c>
      <c r="Z586" s="2" t="str">
        <f>IF(B586="","",VLOOKUP(AB586,Varsayımlar!$B:$Q,15,0))</f>
        <v/>
      </c>
      <c r="AA586" s="2" t="str">
        <f>IF(B586="","",VLOOKUP(AB586,Varsayımlar!$B:$Q,16,0))</f>
        <v/>
      </c>
      <c r="AB586" s="2" t="str">
        <f t="shared" si="12"/>
        <v/>
      </c>
    </row>
    <row r="587" spans="2:28" x14ac:dyDescent="0.25">
      <c r="B587" s="6"/>
      <c r="C587" s="7" t="str">
        <f>IF(B587="","",VLOOKUP(AB587,Varsayımlar!$B:$Q,3,0))</f>
        <v/>
      </c>
      <c r="G587" s="5" t="str">
        <f>IF(B587="","",VLOOKUP(AB587,Varsayımlar!$B:$Q,5,0))</f>
        <v/>
      </c>
      <c r="H587" s="5"/>
      <c r="I587" s="5" t="str">
        <f>IF(B587="","",VLOOKUP(AB587,Varsayımlar!$B:$Q,6,0))</f>
        <v/>
      </c>
      <c r="O587" s="5" t="str">
        <f>IF(B587="","",VLOOKUP(AB587,Varsayımlar!$B:$Q,7,0)*J587)</f>
        <v/>
      </c>
      <c r="P587" s="5" t="str">
        <f>IF(B587="","",VLOOKUP(AB587,Varsayımlar!$B:$Q,8,0))</f>
        <v/>
      </c>
      <c r="Q587" s="5" t="str">
        <f>IF(B587="","",VLOOKUP(AB587,Varsayımlar!$B:$Q,9,0))</f>
        <v/>
      </c>
      <c r="R587" s="5" t="str">
        <f>IF(B587="","",VLOOKUP(AB587,Varsayımlar!$B:$Q,10,0))</f>
        <v/>
      </c>
      <c r="S587" s="5" t="str">
        <f>IF(B587="","",VLOOKUP(AB587,Varsayımlar!$B:$Q,11,0))</f>
        <v/>
      </c>
      <c r="T587" s="5" t="str">
        <f>IF(B587="","",VLOOKUP(AB587,Varsayımlar!$B:$Q,12,0))</f>
        <v/>
      </c>
      <c r="U587" s="5" t="str">
        <f>IF(B587="","",VLOOKUP(AB587,Varsayımlar!$B:$Q,13,0))</f>
        <v/>
      </c>
      <c r="V587" s="5" t="str">
        <f>IF(B587="","",VLOOKUP(AB587,Varsayımlar!$B:$Q,14,0))</f>
        <v/>
      </c>
      <c r="Z587" s="5" t="str">
        <f>IF(B587="","",VLOOKUP(AB587,Varsayımlar!$B:$Q,15,0))</f>
        <v/>
      </c>
      <c r="AA587" s="5" t="str">
        <f>IF(B587="","",VLOOKUP(AB587,Varsayımlar!$B:$Q,16,0))</f>
        <v/>
      </c>
      <c r="AB587" s="5" t="str">
        <f t="shared" si="12"/>
        <v/>
      </c>
    </row>
    <row r="588" spans="2:28" x14ac:dyDescent="0.25">
      <c r="C588" s="3" t="str">
        <f>IF(B588="","",VLOOKUP(AB588,Varsayımlar!$B:$Q,3,0))</f>
        <v/>
      </c>
      <c r="G588" s="2" t="str">
        <f>IF(B588="","",VLOOKUP(AB588,Varsayımlar!$B:$Q,5,0))</f>
        <v/>
      </c>
      <c r="I588" s="2" t="str">
        <f>IF(B588="","",VLOOKUP(AB588,Varsayımlar!$B:$Q,6,0))</f>
        <v/>
      </c>
      <c r="O588" s="2" t="str">
        <f>IF(B588="","",VLOOKUP(AB588,Varsayımlar!$B:$Q,7,0)*J588)</f>
        <v/>
      </c>
      <c r="P588" s="2" t="str">
        <f>IF(B588="","",VLOOKUP(AB588,Varsayımlar!$B:$Q,8,0))</f>
        <v/>
      </c>
      <c r="Q588" s="2" t="str">
        <f>IF(B588="","",VLOOKUP(AB588,Varsayımlar!$B:$Q,9,0))</f>
        <v/>
      </c>
      <c r="R588" s="2" t="str">
        <f>IF(B588="","",VLOOKUP(AB588,Varsayımlar!$B:$Q,10,0))</f>
        <v/>
      </c>
      <c r="S588" s="2" t="str">
        <f>IF(B588="","",VLOOKUP(AB588,Varsayımlar!$B:$Q,11,0))</f>
        <v/>
      </c>
      <c r="T588" s="2" t="str">
        <f>IF(B588="","",VLOOKUP(AB588,Varsayımlar!$B:$Q,12,0))</f>
        <v/>
      </c>
      <c r="U588" s="2" t="str">
        <f>IF(B588="","",VLOOKUP(AB588,Varsayımlar!$B:$Q,13,0))</f>
        <v/>
      </c>
      <c r="V588" s="2" t="str">
        <f>IF(B588="","",VLOOKUP(AB588,Varsayımlar!$B:$Q,14,0))</f>
        <v/>
      </c>
      <c r="Z588" s="2" t="str">
        <f>IF(B588="","",VLOOKUP(AB588,Varsayımlar!$B:$Q,15,0))</f>
        <v/>
      </c>
      <c r="AA588" s="2" t="str">
        <f>IF(B588="","",VLOOKUP(AB588,Varsayımlar!$B:$Q,16,0))</f>
        <v/>
      </c>
      <c r="AB588" s="2" t="str">
        <f t="shared" si="12"/>
        <v/>
      </c>
    </row>
    <row r="589" spans="2:28" x14ac:dyDescent="0.25">
      <c r="B589" s="6"/>
      <c r="C589" s="7" t="str">
        <f>IF(B589="","",VLOOKUP(AB589,Varsayımlar!$B:$Q,3,0))</f>
        <v/>
      </c>
      <c r="G589" s="5" t="str">
        <f>IF(B589="","",VLOOKUP(AB589,Varsayımlar!$B:$Q,5,0))</f>
        <v/>
      </c>
      <c r="H589" s="5"/>
      <c r="I589" s="5" t="str">
        <f>IF(B589="","",VLOOKUP(AB589,Varsayımlar!$B:$Q,6,0))</f>
        <v/>
      </c>
      <c r="O589" s="5" t="str">
        <f>IF(B589="","",VLOOKUP(AB589,Varsayımlar!$B:$Q,7,0)*J589)</f>
        <v/>
      </c>
      <c r="P589" s="5" t="str">
        <f>IF(B589="","",VLOOKUP(AB589,Varsayımlar!$B:$Q,8,0))</f>
        <v/>
      </c>
      <c r="Q589" s="5" t="str">
        <f>IF(B589="","",VLOOKUP(AB589,Varsayımlar!$B:$Q,9,0))</f>
        <v/>
      </c>
      <c r="R589" s="5" t="str">
        <f>IF(B589="","",VLOOKUP(AB589,Varsayımlar!$B:$Q,10,0))</f>
        <v/>
      </c>
      <c r="S589" s="5" t="str">
        <f>IF(B589="","",VLOOKUP(AB589,Varsayımlar!$B:$Q,11,0))</f>
        <v/>
      </c>
      <c r="T589" s="5" t="str">
        <f>IF(B589="","",VLOOKUP(AB589,Varsayımlar!$B:$Q,12,0))</f>
        <v/>
      </c>
      <c r="U589" s="5" t="str">
        <f>IF(B589="","",VLOOKUP(AB589,Varsayımlar!$B:$Q,13,0))</f>
        <v/>
      </c>
      <c r="V589" s="5" t="str">
        <f>IF(B589="","",VLOOKUP(AB589,Varsayımlar!$B:$Q,14,0))</f>
        <v/>
      </c>
      <c r="Z589" s="5" t="str">
        <f>IF(B589="","",VLOOKUP(AB589,Varsayımlar!$B:$Q,15,0))</f>
        <v/>
      </c>
      <c r="AA589" s="5" t="str">
        <f>IF(B589="","",VLOOKUP(AB589,Varsayımlar!$B:$Q,16,0))</f>
        <v/>
      </c>
      <c r="AB589" s="5" t="str">
        <f t="shared" si="12"/>
        <v/>
      </c>
    </row>
    <row r="590" spans="2:28" x14ac:dyDescent="0.25">
      <c r="C590" s="3" t="str">
        <f>IF(B590="","",VLOOKUP(AB590,Varsayımlar!$B:$Q,3,0))</f>
        <v/>
      </c>
      <c r="G590" s="2" t="str">
        <f>IF(B590="","",VLOOKUP(AB590,Varsayımlar!$B:$Q,5,0))</f>
        <v/>
      </c>
      <c r="I590" s="2" t="str">
        <f>IF(B590="","",VLOOKUP(AB590,Varsayımlar!$B:$Q,6,0))</f>
        <v/>
      </c>
      <c r="O590" s="2" t="str">
        <f>IF(B590="","",VLOOKUP(AB590,Varsayımlar!$B:$Q,7,0)*J590)</f>
        <v/>
      </c>
      <c r="P590" s="2" t="str">
        <f>IF(B590="","",VLOOKUP(AB590,Varsayımlar!$B:$Q,8,0))</f>
        <v/>
      </c>
      <c r="Q590" s="2" t="str">
        <f>IF(B590="","",VLOOKUP(AB590,Varsayımlar!$B:$Q,9,0))</f>
        <v/>
      </c>
      <c r="R590" s="2" t="str">
        <f>IF(B590="","",VLOOKUP(AB590,Varsayımlar!$B:$Q,10,0))</f>
        <v/>
      </c>
      <c r="S590" s="2" t="str">
        <f>IF(B590="","",VLOOKUP(AB590,Varsayımlar!$B:$Q,11,0))</f>
        <v/>
      </c>
      <c r="T590" s="2" t="str">
        <f>IF(B590="","",VLOOKUP(AB590,Varsayımlar!$B:$Q,12,0))</f>
        <v/>
      </c>
      <c r="U590" s="2" t="str">
        <f>IF(B590="","",VLOOKUP(AB590,Varsayımlar!$B:$Q,13,0))</f>
        <v/>
      </c>
      <c r="V590" s="2" t="str">
        <f>IF(B590="","",VLOOKUP(AB590,Varsayımlar!$B:$Q,14,0))</f>
        <v/>
      </c>
      <c r="Z590" s="2" t="str">
        <f>IF(B590="","",VLOOKUP(AB590,Varsayımlar!$B:$Q,15,0))</f>
        <v/>
      </c>
      <c r="AA590" s="2" t="str">
        <f>IF(B590="","",VLOOKUP(AB590,Varsayımlar!$B:$Q,16,0))</f>
        <v/>
      </c>
      <c r="AB590" s="2" t="str">
        <f t="shared" si="12"/>
        <v/>
      </c>
    </row>
    <row r="591" spans="2:28" x14ac:dyDescent="0.25">
      <c r="B591" s="6"/>
      <c r="C591" s="7" t="str">
        <f>IF(B591="","",VLOOKUP(AB591,Varsayımlar!$B:$Q,3,0))</f>
        <v/>
      </c>
      <c r="G591" s="5" t="str">
        <f>IF(B591="","",VLOOKUP(AB591,Varsayımlar!$B:$Q,5,0))</f>
        <v/>
      </c>
      <c r="H591" s="5"/>
      <c r="I591" s="5" t="str">
        <f>IF(B591="","",VLOOKUP(AB591,Varsayımlar!$B:$Q,6,0))</f>
        <v/>
      </c>
      <c r="O591" s="5" t="str">
        <f>IF(B591="","",VLOOKUP(AB591,Varsayımlar!$B:$Q,7,0)*J591)</f>
        <v/>
      </c>
      <c r="P591" s="5" t="str">
        <f>IF(B591="","",VLOOKUP(AB591,Varsayımlar!$B:$Q,8,0))</f>
        <v/>
      </c>
      <c r="Q591" s="5" t="str">
        <f>IF(B591="","",VLOOKUP(AB591,Varsayımlar!$B:$Q,9,0))</f>
        <v/>
      </c>
      <c r="R591" s="5" t="str">
        <f>IF(B591="","",VLOOKUP(AB591,Varsayımlar!$B:$Q,10,0))</f>
        <v/>
      </c>
      <c r="S591" s="5" t="str">
        <f>IF(B591="","",VLOOKUP(AB591,Varsayımlar!$B:$Q,11,0))</f>
        <v/>
      </c>
      <c r="T591" s="5" t="str">
        <f>IF(B591="","",VLOOKUP(AB591,Varsayımlar!$B:$Q,12,0))</f>
        <v/>
      </c>
      <c r="U591" s="5" t="str">
        <f>IF(B591="","",VLOOKUP(AB591,Varsayımlar!$B:$Q,13,0))</f>
        <v/>
      </c>
      <c r="V591" s="5" t="str">
        <f>IF(B591="","",VLOOKUP(AB591,Varsayımlar!$B:$Q,14,0))</f>
        <v/>
      </c>
      <c r="Z591" s="5" t="str">
        <f>IF(B591="","",VLOOKUP(AB591,Varsayımlar!$B:$Q,15,0))</f>
        <v/>
      </c>
      <c r="AA591" s="5" t="str">
        <f>IF(B591="","",VLOOKUP(AB591,Varsayımlar!$B:$Q,16,0))</f>
        <v/>
      </c>
      <c r="AB591" s="5" t="str">
        <f t="shared" si="12"/>
        <v/>
      </c>
    </row>
    <row r="592" spans="2:28" x14ac:dyDescent="0.25">
      <c r="C592" s="3" t="str">
        <f>IF(B592="","",VLOOKUP(AB592,Varsayımlar!$B:$Q,3,0))</f>
        <v/>
      </c>
      <c r="G592" s="2" t="str">
        <f>IF(B592="","",VLOOKUP(AB592,Varsayımlar!$B:$Q,5,0))</f>
        <v/>
      </c>
      <c r="I592" s="2" t="str">
        <f>IF(B592="","",VLOOKUP(AB592,Varsayımlar!$B:$Q,6,0))</f>
        <v/>
      </c>
      <c r="O592" s="2" t="str">
        <f>IF(B592="","",VLOOKUP(AB592,Varsayımlar!$B:$Q,7,0)*J592)</f>
        <v/>
      </c>
      <c r="P592" s="2" t="str">
        <f>IF(B592="","",VLOOKUP(AB592,Varsayımlar!$B:$Q,8,0))</f>
        <v/>
      </c>
      <c r="Q592" s="2" t="str">
        <f>IF(B592="","",VLOOKUP(AB592,Varsayımlar!$B:$Q,9,0))</f>
        <v/>
      </c>
      <c r="R592" s="2" t="str">
        <f>IF(B592="","",VLOOKUP(AB592,Varsayımlar!$B:$Q,10,0))</f>
        <v/>
      </c>
      <c r="S592" s="2" t="str">
        <f>IF(B592="","",VLOOKUP(AB592,Varsayımlar!$B:$Q,11,0))</f>
        <v/>
      </c>
      <c r="T592" s="2" t="str">
        <f>IF(B592="","",VLOOKUP(AB592,Varsayımlar!$B:$Q,12,0))</f>
        <v/>
      </c>
      <c r="U592" s="2" t="str">
        <f>IF(B592="","",VLOOKUP(AB592,Varsayımlar!$B:$Q,13,0))</f>
        <v/>
      </c>
      <c r="V592" s="2" t="str">
        <f>IF(B592="","",VLOOKUP(AB592,Varsayımlar!$B:$Q,14,0))</f>
        <v/>
      </c>
      <c r="Z592" s="2" t="str">
        <f>IF(B592="","",VLOOKUP(AB592,Varsayımlar!$B:$Q,15,0))</f>
        <v/>
      </c>
      <c r="AA592" s="2" t="str">
        <f>IF(B592="","",VLOOKUP(AB592,Varsayımlar!$B:$Q,16,0))</f>
        <v/>
      </c>
      <c r="AB592" s="2" t="str">
        <f t="shared" si="12"/>
        <v/>
      </c>
    </row>
    <row r="593" spans="2:28" x14ac:dyDescent="0.25">
      <c r="B593" s="6"/>
      <c r="C593" s="7" t="str">
        <f>IF(B593="","",VLOOKUP(AB593,Varsayımlar!$B:$Q,3,0))</f>
        <v/>
      </c>
      <c r="G593" s="5" t="str">
        <f>IF(B593="","",VLOOKUP(AB593,Varsayımlar!$B:$Q,5,0))</f>
        <v/>
      </c>
      <c r="H593" s="5"/>
      <c r="I593" s="5" t="str">
        <f>IF(B593="","",VLOOKUP(AB593,Varsayımlar!$B:$Q,6,0))</f>
        <v/>
      </c>
      <c r="O593" s="5" t="str">
        <f>IF(B593="","",VLOOKUP(AB593,Varsayımlar!$B:$Q,7,0)*J593)</f>
        <v/>
      </c>
      <c r="P593" s="5" t="str">
        <f>IF(B593="","",VLOOKUP(AB593,Varsayımlar!$B:$Q,8,0))</f>
        <v/>
      </c>
      <c r="Q593" s="5" t="str">
        <f>IF(B593="","",VLOOKUP(AB593,Varsayımlar!$B:$Q,9,0))</f>
        <v/>
      </c>
      <c r="R593" s="5" t="str">
        <f>IF(B593="","",VLOOKUP(AB593,Varsayımlar!$B:$Q,10,0))</f>
        <v/>
      </c>
      <c r="S593" s="5" t="str">
        <f>IF(B593="","",VLOOKUP(AB593,Varsayımlar!$B:$Q,11,0))</f>
        <v/>
      </c>
      <c r="T593" s="5" t="str">
        <f>IF(B593="","",VLOOKUP(AB593,Varsayımlar!$B:$Q,12,0))</f>
        <v/>
      </c>
      <c r="U593" s="5" t="str">
        <f>IF(B593="","",VLOOKUP(AB593,Varsayımlar!$B:$Q,13,0))</f>
        <v/>
      </c>
      <c r="V593" s="5" t="str">
        <f>IF(B593="","",VLOOKUP(AB593,Varsayımlar!$B:$Q,14,0))</f>
        <v/>
      </c>
      <c r="Z593" s="5" t="str">
        <f>IF(B593="","",VLOOKUP(AB593,Varsayımlar!$B:$Q,15,0))</f>
        <v/>
      </c>
      <c r="AA593" s="5" t="str">
        <f>IF(B593="","",VLOOKUP(AB593,Varsayımlar!$B:$Q,16,0))</f>
        <v/>
      </c>
      <c r="AB593" s="5" t="str">
        <f t="shared" si="12"/>
        <v/>
      </c>
    </row>
    <row r="594" spans="2:28" x14ac:dyDescent="0.25">
      <c r="C594" s="3" t="str">
        <f>IF(B594="","",VLOOKUP(AB594,Varsayımlar!$B:$Q,3,0))</f>
        <v/>
      </c>
      <c r="G594" s="2" t="str">
        <f>IF(B594="","",VLOOKUP(AB594,Varsayımlar!$B:$Q,5,0))</f>
        <v/>
      </c>
      <c r="I594" s="2" t="str">
        <f>IF(B594="","",VLOOKUP(AB594,Varsayımlar!$B:$Q,6,0))</f>
        <v/>
      </c>
      <c r="O594" s="2" t="str">
        <f>IF(B594="","",VLOOKUP(AB594,Varsayımlar!$B:$Q,7,0)*J594)</f>
        <v/>
      </c>
      <c r="P594" s="2" t="str">
        <f>IF(B594="","",VLOOKUP(AB594,Varsayımlar!$B:$Q,8,0))</f>
        <v/>
      </c>
      <c r="Q594" s="2" t="str">
        <f>IF(B594="","",VLOOKUP(AB594,Varsayımlar!$B:$Q,9,0))</f>
        <v/>
      </c>
      <c r="R594" s="2" t="str">
        <f>IF(B594="","",VLOOKUP(AB594,Varsayımlar!$B:$Q,10,0))</f>
        <v/>
      </c>
      <c r="S594" s="2" t="str">
        <f>IF(B594="","",VLOOKUP(AB594,Varsayımlar!$B:$Q,11,0))</f>
        <v/>
      </c>
      <c r="T594" s="2" t="str">
        <f>IF(B594="","",VLOOKUP(AB594,Varsayımlar!$B:$Q,12,0))</f>
        <v/>
      </c>
      <c r="U594" s="2" t="str">
        <f>IF(B594="","",VLOOKUP(AB594,Varsayımlar!$B:$Q,13,0))</f>
        <v/>
      </c>
      <c r="V594" s="2" t="str">
        <f>IF(B594="","",VLOOKUP(AB594,Varsayımlar!$B:$Q,14,0))</f>
        <v/>
      </c>
      <c r="Z594" s="2" t="str">
        <f>IF(B594="","",VLOOKUP(AB594,Varsayımlar!$B:$Q,15,0))</f>
        <v/>
      </c>
      <c r="AA594" s="2" t="str">
        <f>IF(B594="","",VLOOKUP(AB594,Varsayımlar!$B:$Q,16,0))</f>
        <v/>
      </c>
      <c r="AB594" s="2" t="str">
        <f t="shared" si="12"/>
        <v/>
      </c>
    </row>
    <row r="595" spans="2:28" x14ac:dyDescent="0.25">
      <c r="B595" s="6"/>
      <c r="C595" s="7" t="str">
        <f>IF(B595="","",VLOOKUP(AB595,Varsayımlar!$B:$Q,3,0))</f>
        <v/>
      </c>
      <c r="G595" s="5" t="str">
        <f>IF(B595="","",VLOOKUP(AB595,Varsayımlar!$B:$Q,5,0))</f>
        <v/>
      </c>
      <c r="H595" s="5"/>
      <c r="I595" s="5" t="str">
        <f>IF(B595="","",VLOOKUP(AB595,Varsayımlar!$B:$Q,6,0))</f>
        <v/>
      </c>
      <c r="O595" s="5" t="str">
        <f>IF(B595="","",VLOOKUP(AB595,Varsayımlar!$B:$Q,7,0)*J595)</f>
        <v/>
      </c>
      <c r="P595" s="5" t="str">
        <f>IF(B595="","",VLOOKUP(AB595,Varsayımlar!$B:$Q,8,0))</f>
        <v/>
      </c>
      <c r="Q595" s="5" t="str">
        <f>IF(B595="","",VLOOKUP(AB595,Varsayımlar!$B:$Q,9,0))</f>
        <v/>
      </c>
      <c r="R595" s="5" t="str">
        <f>IF(B595="","",VLOOKUP(AB595,Varsayımlar!$B:$Q,10,0))</f>
        <v/>
      </c>
      <c r="S595" s="5" t="str">
        <f>IF(B595="","",VLOOKUP(AB595,Varsayımlar!$B:$Q,11,0))</f>
        <v/>
      </c>
      <c r="T595" s="5" t="str">
        <f>IF(B595="","",VLOOKUP(AB595,Varsayımlar!$B:$Q,12,0))</f>
        <v/>
      </c>
      <c r="U595" s="5" t="str">
        <f>IF(B595="","",VLOOKUP(AB595,Varsayımlar!$B:$Q,13,0))</f>
        <v/>
      </c>
      <c r="V595" s="5" t="str">
        <f>IF(B595="","",VLOOKUP(AB595,Varsayımlar!$B:$Q,14,0))</f>
        <v/>
      </c>
      <c r="Z595" s="5" t="str">
        <f>IF(B595="","",VLOOKUP(AB595,Varsayımlar!$B:$Q,15,0))</f>
        <v/>
      </c>
      <c r="AA595" s="5" t="str">
        <f>IF(B595="","",VLOOKUP(AB595,Varsayımlar!$B:$Q,16,0))</f>
        <v/>
      </c>
      <c r="AB595" s="5" t="str">
        <f t="shared" si="12"/>
        <v/>
      </c>
    </row>
    <row r="596" spans="2:28" x14ac:dyDescent="0.25">
      <c r="C596" s="3" t="str">
        <f>IF(B596="","",VLOOKUP(AB596,Varsayımlar!$B:$Q,3,0))</f>
        <v/>
      </c>
      <c r="G596" s="2" t="str">
        <f>IF(B596="","",VLOOKUP(AB596,Varsayımlar!$B:$Q,5,0))</f>
        <v/>
      </c>
      <c r="I596" s="2" t="str">
        <f>IF(B596="","",VLOOKUP(AB596,Varsayımlar!$B:$Q,6,0))</f>
        <v/>
      </c>
      <c r="O596" s="2" t="str">
        <f>IF(B596="","",VLOOKUP(AB596,Varsayımlar!$B:$Q,7,0)*J596)</f>
        <v/>
      </c>
      <c r="P596" s="2" t="str">
        <f>IF(B596="","",VLOOKUP(AB596,Varsayımlar!$B:$Q,8,0))</f>
        <v/>
      </c>
      <c r="Q596" s="2" t="str">
        <f>IF(B596="","",VLOOKUP(AB596,Varsayımlar!$B:$Q,9,0))</f>
        <v/>
      </c>
      <c r="R596" s="2" t="str">
        <f>IF(B596="","",VLOOKUP(AB596,Varsayımlar!$B:$Q,10,0))</f>
        <v/>
      </c>
      <c r="S596" s="2" t="str">
        <f>IF(B596="","",VLOOKUP(AB596,Varsayımlar!$B:$Q,11,0))</f>
        <v/>
      </c>
      <c r="T596" s="2" t="str">
        <f>IF(B596="","",VLOOKUP(AB596,Varsayımlar!$B:$Q,12,0))</f>
        <v/>
      </c>
      <c r="U596" s="2" t="str">
        <f>IF(B596="","",VLOOKUP(AB596,Varsayımlar!$B:$Q,13,0))</f>
        <v/>
      </c>
      <c r="V596" s="2" t="str">
        <f>IF(B596="","",VLOOKUP(AB596,Varsayımlar!$B:$Q,14,0))</f>
        <v/>
      </c>
      <c r="Z596" s="2" t="str">
        <f>IF(B596="","",VLOOKUP(AB596,Varsayımlar!$B:$Q,15,0))</f>
        <v/>
      </c>
      <c r="AA596" s="2" t="str">
        <f>IF(B596="","",VLOOKUP(AB596,Varsayımlar!$B:$Q,16,0))</f>
        <v/>
      </c>
      <c r="AB596" s="2" t="str">
        <f t="shared" si="12"/>
        <v/>
      </c>
    </row>
    <row r="597" spans="2:28" x14ac:dyDescent="0.25">
      <c r="B597" s="6"/>
      <c r="C597" s="7" t="str">
        <f>IF(B597="","",VLOOKUP(AB597,Varsayımlar!$B:$Q,3,0))</f>
        <v/>
      </c>
      <c r="G597" s="5" t="str">
        <f>IF(B597="","",VLOOKUP(AB597,Varsayımlar!$B:$Q,5,0))</f>
        <v/>
      </c>
      <c r="H597" s="5"/>
      <c r="I597" s="5" t="str">
        <f>IF(B597="","",VLOOKUP(AB597,Varsayımlar!$B:$Q,6,0))</f>
        <v/>
      </c>
      <c r="O597" s="5" t="str">
        <f>IF(B597="","",VLOOKUP(AB597,Varsayımlar!$B:$Q,7,0)*J597)</f>
        <v/>
      </c>
      <c r="P597" s="5" t="str">
        <f>IF(B597="","",VLOOKUP(AB597,Varsayımlar!$B:$Q,8,0))</f>
        <v/>
      </c>
      <c r="Q597" s="5" t="str">
        <f>IF(B597="","",VLOOKUP(AB597,Varsayımlar!$B:$Q,9,0))</f>
        <v/>
      </c>
      <c r="R597" s="5" t="str">
        <f>IF(B597="","",VLOOKUP(AB597,Varsayımlar!$B:$Q,10,0))</f>
        <v/>
      </c>
      <c r="S597" s="5" t="str">
        <f>IF(B597="","",VLOOKUP(AB597,Varsayımlar!$B:$Q,11,0))</f>
        <v/>
      </c>
      <c r="T597" s="5" t="str">
        <f>IF(B597="","",VLOOKUP(AB597,Varsayımlar!$B:$Q,12,0))</f>
        <v/>
      </c>
      <c r="U597" s="5" t="str">
        <f>IF(B597="","",VLOOKUP(AB597,Varsayımlar!$B:$Q,13,0))</f>
        <v/>
      </c>
      <c r="V597" s="5" t="str">
        <f>IF(B597="","",VLOOKUP(AB597,Varsayımlar!$B:$Q,14,0))</f>
        <v/>
      </c>
      <c r="Z597" s="5" t="str">
        <f>IF(B597="","",VLOOKUP(AB597,Varsayımlar!$B:$Q,15,0))</f>
        <v/>
      </c>
      <c r="AA597" s="5" t="str">
        <f>IF(B597="","",VLOOKUP(AB597,Varsayımlar!$B:$Q,16,0))</f>
        <v/>
      </c>
      <c r="AB597" s="5" t="str">
        <f t="shared" si="12"/>
        <v/>
      </c>
    </row>
    <row r="598" spans="2:28" x14ac:dyDescent="0.25">
      <c r="C598" s="3" t="str">
        <f>IF(B598="","",VLOOKUP(AB598,Varsayımlar!$B:$Q,3,0))</f>
        <v/>
      </c>
      <c r="G598" s="2" t="str">
        <f>IF(B598="","",VLOOKUP(AB598,Varsayımlar!$B:$Q,5,0))</f>
        <v/>
      </c>
      <c r="I598" s="2" t="str">
        <f>IF(B598="","",VLOOKUP(AB598,Varsayımlar!$B:$Q,6,0))</f>
        <v/>
      </c>
      <c r="O598" s="2" t="str">
        <f>IF(B598="","",VLOOKUP(AB598,Varsayımlar!$B:$Q,7,0)*J598)</f>
        <v/>
      </c>
      <c r="P598" s="2" t="str">
        <f>IF(B598="","",VLOOKUP(AB598,Varsayımlar!$B:$Q,8,0))</f>
        <v/>
      </c>
      <c r="Q598" s="2" t="str">
        <f>IF(B598="","",VLOOKUP(AB598,Varsayımlar!$B:$Q,9,0))</f>
        <v/>
      </c>
      <c r="R598" s="2" t="str">
        <f>IF(B598="","",VLOOKUP(AB598,Varsayımlar!$B:$Q,10,0))</f>
        <v/>
      </c>
      <c r="S598" s="2" t="str">
        <f>IF(B598="","",VLOOKUP(AB598,Varsayımlar!$B:$Q,11,0))</f>
        <v/>
      </c>
      <c r="T598" s="2" t="str">
        <f>IF(B598="","",VLOOKUP(AB598,Varsayımlar!$B:$Q,12,0))</f>
        <v/>
      </c>
      <c r="U598" s="2" t="str">
        <f>IF(B598="","",VLOOKUP(AB598,Varsayımlar!$B:$Q,13,0))</f>
        <v/>
      </c>
      <c r="V598" s="2" t="str">
        <f>IF(B598="","",VLOOKUP(AB598,Varsayımlar!$B:$Q,14,0))</f>
        <v/>
      </c>
      <c r="Z598" s="2" t="str">
        <f>IF(B598="","",VLOOKUP(AB598,Varsayımlar!$B:$Q,15,0))</f>
        <v/>
      </c>
      <c r="AA598" s="2" t="str">
        <f>IF(B598="","",VLOOKUP(AB598,Varsayımlar!$B:$Q,16,0))</f>
        <v/>
      </c>
      <c r="AB598" s="2" t="str">
        <f t="shared" si="12"/>
        <v/>
      </c>
    </row>
    <row r="599" spans="2:28" x14ac:dyDescent="0.25">
      <c r="B599" s="6"/>
      <c r="C599" s="7" t="str">
        <f>IF(B599="","",VLOOKUP(AB599,Varsayımlar!$B:$Q,3,0))</f>
        <v/>
      </c>
      <c r="G599" s="5" t="str">
        <f>IF(B599="","",VLOOKUP(AB599,Varsayımlar!$B:$Q,5,0))</f>
        <v/>
      </c>
      <c r="H599" s="5"/>
      <c r="I599" s="5" t="str">
        <f>IF(B599="","",VLOOKUP(AB599,Varsayımlar!$B:$Q,6,0))</f>
        <v/>
      </c>
      <c r="O599" s="5" t="str">
        <f>IF(B599="","",VLOOKUP(AB599,Varsayımlar!$B:$Q,7,0)*J599)</f>
        <v/>
      </c>
      <c r="P599" s="5" t="str">
        <f>IF(B599="","",VLOOKUP(AB599,Varsayımlar!$B:$Q,8,0))</f>
        <v/>
      </c>
      <c r="Q599" s="5" t="str">
        <f>IF(B599="","",VLOOKUP(AB599,Varsayımlar!$B:$Q,9,0))</f>
        <v/>
      </c>
      <c r="R599" s="5" t="str">
        <f>IF(B599="","",VLOOKUP(AB599,Varsayımlar!$B:$Q,10,0))</f>
        <v/>
      </c>
      <c r="S599" s="5" t="str">
        <f>IF(B599="","",VLOOKUP(AB599,Varsayımlar!$B:$Q,11,0))</f>
        <v/>
      </c>
      <c r="T599" s="5" t="str">
        <f>IF(B599="","",VLOOKUP(AB599,Varsayımlar!$B:$Q,12,0))</f>
        <v/>
      </c>
      <c r="U599" s="5" t="str">
        <f>IF(B599="","",VLOOKUP(AB599,Varsayımlar!$B:$Q,13,0))</f>
        <v/>
      </c>
      <c r="V599" s="5" t="str">
        <f>IF(B599="","",VLOOKUP(AB599,Varsayımlar!$B:$Q,14,0))</f>
        <v/>
      </c>
      <c r="Z599" s="5" t="str">
        <f>IF(B599="","",VLOOKUP(AB599,Varsayımlar!$B:$Q,15,0))</f>
        <v/>
      </c>
      <c r="AA599" s="5" t="str">
        <f>IF(B599="","",VLOOKUP(AB599,Varsayımlar!$B:$Q,16,0))</f>
        <v/>
      </c>
      <c r="AB599" s="5" t="str">
        <f t="shared" si="12"/>
        <v/>
      </c>
    </row>
    <row r="600" spans="2:28" x14ac:dyDescent="0.25">
      <c r="C600" s="3" t="str">
        <f>IF(B600="","",VLOOKUP(AB600,Varsayımlar!$B:$Q,3,0))</f>
        <v/>
      </c>
      <c r="G600" s="2" t="str">
        <f>IF(B600="","",VLOOKUP(AB600,Varsayımlar!$B:$Q,5,0))</f>
        <v/>
      </c>
      <c r="I600" s="2" t="str">
        <f>IF(B600="","",VLOOKUP(AB600,Varsayımlar!$B:$Q,6,0))</f>
        <v/>
      </c>
      <c r="O600" s="2" t="str">
        <f>IF(B600="","",VLOOKUP(AB600,Varsayımlar!$B:$Q,7,0)*J600)</f>
        <v/>
      </c>
      <c r="P600" s="2" t="str">
        <f>IF(B600="","",VLOOKUP(AB600,Varsayımlar!$B:$Q,8,0))</f>
        <v/>
      </c>
      <c r="Q600" s="2" t="str">
        <f>IF(B600="","",VLOOKUP(AB600,Varsayımlar!$B:$Q,9,0))</f>
        <v/>
      </c>
      <c r="R600" s="2" t="str">
        <f>IF(B600="","",VLOOKUP(AB600,Varsayımlar!$B:$Q,10,0))</f>
        <v/>
      </c>
      <c r="S600" s="2" t="str">
        <f>IF(B600="","",VLOOKUP(AB600,Varsayımlar!$B:$Q,11,0))</f>
        <v/>
      </c>
      <c r="T600" s="2" t="str">
        <f>IF(B600="","",VLOOKUP(AB600,Varsayımlar!$B:$Q,12,0))</f>
        <v/>
      </c>
      <c r="U600" s="2" t="str">
        <f>IF(B600="","",VLOOKUP(AB600,Varsayımlar!$B:$Q,13,0))</f>
        <v/>
      </c>
      <c r="V600" s="2" t="str">
        <f>IF(B600="","",VLOOKUP(AB600,Varsayımlar!$B:$Q,14,0))</f>
        <v/>
      </c>
      <c r="Z600" s="2" t="str">
        <f>IF(B600="","",VLOOKUP(AB600,Varsayımlar!$B:$Q,15,0))</f>
        <v/>
      </c>
      <c r="AA600" s="2" t="str">
        <f>IF(B600="","",VLOOKUP(AB600,Varsayımlar!$B:$Q,16,0))</f>
        <v/>
      </c>
      <c r="AB600" s="2" t="str">
        <f t="shared" si="12"/>
        <v/>
      </c>
    </row>
    <row r="601" spans="2:28" x14ac:dyDescent="0.25">
      <c r="B601" s="6"/>
      <c r="C601" s="7" t="str">
        <f>IF(B601="","",VLOOKUP(AB601,Varsayımlar!$B:$Q,3,0))</f>
        <v/>
      </c>
      <c r="G601" s="5" t="str">
        <f>IF(B601="","",VLOOKUP(AB601,Varsayımlar!$B:$Q,5,0))</f>
        <v/>
      </c>
      <c r="H601" s="5"/>
      <c r="I601" s="5" t="str">
        <f>IF(B601="","",VLOOKUP(AB601,Varsayımlar!$B:$Q,6,0))</f>
        <v/>
      </c>
      <c r="O601" s="5" t="str">
        <f>IF(B601="","",VLOOKUP(AB601,Varsayımlar!$B:$Q,7,0)*J601)</f>
        <v/>
      </c>
      <c r="P601" s="5" t="str">
        <f>IF(B601="","",VLOOKUP(AB601,Varsayımlar!$B:$Q,8,0))</f>
        <v/>
      </c>
      <c r="Q601" s="5" t="str">
        <f>IF(B601="","",VLOOKUP(AB601,Varsayımlar!$B:$Q,9,0))</f>
        <v/>
      </c>
      <c r="R601" s="5" t="str">
        <f>IF(B601="","",VLOOKUP(AB601,Varsayımlar!$B:$Q,10,0))</f>
        <v/>
      </c>
      <c r="S601" s="5" t="str">
        <f>IF(B601="","",VLOOKUP(AB601,Varsayımlar!$B:$Q,11,0))</f>
        <v/>
      </c>
      <c r="T601" s="5" t="str">
        <f>IF(B601="","",VLOOKUP(AB601,Varsayımlar!$B:$Q,12,0))</f>
        <v/>
      </c>
      <c r="U601" s="5" t="str">
        <f>IF(B601="","",VLOOKUP(AB601,Varsayımlar!$B:$Q,13,0))</f>
        <v/>
      </c>
      <c r="V601" s="5" t="str">
        <f>IF(B601="","",VLOOKUP(AB601,Varsayımlar!$B:$Q,14,0))</f>
        <v/>
      </c>
      <c r="Z601" s="5" t="str">
        <f>IF(B601="","",VLOOKUP(AB601,Varsayımlar!$B:$Q,15,0))</f>
        <v/>
      </c>
      <c r="AA601" s="5" t="str">
        <f>IF(B601="","",VLOOKUP(AB601,Varsayımlar!$B:$Q,16,0))</f>
        <v/>
      </c>
      <c r="AB601" s="5" t="str">
        <f t="shared" si="12"/>
        <v/>
      </c>
    </row>
    <row r="602" spans="2:28" x14ac:dyDescent="0.25">
      <c r="C602" s="3" t="str">
        <f>IF(B602="","",VLOOKUP(AB602,Varsayımlar!$B:$Q,3,0))</f>
        <v/>
      </c>
      <c r="G602" s="2" t="str">
        <f>IF(B602="","",VLOOKUP(AB602,Varsayımlar!$B:$Q,5,0))</f>
        <v/>
      </c>
      <c r="I602" s="2" t="str">
        <f>IF(B602="","",VLOOKUP(AB602,Varsayımlar!$B:$Q,6,0))</f>
        <v/>
      </c>
      <c r="O602" s="2" t="str">
        <f>IF(B602="","",VLOOKUP(AB602,Varsayımlar!$B:$Q,7,0)*J602)</f>
        <v/>
      </c>
      <c r="P602" s="2" t="str">
        <f>IF(B602="","",VLOOKUP(AB602,Varsayımlar!$B:$Q,8,0))</f>
        <v/>
      </c>
      <c r="Q602" s="2" t="str">
        <f>IF(B602="","",VLOOKUP(AB602,Varsayımlar!$B:$Q,9,0))</f>
        <v/>
      </c>
      <c r="R602" s="2" t="str">
        <f>IF(B602="","",VLOOKUP(AB602,Varsayımlar!$B:$Q,10,0))</f>
        <v/>
      </c>
      <c r="S602" s="2" t="str">
        <f>IF(B602="","",VLOOKUP(AB602,Varsayımlar!$B:$Q,11,0))</f>
        <v/>
      </c>
      <c r="T602" s="2" t="str">
        <f>IF(B602="","",VLOOKUP(AB602,Varsayımlar!$B:$Q,12,0))</f>
        <v/>
      </c>
      <c r="U602" s="2" t="str">
        <f>IF(B602="","",VLOOKUP(AB602,Varsayımlar!$B:$Q,13,0))</f>
        <v/>
      </c>
      <c r="V602" s="2" t="str">
        <f>IF(B602="","",VLOOKUP(AB602,Varsayımlar!$B:$Q,14,0))</f>
        <v/>
      </c>
      <c r="Z602" s="2" t="str">
        <f>IF(B602="","",VLOOKUP(AB602,Varsayımlar!$B:$Q,15,0))</f>
        <v/>
      </c>
      <c r="AA602" s="2" t="str">
        <f>IF(B602="","",VLOOKUP(AB602,Varsayımlar!$B:$Q,16,0))</f>
        <v/>
      </c>
      <c r="AB602" s="2" t="str">
        <f t="shared" si="12"/>
        <v/>
      </c>
    </row>
    <row r="603" spans="2:28" x14ac:dyDescent="0.25">
      <c r="B603" s="6"/>
      <c r="C603" s="7" t="str">
        <f>IF(B603="","",VLOOKUP(AB603,Varsayımlar!$B:$Q,3,0))</f>
        <v/>
      </c>
      <c r="G603" s="5" t="str">
        <f>IF(B603="","",VLOOKUP(AB603,Varsayımlar!$B:$Q,5,0))</f>
        <v/>
      </c>
      <c r="H603" s="5"/>
      <c r="I603" s="5" t="str">
        <f>IF(B603="","",VLOOKUP(AB603,Varsayımlar!$B:$Q,6,0))</f>
        <v/>
      </c>
      <c r="O603" s="5" t="str">
        <f>IF(B603="","",VLOOKUP(AB603,Varsayımlar!$B:$Q,7,0)*J603)</f>
        <v/>
      </c>
      <c r="P603" s="5" t="str">
        <f>IF(B603="","",VLOOKUP(AB603,Varsayımlar!$B:$Q,8,0))</f>
        <v/>
      </c>
      <c r="Q603" s="5" t="str">
        <f>IF(B603="","",VLOOKUP(AB603,Varsayımlar!$B:$Q,9,0))</f>
        <v/>
      </c>
      <c r="R603" s="5" t="str">
        <f>IF(B603="","",VLOOKUP(AB603,Varsayımlar!$B:$Q,10,0))</f>
        <v/>
      </c>
      <c r="S603" s="5" t="str">
        <f>IF(B603="","",VLOOKUP(AB603,Varsayımlar!$B:$Q,11,0))</f>
        <v/>
      </c>
      <c r="T603" s="5" t="str">
        <f>IF(B603="","",VLOOKUP(AB603,Varsayımlar!$B:$Q,12,0))</f>
        <v/>
      </c>
      <c r="U603" s="5" t="str">
        <f>IF(B603="","",VLOOKUP(AB603,Varsayımlar!$B:$Q,13,0))</f>
        <v/>
      </c>
      <c r="V603" s="5" t="str">
        <f>IF(B603="","",VLOOKUP(AB603,Varsayımlar!$B:$Q,14,0))</f>
        <v/>
      </c>
      <c r="Z603" s="5" t="str">
        <f>IF(B603="","",VLOOKUP(AB603,Varsayımlar!$B:$Q,15,0))</f>
        <v/>
      </c>
      <c r="AA603" s="5" t="str">
        <f>IF(B603="","",VLOOKUP(AB603,Varsayımlar!$B:$Q,16,0))</f>
        <v/>
      </c>
      <c r="AB603" s="5" t="str">
        <f t="shared" si="12"/>
        <v/>
      </c>
    </row>
    <row r="604" spans="2:28" x14ac:dyDescent="0.25">
      <c r="C604" s="3" t="str">
        <f>IF(B604="","",VLOOKUP(AB604,Varsayımlar!$B:$Q,3,0))</f>
        <v/>
      </c>
      <c r="G604" s="2" t="str">
        <f>IF(B604="","",VLOOKUP(AB604,Varsayımlar!$B:$Q,5,0))</f>
        <v/>
      </c>
      <c r="I604" s="2" t="str">
        <f>IF(B604="","",VLOOKUP(AB604,Varsayımlar!$B:$Q,6,0))</f>
        <v/>
      </c>
      <c r="O604" s="2" t="str">
        <f>IF(B604="","",VLOOKUP(AB604,Varsayımlar!$B:$Q,7,0)*J604)</f>
        <v/>
      </c>
      <c r="P604" s="2" t="str">
        <f>IF(B604="","",VLOOKUP(AB604,Varsayımlar!$B:$Q,8,0))</f>
        <v/>
      </c>
      <c r="Q604" s="2" t="str">
        <f>IF(B604="","",VLOOKUP(AB604,Varsayımlar!$B:$Q,9,0))</f>
        <v/>
      </c>
      <c r="R604" s="2" t="str">
        <f>IF(B604="","",VLOOKUP(AB604,Varsayımlar!$B:$Q,10,0))</f>
        <v/>
      </c>
      <c r="S604" s="2" t="str">
        <f>IF(B604="","",VLOOKUP(AB604,Varsayımlar!$B:$Q,11,0))</f>
        <v/>
      </c>
      <c r="T604" s="2" t="str">
        <f>IF(B604="","",VLOOKUP(AB604,Varsayımlar!$B:$Q,12,0))</f>
        <v/>
      </c>
      <c r="U604" s="2" t="str">
        <f>IF(B604="","",VLOOKUP(AB604,Varsayımlar!$B:$Q,13,0))</f>
        <v/>
      </c>
      <c r="V604" s="2" t="str">
        <f>IF(B604="","",VLOOKUP(AB604,Varsayımlar!$B:$Q,14,0))</f>
        <v/>
      </c>
      <c r="Z604" s="2" t="str">
        <f>IF(B604="","",VLOOKUP(AB604,Varsayımlar!$B:$Q,15,0))</f>
        <v/>
      </c>
      <c r="AA604" s="2" t="str">
        <f>IF(B604="","",VLOOKUP(AB604,Varsayımlar!$B:$Q,16,0))</f>
        <v/>
      </c>
      <c r="AB604" s="2" t="str">
        <f t="shared" si="12"/>
        <v/>
      </c>
    </row>
    <row r="605" spans="2:28" x14ac:dyDescent="0.25">
      <c r="B605" s="6"/>
      <c r="C605" s="7" t="str">
        <f>IF(B605="","",VLOOKUP(AB605,Varsayımlar!$B:$Q,3,0))</f>
        <v/>
      </c>
      <c r="G605" s="5" t="str">
        <f>IF(B605="","",VLOOKUP(AB605,Varsayımlar!$B:$Q,5,0))</f>
        <v/>
      </c>
      <c r="H605" s="5"/>
      <c r="I605" s="5" t="str">
        <f>IF(B605="","",VLOOKUP(AB605,Varsayımlar!$B:$Q,6,0))</f>
        <v/>
      </c>
      <c r="O605" s="5" t="str">
        <f>IF(B605="","",VLOOKUP(AB605,Varsayımlar!$B:$Q,7,0)*J605)</f>
        <v/>
      </c>
      <c r="P605" s="5" t="str">
        <f>IF(B605="","",VLOOKUP(AB605,Varsayımlar!$B:$Q,8,0))</f>
        <v/>
      </c>
      <c r="Q605" s="5" t="str">
        <f>IF(B605="","",VLOOKUP(AB605,Varsayımlar!$B:$Q,9,0))</f>
        <v/>
      </c>
      <c r="R605" s="5" t="str">
        <f>IF(B605="","",VLOOKUP(AB605,Varsayımlar!$B:$Q,10,0))</f>
        <v/>
      </c>
      <c r="S605" s="5" t="str">
        <f>IF(B605="","",VLOOKUP(AB605,Varsayımlar!$B:$Q,11,0))</f>
        <v/>
      </c>
      <c r="T605" s="5" t="str">
        <f>IF(B605="","",VLOOKUP(AB605,Varsayımlar!$B:$Q,12,0))</f>
        <v/>
      </c>
      <c r="U605" s="5" t="str">
        <f>IF(B605="","",VLOOKUP(AB605,Varsayımlar!$B:$Q,13,0))</f>
        <v/>
      </c>
      <c r="V605" s="5" t="str">
        <f>IF(B605="","",VLOOKUP(AB605,Varsayımlar!$B:$Q,14,0))</f>
        <v/>
      </c>
      <c r="Z605" s="5" t="str">
        <f>IF(B605="","",VLOOKUP(AB605,Varsayımlar!$B:$Q,15,0))</f>
        <v/>
      </c>
      <c r="AA605" s="5" t="str">
        <f>IF(B605="","",VLOOKUP(AB605,Varsayımlar!$B:$Q,16,0))</f>
        <v/>
      </c>
      <c r="AB605" s="5" t="str">
        <f t="shared" si="12"/>
        <v/>
      </c>
    </row>
    <row r="606" spans="2:28" x14ac:dyDescent="0.25">
      <c r="C606" s="3" t="str">
        <f>IF(B606="","",VLOOKUP(AB606,Varsayımlar!$B:$Q,3,0))</f>
        <v/>
      </c>
      <c r="G606" s="2" t="str">
        <f>IF(B606="","",VLOOKUP(AB606,Varsayımlar!$B:$Q,5,0))</f>
        <v/>
      </c>
      <c r="I606" s="2" t="str">
        <f>IF(B606="","",VLOOKUP(AB606,Varsayımlar!$B:$Q,6,0))</f>
        <v/>
      </c>
      <c r="O606" s="2" t="str">
        <f>IF(B606="","",VLOOKUP(AB606,Varsayımlar!$B:$Q,7,0)*J606)</f>
        <v/>
      </c>
      <c r="P606" s="2" t="str">
        <f>IF(B606="","",VLOOKUP(AB606,Varsayımlar!$B:$Q,8,0))</f>
        <v/>
      </c>
      <c r="Q606" s="2" t="str">
        <f>IF(B606="","",VLOOKUP(AB606,Varsayımlar!$B:$Q,9,0))</f>
        <v/>
      </c>
      <c r="R606" s="2" t="str">
        <f>IF(B606="","",VLOOKUP(AB606,Varsayımlar!$B:$Q,10,0))</f>
        <v/>
      </c>
      <c r="S606" s="2" t="str">
        <f>IF(B606="","",VLOOKUP(AB606,Varsayımlar!$B:$Q,11,0))</f>
        <v/>
      </c>
      <c r="T606" s="2" t="str">
        <f>IF(B606="","",VLOOKUP(AB606,Varsayımlar!$B:$Q,12,0))</f>
        <v/>
      </c>
      <c r="U606" s="2" t="str">
        <f>IF(B606="","",VLOOKUP(AB606,Varsayımlar!$B:$Q,13,0))</f>
        <v/>
      </c>
      <c r="V606" s="2" t="str">
        <f>IF(B606="","",VLOOKUP(AB606,Varsayımlar!$B:$Q,14,0))</f>
        <v/>
      </c>
      <c r="Z606" s="2" t="str">
        <f>IF(B606="","",VLOOKUP(AB606,Varsayımlar!$B:$Q,15,0))</f>
        <v/>
      </c>
      <c r="AA606" s="2" t="str">
        <f>IF(B606="","",VLOOKUP(AB606,Varsayımlar!$B:$Q,16,0))</f>
        <v/>
      </c>
      <c r="AB606" s="2" t="str">
        <f t="shared" si="12"/>
        <v/>
      </c>
    </row>
    <row r="607" spans="2:28" x14ac:dyDescent="0.25">
      <c r="B607" s="6"/>
      <c r="C607" s="7" t="str">
        <f>IF(B607="","",VLOOKUP(AB607,Varsayımlar!$B:$Q,3,0))</f>
        <v/>
      </c>
      <c r="G607" s="5" t="str">
        <f>IF(B607="","",VLOOKUP(AB607,Varsayımlar!$B:$Q,5,0))</f>
        <v/>
      </c>
      <c r="H607" s="5"/>
      <c r="I607" s="5" t="str">
        <f>IF(B607="","",VLOOKUP(AB607,Varsayımlar!$B:$Q,6,0))</f>
        <v/>
      </c>
      <c r="O607" s="5" t="str">
        <f>IF(B607="","",VLOOKUP(AB607,Varsayımlar!$B:$Q,7,0)*J607)</f>
        <v/>
      </c>
      <c r="P607" s="5" t="str">
        <f>IF(B607="","",VLOOKUP(AB607,Varsayımlar!$B:$Q,8,0))</f>
        <v/>
      </c>
      <c r="Q607" s="5" t="str">
        <f>IF(B607="","",VLOOKUP(AB607,Varsayımlar!$B:$Q,9,0))</f>
        <v/>
      </c>
      <c r="R607" s="5" t="str">
        <f>IF(B607="","",VLOOKUP(AB607,Varsayımlar!$B:$Q,10,0))</f>
        <v/>
      </c>
      <c r="S607" s="5" t="str">
        <f>IF(B607="","",VLOOKUP(AB607,Varsayımlar!$B:$Q,11,0))</f>
        <v/>
      </c>
      <c r="T607" s="5" t="str">
        <f>IF(B607="","",VLOOKUP(AB607,Varsayımlar!$B:$Q,12,0))</f>
        <v/>
      </c>
      <c r="U607" s="5" t="str">
        <f>IF(B607="","",VLOOKUP(AB607,Varsayımlar!$B:$Q,13,0))</f>
        <v/>
      </c>
      <c r="V607" s="5" t="str">
        <f>IF(B607="","",VLOOKUP(AB607,Varsayımlar!$B:$Q,14,0))</f>
        <v/>
      </c>
      <c r="Z607" s="5" t="str">
        <f>IF(B607="","",VLOOKUP(AB607,Varsayımlar!$B:$Q,15,0))</f>
        <v/>
      </c>
      <c r="AA607" s="5" t="str">
        <f>IF(B607="","",VLOOKUP(AB607,Varsayımlar!$B:$Q,16,0))</f>
        <v/>
      </c>
      <c r="AB607" s="5" t="str">
        <f t="shared" si="12"/>
        <v/>
      </c>
    </row>
    <row r="608" spans="2:28" x14ac:dyDescent="0.25">
      <c r="C608" s="3" t="str">
        <f>IF(B608="","",VLOOKUP(AB608,Varsayımlar!$B:$Q,3,0))</f>
        <v/>
      </c>
      <c r="G608" s="2" t="str">
        <f>IF(B608="","",VLOOKUP(AB608,Varsayımlar!$B:$Q,5,0))</f>
        <v/>
      </c>
      <c r="I608" s="2" t="str">
        <f>IF(B608="","",VLOOKUP(AB608,Varsayımlar!$B:$Q,6,0))</f>
        <v/>
      </c>
      <c r="O608" s="2" t="str">
        <f>IF(B608="","",VLOOKUP(AB608,Varsayımlar!$B:$Q,7,0)*J608)</f>
        <v/>
      </c>
      <c r="P608" s="2" t="str">
        <f>IF(B608="","",VLOOKUP(AB608,Varsayımlar!$B:$Q,8,0))</f>
        <v/>
      </c>
      <c r="Q608" s="2" t="str">
        <f>IF(B608="","",VLOOKUP(AB608,Varsayımlar!$B:$Q,9,0))</f>
        <v/>
      </c>
      <c r="R608" s="2" t="str">
        <f>IF(B608="","",VLOOKUP(AB608,Varsayımlar!$B:$Q,10,0))</f>
        <v/>
      </c>
      <c r="S608" s="2" t="str">
        <f>IF(B608="","",VLOOKUP(AB608,Varsayımlar!$B:$Q,11,0))</f>
        <v/>
      </c>
      <c r="T608" s="2" t="str">
        <f>IF(B608="","",VLOOKUP(AB608,Varsayımlar!$B:$Q,12,0))</f>
        <v/>
      </c>
      <c r="U608" s="2" t="str">
        <f>IF(B608="","",VLOOKUP(AB608,Varsayımlar!$B:$Q,13,0))</f>
        <v/>
      </c>
      <c r="V608" s="2" t="str">
        <f>IF(B608="","",VLOOKUP(AB608,Varsayımlar!$B:$Q,14,0))</f>
        <v/>
      </c>
      <c r="Z608" s="2" t="str">
        <f>IF(B608="","",VLOOKUP(AB608,Varsayımlar!$B:$Q,15,0))</f>
        <v/>
      </c>
      <c r="AA608" s="2" t="str">
        <f>IF(B608="","",VLOOKUP(AB608,Varsayımlar!$B:$Q,16,0))</f>
        <v/>
      </c>
      <c r="AB608" s="2" t="str">
        <f t="shared" si="12"/>
        <v/>
      </c>
    </row>
    <row r="609" spans="2:28" x14ac:dyDescent="0.25">
      <c r="B609" s="6"/>
      <c r="C609" s="7" t="str">
        <f>IF(B609="","",VLOOKUP(AB609,Varsayımlar!$B:$Q,3,0))</f>
        <v/>
      </c>
      <c r="G609" s="5" t="str">
        <f>IF(B609="","",VLOOKUP(AB609,Varsayımlar!$B:$Q,5,0))</f>
        <v/>
      </c>
      <c r="H609" s="5"/>
      <c r="I609" s="5" t="str">
        <f>IF(B609="","",VLOOKUP(AB609,Varsayımlar!$B:$Q,6,0))</f>
        <v/>
      </c>
      <c r="O609" s="5" t="str">
        <f>IF(B609="","",VLOOKUP(AB609,Varsayımlar!$B:$Q,7,0)*J609)</f>
        <v/>
      </c>
      <c r="P609" s="5" t="str">
        <f>IF(B609="","",VLOOKUP(AB609,Varsayımlar!$B:$Q,8,0))</f>
        <v/>
      </c>
      <c r="Q609" s="5" t="str">
        <f>IF(B609="","",VLOOKUP(AB609,Varsayımlar!$B:$Q,9,0))</f>
        <v/>
      </c>
      <c r="R609" s="5" t="str">
        <f>IF(B609="","",VLOOKUP(AB609,Varsayımlar!$B:$Q,10,0))</f>
        <v/>
      </c>
      <c r="S609" s="5" t="str">
        <f>IF(B609="","",VLOOKUP(AB609,Varsayımlar!$B:$Q,11,0))</f>
        <v/>
      </c>
      <c r="T609" s="5" t="str">
        <f>IF(B609="","",VLOOKUP(AB609,Varsayımlar!$B:$Q,12,0))</f>
        <v/>
      </c>
      <c r="U609" s="5" t="str">
        <f>IF(B609="","",VLOOKUP(AB609,Varsayımlar!$B:$Q,13,0))</f>
        <v/>
      </c>
      <c r="V609" s="5" t="str">
        <f>IF(B609="","",VLOOKUP(AB609,Varsayımlar!$B:$Q,14,0))</f>
        <v/>
      </c>
      <c r="Z609" s="5" t="str">
        <f>IF(B609="","",VLOOKUP(AB609,Varsayımlar!$B:$Q,15,0))</f>
        <v/>
      </c>
      <c r="AA609" s="5" t="str">
        <f>IF(B609="","",VLOOKUP(AB609,Varsayımlar!$B:$Q,16,0))</f>
        <v/>
      </c>
      <c r="AB609" s="5" t="str">
        <f t="shared" si="12"/>
        <v/>
      </c>
    </row>
    <row r="610" spans="2:28" x14ac:dyDescent="0.25">
      <c r="C610" s="3" t="str">
        <f>IF(B610="","",VLOOKUP(AB610,Varsayımlar!$B:$Q,3,0))</f>
        <v/>
      </c>
      <c r="G610" s="2" t="str">
        <f>IF(B610="","",VLOOKUP(AB610,Varsayımlar!$B:$Q,5,0))</f>
        <v/>
      </c>
      <c r="I610" s="2" t="str">
        <f>IF(B610="","",VLOOKUP(AB610,Varsayımlar!$B:$Q,6,0))</f>
        <v/>
      </c>
      <c r="O610" s="2" t="str">
        <f>IF(B610="","",VLOOKUP(AB610,Varsayımlar!$B:$Q,7,0)*J610)</f>
        <v/>
      </c>
      <c r="P610" s="2" t="str">
        <f>IF(B610="","",VLOOKUP(AB610,Varsayımlar!$B:$Q,8,0))</f>
        <v/>
      </c>
      <c r="Q610" s="2" t="str">
        <f>IF(B610="","",VLOOKUP(AB610,Varsayımlar!$B:$Q,9,0))</f>
        <v/>
      </c>
      <c r="R610" s="2" t="str">
        <f>IF(B610="","",VLOOKUP(AB610,Varsayımlar!$B:$Q,10,0))</f>
        <v/>
      </c>
      <c r="S610" s="2" t="str">
        <f>IF(B610="","",VLOOKUP(AB610,Varsayımlar!$B:$Q,11,0))</f>
        <v/>
      </c>
      <c r="T610" s="2" t="str">
        <f>IF(B610="","",VLOOKUP(AB610,Varsayımlar!$B:$Q,12,0))</f>
        <v/>
      </c>
      <c r="U610" s="2" t="str">
        <f>IF(B610="","",VLOOKUP(AB610,Varsayımlar!$B:$Q,13,0))</f>
        <v/>
      </c>
      <c r="V610" s="2" t="str">
        <f>IF(B610="","",VLOOKUP(AB610,Varsayımlar!$B:$Q,14,0))</f>
        <v/>
      </c>
      <c r="Z610" s="2" t="str">
        <f>IF(B610="","",VLOOKUP(AB610,Varsayımlar!$B:$Q,15,0))</f>
        <v/>
      </c>
      <c r="AA610" s="2" t="str">
        <f>IF(B610="","",VLOOKUP(AB610,Varsayımlar!$B:$Q,16,0))</f>
        <v/>
      </c>
      <c r="AB610" s="2" t="str">
        <f t="shared" si="12"/>
        <v/>
      </c>
    </row>
    <row r="611" spans="2:28" x14ac:dyDescent="0.25">
      <c r="B611" s="6"/>
      <c r="C611" s="7" t="str">
        <f>IF(B611="","",VLOOKUP(AB611,Varsayımlar!$B:$Q,3,0))</f>
        <v/>
      </c>
      <c r="G611" s="5" t="str">
        <f>IF(B611="","",VLOOKUP(AB611,Varsayımlar!$B:$Q,5,0))</f>
        <v/>
      </c>
      <c r="H611" s="5"/>
      <c r="I611" s="5" t="str">
        <f>IF(B611="","",VLOOKUP(AB611,Varsayımlar!$B:$Q,6,0))</f>
        <v/>
      </c>
      <c r="O611" s="5" t="str">
        <f>IF(B611="","",VLOOKUP(AB611,Varsayımlar!$B:$Q,7,0)*J611)</f>
        <v/>
      </c>
      <c r="P611" s="5" t="str">
        <f>IF(B611="","",VLOOKUP(AB611,Varsayımlar!$B:$Q,8,0))</f>
        <v/>
      </c>
      <c r="Q611" s="5" t="str">
        <f>IF(B611="","",VLOOKUP(AB611,Varsayımlar!$B:$Q,9,0))</f>
        <v/>
      </c>
      <c r="R611" s="5" t="str">
        <f>IF(B611="","",VLOOKUP(AB611,Varsayımlar!$B:$Q,10,0))</f>
        <v/>
      </c>
      <c r="S611" s="5" t="str">
        <f>IF(B611="","",VLOOKUP(AB611,Varsayımlar!$B:$Q,11,0))</f>
        <v/>
      </c>
      <c r="T611" s="5" t="str">
        <f>IF(B611="","",VLOOKUP(AB611,Varsayımlar!$B:$Q,12,0))</f>
        <v/>
      </c>
      <c r="U611" s="5" t="str">
        <f>IF(B611="","",VLOOKUP(AB611,Varsayımlar!$B:$Q,13,0))</f>
        <v/>
      </c>
      <c r="V611" s="5" t="str">
        <f>IF(B611="","",VLOOKUP(AB611,Varsayımlar!$B:$Q,14,0))</f>
        <v/>
      </c>
      <c r="Z611" s="5" t="str">
        <f>IF(B611="","",VLOOKUP(AB611,Varsayımlar!$B:$Q,15,0))</f>
        <v/>
      </c>
      <c r="AA611" s="5" t="str">
        <f>IF(B611="","",VLOOKUP(AB611,Varsayımlar!$B:$Q,16,0))</f>
        <v/>
      </c>
      <c r="AB611" s="5" t="str">
        <f t="shared" si="12"/>
        <v/>
      </c>
    </row>
    <row r="612" spans="2:28" x14ac:dyDescent="0.25">
      <c r="C612" s="3" t="str">
        <f>IF(B612="","",VLOOKUP(AB612,Varsayımlar!$B:$Q,3,0))</f>
        <v/>
      </c>
      <c r="G612" s="2" t="str">
        <f>IF(B612="","",VLOOKUP(AB612,Varsayımlar!$B:$Q,5,0))</f>
        <v/>
      </c>
      <c r="I612" s="2" t="str">
        <f>IF(B612="","",VLOOKUP(AB612,Varsayımlar!$B:$Q,6,0))</f>
        <v/>
      </c>
      <c r="O612" s="2" t="str">
        <f>IF(B612="","",VLOOKUP(AB612,Varsayımlar!$B:$Q,7,0)*J612)</f>
        <v/>
      </c>
      <c r="P612" s="2" t="str">
        <f>IF(B612="","",VLOOKUP(AB612,Varsayımlar!$B:$Q,8,0))</f>
        <v/>
      </c>
      <c r="Q612" s="2" t="str">
        <f>IF(B612="","",VLOOKUP(AB612,Varsayımlar!$B:$Q,9,0))</f>
        <v/>
      </c>
      <c r="R612" s="2" t="str">
        <f>IF(B612="","",VLOOKUP(AB612,Varsayımlar!$B:$Q,10,0))</f>
        <v/>
      </c>
      <c r="S612" s="2" t="str">
        <f>IF(B612="","",VLOOKUP(AB612,Varsayımlar!$B:$Q,11,0))</f>
        <v/>
      </c>
      <c r="T612" s="2" t="str">
        <f>IF(B612="","",VLOOKUP(AB612,Varsayımlar!$B:$Q,12,0))</f>
        <v/>
      </c>
      <c r="U612" s="2" t="str">
        <f>IF(B612="","",VLOOKUP(AB612,Varsayımlar!$B:$Q,13,0))</f>
        <v/>
      </c>
      <c r="V612" s="2" t="str">
        <f>IF(B612="","",VLOOKUP(AB612,Varsayımlar!$B:$Q,14,0))</f>
        <v/>
      </c>
      <c r="Z612" s="2" t="str">
        <f>IF(B612="","",VLOOKUP(AB612,Varsayımlar!$B:$Q,15,0))</f>
        <v/>
      </c>
      <c r="AA612" s="2" t="str">
        <f>IF(B612="","",VLOOKUP(AB612,Varsayımlar!$B:$Q,16,0))</f>
        <v/>
      </c>
      <c r="AB612" s="2" t="str">
        <f t="shared" si="12"/>
        <v/>
      </c>
    </row>
    <row r="613" spans="2:28" x14ac:dyDescent="0.25">
      <c r="B613" s="6"/>
      <c r="C613" s="7" t="str">
        <f>IF(B613="","",VLOOKUP(AB613,Varsayımlar!$B:$Q,3,0))</f>
        <v/>
      </c>
      <c r="G613" s="5" t="str">
        <f>IF(B613="","",VLOOKUP(AB613,Varsayımlar!$B:$Q,5,0))</f>
        <v/>
      </c>
      <c r="H613" s="5"/>
      <c r="I613" s="5" t="str">
        <f>IF(B613="","",VLOOKUP(AB613,Varsayımlar!$B:$Q,6,0))</f>
        <v/>
      </c>
      <c r="O613" s="5" t="str">
        <f>IF(B613="","",VLOOKUP(AB613,Varsayımlar!$B:$Q,7,0)*J613)</f>
        <v/>
      </c>
      <c r="P613" s="5" t="str">
        <f>IF(B613="","",VLOOKUP(AB613,Varsayımlar!$B:$Q,8,0))</f>
        <v/>
      </c>
      <c r="Q613" s="5" t="str">
        <f>IF(B613="","",VLOOKUP(AB613,Varsayımlar!$B:$Q,9,0))</f>
        <v/>
      </c>
      <c r="R613" s="5" t="str">
        <f>IF(B613="","",VLOOKUP(AB613,Varsayımlar!$B:$Q,10,0))</f>
        <v/>
      </c>
      <c r="S613" s="5" t="str">
        <f>IF(B613="","",VLOOKUP(AB613,Varsayımlar!$B:$Q,11,0))</f>
        <v/>
      </c>
      <c r="T613" s="5" t="str">
        <f>IF(B613="","",VLOOKUP(AB613,Varsayımlar!$B:$Q,12,0))</f>
        <v/>
      </c>
      <c r="U613" s="5" t="str">
        <f>IF(B613="","",VLOOKUP(AB613,Varsayımlar!$B:$Q,13,0))</f>
        <v/>
      </c>
      <c r="V613" s="5" t="str">
        <f>IF(B613="","",VLOOKUP(AB613,Varsayımlar!$B:$Q,14,0))</f>
        <v/>
      </c>
      <c r="Z613" s="5" t="str">
        <f>IF(B613="","",VLOOKUP(AB613,Varsayımlar!$B:$Q,15,0))</f>
        <v/>
      </c>
      <c r="AA613" s="5" t="str">
        <f>IF(B613="","",VLOOKUP(AB613,Varsayımlar!$B:$Q,16,0))</f>
        <v/>
      </c>
      <c r="AB613" s="5" t="str">
        <f t="shared" si="12"/>
        <v/>
      </c>
    </row>
    <row r="614" spans="2:28" x14ac:dyDescent="0.25">
      <c r="C614" s="3" t="str">
        <f>IF(B614="","",VLOOKUP(AB614,Varsayımlar!$B:$Q,3,0))</f>
        <v/>
      </c>
      <c r="G614" s="2" t="str">
        <f>IF(B614="","",VLOOKUP(AB614,Varsayımlar!$B:$Q,5,0))</f>
        <v/>
      </c>
      <c r="I614" s="2" t="str">
        <f>IF(B614="","",VLOOKUP(AB614,Varsayımlar!$B:$Q,6,0))</f>
        <v/>
      </c>
      <c r="O614" s="2" t="str">
        <f>IF(B614="","",VLOOKUP(AB614,Varsayımlar!$B:$Q,7,0)*J614)</f>
        <v/>
      </c>
      <c r="P614" s="2" t="str">
        <f>IF(B614="","",VLOOKUP(AB614,Varsayımlar!$B:$Q,8,0))</f>
        <v/>
      </c>
      <c r="Q614" s="2" t="str">
        <f>IF(B614="","",VLOOKUP(AB614,Varsayımlar!$B:$Q,9,0))</f>
        <v/>
      </c>
      <c r="R614" s="2" t="str">
        <f>IF(B614="","",VLOOKUP(AB614,Varsayımlar!$B:$Q,10,0))</f>
        <v/>
      </c>
      <c r="S614" s="2" t="str">
        <f>IF(B614="","",VLOOKUP(AB614,Varsayımlar!$B:$Q,11,0))</f>
        <v/>
      </c>
      <c r="T614" s="2" t="str">
        <f>IF(B614="","",VLOOKUP(AB614,Varsayımlar!$B:$Q,12,0))</f>
        <v/>
      </c>
      <c r="U614" s="2" t="str">
        <f>IF(B614="","",VLOOKUP(AB614,Varsayımlar!$B:$Q,13,0))</f>
        <v/>
      </c>
      <c r="V614" s="2" t="str">
        <f>IF(B614="","",VLOOKUP(AB614,Varsayımlar!$B:$Q,14,0))</f>
        <v/>
      </c>
      <c r="Z614" s="2" t="str">
        <f>IF(B614="","",VLOOKUP(AB614,Varsayımlar!$B:$Q,15,0))</f>
        <v/>
      </c>
      <c r="AA614" s="2" t="str">
        <f>IF(B614="","",VLOOKUP(AB614,Varsayımlar!$B:$Q,16,0))</f>
        <v/>
      </c>
      <c r="AB614" s="2" t="str">
        <f t="shared" si="12"/>
        <v/>
      </c>
    </row>
    <row r="615" spans="2:28" x14ac:dyDescent="0.25">
      <c r="B615" s="6"/>
      <c r="C615" s="7" t="str">
        <f>IF(B615="","",VLOOKUP(AB615,Varsayımlar!$B:$Q,3,0))</f>
        <v/>
      </c>
      <c r="G615" s="5" t="str">
        <f>IF(B615="","",VLOOKUP(AB615,Varsayımlar!$B:$Q,5,0))</f>
        <v/>
      </c>
      <c r="H615" s="5"/>
      <c r="I615" s="5" t="str">
        <f>IF(B615="","",VLOOKUP(AB615,Varsayımlar!$B:$Q,6,0))</f>
        <v/>
      </c>
      <c r="O615" s="5" t="str">
        <f>IF(B615="","",VLOOKUP(AB615,Varsayımlar!$B:$Q,7,0)*J615)</f>
        <v/>
      </c>
      <c r="P615" s="5" t="str">
        <f>IF(B615="","",VLOOKUP(AB615,Varsayımlar!$B:$Q,8,0))</f>
        <v/>
      </c>
      <c r="Q615" s="5" t="str">
        <f>IF(B615="","",VLOOKUP(AB615,Varsayımlar!$B:$Q,9,0))</f>
        <v/>
      </c>
      <c r="R615" s="5" t="str">
        <f>IF(B615="","",VLOOKUP(AB615,Varsayımlar!$B:$Q,10,0))</f>
        <v/>
      </c>
      <c r="S615" s="5" t="str">
        <f>IF(B615="","",VLOOKUP(AB615,Varsayımlar!$B:$Q,11,0))</f>
        <v/>
      </c>
      <c r="T615" s="5" t="str">
        <f>IF(B615="","",VLOOKUP(AB615,Varsayımlar!$B:$Q,12,0))</f>
        <v/>
      </c>
      <c r="U615" s="5" t="str">
        <f>IF(B615="","",VLOOKUP(AB615,Varsayımlar!$B:$Q,13,0))</f>
        <v/>
      </c>
      <c r="V615" s="5" t="str">
        <f>IF(B615="","",VLOOKUP(AB615,Varsayımlar!$B:$Q,14,0))</f>
        <v/>
      </c>
      <c r="Z615" s="5" t="str">
        <f>IF(B615="","",VLOOKUP(AB615,Varsayımlar!$B:$Q,15,0))</f>
        <v/>
      </c>
      <c r="AA615" s="5" t="str">
        <f>IF(B615="","",VLOOKUP(AB615,Varsayımlar!$B:$Q,16,0))</f>
        <v/>
      </c>
      <c r="AB615" s="5" t="str">
        <f t="shared" si="12"/>
        <v/>
      </c>
    </row>
    <row r="616" spans="2:28" x14ac:dyDescent="0.25">
      <c r="C616" s="3" t="str">
        <f>IF(B616="","",VLOOKUP(AB616,Varsayımlar!$B:$Q,3,0))</f>
        <v/>
      </c>
      <c r="G616" s="2" t="str">
        <f>IF(B616="","",VLOOKUP(AB616,Varsayımlar!$B:$Q,5,0))</f>
        <v/>
      </c>
      <c r="I616" s="2" t="str">
        <f>IF(B616="","",VLOOKUP(AB616,Varsayımlar!$B:$Q,6,0))</f>
        <v/>
      </c>
      <c r="O616" s="2" t="str">
        <f>IF(B616="","",VLOOKUP(AB616,Varsayımlar!$B:$Q,7,0)*J616)</f>
        <v/>
      </c>
      <c r="P616" s="2" t="str">
        <f>IF(B616="","",VLOOKUP(AB616,Varsayımlar!$B:$Q,8,0))</f>
        <v/>
      </c>
      <c r="Q616" s="2" t="str">
        <f>IF(B616="","",VLOOKUP(AB616,Varsayımlar!$B:$Q,9,0))</f>
        <v/>
      </c>
      <c r="R616" s="2" t="str">
        <f>IF(B616="","",VLOOKUP(AB616,Varsayımlar!$B:$Q,10,0))</f>
        <v/>
      </c>
      <c r="S616" s="2" t="str">
        <f>IF(B616="","",VLOOKUP(AB616,Varsayımlar!$B:$Q,11,0))</f>
        <v/>
      </c>
      <c r="T616" s="2" t="str">
        <f>IF(B616="","",VLOOKUP(AB616,Varsayımlar!$B:$Q,12,0))</f>
        <v/>
      </c>
      <c r="U616" s="2" t="str">
        <f>IF(B616="","",VLOOKUP(AB616,Varsayımlar!$B:$Q,13,0))</f>
        <v/>
      </c>
      <c r="V616" s="2" t="str">
        <f>IF(B616="","",VLOOKUP(AB616,Varsayımlar!$B:$Q,14,0))</f>
        <v/>
      </c>
      <c r="Z616" s="2" t="str">
        <f>IF(B616="","",VLOOKUP(AB616,Varsayımlar!$B:$Q,15,0))</f>
        <v/>
      </c>
      <c r="AA616" s="2" t="str">
        <f>IF(B616="","",VLOOKUP(AB616,Varsayımlar!$B:$Q,16,0))</f>
        <v/>
      </c>
      <c r="AB616" s="2" t="str">
        <f t="shared" si="12"/>
        <v/>
      </c>
    </row>
    <row r="617" spans="2:28" x14ac:dyDescent="0.25">
      <c r="B617" s="6"/>
      <c r="C617" s="7" t="str">
        <f>IF(B617="","",VLOOKUP(AB617,Varsayımlar!$B:$Q,3,0))</f>
        <v/>
      </c>
      <c r="G617" s="5" t="str">
        <f>IF(B617="","",VLOOKUP(AB617,Varsayımlar!$B:$Q,5,0))</f>
        <v/>
      </c>
      <c r="H617" s="5"/>
      <c r="I617" s="5" t="str">
        <f>IF(B617="","",VLOOKUP(AB617,Varsayımlar!$B:$Q,6,0))</f>
        <v/>
      </c>
      <c r="O617" s="5" t="str">
        <f>IF(B617="","",VLOOKUP(AB617,Varsayımlar!$B:$Q,7,0)*J617)</f>
        <v/>
      </c>
      <c r="P617" s="5" t="str">
        <f>IF(B617="","",VLOOKUP(AB617,Varsayımlar!$B:$Q,8,0))</f>
        <v/>
      </c>
      <c r="Q617" s="5" t="str">
        <f>IF(B617="","",VLOOKUP(AB617,Varsayımlar!$B:$Q,9,0))</f>
        <v/>
      </c>
      <c r="R617" s="5" t="str">
        <f>IF(B617="","",VLOOKUP(AB617,Varsayımlar!$B:$Q,10,0))</f>
        <v/>
      </c>
      <c r="S617" s="5" t="str">
        <f>IF(B617="","",VLOOKUP(AB617,Varsayımlar!$B:$Q,11,0))</f>
        <v/>
      </c>
      <c r="T617" s="5" t="str">
        <f>IF(B617="","",VLOOKUP(AB617,Varsayımlar!$B:$Q,12,0))</f>
        <v/>
      </c>
      <c r="U617" s="5" t="str">
        <f>IF(B617="","",VLOOKUP(AB617,Varsayımlar!$B:$Q,13,0))</f>
        <v/>
      </c>
      <c r="V617" s="5" t="str">
        <f>IF(B617="","",VLOOKUP(AB617,Varsayımlar!$B:$Q,14,0))</f>
        <v/>
      </c>
      <c r="Z617" s="5" t="str">
        <f>IF(B617="","",VLOOKUP(AB617,Varsayımlar!$B:$Q,15,0))</f>
        <v/>
      </c>
      <c r="AA617" s="5" t="str">
        <f>IF(B617="","",VLOOKUP(AB617,Varsayımlar!$B:$Q,16,0))</f>
        <v/>
      </c>
      <c r="AB617" s="5" t="str">
        <f t="shared" si="12"/>
        <v/>
      </c>
    </row>
    <row r="618" spans="2:28" x14ac:dyDescent="0.25">
      <c r="C618" s="3" t="str">
        <f>IF(B618="","",VLOOKUP(AB618,Varsayımlar!$B:$Q,3,0))</f>
        <v/>
      </c>
      <c r="G618" s="2" t="str">
        <f>IF(B618="","",VLOOKUP(AB618,Varsayımlar!$B:$Q,5,0))</f>
        <v/>
      </c>
      <c r="I618" s="2" t="str">
        <f>IF(B618="","",VLOOKUP(AB618,Varsayımlar!$B:$Q,6,0))</f>
        <v/>
      </c>
      <c r="O618" s="2" t="str">
        <f>IF(B618="","",VLOOKUP(AB618,Varsayımlar!$B:$Q,7,0)*J618)</f>
        <v/>
      </c>
      <c r="P618" s="2" t="str">
        <f>IF(B618="","",VLOOKUP(AB618,Varsayımlar!$B:$Q,8,0))</f>
        <v/>
      </c>
      <c r="Q618" s="2" t="str">
        <f>IF(B618="","",VLOOKUP(AB618,Varsayımlar!$B:$Q,9,0))</f>
        <v/>
      </c>
      <c r="R618" s="2" t="str">
        <f>IF(B618="","",VLOOKUP(AB618,Varsayımlar!$B:$Q,10,0))</f>
        <v/>
      </c>
      <c r="S618" s="2" t="str">
        <f>IF(B618="","",VLOOKUP(AB618,Varsayımlar!$B:$Q,11,0))</f>
        <v/>
      </c>
      <c r="T618" s="2" t="str">
        <f>IF(B618="","",VLOOKUP(AB618,Varsayımlar!$B:$Q,12,0))</f>
        <v/>
      </c>
      <c r="U618" s="2" t="str">
        <f>IF(B618="","",VLOOKUP(AB618,Varsayımlar!$B:$Q,13,0))</f>
        <v/>
      </c>
      <c r="V618" s="2" t="str">
        <f>IF(B618="","",VLOOKUP(AB618,Varsayımlar!$B:$Q,14,0))</f>
        <v/>
      </c>
      <c r="Z618" s="2" t="str">
        <f>IF(B618="","",VLOOKUP(AB618,Varsayımlar!$B:$Q,15,0))</f>
        <v/>
      </c>
      <c r="AA618" s="2" t="str">
        <f>IF(B618="","",VLOOKUP(AB618,Varsayımlar!$B:$Q,16,0))</f>
        <v/>
      </c>
      <c r="AB618" s="2" t="str">
        <f t="shared" si="12"/>
        <v/>
      </c>
    </row>
    <row r="619" spans="2:28" x14ac:dyDescent="0.25">
      <c r="B619" s="6"/>
      <c r="C619" s="7" t="str">
        <f>IF(B619="","",VLOOKUP(AB619,Varsayımlar!$B:$Q,3,0))</f>
        <v/>
      </c>
      <c r="G619" s="5" t="str">
        <f>IF(B619="","",VLOOKUP(AB619,Varsayımlar!$B:$Q,5,0))</f>
        <v/>
      </c>
      <c r="H619" s="5"/>
      <c r="I619" s="5" t="str">
        <f>IF(B619="","",VLOOKUP(AB619,Varsayımlar!$B:$Q,6,0))</f>
        <v/>
      </c>
      <c r="O619" s="5" t="str">
        <f>IF(B619="","",VLOOKUP(AB619,Varsayımlar!$B:$Q,7,0)*J619)</f>
        <v/>
      </c>
      <c r="P619" s="5" t="str">
        <f>IF(B619="","",VLOOKUP(AB619,Varsayımlar!$B:$Q,8,0))</f>
        <v/>
      </c>
      <c r="Q619" s="5" t="str">
        <f>IF(B619="","",VLOOKUP(AB619,Varsayımlar!$B:$Q,9,0))</f>
        <v/>
      </c>
      <c r="R619" s="5" t="str">
        <f>IF(B619="","",VLOOKUP(AB619,Varsayımlar!$B:$Q,10,0))</f>
        <v/>
      </c>
      <c r="S619" s="5" t="str">
        <f>IF(B619="","",VLOOKUP(AB619,Varsayımlar!$B:$Q,11,0))</f>
        <v/>
      </c>
      <c r="T619" s="5" t="str">
        <f>IF(B619="","",VLOOKUP(AB619,Varsayımlar!$B:$Q,12,0))</f>
        <v/>
      </c>
      <c r="U619" s="5" t="str">
        <f>IF(B619="","",VLOOKUP(AB619,Varsayımlar!$B:$Q,13,0))</f>
        <v/>
      </c>
      <c r="V619" s="5" t="str">
        <f>IF(B619="","",VLOOKUP(AB619,Varsayımlar!$B:$Q,14,0))</f>
        <v/>
      </c>
      <c r="Z619" s="5" t="str">
        <f>IF(B619="","",VLOOKUP(AB619,Varsayımlar!$B:$Q,15,0))</f>
        <v/>
      </c>
      <c r="AA619" s="5" t="str">
        <f>IF(B619="","",VLOOKUP(AB619,Varsayımlar!$B:$Q,16,0))</f>
        <v/>
      </c>
      <c r="AB619" s="5" t="str">
        <f t="shared" si="12"/>
        <v/>
      </c>
    </row>
    <row r="620" spans="2:28" x14ac:dyDescent="0.25">
      <c r="C620" s="3" t="str">
        <f>IF(B620="","",VLOOKUP(AB620,Varsayımlar!$B:$Q,3,0))</f>
        <v/>
      </c>
      <c r="G620" s="2" t="str">
        <f>IF(B620="","",VLOOKUP(AB620,Varsayımlar!$B:$Q,5,0))</f>
        <v/>
      </c>
      <c r="I620" s="2" t="str">
        <f>IF(B620="","",VLOOKUP(AB620,Varsayımlar!$B:$Q,6,0))</f>
        <v/>
      </c>
      <c r="O620" s="2" t="str">
        <f>IF(B620="","",VLOOKUP(AB620,Varsayımlar!$B:$Q,7,0)*J620)</f>
        <v/>
      </c>
      <c r="P620" s="2" t="str">
        <f>IF(B620="","",VLOOKUP(AB620,Varsayımlar!$B:$Q,8,0))</f>
        <v/>
      </c>
      <c r="Q620" s="2" t="str">
        <f>IF(B620="","",VLOOKUP(AB620,Varsayımlar!$B:$Q,9,0))</f>
        <v/>
      </c>
      <c r="R620" s="2" t="str">
        <f>IF(B620="","",VLOOKUP(AB620,Varsayımlar!$B:$Q,10,0))</f>
        <v/>
      </c>
      <c r="S620" s="2" t="str">
        <f>IF(B620="","",VLOOKUP(AB620,Varsayımlar!$B:$Q,11,0))</f>
        <v/>
      </c>
      <c r="T620" s="2" t="str">
        <f>IF(B620="","",VLOOKUP(AB620,Varsayımlar!$B:$Q,12,0))</f>
        <v/>
      </c>
      <c r="U620" s="2" t="str">
        <f>IF(B620="","",VLOOKUP(AB620,Varsayımlar!$B:$Q,13,0))</f>
        <v/>
      </c>
      <c r="V620" s="2" t="str">
        <f>IF(B620="","",VLOOKUP(AB620,Varsayımlar!$B:$Q,14,0))</f>
        <v/>
      </c>
      <c r="Z620" s="2" t="str">
        <f>IF(B620="","",VLOOKUP(AB620,Varsayımlar!$B:$Q,15,0))</f>
        <v/>
      </c>
      <c r="AA620" s="2" t="str">
        <f>IF(B620="","",VLOOKUP(AB620,Varsayımlar!$B:$Q,16,0))</f>
        <v/>
      </c>
      <c r="AB620" s="2" t="str">
        <f t="shared" si="12"/>
        <v/>
      </c>
    </row>
    <row r="621" spans="2:28" x14ac:dyDescent="0.25">
      <c r="B621" s="6"/>
      <c r="C621" s="7" t="str">
        <f>IF(B621="","",VLOOKUP(AB621,Varsayımlar!$B:$Q,3,0))</f>
        <v/>
      </c>
      <c r="G621" s="5" t="str">
        <f>IF(B621="","",VLOOKUP(AB621,Varsayımlar!$B:$Q,5,0))</f>
        <v/>
      </c>
      <c r="H621" s="5"/>
      <c r="I621" s="5" t="str">
        <f>IF(B621="","",VLOOKUP(AB621,Varsayımlar!$B:$Q,6,0))</f>
        <v/>
      </c>
      <c r="O621" s="5" t="str">
        <f>IF(B621="","",VLOOKUP(AB621,Varsayımlar!$B:$Q,7,0)*J621)</f>
        <v/>
      </c>
      <c r="P621" s="5" t="str">
        <f>IF(B621="","",VLOOKUP(AB621,Varsayımlar!$B:$Q,8,0))</f>
        <v/>
      </c>
      <c r="Q621" s="5" t="str">
        <f>IF(B621="","",VLOOKUP(AB621,Varsayımlar!$B:$Q,9,0))</f>
        <v/>
      </c>
      <c r="R621" s="5" t="str">
        <f>IF(B621="","",VLOOKUP(AB621,Varsayımlar!$B:$Q,10,0))</f>
        <v/>
      </c>
      <c r="S621" s="5" t="str">
        <f>IF(B621="","",VLOOKUP(AB621,Varsayımlar!$B:$Q,11,0))</f>
        <v/>
      </c>
      <c r="T621" s="5" t="str">
        <f>IF(B621="","",VLOOKUP(AB621,Varsayımlar!$B:$Q,12,0))</f>
        <v/>
      </c>
      <c r="U621" s="5" t="str">
        <f>IF(B621="","",VLOOKUP(AB621,Varsayımlar!$B:$Q,13,0))</f>
        <v/>
      </c>
      <c r="V621" s="5" t="str">
        <f>IF(B621="","",VLOOKUP(AB621,Varsayımlar!$B:$Q,14,0))</f>
        <v/>
      </c>
      <c r="Z621" s="5" t="str">
        <f>IF(B621="","",VLOOKUP(AB621,Varsayımlar!$B:$Q,15,0))</f>
        <v/>
      </c>
      <c r="AA621" s="5" t="str">
        <f>IF(B621="","",VLOOKUP(AB621,Varsayımlar!$B:$Q,16,0))</f>
        <v/>
      </c>
      <c r="AB621" s="5" t="str">
        <f t="shared" si="12"/>
        <v/>
      </c>
    </row>
    <row r="622" spans="2:28" x14ac:dyDescent="0.25">
      <c r="C622" s="3" t="str">
        <f>IF(B622="","",VLOOKUP(AB622,Varsayımlar!$B:$Q,3,0))</f>
        <v/>
      </c>
      <c r="G622" s="2" t="str">
        <f>IF(B622="","",VLOOKUP(AB622,Varsayımlar!$B:$Q,5,0))</f>
        <v/>
      </c>
      <c r="I622" s="2" t="str">
        <f>IF(B622="","",VLOOKUP(AB622,Varsayımlar!$B:$Q,6,0))</f>
        <v/>
      </c>
      <c r="O622" s="2" t="str">
        <f>IF(B622="","",VLOOKUP(AB622,Varsayımlar!$B:$Q,7,0)*J622)</f>
        <v/>
      </c>
      <c r="P622" s="2" t="str">
        <f>IF(B622="","",VLOOKUP(AB622,Varsayımlar!$B:$Q,8,0))</f>
        <v/>
      </c>
      <c r="Q622" s="2" t="str">
        <f>IF(B622="","",VLOOKUP(AB622,Varsayımlar!$B:$Q,9,0))</f>
        <v/>
      </c>
      <c r="R622" s="2" t="str">
        <f>IF(B622="","",VLOOKUP(AB622,Varsayımlar!$B:$Q,10,0))</f>
        <v/>
      </c>
      <c r="S622" s="2" t="str">
        <f>IF(B622="","",VLOOKUP(AB622,Varsayımlar!$B:$Q,11,0))</f>
        <v/>
      </c>
      <c r="T622" s="2" t="str">
        <f>IF(B622="","",VLOOKUP(AB622,Varsayımlar!$B:$Q,12,0))</f>
        <v/>
      </c>
      <c r="U622" s="2" t="str">
        <f>IF(B622="","",VLOOKUP(AB622,Varsayımlar!$B:$Q,13,0))</f>
        <v/>
      </c>
      <c r="V622" s="2" t="str">
        <f>IF(B622="","",VLOOKUP(AB622,Varsayımlar!$B:$Q,14,0))</f>
        <v/>
      </c>
      <c r="Z622" s="2" t="str">
        <f>IF(B622="","",VLOOKUP(AB622,Varsayımlar!$B:$Q,15,0))</f>
        <v/>
      </c>
      <c r="AA622" s="2" t="str">
        <f>IF(B622="","",VLOOKUP(AB622,Varsayımlar!$B:$Q,16,0))</f>
        <v/>
      </c>
      <c r="AB622" s="2" t="str">
        <f t="shared" si="12"/>
        <v/>
      </c>
    </row>
    <row r="623" spans="2:28" x14ac:dyDescent="0.25">
      <c r="B623" s="6"/>
      <c r="C623" s="7" t="str">
        <f>IF(B623="","",VLOOKUP(AB623,Varsayımlar!$B:$Q,3,0))</f>
        <v/>
      </c>
      <c r="G623" s="5" t="str">
        <f>IF(B623="","",VLOOKUP(AB623,Varsayımlar!$B:$Q,5,0))</f>
        <v/>
      </c>
      <c r="H623" s="5"/>
      <c r="I623" s="5" t="str">
        <f>IF(B623="","",VLOOKUP(AB623,Varsayımlar!$B:$Q,6,0))</f>
        <v/>
      </c>
      <c r="O623" s="5" t="str">
        <f>IF(B623="","",VLOOKUP(AB623,Varsayımlar!$B:$Q,7,0)*J623)</f>
        <v/>
      </c>
      <c r="P623" s="5" t="str">
        <f>IF(B623="","",VLOOKUP(AB623,Varsayımlar!$B:$Q,8,0))</f>
        <v/>
      </c>
      <c r="Q623" s="5" t="str">
        <f>IF(B623="","",VLOOKUP(AB623,Varsayımlar!$B:$Q,9,0))</f>
        <v/>
      </c>
      <c r="R623" s="5" t="str">
        <f>IF(B623="","",VLOOKUP(AB623,Varsayımlar!$B:$Q,10,0))</f>
        <v/>
      </c>
      <c r="S623" s="5" t="str">
        <f>IF(B623="","",VLOOKUP(AB623,Varsayımlar!$B:$Q,11,0))</f>
        <v/>
      </c>
      <c r="T623" s="5" t="str">
        <f>IF(B623="","",VLOOKUP(AB623,Varsayımlar!$B:$Q,12,0))</f>
        <v/>
      </c>
      <c r="U623" s="5" t="str">
        <f>IF(B623="","",VLOOKUP(AB623,Varsayımlar!$B:$Q,13,0))</f>
        <v/>
      </c>
      <c r="V623" s="5" t="str">
        <f>IF(B623="","",VLOOKUP(AB623,Varsayımlar!$B:$Q,14,0))</f>
        <v/>
      </c>
      <c r="Z623" s="5" t="str">
        <f>IF(B623="","",VLOOKUP(AB623,Varsayımlar!$B:$Q,15,0))</f>
        <v/>
      </c>
      <c r="AA623" s="5" t="str">
        <f>IF(B623="","",VLOOKUP(AB623,Varsayımlar!$B:$Q,16,0))</f>
        <v/>
      </c>
      <c r="AB623" s="5" t="str">
        <f t="shared" si="12"/>
        <v/>
      </c>
    </row>
    <row r="624" spans="2:28" x14ac:dyDescent="0.25">
      <c r="C624" s="3" t="str">
        <f>IF(B624="","",VLOOKUP(AB624,Varsayımlar!$B:$Q,3,0))</f>
        <v/>
      </c>
      <c r="G624" s="2" t="str">
        <f>IF(B624="","",VLOOKUP(AB624,Varsayımlar!$B:$Q,5,0))</f>
        <v/>
      </c>
      <c r="I624" s="2" t="str">
        <f>IF(B624="","",VLOOKUP(AB624,Varsayımlar!$B:$Q,6,0))</f>
        <v/>
      </c>
      <c r="O624" s="2" t="str">
        <f>IF(B624="","",VLOOKUP(AB624,Varsayımlar!$B:$Q,7,0)*J624)</f>
        <v/>
      </c>
      <c r="P624" s="2" t="str">
        <f>IF(B624="","",VLOOKUP(AB624,Varsayımlar!$B:$Q,8,0))</f>
        <v/>
      </c>
      <c r="Q624" s="2" t="str">
        <f>IF(B624="","",VLOOKUP(AB624,Varsayımlar!$B:$Q,9,0))</f>
        <v/>
      </c>
      <c r="R624" s="2" t="str">
        <f>IF(B624="","",VLOOKUP(AB624,Varsayımlar!$B:$Q,10,0))</f>
        <v/>
      </c>
      <c r="S624" s="2" t="str">
        <f>IF(B624="","",VLOOKUP(AB624,Varsayımlar!$B:$Q,11,0))</f>
        <v/>
      </c>
      <c r="T624" s="2" t="str">
        <f>IF(B624="","",VLOOKUP(AB624,Varsayımlar!$B:$Q,12,0))</f>
        <v/>
      </c>
      <c r="U624" s="2" t="str">
        <f>IF(B624="","",VLOOKUP(AB624,Varsayımlar!$B:$Q,13,0))</f>
        <v/>
      </c>
      <c r="V624" s="2" t="str">
        <f>IF(B624="","",VLOOKUP(AB624,Varsayımlar!$B:$Q,14,0))</f>
        <v/>
      </c>
      <c r="Z624" s="2" t="str">
        <f>IF(B624="","",VLOOKUP(AB624,Varsayımlar!$B:$Q,15,0))</f>
        <v/>
      </c>
      <c r="AA624" s="2" t="str">
        <f>IF(B624="","",VLOOKUP(AB624,Varsayımlar!$B:$Q,16,0))</f>
        <v/>
      </c>
      <c r="AB624" s="2" t="str">
        <f t="shared" si="12"/>
        <v/>
      </c>
    </row>
    <row r="625" spans="2:28" x14ac:dyDescent="0.25">
      <c r="B625" s="6"/>
      <c r="C625" s="7" t="str">
        <f>IF(B625="","",VLOOKUP(AB625,Varsayımlar!$B:$Q,3,0))</f>
        <v/>
      </c>
      <c r="G625" s="5" t="str">
        <f>IF(B625="","",VLOOKUP(AB625,Varsayımlar!$B:$Q,5,0))</f>
        <v/>
      </c>
      <c r="H625" s="5"/>
      <c r="I625" s="5" t="str">
        <f>IF(B625="","",VLOOKUP(AB625,Varsayımlar!$B:$Q,6,0))</f>
        <v/>
      </c>
      <c r="O625" s="5" t="str">
        <f>IF(B625="","",VLOOKUP(AB625,Varsayımlar!$B:$Q,7,0)*J625)</f>
        <v/>
      </c>
      <c r="P625" s="5" t="str">
        <f>IF(B625="","",VLOOKUP(AB625,Varsayımlar!$B:$Q,8,0))</f>
        <v/>
      </c>
      <c r="Q625" s="5" t="str">
        <f>IF(B625="","",VLOOKUP(AB625,Varsayımlar!$B:$Q,9,0))</f>
        <v/>
      </c>
      <c r="R625" s="5" t="str">
        <f>IF(B625="","",VLOOKUP(AB625,Varsayımlar!$B:$Q,10,0))</f>
        <v/>
      </c>
      <c r="S625" s="5" t="str">
        <f>IF(B625="","",VLOOKUP(AB625,Varsayımlar!$B:$Q,11,0))</f>
        <v/>
      </c>
      <c r="T625" s="5" t="str">
        <f>IF(B625="","",VLOOKUP(AB625,Varsayımlar!$B:$Q,12,0))</f>
        <v/>
      </c>
      <c r="U625" s="5" t="str">
        <f>IF(B625="","",VLOOKUP(AB625,Varsayımlar!$B:$Q,13,0))</f>
        <v/>
      </c>
      <c r="V625" s="5" t="str">
        <f>IF(B625="","",VLOOKUP(AB625,Varsayımlar!$B:$Q,14,0))</f>
        <v/>
      </c>
      <c r="Z625" s="5" t="str">
        <f>IF(B625="","",VLOOKUP(AB625,Varsayımlar!$B:$Q,15,0))</f>
        <v/>
      </c>
      <c r="AA625" s="5" t="str">
        <f>IF(B625="","",VLOOKUP(AB625,Varsayımlar!$B:$Q,16,0))</f>
        <v/>
      </c>
      <c r="AB625" s="5" t="str">
        <f t="shared" si="12"/>
        <v/>
      </c>
    </row>
    <row r="626" spans="2:28" x14ac:dyDescent="0.25">
      <c r="C626" s="3" t="str">
        <f>IF(B626="","",VLOOKUP(AB626,Varsayımlar!$B:$Q,3,0))</f>
        <v/>
      </c>
      <c r="G626" s="2" t="str">
        <f>IF(B626="","",VLOOKUP(AB626,Varsayımlar!$B:$Q,5,0))</f>
        <v/>
      </c>
      <c r="I626" s="2" t="str">
        <f>IF(B626="","",VLOOKUP(AB626,Varsayımlar!$B:$Q,6,0))</f>
        <v/>
      </c>
      <c r="O626" s="2" t="str">
        <f>IF(B626="","",VLOOKUP(AB626,Varsayımlar!$B:$Q,7,0)*J626)</f>
        <v/>
      </c>
      <c r="P626" s="2" t="str">
        <f>IF(B626="","",VLOOKUP(AB626,Varsayımlar!$B:$Q,8,0))</f>
        <v/>
      </c>
      <c r="Q626" s="2" t="str">
        <f>IF(B626="","",VLOOKUP(AB626,Varsayımlar!$B:$Q,9,0))</f>
        <v/>
      </c>
      <c r="R626" s="2" t="str">
        <f>IF(B626="","",VLOOKUP(AB626,Varsayımlar!$B:$Q,10,0))</f>
        <v/>
      </c>
      <c r="S626" s="2" t="str">
        <f>IF(B626="","",VLOOKUP(AB626,Varsayımlar!$B:$Q,11,0))</f>
        <v/>
      </c>
      <c r="T626" s="2" t="str">
        <f>IF(B626="","",VLOOKUP(AB626,Varsayımlar!$B:$Q,12,0))</f>
        <v/>
      </c>
      <c r="U626" s="2" t="str">
        <f>IF(B626="","",VLOOKUP(AB626,Varsayımlar!$B:$Q,13,0))</f>
        <v/>
      </c>
      <c r="V626" s="2" t="str">
        <f>IF(B626="","",VLOOKUP(AB626,Varsayımlar!$B:$Q,14,0))</f>
        <v/>
      </c>
      <c r="Z626" s="2" t="str">
        <f>IF(B626="","",VLOOKUP(AB626,Varsayımlar!$B:$Q,15,0))</f>
        <v/>
      </c>
      <c r="AA626" s="2" t="str">
        <f>IF(B626="","",VLOOKUP(AB626,Varsayımlar!$B:$Q,16,0))</f>
        <v/>
      </c>
      <c r="AB626" s="2" t="str">
        <f t="shared" si="12"/>
        <v/>
      </c>
    </row>
    <row r="627" spans="2:28" x14ac:dyDescent="0.25">
      <c r="B627" s="6"/>
      <c r="C627" s="7" t="str">
        <f>IF(B627="","",VLOOKUP(AB627,Varsayımlar!$B:$Q,3,0))</f>
        <v/>
      </c>
      <c r="G627" s="5" t="str">
        <f>IF(B627="","",VLOOKUP(AB627,Varsayımlar!$B:$Q,5,0))</f>
        <v/>
      </c>
      <c r="H627" s="5"/>
      <c r="I627" s="5" t="str">
        <f>IF(B627="","",VLOOKUP(AB627,Varsayımlar!$B:$Q,6,0))</f>
        <v/>
      </c>
      <c r="O627" s="5" t="str">
        <f>IF(B627="","",VLOOKUP(AB627,Varsayımlar!$B:$Q,7,0)*J627)</f>
        <v/>
      </c>
      <c r="P627" s="5" t="str">
        <f>IF(B627="","",VLOOKUP(AB627,Varsayımlar!$B:$Q,8,0))</f>
        <v/>
      </c>
      <c r="Q627" s="5" t="str">
        <f>IF(B627="","",VLOOKUP(AB627,Varsayımlar!$B:$Q,9,0))</f>
        <v/>
      </c>
      <c r="R627" s="5" t="str">
        <f>IF(B627="","",VLOOKUP(AB627,Varsayımlar!$B:$Q,10,0))</f>
        <v/>
      </c>
      <c r="S627" s="5" t="str">
        <f>IF(B627="","",VLOOKUP(AB627,Varsayımlar!$B:$Q,11,0))</f>
        <v/>
      </c>
      <c r="T627" s="5" t="str">
        <f>IF(B627="","",VLOOKUP(AB627,Varsayımlar!$B:$Q,12,0))</f>
        <v/>
      </c>
      <c r="U627" s="5" t="str">
        <f>IF(B627="","",VLOOKUP(AB627,Varsayımlar!$B:$Q,13,0))</f>
        <v/>
      </c>
      <c r="V627" s="5" t="str">
        <f>IF(B627="","",VLOOKUP(AB627,Varsayımlar!$B:$Q,14,0))</f>
        <v/>
      </c>
      <c r="Z627" s="5" t="str">
        <f>IF(B627="","",VLOOKUP(AB627,Varsayımlar!$B:$Q,15,0))</f>
        <v/>
      </c>
      <c r="AA627" s="5" t="str">
        <f>IF(B627="","",VLOOKUP(AB627,Varsayımlar!$B:$Q,16,0))</f>
        <v/>
      </c>
      <c r="AB627" s="5" t="str">
        <f t="shared" si="12"/>
        <v/>
      </c>
    </row>
    <row r="628" spans="2:28" x14ac:dyDescent="0.25">
      <c r="C628" s="3" t="str">
        <f>IF(B628="","",VLOOKUP(AB628,Varsayımlar!$B:$Q,3,0))</f>
        <v/>
      </c>
      <c r="G628" s="2" t="str">
        <f>IF(B628="","",VLOOKUP(AB628,Varsayımlar!$B:$Q,5,0))</f>
        <v/>
      </c>
      <c r="I628" s="2" t="str">
        <f>IF(B628="","",VLOOKUP(AB628,Varsayımlar!$B:$Q,6,0))</f>
        <v/>
      </c>
      <c r="O628" s="2" t="str">
        <f>IF(B628="","",VLOOKUP(AB628,Varsayımlar!$B:$Q,7,0)*J628)</f>
        <v/>
      </c>
      <c r="P628" s="2" t="str">
        <f>IF(B628="","",VLOOKUP(AB628,Varsayımlar!$B:$Q,8,0))</f>
        <v/>
      </c>
      <c r="Q628" s="2" t="str">
        <f>IF(B628="","",VLOOKUP(AB628,Varsayımlar!$B:$Q,9,0))</f>
        <v/>
      </c>
      <c r="R628" s="2" t="str">
        <f>IF(B628="","",VLOOKUP(AB628,Varsayımlar!$B:$Q,10,0))</f>
        <v/>
      </c>
      <c r="S628" s="2" t="str">
        <f>IF(B628="","",VLOOKUP(AB628,Varsayımlar!$B:$Q,11,0))</f>
        <v/>
      </c>
      <c r="T628" s="2" t="str">
        <f>IF(B628="","",VLOOKUP(AB628,Varsayımlar!$B:$Q,12,0))</f>
        <v/>
      </c>
      <c r="U628" s="2" t="str">
        <f>IF(B628="","",VLOOKUP(AB628,Varsayımlar!$B:$Q,13,0))</f>
        <v/>
      </c>
      <c r="V628" s="2" t="str">
        <f>IF(B628="","",VLOOKUP(AB628,Varsayımlar!$B:$Q,14,0))</f>
        <v/>
      </c>
      <c r="Z628" s="2" t="str">
        <f>IF(B628="","",VLOOKUP(AB628,Varsayımlar!$B:$Q,15,0))</f>
        <v/>
      </c>
      <c r="AA628" s="2" t="str">
        <f>IF(B628="","",VLOOKUP(AB628,Varsayımlar!$B:$Q,16,0))</f>
        <v/>
      </c>
      <c r="AB628" s="2" t="str">
        <f t="shared" si="12"/>
        <v/>
      </c>
    </row>
    <row r="629" spans="2:28" x14ac:dyDescent="0.25">
      <c r="B629" s="6"/>
      <c r="C629" s="7" t="str">
        <f>IF(B629="","",VLOOKUP(AB629,Varsayımlar!$B:$Q,3,0))</f>
        <v/>
      </c>
      <c r="G629" s="5" t="str">
        <f>IF(B629="","",VLOOKUP(AB629,Varsayımlar!$B:$Q,5,0))</f>
        <v/>
      </c>
      <c r="H629" s="5"/>
      <c r="I629" s="5" t="str">
        <f>IF(B629="","",VLOOKUP(AB629,Varsayımlar!$B:$Q,6,0))</f>
        <v/>
      </c>
      <c r="O629" s="5" t="str">
        <f>IF(B629="","",VLOOKUP(AB629,Varsayımlar!$B:$Q,7,0)*J629)</f>
        <v/>
      </c>
      <c r="P629" s="5" t="str">
        <f>IF(B629="","",VLOOKUP(AB629,Varsayımlar!$B:$Q,8,0))</f>
        <v/>
      </c>
      <c r="Q629" s="5" t="str">
        <f>IF(B629="","",VLOOKUP(AB629,Varsayımlar!$B:$Q,9,0))</f>
        <v/>
      </c>
      <c r="R629" s="5" t="str">
        <f>IF(B629="","",VLOOKUP(AB629,Varsayımlar!$B:$Q,10,0))</f>
        <v/>
      </c>
      <c r="S629" s="5" t="str">
        <f>IF(B629="","",VLOOKUP(AB629,Varsayımlar!$B:$Q,11,0))</f>
        <v/>
      </c>
      <c r="T629" s="5" t="str">
        <f>IF(B629="","",VLOOKUP(AB629,Varsayımlar!$B:$Q,12,0))</f>
        <v/>
      </c>
      <c r="U629" s="5" t="str">
        <f>IF(B629="","",VLOOKUP(AB629,Varsayımlar!$B:$Q,13,0))</f>
        <v/>
      </c>
      <c r="V629" s="5" t="str">
        <f>IF(B629="","",VLOOKUP(AB629,Varsayımlar!$B:$Q,14,0))</f>
        <v/>
      </c>
      <c r="Z629" s="5" t="str">
        <f>IF(B629="","",VLOOKUP(AB629,Varsayımlar!$B:$Q,15,0))</f>
        <v/>
      </c>
      <c r="AA629" s="5" t="str">
        <f>IF(B629="","",VLOOKUP(AB629,Varsayımlar!$B:$Q,16,0))</f>
        <v/>
      </c>
      <c r="AB629" s="5" t="str">
        <f t="shared" si="12"/>
        <v/>
      </c>
    </row>
    <row r="630" spans="2:28" x14ac:dyDescent="0.25">
      <c r="C630" s="3" t="str">
        <f>IF(B630="","",VLOOKUP(AB630,Varsayımlar!$B:$Q,3,0))</f>
        <v/>
      </c>
      <c r="G630" s="2" t="str">
        <f>IF(B630="","",VLOOKUP(AB630,Varsayımlar!$B:$Q,5,0))</f>
        <v/>
      </c>
      <c r="I630" s="2" t="str">
        <f>IF(B630="","",VLOOKUP(AB630,Varsayımlar!$B:$Q,6,0))</f>
        <v/>
      </c>
      <c r="O630" s="2" t="str">
        <f>IF(B630="","",VLOOKUP(AB630,Varsayımlar!$B:$Q,7,0)*J630)</f>
        <v/>
      </c>
      <c r="P630" s="2" t="str">
        <f>IF(B630="","",VLOOKUP(AB630,Varsayımlar!$B:$Q,8,0))</f>
        <v/>
      </c>
      <c r="Q630" s="2" t="str">
        <f>IF(B630="","",VLOOKUP(AB630,Varsayımlar!$B:$Q,9,0))</f>
        <v/>
      </c>
      <c r="R630" s="2" t="str">
        <f>IF(B630="","",VLOOKUP(AB630,Varsayımlar!$B:$Q,10,0))</f>
        <v/>
      </c>
      <c r="S630" s="2" t="str">
        <f>IF(B630="","",VLOOKUP(AB630,Varsayımlar!$B:$Q,11,0))</f>
        <v/>
      </c>
      <c r="T630" s="2" t="str">
        <f>IF(B630="","",VLOOKUP(AB630,Varsayımlar!$B:$Q,12,0))</f>
        <v/>
      </c>
      <c r="U630" s="2" t="str">
        <f>IF(B630="","",VLOOKUP(AB630,Varsayımlar!$B:$Q,13,0))</f>
        <v/>
      </c>
      <c r="V630" s="2" t="str">
        <f>IF(B630="","",VLOOKUP(AB630,Varsayımlar!$B:$Q,14,0))</f>
        <v/>
      </c>
      <c r="Z630" s="2" t="str">
        <f>IF(B630="","",VLOOKUP(AB630,Varsayımlar!$B:$Q,15,0))</f>
        <v/>
      </c>
      <c r="AA630" s="2" t="str">
        <f>IF(B630="","",VLOOKUP(AB630,Varsayımlar!$B:$Q,16,0))</f>
        <v/>
      </c>
      <c r="AB630" s="2" t="str">
        <f t="shared" si="12"/>
        <v/>
      </c>
    </row>
    <row r="631" spans="2:28" x14ac:dyDescent="0.25">
      <c r="B631" s="6"/>
      <c r="C631" s="7" t="str">
        <f>IF(B631="","",VLOOKUP(AB631,Varsayımlar!$B:$Q,3,0))</f>
        <v/>
      </c>
      <c r="G631" s="5" t="str">
        <f>IF(B631="","",VLOOKUP(AB631,Varsayımlar!$B:$Q,5,0))</f>
        <v/>
      </c>
      <c r="H631" s="5"/>
      <c r="I631" s="5" t="str">
        <f>IF(B631="","",VLOOKUP(AB631,Varsayımlar!$B:$Q,6,0))</f>
        <v/>
      </c>
      <c r="O631" s="5" t="str">
        <f>IF(B631="","",VLOOKUP(AB631,Varsayımlar!$B:$Q,7,0)*J631)</f>
        <v/>
      </c>
      <c r="P631" s="5" t="str">
        <f>IF(B631="","",VLOOKUP(AB631,Varsayımlar!$B:$Q,8,0))</f>
        <v/>
      </c>
      <c r="Q631" s="5" t="str">
        <f>IF(B631="","",VLOOKUP(AB631,Varsayımlar!$B:$Q,9,0))</f>
        <v/>
      </c>
      <c r="R631" s="5" t="str">
        <f>IF(B631="","",VLOOKUP(AB631,Varsayımlar!$B:$Q,10,0))</f>
        <v/>
      </c>
      <c r="S631" s="5" t="str">
        <f>IF(B631="","",VLOOKUP(AB631,Varsayımlar!$B:$Q,11,0))</f>
        <v/>
      </c>
      <c r="T631" s="5" t="str">
        <f>IF(B631="","",VLOOKUP(AB631,Varsayımlar!$B:$Q,12,0))</f>
        <v/>
      </c>
      <c r="U631" s="5" t="str">
        <f>IF(B631="","",VLOOKUP(AB631,Varsayımlar!$B:$Q,13,0))</f>
        <v/>
      </c>
      <c r="V631" s="5" t="str">
        <f>IF(B631="","",VLOOKUP(AB631,Varsayımlar!$B:$Q,14,0))</f>
        <v/>
      </c>
      <c r="Z631" s="5" t="str">
        <f>IF(B631="","",VLOOKUP(AB631,Varsayımlar!$B:$Q,15,0))</f>
        <v/>
      </c>
      <c r="AA631" s="5" t="str">
        <f>IF(B631="","",VLOOKUP(AB631,Varsayımlar!$B:$Q,16,0))</f>
        <v/>
      </c>
      <c r="AB631" s="5" t="str">
        <f t="shared" si="12"/>
        <v/>
      </c>
    </row>
    <row r="632" spans="2:28" x14ac:dyDescent="0.25">
      <c r="C632" s="3" t="str">
        <f>IF(B632="","",VLOOKUP(AB632,Varsayımlar!$B:$Q,3,0))</f>
        <v/>
      </c>
      <c r="G632" s="2" t="str">
        <f>IF(B632="","",VLOOKUP(AB632,Varsayımlar!$B:$Q,5,0))</f>
        <v/>
      </c>
      <c r="I632" s="2" t="str">
        <f>IF(B632="","",VLOOKUP(AB632,Varsayımlar!$B:$Q,6,0))</f>
        <v/>
      </c>
      <c r="O632" s="2" t="str">
        <f>IF(B632="","",VLOOKUP(AB632,Varsayımlar!$B:$Q,7,0)*J632)</f>
        <v/>
      </c>
      <c r="P632" s="2" t="str">
        <f>IF(B632="","",VLOOKUP(AB632,Varsayımlar!$B:$Q,8,0))</f>
        <v/>
      </c>
      <c r="Q632" s="2" t="str">
        <f>IF(B632="","",VLOOKUP(AB632,Varsayımlar!$B:$Q,9,0))</f>
        <v/>
      </c>
      <c r="R632" s="2" t="str">
        <f>IF(B632="","",VLOOKUP(AB632,Varsayımlar!$B:$Q,10,0))</f>
        <v/>
      </c>
      <c r="S632" s="2" t="str">
        <f>IF(B632="","",VLOOKUP(AB632,Varsayımlar!$B:$Q,11,0))</f>
        <v/>
      </c>
      <c r="T632" s="2" t="str">
        <f>IF(B632="","",VLOOKUP(AB632,Varsayımlar!$B:$Q,12,0))</f>
        <v/>
      </c>
      <c r="U632" s="2" t="str">
        <f>IF(B632="","",VLOOKUP(AB632,Varsayımlar!$B:$Q,13,0))</f>
        <v/>
      </c>
      <c r="V632" s="2" t="str">
        <f>IF(B632="","",VLOOKUP(AB632,Varsayımlar!$B:$Q,14,0))</f>
        <v/>
      </c>
      <c r="Z632" s="2" t="str">
        <f>IF(B632="","",VLOOKUP(AB632,Varsayımlar!$B:$Q,15,0))</f>
        <v/>
      </c>
      <c r="AA632" s="2" t="str">
        <f>IF(B632="","",VLOOKUP(AB632,Varsayımlar!$B:$Q,16,0))</f>
        <v/>
      </c>
      <c r="AB632" s="2" t="str">
        <f t="shared" si="12"/>
        <v/>
      </c>
    </row>
    <row r="633" spans="2:28" x14ac:dyDescent="0.25">
      <c r="B633" s="6"/>
      <c r="C633" s="7" t="str">
        <f>IF(B633="","",VLOOKUP(AB633,Varsayımlar!$B:$Q,3,0))</f>
        <v/>
      </c>
      <c r="G633" s="5" t="str">
        <f>IF(B633="","",VLOOKUP(AB633,Varsayımlar!$B:$Q,5,0))</f>
        <v/>
      </c>
      <c r="H633" s="5"/>
      <c r="I633" s="5" t="str">
        <f>IF(B633="","",VLOOKUP(AB633,Varsayımlar!$B:$Q,6,0))</f>
        <v/>
      </c>
      <c r="O633" s="5" t="str">
        <f>IF(B633="","",VLOOKUP(AB633,Varsayımlar!$B:$Q,7,0)*J633)</f>
        <v/>
      </c>
      <c r="P633" s="5" t="str">
        <f>IF(B633="","",VLOOKUP(AB633,Varsayımlar!$B:$Q,8,0))</f>
        <v/>
      </c>
      <c r="Q633" s="5" t="str">
        <f>IF(B633="","",VLOOKUP(AB633,Varsayımlar!$B:$Q,9,0))</f>
        <v/>
      </c>
      <c r="R633" s="5" t="str">
        <f>IF(B633="","",VLOOKUP(AB633,Varsayımlar!$B:$Q,10,0))</f>
        <v/>
      </c>
      <c r="S633" s="5" t="str">
        <f>IF(B633="","",VLOOKUP(AB633,Varsayımlar!$B:$Q,11,0))</f>
        <v/>
      </c>
      <c r="T633" s="5" t="str">
        <f>IF(B633="","",VLOOKUP(AB633,Varsayımlar!$B:$Q,12,0))</f>
        <v/>
      </c>
      <c r="U633" s="5" t="str">
        <f>IF(B633="","",VLOOKUP(AB633,Varsayımlar!$B:$Q,13,0))</f>
        <v/>
      </c>
      <c r="V633" s="5" t="str">
        <f>IF(B633="","",VLOOKUP(AB633,Varsayımlar!$B:$Q,14,0))</f>
        <v/>
      </c>
      <c r="Z633" s="5" t="str">
        <f>IF(B633="","",VLOOKUP(AB633,Varsayımlar!$B:$Q,15,0))</f>
        <v/>
      </c>
      <c r="AA633" s="5" t="str">
        <f>IF(B633="","",VLOOKUP(AB633,Varsayımlar!$B:$Q,16,0))</f>
        <v/>
      </c>
      <c r="AB633" s="5" t="str">
        <f t="shared" si="12"/>
        <v/>
      </c>
    </row>
    <row r="634" spans="2:28" x14ac:dyDescent="0.25">
      <c r="C634" s="3" t="str">
        <f>IF(B634="","",VLOOKUP(AB634,Varsayımlar!$B:$Q,3,0))</f>
        <v/>
      </c>
      <c r="G634" s="2" t="str">
        <f>IF(B634="","",VLOOKUP(AB634,Varsayımlar!$B:$Q,5,0))</f>
        <v/>
      </c>
      <c r="I634" s="2" t="str">
        <f>IF(B634="","",VLOOKUP(AB634,Varsayımlar!$B:$Q,6,0))</f>
        <v/>
      </c>
      <c r="O634" s="2" t="str">
        <f>IF(B634="","",VLOOKUP(AB634,Varsayımlar!$B:$Q,7,0)*J634)</f>
        <v/>
      </c>
      <c r="P634" s="2" t="str">
        <f>IF(B634="","",VLOOKUP(AB634,Varsayımlar!$B:$Q,8,0))</f>
        <v/>
      </c>
      <c r="Q634" s="2" t="str">
        <f>IF(B634="","",VLOOKUP(AB634,Varsayımlar!$B:$Q,9,0))</f>
        <v/>
      </c>
      <c r="R634" s="2" t="str">
        <f>IF(B634="","",VLOOKUP(AB634,Varsayımlar!$B:$Q,10,0))</f>
        <v/>
      </c>
      <c r="S634" s="2" t="str">
        <f>IF(B634="","",VLOOKUP(AB634,Varsayımlar!$B:$Q,11,0))</f>
        <v/>
      </c>
      <c r="T634" s="2" t="str">
        <f>IF(B634="","",VLOOKUP(AB634,Varsayımlar!$B:$Q,12,0))</f>
        <v/>
      </c>
      <c r="U634" s="2" t="str">
        <f>IF(B634="","",VLOOKUP(AB634,Varsayımlar!$B:$Q,13,0))</f>
        <v/>
      </c>
      <c r="V634" s="2" t="str">
        <f>IF(B634="","",VLOOKUP(AB634,Varsayımlar!$B:$Q,14,0))</f>
        <v/>
      </c>
      <c r="Z634" s="2" t="str">
        <f>IF(B634="","",VLOOKUP(AB634,Varsayımlar!$B:$Q,15,0))</f>
        <v/>
      </c>
      <c r="AA634" s="2" t="str">
        <f>IF(B634="","",VLOOKUP(AB634,Varsayımlar!$B:$Q,16,0))</f>
        <v/>
      </c>
      <c r="AB634" s="2" t="str">
        <f t="shared" si="12"/>
        <v/>
      </c>
    </row>
    <row r="635" spans="2:28" x14ac:dyDescent="0.25">
      <c r="B635" s="6"/>
      <c r="C635" s="7" t="str">
        <f>IF(B635="","",VLOOKUP(AB635,Varsayımlar!$B:$Q,3,0))</f>
        <v/>
      </c>
      <c r="G635" s="5" t="str">
        <f>IF(B635="","",VLOOKUP(AB635,Varsayımlar!$B:$Q,5,0))</f>
        <v/>
      </c>
      <c r="H635" s="5"/>
      <c r="I635" s="5" t="str">
        <f>IF(B635="","",VLOOKUP(AB635,Varsayımlar!$B:$Q,6,0))</f>
        <v/>
      </c>
      <c r="O635" s="5" t="str">
        <f>IF(B635="","",VLOOKUP(AB635,Varsayımlar!$B:$Q,7,0)*J635)</f>
        <v/>
      </c>
      <c r="P635" s="5" t="str">
        <f>IF(B635="","",VLOOKUP(AB635,Varsayımlar!$B:$Q,8,0))</f>
        <v/>
      </c>
      <c r="Q635" s="5" t="str">
        <f>IF(B635="","",VLOOKUP(AB635,Varsayımlar!$B:$Q,9,0))</f>
        <v/>
      </c>
      <c r="R635" s="5" t="str">
        <f>IF(B635="","",VLOOKUP(AB635,Varsayımlar!$B:$Q,10,0))</f>
        <v/>
      </c>
      <c r="S635" s="5" t="str">
        <f>IF(B635="","",VLOOKUP(AB635,Varsayımlar!$B:$Q,11,0))</f>
        <v/>
      </c>
      <c r="T635" s="5" t="str">
        <f>IF(B635="","",VLOOKUP(AB635,Varsayımlar!$B:$Q,12,0))</f>
        <v/>
      </c>
      <c r="U635" s="5" t="str">
        <f>IF(B635="","",VLOOKUP(AB635,Varsayımlar!$B:$Q,13,0))</f>
        <v/>
      </c>
      <c r="V635" s="5" t="str">
        <f>IF(B635="","",VLOOKUP(AB635,Varsayımlar!$B:$Q,14,0))</f>
        <v/>
      </c>
      <c r="Z635" s="5" t="str">
        <f>IF(B635="","",VLOOKUP(AB635,Varsayımlar!$B:$Q,15,0))</f>
        <v/>
      </c>
      <c r="AA635" s="5" t="str">
        <f>IF(B635="","",VLOOKUP(AB635,Varsayımlar!$B:$Q,16,0))</f>
        <v/>
      </c>
      <c r="AB635" s="5" t="str">
        <f t="shared" si="12"/>
        <v/>
      </c>
    </row>
    <row r="636" spans="2:28" x14ac:dyDescent="0.25">
      <c r="C636" s="3" t="str">
        <f>IF(B636="","",VLOOKUP(AB636,Varsayımlar!$B:$Q,3,0))</f>
        <v/>
      </c>
      <c r="G636" s="2" t="str">
        <f>IF(B636="","",VLOOKUP(AB636,Varsayımlar!$B:$Q,5,0))</f>
        <v/>
      </c>
      <c r="I636" s="2" t="str">
        <f>IF(B636="","",VLOOKUP(AB636,Varsayımlar!$B:$Q,6,0))</f>
        <v/>
      </c>
      <c r="O636" s="2" t="str">
        <f>IF(B636="","",VLOOKUP(AB636,Varsayımlar!$B:$Q,7,0)*J636)</f>
        <v/>
      </c>
      <c r="P636" s="2" t="str">
        <f>IF(B636="","",VLOOKUP(AB636,Varsayımlar!$B:$Q,8,0))</f>
        <v/>
      </c>
      <c r="Q636" s="2" t="str">
        <f>IF(B636="","",VLOOKUP(AB636,Varsayımlar!$B:$Q,9,0))</f>
        <v/>
      </c>
      <c r="R636" s="2" t="str">
        <f>IF(B636="","",VLOOKUP(AB636,Varsayımlar!$B:$Q,10,0))</f>
        <v/>
      </c>
      <c r="S636" s="2" t="str">
        <f>IF(B636="","",VLOOKUP(AB636,Varsayımlar!$B:$Q,11,0))</f>
        <v/>
      </c>
      <c r="T636" s="2" t="str">
        <f>IF(B636="","",VLOOKUP(AB636,Varsayımlar!$B:$Q,12,0))</f>
        <v/>
      </c>
      <c r="U636" s="2" t="str">
        <f>IF(B636="","",VLOOKUP(AB636,Varsayımlar!$B:$Q,13,0))</f>
        <v/>
      </c>
      <c r="V636" s="2" t="str">
        <f>IF(B636="","",VLOOKUP(AB636,Varsayımlar!$B:$Q,14,0))</f>
        <v/>
      </c>
      <c r="Z636" s="2" t="str">
        <f>IF(B636="","",VLOOKUP(AB636,Varsayımlar!$B:$Q,15,0))</f>
        <v/>
      </c>
      <c r="AA636" s="2" t="str">
        <f>IF(B636="","",VLOOKUP(AB636,Varsayımlar!$B:$Q,16,0))</f>
        <v/>
      </c>
      <c r="AB636" s="2" t="str">
        <f t="shared" si="12"/>
        <v/>
      </c>
    </row>
    <row r="637" spans="2:28" x14ac:dyDescent="0.25">
      <c r="B637" s="6"/>
      <c r="C637" s="7" t="str">
        <f>IF(B637="","",VLOOKUP(AB637,Varsayımlar!$B:$Q,3,0))</f>
        <v/>
      </c>
      <c r="G637" s="5" t="str">
        <f>IF(B637="","",VLOOKUP(AB637,Varsayımlar!$B:$Q,5,0))</f>
        <v/>
      </c>
      <c r="H637" s="5"/>
      <c r="I637" s="5" t="str">
        <f>IF(B637="","",VLOOKUP(AB637,Varsayımlar!$B:$Q,6,0))</f>
        <v/>
      </c>
      <c r="O637" s="5" t="str">
        <f>IF(B637="","",VLOOKUP(AB637,Varsayımlar!$B:$Q,7,0)*J637)</f>
        <v/>
      </c>
      <c r="P637" s="5" t="str">
        <f>IF(B637="","",VLOOKUP(AB637,Varsayımlar!$B:$Q,8,0))</f>
        <v/>
      </c>
      <c r="Q637" s="5" t="str">
        <f>IF(B637="","",VLOOKUP(AB637,Varsayımlar!$B:$Q,9,0))</f>
        <v/>
      </c>
      <c r="R637" s="5" t="str">
        <f>IF(B637="","",VLOOKUP(AB637,Varsayımlar!$B:$Q,10,0))</f>
        <v/>
      </c>
      <c r="S637" s="5" t="str">
        <f>IF(B637="","",VLOOKUP(AB637,Varsayımlar!$B:$Q,11,0))</f>
        <v/>
      </c>
      <c r="T637" s="5" t="str">
        <f>IF(B637="","",VLOOKUP(AB637,Varsayımlar!$B:$Q,12,0))</f>
        <v/>
      </c>
      <c r="U637" s="5" t="str">
        <f>IF(B637="","",VLOOKUP(AB637,Varsayımlar!$B:$Q,13,0))</f>
        <v/>
      </c>
      <c r="V637" s="5" t="str">
        <f>IF(B637="","",VLOOKUP(AB637,Varsayımlar!$B:$Q,14,0))</f>
        <v/>
      </c>
      <c r="Z637" s="5" t="str">
        <f>IF(B637="","",VLOOKUP(AB637,Varsayımlar!$B:$Q,15,0))</f>
        <v/>
      </c>
      <c r="AA637" s="5" t="str">
        <f>IF(B637="","",VLOOKUP(AB637,Varsayımlar!$B:$Q,16,0))</f>
        <v/>
      </c>
      <c r="AB637" s="5" t="str">
        <f t="shared" si="12"/>
        <v/>
      </c>
    </row>
    <row r="638" spans="2:28" x14ac:dyDescent="0.25">
      <c r="C638" s="3" t="str">
        <f>IF(B638="","",VLOOKUP(AB638,Varsayımlar!$B:$Q,3,0))</f>
        <v/>
      </c>
      <c r="G638" s="2" t="str">
        <f>IF(B638="","",VLOOKUP(AB638,Varsayımlar!$B:$Q,5,0))</f>
        <v/>
      </c>
      <c r="I638" s="2" t="str">
        <f>IF(B638="","",VLOOKUP(AB638,Varsayımlar!$B:$Q,6,0))</f>
        <v/>
      </c>
      <c r="O638" s="2" t="str">
        <f>IF(B638="","",VLOOKUP(AB638,Varsayımlar!$B:$Q,7,0)*J638)</f>
        <v/>
      </c>
      <c r="P638" s="2" t="str">
        <f>IF(B638="","",VLOOKUP(AB638,Varsayımlar!$B:$Q,8,0))</f>
        <v/>
      </c>
      <c r="Q638" s="2" t="str">
        <f>IF(B638="","",VLOOKUP(AB638,Varsayımlar!$B:$Q,9,0))</f>
        <v/>
      </c>
      <c r="R638" s="2" t="str">
        <f>IF(B638="","",VLOOKUP(AB638,Varsayımlar!$B:$Q,10,0))</f>
        <v/>
      </c>
      <c r="S638" s="2" t="str">
        <f>IF(B638="","",VLOOKUP(AB638,Varsayımlar!$B:$Q,11,0))</f>
        <v/>
      </c>
      <c r="T638" s="2" t="str">
        <f>IF(B638="","",VLOOKUP(AB638,Varsayımlar!$B:$Q,12,0))</f>
        <v/>
      </c>
      <c r="U638" s="2" t="str">
        <f>IF(B638="","",VLOOKUP(AB638,Varsayımlar!$B:$Q,13,0))</f>
        <v/>
      </c>
      <c r="V638" s="2" t="str">
        <f>IF(B638="","",VLOOKUP(AB638,Varsayımlar!$B:$Q,14,0))</f>
        <v/>
      </c>
      <c r="Z638" s="2" t="str">
        <f>IF(B638="","",VLOOKUP(AB638,Varsayımlar!$B:$Q,15,0))</f>
        <v/>
      </c>
      <c r="AA638" s="2" t="str">
        <f>IF(B638="","",VLOOKUP(AB638,Varsayımlar!$B:$Q,16,0))</f>
        <v/>
      </c>
      <c r="AB638" s="2" t="str">
        <f t="shared" si="12"/>
        <v/>
      </c>
    </row>
    <row r="639" spans="2:28" x14ac:dyDescent="0.25">
      <c r="B639" s="6"/>
      <c r="C639" s="7" t="str">
        <f>IF(B639="","",VLOOKUP(AB639,Varsayımlar!$B:$Q,3,0))</f>
        <v/>
      </c>
      <c r="G639" s="5" t="str">
        <f>IF(B639="","",VLOOKUP(AB639,Varsayımlar!$B:$Q,5,0))</f>
        <v/>
      </c>
      <c r="H639" s="5"/>
      <c r="I639" s="5" t="str">
        <f>IF(B639="","",VLOOKUP(AB639,Varsayımlar!$B:$Q,6,0))</f>
        <v/>
      </c>
      <c r="O639" s="5" t="str">
        <f>IF(B639="","",VLOOKUP(AB639,Varsayımlar!$B:$Q,7,0)*J639)</f>
        <v/>
      </c>
      <c r="P639" s="5" t="str">
        <f>IF(B639="","",VLOOKUP(AB639,Varsayımlar!$B:$Q,8,0))</f>
        <v/>
      </c>
      <c r="Q639" s="5" t="str">
        <f>IF(B639="","",VLOOKUP(AB639,Varsayımlar!$B:$Q,9,0))</f>
        <v/>
      </c>
      <c r="R639" s="5" t="str">
        <f>IF(B639="","",VLOOKUP(AB639,Varsayımlar!$B:$Q,10,0))</f>
        <v/>
      </c>
      <c r="S639" s="5" t="str">
        <f>IF(B639="","",VLOOKUP(AB639,Varsayımlar!$B:$Q,11,0))</f>
        <v/>
      </c>
      <c r="T639" s="5" t="str">
        <f>IF(B639="","",VLOOKUP(AB639,Varsayımlar!$B:$Q,12,0))</f>
        <v/>
      </c>
      <c r="U639" s="5" t="str">
        <f>IF(B639="","",VLOOKUP(AB639,Varsayımlar!$B:$Q,13,0))</f>
        <v/>
      </c>
      <c r="V639" s="5" t="str">
        <f>IF(B639="","",VLOOKUP(AB639,Varsayımlar!$B:$Q,14,0))</f>
        <v/>
      </c>
      <c r="Z639" s="5" t="str">
        <f>IF(B639="","",VLOOKUP(AB639,Varsayımlar!$B:$Q,15,0))</f>
        <v/>
      </c>
      <c r="AA639" s="5" t="str">
        <f>IF(B639="","",VLOOKUP(AB639,Varsayımlar!$B:$Q,16,0))</f>
        <v/>
      </c>
      <c r="AB639" s="5" t="str">
        <f t="shared" si="12"/>
        <v/>
      </c>
    </row>
    <row r="640" spans="2:28" x14ac:dyDescent="0.25">
      <c r="C640" s="3" t="str">
        <f>IF(B640="","",VLOOKUP(AB640,Varsayımlar!$B:$Q,3,0))</f>
        <v/>
      </c>
      <c r="G640" s="2" t="str">
        <f>IF(B640="","",VLOOKUP(AB640,Varsayımlar!$B:$Q,5,0))</f>
        <v/>
      </c>
      <c r="I640" s="2" t="str">
        <f>IF(B640="","",VLOOKUP(AB640,Varsayımlar!$B:$Q,6,0))</f>
        <v/>
      </c>
      <c r="O640" s="2" t="str">
        <f>IF(B640="","",VLOOKUP(AB640,Varsayımlar!$B:$Q,7,0)*J640)</f>
        <v/>
      </c>
      <c r="P640" s="2" t="str">
        <f>IF(B640="","",VLOOKUP(AB640,Varsayımlar!$B:$Q,8,0))</f>
        <v/>
      </c>
      <c r="Q640" s="2" t="str">
        <f>IF(B640="","",VLOOKUP(AB640,Varsayımlar!$B:$Q,9,0))</f>
        <v/>
      </c>
      <c r="R640" s="2" t="str">
        <f>IF(B640="","",VLOOKUP(AB640,Varsayımlar!$B:$Q,10,0))</f>
        <v/>
      </c>
      <c r="S640" s="2" t="str">
        <f>IF(B640="","",VLOOKUP(AB640,Varsayımlar!$B:$Q,11,0))</f>
        <v/>
      </c>
      <c r="T640" s="2" t="str">
        <f>IF(B640="","",VLOOKUP(AB640,Varsayımlar!$B:$Q,12,0))</f>
        <v/>
      </c>
      <c r="U640" s="2" t="str">
        <f>IF(B640="","",VLOOKUP(AB640,Varsayımlar!$B:$Q,13,0))</f>
        <v/>
      </c>
      <c r="V640" s="2" t="str">
        <f>IF(B640="","",VLOOKUP(AB640,Varsayımlar!$B:$Q,14,0))</f>
        <v/>
      </c>
      <c r="Z640" s="2" t="str">
        <f>IF(B640="","",VLOOKUP(AB640,Varsayımlar!$B:$Q,15,0))</f>
        <v/>
      </c>
      <c r="AA640" s="2" t="str">
        <f>IF(B640="","",VLOOKUP(AB640,Varsayımlar!$B:$Q,16,0))</f>
        <v/>
      </c>
      <c r="AB640" s="2" t="str">
        <f t="shared" si="12"/>
        <v/>
      </c>
    </row>
    <row r="641" spans="2:28" x14ac:dyDescent="0.25">
      <c r="B641" s="6"/>
      <c r="C641" s="7" t="str">
        <f>IF(B641="","",VLOOKUP(AB641,Varsayımlar!$B:$Q,3,0))</f>
        <v/>
      </c>
      <c r="G641" s="5" t="str">
        <f>IF(B641="","",VLOOKUP(AB641,Varsayımlar!$B:$Q,5,0))</f>
        <v/>
      </c>
      <c r="H641" s="5"/>
      <c r="I641" s="5" t="str">
        <f>IF(B641="","",VLOOKUP(AB641,Varsayımlar!$B:$Q,6,0))</f>
        <v/>
      </c>
      <c r="O641" s="5" t="str">
        <f>IF(B641="","",VLOOKUP(AB641,Varsayımlar!$B:$Q,7,0)*J641)</f>
        <v/>
      </c>
      <c r="P641" s="5" t="str">
        <f>IF(B641="","",VLOOKUP(AB641,Varsayımlar!$B:$Q,8,0))</f>
        <v/>
      </c>
      <c r="Q641" s="5" t="str">
        <f>IF(B641="","",VLOOKUP(AB641,Varsayımlar!$B:$Q,9,0))</f>
        <v/>
      </c>
      <c r="R641" s="5" t="str">
        <f>IF(B641="","",VLOOKUP(AB641,Varsayımlar!$B:$Q,10,0))</f>
        <v/>
      </c>
      <c r="S641" s="5" t="str">
        <f>IF(B641="","",VLOOKUP(AB641,Varsayımlar!$B:$Q,11,0))</f>
        <v/>
      </c>
      <c r="T641" s="5" t="str">
        <f>IF(B641="","",VLOOKUP(AB641,Varsayımlar!$B:$Q,12,0))</f>
        <v/>
      </c>
      <c r="U641" s="5" t="str">
        <f>IF(B641="","",VLOOKUP(AB641,Varsayımlar!$B:$Q,13,0))</f>
        <v/>
      </c>
      <c r="V641" s="5" t="str">
        <f>IF(B641="","",VLOOKUP(AB641,Varsayımlar!$B:$Q,14,0))</f>
        <v/>
      </c>
      <c r="Z641" s="5" t="str">
        <f>IF(B641="","",VLOOKUP(AB641,Varsayımlar!$B:$Q,15,0))</f>
        <v/>
      </c>
      <c r="AA641" s="5" t="str">
        <f>IF(B641="","",VLOOKUP(AB641,Varsayımlar!$B:$Q,16,0))</f>
        <v/>
      </c>
      <c r="AB641" s="5" t="str">
        <f t="shared" si="12"/>
        <v/>
      </c>
    </row>
    <row r="642" spans="2:28" x14ac:dyDescent="0.25">
      <c r="C642" s="3" t="str">
        <f>IF(B642="","",VLOOKUP(AB642,Varsayımlar!$B:$Q,3,0))</f>
        <v/>
      </c>
      <c r="G642" s="2" t="str">
        <f>IF(B642="","",VLOOKUP(AB642,Varsayımlar!$B:$Q,5,0))</f>
        <v/>
      </c>
      <c r="I642" s="2" t="str">
        <f>IF(B642="","",VLOOKUP(AB642,Varsayımlar!$B:$Q,6,0))</f>
        <v/>
      </c>
      <c r="O642" s="2" t="str">
        <f>IF(B642="","",VLOOKUP(AB642,Varsayımlar!$B:$Q,7,0)*J642)</f>
        <v/>
      </c>
      <c r="P642" s="2" t="str">
        <f>IF(B642="","",VLOOKUP(AB642,Varsayımlar!$B:$Q,8,0))</f>
        <v/>
      </c>
      <c r="Q642" s="2" t="str">
        <f>IF(B642="","",VLOOKUP(AB642,Varsayımlar!$B:$Q,9,0))</f>
        <v/>
      </c>
      <c r="R642" s="2" t="str">
        <f>IF(B642="","",VLOOKUP(AB642,Varsayımlar!$B:$Q,10,0))</f>
        <v/>
      </c>
      <c r="S642" s="2" t="str">
        <f>IF(B642="","",VLOOKUP(AB642,Varsayımlar!$B:$Q,11,0))</f>
        <v/>
      </c>
      <c r="T642" s="2" t="str">
        <f>IF(B642="","",VLOOKUP(AB642,Varsayımlar!$B:$Q,12,0))</f>
        <v/>
      </c>
      <c r="U642" s="2" t="str">
        <f>IF(B642="","",VLOOKUP(AB642,Varsayımlar!$B:$Q,13,0))</f>
        <v/>
      </c>
      <c r="V642" s="2" t="str">
        <f>IF(B642="","",VLOOKUP(AB642,Varsayımlar!$B:$Q,14,0))</f>
        <v/>
      </c>
      <c r="Z642" s="2" t="str">
        <f>IF(B642="","",VLOOKUP(AB642,Varsayımlar!$B:$Q,15,0))</f>
        <v/>
      </c>
      <c r="AA642" s="2" t="str">
        <f>IF(B642="","",VLOOKUP(AB642,Varsayımlar!$B:$Q,16,0))</f>
        <v/>
      </c>
      <c r="AB642" s="2" t="str">
        <f t="shared" si="12"/>
        <v/>
      </c>
    </row>
    <row r="643" spans="2:28" x14ac:dyDescent="0.25">
      <c r="B643" s="6"/>
      <c r="C643" s="7" t="str">
        <f>IF(B643="","",VLOOKUP(AB643,Varsayımlar!$B:$Q,3,0))</f>
        <v/>
      </c>
      <c r="G643" s="5" t="str">
        <f>IF(B643="","",VLOOKUP(AB643,Varsayımlar!$B:$Q,5,0))</f>
        <v/>
      </c>
      <c r="H643" s="5"/>
      <c r="I643" s="5" t="str">
        <f>IF(B643="","",VLOOKUP(AB643,Varsayımlar!$B:$Q,6,0))</f>
        <v/>
      </c>
      <c r="O643" s="5" t="str">
        <f>IF(B643="","",VLOOKUP(AB643,Varsayımlar!$B:$Q,7,0)*J643)</f>
        <v/>
      </c>
      <c r="P643" s="5" t="str">
        <f>IF(B643="","",VLOOKUP(AB643,Varsayımlar!$B:$Q,8,0))</f>
        <v/>
      </c>
      <c r="Q643" s="5" t="str">
        <f>IF(B643="","",VLOOKUP(AB643,Varsayımlar!$B:$Q,9,0))</f>
        <v/>
      </c>
      <c r="R643" s="5" t="str">
        <f>IF(B643="","",VLOOKUP(AB643,Varsayımlar!$B:$Q,10,0))</f>
        <v/>
      </c>
      <c r="S643" s="5" t="str">
        <f>IF(B643="","",VLOOKUP(AB643,Varsayımlar!$B:$Q,11,0))</f>
        <v/>
      </c>
      <c r="T643" s="5" t="str">
        <f>IF(B643="","",VLOOKUP(AB643,Varsayımlar!$B:$Q,12,0))</f>
        <v/>
      </c>
      <c r="U643" s="5" t="str">
        <f>IF(B643="","",VLOOKUP(AB643,Varsayımlar!$B:$Q,13,0))</f>
        <v/>
      </c>
      <c r="V643" s="5" t="str">
        <f>IF(B643="","",VLOOKUP(AB643,Varsayımlar!$B:$Q,14,0))</f>
        <v/>
      </c>
      <c r="Z643" s="5" t="str">
        <f>IF(B643="","",VLOOKUP(AB643,Varsayımlar!$B:$Q,15,0))</f>
        <v/>
      </c>
      <c r="AA643" s="5" t="str">
        <f>IF(B643="","",VLOOKUP(AB643,Varsayımlar!$B:$Q,16,0))</f>
        <v/>
      </c>
      <c r="AB643" s="5" t="str">
        <f t="shared" si="12"/>
        <v/>
      </c>
    </row>
    <row r="644" spans="2:28" x14ac:dyDescent="0.25">
      <c r="C644" s="3" t="str">
        <f>IF(B644="","",VLOOKUP(AB644,Varsayımlar!$B:$Q,3,0))</f>
        <v/>
      </c>
      <c r="G644" s="2" t="str">
        <f>IF(B644="","",VLOOKUP(AB644,Varsayımlar!$B:$Q,5,0))</f>
        <v/>
      </c>
      <c r="I644" s="2" t="str">
        <f>IF(B644="","",VLOOKUP(AB644,Varsayımlar!$B:$Q,6,0))</f>
        <v/>
      </c>
      <c r="O644" s="2" t="str">
        <f>IF(B644="","",VLOOKUP(AB644,Varsayımlar!$B:$Q,7,0)*J644)</f>
        <v/>
      </c>
      <c r="P644" s="2" t="str">
        <f>IF(B644="","",VLOOKUP(AB644,Varsayımlar!$B:$Q,8,0))</f>
        <v/>
      </c>
      <c r="Q644" s="2" t="str">
        <f>IF(B644="","",VLOOKUP(AB644,Varsayımlar!$B:$Q,9,0))</f>
        <v/>
      </c>
      <c r="R644" s="2" t="str">
        <f>IF(B644="","",VLOOKUP(AB644,Varsayımlar!$B:$Q,10,0))</f>
        <v/>
      </c>
      <c r="S644" s="2" t="str">
        <f>IF(B644="","",VLOOKUP(AB644,Varsayımlar!$B:$Q,11,0))</f>
        <v/>
      </c>
      <c r="T644" s="2" t="str">
        <f>IF(B644="","",VLOOKUP(AB644,Varsayımlar!$B:$Q,12,0))</f>
        <v/>
      </c>
      <c r="U644" s="2" t="str">
        <f>IF(B644="","",VLOOKUP(AB644,Varsayımlar!$B:$Q,13,0))</f>
        <v/>
      </c>
      <c r="V644" s="2" t="str">
        <f>IF(B644="","",VLOOKUP(AB644,Varsayımlar!$B:$Q,14,0))</f>
        <v/>
      </c>
      <c r="Z644" s="2" t="str">
        <f>IF(B644="","",VLOOKUP(AB644,Varsayımlar!$B:$Q,15,0))</f>
        <v/>
      </c>
      <c r="AA644" s="2" t="str">
        <f>IF(B644="","",VLOOKUP(AB644,Varsayımlar!$B:$Q,16,0))</f>
        <v/>
      </c>
      <c r="AB644" s="2" t="str">
        <f t="shared" si="12"/>
        <v/>
      </c>
    </row>
    <row r="645" spans="2:28" x14ac:dyDescent="0.25">
      <c r="B645" s="6"/>
      <c r="C645" s="7" t="str">
        <f>IF(B645="","",VLOOKUP(AB645,Varsayımlar!$B:$Q,3,0))</f>
        <v/>
      </c>
      <c r="G645" s="5" t="str">
        <f>IF(B645="","",VLOOKUP(AB645,Varsayımlar!$B:$Q,5,0))</f>
        <v/>
      </c>
      <c r="H645" s="5"/>
      <c r="I645" s="5" t="str">
        <f>IF(B645="","",VLOOKUP(AB645,Varsayımlar!$B:$Q,6,0))</f>
        <v/>
      </c>
      <c r="O645" s="5" t="str">
        <f>IF(B645="","",VLOOKUP(AB645,Varsayımlar!$B:$Q,7,0)*J645)</f>
        <v/>
      </c>
      <c r="P645" s="5" t="str">
        <f>IF(B645="","",VLOOKUP(AB645,Varsayımlar!$B:$Q,8,0))</f>
        <v/>
      </c>
      <c r="Q645" s="5" t="str">
        <f>IF(B645="","",VLOOKUP(AB645,Varsayımlar!$B:$Q,9,0))</f>
        <v/>
      </c>
      <c r="R645" s="5" t="str">
        <f>IF(B645="","",VLOOKUP(AB645,Varsayımlar!$B:$Q,10,0))</f>
        <v/>
      </c>
      <c r="S645" s="5" t="str">
        <f>IF(B645="","",VLOOKUP(AB645,Varsayımlar!$B:$Q,11,0))</f>
        <v/>
      </c>
      <c r="T645" s="5" t="str">
        <f>IF(B645="","",VLOOKUP(AB645,Varsayımlar!$B:$Q,12,0))</f>
        <v/>
      </c>
      <c r="U645" s="5" t="str">
        <f>IF(B645="","",VLOOKUP(AB645,Varsayımlar!$B:$Q,13,0))</f>
        <v/>
      </c>
      <c r="V645" s="5" t="str">
        <f>IF(B645="","",VLOOKUP(AB645,Varsayımlar!$B:$Q,14,0))</f>
        <v/>
      </c>
      <c r="Z645" s="5" t="str">
        <f>IF(B645="","",VLOOKUP(AB645,Varsayımlar!$B:$Q,15,0))</f>
        <v/>
      </c>
      <c r="AA645" s="5" t="str">
        <f>IF(B645="","",VLOOKUP(AB645,Varsayımlar!$B:$Q,16,0))</f>
        <v/>
      </c>
      <c r="AB645" s="5" t="str">
        <f t="shared" si="12"/>
        <v/>
      </c>
    </row>
    <row r="646" spans="2:28" x14ac:dyDescent="0.25">
      <c r="C646" s="3" t="str">
        <f>IF(B646="","",VLOOKUP(AB646,Varsayımlar!$B:$Q,3,0))</f>
        <v/>
      </c>
      <c r="G646" s="2" t="str">
        <f>IF(B646="","",VLOOKUP(AB646,Varsayımlar!$B:$Q,5,0))</f>
        <v/>
      </c>
      <c r="I646" s="2" t="str">
        <f>IF(B646="","",VLOOKUP(AB646,Varsayımlar!$B:$Q,6,0))</f>
        <v/>
      </c>
      <c r="O646" s="2" t="str">
        <f>IF(B646="","",VLOOKUP(AB646,Varsayımlar!$B:$Q,7,0)*J646)</f>
        <v/>
      </c>
      <c r="P646" s="2" t="str">
        <f>IF(B646="","",VLOOKUP(AB646,Varsayımlar!$B:$Q,8,0))</f>
        <v/>
      </c>
      <c r="Q646" s="2" t="str">
        <f>IF(B646="","",VLOOKUP(AB646,Varsayımlar!$B:$Q,9,0))</f>
        <v/>
      </c>
      <c r="R646" s="2" t="str">
        <f>IF(B646="","",VLOOKUP(AB646,Varsayımlar!$B:$Q,10,0))</f>
        <v/>
      </c>
      <c r="S646" s="2" t="str">
        <f>IF(B646="","",VLOOKUP(AB646,Varsayımlar!$B:$Q,11,0))</f>
        <v/>
      </c>
      <c r="T646" s="2" t="str">
        <f>IF(B646="","",VLOOKUP(AB646,Varsayımlar!$B:$Q,12,0))</f>
        <v/>
      </c>
      <c r="U646" s="2" t="str">
        <f>IF(B646="","",VLOOKUP(AB646,Varsayımlar!$B:$Q,13,0))</f>
        <v/>
      </c>
      <c r="V646" s="2" t="str">
        <f>IF(B646="","",VLOOKUP(AB646,Varsayımlar!$B:$Q,14,0))</f>
        <v/>
      </c>
      <c r="Z646" s="2" t="str">
        <f>IF(B646="","",VLOOKUP(AB646,Varsayımlar!$B:$Q,15,0))</f>
        <v/>
      </c>
      <c r="AA646" s="2" t="str">
        <f>IF(B646="","",VLOOKUP(AB646,Varsayımlar!$B:$Q,16,0))</f>
        <v/>
      </c>
      <c r="AB646" s="2" t="str">
        <f t="shared" si="12"/>
        <v/>
      </c>
    </row>
    <row r="647" spans="2:28" x14ac:dyDescent="0.25">
      <c r="B647" s="6"/>
      <c r="C647" s="7" t="str">
        <f>IF(B647="","",VLOOKUP(AB647,Varsayımlar!$B:$Q,3,0))</f>
        <v/>
      </c>
      <c r="G647" s="5" t="str">
        <f>IF(B647="","",VLOOKUP(AB647,Varsayımlar!$B:$Q,5,0))</f>
        <v/>
      </c>
      <c r="H647" s="5"/>
      <c r="I647" s="5" t="str">
        <f>IF(B647="","",VLOOKUP(AB647,Varsayımlar!$B:$Q,6,0))</f>
        <v/>
      </c>
      <c r="O647" s="5" t="str">
        <f>IF(B647="","",VLOOKUP(AB647,Varsayımlar!$B:$Q,7,0)*J647)</f>
        <v/>
      </c>
      <c r="P647" s="5" t="str">
        <f>IF(B647="","",VLOOKUP(AB647,Varsayımlar!$B:$Q,8,0))</f>
        <v/>
      </c>
      <c r="Q647" s="5" t="str">
        <f>IF(B647="","",VLOOKUP(AB647,Varsayımlar!$B:$Q,9,0))</f>
        <v/>
      </c>
      <c r="R647" s="5" t="str">
        <f>IF(B647="","",VLOOKUP(AB647,Varsayımlar!$B:$Q,10,0))</f>
        <v/>
      </c>
      <c r="S647" s="5" t="str">
        <f>IF(B647="","",VLOOKUP(AB647,Varsayımlar!$B:$Q,11,0))</f>
        <v/>
      </c>
      <c r="T647" s="5" t="str">
        <f>IF(B647="","",VLOOKUP(AB647,Varsayımlar!$B:$Q,12,0))</f>
        <v/>
      </c>
      <c r="U647" s="5" t="str">
        <f>IF(B647="","",VLOOKUP(AB647,Varsayımlar!$B:$Q,13,0))</f>
        <v/>
      </c>
      <c r="V647" s="5" t="str">
        <f>IF(B647="","",VLOOKUP(AB647,Varsayımlar!$B:$Q,14,0))</f>
        <v/>
      </c>
      <c r="Z647" s="5" t="str">
        <f>IF(B647="","",VLOOKUP(AB647,Varsayımlar!$B:$Q,15,0))</f>
        <v/>
      </c>
      <c r="AA647" s="5" t="str">
        <f>IF(B647="","",VLOOKUP(AB647,Varsayımlar!$B:$Q,16,0))</f>
        <v/>
      </c>
      <c r="AB647" s="5" t="str">
        <f t="shared" ref="AB647:AB710" si="13">IF(B647="","",CONCATENATE(B647,D647))</f>
        <v/>
      </c>
    </row>
    <row r="648" spans="2:28" x14ac:dyDescent="0.25">
      <c r="C648" s="3" t="str">
        <f>IF(B648="","",VLOOKUP(AB648,Varsayımlar!$B:$Q,3,0))</f>
        <v/>
      </c>
      <c r="G648" s="2" t="str">
        <f>IF(B648="","",VLOOKUP(AB648,Varsayımlar!$B:$Q,5,0))</f>
        <v/>
      </c>
      <c r="I648" s="2" t="str">
        <f>IF(B648="","",VLOOKUP(AB648,Varsayımlar!$B:$Q,6,0))</f>
        <v/>
      </c>
      <c r="O648" s="2" t="str">
        <f>IF(B648="","",VLOOKUP(AB648,Varsayımlar!$B:$Q,7,0)*J648)</f>
        <v/>
      </c>
      <c r="P648" s="2" t="str">
        <f>IF(B648="","",VLOOKUP(AB648,Varsayımlar!$B:$Q,8,0))</f>
        <v/>
      </c>
      <c r="Q648" s="2" t="str">
        <f>IF(B648="","",VLOOKUP(AB648,Varsayımlar!$B:$Q,9,0))</f>
        <v/>
      </c>
      <c r="R648" s="2" t="str">
        <f>IF(B648="","",VLOOKUP(AB648,Varsayımlar!$B:$Q,10,0))</f>
        <v/>
      </c>
      <c r="S648" s="2" t="str">
        <f>IF(B648="","",VLOOKUP(AB648,Varsayımlar!$B:$Q,11,0))</f>
        <v/>
      </c>
      <c r="T648" s="2" t="str">
        <f>IF(B648="","",VLOOKUP(AB648,Varsayımlar!$B:$Q,12,0))</f>
        <v/>
      </c>
      <c r="U648" s="2" t="str">
        <f>IF(B648="","",VLOOKUP(AB648,Varsayımlar!$B:$Q,13,0))</f>
        <v/>
      </c>
      <c r="V648" s="2" t="str">
        <f>IF(B648="","",VLOOKUP(AB648,Varsayımlar!$B:$Q,14,0))</f>
        <v/>
      </c>
      <c r="Z648" s="2" t="str">
        <f>IF(B648="","",VLOOKUP(AB648,Varsayımlar!$B:$Q,15,0))</f>
        <v/>
      </c>
      <c r="AA648" s="2" t="str">
        <f>IF(B648="","",VLOOKUP(AB648,Varsayımlar!$B:$Q,16,0))</f>
        <v/>
      </c>
      <c r="AB648" s="2" t="str">
        <f t="shared" si="13"/>
        <v/>
      </c>
    </row>
    <row r="649" spans="2:28" x14ac:dyDescent="0.25">
      <c r="B649" s="6"/>
      <c r="C649" s="7" t="str">
        <f>IF(B649="","",VLOOKUP(AB649,Varsayımlar!$B:$Q,3,0))</f>
        <v/>
      </c>
      <c r="G649" s="5" t="str">
        <f>IF(B649="","",VLOOKUP(AB649,Varsayımlar!$B:$Q,5,0))</f>
        <v/>
      </c>
      <c r="H649" s="5"/>
      <c r="I649" s="5" t="str">
        <f>IF(B649="","",VLOOKUP(AB649,Varsayımlar!$B:$Q,6,0))</f>
        <v/>
      </c>
      <c r="O649" s="5" t="str">
        <f>IF(B649="","",VLOOKUP(AB649,Varsayımlar!$B:$Q,7,0)*J649)</f>
        <v/>
      </c>
      <c r="P649" s="5" t="str">
        <f>IF(B649="","",VLOOKUP(AB649,Varsayımlar!$B:$Q,8,0))</f>
        <v/>
      </c>
      <c r="Q649" s="5" t="str">
        <f>IF(B649="","",VLOOKUP(AB649,Varsayımlar!$B:$Q,9,0))</f>
        <v/>
      </c>
      <c r="R649" s="5" t="str">
        <f>IF(B649="","",VLOOKUP(AB649,Varsayımlar!$B:$Q,10,0))</f>
        <v/>
      </c>
      <c r="S649" s="5" t="str">
        <f>IF(B649="","",VLOOKUP(AB649,Varsayımlar!$B:$Q,11,0))</f>
        <v/>
      </c>
      <c r="T649" s="5" t="str">
        <f>IF(B649="","",VLOOKUP(AB649,Varsayımlar!$B:$Q,12,0))</f>
        <v/>
      </c>
      <c r="U649" s="5" t="str">
        <f>IF(B649="","",VLOOKUP(AB649,Varsayımlar!$B:$Q,13,0))</f>
        <v/>
      </c>
      <c r="V649" s="5" t="str">
        <f>IF(B649="","",VLOOKUP(AB649,Varsayımlar!$B:$Q,14,0))</f>
        <v/>
      </c>
      <c r="Z649" s="5" t="str">
        <f>IF(B649="","",VLOOKUP(AB649,Varsayımlar!$B:$Q,15,0))</f>
        <v/>
      </c>
      <c r="AA649" s="5" t="str">
        <f>IF(B649="","",VLOOKUP(AB649,Varsayımlar!$B:$Q,16,0))</f>
        <v/>
      </c>
      <c r="AB649" s="5" t="str">
        <f t="shared" si="13"/>
        <v/>
      </c>
    </row>
    <row r="650" spans="2:28" x14ac:dyDescent="0.25">
      <c r="C650" s="3" t="str">
        <f>IF(B650="","",VLOOKUP(AB650,Varsayımlar!$B:$Q,3,0))</f>
        <v/>
      </c>
      <c r="G650" s="2" t="str">
        <f>IF(B650="","",VLOOKUP(AB650,Varsayımlar!$B:$Q,5,0))</f>
        <v/>
      </c>
      <c r="I650" s="2" t="str">
        <f>IF(B650="","",VLOOKUP(AB650,Varsayımlar!$B:$Q,6,0))</f>
        <v/>
      </c>
      <c r="O650" s="2" t="str">
        <f>IF(B650="","",VLOOKUP(AB650,Varsayımlar!$B:$Q,7,0)*J650)</f>
        <v/>
      </c>
      <c r="P650" s="2" t="str">
        <f>IF(B650="","",VLOOKUP(AB650,Varsayımlar!$B:$Q,8,0))</f>
        <v/>
      </c>
      <c r="Q650" s="2" t="str">
        <f>IF(B650="","",VLOOKUP(AB650,Varsayımlar!$B:$Q,9,0))</f>
        <v/>
      </c>
      <c r="R650" s="2" t="str">
        <f>IF(B650="","",VLOOKUP(AB650,Varsayımlar!$B:$Q,10,0))</f>
        <v/>
      </c>
      <c r="S650" s="2" t="str">
        <f>IF(B650="","",VLOOKUP(AB650,Varsayımlar!$B:$Q,11,0))</f>
        <v/>
      </c>
      <c r="T650" s="2" t="str">
        <f>IF(B650="","",VLOOKUP(AB650,Varsayımlar!$B:$Q,12,0))</f>
        <v/>
      </c>
      <c r="U650" s="2" t="str">
        <f>IF(B650="","",VLOOKUP(AB650,Varsayımlar!$B:$Q,13,0))</f>
        <v/>
      </c>
      <c r="V650" s="2" t="str">
        <f>IF(B650="","",VLOOKUP(AB650,Varsayımlar!$B:$Q,14,0))</f>
        <v/>
      </c>
      <c r="Z650" s="2" t="str">
        <f>IF(B650="","",VLOOKUP(AB650,Varsayımlar!$B:$Q,15,0))</f>
        <v/>
      </c>
      <c r="AA650" s="2" t="str">
        <f>IF(B650="","",VLOOKUP(AB650,Varsayımlar!$B:$Q,16,0))</f>
        <v/>
      </c>
      <c r="AB650" s="2" t="str">
        <f t="shared" si="13"/>
        <v/>
      </c>
    </row>
    <row r="651" spans="2:28" x14ac:dyDescent="0.25">
      <c r="B651" s="6"/>
      <c r="C651" s="7" t="str">
        <f>IF(B651="","",VLOOKUP(AB651,Varsayımlar!$B:$Q,3,0))</f>
        <v/>
      </c>
      <c r="G651" s="5" t="str">
        <f>IF(B651="","",VLOOKUP(AB651,Varsayımlar!$B:$Q,5,0))</f>
        <v/>
      </c>
      <c r="H651" s="5"/>
      <c r="I651" s="5" t="str">
        <f>IF(B651="","",VLOOKUP(AB651,Varsayımlar!$B:$Q,6,0))</f>
        <v/>
      </c>
      <c r="O651" s="5" t="str">
        <f>IF(B651="","",VLOOKUP(AB651,Varsayımlar!$B:$Q,7,0)*J651)</f>
        <v/>
      </c>
      <c r="P651" s="5" t="str">
        <f>IF(B651="","",VLOOKUP(AB651,Varsayımlar!$B:$Q,8,0))</f>
        <v/>
      </c>
      <c r="Q651" s="5" t="str">
        <f>IF(B651="","",VLOOKUP(AB651,Varsayımlar!$B:$Q,9,0))</f>
        <v/>
      </c>
      <c r="R651" s="5" t="str">
        <f>IF(B651="","",VLOOKUP(AB651,Varsayımlar!$B:$Q,10,0))</f>
        <v/>
      </c>
      <c r="S651" s="5" t="str">
        <f>IF(B651="","",VLOOKUP(AB651,Varsayımlar!$B:$Q,11,0))</f>
        <v/>
      </c>
      <c r="T651" s="5" t="str">
        <f>IF(B651="","",VLOOKUP(AB651,Varsayımlar!$B:$Q,12,0))</f>
        <v/>
      </c>
      <c r="U651" s="5" t="str">
        <f>IF(B651="","",VLOOKUP(AB651,Varsayımlar!$B:$Q,13,0))</f>
        <v/>
      </c>
      <c r="V651" s="5" t="str">
        <f>IF(B651="","",VLOOKUP(AB651,Varsayımlar!$B:$Q,14,0))</f>
        <v/>
      </c>
      <c r="Z651" s="5" t="str">
        <f>IF(B651="","",VLOOKUP(AB651,Varsayımlar!$B:$Q,15,0))</f>
        <v/>
      </c>
      <c r="AA651" s="5" t="str">
        <f>IF(B651="","",VLOOKUP(AB651,Varsayımlar!$B:$Q,16,0))</f>
        <v/>
      </c>
      <c r="AB651" s="5" t="str">
        <f t="shared" si="13"/>
        <v/>
      </c>
    </row>
    <row r="652" spans="2:28" x14ac:dyDescent="0.25">
      <c r="C652" s="3" t="str">
        <f>IF(B652="","",VLOOKUP(AB652,Varsayımlar!$B:$Q,3,0))</f>
        <v/>
      </c>
      <c r="G652" s="2" t="str">
        <f>IF(B652="","",VLOOKUP(AB652,Varsayımlar!$B:$Q,5,0))</f>
        <v/>
      </c>
      <c r="I652" s="2" t="str">
        <f>IF(B652="","",VLOOKUP(AB652,Varsayımlar!$B:$Q,6,0))</f>
        <v/>
      </c>
      <c r="O652" s="2" t="str">
        <f>IF(B652="","",VLOOKUP(AB652,Varsayımlar!$B:$Q,7,0)*J652)</f>
        <v/>
      </c>
      <c r="P652" s="2" t="str">
        <f>IF(B652="","",VLOOKUP(AB652,Varsayımlar!$B:$Q,8,0))</f>
        <v/>
      </c>
      <c r="Q652" s="2" t="str">
        <f>IF(B652="","",VLOOKUP(AB652,Varsayımlar!$B:$Q,9,0))</f>
        <v/>
      </c>
      <c r="R652" s="2" t="str">
        <f>IF(B652="","",VLOOKUP(AB652,Varsayımlar!$B:$Q,10,0))</f>
        <v/>
      </c>
      <c r="S652" s="2" t="str">
        <f>IF(B652="","",VLOOKUP(AB652,Varsayımlar!$B:$Q,11,0))</f>
        <v/>
      </c>
      <c r="T652" s="2" t="str">
        <f>IF(B652="","",VLOOKUP(AB652,Varsayımlar!$B:$Q,12,0))</f>
        <v/>
      </c>
      <c r="U652" s="2" t="str">
        <f>IF(B652="","",VLOOKUP(AB652,Varsayımlar!$B:$Q,13,0))</f>
        <v/>
      </c>
      <c r="V652" s="2" t="str">
        <f>IF(B652="","",VLOOKUP(AB652,Varsayımlar!$B:$Q,14,0))</f>
        <v/>
      </c>
      <c r="Z652" s="2" t="str">
        <f>IF(B652="","",VLOOKUP(AB652,Varsayımlar!$B:$Q,15,0))</f>
        <v/>
      </c>
      <c r="AA652" s="2" t="str">
        <f>IF(B652="","",VLOOKUP(AB652,Varsayımlar!$B:$Q,16,0))</f>
        <v/>
      </c>
      <c r="AB652" s="2" t="str">
        <f t="shared" si="13"/>
        <v/>
      </c>
    </row>
    <row r="653" spans="2:28" x14ac:dyDescent="0.25">
      <c r="B653" s="6"/>
      <c r="C653" s="7" t="str">
        <f>IF(B653="","",VLOOKUP(AB653,Varsayımlar!$B:$Q,3,0))</f>
        <v/>
      </c>
      <c r="G653" s="5" t="str">
        <f>IF(B653="","",VLOOKUP(AB653,Varsayımlar!$B:$Q,5,0))</f>
        <v/>
      </c>
      <c r="H653" s="5"/>
      <c r="I653" s="5" t="str">
        <f>IF(B653="","",VLOOKUP(AB653,Varsayımlar!$B:$Q,6,0))</f>
        <v/>
      </c>
      <c r="O653" s="5" t="str">
        <f>IF(B653="","",VLOOKUP(AB653,Varsayımlar!$B:$Q,7,0)*J653)</f>
        <v/>
      </c>
      <c r="P653" s="5" t="str">
        <f>IF(B653="","",VLOOKUP(AB653,Varsayımlar!$B:$Q,8,0))</f>
        <v/>
      </c>
      <c r="Q653" s="5" t="str">
        <f>IF(B653="","",VLOOKUP(AB653,Varsayımlar!$B:$Q,9,0))</f>
        <v/>
      </c>
      <c r="R653" s="5" t="str">
        <f>IF(B653="","",VLOOKUP(AB653,Varsayımlar!$B:$Q,10,0))</f>
        <v/>
      </c>
      <c r="S653" s="5" t="str">
        <f>IF(B653="","",VLOOKUP(AB653,Varsayımlar!$B:$Q,11,0))</f>
        <v/>
      </c>
      <c r="T653" s="5" t="str">
        <f>IF(B653="","",VLOOKUP(AB653,Varsayımlar!$B:$Q,12,0))</f>
        <v/>
      </c>
      <c r="U653" s="5" t="str">
        <f>IF(B653="","",VLOOKUP(AB653,Varsayımlar!$B:$Q,13,0))</f>
        <v/>
      </c>
      <c r="V653" s="5" t="str">
        <f>IF(B653="","",VLOOKUP(AB653,Varsayımlar!$B:$Q,14,0))</f>
        <v/>
      </c>
      <c r="Z653" s="5" t="str">
        <f>IF(B653="","",VLOOKUP(AB653,Varsayımlar!$B:$Q,15,0))</f>
        <v/>
      </c>
      <c r="AA653" s="5" t="str">
        <f>IF(B653="","",VLOOKUP(AB653,Varsayımlar!$B:$Q,16,0))</f>
        <v/>
      </c>
      <c r="AB653" s="5" t="str">
        <f t="shared" si="13"/>
        <v/>
      </c>
    </row>
    <row r="654" spans="2:28" x14ac:dyDescent="0.25">
      <c r="C654" s="3" t="str">
        <f>IF(B654="","",VLOOKUP(AB654,Varsayımlar!$B:$Q,3,0))</f>
        <v/>
      </c>
      <c r="G654" s="2" t="str">
        <f>IF(B654="","",VLOOKUP(AB654,Varsayımlar!$B:$Q,5,0))</f>
        <v/>
      </c>
      <c r="I654" s="2" t="str">
        <f>IF(B654="","",VLOOKUP(AB654,Varsayımlar!$B:$Q,6,0))</f>
        <v/>
      </c>
      <c r="O654" s="2" t="str">
        <f>IF(B654="","",VLOOKUP(AB654,Varsayımlar!$B:$Q,7,0)*J654)</f>
        <v/>
      </c>
      <c r="P654" s="2" t="str">
        <f>IF(B654="","",VLOOKUP(AB654,Varsayımlar!$B:$Q,8,0))</f>
        <v/>
      </c>
      <c r="Q654" s="2" t="str">
        <f>IF(B654="","",VLOOKUP(AB654,Varsayımlar!$B:$Q,9,0))</f>
        <v/>
      </c>
      <c r="R654" s="2" t="str">
        <f>IF(B654="","",VLOOKUP(AB654,Varsayımlar!$B:$Q,10,0))</f>
        <v/>
      </c>
      <c r="S654" s="2" t="str">
        <f>IF(B654="","",VLOOKUP(AB654,Varsayımlar!$B:$Q,11,0))</f>
        <v/>
      </c>
      <c r="T654" s="2" t="str">
        <f>IF(B654="","",VLOOKUP(AB654,Varsayımlar!$B:$Q,12,0))</f>
        <v/>
      </c>
      <c r="U654" s="2" t="str">
        <f>IF(B654="","",VLOOKUP(AB654,Varsayımlar!$B:$Q,13,0))</f>
        <v/>
      </c>
      <c r="V654" s="2" t="str">
        <f>IF(B654="","",VLOOKUP(AB654,Varsayımlar!$B:$Q,14,0))</f>
        <v/>
      </c>
      <c r="Z654" s="2" t="str">
        <f>IF(B654="","",VLOOKUP(AB654,Varsayımlar!$B:$Q,15,0))</f>
        <v/>
      </c>
      <c r="AA654" s="2" t="str">
        <f>IF(B654="","",VLOOKUP(AB654,Varsayımlar!$B:$Q,16,0))</f>
        <v/>
      </c>
      <c r="AB654" s="2" t="str">
        <f t="shared" si="13"/>
        <v/>
      </c>
    </row>
    <row r="655" spans="2:28" x14ac:dyDescent="0.25">
      <c r="B655" s="6"/>
      <c r="C655" s="7" t="str">
        <f>IF(B655="","",VLOOKUP(AB655,Varsayımlar!$B:$Q,3,0))</f>
        <v/>
      </c>
      <c r="G655" s="5" t="str">
        <f>IF(B655="","",VLOOKUP(AB655,Varsayımlar!$B:$Q,5,0))</f>
        <v/>
      </c>
      <c r="H655" s="5"/>
      <c r="I655" s="5" t="str">
        <f>IF(B655="","",VLOOKUP(AB655,Varsayımlar!$B:$Q,6,0))</f>
        <v/>
      </c>
      <c r="O655" s="5" t="str">
        <f>IF(B655="","",VLOOKUP(AB655,Varsayımlar!$B:$Q,7,0)*J655)</f>
        <v/>
      </c>
      <c r="P655" s="5" t="str">
        <f>IF(B655="","",VLOOKUP(AB655,Varsayımlar!$B:$Q,8,0))</f>
        <v/>
      </c>
      <c r="Q655" s="5" t="str">
        <f>IF(B655="","",VLOOKUP(AB655,Varsayımlar!$B:$Q,9,0))</f>
        <v/>
      </c>
      <c r="R655" s="5" t="str">
        <f>IF(B655="","",VLOOKUP(AB655,Varsayımlar!$B:$Q,10,0))</f>
        <v/>
      </c>
      <c r="S655" s="5" t="str">
        <f>IF(B655="","",VLOOKUP(AB655,Varsayımlar!$B:$Q,11,0))</f>
        <v/>
      </c>
      <c r="T655" s="5" t="str">
        <f>IF(B655="","",VLOOKUP(AB655,Varsayımlar!$B:$Q,12,0))</f>
        <v/>
      </c>
      <c r="U655" s="5" t="str">
        <f>IF(B655="","",VLOOKUP(AB655,Varsayımlar!$B:$Q,13,0))</f>
        <v/>
      </c>
      <c r="V655" s="5" t="str">
        <f>IF(B655="","",VLOOKUP(AB655,Varsayımlar!$B:$Q,14,0))</f>
        <v/>
      </c>
      <c r="Z655" s="5" t="str">
        <f>IF(B655="","",VLOOKUP(AB655,Varsayımlar!$B:$Q,15,0))</f>
        <v/>
      </c>
      <c r="AA655" s="5" t="str">
        <f>IF(B655="","",VLOOKUP(AB655,Varsayımlar!$B:$Q,16,0))</f>
        <v/>
      </c>
      <c r="AB655" s="5" t="str">
        <f t="shared" si="13"/>
        <v/>
      </c>
    </row>
    <row r="656" spans="2:28" x14ac:dyDescent="0.25">
      <c r="C656" s="3" t="str">
        <f>IF(B656="","",VLOOKUP(AB656,Varsayımlar!$B:$Q,3,0))</f>
        <v/>
      </c>
      <c r="G656" s="2" t="str">
        <f>IF(B656="","",VLOOKUP(AB656,Varsayımlar!$B:$Q,5,0))</f>
        <v/>
      </c>
      <c r="I656" s="2" t="str">
        <f>IF(B656="","",VLOOKUP(AB656,Varsayımlar!$B:$Q,6,0))</f>
        <v/>
      </c>
      <c r="O656" s="2" t="str">
        <f>IF(B656="","",VLOOKUP(AB656,Varsayımlar!$B:$Q,7,0)*J656)</f>
        <v/>
      </c>
      <c r="P656" s="2" t="str">
        <f>IF(B656="","",VLOOKUP(AB656,Varsayımlar!$B:$Q,8,0))</f>
        <v/>
      </c>
      <c r="Q656" s="2" t="str">
        <f>IF(B656="","",VLOOKUP(AB656,Varsayımlar!$B:$Q,9,0))</f>
        <v/>
      </c>
      <c r="R656" s="2" t="str">
        <f>IF(B656="","",VLOOKUP(AB656,Varsayımlar!$B:$Q,10,0))</f>
        <v/>
      </c>
      <c r="S656" s="2" t="str">
        <f>IF(B656="","",VLOOKUP(AB656,Varsayımlar!$B:$Q,11,0))</f>
        <v/>
      </c>
      <c r="T656" s="2" t="str">
        <f>IF(B656="","",VLOOKUP(AB656,Varsayımlar!$B:$Q,12,0))</f>
        <v/>
      </c>
      <c r="U656" s="2" t="str">
        <f>IF(B656="","",VLOOKUP(AB656,Varsayımlar!$B:$Q,13,0))</f>
        <v/>
      </c>
      <c r="V656" s="2" t="str">
        <f>IF(B656="","",VLOOKUP(AB656,Varsayımlar!$B:$Q,14,0))</f>
        <v/>
      </c>
      <c r="Z656" s="2" t="str">
        <f>IF(B656="","",VLOOKUP(AB656,Varsayımlar!$B:$Q,15,0))</f>
        <v/>
      </c>
      <c r="AA656" s="2" t="str">
        <f>IF(B656="","",VLOOKUP(AB656,Varsayımlar!$B:$Q,16,0))</f>
        <v/>
      </c>
      <c r="AB656" s="2" t="str">
        <f t="shared" si="13"/>
        <v/>
      </c>
    </row>
    <row r="657" spans="2:28" x14ac:dyDescent="0.25">
      <c r="B657" s="6"/>
      <c r="C657" s="7" t="str">
        <f>IF(B657="","",VLOOKUP(AB657,Varsayımlar!$B:$Q,3,0))</f>
        <v/>
      </c>
      <c r="G657" s="5" t="str">
        <f>IF(B657="","",VLOOKUP(AB657,Varsayımlar!$B:$Q,5,0))</f>
        <v/>
      </c>
      <c r="H657" s="5"/>
      <c r="I657" s="5" t="str">
        <f>IF(B657="","",VLOOKUP(AB657,Varsayımlar!$B:$Q,6,0))</f>
        <v/>
      </c>
      <c r="O657" s="5" t="str">
        <f>IF(B657="","",VLOOKUP(AB657,Varsayımlar!$B:$Q,7,0)*J657)</f>
        <v/>
      </c>
      <c r="P657" s="5" t="str">
        <f>IF(B657="","",VLOOKUP(AB657,Varsayımlar!$B:$Q,8,0))</f>
        <v/>
      </c>
      <c r="Q657" s="5" t="str">
        <f>IF(B657="","",VLOOKUP(AB657,Varsayımlar!$B:$Q,9,0))</f>
        <v/>
      </c>
      <c r="R657" s="5" t="str">
        <f>IF(B657="","",VLOOKUP(AB657,Varsayımlar!$B:$Q,10,0))</f>
        <v/>
      </c>
      <c r="S657" s="5" t="str">
        <f>IF(B657="","",VLOOKUP(AB657,Varsayımlar!$B:$Q,11,0))</f>
        <v/>
      </c>
      <c r="T657" s="5" t="str">
        <f>IF(B657="","",VLOOKUP(AB657,Varsayımlar!$B:$Q,12,0))</f>
        <v/>
      </c>
      <c r="U657" s="5" t="str">
        <f>IF(B657="","",VLOOKUP(AB657,Varsayımlar!$B:$Q,13,0))</f>
        <v/>
      </c>
      <c r="V657" s="5" t="str">
        <f>IF(B657="","",VLOOKUP(AB657,Varsayımlar!$B:$Q,14,0))</f>
        <v/>
      </c>
      <c r="Z657" s="5" t="str">
        <f>IF(B657="","",VLOOKUP(AB657,Varsayımlar!$B:$Q,15,0))</f>
        <v/>
      </c>
      <c r="AA657" s="5" t="str">
        <f>IF(B657="","",VLOOKUP(AB657,Varsayımlar!$B:$Q,16,0))</f>
        <v/>
      </c>
      <c r="AB657" s="5" t="str">
        <f t="shared" si="13"/>
        <v/>
      </c>
    </row>
    <row r="658" spans="2:28" x14ac:dyDescent="0.25">
      <c r="C658" s="3" t="str">
        <f>IF(B658="","",VLOOKUP(AB658,Varsayımlar!$B:$Q,3,0))</f>
        <v/>
      </c>
      <c r="G658" s="2" t="str">
        <f>IF(B658="","",VLOOKUP(AB658,Varsayımlar!$B:$Q,5,0))</f>
        <v/>
      </c>
      <c r="I658" s="2" t="str">
        <f>IF(B658="","",VLOOKUP(AB658,Varsayımlar!$B:$Q,6,0))</f>
        <v/>
      </c>
      <c r="O658" s="2" t="str">
        <f>IF(B658="","",VLOOKUP(AB658,Varsayımlar!$B:$Q,7,0)*J658)</f>
        <v/>
      </c>
      <c r="P658" s="2" t="str">
        <f>IF(B658="","",VLOOKUP(AB658,Varsayımlar!$B:$Q,8,0))</f>
        <v/>
      </c>
      <c r="Q658" s="2" t="str">
        <f>IF(B658="","",VLOOKUP(AB658,Varsayımlar!$B:$Q,9,0))</f>
        <v/>
      </c>
      <c r="R658" s="2" t="str">
        <f>IF(B658="","",VLOOKUP(AB658,Varsayımlar!$B:$Q,10,0))</f>
        <v/>
      </c>
      <c r="S658" s="2" t="str">
        <f>IF(B658="","",VLOOKUP(AB658,Varsayımlar!$B:$Q,11,0))</f>
        <v/>
      </c>
      <c r="T658" s="2" t="str">
        <f>IF(B658="","",VLOOKUP(AB658,Varsayımlar!$B:$Q,12,0))</f>
        <v/>
      </c>
      <c r="U658" s="2" t="str">
        <f>IF(B658="","",VLOOKUP(AB658,Varsayımlar!$B:$Q,13,0))</f>
        <v/>
      </c>
      <c r="V658" s="2" t="str">
        <f>IF(B658="","",VLOOKUP(AB658,Varsayımlar!$B:$Q,14,0))</f>
        <v/>
      </c>
      <c r="Z658" s="2" t="str">
        <f>IF(B658="","",VLOOKUP(AB658,Varsayımlar!$B:$Q,15,0))</f>
        <v/>
      </c>
      <c r="AA658" s="2" t="str">
        <f>IF(B658="","",VLOOKUP(AB658,Varsayımlar!$B:$Q,16,0))</f>
        <v/>
      </c>
      <c r="AB658" s="2" t="str">
        <f t="shared" si="13"/>
        <v/>
      </c>
    </row>
    <row r="659" spans="2:28" x14ac:dyDescent="0.25">
      <c r="B659" s="6"/>
      <c r="C659" s="7" t="str">
        <f>IF(B659="","",VLOOKUP(AB659,Varsayımlar!$B:$Q,3,0))</f>
        <v/>
      </c>
      <c r="G659" s="5" t="str">
        <f>IF(B659="","",VLOOKUP(AB659,Varsayımlar!$B:$Q,5,0))</f>
        <v/>
      </c>
      <c r="H659" s="5"/>
      <c r="I659" s="5" t="str">
        <f>IF(B659="","",VLOOKUP(AB659,Varsayımlar!$B:$Q,6,0))</f>
        <v/>
      </c>
      <c r="O659" s="5" t="str">
        <f>IF(B659="","",VLOOKUP(AB659,Varsayımlar!$B:$Q,7,0)*J659)</f>
        <v/>
      </c>
      <c r="P659" s="5" t="str">
        <f>IF(B659="","",VLOOKUP(AB659,Varsayımlar!$B:$Q,8,0))</f>
        <v/>
      </c>
      <c r="Q659" s="5" t="str">
        <f>IF(B659="","",VLOOKUP(AB659,Varsayımlar!$B:$Q,9,0))</f>
        <v/>
      </c>
      <c r="R659" s="5" t="str">
        <f>IF(B659="","",VLOOKUP(AB659,Varsayımlar!$B:$Q,10,0))</f>
        <v/>
      </c>
      <c r="S659" s="5" t="str">
        <f>IF(B659="","",VLOOKUP(AB659,Varsayımlar!$B:$Q,11,0))</f>
        <v/>
      </c>
      <c r="T659" s="5" t="str">
        <f>IF(B659="","",VLOOKUP(AB659,Varsayımlar!$B:$Q,12,0))</f>
        <v/>
      </c>
      <c r="U659" s="5" t="str">
        <f>IF(B659="","",VLOOKUP(AB659,Varsayımlar!$B:$Q,13,0))</f>
        <v/>
      </c>
      <c r="V659" s="5" t="str">
        <f>IF(B659="","",VLOOKUP(AB659,Varsayımlar!$B:$Q,14,0))</f>
        <v/>
      </c>
      <c r="Z659" s="5" t="str">
        <f>IF(B659="","",VLOOKUP(AB659,Varsayımlar!$B:$Q,15,0))</f>
        <v/>
      </c>
      <c r="AA659" s="5" t="str">
        <f>IF(B659="","",VLOOKUP(AB659,Varsayımlar!$B:$Q,16,0))</f>
        <v/>
      </c>
      <c r="AB659" s="5" t="str">
        <f t="shared" si="13"/>
        <v/>
      </c>
    </row>
    <row r="660" spans="2:28" x14ac:dyDescent="0.25">
      <c r="C660" s="3" t="str">
        <f>IF(B660="","",VLOOKUP(AB660,Varsayımlar!$B:$Q,3,0))</f>
        <v/>
      </c>
      <c r="G660" s="2" t="str">
        <f>IF(B660="","",VLOOKUP(AB660,Varsayımlar!$B:$Q,5,0))</f>
        <v/>
      </c>
      <c r="I660" s="2" t="str">
        <f>IF(B660="","",VLOOKUP(AB660,Varsayımlar!$B:$Q,6,0))</f>
        <v/>
      </c>
      <c r="O660" s="2" t="str">
        <f>IF(B660="","",VLOOKUP(AB660,Varsayımlar!$B:$Q,7,0)*J660)</f>
        <v/>
      </c>
      <c r="P660" s="2" t="str">
        <f>IF(B660="","",VLOOKUP(AB660,Varsayımlar!$B:$Q,8,0))</f>
        <v/>
      </c>
      <c r="Q660" s="2" t="str">
        <f>IF(B660="","",VLOOKUP(AB660,Varsayımlar!$B:$Q,9,0))</f>
        <v/>
      </c>
      <c r="R660" s="2" t="str">
        <f>IF(B660="","",VLOOKUP(AB660,Varsayımlar!$B:$Q,10,0))</f>
        <v/>
      </c>
      <c r="S660" s="2" t="str">
        <f>IF(B660="","",VLOOKUP(AB660,Varsayımlar!$B:$Q,11,0))</f>
        <v/>
      </c>
      <c r="T660" s="2" t="str">
        <f>IF(B660="","",VLOOKUP(AB660,Varsayımlar!$B:$Q,12,0))</f>
        <v/>
      </c>
      <c r="U660" s="2" t="str">
        <f>IF(B660="","",VLOOKUP(AB660,Varsayımlar!$B:$Q,13,0))</f>
        <v/>
      </c>
      <c r="V660" s="2" t="str">
        <f>IF(B660="","",VLOOKUP(AB660,Varsayımlar!$B:$Q,14,0))</f>
        <v/>
      </c>
      <c r="Z660" s="2" t="str">
        <f>IF(B660="","",VLOOKUP(AB660,Varsayımlar!$B:$Q,15,0))</f>
        <v/>
      </c>
      <c r="AA660" s="2" t="str">
        <f>IF(B660="","",VLOOKUP(AB660,Varsayımlar!$B:$Q,16,0))</f>
        <v/>
      </c>
      <c r="AB660" s="2" t="str">
        <f t="shared" si="13"/>
        <v/>
      </c>
    </row>
    <row r="661" spans="2:28" x14ac:dyDescent="0.25">
      <c r="B661" s="6"/>
      <c r="C661" s="7" t="str">
        <f>IF(B661="","",VLOOKUP(AB661,Varsayımlar!$B:$Q,3,0))</f>
        <v/>
      </c>
      <c r="G661" s="5" t="str">
        <f>IF(B661="","",VLOOKUP(AB661,Varsayımlar!$B:$Q,5,0))</f>
        <v/>
      </c>
      <c r="H661" s="5"/>
      <c r="I661" s="5" t="str">
        <f>IF(B661="","",VLOOKUP(AB661,Varsayımlar!$B:$Q,6,0))</f>
        <v/>
      </c>
      <c r="O661" s="5" t="str">
        <f>IF(B661="","",VLOOKUP(AB661,Varsayımlar!$B:$Q,7,0)*J661)</f>
        <v/>
      </c>
      <c r="P661" s="5" t="str">
        <f>IF(B661="","",VLOOKUP(AB661,Varsayımlar!$B:$Q,8,0))</f>
        <v/>
      </c>
      <c r="Q661" s="5" t="str">
        <f>IF(B661="","",VLOOKUP(AB661,Varsayımlar!$B:$Q,9,0))</f>
        <v/>
      </c>
      <c r="R661" s="5" t="str">
        <f>IF(B661="","",VLOOKUP(AB661,Varsayımlar!$B:$Q,10,0))</f>
        <v/>
      </c>
      <c r="S661" s="5" t="str">
        <f>IF(B661="","",VLOOKUP(AB661,Varsayımlar!$B:$Q,11,0))</f>
        <v/>
      </c>
      <c r="T661" s="5" t="str">
        <f>IF(B661="","",VLOOKUP(AB661,Varsayımlar!$B:$Q,12,0))</f>
        <v/>
      </c>
      <c r="U661" s="5" t="str">
        <f>IF(B661="","",VLOOKUP(AB661,Varsayımlar!$B:$Q,13,0))</f>
        <v/>
      </c>
      <c r="V661" s="5" t="str">
        <f>IF(B661="","",VLOOKUP(AB661,Varsayımlar!$B:$Q,14,0))</f>
        <v/>
      </c>
      <c r="Z661" s="5" t="str">
        <f>IF(B661="","",VLOOKUP(AB661,Varsayımlar!$B:$Q,15,0))</f>
        <v/>
      </c>
      <c r="AA661" s="5" t="str">
        <f>IF(B661="","",VLOOKUP(AB661,Varsayımlar!$B:$Q,16,0))</f>
        <v/>
      </c>
      <c r="AB661" s="5" t="str">
        <f t="shared" si="13"/>
        <v/>
      </c>
    </row>
    <row r="662" spans="2:28" x14ac:dyDescent="0.25">
      <c r="C662" s="3" t="str">
        <f>IF(B662="","",VLOOKUP(AB662,Varsayımlar!$B:$Q,3,0))</f>
        <v/>
      </c>
      <c r="G662" s="2" t="str">
        <f>IF(B662="","",VLOOKUP(AB662,Varsayımlar!$B:$Q,5,0))</f>
        <v/>
      </c>
      <c r="I662" s="2" t="str">
        <f>IF(B662="","",VLOOKUP(AB662,Varsayımlar!$B:$Q,6,0))</f>
        <v/>
      </c>
      <c r="O662" s="2" t="str">
        <f>IF(B662="","",VLOOKUP(AB662,Varsayımlar!$B:$Q,7,0)*J662)</f>
        <v/>
      </c>
      <c r="P662" s="2" t="str">
        <f>IF(B662="","",VLOOKUP(AB662,Varsayımlar!$B:$Q,8,0))</f>
        <v/>
      </c>
      <c r="Q662" s="2" t="str">
        <f>IF(B662="","",VLOOKUP(AB662,Varsayımlar!$B:$Q,9,0))</f>
        <v/>
      </c>
      <c r="R662" s="2" t="str">
        <f>IF(B662="","",VLOOKUP(AB662,Varsayımlar!$B:$Q,10,0))</f>
        <v/>
      </c>
      <c r="S662" s="2" t="str">
        <f>IF(B662="","",VLOOKUP(AB662,Varsayımlar!$B:$Q,11,0))</f>
        <v/>
      </c>
      <c r="T662" s="2" t="str">
        <f>IF(B662="","",VLOOKUP(AB662,Varsayımlar!$B:$Q,12,0))</f>
        <v/>
      </c>
      <c r="U662" s="2" t="str">
        <f>IF(B662="","",VLOOKUP(AB662,Varsayımlar!$B:$Q,13,0))</f>
        <v/>
      </c>
      <c r="V662" s="2" t="str">
        <f>IF(B662="","",VLOOKUP(AB662,Varsayımlar!$B:$Q,14,0))</f>
        <v/>
      </c>
      <c r="Z662" s="2" t="str">
        <f>IF(B662="","",VLOOKUP(AB662,Varsayımlar!$B:$Q,15,0))</f>
        <v/>
      </c>
      <c r="AA662" s="2" t="str">
        <f>IF(B662="","",VLOOKUP(AB662,Varsayımlar!$B:$Q,16,0))</f>
        <v/>
      </c>
      <c r="AB662" s="2" t="str">
        <f t="shared" si="13"/>
        <v/>
      </c>
    </row>
    <row r="663" spans="2:28" x14ac:dyDescent="0.25">
      <c r="B663" s="6"/>
      <c r="C663" s="7" t="str">
        <f>IF(B663="","",VLOOKUP(AB663,Varsayımlar!$B:$Q,3,0))</f>
        <v/>
      </c>
      <c r="G663" s="5" t="str">
        <f>IF(B663="","",VLOOKUP(AB663,Varsayımlar!$B:$Q,5,0))</f>
        <v/>
      </c>
      <c r="H663" s="5"/>
      <c r="I663" s="5" t="str">
        <f>IF(B663="","",VLOOKUP(AB663,Varsayımlar!$B:$Q,6,0))</f>
        <v/>
      </c>
      <c r="O663" s="5" t="str">
        <f>IF(B663="","",VLOOKUP(AB663,Varsayımlar!$B:$Q,7,0)*J663)</f>
        <v/>
      </c>
      <c r="P663" s="5" t="str">
        <f>IF(B663="","",VLOOKUP(AB663,Varsayımlar!$B:$Q,8,0))</f>
        <v/>
      </c>
      <c r="Q663" s="5" t="str">
        <f>IF(B663="","",VLOOKUP(AB663,Varsayımlar!$B:$Q,9,0))</f>
        <v/>
      </c>
      <c r="R663" s="5" t="str">
        <f>IF(B663="","",VLOOKUP(AB663,Varsayımlar!$B:$Q,10,0))</f>
        <v/>
      </c>
      <c r="S663" s="5" t="str">
        <f>IF(B663="","",VLOOKUP(AB663,Varsayımlar!$B:$Q,11,0))</f>
        <v/>
      </c>
      <c r="T663" s="5" t="str">
        <f>IF(B663="","",VLOOKUP(AB663,Varsayımlar!$B:$Q,12,0))</f>
        <v/>
      </c>
      <c r="U663" s="5" t="str">
        <f>IF(B663="","",VLOOKUP(AB663,Varsayımlar!$B:$Q,13,0))</f>
        <v/>
      </c>
      <c r="V663" s="5" t="str">
        <f>IF(B663="","",VLOOKUP(AB663,Varsayımlar!$B:$Q,14,0))</f>
        <v/>
      </c>
      <c r="Z663" s="5" t="str">
        <f>IF(B663="","",VLOOKUP(AB663,Varsayımlar!$B:$Q,15,0))</f>
        <v/>
      </c>
      <c r="AA663" s="5" t="str">
        <f>IF(B663="","",VLOOKUP(AB663,Varsayımlar!$B:$Q,16,0))</f>
        <v/>
      </c>
      <c r="AB663" s="5" t="str">
        <f t="shared" si="13"/>
        <v/>
      </c>
    </row>
    <row r="664" spans="2:28" x14ac:dyDescent="0.25">
      <c r="C664" s="3" t="str">
        <f>IF(B664="","",VLOOKUP(AB664,Varsayımlar!$B:$Q,3,0))</f>
        <v/>
      </c>
      <c r="G664" s="2" t="str">
        <f>IF(B664="","",VLOOKUP(AB664,Varsayımlar!$B:$Q,5,0))</f>
        <v/>
      </c>
      <c r="I664" s="2" t="str">
        <f>IF(B664="","",VLOOKUP(AB664,Varsayımlar!$B:$Q,6,0))</f>
        <v/>
      </c>
      <c r="O664" s="2" t="str">
        <f>IF(B664="","",VLOOKUP(AB664,Varsayımlar!$B:$Q,7,0)*J664)</f>
        <v/>
      </c>
      <c r="P664" s="2" t="str">
        <f>IF(B664="","",VLOOKUP(AB664,Varsayımlar!$B:$Q,8,0))</f>
        <v/>
      </c>
      <c r="Q664" s="2" t="str">
        <f>IF(B664="","",VLOOKUP(AB664,Varsayımlar!$B:$Q,9,0))</f>
        <v/>
      </c>
      <c r="R664" s="2" t="str">
        <f>IF(B664="","",VLOOKUP(AB664,Varsayımlar!$B:$Q,10,0))</f>
        <v/>
      </c>
      <c r="S664" s="2" t="str">
        <f>IF(B664="","",VLOOKUP(AB664,Varsayımlar!$B:$Q,11,0))</f>
        <v/>
      </c>
      <c r="T664" s="2" t="str">
        <f>IF(B664="","",VLOOKUP(AB664,Varsayımlar!$B:$Q,12,0))</f>
        <v/>
      </c>
      <c r="U664" s="2" t="str">
        <f>IF(B664="","",VLOOKUP(AB664,Varsayımlar!$B:$Q,13,0))</f>
        <v/>
      </c>
      <c r="V664" s="2" t="str">
        <f>IF(B664="","",VLOOKUP(AB664,Varsayımlar!$B:$Q,14,0))</f>
        <v/>
      </c>
      <c r="Z664" s="2" t="str">
        <f>IF(B664="","",VLOOKUP(AB664,Varsayımlar!$B:$Q,15,0))</f>
        <v/>
      </c>
      <c r="AA664" s="2" t="str">
        <f>IF(B664="","",VLOOKUP(AB664,Varsayımlar!$B:$Q,16,0))</f>
        <v/>
      </c>
      <c r="AB664" s="2" t="str">
        <f t="shared" si="13"/>
        <v/>
      </c>
    </row>
    <row r="665" spans="2:28" x14ac:dyDescent="0.25">
      <c r="B665" s="6"/>
      <c r="C665" s="7" t="str">
        <f>IF(B665="","",VLOOKUP(AB665,Varsayımlar!$B:$Q,3,0))</f>
        <v/>
      </c>
      <c r="G665" s="5" t="str">
        <f>IF(B665="","",VLOOKUP(AB665,Varsayımlar!$B:$Q,5,0))</f>
        <v/>
      </c>
      <c r="H665" s="5"/>
      <c r="I665" s="5" t="str">
        <f>IF(B665="","",VLOOKUP(AB665,Varsayımlar!$B:$Q,6,0))</f>
        <v/>
      </c>
      <c r="O665" s="5" t="str">
        <f>IF(B665="","",VLOOKUP(AB665,Varsayımlar!$B:$Q,7,0)*J665)</f>
        <v/>
      </c>
      <c r="P665" s="5" t="str">
        <f>IF(B665="","",VLOOKUP(AB665,Varsayımlar!$B:$Q,8,0))</f>
        <v/>
      </c>
      <c r="Q665" s="5" t="str">
        <f>IF(B665="","",VLOOKUP(AB665,Varsayımlar!$B:$Q,9,0))</f>
        <v/>
      </c>
      <c r="R665" s="5" t="str">
        <f>IF(B665="","",VLOOKUP(AB665,Varsayımlar!$B:$Q,10,0))</f>
        <v/>
      </c>
      <c r="S665" s="5" t="str">
        <f>IF(B665="","",VLOOKUP(AB665,Varsayımlar!$B:$Q,11,0))</f>
        <v/>
      </c>
      <c r="T665" s="5" t="str">
        <f>IF(B665="","",VLOOKUP(AB665,Varsayımlar!$B:$Q,12,0))</f>
        <v/>
      </c>
      <c r="U665" s="5" t="str">
        <f>IF(B665="","",VLOOKUP(AB665,Varsayımlar!$B:$Q,13,0))</f>
        <v/>
      </c>
      <c r="V665" s="5" t="str">
        <f>IF(B665="","",VLOOKUP(AB665,Varsayımlar!$B:$Q,14,0))</f>
        <v/>
      </c>
      <c r="Z665" s="5" t="str">
        <f>IF(B665="","",VLOOKUP(AB665,Varsayımlar!$B:$Q,15,0))</f>
        <v/>
      </c>
      <c r="AA665" s="5" t="str">
        <f>IF(B665="","",VLOOKUP(AB665,Varsayımlar!$B:$Q,16,0))</f>
        <v/>
      </c>
      <c r="AB665" s="5" t="str">
        <f t="shared" si="13"/>
        <v/>
      </c>
    </row>
    <row r="666" spans="2:28" x14ac:dyDescent="0.25">
      <c r="C666" s="3" t="str">
        <f>IF(B666="","",VLOOKUP(AB666,Varsayımlar!$B:$Q,3,0))</f>
        <v/>
      </c>
      <c r="G666" s="2" t="str">
        <f>IF(B666="","",VLOOKUP(AB666,Varsayımlar!$B:$Q,5,0))</f>
        <v/>
      </c>
      <c r="I666" s="2" t="str">
        <f>IF(B666="","",VLOOKUP(AB666,Varsayımlar!$B:$Q,6,0))</f>
        <v/>
      </c>
      <c r="O666" s="2" t="str">
        <f>IF(B666="","",VLOOKUP(AB666,Varsayımlar!$B:$Q,7,0)*J666)</f>
        <v/>
      </c>
      <c r="P666" s="2" t="str">
        <f>IF(B666="","",VLOOKUP(AB666,Varsayımlar!$B:$Q,8,0))</f>
        <v/>
      </c>
      <c r="Q666" s="2" t="str">
        <f>IF(B666="","",VLOOKUP(AB666,Varsayımlar!$B:$Q,9,0))</f>
        <v/>
      </c>
      <c r="R666" s="2" t="str">
        <f>IF(B666="","",VLOOKUP(AB666,Varsayımlar!$B:$Q,10,0))</f>
        <v/>
      </c>
      <c r="S666" s="2" t="str">
        <f>IF(B666="","",VLOOKUP(AB666,Varsayımlar!$B:$Q,11,0))</f>
        <v/>
      </c>
      <c r="T666" s="2" t="str">
        <f>IF(B666="","",VLOOKUP(AB666,Varsayımlar!$B:$Q,12,0))</f>
        <v/>
      </c>
      <c r="U666" s="2" t="str">
        <f>IF(B666="","",VLOOKUP(AB666,Varsayımlar!$B:$Q,13,0))</f>
        <v/>
      </c>
      <c r="V666" s="2" t="str">
        <f>IF(B666="","",VLOOKUP(AB666,Varsayımlar!$B:$Q,14,0))</f>
        <v/>
      </c>
      <c r="Z666" s="2" t="str">
        <f>IF(B666="","",VLOOKUP(AB666,Varsayımlar!$B:$Q,15,0))</f>
        <v/>
      </c>
      <c r="AA666" s="2" t="str">
        <f>IF(B666="","",VLOOKUP(AB666,Varsayımlar!$B:$Q,16,0))</f>
        <v/>
      </c>
      <c r="AB666" s="2" t="str">
        <f t="shared" si="13"/>
        <v/>
      </c>
    </row>
    <row r="667" spans="2:28" x14ac:dyDescent="0.25">
      <c r="B667" s="6"/>
      <c r="C667" s="7" t="str">
        <f>IF(B667="","",VLOOKUP(AB667,Varsayımlar!$B:$Q,3,0))</f>
        <v/>
      </c>
      <c r="G667" s="5" t="str">
        <f>IF(B667="","",VLOOKUP(AB667,Varsayımlar!$B:$Q,5,0))</f>
        <v/>
      </c>
      <c r="H667" s="5"/>
      <c r="I667" s="5" t="str">
        <f>IF(B667="","",VLOOKUP(AB667,Varsayımlar!$B:$Q,6,0))</f>
        <v/>
      </c>
      <c r="O667" s="5" t="str">
        <f>IF(B667="","",VLOOKUP(AB667,Varsayımlar!$B:$Q,7,0)*J667)</f>
        <v/>
      </c>
      <c r="P667" s="5" t="str">
        <f>IF(B667="","",VLOOKUP(AB667,Varsayımlar!$B:$Q,8,0))</f>
        <v/>
      </c>
      <c r="Q667" s="5" t="str">
        <f>IF(B667="","",VLOOKUP(AB667,Varsayımlar!$B:$Q,9,0))</f>
        <v/>
      </c>
      <c r="R667" s="5" t="str">
        <f>IF(B667="","",VLOOKUP(AB667,Varsayımlar!$B:$Q,10,0))</f>
        <v/>
      </c>
      <c r="S667" s="5" t="str">
        <f>IF(B667="","",VLOOKUP(AB667,Varsayımlar!$B:$Q,11,0))</f>
        <v/>
      </c>
      <c r="T667" s="5" t="str">
        <f>IF(B667="","",VLOOKUP(AB667,Varsayımlar!$B:$Q,12,0))</f>
        <v/>
      </c>
      <c r="U667" s="5" t="str">
        <f>IF(B667="","",VLOOKUP(AB667,Varsayımlar!$B:$Q,13,0))</f>
        <v/>
      </c>
      <c r="V667" s="5" t="str">
        <f>IF(B667="","",VLOOKUP(AB667,Varsayımlar!$B:$Q,14,0))</f>
        <v/>
      </c>
      <c r="Z667" s="5" t="str">
        <f>IF(B667="","",VLOOKUP(AB667,Varsayımlar!$B:$Q,15,0))</f>
        <v/>
      </c>
      <c r="AA667" s="5" t="str">
        <f>IF(B667="","",VLOOKUP(AB667,Varsayımlar!$B:$Q,16,0))</f>
        <v/>
      </c>
      <c r="AB667" s="5" t="str">
        <f t="shared" si="13"/>
        <v/>
      </c>
    </row>
    <row r="668" spans="2:28" x14ac:dyDescent="0.25">
      <c r="C668" s="3" t="str">
        <f>IF(B668="","",VLOOKUP(AB668,Varsayımlar!$B:$Q,3,0))</f>
        <v/>
      </c>
      <c r="G668" s="2" t="str">
        <f>IF(B668="","",VLOOKUP(AB668,Varsayımlar!$B:$Q,5,0))</f>
        <v/>
      </c>
      <c r="I668" s="2" t="str">
        <f>IF(B668="","",VLOOKUP(AB668,Varsayımlar!$B:$Q,6,0))</f>
        <v/>
      </c>
      <c r="O668" s="2" t="str">
        <f>IF(B668="","",VLOOKUP(AB668,Varsayımlar!$B:$Q,7,0)*J668)</f>
        <v/>
      </c>
      <c r="P668" s="2" t="str">
        <f>IF(B668="","",VLOOKUP(AB668,Varsayımlar!$B:$Q,8,0))</f>
        <v/>
      </c>
      <c r="Q668" s="2" t="str">
        <f>IF(B668="","",VLOOKUP(AB668,Varsayımlar!$B:$Q,9,0))</f>
        <v/>
      </c>
      <c r="R668" s="2" t="str">
        <f>IF(B668="","",VLOOKUP(AB668,Varsayımlar!$B:$Q,10,0))</f>
        <v/>
      </c>
      <c r="S668" s="2" t="str">
        <f>IF(B668="","",VLOOKUP(AB668,Varsayımlar!$B:$Q,11,0))</f>
        <v/>
      </c>
      <c r="T668" s="2" t="str">
        <f>IF(B668="","",VLOOKUP(AB668,Varsayımlar!$B:$Q,12,0))</f>
        <v/>
      </c>
      <c r="U668" s="2" t="str">
        <f>IF(B668="","",VLOOKUP(AB668,Varsayımlar!$B:$Q,13,0))</f>
        <v/>
      </c>
      <c r="V668" s="2" t="str">
        <f>IF(B668="","",VLOOKUP(AB668,Varsayımlar!$B:$Q,14,0))</f>
        <v/>
      </c>
      <c r="Z668" s="2" t="str">
        <f>IF(B668="","",VLOOKUP(AB668,Varsayımlar!$B:$Q,15,0))</f>
        <v/>
      </c>
      <c r="AA668" s="2" t="str">
        <f>IF(B668="","",VLOOKUP(AB668,Varsayımlar!$B:$Q,16,0))</f>
        <v/>
      </c>
      <c r="AB668" s="2" t="str">
        <f t="shared" si="13"/>
        <v/>
      </c>
    </row>
    <row r="669" spans="2:28" x14ac:dyDescent="0.25">
      <c r="B669" s="6"/>
      <c r="C669" s="7" t="str">
        <f>IF(B669="","",VLOOKUP(AB669,Varsayımlar!$B:$Q,3,0))</f>
        <v/>
      </c>
      <c r="G669" s="5" t="str">
        <f>IF(B669="","",VLOOKUP(AB669,Varsayımlar!$B:$Q,5,0))</f>
        <v/>
      </c>
      <c r="H669" s="5"/>
      <c r="I669" s="5" t="str">
        <f>IF(B669="","",VLOOKUP(AB669,Varsayımlar!$B:$Q,6,0))</f>
        <v/>
      </c>
      <c r="O669" s="5" t="str">
        <f>IF(B669="","",VLOOKUP(AB669,Varsayımlar!$B:$Q,7,0)*J669)</f>
        <v/>
      </c>
      <c r="P669" s="5" t="str">
        <f>IF(B669="","",VLOOKUP(AB669,Varsayımlar!$B:$Q,8,0))</f>
        <v/>
      </c>
      <c r="Q669" s="5" t="str">
        <f>IF(B669="","",VLOOKUP(AB669,Varsayımlar!$B:$Q,9,0))</f>
        <v/>
      </c>
      <c r="R669" s="5" t="str">
        <f>IF(B669="","",VLOOKUP(AB669,Varsayımlar!$B:$Q,10,0))</f>
        <v/>
      </c>
      <c r="S669" s="5" t="str">
        <f>IF(B669="","",VLOOKUP(AB669,Varsayımlar!$B:$Q,11,0))</f>
        <v/>
      </c>
      <c r="T669" s="5" t="str">
        <f>IF(B669="","",VLOOKUP(AB669,Varsayımlar!$B:$Q,12,0))</f>
        <v/>
      </c>
      <c r="U669" s="5" t="str">
        <f>IF(B669="","",VLOOKUP(AB669,Varsayımlar!$B:$Q,13,0))</f>
        <v/>
      </c>
      <c r="V669" s="5" t="str">
        <f>IF(B669="","",VLOOKUP(AB669,Varsayımlar!$B:$Q,14,0))</f>
        <v/>
      </c>
      <c r="Z669" s="5" t="str">
        <f>IF(B669="","",VLOOKUP(AB669,Varsayımlar!$B:$Q,15,0))</f>
        <v/>
      </c>
      <c r="AA669" s="5" t="str">
        <f>IF(B669="","",VLOOKUP(AB669,Varsayımlar!$B:$Q,16,0))</f>
        <v/>
      </c>
      <c r="AB669" s="5" t="str">
        <f t="shared" si="13"/>
        <v/>
      </c>
    </row>
    <row r="670" spans="2:28" x14ac:dyDescent="0.25">
      <c r="C670" s="3" t="str">
        <f>IF(B670="","",VLOOKUP(AB670,Varsayımlar!$B:$Q,3,0))</f>
        <v/>
      </c>
      <c r="G670" s="2" t="str">
        <f>IF(B670="","",VLOOKUP(AB670,Varsayımlar!$B:$Q,5,0))</f>
        <v/>
      </c>
      <c r="I670" s="2" t="str">
        <f>IF(B670="","",VLOOKUP(AB670,Varsayımlar!$B:$Q,6,0))</f>
        <v/>
      </c>
      <c r="O670" s="2" t="str">
        <f>IF(B670="","",VLOOKUP(AB670,Varsayımlar!$B:$Q,7,0)*J670)</f>
        <v/>
      </c>
      <c r="P670" s="2" t="str">
        <f>IF(B670="","",VLOOKUP(AB670,Varsayımlar!$B:$Q,8,0))</f>
        <v/>
      </c>
      <c r="Q670" s="2" t="str">
        <f>IF(B670="","",VLOOKUP(AB670,Varsayımlar!$B:$Q,9,0))</f>
        <v/>
      </c>
      <c r="R670" s="2" t="str">
        <f>IF(B670="","",VLOOKUP(AB670,Varsayımlar!$B:$Q,10,0))</f>
        <v/>
      </c>
      <c r="S670" s="2" t="str">
        <f>IF(B670="","",VLOOKUP(AB670,Varsayımlar!$B:$Q,11,0))</f>
        <v/>
      </c>
      <c r="T670" s="2" t="str">
        <f>IF(B670="","",VLOOKUP(AB670,Varsayımlar!$B:$Q,12,0))</f>
        <v/>
      </c>
      <c r="U670" s="2" t="str">
        <f>IF(B670="","",VLOOKUP(AB670,Varsayımlar!$B:$Q,13,0))</f>
        <v/>
      </c>
      <c r="V670" s="2" t="str">
        <f>IF(B670="","",VLOOKUP(AB670,Varsayımlar!$B:$Q,14,0))</f>
        <v/>
      </c>
      <c r="Z670" s="2" t="str">
        <f>IF(B670="","",VLOOKUP(AB670,Varsayımlar!$B:$Q,15,0))</f>
        <v/>
      </c>
      <c r="AA670" s="2" t="str">
        <f>IF(B670="","",VLOOKUP(AB670,Varsayımlar!$B:$Q,16,0))</f>
        <v/>
      </c>
      <c r="AB670" s="2" t="str">
        <f t="shared" si="13"/>
        <v/>
      </c>
    </row>
    <row r="671" spans="2:28" x14ac:dyDescent="0.25">
      <c r="B671" s="6"/>
      <c r="C671" s="7" t="str">
        <f>IF(B671="","",VLOOKUP(AB671,Varsayımlar!$B:$Q,3,0))</f>
        <v/>
      </c>
      <c r="G671" s="5" t="str">
        <f>IF(B671="","",VLOOKUP(AB671,Varsayımlar!$B:$Q,5,0))</f>
        <v/>
      </c>
      <c r="H671" s="5"/>
      <c r="I671" s="5" t="str">
        <f>IF(B671="","",VLOOKUP(AB671,Varsayımlar!$B:$Q,6,0))</f>
        <v/>
      </c>
      <c r="O671" s="5" t="str">
        <f>IF(B671="","",VLOOKUP(AB671,Varsayımlar!$B:$Q,7,0)*J671)</f>
        <v/>
      </c>
      <c r="P671" s="5" t="str">
        <f>IF(B671="","",VLOOKUP(AB671,Varsayımlar!$B:$Q,8,0))</f>
        <v/>
      </c>
      <c r="Q671" s="5" t="str">
        <f>IF(B671="","",VLOOKUP(AB671,Varsayımlar!$B:$Q,9,0))</f>
        <v/>
      </c>
      <c r="R671" s="5" t="str">
        <f>IF(B671="","",VLOOKUP(AB671,Varsayımlar!$B:$Q,10,0))</f>
        <v/>
      </c>
      <c r="S671" s="5" t="str">
        <f>IF(B671="","",VLOOKUP(AB671,Varsayımlar!$B:$Q,11,0))</f>
        <v/>
      </c>
      <c r="T671" s="5" t="str">
        <f>IF(B671="","",VLOOKUP(AB671,Varsayımlar!$B:$Q,12,0))</f>
        <v/>
      </c>
      <c r="U671" s="5" t="str">
        <f>IF(B671="","",VLOOKUP(AB671,Varsayımlar!$B:$Q,13,0))</f>
        <v/>
      </c>
      <c r="V671" s="5" t="str">
        <f>IF(B671="","",VLOOKUP(AB671,Varsayımlar!$B:$Q,14,0))</f>
        <v/>
      </c>
      <c r="Z671" s="5" t="str">
        <f>IF(B671="","",VLOOKUP(AB671,Varsayımlar!$B:$Q,15,0))</f>
        <v/>
      </c>
      <c r="AA671" s="5" t="str">
        <f>IF(B671="","",VLOOKUP(AB671,Varsayımlar!$B:$Q,16,0))</f>
        <v/>
      </c>
      <c r="AB671" s="5" t="str">
        <f t="shared" si="13"/>
        <v/>
      </c>
    </row>
    <row r="672" spans="2:28" x14ac:dyDescent="0.25">
      <c r="C672" s="3" t="str">
        <f>IF(B672="","",VLOOKUP(AB672,Varsayımlar!$B:$Q,3,0))</f>
        <v/>
      </c>
      <c r="G672" s="2" t="str">
        <f>IF(B672="","",VLOOKUP(AB672,Varsayımlar!$B:$Q,5,0))</f>
        <v/>
      </c>
      <c r="I672" s="2" t="str">
        <f>IF(B672="","",VLOOKUP(AB672,Varsayımlar!$B:$Q,6,0))</f>
        <v/>
      </c>
      <c r="O672" s="2" t="str">
        <f>IF(B672="","",VLOOKUP(AB672,Varsayımlar!$B:$Q,7,0)*J672)</f>
        <v/>
      </c>
      <c r="P672" s="2" t="str">
        <f>IF(B672="","",VLOOKUP(AB672,Varsayımlar!$B:$Q,8,0))</f>
        <v/>
      </c>
      <c r="Q672" s="2" t="str">
        <f>IF(B672="","",VLOOKUP(AB672,Varsayımlar!$B:$Q,9,0))</f>
        <v/>
      </c>
      <c r="R672" s="2" t="str">
        <f>IF(B672="","",VLOOKUP(AB672,Varsayımlar!$B:$Q,10,0))</f>
        <v/>
      </c>
      <c r="S672" s="2" t="str">
        <f>IF(B672="","",VLOOKUP(AB672,Varsayımlar!$B:$Q,11,0))</f>
        <v/>
      </c>
      <c r="T672" s="2" t="str">
        <f>IF(B672="","",VLOOKUP(AB672,Varsayımlar!$B:$Q,12,0))</f>
        <v/>
      </c>
      <c r="U672" s="2" t="str">
        <f>IF(B672="","",VLOOKUP(AB672,Varsayımlar!$B:$Q,13,0))</f>
        <v/>
      </c>
      <c r="V672" s="2" t="str">
        <f>IF(B672="","",VLOOKUP(AB672,Varsayımlar!$B:$Q,14,0))</f>
        <v/>
      </c>
      <c r="Z672" s="2" t="str">
        <f>IF(B672="","",VLOOKUP(AB672,Varsayımlar!$B:$Q,15,0))</f>
        <v/>
      </c>
      <c r="AA672" s="2" t="str">
        <f>IF(B672="","",VLOOKUP(AB672,Varsayımlar!$B:$Q,16,0))</f>
        <v/>
      </c>
      <c r="AB672" s="2" t="str">
        <f t="shared" si="13"/>
        <v/>
      </c>
    </row>
    <row r="673" spans="2:28" x14ac:dyDescent="0.25">
      <c r="B673" s="6"/>
      <c r="C673" s="7" t="str">
        <f>IF(B673="","",VLOOKUP(AB673,Varsayımlar!$B:$Q,3,0))</f>
        <v/>
      </c>
      <c r="G673" s="5" t="str">
        <f>IF(B673="","",VLOOKUP(AB673,Varsayımlar!$B:$Q,5,0))</f>
        <v/>
      </c>
      <c r="H673" s="5"/>
      <c r="I673" s="5" t="str">
        <f>IF(B673="","",VLOOKUP(AB673,Varsayımlar!$B:$Q,6,0))</f>
        <v/>
      </c>
      <c r="O673" s="5" t="str">
        <f>IF(B673="","",VLOOKUP(AB673,Varsayımlar!$B:$Q,7,0)*J673)</f>
        <v/>
      </c>
      <c r="P673" s="5" t="str">
        <f>IF(B673="","",VLOOKUP(AB673,Varsayımlar!$B:$Q,8,0))</f>
        <v/>
      </c>
      <c r="Q673" s="5" t="str">
        <f>IF(B673="","",VLOOKUP(AB673,Varsayımlar!$B:$Q,9,0))</f>
        <v/>
      </c>
      <c r="R673" s="5" t="str">
        <f>IF(B673="","",VLOOKUP(AB673,Varsayımlar!$B:$Q,10,0))</f>
        <v/>
      </c>
      <c r="S673" s="5" t="str">
        <f>IF(B673="","",VLOOKUP(AB673,Varsayımlar!$B:$Q,11,0))</f>
        <v/>
      </c>
      <c r="T673" s="5" t="str">
        <f>IF(B673="","",VLOOKUP(AB673,Varsayımlar!$B:$Q,12,0))</f>
        <v/>
      </c>
      <c r="U673" s="5" t="str">
        <f>IF(B673="","",VLOOKUP(AB673,Varsayımlar!$B:$Q,13,0))</f>
        <v/>
      </c>
      <c r="V673" s="5" t="str">
        <f>IF(B673="","",VLOOKUP(AB673,Varsayımlar!$B:$Q,14,0))</f>
        <v/>
      </c>
      <c r="Z673" s="5" t="str">
        <f>IF(B673="","",VLOOKUP(AB673,Varsayımlar!$B:$Q,15,0))</f>
        <v/>
      </c>
      <c r="AA673" s="5" t="str">
        <f>IF(B673="","",VLOOKUP(AB673,Varsayımlar!$B:$Q,16,0))</f>
        <v/>
      </c>
      <c r="AB673" s="5" t="str">
        <f t="shared" si="13"/>
        <v/>
      </c>
    </row>
    <row r="674" spans="2:28" x14ac:dyDescent="0.25">
      <c r="C674" s="3" t="str">
        <f>IF(B674="","",VLOOKUP(AB674,Varsayımlar!$B:$Q,3,0))</f>
        <v/>
      </c>
      <c r="G674" s="2" t="str">
        <f>IF(B674="","",VLOOKUP(AB674,Varsayımlar!$B:$Q,5,0))</f>
        <v/>
      </c>
      <c r="I674" s="2" t="str">
        <f>IF(B674="","",VLOOKUP(AB674,Varsayımlar!$B:$Q,6,0))</f>
        <v/>
      </c>
      <c r="O674" s="2" t="str">
        <f>IF(B674="","",VLOOKUP(AB674,Varsayımlar!$B:$Q,7,0)*J674)</f>
        <v/>
      </c>
      <c r="P674" s="2" t="str">
        <f>IF(B674="","",VLOOKUP(AB674,Varsayımlar!$B:$Q,8,0))</f>
        <v/>
      </c>
      <c r="Q674" s="2" t="str">
        <f>IF(B674="","",VLOOKUP(AB674,Varsayımlar!$B:$Q,9,0))</f>
        <v/>
      </c>
      <c r="R674" s="2" t="str">
        <f>IF(B674="","",VLOOKUP(AB674,Varsayımlar!$B:$Q,10,0))</f>
        <v/>
      </c>
      <c r="S674" s="2" t="str">
        <f>IF(B674="","",VLOOKUP(AB674,Varsayımlar!$B:$Q,11,0))</f>
        <v/>
      </c>
      <c r="T674" s="2" t="str">
        <f>IF(B674="","",VLOOKUP(AB674,Varsayımlar!$B:$Q,12,0))</f>
        <v/>
      </c>
      <c r="U674" s="2" t="str">
        <f>IF(B674="","",VLOOKUP(AB674,Varsayımlar!$B:$Q,13,0))</f>
        <v/>
      </c>
      <c r="V674" s="2" t="str">
        <f>IF(B674="","",VLOOKUP(AB674,Varsayımlar!$B:$Q,14,0))</f>
        <v/>
      </c>
      <c r="Z674" s="2" t="str">
        <f>IF(B674="","",VLOOKUP(AB674,Varsayımlar!$B:$Q,15,0))</f>
        <v/>
      </c>
      <c r="AA674" s="2" t="str">
        <f>IF(B674="","",VLOOKUP(AB674,Varsayımlar!$B:$Q,16,0))</f>
        <v/>
      </c>
      <c r="AB674" s="2" t="str">
        <f t="shared" si="13"/>
        <v/>
      </c>
    </row>
    <row r="675" spans="2:28" x14ac:dyDescent="0.25">
      <c r="B675" s="6"/>
      <c r="C675" s="7" t="str">
        <f>IF(B675="","",VLOOKUP(AB675,Varsayımlar!$B:$Q,3,0))</f>
        <v/>
      </c>
      <c r="G675" s="5" t="str">
        <f>IF(B675="","",VLOOKUP(AB675,Varsayımlar!$B:$Q,5,0))</f>
        <v/>
      </c>
      <c r="H675" s="5"/>
      <c r="I675" s="5" t="str">
        <f>IF(B675="","",VLOOKUP(AB675,Varsayımlar!$B:$Q,6,0))</f>
        <v/>
      </c>
      <c r="O675" s="5" t="str">
        <f>IF(B675="","",VLOOKUP(AB675,Varsayımlar!$B:$Q,7,0)*J675)</f>
        <v/>
      </c>
      <c r="P675" s="5" t="str">
        <f>IF(B675="","",VLOOKUP(AB675,Varsayımlar!$B:$Q,8,0))</f>
        <v/>
      </c>
      <c r="Q675" s="5" t="str">
        <f>IF(B675="","",VLOOKUP(AB675,Varsayımlar!$B:$Q,9,0))</f>
        <v/>
      </c>
      <c r="R675" s="5" t="str">
        <f>IF(B675="","",VLOOKUP(AB675,Varsayımlar!$B:$Q,10,0))</f>
        <v/>
      </c>
      <c r="S675" s="5" t="str">
        <f>IF(B675="","",VLOOKUP(AB675,Varsayımlar!$B:$Q,11,0))</f>
        <v/>
      </c>
      <c r="T675" s="5" t="str">
        <f>IF(B675="","",VLOOKUP(AB675,Varsayımlar!$B:$Q,12,0))</f>
        <v/>
      </c>
      <c r="U675" s="5" t="str">
        <f>IF(B675="","",VLOOKUP(AB675,Varsayımlar!$B:$Q,13,0))</f>
        <v/>
      </c>
      <c r="V675" s="5" t="str">
        <f>IF(B675="","",VLOOKUP(AB675,Varsayımlar!$B:$Q,14,0))</f>
        <v/>
      </c>
      <c r="Z675" s="5" t="str">
        <f>IF(B675="","",VLOOKUP(AB675,Varsayımlar!$B:$Q,15,0))</f>
        <v/>
      </c>
      <c r="AA675" s="5" t="str">
        <f>IF(B675="","",VLOOKUP(AB675,Varsayımlar!$B:$Q,16,0))</f>
        <v/>
      </c>
      <c r="AB675" s="5" t="str">
        <f t="shared" si="13"/>
        <v/>
      </c>
    </row>
    <row r="676" spans="2:28" x14ac:dyDescent="0.25">
      <c r="C676" s="3" t="str">
        <f>IF(B676="","",VLOOKUP(AB676,Varsayımlar!$B:$Q,3,0))</f>
        <v/>
      </c>
      <c r="G676" s="2" t="str">
        <f>IF(B676="","",VLOOKUP(AB676,Varsayımlar!$B:$Q,5,0))</f>
        <v/>
      </c>
      <c r="I676" s="2" t="str">
        <f>IF(B676="","",VLOOKUP(AB676,Varsayımlar!$B:$Q,6,0))</f>
        <v/>
      </c>
      <c r="O676" s="2" t="str">
        <f>IF(B676="","",VLOOKUP(AB676,Varsayımlar!$B:$Q,7,0)*J676)</f>
        <v/>
      </c>
      <c r="P676" s="2" t="str">
        <f>IF(B676="","",VLOOKUP(AB676,Varsayımlar!$B:$Q,8,0))</f>
        <v/>
      </c>
      <c r="Q676" s="2" t="str">
        <f>IF(B676="","",VLOOKUP(AB676,Varsayımlar!$B:$Q,9,0))</f>
        <v/>
      </c>
      <c r="R676" s="2" t="str">
        <f>IF(B676="","",VLOOKUP(AB676,Varsayımlar!$B:$Q,10,0))</f>
        <v/>
      </c>
      <c r="S676" s="2" t="str">
        <f>IF(B676="","",VLOOKUP(AB676,Varsayımlar!$B:$Q,11,0))</f>
        <v/>
      </c>
      <c r="T676" s="2" t="str">
        <f>IF(B676="","",VLOOKUP(AB676,Varsayımlar!$B:$Q,12,0))</f>
        <v/>
      </c>
      <c r="U676" s="2" t="str">
        <f>IF(B676="","",VLOOKUP(AB676,Varsayımlar!$B:$Q,13,0))</f>
        <v/>
      </c>
      <c r="V676" s="2" t="str">
        <f>IF(B676="","",VLOOKUP(AB676,Varsayımlar!$B:$Q,14,0))</f>
        <v/>
      </c>
      <c r="Z676" s="2" t="str">
        <f>IF(B676="","",VLOOKUP(AB676,Varsayımlar!$B:$Q,15,0))</f>
        <v/>
      </c>
      <c r="AA676" s="2" t="str">
        <f>IF(B676="","",VLOOKUP(AB676,Varsayımlar!$B:$Q,16,0))</f>
        <v/>
      </c>
      <c r="AB676" s="2" t="str">
        <f t="shared" si="13"/>
        <v/>
      </c>
    </row>
    <row r="677" spans="2:28" x14ac:dyDescent="0.25">
      <c r="B677" s="6"/>
      <c r="C677" s="7" t="str">
        <f>IF(B677="","",VLOOKUP(AB677,Varsayımlar!$B:$Q,3,0))</f>
        <v/>
      </c>
      <c r="G677" s="5" t="str">
        <f>IF(B677="","",VLOOKUP(AB677,Varsayımlar!$B:$Q,5,0))</f>
        <v/>
      </c>
      <c r="H677" s="5"/>
      <c r="I677" s="5" t="str">
        <f>IF(B677="","",VLOOKUP(AB677,Varsayımlar!$B:$Q,6,0))</f>
        <v/>
      </c>
      <c r="O677" s="5" t="str">
        <f>IF(B677="","",VLOOKUP(AB677,Varsayımlar!$B:$Q,7,0)*J677)</f>
        <v/>
      </c>
      <c r="P677" s="5" t="str">
        <f>IF(B677="","",VLOOKUP(AB677,Varsayımlar!$B:$Q,8,0))</f>
        <v/>
      </c>
      <c r="Q677" s="5" t="str">
        <f>IF(B677="","",VLOOKUP(AB677,Varsayımlar!$B:$Q,9,0))</f>
        <v/>
      </c>
      <c r="R677" s="5" t="str">
        <f>IF(B677="","",VLOOKUP(AB677,Varsayımlar!$B:$Q,10,0))</f>
        <v/>
      </c>
      <c r="S677" s="5" t="str">
        <f>IF(B677="","",VLOOKUP(AB677,Varsayımlar!$B:$Q,11,0))</f>
        <v/>
      </c>
      <c r="T677" s="5" t="str">
        <f>IF(B677="","",VLOOKUP(AB677,Varsayımlar!$B:$Q,12,0))</f>
        <v/>
      </c>
      <c r="U677" s="5" t="str">
        <f>IF(B677="","",VLOOKUP(AB677,Varsayımlar!$B:$Q,13,0))</f>
        <v/>
      </c>
      <c r="V677" s="5" t="str">
        <f>IF(B677="","",VLOOKUP(AB677,Varsayımlar!$B:$Q,14,0))</f>
        <v/>
      </c>
      <c r="Z677" s="5" t="str">
        <f>IF(B677="","",VLOOKUP(AB677,Varsayımlar!$B:$Q,15,0))</f>
        <v/>
      </c>
      <c r="AA677" s="5" t="str">
        <f>IF(B677="","",VLOOKUP(AB677,Varsayımlar!$B:$Q,16,0))</f>
        <v/>
      </c>
      <c r="AB677" s="5" t="str">
        <f t="shared" si="13"/>
        <v/>
      </c>
    </row>
    <row r="678" spans="2:28" x14ac:dyDescent="0.25">
      <c r="C678" s="3" t="str">
        <f>IF(B678="","",VLOOKUP(AB678,Varsayımlar!$B:$Q,3,0))</f>
        <v/>
      </c>
      <c r="G678" s="2" t="str">
        <f>IF(B678="","",VLOOKUP(AB678,Varsayımlar!$B:$Q,5,0))</f>
        <v/>
      </c>
      <c r="I678" s="2" t="str">
        <f>IF(B678="","",VLOOKUP(AB678,Varsayımlar!$B:$Q,6,0))</f>
        <v/>
      </c>
      <c r="O678" s="2" t="str">
        <f>IF(B678="","",VLOOKUP(AB678,Varsayımlar!$B:$Q,7,0)*J678)</f>
        <v/>
      </c>
      <c r="P678" s="2" t="str">
        <f>IF(B678="","",VLOOKUP(AB678,Varsayımlar!$B:$Q,8,0))</f>
        <v/>
      </c>
      <c r="Q678" s="2" t="str">
        <f>IF(B678="","",VLOOKUP(AB678,Varsayımlar!$B:$Q,9,0))</f>
        <v/>
      </c>
      <c r="R678" s="2" t="str">
        <f>IF(B678="","",VLOOKUP(AB678,Varsayımlar!$B:$Q,10,0))</f>
        <v/>
      </c>
      <c r="S678" s="2" t="str">
        <f>IF(B678="","",VLOOKUP(AB678,Varsayımlar!$B:$Q,11,0))</f>
        <v/>
      </c>
      <c r="T678" s="2" t="str">
        <f>IF(B678="","",VLOOKUP(AB678,Varsayımlar!$B:$Q,12,0))</f>
        <v/>
      </c>
      <c r="U678" s="2" t="str">
        <f>IF(B678="","",VLOOKUP(AB678,Varsayımlar!$B:$Q,13,0))</f>
        <v/>
      </c>
      <c r="V678" s="2" t="str">
        <f>IF(B678="","",VLOOKUP(AB678,Varsayımlar!$B:$Q,14,0))</f>
        <v/>
      </c>
      <c r="Z678" s="2" t="str">
        <f>IF(B678="","",VLOOKUP(AB678,Varsayımlar!$B:$Q,15,0))</f>
        <v/>
      </c>
      <c r="AA678" s="2" t="str">
        <f>IF(B678="","",VLOOKUP(AB678,Varsayımlar!$B:$Q,16,0))</f>
        <v/>
      </c>
      <c r="AB678" s="2" t="str">
        <f t="shared" si="13"/>
        <v/>
      </c>
    </row>
    <row r="679" spans="2:28" x14ac:dyDescent="0.25">
      <c r="B679" s="6"/>
      <c r="C679" s="7" t="str">
        <f>IF(B679="","",VLOOKUP(AB679,Varsayımlar!$B:$Q,3,0))</f>
        <v/>
      </c>
      <c r="G679" s="5" t="str">
        <f>IF(B679="","",VLOOKUP(AB679,Varsayımlar!$B:$Q,5,0))</f>
        <v/>
      </c>
      <c r="H679" s="5"/>
      <c r="I679" s="5" t="str">
        <f>IF(B679="","",VLOOKUP(AB679,Varsayımlar!$B:$Q,6,0))</f>
        <v/>
      </c>
      <c r="O679" s="5" t="str">
        <f>IF(B679="","",VLOOKUP(AB679,Varsayımlar!$B:$Q,7,0)*J679)</f>
        <v/>
      </c>
      <c r="P679" s="5" t="str">
        <f>IF(B679="","",VLOOKUP(AB679,Varsayımlar!$B:$Q,8,0))</f>
        <v/>
      </c>
      <c r="Q679" s="5" t="str">
        <f>IF(B679="","",VLOOKUP(AB679,Varsayımlar!$B:$Q,9,0))</f>
        <v/>
      </c>
      <c r="R679" s="5" t="str">
        <f>IF(B679="","",VLOOKUP(AB679,Varsayımlar!$B:$Q,10,0))</f>
        <v/>
      </c>
      <c r="S679" s="5" t="str">
        <f>IF(B679="","",VLOOKUP(AB679,Varsayımlar!$B:$Q,11,0))</f>
        <v/>
      </c>
      <c r="T679" s="5" t="str">
        <f>IF(B679="","",VLOOKUP(AB679,Varsayımlar!$B:$Q,12,0))</f>
        <v/>
      </c>
      <c r="U679" s="5" t="str">
        <f>IF(B679="","",VLOOKUP(AB679,Varsayımlar!$B:$Q,13,0))</f>
        <v/>
      </c>
      <c r="V679" s="5" t="str">
        <f>IF(B679="","",VLOOKUP(AB679,Varsayımlar!$B:$Q,14,0))</f>
        <v/>
      </c>
      <c r="Z679" s="5" t="str">
        <f>IF(B679="","",VLOOKUP(AB679,Varsayımlar!$B:$Q,15,0))</f>
        <v/>
      </c>
      <c r="AA679" s="5" t="str">
        <f>IF(B679="","",VLOOKUP(AB679,Varsayımlar!$B:$Q,16,0))</f>
        <v/>
      </c>
      <c r="AB679" s="5" t="str">
        <f t="shared" si="13"/>
        <v/>
      </c>
    </row>
    <row r="680" spans="2:28" x14ac:dyDescent="0.25">
      <c r="C680" s="3" t="str">
        <f>IF(B680="","",VLOOKUP(AB680,Varsayımlar!$B:$Q,3,0))</f>
        <v/>
      </c>
      <c r="G680" s="2" t="str">
        <f>IF(B680="","",VLOOKUP(AB680,Varsayımlar!$B:$Q,5,0))</f>
        <v/>
      </c>
      <c r="I680" s="2" t="str">
        <f>IF(B680="","",VLOOKUP(AB680,Varsayımlar!$B:$Q,6,0))</f>
        <v/>
      </c>
      <c r="O680" s="2" t="str">
        <f>IF(B680="","",VLOOKUP(AB680,Varsayımlar!$B:$Q,7,0)*J680)</f>
        <v/>
      </c>
      <c r="P680" s="2" t="str">
        <f>IF(B680="","",VLOOKUP(AB680,Varsayımlar!$B:$Q,8,0))</f>
        <v/>
      </c>
      <c r="Q680" s="2" t="str">
        <f>IF(B680="","",VLOOKUP(AB680,Varsayımlar!$B:$Q,9,0))</f>
        <v/>
      </c>
      <c r="R680" s="2" t="str">
        <f>IF(B680="","",VLOOKUP(AB680,Varsayımlar!$B:$Q,10,0))</f>
        <v/>
      </c>
      <c r="S680" s="2" t="str">
        <f>IF(B680="","",VLOOKUP(AB680,Varsayımlar!$B:$Q,11,0))</f>
        <v/>
      </c>
      <c r="T680" s="2" t="str">
        <f>IF(B680="","",VLOOKUP(AB680,Varsayımlar!$B:$Q,12,0))</f>
        <v/>
      </c>
      <c r="U680" s="2" t="str">
        <f>IF(B680="","",VLOOKUP(AB680,Varsayımlar!$B:$Q,13,0))</f>
        <v/>
      </c>
      <c r="V680" s="2" t="str">
        <f>IF(B680="","",VLOOKUP(AB680,Varsayımlar!$B:$Q,14,0))</f>
        <v/>
      </c>
      <c r="Z680" s="2" t="str">
        <f>IF(B680="","",VLOOKUP(AB680,Varsayımlar!$B:$Q,15,0))</f>
        <v/>
      </c>
      <c r="AA680" s="2" t="str">
        <f>IF(B680="","",VLOOKUP(AB680,Varsayımlar!$B:$Q,16,0))</f>
        <v/>
      </c>
      <c r="AB680" s="2" t="str">
        <f t="shared" si="13"/>
        <v/>
      </c>
    </row>
    <row r="681" spans="2:28" x14ac:dyDescent="0.25">
      <c r="B681" s="6"/>
      <c r="C681" s="7" t="str">
        <f>IF(B681="","",VLOOKUP(AB681,Varsayımlar!$B:$Q,3,0))</f>
        <v/>
      </c>
      <c r="G681" s="5" t="str">
        <f>IF(B681="","",VLOOKUP(AB681,Varsayımlar!$B:$Q,5,0))</f>
        <v/>
      </c>
      <c r="H681" s="5"/>
      <c r="I681" s="5" t="str">
        <f>IF(B681="","",VLOOKUP(AB681,Varsayımlar!$B:$Q,6,0))</f>
        <v/>
      </c>
      <c r="O681" s="5" t="str">
        <f>IF(B681="","",VLOOKUP(AB681,Varsayımlar!$B:$Q,7,0)*J681)</f>
        <v/>
      </c>
      <c r="P681" s="5" t="str">
        <f>IF(B681="","",VLOOKUP(AB681,Varsayımlar!$B:$Q,8,0))</f>
        <v/>
      </c>
      <c r="Q681" s="5" t="str">
        <f>IF(B681="","",VLOOKUP(AB681,Varsayımlar!$B:$Q,9,0))</f>
        <v/>
      </c>
      <c r="R681" s="5" t="str">
        <f>IF(B681="","",VLOOKUP(AB681,Varsayımlar!$B:$Q,10,0))</f>
        <v/>
      </c>
      <c r="S681" s="5" t="str">
        <f>IF(B681="","",VLOOKUP(AB681,Varsayımlar!$B:$Q,11,0))</f>
        <v/>
      </c>
      <c r="T681" s="5" t="str">
        <f>IF(B681="","",VLOOKUP(AB681,Varsayımlar!$B:$Q,12,0))</f>
        <v/>
      </c>
      <c r="U681" s="5" t="str">
        <f>IF(B681="","",VLOOKUP(AB681,Varsayımlar!$B:$Q,13,0))</f>
        <v/>
      </c>
      <c r="V681" s="5" t="str">
        <f>IF(B681="","",VLOOKUP(AB681,Varsayımlar!$B:$Q,14,0))</f>
        <v/>
      </c>
      <c r="Z681" s="5" t="str">
        <f>IF(B681="","",VLOOKUP(AB681,Varsayımlar!$B:$Q,15,0))</f>
        <v/>
      </c>
      <c r="AA681" s="5" t="str">
        <f>IF(B681="","",VLOOKUP(AB681,Varsayımlar!$B:$Q,16,0))</f>
        <v/>
      </c>
      <c r="AB681" s="5" t="str">
        <f t="shared" si="13"/>
        <v/>
      </c>
    </row>
    <row r="682" spans="2:28" x14ac:dyDescent="0.25">
      <c r="C682" s="3" t="str">
        <f>IF(B682="","",VLOOKUP(AB682,Varsayımlar!$B:$Q,3,0))</f>
        <v/>
      </c>
      <c r="G682" s="2" t="str">
        <f>IF(B682="","",VLOOKUP(AB682,Varsayımlar!$B:$Q,5,0))</f>
        <v/>
      </c>
      <c r="I682" s="2" t="str">
        <f>IF(B682="","",VLOOKUP(AB682,Varsayımlar!$B:$Q,6,0))</f>
        <v/>
      </c>
      <c r="O682" s="2" t="str">
        <f>IF(B682="","",VLOOKUP(AB682,Varsayımlar!$B:$Q,7,0)*J682)</f>
        <v/>
      </c>
      <c r="P682" s="2" t="str">
        <f>IF(B682="","",VLOOKUP(AB682,Varsayımlar!$B:$Q,8,0))</f>
        <v/>
      </c>
      <c r="Q682" s="2" t="str">
        <f>IF(B682="","",VLOOKUP(AB682,Varsayımlar!$B:$Q,9,0))</f>
        <v/>
      </c>
      <c r="R682" s="2" t="str">
        <f>IF(B682="","",VLOOKUP(AB682,Varsayımlar!$B:$Q,10,0))</f>
        <v/>
      </c>
      <c r="S682" s="2" t="str">
        <f>IF(B682="","",VLOOKUP(AB682,Varsayımlar!$B:$Q,11,0))</f>
        <v/>
      </c>
      <c r="T682" s="2" t="str">
        <f>IF(B682="","",VLOOKUP(AB682,Varsayımlar!$B:$Q,12,0))</f>
        <v/>
      </c>
      <c r="U682" s="2" t="str">
        <f>IF(B682="","",VLOOKUP(AB682,Varsayımlar!$B:$Q,13,0))</f>
        <v/>
      </c>
      <c r="V682" s="2" t="str">
        <f>IF(B682="","",VLOOKUP(AB682,Varsayımlar!$B:$Q,14,0))</f>
        <v/>
      </c>
      <c r="Z682" s="2" t="str">
        <f>IF(B682="","",VLOOKUP(AB682,Varsayımlar!$B:$Q,15,0))</f>
        <v/>
      </c>
      <c r="AA682" s="2" t="str">
        <f>IF(B682="","",VLOOKUP(AB682,Varsayımlar!$B:$Q,16,0))</f>
        <v/>
      </c>
      <c r="AB682" s="2" t="str">
        <f t="shared" si="13"/>
        <v/>
      </c>
    </row>
    <row r="683" spans="2:28" x14ac:dyDescent="0.25">
      <c r="B683" s="6"/>
      <c r="C683" s="7" t="str">
        <f>IF(B683="","",VLOOKUP(AB683,Varsayımlar!$B:$Q,3,0))</f>
        <v/>
      </c>
      <c r="G683" s="5" t="str">
        <f>IF(B683="","",VLOOKUP(AB683,Varsayımlar!$B:$Q,5,0))</f>
        <v/>
      </c>
      <c r="H683" s="5"/>
      <c r="I683" s="5" t="str">
        <f>IF(B683="","",VLOOKUP(AB683,Varsayımlar!$B:$Q,6,0))</f>
        <v/>
      </c>
      <c r="O683" s="5" t="str">
        <f>IF(B683="","",VLOOKUP(AB683,Varsayımlar!$B:$Q,7,0)*J683)</f>
        <v/>
      </c>
      <c r="P683" s="5" t="str">
        <f>IF(B683="","",VLOOKUP(AB683,Varsayımlar!$B:$Q,8,0))</f>
        <v/>
      </c>
      <c r="Q683" s="5" t="str">
        <f>IF(B683="","",VLOOKUP(AB683,Varsayımlar!$B:$Q,9,0))</f>
        <v/>
      </c>
      <c r="R683" s="5" t="str">
        <f>IF(B683="","",VLOOKUP(AB683,Varsayımlar!$B:$Q,10,0))</f>
        <v/>
      </c>
      <c r="S683" s="5" t="str">
        <f>IF(B683="","",VLOOKUP(AB683,Varsayımlar!$B:$Q,11,0))</f>
        <v/>
      </c>
      <c r="T683" s="5" t="str">
        <f>IF(B683="","",VLOOKUP(AB683,Varsayımlar!$B:$Q,12,0))</f>
        <v/>
      </c>
      <c r="U683" s="5" t="str">
        <f>IF(B683="","",VLOOKUP(AB683,Varsayımlar!$B:$Q,13,0))</f>
        <v/>
      </c>
      <c r="V683" s="5" t="str">
        <f>IF(B683="","",VLOOKUP(AB683,Varsayımlar!$B:$Q,14,0))</f>
        <v/>
      </c>
      <c r="Z683" s="5" t="str">
        <f>IF(B683="","",VLOOKUP(AB683,Varsayımlar!$B:$Q,15,0))</f>
        <v/>
      </c>
      <c r="AA683" s="5" t="str">
        <f>IF(B683="","",VLOOKUP(AB683,Varsayımlar!$B:$Q,16,0))</f>
        <v/>
      </c>
      <c r="AB683" s="5" t="str">
        <f t="shared" si="13"/>
        <v/>
      </c>
    </row>
    <row r="684" spans="2:28" x14ac:dyDescent="0.25">
      <c r="C684" s="3" t="str">
        <f>IF(B684="","",VLOOKUP(AB684,Varsayımlar!$B:$Q,3,0))</f>
        <v/>
      </c>
      <c r="G684" s="2" t="str">
        <f>IF(B684="","",VLOOKUP(AB684,Varsayımlar!$B:$Q,5,0))</f>
        <v/>
      </c>
      <c r="I684" s="2" t="str">
        <f>IF(B684="","",VLOOKUP(AB684,Varsayımlar!$B:$Q,6,0))</f>
        <v/>
      </c>
      <c r="O684" s="2" t="str">
        <f>IF(B684="","",VLOOKUP(AB684,Varsayımlar!$B:$Q,7,0)*J684)</f>
        <v/>
      </c>
      <c r="P684" s="2" t="str">
        <f>IF(B684="","",VLOOKUP(AB684,Varsayımlar!$B:$Q,8,0))</f>
        <v/>
      </c>
      <c r="Q684" s="2" t="str">
        <f>IF(B684="","",VLOOKUP(AB684,Varsayımlar!$B:$Q,9,0))</f>
        <v/>
      </c>
      <c r="R684" s="2" t="str">
        <f>IF(B684="","",VLOOKUP(AB684,Varsayımlar!$B:$Q,10,0))</f>
        <v/>
      </c>
      <c r="S684" s="2" t="str">
        <f>IF(B684="","",VLOOKUP(AB684,Varsayımlar!$B:$Q,11,0))</f>
        <v/>
      </c>
      <c r="T684" s="2" t="str">
        <f>IF(B684="","",VLOOKUP(AB684,Varsayımlar!$B:$Q,12,0))</f>
        <v/>
      </c>
      <c r="U684" s="2" t="str">
        <f>IF(B684="","",VLOOKUP(AB684,Varsayımlar!$B:$Q,13,0))</f>
        <v/>
      </c>
      <c r="V684" s="2" t="str">
        <f>IF(B684="","",VLOOKUP(AB684,Varsayımlar!$B:$Q,14,0))</f>
        <v/>
      </c>
      <c r="Z684" s="2" t="str">
        <f>IF(B684="","",VLOOKUP(AB684,Varsayımlar!$B:$Q,15,0))</f>
        <v/>
      </c>
      <c r="AA684" s="2" t="str">
        <f>IF(B684="","",VLOOKUP(AB684,Varsayımlar!$B:$Q,16,0))</f>
        <v/>
      </c>
      <c r="AB684" s="2" t="str">
        <f t="shared" si="13"/>
        <v/>
      </c>
    </row>
    <row r="685" spans="2:28" x14ac:dyDescent="0.25">
      <c r="B685" s="6"/>
      <c r="C685" s="7" t="str">
        <f>IF(B685="","",VLOOKUP(AB685,Varsayımlar!$B:$Q,3,0))</f>
        <v/>
      </c>
      <c r="G685" s="5" t="str">
        <f>IF(B685="","",VLOOKUP(AB685,Varsayımlar!$B:$Q,5,0))</f>
        <v/>
      </c>
      <c r="H685" s="5"/>
      <c r="I685" s="5" t="str">
        <f>IF(B685="","",VLOOKUP(AB685,Varsayımlar!$B:$Q,6,0))</f>
        <v/>
      </c>
      <c r="O685" s="5" t="str">
        <f>IF(B685="","",VLOOKUP(AB685,Varsayımlar!$B:$Q,7,0)*J685)</f>
        <v/>
      </c>
      <c r="P685" s="5" t="str">
        <f>IF(B685="","",VLOOKUP(AB685,Varsayımlar!$B:$Q,8,0))</f>
        <v/>
      </c>
      <c r="Q685" s="5" t="str">
        <f>IF(B685="","",VLOOKUP(AB685,Varsayımlar!$B:$Q,9,0))</f>
        <v/>
      </c>
      <c r="R685" s="5" t="str">
        <f>IF(B685="","",VLOOKUP(AB685,Varsayımlar!$B:$Q,10,0))</f>
        <v/>
      </c>
      <c r="S685" s="5" t="str">
        <f>IF(B685="","",VLOOKUP(AB685,Varsayımlar!$B:$Q,11,0))</f>
        <v/>
      </c>
      <c r="T685" s="5" t="str">
        <f>IF(B685="","",VLOOKUP(AB685,Varsayımlar!$B:$Q,12,0))</f>
        <v/>
      </c>
      <c r="U685" s="5" t="str">
        <f>IF(B685="","",VLOOKUP(AB685,Varsayımlar!$B:$Q,13,0))</f>
        <v/>
      </c>
      <c r="V685" s="5" t="str">
        <f>IF(B685="","",VLOOKUP(AB685,Varsayımlar!$B:$Q,14,0))</f>
        <v/>
      </c>
      <c r="Z685" s="5" t="str">
        <f>IF(B685="","",VLOOKUP(AB685,Varsayımlar!$B:$Q,15,0))</f>
        <v/>
      </c>
      <c r="AA685" s="5" t="str">
        <f>IF(B685="","",VLOOKUP(AB685,Varsayımlar!$B:$Q,16,0))</f>
        <v/>
      </c>
      <c r="AB685" s="5" t="str">
        <f t="shared" si="13"/>
        <v/>
      </c>
    </row>
    <row r="686" spans="2:28" x14ac:dyDescent="0.25">
      <c r="C686" s="3" t="str">
        <f>IF(B686="","",VLOOKUP(AB686,Varsayımlar!$B:$Q,3,0))</f>
        <v/>
      </c>
      <c r="G686" s="2" t="str">
        <f>IF(B686="","",VLOOKUP(AB686,Varsayımlar!$B:$Q,5,0))</f>
        <v/>
      </c>
      <c r="I686" s="2" t="str">
        <f>IF(B686="","",VLOOKUP(AB686,Varsayımlar!$B:$Q,6,0))</f>
        <v/>
      </c>
      <c r="O686" s="2" t="str">
        <f>IF(B686="","",VLOOKUP(AB686,Varsayımlar!$B:$Q,7,0)*J686)</f>
        <v/>
      </c>
      <c r="P686" s="2" t="str">
        <f>IF(B686="","",VLOOKUP(AB686,Varsayımlar!$B:$Q,8,0))</f>
        <v/>
      </c>
      <c r="Q686" s="2" t="str">
        <f>IF(B686="","",VLOOKUP(AB686,Varsayımlar!$B:$Q,9,0))</f>
        <v/>
      </c>
      <c r="R686" s="2" t="str">
        <f>IF(B686="","",VLOOKUP(AB686,Varsayımlar!$B:$Q,10,0))</f>
        <v/>
      </c>
      <c r="S686" s="2" t="str">
        <f>IF(B686="","",VLOOKUP(AB686,Varsayımlar!$B:$Q,11,0))</f>
        <v/>
      </c>
      <c r="T686" s="2" t="str">
        <f>IF(B686="","",VLOOKUP(AB686,Varsayımlar!$B:$Q,12,0))</f>
        <v/>
      </c>
      <c r="U686" s="2" t="str">
        <f>IF(B686="","",VLOOKUP(AB686,Varsayımlar!$B:$Q,13,0))</f>
        <v/>
      </c>
      <c r="V686" s="2" t="str">
        <f>IF(B686="","",VLOOKUP(AB686,Varsayımlar!$B:$Q,14,0))</f>
        <v/>
      </c>
      <c r="Z686" s="2" t="str">
        <f>IF(B686="","",VLOOKUP(AB686,Varsayımlar!$B:$Q,15,0))</f>
        <v/>
      </c>
      <c r="AA686" s="2" t="str">
        <f>IF(B686="","",VLOOKUP(AB686,Varsayımlar!$B:$Q,16,0))</f>
        <v/>
      </c>
      <c r="AB686" s="2" t="str">
        <f t="shared" si="13"/>
        <v/>
      </c>
    </row>
    <row r="687" spans="2:28" x14ac:dyDescent="0.25">
      <c r="B687" s="6"/>
      <c r="C687" s="7" t="str">
        <f>IF(B687="","",VLOOKUP(AB687,Varsayımlar!$B:$Q,3,0))</f>
        <v/>
      </c>
      <c r="G687" s="5" t="str">
        <f>IF(B687="","",VLOOKUP(AB687,Varsayımlar!$B:$Q,5,0))</f>
        <v/>
      </c>
      <c r="H687" s="5"/>
      <c r="I687" s="5" t="str">
        <f>IF(B687="","",VLOOKUP(AB687,Varsayımlar!$B:$Q,6,0))</f>
        <v/>
      </c>
      <c r="O687" s="5" t="str">
        <f>IF(B687="","",VLOOKUP(AB687,Varsayımlar!$B:$Q,7,0)*J687)</f>
        <v/>
      </c>
      <c r="P687" s="5" t="str">
        <f>IF(B687="","",VLOOKUP(AB687,Varsayımlar!$B:$Q,8,0))</f>
        <v/>
      </c>
      <c r="Q687" s="5" t="str">
        <f>IF(B687="","",VLOOKUP(AB687,Varsayımlar!$B:$Q,9,0))</f>
        <v/>
      </c>
      <c r="R687" s="5" t="str">
        <f>IF(B687="","",VLOOKUP(AB687,Varsayımlar!$B:$Q,10,0))</f>
        <v/>
      </c>
      <c r="S687" s="5" t="str">
        <f>IF(B687="","",VLOOKUP(AB687,Varsayımlar!$B:$Q,11,0))</f>
        <v/>
      </c>
      <c r="T687" s="5" t="str">
        <f>IF(B687="","",VLOOKUP(AB687,Varsayımlar!$B:$Q,12,0))</f>
        <v/>
      </c>
      <c r="U687" s="5" t="str">
        <f>IF(B687="","",VLOOKUP(AB687,Varsayımlar!$B:$Q,13,0))</f>
        <v/>
      </c>
      <c r="V687" s="5" t="str">
        <f>IF(B687="","",VLOOKUP(AB687,Varsayımlar!$B:$Q,14,0))</f>
        <v/>
      </c>
      <c r="Z687" s="5" t="str">
        <f>IF(B687="","",VLOOKUP(AB687,Varsayımlar!$B:$Q,15,0))</f>
        <v/>
      </c>
      <c r="AA687" s="5" t="str">
        <f>IF(B687="","",VLOOKUP(AB687,Varsayımlar!$B:$Q,16,0))</f>
        <v/>
      </c>
      <c r="AB687" s="5" t="str">
        <f t="shared" si="13"/>
        <v/>
      </c>
    </row>
    <row r="688" spans="2:28" x14ac:dyDescent="0.25">
      <c r="C688" s="3" t="str">
        <f>IF(B688="","",VLOOKUP(AB688,Varsayımlar!$B:$Q,3,0))</f>
        <v/>
      </c>
      <c r="G688" s="2" t="str">
        <f>IF(B688="","",VLOOKUP(AB688,Varsayımlar!$B:$Q,5,0))</f>
        <v/>
      </c>
      <c r="I688" s="2" t="str">
        <f>IF(B688="","",VLOOKUP(AB688,Varsayımlar!$B:$Q,6,0))</f>
        <v/>
      </c>
      <c r="O688" s="2" t="str">
        <f>IF(B688="","",VLOOKUP(AB688,Varsayımlar!$B:$Q,7,0)*J688)</f>
        <v/>
      </c>
      <c r="P688" s="2" t="str">
        <f>IF(B688="","",VLOOKUP(AB688,Varsayımlar!$B:$Q,8,0))</f>
        <v/>
      </c>
      <c r="Q688" s="2" t="str">
        <f>IF(B688="","",VLOOKUP(AB688,Varsayımlar!$B:$Q,9,0))</f>
        <v/>
      </c>
      <c r="R688" s="2" t="str">
        <f>IF(B688="","",VLOOKUP(AB688,Varsayımlar!$B:$Q,10,0))</f>
        <v/>
      </c>
      <c r="S688" s="2" t="str">
        <f>IF(B688="","",VLOOKUP(AB688,Varsayımlar!$B:$Q,11,0))</f>
        <v/>
      </c>
      <c r="T688" s="2" t="str">
        <f>IF(B688="","",VLOOKUP(AB688,Varsayımlar!$B:$Q,12,0))</f>
        <v/>
      </c>
      <c r="U688" s="2" t="str">
        <f>IF(B688="","",VLOOKUP(AB688,Varsayımlar!$B:$Q,13,0))</f>
        <v/>
      </c>
      <c r="V688" s="2" t="str">
        <f>IF(B688="","",VLOOKUP(AB688,Varsayımlar!$B:$Q,14,0))</f>
        <v/>
      </c>
      <c r="Z688" s="2" t="str">
        <f>IF(B688="","",VLOOKUP(AB688,Varsayımlar!$B:$Q,15,0))</f>
        <v/>
      </c>
      <c r="AA688" s="2" t="str">
        <f>IF(B688="","",VLOOKUP(AB688,Varsayımlar!$B:$Q,16,0))</f>
        <v/>
      </c>
      <c r="AB688" s="2" t="str">
        <f t="shared" si="13"/>
        <v/>
      </c>
    </row>
    <row r="689" spans="2:28" x14ac:dyDescent="0.25">
      <c r="B689" s="6"/>
      <c r="C689" s="7" t="str">
        <f>IF(B689="","",VLOOKUP(AB689,Varsayımlar!$B:$Q,3,0))</f>
        <v/>
      </c>
      <c r="G689" s="5" t="str">
        <f>IF(B689="","",VLOOKUP(AB689,Varsayımlar!$B:$Q,5,0))</f>
        <v/>
      </c>
      <c r="H689" s="5"/>
      <c r="I689" s="5" t="str">
        <f>IF(B689="","",VLOOKUP(AB689,Varsayımlar!$B:$Q,6,0))</f>
        <v/>
      </c>
      <c r="O689" s="5" t="str">
        <f>IF(B689="","",VLOOKUP(AB689,Varsayımlar!$B:$Q,7,0)*J689)</f>
        <v/>
      </c>
      <c r="P689" s="5" t="str">
        <f>IF(B689="","",VLOOKUP(AB689,Varsayımlar!$B:$Q,8,0))</f>
        <v/>
      </c>
      <c r="Q689" s="5" t="str">
        <f>IF(B689="","",VLOOKUP(AB689,Varsayımlar!$B:$Q,9,0))</f>
        <v/>
      </c>
      <c r="R689" s="5" t="str">
        <f>IF(B689="","",VLOOKUP(AB689,Varsayımlar!$B:$Q,10,0))</f>
        <v/>
      </c>
      <c r="S689" s="5" t="str">
        <f>IF(B689="","",VLOOKUP(AB689,Varsayımlar!$B:$Q,11,0))</f>
        <v/>
      </c>
      <c r="T689" s="5" t="str">
        <f>IF(B689="","",VLOOKUP(AB689,Varsayımlar!$B:$Q,12,0))</f>
        <v/>
      </c>
      <c r="U689" s="5" t="str">
        <f>IF(B689="","",VLOOKUP(AB689,Varsayımlar!$B:$Q,13,0))</f>
        <v/>
      </c>
      <c r="V689" s="5" t="str">
        <f>IF(B689="","",VLOOKUP(AB689,Varsayımlar!$B:$Q,14,0))</f>
        <v/>
      </c>
      <c r="Z689" s="5" t="str">
        <f>IF(B689="","",VLOOKUP(AB689,Varsayımlar!$B:$Q,15,0))</f>
        <v/>
      </c>
      <c r="AA689" s="5" t="str">
        <f>IF(B689="","",VLOOKUP(AB689,Varsayımlar!$B:$Q,16,0))</f>
        <v/>
      </c>
      <c r="AB689" s="5" t="str">
        <f t="shared" si="13"/>
        <v/>
      </c>
    </row>
    <row r="690" spans="2:28" x14ac:dyDescent="0.25">
      <c r="C690" s="3" t="str">
        <f>IF(B690="","",VLOOKUP(AB690,Varsayımlar!$B:$Q,3,0))</f>
        <v/>
      </c>
      <c r="G690" s="2" t="str">
        <f>IF(B690="","",VLOOKUP(AB690,Varsayımlar!$B:$Q,5,0))</f>
        <v/>
      </c>
      <c r="I690" s="2" t="str">
        <f>IF(B690="","",VLOOKUP(AB690,Varsayımlar!$B:$Q,6,0))</f>
        <v/>
      </c>
      <c r="O690" s="2" t="str">
        <f>IF(B690="","",VLOOKUP(AB690,Varsayımlar!$B:$Q,7,0)*J690)</f>
        <v/>
      </c>
      <c r="P690" s="2" t="str">
        <f>IF(B690="","",VLOOKUP(AB690,Varsayımlar!$B:$Q,8,0))</f>
        <v/>
      </c>
      <c r="Q690" s="2" t="str">
        <f>IF(B690="","",VLOOKUP(AB690,Varsayımlar!$B:$Q,9,0))</f>
        <v/>
      </c>
      <c r="R690" s="2" t="str">
        <f>IF(B690="","",VLOOKUP(AB690,Varsayımlar!$B:$Q,10,0))</f>
        <v/>
      </c>
      <c r="S690" s="2" t="str">
        <f>IF(B690="","",VLOOKUP(AB690,Varsayımlar!$B:$Q,11,0))</f>
        <v/>
      </c>
      <c r="T690" s="2" t="str">
        <f>IF(B690="","",VLOOKUP(AB690,Varsayımlar!$B:$Q,12,0))</f>
        <v/>
      </c>
      <c r="U690" s="2" t="str">
        <f>IF(B690="","",VLOOKUP(AB690,Varsayımlar!$B:$Q,13,0))</f>
        <v/>
      </c>
      <c r="V690" s="2" t="str">
        <f>IF(B690="","",VLOOKUP(AB690,Varsayımlar!$B:$Q,14,0))</f>
        <v/>
      </c>
      <c r="Z690" s="2" t="str">
        <f>IF(B690="","",VLOOKUP(AB690,Varsayımlar!$B:$Q,15,0))</f>
        <v/>
      </c>
      <c r="AA690" s="2" t="str">
        <f>IF(B690="","",VLOOKUP(AB690,Varsayımlar!$B:$Q,16,0))</f>
        <v/>
      </c>
      <c r="AB690" s="2" t="str">
        <f t="shared" si="13"/>
        <v/>
      </c>
    </row>
    <row r="691" spans="2:28" x14ac:dyDescent="0.25">
      <c r="B691" s="6"/>
      <c r="C691" s="7" t="str">
        <f>IF(B691="","",VLOOKUP(AB691,Varsayımlar!$B:$Q,3,0))</f>
        <v/>
      </c>
      <c r="G691" s="5" t="str">
        <f>IF(B691="","",VLOOKUP(AB691,Varsayımlar!$B:$Q,5,0))</f>
        <v/>
      </c>
      <c r="H691" s="5"/>
      <c r="I691" s="5" t="str">
        <f>IF(B691="","",VLOOKUP(AB691,Varsayımlar!$B:$Q,6,0))</f>
        <v/>
      </c>
      <c r="O691" s="5" t="str">
        <f>IF(B691="","",VLOOKUP(AB691,Varsayımlar!$B:$Q,7,0)*J691)</f>
        <v/>
      </c>
      <c r="P691" s="5" t="str">
        <f>IF(B691="","",VLOOKUP(AB691,Varsayımlar!$B:$Q,8,0))</f>
        <v/>
      </c>
      <c r="Q691" s="5" t="str">
        <f>IF(B691="","",VLOOKUP(AB691,Varsayımlar!$B:$Q,9,0))</f>
        <v/>
      </c>
      <c r="R691" s="5" t="str">
        <f>IF(B691="","",VLOOKUP(AB691,Varsayımlar!$B:$Q,10,0))</f>
        <v/>
      </c>
      <c r="S691" s="5" t="str">
        <f>IF(B691="","",VLOOKUP(AB691,Varsayımlar!$B:$Q,11,0))</f>
        <v/>
      </c>
      <c r="T691" s="5" t="str">
        <f>IF(B691="","",VLOOKUP(AB691,Varsayımlar!$B:$Q,12,0))</f>
        <v/>
      </c>
      <c r="U691" s="5" t="str">
        <f>IF(B691="","",VLOOKUP(AB691,Varsayımlar!$B:$Q,13,0))</f>
        <v/>
      </c>
      <c r="V691" s="5" t="str">
        <f>IF(B691="","",VLOOKUP(AB691,Varsayımlar!$B:$Q,14,0))</f>
        <v/>
      </c>
      <c r="Z691" s="5" t="str">
        <f>IF(B691="","",VLOOKUP(AB691,Varsayımlar!$B:$Q,15,0))</f>
        <v/>
      </c>
      <c r="AA691" s="5" t="str">
        <f>IF(B691="","",VLOOKUP(AB691,Varsayımlar!$B:$Q,16,0))</f>
        <v/>
      </c>
      <c r="AB691" s="5" t="str">
        <f t="shared" si="13"/>
        <v/>
      </c>
    </row>
    <row r="692" spans="2:28" x14ac:dyDescent="0.25">
      <c r="C692" s="3" t="str">
        <f>IF(B692="","",VLOOKUP(AB692,Varsayımlar!$B:$Q,3,0))</f>
        <v/>
      </c>
      <c r="G692" s="2" t="str">
        <f>IF(B692="","",VLOOKUP(AB692,Varsayımlar!$B:$Q,5,0))</f>
        <v/>
      </c>
      <c r="I692" s="2" t="str">
        <f>IF(B692="","",VLOOKUP(AB692,Varsayımlar!$B:$Q,6,0))</f>
        <v/>
      </c>
      <c r="O692" s="2" t="str">
        <f>IF(B692="","",VLOOKUP(AB692,Varsayımlar!$B:$Q,7,0)*J692)</f>
        <v/>
      </c>
      <c r="P692" s="2" t="str">
        <f>IF(B692="","",VLOOKUP(AB692,Varsayımlar!$B:$Q,8,0))</f>
        <v/>
      </c>
      <c r="Q692" s="2" t="str">
        <f>IF(B692="","",VLOOKUP(AB692,Varsayımlar!$B:$Q,9,0))</f>
        <v/>
      </c>
      <c r="R692" s="2" t="str">
        <f>IF(B692="","",VLOOKUP(AB692,Varsayımlar!$B:$Q,10,0))</f>
        <v/>
      </c>
      <c r="S692" s="2" t="str">
        <f>IF(B692="","",VLOOKUP(AB692,Varsayımlar!$B:$Q,11,0))</f>
        <v/>
      </c>
      <c r="T692" s="2" t="str">
        <f>IF(B692="","",VLOOKUP(AB692,Varsayımlar!$B:$Q,12,0))</f>
        <v/>
      </c>
      <c r="U692" s="2" t="str">
        <f>IF(B692="","",VLOOKUP(AB692,Varsayımlar!$B:$Q,13,0))</f>
        <v/>
      </c>
      <c r="V692" s="2" t="str">
        <f>IF(B692="","",VLOOKUP(AB692,Varsayımlar!$B:$Q,14,0))</f>
        <v/>
      </c>
      <c r="Z692" s="2" t="str">
        <f>IF(B692="","",VLOOKUP(AB692,Varsayımlar!$B:$Q,15,0))</f>
        <v/>
      </c>
      <c r="AA692" s="2" t="str">
        <f>IF(B692="","",VLOOKUP(AB692,Varsayımlar!$B:$Q,16,0))</f>
        <v/>
      </c>
      <c r="AB692" s="2" t="str">
        <f t="shared" si="13"/>
        <v/>
      </c>
    </row>
    <row r="693" spans="2:28" x14ac:dyDescent="0.25">
      <c r="B693" s="6"/>
      <c r="C693" s="7" t="str">
        <f>IF(B693="","",VLOOKUP(AB693,Varsayımlar!$B:$Q,3,0))</f>
        <v/>
      </c>
      <c r="G693" s="5" t="str">
        <f>IF(B693="","",VLOOKUP(AB693,Varsayımlar!$B:$Q,5,0))</f>
        <v/>
      </c>
      <c r="H693" s="5"/>
      <c r="I693" s="5" t="str">
        <f>IF(B693="","",VLOOKUP(AB693,Varsayımlar!$B:$Q,6,0))</f>
        <v/>
      </c>
      <c r="O693" s="5" t="str">
        <f>IF(B693="","",VLOOKUP(AB693,Varsayımlar!$B:$Q,7,0)*J693)</f>
        <v/>
      </c>
      <c r="P693" s="5" t="str">
        <f>IF(B693="","",VLOOKUP(AB693,Varsayımlar!$B:$Q,8,0))</f>
        <v/>
      </c>
      <c r="Q693" s="5" t="str">
        <f>IF(B693="","",VLOOKUP(AB693,Varsayımlar!$B:$Q,9,0))</f>
        <v/>
      </c>
      <c r="R693" s="5" t="str">
        <f>IF(B693="","",VLOOKUP(AB693,Varsayımlar!$B:$Q,10,0))</f>
        <v/>
      </c>
      <c r="S693" s="5" t="str">
        <f>IF(B693="","",VLOOKUP(AB693,Varsayımlar!$B:$Q,11,0))</f>
        <v/>
      </c>
      <c r="T693" s="5" t="str">
        <f>IF(B693="","",VLOOKUP(AB693,Varsayımlar!$B:$Q,12,0))</f>
        <v/>
      </c>
      <c r="U693" s="5" t="str">
        <f>IF(B693="","",VLOOKUP(AB693,Varsayımlar!$B:$Q,13,0))</f>
        <v/>
      </c>
      <c r="V693" s="5" t="str">
        <f>IF(B693="","",VLOOKUP(AB693,Varsayımlar!$B:$Q,14,0))</f>
        <v/>
      </c>
      <c r="Z693" s="5" t="str">
        <f>IF(B693="","",VLOOKUP(AB693,Varsayımlar!$B:$Q,15,0))</f>
        <v/>
      </c>
      <c r="AA693" s="5" t="str">
        <f>IF(B693="","",VLOOKUP(AB693,Varsayımlar!$B:$Q,16,0))</f>
        <v/>
      </c>
      <c r="AB693" s="5" t="str">
        <f t="shared" si="13"/>
        <v/>
      </c>
    </row>
    <row r="694" spans="2:28" x14ac:dyDescent="0.25">
      <c r="C694" s="3" t="str">
        <f>IF(B694="","",VLOOKUP(AB694,Varsayımlar!$B:$Q,3,0))</f>
        <v/>
      </c>
      <c r="G694" s="2" t="str">
        <f>IF(B694="","",VLOOKUP(AB694,Varsayımlar!$B:$Q,5,0))</f>
        <v/>
      </c>
      <c r="I694" s="2" t="str">
        <f>IF(B694="","",VLOOKUP(AB694,Varsayımlar!$B:$Q,6,0))</f>
        <v/>
      </c>
      <c r="O694" s="2" t="str">
        <f>IF(B694="","",VLOOKUP(AB694,Varsayımlar!$B:$Q,7,0)*J694)</f>
        <v/>
      </c>
      <c r="P694" s="2" t="str">
        <f>IF(B694="","",VLOOKUP(AB694,Varsayımlar!$B:$Q,8,0))</f>
        <v/>
      </c>
      <c r="Q694" s="2" t="str">
        <f>IF(B694="","",VLOOKUP(AB694,Varsayımlar!$B:$Q,9,0))</f>
        <v/>
      </c>
      <c r="R694" s="2" t="str">
        <f>IF(B694="","",VLOOKUP(AB694,Varsayımlar!$B:$Q,10,0))</f>
        <v/>
      </c>
      <c r="S694" s="2" t="str">
        <f>IF(B694="","",VLOOKUP(AB694,Varsayımlar!$B:$Q,11,0))</f>
        <v/>
      </c>
      <c r="T694" s="2" t="str">
        <f>IF(B694="","",VLOOKUP(AB694,Varsayımlar!$B:$Q,12,0))</f>
        <v/>
      </c>
      <c r="U694" s="2" t="str">
        <f>IF(B694="","",VLOOKUP(AB694,Varsayımlar!$B:$Q,13,0))</f>
        <v/>
      </c>
      <c r="V694" s="2" t="str">
        <f>IF(B694="","",VLOOKUP(AB694,Varsayımlar!$B:$Q,14,0))</f>
        <v/>
      </c>
      <c r="Z694" s="2" t="str">
        <f>IF(B694="","",VLOOKUP(AB694,Varsayımlar!$B:$Q,15,0))</f>
        <v/>
      </c>
      <c r="AA694" s="2" t="str">
        <f>IF(B694="","",VLOOKUP(AB694,Varsayımlar!$B:$Q,16,0))</f>
        <v/>
      </c>
      <c r="AB694" s="2" t="str">
        <f t="shared" si="13"/>
        <v/>
      </c>
    </row>
    <row r="695" spans="2:28" x14ac:dyDescent="0.25">
      <c r="B695" s="6"/>
      <c r="C695" s="7" t="str">
        <f>IF(B695="","",VLOOKUP(AB695,Varsayımlar!$B:$Q,3,0))</f>
        <v/>
      </c>
      <c r="G695" s="5" t="str">
        <f>IF(B695="","",VLOOKUP(AB695,Varsayımlar!$B:$Q,5,0))</f>
        <v/>
      </c>
      <c r="H695" s="5"/>
      <c r="I695" s="5" t="str">
        <f>IF(B695="","",VLOOKUP(AB695,Varsayımlar!$B:$Q,6,0))</f>
        <v/>
      </c>
      <c r="O695" s="5" t="str">
        <f>IF(B695="","",VLOOKUP(AB695,Varsayımlar!$B:$Q,7,0)*J695)</f>
        <v/>
      </c>
      <c r="P695" s="5" t="str">
        <f>IF(B695="","",VLOOKUP(AB695,Varsayımlar!$B:$Q,8,0))</f>
        <v/>
      </c>
      <c r="Q695" s="5" t="str">
        <f>IF(B695="","",VLOOKUP(AB695,Varsayımlar!$B:$Q,9,0))</f>
        <v/>
      </c>
      <c r="R695" s="5" t="str">
        <f>IF(B695="","",VLOOKUP(AB695,Varsayımlar!$B:$Q,10,0))</f>
        <v/>
      </c>
      <c r="S695" s="5" t="str">
        <f>IF(B695="","",VLOOKUP(AB695,Varsayımlar!$B:$Q,11,0))</f>
        <v/>
      </c>
      <c r="T695" s="5" t="str">
        <f>IF(B695="","",VLOOKUP(AB695,Varsayımlar!$B:$Q,12,0))</f>
        <v/>
      </c>
      <c r="U695" s="5" t="str">
        <f>IF(B695="","",VLOOKUP(AB695,Varsayımlar!$B:$Q,13,0))</f>
        <v/>
      </c>
      <c r="V695" s="5" t="str">
        <f>IF(B695="","",VLOOKUP(AB695,Varsayımlar!$B:$Q,14,0))</f>
        <v/>
      </c>
      <c r="Z695" s="5" t="str">
        <f>IF(B695="","",VLOOKUP(AB695,Varsayımlar!$B:$Q,15,0))</f>
        <v/>
      </c>
      <c r="AA695" s="5" t="str">
        <f>IF(B695="","",VLOOKUP(AB695,Varsayımlar!$B:$Q,16,0))</f>
        <v/>
      </c>
      <c r="AB695" s="5" t="str">
        <f t="shared" si="13"/>
        <v/>
      </c>
    </row>
    <row r="696" spans="2:28" x14ac:dyDescent="0.25">
      <c r="C696" s="3" t="str">
        <f>IF(B696="","",VLOOKUP(AB696,Varsayımlar!$B:$Q,3,0))</f>
        <v/>
      </c>
      <c r="G696" s="2" t="str">
        <f>IF(B696="","",VLOOKUP(AB696,Varsayımlar!$B:$Q,5,0))</f>
        <v/>
      </c>
      <c r="I696" s="2" t="str">
        <f>IF(B696="","",VLOOKUP(AB696,Varsayımlar!$B:$Q,6,0))</f>
        <v/>
      </c>
      <c r="O696" s="2" t="str">
        <f>IF(B696="","",VLOOKUP(AB696,Varsayımlar!$B:$Q,7,0)*J696)</f>
        <v/>
      </c>
      <c r="P696" s="2" t="str">
        <f>IF(B696="","",VLOOKUP(AB696,Varsayımlar!$B:$Q,8,0))</f>
        <v/>
      </c>
      <c r="Q696" s="2" t="str">
        <f>IF(B696="","",VLOOKUP(AB696,Varsayımlar!$B:$Q,9,0))</f>
        <v/>
      </c>
      <c r="R696" s="2" t="str">
        <f>IF(B696="","",VLOOKUP(AB696,Varsayımlar!$B:$Q,10,0))</f>
        <v/>
      </c>
      <c r="S696" s="2" t="str">
        <f>IF(B696="","",VLOOKUP(AB696,Varsayımlar!$B:$Q,11,0))</f>
        <v/>
      </c>
      <c r="T696" s="2" t="str">
        <f>IF(B696="","",VLOOKUP(AB696,Varsayımlar!$B:$Q,12,0))</f>
        <v/>
      </c>
      <c r="U696" s="2" t="str">
        <f>IF(B696="","",VLOOKUP(AB696,Varsayımlar!$B:$Q,13,0))</f>
        <v/>
      </c>
      <c r="V696" s="2" t="str">
        <f>IF(B696="","",VLOOKUP(AB696,Varsayımlar!$B:$Q,14,0))</f>
        <v/>
      </c>
      <c r="Z696" s="2" t="str">
        <f>IF(B696="","",VLOOKUP(AB696,Varsayımlar!$B:$Q,15,0))</f>
        <v/>
      </c>
      <c r="AA696" s="2" t="str">
        <f>IF(B696="","",VLOOKUP(AB696,Varsayımlar!$B:$Q,16,0))</f>
        <v/>
      </c>
      <c r="AB696" s="2" t="str">
        <f t="shared" si="13"/>
        <v/>
      </c>
    </row>
    <row r="697" spans="2:28" x14ac:dyDescent="0.25">
      <c r="B697" s="6"/>
      <c r="C697" s="7" t="str">
        <f>IF(B697="","",VLOOKUP(AB697,Varsayımlar!$B:$Q,3,0))</f>
        <v/>
      </c>
      <c r="G697" s="5" t="str">
        <f>IF(B697="","",VLOOKUP(AB697,Varsayımlar!$B:$Q,5,0))</f>
        <v/>
      </c>
      <c r="H697" s="5"/>
      <c r="I697" s="5" t="str">
        <f>IF(B697="","",VLOOKUP(AB697,Varsayımlar!$B:$Q,6,0))</f>
        <v/>
      </c>
      <c r="O697" s="5" t="str">
        <f>IF(B697="","",VLOOKUP(AB697,Varsayımlar!$B:$Q,7,0)*J697)</f>
        <v/>
      </c>
      <c r="P697" s="5" t="str">
        <f>IF(B697="","",VLOOKUP(AB697,Varsayımlar!$B:$Q,8,0))</f>
        <v/>
      </c>
      <c r="Q697" s="5" t="str">
        <f>IF(B697="","",VLOOKUP(AB697,Varsayımlar!$B:$Q,9,0))</f>
        <v/>
      </c>
      <c r="R697" s="5" t="str">
        <f>IF(B697="","",VLOOKUP(AB697,Varsayımlar!$B:$Q,10,0))</f>
        <v/>
      </c>
      <c r="S697" s="5" t="str">
        <f>IF(B697="","",VLOOKUP(AB697,Varsayımlar!$B:$Q,11,0))</f>
        <v/>
      </c>
      <c r="T697" s="5" t="str">
        <f>IF(B697="","",VLOOKUP(AB697,Varsayımlar!$B:$Q,12,0))</f>
        <v/>
      </c>
      <c r="U697" s="5" t="str">
        <f>IF(B697="","",VLOOKUP(AB697,Varsayımlar!$B:$Q,13,0))</f>
        <v/>
      </c>
      <c r="V697" s="5" t="str">
        <f>IF(B697="","",VLOOKUP(AB697,Varsayımlar!$B:$Q,14,0))</f>
        <v/>
      </c>
      <c r="Z697" s="5" t="str">
        <f>IF(B697="","",VLOOKUP(AB697,Varsayımlar!$B:$Q,15,0))</f>
        <v/>
      </c>
      <c r="AA697" s="5" t="str">
        <f>IF(B697="","",VLOOKUP(AB697,Varsayımlar!$B:$Q,16,0))</f>
        <v/>
      </c>
      <c r="AB697" s="5" t="str">
        <f t="shared" si="13"/>
        <v/>
      </c>
    </row>
    <row r="698" spans="2:28" x14ac:dyDescent="0.25">
      <c r="C698" s="3" t="str">
        <f>IF(B698="","",VLOOKUP(AB698,Varsayımlar!$B:$Q,3,0))</f>
        <v/>
      </c>
      <c r="G698" s="2" t="str">
        <f>IF(B698="","",VLOOKUP(AB698,Varsayımlar!$B:$Q,5,0))</f>
        <v/>
      </c>
      <c r="I698" s="2" t="str">
        <f>IF(B698="","",VLOOKUP(AB698,Varsayımlar!$B:$Q,6,0))</f>
        <v/>
      </c>
      <c r="O698" s="2" t="str">
        <f>IF(B698="","",VLOOKUP(AB698,Varsayımlar!$B:$Q,7,0)*J698)</f>
        <v/>
      </c>
      <c r="P698" s="2" t="str">
        <f>IF(B698="","",VLOOKUP(AB698,Varsayımlar!$B:$Q,8,0))</f>
        <v/>
      </c>
      <c r="Q698" s="2" t="str">
        <f>IF(B698="","",VLOOKUP(AB698,Varsayımlar!$B:$Q,9,0))</f>
        <v/>
      </c>
      <c r="R698" s="2" t="str">
        <f>IF(B698="","",VLOOKUP(AB698,Varsayımlar!$B:$Q,10,0))</f>
        <v/>
      </c>
      <c r="S698" s="2" t="str">
        <f>IF(B698="","",VLOOKUP(AB698,Varsayımlar!$B:$Q,11,0))</f>
        <v/>
      </c>
      <c r="T698" s="2" t="str">
        <f>IF(B698="","",VLOOKUP(AB698,Varsayımlar!$B:$Q,12,0))</f>
        <v/>
      </c>
      <c r="U698" s="2" t="str">
        <f>IF(B698="","",VLOOKUP(AB698,Varsayımlar!$B:$Q,13,0))</f>
        <v/>
      </c>
      <c r="V698" s="2" t="str">
        <f>IF(B698="","",VLOOKUP(AB698,Varsayımlar!$B:$Q,14,0))</f>
        <v/>
      </c>
      <c r="Z698" s="2" t="str">
        <f>IF(B698="","",VLOOKUP(AB698,Varsayımlar!$B:$Q,15,0))</f>
        <v/>
      </c>
      <c r="AA698" s="2" t="str">
        <f>IF(B698="","",VLOOKUP(AB698,Varsayımlar!$B:$Q,16,0))</f>
        <v/>
      </c>
      <c r="AB698" s="2" t="str">
        <f t="shared" si="13"/>
        <v/>
      </c>
    </row>
    <row r="699" spans="2:28" x14ac:dyDescent="0.25">
      <c r="B699" s="6"/>
      <c r="C699" s="7" t="str">
        <f>IF(B699="","",VLOOKUP(AB699,Varsayımlar!$B:$Q,3,0))</f>
        <v/>
      </c>
      <c r="G699" s="5" t="str">
        <f>IF(B699="","",VLOOKUP(AB699,Varsayımlar!$B:$Q,5,0))</f>
        <v/>
      </c>
      <c r="H699" s="5"/>
      <c r="I699" s="5" t="str">
        <f>IF(B699="","",VLOOKUP(AB699,Varsayımlar!$B:$Q,6,0))</f>
        <v/>
      </c>
      <c r="O699" s="5" t="str">
        <f>IF(B699="","",VLOOKUP(AB699,Varsayımlar!$B:$Q,7,0)*J699)</f>
        <v/>
      </c>
      <c r="P699" s="5" t="str">
        <f>IF(B699="","",VLOOKUP(AB699,Varsayımlar!$B:$Q,8,0))</f>
        <v/>
      </c>
      <c r="Q699" s="5" t="str">
        <f>IF(B699="","",VLOOKUP(AB699,Varsayımlar!$B:$Q,9,0))</f>
        <v/>
      </c>
      <c r="R699" s="5" t="str">
        <f>IF(B699="","",VLOOKUP(AB699,Varsayımlar!$B:$Q,10,0))</f>
        <v/>
      </c>
      <c r="S699" s="5" t="str">
        <f>IF(B699="","",VLOOKUP(AB699,Varsayımlar!$B:$Q,11,0))</f>
        <v/>
      </c>
      <c r="T699" s="5" t="str">
        <f>IF(B699="","",VLOOKUP(AB699,Varsayımlar!$B:$Q,12,0))</f>
        <v/>
      </c>
      <c r="U699" s="5" t="str">
        <f>IF(B699="","",VLOOKUP(AB699,Varsayımlar!$B:$Q,13,0))</f>
        <v/>
      </c>
      <c r="V699" s="5" t="str">
        <f>IF(B699="","",VLOOKUP(AB699,Varsayımlar!$B:$Q,14,0))</f>
        <v/>
      </c>
      <c r="Z699" s="5" t="str">
        <f>IF(B699="","",VLOOKUP(AB699,Varsayımlar!$B:$Q,15,0))</f>
        <v/>
      </c>
      <c r="AA699" s="5" t="str">
        <f>IF(B699="","",VLOOKUP(AB699,Varsayımlar!$B:$Q,16,0))</f>
        <v/>
      </c>
      <c r="AB699" s="5" t="str">
        <f t="shared" si="13"/>
        <v/>
      </c>
    </row>
    <row r="700" spans="2:28" x14ac:dyDescent="0.25">
      <c r="C700" s="3" t="str">
        <f>IF(B700="","",VLOOKUP(AB700,Varsayımlar!$B:$Q,3,0))</f>
        <v/>
      </c>
      <c r="G700" s="2" t="str">
        <f>IF(B700="","",VLOOKUP(AB700,Varsayımlar!$B:$Q,5,0))</f>
        <v/>
      </c>
      <c r="I700" s="2" t="str">
        <f>IF(B700="","",VLOOKUP(AB700,Varsayımlar!$B:$Q,6,0))</f>
        <v/>
      </c>
      <c r="O700" s="2" t="str">
        <f>IF(B700="","",VLOOKUP(AB700,Varsayımlar!$B:$Q,7,0)*J700)</f>
        <v/>
      </c>
      <c r="P700" s="2" t="str">
        <f>IF(B700="","",VLOOKUP(AB700,Varsayımlar!$B:$Q,8,0))</f>
        <v/>
      </c>
      <c r="Q700" s="2" t="str">
        <f>IF(B700="","",VLOOKUP(AB700,Varsayımlar!$B:$Q,9,0))</f>
        <v/>
      </c>
      <c r="R700" s="2" t="str">
        <f>IF(B700="","",VLOOKUP(AB700,Varsayımlar!$B:$Q,10,0))</f>
        <v/>
      </c>
      <c r="S700" s="2" t="str">
        <f>IF(B700="","",VLOOKUP(AB700,Varsayımlar!$B:$Q,11,0))</f>
        <v/>
      </c>
      <c r="T700" s="2" t="str">
        <f>IF(B700="","",VLOOKUP(AB700,Varsayımlar!$B:$Q,12,0))</f>
        <v/>
      </c>
      <c r="U700" s="2" t="str">
        <f>IF(B700="","",VLOOKUP(AB700,Varsayımlar!$B:$Q,13,0))</f>
        <v/>
      </c>
      <c r="V700" s="2" t="str">
        <f>IF(B700="","",VLOOKUP(AB700,Varsayımlar!$B:$Q,14,0))</f>
        <v/>
      </c>
      <c r="Z700" s="2" t="str">
        <f>IF(B700="","",VLOOKUP(AB700,Varsayımlar!$B:$Q,15,0))</f>
        <v/>
      </c>
      <c r="AA700" s="2" t="str">
        <f>IF(B700="","",VLOOKUP(AB700,Varsayımlar!$B:$Q,16,0))</f>
        <v/>
      </c>
      <c r="AB700" s="2" t="str">
        <f t="shared" si="13"/>
        <v/>
      </c>
    </row>
    <row r="701" spans="2:28" x14ac:dyDescent="0.25">
      <c r="B701" s="6"/>
      <c r="C701" s="7" t="str">
        <f>IF(B701="","",VLOOKUP(AB701,Varsayımlar!$B:$Q,3,0))</f>
        <v/>
      </c>
      <c r="G701" s="5" t="str">
        <f>IF(B701="","",VLOOKUP(AB701,Varsayımlar!$B:$Q,5,0))</f>
        <v/>
      </c>
      <c r="H701" s="5"/>
      <c r="I701" s="5" t="str">
        <f>IF(B701="","",VLOOKUP(AB701,Varsayımlar!$B:$Q,6,0))</f>
        <v/>
      </c>
      <c r="O701" s="5" t="str">
        <f>IF(B701="","",VLOOKUP(AB701,Varsayımlar!$B:$Q,7,0)*J701)</f>
        <v/>
      </c>
      <c r="P701" s="5" t="str">
        <f>IF(B701="","",VLOOKUP(AB701,Varsayımlar!$B:$Q,8,0))</f>
        <v/>
      </c>
      <c r="Q701" s="5" t="str">
        <f>IF(B701="","",VLOOKUP(AB701,Varsayımlar!$B:$Q,9,0))</f>
        <v/>
      </c>
      <c r="R701" s="5" t="str">
        <f>IF(B701="","",VLOOKUP(AB701,Varsayımlar!$B:$Q,10,0))</f>
        <v/>
      </c>
      <c r="S701" s="5" t="str">
        <f>IF(B701="","",VLOOKUP(AB701,Varsayımlar!$B:$Q,11,0))</f>
        <v/>
      </c>
      <c r="T701" s="5" t="str">
        <f>IF(B701="","",VLOOKUP(AB701,Varsayımlar!$B:$Q,12,0))</f>
        <v/>
      </c>
      <c r="U701" s="5" t="str">
        <f>IF(B701="","",VLOOKUP(AB701,Varsayımlar!$B:$Q,13,0))</f>
        <v/>
      </c>
      <c r="V701" s="5" t="str">
        <f>IF(B701="","",VLOOKUP(AB701,Varsayımlar!$B:$Q,14,0))</f>
        <v/>
      </c>
      <c r="Z701" s="5" t="str">
        <f>IF(B701="","",VLOOKUP(AB701,Varsayımlar!$B:$Q,15,0))</f>
        <v/>
      </c>
      <c r="AA701" s="5" t="str">
        <f>IF(B701="","",VLOOKUP(AB701,Varsayımlar!$B:$Q,16,0))</f>
        <v/>
      </c>
      <c r="AB701" s="5" t="str">
        <f t="shared" si="13"/>
        <v/>
      </c>
    </row>
    <row r="702" spans="2:28" x14ac:dyDescent="0.25">
      <c r="C702" s="3" t="str">
        <f>IF(B702="","",VLOOKUP(AB702,Varsayımlar!$B:$Q,3,0))</f>
        <v/>
      </c>
      <c r="G702" s="2" t="str">
        <f>IF(B702="","",VLOOKUP(AB702,Varsayımlar!$B:$Q,5,0))</f>
        <v/>
      </c>
      <c r="I702" s="2" t="str">
        <f>IF(B702="","",VLOOKUP(AB702,Varsayımlar!$B:$Q,6,0))</f>
        <v/>
      </c>
      <c r="O702" s="2" t="str">
        <f>IF(B702="","",VLOOKUP(AB702,Varsayımlar!$B:$Q,7,0)*J702)</f>
        <v/>
      </c>
      <c r="P702" s="2" t="str">
        <f>IF(B702="","",VLOOKUP(AB702,Varsayımlar!$B:$Q,8,0))</f>
        <v/>
      </c>
      <c r="Q702" s="2" t="str">
        <f>IF(B702="","",VLOOKUP(AB702,Varsayımlar!$B:$Q,9,0))</f>
        <v/>
      </c>
      <c r="R702" s="2" t="str">
        <f>IF(B702="","",VLOOKUP(AB702,Varsayımlar!$B:$Q,10,0))</f>
        <v/>
      </c>
      <c r="S702" s="2" t="str">
        <f>IF(B702="","",VLOOKUP(AB702,Varsayımlar!$B:$Q,11,0))</f>
        <v/>
      </c>
      <c r="T702" s="2" t="str">
        <f>IF(B702="","",VLOOKUP(AB702,Varsayımlar!$B:$Q,12,0))</f>
        <v/>
      </c>
      <c r="U702" s="2" t="str">
        <f>IF(B702="","",VLOOKUP(AB702,Varsayımlar!$B:$Q,13,0))</f>
        <v/>
      </c>
      <c r="V702" s="2" t="str">
        <f>IF(B702="","",VLOOKUP(AB702,Varsayımlar!$B:$Q,14,0))</f>
        <v/>
      </c>
      <c r="Z702" s="2" t="str">
        <f>IF(B702="","",VLOOKUP(AB702,Varsayımlar!$B:$Q,15,0))</f>
        <v/>
      </c>
      <c r="AA702" s="2" t="str">
        <f>IF(B702="","",VLOOKUP(AB702,Varsayımlar!$B:$Q,16,0))</f>
        <v/>
      </c>
      <c r="AB702" s="2" t="str">
        <f t="shared" si="13"/>
        <v/>
      </c>
    </row>
    <row r="703" spans="2:28" x14ac:dyDescent="0.25">
      <c r="B703" s="6"/>
      <c r="C703" s="7" t="str">
        <f>IF(B703="","",VLOOKUP(AB703,Varsayımlar!$B:$Q,3,0))</f>
        <v/>
      </c>
      <c r="G703" s="5" t="str">
        <f>IF(B703="","",VLOOKUP(AB703,Varsayımlar!$B:$Q,5,0))</f>
        <v/>
      </c>
      <c r="H703" s="5"/>
      <c r="I703" s="5" t="str">
        <f>IF(B703="","",VLOOKUP(AB703,Varsayımlar!$B:$Q,6,0))</f>
        <v/>
      </c>
      <c r="O703" s="5" t="str">
        <f>IF(B703="","",VLOOKUP(AB703,Varsayımlar!$B:$Q,7,0)*J703)</f>
        <v/>
      </c>
      <c r="P703" s="5" t="str">
        <f>IF(B703="","",VLOOKUP(AB703,Varsayımlar!$B:$Q,8,0))</f>
        <v/>
      </c>
      <c r="Q703" s="5" t="str">
        <f>IF(B703="","",VLOOKUP(AB703,Varsayımlar!$B:$Q,9,0))</f>
        <v/>
      </c>
      <c r="R703" s="5" t="str">
        <f>IF(B703="","",VLOOKUP(AB703,Varsayımlar!$B:$Q,10,0))</f>
        <v/>
      </c>
      <c r="S703" s="5" t="str">
        <f>IF(B703="","",VLOOKUP(AB703,Varsayımlar!$B:$Q,11,0))</f>
        <v/>
      </c>
      <c r="T703" s="5" t="str">
        <f>IF(B703="","",VLOOKUP(AB703,Varsayımlar!$B:$Q,12,0))</f>
        <v/>
      </c>
      <c r="U703" s="5" t="str">
        <f>IF(B703="","",VLOOKUP(AB703,Varsayımlar!$B:$Q,13,0))</f>
        <v/>
      </c>
      <c r="V703" s="5" t="str">
        <f>IF(B703="","",VLOOKUP(AB703,Varsayımlar!$B:$Q,14,0))</f>
        <v/>
      </c>
      <c r="Z703" s="5" t="str">
        <f>IF(B703="","",VLOOKUP(AB703,Varsayımlar!$B:$Q,15,0))</f>
        <v/>
      </c>
      <c r="AA703" s="5" t="str">
        <f>IF(B703="","",VLOOKUP(AB703,Varsayımlar!$B:$Q,16,0))</f>
        <v/>
      </c>
      <c r="AB703" s="5" t="str">
        <f t="shared" si="13"/>
        <v/>
      </c>
    </row>
    <row r="704" spans="2:28" x14ac:dyDescent="0.25">
      <c r="C704" s="3" t="str">
        <f>IF(B704="","",VLOOKUP(AB704,Varsayımlar!$B:$Q,3,0))</f>
        <v/>
      </c>
      <c r="G704" s="2" t="str">
        <f>IF(B704="","",VLOOKUP(AB704,Varsayımlar!$B:$Q,5,0))</f>
        <v/>
      </c>
      <c r="I704" s="2" t="str">
        <f>IF(B704="","",VLOOKUP(AB704,Varsayımlar!$B:$Q,6,0))</f>
        <v/>
      </c>
      <c r="O704" s="2" t="str">
        <f>IF(B704="","",VLOOKUP(AB704,Varsayımlar!$B:$Q,7,0)*J704)</f>
        <v/>
      </c>
      <c r="P704" s="2" t="str">
        <f>IF(B704="","",VLOOKUP(AB704,Varsayımlar!$B:$Q,8,0))</f>
        <v/>
      </c>
      <c r="Q704" s="2" t="str">
        <f>IF(B704="","",VLOOKUP(AB704,Varsayımlar!$B:$Q,9,0))</f>
        <v/>
      </c>
      <c r="R704" s="2" t="str">
        <f>IF(B704="","",VLOOKUP(AB704,Varsayımlar!$B:$Q,10,0))</f>
        <v/>
      </c>
      <c r="S704" s="2" t="str">
        <f>IF(B704="","",VLOOKUP(AB704,Varsayımlar!$B:$Q,11,0))</f>
        <v/>
      </c>
      <c r="T704" s="2" t="str">
        <f>IF(B704="","",VLOOKUP(AB704,Varsayımlar!$B:$Q,12,0))</f>
        <v/>
      </c>
      <c r="U704" s="2" t="str">
        <f>IF(B704="","",VLOOKUP(AB704,Varsayımlar!$B:$Q,13,0))</f>
        <v/>
      </c>
      <c r="V704" s="2" t="str">
        <f>IF(B704="","",VLOOKUP(AB704,Varsayımlar!$B:$Q,14,0))</f>
        <v/>
      </c>
      <c r="Z704" s="2" t="str">
        <f>IF(B704="","",VLOOKUP(AB704,Varsayımlar!$B:$Q,15,0))</f>
        <v/>
      </c>
      <c r="AA704" s="2" t="str">
        <f>IF(B704="","",VLOOKUP(AB704,Varsayımlar!$B:$Q,16,0))</f>
        <v/>
      </c>
      <c r="AB704" s="2" t="str">
        <f t="shared" si="13"/>
        <v/>
      </c>
    </row>
    <row r="705" spans="2:28" x14ac:dyDescent="0.25">
      <c r="B705" s="6"/>
      <c r="C705" s="7" t="str">
        <f>IF(B705="","",VLOOKUP(AB705,Varsayımlar!$B:$Q,3,0))</f>
        <v/>
      </c>
      <c r="G705" s="5" t="str">
        <f>IF(B705="","",VLOOKUP(AB705,Varsayımlar!$B:$Q,5,0))</f>
        <v/>
      </c>
      <c r="H705" s="5"/>
      <c r="I705" s="5" t="str">
        <f>IF(B705="","",VLOOKUP(AB705,Varsayımlar!$B:$Q,6,0))</f>
        <v/>
      </c>
      <c r="O705" s="5" t="str">
        <f>IF(B705="","",VLOOKUP(AB705,Varsayımlar!$B:$Q,7,0)*J705)</f>
        <v/>
      </c>
      <c r="P705" s="5" t="str">
        <f>IF(B705="","",VLOOKUP(AB705,Varsayımlar!$B:$Q,8,0))</f>
        <v/>
      </c>
      <c r="Q705" s="5" t="str">
        <f>IF(B705="","",VLOOKUP(AB705,Varsayımlar!$B:$Q,9,0))</f>
        <v/>
      </c>
      <c r="R705" s="5" t="str">
        <f>IF(B705="","",VLOOKUP(AB705,Varsayımlar!$B:$Q,10,0))</f>
        <v/>
      </c>
      <c r="S705" s="5" t="str">
        <f>IF(B705="","",VLOOKUP(AB705,Varsayımlar!$B:$Q,11,0))</f>
        <v/>
      </c>
      <c r="T705" s="5" t="str">
        <f>IF(B705="","",VLOOKUP(AB705,Varsayımlar!$B:$Q,12,0))</f>
        <v/>
      </c>
      <c r="U705" s="5" t="str">
        <f>IF(B705="","",VLOOKUP(AB705,Varsayımlar!$B:$Q,13,0))</f>
        <v/>
      </c>
      <c r="V705" s="5" t="str">
        <f>IF(B705="","",VLOOKUP(AB705,Varsayımlar!$B:$Q,14,0))</f>
        <v/>
      </c>
      <c r="Z705" s="5" t="str">
        <f>IF(B705="","",VLOOKUP(AB705,Varsayımlar!$B:$Q,15,0))</f>
        <v/>
      </c>
      <c r="AA705" s="5" t="str">
        <f>IF(B705="","",VLOOKUP(AB705,Varsayımlar!$B:$Q,16,0))</f>
        <v/>
      </c>
      <c r="AB705" s="5" t="str">
        <f t="shared" si="13"/>
        <v/>
      </c>
    </row>
    <row r="706" spans="2:28" x14ac:dyDescent="0.25">
      <c r="C706" s="3" t="str">
        <f>IF(B706="","",VLOOKUP(AB706,Varsayımlar!$B:$Q,3,0))</f>
        <v/>
      </c>
      <c r="G706" s="2" t="str">
        <f>IF(B706="","",VLOOKUP(AB706,Varsayımlar!$B:$Q,5,0))</f>
        <v/>
      </c>
      <c r="I706" s="2" t="str">
        <f>IF(B706="","",VLOOKUP(AB706,Varsayımlar!$B:$Q,6,0))</f>
        <v/>
      </c>
      <c r="O706" s="2" t="str">
        <f>IF(B706="","",VLOOKUP(AB706,Varsayımlar!$B:$Q,7,0)*J706)</f>
        <v/>
      </c>
      <c r="P706" s="2" t="str">
        <f>IF(B706="","",VLOOKUP(AB706,Varsayımlar!$B:$Q,8,0))</f>
        <v/>
      </c>
      <c r="Q706" s="2" t="str">
        <f>IF(B706="","",VLOOKUP(AB706,Varsayımlar!$B:$Q,9,0))</f>
        <v/>
      </c>
      <c r="R706" s="2" t="str">
        <f>IF(B706="","",VLOOKUP(AB706,Varsayımlar!$B:$Q,10,0))</f>
        <v/>
      </c>
      <c r="S706" s="2" t="str">
        <f>IF(B706="","",VLOOKUP(AB706,Varsayımlar!$B:$Q,11,0))</f>
        <v/>
      </c>
      <c r="T706" s="2" t="str">
        <f>IF(B706="","",VLOOKUP(AB706,Varsayımlar!$B:$Q,12,0))</f>
        <v/>
      </c>
      <c r="U706" s="2" t="str">
        <f>IF(B706="","",VLOOKUP(AB706,Varsayımlar!$B:$Q,13,0))</f>
        <v/>
      </c>
      <c r="V706" s="2" t="str">
        <f>IF(B706="","",VLOOKUP(AB706,Varsayımlar!$B:$Q,14,0))</f>
        <v/>
      </c>
      <c r="Z706" s="2" t="str">
        <f>IF(B706="","",VLOOKUP(AB706,Varsayımlar!$B:$Q,15,0))</f>
        <v/>
      </c>
      <c r="AA706" s="2" t="str">
        <f>IF(B706="","",VLOOKUP(AB706,Varsayımlar!$B:$Q,16,0))</f>
        <v/>
      </c>
      <c r="AB706" s="2" t="str">
        <f t="shared" si="13"/>
        <v/>
      </c>
    </row>
    <row r="707" spans="2:28" x14ac:dyDescent="0.25">
      <c r="B707" s="6"/>
      <c r="C707" s="7" t="str">
        <f>IF(B707="","",VLOOKUP(AB707,Varsayımlar!$B:$Q,3,0))</f>
        <v/>
      </c>
      <c r="G707" s="5" t="str">
        <f>IF(B707="","",VLOOKUP(AB707,Varsayımlar!$B:$Q,5,0))</f>
        <v/>
      </c>
      <c r="H707" s="5"/>
      <c r="I707" s="5" t="str">
        <f>IF(B707="","",VLOOKUP(AB707,Varsayımlar!$B:$Q,6,0))</f>
        <v/>
      </c>
      <c r="O707" s="5" t="str">
        <f>IF(B707="","",VLOOKUP(AB707,Varsayımlar!$B:$Q,7,0)*J707)</f>
        <v/>
      </c>
      <c r="P707" s="5" t="str">
        <f>IF(B707="","",VLOOKUP(AB707,Varsayımlar!$B:$Q,8,0))</f>
        <v/>
      </c>
      <c r="Q707" s="5" t="str">
        <f>IF(B707="","",VLOOKUP(AB707,Varsayımlar!$B:$Q,9,0))</f>
        <v/>
      </c>
      <c r="R707" s="5" t="str">
        <f>IF(B707="","",VLOOKUP(AB707,Varsayımlar!$B:$Q,10,0))</f>
        <v/>
      </c>
      <c r="S707" s="5" t="str">
        <f>IF(B707="","",VLOOKUP(AB707,Varsayımlar!$B:$Q,11,0))</f>
        <v/>
      </c>
      <c r="T707" s="5" t="str">
        <f>IF(B707="","",VLOOKUP(AB707,Varsayımlar!$B:$Q,12,0))</f>
        <v/>
      </c>
      <c r="U707" s="5" t="str">
        <f>IF(B707="","",VLOOKUP(AB707,Varsayımlar!$B:$Q,13,0))</f>
        <v/>
      </c>
      <c r="V707" s="5" t="str">
        <f>IF(B707="","",VLOOKUP(AB707,Varsayımlar!$B:$Q,14,0))</f>
        <v/>
      </c>
      <c r="Z707" s="5" t="str">
        <f>IF(B707="","",VLOOKUP(AB707,Varsayımlar!$B:$Q,15,0))</f>
        <v/>
      </c>
      <c r="AA707" s="5" t="str">
        <f>IF(B707="","",VLOOKUP(AB707,Varsayımlar!$B:$Q,16,0))</f>
        <v/>
      </c>
      <c r="AB707" s="5" t="str">
        <f t="shared" si="13"/>
        <v/>
      </c>
    </row>
    <row r="708" spans="2:28" x14ac:dyDescent="0.25">
      <c r="C708" s="3" t="str">
        <f>IF(B708="","",VLOOKUP(AB708,Varsayımlar!$B:$Q,3,0))</f>
        <v/>
      </c>
      <c r="G708" s="2" t="str">
        <f>IF(B708="","",VLOOKUP(AB708,Varsayımlar!$B:$Q,5,0))</f>
        <v/>
      </c>
      <c r="I708" s="2" t="str">
        <f>IF(B708="","",VLOOKUP(AB708,Varsayımlar!$B:$Q,6,0))</f>
        <v/>
      </c>
      <c r="O708" s="2" t="str">
        <f>IF(B708="","",VLOOKUP(AB708,Varsayımlar!$B:$Q,7,0)*J708)</f>
        <v/>
      </c>
      <c r="P708" s="2" t="str">
        <f>IF(B708="","",VLOOKUP(AB708,Varsayımlar!$B:$Q,8,0))</f>
        <v/>
      </c>
      <c r="Q708" s="2" t="str">
        <f>IF(B708="","",VLOOKUP(AB708,Varsayımlar!$B:$Q,9,0))</f>
        <v/>
      </c>
      <c r="R708" s="2" t="str">
        <f>IF(B708="","",VLOOKUP(AB708,Varsayımlar!$B:$Q,10,0))</f>
        <v/>
      </c>
      <c r="S708" s="2" t="str">
        <f>IF(B708="","",VLOOKUP(AB708,Varsayımlar!$B:$Q,11,0))</f>
        <v/>
      </c>
      <c r="T708" s="2" t="str">
        <f>IF(B708="","",VLOOKUP(AB708,Varsayımlar!$B:$Q,12,0))</f>
        <v/>
      </c>
      <c r="U708" s="2" t="str">
        <f>IF(B708="","",VLOOKUP(AB708,Varsayımlar!$B:$Q,13,0))</f>
        <v/>
      </c>
      <c r="V708" s="2" t="str">
        <f>IF(B708="","",VLOOKUP(AB708,Varsayımlar!$B:$Q,14,0))</f>
        <v/>
      </c>
      <c r="Z708" s="2" t="str">
        <f>IF(B708="","",VLOOKUP(AB708,Varsayımlar!$B:$Q,15,0))</f>
        <v/>
      </c>
      <c r="AA708" s="2" t="str">
        <f>IF(B708="","",VLOOKUP(AB708,Varsayımlar!$B:$Q,16,0))</f>
        <v/>
      </c>
      <c r="AB708" s="2" t="str">
        <f t="shared" si="13"/>
        <v/>
      </c>
    </row>
    <row r="709" spans="2:28" x14ac:dyDescent="0.25">
      <c r="B709" s="6"/>
      <c r="C709" s="7" t="str">
        <f>IF(B709="","",VLOOKUP(AB709,Varsayımlar!$B:$Q,3,0))</f>
        <v/>
      </c>
      <c r="G709" s="5" t="str">
        <f>IF(B709="","",VLOOKUP(AB709,Varsayımlar!$B:$Q,5,0))</f>
        <v/>
      </c>
      <c r="H709" s="5"/>
      <c r="I709" s="5" t="str">
        <f>IF(B709="","",VLOOKUP(AB709,Varsayımlar!$B:$Q,6,0))</f>
        <v/>
      </c>
      <c r="O709" s="5" t="str">
        <f>IF(B709="","",VLOOKUP(AB709,Varsayımlar!$B:$Q,7,0)*J709)</f>
        <v/>
      </c>
      <c r="P709" s="5" t="str">
        <f>IF(B709="","",VLOOKUP(AB709,Varsayımlar!$B:$Q,8,0))</f>
        <v/>
      </c>
      <c r="Q709" s="5" t="str">
        <f>IF(B709="","",VLOOKUP(AB709,Varsayımlar!$B:$Q,9,0))</f>
        <v/>
      </c>
      <c r="R709" s="5" t="str">
        <f>IF(B709="","",VLOOKUP(AB709,Varsayımlar!$B:$Q,10,0))</f>
        <v/>
      </c>
      <c r="S709" s="5" t="str">
        <f>IF(B709="","",VLOOKUP(AB709,Varsayımlar!$B:$Q,11,0))</f>
        <v/>
      </c>
      <c r="T709" s="5" t="str">
        <f>IF(B709="","",VLOOKUP(AB709,Varsayımlar!$B:$Q,12,0))</f>
        <v/>
      </c>
      <c r="U709" s="5" t="str">
        <f>IF(B709="","",VLOOKUP(AB709,Varsayımlar!$B:$Q,13,0))</f>
        <v/>
      </c>
      <c r="V709" s="5" t="str">
        <f>IF(B709="","",VLOOKUP(AB709,Varsayımlar!$B:$Q,14,0))</f>
        <v/>
      </c>
      <c r="Z709" s="5" t="str">
        <f>IF(B709="","",VLOOKUP(AB709,Varsayımlar!$B:$Q,15,0))</f>
        <v/>
      </c>
      <c r="AA709" s="5" t="str">
        <f>IF(B709="","",VLOOKUP(AB709,Varsayımlar!$B:$Q,16,0))</f>
        <v/>
      </c>
      <c r="AB709" s="5" t="str">
        <f t="shared" si="13"/>
        <v/>
      </c>
    </row>
    <row r="710" spans="2:28" x14ac:dyDescent="0.25">
      <c r="C710" s="3" t="str">
        <f>IF(B710="","",VLOOKUP(AB710,Varsayımlar!$B:$Q,3,0))</f>
        <v/>
      </c>
      <c r="G710" s="2" t="str">
        <f>IF(B710="","",VLOOKUP(AB710,Varsayımlar!$B:$Q,5,0))</f>
        <v/>
      </c>
      <c r="I710" s="2" t="str">
        <f>IF(B710="","",VLOOKUP(AB710,Varsayımlar!$B:$Q,6,0))</f>
        <v/>
      </c>
      <c r="O710" s="2" t="str">
        <f>IF(B710="","",VLOOKUP(AB710,Varsayımlar!$B:$Q,7,0)*J710)</f>
        <v/>
      </c>
      <c r="P710" s="2" t="str">
        <f>IF(B710="","",VLOOKUP(AB710,Varsayımlar!$B:$Q,8,0))</f>
        <v/>
      </c>
      <c r="Q710" s="2" t="str">
        <f>IF(B710="","",VLOOKUP(AB710,Varsayımlar!$B:$Q,9,0))</f>
        <v/>
      </c>
      <c r="R710" s="2" t="str">
        <f>IF(B710="","",VLOOKUP(AB710,Varsayımlar!$B:$Q,10,0))</f>
        <v/>
      </c>
      <c r="S710" s="2" t="str">
        <f>IF(B710="","",VLOOKUP(AB710,Varsayımlar!$B:$Q,11,0))</f>
        <v/>
      </c>
      <c r="T710" s="2" t="str">
        <f>IF(B710="","",VLOOKUP(AB710,Varsayımlar!$B:$Q,12,0))</f>
        <v/>
      </c>
      <c r="U710" s="2" t="str">
        <f>IF(B710="","",VLOOKUP(AB710,Varsayımlar!$B:$Q,13,0))</f>
        <v/>
      </c>
      <c r="V710" s="2" t="str">
        <f>IF(B710="","",VLOOKUP(AB710,Varsayımlar!$B:$Q,14,0))</f>
        <v/>
      </c>
      <c r="Z710" s="2" t="str">
        <f>IF(B710="","",VLOOKUP(AB710,Varsayımlar!$B:$Q,15,0))</f>
        <v/>
      </c>
      <c r="AA710" s="2" t="str">
        <f>IF(B710="","",VLOOKUP(AB710,Varsayımlar!$B:$Q,16,0))</f>
        <v/>
      </c>
      <c r="AB710" s="2" t="str">
        <f t="shared" si="13"/>
        <v/>
      </c>
    </row>
    <row r="711" spans="2:28" x14ac:dyDescent="0.25">
      <c r="B711" s="6"/>
      <c r="C711" s="7" t="str">
        <f>IF(B711="","",VLOOKUP(AB711,Varsayımlar!$B:$Q,3,0))</f>
        <v/>
      </c>
      <c r="G711" s="5" t="str">
        <f>IF(B711="","",VLOOKUP(AB711,Varsayımlar!$B:$Q,5,0))</f>
        <v/>
      </c>
      <c r="H711" s="5"/>
      <c r="I711" s="5" t="str">
        <f>IF(B711="","",VLOOKUP(AB711,Varsayımlar!$B:$Q,6,0))</f>
        <v/>
      </c>
      <c r="O711" s="5" t="str">
        <f>IF(B711="","",VLOOKUP(AB711,Varsayımlar!$B:$Q,7,0)*J711)</f>
        <v/>
      </c>
      <c r="P711" s="5" t="str">
        <f>IF(B711="","",VLOOKUP(AB711,Varsayımlar!$B:$Q,8,0))</f>
        <v/>
      </c>
      <c r="Q711" s="5" t="str">
        <f>IF(B711="","",VLOOKUP(AB711,Varsayımlar!$B:$Q,9,0))</f>
        <v/>
      </c>
      <c r="R711" s="5" t="str">
        <f>IF(B711="","",VLOOKUP(AB711,Varsayımlar!$B:$Q,10,0))</f>
        <v/>
      </c>
      <c r="S711" s="5" t="str">
        <f>IF(B711="","",VLOOKUP(AB711,Varsayımlar!$B:$Q,11,0))</f>
        <v/>
      </c>
      <c r="T711" s="5" t="str">
        <f>IF(B711="","",VLOOKUP(AB711,Varsayımlar!$B:$Q,12,0))</f>
        <v/>
      </c>
      <c r="U711" s="5" t="str">
        <f>IF(B711="","",VLOOKUP(AB711,Varsayımlar!$B:$Q,13,0))</f>
        <v/>
      </c>
      <c r="V711" s="5" t="str">
        <f>IF(B711="","",VLOOKUP(AB711,Varsayımlar!$B:$Q,14,0))</f>
        <v/>
      </c>
      <c r="Z711" s="5" t="str">
        <f>IF(B711="","",VLOOKUP(AB711,Varsayımlar!$B:$Q,15,0))</f>
        <v/>
      </c>
      <c r="AA711" s="5" t="str">
        <f>IF(B711="","",VLOOKUP(AB711,Varsayımlar!$B:$Q,16,0))</f>
        <v/>
      </c>
      <c r="AB711" s="5" t="str">
        <f t="shared" ref="AB711:AB774" si="14">IF(B711="","",CONCATENATE(B711,D711))</f>
        <v/>
      </c>
    </row>
    <row r="712" spans="2:28" x14ac:dyDescent="0.25">
      <c r="C712" s="3" t="str">
        <f>IF(B712="","",VLOOKUP(AB712,Varsayımlar!$B:$Q,3,0))</f>
        <v/>
      </c>
      <c r="G712" s="2" t="str">
        <f>IF(B712="","",VLOOKUP(AB712,Varsayımlar!$B:$Q,5,0))</f>
        <v/>
      </c>
      <c r="I712" s="2" t="str">
        <f>IF(B712="","",VLOOKUP(AB712,Varsayımlar!$B:$Q,6,0))</f>
        <v/>
      </c>
      <c r="O712" s="2" t="str">
        <f>IF(B712="","",VLOOKUP(AB712,Varsayımlar!$B:$Q,7,0)*J712)</f>
        <v/>
      </c>
      <c r="P712" s="2" t="str">
        <f>IF(B712="","",VLOOKUP(AB712,Varsayımlar!$B:$Q,8,0))</f>
        <v/>
      </c>
      <c r="Q712" s="2" t="str">
        <f>IF(B712="","",VLOOKUP(AB712,Varsayımlar!$B:$Q,9,0))</f>
        <v/>
      </c>
      <c r="R712" s="2" t="str">
        <f>IF(B712="","",VLOOKUP(AB712,Varsayımlar!$B:$Q,10,0))</f>
        <v/>
      </c>
      <c r="S712" s="2" t="str">
        <f>IF(B712="","",VLOOKUP(AB712,Varsayımlar!$B:$Q,11,0))</f>
        <v/>
      </c>
      <c r="T712" s="2" t="str">
        <f>IF(B712="","",VLOOKUP(AB712,Varsayımlar!$B:$Q,12,0))</f>
        <v/>
      </c>
      <c r="U712" s="2" t="str">
        <f>IF(B712="","",VLOOKUP(AB712,Varsayımlar!$B:$Q,13,0))</f>
        <v/>
      </c>
      <c r="V712" s="2" t="str">
        <f>IF(B712="","",VLOOKUP(AB712,Varsayımlar!$B:$Q,14,0))</f>
        <v/>
      </c>
      <c r="Z712" s="2" t="str">
        <f>IF(B712="","",VLOOKUP(AB712,Varsayımlar!$B:$Q,15,0))</f>
        <v/>
      </c>
      <c r="AA712" s="2" t="str">
        <f>IF(B712="","",VLOOKUP(AB712,Varsayımlar!$B:$Q,16,0))</f>
        <v/>
      </c>
      <c r="AB712" s="2" t="str">
        <f t="shared" si="14"/>
        <v/>
      </c>
    </row>
    <row r="713" spans="2:28" x14ac:dyDescent="0.25">
      <c r="B713" s="6"/>
      <c r="C713" s="7" t="str">
        <f>IF(B713="","",VLOOKUP(AB713,Varsayımlar!$B:$Q,3,0))</f>
        <v/>
      </c>
      <c r="G713" s="5" t="str">
        <f>IF(B713="","",VLOOKUP(AB713,Varsayımlar!$B:$Q,5,0))</f>
        <v/>
      </c>
      <c r="H713" s="5"/>
      <c r="I713" s="5" t="str">
        <f>IF(B713="","",VLOOKUP(AB713,Varsayımlar!$B:$Q,6,0))</f>
        <v/>
      </c>
      <c r="O713" s="5" t="str">
        <f>IF(B713="","",VLOOKUP(AB713,Varsayımlar!$B:$Q,7,0)*J713)</f>
        <v/>
      </c>
      <c r="P713" s="5" t="str">
        <f>IF(B713="","",VLOOKUP(AB713,Varsayımlar!$B:$Q,8,0))</f>
        <v/>
      </c>
      <c r="Q713" s="5" t="str">
        <f>IF(B713="","",VLOOKUP(AB713,Varsayımlar!$B:$Q,9,0))</f>
        <v/>
      </c>
      <c r="R713" s="5" t="str">
        <f>IF(B713="","",VLOOKUP(AB713,Varsayımlar!$B:$Q,10,0))</f>
        <v/>
      </c>
      <c r="S713" s="5" t="str">
        <f>IF(B713="","",VLOOKUP(AB713,Varsayımlar!$B:$Q,11,0))</f>
        <v/>
      </c>
      <c r="T713" s="5" t="str">
        <f>IF(B713="","",VLOOKUP(AB713,Varsayımlar!$B:$Q,12,0))</f>
        <v/>
      </c>
      <c r="U713" s="5" t="str">
        <f>IF(B713="","",VLOOKUP(AB713,Varsayımlar!$B:$Q,13,0))</f>
        <v/>
      </c>
      <c r="V713" s="5" t="str">
        <f>IF(B713="","",VLOOKUP(AB713,Varsayımlar!$B:$Q,14,0))</f>
        <v/>
      </c>
      <c r="Z713" s="5" t="str">
        <f>IF(B713="","",VLOOKUP(AB713,Varsayımlar!$B:$Q,15,0))</f>
        <v/>
      </c>
      <c r="AA713" s="5" t="str">
        <f>IF(B713="","",VLOOKUP(AB713,Varsayımlar!$B:$Q,16,0))</f>
        <v/>
      </c>
      <c r="AB713" s="5" t="str">
        <f t="shared" si="14"/>
        <v/>
      </c>
    </row>
    <row r="714" spans="2:28" x14ac:dyDescent="0.25">
      <c r="C714" s="3" t="str">
        <f>IF(B714="","",VLOOKUP(AB714,Varsayımlar!$B:$Q,3,0))</f>
        <v/>
      </c>
      <c r="G714" s="2" t="str">
        <f>IF(B714="","",VLOOKUP(AB714,Varsayımlar!$B:$Q,5,0))</f>
        <v/>
      </c>
      <c r="I714" s="2" t="str">
        <f>IF(B714="","",VLOOKUP(AB714,Varsayımlar!$B:$Q,6,0))</f>
        <v/>
      </c>
      <c r="O714" s="2" t="str">
        <f>IF(B714="","",VLOOKUP(AB714,Varsayımlar!$B:$Q,7,0)*J714)</f>
        <v/>
      </c>
      <c r="P714" s="2" t="str">
        <f>IF(B714="","",VLOOKUP(AB714,Varsayımlar!$B:$Q,8,0))</f>
        <v/>
      </c>
      <c r="Q714" s="2" t="str">
        <f>IF(B714="","",VLOOKUP(AB714,Varsayımlar!$B:$Q,9,0))</f>
        <v/>
      </c>
      <c r="R714" s="2" t="str">
        <f>IF(B714="","",VLOOKUP(AB714,Varsayımlar!$B:$Q,10,0))</f>
        <v/>
      </c>
      <c r="S714" s="2" t="str">
        <f>IF(B714="","",VLOOKUP(AB714,Varsayımlar!$B:$Q,11,0))</f>
        <v/>
      </c>
      <c r="T714" s="2" t="str">
        <f>IF(B714="","",VLOOKUP(AB714,Varsayımlar!$B:$Q,12,0))</f>
        <v/>
      </c>
      <c r="U714" s="2" t="str">
        <f>IF(B714="","",VLOOKUP(AB714,Varsayımlar!$B:$Q,13,0))</f>
        <v/>
      </c>
      <c r="V714" s="2" t="str">
        <f>IF(B714="","",VLOOKUP(AB714,Varsayımlar!$B:$Q,14,0))</f>
        <v/>
      </c>
      <c r="Z714" s="2" t="str">
        <f>IF(B714="","",VLOOKUP(AB714,Varsayımlar!$B:$Q,15,0))</f>
        <v/>
      </c>
      <c r="AA714" s="2" t="str">
        <f>IF(B714="","",VLOOKUP(AB714,Varsayımlar!$B:$Q,16,0))</f>
        <v/>
      </c>
      <c r="AB714" s="2" t="str">
        <f t="shared" si="14"/>
        <v/>
      </c>
    </row>
    <row r="715" spans="2:28" x14ac:dyDescent="0.25">
      <c r="B715" s="6"/>
      <c r="C715" s="7" t="str">
        <f>IF(B715="","",VLOOKUP(AB715,Varsayımlar!$B:$Q,3,0))</f>
        <v/>
      </c>
      <c r="G715" s="5" t="str">
        <f>IF(B715="","",VLOOKUP(AB715,Varsayımlar!$B:$Q,5,0))</f>
        <v/>
      </c>
      <c r="H715" s="5"/>
      <c r="I715" s="5" t="str">
        <f>IF(B715="","",VLOOKUP(AB715,Varsayımlar!$B:$Q,6,0))</f>
        <v/>
      </c>
      <c r="O715" s="5" t="str">
        <f>IF(B715="","",VLOOKUP(AB715,Varsayımlar!$B:$Q,7,0)*J715)</f>
        <v/>
      </c>
      <c r="P715" s="5" t="str">
        <f>IF(B715="","",VLOOKUP(AB715,Varsayımlar!$B:$Q,8,0))</f>
        <v/>
      </c>
      <c r="Q715" s="5" t="str">
        <f>IF(B715="","",VLOOKUP(AB715,Varsayımlar!$B:$Q,9,0))</f>
        <v/>
      </c>
      <c r="R715" s="5" t="str">
        <f>IF(B715="","",VLOOKUP(AB715,Varsayımlar!$B:$Q,10,0))</f>
        <v/>
      </c>
      <c r="S715" s="5" t="str">
        <f>IF(B715="","",VLOOKUP(AB715,Varsayımlar!$B:$Q,11,0))</f>
        <v/>
      </c>
      <c r="T715" s="5" t="str">
        <f>IF(B715="","",VLOOKUP(AB715,Varsayımlar!$B:$Q,12,0))</f>
        <v/>
      </c>
      <c r="U715" s="5" t="str">
        <f>IF(B715="","",VLOOKUP(AB715,Varsayımlar!$B:$Q,13,0))</f>
        <v/>
      </c>
      <c r="V715" s="5" t="str">
        <f>IF(B715="","",VLOOKUP(AB715,Varsayımlar!$B:$Q,14,0))</f>
        <v/>
      </c>
      <c r="Z715" s="5" t="str">
        <f>IF(B715="","",VLOOKUP(AB715,Varsayımlar!$B:$Q,15,0))</f>
        <v/>
      </c>
      <c r="AA715" s="5" t="str">
        <f>IF(B715="","",VLOOKUP(AB715,Varsayımlar!$B:$Q,16,0))</f>
        <v/>
      </c>
      <c r="AB715" s="5" t="str">
        <f t="shared" si="14"/>
        <v/>
      </c>
    </row>
    <row r="716" spans="2:28" x14ac:dyDescent="0.25">
      <c r="C716" s="3" t="str">
        <f>IF(B716="","",VLOOKUP(AB716,Varsayımlar!$B:$Q,3,0))</f>
        <v/>
      </c>
      <c r="G716" s="2" t="str">
        <f>IF(B716="","",VLOOKUP(AB716,Varsayımlar!$B:$Q,5,0))</f>
        <v/>
      </c>
      <c r="I716" s="2" t="str">
        <f>IF(B716="","",VLOOKUP(AB716,Varsayımlar!$B:$Q,6,0))</f>
        <v/>
      </c>
      <c r="O716" s="2" t="str">
        <f>IF(B716="","",VLOOKUP(AB716,Varsayımlar!$B:$Q,7,0)*J716)</f>
        <v/>
      </c>
      <c r="P716" s="2" t="str">
        <f>IF(B716="","",VLOOKUP(AB716,Varsayımlar!$B:$Q,8,0))</f>
        <v/>
      </c>
      <c r="Q716" s="2" t="str">
        <f>IF(B716="","",VLOOKUP(AB716,Varsayımlar!$B:$Q,9,0))</f>
        <v/>
      </c>
      <c r="R716" s="2" t="str">
        <f>IF(B716="","",VLOOKUP(AB716,Varsayımlar!$B:$Q,10,0))</f>
        <v/>
      </c>
      <c r="S716" s="2" t="str">
        <f>IF(B716="","",VLOOKUP(AB716,Varsayımlar!$B:$Q,11,0))</f>
        <v/>
      </c>
      <c r="T716" s="2" t="str">
        <f>IF(B716="","",VLOOKUP(AB716,Varsayımlar!$B:$Q,12,0))</f>
        <v/>
      </c>
      <c r="U716" s="2" t="str">
        <f>IF(B716="","",VLOOKUP(AB716,Varsayımlar!$B:$Q,13,0))</f>
        <v/>
      </c>
      <c r="V716" s="2" t="str">
        <f>IF(B716="","",VLOOKUP(AB716,Varsayımlar!$B:$Q,14,0))</f>
        <v/>
      </c>
      <c r="Z716" s="2" t="str">
        <f>IF(B716="","",VLOOKUP(AB716,Varsayımlar!$B:$Q,15,0))</f>
        <v/>
      </c>
      <c r="AA716" s="2" t="str">
        <f>IF(B716="","",VLOOKUP(AB716,Varsayımlar!$B:$Q,16,0))</f>
        <v/>
      </c>
      <c r="AB716" s="2" t="str">
        <f t="shared" si="14"/>
        <v/>
      </c>
    </row>
    <row r="717" spans="2:28" x14ac:dyDescent="0.25">
      <c r="B717" s="6"/>
      <c r="C717" s="7" t="str">
        <f>IF(B717="","",VLOOKUP(AB717,Varsayımlar!$B:$Q,3,0))</f>
        <v/>
      </c>
      <c r="G717" s="5" t="str">
        <f>IF(B717="","",VLOOKUP(AB717,Varsayımlar!$B:$Q,5,0))</f>
        <v/>
      </c>
      <c r="H717" s="5"/>
      <c r="I717" s="5" t="str">
        <f>IF(B717="","",VLOOKUP(AB717,Varsayımlar!$B:$Q,6,0))</f>
        <v/>
      </c>
      <c r="O717" s="5" t="str">
        <f>IF(B717="","",VLOOKUP(AB717,Varsayımlar!$B:$Q,7,0)*J717)</f>
        <v/>
      </c>
      <c r="P717" s="5" t="str">
        <f>IF(B717="","",VLOOKUP(AB717,Varsayımlar!$B:$Q,8,0))</f>
        <v/>
      </c>
      <c r="Q717" s="5" t="str">
        <f>IF(B717="","",VLOOKUP(AB717,Varsayımlar!$B:$Q,9,0))</f>
        <v/>
      </c>
      <c r="R717" s="5" t="str">
        <f>IF(B717="","",VLOOKUP(AB717,Varsayımlar!$B:$Q,10,0))</f>
        <v/>
      </c>
      <c r="S717" s="5" t="str">
        <f>IF(B717="","",VLOOKUP(AB717,Varsayımlar!$B:$Q,11,0))</f>
        <v/>
      </c>
      <c r="T717" s="5" t="str">
        <f>IF(B717="","",VLOOKUP(AB717,Varsayımlar!$B:$Q,12,0))</f>
        <v/>
      </c>
      <c r="U717" s="5" t="str">
        <f>IF(B717="","",VLOOKUP(AB717,Varsayımlar!$B:$Q,13,0))</f>
        <v/>
      </c>
      <c r="V717" s="5" t="str">
        <f>IF(B717="","",VLOOKUP(AB717,Varsayımlar!$B:$Q,14,0))</f>
        <v/>
      </c>
      <c r="Z717" s="5" t="str">
        <f>IF(B717="","",VLOOKUP(AB717,Varsayımlar!$B:$Q,15,0))</f>
        <v/>
      </c>
      <c r="AA717" s="5" t="str">
        <f>IF(B717="","",VLOOKUP(AB717,Varsayımlar!$B:$Q,16,0))</f>
        <v/>
      </c>
      <c r="AB717" s="5" t="str">
        <f t="shared" si="14"/>
        <v/>
      </c>
    </row>
    <row r="718" spans="2:28" x14ac:dyDescent="0.25">
      <c r="C718" s="3" t="str">
        <f>IF(B718="","",VLOOKUP(AB718,Varsayımlar!$B:$Q,3,0))</f>
        <v/>
      </c>
      <c r="G718" s="2" t="str">
        <f>IF(B718="","",VLOOKUP(AB718,Varsayımlar!$B:$Q,5,0))</f>
        <v/>
      </c>
      <c r="I718" s="2" t="str">
        <f>IF(B718="","",VLOOKUP(AB718,Varsayımlar!$B:$Q,6,0))</f>
        <v/>
      </c>
      <c r="O718" s="2" t="str">
        <f>IF(B718="","",VLOOKUP(AB718,Varsayımlar!$B:$Q,7,0)*J718)</f>
        <v/>
      </c>
      <c r="P718" s="2" t="str">
        <f>IF(B718="","",VLOOKUP(AB718,Varsayımlar!$B:$Q,8,0))</f>
        <v/>
      </c>
      <c r="Q718" s="2" t="str">
        <f>IF(B718="","",VLOOKUP(AB718,Varsayımlar!$B:$Q,9,0))</f>
        <v/>
      </c>
      <c r="R718" s="2" t="str">
        <f>IF(B718="","",VLOOKUP(AB718,Varsayımlar!$B:$Q,10,0))</f>
        <v/>
      </c>
      <c r="S718" s="2" t="str">
        <f>IF(B718="","",VLOOKUP(AB718,Varsayımlar!$B:$Q,11,0))</f>
        <v/>
      </c>
      <c r="T718" s="2" t="str">
        <f>IF(B718="","",VLOOKUP(AB718,Varsayımlar!$B:$Q,12,0))</f>
        <v/>
      </c>
      <c r="U718" s="2" t="str">
        <f>IF(B718="","",VLOOKUP(AB718,Varsayımlar!$B:$Q,13,0))</f>
        <v/>
      </c>
      <c r="V718" s="2" t="str">
        <f>IF(B718="","",VLOOKUP(AB718,Varsayımlar!$B:$Q,14,0))</f>
        <v/>
      </c>
      <c r="Z718" s="2" t="str">
        <f>IF(B718="","",VLOOKUP(AB718,Varsayımlar!$B:$Q,15,0))</f>
        <v/>
      </c>
      <c r="AA718" s="2" t="str">
        <f>IF(B718="","",VLOOKUP(AB718,Varsayımlar!$B:$Q,16,0))</f>
        <v/>
      </c>
      <c r="AB718" s="2" t="str">
        <f t="shared" si="14"/>
        <v/>
      </c>
    </row>
    <row r="719" spans="2:28" x14ac:dyDescent="0.25">
      <c r="B719" s="6"/>
      <c r="C719" s="7" t="str">
        <f>IF(B719="","",VLOOKUP(AB719,Varsayımlar!$B:$Q,3,0))</f>
        <v/>
      </c>
      <c r="G719" s="5" t="str">
        <f>IF(B719="","",VLOOKUP(AB719,Varsayımlar!$B:$Q,5,0))</f>
        <v/>
      </c>
      <c r="H719" s="5"/>
      <c r="I719" s="5" t="str">
        <f>IF(B719="","",VLOOKUP(AB719,Varsayımlar!$B:$Q,6,0))</f>
        <v/>
      </c>
      <c r="O719" s="5" t="str">
        <f>IF(B719="","",VLOOKUP(AB719,Varsayımlar!$B:$Q,7,0)*J719)</f>
        <v/>
      </c>
      <c r="P719" s="5" t="str">
        <f>IF(B719="","",VLOOKUP(AB719,Varsayımlar!$B:$Q,8,0))</f>
        <v/>
      </c>
      <c r="Q719" s="5" t="str">
        <f>IF(B719="","",VLOOKUP(AB719,Varsayımlar!$B:$Q,9,0))</f>
        <v/>
      </c>
      <c r="R719" s="5" t="str">
        <f>IF(B719="","",VLOOKUP(AB719,Varsayımlar!$B:$Q,10,0))</f>
        <v/>
      </c>
      <c r="S719" s="5" t="str">
        <f>IF(B719="","",VLOOKUP(AB719,Varsayımlar!$B:$Q,11,0))</f>
        <v/>
      </c>
      <c r="T719" s="5" t="str">
        <f>IF(B719="","",VLOOKUP(AB719,Varsayımlar!$B:$Q,12,0))</f>
        <v/>
      </c>
      <c r="U719" s="5" t="str">
        <f>IF(B719="","",VLOOKUP(AB719,Varsayımlar!$B:$Q,13,0))</f>
        <v/>
      </c>
      <c r="V719" s="5" t="str">
        <f>IF(B719="","",VLOOKUP(AB719,Varsayımlar!$B:$Q,14,0))</f>
        <v/>
      </c>
      <c r="Z719" s="5" t="str">
        <f>IF(B719="","",VLOOKUP(AB719,Varsayımlar!$B:$Q,15,0))</f>
        <v/>
      </c>
      <c r="AA719" s="5" t="str">
        <f>IF(B719="","",VLOOKUP(AB719,Varsayımlar!$B:$Q,16,0))</f>
        <v/>
      </c>
      <c r="AB719" s="5" t="str">
        <f t="shared" si="14"/>
        <v/>
      </c>
    </row>
    <row r="720" spans="2:28" x14ac:dyDescent="0.25">
      <c r="C720" s="3" t="str">
        <f>IF(B720="","",VLOOKUP(AB720,Varsayımlar!$B:$Q,3,0))</f>
        <v/>
      </c>
      <c r="G720" s="2" t="str">
        <f>IF(B720="","",VLOOKUP(AB720,Varsayımlar!$B:$Q,5,0))</f>
        <v/>
      </c>
      <c r="I720" s="2" t="str">
        <f>IF(B720="","",VLOOKUP(AB720,Varsayımlar!$B:$Q,6,0))</f>
        <v/>
      </c>
      <c r="O720" s="2" t="str">
        <f>IF(B720="","",VLOOKUP(AB720,Varsayımlar!$B:$Q,7,0)*J720)</f>
        <v/>
      </c>
      <c r="P720" s="2" t="str">
        <f>IF(B720="","",VLOOKUP(AB720,Varsayımlar!$B:$Q,8,0))</f>
        <v/>
      </c>
      <c r="Q720" s="2" t="str">
        <f>IF(B720="","",VLOOKUP(AB720,Varsayımlar!$B:$Q,9,0))</f>
        <v/>
      </c>
      <c r="R720" s="2" t="str">
        <f>IF(B720="","",VLOOKUP(AB720,Varsayımlar!$B:$Q,10,0))</f>
        <v/>
      </c>
      <c r="S720" s="2" t="str">
        <f>IF(B720="","",VLOOKUP(AB720,Varsayımlar!$B:$Q,11,0))</f>
        <v/>
      </c>
      <c r="T720" s="2" t="str">
        <f>IF(B720="","",VLOOKUP(AB720,Varsayımlar!$B:$Q,12,0))</f>
        <v/>
      </c>
      <c r="U720" s="2" t="str">
        <f>IF(B720="","",VLOOKUP(AB720,Varsayımlar!$B:$Q,13,0))</f>
        <v/>
      </c>
      <c r="V720" s="2" t="str">
        <f>IF(B720="","",VLOOKUP(AB720,Varsayımlar!$B:$Q,14,0))</f>
        <v/>
      </c>
      <c r="Z720" s="2" t="str">
        <f>IF(B720="","",VLOOKUP(AB720,Varsayımlar!$B:$Q,15,0))</f>
        <v/>
      </c>
      <c r="AA720" s="2" t="str">
        <f>IF(B720="","",VLOOKUP(AB720,Varsayımlar!$B:$Q,16,0))</f>
        <v/>
      </c>
      <c r="AB720" s="2" t="str">
        <f t="shared" si="14"/>
        <v/>
      </c>
    </row>
    <row r="721" spans="2:28" x14ac:dyDescent="0.25">
      <c r="B721" s="6"/>
      <c r="C721" s="7" t="str">
        <f>IF(B721="","",VLOOKUP(AB721,Varsayımlar!$B:$Q,3,0))</f>
        <v/>
      </c>
      <c r="G721" s="5" t="str">
        <f>IF(B721="","",VLOOKUP(AB721,Varsayımlar!$B:$Q,5,0))</f>
        <v/>
      </c>
      <c r="H721" s="5"/>
      <c r="I721" s="5" t="str">
        <f>IF(B721="","",VLOOKUP(AB721,Varsayımlar!$B:$Q,6,0))</f>
        <v/>
      </c>
      <c r="O721" s="5" t="str">
        <f>IF(B721="","",VLOOKUP(AB721,Varsayımlar!$B:$Q,7,0)*J721)</f>
        <v/>
      </c>
      <c r="P721" s="5" t="str">
        <f>IF(B721="","",VLOOKUP(AB721,Varsayımlar!$B:$Q,8,0))</f>
        <v/>
      </c>
      <c r="Q721" s="5" t="str">
        <f>IF(B721="","",VLOOKUP(AB721,Varsayımlar!$B:$Q,9,0))</f>
        <v/>
      </c>
      <c r="R721" s="5" t="str">
        <f>IF(B721="","",VLOOKUP(AB721,Varsayımlar!$B:$Q,10,0))</f>
        <v/>
      </c>
      <c r="S721" s="5" t="str">
        <f>IF(B721="","",VLOOKUP(AB721,Varsayımlar!$B:$Q,11,0))</f>
        <v/>
      </c>
      <c r="T721" s="5" t="str">
        <f>IF(B721="","",VLOOKUP(AB721,Varsayımlar!$B:$Q,12,0))</f>
        <v/>
      </c>
      <c r="U721" s="5" t="str">
        <f>IF(B721="","",VLOOKUP(AB721,Varsayımlar!$B:$Q,13,0))</f>
        <v/>
      </c>
      <c r="V721" s="5" t="str">
        <f>IF(B721="","",VLOOKUP(AB721,Varsayımlar!$B:$Q,14,0))</f>
        <v/>
      </c>
      <c r="Z721" s="5" t="str">
        <f>IF(B721="","",VLOOKUP(AB721,Varsayımlar!$B:$Q,15,0))</f>
        <v/>
      </c>
      <c r="AA721" s="5" t="str">
        <f>IF(B721="","",VLOOKUP(AB721,Varsayımlar!$B:$Q,16,0))</f>
        <v/>
      </c>
      <c r="AB721" s="5" t="str">
        <f t="shared" si="14"/>
        <v/>
      </c>
    </row>
    <row r="722" spans="2:28" x14ac:dyDescent="0.25">
      <c r="C722" s="3" t="str">
        <f>IF(B722="","",VLOOKUP(AB722,Varsayımlar!$B:$Q,3,0))</f>
        <v/>
      </c>
      <c r="G722" s="2" t="str">
        <f>IF(B722="","",VLOOKUP(AB722,Varsayımlar!$B:$Q,5,0))</f>
        <v/>
      </c>
      <c r="I722" s="2" t="str">
        <f>IF(B722="","",VLOOKUP(AB722,Varsayımlar!$B:$Q,6,0))</f>
        <v/>
      </c>
      <c r="O722" s="2" t="str">
        <f>IF(B722="","",VLOOKUP(AB722,Varsayımlar!$B:$Q,7,0)*J722)</f>
        <v/>
      </c>
      <c r="P722" s="2" t="str">
        <f>IF(B722="","",VLOOKUP(AB722,Varsayımlar!$B:$Q,8,0))</f>
        <v/>
      </c>
      <c r="Q722" s="2" t="str">
        <f>IF(B722="","",VLOOKUP(AB722,Varsayımlar!$B:$Q,9,0))</f>
        <v/>
      </c>
      <c r="R722" s="2" t="str">
        <f>IF(B722="","",VLOOKUP(AB722,Varsayımlar!$B:$Q,10,0))</f>
        <v/>
      </c>
      <c r="S722" s="2" t="str">
        <f>IF(B722="","",VLOOKUP(AB722,Varsayımlar!$B:$Q,11,0))</f>
        <v/>
      </c>
      <c r="T722" s="2" t="str">
        <f>IF(B722="","",VLOOKUP(AB722,Varsayımlar!$B:$Q,12,0))</f>
        <v/>
      </c>
      <c r="U722" s="2" t="str">
        <f>IF(B722="","",VLOOKUP(AB722,Varsayımlar!$B:$Q,13,0))</f>
        <v/>
      </c>
      <c r="V722" s="2" t="str">
        <f>IF(B722="","",VLOOKUP(AB722,Varsayımlar!$B:$Q,14,0))</f>
        <v/>
      </c>
      <c r="Z722" s="2" t="str">
        <f>IF(B722="","",VLOOKUP(AB722,Varsayımlar!$B:$Q,15,0))</f>
        <v/>
      </c>
      <c r="AA722" s="2" t="str">
        <f>IF(B722="","",VLOOKUP(AB722,Varsayımlar!$B:$Q,16,0))</f>
        <v/>
      </c>
      <c r="AB722" s="2" t="str">
        <f t="shared" si="14"/>
        <v/>
      </c>
    </row>
    <row r="723" spans="2:28" x14ac:dyDescent="0.25">
      <c r="B723" s="6"/>
      <c r="C723" s="7" t="str">
        <f>IF(B723="","",VLOOKUP(AB723,Varsayımlar!$B:$Q,3,0))</f>
        <v/>
      </c>
      <c r="G723" s="5" t="str">
        <f>IF(B723="","",VLOOKUP(AB723,Varsayımlar!$B:$Q,5,0))</f>
        <v/>
      </c>
      <c r="H723" s="5"/>
      <c r="I723" s="5" t="str">
        <f>IF(B723="","",VLOOKUP(AB723,Varsayımlar!$B:$Q,6,0))</f>
        <v/>
      </c>
      <c r="O723" s="5" t="str">
        <f>IF(B723="","",VLOOKUP(AB723,Varsayımlar!$B:$Q,7,0)*J723)</f>
        <v/>
      </c>
      <c r="P723" s="5" t="str">
        <f>IF(B723="","",VLOOKUP(AB723,Varsayımlar!$B:$Q,8,0))</f>
        <v/>
      </c>
      <c r="Q723" s="5" t="str">
        <f>IF(B723="","",VLOOKUP(AB723,Varsayımlar!$B:$Q,9,0))</f>
        <v/>
      </c>
      <c r="R723" s="5" t="str">
        <f>IF(B723="","",VLOOKUP(AB723,Varsayımlar!$B:$Q,10,0))</f>
        <v/>
      </c>
      <c r="S723" s="5" t="str">
        <f>IF(B723="","",VLOOKUP(AB723,Varsayımlar!$B:$Q,11,0))</f>
        <v/>
      </c>
      <c r="T723" s="5" t="str">
        <f>IF(B723="","",VLOOKUP(AB723,Varsayımlar!$B:$Q,12,0))</f>
        <v/>
      </c>
      <c r="U723" s="5" t="str">
        <f>IF(B723="","",VLOOKUP(AB723,Varsayımlar!$B:$Q,13,0))</f>
        <v/>
      </c>
      <c r="V723" s="5" t="str">
        <f>IF(B723="","",VLOOKUP(AB723,Varsayımlar!$B:$Q,14,0))</f>
        <v/>
      </c>
      <c r="Z723" s="5" t="str">
        <f>IF(B723="","",VLOOKUP(AB723,Varsayımlar!$B:$Q,15,0))</f>
        <v/>
      </c>
      <c r="AA723" s="5" t="str">
        <f>IF(B723="","",VLOOKUP(AB723,Varsayımlar!$B:$Q,16,0))</f>
        <v/>
      </c>
      <c r="AB723" s="5" t="str">
        <f t="shared" si="14"/>
        <v/>
      </c>
    </row>
    <row r="724" spans="2:28" x14ac:dyDescent="0.25">
      <c r="C724" s="3" t="str">
        <f>IF(B724="","",VLOOKUP(AB724,Varsayımlar!$B:$Q,3,0))</f>
        <v/>
      </c>
      <c r="G724" s="2" t="str">
        <f>IF(B724="","",VLOOKUP(AB724,Varsayımlar!$B:$Q,5,0))</f>
        <v/>
      </c>
      <c r="I724" s="2" t="str">
        <f>IF(B724="","",VLOOKUP(AB724,Varsayımlar!$B:$Q,6,0))</f>
        <v/>
      </c>
      <c r="O724" s="2" t="str">
        <f>IF(B724="","",VLOOKUP(AB724,Varsayımlar!$B:$Q,7,0)*J724)</f>
        <v/>
      </c>
      <c r="P724" s="2" t="str">
        <f>IF(B724="","",VLOOKUP(AB724,Varsayımlar!$B:$Q,8,0))</f>
        <v/>
      </c>
      <c r="Q724" s="2" t="str">
        <f>IF(B724="","",VLOOKUP(AB724,Varsayımlar!$B:$Q,9,0))</f>
        <v/>
      </c>
      <c r="R724" s="2" t="str">
        <f>IF(B724="","",VLOOKUP(AB724,Varsayımlar!$B:$Q,10,0))</f>
        <v/>
      </c>
      <c r="S724" s="2" t="str">
        <f>IF(B724="","",VLOOKUP(AB724,Varsayımlar!$B:$Q,11,0))</f>
        <v/>
      </c>
      <c r="T724" s="2" t="str">
        <f>IF(B724="","",VLOOKUP(AB724,Varsayımlar!$B:$Q,12,0))</f>
        <v/>
      </c>
      <c r="U724" s="2" t="str">
        <f>IF(B724="","",VLOOKUP(AB724,Varsayımlar!$B:$Q,13,0))</f>
        <v/>
      </c>
      <c r="V724" s="2" t="str">
        <f>IF(B724="","",VLOOKUP(AB724,Varsayımlar!$B:$Q,14,0))</f>
        <v/>
      </c>
      <c r="Z724" s="2" t="str">
        <f>IF(B724="","",VLOOKUP(AB724,Varsayımlar!$B:$Q,15,0))</f>
        <v/>
      </c>
      <c r="AA724" s="2" t="str">
        <f>IF(B724="","",VLOOKUP(AB724,Varsayımlar!$B:$Q,16,0))</f>
        <v/>
      </c>
      <c r="AB724" s="2" t="str">
        <f t="shared" si="14"/>
        <v/>
      </c>
    </row>
    <row r="725" spans="2:28" x14ac:dyDescent="0.25">
      <c r="B725" s="6"/>
      <c r="C725" s="7" t="str">
        <f>IF(B725="","",VLOOKUP(AB725,Varsayımlar!$B:$Q,3,0))</f>
        <v/>
      </c>
      <c r="G725" s="5" t="str">
        <f>IF(B725="","",VLOOKUP(AB725,Varsayımlar!$B:$Q,5,0))</f>
        <v/>
      </c>
      <c r="H725" s="5"/>
      <c r="I725" s="5" t="str">
        <f>IF(B725="","",VLOOKUP(AB725,Varsayımlar!$B:$Q,6,0))</f>
        <v/>
      </c>
      <c r="O725" s="5" t="str">
        <f>IF(B725="","",VLOOKUP(AB725,Varsayımlar!$B:$Q,7,0)*J725)</f>
        <v/>
      </c>
      <c r="P725" s="5" t="str">
        <f>IF(B725="","",VLOOKUP(AB725,Varsayımlar!$B:$Q,8,0))</f>
        <v/>
      </c>
      <c r="Q725" s="5" t="str">
        <f>IF(B725="","",VLOOKUP(AB725,Varsayımlar!$B:$Q,9,0))</f>
        <v/>
      </c>
      <c r="R725" s="5" t="str">
        <f>IF(B725="","",VLOOKUP(AB725,Varsayımlar!$B:$Q,10,0))</f>
        <v/>
      </c>
      <c r="S725" s="5" t="str">
        <f>IF(B725="","",VLOOKUP(AB725,Varsayımlar!$B:$Q,11,0))</f>
        <v/>
      </c>
      <c r="T725" s="5" t="str">
        <f>IF(B725="","",VLOOKUP(AB725,Varsayımlar!$B:$Q,12,0))</f>
        <v/>
      </c>
      <c r="U725" s="5" t="str">
        <f>IF(B725="","",VLOOKUP(AB725,Varsayımlar!$B:$Q,13,0))</f>
        <v/>
      </c>
      <c r="V725" s="5" t="str">
        <f>IF(B725="","",VLOOKUP(AB725,Varsayımlar!$B:$Q,14,0))</f>
        <v/>
      </c>
      <c r="Z725" s="5" t="str">
        <f>IF(B725="","",VLOOKUP(AB725,Varsayımlar!$B:$Q,15,0))</f>
        <v/>
      </c>
      <c r="AA725" s="5" t="str">
        <f>IF(B725="","",VLOOKUP(AB725,Varsayımlar!$B:$Q,16,0))</f>
        <v/>
      </c>
      <c r="AB725" s="5" t="str">
        <f t="shared" si="14"/>
        <v/>
      </c>
    </row>
    <row r="726" spans="2:28" x14ac:dyDescent="0.25">
      <c r="C726" s="3" t="str">
        <f>IF(B726="","",VLOOKUP(AB726,Varsayımlar!$B:$Q,3,0))</f>
        <v/>
      </c>
      <c r="G726" s="2" t="str">
        <f>IF(B726="","",VLOOKUP(AB726,Varsayımlar!$B:$Q,5,0))</f>
        <v/>
      </c>
      <c r="I726" s="2" t="str">
        <f>IF(B726="","",VLOOKUP(AB726,Varsayımlar!$B:$Q,6,0))</f>
        <v/>
      </c>
      <c r="O726" s="2" t="str">
        <f>IF(B726="","",VLOOKUP(AB726,Varsayımlar!$B:$Q,7,0)*J726)</f>
        <v/>
      </c>
      <c r="P726" s="2" t="str">
        <f>IF(B726="","",VLOOKUP(AB726,Varsayımlar!$B:$Q,8,0))</f>
        <v/>
      </c>
      <c r="Q726" s="2" t="str">
        <f>IF(B726="","",VLOOKUP(AB726,Varsayımlar!$B:$Q,9,0))</f>
        <v/>
      </c>
      <c r="R726" s="2" t="str">
        <f>IF(B726="","",VLOOKUP(AB726,Varsayımlar!$B:$Q,10,0))</f>
        <v/>
      </c>
      <c r="S726" s="2" t="str">
        <f>IF(B726="","",VLOOKUP(AB726,Varsayımlar!$B:$Q,11,0))</f>
        <v/>
      </c>
      <c r="T726" s="2" t="str">
        <f>IF(B726="","",VLOOKUP(AB726,Varsayımlar!$B:$Q,12,0))</f>
        <v/>
      </c>
      <c r="U726" s="2" t="str">
        <f>IF(B726="","",VLOOKUP(AB726,Varsayımlar!$B:$Q,13,0))</f>
        <v/>
      </c>
      <c r="V726" s="2" t="str">
        <f>IF(B726="","",VLOOKUP(AB726,Varsayımlar!$B:$Q,14,0))</f>
        <v/>
      </c>
      <c r="Z726" s="2" t="str">
        <f>IF(B726="","",VLOOKUP(AB726,Varsayımlar!$B:$Q,15,0))</f>
        <v/>
      </c>
      <c r="AA726" s="2" t="str">
        <f>IF(B726="","",VLOOKUP(AB726,Varsayımlar!$B:$Q,16,0))</f>
        <v/>
      </c>
      <c r="AB726" s="2" t="str">
        <f t="shared" si="14"/>
        <v/>
      </c>
    </row>
    <row r="727" spans="2:28" x14ac:dyDescent="0.25">
      <c r="B727" s="6"/>
      <c r="C727" s="7" t="str">
        <f>IF(B727="","",VLOOKUP(AB727,Varsayımlar!$B:$Q,3,0))</f>
        <v/>
      </c>
      <c r="G727" s="5" t="str">
        <f>IF(B727="","",VLOOKUP(AB727,Varsayımlar!$B:$Q,5,0))</f>
        <v/>
      </c>
      <c r="H727" s="5"/>
      <c r="I727" s="5" t="str">
        <f>IF(B727="","",VLOOKUP(AB727,Varsayımlar!$B:$Q,6,0))</f>
        <v/>
      </c>
      <c r="O727" s="5" t="str">
        <f>IF(B727="","",VLOOKUP(AB727,Varsayımlar!$B:$Q,7,0)*J727)</f>
        <v/>
      </c>
      <c r="P727" s="5" t="str">
        <f>IF(B727="","",VLOOKUP(AB727,Varsayımlar!$B:$Q,8,0))</f>
        <v/>
      </c>
      <c r="Q727" s="5" t="str">
        <f>IF(B727="","",VLOOKUP(AB727,Varsayımlar!$B:$Q,9,0))</f>
        <v/>
      </c>
      <c r="R727" s="5" t="str">
        <f>IF(B727="","",VLOOKUP(AB727,Varsayımlar!$B:$Q,10,0))</f>
        <v/>
      </c>
      <c r="S727" s="5" t="str">
        <f>IF(B727="","",VLOOKUP(AB727,Varsayımlar!$B:$Q,11,0))</f>
        <v/>
      </c>
      <c r="T727" s="5" t="str">
        <f>IF(B727="","",VLOOKUP(AB727,Varsayımlar!$B:$Q,12,0))</f>
        <v/>
      </c>
      <c r="U727" s="5" t="str">
        <f>IF(B727="","",VLOOKUP(AB727,Varsayımlar!$B:$Q,13,0))</f>
        <v/>
      </c>
      <c r="V727" s="5" t="str">
        <f>IF(B727="","",VLOOKUP(AB727,Varsayımlar!$B:$Q,14,0))</f>
        <v/>
      </c>
      <c r="Z727" s="5" t="str">
        <f>IF(B727="","",VLOOKUP(AB727,Varsayımlar!$B:$Q,15,0))</f>
        <v/>
      </c>
      <c r="AA727" s="5" t="str">
        <f>IF(B727="","",VLOOKUP(AB727,Varsayımlar!$B:$Q,16,0))</f>
        <v/>
      </c>
      <c r="AB727" s="5" t="str">
        <f t="shared" si="14"/>
        <v/>
      </c>
    </row>
    <row r="728" spans="2:28" x14ac:dyDescent="0.25">
      <c r="C728" s="3" t="str">
        <f>IF(B728="","",VLOOKUP(AB728,Varsayımlar!$B:$Q,3,0))</f>
        <v/>
      </c>
      <c r="G728" s="2" t="str">
        <f>IF(B728="","",VLOOKUP(AB728,Varsayımlar!$B:$Q,5,0))</f>
        <v/>
      </c>
      <c r="I728" s="2" t="str">
        <f>IF(B728="","",VLOOKUP(AB728,Varsayımlar!$B:$Q,6,0))</f>
        <v/>
      </c>
      <c r="O728" s="2" t="str">
        <f>IF(B728="","",VLOOKUP(AB728,Varsayımlar!$B:$Q,7,0)*J728)</f>
        <v/>
      </c>
      <c r="P728" s="2" t="str">
        <f>IF(B728="","",VLOOKUP(AB728,Varsayımlar!$B:$Q,8,0))</f>
        <v/>
      </c>
      <c r="Q728" s="2" t="str">
        <f>IF(B728="","",VLOOKUP(AB728,Varsayımlar!$B:$Q,9,0))</f>
        <v/>
      </c>
      <c r="R728" s="2" t="str">
        <f>IF(B728="","",VLOOKUP(AB728,Varsayımlar!$B:$Q,10,0))</f>
        <v/>
      </c>
      <c r="S728" s="2" t="str">
        <f>IF(B728="","",VLOOKUP(AB728,Varsayımlar!$B:$Q,11,0))</f>
        <v/>
      </c>
      <c r="T728" s="2" t="str">
        <f>IF(B728="","",VLOOKUP(AB728,Varsayımlar!$B:$Q,12,0))</f>
        <v/>
      </c>
      <c r="U728" s="2" t="str">
        <f>IF(B728="","",VLOOKUP(AB728,Varsayımlar!$B:$Q,13,0))</f>
        <v/>
      </c>
      <c r="V728" s="2" t="str">
        <f>IF(B728="","",VLOOKUP(AB728,Varsayımlar!$B:$Q,14,0))</f>
        <v/>
      </c>
      <c r="Z728" s="2" t="str">
        <f>IF(B728="","",VLOOKUP(AB728,Varsayımlar!$B:$Q,15,0))</f>
        <v/>
      </c>
      <c r="AA728" s="2" t="str">
        <f>IF(B728="","",VLOOKUP(AB728,Varsayımlar!$B:$Q,16,0))</f>
        <v/>
      </c>
      <c r="AB728" s="2" t="str">
        <f t="shared" si="14"/>
        <v/>
      </c>
    </row>
    <row r="729" spans="2:28" x14ac:dyDescent="0.25">
      <c r="B729" s="6"/>
      <c r="C729" s="7" t="str">
        <f>IF(B729="","",VLOOKUP(AB729,Varsayımlar!$B:$Q,3,0))</f>
        <v/>
      </c>
      <c r="G729" s="5" t="str">
        <f>IF(B729="","",VLOOKUP(AB729,Varsayımlar!$B:$Q,5,0))</f>
        <v/>
      </c>
      <c r="H729" s="5"/>
      <c r="I729" s="5" t="str">
        <f>IF(B729="","",VLOOKUP(AB729,Varsayımlar!$B:$Q,6,0))</f>
        <v/>
      </c>
      <c r="O729" s="5" t="str">
        <f>IF(B729="","",VLOOKUP(AB729,Varsayımlar!$B:$Q,7,0)*J729)</f>
        <v/>
      </c>
      <c r="P729" s="5" t="str">
        <f>IF(B729="","",VLOOKUP(AB729,Varsayımlar!$B:$Q,8,0))</f>
        <v/>
      </c>
      <c r="Q729" s="5" t="str">
        <f>IF(B729="","",VLOOKUP(AB729,Varsayımlar!$B:$Q,9,0))</f>
        <v/>
      </c>
      <c r="R729" s="5" t="str">
        <f>IF(B729="","",VLOOKUP(AB729,Varsayımlar!$B:$Q,10,0))</f>
        <v/>
      </c>
      <c r="S729" s="5" t="str">
        <f>IF(B729="","",VLOOKUP(AB729,Varsayımlar!$B:$Q,11,0))</f>
        <v/>
      </c>
      <c r="T729" s="5" t="str">
        <f>IF(B729="","",VLOOKUP(AB729,Varsayımlar!$B:$Q,12,0))</f>
        <v/>
      </c>
      <c r="U729" s="5" t="str">
        <f>IF(B729="","",VLOOKUP(AB729,Varsayımlar!$B:$Q,13,0))</f>
        <v/>
      </c>
      <c r="V729" s="5" t="str">
        <f>IF(B729="","",VLOOKUP(AB729,Varsayımlar!$B:$Q,14,0))</f>
        <v/>
      </c>
      <c r="Z729" s="5" t="str">
        <f>IF(B729="","",VLOOKUP(AB729,Varsayımlar!$B:$Q,15,0))</f>
        <v/>
      </c>
      <c r="AA729" s="5" t="str">
        <f>IF(B729="","",VLOOKUP(AB729,Varsayımlar!$B:$Q,16,0))</f>
        <v/>
      </c>
      <c r="AB729" s="5" t="str">
        <f t="shared" si="14"/>
        <v/>
      </c>
    </row>
    <row r="730" spans="2:28" x14ac:dyDescent="0.25">
      <c r="C730" s="3" t="str">
        <f>IF(B730="","",VLOOKUP(AB730,Varsayımlar!$B:$Q,3,0))</f>
        <v/>
      </c>
      <c r="G730" s="2" t="str">
        <f>IF(B730="","",VLOOKUP(AB730,Varsayımlar!$B:$Q,5,0))</f>
        <v/>
      </c>
      <c r="I730" s="2" t="str">
        <f>IF(B730="","",VLOOKUP(AB730,Varsayımlar!$B:$Q,6,0))</f>
        <v/>
      </c>
      <c r="O730" s="2" t="str">
        <f>IF(B730="","",VLOOKUP(AB730,Varsayımlar!$B:$Q,7,0)*J730)</f>
        <v/>
      </c>
      <c r="P730" s="2" t="str">
        <f>IF(B730="","",VLOOKUP(AB730,Varsayımlar!$B:$Q,8,0))</f>
        <v/>
      </c>
      <c r="Q730" s="2" t="str">
        <f>IF(B730="","",VLOOKUP(AB730,Varsayımlar!$B:$Q,9,0))</f>
        <v/>
      </c>
      <c r="R730" s="2" t="str">
        <f>IF(B730="","",VLOOKUP(AB730,Varsayımlar!$B:$Q,10,0))</f>
        <v/>
      </c>
      <c r="S730" s="2" t="str">
        <f>IF(B730="","",VLOOKUP(AB730,Varsayımlar!$B:$Q,11,0))</f>
        <v/>
      </c>
      <c r="T730" s="2" t="str">
        <f>IF(B730="","",VLOOKUP(AB730,Varsayımlar!$B:$Q,12,0))</f>
        <v/>
      </c>
      <c r="U730" s="2" t="str">
        <f>IF(B730="","",VLOOKUP(AB730,Varsayımlar!$B:$Q,13,0))</f>
        <v/>
      </c>
      <c r="V730" s="2" t="str">
        <f>IF(B730="","",VLOOKUP(AB730,Varsayımlar!$B:$Q,14,0))</f>
        <v/>
      </c>
      <c r="Z730" s="2" t="str">
        <f>IF(B730="","",VLOOKUP(AB730,Varsayımlar!$B:$Q,15,0))</f>
        <v/>
      </c>
      <c r="AA730" s="2" t="str">
        <f>IF(B730="","",VLOOKUP(AB730,Varsayımlar!$B:$Q,16,0))</f>
        <v/>
      </c>
      <c r="AB730" s="2" t="str">
        <f t="shared" si="14"/>
        <v/>
      </c>
    </row>
    <row r="731" spans="2:28" x14ac:dyDescent="0.25">
      <c r="B731" s="6"/>
      <c r="C731" s="7" t="str">
        <f>IF(B731="","",VLOOKUP(AB731,Varsayımlar!$B:$Q,3,0))</f>
        <v/>
      </c>
      <c r="G731" s="5" t="str">
        <f>IF(B731="","",VLOOKUP(AB731,Varsayımlar!$B:$Q,5,0))</f>
        <v/>
      </c>
      <c r="H731" s="5"/>
      <c r="I731" s="5" t="str">
        <f>IF(B731="","",VLOOKUP(AB731,Varsayımlar!$B:$Q,6,0))</f>
        <v/>
      </c>
      <c r="O731" s="5" t="str">
        <f>IF(B731="","",VLOOKUP(AB731,Varsayımlar!$B:$Q,7,0)*J731)</f>
        <v/>
      </c>
      <c r="P731" s="5" t="str">
        <f>IF(B731="","",VLOOKUP(AB731,Varsayımlar!$B:$Q,8,0))</f>
        <v/>
      </c>
      <c r="Q731" s="5" t="str">
        <f>IF(B731="","",VLOOKUP(AB731,Varsayımlar!$B:$Q,9,0))</f>
        <v/>
      </c>
      <c r="R731" s="5" t="str">
        <f>IF(B731="","",VLOOKUP(AB731,Varsayımlar!$B:$Q,10,0))</f>
        <v/>
      </c>
      <c r="S731" s="5" t="str">
        <f>IF(B731="","",VLOOKUP(AB731,Varsayımlar!$B:$Q,11,0))</f>
        <v/>
      </c>
      <c r="T731" s="5" t="str">
        <f>IF(B731="","",VLOOKUP(AB731,Varsayımlar!$B:$Q,12,0))</f>
        <v/>
      </c>
      <c r="U731" s="5" t="str">
        <f>IF(B731="","",VLOOKUP(AB731,Varsayımlar!$B:$Q,13,0))</f>
        <v/>
      </c>
      <c r="V731" s="5" t="str">
        <f>IF(B731="","",VLOOKUP(AB731,Varsayımlar!$B:$Q,14,0))</f>
        <v/>
      </c>
      <c r="Z731" s="5" t="str">
        <f>IF(B731="","",VLOOKUP(AB731,Varsayımlar!$B:$Q,15,0))</f>
        <v/>
      </c>
      <c r="AA731" s="5" t="str">
        <f>IF(B731="","",VLOOKUP(AB731,Varsayımlar!$B:$Q,16,0))</f>
        <v/>
      </c>
      <c r="AB731" s="5" t="str">
        <f t="shared" si="14"/>
        <v/>
      </c>
    </row>
    <row r="732" spans="2:28" x14ac:dyDescent="0.25">
      <c r="C732" s="3" t="str">
        <f>IF(B732="","",VLOOKUP(AB732,Varsayımlar!$B:$Q,3,0))</f>
        <v/>
      </c>
      <c r="G732" s="2" t="str">
        <f>IF(B732="","",VLOOKUP(AB732,Varsayımlar!$B:$Q,5,0))</f>
        <v/>
      </c>
      <c r="I732" s="2" t="str">
        <f>IF(B732="","",VLOOKUP(AB732,Varsayımlar!$B:$Q,6,0))</f>
        <v/>
      </c>
      <c r="O732" s="2" t="str">
        <f>IF(B732="","",VLOOKUP(AB732,Varsayımlar!$B:$Q,7,0)*J732)</f>
        <v/>
      </c>
      <c r="P732" s="2" t="str">
        <f>IF(B732="","",VLOOKUP(AB732,Varsayımlar!$B:$Q,8,0))</f>
        <v/>
      </c>
      <c r="Q732" s="2" t="str">
        <f>IF(B732="","",VLOOKUP(AB732,Varsayımlar!$B:$Q,9,0))</f>
        <v/>
      </c>
      <c r="R732" s="2" t="str">
        <f>IF(B732="","",VLOOKUP(AB732,Varsayımlar!$B:$Q,10,0))</f>
        <v/>
      </c>
      <c r="S732" s="2" t="str">
        <f>IF(B732="","",VLOOKUP(AB732,Varsayımlar!$B:$Q,11,0))</f>
        <v/>
      </c>
      <c r="T732" s="2" t="str">
        <f>IF(B732="","",VLOOKUP(AB732,Varsayımlar!$B:$Q,12,0))</f>
        <v/>
      </c>
      <c r="U732" s="2" t="str">
        <f>IF(B732="","",VLOOKUP(AB732,Varsayımlar!$B:$Q,13,0))</f>
        <v/>
      </c>
      <c r="V732" s="2" t="str">
        <f>IF(B732="","",VLOOKUP(AB732,Varsayımlar!$B:$Q,14,0))</f>
        <v/>
      </c>
      <c r="Z732" s="2" t="str">
        <f>IF(B732="","",VLOOKUP(AB732,Varsayımlar!$B:$Q,15,0))</f>
        <v/>
      </c>
      <c r="AA732" s="2" t="str">
        <f>IF(B732="","",VLOOKUP(AB732,Varsayımlar!$B:$Q,16,0))</f>
        <v/>
      </c>
      <c r="AB732" s="2" t="str">
        <f t="shared" si="14"/>
        <v/>
      </c>
    </row>
    <row r="733" spans="2:28" x14ac:dyDescent="0.25">
      <c r="B733" s="6"/>
      <c r="C733" s="7" t="str">
        <f>IF(B733="","",VLOOKUP(AB733,Varsayımlar!$B:$Q,3,0))</f>
        <v/>
      </c>
      <c r="G733" s="5" t="str">
        <f>IF(B733="","",VLOOKUP(AB733,Varsayımlar!$B:$Q,5,0))</f>
        <v/>
      </c>
      <c r="H733" s="5"/>
      <c r="I733" s="5" t="str">
        <f>IF(B733="","",VLOOKUP(AB733,Varsayımlar!$B:$Q,6,0))</f>
        <v/>
      </c>
      <c r="O733" s="5" t="str">
        <f>IF(B733="","",VLOOKUP(AB733,Varsayımlar!$B:$Q,7,0)*J733)</f>
        <v/>
      </c>
      <c r="P733" s="5" t="str">
        <f>IF(B733="","",VLOOKUP(AB733,Varsayımlar!$B:$Q,8,0))</f>
        <v/>
      </c>
      <c r="Q733" s="5" t="str">
        <f>IF(B733="","",VLOOKUP(AB733,Varsayımlar!$B:$Q,9,0))</f>
        <v/>
      </c>
      <c r="R733" s="5" t="str">
        <f>IF(B733="","",VLOOKUP(AB733,Varsayımlar!$B:$Q,10,0))</f>
        <v/>
      </c>
      <c r="S733" s="5" t="str">
        <f>IF(B733="","",VLOOKUP(AB733,Varsayımlar!$B:$Q,11,0))</f>
        <v/>
      </c>
      <c r="T733" s="5" t="str">
        <f>IF(B733="","",VLOOKUP(AB733,Varsayımlar!$B:$Q,12,0))</f>
        <v/>
      </c>
      <c r="U733" s="5" t="str">
        <f>IF(B733="","",VLOOKUP(AB733,Varsayımlar!$B:$Q,13,0))</f>
        <v/>
      </c>
      <c r="V733" s="5" t="str">
        <f>IF(B733="","",VLOOKUP(AB733,Varsayımlar!$B:$Q,14,0))</f>
        <v/>
      </c>
      <c r="Z733" s="5" t="str">
        <f>IF(B733="","",VLOOKUP(AB733,Varsayımlar!$B:$Q,15,0))</f>
        <v/>
      </c>
      <c r="AA733" s="5" t="str">
        <f>IF(B733="","",VLOOKUP(AB733,Varsayımlar!$B:$Q,16,0))</f>
        <v/>
      </c>
      <c r="AB733" s="5" t="str">
        <f t="shared" si="14"/>
        <v/>
      </c>
    </row>
    <row r="734" spans="2:28" x14ac:dyDescent="0.25">
      <c r="C734" s="3" t="str">
        <f>IF(B734="","",VLOOKUP(AB734,Varsayımlar!$B:$Q,3,0))</f>
        <v/>
      </c>
      <c r="G734" s="2" t="str">
        <f>IF(B734="","",VLOOKUP(AB734,Varsayımlar!$B:$Q,5,0))</f>
        <v/>
      </c>
      <c r="I734" s="2" t="str">
        <f>IF(B734="","",VLOOKUP(AB734,Varsayımlar!$B:$Q,6,0))</f>
        <v/>
      </c>
      <c r="O734" s="2" t="str">
        <f>IF(B734="","",VLOOKUP(AB734,Varsayımlar!$B:$Q,7,0)*J734)</f>
        <v/>
      </c>
      <c r="P734" s="2" t="str">
        <f>IF(B734="","",VLOOKUP(AB734,Varsayımlar!$B:$Q,8,0))</f>
        <v/>
      </c>
      <c r="Q734" s="2" t="str">
        <f>IF(B734="","",VLOOKUP(AB734,Varsayımlar!$B:$Q,9,0))</f>
        <v/>
      </c>
      <c r="R734" s="2" t="str">
        <f>IF(B734="","",VLOOKUP(AB734,Varsayımlar!$B:$Q,10,0))</f>
        <v/>
      </c>
      <c r="S734" s="2" t="str">
        <f>IF(B734="","",VLOOKUP(AB734,Varsayımlar!$B:$Q,11,0))</f>
        <v/>
      </c>
      <c r="T734" s="2" t="str">
        <f>IF(B734="","",VLOOKUP(AB734,Varsayımlar!$B:$Q,12,0))</f>
        <v/>
      </c>
      <c r="U734" s="2" t="str">
        <f>IF(B734="","",VLOOKUP(AB734,Varsayımlar!$B:$Q,13,0))</f>
        <v/>
      </c>
      <c r="V734" s="2" t="str">
        <f>IF(B734="","",VLOOKUP(AB734,Varsayımlar!$B:$Q,14,0))</f>
        <v/>
      </c>
      <c r="Z734" s="2" t="str">
        <f>IF(B734="","",VLOOKUP(AB734,Varsayımlar!$B:$Q,15,0))</f>
        <v/>
      </c>
      <c r="AA734" s="2" t="str">
        <f>IF(B734="","",VLOOKUP(AB734,Varsayımlar!$B:$Q,16,0))</f>
        <v/>
      </c>
      <c r="AB734" s="2" t="str">
        <f t="shared" si="14"/>
        <v/>
      </c>
    </row>
    <row r="735" spans="2:28" x14ac:dyDescent="0.25">
      <c r="B735" s="6"/>
      <c r="C735" s="7" t="str">
        <f>IF(B735="","",VLOOKUP(AB735,Varsayımlar!$B:$Q,3,0))</f>
        <v/>
      </c>
      <c r="G735" s="5" t="str">
        <f>IF(B735="","",VLOOKUP(AB735,Varsayımlar!$B:$Q,5,0))</f>
        <v/>
      </c>
      <c r="H735" s="5"/>
      <c r="I735" s="5" t="str">
        <f>IF(B735="","",VLOOKUP(AB735,Varsayımlar!$B:$Q,6,0))</f>
        <v/>
      </c>
      <c r="O735" s="5" t="str">
        <f>IF(B735="","",VLOOKUP(AB735,Varsayımlar!$B:$Q,7,0)*J735)</f>
        <v/>
      </c>
      <c r="P735" s="5" t="str">
        <f>IF(B735="","",VLOOKUP(AB735,Varsayımlar!$B:$Q,8,0))</f>
        <v/>
      </c>
      <c r="Q735" s="5" t="str">
        <f>IF(B735="","",VLOOKUP(AB735,Varsayımlar!$B:$Q,9,0))</f>
        <v/>
      </c>
      <c r="R735" s="5" t="str">
        <f>IF(B735="","",VLOOKUP(AB735,Varsayımlar!$B:$Q,10,0))</f>
        <v/>
      </c>
      <c r="S735" s="5" t="str">
        <f>IF(B735="","",VLOOKUP(AB735,Varsayımlar!$B:$Q,11,0))</f>
        <v/>
      </c>
      <c r="T735" s="5" t="str">
        <f>IF(B735="","",VLOOKUP(AB735,Varsayımlar!$B:$Q,12,0))</f>
        <v/>
      </c>
      <c r="U735" s="5" t="str">
        <f>IF(B735="","",VLOOKUP(AB735,Varsayımlar!$B:$Q,13,0))</f>
        <v/>
      </c>
      <c r="V735" s="5" t="str">
        <f>IF(B735="","",VLOOKUP(AB735,Varsayımlar!$B:$Q,14,0))</f>
        <v/>
      </c>
      <c r="Z735" s="5" t="str">
        <f>IF(B735="","",VLOOKUP(AB735,Varsayımlar!$B:$Q,15,0))</f>
        <v/>
      </c>
      <c r="AA735" s="5" t="str">
        <f>IF(B735="","",VLOOKUP(AB735,Varsayımlar!$B:$Q,16,0))</f>
        <v/>
      </c>
      <c r="AB735" s="5" t="str">
        <f t="shared" si="14"/>
        <v/>
      </c>
    </row>
    <row r="736" spans="2:28" x14ac:dyDescent="0.25">
      <c r="C736" s="3" t="str">
        <f>IF(B736="","",VLOOKUP(AB736,Varsayımlar!$B:$Q,3,0))</f>
        <v/>
      </c>
      <c r="G736" s="2" t="str">
        <f>IF(B736="","",VLOOKUP(AB736,Varsayımlar!$B:$Q,5,0))</f>
        <v/>
      </c>
      <c r="I736" s="2" t="str">
        <f>IF(B736="","",VLOOKUP(AB736,Varsayımlar!$B:$Q,6,0))</f>
        <v/>
      </c>
      <c r="O736" s="2" t="str">
        <f>IF(B736="","",VLOOKUP(AB736,Varsayımlar!$B:$Q,7,0)*J736)</f>
        <v/>
      </c>
      <c r="P736" s="2" t="str">
        <f>IF(B736="","",VLOOKUP(AB736,Varsayımlar!$B:$Q,8,0))</f>
        <v/>
      </c>
      <c r="Q736" s="2" t="str">
        <f>IF(B736="","",VLOOKUP(AB736,Varsayımlar!$B:$Q,9,0))</f>
        <v/>
      </c>
      <c r="R736" s="2" t="str">
        <f>IF(B736="","",VLOOKUP(AB736,Varsayımlar!$B:$Q,10,0))</f>
        <v/>
      </c>
      <c r="S736" s="2" t="str">
        <f>IF(B736="","",VLOOKUP(AB736,Varsayımlar!$B:$Q,11,0))</f>
        <v/>
      </c>
      <c r="T736" s="2" t="str">
        <f>IF(B736="","",VLOOKUP(AB736,Varsayımlar!$B:$Q,12,0))</f>
        <v/>
      </c>
      <c r="U736" s="2" t="str">
        <f>IF(B736="","",VLOOKUP(AB736,Varsayımlar!$B:$Q,13,0))</f>
        <v/>
      </c>
      <c r="V736" s="2" t="str">
        <f>IF(B736="","",VLOOKUP(AB736,Varsayımlar!$B:$Q,14,0))</f>
        <v/>
      </c>
      <c r="Z736" s="2" t="str">
        <f>IF(B736="","",VLOOKUP(AB736,Varsayımlar!$B:$Q,15,0))</f>
        <v/>
      </c>
      <c r="AA736" s="2" t="str">
        <f>IF(B736="","",VLOOKUP(AB736,Varsayımlar!$B:$Q,16,0))</f>
        <v/>
      </c>
      <c r="AB736" s="2" t="str">
        <f t="shared" si="14"/>
        <v/>
      </c>
    </row>
    <row r="737" spans="2:28" x14ac:dyDescent="0.25">
      <c r="B737" s="6"/>
      <c r="C737" s="7" t="str">
        <f>IF(B737="","",VLOOKUP(AB737,Varsayımlar!$B:$Q,3,0))</f>
        <v/>
      </c>
      <c r="G737" s="5" t="str">
        <f>IF(B737="","",VLOOKUP(AB737,Varsayımlar!$B:$Q,5,0))</f>
        <v/>
      </c>
      <c r="H737" s="5"/>
      <c r="I737" s="5" t="str">
        <f>IF(B737="","",VLOOKUP(AB737,Varsayımlar!$B:$Q,6,0))</f>
        <v/>
      </c>
      <c r="O737" s="5" t="str">
        <f>IF(B737="","",VLOOKUP(AB737,Varsayımlar!$B:$Q,7,0)*J737)</f>
        <v/>
      </c>
      <c r="P737" s="5" t="str">
        <f>IF(B737="","",VLOOKUP(AB737,Varsayımlar!$B:$Q,8,0))</f>
        <v/>
      </c>
      <c r="Q737" s="5" t="str">
        <f>IF(B737="","",VLOOKUP(AB737,Varsayımlar!$B:$Q,9,0))</f>
        <v/>
      </c>
      <c r="R737" s="5" t="str">
        <f>IF(B737="","",VLOOKUP(AB737,Varsayımlar!$B:$Q,10,0))</f>
        <v/>
      </c>
      <c r="S737" s="5" t="str">
        <f>IF(B737="","",VLOOKUP(AB737,Varsayımlar!$B:$Q,11,0))</f>
        <v/>
      </c>
      <c r="T737" s="5" t="str">
        <f>IF(B737="","",VLOOKUP(AB737,Varsayımlar!$B:$Q,12,0))</f>
        <v/>
      </c>
      <c r="U737" s="5" t="str">
        <f>IF(B737="","",VLOOKUP(AB737,Varsayımlar!$B:$Q,13,0))</f>
        <v/>
      </c>
      <c r="V737" s="5" t="str">
        <f>IF(B737="","",VLOOKUP(AB737,Varsayımlar!$B:$Q,14,0))</f>
        <v/>
      </c>
      <c r="Z737" s="5" t="str">
        <f>IF(B737="","",VLOOKUP(AB737,Varsayımlar!$B:$Q,15,0))</f>
        <v/>
      </c>
      <c r="AA737" s="5" t="str">
        <f>IF(B737="","",VLOOKUP(AB737,Varsayımlar!$B:$Q,16,0))</f>
        <v/>
      </c>
      <c r="AB737" s="5" t="str">
        <f t="shared" si="14"/>
        <v/>
      </c>
    </row>
    <row r="738" spans="2:28" x14ac:dyDescent="0.25">
      <c r="C738" s="3" t="str">
        <f>IF(B738="","",VLOOKUP(AB738,Varsayımlar!$B:$Q,3,0))</f>
        <v/>
      </c>
      <c r="G738" s="2" t="str">
        <f>IF(B738="","",VLOOKUP(AB738,Varsayımlar!$B:$Q,5,0))</f>
        <v/>
      </c>
      <c r="I738" s="2" t="str">
        <f>IF(B738="","",VLOOKUP(AB738,Varsayımlar!$B:$Q,6,0))</f>
        <v/>
      </c>
      <c r="O738" s="2" t="str">
        <f>IF(B738="","",VLOOKUP(AB738,Varsayımlar!$B:$Q,7,0)*J738)</f>
        <v/>
      </c>
      <c r="P738" s="2" t="str">
        <f>IF(B738="","",VLOOKUP(AB738,Varsayımlar!$B:$Q,8,0))</f>
        <v/>
      </c>
      <c r="Q738" s="2" t="str">
        <f>IF(B738="","",VLOOKUP(AB738,Varsayımlar!$B:$Q,9,0))</f>
        <v/>
      </c>
      <c r="R738" s="2" t="str">
        <f>IF(B738="","",VLOOKUP(AB738,Varsayımlar!$B:$Q,10,0))</f>
        <v/>
      </c>
      <c r="S738" s="2" t="str">
        <f>IF(B738="","",VLOOKUP(AB738,Varsayımlar!$B:$Q,11,0))</f>
        <v/>
      </c>
      <c r="T738" s="2" t="str">
        <f>IF(B738="","",VLOOKUP(AB738,Varsayımlar!$B:$Q,12,0))</f>
        <v/>
      </c>
      <c r="U738" s="2" t="str">
        <f>IF(B738="","",VLOOKUP(AB738,Varsayımlar!$B:$Q,13,0))</f>
        <v/>
      </c>
      <c r="V738" s="2" t="str">
        <f>IF(B738="","",VLOOKUP(AB738,Varsayımlar!$B:$Q,14,0))</f>
        <v/>
      </c>
      <c r="Z738" s="2" t="str">
        <f>IF(B738="","",VLOOKUP(AB738,Varsayımlar!$B:$Q,15,0))</f>
        <v/>
      </c>
      <c r="AA738" s="2" t="str">
        <f>IF(B738="","",VLOOKUP(AB738,Varsayımlar!$B:$Q,16,0))</f>
        <v/>
      </c>
      <c r="AB738" s="2" t="str">
        <f t="shared" si="14"/>
        <v/>
      </c>
    </row>
    <row r="739" spans="2:28" x14ac:dyDescent="0.25">
      <c r="B739" s="6"/>
      <c r="C739" s="7" t="str">
        <f>IF(B739="","",VLOOKUP(AB739,Varsayımlar!$B:$Q,3,0))</f>
        <v/>
      </c>
      <c r="G739" s="5" t="str">
        <f>IF(B739="","",VLOOKUP(AB739,Varsayımlar!$B:$Q,5,0))</f>
        <v/>
      </c>
      <c r="H739" s="5"/>
      <c r="I739" s="5" t="str">
        <f>IF(B739="","",VLOOKUP(AB739,Varsayımlar!$B:$Q,6,0))</f>
        <v/>
      </c>
      <c r="O739" s="5" t="str">
        <f>IF(B739="","",VLOOKUP(AB739,Varsayımlar!$B:$Q,7,0)*J739)</f>
        <v/>
      </c>
      <c r="P739" s="5" t="str">
        <f>IF(B739="","",VLOOKUP(AB739,Varsayımlar!$B:$Q,8,0))</f>
        <v/>
      </c>
      <c r="Q739" s="5" t="str">
        <f>IF(B739="","",VLOOKUP(AB739,Varsayımlar!$B:$Q,9,0))</f>
        <v/>
      </c>
      <c r="R739" s="5" t="str">
        <f>IF(B739="","",VLOOKUP(AB739,Varsayımlar!$B:$Q,10,0))</f>
        <v/>
      </c>
      <c r="S739" s="5" t="str">
        <f>IF(B739="","",VLOOKUP(AB739,Varsayımlar!$B:$Q,11,0))</f>
        <v/>
      </c>
      <c r="T739" s="5" t="str">
        <f>IF(B739="","",VLOOKUP(AB739,Varsayımlar!$B:$Q,12,0))</f>
        <v/>
      </c>
      <c r="U739" s="5" t="str">
        <f>IF(B739="","",VLOOKUP(AB739,Varsayımlar!$B:$Q,13,0))</f>
        <v/>
      </c>
      <c r="V739" s="5" t="str">
        <f>IF(B739="","",VLOOKUP(AB739,Varsayımlar!$B:$Q,14,0))</f>
        <v/>
      </c>
      <c r="Z739" s="5" t="str">
        <f>IF(B739="","",VLOOKUP(AB739,Varsayımlar!$B:$Q,15,0))</f>
        <v/>
      </c>
      <c r="AA739" s="5" t="str">
        <f>IF(B739="","",VLOOKUP(AB739,Varsayımlar!$B:$Q,16,0))</f>
        <v/>
      </c>
      <c r="AB739" s="5" t="str">
        <f t="shared" si="14"/>
        <v/>
      </c>
    </row>
    <row r="740" spans="2:28" x14ac:dyDescent="0.25">
      <c r="C740" s="3" t="str">
        <f>IF(B740="","",VLOOKUP(AB740,Varsayımlar!$B:$Q,3,0))</f>
        <v/>
      </c>
      <c r="G740" s="2" t="str">
        <f>IF(B740="","",VLOOKUP(AB740,Varsayımlar!$B:$Q,5,0))</f>
        <v/>
      </c>
      <c r="I740" s="2" t="str">
        <f>IF(B740="","",VLOOKUP(AB740,Varsayımlar!$B:$Q,6,0))</f>
        <v/>
      </c>
      <c r="O740" s="2" t="str">
        <f>IF(B740="","",VLOOKUP(AB740,Varsayımlar!$B:$Q,7,0)*J740)</f>
        <v/>
      </c>
      <c r="P740" s="2" t="str">
        <f>IF(B740="","",VLOOKUP(AB740,Varsayımlar!$B:$Q,8,0))</f>
        <v/>
      </c>
      <c r="Q740" s="2" t="str">
        <f>IF(B740="","",VLOOKUP(AB740,Varsayımlar!$B:$Q,9,0))</f>
        <v/>
      </c>
      <c r="R740" s="2" t="str">
        <f>IF(B740="","",VLOOKUP(AB740,Varsayımlar!$B:$Q,10,0))</f>
        <v/>
      </c>
      <c r="S740" s="2" t="str">
        <f>IF(B740="","",VLOOKUP(AB740,Varsayımlar!$B:$Q,11,0))</f>
        <v/>
      </c>
      <c r="T740" s="2" t="str">
        <f>IF(B740="","",VLOOKUP(AB740,Varsayımlar!$B:$Q,12,0))</f>
        <v/>
      </c>
      <c r="U740" s="2" t="str">
        <f>IF(B740="","",VLOOKUP(AB740,Varsayımlar!$B:$Q,13,0))</f>
        <v/>
      </c>
      <c r="V740" s="2" t="str">
        <f>IF(B740="","",VLOOKUP(AB740,Varsayımlar!$B:$Q,14,0))</f>
        <v/>
      </c>
      <c r="Z740" s="2" t="str">
        <f>IF(B740="","",VLOOKUP(AB740,Varsayımlar!$B:$Q,15,0))</f>
        <v/>
      </c>
      <c r="AA740" s="2" t="str">
        <f>IF(B740="","",VLOOKUP(AB740,Varsayımlar!$B:$Q,16,0))</f>
        <v/>
      </c>
      <c r="AB740" s="2" t="str">
        <f t="shared" si="14"/>
        <v/>
      </c>
    </row>
    <row r="741" spans="2:28" x14ac:dyDescent="0.25">
      <c r="B741" s="6"/>
      <c r="C741" s="7" t="str">
        <f>IF(B741="","",VLOOKUP(AB741,Varsayımlar!$B:$Q,3,0))</f>
        <v/>
      </c>
      <c r="G741" s="5" t="str">
        <f>IF(B741="","",VLOOKUP(AB741,Varsayımlar!$B:$Q,5,0))</f>
        <v/>
      </c>
      <c r="H741" s="5"/>
      <c r="I741" s="5" t="str">
        <f>IF(B741="","",VLOOKUP(AB741,Varsayımlar!$B:$Q,6,0))</f>
        <v/>
      </c>
      <c r="O741" s="5" t="str">
        <f>IF(B741="","",VLOOKUP(AB741,Varsayımlar!$B:$Q,7,0)*J741)</f>
        <v/>
      </c>
      <c r="P741" s="5" t="str">
        <f>IF(B741="","",VLOOKUP(AB741,Varsayımlar!$B:$Q,8,0))</f>
        <v/>
      </c>
      <c r="Q741" s="5" t="str">
        <f>IF(B741="","",VLOOKUP(AB741,Varsayımlar!$B:$Q,9,0))</f>
        <v/>
      </c>
      <c r="R741" s="5" t="str">
        <f>IF(B741="","",VLOOKUP(AB741,Varsayımlar!$B:$Q,10,0))</f>
        <v/>
      </c>
      <c r="S741" s="5" t="str">
        <f>IF(B741="","",VLOOKUP(AB741,Varsayımlar!$B:$Q,11,0))</f>
        <v/>
      </c>
      <c r="T741" s="5" t="str">
        <f>IF(B741="","",VLOOKUP(AB741,Varsayımlar!$B:$Q,12,0))</f>
        <v/>
      </c>
      <c r="U741" s="5" t="str">
        <f>IF(B741="","",VLOOKUP(AB741,Varsayımlar!$B:$Q,13,0))</f>
        <v/>
      </c>
      <c r="V741" s="5" t="str">
        <f>IF(B741="","",VLOOKUP(AB741,Varsayımlar!$B:$Q,14,0))</f>
        <v/>
      </c>
      <c r="Z741" s="5" t="str">
        <f>IF(B741="","",VLOOKUP(AB741,Varsayımlar!$B:$Q,15,0))</f>
        <v/>
      </c>
      <c r="AA741" s="5" t="str">
        <f>IF(B741="","",VLOOKUP(AB741,Varsayımlar!$B:$Q,16,0))</f>
        <v/>
      </c>
      <c r="AB741" s="5" t="str">
        <f t="shared" si="14"/>
        <v/>
      </c>
    </row>
    <row r="742" spans="2:28" x14ac:dyDescent="0.25">
      <c r="C742" s="3" t="str">
        <f>IF(B742="","",VLOOKUP(AB742,Varsayımlar!$B:$Q,3,0))</f>
        <v/>
      </c>
      <c r="G742" s="2" t="str">
        <f>IF(B742="","",VLOOKUP(AB742,Varsayımlar!$B:$Q,5,0))</f>
        <v/>
      </c>
      <c r="I742" s="2" t="str">
        <f>IF(B742="","",VLOOKUP(AB742,Varsayımlar!$B:$Q,6,0))</f>
        <v/>
      </c>
      <c r="O742" s="2" t="str">
        <f>IF(B742="","",VLOOKUP(AB742,Varsayımlar!$B:$Q,7,0)*J742)</f>
        <v/>
      </c>
      <c r="P742" s="2" t="str">
        <f>IF(B742="","",VLOOKUP(AB742,Varsayımlar!$B:$Q,8,0))</f>
        <v/>
      </c>
      <c r="Q742" s="2" t="str">
        <f>IF(B742="","",VLOOKUP(AB742,Varsayımlar!$B:$Q,9,0))</f>
        <v/>
      </c>
      <c r="R742" s="2" t="str">
        <f>IF(B742="","",VLOOKUP(AB742,Varsayımlar!$B:$Q,10,0))</f>
        <v/>
      </c>
      <c r="S742" s="2" t="str">
        <f>IF(B742="","",VLOOKUP(AB742,Varsayımlar!$B:$Q,11,0))</f>
        <v/>
      </c>
      <c r="T742" s="2" t="str">
        <f>IF(B742="","",VLOOKUP(AB742,Varsayımlar!$B:$Q,12,0))</f>
        <v/>
      </c>
      <c r="U742" s="2" t="str">
        <f>IF(B742="","",VLOOKUP(AB742,Varsayımlar!$B:$Q,13,0))</f>
        <v/>
      </c>
      <c r="V742" s="2" t="str">
        <f>IF(B742="","",VLOOKUP(AB742,Varsayımlar!$B:$Q,14,0))</f>
        <v/>
      </c>
      <c r="Z742" s="2" t="str">
        <f>IF(B742="","",VLOOKUP(AB742,Varsayımlar!$B:$Q,15,0))</f>
        <v/>
      </c>
      <c r="AA742" s="2" t="str">
        <f>IF(B742="","",VLOOKUP(AB742,Varsayımlar!$B:$Q,16,0))</f>
        <v/>
      </c>
      <c r="AB742" s="2" t="str">
        <f t="shared" si="14"/>
        <v/>
      </c>
    </row>
    <row r="743" spans="2:28" x14ac:dyDescent="0.25">
      <c r="B743" s="6"/>
      <c r="C743" s="7" t="str">
        <f>IF(B743="","",VLOOKUP(AB743,Varsayımlar!$B:$Q,3,0))</f>
        <v/>
      </c>
      <c r="G743" s="5" t="str">
        <f>IF(B743="","",VLOOKUP(AB743,Varsayımlar!$B:$Q,5,0))</f>
        <v/>
      </c>
      <c r="H743" s="5"/>
      <c r="I743" s="5" t="str">
        <f>IF(B743="","",VLOOKUP(AB743,Varsayımlar!$B:$Q,6,0))</f>
        <v/>
      </c>
      <c r="O743" s="5" t="str">
        <f>IF(B743="","",VLOOKUP(AB743,Varsayımlar!$B:$Q,7,0)*J743)</f>
        <v/>
      </c>
      <c r="P743" s="5" t="str">
        <f>IF(B743="","",VLOOKUP(AB743,Varsayımlar!$B:$Q,8,0))</f>
        <v/>
      </c>
      <c r="Q743" s="5" t="str">
        <f>IF(B743="","",VLOOKUP(AB743,Varsayımlar!$B:$Q,9,0))</f>
        <v/>
      </c>
      <c r="R743" s="5" t="str">
        <f>IF(B743="","",VLOOKUP(AB743,Varsayımlar!$B:$Q,10,0))</f>
        <v/>
      </c>
      <c r="S743" s="5" t="str">
        <f>IF(B743="","",VLOOKUP(AB743,Varsayımlar!$B:$Q,11,0))</f>
        <v/>
      </c>
      <c r="T743" s="5" t="str">
        <f>IF(B743="","",VLOOKUP(AB743,Varsayımlar!$B:$Q,12,0))</f>
        <v/>
      </c>
      <c r="U743" s="5" t="str">
        <f>IF(B743="","",VLOOKUP(AB743,Varsayımlar!$B:$Q,13,0))</f>
        <v/>
      </c>
      <c r="V743" s="5" t="str">
        <f>IF(B743="","",VLOOKUP(AB743,Varsayımlar!$B:$Q,14,0))</f>
        <v/>
      </c>
      <c r="Z743" s="5" t="str">
        <f>IF(B743="","",VLOOKUP(AB743,Varsayımlar!$B:$Q,15,0))</f>
        <v/>
      </c>
      <c r="AA743" s="5" t="str">
        <f>IF(B743="","",VLOOKUP(AB743,Varsayımlar!$B:$Q,16,0))</f>
        <v/>
      </c>
      <c r="AB743" s="5" t="str">
        <f t="shared" si="14"/>
        <v/>
      </c>
    </row>
    <row r="744" spans="2:28" x14ac:dyDescent="0.25">
      <c r="C744" s="3" t="str">
        <f>IF(B744="","",VLOOKUP(AB744,Varsayımlar!$B:$Q,3,0))</f>
        <v/>
      </c>
      <c r="G744" s="2" t="str">
        <f>IF(B744="","",VLOOKUP(AB744,Varsayımlar!$B:$Q,5,0))</f>
        <v/>
      </c>
      <c r="I744" s="2" t="str">
        <f>IF(B744="","",VLOOKUP(AB744,Varsayımlar!$B:$Q,6,0))</f>
        <v/>
      </c>
      <c r="O744" s="2" t="str">
        <f>IF(B744="","",VLOOKUP(AB744,Varsayımlar!$B:$Q,7,0)*J744)</f>
        <v/>
      </c>
      <c r="P744" s="2" t="str">
        <f>IF(B744="","",VLOOKUP(AB744,Varsayımlar!$B:$Q,8,0))</f>
        <v/>
      </c>
      <c r="Q744" s="2" t="str">
        <f>IF(B744="","",VLOOKUP(AB744,Varsayımlar!$B:$Q,9,0))</f>
        <v/>
      </c>
      <c r="R744" s="2" t="str">
        <f>IF(B744="","",VLOOKUP(AB744,Varsayımlar!$B:$Q,10,0))</f>
        <v/>
      </c>
      <c r="S744" s="2" t="str">
        <f>IF(B744="","",VLOOKUP(AB744,Varsayımlar!$B:$Q,11,0))</f>
        <v/>
      </c>
      <c r="T744" s="2" t="str">
        <f>IF(B744="","",VLOOKUP(AB744,Varsayımlar!$B:$Q,12,0))</f>
        <v/>
      </c>
      <c r="U744" s="2" t="str">
        <f>IF(B744="","",VLOOKUP(AB744,Varsayımlar!$B:$Q,13,0))</f>
        <v/>
      </c>
      <c r="V744" s="2" t="str">
        <f>IF(B744="","",VLOOKUP(AB744,Varsayımlar!$B:$Q,14,0))</f>
        <v/>
      </c>
      <c r="Z744" s="2" t="str">
        <f>IF(B744="","",VLOOKUP(AB744,Varsayımlar!$B:$Q,15,0))</f>
        <v/>
      </c>
      <c r="AA744" s="2" t="str">
        <f>IF(B744="","",VLOOKUP(AB744,Varsayımlar!$B:$Q,16,0))</f>
        <v/>
      </c>
      <c r="AB744" s="2" t="str">
        <f t="shared" si="14"/>
        <v/>
      </c>
    </row>
    <row r="745" spans="2:28" x14ac:dyDescent="0.25">
      <c r="B745" s="6"/>
      <c r="C745" s="7" t="str">
        <f>IF(B745="","",VLOOKUP(AB745,Varsayımlar!$B:$Q,3,0))</f>
        <v/>
      </c>
      <c r="G745" s="5" t="str">
        <f>IF(B745="","",VLOOKUP(AB745,Varsayımlar!$B:$Q,5,0))</f>
        <v/>
      </c>
      <c r="H745" s="5"/>
      <c r="I745" s="5" t="str">
        <f>IF(B745="","",VLOOKUP(AB745,Varsayımlar!$B:$Q,6,0))</f>
        <v/>
      </c>
      <c r="O745" s="5" t="str">
        <f>IF(B745="","",VLOOKUP(AB745,Varsayımlar!$B:$Q,7,0)*J745)</f>
        <v/>
      </c>
      <c r="P745" s="5" t="str">
        <f>IF(B745="","",VLOOKUP(AB745,Varsayımlar!$B:$Q,8,0))</f>
        <v/>
      </c>
      <c r="Q745" s="5" t="str">
        <f>IF(B745="","",VLOOKUP(AB745,Varsayımlar!$B:$Q,9,0))</f>
        <v/>
      </c>
      <c r="R745" s="5" t="str">
        <f>IF(B745="","",VLOOKUP(AB745,Varsayımlar!$B:$Q,10,0))</f>
        <v/>
      </c>
      <c r="S745" s="5" t="str">
        <f>IF(B745="","",VLOOKUP(AB745,Varsayımlar!$B:$Q,11,0))</f>
        <v/>
      </c>
      <c r="T745" s="5" t="str">
        <f>IF(B745="","",VLOOKUP(AB745,Varsayımlar!$B:$Q,12,0))</f>
        <v/>
      </c>
      <c r="U745" s="5" t="str">
        <f>IF(B745="","",VLOOKUP(AB745,Varsayımlar!$B:$Q,13,0))</f>
        <v/>
      </c>
      <c r="V745" s="5" t="str">
        <f>IF(B745="","",VLOOKUP(AB745,Varsayımlar!$B:$Q,14,0))</f>
        <v/>
      </c>
      <c r="Z745" s="5" t="str">
        <f>IF(B745="","",VLOOKUP(AB745,Varsayımlar!$B:$Q,15,0))</f>
        <v/>
      </c>
      <c r="AA745" s="5" t="str">
        <f>IF(B745="","",VLOOKUP(AB745,Varsayımlar!$B:$Q,16,0))</f>
        <v/>
      </c>
      <c r="AB745" s="5" t="str">
        <f t="shared" si="14"/>
        <v/>
      </c>
    </row>
    <row r="746" spans="2:28" x14ac:dyDescent="0.25">
      <c r="C746" s="3" t="str">
        <f>IF(B746="","",VLOOKUP(AB746,Varsayımlar!$B:$Q,3,0))</f>
        <v/>
      </c>
      <c r="G746" s="2" t="str">
        <f>IF(B746="","",VLOOKUP(AB746,Varsayımlar!$B:$Q,5,0))</f>
        <v/>
      </c>
      <c r="I746" s="2" t="str">
        <f>IF(B746="","",VLOOKUP(AB746,Varsayımlar!$B:$Q,6,0))</f>
        <v/>
      </c>
      <c r="O746" s="2" t="str">
        <f>IF(B746="","",VLOOKUP(AB746,Varsayımlar!$B:$Q,7,0)*J746)</f>
        <v/>
      </c>
      <c r="P746" s="2" t="str">
        <f>IF(B746="","",VLOOKUP(AB746,Varsayımlar!$B:$Q,8,0))</f>
        <v/>
      </c>
      <c r="Q746" s="2" t="str">
        <f>IF(B746="","",VLOOKUP(AB746,Varsayımlar!$B:$Q,9,0))</f>
        <v/>
      </c>
      <c r="R746" s="2" t="str">
        <f>IF(B746="","",VLOOKUP(AB746,Varsayımlar!$B:$Q,10,0))</f>
        <v/>
      </c>
      <c r="S746" s="2" t="str">
        <f>IF(B746="","",VLOOKUP(AB746,Varsayımlar!$B:$Q,11,0))</f>
        <v/>
      </c>
      <c r="T746" s="2" t="str">
        <f>IF(B746="","",VLOOKUP(AB746,Varsayımlar!$B:$Q,12,0))</f>
        <v/>
      </c>
      <c r="U746" s="2" t="str">
        <f>IF(B746="","",VLOOKUP(AB746,Varsayımlar!$B:$Q,13,0))</f>
        <v/>
      </c>
      <c r="V746" s="2" t="str">
        <f>IF(B746="","",VLOOKUP(AB746,Varsayımlar!$B:$Q,14,0))</f>
        <v/>
      </c>
      <c r="Z746" s="2" t="str">
        <f>IF(B746="","",VLOOKUP(AB746,Varsayımlar!$B:$Q,15,0))</f>
        <v/>
      </c>
      <c r="AA746" s="2" t="str">
        <f>IF(B746="","",VLOOKUP(AB746,Varsayımlar!$B:$Q,16,0))</f>
        <v/>
      </c>
      <c r="AB746" s="2" t="str">
        <f t="shared" si="14"/>
        <v/>
      </c>
    </row>
    <row r="747" spans="2:28" x14ac:dyDescent="0.25">
      <c r="B747" s="6"/>
      <c r="C747" s="7" t="str">
        <f>IF(B747="","",VLOOKUP(AB747,Varsayımlar!$B:$Q,3,0))</f>
        <v/>
      </c>
      <c r="G747" s="5" t="str">
        <f>IF(B747="","",VLOOKUP(AB747,Varsayımlar!$B:$Q,5,0))</f>
        <v/>
      </c>
      <c r="H747" s="5"/>
      <c r="I747" s="5" t="str">
        <f>IF(B747="","",VLOOKUP(AB747,Varsayımlar!$B:$Q,6,0))</f>
        <v/>
      </c>
      <c r="O747" s="5" t="str">
        <f>IF(B747="","",VLOOKUP(AB747,Varsayımlar!$B:$Q,7,0)*J747)</f>
        <v/>
      </c>
      <c r="P747" s="5" t="str">
        <f>IF(B747="","",VLOOKUP(AB747,Varsayımlar!$B:$Q,8,0))</f>
        <v/>
      </c>
      <c r="Q747" s="5" t="str">
        <f>IF(B747="","",VLOOKUP(AB747,Varsayımlar!$B:$Q,9,0))</f>
        <v/>
      </c>
      <c r="R747" s="5" t="str">
        <f>IF(B747="","",VLOOKUP(AB747,Varsayımlar!$B:$Q,10,0))</f>
        <v/>
      </c>
      <c r="S747" s="5" t="str">
        <f>IF(B747="","",VLOOKUP(AB747,Varsayımlar!$B:$Q,11,0))</f>
        <v/>
      </c>
      <c r="T747" s="5" t="str">
        <f>IF(B747="","",VLOOKUP(AB747,Varsayımlar!$B:$Q,12,0))</f>
        <v/>
      </c>
      <c r="U747" s="5" t="str">
        <f>IF(B747="","",VLOOKUP(AB747,Varsayımlar!$B:$Q,13,0))</f>
        <v/>
      </c>
      <c r="V747" s="5" t="str">
        <f>IF(B747="","",VLOOKUP(AB747,Varsayımlar!$B:$Q,14,0))</f>
        <v/>
      </c>
      <c r="Z747" s="5" t="str">
        <f>IF(B747="","",VLOOKUP(AB747,Varsayımlar!$B:$Q,15,0))</f>
        <v/>
      </c>
      <c r="AA747" s="5" t="str">
        <f>IF(B747="","",VLOOKUP(AB747,Varsayımlar!$B:$Q,16,0))</f>
        <v/>
      </c>
      <c r="AB747" s="5" t="str">
        <f t="shared" si="14"/>
        <v/>
      </c>
    </row>
    <row r="748" spans="2:28" x14ac:dyDescent="0.25">
      <c r="C748" s="3" t="str">
        <f>IF(B748="","",VLOOKUP(AB748,Varsayımlar!$B:$Q,3,0))</f>
        <v/>
      </c>
      <c r="G748" s="2" t="str">
        <f>IF(B748="","",VLOOKUP(AB748,Varsayımlar!$B:$Q,5,0))</f>
        <v/>
      </c>
      <c r="I748" s="2" t="str">
        <f>IF(B748="","",VLOOKUP(AB748,Varsayımlar!$B:$Q,6,0))</f>
        <v/>
      </c>
      <c r="O748" s="2" t="str">
        <f>IF(B748="","",VLOOKUP(AB748,Varsayımlar!$B:$Q,7,0)*J748)</f>
        <v/>
      </c>
      <c r="P748" s="2" t="str">
        <f>IF(B748="","",VLOOKUP(AB748,Varsayımlar!$B:$Q,8,0))</f>
        <v/>
      </c>
      <c r="Q748" s="2" t="str">
        <f>IF(B748="","",VLOOKUP(AB748,Varsayımlar!$B:$Q,9,0))</f>
        <v/>
      </c>
      <c r="R748" s="2" t="str">
        <f>IF(B748="","",VLOOKUP(AB748,Varsayımlar!$B:$Q,10,0))</f>
        <v/>
      </c>
      <c r="S748" s="2" t="str">
        <f>IF(B748="","",VLOOKUP(AB748,Varsayımlar!$B:$Q,11,0))</f>
        <v/>
      </c>
      <c r="T748" s="2" t="str">
        <f>IF(B748="","",VLOOKUP(AB748,Varsayımlar!$B:$Q,12,0))</f>
        <v/>
      </c>
      <c r="U748" s="2" t="str">
        <f>IF(B748="","",VLOOKUP(AB748,Varsayımlar!$B:$Q,13,0))</f>
        <v/>
      </c>
      <c r="V748" s="2" t="str">
        <f>IF(B748="","",VLOOKUP(AB748,Varsayımlar!$B:$Q,14,0))</f>
        <v/>
      </c>
      <c r="Z748" s="2" t="str">
        <f>IF(B748="","",VLOOKUP(AB748,Varsayımlar!$B:$Q,15,0))</f>
        <v/>
      </c>
      <c r="AA748" s="2" t="str">
        <f>IF(B748="","",VLOOKUP(AB748,Varsayımlar!$B:$Q,16,0))</f>
        <v/>
      </c>
      <c r="AB748" s="2" t="str">
        <f t="shared" si="14"/>
        <v/>
      </c>
    </row>
    <row r="749" spans="2:28" x14ac:dyDescent="0.25">
      <c r="B749" s="6"/>
      <c r="C749" s="7" t="str">
        <f>IF(B749="","",VLOOKUP(AB749,Varsayımlar!$B:$Q,3,0))</f>
        <v/>
      </c>
      <c r="G749" s="5" t="str">
        <f>IF(B749="","",VLOOKUP(AB749,Varsayımlar!$B:$Q,5,0))</f>
        <v/>
      </c>
      <c r="H749" s="5"/>
      <c r="I749" s="5" t="str">
        <f>IF(B749="","",VLOOKUP(AB749,Varsayımlar!$B:$Q,6,0))</f>
        <v/>
      </c>
      <c r="O749" s="5" t="str">
        <f>IF(B749="","",VLOOKUP(AB749,Varsayımlar!$B:$Q,7,0)*J749)</f>
        <v/>
      </c>
      <c r="P749" s="5" t="str">
        <f>IF(B749="","",VLOOKUP(AB749,Varsayımlar!$B:$Q,8,0))</f>
        <v/>
      </c>
      <c r="Q749" s="5" t="str">
        <f>IF(B749="","",VLOOKUP(AB749,Varsayımlar!$B:$Q,9,0))</f>
        <v/>
      </c>
      <c r="R749" s="5" t="str">
        <f>IF(B749="","",VLOOKUP(AB749,Varsayımlar!$B:$Q,10,0))</f>
        <v/>
      </c>
      <c r="S749" s="5" t="str">
        <f>IF(B749="","",VLOOKUP(AB749,Varsayımlar!$B:$Q,11,0))</f>
        <v/>
      </c>
      <c r="T749" s="5" t="str">
        <f>IF(B749="","",VLOOKUP(AB749,Varsayımlar!$B:$Q,12,0))</f>
        <v/>
      </c>
      <c r="U749" s="5" t="str">
        <f>IF(B749="","",VLOOKUP(AB749,Varsayımlar!$B:$Q,13,0))</f>
        <v/>
      </c>
      <c r="V749" s="5" t="str">
        <f>IF(B749="","",VLOOKUP(AB749,Varsayımlar!$B:$Q,14,0))</f>
        <v/>
      </c>
      <c r="Z749" s="5" t="str">
        <f>IF(B749="","",VLOOKUP(AB749,Varsayımlar!$B:$Q,15,0))</f>
        <v/>
      </c>
      <c r="AA749" s="5" t="str">
        <f>IF(B749="","",VLOOKUP(AB749,Varsayımlar!$B:$Q,16,0))</f>
        <v/>
      </c>
      <c r="AB749" s="5" t="str">
        <f t="shared" si="14"/>
        <v/>
      </c>
    </row>
    <row r="750" spans="2:28" x14ac:dyDescent="0.25">
      <c r="C750" s="3" t="str">
        <f>IF(B750="","",VLOOKUP(AB750,Varsayımlar!$B:$Q,3,0))</f>
        <v/>
      </c>
      <c r="G750" s="2" t="str">
        <f>IF(B750="","",VLOOKUP(AB750,Varsayımlar!$B:$Q,5,0))</f>
        <v/>
      </c>
      <c r="I750" s="2" t="str">
        <f>IF(B750="","",VLOOKUP(AB750,Varsayımlar!$B:$Q,6,0))</f>
        <v/>
      </c>
      <c r="O750" s="2" t="str">
        <f>IF(B750="","",VLOOKUP(AB750,Varsayımlar!$B:$Q,7,0)*J750)</f>
        <v/>
      </c>
      <c r="P750" s="2" t="str">
        <f>IF(B750="","",VLOOKUP(AB750,Varsayımlar!$B:$Q,8,0))</f>
        <v/>
      </c>
      <c r="Q750" s="2" t="str">
        <f>IF(B750="","",VLOOKUP(AB750,Varsayımlar!$B:$Q,9,0))</f>
        <v/>
      </c>
      <c r="R750" s="2" t="str">
        <f>IF(B750="","",VLOOKUP(AB750,Varsayımlar!$B:$Q,10,0))</f>
        <v/>
      </c>
      <c r="S750" s="2" t="str">
        <f>IF(B750="","",VLOOKUP(AB750,Varsayımlar!$B:$Q,11,0))</f>
        <v/>
      </c>
      <c r="T750" s="2" t="str">
        <f>IF(B750="","",VLOOKUP(AB750,Varsayımlar!$B:$Q,12,0))</f>
        <v/>
      </c>
      <c r="U750" s="2" t="str">
        <f>IF(B750="","",VLOOKUP(AB750,Varsayımlar!$B:$Q,13,0))</f>
        <v/>
      </c>
      <c r="V750" s="2" t="str">
        <f>IF(B750="","",VLOOKUP(AB750,Varsayımlar!$B:$Q,14,0))</f>
        <v/>
      </c>
      <c r="Z750" s="2" t="str">
        <f>IF(B750="","",VLOOKUP(AB750,Varsayımlar!$B:$Q,15,0))</f>
        <v/>
      </c>
      <c r="AA750" s="2" t="str">
        <f>IF(B750="","",VLOOKUP(AB750,Varsayımlar!$B:$Q,16,0))</f>
        <v/>
      </c>
      <c r="AB750" s="2" t="str">
        <f t="shared" si="14"/>
        <v/>
      </c>
    </row>
    <row r="751" spans="2:28" x14ac:dyDescent="0.25">
      <c r="B751" s="6"/>
      <c r="C751" s="7" t="str">
        <f>IF(B751="","",VLOOKUP(AB751,Varsayımlar!$B:$Q,3,0))</f>
        <v/>
      </c>
      <c r="G751" s="5" t="str">
        <f>IF(B751="","",VLOOKUP(AB751,Varsayımlar!$B:$Q,5,0))</f>
        <v/>
      </c>
      <c r="H751" s="5"/>
      <c r="I751" s="5" t="str">
        <f>IF(B751="","",VLOOKUP(AB751,Varsayımlar!$B:$Q,6,0))</f>
        <v/>
      </c>
      <c r="O751" s="5" t="str">
        <f>IF(B751="","",VLOOKUP(AB751,Varsayımlar!$B:$Q,7,0)*J751)</f>
        <v/>
      </c>
      <c r="P751" s="5" t="str">
        <f>IF(B751="","",VLOOKUP(AB751,Varsayımlar!$B:$Q,8,0))</f>
        <v/>
      </c>
      <c r="Q751" s="5" t="str">
        <f>IF(B751="","",VLOOKUP(AB751,Varsayımlar!$B:$Q,9,0))</f>
        <v/>
      </c>
      <c r="R751" s="5" t="str">
        <f>IF(B751="","",VLOOKUP(AB751,Varsayımlar!$B:$Q,10,0))</f>
        <v/>
      </c>
      <c r="S751" s="5" t="str">
        <f>IF(B751="","",VLOOKUP(AB751,Varsayımlar!$B:$Q,11,0))</f>
        <v/>
      </c>
      <c r="T751" s="5" t="str">
        <f>IF(B751="","",VLOOKUP(AB751,Varsayımlar!$B:$Q,12,0))</f>
        <v/>
      </c>
      <c r="U751" s="5" t="str">
        <f>IF(B751="","",VLOOKUP(AB751,Varsayımlar!$B:$Q,13,0))</f>
        <v/>
      </c>
      <c r="V751" s="5" t="str">
        <f>IF(B751="","",VLOOKUP(AB751,Varsayımlar!$B:$Q,14,0))</f>
        <v/>
      </c>
      <c r="Z751" s="5" t="str">
        <f>IF(B751="","",VLOOKUP(AB751,Varsayımlar!$B:$Q,15,0))</f>
        <v/>
      </c>
      <c r="AA751" s="5" t="str">
        <f>IF(B751="","",VLOOKUP(AB751,Varsayımlar!$B:$Q,16,0))</f>
        <v/>
      </c>
      <c r="AB751" s="5" t="str">
        <f t="shared" si="14"/>
        <v/>
      </c>
    </row>
    <row r="752" spans="2:28" x14ac:dyDescent="0.25">
      <c r="C752" s="3" t="str">
        <f>IF(B752="","",VLOOKUP(AB752,Varsayımlar!$B:$Q,3,0))</f>
        <v/>
      </c>
      <c r="G752" s="2" t="str">
        <f>IF(B752="","",VLOOKUP(AB752,Varsayımlar!$B:$Q,5,0))</f>
        <v/>
      </c>
      <c r="I752" s="2" t="str">
        <f>IF(B752="","",VLOOKUP(AB752,Varsayımlar!$B:$Q,6,0))</f>
        <v/>
      </c>
      <c r="O752" s="2" t="str">
        <f>IF(B752="","",VLOOKUP(AB752,Varsayımlar!$B:$Q,7,0)*J752)</f>
        <v/>
      </c>
      <c r="P752" s="2" t="str">
        <f>IF(B752="","",VLOOKUP(AB752,Varsayımlar!$B:$Q,8,0))</f>
        <v/>
      </c>
      <c r="Q752" s="2" t="str">
        <f>IF(B752="","",VLOOKUP(AB752,Varsayımlar!$B:$Q,9,0))</f>
        <v/>
      </c>
      <c r="R752" s="2" t="str">
        <f>IF(B752="","",VLOOKUP(AB752,Varsayımlar!$B:$Q,10,0))</f>
        <v/>
      </c>
      <c r="S752" s="2" t="str">
        <f>IF(B752="","",VLOOKUP(AB752,Varsayımlar!$B:$Q,11,0))</f>
        <v/>
      </c>
      <c r="T752" s="2" t="str">
        <f>IF(B752="","",VLOOKUP(AB752,Varsayımlar!$B:$Q,12,0))</f>
        <v/>
      </c>
      <c r="U752" s="2" t="str">
        <f>IF(B752="","",VLOOKUP(AB752,Varsayımlar!$B:$Q,13,0))</f>
        <v/>
      </c>
      <c r="V752" s="2" t="str">
        <f>IF(B752="","",VLOOKUP(AB752,Varsayımlar!$B:$Q,14,0))</f>
        <v/>
      </c>
      <c r="Z752" s="2" t="str">
        <f>IF(B752="","",VLOOKUP(AB752,Varsayımlar!$B:$Q,15,0))</f>
        <v/>
      </c>
      <c r="AA752" s="2" t="str">
        <f>IF(B752="","",VLOOKUP(AB752,Varsayımlar!$B:$Q,16,0))</f>
        <v/>
      </c>
      <c r="AB752" s="2" t="str">
        <f t="shared" si="14"/>
        <v/>
      </c>
    </row>
    <row r="753" spans="2:28" x14ac:dyDescent="0.25">
      <c r="B753" s="6"/>
      <c r="C753" s="7" t="str">
        <f>IF(B753="","",VLOOKUP(AB753,Varsayımlar!$B:$Q,3,0))</f>
        <v/>
      </c>
      <c r="G753" s="5" t="str">
        <f>IF(B753="","",VLOOKUP(AB753,Varsayımlar!$B:$Q,5,0))</f>
        <v/>
      </c>
      <c r="H753" s="5"/>
      <c r="I753" s="5" t="str">
        <f>IF(B753="","",VLOOKUP(AB753,Varsayımlar!$B:$Q,6,0))</f>
        <v/>
      </c>
      <c r="O753" s="5" t="str">
        <f>IF(B753="","",VLOOKUP(AB753,Varsayımlar!$B:$Q,7,0)*J753)</f>
        <v/>
      </c>
      <c r="P753" s="5" t="str">
        <f>IF(B753="","",VLOOKUP(AB753,Varsayımlar!$B:$Q,8,0))</f>
        <v/>
      </c>
      <c r="Q753" s="5" t="str">
        <f>IF(B753="","",VLOOKUP(AB753,Varsayımlar!$B:$Q,9,0))</f>
        <v/>
      </c>
      <c r="R753" s="5" t="str">
        <f>IF(B753="","",VLOOKUP(AB753,Varsayımlar!$B:$Q,10,0))</f>
        <v/>
      </c>
      <c r="S753" s="5" t="str">
        <f>IF(B753="","",VLOOKUP(AB753,Varsayımlar!$B:$Q,11,0))</f>
        <v/>
      </c>
      <c r="T753" s="5" t="str">
        <f>IF(B753="","",VLOOKUP(AB753,Varsayımlar!$B:$Q,12,0))</f>
        <v/>
      </c>
      <c r="U753" s="5" t="str">
        <f>IF(B753="","",VLOOKUP(AB753,Varsayımlar!$B:$Q,13,0))</f>
        <v/>
      </c>
      <c r="V753" s="5" t="str">
        <f>IF(B753="","",VLOOKUP(AB753,Varsayımlar!$B:$Q,14,0))</f>
        <v/>
      </c>
      <c r="Z753" s="5" t="str">
        <f>IF(B753="","",VLOOKUP(AB753,Varsayımlar!$B:$Q,15,0))</f>
        <v/>
      </c>
      <c r="AA753" s="5" t="str">
        <f>IF(B753="","",VLOOKUP(AB753,Varsayımlar!$B:$Q,16,0))</f>
        <v/>
      </c>
      <c r="AB753" s="5" t="str">
        <f t="shared" si="14"/>
        <v/>
      </c>
    </row>
    <row r="754" spans="2:28" x14ac:dyDescent="0.25">
      <c r="C754" s="3" t="str">
        <f>IF(B754="","",VLOOKUP(AB754,Varsayımlar!$B:$Q,3,0))</f>
        <v/>
      </c>
      <c r="G754" s="2" t="str">
        <f>IF(B754="","",VLOOKUP(AB754,Varsayımlar!$B:$Q,5,0))</f>
        <v/>
      </c>
      <c r="I754" s="2" t="str">
        <f>IF(B754="","",VLOOKUP(AB754,Varsayımlar!$B:$Q,6,0))</f>
        <v/>
      </c>
      <c r="O754" s="2" t="str">
        <f>IF(B754="","",VLOOKUP(AB754,Varsayımlar!$B:$Q,7,0)*J754)</f>
        <v/>
      </c>
      <c r="P754" s="2" t="str">
        <f>IF(B754="","",VLOOKUP(AB754,Varsayımlar!$B:$Q,8,0))</f>
        <v/>
      </c>
      <c r="Q754" s="2" t="str">
        <f>IF(B754="","",VLOOKUP(AB754,Varsayımlar!$B:$Q,9,0))</f>
        <v/>
      </c>
      <c r="R754" s="2" t="str">
        <f>IF(B754="","",VLOOKUP(AB754,Varsayımlar!$B:$Q,10,0))</f>
        <v/>
      </c>
      <c r="S754" s="2" t="str">
        <f>IF(B754="","",VLOOKUP(AB754,Varsayımlar!$B:$Q,11,0))</f>
        <v/>
      </c>
      <c r="T754" s="2" t="str">
        <f>IF(B754="","",VLOOKUP(AB754,Varsayımlar!$B:$Q,12,0))</f>
        <v/>
      </c>
      <c r="U754" s="2" t="str">
        <f>IF(B754="","",VLOOKUP(AB754,Varsayımlar!$B:$Q,13,0))</f>
        <v/>
      </c>
      <c r="V754" s="2" t="str">
        <f>IF(B754="","",VLOOKUP(AB754,Varsayımlar!$B:$Q,14,0))</f>
        <v/>
      </c>
      <c r="Z754" s="2" t="str">
        <f>IF(B754="","",VLOOKUP(AB754,Varsayımlar!$B:$Q,15,0))</f>
        <v/>
      </c>
      <c r="AA754" s="2" t="str">
        <f>IF(B754="","",VLOOKUP(AB754,Varsayımlar!$B:$Q,16,0))</f>
        <v/>
      </c>
      <c r="AB754" s="2" t="str">
        <f t="shared" si="14"/>
        <v/>
      </c>
    </row>
    <row r="755" spans="2:28" x14ac:dyDescent="0.25">
      <c r="B755" s="6"/>
      <c r="C755" s="7" t="str">
        <f>IF(B755="","",VLOOKUP(AB755,Varsayımlar!$B:$Q,3,0))</f>
        <v/>
      </c>
      <c r="G755" s="5" t="str">
        <f>IF(B755="","",VLOOKUP(AB755,Varsayımlar!$B:$Q,5,0))</f>
        <v/>
      </c>
      <c r="H755" s="5"/>
      <c r="I755" s="5" t="str">
        <f>IF(B755="","",VLOOKUP(AB755,Varsayımlar!$B:$Q,6,0))</f>
        <v/>
      </c>
      <c r="O755" s="5" t="str">
        <f>IF(B755="","",VLOOKUP(AB755,Varsayımlar!$B:$Q,7,0)*J755)</f>
        <v/>
      </c>
      <c r="P755" s="5" t="str">
        <f>IF(B755="","",VLOOKUP(AB755,Varsayımlar!$B:$Q,8,0))</f>
        <v/>
      </c>
      <c r="Q755" s="5" t="str">
        <f>IF(B755="","",VLOOKUP(AB755,Varsayımlar!$B:$Q,9,0))</f>
        <v/>
      </c>
      <c r="R755" s="5" t="str">
        <f>IF(B755="","",VLOOKUP(AB755,Varsayımlar!$B:$Q,10,0))</f>
        <v/>
      </c>
      <c r="S755" s="5" t="str">
        <f>IF(B755="","",VLOOKUP(AB755,Varsayımlar!$B:$Q,11,0))</f>
        <v/>
      </c>
      <c r="T755" s="5" t="str">
        <f>IF(B755="","",VLOOKUP(AB755,Varsayımlar!$B:$Q,12,0))</f>
        <v/>
      </c>
      <c r="U755" s="5" t="str">
        <f>IF(B755="","",VLOOKUP(AB755,Varsayımlar!$B:$Q,13,0))</f>
        <v/>
      </c>
      <c r="V755" s="5" t="str">
        <f>IF(B755="","",VLOOKUP(AB755,Varsayımlar!$B:$Q,14,0))</f>
        <v/>
      </c>
      <c r="Z755" s="5" t="str">
        <f>IF(B755="","",VLOOKUP(AB755,Varsayımlar!$B:$Q,15,0))</f>
        <v/>
      </c>
      <c r="AA755" s="5" t="str">
        <f>IF(B755="","",VLOOKUP(AB755,Varsayımlar!$B:$Q,16,0))</f>
        <v/>
      </c>
      <c r="AB755" s="5" t="str">
        <f t="shared" si="14"/>
        <v/>
      </c>
    </row>
    <row r="756" spans="2:28" x14ac:dyDescent="0.25">
      <c r="C756" s="3" t="str">
        <f>IF(B756="","",VLOOKUP(AB756,Varsayımlar!$B:$Q,3,0))</f>
        <v/>
      </c>
      <c r="G756" s="2" t="str">
        <f>IF(B756="","",VLOOKUP(AB756,Varsayımlar!$B:$Q,5,0))</f>
        <v/>
      </c>
      <c r="I756" s="2" t="str">
        <f>IF(B756="","",VLOOKUP(AB756,Varsayımlar!$B:$Q,6,0))</f>
        <v/>
      </c>
      <c r="O756" s="2" t="str">
        <f>IF(B756="","",VLOOKUP(AB756,Varsayımlar!$B:$Q,7,0)*J756)</f>
        <v/>
      </c>
      <c r="P756" s="2" t="str">
        <f>IF(B756="","",VLOOKUP(AB756,Varsayımlar!$B:$Q,8,0))</f>
        <v/>
      </c>
      <c r="Q756" s="2" t="str">
        <f>IF(B756="","",VLOOKUP(AB756,Varsayımlar!$B:$Q,9,0))</f>
        <v/>
      </c>
      <c r="R756" s="2" t="str">
        <f>IF(B756="","",VLOOKUP(AB756,Varsayımlar!$B:$Q,10,0))</f>
        <v/>
      </c>
      <c r="S756" s="2" t="str">
        <f>IF(B756="","",VLOOKUP(AB756,Varsayımlar!$B:$Q,11,0))</f>
        <v/>
      </c>
      <c r="T756" s="2" t="str">
        <f>IF(B756="","",VLOOKUP(AB756,Varsayımlar!$B:$Q,12,0))</f>
        <v/>
      </c>
      <c r="U756" s="2" t="str">
        <f>IF(B756="","",VLOOKUP(AB756,Varsayımlar!$B:$Q,13,0))</f>
        <v/>
      </c>
      <c r="V756" s="2" t="str">
        <f>IF(B756="","",VLOOKUP(AB756,Varsayımlar!$B:$Q,14,0))</f>
        <v/>
      </c>
      <c r="Z756" s="2" t="str">
        <f>IF(B756="","",VLOOKUP(AB756,Varsayımlar!$B:$Q,15,0))</f>
        <v/>
      </c>
      <c r="AA756" s="2" t="str">
        <f>IF(B756="","",VLOOKUP(AB756,Varsayımlar!$B:$Q,16,0))</f>
        <v/>
      </c>
      <c r="AB756" s="2" t="str">
        <f t="shared" si="14"/>
        <v/>
      </c>
    </row>
    <row r="757" spans="2:28" x14ac:dyDescent="0.25">
      <c r="B757" s="6"/>
      <c r="C757" s="7" t="str">
        <f>IF(B757="","",VLOOKUP(AB757,Varsayımlar!$B:$Q,3,0))</f>
        <v/>
      </c>
      <c r="G757" s="5" t="str">
        <f>IF(B757="","",VLOOKUP(AB757,Varsayımlar!$B:$Q,5,0))</f>
        <v/>
      </c>
      <c r="H757" s="5"/>
      <c r="I757" s="5" t="str">
        <f>IF(B757="","",VLOOKUP(AB757,Varsayımlar!$B:$Q,6,0))</f>
        <v/>
      </c>
      <c r="O757" s="5" t="str">
        <f>IF(B757="","",VLOOKUP(AB757,Varsayımlar!$B:$Q,7,0)*J757)</f>
        <v/>
      </c>
      <c r="P757" s="5" t="str">
        <f>IF(B757="","",VLOOKUP(AB757,Varsayımlar!$B:$Q,8,0))</f>
        <v/>
      </c>
      <c r="Q757" s="5" t="str">
        <f>IF(B757="","",VLOOKUP(AB757,Varsayımlar!$B:$Q,9,0))</f>
        <v/>
      </c>
      <c r="R757" s="5" t="str">
        <f>IF(B757="","",VLOOKUP(AB757,Varsayımlar!$B:$Q,10,0))</f>
        <v/>
      </c>
      <c r="S757" s="5" t="str">
        <f>IF(B757="","",VLOOKUP(AB757,Varsayımlar!$B:$Q,11,0))</f>
        <v/>
      </c>
      <c r="T757" s="5" t="str">
        <f>IF(B757="","",VLOOKUP(AB757,Varsayımlar!$B:$Q,12,0))</f>
        <v/>
      </c>
      <c r="U757" s="5" t="str">
        <f>IF(B757="","",VLOOKUP(AB757,Varsayımlar!$B:$Q,13,0))</f>
        <v/>
      </c>
      <c r="V757" s="5" t="str">
        <f>IF(B757="","",VLOOKUP(AB757,Varsayımlar!$B:$Q,14,0))</f>
        <v/>
      </c>
      <c r="Z757" s="5" t="str">
        <f>IF(B757="","",VLOOKUP(AB757,Varsayımlar!$B:$Q,15,0))</f>
        <v/>
      </c>
      <c r="AA757" s="5" t="str">
        <f>IF(B757="","",VLOOKUP(AB757,Varsayımlar!$B:$Q,16,0))</f>
        <v/>
      </c>
      <c r="AB757" s="5" t="str">
        <f t="shared" si="14"/>
        <v/>
      </c>
    </row>
    <row r="758" spans="2:28" x14ac:dyDescent="0.25">
      <c r="C758" s="3" t="str">
        <f>IF(B758="","",VLOOKUP(AB758,Varsayımlar!$B:$Q,3,0))</f>
        <v/>
      </c>
      <c r="G758" s="2" t="str">
        <f>IF(B758="","",VLOOKUP(AB758,Varsayımlar!$B:$Q,5,0))</f>
        <v/>
      </c>
      <c r="I758" s="2" t="str">
        <f>IF(B758="","",VLOOKUP(AB758,Varsayımlar!$B:$Q,6,0))</f>
        <v/>
      </c>
      <c r="O758" s="2" t="str">
        <f>IF(B758="","",VLOOKUP(AB758,Varsayımlar!$B:$Q,7,0)*J758)</f>
        <v/>
      </c>
      <c r="P758" s="2" t="str">
        <f>IF(B758="","",VLOOKUP(AB758,Varsayımlar!$B:$Q,8,0))</f>
        <v/>
      </c>
      <c r="Q758" s="2" t="str">
        <f>IF(B758="","",VLOOKUP(AB758,Varsayımlar!$B:$Q,9,0))</f>
        <v/>
      </c>
      <c r="R758" s="2" t="str">
        <f>IF(B758="","",VLOOKUP(AB758,Varsayımlar!$B:$Q,10,0))</f>
        <v/>
      </c>
      <c r="S758" s="2" t="str">
        <f>IF(B758="","",VLOOKUP(AB758,Varsayımlar!$B:$Q,11,0))</f>
        <v/>
      </c>
      <c r="T758" s="2" t="str">
        <f>IF(B758="","",VLOOKUP(AB758,Varsayımlar!$B:$Q,12,0))</f>
        <v/>
      </c>
      <c r="U758" s="2" t="str">
        <f>IF(B758="","",VLOOKUP(AB758,Varsayımlar!$B:$Q,13,0))</f>
        <v/>
      </c>
      <c r="V758" s="2" t="str">
        <f>IF(B758="","",VLOOKUP(AB758,Varsayımlar!$B:$Q,14,0))</f>
        <v/>
      </c>
      <c r="Z758" s="2" t="str">
        <f>IF(B758="","",VLOOKUP(AB758,Varsayımlar!$B:$Q,15,0))</f>
        <v/>
      </c>
      <c r="AA758" s="2" t="str">
        <f>IF(B758="","",VLOOKUP(AB758,Varsayımlar!$B:$Q,16,0))</f>
        <v/>
      </c>
      <c r="AB758" s="2" t="str">
        <f t="shared" si="14"/>
        <v/>
      </c>
    </row>
    <row r="759" spans="2:28" x14ac:dyDescent="0.25">
      <c r="B759" s="6"/>
      <c r="C759" s="7" t="str">
        <f>IF(B759="","",VLOOKUP(AB759,Varsayımlar!$B:$Q,3,0))</f>
        <v/>
      </c>
      <c r="G759" s="5" t="str">
        <f>IF(B759="","",VLOOKUP(AB759,Varsayımlar!$B:$Q,5,0))</f>
        <v/>
      </c>
      <c r="H759" s="5"/>
      <c r="I759" s="5" t="str">
        <f>IF(B759="","",VLOOKUP(AB759,Varsayımlar!$B:$Q,6,0))</f>
        <v/>
      </c>
      <c r="O759" s="5" t="str">
        <f>IF(B759="","",VLOOKUP(AB759,Varsayımlar!$B:$Q,7,0)*J759)</f>
        <v/>
      </c>
      <c r="P759" s="5" t="str">
        <f>IF(B759="","",VLOOKUP(AB759,Varsayımlar!$B:$Q,8,0))</f>
        <v/>
      </c>
      <c r="Q759" s="5" t="str">
        <f>IF(B759="","",VLOOKUP(AB759,Varsayımlar!$B:$Q,9,0))</f>
        <v/>
      </c>
      <c r="R759" s="5" t="str">
        <f>IF(B759="","",VLOOKUP(AB759,Varsayımlar!$B:$Q,10,0))</f>
        <v/>
      </c>
      <c r="S759" s="5" t="str">
        <f>IF(B759="","",VLOOKUP(AB759,Varsayımlar!$B:$Q,11,0))</f>
        <v/>
      </c>
      <c r="T759" s="5" t="str">
        <f>IF(B759="","",VLOOKUP(AB759,Varsayımlar!$B:$Q,12,0))</f>
        <v/>
      </c>
      <c r="U759" s="5" t="str">
        <f>IF(B759="","",VLOOKUP(AB759,Varsayımlar!$B:$Q,13,0))</f>
        <v/>
      </c>
      <c r="V759" s="5" t="str">
        <f>IF(B759="","",VLOOKUP(AB759,Varsayımlar!$B:$Q,14,0))</f>
        <v/>
      </c>
      <c r="Z759" s="5" t="str">
        <f>IF(B759="","",VLOOKUP(AB759,Varsayımlar!$B:$Q,15,0))</f>
        <v/>
      </c>
      <c r="AA759" s="5" t="str">
        <f>IF(B759="","",VLOOKUP(AB759,Varsayımlar!$B:$Q,16,0))</f>
        <v/>
      </c>
      <c r="AB759" s="5" t="str">
        <f t="shared" si="14"/>
        <v/>
      </c>
    </row>
    <row r="760" spans="2:28" x14ac:dyDescent="0.25">
      <c r="C760" s="3" t="str">
        <f>IF(B760="","",VLOOKUP(AB760,Varsayımlar!$B:$Q,3,0))</f>
        <v/>
      </c>
      <c r="G760" s="2" t="str">
        <f>IF(B760="","",VLOOKUP(AB760,Varsayımlar!$B:$Q,5,0))</f>
        <v/>
      </c>
      <c r="I760" s="2" t="str">
        <f>IF(B760="","",VLOOKUP(AB760,Varsayımlar!$B:$Q,6,0))</f>
        <v/>
      </c>
      <c r="O760" s="2" t="str">
        <f>IF(B760="","",VLOOKUP(AB760,Varsayımlar!$B:$Q,7,0)*J760)</f>
        <v/>
      </c>
      <c r="P760" s="2" t="str">
        <f>IF(B760="","",VLOOKUP(AB760,Varsayımlar!$B:$Q,8,0))</f>
        <v/>
      </c>
      <c r="Q760" s="2" t="str">
        <f>IF(B760="","",VLOOKUP(AB760,Varsayımlar!$B:$Q,9,0))</f>
        <v/>
      </c>
      <c r="R760" s="2" t="str">
        <f>IF(B760="","",VLOOKUP(AB760,Varsayımlar!$B:$Q,10,0))</f>
        <v/>
      </c>
      <c r="S760" s="2" t="str">
        <f>IF(B760="","",VLOOKUP(AB760,Varsayımlar!$B:$Q,11,0))</f>
        <v/>
      </c>
      <c r="T760" s="2" t="str">
        <f>IF(B760="","",VLOOKUP(AB760,Varsayımlar!$B:$Q,12,0))</f>
        <v/>
      </c>
      <c r="U760" s="2" t="str">
        <f>IF(B760="","",VLOOKUP(AB760,Varsayımlar!$B:$Q,13,0))</f>
        <v/>
      </c>
      <c r="V760" s="2" t="str">
        <f>IF(B760="","",VLOOKUP(AB760,Varsayımlar!$B:$Q,14,0))</f>
        <v/>
      </c>
      <c r="Z760" s="2" t="str">
        <f>IF(B760="","",VLOOKUP(AB760,Varsayımlar!$B:$Q,15,0))</f>
        <v/>
      </c>
      <c r="AA760" s="2" t="str">
        <f>IF(B760="","",VLOOKUP(AB760,Varsayımlar!$B:$Q,16,0))</f>
        <v/>
      </c>
      <c r="AB760" s="2" t="str">
        <f t="shared" si="14"/>
        <v/>
      </c>
    </row>
    <row r="761" spans="2:28" x14ac:dyDescent="0.25">
      <c r="B761" s="6"/>
      <c r="C761" s="7" t="str">
        <f>IF(B761="","",VLOOKUP(AB761,Varsayımlar!$B:$Q,3,0))</f>
        <v/>
      </c>
      <c r="G761" s="5" t="str">
        <f>IF(B761="","",VLOOKUP(AB761,Varsayımlar!$B:$Q,5,0))</f>
        <v/>
      </c>
      <c r="H761" s="5"/>
      <c r="I761" s="5" t="str">
        <f>IF(B761="","",VLOOKUP(AB761,Varsayımlar!$B:$Q,6,0))</f>
        <v/>
      </c>
      <c r="O761" s="5" t="str">
        <f>IF(B761="","",VLOOKUP(AB761,Varsayımlar!$B:$Q,7,0)*J761)</f>
        <v/>
      </c>
      <c r="P761" s="5" t="str">
        <f>IF(B761="","",VLOOKUP(AB761,Varsayımlar!$B:$Q,8,0))</f>
        <v/>
      </c>
      <c r="Q761" s="5" t="str">
        <f>IF(B761="","",VLOOKUP(AB761,Varsayımlar!$B:$Q,9,0))</f>
        <v/>
      </c>
      <c r="R761" s="5" t="str">
        <f>IF(B761="","",VLOOKUP(AB761,Varsayımlar!$B:$Q,10,0))</f>
        <v/>
      </c>
      <c r="S761" s="5" t="str">
        <f>IF(B761="","",VLOOKUP(AB761,Varsayımlar!$B:$Q,11,0))</f>
        <v/>
      </c>
      <c r="T761" s="5" t="str">
        <f>IF(B761="","",VLOOKUP(AB761,Varsayımlar!$B:$Q,12,0))</f>
        <v/>
      </c>
      <c r="U761" s="5" t="str">
        <f>IF(B761="","",VLOOKUP(AB761,Varsayımlar!$B:$Q,13,0))</f>
        <v/>
      </c>
      <c r="V761" s="5" t="str">
        <f>IF(B761="","",VLOOKUP(AB761,Varsayımlar!$B:$Q,14,0))</f>
        <v/>
      </c>
      <c r="Z761" s="5" t="str">
        <f>IF(B761="","",VLOOKUP(AB761,Varsayımlar!$B:$Q,15,0))</f>
        <v/>
      </c>
      <c r="AA761" s="5" t="str">
        <f>IF(B761="","",VLOOKUP(AB761,Varsayımlar!$B:$Q,16,0))</f>
        <v/>
      </c>
      <c r="AB761" s="5" t="str">
        <f t="shared" si="14"/>
        <v/>
      </c>
    </row>
    <row r="762" spans="2:28" x14ac:dyDescent="0.25">
      <c r="C762" s="3" t="str">
        <f>IF(B762="","",VLOOKUP(AB762,Varsayımlar!$B:$Q,3,0))</f>
        <v/>
      </c>
      <c r="G762" s="2" t="str">
        <f>IF(B762="","",VLOOKUP(AB762,Varsayımlar!$B:$Q,5,0))</f>
        <v/>
      </c>
      <c r="I762" s="2" t="str">
        <f>IF(B762="","",VLOOKUP(AB762,Varsayımlar!$B:$Q,6,0))</f>
        <v/>
      </c>
      <c r="O762" s="2" t="str">
        <f>IF(B762="","",VLOOKUP(AB762,Varsayımlar!$B:$Q,7,0)*J762)</f>
        <v/>
      </c>
      <c r="P762" s="2" t="str">
        <f>IF(B762="","",VLOOKUP(AB762,Varsayımlar!$B:$Q,8,0))</f>
        <v/>
      </c>
      <c r="Q762" s="2" t="str">
        <f>IF(B762="","",VLOOKUP(AB762,Varsayımlar!$B:$Q,9,0))</f>
        <v/>
      </c>
      <c r="R762" s="2" t="str">
        <f>IF(B762="","",VLOOKUP(AB762,Varsayımlar!$B:$Q,10,0))</f>
        <v/>
      </c>
      <c r="S762" s="2" t="str">
        <f>IF(B762="","",VLOOKUP(AB762,Varsayımlar!$B:$Q,11,0))</f>
        <v/>
      </c>
      <c r="T762" s="2" t="str">
        <f>IF(B762="","",VLOOKUP(AB762,Varsayımlar!$B:$Q,12,0))</f>
        <v/>
      </c>
      <c r="U762" s="2" t="str">
        <f>IF(B762="","",VLOOKUP(AB762,Varsayımlar!$B:$Q,13,0))</f>
        <v/>
      </c>
      <c r="V762" s="2" t="str">
        <f>IF(B762="","",VLOOKUP(AB762,Varsayımlar!$B:$Q,14,0))</f>
        <v/>
      </c>
      <c r="Z762" s="2" t="str">
        <f>IF(B762="","",VLOOKUP(AB762,Varsayımlar!$B:$Q,15,0))</f>
        <v/>
      </c>
      <c r="AA762" s="2" t="str">
        <f>IF(B762="","",VLOOKUP(AB762,Varsayımlar!$B:$Q,16,0))</f>
        <v/>
      </c>
      <c r="AB762" s="2" t="str">
        <f t="shared" si="14"/>
        <v/>
      </c>
    </row>
    <row r="763" spans="2:28" x14ac:dyDescent="0.25">
      <c r="B763" s="6"/>
      <c r="C763" s="7" t="str">
        <f>IF(B763="","",VLOOKUP(AB763,Varsayımlar!$B:$Q,3,0))</f>
        <v/>
      </c>
      <c r="G763" s="5" t="str">
        <f>IF(B763="","",VLOOKUP(AB763,Varsayımlar!$B:$Q,5,0))</f>
        <v/>
      </c>
      <c r="H763" s="5"/>
      <c r="I763" s="5" t="str">
        <f>IF(B763="","",VLOOKUP(AB763,Varsayımlar!$B:$Q,6,0))</f>
        <v/>
      </c>
      <c r="O763" s="5" t="str">
        <f>IF(B763="","",VLOOKUP(AB763,Varsayımlar!$B:$Q,7,0)*J763)</f>
        <v/>
      </c>
      <c r="P763" s="5" t="str">
        <f>IF(B763="","",VLOOKUP(AB763,Varsayımlar!$B:$Q,8,0))</f>
        <v/>
      </c>
      <c r="Q763" s="5" t="str">
        <f>IF(B763="","",VLOOKUP(AB763,Varsayımlar!$B:$Q,9,0))</f>
        <v/>
      </c>
      <c r="R763" s="5" t="str">
        <f>IF(B763="","",VLOOKUP(AB763,Varsayımlar!$B:$Q,10,0))</f>
        <v/>
      </c>
      <c r="S763" s="5" t="str">
        <f>IF(B763="","",VLOOKUP(AB763,Varsayımlar!$B:$Q,11,0))</f>
        <v/>
      </c>
      <c r="T763" s="5" t="str">
        <f>IF(B763="","",VLOOKUP(AB763,Varsayımlar!$B:$Q,12,0))</f>
        <v/>
      </c>
      <c r="U763" s="5" t="str">
        <f>IF(B763="","",VLOOKUP(AB763,Varsayımlar!$B:$Q,13,0))</f>
        <v/>
      </c>
      <c r="V763" s="5" t="str">
        <f>IF(B763="","",VLOOKUP(AB763,Varsayımlar!$B:$Q,14,0))</f>
        <v/>
      </c>
      <c r="Z763" s="5" t="str">
        <f>IF(B763="","",VLOOKUP(AB763,Varsayımlar!$B:$Q,15,0))</f>
        <v/>
      </c>
      <c r="AA763" s="5" t="str">
        <f>IF(B763="","",VLOOKUP(AB763,Varsayımlar!$B:$Q,16,0))</f>
        <v/>
      </c>
      <c r="AB763" s="5" t="str">
        <f t="shared" si="14"/>
        <v/>
      </c>
    </row>
    <row r="764" spans="2:28" x14ac:dyDescent="0.25">
      <c r="C764" s="3" t="str">
        <f>IF(B764="","",VLOOKUP(AB764,Varsayımlar!$B:$Q,3,0))</f>
        <v/>
      </c>
      <c r="G764" s="2" t="str">
        <f>IF(B764="","",VLOOKUP(AB764,Varsayımlar!$B:$Q,5,0))</f>
        <v/>
      </c>
      <c r="I764" s="2" t="str">
        <f>IF(B764="","",VLOOKUP(AB764,Varsayımlar!$B:$Q,6,0))</f>
        <v/>
      </c>
      <c r="O764" s="2" t="str">
        <f>IF(B764="","",VLOOKUP(AB764,Varsayımlar!$B:$Q,7,0)*J764)</f>
        <v/>
      </c>
      <c r="P764" s="2" t="str">
        <f>IF(B764="","",VLOOKUP(AB764,Varsayımlar!$B:$Q,8,0))</f>
        <v/>
      </c>
      <c r="Q764" s="2" t="str">
        <f>IF(B764="","",VLOOKUP(AB764,Varsayımlar!$B:$Q,9,0))</f>
        <v/>
      </c>
      <c r="R764" s="2" t="str">
        <f>IF(B764="","",VLOOKUP(AB764,Varsayımlar!$B:$Q,10,0))</f>
        <v/>
      </c>
      <c r="S764" s="2" t="str">
        <f>IF(B764="","",VLOOKUP(AB764,Varsayımlar!$B:$Q,11,0))</f>
        <v/>
      </c>
      <c r="T764" s="2" t="str">
        <f>IF(B764="","",VLOOKUP(AB764,Varsayımlar!$B:$Q,12,0))</f>
        <v/>
      </c>
      <c r="U764" s="2" t="str">
        <f>IF(B764="","",VLOOKUP(AB764,Varsayımlar!$B:$Q,13,0))</f>
        <v/>
      </c>
      <c r="V764" s="2" t="str">
        <f>IF(B764="","",VLOOKUP(AB764,Varsayımlar!$B:$Q,14,0))</f>
        <v/>
      </c>
      <c r="Z764" s="2" t="str">
        <f>IF(B764="","",VLOOKUP(AB764,Varsayımlar!$B:$Q,15,0))</f>
        <v/>
      </c>
      <c r="AA764" s="2" t="str">
        <f>IF(B764="","",VLOOKUP(AB764,Varsayımlar!$B:$Q,16,0))</f>
        <v/>
      </c>
      <c r="AB764" s="2" t="str">
        <f t="shared" si="14"/>
        <v/>
      </c>
    </row>
    <row r="765" spans="2:28" x14ac:dyDescent="0.25">
      <c r="B765" s="6"/>
      <c r="C765" s="7" t="str">
        <f>IF(B765="","",VLOOKUP(AB765,Varsayımlar!$B:$Q,3,0))</f>
        <v/>
      </c>
      <c r="G765" s="5" t="str">
        <f>IF(B765="","",VLOOKUP(AB765,Varsayımlar!$B:$Q,5,0))</f>
        <v/>
      </c>
      <c r="H765" s="5"/>
      <c r="I765" s="5" t="str">
        <f>IF(B765="","",VLOOKUP(AB765,Varsayımlar!$B:$Q,6,0))</f>
        <v/>
      </c>
      <c r="O765" s="5" t="str">
        <f>IF(B765="","",VLOOKUP(AB765,Varsayımlar!$B:$Q,7,0)*J765)</f>
        <v/>
      </c>
      <c r="P765" s="5" t="str">
        <f>IF(B765="","",VLOOKUP(AB765,Varsayımlar!$B:$Q,8,0))</f>
        <v/>
      </c>
      <c r="Q765" s="5" t="str">
        <f>IF(B765="","",VLOOKUP(AB765,Varsayımlar!$B:$Q,9,0))</f>
        <v/>
      </c>
      <c r="R765" s="5" t="str">
        <f>IF(B765="","",VLOOKUP(AB765,Varsayımlar!$B:$Q,10,0))</f>
        <v/>
      </c>
      <c r="S765" s="5" t="str">
        <f>IF(B765="","",VLOOKUP(AB765,Varsayımlar!$B:$Q,11,0))</f>
        <v/>
      </c>
      <c r="T765" s="5" t="str">
        <f>IF(B765="","",VLOOKUP(AB765,Varsayımlar!$B:$Q,12,0))</f>
        <v/>
      </c>
      <c r="U765" s="5" t="str">
        <f>IF(B765="","",VLOOKUP(AB765,Varsayımlar!$B:$Q,13,0))</f>
        <v/>
      </c>
      <c r="V765" s="5" t="str">
        <f>IF(B765="","",VLOOKUP(AB765,Varsayımlar!$B:$Q,14,0))</f>
        <v/>
      </c>
      <c r="Z765" s="5" t="str">
        <f>IF(B765="","",VLOOKUP(AB765,Varsayımlar!$B:$Q,15,0))</f>
        <v/>
      </c>
      <c r="AA765" s="5" t="str">
        <f>IF(B765="","",VLOOKUP(AB765,Varsayımlar!$B:$Q,16,0))</f>
        <v/>
      </c>
      <c r="AB765" s="5" t="str">
        <f t="shared" si="14"/>
        <v/>
      </c>
    </row>
    <row r="766" spans="2:28" x14ac:dyDescent="0.25">
      <c r="C766" s="3" t="str">
        <f>IF(B766="","",VLOOKUP(AB766,Varsayımlar!$B:$Q,3,0))</f>
        <v/>
      </c>
      <c r="G766" s="2" t="str">
        <f>IF(B766="","",VLOOKUP(AB766,Varsayımlar!$B:$Q,5,0))</f>
        <v/>
      </c>
      <c r="I766" s="2" t="str">
        <f>IF(B766="","",VLOOKUP(AB766,Varsayımlar!$B:$Q,6,0))</f>
        <v/>
      </c>
      <c r="O766" s="2" t="str">
        <f>IF(B766="","",VLOOKUP(AB766,Varsayımlar!$B:$Q,7,0)*J766)</f>
        <v/>
      </c>
      <c r="P766" s="2" t="str">
        <f>IF(B766="","",VLOOKUP(AB766,Varsayımlar!$B:$Q,8,0))</f>
        <v/>
      </c>
      <c r="Q766" s="2" t="str">
        <f>IF(B766="","",VLOOKUP(AB766,Varsayımlar!$B:$Q,9,0))</f>
        <v/>
      </c>
      <c r="R766" s="2" t="str">
        <f>IF(B766="","",VLOOKUP(AB766,Varsayımlar!$B:$Q,10,0))</f>
        <v/>
      </c>
      <c r="S766" s="2" t="str">
        <f>IF(B766="","",VLOOKUP(AB766,Varsayımlar!$B:$Q,11,0))</f>
        <v/>
      </c>
      <c r="T766" s="2" t="str">
        <f>IF(B766="","",VLOOKUP(AB766,Varsayımlar!$B:$Q,12,0))</f>
        <v/>
      </c>
      <c r="U766" s="2" t="str">
        <f>IF(B766="","",VLOOKUP(AB766,Varsayımlar!$B:$Q,13,0))</f>
        <v/>
      </c>
      <c r="V766" s="2" t="str">
        <f>IF(B766="","",VLOOKUP(AB766,Varsayımlar!$B:$Q,14,0))</f>
        <v/>
      </c>
      <c r="Z766" s="2" t="str">
        <f>IF(B766="","",VLOOKUP(AB766,Varsayımlar!$B:$Q,15,0))</f>
        <v/>
      </c>
      <c r="AA766" s="2" t="str">
        <f>IF(B766="","",VLOOKUP(AB766,Varsayımlar!$B:$Q,16,0))</f>
        <v/>
      </c>
      <c r="AB766" s="2" t="str">
        <f t="shared" si="14"/>
        <v/>
      </c>
    </row>
    <row r="767" spans="2:28" x14ac:dyDescent="0.25">
      <c r="B767" s="6"/>
      <c r="C767" s="7" t="str">
        <f>IF(B767="","",VLOOKUP(AB767,Varsayımlar!$B:$Q,3,0))</f>
        <v/>
      </c>
      <c r="G767" s="5" t="str">
        <f>IF(B767="","",VLOOKUP(AB767,Varsayımlar!$B:$Q,5,0))</f>
        <v/>
      </c>
      <c r="H767" s="5"/>
      <c r="I767" s="5" t="str">
        <f>IF(B767="","",VLOOKUP(AB767,Varsayımlar!$B:$Q,6,0))</f>
        <v/>
      </c>
      <c r="O767" s="5" t="str">
        <f>IF(B767="","",VLOOKUP(AB767,Varsayımlar!$B:$Q,7,0)*J767)</f>
        <v/>
      </c>
      <c r="P767" s="5" t="str">
        <f>IF(B767="","",VLOOKUP(AB767,Varsayımlar!$B:$Q,8,0))</f>
        <v/>
      </c>
      <c r="Q767" s="5" t="str">
        <f>IF(B767="","",VLOOKUP(AB767,Varsayımlar!$B:$Q,9,0))</f>
        <v/>
      </c>
      <c r="R767" s="5" t="str">
        <f>IF(B767="","",VLOOKUP(AB767,Varsayımlar!$B:$Q,10,0))</f>
        <v/>
      </c>
      <c r="S767" s="5" t="str">
        <f>IF(B767="","",VLOOKUP(AB767,Varsayımlar!$B:$Q,11,0))</f>
        <v/>
      </c>
      <c r="T767" s="5" t="str">
        <f>IF(B767="","",VLOOKUP(AB767,Varsayımlar!$B:$Q,12,0))</f>
        <v/>
      </c>
      <c r="U767" s="5" t="str">
        <f>IF(B767="","",VLOOKUP(AB767,Varsayımlar!$B:$Q,13,0))</f>
        <v/>
      </c>
      <c r="V767" s="5" t="str">
        <f>IF(B767="","",VLOOKUP(AB767,Varsayımlar!$B:$Q,14,0))</f>
        <v/>
      </c>
      <c r="Z767" s="5" t="str">
        <f>IF(B767="","",VLOOKUP(AB767,Varsayımlar!$B:$Q,15,0))</f>
        <v/>
      </c>
      <c r="AA767" s="5" t="str">
        <f>IF(B767="","",VLOOKUP(AB767,Varsayımlar!$B:$Q,16,0))</f>
        <v/>
      </c>
      <c r="AB767" s="5" t="str">
        <f t="shared" si="14"/>
        <v/>
      </c>
    </row>
    <row r="768" spans="2:28" x14ac:dyDescent="0.25">
      <c r="C768" s="3" t="str">
        <f>IF(B768="","",VLOOKUP(AB768,Varsayımlar!$B:$Q,3,0))</f>
        <v/>
      </c>
      <c r="G768" s="2" t="str">
        <f>IF(B768="","",VLOOKUP(AB768,Varsayımlar!$B:$Q,5,0))</f>
        <v/>
      </c>
      <c r="I768" s="2" t="str">
        <f>IF(B768="","",VLOOKUP(AB768,Varsayımlar!$B:$Q,6,0))</f>
        <v/>
      </c>
      <c r="O768" s="2" t="str">
        <f>IF(B768="","",VLOOKUP(AB768,Varsayımlar!$B:$Q,7,0)*J768)</f>
        <v/>
      </c>
      <c r="P768" s="2" t="str">
        <f>IF(B768="","",VLOOKUP(AB768,Varsayımlar!$B:$Q,8,0))</f>
        <v/>
      </c>
      <c r="Q768" s="2" t="str">
        <f>IF(B768="","",VLOOKUP(AB768,Varsayımlar!$B:$Q,9,0))</f>
        <v/>
      </c>
      <c r="R768" s="2" t="str">
        <f>IF(B768="","",VLOOKUP(AB768,Varsayımlar!$B:$Q,10,0))</f>
        <v/>
      </c>
      <c r="S768" s="2" t="str">
        <f>IF(B768="","",VLOOKUP(AB768,Varsayımlar!$B:$Q,11,0))</f>
        <v/>
      </c>
      <c r="T768" s="2" t="str">
        <f>IF(B768="","",VLOOKUP(AB768,Varsayımlar!$B:$Q,12,0))</f>
        <v/>
      </c>
      <c r="U768" s="2" t="str">
        <f>IF(B768="","",VLOOKUP(AB768,Varsayımlar!$B:$Q,13,0))</f>
        <v/>
      </c>
      <c r="V768" s="2" t="str">
        <f>IF(B768="","",VLOOKUP(AB768,Varsayımlar!$B:$Q,14,0))</f>
        <v/>
      </c>
      <c r="Z768" s="2" t="str">
        <f>IF(B768="","",VLOOKUP(AB768,Varsayımlar!$B:$Q,15,0))</f>
        <v/>
      </c>
      <c r="AA768" s="2" t="str">
        <f>IF(B768="","",VLOOKUP(AB768,Varsayımlar!$B:$Q,16,0))</f>
        <v/>
      </c>
      <c r="AB768" s="2" t="str">
        <f t="shared" si="14"/>
        <v/>
      </c>
    </row>
    <row r="769" spans="2:28" x14ac:dyDescent="0.25">
      <c r="B769" s="6"/>
      <c r="C769" s="7" t="str">
        <f>IF(B769="","",VLOOKUP(AB769,Varsayımlar!$B:$Q,3,0))</f>
        <v/>
      </c>
      <c r="G769" s="5" t="str">
        <f>IF(B769="","",VLOOKUP(AB769,Varsayımlar!$B:$Q,5,0))</f>
        <v/>
      </c>
      <c r="H769" s="5"/>
      <c r="I769" s="5" t="str">
        <f>IF(B769="","",VLOOKUP(AB769,Varsayımlar!$B:$Q,6,0))</f>
        <v/>
      </c>
      <c r="O769" s="5" t="str">
        <f>IF(B769="","",VLOOKUP(AB769,Varsayımlar!$B:$Q,7,0)*J769)</f>
        <v/>
      </c>
      <c r="P769" s="5" t="str">
        <f>IF(B769="","",VLOOKUP(AB769,Varsayımlar!$B:$Q,8,0))</f>
        <v/>
      </c>
      <c r="Q769" s="5" t="str">
        <f>IF(B769="","",VLOOKUP(AB769,Varsayımlar!$B:$Q,9,0))</f>
        <v/>
      </c>
      <c r="R769" s="5" t="str">
        <f>IF(B769="","",VLOOKUP(AB769,Varsayımlar!$B:$Q,10,0))</f>
        <v/>
      </c>
      <c r="S769" s="5" t="str">
        <f>IF(B769="","",VLOOKUP(AB769,Varsayımlar!$B:$Q,11,0))</f>
        <v/>
      </c>
      <c r="T769" s="5" t="str">
        <f>IF(B769="","",VLOOKUP(AB769,Varsayımlar!$B:$Q,12,0))</f>
        <v/>
      </c>
      <c r="U769" s="5" t="str">
        <f>IF(B769="","",VLOOKUP(AB769,Varsayımlar!$B:$Q,13,0))</f>
        <v/>
      </c>
      <c r="V769" s="5" t="str">
        <f>IF(B769="","",VLOOKUP(AB769,Varsayımlar!$B:$Q,14,0))</f>
        <v/>
      </c>
      <c r="Z769" s="5" t="str">
        <f>IF(B769="","",VLOOKUP(AB769,Varsayımlar!$B:$Q,15,0))</f>
        <v/>
      </c>
      <c r="AA769" s="5" t="str">
        <f>IF(B769="","",VLOOKUP(AB769,Varsayımlar!$B:$Q,16,0))</f>
        <v/>
      </c>
      <c r="AB769" s="5" t="str">
        <f t="shared" si="14"/>
        <v/>
      </c>
    </row>
    <row r="770" spans="2:28" x14ac:dyDescent="0.25">
      <c r="C770" s="3" t="str">
        <f>IF(B770="","",VLOOKUP(AB770,Varsayımlar!$B:$Q,3,0))</f>
        <v/>
      </c>
      <c r="G770" s="2" t="str">
        <f>IF(B770="","",VLOOKUP(AB770,Varsayımlar!$B:$Q,5,0))</f>
        <v/>
      </c>
      <c r="I770" s="2" t="str">
        <f>IF(B770="","",VLOOKUP(AB770,Varsayımlar!$B:$Q,6,0))</f>
        <v/>
      </c>
      <c r="O770" s="2" t="str">
        <f>IF(B770="","",VLOOKUP(AB770,Varsayımlar!$B:$Q,7,0)*J770)</f>
        <v/>
      </c>
      <c r="P770" s="2" t="str">
        <f>IF(B770="","",VLOOKUP(AB770,Varsayımlar!$B:$Q,8,0))</f>
        <v/>
      </c>
      <c r="Q770" s="2" t="str">
        <f>IF(B770="","",VLOOKUP(AB770,Varsayımlar!$B:$Q,9,0))</f>
        <v/>
      </c>
      <c r="R770" s="2" t="str">
        <f>IF(B770="","",VLOOKUP(AB770,Varsayımlar!$B:$Q,10,0))</f>
        <v/>
      </c>
      <c r="S770" s="2" t="str">
        <f>IF(B770="","",VLOOKUP(AB770,Varsayımlar!$B:$Q,11,0))</f>
        <v/>
      </c>
      <c r="T770" s="2" t="str">
        <f>IF(B770="","",VLOOKUP(AB770,Varsayımlar!$B:$Q,12,0))</f>
        <v/>
      </c>
      <c r="U770" s="2" t="str">
        <f>IF(B770="","",VLOOKUP(AB770,Varsayımlar!$B:$Q,13,0))</f>
        <v/>
      </c>
      <c r="V770" s="2" t="str">
        <f>IF(B770="","",VLOOKUP(AB770,Varsayımlar!$B:$Q,14,0))</f>
        <v/>
      </c>
      <c r="Z770" s="2" t="str">
        <f>IF(B770="","",VLOOKUP(AB770,Varsayımlar!$B:$Q,15,0))</f>
        <v/>
      </c>
      <c r="AA770" s="2" t="str">
        <f>IF(B770="","",VLOOKUP(AB770,Varsayımlar!$B:$Q,16,0))</f>
        <v/>
      </c>
      <c r="AB770" s="2" t="str">
        <f t="shared" si="14"/>
        <v/>
      </c>
    </row>
    <row r="771" spans="2:28" x14ac:dyDescent="0.25">
      <c r="B771" s="6"/>
      <c r="C771" s="7" t="str">
        <f>IF(B771="","",VLOOKUP(AB771,Varsayımlar!$B:$Q,3,0))</f>
        <v/>
      </c>
      <c r="G771" s="5" t="str">
        <f>IF(B771="","",VLOOKUP(AB771,Varsayımlar!$B:$Q,5,0))</f>
        <v/>
      </c>
      <c r="H771" s="5"/>
      <c r="I771" s="5" t="str">
        <f>IF(B771="","",VLOOKUP(AB771,Varsayımlar!$B:$Q,6,0))</f>
        <v/>
      </c>
      <c r="O771" s="5" t="str">
        <f>IF(B771="","",VLOOKUP(AB771,Varsayımlar!$B:$Q,7,0)*J771)</f>
        <v/>
      </c>
      <c r="P771" s="5" t="str">
        <f>IF(B771="","",VLOOKUP(AB771,Varsayımlar!$B:$Q,8,0))</f>
        <v/>
      </c>
      <c r="Q771" s="5" t="str">
        <f>IF(B771="","",VLOOKUP(AB771,Varsayımlar!$B:$Q,9,0))</f>
        <v/>
      </c>
      <c r="R771" s="5" t="str">
        <f>IF(B771="","",VLOOKUP(AB771,Varsayımlar!$B:$Q,10,0))</f>
        <v/>
      </c>
      <c r="S771" s="5" t="str">
        <f>IF(B771="","",VLOOKUP(AB771,Varsayımlar!$B:$Q,11,0))</f>
        <v/>
      </c>
      <c r="T771" s="5" t="str">
        <f>IF(B771="","",VLOOKUP(AB771,Varsayımlar!$B:$Q,12,0))</f>
        <v/>
      </c>
      <c r="U771" s="5" t="str">
        <f>IF(B771="","",VLOOKUP(AB771,Varsayımlar!$B:$Q,13,0))</f>
        <v/>
      </c>
      <c r="V771" s="5" t="str">
        <f>IF(B771="","",VLOOKUP(AB771,Varsayımlar!$B:$Q,14,0))</f>
        <v/>
      </c>
      <c r="Z771" s="5" t="str">
        <f>IF(B771="","",VLOOKUP(AB771,Varsayımlar!$B:$Q,15,0))</f>
        <v/>
      </c>
      <c r="AA771" s="5" t="str">
        <f>IF(B771="","",VLOOKUP(AB771,Varsayımlar!$B:$Q,16,0))</f>
        <v/>
      </c>
      <c r="AB771" s="5" t="str">
        <f t="shared" si="14"/>
        <v/>
      </c>
    </row>
    <row r="772" spans="2:28" x14ac:dyDescent="0.25">
      <c r="C772" s="3" t="str">
        <f>IF(B772="","",VLOOKUP(AB772,Varsayımlar!$B:$Q,3,0))</f>
        <v/>
      </c>
      <c r="G772" s="2" t="str">
        <f>IF(B772="","",VLOOKUP(AB772,Varsayımlar!$B:$Q,5,0))</f>
        <v/>
      </c>
      <c r="I772" s="2" t="str">
        <f>IF(B772="","",VLOOKUP(AB772,Varsayımlar!$B:$Q,6,0))</f>
        <v/>
      </c>
      <c r="O772" s="2" t="str">
        <f>IF(B772="","",VLOOKUP(AB772,Varsayımlar!$B:$Q,7,0)*J772)</f>
        <v/>
      </c>
      <c r="P772" s="2" t="str">
        <f>IF(B772="","",VLOOKUP(AB772,Varsayımlar!$B:$Q,8,0))</f>
        <v/>
      </c>
      <c r="Q772" s="2" t="str">
        <f>IF(B772="","",VLOOKUP(AB772,Varsayımlar!$B:$Q,9,0))</f>
        <v/>
      </c>
      <c r="R772" s="2" t="str">
        <f>IF(B772="","",VLOOKUP(AB772,Varsayımlar!$B:$Q,10,0))</f>
        <v/>
      </c>
      <c r="S772" s="2" t="str">
        <f>IF(B772="","",VLOOKUP(AB772,Varsayımlar!$B:$Q,11,0))</f>
        <v/>
      </c>
      <c r="T772" s="2" t="str">
        <f>IF(B772="","",VLOOKUP(AB772,Varsayımlar!$B:$Q,12,0))</f>
        <v/>
      </c>
      <c r="U772" s="2" t="str">
        <f>IF(B772="","",VLOOKUP(AB772,Varsayımlar!$B:$Q,13,0))</f>
        <v/>
      </c>
      <c r="V772" s="2" t="str">
        <f>IF(B772="","",VLOOKUP(AB772,Varsayımlar!$B:$Q,14,0))</f>
        <v/>
      </c>
      <c r="Z772" s="2" t="str">
        <f>IF(B772="","",VLOOKUP(AB772,Varsayımlar!$B:$Q,15,0))</f>
        <v/>
      </c>
      <c r="AA772" s="2" t="str">
        <f>IF(B772="","",VLOOKUP(AB772,Varsayımlar!$B:$Q,16,0))</f>
        <v/>
      </c>
      <c r="AB772" s="2" t="str">
        <f t="shared" si="14"/>
        <v/>
      </c>
    </row>
    <row r="773" spans="2:28" x14ac:dyDescent="0.25">
      <c r="B773" s="6"/>
      <c r="C773" s="7" t="str">
        <f>IF(B773="","",VLOOKUP(AB773,Varsayımlar!$B:$Q,3,0))</f>
        <v/>
      </c>
      <c r="G773" s="5" t="str">
        <f>IF(B773="","",VLOOKUP(AB773,Varsayımlar!$B:$Q,5,0))</f>
        <v/>
      </c>
      <c r="H773" s="5"/>
      <c r="I773" s="5" t="str">
        <f>IF(B773="","",VLOOKUP(AB773,Varsayımlar!$B:$Q,6,0))</f>
        <v/>
      </c>
      <c r="O773" s="5" t="str">
        <f>IF(B773="","",VLOOKUP(AB773,Varsayımlar!$B:$Q,7,0)*J773)</f>
        <v/>
      </c>
      <c r="P773" s="5" t="str">
        <f>IF(B773="","",VLOOKUP(AB773,Varsayımlar!$B:$Q,8,0))</f>
        <v/>
      </c>
      <c r="Q773" s="5" t="str">
        <f>IF(B773="","",VLOOKUP(AB773,Varsayımlar!$B:$Q,9,0))</f>
        <v/>
      </c>
      <c r="R773" s="5" t="str">
        <f>IF(B773="","",VLOOKUP(AB773,Varsayımlar!$B:$Q,10,0))</f>
        <v/>
      </c>
      <c r="S773" s="5" t="str">
        <f>IF(B773="","",VLOOKUP(AB773,Varsayımlar!$B:$Q,11,0))</f>
        <v/>
      </c>
      <c r="T773" s="5" t="str">
        <f>IF(B773="","",VLOOKUP(AB773,Varsayımlar!$B:$Q,12,0))</f>
        <v/>
      </c>
      <c r="U773" s="5" t="str">
        <f>IF(B773="","",VLOOKUP(AB773,Varsayımlar!$B:$Q,13,0))</f>
        <v/>
      </c>
      <c r="V773" s="5" t="str">
        <f>IF(B773="","",VLOOKUP(AB773,Varsayımlar!$B:$Q,14,0))</f>
        <v/>
      </c>
      <c r="Z773" s="5" t="str">
        <f>IF(B773="","",VLOOKUP(AB773,Varsayımlar!$B:$Q,15,0))</f>
        <v/>
      </c>
      <c r="AA773" s="5" t="str">
        <f>IF(B773="","",VLOOKUP(AB773,Varsayımlar!$B:$Q,16,0))</f>
        <v/>
      </c>
      <c r="AB773" s="5" t="str">
        <f t="shared" si="14"/>
        <v/>
      </c>
    </row>
    <row r="774" spans="2:28" x14ac:dyDescent="0.25">
      <c r="C774" s="3" t="str">
        <f>IF(B774="","",VLOOKUP(AB774,Varsayımlar!$B:$Q,3,0))</f>
        <v/>
      </c>
      <c r="G774" s="2" t="str">
        <f>IF(B774="","",VLOOKUP(AB774,Varsayımlar!$B:$Q,5,0))</f>
        <v/>
      </c>
      <c r="I774" s="2" t="str">
        <f>IF(B774="","",VLOOKUP(AB774,Varsayımlar!$B:$Q,6,0))</f>
        <v/>
      </c>
      <c r="O774" s="2" t="str">
        <f>IF(B774="","",VLOOKUP(AB774,Varsayımlar!$B:$Q,7,0)*J774)</f>
        <v/>
      </c>
      <c r="P774" s="2" t="str">
        <f>IF(B774="","",VLOOKUP(AB774,Varsayımlar!$B:$Q,8,0))</f>
        <v/>
      </c>
      <c r="Q774" s="2" t="str">
        <f>IF(B774="","",VLOOKUP(AB774,Varsayımlar!$B:$Q,9,0))</f>
        <v/>
      </c>
      <c r="R774" s="2" t="str">
        <f>IF(B774="","",VLOOKUP(AB774,Varsayımlar!$B:$Q,10,0))</f>
        <v/>
      </c>
      <c r="S774" s="2" t="str">
        <f>IF(B774="","",VLOOKUP(AB774,Varsayımlar!$B:$Q,11,0))</f>
        <v/>
      </c>
      <c r="T774" s="2" t="str">
        <f>IF(B774="","",VLOOKUP(AB774,Varsayımlar!$B:$Q,12,0))</f>
        <v/>
      </c>
      <c r="U774" s="2" t="str">
        <f>IF(B774="","",VLOOKUP(AB774,Varsayımlar!$B:$Q,13,0))</f>
        <v/>
      </c>
      <c r="V774" s="2" t="str">
        <f>IF(B774="","",VLOOKUP(AB774,Varsayımlar!$B:$Q,14,0))</f>
        <v/>
      </c>
      <c r="Z774" s="2" t="str">
        <f>IF(B774="","",VLOOKUP(AB774,Varsayımlar!$B:$Q,15,0))</f>
        <v/>
      </c>
      <c r="AA774" s="2" t="str">
        <f>IF(B774="","",VLOOKUP(AB774,Varsayımlar!$B:$Q,16,0))</f>
        <v/>
      </c>
      <c r="AB774" s="2" t="str">
        <f t="shared" si="14"/>
        <v/>
      </c>
    </row>
    <row r="775" spans="2:28" x14ac:dyDescent="0.25">
      <c r="B775" s="6"/>
      <c r="C775" s="7" t="str">
        <f>IF(B775="","",VLOOKUP(AB775,Varsayımlar!$B:$Q,3,0))</f>
        <v/>
      </c>
      <c r="G775" s="5" t="str">
        <f>IF(B775="","",VLOOKUP(AB775,Varsayımlar!$B:$Q,5,0))</f>
        <v/>
      </c>
      <c r="H775" s="5"/>
      <c r="I775" s="5" t="str">
        <f>IF(B775="","",VLOOKUP(AB775,Varsayımlar!$B:$Q,6,0))</f>
        <v/>
      </c>
      <c r="O775" s="5" t="str">
        <f>IF(B775="","",VLOOKUP(AB775,Varsayımlar!$B:$Q,7,0)*J775)</f>
        <v/>
      </c>
      <c r="P775" s="5" t="str">
        <f>IF(B775="","",VLOOKUP(AB775,Varsayımlar!$B:$Q,8,0))</f>
        <v/>
      </c>
      <c r="Q775" s="5" t="str">
        <f>IF(B775="","",VLOOKUP(AB775,Varsayımlar!$B:$Q,9,0))</f>
        <v/>
      </c>
      <c r="R775" s="5" t="str">
        <f>IF(B775="","",VLOOKUP(AB775,Varsayımlar!$B:$Q,10,0))</f>
        <v/>
      </c>
      <c r="S775" s="5" t="str">
        <f>IF(B775="","",VLOOKUP(AB775,Varsayımlar!$B:$Q,11,0))</f>
        <v/>
      </c>
      <c r="T775" s="5" t="str">
        <f>IF(B775="","",VLOOKUP(AB775,Varsayımlar!$B:$Q,12,0))</f>
        <v/>
      </c>
      <c r="U775" s="5" t="str">
        <f>IF(B775="","",VLOOKUP(AB775,Varsayımlar!$B:$Q,13,0))</f>
        <v/>
      </c>
      <c r="V775" s="5" t="str">
        <f>IF(B775="","",VLOOKUP(AB775,Varsayımlar!$B:$Q,14,0))</f>
        <v/>
      </c>
      <c r="Z775" s="5" t="str">
        <f>IF(B775="","",VLOOKUP(AB775,Varsayımlar!$B:$Q,15,0))</f>
        <v/>
      </c>
      <c r="AA775" s="5" t="str">
        <f>IF(B775="","",VLOOKUP(AB775,Varsayımlar!$B:$Q,16,0))</f>
        <v/>
      </c>
      <c r="AB775" s="5" t="str">
        <f t="shared" ref="AB775:AB838" si="15">IF(B775="","",CONCATENATE(B775,D775))</f>
        <v/>
      </c>
    </row>
    <row r="776" spans="2:28" x14ac:dyDescent="0.25">
      <c r="C776" s="3" t="str">
        <f>IF(B776="","",VLOOKUP(AB776,Varsayımlar!$B:$Q,3,0))</f>
        <v/>
      </c>
      <c r="G776" s="2" t="str">
        <f>IF(B776="","",VLOOKUP(AB776,Varsayımlar!$B:$Q,5,0))</f>
        <v/>
      </c>
      <c r="I776" s="2" t="str">
        <f>IF(B776="","",VLOOKUP(AB776,Varsayımlar!$B:$Q,6,0))</f>
        <v/>
      </c>
      <c r="O776" s="2" t="str">
        <f>IF(B776="","",VLOOKUP(AB776,Varsayımlar!$B:$Q,7,0)*J776)</f>
        <v/>
      </c>
      <c r="P776" s="2" t="str">
        <f>IF(B776="","",VLOOKUP(AB776,Varsayımlar!$B:$Q,8,0))</f>
        <v/>
      </c>
      <c r="Q776" s="2" t="str">
        <f>IF(B776="","",VLOOKUP(AB776,Varsayımlar!$B:$Q,9,0))</f>
        <v/>
      </c>
      <c r="R776" s="2" t="str">
        <f>IF(B776="","",VLOOKUP(AB776,Varsayımlar!$B:$Q,10,0))</f>
        <v/>
      </c>
      <c r="S776" s="2" t="str">
        <f>IF(B776="","",VLOOKUP(AB776,Varsayımlar!$B:$Q,11,0))</f>
        <v/>
      </c>
      <c r="T776" s="2" t="str">
        <f>IF(B776="","",VLOOKUP(AB776,Varsayımlar!$B:$Q,12,0))</f>
        <v/>
      </c>
      <c r="U776" s="2" t="str">
        <f>IF(B776="","",VLOOKUP(AB776,Varsayımlar!$B:$Q,13,0))</f>
        <v/>
      </c>
      <c r="V776" s="2" t="str">
        <f>IF(B776="","",VLOOKUP(AB776,Varsayımlar!$B:$Q,14,0))</f>
        <v/>
      </c>
      <c r="Z776" s="2" t="str">
        <f>IF(B776="","",VLOOKUP(AB776,Varsayımlar!$B:$Q,15,0))</f>
        <v/>
      </c>
      <c r="AA776" s="2" t="str">
        <f>IF(B776="","",VLOOKUP(AB776,Varsayımlar!$B:$Q,16,0))</f>
        <v/>
      </c>
      <c r="AB776" s="2" t="str">
        <f t="shared" si="15"/>
        <v/>
      </c>
    </row>
    <row r="777" spans="2:28" x14ac:dyDescent="0.25">
      <c r="B777" s="6"/>
      <c r="C777" s="7" t="str">
        <f>IF(B777="","",VLOOKUP(AB777,Varsayımlar!$B:$Q,3,0))</f>
        <v/>
      </c>
      <c r="G777" s="5" t="str">
        <f>IF(B777="","",VLOOKUP(AB777,Varsayımlar!$B:$Q,5,0))</f>
        <v/>
      </c>
      <c r="H777" s="5"/>
      <c r="I777" s="5" t="str">
        <f>IF(B777="","",VLOOKUP(AB777,Varsayımlar!$B:$Q,6,0))</f>
        <v/>
      </c>
      <c r="O777" s="5" t="str">
        <f>IF(B777="","",VLOOKUP(AB777,Varsayımlar!$B:$Q,7,0)*J777)</f>
        <v/>
      </c>
      <c r="P777" s="5" t="str">
        <f>IF(B777="","",VLOOKUP(AB777,Varsayımlar!$B:$Q,8,0))</f>
        <v/>
      </c>
      <c r="Q777" s="5" t="str">
        <f>IF(B777="","",VLOOKUP(AB777,Varsayımlar!$B:$Q,9,0))</f>
        <v/>
      </c>
      <c r="R777" s="5" t="str">
        <f>IF(B777="","",VLOOKUP(AB777,Varsayımlar!$B:$Q,10,0))</f>
        <v/>
      </c>
      <c r="S777" s="5" t="str">
        <f>IF(B777="","",VLOOKUP(AB777,Varsayımlar!$B:$Q,11,0))</f>
        <v/>
      </c>
      <c r="T777" s="5" t="str">
        <f>IF(B777="","",VLOOKUP(AB777,Varsayımlar!$B:$Q,12,0))</f>
        <v/>
      </c>
      <c r="U777" s="5" t="str">
        <f>IF(B777="","",VLOOKUP(AB777,Varsayımlar!$B:$Q,13,0))</f>
        <v/>
      </c>
      <c r="V777" s="5" t="str">
        <f>IF(B777="","",VLOOKUP(AB777,Varsayımlar!$B:$Q,14,0))</f>
        <v/>
      </c>
      <c r="Z777" s="5" t="str">
        <f>IF(B777="","",VLOOKUP(AB777,Varsayımlar!$B:$Q,15,0))</f>
        <v/>
      </c>
      <c r="AA777" s="5" t="str">
        <f>IF(B777="","",VLOOKUP(AB777,Varsayımlar!$B:$Q,16,0))</f>
        <v/>
      </c>
      <c r="AB777" s="5" t="str">
        <f t="shared" si="15"/>
        <v/>
      </c>
    </row>
    <row r="778" spans="2:28" x14ac:dyDescent="0.25">
      <c r="C778" s="3" t="str">
        <f>IF(B778="","",VLOOKUP(AB778,Varsayımlar!$B:$Q,3,0))</f>
        <v/>
      </c>
      <c r="G778" s="2" t="str">
        <f>IF(B778="","",VLOOKUP(AB778,Varsayımlar!$B:$Q,5,0))</f>
        <v/>
      </c>
      <c r="I778" s="2" t="str">
        <f>IF(B778="","",VLOOKUP(AB778,Varsayımlar!$B:$Q,6,0))</f>
        <v/>
      </c>
      <c r="O778" s="2" t="str">
        <f>IF(B778="","",VLOOKUP(AB778,Varsayımlar!$B:$Q,7,0)*J778)</f>
        <v/>
      </c>
      <c r="P778" s="2" t="str">
        <f>IF(B778="","",VLOOKUP(AB778,Varsayımlar!$B:$Q,8,0))</f>
        <v/>
      </c>
      <c r="Q778" s="2" t="str">
        <f>IF(B778="","",VLOOKUP(AB778,Varsayımlar!$B:$Q,9,0))</f>
        <v/>
      </c>
      <c r="R778" s="2" t="str">
        <f>IF(B778="","",VLOOKUP(AB778,Varsayımlar!$B:$Q,10,0))</f>
        <v/>
      </c>
      <c r="S778" s="2" t="str">
        <f>IF(B778="","",VLOOKUP(AB778,Varsayımlar!$B:$Q,11,0))</f>
        <v/>
      </c>
      <c r="T778" s="2" t="str">
        <f>IF(B778="","",VLOOKUP(AB778,Varsayımlar!$B:$Q,12,0))</f>
        <v/>
      </c>
      <c r="U778" s="2" t="str">
        <f>IF(B778="","",VLOOKUP(AB778,Varsayımlar!$B:$Q,13,0))</f>
        <v/>
      </c>
      <c r="V778" s="2" t="str">
        <f>IF(B778="","",VLOOKUP(AB778,Varsayımlar!$B:$Q,14,0))</f>
        <v/>
      </c>
      <c r="Z778" s="2" t="str">
        <f>IF(B778="","",VLOOKUP(AB778,Varsayımlar!$B:$Q,15,0))</f>
        <v/>
      </c>
      <c r="AA778" s="2" t="str">
        <f>IF(B778="","",VLOOKUP(AB778,Varsayımlar!$B:$Q,16,0))</f>
        <v/>
      </c>
      <c r="AB778" s="2" t="str">
        <f t="shared" si="15"/>
        <v/>
      </c>
    </row>
    <row r="779" spans="2:28" x14ac:dyDescent="0.25">
      <c r="B779" s="6"/>
      <c r="C779" s="7" t="str">
        <f>IF(B779="","",VLOOKUP(AB779,Varsayımlar!$B:$Q,3,0))</f>
        <v/>
      </c>
      <c r="G779" s="5" t="str">
        <f>IF(B779="","",VLOOKUP(AB779,Varsayımlar!$B:$Q,5,0))</f>
        <v/>
      </c>
      <c r="H779" s="5"/>
      <c r="I779" s="5" t="str">
        <f>IF(B779="","",VLOOKUP(AB779,Varsayımlar!$B:$Q,6,0))</f>
        <v/>
      </c>
      <c r="O779" s="5" t="str">
        <f>IF(B779="","",VLOOKUP(AB779,Varsayımlar!$B:$Q,7,0)*J779)</f>
        <v/>
      </c>
      <c r="P779" s="5" t="str">
        <f>IF(B779="","",VLOOKUP(AB779,Varsayımlar!$B:$Q,8,0))</f>
        <v/>
      </c>
      <c r="Q779" s="5" t="str">
        <f>IF(B779="","",VLOOKUP(AB779,Varsayımlar!$B:$Q,9,0))</f>
        <v/>
      </c>
      <c r="R779" s="5" t="str">
        <f>IF(B779="","",VLOOKUP(AB779,Varsayımlar!$B:$Q,10,0))</f>
        <v/>
      </c>
      <c r="S779" s="5" t="str">
        <f>IF(B779="","",VLOOKUP(AB779,Varsayımlar!$B:$Q,11,0))</f>
        <v/>
      </c>
      <c r="T779" s="5" t="str">
        <f>IF(B779="","",VLOOKUP(AB779,Varsayımlar!$B:$Q,12,0))</f>
        <v/>
      </c>
      <c r="U779" s="5" t="str">
        <f>IF(B779="","",VLOOKUP(AB779,Varsayımlar!$B:$Q,13,0))</f>
        <v/>
      </c>
      <c r="V779" s="5" t="str">
        <f>IF(B779="","",VLOOKUP(AB779,Varsayımlar!$B:$Q,14,0))</f>
        <v/>
      </c>
      <c r="Z779" s="5" t="str">
        <f>IF(B779="","",VLOOKUP(AB779,Varsayımlar!$B:$Q,15,0))</f>
        <v/>
      </c>
      <c r="AA779" s="5" t="str">
        <f>IF(B779="","",VLOOKUP(AB779,Varsayımlar!$B:$Q,16,0))</f>
        <v/>
      </c>
      <c r="AB779" s="5" t="str">
        <f t="shared" si="15"/>
        <v/>
      </c>
    </row>
    <row r="780" spans="2:28" x14ac:dyDescent="0.25">
      <c r="C780" s="3" t="str">
        <f>IF(B780="","",VLOOKUP(AB780,Varsayımlar!$B:$Q,3,0))</f>
        <v/>
      </c>
      <c r="G780" s="2" t="str">
        <f>IF(B780="","",VLOOKUP(AB780,Varsayımlar!$B:$Q,5,0))</f>
        <v/>
      </c>
      <c r="I780" s="2" t="str">
        <f>IF(B780="","",VLOOKUP(AB780,Varsayımlar!$B:$Q,6,0))</f>
        <v/>
      </c>
      <c r="O780" s="2" t="str">
        <f>IF(B780="","",VLOOKUP(AB780,Varsayımlar!$B:$Q,7,0)*J780)</f>
        <v/>
      </c>
      <c r="P780" s="2" t="str">
        <f>IF(B780="","",VLOOKUP(AB780,Varsayımlar!$B:$Q,8,0))</f>
        <v/>
      </c>
      <c r="Q780" s="2" t="str">
        <f>IF(B780="","",VLOOKUP(AB780,Varsayımlar!$B:$Q,9,0))</f>
        <v/>
      </c>
      <c r="R780" s="2" t="str">
        <f>IF(B780="","",VLOOKUP(AB780,Varsayımlar!$B:$Q,10,0))</f>
        <v/>
      </c>
      <c r="S780" s="2" t="str">
        <f>IF(B780="","",VLOOKUP(AB780,Varsayımlar!$B:$Q,11,0))</f>
        <v/>
      </c>
      <c r="T780" s="2" t="str">
        <f>IF(B780="","",VLOOKUP(AB780,Varsayımlar!$B:$Q,12,0))</f>
        <v/>
      </c>
      <c r="U780" s="2" t="str">
        <f>IF(B780="","",VLOOKUP(AB780,Varsayımlar!$B:$Q,13,0))</f>
        <v/>
      </c>
      <c r="V780" s="2" t="str">
        <f>IF(B780="","",VLOOKUP(AB780,Varsayımlar!$B:$Q,14,0))</f>
        <v/>
      </c>
      <c r="Z780" s="2" t="str">
        <f>IF(B780="","",VLOOKUP(AB780,Varsayımlar!$B:$Q,15,0))</f>
        <v/>
      </c>
      <c r="AA780" s="2" t="str">
        <f>IF(B780="","",VLOOKUP(AB780,Varsayımlar!$B:$Q,16,0))</f>
        <v/>
      </c>
      <c r="AB780" s="2" t="str">
        <f t="shared" si="15"/>
        <v/>
      </c>
    </row>
    <row r="781" spans="2:28" x14ac:dyDescent="0.25">
      <c r="B781" s="6"/>
      <c r="C781" s="7" t="str">
        <f>IF(B781="","",VLOOKUP(AB781,Varsayımlar!$B:$Q,3,0))</f>
        <v/>
      </c>
      <c r="G781" s="5" t="str">
        <f>IF(B781="","",VLOOKUP(AB781,Varsayımlar!$B:$Q,5,0))</f>
        <v/>
      </c>
      <c r="H781" s="5"/>
      <c r="I781" s="5" t="str">
        <f>IF(B781="","",VLOOKUP(AB781,Varsayımlar!$B:$Q,6,0))</f>
        <v/>
      </c>
      <c r="O781" s="5" t="str">
        <f>IF(B781="","",VLOOKUP(AB781,Varsayımlar!$B:$Q,7,0)*J781)</f>
        <v/>
      </c>
      <c r="P781" s="5" t="str">
        <f>IF(B781="","",VLOOKUP(AB781,Varsayımlar!$B:$Q,8,0))</f>
        <v/>
      </c>
      <c r="Q781" s="5" t="str">
        <f>IF(B781="","",VLOOKUP(AB781,Varsayımlar!$B:$Q,9,0))</f>
        <v/>
      </c>
      <c r="R781" s="5" t="str">
        <f>IF(B781="","",VLOOKUP(AB781,Varsayımlar!$B:$Q,10,0))</f>
        <v/>
      </c>
      <c r="S781" s="5" t="str">
        <f>IF(B781="","",VLOOKUP(AB781,Varsayımlar!$B:$Q,11,0))</f>
        <v/>
      </c>
      <c r="T781" s="5" t="str">
        <f>IF(B781="","",VLOOKUP(AB781,Varsayımlar!$B:$Q,12,0))</f>
        <v/>
      </c>
      <c r="U781" s="5" t="str">
        <f>IF(B781="","",VLOOKUP(AB781,Varsayımlar!$B:$Q,13,0))</f>
        <v/>
      </c>
      <c r="V781" s="5" t="str">
        <f>IF(B781="","",VLOOKUP(AB781,Varsayımlar!$B:$Q,14,0))</f>
        <v/>
      </c>
      <c r="Z781" s="5" t="str">
        <f>IF(B781="","",VLOOKUP(AB781,Varsayımlar!$B:$Q,15,0))</f>
        <v/>
      </c>
      <c r="AA781" s="5" t="str">
        <f>IF(B781="","",VLOOKUP(AB781,Varsayımlar!$B:$Q,16,0))</f>
        <v/>
      </c>
      <c r="AB781" s="5" t="str">
        <f t="shared" si="15"/>
        <v/>
      </c>
    </row>
    <row r="782" spans="2:28" x14ac:dyDescent="0.25">
      <c r="C782" s="3" t="str">
        <f>IF(B782="","",VLOOKUP(AB782,Varsayımlar!$B:$Q,3,0))</f>
        <v/>
      </c>
      <c r="G782" s="2" t="str">
        <f>IF(B782="","",VLOOKUP(AB782,Varsayımlar!$B:$Q,5,0))</f>
        <v/>
      </c>
      <c r="I782" s="2" t="str">
        <f>IF(B782="","",VLOOKUP(AB782,Varsayımlar!$B:$Q,6,0))</f>
        <v/>
      </c>
      <c r="O782" s="2" t="str">
        <f>IF(B782="","",VLOOKUP(AB782,Varsayımlar!$B:$Q,7,0)*J782)</f>
        <v/>
      </c>
      <c r="P782" s="2" t="str">
        <f>IF(B782="","",VLOOKUP(AB782,Varsayımlar!$B:$Q,8,0))</f>
        <v/>
      </c>
      <c r="Q782" s="2" t="str">
        <f>IF(B782="","",VLOOKUP(AB782,Varsayımlar!$B:$Q,9,0))</f>
        <v/>
      </c>
      <c r="R782" s="2" t="str">
        <f>IF(B782="","",VLOOKUP(AB782,Varsayımlar!$B:$Q,10,0))</f>
        <v/>
      </c>
      <c r="S782" s="2" t="str">
        <f>IF(B782="","",VLOOKUP(AB782,Varsayımlar!$B:$Q,11,0))</f>
        <v/>
      </c>
      <c r="T782" s="2" t="str">
        <f>IF(B782="","",VLOOKUP(AB782,Varsayımlar!$B:$Q,12,0))</f>
        <v/>
      </c>
      <c r="U782" s="2" t="str">
        <f>IF(B782="","",VLOOKUP(AB782,Varsayımlar!$B:$Q,13,0))</f>
        <v/>
      </c>
      <c r="V782" s="2" t="str">
        <f>IF(B782="","",VLOOKUP(AB782,Varsayımlar!$B:$Q,14,0))</f>
        <v/>
      </c>
      <c r="Z782" s="2" t="str">
        <f>IF(B782="","",VLOOKUP(AB782,Varsayımlar!$B:$Q,15,0))</f>
        <v/>
      </c>
      <c r="AA782" s="2" t="str">
        <f>IF(B782="","",VLOOKUP(AB782,Varsayımlar!$B:$Q,16,0))</f>
        <v/>
      </c>
      <c r="AB782" s="2" t="str">
        <f t="shared" si="15"/>
        <v/>
      </c>
    </row>
    <row r="783" spans="2:28" x14ac:dyDescent="0.25">
      <c r="B783" s="6"/>
      <c r="C783" s="7" t="str">
        <f>IF(B783="","",VLOOKUP(AB783,Varsayımlar!$B:$Q,3,0))</f>
        <v/>
      </c>
      <c r="G783" s="5" t="str">
        <f>IF(B783="","",VLOOKUP(AB783,Varsayımlar!$B:$Q,5,0))</f>
        <v/>
      </c>
      <c r="H783" s="5"/>
      <c r="I783" s="5" t="str">
        <f>IF(B783="","",VLOOKUP(AB783,Varsayımlar!$B:$Q,6,0))</f>
        <v/>
      </c>
      <c r="O783" s="5" t="str">
        <f>IF(B783="","",VLOOKUP(AB783,Varsayımlar!$B:$Q,7,0)*J783)</f>
        <v/>
      </c>
      <c r="P783" s="5" t="str">
        <f>IF(B783="","",VLOOKUP(AB783,Varsayımlar!$B:$Q,8,0))</f>
        <v/>
      </c>
      <c r="Q783" s="5" t="str">
        <f>IF(B783="","",VLOOKUP(AB783,Varsayımlar!$B:$Q,9,0))</f>
        <v/>
      </c>
      <c r="R783" s="5" t="str">
        <f>IF(B783="","",VLOOKUP(AB783,Varsayımlar!$B:$Q,10,0))</f>
        <v/>
      </c>
      <c r="S783" s="5" t="str">
        <f>IF(B783="","",VLOOKUP(AB783,Varsayımlar!$B:$Q,11,0))</f>
        <v/>
      </c>
      <c r="T783" s="5" t="str">
        <f>IF(B783="","",VLOOKUP(AB783,Varsayımlar!$B:$Q,12,0))</f>
        <v/>
      </c>
      <c r="U783" s="5" t="str">
        <f>IF(B783="","",VLOOKUP(AB783,Varsayımlar!$B:$Q,13,0))</f>
        <v/>
      </c>
      <c r="V783" s="5" t="str">
        <f>IF(B783="","",VLOOKUP(AB783,Varsayımlar!$B:$Q,14,0))</f>
        <v/>
      </c>
      <c r="Z783" s="5" t="str">
        <f>IF(B783="","",VLOOKUP(AB783,Varsayımlar!$B:$Q,15,0))</f>
        <v/>
      </c>
      <c r="AA783" s="5" t="str">
        <f>IF(B783="","",VLOOKUP(AB783,Varsayımlar!$B:$Q,16,0))</f>
        <v/>
      </c>
      <c r="AB783" s="5" t="str">
        <f t="shared" si="15"/>
        <v/>
      </c>
    </row>
    <row r="784" spans="2:28" x14ac:dyDescent="0.25">
      <c r="C784" s="3" t="str">
        <f>IF(B784="","",VLOOKUP(AB784,Varsayımlar!$B:$Q,3,0))</f>
        <v/>
      </c>
      <c r="G784" s="2" t="str">
        <f>IF(B784="","",VLOOKUP(AB784,Varsayımlar!$B:$Q,5,0))</f>
        <v/>
      </c>
      <c r="I784" s="2" t="str">
        <f>IF(B784="","",VLOOKUP(AB784,Varsayımlar!$B:$Q,6,0))</f>
        <v/>
      </c>
      <c r="O784" s="2" t="str">
        <f>IF(B784="","",VLOOKUP(AB784,Varsayımlar!$B:$Q,7,0)*J784)</f>
        <v/>
      </c>
      <c r="P784" s="2" t="str">
        <f>IF(B784="","",VLOOKUP(AB784,Varsayımlar!$B:$Q,8,0))</f>
        <v/>
      </c>
      <c r="Q784" s="2" t="str">
        <f>IF(B784="","",VLOOKUP(AB784,Varsayımlar!$B:$Q,9,0))</f>
        <v/>
      </c>
      <c r="R784" s="2" t="str">
        <f>IF(B784="","",VLOOKUP(AB784,Varsayımlar!$B:$Q,10,0))</f>
        <v/>
      </c>
      <c r="S784" s="2" t="str">
        <f>IF(B784="","",VLOOKUP(AB784,Varsayımlar!$B:$Q,11,0))</f>
        <v/>
      </c>
      <c r="T784" s="2" t="str">
        <f>IF(B784="","",VLOOKUP(AB784,Varsayımlar!$B:$Q,12,0))</f>
        <v/>
      </c>
      <c r="U784" s="2" t="str">
        <f>IF(B784="","",VLOOKUP(AB784,Varsayımlar!$B:$Q,13,0))</f>
        <v/>
      </c>
      <c r="V784" s="2" t="str">
        <f>IF(B784="","",VLOOKUP(AB784,Varsayımlar!$B:$Q,14,0))</f>
        <v/>
      </c>
      <c r="Z784" s="2" t="str">
        <f>IF(B784="","",VLOOKUP(AB784,Varsayımlar!$B:$Q,15,0))</f>
        <v/>
      </c>
      <c r="AA784" s="2" t="str">
        <f>IF(B784="","",VLOOKUP(AB784,Varsayımlar!$B:$Q,16,0))</f>
        <v/>
      </c>
      <c r="AB784" s="2" t="str">
        <f t="shared" si="15"/>
        <v/>
      </c>
    </row>
    <row r="785" spans="2:28" x14ac:dyDescent="0.25">
      <c r="B785" s="6"/>
      <c r="C785" s="7" t="str">
        <f>IF(B785="","",VLOOKUP(AB785,Varsayımlar!$B:$Q,3,0))</f>
        <v/>
      </c>
      <c r="G785" s="5" t="str">
        <f>IF(B785="","",VLOOKUP(AB785,Varsayımlar!$B:$Q,5,0))</f>
        <v/>
      </c>
      <c r="H785" s="5"/>
      <c r="I785" s="5" t="str">
        <f>IF(B785="","",VLOOKUP(AB785,Varsayımlar!$B:$Q,6,0))</f>
        <v/>
      </c>
      <c r="O785" s="5" t="str">
        <f>IF(B785="","",VLOOKUP(AB785,Varsayımlar!$B:$Q,7,0)*J785)</f>
        <v/>
      </c>
      <c r="P785" s="5" t="str">
        <f>IF(B785="","",VLOOKUP(AB785,Varsayımlar!$B:$Q,8,0))</f>
        <v/>
      </c>
      <c r="Q785" s="5" t="str">
        <f>IF(B785="","",VLOOKUP(AB785,Varsayımlar!$B:$Q,9,0))</f>
        <v/>
      </c>
      <c r="R785" s="5" t="str">
        <f>IF(B785="","",VLOOKUP(AB785,Varsayımlar!$B:$Q,10,0))</f>
        <v/>
      </c>
      <c r="S785" s="5" t="str">
        <f>IF(B785="","",VLOOKUP(AB785,Varsayımlar!$B:$Q,11,0))</f>
        <v/>
      </c>
      <c r="T785" s="5" t="str">
        <f>IF(B785="","",VLOOKUP(AB785,Varsayımlar!$B:$Q,12,0))</f>
        <v/>
      </c>
      <c r="U785" s="5" t="str">
        <f>IF(B785="","",VLOOKUP(AB785,Varsayımlar!$B:$Q,13,0))</f>
        <v/>
      </c>
      <c r="V785" s="5" t="str">
        <f>IF(B785="","",VLOOKUP(AB785,Varsayımlar!$B:$Q,14,0))</f>
        <v/>
      </c>
      <c r="Z785" s="5" t="str">
        <f>IF(B785="","",VLOOKUP(AB785,Varsayımlar!$B:$Q,15,0))</f>
        <v/>
      </c>
      <c r="AA785" s="5" t="str">
        <f>IF(B785="","",VLOOKUP(AB785,Varsayımlar!$B:$Q,16,0))</f>
        <v/>
      </c>
      <c r="AB785" s="5" t="str">
        <f t="shared" si="15"/>
        <v/>
      </c>
    </row>
    <row r="786" spans="2:28" x14ac:dyDescent="0.25">
      <c r="C786" s="3" t="str">
        <f>IF(B786="","",VLOOKUP(AB786,Varsayımlar!$B:$Q,3,0))</f>
        <v/>
      </c>
      <c r="G786" s="2" t="str">
        <f>IF(B786="","",VLOOKUP(AB786,Varsayımlar!$B:$Q,5,0))</f>
        <v/>
      </c>
      <c r="I786" s="2" t="str">
        <f>IF(B786="","",VLOOKUP(AB786,Varsayımlar!$B:$Q,6,0))</f>
        <v/>
      </c>
      <c r="O786" s="2" t="str">
        <f>IF(B786="","",VLOOKUP(AB786,Varsayımlar!$B:$Q,7,0)*J786)</f>
        <v/>
      </c>
      <c r="P786" s="2" t="str">
        <f>IF(B786="","",VLOOKUP(AB786,Varsayımlar!$B:$Q,8,0))</f>
        <v/>
      </c>
      <c r="Q786" s="2" t="str">
        <f>IF(B786="","",VLOOKUP(AB786,Varsayımlar!$B:$Q,9,0))</f>
        <v/>
      </c>
      <c r="R786" s="2" t="str">
        <f>IF(B786="","",VLOOKUP(AB786,Varsayımlar!$B:$Q,10,0))</f>
        <v/>
      </c>
      <c r="S786" s="2" t="str">
        <f>IF(B786="","",VLOOKUP(AB786,Varsayımlar!$B:$Q,11,0))</f>
        <v/>
      </c>
      <c r="T786" s="2" t="str">
        <f>IF(B786="","",VLOOKUP(AB786,Varsayımlar!$B:$Q,12,0))</f>
        <v/>
      </c>
      <c r="U786" s="2" t="str">
        <f>IF(B786="","",VLOOKUP(AB786,Varsayımlar!$B:$Q,13,0))</f>
        <v/>
      </c>
      <c r="V786" s="2" t="str">
        <f>IF(B786="","",VLOOKUP(AB786,Varsayımlar!$B:$Q,14,0))</f>
        <v/>
      </c>
      <c r="Z786" s="2" t="str">
        <f>IF(B786="","",VLOOKUP(AB786,Varsayımlar!$B:$Q,15,0))</f>
        <v/>
      </c>
      <c r="AA786" s="2" t="str">
        <f>IF(B786="","",VLOOKUP(AB786,Varsayımlar!$B:$Q,16,0))</f>
        <v/>
      </c>
      <c r="AB786" s="2" t="str">
        <f t="shared" si="15"/>
        <v/>
      </c>
    </row>
    <row r="787" spans="2:28" x14ac:dyDescent="0.25">
      <c r="B787" s="6"/>
      <c r="C787" s="7" t="str">
        <f>IF(B787="","",VLOOKUP(AB787,Varsayımlar!$B:$Q,3,0))</f>
        <v/>
      </c>
      <c r="G787" s="5" t="str">
        <f>IF(B787="","",VLOOKUP(AB787,Varsayımlar!$B:$Q,5,0))</f>
        <v/>
      </c>
      <c r="H787" s="5"/>
      <c r="I787" s="5" t="str">
        <f>IF(B787="","",VLOOKUP(AB787,Varsayımlar!$B:$Q,6,0))</f>
        <v/>
      </c>
      <c r="O787" s="5" t="str">
        <f>IF(B787="","",VLOOKUP(AB787,Varsayımlar!$B:$Q,7,0)*J787)</f>
        <v/>
      </c>
      <c r="P787" s="5" t="str">
        <f>IF(B787="","",VLOOKUP(AB787,Varsayımlar!$B:$Q,8,0))</f>
        <v/>
      </c>
      <c r="Q787" s="5" t="str">
        <f>IF(B787="","",VLOOKUP(AB787,Varsayımlar!$B:$Q,9,0))</f>
        <v/>
      </c>
      <c r="R787" s="5" t="str">
        <f>IF(B787="","",VLOOKUP(AB787,Varsayımlar!$B:$Q,10,0))</f>
        <v/>
      </c>
      <c r="S787" s="5" t="str">
        <f>IF(B787="","",VLOOKUP(AB787,Varsayımlar!$B:$Q,11,0))</f>
        <v/>
      </c>
      <c r="T787" s="5" t="str">
        <f>IF(B787="","",VLOOKUP(AB787,Varsayımlar!$B:$Q,12,0))</f>
        <v/>
      </c>
      <c r="U787" s="5" t="str">
        <f>IF(B787="","",VLOOKUP(AB787,Varsayımlar!$B:$Q,13,0))</f>
        <v/>
      </c>
      <c r="V787" s="5" t="str">
        <f>IF(B787="","",VLOOKUP(AB787,Varsayımlar!$B:$Q,14,0))</f>
        <v/>
      </c>
      <c r="Z787" s="5" t="str">
        <f>IF(B787="","",VLOOKUP(AB787,Varsayımlar!$B:$Q,15,0))</f>
        <v/>
      </c>
      <c r="AA787" s="5" t="str">
        <f>IF(B787="","",VLOOKUP(AB787,Varsayımlar!$B:$Q,16,0))</f>
        <v/>
      </c>
      <c r="AB787" s="5" t="str">
        <f t="shared" si="15"/>
        <v/>
      </c>
    </row>
    <row r="788" spans="2:28" x14ac:dyDescent="0.25">
      <c r="C788" s="3" t="str">
        <f>IF(B788="","",VLOOKUP(AB788,Varsayımlar!$B:$Q,3,0))</f>
        <v/>
      </c>
      <c r="G788" s="2" t="str">
        <f>IF(B788="","",VLOOKUP(AB788,Varsayımlar!$B:$Q,5,0))</f>
        <v/>
      </c>
      <c r="I788" s="2" t="str">
        <f>IF(B788="","",VLOOKUP(AB788,Varsayımlar!$B:$Q,6,0))</f>
        <v/>
      </c>
      <c r="O788" s="2" t="str">
        <f>IF(B788="","",VLOOKUP(AB788,Varsayımlar!$B:$Q,7,0)*J788)</f>
        <v/>
      </c>
      <c r="P788" s="2" t="str">
        <f>IF(B788="","",VLOOKUP(AB788,Varsayımlar!$B:$Q,8,0))</f>
        <v/>
      </c>
      <c r="Q788" s="2" t="str">
        <f>IF(B788="","",VLOOKUP(AB788,Varsayımlar!$B:$Q,9,0))</f>
        <v/>
      </c>
      <c r="R788" s="2" t="str">
        <f>IF(B788="","",VLOOKUP(AB788,Varsayımlar!$B:$Q,10,0))</f>
        <v/>
      </c>
      <c r="S788" s="2" t="str">
        <f>IF(B788="","",VLOOKUP(AB788,Varsayımlar!$B:$Q,11,0))</f>
        <v/>
      </c>
      <c r="T788" s="2" t="str">
        <f>IF(B788="","",VLOOKUP(AB788,Varsayımlar!$B:$Q,12,0))</f>
        <v/>
      </c>
      <c r="U788" s="2" t="str">
        <f>IF(B788="","",VLOOKUP(AB788,Varsayımlar!$B:$Q,13,0))</f>
        <v/>
      </c>
      <c r="V788" s="2" t="str">
        <f>IF(B788="","",VLOOKUP(AB788,Varsayımlar!$B:$Q,14,0))</f>
        <v/>
      </c>
      <c r="Z788" s="2" t="str">
        <f>IF(B788="","",VLOOKUP(AB788,Varsayımlar!$B:$Q,15,0))</f>
        <v/>
      </c>
      <c r="AA788" s="2" t="str">
        <f>IF(B788="","",VLOOKUP(AB788,Varsayımlar!$B:$Q,16,0))</f>
        <v/>
      </c>
      <c r="AB788" s="2" t="str">
        <f t="shared" si="15"/>
        <v/>
      </c>
    </row>
    <row r="789" spans="2:28" x14ac:dyDescent="0.25">
      <c r="B789" s="6"/>
      <c r="C789" s="7" t="str">
        <f>IF(B789="","",VLOOKUP(AB789,Varsayımlar!$B:$Q,3,0))</f>
        <v/>
      </c>
      <c r="G789" s="5" t="str">
        <f>IF(B789="","",VLOOKUP(AB789,Varsayımlar!$B:$Q,5,0))</f>
        <v/>
      </c>
      <c r="H789" s="5"/>
      <c r="I789" s="5" t="str">
        <f>IF(B789="","",VLOOKUP(AB789,Varsayımlar!$B:$Q,6,0))</f>
        <v/>
      </c>
      <c r="O789" s="5" t="str">
        <f>IF(B789="","",VLOOKUP(AB789,Varsayımlar!$B:$Q,7,0)*J789)</f>
        <v/>
      </c>
      <c r="P789" s="5" t="str">
        <f>IF(B789="","",VLOOKUP(AB789,Varsayımlar!$B:$Q,8,0))</f>
        <v/>
      </c>
      <c r="Q789" s="5" t="str">
        <f>IF(B789="","",VLOOKUP(AB789,Varsayımlar!$B:$Q,9,0))</f>
        <v/>
      </c>
      <c r="R789" s="5" t="str">
        <f>IF(B789="","",VLOOKUP(AB789,Varsayımlar!$B:$Q,10,0))</f>
        <v/>
      </c>
      <c r="S789" s="5" t="str">
        <f>IF(B789="","",VLOOKUP(AB789,Varsayımlar!$B:$Q,11,0))</f>
        <v/>
      </c>
      <c r="T789" s="5" t="str">
        <f>IF(B789="","",VLOOKUP(AB789,Varsayımlar!$B:$Q,12,0))</f>
        <v/>
      </c>
      <c r="U789" s="5" t="str">
        <f>IF(B789="","",VLOOKUP(AB789,Varsayımlar!$B:$Q,13,0))</f>
        <v/>
      </c>
      <c r="V789" s="5" t="str">
        <f>IF(B789="","",VLOOKUP(AB789,Varsayımlar!$B:$Q,14,0))</f>
        <v/>
      </c>
      <c r="Z789" s="5" t="str">
        <f>IF(B789="","",VLOOKUP(AB789,Varsayımlar!$B:$Q,15,0))</f>
        <v/>
      </c>
      <c r="AA789" s="5" t="str">
        <f>IF(B789="","",VLOOKUP(AB789,Varsayımlar!$B:$Q,16,0))</f>
        <v/>
      </c>
      <c r="AB789" s="5" t="str">
        <f t="shared" si="15"/>
        <v/>
      </c>
    </row>
    <row r="790" spans="2:28" x14ac:dyDescent="0.25">
      <c r="C790" s="3" t="str">
        <f>IF(B790="","",VLOOKUP(AB790,Varsayımlar!$B:$Q,3,0))</f>
        <v/>
      </c>
      <c r="G790" s="2" t="str">
        <f>IF(B790="","",VLOOKUP(AB790,Varsayımlar!$B:$Q,5,0))</f>
        <v/>
      </c>
      <c r="I790" s="2" t="str">
        <f>IF(B790="","",VLOOKUP(AB790,Varsayımlar!$B:$Q,6,0))</f>
        <v/>
      </c>
      <c r="O790" s="2" t="str">
        <f>IF(B790="","",VLOOKUP(AB790,Varsayımlar!$B:$Q,7,0)*J790)</f>
        <v/>
      </c>
      <c r="P790" s="2" t="str">
        <f>IF(B790="","",VLOOKUP(AB790,Varsayımlar!$B:$Q,8,0))</f>
        <v/>
      </c>
      <c r="Q790" s="2" t="str">
        <f>IF(B790="","",VLOOKUP(AB790,Varsayımlar!$B:$Q,9,0))</f>
        <v/>
      </c>
      <c r="R790" s="2" t="str">
        <f>IF(B790="","",VLOOKUP(AB790,Varsayımlar!$B:$Q,10,0))</f>
        <v/>
      </c>
      <c r="S790" s="2" t="str">
        <f>IF(B790="","",VLOOKUP(AB790,Varsayımlar!$B:$Q,11,0))</f>
        <v/>
      </c>
      <c r="T790" s="2" t="str">
        <f>IF(B790="","",VLOOKUP(AB790,Varsayımlar!$B:$Q,12,0))</f>
        <v/>
      </c>
      <c r="U790" s="2" t="str">
        <f>IF(B790="","",VLOOKUP(AB790,Varsayımlar!$B:$Q,13,0))</f>
        <v/>
      </c>
      <c r="V790" s="2" t="str">
        <f>IF(B790="","",VLOOKUP(AB790,Varsayımlar!$B:$Q,14,0))</f>
        <v/>
      </c>
      <c r="Z790" s="2" t="str">
        <f>IF(B790="","",VLOOKUP(AB790,Varsayımlar!$B:$Q,15,0))</f>
        <v/>
      </c>
      <c r="AA790" s="2" t="str">
        <f>IF(B790="","",VLOOKUP(AB790,Varsayımlar!$B:$Q,16,0))</f>
        <v/>
      </c>
      <c r="AB790" s="2" t="str">
        <f t="shared" si="15"/>
        <v/>
      </c>
    </row>
    <row r="791" spans="2:28" x14ac:dyDescent="0.25">
      <c r="B791" s="6"/>
      <c r="C791" s="7" t="str">
        <f>IF(B791="","",VLOOKUP(AB791,Varsayımlar!$B:$Q,3,0))</f>
        <v/>
      </c>
      <c r="G791" s="5" t="str">
        <f>IF(B791="","",VLOOKUP(AB791,Varsayımlar!$B:$Q,5,0))</f>
        <v/>
      </c>
      <c r="H791" s="5"/>
      <c r="I791" s="5" t="str">
        <f>IF(B791="","",VLOOKUP(AB791,Varsayımlar!$B:$Q,6,0))</f>
        <v/>
      </c>
      <c r="O791" s="5" t="str">
        <f>IF(B791="","",VLOOKUP(AB791,Varsayımlar!$B:$Q,7,0)*J791)</f>
        <v/>
      </c>
      <c r="P791" s="5" t="str">
        <f>IF(B791="","",VLOOKUP(AB791,Varsayımlar!$B:$Q,8,0))</f>
        <v/>
      </c>
      <c r="Q791" s="5" t="str">
        <f>IF(B791="","",VLOOKUP(AB791,Varsayımlar!$B:$Q,9,0))</f>
        <v/>
      </c>
      <c r="R791" s="5" t="str">
        <f>IF(B791="","",VLOOKUP(AB791,Varsayımlar!$B:$Q,10,0))</f>
        <v/>
      </c>
      <c r="S791" s="5" t="str">
        <f>IF(B791="","",VLOOKUP(AB791,Varsayımlar!$B:$Q,11,0))</f>
        <v/>
      </c>
      <c r="T791" s="5" t="str">
        <f>IF(B791="","",VLOOKUP(AB791,Varsayımlar!$B:$Q,12,0))</f>
        <v/>
      </c>
      <c r="U791" s="5" t="str">
        <f>IF(B791="","",VLOOKUP(AB791,Varsayımlar!$B:$Q,13,0))</f>
        <v/>
      </c>
      <c r="V791" s="5" t="str">
        <f>IF(B791="","",VLOOKUP(AB791,Varsayımlar!$B:$Q,14,0))</f>
        <v/>
      </c>
      <c r="Z791" s="5" t="str">
        <f>IF(B791="","",VLOOKUP(AB791,Varsayımlar!$B:$Q,15,0))</f>
        <v/>
      </c>
      <c r="AA791" s="5" t="str">
        <f>IF(B791="","",VLOOKUP(AB791,Varsayımlar!$B:$Q,16,0))</f>
        <v/>
      </c>
      <c r="AB791" s="5" t="str">
        <f t="shared" si="15"/>
        <v/>
      </c>
    </row>
    <row r="792" spans="2:28" x14ac:dyDescent="0.25">
      <c r="C792" s="3" t="str">
        <f>IF(B792="","",VLOOKUP(AB792,Varsayımlar!$B:$Q,3,0))</f>
        <v/>
      </c>
      <c r="G792" s="2" t="str">
        <f>IF(B792="","",VLOOKUP(AB792,Varsayımlar!$B:$Q,5,0))</f>
        <v/>
      </c>
      <c r="I792" s="2" t="str">
        <f>IF(B792="","",VLOOKUP(AB792,Varsayımlar!$B:$Q,6,0))</f>
        <v/>
      </c>
      <c r="O792" s="2" t="str">
        <f>IF(B792="","",VLOOKUP(AB792,Varsayımlar!$B:$Q,7,0)*J792)</f>
        <v/>
      </c>
      <c r="P792" s="2" t="str">
        <f>IF(B792="","",VLOOKUP(AB792,Varsayımlar!$B:$Q,8,0))</f>
        <v/>
      </c>
      <c r="Q792" s="2" t="str">
        <f>IF(B792="","",VLOOKUP(AB792,Varsayımlar!$B:$Q,9,0))</f>
        <v/>
      </c>
      <c r="R792" s="2" t="str">
        <f>IF(B792="","",VLOOKUP(AB792,Varsayımlar!$B:$Q,10,0))</f>
        <v/>
      </c>
      <c r="S792" s="2" t="str">
        <f>IF(B792="","",VLOOKUP(AB792,Varsayımlar!$B:$Q,11,0))</f>
        <v/>
      </c>
      <c r="T792" s="2" t="str">
        <f>IF(B792="","",VLOOKUP(AB792,Varsayımlar!$B:$Q,12,0))</f>
        <v/>
      </c>
      <c r="U792" s="2" t="str">
        <f>IF(B792="","",VLOOKUP(AB792,Varsayımlar!$B:$Q,13,0))</f>
        <v/>
      </c>
      <c r="V792" s="2" t="str">
        <f>IF(B792="","",VLOOKUP(AB792,Varsayımlar!$B:$Q,14,0))</f>
        <v/>
      </c>
      <c r="Z792" s="2" t="str">
        <f>IF(B792="","",VLOOKUP(AB792,Varsayımlar!$B:$Q,15,0))</f>
        <v/>
      </c>
      <c r="AA792" s="2" t="str">
        <f>IF(B792="","",VLOOKUP(AB792,Varsayımlar!$B:$Q,16,0))</f>
        <v/>
      </c>
      <c r="AB792" s="2" t="str">
        <f t="shared" si="15"/>
        <v/>
      </c>
    </row>
    <row r="793" spans="2:28" x14ac:dyDescent="0.25">
      <c r="B793" s="6"/>
      <c r="C793" s="7" t="str">
        <f>IF(B793="","",VLOOKUP(AB793,Varsayımlar!$B:$Q,3,0))</f>
        <v/>
      </c>
      <c r="G793" s="5" t="str">
        <f>IF(B793="","",VLOOKUP(AB793,Varsayımlar!$B:$Q,5,0))</f>
        <v/>
      </c>
      <c r="H793" s="5"/>
      <c r="I793" s="5" t="str">
        <f>IF(B793="","",VLOOKUP(AB793,Varsayımlar!$B:$Q,6,0))</f>
        <v/>
      </c>
      <c r="O793" s="5" t="str">
        <f>IF(B793="","",VLOOKUP(AB793,Varsayımlar!$B:$Q,7,0)*J793)</f>
        <v/>
      </c>
      <c r="P793" s="5" t="str">
        <f>IF(B793="","",VLOOKUP(AB793,Varsayımlar!$B:$Q,8,0))</f>
        <v/>
      </c>
      <c r="Q793" s="5" t="str">
        <f>IF(B793="","",VLOOKUP(AB793,Varsayımlar!$B:$Q,9,0))</f>
        <v/>
      </c>
      <c r="R793" s="5" t="str">
        <f>IF(B793="","",VLOOKUP(AB793,Varsayımlar!$B:$Q,10,0))</f>
        <v/>
      </c>
      <c r="S793" s="5" t="str">
        <f>IF(B793="","",VLOOKUP(AB793,Varsayımlar!$B:$Q,11,0))</f>
        <v/>
      </c>
      <c r="T793" s="5" t="str">
        <f>IF(B793="","",VLOOKUP(AB793,Varsayımlar!$B:$Q,12,0))</f>
        <v/>
      </c>
      <c r="U793" s="5" t="str">
        <f>IF(B793="","",VLOOKUP(AB793,Varsayımlar!$B:$Q,13,0))</f>
        <v/>
      </c>
      <c r="V793" s="5" t="str">
        <f>IF(B793="","",VLOOKUP(AB793,Varsayımlar!$B:$Q,14,0))</f>
        <v/>
      </c>
      <c r="Z793" s="5" t="str">
        <f>IF(B793="","",VLOOKUP(AB793,Varsayımlar!$B:$Q,15,0))</f>
        <v/>
      </c>
      <c r="AA793" s="5" t="str">
        <f>IF(B793="","",VLOOKUP(AB793,Varsayımlar!$B:$Q,16,0))</f>
        <v/>
      </c>
      <c r="AB793" s="5" t="str">
        <f t="shared" si="15"/>
        <v/>
      </c>
    </row>
    <row r="794" spans="2:28" x14ac:dyDescent="0.25">
      <c r="C794" s="3" t="str">
        <f>IF(B794="","",VLOOKUP(AB794,Varsayımlar!$B:$Q,3,0))</f>
        <v/>
      </c>
      <c r="G794" s="2" t="str">
        <f>IF(B794="","",VLOOKUP(AB794,Varsayımlar!$B:$Q,5,0))</f>
        <v/>
      </c>
      <c r="I794" s="2" t="str">
        <f>IF(B794="","",VLOOKUP(AB794,Varsayımlar!$B:$Q,6,0))</f>
        <v/>
      </c>
      <c r="O794" s="2" t="str">
        <f>IF(B794="","",VLOOKUP(AB794,Varsayımlar!$B:$Q,7,0)*J794)</f>
        <v/>
      </c>
      <c r="P794" s="2" t="str">
        <f>IF(B794="","",VLOOKUP(AB794,Varsayımlar!$B:$Q,8,0))</f>
        <v/>
      </c>
      <c r="Q794" s="2" t="str">
        <f>IF(B794="","",VLOOKUP(AB794,Varsayımlar!$B:$Q,9,0))</f>
        <v/>
      </c>
      <c r="R794" s="2" t="str">
        <f>IF(B794="","",VLOOKUP(AB794,Varsayımlar!$B:$Q,10,0))</f>
        <v/>
      </c>
      <c r="S794" s="2" t="str">
        <f>IF(B794="","",VLOOKUP(AB794,Varsayımlar!$B:$Q,11,0))</f>
        <v/>
      </c>
      <c r="T794" s="2" t="str">
        <f>IF(B794="","",VLOOKUP(AB794,Varsayımlar!$B:$Q,12,0))</f>
        <v/>
      </c>
      <c r="U794" s="2" t="str">
        <f>IF(B794="","",VLOOKUP(AB794,Varsayımlar!$B:$Q,13,0))</f>
        <v/>
      </c>
      <c r="V794" s="2" t="str">
        <f>IF(B794="","",VLOOKUP(AB794,Varsayımlar!$B:$Q,14,0))</f>
        <v/>
      </c>
      <c r="Z794" s="2" t="str">
        <f>IF(B794="","",VLOOKUP(AB794,Varsayımlar!$B:$Q,15,0))</f>
        <v/>
      </c>
      <c r="AA794" s="2" t="str">
        <f>IF(B794="","",VLOOKUP(AB794,Varsayımlar!$B:$Q,16,0))</f>
        <v/>
      </c>
      <c r="AB794" s="2" t="str">
        <f t="shared" si="15"/>
        <v/>
      </c>
    </row>
    <row r="795" spans="2:28" x14ac:dyDescent="0.25">
      <c r="B795" s="6"/>
      <c r="C795" s="7" t="str">
        <f>IF(B795="","",VLOOKUP(AB795,Varsayımlar!$B:$Q,3,0))</f>
        <v/>
      </c>
      <c r="G795" s="5" t="str">
        <f>IF(B795="","",VLOOKUP(AB795,Varsayımlar!$B:$Q,5,0))</f>
        <v/>
      </c>
      <c r="H795" s="5"/>
      <c r="I795" s="5" t="str">
        <f>IF(B795="","",VLOOKUP(AB795,Varsayımlar!$B:$Q,6,0))</f>
        <v/>
      </c>
      <c r="O795" s="5" t="str">
        <f>IF(B795="","",VLOOKUP(AB795,Varsayımlar!$B:$Q,7,0)*J795)</f>
        <v/>
      </c>
      <c r="P795" s="5" t="str">
        <f>IF(B795="","",VLOOKUP(AB795,Varsayımlar!$B:$Q,8,0))</f>
        <v/>
      </c>
      <c r="Q795" s="5" t="str">
        <f>IF(B795="","",VLOOKUP(AB795,Varsayımlar!$B:$Q,9,0))</f>
        <v/>
      </c>
      <c r="R795" s="5" t="str">
        <f>IF(B795="","",VLOOKUP(AB795,Varsayımlar!$B:$Q,10,0))</f>
        <v/>
      </c>
      <c r="S795" s="5" t="str">
        <f>IF(B795="","",VLOOKUP(AB795,Varsayımlar!$B:$Q,11,0))</f>
        <v/>
      </c>
      <c r="T795" s="5" t="str">
        <f>IF(B795="","",VLOOKUP(AB795,Varsayımlar!$B:$Q,12,0))</f>
        <v/>
      </c>
      <c r="U795" s="5" t="str">
        <f>IF(B795="","",VLOOKUP(AB795,Varsayımlar!$B:$Q,13,0))</f>
        <v/>
      </c>
      <c r="V795" s="5" t="str">
        <f>IF(B795="","",VLOOKUP(AB795,Varsayımlar!$B:$Q,14,0))</f>
        <v/>
      </c>
      <c r="Z795" s="5" t="str">
        <f>IF(B795="","",VLOOKUP(AB795,Varsayımlar!$B:$Q,15,0))</f>
        <v/>
      </c>
      <c r="AA795" s="5" t="str">
        <f>IF(B795="","",VLOOKUP(AB795,Varsayımlar!$B:$Q,16,0))</f>
        <v/>
      </c>
      <c r="AB795" s="5" t="str">
        <f t="shared" si="15"/>
        <v/>
      </c>
    </row>
    <row r="796" spans="2:28" x14ac:dyDescent="0.25">
      <c r="C796" s="3" t="str">
        <f>IF(B796="","",VLOOKUP(AB796,Varsayımlar!$B:$Q,3,0))</f>
        <v/>
      </c>
      <c r="G796" s="2" t="str">
        <f>IF(B796="","",VLOOKUP(AB796,Varsayımlar!$B:$Q,5,0))</f>
        <v/>
      </c>
      <c r="I796" s="2" t="str">
        <f>IF(B796="","",VLOOKUP(AB796,Varsayımlar!$B:$Q,6,0))</f>
        <v/>
      </c>
      <c r="O796" s="2" t="str">
        <f>IF(B796="","",VLOOKUP(AB796,Varsayımlar!$B:$Q,7,0)*J796)</f>
        <v/>
      </c>
      <c r="P796" s="2" t="str">
        <f>IF(B796="","",VLOOKUP(AB796,Varsayımlar!$B:$Q,8,0))</f>
        <v/>
      </c>
      <c r="Q796" s="2" t="str">
        <f>IF(B796="","",VLOOKUP(AB796,Varsayımlar!$B:$Q,9,0))</f>
        <v/>
      </c>
      <c r="R796" s="2" t="str">
        <f>IF(B796="","",VLOOKUP(AB796,Varsayımlar!$B:$Q,10,0))</f>
        <v/>
      </c>
      <c r="S796" s="2" t="str">
        <f>IF(B796="","",VLOOKUP(AB796,Varsayımlar!$B:$Q,11,0))</f>
        <v/>
      </c>
      <c r="T796" s="2" t="str">
        <f>IF(B796="","",VLOOKUP(AB796,Varsayımlar!$B:$Q,12,0))</f>
        <v/>
      </c>
      <c r="U796" s="2" t="str">
        <f>IF(B796="","",VLOOKUP(AB796,Varsayımlar!$B:$Q,13,0))</f>
        <v/>
      </c>
      <c r="V796" s="2" t="str">
        <f>IF(B796="","",VLOOKUP(AB796,Varsayımlar!$B:$Q,14,0))</f>
        <v/>
      </c>
      <c r="Z796" s="2" t="str">
        <f>IF(B796="","",VLOOKUP(AB796,Varsayımlar!$B:$Q,15,0))</f>
        <v/>
      </c>
      <c r="AA796" s="2" t="str">
        <f>IF(B796="","",VLOOKUP(AB796,Varsayımlar!$B:$Q,16,0))</f>
        <v/>
      </c>
      <c r="AB796" s="2" t="str">
        <f t="shared" si="15"/>
        <v/>
      </c>
    </row>
    <row r="797" spans="2:28" x14ac:dyDescent="0.25">
      <c r="B797" s="6"/>
      <c r="C797" s="7" t="str">
        <f>IF(B797="","",VLOOKUP(AB797,Varsayımlar!$B:$Q,3,0))</f>
        <v/>
      </c>
      <c r="G797" s="5" t="str">
        <f>IF(B797="","",VLOOKUP(AB797,Varsayımlar!$B:$Q,5,0))</f>
        <v/>
      </c>
      <c r="H797" s="5"/>
      <c r="I797" s="5" t="str">
        <f>IF(B797="","",VLOOKUP(AB797,Varsayımlar!$B:$Q,6,0))</f>
        <v/>
      </c>
      <c r="O797" s="5" t="str">
        <f>IF(B797="","",VLOOKUP(AB797,Varsayımlar!$B:$Q,7,0)*J797)</f>
        <v/>
      </c>
      <c r="P797" s="5" t="str">
        <f>IF(B797="","",VLOOKUP(AB797,Varsayımlar!$B:$Q,8,0))</f>
        <v/>
      </c>
      <c r="Q797" s="5" t="str">
        <f>IF(B797="","",VLOOKUP(AB797,Varsayımlar!$B:$Q,9,0))</f>
        <v/>
      </c>
      <c r="R797" s="5" t="str">
        <f>IF(B797="","",VLOOKUP(AB797,Varsayımlar!$B:$Q,10,0))</f>
        <v/>
      </c>
      <c r="S797" s="5" t="str">
        <f>IF(B797="","",VLOOKUP(AB797,Varsayımlar!$B:$Q,11,0))</f>
        <v/>
      </c>
      <c r="T797" s="5" t="str">
        <f>IF(B797="","",VLOOKUP(AB797,Varsayımlar!$B:$Q,12,0))</f>
        <v/>
      </c>
      <c r="U797" s="5" t="str">
        <f>IF(B797="","",VLOOKUP(AB797,Varsayımlar!$B:$Q,13,0))</f>
        <v/>
      </c>
      <c r="V797" s="5" t="str">
        <f>IF(B797="","",VLOOKUP(AB797,Varsayımlar!$B:$Q,14,0))</f>
        <v/>
      </c>
      <c r="Z797" s="5" t="str">
        <f>IF(B797="","",VLOOKUP(AB797,Varsayımlar!$B:$Q,15,0))</f>
        <v/>
      </c>
      <c r="AA797" s="5" t="str">
        <f>IF(B797="","",VLOOKUP(AB797,Varsayımlar!$B:$Q,16,0))</f>
        <v/>
      </c>
      <c r="AB797" s="5" t="str">
        <f t="shared" si="15"/>
        <v/>
      </c>
    </row>
    <row r="798" spans="2:28" x14ac:dyDescent="0.25">
      <c r="C798" s="3" t="str">
        <f>IF(B798="","",VLOOKUP(AB798,Varsayımlar!$B:$Q,3,0))</f>
        <v/>
      </c>
      <c r="G798" s="2" t="str">
        <f>IF(B798="","",VLOOKUP(AB798,Varsayımlar!$B:$Q,5,0))</f>
        <v/>
      </c>
      <c r="I798" s="2" t="str">
        <f>IF(B798="","",VLOOKUP(AB798,Varsayımlar!$B:$Q,6,0))</f>
        <v/>
      </c>
      <c r="O798" s="2" t="str">
        <f>IF(B798="","",VLOOKUP(AB798,Varsayımlar!$B:$Q,7,0)*J798)</f>
        <v/>
      </c>
      <c r="P798" s="2" t="str">
        <f>IF(B798="","",VLOOKUP(AB798,Varsayımlar!$B:$Q,8,0))</f>
        <v/>
      </c>
      <c r="Q798" s="2" t="str">
        <f>IF(B798="","",VLOOKUP(AB798,Varsayımlar!$B:$Q,9,0))</f>
        <v/>
      </c>
      <c r="R798" s="2" t="str">
        <f>IF(B798="","",VLOOKUP(AB798,Varsayımlar!$B:$Q,10,0))</f>
        <v/>
      </c>
      <c r="S798" s="2" t="str">
        <f>IF(B798="","",VLOOKUP(AB798,Varsayımlar!$B:$Q,11,0))</f>
        <v/>
      </c>
      <c r="T798" s="2" t="str">
        <f>IF(B798="","",VLOOKUP(AB798,Varsayımlar!$B:$Q,12,0))</f>
        <v/>
      </c>
      <c r="U798" s="2" t="str">
        <f>IF(B798="","",VLOOKUP(AB798,Varsayımlar!$B:$Q,13,0))</f>
        <v/>
      </c>
      <c r="V798" s="2" t="str">
        <f>IF(B798="","",VLOOKUP(AB798,Varsayımlar!$B:$Q,14,0))</f>
        <v/>
      </c>
      <c r="Z798" s="2" t="str">
        <f>IF(B798="","",VLOOKUP(AB798,Varsayımlar!$B:$Q,15,0))</f>
        <v/>
      </c>
      <c r="AA798" s="2" t="str">
        <f>IF(B798="","",VLOOKUP(AB798,Varsayımlar!$B:$Q,16,0))</f>
        <v/>
      </c>
      <c r="AB798" s="2" t="str">
        <f t="shared" si="15"/>
        <v/>
      </c>
    </row>
    <row r="799" spans="2:28" x14ac:dyDescent="0.25">
      <c r="B799" s="6"/>
      <c r="C799" s="7" t="str">
        <f>IF(B799="","",VLOOKUP(AB799,Varsayımlar!$B:$Q,3,0))</f>
        <v/>
      </c>
      <c r="G799" s="5" t="str">
        <f>IF(B799="","",VLOOKUP(AB799,Varsayımlar!$B:$Q,5,0))</f>
        <v/>
      </c>
      <c r="H799" s="5"/>
      <c r="I799" s="5" t="str">
        <f>IF(B799="","",VLOOKUP(AB799,Varsayımlar!$B:$Q,6,0))</f>
        <v/>
      </c>
      <c r="O799" s="5" t="str">
        <f>IF(B799="","",VLOOKUP(AB799,Varsayımlar!$B:$Q,7,0)*J799)</f>
        <v/>
      </c>
      <c r="P799" s="5" t="str">
        <f>IF(B799="","",VLOOKUP(AB799,Varsayımlar!$B:$Q,8,0))</f>
        <v/>
      </c>
      <c r="Q799" s="5" t="str">
        <f>IF(B799="","",VLOOKUP(AB799,Varsayımlar!$B:$Q,9,0))</f>
        <v/>
      </c>
      <c r="R799" s="5" t="str">
        <f>IF(B799="","",VLOOKUP(AB799,Varsayımlar!$B:$Q,10,0))</f>
        <v/>
      </c>
      <c r="S799" s="5" t="str">
        <f>IF(B799="","",VLOOKUP(AB799,Varsayımlar!$B:$Q,11,0))</f>
        <v/>
      </c>
      <c r="T799" s="5" t="str">
        <f>IF(B799="","",VLOOKUP(AB799,Varsayımlar!$B:$Q,12,0))</f>
        <v/>
      </c>
      <c r="U799" s="5" t="str">
        <f>IF(B799="","",VLOOKUP(AB799,Varsayımlar!$B:$Q,13,0))</f>
        <v/>
      </c>
      <c r="V799" s="5" t="str">
        <f>IF(B799="","",VLOOKUP(AB799,Varsayımlar!$B:$Q,14,0))</f>
        <v/>
      </c>
      <c r="Z799" s="5" t="str">
        <f>IF(B799="","",VLOOKUP(AB799,Varsayımlar!$B:$Q,15,0))</f>
        <v/>
      </c>
      <c r="AA799" s="5" t="str">
        <f>IF(B799="","",VLOOKUP(AB799,Varsayımlar!$B:$Q,16,0))</f>
        <v/>
      </c>
      <c r="AB799" s="5" t="str">
        <f t="shared" si="15"/>
        <v/>
      </c>
    </row>
    <row r="800" spans="2:28" x14ac:dyDescent="0.25">
      <c r="C800" s="3" t="str">
        <f>IF(B800="","",VLOOKUP(AB800,Varsayımlar!$B:$Q,3,0))</f>
        <v/>
      </c>
      <c r="G800" s="2" t="str">
        <f>IF(B800="","",VLOOKUP(AB800,Varsayımlar!$B:$Q,5,0))</f>
        <v/>
      </c>
      <c r="I800" s="2" t="str">
        <f>IF(B800="","",VLOOKUP(AB800,Varsayımlar!$B:$Q,6,0))</f>
        <v/>
      </c>
      <c r="O800" s="2" t="str">
        <f>IF(B800="","",VLOOKUP(AB800,Varsayımlar!$B:$Q,7,0)*J800)</f>
        <v/>
      </c>
      <c r="P800" s="2" t="str">
        <f>IF(B800="","",VLOOKUP(AB800,Varsayımlar!$B:$Q,8,0))</f>
        <v/>
      </c>
      <c r="Q800" s="2" t="str">
        <f>IF(B800="","",VLOOKUP(AB800,Varsayımlar!$B:$Q,9,0))</f>
        <v/>
      </c>
      <c r="R800" s="2" t="str">
        <f>IF(B800="","",VLOOKUP(AB800,Varsayımlar!$B:$Q,10,0))</f>
        <v/>
      </c>
      <c r="S800" s="2" t="str">
        <f>IF(B800="","",VLOOKUP(AB800,Varsayımlar!$B:$Q,11,0))</f>
        <v/>
      </c>
      <c r="T800" s="2" t="str">
        <f>IF(B800="","",VLOOKUP(AB800,Varsayımlar!$B:$Q,12,0))</f>
        <v/>
      </c>
      <c r="U800" s="2" t="str">
        <f>IF(B800="","",VLOOKUP(AB800,Varsayımlar!$B:$Q,13,0))</f>
        <v/>
      </c>
      <c r="V800" s="2" t="str">
        <f>IF(B800="","",VLOOKUP(AB800,Varsayımlar!$B:$Q,14,0))</f>
        <v/>
      </c>
      <c r="Z800" s="2" t="str">
        <f>IF(B800="","",VLOOKUP(AB800,Varsayımlar!$B:$Q,15,0))</f>
        <v/>
      </c>
      <c r="AA800" s="2" t="str">
        <f>IF(B800="","",VLOOKUP(AB800,Varsayımlar!$B:$Q,16,0))</f>
        <v/>
      </c>
      <c r="AB800" s="2" t="str">
        <f t="shared" si="15"/>
        <v/>
      </c>
    </row>
    <row r="801" spans="2:28" x14ac:dyDescent="0.25">
      <c r="B801" s="6"/>
      <c r="C801" s="7" t="str">
        <f>IF(B801="","",VLOOKUP(AB801,Varsayımlar!$B:$Q,3,0))</f>
        <v/>
      </c>
      <c r="G801" s="5" t="str">
        <f>IF(B801="","",VLOOKUP(AB801,Varsayımlar!$B:$Q,5,0))</f>
        <v/>
      </c>
      <c r="H801" s="5"/>
      <c r="I801" s="5" t="str">
        <f>IF(B801="","",VLOOKUP(AB801,Varsayımlar!$B:$Q,6,0))</f>
        <v/>
      </c>
      <c r="O801" s="5" t="str">
        <f>IF(B801="","",VLOOKUP(AB801,Varsayımlar!$B:$Q,7,0)*J801)</f>
        <v/>
      </c>
      <c r="P801" s="5" t="str">
        <f>IF(B801="","",VLOOKUP(AB801,Varsayımlar!$B:$Q,8,0))</f>
        <v/>
      </c>
      <c r="Q801" s="5" t="str">
        <f>IF(B801="","",VLOOKUP(AB801,Varsayımlar!$B:$Q,9,0))</f>
        <v/>
      </c>
      <c r="R801" s="5" t="str">
        <f>IF(B801="","",VLOOKUP(AB801,Varsayımlar!$B:$Q,10,0))</f>
        <v/>
      </c>
      <c r="S801" s="5" t="str">
        <f>IF(B801="","",VLOOKUP(AB801,Varsayımlar!$B:$Q,11,0))</f>
        <v/>
      </c>
      <c r="T801" s="5" t="str">
        <f>IF(B801="","",VLOOKUP(AB801,Varsayımlar!$B:$Q,12,0))</f>
        <v/>
      </c>
      <c r="U801" s="5" t="str">
        <f>IF(B801="","",VLOOKUP(AB801,Varsayımlar!$B:$Q,13,0))</f>
        <v/>
      </c>
      <c r="V801" s="5" t="str">
        <f>IF(B801="","",VLOOKUP(AB801,Varsayımlar!$B:$Q,14,0))</f>
        <v/>
      </c>
      <c r="Z801" s="5" t="str">
        <f>IF(B801="","",VLOOKUP(AB801,Varsayımlar!$B:$Q,15,0))</f>
        <v/>
      </c>
      <c r="AA801" s="5" t="str">
        <f>IF(B801="","",VLOOKUP(AB801,Varsayımlar!$B:$Q,16,0))</f>
        <v/>
      </c>
      <c r="AB801" s="5" t="str">
        <f t="shared" si="15"/>
        <v/>
      </c>
    </row>
    <row r="802" spans="2:28" x14ac:dyDescent="0.25">
      <c r="C802" s="3" t="str">
        <f>IF(B802="","",VLOOKUP(AB802,Varsayımlar!$B:$Q,3,0))</f>
        <v/>
      </c>
      <c r="G802" s="2" t="str">
        <f>IF(B802="","",VLOOKUP(AB802,Varsayımlar!$B:$Q,5,0))</f>
        <v/>
      </c>
      <c r="I802" s="2" t="str">
        <f>IF(B802="","",VLOOKUP(AB802,Varsayımlar!$B:$Q,6,0))</f>
        <v/>
      </c>
      <c r="O802" s="2" t="str">
        <f>IF(B802="","",VLOOKUP(AB802,Varsayımlar!$B:$Q,7,0)*J802)</f>
        <v/>
      </c>
      <c r="P802" s="2" t="str">
        <f>IF(B802="","",VLOOKUP(AB802,Varsayımlar!$B:$Q,8,0))</f>
        <v/>
      </c>
      <c r="Q802" s="2" t="str">
        <f>IF(B802="","",VLOOKUP(AB802,Varsayımlar!$B:$Q,9,0))</f>
        <v/>
      </c>
      <c r="R802" s="2" t="str">
        <f>IF(B802="","",VLOOKUP(AB802,Varsayımlar!$B:$Q,10,0))</f>
        <v/>
      </c>
      <c r="S802" s="2" t="str">
        <f>IF(B802="","",VLOOKUP(AB802,Varsayımlar!$B:$Q,11,0))</f>
        <v/>
      </c>
      <c r="T802" s="2" t="str">
        <f>IF(B802="","",VLOOKUP(AB802,Varsayımlar!$B:$Q,12,0))</f>
        <v/>
      </c>
      <c r="U802" s="2" t="str">
        <f>IF(B802="","",VLOOKUP(AB802,Varsayımlar!$B:$Q,13,0))</f>
        <v/>
      </c>
      <c r="V802" s="2" t="str">
        <f>IF(B802="","",VLOOKUP(AB802,Varsayımlar!$B:$Q,14,0))</f>
        <v/>
      </c>
      <c r="Z802" s="2" t="str">
        <f>IF(B802="","",VLOOKUP(AB802,Varsayımlar!$B:$Q,15,0))</f>
        <v/>
      </c>
      <c r="AA802" s="2" t="str">
        <f>IF(B802="","",VLOOKUP(AB802,Varsayımlar!$B:$Q,16,0))</f>
        <v/>
      </c>
      <c r="AB802" s="2" t="str">
        <f t="shared" si="15"/>
        <v/>
      </c>
    </row>
    <row r="803" spans="2:28" x14ac:dyDescent="0.25">
      <c r="B803" s="6"/>
      <c r="C803" s="7" t="str">
        <f>IF(B803="","",VLOOKUP(AB803,Varsayımlar!$B:$Q,3,0))</f>
        <v/>
      </c>
      <c r="G803" s="5" t="str">
        <f>IF(B803="","",VLOOKUP(AB803,Varsayımlar!$B:$Q,5,0))</f>
        <v/>
      </c>
      <c r="H803" s="5"/>
      <c r="I803" s="5" t="str">
        <f>IF(B803="","",VLOOKUP(AB803,Varsayımlar!$B:$Q,6,0))</f>
        <v/>
      </c>
      <c r="O803" s="5" t="str">
        <f>IF(B803="","",VLOOKUP(AB803,Varsayımlar!$B:$Q,7,0)*J803)</f>
        <v/>
      </c>
      <c r="P803" s="5" t="str">
        <f>IF(B803="","",VLOOKUP(AB803,Varsayımlar!$B:$Q,8,0))</f>
        <v/>
      </c>
      <c r="Q803" s="5" t="str">
        <f>IF(B803="","",VLOOKUP(AB803,Varsayımlar!$B:$Q,9,0))</f>
        <v/>
      </c>
      <c r="R803" s="5" t="str">
        <f>IF(B803="","",VLOOKUP(AB803,Varsayımlar!$B:$Q,10,0))</f>
        <v/>
      </c>
      <c r="S803" s="5" t="str">
        <f>IF(B803="","",VLOOKUP(AB803,Varsayımlar!$B:$Q,11,0))</f>
        <v/>
      </c>
      <c r="T803" s="5" t="str">
        <f>IF(B803="","",VLOOKUP(AB803,Varsayımlar!$B:$Q,12,0))</f>
        <v/>
      </c>
      <c r="U803" s="5" t="str">
        <f>IF(B803="","",VLOOKUP(AB803,Varsayımlar!$B:$Q,13,0))</f>
        <v/>
      </c>
      <c r="V803" s="5" t="str">
        <f>IF(B803="","",VLOOKUP(AB803,Varsayımlar!$B:$Q,14,0))</f>
        <v/>
      </c>
      <c r="Z803" s="5" t="str">
        <f>IF(B803="","",VLOOKUP(AB803,Varsayımlar!$B:$Q,15,0))</f>
        <v/>
      </c>
      <c r="AA803" s="5" t="str">
        <f>IF(B803="","",VLOOKUP(AB803,Varsayımlar!$B:$Q,16,0))</f>
        <v/>
      </c>
      <c r="AB803" s="5" t="str">
        <f t="shared" si="15"/>
        <v/>
      </c>
    </row>
    <row r="804" spans="2:28" x14ac:dyDescent="0.25">
      <c r="C804" s="3" t="str">
        <f>IF(B804="","",VLOOKUP(AB804,Varsayımlar!$B:$Q,3,0))</f>
        <v/>
      </c>
      <c r="G804" s="2" t="str">
        <f>IF(B804="","",VLOOKUP(AB804,Varsayımlar!$B:$Q,5,0))</f>
        <v/>
      </c>
      <c r="I804" s="2" t="str">
        <f>IF(B804="","",VLOOKUP(AB804,Varsayımlar!$B:$Q,6,0))</f>
        <v/>
      </c>
      <c r="O804" s="2" t="str">
        <f>IF(B804="","",VLOOKUP(AB804,Varsayımlar!$B:$Q,7,0)*J804)</f>
        <v/>
      </c>
      <c r="P804" s="2" t="str">
        <f>IF(B804="","",VLOOKUP(AB804,Varsayımlar!$B:$Q,8,0))</f>
        <v/>
      </c>
      <c r="Q804" s="2" t="str">
        <f>IF(B804="","",VLOOKUP(AB804,Varsayımlar!$B:$Q,9,0))</f>
        <v/>
      </c>
      <c r="R804" s="2" t="str">
        <f>IF(B804="","",VLOOKUP(AB804,Varsayımlar!$B:$Q,10,0))</f>
        <v/>
      </c>
      <c r="S804" s="2" t="str">
        <f>IF(B804="","",VLOOKUP(AB804,Varsayımlar!$B:$Q,11,0))</f>
        <v/>
      </c>
      <c r="T804" s="2" t="str">
        <f>IF(B804="","",VLOOKUP(AB804,Varsayımlar!$B:$Q,12,0))</f>
        <v/>
      </c>
      <c r="U804" s="2" t="str">
        <f>IF(B804="","",VLOOKUP(AB804,Varsayımlar!$B:$Q,13,0))</f>
        <v/>
      </c>
      <c r="V804" s="2" t="str">
        <f>IF(B804="","",VLOOKUP(AB804,Varsayımlar!$B:$Q,14,0))</f>
        <v/>
      </c>
      <c r="Z804" s="2" t="str">
        <f>IF(B804="","",VLOOKUP(AB804,Varsayımlar!$B:$Q,15,0))</f>
        <v/>
      </c>
      <c r="AA804" s="2" t="str">
        <f>IF(B804="","",VLOOKUP(AB804,Varsayımlar!$B:$Q,16,0))</f>
        <v/>
      </c>
      <c r="AB804" s="2" t="str">
        <f t="shared" si="15"/>
        <v/>
      </c>
    </row>
    <row r="805" spans="2:28" x14ac:dyDescent="0.25">
      <c r="B805" s="6"/>
      <c r="C805" s="7" t="str">
        <f>IF(B805="","",VLOOKUP(AB805,Varsayımlar!$B:$Q,3,0))</f>
        <v/>
      </c>
      <c r="G805" s="5" t="str">
        <f>IF(B805="","",VLOOKUP(AB805,Varsayımlar!$B:$Q,5,0))</f>
        <v/>
      </c>
      <c r="H805" s="5"/>
      <c r="I805" s="5" t="str">
        <f>IF(B805="","",VLOOKUP(AB805,Varsayımlar!$B:$Q,6,0))</f>
        <v/>
      </c>
      <c r="O805" s="5" t="str">
        <f>IF(B805="","",VLOOKUP(AB805,Varsayımlar!$B:$Q,7,0)*J805)</f>
        <v/>
      </c>
      <c r="P805" s="5" t="str">
        <f>IF(B805="","",VLOOKUP(AB805,Varsayımlar!$B:$Q,8,0))</f>
        <v/>
      </c>
      <c r="Q805" s="5" t="str">
        <f>IF(B805="","",VLOOKUP(AB805,Varsayımlar!$B:$Q,9,0))</f>
        <v/>
      </c>
      <c r="R805" s="5" t="str">
        <f>IF(B805="","",VLOOKUP(AB805,Varsayımlar!$B:$Q,10,0))</f>
        <v/>
      </c>
      <c r="S805" s="5" t="str">
        <f>IF(B805="","",VLOOKUP(AB805,Varsayımlar!$B:$Q,11,0))</f>
        <v/>
      </c>
      <c r="T805" s="5" t="str">
        <f>IF(B805="","",VLOOKUP(AB805,Varsayımlar!$B:$Q,12,0))</f>
        <v/>
      </c>
      <c r="U805" s="5" t="str">
        <f>IF(B805="","",VLOOKUP(AB805,Varsayımlar!$B:$Q,13,0))</f>
        <v/>
      </c>
      <c r="V805" s="5" t="str">
        <f>IF(B805="","",VLOOKUP(AB805,Varsayımlar!$B:$Q,14,0))</f>
        <v/>
      </c>
      <c r="Z805" s="5" t="str">
        <f>IF(B805="","",VLOOKUP(AB805,Varsayımlar!$B:$Q,15,0))</f>
        <v/>
      </c>
      <c r="AA805" s="5" t="str">
        <f>IF(B805="","",VLOOKUP(AB805,Varsayımlar!$B:$Q,16,0))</f>
        <v/>
      </c>
      <c r="AB805" s="5" t="str">
        <f t="shared" si="15"/>
        <v/>
      </c>
    </row>
    <row r="806" spans="2:28" x14ac:dyDescent="0.25">
      <c r="C806" s="3" t="str">
        <f>IF(B806="","",VLOOKUP(AB806,Varsayımlar!$B:$Q,3,0))</f>
        <v/>
      </c>
      <c r="G806" s="2" t="str">
        <f>IF(B806="","",VLOOKUP(AB806,Varsayımlar!$B:$Q,5,0))</f>
        <v/>
      </c>
      <c r="I806" s="2" t="str">
        <f>IF(B806="","",VLOOKUP(AB806,Varsayımlar!$B:$Q,6,0))</f>
        <v/>
      </c>
      <c r="O806" s="2" t="str">
        <f>IF(B806="","",VLOOKUP(AB806,Varsayımlar!$B:$Q,7,0)*J806)</f>
        <v/>
      </c>
      <c r="P806" s="2" t="str">
        <f>IF(B806="","",VLOOKUP(AB806,Varsayımlar!$B:$Q,8,0))</f>
        <v/>
      </c>
      <c r="Q806" s="2" t="str">
        <f>IF(B806="","",VLOOKUP(AB806,Varsayımlar!$B:$Q,9,0))</f>
        <v/>
      </c>
      <c r="R806" s="2" t="str">
        <f>IF(B806="","",VLOOKUP(AB806,Varsayımlar!$B:$Q,10,0))</f>
        <v/>
      </c>
      <c r="S806" s="2" t="str">
        <f>IF(B806="","",VLOOKUP(AB806,Varsayımlar!$B:$Q,11,0))</f>
        <v/>
      </c>
      <c r="T806" s="2" t="str">
        <f>IF(B806="","",VLOOKUP(AB806,Varsayımlar!$B:$Q,12,0))</f>
        <v/>
      </c>
      <c r="U806" s="2" t="str">
        <f>IF(B806="","",VLOOKUP(AB806,Varsayımlar!$B:$Q,13,0))</f>
        <v/>
      </c>
      <c r="V806" s="2" t="str">
        <f>IF(B806="","",VLOOKUP(AB806,Varsayımlar!$B:$Q,14,0))</f>
        <v/>
      </c>
      <c r="Z806" s="2" t="str">
        <f>IF(B806="","",VLOOKUP(AB806,Varsayımlar!$B:$Q,15,0))</f>
        <v/>
      </c>
      <c r="AA806" s="2" t="str">
        <f>IF(B806="","",VLOOKUP(AB806,Varsayımlar!$B:$Q,16,0))</f>
        <v/>
      </c>
      <c r="AB806" s="2" t="str">
        <f t="shared" si="15"/>
        <v/>
      </c>
    </row>
    <row r="807" spans="2:28" x14ac:dyDescent="0.25">
      <c r="B807" s="6"/>
      <c r="C807" s="7" t="str">
        <f>IF(B807="","",VLOOKUP(AB807,Varsayımlar!$B:$Q,3,0))</f>
        <v/>
      </c>
      <c r="G807" s="5" t="str">
        <f>IF(B807="","",VLOOKUP(AB807,Varsayımlar!$B:$Q,5,0))</f>
        <v/>
      </c>
      <c r="H807" s="5"/>
      <c r="I807" s="5" t="str">
        <f>IF(B807="","",VLOOKUP(AB807,Varsayımlar!$B:$Q,6,0))</f>
        <v/>
      </c>
      <c r="O807" s="5" t="str">
        <f>IF(B807="","",VLOOKUP(AB807,Varsayımlar!$B:$Q,7,0)*J807)</f>
        <v/>
      </c>
      <c r="P807" s="5" t="str">
        <f>IF(B807="","",VLOOKUP(AB807,Varsayımlar!$B:$Q,8,0))</f>
        <v/>
      </c>
      <c r="Q807" s="5" t="str">
        <f>IF(B807="","",VLOOKUP(AB807,Varsayımlar!$B:$Q,9,0))</f>
        <v/>
      </c>
      <c r="R807" s="5" t="str">
        <f>IF(B807="","",VLOOKUP(AB807,Varsayımlar!$B:$Q,10,0))</f>
        <v/>
      </c>
      <c r="S807" s="5" t="str">
        <f>IF(B807="","",VLOOKUP(AB807,Varsayımlar!$B:$Q,11,0))</f>
        <v/>
      </c>
      <c r="T807" s="5" t="str">
        <f>IF(B807="","",VLOOKUP(AB807,Varsayımlar!$B:$Q,12,0))</f>
        <v/>
      </c>
      <c r="U807" s="5" t="str">
        <f>IF(B807="","",VLOOKUP(AB807,Varsayımlar!$B:$Q,13,0))</f>
        <v/>
      </c>
      <c r="V807" s="5" t="str">
        <f>IF(B807="","",VLOOKUP(AB807,Varsayımlar!$B:$Q,14,0))</f>
        <v/>
      </c>
      <c r="Z807" s="5" t="str">
        <f>IF(B807="","",VLOOKUP(AB807,Varsayımlar!$B:$Q,15,0))</f>
        <v/>
      </c>
      <c r="AA807" s="5" t="str">
        <f>IF(B807="","",VLOOKUP(AB807,Varsayımlar!$B:$Q,16,0))</f>
        <v/>
      </c>
      <c r="AB807" s="5" t="str">
        <f t="shared" si="15"/>
        <v/>
      </c>
    </row>
    <row r="808" spans="2:28" x14ac:dyDescent="0.25">
      <c r="C808" s="3" t="str">
        <f>IF(B808="","",VLOOKUP(AB808,Varsayımlar!$B:$Q,3,0))</f>
        <v/>
      </c>
      <c r="G808" s="2" t="str">
        <f>IF(B808="","",VLOOKUP(AB808,Varsayımlar!$B:$Q,5,0))</f>
        <v/>
      </c>
      <c r="I808" s="2" t="str">
        <f>IF(B808="","",VLOOKUP(AB808,Varsayımlar!$B:$Q,6,0))</f>
        <v/>
      </c>
      <c r="O808" s="2" t="str">
        <f>IF(B808="","",VLOOKUP(AB808,Varsayımlar!$B:$Q,7,0)*J808)</f>
        <v/>
      </c>
      <c r="P808" s="2" t="str">
        <f>IF(B808="","",VLOOKUP(AB808,Varsayımlar!$B:$Q,8,0))</f>
        <v/>
      </c>
      <c r="Q808" s="2" t="str">
        <f>IF(B808="","",VLOOKUP(AB808,Varsayımlar!$B:$Q,9,0))</f>
        <v/>
      </c>
      <c r="R808" s="2" t="str">
        <f>IF(B808="","",VLOOKUP(AB808,Varsayımlar!$B:$Q,10,0))</f>
        <v/>
      </c>
      <c r="S808" s="2" t="str">
        <f>IF(B808="","",VLOOKUP(AB808,Varsayımlar!$B:$Q,11,0))</f>
        <v/>
      </c>
      <c r="T808" s="2" t="str">
        <f>IF(B808="","",VLOOKUP(AB808,Varsayımlar!$B:$Q,12,0))</f>
        <v/>
      </c>
      <c r="U808" s="2" t="str">
        <f>IF(B808="","",VLOOKUP(AB808,Varsayımlar!$B:$Q,13,0))</f>
        <v/>
      </c>
      <c r="V808" s="2" t="str">
        <f>IF(B808="","",VLOOKUP(AB808,Varsayımlar!$B:$Q,14,0))</f>
        <v/>
      </c>
      <c r="Z808" s="2" t="str">
        <f>IF(B808="","",VLOOKUP(AB808,Varsayımlar!$B:$Q,15,0))</f>
        <v/>
      </c>
      <c r="AA808" s="2" t="str">
        <f>IF(B808="","",VLOOKUP(AB808,Varsayımlar!$B:$Q,16,0))</f>
        <v/>
      </c>
      <c r="AB808" s="2" t="str">
        <f t="shared" si="15"/>
        <v/>
      </c>
    </row>
    <row r="809" spans="2:28" x14ac:dyDescent="0.25">
      <c r="B809" s="6"/>
      <c r="C809" s="7" t="str">
        <f>IF(B809="","",VLOOKUP(AB809,Varsayımlar!$B:$Q,3,0))</f>
        <v/>
      </c>
      <c r="G809" s="5" t="str">
        <f>IF(B809="","",VLOOKUP(AB809,Varsayımlar!$B:$Q,5,0))</f>
        <v/>
      </c>
      <c r="H809" s="5"/>
      <c r="I809" s="5" t="str">
        <f>IF(B809="","",VLOOKUP(AB809,Varsayımlar!$B:$Q,6,0))</f>
        <v/>
      </c>
      <c r="O809" s="5" t="str">
        <f>IF(B809="","",VLOOKUP(AB809,Varsayımlar!$B:$Q,7,0)*J809)</f>
        <v/>
      </c>
      <c r="P809" s="5" t="str">
        <f>IF(B809="","",VLOOKUP(AB809,Varsayımlar!$B:$Q,8,0))</f>
        <v/>
      </c>
      <c r="Q809" s="5" t="str">
        <f>IF(B809="","",VLOOKUP(AB809,Varsayımlar!$B:$Q,9,0))</f>
        <v/>
      </c>
      <c r="R809" s="5" t="str">
        <f>IF(B809="","",VLOOKUP(AB809,Varsayımlar!$B:$Q,10,0))</f>
        <v/>
      </c>
      <c r="S809" s="5" t="str">
        <f>IF(B809="","",VLOOKUP(AB809,Varsayımlar!$B:$Q,11,0))</f>
        <v/>
      </c>
      <c r="T809" s="5" t="str">
        <f>IF(B809="","",VLOOKUP(AB809,Varsayımlar!$B:$Q,12,0))</f>
        <v/>
      </c>
      <c r="U809" s="5" t="str">
        <f>IF(B809="","",VLOOKUP(AB809,Varsayımlar!$B:$Q,13,0))</f>
        <v/>
      </c>
      <c r="V809" s="5" t="str">
        <f>IF(B809="","",VLOOKUP(AB809,Varsayımlar!$B:$Q,14,0))</f>
        <v/>
      </c>
      <c r="Z809" s="5" t="str">
        <f>IF(B809="","",VLOOKUP(AB809,Varsayımlar!$B:$Q,15,0))</f>
        <v/>
      </c>
      <c r="AA809" s="5" t="str">
        <f>IF(B809="","",VLOOKUP(AB809,Varsayımlar!$B:$Q,16,0))</f>
        <v/>
      </c>
      <c r="AB809" s="5" t="str">
        <f t="shared" si="15"/>
        <v/>
      </c>
    </row>
    <row r="810" spans="2:28" x14ac:dyDescent="0.25">
      <c r="C810" s="3" t="str">
        <f>IF(B810="","",VLOOKUP(AB810,Varsayımlar!$B:$Q,3,0))</f>
        <v/>
      </c>
      <c r="G810" s="2" t="str">
        <f>IF(B810="","",VLOOKUP(AB810,Varsayımlar!$B:$Q,5,0))</f>
        <v/>
      </c>
      <c r="I810" s="2" t="str">
        <f>IF(B810="","",VLOOKUP(AB810,Varsayımlar!$B:$Q,6,0))</f>
        <v/>
      </c>
      <c r="O810" s="2" t="str">
        <f>IF(B810="","",VLOOKUP(AB810,Varsayımlar!$B:$Q,7,0)*J810)</f>
        <v/>
      </c>
      <c r="P810" s="2" t="str">
        <f>IF(B810="","",VLOOKUP(AB810,Varsayımlar!$B:$Q,8,0))</f>
        <v/>
      </c>
      <c r="Q810" s="2" t="str">
        <f>IF(B810="","",VLOOKUP(AB810,Varsayımlar!$B:$Q,9,0))</f>
        <v/>
      </c>
      <c r="R810" s="2" t="str">
        <f>IF(B810="","",VLOOKUP(AB810,Varsayımlar!$B:$Q,10,0))</f>
        <v/>
      </c>
      <c r="S810" s="2" t="str">
        <f>IF(B810="","",VLOOKUP(AB810,Varsayımlar!$B:$Q,11,0))</f>
        <v/>
      </c>
      <c r="T810" s="2" t="str">
        <f>IF(B810="","",VLOOKUP(AB810,Varsayımlar!$B:$Q,12,0))</f>
        <v/>
      </c>
      <c r="U810" s="2" t="str">
        <f>IF(B810="","",VLOOKUP(AB810,Varsayımlar!$B:$Q,13,0))</f>
        <v/>
      </c>
      <c r="V810" s="2" t="str">
        <f>IF(B810="","",VLOOKUP(AB810,Varsayımlar!$B:$Q,14,0))</f>
        <v/>
      </c>
      <c r="Z810" s="2" t="str">
        <f>IF(B810="","",VLOOKUP(AB810,Varsayımlar!$B:$Q,15,0))</f>
        <v/>
      </c>
      <c r="AA810" s="2" t="str">
        <f>IF(B810="","",VLOOKUP(AB810,Varsayımlar!$B:$Q,16,0))</f>
        <v/>
      </c>
      <c r="AB810" s="2" t="str">
        <f t="shared" si="15"/>
        <v/>
      </c>
    </row>
    <row r="811" spans="2:28" x14ac:dyDescent="0.25">
      <c r="B811" s="6"/>
      <c r="C811" s="7" t="str">
        <f>IF(B811="","",VLOOKUP(AB811,Varsayımlar!$B:$Q,3,0))</f>
        <v/>
      </c>
      <c r="G811" s="5" t="str">
        <f>IF(B811="","",VLOOKUP(AB811,Varsayımlar!$B:$Q,5,0))</f>
        <v/>
      </c>
      <c r="H811" s="5"/>
      <c r="I811" s="5" t="str">
        <f>IF(B811="","",VLOOKUP(AB811,Varsayımlar!$B:$Q,6,0))</f>
        <v/>
      </c>
      <c r="O811" s="5" t="str">
        <f>IF(B811="","",VLOOKUP(AB811,Varsayımlar!$B:$Q,7,0)*J811)</f>
        <v/>
      </c>
      <c r="P811" s="5" t="str">
        <f>IF(B811="","",VLOOKUP(AB811,Varsayımlar!$B:$Q,8,0))</f>
        <v/>
      </c>
      <c r="Q811" s="5" t="str">
        <f>IF(B811="","",VLOOKUP(AB811,Varsayımlar!$B:$Q,9,0))</f>
        <v/>
      </c>
      <c r="R811" s="5" t="str">
        <f>IF(B811="","",VLOOKUP(AB811,Varsayımlar!$B:$Q,10,0))</f>
        <v/>
      </c>
      <c r="S811" s="5" t="str">
        <f>IF(B811="","",VLOOKUP(AB811,Varsayımlar!$B:$Q,11,0))</f>
        <v/>
      </c>
      <c r="T811" s="5" t="str">
        <f>IF(B811="","",VLOOKUP(AB811,Varsayımlar!$B:$Q,12,0))</f>
        <v/>
      </c>
      <c r="U811" s="5" t="str">
        <f>IF(B811="","",VLOOKUP(AB811,Varsayımlar!$B:$Q,13,0))</f>
        <v/>
      </c>
      <c r="V811" s="5" t="str">
        <f>IF(B811="","",VLOOKUP(AB811,Varsayımlar!$B:$Q,14,0))</f>
        <v/>
      </c>
      <c r="Z811" s="5" t="str">
        <f>IF(B811="","",VLOOKUP(AB811,Varsayımlar!$B:$Q,15,0))</f>
        <v/>
      </c>
      <c r="AA811" s="5" t="str">
        <f>IF(B811="","",VLOOKUP(AB811,Varsayımlar!$B:$Q,16,0))</f>
        <v/>
      </c>
      <c r="AB811" s="5" t="str">
        <f t="shared" si="15"/>
        <v/>
      </c>
    </row>
    <row r="812" spans="2:28" x14ac:dyDescent="0.25">
      <c r="C812" s="3" t="str">
        <f>IF(B812="","",VLOOKUP(AB812,Varsayımlar!$B:$Q,3,0))</f>
        <v/>
      </c>
      <c r="G812" s="2" t="str">
        <f>IF(B812="","",VLOOKUP(AB812,Varsayımlar!$B:$Q,5,0))</f>
        <v/>
      </c>
      <c r="I812" s="2" t="str">
        <f>IF(B812="","",VLOOKUP(AB812,Varsayımlar!$B:$Q,6,0))</f>
        <v/>
      </c>
      <c r="O812" s="2" t="str">
        <f>IF(B812="","",VLOOKUP(AB812,Varsayımlar!$B:$Q,7,0)*J812)</f>
        <v/>
      </c>
      <c r="P812" s="2" t="str">
        <f>IF(B812="","",VLOOKUP(AB812,Varsayımlar!$B:$Q,8,0))</f>
        <v/>
      </c>
      <c r="Q812" s="2" t="str">
        <f>IF(B812="","",VLOOKUP(AB812,Varsayımlar!$B:$Q,9,0))</f>
        <v/>
      </c>
      <c r="R812" s="2" t="str">
        <f>IF(B812="","",VLOOKUP(AB812,Varsayımlar!$B:$Q,10,0))</f>
        <v/>
      </c>
      <c r="S812" s="2" t="str">
        <f>IF(B812="","",VLOOKUP(AB812,Varsayımlar!$B:$Q,11,0))</f>
        <v/>
      </c>
      <c r="T812" s="2" t="str">
        <f>IF(B812="","",VLOOKUP(AB812,Varsayımlar!$B:$Q,12,0))</f>
        <v/>
      </c>
      <c r="U812" s="2" t="str">
        <f>IF(B812="","",VLOOKUP(AB812,Varsayımlar!$B:$Q,13,0))</f>
        <v/>
      </c>
      <c r="V812" s="2" t="str">
        <f>IF(B812="","",VLOOKUP(AB812,Varsayımlar!$B:$Q,14,0))</f>
        <v/>
      </c>
      <c r="Z812" s="2" t="str">
        <f>IF(B812="","",VLOOKUP(AB812,Varsayımlar!$B:$Q,15,0))</f>
        <v/>
      </c>
      <c r="AA812" s="2" t="str">
        <f>IF(B812="","",VLOOKUP(AB812,Varsayımlar!$B:$Q,16,0))</f>
        <v/>
      </c>
      <c r="AB812" s="2" t="str">
        <f t="shared" si="15"/>
        <v/>
      </c>
    </row>
    <row r="813" spans="2:28" x14ac:dyDescent="0.25">
      <c r="B813" s="6"/>
      <c r="C813" s="7" t="str">
        <f>IF(B813="","",VLOOKUP(AB813,Varsayımlar!$B:$Q,3,0))</f>
        <v/>
      </c>
      <c r="G813" s="5" t="str">
        <f>IF(B813="","",VLOOKUP(AB813,Varsayımlar!$B:$Q,5,0))</f>
        <v/>
      </c>
      <c r="H813" s="5"/>
      <c r="I813" s="5" t="str">
        <f>IF(B813="","",VLOOKUP(AB813,Varsayımlar!$B:$Q,6,0))</f>
        <v/>
      </c>
      <c r="O813" s="5" t="str">
        <f>IF(B813="","",VLOOKUP(AB813,Varsayımlar!$B:$Q,7,0)*J813)</f>
        <v/>
      </c>
      <c r="P813" s="5" t="str">
        <f>IF(B813="","",VLOOKUP(AB813,Varsayımlar!$B:$Q,8,0))</f>
        <v/>
      </c>
      <c r="Q813" s="5" t="str">
        <f>IF(B813="","",VLOOKUP(AB813,Varsayımlar!$B:$Q,9,0))</f>
        <v/>
      </c>
      <c r="R813" s="5" t="str">
        <f>IF(B813="","",VLOOKUP(AB813,Varsayımlar!$B:$Q,10,0))</f>
        <v/>
      </c>
      <c r="S813" s="5" t="str">
        <f>IF(B813="","",VLOOKUP(AB813,Varsayımlar!$B:$Q,11,0))</f>
        <v/>
      </c>
      <c r="T813" s="5" t="str">
        <f>IF(B813="","",VLOOKUP(AB813,Varsayımlar!$B:$Q,12,0))</f>
        <v/>
      </c>
      <c r="U813" s="5" t="str">
        <f>IF(B813="","",VLOOKUP(AB813,Varsayımlar!$B:$Q,13,0))</f>
        <v/>
      </c>
      <c r="V813" s="5" t="str">
        <f>IF(B813="","",VLOOKUP(AB813,Varsayımlar!$B:$Q,14,0))</f>
        <v/>
      </c>
      <c r="Z813" s="5" t="str">
        <f>IF(B813="","",VLOOKUP(AB813,Varsayımlar!$B:$Q,15,0))</f>
        <v/>
      </c>
      <c r="AA813" s="5" t="str">
        <f>IF(B813="","",VLOOKUP(AB813,Varsayımlar!$B:$Q,16,0))</f>
        <v/>
      </c>
      <c r="AB813" s="5" t="str">
        <f t="shared" si="15"/>
        <v/>
      </c>
    </row>
    <row r="814" spans="2:28" x14ac:dyDescent="0.25">
      <c r="C814" s="3" t="str">
        <f>IF(B814="","",VLOOKUP(AB814,Varsayımlar!$B:$Q,3,0))</f>
        <v/>
      </c>
      <c r="G814" s="2" t="str">
        <f>IF(B814="","",VLOOKUP(AB814,Varsayımlar!$B:$Q,5,0))</f>
        <v/>
      </c>
      <c r="I814" s="2" t="str">
        <f>IF(B814="","",VLOOKUP(AB814,Varsayımlar!$B:$Q,6,0))</f>
        <v/>
      </c>
      <c r="O814" s="2" t="str">
        <f>IF(B814="","",VLOOKUP(AB814,Varsayımlar!$B:$Q,7,0)*J814)</f>
        <v/>
      </c>
      <c r="P814" s="2" t="str">
        <f>IF(B814="","",VLOOKUP(AB814,Varsayımlar!$B:$Q,8,0))</f>
        <v/>
      </c>
      <c r="Q814" s="2" t="str">
        <f>IF(B814="","",VLOOKUP(AB814,Varsayımlar!$B:$Q,9,0))</f>
        <v/>
      </c>
      <c r="R814" s="2" t="str">
        <f>IF(B814="","",VLOOKUP(AB814,Varsayımlar!$B:$Q,10,0))</f>
        <v/>
      </c>
      <c r="S814" s="2" t="str">
        <f>IF(B814="","",VLOOKUP(AB814,Varsayımlar!$B:$Q,11,0))</f>
        <v/>
      </c>
      <c r="T814" s="2" t="str">
        <f>IF(B814="","",VLOOKUP(AB814,Varsayımlar!$B:$Q,12,0))</f>
        <v/>
      </c>
      <c r="U814" s="2" t="str">
        <f>IF(B814="","",VLOOKUP(AB814,Varsayımlar!$B:$Q,13,0))</f>
        <v/>
      </c>
      <c r="V814" s="2" t="str">
        <f>IF(B814="","",VLOOKUP(AB814,Varsayımlar!$B:$Q,14,0))</f>
        <v/>
      </c>
      <c r="Z814" s="2" t="str">
        <f>IF(B814="","",VLOOKUP(AB814,Varsayımlar!$B:$Q,15,0))</f>
        <v/>
      </c>
      <c r="AA814" s="2" t="str">
        <f>IF(B814="","",VLOOKUP(AB814,Varsayımlar!$B:$Q,16,0))</f>
        <v/>
      </c>
      <c r="AB814" s="2" t="str">
        <f t="shared" si="15"/>
        <v/>
      </c>
    </row>
    <row r="815" spans="2:28" x14ac:dyDescent="0.25">
      <c r="B815" s="6"/>
      <c r="C815" s="7" t="str">
        <f>IF(B815="","",VLOOKUP(AB815,Varsayımlar!$B:$Q,3,0))</f>
        <v/>
      </c>
      <c r="G815" s="5" t="str">
        <f>IF(B815="","",VLOOKUP(AB815,Varsayımlar!$B:$Q,5,0))</f>
        <v/>
      </c>
      <c r="H815" s="5"/>
      <c r="I815" s="5" t="str">
        <f>IF(B815="","",VLOOKUP(AB815,Varsayımlar!$B:$Q,6,0))</f>
        <v/>
      </c>
      <c r="O815" s="5" t="str">
        <f>IF(B815="","",VLOOKUP(AB815,Varsayımlar!$B:$Q,7,0)*J815)</f>
        <v/>
      </c>
      <c r="P815" s="5" t="str">
        <f>IF(B815="","",VLOOKUP(AB815,Varsayımlar!$B:$Q,8,0))</f>
        <v/>
      </c>
      <c r="Q815" s="5" t="str">
        <f>IF(B815="","",VLOOKUP(AB815,Varsayımlar!$B:$Q,9,0))</f>
        <v/>
      </c>
      <c r="R815" s="5" t="str">
        <f>IF(B815="","",VLOOKUP(AB815,Varsayımlar!$B:$Q,10,0))</f>
        <v/>
      </c>
      <c r="S815" s="5" t="str">
        <f>IF(B815="","",VLOOKUP(AB815,Varsayımlar!$B:$Q,11,0))</f>
        <v/>
      </c>
      <c r="T815" s="5" t="str">
        <f>IF(B815="","",VLOOKUP(AB815,Varsayımlar!$B:$Q,12,0))</f>
        <v/>
      </c>
      <c r="U815" s="5" t="str">
        <f>IF(B815="","",VLOOKUP(AB815,Varsayımlar!$B:$Q,13,0))</f>
        <v/>
      </c>
      <c r="V815" s="5" t="str">
        <f>IF(B815="","",VLOOKUP(AB815,Varsayımlar!$B:$Q,14,0))</f>
        <v/>
      </c>
      <c r="Z815" s="5" t="str">
        <f>IF(B815="","",VLOOKUP(AB815,Varsayımlar!$B:$Q,15,0))</f>
        <v/>
      </c>
      <c r="AA815" s="5" t="str">
        <f>IF(B815="","",VLOOKUP(AB815,Varsayımlar!$B:$Q,16,0))</f>
        <v/>
      </c>
      <c r="AB815" s="5" t="str">
        <f t="shared" si="15"/>
        <v/>
      </c>
    </row>
    <row r="816" spans="2:28" x14ac:dyDescent="0.25">
      <c r="C816" s="3" t="str">
        <f>IF(B816="","",VLOOKUP(AB816,Varsayımlar!$B:$Q,3,0))</f>
        <v/>
      </c>
      <c r="G816" s="2" t="str">
        <f>IF(B816="","",VLOOKUP(AB816,Varsayımlar!$B:$Q,5,0))</f>
        <v/>
      </c>
      <c r="I816" s="2" t="str">
        <f>IF(B816="","",VLOOKUP(AB816,Varsayımlar!$B:$Q,6,0))</f>
        <v/>
      </c>
      <c r="O816" s="2" t="str">
        <f>IF(B816="","",VLOOKUP(AB816,Varsayımlar!$B:$Q,7,0)*J816)</f>
        <v/>
      </c>
      <c r="P816" s="2" t="str">
        <f>IF(B816="","",VLOOKUP(AB816,Varsayımlar!$B:$Q,8,0))</f>
        <v/>
      </c>
      <c r="Q816" s="2" t="str">
        <f>IF(B816="","",VLOOKUP(AB816,Varsayımlar!$B:$Q,9,0))</f>
        <v/>
      </c>
      <c r="R816" s="2" t="str">
        <f>IF(B816="","",VLOOKUP(AB816,Varsayımlar!$B:$Q,10,0))</f>
        <v/>
      </c>
      <c r="S816" s="2" t="str">
        <f>IF(B816="","",VLOOKUP(AB816,Varsayımlar!$B:$Q,11,0))</f>
        <v/>
      </c>
      <c r="T816" s="2" t="str">
        <f>IF(B816="","",VLOOKUP(AB816,Varsayımlar!$B:$Q,12,0))</f>
        <v/>
      </c>
      <c r="U816" s="2" t="str">
        <f>IF(B816="","",VLOOKUP(AB816,Varsayımlar!$B:$Q,13,0))</f>
        <v/>
      </c>
      <c r="V816" s="2" t="str">
        <f>IF(B816="","",VLOOKUP(AB816,Varsayımlar!$B:$Q,14,0))</f>
        <v/>
      </c>
      <c r="Z816" s="2" t="str">
        <f>IF(B816="","",VLOOKUP(AB816,Varsayımlar!$B:$Q,15,0))</f>
        <v/>
      </c>
      <c r="AA816" s="2" t="str">
        <f>IF(B816="","",VLOOKUP(AB816,Varsayımlar!$B:$Q,16,0))</f>
        <v/>
      </c>
      <c r="AB816" s="2" t="str">
        <f t="shared" si="15"/>
        <v/>
      </c>
    </row>
    <row r="817" spans="2:28" x14ac:dyDescent="0.25">
      <c r="B817" s="6"/>
      <c r="C817" s="7" t="str">
        <f>IF(B817="","",VLOOKUP(AB817,Varsayımlar!$B:$Q,3,0))</f>
        <v/>
      </c>
      <c r="G817" s="5" t="str">
        <f>IF(B817="","",VLOOKUP(AB817,Varsayımlar!$B:$Q,5,0))</f>
        <v/>
      </c>
      <c r="H817" s="5"/>
      <c r="I817" s="5" t="str">
        <f>IF(B817="","",VLOOKUP(AB817,Varsayımlar!$B:$Q,6,0))</f>
        <v/>
      </c>
      <c r="O817" s="5" t="str">
        <f>IF(B817="","",VLOOKUP(AB817,Varsayımlar!$B:$Q,7,0)*J817)</f>
        <v/>
      </c>
      <c r="P817" s="5" t="str">
        <f>IF(B817="","",VLOOKUP(AB817,Varsayımlar!$B:$Q,8,0))</f>
        <v/>
      </c>
      <c r="Q817" s="5" t="str">
        <f>IF(B817="","",VLOOKUP(AB817,Varsayımlar!$B:$Q,9,0))</f>
        <v/>
      </c>
      <c r="R817" s="5" t="str">
        <f>IF(B817="","",VLOOKUP(AB817,Varsayımlar!$B:$Q,10,0))</f>
        <v/>
      </c>
      <c r="S817" s="5" t="str">
        <f>IF(B817="","",VLOOKUP(AB817,Varsayımlar!$B:$Q,11,0))</f>
        <v/>
      </c>
      <c r="T817" s="5" t="str">
        <f>IF(B817="","",VLOOKUP(AB817,Varsayımlar!$B:$Q,12,0))</f>
        <v/>
      </c>
      <c r="U817" s="5" t="str">
        <f>IF(B817="","",VLOOKUP(AB817,Varsayımlar!$B:$Q,13,0))</f>
        <v/>
      </c>
      <c r="V817" s="5" t="str">
        <f>IF(B817="","",VLOOKUP(AB817,Varsayımlar!$B:$Q,14,0))</f>
        <v/>
      </c>
      <c r="Z817" s="5" t="str">
        <f>IF(B817="","",VLOOKUP(AB817,Varsayımlar!$B:$Q,15,0))</f>
        <v/>
      </c>
      <c r="AA817" s="5" t="str">
        <f>IF(B817="","",VLOOKUP(AB817,Varsayımlar!$B:$Q,16,0))</f>
        <v/>
      </c>
      <c r="AB817" s="5" t="str">
        <f t="shared" si="15"/>
        <v/>
      </c>
    </row>
    <row r="818" spans="2:28" x14ac:dyDescent="0.25">
      <c r="C818" s="3" t="str">
        <f>IF(B818="","",VLOOKUP(AB818,Varsayımlar!$B:$Q,3,0))</f>
        <v/>
      </c>
      <c r="G818" s="2" t="str">
        <f>IF(B818="","",VLOOKUP(AB818,Varsayımlar!$B:$Q,5,0))</f>
        <v/>
      </c>
      <c r="I818" s="2" t="str">
        <f>IF(B818="","",VLOOKUP(AB818,Varsayımlar!$B:$Q,6,0))</f>
        <v/>
      </c>
      <c r="O818" s="2" t="str">
        <f>IF(B818="","",VLOOKUP(AB818,Varsayımlar!$B:$Q,7,0)*J818)</f>
        <v/>
      </c>
      <c r="P818" s="2" t="str">
        <f>IF(B818="","",VLOOKUP(AB818,Varsayımlar!$B:$Q,8,0))</f>
        <v/>
      </c>
      <c r="Q818" s="2" t="str">
        <f>IF(B818="","",VLOOKUP(AB818,Varsayımlar!$B:$Q,9,0))</f>
        <v/>
      </c>
      <c r="R818" s="2" t="str">
        <f>IF(B818="","",VLOOKUP(AB818,Varsayımlar!$B:$Q,10,0))</f>
        <v/>
      </c>
      <c r="S818" s="2" t="str">
        <f>IF(B818="","",VLOOKUP(AB818,Varsayımlar!$B:$Q,11,0))</f>
        <v/>
      </c>
      <c r="T818" s="2" t="str">
        <f>IF(B818="","",VLOOKUP(AB818,Varsayımlar!$B:$Q,12,0))</f>
        <v/>
      </c>
      <c r="U818" s="2" t="str">
        <f>IF(B818="","",VLOOKUP(AB818,Varsayımlar!$B:$Q,13,0))</f>
        <v/>
      </c>
      <c r="V818" s="2" t="str">
        <f>IF(B818="","",VLOOKUP(AB818,Varsayımlar!$B:$Q,14,0))</f>
        <v/>
      </c>
      <c r="Z818" s="2" t="str">
        <f>IF(B818="","",VLOOKUP(AB818,Varsayımlar!$B:$Q,15,0))</f>
        <v/>
      </c>
      <c r="AA818" s="2" t="str">
        <f>IF(B818="","",VLOOKUP(AB818,Varsayımlar!$B:$Q,16,0))</f>
        <v/>
      </c>
      <c r="AB818" s="2" t="str">
        <f t="shared" si="15"/>
        <v/>
      </c>
    </row>
    <row r="819" spans="2:28" x14ac:dyDescent="0.25">
      <c r="B819" s="6"/>
      <c r="C819" s="7" t="str">
        <f>IF(B819="","",VLOOKUP(AB819,Varsayımlar!$B:$Q,3,0))</f>
        <v/>
      </c>
      <c r="G819" s="5" t="str">
        <f>IF(B819="","",VLOOKUP(AB819,Varsayımlar!$B:$Q,5,0))</f>
        <v/>
      </c>
      <c r="H819" s="5"/>
      <c r="I819" s="5" t="str">
        <f>IF(B819="","",VLOOKUP(AB819,Varsayımlar!$B:$Q,6,0))</f>
        <v/>
      </c>
      <c r="O819" s="5" t="str">
        <f>IF(B819="","",VLOOKUP(AB819,Varsayımlar!$B:$Q,7,0)*J819)</f>
        <v/>
      </c>
      <c r="P819" s="5" t="str">
        <f>IF(B819="","",VLOOKUP(AB819,Varsayımlar!$B:$Q,8,0))</f>
        <v/>
      </c>
      <c r="Q819" s="5" t="str">
        <f>IF(B819="","",VLOOKUP(AB819,Varsayımlar!$B:$Q,9,0))</f>
        <v/>
      </c>
      <c r="R819" s="5" t="str">
        <f>IF(B819="","",VLOOKUP(AB819,Varsayımlar!$B:$Q,10,0))</f>
        <v/>
      </c>
      <c r="S819" s="5" t="str">
        <f>IF(B819="","",VLOOKUP(AB819,Varsayımlar!$B:$Q,11,0))</f>
        <v/>
      </c>
      <c r="T819" s="5" t="str">
        <f>IF(B819="","",VLOOKUP(AB819,Varsayımlar!$B:$Q,12,0))</f>
        <v/>
      </c>
      <c r="U819" s="5" t="str">
        <f>IF(B819="","",VLOOKUP(AB819,Varsayımlar!$B:$Q,13,0))</f>
        <v/>
      </c>
      <c r="V819" s="5" t="str">
        <f>IF(B819="","",VLOOKUP(AB819,Varsayımlar!$B:$Q,14,0))</f>
        <v/>
      </c>
      <c r="Z819" s="5" t="str">
        <f>IF(B819="","",VLOOKUP(AB819,Varsayımlar!$B:$Q,15,0))</f>
        <v/>
      </c>
      <c r="AA819" s="5" t="str">
        <f>IF(B819="","",VLOOKUP(AB819,Varsayımlar!$B:$Q,16,0))</f>
        <v/>
      </c>
      <c r="AB819" s="5" t="str">
        <f t="shared" si="15"/>
        <v/>
      </c>
    </row>
    <row r="820" spans="2:28" x14ac:dyDescent="0.25">
      <c r="C820" s="3" t="str">
        <f>IF(B820="","",VLOOKUP(AB820,Varsayımlar!$B:$Q,3,0))</f>
        <v/>
      </c>
      <c r="G820" s="2" t="str">
        <f>IF(B820="","",VLOOKUP(AB820,Varsayımlar!$B:$Q,5,0))</f>
        <v/>
      </c>
      <c r="I820" s="2" t="str">
        <f>IF(B820="","",VLOOKUP(AB820,Varsayımlar!$B:$Q,6,0))</f>
        <v/>
      </c>
      <c r="O820" s="2" t="str">
        <f>IF(B820="","",VLOOKUP(AB820,Varsayımlar!$B:$Q,7,0)*J820)</f>
        <v/>
      </c>
      <c r="P820" s="2" t="str">
        <f>IF(B820="","",VLOOKUP(AB820,Varsayımlar!$B:$Q,8,0))</f>
        <v/>
      </c>
      <c r="Q820" s="2" t="str">
        <f>IF(B820="","",VLOOKUP(AB820,Varsayımlar!$B:$Q,9,0))</f>
        <v/>
      </c>
      <c r="R820" s="2" t="str">
        <f>IF(B820="","",VLOOKUP(AB820,Varsayımlar!$B:$Q,10,0))</f>
        <v/>
      </c>
      <c r="S820" s="2" t="str">
        <f>IF(B820="","",VLOOKUP(AB820,Varsayımlar!$B:$Q,11,0))</f>
        <v/>
      </c>
      <c r="T820" s="2" t="str">
        <f>IF(B820="","",VLOOKUP(AB820,Varsayımlar!$B:$Q,12,0))</f>
        <v/>
      </c>
      <c r="U820" s="2" t="str">
        <f>IF(B820="","",VLOOKUP(AB820,Varsayımlar!$B:$Q,13,0))</f>
        <v/>
      </c>
      <c r="V820" s="2" t="str">
        <f>IF(B820="","",VLOOKUP(AB820,Varsayımlar!$B:$Q,14,0))</f>
        <v/>
      </c>
      <c r="Z820" s="2" t="str">
        <f>IF(B820="","",VLOOKUP(AB820,Varsayımlar!$B:$Q,15,0))</f>
        <v/>
      </c>
      <c r="AA820" s="2" t="str">
        <f>IF(B820="","",VLOOKUP(AB820,Varsayımlar!$B:$Q,16,0))</f>
        <v/>
      </c>
      <c r="AB820" s="2" t="str">
        <f t="shared" si="15"/>
        <v/>
      </c>
    </row>
    <row r="821" spans="2:28" x14ac:dyDescent="0.25">
      <c r="B821" s="6"/>
      <c r="C821" s="7" t="str">
        <f>IF(B821="","",VLOOKUP(AB821,Varsayımlar!$B:$Q,3,0))</f>
        <v/>
      </c>
      <c r="G821" s="5" t="str">
        <f>IF(B821="","",VLOOKUP(AB821,Varsayımlar!$B:$Q,5,0))</f>
        <v/>
      </c>
      <c r="H821" s="5"/>
      <c r="I821" s="5" t="str">
        <f>IF(B821="","",VLOOKUP(AB821,Varsayımlar!$B:$Q,6,0))</f>
        <v/>
      </c>
      <c r="O821" s="5" t="str">
        <f>IF(B821="","",VLOOKUP(AB821,Varsayımlar!$B:$Q,7,0)*J821)</f>
        <v/>
      </c>
      <c r="P821" s="5" t="str">
        <f>IF(B821="","",VLOOKUP(AB821,Varsayımlar!$B:$Q,8,0))</f>
        <v/>
      </c>
      <c r="Q821" s="5" t="str">
        <f>IF(B821="","",VLOOKUP(AB821,Varsayımlar!$B:$Q,9,0))</f>
        <v/>
      </c>
      <c r="R821" s="5" t="str">
        <f>IF(B821="","",VLOOKUP(AB821,Varsayımlar!$B:$Q,10,0))</f>
        <v/>
      </c>
      <c r="S821" s="5" t="str">
        <f>IF(B821="","",VLOOKUP(AB821,Varsayımlar!$B:$Q,11,0))</f>
        <v/>
      </c>
      <c r="T821" s="5" t="str">
        <f>IF(B821="","",VLOOKUP(AB821,Varsayımlar!$B:$Q,12,0))</f>
        <v/>
      </c>
      <c r="U821" s="5" t="str">
        <f>IF(B821="","",VLOOKUP(AB821,Varsayımlar!$B:$Q,13,0))</f>
        <v/>
      </c>
      <c r="V821" s="5" t="str">
        <f>IF(B821="","",VLOOKUP(AB821,Varsayımlar!$B:$Q,14,0))</f>
        <v/>
      </c>
      <c r="Z821" s="5" t="str">
        <f>IF(B821="","",VLOOKUP(AB821,Varsayımlar!$B:$Q,15,0))</f>
        <v/>
      </c>
      <c r="AA821" s="5" t="str">
        <f>IF(B821="","",VLOOKUP(AB821,Varsayımlar!$B:$Q,16,0))</f>
        <v/>
      </c>
      <c r="AB821" s="5" t="str">
        <f t="shared" si="15"/>
        <v/>
      </c>
    </row>
    <row r="822" spans="2:28" x14ac:dyDescent="0.25">
      <c r="C822" s="3" t="str">
        <f>IF(B822="","",VLOOKUP(AB822,Varsayımlar!$B:$Q,3,0))</f>
        <v/>
      </c>
      <c r="G822" s="2" t="str">
        <f>IF(B822="","",VLOOKUP(AB822,Varsayımlar!$B:$Q,5,0))</f>
        <v/>
      </c>
      <c r="I822" s="2" t="str">
        <f>IF(B822="","",VLOOKUP(AB822,Varsayımlar!$B:$Q,6,0))</f>
        <v/>
      </c>
      <c r="O822" s="2" t="str">
        <f>IF(B822="","",VLOOKUP(AB822,Varsayımlar!$B:$Q,7,0)*J822)</f>
        <v/>
      </c>
      <c r="P822" s="2" t="str">
        <f>IF(B822="","",VLOOKUP(AB822,Varsayımlar!$B:$Q,8,0))</f>
        <v/>
      </c>
      <c r="Q822" s="2" t="str">
        <f>IF(B822="","",VLOOKUP(AB822,Varsayımlar!$B:$Q,9,0))</f>
        <v/>
      </c>
      <c r="R822" s="2" t="str">
        <f>IF(B822="","",VLOOKUP(AB822,Varsayımlar!$B:$Q,10,0))</f>
        <v/>
      </c>
      <c r="S822" s="2" t="str">
        <f>IF(B822="","",VLOOKUP(AB822,Varsayımlar!$B:$Q,11,0))</f>
        <v/>
      </c>
      <c r="T822" s="2" t="str">
        <f>IF(B822="","",VLOOKUP(AB822,Varsayımlar!$B:$Q,12,0))</f>
        <v/>
      </c>
      <c r="U822" s="2" t="str">
        <f>IF(B822="","",VLOOKUP(AB822,Varsayımlar!$B:$Q,13,0))</f>
        <v/>
      </c>
      <c r="V822" s="2" t="str">
        <f>IF(B822="","",VLOOKUP(AB822,Varsayımlar!$B:$Q,14,0))</f>
        <v/>
      </c>
      <c r="Z822" s="2" t="str">
        <f>IF(B822="","",VLOOKUP(AB822,Varsayımlar!$B:$Q,15,0))</f>
        <v/>
      </c>
      <c r="AA822" s="2" t="str">
        <f>IF(B822="","",VLOOKUP(AB822,Varsayımlar!$B:$Q,16,0))</f>
        <v/>
      </c>
      <c r="AB822" s="2" t="str">
        <f t="shared" si="15"/>
        <v/>
      </c>
    </row>
    <row r="823" spans="2:28" x14ac:dyDescent="0.25">
      <c r="B823" s="6"/>
      <c r="C823" s="7" t="str">
        <f>IF(B823="","",VLOOKUP(AB823,Varsayımlar!$B:$Q,3,0))</f>
        <v/>
      </c>
      <c r="G823" s="5" t="str">
        <f>IF(B823="","",VLOOKUP(AB823,Varsayımlar!$B:$Q,5,0))</f>
        <v/>
      </c>
      <c r="H823" s="5"/>
      <c r="I823" s="5" t="str">
        <f>IF(B823="","",VLOOKUP(AB823,Varsayımlar!$B:$Q,6,0))</f>
        <v/>
      </c>
      <c r="O823" s="5" t="str">
        <f>IF(B823="","",VLOOKUP(AB823,Varsayımlar!$B:$Q,7,0)*J823)</f>
        <v/>
      </c>
      <c r="P823" s="5" t="str">
        <f>IF(B823="","",VLOOKUP(AB823,Varsayımlar!$B:$Q,8,0))</f>
        <v/>
      </c>
      <c r="Q823" s="5" t="str">
        <f>IF(B823="","",VLOOKUP(AB823,Varsayımlar!$B:$Q,9,0))</f>
        <v/>
      </c>
      <c r="R823" s="5" t="str">
        <f>IF(B823="","",VLOOKUP(AB823,Varsayımlar!$B:$Q,10,0))</f>
        <v/>
      </c>
      <c r="S823" s="5" t="str">
        <f>IF(B823="","",VLOOKUP(AB823,Varsayımlar!$B:$Q,11,0))</f>
        <v/>
      </c>
      <c r="T823" s="5" t="str">
        <f>IF(B823="","",VLOOKUP(AB823,Varsayımlar!$B:$Q,12,0))</f>
        <v/>
      </c>
      <c r="U823" s="5" t="str">
        <f>IF(B823="","",VLOOKUP(AB823,Varsayımlar!$B:$Q,13,0))</f>
        <v/>
      </c>
      <c r="V823" s="5" t="str">
        <f>IF(B823="","",VLOOKUP(AB823,Varsayımlar!$B:$Q,14,0))</f>
        <v/>
      </c>
      <c r="Z823" s="5" t="str">
        <f>IF(B823="","",VLOOKUP(AB823,Varsayımlar!$B:$Q,15,0))</f>
        <v/>
      </c>
      <c r="AA823" s="5" t="str">
        <f>IF(B823="","",VLOOKUP(AB823,Varsayımlar!$B:$Q,16,0))</f>
        <v/>
      </c>
      <c r="AB823" s="5" t="str">
        <f t="shared" si="15"/>
        <v/>
      </c>
    </row>
    <row r="824" spans="2:28" x14ac:dyDescent="0.25">
      <c r="C824" s="3" t="str">
        <f>IF(B824="","",VLOOKUP(AB824,Varsayımlar!$B:$Q,3,0))</f>
        <v/>
      </c>
      <c r="G824" s="2" t="str">
        <f>IF(B824="","",VLOOKUP(AB824,Varsayımlar!$B:$Q,5,0))</f>
        <v/>
      </c>
      <c r="I824" s="2" t="str">
        <f>IF(B824="","",VLOOKUP(AB824,Varsayımlar!$B:$Q,6,0))</f>
        <v/>
      </c>
      <c r="O824" s="2" t="str">
        <f>IF(B824="","",VLOOKUP(AB824,Varsayımlar!$B:$Q,7,0)*J824)</f>
        <v/>
      </c>
      <c r="P824" s="2" t="str">
        <f>IF(B824="","",VLOOKUP(AB824,Varsayımlar!$B:$Q,8,0))</f>
        <v/>
      </c>
      <c r="Q824" s="2" t="str">
        <f>IF(B824="","",VLOOKUP(AB824,Varsayımlar!$B:$Q,9,0))</f>
        <v/>
      </c>
      <c r="R824" s="2" t="str">
        <f>IF(B824="","",VLOOKUP(AB824,Varsayımlar!$B:$Q,10,0))</f>
        <v/>
      </c>
      <c r="S824" s="2" t="str">
        <f>IF(B824="","",VLOOKUP(AB824,Varsayımlar!$B:$Q,11,0))</f>
        <v/>
      </c>
      <c r="T824" s="2" t="str">
        <f>IF(B824="","",VLOOKUP(AB824,Varsayımlar!$B:$Q,12,0))</f>
        <v/>
      </c>
      <c r="U824" s="2" t="str">
        <f>IF(B824="","",VLOOKUP(AB824,Varsayımlar!$B:$Q,13,0))</f>
        <v/>
      </c>
      <c r="V824" s="2" t="str">
        <f>IF(B824="","",VLOOKUP(AB824,Varsayımlar!$B:$Q,14,0))</f>
        <v/>
      </c>
      <c r="Z824" s="2" t="str">
        <f>IF(B824="","",VLOOKUP(AB824,Varsayımlar!$B:$Q,15,0))</f>
        <v/>
      </c>
      <c r="AA824" s="2" t="str">
        <f>IF(B824="","",VLOOKUP(AB824,Varsayımlar!$B:$Q,16,0))</f>
        <v/>
      </c>
      <c r="AB824" s="2" t="str">
        <f t="shared" si="15"/>
        <v/>
      </c>
    </row>
    <row r="825" spans="2:28" x14ac:dyDescent="0.25">
      <c r="B825" s="6"/>
      <c r="C825" s="7" t="str">
        <f>IF(B825="","",VLOOKUP(AB825,Varsayımlar!$B:$Q,3,0))</f>
        <v/>
      </c>
      <c r="G825" s="5" t="str">
        <f>IF(B825="","",VLOOKUP(AB825,Varsayımlar!$B:$Q,5,0))</f>
        <v/>
      </c>
      <c r="H825" s="5"/>
      <c r="I825" s="5" t="str">
        <f>IF(B825="","",VLOOKUP(AB825,Varsayımlar!$B:$Q,6,0))</f>
        <v/>
      </c>
      <c r="O825" s="5" t="str">
        <f>IF(B825="","",VLOOKUP(AB825,Varsayımlar!$B:$Q,7,0)*J825)</f>
        <v/>
      </c>
      <c r="P825" s="5" t="str">
        <f>IF(B825="","",VLOOKUP(AB825,Varsayımlar!$B:$Q,8,0))</f>
        <v/>
      </c>
      <c r="Q825" s="5" t="str">
        <f>IF(B825="","",VLOOKUP(AB825,Varsayımlar!$B:$Q,9,0))</f>
        <v/>
      </c>
      <c r="R825" s="5" t="str">
        <f>IF(B825="","",VLOOKUP(AB825,Varsayımlar!$B:$Q,10,0))</f>
        <v/>
      </c>
      <c r="S825" s="5" t="str">
        <f>IF(B825="","",VLOOKUP(AB825,Varsayımlar!$B:$Q,11,0))</f>
        <v/>
      </c>
      <c r="T825" s="5" t="str">
        <f>IF(B825="","",VLOOKUP(AB825,Varsayımlar!$B:$Q,12,0))</f>
        <v/>
      </c>
      <c r="U825" s="5" t="str">
        <f>IF(B825="","",VLOOKUP(AB825,Varsayımlar!$B:$Q,13,0))</f>
        <v/>
      </c>
      <c r="V825" s="5" t="str">
        <f>IF(B825="","",VLOOKUP(AB825,Varsayımlar!$B:$Q,14,0))</f>
        <v/>
      </c>
      <c r="Z825" s="5" t="str">
        <f>IF(B825="","",VLOOKUP(AB825,Varsayımlar!$B:$Q,15,0))</f>
        <v/>
      </c>
      <c r="AA825" s="5" t="str">
        <f>IF(B825="","",VLOOKUP(AB825,Varsayımlar!$B:$Q,16,0))</f>
        <v/>
      </c>
      <c r="AB825" s="5" t="str">
        <f t="shared" si="15"/>
        <v/>
      </c>
    </row>
    <row r="826" spans="2:28" x14ac:dyDescent="0.25">
      <c r="C826" s="3" t="str">
        <f>IF(B826="","",VLOOKUP(AB826,Varsayımlar!$B:$Q,3,0))</f>
        <v/>
      </c>
      <c r="G826" s="2" t="str">
        <f>IF(B826="","",VLOOKUP(AB826,Varsayımlar!$B:$Q,5,0))</f>
        <v/>
      </c>
      <c r="I826" s="2" t="str">
        <f>IF(B826="","",VLOOKUP(AB826,Varsayımlar!$B:$Q,6,0))</f>
        <v/>
      </c>
      <c r="O826" s="2" t="str">
        <f>IF(B826="","",VLOOKUP(AB826,Varsayımlar!$B:$Q,7,0)*J826)</f>
        <v/>
      </c>
      <c r="P826" s="2" t="str">
        <f>IF(B826="","",VLOOKUP(AB826,Varsayımlar!$B:$Q,8,0))</f>
        <v/>
      </c>
      <c r="Q826" s="2" t="str">
        <f>IF(B826="","",VLOOKUP(AB826,Varsayımlar!$B:$Q,9,0))</f>
        <v/>
      </c>
      <c r="R826" s="2" t="str">
        <f>IF(B826="","",VLOOKUP(AB826,Varsayımlar!$B:$Q,10,0))</f>
        <v/>
      </c>
      <c r="S826" s="2" t="str">
        <f>IF(B826="","",VLOOKUP(AB826,Varsayımlar!$B:$Q,11,0))</f>
        <v/>
      </c>
      <c r="T826" s="2" t="str">
        <f>IF(B826="","",VLOOKUP(AB826,Varsayımlar!$B:$Q,12,0))</f>
        <v/>
      </c>
      <c r="U826" s="2" t="str">
        <f>IF(B826="","",VLOOKUP(AB826,Varsayımlar!$B:$Q,13,0))</f>
        <v/>
      </c>
      <c r="V826" s="2" t="str">
        <f>IF(B826="","",VLOOKUP(AB826,Varsayımlar!$B:$Q,14,0))</f>
        <v/>
      </c>
      <c r="Z826" s="2" t="str">
        <f>IF(B826="","",VLOOKUP(AB826,Varsayımlar!$B:$Q,15,0))</f>
        <v/>
      </c>
      <c r="AA826" s="2" t="str">
        <f>IF(B826="","",VLOOKUP(AB826,Varsayımlar!$B:$Q,16,0))</f>
        <v/>
      </c>
      <c r="AB826" s="2" t="str">
        <f t="shared" si="15"/>
        <v/>
      </c>
    </row>
    <row r="827" spans="2:28" x14ac:dyDescent="0.25">
      <c r="B827" s="6"/>
      <c r="C827" s="7" t="str">
        <f>IF(B827="","",VLOOKUP(AB827,Varsayımlar!$B:$Q,3,0))</f>
        <v/>
      </c>
      <c r="G827" s="5" t="str">
        <f>IF(B827="","",VLOOKUP(AB827,Varsayımlar!$B:$Q,5,0))</f>
        <v/>
      </c>
      <c r="H827" s="5"/>
      <c r="I827" s="5" t="str">
        <f>IF(B827="","",VLOOKUP(AB827,Varsayımlar!$B:$Q,6,0))</f>
        <v/>
      </c>
      <c r="O827" s="5" t="str">
        <f>IF(B827="","",VLOOKUP(AB827,Varsayımlar!$B:$Q,7,0)*J827)</f>
        <v/>
      </c>
      <c r="P827" s="5" t="str">
        <f>IF(B827="","",VLOOKUP(AB827,Varsayımlar!$B:$Q,8,0))</f>
        <v/>
      </c>
      <c r="Q827" s="5" t="str">
        <f>IF(B827="","",VLOOKUP(AB827,Varsayımlar!$B:$Q,9,0))</f>
        <v/>
      </c>
      <c r="R827" s="5" t="str">
        <f>IF(B827="","",VLOOKUP(AB827,Varsayımlar!$B:$Q,10,0))</f>
        <v/>
      </c>
      <c r="S827" s="5" t="str">
        <f>IF(B827="","",VLOOKUP(AB827,Varsayımlar!$B:$Q,11,0))</f>
        <v/>
      </c>
      <c r="T827" s="5" t="str">
        <f>IF(B827="","",VLOOKUP(AB827,Varsayımlar!$B:$Q,12,0))</f>
        <v/>
      </c>
      <c r="U827" s="5" t="str">
        <f>IF(B827="","",VLOOKUP(AB827,Varsayımlar!$B:$Q,13,0))</f>
        <v/>
      </c>
      <c r="V827" s="5" t="str">
        <f>IF(B827="","",VLOOKUP(AB827,Varsayımlar!$B:$Q,14,0))</f>
        <v/>
      </c>
      <c r="Z827" s="5" t="str">
        <f>IF(B827="","",VLOOKUP(AB827,Varsayımlar!$B:$Q,15,0))</f>
        <v/>
      </c>
      <c r="AA827" s="5" t="str">
        <f>IF(B827="","",VLOOKUP(AB827,Varsayımlar!$B:$Q,16,0))</f>
        <v/>
      </c>
      <c r="AB827" s="5" t="str">
        <f t="shared" si="15"/>
        <v/>
      </c>
    </row>
    <row r="828" spans="2:28" x14ac:dyDescent="0.25">
      <c r="C828" s="3" t="str">
        <f>IF(B828="","",VLOOKUP(AB828,Varsayımlar!$B:$Q,3,0))</f>
        <v/>
      </c>
      <c r="G828" s="2" t="str">
        <f>IF(B828="","",VLOOKUP(AB828,Varsayımlar!$B:$Q,5,0))</f>
        <v/>
      </c>
      <c r="I828" s="2" t="str">
        <f>IF(B828="","",VLOOKUP(AB828,Varsayımlar!$B:$Q,6,0))</f>
        <v/>
      </c>
      <c r="O828" s="2" t="str">
        <f>IF(B828="","",VLOOKUP(AB828,Varsayımlar!$B:$Q,7,0)*J828)</f>
        <v/>
      </c>
      <c r="P828" s="2" t="str">
        <f>IF(B828="","",VLOOKUP(AB828,Varsayımlar!$B:$Q,8,0))</f>
        <v/>
      </c>
      <c r="Q828" s="2" t="str">
        <f>IF(B828="","",VLOOKUP(AB828,Varsayımlar!$B:$Q,9,0))</f>
        <v/>
      </c>
      <c r="R828" s="2" t="str">
        <f>IF(B828="","",VLOOKUP(AB828,Varsayımlar!$B:$Q,10,0))</f>
        <v/>
      </c>
      <c r="S828" s="2" t="str">
        <f>IF(B828="","",VLOOKUP(AB828,Varsayımlar!$B:$Q,11,0))</f>
        <v/>
      </c>
      <c r="T828" s="2" t="str">
        <f>IF(B828="","",VLOOKUP(AB828,Varsayımlar!$B:$Q,12,0))</f>
        <v/>
      </c>
      <c r="U828" s="2" t="str">
        <f>IF(B828="","",VLOOKUP(AB828,Varsayımlar!$B:$Q,13,0))</f>
        <v/>
      </c>
      <c r="V828" s="2" t="str">
        <f>IF(B828="","",VLOOKUP(AB828,Varsayımlar!$B:$Q,14,0))</f>
        <v/>
      </c>
      <c r="Z828" s="2" t="str">
        <f>IF(B828="","",VLOOKUP(AB828,Varsayımlar!$B:$Q,15,0))</f>
        <v/>
      </c>
      <c r="AA828" s="2" t="str">
        <f>IF(B828="","",VLOOKUP(AB828,Varsayımlar!$B:$Q,16,0))</f>
        <v/>
      </c>
      <c r="AB828" s="2" t="str">
        <f t="shared" si="15"/>
        <v/>
      </c>
    </row>
    <row r="829" spans="2:28" x14ac:dyDescent="0.25">
      <c r="B829" s="6"/>
      <c r="C829" s="7" t="str">
        <f>IF(B829="","",VLOOKUP(AB829,Varsayımlar!$B:$Q,3,0))</f>
        <v/>
      </c>
      <c r="G829" s="5" t="str">
        <f>IF(B829="","",VLOOKUP(AB829,Varsayımlar!$B:$Q,5,0))</f>
        <v/>
      </c>
      <c r="H829" s="5"/>
      <c r="I829" s="5" t="str">
        <f>IF(B829="","",VLOOKUP(AB829,Varsayımlar!$B:$Q,6,0))</f>
        <v/>
      </c>
      <c r="O829" s="5" t="str">
        <f>IF(B829="","",VLOOKUP(AB829,Varsayımlar!$B:$Q,7,0)*J829)</f>
        <v/>
      </c>
      <c r="P829" s="5" t="str">
        <f>IF(B829="","",VLOOKUP(AB829,Varsayımlar!$B:$Q,8,0))</f>
        <v/>
      </c>
      <c r="Q829" s="5" t="str">
        <f>IF(B829="","",VLOOKUP(AB829,Varsayımlar!$B:$Q,9,0))</f>
        <v/>
      </c>
      <c r="R829" s="5" t="str">
        <f>IF(B829="","",VLOOKUP(AB829,Varsayımlar!$B:$Q,10,0))</f>
        <v/>
      </c>
      <c r="S829" s="5" t="str">
        <f>IF(B829="","",VLOOKUP(AB829,Varsayımlar!$B:$Q,11,0))</f>
        <v/>
      </c>
      <c r="T829" s="5" t="str">
        <f>IF(B829="","",VLOOKUP(AB829,Varsayımlar!$B:$Q,12,0))</f>
        <v/>
      </c>
      <c r="U829" s="5" t="str">
        <f>IF(B829="","",VLOOKUP(AB829,Varsayımlar!$B:$Q,13,0))</f>
        <v/>
      </c>
      <c r="V829" s="5" t="str">
        <f>IF(B829="","",VLOOKUP(AB829,Varsayımlar!$B:$Q,14,0))</f>
        <v/>
      </c>
      <c r="Z829" s="5" t="str">
        <f>IF(B829="","",VLOOKUP(AB829,Varsayımlar!$B:$Q,15,0))</f>
        <v/>
      </c>
      <c r="AA829" s="5" t="str">
        <f>IF(B829="","",VLOOKUP(AB829,Varsayımlar!$B:$Q,16,0))</f>
        <v/>
      </c>
      <c r="AB829" s="5" t="str">
        <f t="shared" si="15"/>
        <v/>
      </c>
    </row>
    <row r="830" spans="2:28" x14ac:dyDescent="0.25">
      <c r="C830" s="3" t="str">
        <f>IF(B830="","",VLOOKUP(AB830,Varsayımlar!$B:$Q,3,0))</f>
        <v/>
      </c>
      <c r="G830" s="2" t="str">
        <f>IF(B830="","",VLOOKUP(AB830,Varsayımlar!$B:$Q,5,0))</f>
        <v/>
      </c>
      <c r="I830" s="2" t="str">
        <f>IF(B830="","",VLOOKUP(AB830,Varsayımlar!$B:$Q,6,0))</f>
        <v/>
      </c>
      <c r="O830" s="2" t="str">
        <f>IF(B830="","",VLOOKUP(AB830,Varsayımlar!$B:$Q,7,0)*J830)</f>
        <v/>
      </c>
      <c r="P830" s="2" t="str">
        <f>IF(B830="","",VLOOKUP(AB830,Varsayımlar!$B:$Q,8,0))</f>
        <v/>
      </c>
      <c r="Q830" s="2" t="str">
        <f>IF(B830="","",VLOOKUP(AB830,Varsayımlar!$B:$Q,9,0))</f>
        <v/>
      </c>
      <c r="R830" s="2" t="str">
        <f>IF(B830="","",VLOOKUP(AB830,Varsayımlar!$B:$Q,10,0))</f>
        <v/>
      </c>
      <c r="S830" s="2" t="str">
        <f>IF(B830="","",VLOOKUP(AB830,Varsayımlar!$B:$Q,11,0))</f>
        <v/>
      </c>
      <c r="T830" s="2" t="str">
        <f>IF(B830="","",VLOOKUP(AB830,Varsayımlar!$B:$Q,12,0))</f>
        <v/>
      </c>
      <c r="U830" s="2" t="str">
        <f>IF(B830="","",VLOOKUP(AB830,Varsayımlar!$B:$Q,13,0))</f>
        <v/>
      </c>
      <c r="V830" s="2" t="str">
        <f>IF(B830="","",VLOOKUP(AB830,Varsayımlar!$B:$Q,14,0))</f>
        <v/>
      </c>
      <c r="Z830" s="2" t="str">
        <f>IF(B830="","",VLOOKUP(AB830,Varsayımlar!$B:$Q,15,0))</f>
        <v/>
      </c>
      <c r="AA830" s="2" t="str">
        <f>IF(B830="","",VLOOKUP(AB830,Varsayımlar!$B:$Q,16,0))</f>
        <v/>
      </c>
      <c r="AB830" s="2" t="str">
        <f t="shared" si="15"/>
        <v/>
      </c>
    </row>
    <row r="831" spans="2:28" x14ac:dyDescent="0.25">
      <c r="B831" s="6"/>
      <c r="C831" s="7" t="str">
        <f>IF(B831="","",VLOOKUP(AB831,Varsayımlar!$B:$Q,3,0))</f>
        <v/>
      </c>
      <c r="G831" s="5" t="str">
        <f>IF(B831="","",VLOOKUP(AB831,Varsayımlar!$B:$Q,5,0))</f>
        <v/>
      </c>
      <c r="H831" s="5"/>
      <c r="I831" s="5" t="str">
        <f>IF(B831="","",VLOOKUP(AB831,Varsayımlar!$B:$Q,6,0))</f>
        <v/>
      </c>
      <c r="O831" s="5" t="str">
        <f>IF(B831="","",VLOOKUP(AB831,Varsayımlar!$B:$Q,7,0)*J831)</f>
        <v/>
      </c>
      <c r="P831" s="5" t="str">
        <f>IF(B831="","",VLOOKUP(AB831,Varsayımlar!$B:$Q,8,0))</f>
        <v/>
      </c>
      <c r="Q831" s="5" t="str">
        <f>IF(B831="","",VLOOKUP(AB831,Varsayımlar!$B:$Q,9,0))</f>
        <v/>
      </c>
      <c r="R831" s="5" t="str">
        <f>IF(B831="","",VLOOKUP(AB831,Varsayımlar!$B:$Q,10,0))</f>
        <v/>
      </c>
      <c r="S831" s="5" t="str">
        <f>IF(B831="","",VLOOKUP(AB831,Varsayımlar!$B:$Q,11,0))</f>
        <v/>
      </c>
      <c r="T831" s="5" t="str">
        <f>IF(B831="","",VLOOKUP(AB831,Varsayımlar!$B:$Q,12,0))</f>
        <v/>
      </c>
      <c r="U831" s="5" t="str">
        <f>IF(B831="","",VLOOKUP(AB831,Varsayımlar!$B:$Q,13,0))</f>
        <v/>
      </c>
      <c r="V831" s="5" t="str">
        <f>IF(B831="","",VLOOKUP(AB831,Varsayımlar!$B:$Q,14,0))</f>
        <v/>
      </c>
      <c r="Z831" s="5" t="str">
        <f>IF(B831="","",VLOOKUP(AB831,Varsayımlar!$B:$Q,15,0))</f>
        <v/>
      </c>
      <c r="AA831" s="5" t="str">
        <f>IF(B831="","",VLOOKUP(AB831,Varsayımlar!$B:$Q,16,0))</f>
        <v/>
      </c>
      <c r="AB831" s="5" t="str">
        <f t="shared" si="15"/>
        <v/>
      </c>
    </row>
    <row r="832" spans="2:28" x14ac:dyDescent="0.25">
      <c r="C832" s="3" t="str">
        <f>IF(B832="","",VLOOKUP(AB832,Varsayımlar!$B:$Q,3,0))</f>
        <v/>
      </c>
      <c r="G832" s="2" t="str">
        <f>IF(B832="","",VLOOKUP(AB832,Varsayımlar!$B:$Q,5,0))</f>
        <v/>
      </c>
      <c r="I832" s="2" t="str">
        <f>IF(B832="","",VLOOKUP(AB832,Varsayımlar!$B:$Q,6,0))</f>
        <v/>
      </c>
      <c r="O832" s="2" t="str">
        <f>IF(B832="","",VLOOKUP(AB832,Varsayımlar!$B:$Q,7,0)*J832)</f>
        <v/>
      </c>
      <c r="P832" s="2" t="str">
        <f>IF(B832="","",VLOOKUP(AB832,Varsayımlar!$B:$Q,8,0))</f>
        <v/>
      </c>
      <c r="Q832" s="2" t="str">
        <f>IF(B832="","",VLOOKUP(AB832,Varsayımlar!$B:$Q,9,0))</f>
        <v/>
      </c>
      <c r="R832" s="2" t="str">
        <f>IF(B832="","",VLOOKUP(AB832,Varsayımlar!$B:$Q,10,0))</f>
        <v/>
      </c>
      <c r="S832" s="2" t="str">
        <f>IF(B832="","",VLOOKUP(AB832,Varsayımlar!$B:$Q,11,0))</f>
        <v/>
      </c>
      <c r="T832" s="2" t="str">
        <f>IF(B832="","",VLOOKUP(AB832,Varsayımlar!$B:$Q,12,0))</f>
        <v/>
      </c>
      <c r="U832" s="2" t="str">
        <f>IF(B832="","",VLOOKUP(AB832,Varsayımlar!$B:$Q,13,0))</f>
        <v/>
      </c>
      <c r="V832" s="2" t="str">
        <f>IF(B832="","",VLOOKUP(AB832,Varsayımlar!$B:$Q,14,0))</f>
        <v/>
      </c>
      <c r="Z832" s="2" t="str">
        <f>IF(B832="","",VLOOKUP(AB832,Varsayımlar!$B:$Q,15,0))</f>
        <v/>
      </c>
      <c r="AA832" s="2" t="str">
        <f>IF(B832="","",VLOOKUP(AB832,Varsayımlar!$B:$Q,16,0))</f>
        <v/>
      </c>
      <c r="AB832" s="2" t="str">
        <f t="shared" si="15"/>
        <v/>
      </c>
    </row>
    <row r="833" spans="2:28" x14ac:dyDescent="0.25">
      <c r="B833" s="6"/>
      <c r="C833" s="7" t="str">
        <f>IF(B833="","",VLOOKUP(AB833,Varsayımlar!$B:$Q,3,0))</f>
        <v/>
      </c>
      <c r="G833" s="5" t="str">
        <f>IF(B833="","",VLOOKUP(AB833,Varsayımlar!$B:$Q,5,0))</f>
        <v/>
      </c>
      <c r="H833" s="5"/>
      <c r="I833" s="5" t="str">
        <f>IF(B833="","",VLOOKUP(AB833,Varsayımlar!$B:$Q,6,0))</f>
        <v/>
      </c>
      <c r="O833" s="5" t="str">
        <f>IF(B833="","",VLOOKUP(AB833,Varsayımlar!$B:$Q,7,0)*J833)</f>
        <v/>
      </c>
      <c r="P833" s="5" t="str">
        <f>IF(B833="","",VLOOKUP(AB833,Varsayımlar!$B:$Q,8,0))</f>
        <v/>
      </c>
      <c r="Q833" s="5" t="str">
        <f>IF(B833="","",VLOOKUP(AB833,Varsayımlar!$B:$Q,9,0))</f>
        <v/>
      </c>
      <c r="R833" s="5" t="str">
        <f>IF(B833="","",VLOOKUP(AB833,Varsayımlar!$B:$Q,10,0))</f>
        <v/>
      </c>
      <c r="S833" s="5" t="str">
        <f>IF(B833="","",VLOOKUP(AB833,Varsayımlar!$B:$Q,11,0))</f>
        <v/>
      </c>
      <c r="T833" s="5" t="str">
        <f>IF(B833="","",VLOOKUP(AB833,Varsayımlar!$B:$Q,12,0))</f>
        <v/>
      </c>
      <c r="U833" s="5" t="str">
        <f>IF(B833="","",VLOOKUP(AB833,Varsayımlar!$B:$Q,13,0))</f>
        <v/>
      </c>
      <c r="V833" s="5" t="str">
        <f>IF(B833="","",VLOOKUP(AB833,Varsayımlar!$B:$Q,14,0))</f>
        <v/>
      </c>
      <c r="Z833" s="5" t="str">
        <f>IF(B833="","",VLOOKUP(AB833,Varsayımlar!$B:$Q,15,0))</f>
        <v/>
      </c>
      <c r="AA833" s="5" t="str">
        <f>IF(B833="","",VLOOKUP(AB833,Varsayımlar!$B:$Q,16,0))</f>
        <v/>
      </c>
      <c r="AB833" s="5" t="str">
        <f t="shared" si="15"/>
        <v/>
      </c>
    </row>
    <row r="834" spans="2:28" x14ac:dyDescent="0.25">
      <c r="C834" s="3" t="str">
        <f>IF(B834="","",VLOOKUP(AB834,Varsayımlar!$B:$Q,3,0))</f>
        <v/>
      </c>
      <c r="G834" s="2" t="str">
        <f>IF(B834="","",VLOOKUP(AB834,Varsayımlar!$B:$Q,5,0))</f>
        <v/>
      </c>
      <c r="I834" s="2" t="str">
        <f>IF(B834="","",VLOOKUP(AB834,Varsayımlar!$B:$Q,6,0))</f>
        <v/>
      </c>
      <c r="O834" s="2" t="str">
        <f>IF(B834="","",VLOOKUP(AB834,Varsayımlar!$B:$Q,7,0)*J834)</f>
        <v/>
      </c>
      <c r="P834" s="2" t="str">
        <f>IF(B834="","",VLOOKUP(AB834,Varsayımlar!$B:$Q,8,0))</f>
        <v/>
      </c>
      <c r="Q834" s="2" t="str">
        <f>IF(B834="","",VLOOKUP(AB834,Varsayımlar!$B:$Q,9,0))</f>
        <v/>
      </c>
      <c r="R834" s="2" t="str">
        <f>IF(B834="","",VLOOKUP(AB834,Varsayımlar!$B:$Q,10,0))</f>
        <v/>
      </c>
      <c r="S834" s="2" t="str">
        <f>IF(B834="","",VLOOKUP(AB834,Varsayımlar!$B:$Q,11,0))</f>
        <v/>
      </c>
      <c r="T834" s="2" t="str">
        <f>IF(B834="","",VLOOKUP(AB834,Varsayımlar!$B:$Q,12,0))</f>
        <v/>
      </c>
      <c r="U834" s="2" t="str">
        <f>IF(B834="","",VLOOKUP(AB834,Varsayımlar!$B:$Q,13,0))</f>
        <v/>
      </c>
      <c r="V834" s="2" t="str">
        <f>IF(B834="","",VLOOKUP(AB834,Varsayımlar!$B:$Q,14,0))</f>
        <v/>
      </c>
      <c r="Z834" s="2" t="str">
        <f>IF(B834="","",VLOOKUP(AB834,Varsayımlar!$B:$Q,15,0))</f>
        <v/>
      </c>
      <c r="AA834" s="2" t="str">
        <f>IF(B834="","",VLOOKUP(AB834,Varsayımlar!$B:$Q,16,0))</f>
        <v/>
      </c>
      <c r="AB834" s="2" t="str">
        <f t="shared" si="15"/>
        <v/>
      </c>
    </row>
    <row r="835" spans="2:28" x14ac:dyDescent="0.25">
      <c r="B835" s="6"/>
      <c r="C835" s="7" t="str">
        <f>IF(B835="","",VLOOKUP(AB835,Varsayımlar!$B:$Q,3,0))</f>
        <v/>
      </c>
      <c r="G835" s="5" t="str">
        <f>IF(B835="","",VLOOKUP(AB835,Varsayımlar!$B:$Q,5,0))</f>
        <v/>
      </c>
      <c r="H835" s="5"/>
      <c r="I835" s="5" t="str">
        <f>IF(B835="","",VLOOKUP(AB835,Varsayımlar!$B:$Q,6,0))</f>
        <v/>
      </c>
      <c r="O835" s="5" t="str">
        <f>IF(B835="","",VLOOKUP(AB835,Varsayımlar!$B:$Q,7,0)*J835)</f>
        <v/>
      </c>
      <c r="P835" s="5" t="str">
        <f>IF(B835="","",VLOOKUP(AB835,Varsayımlar!$B:$Q,8,0))</f>
        <v/>
      </c>
      <c r="Q835" s="5" t="str">
        <f>IF(B835="","",VLOOKUP(AB835,Varsayımlar!$B:$Q,9,0))</f>
        <v/>
      </c>
      <c r="R835" s="5" t="str">
        <f>IF(B835="","",VLOOKUP(AB835,Varsayımlar!$B:$Q,10,0))</f>
        <v/>
      </c>
      <c r="S835" s="5" t="str">
        <f>IF(B835="","",VLOOKUP(AB835,Varsayımlar!$B:$Q,11,0))</f>
        <v/>
      </c>
      <c r="T835" s="5" t="str">
        <f>IF(B835="","",VLOOKUP(AB835,Varsayımlar!$B:$Q,12,0))</f>
        <v/>
      </c>
      <c r="U835" s="5" t="str">
        <f>IF(B835="","",VLOOKUP(AB835,Varsayımlar!$B:$Q,13,0))</f>
        <v/>
      </c>
      <c r="V835" s="5" t="str">
        <f>IF(B835="","",VLOOKUP(AB835,Varsayımlar!$B:$Q,14,0))</f>
        <v/>
      </c>
      <c r="Z835" s="5" t="str">
        <f>IF(B835="","",VLOOKUP(AB835,Varsayımlar!$B:$Q,15,0))</f>
        <v/>
      </c>
      <c r="AA835" s="5" t="str">
        <f>IF(B835="","",VLOOKUP(AB835,Varsayımlar!$B:$Q,16,0))</f>
        <v/>
      </c>
      <c r="AB835" s="5" t="str">
        <f t="shared" si="15"/>
        <v/>
      </c>
    </row>
    <row r="836" spans="2:28" x14ac:dyDescent="0.25">
      <c r="C836" s="3" t="str">
        <f>IF(B836="","",VLOOKUP(AB836,Varsayımlar!$B:$Q,3,0))</f>
        <v/>
      </c>
      <c r="G836" s="2" t="str">
        <f>IF(B836="","",VLOOKUP(AB836,Varsayımlar!$B:$Q,5,0))</f>
        <v/>
      </c>
      <c r="I836" s="2" t="str">
        <f>IF(B836="","",VLOOKUP(AB836,Varsayımlar!$B:$Q,6,0))</f>
        <v/>
      </c>
      <c r="O836" s="2" t="str">
        <f>IF(B836="","",VLOOKUP(AB836,Varsayımlar!$B:$Q,7,0)*J836)</f>
        <v/>
      </c>
      <c r="P836" s="2" t="str">
        <f>IF(B836="","",VLOOKUP(AB836,Varsayımlar!$B:$Q,8,0))</f>
        <v/>
      </c>
      <c r="Q836" s="2" t="str">
        <f>IF(B836="","",VLOOKUP(AB836,Varsayımlar!$B:$Q,9,0))</f>
        <v/>
      </c>
      <c r="R836" s="2" t="str">
        <f>IF(B836="","",VLOOKUP(AB836,Varsayımlar!$B:$Q,10,0))</f>
        <v/>
      </c>
      <c r="S836" s="2" t="str">
        <f>IF(B836="","",VLOOKUP(AB836,Varsayımlar!$B:$Q,11,0))</f>
        <v/>
      </c>
      <c r="T836" s="2" t="str">
        <f>IF(B836="","",VLOOKUP(AB836,Varsayımlar!$B:$Q,12,0))</f>
        <v/>
      </c>
      <c r="U836" s="2" t="str">
        <f>IF(B836="","",VLOOKUP(AB836,Varsayımlar!$B:$Q,13,0))</f>
        <v/>
      </c>
      <c r="V836" s="2" t="str">
        <f>IF(B836="","",VLOOKUP(AB836,Varsayımlar!$B:$Q,14,0))</f>
        <v/>
      </c>
      <c r="Z836" s="2" t="str">
        <f>IF(B836="","",VLOOKUP(AB836,Varsayımlar!$B:$Q,15,0))</f>
        <v/>
      </c>
      <c r="AA836" s="2" t="str">
        <f>IF(B836="","",VLOOKUP(AB836,Varsayımlar!$B:$Q,16,0))</f>
        <v/>
      </c>
      <c r="AB836" s="2" t="str">
        <f t="shared" si="15"/>
        <v/>
      </c>
    </row>
    <row r="837" spans="2:28" x14ac:dyDescent="0.25">
      <c r="B837" s="6"/>
      <c r="C837" s="7" t="str">
        <f>IF(B837="","",VLOOKUP(AB837,Varsayımlar!$B:$Q,3,0))</f>
        <v/>
      </c>
      <c r="G837" s="5" t="str">
        <f>IF(B837="","",VLOOKUP(AB837,Varsayımlar!$B:$Q,5,0))</f>
        <v/>
      </c>
      <c r="H837" s="5"/>
      <c r="I837" s="5" t="str">
        <f>IF(B837="","",VLOOKUP(AB837,Varsayımlar!$B:$Q,6,0))</f>
        <v/>
      </c>
      <c r="O837" s="5" t="str">
        <f>IF(B837="","",VLOOKUP(AB837,Varsayımlar!$B:$Q,7,0)*J837)</f>
        <v/>
      </c>
      <c r="P837" s="5" t="str">
        <f>IF(B837="","",VLOOKUP(AB837,Varsayımlar!$B:$Q,8,0))</f>
        <v/>
      </c>
      <c r="Q837" s="5" t="str">
        <f>IF(B837="","",VLOOKUP(AB837,Varsayımlar!$B:$Q,9,0))</f>
        <v/>
      </c>
      <c r="R837" s="5" t="str">
        <f>IF(B837="","",VLOOKUP(AB837,Varsayımlar!$B:$Q,10,0))</f>
        <v/>
      </c>
      <c r="S837" s="5" t="str">
        <f>IF(B837="","",VLOOKUP(AB837,Varsayımlar!$B:$Q,11,0))</f>
        <v/>
      </c>
      <c r="T837" s="5" t="str">
        <f>IF(B837="","",VLOOKUP(AB837,Varsayımlar!$B:$Q,12,0))</f>
        <v/>
      </c>
      <c r="U837" s="5" t="str">
        <f>IF(B837="","",VLOOKUP(AB837,Varsayımlar!$B:$Q,13,0))</f>
        <v/>
      </c>
      <c r="V837" s="5" t="str">
        <f>IF(B837="","",VLOOKUP(AB837,Varsayımlar!$B:$Q,14,0))</f>
        <v/>
      </c>
      <c r="Z837" s="5" t="str">
        <f>IF(B837="","",VLOOKUP(AB837,Varsayımlar!$B:$Q,15,0))</f>
        <v/>
      </c>
      <c r="AA837" s="5" t="str">
        <f>IF(B837="","",VLOOKUP(AB837,Varsayımlar!$B:$Q,16,0))</f>
        <v/>
      </c>
      <c r="AB837" s="5" t="str">
        <f t="shared" si="15"/>
        <v/>
      </c>
    </row>
    <row r="838" spans="2:28" x14ac:dyDescent="0.25">
      <c r="C838" s="3" t="str">
        <f>IF(B838="","",VLOOKUP(AB838,Varsayımlar!$B:$Q,3,0))</f>
        <v/>
      </c>
      <c r="G838" s="2" t="str">
        <f>IF(B838="","",VLOOKUP(AB838,Varsayımlar!$B:$Q,5,0))</f>
        <v/>
      </c>
      <c r="I838" s="2" t="str">
        <f>IF(B838="","",VLOOKUP(AB838,Varsayımlar!$B:$Q,6,0))</f>
        <v/>
      </c>
      <c r="O838" s="2" t="str">
        <f>IF(B838="","",VLOOKUP(AB838,Varsayımlar!$B:$Q,7,0)*J838)</f>
        <v/>
      </c>
      <c r="P838" s="2" t="str">
        <f>IF(B838="","",VLOOKUP(AB838,Varsayımlar!$B:$Q,8,0))</f>
        <v/>
      </c>
      <c r="Q838" s="2" t="str">
        <f>IF(B838="","",VLOOKUP(AB838,Varsayımlar!$B:$Q,9,0))</f>
        <v/>
      </c>
      <c r="R838" s="2" t="str">
        <f>IF(B838="","",VLOOKUP(AB838,Varsayımlar!$B:$Q,10,0))</f>
        <v/>
      </c>
      <c r="S838" s="2" t="str">
        <f>IF(B838="","",VLOOKUP(AB838,Varsayımlar!$B:$Q,11,0))</f>
        <v/>
      </c>
      <c r="T838" s="2" t="str">
        <f>IF(B838="","",VLOOKUP(AB838,Varsayımlar!$B:$Q,12,0))</f>
        <v/>
      </c>
      <c r="U838" s="2" t="str">
        <f>IF(B838="","",VLOOKUP(AB838,Varsayımlar!$B:$Q,13,0))</f>
        <v/>
      </c>
      <c r="V838" s="2" t="str">
        <f>IF(B838="","",VLOOKUP(AB838,Varsayımlar!$B:$Q,14,0))</f>
        <v/>
      </c>
      <c r="Z838" s="2" t="str">
        <f>IF(B838="","",VLOOKUP(AB838,Varsayımlar!$B:$Q,15,0))</f>
        <v/>
      </c>
      <c r="AA838" s="2" t="str">
        <f>IF(B838="","",VLOOKUP(AB838,Varsayımlar!$B:$Q,16,0))</f>
        <v/>
      </c>
      <c r="AB838" s="2" t="str">
        <f t="shared" si="15"/>
        <v/>
      </c>
    </row>
    <row r="839" spans="2:28" x14ac:dyDescent="0.25">
      <c r="B839" s="6"/>
      <c r="C839" s="7" t="str">
        <f>IF(B839="","",VLOOKUP(AB839,Varsayımlar!$B:$Q,3,0))</f>
        <v/>
      </c>
      <c r="G839" s="5" t="str">
        <f>IF(B839="","",VLOOKUP(AB839,Varsayımlar!$B:$Q,5,0))</f>
        <v/>
      </c>
      <c r="H839" s="5"/>
      <c r="I839" s="5" t="str">
        <f>IF(B839="","",VLOOKUP(AB839,Varsayımlar!$B:$Q,6,0))</f>
        <v/>
      </c>
      <c r="O839" s="5" t="str">
        <f>IF(B839="","",VLOOKUP(AB839,Varsayımlar!$B:$Q,7,0)*J839)</f>
        <v/>
      </c>
      <c r="P839" s="5" t="str">
        <f>IF(B839="","",VLOOKUP(AB839,Varsayımlar!$B:$Q,8,0))</f>
        <v/>
      </c>
      <c r="Q839" s="5" t="str">
        <f>IF(B839="","",VLOOKUP(AB839,Varsayımlar!$B:$Q,9,0))</f>
        <v/>
      </c>
      <c r="R839" s="5" t="str">
        <f>IF(B839="","",VLOOKUP(AB839,Varsayımlar!$B:$Q,10,0))</f>
        <v/>
      </c>
      <c r="S839" s="5" t="str">
        <f>IF(B839="","",VLOOKUP(AB839,Varsayımlar!$B:$Q,11,0))</f>
        <v/>
      </c>
      <c r="T839" s="5" t="str">
        <f>IF(B839="","",VLOOKUP(AB839,Varsayımlar!$B:$Q,12,0))</f>
        <v/>
      </c>
      <c r="U839" s="5" t="str">
        <f>IF(B839="","",VLOOKUP(AB839,Varsayımlar!$B:$Q,13,0))</f>
        <v/>
      </c>
      <c r="V839" s="5" t="str">
        <f>IF(B839="","",VLOOKUP(AB839,Varsayımlar!$B:$Q,14,0))</f>
        <v/>
      </c>
      <c r="Z839" s="5" t="str">
        <f>IF(B839="","",VLOOKUP(AB839,Varsayımlar!$B:$Q,15,0))</f>
        <v/>
      </c>
      <c r="AA839" s="5" t="str">
        <f>IF(B839="","",VLOOKUP(AB839,Varsayımlar!$B:$Q,16,0))</f>
        <v/>
      </c>
      <c r="AB839" s="5" t="str">
        <f t="shared" ref="AB839:AB902" si="16">IF(B839="","",CONCATENATE(B839,D839))</f>
        <v/>
      </c>
    </row>
    <row r="840" spans="2:28" x14ac:dyDescent="0.25">
      <c r="C840" s="3" t="str">
        <f>IF(B840="","",VLOOKUP(AB840,Varsayımlar!$B:$Q,3,0))</f>
        <v/>
      </c>
      <c r="G840" s="2" t="str">
        <f>IF(B840="","",VLOOKUP(AB840,Varsayımlar!$B:$Q,5,0))</f>
        <v/>
      </c>
      <c r="I840" s="2" t="str">
        <f>IF(B840="","",VLOOKUP(AB840,Varsayımlar!$B:$Q,6,0))</f>
        <v/>
      </c>
      <c r="O840" s="2" t="str">
        <f>IF(B840="","",VLOOKUP(AB840,Varsayımlar!$B:$Q,7,0)*J840)</f>
        <v/>
      </c>
      <c r="P840" s="2" t="str">
        <f>IF(B840="","",VLOOKUP(AB840,Varsayımlar!$B:$Q,8,0))</f>
        <v/>
      </c>
      <c r="Q840" s="2" t="str">
        <f>IF(B840="","",VLOOKUP(AB840,Varsayımlar!$B:$Q,9,0))</f>
        <v/>
      </c>
      <c r="R840" s="2" t="str">
        <f>IF(B840="","",VLOOKUP(AB840,Varsayımlar!$B:$Q,10,0))</f>
        <v/>
      </c>
      <c r="S840" s="2" t="str">
        <f>IF(B840="","",VLOOKUP(AB840,Varsayımlar!$B:$Q,11,0))</f>
        <v/>
      </c>
      <c r="T840" s="2" t="str">
        <f>IF(B840="","",VLOOKUP(AB840,Varsayımlar!$B:$Q,12,0))</f>
        <v/>
      </c>
      <c r="U840" s="2" t="str">
        <f>IF(B840="","",VLOOKUP(AB840,Varsayımlar!$B:$Q,13,0))</f>
        <v/>
      </c>
      <c r="V840" s="2" t="str">
        <f>IF(B840="","",VLOOKUP(AB840,Varsayımlar!$B:$Q,14,0))</f>
        <v/>
      </c>
      <c r="Z840" s="2" t="str">
        <f>IF(B840="","",VLOOKUP(AB840,Varsayımlar!$B:$Q,15,0))</f>
        <v/>
      </c>
      <c r="AA840" s="2" t="str">
        <f>IF(B840="","",VLOOKUP(AB840,Varsayımlar!$B:$Q,16,0))</f>
        <v/>
      </c>
      <c r="AB840" s="2" t="str">
        <f t="shared" si="16"/>
        <v/>
      </c>
    </row>
    <row r="841" spans="2:28" x14ac:dyDescent="0.25">
      <c r="B841" s="6"/>
      <c r="C841" s="7" t="str">
        <f>IF(B841="","",VLOOKUP(AB841,Varsayımlar!$B:$Q,3,0))</f>
        <v/>
      </c>
      <c r="G841" s="5" t="str">
        <f>IF(B841="","",VLOOKUP(AB841,Varsayımlar!$B:$Q,5,0))</f>
        <v/>
      </c>
      <c r="H841" s="5"/>
      <c r="I841" s="5" t="str">
        <f>IF(B841="","",VLOOKUP(AB841,Varsayımlar!$B:$Q,6,0))</f>
        <v/>
      </c>
      <c r="O841" s="5" t="str">
        <f>IF(B841="","",VLOOKUP(AB841,Varsayımlar!$B:$Q,7,0)*J841)</f>
        <v/>
      </c>
      <c r="P841" s="5" t="str">
        <f>IF(B841="","",VLOOKUP(AB841,Varsayımlar!$B:$Q,8,0))</f>
        <v/>
      </c>
      <c r="Q841" s="5" t="str">
        <f>IF(B841="","",VLOOKUP(AB841,Varsayımlar!$B:$Q,9,0))</f>
        <v/>
      </c>
      <c r="R841" s="5" t="str">
        <f>IF(B841="","",VLOOKUP(AB841,Varsayımlar!$B:$Q,10,0))</f>
        <v/>
      </c>
      <c r="S841" s="5" t="str">
        <f>IF(B841="","",VLOOKUP(AB841,Varsayımlar!$B:$Q,11,0))</f>
        <v/>
      </c>
      <c r="T841" s="5" t="str">
        <f>IF(B841="","",VLOOKUP(AB841,Varsayımlar!$B:$Q,12,0))</f>
        <v/>
      </c>
      <c r="U841" s="5" t="str">
        <f>IF(B841="","",VLOOKUP(AB841,Varsayımlar!$B:$Q,13,0))</f>
        <v/>
      </c>
      <c r="V841" s="5" t="str">
        <f>IF(B841="","",VLOOKUP(AB841,Varsayımlar!$B:$Q,14,0))</f>
        <v/>
      </c>
      <c r="Z841" s="5" t="str">
        <f>IF(B841="","",VLOOKUP(AB841,Varsayımlar!$B:$Q,15,0))</f>
        <v/>
      </c>
      <c r="AA841" s="5" t="str">
        <f>IF(B841="","",VLOOKUP(AB841,Varsayımlar!$B:$Q,16,0))</f>
        <v/>
      </c>
      <c r="AB841" s="5" t="str">
        <f t="shared" si="16"/>
        <v/>
      </c>
    </row>
    <row r="842" spans="2:28" x14ac:dyDescent="0.25">
      <c r="C842" s="3" t="str">
        <f>IF(B842="","",VLOOKUP(AB842,Varsayımlar!$B:$Q,3,0))</f>
        <v/>
      </c>
      <c r="G842" s="2" t="str">
        <f>IF(B842="","",VLOOKUP(AB842,Varsayımlar!$B:$Q,5,0))</f>
        <v/>
      </c>
      <c r="I842" s="2" t="str">
        <f>IF(B842="","",VLOOKUP(AB842,Varsayımlar!$B:$Q,6,0))</f>
        <v/>
      </c>
      <c r="O842" s="2" t="str">
        <f>IF(B842="","",VLOOKUP(AB842,Varsayımlar!$B:$Q,7,0)*J842)</f>
        <v/>
      </c>
      <c r="P842" s="2" t="str">
        <f>IF(B842="","",VLOOKUP(AB842,Varsayımlar!$B:$Q,8,0))</f>
        <v/>
      </c>
      <c r="Q842" s="2" t="str">
        <f>IF(B842="","",VLOOKUP(AB842,Varsayımlar!$B:$Q,9,0))</f>
        <v/>
      </c>
      <c r="R842" s="2" t="str">
        <f>IF(B842="","",VLOOKUP(AB842,Varsayımlar!$B:$Q,10,0))</f>
        <v/>
      </c>
      <c r="S842" s="2" t="str">
        <f>IF(B842="","",VLOOKUP(AB842,Varsayımlar!$B:$Q,11,0))</f>
        <v/>
      </c>
      <c r="T842" s="2" t="str">
        <f>IF(B842="","",VLOOKUP(AB842,Varsayımlar!$B:$Q,12,0))</f>
        <v/>
      </c>
      <c r="U842" s="2" t="str">
        <f>IF(B842="","",VLOOKUP(AB842,Varsayımlar!$B:$Q,13,0))</f>
        <v/>
      </c>
      <c r="V842" s="2" t="str">
        <f>IF(B842="","",VLOOKUP(AB842,Varsayımlar!$B:$Q,14,0))</f>
        <v/>
      </c>
      <c r="Z842" s="2" t="str">
        <f>IF(B842="","",VLOOKUP(AB842,Varsayımlar!$B:$Q,15,0))</f>
        <v/>
      </c>
      <c r="AA842" s="2" t="str">
        <f>IF(B842="","",VLOOKUP(AB842,Varsayımlar!$B:$Q,16,0))</f>
        <v/>
      </c>
      <c r="AB842" s="2" t="str">
        <f t="shared" si="16"/>
        <v/>
      </c>
    </row>
    <row r="843" spans="2:28" x14ac:dyDescent="0.25">
      <c r="B843" s="6"/>
      <c r="C843" s="7" t="str">
        <f>IF(B843="","",VLOOKUP(AB843,Varsayımlar!$B:$Q,3,0))</f>
        <v/>
      </c>
      <c r="G843" s="5" t="str">
        <f>IF(B843="","",VLOOKUP(AB843,Varsayımlar!$B:$Q,5,0))</f>
        <v/>
      </c>
      <c r="H843" s="5"/>
      <c r="I843" s="5" t="str">
        <f>IF(B843="","",VLOOKUP(AB843,Varsayımlar!$B:$Q,6,0))</f>
        <v/>
      </c>
      <c r="O843" s="5" t="str">
        <f>IF(B843="","",VLOOKUP(AB843,Varsayımlar!$B:$Q,7,0)*J843)</f>
        <v/>
      </c>
      <c r="P843" s="5" t="str">
        <f>IF(B843="","",VLOOKUP(AB843,Varsayımlar!$B:$Q,8,0))</f>
        <v/>
      </c>
      <c r="Q843" s="5" t="str">
        <f>IF(B843="","",VLOOKUP(AB843,Varsayımlar!$B:$Q,9,0))</f>
        <v/>
      </c>
      <c r="R843" s="5" t="str">
        <f>IF(B843="","",VLOOKUP(AB843,Varsayımlar!$B:$Q,10,0))</f>
        <v/>
      </c>
      <c r="S843" s="5" t="str">
        <f>IF(B843="","",VLOOKUP(AB843,Varsayımlar!$B:$Q,11,0))</f>
        <v/>
      </c>
      <c r="T843" s="5" t="str">
        <f>IF(B843="","",VLOOKUP(AB843,Varsayımlar!$B:$Q,12,0))</f>
        <v/>
      </c>
      <c r="U843" s="5" t="str">
        <f>IF(B843="","",VLOOKUP(AB843,Varsayımlar!$B:$Q,13,0))</f>
        <v/>
      </c>
      <c r="V843" s="5" t="str">
        <f>IF(B843="","",VLOOKUP(AB843,Varsayımlar!$B:$Q,14,0))</f>
        <v/>
      </c>
      <c r="Z843" s="5" t="str">
        <f>IF(B843="","",VLOOKUP(AB843,Varsayımlar!$B:$Q,15,0))</f>
        <v/>
      </c>
      <c r="AA843" s="5" t="str">
        <f>IF(B843="","",VLOOKUP(AB843,Varsayımlar!$B:$Q,16,0))</f>
        <v/>
      </c>
      <c r="AB843" s="5" t="str">
        <f t="shared" si="16"/>
        <v/>
      </c>
    </row>
    <row r="844" spans="2:28" x14ac:dyDescent="0.25">
      <c r="C844" s="3" t="str">
        <f>IF(B844="","",VLOOKUP(AB844,Varsayımlar!$B:$Q,3,0))</f>
        <v/>
      </c>
      <c r="G844" s="2" t="str">
        <f>IF(B844="","",VLOOKUP(AB844,Varsayımlar!$B:$Q,5,0))</f>
        <v/>
      </c>
      <c r="I844" s="2" t="str">
        <f>IF(B844="","",VLOOKUP(AB844,Varsayımlar!$B:$Q,6,0))</f>
        <v/>
      </c>
      <c r="O844" s="2" t="str">
        <f>IF(B844="","",VLOOKUP(AB844,Varsayımlar!$B:$Q,7,0)*J844)</f>
        <v/>
      </c>
      <c r="P844" s="2" t="str">
        <f>IF(B844="","",VLOOKUP(AB844,Varsayımlar!$B:$Q,8,0))</f>
        <v/>
      </c>
      <c r="Q844" s="2" t="str">
        <f>IF(B844="","",VLOOKUP(AB844,Varsayımlar!$B:$Q,9,0))</f>
        <v/>
      </c>
      <c r="R844" s="2" t="str">
        <f>IF(B844="","",VLOOKUP(AB844,Varsayımlar!$B:$Q,10,0))</f>
        <v/>
      </c>
      <c r="S844" s="2" t="str">
        <f>IF(B844="","",VLOOKUP(AB844,Varsayımlar!$B:$Q,11,0))</f>
        <v/>
      </c>
      <c r="T844" s="2" t="str">
        <f>IF(B844="","",VLOOKUP(AB844,Varsayımlar!$B:$Q,12,0))</f>
        <v/>
      </c>
      <c r="U844" s="2" t="str">
        <f>IF(B844="","",VLOOKUP(AB844,Varsayımlar!$B:$Q,13,0))</f>
        <v/>
      </c>
      <c r="V844" s="2" t="str">
        <f>IF(B844="","",VLOOKUP(AB844,Varsayımlar!$B:$Q,14,0))</f>
        <v/>
      </c>
      <c r="Z844" s="2" t="str">
        <f>IF(B844="","",VLOOKUP(AB844,Varsayımlar!$B:$Q,15,0))</f>
        <v/>
      </c>
      <c r="AA844" s="2" t="str">
        <f>IF(B844="","",VLOOKUP(AB844,Varsayımlar!$B:$Q,16,0))</f>
        <v/>
      </c>
      <c r="AB844" s="2" t="str">
        <f t="shared" si="16"/>
        <v/>
      </c>
    </row>
    <row r="845" spans="2:28" x14ac:dyDescent="0.25">
      <c r="B845" s="6"/>
      <c r="C845" s="7" t="str">
        <f>IF(B845="","",VLOOKUP(AB845,Varsayımlar!$B:$Q,3,0))</f>
        <v/>
      </c>
      <c r="G845" s="5" t="str">
        <f>IF(B845="","",VLOOKUP(AB845,Varsayımlar!$B:$Q,5,0))</f>
        <v/>
      </c>
      <c r="H845" s="5"/>
      <c r="I845" s="5" t="str">
        <f>IF(B845="","",VLOOKUP(AB845,Varsayımlar!$B:$Q,6,0))</f>
        <v/>
      </c>
      <c r="O845" s="5" t="str">
        <f>IF(B845="","",VLOOKUP(AB845,Varsayımlar!$B:$Q,7,0)*J845)</f>
        <v/>
      </c>
      <c r="P845" s="5" t="str">
        <f>IF(B845="","",VLOOKUP(AB845,Varsayımlar!$B:$Q,8,0))</f>
        <v/>
      </c>
      <c r="Q845" s="5" t="str">
        <f>IF(B845="","",VLOOKUP(AB845,Varsayımlar!$B:$Q,9,0))</f>
        <v/>
      </c>
      <c r="R845" s="5" t="str">
        <f>IF(B845="","",VLOOKUP(AB845,Varsayımlar!$B:$Q,10,0))</f>
        <v/>
      </c>
      <c r="S845" s="5" t="str">
        <f>IF(B845="","",VLOOKUP(AB845,Varsayımlar!$B:$Q,11,0))</f>
        <v/>
      </c>
      <c r="T845" s="5" t="str">
        <f>IF(B845="","",VLOOKUP(AB845,Varsayımlar!$B:$Q,12,0))</f>
        <v/>
      </c>
      <c r="U845" s="5" t="str">
        <f>IF(B845="","",VLOOKUP(AB845,Varsayımlar!$B:$Q,13,0))</f>
        <v/>
      </c>
      <c r="V845" s="5" t="str">
        <f>IF(B845="","",VLOOKUP(AB845,Varsayımlar!$B:$Q,14,0))</f>
        <v/>
      </c>
      <c r="Z845" s="5" t="str">
        <f>IF(B845="","",VLOOKUP(AB845,Varsayımlar!$B:$Q,15,0))</f>
        <v/>
      </c>
      <c r="AA845" s="5" t="str">
        <f>IF(B845="","",VLOOKUP(AB845,Varsayımlar!$B:$Q,16,0))</f>
        <v/>
      </c>
      <c r="AB845" s="5" t="str">
        <f t="shared" si="16"/>
        <v/>
      </c>
    </row>
    <row r="846" spans="2:28" x14ac:dyDescent="0.25">
      <c r="C846" s="3" t="str">
        <f>IF(B846="","",VLOOKUP(AB846,Varsayımlar!$B:$Q,3,0))</f>
        <v/>
      </c>
      <c r="G846" s="2" t="str">
        <f>IF(B846="","",VLOOKUP(AB846,Varsayımlar!$B:$Q,5,0))</f>
        <v/>
      </c>
      <c r="I846" s="2" t="str">
        <f>IF(B846="","",VLOOKUP(AB846,Varsayımlar!$B:$Q,6,0))</f>
        <v/>
      </c>
      <c r="O846" s="2" t="str">
        <f>IF(B846="","",VLOOKUP(AB846,Varsayımlar!$B:$Q,7,0)*J846)</f>
        <v/>
      </c>
      <c r="P846" s="2" t="str">
        <f>IF(B846="","",VLOOKUP(AB846,Varsayımlar!$B:$Q,8,0))</f>
        <v/>
      </c>
      <c r="Q846" s="2" t="str">
        <f>IF(B846="","",VLOOKUP(AB846,Varsayımlar!$B:$Q,9,0))</f>
        <v/>
      </c>
      <c r="R846" s="2" t="str">
        <f>IF(B846="","",VLOOKUP(AB846,Varsayımlar!$B:$Q,10,0))</f>
        <v/>
      </c>
      <c r="S846" s="2" t="str">
        <f>IF(B846="","",VLOOKUP(AB846,Varsayımlar!$B:$Q,11,0))</f>
        <v/>
      </c>
      <c r="T846" s="2" t="str">
        <f>IF(B846="","",VLOOKUP(AB846,Varsayımlar!$B:$Q,12,0))</f>
        <v/>
      </c>
      <c r="U846" s="2" t="str">
        <f>IF(B846="","",VLOOKUP(AB846,Varsayımlar!$B:$Q,13,0))</f>
        <v/>
      </c>
      <c r="V846" s="2" t="str">
        <f>IF(B846="","",VLOOKUP(AB846,Varsayımlar!$B:$Q,14,0))</f>
        <v/>
      </c>
      <c r="Z846" s="2" t="str">
        <f>IF(B846="","",VLOOKUP(AB846,Varsayımlar!$B:$Q,15,0))</f>
        <v/>
      </c>
      <c r="AA846" s="2" t="str">
        <f>IF(B846="","",VLOOKUP(AB846,Varsayımlar!$B:$Q,16,0))</f>
        <v/>
      </c>
      <c r="AB846" s="2" t="str">
        <f t="shared" si="16"/>
        <v/>
      </c>
    </row>
    <row r="847" spans="2:28" x14ac:dyDescent="0.25">
      <c r="B847" s="6"/>
      <c r="C847" s="7" t="str">
        <f>IF(B847="","",VLOOKUP(AB847,Varsayımlar!$B:$Q,3,0))</f>
        <v/>
      </c>
      <c r="G847" s="5" t="str">
        <f>IF(B847="","",VLOOKUP(AB847,Varsayımlar!$B:$Q,5,0))</f>
        <v/>
      </c>
      <c r="H847" s="5"/>
      <c r="I847" s="5" t="str">
        <f>IF(B847="","",VLOOKUP(AB847,Varsayımlar!$B:$Q,6,0))</f>
        <v/>
      </c>
      <c r="O847" s="5" t="str">
        <f>IF(B847="","",VLOOKUP(AB847,Varsayımlar!$B:$Q,7,0)*J847)</f>
        <v/>
      </c>
      <c r="P847" s="5" t="str">
        <f>IF(B847="","",VLOOKUP(AB847,Varsayımlar!$B:$Q,8,0))</f>
        <v/>
      </c>
      <c r="Q847" s="5" t="str">
        <f>IF(B847="","",VLOOKUP(AB847,Varsayımlar!$B:$Q,9,0))</f>
        <v/>
      </c>
      <c r="R847" s="5" t="str">
        <f>IF(B847="","",VLOOKUP(AB847,Varsayımlar!$B:$Q,10,0))</f>
        <v/>
      </c>
      <c r="S847" s="5" t="str">
        <f>IF(B847="","",VLOOKUP(AB847,Varsayımlar!$B:$Q,11,0))</f>
        <v/>
      </c>
      <c r="T847" s="5" t="str">
        <f>IF(B847="","",VLOOKUP(AB847,Varsayımlar!$B:$Q,12,0))</f>
        <v/>
      </c>
      <c r="U847" s="5" t="str">
        <f>IF(B847="","",VLOOKUP(AB847,Varsayımlar!$B:$Q,13,0))</f>
        <v/>
      </c>
      <c r="V847" s="5" t="str">
        <f>IF(B847="","",VLOOKUP(AB847,Varsayımlar!$B:$Q,14,0))</f>
        <v/>
      </c>
      <c r="Z847" s="5" t="str">
        <f>IF(B847="","",VLOOKUP(AB847,Varsayımlar!$B:$Q,15,0))</f>
        <v/>
      </c>
      <c r="AA847" s="5" t="str">
        <f>IF(B847="","",VLOOKUP(AB847,Varsayımlar!$B:$Q,16,0))</f>
        <v/>
      </c>
      <c r="AB847" s="5" t="str">
        <f t="shared" si="16"/>
        <v/>
      </c>
    </row>
    <row r="848" spans="2:28" x14ac:dyDescent="0.25">
      <c r="C848" s="3" t="str">
        <f>IF(B848="","",VLOOKUP(AB848,Varsayımlar!$B:$Q,3,0))</f>
        <v/>
      </c>
      <c r="G848" s="2" t="str">
        <f>IF(B848="","",VLOOKUP(AB848,Varsayımlar!$B:$Q,5,0))</f>
        <v/>
      </c>
      <c r="I848" s="2" t="str">
        <f>IF(B848="","",VLOOKUP(AB848,Varsayımlar!$B:$Q,6,0))</f>
        <v/>
      </c>
      <c r="O848" s="2" t="str">
        <f>IF(B848="","",VLOOKUP(AB848,Varsayımlar!$B:$Q,7,0)*J848)</f>
        <v/>
      </c>
      <c r="P848" s="2" t="str">
        <f>IF(B848="","",VLOOKUP(AB848,Varsayımlar!$B:$Q,8,0))</f>
        <v/>
      </c>
      <c r="Q848" s="2" t="str">
        <f>IF(B848="","",VLOOKUP(AB848,Varsayımlar!$B:$Q,9,0))</f>
        <v/>
      </c>
      <c r="R848" s="2" t="str">
        <f>IF(B848="","",VLOOKUP(AB848,Varsayımlar!$B:$Q,10,0))</f>
        <v/>
      </c>
      <c r="S848" s="2" t="str">
        <f>IF(B848="","",VLOOKUP(AB848,Varsayımlar!$B:$Q,11,0))</f>
        <v/>
      </c>
      <c r="T848" s="2" t="str">
        <f>IF(B848="","",VLOOKUP(AB848,Varsayımlar!$B:$Q,12,0))</f>
        <v/>
      </c>
      <c r="U848" s="2" t="str">
        <f>IF(B848="","",VLOOKUP(AB848,Varsayımlar!$B:$Q,13,0))</f>
        <v/>
      </c>
      <c r="V848" s="2" t="str">
        <f>IF(B848="","",VLOOKUP(AB848,Varsayımlar!$B:$Q,14,0))</f>
        <v/>
      </c>
      <c r="Z848" s="2" t="str">
        <f>IF(B848="","",VLOOKUP(AB848,Varsayımlar!$B:$Q,15,0))</f>
        <v/>
      </c>
      <c r="AA848" s="2" t="str">
        <f>IF(B848="","",VLOOKUP(AB848,Varsayımlar!$B:$Q,16,0))</f>
        <v/>
      </c>
      <c r="AB848" s="2" t="str">
        <f t="shared" si="16"/>
        <v/>
      </c>
    </row>
    <row r="849" spans="2:28" x14ac:dyDescent="0.25">
      <c r="B849" s="6"/>
      <c r="C849" s="7" t="str">
        <f>IF(B849="","",VLOOKUP(AB849,Varsayımlar!$B:$Q,3,0))</f>
        <v/>
      </c>
      <c r="G849" s="5" t="str">
        <f>IF(B849="","",VLOOKUP(AB849,Varsayımlar!$B:$Q,5,0))</f>
        <v/>
      </c>
      <c r="H849" s="5"/>
      <c r="I849" s="5" t="str">
        <f>IF(B849="","",VLOOKUP(AB849,Varsayımlar!$B:$Q,6,0))</f>
        <v/>
      </c>
      <c r="O849" s="5" t="str">
        <f>IF(B849="","",VLOOKUP(AB849,Varsayımlar!$B:$Q,7,0)*J849)</f>
        <v/>
      </c>
      <c r="P849" s="5" t="str">
        <f>IF(B849="","",VLOOKUP(AB849,Varsayımlar!$B:$Q,8,0))</f>
        <v/>
      </c>
      <c r="Q849" s="5" t="str">
        <f>IF(B849="","",VLOOKUP(AB849,Varsayımlar!$B:$Q,9,0))</f>
        <v/>
      </c>
      <c r="R849" s="5" t="str">
        <f>IF(B849="","",VLOOKUP(AB849,Varsayımlar!$B:$Q,10,0))</f>
        <v/>
      </c>
      <c r="S849" s="5" t="str">
        <f>IF(B849="","",VLOOKUP(AB849,Varsayımlar!$B:$Q,11,0))</f>
        <v/>
      </c>
      <c r="T849" s="5" t="str">
        <f>IF(B849="","",VLOOKUP(AB849,Varsayımlar!$B:$Q,12,0))</f>
        <v/>
      </c>
      <c r="U849" s="5" t="str">
        <f>IF(B849="","",VLOOKUP(AB849,Varsayımlar!$B:$Q,13,0))</f>
        <v/>
      </c>
      <c r="V849" s="5" t="str">
        <f>IF(B849="","",VLOOKUP(AB849,Varsayımlar!$B:$Q,14,0))</f>
        <v/>
      </c>
      <c r="Z849" s="5" t="str">
        <f>IF(B849="","",VLOOKUP(AB849,Varsayımlar!$B:$Q,15,0))</f>
        <v/>
      </c>
      <c r="AA849" s="5" t="str">
        <f>IF(B849="","",VLOOKUP(AB849,Varsayımlar!$B:$Q,16,0))</f>
        <v/>
      </c>
      <c r="AB849" s="5" t="str">
        <f t="shared" si="16"/>
        <v/>
      </c>
    </row>
    <row r="850" spans="2:28" x14ac:dyDescent="0.25">
      <c r="C850" s="3" t="str">
        <f>IF(B850="","",VLOOKUP(AB850,Varsayımlar!$B:$Q,3,0))</f>
        <v/>
      </c>
      <c r="G850" s="2" t="str">
        <f>IF(B850="","",VLOOKUP(AB850,Varsayımlar!$B:$Q,5,0))</f>
        <v/>
      </c>
      <c r="I850" s="2" t="str">
        <f>IF(B850="","",VLOOKUP(AB850,Varsayımlar!$B:$Q,6,0))</f>
        <v/>
      </c>
      <c r="O850" s="2" t="str">
        <f>IF(B850="","",VLOOKUP(AB850,Varsayımlar!$B:$Q,7,0)*J850)</f>
        <v/>
      </c>
      <c r="P850" s="2" t="str">
        <f>IF(B850="","",VLOOKUP(AB850,Varsayımlar!$B:$Q,8,0))</f>
        <v/>
      </c>
      <c r="Q850" s="2" t="str">
        <f>IF(B850="","",VLOOKUP(AB850,Varsayımlar!$B:$Q,9,0))</f>
        <v/>
      </c>
      <c r="R850" s="2" t="str">
        <f>IF(B850="","",VLOOKUP(AB850,Varsayımlar!$B:$Q,10,0))</f>
        <v/>
      </c>
      <c r="S850" s="2" t="str">
        <f>IF(B850="","",VLOOKUP(AB850,Varsayımlar!$B:$Q,11,0))</f>
        <v/>
      </c>
      <c r="T850" s="2" t="str">
        <f>IF(B850="","",VLOOKUP(AB850,Varsayımlar!$B:$Q,12,0))</f>
        <v/>
      </c>
      <c r="U850" s="2" t="str">
        <f>IF(B850="","",VLOOKUP(AB850,Varsayımlar!$B:$Q,13,0))</f>
        <v/>
      </c>
      <c r="V850" s="2" t="str">
        <f>IF(B850="","",VLOOKUP(AB850,Varsayımlar!$B:$Q,14,0))</f>
        <v/>
      </c>
      <c r="Z850" s="2" t="str">
        <f>IF(B850="","",VLOOKUP(AB850,Varsayımlar!$B:$Q,15,0))</f>
        <v/>
      </c>
      <c r="AA850" s="2" t="str">
        <f>IF(B850="","",VLOOKUP(AB850,Varsayımlar!$B:$Q,16,0))</f>
        <v/>
      </c>
      <c r="AB850" s="2" t="str">
        <f t="shared" si="16"/>
        <v/>
      </c>
    </row>
    <row r="851" spans="2:28" x14ac:dyDescent="0.25">
      <c r="B851" s="6"/>
      <c r="C851" s="7" t="str">
        <f>IF(B851="","",VLOOKUP(AB851,Varsayımlar!$B:$Q,3,0))</f>
        <v/>
      </c>
      <c r="G851" s="5" t="str">
        <f>IF(B851="","",VLOOKUP(AB851,Varsayımlar!$B:$Q,5,0))</f>
        <v/>
      </c>
      <c r="H851" s="5"/>
      <c r="I851" s="5" t="str">
        <f>IF(B851="","",VLOOKUP(AB851,Varsayımlar!$B:$Q,6,0))</f>
        <v/>
      </c>
      <c r="O851" s="5" t="str">
        <f>IF(B851="","",VLOOKUP(AB851,Varsayımlar!$B:$Q,7,0)*J851)</f>
        <v/>
      </c>
      <c r="P851" s="5" t="str">
        <f>IF(B851="","",VLOOKUP(AB851,Varsayımlar!$B:$Q,8,0))</f>
        <v/>
      </c>
      <c r="Q851" s="5" t="str">
        <f>IF(B851="","",VLOOKUP(AB851,Varsayımlar!$B:$Q,9,0))</f>
        <v/>
      </c>
      <c r="R851" s="5" t="str">
        <f>IF(B851="","",VLOOKUP(AB851,Varsayımlar!$B:$Q,10,0))</f>
        <v/>
      </c>
      <c r="S851" s="5" t="str">
        <f>IF(B851="","",VLOOKUP(AB851,Varsayımlar!$B:$Q,11,0))</f>
        <v/>
      </c>
      <c r="T851" s="5" t="str">
        <f>IF(B851="","",VLOOKUP(AB851,Varsayımlar!$B:$Q,12,0))</f>
        <v/>
      </c>
      <c r="U851" s="5" t="str">
        <f>IF(B851="","",VLOOKUP(AB851,Varsayımlar!$B:$Q,13,0))</f>
        <v/>
      </c>
      <c r="V851" s="5" t="str">
        <f>IF(B851="","",VLOOKUP(AB851,Varsayımlar!$B:$Q,14,0))</f>
        <v/>
      </c>
      <c r="Z851" s="5" t="str">
        <f>IF(B851="","",VLOOKUP(AB851,Varsayımlar!$B:$Q,15,0))</f>
        <v/>
      </c>
      <c r="AA851" s="5" t="str">
        <f>IF(B851="","",VLOOKUP(AB851,Varsayımlar!$B:$Q,16,0))</f>
        <v/>
      </c>
      <c r="AB851" s="5" t="str">
        <f t="shared" si="16"/>
        <v/>
      </c>
    </row>
    <row r="852" spans="2:28" x14ac:dyDescent="0.25">
      <c r="C852" s="3" t="str">
        <f>IF(B852="","",VLOOKUP(AB852,Varsayımlar!$B:$Q,3,0))</f>
        <v/>
      </c>
      <c r="G852" s="2" t="str">
        <f>IF(B852="","",VLOOKUP(AB852,Varsayımlar!$B:$Q,5,0))</f>
        <v/>
      </c>
      <c r="I852" s="2" t="str">
        <f>IF(B852="","",VLOOKUP(AB852,Varsayımlar!$B:$Q,6,0))</f>
        <v/>
      </c>
      <c r="O852" s="2" t="str">
        <f>IF(B852="","",VLOOKUP(AB852,Varsayımlar!$B:$Q,7,0)*J852)</f>
        <v/>
      </c>
      <c r="P852" s="2" t="str">
        <f>IF(B852="","",VLOOKUP(AB852,Varsayımlar!$B:$Q,8,0))</f>
        <v/>
      </c>
      <c r="Q852" s="2" t="str">
        <f>IF(B852="","",VLOOKUP(AB852,Varsayımlar!$B:$Q,9,0))</f>
        <v/>
      </c>
      <c r="R852" s="2" t="str">
        <f>IF(B852="","",VLOOKUP(AB852,Varsayımlar!$B:$Q,10,0))</f>
        <v/>
      </c>
      <c r="S852" s="2" t="str">
        <f>IF(B852="","",VLOOKUP(AB852,Varsayımlar!$B:$Q,11,0))</f>
        <v/>
      </c>
      <c r="T852" s="2" t="str">
        <f>IF(B852="","",VLOOKUP(AB852,Varsayımlar!$B:$Q,12,0))</f>
        <v/>
      </c>
      <c r="U852" s="2" t="str">
        <f>IF(B852="","",VLOOKUP(AB852,Varsayımlar!$B:$Q,13,0))</f>
        <v/>
      </c>
      <c r="V852" s="2" t="str">
        <f>IF(B852="","",VLOOKUP(AB852,Varsayımlar!$B:$Q,14,0))</f>
        <v/>
      </c>
      <c r="Z852" s="2" t="str">
        <f>IF(B852="","",VLOOKUP(AB852,Varsayımlar!$B:$Q,15,0))</f>
        <v/>
      </c>
      <c r="AA852" s="2" t="str">
        <f>IF(B852="","",VLOOKUP(AB852,Varsayımlar!$B:$Q,16,0))</f>
        <v/>
      </c>
      <c r="AB852" s="2" t="str">
        <f t="shared" si="16"/>
        <v/>
      </c>
    </row>
    <row r="853" spans="2:28" x14ac:dyDescent="0.25">
      <c r="B853" s="6"/>
      <c r="C853" s="7" t="str">
        <f>IF(B853="","",VLOOKUP(AB853,Varsayımlar!$B:$Q,3,0))</f>
        <v/>
      </c>
      <c r="G853" s="5" t="str">
        <f>IF(B853="","",VLOOKUP(AB853,Varsayımlar!$B:$Q,5,0))</f>
        <v/>
      </c>
      <c r="H853" s="5"/>
      <c r="I853" s="5" t="str">
        <f>IF(B853="","",VLOOKUP(AB853,Varsayımlar!$B:$Q,6,0))</f>
        <v/>
      </c>
      <c r="O853" s="5" t="str">
        <f>IF(B853="","",VLOOKUP(AB853,Varsayımlar!$B:$Q,7,0)*J853)</f>
        <v/>
      </c>
      <c r="P853" s="5" t="str">
        <f>IF(B853="","",VLOOKUP(AB853,Varsayımlar!$B:$Q,8,0))</f>
        <v/>
      </c>
      <c r="Q853" s="5" t="str">
        <f>IF(B853="","",VLOOKUP(AB853,Varsayımlar!$B:$Q,9,0))</f>
        <v/>
      </c>
      <c r="R853" s="5" t="str">
        <f>IF(B853="","",VLOOKUP(AB853,Varsayımlar!$B:$Q,10,0))</f>
        <v/>
      </c>
      <c r="S853" s="5" t="str">
        <f>IF(B853="","",VLOOKUP(AB853,Varsayımlar!$B:$Q,11,0))</f>
        <v/>
      </c>
      <c r="T853" s="5" t="str">
        <f>IF(B853="","",VLOOKUP(AB853,Varsayımlar!$B:$Q,12,0))</f>
        <v/>
      </c>
      <c r="U853" s="5" t="str">
        <f>IF(B853="","",VLOOKUP(AB853,Varsayımlar!$B:$Q,13,0))</f>
        <v/>
      </c>
      <c r="V853" s="5" t="str">
        <f>IF(B853="","",VLOOKUP(AB853,Varsayımlar!$B:$Q,14,0))</f>
        <v/>
      </c>
      <c r="Z853" s="5" t="str">
        <f>IF(B853="","",VLOOKUP(AB853,Varsayımlar!$B:$Q,15,0))</f>
        <v/>
      </c>
      <c r="AA853" s="5" t="str">
        <f>IF(B853="","",VLOOKUP(AB853,Varsayımlar!$B:$Q,16,0))</f>
        <v/>
      </c>
      <c r="AB853" s="5" t="str">
        <f t="shared" si="16"/>
        <v/>
      </c>
    </row>
    <row r="854" spans="2:28" x14ac:dyDescent="0.25">
      <c r="C854" s="3" t="str">
        <f>IF(B854="","",VLOOKUP(AB854,Varsayımlar!$B:$Q,3,0))</f>
        <v/>
      </c>
      <c r="G854" s="2" t="str">
        <f>IF(B854="","",VLOOKUP(AB854,Varsayımlar!$B:$Q,5,0))</f>
        <v/>
      </c>
      <c r="I854" s="2" t="str">
        <f>IF(B854="","",VLOOKUP(AB854,Varsayımlar!$B:$Q,6,0))</f>
        <v/>
      </c>
      <c r="O854" s="2" t="str">
        <f>IF(B854="","",VLOOKUP(AB854,Varsayımlar!$B:$Q,7,0)*J854)</f>
        <v/>
      </c>
      <c r="P854" s="2" t="str">
        <f>IF(B854="","",VLOOKUP(AB854,Varsayımlar!$B:$Q,8,0))</f>
        <v/>
      </c>
      <c r="Q854" s="2" t="str">
        <f>IF(B854="","",VLOOKUP(AB854,Varsayımlar!$B:$Q,9,0))</f>
        <v/>
      </c>
      <c r="R854" s="2" t="str">
        <f>IF(B854="","",VLOOKUP(AB854,Varsayımlar!$B:$Q,10,0))</f>
        <v/>
      </c>
      <c r="S854" s="2" t="str">
        <f>IF(B854="","",VLOOKUP(AB854,Varsayımlar!$B:$Q,11,0))</f>
        <v/>
      </c>
      <c r="T854" s="2" t="str">
        <f>IF(B854="","",VLOOKUP(AB854,Varsayımlar!$B:$Q,12,0))</f>
        <v/>
      </c>
      <c r="U854" s="2" t="str">
        <f>IF(B854="","",VLOOKUP(AB854,Varsayımlar!$B:$Q,13,0))</f>
        <v/>
      </c>
      <c r="V854" s="2" t="str">
        <f>IF(B854="","",VLOOKUP(AB854,Varsayımlar!$B:$Q,14,0))</f>
        <v/>
      </c>
      <c r="Z854" s="2" t="str">
        <f>IF(B854="","",VLOOKUP(AB854,Varsayımlar!$B:$Q,15,0))</f>
        <v/>
      </c>
      <c r="AA854" s="2" t="str">
        <f>IF(B854="","",VLOOKUP(AB854,Varsayımlar!$B:$Q,16,0))</f>
        <v/>
      </c>
      <c r="AB854" s="2" t="str">
        <f t="shared" si="16"/>
        <v/>
      </c>
    </row>
    <row r="855" spans="2:28" x14ac:dyDescent="0.25">
      <c r="B855" s="6"/>
      <c r="C855" s="7" t="str">
        <f>IF(B855="","",VLOOKUP(AB855,Varsayımlar!$B:$Q,3,0))</f>
        <v/>
      </c>
      <c r="G855" s="5" t="str">
        <f>IF(B855="","",VLOOKUP(AB855,Varsayımlar!$B:$Q,5,0))</f>
        <v/>
      </c>
      <c r="H855" s="5"/>
      <c r="I855" s="5" t="str">
        <f>IF(B855="","",VLOOKUP(AB855,Varsayımlar!$B:$Q,6,0))</f>
        <v/>
      </c>
      <c r="O855" s="5" t="str">
        <f>IF(B855="","",VLOOKUP(AB855,Varsayımlar!$B:$Q,7,0)*J855)</f>
        <v/>
      </c>
      <c r="P855" s="5" t="str">
        <f>IF(B855="","",VLOOKUP(AB855,Varsayımlar!$B:$Q,8,0))</f>
        <v/>
      </c>
      <c r="Q855" s="5" t="str">
        <f>IF(B855="","",VLOOKUP(AB855,Varsayımlar!$B:$Q,9,0))</f>
        <v/>
      </c>
      <c r="R855" s="5" t="str">
        <f>IF(B855="","",VLOOKUP(AB855,Varsayımlar!$B:$Q,10,0))</f>
        <v/>
      </c>
      <c r="S855" s="5" t="str">
        <f>IF(B855="","",VLOOKUP(AB855,Varsayımlar!$B:$Q,11,0))</f>
        <v/>
      </c>
      <c r="T855" s="5" t="str">
        <f>IF(B855="","",VLOOKUP(AB855,Varsayımlar!$B:$Q,12,0))</f>
        <v/>
      </c>
      <c r="U855" s="5" t="str">
        <f>IF(B855="","",VLOOKUP(AB855,Varsayımlar!$B:$Q,13,0))</f>
        <v/>
      </c>
      <c r="V855" s="5" t="str">
        <f>IF(B855="","",VLOOKUP(AB855,Varsayımlar!$B:$Q,14,0))</f>
        <v/>
      </c>
      <c r="Z855" s="5" t="str">
        <f>IF(B855="","",VLOOKUP(AB855,Varsayımlar!$B:$Q,15,0))</f>
        <v/>
      </c>
      <c r="AA855" s="5" t="str">
        <f>IF(B855="","",VLOOKUP(AB855,Varsayımlar!$B:$Q,16,0))</f>
        <v/>
      </c>
      <c r="AB855" s="5" t="str">
        <f t="shared" si="16"/>
        <v/>
      </c>
    </row>
    <row r="856" spans="2:28" x14ac:dyDescent="0.25">
      <c r="C856" s="3" t="str">
        <f>IF(B856="","",VLOOKUP(AB856,Varsayımlar!$B:$Q,3,0))</f>
        <v/>
      </c>
      <c r="G856" s="2" t="str">
        <f>IF(B856="","",VLOOKUP(AB856,Varsayımlar!$B:$Q,5,0))</f>
        <v/>
      </c>
      <c r="I856" s="2" t="str">
        <f>IF(B856="","",VLOOKUP(AB856,Varsayımlar!$B:$Q,6,0))</f>
        <v/>
      </c>
      <c r="O856" s="2" t="str">
        <f>IF(B856="","",VLOOKUP(AB856,Varsayımlar!$B:$Q,7,0)*J856)</f>
        <v/>
      </c>
      <c r="P856" s="2" t="str">
        <f>IF(B856="","",VLOOKUP(AB856,Varsayımlar!$B:$Q,8,0))</f>
        <v/>
      </c>
      <c r="Q856" s="2" t="str">
        <f>IF(B856="","",VLOOKUP(AB856,Varsayımlar!$B:$Q,9,0))</f>
        <v/>
      </c>
      <c r="R856" s="2" t="str">
        <f>IF(B856="","",VLOOKUP(AB856,Varsayımlar!$B:$Q,10,0))</f>
        <v/>
      </c>
      <c r="S856" s="2" t="str">
        <f>IF(B856="","",VLOOKUP(AB856,Varsayımlar!$B:$Q,11,0))</f>
        <v/>
      </c>
      <c r="T856" s="2" t="str">
        <f>IF(B856="","",VLOOKUP(AB856,Varsayımlar!$B:$Q,12,0))</f>
        <v/>
      </c>
      <c r="U856" s="2" t="str">
        <f>IF(B856="","",VLOOKUP(AB856,Varsayımlar!$B:$Q,13,0))</f>
        <v/>
      </c>
      <c r="V856" s="2" t="str">
        <f>IF(B856="","",VLOOKUP(AB856,Varsayımlar!$B:$Q,14,0))</f>
        <v/>
      </c>
      <c r="Z856" s="2" t="str">
        <f>IF(B856="","",VLOOKUP(AB856,Varsayımlar!$B:$Q,15,0))</f>
        <v/>
      </c>
      <c r="AA856" s="2" t="str">
        <f>IF(B856="","",VLOOKUP(AB856,Varsayımlar!$B:$Q,16,0))</f>
        <v/>
      </c>
      <c r="AB856" s="2" t="str">
        <f t="shared" si="16"/>
        <v/>
      </c>
    </row>
    <row r="857" spans="2:28" x14ac:dyDescent="0.25">
      <c r="B857" s="6"/>
      <c r="C857" s="7" t="str">
        <f>IF(B857="","",VLOOKUP(AB857,Varsayımlar!$B:$Q,3,0))</f>
        <v/>
      </c>
      <c r="G857" s="5" t="str">
        <f>IF(B857="","",VLOOKUP(AB857,Varsayımlar!$B:$Q,5,0))</f>
        <v/>
      </c>
      <c r="H857" s="5"/>
      <c r="I857" s="5" t="str">
        <f>IF(B857="","",VLOOKUP(AB857,Varsayımlar!$B:$Q,6,0))</f>
        <v/>
      </c>
      <c r="O857" s="5" t="str">
        <f>IF(B857="","",VLOOKUP(AB857,Varsayımlar!$B:$Q,7,0)*J857)</f>
        <v/>
      </c>
      <c r="P857" s="5" t="str">
        <f>IF(B857="","",VLOOKUP(AB857,Varsayımlar!$B:$Q,8,0))</f>
        <v/>
      </c>
      <c r="Q857" s="5" t="str">
        <f>IF(B857="","",VLOOKUP(AB857,Varsayımlar!$B:$Q,9,0))</f>
        <v/>
      </c>
      <c r="R857" s="5" t="str">
        <f>IF(B857="","",VLOOKUP(AB857,Varsayımlar!$B:$Q,10,0))</f>
        <v/>
      </c>
      <c r="S857" s="5" t="str">
        <f>IF(B857="","",VLOOKUP(AB857,Varsayımlar!$B:$Q,11,0))</f>
        <v/>
      </c>
      <c r="T857" s="5" t="str">
        <f>IF(B857="","",VLOOKUP(AB857,Varsayımlar!$B:$Q,12,0))</f>
        <v/>
      </c>
      <c r="U857" s="5" t="str">
        <f>IF(B857="","",VLOOKUP(AB857,Varsayımlar!$B:$Q,13,0))</f>
        <v/>
      </c>
      <c r="V857" s="5" t="str">
        <f>IF(B857="","",VLOOKUP(AB857,Varsayımlar!$B:$Q,14,0))</f>
        <v/>
      </c>
      <c r="Z857" s="5" t="str">
        <f>IF(B857="","",VLOOKUP(AB857,Varsayımlar!$B:$Q,15,0))</f>
        <v/>
      </c>
      <c r="AA857" s="5" t="str">
        <f>IF(B857="","",VLOOKUP(AB857,Varsayımlar!$B:$Q,16,0))</f>
        <v/>
      </c>
      <c r="AB857" s="5" t="str">
        <f t="shared" si="16"/>
        <v/>
      </c>
    </row>
    <row r="858" spans="2:28" x14ac:dyDescent="0.25">
      <c r="C858" s="3" t="str">
        <f>IF(B858="","",VLOOKUP(AB858,Varsayımlar!$B:$Q,3,0))</f>
        <v/>
      </c>
      <c r="G858" s="2" t="str">
        <f>IF(B858="","",VLOOKUP(AB858,Varsayımlar!$B:$Q,5,0))</f>
        <v/>
      </c>
      <c r="I858" s="2" t="str">
        <f>IF(B858="","",VLOOKUP(AB858,Varsayımlar!$B:$Q,6,0))</f>
        <v/>
      </c>
      <c r="O858" s="2" t="str">
        <f>IF(B858="","",VLOOKUP(AB858,Varsayımlar!$B:$Q,7,0)*J858)</f>
        <v/>
      </c>
      <c r="P858" s="2" t="str">
        <f>IF(B858="","",VLOOKUP(AB858,Varsayımlar!$B:$Q,8,0))</f>
        <v/>
      </c>
      <c r="Q858" s="2" t="str">
        <f>IF(B858="","",VLOOKUP(AB858,Varsayımlar!$B:$Q,9,0))</f>
        <v/>
      </c>
      <c r="R858" s="2" t="str">
        <f>IF(B858="","",VLOOKUP(AB858,Varsayımlar!$B:$Q,10,0))</f>
        <v/>
      </c>
      <c r="S858" s="2" t="str">
        <f>IF(B858="","",VLOOKUP(AB858,Varsayımlar!$B:$Q,11,0))</f>
        <v/>
      </c>
      <c r="T858" s="2" t="str">
        <f>IF(B858="","",VLOOKUP(AB858,Varsayımlar!$B:$Q,12,0))</f>
        <v/>
      </c>
      <c r="U858" s="2" t="str">
        <f>IF(B858="","",VLOOKUP(AB858,Varsayımlar!$B:$Q,13,0))</f>
        <v/>
      </c>
      <c r="V858" s="2" t="str">
        <f>IF(B858="","",VLOOKUP(AB858,Varsayımlar!$B:$Q,14,0))</f>
        <v/>
      </c>
      <c r="Z858" s="2" t="str">
        <f>IF(B858="","",VLOOKUP(AB858,Varsayımlar!$B:$Q,15,0))</f>
        <v/>
      </c>
      <c r="AA858" s="2" t="str">
        <f>IF(B858="","",VLOOKUP(AB858,Varsayımlar!$B:$Q,16,0))</f>
        <v/>
      </c>
      <c r="AB858" s="2" t="str">
        <f t="shared" si="16"/>
        <v/>
      </c>
    </row>
    <row r="859" spans="2:28" x14ac:dyDescent="0.25">
      <c r="B859" s="6"/>
      <c r="C859" s="7" t="str">
        <f>IF(B859="","",VLOOKUP(AB859,Varsayımlar!$B:$Q,3,0))</f>
        <v/>
      </c>
      <c r="G859" s="5" t="str">
        <f>IF(B859="","",VLOOKUP(AB859,Varsayımlar!$B:$Q,5,0))</f>
        <v/>
      </c>
      <c r="H859" s="5"/>
      <c r="I859" s="5" t="str">
        <f>IF(B859="","",VLOOKUP(AB859,Varsayımlar!$B:$Q,6,0))</f>
        <v/>
      </c>
      <c r="O859" s="5" t="str">
        <f>IF(B859="","",VLOOKUP(AB859,Varsayımlar!$B:$Q,7,0)*J859)</f>
        <v/>
      </c>
      <c r="P859" s="5" t="str">
        <f>IF(B859="","",VLOOKUP(AB859,Varsayımlar!$B:$Q,8,0))</f>
        <v/>
      </c>
      <c r="Q859" s="5" t="str">
        <f>IF(B859="","",VLOOKUP(AB859,Varsayımlar!$B:$Q,9,0))</f>
        <v/>
      </c>
      <c r="R859" s="5" t="str">
        <f>IF(B859="","",VLOOKUP(AB859,Varsayımlar!$B:$Q,10,0))</f>
        <v/>
      </c>
      <c r="S859" s="5" t="str">
        <f>IF(B859="","",VLOOKUP(AB859,Varsayımlar!$B:$Q,11,0))</f>
        <v/>
      </c>
      <c r="T859" s="5" t="str">
        <f>IF(B859="","",VLOOKUP(AB859,Varsayımlar!$B:$Q,12,0))</f>
        <v/>
      </c>
      <c r="U859" s="5" t="str">
        <f>IF(B859="","",VLOOKUP(AB859,Varsayımlar!$B:$Q,13,0))</f>
        <v/>
      </c>
      <c r="V859" s="5" t="str">
        <f>IF(B859="","",VLOOKUP(AB859,Varsayımlar!$B:$Q,14,0))</f>
        <v/>
      </c>
      <c r="Z859" s="5" t="str">
        <f>IF(B859="","",VLOOKUP(AB859,Varsayımlar!$B:$Q,15,0))</f>
        <v/>
      </c>
      <c r="AA859" s="5" t="str">
        <f>IF(B859="","",VLOOKUP(AB859,Varsayımlar!$B:$Q,16,0))</f>
        <v/>
      </c>
      <c r="AB859" s="5" t="str">
        <f t="shared" si="16"/>
        <v/>
      </c>
    </row>
    <row r="860" spans="2:28" x14ac:dyDescent="0.25">
      <c r="C860" s="3" t="str">
        <f>IF(B860="","",VLOOKUP(AB860,Varsayımlar!$B:$Q,3,0))</f>
        <v/>
      </c>
      <c r="G860" s="2" t="str">
        <f>IF(B860="","",VLOOKUP(AB860,Varsayımlar!$B:$Q,5,0))</f>
        <v/>
      </c>
      <c r="I860" s="2" t="str">
        <f>IF(B860="","",VLOOKUP(AB860,Varsayımlar!$B:$Q,6,0))</f>
        <v/>
      </c>
      <c r="O860" s="2" t="str">
        <f>IF(B860="","",VLOOKUP(AB860,Varsayımlar!$B:$Q,7,0)*J860)</f>
        <v/>
      </c>
      <c r="P860" s="2" t="str">
        <f>IF(B860="","",VLOOKUP(AB860,Varsayımlar!$B:$Q,8,0))</f>
        <v/>
      </c>
      <c r="Q860" s="2" t="str">
        <f>IF(B860="","",VLOOKUP(AB860,Varsayımlar!$B:$Q,9,0))</f>
        <v/>
      </c>
      <c r="R860" s="2" t="str">
        <f>IF(B860="","",VLOOKUP(AB860,Varsayımlar!$B:$Q,10,0))</f>
        <v/>
      </c>
      <c r="S860" s="2" t="str">
        <f>IF(B860="","",VLOOKUP(AB860,Varsayımlar!$B:$Q,11,0))</f>
        <v/>
      </c>
      <c r="T860" s="2" t="str">
        <f>IF(B860="","",VLOOKUP(AB860,Varsayımlar!$B:$Q,12,0))</f>
        <v/>
      </c>
      <c r="U860" s="2" t="str">
        <f>IF(B860="","",VLOOKUP(AB860,Varsayımlar!$B:$Q,13,0))</f>
        <v/>
      </c>
      <c r="V860" s="2" t="str">
        <f>IF(B860="","",VLOOKUP(AB860,Varsayımlar!$B:$Q,14,0))</f>
        <v/>
      </c>
      <c r="Z860" s="2" t="str">
        <f>IF(B860="","",VLOOKUP(AB860,Varsayımlar!$B:$Q,15,0))</f>
        <v/>
      </c>
      <c r="AA860" s="2" t="str">
        <f>IF(B860="","",VLOOKUP(AB860,Varsayımlar!$B:$Q,16,0))</f>
        <v/>
      </c>
      <c r="AB860" s="2" t="str">
        <f t="shared" si="16"/>
        <v/>
      </c>
    </row>
    <row r="861" spans="2:28" x14ac:dyDescent="0.25">
      <c r="B861" s="6"/>
      <c r="C861" s="7" t="str">
        <f>IF(B861="","",VLOOKUP(AB861,Varsayımlar!$B:$Q,3,0))</f>
        <v/>
      </c>
      <c r="G861" s="5" t="str">
        <f>IF(B861="","",VLOOKUP(AB861,Varsayımlar!$B:$Q,5,0))</f>
        <v/>
      </c>
      <c r="H861" s="5"/>
      <c r="I861" s="5" t="str">
        <f>IF(B861="","",VLOOKUP(AB861,Varsayımlar!$B:$Q,6,0))</f>
        <v/>
      </c>
      <c r="O861" s="5" t="str">
        <f>IF(B861="","",VLOOKUP(AB861,Varsayımlar!$B:$Q,7,0)*J861)</f>
        <v/>
      </c>
      <c r="P861" s="5" t="str">
        <f>IF(B861="","",VLOOKUP(AB861,Varsayımlar!$B:$Q,8,0))</f>
        <v/>
      </c>
      <c r="Q861" s="5" t="str">
        <f>IF(B861="","",VLOOKUP(AB861,Varsayımlar!$B:$Q,9,0))</f>
        <v/>
      </c>
      <c r="R861" s="5" t="str">
        <f>IF(B861="","",VLOOKUP(AB861,Varsayımlar!$B:$Q,10,0))</f>
        <v/>
      </c>
      <c r="S861" s="5" t="str">
        <f>IF(B861="","",VLOOKUP(AB861,Varsayımlar!$B:$Q,11,0))</f>
        <v/>
      </c>
      <c r="T861" s="5" t="str">
        <f>IF(B861="","",VLOOKUP(AB861,Varsayımlar!$B:$Q,12,0))</f>
        <v/>
      </c>
      <c r="U861" s="5" t="str">
        <f>IF(B861="","",VLOOKUP(AB861,Varsayımlar!$B:$Q,13,0))</f>
        <v/>
      </c>
      <c r="V861" s="5" t="str">
        <f>IF(B861="","",VLOOKUP(AB861,Varsayımlar!$B:$Q,14,0))</f>
        <v/>
      </c>
      <c r="Z861" s="5" t="str">
        <f>IF(B861="","",VLOOKUP(AB861,Varsayımlar!$B:$Q,15,0))</f>
        <v/>
      </c>
      <c r="AA861" s="5" t="str">
        <f>IF(B861="","",VLOOKUP(AB861,Varsayımlar!$B:$Q,16,0))</f>
        <v/>
      </c>
      <c r="AB861" s="5" t="str">
        <f t="shared" si="16"/>
        <v/>
      </c>
    </row>
    <row r="862" spans="2:28" x14ac:dyDescent="0.25">
      <c r="C862" s="3" t="str">
        <f>IF(B862="","",VLOOKUP(AB862,Varsayımlar!$B:$Q,3,0))</f>
        <v/>
      </c>
      <c r="G862" s="2" t="str">
        <f>IF(B862="","",VLOOKUP(AB862,Varsayımlar!$B:$Q,5,0))</f>
        <v/>
      </c>
      <c r="I862" s="2" t="str">
        <f>IF(B862="","",VLOOKUP(AB862,Varsayımlar!$B:$Q,6,0))</f>
        <v/>
      </c>
      <c r="O862" s="2" t="str">
        <f>IF(B862="","",VLOOKUP(AB862,Varsayımlar!$B:$Q,7,0)*J862)</f>
        <v/>
      </c>
      <c r="P862" s="2" t="str">
        <f>IF(B862="","",VLOOKUP(AB862,Varsayımlar!$B:$Q,8,0))</f>
        <v/>
      </c>
      <c r="Q862" s="2" t="str">
        <f>IF(B862="","",VLOOKUP(AB862,Varsayımlar!$B:$Q,9,0))</f>
        <v/>
      </c>
      <c r="R862" s="2" t="str">
        <f>IF(B862="","",VLOOKUP(AB862,Varsayımlar!$B:$Q,10,0))</f>
        <v/>
      </c>
      <c r="S862" s="2" t="str">
        <f>IF(B862="","",VLOOKUP(AB862,Varsayımlar!$B:$Q,11,0))</f>
        <v/>
      </c>
      <c r="T862" s="2" t="str">
        <f>IF(B862="","",VLOOKUP(AB862,Varsayımlar!$B:$Q,12,0))</f>
        <v/>
      </c>
      <c r="U862" s="2" t="str">
        <f>IF(B862="","",VLOOKUP(AB862,Varsayımlar!$B:$Q,13,0))</f>
        <v/>
      </c>
      <c r="V862" s="2" t="str">
        <f>IF(B862="","",VLOOKUP(AB862,Varsayımlar!$B:$Q,14,0))</f>
        <v/>
      </c>
      <c r="Z862" s="2" t="str">
        <f>IF(B862="","",VLOOKUP(AB862,Varsayımlar!$B:$Q,15,0))</f>
        <v/>
      </c>
      <c r="AA862" s="2" t="str">
        <f>IF(B862="","",VLOOKUP(AB862,Varsayımlar!$B:$Q,16,0))</f>
        <v/>
      </c>
      <c r="AB862" s="2" t="str">
        <f t="shared" si="16"/>
        <v/>
      </c>
    </row>
    <row r="863" spans="2:28" x14ac:dyDescent="0.25">
      <c r="B863" s="6"/>
      <c r="C863" s="7" t="str">
        <f>IF(B863="","",VLOOKUP(AB863,Varsayımlar!$B:$Q,3,0))</f>
        <v/>
      </c>
      <c r="G863" s="5" t="str">
        <f>IF(B863="","",VLOOKUP(AB863,Varsayımlar!$B:$Q,5,0))</f>
        <v/>
      </c>
      <c r="H863" s="5"/>
      <c r="I863" s="5" t="str">
        <f>IF(B863="","",VLOOKUP(AB863,Varsayımlar!$B:$Q,6,0))</f>
        <v/>
      </c>
      <c r="O863" s="5" t="str">
        <f>IF(B863="","",VLOOKUP(AB863,Varsayımlar!$B:$Q,7,0)*J863)</f>
        <v/>
      </c>
      <c r="P863" s="5" t="str">
        <f>IF(B863="","",VLOOKUP(AB863,Varsayımlar!$B:$Q,8,0))</f>
        <v/>
      </c>
      <c r="Q863" s="5" t="str">
        <f>IF(B863="","",VLOOKUP(AB863,Varsayımlar!$B:$Q,9,0))</f>
        <v/>
      </c>
      <c r="R863" s="5" t="str">
        <f>IF(B863="","",VLOOKUP(AB863,Varsayımlar!$B:$Q,10,0))</f>
        <v/>
      </c>
      <c r="S863" s="5" t="str">
        <f>IF(B863="","",VLOOKUP(AB863,Varsayımlar!$B:$Q,11,0))</f>
        <v/>
      </c>
      <c r="T863" s="5" t="str">
        <f>IF(B863="","",VLOOKUP(AB863,Varsayımlar!$B:$Q,12,0))</f>
        <v/>
      </c>
      <c r="U863" s="5" t="str">
        <f>IF(B863="","",VLOOKUP(AB863,Varsayımlar!$B:$Q,13,0))</f>
        <v/>
      </c>
      <c r="V863" s="5" t="str">
        <f>IF(B863="","",VLOOKUP(AB863,Varsayımlar!$B:$Q,14,0))</f>
        <v/>
      </c>
      <c r="Z863" s="5" t="str">
        <f>IF(B863="","",VLOOKUP(AB863,Varsayımlar!$B:$Q,15,0))</f>
        <v/>
      </c>
      <c r="AA863" s="5" t="str">
        <f>IF(B863="","",VLOOKUP(AB863,Varsayımlar!$B:$Q,16,0))</f>
        <v/>
      </c>
      <c r="AB863" s="5" t="str">
        <f t="shared" si="16"/>
        <v/>
      </c>
    </row>
    <row r="864" spans="2:28" x14ac:dyDescent="0.25">
      <c r="C864" s="3" t="str">
        <f>IF(B864="","",VLOOKUP(AB864,Varsayımlar!$B:$Q,3,0))</f>
        <v/>
      </c>
      <c r="G864" s="2" t="str">
        <f>IF(B864="","",VLOOKUP(AB864,Varsayımlar!$B:$Q,5,0))</f>
        <v/>
      </c>
      <c r="I864" s="2" t="str">
        <f>IF(B864="","",VLOOKUP(AB864,Varsayımlar!$B:$Q,6,0))</f>
        <v/>
      </c>
      <c r="O864" s="2" t="str">
        <f>IF(B864="","",VLOOKUP(AB864,Varsayımlar!$B:$Q,7,0)*J864)</f>
        <v/>
      </c>
      <c r="P864" s="2" t="str">
        <f>IF(B864="","",VLOOKUP(AB864,Varsayımlar!$B:$Q,8,0))</f>
        <v/>
      </c>
      <c r="Q864" s="2" t="str">
        <f>IF(B864="","",VLOOKUP(AB864,Varsayımlar!$B:$Q,9,0))</f>
        <v/>
      </c>
      <c r="R864" s="2" t="str">
        <f>IF(B864="","",VLOOKUP(AB864,Varsayımlar!$B:$Q,10,0))</f>
        <v/>
      </c>
      <c r="S864" s="2" t="str">
        <f>IF(B864="","",VLOOKUP(AB864,Varsayımlar!$B:$Q,11,0))</f>
        <v/>
      </c>
      <c r="T864" s="2" t="str">
        <f>IF(B864="","",VLOOKUP(AB864,Varsayımlar!$B:$Q,12,0))</f>
        <v/>
      </c>
      <c r="U864" s="2" t="str">
        <f>IF(B864="","",VLOOKUP(AB864,Varsayımlar!$B:$Q,13,0))</f>
        <v/>
      </c>
      <c r="V864" s="2" t="str">
        <f>IF(B864="","",VLOOKUP(AB864,Varsayımlar!$B:$Q,14,0))</f>
        <v/>
      </c>
      <c r="Z864" s="2" t="str">
        <f>IF(B864="","",VLOOKUP(AB864,Varsayımlar!$B:$Q,15,0))</f>
        <v/>
      </c>
      <c r="AA864" s="2" t="str">
        <f>IF(B864="","",VLOOKUP(AB864,Varsayımlar!$B:$Q,16,0))</f>
        <v/>
      </c>
      <c r="AB864" s="2" t="str">
        <f t="shared" si="16"/>
        <v/>
      </c>
    </row>
    <row r="865" spans="2:28" x14ac:dyDescent="0.25">
      <c r="B865" s="6"/>
      <c r="C865" s="7" t="str">
        <f>IF(B865="","",VLOOKUP(AB865,Varsayımlar!$B:$Q,3,0))</f>
        <v/>
      </c>
      <c r="G865" s="5" t="str">
        <f>IF(B865="","",VLOOKUP(AB865,Varsayımlar!$B:$Q,5,0))</f>
        <v/>
      </c>
      <c r="H865" s="5"/>
      <c r="I865" s="5" t="str">
        <f>IF(B865="","",VLOOKUP(AB865,Varsayımlar!$B:$Q,6,0))</f>
        <v/>
      </c>
      <c r="O865" s="5" t="str">
        <f>IF(B865="","",VLOOKUP(AB865,Varsayımlar!$B:$Q,7,0)*J865)</f>
        <v/>
      </c>
      <c r="P865" s="5" t="str">
        <f>IF(B865="","",VLOOKUP(AB865,Varsayımlar!$B:$Q,8,0))</f>
        <v/>
      </c>
      <c r="Q865" s="5" t="str">
        <f>IF(B865="","",VLOOKUP(AB865,Varsayımlar!$B:$Q,9,0))</f>
        <v/>
      </c>
      <c r="R865" s="5" t="str">
        <f>IF(B865="","",VLOOKUP(AB865,Varsayımlar!$B:$Q,10,0))</f>
        <v/>
      </c>
      <c r="S865" s="5" t="str">
        <f>IF(B865="","",VLOOKUP(AB865,Varsayımlar!$B:$Q,11,0))</f>
        <v/>
      </c>
      <c r="T865" s="5" t="str">
        <f>IF(B865="","",VLOOKUP(AB865,Varsayımlar!$B:$Q,12,0))</f>
        <v/>
      </c>
      <c r="U865" s="5" t="str">
        <f>IF(B865="","",VLOOKUP(AB865,Varsayımlar!$B:$Q,13,0))</f>
        <v/>
      </c>
      <c r="V865" s="5" t="str">
        <f>IF(B865="","",VLOOKUP(AB865,Varsayımlar!$B:$Q,14,0))</f>
        <v/>
      </c>
      <c r="Z865" s="5" t="str">
        <f>IF(B865="","",VLOOKUP(AB865,Varsayımlar!$B:$Q,15,0))</f>
        <v/>
      </c>
      <c r="AA865" s="5" t="str">
        <f>IF(B865="","",VLOOKUP(AB865,Varsayımlar!$B:$Q,16,0))</f>
        <v/>
      </c>
      <c r="AB865" s="5" t="str">
        <f t="shared" si="16"/>
        <v/>
      </c>
    </row>
    <row r="866" spans="2:28" x14ac:dyDescent="0.25">
      <c r="C866" s="3" t="str">
        <f>IF(B866="","",VLOOKUP(AB866,Varsayımlar!$B:$Q,3,0))</f>
        <v/>
      </c>
      <c r="G866" s="2" t="str">
        <f>IF(B866="","",VLOOKUP(AB866,Varsayımlar!$B:$Q,5,0))</f>
        <v/>
      </c>
      <c r="I866" s="2" t="str">
        <f>IF(B866="","",VLOOKUP(AB866,Varsayımlar!$B:$Q,6,0))</f>
        <v/>
      </c>
      <c r="O866" s="2" t="str">
        <f>IF(B866="","",VLOOKUP(AB866,Varsayımlar!$B:$Q,7,0)*J866)</f>
        <v/>
      </c>
      <c r="P866" s="2" t="str">
        <f>IF(B866="","",VLOOKUP(AB866,Varsayımlar!$B:$Q,8,0))</f>
        <v/>
      </c>
      <c r="Q866" s="2" t="str">
        <f>IF(B866="","",VLOOKUP(AB866,Varsayımlar!$B:$Q,9,0))</f>
        <v/>
      </c>
      <c r="R866" s="2" t="str">
        <f>IF(B866="","",VLOOKUP(AB866,Varsayımlar!$B:$Q,10,0))</f>
        <v/>
      </c>
      <c r="S866" s="2" t="str">
        <f>IF(B866="","",VLOOKUP(AB866,Varsayımlar!$B:$Q,11,0))</f>
        <v/>
      </c>
      <c r="T866" s="2" t="str">
        <f>IF(B866="","",VLOOKUP(AB866,Varsayımlar!$B:$Q,12,0))</f>
        <v/>
      </c>
      <c r="U866" s="2" t="str">
        <f>IF(B866="","",VLOOKUP(AB866,Varsayımlar!$B:$Q,13,0))</f>
        <v/>
      </c>
      <c r="V866" s="2" t="str">
        <f>IF(B866="","",VLOOKUP(AB866,Varsayımlar!$B:$Q,14,0))</f>
        <v/>
      </c>
      <c r="Z866" s="2" t="str">
        <f>IF(B866="","",VLOOKUP(AB866,Varsayımlar!$B:$Q,15,0))</f>
        <v/>
      </c>
      <c r="AA866" s="2" t="str">
        <f>IF(B866="","",VLOOKUP(AB866,Varsayımlar!$B:$Q,16,0))</f>
        <v/>
      </c>
      <c r="AB866" s="2" t="str">
        <f t="shared" si="16"/>
        <v/>
      </c>
    </row>
    <row r="867" spans="2:28" x14ac:dyDescent="0.25">
      <c r="B867" s="6"/>
      <c r="C867" s="7" t="str">
        <f>IF(B867="","",VLOOKUP(AB867,Varsayımlar!$B:$Q,3,0))</f>
        <v/>
      </c>
      <c r="G867" s="5" t="str">
        <f>IF(B867="","",VLOOKUP(AB867,Varsayımlar!$B:$Q,5,0))</f>
        <v/>
      </c>
      <c r="H867" s="5"/>
      <c r="I867" s="5" t="str">
        <f>IF(B867="","",VLOOKUP(AB867,Varsayımlar!$B:$Q,6,0))</f>
        <v/>
      </c>
      <c r="O867" s="5" t="str">
        <f>IF(B867="","",VLOOKUP(AB867,Varsayımlar!$B:$Q,7,0)*J867)</f>
        <v/>
      </c>
      <c r="P867" s="5" t="str">
        <f>IF(B867="","",VLOOKUP(AB867,Varsayımlar!$B:$Q,8,0))</f>
        <v/>
      </c>
      <c r="Q867" s="5" t="str">
        <f>IF(B867="","",VLOOKUP(AB867,Varsayımlar!$B:$Q,9,0))</f>
        <v/>
      </c>
      <c r="R867" s="5" t="str">
        <f>IF(B867="","",VLOOKUP(AB867,Varsayımlar!$B:$Q,10,0))</f>
        <v/>
      </c>
      <c r="S867" s="5" t="str">
        <f>IF(B867="","",VLOOKUP(AB867,Varsayımlar!$B:$Q,11,0))</f>
        <v/>
      </c>
      <c r="T867" s="5" t="str">
        <f>IF(B867="","",VLOOKUP(AB867,Varsayımlar!$B:$Q,12,0))</f>
        <v/>
      </c>
      <c r="U867" s="5" t="str">
        <f>IF(B867="","",VLOOKUP(AB867,Varsayımlar!$B:$Q,13,0))</f>
        <v/>
      </c>
      <c r="V867" s="5" t="str">
        <f>IF(B867="","",VLOOKUP(AB867,Varsayımlar!$B:$Q,14,0))</f>
        <v/>
      </c>
      <c r="Z867" s="5" t="str">
        <f>IF(B867="","",VLOOKUP(AB867,Varsayımlar!$B:$Q,15,0))</f>
        <v/>
      </c>
      <c r="AA867" s="5" t="str">
        <f>IF(B867="","",VLOOKUP(AB867,Varsayımlar!$B:$Q,16,0))</f>
        <v/>
      </c>
      <c r="AB867" s="5" t="str">
        <f t="shared" si="16"/>
        <v/>
      </c>
    </row>
    <row r="868" spans="2:28" x14ac:dyDescent="0.25">
      <c r="C868" s="3" t="str">
        <f>IF(B868="","",VLOOKUP(AB868,Varsayımlar!$B:$Q,3,0))</f>
        <v/>
      </c>
      <c r="G868" s="2" t="str">
        <f>IF(B868="","",VLOOKUP(AB868,Varsayımlar!$B:$Q,5,0))</f>
        <v/>
      </c>
      <c r="I868" s="2" t="str">
        <f>IF(B868="","",VLOOKUP(AB868,Varsayımlar!$B:$Q,6,0))</f>
        <v/>
      </c>
      <c r="O868" s="2" t="str">
        <f>IF(B868="","",VLOOKUP(AB868,Varsayımlar!$B:$Q,7,0)*J868)</f>
        <v/>
      </c>
      <c r="P868" s="2" t="str">
        <f>IF(B868="","",VLOOKUP(AB868,Varsayımlar!$B:$Q,8,0))</f>
        <v/>
      </c>
      <c r="Q868" s="2" t="str">
        <f>IF(B868="","",VLOOKUP(AB868,Varsayımlar!$B:$Q,9,0))</f>
        <v/>
      </c>
      <c r="R868" s="2" t="str">
        <f>IF(B868="","",VLOOKUP(AB868,Varsayımlar!$B:$Q,10,0))</f>
        <v/>
      </c>
      <c r="S868" s="2" t="str">
        <f>IF(B868="","",VLOOKUP(AB868,Varsayımlar!$B:$Q,11,0))</f>
        <v/>
      </c>
      <c r="T868" s="2" t="str">
        <f>IF(B868="","",VLOOKUP(AB868,Varsayımlar!$B:$Q,12,0))</f>
        <v/>
      </c>
      <c r="U868" s="2" t="str">
        <f>IF(B868="","",VLOOKUP(AB868,Varsayımlar!$B:$Q,13,0))</f>
        <v/>
      </c>
      <c r="V868" s="2" t="str">
        <f>IF(B868="","",VLOOKUP(AB868,Varsayımlar!$B:$Q,14,0))</f>
        <v/>
      </c>
      <c r="Z868" s="2" t="str">
        <f>IF(B868="","",VLOOKUP(AB868,Varsayımlar!$B:$Q,15,0))</f>
        <v/>
      </c>
      <c r="AA868" s="2" t="str">
        <f>IF(B868="","",VLOOKUP(AB868,Varsayımlar!$B:$Q,16,0))</f>
        <v/>
      </c>
      <c r="AB868" s="2" t="str">
        <f t="shared" si="16"/>
        <v/>
      </c>
    </row>
    <row r="869" spans="2:28" x14ac:dyDescent="0.25">
      <c r="B869" s="6"/>
      <c r="C869" s="7" t="str">
        <f>IF(B869="","",VLOOKUP(AB869,Varsayımlar!$B:$Q,3,0))</f>
        <v/>
      </c>
      <c r="G869" s="5" t="str">
        <f>IF(B869="","",VLOOKUP(AB869,Varsayımlar!$B:$Q,5,0))</f>
        <v/>
      </c>
      <c r="H869" s="5"/>
      <c r="I869" s="5" t="str">
        <f>IF(B869="","",VLOOKUP(AB869,Varsayımlar!$B:$Q,6,0))</f>
        <v/>
      </c>
      <c r="O869" s="5" t="str">
        <f>IF(B869="","",VLOOKUP(AB869,Varsayımlar!$B:$Q,7,0)*J869)</f>
        <v/>
      </c>
      <c r="P869" s="5" t="str">
        <f>IF(B869="","",VLOOKUP(AB869,Varsayımlar!$B:$Q,8,0))</f>
        <v/>
      </c>
      <c r="Q869" s="5" t="str">
        <f>IF(B869="","",VLOOKUP(AB869,Varsayımlar!$B:$Q,9,0))</f>
        <v/>
      </c>
      <c r="R869" s="5" t="str">
        <f>IF(B869="","",VLOOKUP(AB869,Varsayımlar!$B:$Q,10,0))</f>
        <v/>
      </c>
      <c r="S869" s="5" t="str">
        <f>IF(B869="","",VLOOKUP(AB869,Varsayımlar!$B:$Q,11,0))</f>
        <v/>
      </c>
      <c r="T869" s="5" t="str">
        <f>IF(B869="","",VLOOKUP(AB869,Varsayımlar!$B:$Q,12,0))</f>
        <v/>
      </c>
      <c r="U869" s="5" t="str">
        <f>IF(B869="","",VLOOKUP(AB869,Varsayımlar!$B:$Q,13,0))</f>
        <v/>
      </c>
      <c r="V869" s="5" t="str">
        <f>IF(B869="","",VLOOKUP(AB869,Varsayımlar!$B:$Q,14,0))</f>
        <v/>
      </c>
      <c r="Z869" s="5" t="str">
        <f>IF(B869="","",VLOOKUP(AB869,Varsayımlar!$B:$Q,15,0))</f>
        <v/>
      </c>
      <c r="AA869" s="5" t="str">
        <f>IF(B869="","",VLOOKUP(AB869,Varsayımlar!$B:$Q,16,0))</f>
        <v/>
      </c>
      <c r="AB869" s="5" t="str">
        <f t="shared" si="16"/>
        <v/>
      </c>
    </row>
    <row r="870" spans="2:28" x14ac:dyDescent="0.25">
      <c r="C870" s="3" t="str">
        <f>IF(B870="","",VLOOKUP(AB870,Varsayımlar!$B:$Q,3,0))</f>
        <v/>
      </c>
      <c r="G870" s="2" t="str">
        <f>IF(B870="","",VLOOKUP(AB870,Varsayımlar!$B:$Q,5,0))</f>
        <v/>
      </c>
      <c r="I870" s="2" t="str">
        <f>IF(B870="","",VLOOKUP(AB870,Varsayımlar!$B:$Q,6,0))</f>
        <v/>
      </c>
      <c r="O870" s="2" t="str">
        <f>IF(B870="","",VLOOKUP(AB870,Varsayımlar!$B:$Q,7,0)*J870)</f>
        <v/>
      </c>
      <c r="P870" s="2" t="str">
        <f>IF(B870="","",VLOOKUP(AB870,Varsayımlar!$B:$Q,8,0))</f>
        <v/>
      </c>
      <c r="Q870" s="2" t="str">
        <f>IF(B870="","",VLOOKUP(AB870,Varsayımlar!$B:$Q,9,0))</f>
        <v/>
      </c>
      <c r="R870" s="2" t="str">
        <f>IF(B870="","",VLOOKUP(AB870,Varsayımlar!$B:$Q,10,0))</f>
        <v/>
      </c>
      <c r="S870" s="2" t="str">
        <f>IF(B870="","",VLOOKUP(AB870,Varsayımlar!$B:$Q,11,0))</f>
        <v/>
      </c>
      <c r="T870" s="2" t="str">
        <f>IF(B870="","",VLOOKUP(AB870,Varsayımlar!$B:$Q,12,0))</f>
        <v/>
      </c>
      <c r="U870" s="2" t="str">
        <f>IF(B870="","",VLOOKUP(AB870,Varsayımlar!$B:$Q,13,0))</f>
        <v/>
      </c>
      <c r="V870" s="2" t="str">
        <f>IF(B870="","",VLOOKUP(AB870,Varsayımlar!$B:$Q,14,0))</f>
        <v/>
      </c>
      <c r="Z870" s="2" t="str">
        <f>IF(B870="","",VLOOKUP(AB870,Varsayımlar!$B:$Q,15,0))</f>
        <v/>
      </c>
      <c r="AA870" s="2" t="str">
        <f>IF(B870="","",VLOOKUP(AB870,Varsayımlar!$B:$Q,16,0))</f>
        <v/>
      </c>
      <c r="AB870" s="2" t="str">
        <f t="shared" si="16"/>
        <v/>
      </c>
    </row>
    <row r="871" spans="2:28" x14ac:dyDescent="0.25">
      <c r="B871" s="6"/>
      <c r="C871" s="7" t="str">
        <f>IF(B871="","",VLOOKUP(AB871,Varsayımlar!$B:$Q,3,0))</f>
        <v/>
      </c>
      <c r="G871" s="5" t="str">
        <f>IF(B871="","",VLOOKUP(AB871,Varsayımlar!$B:$Q,5,0))</f>
        <v/>
      </c>
      <c r="H871" s="5"/>
      <c r="I871" s="5" t="str">
        <f>IF(B871="","",VLOOKUP(AB871,Varsayımlar!$B:$Q,6,0))</f>
        <v/>
      </c>
      <c r="O871" s="5" t="str">
        <f>IF(B871="","",VLOOKUP(AB871,Varsayımlar!$B:$Q,7,0)*J871)</f>
        <v/>
      </c>
      <c r="P871" s="5" t="str">
        <f>IF(B871="","",VLOOKUP(AB871,Varsayımlar!$B:$Q,8,0))</f>
        <v/>
      </c>
      <c r="Q871" s="5" t="str">
        <f>IF(B871="","",VLOOKUP(AB871,Varsayımlar!$B:$Q,9,0))</f>
        <v/>
      </c>
      <c r="R871" s="5" t="str">
        <f>IF(B871="","",VLOOKUP(AB871,Varsayımlar!$B:$Q,10,0))</f>
        <v/>
      </c>
      <c r="S871" s="5" t="str">
        <f>IF(B871="","",VLOOKUP(AB871,Varsayımlar!$B:$Q,11,0))</f>
        <v/>
      </c>
      <c r="T871" s="5" t="str">
        <f>IF(B871="","",VLOOKUP(AB871,Varsayımlar!$B:$Q,12,0))</f>
        <v/>
      </c>
      <c r="U871" s="5" t="str">
        <f>IF(B871="","",VLOOKUP(AB871,Varsayımlar!$B:$Q,13,0))</f>
        <v/>
      </c>
      <c r="V871" s="5" t="str">
        <f>IF(B871="","",VLOOKUP(AB871,Varsayımlar!$B:$Q,14,0))</f>
        <v/>
      </c>
      <c r="Z871" s="5" t="str">
        <f>IF(B871="","",VLOOKUP(AB871,Varsayımlar!$B:$Q,15,0))</f>
        <v/>
      </c>
      <c r="AA871" s="5" t="str">
        <f>IF(B871="","",VLOOKUP(AB871,Varsayımlar!$B:$Q,16,0))</f>
        <v/>
      </c>
      <c r="AB871" s="5" t="str">
        <f t="shared" si="16"/>
        <v/>
      </c>
    </row>
    <row r="872" spans="2:28" x14ac:dyDescent="0.25">
      <c r="C872" s="3" t="str">
        <f>IF(B872="","",VLOOKUP(AB872,Varsayımlar!$B:$Q,3,0))</f>
        <v/>
      </c>
      <c r="G872" s="2" t="str">
        <f>IF(B872="","",VLOOKUP(AB872,Varsayımlar!$B:$Q,5,0))</f>
        <v/>
      </c>
      <c r="I872" s="2" t="str">
        <f>IF(B872="","",VLOOKUP(AB872,Varsayımlar!$B:$Q,6,0))</f>
        <v/>
      </c>
      <c r="O872" s="2" t="str">
        <f>IF(B872="","",VLOOKUP(AB872,Varsayımlar!$B:$Q,7,0)*J872)</f>
        <v/>
      </c>
      <c r="P872" s="2" t="str">
        <f>IF(B872="","",VLOOKUP(AB872,Varsayımlar!$B:$Q,8,0))</f>
        <v/>
      </c>
      <c r="Q872" s="2" t="str">
        <f>IF(B872="","",VLOOKUP(AB872,Varsayımlar!$B:$Q,9,0))</f>
        <v/>
      </c>
      <c r="R872" s="2" t="str">
        <f>IF(B872="","",VLOOKUP(AB872,Varsayımlar!$B:$Q,10,0))</f>
        <v/>
      </c>
      <c r="S872" s="2" t="str">
        <f>IF(B872="","",VLOOKUP(AB872,Varsayımlar!$B:$Q,11,0))</f>
        <v/>
      </c>
      <c r="T872" s="2" t="str">
        <f>IF(B872="","",VLOOKUP(AB872,Varsayımlar!$B:$Q,12,0))</f>
        <v/>
      </c>
      <c r="U872" s="2" t="str">
        <f>IF(B872="","",VLOOKUP(AB872,Varsayımlar!$B:$Q,13,0))</f>
        <v/>
      </c>
      <c r="V872" s="2" t="str">
        <f>IF(B872="","",VLOOKUP(AB872,Varsayımlar!$B:$Q,14,0))</f>
        <v/>
      </c>
      <c r="Z872" s="2" t="str">
        <f>IF(B872="","",VLOOKUP(AB872,Varsayımlar!$B:$Q,15,0))</f>
        <v/>
      </c>
      <c r="AA872" s="2" t="str">
        <f>IF(B872="","",VLOOKUP(AB872,Varsayımlar!$B:$Q,16,0))</f>
        <v/>
      </c>
      <c r="AB872" s="2" t="str">
        <f t="shared" si="16"/>
        <v/>
      </c>
    </row>
    <row r="873" spans="2:28" x14ac:dyDescent="0.25">
      <c r="B873" s="6"/>
      <c r="C873" s="7" t="str">
        <f>IF(B873="","",VLOOKUP(AB873,Varsayımlar!$B:$Q,3,0))</f>
        <v/>
      </c>
      <c r="G873" s="5" t="str">
        <f>IF(B873="","",VLOOKUP(AB873,Varsayımlar!$B:$Q,5,0))</f>
        <v/>
      </c>
      <c r="H873" s="5"/>
      <c r="I873" s="5" t="str">
        <f>IF(B873="","",VLOOKUP(AB873,Varsayımlar!$B:$Q,6,0))</f>
        <v/>
      </c>
      <c r="O873" s="5" t="str">
        <f>IF(B873="","",VLOOKUP(AB873,Varsayımlar!$B:$Q,7,0)*J873)</f>
        <v/>
      </c>
      <c r="P873" s="5" t="str">
        <f>IF(B873="","",VLOOKUP(AB873,Varsayımlar!$B:$Q,8,0))</f>
        <v/>
      </c>
      <c r="Q873" s="5" t="str">
        <f>IF(B873="","",VLOOKUP(AB873,Varsayımlar!$B:$Q,9,0))</f>
        <v/>
      </c>
      <c r="R873" s="5" t="str">
        <f>IF(B873="","",VLOOKUP(AB873,Varsayımlar!$B:$Q,10,0))</f>
        <v/>
      </c>
      <c r="S873" s="5" t="str">
        <f>IF(B873="","",VLOOKUP(AB873,Varsayımlar!$B:$Q,11,0))</f>
        <v/>
      </c>
      <c r="T873" s="5" t="str">
        <f>IF(B873="","",VLOOKUP(AB873,Varsayımlar!$B:$Q,12,0))</f>
        <v/>
      </c>
      <c r="U873" s="5" t="str">
        <f>IF(B873="","",VLOOKUP(AB873,Varsayımlar!$B:$Q,13,0))</f>
        <v/>
      </c>
      <c r="V873" s="5" t="str">
        <f>IF(B873="","",VLOOKUP(AB873,Varsayımlar!$B:$Q,14,0))</f>
        <v/>
      </c>
      <c r="Z873" s="5" t="str">
        <f>IF(B873="","",VLOOKUP(AB873,Varsayımlar!$B:$Q,15,0))</f>
        <v/>
      </c>
      <c r="AA873" s="5" t="str">
        <f>IF(B873="","",VLOOKUP(AB873,Varsayımlar!$B:$Q,16,0))</f>
        <v/>
      </c>
      <c r="AB873" s="5" t="str">
        <f t="shared" si="16"/>
        <v/>
      </c>
    </row>
    <row r="874" spans="2:28" x14ac:dyDescent="0.25">
      <c r="C874" s="3" t="str">
        <f>IF(B874="","",VLOOKUP(AB874,Varsayımlar!$B:$Q,3,0))</f>
        <v/>
      </c>
      <c r="G874" s="2" t="str">
        <f>IF(B874="","",VLOOKUP(AB874,Varsayımlar!$B:$Q,5,0))</f>
        <v/>
      </c>
      <c r="I874" s="2" t="str">
        <f>IF(B874="","",VLOOKUP(AB874,Varsayımlar!$B:$Q,6,0))</f>
        <v/>
      </c>
      <c r="O874" s="2" t="str">
        <f>IF(B874="","",VLOOKUP(AB874,Varsayımlar!$B:$Q,7,0)*J874)</f>
        <v/>
      </c>
      <c r="P874" s="2" t="str">
        <f>IF(B874="","",VLOOKUP(AB874,Varsayımlar!$B:$Q,8,0))</f>
        <v/>
      </c>
      <c r="Q874" s="2" t="str">
        <f>IF(B874="","",VLOOKUP(AB874,Varsayımlar!$B:$Q,9,0))</f>
        <v/>
      </c>
      <c r="R874" s="2" t="str">
        <f>IF(B874="","",VLOOKUP(AB874,Varsayımlar!$B:$Q,10,0))</f>
        <v/>
      </c>
      <c r="S874" s="2" t="str">
        <f>IF(B874="","",VLOOKUP(AB874,Varsayımlar!$B:$Q,11,0))</f>
        <v/>
      </c>
      <c r="T874" s="2" t="str">
        <f>IF(B874="","",VLOOKUP(AB874,Varsayımlar!$B:$Q,12,0))</f>
        <v/>
      </c>
      <c r="U874" s="2" t="str">
        <f>IF(B874="","",VLOOKUP(AB874,Varsayımlar!$B:$Q,13,0))</f>
        <v/>
      </c>
      <c r="V874" s="2" t="str">
        <f>IF(B874="","",VLOOKUP(AB874,Varsayımlar!$B:$Q,14,0))</f>
        <v/>
      </c>
      <c r="Z874" s="2" t="str">
        <f>IF(B874="","",VLOOKUP(AB874,Varsayımlar!$B:$Q,15,0))</f>
        <v/>
      </c>
      <c r="AA874" s="2" t="str">
        <f>IF(B874="","",VLOOKUP(AB874,Varsayımlar!$B:$Q,16,0))</f>
        <v/>
      </c>
      <c r="AB874" s="2" t="str">
        <f t="shared" si="16"/>
        <v/>
      </c>
    </row>
    <row r="875" spans="2:28" x14ac:dyDescent="0.25">
      <c r="B875" s="6"/>
      <c r="C875" s="7" t="str">
        <f>IF(B875="","",VLOOKUP(AB875,Varsayımlar!$B:$Q,3,0))</f>
        <v/>
      </c>
      <c r="G875" s="5" t="str">
        <f>IF(B875="","",VLOOKUP(AB875,Varsayımlar!$B:$Q,5,0))</f>
        <v/>
      </c>
      <c r="H875" s="5"/>
      <c r="I875" s="5" t="str">
        <f>IF(B875="","",VLOOKUP(AB875,Varsayımlar!$B:$Q,6,0))</f>
        <v/>
      </c>
      <c r="O875" s="5" t="str">
        <f>IF(B875="","",VLOOKUP(AB875,Varsayımlar!$B:$Q,7,0)*J875)</f>
        <v/>
      </c>
      <c r="P875" s="5" t="str">
        <f>IF(B875="","",VLOOKUP(AB875,Varsayımlar!$B:$Q,8,0))</f>
        <v/>
      </c>
      <c r="Q875" s="5" t="str">
        <f>IF(B875="","",VLOOKUP(AB875,Varsayımlar!$B:$Q,9,0))</f>
        <v/>
      </c>
      <c r="R875" s="5" t="str">
        <f>IF(B875="","",VLOOKUP(AB875,Varsayımlar!$B:$Q,10,0))</f>
        <v/>
      </c>
      <c r="S875" s="5" t="str">
        <f>IF(B875="","",VLOOKUP(AB875,Varsayımlar!$B:$Q,11,0))</f>
        <v/>
      </c>
      <c r="T875" s="5" t="str">
        <f>IF(B875="","",VLOOKUP(AB875,Varsayımlar!$B:$Q,12,0))</f>
        <v/>
      </c>
      <c r="U875" s="5" t="str">
        <f>IF(B875="","",VLOOKUP(AB875,Varsayımlar!$B:$Q,13,0))</f>
        <v/>
      </c>
      <c r="V875" s="5" t="str">
        <f>IF(B875="","",VLOOKUP(AB875,Varsayımlar!$B:$Q,14,0))</f>
        <v/>
      </c>
      <c r="Z875" s="5" t="str">
        <f>IF(B875="","",VLOOKUP(AB875,Varsayımlar!$B:$Q,15,0))</f>
        <v/>
      </c>
      <c r="AA875" s="5" t="str">
        <f>IF(B875="","",VLOOKUP(AB875,Varsayımlar!$B:$Q,16,0))</f>
        <v/>
      </c>
      <c r="AB875" s="5" t="str">
        <f t="shared" si="16"/>
        <v/>
      </c>
    </row>
    <row r="876" spans="2:28" x14ac:dyDescent="0.25">
      <c r="C876" s="3" t="str">
        <f>IF(B876="","",VLOOKUP(AB876,Varsayımlar!$B:$Q,3,0))</f>
        <v/>
      </c>
      <c r="G876" s="2" t="str">
        <f>IF(B876="","",VLOOKUP(AB876,Varsayımlar!$B:$Q,5,0))</f>
        <v/>
      </c>
      <c r="I876" s="2" t="str">
        <f>IF(B876="","",VLOOKUP(AB876,Varsayımlar!$B:$Q,6,0))</f>
        <v/>
      </c>
      <c r="O876" s="2" t="str">
        <f>IF(B876="","",VLOOKUP(AB876,Varsayımlar!$B:$Q,7,0)*J876)</f>
        <v/>
      </c>
      <c r="P876" s="2" t="str">
        <f>IF(B876="","",VLOOKUP(AB876,Varsayımlar!$B:$Q,8,0))</f>
        <v/>
      </c>
      <c r="Q876" s="2" t="str">
        <f>IF(B876="","",VLOOKUP(AB876,Varsayımlar!$B:$Q,9,0))</f>
        <v/>
      </c>
      <c r="R876" s="2" t="str">
        <f>IF(B876="","",VLOOKUP(AB876,Varsayımlar!$B:$Q,10,0))</f>
        <v/>
      </c>
      <c r="S876" s="2" t="str">
        <f>IF(B876="","",VLOOKUP(AB876,Varsayımlar!$B:$Q,11,0))</f>
        <v/>
      </c>
      <c r="T876" s="2" t="str">
        <f>IF(B876="","",VLOOKUP(AB876,Varsayımlar!$B:$Q,12,0))</f>
        <v/>
      </c>
      <c r="U876" s="2" t="str">
        <f>IF(B876="","",VLOOKUP(AB876,Varsayımlar!$B:$Q,13,0))</f>
        <v/>
      </c>
      <c r="V876" s="2" t="str">
        <f>IF(B876="","",VLOOKUP(AB876,Varsayımlar!$B:$Q,14,0))</f>
        <v/>
      </c>
      <c r="Z876" s="2" t="str">
        <f>IF(B876="","",VLOOKUP(AB876,Varsayımlar!$B:$Q,15,0))</f>
        <v/>
      </c>
      <c r="AA876" s="2" t="str">
        <f>IF(B876="","",VLOOKUP(AB876,Varsayımlar!$B:$Q,16,0))</f>
        <v/>
      </c>
      <c r="AB876" s="2" t="str">
        <f t="shared" si="16"/>
        <v/>
      </c>
    </row>
    <row r="877" spans="2:28" x14ac:dyDescent="0.25">
      <c r="B877" s="6"/>
      <c r="C877" s="7" t="str">
        <f>IF(B877="","",VLOOKUP(AB877,Varsayımlar!$B:$Q,3,0))</f>
        <v/>
      </c>
      <c r="G877" s="5" t="str">
        <f>IF(B877="","",VLOOKUP(AB877,Varsayımlar!$B:$Q,5,0))</f>
        <v/>
      </c>
      <c r="H877" s="5"/>
      <c r="I877" s="5" t="str">
        <f>IF(B877="","",VLOOKUP(AB877,Varsayımlar!$B:$Q,6,0))</f>
        <v/>
      </c>
      <c r="O877" s="5" t="str">
        <f>IF(B877="","",VLOOKUP(AB877,Varsayımlar!$B:$Q,7,0)*J877)</f>
        <v/>
      </c>
      <c r="P877" s="5" t="str">
        <f>IF(B877="","",VLOOKUP(AB877,Varsayımlar!$B:$Q,8,0))</f>
        <v/>
      </c>
      <c r="Q877" s="5" t="str">
        <f>IF(B877="","",VLOOKUP(AB877,Varsayımlar!$B:$Q,9,0))</f>
        <v/>
      </c>
      <c r="R877" s="5" t="str">
        <f>IF(B877="","",VLOOKUP(AB877,Varsayımlar!$B:$Q,10,0))</f>
        <v/>
      </c>
      <c r="S877" s="5" t="str">
        <f>IF(B877="","",VLOOKUP(AB877,Varsayımlar!$B:$Q,11,0))</f>
        <v/>
      </c>
      <c r="T877" s="5" t="str">
        <f>IF(B877="","",VLOOKUP(AB877,Varsayımlar!$B:$Q,12,0))</f>
        <v/>
      </c>
      <c r="U877" s="5" t="str">
        <f>IF(B877="","",VLOOKUP(AB877,Varsayımlar!$B:$Q,13,0))</f>
        <v/>
      </c>
      <c r="V877" s="5" t="str">
        <f>IF(B877="","",VLOOKUP(AB877,Varsayımlar!$B:$Q,14,0))</f>
        <v/>
      </c>
      <c r="Z877" s="5" t="str">
        <f>IF(B877="","",VLOOKUP(AB877,Varsayımlar!$B:$Q,15,0))</f>
        <v/>
      </c>
      <c r="AA877" s="5" t="str">
        <f>IF(B877="","",VLOOKUP(AB877,Varsayımlar!$B:$Q,16,0))</f>
        <v/>
      </c>
      <c r="AB877" s="5" t="str">
        <f t="shared" si="16"/>
        <v/>
      </c>
    </row>
    <row r="878" spans="2:28" x14ac:dyDescent="0.25">
      <c r="C878" s="3" t="str">
        <f>IF(B878="","",VLOOKUP(AB878,Varsayımlar!$B:$Q,3,0))</f>
        <v/>
      </c>
      <c r="G878" s="2" t="str">
        <f>IF(B878="","",VLOOKUP(AB878,Varsayımlar!$B:$Q,5,0))</f>
        <v/>
      </c>
      <c r="I878" s="2" t="str">
        <f>IF(B878="","",VLOOKUP(AB878,Varsayımlar!$B:$Q,6,0))</f>
        <v/>
      </c>
      <c r="O878" s="2" t="str">
        <f>IF(B878="","",VLOOKUP(AB878,Varsayımlar!$B:$Q,7,0)*J878)</f>
        <v/>
      </c>
      <c r="P878" s="2" t="str">
        <f>IF(B878="","",VLOOKUP(AB878,Varsayımlar!$B:$Q,8,0))</f>
        <v/>
      </c>
      <c r="Q878" s="2" t="str">
        <f>IF(B878="","",VLOOKUP(AB878,Varsayımlar!$B:$Q,9,0))</f>
        <v/>
      </c>
      <c r="R878" s="2" t="str">
        <f>IF(B878="","",VLOOKUP(AB878,Varsayımlar!$B:$Q,10,0))</f>
        <v/>
      </c>
      <c r="S878" s="2" t="str">
        <f>IF(B878="","",VLOOKUP(AB878,Varsayımlar!$B:$Q,11,0))</f>
        <v/>
      </c>
      <c r="T878" s="2" t="str">
        <f>IF(B878="","",VLOOKUP(AB878,Varsayımlar!$B:$Q,12,0))</f>
        <v/>
      </c>
      <c r="U878" s="2" t="str">
        <f>IF(B878="","",VLOOKUP(AB878,Varsayımlar!$B:$Q,13,0))</f>
        <v/>
      </c>
      <c r="V878" s="2" t="str">
        <f>IF(B878="","",VLOOKUP(AB878,Varsayımlar!$B:$Q,14,0))</f>
        <v/>
      </c>
      <c r="Z878" s="2" t="str">
        <f>IF(B878="","",VLOOKUP(AB878,Varsayımlar!$B:$Q,15,0))</f>
        <v/>
      </c>
      <c r="AA878" s="2" t="str">
        <f>IF(B878="","",VLOOKUP(AB878,Varsayımlar!$B:$Q,16,0))</f>
        <v/>
      </c>
      <c r="AB878" s="2" t="str">
        <f t="shared" si="16"/>
        <v/>
      </c>
    </row>
    <row r="879" spans="2:28" x14ac:dyDescent="0.25">
      <c r="B879" s="6"/>
      <c r="C879" s="7" t="str">
        <f>IF(B879="","",VLOOKUP(AB879,Varsayımlar!$B:$Q,3,0))</f>
        <v/>
      </c>
      <c r="G879" s="5" t="str">
        <f>IF(B879="","",VLOOKUP(AB879,Varsayımlar!$B:$Q,5,0))</f>
        <v/>
      </c>
      <c r="H879" s="5"/>
      <c r="I879" s="5" t="str">
        <f>IF(B879="","",VLOOKUP(AB879,Varsayımlar!$B:$Q,6,0))</f>
        <v/>
      </c>
      <c r="O879" s="5" t="str">
        <f>IF(B879="","",VLOOKUP(AB879,Varsayımlar!$B:$Q,7,0)*J879)</f>
        <v/>
      </c>
      <c r="P879" s="5" t="str">
        <f>IF(B879="","",VLOOKUP(AB879,Varsayımlar!$B:$Q,8,0))</f>
        <v/>
      </c>
      <c r="Q879" s="5" t="str">
        <f>IF(B879="","",VLOOKUP(AB879,Varsayımlar!$B:$Q,9,0))</f>
        <v/>
      </c>
      <c r="R879" s="5" t="str">
        <f>IF(B879="","",VLOOKUP(AB879,Varsayımlar!$B:$Q,10,0))</f>
        <v/>
      </c>
      <c r="S879" s="5" t="str">
        <f>IF(B879="","",VLOOKUP(AB879,Varsayımlar!$B:$Q,11,0))</f>
        <v/>
      </c>
      <c r="T879" s="5" t="str">
        <f>IF(B879="","",VLOOKUP(AB879,Varsayımlar!$B:$Q,12,0))</f>
        <v/>
      </c>
      <c r="U879" s="5" t="str">
        <f>IF(B879="","",VLOOKUP(AB879,Varsayımlar!$B:$Q,13,0))</f>
        <v/>
      </c>
      <c r="V879" s="5" t="str">
        <f>IF(B879="","",VLOOKUP(AB879,Varsayımlar!$B:$Q,14,0))</f>
        <v/>
      </c>
      <c r="Z879" s="5" t="str">
        <f>IF(B879="","",VLOOKUP(AB879,Varsayımlar!$B:$Q,15,0))</f>
        <v/>
      </c>
      <c r="AA879" s="5" t="str">
        <f>IF(B879="","",VLOOKUP(AB879,Varsayımlar!$B:$Q,16,0))</f>
        <v/>
      </c>
      <c r="AB879" s="5" t="str">
        <f t="shared" si="16"/>
        <v/>
      </c>
    </row>
    <row r="880" spans="2:28" x14ac:dyDescent="0.25">
      <c r="C880" s="3" t="str">
        <f>IF(B880="","",VLOOKUP(AB880,Varsayımlar!$B:$Q,3,0))</f>
        <v/>
      </c>
      <c r="G880" s="2" t="str">
        <f>IF(B880="","",VLOOKUP(AB880,Varsayımlar!$B:$Q,5,0))</f>
        <v/>
      </c>
      <c r="I880" s="2" t="str">
        <f>IF(B880="","",VLOOKUP(AB880,Varsayımlar!$B:$Q,6,0))</f>
        <v/>
      </c>
      <c r="O880" s="2" t="str">
        <f>IF(B880="","",VLOOKUP(AB880,Varsayımlar!$B:$Q,7,0)*J880)</f>
        <v/>
      </c>
      <c r="P880" s="2" t="str">
        <f>IF(B880="","",VLOOKUP(AB880,Varsayımlar!$B:$Q,8,0))</f>
        <v/>
      </c>
      <c r="Q880" s="2" t="str">
        <f>IF(B880="","",VLOOKUP(AB880,Varsayımlar!$B:$Q,9,0))</f>
        <v/>
      </c>
      <c r="R880" s="2" t="str">
        <f>IF(B880="","",VLOOKUP(AB880,Varsayımlar!$B:$Q,10,0))</f>
        <v/>
      </c>
      <c r="S880" s="2" t="str">
        <f>IF(B880="","",VLOOKUP(AB880,Varsayımlar!$B:$Q,11,0))</f>
        <v/>
      </c>
      <c r="T880" s="2" t="str">
        <f>IF(B880="","",VLOOKUP(AB880,Varsayımlar!$B:$Q,12,0))</f>
        <v/>
      </c>
      <c r="U880" s="2" t="str">
        <f>IF(B880="","",VLOOKUP(AB880,Varsayımlar!$B:$Q,13,0))</f>
        <v/>
      </c>
      <c r="V880" s="2" t="str">
        <f>IF(B880="","",VLOOKUP(AB880,Varsayımlar!$B:$Q,14,0))</f>
        <v/>
      </c>
      <c r="Z880" s="2" t="str">
        <f>IF(B880="","",VLOOKUP(AB880,Varsayımlar!$B:$Q,15,0))</f>
        <v/>
      </c>
      <c r="AA880" s="2" t="str">
        <f>IF(B880="","",VLOOKUP(AB880,Varsayımlar!$B:$Q,16,0))</f>
        <v/>
      </c>
      <c r="AB880" s="2" t="str">
        <f t="shared" si="16"/>
        <v/>
      </c>
    </row>
    <row r="881" spans="2:28" x14ac:dyDescent="0.25">
      <c r="B881" s="6"/>
      <c r="C881" s="7" t="str">
        <f>IF(B881="","",VLOOKUP(AB881,Varsayımlar!$B:$Q,3,0))</f>
        <v/>
      </c>
      <c r="G881" s="5" t="str">
        <f>IF(B881="","",VLOOKUP(AB881,Varsayımlar!$B:$Q,5,0))</f>
        <v/>
      </c>
      <c r="H881" s="5"/>
      <c r="I881" s="5" t="str">
        <f>IF(B881="","",VLOOKUP(AB881,Varsayımlar!$B:$Q,6,0))</f>
        <v/>
      </c>
      <c r="O881" s="5" t="str">
        <f>IF(B881="","",VLOOKUP(AB881,Varsayımlar!$B:$Q,7,0)*J881)</f>
        <v/>
      </c>
      <c r="P881" s="5" t="str">
        <f>IF(B881="","",VLOOKUP(AB881,Varsayımlar!$B:$Q,8,0))</f>
        <v/>
      </c>
      <c r="Q881" s="5" t="str">
        <f>IF(B881="","",VLOOKUP(AB881,Varsayımlar!$B:$Q,9,0))</f>
        <v/>
      </c>
      <c r="R881" s="5" t="str">
        <f>IF(B881="","",VLOOKUP(AB881,Varsayımlar!$B:$Q,10,0))</f>
        <v/>
      </c>
      <c r="S881" s="5" t="str">
        <f>IF(B881="","",VLOOKUP(AB881,Varsayımlar!$B:$Q,11,0))</f>
        <v/>
      </c>
      <c r="T881" s="5" t="str">
        <f>IF(B881="","",VLOOKUP(AB881,Varsayımlar!$B:$Q,12,0))</f>
        <v/>
      </c>
      <c r="U881" s="5" t="str">
        <f>IF(B881="","",VLOOKUP(AB881,Varsayımlar!$B:$Q,13,0))</f>
        <v/>
      </c>
      <c r="V881" s="5" t="str">
        <f>IF(B881="","",VLOOKUP(AB881,Varsayımlar!$B:$Q,14,0))</f>
        <v/>
      </c>
      <c r="Z881" s="5" t="str">
        <f>IF(B881="","",VLOOKUP(AB881,Varsayımlar!$B:$Q,15,0))</f>
        <v/>
      </c>
      <c r="AA881" s="5" t="str">
        <f>IF(B881="","",VLOOKUP(AB881,Varsayımlar!$B:$Q,16,0))</f>
        <v/>
      </c>
      <c r="AB881" s="5" t="str">
        <f t="shared" si="16"/>
        <v/>
      </c>
    </row>
    <row r="882" spans="2:28" x14ac:dyDescent="0.25">
      <c r="C882" s="3" t="str">
        <f>IF(B882="","",VLOOKUP(AB882,Varsayımlar!$B:$Q,3,0))</f>
        <v/>
      </c>
      <c r="G882" s="2" t="str">
        <f>IF(B882="","",VLOOKUP(AB882,Varsayımlar!$B:$Q,5,0))</f>
        <v/>
      </c>
      <c r="I882" s="2" t="str">
        <f>IF(B882="","",VLOOKUP(AB882,Varsayımlar!$B:$Q,6,0))</f>
        <v/>
      </c>
      <c r="O882" s="2" t="str">
        <f>IF(B882="","",VLOOKUP(AB882,Varsayımlar!$B:$Q,7,0)*J882)</f>
        <v/>
      </c>
      <c r="P882" s="2" t="str">
        <f>IF(B882="","",VLOOKUP(AB882,Varsayımlar!$B:$Q,8,0))</f>
        <v/>
      </c>
      <c r="Q882" s="2" t="str">
        <f>IF(B882="","",VLOOKUP(AB882,Varsayımlar!$B:$Q,9,0))</f>
        <v/>
      </c>
      <c r="R882" s="2" t="str">
        <f>IF(B882="","",VLOOKUP(AB882,Varsayımlar!$B:$Q,10,0))</f>
        <v/>
      </c>
      <c r="S882" s="2" t="str">
        <f>IF(B882="","",VLOOKUP(AB882,Varsayımlar!$B:$Q,11,0))</f>
        <v/>
      </c>
      <c r="T882" s="2" t="str">
        <f>IF(B882="","",VLOOKUP(AB882,Varsayımlar!$B:$Q,12,0))</f>
        <v/>
      </c>
      <c r="U882" s="2" t="str">
        <f>IF(B882="","",VLOOKUP(AB882,Varsayımlar!$B:$Q,13,0))</f>
        <v/>
      </c>
      <c r="V882" s="2" t="str">
        <f>IF(B882="","",VLOOKUP(AB882,Varsayımlar!$B:$Q,14,0))</f>
        <v/>
      </c>
      <c r="Z882" s="2" t="str">
        <f>IF(B882="","",VLOOKUP(AB882,Varsayımlar!$B:$Q,15,0))</f>
        <v/>
      </c>
      <c r="AA882" s="2" t="str">
        <f>IF(B882="","",VLOOKUP(AB882,Varsayımlar!$B:$Q,16,0))</f>
        <v/>
      </c>
      <c r="AB882" s="2" t="str">
        <f t="shared" si="16"/>
        <v/>
      </c>
    </row>
    <row r="883" spans="2:28" x14ac:dyDescent="0.25">
      <c r="B883" s="6"/>
      <c r="C883" s="7" t="str">
        <f>IF(B883="","",VLOOKUP(AB883,Varsayımlar!$B:$Q,3,0))</f>
        <v/>
      </c>
      <c r="G883" s="5" t="str">
        <f>IF(B883="","",VLOOKUP(AB883,Varsayımlar!$B:$Q,5,0))</f>
        <v/>
      </c>
      <c r="H883" s="5"/>
      <c r="I883" s="5" t="str">
        <f>IF(B883="","",VLOOKUP(AB883,Varsayımlar!$B:$Q,6,0))</f>
        <v/>
      </c>
      <c r="O883" s="5" t="str">
        <f>IF(B883="","",VLOOKUP(AB883,Varsayımlar!$B:$Q,7,0)*J883)</f>
        <v/>
      </c>
      <c r="P883" s="5" t="str">
        <f>IF(B883="","",VLOOKUP(AB883,Varsayımlar!$B:$Q,8,0))</f>
        <v/>
      </c>
      <c r="Q883" s="5" t="str">
        <f>IF(B883="","",VLOOKUP(AB883,Varsayımlar!$B:$Q,9,0))</f>
        <v/>
      </c>
      <c r="R883" s="5" t="str">
        <f>IF(B883="","",VLOOKUP(AB883,Varsayımlar!$B:$Q,10,0))</f>
        <v/>
      </c>
      <c r="S883" s="5" t="str">
        <f>IF(B883="","",VLOOKUP(AB883,Varsayımlar!$B:$Q,11,0))</f>
        <v/>
      </c>
      <c r="T883" s="5" t="str">
        <f>IF(B883="","",VLOOKUP(AB883,Varsayımlar!$B:$Q,12,0))</f>
        <v/>
      </c>
      <c r="U883" s="5" t="str">
        <f>IF(B883="","",VLOOKUP(AB883,Varsayımlar!$B:$Q,13,0))</f>
        <v/>
      </c>
      <c r="V883" s="5" t="str">
        <f>IF(B883="","",VLOOKUP(AB883,Varsayımlar!$B:$Q,14,0))</f>
        <v/>
      </c>
      <c r="Z883" s="5" t="str">
        <f>IF(B883="","",VLOOKUP(AB883,Varsayımlar!$B:$Q,15,0))</f>
        <v/>
      </c>
      <c r="AA883" s="5" t="str">
        <f>IF(B883="","",VLOOKUP(AB883,Varsayımlar!$B:$Q,16,0))</f>
        <v/>
      </c>
      <c r="AB883" s="5" t="str">
        <f t="shared" si="16"/>
        <v/>
      </c>
    </row>
    <row r="884" spans="2:28" x14ac:dyDescent="0.25">
      <c r="C884" s="3" t="str">
        <f>IF(B884="","",VLOOKUP(AB884,Varsayımlar!$B:$Q,3,0))</f>
        <v/>
      </c>
      <c r="G884" s="2" t="str">
        <f>IF(B884="","",VLOOKUP(AB884,Varsayımlar!$B:$Q,5,0))</f>
        <v/>
      </c>
      <c r="I884" s="2" t="str">
        <f>IF(B884="","",VLOOKUP(AB884,Varsayımlar!$B:$Q,6,0))</f>
        <v/>
      </c>
      <c r="O884" s="2" t="str">
        <f>IF(B884="","",VLOOKUP(AB884,Varsayımlar!$B:$Q,7,0)*J884)</f>
        <v/>
      </c>
      <c r="P884" s="2" t="str">
        <f>IF(B884="","",VLOOKUP(AB884,Varsayımlar!$B:$Q,8,0))</f>
        <v/>
      </c>
      <c r="Q884" s="2" t="str">
        <f>IF(B884="","",VLOOKUP(AB884,Varsayımlar!$B:$Q,9,0))</f>
        <v/>
      </c>
      <c r="R884" s="2" t="str">
        <f>IF(B884="","",VLOOKUP(AB884,Varsayımlar!$B:$Q,10,0))</f>
        <v/>
      </c>
      <c r="S884" s="2" t="str">
        <f>IF(B884="","",VLOOKUP(AB884,Varsayımlar!$B:$Q,11,0))</f>
        <v/>
      </c>
      <c r="T884" s="2" t="str">
        <f>IF(B884="","",VLOOKUP(AB884,Varsayımlar!$B:$Q,12,0))</f>
        <v/>
      </c>
      <c r="U884" s="2" t="str">
        <f>IF(B884="","",VLOOKUP(AB884,Varsayımlar!$B:$Q,13,0))</f>
        <v/>
      </c>
      <c r="V884" s="2" t="str">
        <f>IF(B884="","",VLOOKUP(AB884,Varsayımlar!$B:$Q,14,0))</f>
        <v/>
      </c>
      <c r="Z884" s="2" t="str">
        <f>IF(B884="","",VLOOKUP(AB884,Varsayımlar!$B:$Q,15,0))</f>
        <v/>
      </c>
      <c r="AA884" s="2" t="str">
        <f>IF(B884="","",VLOOKUP(AB884,Varsayımlar!$B:$Q,16,0))</f>
        <v/>
      </c>
      <c r="AB884" s="2" t="str">
        <f t="shared" si="16"/>
        <v/>
      </c>
    </row>
    <row r="885" spans="2:28" x14ac:dyDescent="0.25">
      <c r="B885" s="6"/>
      <c r="C885" s="7" t="str">
        <f>IF(B885="","",VLOOKUP(AB885,Varsayımlar!$B:$Q,3,0))</f>
        <v/>
      </c>
      <c r="G885" s="5" t="str">
        <f>IF(B885="","",VLOOKUP(AB885,Varsayımlar!$B:$Q,5,0))</f>
        <v/>
      </c>
      <c r="H885" s="5"/>
      <c r="I885" s="5" t="str">
        <f>IF(B885="","",VLOOKUP(AB885,Varsayımlar!$B:$Q,6,0))</f>
        <v/>
      </c>
      <c r="O885" s="5" t="str">
        <f>IF(B885="","",VLOOKUP(AB885,Varsayımlar!$B:$Q,7,0)*J885)</f>
        <v/>
      </c>
      <c r="P885" s="5" t="str">
        <f>IF(B885="","",VLOOKUP(AB885,Varsayımlar!$B:$Q,8,0))</f>
        <v/>
      </c>
      <c r="Q885" s="5" t="str">
        <f>IF(B885="","",VLOOKUP(AB885,Varsayımlar!$B:$Q,9,0))</f>
        <v/>
      </c>
      <c r="R885" s="5" t="str">
        <f>IF(B885="","",VLOOKUP(AB885,Varsayımlar!$B:$Q,10,0))</f>
        <v/>
      </c>
      <c r="S885" s="5" t="str">
        <f>IF(B885="","",VLOOKUP(AB885,Varsayımlar!$B:$Q,11,0))</f>
        <v/>
      </c>
      <c r="T885" s="5" t="str">
        <f>IF(B885="","",VLOOKUP(AB885,Varsayımlar!$B:$Q,12,0))</f>
        <v/>
      </c>
      <c r="U885" s="5" t="str">
        <f>IF(B885="","",VLOOKUP(AB885,Varsayımlar!$B:$Q,13,0))</f>
        <v/>
      </c>
      <c r="V885" s="5" t="str">
        <f>IF(B885="","",VLOOKUP(AB885,Varsayımlar!$B:$Q,14,0))</f>
        <v/>
      </c>
      <c r="Z885" s="5" t="str">
        <f>IF(B885="","",VLOOKUP(AB885,Varsayımlar!$B:$Q,15,0))</f>
        <v/>
      </c>
      <c r="AA885" s="5" t="str">
        <f>IF(B885="","",VLOOKUP(AB885,Varsayımlar!$B:$Q,16,0))</f>
        <v/>
      </c>
      <c r="AB885" s="5" t="str">
        <f t="shared" si="16"/>
        <v/>
      </c>
    </row>
    <row r="886" spans="2:28" x14ac:dyDescent="0.25">
      <c r="C886" s="3" t="str">
        <f>IF(B886="","",VLOOKUP(AB886,Varsayımlar!$B:$Q,3,0))</f>
        <v/>
      </c>
      <c r="G886" s="2" t="str">
        <f>IF(B886="","",VLOOKUP(AB886,Varsayımlar!$B:$Q,5,0))</f>
        <v/>
      </c>
      <c r="I886" s="2" t="str">
        <f>IF(B886="","",VLOOKUP(AB886,Varsayımlar!$B:$Q,6,0))</f>
        <v/>
      </c>
      <c r="O886" s="2" t="str">
        <f>IF(B886="","",VLOOKUP(AB886,Varsayımlar!$B:$Q,7,0)*J886)</f>
        <v/>
      </c>
      <c r="P886" s="2" t="str">
        <f>IF(B886="","",VLOOKUP(AB886,Varsayımlar!$B:$Q,8,0))</f>
        <v/>
      </c>
      <c r="Q886" s="2" t="str">
        <f>IF(B886="","",VLOOKUP(AB886,Varsayımlar!$B:$Q,9,0))</f>
        <v/>
      </c>
      <c r="R886" s="2" t="str">
        <f>IF(B886="","",VLOOKUP(AB886,Varsayımlar!$B:$Q,10,0))</f>
        <v/>
      </c>
      <c r="S886" s="2" t="str">
        <f>IF(B886="","",VLOOKUP(AB886,Varsayımlar!$B:$Q,11,0))</f>
        <v/>
      </c>
      <c r="T886" s="2" t="str">
        <f>IF(B886="","",VLOOKUP(AB886,Varsayımlar!$B:$Q,12,0))</f>
        <v/>
      </c>
      <c r="U886" s="2" t="str">
        <f>IF(B886="","",VLOOKUP(AB886,Varsayımlar!$B:$Q,13,0))</f>
        <v/>
      </c>
      <c r="V886" s="2" t="str">
        <f>IF(B886="","",VLOOKUP(AB886,Varsayımlar!$B:$Q,14,0))</f>
        <v/>
      </c>
      <c r="Z886" s="2" t="str">
        <f>IF(B886="","",VLOOKUP(AB886,Varsayımlar!$B:$Q,15,0))</f>
        <v/>
      </c>
      <c r="AA886" s="2" t="str">
        <f>IF(B886="","",VLOOKUP(AB886,Varsayımlar!$B:$Q,16,0))</f>
        <v/>
      </c>
      <c r="AB886" s="2" t="str">
        <f t="shared" si="16"/>
        <v/>
      </c>
    </row>
    <row r="887" spans="2:28" x14ac:dyDescent="0.25">
      <c r="B887" s="6"/>
      <c r="C887" s="7" t="str">
        <f>IF(B887="","",VLOOKUP(AB887,Varsayımlar!$B:$Q,3,0))</f>
        <v/>
      </c>
      <c r="G887" s="5" t="str">
        <f>IF(B887="","",VLOOKUP(AB887,Varsayımlar!$B:$Q,5,0))</f>
        <v/>
      </c>
      <c r="H887" s="5"/>
      <c r="I887" s="5" t="str">
        <f>IF(B887="","",VLOOKUP(AB887,Varsayımlar!$B:$Q,6,0))</f>
        <v/>
      </c>
      <c r="O887" s="5" t="str">
        <f>IF(B887="","",VLOOKUP(AB887,Varsayımlar!$B:$Q,7,0)*J887)</f>
        <v/>
      </c>
      <c r="P887" s="5" t="str">
        <f>IF(B887="","",VLOOKUP(AB887,Varsayımlar!$B:$Q,8,0))</f>
        <v/>
      </c>
      <c r="Q887" s="5" t="str">
        <f>IF(B887="","",VLOOKUP(AB887,Varsayımlar!$B:$Q,9,0))</f>
        <v/>
      </c>
      <c r="R887" s="5" t="str">
        <f>IF(B887="","",VLOOKUP(AB887,Varsayımlar!$B:$Q,10,0))</f>
        <v/>
      </c>
      <c r="S887" s="5" t="str">
        <f>IF(B887="","",VLOOKUP(AB887,Varsayımlar!$B:$Q,11,0))</f>
        <v/>
      </c>
      <c r="T887" s="5" t="str">
        <f>IF(B887="","",VLOOKUP(AB887,Varsayımlar!$B:$Q,12,0))</f>
        <v/>
      </c>
      <c r="U887" s="5" t="str">
        <f>IF(B887="","",VLOOKUP(AB887,Varsayımlar!$B:$Q,13,0))</f>
        <v/>
      </c>
      <c r="V887" s="5" t="str">
        <f>IF(B887="","",VLOOKUP(AB887,Varsayımlar!$B:$Q,14,0))</f>
        <v/>
      </c>
      <c r="Z887" s="5" t="str">
        <f>IF(B887="","",VLOOKUP(AB887,Varsayımlar!$B:$Q,15,0))</f>
        <v/>
      </c>
      <c r="AA887" s="5" t="str">
        <f>IF(B887="","",VLOOKUP(AB887,Varsayımlar!$B:$Q,16,0))</f>
        <v/>
      </c>
      <c r="AB887" s="5" t="str">
        <f t="shared" si="16"/>
        <v/>
      </c>
    </row>
    <row r="888" spans="2:28" x14ac:dyDescent="0.25">
      <c r="C888" s="3" t="str">
        <f>IF(B888="","",VLOOKUP(AB888,Varsayımlar!$B:$Q,3,0))</f>
        <v/>
      </c>
      <c r="G888" s="2" t="str">
        <f>IF(B888="","",VLOOKUP(AB888,Varsayımlar!$B:$Q,5,0))</f>
        <v/>
      </c>
      <c r="I888" s="2" t="str">
        <f>IF(B888="","",VLOOKUP(AB888,Varsayımlar!$B:$Q,6,0))</f>
        <v/>
      </c>
      <c r="O888" s="2" t="str">
        <f>IF(B888="","",VLOOKUP(AB888,Varsayımlar!$B:$Q,7,0)*J888)</f>
        <v/>
      </c>
      <c r="P888" s="2" t="str">
        <f>IF(B888="","",VLOOKUP(AB888,Varsayımlar!$B:$Q,8,0))</f>
        <v/>
      </c>
      <c r="Q888" s="2" t="str">
        <f>IF(B888="","",VLOOKUP(AB888,Varsayımlar!$B:$Q,9,0))</f>
        <v/>
      </c>
      <c r="R888" s="2" t="str">
        <f>IF(B888="","",VLOOKUP(AB888,Varsayımlar!$B:$Q,10,0))</f>
        <v/>
      </c>
      <c r="S888" s="2" t="str">
        <f>IF(B888="","",VLOOKUP(AB888,Varsayımlar!$B:$Q,11,0))</f>
        <v/>
      </c>
      <c r="T888" s="2" t="str">
        <f>IF(B888="","",VLOOKUP(AB888,Varsayımlar!$B:$Q,12,0))</f>
        <v/>
      </c>
      <c r="U888" s="2" t="str">
        <f>IF(B888="","",VLOOKUP(AB888,Varsayımlar!$B:$Q,13,0))</f>
        <v/>
      </c>
      <c r="V888" s="2" t="str">
        <f>IF(B888="","",VLOOKUP(AB888,Varsayımlar!$B:$Q,14,0))</f>
        <v/>
      </c>
      <c r="Z888" s="2" t="str">
        <f>IF(B888="","",VLOOKUP(AB888,Varsayımlar!$B:$Q,15,0))</f>
        <v/>
      </c>
      <c r="AA888" s="2" t="str">
        <f>IF(B888="","",VLOOKUP(AB888,Varsayımlar!$B:$Q,16,0))</f>
        <v/>
      </c>
      <c r="AB888" s="2" t="str">
        <f t="shared" si="16"/>
        <v/>
      </c>
    </row>
    <row r="889" spans="2:28" x14ac:dyDescent="0.25">
      <c r="B889" s="6"/>
      <c r="C889" s="7" t="str">
        <f>IF(B889="","",VLOOKUP(AB889,Varsayımlar!$B:$Q,3,0))</f>
        <v/>
      </c>
      <c r="G889" s="5" t="str">
        <f>IF(B889="","",VLOOKUP(AB889,Varsayımlar!$B:$Q,5,0))</f>
        <v/>
      </c>
      <c r="H889" s="5"/>
      <c r="I889" s="5" t="str">
        <f>IF(B889="","",VLOOKUP(AB889,Varsayımlar!$B:$Q,6,0))</f>
        <v/>
      </c>
      <c r="O889" s="5" t="str">
        <f>IF(B889="","",VLOOKUP(AB889,Varsayımlar!$B:$Q,7,0)*J889)</f>
        <v/>
      </c>
      <c r="P889" s="5" t="str">
        <f>IF(B889="","",VLOOKUP(AB889,Varsayımlar!$B:$Q,8,0))</f>
        <v/>
      </c>
      <c r="Q889" s="5" t="str">
        <f>IF(B889="","",VLOOKUP(AB889,Varsayımlar!$B:$Q,9,0))</f>
        <v/>
      </c>
      <c r="R889" s="5" t="str">
        <f>IF(B889="","",VLOOKUP(AB889,Varsayımlar!$B:$Q,10,0))</f>
        <v/>
      </c>
      <c r="S889" s="5" t="str">
        <f>IF(B889="","",VLOOKUP(AB889,Varsayımlar!$B:$Q,11,0))</f>
        <v/>
      </c>
      <c r="T889" s="5" t="str">
        <f>IF(B889="","",VLOOKUP(AB889,Varsayımlar!$B:$Q,12,0))</f>
        <v/>
      </c>
      <c r="U889" s="5" t="str">
        <f>IF(B889="","",VLOOKUP(AB889,Varsayımlar!$B:$Q,13,0))</f>
        <v/>
      </c>
      <c r="V889" s="5" t="str">
        <f>IF(B889="","",VLOOKUP(AB889,Varsayımlar!$B:$Q,14,0))</f>
        <v/>
      </c>
      <c r="Z889" s="5" t="str">
        <f>IF(B889="","",VLOOKUP(AB889,Varsayımlar!$B:$Q,15,0))</f>
        <v/>
      </c>
      <c r="AA889" s="5" t="str">
        <f>IF(B889="","",VLOOKUP(AB889,Varsayımlar!$B:$Q,16,0))</f>
        <v/>
      </c>
      <c r="AB889" s="5" t="str">
        <f t="shared" si="16"/>
        <v/>
      </c>
    </row>
    <row r="890" spans="2:28" x14ac:dyDescent="0.25">
      <c r="C890" s="3" t="str">
        <f>IF(B890="","",VLOOKUP(AB890,Varsayımlar!$B:$Q,3,0))</f>
        <v/>
      </c>
      <c r="G890" s="2" t="str">
        <f>IF(B890="","",VLOOKUP(AB890,Varsayımlar!$B:$Q,5,0))</f>
        <v/>
      </c>
      <c r="I890" s="2" t="str">
        <f>IF(B890="","",VLOOKUP(AB890,Varsayımlar!$B:$Q,6,0))</f>
        <v/>
      </c>
      <c r="O890" s="2" t="str">
        <f>IF(B890="","",VLOOKUP(AB890,Varsayımlar!$B:$Q,7,0)*J890)</f>
        <v/>
      </c>
      <c r="P890" s="2" t="str">
        <f>IF(B890="","",VLOOKUP(AB890,Varsayımlar!$B:$Q,8,0))</f>
        <v/>
      </c>
      <c r="Q890" s="2" t="str">
        <f>IF(B890="","",VLOOKUP(AB890,Varsayımlar!$B:$Q,9,0))</f>
        <v/>
      </c>
      <c r="R890" s="2" t="str">
        <f>IF(B890="","",VLOOKUP(AB890,Varsayımlar!$B:$Q,10,0))</f>
        <v/>
      </c>
      <c r="S890" s="2" t="str">
        <f>IF(B890="","",VLOOKUP(AB890,Varsayımlar!$B:$Q,11,0))</f>
        <v/>
      </c>
      <c r="T890" s="2" t="str">
        <f>IF(B890="","",VLOOKUP(AB890,Varsayımlar!$B:$Q,12,0))</f>
        <v/>
      </c>
      <c r="U890" s="2" t="str">
        <f>IF(B890="","",VLOOKUP(AB890,Varsayımlar!$B:$Q,13,0))</f>
        <v/>
      </c>
      <c r="V890" s="2" t="str">
        <f>IF(B890="","",VLOOKUP(AB890,Varsayımlar!$B:$Q,14,0))</f>
        <v/>
      </c>
      <c r="Z890" s="2" t="str">
        <f>IF(B890="","",VLOOKUP(AB890,Varsayımlar!$B:$Q,15,0))</f>
        <v/>
      </c>
      <c r="AA890" s="2" t="str">
        <f>IF(B890="","",VLOOKUP(AB890,Varsayımlar!$B:$Q,16,0))</f>
        <v/>
      </c>
      <c r="AB890" s="2" t="str">
        <f t="shared" si="16"/>
        <v/>
      </c>
    </row>
    <row r="891" spans="2:28" x14ac:dyDescent="0.25">
      <c r="B891" s="6"/>
      <c r="C891" s="7" t="str">
        <f>IF(B891="","",VLOOKUP(AB891,Varsayımlar!$B:$Q,3,0))</f>
        <v/>
      </c>
      <c r="G891" s="5" t="str">
        <f>IF(B891="","",VLOOKUP(AB891,Varsayımlar!$B:$Q,5,0))</f>
        <v/>
      </c>
      <c r="H891" s="5"/>
      <c r="I891" s="5" t="str">
        <f>IF(B891="","",VLOOKUP(AB891,Varsayımlar!$B:$Q,6,0))</f>
        <v/>
      </c>
      <c r="O891" s="5" t="str">
        <f>IF(B891="","",VLOOKUP(AB891,Varsayımlar!$B:$Q,7,0)*J891)</f>
        <v/>
      </c>
      <c r="P891" s="5" t="str">
        <f>IF(B891="","",VLOOKUP(AB891,Varsayımlar!$B:$Q,8,0))</f>
        <v/>
      </c>
      <c r="Q891" s="5" t="str">
        <f>IF(B891="","",VLOOKUP(AB891,Varsayımlar!$B:$Q,9,0))</f>
        <v/>
      </c>
      <c r="R891" s="5" t="str">
        <f>IF(B891="","",VLOOKUP(AB891,Varsayımlar!$B:$Q,10,0))</f>
        <v/>
      </c>
      <c r="S891" s="5" t="str">
        <f>IF(B891="","",VLOOKUP(AB891,Varsayımlar!$B:$Q,11,0))</f>
        <v/>
      </c>
      <c r="T891" s="5" t="str">
        <f>IF(B891="","",VLOOKUP(AB891,Varsayımlar!$B:$Q,12,0))</f>
        <v/>
      </c>
      <c r="U891" s="5" t="str">
        <f>IF(B891="","",VLOOKUP(AB891,Varsayımlar!$B:$Q,13,0))</f>
        <v/>
      </c>
      <c r="V891" s="5" t="str">
        <f>IF(B891="","",VLOOKUP(AB891,Varsayımlar!$B:$Q,14,0))</f>
        <v/>
      </c>
      <c r="Z891" s="5" t="str">
        <f>IF(B891="","",VLOOKUP(AB891,Varsayımlar!$B:$Q,15,0))</f>
        <v/>
      </c>
      <c r="AA891" s="5" t="str">
        <f>IF(B891="","",VLOOKUP(AB891,Varsayımlar!$B:$Q,16,0))</f>
        <v/>
      </c>
      <c r="AB891" s="5" t="str">
        <f t="shared" si="16"/>
        <v/>
      </c>
    </row>
    <row r="892" spans="2:28" x14ac:dyDescent="0.25">
      <c r="C892" s="3" t="str">
        <f>IF(B892="","",VLOOKUP(AB892,Varsayımlar!$B:$Q,3,0))</f>
        <v/>
      </c>
      <c r="G892" s="2" t="str">
        <f>IF(B892="","",VLOOKUP(AB892,Varsayımlar!$B:$Q,5,0))</f>
        <v/>
      </c>
      <c r="I892" s="2" t="str">
        <f>IF(B892="","",VLOOKUP(AB892,Varsayımlar!$B:$Q,6,0))</f>
        <v/>
      </c>
      <c r="O892" s="2" t="str">
        <f>IF(B892="","",VLOOKUP(AB892,Varsayımlar!$B:$Q,7,0)*J892)</f>
        <v/>
      </c>
      <c r="P892" s="2" t="str">
        <f>IF(B892="","",VLOOKUP(AB892,Varsayımlar!$B:$Q,8,0))</f>
        <v/>
      </c>
      <c r="Q892" s="2" t="str">
        <f>IF(B892="","",VLOOKUP(AB892,Varsayımlar!$B:$Q,9,0))</f>
        <v/>
      </c>
      <c r="R892" s="2" t="str">
        <f>IF(B892="","",VLOOKUP(AB892,Varsayımlar!$B:$Q,10,0))</f>
        <v/>
      </c>
      <c r="S892" s="2" t="str">
        <f>IF(B892="","",VLOOKUP(AB892,Varsayımlar!$B:$Q,11,0))</f>
        <v/>
      </c>
      <c r="T892" s="2" t="str">
        <f>IF(B892="","",VLOOKUP(AB892,Varsayımlar!$B:$Q,12,0))</f>
        <v/>
      </c>
      <c r="U892" s="2" t="str">
        <f>IF(B892="","",VLOOKUP(AB892,Varsayımlar!$B:$Q,13,0))</f>
        <v/>
      </c>
      <c r="V892" s="2" t="str">
        <f>IF(B892="","",VLOOKUP(AB892,Varsayımlar!$B:$Q,14,0))</f>
        <v/>
      </c>
      <c r="Z892" s="2" t="str">
        <f>IF(B892="","",VLOOKUP(AB892,Varsayımlar!$B:$Q,15,0))</f>
        <v/>
      </c>
      <c r="AA892" s="2" t="str">
        <f>IF(B892="","",VLOOKUP(AB892,Varsayımlar!$B:$Q,16,0))</f>
        <v/>
      </c>
      <c r="AB892" s="2" t="str">
        <f t="shared" si="16"/>
        <v/>
      </c>
    </row>
    <row r="893" spans="2:28" x14ac:dyDescent="0.25">
      <c r="B893" s="6"/>
      <c r="C893" s="7" t="str">
        <f>IF(B893="","",VLOOKUP(AB893,Varsayımlar!$B:$Q,3,0))</f>
        <v/>
      </c>
      <c r="G893" s="5" t="str">
        <f>IF(B893="","",VLOOKUP(AB893,Varsayımlar!$B:$Q,5,0))</f>
        <v/>
      </c>
      <c r="H893" s="5"/>
      <c r="I893" s="5" t="str">
        <f>IF(B893="","",VLOOKUP(AB893,Varsayımlar!$B:$Q,6,0))</f>
        <v/>
      </c>
      <c r="O893" s="5" t="str">
        <f>IF(B893="","",VLOOKUP(AB893,Varsayımlar!$B:$Q,7,0)*J893)</f>
        <v/>
      </c>
      <c r="P893" s="5" t="str">
        <f>IF(B893="","",VLOOKUP(AB893,Varsayımlar!$B:$Q,8,0))</f>
        <v/>
      </c>
      <c r="Q893" s="5" t="str">
        <f>IF(B893="","",VLOOKUP(AB893,Varsayımlar!$B:$Q,9,0))</f>
        <v/>
      </c>
      <c r="R893" s="5" t="str">
        <f>IF(B893="","",VLOOKUP(AB893,Varsayımlar!$B:$Q,10,0))</f>
        <v/>
      </c>
      <c r="S893" s="5" t="str">
        <f>IF(B893="","",VLOOKUP(AB893,Varsayımlar!$B:$Q,11,0))</f>
        <v/>
      </c>
      <c r="T893" s="5" t="str">
        <f>IF(B893="","",VLOOKUP(AB893,Varsayımlar!$B:$Q,12,0))</f>
        <v/>
      </c>
      <c r="U893" s="5" t="str">
        <f>IF(B893="","",VLOOKUP(AB893,Varsayımlar!$B:$Q,13,0))</f>
        <v/>
      </c>
      <c r="V893" s="5" t="str">
        <f>IF(B893="","",VLOOKUP(AB893,Varsayımlar!$B:$Q,14,0))</f>
        <v/>
      </c>
      <c r="Z893" s="5" t="str">
        <f>IF(B893="","",VLOOKUP(AB893,Varsayımlar!$B:$Q,15,0))</f>
        <v/>
      </c>
      <c r="AA893" s="5" t="str">
        <f>IF(B893="","",VLOOKUP(AB893,Varsayımlar!$B:$Q,16,0))</f>
        <v/>
      </c>
      <c r="AB893" s="5" t="str">
        <f t="shared" si="16"/>
        <v/>
      </c>
    </row>
    <row r="894" spans="2:28" x14ac:dyDescent="0.25">
      <c r="C894" s="3" t="str">
        <f>IF(B894="","",VLOOKUP(AB894,Varsayımlar!$B:$Q,3,0))</f>
        <v/>
      </c>
      <c r="G894" s="2" t="str">
        <f>IF(B894="","",VLOOKUP(AB894,Varsayımlar!$B:$Q,5,0))</f>
        <v/>
      </c>
      <c r="I894" s="2" t="str">
        <f>IF(B894="","",VLOOKUP(AB894,Varsayımlar!$B:$Q,6,0))</f>
        <v/>
      </c>
      <c r="O894" s="2" t="str">
        <f>IF(B894="","",VLOOKUP(AB894,Varsayımlar!$B:$Q,7,0)*J894)</f>
        <v/>
      </c>
      <c r="P894" s="2" t="str">
        <f>IF(B894="","",VLOOKUP(AB894,Varsayımlar!$B:$Q,8,0))</f>
        <v/>
      </c>
      <c r="Q894" s="2" t="str">
        <f>IF(B894="","",VLOOKUP(AB894,Varsayımlar!$B:$Q,9,0))</f>
        <v/>
      </c>
      <c r="R894" s="2" t="str">
        <f>IF(B894="","",VLOOKUP(AB894,Varsayımlar!$B:$Q,10,0))</f>
        <v/>
      </c>
      <c r="S894" s="2" t="str">
        <f>IF(B894="","",VLOOKUP(AB894,Varsayımlar!$B:$Q,11,0))</f>
        <v/>
      </c>
      <c r="T894" s="2" t="str">
        <f>IF(B894="","",VLOOKUP(AB894,Varsayımlar!$B:$Q,12,0))</f>
        <v/>
      </c>
      <c r="U894" s="2" t="str">
        <f>IF(B894="","",VLOOKUP(AB894,Varsayımlar!$B:$Q,13,0))</f>
        <v/>
      </c>
      <c r="V894" s="2" t="str">
        <f>IF(B894="","",VLOOKUP(AB894,Varsayımlar!$B:$Q,14,0))</f>
        <v/>
      </c>
      <c r="Z894" s="2" t="str">
        <f>IF(B894="","",VLOOKUP(AB894,Varsayımlar!$B:$Q,15,0))</f>
        <v/>
      </c>
      <c r="AA894" s="2" t="str">
        <f>IF(B894="","",VLOOKUP(AB894,Varsayımlar!$B:$Q,16,0))</f>
        <v/>
      </c>
      <c r="AB894" s="2" t="str">
        <f t="shared" si="16"/>
        <v/>
      </c>
    </row>
    <row r="895" spans="2:28" x14ac:dyDescent="0.25">
      <c r="B895" s="6"/>
      <c r="C895" s="7" t="str">
        <f>IF(B895="","",VLOOKUP(AB895,Varsayımlar!$B:$Q,3,0))</f>
        <v/>
      </c>
      <c r="G895" s="5" t="str">
        <f>IF(B895="","",VLOOKUP(AB895,Varsayımlar!$B:$Q,5,0))</f>
        <v/>
      </c>
      <c r="H895" s="5"/>
      <c r="I895" s="5" t="str">
        <f>IF(B895="","",VLOOKUP(AB895,Varsayımlar!$B:$Q,6,0))</f>
        <v/>
      </c>
      <c r="O895" s="5" t="str">
        <f>IF(B895="","",VLOOKUP(AB895,Varsayımlar!$B:$Q,7,0)*J895)</f>
        <v/>
      </c>
      <c r="P895" s="5" t="str">
        <f>IF(B895="","",VLOOKUP(AB895,Varsayımlar!$B:$Q,8,0))</f>
        <v/>
      </c>
      <c r="Q895" s="5" t="str">
        <f>IF(B895="","",VLOOKUP(AB895,Varsayımlar!$B:$Q,9,0))</f>
        <v/>
      </c>
      <c r="R895" s="5" t="str">
        <f>IF(B895="","",VLOOKUP(AB895,Varsayımlar!$B:$Q,10,0))</f>
        <v/>
      </c>
      <c r="S895" s="5" t="str">
        <f>IF(B895="","",VLOOKUP(AB895,Varsayımlar!$B:$Q,11,0))</f>
        <v/>
      </c>
      <c r="T895" s="5" t="str">
        <f>IF(B895="","",VLOOKUP(AB895,Varsayımlar!$B:$Q,12,0))</f>
        <v/>
      </c>
      <c r="U895" s="5" t="str">
        <f>IF(B895="","",VLOOKUP(AB895,Varsayımlar!$B:$Q,13,0))</f>
        <v/>
      </c>
      <c r="V895" s="5" t="str">
        <f>IF(B895="","",VLOOKUP(AB895,Varsayımlar!$B:$Q,14,0))</f>
        <v/>
      </c>
      <c r="Z895" s="5" t="str">
        <f>IF(B895="","",VLOOKUP(AB895,Varsayımlar!$B:$Q,15,0))</f>
        <v/>
      </c>
      <c r="AA895" s="5" t="str">
        <f>IF(B895="","",VLOOKUP(AB895,Varsayımlar!$B:$Q,16,0))</f>
        <v/>
      </c>
      <c r="AB895" s="5" t="str">
        <f t="shared" si="16"/>
        <v/>
      </c>
    </row>
    <row r="896" spans="2:28" x14ac:dyDescent="0.25">
      <c r="C896" s="3" t="str">
        <f>IF(B896="","",VLOOKUP(AB896,Varsayımlar!$B:$Q,3,0))</f>
        <v/>
      </c>
      <c r="G896" s="2" t="str">
        <f>IF(B896="","",VLOOKUP(AB896,Varsayımlar!$B:$Q,5,0))</f>
        <v/>
      </c>
      <c r="I896" s="2" t="str">
        <f>IF(B896="","",VLOOKUP(AB896,Varsayımlar!$B:$Q,6,0))</f>
        <v/>
      </c>
      <c r="O896" s="2" t="str">
        <f>IF(B896="","",VLOOKUP(AB896,Varsayımlar!$B:$Q,7,0)*J896)</f>
        <v/>
      </c>
      <c r="P896" s="2" t="str">
        <f>IF(B896="","",VLOOKUP(AB896,Varsayımlar!$B:$Q,8,0))</f>
        <v/>
      </c>
      <c r="Q896" s="2" t="str">
        <f>IF(B896="","",VLOOKUP(AB896,Varsayımlar!$B:$Q,9,0))</f>
        <v/>
      </c>
      <c r="R896" s="2" t="str">
        <f>IF(B896="","",VLOOKUP(AB896,Varsayımlar!$B:$Q,10,0))</f>
        <v/>
      </c>
      <c r="S896" s="2" t="str">
        <f>IF(B896="","",VLOOKUP(AB896,Varsayımlar!$B:$Q,11,0))</f>
        <v/>
      </c>
      <c r="T896" s="2" t="str">
        <f>IF(B896="","",VLOOKUP(AB896,Varsayımlar!$B:$Q,12,0))</f>
        <v/>
      </c>
      <c r="U896" s="2" t="str">
        <f>IF(B896="","",VLOOKUP(AB896,Varsayımlar!$B:$Q,13,0))</f>
        <v/>
      </c>
      <c r="V896" s="2" t="str">
        <f>IF(B896="","",VLOOKUP(AB896,Varsayımlar!$B:$Q,14,0))</f>
        <v/>
      </c>
      <c r="Z896" s="2" t="str">
        <f>IF(B896="","",VLOOKUP(AB896,Varsayımlar!$B:$Q,15,0))</f>
        <v/>
      </c>
      <c r="AA896" s="2" t="str">
        <f>IF(B896="","",VLOOKUP(AB896,Varsayımlar!$B:$Q,16,0))</f>
        <v/>
      </c>
      <c r="AB896" s="2" t="str">
        <f t="shared" si="16"/>
        <v/>
      </c>
    </row>
    <row r="897" spans="2:28" x14ac:dyDescent="0.25">
      <c r="B897" s="6"/>
      <c r="C897" s="7" t="str">
        <f>IF(B897="","",VLOOKUP(AB897,Varsayımlar!$B:$Q,3,0))</f>
        <v/>
      </c>
      <c r="G897" s="5" t="str">
        <f>IF(B897="","",VLOOKUP(AB897,Varsayımlar!$B:$Q,5,0))</f>
        <v/>
      </c>
      <c r="H897" s="5"/>
      <c r="I897" s="5" t="str">
        <f>IF(B897="","",VLOOKUP(AB897,Varsayımlar!$B:$Q,6,0))</f>
        <v/>
      </c>
      <c r="O897" s="5" t="str">
        <f>IF(B897="","",VLOOKUP(AB897,Varsayımlar!$B:$Q,7,0)*J897)</f>
        <v/>
      </c>
      <c r="P897" s="5" t="str">
        <f>IF(B897="","",VLOOKUP(AB897,Varsayımlar!$B:$Q,8,0))</f>
        <v/>
      </c>
      <c r="Q897" s="5" t="str">
        <f>IF(B897="","",VLOOKUP(AB897,Varsayımlar!$B:$Q,9,0))</f>
        <v/>
      </c>
      <c r="R897" s="5" t="str">
        <f>IF(B897="","",VLOOKUP(AB897,Varsayımlar!$B:$Q,10,0))</f>
        <v/>
      </c>
      <c r="S897" s="5" t="str">
        <f>IF(B897="","",VLOOKUP(AB897,Varsayımlar!$B:$Q,11,0))</f>
        <v/>
      </c>
      <c r="T897" s="5" t="str">
        <f>IF(B897="","",VLOOKUP(AB897,Varsayımlar!$B:$Q,12,0))</f>
        <v/>
      </c>
      <c r="U897" s="5" t="str">
        <f>IF(B897="","",VLOOKUP(AB897,Varsayımlar!$B:$Q,13,0))</f>
        <v/>
      </c>
      <c r="V897" s="5" t="str">
        <f>IF(B897="","",VLOOKUP(AB897,Varsayımlar!$B:$Q,14,0))</f>
        <v/>
      </c>
      <c r="Z897" s="5" t="str">
        <f>IF(B897="","",VLOOKUP(AB897,Varsayımlar!$B:$Q,15,0))</f>
        <v/>
      </c>
      <c r="AA897" s="5" t="str">
        <f>IF(B897="","",VLOOKUP(AB897,Varsayımlar!$B:$Q,16,0))</f>
        <v/>
      </c>
      <c r="AB897" s="5" t="str">
        <f t="shared" si="16"/>
        <v/>
      </c>
    </row>
    <row r="898" spans="2:28" x14ac:dyDescent="0.25">
      <c r="C898" s="3" t="str">
        <f>IF(B898="","",VLOOKUP(AB898,Varsayımlar!$B:$Q,3,0))</f>
        <v/>
      </c>
      <c r="G898" s="2" t="str">
        <f>IF(B898="","",VLOOKUP(AB898,Varsayımlar!$B:$Q,5,0))</f>
        <v/>
      </c>
      <c r="I898" s="2" t="str">
        <f>IF(B898="","",VLOOKUP(AB898,Varsayımlar!$B:$Q,6,0))</f>
        <v/>
      </c>
      <c r="O898" s="2" t="str">
        <f>IF(B898="","",VLOOKUP(AB898,Varsayımlar!$B:$Q,7,0)*J898)</f>
        <v/>
      </c>
      <c r="P898" s="2" t="str">
        <f>IF(B898="","",VLOOKUP(AB898,Varsayımlar!$B:$Q,8,0))</f>
        <v/>
      </c>
      <c r="Q898" s="2" t="str">
        <f>IF(B898="","",VLOOKUP(AB898,Varsayımlar!$B:$Q,9,0))</f>
        <v/>
      </c>
      <c r="R898" s="2" t="str">
        <f>IF(B898="","",VLOOKUP(AB898,Varsayımlar!$B:$Q,10,0))</f>
        <v/>
      </c>
      <c r="S898" s="2" t="str">
        <f>IF(B898="","",VLOOKUP(AB898,Varsayımlar!$B:$Q,11,0))</f>
        <v/>
      </c>
      <c r="T898" s="2" t="str">
        <f>IF(B898="","",VLOOKUP(AB898,Varsayımlar!$B:$Q,12,0))</f>
        <v/>
      </c>
      <c r="U898" s="2" t="str">
        <f>IF(B898="","",VLOOKUP(AB898,Varsayımlar!$B:$Q,13,0))</f>
        <v/>
      </c>
      <c r="V898" s="2" t="str">
        <f>IF(B898="","",VLOOKUP(AB898,Varsayımlar!$B:$Q,14,0))</f>
        <v/>
      </c>
      <c r="Z898" s="2" t="str">
        <f>IF(B898="","",VLOOKUP(AB898,Varsayımlar!$B:$Q,15,0))</f>
        <v/>
      </c>
      <c r="AA898" s="2" t="str">
        <f>IF(B898="","",VLOOKUP(AB898,Varsayımlar!$B:$Q,16,0))</f>
        <v/>
      </c>
      <c r="AB898" s="2" t="str">
        <f t="shared" si="16"/>
        <v/>
      </c>
    </row>
    <row r="899" spans="2:28" x14ac:dyDescent="0.25">
      <c r="B899" s="6"/>
      <c r="C899" s="7" t="str">
        <f>IF(B899="","",VLOOKUP(AB899,Varsayımlar!$B:$Q,3,0))</f>
        <v/>
      </c>
      <c r="G899" s="5" t="str">
        <f>IF(B899="","",VLOOKUP(AB899,Varsayımlar!$B:$Q,5,0))</f>
        <v/>
      </c>
      <c r="H899" s="5"/>
      <c r="I899" s="5" t="str">
        <f>IF(B899="","",VLOOKUP(AB899,Varsayımlar!$B:$Q,6,0))</f>
        <v/>
      </c>
      <c r="O899" s="5" t="str">
        <f>IF(B899="","",VLOOKUP(AB899,Varsayımlar!$B:$Q,7,0)*J899)</f>
        <v/>
      </c>
      <c r="P899" s="5" t="str">
        <f>IF(B899="","",VLOOKUP(AB899,Varsayımlar!$B:$Q,8,0))</f>
        <v/>
      </c>
      <c r="Q899" s="5" t="str">
        <f>IF(B899="","",VLOOKUP(AB899,Varsayımlar!$B:$Q,9,0))</f>
        <v/>
      </c>
      <c r="R899" s="5" t="str">
        <f>IF(B899="","",VLOOKUP(AB899,Varsayımlar!$B:$Q,10,0))</f>
        <v/>
      </c>
      <c r="S899" s="5" t="str">
        <f>IF(B899="","",VLOOKUP(AB899,Varsayımlar!$B:$Q,11,0))</f>
        <v/>
      </c>
      <c r="T899" s="5" t="str">
        <f>IF(B899="","",VLOOKUP(AB899,Varsayımlar!$B:$Q,12,0))</f>
        <v/>
      </c>
      <c r="U899" s="5" t="str">
        <f>IF(B899="","",VLOOKUP(AB899,Varsayımlar!$B:$Q,13,0))</f>
        <v/>
      </c>
      <c r="V899" s="5" t="str">
        <f>IF(B899="","",VLOOKUP(AB899,Varsayımlar!$B:$Q,14,0))</f>
        <v/>
      </c>
      <c r="Z899" s="5" t="str">
        <f>IF(B899="","",VLOOKUP(AB899,Varsayımlar!$B:$Q,15,0))</f>
        <v/>
      </c>
      <c r="AA899" s="5" t="str">
        <f>IF(B899="","",VLOOKUP(AB899,Varsayımlar!$B:$Q,16,0))</f>
        <v/>
      </c>
      <c r="AB899" s="5" t="str">
        <f t="shared" si="16"/>
        <v/>
      </c>
    </row>
    <row r="900" spans="2:28" x14ac:dyDescent="0.25">
      <c r="C900" s="3" t="str">
        <f>IF(B900="","",VLOOKUP(AB900,Varsayımlar!$B:$Q,3,0))</f>
        <v/>
      </c>
      <c r="G900" s="2" t="str">
        <f>IF(B900="","",VLOOKUP(AB900,Varsayımlar!$B:$Q,5,0))</f>
        <v/>
      </c>
      <c r="I900" s="2" t="str">
        <f>IF(B900="","",VLOOKUP(AB900,Varsayımlar!$B:$Q,6,0))</f>
        <v/>
      </c>
      <c r="O900" s="2" t="str">
        <f>IF(B900="","",VLOOKUP(AB900,Varsayımlar!$B:$Q,7,0)*J900)</f>
        <v/>
      </c>
      <c r="P900" s="2" t="str">
        <f>IF(B900="","",VLOOKUP(AB900,Varsayımlar!$B:$Q,8,0))</f>
        <v/>
      </c>
      <c r="Q900" s="2" t="str">
        <f>IF(B900="","",VLOOKUP(AB900,Varsayımlar!$B:$Q,9,0))</f>
        <v/>
      </c>
      <c r="R900" s="2" t="str">
        <f>IF(B900="","",VLOOKUP(AB900,Varsayımlar!$B:$Q,10,0))</f>
        <v/>
      </c>
      <c r="S900" s="2" t="str">
        <f>IF(B900="","",VLOOKUP(AB900,Varsayımlar!$B:$Q,11,0))</f>
        <v/>
      </c>
      <c r="T900" s="2" t="str">
        <f>IF(B900="","",VLOOKUP(AB900,Varsayımlar!$B:$Q,12,0))</f>
        <v/>
      </c>
      <c r="U900" s="2" t="str">
        <f>IF(B900="","",VLOOKUP(AB900,Varsayımlar!$B:$Q,13,0))</f>
        <v/>
      </c>
      <c r="V900" s="2" t="str">
        <f>IF(B900="","",VLOOKUP(AB900,Varsayımlar!$B:$Q,14,0))</f>
        <v/>
      </c>
      <c r="Z900" s="2" t="str">
        <f>IF(B900="","",VLOOKUP(AB900,Varsayımlar!$B:$Q,15,0))</f>
        <v/>
      </c>
      <c r="AA900" s="2" t="str">
        <f>IF(B900="","",VLOOKUP(AB900,Varsayımlar!$B:$Q,16,0))</f>
        <v/>
      </c>
      <c r="AB900" s="2" t="str">
        <f t="shared" si="16"/>
        <v/>
      </c>
    </row>
    <row r="901" spans="2:28" x14ac:dyDescent="0.25">
      <c r="B901" s="6"/>
      <c r="C901" s="7" t="str">
        <f>IF(B901="","",VLOOKUP(AB901,Varsayımlar!$B:$Q,3,0))</f>
        <v/>
      </c>
      <c r="G901" s="5" t="str">
        <f>IF(B901="","",VLOOKUP(AB901,Varsayımlar!$B:$Q,5,0))</f>
        <v/>
      </c>
      <c r="H901" s="5"/>
      <c r="I901" s="5" t="str">
        <f>IF(B901="","",VLOOKUP(AB901,Varsayımlar!$B:$Q,6,0))</f>
        <v/>
      </c>
      <c r="O901" s="5" t="str">
        <f>IF(B901="","",VLOOKUP(AB901,Varsayımlar!$B:$Q,7,0)*J901)</f>
        <v/>
      </c>
      <c r="P901" s="5" t="str">
        <f>IF(B901="","",VLOOKUP(AB901,Varsayımlar!$B:$Q,8,0))</f>
        <v/>
      </c>
      <c r="Q901" s="5" t="str">
        <f>IF(B901="","",VLOOKUP(AB901,Varsayımlar!$B:$Q,9,0))</f>
        <v/>
      </c>
      <c r="R901" s="5" t="str">
        <f>IF(B901="","",VLOOKUP(AB901,Varsayımlar!$B:$Q,10,0))</f>
        <v/>
      </c>
      <c r="S901" s="5" t="str">
        <f>IF(B901="","",VLOOKUP(AB901,Varsayımlar!$B:$Q,11,0))</f>
        <v/>
      </c>
      <c r="T901" s="5" t="str">
        <f>IF(B901="","",VLOOKUP(AB901,Varsayımlar!$B:$Q,12,0))</f>
        <v/>
      </c>
      <c r="U901" s="5" t="str">
        <f>IF(B901="","",VLOOKUP(AB901,Varsayımlar!$B:$Q,13,0))</f>
        <v/>
      </c>
      <c r="V901" s="5" t="str">
        <f>IF(B901="","",VLOOKUP(AB901,Varsayımlar!$B:$Q,14,0))</f>
        <v/>
      </c>
      <c r="Z901" s="5" t="str">
        <f>IF(B901="","",VLOOKUP(AB901,Varsayımlar!$B:$Q,15,0))</f>
        <v/>
      </c>
      <c r="AA901" s="5" t="str">
        <f>IF(B901="","",VLOOKUP(AB901,Varsayımlar!$B:$Q,16,0))</f>
        <v/>
      </c>
      <c r="AB901" s="5" t="str">
        <f t="shared" si="16"/>
        <v/>
      </c>
    </row>
    <row r="902" spans="2:28" x14ac:dyDescent="0.25">
      <c r="C902" s="3" t="str">
        <f>IF(B902="","",VLOOKUP(AB902,Varsayımlar!$B:$Q,3,0))</f>
        <v/>
      </c>
      <c r="G902" s="2" t="str">
        <f>IF(B902="","",VLOOKUP(AB902,Varsayımlar!$B:$Q,5,0))</f>
        <v/>
      </c>
      <c r="I902" s="2" t="str">
        <f>IF(B902="","",VLOOKUP(AB902,Varsayımlar!$B:$Q,6,0))</f>
        <v/>
      </c>
      <c r="O902" s="2" t="str">
        <f>IF(B902="","",VLOOKUP(AB902,Varsayımlar!$B:$Q,7,0)*J902)</f>
        <v/>
      </c>
      <c r="P902" s="2" t="str">
        <f>IF(B902="","",VLOOKUP(AB902,Varsayımlar!$B:$Q,8,0))</f>
        <v/>
      </c>
      <c r="Q902" s="2" t="str">
        <f>IF(B902="","",VLOOKUP(AB902,Varsayımlar!$B:$Q,9,0))</f>
        <v/>
      </c>
      <c r="R902" s="2" t="str">
        <f>IF(B902="","",VLOOKUP(AB902,Varsayımlar!$B:$Q,10,0))</f>
        <v/>
      </c>
      <c r="S902" s="2" t="str">
        <f>IF(B902="","",VLOOKUP(AB902,Varsayımlar!$B:$Q,11,0))</f>
        <v/>
      </c>
      <c r="T902" s="2" t="str">
        <f>IF(B902="","",VLOOKUP(AB902,Varsayımlar!$B:$Q,12,0))</f>
        <v/>
      </c>
      <c r="U902" s="2" t="str">
        <f>IF(B902="","",VLOOKUP(AB902,Varsayımlar!$B:$Q,13,0))</f>
        <v/>
      </c>
      <c r="V902" s="2" t="str">
        <f>IF(B902="","",VLOOKUP(AB902,Varsayımlar!$B:$Q,14,0))</f>
        <v/>
      </c>
      <c r="Z902" s="2" t="str">
        <f>IF(B902="","",VLOOKUP(AB902,Varsayımlar!$B:$Q,15,0))</f>
        <v/>
      </c>
      <c r="AA902" s="2" t="str">
        <f>IF(B902="","",VLOOKUP(AB902,Varsayımlar!$B:$Q,16,0))</f>
        <v/>
      </c>
      <c r="AB902" s="2" t="str">
        <f t="shared" si="16"/>
        <v/>
      </c>
    </row>
    <row r="903" spans="2:28" x14ac:dyDescent="0.25">
      <c r="B903" s="6"/>
      <c r="C903" s="7" t="str">
        <f>IF(B903="","",VLOOKUP(AB903,Varsayımlar!$B:$Q,3,0))</f>
        <v/>
      </c>
      <c r="G903" s="5" t="str">
        <f>IF(B903="","",VLOOKUP(AB903,Varsayımlar!$B:$Q,5,0))</f>
        <v/>
      </c>
      <c r="H903" s="5"/>
      <c r="I903" s="5" t="str">
        <f>IF(B903="","",VLOOKUP(AB903,Varsayımlar!$B:$Q,6,0))</f>
        <v/>
      </c>
      <c r="O903" s="5" t="str">
        <f>IF(B903="","",VLOOKUP(AB903,Varsayımlar!$B:$Q,7,0)*J903)</f>
        <v/>
      </c>
      <c r="P903" s="5" t="str">
        <f>IF(B903="","",VLOOKUP(AB903,Varsayımlar!$B:$Q,8,0))</f>
        <v/>
      </c>
      <c r="Q903" s="5" t="str">
        <f>IF(B903="","",VLOOKUP(AB903,Varsayımlar!$B:$Q,9,0))</f>
        <v/>
      </c>
      <c r="R903" s="5" t="str">
        <f>IF(B903="","",VLOOKUP(AB903,Varsayımlar!$B:$Q,10,0))</f>
        <v/>
      </c>
      <c r="S903" s="5" t="str">
        <f>IF(B903="","",VLOOKUP(AB903,Varsayımlar!$B:$Q,11,0))</f>
        <v/>
      </c>
      <c r="T903" s="5" t="str">
        <f>IF(B903="","",VLOOKUP(AB903,Varsayımlar!$B:$Q,12,0))</f>
        <v/>
      </c>
      <c r="U903" s="5" t="str">
        <f>IF(B903="","",VLOOKUP(AB903,Varsayımlar!$B:$Q,13,0))</f>
        <v/>
      </c>
      <c r="V903" s="5" t="str">
        <f>IF(B903="","",VLOOKUP(AB903,Varsayımlar!$B:$Q,14,0))</f>
        <v/>
      </c>
      <c r="Z903" s="5" t="str">
        <f>IF(B903="","",VLOOKUP(AB903,Varsayımlar!$B:$Q,15,0))</f>
        <v/>
      </c>
      <c r="AA903" s="5" t="str">
        <f>IF(B903="","",VLOOKUP(AB903,Varsayımlar!$B:$Q,16,0))</f>
        <v/>
      </c>
      <c r="AB903" s="5" t="str">
        <f t="shared" ref="AB903:AB966" si="17">IF(B903="","",CONCATENATE(B903,D903))</f>
        <v/>
      </c>
    </row>
    <row r="904" spans="2:28" x14ac:dyDescent="0.25">
      <c r="C904" s="3" t="str">
        <f>IF(B904="","",VLOOKUP(AB904,Varsayımlar!$B:$Q,3,0))</f>
        <v/>
      </c>
      <c r="G904" s="2" t="str">
        <f>IF(B904="","",VLOOKUP(AB904,Varsayımlar!$B:$Q,5,0))</f>
        <v/>
      </c>
      <c r="I904" s="2" t="str">
        <f>IF(B904="","",VLOOKUP(AB904,Varsayımlar!$B:$Q,6,0))</f>
        <v/>
      </c>
      <c r="O904" s="2" t="str">
        <f>IF(B904="","",VLOOKUP(AB904,Varsayımlar!$B:$Q,7,0)*J904)</f>
        <v/>
      </c>
      <c r="P904" s="2" t="str">
        <f>IF(B904="","",VLOOKUP(AB904,Varsayımlar!$B:$Q,8,0))</f>
        <v/>
      </c>
      <c r="Q904" s="2" t="str">
        <f>IF(B904="","",VLOOKUP(AB904,Varsayımlar!$B:$Q,9,0))</f>
        <v/>
      </c>
      <c r="R904" s="2" t="str">
        <f>IF(B904="","",VLOOKUP(AB904,Varsayımlar!$B:$Q,10,0))</f>
        <v/>
      </c>
      <c r="S904" s="2" t="str">
        <f>IF(B904="","",VLOOKUP(AB904,Varsayımlar!$B:$Q,11,0))</f>
        <v/>
      </c>
      <c r="T904" s="2" t="str">
        <f>IF(B904="","",VLOOKUP(AB904,Varsayımlar!$B:$Q,12,0))</f>
        <v/>
      </c>
      <c r="U904" s="2" t="str">
        <f>IF(B904="","",VLOOKUP(AB904,Varsayımlar!$B:$Q,13,0))</f>
        <v/>
      </c>
      <c r="V904" s="2" t="str">
        <f>IF(B904="","",VLOOKUP(AB904,Varsayımlar!$B:$Q,14,0))</f>
        <v/>
      </c>
      <c r="Z904" s="2" t="str">
        <f>IF(B904="","",VLOOKUP(AB904,Varsayımlar!$B:$Q,15,0))</f>
        <v/>
      </c>
      <c r="AA904" s="2" t="str">
        <f>IF(B904="","",VLOOKUP(AB904,Varsayımlar!$B:$Q,16,0))</f>
        <v/>
      </c>
      <c r="AB904" s="2" t="str">
        <f t="shared" si="17"/>
        <v/>
      </c>
    </row>
    <row r="905" spans="2:28" x14ac:dyDescent="0.25">
      <c r="B905" s="6"/>
      <c r="C905" s="7" t="str">
        <f>IF(B905="","",VLOOKUP(AB905,Varsayımlar!$B:$Q,3,0))</f>
        <v/>
      </c>
      <c r="G905" s="5" t="str">
        <f>IF(B905="","",VLOOKUP(AB905,Varsayımlar!$B:$Q,5,0))</f>
        <v/>
      </c>
      <c r="H905" s="5"/>
      <c r="I905" s="5" t="str">
        <f>IF(B905="","",VLOOKUP(AB905,Varsayımlar!$B:$Q,6,0))</f>
        <v/>
      </c>
      <c r="O905" s="5" t="str">
        <f>IF(B905="","",VLOOKUP(AB905,Varsayımlar!$B:$Q,7,0)*J905)</f>
        <v/>
      </c>
      <c r="P905" s="5" t="str">
        <f>IF(B905="","",VLOOKUP(AB905,Varsayımlar!$B:$Q,8,0))</f>
        <v/>
      </c>
      <c r="Q905" s="5" t="str">
        <f>IF(B905="","",VLOOKUP(AB905,Varsayımlar!$B:$Q,9,0))</f>
        <v/>
      </c>
      <c r="R905" s="5" t="str">
        <f>IF(B905="","",VLOOKUP(AB905,Varsayımlar!$B:$Q,10,0))</f>
        <v/>
      </c>
      <c r="S905" s="5" t="str">
        <f>IF(B905="","",VLOOKUP(AB905,Varsayımlar!$B:$Q,11,0))</f>
        <v/>
      </c>
      <c r="T905" s="5" t="str">
        <f>IF(B905="","",VLOOKUP(AB905,Varsayımlar!$B:$Q,12,0))</f>
        <v/>
      </c>
      <c r="U905" s="5" t="str">
        <f>IF(B905="","",VLOOKUP(AB905,Varsayımlar!$B:$Q,13,0))</f>
        <v/>
      </c>
      <c r="V905" s="5" t="str">
        <f>IF(B905="","",VLOOKUP(AB905,Varsayımlar!$B:$Q,14,0))</f>
        <v/>
      </c>
      <c r="Z905" s="5" t="str">
        <f>IF(B905="","",VLOOKUP(AB905,Varsayımlar!$B:$Q,15,0))</f>
        <v/>
      </c>
      <c r="AA905" s="5" t="str">
        <f>IF(B905="","",VLOOKUP(AB905,Varsayımlar!$B:$Q,16,0))</f>
        <v/>
      </c>
      <c r="AB905" s="5" t="str">
        <f t="shared" si="17"/>
        <v/>
      </c>
    </row>
    <row r="906" spans="2:28" x14ac:dyDescent="0.25">
      <c r="C906" s="3" t="str">
        <f>IF(B906="","",VLOOKUP(AB906,Varsayımlar!$B:$Q,3,0))</f>
        <v/>
      </c>
      <c r="G906" s="2" t="str">
        <f>IF(B906="","",VLOOKUP(AB906,Varsayımlar!$B:$Q,5,0))</f>
        <v/>
      </c>
      <c r="I906" s="2" t="str">
        <f>IF(B906="","",VLOOKUP(AB906,Varsayımlar!$B:$Q,6,0))</f>
        <v/>
      </c>
      <c r="O906" s="2" t="str">
        <f>IF(B906="","",VLOOKUP(AB906,Varsayımlar!$B:$Q,7,0)*J906)</f>
        <v/>
      </c>
      <c r="P906" s="2" t="str">
        <f>IF(B906="","",VLOOKUP(AB906,Varsayımlar!$B:$Q,8,0))</f>
        <v/>
      </c>
      <c r="Q906" s="2" t="str">
        <f>IF(B906="","",VLOOKUP(AB906,Varsayımlar!$B:$Q,9,0))</f>
        <v/>
      </c>
      <c r="R906" s="2" t="str">
        <f>IF(B906="","",VLOOKUP(AB906,Varsayımlar!$B:$Q,10,0))</f>
        <v/>
      </c>
      <c r="S906" s="2" t="str">
        <f>IF(B906="","",VLOOKUP(AB906,Varsayımlar!$B:$Q,11,0))</f>
        <v/>
      </c>
      <c r="T906" s="2" t="str">
        <f>IF(B906="","",VLOOKUP(AB906,Varsayımlar!$B:$Q,12,0))</f>
        <v/>
      </c>
      <c r="U906" s="2" t="str">
        <f>IF(B906="","",VLOOKUP(AB906,Varsayımlar!$B:$Q,13,0))</f>
        <v/>
      </c>
      <c r="V906" s="2" t="str">
        <f>IF(B906="","",VLOOKUP(AB906,Varsayımlar!$B:$Q,14,0))</f>
        <v/>
      </c>
      <c r="Z906" s="2" t="str">
        <f>IF(B906="","",VLOOKUP(AB906,Varsayımlar!$B:$Q,15,0))</f>
        <v/>
      </c>
      <c r="AA906" s="2" t="str">
        <f>IF(B906="","",VLOOKUP(AB906,Varsayımlar!$B:$Q,16,0))</f>
        <v/>
      </c>
      <c r="AB906" s="2" t="str">
        <f t="shared" si="17"/>
        <v/>
      </c>
    </row>
    <row r="907" spans="2:28" x14ac:dyDescent="0.25">
      <c r="B907" s="6"/>
      <c r="C907" s="7" t="str">
        <f>IF(B907="","",VLOOKUP(AB907,Varsayımlar!$B:$Q,3,0))</f>
        <v/>
      </c>
      <c r="G907" s="5" t="str">
        <f>IF(B907="","",VLOOKUP(AB907,Varsayımlar!$B:$Q,5,0))</f>
        <v/>
      </c>
      <c r="H907" s="5"/>
      <c r="I907" s="5" t="str">
        <f>IF(B907="","",VLOOKUP(AB907,Varsayımlar!$B:$Q,6,0))</f>
        <v/>
      </c>
      <c r="O907" s="5" t="str">
        <f>IF(B907="","",VLOOKUP(AB907,Varsayımlar!$B:$Q,7,0)*J907)</f>
        <v/>
      </c>
      <c r="P907" s="5" t="str">
        <f>IF(B907="","",VLOOKUP(AB907,Varsayımlar!$B:$Q,8,0))</f>
        <v/>
      </c>
      <c r="Q907" s="5" t="str">
        <f>IF(B907="","",VLOOKUP(AB907,Varsayımlar!$B:$Q,9,0))</f>
        <v/>
      </c>
      <c r="R907" s="5" t="str">
        <f>IF(B907="","",VLOOKUP(AB907,Varsayımlar!$B:$Q,10,0))</f>
        <v/>
      </c>
      <c r="S907" s="5" t="str">
        <f>IF(B907="","",VLOOKUP(AB907,Varsayımlar!$B:$Q,11,0))</f>
        <v/>
      </c>
      <c r="T907" s="5" t="str">
        <f>IF(B907="","",VLOOKUP(AB907,Varsayımlar!$B:$Q,12,0))</f>
        <v/>
      </c>
      <c r="U907" s="5" t="str">
        <f>IF(B907="","",VLOOKUP(AB907,Varsayımlar!$B:$Q,13,0))</f>
        <v/>
      </c>
      <c r="V907" s="5" t="str">
        <f>IF(B907="","",VLOOKUP(AB907,Varsayımlar!$B:$Q,14,0))</f>
        <v/>
      </c>
      <c r="Z907" s="5" t="str">
        <f>IF(B907="","",VLOOKUP(AB907,Varsayımlar!$B:$Q,15,0))</f>
        <v/>
      </c>
      <c r="AA907" s="5" t="str">
        <f>IF(B907="","",VLOOKUP(AB907,Varsayımlar!$B:$Q,16,0))</f>
        <v/>
      </c>
      <c r="AB907" s="5" t="str">
        <f t="shared" si="17"/>
        <v/>
      </c>
    </row>
    <row r="908" spans="2:28" x14ac:dyDescent="0.25">
      <c r="C908" s="3" t="str">
        <f>IF(B908="","",VLOOKUP(AB908,Varsayımlar!$B:$Q,3,0))</f>
        <v/>
      </c>
      <c r="G908" s="2" t="str">
        <f>IF(B908="","",VLOOKUP(AB908,Varsayımlar!$B:$Q,5,0))</f>
        <v/>
      </c>
      <c r="I908" s="2" t="str">
        <f>IF(B908="","",VLOOKUP(AB908,Varsayımlar!$B:$Q,6,0))</f>
        <v/>
      </c>
      <c r="O908" s="2" t="str">
        <f>IF(B908="","",VLOOKUP(AB908,Varsayımlar!$B:$Q,7,0)*J908)</f>
        <v/>
      </c>
      <c r="P908" s="2" t="str">
        <f>IF(B908="","",VLOOKUP(AB908,Varsayımlar!$B:$Q,8,0))</f>
        <v/>
      </c>
      <c r="Q908" s="2" t="str">
        <f>IF(B908="","",VLOOKUP(AB908,Varsayımlar!$B:$Q,9,0))</f>
        <v/>
      </c>
      <c r="R908" s="2" t="str">
        <f>IF(B908="","",VLOOKUP(AB908,Varsayımlar!$B:$Q,10,0))</f>
        <v/>
      </c>
      <c r="S908" s="2" t="str">
        <f>IF(B908="","",VLOOKUP(AB908,Varsayımlar!$B:$Q,11,0))</f>
        <v/>
      </c>
      <c r="T908" s="2" t="str">
        <f>IF(B908="","",VLOOKUP(AB908,Varsayımlar!$B:$Q,12,0))</f>
        <v/>
      </c>
      <c r="U908" s="2" t="str">
        <f>IF(B908="","",VLOOKUP(AB908,Varsayımlar!$B:$Q,13,0))</f>
        <v/>
      </c>
      <c r="V908" s="2" t="str">
        <f>IF(B908="","",VLOOKUP(AB908,Varsayımlar!$B:$Q,14,0))</f>
        <v/>
      </c>
      <c r="Z908" s="2" t="str">
        <f>IF(B908="","",VLOOKUP(AB908,Varsayımlar!$B:$Q,15,0))</f>
        <v/>
      </c>
      <c r="AA908" s="2" t="str">
        <f>IF(B908="","",VLOOKUP(AB908,Varsayımlar!$B:$Q,16,0))</f>
        <v/>
      </c>
      <c r="AB908" s="2" t="str">
        <f t="shared" si="17"/>
        <v/>
      </c>
    </row>
    <row r="909" spans="2:28" x14ac:dyDescent="0.25">
      <c r="B909" s="6"/>
      <c r="C909" s="7" t="str">
        <f>IF(B909="","",VLOOKUP(AB909,Varsayımlar!$B:$Q,3,0))</f>
        <v/>
      </c>
      <c r="G909" s="5" t="str">
        <f>IF(B909="","",VLOOKUP(AB909,Varsayımlar!$B:$Q,5,0))</f>
        <v/>
      </c>
      <c r="H909" s="5"/>
      <c r="I909" s="5" t="str">
        <f>IF(B909="","",VLOOKUP(AB909,Varsayımlar!$B:$Q,6,0))</f>
        <v/>
      </c>
      <c r="O909" s="5" t="str">
        <f>IF(B909="","",VLOOKUP(AB909,Varsayımlar!$B:$Q,7,0)*J909)</f>
        <v/>
      </c>
      <c r="P909" s="5" t="str">
        <f>IF(B909="","",VLOOKUP(AB909,Varsayımlar!$B:$Q,8,0))</f>
        <v/>
      </c>
      <c r="Q909" s="5" t="str">
        <f>IF(B909="","",VLOOKUP(AB909,Varsayımlar!$B:$Q,9,0))</f>
        <v/>
      </c>
      <c r="R909" s="5" t="str">
        <f>IF(B909="","",VLOOKUP(AB909,Varsayımlar!$B:$Q,10,0))</f>
        <v/>
      </c>
      <c r="S909" s="5" t="str">
        <f>IF(B909="","",VLOOKUP(AB909,Varsayımlar!$B:$Q,11,0))</f>
        <v/>
      </c>
      <c r="T909" s="5" t="str">
        <f>IF(B909="","",VLOOKUP(AB909,Varsayımlar!$B:$Q,12,0))</f>
        <v/>
      </c>
      <c r="U909" s="5" t="str">
        <f>IF(B909="","",VLOOKUP(AB909,Varsayımlar!$B:$Q,13,0))</f>
        <v/>
      </c>
      <c r="V909" s="5" t="str">
        <f>IF(B909="","",VLOOKUP(AB909,Varsayımlar!$B:$Q,14,0))</f>
        <v/>
      </c>
      <c r="Z909" s="5" t="str">
        <f>IF(B909="","",VLOOKUP(AB909,Varsayımlar!$B:$Q,15,0))</f>
        <v/>
      </c>
      <c r="AA909" s="5" t="str">
        <f>IF(B909="","",VLOOKUP(AB909,Varsayımlar!$B:$Q,16,0))</f>
        <v/>
      </c>
      <c r="AB909" s="5" t="str">
        <f t="shared" si="17"/>
        <v/>
      </c>
    </row>
    <row r="910" spans="2:28" x14ac:dyDescent="0.25">
      <c r="C910" s="3" t="str">
        <f>IF(B910="","",VLOOKUP(AB910,Varsayımlar!$B:$Q,3,0))</f>
        <v/>
      </c>
      <c r="G910" s="2" t="str">
        <f>IF(B910="","",VLOOKUP(AB910,Varsayımlar!$B:$Q,5,0))</f>
        <v/>
      </c>
      <c r="I910" s="2" t="str">
        <f>IF(B910="","",VLOOKUP(AB910,Varsayımlar!$B:$Q,6,0))</f>
        <v/>
      </c>
      <c r="O910" s="2" t="str">
        <f>IF(B910="","",VLOOKUP(AB910,Varsayımlar!$B:$Q,7,0)*J910)</f>
        <v/>
      </c>
      <c r="P910" s="2" t="str">
        <f>IF(B910="","",VLOOKUP(AB910,Varsayımlar!$B:$Q,8,0))</f>
        <v/>
      </c>
      <c r="Q910" s="2" t="str">
        <f>IF(B910="","",VLOOKUP(AB910,Varsayımlar!$B:$Q,9,0))</f>
        <v/>
      </c>
      <c r="R910" s="2" t="str">
        <f>IF(B910="","",VLOOKUP(AB910,Varsayımlar!$B:$Q,10,0))</f>
        <v/>
      </c>
      <c r="S910" s="2" t="str">
        <f>IF(B910="","",VLOOKUP(AB910,Varsayımlar!$B:$Q,11,0))</f>
        <v/>
      </c>
      <c r="T910" s="2" t="str">
        <f>IF(B910="","",VLOOKUP(AB910,Varsayımlar!$B:$Q,12,0))</f>
        <v/>
      </c>
      <c r="U910" s="2" t="str">
        <f>IF(B910="","",VLOOKUP(AB910,Varsayımlar!$B:$Q,13,0))</f>
        <v/>
      </c>
      <c r="V910" s="2" t="str">
        <f>IF(B910="","",VLOOKUP(AB910,Varsayımlar!$B:$Q,14,0))</f>
        <v/>
      </c>
      <c r="Z910" s="2" t="str">
        <f>IF(B910="","",VLOOKUP(AB910,Varsayımlar!$B:$Q,15,0))</f>
        <v/>
      </c>
      <c r="AA910" s="2" t="str">
        <f>IF(B910="","",VLOOKUP(AB910,Varsayımlar!$B:$Q,16,0))</f>
        <v/>
      </c>
      <c r="AB910" s="2" t="str">
        <f t="shared" si="17"/>
        <v/>
      </c>
    </row>
    <row r="911" spans="2:28" x14ac:dyDescent="0.25">
      <c r="B911" s="6"/>
      <c r="C911" s="7" t="str">
        <f>IF(B911="","",VLOOKUP(AB911,Varsayımlar!$B:$Q,3,0))</f>
        <v/>
      </c>
      <c r="G911" s="5" t="str">
        <f>IF(B911="","",VLOOKUP(AB911,Varsayımlar!$B:$Q,5,0))</f>
        <v/>
      </c>
      <c r="H911" s="5"/>
      <c r="I911" s="5" t="str">
        <f>IF(B911="","",VLOOKUP(AB911,Varsayımlar!$B:$Q,6,0))</f>
        <v/>
      </c>
      <c r="O911" s="5" t="str">
        <f>IF(B911="","",VLOOKUP(AB911,Varsayımlar!$B:$Q,7,0)*J911)</f>
        <v/>
      </c>
      <c r="P911" s="5" t="str">
        <f>IF(B911="","",VLOOKUP(AB911,Varsayımlar!$B:$Q,8,0))</f>
        <v/>
      </c>
      <c r="Q911" s="5" t="str">
        <f>IF(B911="","",VLOOKUP(AB911,Varsayımlar!$B:$Q,9,0))</f>
        <v/>
      </c>
      <c r="R911" s="5" t="str">
        <f>IF(B911="","",VLOOKUP(AB911,Varsayımlar!$B:$Q,10,0))</f>
        <v/>
      </c>
      <c r="S911" s="5" t="str">
        <f>IF(B911="","",VLOOKUP(AB911,Varsayımlar!$B:$Q,11,0))</f>
        <v/>
      </c>
      <c r="T911" s="5" t="str">
        <f>IF(B911="","",VLOOKUP(AB911,Varsayımlar!$B:$Q,12,0))</f>
        <v/>
      </c>
      <c r="U911" s="5" t="str">
        <f>IF(B911="","",VLOOKUP(AB911,Varsayımlar!$B:$Q,13,0))</f>
        <v/>
      </c>
      <c r="V911" s="5" t="str">
        <f>IF(B911="","",VLOOKUP(AB911,Varsayımlar!$B:$Q,14,0))</f>
        <v/>
      </c>
      <c r="Z911" s="5" t="str">
        <f>IF(B911="","",VLOOKUP(AB911,Varsayımlar!$B:$Q,15,0))</f>
        <v/>
      </c>
      <c r="AA911" s="5" t="str">
        <f>IF(B911="","",VLOOKUP(AB911,Varsayımlar!$B:$Q,16,0))</f>
        <v/>
      </c>
      <c r="AB911" s="5" t="str">
        <f t="shared" si="17"/>
        <v/>
      </c>
    </row>
    <row r="912" spans="2:28" x14ac:dyDescent="0.25">
      <c r="C912" s="3" t="str">
        <f>IF(B912="","",VLOOKUP(AB912,Varsayımlar!$B:$Q,3,0))</f>
        <v/>
      </c>
      <c r="G912" s="2" t="str">
        <f>IF(B912="","",VLOOKUP(AB912,Varsayımlar!$B:$Q,5,0))</f>
        <v/>
      </c>
      <c r="I912" s="2" t="str">
        <f>IF(B912="","",VLOOKUP(AB912,Varsayımlar!$B:$Q,6,0))</f>
        <v/>
      </c>
      <c r="O912" s="2" t="str">
        <f>IF(B912="","",VLOOKUP(AB912,Varsayımlar!$B:$Q,7,0)*J912)</f>
        <v/>
      </c>
      <c r="P912" s="2" t="str">
        <f>IF(B912="","",VLOOKUP(AB912,Varsayımlar!$B:$Q,8,0))</f>
        <v/>
      </c>
      <c r="Q912" s="2" t="str">
        <f>IF(B912="","",VLOOKUP(AB912,Varsayımlar!$B:$Q,9,0))</f>
        <v/>
      </c>
      <c r="R912" s="2" t="str">
        <f>IF(B912="","",VLOOKUP(AB912,Varsayımlar!$B:$Q,10,0))</f>
        <v/>
      </c>
      <c r="S912" s="2" t="str">
        <f>IF(B912="","",VLOOKUP(AB912,Varsayımlar!$B:$Q,11,0))</f>
        <v/>
      </c>
      <c r="T912" s="2" t="str">
        <f>IF(B912="","",VLOOKUP(AB912,Varsayımlar!$B:$Q,12,0))</f>
        <v/>
      </c>
      <c r="U912" s="2" t="str">
        <f>IF(B912="","",VLOOKUP(AB912,Varsayımlar!$B:$Q,13,0))</f>
        <v/>
      </c>
      <c r="V912" s="2" t="str">
        <f>IF(B912="","",VLOOKUP(AB912,Varsayımlar!$B:$Q,14,0))</f>
        <v/>
      </c>
      <c r="Z912" s="2" t="str">
        <f>IF(B912="","",VLOOKUP(AB912,Varsayımlar!$B:$Q,15,0))</f>
        <v/>
      </c>
      <c r="AA912" s="2" t="str">
        <f>IF(B912="","",VLOOKUP(AB912,Varsayımlar!$B:$Q,16,0))</f>
        <v/>
      </c>
      <c r="AB912" s="2" t="str">
        <f t="shared" si="17"/>
        <v/>
      </c>
    </row>
    <row r="913" spans="2:28" x14ac:dyDescent="0.25">
      <c r="B913" s="6"/>
      <c r="C913" s="7" t="str">
        <f>IF(B913="","",VLOOKUP(AB913,Varsayımlar!$B:$Q,3,0))</f>
        <v/>
      </c>
      <c r="G913" s="5" t="str">
        <f>IF(B913="","",VLOOKUP(AB913,Varsayımlar!$B:$Q,5,0))</f>
        <v/>
      </c>
      <c r="H913" s="5"/>
      <c r="I913" s="5" t="str">
        <f>IF(B913="","",VLOOKUP(AB913,Varsayımlar!$B:$Q,6,0))</f>
        <v/>
      </c>
      <c r="O913" s="5" t="str">
        <f>IF(B913="","",VLOOKUP(AB913,Varsayımlar!$B:$Q,7,0)*J913)</f>
        <v/>
      </c>
      <c r="P913" s="5" t="str">
        <f>IF(B913="","",VLOOKUP(AB913,Varsayımlar!$B:$Q,8,0))</f>
        <v/>
      </c>
      <c r="Q913" s="5" t="str">
        <f>IF(B913="","",VLOOKUP(AB913,Varsayımlar!$B:$Q,9,0))</f>
        <v/>
      </c>
      <c r="R913" s="5" t="str">
        <f>IF(B913="","",VLOOKUP(AB913,Varsayımlar!$B:$Q,10,0))</f>
        <v/>
      </c>
      <c r="S913" s="5" t="str">
        <f>IF(B913="","",VLOOKUP(AB913,Varsayımlar!$B:$Q,11,0))</f>
        <v/>
      </c>
      <c r="T913" s="5" t="str">
        <f>IF(B913="","",VLOOKUP(AB913,Varsayımlar!$B:$Q,12,0))</f>
        <v/>
      </c>
      <c r="U913" s="5" t="str">
        <f>IF(B913="","",VLOOKUP(AB913,Varsayımlar!$B:$Q,13,0))</f>
        <v/>
      </c>
      <c r="V913" s="5" t="str">
        <f>IF(B913="","",VLOOKUP(AB913,Varsayımlar!$B:$Q,14,0))</f>
        <v/>
      </c>
      <c r="Z913" s="5" t="str">
        <f>IF(B913="","",VLOOKUP(AB913,Varsayımlar!$B:$Q,15,0))</f>
        <v/>
      </c>
      <c r="AA913" s="5" t="str">
        <f>IF(B913="","",VLOOKUP(AB913,Varsayımlar!$B:$Q,16,0))</f>
        <v/>
      </c>
      <c r="AB913" s="5" t="str">
        <f t="shared" si="17"/>
        <v/>
      </c>
    </row>
    <row r="914" spans="2:28" x14ac:dyDescent="0.25">
      <c r="C914" s="3" t="str">
        <f>IF(B914="","",VLOOKUP(AB914,Varsayımlar!$B:$Q,3,0))</f>
        <v/>
      </c>
      <c r="G914" s="2" t="str">
        <f>IF(B914="","",VLOOKUP(AB914,Varsayımlar!$B:$Q,5,0))</f>
        <v/>
      </c>
      <c r="I914" s="2" t="str">
        <f>IF(B914="","",VLOOKUP(AB914,Varsayımlar!$B:$Q,6,0))</f>
        <v/>
      </c>
      <c r="O914" s="2" t="str">
        <f>IF(B914="","",VLOOKUP(AB914,Varsayımlar!$B:$Q,7,0)*J914)</f>
        <v/>
      </c>
      <c r="P914" s="2" t="str">
        <f>IF(B914="","",VLOOKUP(AB914,Varsayımlar!$B:$Q,8,0))</f>
        <v/>
      </c>
      <c r="Q914" s="2" t="str">
        <f>IF(B914="","",VLOOKUP(AB914,Varsayımlar!$B:$Q,9,0))</f>
        <v/>
      </c>
      <c r="R914" s="2" t="str">
        <f>IF(B914="","",VLOOKUP(AB914,Varsayımlar!$B:$Q,10,0))</f>
        <v/>
      </c>
      <c r="S914" s="2" t="str">
        <f>IF(B914="","",VLOOKUP(AB914,Varsayımlar!$B:$Q,11,0))</f>
        <v/>
      </c>
      <c r="T914" s="2" t="str">
        <f>IF(B914="","",VLOOKUP(AB914,Varsayımlar!$B:$Q,12,0))</f>
        <v/>
      </c>
      <c r="U914" s="2" t="str">
        <f>IF(B914="","",VLOOKUP(AB914,Varsayımlar!$B:$Q,13,0))</f>
        <v/>
      </c>
      <c r="V914" s="2" t="str">
        <f>IF(B914="","",VLOOKUP(AB914,Varsayımlar!$B:$Q,14,0))</f>
        <v/>
      </c>
      <c r="Z914" s="2" t="str">
        <f>IF(B914="","",VLOOKUP(AB914,Varsayımlar!$B:$Q,15,0))</f>
        <v/>
      </c>
      <c r="AA914" s="2" t="str">
        <f>IF(B914="","",VLOOKUP(AB914,Varsayımlar!$B:$Q,16,0))</f>
        <v/>
      </c>
      <c r="AB914" s="2" t="str">
        <f t="shared" si="17"/>
        <v/>
      </c>
    </row>
    <row r="915" spans="2:28" x14ac:dyDescent="0.25">
      <c r="B915" s="6"/>
      <c r="C915" s="7" t="str">
        <f>IF(B915="","",VLOOKUP(AB915,Varsayımlar!$B:$Q,3,0))</f>
        <v/>
      </c>
      <c r="G915" s="5" t="str">
        <f>IF(B915="","",VLOOKUP(AB915,Varsayımlar!$B:$Q,5,0))</f>
        <v/>
      </c>
      <c r="H915" s="5"/>
      <c r="I915" s="5" t="str">
        <f>IF(B915="","",VLOOKUP(AB915,Varsayımlar!$B:$Q,6,0))</f>
        <v/>
      </c>
      <c r="O915" s="5" t="str">
        <f>IF(B915="","",VLOOKUP(AB915,Varsayımlar!$B:$Q,7,0)*J915)</f>
        <v/>
      </c>
      <c r="P915" s="5" t="str">
        <f>IF(B915="","",VLOOKUP(AB915,Varsayımlar!$B:$Q,8,0))</f>
        <v/>
      </c>
      <c r="Q915" s="5" t="str">
        <f>IF(B915="","",VLOOKUP(AB915,Varsayımlar!$B:$Q,9,0))</f>
        <v/>
      </c>
      <c r="R915" s="5" t="str">
        <f>IF(B915="","",VLOOKUP(AB915,Varsayımlar!$B:$Q,10,0))</f>
        <v/>
      </c>
      <c r="S915" s="5" t="str">
        <f>IF(B915="","",VLOOKUP(AB915,Varsayımlar!$B:$Q,11,0))</f>
        <v/>
      </c>
      <c r="T915" s="5" t="str">
        <f>IF(B915="","",VLOOKUP(AB915,Varsayımlar!$B:$Q,12,0))</f>
        <v/>
      </c>
      <c r="U915" s="5" t="str">
        <f>IF(B915="","",VLOOKUP(AB915,Varsayımlar!$B:$Q,13,0))</f>
        <v/>
      </c>
      <c r="V915" s="5" t="str">
        <f>IF(B915="","",VLOOKUP(AB915,Varsayımlar!$B:$Q,14,0))</f>
        <v/>
      </c>
      <c r="Z915" s="5" t="str">
        <f>IF(B915="","",VLOOKUP(AB915,Varsayımlar!$B:$Q,15,0))</f>
        <v/>
      </c>
      <c r="AA915" s="5" t="str">
        <f>IF(B915="","",VLOOKUP(AB915,Varsayımlar!$B:$Q,16,0))</f>
        <v/>
      </c>
      <c r="AB915" s="5" t="str">
        <f t="shared" si="17"/>
        <v/>
      </c>
    </row>
    <row r="916" spans="2:28" x14ac:dyDescent="0.25">
      <c r="C916" s="3" t="str">
        <f>IF(B916="","",VLOOKUP(AB916,Varsayımlar!$B:$Q,3,0))</f>
        <v/>
      </c>
      <c r="G916" s="2" t="str">
        <f>IF(B916="","",VLOOKUP(AB916,Varsayımlar!$B:$Q,5,0))</f>
        <v/>
      </c>
      <c r="I916" s="2" t="str">
        <f>IF(B916="","",VLOOKUP(AB916,Varsayımlar!$B:$Q,6,0))</f>
        <v/>
      </c>
      <c r="O916" s="2" t="str">
        <f>IF(B916="","",VLOOKUP(AB916,Varsayımlar!$B:$Q,7,0)*J916)</f>
        <v/>
      </c>
      <c r="P916" s="2" t="str">
        <f>IF(B916="","",VLOOKUP(AB916,Varsayımlar!$B:$Q,8,0))</f>
        <v/>
      </c>
      <c r="Q916" s="2" t="str">
        <f>IF(B916="","",VLOOKUP(AB916,Varsayımlar!$B:$Q,9,0))</f>
        <v/>
      </c>
      <c r="R916" s="2" t="str">
        <f>IF(B916="","",VLOOKUP(AB916,Varsayımlar!$B:$Q,10,0))</f>
        <v/>
      </c>
      <c r="S916" s="2" t="str">
        <f>IF(B916="","",VLOOKUP(AB916,Varsayımlar!$B:$Q,11,0))</f>
        <v/>
      </c>
      <c r="T916" s="2" t="str">
        <f>IF(B916="","",VLOOKUP(AB916,Varsayımlar!$B:$Q,12,0))</f>
        <v/>
      </c>
      <c r="U916" s="2" t="str">
        <f>IF(B916="","",VLOOKUP(AB916,Varsayımlar!$B:$Q,13,0))</f>
        <v/>
      </c>
      <c r="V916" s="2" t="str">
        <f>IF(B916="","",VLOOKUP(AB916,Varsayımlar!$B:$Q,14,0))</f>
        <v/>
      </c>
      <c r="Z916" s="2" t="str">
        <f>IF(B916="","",VLOOKUP(AB916,Varsayımlar!$B:$Q,15,0))</f>
        <v/>
      </c>
      <c r="AA916" s="2" t="str">
        <f>IF(B916="","",VLOOKUP(AB916,Varsayımlar!$B:$Q,16,0))</f>
        <v/>
      </c>
      <c r="AB916" s="2" t="str">
        <f t="shared" si="17"/>
        <v/>
      </c>
    </row>
    <row r="917" spans="2:28" x14ac:dyDescent="0.25">
      <c r="B917" s="6"/>
      <c r="C917" s="7" t="str">
        <f>IF(B917="","",VLOOKUP(AB917,Varsayımlar!$B:$Q,3,0))</f>
        <v/>
      </c>
      <c r="G917" s="5" t="str">
        <f>IF(B917="","",VLOOKUP(AB917,Varsayımlar!$B:$Q,5,0))</f>
        <v/>
      </c>
      <c r="H917" s="5"/>
      <c r="I917" s="5" t="str">
        <f>IF(B917="","",VLOOKUP(AB917,Varsayımlar!$B:$Q,6,0))</f>
        <v/>
      </c>
      <c r="O917" s="5" t="str">
        <f>IF(B917="","",VLOOKUP(AB917,Varsayımlar!$B:$Q,7,0)*J917)</f>
        <v/>
      </c>
      <c r="P917" s="5" t="str">
        <f>IF(B917="","",VLOOKUP(AB917,Varsayımlar!$B:$Q,8,0))</f>
        <v/>
      </c>
      <c r="Q917" s="5" t="str">
        <f>IF(B917="","",VLOOKUP(AB917,Varsayımlar!$B:$Q,9,0))</f>
        <v/>
      </c>
      <c r="R917" s="5" t="str">
        <f>IF(B917="","",VLOOKUP(AB917,Varsayımlar!$B:$Q,10,0))</f>
        <v/>
      </c>
      <c r="S917" s="5" t="str">
        <f>IF(B917="","",VLOOKUP(AB917,Varsayımlar!$B:$Q,11,0))</f>
        <v/>
      </c>
      <c r="T917" s="5" t="str">
        <f>IF(B917="","",VLOOKUP(AB917,Varsayımlar!$B:$Q,12,0))</f>
        <v/>
      </c>
      <c r="U917" s="5" t="str">
        <f>IF(B917="","",VLOOKUP(AB917,Varsayımlar!$B:$Q,13,0))</f>
        <v/>
      </c>
      <c r="V917" s="5" t="str">
        <f>IF(B917="","",VLOOKUP(AB917,Varsayımlar!$B:$Q,14,0))</f>
        <v/>
      </c>
      <c r="Z917" s="5" t="str">
        <f>IF(B917="","",VLOOKUP(AB917,Varsayımlar!$B:$Q,15,0))</f>
        <v/>
      </c>
      <c r="AA917" s="5" t="str">
        <f>IF(B917="","",VLOOKUP(AB917,Varsayımlar!$B:$Q,16,0))</f>
        <v/>
      </c>
      <c r="AB917" s="5" t="str">
        <f t="shared" si="17"/>
        <v/>
      </c>
    </row>
    <row r="918" spans="2:28" x14ac:dyDescent="0.25">
      <c r="C918" s="3" t="str">
        <f>IF(B918="","",VLOOKUP(AB918,Varsayımlar!$B:$Q,3,0))</f>
        <v/>
      </c>
      <c r="G918" s="2" t="str">
        <f>IF(B918="","",VLOOKUP(AB918,Varsayımlar!$B:$Q,5,0))</f>
        <v/>
      </c>
      <c r="I918" s="2" t="str">
        <f>IF(B918="","",VLOOKUP(AB918,Varsayımlar!$B:$Q,6,0))</f>
        <v/>
      </c>
      <c r="O918" s="2" t="str">
        <f>IF(B918="","",VLOOKUP(AB918,Varsayımlar!$B:$Q,7,0)*J918)</f>
        <v/>
      </c>
      <c r="P918" s="2" t="str">
        <f>IF(B918="","",VLOOKUP(AB918,Varsayımlar!$B:$Q,8,0))</f>
        <v/>
      </c>
      <c r="Q918" s="2" t="str">
        <f>IF(B918="","",VLOOKUP(AB918,Varsayımlar!$B:$Q,9,0))</f>
        <v/>
      </c>
      <c r="R918" s="2" t="str">
        <f>IF(B918="","",VLOOKUP(AB918,Varsayımlar!$B:$Q,10,0))</f>
        <v/>
      </c>
      <c r="S918" s="2" t="str">
        <f>IF(B918="","",VLOOKUP(AB918,Varsayımlar!$B:$Q,11,0))</f>
        <v/>
      </c>
      <c r="T918" s="2" t="str">
        <f>IF(B918="","",VLOOKUP(AB918,Varsayımlar!$B:$Q,12,0))</f>
        <v/>
      </c>
      <c r="U918" s="2" t="str">
        <f>IF(B918="","",VLOOKUP(AB918,Varsayımlar!$B:$Q,13,0))</f>
        <v/>
      </c>
      <c r="V918" s="2" t="str">
        <f>IF(B918="","",VLOOKUP(AB918,Varsayımlar!$B:$Q,14,0))</f>
        <v/>
      </c>
      <c r="Z918" s="2" t="str">
        <f>IF(B918="","",VLOOKUP(AB918,Varsayımlar!$B:$Q,15,0))</f>
        <v/>
      </c>
      <c r="AA918" s="2" t="str">
        <f>IF(B918="","",VLOOKUP(AB918,Varsayımlar!$B:$Q,16,0))</f>
        <v/>
      </c>
      <c r="AB918" s="2" t="str">
        <f t="shared" si="17"/>
        <v/>
      </c>
    </row>
    <row r="919" spans="2:28" x14ac:dyDescent="0.25">
      <c r="B919" s="6"/>
      <c r="C919" s="7" t="str">
        <f>IF(B919="","",VLOOKUP(AB919,Varsayımlar!$B:$Q,3,0))</f>
        <v/>
      </c>
      <c r="G919" s="5" t="str">
        <f>IF(B919="","",VLOOKUP(AB919,Varsayımlar!$B:$Q,5,0))</f>
        <v/>
      </c>
      <c r="H919" s="5"/>
      <c r="I919" s="5" t="str">
        <f>IF(B919="","",VLOOKUP(AB919,Varsayımlar!$B:$Q,6,0))</f>
        <v/>
      </c>
      <c r="O919" s="5" t="str">
        <f>IF(B919="","",VLOOKUP(AB919,Varsayımlar!$B:$Q,7,0)*J919)</f>
        <v/>
      </c>
      <c r="P919" s="5" t="str">
        <f>IF(B919="","",VLOOKUP(AB919,Varsayımlar!$B:$Q,8,0))</f>
        <v/>
      </c>
      <c r="Q919" s="5" t="str">
        <f>IF(B919="","",VLOOKUP(AB919,Varsayımlar!$B:$Q,9,0))</f>
        <v/>
      </c>
      <c r="R919" s="5" t="str">
        <f>IF(B919="","",VLOOKUP(AB919,Varsayımlar!$B:$Q,10,0))</f>
        <v/>
      </c>
      <c r="S919" s="5" t="str">
        <f>IF(B919="","",VLOOKUP(AB919,Varsayımlar!$B:$Q,11,0))</f>
        <v/>
      </c>
      <c r="T919" s="5" t="str">
        <f>IF(B919="","",VLOOKUP(AB919,Varsayımlar!$B:$Q,12,0))</f>
        <v/>
      </c>
      <c r="U919" s="5" t="str">
        <f>IF(B919="","",VLOOKUP(AB919,Varsayımlar!$B:$Q,13,0))</f>
        <v/>
      </c>
      <c r="V919" s="5" t="str">
        <f>IF(B919="","",VLOOKUP(AB919,Varsayımlar!$B:$Q,14,0))</f>
        <v/>
      </c>
      <c r="Z919" s="5" t="str">
        <f>IF(B919="","",VLOOKUP(AB919,Varsayımlar!$B:$Q,15,0))</f>
        <v/>
      </c>
      <c r="AA919" s="5" t="str">
        <f>IF(B919="","",VLOOKUP(AB919,Varsayımlar!$B:$Q,16,0))</f>
        <v/>
      </c>
      <c r="AB919" s="5" t="str">
        <f t="shared" si="17"/>
        <v/>
      </c>
    </row>
    <row r="920" spans="2:28" x14ac:dyDescent="0.25">
      <c r="C920" s="3" t="str">
        <f>IF(B920="","",VLOOKUP(AB920,Varsayımlar!$B:$Q,3,0))</f>
        <v/>
      </c>
      <c r="G920" s="2" t="str">
        <f>IF(B920="","",VLOOKUP(AB920,Varsayımlar!$B:$Q,5,0))</f>
        <v/>
      </c>
      <c r="I920" s="2" t="str">
        <f>IF(B920="","",VLOOKUP(AB920,Varsayımlar!$B:$Q,6,0))</f>
        <v/>
      </c>
      <c r="O920" s="2" t="str">
        <f>IF(B920="","",VLOOKUP(AB920,Varsayımlar!$B:$Q,7,0)*J920)</f>
        <v/>
      </c>
      <c r="P920" s="2" t="str">
        <f>IF(B920="","",VLOOKUP(AB920,Varsayımlar!$B:$Q,8,0))</f>
        <v/>
      </c>
      <c r="Q920" s="2" t="str">
        <f>IF(B920="","",VLOOKUP(AB920,Varsayımlar!$B:$Q,9,0))</f>
        <v/>
      </c>
      <c r="R920" s="2" t="str">
        <f>IF(B920="","",VLOOKUP(AB920,Varsayımlar!$B:$Q,10,0))</f>
        <v/>
      </c>
      <c r="S920" s="2" t="str">
        <f>IF(B920="","",VLOOKUP(AB920,Varsayımlar!$B:$Q,11,0))</f>
        <v/>
      </c>
      <c r="T920" s="2" t="str">
        <f>IF(B920="","",VLOOKUP(AB920,Varsayımlar!$B:$Q,12,0))</f>
        <v/>
      </c>
      <c r="U920" s="2" t="str">
        <f>IF(B920="","",VLOOKUP(AB920,Varsayımlar!$B:$Q,13,0))</f>
        <v/>
      </c>
      <c r="V920" s="2" t="str">
        <f>IF(B920="","",VLOOKUP(AB920,Varsayımlar!$B:$Q,14,0))</f>
        <v/>
      </c>
      <c r="Z920" s="2" t="str">
        <f>IF(B920="","",VLOOKUP(AB920,Varsayımlar!$B:$Q,15,0))</f>
        <v/>
      </c>
      <c r="AA920" s="2" t="str">
        <f>IF(B920="","",VLOOKUP(AB920,Varsayımlar!$B:$Q,16,0))</f>
        <v/>
      </c>
      <c r="AB920" s="2" t="str">
        <f t="shared" si="17"/>
        <v/>
      </c>
    </row>
    <row r="921" spans="2:28" x14ac:dyDescent="0.25">
      <c r="B921" s="6"/>
      <c r="C921" s="7" t="str">
        <f>IF(B921="","",VLOOKUP(AB921,Varsayımlar!$B:$Q,3,0))</f>
        <v/>
      </c>
      <c r="G921" s="5" t="str">
        <f>IF(B921="","",VLOOKUP(AB921,Varsayımlar!$B:$Q,5,0))</f>
        <v/>
      </c>
      <c r="H921" s="5"/>
      <c r="I921" s="5" t="str">
        <f>IF(B921="","",VLOOKUP(AB921,Varsayımlar!$B:$Q,6,0))</f>
        <v/>
      </c>
      <c r="O921" s="5" t="str">
        <f>IF(B921="","",VLOOKUP(AB921,Varsayımlar!$B:$Q,7,0)*J921)</f>
        <v/>
      </c>
      <c r="P921" s="5" t="str">
        <f>IF(B921="","",VLOOKUP(AB921,Varsayımlar!$B:$Q,8,0))</f>
        <v/>
      </c>
      <c r="Q921" s="5" t="str">
        <f>IF(B921="","",VLOOKUP(AB921,Varsayımlar!$B:$Q,9,0))</f>
        <v/>
      </c>
      <c r="R921" s="5" t="str">
        <f>IF(B921="","",VLOOKUP(AB921,Varsayımlar!$B:$Q,10,0))</f>
        <v/>
      </c>
      <c r="S921" s="5" t="str">
        <f>IF(B921="","",VLOOKUP(AB921,Varsayımlar!$B:$Q,11,0))</f>
        <v/>
      </c>
      <c r="T921" s="5" t="str">
        <f>IF(B921="","",VLOOKUP(AB921,Varsayımlar!$B:$Q,12,0))</f>
        <v/>
      </c>
      <c r="U921" s="5" t="str">
        <f>IF(B921="","",VLOOKUP(AB921,Varsayımlar!$B:$Q,13,0))</f>
        <v/>
      </c>
      <c r="V921" s="5" t="str">
        <f>IF(B921="","",VLOOKUP(AB921,Varsayımlar!$B:$Q,14,0))</f>
        <v/>
      </c>
      <c r="Z921" s="5" t="str">
        <f>IF(B921="","",VLOOKUP(AB921,Varsayımlar!$B:$Q,15,0))</f>
        <v/>
      </c>
      <c r="AA921" s="5" t="str">
        <f>IF(B921="","",VLOOKUP(AB921,Varsayımlar!$B:$Q,16,0))</f>
        <v/>
      </c>
      <c r="AB921" s="5" t="str">
        <f t="shared" si="17"/>
        <v/>
      </c>
    </row>
    <row r="922" spans="2:28" x14ac:dyDescent="0.25">
      <c r="C922" s="3" t="str">
        <f>IF(B922="","",VLOOKUP(AB922,Varsayımlar!$B:$Q,3,0))</f>
        <v/>
      </c>
      <c r="G922" s="2" t="str">
        <f>IF(B922="","",VLOOKUP(AB922,Varsayımlar!$B:$Q,5,0))</f>
        <v/>
      </c>
      <c r="I922" s="2" t="str">
        <f>IF(B922="","",VLOOKUP(AB922,Varsayımlar!$B:$Q,6,0))</f>
        <v/>
      </c>
      <c r="O922" s="2" t="str">
        <f>IF(B922="","",VLOOKUP(AB922,Varsayımlar!$B:$Q,7,0)*J922)</f>
        <v/>
      </c>
      <c r="P922" s="2" t="str">
        <f>IF(B922="","",VLOOKUP(AB922,Varsayımlar!$B:$Q,8,0))</f>
        <v/>
      </c>
      <c r="Q922" s="2" t="str">
        <f>IF(B922="","",VLOOKUP(AB922,Varsayımlar!$B:$Q,9,0))</f>
        <v/>
      </c>
      <c r="R922" s="2" t="str">
        <f>IF(B922="","",VLOOKUP(AB922,Varsayımlar!$B:$Q,10,0))</f>
        <v/>
      </c>
      <c r="S922" s="2" t="str">
        <f>IF(B922="","",VLOOKUP(AB922,Varsayımlar!$B:$Q,11,0))</f>
        <v/>
      </c>
      <c r="T922" s="2" t="str">
        <f>IF(B922="","",VLOOKUP(AB922,Varsayımlar!$B:$Q,12,0))</f>
        <v/>
      </c>
      <c r="U922" s="2" t="str">
        <f>IF(B922="","",VLOOKUP(AB922,Varsayımlar!$B:$Q,13,0))</f>
        <v/>
      </c>
      <c r="V922" s="2" t="str">
        <f>IF(B922="","",VLOOKUP(AB922,Varsayımlar!$B:$Q,14,0))</f>
        <v/>
      </c>
      <c r="Z922" s="2" t="str">
        <f>IF(B922="","",VLOOKUP(AB922,Varsayımlar!$B:$Q,15,0))</f>
        <v/>
      </c>
      <c r="AA922" s="2" t="str">
        <f>IF(B922="","",VLOOKUP(AB922,Varsayımlar!$B:$Q,16,0))</f>
        <v/>
      </c>
      <c r="AB922" s="2" t="str">
        <f t="shared" si="17"/>
        <v/>
      </c>
    </row>
    <row r="923" spans="2:28" x14ac:dyDescent="0.25">
      <c r="B923" s="6"/>
      <c r="C923" s="7" t="str">
        <f>IF(B923="","",VLOOKUP(AB923,Varsayımlar!$B:$Q,3,0))</f>
        <v/>
      </c>
      <c r="G923" s="5" t="str">
        <f>IF(B923="","",VLOOKUP(AB923,Varsayımlar!$B:$Q,5,0))</f>
        <v/>
      </c>
      <c r="H923" s="5"/>
      <c r="I923" s="5" t="str">
        <f>IF(B923="","",VLOOKUP(AB923,Varsayımlar!$B:$Q,6,0))</f>
        <v/>
      </c>
      <c r="O923" s="5" t="str">
        <f>IF(B923="","",VLOOKUP(AB923,Varsayımlar!$B:$Q,7,0)*J923)</f>
        <v/>
      </c>
      <c r="P923" s="5" t="str">
        <f>IF(B923="","",VLOOKUP(AB923,Varsayımlar!$B:$Q,8,0))</f>
        <v/>
      </c>
      <c r="Q923" s="5" t="str">
        <f>IF(B923="","",VLOOKUP(AB923,Varsayımlar!$B:$Q,9,0))</f>
        <v/>
      </c>
      <c r="R923" s="5" t="str">
        <f>IF(B923="","",VLOOKUP(AB923,Varsayımlar!$B:$Q,10,0))</f>
        <v/>
      </c>
      <c r="S923" s="5" t="str">
        <f>IF(B923="","",VLOOKUP(AB923,Varsayımlar!$B:$Q,11,0))</f>
        <v/>
      </c>
      <c r="T923" s="5" t="str">
        <f>IF(B923="","",VLOOKUP(AB923,Varsayımlar!$B:$Q,12,0))</f>
        <v/>
      </c>
      <c r="U923" s="5" t="str">
        <f>IF(B923="","",VLOOKUP(AB923,Varsayımlar!$B:$Q,13,0))</f>
        <v/>
      </c>
      <c r="V923" s="5" t="str">
        <f>IF(B923="","",VLOOKUP(AB923,Varsayımlar!$B:$Q,14,0))</f>
        <v/>
      </c>
      <c r="Z923" s="5" t="str">
        <f>IF(B923="","",VLOOKUP(AB923,Varsayımlar!$B:$Q,15,0))</f>
        <v/>
      </c>
      <c r="AA923" s="5" t="str">
        <f>IF(B923="","",VLOOKUP(AB923,Varsayımlar!$B:$Q,16,0))</f>
        <v/>
      </c>
      <c r="AB923" s="5" t="str">
        <f t="shared" si="17"/>
        <v/>
      </c>
    </row>
    <row r="924" spans="2:28" x14ac:dyDescent="0.25">
      <c r="C924" s="3" t="str">
        <f>IF(B924="","",VLOOKUP(AB924,Varsayımlar!$B:$Q,3,0))</f>
        <v/>
      </c>
      <c r="G924" s="2" t="str">
        <f>IF(B924="","",VLOOKUP(AB924,Varsayımlar!$B:$Q,5,0))</f>
        <v/>
      </c>
      <c r="I924" s="2" t="str">
        <f>IF(B924="","",VLOOKUP(AB924,Varsayımlar!$B:$Q,6,0))</f>
        <v/>
      </c>
      <c r="O924" s="2" t="str">
        <f>IF(B924="","",VLOOKUP(AB924,Varsayımlar!$B:$Q,7,0)*J924)</f>
        <v/>
      </c>
      <c r="P924" s="2" t="str">
        <f>IF(B924="","",VLOOKUP(AB924,Varsayımlar!$B:$Q,8,0))</f>
        <v/>
      </c>
      <c r="Q924" s="2" t="str">
        <f>IF(B924="","",VLOOKUP(AB924,Varsayımlar!$B:$Q,9,0))</f>
        <v/>
      </c>
      <c r="R924" s="2" t="str">
        <f>IF(B924="","",VLOOKUP(AB924,Varsayımlar!$B:$Q,10,0))</f>
        <v/>
      </c>
      <c r="S924" s="2" t="str">
        <f>IF(B924="","",VLOOKUP(AB924,Varsayımlar!$B:$Q,11,0))</f>
        <v/>
      </c>
      <c r="T924" s="2" t="str">
        <f>IF(B924="","",VLOOKUP(AB924,Varsayımlar!$B:$Q,12,0))</f>
        <v/>
      </c>
      <c r="U924" s="2" t="str">
        <f>IF(B924="","",VLOOKUP(AB924,Varsayımlar!$B:$Q,13,0))</f>
        <v/>
      </c>
      <c r="V924" s="2" t="str">
        <f>IF(B924="","",VLOOKUP(AB924,Varsayımlar!$B:$Q,14,0))</f>
        <v/>
      </c>
      <c r="Z924" s="2" t="str">
        <f>IF(B924="","",VLOOKUP(AB924,Varsayımlar!$B:$Q,15,0))</f>
        <v/>
      </c>
      <c r="AA924" s="2" t="str">
        <f>IF(B924="","",VLOOKUP(AB924,Varsayımlar!$B:$Q,16,0))</f>
        <v/>
      </c>
      <c r="AB924" s="2" t="str">
        <f t="shared" si="17"/>
        <v/>
      </c>
    </row>
    <row r="925" spans="2:28" x14ac:dyDescent="0.25">
      <c r="B925" s="6"/>
      <c r="C925" s="7" t="str">
        <f>IF(B925="","",VLOOKUP(AB925,Varsayımlar!$B:$Q,3,0))</f>
        <v/>
      </c>
      <c r="G925" s="5" t="str">
        <f>IF(B925="","",VLOOKUP(AB925,Varsayımlar!$B:$Q,5,0))</f>
        <v/>
      </c>
      <c r="H925" s="5"/>
      <c r="I925" s="5" t="str">
        <f>IF(B925="","",VLOOKUP(AB925,Varsayımlar!$B:$Q,6,0))</f>
        <v/>
      </c>
      <c r="O925" s="5" t="str">
        <f>IF(B925="","",VLOOKUP(AB925,Varsayımlar!$B:$Q,7,0)*J925)</f>
        <v/>
      </c>
      <c r="P925" s="5" t="str">
        <f>IF(B925="","",VLOOKUP(AB925,Varsayımlar!$B:$Q,8,0))</f>
        <v/>
      </c>
      <c r="Q925" s="5" t="str">
        <f>IF(B925="","",VLOOKUP(AB925,Varsayımlar!$B:$Q,9,0))</f>
        <v/>
      </c>
      <c r="R925" s="5" t="str">
        <f>IF(B925="","",VLOOKUP(AB925,Varsayımlar!$B:$Q,10,0))</f>
        <v/>
      </c>
      <c r="S925" s="5" t="str">
        <f>IF(B925="","",VLOOKUP(AB925,Varsayımlar!$B:$Q,11,0))</f>
        <v/>
      </c>
      <c r="T925" s="5" t="str">
        <f>IF(B925="","",VLOOKUP(AB925,Varsayımlar!$B:$Q,12,0))</f>
        <v/>
      </c>
      <c r="U925" s="5" t="str">
        <f>IF(B925="","",VLOOKUP(AB925,Varsayımlar!$B:$Q,13,0))</f>
        <v/>
      </c>
      <c r="V925" s="5" t="str">
        <f>IF(B925="","",VLOOKUP(AB925,Varsayımlar!$B:$Q,14,0))</f>
        <v/>
      </c>
      <c r="Z925" s="5" t="str">
        <f>IF(B925="","",VLOOKUP(AB925,Varsayımlar!$B:$Q,15,0))</f>
        <v/>
      </c>
      <c r="AA925" s="5" t="str">
        <f>IF(B925="","",VLOOKUP(AB925,Varsayımlar!$B:$Q,16,0))</f>
        <v/>
      </c>
      <c r="AB925" s="5" t="str">
        <f t="shared" si="17"/>
        <v/>
      </c>
    </row>
    <row r="926" spans="2:28" x14ac:dyDescent="0.25">
      <c r="C926" s="3" t="str">
        <f>IF(B926="","",VLOOKUP(AB926,Varsayımlar!$B:$Q,3,0))</f>
        <v/>
      </c>
      <c r="G926" s="2" t="str">
        <f>IF(B926="","",VLOOKUP(AB926,Varsayımlar!$B:$Q,5,0))</f>
        <v/>
      </c>
      <c r="I926" s="2" t="str">
        <f>IF(B926="","",VLOOKUP(AB926,Varsayımlar!$B:$Q,6,0))</f>
        <v/>
      </c>
      <c r="O926" s="2" t="str">
        <f>IF(B926="","",VLOOKUP(AB926,Varsayımlar!$B:$Q,7,0)*J926)</f>
        <v/>
      </c>
      <c r="P926" s="2" t="str">
        <f>IF(B926="","",VLOOKUP(AB926,Varsayımlar!$B:$Q,8,0))</f>
        <v/>
      </c>
      <c r="Q926" s="2" t="str">
        <f>IF(B926="","",VLOOKUP(AB926,Varsayımlar!$B:$Q,9,0))</f>
        <v/>
      </c>
      <c r="R926" s="2" t="str">
        <f>IF(B926="","",VLOOKUP(AB926,Varsayımlar!$B:$Q,10,0))</f>
        <v/>
      </c>
      <c r="S926" s="2" t="str">
        <f>IF(B926="","",VLOOKUP(AB926,Varsayımlar!$B:$Q,11,0))</f>
        <v/>
      </c>
      <c r="T926" s="2" t="str">
        <f>IF(B926="","",VLOOKUP(AB926,Varsayımlar!$B:$Q,12,0))</f>
        <v/>
      </c>
      <c r="U926" s="2" t="str">
        <f>IF(B926="","",VLOOKUP(AB926,Varsayımlar!$B:$Q,13,0))</f>
        <v/>
      </c>
      <c r="V926" s="2" t="str">
        <f>IF(B926="","",VLOOKUP(AB926,Varsayımlar!$B:$Q,14,0))</f>
        <v/>
      </c>
      <c r="Z926" s="2" t="str">
        <f>IF(B926="","",VLOOKUP(AB926,Varsayımlar!$B:$Q,15,0))</f>
        <v/>
      </c>
      <c r="AA926" s="2" t="str">
        <f>IF(B926="","",VLOOKUP(AB926,Varsayımlar!$B:$Q,16,0))</f>
        <v/>
      </c>
      <c r="AB926" s="2" t="str">
        <f t="shared" si="17"/>
        <v/>
      </c>
    </row>
    <row r="927" spans="2:28" x14ac:dyDescent="0.25">
      <c r="B927" s="6"/>
      <c r="C927" s="7" t="str">
        <f>IF(B927="","",VLOOKUP(AB927,Varsayımlar!$B:$Q,3,0))</f>
        <v/>
      </c>
      <c r="G927" s="5" t="str">
        <f>IF(B927="","",VLOOKUP(AB927,Varsayımlar!$B:$Q,5,0))</f>
        <v/>
      </c>
      <c r="H927" s="5"/>
      <c r="I927" s="5" t="str">
        <f>IF(B927="","",VLOOKUP(AB927,Varsayımlar!$B:$Q,6,0))</f>
        <v/>
      </c>
      <c r="O927" s="5" t="str">
        <f>IF(B927="","",VLOOKUP(AB927,Varsayımlar!$B:$Q,7,0)*J927)</f>
        <v/>
      </c>
      <c r="P927" s="5" t="str">
        <f>IF(B927="","",VLOOKUP(AB927,Varsayımlar!$B:$Q,8,0))</f>
        <v/>
      </c>
      <c r="Q927" s="5" t="str">
        <f>IF(B927="","",VLOOKUP(AB927,Varsayımlar!$B:$Q,9,0))</f>
        <v/>
      </c>
      <c r="R927" s="5" t="str">
        <f>IF(B927="","",VLOOKUP(AB927,Varsayımlar!$B:$Q,10,0))</f>
        <v/>
      </c>
      <c r="S927" s="5" t="str">
        <f>IF(B927="","",VLOOKUP(AB927,Varsayımlar!$B:$Q,11,0))</f>
        <v/>
      </c>
      <c r="T927" s="5" t="str">
        <f>IF(B927="","",VLOOKUP(AB927,Varsayımlar!$B:$Q,12,0))</f>
        <v/>
      </c>
      <c r="U927" s="5" t="str">
        <f>IF(B927="","",VLOOKUP(AB927,Varsayımlar!$B:$Q,13,0))</f>
        <v/>
      </c>
      <c r="V927" s="5" t="str">
        <f>IF(B927="","",VLOOKUP(AB927,Varsayımlar!$B:$Q,14,0))</f>
        <v/>
      </c>
      <c r="Z927" s="5" t="str">
        <f>IF(B927="","",VLOOKUP(AB927,Varsayımlar!$B:$Q,15,0))</f>
        <v/>
      </c>
      <c r="AA927" s="5" t="str">
        <f>IF(B927="","",VLOOKUP(AB927,Varsayımlar!$B:$Q,16,0))</f>
        <v/>
      </c>
      <c r="AB927" s="5" t="str">
        <f t="shared" si="17"/>
        <v/>
      </c>
    </row>
    <row r="928" spans="2:28" x14ac:dyDescent="0.25">
      <c r="C928" s="3" t="str">
        <f>IF(B928="","",VLOOKUP(AB928,Varsayımlar!$B:$Q,3,0))</f>
        <v/>
      </c>
      <c r="G928" s="2" t="str">
        <f>IF(B928="","",VLOOKUP(AB928,Varsayımlar!$B:$Q,5,0))</f>
        <v/>
      </c>
      <c r="I928" s="2" t="str">
        <f>IF(B928="","",VLOOKUP(AB928,Varsayımlar!$B:$Q,6,0))</f>
        <v/>
      </c>
      <c r="O928" s="2" t="str">
        <f>IF(B928="","",VLOOKUP(AB928,Varsayımlar!$B:$Q,7,0)*J928)</f>
        <v/>
      </c>
      <c r="P928" s="2" t="str">
        <f>IF(B928="","",VLOOKUP(AB928,Varsayımlar!$B:$Q,8,0))</f>
        <v/>
      </c>
      <c r="Q928" s="2" t="str">
        <f>IF(B928="","",VLOOKUP(AB928,Varsayımlar!$B:$Q,9,0))</f>
        <v/>
      </c>
      <c r="R928" s="2" t="str">
        <f>IF(B928="","",VLOOKUP(AB928,Varsayımlar!$B:$Q,10,0))</f>
        <v/>
      </c>
      <c r="S928" s="2" t="str">
        <f>IF(B928="","",VLOOKUP(AB928,Varsayımlar!$B:$Q,11,0))</f>
        <v/>
      </c>
      <c r="T928" s="2" t="str">
        <f>IF(B928="","",VLOOKUP(AB928,Varsayımlar!$B:$Q,12,0))</f>
        <v/>
      </c>
      <c r="U928" s="2" t="str">
        <f>IF(B928="","",VLOOKUP(AB928,Varsayımlar!$B:$Q,13,0))</f>
        <v/>
      </c>
      <c r="V928" s="2" t="str">
        <f>IF(B928="","",VLOOKUP(AB928,Varsayımlar!$B:$Q,14,0))</f>
        <v/>
      </c>
      <c r="Z928" s="2" t="str">
        <f>IF(B928="","",VLOOKUP(AB928,Varsayımlar!$B:$Q,15,0))</f>
        <v/>
      </c>
      <c r="AA928" s="2" t="str">
        <f>IF(B928="","",VLOOKUP(AB928,Varsayımlar!$B:$Q,16,0))</f>
        <v/>
      </c>
      <c r="AB928" s="2" t="str">
        <f t="shared" si="17"/>
        <v/>
      </c>
    </row>
    <row r="929" spans="2:28" x14ac:dyDescent="0.25">
      <c r="B929" s="6"/>
      <c r="C929" s="7" t="str">
        <f>IF(B929="","",VLOOKUP(AB929,Varsayımlar!$B:$Q,3,0))</f>
        <v/>
      </c>
      <c r="G929" s="5" t="str">
        <f>IF(B929="","",VLOOKUP(AB929,Varsayımlar!$B:$Q,5,0))</f>
        <v/>
      </c>
      <c r="H929" s="5"/>
      <c r="I929" s="5" t="str">
        <f>IF(B929="","",VLOOKUP(AB929,Varsayımlar!$B:$Q,6,0))</f>
        <v/>
      </c>
      <c r="O929" s="5" t="str">
        <f>IF(B929="","",VLOOKUP(AB929,Varsayımlar!$B:$Q,7,0)*J929)</f>
        <v/>
      </c>
      <c r="P929" s="5" t="str">
        <f>IF(B929="","",VLOOKUP(AB929,Varsayımlar!$B:$Q,8,0))</f>
        <v/>
      </c>
      <c r="Q929" s="5" t="str">
        <f>IF(B929="","",VLOOKUP(AB929,Varsayımlar!$B:$Q,9,0))</f>
        <v/>
      </c>
      <c r="R929" s="5" t="str">
        <f>IF(B929="","",VLOOKUP(AB929,Varsayımlar!$B:$Q,10,0))</f>
        <v/>
      </c>
      <c r="S929" s="5" t="str">
        <f>IF(B929="","",VLOOKUP(AB929,Varsayımlar!$B:$Q,11,0))</f>
        <v/>
      </c>
      <c r="T929" s="5" t="str">
        <f>IF(B929="","",VLOOKUP(AB929,Varsayımlar!$B:$Q,12,0))</f>
        <v/>
      </c>
      <c r="U929" s="5" t="str">
        <f>IF(B929="","",VLOOKUP(AB929,Varsayımlar!$B:$Q,13,0))</f>
        <v/>
      </c>
      <c r="V929" s="5" t="str">
        <f>IF(B929="","",VLOOKUP(AB929,Varsayımlar!$B:$Q,14,0))</f>
        <v/>
      </c>
      <c r="Z929" s="5" t="str">
        <f>IF(B929="","",VLOOKUP(AB929,Varsayımlar!$B:$Q,15,0))</f>
        <v/>
      </c>
      <c r="AA929" s="5" t="str">
        <f>IF(B929="","",VLOOKUP(AB929,Varsayımlar!$B:$Q,16,0))</f>
        <v/>
      </c>
      <c r="AB929" s="5" t="str">
        <f t="shared" si="17"/>
        <v/>
      </c>
    </row>
    <row r="930" spans="2:28" x14ac:dyDescent="0.25">
      <c r="C930" s="3" t="str">
        <f>IF(B930="","",VLOOKUP(AB930,Varsayımlar!$B:$Q,3,0))</f>
        <v/>
      </c>
      <c r="G930" s="2" t="str">
        <f>IF(B930="","",VLOOKUP(AB930,Varsayımlar!$B:$Q,5,0))</f>
        <v/>
      </c>
      <c r="I930" s="2" t="str">
        <f>IF(B930="","",VLOOKUP(AB930,Varsayımlar!$B:$Q,6,0))</f>
        <v/>
      </c>
      <c r="O930" s="2" t="str">
        <f>IF(B930="","",VLOOKUP(AB930,Varsayımlar!$B:$Q,7,0)*J930)</f>
        <v/>
      </c>
      <c r="P930" s="2" t="str">
        <f>IF(B930="","",VLOOKUP(AB930,Varsayımlar!$B:$Q,8,0))</f>
        <v/>
      </c>
      <c r="Q930" s="2" t="str">
        <f>IF(B930="","",VLOOKUP(AB930,Varsayımlar!$B:$Q,9,0))</f>
        <v/>
      </c>
      <c r="R930" s="2" t="str">
        <f>IF(B930="","",VLOOKUP(AB930,Varsayımlar!$B:$Q,10,0))</f>
        <v/>
      </c>
      <c r="S930" s="2" t="str">
        <f>IF(B930="","",VLOOKUP(AB930,Varsayımlar!$B:$Q,11,0))</f>
        <v/>
      </c>
      <c r="T930" s="2" t="str">
        <f>IF(B930="","",VLOOKUP(AB930,Varsayımlar!$B:$Q,12,0))</f>
        <v/>
      </c>
      <c r="U930" s="2" t="str">
        <f>IF(B930="","",VLOOKUP(AB930,Varsayımlar!$B:$Q,13,0))</f>
        <v/>
      </c>
      <c r="V930" s="2" t="str">
        <f>IF(B930="","",VLOOKUP(AB930,Varsayımlar!$B:$Q,14,0))</f>
        <v/>
      </c>
      <c r="Z930" s="2" t="str">
        <f>IF(B930="","",VLOOKUP(AB930,Varsayımlar!$B:$Q,15,0))</f>
        <v/>
      </c>
      <c r="AA930" s="2" t="str">
        <f>IF(B930="","",VLOOKUP(AB930,Varsayımlar!$B:$Q,16,0))</f>
        <v/>
      </c>
      <c r="AB930" s="2" t="str">
        <f t="shared" si="17"/>
        <v/>
      </c>
    </row>
    <row r="931" spans="2:28" x14ac:dyDescent="0.25">
      <c r="B931" s="6"/>
      <c r="C931" s="7" t="str">
        <f>IF(B931="","",VLOOKUP(AB931,Varsayımlar!$B:$Q,3,0))</f>
        <v/>
      </c>
      <c r="G931" s="5" t="str">
        <f>IF(B931="","",VLOOKUP(AB931,Varsayımlar!$B:$Q,5,0))</f>
        <v/>
      </c>
      <c r="H931" s="5"/>
      <c r="I931" s="5" t="str">
        <f>IF(B931="","",VLOOKUP(AB931,Varsayımlar!$B:$Q,6,0))</f>
        <v/>
      </c>
      <c r="O931" s="5" t="str">
        <f>IF(B931="","",VLOOKUP(AB931,Varsayımlar!$B:$Q,7,0)*J931)</f>
        <v/>
      </c>
      <c r="P931" s="5" t="str">
        <f>IF(B931="","",VLOOKUP(AB931,Varsayımlar!$B:$Q,8,0))</f>
        <v/>
      </c>
      <c r="Q931" s="5" t="str">
        <f>IF(B931="","",VLOOKUP(AB931,Varsayımlar!$B:$Q,9,0))</f>
        <v/>
      </c>
      <c r="R931" s="5" t="str">
        <f>IF(B931="","",VLOOKUP(AB931,Varsayımlar!$B:$Q,10,0))</f>
        <v/>
      </c>
      <c r="S931" s="5" t="str">
        <f>IF(B931="","",VLOOKUP(AB931,Varsayımlar!$B:$Q,11,0))</f>
        <v/>
      </c>
      <c r="T931" s="5" t="str">
        <f>IF(B931="","",VLOOKUP(AB931,Varsayımlar!$B:$Q,12,0))</f>
        <v/>
      </c>
      <c r="U931" s="5" t="str">
        <f>IF(B931="","",VLOOKUP(AB931,Varsayımlar!$B:$Q,13,0))</f>
        <v/>
      </c>
      <c r="V931" s="5" t="str">
        <f>IF(B931="","",VLOOKUP(AB931,Varsayımlar!$B:$Q,14,0))</f>
        <v/>
      </c>
      <c r="Z931" s="5" t="str">
        <f>IF(B931="","",VLOOKUP(AB931,Varsayımlar!$B:$Q,15,0))</f>
        <v/>
      </c>
      <c r="AA931" s="5" t="str">
        <f>IF(B931="","",VLOOKUP(AB931,Varsayımlar!$B:$Q,16,0))</f>
        <v/>
      </c>
      <c r="AB931" s="5" t="str">
        <f t="shared" si="17"/>
        <v/>
      </c>
    </row>
    <row r="932" spans="2:28" x14ac:dyDescent="0.25">
      <c r="C932" s="3" t="str">
        <f>IF(B932="","",VLOOKUP(AB932,Varsayımlar!$B:$Q,3,0))</f>
        <v/>
      </c>
      <c r="G932" s="2" t="str">
        <f>IF(B932="","",VLOOKUP(AB932,Varsayımlar!$B:$Q,5,0))</f>
        <v/>
      </c>
      <c r="I932" s="2" t="str">
        <f>IF(B932="","",VLOOKUP(AB932,Varsayımlar!$B:$Q,6,0))</f>
        <v/>
      </c>
      <c r="O932" s="2" t="str">
        <f>IF(B932="","",VLOOKUP(AB932,Varsayımlar!$B:$Q,7,0)*J932)</f>
        <v/>
      </c>
      <c r="P932" s="2" t="str">
        <f>IF(B932="","",VLOOKUP(AB932,Varsayımlar!$B:$Q,8,0))</f>
        <v/>
      </c>
      <c r="Q932" s="2" t="str">
        <f>IF(B932="","",VLOOKUP(AB932,Varsayımlar!$B:$Q,9,0))</f>
        <v/>
      </c>
      <c r="R932" s="2" t="str">
        <f>IF(B932="","",VLOOKUP(AB932,Varsayımlar!$B:$Q,10,0))</f>
        <v/>
      </c>
      <c r="S932" s="2" t="str">
        <f>IF(B932="","",VLOOKUP(AB932,Varsayımlar!$B:$Q,11,0))</f>
        <v/>
      </c>
      <c r="T932" s="2" t="str">
        <f>IF(B932="","",VLOOKUP(AB932,Varsayımlar!$B:$Q,12,0))</f>
        <v/>
      </c>
      <c r="U932" s="2" t="str">
        <f>IF(B932="","",VLOOKUP(AB932,Varsayımlar!$B:$Q,13,0))</f>
        <v/>
      </c>
      <c r="V932" s="2" t="str">
        <f>IF(B932="","",VLOOKUP(AB932,Varsayımlar!$B:$Q,14,0))</f>
        <v/>
      </c>
      <c r="Z932" s="2" t="str">
        <f>IF(B932="","",VLOOKUP(AB932,Varsayımlar!$B:$Q,15,0))</f>
        <v/>
      </c>
      <c r="AA932" s="2" t="str">
        <f>IF(B932="","",VLOOKUP(AB932,Varsayımlar!$B:$Q,16,0))</f>
        <v/>
      </c>
      <c r="AB932" s="2" t="str">
        <f t="shared" si="17"/>
        <v/>
      </c>
    </row>
    <row r="933" spans="2:28" x14ac:dyDescent="0.25">
      <c r="B933" s="6"/>
      <c r="C933" s="7" t="str">
        <f>IF(B933="","",VLOOKUP(AB933,Varsayımlar!$B:$Q,3,0))</f>
        <v/>
      </c>
      <c r="G933" s="5" t="str">
        <f>IF(B933="","",VLOOKUP(AB933,Varsayımlar!$B:$Q,5,0))</f>
        <v/>
      </c>
      <c r="H933" s="5"/>
      <c r="I933" s="5" t="str">
        <f>IF(B933="","",VLOOKUP(AB933,Varsayımlar!$B:$Q,6,0))</f>
        <v/>
      </c>
      <c r="O933" s="5" t="str">
        <f>IF(B933="","",VLOOKUP(AB933,Varsayımlar!$B:$Q,7,0)*J933)</f>
        <v/>
      </c>
      <c r="P933" s="5" t="str">
        <f>IF(B933="","",VLOOKUP(AB933,Varsayımlar!$B:$Q,8,0))</f>
        <v/>
      </c>
      <c r="Q933" s="5" t="str">
        <f>IF(B933="","",VLOOKUP(AB933,Varsayımlar!$B:$Q,9,0))</f>
        <v/>
      </c>
      <c r="R933" s="5" t="str">
        <f>IF(B933="","",VLOOKUP(AB933,Varsayımlar!$B:$Q,10,0))</f>
        <v/>
      </c>
      <c r="S933" s="5" t="str">
        <f>IF(B933="","",VLOOKUP(AB933,Varsayımlar!$B:$Q,11,0))</f>
        <v/>
      </c>
      <c r="T933" s="5" t="str">
        <f>IF(B933="","",VLOOKUP(AB933,Varsayımlar!$B:$Q,12,0))</f>
        <v/>
      </c>
      <c r="U933" s="5" t="str">
        <f>IF(B933="","",VLOOKUP(AB933,Varsayımlar!$B:$Q,13,0))</f>
        <v/>
      </c>
      <c r="V933" s="5" t="str">
        <f>IF(B933="","",VLOOKUP(AB933,Varsayımlar!$B:$Q,14,0))</f>
        <v/>
      </c>
      <c r="Z933" s="5" t="str">
        <f>IF(B933="","",VLOOKUP(AB933,Varsayımlar!$B:$Q,15,0))</f>
        <v/>
      </c>
      <c r="AA933" s="5" t="str">
        <f>IF(B933="","",VLOOKUP(AB933,Varsayımlar!$B:$Q,16,0))</f>
        <v/>
      </c>
      <c r="AB933" s="5" t="str">
        <f t="shared" si="17"/>
        <v/>
      </c>
    </row>
    <row r="934" spans="2:28" x14ac:dyDescent="0.25">
      <c r="C934" s="3" t="str">
        <f>IF(B934="","",VLOOKUP(AB934,Varsayımlar!$B:$Q,3,0))</f>
        <v/>
      </c>
      <c r="G934" s="2" t="str">
        <f>IF(B934="","",VLOOKUP(AB934,Varsayımlar!$B:$Q,5,0))</f>
        <v/>
      </c>
      <c r="I934" s="2" t="str">
        <f>IF(B934="","",VLOOKUP(AB934,Varsayımlar!$B:$Q,6,0))</f>
        <v/>
      </c>
      <c r="O934" s="2" t="str">
        <f>IF(B934="","",VLOOKUP(AB934,Varsayımlar!$B:$Q,7,0)*J934)</f>
        <v/>
      </c>
      <c r="P934" s="2" t="str">
        <f>IF(B934="","",VLOOKUP(AB934,Varsayımlar!$B:$Q,8,0))</f>
        <v/>
      </c>
      <c r="Q934" s="2" t="str">
        <f>IF(B934="","",VLOOKUP(AB934,Varsayımlar!$B:$Q,9,0))</f>
        <v/>
      </c>
      <c r="R934" s="2" t="str">
        <f>IF(B934="","",VLOOKUP(AB934,Varsayımlar!$B:$Q,10,0))</f>
        <v/>
      </c>
      <c r="S934" s="2" t="str">
        <f>IF(B934="","",VLOOKUP(AB934,Varsayımlar!$B:$Q,11,0))</f>
        <v/>
      </c>
      <c r="T934" s="2" t="str">
        <f>IF(B934="","",VLOOKUP(AB934,Varsayımlar!$B:$Q,12,0))</f>
        <v/>
      </c>
      <c r="U934" s="2" t="str">
        <f>IF(B934="","",VLOOKUP(AB934,Varsayımlar!$B:$Q,13,0))</f>
        <v/>
      </c>
      <c r="V934" s="2" t="str">
        <f>IF(B934="","",VLOOKUP(AB934,Varsayımlar!$B:$Q,14,0))</f>
        <v/>
      </c>
      <c r="Z934" s="2" t="str">
        <f>IF(B934="","",VLOOKUP(AB934,Varsayımlar!$B:$Q,15,0))</f>
        <v/>
      </c>
      <c r="AA934" s="2" t="str">
        <f>IF(B934="","",VLOOKUP(AB934,Varsayımlar!$B:$Q,16,0))</f>
        <v/>
      </c>
      <c r="AB934" s="2" t="str">
        <f t="shared" si="17"/>
        <v/>
      </c>
    </row>
    <row r="935" spans="2:28" x14ac:dyDescent="0.25">
      <c r="B935" s="6"/>
      <c r="C935" s="7" t="str">
        <f>IF(B935="","",VLOOKUP(AB935,Varsayımlar!$B:$Q,3,0))</f>
        <v/>
      </c>
      <c r="G935" s="5" t="str">
        <f>IF(B935="","",VLOOKUP(AB935,Varsayımlar!$B:$Q,5,0))</f>
        <v/>
      </c>
      <c r="H935" s="5"/>
      <c r="I935" s="5" t="str">
        <f>IF(B935="","",VLOOKUP(AB935,Varsayımlar!$B:$Q,6,0))</f>
        <v/>
      </c>
      <c r="O935" s="5" t="str">
        <f>IF(B935="","",VLOOKUP(AB935,Varsayımlar!$B:$Q,7,0)*J935)</f>
        <v/>
      </c>
      <c r="P935" s="5" t="str">
        <f>IF(B935="","",VLOOKUP(AB935,Varsayımlar!$B:$Q,8,0))</f>
        <v/>
      </c>
      <c r="Q935" s="5" t="str">
        <f>IF(B935="","",VLOOKUP(AB935,Varsayımlar!$B:$Q,9,0))</f>
        <v/>
      </c>
      <c r="R935" s="5" t="str">
        <f>IF(B935="","",VLOOKUP(AB935,Varsayımlar!$B:$Q,10,0))</f>
        <v/>
      </c>
      <c r="S935" s="5" t="str">
        <f>IF(B935="","",VLOOKUP(AB935,Varsayımlar!$B:$Q,11,0))</f>
        <v/>
      </c>
      <c r="T935" s="5" t="str">
        <f>IF(B935="","",VLOOKUP(AB935,Varsayımlar!$B:$Q,12,0))</f>
        <v/>
      </c>
      <c r="U935" s="5" t="str">
        <f>IF(B935="","",VLOOKUP(AB935,Varsayımlar!$B:$Q,13,0))</f>
        <v/>
      </c>
      <c r="V935" s="5" t="str">
        <f>IF(B935="","",VLOOKUP(AB935,Varsayımlar!$B:$Q,14,0))</f>
        <v/>
      </c>
      <c r="Z935" s="5" t="str">
        <f>IF(B935="","",VLOOKUP(AB935,Varsayımlar!$B:$Q,15,0))</f>
        <v/>
      </c>
      <c r="AA935" s="5" t="str">
        <f>IF(B935="","",VLOOKUP(AB935,Varsayımlar!$B:$Q,16,0))</f>
        <v/>
      </c>
      <c r="AB935" s="5" t="str">
        <f t="shared" si="17"/>
        <v/>
      </c>
    </row>
    <row r="936" spans="2:28" x14ac:dyDescent="0.25">
      <c r="C936" s="3" t="str">
        <f>IF(B936="","",VLOOKUP(AB936,Varsayımlar!$B:$Q,3,0))</f>
        <v/>
      </c>
      <c r="G936" s="2" t="str">
        <f>IF(B936="","",VLOOKUP(AB936,Varsayımlar!$B:$Q,5,0))</f>
        <v/>
      </c>
      <c r="I936" s="2" t="str">
        <f>IF(B936="","",VLOOKUP(AB936,Varsayımlar!$B:$Q,6,0))</f>
        <v/>
      </c>
      <c r="O936" s="2" t="str">
        <f>IF(B936="","",VLOOKUP(AB936,Varsayımlar!$B:$Q,7,0)*J936)</f>
        <v/>
      </c>
      <c r="P936" s="2" t="str">
        <f>IF(B936="","",VLOOKUP(AB936,Varsayımlar!$B:$Q,8,0))</f>
        <v/>
      </c>
      <c r="Q936" s="2" t="str">
        <f>IF(B936="","",VLOOKUP(AB936,Varsayımlar!$B:$Q,9,0))</f>
        <v/>
      </c>
      <c r="R936" s="2" t="str">
        <f>IF(B936="","",VLOOKUP(AB936,Varsayımlar!$B:$Q,10,0))</f>
        <v/>
      </c>
      <c r="S936" s="2" t="str">
        <f>IF(B936="","",VLOOKUP(AB936,Varsayımlar!$B:$Q,11,0))</f>
        <v/>
      </c>
      <c r="T936" s="2" t="str">
        <f>IF(B936="","",VLOOKUP(AB936,Varsayımlar!$B:$Q,12,0))</f>
        <v/>
      </c>
      <c r="U936" s="2" t="str">
        <f>IF(B936="","",VLOOKUP(AB936,Varsayımlar!$B:$Q,13,0))</f>
        <v/>
      </c>
      <c r="V936" s="2" t="str">
        <f>IF(B936="","",VLOOKUP(AB936,Varsayımlar!$B:$Q,14,0))</f>
        <v/>
      </c>
      <c r="Z936" s="2" t="str">
        <f>IF(B936="","",VLOOKUP(AB936,Varsayımlar!$B:$Q,15,0))</f>
        <v/>
      </c>
      <c r="AA936" s="2" t="str">
        <f>IF(B936="","",VLOOKUP(AB936,Varsayımlar!$B:$Q,16,0))</f>
        <v/>
      </c>
      <c r="AB936" s="2" t="str">
        <f t="shared" si="17"/>
        <v/>
      </c>
    </row>
    <row r="937" spans="2:28" x14ac:dyDescent="0.25">
      <c r="B937" s="6"/>
      <c r="C937" s="7" t="str">
        <f>IF(B937="","",VLOOKUP(AB937,Varsayımlar!$B:$Q,3,0))</f>
        <v/>
      </c>
      <c r="G937" s="5" t="str">
        <f>IF(B937="","",VLOOKUP(AB937,Varsayımlar!$B:$Q,5,0))</f>
        <v/>
      </c>
      <c r="H937" s="5"/>
      <c r="I937" s="5" t="str">
        <f>IF(B937="","",VLOOKUP(AB937,Varsayımlar!$B:$Q,6,0))</f>
        <v/>
      </c>
      <c r="O937" s="5" t="str">
        <f>IF(B937="","",VLOOKUP(AB937,Varsayımlar!$B:$Q,7,0)*J937)</f>
        <v/>
      </c>
      <c r="P937" s="5" t="str">
        <f>IF(B937="","",VLOOKUP(AB937,Varsayımlar!$B:$Q,8,0))</f>
        <v/>
      </c>
      <c r="Q937" s="5" t="str">
        <f>IF(B937="","",VLOOKUP(AB937,Varsayımlar!$B:$Q,9,0))</f>
        <v/>
      </c>
      <c r="R937" s="5" t="str">
        <f>IF(B937="","",VLOOKUP(AB937,Varsayımlar!$B:$Q,10,0))</f>
        <v/>
      </c>
      <c r="S937" s="5" t="str">
        <f>IF(B937="","",VLOOKUP(AB937,Varsayımlar!$B:$Q,11,0))</f>
        <v/>
      </c>
      <c r="T937" s="5" t="str">
        <f>IF(B937="","",VLOOKUP(AB937,Varsayımlar!$B:$Q,12,0))</f>
        <v/>
      </c>
      <c r="U937" s="5" t="str">
        <f>IF(B937="","",VLOOKUP(AB937,Varsayımlar!$B:$Q,13,0))</f>
        <v/>
      </c>
      <c r="V937" s="5" t="str">
        <f>IF(B937="","",VLOOKUP(AB937,Varsayımlar!$B:$Q,14,0))</f>
        <v/>
      </c>
      <c r="Z937" s="5" t="str">
        <f>IF(B937="","",VLOOKUP(AB937,Varsayımlar!$B:$Q,15,0))</f>
        <v/>
      </c>
      <c r="AA937" s="5" t="str">
        <f>IF(B937="","",VLOOKUP(AB937,Varsayımlar!$B:$Q,16,0))</f>
        <v/>
      </c>
      <c r="AB937" s="5" t="str">
        <f t="shared" si="17"/>
        <v/>
      </c>
    </row>
    <row r="938" spans="2:28" x14ac:dyDescent="0.25">
      <c r="C938" s="3" t="str">
        <f>IF(B938="","",VLOOKUP(AB938,Varsayımlar!$B:$Q,3,0))</f>
        <v/>
      </c>
      <c r="G938" s="2" t="str">
        <f>IF(B938="","",VLOOKUP(AB938,Varsayımlar!$B:$Q,5,0))</f>
        <v/>
      </c>
      <c r="I938" s="2" t="str">
        <f>IF(B938="","",VLOOKUP(AB938,Varsayımlar!$B:$Q,6,0))</f>
        <v/>
      </c>
      <c r="O938" s="2" t="str">
        <f>IF(B938="","",VLOOKUP(AB938,Varsayımlar!$B:$Q,7,0)*J938)</f>
        <v/>
      </c>
      <c r="P938" s="2" t="str">
        <f>IF(B938="","",VLOOKUP(AB938,Varsayımlar!$B:$Q,8,0))</f>
        <v/>
      </c>
      <c r="Q938" s="2" t="str">
        <f>IF(B938="","",VLOOKUP(AB938,Varsayımlar!$B:$Q,9,0))</f>
        <v/>
      </c>
      <c r="R938" s="2" t="str">
        <f>IF(B938="","",VLOOKUP(AB938,Varsayımlar!$B:$Q,10,0))</f>
        <v/>
      </c>
      <c r="S938" s="2" t="str">
        <f>IF(B938="","",VLOOKUP(AB938,Varsayımlar!$B:$Q,11,0))</f>
        <v/>
      </c>
      <c r="T938" s="2" t="str">
        <f>IF(B938="","",VLOOKUP(AB938,Varsayımlar!$B:$Q,12,0))</f>
        <v/>
      </c>
      <c r="U938" s="2" t="str">
        <f>IF(B938="","",VLOOKUP(AB938,Varsayımlar!$B:$Q,13,0))</f>
        <v/>
      </c>
      <c r="V938" s="2" t="str">
        <f>IF(B938="","",VLOOKUP(AB938,Varsayımlar!$B:$Q,14,0))</f>
        <v/>
      </c>
      <c r="Z938" s="2" t="str">
        <f>IF(B938="","",VLOOKUP(AB938,Varsayımlar!$B:$Q,15,0))</f>
        <v/>
      </c>
      <c r="AA938" s="2" t="str">
        <f>IF(B938="","",VLOOKUP(AB938,Varsayımlar!$B:$Q,16,0))</f>
        <v/>
      </c>
      <c r="AB938" s="2" t="str">
        <f t="shared" si="17"/>
        <v/>
      </c>
    </row>
    <row r="939" spans="2:28" x14ac:dyDescent="0.25">
      <c r="B939" s="6"/>
      <c r="C939" s="7" t="str">
        <f>IF(B939="","",VLOOKUP(AB939,Varsayımlar!$B:$Q,3,0))</f>
        <v/>
      </c>
      <c r="G939" s="5" t="str">
        <f>IF(B939="","",VLOOKUP(AB939,Varsayımlar!$B:$Q,5,0))</f>
        <v/>
      </c>
      <c r="H939" s="5"/>
      <c r="I939" s="5" t="str">
        <f>IF(B939="","",VLOOKUP(AB939,Varsayımlar!$B:$Q,6,0))</f>
        <v/>
      </c>
      <c r="O939" s="5" t="str">
        <f>IF(B939="","",VLOOKUP(AB939,Varsayımlar!$B:$Q,7,0)*J939)</f>
        <v/>
      </c>
      <c r="P939" s="5" t="str">
        <f>IF(B939="","",VLOOKUP(AB939,Varsayımlar!$B:$Q,8,0))</f>
        <v/>
      </c>
      <c r="Q939" s="5" t="str">
        <f>IF(B939="","",VLOOKUP(AB939,Varsayımlar!$B:$Q,9,0))</f>
        <v/>
      </c>
      <c r="R939" s="5" t="str">
        <f>IF(B939="","",VLOOKUP(AB939,Varsayımlar!$B:$Q,10,0))</f>
        <v/>
      </c>
      <c r="S939" s="5" t="str">
        <f>IF(B939="","",VLOOKUP(AB939,Varsayımlar!$B:$Q,11,0))</f>
        <v/>
      </c>
      <c r="T939" s="5" t="str">
        <f>IF(B939="","",VLOOKUP(AB939,Varsayımlar!$B:$Q,12,0))</f>
        <v/>
      </c>
      <c r="U939" s="5" t="str">
        <f>IF(B939="","",VLOOKUP(AB939,Varsayımlar!$B:$Q,13,0))</f>
        <v/>
      </c>
      <c r="V939" s="5" t="str">
        <f>IF(B939="","",VLOOKUP(AB939,Varsayımlar!$B:$Q,14,0))</f>
        <v/>
      </c>
      <c r="Z939" s="5" t="str">
        <f>IF(B939="","",VLOOKUP(AB939,Varsayımlar!$B:$Q,15,0))</f>
        <v/>
      </c>
      <c r="AA939" s="5" t="str">
        <f>IF(B939="","",VLOOKUP(AB939,Varsayımlar!$B:$Q,16,0))</f>
        <v/>
      </c>
      <c r="AB939" s="5" t="str">
        <f t="shared" si="17"/>
        <v/>
      </c>
    </row>
    <row r="940" spans="2:28" x14ac:dyDescent="0.25">
      <c r="C940" s="3" t="str">
        <f>IF(B940="","",VLOOKUP(AB940,Varsayımlar!$B:$Q,3,0))</f>
        <v/>
      </c>
      <c r="G940" s="2" t="str">
        <f>IF(B940="","",VLOOKUP(AB940,Varsayımlar!$B:$Q,5,0))</f>
        <v/>
      </c>
      <c r="I940" s="2" t="str">
        <f>IF(B940="","",VLOOKUP(AB940,Varsayımlar!$B:$Q,6,0))</f>
        <v/>
      </c>
      <c r="O940" s="2" t="str">
        <f>IF(B940="","",VLOOKUP(AB940,Varsayımlar!$B:$Q,7,0)*J940)</f>
        <v/>
      </c>
      <c r="P940" s="2" t="str">
        <f>IF(B940="","",VLOOKUP(AB940,Varsayımlar!$B:$Q,8,0))</f>
        <v/>
      </c>
      <c r="Q940" s="2" t="str">
        <f>IF(B940="","",VLOOKUP(AB940,Varsayımlar!$B:$Q,9,0))</f>
        <v/>
      </c>
      <c r="R940" s="2" t="str">
        <f>IF(B940="","",VLOOKUP(AB940,Varsayımlar!$B:$Q,10,0))</f>
        <v/>
      </c>
      <c r="S940" s="2" t="str">
        <f>IF(B940="","",VLOOKUP(AB940,Varsayımlar!$B:$Q,11,0))</f>
        <v/>
      </c>
      <c r="T940" s="2" t="str">
        <f>IF(B940="","",VLOOKUP(AB940,Varsayımlar!$B:$Q,12,0))</f>
        <v/>
      </c>
      <c r="U940" s="2" t="str">
        <f>IF(B940="","",VLOOKUP(AB940,Varsayımlar!$B:$Q,13,0))</f>
        <v/>
      </c>
      <c r="V940" s="2" t="str">
        <f>IF(B940="","",VLOOKUP(AB940,Varsayımlar!$B:$Q,14,0))</f>
        <v/>
      </c>
      <c r="Z940" s="2" t="str">
        <f>IF(B940="","",VLOOKUP(AB940,Varsayımlar!$B:$Q,15,0))</f>
        <v/>
      </c>
      <c r="AA940" s="2" t="str">
        <f>IF(B940="","",VLOOKUP(AB940,Varsayımlar!$B:$Q,16,0))</f>
        <v/>
      </c>
      <c r="AB940" s="2" t="str">
        <f t="shared" si="17"/>
        <v/>
      </c>
    </row>
    <row r="941" spans="2:28" x14ac:dyDescent="0.25">
      <c r="B941" s="6"/>
      <c r="C941" s="7" t="str">
        <f>IF(B941="","",VLOOKUP(AB941,Varsayımlar!$B:$Q,3,0))</f>
        <v/>
      </c>
      <c r="G941" s="5" t="str">
        <f>IF(B941="","",VLOOKUP(AB941,Varsayımlar!$B:$Q,5,0))</f>
        <v/>
      </c>
      <c r="H941" s="5"/>
      <c r="I941" s="5" t="str">
        <f>IF(B941="","",VLOOKUP(AB941,Varsayımlar!$B:$Q,6,0))</f>
        <v/>
      </c>
      <c r="O941" s="5" t="str">
        <f>IF(B941="","",VLOOKUP(AB941,Varsayımlar!$B:$Q,7,0)*J941)</f>
        <v/>
      </c>
      <c r="P941" s="5" t="str">
        <f>IF(B941="","",VLOOKUP(AB941,Varsayımlar!$B:$Q,8,0))</f>
        <v/>
      </c>
      <c r="Q941" s="5" t="str">
        <f>IF(B941="","",VLOOKUP(AB941,Varsayımlar!$B:$Q,9,0))</f>
        <v/>
      </c>
      <c r="R941" s="5" t="str">
        <f>IF(B941="","",VLOOKUP(AB941,Varsayımlar!$B:$Q,10,0))</f>
        <v/>
      </c>
      <c r="S941" s="5" t="str">
        <f>IF(B941="","",VLOOKUP(AB941,Varsayımlar!$B:$Q,11,0))</f>
        <v/>
      </c>
      <c r="T941" s="5" t="str">
        <f>IF(B941="","",VLOOKUP(AB941,Varsayımlar!$B:$Q,12,0))</f>
        <v/>
      </c>
      <c r="U941" s="5" t="str">
        <f>IF(B941="","",VLOOKUP(AB941,Varsayımlar!$B:$Q,13,0))</f>
        <v/>
      </c>
      <c r="V941" s="5" t="str">
        <f>IF(B941="","",VLOOKUP(AB941,Varsayımlar!$B:$Q,14,0))</f>
        <v/>
      </c>
      <c r="Z941" s="5" t="str">
        <f>IF(B941="","",VLOOKUP(AB941,Varsayımlar!$B:$Q,15,0))</f>
        <v/>
      </c>
      <c r="AA941" s="5" t="str">
        <f>IF(B941="","",VLOOKUP(AB941,Varsayımlar!$B:$Q,16,0))</f>
        <v/>
      </c>
      <c r="AB941" s="5" t="str">
        <f t="shared" si="17"/>
        <v/>
      </c>
    </row>
    <row r="942" spans="2:28" x14ac:dyDescent="0.25">
      <c r="C942" s="3" t="str">
        <f>IF(B942="","",VLOOKUP(AB942,Varsayımlar!$B:$Q,3,0))</f>
        <v/>
      </c>
      <c r="G942" s="2" t="str">
        <f>IF(B942="","",VLOOKUP(AB942,Varsayımlar!$B:$Q,5,0))</f>
        <v/>
      </c>
      <c r="I942" s="2" t="str">
        <f>IF(B942="","",VLOOKUP(AB942,Varsayımlar!$B:$Q,6,0))</f>
        <v/>
      </c>
      <c r="O942" s="2" t="str">
        <f>IF(B942="","",VLOOKUP(AB942,Varsayımlar!$B:$Q,7,0)*J942)</f>
        <v/>
      </c>
      <c r="P942" s="2" t="str">
        <f>IF(B942="","",VLOOKUP(AB942,Varsayımlar!$B:$Q,8,0))</f>
        <v/>
      </c>
      <c r="Q942" s="2" t="str">
        <f>IF(B942="","",VLOOKUP(AB942,Varsayımlar!$B:$Q,9,0))</f>
        <v/>
      </c>
      <c r="R942" s="2" t="str">
        <f>IF(B942="","",VLOOKUP(AB942,Varsayımlar!$B:$Q,10,0))</f>
        <v/>
      </c>
      <c r="S942" s="2" t="str">
        <f>IF(B942="","",VLOOKUP(AB942,Varsayımlar!$B:$Q,11,0))</f>
        <v/>
      </c>
      <c r="T942" s="2" t="str">
        <f>IF(B942="","",VLOOKUP(AB942,Varsayımlar!$B:$Q,12,0))</f>
        <v/>
      </c>
      <c r="U942" s="2" t="str">
        <f>IF(B942="","",VLOOKUP(AB942,Varsayımlar!$B:$Q,13,0))</f>
        <v/>
      </c>
      <c r="V942" s="2" t="str">
        <f>IF(B942="","",VLOOKUP(AB942,Varsayımlar!$B:$Q,14,0))</f>
        <v/>
      </c>
      <c r="Z942" s="2" t="str">
        <f>IF(B942="","",VLOOKUP(AB942,Varsayımlar!$B:$Q,15,0))</f>
        <v/>
      </c>
      <c r="AA942" s="2" t="str">
        <f>IF(B942="","",VLOOKUP(AB942,Varsayımlar!$B:$Q,16,0))</f>
        <v/>
      </c>
      <c r="AB942" s="2" t="str">
        <f t="shared" si="17"/>
        <v/>
      </c>
    </row>
    <row r="943" spans="2:28" x14ac:dyDescent="0.25">
      <c r="B943" s="6"/>
      <c r="C943" s="7" t="str">
        <f>IF(B943="","",VLOOKUP(AB943,Varsayımlar!$B:$Q,3,0))</f>
        <v/>
      </c>
      <c r="G943" s="5" t="str">
        <f>IF(B943="","",VLOOKUP(AB943,Varsayımlar!$B:$Q,5,0))</f>
        <v/>
      </c>
      <c r="H943" s="5"/>
      <c r="I943" s="5" t="str">
        <f>IF(B943="","",VLOOKUP(AB943,Varsayımlar!$B:$Q,6,0))</f>
        <v/>
      </c>
      <c r="O943" s="5" t="str">
        <f>IF(B943="","",VLOOKUP(AB943,Varsayımlar!$B:$Q,7,0)*J943)</f>
        <v/>
      </c>
      <c r="P943" s="5" t="str">
        <f>IF(B943="","",VLOOKUP(AB943,Varsayımlar!$B:$Q,8,0))</f>
        <v/>
      </c>
      <c r="Q943" s="5" t="str">
        <f>IF(B943="","",VLOOKUP(AB943,Varsayımlar!$B:$Q,9,0))</f>
        <v/>
      </c>
      <c r="R943" s="5" t="str">
        <f>IF(B943="","",VLOOKUP(AB943,Varsayımlar!$B:$Q,10,0))</f>
        <v/>
      </c>
      <c r="S943" s="5" t="str">
        <f>IF(B943="","",VLOOKUP(AB943,Varsayımlar!$B:$Q,11,0))</f>
        <v/>
      </c>
      <c r="T943" s="5" t="str">
        <f>IF(B943="","",VLOOKUP(AB943,Varsayımlar!$B:$Q,12,0))</f>
        <v/>
      </c>
      <c r="U943" s="5" t="str">
        <f>IF(B943="","",VLOOKUP(AB943,Varsayımlar!$B:$Q,13,0))</f>
        <v/>
      </c>
      <c r="V943" s="5" t="str">
        <f>IF(B943="","",VLOOKUP(AB943,Varsayımlar!$B:$Q,14,0))</f>
        <v/>
      </c>
      <c r="Z943" s="5" t="str">
        <f>IF(B943="","",VLOOKUP(AB943,Varsayımlar!$B:$Q,15,0))</f>
        <v/>
      </c>
      <c r="AA943" s="5" t="str">
        <f>IF(B943="","",VLOOKUP(AB943,Varsayımlar!$B:$Q,16,0))</f>
        <v/>
      </c>
      <c r="AB943" s="5" t="str">
        <f t="shared" si="17"/>
        <v/>
      </c>
    </row>
    <row r="944" spans="2:28" x14ac:dyDescent="0.25">
      <c r="C944" s="3" t="str">
        <f>IF(B944="","",VLOOKUP(AB944,Varsayımlar!$B:$Q,3,0))</f>
        <v/>
      </c>
      <c r="G944" s="2" t="str">
        <f>IF(B944="","",VLOOKUP(AB944,Varsayımlar!$B:$Q,5,0))</f>
        <v/>
      </c>
      <c r="I944" s="2" t="str">
        <f>IF(B944="","",VLOOKUP(AB944,Varsayımlar!$B:$Q,6,0))</f>
        <v/>
      </c>
      <c r="O944" s="2" t="str">
        <f>IF(B944="","",VLOOKUP(AB944,Varsayımlar!$B:$Q,7,0)*J944)</f>
        <v/>
      </c>
      <c r="P944" s="2" t="str">
        <f>IF(B944="","",VLOOKUP(AB944,Varsayımlar!$B:$Q,8,0))</f>
        <v/>
      </c>
      <c r="Q944" s="2" t="str">
        <f>IF(B944="","",VLOOKUP(AB944,Varsayımlar!$B:$Q,9,0))</f>
        <v/>
      </c>
      <c r="R944" s="2" t="str">
        <f>IF(B944="","",VLOOKUP(AB944,Varsayımlar!$B:$Q,10,0))</f>
        <v/>
      </c>
      <c r="S944" s="2" t="str">
        <f>IF(B944="","",VLOOKUP(AB944,Varsayımlar!$B:$Q,11,0))</f>
        <v/>
      </c>
      <c r="T944" s="2" t="str">
        <f>IF(B944="","",VLOOKUP(AB944,Varsayımlar!$B:$Q,12,0))</f>
        <v/>
      </c>
      <c r="U944" s="2" t="str">
        <f>IF(B944="","",VLOOKUP(AB944,Varsayımlar!$B:$Q,13,0))</f>
        <v/>
      </c>
      <c r="V944" s="2" t="str">
        <f>IF(B944="","",VLOOKUP(AB944,Varsayımlar!$B:$Q,14,0))</f>
        <v/>
      </c>
      <c r="Z944" s="2" t="str">
        <f>IF(B944="","",VLOOKUP(AB944,Varsayımlar!$B:$Q,15,0))</f>
        <v/>
      </c>
      <c r="AA944" s="2" t="str">
        <f>IF(B944="","",VLOOKUP(AB944,Varsayımlar!$B:$Q,16,0))</f>
        <v/>
      </c>
      <c r="AB944" s="2" t="str">
        <f t="shared" si="17"/>
        <v/>
      </c>
    </row>
    <row r="945" spans="2:28" x14ac:dyDescent="0.25">
      <c r="B945" s="6"/>
      <c r="C945" s="7" t="str">
        <f>IF(B945="","",VLOOKUP(AB945,Varsayımlar!$B:$Q,3,0))</f>
        <v/>
      </c>
      <c r="G945" s="5" t="str">
        <f>IF(B945="","",VLOOKUP(AB945,Varsayımlar!$B:$Q,5,0))</f>
        <v/>
      </c>
      <c r="H945" s="5"/>
      <c r="I945" s="5" t="str">
        <f>IF(B945="","",VLOOKUP(AB945,Varsayımlar!$B:$Q,6,0))</f>
        <v/>
      </c>
      <c r="O945" s="5" t="str">
        <f>IF(B945="","",VLOOKUP(AB945,Varsayımlar!$B:$Q,7,0)*J945)</f>
        <v/>
      </c>
      <c r="P945" s="5" t="str">
        <f>IF(B945="","",VLOOKUP(AB945,Varsayımlar!$B:$Q,8,0))</f>
        <v/>
      </c>
      <c r="Q945" s="5" t="str">
        <f>IF(B945="","",VLOOKUP(AB945,Varsayımlar!$B:$Q,9,0))</f>
        <v/>
      </c>
      <c r="R945" s="5" t="str">
        <f>IF(B945="","",VLOOKUP(AB945,Varsayımlar!$B:$Q,10,0))</f>
        <v/>
      </c>
      <c r="S945" s="5" t="str">
        <f>IF(B945="","",VLOOKUP(AB945,Varsayımlar!$B:$Q,11,0))</f>
        <v/>
      </c>
      <c r="T945" s="5" t="str">
        <f>IF(B945="","",VLOOKUP(AB945,Varsayımlar!$B:$Q,12,0))</f>
        <v/>
      </c>
      <c r="U945" s="5" t="str">
        <f>IF(B945="","",VLOOKUP(AB945,Varsayımlar!$B:$Q,13,0))</f>
        <v/>
      </c>
      <c r="V945" s="5" t="str">
        <f>IF(B945="","",VLOOKUP(AB945,Varsayımlar!$B:$Q,14,0))</f>
        <v/>
      </c>
      <c r="Z945" s="5" t="str">
        <f>IF(B945="","",VLOOKUP(AB945,Varsayımlar!$B:$Q,15,0))</f>
        <v/>
      </c>
      <c r="AA945" s="5" t="str">
        <f>IF(B945="","",VLOOKUP(AB945,Varsayımlar!$B:$Q,16,0))</f>
        <v/>
      </c>
      <c r="AB945" s="5" t="str">
        <f t="shared" si="17"/>
        <v/>
      </c>
    </row>
    <row r="946" spans="2:28" x14ac:dyDescent="0.25">
      <c r="C946" s="3" t="str">
        <f>IF(B946="","",VLOOKUP(AB946,Varsayımlar!$B:$Q,3,0))</f>
        <v/>
      </c>
      <c r="G946" s="2" t="str">
        <f>IF(B946="","",VLOOKUP(AB946,Varsayımlar!$B:$Q,5,0))</f>
        <v/>
      </c>
      <c r="I946" s="2" t="str">
        <f>IF(B946="","",VLOOKUP(AB946,Varsayımlar!$B:$Q,6,0))</f>
        <v/>
      </c>
      <c r="O946" s="2" t="str">
        <f>IF(B946="","",VLOOKUP(AB946,Varsayımlar!$B:$Q,7,0)*J946)</f>
        <v/>
      </c>
      <c r="P946" s="2" t="str">
        <f>IF(B946="","",VLOOKUP(AB946,Varsayımlar!$B:$Q,8,0))</f>
        <v/>
      </c>
      <c r="Q946" s="2" t="str">
        <f>IF(B946="","",VLOOKUP(AB946,Varsayımlar!$B:$Q,9,0))</f>
        <v/>
      </c>
      <c r="R946" s="2" t="str">
        <f>IF(B946="","",VLOOKUP(AB946,Varsayımlar!$B:$Q,10,0))</f>
        <v/>
      </c>
      <c r="S946" s="2" t="str">
        <f>IF(B946="","",VLOOKUP(AB946,Varsayımlar!$B:$Q,11,0))</f>
        <v/>
      </c>
      <c r="T946" s="2" t="str">
        <f>IF(B946="","",VLOOKUP(AB946,Varsayımlar!$B:$Q,12,0))</f>
        <v/>
      </c>
      <c r="U946" s="2" t="str">
        <f>IF(B946="","",VLOOKUP(AB946,Varsayımlar!$B:$Q,13,0))</f>
        <v/>
      </c>
      <c r="V946" s="2" t="str">
        <f>IF(B946="","",VLOOKUP(AB946,Varsayımlar!$B:$Q,14,0))</f>
        <v/>
      </c>
      <c r="Z946" s="2" t="str">
        <f>IF(B946="","",VLOOKUP(AB946,Varsayımlar!$B:$Q,15,0))</f>
        <v/>
      </c>
      <c r="AA946" s="2" t="str">
        <f>IF(B946="","",VLOOKUP(AB946,Varsayımlar!$B:$Q,16,0))</f>
        <v/>
      </c>
      <c r="AB946" s="2" t="str">
        <f t="shared" si="17"/>
        <v/>
      </c>
    </row>
    <row r="947" spans="2:28" x14ac:dyDescent="0.25">
      <c r="B947" s="6"/>
      <c r="C947" s="7" t="str">
        <f>IF(B947="","",VLOOKUP(AB947,Varsayımlar!$B:$Q,3,0))</f>
        <v/>
      </c>
      <c r="G947" s="5" t="str">
        <f>IF(B947="","",VLOOKUP(AB947,Varsayımlar!$B:$Q,5,0))</f>
        <v/>
      </c>
      <c r="H947" s="5"/>
      <c r="I947" s="5" t="str">
        <f>IF(B947="","",VLOOKUP(AB947,Varsayımlar!$B:$Q,6,0))</f>
        <v/>
      </c>
      <c r="O947" s="5" t="str">
        <f>IF(B947="","",VLOOKUP(AB947,Varsayımlar!$B:$Q,7,0)*J947)</f>
        <v/>
      </c>
      <c r="P947" s="5" t="str">
        <f>IF(B947="","",VLOOKUP(AB947,Varsayımlar!$B:$Q,8,0))</f>
        <v/>
      </c>
      <c r="Q947" s="5" t="str">
        <f>IF(B947="","",VLOOKUP(AB947,Varsayımlar!$B:$Q,9,0))</f>
        <v/>
      </c>
      <c r="R947" s="5" t="str">
        <f>IF(B947="","",VLOOKUP(AB947,Varsayımlar!$B:$Q,10,0))</f>
        <v/>
      </c>
      <c r="S947" s="5" t="str">
        <f>IF(B947="","",VLOOKUP(AB947,Varsayımlar!$B:$Q,11,0))</f>
        <v/>
      </c>
      <c r="T947" s="5" t="str">
        <f>IF(B947="","",VLOOKUP(AB947,Varsayımlar!$B:$Q,12,0))</f>
        <v/>
      </c>
      <c r="U947" s="5" t="str">
        <f>IF(B947="","",VLOOKUP(AB947,Varsayımlar!$B:$Q,13,0))</f>
        <v/>
      </c>
      <c r="V947" s="5" t="str">
        <f>IF(B947="","",VLOOKUP(AB947,Varsayımlar!$B:$Q,14,0))</f>
        <v/>
      </c>
      <c r="Z947" s="5" t="str">
        <f>IF(B947="","",VLOOKUP(AB947,Varsayımlar!$B:$Q,15,0))</f>
        <v/>
      </c>
      <c r="AA947" s="5" t="str">
        <f>IF(B947="","",VLOOKUP(AB947,Varsayımlar!$B:$Q,16,0))</f>
        <v/>
      </c>
      <c r="AB947" s="5" t="str">
        <f t="shared" si="17"/>
        <v/>
      </c>
    </row>
    <row r="948" spans="2:28" x14ac:dyDescent="0.25">
      <c r="C948" s="3" t="str">
        <f>IF(B948="","",VLOOKUP(AB948,Varsayımlar!$B:$Q,3,0))</f>
        <v/>
      </c>
      <c r="G948" s="2" t="str">
        <f>IF(B948="","",VLOOKUP(AB948,Varsayımlar!$B:$Q,5,0))</f>
        <v/>
      </c>
      <c r="I948" s="2" t="str">
        <f>IF(B948="","",VLOOKUP(AB948,Varsayımlar!$B:$Q,6,0))</f>
        <v/>
      </c>
      <c r="O948" s="2" t="str">
        <f>IF(B948="","",VLOOKUP(AB948,Varsayımlar!$B:$Q,7,0)*J948)</f>
        <v/>
      </c>
      <c r="P948" s="2" t="str">
        <f>IF(B948="","",VLOOKUP(AB948,Varsayımlar!$B:$Q,8,0))</f>
        <v/>
      </c>
      <c r="Q948" s="2" t="str">
        <f>IF(B948="","",VLOOKUP(AB948,Varsayımlar!$B:$Q,9,0))</f>
        <v/>
      </c>
      <c r="R948" s="2" t="str">
        <f>IF(B948="","",VLOOKUP(AB948,Varsayımlar!$B:$Q,10,0))</f>
        <v/>
      </c>
      <c r="S948" s="2" t="str">
        <f>IF(B948="","",VLOOKUP(AB948,Varsayımlar!$B:$Q,11,0))</f>
        <v/>
      </c>
      <c r="T948" s="2" t="str">
        <f>IF(B948="","",VLOOKUP(AB948,Varsayımlar!$B:$Q,12,0))</f>
        <v/>
      </c>
      <c r="U948" s="2" t="str">
        <f>IF(B948="","",VLOOKUP(AB948,Varsayımlar!$B:$Q,13,0))</f>
        <v/>
      </c>
      <c r="V948" s="2" t="str">
        <f>IF(B948="","",VLOOKUP(AB948,Varsayımlar!$B:$Q,14,0))</f>
        <v/>
      </c>
      <c r="Z948" s="2" t="str">
        <f>IF(B948="","",VLOOKUP(AB948,Varsayımlar!$B:$Q,15,0))</f>
        <v/>
      </c>
      <c r="AA948" s="2" t="str">
        <f>IF(B948="","",VLOOKUP(AB948,Varsayımlar!$B:$Q,16,0))</f>
        <v/>
      </c>
      <c r="AB948" s="2" t="str">
        <f t="shared" si="17"/>
        <v/>
      </c>
    </row>
    <row r="949" spans="2:28" x14ac:dyDescent="0.25">
      <c r="B949" s="6"/>
      <c r="C949" s="7" t="str">
        <f>IF(B949="","",VLOOKUP(AB949,Varsayımlar!$B:$Q,3,0))</f>
        <v/>
      </c>
      <c r="G949" s="5" t="str">
        <f>IF(B949="","",VLOOKUP(AB949,Varsayımlar!$B:$Q,5,0))</f>
        <v/>
      </c>
      <c r="H949" s="5"/>
      <c r="I949" s="5" t="str">
        <f>IF(B949="","",VLOOKUP(AB949,Varsayımlar!$B:$Q,6,0))</f>
        <v/>
      </c>
      <c r="O949" s="5" t="str">
        <f>IF(B949="","",VLOOKUP(AB949,Varsayımlar!$B:$Q,7,0)*J949)</f>
        <v/>
      </c>
      <c r="P949" s="5" t="str">
        <f>IF(B949="","",VLOOKUP(AB949,Varsayımlar!$B:$Q,8,0))</f>
        <v/>
      </c>
      <c r="Q949" s="5" t="str">
        <f>IF(B949="","",VLOOKUP(AB949,Varsayımlar!$B:$Q,9,0))</f>
        <v/>
      </c>
      <c r="R949" s="5" t="str">
        <f>IF(B949="","",VLOOKUP(AB949,Varsayımlar!$B:$Q,10,0))</f>
        <v/>
      </c>
      <c r="S949" s="5" t="str">
        <f>IF(B949="","",VLOOKUP(AB949,Varsayımlar!$B:$Q,11,0))</f>
        <v/>
      </c>
      <c r="T949" s="5" t="str">
        <f>IF(B949="","",VLOOKUP(AB949,Varsayımlar!$B:$Q,12,0))</f>
        <v/>
      </c>
      <c r="U949" s="5" t="str">
        <f>IF(B949="","",VLOOKUP(AB949,Varsayımlar!$B:$Q,13,0))</f>
        <v/>
      </c>
      <c r="V949" s="5" t="str">
        <f>IF(B949="","",VLOOKUP(AB949,Varsayımlar!$B:$Q,14,0))</f>
        <v/>
      </c>
      <c r="Z949" s="5" t="str">
        <f>IF(B949="","",VLOOKUP(AB949,Varsayımlar!$B:$Q,15,0))</f>
        <v/>
      </c>
      <c r="AA949" s="5" t="str">
        <f>IF(B949="","",VLOOKUP(AB949,Varsayımlar!$B:$Q,16,0))</f>
        <v/>
      </c>
      <c r="AB949" s="5" t="str">
        <f t="shared" si="17"/>
        <v/>
      </c>
    </row>
    <row r="950" spans="2:28" x14ac:dyDescent="0.25">
      <c r="C950" s="3" t="str">
        <f>IF(B950="","",VLOOKUP(AB950,Varsayımlar!$B:$Q,3,0))</f>
        <v/>
      </c>
      <c r="G950" s="2" t="str">
        <f>IF(B950="","",VLOOKUP(AB950,Varsayımlar!$B:$Q,5,0))</f>
        <v/>
      </c>
      <c r="I950" s="2" t="str">
        <f>IF(B950="","",VLOOKUP(AB950,Varsayımlar!$B:$Q,6,0))</f>
        <v/>
      </c>
      <c r="O950" s="2" t="str">
        <f>IF(B950="","",VLOOKUP(AB950,Varsayımlar!$B:$Q,7,0)*J950)</f>
        <v/>
      </c>
      <c r="P950" s="2" t="str">
        <f>IF(B950="","",VLOOKUP(AB950,Varsayımlar!$B:$Q,8,0))</f>
        <v/>
      </c>
      <c r="Q950" s="2" t="str">
        <f>IF(B950="","",VLOOKUP(AB950,Varsayımlar!$B:$Q,9,0))</f>
        <v/>
      </c>
      <c r="R950" s="2" t="str">
        <f>IF(B950="","",VLOOKUP(AB950,Varsayımlar!$B:$Q,10,0))</f>
        <v/>
      </c>
      <c r="S950" s="2" t="str">
        <f>IF(B950="","",VLOOKUP(AB950,Varsayımlar!$B:$Q,11,0))</f>
        <v/>
      </c>
      <c r="T950" s="2" t="str">
        <f>IF(B950="","",VLOOKUP(AB950,Varsayımlar!$B:$Q,12,0))</f>
        <v/>
      </c>
      <c r="U950" s="2" t="str">
        <f>IF(B950="","",VLOOKUP(AB950,Varsayımlar!$B:$Q,13,0))</f>
        <v/>
      </c>
      <c r="V950" s="2" t="str">
        <f>IF(B950="","",VLOOKUP(AB950,Varsayımlar!$B:$Q,14,0))</f>
        <v/>
      </c>
      <c r="Z950" s="2" t="str">
        <f>IF(B950="","",VLOOKUP(AB950,Varsayımlar!$B:$Q,15,0))</f>
        <v/>
      </c>
      <c r="AA950" s="2" t="str">
        <f>IF(B950="","",VLOOKUP(AB950,Varsayımlar!$B:$Q,16,0))</f>
        <v/>
      </c>
      <c r="AB950" s="2" t="str">
        <f t="shared" si="17"/>
        <v/>
      </c>
    </row>
    <row r="951" spans="2:28" x14ac:dyDescent="0.25">
      <c r="B951" s="6"/>
      <c r="C951" s="7" t="str">
        <f>IF(B951="","",VLOOKUP(AB951,Varsayımlar!$B:$Q,3,0))</f>
        <v/>
      </c>
      <c r="G951" s="5" t="str">
        <f>IF(B951="","",VLOOKUP(AB951,Varsayımlar!$B:$Q,5,0))</f>
        <v/>
      </c>
      <c r="H951" s="5"/>
      <c r="I951" s="5" t="str">
        <f>IF(B951="","",VLOOKUP(AB951,Varsayımlar!$B:$Q,6,0))</f>
        <v/>
      </c>
      <c r="O951" s="5" t="str">
        <f>IF(B951="","",VLOOKUP(AB951,Varsayımlar!$B:$Q,7,0)*J951)</f>
        <v/>
      </c>
      <c r="P951" s="5" t="str">
        <f>IF(B951="","",VLOOKUP(AB951,Varsayımlar!$B:$Q,8,0))</f>
        <v/>
      </c>
      <c r="Q951" s="5" t="str">
        <f>IF(B951="","",VLOOKUP(AB951,Varsayımlar!$B:$Q,9,0))</f>
        <v/>
      </c>
      <c r="R951" s="5" t="str">
        <f>IF(B951="","",VLOOKUP(AB951,Varsayımlar!$B:$Q,10,0))</f>
        <v/>
      </c>
      <c r="S951" s="5" t="str">
        <f>IF(B951="","",VLOOKUP(AB951,Varsayımlar!$B:$Q,11,0))</f>
        <v/>
      </c>
      <c r="T951" s="5" t="str">
        <f>IF(B951="","",VLOOKUP(AB951,Varsayımlar!$B:$Q,12,0))</f>
        <v/>
      </c>
      <c r="U951" s="5" t="str">
        <f>IF(B951="","",VLOOKUP(AB951,Varsayımlar!$B:$Q,13,0))</f>
        <v/>
      </c>
      <c r="V951" s="5" t="str">
        <f>IF(B951="","",VLOOKUP(AB951,Varsayımlar!$B:$Q,14,0))</f>
        <v/>
      </c>
      <c r="Z951" s="5" t="str">
        <f>IF(B951="","",VLOOKUP(AB951,Varsayımlar!$B:$Q,15,0))</f>
        <v/>
      </c>
      <c r="AA951" s="5" t="str">
        <f>IF(B951="","",VLOOKUP(AB951,Varsayımlar!$B:$Q,16,0))</f>
        <v/>
      </c>
      <c r="AB951" s="5" t="str">
        <f t="shared" si="17"/>
        <v/>
      </c>
    </row>
    <row r="952" spans="2:28" x14ac:dyDescent="0.25">
      <c r="C952" s="3" t="str">
        <f>IF(B952="","",VLOOKUP(AB952,Varsayımlar!$B:$Q,3,0))</f>
        <v/>
      </c>
      <c r="G952" s="2" t="str">
        <f>IF(B952="","",VLOOKUP(AB952,Varsayımlar!$B:$Q,5,0))</f>
        <v/>
      </c>
      <c r="I952" s="2" t="str">
        <f>IF(B952="","",VLOOKUP(AB952,Varsayımlar!$B:$Q,6,0))</f>
        <v/>
      </c>
      <c r="O952" s="2" t="str">
        <f>IF(B952="","",VLOOKUP(AB952,Varsayımlar!$B:$Q,7,0)*J952)</f>
        <v/>
      </c>
      <c r="P952" s="2" t="str">
        <f>IF(B952="","",VLOOKUP(AB952,Varsayımlar!$B:$Q,8,0))</f>
        <v/>
      </c>
      <c r="Q952" s="2" t="str">
        <f>IF(B952="","",VLOOKUP(AB952,Varsayımlar!$B:$Q,9,0))</f>
        <v/>
      </c>
      <c r="R952" s="2" t="str">
        <f>IF(B952="","",VLOOKUP(AB952,Varsayımlar!$B:$Q,10,0))</f>
        <v/>
      </c>
      <c r="S952" s="2" t="str">
        <f>IF(B952="","",VLOOKUP(AB952,Varsayımlar!$B:$Q,11,0))</f>
        <v/>
      </c>
      <c r="T952" s="2" t="str">
        <f>IF(B952="","",VLOOKUP(AB952,Varsayımlar!$B:$Q,12,0))</f>
        <v/>
      </c>
      <c r="U952" s="2" t="str">
        <f>IF(B952="","",VLOOKUP(AB952,Varsayımlar!$B:$Q,13,0))</f>
        <v/>
      </c>
      <c r="V952" s="2" t="str">
        <f>IF(B952="","",VLOOKUP(AB952,Varsayımlar!$B:$Q,14,0))</f>
        <v/>
      </c>
      <c r="Z952" s="2" t="str">
        <f>IF(B952="","",VLOOKUP(AB952,Varsayımlar!$B:$Q,15,0))</f>
        <v/>
      </c>
      <c r="AA952" s="2" t="str">
        <f>IF(B952="","",VLOOKUP(AB952,Varsayımlar!$B:$Q,16,0))</f>
        <v/>
      </c>
      <c r="AB952" s="2" t="str">
        <f t="shared" si="17"/>
        <v/>
      </c>
    </row>
    <row r="953" spans="2:28" x14ac:dyDescent="0.25">
      <c r="B953" s="6"/>
      <c r="C953" s="7" t="str">
        <f>IF(B953="","",VLOOKUP(AB953,Varsayımlar!$B:$Q,3,0))</f>
        <v/>
      </c>
      <c r="G953" s="5" t="str">
        <f>IF(B953="","",VLOOKUP(AB953,Varsayımlar!$B:$Q,5,0))</f>
        <v/>
      </c>
      <c r="H953" s="5"/>
      <c r="I953" s="5" t="str">
        <f>IF(B953="","",VLOOKUP(AB953,Varsayımlar!$B:$Q,6,0))</f>
        <v/>
      </c>
      <c r="O953" s="5" t="str">
        <f>IF(B953="","",VLOOKUP(AB953,Varsayımlar!$B:$Q,7,0)*J953)</f>
        <v/>
      </c>
      <c r="P953" s="5" t="str">
        <f>IF(B953="","",VLOOKUP(AB953,Varsayımlar!$B:$Q,8,0))</f>
        <v/>
      </c>
      <c r="Q953" s="5" t="str">
        <f>IF(B953="","",VLOOKUP(AB953,Varsayımlar!$B:$Q,9,0))</f>
        <v/>
      </c>
      <c r="R953" s="5" t="str">
        <f>IF(B953="","",VLOOKUP(AB953,Varsayımlar!$B:$Q,10,0))</f>
        <v/>
      </c>
      <c r="S953" s="5" t="str">
        <f>IF(B953="","",VLOOKUP(AB953,Varsayımlar!$B:$Q,11,0))</f>
        <v/>
      </c>
      <c r="T953" s="5" t="str">
        <f>IF(B953="","",VLOOKUP(AB953,Varsayımlar!$B:$Q,12,0))</f>
        <v/>
      </c>
      <c r="U953" s="5" t="str">
        <f>IF(B953="","",VLOOKUP(AB953,Varsayımlar!$B:$Q,13,0))</f>
        <v/>
      </c>
      <c r="V953" s="5" t="str">
        <f>IF(B953="","",VLOOKUP(AB953,Varsayımlar!$B:$Q,14,0))</f>
        <v/>
      </c>
      <c r="Z953" s="5" t="str">
        <f>IF(B953="","",VLOOKUP(AB953,Varsayımlar!$B:$Q,15,0))</f>
        <v/>
      </c>
      <c r="AA953" s="5" t="str">
        <f>IF(B953="","",VLOOKUP(AB953,Varsayımlar!$B:$Q,16,0))</f>
        <v/>
      </c>
      <c r="AB953" s="5" t="str">
        <f t="shared" si="17"/>
        <v/>
      </c>
    </row>
    <row r="954" spans="2:28" x14ac:dyDescent="0.25">
      <c r="C954" s="3" t="str">
        <f>IF(B954="","",VLOOKUP(AB954,Varsayımlar!$B:$Q,3,0))</f>
        <v/>
      </c>
      <c r="G954" s="2" t="str">
        <f>IF(B954="","",VLOOKUP(AB954,Varsayımlar!$B:$Q,5,0))</f>
        <v/>
      </c>
      <c r="I954" s="2" t="str">
        <f>IF(B954="","",VLOOKUP(AB954,Varsayımlar!$B:$Q,6,0))</f>
        <v/>
      </c>
      <c r="O954" s="2" t="str">
        <f>IF(B954="","",VLOOKUP(AB954,Varsayımlar!$B:$Q,7,0)*J954)</f>
        <v/>
      </c>
      <c r="P954" s="2" t="str">
        <f>IF(B954="","",VLOOKUP(AB954,Varsayımlar!$B:$Q,8,0))</f>
        <v/>
      </c>
      <c r="Q954" s="2" t="str">
        <f>IF(B954="","",VLOOKUP(AB954,Varsayımlar!$B:$Q,9,0))</f>
        <v/>
      </c>
      <c r="R954" s="2" t="str">
        <f>IF(B954="","",VLOOKUP(AB954,Varsayımlar!$B:$Q,10,0))</f>
        <v/>
      </c>
      <c r="S954" s="2" t="str">
        <f>IF(B954="","",VLOOKUP(AB954,Varsayımlar!$B:$Q,11,0))</f>
        <v/>
      </c>
      <c r="T954" s="2" t="str">
        <f>IF(B954="","",VLOOKUP(AB954,Varsayımlar!$B:$Q,12,0))</f>
        <v/>
      </c>
      <c r="U954" s="2" t="str">
        <f>IF(B954="","",VLOOKUP(AB954,Varsayımlar!$B:$Q,13,0))</f>
        <v/>
      </c>
      <c r="V954" s="2" t="str">
        <f>IF(B954="","",VLOOKUP(AB954,Varsayımlar!$B:$Q,14,0))</f>
        <v/>
      </c>
      <c r="Z954" s="2" t="str">
        <f>IF(B954="","",VLOOKUP(AB954,Varsayımlar!$B:$Q,15,0))</f>
        <v/>
      </c>
      <c r="AA954" s="2" t="str">
        <f>IF(B954="","",VLOOKUP(AB954,Varsayımlar!$B:$Q,16,0))</f>
        <v/>
      </c>
      <c r="AB954" s="2" t="str">
        <f t="shared" si="17"/>
        <v/>
      </c>
    </row>
    <row r="955" spans="2:28" x14ac:dyDescent="0.25">
      <c r="B955" s="6"/>
      <c r="C955" s="7" t="str">
        <f>IF(B955="","",VLOOKUP(AB955,Varsayımlar!$B:$Q,3,0))</f>
        <v/>
      </c>
      <c r="G955" s="5" t="str">
        <f>IF(B955="","",VLOOKUP(AB955,Varsayımlar!$B:$Q,5,0))</f>
        <v/>
      </c>
      <c r="H955" s="5"/>
      <c r="I955" s="5" t="str">
        <f>IF(B955="","",VLOOKUP(AB955,Varsayımlar!$B:$Q,6,0))</f>
        <v/>
      </c>
      <c r="O955" s="5" t="str">
        <f>IF(B955="","",VLOOKUP(AB955,Varsayımlar!$B:$Q,7,0)*J955)</f>
        <v/>
      </c>
      <c r="P955" s="5" t="str">
        <f>IF(B955="","",VLOOKUP(AB955,Varsayımlar!$B:$Q,8,0))</f>
        <v/>
      </c>
      <c r="Q955" s="5" t="str">
        <f>IF(B955="","",VLOOKUP(AB955,Varsayımlar!$B:$Q,9,0))</f>
        <v/>
      </c>
      <c r="R955" s="5" t="str">
        <f>IF(B955="","",VLOOKUP(AB955,Varsayımlar!$B:$Q,10,0))</f>
        <v/>
      </c>
      <c r="S955" s="5" t="str">
        <f>IF(B955="","",VLOOKUP(AB955,Varsayımlar!$B:$Q,11,0))</f>
        <v/>
      </c>
      <c r="T955" s="5" t="str">
        <f>IF(B955="","",VLOOKUP(AB955,Varsayımlar!$B:$Q,12,0))</f>
        <v/>
      </c>
      <c r="U955" s="5" t="str">
        <f>IF(B955="","",VLOOKUP(AB955,Varsayımlar!$B:$Q,13,0))</f>
        <v/>
      </c>
      <c r="V955" s="5" t="str">
        <f>IF(B955="","",VLOOKUP(AB955,Varsayımlar!$B:$Q,14,0))</f>
        <v/>
      </c>
      <c r="Z955" s="5" t="str">
        <f>IF(B955="","",VLOOKUP(AB955,Varsayımlar!$B:$Q,15,0))</f>
        <v/>
      </c>
      <c r="AA955" s="5" t="str">
        <f>IF(B955="","",VLOOKUP(AB955,Varsayımlar!$B:$Q,16,0))</f>
        <v/>
      </c>
      <c r="AB955" s="5" t="str">
        <f t="shared" si="17"/>
        <v/>
      </c>
    </row>
    <row r="956" spans="2:28" x14ac:dyDescent="0.25">
      <c r="C956" s="3" t="str">
        <f>IF(B956="","",VLOOKUP(AB956,Varsayımlar!$B:$Q,3,0))</f>
        <v/>
      </c>
      <c r="G956" s="2" t="str">
        <f>IF(B956="","",VLOOKUP(AB956,Varsayımlar!$B:$Q,5,0))</f>
        <v/>
      </c>
      <c r="I956" s="2" t="str">
        <f>IF(B956="","",VLOOKUP(AB956,Varsayımlar!$B:$Q,6,0))</f>
        <v/>
      </c>
      <c r="O956" s="2" t="str">
        <f>IF(B956="","",VLOOKUP(AB956,Varsayımlar!$B:$Q,7,0)*J956)</f>
        <v/>
      </c>
      <c r="P956" s="2" t="str">
        <f>IF(B956="","",VLOOKUP(AB956,Varsayımlar!$B:$Q,8,0))</f>
        <v/>
      </c>
      <c r="Q956" s="2" t="str">
        <f>IF(B956="","",VLOOKUP(AB956,Varsayımlar!$B:$Q,9,0))</f>
        <v/>
      </c>
      <c r="R956" s="2" t="str">
        <f>IF(B956="","",VLOOKUP(AB956,Varsayımlar!$B:$Q,10,0))</f>
        <v/>
      </c>
      <c r="S956" s="2" t="str">
        <f>IF(B956="","",VLOOKUP(AB956,Varsayımlar!$B:$Q,11,0))</f>
        <v/>
      </c>
      <c r="T956" s="2" t="str">
        <f>IF(B956="","",VLOOKUP(AB956,Varsayımlar!$B:$Q,12,0))</f>
        <v/>
      </c>
      <c r="U956" s="2" t="str">
        <f>IF(B956="","",VLOOKUP(AB956,Varsayımlar!$B:$Q,13,0))</f>
        <v/>
      </c>
      <c r="V956" s="2" t="str">
        <f>IF(B956="","",VLOOKUP(AB956,Varsayımlar!$B:$Q,14,0))</f>
        <v/>
      </c>
      <c r="Z956" s="2" t="str">
        <f>IF(B956="","",VLOOKUP(AB956,Varsayımlar!$B:$Q,15,0))</f>
        <v/>
      </c>
      <c r="AA956" s="2" t="str">
        <f>IF(B956="","",VLOOKUP(AB956,Varsayımlar!$B:$Q,16,0))</f>
        <v/>
      </c>
      <c r="AB956" s="2" t="str">
        <f t="shared" si="17"/>
        <v/>
      </c>
    </row>
    <row r="957" spans="2:28" x14ac:dyDescent="0.25">
      <c r="B957" s="6"/>
      <c r="C957" s="7" t="str">
        <f>IF(B957="","",VLOOKUP(AB957,Varsayımlar!$B:$Q,3,0))</f>
        <v/>
      </c>
      <c r="G957" s="5" t="str">
        <f>IF(B957="","",VLOOKUP(AB957,Varsayımlar!$B:$Q,5,0))</f>
        <v/>
      </c>
      <c r="H957" s="5"/>
      <c r="I957" s="5" t="str">
        <f>IF(B957="","",VLOOKUP(AB957,Varsayımlar!$B:$Q,6,0))</f>
        <v/>
      </c>
      <c r="O957" s="5" t="str">
        <f>IF(B957="","",VLOOKUP(AB957,Varsayımlar!$B:$Q,7,0)*J957)</f>
        <v/>
      </c>
      <c r="P957" s="5" t="str">
        <f>IF(B957="","",VLOOKUP(AB957,Varsayımlar!$B:$Q,8,0))</f>
        <v/>
      </c>
      <c r="Q957" s="5" t="str">
        <f>IF(B957="","",VLOOKUP(AB957,Varsayımlar!$B:$Q,9,0))</f>
        <v/>
      </c>
      <c r="R957" s="5" t="str">
        <f>IF(B957="","",VLOOKUP(AB957,Varsayımlar!$B:$Q,10,0))</f>
        <v/>
      </c>
      <c r="S957" s="5" t="str">
        <f>IF(B957="","",VLOOKUP(AB957,Varsayımlar!$B:$Q,11,0))</f>
        <v/>
      </c>
      <c r="T957" s="5" t="str">
        <f>IF(B957="","",VLOOKUP(AB957,Varsayımlar!$B:$Q,12,0))</f>
        <v/>
      </c>
      <c r="U957" s="5" t="str">
        <f>IF(B957="","",VLOOKUP(AB957,Varsayımlar!$B:$Q,13,0))</f>
        <v/>
      </c>
      <c r="V957" s="5" t="str">
        <f>IF(B957="","",VLOOKUP(AB957,Varsayımlar!$B:$Q,14,0))</f>
        <v/>
      </c>
      <c r="Z957" s="5" t="str">
        <f>IF(B957="","",VLOOKUP(AB957,Varsayımlar!$B:$Q,15,0))</f>
        <v/>
      </c>
      <c r="AA957" s="5" t="str">
        <f>IF(B957="","",VLOOKUP(AB957,Varsayımlar!$B:$Q,16,0))</f>
        <v/>
      </c>
      <c r="AB957" s="5" t="str">
        <f t="shared" si="17"/>
        <v/>
      </c>
    </row>
    <row r="958" spans="2:28" x14ac:dyDescent="0.25">
      <c r="C958" s="3" t="str">
        <f>IF(B958="","",VLOOKUP(AB958,Varsayımlar!$B:$Q,3,0))</f>
        <v/>
      </c>
      <c r="G958" s="2" t="str">
        <f>IF(B958="","",VLOOKUP(AB958,Varsayımlar!$B:$Q,5,0))</f>
        <v/>
      </c>
      <c r="I958" s="2" t="str">
        <f>IF(B958="","",VLOOKUP(AB958,Varsayımlar!$B:$Q,6,0))</f>
        <v/>
      </c>
      <c r="O958" s="2" t="str">
        <f>IF(B958="","",VLOOKUP(AB958,Varsayımlar!$B:$Q,7,0)*J958)</f>
        <v/>
      </c>
      <c r="P958" s="2" t="str">
        <f>IF(B958="","",VLOOKUP(AB958,Varsayımlar!$B:$Q,8,0))</f>
        <v/>
      </c>
      <c r="Q958" s="2" t="str">
        <f>IF(B958="","",VLOOKUP(AB958,Varsayımlar!$B:$Q,9,0))</f>
        <v/>
      </c>
      <c r="R958" s="2" t="str">
        <f>IF(B958="","",VLOOKUP(AB958,Varsayımlar!$B:$Q,10,0))</f>
        <v/>
      </c>
      <c r="S958" s="2" t="str">
        <f>IF(B958="","",VLOOKUP(AB958,Varsayımlar!$B:$Q,11,0))</f>
        <v/>
      </c>
      <c r="T958" s="2" t="str">
        <f>IF(B958="","",VLOOKUP(AB958,Varsayımlar!$B:$Q,12,0))</f>
        <v/>
      </c>
      <c r="U958" s="2" t="str">
        <f>IF(B958="","",VLOOKUP(AB958,Varsayımlar!$B:$Q,13,0))</f>
        <v/>
      </c>
      <c r="V958" s="2" t="str">
        <f>IF(B958="","",VLOOKUP(AB958,Varsayımlar!$B:$Q,14,0))</f>
        <v/>
      </c>
      <c r="Z958" s="2" t="str">
        <f>IF(B958="","",VLOOKUP(AB958,Varsayımlar!$B:$Q,15,0))</f>
        <v/>
      </c>
      <c r="AA958" s="2" t="str">
        <f>IF(B958="","",VLOOKUP(AB958,Varsayımlar!$B:$Q,16,0))</f>
        <v/>
      </c>
      <c r="AB958" s="2" t="str">
        <f t="shared" si="17"/>
        <v/>
      </c>
    </row>
    <row r="959" spans="2:28" x14ac:dyDescent="0.25">
      <c r="B959" s="6"/>
      <c r="C959" s="7" t="str">
        <f>IF(B959="","",VLOOKUP(AB959,Varsayımlar!$B:$Q,3,0))</f>
        <v/>
      </c>
      <c r="G959" s="5" t="str">
        <f>IF(B959="","",VLOOKUP(AB959,Varsayımlar!$B:$Q,5,0))</f>
        <v/>
      </c>
      <c r="H959" s="5"/>
      <c r="I959" s="5" t="str">
        <f>IF(B959="","",VLOOKUP(AB959,Varsayımlar!$B:$Q,6,0))</f>
        <v/>
      </c>
      <c r="O959" s="5" t="str">
        <f>IF(B959="","",VLOOKUP(AB959,Varsayımlar!$B:$Q,7,0)*J959)</f>
        <v/>
      </c>
      <c r="P959" s="5" t="str">
        <f>IF(B959="","",VLOOKUP(AB959,Varsayımlar!$B:$Q,8,0))</f>
        <v/>
      </c>
      <c r="Q959" s="5" t="str">
        <f>IF(B959="","",VLOOKUP(AB959,Varsayımlar!$B:$Q,9,0))</f>
        <v/>
      </c>
      <c r="R959" s="5" t="str">
        <f>IF(B959="","",VLOOKUP(AB959,Varsayımlar!$B:$Q,10,0))</f>
        <v/>
      </c>
      <c r="S959" s="5" t="str">
        <f>IF(B959="","",VLOOKUP(AB959,Varsayımlar!$B:$Q,11,0))</f>
        <v/>
      </c>
      <c r="T959" s="5" t="str">
        <f>IF(B959="","",VLOOKUP(AB959,Varsayımlar!$B:$Q,12,0))</f>
        <v/>
      </c>
      <c r="U959" s="5" t="str">
        <f>IF(B959="","",VLOOKUP(AB959,Varsayımlar!$B:$Q,13,0))</f>
        <v/>
      </c>
      <c r="V959" s="5" t="str">
        <f>IF(B959="","",VLOOKUP(AB959,Varsayımlar!$B:$Q,14,0))</f>
        <v/>
      </c>
      <c r="Z959" s="5" t="str">
        <f>IF(B959="","",VLOOKUP(AB959,Varsayımlar!$B:$Q,15,0))</f>
        <v/>
      </c>
      <c r="AA959" s="5" t="str">
        <f>IF(B959="","",VLOOKUP(AB959,Varsayımlar!$B:$Q,16,0))</f>
        <v/>
      </c>
      <c r="AB959" s="5" t="str">
        <f t="shared" si="17"/>
        <v/>
      </c>
    </row>
    <row r="960" spans="2:28" x14ac:dyDescent="0.25">
      <c r="C960" s="3" t="str">
        <f>IF(B960="","",VLOOKUP(AB960,Varsayımlar!$B:$Q,3,0))</f>
        <v/>
      </c>
      <c r="G960" s="2" t="str">
        <f>IF(B960="","",VLOOKUP(AB960,Varsayımlar!$B:$Q,5,0))</f>
        <v/>
      </c>
      <c r="I960" s="2" t="str">
        <f>IF(B960="","",VLOOKUP(AB960,Varsayımlar!$B:$Q,6,0))</f>
        <v/>
      </c>
      <c r="O960" s="2" t="str">
        <f>IF(B960="","",VLOOKUP(AB960,Varsayımlar!$B:$Q,7,0)*J960)</f>
        <v/>
      </c>
      <c r="P960" s="2" t="str">
        <f>IF(B960="","",VLOOKUP(AB960,Varsayımlar!$B:$Q,8,0))</f>
        <v/>
      </c>
      <c r="Q960" s="2" t="str">
        <f>IF(B960="","",VLOOKUP(AB960,Varsayımlar!$B:$Q,9,0))</f>
        <v/>
      </c>
      <c r="R960" s="2" t="str">
        <f>IF(B960="","",VLOOKUP(AB960,Varsayımlar!$B:$Q,10,0))</f>
        <v/>
      </c>
      <c r="S960" s="2" t="str">
        <f>IF(B960="","",VLOOKUP(AB960,Varsayımlar!$B:$Q,11,0))</f>
        <v/>
      </c>
      <c r="T960" s="2" t="str">
        <f>IF(B960="","",VLOOKUP(AB960,Varsayımlar!$B:$Q,12,0))</f>
        <v/>
      </c>
      <c r="U960" s="2" t="str">
        <f>IF(B960="","",VLOOKUP(AB960,Varsayımlar!$B:$Q,13,0))</f>
        <v/>
      </c>
      <c r="V960" s="2" t="str">
        <f>IF(B960="","",VLOOKUP(AB960,Varsayımlar!$B:$Q,14,0))</f>
        <v/>
      </c>
      <c r="Z960" s="2" t="str">
        <f>IF(B960="","",VLOOKUP(AB960,Varsayımlar!$B:$Q,15,0))</f>
        <v/>
      </c>
      <c r="AA960" s="2" t="str">
        <f>IF(B960="","",VLOOKUP(AB960,Varsayımlar!$B:$Q,16,0))</f>
        <v/>
      </c>
      <c r="AB960" s="2" t="str">
        <f t="shared" si="17"/>
        <v/>
      </c>
    </row>
    <row r="961" spans="2:28" x14ac:dyDescent="0.25">
      <c r="B961" s="6"/>
      <c r="C961" s="7" t="str">
        <f>IF(B961="","",VLOOKUP(AB961,Varsayımlar!$B:$Q,3,0))</f>
        <v/>
      </c>
      <c r="G961" s="5" t="str">
        <f>IF(B961="","",VLOOKUP(AB961,Varsayımlar!$B:$Q,5,0))</f>
        <v/>
      </c>
      <c r="H961" s="5"/>
      <c r="I961" s="5" t="str">
        <f>IF(B961="","",VLOOKUP(AB961,Varsayımlar!$B:$Q,6,0))</f>
        <v/>
      </c>
      <c r="O961" s="5" t="str">
        <f>IF(B961="","",VLOOKUP(AB961,Varsayımlar!$B:$Q,7,0)*J961)</f>
        <v/>
      </c>
      <c r="P961" s="5" t="str">
        <f>IF(B961="","",VLOOKUP(AB961,Varsayımlar!$B:$Q,8,0))</f>
        <v/>
      </c>
      <c r="Q961" s="5" t="str">
        <f>IF(B961="","",VLOOKUP(AB961,Varsayımlar!$B:$Q,9,0))</f>
        <v/>
      </c>
      <c r="R961" s="5" t="str">
        <f>IF(B961="","",VLOOKUP(AB961,Varsayımlar!$B:$Q,10,0))</f>
        <v/>
      </c>
      <c r="S961" s="5" t="str">
        <f>IF(B961="","",VLOOKUP(AB961,Varsayımlar!$B:$Q,11,0))</f>
        <v/>
      </c>
      <c r="T961" s="5" t="str">
        <f>IF(B961="","",VLOOKUP(AB961,Varsayımlar!$B:$Q,12,0))</f>
        <v/>
      </c>
      <c r="U961" s="5" t="str">
        <f>IF(B961="","",VLOOKUP(AB961,Varsayımlar!$B:$Q,13,0))</f>
        <v/>
      </c>
      <c r="V961" s="5" t="str">
        <f>IF(B961="","",VLOOKUP(AB961,Varsayımlar!$B:$Q,14,0))</f>
        <v/>
      </c>
      <c r="Z961" s="5" t="str">
        <f>IF(B961="","",VLOOKUP(AB961,Varsayımlar!$B:$Q,15,0))</f>
        <v/>
      </c>
      <c r="AA961" s="5" t="str">
        <f>IF(B961="","",VLOOKUP(AB961,Varsayımlar!$B:$Q,16,0))</f>
        <v/>
      </c>
      <c r="AB961" s="5" t="str">
        <f t="shared" si="17"/>
        <v/>
      </c>
    </row>
    <row r="962" spans="2:28" x14ac:dyDescent="0.25">
      <c r="C962" s="3" t="str">
        <f>IF(B962="","",VLOOKUP(AB962,Varsayımlar!$B:$Q,3,0))</f>
        <v/>
      </c>
      <c r="G962" s="2" t="str">
        <f>IF(B962="","",VLOOKUP(AB962,Varsayımlar!$B:$Q,5,0))</f>
        <v/>
      </c>
      <c r="I962" s="2" t="str">
        <f>IF(B962="","",VLOOKUP(AB962,Varsayımlar!$B:$Q,6,0))</f>
        <v/>
      </c>
      <c r="O962" s="2" t="str">
        <f>IF(B962="","",VLOOKUP(AB962,Varsayımlar!$B:$Q,7,0)*J962)</f>
        <v/>
      </c>
      <c r="P962" s="2" t="str">
        <f>IF(B962="","",VLOOKUP(AB962,Varsayımlar!$B:$Q,8,0))</f>
        <v/>
      </c>
      <c r="Q962" s="2" t="str">
        <f>IF(B962="","",VLOOKUP(AB962,Varsayımlar!$B:$Q,9,0))</f>
        <v/>
      </c>
      <c r="R962" s="2" t="str">
        <f>IF(B962="","",VLOOKUP(AB962,Varsayımlar!$B:$Q,10,0))</f>
        <v/>
      </c>
      <c r="S962" s="2" t="str">
        <f>IF(B962="","",VLOOKUP(AB962,Varsayımlar!$B:$Q,11,0))</f>
        <v/>
      </c>
      <c r="T962" s="2" t="str">
        <f>IF(B962="","",VLOOKUP(AB962,Varsayımlar!$B:$Q,12,0))</f>
        <v/>
      </c>
      <c r="U962" s="2" t="str">
        <f>IF(B962="","",VLOOKUP(AB962,Varsayımlar!$B:$Q,13,0))</f>
        <v/>
      </c>
      <c r="V962" s="2" t="str">
        <f>IF(B962="","",VLOOKUP(AB962,Varsayımlar!$B:$Q,14,0))</f>
        <v/>
      </c>
      <c r="Z962" s="2" t="str">
        <f>IF(B962="","",VLOOKUP(AB962,Varsayımlar!$B:$Q,15,0))</f>
        <v/>
      </c>
      <c r="AA962" s="2" t="str">
        <f>IF(B962="","",VLOOKUP(AB962,Varsayımlar!$B:$Q,16,0))</f>
        <v/>
      </c>
      <c r="AB962" s="2" t="str">
        <f t="shared" si="17"/>
        <v/>
      </c>
    </row>
    <row r="963" spans="2:28" x14ac:dyDescent="0.25">
      <c r="B963" s="6"/>
      <c r="C963" s="7" t="str">
        <f>IF(B963="","",VLOOKUP(AB963,Varsayımlar!$B:$Q,3,0))</f>
        <v/>
      </c>
      <c r="G963" s="5" t="str">
        <f>IF(B963="","",VLOOKUP(AB963,Varsayımlar!$B:$Q,5,0))</f>
        <v/>
      </c>
      <c r="H963" s="5"/>
      <c r="I963" s="5" t="str">
        <f>IF(B963="","",VLOOKUP(AB963,Varsayımlar!$B:$Q,6,0))</f>
        <v/>
      </c>
      <c r="O963" s="5" t="str">
        <f>IF(B963="","",VLOOKUP(AB963,Varsayımlar!$B:$Q,7,0)*J963)</f>
        <v/>
      </c>
      <c r="P963" s="5" t="str">
        <f>IF(B963="","",VLOOKUP(AB963,Varsayımlar!$B:$Q,8,0))</f>
        <v/>
      </c>
      <c r="Q963" s="5" t="str">
        <f>IF(B963="","",VLOOKUP(AB963,Varsayımlar!$B:$Q,9,0))</f>
        <v/>
      </c>
      <c r="R963" s="5" t="str">
        <f>IF(B963="","",VLOOKUP(AB963,Varsayımlar!$B:$Q,10,0))</f>
        <v/>
      </c>
      <c r="S963" s="5" t="str">
        <f>IF(B963="","",VLOOKUP(AB963,Varsayımlar!$B:$Q,11,0))</f>
        <v/>
      </c>
      <c r="T963" s="5" t="str">
        <f>IF(B963="","",VLOOKUP(AB963,Varsayımlar!$B:$Q,12,0))</f>
        <v/>
      </c>
      <c r="U963" s="5" t="str">
        <f>IF(B963="","",VLOOKUP(AB963,Varsayımlar!$B:$Q,13,0))</f>
        <v/>
      </c>
      <c r="V963" s="5" t="str">
        <f>IF(B963="","",VLOOKUP(AB963,Varsayımlar!$B:$Q,14,0))</f>
        <v/>
      </c>
      <c r="Z963" s="5" t="str">
        <f>IF(B963="","",VLOOKUP(AB963,Varsayımlar!$B:$Q,15,0))</f>
        <v/>
      </c>
      <c r="AA963" s="5" t="str">
        <f>IF(B963="","",VLOOKUP(AB963,Varsayımlar!$B:$Q,16,0))</f>
        <v/>
      </c>
      <c r="AB963" s="5" t="str">
        <f t="shared" si="17"/>
        <v/>
      </c>
    </row>
    <row r="964" spans="2:28" x14ac:dyDescent="0.25">
      <c r="C964" s="3" t="str">
        <f>IF(B964="","",VLOOKUP(AB964,Varsayımlar!$B:$Q,3,0))</f>
        <v/>
      </c>
      <c r="G964" s="2" t="str">
        <f>IF(B964="","",VLOOKUP(AB964,Varsayımlar!$B:$Q,5,0))</f>
        <v/>
      </c>
      <c r="I964" s="2" t="str">
        <f>IF(B964="","",VLOOKUP(AB964,Varsayımlar!$B:$Q,6,0))</f>
        <v/>
      </c>
      <c r="O964" s="2" t="str">
        <f>IF(B964="","",VLOOKUP(AB964,Varsayımlar!$B:$Q,7,0)*J964)</f>
        <v/>
      </c>
      <c r="P964" s="2" t="str">
        <f>IF(B964="","",VLOOKUP(AB964,Varsayımlar!$B:$Q,8,0))</f>
        <v/>
      </c>
      <c r="Q964" s="2" t="str">
        <f>IF(B964="","",VLOOKUP(AB964,Varsayımlar!$B:$Q,9,0))</f>
        <v/>
      </c>
      <c r="R964" s="2" t="str">
        <f>IF(B964="","",VLOOKUP(AB964,Varsayımlar!$B:$Q,10,0))</f>
        <v/>
      </c>
      <c r="S964" s="2" t="str">
        <f>IF(B964="","",VLOOKUP(AB964,Varsayımlar!$B:$Q,11,0))</f>
        <v/>
      </c>
      <c r="T964" s="2" t="str">
        <f>IF(B964="","",VLOOKUP(AB964,Varsayımlar!$B:$Q,12,0))</f>
        <v/>
      </c>
      <c r="U964" s="2" t="str">
        <f>IF(B964="","",VLOOKUP(AB964,Varsayımlar!$B:$Q,13,0))</f>
        <v/>
      </c>
      <c r="V964" s="2" t="str">
        <f>IF(B964="","",VLOOKUP(AB964,Varsayımlar!$B:$Q,14,0))</f>
        <v/>
      </c>
      <c r="Z964" s="2" t="str">
        <f>IF(B964="","",VLOOKUP(AB964,Varsayımlar!$B:$Q,15,0))</f>
        <v/>
      </c>
      <c r="AA964" s="2" t="str">
        <f>IF(B964="","",VLOOKUP(AB964,Varsayımlar!$B:$Q,16,0))</f>
        <v/>
      </c>
      <c r="AB964" s="2" t="str">
        <f t="shared" si="17"/>
        <v/>
      </c>
    </row>
    <row r="965" spans="2:28" x14ac:dyDescent="0.25">
      <c r="B965" s="6"/>
      <c r="C965" s="7" t="str">
        <f>IF(B965="","",VLOOKUP(AB965,Varsayımlar!$B:$Q,3,0))</f>
        <v/>
      </c>
      <c r="G965" s="5" t="str">
        <f>IF(B965="","",VLOOKUP(AB965,Varsayımlar!$B:$Q,5,0))</f>
        <v/>
      </c>
      <c r="H965" s="5"/>
      <c r="I965" s="5" t="str">
        <f>IF(B965="","",VLOOKUP(AB965,Varsayımlar!$B:$Q,6,0))</f>
        <v/>
      </c>
      <c r="O965" s="5" t="str">
        <f>IF(B965="","",VLOOKUP(AB965,Varsayımlar!$B:$Q,7,0)*J965)</f>
        <v/>
      </c>
      <c r="P965" s="5" t="str">
        <f>IF(B965="","",VLOOKUP(AB965,Varsayımlar!$B:$Q,8,0))</f>
        <v/>
      </c>
      <c r="Q965" s="5" t="str">
        <f>IF(B965="","",VLOOKUP(AB965,Varsayımlar!$B:$Q,9,0))</f>
        <v/>
      </c>
      <c r="R965" s="5" t="str">
        <f>IF(B965="","",VLOOKUP(AB965,Varsayımlar!$B:$Q,10,0))</f>
        <v/>
      </c>
      <c r="S965" s="5" t="str">
        <f>IF(B965="","",VLOOKUP(AB965,Varsayımlar!$B:$Q,11,0))</f>
        <v/>
      </c>
      <c r="T965" s="5" t="str">
        <f>IF(B965="","",VLOOKUP(AB965,Varsayımlar!$B:$Q,12,0))</f>
        <v/>
      </c>
      <c r="U965" s="5" t="str">
        <f>IF(B965="","",VLOOKUP(AB965,Varsayımlar!$B:$Q,13,0))</f>
        <v/>
      </c>
      <c r="V965" s="5" t="str">
        <f>IF(B965="","",VLOOKUP(AB965,Varsayımlar!$B:$Q,14,0))</f>
        <v/>
      </c>
      <c r="Z965" s="5" t="str">
        <f>IF(B965="","",VLOOKUP(AB965,Varsayımlar!$B:$Q,15,0))</f>
        <v/>
      </c>
      <c r="AA965" s="5" t="str">
        <f>IF(B965="","",VLOOKUP(AB965,Varsayımlar!$B:$Q,16,0))</f>
        <v/>
      </c>
      <c r="AB965" s="5" t="str">
        <f t="shared" si="17"/>
        <v/>
      </c>
    </row>
    <row r="966" spans="2:28" x14ac:dyDescent="0.25">
      <c r="C966" s="3" t="str">
        <f>IF(B966="","",VLOOKUP(AB966,Varsayımlar!$B:$Q,3,0))</f>
        <v/>
      </c>
      <c r="G966" s="2" t="str">
        <f>IF(B966="","",VLOOKUP(AB966,Varsayımlar!$B:$Q,5,0))</f>
        <v/>
      </c>
      <c r="I966" s="2" t="str">
        <f>IF(B966="","",VLOOKUP(AB966,Varsayımlar!$B:$Q,6,0))</f>
        <v/>
      </c>
      <c r="O966" s="2" t="str">
        <f>IF(B966="","",VLOOKUP(AB966,Varsayımlar!$B:$Q,7,0)*J966)</f>
        <v/>
      </c>
      <c r="P966" s="2" t="str">
        <f>IF(B966="","",VLOOKUP(AB966,Varsayımlar!$B:$Q,8,0))</f>
        <v/>
      </c>
      <c r="Q966" s="2" t="str">
        <f>IF(B966="","",VLOOKUP(AB966,Varsayımlar!$B:$Q,9,0))</f>
        <v/>
      </c>
      <c r="R966" s="2" t="str">
        <f>IF(B966="","",VLOOKUP(AB966,Varsayımlar!$B:$Q,10,0))</f>
        <v/>
      </c>
      <c r="S966" s="2" t="str">
        <f>IF(B966="","",VLOOKUP(AB966,Varsayımlar!$B:$Q,11,0))</f>
        <v/>
      </c>
      <c r="T966" s="2" t="str">
        <f>IF(B966="","",VLOOKUP(AB966,Varsayımlar!$B:$Q,12,0))</f>
        <v/>
      </c>
      <c r="U966" s="2" t="str">
        <f>IF(B966="","",VLOOKUP(AB966,Varsayımlar!$B:$Q,13,0))</f>
        <v/>
      </c>
      <c r="V966" s="2" t="str">
        <f>IF(B966="","",VLOOKUP(AB966,Varsayımlar!$B:$Q,14,0))</f>
        <v/>
      </c>
      <c r="Z966" s="2" t="str">
        <f>IF(B966="","",VLOOKUP(AB966,Varsayımlar!$B:$Q,15,0))</f>
        <v/>
      </c>
      <c r="AA966" s="2" t="str">
        <f>IF(B966="","",VLOOKUP(AB966,Varsayımlar!$B:$Q,16,0))</f>
        <v/>
      </c>
      <c r="AB966" s="2" t="str">
        <f t="shared" si="17"/>
        <v/>
      </c>
    </row>
    <row r="967" spans="2:28" x14ac:dyDescent="0.25">
      <c r="B967" s="6"/>
      <c r="C967" s="7" t="str">
        <f>IF(B967="","",VLOOKUP(AB967,Varsayımlar!$B:$Q,3,0))</f>
        <v/>
      </c>
      <c r="G967" s="5" t="str">
        <f>IF(B967="","",VLOOKUP(AB967,Varsayımlar!$B:$Q,5,0))</f>
        <v/>
      </c>
      <c r="H967" s="5"/>
      <c r="I967" s="5" t="str">
        <f>IF(B967="","",VLOOKUP(AB967,Varsayımlar!$B:$Q,6,0))</f>
        <v/>
      </c>
      <c r="O967" s="5" t="str">
        <f>IF(B967="","",VLOOKUP(AB967,Varsayımlar!$B:$Q,7,0)*J967)</f>
        <v/>
      </c>
      <c r="P967" s="5" t="str">
        <f>IF(B967="","",VLOOKUP(AB967,Varsayımlar!$B:$Q,8,0))</f>
        <v/>
      </c>
      <c r="Q967" s="5" t="str">
        <f>IF(B967="","",VLOOKUP(AB967,Varsayımlar!$B:$Q,9,0))</f>
        <v/>
      </c>
      <c r="R967" s="5" t="str">
        <f>IF(B967="","",VLOOKUP(AB967,Varsayımlar!$B:$Q,10,0))</f>
        <v/>
      </c>
      <c r="S967" s="5" t="str">
        <f>IF(B967="","",VLOOKUP(AB967,Varsayımlar!$B:$Q,11,0))</f>
        <v/>
      </c>
      <c r="T967" s="5" t="str">
        <f>IF(B967="","",VLOOKUP(AB967,Varsayımlar!$B:$Q,12,0))</f>
        <v/>
      </c>
      <c r="U967" s="5" t="str">
        <f>IF(B967="","",VLOOKUP(AB967,Varsayımlar!$B:$Q,13,0))</f>
        <v/>
      </c>
      <c r="V967" s="5" t="str">
        <f>IF(B967="","",VLOOKUP(AB967,Varsayımlar!$B:$Q,14,0))</f>
        <v/>
      </c>
      <c r="Z967" s="5" t="str">
        <f>IF(B967="","",VLOOKUP(AB967,Varsayımlar!$B:$Q,15,0))</f>
        <v/>
      </c>
      <c r="AA967" s="5" t="str">
        <f>IF(B967="","",VLOOKUP(AB967,Varsayımlar!$B:$Q,16,0))</f>
        <v/>
      </c>
      <c r="AB967" s="5" t="str">
        <f t="shared" ref="AB967:AB1030" si="18">IF(B967="","",CONCATENATE(B967,D967))</f>
        <v/>
      </c>
    </row>
    <row r="968" spans="2:28" x14ac:dyDescent="0.25">
      <c r="C968" s="3" t="str">
        <f>IF(B968="","",VLOOKUP(AB968,Varsayımlar!$B:$Q,3,0))</f>
        <v/>
      </c>
      <c r="G968" s="2" t="str">
        <f>IF(B968="","",VLOOKUP(AB968,Varsayımlar!$B:$Q,5,0))</f>
        <v/>
      </c>
      <c r="I968" s="2" t="str">
        <f>IF(B968="","",VLOOKUP(AB968,Varsayımlar!$B:$Q,6,0))</f>
        <v/>
      </c>
      <c r="O968" s="2" t="str">
        <f>IF(B968="","",VLOOKUP(AB968,Varsayımlar!$B:$Q,7,0)*J968)</f>
        <v/>
      </c>
      <c r="P968" s="2" t="str">
        <f>IF(B968="","",VLOOKUP(AB968,Varsayımlar!$B:$Q,8,0))</f>
        <v/>
      </c>
      <c r="Q968" s="2" t="str">
        <f>IF(B968="","",VLOOKUP(AB968,Varsayımlar!$B:$Q,9,0))</f>
        <v/>
      </c>
      <c r="R968" s="2" t="str">
        <f>IF(B968="","",VLOOKUP(AB968,Varsayımlar!$B:$Q,10,0))</f>
        <v/>
      </c>
      <c r="S968" s="2" t="str">
        <f>IF(B968="","",VLOOKUP(AB968,Varsayımlar!$B:$Q,11,0))</f>
        <v/>
      </c>
      <c r="T968" s="2" t="str">
        <f>IF(B968="","",VLOOKUP(AB968,Varsayımlar!$B:$Q,12,0))</f>
        <v/>
      </c>
      <c r="U968" s="2" t="str">
        <f>IF(B968="","",VLOOKUP(AB968,Varsayımlar!$B:$Q,13,0))</f>
        <v/>
      </c>
      <c r="V968" s="2" t="str">
        <f>IF(B968="","",VLOOKUP(AB968,Varsayımlar!$B:$Q,14,0))</f>
        <v/>
      </c>
      <c r="Z968" s="2" t="str">
        <f>IF(B968="","",VLOOKUP(AB968,Varsayımlar!$B:$Q,15,0))</f>
        <v/>
      </c>
      <c r="AA968" s="2" t="str">
        <f>IF(B968="","",VLOOKUP(AB968,Varsayımlar!$B:$Q,16,0))</f>
        <v/>
      </c>
      <c r="AB968" s="2" t="str">
        <f t="shared" si="18"/>
        <v/>
      </c>
    </row>
    <row r="969" spans="2:28" x14ac:dyDescent="0.25">
      <c r="B969" s="6"/>
      <c r="C969" s="7" t="str">
        <f>IF(B969="","",VLOOKUP(AB969,Varsayımlar!$B:$Q,3,0))</f>
        <v/>
      </c>
      <c r="G969" s="5" t="str">
        <f>IF(B969="","",VLOOKUP(AB969,Varsayımlar!$B:$Q,5,0))</f>
        <v/>
      </c>
      <c r="H969" s="5"/>
      <c r="I969" s="5" t="str">
        <f>IF(B969="","",VLOOKUP(AB969,Varsayımlar!$B:$Q,6,0))</f>
        <v/>
      </c>
      <c r="O969" s="5" t="str">
        <f>IF(B969="","",VLOOKUP(AB969,Varsayımlar!$B:$Q,7,0)*J969)</f>
        <v/>
      </c>
      <c r="P969" s="5" t="str">
        <f>IF(B969="","",VLOOKUP(AB969,Varsayımlar!$B:$Q,8,0))</f>
        <v/>
      </c>
      <c r="Q969" s="5" t="str">
        <f>IF(B969="","",VLOOKUP(AB969,Varsayımlar!$B:$Q,9,0))</f>
        <v/>
      </c>
      <c r="R969" s="5" t="str">
        <f>IF(B969="","",VLOOKUP(AB969,Varsayımlar!$B:$Q,10,0))</f>
        <v/>
      </c>
      <c r="S969" s="5" t="str">
        <f>IF(B969="","",VLOOKUP(AB969,Varsayımlar!$B:$Q,11,0))</f>
        <v/>
      </c>
      <c r="T969" s="5" t="str">
        <f>IF(B969="","",VLOOKUP(AB969,Varsayımlar!$B:$Q,12,0))</f>
        <v/>
      </c>
      <c r="U969" s="5" t="str">
        <f>IF(B969="","",VLOOKUP(AB969,Varsayımlar!$B:$Q,13,0))</f>
        <v/>
      </c>
      <c r="V969" s="5" t="str">
        <f>IF(B969="","",VLOOKUP(AB969,Varsayımlar!$B:$Q,14,0))</f>
        <v/>
      </c>
      <c r="Z969" s="5" t="str">
        <f>IF(B969="","",VLOOKUP(AB969,Varsayımlar!$B:$Q,15,0))</f>
        <v/>
      </c>
      <c r="AA969" s="5" t="str">
        <f>IF(B969="","",VLOOKUP(AB969,Varsayımlar!$B:$Q,16,0))</f>
        <v/>
      </c>
      <c r="AB969" s="5" t="str">
        <f t="shared" si="18"/>
        <v/>
      </c>
    </row>
    <row r="970" spans="2:28" x14ac:dyDescent="0.25">
      <c r="C970" s="3" t="str">
        <f>IF(B970="","",VLOOKUP(AB970,Varsayımlar!$B:$Q,3,0))</f>
        <v/>
      </c>
      <c r="G970" s="2" t="str">
        <f>IF(B970="","",VLOOKUP(AB970,Varsayımlar!$B:$Q,5,0))</f>
        <v/>
      </c>
      <c r="I970" s="2" t="str">
        <f>IF(B970="","",VLOOKUP(AB970,Varsayımlar!$B:$Q,6,0))</f>
        <v/>
      </c>
      <c r="O970" s="2" t="str">
        <f>IF(B970="","",VLOOKUP(AB970,Varsayımlar!$B:$Q,7,0)*J970)</f>
        <v/>
      </c>
      <c r="P970" s="2" t="str">
        <f>IF(B970="","",VLOOKUP(AB970,Varsayımlar!$B:$Q,8,0))</f>
        <v/>
      </c>
      <c r="Q970" s="2" t="str">
        <f>IF(B970="","",VLOOKUP(AB970,Varsayımlar!$B:$Q,9,0))</f>
        <v/>
      </c>
      <c r="R970" s="2" t="str">
        <f>IF(B970="","",VLOOKUP(AB970,Varsayımlar!$B:$Q,10,0))</f>
        <v/>
      </c>
      <c r="S970" s="2" t="str">
        <f>IF(B970="","",VLOOKUP(AB970,Varsayımlar!$B:$Q,11,0))</f>
        <v/>
      </c>
      <c r="T970" s="2" t="str">
        <f>IF(B970="","",VLOOKUP(AB970,Varsayımlar!$B:$Q,12,0))</f>
        <v/>
      </c>
      <c r="U970" s="2" t="str">
        <f>IF(B970="","",VLOOKUP(AB970,Varsayımlar!$B:$Q,13,0))</f>
        <v/>
      </c>
      <c r="V970" s="2" t="str">
        <f>IF(B970="","",VLOOKUP(AB970,Varsayımlar!$B:$Q,14,0))</f>
        <v/>
      </c>
      <c r="Z970" s="2" t="str">
        <f>IF(B970="","",VLOOKUP(AB970,Varsayımlar!$B:$Q,15,0))</f>
        <v/>
      </c>
      <c r="AA970" s="2" t="str">
        <f>IF(B970="","",VLOOKUP(AB970,Varsayımlar!$B:$Q,16,0))</f>
        <v/>
      </c>
      <c r="AB970" s="2" t="str">
        <f t="shared" si="18"/>
        <v/>
      </c>
    </row>
    <row r="971" spans="2:28" x14ac:dyDescent="0.25">
      <c r="B971" s="6"/>
      <c r="C971" s="7" t="str">
        <f>IF(B971="","",VLOOKUP(AB971,Varsayımlar!$B:$Q,3,0))</f>
        <v/>
      </c>
      <c r="G971" s="5" t="str">
        <f>IF(B971="","",VLOOKUP(AB971,Varsayımlar!$B:$Q,5,0))</f>
        <v/>
      </c>
      <c r="H971" s="5"/>
      <c r="I971" s="5" t="str">
        <f>IF(B971="","",VLOOKUP(AB971,Varsayımlar!$B:$Q,6,0))</f>
        <v/>
      </c>
      <c r="O971" s="5" t="str">
        <f>IF(B971="","",VLOOKUP(AB971,Varsayımlar!$B:$Q,7,0)*J971)</f>
        <v/>
      </c>
      <c r="P971" s="5" t="str">
        <f>IF(B971="","",VLOOKUP(AB971,Varsayımlar!$B:$Q,8,0))</f>
        <v/>
      </c>
      <c r="Q971" s="5" t="str">
        <f>IF(B971="","",VLOOKUP(AB971,Varsayımlar!$B:$Q,9,0))</f>
        <v/>
      </c>
      <c r="R971" s="5" t="str">
        <f>IF(B971="","",VLOOKUP(AB971,Varsayımlar!$B:$Q,10,0))</f>
        <v/>
      </c>
      <c r="S971" s="5" t="str">
        <f>IF(B971="","",VLOOKUP(AB971,Varsayımlar!$B:$Q,11,0))</f>
        <v/>
      </c>
      <c r="T971" s="5" t="str">
        <f>IF(B971="","",VLOOKUP(AB971,Varsayımlar!$B:$Q,12,0))</f>
        <v/>
      </c>
      <c r="U971" s="5" t="str">
        <f>IF(B971="","",VLOOKUP(AB971,Varsayımlar!$B:$Q,13,0))</f>
        <v/>
      </c>
      <c r="V971" s="5" t="str">
        <f>IF(B971="","",VLOOKUP(AB971,Varsayımlar!$B:$Q,14,0))</f>
        <v/>
      </c>
      <c r="Z971" s="5" t="str">
        <f>IF(B971="","",VLOOKUP(AB971,Varsayımlar!$B:$Q,15,0))</f>
        <v/>
      </c>
      <c r="AA971" s="5" t="str">
        <f>IF(B971="","",VLOOKUP(AB971,Varsayımlar!$B:$Q,16,0))</f>
        <v/>
      </c>
      <c r="AB971" s="5" t="str">
        <f t="shared" si="18"/>
        <v/>
      </c>
    </row>
    <row r="972" spans="2:28" x14ac:dyDescent="0.25">
      <c r="C972" s="3" t="str">
        <f>IF(B972="","",VLOOKUP(AB972,Varsayımlar!$B:$Q,3,0))</f>
        <v/>
      </c>
      <c r="G972" s="2" t="str">
        <f>IF(B972="","",VLOOKUP(AB972,Varsayımlar!$B:$Q,5,0))</f>
        <v/>
      </c>
      <c r="I972" s="2" t="str">
        <f>IF(B972="","",VLOOKUP(AB972,Varsayımlar!$B:$Q,6,0))</f>
        <v/>
      </c>
      <c r="O972" s="2" t="str">
        <f>IF(B972="","",VLOOKUP(AB972,Varsayımlar!$B:$Q,7,0)*J972)</f>
        <v/>
      </c>
      <c r="P972" s="2" t="str">
        <f>IF(B972="","",VLOOKUP(AB972,Varsayımlar!$B:$Q,8,0))</f>
        <v/>
      </c>
      <c r="Q972" s="2" t="str">
        <f>IF(B972="","",VLOOKUP(AB972,Varsayımlar!$B:$Q,9,0))</f>
        <v/>
      </c>
      <c r="R972" s="2" t="str">
        <f>IF(B972="","",VLOOKUP(AB972,Varsayımlar!$B:$Q,10,0))</f>
        <v/>
      </c>
      <c r="S972" s="2" t="str">
        <f>IF(B972="","",VLOOKUP(AB972,Varsayımlar!$B:$Q,11,0))</f>
        <v/>
      </c>
      <c r="T972" s="2" t="str">
        <f>IF(B972="","",VLOOKUP(AB972,Varsayımlar!$B:$Q,12,0))</f>
        <v/>
      </c>
      <c r="U972" s="2" t="str">
        <f>IF(B972="","",VLOOKUP(AB972,Varsayımlar!$B:$Q,13,0))</f>
        <v/>
      </c>
      <c r="V972" s="2" t="str">
        <f>IF(B972="","",VLOOKUP(AB972,Varsayımlar!$B:$Q,14,0))</f>
        <v/>
      </c>
      <c r="Z972" s="2" t="str">
        <f>IF(B972="","",VLOOKUP(AB972,Varsayımlar!$B:$Q,15,0))</f>
        <v/>
      </c>
      <c r="AA972" s="2" t="str">
        <f>IF(B972="","",VLOOKUP(AB972,Varsayımlar!$B:$Q,16,0))</f>
        <v/>
      </c>
      <c r="AB972" s="2" t="str">
        <f t="shared" si="18"/>
        <v/>
      </c>
    </row>
    <row r="973" spans="2:28" x14ac:dyDescent="0.25">
      <c r="B973" s="6"/>
      <c r="C973" s="7" t="str">
        <f>IF(B973="","",VLOOKUP(AB973,Varsayımlar!$B:$Q,3,0))</f>
        <v/>
      </c>
      <c r="G973" s="5" t="str">
        <f>IF(B973="","",VLOOKUP(AB973,Varsayımlar!$B:$Q,5,0))</f>
        <v/>
      </c>
      <c r="H973" s="5"/>
      <c r="I973" s="5" t="str">
        <f>IF(B973="","",VLOOKUP(AB973,Varsayımlar!$B:$Q,6,0))</f>
        <v/>
      </c>
      <c r="O973" s="5" t="str">
        <f>IF(B973="","",VLOOKUP(AB973,Varsayımlar!$B:$Q,7,0)*J973)</f>
        <v/>
      </c>
      <c r="P973" s="5" t="str">
        <f>IF(B973="","",VLOOKUP(AB973,Varsayımlar!$B:$Q,8,0))</f>
        <v/>
      </c>
      <c r="Q973" s="5" t="str">
        <f>IF(B973="","",VLOOKUP(AB973,Varsayımlar!$B:$Q,9,0))</f>
        <v/>
      </c>
      <c r="R973" s="5" t="str">
        <f>IF(B973="","",VLOOKUP(AB973,Varsayımlar!$B:$Q,10,0))</f>
        <v/>
      </c>
      <c r="S973" s="5" t="str">
        <f>IF(B973="","",VLOOKUP(AB973,Varsayımlar!$B:$Q,11,0))</f>
        <v/>
      </c>
      <c r="T973" s="5" t="str">
        <f>IF(B973="","",VLOOKUP(AB973,Varsayımlar!$B:$Q,12,0))</f>
        <v/>
      </c>
      <c r="U973" s="5" t="str">
        <f>IF(B973="","",VLOOKUP(AB973,Varsayımlar!$B:$Q,13,0))</f>
        <v/>
      </c>
      <c r="V973" s="5" t="str">
        <f>IF(B973="","",VLOOKUP(AB973,Varsayımlar!$B:$Q,14,0))</f>
        <v/>
      </c>
      <c r="Z973" s="5" t="str">
        <f>IF(B973="","",VLOOKUP(AB973,Varsayımlar!$B:$Q,15,0))</f>
        <v/>
      </c>
      <c r="AA973" s="5" t="str">
        <f>IF(B973="","",VLOOKUP(AB973,Varsayımlar!$B:$Q,16,0))</f>
        <v/>
      </c>
      <c r="AB973" s="5" t="str">
        <f t="shared" si="18"/>
        <v/>
      </c>
    </row>
    <row r="974" spans="2:28" x14ac:dyDescent="0.25">
      <c r="C974" s="3" t="str">
        <f>IF(B974="","",VLOOKUP(AB974,Varsayımlar!$B:$Q,3,0))</f>
        <v/>
      </c>
      <c r="G974" s="2" t="str">
        <f>IF(B974="","",VLOOKUP(AB974,Varsayımlar!$B:$Q,5,0))</f>
        <v/>
      </c>
      <c r="I974" s="2" t="str">
        <f>IF(B974="","",VLOOKUP(AB974,Varsayımlar!$B:$Q,6,0))</f>
        <v/>
      </c>
      <c r="O974" s="2" t="str">
        <f>IF(B974="","",VLOOKUP(AB974,Varsayımlar!$B:$Q,7,0)*J974)</f>
        <v/>
      </c>
      <c r="P974" s="2" t="str">
        <f>IF(B974="","",VLOOKUP(AB974,Varsayımlar!$B:$Q,8,0))</f>
        <v/>
      </c>
      <c r="Q974" s="2" t="str">
        <f>IF(B974="","",VLOOKUP(AB974,Varsayımlar!$B:$Q,9,0))</f>
        <v/>
      </c>
      <c r="R974" s="2" t="str">
        <f>IF(B974="","",VLOOKUP(AB974,Varsayımlar!$B:$Q,10,0))</f>
        <v/>
      </c>
      <c r="S974" s="2" t="str">
        <f>IF(B974="","",VLOOKUP(AB974,Varsayımlar!$B:$Q,11,0))</f>
        <v/>
      </c>
      <c r="T974" s="2" t="str">
        <f>IF(B974="","",VLOOKUP(AB974,Varsayımlar!$B:$Q,12,0))</f>
        <v/>
      </c>
      <c r="U974" s="2" t="str">
        <f>IF(B974="","",VLOOKUP(AB974,Varsayımlar!$B:$Q,13,0))</f>
        <v/>
      </c>
      <c r="V974" s="2" t="str">
        <f>IF(B974="","",VLOOKUP(AB974,Varsayımlar!$B:$Q,14,0))</f>
        <v/>
      </c>
      <c r="Z974" s="2" t="str">
        <f>IF(B974="","",VLOOKUP(AB974,Varsayımlar!$B:$Q,15,0))</f>
        <v/>
      </c>
      <c r="AA974" s="2" t="str">
        <f>IF(B974="","",VLOOKUP(AB974,Varsayımlar!$B:$Q,16,0))</f>
        <v/>
      </c>
      <c r="AB974" s="2" t="str">
        <f t="shared" si="18"/>
        <v/>
      </c>
    </row>
    <row r="975" spans="2:28" x14ac:dyDescent="0.25">
      <c r="B975" s="6"/>
      <c r="C975" s="7" t="str">
        <f>IF(B975="","",VLOOKUP(AB975,Varsayımlar!$B:$Q,3,0))</f>
        <v/>
      </c>
      <c r="G975" s="5" t="str">
        <f>IF(B975="","",VLOOKUP(AB975,Varsayımlar!$B:$Q,5,0))</f>
        <v/>
      </c>
      <c r="H975" s="5"/>
      <c r="I975" s="5" t="str">
        <f>IF(B975="","",VLOOKUP(AB975,Varsayımlar!$B:$Q,6,0))</f>
        <v/>
      </c>
      <c r="O975" s="5" t="str">
        <f>IF(B975="","",VLOOKUP(AB975,Varsayımlar!$B:$Q,7,0)*J975)</f>
        <v/>
      </c>
      <c r="P975" s="5" t="str">
        <f>IF(B975="","",VLOOKUP(AB975,Varsayımlar!$B:$Q,8,0))</f>
        <v/>
      </c>
      <c r="Q975" s="5" t="str">
        <f>IF(B975="","",VLOOKUP(AB975,Varsayımlar!$B:$Q,9,0))</f>
        <v/>
      </c>
      <c r="R975" s="5" t="str">
        <f>IF(B975="","",VLOOKUP(AB975,Varsayımlar!$B:$Q,10,0))</f>
        <v/>
      </c>
      <c r="S975" s="5" t="str">
        <f>IF(B975="","",VLOOKUP(AB975,Varsayımlar!$B:$Q,11,0))</f>
        <v/>
      </c>
      <c r="T975" s="5" t="str">
        <f>IF(B975="","",VLOOKUP(AB975,Varsayımlar!$B:$Q,12,0))</f>
        <v/>
      </c>
      <c r="U975" s="5" t="str">
        <f>IF(B975="","",VLOOKUP(AB975,Varsayımlar!$B:$Q,13,0))</f>
        <v/>
      </c>
      <c r="V975" s="5" t="str">
        <f>IF(B975="","",VLOOKUP(AB975,Varsayımlar!$B:$Q,14,0))</f>
        <v/>
      </c>
      <c r="Z975" s="5" t="str">
        <f>IF(B975="","",VLOOKUP(AB975,Varsayımlar!$B:$Q,15,0))</f>
        <v/>
      </c>
      <c r="AA975" s="5" t="str">
        <f>IF(B975="","",VLOOKUP(AB975,Varsayımlar!$B:$Q,16,0))</f>
        <v/>
      </c>
      <c r="AB975" s="5" t="str">
        <f t="shared" si="18"/>
        <v/>
      </c>
    </row>
    <row r="976" spans="2:28" x14ac:dyDescent="0.25">
      <c r="C976" s="3" t="str">
        <f>IF(B976="","",VLOOKUP(AB976,Varsayımlar!$B:$Q,3,0))</f>
        <v/>
      </c>
      <c r="G976" s="2" t="str">
        <f>IF(B976="","",VLOOKUP(AB976,Varsayımlar!$B:$Q,5,0))</f>
        <v/>
      </c>
      <c r="I976" s="2" t="str">
        <f>IF(B976="","",VLOOKUP(AB976,Varsayımlar!$B:$Q,6,0))</f>
        <v/>
      </c>
      <c r="O976" s="2" t="str">
        <f>IF(B976="","",VLOOKUP(AB976,Varsayımlar!$B:$Q,7,0)*J976)</f>
        <v/>
      </c>
      <c r="P976" s="2" t="str">
        <f>IF(B976="","",VLOOKUP(AB976,Varsayımlar!$B:$Q,8,0))</f>
        <v/>
      </c>
      <c r="Q976" s="2" t="str">
        <f>IF(B976="","",VLOOKUP(AB976,Varsayımlar!$B:$Q,9,0))</f>
        <v/>
      </c>
      <c r="R976" s="2" t="str">
        <f>IF(B976="","",VLOOKUP(AB976,Varsayımlar!$B:$Q,10,0))</f>
        <v/>
      </c>
      <c r="S976" s="2" t="str">
        <f>IF(B976="","",VLOOKUP(AB976,Varsayımlar!$B:$Q,11,0))</f>
        <v/>
      </c>
      <c r="T976" s="2" t="str">
        <f>IF(B976="","",VLOOKUP(AB976,Varsayımlar!$B:$Q,12,0))</f>
        <v/>
      </c>
      <c r="U976" s="2" t="str">
        <f>IF(B976="","",VLOOKUP(AB976,Varsayımlar!$B:$Q,13,0))</f>
        <v/>
      </c>
      <c r="V976" s="2" t="str">
        <f>IF(B976="","",VLOOKUP(AB976,Varsayımlar!$B:$Q,14,0))</f>
        <v/>
      </c>
      <c r="Z976" s="2" t="str">
        <f>IF(B976="","",VLOOKUP(AB976,Varsayımlar!$B:$Q,15,0))</f>
        <v/>
      </c>
      <c r="AA976" s="2" t="str">
        <f>IF(B976="","",VLOOKUP(AB976,Varsayımlar!$B:$Q,16,0))</f>
        <v/>
      </c>
      <c r="AB976" s="2" t="str">
        <f t="shared" si="18"/>
        <v/>
      </c>
    </row>
    <row r="977" spans="2:28" x14ac:dyDescent="0.25">
      <c r="B977" s="6"/>
      <c r="C977" s="7" t="str">
        <f>IF(B977="","",VLOOKUP(AB977,Varsayımlar!$B:$Q,3,0))</f>
        <v/>
      </c>
      <c r="G977" s="5" t="str">
        <f>IF(B977="","",VLOOKUP(AB977,Varsayımlar!$B:$Q,5,0))</f>
        <v/>
      </c>
      <c r="H977" s="5"/>
      <c r="I977" s="5" t="str">
        <f>IF(B977="","",VLOOKUP(AB977,Varsayımlar!$B:$Q,6,0))</f>
        <v/>
      </c>
      <c r="O977" s="5" t="str">
        <f>IF(B977="","",VLOOKUP(AB977,Varsayımlar!$B:$Q,7,0)*J977)</f>
        <v/>
      </c>
      <c r="P977" s="5" t="str">
        <f>IF(B977="","",VLOOKUP(AB977,Varsayımlar!$B:$Q,8,0))</f>
        <v/>
      </c>
      <c r="Q977" s="5" t="str">
        <f>IF(B977="","",VLOOKUP(AB977,Varsayımlar!$B:$Q,9,0))</f>
        <v/>
      </c>
      <c r="R977" s="5" t="str">
        <f>IF(B977="","",VLOOKUP(AB977,Varsayımlar!$B:$Q,10,0))</f>
        <v/>
      </c>
      <c r="S977" s="5" t="str">
        <f>IF(B977="","",VLOOKUP(AB977,Varsayımlar!$B:$Q,11,0))</f>
        <v/>
      </c>
      <c r="T977" s="5" t="str">
        <f>IF(B977="","",VLOOKUP(AB977,Varsayımlar!$B:$Q,12,0))</f>
        <v/>
      </c>
      <c r="U977" s="5" t="str">
        <f>IF(B977="","",VLOOKUP(AB977,Varsayımlar!$B:$Q,13,0))</f>
        <v/>
      </c>
      <c r="V977" s="5" t="str">
        <f>IF(B977="","",VLOOKUP(AB977,Varsayımlar!$B:$Q,14,0))</f>
        <v/>
      </c>
      <c r="Z977" s="5" t="str">
        <f>IF(B977="","",VLOOKUP(AB977,Varsayımlar!$B:$Q,15,0))</f>
        <v/>
      </c>
      <c r="AA977" s="5" t="str">
        <f>IF(B977="","",VLOOKUP(AB977,Varsayımlar!$B:$Q,16,0))</f>
        <v/>
      </c>
      <c r="AB977" s="5" t="str">
        <f t="shared" si="18"/>
        <v/>
      </c>
    </row>
    <row r="978" spans="2:28" x14ac:dyDescent="0.25">
      <c r="C978" s="3" t="str">
        <f>IF(B978="","",VLOOKUP(AB978,Varsayımlar!$B:$Q,3,0))</f>
        <v/>
      </c>
      <c r="G978" s="2" t="str">
        <f>IF(B978="","",VLOOKUP(AB978,Varsayımlar!$B:$Q,5,0))</f>
        <v/>
      </c>
      <c r="I978" s="2" t="str">
        <f>IF(B978="","",VLOOKUP(AB978,Varsayımlar!$B:$Q,6,0))</f>
        <v/>
      </c>
      <c r="O978" s="2" t="str">
        <f>IF(B978="","",VLOOKUP(AB978,Varsayımlar!$B:$Q,7,0)*J978)</f>
        <v/>
      </c>
      <c r="P978" s="2" t="str">
        <f>IF(B978="","",VLOOKUP(AB978,Varsayımlar!$B:$Q,8,0))</f>
        <v/>
      </c>
      <c r="Q978" s="2" t="str">
        <f>IF(B978="","",VLOOKUP(AB978,Varsayımlar!$B:$Q,9,0))</f>
        <v/>
      </c>
      <c r="R978" s="2" t="str">
        <f>IF(B978="","",VLOOKUP(AB978,Varsayımlar!$B:$Q,10,0))</f>
        <v/>
      </c>
      <c r="S978" s="2" t="str">
        <f>IF(B978="","",VLOOKUP(AB978,Varsayımlar!$B:$Q,11,0))</f>
        <v/>
      </c>
      <c r="T978" s="2" t="str">
        <f>IF(B978="","",VLOOKUP(AB978,Varsayımlar!$B:$Q,12,0))</f>
        <v/>
      </c>
      <c r="U978" s="2" t="str">
        <f>IF(B978="","",VLOOKUP(AB978,Varsayımlar!$B:$Q,13,0))</f>
        <v/>
      </c>
      <c r="V978" s="2" t="str">
        <f>IF(B978="","",VLOOKUP(AB978,Varsayımlar!$B:$Q,14,0))</f>
        <v/>
      </c>
      <c r="Z978" s="2" t="str">
        <f>IF(B978="","",VLOOKUP(AB978,Varsayımlar!$B:$Q,15,0))</f>
        <v/>
      </c>
      <c r="AA978" s="2" t="str">
        <f>IF(B978="","",VLOOKUP(AB978,Varsayımlar!$B:$Q,16,0))</f>
        <v/>
      </c>
      <c r="AB978" s="2" t="str">
        <f t="shared" si="18"/>
        <v/>
      </c>
    </row>
    <row r="979" spans="2:28" x14ac:dyDescent="0.25">
      <c r="B979" s="6"/>
      <c r="C979" s="7" t="str">
        <f>IF(B979="","",VLOOKUP(AB979,Varsayımlar!$B:$Q,3,0))</f>
        <v/>
      </c>
      <c r="G979" s="5" t="str">
        <f>IF(B979="","",VLOOKUP(AB979,Varsayımlar!$B:$Q,5,0))</f>
        <v/>
      </c>
      <c r="H979" s="5"/>
      <c r="I979" s="5" t="str">
        <f>IF(B979="","",VLOOKUP(AB979,Varsayımlar!$B:$Q,6,0))</f>
        <v/>
      </c>
      <c r="O979" s="5" t="str">
        <f>IF(B979="","",VLOOKUP(AB979,Varsayımlar!$B:$Q,7,0)*J979)</f>
        <v/>
      </c>
      <c r="P979" s="5" t="str">
        <f>IF(B979="","",VLOOKUP(AB979,Varsayımlar!$B:$Q,8,0))</f>
        <v/>
      </c>
      <c r="Q979" s="5" t="str">
        <f>IF(B979="","",VLOOKUP(AB979,Varsayımlar!$B:$Q,9,0))</f>
        <v/>
      </c>
      <c r="R979" s="5" t="str">
        <f>IF(B979="","",VLOOKUP(AB979,Varsayımlar!$B:$Q,10,0))</f>
        <v/>
      </c>
      <c r="S979" s="5" t="str">
        <f>IF(B979="","",VLOOKUP(AB979,Varsayımlar!$B:$Q,11,0))</f>
        <v/>
      </c>
      <c r="T979" s="5" t="str">
        <f>IF(B979="","",VLOOKUP(AB979,Varsayımlar!$B:$Q,12,0))</f>
        <v/>
      </c>
      <c r="U979" s="5" t="str">
        <f>IF(B979="","",VLOOKUP(AB979,Varsayımlar!$B:$Q,13,0))</f>
        <v/>
      </c>
      <c r="V979" s="5" t="str">
        <f>IF(B979="","",VLOOKUP(AB979,Varsayımlar!$B:$Q,14,0))</f>
        <v/>
      </c>
      <c r="Z979" s="5" t="str">
        <f>IF(B979="","",VLOOKUP(AB979,Varsayımlar!$B:$Q,15,0))</f>
        <v/>
      </c>
      <c r="AA979" s="5" t="str">
        <f>IF(B979="","",VLOOKUP(AB979,Varsayımlar!$B:$Q,16,0))</f>
        <v/>
      </c>
      <c r="AB979" s="5" t="str">
        <f t="shared" si="18"/>
        <v/>
      </c>
    </row>
    <row r="980" spans="2:28" x14ac:dyDescent="0.25">
      <c r="C980" s="3" t="str">
        <f>IF(B980="","",VLOOKUP(AB980,Varsayımlar!$B:$Q,3,0))</f>
        <v/>
      </c>
      <c r="G980" s="2" t="str">
        <f>IF(B980="","",VLOOKUP(AB980,Varsayımlar!$B:$Q,5,0))</f>
        <v/>
      </c>
      <c r="I980" s="2" t="str">
        <f>IF(B980="","",VLOOKUP(AB980,Varsayımlar!$B:$Q,6,0))</f>
        <v/>
      </c>
      <c r="O980" s="2" t="str">
        <f>IF(B980="","",VLOOKUP(AB980,Varsayımlar!$B:$Q,7,0)*J980)</f>
        <v/>
      </c>
      <c r="P980" s="2" t="str">
        <f>IF(B980="","",VLOOKUP(AB980,Varsayımlar!$B:$Q,8,0))</f>
        <v/>
      </c>
      <c r="Q980" s="2" t="str">
        <f>IF(B980="","",VLOOKUP(AB980,Varsayımlar!$B:$Q,9,0))</f>
        <v/>
      </c>
      <c r="R980" s="2" t="str">
        <f>IF(B980="","",VLOOKUP(AB980,Varsayımlar!$B:$Q,10,0))</f>
        <v/>
      </c>
      <c r="S980" s="2" t="str">
        <f>IF(B980="","",VLOOKUP(AB980,Varsayımlar!$B:$Q,11,0))</f>
        <v/>
      </c>
      <c r="T980" s="2" t="str">
        <f>IF(B980="","",VLOOKUP(AB980,Varsayımlar!$B:$Q,12,0))</f>
        <v/>
      </c>
      <c r="U980" s="2" t="str">
        <f>IF(B980="","",VLOOKUP(AB980,Varsayımlar!$B:$Q,13,0))</f>
        <v/>
      </c>
      <c r="V980" s="2" t="str">
        <f>IF(B980="","",VLOOKUP(AB980,Varsayımlar!$B:$Q,14,0))</f>
        <v/>
      </c>
      <c r="Z980" s="2" t="str">
        <f>IF(B980="","",VLOOKUP(AB980,Varsayımlar!$B:$Q,15,0))</f>
        <v/>
      </c>
      <c r="AA980" s="2" t="str">
        <f>IF(B980="","",VLOOKUP(AB980,Varsayımlar!$B:$Q,16,0))</f>
        <v/>
      </c>
      <c r="AB980" s="2" t="str">
        <f t="shared" si="18"/>
        <v/>
      </c>
    </row>
    <row r="981" spans="2:28" x14ac:dyDescent="0.25">
      <c r="B981" s="6"/>
      <c r="C981" s="7" t="str">
        <f>IF(B981="","",VLOOKUP(AB981,Varsayımlar!$B:$Q,3,0))</f>
        <v/>
      </c>
      <c r="G981" s="5" t="str">
        <f>IF(B981="","",VLOOKUP(AB981,Varsayımlar!$B:$Q,5,0))</f>
        <v/>
      </c>
      <c r="H981" s="5"/>
      <c r="I981" s="5" t="str">
        <f>IF(B981="","",VLOOKUP(AB981,Varsayımlar!$B:$Q,6,0))</f>
        <v/>
      </c>
      <c r="O981" s="5" t="str">
        <f>IF(B981="","",VLOOKUP(AB981,Varsayımlar!$B:$Q,7,0)*J981)</f>
        <v/>
      </c>
      <c r="P981" s="5" t="str">
        <f>IF(B981="","",VLOOKUP(AB981,Varsayımlar!$B:$Q,8,0))</f>
        <v/>
      </c>
      <c r="Q981" s="5" t="str">
        <f>IF(B981="","",VLOOKUP(AB981,Varsayımlar!$B:$Q,9,0))</f>
        <v/>
      </c>
      <c r="R981" s="5" t="str">
        <f>IF(B981="","",VLOOKUP(AB981,Varsayımlar!$B:$Q,10,0))</f>
        <v/>
      </c>
      <c r="S981" s="5" t="str">
        <f>IF(B981="","",VLOOKUP(AB981,Varsayımlar!$B:$Q,11,0))</f>
        <v/>
      </c>
      <c r="T981" s="5" t="str">
        <f>IF(B981="","",VLOOKUP(AB981,Varsayımlar!$B:$Q,12,0))</f>
        <v/>
      </c>
      <c r="U981" s="5" t="str">
        <f>IF(B981="","",VLOOKUP(AB981,Varsayımlar!$B:$Q,13,0))</f>
        <v/>
      </c>
      <c r="V981" s="5" t="str">
        <f>IF(B981="","",VLOOKUP(AB981,Varsayımlar!$B:$Q,14,0))</f>
        <v/>
      </c>
      <c r="Z981" s="5" t="str">
        <f>IF(B981="","",VLOOKUP(AB981,Varsayımlar!$B:$Q,15,0))</f>
        <v/>
      </c>
      <c r="AA981" s="5" t="str">
        <f>IF(B981="","",VLOOKUP(AB981,Varsayımlar!$B:$Q,16,0))</f>
        <v/>
      </c>
      <c r="AB981" s="5" t="str">
        <f t="shared" si="18"/>
        <v/>
      </c>
    </row>
    <row r="982" spans="2:28" x14ac:dyDescent="0.25">
      <c r="C982" s="3" t="str">
        <f>IF(B982="","",VLOOKUP(AB982,Varsayımlar!$B:$Q,3,0))</f>
        <v/>
      </c>
      <c r="G982" s="2" t="str">
        <f>IF(B982="","",VLOOKUP(AB982,Varsayımlar!$B:$Q,5,0))</f>
        <v/>
      </c>
      <c r="I982" s="2" t="str">
        <f>IF(B982="","",VLOOKUP(AB982,Varsayımlar!$B:$Q,6,0))</f>
        <v/>
      </c>
      <c r="O982" s="2" t="str">
        <f>IF(B982="","",VLOOKUP(AB982,Varsayımlar!$B:$Q,7,0)*J982)</f>
        <v/>
      </c>
      <c r="P982" s="2" t="str">
        <f>IF(B982="","",VLOOKUP(AB982,Varsayımlar!$B:$Q,8,0))</f>
        <v/>
      </c>
      <c r="Q982" s="2" t="str">
        <f>IF(B982="","",VLOOKUP(AB982,Varsayımlar!$B:$Q,9,0))</f>
        <v/>
      </c>
      <c r="R982" s="2" t="str">
        <f>IF(B982="","",VLOOKUP(AB982,Varsayımlar!$B:$Q,10,0))</f>
        <v/>
      </c>
      <c r="S982" s="2" t="str">
        <f>IF(B982="","",VLOOKUP(AB982,Varsayımlar!$B:$Q,11,0))</f>
        <v/>
      </c>
      <c r="T982" s="2" t="str">
        <f>IF(B982="","",VLOOKUP(AB982,Varsayımlar!$B:$Q,12,0))</f>
        <v/>
      </c>
      <c r="U982" s="2" t="str">
        <f>IF(B982="","",VLOOKUP(AB982,Varsayımlar!$B:$Q,13,0))</f>
        <v/>
      </c>
      <c r="V982" s="2" t="str">
        <f>IF(B982="","",VLOOKUP(AB982,Varsayımlar!$B:$Q,14,0))</f>
        <v/>
      </c>
      <c r="Z982" s="2" t="str">
        <f>IF(B982="","",VLOOKUP(AB982,Varsayımlar!$B:$Q,15,0))</f>
        <v/>
      </c>
      <c r="AA982" s="2" t="str">
        <f>IF(B982="","",VLOOKUP(AB982,Varsayımlar!$B:$Q,16,0))</f>
        <v/>
      </c>
      <c r="AB982" s="2" t="str">
        <f t="shared" si="18"/>
        <v/>
      </c>
    </row>
    <row r="983" spans="2:28" x14ac:dyDescent="0.25">
      <c r="B983" s="6"/>
      <c r="C983" s="7" t="str">
        <f>IF(B983="","",VLOOKUP(AB983,Varsayımlar!$B:$Q,3,0))</f>
        <v/>
      </c>
      <c r="G983" s="5" t="str">
        <f>IF(B983="","",VLOOKUP(AB983,Varsayımlar!$B:$Q,5,0))</f>
        <v/>
      </c>
      <c r="H983" s="5"/>
      <c r="I983" s="5" t="str">
        <f>IF(B983="","",VLOOKUP(AB983,Varsayımlar!$B:$Q,6,0))</f>
        <v/>
      </c>
      <c r="O983" s="5" t="str">
        <f>IF(B983="","",VLOOKUP(AB983,Varsayımlar!$B:$Q,7,0)*J983)</f>
        <v/>
      </c>
      <c r="P983" s="5" t="str">
        <f>IF(B983="","",VLOOKUP(AB983,Varsayımlar!$B:$Q,8,0))</f>
        <v/>
      </c>
      <c r="Q983" s="5" t="str">
        <f>IF(B983="","",VLOOKUP(AB983,Varsayımlar!$B:$Q,9,0))</f>
        <v/>
      </c>
      <c r="R983" s="5" t="str">
        <f>IF(B983="","",VLOOKUP(AB983,Varsayımlar!$B:$Q,10,0))</f>
        <v/>
      </c>
      <c r="S983" s="5" t="str">
        <f>IF(B983="","",VLOOKUP(AB983,Varsayımlar!$B:$Q,11,0))</f>
        <v/>
      </c>
      <c r="T983" s="5" t="str">
        <f>IF(B983="","",VLOOKUP(AB983,Varsayımlar!$B:$Q,12,0))</f>
        <v/>
      </c>
      <c r="U983" s="5" t="str">
        <f>IF(B983="","",VLOOKUP(AB983,Varsayımlar!$B:$Q,13,0))</f>
        <v/>
      </c>
      <c r="V983" s="5" t="str">
        <f>IF(B983="","",VLOOKUP(AB983,Varsayımlar!$B:$Q,14,0))</f>
        <v/>
      </c>
      <c r="Z983" s="5" t="str">
        <f>IF(B983="","",VLOOKUP(AB983,Varsayımlar!$B:$Q,15,0))</f>
        <v/>
      </c>
      <c r="AA983" s="5" t="str">
        <f>IF(B983="","",VLOOKUP(AB983,Varsayımlar!$B:$Q,16,0))</f>
        <v/>
      </c>
      <c r="AB983" s="5" t="str">
        <f t="shared" si="18"/>
        <v/>
      </c>
    </row>
    <row r="984" spans="2:28" x14ac:dyDescent="0.25">
      <c r="C984" s="3" t="str">
        <f>IF(B984="","",VLOOKUP(AB984,Varsayımlar!$B:$Q,3,0))</f>
        <v/>
      </c>
      <c r="G984" s="2" t="str">
        <f>IF(B984="","",VLOOKUP(AB984,Varsayımlar!$B:$Q,5,0))</f>
        <v/>
      </c>
      <c r="I984" s="2" t="str">
        <f>IF(B984="","",VLOOKUP(AB984,Varsayımlar!$B:$Q,6,0))</f>
        <v/>
      </c>
      <c r="O984" s="2" t="str">
        <f>IF(B984="","",VLOOKUP(AB984,Varsayımlar!$B:$Q,7,0)*J984)</f>
        <v/>
      </c>
      <c r="P984" s="2" t="str">
        <f>IF(B984="","",VLOOKUP(AB984,Varsayımlar!$B:$Q,8,0))</f>
        <v/>
      </c>
      <c r="Q984" s="2" t="str">
        <f>IF(B984="","",VLOOKUP(AB984,Varsayımlar!$B:$Q,9,0))</f>
        <v/>
      </c>
      <c r="R984" s="2" t="str">
        <f>IF(B984="","",VLOOKUP(AB984,Varsayımlar!$B:$Q,10,0))</f>
        <v/>
      </c>
      <c r="S984" s="2" t="str">
        <f>IF(B984="","",VLOOKUP(AB984,Varsayımlar!$B:$Q,11,0))</f>
        <v/>
      </c>
      <c r="T984" s="2" t="str">
        <f>IF(B984="","",VLOOKUP(AB984,Varsayımlar!$B:$Q,12,0))</f>
        <v/>
      </c>
      <c r="U984" s="2" t="str">
        <f>IF(B984="","",VLOOKUP(AB984,Varsayımlar!$B:$Q,13,0))</f>
        <v/>
      </c>
      <c r="V984" s="2" t="str">
        <f>IF(B984="","",VLOOKUP(AB984,Varsayımlar!$B:$Q,14,0))</f>
        <v/>
      </c>
      <c r="Z984" s="2" t="str">
        <f>IF(B984="","",VLOOKUP(AB984,Varsayımlar!$B:$Q,15,0))</f>
        <v/>
      </c>
      <c r="AA984" s="2" t="str">
        <f>IF(B984="","",VLOOKUP(AB984,Varsayımlar!$B:$Q,16,0))</f>
        <v/>
      </c>
      <c r="AB984" s="2" t="str">
        <f t="shared" si="18"/>
        <v/>
      </c>
    </row>
    <row r="985" spans="2:28" x14ac:dyDescent="0.25">
      <c r="B985" s="6"/>
      <c r="C985" s="7" t="str">
        <f>IF(B985="","",VLOOKUP(AB985,Varsayımlar!$B:$Q,3,0))</f>
        <v/>
      </c>
      <c r="G985" s="5" t="str">
        <f>IF(B985="","",VLOOKUP(AB985,Varsayımlar!$B:$Q,5,0))</f>
        <v/>
      </c>
      <c r="H985" s="5"/>
      <c r="I985" s="5" t="str">
        <f>IF(B985="","",VLOOKUP(AB985,Varsayımlar!$B:$Q,6,0))</f>
        <v/>
      </c>
      <c r="O985" s="5" t="str">
        <f>IF(B985="","",VLOOKUP(AB985,Varsayımlar!$B:$Q,7,0)*J985)</f>
        <v/>
      </c>
      <c r="P985" s="5" t="str">
        <f>IF(B985="","",VLOOKUP(AB985,Varsayımlar!$B:$Q,8,0))</f>
        <v/>
      </c>
      <c r="Q985" s="5" t="str">
        <f>IF(B985="","",VLOOKUP(AB985,Varsayımlar!$B:$Q,9,0))</f>
        <v/>
      </c>
      <c r="R985" s="5" t="str">
        <f>IF(B985="","",VLOOKUP(AB985,Varsayımlar!$B:$Q,10,0))</f>
        <v/>
      </c>
      <c r="S985" s="5" t="str">
        <f>IF(B985="","",VLOOKUP(AB985,Varsayımlar!$B:$Q,11,0))</f>
        <v/>
      </c>
      <c r="T985" s="5" t="str">
        <f>IF(B985="","",VLOOKUP(AB985,Varsayımlar!$B:$Q,12,0))</f>
        <v/>
      </c>
      <c r="U985" s="5" t="str">
        <f>IF(B985="","",VLOOKUP(AB985,Varsayımlar!$B:$Q,13,0))</f>
        <v/>
      </c>
      <c r="V985" s="5" t="str">
        <f>IF(B985="","",VLOOKUP(AB985,Varsayımlar!$B:$Q,14,0))</f>
        <v/>
      </c>
      <c r="Z985" s="5" t="str">
        <f>IF(B985="","",VLOOKUP(AB985,Varsayımlar!$B:$Q,15,0))</f>
        <v/>
      </c>
      <c r="AA985" s="5" t="str">
        <f>IF(B985="","",VLOOKUP(AB985,Varsayımlar!$B:$Q,16,0))</f>
        <v/>
      </c>
      <c r="AB985" s="5" t="str">
        <f t="shared" si="18"/>
        <v/>
      </c>
    </row>
    <row r="986" spans="2:28" x14ac:dyDescent="0.25">
      <c r="C986" s="3" t="str">
        <f>IF(B986="","",VLOOKUP(AB986,Varsayımlar!$B:$Q,3,0))</f>
        <v/>
      </c>
      <c r="G986" s="2" t="str">
        <f>IF(B986="","",VLOOKUP(AB986,Varsayımlar!$B:$Q,5,0))</f>
        <v/>
      </c>
      <c r="I986" s="2" t="str">
        <f>IF(B986="","",VLOOKUP(AB986,Varsayımlar!$B:$Q,6,0))</f>
        <v/>
      </c>
      <c r="O986" s="2" t="str">
        <f>IF(B986="","",VLOOKUP(AB986,Varsayımlar!$B:$Q,7,0)*J986)</f>
        <v/>
      </c>
      <c r="P986" s="2" t="str">
        <f>IF(B986="","",VLOOKUP(AB986,Varsayımlar!$B:$Q,8,0))</f>
        <v/>
      </c>
      <c r="Q986" s="2" t="str">
        <f>IF(B986="","",VLOOKUP(AB986,Varsayımlar!$B:$Q,9,0))</f>
        <v/>
      </c>
      <c r="R986" s="2" t="str">
        <f>IF(B986="","",VLOOKUP(AB986,Varsayımlar!$B:$Q,10,0))</f>
        <v/>
      </c>
      <c r="S986" s="2" t="str">
        <f>IF(B986="","",VLOOKUP(AB986,Varsayımlar!$B:$Q,11,0))</f>
        <v/>
      </c>
      <c r="T986" s="2" t="str">
        <f>IF(B986="","",VLOOKUP(AB986,Varsayımlar!$B:$Q,12,0))</f>
        <v/>
      </c>
      <c r="U986" s="2" t="str">
        <f>IF(B986="","",VLOOKUP(AB986,Varsayımlar!$B:$Q,13,0))</f>
        <v/>
      </c>
      <c r="V986" s="2" t="str">
        <f>IF(B986="","",VLOOKUP(AB986,Varsayımlar!$B:$Q,14,0))</f>
        <v/>
      </c>
      <c r="Z986" s="2" t="str">
        <f>IF(B986="","",VLOOKUP(AB986,Varsayımlar!$B:$Q,15,0))</f>
        <v/>
      </c>
      <c r="AA986" s="2" t="str">
        <f>IF(B986="","",VLOOKUP(AB986,Varsayımlar!$B:$Q,16,0))</f>
        <v/>
      </c>
      <c r="AB986" s="2" t="str">
        <f t="shared" si="18"/>
        <v/>
      </c>
    </row>
    <row r="987" spans="2:28" x14ac:dyDescent="0.25">
      <c r="B987" s="6"/>
      <c r="C987" s="7" t="str">
        <f>IF(B987="","",VLOOKUP(AB987,Varsayımlar!$B:$Q,3,0))</f>
        <v/>
      </c>
      <c r="G987" s="5" t="str">
        <f>IF(B987="","",VLOOKUP(AB987,Varsayımlar!$B:$Q,5,0))</f>
        <v/>
      </c>
      <c r="H987" s="5"/>
      <c r="I987" s="5" t="str">
        <f>IF(B987="","",VLOOKUP(AB987,Varsayımlar!$B:$Q,6,0))</f>
        <v/>
      </c>
      <c r="O987" s="5" t="str">
        <f>IF(B987="","",VLOOKUP(AB987,Varsayımlar!$B:$Q,7,0)*J987)</f>
        <v/>
      </c>
      <c r="P987" s="5" t="str">
        <f>IF(B987="","",VLOOKUP(AB987,Varsayımlar!$B:$Q,8,0))</f>
        <v/>
      </c>
      <c r="Q987" s="5" t="str">
        <f>IF(B987="","",VLOOKUP(AB987,Varsayımlar!$B:$Q,9,0))</f>
        <v/>
      </c>
      <c r="R987" s="5" t="str">
        <f>IF(B987="","",VLOOKUP(AB987,Varsayımlar!$B:$Q,10,0))</f>
        <v/>
      </c>
      <c r="S987" s="5" t="str">
        <f>IF(B987="","",VLOOKUP(AB987,Varsayımlar!$B:$Q,11,0))</f>
        <v/>
      </c>
      <c r="T987" s="5" t="str">
        <f>IF(B987="","",VLOOKUP(AB987,Varsayımlar!$B:$Q,12,0))</f>
        <v/>
      </c>
      <c r="U987" s="5" t="str">
        <f>IF(B987="","",VLOOKUP(AB987,Varsayımlar!$B:$Q,13,0))</f>
        <v/>
      </c>
      <c r="V987" s="5" t="str">
        <f>IF(B987="","",VLOOKUP(AB987,Varsayımlar!$B:$Q,14,0))</f>
        <v/>
      </c>
      <c r="Z987" s="5" t="str">
        <f>IF(B987="","",VLOOKUP(AB987,Varsayımlar!$B:$Q,15,0))</f>
        <v/>
      </c>
      <c r="AA987" s="5" t="str">
        <f>IF(B987="","",VLOOKUP(AB987,Varsayımlar!$B:$Q,16,0))</f>
        <v/>
      </c>
      <c r="AB987" s="5" t="str">
        <f t="shared" si="18"/>
        <v/>
      </c>
    </row>
    <row r="988" spans="2:28" x14ac:dyDescent="0.25">
      <c r="C988" s="3" t="str">
        <f>IF(B988="","",VLOOKUP(AB988,Varsayımlar!$B:$Q,3,0))</f>
        <v/>
      </c>
      <c r="G988" s="2" t="str">
        <f>IF(B988="","",VLOOKUP(AB988,Varsayımlar!$B:$Q,5,0))</f>
        <v/>
      </c>
      <c r="I988" s="2" t="str">
        <f>IF(B988="","",VLOOKUP(AB988,Varsayımlar!$B:$Q,6,0))</f>
        <v/>
      </c>
      <c r="O988" s="2" t="str">
        <f>IF(B988="","",VLOOKUP(AB988,Varsayımlar!$B:$Q,7,0)*J988)</f>
        <v/>
      </c>
      <c r="P988" s="2" t="str">
        <f>IF(B988="","",VLOOKUP(AB988,Varsayımlar!$B:$Q,8,0))</f>
        <v/>
      </c>
      <c r="Q988" s="2" t="str">
        <f>IF(B988="","",VLOOKUP(AB988,Varsayımlar!$B:$Q,9,0))</f>
        <v/>
      </c>
      <c r="R988" s="2" t="str">
        <f>IF(B988="","",VLOOKUP(AB988,Varsayımlar!$B:$Q,10,0))</f>
        <v/>
      </c>
      <c r="S988" s="2" t="str">
        <f>IF(B988="","",VLOOKUP(AB988,Varsayımlar!$B:$Q,11,0))</f>
        <v/>
      </c>
      <c r="T988" s="2" t="str">
        <f>IF(B988="","",VLOOKUP(AB988,Varsayımlar!$B:$Q,12,0))</f>
        <v/>
      </c>
      <c r="U988" s="2" t="str">
        <f>IF(B988="","",VLOOKUP(AB988,Varsayımlar!$B:$Q,13,0))</f>
        <v/>
      </c>
      <c r="V988" s="2" t="str">
        <f>IF(B988="","",VLOOKUP(AB988,Varsayımlar!$B:$Q,14,0))</f>
        <v/>
      </c>
      <c r="Z988" s="2" t="str">
        <f>IF(B988="","",VLOOKUP(AB988,Varsayımlar!$B:$Q,15,0))</f>
        <v/>
      </c>
      <c r="AA988" s="2" t="str">
        <f>IF(B988="","",VLOOKUP(AB988,Varsayımlar!$B:$Q,16,0))</f>
        <v/>
      </c>
      <c r="AB988" s="2" t="str">
        <f t="shared" si="18"/>
        <v/>
      </c>
    </row>
    <row r="989" spans="2:28" x14ac:dyDescent="0.25">
      <c r="B989" s="6"/>
      <c r="C989" s="7" t="str">
        <f>IF(B989="","",VLOOKUP(AB989,Varsayımlar!$B:$Q,3,0))</f>
        <v/>
      </c>
      <c r="G989" s="5" t="str">
        <f>IF(B989="","",VLOOKUP(AB989,Varsayımlar!$B:$Q,5,0))</f>
        <v/>
      </c>
      <c r="H989" s="5"/>
      <c r="I989" s="5" t="str">
        <f>IF(B989="","",VLOOKUP(AB989,Varsayımlar!$B:$Q,6,0))</f>
        <v/>
      </c>
      <c r="O989" s="5" t="str">
        <f>IF(B989="","",VLOOKUP(AB989,Varsayımlar!$B:$Q,7,0)*J989)</f>
        <v/>
      </c>
      <c r="P989" s="5" t="str">
        <f>IF(B989="","",VLOOKUP(AB989,Varsayımlar!$B:$Q,8,0))</f>
        <v/>
      </c>
      <c r="Q989" s="5" t="str">
        <f>IF(B989="","",VLOOKUP(AB989,Varsayımlar!$B:$Q,9,0))</f>
        <v/>
      </c>
      <c r="R989" s="5" t="str">
        <f>IF(B989="","",VLOOKUP(AB989,Varsayımlar!$B:$Q,10,0))</f>
        <v/>
      </c>
      <c r="S989" s="5" t="str">
        <f>IF(B989="","",VLOOKUP(AB989,Varsayımlar!$B:$Q,11,0))</f>
        <v/>
      </c>
      <c r="T989" s="5" t="str">
        <f>IF(B989="","",VLOOKUP(AB989,Varsayımlar!$B:$Q,12,0))</f>
        <v/>
      </c>
      <c r="U989" s="5" t="str">
        <f>IF(B989="","",VLOOKUP(AB989,Varsayımlar!$B:$Q,13,0))</f>
        <v/>
      </c>
      <c r="V989" s="5" t="str">
        <f>IF(B989="","",VLOOKUP(AB989,Varsayımlar!$B:$Q,14,0))</f>
        <v/>
      </c>
      <c r="Z989" s="5" t="str">
        <f>IF(B989="","",VLOOKUP(AB989,Varsayımlar!$B:$Q,15,0))</f>
        <v/>
      </c>
      <c r="AA989" s="5" t="str">
        <f>IF(B989="","",VLOOKUP(AB989,Varsayımlar!$B:$Q,16,0))</f>
        <v/>
      </c>
      <c r="AB989" s="5" t="str">
        <f t="shared" si="18"/>
        <v/>
      </c>
    </row>
    <row r="990" spans="2:28" x14ac:dyDescent="0.25">
      <c r="C990" s="3" t="str">
        <f>IF(B990="","",VLOOKUP(AB990,Varsayımlar!$B:$Q,3,0))</f>
        <v/>
      </c>
      <c r="G990" s="2" t="str">
        <f>IF(B990="","",VLOOKUP(AB990,Varsayımlar!$B:$Q,5,0))</f>
        <v/>
      </c>
      <c r="I990" s="2" t="str">
        <f>IF(B990="","",VLOOKUP(AB990,Varsayımlar!$B:$Q,6,0))</f>
        <v/>
      </c>
      <c r="O990" s="2" t="str">
        <f>IF(B990="","",VLOOKUP(AB990,Varsayımlar!$B:$Q,7,0)*J990)</f>
        <v/>
      </c>
      <c r="P990" s="2" t="str">
        <f>IF(B990="","",VLOOKUP(AB990,Varsayımlar!$B:$Q,8,0))</f>
        <v/>
      </c>
      <c r="Q990" s="2" t="str">
        <f>IF(B990="","",VLOOKUP(AB990,Varsayımlar!$B:$Q,9,0))</f>
        <v/>
      </c>
      <c r="R990" s="2" t="str">
        <f>IF(B990="","",VLOOKUP(AB990,Varsayımlar!$B:$Q,10,0))</f>
        <v/>
      </c>
      <c r="S990" s="2" t="str">
        <f>IF(B990="","",VLOOKUP(AB990,Varsayımlar!$B:$Q,11,0))</f>
        <v/>
      </c>
      <c r="T990" s="2" t="str">
        <f>IF(B990="","",VLOOKUP(AB990,Varsayımlar!$B:$Q,12,0))</f>
        <v/>
      </c>
      <c r="U990" s="2" t="str">
        <f>IF(B990="","",VLOOKUP(AB990,Varsayımlar!$B:$Q,13,0))</f>
        <v/>
      </c>
      <c r="V990" s="2" t="str">
        <f>IF(B990="","",VLOOKUP(AB990,Varsayımlar!$B:$Q,14,0))</f>
        <v/>
      </c>
      <c r="Z990" s="2" t="str">
        <f>IF(B990="","",VLOOKUP(AB990,Varsayımlar!$B:$Q,15,0))</f>
        <v/>
      </c>
      <c r="AA990" s="2" t="str">
        <f>IF(B990="","",VLOOKUP(AB990,Varsayımlar!$B:$Q,16,0))</f>
        <v/>
      </c>
      <c r="AB990" s="2" t="str">
        <f t="shared" si="18"/>
        <v/>
      </c>
    </row>
    <row r="991" spans="2:28" x14ac:dyDescent="0.25">
      <c r="B991" s="6"/>
      <c r="C991" s="7" t="str">
        <f>IF(B991="","",VLOOKUP(AB991,Varsayımlar!$B:$Q,3,0))</f>
        <v/>
      </c>
      <c r="G991" s="5" t="str">
        <f>IF(B991="","",VLOOKUP(AB991,Varsayımlar!$B:$Q,5,0))</f>
        <v/>
      </c>
      <c r="H991" s="5"/>
      <c r="I991" s="5" t="str">
        <f>IF(B991="","",VLOOKUP(AB991,Varsayımlar!$B:$Q,6,0))</f>
        <v/>
      </c>
      <c r="O991" s="5" t="str">
        <f>IF(B991="","",VLOOKUP(AB991,Varsayımlar!$B:$Q,7,0)*J991)</f>
        <v/>
      </c>
      <c r="P991" s="5" t="str">
        <f>IF(B991="","",VLOOKUP(AB991,Varsayımlar!$B:$Q,8,0))</f>
        <v/>
      </c>
      <c r="Q991" s="5" t="str">
        <f>IF(B991="","",VLOOKUP(AB991,Varsayımlar!$B:$Q,9,0))</f>
        <v/>
      </c>
      <c r="R991" s="5" t="str">
        <f>IF(B991="","",VLOOKUP(AB991,Varsayımlar!$B:$Q,10,0))</f>
        <v/>
      </c>
      <c r="S991" s="5" t="str">
        <f>IF(B991="","",VLOOKUP(AB991,Varsayımlar!$B:$Q,11,0))</f>
        <v/>
      </c>
      <c r="T991" s="5" t="str">
        <f>IF(B991="","",VLOOKUP(AB991,Varsayımlar!$B:$Q,12,0))</f>
        <v/>
      </c>
      <c r="U991" s="5" t="str">
        <f>IF(B991="","",VLOOKUP(AB991,Varsayımlar!$B:$Q,13,0))</f>
        <v/>
      </c>
      <c r="V991" s="5" t="str">
        <f>IF(B991="","",VLOOKUP(AB991,Varsayımlar!$B:$Q,14,0))</f>
        <v/>
      </c>
      <c r="Z991" s="5" t="str">
        <f>IF(B991="","",VLOOKUP(AB991,Varsayımlar!$B:$Q,15,0))</f>
        <v/>
      </c>
      <c r="AA991" s="5" t="str">
        <f>IF(B991="","",VLOOKUP(AB991,Varsayımlar!$B:$Q,16,0))</f>
        <v/>
      </c>
      <c r="AB991" s="5" t="str">
        <f t="shared" si="18"/>
        <v/>
      </c>
    </row>
    <row r="992" spans="2:28" x14ac:dyDescent="0.25">
      <c r="C992" s="3" t="str">
        <f>IF(B992="","",VLOOKUP(AB992,Varsayımlar!$B:$Q,3,0))</f>
        <v/>
      </c>
      <c r="G992" s="2" t="str">
        <f>IF(B992="","",VLOOKUP(AB992,Varsayımlar!$B:$Q,5,0))</f>
        <v/>
      </c>
      <c r="I992" s="2" t="str">
        <f>IF(B992="","",VLOOKUP(AB992,Varsayımlar!$B:$Q,6,0))</f>
        <v/>
      </c>
      <c r="O992" s="2" t="str">
        <f>IF(B992="","",VLOOKUP(AB992,Varsayımlar!$B:$Q,7,0)*J992)</f>
        <v/>
      </c>
      <c r="P992" s="2" t="str">
        <f>IF(B992="","",VLOOKUP(AB992,Varsayımlar!$B:$Q,8,0))</f>
        <v/>
      </c>
      <c r="Q992" s="2" t="str">
        <f>IF(B992="","",VLOOKUP(AB992,Varsayımlar!$B:$Q,9,0))</f>
        <v/>
      </c>
      <c r="R992" s="2" t="str">
        <f>IF(B992="","",VLOOKUP(AB992,Varsayımlar!$B:$Q,10,0))</f>
        <v/>
      </c>
      <c r="S992" s="2" t="str">
        <f>IF(B992="","",VLOOKUP(AB992,Varsayımlar!$B:$Q,11,0))</f>
        <v/>
      </c>
      <c r="T992" s="2" t="str">
        <f>IF(B992="","",VLOOKUP(AB992,Varsayımlar!$B:$Q,12,0))</f>
        <v/>
      </c>
      <c r="U992" s="2" t="str">
        <f>IF(B992="","",VLOOKUP(AB992,Varsayımlar!$B:$Q,13,0))</f>
        <v/>
      </c>
      <c r="V992" s="2" t="str">
        <f>IF(B992="","",VLOOKUP(AB992,Varsayımlar!$B:$Q,14,0))</f>
        <v/>
      </c>
      <c r="Z992" s="2" t="str">
        <f>IF(B992="","",VLOOKUP(AB992,Varsayımlar!$B:$Q,15,0))</f>
        <v/>
      </c>
      <c r="AA992" s="2" t="str">
        <f>IF(B992="","",VLOOKUP(AB992,Varsayımlar!$B:$Q,16,0))</f>
        <v/>
      </c>
      <c r="AB992" s="2" t="str">
        <f t="shared" si="18"/>
        <v/>
      </c>
    </row>
    <row r="993" spans="2:28" x14ac:dyDescent="0.25">
      <c r="B993" s="6"/>
      <c r="C993" s="7" t="str">
        <f>IF(B993="","",VLOOKUP(AB993,Varsayımlar!$B:$Q,3,0))</f>
        <v/>
      </c>
      <c r="G993" s="5" t="str">
        <f>IF(B993="","",VLOOKUP(AB993,Varsayımlar!$B:$Q,5,0))</f>
        <v/>
      </c>
      <c r="H993" s="5"/>
      <c r="I993" s="5" t="str">
        <f>IF(B993="","",VLOOKUP(AB993,Varsayımlar!$B:$Q,6,0))</f>
        <v/>
      </c>
      <c r="O993" s="5" t="str">
        <f>IF(B993="","",VLOOKUP(AB993,Varsayımlar!$B:$Q,7,0)*J993)</f>
        <v/>
      </c>
      <c r="P993" s="5" t="str">
        <f>IF(B993="","",VLOOKUP(AB993,Varsayımlar!$B:$Q,8,0))</f>
        <v/>
      </c>
      <c r="Q993" s="5" t="str">
        <f>IF(B993="","",VLOOKUP(AB993,Varsayımlar!$B:$Q,9,0))</f>
        <v/>
      </c>
      <c r="R993" s="5" t="str">
        <f>IF(B993="","",VLOOKUP(AB993,Varsayımlar!$B:$Q,10,0))</f>
        <v/>
      </c>
      <c r="S993" s="5" t="str">
        <f>IF(B993="","",VLOOKUP(AB993,Varsayımlar!$B:$Q,11,0))</f>
        <v/>
      </c>
      <c r="T993" s="5" t="str">
        <f>IF(B993="","",VLOOKUP(AB993,Varsayımlar!$B:$Q,12,0))</f>
        <v/>
      </c>
      <c r="U993" s="5" t="str">
        <f>IF(B993="","",VLOOKUP(AB993,Varsayımlar!$B:$Q,13,0))</f>
        <v/>
      </c>
      <c r="V993" s="5" t="str">
        <f>IF(B993="","",VLOOKUP(AB993,Varsayımlar!$B:$Q,14,0))</f>
        <v/>
      </c>
      <c r="Z993" s="5" t="str">
        <f>IF(B993="","",VLOOKUP(AB993,Varsayımlar!$B:$Q,15,0))</f>
        <v/>
      </c>
      <c r="AA993" s="5" t="str">
        <f>IF(B993="","",VLOOKUP(AB993,Varsayımlar!$B:$Q,16,0))</f>
        <v/>
      </c>
      <c r="AB993" s="5" t="str">
        <f t="shared" si="18"/>
        <v/>
      </c>
    </row>
    <row r="994" spans="2:28" x14ac:dyDescent="0.25">
      <c r="C994" s="3" t="str">
        <f>IF(B994="","",VLOOKUP(AB994,Varsayımlar!$B:$Q,3,0))</f>
        <v/>
      </c>
      <c r="G994" s="2" t="str">
        <f>IF(B994="","",VLOOKUP(AB994,Varsayımlar!$B:$Q,5,0))</f>
        <v/>
      </c>
      <c r="I994" s="2" t="str">
        <f>IF(B994="","",VLOOKUP(AB994,Varsayımlar!$B:$Q,6,0))</f>
        <v/>
      </c>
      <c r="O994" s="2" t="str">
        <f>IF(B994="","",VLOOKUP(AB994,Varsayımlar!$B:$Q,7,0)*J994)</f>
        <v/>
      </c>
      <c r="P994" s="2" t="str">
        <f>IF(B994="","",VLOOKUP(AB994,Varsayımlar!$B:$Q,8,0))</f>
        <v/>
      </c>
      <c r="Q994" s="2" t="str">
        <f>IF(B994="","",VLOOKUP(AB994,Varsayımlar!$B:$Q,9,0))</f>
        <v/>
      </c>
      <c r="R994" s="2" t="str">
        <f>IF(B994="","",VLOOKUP(AB994,Varsayımlar!$B:$Q,10,0))</f>
        <v/>
      </c>
      <c r="S994" s="2" t="str">
        <f>IF(B994="","",VLOOKUP(AB994,Varsayımlar!$B:$Q,11,0))</f>
        <v/>
      </c>
      <c r="T994" s="2" t="str">
        <f>IF(B994="","",VLOOKUP(AB994,Varsayımlar!$B:$Q,12,0))</f>
        <v/>
      </c>
      <c r="U994" s="2" t="str">
        <f>IF(B994="","",VLOOKUP(AB994,Varsayımlar!$B:$Q,13,0))</f>
        <v/>
      </c>
      <c r="V994" s="2" t="str">
        <f>IF(B994="","",VLOOKUP(AB994,Varsayımlar!$B:$Q,14,0))</f>
        <v/>
      </c>
      <c r="Z994" s="2" t="str">
        <f>IF(B994="","",VLOOKUP(AB994,Varsayımlar!$B:$Q,15,0))</f>
        <v/>
      </c>
      <c r="AA994" s="2" t="str">
        <f>IF(B994="","",VLOOKUP(AB994,Varsayımlar!$B:$Q,16,0))</f>
        <v/>
      </c>
      <c r="AB994" s="2" t="str">
        <f t="shared" si="18"/>
        <v/>
      </c>
    </row>
    <row r="995" spans="2:28" x14ac:dyDescent="0.25">
      <c r="B995" s="6"/>
      <c r="C995" s="7" t="str">
        <f>IF(B995="","",VLOOKUP(AB995,Varsayımlar!$B:$Q,3,0))</f>
        <v/>
      </c>
      <c r="G995" s="5" t="str">
        <f>IF(B995="","",VLOOKUP(AB995,Varsayımlar!$B:$Q,5,0))</f>
        <v/>
      </c>
      <c r="H995" s="5"/>
      <c r="I995" s="5" t="str">
        <f>IF(B995="","",VLOOKUP(AB995,Varsayımlar!$B:$Q,6,0))</f>
        <v/>
      </c>
      <c r="O995" s="5" t="str">
        <f>IF(B995="","",VLOOKUP(AB995,Varsayımlar!$B:$Q,7,0)*J995)</f>
        <v/>
      </c>
      <c r="P995" s="5" t="str">
        <f>IF(B995="","",VLOOKUP(AB995,Varsayımlar!$B:$Q,8,0))</f>
        <v/>
      </c>
      <c r="Q995" s="5" t="str">
        <f>IF(B995="","",VLOOKUP(AB995,Varsayımlar!$B:$Q,9,0))</f>
        <v/>
      </c>
      <c r="R995" s="5" t="str">
        <f>IF(B995="","",VLOOKUP(AB995,Varsayımlar!$B:$Q,10,0))</f>
        <v/>
      </c>
      <c r="S995" s="5" t="str">
        <f>IF(B995="","",VLOOKUP(AB995,Varsayımlar!$B:$Q,11,0))</f>
        <v/>
      </c>
      <c r="T995" s="5" t="str">
        <f>IF(B995="","",VLOOKUP(AB995,Varsayımlar!$B:$Q,12,0))</f>
        <v/>
      </c>
      <c r="U995" s="5" t="str">
        <f>IF(B995="","",VLOOKUP(AB995,Varsayımlar!$B:$Q,13,0))</f>
        <v/>
      </c>
      <c r="V995" s="5" t="str">
        <f>IF(B995="","",VLOOKUP(AB995,Varsayımlar!$B:$Q,14,0))</f>
        <v/>
      </c>
      <c r="Z995" s="5" t="str">
        <f>IF(B995="","",VLOOKUP(AB995,Varsayımlar!$B:$Q,15,0))</f>
        <v/>
      </c>
      <c r="AA995" s="5" t="str">
        <f>IF(B995="","",VLOOKUP(AB995,Varsayımlar!$B:$Q,16,0))</f>
        <v/>
      </c>
      <c r="AB995" s="5" t="str">
        <f t="shared" si="18"/>
        <v/>
      </c>
    </row>
    <row r="996" spans="2:28" x14ac:dyDescent="0.25">
      <c r="C996" s="3" t="str">
        <f>IF(B996="","",VLOOKUP(AB996,Varsayımlar!$B:$Q,3,0))</f>
        <v/>
      </c>
      <c r="G996" s="2" t="str">
        <f>IF(B996="","",VLOOKUP(AB996,Varsayımlar!$B:$Q,5,0))</f>
        <v/>
      </c>
      <c r="I996" s="2" t="str">
        <f>IF(B996="","",VLOOKUP(AB996,Varsayımlar!$B:$Q,6,0))</f>
        <v/>
      </c>
      <c r="O996" s="2" t="str">
        <f>IF(B996="","",VLOOKUP(AB996,Varsayımlar!$B:$Q,7,0)*J996)</f>
        <v/>
      </c>
      <c r="P996" s="2" t="str">
        <f>IF(B996="","",VLOOKUP(AB996,Varsayımlar!$B:$Q,8,0))</f>
        <v/>
      </c>
      <c r="Q996" s="2" t="str">
        <f>IF(B996="","",VLOOKUP(AB996,Varsayımlar!$B:$Q,9,0))</f>
        <v/>
      </c>
      <c r="R996" s="2" t="str">
        <f>IF(B996="","",VLOOKUP(AB996,Varsayımlar!$B:$Q,10,0))</f>
        <v/>
      </c>
      <c r="S996" s="2" t="str">
        <f>IF(B996="","",VLOOKUP(AB996,Varsayımlar!$B:$Q,11,0))</f>
        <v/>
      </c>
      <c r="T996" s="2" t="str">
        <f>IF(B996="","",VLOOKUP(AB996,Varsayımlar!$B:$Q,12,0))</f>
        <v/>
      </c>
      <c r="U996" s="2" t="str">
        <f>IF(B996="","",VLOOKUP(AB996,Varsayımlar!$B:$Q,13,0))</f>
        <v/>
      </c>
      <c r="V996" s="2" t="str">
        <f>IF(B996="","",VLOOKUP(AB996,Varsayımlar!$B:$Q,14,0))</f>
        <v/>
      </c>
      <c r="Z996" s="2" t="str">
        <f>IF(B996="","",VLOOKUP(AB996,Varsayımlar!$B:$Q,15,0))</f>
        <v/>
      </c>
      <c r="AA996" s="2" t="str">
        <f>IF(B996="","",VLOOKUP(AB996,Varsayımlar!$B:$Q,16,0))</f>
        <v/>
      </c>
      <c r="AB996" s="2" t="str">
        <f t="shared" si="18"/>
        <v/>
      </c>
    </row>
    <row r="997" spans="2:28" x14ac:dyDescent="0.25">
      <c r="B997" s="6"/>
      <c r="C997" s="7" t="str">
        <f>IF(B997="","",VLOOKUP(AB997,Varsayımlar!$B:$Q,3,0))</f>
        <v/>
      </c>
      <c r="G997" s="5" t="str">
        <f>IF(B997="","",VLOOKUP(AB997,Varsayımlar!$B:$Q,5,0))</f>
        <v/>
      </c>
      <c r="H997" s="5"/>
      <c r="I997" s="5" t="str">
        <f>IF(B997="","",VLOOKUP(AB997,Varsayımlar!$B:$Q,6,0))</f>
        <v/>
      </c>
      <c r="O997" s="5" t="str">
        <f>IF(B997="","",VLOOKUP(AB997,Varsayımlar!$B:$Q,7,0)*J997)</f>
        <v/>
      </c>
      <c r="P997" s="5" t="str">
        <f>IF(B997="","",VLOOKUP(AB997,Varsayımlar!$B:$Q,8,0))</f>
        <v/>
      </c>
      <c r="Q997" s="5" t="str">
        <f>IF(B997="","",VLOOKUP(AB997,Varsayımlar!$B:$Q,9,0))</f>
        <v/>
      </c>
      <c r="R997" s="5" t="str">
        <f>IF(B997="","",VLOOKUP(AB997,Varsayımlar!$B:$Q,10,0))</f>
        <v/>
      </c>
      <c r="S997" s="5" t="str">
        <f>IF(B997="","",VLOOKUP(AB997,Varsayımlar!$B:$Q,11,0))</f>
        <v/>
      </c>
      <c r="T997" s="5" t="str">
        <f>IF(B997="","",VLOOKUP(AB997,Varsayımlar!$B:$Q,12,0))</f>
        <v/>
      </c>
      <c r="U997" s="5" t="str">
        <f>IF(B997="","",VLOOKUP(AB997,Varsayımlar!$B:$Q,13,0))</f>
        <v/>
      </c>
      <c r="V997" s="5" t="str">
        <f>IF(B997="","",VLOOKUP(AB997,Varsayımlar!$B:$Q,14,0))</f>
        <v/>
      </c>
      <c r="Z997" s="5" t="str">
        <f>IF(B997="","",VLOOKUP(AB997,Varsayımlar!$B:$Q,15,0))</f>
        <v/>
      </c>
      <c r="AA997" s="5" t="str">
        <f>IF(B997="","",VLOOKUP(AB997,Varsayımlar!$B:$Q,16,0))</f>
        <v/>
      </c>
      <c r="AB997" s="5" t="str">
        <f t="shared" si="18"/>
        <v/>
      </c>
    </row>
    <row r="998" spans="2:28" x14ac:dyDescent="0.25">
      <c r="C998" s="3" t="str">
        <f>IF(B998="","",VLOOKUP(AB998,Varsayımlar!$B:$Q,3,0))</f>
        <v/>
      </c>
      <c r="G998" s="2" t="str">
        <f>IF(B998="","",VLOOKUP(AB998,Varsayımlar!$B:$Q,5,0))</f>
        <v/>
      </c>
      <c r="I998" s="2" t="str">
        <f>IF(B998="","",VLOOKUP(AB998,Varsayımlar!$B:$Q,6,0))</f>
        <v/>
      </c>
      <c r="O998" s="2" t="str">
        <f>IF(B998="","",VLOOKUP(AB998,Varsayımlar!$B:$Q,7,0)*J998)</f>
        <v/>
      </c>
      <c r="P998" s="2" t="str">
        <f>IF(B998="","",VLOOKUP(AB998,Varsayımlar!$B:$Q,8,0))</f>
        <v/>
      </c>
      <c r="Q998" s="2" t="str">
        <f>IF(B998="","",VLOOKUP(AB998,Varsayımlar!$B:$Q,9,0))</f>
        <v/>
      </c>
      <c r="R998" s="2" t="str">
        <f>IF(B998="","",VLOOKUP(AB998,Varsayımlar!$B:$Q,10,0))</f>
        <v/>
      </c>
      <c r="S998" s="2" t="str">
        <f>IF(B998="","",VLOOKUP(AB998,Varsayımlar!$B:$Q,11,0))</f>
        <v/>
      </c>
      <c r="T998" s="2" t="str">
        <f>IF(B998="","",VLOOKUP(AB998,Varsayımlar!$B:$Q,12,0))</f>
        <v/>
      </c>
      <c r="U998" s="2" t="str">
        <f>IF(B998="","",VLOOKUP(AB998,Varsayımlar!$B:$Q,13,0))</f>
        <v/>
      </c>
      <c r="V998" s="2" t="str">
        <f>IF(B998="","",VLOOKUP(AB998,Varsayımlar!$B:$Q,14,0))</f>
        <v/>
      </c>
      <c r="Z998" s="2" t="str">
        <f>IF(B998="","",VLOOKUP(AB998,Varsayımlar!$B:$Q,15,0))</f>
        <v/>
      </c>
      <c r="AA998" s="2" t="str">
        <f>IF(B998="","",VLOOKUP(AB998,Varsayımlar!$B:$Q,16,0))</f>
        <v/>
      </c>
      <c r="AB998" s="2" t="str">
        <f t="shared" si="18"/>
        <v/>
      </c>
    </row>
    <row r="999" spans="2:28" x14ac:dyDescent="0.25">
      <c r="B999" s="6"/>
      <c r="C999" s="7" t="str">
        <f>IF(B999="","",VLOOKUP(AB999,Varsayımlar!$B:$Q,3,0))</f>
        <v/>
      </c>
      <c r="G999" s="5" t="str">
        <f>IF(B999="","",VLOOKUP(AB999,Varsayımlar!$B:$Q,5,0))</f>
        <v/>
      </c>
      <c r="H999" s="5"/>
      <c r="I999" s="5" t="str">
        <f>IF(B999="","",VLOOKUP(AB999,Varsayımlar!$B:$Q,6,0))</f>
        <v/>
      </c>
      <c r="O999" s="5" t="str">
        <f>IF(B999="","",VLOOKUP(AB999,Varsayımlar!$B:$Q,7,0)*J999)</f>
        <v/>
      </c>
      <c r="P999" s="5" t="str">
        <f>IF(B999="","",VLOOKUP(AB999,Varsayımlar!$B:$Q,8,0))</f>
        <v/>
      </c>
      <c r="Q999" s="5" t="str">
        <f>IF(B999="","",VLOOKUP(AB999,Varsayımlar!$B:$Q,9,0))</f>
        <v/>
      </c>
      <c r="R999" s="5" t="str">
        <f>IF(B999="","",VLOOKUP(AB999,Varsayımlar!$B:$Q,10,0))</f>
        <v/>
      </c>
      <c r="S999" s="5" t="str">
        <f>IF(B999="","",VLOOKUP(AB999,Varsayımlar!$B:$Q,11,0))</f>
        <v/>
      </c>
      <c r="T999" s="5" t="str">
        <f>IF(B999="","",VLOOKUP(AB999,Varsayımlar!$B:$Q,12,0))</f>
        <v/>
      </c>
      <c r="U999" s="5" t="str">
        <f>IF(B999="","",VLOOKUP(AB999,Varsayımlar!$B:$Q,13,0))</f>
        <v/>
      </c>
      <c r="V999" s="5" t="str">
        <f>IF(B999="","",VLOOKUP(AB999,Varsayımlar!$B:$Q,14,0))</f>
        <v/>
      </c>
      <c r="Z999" s="5" t="str">
        <f>IF(B999="","",VLOOKUP(AB999,Varsayımlar!$B:$Q,15,0))</f>
        <v/>
      </c>
      <c r="AA999" s="5" t="str">
        <f>IF(B999="","",VLOOKUP(AB999,Varsayımlar!$B:$Q,16,0))</f>
        <v/>
      </c>
      <c r="AB999" s="5" t="str">
        <f t="shared" si="18"/>
        <v/>
      </c>
    </row>
    <row r="1000" spans="2:28" x14ac:dyDescent="0.25">
      <c r="C1000" s="3" t="str">
        <f>IF(B1000="","",VLOOKUP(AB1000,Varsayımlar!$B:$Q,3,0))</f>
        <v/>
      </c>
      <c r="G1000" s="2" t="str">
        <f>IF(B1000="","",VLOOKUP(AB1000,Varsayımlar!$B:$Q,5,0))</f>
        <v/>
      </c>
      <c r="I1000" s="2" t="str">
        <f>IF(B1000="","",VLOOKUP(AB1000,Varsayımlar!$B:$Q,6,0))</f>
        <v/>
      </c>
      <c r="O1000" s="2" t="str">
        <f>IF(B1000="","",VLOOKUP(AB1000,Varsayımlar!$B:$Q,7,0)*J1000)</f>
        <v/>
      </c>
      <c r="P1000" s="2" t="str">
        <f>IF(B1000="","",VLOOKUP(AB1000,Varsayımlar!$B:$Q,8,0))</f>
        <v/>
      </c>
      <c r="Q1000" s="2" t="str">
        <f>IF(B1000="","",VLOOKUP(AB1000,Varsayımlar!$B:$Q,9,0))</f>
        <v/>
      </c>
      <c r="R1000" s="2" t="str">
        <f>IF(B1000="","",VLOOKUP(AB1000,Varsayımlar!$B:$Q,10,0))</f>
        <v/>
      </c>
      <c r="S1000" s="2" t="str">
        <f>IF(B1000="","",VLOOKUP(AB1000,Varsayımlar!$B:$Q,11,0))</f>
        <v/>
      </c>
      <c r="T1000" s="2" t="str">
        <f>IF(B1000="","",VLOOKUP(AB1000,Varsayımlar!$B:$Q,12,0))</f>
        <v/>
      </c>
      <c r="U1000" s="2" t="str">
        <f>IF(B1000="","",VLOOKUP(AB1000,Varsayımlar!$B:$Q,13,0))</f>
        <v/>
      </c>
      <c r="V1000" s="2" t="str">
        <f>IF(B1000="","",VLOOKUP(AB1000,Varsayımlar!$B:$Q,14,0))</f>
        <v/>
      </c>
      <c r="Z1000" s="2" t="str">
        <f>IF(B1000="","",VLOOKUP(AB1000,Varsayımlar!$B:$Q,15,0))</f>
        <v/>
      </c>
      <c r="AA1000" s="2" t="str">
        <f>IF(B1000="","",VLOOKUP(AB1000,Varsayımlar!$B:$Q,16,0))</f>
        <v/>
      </c>
      <c r="AB1000" s="2" t="str">
        <f t="shared" si="18"/>
        <v/>
      </c>
    </row>
    <row r="1001" spans="2:28" x14ac:dyDescent="0.25">
      <c r="B1001" s="6"/>
      <c r="C1001" s="7" t="str">
        <f>IF(B1001="","",VLOOKUP(AB1001,Varsayımlar!$B:$Q,3,0))</f>
        <v/>
      </c>
      <c r="G1001" s="5" t="str">
        <f>IF(B1001="","",VLOOKUP(AB1001,Varsayımlar!$B:$Q,5,0))</f>
        <v/>
      </c>
      <c r="H1001" s="5"/>
      <c r="I1001" s="5" t="str">
        <f>IF(B1001="","",VLOOKUP(AB1001,Varsayımlar!$B:$Q,6,0))</f>
        <v/>
      </c>
      <c r="O1001" s="5" t="str">
        <f>IF(B1001="","",VLOOKUP(AB1001,Varsayımlar!$B:$Q,7,0)*J1001)</f>
        <v/>
      </c>
      <c r="P1001" s="5" t="str">
        <f>IF(B1001="","",VLOOKUP(AB1001,Varsayımlar!$B:$Q,8,0))</f>
        <v/>
      </c>
      <c r="Q1001" s="5" t="str">
        <f>IF(B1001="","",VLOOKUP(AB1001,Varsayımlar!$B:$Q,9,0))</f>
        <v/>
      </c>
      <c r="R1001" s="5" t="str">
        <f>IF(B1001="","",VLOOKUP(AB1001,Varsayımlar!$B:$Q,10,0))</f>
        <v/>
      </c>
      <c r="S1001" s="5" t="str">
        <f>IF(B1001="","",VLOOKUP(AB1001,Varsayımlar!$B:$Q,11,0))</f>
        <v/>
      </c>
      <c r="T1001" s="5" t="str">
        <f>IF(B1001="","",VLOOKUP(AB1001,Varsayımlar!$B:$Q,12,0))</f>
        <v/>
      </c>
      <c r="U1001" s="5" t="str">
        <f>IF(B1001="","",VLOOKUP(AB1001,Varsayımlar!$B:$Q,13,0))</f>
        <v/>
      </c>
      <c r="V1001" s="5" t="str">
        <f>IF(B1001="","",VLOOKUP(AB1001,Varsayımlar!$B:$Q,14,0))</f>
        <v/>
      </c>
      <c r="Z1001" s="5" t="str">
        <f>IF(B1001="","",VLOOKUP(AB1001,Varsayımlar!$B:$Q,15,0))</f>
        <v/>
      </c>
      <c r="AA1001" s="5" t="str">
        <f>IF(B1001="","",VLOOKUP(AB1001,Varsayımlar!$B:$Q,16,0))</f>
        <v/>
      </c>
      <c r="AB1001" s="5" t="str">
        <f t="shared" si="18"/>
        <v/>
      </c>
    </row>
    <row r="1002" spans="2:28" x14ac:dyDescent="0.25">
      <c r="C1002" s="3" t="str">
        <f>IF(B1002="","",VLOOKUP(AB1002,Varsayımlar!$B:$Q,3,0))</f>
        <v/>
      </c>
      <c r="G1002" s="2" t="str">
        <f>IF(B1002="","",VLOOKUP(AB1002,Varsayımlar!$B:$Q,5,0))</f>
        <v/>
      </c>
      <c r="I1002" s="2" t="str">
        <f>IF(B1002="","",VLOOKUP(AB1002,Varsayımlar!$B:$Q,6,0))</f>
        <v/>
      </c>
      <c r="O1002" s="2" t="str">
        <f>IF(B1002="","",VLOOKUP(AB1002,Varsayımlar!$B:$Q,7,0)*J1002)</f>
        <v/>
      </c>
      <c r="P1002" s="2" t="str">
        <f>IF(B1002="","",VLOOKUP(AB1002,Varsayımlar!$B:$Q,8,0))</f>
        <v/>
      </c>
      <c r="Q1002" s="2" t="str">
        <f>IF(B1002="","",VLOOKUP(AB1002,Varsayımlar!$B:$Q,9,0))</f>
        <v/>
      </c>
      <c r="R1002" s="2" t="str">
        <f>IF(B1002="","",VLOOKUP(AB1002,Varsayımlar!$B:$Q,10,0))</f>
        <v/>
      </c>
      <c r="S1002" s="2" t="str">
        <f>IF(B1002="","",VLOOKUP(AB1002,Varsayımlar!$B:$Q,11,0))</f>
        <v/>
      </c>
      <c r="T1002" s="2" t="str">
        <f>IF(B1002="","",VLOOKUP(AB1002,Varsayımlar!$B:$Q,12,0))</f>
        <v/>
      </c>
      <c r="U1002" s="2" t="str">
        <f>IF(B1002="","",VLOOKUP(AB1002,Varsayımlar!$B:$Q,13,0))</f>
        <v/>
      </c>
      <c r="V1002" s="2" t="str">
        <f>IF(B1002="","",VLOOKUP(AB1002,Varsayımlar!$B:$Q,14,0))</f>
        <v/>
      </c>
      <c r="Z1002" s="2" t="str">
        <f>IF(B1002="","",VLOOKUP(AB1002,Varsayımlar!$B:$Q,15,0))</f>
        <v/>
      </c>
      <c r="AA1002" s="2" t="str">
        <f>IF(B1002="","",VLOOKUP(AB1002,Varsayımlar!$B:$Q,16,0))</f>
        <v/>
      </c>
      <c r="AB1002" s="2" t="str">
        <f t="shared" si="18"/>
        <v/>
      </c>
    </row>
    <row r="1003" spans="2:28" x14ac:dyDescent="0.25">
      <c r="B1003" s="6"/>
      <c r="C1003" s="7" t="str">
        <f>IF(B1003="","",VLOOKUP(AB1003,Varsayımlar!$B:$Q,3,0))</f>
        <v/>
      </c>
      <c r="G1003" s="5" t="str">
        <f>IF(B1003="","",VLOOKUP(AB1003,Varsayımlar!$B:$Q,5,0))</f>
        <v/>
      </c>
      <c r="H1003" s="5"/>
      <c r="I1003" s="5" t="str">
        <f>IF(B1003="","",VLOOKUP(AB1003,Varsayımlar!$B:$Q,6,0))</f>
        <v/>
      </c>
      <c r="O1003" s="5" t="str">
        <f>IF(B1003="","",VLOOKUP(AB1003,Varsayımlar!$B:$Q,7,0)*J1003)</f>
        <v/>
      </c>
      <c r="P1003" s="5" t="str">
        <f>IF(B1003="","",VLOOKUP(AB1003,Varsayımlar!$B:$Q,8,0))</f>
        <v/>
      </c>
      <c r="Q1003" s="5" t="str">
        <f>IF(B1003="","",VLOOKUP(AB1003,Varsayımlar!$B:$Q,9,0))</f>
        <v/>
      </c>
      <c r="R1003" s="5" t="str">
        <f>IF(B1003="","",VLOOKUP(AB1003,Varsayımlar!$B:$Q,10,0))</f>
        <v/>
      </c>
      <c r="S1003" s="5" t="str">
        <f>IF(B1003="","",VLOOKUP(AB1003,Varsayımlar!$B:$Q,11,0))</f>
        <v/>
      </c>
      <c r="T1003" s="5" t="str">
        <f>IF(B1003="","",VLOOKUP(AB1003,Varsayımlar!$B:$Q,12,0))</f>
        <v/>
      </c>
      <c r="U1003" s="5" t="str">
        <f>IF(B1003="","",VLOOKUP(AB1003,Varsayımlar!$B:$Q,13,0))</f>
        <v/>
      </c>
      <c r="V1003" s="5" t="str">
        <f>IF(B1003="","",VLOOKUP(AB1003,Varsayımlar!$B:$Q,14,0))</f>
        <v/>
      </c>
      <c r="Z1003" s="5" t="str">
        <f>IF(B1003="","",VLOOKUP(AB1003,Varsayımlar!$B:$Q,15,0))</f>
        <v/>
      </c>
      <c r="AA1003" s="5" t="str">
        <f>IF(B1003="","",VLOOKUP(AB1003,Varsayımlar!$B:$Q,16,0))</f>
        <v/>
      </c>
      <c r="AB1003" s="5" t="str">
        <f t="shared" si="18"/>
        <v/>
      </c>
    </row>
    <row r="1004" spans="2:28" x14ac:dyDescent="0.25">
      <c r="C1004" s="3" t="str">
        <f>IF(B1004="","",VLOOKUP(AB1004,Varsayımlar!$B:$Q,3,0))</f>
        <v/>
      </c>
      <c r="G1004" s="2" t="str">
        <f>IF(B1004="","",VLOOKUP(AB1004,Varsayımlar!$B:$Q,5,0))</f>
        <v/>
      </c>
      <c r="I1004" s="2" t="str">
        <f>IF(B1004="","",VLOOKUP(AB1004,Varsayımlar!$B:$Q,6,0))</f>
        <v/>
      </c>
      <c r="O1004" s="2" t="str">
        <f>IF(B1004="","",VLOOKUP(AB1004,Varsayımlar!$B:$Q,7,0)*J1004)</f>
        <v/>
      </c>
      <c r="P1004" s="2" t="str">
        <f>IF(B1004="","",VLOOKUP(AB1004,Varsayımlar!$B:$Q,8,0))</f>
        <v/>
      </c>
      <c r="Q1004" s="2" t="str">
        <f>IF(B1004="","",VLOOKUP(AB1004,Varsayımlar!$B:$Q,9,0))</f>
        <v/>
      </c>
      <c r="R1004" s="2" t="str">
        <f>IF(B1004="","",VLOOKUP(AB1004,Varsayımlar!$B:$Q,10,0))</f>
        <v/>
      </c>
      <c r="S1004" s="2" t="str">
        <f>IF(B1004="","",VLOOKUP(AB1004,Varsayımlar!$B:$Q,11,0))</f>
        <v/>
      </c>
      <c r="T1004" s="2" t="str">
        <f>IF(B1004="","",VLOOKUP(AB1004,Varsayımlar!$B:$Q,12,0))</f>
        <v/>
      </c>
      <c r="U1004" s="2" t="str">
        <f>IF(B1004="","",VLOOKUP(AB1004,Varsayımlar!$B:$Q,13,0))</f>
        <v/>
      </c>
      <c r="V1004" s="2" t="str">
        <f>IF(B1004="","",VLOOKUP(AB1004,Varsayımlar!$B:$Q,14,0))</f>
        <v/>
      </c>
      <c r="Z1004" s="2" t="str">
        <f>IF(B1004="","",VLOOKUP(AB1004,Varsayımlar!$B:$Q,15,0))</f>
        <v/>
      </c>
      <c r="AA1004" s="2" t="str">
        <f>IF(B1004="","",VLOOKUP(AB1004,Varsayımlar!$B:$Q,16,0))</f>
        <v/>
      </c>
      <c r="AB1004" s="2" t="str">
        <f t="shared" si="18"/>
        <v/>
      </c>
    </row>
    <row r="1005" spans="2:28" x14ac:dyDescent="0.25">
      <c r="B1005" s="6"/>
      <c r="C1005" s="7" t="str">
        <f>IF(B1005="","",VLOOKUP(AB1005,Varsayımlar!$B:$Q,3,0))</f>
        <v/>
      </c>
      <c r="G1005" s="5" t="str">
        <f>IF(B1005="","",VLOOKUP(AB1005,Varsayımlar!$B:$Q,5,0))</f>
        <v/>
      </c>
      <c r="H1005" s="5"/>
      <c r="I1005" s="5" t="str">
        <f>IF(B1005="","",VLOOKUP(AB1005,Varsayımlar!$B:$Q,6,0))</f>
        <v/>
      </c>
      <c r="O1005" s="5" t="str">
        <f>IF(B1005="","",VLOOKUP(AB1005,Varsayımlar!$B:$Q,7,0)*J1005)</f>
        <v/>
      </c>
      <c r="P1005" s="5" t="str">
        <f>IF(B1005="","",VLOOKUP(AB1005,Varsayımlar!$B:$Q,8,0))</f>
        <v/>
      </c>
      <c r="Q1005" s="5" t="str">
        <f>IF(B1005="","",VLOOKUP(AB1005,Varsayımlar!$B:$Q,9,0))</f>
        <v/>
      </c>
      <c r="R1005" s="5" t="str">
        <f>IF(B1005="","",VLOOKUP(AB1005,Varsayımlar!$B:$Q,10,0))</f>
        <v/>
      </c>
      <c r="S1005" s="5" t="str">
        <f>IF(B1005="","",VLOOKUP(AB1005,Varsayımlar!$B:$Q,11,0))</f>
        <v/>
      </c>
      <c r="T1005" s="5" t="str">
        <f>IF(B1005="","",VLOOKUP(AB1005,Varsayımlar!$B:$Q,12,0))</f>
        <v/>
      </c>
      <c r="U1005" s="5" t="str">
        <f>IF(B1005="","",VLOOKUP(AB1005,Varsayımlar!$B:$Q,13,0))</f>
        <v/>
      </c>
      <c r="V1005" s="5" t="str">
        <f>IF(B1005="","",VLOOKUP(AB1005,Varsayımlar!$B:$Q,14,0))</f>
        <v/>
      </c>
      <c r="Z1005" s="5" t="str">
        <f>IF(B1005="","",VLOOKUP(AB1005,Varsayımlar!$B:$Q,15,0))</f>
        <v/>
      </c>
      <c r="AA1005" s="5" t="str">
        <f>IF(B1005="","",VLOOKUP(AB1005,Varsayımlar!$B:$Q,16,0))</f>
        <v/>
      </c>
      <c r="AB1005" s="5" t="str">
        <f t="shared" si="18"/>
        <v/>
      </c>
    </row>
    <row r="1006" spans="2:28" x14ac:dyDescent="0.25">
      <c r="C1006" s="3" t="str">
        <f>IF(B1006="","",VLOOKUP(AB1006,Varsayımlar!$B:$Q,3,0))</f>
        <v/>
      </c>
      <c r="G1006" s="2" t="str">
        <f>IF(B1006="","",VLOOKUP(AB1006,Varsayımlar!$B:$Q,5,0))</f>
        <v/>
      </c>
      <c r="I1006" s="2" t="str">
        <f>IF(B1006="","",VLOOKUP(AB1006,Varsayımlar!$B:$Q,6,0))</f>
        <v/>
      </c>
      <c r="O1006" s="2" t="str">
        <f>IF(B1006="","",VLOOKUP(AB1006,Varsayımlar!$B:$Q,7,0)*J1006)</f>
        <v/>
      </c>
      <c r="P1006" s="2" t="str">
        <f>IF(B1006="","",VLOOKUP(AB1006,Varsayımlar!$B:$Q,8,0))</f>
        <v/>
      </c>
      <c r="Q1006" s="2" t="str">
        <f>IF(B1006="","",VLOOKUP(AB1006,Varsayımlar!$B:$Q,9,0))</f>
        <v/>
      </c>
      <c r="R1006" s="2" t="str">
        <f>IF(B1006="","",VLOOKUP(AB1006,Varsayımlar!$B:$Q,10,0))</f>
        <v/>
      </c>
      <c r="S1006" s="2" t="str">
        <f>IF(B1006="","",VLOOKUP(AB1006,Varsayımlar!$B:$Q,11,0))</f>
        <v/>
      </c>
      <c r="T1006" s="2" t="str">
        <f>IF(B1006="","",VLOOKUP(AB1006,Varsayımlar!$B:$Q,12,0))</f>
        <v/>
      </c>
      <c r="U1006" s="2" t="str">
        <f>IF(B1006="","",VLOOKUP(AB1006,Varsayımlar!$B:$Q,13,0))</f>
        <v/>
      </c>
      <c r="V1006" s="2" t="str">
        <f>IF(B1006="","",VLOOKUP(AB1006,Varsayımlar!$B:$Q,14,0))</f>
        <v/>
      </c>
      <c r="Z1006" s="2" t="str">
        <f>IF(B1006="","",VLOOKUP(AB1006,Varsayımlar!$B:$Q,15,0))</f>
        <v/>
      </c>
      <c r="AA1006" s="2" t="str">
        <f>IF(B1006="","",VLOOKUP(AB1006,Varsayımlar!$B:$Q,16,0))</f>
        <v/>
      </c>
      <c r="AB1006" s="2" t="str">
        <f t="shared" si="18"/>
        <v/>
      </c>
    </row>
    <row r="1007" spans="2:28" x14ac:dyDescent="0.25">
      <c r="B1007" s="6"/>
      <c r="C1007" s="7" t="str">
        <f>IF(B1007="","",VLOOKUP(AB1007,Varsayımlar!$B:$Q,3,0))</f>
        <v/>
      </c>
      <c r="G1007" s="5" t="str">
        <f>IF(B1007="","",VLOOKUP(AB1007,Varsayımlar!$B:$Q,5,0))</f>
        <v/>
      </c>
      <c r="H1007" s="5"/>
      <c r="I1007" s="5" t="str">
        <f>IF(B1007="","",VLOOKUP(AB1007,Varsayımlar!$B:$Q,6,0))</f>
        <v/>
      </c>
      <c r="O1007" s="5" t="str">
        <f>IF(B1007="","",VLOOKUP(AB1007,Varsayımlar!$B:$Q,7,0)*J1007)</f>
        <v/>
      </c>
      <c r="P1007" s="5" t="str">
        <f>IF(B1007="","",VLOOKUP(AB1007,Varsayımlar!$B:$Q,8,0))</f>
        <v/>
      </c>
      <c r="Q1007" s="5" t="str">
        <f>IF(B1007="","",VLOOKUP(AB1007,Varsayımlar!$B:$Q,9,0))</f>
        <v/>
      </c>
      <c r="R1007" s="5" t="str">
        <f>IF(B1007="","",VLOOKUP(AB1007,Varsayımlar!$B:$Q,10,0))</f>
        <v/>
      </c>
      <c r="S1007" s="5" t="str">
        <f>IF(B1007="","",VLOOKUP(AB1007,Varsayımlar!$B:$Q,11,0))</f>
        <v/>
      </c>
      <c r="T1007" s="5" t="str">
        <f>IF(B1007="","",VLOOKUP(AB1007,Varsayımlar!$B:$Q,12,0))</f>
        <v/>
      </c>
      <c r="U1007" s="5" t="str">
        <f>IF(B1007="","",VLOOKUP(AB1007,Varsayımlar!$B:$Q,13,0))</f>
        <v/>
      </c>
      <c r="V1007" s="5" t="str">
        <f>IF(B1007="","",VLOOKUP(AB1007,Varsayımlar!$B:$Q,14,0))</f>
        <v/>
      </c>
      <c r="Z1007" s="5" t="str">
        <f>IF(B1007="","",VLOOKUP(AB1007,Varsayımlar!$B:$Q,15,0))</f>
        <v/>
      </c>
      <c r="AA1007" s="5" t="str">
        <f>IF(B1007="","",VLOOKUP(AB1007,Varsayımlar!$B:$Q,16,0))</f>
        <v/>
      </c>
      <c r="AB1007" s="5" t="str">
        <f t="shared" si="18"/>
        <v/>
      </c>
    </row>
    <row r="1008" spans="2:28" x14ac:dyDescent="0.25">
      <c r="C1008" s="3" t="str">
        <f>IF(B1008="","",VLOOKUP(AB1008,Varsayımlar!$B:$Q,3,0))</f>
        <v/>
      </c>
      <c r="G1008" s="2" t="str">
        <f>IF(B1008="","",VLOOKUP(AB1008,Varsayımlar!$B:$Q,5,0))</f>
        <v/>
      </c>
      <c r="I1008" s="2" t="str">
        <f>IF(B1008="","",VLOOKUP(AB1008,Varsayımlar!$B:$Q,6,0))</f>
        <v/>
      </c>
      <c r="O1008" s="2" t="str">
        <f>IF(B1008="","",VLOOKUP(AB1008,Varsayımlar!$B:$Q,7,0)*J1008)</f>
        <v/>
      </c>
      <c r="P1008" s="2" t="str">
        <f>IF(B1008="","",VLOOKUP(AB1008,Varsayımlar!$B:$Q,8,0))</f>
        <v/>
      </c>
      <c r="Q1008" s="2" t="str">
        <f>IF(B1008="","",VLOOKUP(AB1008,Varsayımlar!$B:$Q,9,0))</f>
        <v/>
      </c>
      <c r="R1008" s="2" t="str">
        <f>IF(B1008="","",VLOOKUP(AB1008,Varsayımlar!$B:$Q,10,0))</f>
        <v/>
      </c>
      <c r="S1008" s="2" t="str">
        <f>IF(B1008="","",VLOOKUP(AB1008,Varsayımlar!$B:$Q,11,0))</f>
        <v/>
      </c>
      <c r="T1008" s="2" t="str">
        <f>IF(B1008="","",VLOOKUP(AB1008,Varsayımlar!$B:$Q,12,0))</f>
        <v/>
      </c>
      <c r="U1008" s="2" t="str">
        <f>IF(B1008="","",VLOOKUP(AB1008,Varsayımlar!$B:$Q,13,0))</f>
        <v/>
      </c>
      <c r="V1008" s="2" t="str">
        <f>IF(B1008="","",VLOOKUP(AB1008,Varsayımlar!$B:$Q,14,0))</f>
        <v/>
      </c>
      <c r="Z1008" s="2" t="str">
        <f>IF(B1008="","",VLOOKUP(AB1008,Varsayımlar!$B:$Q,15,0))</f>
        <v/>
      </c>
      <c r="AA1008" s="2" t="str">
        <f>IF(B1008="","",VLOOKUP(AB1008,Varsayımlar!$B:$Q,16,0))</f>
        <v/>
      </c>
      <c r="AB1008" s="2" t="str">
        <f t="shared" si="18"/>
        <v/>
      </c>
    </row>
    <row r="1009" spans="2:28" x14ac:dyDescent="0.25">
      <c r="B1009" s="6"/>
      <c r="C1009" s="7" t="str">
        <f>IF(B1009="","",VLOOKUP(AB1009,Varsayımlar!$B:$Q,3,0))</f>
        <v/>
      </c>
      <c r="G1009" s="5" t="str">
        <f>IF(B1009="","",VLOOKUP(AB1009,Varsayımlar!$B:$Q,5,0))</f>
        <v/>
      </c>
      <c r="H1009" s="5"/>
      <c r="I1009" s="5" t="str">
        <f>IF(B1009="","",VLOOKUP(AB1009,Varsayımlar!$B:$Q,6,0))</f>
        <v/>
      </c>
      <c r="O1009" s="5" t="str">
        <f>IF(B1009="","",VLOOKUP(AB1009,Varsayımlar!$B:$Q,7,0)*J1009)</f>
        <v/>
      </c>
      <c r="P1009" s="5" t="str">
        <f>IF(B1009="","",VLOOKUP(AB1009,Varsayımlar!$B:$Q,8,0))</f>
        <v/>
      </c>
      <c r="Q1009" s="5" t="str">
        <f>IF(B1009="","",VLOOKUP(AB1009,Varsayımlar!$B:$Q,9,0))</f>
        <v/>
      </c>
      <c r="R1009" s="5" t="str">
        <f>IF(B1009="","",VLOOKUP(AB1009,Varsayımlar!$B:$Q,10,0))</f>
        <v/>
      </c>
      <c r="S1009" s="5" t="str">
        <f>IF(B1009="","",VLOOKUP(AB1009,Varsayımlar!$B:$Q,11,0))</f>
        <v/>
      </c>
      <c r="T1009" s="5" t="str">
        <f>IF(B1009="","",VLOOKUP(AB1009,Varsayımlar!$B:$Q,12,0))</f>
        <v/>
      </c>
      <c r="U1009" s="5" t="str">
        <f>IF(B1009="","",VLOOKUP(AB1009,Varsayımlar!$B:$Q,13,0))</f>
        <v/>
      </c>
      <c r="V1009" s="5" t="str">
        <f>IF(B1009="","",VLOOKUP(AB1009,Varsayımlar!$B:$Q,14,0))</f>
        <v/>
      </c>
      <c r="Z1009" s="5" t="str">
        <f>IF(B1009="","",VLOOKUP(AB1009,Varsayımlar!$B:$Q,15,0))</f>
        <v/>
      </c>
      <c r="AA1009" s="5" t="str">
        <f>IF(B1009="","",VLOOKUP(AB1009,Varsayımlar!$B:$Q,16,0))</f>
        <v/>
      </c>
      <c r="AB1009" s="5" t="str">
        <f t="shared" si="18"/>
        <v/>
      </c>
    </row>
    <row r="1010" spans="2:28" x14ac:dyDescent="0.25">
      <c r="C1010" s="3" t="str">
        <f>IF(B1010="","",VLOOKUP(AB1010,Varsayımlar!$B:$Q,3,0))</f>
        <v/>
      </c>
      <c r="G1010" s="2" t="str">
        <f>IF(B1010="","",VLOOKUP(AB1010,Varsayımlar!$B:$Q,5,0))</f>
        <v/>
      </c>
      <c r="I1010" s="2" t="str">
        <f>IF(B1010="","",VLOOKUP(AB1010,Varsayımlar!$B:$Q,6,0))</f>
        <v/>
      </c>
      <c r="O1010" s="2" t="str">
        <f>IF(B1010="","",VLOOKUP(AB1010,Varsayımlar!$B:$Q,7,0)*J1010)</f>
        <v/>
      </c>
      <c r="P1010" s="2" t="str">
        <f>IF(B1010="","",VLOOKUP(AB1010,Varsayımlar!$B:$Q,8,0))</f>
        <v/>
      </c>
      <c r="Q1010" s="2" t="str">
        <f>IF(B1010="","",VLOOKUP(AB1010,Varsayımlar!$B:$Q,9,0))</f>
        <v/>
      </c>
      <c r="R1010" s="2" t="str">
        <f>IF(B1010="","",VLOOKUP(AB1010,Varsayımlar!$B:$Q,10,0))</f>
        <v/>
      </c>
      <c r="S1010" s="2" t="str">
        <f>IF(B1010="","",VLOOKUP(AB1010,Varsayımlar!$B:$Q,11,0))</f>
        <v/>
      </c>
      <c r="T1010" s="2" t="str">
        <f>IF(B1010="","",VLOOKUP(AB1010,Varsayımlar!$B:$Q,12,0))</f>
        <v/>
      </c>
      <c r="U1010" s="2" t="str">
        <f>IF(B1010="","",VLOOKUP(AB1010,Varsayımlar!$B:$Q,13,0))</f>
        <v/>
      </c>
      <c r="V1010" s="2" t="str">
        <f>IF(B1010="","",VLOOKUP(AB1010,Varsayımlar!$B:$Q,14,0))</f>
        <v/>
      </c>
      <c r="Z1010" s="2" t="str">
        <f>IF(B1010="","",VLOOKUP(AB1010,Varsayımlar!$B:$Q,15,0))</f>
        <v/>
      </c>
      <c r="AA1010" s="2" t="str">
        <f>IF(B1010="","",VLOOKUP(AB1010,Varsayımlar!$B:$Q,16,0))</f>
        <v/>
      </c>
      <c r="AB1010" s="2" t="str">
        <f t="shared" si="18"/>
        <v/>
      </c>
    </row>
    <row r="1011" spans="2:28" x14ac:dyDescent="0.25">
      <c r="B1011" s="6"/>
      <c r="C1011" s="7" t="str">
        <f>IF(B1011="","",VLOOKUP(AB1011,Varsayımlar!$B:$Q,3,0))</f>
        <v/>
      </c>
      <c r="G1011" s="5" t="str">
        <f>IF(B1011="","",VLOOKUP(AB1011,Varsayımlar!$B:$Q,5,0))</f>
        <v/>
      </c>
      <c r="H1011" s="5"/>
      <c r="I1011" s="5" t="str">
        <f>IF(B1011="","",VLOOKUP(AB1011,Varsayımlar!$B:$Q,6,0))</f>
        <v/>
      </c>
      <c r="O1011" s="5" t="str">
        <f>IF(B1011="","",VLOOKUP(AB1011,Varsayımlar!$B:$Q,7,0)*J1011)</f>
        <v/>
      </c>
      <c r="P1011" s="5" t="str">
        <f>IF(B1011="","",VLOOKUP(AB1011,Varsayımlar!$B:$Q,8,0))</f>
        <v/>
      </c>
      <c r="Q1011" s="5" t="str">
        <f>IF(B1011="","",VLOOKUP(AB1011,Varsayımlar!$B:$Q,9,0))</f>
        <v/>
      </c>
      <c r="R1011" s="5" t="str">
        <f>IF(B1011="","",VLOOKUP(AB1011,Varsayımlar!$B:$Q,10,0))</f>
        <v/>
      </c>
      <c r="S1011" s="5" t="str">
        <f>IF(B1011="","",VLOOKUP(AB1011,Varsayımlar!$B:$Q,11,0))</f>
        <v/>
      </c>
      <c r="T1011" s="5" t="str">
        <f>IF(B1011="","",VLOOKUP(AB1011,Varsayımlar!$B:$Q,12,0))</f>
        <v/>
      </c>
      <c r="U1011" s="5" t="str">
        <f>IF(B1011="","",VLOOKUP(AB1011,Varsayımlar!$B:$Q,13,0))</f>
        <v/>
      </c>
      <c r="V1011" s="5" t="str">
        <f>IF(B1011="","",VLOOKUP(AB1011,Varsayımlar!$B:$Q,14,0))</f>
        <v/>
      </c>
      <c r="Z1011" s="5" t="str">
        <f>IF(B1011="","",VLOOKUP(AB1011,Varsayımlar!$B:$Q,15,0))</f>
        <v/>
      </c>
      <c r="AA1011" s="5" t="str">
        <f>IF(B1011="","",VLOOKUP(AB1011,Varsayımlar!$B:$Q,16,0))</f>
        <v/>
      </c>
      <c r="AB1011" s="5" t="str">
        <f t="shared" si="18"/>
        <v/>
      </c>
    </row>
    <row r="1012" spans="2:28" x14ac:dyDescent="0.25">
      <c r="C1012" s="3" t="str">
        <f>IF(B1012="","",VLOOKUP(AB1012,Varsayımlar!$B:$Q,3,0))</f>
        <v/>
      </c>
      <c r="G1012" s="2" t="str">
        <f>IF(B1012="","",VLOOKUP(AB1012,Varsayımlar!$B:$Q,5,0))</f>
        <v/>
      </c>
      <c r="I1012" s="2" t="str">
        <f>IF(B1012="","",VLOOKUP(AB1012,Varsayımlar!$B:$Q,6,0))</f>
        <v/>
      </c>
      <c r="O1012" s="2" t="str">
        <f>IF(B1012="","",VLOOKUP(AB1012,Varsayımlar!$B:$Q,7,0)*J1012)</f>
        <v/>
      </c>
      <c r="P1012" s="2" t="str">
        <f>IF(B1012="","",VLOOKUP(AB1012,Varsayımlar!$B:$Q,8,0))</f>
        <v/>
      </c>
      <c r="Q1012" s="2" t="str">
        <f>IF(B1012="","",VLOOKUP(AB1012,Varsayımlar!$B:$Q,9,0))</f>
        <v/>
      </c>
      <c r="R1012" s="2" t="str">
        <f>IF(B1012="","",VLOOKUP(AB1012,Varsayımlar!$B:$Q,10,0))</f>
        <v/>
      </c>
      <c r="S1012" s="2" t="str">
        <f>IF(B1012="","",VLOOKUP(AB1012,Varsayımlar!$B:$Q,11,0))</f>
        <v/>
      </c>
      <c r="T1012" s="2" t="str">
        <f>IF(B1012="","",VLOOKUP(AB1012,Varsayımlar!$B:$Q,12,0))</f>
        <v/>
      </c>
      <c r="U1012" s="2" t="str">
        <f>IF(B1012="","",VLOOKUP(AB1012,Varsayımlar!$B:$Q,13,0))</f>
        <v/>
      </c>
      <c r="V1012" s="2" t="str">
        <f>IF(B1012="","",VLOOKUP(AB1012,Varsayımlar!$B:$Q,14,0))</f>
        <v/>
      </c>
      <c r="Z1012" s="2" t="str">
        <f>IF(B1012="","",VLOOKUP(AB1012,Varsayımlar!$B:$Q,15,0))</f>
        <v/>
      </c>
      <c r="AA1012" s="2" t="str">
        <f>IF(B1012="","",VLOOKUP(AB1012,Varsayımlar!$B:$Q,16,0))</f>
        <v/>
      </c>
      <c r="AB1012" s="2" t="str">
        <f t="shared" si="18"/>
        <v/>
      </c>
    </row>
    <row r="1013" spans="2:28" x14ac:dyDescent="0.25">
      <c r="B1013" s="6"/>
      <c r="C1013" s="7" t="str">
        <f>IF(B1013="","",VLOOKUP(AB1013,Varsayımlar!$B:$Q,3,0))</f>
        <v/>
      </c>
      <c r="G1013" s="5" t="str">
        <f>IF(B1013="","",VLOOKUP(AB1013,Varsayımlar!$B:$Q,5,0))</f>
        <v/>
      </c>
      <c r="H1013" s="5"/>
      <c r="I1013" s="5" t="str">
        <f>IF(B1013="","",VLOOKUP(AB1013,Varsayımlar!$B:$Q,6,0))</f>
        <v/>
      </c>
      <c r="O1013" s="5" t="str">
        <f>IF(B1013="","",VLOOKUP(AB1013,Varsayımlar!$B:$Q,7,0)*J1013)</f>
        <v/>
      </c>
      <c r="P1013" s="5" t="str">
        <f>IF(B1013="","",VLOOKUP(AB1013,Varsayımlar!$B:$Q,8,0))</f>
        <v/>
      </c>
      <c r="Q1013" s="5" t="str">
        <f>IF(B1013="","",VLOOKUP(AB1013,Varsayımlar!$B:$Q,9,0))</f>
        <v/>
      </c>
      <c r="R1013" s="5" t="str">
        <f>IF(B1013="","",VLOOKUP(AB1013,Varsayımlar!$B:$Q,10,0))</f>
        <v/>
      </c>
      <c r="S1013" s="5" t="str">
        <f>IF(B1013="","",VLOOKUP(AB1013,Varsayımlar!$B:$Q,11,0))</f>
        <v/>
      </c>
      <c r="T1013" s="5" t="str">
        <f>IF(B1013="","",VLOOKUP(AB1013,Varsayımlar!$B:$Q,12,0))</f>
        <v/>
      </c>
      <c r="U1013" s="5" t="str">
        <f>IF(B1013="","",VLOOKUP(AB1013,Varsayımlar!$B:$Q,13,0))</f>
        <v/>
      </c>
      <c r="V1013" s="5" t="str">
        <f>IF(B1013="","",VLOOKUP(AB1013,Varsayımlar!$B:$Q,14,0))</f>
        <v/>
      </c>
      <c r="Z1013" s="5" t="str">
        <f>IF(B1013="","",VLOOKUP(AB1013,Varsayımlar!$B:$Q,15,0))</f>
        <v/>
      </c>
      <c r="AA1013" s="5" t="str">
        <f>IF(B1013="","",VLOOKUP(AB1013,Varsayımlar!$B:$Q,16,0))</f>
        <v/>
      </c>
      <c r="AB1013" s="5" t="str">
        <f t="shared" si="18"/>
        <v/>
      </c>
    </row>
    <row r="1014" spans="2:28" x14ac:dyDescent="0.25">
      <c r="C1014" s="3" t="str">
        <f>IF(B1014="","",VLOOKUP(AB1014,Varsayımlar!$B:$Q,3,0))</f>
        <v/>
      </c>
      <c r="G1014" s="2" t="str">
        <f>IF(B1014="","",VLOOKUP(AB1014,Varsayımlar!$B:$Q,5,0))</f>
        <v/>
      </c>
      <c r="I1014" s="2" t="str">
        <f>IF(B1014="","",VLOOKUP(AB1014,Varsayımlar!$B:$Q,6,0))</f>
        <v/>
      </c>
      <c r="O1014" s="2" t="str">
        <f>IF(B1014="","",VLOOKUP(AB1014,Varsayımlar!$B:$Q,7,0)*J1014)</f>
        <v/>
      </c>
      <c r="P1014" s="2" t="str">
        <f>IF(B1014="","",VLOOKUP(AB1014,Varsayımlar!$B:$Q,8,0))</f>
        <v/>
      </c>
      <c r="Q1014" s="2" t="str">
        <f>IF(B1014="","",VLOOKUP(AB1014,Varsayımlar!$B:$Q,9,0))</f>
        <v/>
      </c>
      <c r="R1014" s="2" t="str">
        <f>IF(B1014="","",VLOOKUP(AB1014,Varsayımlar!$B:$Q,10,0))</f>
        <v/>
      </c>
      <c r="S1014" s="2" t="str">
        <f>IF(B1014="","",VLOOKUP(AB1014,Varsayımlar!$B:$Q,11,0))</f>
        <v/>
      </c>
      <c r="T1014" s="2" t="str">
        <f>IF(B1014="","",VLOOKUP(AB1014,Varsayımlar!$B:$Q,12,0))</f>
        <v/>
      </c>
      <c r="U1014" s="2" t="str">
        <f>IF(B1014="","",VLOOKUP(AB1014,Varsayımlar!$B:$Q,13,0))</f>
        <v/>
      </c>
      <c r="V1014" s="2" t="str">
        <f>IF(B1014="","",VLOOKUP(AB1014,Varsayımlar!$B:$Q,14,0))</f>
        <v/>
      </c>
      <c r="Z1014" s="2" t="str">
        <f>IF(B1014="","",VLOOKUP(AB1014,Varsayımlar!$B:$Q,15,0))</f>
        <v/>
      </c>
      <c r="AA1014" s="2" t="str">
        <f>IF(B1014="","",VLOOKUP(AB1014,Varsayımlar!$B:$Q,16,0))</f>
        <v/>
      </c>
      <c r="AB1014" s="2" t="str">
        <f t="shared" si="18"/>
        <v/>
      </c>
    </row>
    <row r="1015" spans="2:28" x14ac:dyDescent="0.25">
      <c r="B1015" s="6"/>
      <c r="C1015" s="7" t="str">
        <f>IF(B1015="","",VLOOKUP(AB1015,Varsayımlar!$B:$Q,3,0))</f>
        <v/>
      </c>
      <c r="G1015" s="5" t="str">
        <f>IF(B1015="","",VLOOKUP(AB1015,Varsayımlar!$B:$Q,5,0))</f>
        <v/>
      </c>
      <c r="H1015" s="5"/>
      <c r="I1015" s="5" t="str">
        <f>IF(B1015="","",VLOOKUP(AB1015,Varsayımlar!$B:$Q,6,0))</f>
        <v/>
      </c>
      <c r="O1015" s="5" t="str">
        <f>IF(B1015="","",VLOOKUP(AB1015,Varsayımlar!$B:$Q,7,0)*J1015)</f>
        <v/>
      </c>
      <c r="P1015" s="5" t="str">
        <f>IF(B1015="","",VLOOKUP(AB1015,Varsayımlar!$B:$Q,8,0))</f>
        <v/>
      </c>
      <c r="Q1015" s="5" t="str">
        <f>IF(B1015="","",VLOOKUP(AB1015,Varsayımlar!$B:$Q,9,0))</f>
        <v/>
      </c>
      <c r="R1015" s="5" t="str">
        <f>IF(B1015="","",VLOOKUP(AB1015,Varsayımlar!$B:$Q,10,0))</f>
        <v/>
      </c>
      <c r="S1015" s="5" t="str">
        <f>IF(B1015="","",VLOOKUP(AB1015,Varsayımlar!$B:$Q,11,0))</f>
        <v/>
      </c>
      <c r="T1015" s="5" t="str">
        <f>IF(B1015="","",VLOOKUP(AB1015,Varsayımlar!$B:$Q,12,0))</f>
        <v/>
      </c>
      <c r="U1015" s="5" t="str">
        <f>IF(B1015="","",VLOOKUP(AB1015,Varsayımlar!$B:$Q,13,0))</f>
        <v/>
      </c>
      <c r="V1015" s="5" t="str">
        <f>IF(B1015="","",VLOOKUP(AB1015,Varsayımlar!$B:$Q,14,0))</f>
        <v/>
      </c>
      <c r="Z1015" s="5" t="str">
        <f>IF(B1015="","",VLOOKUP(AB1015,Varsayımlar!$B:$Q,15,0))</f>
        <v/>
      </c>
      <c r="AA1015" s="5" t="str">
        <f>IF(B1015="","",VLOOKUP(AB1015,Varsayımlar!$B:$Q,16,0))</f>
        <v/>
      </c>
      <c r="AB1015" s="5" t="str">
        <f t="shared" si="18"/>
        <v/>
      </c>
    </row>
    <row r="1016" spans="2:28" x14ac:dyDescent="0.25">
      <c r="C1016" s="3" t="str">
        <f>IF(B1016="","",VLOOKUP(AB1016,Varsayımlar!$B:$Q,3,0))</f>
        <v/>
      </c>
      <c r="G1016" s="2" t="str">
        <f>IF(B1016="","",VLOOKUP(AB1016,Varsayımlar!$B:$Q,5,0))</f>
        <v/>
      </c>
      <c r="I1016" s="2" t="str">
        <f>IF(B1016="","",VLOOKUP(AB1016,Varsayımlar!$B:$Q,6,0))</f>
        <v/>
      </c>
      <c r="O1016" s="2" t="str">
        <f>IF(B1016="","",VLOOKUP(AB1016,Varsayımlar!$B:$Q,7,0)*J1016)</f>
        <v/>
      </c>
      <c r="P1016" s="2" t="str">
        <f>IF(B1016="","",VLOOKUP(AB1016,Varsayımlar!$B:$Q,8,0))</f>
        <v/>
      </c>
      <c r="Q1016" s="2" t="str">
        <f>IF(B1016="","",VLOOKUP(AB1016,Varsayımlar!$B:$Q,9,0))</f>
        <v/>
      </c>
      <c r="R1016" s="2" t="str">
        <f>IF(B1016="","",VLOOKUP(AB1016,Varsayımlar!$B:$Q,10,0))</f>
        <v/>
      </c>
      <c r="S1016" s="2" t="str">
        <f>IF(B1016="","",VLOOKUP(AB1016,Varsayımlar!$B:$Q,11,0))</f>
        <v/>
      </c>
      <c r="T1016" s="2" t="str">
        <f>IF(B1016="","",VLOOKUP(AB1016,Varsayımlar!$B:$Q,12,0))</f>
        <v/>
      </c>
      <c r="U1016" s="2" t="str">
        <f>IF(B1016="","",VLOOKUP(AB1016,Varsayımlar!$B:$Q,13,0))</f>
        <v/>
      </c>
      <c r="V1016" s="2" t="str">
        <f>IF(B1016="","",VLOOKUP(AB1016,Varsayımlar!$B:$Q,14,0))</f>
        <v/>
      </c>
      <c r="Z1016" s="2" t="str">
        <f>IF(B1016="","",VLOOKUP(AB1016,Varsayımlar!$B:$Q,15,0))</f>
        <v/>
      </c>
      <c r="AA1016" s="2" t="str">
        <f>IF(B1016="","",VLOOKUP(AB1016,Varsayımlar!$B:$Q,16,0))</f>
        <v/>
      </c>
      <c r="AB1016" s="2" t="str">
        <f t="shared" si="18"/>
        <v/>
      </c>
    </row>
    <row r="1017" spans="2:28" x14ac:dyDescent="0.25">
      <c r="B1017" s="6"/>
      <c r="C1017" s="7" t="str">
        <f>IF(B1017="","",VLOOKUP(AB1017,Varsayımlar!$B:$Q,3,0))</f>
        <v/>
      </c>
      <c r="G1017" s="5" t="str">
        <f>IF(B1017="","",VLOOKUP(AB1017,Varsayımlar!$B:$Q,5,0))</f>
        <v/>
      </c>
      <c r="H1017" s="5"/>
      <c r="I1017" s="5" t="str">
        <f>IF(B1017="","",VLOOKUP(AB1017,Varsayımlar!$B:$Q,6,0))</f>
        <v/>
      </c>
      <c r="O1017" s="5" t="str">
        <f>IF(B1017="","",VLOOKUP(AB1017,Varsayımlar!$B:$Q,7,0)*J1017)</f>
        <v/>
      </c>
      <c r="P1017" s="5" t="str">
        <f>IF(B1017="","",VLOOKUP(AB1017,Varsayımlar!$B:$Q,8,0))</f>
        <v/>
      </c>
      <c r="Q1017" s="5" t="str">
        <f>IF(B1017="","",VLOOKUP(AB1017,Varsayımlar!$B:$Q,9,0))</f>
        <v/>
      </c>
      <c r="R1017" s="5" t="str">
        <f>IF(B1017="","",VLOOKUP(AB1017,Varsayımlar!$B:$Q,10,0))</f>
        <v/>
      </c>
      <c r="S1017" s="5" t="str">
        <f>IF(B1017="","",VLOOKUP(AB1017,Varsayımlar!$B:$Q,11,0))</f>
        <v/>
      </c>
      <c r="T1017" s="5" t="str">
        <f>IF(B1017="","",VLOOKUP(AB1017,Varsayımlar!$B:$Q,12,0))</f>
        <v/>
      </c>
      <c r="U1017" s="5" t="str">
        <f>IF(B1017="","",VLOOKUP(AB1017,Varsayımlar!$B:$Q,13,0))</f>
        <v/>
      </c>
      <c r="V1017" s="5" t="str">
        <f>IF(B1017="","",VLOOKUP(AB1017,Varsayımlar!$B:$Q,14,0))</f>
        <v/>
      </c>
      <c r="Z1017" s="5" t="str">
        <f>IF(B1017="","",VLOOKUP(AB1017,Varsayımlar!$B:$Q,15,0))</f>
        <v/>
      </c>
      <c r="AA1017" s="5" t="str">
        <f>IF(B1017="","",VLOOKUP(AB1017,Varsayımlar!$B:$Q,16,0))</f>
        <v/>
      </c>
      <c r="AB1017" s="5" t="str">
        <f t="shared" si="18"/>
        <v/>
      </c>
    </row>
    <row r="1018" spans="2:28" x14ac:dyDescent="0.25">
      <c r="C1018" s="3" t="str">
        <f>IF(B1018="","",VLOOKUP(AB1018,Varsayımlar!$B:$Q,3,0))</f>
        <v/>
      </c>
      <c r="G1018" s="2" t="str">
        <f>IF(B1018="","",VLOOKUP(AB1018,Varsayımlar!$B:$Q,5,0))</f>
        <v/>
      </c>
      <c r="I1018" s="2" t="str">
        <f>IF(B1018="","",VLOOKUP(AB1018,Varsayımlar!$B:$Q,6,0))</f>
        <v/>
      </c>
      <c r="O1018" s="2" t="str">
        <f>IF(B1018="","",VLOOKUP(AB1018,Varsayımlar!$B:$Q,7,0)*J1018)</f>
        <v/>
      </c>
      <c r="P1018" s="2" t="str">
        <f>IF(B1018="","",VLOOKUP(AB1018,Varsayımlar!$B:$Q,8,0))</f>
        <v/>
      </c>
      <c r="Q1018" s="2" t="str">
        <f>IF(B1018="","",VLOOKUP(AB1018,Varsayımlar!$B:$Q,9,0))</f>
        <v/>
      </c>
      <c r="R1018" s="2" t="str">
        <f>IF(B1018="","",VLOOKUP(AB1018,Varsayımlar!$B:$Q,10,0))</f>
        <v/>
      </c>
      <c r="S1018" s="2" t="str">
        <f>IF(B1018="","",VLOOKUP(AB1018,Varsayımlar!$B:$Q,11,0))</f>
        <v/>
      </c>
      <c r="T1018" s="2" t="str">
        <f>IF(B1018="","",VLOOKUP(AB1018,Varsayımlar!$B:$Q,12,0))</f>
        <v/>
      </c>
      <c r="U1018" s="2" t="str">
        <f>IF(B1018="","",VLOOKUP(AB1018,Varsayımlar!$B:$Q,13,0))</f>
        <v/>
      </c>
      <c r="V1018" s="2" t="str">
        <f>IF(B1018="","",VLOOKUP(AB1018,Varsayımlar!$B:$Q,14,0))</f>
        <v/>
      </c>
      <c r="Z1018" s="2" t="str">
        <f>IF(B1018="","",VLOOKUP(AB1018,Varsayımlar!$B:$Q,15,0))</f>
        <v/>
      </c>
      <c r="AA1018" s="2" t="str">
        <f>IF(B1018="","",VLOOKUP(AB1018,Varsayımlar!$B:$Q,16,0))</f>
        <v/>
      </c>
      <c r="AB1018" s="2" t="str">
        <f t="shared" si="18"/>
        <v/>
      </c>
    </row>
    <row r="1019" spans="2:28" x14ac:dyDescent="0.25">
      <c r="B1019" s="6"/>
      <c r="C1019" s="7" t="str">
        <f>IF(B1019="","",VLOOKUP(AB1019,Varsayımlar!$B:$Q,3,0))</f>
        <v/>
      </c>
      <c r="G1019" s="5" t="str">
        <f>IF(B1019="","",VLOOKUP(AB1019,Varsayımlar!$B:$Q,5,0))</f>
        <v/>
      </c>
      <c r="H1019" s="5"/>
      <c r="I1019" s="5" t="str">
        <f>IF(B1019="","",VLOOKUP(AB1019,Varsayımlar!$B:$Q,6,0))</f>
        <v/>
      </c>
      <c r="O1019" s="5" t="str">
        <f>IF(B1019="","",VLOOKUP(AB1019,Varsayımlar!$B:$Q,7,0)*J1019)</f>
        <v/>
      </c>
      <c r="P1019" s="5" t="str">
        <f>IF(B1019="","",VLOOKUP(AB1019,Varsayımlar!$B:$Q,8,0))</f>
        <v/>
      </c>
      <c r="Q1019" s="5" t="str">
        <f>IF(B1019="","",VLOOKUP(AB1019,Varsayımlar!$B:$Q,9,0))</f>
        <v/>
      </c>
      <c r="R1019" s="5" t="str">
        <f>IF(B1019="","",VLOOKUP(AB1019,Varsayımlar!$B:$Q,10,0))</f>
        <v/>
      </c>
      <c r="S1019" s="5" t="str">
        <f>IF(B1019="","",VLOOKUP(AB1019,Varsayımlar!$B:$Q,11,0))</f>
        <v/>
      </c>
      <c r="T1019" s="5" t="str">
        <f>IF(B1019="","",VLOOKUP(AB1019,Varsayımlar!$B:$Q,12,0))</f>
        <v/>
      </c>
      <c r="U1019" s="5" t="str">
        <f>IF(B1019="","",VLOOKUP(AB1019,Varsayımlar!$B:$Q,13,0))</f>
        <v/>
      </c>
      <c r="V1019" s="5" t="str">
        <f>IF(B1019="","",VLOOKUP(AB1019,Varsayımlar!$B:$Q,14,0))</f>
        <v/>
      </c>
      <c r="Z1019" s="5" t="str">
        <f>IF(B1019="","",VLOOKUP(AB1019,Varsayımlar!$B:$Q,15,0))</f>
        <v/>
      </c>
      <c r="AA1019" s="5" t="str">
        <f>IF(B1019="","",VLOOKUP(AB1019,Varsayımlar!$B:$Q,16,0))</f>
        <v/>
      </c>
      <c r="AB1019" s="5" t="str">
        <f t="shared" si="18"/>
        <v/>
      </c>
    </row>
    <row r="1020" spans="2:28" x14ac:dyDescent="0.25">
      <c r="C1020" s="3" t="str">
        <f>IF(B1020="","",VLOOKUP(AB1020,Varsayımlar!$B:$Q,3,0))</f>
        <v/>
      </c>
      <c r="G1020" s="2" t="str">
        <f>IF(B1020="","",VLOOKUP(AB1020,Varsayımlar!$B:$Q,5,0))</f>
        <v/>
      </c>
      <c r="I1020" s="2" t="str">
        <f>IF(B1020="","",VLOOKUP(AB1020,Varsayımlar!$B:$Q,6,0))</f>
        <v/>
      </c>
      <c r="O1020" s="2" t="str">
        <f>IF(B1020="","",VLOOKUP(AB1020,Varsayımlar!$B:$Q,7,0)*J1020)</f>
        <v/>
      </c>
      <c r="P1020" s="2" t="str">
        <f>IF(B1020="","",VLOOKUP(AB1020,Varsayımlar!$B:$Q,8,0))</f>
        <v/>
      </c>
      <c r="Q1020" s="2" t="str">
        <f>IF(B1020="","",VLOOKUP(AB1020,Varsayımlar!$B:$Q,9,0))</f>
        <v/>
      </c>
      <c r="R1020" s="2" t="str">
        <f>IF(B1020="","",VLOOKUP(AB1020,Varsayımlar!$B:$Q,10,0))</f>
        <v/>
      </c>
      <c r="S1020" s="2" t="str">
        <f>IF(B1020="","",VLOOKUP(AB1020,Varsayımlar!$B:$Q,11,0))</f>
        <v/>
      </c>
      <c r="T1020" s="2" t="str">
        <f>IF(B1020="","",VLOOKUP(AB1020,Varsayımlar!$B:$Q,12,0))</f>
        <v/>
      </c>
      <c r="U1020" s="2" t="str">
        <f>IF(B1020="","",VLOOKUP(AB1020,Varsayımlar!$B:$Q,13,0))</f>
        <v/>
      </c>
      <c r="V1020" s="2" t="str">
        <f>IF(B1020="","",VLOOKUP(AB1020,Varsayımlar!$B:$Q,14,0))</f>
        <v/>
      </c>
      <c r="Z1020" s="2" t="str">
        <f>IF(B1020="","",VLOOKUP(AB1020,Varsayımlar!$B:$Q,15,0))</f>
        <v/>
      </c>
      <c r="AA1020" s="2" t="str">
        <f>IF(B1020="","",VLOOKUP(AB1020,Varsayımlar!$B:$Q,16,0))</f>
        <v/>
      </c>
      <c r="AB1020" s="2" t="str">
        <f t="shared" si="18"/>
        <v/>
      </c>
    </row>
    <row r="1021" spans="2:28" x14ac:dyDescent="0.25">
      <c r="B1021" s="6"/>
      <c r="C1021" s="7" t="str">
        <f>IF(B1021="","",VLOOKUP(AB1021,Varsayımlar!$B:$Q,3,0))</f>
        <v/>
      </c>
      <c r="G1021" s="5" t="str">
        <f>IF(B1021="","",VLOOKUP(AB1021,Varsayımlar!$B:$Q,5,0))</f>
        <v/>
      </c>
      <c r="H1021" s="5"/>
      <c r="I1021" s="5" t="str">
        <f>IF(B1021="","",VLOOKUP(AB1021,Varsayımlar!$B:$Q,6,0))</f>
        <v/>
      </c>
      <c r="O1021" s="5" t="str">
        <f>IF(B1021="","",VLOOKUP(AB1021,Varsayımlar!$B:$Q,7,0)*J1021)</f>
        <v/>
      </c>
      <c r="P1021" s="5" t="str">
        <f>IF(B1021="","",VLOOKUP(AB1021,Varsayımlar!$B:$Q,8,0))</f>
        <v/>
      </c>
      <c r="Q1021" s="5" t="str">
        <f>IF(B1021="","",VLOOKUP(AB1021,Varsayımlar!$B:$Q,9,0))</f>
        <v/>
      </c>
      <c r="R1021" s="5" t="str">
        <f>IF(B1021="","",VLOOKUP(AB1021,Varsayımlar!$B:$Q,10,0))</f>
        <v/>
      </c>
      <c r="S1021" s="5" t="str">
        <f>IF(B1021="","",VLOOKUP(AB1021,Varsayımlar!$B:$Q,11,0))</f>
        <v/>
      </c>
      <c r="T1021" s="5" t="str">
        <f>IF(B1021="","",VLOOKUP(AB1021,Varsayımlar!$B:$Q,12,0))</f>
        <v/>
      </c>
      <c r="U1021" s="5" t="str">
        <f>IF(B1021="","",VLOOKUP(AB1021,Varsayımlar!$B:$Q,13,0))</f>
        <v/>
      </c>
      <c r="V1021" s="5" t="str">
        <f>IF(B1021="","",VLOOKUP(AB1021,Varsayımlar!$B:$Q,14,0))</f>
        <v/>
      </c>
      <c r="Z1021" s="5" t="str">
        <f>IF(B1021="","",VLOOKUP(AB1021,Varsayımlar!$B:$Q,15,0))</f>
        <v/>
      </c>
      <c r="AA1021" s="5" t="str">
        <f>IF(B1021="","",VLOOKUP(AB1021,Varsayımlar!$B:$Q,16,0))</f>
        <v/>
      </c>
      <c r="AB1021" s="5" t="str">
        <f t="shared" si="18"/>
        <v/>
      </c>
    </row>
    <row r="1022" spans="2:28" x14ac:dyDescent="0.25">
      <c r="C1022" s="3" t="str">
        <f>IF(B1022="","",VLOOKUP(AB1022,Varsayımlar!$B:$Q,3,0))</f>
        <v/>
      </c>
      <c r="G1022" s="2" t="str">
        <f>IF(B1022="","",VLOOKUP(AB1022,Varsayımlar!$B:$Q,5,0))</f>
        <v/>
      </c>
      <c r="I1022" s="2" t="str">
        <f>IF(B1022="","",VLOOKUP(AB1022,Varsayımlar!$B:$Q,6,0))</f>
        <v/>
      </c>
      <c r="O1022" s="2" t="str">
        <f>IF(B1022="","",VLOOKUP(AB1022,Varsayımlar!$B:$Q,7,0)*J1022)</f>
        <v/>
      </c>
      <c r="P1022" s="2" t="str">
        <f>IF(B1022="","",VLOOKUP(AB1022,Varsayımlar!$B:$Q,8,0))</f>
        <v/>
      </c>
      <c r="Q1022" s="2" t="str">
        <f>IF(B1022="","",VLOOKUP(AB1022,Varsayımlar!$B:$Q,9,0))</f>
        <v/>
      </c>
      <c r="R1022" s="2" t="str">
        <f>IF(B1022="","",VLOOKUP(AB1022,Varsayımlar!$B:$Q,10,0))</f>
        <v/>
      </c>
      <c r="S1022" s="2" t="str">
        <f>IF(B1022="","",VLOOKUP(AB1022,Varsayımlar!$B:$Q,11,0))</f>
        <v/>
      </c>
      <c r="T1022" s="2" t="str">
        <f>IF(B1022="","",VLOOKUP(AB1022,Varsayımlar!$B:$Q,12,0))</f>
        <v/>
      </c>
      <c r="U1022" s="2" t="str">
        <f>IF(B1022="","",VLOOKUP(AB1022,Varsayımlar!$B:$Q,13,0))</f>
        <v/>
      </c>
      <c r="V1022" s="2" t="str">
        <f>IF(B1022="","",VLOOKUP(AB1022,Varsayımlar!$B:$Q,14,0))</f>
        <v/>
      </c>
      <c r="Z1022" s="2" t="str">
        <f>IF(B1022="","",VLOOKUP(AB1022,Varsayımlar!$B:$Q,15,0))</f>
        <v/>
      </c>
      <c r="AA1022" s="2" t="str">
        <f>IF(B1022="","",VLOOKUP(AB1022,Varsayımlar!$B:$Q,16,0))</f>
        <v/>
      </c>
      <c r="AB1022" s="2" t="str">
        <f t="shared" si="18"/>
        <v/>
      </c>
    </row>
    <row r="1023" spans="2:28" x14ac:dyDescent="0.25">
      <c r="B1023" s="6"/>
      <c r="C1023" s="7" t="str">
        <f>IF(B1023="","",VLOOKUP(AB1023,Varsayımlar!$B:$Q,3,0))</f>
        <v/>
      </c>
      <c r="G1023" s="5" t="str">
        <f>IF(B1023="","",VLOOKUP(AB1023,Varsayımlar!$B:$Q,5,0))</f>
        <v/>
      </c>
      <c r="H1023" s="5"/>
      <c r="I1023" s="5" t="str">
        <f>IF(B1023="","",VLOOKUP(AB1023,Varsayımlar!$B:$Q,6,0))</f>
        <v/>
      </c>
      <c r="O1023" s="5" t="str">
        <f>IF(B1023="","",VLOOKUP(AB1023,Varsayımlar!$B:$Q,7,0)*J1023)</f>
        <v/>
      </c>
      <c r="P1023" s="5" t="str">
        <f>IF(B1023="","",VLOOKUP(AB1023,Varsayımlar!$B:$Q,8,0))</f>
        <v/>
      </c>
      <c r="Q1023" s="5" t="str">
        <f>IF(B1023="","",VLOOKUP(AB1023,Varsayımlar!$B:$Q,9,0))</f>
        <v/>
      </c>
      <c r="R1023" s="5" t="str">
        <f>IF(B1023="","",VLOOKUP(AB1023,Varsayımlar!$B:$Q,10,0))</f>
        <v/>
      </c>
      <c r="S1023" s="5" t="str">
        <f>IF(B1023="","",VLOOKUP(AB1023,Varsayımlar!$B:$Q,11,0))</f>
        <v/>
      </c>
      <c r="T1023" s="5" t="str">
        <f>IF(B1023="","",VLOOKUP(AB1023,Varsayımlar!$B:$Q,12,0))</f>
        <v/>
      </c>
      <c r="U1023" s="5" t="str">
        <f>IF(B1023="","",VLOOKUP(AB1023,Varsayımlar!$B:$Q,13,0))</f>
        <v/>
      </c>
      <c r="V1023" s="5" t="str">
        <f>IF(B1023="","",VLOOKUP(AB1023,Varsayımlar!$B:$Q,14,0))</f>
        <v/>
      </c>
      <c r="Z1023" s="5" t="str">
        <f>IF(B1023="","",VLOOKUP(AB1023,Varsayımlar!$B:$Q,15,0))</f>
        <v/>
      </c>
      <c r="AA1023" s="5" t="str">
        <f>IF(B1023="","",VLOOKUP(AB1023,Varsayımlar!$B:$Q,16,0))</f>
        <v/>
      </c>
      <c r="AB1023" s="5" t="str">
        <f t="shared" si="18"/>
        <v/>
      </c>
    </row>
    <row r="1024" spans="2:28" x14ac:dyDescent="0.25">
      <c r="C1024" s="3" t="str">
        <f>IF(B1024="","",VLOOKUP(AB1024,Varsayımlar!$B:$Q,3,0))</f>
        <v/>
      </c>
      <c r="G1024" s="2" t="str">
        <f>IF(B1024="","",VLOOKUP(AB1024,Varsayımlar!$B:$Q,5,0))</f>
        <v/>
      </c>
      <c r="I1024" s="2" t="str">
        <f>IF(B1024="","",VLOOKUP(AB1024,Varsayımlar!$B:$Q,6,0))</f>
        <v/>
      </c>
      <c r="O1024" s="2" t="str">
        <f>IF(B1024="","",VLOOKUP(AB1024,Varsayımlar!$B:$Q,7,0)*J1024)</f>
        <v/>
      </c>
      <c r="P1024" s="2" t="str">
        <f>IF(B1024="","",VLOOKUP(AB1024,Varsayımlar!$B:$Q,8,0))</f>
        <v/>
      </c>
      <c r="Q1024" s="2" t="str">
        <f>IF(B1024="","",VLOOKUP(AB1024,Varsayımlar!$B:$Q,9,0))</f>
        <v/>
      </c>
      <c r="R1024" s="2" t="str">
        <f>IF(B1024="","",VLOOKUP(AB1024,Varsayımlar!$B:$Q,10,0))</f>
        <v/>
      </c>
      <c r="S1024" s="2" t="str">
        <f>IF(B1024="","",VLOOKUP(AB1024,Varsayımlar!$B:$Q,11,0))</f>
        <v/>
      </c>
      <c r="T1024" s="2" t="str">
        <f>IF(B1024="","",VLOOKUP(AB1024,Varsayımlar!$B:$Q,12,0))</f>
        <v/>
      </c>
      <c r="U1024" s="2" t="str">
        <f>IF(B1024="","",VLOOKUP(AB1024,Varsayımlar!$B:$Q,13,0))</f>
        <v/>
      </c>
      <c r="V1024" s="2" t="str">
        <f>IF(B1024="","",VLOOKUP(AB1024,Varsayımlar!$B:$Q,14,0))</f>
        <v/>
      </c>
      <c r="Z1024" s="2" t="str">
        <f>IF(B1024="","",VLOOKUP(AB1024,Varsayımlar!$B:$Q,15,0))</f>
        <v/>
      </c>
      <c r="AA1024" s="2" t="str">
        <f>IF(B1024="","",VLOOKUP(AB1024,Varsayımlar!$B:$Q,16,0))</f>
        <v/>
      </c>
      <c r="AB1024" s="2" t="str">
        <f t="shared" si="18"/>
        <v/>
      </c>
    </row>
    <row r="1025" spans="2:28" x14ac:dyDescent="0.25">
      <c r="B1025" s="6"/>
      <c r="C1025" s="7" t="str">
        <f>IF(B1025="","",VLOOKUP(AB1025,Varsayımlar!$B:$Q,3,0))</f>
        <v/>
      </c>
      <c r="G1025" s="5" t="str">
        <f>IF(B1025="","",VLOOKUP(AB1025,Varsayımlar!$B:$Q,5,0))</f>
        <v/>
      </c>
      <c r="H1025" s="5"/>
      <c r="I1025" s="5" t="str">
        <f>IF(B1025="","",VLOOKUP(AB1025,Varsayımlar!$B:$Q,6,0))</f>
        <v/>
      </c>
      <c r="O1025" s="5" t="str">
        <f>IF(B1025="","",VLOOKUP(AB1025,Varsayımlar!$B:$Q,7,0)*J1025)</f>
        <v/>
      </c>
      <c r="P1025" s="5" t="str">
        <f>IF(B1025="","",VLOOKUP(AB1025,Varsayımlar!$B:$Q,8,0))</f>
        <v/>
      </c>
      <c r="Q1025" s="5" t="str">
        <f>IF(B1025="","",VLOOKUP(AB1025,Varsayımlar!$B:$Q,9,0))</f>
        <v/>
      </c>
      <c r="R1025" s="5" t="str">
        <f>IF(B1025="","",VLOOKUP(AB1025,Varsayımlar!$B:$Q,10,0))</f>
        <v/>
      </c>
      <c r="S1025" s="5" t="str">
        <f>IF(B1025="","",VLOOKUP(AB1025,Varsayımlar!$B:$Q,11,0))</f>
        <v/>
      </c>
      <c r="T1025" s="5" t="str">
        <f>IF(B1025="","",VLOOKUP(AB1025,Varsayımlar!$B:$Q,12,0))</f>
        <v/>
      </c>
      <c r="U1025" s="5" t="str">
        <f>IF(B1025="","",VLOOKUP(AB1025,Varsayımlar!$B:$Q,13,0))</f>
        <v/>
      </c>
      <c r="V1025" s="5" t="str">
        <f>IF(B1025="","",VLOOKUP(AB1025,Varsayımlar!$B:$Q,14,0))</f>
        <v/>
      </c>
      <c r="Z1025" s="5" t="str">
        <f>IF(B1025="","",VLOOKUP(AB1025,Varsayımlar!$B:$Q,15,0))</f>
        <v/>
      </c>
      <c r="AA1025" s="5" t="str">
        <f>IF(B1025="","",VLOOKUP(AB1025,Varsayımlar!$B:$Q,16,0))</f>
        <v/>
      </c>
      <c r="AB1025" s="5" t="str">
        <f t="shared" si="18"/>
        <v/>
      </c>
    </row>
    <row r="1026" spans="2:28" x14ac:dyDescent="0.25">
      <c r="C1026" s="3" t="str">
        <f>IF(B1026="","",VLOOKUP(AB1026,Varsayımlar!$B:$Q,3,0))</f>
        <v/>
      </c>
      <c r="G1026" s="2" t="str">
        <f>IF(B1026="","",VLOOKUP(AB1026,Varsayımlar!$B:$Q,5,0))</f>
        <v/>
      </c>
      <c r="I1026" s="2" t="str">
        <f>IF(B1026="","",VLOOKUP(AB1026,Varsayımlar!$B:$Q,6,0))</f>
        <v/>
      </c>
      <c r="O1026" s="2" t="str">
        <f>IF(B1026="","",VLOOKUP(AB1026,Varsayımlar!$B:$Q,7,0)*J1026)</f>
        <v/>
      </c>
      <c r="P1026" s="2" t="str">
        <f>IF(B1026="","",VLOOKUP(AB1026,Varsayımlar!$B:$Q,8,0))</f>
        <v/>
      </c>
      <c r="Q1026" s="2" t="str">
        <f>IF(B1026="","",VLOOKUP(AB1026,Varsayımlar!$B:$Q,9,0))</f>
        <v/>
      </c>
      <c r="R1026" s="2" t="str">
        <f>IF(B1026="","",VLOOKUP(AB1026,Varsayımlar!$B:$Q,10,0))</f>
        <v/>
      </c>
      <c r="S1026" s="2" t="str">
        <f>IF(B1026="","",VLOOKUP(AB1026,Varsayımlar!$B:$Q,11,0))</f>
        <v/>
      </c>
      <c r="T1026" s="2" t="str">
        <f>IF(B1026="","",VLOOKUP(AB1026,Varsayımlar!$B:$Q,12,0))</f>
        <v/>
      </c>
      <c r="U1026" s="2" t="str">
        <f>IF(B1026="","",VLOOKUP(AB1026,Varsayımlar!$B:$Q,13,0))</f>
        <v/>
      </c>
      <c r="V1026" s="2" t="str">
        <f>IF(B1026="","",VLOOKUP(AB1026,Varsayımlar!$B:$Q,14,0))</f>
        <v/>
      </c>
      <c r="Z1026" s="2" t="str">
        <f>IF(B1026="","",VLOOKUP(AB1026,Varsayımlar!$B:$Q,15,0))</f>
        <v/>
      </c>
      <c r="AA1026" s="2" t="str">
        <f>IF(B1026="","",VLOOKUP(AB1026,Varsayımlar!$B:$Q,16,0))</f>
        <v/>
      </c>
      <c r="AB1026" s="2" t="str">
        <f t="shared" si="18"/>
        <v/>
      </c>
    </row>
    <row r="1027" spans="2:28" x14ac:dyDescent="0.25">
      <c r="B1027" s="6"/>
      <c r="C1027" s="7" t="str">
        <f>IF(B1027="","",VLOOKUP(AB1027,Varsayımlar!$B:$Q,3,0))</f>
        <v/>
      </c>
      <c r="G1027" s="5" t="str">
        <f>IF(B1027="","",VLOOKUP(AB1027,Varsayımlar!$B:$Q,5,0))</f>
        <v/>
      </c>
      <c r="H1027" s="5"/>
      <c r="I1027" s="5" t="str">
        <f>IF(B1027="","",VLOOKUP(AB1027,Varsayımlar!$B:$Q,6,0))</f>
        <v/>
      </c>
      <c r="O1027" s="5" t="str">
        <f>IF(B1027="","",VLOOKUP(AB1027,Varsayımlar!$B:$Q,7,0)*J1027)</f>
        <v/>
      </c>
      <c r="P1027" s="5" t="str">
        <f>IF(B1027="","",VLOOKUP(AB1027,Varsayımlar!$B:$Q,8,0))</f>
        <v/>
      </c>
      <c r="Q1027" s="5" t="str">
        <f>IF(B1027="","",VLOOKUP(AB1027,Varsayımlar!$B:$Q,9,0))</f>
        <v/>
      </c>
      <c r="R1027" s="5" t="str">
        <f>IF(B1027="","",VLOOKUP(AB1027,Varsayımlar!$B:$Q,10,0))</f>
        <v/>
      </c>
      <c r="S1027" s="5" t="str">
        <f>IF(B1027="","",VLOOKUP(AB1027,Varsayımlar!$B:$Q,11,0))</f>
        <v/>
      </c>
      <c r="T1027" s="5" t="str">
        <f>IF(B1027="","",VLOOKUP(AB1027,Varsayımlar!$B:$Q,12,0))</f>
        <v/>
      </c>
      <c r="U1027" s="5" t="str">
        <f>IF(B1027="","",VLOOKUP(AB1027,Varsayımlar!$B:$Q,13,0))</f>
        <v/>
      </c>
      <c r="V1027" s="5" t="str">
        <f>IF(B1027="","",VLOOKUP(AB1027,Varsayımlar!$B:$Q,14,0))</f>
        <v/>
      </c>
      <c r="Z1027" s="5" t="str">
        <f>IF(B1027="","",VLOOKUP(AB1027,Varsayımlar!$B:$Q,15,0))</f>
        <v/>
      </c>
      <c r="AA1027" s="5" t="str">
        <f>IF(B1027="","",VLOOKUP(AB1027,Varsayımlar!$B:$Q,16,0))</f>
        <v/>
      </c>
      <c r="AB1027" s="5" t="str">
        <f t="shared" si="18"/>
        <v/>
      </c>
    </row>
    <row r="1028" spans="2:28" x14ac:dyDescent="0.25">
      <c r="C1028" s="3" t="str">
        <f>IF(B1028="","",VLOOKUP(AB1028,Varsayımlar!$B:$Q,3,0))</f>
        <v/>
      </c>
      <c r="G1028" s="2" t="str">
        <f>IF(B1028="","",VLOOKUP(AB1028,Varsayımlar!$B:$Q,5,0))</f>
        <v/>
      </c>
      <c r="I1028" s="2" t="str">
        <f>IF(B1028="","",VLOOKUP(AB1028,Varsayımlar!$B:$Q,6,0))</f>
        <v/>
      </c>
      <c r="O1028" s="2" t="str">
        <f>IF(B1028="","",VLOOKUP(AB1028,Varsayımlar!$B:$Q,7,0)*J1028)</f>
        <v/>
      </c>
      <c r="P1028" s="2" t="str">
        <f>IF(B1028="","",VLOOKUP(AB1028,Varsayımlar!$B:$Q,8,0))</f>
        <v/>
      </c>
      <c r="Q1028" s="2" t="str">
        <f>IF(B1028="","",VLOOKUP(AB1028,Varsayımlar!$B:$Q,9,0))</f>
        <v/>
      </c>
      <c r="R1028" s="2" t="str">
        <f>IF(B1028="","",VLOOKUP(AB1028,Varsayımlar!$B:$Q,10,0))</f>
        <v/>
      </c>
      <c r="S1028" s="2" t="str">
        <f>IF(B1028="","",VLOOKUP(AB1028,Varsayımlar!$B:$Q,11,0))</f>
        <v/>
      </c>
      <c r="T1028" s="2" t="str">
        <f>IF(B1028="","",VLOOKUP(AB1028,Varsayımlar!$B:$Q,12,0))</f>
        <v/>
      </c>
      <c r="U1028" s="2" t="str">
        <f>IF(B1028="","",VLOOKUP(AB1028,Varsayımlar!$B:$Q,13,0))</f>
        <v/>
      </c>
      <c r="V1028" s="2" t="str">
        <f>IF(B1028="","",VLOOKUP(AB1028,Varsayımlar!$B:$Q,14,0))</f>
        <v/>
      </c>
      <c r="Z1028" s="2" t="str">
        <f>IF(B1028="","",VLOOKUP(AB1028,Varsayımlar!$B:$Q,15,0))</f>
        <v/>
      </c>
      <c r="AA1028" s="2" t="str">
        <f>IF(B1028="","",VLOOKUP(AB1028,Varsayımlar!$B:$Q,16,0))</f>
        <v/>
      </c>
      <c r="AB1028" s="2" t="str">
        <f t="shared" si="18"/>
        <v/>
      </c>
    </row>
    <row r="1029" spans="2:28" x14ac:dyDescent="0.25">
      <c r="B1029" s="6"/>
      <c r="C1029" s="7" t="str">
        <f>IF(B1029="","",VLOOKUP(AB1029,Varsayımlar!$B:$Q,3,0))</f>
        <v/>
      </c>
      <c r="G1029" s="5" t="str">
        <f>IF(B1029="","",VLOOKUP(AB1029,Varsayımlar!$B:$Q,5,0))</f>
        <v/>
      </c>
      <c r="H1029" s="5"/>
      <c r="I1029" s="5" t="str">
        <f>IF(B1029="","",VLOOKUP(AB1029,Varsayımlar!$B:$Q,6,0))</f>
        <v/>
      </c>
      <c r="O1029" s="5" t="str">
        <f>IF(B1029="","",VLOOKUP(AB1029,Varsayımlar!$B:$Q,7,0)*J1029)</f>
        <v/>
      </c>
      <c r="P1029" s="5" t="str">
        <f>IF(B1029="","",VLOOKUP(AB1029,Varsayımlar!$B:$Q,8,0))</f>
        <v/>
      </c>
      <c r="Q1029" s="5" t="str">
        <f>IF(B1029="","",VLOOKUP(AB1029,Varsayımlar!$B:$Q,9,0))</f>
        <v/>
      </c>
      <c r="R1029" s="5" t="str">
        <f>IF(B1029="","",VLOOKUP(AB1029,Varsayımlar!$B:$Q,10,0))</f>
        <v/>
      </c>
      <c r="S1029" s="5" t="str">
        <f>IF(B1029="","",VLOOKUP(AB1029,Varsayımlar!$B:$Q,11,0))</f>
        <v/>
      </c>
      <c r="T1029" s="5" t="str">
        <f>IF(B1029="","",VLOOKUP(AB1029,Varsayımlar!$B:$Q,12,0))</f>
        <v/>
      </c>
      <c r="U1029" s="5" t="str">
        <f>IF(B1029="","",VLOOKUP(AB1029,Varsayımlar!$B:$Q,13,0))</f>
        <v/>
      </c>
      <c r="V1029" s="5" t="str">
        <f>IF(B1029="","",VLOOKUP(AB1029,Varsayımlar!$B:$Q,14,0))</f>
        <v/>
      </c>
      <c r="Z1029" s="5" t="str">
        <f>IF(B1029="","",VLOOKUP(AB1029,Varsayımlar!$B:$Q,15,0))</f>
        <v/>
      </c>
      <c r="AA1029" s="5" t="str">
        <f>IF(B1029="","",VLOOKUP(AB1029,Varsayımlar!$B:$Q,16,0))</f>
        <v/>
      </c>
      <c r="AB1029" s="5" t="str">
        <f t="shared" si="18"/>
        <v/>
      </c>
    </row>
    <row r="1030" spans="2:28" x14ac:dyDescent="0.25">
      <c r="C1030" s="3" t="str">
        <f>IF(B1030="","",VLOOKUP(AB1030,Varsayımlar!$B:$Q,3,0))</f>
        <v/>
      </c>
      <c r="G1030" s="2" t="str">
        <f>IF(B1030="","",VLOOKUP(AB1030,Varsayımlar!$B:$Q,5,0))</f>
        <v/>
      </c>
      <c r="I1030" s="2" t="str">
        <f>IF(B1030="","",VLOOKUP(AB1030,Varsayımlar!$B:$Q,6,0))</f>
        <v/>
      </c>
      <c r="O1030" s="2" t="str">
        <f>IF(B1030="","",VLOOKUP(AB1030,Varsayımlar!$B:$Q,7,0)*J1030)</f>
        <v/>
      </c>
      <c r="P1030" s="2" t="str">
        <f>IF(B1030="","",VLOOKUP(AB1030,Varsayımlar!$B:$Q,8,0))</f>
        <v/>
      </c>
      <c r="Q1030" s="2" t="str">
        <f>IF(B1030="","",VLOOKUP(AB1030,Varsayımlar!$B:$Q,9,0))</f>
        <v/>
      </c>
      <c r="R1030" s="2" t="str">
        <f>IF(B1030="","",VLOOKUP(AB1030,Varsayımlar!$B:$Q,10,0))</f>
        <v/>
      </c>
      <c r="S1030" s="2" t="str">
        <f>IF(B1030="","",VLOOKUP(AB1030,Varsayımlar!$B:$Q,11,0))</f>
        <v/>
      </c>
      <c r="T1030" s="2" t="str">
        <f>IF(B1030="","",VLOOKUP(AB1030,Varsayımlar!$B:$Q,12,0))</f>
        <v/>
      </c>
      <c r="U1030" s="2" t="str">
        <f>IF(B1030="","",VLOOKUP(AB1030,Varsayımlar!$B:$Q,13,0))</f>
        <v/>
      </c>
      <c r="V1030" s="2" t="str">
        <f>IF(B1030="","",VLOOKUP(AB1030,Varsayımlar!$B:$Q,14,0))</f>
        <v/>
      </c>
      <c r="Z1030" s="2" t="str">
        <f>IF(B1030="","",VLOOKUP(AB1030,Varsayımlar!$B:$Q,15,0))</f>
        <v/>
      </c>
      <c r="AA1030" s="2" t="str">
        <f>IF(B1030="","",VLOOKUP(AB1030,Varsayımlar!$B:$Q,16,0))</f>
        <v/>
      </c>
      <c r="AB1030" s="2" t="str">
        <f t="shared" si="18"/>
        <v/>
      </c>
    </row>
    <row r="1031" spans="2:28" x14ac:dyDescent="0.25">
      <c r="B1031" s="6"/>
      <c r="C1031" s="7" t="str">
        <f>IF(B1031="","",VLOOKUP(AB1031,Varsayımlar!$B:$Q,3,0))</f>
        <v/>
      </c>
      <c r="G1031" s="5" t="str">
        <f>IF(B1031="","",VLOOKUP(AB1031,Varsayımlar!$B:$Q,5,0))</f>
        <v/>
      </c>
      <c r="H1031" s="5"/>
      <c r="I1031" s="5" t="str">
        <f>IF(B1031="","",VLOOKUP(AB1031,Varsayımlar!$B:$Q,6,0))</f>
        <v/>
      </c>
      <c r="O1031" s="5" t="str">
        <f>IF(B1031="","",VLOOKUP(AB1031,Varsayımlar!$B:$Q,7,0)*J1031)</f>
        <v/>
      </c>
      <c r="P1031" s="5" t="str">
        <f>IF(B1031="","",VLOOKUP(AB1031,Varsayımlar!$B:$Q,8,0))</f>
        <v/>
      </c>
      <c r="Q1031" s="5" t="str">
        <f>IF(B1031="","",VLOOKUP(AB1031,Varsayımlar!$B:$Q,9,0))</f>
        <v/>
      </c>
      <c r="R1031" s="5" t="str">
        <f>IF(B1031="","",VLOOKUP(AB1031,Varsayımlar!$B:$Q,10,0))</f>
        <v/>
      </c>
      <c r="S1031" s="5" t="str">
        <f>IF(B1031="","",VLOOKUP(AB1031,Varsayımlar!$B:$Q,11,0))</f>
        <v/>
      </c>
      <c r="T1031" s="5" t="str">
        <f>IF(B1031="","",VLOOKUP(AB1031,Varsayımlar!$B:$Q,12,0))</f>
        <v/>
      </c>
      <c r="U1031" s="5" t="str">
        <f>IF(B1031="","",VLOOKUP(AB1031,Varsayımlar!$B:$Q,13,0))</f>
        <v/>
      </c>
      <c r="V1031" s="5" t="str">
        <f>IF(B1031="","",VLOOKUP(AB1031,Varsayımlar!$B:$Q,14,0))</f>
        <v/>
      </c>
      <c r="Z1031" s="5" t="str">
        <f>IF(B1031="","",VLOOKUP(AB1031,Varsayımlar!$B:$Q,15,0))</f>
        <v/>
      </c>
      <c r="AA1031" s="5" t="str">
        <f>IF(B1031="","",VLOOKUP(AB1031,Varsayımlar!$B:$Q,16,0))</f>
        <v/>
      </c>
      <c r="AB1031" s="5" t="str">
        <f t="shared" ref="AB1031:AB1094" si="19">IF(B1031="","",CONCATENATE(B1031,D1031))</f>
        <v/>
      </c>
    </row>
    <row r="1032" spans="2:28" x14ac:dyDescent="0.25">
      <c r="C1032" s="3" t="str">
        <f>IF(B1032="","",VLOOKUP(AB1032,Varsayımlar!$B:$Q,3,0))</f>
        <v/>
      </c>
      <c r="G1032" s="2" t="str">
        <f>IF(B1032="","",VLOOKUP(AB1032,Varsayımlar!$B:$Q,5,0))</f>
        <v/>
      </c>
      <c r="I1032" s="2" t="str">
        <f>IF(B1032="","",VLOOKUP(AB1032,Varsayımlar!$B:$Q,6,0))</f>
        <v/>
      </c>
      <c r="O1032" s="2" t="str">
        <f>IF(B1032="","",VLOOKUP(AB1032,Varsayımlar!$B:$Q,7,0)*J1032)</f>
        <v/>
      </c>
      <c r="P1032" s="2" t="str">
        <f>IF(B1032="","",VLOOKUP(AB1032,Varsayımlar!$B:$Q,8,0))</f>
        <v/>
      </c>
      <c r="Q1032" s="2" t="str">
        <f>IF(B1032="","",VLOOKUP(AB1032,Varsayımlar!$B:$Q,9,0))</f>
        <v/>
      </c>
      <c r="R1032" s="2" t="str">
        <f>IF(B1032="","",VLOOKUP(AB1032,Varsayımlar!$B:$Q,10,0))</f>
        <v/>
      </c>
      <c r="S1032" s="2" t="str">
        <f>IF(B1032="","",VLOOKUP(AB1032,Varsayımlar!$B:$Q,11,0))</f>
        <v/>
      </c>
      <c r="T1032" s="2" t="str">
        <f>IF(B1032="","",VLOOKUP(AB1032,Varsayımlar!$B:$Q,12,0))</f>
        <v/>
      </c>
      <c r="U1032" s="2" t="str">
        <f>IF(B1032="","",VLOOKUP(AB1032,Varsayımlar!$B:$Q,13,0))</f>
        <v/>
      </c>
      <c r="V1032" s="2" t="str">
        <f>IF(B1032="","",VLOOKUP(AB1032,Varsayımlar!$B:$Q,14,0))</f>
        <v/>
      </c>
      <c r="Z1032" s="2" t="str">
        <f>IF(B1032="","",VLOOKUP(AB1032,Varsayımlar!$B:$Q,15,0))</f>
        <v/>
      </c>
      <c r="AA1032" s="2" t="str">
        <f>IF(B1032="","",VLOOKUP(AB1032,Varsayımlar!$B:$Q,16,0))</f>
        <v/>
      </c>
      <c r="AB1032" s="2" t="str">
        <f t="shared" si="19"/>
        <v/>
      </c>
    </row>
    <row r="1033" spans="2:28" x14ac:dyDescent="0.25">
      <c r="B1033" s="6"/>
      <c r="C1033" s="7" t="str">
        <f>IF(B1033="","",VLOOKUP(AB1033,Varsayımlar!$B:$Q,3,0))</f>
        <v/>
      </c>
      <c r="G1033" s="5" t="str">
        <f>IF(B1033="","",VLOOKUP(AB1033,Varsayımlar!$B:$Q,5,0))</f>
        <v/>
      </c>
      <c r="H1033" s="5"/>
      <c r="I1033" s="5" t="str">
        <f>IF(B1033="","",VLOOKUP(AB1033,Varsayımlar!$B:$Q,6,0))</f>
        <v/>
      </c>
      <c r="O1033" s="5" t="str">
        <f>IF(B1033="","",VLOOKUP(AB1033,Varsayımlar!$B:$Q,7,0)*J1033)</f>
        <v/>
      </c>
      <c r="P1033" s="5" t="str">
        <f>IF(B1033="","",VLOOKUP(AB1033,Varsayımlar!$B:$Q,8,0))</f>
        <v/>
      </c>
      <c r="Q1033" s="5" t="str">
        <f>IF(B1033="","",VLOOKUP(AB1033,Varsayımlar!$B:$Q,9,0))</f>
        <v/>
      </c>
      <c r="R1033" s="5" t="str">
        <f>IF(B1033="","",VLOOKUP(AB1033,Varsayımlar!$B:$Q,10,0))</f>
        <v/>
      </c>
      <c r="S1033" s="5" t="str">
        <f>IF(B1033="","",VLOOKUP(AB1033,Varsayımlar!$B:$Q,11,0))</f>
        <v/>
      </c>
      <c r="T1033" s="5" t="str">
        <f>IF(B1033="","",VLOOKUP(AB1033,Varsayımlar!$B:$Q,12,0))</f>
        <v/>
      </c>
      <c r="U1033" s="5" t="str">
        <f>IF(B1033="","",VLOOKUP(AB1033,Varsayımlar!$B:$Q,13,0))</f>
        <v/>
      </c>
      <c r="V1033" s="5" t="str">
        <f>IF(B1033="","",VLOOKUP(AB1033,Varsayımlar!$B:$Q,14,0))</f>
        <v/>
      </c>
      <c r="Z1033" s="5" t="str">
        <f>IF(B1033="","",VLOOKUP(AB1033,Varsayımlar!$B:$Q,15,0))</f>
        <v/>
      </c>
      <c r="AA1033" s="5" t="str">
        <f>IF(B1033="","",VLOOKUP(AB1033,Varsayımlar!$B:$Q,16,0))</f>
        <v/>
      </c>
      <c r="AB1033" s="5" t="str">
        <f t="shared" si="19"/>
        <v/>
      </c>
    </row>
    <row r="1034" spans="2:28" x14ac:dyDescent="0.25">
      <c r="C1034" s="3" t="str">
        <f>IF(B1034="","",VLOOKUP(AB1034,Varsayımlar!$B:$Q,3,0))</f>
        <v/>
      </c>
      <c r="G1034" s="2" t="str">
        <f>IF(B1034="","",VLOOKUP(AB1034,Varsayımlar!$B:$Q,5,0))</f>
        <v/>
      </c>
      <c r="I1034" s="2" t="str">
        <f>IF(B1034="","",VLOOKUP(AB1034,Varsayımlar!$B:$Q,6,0))</f>
        <v/>
      </c>
      <c r="O1034" s="2" t="str">
        <f>IF(B1034="","",VLOOKUP(AB1034,Varsayımlar!$B:$Q,7,0)*J1034)</f>
        <v/>
      </c>
      <c r="P1034" s="2" t="str">
        <f>IF(B1034="","",VLOOKUP(AB1034,Varsayımlar!$B:$Q,8,0))</f>
        <v/>
      </c>
      <c r="Q1034" s="2" t="str">
        <f>IF(B1034="","",VLOOKUP(AB1034,Varsayımlar!$B:$Q,9,0))</f>
        <v/>
      </c>
      <c r="R1034" s="2" t="str">
        <f>IF(B1034="","",VLOOKUP(AB1034,Varsayımlar!$B:$Q,10,0))</f>
        <v/>
      </c>
      <c r="S1034" s="2" t="str">
        <f>IF(B1034="","",VLOOKUP(AB1034,Varsayımlar!$B:$Q,11,0))</f>
        <v/>
      </c>
      <c r="T1034" s="2" t="str">
        <f>IF(B1034="","",VLOOKUP(AB1034,Varsayımlar!$B:$Q,12,0))</f>
        <v/>
      </c>
      <c r="U1034" s="2" t="str">
        <f>IF(B1034="","",VLOOKUP(AB1034,Varsayımlar!$B:$Q,13,0))</f>
        <v/>
      </c>
      <c r="V1034" s="2" t="str">
        <f>IF(B1034="","",VLOOKUP(AB1034,Varsayımlar!$B:$Q,14,0))</f>
        <v/>
      </c>
      <c r="Z1034" s="2" t="str">
        <f>IF(B1034="","",VLOOKUP(AB1034,Varsayımlar!$B:$Q,15,0))</f>
        <v/>
      </c>
      <c r="AA1034" s="2" t="str">
        <f>IF(B1034="","",VLOOKUP(AB1034,Varsayımlar!$B:$Q,16,0))</f>
        <v/>
      </c>
      <c r="AB1034" s="2" t="str">
        <f t="shared" si="19"/>
        <v/>
      </c>
    </row>
    <row r="1035" spans="2:28" x14ac:dyDescent="0.25">
      <c r="B1035" s="6"/>
      <c r="C1035" s="7" t="str">
        <f>IF(B1035="","",VLOOKUP(AB1035,Varsayımlar!$B:$Q,3,0))</f>
        <v/>
      </c>
      <c r="G1035" s="5" t="str">
        <f>IF(B1035="","",VLOOKUP(AB1035,Varsayımlar!$B:$Q,5,0))</f>
        <v/>
      </c>
      <c r="H1035" s="5"/>
      <c r="I1035" s="5" t="str">
        <f>IF(B1035="","",VLOOKUP(AB1035,Varsayımlar!$B:$Q,6,0))</f>
        <v/>
      </c>
      <c r="O1035" s="5" t="str">
        <f>IF(B1035="","",VLOOKUP(AB1035,Varsayımlar!$B:$Q,7,0)*J1035)</f>
        <v/>
      </c>
      <c r="P1035" s="5" t="str">
        <f>IF(B1035="","",VLOOKUP(AB1035,Varsayımlar!$B:$Q,8,0))</f>
        <v/>
      </c>
      <c r="Q1035" s="5" t="str">
        <f>IF(B1035="","",VLOOKUP(AB1035,Varsayımlar!$B:$Q,9,0))</f>
        <v/>
      </c>
      <c r="R1035" s="5" t="str">
        <f>IF(B1035="","",VLOOKUP(AB1035,Varsayımlar!$B:$Q,10,0))</f>
        <v/>
      </c>
      <c r="S1035" s="5" t="str">
        <f>IF(B1035="","",VLOOKUP(AB1035,Varsayımlar!$B:$Q,11,0))</f>
        <v/>
      </c>
      <c r="T1035" s="5" t="str">
        <f>IF(B1035="","",VLOOKUP(AB1035,Varsayımlar!$B:$Q,12,0))</f>
        <v/>
      </c>
      <c r="U1035" s="5" t="str">
        <f>IF(B1035="","",VLOOKUP(AB1035,Varsayımlar!$B:$Q,13,0))</f>
        <v/>
      </c>
      <c r="V1035" s="5" t="str">
        <f>IF(B1035="","",VLOOKUP(AB1035,Varsayımlar!$B:$Q,14,0))</f>
        <v/>
      </c>
      <c r="Z1035" s="5" t="str">
        <f>IF(B1035="","",VLOOKUP(AB1035,Varsayımlar!$B:$Q,15,0))</f>
        <v/>
      </c>
      <c r="AA1035" s="5" t="str">
        <f>IF(B1035="","",VLOOKUP(AB1035,Varsayımlar!$B:$Q,16,0))</f>
        <v/>
      </c>
      <c r="AB1035" s="5" t="str">
        <f t="shared" si="19"/>
        <v/>
      </c>
    </row>
    <row r="1036" spans="2:28" x14ac:dyDescent="0.25">
      <c r="C1036" s="3" t="str">
        <f>IF(B1036="","",VLOOKUP(AB1036,Varsayımlar!$B:$Q,3,0))</f>
        <v/>
      </c>
      <c r="G1036" s="2" t="str">
        <f>IF(B1036="","",VLOOKUP(AB1036,Varsayımlar!$B:$Q,5,0))</f>
        <v/>
      </c>
      <c r="I1036" s="2" t="str">
        <f>IF(B1036="","",VLOOKUP(AB1036,Varsayımlar!$B:$Q,6,0))</f>
        <v/>
      </c>
      <c r="O1036" s="2" t="str">
        <f>IF(B1036="","",VLOOKUP(AB1036,Varsayımlar!$B:$Q,7,0)*J1036)</f>
        <v/>
      </c>
      <c r="P1036" s="2" t="str">
        <f>IF(B1036="","",VLOOKUP(AB1036,Varsayımlar!$B:$Q,8,0))</f>
        <v/>
      </c>
      <c r="Q1036" s="2" t="str">
        <f>IF(B1036="","",VLOOKUP(AB1036,Varsayımlar!$B:$Q,9,0))</f>
        <v/>
      </c>
      <c r="R1036" s="2" t="str">
        <f>IF(B1036="","",VLOOKUP(AB1036,Varsayımlar!$B:$Q,10,0))</f>
        <v/>
      </c>
      <c r="S1036" s="2" t="str">
        <f>IF(B1036="","",VLOOKUP(AB1036,Varsayımlar!$B:$Q,11,0))</f>
        <v/>
      </c>
      <c r="T1036" s="2" t="str">
        <f>IF(B1036="","",VLOOKUP(AB1036,Varsayımlar!$B:$Q,12,0))</f>
        <v/>
      </c>
      <c r="U1036" s="2" t="str">
        <f>IF(B1036="","",VLOOKUP(AB1036,Varsayımlar!$B:$Q,13,0))</f>
        <v/>
      </c>
      <c r="V1036" s="2" t="str">
        <f>IF(B1036="","",VLOOKUP(AB1036,Varsayımlar!$B:$Q,14,0))</f>
        <v/>
      </c>
      <c r="Z1036" s="2" t="str">
        <f>IF(B1036="","",VLOOKUP(AB1036,Varsayımlar!$B:$Q,15,0))</f>
        <v/>
      </c>
      <c r="AA1036" s="2" t="str">
        <f>IF(B1036="","",VLOOKUP(AB1036,Varsayımlar!$B:$Q,16,0))</f>
        <v/>
      </c>
      <c r="AB1036" s="2" t="str">
        <f t="shared" si="19"/>
        <v/>
      </c>
    </row>
    <row r="1037" spans="2:28" x14ac:dyDescent="0.25">
      <c r="B1037" s="6"/>
      <c r="C1037" s="7" t="str">
        <f>IF(B1037="","",VLOOKUP(AB1037,Varsayımlar!$B:$Q,3,0))</f>
        <v/>
      </c>
      <c r="G1037" s="5" t="str">
        <f>IF(B1037="","",VLOOKUP(AB1037,Varsayımlar!$B:$Q,5,0))</f>
        <v/>
      </c>
      <c r="H1037" s="5"/>
      <c r="I1037" s="5" t="str">
        <f>IF(B1037="","",VLOOKUP(AB1037,Varsayımlar!$B:$Q,6,0))</f>
        <v/>
      </c>
      <c r="O1037" s="5" t="str">
        <f>IF(B1037="","",VLOOKUP(AB1037,Varsayımlar!$B:$Q,7,0)*J1037)</f>
        <v/>
      </c>
      <c r="P1037" s="5" t="str">
        <f>IF(B1037="","",VLOOKUP(AB1037,Varsayımlar!$B:$Q,8,0))</f>
        <v/>
      </c>
      <c r="Q1037" s="5" t="str">
        <f>IF(B1037="","",VLOOKUP(AB1037,Varsayımlar!$B:$Q,9,0))</f>
        <v/>
      </c>
      <c r="R1037" s="5" t="str">
        <f>IF(B1037="","",VLOOKUP(AB1037,Varsayımlar!$B:$Q,10,0))</f>
        <v/>
      </c>
      <c r="S1037" s="5" t="str">
        <f>IF(B1037="","",VLOOKUP(AB1037,Varsayımlar!$B:$Q,11,0))</f>
        <v/>
      </c>
      <c r="T1037" s="5" t="str">
        <f>IF(B1037="","",VLOOKUP(AB1037,Varsayımlar!$B:$Q,12,0))</f>
        <v/>
      </c>
      <c r="U1037" s="5" t="str">
        <f>IF(B1037="","",VLOOKUP(AB1037,Varsayımlar!$B:$Q,13,0))</f>
        <v/>
      </c>
      <c r="V1037" s="5" t="str">
        <f>IF(B1037="","",VLOOKUP(AB1037,Varsayımlar!$B:$Q,14,0))</f>
        <v/>
      </c>
      <c r="Z1037" s="5" t="str">
        <f>IF(B1037="","",VLOOKUP(AB1037,Varsayımlar!$B:$Q,15,0))</f>
        <v/>
      </c>
      <c r="AA1037" s="5" t="str">
        <f>IF(B1037="","",VLOOKUP(AB1037,Varsayımlar!$B:$Q,16,0))</f>
        <v/>
      </c>
      <c r="AB1037" s="5" t="str">
        <f t="shared" si="19"/>
        <v/>
      </c>
    </row>
    <row r="1038" spans="2:28" x14ac:dyDescent="0.25">
      <c r="C1038" s="3" t="str">
        <f>IF(B1038="","",VLOOKUP(AB1038,Varsayımlar!$B:$Q,3,0))</f>
        <v/>
      </c>
      <c r="G1038" s="2" t="str">
        <f>IF(B1038="","",VLOOKUP(AB1038,Varsayımlar!$B:$Q,5,0))</f>
        <v/>
      </c>
      <c r="I1038" s="2" t="str">
        <f>IF(B1038="","",VLOOKUP(AB1038,Varsayımlar!$B:$Q,6,0))</f>
        <v/>
      </c>
      <c r="O1038" s="2" t="str">
        <f>IF(B1038="","",VLOOKUP(AB1038,Varsayımlar!$B:$Q,7,0)*J1038)</f>
        <v/>
      </c>
      <c r="P1038" s="2" t="str">
        <f>IF(B1038="","",VLOOKUP(AB1038,Varsayımlar!$B:$Q,8,0))</f>
        <v/>
      </c>
      <c r="Q1038" s="2" t="str">
        <f>IF(B1038="","",VLOOKUP(AB1038,Varsayımlar!$B:$Q,9,0))</f>
        <v/>
      </c>
      <c r="R1038" s="2" t="str">
        <f>IF(B1038="","",VLOOKUP(AB1038,Varsayımlar!$B:$Q,10,0))</f>
        <v/>
      </c>
      <c r="S1038" s="2" t="str">
        <f>IF(B1038="","",VLOOKUP(AB1038,Varsayımlar!$B:$Q,11,0))</f>
        <v/>
      </c>
      <c r="T1038" s="2" t="str">
        <f>IF(B1038="","",VLOOKUP(AB1038,Varsayımlar!$B:$Q,12,0))</f>
        <v/>
      </c>
      <c r="U1038" s="2" t="str">
        <f>IF(B1038="","",VLOOKUP(AB1038,Varsayımlar!$B:$Q,13,0))</f>
        <v/>
      </c>
      <c r="V1038" s="2" t="str">
        <f>IF(B1038="","",VLOOKUP(AB1038,Varsayımlar!$B:$Q,14,0))</f>
        <v/>
      </c>
      <c r="Z1038" s="2" t="str">
        <f>IF(B1038="","",VLOOKUP(AB1038,Varsayımlar!$B:$Q,15,0))</f>
        <v/>
      </c>
      <c r="AA1038" s="2" t="str">
        <f>IF(B1038="","",VLOOKUP(AB1038,Varsayımlar!$B:$Q,16,0))</f>
        <v/>
      </c>
      <c r="AB1038" s="2" t="str">
        <f t="shared" si="19"/>
        <v/>
      </c>
    </row>
    <row r="1039" spans="2:28" x14ac:dyDescent="0.25">
      <c r="B1039" s="6"/>
      <c r="C1039" s="7" t="str">
        <f>IF(B1039="","",VLOOKUP(AB1039,Varsayımlar!$B:$Q,3,0))</f>
        <v/>
      </c>
      <c r="G1039" s="5" t="str">
        <f>IF(B1039="","",VLOOKUP(AB1039,Varsayımlar!$B:$Q,5,0))</f>
        <v/>
      </c>
      <c r="H1039" s="5"/>
      <c r="I1039" s="5" t="str">
        <f>IF(B1039="","",VLOOKUP(AB1039,Varsayımlar!$B:$Q,6,0))</f>
        <v/>
      </c>
      <c r="O1039" s="5" t="str">
        <f>IF(B1039="","",VLOOKUP(AB1039,Varsayımlar!$B:$Q,7,0)*J1039)</f>
        <v/>
      </c>
      <c r="P1039" s="5" t="str">
        <f>IF(B1039="","",VLOOKUP(AB1039,Varsayımlar!$B:$Q,8,0))</f>
        <v/>
      </c>
      <c r="Q1039" s="5" t="str">
        <f>IF(B1039="","",VLOOKUP(AB1039,Varsayımlar!$B:$Q,9,0))</f>
        <v/>
      </c>
      <c r="R1039" s="5" t="str">
        <f>IF(B1039="","",VLOOKUP(AB1039,Varsayımlar!$B:$Q,10,0))</f>
        <v/>
      </c>
      <c r="S1039" s="5" t="str">
        <f>IF(B1039="","",VLOOKUP(AB1039,Varsayımlar!$B:$Q,11,0))</f>
        <v/>
      </c>
      <c r="T1039" s="5" t="str">
        <f>IF(B1039="","",VLOOKUP(AB1039,Varsayımlar!$B:$Q,12,0))</f>
        <v/>
      </c>
      <c r="U1039" s="5" t="str">
        <f>IF(B1039="","",VLOOKUP(AB1039,Varsayımlar!$B:$Q,13,0))</f>
        <v/>
      </c>
      <c r="V1039" s="5" t="str">
        <f>IF(B1039="","",VLOOKUP(AB1039,Varsayımlar!$B:$Q,14,0))</f>
        <v/>
      </c>
      <c r="Z1039" s="5" t="str">
        <f>IF(B1039="","",VLOOKUP(AB1039,Varsayımlar!$B:$Q,15,0))</f>
        <v/>
      </c>
      <c r="AA1039" s="5" t="str">
        <f>IF(B1039="","",VLOOKUP(AB1039,Varsayımlar!$B:$Q,16,0))</f>
        <v/>
      </c>
      <c r="AB1039" s="5" t="str">
        <f t="shared" si="19"/>
        <v/>
      </c>
    </row>
    <row r="1040" spans="2:28" x14ac:dyDescent="0.25">
      <c r="C1040" s="3" t="str">
        <f>IF(B1040="","",VLOOKUP(AB1040,Varsayımlar!$B:$Q,3,0))</f>
        <v/>
      </c>
      <c r="G1040" s="2" t="str">
        <f>IF(B1040="","",VLOOKUP(AB1040,Varsayımlar!$B:$Q,5,0))</f>
        <v/>
      </c>
      <c r="I1040" s="2" t="str">
        <f>IF(B1040="","",VLOOKUP(AB1040,Varsayımlar!$B:$Q,6,0))</f>
        <v/>
      </c>
      <c r="O1040" s="2" t="str">
        <f>IF(B1040="","",VLOOKUP(AB1040,Varsayımlar!$B:$Q,7,0)*J1040)</f>
        <v/>
      </c>
      <c r="P1040" s="2" t="str">
        <f>IF(B1040="","",VLOOKUP(AB1040,Varsayımlar!$B:$Q,8,0))</f>
        <v/>
      </c>
      <c r="Q1040" s="2" t="str">
        <f>IF(B1040="","",VLOOKUP(AB1040,Varsayımlar!$B:$Q,9,0))</f>
        <v/>
      </c>
      <c r="R1040" s="2" t="str">
        <f>IF(B1040="","",VLOOKUP(AB1040,Varsayımlar!$B:$Q,10,0))</f>
        <v/>
      </c>
      <c r="S1040" s="2" t="str">
        <f>IF(B1040="","",VLOOKUP(AB1040,Varsayımlar!$B:$Q,11,0))</f>
        <v/>
      </c>
      <c r="T1040" s="2" t="str">
        <f>IF(B1040="","",VLOOKUP(AB1040,Varsayımlar!$B:$Q,12,0))</f>
        <v/>
      </c>
      <c r="U1040" s="2" t="str">
        <f>IF(B1040="","",VLOOKUP(AB1040,Varsayımlar!$B:$Q,13,0))</f>
        <v/>
      </c>
      <c r="V1040" s="2" t="str">
        <f>IF(B1040="","",VLOOKUP(AB1040,Varsayımlar!$B:$Q,14,0))</f>
        <v/>
      </c>
      <c r="Z1040" s="2" t="str">
        <f>IF(B1040="","",VLOOKUP(AB1040,Varsayımlar!$B:$Q,15,0))</f>
        <v/>
      </c>
      <c r="AA1040" s="2" t="str">
        <f>IF(B1040="","",VLOOKUP(AB1040,Varsayımlar!$B:$Q,16,0))</f>
        <v/>
      </c>
      <c r="AB1040" s="2" t="str">
        <f t="shared" si="19"/>
        <v/>
      </c>
    </row>
    <row r="1041" spans="2:28" x14ac:dyDescent="0.25">
      <c r="B1041" s="6"/>
      <c r="C1041" s="7" t="str">
        <f>IF(B1041="","",VLOOKUP(AB1041,Varsayımlar!$B:$Q,3,0))</f>
        <v/>
      </c>
      <c r="G1041" s="5" t="str">
        <f>IF(B1041="","",VLOOKUP(AB1041,Varsayımlar!$B:$Q,5,0))</f>
        <v/>
      </c>
      <c r="H1041" s="5"/>
      <c r="I1041" s="5" t="str">
        <f>IF(B1041="","",VLOOKUP(AB1041,Varsayımlar!$B:$Q,6,0))</f>
        <v/>
      </c>
      <c r="O1041" s="5" t="str">
        <f>IF(B1041="","",VLOOKUP(AB1041,Varsayımlar!$B:$Q,7,0)*J1041)</f>
        <v/>
      </c>
      <c r="P1041" s="5" t="str">
        <f>IF(B1041="","",VLOOKUP(AB1041,Varsayımlar!$B:$Q,8,0))</f>
        <v/>
      </c>
      <c r="Q1041" s="5" t="str">
        <f>IF(B1041="","",VLOOKUP(AB1041,Varsayımlar!$B:$Q,9,0))</f>
        <v/>
      </c>
      <c r="R1041" s="5" t="str">
        <f>IF(B1041="","",VLOOKUP(AB1041,Varsayımlar!$B:$Q,10,0))</f>
        <v/>
      </c>
      <c r="S1041" s="5" t="str">
        <f>IF(B1041="","",VLOOKUP(AB1041,Varsayımlar!$B:$Q,11,0))</f>
        <v/>
      </c>
      <c r="T1041" s="5" t="str">
        <f>IF(B1041="","",VLOOKUP(AB1041,Varsayımlar!$B:$Q,12,0))</f>
        <v/>
      </c>
      <c r="U1041" s="5" t="str">
        <f>IF(B1041="","",VLOOKUP(AB1041,Varsayımlar!$B:$Q,13,0))</f>
        <v/>
      </c>
      <c r="V1041" s="5" t="str">
        <f>IF(B1041="","",VLOOKUP(AB1041,Varsayımlar!$B:$Q,14,0))</f>
        <v/>
      </c>
      <c r="Z1041" s="5" t="str">
        <f>IF(B1041="","",VLOOKUP(AB1041,Varsayımlar!$B:$Q,15,0))</f>
        <v/>
      </c>
      <c r="AA1041" s="5" t="str">
        <f>IF(B1041="","",VLOOKUP(AB1041,Varsayımlar!$B:$Q,16,0))</f>
        <v/>
      </c>
      <c r="AB1041" s="5" t="str">
        <f t="shared" si="19"/>
        <v/>
      </c>
    </row>
    <row r="1042" spans="2:28" x14ac:dyDescent="0.25">
      <c r="C1042" s="3" t="str">
        <f>IF(B1042="","",VLOOKUP(AB1042,Varsayımlar!$B:$Q,3,0))</f>
        <v/>
      </c>
      <c r="G1042" s="2" t="str">
        <f>IF(B1042="","",VLOOKUP(AB1042,Varsayımlar!$B:$Q,5,0))</f>
        <v/>
      </c>
      <c r="I1042" s="2" t="str">
        <f>IF(B1042="","",VLOOKUP(AB1042,Varsayımlar!$B:$Q,6,0))</f>
        <v/>
      </c>
      <c r="O1042" s="2" t="str">
        <f>IF(B1042="","",VLOOKUP(AB1042,Varsayımlar!$B:$Q,7,0)*J1042)</f>
        <v/>
      </c>
      <c r="P1042" s="2" t="str">
        <f>IF(B1042="","",VLOOKUP(AB1042,Varsayımlar!$B:$Q,8,0))</f>
        <v/>
      </c>
      <c r="Q1042" s="2" t="str">
        <f>IF(B1042="","",VLOOKUP(AB1042,Varsayımlar!$B:$Q,9,0))</f>
        <v/>
      </c>
      <c r="R1042" s="2" t="str">
        <f>IF(B1042="","",VLOOKUP(AB1042,Varsayımlar!$B:$Q,10,0))</f>
        <v/>
      </c>
      <c r="S1042" s="2" t="str">
        <f>IF(B1042="","",VLOOKUP(AB1042,Varsayımlar!$B:$Q,11,0))</f>
        <v/>
      </c>
      <c r="T1042" s="2" t="str">
        <f>IF(B1042="","",VLOOKUP(AB1042,Varsayımlar!$B:$Q,12,0))</f>
        <v/>
      </c>
      <c r="U1042" s="2" t="str">
        <f>IF(B1042="","",VLOOKUP(AB1042,Varsayımlar!$B:$Q,13,0))</f>
        <v/>
      </c>
      <c r="V1042" s="2" t="str">
        <f>IF(B1042="","",VLOOKUP(AB1042,Varsayımlar!$B:$Q,14,0))</f>
        <v/>
      </c>
      <c r="Z1042" s="2" t="str">
        <f>IF(B1042="","",VLOOKUP(AB1042,Varsayımlar!$B:$Q,15,0))</f>
        <v/>
      </c>
      <c r="AA1042" s="2" t="str">
        <f>IF(B1042="","",VLOOKUP(AB1042,Varsayımlar!$B:$Q,16,0))</f>
        <v/>
      </c>
      <c r="AB1042" s="2" t="str">
        <f t="shared" si="19"/>
        <v/>
      </c>
    </row>
    <row r="1043" spans="2:28" x14ac:dyDescent="0.25">
      <c r="B1043" s="6"/>
      <c r="C1043" s="7" t="str">
        <f>IF(B1043="","",VLOOKUP(AB1043,Varsayımlar!$B:$Q,3,0))</f>
        <v/>
      </c>
      <c r="G1043" s="5" t="str">
        <f>IF(B1043="","",VLOOKUP(AB1043,Varsayımlar!$B:$Q,5,0))</f>
        <v/>
      </c>
      <c r="H1043" s="5"/>
      <c r="I1043" s="5" t="str">
        <f>IF(B1043="","",VLOOKUP(AB1043,Varsayımlar!$B:$Q,6,0))</f>
        <v/>
      </c>
      <c r="O1043" s="5" t="str">
        <f>IF(B1043="","",VLOOKUP(AB1043,Varsayımlar!$B:$Q,7,0)*J1043)</f>
        <v/>
      </c>
      <c r="P1043" s="5" t="str">
        <f>IF(B1043="","",VLOOKUP(AB1043,Varsayımlar!$B:$Q,8,0))</f>
        <v/>
      </c>
      <c r="Q1043" s="5" t="str">
        <f>IF(B1043="","",VLOOKUP(AB1043,Varsayımlar!$B:$Q,9,0))</f>
        <v/>
      </c>
      <c r="R1043" s="5" t="str">
        <f>IF(B1043="","",VLOOKUP(AB1043,Varsayımlar!$B:$Q,10,0))</f>
        <v/>
      </c>
      <c r="S1043" s="5" t="str">
        <f>IF(B1043="","",VLOOKUP(AB1043,Varsayımlar!$B:$Q,11,0))</f>
        <v/>
      </c>
      <c r="T1043" s="5" t="str">
        <f>IF(B1043="","",VLOOKUP(AB1043,Varsayımlar!$B:$Q,12,0))</f>
        <v/>
      </c>
      <c r="U1043" s="5" t="str">
        <f>IF(B1043="","",VLOOKUP(AB1043,Varsayımlar!$B:$Q,13,0))</f>
        <v/>
      </c>
      <c r="V1043" s="5" t="str">
        <f>IF(B1043="","",VLOOKUP(AB1043,Varsayımlar!$B:$Q,14,0))</f>
        <v/>
      </c>
      <c r="Z1043" s="5" t="str">
        <f>IF(B1043="","",VLOOKUP(AB1043,Varsayımlar!$B:$Q,15,0))</f>
        <v/>
      </c>
      <c r="AA1043" s="5" t="str">
        <f>IF(B1043="","",VLOOKUP(AB1043,Varsayımlar!$B:$Q,16,0))</f>
        <v/>
      </c>
      <c r="AB1043" s="5" t="str">
        <f t="shared" si="19"/>
        <v/>
      </c>
    </row>
    <row r="1044" spans="2:28" x14ac:dyDescent="0.25">
      <c r="C1044" s="3" t="str">
        <f>IF(B1044="","",VLOOKUP(AB1044,Varsayımlar!$B:$Q,3,0))</f>
        <v/>
      </c>
      <c r="G1044" s="2" t="str">
        <f>IF(B1044="","",VLOOKUP(AB1044,Varsayımlar!$B:$Q,5,0))</f>
        <v/>
      </c>
      <c r="I1044" s="2" t="str">
        <f>IF(B1044="","",VLOOKUP(AB1044,Varsayımlar!$B:$Q,6,0))</f>
        <v/>
      </c>
      <c r="O1044" s="2" t="str">
        <f>IF(B1044="","",VLOOKUP(AB1044,Varsayımlar!$B:$Q,7,0)*J1044)</f>
        <v/>
      </c>
      <c r="P1044" s="2" t="str">
        <f>IF(B1044="","",VLOOKUP(AB1044,Varsayımlar!$B:$Q,8,0))</f>
        <v/>
      </c>
      <c r="Q1044" s="2" t="str">
        <f>IF(B1044="","",VLOOKUP(AB1044,Varsayımlar!$B:$Q,9,0))</f>
        <v/>
      </c>
      <c r="R1044" s="2" t="str">
        <f>IF(B1044="","",VLOOKUP(AB1044,Varsayımlar!$B:$Q,10,0))</f>
        <v/>
      </c>
      <c r="S1044" s="2" t="str">
        <f>IF(B1044="","",VLOOKUP(AB1044,Varsayımlar!$B:$Q,11,0))</f>
        <v/>
      </c>
      <c r="T1044" s="2" t="str">
        <f>IF(B1044="","",VLOOKUP(AB1044,Varsayımlar!$B:$Q,12,0))</f>
        <v/>
      </c>
      <c r="U1044" s="2" t="str">
        <f>IF(B1044="","",VLOOKUP(AB1044,Varsayımlar!$B:$Q,13,0))</f>
        <v/>
      </c>
      <c r="V1044" s="2" t="str">
        <f>IF(B1044="","",VLOOKUP(AB1044,Varsayımlar!$B:$Q,14,0))</f>
        <v/>
      </c>
      <c r="Z1044" s="2" t="str">
        <f>IF(B1044="","",VLOOKUP(AB1044,Varsayımlar!$B:$Q,15,0))</f>
        <v/>
      </c>
      <c r="AA1044" s="2" t="str">
        <f>IF(B1044="","",VLOOKUP(AB1044,Varsayımlar!$B:$Q,16,0))</f>
        <v/>
      </c>
      <c r="AB1044" s="2" t="str">
        <f t="shared" si="19"/>
        <v/>
      </c>
    </row>
    <row r="1045" spans="2:28" x14ac:dyDescent="0.25">
      <c r="B1045" s="6"/>
      <c r="C1045" s="7" t="str">
        <f>IF(B1045="","",VLOOKUP(AB1045,Varsayımlar!$B:$Q,3,0))</f>
        <v/>
      </c>
      <c r="G1045" s="5" t="str">
        <f>IF(B1045="","",VLOOKUP(AB1045,Varsayımlar!$B:$Q,5,0))</f>
        <v/>
      </c>
      <c r="H1045" s="5"/>
      <c r="I1045" s="5" t="str">
        <f>IF(B1045="","",VLOOKUP(AB1045,Varsayımlar!$B:$Q,6,0))</f>
        <v/>
      </c>
      <c r="O1045" s="5" t="str">
        <f>IF(B1045="","",VLOOKUP(AB1045,Varsayımlar!$B:$Q,7,0)*J1045)</f>
        <v/>
      </c>
      <c r="P1045" s="5" t="str">
        <f>IF(B1045="","",VLOOKUP(AB1045,Varsayımlar!$B:$Q,8,0))</f>
        <v/>
      </c>
      <c r="Q1045" s="5" t="str">
        <f>IF(B1045="","",VLOOKUP(AB1045,Varsayımlar!$B:$Q,9,0))</f>
        <v/>
      </c>
      <c r="R1045" s="5" t="str">
        <f>IF(B1045="","",VLOOKUP(AB1045,Varsayımlar!$B:$Q,10,0))</f>
        <v/>
      </c>
      <c r="S1045" s="5" t="str">
        <f>IF(B1045="","",VLOOKUP(AB1045,Varsayımlar!$B:$Q,11,0))</f>
        <v/>
      </c>
      <c r="T1045" s="5" t="str">
        <f>IF(B1045="","",VLOOKUP(AB1045,Varsayımlar!$B:$Q,12,0))</f>
        <v/>
      </c>
      <c r="U1045" s="5" t="str">
        <f>IF(B1045="","",VLOOKUP(AB1045,Varsayımlar!$B:$Q,13,0))</f>
        <v/>
      </c>
      <c r="V1045" s="5" t="str">
        <f>IF(B1045="","",VLOOKUP(AB1045,Varsayımlar!$B:$Q,14,0))</f>
        <v/>
      </c>
      <c r="Z1045" s="5" t="str">
        <f>IF(B1045="","",VLOOKUP(AB1045,Varsayımlar!$B:$Q,15,0))</f>
        <v/>
      </c>
      <c r="AA1045" s="5" t="str">
        <f>IF(B1045="","",VLOOKUP(AB1045,Varsayımlar!$B:$Q,16,0))</f>
        <v/>
      </c>
      <c r="AB1045" s="5" t="str">
        <f t="shared" si="19"/>
        <v/>
      </c>
    </row>
    <row r="1046" spans="2:28" x14ac:dyDescent="0.25">
      <c r="C1046" s="3" t="str">
        <f>IF(B1046="","",VLOOKUP(AB1046,Varsayımlar!$B:$Q,3,0))</f>
        <v/>
      </c>
      <c r="G1046" s="2" t="str">
        <f>IF(B1046="","",VLOOKUP(AB1046,Varsayımlar!$B:$Q,5,0))</f>
        <v/>
      </c>
      <c r="I1046" s="2" t="str">
        <f>IF(B1046="","",VLOOKUP(AB1046,Varsayımlar!$B:$Q,6,0))</f>
        <v/>
      </c>
      <c r="O1046" s="2" t="str">
        <f>IF(B1046="","",VLOOKUP(AB1046,Varsayımlar!$B:$Q,7,0)*J1046)</f>
        <v/>
      </c>
      <c r="P1046" s="2" t="str">
        <f>IF(B1046="","",VLOOKUP(AB1046,Varsayımlar!$B:$Q,8,0))</f>
        <v/>
      </c>
      <c r="Q1046" s="2" t="str">
        <f>IF(B1046="","",VLOOKUP(AB1046,Varsayımlar!$B:$Q,9,0))</f>
        <v/>
      </c>
      <c r="R1046" s="2" t="str">
        <f>IF(B1046="","",VLOOKUP(AB1046,Varsayımlar!$B:$Q,10,0))</f>
        <v/>
      </c>
      <c r="S1046" s="2" t="str">
        <f>IF(B1046="","",VLOOKUP(AB1046,Varsayımlar!$B:$Q,11,0))</f>
        <v/>
      </c>
      <c r="T1046" s="2" t="str">
        <f>IF(B1046="","",VLOOKUP(AB1046,Varsayımlar!$B:$Q,12,0))</f>
        <v/>
      </c>
      <c r="U1046" s="2" t="str">
        <f>IF(B1046="","",VLOOKUP(AB1046,Varsayımlar!$B:$Q,13,0))</f>
        <v/>
      </c>
      <c r="V1046" s="2" t="str">
        <f>IF(B1046="","",VLOOKUP(AB1046,Varsayımlar!$B:$Q,14,0))</f>
        <v/>
      </c>
      <c r="Z1046" s="2" t="str">
        <f>IF(B1046="","",VLOOKUP(AB1046,Varsayımlar!$B:$Q,15,0))</f>
        <v/>
      </c>
      <c r="AA1046" s="2" t="str">
        <f>IF(B1046="","",VLOOKUP(AB1046,Varsayımlar!$B:$Q,16,0))</f>
        <v/>
      </c>
      <c r="AB1046" s="2" t="str">
        <f t="shared" si="19"/>
        <v/>
      </c>
    </row>
    <row r="1047" spans="2:28" x14ac:dyDescent="0.25">
      <c r="B1047" s="6"/>
      <c r="C1047" s="7" t="str">
        <f>IF(B1047="","",VLOOKUP(AB1047,Varsayımlar!$B:$Q,3,0))</f>
        <v/>
      </c>
      <c r="G1047" s="5" t="str">
        <f>IF(B1047="","",VLOOKUP(AB1047,Varsayımlar!$B:$Q,5,0))</f>
        <v/>
      </c>
      <c r="H1047" s="5"/>
      <c r="I1047" s="5" t="str">
        <f>IF(B1047="","",VLOOKUP(AB1047,Varsayımlar!$B:$Q,6,0))</f>
        <v/>
      </c>
      <c r="O1047" s="5" t="str">
        <f>IF(B1047="","",VLOOKUP(AB1047,Varsayımlar!$B:$Q,7,0)*J1047)</f>
        <v/>
      </c>
      <c r="P1047" s="5" t="str">
        <f>IF(B1047="","",VLOOKUP(AB1047,Varsayımlar!$B:$Q,8,0))</f>
        <v/>
      </c>
      <c r="Q1047" s="5" t="str">
        <f>IF(B1047="","",VLOOKUP(AB1047,Varsayımlar!$B:$Q,9,0))</f>
        <v/>
      </c>
      <c r="R1047" s="5" t="str">
        <f>IF(B1047="","",VLOOKUP(AB1047,Varsayımlar!$B:$Q,10,0))</f>
        <v/>
      </c>
      <c r="S1047" s="5" t="str">
        <f>IF(B1047="","",VLOOKUP(AB1047,Varsayımlar!$B:$Q,11,0))</f>
        <v/>
      </c>
      <c r="T1047" s="5" t="str">
        <f>IF(B1047="","",VLOOKUP(AB1047,Varsayımlar!$B:$Q,12,0))</f>
        <v/>
      </c>
      <c r="U1047" s="5" t="str">
        <f>IF(B1047="","",VLOOKUP(AB1047,Varsayımlar!$B:$Q,13,0))</f>
        <v/>
      </c>
      <c r="V1047" s="5" t="str">
        <f>IF(B1047="","",VLOOKUP(AB1047,Varsayımlar!$B:$Q,14,0))</f>
        <v/>
      </c>
      <c r="Z1047" s="5" t="str">
        <f>IF(B1047="","",VLOOKUP(AB1047,Varsayımlar!$B:$Q,15,0))</f>
        <v/>
      </c>
      <c r="AA1047" s="5" t="str">
        <f>IF(B1047="","",VLOOKUP(AB1047,Varsayımlar!$B:$Q,16,0))</f>
        <v/>
      </c>
      <c r="AB1047" s="5" t="str">
        <f t="shared" si="19"/>
        <v/>
      </c>
    </row>
    <row r="1048" spans="2:28" x14ac:dyDescent="0.25">
      <c r="C1048" s="3" t="str">
        <f>IF(B1048="","",VLOOKUP(AB1048,Varsayımlar!$B:$Q,3,0))</f>
        <v/>
      </c>
      <c r="G1048" s="2" t="str">
        <f>IF(B1048="","",VLOOKUP(AB1048,Varsayımlar!$B:$Q,5,0))</f>
        <v/>
      </c>
      <c r="I1048" s="2" t="str">
        <f>IF(B1048="","",VLOOKUP(AB1048,Varsayımlar!$B:$Q,6,0))</f>
        <v/>
      </c>
      <c r="O1048" s="2" t="str">
        <f>IF(B1048="","",VLOOKUP(AB1048,Varsayımlar!$B:$Q,7,0)*J1048)</f>
        <v/>
      </c>
      <c r="P1048" s="2" t="str">
        <f>IF(B1048="","",VLOOKUP(AB1048,Varsayımlar!$B:$Q,8,0))</f>
        <v/>
      </c>
      <c r="Q1048" s="2" t="str">
        <f>IF(B1048="","",VLOOKUP(AB1048,Varsayımlar!$B:$Q,9,0))</f>
        <v/>
      </c>
      <c r="R1048" s="2" t="str">
        <f>IF(B1048="","",VLOOKUP(AB1048,Varsayımlar!$B:$Q,10,0))</f>
        <v/>
      </c>
      <c r="S1048" s="2" t="str">
        <f>IF(B1048="","",VLOOKUP(AB1048,Varsayımlar!$B:$Q,11,0))</f>
        <v/>
      </c>
      <c r="T1048" s="2" t="str">
        <f>IF(B1048="","",VLOOKUP(AB1048,Varsayımlar!$B:$Q,12,0))</f>
        <v/>
      </c>
      <c r="U1048" s="2" t="str">
        <f>IF(B1048="","",VLOOKUP(AB1048,Varsayımlar!$B:$Q,13,0))</f>
        <v/>
      </c>
      <c r="V1048" s="2" t="str">
        <f>IF(B1048="","",VLOOKUP(AB1048,Varsayımlar!$B:$Q,14,0))</f>
        <v/>
      </c>
      <c r="Z1048" s="2" t="str">
        <f>IF(B1048="","",VLOOKUP(AB1048,Varsayımlar!$B:$Q,15,0))</f>
        <v/>
      </c>
      <c r="AA1048" s="2" t="str">
        <f>IF(B1048="","",VLOOKUP(AB1048,Varsayımlar!$B:$Q,16,0))</f>
        <v/>
      </c>
      <c r="AB1048" s="2" t="str">
        <f t="shared" si="19"/>
        <v/>
      </c>
    </row>
    <row r="1049" spans="2:28" x14ac:dyDescent="0.25">
      <c r="B1049" s="6"/>
      <c r="C1049" s="7" t="str">
        <f>IF(B1049="","",VLOOKUP(AB1049,Varsayımlar!$B:$Q,3,0))</f>
        <v/>
      </c>
      <c r="G1049" s="5" t="str">
        <f>IF(B1049="","",VLOOKUP(AB1049,Varsayımlar!$B:$Q,5,0))</f>
        <v/>
      </c>
      <c r="H1049" s="5"/>
      <c r="I1049" s="5" t="str">
        <f>IF(B1049="","",VLOOKUP(AB1049,Varsayımlar!$B:$Q,6,0))</f>
        <v/>
      </c>
      <c r="O1049" s="5" t="str">
        <f>IF(B1049="","",VLOOKUP(AB1049,Varsayımlar!$B:$Q,7,0)*J1049)</f>
        <v/>
      </c>
      <c r="P1049" s="5" t="str">
        <f>IF(B1049="","",VLOOKUP(AB1049,Varsayımlar!$B:$Q,8,0))</f>
        <v/>
      </c>
      <c r="Q1049" s="5" t="str">
        <f>IF(B1049="","",VLOOKUP(AB1049,Varsayımlar!$B:$Q,9,0))</f>
        <v/>
      </c>
      <c r="R1049" s="5" t="str">
        <f>IF(B1049="","",VLOOKUP(AB1049,Varsayımlar!$B:$Q,10,0))</f>
        <v/>
      </c>
      <c r="S1049" s="5" t="str">
        <f>IF(B1049="","",VLOOKUP(AB1049,Varsayımlar!$B:$Q,11,0))</f>
        <v/>
      </c>
      <c r="T1049" s="5" t="str">
        <f>IF(B1049="","",VLOOKUP(AB1049,Varsayımlar!$B:$Q,12,0))</f>
        <v/>
      </c>
      <c r="U1049" s="5" t="str">
        <f>IF(B1049="","",VLOOKUP(AB1049,Varsayımlar!$B:$Q,13,0))</f>
        <v/>
      </c>
      <c r="V1049" s="5" t="str">
        <f>IF(B1049="","",VLOOKUP(AB1049,Varsayımlar!$B:$Q,14,0))</f>
        <v/>
      </c>
      <c r="Z1049" s="5" t="str">
        <f>IF(B1049="","",VLOOKUP(AB1049,Varsayımlar!$B:$Q,15,0))</f>
        <v/>
      </c>
      <c r="AA1049" s="5" t="str">
        <f>IF(B1049="","",VLOOKUP(AB1049,Varsayımlar!$B:$Q,16,0))</f>
        <v/>
      </c>
      <c r="AB1049" s="5" t="str">
        <f t="shared" si="19"/>
        <v/>
      </c>
    </row>
    <row r="1050" spans="2:28" x14ac:dyDescent="0.25">
      <c r="C1050" s="3" t="str">
        <f>IF(B1050="","",VLOOKUP(AB1050,Varsayımlar!$B:$Q,3,0))</f>
        <v/>
      </c>
      <c r="G1050" s="2" t="str">
        <f>IF(B1050="","",VLOOKUP(AB1050,Varsayımlar!$B:$Q,5,0))</f>
        <v/>
      </c>
      <c r="I1050" s="2" t="str">
        <f>IF(B1050="","",VLOOKUP(AB1050,Varsayımlar!$B:$Q,6,0))</f>
        <v/>
      </c>
      <c r="O1050" s="2" t="str">
        <f>IF(B1050="","",VLOOKUP(AB1050,Varsayımlar!$B:$Q,7,0)*J1050)</f>
        <v/>
      </c>
      <c r="P1050" s="2" t="str">
        <f>IF(B1050="","",VLOOKUP(AB1050,Varsayımlar!$B:$Q,8,0))</f>
        <v/>
      </c>
      <c r="Q1050" s="2" t="str">
        <f>IF(B1050="","",VLOOKUP(AB1050,Varsayımlar!$B:$Q,9,0))</f>
        <v/>
      </c>
      <c r="R1050" s="2" t="str">
        <f>IF(B1050="","",VLOOKUP(AB1050,Varsayımlar!$B:$Q,10,0))</f>
        <v/>
      </c>
      <c r="S1050" s="2" t="str">
        <f>IF(B1050="","",VLOOKUP(AB1050,Varsayımlar!$B:$Q,11,0))</f>
        <v/>
      </c>
      <c r="T1050" s="2" t="str">
        <f>IF(B1050="","",VLOOKUP(AB1050,Varsayımlar!$B:$Q,12,0))</f>
        <v/>
      </c>
      <c r="U1050" s="2" t="str">
        <f>IF(B1050="","",VLOOKUP(AB1050,Varsayımlar!$B:$Q,13,0))</f>
        <v/>
      </c>
      <c r="V1050" s="2" t="str">
        <f>IF(B1050="","",VLOOKUP(AB1050,Varsayımlar!$B:$Q,14,0))</f>
        <v/>
      </c>
      <c r="Z1050" s="2" t="str">
        <f>IF(B1050="","",VLOOKUP(AB1050,Varsayımlar!$B:$Q,15,0))</f>
        <v/>
      </c>
      <c r="AA1050" s="2" t="str">
        <f>IF(B1050="","",VLOOKUP(AB1050,Varsayımlar!$B:$Q,16,0))</f>
        <v/>
      </c>
      <c r="AB1050" s="2" t="str">
        <f t="shared" si="19"/>
        <v/>
      </c>
    </row>
    <row r="1051" spans="2:28" x14ac:dyDescent="0.25">
      <c r="B1051" s="6"/>
      <c r="C1051" s="7" t="str">
        <f>IF(B1051="","",VLOOKUP(AB1051,Varsayımlar!$B:$Q,3,0))</f>
        <v/>
      </c>
      <c r="G1051" s="5" t="str">
        <f>IF(B1051="","",VLOOKUP(AB1051,Varsayımlar!$B:$Q,5,0))</f>
        <v/>
      </c>
      <c r="H1051" s="5"/>
      <c r="I1051" s="5" t="str">
        <f>IF(B1051="","",VLOOKUP(AB1051,Varsayımlar!$B:$Q,6,0))</f>
        <v/>
      </c>
      <c r="O1051" s="5" t="str">
        <f>IF(B1051="","",VLOOKUP(AB1051,Varsayımlar!$B:$Q,7,0)*J1051)</f>
        <v/>
      </c>
      <c r="P1051" s="5" t="str">
        <f>IF(B1051="","",VLOOKUP(AB1051,Varsayımlar!$B:$Q,8,0))</f>
        <v/>
      </c>
      <c r="Q1051" s="5" t="str">
        <f>IF(B1051="","",VLOOKUP(AB1051,Varsayımlar!$B:$Q,9,0))</f>
        <v/>
      </c>
      <c r="R1051" s="5" t="str">
        <f>IF(B1051="","",VLOOKUP(AB1051,Varsayımlar!$B:$Q,10,0))</f>
        <v/>
      </c>
      <c r="S1051" s="5" t="str">
        <f>IF(B1051="","",VLOOKUP(AB1051,Varsayımlar!$B:$Q,11,0))</f>
        <v/>
      </c>
      <c r="T1051" s="5" t="str">
        <f>IF(B1051="","",VLOOKUP(AB1051,Varsayımlar!$B:$Q,12,0))</f>
        <v/>
      </c>
      <c r="U1051" s="5" t="str">
        <f>IF(B1051="","",VLOOKUP(AB1051,Varsayımlar!$B:$Q,13,0))</f>
        <v/>
      </c>
      <c r="V1051" s="5" t="str">
        <f>IF(B1051="","",VLOOKUP(AB1051,Varsayımlar!$B:$Q,14,0))</f>
        <v/>
      </c>
      <c r="Z1051" s="5" t="str">
        <f>IF(B1051="","",VLOOKUP(AB1051,Varsayımlar!$B:$Q,15,0))</f>
        <v/>
      </c>
      <c r="AA1051" s="5" t="str">
        <f>IF(B1051="","",VLOOKUP(AB1051,Varsayımlar!$B:$Q,16,0))</f>
        <v/>
      </c>
      <c r="AB1051" s="5" t="str">
        <f t="shared" si="19"/>
        <v/>
      </c>
    </row>
    <row r="1052" spans="2:28" x14ac:dyDescent="0.25">
      <c r="C1052" s="3" t="str">
        <f>IF(B1052="","",VLOOKUP(AB1052,Varsayımlar!$B:$Q,3,0))</f>
        <v/>
      </c>
      <c r="G1052" s="2" t="str">
        <f>IF(B1052="","",VLOOKUP(AB1052,Varsayımlar!$B:$Q,5,0))</f>
        <v/>
      </c>
      <c r="I1052" s="2" t="str">
        <f>IF(B1052="","",VLOOKUP(AB1052,Varsayımlar!$B:$Q,6,0))</f>
        <v/>
      </c>
      <c r="O1052" s="2" t="str">
        <f>IF(B1052="","",VLOOKUP(AB1052,Varsayımlar!$B:$Q,7,0)*J1052)</f>
        <v/>
      </c>
      <c r="P1052" s="2" t="str">
        <f>IF(B1052="","",VLOOKUP(AB1052,Varsayımlar!$B:$Q,8,0))</f>
        <v/>
      </c>
      <c r="Q1052" s="2" t="str">
        <f>IF(B1052="","",VLOOKUP(AB1052,Varsayımlar!$B:$Q,9,0))</f>
        <v/>
      </c>
      <c r="R1052" s="2" t="str">
        <f>IF(B1052="","",VLOOKUP(AB1052,Varsayımlar!$B:$Q,10,0))</f>
        <v/>
      </c>
      <c r="S1052" s="2" t="str">
        <f>IF(B1052="","",VLOOKUP(AB1052,Varsayımlar!$B:$Q,11,0))</f>
        <v/>
      </c>
      <c r="T1052" s="2" t="str">
        <f>IF(B1052="","",VLOOKUP(AB1052,Varsayımlar!$B:$Q,12,0))</f>
        <v/>
      </c>
      <c r="U1052" s="2" t="str">
        <f>IF(B1052="","",VLOOKUP(AB1052,Varsayımlar!$B:$Q,13,0))</f>
        <v/>
      </c>
      <c r="V1052" s="2" t="str">
        <f>IF(B1052="","",VLOOKUP(AB1052,Varsayımlar!$B:$Q,14,0))</f>
        <v/>
      </c>
      <c r="Z1052" s="2" t="str">
        <f>IF(B1052="","",VLOOKUP(AB1052,Varsayımlar!$B:$Q,15,0))</f>
        <v/>
      </c>
      <c r="AA1052" s="2" t="str">
        <f>IF(B1052="","",VLOOKUP(AB1052,Varsayımlar!$B:$Q,16,0))</f>
        <v/>
      </c>
      <c r="AB1052" s="2" t="str">
        <f t="shared" si="19"/>
        <v/>
      </c>
    </row>
    <row r="1053" spans="2:28" x14ac:dyDescent="0.25">
      <c r="B1053" s="6"/>
      <c r="C1053" s="7" t="str">
        <f>IF(B1053="","",VLOOKUP(AB1053,Varsayımlar!$B:$Q,3,0))</f>
        <v/>
      </c>
      <c r="G1053" s="5" t="str">
        <f>IF(B1053="","",VLOOKUP(AB1053,Varsayımlar!$B:$Q,5,0))</f>
        <v/>
      </c>
      <c r="H1053" s="5"/>
      <c r="I1053" s="5" t="str">
        <f>IF(B1053="","",VLOOKUP(AB1053,Varsayımlar!$B:$Q,6,0))</f>
        <v/>
      </c>
      <c r="O1053" s="5" t="str">
        <f>IF(B1053="","",VLOOKUP(AB1053,Varsayımlar!$B:$Q,7,0)*J1053)</f>
        <v/>
      </c>
      <c r="P1053" s="5" t="str">
        <f>IF(B1053="","",VLOOKUP(AB1053,Varsayımlar!$B:$Q,8,0))</f>
        <v/>
      </c>
      <c r="Q1053" s="5" t="str">
        <f>IF(B1053="","",VLOOKUP(AB1053,Varsayımlar!$B:$Q,9,0))</f>
        <v/>
      </c>
      <c r="R1053" s="5" t="str">
        <f>IF(B1053="","",VLOOKUP(AB1053,Varsayımlar!$B:$Q,10,0))</f>
        <v/>
      </c>
      <c r="S1053" s="5" t="str">
        <f>IF(B1053="","",VLOOKUP(AB1053,Varsayımlar!$B:$Q,11,0))</f>
        <v/>
      </c>
      <c r="T1053" s="5" t="str">
        <f>IF(B1053="","",VLOOKUP(AB1053,Varsayımlar!$B:$Q,12,0))</f>
        <v/>
      </c>
      <c r="U1053" s="5" t="str">
        <f>IF(B1053="","",VLOOKUP(AB1053,Varsayımlar!$B:$Q,13,0))</f>
        <v/>
      </c>
      <c r="V1053" s="5" t="str">
        <f>IF(B1053="","",VLOOKUP(AB1053,Varsayımlar!$B:$Q,14,0))</f>
        <v/>
      </c>
      <c r="Z1053" s="5" t="str">
        <f>IF(B1053="","",VLOOKUP(AB1053,Varsayımlar!$B:$Q,15,0))</f>
        <v/>
      </c>
      <c r="AA1053" s="5" t="str">
        <f>IF(B1053="","",VLOOKUP(AB1053,Varsayımlar!$B:$Q,16,0))</f>
        <v/>
      </c>
      <c r="AB1053" s="5" t="str">
        <f t="shared" si="19"/>
        <v/>
      </c>
    </row>
    <row r="1054" spans="2:28" x14ac:dyDescent="0.25">
      <c r="C1054" s="3" t="str">
        <f>IF(B1054="","",VLOOKUP(AB1054,Varsayımlar!$B:$Q,3,0))</f>
        <v/>
      </c>
      <c r="G1054" s="2" t="str">
        <f>IF(B1054="","",VLOOKUP(AB1054,Varsayımlar!$B:$Q,5,0))</f>
        <v/>
      </c>
      <c r="I1054" s="2" t="str">
        <f>IF(B1054="","",VLOOKUP(AB1054,Varsayımlar!$B:$Q,6,0))</f>
        <v/>
      </c>
      <c r="O1054" s="2" t="str">
        <f>IF(B1054="","",VLOOKUP(AB1054,Varsayımlar!$B:$Q,7,0)*J1054)</f>
        <v/>
      </c>
      <c r="P1054" s="2" t="str">
        <f>IF(B1054="","",VLOOKUP(AB1054,Varsayımlar!$B:$Q,8,0))</f>
        <v/>
      </c>
      <c r="Q1054" s="2" t="str">
        <f>IF(B1054="","",VLOOKUP(AB1054,Varsayımlar!$B:$Q,9,0))</f>
        <v/>
      </c>
      <c r="R1054" s="2" t="str">
        <f>IF(B1054="","",VLOOKUP(AB1054,Varsayımlar!$B:$Q,10,0))</f>
        <v/>
      </c>
      <c r="S1054" s="2" t="str">
        <f>IF(B1054="","",VLOOKUP(AB1054,Varsayımlar!$B:$Q,11,0))</f>
        <v/>
      </c>
      <c r="T1054" s="2" t="str">
        <f>IF(B1054="","",VLOOKUP(AB1054,Varsayımlar!$B:$Q,12,0))</f>
        <v/>
      </c>
      <c r="U1054" s="2" t="str">
        <f>IF(B1054="","",VLOOKUP(AB1054,Varsayımlar!$B:$Q,13,0))</f>
        <v/>
      </c>
      <c r="V1054" s="2" t="str">
        <f>IF(B1054="","",VLOOKUP(AB1054,Varsayımlar!$B:$Q,14,0))</f>
        <v/>
      </c>
      <c r="Z1054" s="2" t="str">
        <f>IF(B1054="","",VLOOKUP(AB1054,Varsayımlar!$B:$Q,15,0))</f>
        <v/>
      </c>
      <c r="AA1054" s="2" t="str">
        <f>IF(B1054="","",VLOOKUP(AB1054,Varsayımlar!$B:$Q,16,0))</f>
        <v/>
      </c>
      <c r="AB1054" s="2" t="str">
        <f t="shared" si="19"/>
        <v/>
      </c>
    </row>
    <row r="1055" spans="2:28" x14ac:dyDescent="0.25">
      <c r="B1055" s="6"/>
      <c r="C1055" s="7" t="str">
        <f>IF(B1055="","",VLOOKUP(AB1055,Varsayımlar!$B:$Q,3,0))</f>
        <v/>
      </c>
      <c r="G1055" s="5" t="str">
        <f>IF(B1055="","",VLOOKUP(AB1055,Varsayımlar!$B:$Q,5,0))</f>
        <v/>
      </c>
      <c r="H1055" s="5"/>
      <c r="I1055" s="5" t="str">
        <f>IF(B1055="","",VLOOKUP(AB1055,Varsayımlar!$B:$Q,6,0))</f>
        <v/>
      </c>
      <c r="O1055" s="5" t="str">
        <f>IF(B1055="","",VLOOKUP(AB1055,Varsayımlar!$B:$Q,7,0)*J1055)</f>
        <v/>
      </c>
      <c r="P1055" s="5" t="str">
        <f>IF(B1055="","",VLOOKUP(AB1055,Varsayımlar!$B:$Q,8,0))</f>
        <v/>
      </c>
      <c r="Q1055" s="5" t="str">
        <f>IF(B1055="","",VLOOKUP(AB1055,Varsayımlar!$B:$Q,9,0))</f>
        <v/>
      </c>
      <c r="R1055" s="5" t="str">
        <f>IF(B1055="","",VLOOKUP(AB1055,Varsayımlar!$B:$Q,10,0))</f>
        <v/>
      </c>
      <c r="S1055" s="5" t="str">
        <f>IF(B1055="","",VLOOKUP(AB1055,Varsayımlar!$B:$Q,11,0))</f>
        <v/>
      </c>
      <c r="T1055" s="5" t="str">
        <f>IF(B1055="","",VLOOKUP(AB1055,Varsayımlar!$B:$Q,12,0))</f>
        <v/>
      </c>
      <c r="U1055" s="5" t="str">
        <f>IF(B1055="","",VLOOKUP(AB1055,Varsayımlar!$B:$Q,13,0))</f>
        <v/>
      </c>
      <c r="V1055" s="5" t="str">
        <f>IF(B1055="","",VLOOKUP(AB1055,Varsayımlar!$B:$Q,14,0))</f>
        <v/>
      </c>
      <c r="Z1055" s="5" t="str">
        <f>IF(B1055="","",VLOOKUP(AB1055,Varsayımlar!$B:$Q,15,0))</f>
        <v/>
      </c>
      <c r="AA1055" s="5" t="str">
        <f>IF(B1055="","",VLOOKUP(AB1055,Varsayımlar!$B:$Q,16,0))</f>
        <v/>
      </c>
      <c r="AB1055" s="5" t="str">
        <f t="shared" si="19"/>
        <v/>
      </c>
    </row>
    <row r="1056" spans="2:28" x14ac:dyDescent="0.25">
      <c r="C1056" s="3" t="str">
        <f>IF(B1056="","",VLOOKUP(AB1056,Varsayımlar!$B:$Q,3,0))</f>
        <v/>
      </c>
      <c r="G1056" s="2" t="str">
        <f>IF(B1056="","",VLOOKUP(AB1056,Varsayımlar!$B:$Q,5,0))</f>
        <v/>
      </c>
      <c r="I1056" s="2" t="str">
        <f>IF(B1056="","",VLOOKUP(AB1056,Varsayımlar!$B:$Q,6,0))</f>
        <v/>
      </c>
      <c r="O1056" s="2" t="str">
        <f>IF(B1056="","",VLOOKUP(AB1056,Varsayımlar!$B:$Q,7,0)*J1056)</f>
        <v/>
      </c>
      <c r="P1056" s="2" t="str">
        <f>IF(B1056="","",VLOOKUP(AB1056,Varsayımlar!$B:$Q,8,0))</f>
        <v/>
      </c>
      <c r="Q1056" s="2" t="str">
        <f>IF(B1056="","",VLOOKUP(AB1056,Varsayımlar!$B:$Q,9,0))</f>
        <v/>
      </c>
      <c r="R1056" s="2" t="str">
        <f>IF(B1056="","",VLOOKUP(AB1056,Varsayımlar!$B:$Q,10,0))</f>
        <v/>
      </c>
      <c r="S1056" s="2" t="str">
        <f>IF(B1056="","",VLOOKUP(AB1056,Varsayımlar!$B:$Q,11,0))</f>
        <v/>
      </c>
      <c r="T1056" s="2" t="str">
        <f>IF(B1056="","",VLOOKUP(AB1056,Varsayımlar!$B:$Q,12,0))</f>
        <v/>
      </c>
      <c r="U1056" s="2" t="str">
        <f>IF(B1056="","",VLOOKUP(AB1056,Varsayımlar!$B:$Q,13,0))</f>
        <v/>
      </c>
      <c r="V1056" s="2" t="str">
        <f>IF(B1056="","",VLOOKUP(AB1056,Varsayımlar!$B:$Q,14,0))</f>
        <v/>
      </c>
      <c r="Z1056" s="2" t="str">
        <f>IF(B1056="","",VLOOKUP(AB1056,Varsayımlar!$B:$Q,15,0))</f>
        <v/>
      </c>
      <c r="AA1056" s="2" t="str">
        <f>IF(B1056="","",VLOOKUP(AB1056,Varsayımlar!$B:$Q,16,0))</f>
        <v/>
      </c>
      <c r="AB1056" s="2" t="str">
        <f t="shared" si="19"/>
        <v/>
      </c>
    </row>
    <row r="1057" spans="2:28" x14ac:dyDescent="0.25">
      <c r="B1057" s="6"/>
      <c r="C1057" s="7" t="str">
        <f>IF(B1057="","",VLOOKUP(AB1057,Varsayımlar!$B:$Q,3,0))</f>
        <v/>
      </c>
      <c r="G1057" s="5" t="str">
        <f>IF(B1057="","",VLOOKUP(AB1057,Varsayımlar!$B:$Q,5,0))</f>
        <v/>
      </c>
      <c r="H1057" s="5"/>
      <c r="I1057" s="5" t="str">
        <f>IF(B1057="","",VLOOKUP(AB1057,Varsayımlar!$B:$Q,6,0))</f>
        <v/>
      </c>
      <c r="O1057" s="5" t="str">
        <f>IF(B1057="","",VLOOKUP(AB1057,Varsayımlar!$B:$Q,7,0)*J1057)</f>
        <v/>
      </c>
      <c r="P1057" s="5" t="str">
        <f>IF(B1057="","",VLOOKUP(AB1057,Varsayımlar!$B:$Q,8,0))</f>
        <v/>
      </c>
      <c r="Q1057" s="5" t="str">
        <f>IF(B1057="","",VLOOKUP(AB1057,Varsayımlar!$B:$Q,9,0))</f>
        <v/>
      </c>
      <c r="R1057" s="5" t="str">
        <f>IF(B1057="","",VLOOKUP(AB1057,Varsayımlar!$B:$Q,10,0))</f>
        <v/>
      </c>
      <c r="S1057" s="5" t="str">
        <f>IF(B1057="","",VLOOKUP(AB1057,Varsayımlar!$B:$Q,11,0))</f>
        <v/>
      </c>
      <c r="T1057" s="5" t="str">
        <f>IF(B1057="","",VLOOKUP(AB1057,Varsayımlar!$B:$Q,12,0))</f>
        <v/>
      </c>
      <c r="U1057" s="5" t="str">
        <f>IF(B1057="","",VLOOKUP(AB1057,Varsayımlar!$B:$Q,13,0))</f>
        <v/>
      </c>
      <c r="V1057" s="5" t="str">
        <f>IF(B1057="","",VLOOKUP(AB1057,Varsayımlar!$B:$Q,14,0))</f>
        <v/>
      </c>
      <c r="Z1057" s="5" t="str">
        <f>IF(B1057="","",VLOOKUP(AB1057,Varsayımlar!$B:$Q,15,0))</f>
        <v/>
      </c>
      <c r="AA1057" s="5" t="str">
        <f>IF(B1057="","",VLOOKUP(AB1057,Varsayımlar!$B:$Q,16,0))</f>
        <v/>
      </c>
      <c r="AB1057" s="5" t="str">
        <f t="shared" si="19"/>
        <v/>
      </c>
    </row>
    <row r="1058" spans="2:28" x14ac:dyDescent="0.25">
      <c r="C1058" s="3" t="str">
        <f>IF(B1058="","",VLOOKUP(AB1058,Varsayımlar!$B:$Q,3,0))</f>
        <v/>
      </c>
      <c r="G1058" s="2" t="str">
        <f>IF(B1058="","",VLOOKUP(AB1058,Varsayımlar!$B:$Q,5,0))</f>
        <v/>
      </c>
      <c r="I1058" s="2" t="str">
        <f>IF(B1058="","",VLOOKUP(AB1058,Varsayımlar!$B:$Q,6,0))</f>
        <v/>
      </c>
      <c r="O1058" s="2" t="str">
        <f>IF(B1058="","",VLOOKUP(AB1058,Varsayımlar!$B:$Q,7,0)*J1058)</f>
        <v/>
      </c>
      <c r="P1058" s="2" t="str">
        <f>IF(B1058="","",VLOOKUP(AB1058,Varsayımlar!$B:$Q,8,0))</f>
        <v/>
      </c>
      <c r="Q1058" s="2" t="str">
        <f>IF(B1058="","",VLOOKUP(AB1058,Varsayımlar!$B:$Q,9,0))</f>
        <v/>
      </c>
      <c r="R1058" s="2" t="str">
        <f>IF(B1058="","",VLOOKUP(AB1058,Varsayımlar!$B:$Q,10,0))</f>
        <v/>
      </c>
      <c r="S1058" s="2" t="str">
        <f>IF(B1058="","",VLOOKUP(AB1058,Varsayımlar!$B:$Q,11,0))</f>
        <v/>
      </c>
      <c r="T1058" s="2" t="str">
        <f>IF(B1058="","",VLOOKUP(AB1058,Varsayımlar!$B:$Q,12,0))</f>
        <v/>
      </c>
      <c r="U1058" s="2" t="str">
        <f>IF(B1058="","",VLOOKUP(AB1058,Varsayımlar!$B:$Q,13,0))</f>
        <v/>
      </c>
      <c r="V1058" s="2" t="str">
        <f>IF(B1058="","",VLOOKUP(AB1058,Varsayımlar!$B:$Q,14,0))</f>
        <v/>
      </c>
      <c r="Z1058" s="2" t="str">
        <f>IF(B1058="","",VLOOKUP(AB1058,Varsayımlar!$B:$Q,15,0))</f>
        <v/>
      </c>
      <c r="AA1058" s="2" t="str">
        <f>IF(B1058="","",VLOOKUP(AB1058,Varsayımlar!$B:$Q,16,0))</f>
        <v/>
      </c>
      <c r="AB1058" s="2" t="str">
        <f t="shared" si="19"/>
        <v/>
      </c>
    </row>
    <row r="1059" spans="2:28" x14ac:dyDescent="0.25">
      <c r="B1059" s="6"/>
      <c r="C1059" s="7" t="str">
        <f>IF(B1059="","",VLOOKUP(AB1059,Varsayımlar!$B:$Q,3,0))</f>
        <v/>
      </c>
      <c r="G1059" s="5" t="str">
        <f>IF(B1059="","",VLOOKUP(AB1059,Varsayımlar!$B:$Q,5,0))</f>
        <v/>
      </c>
      <c r="H1059" s="5"/>
      <c r="I1059" s="5" t="str">
        <f>IF(B1059="","",VLOOKUP(AB1059,Varsayımlar!$B:$Q,6,0))</f>
        <v/>
      </c>
      <c r="O1059" s="5" t="str">
        <f>IF(B1059="","",VLOOKUP(AB1059,Varsayımlar!$B:$Q,7,0)*J1059)</f>
        <v/>
      </c>
      <c r="P1059" s="5" t="str">
        <f>IF(B1059="","",VLOOKUP(AB1059,Varsayımlar!$B:$Q,8,0))</f>
        <v/>
      </c>
      <c r="Q1059" s="5" t="str">
        <f>IF(B1059="","",VLOOKUP(AB1059,Varsayımlar!$B:$Q,9,0))</f>
        <v/>
      </c>
      <c r="R1059" s="5" t="str">
        <f>IF(B1059="","",VLOOKUP(AB1059,Varsayımlar!$B:$Q,10,0))</f>
        <v/>
      </c>
      <c r="S1059" s="5" t="str">
        <f>IF(B1059="","",VLOOKUP(AB1059,Varsayımlar!$B:$Q,11,0))</f>
        <v/>
      </c>
      <c r="T1059" s="5" t="str">
        <f>IF(B1059="","",VLOOKUP(AB1059,Varsayımlar!$B:$Q,12,0))</f>
        <v/>
      </c>
      <c r="U1059" s="5" t="str">
        <f>IF(B1059="","",VLOOKUP(AB1059,Varsayımlar!$B:$Q,13,0))</f>
        <v/>
      </c>
      <c r="V1059" s="5" t="str">
        <f>IF(B1059="","",VLOOKUP(AB1059,Varsayımlar!$B:$Q,14,0))</f>
        <v/>
      </c>
      <c r="Z1059" s="5" t="str">
        <f>IF(B1059="","",VLOOKUP(AB1059,Varsayımlar!$B:$Q,15,0))</f>
        <v/>
      </c>
      <c r="AA1059" s="5" t="str">
        <f>IF(B1059="","",VLOOKUP(AB1059,Varsayımlar!$B:$Q,16,0))</f>
        <v/>
      </c>
      <c r="AB1059" s="5" t="str">
        <f t="shared" si="19"/>
        <v/>
      </c>
    </row>
    <row r="1060" spans="2:28" x14ac:dyDescent="0.25">
      <c r="C1060" s="3" t="str">
        <f>IF(B1060="","",VLOOKUP(AB1060,Varsayımlar!$B:$Q,3,0))</f>
        <v/>
      </c>
      <c r="G1060" s="2" t="str">
        <f>IF(B1060="","",VLOOKUP(AB1060,Varsayımlar!$B:$Q,5,0))</f>
        <v/>
      </c>
      <c r="I1060" s="2" t="str">
        <f>IF(B1060="","",VLOOKUP(AB1060,Varsayımlar!$B:$Q,6,0))</f>
        <v/>
      </c>
      <c r="O1060" s="2" t="str">
        <f>IF(B1060="","",VLOOKUP(AB1060,Varsayımlar!$B:$Q,7,0)*J1060)</f>
        <v/>
      </c>
      <c r="P1060" s="2" t="str">
        <f>IF(B1060="","",VLOOKUP(AB1060,Varsayımlar!$B:$Q,8,0))</f>
        <v/>
      </c>
      <c r="Q1060" s="2" t="str">
        <f>IF(B1060="","",VLOOKUP(AB1060,Varsayımlar!$B:$Q,9,0))</f>
        <v/>
      </c>
      <c r="R1060" s="2" t="str">
        <f>IF(B1060="","",VLOOKUP(AB1060,Varsayımlar!$B:$Q,10,0))</f>
        <v/>
      </c>
      <c r="S1060" s="2" t="str">
        <f>IF(B1060="","",VLOOKUP(AB1060,Varsayımlar!$B:$Q,11,0))</f>
        <v/>
      </c>
      <c r="T1060" s="2" t="str">
        <f>IF(B1060="","",VLOOKUP(AB1060,Varsayımlar!$B:$Q,12,0))</f>
        <v/>
      </c>
      <c r="U1060" s="2" t="str">
        <f>IF(B1060="","",VLOOKUP(AB1060,Varsayımlar!$B:$Q,13,0))</f>
        <v/>
      </c>
      <c r="V1060" s="2" t="str">
        <f>IF(B1060="","",VLOOKUP(AB1060,Varsayımlar!$B:$Q,14,0))</f>
        <v/>
      </c>
      <c r="Z1060" s="2" t="str">
        <f>IF(B1060="","",VLOOKUP(AB1060,Varsayımlar!$B:$Q,15,0))</f>
        <v/>
      </c>
      <c r="AA1060" s="2" t="str">
        <f>IF(B1060="","",VLOOKUP(AB1060,Varsayımlar!$B:$Q,16,0))</f>
        <v/>
      </c>
      <c r="AB1060" s="2" t="str">
        <f t="shared" si="19"/>
        <v/>
      </c>
    </row>
    <row r="1061" spans="2:28" x14ac:dyDescent="0.25">
      <c r="B1061" s="6"/>
      <c r="C1061" s="7" t="str">
        <f>IF(B1061="","",VLOOKUP(AB1061,Varsayımlar!$B:$Q,3,0))</f>
        <v/>
      </c>
      <c r="G1061" s="5" t="str">
        <f>IF(B1061="","",VLOOKUP(AB1061,Varsayımlar!$B:$Q,5,0))</f>
        <v/>
      </c>
      <c r="H1061" s="5"/>
      <c r="I1061" s="5" t="str">
        <f>IF(B1061="","",VLOOKUP(AB1061,Varsayımlar!$B:$Q,6,0))</f>
        <v/>
      </c>
      <c r="O1061" s="5" t="str">
        <f>IF(B1061="","",VLOOKUP(AB1061,Varsayımlar!$B:$Q,7,0)*J1061)</f>
        <v/>
      </c>
      <c r="P1061" s="5" t="str">
        <f>IF(B1061="","",VLOOKUP(AB1061,Varsayımlar!$B:$Q,8,0))</f>
        <v/>
      </c>
      <c r="Q1061" s="5" t="str">
        <f>IF(B1061="","",VLOOKUP(AB1061,Varsayımlar!$B:$Q,9,0))</f>
        <v/>
      </c>
      <c r="R1061" s="5" t="str">
        <f>IF(B1061="","",VLOOKUP(AB1061,Varsayımlar!$B:$Q,10,0))</f>
        <v/>
      </c>
      <c r="S1061" s="5" t="str">
        <f>IF(B1061="","",VLOOKUP(AB1061,Varsayımlar!$B:$Q,11,0))</f>
        <v/>
      </c>
      <c r="T1061" s="5" t="str">
        <f>IF(B1061="","",VLOOKUP(AB1061,Varsayımlar!$B:$Q,12,0))</f>
        <v/>
      </c>
      <c r="U1061" s="5" t="str">
        <f>IF(B1061="","",VLOOKUP(AB1061,Varsayımlar!$B:$Q,13,0))</f>
        <v/>
      </c>
      <c r="V1061" s="5" t="str">
        <f>IF(B1061="","",VLOOKUP(AB1061,Varsayımlar!$B:$Q,14,0))</f>
        <v/>
      </c>
      <c r="Z1061" s="5" t="str">
        <f>IF(B1061="","",VLOOKUP(AB1061,Varsayımlar!$B:$Q,15,0))</f>
        <v/>
      </c>
      <c r="AA1061" s="5" t="str">
        <f>IF(B1061="","",VLOOKUP(AB1061,Varsayımlar!$B:$Q,16,0))</f>
        <v/>
      </c>
      <c r="AB1061" s="5" t="str">
        <f t="shared" si="19"/>
        <v/>
      </c>
    </row>
    <row r="1062" spans="2:28" x14ac:dyDescent="0.25">
      <c r="C1062" s="3" t="str">
        <f>IF(B1062="","",VLOOKUP(AB1062,Varsayımlar!$B:$Q,3,0))</f>
        <v/>
      </c>
      <c r="G1062" s="2" t="str">
        <f>IF(B1062="","",VLOOKUP(AB1062,Varsayımlar!$B:$Q,5,0))</f>
        <v/>
      </c>
      <c r="I1062" s="2" t="str">
        <f>IF(B1062="","",VLOOKUP(AB1062,Varsayımlar!$B:$Q,6,0))</f>
        <v/>
      </c>
      <c r="O1062" s="2" t="str">
        <f>IF(B1062="","",VLOOKUP(AB1062,Varsayımlar!$B:$Q,7,0)*J1062)</f>
        <v/>
      </c>
      <c r="P1062" s="2" t="str">
        <f>IF(B1062="","",VLOOKUP(AB1062,Varsayımlar!$B:$Q,8,0))</f>
        <v/>
      </c>
      <c r="Q1062" s="2" t="str">
        <f>IF(B1062="","",VLOOKUP(AB1062,Varsayımlar!$B:$Q,9,0))</f>
        <v/>
      </c>
      <c r="R1062" s="2" t="str">
        <f>IF(B1062="","",VLOOKUP(AB1062,Varsayımlar!$B:$Q,10,0))</f>
        <v/>
      </c>
      <c r="S1062" s="2" t="str">
        <f>IF(B1062="","",VLOOKUP(AB1062,Varsayımlar!$B:$Q,11,0))</f>
        <v/>
      </c>
      <c r="T1062" s="2" t="str">
        <f>IF(B1062="","",VLOOKUP(AB1062,Varsayımlar!$B:$Q,12,0))</f>
        <v/>
      </c>
      <c r="U1062" s="2" t="str">
        <f>IF(B1062="","",VLOOKUP(AB1062,Varsayımlar!$B:$Q,13,0))</f>
        <v/>
      </c>
      <c r="V1062" s="2" t="str">
        <f>IF(B1062="","",VLOOKUP(AB1062,Varsayımlar!$B:$Q,14,0))</f>
        <v/>
      </c>
      <c r="Z1062" s="2" t="str">
        <f>IF(B1062="","",VLOOKUP(AB1062,Varsayımlar!$B:$Q,15,0))</f>
        <v/>
      </c>
      <c r="AA1062" s="2" t="str">
        <f>IF(B1062="","",VLOOKUP(AB1062,Varsayımlar!$B:$Q,16,0))</f>
        <v/>
      </c>
      <c r="AB1062" s="2" t="str">
        <f t="shared" si="19"/>
        <v/>
      </c>
    </row>
    <row r="1063" spans="2:28" x14ac:dyDescent="0.25">
      <c r="B1063" s="6"/>
      <c r="C1063" s="7" t="str">
        <f>IF(B1063="","",VLOOKUP(AB1063,Varsayımlar!$B:$Q,3,0))</f>
        <v/>
      </c>
      <c r="G1063" s="5" t="str">
        <f>IF(B1063="","",VLOOKUP(AB1063,Varsayımlar!$B:$Q,5,0))</f>
        <v/>
      </c>
      <c r="H1063" s="5"/>
      <c r="I1063" s="5" t="str">
        <f>IF(B1063="","",VLOOKUP(AB1063,Varsayımlar!$B:$Q,6,0))</f>
        <v/>
      </c>
      <c r="O1063" s="5" t="str">
        <f>IF(B1063="","",VLOOKUP(AB1063,Varsayımlar!$B:$Q,7,0)*J1063)</f>
        <v/>
      </c>
      <c r="P1063" s="5" t="str">
        <f>IF(B1063="","",VLOOKUP(AB1063,Varsayımlar!$B:$Q,8,0))</f>
        <v/>
      </c>
      <c r="Q1063" s="5" t="str">
        <f>IF(B1063="","",VLOOKUP(AB1063,Varsayımlar!$B:$Q,9,0))</f>
        <v/>
      </c>
      <c r="R1063" s="5" t="str">
        <f>IF(B1063="","",VLOOKUP(AB1063,Varsayımlar!$B:$Q,10,0))</f>
        <v/>
      </c>
      <c r="S1063" s="5" t="str">
        <f>IF(B1063="","",VLOOKUP(AB1063,Varsayımlar!$B:$Q,11,0))</f>
        <v/>
      </c>
      <c r="T1063" s="5" t="str">
        <f>IF(B1063="","",VLOOKUP(AB1063,Varsayımlar!$B:$Q,12,0))</f>
        <v/>
      </c>
      <c r="U1063" s="5" t="str">
        <f>IF(B1063="","",VLOOKUP(AB1063,Varsayımlar!$B:$Q,13,0))</f>
        <v/>
      </c>
      <c r="V1063" s="5" t="str">
        <f>IF(B1063="","",VLOOKUP(AB1063,Varsayımlar!$B:$Q,14,0))</f>
        <v/>
      </c>
      <c r="Z1063" s="5" t="str">
        <f>IF(B1063="","",VLOOKUP(AB1063,Varsayımlar!$B:$Q,15,0))</f>
        <v/>
      </c>
      <c r="AA1063" s="5" t="str">
        <f>IF(B1063="","",VLOOKUP(AB1063,Varsayımlar!$B:$Q,16,0))</f>
        <v/>
      </c>
      <c r="AB1063" s="5" t="str">
        <f t="shared" si="19"/>
        <v/>
      </c>
    </row>
    <row r="1064" spans="2:28" x14ac:dyDescent="0.25">
      <c r="C1064" s="3" t="str">
        <f>IF(B1064="","",VLOOKUP(AB1064,Varsayımlar!$B:$Q,3,0))</f>
        <v/>
      </c>
      <c r="G1064" s="2" t="str">
        <f>IF(B1064="","",VLOOKUP(AB1064,Varsayımlar!$B:$Q,5,0))</f>
        <v/>
      </c>
      <c r="I1064" s="2" t="str">
        <f>IF(B1064="","",VLOOKUP(AB1064,Varsayımlar!$B:$Q,6,0))</f>
        <v/>
      </c>
      <c r="O1064" s="2" t="str">
        <f>IF(B1064="","",VLOOKUP(AB1064,Varsayımlar!$B:$Q,7,0)*J1064)</f>
        <v/>
      </c>
      <c r="P1064" s="2" t="str">
        <f>IF(B1064="","",VLOOKUP(AB1064,Varsayımlar!$B:$Q,8,0))</f>
        <v/>
      </c>
      <c r="Q1064" s="2" t="str">
        <f>IF(B1064="","",VLOOKUP(AB1064,Varsayımlar!$B:$Q,9,0))</f>
        <v/>
      </c>
      <c r="R1064" s="2" t="str">
        <f>IF(B1064="","",VLOOKUP(AB1064,Varsayımlar!$B:$Q,10,0))</f>
        <v/>
      </c>
      <c r="S1064" s="2" t="str">
        <f>IF(B1064="","",VLOOKUP(AB1064,Varsayımlar!$B:$Q,11,0))</f>
        <v/>
      </c>
      <c r="T1064" s="2" t="str">
        <f>IF(B1064="","",VLOOKUP(AB1064,Varsayımlar!$B:$Q,12,0))</f>
        <v/>
      </c>
      <c r="U1064" s="2" t="str">
        <f>IF(B1064="","",VLOOKUP(AB1064,Varsayımlar!$B:$Q,13,0))</f>
        <v/>
      </c>
      <c r="V1064" s="2" t="str">
        <f>IF(B1064="","",VLOOKUP(AB1064,Varsayımlar!$B:$Q,14,0))</f>
        <v/>
      </c>
      <c r="Z1064" s="2" t="str">
        <f>IF(B1064="","",VLOOKUP(AB1064,Varsayımlar!$B:$Q,15,0))</f>
        <v/>
      </c>
      <c r="AA1064" s="2" t="str">
        <f>IF(B1064="","",VLOOKUP(AB1064,Varsayımlar!$B:$Q,16,0))</f>
        <v/>
      </c>
      <c r="AB1064" s="2" t="str">
        <f t="shared" si="19"/>
        <v/>
      </c>
    </row>
    <row r="1065" spans="2:28" x14ac:dyDescent="0.25">
      <c r="B1065" s="6"/>
      <c r="C1065" s="7" t="str">
        <f>IF(B1065="","",VLOOKUP(AB1065,Varsayımlar!$B:$Q,3,0))</f>
        <v/>
      </c>
      <c r="G1065" s="5" t="str">
        <f>IF(B1065="","",VLOOKUP(AB1065,Varsayımlar!$B:$Q,5,0))</f>
        <v/>
      </c>
      <c r="H1065" s="5"/>
      <c r="I1065" s="5" t="str">
        <f>IF(B1065="","",VLOOKUP(AB1065,Varsayımlar!$B:$Q,6,0))</f>
        <v/>
      </c>
      <c r="O1065" s="5" t="str">
        <f>IF(B1065="","",VLOOKUP(AB1065,Varsayımlar!$B:$Q,7,0)*J1065)</f>
        <v/>
      </c>
      <c r="P1065" s="5" t="str">
        <f>IF(B1065="","",VLOOKUP(AB1065,Varsayımlar!$B:$Q,8,0))</f>
        <v/>
      </c>
      <c r="Q1065" s="5" t="str">
        <f>IF(B1065="","",VLOOKUP(AB1065,Varsayımlar!$B:$Q,9,0))</f>
        <v/>
      </c>
      <c r="R1065" s="5" t="str">
        <f>IF(B1065="","",VLOOKUP(AB1065,Varsayımlar!$B:$Q,10,0))</f>
        <v/>
      </c>
      <c r="S1065" s="5" t="str">
        <f>IF(B1065="","",VLOOKUP(AB1065,Varsayımlar!$B:$Q,11,0))</f>
        <v/>
      </c>
      <c r="T1065" s="5" t="str">
        <f>IF(B1065="","",VLOOKUP(AB1065,Varsayımlar!$B:$Q,12,0))</f>
        <v/>
      </c>
      <c r="U1065" s="5" t="str">
        <f>IF(B1065="","",VLOOKUP(AB1065,Varsayımlar!$B:$Q,13,0))</f>
        <v/>
      </c>
      <c r="V1065" s="5" t="str">
        <f>IF(B1065="","",VLOOKUP(AB1065,Varsayımlar!$B:$Q,14,0))</f>
        <v/>
      </c>
      <c r="Z1065" s="5" t="str">
        <f>IF(B1065="","",VLOOKUP(AB1065,Varsayımlar!$B:$Q,15,0))</f>
        <v/>
      </c>
      <c r="AA1065" s="5" t="str">
        <f>IF(B1065="","",VLOOKUP(AB1065,Varsayımlar!$B:$Q,16,0))</f>
        <v/>
      </c>
      <c r="AB1065" s="5" t="str">
        <f t="shared" si="19"/>
        <v/>
      </c>
    </row>
    <row r="1066" spans="2:28" x14ac:dyDescent="0.25">
      <c r="C1066" s="3" t="str">
        <f>IF(B1066="","",VLOOKUP(AB1066,Varsayımlar!$B:$Q,3,0))</f>
        <v/>
      </c>
      <c r="G1066" s="2" t="str">
        <f>IF(B1066="","",VLOOKUP(AB1066,Varsayımlar!$B:$Q,5,0))</f>
        <v/>
      </c>
      <c r="I1066" s="2" t="str">
        <f>IF(B1066="","",VLOOKUP(AB1066,Varsayımlar!$B:$Q,6,0))</f>
        <v/>
      </c>
      <c r="O1066" s="2" t="str">
        <f>IF(B1066="","",VLOOKUP(AB1066,Varsayımlar!$B:$Q,7,0)*J1066)</f>
        <v/>
      </c>
      <c r="P1066" s="2" t="str">
        <f>IF(B1066="","",VLOOKUP(AB1066,Varsayımlar!$B:$Q,8,0))</f>
        <v/>
      </c>
      <c r="Q1066" s="2" t="str">
        <f>IF(B1066="","",VLOOKUP(AB1066,Varsayımlar!$B:$Q,9,0))</f>
        <v/>
      </c>
      <c r="R1066" s="2" t="str">
        <f>IF(B1066="","",VLOOKUP(AB1066,Varsayımlar!$B:$Q,10,0))</f>
        <v/>
      </c>
      <c r="S1066" s="2" t="str">
        <f>IF(B1066="","",VLOOKUP(AB1066,Varsayımlar!$B:$Q,11,0))</f>
        <v/>
      </c>
      <c r="T1066" s="2" t="str">
        <f>IF(B1066="","",VLOOKUP(AB1066,Varsayımlar!$B:$Q,12,0))</f>
        <v/>
      </c>
      <c r="U1066" s="2" t="str">
        <f>IF(B1066="","",VLOOKUP(AB1066,Varsayımlar!$B:$Q,13,0))</f>
        <v/>
      </c>
      <c r="V1066" s="2" t="str">
        <f>IF(B1066="","",VLOOKUP(AB1066,Varsayımlar!$B:$Q,14,0))</f>
        <v/>
      </c>
      <c r="Z1066" s="2" t="str">
        <f>IF(B1066="","",VLOOKUP(AB1066,Varsayımlar!$B:$Q,15,0))</f>
        <v/>
      </c>
      <c r="AA1066" s="2" t="str">
        <f>IF(B1066="","",VLOOKUP(AB1066,Varsayımlar!$B:$Q,16,0))</f>
        <v/>
      </c>
      <c r="AB1066" s="2" t="str">
        <f t="shared" si="19"/>
        <v/>
      </c>
    </row>
    <row r="1067" spans="2:28" x14ac:dyDescent="0.25">
      <c r="B1067" s="6"/>
      <c r="C1067" s="7" t="str">
        <f>IF(B1067="","",VLOOKUP(AB1067,Varsayımlar!$B:$Q,3,0))</f>
        <v/>
      </c>
      <c r="G1067" s="5" t="str">
        <f>IF(B1067="","",VLOOKUP(AB1067,Varsayımlar!$B:$Q,5,0))</f>
        <v/>
      </c>
      <c r="H1067" s="5"/>
      <c r="I1067" s="5" t="str">
        <f>IF(B1067="","",VLOOKUP(AB1067,Varsayımlar!$B:$Q,6,0))</f>
        <v/>
      </c>
      <c r="O1067" s="5" t="str">
        <f>IF(B1067="","",VLOOKUP(AB1067,Varsayımlar!$B:$Q,7,0)*J1067)</f>
        <v/>
      </c>
      <c r="P1067" s="5" t="str">
        <f>IF(B1067="","",VLOOKUP(AB1067,Varsayımlar!$B:$Q,8,0))</f>
        <v/>
      </c>
      <c r="Q1067" s="5" t="str">
        <f>IF(B1067="","",VLOOKUP(AB1067,Varsayımlar!$B:$Q,9,0))</f>
        <v/>
      </c>
      <c r="R1067" s="5" t="str">
        <f>IF(B1067="","",VLOOKUP(AB1067,Varsayımlar!$B:$Q,10,0))</f>
        <v/>
      </c>
      <c r="S1067" s="5" t="str">
        <f>IF(B1067="","",VLOOKUP(AB1067,Varsayımlar!$B:$Q,11,0))</f>
        <v/>
      </c>
      <c r="T1067" s="5" t="str">
        <f>IF(B1067="","",VLOOKUP(AB1067,Varsayımlar!$B:$Q,12,0))</f>
        <v/>
      </c>
      <c r="U1067" s="5" t="str">
        <f>IF(B1067="","",VLOOKUP(AB1067,Varsayımlar!$B:$Q,13,0))</f>
        <v/>
      </c>
      <c r="V1067" s="5" t="str">
        <f>IF(B1067="","",VLOOKUP(AB1067,Varsayımlar!$B:$Q,14,0))</f>
        <v/>
      </c>
      <c r="Z1067" s="5" t="str">
        <f>IF(B1067="","",VLOOKUP(AB1067,Varsayımlar!$B:$Q,15,0))</f>
        <v/>
      </c>
      <c r="AA1067" s="5" t="str">
        <f>IF(B1067="","",VLOOKUP(AB1067,Varsayımlar!$B:$Q,16,0))</f>
        <v/>
      </c>
      <c r="AB1067" s="5" t="str">
        <f t="shared" si="19"/>
        <v/>
      </c>
    </row>
    <row r="1068" spans="2:28" x14ac:dyDescent="0.25">
      <c r="C1068" s="3" t="str">
        <f>IF(B1068="","",VLOOKUP(AB1068,Varsayımlar!$B:$Q,3,0))</f>
        <v/>
      </c>
      <c r="G1068" s="2" t="str">
        <f>IF(B1068="","",VLOOKUP(AB1068,Varsayımlar!$B:$Q,5,0))</f>
        <v/>
      </c>
      <c r="I1068" s="2" t="str">
        <f>IF(B1068="","",VLOOKUP(AB1068,Varsayımlar!$B:$Q,6,0))</f>
        <v/>
      </c>
      <c r="O1068" s="2" t="str">
        <f>IF(B1068="","",VLOOKUP(AB1068,Varsayımlar!$B:$Q,7,0)*J1068)</f>
        <v/>
      </c>
      <c r="P1068" s="2" t="str">
        <f>IF(B1068="","",VLOOKUP(AB1068,Varsayımlar!$B:$Q,8,0))</f>
        <v/>
      </c>
      <c r="Q1068" s="2" t="str">
        <f>IF(B1068="","",VLOOKUP(AB1068,Varsayımlar!$B:$Q,9,0))</f>
        <v/>
      </c>
      <c r="R1068" s="2" t="str">
        <f>IF(B1068="","",VLOOKUP(AB1068,Varsayımlar!$B:$Q,10,0))</f>
        <v/>
      </c>
      <c r="S1068" s="2" t="str">
        <f>IF(B1068="","",VLOOKUP(AB1068,Varsayımlar!$B:$Q,11,0))</f>
        <v/>
      </c>
      <c r="T1068" s="2" t="str">
        <f>IF(B1068="","",VLOOKUP(AB1068,Varsayımlar!$B:$Q,12,0))</f>
        <v/>
      </c>
      <c r="U1068" s="2" t="str">
        <f>IF(B1068="","",VLOOKUP(AB1068,Varsayımlar!$B:$Q,13,0))</f>
        <v/>
      </c>
      <c r="V1068" s="2" t="str">
        <f>IF(B1068="","",VLOOKUP(AB1068,Varsayımlar!$B:$Q,14,0))</f>
        <v/>
      </c>
      <c r="Z1068" s="2" t="str">
        <f>IF(B1068="","",VLOOKUP(AB1068,Varsayımlar!$B:$Q,15,0))</f>
        <v/>
      </c>
      <c r="AA1068" s="2" t="str">
        <f>IF(B1068="","",VLOOKUP(AB1068,Varsayımlar!$B:$Q,16,0))</f>
        <v/>
      </c>
      <c r="AB1068" s="2" t="str">
        <f t="shared" si="19"/>
        <v/>
      </c>
    </row>
    <row r="1069" spans="2:28" x14ac:dyDescent="0.25">
      <c r="B1069" s="6"/>
      <c r="C1069" s="7" t="str">
        <f>IF(B1069="","",VLOOKUP(AB1069,Varsayımlar!$B:$Q,3,0))</f>
        <v/>
      </c>
      <c r="G1069" s="5" t="str">
        <f>IF(B1069="","",VLOOKUP(AB1069,Varsayımlar!$B:$Q,5,0))</f>
        <v/>
      </c>
      <c r="H1069" s="5"/>
      <c r="I1069" s="5" t="str">
        <f>IF(B1069="","",VLOOKUP(AB1069,Varsayımlar!$B:$Q,6,0))</f>
        <v/>
      </c>
      <c r="O1069" s="5" t="str">
        <f>IF(B1069="","",VLOOKUP(AB1069,Varsayımlar!$B:$Q,7,0)*J1069)</f>
        <v/>
      </c>
      <c r="P1069" s="5" t="str">
        <f>IF(B1069="","",VLOOKUP(AB1069,Varsayımlar!$B:$Q,8,0))</f>
        <v/>
      </c>
      <c r="Q1069" s="5" t="str">
        <f>IF(B1069="","",VLOOKUP(AB1069,Varsayımlar!$B:$Q,9,0))</f>
        <v/>
      </c>
      <c r="R1069" s="5" t="str">
        <f>IF(B1069="","",VLOOKUP(AB1069,Varsayımlar!$B:$Q,10,0))</f>
        <v/>
      </c>
      <c r="S1069" s="5" t="str">
        <f>IF(B1069="","",VLOOKUP(AB1069,Varsayımlar!$B:$Q,11,0))</f>
        <v/>
      </c>
      <c r="T1069" s="5" t="str">
        <f>IF(B1069="","",VLOOKUP(AB1069,Varsayımlar!$B:$Q,12,0))</f>
        <v/>
      </c>
      <c r="U1069" s="5" t="str">
        <f>IF(B1069="","",VLOOKUP(AB1069,Varsayımlar!$B:$Q,13,0))</f>
        <v/>
      </c>
      <c r="V1069" s="5" t="str">
        <f>IF(B1069="","",VLOOKUP(AB1069,Varsayımlar!$B:$Q,14,0))</f>
        <v/>
      </c>
      <c r="Z1069" s="5" t="str">
        <f>IF(B1069="","",VLOOKUP(AB1069,Varsayımlar!$B:$Q,15,0))</f>
        <v/>
      </c>
      <c r="AA1069" s="5" t="str">
        <f>IF(B1069="","",VLOOKUP(AB1069,Varsayımlar!$B:$Q,16,0))</f>
        <v/>
      </c>
      <c r="AB1069" s="5" t="str">
        <f t="shared" si="19"/>
        <v/>
      </c>
    </row>
    <row r="1070" spans="2:28" x14ac:dyDescent="0.25">
      <c r="C1070" s="3" t="str">
        <f>IF(B1070="","",VLOOKUP(AB1070,Varsayımlar!$B:$Q,3,0))</f>
        <v/>
      </c>
      <c r="G1070" s="2" t="str">
        <f>IF(B1070="","",VLOOKUP(AB1070,Varsayımlar!$B:$Q,5,0))</f>
        <v/>
      </c>
      <c r="I1070" s="2" t="str">
        <f>IF(B1070="","",VLOOKUP(AB1070,Varsayımlar!$B:$Q,6,0))</f>
        <v/>
      </c>
      <c r="O1070" s="2" t="str">
        <f>IF(B1070="","",VLOOKUP(AB1070,Varsayımlar!$B:$Q,7,0)*J1070)</f>
        <v/>
      </c>
      <c r="P1070" s="2" t="str">
        <f>IF(B1070="","",VLOOKUP(AB1070,Varsayımlar!$B:$Q,8,0))</f>
        <v/>
      </c>
      <c r="Q1070" s="2" t="str">
        <f>IF(B1070="","",VLOOKUP(AB1070,Varsayımlar!$B:$Q,9,0))</f>
        <v/>
      </c>
      <c r="R1070" s="2" t="str">
        <f>IF(B1070="","",VLOOKUP(AB1070,Varsayımlar!$B:$Q,10,0))</f>
        <v/>
      </c>
      <c r="S1070" s="2" t="str">
        <f>IF(B1070="","",VLOOKUP(AB1070,Varsayımlar!$B:$Q,11,0))</f>
        <v/>
      </c>
      <c r="T1070" s="2" t="str">
        <f>IF(B1070="","",VLOOKUP(AB1070,Varsayımlar!$B:$Q,12,0))</f>
        <v/>
      </c>
      <c r="U1070" s="2" t="str">
        <f>IF(B1070="","",VLOOKUP(AB1070,Varsayımlar!$B:$Q,13,0))</f>
        <v/>
      </c>
      <c r="V1070" s="2" t="str">
        <f>IF(B1070="","",VLOOKUP(AB1070,Varsayımlar!$B:$Q,14,0))</f>
        <v/>
      </c>
      <c r="Z1070" s="2" t="str">
        <f>IF(B1070="","",VLOOKUP(AB1070,Varsayımlar!$B:$Q,15,0))</f>
        <v/>
      </c>
      <c r="AA1070" s="2" t="str">
        <f>IF(B1070="","",VLOOKUP(AB1070,Varsayımlar!$B:$Q,16,0))</f>
        <v/>
      </c>
      <c r="AB1070" s="2" t="str">
        <f t="shared" si="19"/>
        <v/>
      </c>
    </row>
    <row r="1071" spans="2:28" x14ac:dyDescent="0.25">
      <c r="B1071" s="6"/>
      <c r="C1071" s="7" t="str">
        <f>IF(B1071="","",VLOOKUP(AB1071,Varsayımlar!$B:$Q,3,0))</f>
        <v/>
      </c>
      <c r="G1071" s="5" t="str">
        <f>IF(B1071="","",VLOOKUP(AB1071,Varsayımlar!$B:$Q,5,0))</f>
        <v/>
      </c>
      <c r="H1071" s="5"/>
      <c r="I1071" s="5" t="str">
        <f>IF(B1071="","",VLOOKUP(AB1071,Varsayımlar!$B:$Q,6,0))</f>
        <v/>
      </c>
      <c r="O1071" s="5" t="str">
        <f>IF(B1071="","",VLOOKUP(AB1071,Varsayımlar!$B:$Q,7,0)*J1071)</f>
        <v/>
      </c>
      <c r="P1071" s="5" t="str">
        <f>IF(B1071="","",VLOOKUP(AB1071,Varsayımlar!$B:$Q,8,0))</f>
        <v/>
      </c>
      <c r="Q1071" s="5" t="str">
        <f>IF(B1071="","",VLOOKUP(AB1071,Varsayımlar!$B:$Q,9,0))</f>
        <v/>
      </c>
      <c r="R1071" s="5" t="str">
        <f>IF(B1071="","",VLOOKUP(AB1071,Varsayımlar!$B:$Q,10,0))</f>
        <v/>
      </c>
      <c r="S1071" s="5" t="str">
        <f>IF(B1071="","",VLOOKUP(AB1071,Varsayımlar!$B:$Q,11,0))</f>
        <v/>
      </c>
      <c r="T1071" s="5" t="str">
        <f>IF(B1071="","",VLOOKUP(AB1071,Varsayımlar!$B:$Q,12,0))</f>
        <v/>
      </c>
      <c r="U1071" s="5" t="str">
        <f>IF(B1071="","",VLOOKUP(AB1071,Varsayımlar!$B:$Q,13,0))</f>
        <v/>
      </c>
      <c r="V1071" s="5" t="str">
        <f>IF(B1071="","",VLOOKUP(AB1071,Varsayımlar!$B:$Q,14,0))</f>
        <v/>
      </c>
      <c r="Z1071" s="5" t="str">
        <f>IF(B1071="","",VLOOKUP(AB1071,Varsayımlar!$B:$Q,15,0))</f>
        <v/>
      </c>
      <c r="AA1071" s="5" t="str">
        <f>IF(B1071="","",VLOOKUP(AB1071,Varsayımlar!$B:$Q,16,0))</f>
        <v/>
      </c>
      <c r="AB1071" s="5" t="str">
        <f t="shared" si="19"/>
        <v/>
      </c>
    </row>
    <row r="1072" spans="2:28" x14ac:dyDescent="0.25">
      <c r="C1072" s="3" t="str">
        <f>IF(B1072="","",VLOOKUP(AB1072,Varsayımlar!$B:$Q,3,0))</f>
        <v/>
      </c>
      <c r="G1072" s="2" t="str">
        <f>IF(B1072="","",VLOOKUP(AB1072,Varsayımlar!$B:$Q,5,0))</f>
        <v/>
      </c>
      <c r="I1072" s="2" t="str">
        <f>IF(B1072="","",VLOOKUP(AB1072,Varsayımlar!$B:$Q,6,0))</f>
        <v/>
      </c>
      <c r="O1072" s="2" t="str">
        <f>IF(B1072="","",VLOOKUP(AB1072,Varsayımlar!$B:$Q,7,0)*J1072)</f>
        <v/>
      </c>
      <c r="P1072" s="2" t="str">
        <f>IF(B1072="","",VLOOKUP(AB1072,Varsayımlar!$B:$Q,8,0))</f>
        <v/>
      </c>
      <c r="Q1072" s="2" t="str">
        <f>IF(B1072="","",VLOOKUP(AB1072,Varsayımlar!$B:$Q,9,0))</f>
        <v/>
      </c>
      <c r="R1072" s="2" t="str">
        <f>IF(B1072="","",VLOOKUP(AB1072,Varsayımlar!$B:$Q,10,0))</f>
        <v/>
      </c>
      <c r="S1072" s="2" t="str">
        <f>IF(B1072="","",VLOOKUP(AB1072,Varsayımlar!$B:$Q,11,0))</f>
        <v/>
      </c>
      <c r="T1072" s="2" t="str">
        <f>IF(B1072="","",VLOOKUP(AB1072,Varsayımlar!$B:$Q,12,0))</f>
        <v/>
      </c>
      <c r="U1072" s="2" t="str">
        <f>IF(B1072="","",VLOOKUP(AB1072,Varsayımlar!$B:$Q,13,0))</f>
        <v/>
      </c>
      <c r="V1072" s="2" t="str">
        <f>IF(B1072="","",VLOOKUP(AB1072,Varsayımlar!$B:$Q,14,0))</f>
        <v/>
      </c>
      <c r="Z1072" s="2" t="str">
        <f>IF(B1072="","",VLOOKUP(AB1072,Varsayımlar!$B:$Q,15,0))</f>
        <v/>
      </c>
      <c r="AA1072" s="2" t="str">
        <f>IF(B1072="","",VLOOKUP(AB1072,Varsayımlar!$B:$Q,16,0))</f>
        <v/>
      </c>
      <c r="AB1072" s="2" t="str">
        <f t="shared" si="19"/>
        <v/>
      </c>
    </row>
    <row r="1073" spans="2:28" x14ac:dyDescent="0.25">
      <c r="B1073" s="6"/>
      <c r="C1073" s="7" t="str">
        <f>IF(B1073="","",VLOOKUP(AB1073,Varsayımlar!$B:$Q,3,0))</f>
        <v/>
      </c>
      <c r="G1073" s="5" t="str">
        <f>IF(B1073="","",VLOOKUP(AB1073,Varsayımlar!$B:$Q,5,0))</f>
        <v/>
      </c>
      <c r="H1073" s="5"/>
      <c r="I1073" s="5" t="str">
        <f>IF(B1073="","",VLOOKUP(AB1073,Varsayımlar!$B:$Q,6,0))</f>
        <v/>
      </c>
      <c r="O1073" s="5" t="str">
        <f>IF(B1073="","",VLOOKUP(AB1073,Varsayımlar!$B:$Q,7,0)*J1073)</f>
        <v/>
      </c>
      <c r="P1073" s="5" t="str">
        <f>IF(B1073="","",VLOOKUP(AB1073,Varsayımlar!$B:$Q,8,0))</f>
        <v/>
      </c>
      <c r="Q1073" s="5" t="str">
        <f>IF(B1073="","",VLOOKUP(AB1073,Varsayımlar!$B:$Q,9,0))</f>
        <v/>
      </c>
      <c r="R1073" s="5" t="str">
        <f>IF(B1073="","",VLOOKUP(AB1073,Varsayımlar!$B:$Q,10,0))</f>
        <v/>
      </c>
      <c r="S1073" s="5" t="str">
        <f>IF(B1073="","",VLOOKUP(AB1073,Varsayımlar!$B:$Q,11,0))</f>
        <v/>
      </c>
      <c r="T1073" s="5" t="str">
        <f>IF(B1073="","",VLOOKUP(AB1073,Varsayımlar!$B:$Q,12,0))</f>
        <v/>
      </c>
      <c r="U1073" s="5" t="str">
        <f>IF(B1073="","",VLOOKUP(AB1073,Varsayımlar!$B:$Q,13,0))</f>
        <v/>
      </c>
      <c r="V1073" s="5" t="str">
        <f>IF(B1073="","",VLOOKUP(AB1073,Varsayımlar!$B:$Q,14,0))</f>
        <v/>
      </c>
      <c r="Z1073" s="5" t="str">
        <f>IF(B1073="","",VLOOKUP(AB1073,Varsayımlar!$B:$Q,15,0))</f>
        <v/>
      </c>
      <c r="AA1073" s="5" t="str">
        <f>IF(B1073="","",VLOOKUP(AB1073,Varsayımlar!$B:$Q,16,0))</f>
        <v/>
      </c>
      <c r="AB1073" s="5" t="str">
        <f t="shared" si="19"/>
        <v/>
      </c>
    </row>
    <row r="1074" spans="2:28" x14ac:dyDescent="0.25">
      <c r="C1074" s="3" t="str">
        <f>IF(B1074="","",VLOOKUP(AB1074,Varsayımlar!$B:$Q,3,0))</f>
        <v/>
      </c>
      <c r="G1074" s="2" t="str">
        <f>IF(B1074="","",VLOOKUP(AB1074,Varsayımlar!$B:$Q,5,0))</f>
        <v/>
      </c>
      <c r="I1074" s="2" t="str">
        <f>IF(B1074="","",VLOOKUP(AB1074,Varsayımlar!$B:$Q,6,0))</f>
        <v/>
      </c>
      <c r="O1074" s="2" t="str">
        <f>IF(B1074="","",VLOOKUP(AB1074,Varsayımlar!$B:$Q,7,0)*J1074)</f>
        <v/>
      </c>
      <c r="P1074" s="2" t="str">
        <f>IF(B1074="","",VLOOKUP(AB1074,Varsayımlar!$B:$Q,8,0))</f>
        <v/>
      </c>
      <c r="Q1074" s="2" t="str">
        <f>IF(B1074="","",VLOOKUP(AB1074,Varsayımlar!$B:$Q,9,0))</f>
        <v/>
      </c>
      <c r="R1074" s="2" t="str">
        <f>IF(B1074="","",VLOOKUP(AB1074,Varsayımlar!$B:$Q,10,0))</f>
        <v/>
      </c>
      <c r="S1074" s="2" t="str">
        <f>IF(B1074="","",VLOOKUP(AB1074,Varsayımlar!$B:$Q,11,0))</f>
        <v/>
      </c>
      <c r="T1074" s="2" t="str">
        <f>IF(B1074="","",VLOOKUP(AB1074,Varsayımlar!$B:$Q,12,0))</f>
        <v/>
      </c>
      <c r="U1074" s="2" t="str">
        <f>IF(B1074="","",VLOOKUP(AB1074,Varsayımlar!$B:$Q,13,0))</f>
        <v/>
      </c>
      <c r="V1074" s="2" t="str">
        <f>IF(B1074="","",VLOOKUP(AB1074,Varsayımlar!$B:$Q,14,0))</f>
        <v/>
      </c>
      <c r="Z1074" s="2" t="str">
        <f>IF(B1074="","",VLOOKUP(AB1074,Varsayımlar!$B:$Q,15,0))</f>
        <v/>
      </c>
      <c r="AA1074" s="2" t="str">
        <f>IF(B1074="","",VLOOKUP(AB1074,Varsayımlar!$B:$Q,16,0))</f>
        <v/>
      </c>
      <c r="AB1074" s="2" t="str">
        <f t="shared" si="19"/>
        <v/>
      </c>
    </row>
    <row r="1075" spans="2:28" x14ac:dyDescent="0.25">
      <c r="B1075" s="6"/>
      <c r="C1075" s="7" t="str">
        <f>IF(B1075="","",VLOOKUP(AB1075,Varsayımlar!$B:$Q,3,0))</f>
        <v/>
      </c>
      <c r="G1075" s="5" t="str">
        <f>IF(B1075="","",VLOOKUP(AB1075,Varsayımlar!$B:$Q,5,0))</f>
        <v/>
      </c>
      <c r="H1075" s="5"/>
      <c r="I1075" s="5" t="str">
        <f>IF(B1075="","",VLOOKUP(AB1075,Varsayımlar!$B:$Q,6,0))</f>
        <v/>
      </c>
      <c r="O1075" s="5" t="str">
        <f>IF(B1075="","",VLOOKUP(AB1075,Varsayımlar!$B:$Q,7,0)*J1075)</f>
        <v/>
      </c>
      <c r="P1075" s="5" t="str">
        <f>IF(B1075="","",VLOOKUP(AB1075,Varsayımlar!$B:$Q,8,0))</f>
        <v/>
      </c>
      <c r="Q1075" s="5" t="str">
        <f>IF(B1075="","",VLOOKUP(AB1075,Varsayımlar!$B:$Q,9,0))</f>
        <v/>
      </c>
      <c r="R1075" s="5" t="str">
        <f>IF(B1075="","",VLOOKUP(AB1075,Varsayımlar!$B:$Q,10,0))</f>
        <v/>
      </c>
      <c r="S1075" s="5" t="str">
        <f>IF(B1075="","",VLOOKUP(AB1075,Varsayımlar!$B:$Q,11,0))</f>
        <v/>
      </c>
      <c r="T1075" s="5" t="str">
        <f>IF(B1075="","",VLOOKUP(AB1075,Varsayımlar!$B:$Q,12,0))</f>
        <v/>
      </c>
      <c r="U1075" s="5" t="str">
        <f>IF(B1075="","",VLOOKUP(AB1075,Varsayımlar!$B:$Q,13,0))</f>
        <v/>
      </c>
      <c r="V1075" s="5" t="str">
        <f>IF(B1075="","",VLOOKUP(AB1075,Varsayımlar!$B:$Q,14,0))</f>
        <v/>
      </c>
      <c r="Z1075" s="5" t="str">
        <f>IF(B1075="","",VLOOKUP(AB1075,Varsayımlar!$B:$Q,15,0))</f>
        <v/>
      </c>
      <c r="AA1075" s="5" t="str">
        <f>IF(B1075="","",VLOOKUP(AB1075,Varsayımlar!$B:$Q,16,0))</f>
        <v/>
      </c>
      <c r="AB1075" s="5" t="str">
        <f t="shared" si="19"/>
        <v/>
      </c>
    </row>
    <row r="1076" spans="2:28" x14ac:dyDescent="0.25">
      <c r="C1076" s="3" t="str">
        <f>IF(B1076="","",VLOOKUP(AB1076,Varsayımlar!$B:$Q,3,0))</f>
        <v/>
      </c>
      <c r="G1076" s="2" t="str">
        <f>IF(B1076="","",VLOOKUP(AB1076,Varsayımlar!$B:$Q,5,0))</f>
        <v/>
      </c>
      <c r="I1076" s="2" t="str">
        <f>IF(B1076="","",VLOOKUP(AB1076,Varsayımlar!$B:$Q,6,0))</f>
        <v/>
      </c>
      <c r="O1076" s="2" t="str">
        <f>IF(B1076="","",VLOOKUP(AB1076,Varsayımlar!$B:$Q,7,0)*J1076)</f>
        <v/>
      </c>
      <c r="P1076" s="2" t="str">
        <f>IF(B1076="","",VLOOKUP(AB1076,Varsayımlar!$B:$Q,8,0))</f>
        <v/>
      </c>
      <c r="Q1076" s="2" t="str">
        <f>IF(B1076="","",VLOOKUP(AB1076,Varsayımlar!$B:$Q,9,0))</f>
        <v/>
      </c>
      <c r="R1076" s="2" t="str">
        <f>IF(B1076="","",VLOOKUP(AB1076,Varsayımlar!$B:$Q,10,0))</f>
        <v/>
      </c>
      <c r="S1076" s="2" t="str">
        <f>IF(B1076="","",VLOOKUP(AB1076,Varsayımlar!$B:$Q,11,0))</f>
        <v/>
      </c>
      <c r="T1076" s="2" t="str">
        <f>IF(B1076="","",VLOOKUP(AB1076,Varsayımlar!$B:$Q,12,0))</f>
        <v/>
      </c>
      <c r="U1076" s="2" t="str">
        <f>IF(B1076="","",VLOOKUP(AB1076,Varsayımlar!$B:$Q,13,0))</f>
        <v/>
      </c>
      <c r="V1076" s="2" t="str">
        <f>IF(B1076="","",VLOOKUP(AB1076,Varsayımlar!$B:$Q,14,0))</f>
        <v/>
      </c>
      <c r="Z1076" s="2" t="str">
        <f>IF(B1076="","",VLOOKUP(AB1076,Varsayımlar!$B:$Q,15,0))</f>
        <v/>
      </c>
      <c r="AA1076" s="2" t="str">
        <f>IF(B1076="","",VLOOKUP(AB1076,Varsayımlar!$B:$Q,16,0))</f>
        <v/>
      </c>
      <c r="AB1076" s="2" t="str">
        <f t="shared" si="19"/>
        <v/>
      </c>
    </row>
    <row r="1077" spans="2:28" x14ac:dyDescent="0.25">
      <c r="B1077" s="6"/>
      <c r="C1077" s="7" t="str">
        <f>IF(B1077="","",VLOOKUP(AB1077,Varsayımlar!$B:$Q,3,0))</f>
        <v/>
      </c>
      <c r="G1077" s="5" t="str">
        <f>IF(B1077="","",VLOOKUP(AB1077,Varsayımlar!$B:$Q,5,0))</f>
        <v/>
      </c>
      <c r="H1077" s="5"/>
      <c r="I1077" s="5" t="str">
        <f>IF(B1077="","",VLOOKUP(AB1077,Varsayımlar!$B:$Q,6,0))</f>
        <v/>
      </c>
      <c r="O1077" s="5" t="str">
        <f>IF(B1077="","",VLOOKUP(AB1077,Varsayımlar!$B:$Q,7,0)*J1077)</f>
        <v/>
      </c>
      <c r="P1077" s="5" t="str">
        <f>IF(B1077="","",VLOOKUP(AB1077,Varsayımlar!$B:$Q,8,0))</f>
        <v/>
      </c>
      <c r="Q1077" s="5" t="str">
        <f>IF(B1077="","",VLOOKUP(AB1077,Varsayımlar!$B:$Q,9,0))</f>
        <v/>
      </c>
      <c r="R1077" s="5" t="str">
        <f>IF(B1077="","",VLOOKUP(AB1077,Varsayımlar!$B:$Q,10,0))</f>
        <v/>
      </c>
      <c r="S1077" s="5" t="str">
        <f>IF(B1077="","",VLOOKUP(AB1077,Varsayımlar!$B:$Q,11,0))</f>
        <v/>
      </c>
      <c r="T1077" s="5" t="str">
        <f>IF(B1077="","",VLOOKUP(AB1077,Varsayımlar!$B:$Q,12,0))</f>
        <v/>
      </c>
      <c r="U1077" s="5" t="str">
        <f>IF(B1077="","",VLOOKUP(AB1077,Varsayımlar!$B:$Q,13,0))</f>
        <v/>
      </c>
      <c r="V1077" s="5" t="str">
        <f>IF(B1077="","",VLOOKUP(AB1077,Varsayımlar!$B:$Q,14,0))</f>
        <v/>
      </c>
      <c r="Z1077" s="5" t="str">
        <f>IF(B1077="","",VLOOKUP(AB1077,Varsayımlar!$B:$Q,15,0))</f>
        <v/>
      </c>
      <c r="AA1077" s="5" t="str">
        <f>IF(B1077="","",VLOOKUP(AB1077,Varsayımlar!$B:$Q,16,0))</f>
        <v/>
      </c>
      <c r="AB1077" s="5" t="str">
        <f t="shared" si="19"/>
        <v/>
      </c>
    </row>
    <row r="1078" spans="2:28" x14ac:dyDescent="0.25">
      <c r="C1078" s="3" t="str">
        <f>IF(B1078="","",VLOOKUP(AB1078,Varsayımlar!$B:$Q,3,0))</f>
        <v/>
      </c>
      <c r="G1078" s="2" t="str">
        <f>IF(B1078="","",VLOOKUP(AB1078,Varsayımlar!$B:$Q,5,0))</f>
        <v/>
      </c>
      <c r="I1078" s="2" t="str">
        <f>IF(B1078="","",VLOOKUP(AB1078,Varsayımlar!$B:$Q,6,0))</f>
        <v/>
      </c>
      <c r="O1078" s="2" t="str">
        <f>IF(B1078="","",VLOOKUP(AB1078,Varsayımlar!$B:$Q,7,0)*J1078)</f>
        <v/>
      </c>
      <c r="P1078" s="2" t="str">
        <f>IF(B1078="","",VLOOKUP(AB1078,Varsayımlar!$B:$Q,8,0))</f>
        <v/>
      </c>
      <c r="Q1078" s="2" t="str">
        <f>IF(B1078="","",VLOOKUP(AB1078,Varsayımlar!$B:$Q,9,0))</f>
        <v/>
      </c>
      <c r="R1078" s="2" t="str">
        <f>IF(B1078="","",VLOOKUP(AB1078,Varsayımlar!$B:$Q,10,0))</f>
        <v/>
      </c>
      <c r="S1078" s="2" t="str">
        <f>IF(B1078="","",VLOOKUP(AB1078,Varsayımlar!$B:$Q,11,0))</f>
        <v/>
      </c>
      <c r="T1078" s="2" t="str">
        <f>IF(B1078="","",VLOOKUP(AB1078,Varsayımlar!$B:$Q,12,0))</f>
        <v/>
      </c>
      <c r="U1078" s="2" t="str">
        <f>IF(B1078="","",VLOOKUP(AB1078,Varsayımlar!$B:$Q,13,0))</f>
        <v/>
      </c>
      <c r="V1078" s="2" t="str">
        <f>IF(B1078="","",VLOOKUP(AB1078,Varsayımlar!$B:$Q,14,0))</f>
        <v/>
      </c>
      <c r="Z1078" s="2" t="str">
        <f>IF(B1078="","",VLOOKUP(AB1078,Varsayımlar!$B:$Q,15,0))</f>
        <v/>
      </c>
      <c r="AA1078" s="2" t="str">
        <f>IF(B1078="","",VLOOKUP(AB1078,Varsayımlar!$B:$Q,16,0))</f>
        <v/>
      </c>
      <c r="AB1078" s="2" t="str">
        <f t="shared" si="19"/>
        <v/>
      </c>
    </row>
    <row r="1079" spans="2:28" x14ac:dyDescent="0.25">
      <c r="B1079" s="6"/>
      <c r="C1079" s="7" t="str">
        <f>IF(B1079="","",VLOOKUP(AB1079,Varsayımlar!$B:$Q,3,0))</f>
        <v/>
      </c>
      <c r="G1079" s="5" t="str">
        <f>IF(B1079="","",VLOOKUP(AB1079,Varsayımlar!$B:$Q,5,0))</f>
        <v/>
      </c>
      <c r="H1079" s="5"/>
      <c r="I1079" s="5" t="str">
        <f>IF(B1079="","",VLOOKUP(AB1079,Varsayımlar!$B:$Q,6,0))</f>
        <v/>
      </c>
      <c r="O1079" s="5" t="str">
        <f>IF(B1079="","",VLOOKUP(AB1079,Varsayımlar!$B:$Q,7,0)*J1079)</f>
        <v/>
      </c>
      <c r="P1079" s="5" t="str">
        <f>IF(B1079="","",VLOOKUP(AB1079,Varsayımlar!$B:$Q,8,0))</f>
        <v/>
      </c>
      <c r="Q1079" s="5" t="str">
        <f>IF(B1079="","",VLOOKUP(AB1079,Varsayımlar!$B:$Q,9,0))</f>
        <v/>
      </c>
      <c r="R1079" s="5" t="str">
        <f>IF(B1079="","",VLOOKUP(AB1079,Varsayımlar!$B:$Q,10,0))</f>
        <v/>
      </c>
      <c r="S1079" s="5" t="str">
        <f>IF(B1079="","",VLOOKUP(AB1079,Varsayımlar!$B:$Q,11,0))</f>
        <v/>
      </c>
      <c r="T1079" s="5" t="str">
        <f>IF(B1079="","",VLOOKUP(AB1079,Varsayımlar!$B:$Q,12,0))</f>
        <v/>
      </c>
      <c r="U1079" s="5" t="str">
        <f>IF(B1079="","",VLOOKUP(AB1079,Varsayımlar!$B:$Q,13,0))</f>
        <v/>
      </c>
      <c r="V1079" s="5" t="str">
        <f>IF(B1079="","",VLOOKUP(AB1079,Varsayımlar!$B:$Q,14,0))</f>
        <v/>
      </c>
      <c r="Z1079" s="5" t="str">
        <f>IF(B1079="","",VLOOKUP(AB1079,Varsayımlar!$B:$Q,15,0))</f>
        <v/>
      </c>
      <c r="AA1079" s="5" t="str">
        <f>IF(B1079="","",VLOOKUP(AB1079,Varsayımlar!$B:$Q,16,0))</f>
        <v/>
      </c>
      <c r="AB1079" s="5" t="str">
        <f t="shared" si="19"/>
        <v/>
      </c>
    </row>
    <row r="1080" spans="2:28" x14ac:dyDescent="0.25">
      <c r="C1080" s="3" t="str">
        <f>IF(B1080="","",VLOOKUP(AB1080,Varsayımlar!$B:$Q,3,0))</f>
        <v/>
      </c>
      <c r="G1080" s="2" t="str">
        <f>IF(B1080="","",VLOOKUP(AB1080,Varsayımlar!$B:$Q,5,0))</f>
        <v/>
      </c>
      <c r="I1080" s="2" t="str">
        <f>IF(B1080="","",VLOOKUP(AB1080,Varsayımlar!$B:$Q,6,0))</f>
        <v/>
      </c>
      <c r="O1080" s="2" t="str">
        <f>IF(B1080="","",VLOOKUP(AB1080,Varsayımlar!$B:$Q,7,0)*J1080)</f>
        <v/>
      </c>
      <c r="P1080" s="2" t="str">
        <f>IF(B1080="","",VLOOKUP(AB1080,Varsayımlar!$B:$Q,8,0))</f>
        <v/>
      </c>
      <c r="Q1080" s="2" t="str">
        <f>IF(B1080="","",VLOOKUP(AB1080,Varsayımlar!$B:$Q,9,0))</f>
        <v/>
      </c>
      <c r="R1080" s="2" t="str">
        <f>IF(B1080="","",VLOOKUP(AB1080,Varsayımlar!$B:$Q,10,0))</f>
        <v/>
      </c>
      <c r="S1080" s="2" t="str">
        <f>IF(B1080="","",VLOOKUP(AB1080,Varsayımlar!$B:$Q,11,0))</f>
        <v/>
      </c>
      <c r="T1080" s="2" t="str">
        <f>IF(B1080="","",VLOOKUP(AB1080,Varsayımlar!$B:$Q,12,0))</f>
        <v/>
      </c>
      <c r="U1080" s="2" t="str">
        <f>IF(B1080="","",VLOOKUP(AB1080,Varsayımlar!$B:$Q,13,0))</f>
        <v/>
      </c>
      <c r="V1080" s="2" t="str">
        <f>IF(B1080="","",VLOOKUP(AB1080,Varsayımlar!$B:$Q,14,0))</f>
        <v/>
      </c>
      <c r="Z1080" s="2" t="str">
        <f>IF(B1080="","",VLOOKUP(AB1080,Varsayımlar!$B:$Q,15,0))</f>
        <v/>
      </c>
      <c r="AA1080" s="2" t="str">
        <f>IF(B1080="","",VLOOKUP(AB1080,Varsayımlar!$B:$Q,16,0))</f>
        <v/>
      </c>
      <c r="AB1080" s="2" t="str">
        <f t="shared" si="19"/>
        <v/>
      </c>
    </row>
    <row r="1081" spans="2:28" x14ac:dyDescent="0.25">
      <c r="B1081" s="6"/>
      <c r="C1081" s="7" t="str">
        <f>IF(B1081="","",VLOOKUP(AB1081,Varsayımlar!$B:$Q,3,0))</f>
        <v/>
      </c>
      <c r="G1081" s="5" t="str">
        <f>IF(B1081="","",VLOOKUP(AB1081,Varsayımlar!$B:$Q,5,0))</f>
        <v/>
      </c>
      <c r="H1081" s="5"/>
      <c r="I1081" s="5" t="str">
        <f>IF(B1081="","",VLOOKUP(AB1081,Varsayımlar!$B:$Q,6,0))</f>
        <v/>
      </c>
      <c r="O1081" s="5" t="str">
        <f>IF(B1081="","",VLOOKUP(AB1081,Varsayımlar!$B:$Q,7,0)*J1081)</f>
        <v/>
      </c>
      <c r="P1081" s="5" t="str">
        <f>IF(B1081="","",VLOOKUP(AB1081,Varsayımlar!$B:$Q,8,0))</f>
        <v/>
      </c>
      <c r="Q1081" s="5" t="str">
        <f>IF(B1081="","",VLOOKUP(AB1081,Varsayımlar!$B:$Q,9,0))</f>
        <v/>
      </c>
      <c r="R1081" s="5" t="str">
        <f>IF(B1081="","",VLOOKUP(AB1081,Varsayımlar!$B:$Q,10,0))</f>
        <v/>
      </c>
      <c r="S1081" s="5" t="str">
        <f>IF(B1081="","",VLOOKUP(AB1081,Varsayımlar!$B:$Q,11,0))</f>
        <v/>
      </c>
      <c r="T1081" s="5" t="str">
        <f>IF(B1081="","",VLOOKUP(AB1081,Varsayımlar!$B:$Q,12,0))</f>
        <v/>
      </c>
      <c r="U1081" s="5" t="str">
        <f>IF(B1081="","",VLOOKUP(AB1081,Varsayımlar!$B:$Q,13,0))</f>
        <v/>
      </c>
      <c r="V1081" s="5" t="str">
        <f>IF(B1081="","",VLOOKUP(AB1081,Varsayımlar!$B:$Q,14,0))</f>
        <v/>
      </c>
      <c r="Z1081" s="5" t="str">
        <f>IF(B1081="","",VLOOKUP(AB1081,Varsayımlar!$B:$Q,15,0))</f>
        <v/>
      </c>
      <c r="AA1081" s="5" t="str">
        <f>IF(B1081="","",VLOOKUP(AB1081,Varsayımlar!$B:$Q,16,0))</f>
        <v/>
      </c>
      <c r="AB1081" s="5" t="str">
        <f t="shared" si="19"/>
        <v/>
      </c>
    </row>
    <row r="1082" spans="2:28" x14ac:dyDescent="0.25">
      <c r="C1082" s="3" t="str">
        <f>IF(B1082="","",VLOOKUP(AB1082,Varsayımlar!$B:$Q,3,0))</f>
        <v/>
      </c>
      <c r="G1082" s="2" t="str">
        <f>IF(B1082="","",VLOOKUP(AB1082,Varsayımlar!$B:$Q,5,0))</f>
        <v/>
      </c>
      <c r="I1082" s="2" t="str">
        <f>IF(B1082="","",VLOOKUP(AB1082,Varsayımlar!$B:$Q,6,0))</f>
        <v/>
      </c>
      <c r="O1082" s="2" t="str">
        <f>IF(B1082="","",VLOOKUP(AB1082,Varsayımlar!$B:$Q,7,0)*J1082)</f>
        <v/>
      </c>
      <c r="P1082" s="2" t="str">
        <f>IF(B1082="","",VLOOKUP(AB1082,Varsayımlar!$B:$Q,8,0))</f>
        <v/>
      </c>
      <c r="Q1082" s="2" t="str">
        <f>IF(B1082="","",VLOOKUP(AB1082,Varsayımlar!$B:$Q,9,0))</f>
        <v/>
      </c>
      <c r="R1082" s="2" t="str">
        <f>IF(B1082="","",VLOOKUP(AB1082,Varsayımlar!$B:$Q,10,0))</f>
        <v/>
      </c>
      <c r="S1082" s="2" t="str">
        <f>IF(B1082="","",VLOOKUP(AB1082,Varsayımlar!$B:$Q,11,0))</f>
        <v/>
      </c>
      <c r="T1082" s="2" t="str">
        <f>IF(B1082="","",VLOOKUP(AB1082,Varsayımlar!$B:$Q,12,0))</f>
        <v/>
      </c>
      <c r="U1082" s="2" t="str">
        <f>IF(B1082="","",VLOOKUP(AB1082,Varsayımlar!$B:$Q,13,0))</f>
        <v/>
      </c>
      <c r="V1082" s="2" t="str">
        <f>IF(B1082="","",VLOOKUP(AB1082,Varsayımlar!$B:$Q,14,0))</f>
        <v/>
      </c>
      <c r="Z1082" s="2" t="str">
        <f>IF(B1082="","",VLOOKUP(AB1082,Varsayımlar!$B:$Q,15,0))</f>
        <v/>
      </c>
      <c r="AA1082" s="2" t="str">
        <f>IF(B1082="","",VLOOKUP(AB1082,Varsayımlar!$B:$Q,16,0))</f>
        <v/>
      </c>
      <c r="AB1082" s="2" t="str">
        <f t="shared" si="19"/>
        <v/>
      </c>
    </row>
    <row r="1083" spans="2:28" x14ac:dyDescent="0.25">
      <c r="B1083" s="6"/>
      <c r="C1083" s="7" t="str">
        <f>IF(B1083="","",VLOOKUP(AB1083,Varsayımlar!$B:$Q,3,0))</f>
        <v/>
      </c>
      <c r="G1083" s="5" t="str">
        <f>IF(B1083="","",VLOOKUP(AB1083,Varsayımlar!$B:$Q,5,0))</f>
        <v/>
      </c>
      <c r="H1083" s="5"/>
      <c r="I1083" s="5" t="str">
        <f>IF(B1083="","",VLOOKUP(AB1083,Varsayımlar!$B:$Q,6,0))</f>
        <v/>
      </c>
      <c r="O1083" s="5" t="str">
        <f>IF(B1083="","",VLOOKUP(AB1083,Varsayımlar!$B:$Q,7,0)*J1083)</f>
        <v/>
      </c>
      <c r="P1083" s="5" t="str">
        <f>IF(B1083="","",VLOOKUP(AB1083,Varsayımlar!$B:$Q,8,0))</f>
        <v/>
      </c>
      <c r="Q1083" s="5" t="str">
        <f>IF(B1083="","",VLOOKUP(AB1083,Varsayımlar!$B:$Q,9,0))</f>
        <v/>
      </c>
      <c r="R1083" s="5" t="str">
        <f>IF(B1083="","",VLOOKUP(AB1083,Varsayımlar!$B:$Q,10,0))</f>
        <v/>
      </c>
      <c r="S1083" s="5" t="str">
        <f>IF(B1083="","",VLOOKUP(AB1083,Varsayımlar!$B:$Q,11,0))</f>
        <v/>
      </c>
      <c r="T1083" s="5" t="str">
        <f>IF(B1083="","",VLOOKUP(AB1083,Varsayımlar!$B:$Q,12,0))</f>
        <v/>
      </c>
      <c r="U1083" s="5" t="str">
        <f>IF(B1083="","",VLOOKUP(AB1083,Varsayımlar!$B:$Q,13,0))</f>
        <v/>
      </c>
      <c r="V1083" s="5" t="str">
        <f>IF(B1083="","",VLOOKUP(AB1083,Varsayımlar!$B:$Q,14,0))</f>
        <v/>
      </c>
      <c r="Z1083" s="5" t="str">
        <f>IF(B1083="","",VLOOKUP(AB1083,Varsayımlar!$B:$Q,15,0))</f>
        <v/>
      </c>
      <c r="AA1083" s="5" t="str">
        <f>IF(B1083="","",VLOOKUP(AB1083,Varsayımlar!$B:$Q,16,0))</f>
        <v/>
      </c>
      <c r="AB1083" s="5" t="str">
        <f t="shared" si="19"/>
        <v/>
      </c>
    </row>
    <row r="1084" spans="2:28" x14ac:dyDescent="0.25">
      <c r="C1084" s="3" t="str">
        <f>IF(B1084="","",VLOOKUP(AB1084,Varsayımlar!$B:$Q,3,0))</f>
        <v/>
      </c>
      <c r="G1084" s="2" t="str">
        <f>IF(B1084="","",VLOOKUP(AB1084,Varsayımlar!$B:$Q,5,0))</f>
        <v/>
      </c>
      <c r="I1084" s="2" t="str">
        <f>IF(B1084="","",VLOOKUP(AB1084,Varsayımlar!$B:$Q,6,0))</f>
        <v/>
      </c>
      <c r="O1084" s="2" t="str">
        <f>IF(B1084="","",VLOOKUP(AB1084,Varsayımlar!$B:$Q,7,0)*J1084)</f>
        <v/>
      </c>
      <c r="P1084" s="2" t="str">
        <f>IF(B1084="","",VLOOKUP(AB1084,Varsayımlar!$B:$Q,8,0))</f>
        <v/>
      </c>
      <c r="Q1084" s="2" t="str">
        <f>IF(B1084="","",VLOOKUP(AB1084,Varsayımlar!$B:$Q,9,0))</f>
        <v/>
      </c>
      <c r="R1084" s="2" t="str">
        <f>IF(B1084="","",VLOOKUP(AB1084,Varsayımlar!$B:$Q,10,0))</f>
        <v/>
      </c>
      <c r="S1084" s="2" t="str">
        <f>IF(B1084="","",VLOOKUP(AB1084,Varsayımlar!$B:$Q,11,0))</f>
        <v/>
      </c>
      <c r="T1084" s="2" t="str">
        <f>IF(B1084="","",VLOOKUP(AB1084,Varsayımlar!$B:$Q,12,0))</f>
        <v/>
      </c>
      <c r="U1084" s="2" t="str">
        <f>IF(B1084="","",VLOOKUP(AB1084,Varsayımlar!$B:$Q,13,0))</f>
        <v/>
      </c>
      <c r="V1084" s="2" t="str">
        <f>IF(B1084="","",VLOOKUP(AB1084,Varsayımlar!$B:$Q,14,0))</f>
        <v/>
      </c>
      <c r="Z1084" s="2" t="str">
        <f>IF(B1084="","",VLOOKUP(AB1084,Varsayımlar!$B:$Q,15,0))</f>
        <v/>
      </c>
      <c r="AA1084" s="2" t="str">
        <f>IF(B1084="","",VLOOKUP(AB1084,Varsayımlar!$B:$Q,16,0))</f>
        <v/>
      </c>
      <c r="AB1084" s="2" t="str">
        <f t="shared" si="19"/>
        <v/>
      </c>
    </row>
    <row r="1085" spans="2:28" x14ac:dyDescent="0.25">
      <c r="B1085" s="6"/>
      <c r="C1085" s="7" t="str">
        <f>IF(B1085="","",VLOOKUP(AB1085,Varsayımlar!$B:$Q,3,0))</f>
        <v/>
      </c>
      <c r="G1085" s="5" t="str">
        <f>IF(B1085="","",VLOOKUP(AB1085,Varsayımlar!$B:$Q,5,0))</f>
        <v/>
      </c>
      <c r="H1085" s="5"/>
      <c r="I1085" s="5" t="str">
        <f>IF(B1085="","",VLOOKUP(AB1085,Varsayımlar!$B:$Q,6,0))</f>
        <v/>
      </c>
      <c r="O1085" s="5" t="str">
        <f>IF(B1085="","",VLOOKUP(AB1085,Varsayımlar!$B:$Q,7,0)*J1085)</f>
        <v/>
      </c>
      <c r="P1085" s="5" t="str">
        <f>IF(B1085="","",VLOOKUP(AB1085,Varsayımlar!$B:$Q,8,0))</f>
        <v/>
      </c>
      <c r="Q1085" s="5" t="str">
        <f>IF(B1085="","",VLOOKUP(AB1085,Varsayımlar!$B:$Q,9,0))</f>
        <v/>
      </c>
      <c r="R1085" s="5" t="str">
        <f>IF(B1085="","",VLOOKUP(AB1085,Varsayımlar!$B:$Q,10,0))</f>
        <v/>
      </c>
      <c r="S1085" s="5" t="str">
        <f>IF(B1085="","",VLOOKUP(AB1085,Varsayımlar!$B:$Q,11,0))</f>
        <v/>
      </c>
      <c r="T1085" s="5" t="str">
        <f>IF(B1085="","",VLOOKUP(AB1085,Varsayımlar!$B:$Q,12,0))</f>
        <v/>
      </c>
      <c r="U1085" s="5" t="str">
        <f>IF(B1085="","",VLOOKUP(AB1085,Varsayımlar!$B:$Q,13,0))</f>
        <v/>
      </c>
      <c r="V1085" s="5" t="str">
        <f>IF(B1085="","",VLOOKUP(AB1085,Varsayımlar!$B:$Q,14,0))</f>
        <v/>
      </c>
      <c r="Z1085" s="5" t="str">
        <f>IF(B1085="","",VLOOKUP(AB1085,Varsayımlar!$B:$Q,15,0))</f>
        <v/>
      </c>
      <c r="AA1085" s="5" t="str">
        <f>IF(B1085="","",VLOOKUP(AB1085,Varsayımlar!$B:$Q,16,0))</f>
        <v/>
      </c>
      <c r="AB1085" s="5" t="str">
        <f t="shared" si="19"/>
        <v/>
      </c>
    </row>
    <row r="1086" spans="2:28" x14ac:dyDescent="0.25">
      <c r="C1086" s="3" t="str">
        <f>IF(B1086="","",VLOOKUP(AB1086,Varsayımlar!$B:$Q,3,0))</f>
        <v/>
      </c>
      <c r="G1086" s="2" t="str">
        <f>IF(B1086="","",VLOOKUP(AB1086,Varsayımlar!$B:$Q,5,0))</f>
        <v/>
      </c>
      <c r="I1086" s="2" t="str">
        <f>IF(B1086="","",VLOOKUP(AB1086,Varsayımlar!$B:$Q,6,0))</f>
        <v/>
      </c>
      <c r="O1086" s="2" t="str">
        <f>IF(B1086="","",VLOOKUP(AB1086,Varsayımlar!$B:$Q,7,0)*J1086)</f>
        <v/>
      </c>
      <c r="P1086" s="2" t="str">
        <f>IF(B1086="","",VLOOKUP(AB1086,Varsayımlar!$B:$Q,8,0))</f>
        <v/>
      </c>
      <c r="Q1086" s="2" t="str">
        <f>IF(B1086="","",VLOOKUP(AB1086,Varsayımlar!$B:$Q,9,0))</f>
        <v/>
      </c>
      <c r="R1086" s="2" t="str">
        <f>IF(B1086="","",VLOOKUP(AB1086,Varsayımlar!$B:$Q,10,0))</f>
        <v/>
      </c>
      <c r="S1086" s="2" t="str">
        <f>IF(B1086="","",VLOOKUP(AB1086,Varsayımlar!$B:$Q,11,0))</f>
        <v/>
      </c>
      <c r="T1086" s="2" t="str">
        <f>IF(B1086="","",VLOOKUP(AB1086,Varsayımlar!$B:$Q,12,0))</f>
        <v/>
      </c>
      <c r="U1086" s="2" t="str">
        <f>IF(B1086="","",VLOOKUP(AB1086,Varsayımlar!$B:$Q,13,0))</f>
        <v/>
      </c>
      <c r="V1086" s="2" t="str">
        <f>IF(B1086="","",VLOOKUP(AB1086,Varsayımlar!$B:$Q,14,0))</f>
        <v/>
      </c>
      <c r="Z1086" s="2" t="str">
        <f>IF(B1086="","",VLOOKUP(AB1086,Varsayımlar!$B:$Q,15,0))</f>
        <v/>
      </c>
      <c r="AA1086" s="2" t="str">
        <f>IF(B1086="","",VLOOKUP(AB1086,Varsayımlar!$B:$Q,16,0))</f>
        <v/>
      </c>
      <c r="AB1086" s="2" t="str">
        <f t="shared" si="19"/>
        <v/>
      </c>
    </row>
    <row r="1087" spans="2:28" x14ac:dyDescent="0.25">
      <c r="B1087" s="6"/>
      <c r="C1087" s="7" t="str">
        <f>IF(B1087="","",VLOOKUP(AB1087,Varsayımlar!$B:$Q,3,0))</f>
        <v/>
      </c>
      <c r="G1087" s="5" t="str">
        <f>IF(B1087="","",VLOOKUP(AB1087,Varsayımlar!$B:$Q,5,0))</f>
        <v/>
      </c>
      <c r="H1087" s="5"/>
      <c r="I1087" s="5" t="str">
        <f>IF(B1087="","",VLOOKUP(AB1087,Varsayımlar!$B:$Q,6,0))</f>
        <v/>
      </c>
      <c r="O1087" s="5" t="str">
        <f>IF(B1087="","",VLOOKUP(AB1087,Varsayımlar!$B:$Q,7,0)*J1087)</f>
        <v/>
      </c>
      <c r="P1087" s="5" t="str">
        <f>IF(B1087="","",VLOOKUP(AB1087,Varsayımlar!$B:$Q,8,0))</f>
        <v/>
      </c>
      <c r="Q1087" s="5" t="str">
        <f>IF(B1087="","",VLOOKUP(AB1087,Varsayımlar!$B:$Q,9,0))</f>
        <v/>
      </c>
      <c r="R1087" s="5" t="str">
        <f>IF(B1087="","",VLOOKUP(AB1087,Varsayımlar!$B:$Q,10,0))</f>
        <v/>
      </c>
      <c r="S1087" s="5" t="str">
        <f>IF(B1087="","",VLOOKUP(AB1087,Varsayımlar!$B:$Q,11,0))</f>
        <v/>
      </c>
      <c r="T1087" s="5" t="str">
        <f>IF(B1087="","",VLOOKUP(AB1087,Varsayımlar!$B:$Q,12,0))</f>
        <v/>
      </c>
      <c r="U1087" s="5" t="str">
        <f>IF(B1087="","",VLOOKUP(AB1087,Varsayımlar!$B:$Q,13,0))</f>
        <v/>
      </c>
      <c r="V1087" s="5" t="str">
        <f>IF(B1087="","",VLOOKUP(AB1087,Varsayımlar!$B:$Q,14,0))</f>
        <v/>
      </c>
      <c r="Z1087" s="5" t="str">
        <f>IF(B1087="","",VLOOKUP(AB1087,Varsayımlar!$B:$Q,15,0))</f>
        <v/>
      </c>
      <c r="AA1087" s="5" t="str">
        <f>IF(B1087="","",VLOOKUP(AB1087,Varsayımlar!$B:$Q,16,0))</f>
        <v/>
      </c>
      <c r="AB1087" s="5" t="str">
        <f t="shared" si="19"/>
        <v/>
      </c>
    </row>
    <row r="1088" spans="2:28" x14ac:dyDescent="0.25">
      <c r="C1088" s="3" t="str">
        <f>IF(B1088="","",VLOOKUP(AB1088,Varsayımlar!$B:$Q,3,0))</f>
        <v/>
      </c>
      <c r="G1088" s="2" t="str">
        <f>IF(B1088="","",VLOOKUP(AB1088,Varsayımlar!$B:$Q,5,0))</f>
        <v/>
      </c>
      <c r="I1088" s="2" t="str">
        <f>IF(B1088="","",VLOOKUP(AB1088,Varsayımlar!$B:$Q,6,0))</f>
        <v/>
      </c>
      <c r="O1088" s="2" t="str">
        <f>IF(B1088="","",VLOOKUP(AB1088,Varsayımlar!$B:$Q,7,0)*J1088)</f>
        <v/>
      </c>
      <c r="P1088" s="2" t="str">
        <f>IF(B1088="","",VLOOKUP(AB1088,Varsayımlar!$B:$Q,8,0))</f>
        <v/>
      </c>
      <c r="Q1088" s="2" t="str">
        <f>IF(B1088="","",VLOOKUP(AB1088,Varsayımlar!$B:$Q,9,0))</f>
        <v/>
      </c>
      <c r="R1088" s="2" t="str">
        <f>IF(B1088="","",VLOOKUP(AB1088,Varsayımlar!$B:$Q,10,0))</f>
        <v/>
      </c>
      <c r="S1088" s="2" t="str">
        <f>IF(B1088="","",VLOOKUP(AB1088,Varsayımlar!$B:$Q,11,0))</f>
        <v/>
      </c>
      <c r="T1088" s="2" t="str">
        <f>IF(B1088="","",VLOOKUP(AB1088,Varsayımlar!$B:$Q,12,0))</f>
        <v/>
      </c>
      <c r="U1088" s="2" t="str">
        <f>IF(B1088="","",VLOOKUP(AB1088,Varsayımlar!$B:$Q,13,0))</f>
        <v/>
      </c>
      <c r="V1088" s="2" t="str">
        <f>IF(B1088="","",VLOOKUP(AB1088,Varsayımlar!$B:$Q,14,0))</f>
        <v/>
      </c>
      <c r="Z1088" s="2" t="str">
        <f>IF(B1088="","",VLOOKUP(AB1088,Varsayımlar!$B:$Q,15,0))</f>
        <v/>
      </c>
      <c r="AA1088" s="2" t="str">
        <f>IF(B1088="","",VLOOKUP(AB1088,Varsayımlar!$B:$Q,16,0))</f>
        <v/>
      </c>
      <c r="AB1088" s="2" t="str">
        <f t="shared" si="19"/>
        <v/>
      </c>
    </row>
    <row r="1089" spans="2:28" x14ac:dyDescent="0.25">
      <c r="B1089" s="6"/>
      <c r="C1089" s="7" t="str">
        <f>IF(B1089="","",VLOOKUP(AB1089,Varsayımlar!$B:$Q,3,0))</f>
        <v/>
      </c>
      <c r="G1089" s="5" t="str">
        <f>IF(B1089="","",VLOOKUP(AB1089,Varsayımlar!$B:$Q,5,0))</f>
        <v/>
      </c>
      <c r="H1089" s="5"/>
      <c r="I1089" s="5" t="str">
        <f>IF(B1089="","",VLOOKUP(AB1089,Varsayımlar!$B:$Q,6,0))</f>
        <v/>
      </c>
      <c r="O1089" s="5" t="str">
        <f>IF(B1089="","",VLOOKUP(AB1089,Varsayımlar!$B:$Q,7,0)*J1089)</f>
        <v/>
      </c>
      <c r="P1089" s="5" t="str">
        <f>IF(B1089="","",VLOOKUP(AB1089,Varsayımlar!$B:$Q,8,0))</f>
        <v/>
      </c>
      <c r="Q1089" s="5" t="str">
        <f>IF(B1089="","",VLOOKUP(AB1089,Varsayımlar!$B:$Q,9,0))</f>
        <v/>
      </c>
      <c r="R1089" s="5" t="str">
        <f>IF(B1089="","",VLOOKUP(AB1089,Varsayımlar!$B:$Q,10,0))</f>
        <v/>
      </c>
      <c r="S1089" s="5" t="str">
        <f>IF(B1089="","",VLOOKUP(AB1089,Varsayımlar!$B:$Q,11,0))</f>
        <v/>
      </c>
      <c r="T1089" s="5" t="str">
        <f>IF(B1089="","",VLOOKUP(AB1089,Varsayımlar!$B:$Q,12,0))</f>
        <v/>
      </c>
      <c r="U1089" s="5" t="str">
        <f>IF(B1089="","",VLOOKUP(AB1089,Varsayımlar!$B:$Q,13,0))</f>
        <v/>
      </c>
      <c r="V1089" s="5" t="str">
        <f>IF(B1089="","",VLOOKUP(AB1089,Varsayımlar!$B:$Q,14,0))</f>
        <v/>
      </c>
      <c r="Z1089" s="5" t="str">
        <f>IF(B1089="","",VLOOKUP(AB1089,Varsayımlar!$B:$Q,15,0))</f>
        <v/>
      </c>
      <c r="AA1089" s="5" t="str">
        <f>IF(B1089="","",VLOOKUP(AB1089,Varsayımlar!$B:$Q,16,0))</f>
        <v/>
      </c>
      <c r="AB1089" s="5" t="str">
        <f t="shared" si="19"/>
        <v/>
      </c>
    </row>
    <row r="1090" spans="2:28" x14ac:dyDescent="0.25">
      <c r="C1090" s="3" t="str">
        <f>IF(B1090="","",VLOOKUP(AB1090,Varsayımlar!$B:$Q,3,0))</f>
        <v/>
      </c>
      <c r="G1090" s="2" t="str">
        <f>IF(B1090="","",VLOOKUP(AB1090,Varsayımlar!$B:$Q,5,0))</f>
        <v/>
      </c>
      <c r="I1090" s="2" t="str">
        <f>IF(B1090="","",VLOOKUP(AB1090,Varsayımlar!$B:$Q,6,0))</f>
        <v/>
      </c>
      <c r="O1090" s="2" t="str">
        <f>IF(B1090="","",VLOOKUP(AB1090,Varsayımlar!$B:$Q,7,0)*J1090)</f>
        <v/>
      </c>
      <c r="P1090" s="2" t="str">
        <f>IF(B1090="","",VLOOKUP(AB1090,Varsayımlar!$B:$Q,8,0))</f>
        <v/>
      </c>
      <c r="Q1090" s="2" t="str">
        <f>IF(B1090="","",VLOOKUP(AB1090,Varsayımlar!$B:$Q,9,0))</f>
        <v/>
      </c>
      <c r="R1090" s="2" t="str">
        <f>IF(B1090="","",VLOOKUP(AB1090,Varsayımlar!$B:$Q,10,0))</f>
        <v/>
      </c>
      <c r="S1090" s="2" t="str">
        <f>IF(B1090="","",VLOOKUP(AB1090,Varsayımlar!$B:$Q,11,0))</f>
        <v/>
      </c>
      <c r="T1090" s="2" t="str">
        <f>IF(B1090="","",VLOOKUP(AB1090,Varsayımlar!$B:$Q,12,0))</f>
        <v/>
      </c>
      <c r="U1090" s="2" t="str">
        <f>IF(B1090="","",VLOOKUP(AB1090,Varsayımlar!$B:$Q,13,0))</f>
        <v/>
      </c>
      <c r="V1090" s="2" t="str">
        <f>IF(B1090="","",VLOOKUP(AB1090,Varsayımlar!$B:$Q,14,0))</f>
        <v/>
      </c>
      <c r="Z1090" s="2" t="str">
        <f>IF(B1090="","",VLOOKUP(AB1090,Varsayımlar!$B:$Q,15,0))</f>
        <v/>
      </c>
      <c r="AA1090" s="2" t="str">
        <f>IF(B1090="","",VLOOKUP(AB1090,Varsayımlar!$B:$Q,16,0))</f>
        <v/>
      </c>
      <c r="AB1090" s="2" t="str">
        <f t="shared" si="19"/>
        <v/>
      </c>
    </row>
    <row r="1091" spans="2:28" x14ac:dyDescent="0.25">
      <c r="B1091" s="6"/>
      <c r="C1091" s="7" t="str">
        <f>IF(B1091="","",VLOOKUP(AB1091,Varsayımlar!$B:$Q,3,0))</f>
        <v/>
      </c>
      <c r="G1091" s="5" t="str">
        <f>IF(B1091="","",VLOOKUP(AB1091,Varsayımlar!$B:$Q,5,0))</f>
        <v/>
      </c>
      <c r="H1091" s="5"/>
      <c r="I1091" s="5" t="str">
        <f>IF(B1091="","",VLOOKUP(AB1091,Varsayımlar!$B:$Q,6,0))</f>
        <v/>
      </c>
      <c r="O1091" s="5" t="str">
        <f>IF(B1091="","",VLOOKUP(AB1091,Varsayımlar!$B:$Q,7,0)*J1091)</f>
        <v/>
      </c>
      <c r="P1091" s="5" t="str">
        <f>IF(B1091="","",VLOOKUP(AB1091,Varsayımlar!$B:$Q,8,0))</f>
        <v/>
      </c>
      <c r="Q1091" s="5" t="str">
        <f>IF(B1091="","",VLOOKUP(AB1091,Varsayımlar!$B:$Q,9,0))</f>
        <v/>
      </c>
      <c r="R1091" s="5" t="str">
        <f>IF(B1091="","",VLOOKUP(AB1091,Varsayımlar!$B:$Q,10,0))</f>
        <v/>
      </c>
      <c r="S1091" s="5" t="str">
        <f>IF(B1091="","",VLOOKUP(AB1091,Varsayımlar!$B:$Q,11,0))</f>
        <v/>
      </c>
      <c r="T1091" s="5" t="str">
        <f>IF(B1091="","",VLOOKUP(AB1091,Varsayımlar!$B:$Q,12,0))</f>
        <v/>
      </c>
      <c r="U1091" s="5" t="str">
        <f>IF(B1091="","",VLOOKUP(AB1091,Varsayımlar!$B:$Q,13,0))</f>
        <v/>
      </c>
      <c r="V1091" s="5" t="str">
        <f>IF(B1091="","",VLOOKUP(AB1091,Varsayımlar!$B:$Q,14,0))</f>
        <v/>
      </c>
      <c r="Z1091" s="5" t="str">
        <f>IF(B1091="","",VLOOKUP(AB1091,Varsayımlar!$B:$Q,15,0))</f>
        <v/>
      </c>
      <c r="AA1091" s="5" t="str">
        <f>IF(B1091="","",VLOOKUP(AB1091,Varsayımlar!$B:$Q,16,0))</f>
        <v/>
      </c>
      <c r="AB1091" s="5" t="str">
        <f t="shared" si="19"/>
        <v/>
      </c>
    </row>
    <row r="1092" spans="2:28" x14ac:dyDescent="0.25">
      <c r="C1092" s="3" t="str">
        <f>IF(B1092="","",VLOOKUP(AB1092,Varsayımlar!$B:$Q,3,0))</f>
        <v/>
      </c>
      <c r="G1092" s="2" t="str">
        <f>IF(B1092="","",VLOOKUP(AB1092,Varsayımlar!$B:$Q,5,0))</f>
        <v/>
      </c>
      <c r="I1092" s="2" t="str">
        <f>IF(B1092="","",VLOOKUP(AB1092,Varsayımlar!$B:$Q,6,0))</f>
        <v/>
      </c>
      <c r="O1092" s="2" t="str">
        <f>IF(B1092="","",VLOOKUP(AB1092,Varsayımlar!$B:$Q,7,0)*J1092)</f>
        <v/>
      </c>
      <c r="P1092" s="2" t="str">
        <f>IF(B1092="","",VLOOKUP(AB1092,Varsayımlar!$B:$Q,8,0))</f>
        <v/>
      </c>
      <c r="Q1092" s="2" t="str">
        <f>IF(B1092="","",VLOOKUP(AB1092,Varsayımlar!$B:$Q,9,0))</f>
        <v/>
      </c>
      <c r="R1092" s="2" t="str">
        <f>IF(B1092="","",VLOOKUP(AB1092,Varsayımlar!$B:$Q,10,0))</f>
        <v/>
      </c>
      <c r="S1092" s="2" t="str">
        <f>IF(B1092="","",VLOOKUP(AB1092,Varsayımlar!$B:$Q,11,0))</f>
        <v/>
      </c>
      <c r="T1092" s="2" t="str">
        <f>IF(B1092="","",VLOOKUP(AB1092,Varsayımlar!$B:$Q,12,0))</f>
        <v/>
      </c>
      <c r="U1092" s="2" t="str">
        <f>IF(B1092="","",VLOOKUP(AB1092,Varsayımlar!$B:$Q,13,0))</f>
        <v/>
      </c>
      <c r="V1092" s="2" t="str">
        <f>IF(B1092="","",VLOOKUP(AB1092,Varsayımlar!$B:$Q,14,0))</f>
        <v/>
      </c>
      <c r="Z1092" s="2" t="str">
        <f>IF(B1092="","",VLOOKUP(AB1092,Varsayımlar!$B:$Q,15,0))</f>
        <v/>
      </c>
      <c r="AA1092" s="2" t="str">
        <f>IF(B1092="","",VLOOKUP(AB1092,Varsayımlar!$B:$Q,16,0))</f>
        <v/>
      </c>
      <c r="AB1092" s="2" t="str">
        <f t="shared" si="19"/>
        <v/>
      </c>
    </row>
    <row r="1093" spans="2:28" x14ac:dyDescent="0.25">
      <c r="B1093" s="6"/>
      <c r="C1093" s="7" t="str">
        <f>IF(B1093="","",VLOOKUP(AB1093,Varsayımlar!$B:$Q,3,0))</f>
        <v/>
      </c>
      <c r="G1093" s="5" t="str">
        <f>IF(B1093="","",VLOOKUP(AB1093,Varsayımlar!$B:$Q,5,0))</f>
        <v/>
      </c>
      <c r="H1093" s="5"/>
      <c r="I1093" s="5" t="str">
        <f>IF(B1093="","",VLOOKUP(AB1093,Varsayımlar!$B:$Q,6,0))</f>
        <v/>
      </c>
      <c r="O1093" s="5" t="str">
        <f>IF(B1093="","",VLOOKUP(AB1093,Varsayımlar!$B:$Q,7,0)*J1093)</f>
        <v/>
      </c>
      <c r="P1093" s="5" t="str">
        <f>IF(B1093="","",VLOOKUP(AB1093,Varsayımlar!$B:$Q,8,0))</f>
        <v/>
      </c>
      <c r="Q1093" s="5" t="str">
        <f>IF(B1093="","",VLOOKUP(AB1093,Varsayımlar!$B:$Q,9,0))</f>
        <v/>
      </c>
      <c r="R1093" s="5" t="str">
        <f>IF(B1093="","",VLOOKUP(AB1093,Varsayımlar!$B:$Q,10,0))</f>
        <v/>
      </c>
      <c r="S1093" s="5" t="str">
        <f>IF(B1093="","",VLOOKUP(AB1093,Varsayımlar!$B:$Q,11,0))</f>
        <v/>
      </c>
      <c r="T1093" s="5" t="str">
        <f>IF(B1093="","",VLOOKUP(AB1093,Varsayımlar!$B:$Q,12,0))</f>
        <v/>
      </c>
      <c r="U1093" s="5" t="str">
        <f>IF(B1093="","",VLOOKUP(AB1093,Varsayımlar!$B:$Q,13,0))</f>
        <v/>
      </c>
      <c r="V1093" s="5" t="str">
        <f>IF(B1093="","",VLOOKUP(AB1093,Varsayımlar!$B:$Q,14,0))</f>
        <v/>
      </c>
      <c r="Z1093" s="5" t="str">
        <f>IF(B1093="","",VLOOKUP(AB1093,Varsayımlar!$B:$Q,15,0))</f>
        <v/>
      </c>
      <c r="AA1093" s="5" t="str">
        <f>IF(B1093="","",VLOOKUP(AB1093,Varsayımlar!$B:$Q,16,0))</f>
        <v/>
      </c>
      <c r="AB1093" s="5" t="str">
        <f t="shared" si="19"/>
        <v/>
      </c>
    </row>
    <row r="1094" spans="2:28" x14ac:dyDescent="0.25">
      <c r="C1094" s="3" t="str">
        <f>IF(B1094="","",VLOOKUP(AB1094,Varsayımlar!$B:$Q,3,0))</f>
        <v/>
      </c>
      <c r="G1094" s="2" t="str">
        <f>IF(B1094="","",VLOOKUP(AB1094,Varsayımlar!$B:$Q,5,0))</f>
        <v/>
      </c>
      <c r="I1094" s="2" t="str">
        <f>IF(B1094="","",VLOOKUP(AB1094,Varsayımlar!$B:$Q,6,0))</f>
        <v/>
      </c>
      <c r="O1094" s="2" t="str">
        <f>IF(B1094="","",VLOOKUP(AB1094,Varsayımlar!$B:$Q,7,0)*J1094)</f>
        <v/>
      </c>
      <c r="P1094" s="2" t="str">
        <f>IF(B1094="","",VLOOKUP(AB1094,Varsayımlar!$B:$Q,8,0))</f>
        <v/>
      </c>
      <c r="Q1094" s="2" t="str">
        <f>IF(B1094="","",VLOOKUP(AB1094,Varsayımlar!$B:$Q,9,0))</f>
        <v/>
      </c>
      <c r="R1094" s="2" t="str">
        <f>IF(B1094="","",VLOOKUP(AB1094,Varsayımlar!$B:$Q,10,0))</f>
        <v/>
      </c>
      <c r="S1094" s="2" t="str">
        <f>IF(B1094="","",VLOOKUP(AB1094,Varsayımlar!$B:$Q,11,0))</f>
        <v/>
      </c>
      <c r="T1094" s="2" t="str">
        <f>IF(B1094="","",VLOOKUP(AB1094,Varsayımlar!$B:$Q,12,0))</f>
        <v/>
      </c>
      <c r="U1094" s="2" t="str">
        <f>IF(B1094="","",VLOOKUP(AB1094,Varsayımlar!$B:$Q,13,0))</f>
        <v/>
      </c>
      <c r="V1094" s="2" t="str">
        <f>IF(B1094="","",VLOOKUP(AB1094,Varsayımlar!$B:$Q,14,0))</f>
        <v/>
      </c>
      <c r="Z1094" s="2" t="str">
        <f>IF(B1094="","",VLOOKUP(AB1094,Varsayımlar!$B:$Q,15,0))</f>
        <v/>
      </c>
      <c r="AA1094" s="2" t="str">
        <f>IF(B1094="","",VLOOKUP(AB1094,Varsayımlar!$B:$Q,16,0))</f>
        <v/>
      </c>
      <c r="AB1094" s="2" t="str">
        <f t="shared" si="19"/>
        <v/>
      </c>
    </row>
    <row r="1095" spans="2:28" x14ac:dyDescent="0.25">
      <c r="B1095" s="6"/>
      <c r="C1095" s="7" t="str">
        <f>IF(B1095="","",VLOOKUP(AB1095,Varsayımlar!$B:$Q,3,0))</f>
        <v/>
      </c>
      <c r="G1095" s="5" t="str">
        <f>IF(B1095="","",VLOOKUP(AB1095,Varsayımlar!$B:$Q,5,0))</f>
        <v/>
      </c>
      <c r="H1095" s="5"/>
      <c r="I1095" s="5" t="str">
        <f>IF(B1095="","",VLOOKUP(AB1095,Varsayımlar!$B:$Q,6,0))</f>
        <v/>
      </c>
      <c r="O1095" s="5" t="str">
        <f>IF(B1095="","",VLOOKUP(AB1095,Varsayımlar!$B:$Q,7,0)*J1095)</f>
        <v/>
      </c>
      <c r="P1095" s="5" t="str">
        <f>IF(B1095="","",VLOOKUP(AB1095,Varsayımlar!$B:$Q,8,0))</f>
        <v/>
      </c>
      <c r="Q1095" s="5" t="str">
        <f>IF(B1095="","",VLOOKUP(AB1095,Varsayımlar!$B:$Q,9,0))</f>
        <v/>
      </c>
      <c r="R1095" s="5" t="str">
        <f>IF(B1095="","",VLOOKUP(AB1095,Varsayımlar!$B:$Q,10,0))</f>
        <v/>
      </c>
      <c r="S1095" s="5" t="str">
        <f>IF(B1095="","",VLOOKUP(AB1095,Varsayımlar!$B:$Q,11,0))</f>
        <v/>
      </c>
      <c r="T1095" s="5" t="str">
        <f>IF(B1095="","",VLOOKUP(AB1095,Varsayımlar!$B:$Q,12,0))</f>
        <v/>
      </c>
      <c r="U1095" s="5" t="str">
        <f>IF(B1095="","",VLOOKUP(AB1095,Varsayımlar!$B:$Q,13,0))</f>
        <v/>
      </c>
      <c r="V1095" s="5" t="str">
        <f>IF(B1095="","",VLOOKUP(AB1095,Varsayımlar!$B:$Q,14,0))</f>
        <v/>
      </c>
      <c r="Z1095" s="5" t="str">
        <f>IF(B1095="","",VLOOKUP(AB1095,Varsayımlar!$B:$Q,15,0))</f>
        <v/>
      </c>
      <c r="AA1095" s="5" t="str">
        <f>IF(B1095="","",VLOOKUP(AB1095,Varsayımlar!$B:$Q,16,0))</f>
        <v/>
      </c>
      <c r="AB1095" s="5" t="str">
        <f t="shared" ref="AB1095:AB1158" si="20">IF(B1095="","",CONCATENATE(B1095,D1095))</f>
        <v/>
      </c>
    </row>
    <row r="1096" spans="2:28" x14ac:dyDescent="0.25">
      <c r="C1096" s="3" t="str">
        <f>IF(B1096="","",VLOOKUP(AB1096,Varsayımlar!$B:$Q,3,0))</f>
        <v/>
      </c>
      <c r="G1096" s="2" t="str">
        <f>IF(B1096="","",VLOOKUP(AB1096,Varsayımlar!$B:$Q,5,0))</f>
        <v/>
      </c>
      <c r="I1096" s="2" t="str">
        <f>IF(B1096="","",VLOOKUP(AB1096,Varsayımlar!$B:$Q,6,0))</f>
        <v/>
      </c>
      <c r="O1096" s="2" t="str">
        <f>IF(B1096="","",VLOOKUP(AB1096,Varsayımlar!$B:$Q,7,0)*J1096)</f>
        <v/>
      </c>
      <c r="P1096" s="2" t="str">
        <f>IF(B1096="","",VLOOKUP(AB1096,Varsayımlar!$B:$Q,8,0))</f>
        <v/>
      </c>
      <c r="Q1096" s="2" t="str">
        <f>IF(B1096="","",VLOOKUP(AB1096,Varsayımlar!$B:$Q,9,0))</f>
        <v/>
      </c>
      <c r="R1096" s="2" t="str">
        <f>IF(B1096="","",VLOOKUP(AB1096,Varsayımlar!$B:$Q,10,0))</f>
        <v/>
      </c>
      <c r="S1096" s="2" t="str">
        <f>IF(B1096="","",VLOOKUP(AB1096,Varsayımlar!$B:$Q,11,0))</f>
        <v/>
      </c>
      <c r="T1096" s="2" t="str">
        <f>IF(B1096="","",VLOOKUP(AB1096,Varsayımlar!$B:$Q,12,0))</f>
        <v/>
      </c>
      <c r="U1096" s="2" t="str">
        <f>IF(B1096="","",VLOOKUP(AB1096,Varsayımlar!$B:$Q,13,0))</f>
        <v/>
      </c>
      <c r="V1096" s="2" t="str">
        <f>IF(B1096="","",VLOOKUP(AB1096,Varsayımlar!$B:$Q,14,0))</f>
        <v/>
      </c>
      <c r="Z1096" s="2" t="str">
        <f>IF(B1096="","",VLOOKUP(AB1096,Varsayımlar!$B:$Q,15,0))</f>
        <v/>
      </c>
      <c r="AA1096" s="2" t="str">
        <f>IF(B1096="","",VLOOKUP(AB1096,Varsayımlar!$B:$Q,16,0))</f>
        <v/>
      </c>
      <c r="AB1096" s="2" t="str">
        <f t="shared" si="20"/>
        <v/>
      </c>
    </row>
    <row r="1097" spans="2:28" x14ac:dyDescent="0.25">
      <c r="B1097" s="6"/>
      <c r="C1097" s="7" t="str">
        <f>IF(B1097="","",VLOOKUP(AB1097,Varsayımlar!$B:$Q,3,0))</f>
        <v/>
      </c>
      <c r="G1097" s="5" t="str">
        <f>IF(B1097="","",VLOOKUP(AB1097,Varsayımlar!$B:$Q,5,0))</f>
        <v/>
      </c>
      <c r="H1097" s="5"/>
      <c r="I1097" s="5" t="str">
        <f>IF(B1097="","",VLOOKUP(AB1097,Varsayımlar!$B:$Q,6,0))</f>
        <v/>
      </c>
      <c r="O1097" s="5" t="str">
        <f>IF(B1097="","",VLOOKUP(AB1097,Varsayımlar!$B:$Q,7,0)*J1097)</f>
        <v/>
      </c>
      <c r="P1097" s="5" t="str">
        <f>IF(B1097="","",VLOOKUP(AB1097,Varsayımlar!$B:$Q,8,0))</f>
        <v/>
      </c>
      <c r="Q1097" s="5" t="str">
        <f>IF(B1097="","",VLOOKUP(AB1097,Varsayımlar!$B:$Q,9,0))</f>
        <v/>
      </c>
      <c r="R1097" s="5" t="str">
        <f>IF(B1097="","",VLOOKUP(AB1097,Varsayımlar!$B:$Q,10,0))</f>
        <v/>
      </c>
      <c r="S1097" s="5" t="str">
        <f>IF(B1097="","",VLOOKUP(AB1097,Varsayımlar!$B:$Q,11,0))</f>
        <v/>
      </c>
      <c r="T1097" s="5" t="str">
        <f>IF(B1097="","",VLOOKUP(AB1097,Varsayımlar!$B:$Q,12,0))</f>
        <v/>
      </c>
      <c r="U1097" s="5" t="str">
        <f>IF(B1097="","",VLOOKUP(AB1097,Varsayımlar!$B:$Q,13,0))</f>
        <v/>
      </c>
      <c r="V1097" s="5" t="str">
        <f>IF(B1097="","",VLOOKUP(AB1097,Varsayımlar!$B:$Q,14,0))</f>
        <v/>
      </c>
      <c r="Z1097" s="5" t="str">
        <f>IF(B1097="","",VLOOKUP(AB1097,Varsayımlar!$B:$Q,15,0))</f>
        <v/>
      </c>
      <c r="AA1097" s="5" t="str">
        <f>IF(B1097="","",VLOOKUP(AB1097,Varsayımlar!$B:$Q,16,0))</f>
        <v/>
      </c>
      <c r="AB1097" s="5" t="str">
        <f t="shared" si="20"/>
        <v/>
      </c>
    </row>
    <row r="1098" spans="2:28" x14ac:dyDescent="0.25">
      <c r="C1098" s="3" t="str">
        <f>IF(B1098="","",VLOOKUP(AB1098,Varsayımlar!$B:$Q,3,0))</f>
        <v/>
      </c>
      <c r="G1098" s="2" t="str">
        <f>IF(B1098="","",VLOOKUP(AB1098,Varsayımlar!$B:$Q,5,0))</f>
        <v/>
      </c>
      <c r="I1098" s="2" t="str">
        <f>IF(B1098="","",VLOOKUP(AB1098,Varsayımlar!$B:$Q,6,0))</f>
        <v/>
      </c>
      <c r="O1098" s="2" t="str">
        <f>IF(B1098="","",VLOOKUP(AB1098,Varsayımlar!$B:$Q,7,0)*J1098)</f>
        <v/>
      </c>
      <c r="P1098" s="2" t="str">
        <f>IF(B1098="","",VLOOKUP(AB1098,Varsayımlar!$B:$Q,8,0))</f>
        <v/>
      </c>
      <c r="Q1098" s="2" t="str">
        <f>IF(B1098="","",VLOOKUP(AB1098,Varsayımlar!$B:$Q,9,0))</f>
        <v/>
      </c>
      <c r="R1098" s="2" t="str">
        <f>IF(B1098="","",VLOOKUP(AB1098,Varsayımlar!$B:$Q,10,0))</f>
        <v/>
      </c>
      <c r="S1098" s="2" t="str">
        <f>IF(B1098="","",VLOOKUP(AB1098,Varsayımlar!$B:$Q,11,0))</f>
        <v/>
      </c>
      <c r="T1098" s="2" t="str">
        <f>IF(B1098="","",VLOOKUP(AB1098,Varsayımlar!$B:$Q,12,0))</f>
        <v/>
      </c>
      <c r="U1098" s="2" t="str">
        <f>IF(B1098="","",VLOOKUP(AB1098,Varsayımlar!$B:$Q,13,0))</f>
        <v/>
      </c>
      <c r="V1098" s="2" t="str">
        <f>IF(B1098="","",VLOOKUP(AB1098,Varsayımlar!$B:$Q,14,0))</f>
        <v/>
      </c>
      <c r="Z1098" s="2" t="str">
        <f>IF(B1098="","",VLOOKUP(AB1098,Varsayımlar!$B:$Q,15,0))</f>
        <v/>
      </c>
      <c r="AA1098" s="2" t="str">
        <f>IF(B1098="","",VLOOKUP(AB1098,Varsayımlar!$B:$Q,16,0))</f>
        <v/>
      </c>
      <c r="AB1098" s="2" t="str">
        <f t="shared" si="20"/>
        <v/>
      </c>
    </row>
    <row r="1099" spans="2:28" x14ac:dyDescent="0.25">
      <c r="B1099" s="6"/>
      <c r="C1099" s="7" t="str">
        <f>IF(B1099="","",VLOOKUP(AB1099,Varsayımlar!$B:$Q,3,0))</f>
        <v/>
      </c>
      <c r="G1099" s="5" t="str">
        <f>IF(B1099="","",VLOOKUP(AB1099,Varsayımlar!$B:$Q,5,0))</f>
        <v/>
      </c>
      <c r="H1099" s="5"/>
      <c r="I1099" s="5" t="str">
        <f>IF(B1099="","",VLOOKUP(AB1099,Varsayımlar!$B:$Q,6,0))</f>
        <v/>
      </c>
      <c r="O1099" s="5" t="str">
        <f>IF(B1099="","",VLOOKUP(AB1099,Varsayımlar!$B:$Q,7,0)*J1099)</f>
        <v/>
      </c>
      <c r="P1099" s="5" t="str">
        <f>IF(B1099="","",VLOOKUP(AB1099,Varsayımlar!$B:$Q,8,0))</f>
        <v/>
      </c>
      <c r="Q1099" s="5" t="str">
        <f>IF(B1099="","",VLOOKUP(AB1099,Varsayımlar!$B:$Q,9,0))</f>
        <v/>
      </c>
      <c r="R1099" s="5" t="str">
        <f>IF(B1099="","",VLOOKUP(AB1099,Varsayımlar!$B:$Q,10,0))</f>
        <v/>
      </c>
      <c r="S1099" s="5" t="str">
        <f>IF(B1099="","",VLOOKUP(AB1099,Varsayımlar!$B:$Q,11,0))</f>
        <v/>
      </c>
      <c r="T1099" s="5" t="str">
        <f>IF(B1099="","",VLOOKUP(AB1099,Varsayımlar!$B:$Q,12,0))</f>
        <v/>
      </c>
      <c r="U1099" s="5" t="str">
        <f>IF(B1099="","",VLOOKUP(AB1099,Varsayımlar!$B:$Q,13,0))</f>
        <v/>
      </c>
      <c r="V1099" s="5" t="str">
        <f>IF(B1099="","",VLOOKUP(AB1099,Varsayımlar!$B:$Q,14,0))</f>
        <v/>
      </c>
      <c r="Z1099" s="5" t="str">
        <f>IF(B1099="","",VLOOKUP(AB1099,Varsayımlar!$B:$Q,15,0))</f>
        <v/>
      </c>
      <c r="AA1099" s="5" t="str">
        <f>IF(B1099="","",VLOOKUP(AB1099,Varsayımlar!$B:$Q,16,0))</f>
        <v/>
      </c>
      <c r="AB1099" s="5" t="str">
        <f t="shared" si="20"/>
        <v/>
      </c>
    </row>
    <row r="1100" spans="2:28" x14ac:dyDescent="0.25">
      <c r="C1100" s="3" t="str">
        <f>IF(B1100="","",VLOOKUP(AB1100,Varsayımlar!$B:$Q,3,0))</f>
        <v/>
      </c>
      <c r="G1100" s="2" t="str">
        <f>IF(B1100="","",VLOOKUP(AB1100,Varsayımlar!$B:$Q,5,0))</f>
        <v/>
      </c>
      <c r="I1100" s="2" t="str">
        <f>IF(B1100="","",VLOOKUP(AB1100,Varsayımlar!$B:$Q,6,0))</f>
        <v/>
      </c>
      <c r="O1100" s="2" t="str">
        <f>IF(B1100="","",VLOOKUP(AB1100,Varsayımlar!$B:$Q,7,0)*J1100)</f>
        <v/>
      </c>
      <c r="P1100" s="2" t="str">
        <f>IF(B1100="","",VLOOKUP(AB1100,Varsayımlar!$B:$Q,8,0))</f>
        <v/>
      </c>
      <c r="Q1100" s="2" t="str">
        <f>IF(B1100="","",VLOOKUP(AB1100,Varsayımlar!$B:$Q,9,0))</f>
        <v/>
      </c>
      <c r="R1100" s="2" t="str">
        <f>IF(B1100="","",VLOOKUP(AB1100,Varsayımlar!$B:$Q,10,0))</f>
        <v/>
      </c>
      <c r="S1100" s="2" t="str">
        <f>IF(B1100="","",VLOOKUP(AB1100,Varsayımlar!$B:$Q,11,0))</f>
        <v/>
      </c>
      <c r="T1100" s="2" t="str">
        <f>IF(B1100="","",VLOOKUP(AB1100,Varsayımlar!$B:$Q,12,0))</f>
        <v/>
      </c>
      <c r="U1100" s="2" t="str">
        <f>IF(B1100="","",VLOOKUP(AB1100,Varsayımlar!$B:$Q,13,0))</f>
        <v/>
      </c>
      <c r="V1100" s="2" t="str">
        <f>IF(B1100="","",VLOOKUP(AB1100,Varsayımlar!$B:$Q,14,0))</f>
        <v/>
      </c>
      <c r="Z1100" s="2" t="str">
        <f>IF(B1100="","",VLOOKUP(AB1100,Varsayımlar!$B:$Q,15,0))</f>
        <v/>
      </c>
      <c r="AA1100" s="2" t="str">
        <f>IF(B1100="","",VLOOKUP(AB1100,Varsayımlar!$B:$Q,16,0))</f>
        <v/>
      </c>
      <c r="AB1100" s="2" t="str">
        <f t="shared" si="20"/>
        <v/>
      </c>
    </row>
    <row r="1101" spans="2:28" x14ac:dyDescent="0.25">
      <c r="B1101" s="6"/>
      <c r="C1101" s="7" t="str">
        <f>IF(B1101="","",VLOOKUP(AB1101,Varsayımlar!$B:$Q,3,0))</f>
        <v/>
      </c>
      <c r="G1101" s="5" t="str">
        <f>IF(B1101="","",VLOOKUP(AB1101,Varsayımlar!$B:$Q,5,0))</f>
        <v/>
      </c>
      <c r="H1101" s="5"/>
      <c r="I1101" s="5" t="str">
        <f>IF(B1101="","",VLOOKUP(AB1101,Varsayımlar!$B:$Q,6,0))</f>
        <v/>
      </c>
      <c r="O1101" s="5" t="str">
        <f>IF(B1101="","",VLOOKUP(AB1101,Varsayımlar!$B:$Q,7,0)*J1101)</f>
        <v/>
      </c>
      <c r="P1101" s="5" t="str">
        <f>IF(B1101="","",VLOOKUP(AB1101,Varsayımlar!$B:$Q,8,0))</f>
        <v/>
      </c>
      <c r="Q1101" s="5" t="str">
        <f>IF(B1101="","",VLOOKUP(AB1101,Varsayımlar!$B:$Q,9,0))</f>
        <v/>
      </c>
      <c r="R1101" s="5" t="str">
        <f>IF(B1101="","",VLOOKUP(AB1101,Varsayımlar!$B:$Q,10,0))</f>
        <v/>
      </c>
      <c r="S1101" s="5" t="str">
        <f>IF(B1101="","",VLOOKUP(AB1101,Varsayımlar!$B:$Q,11,0))</f>
        <v/>
      </c>
      <c r="T1101" s="5" t="str">
        <f>IF(B1101="","",VLOOKUP(AB1101,Varsayımlar!$B:$Q,12,0))</f>
        <v/>
      </c>
      <c r="U1101" s="5" t="str">
        <f>IF(B1101="","",VLOOKUP(AB1101,Varsayımlar!$B:$Q,13,0))</f>
        <v/>
      </c>
      <c r="V1101" s="5" t="str">
        <f>IF(B1101="","",VLOOKUP(AB1101,Varsayımlar!$B:$Q,14,0))</f>
        <v/>
      </c>
      <c r="Z1101" s="5" t="str">
        <f>IF(B1101="","",VLOOKUP(AB1101,Varsayımlar!$B:$Q,15,0))</f>
        <v/>
      </c>
      <c r="AA1101" s="5" t="str">
        <f>IF(B1101="","",VLOOKUP(AB1101,Varsayımlar!$B:$Q,16,0))</f>
        <v/>
      </c>
      <c r="AB1101" s="5" t="str">
        <f t="shared" si="20"/>
        <v/>
      </c>
    </row>
    <row r="1102" spans="2:28" x14ac:dyDescent="0.25">
      <c r="C1102" s="3" t="str">
        <f>IF(B1102="","",VLOOKUP(AB1102,Varsayımlar!$B:$Q,3,0))</f>
        <v/>
      </c>
      <c r="G1102" s="2" t="str">
        <f>IF(B1102="","",VLOOKUP(AB1102,Varsayımlar!$B:$Q,5,0))</f>
        <v/>
      </c>
      <c r="I1102" s="2" t="str">
        <f>IF(B1102="","",VLOOKUP(AB1102,Varsayımlar!$B:$Q,6,0))</f>
        <v/>
      </c>
      <c r="O1102" s="2" t="str">
        <f>IF(B1102="","",VLOOKUP(AB1102,Varsayımlar!$B:$Q,7,0)*J1102)</f>
        <v/>
      </c>
      <c r="P1102" s="2" t="str">
        <f>IF(B1102="","",VLOOKUP(AB1102,Varsayımlar!$B:$Q,8,0))</f>
        <v/>
      </c>
      <c r="Q1102" s="2" t="str">
        <f>IF(B1102="","",VLOOKUP(AB1102,Varsayımlar!$B:$Q,9,0))</f>
        <v/>
      </c>
      <c r="R1102" s="2" t="str">
        <f>IF(B1102="","",VLOOKUP(AB1102,Varsayımlar!$B:$Q,10,0))</f>
        <v/>
      </c>
      <c r="S1102" s="2" t="str">
        <f>IF(B1102="","",VLOOKUP(AB1102,Varsayımlar!$B:$Q,11,0))</f>
        <v/>
      </c>
      <c r="T1102" s="2" t="str">
        <f>IF(B1102="","",VLOOKUP(AB1102,Varsayımlar!$B:$Q,12,0))</f>
        <v/>
      </c>
      <c r="U1102" s="2" t="str">
        <f>IF(B1102="","",VLOOKUP(AB1102,Varsayımlar!$B:$Q,13,0))</f>
        <v/>
      </c>
      <c r="V1102" s="2" t="str">
        <f>IF(B1102="","",VLOOKUP(AB1102,Varsayımlar!$B:$Q,14,0))</f>
        <v/>
      </c>
      <c r="Z1102" s="2" t="str">
        <f>IF(B1102="","",VLOOKUP(AB1102,Varsayımlar!$B:$Q,15,0))</f>
        <v/>
      </c>
      <c r="AA1102" s="2" t="str">
        <f>IF(B1102="","",VLOOKUP(AB1102,Varsayımlar!$B:$Q,16,0))</f>
        <v/>
      </c>
      <c r="AB1102" s="2" t="str">
        <f t="shared" si="20"/>
        <v/>
      </c>
    </row>
    <row r="1103" spans="2:28" x14ac:dyDescent="0.25">
      <c r="B1103" s="6"/>
      <c r="C1103" s="7" t="str">
        <f>IF(B1103="","",VLOOKUP(AB1103,Varsayımlar!$B:$Q,3,0))</f>
        <v/>
      </c>
      <c r="G1103" s="5" t="str">
        <f>IF(B1103="","",VLOOKUP(AB1103,Varsayımlar!$B:$Q,5,0))</f>
        <v/>
      </c>
      <c r="H1103" s="5"/>
      <c r="I1103" s="5" t="str">
        <f>IF(B1103="","",VLOOKUP(AB1103,Varsayımlar!$B:$Q,6,0))</f>
        <v/>
      </c>
      <c r="O1103" s="5" t="str">
        <f>IF(B1103="","",VLOOKUP(AB1103,Varsayımlar!$B:$Q,7,0)*J1103)</f>
        <v/>
      </c>
      <c r="P1103" s="5" t="str">
        <f>IF(B1103="","",VLOOKUP(AB1103,Varsayımlar!$B:$Q,8,0))</f>
        <v/>
      </c>
      <c r="Q1103" s="5" t="str">
        <f>IF(B1103="","",VLOOKUP(AB1103,Varsayımlar!$B:$Q,9,0))</f>
        <v/>
      </c>
      <c r="R1103" s="5" t="str">
        <f>IF(B1103="","",VLOOKUP(AB1103,Varsayımlar!$B:$Q,10,0))</f>
        <v/>
      </c>
      <c r="S1103" s="5" t="str">
        <f>IF(B1103="","",VLOOKUP(AB1103,Varsayımlar!$B:$Q,11,0))</f>
        <v/>
      </c>
      <c r="T1103" s="5" t="str">
        <f>IF(B1103="","",VLOOKUP(AB1103,Varsayımlar!$B:$Q,12,0))</f>
        <v/>
      </c>
      <c r="U1103" s="5" t="str">
        <f>IF(B1103="","",VLOOKUP(AB1103,Varsayımlar!$B:$Q,13,0))</f>
        <v/>
      </c>
      <c r="V1103" s="5" t="str">
        <f>IF(B1103="","",VLOOKUP(AB1103,Varsayımlar!$B:$Q,14,0))</f>
        <v/>
      </c>
      <c r="Z1103" s="5" t="str">
        <f>IF(B1103="","",VLOOKUP(AB1103,Varsayımlar!$B:$Q,15,0))</f>
        <v/>
      </c>
      <c r="AA1103" s="5" t="str">
        <f>IF(B1103="","",VLOOKUP(AB1103,Varsayımlar!$B:$Q,16,0))</f>
        <v/>
      </c>
      <c r="AB1103" s="5" t="str">
        <f t="shared" si="20"/>
        <v/>
      </c>
    </row>
    <row r="1104" spans="2:28" x14ac:dyDescent="0.25">
      <c r="C1104" s="3" t="str">
        <f>IF(B1104="","",VLOOKUP(AB1104,Varsayımlar!$B:$Q,3,0))</f>
        <v/>
      </c>
      <c r="G1104" s="2" t="str">
        <f>IF(B1104="","",VLOOKUP(AB1104,Varsayımlar!$B:$Q,5,0))</f>
        <v/>
      </c>
      <c r="I1104" s="2" t="str">
        <f>IF(B1104="","",VLOOKUP(AB1104,Varsayımlar!$B:$Q,6,0))</f>
        <v/>
      </c>
      <c r="O1104" s="2" t="str">
        <f>IF(B1104="","",VLOOKUP(AB1104,Varsayımlar!$B:$Q,7,0)*J1104)</f>
        <v/>
      </c>
      <c r="P1104" s="2" t="str">
        <f>IF(B1104="","",VLOOKUP(AB1104,Varsayımlar!$B:$Q,8,0))</f>
        <v/>
      </c>
      <c r="Q1104" s="2" t="str">
        <f>IF(B1104="","",VLOOKUP(AB1104,Varsayımlar!$B:$Q,9,0))</f>
        <v/>
      </c>
      <c r="R1104" s="2" t="str">
        <f>IF(B1104="","",VLOOKUP(AB1104,Varsayımlar!$B:$Q,10,0))</f>
        <v/>
      </c>
      <c r="S1104" s="2" t="str">
        <f>IF(B1104="","",VLOOKUP(AB1104,Varsayımlar!$B:$Q,11,0))</f>
        <v/>
      </c>
      <c r="T1104" s="2" t="str">
        <f>IF(B1104="","",VLOOKUP(AB1104,Varsayımlar!$B:$Q,12,0))</f>
        <v/>
      </c>
      <c r="U1104" s="2" t="str">
        <f>IF(B1104="","",VLOOKUP(AB1104,Varsayımlar!$B:$Q,13,0))</f>
        <v/>
      </c>
      <c r="V1104" s="2" t="str">
        <f>IF(B1104="","",VLOOKUP(AB1104,Varsayımlar!$B:$Q,14,0))</f>
        <v/>
      </c>
      <c r="Z1104" s="2" t="str">
        <f>IF(B1104="","",VLOOKUP(AB1104,Varsayımlar!$B:$Q,15,0))</f>
        <v/>
      </c>
      <c r="AA1104" s="2" t="str">
        <f>IF(B1104="","",VLOOKUP(AB1104,Varsayımlar!$B:$Q,16,0))</f>
        <v/>
      </c>
      <c r="AB1104" s="2" t="str">
        <f t="shared" si="20"/>
        <v/>
      </c>
    </row>
    <row r="1105" spans="2:28" x14ac:dyDescent="0.25">
      <c r="B1105" s="6"/>
      <c r="C1105" s="7" t="str">
        <f>IF(B1105="","",VLOOKUP(AB1105,Varsayımlar!$B:$Q,3,0))</f>
        <v/>
      </c>
      <c r="G1105" s="5" t="str">
        <f>IF(B1105="","",VLOOKUP(AB1105,Varsayımlar!$B:$Q,5,0))</f>
        <v/>
      </c>
      <c r="H1105" s="5"/>
      <c r="I1105" s="5" t="str">
        <f>IF(B1105="","",VLOOKUP(AB1105,Varsayımlar!$B:$Q,6,0))</f>
        <v/>
      </c>
      <c r="O1105" s="5" t="str">
        <f>IF(B1105="","",VLOOKUP(AB1105,Varsayımlar!$B:$Q,7,0)*J1105)</f>
        <v/>
      </c>
      <c r="P1105" s="5" t="str">
        <f>IF(B1105="","",VLOOKUP(AB1105,Varsayımlar!$B:$Q,8,0))</f>
        <v/>
      </c>
      <c r="Q1105" s="5" t="str">
        <f>IF(B1105="","",VLOOKUP(AB1105,Varsayımlar!$B:$Q,9,0))</f>
        <v/>
      </c>
      <c r="R1105" s="5" t="str">
        <f>IF(B1105="","",VLOOKUP(AB1105,Varsayımlar!$B:$Q,10,0))</f>
        <v/>
      </c>
      <c r="S1105" s="5" t="str">
        <f>IF(B1105="","",VLOOKUP(AB1105,Varsayımlar!$B:$Q,11,0))</f>
        <v/>
      </c>
      <c r="T1105" s="5" t="str">
        <f>IF(B1105="","",VLOOKUP(AB1105,Varsayımlar!$B:$Q,12,0))</f>
        <v/>
      </c>
      <c r="U1105" s="5" t="str">
        <f>IF(B1105="","",VLOOKUP(AB1105,Varsayımlar!$B:$Q,13,0))</f>
        <v/>
      </c>
      <c r="V1105" s="5" t="str">
        <f>IF(B1105="","",VLOOKUP(AB1105,Varsayımlar!$B:$Q,14,0))</f>
        <v/>
      </c>
      <c r="Z1105" s="5" t="str">
        <f>IF(B1105="","",VLOOKUP(AB1105,Varsayımlar!$B:$Q,15,0))</f>
        <v/>
      </c>
      <c r="AA1105" s="5" t="str">
        <f>IF(B1105="","",VLOOKUP(AB1105,Varsayımlar!$B:$Q,16,0))</f>
        <v/>
      </c>
      <c r="AB1105" s="5" t="str">
        <f t="shared" si="20"/>
        <v/>
      </c>
    </row>
    <row r="1106" spans="2:28" x14ac:dyDescent="0.25">
      <c r="C1106" s="3" t="str">
        <f>IF(B1106="","",VLOOKUP(AB1106,Varsayımlar!$B:$Q,3,0))</f>
        <v/>
      </c>
      <c r="G1106" s="2" t="str">
        <f>IF(B1106="","",VLOOKUP(AB1106,Varsayımlar!$B:$Q,5,0))</f>
        <v/>
      </c>
      <c r="I1106" s="2" t="str">
        <f>IF(B1106="","",VLOOKUP(AB1106,Varsayımlar!$B:$Q,6,0))</f>
        <v/>
      </c>
      <c r="O1106" s="2" t="str">
        <f>IF(B1106="","",VLOOKUP(AB1106,Varsayımlar!$B:$Q,7,0)*J1106)</f>
        <v/>
      </c>
      <c r="P1106" s="2" t="str">
        <f>IF(B1106="","",VLOOKUP(AB1106,Varsayımlar!$B:$Q,8,0))</f>
        <v/>
      </c>
      <c r="Q1106" s="2" t="str">
        <f>IF(B1106="","",VLOOKUP(AB1106,Varsayımlar!$B:$Q,9,0))</f>
        <v/>
      </c>
      <c r="R1106" s="2" t="str">
        <f>IF(B1106="","",VLOOKUP(AB1106,Varsayımlar!$B:$Q,10,0))</f>
        <v/>
      </c>
      <c r="S1106" s="2" t="str">
        <f>IF(B1106="","",VLOOKUP(AB1106,Varsayımlar!$B:$Q,11,0))</f>
        <v/>
      </c>
      <c r="T1106" s="2" t="str">
        <f>IF(B1106="","",VLOOKUP(AB1106,Varsayımlar!$B:$Q,12,0))</f>
        <v/>
      </c>
      <c r="U1106" s="2" t="str">
        <f>IF(B1106="","",VLOOKUP(AB1106,Varsayımlar!$B:$Q,13,0))</f>
        <v/>
      </c>
      <c r="V1106" s="2" t="str">
        <f>IF(B1106="","",VLOOKUP(AB1106,Varsayımlar!$B:$Q,14,0))</f>
        <v/>
      </c>
      <c r="Z1106" s="2" t="str">
        <f>IF(B1106="","",VLOOKUP(AB1106,Varsayımlar!$B:$Q,15,0))</f>
        <v/>
      </c>
      <c r="AA1106" s="2" t="str">
        <f>IF(B1106="","",VLOOKUP(AB1106,Varsayımlar!$B:$Q,16,0))</f>
        <v/>
      </c>
      <c r="AB1106" s="2" t="str">
        <f t="shared" si="20"/>
        <v/>
      </c>
    </row>
    <row r="1107" spans="2:28" x14ac:dyDescent="0.25">
      <c r="B1107" s="6"/>
      <c r="C1107" s="7" t="str">
        <f>IF(B1107="","",VLOOKUP(AB1107,Varsayımlar!$B:$Q,3,0))</f>
        <v/>
      </c>
      <c r="G1107" s="5" t="str">
        <f>IF(B1107="","",VLOOKUP(AB1107,Varsayımlar!$B:$Q,5,0))</f>
        <v/>
      </c>
      <c r="H1107" s="5"/>
      <c r="I1107" s="5" t="str">
        <f>IF(B1107="","",VLOOKUP(AB1107,Varsayımlar!$B:$Q,6,0))</f>
        <v/>
      </c>
      <c r="O1107" s="5" t="str">
        <f>IF(B1107="","",VLOOKUP(AB1107,Varsayımlar!$B:$Q,7,0)*J1107)</f>
        <v/>
      </c>
      <c r="P1107" s="5" t="str">
        <f>IF(B1107="","",VLOOKUP(AB1107,Varsayımlar!$B:$Q,8,0))</f>
        <v/>
      </c>
      <c r="Q1107" s="5" t="str">
        <f>IF(B1107="","",VLOOKUP(AB1107,Varsayımlar!$B:$Q,9,0))</f>
        <v/>
      </c>
      <c r="R1107" s="5" t="str">
        <f>IF(B1107="","",VLOOKUP(AB1107,Varsayımlar!$B:$Q,10,0))</f>
        <v/>
      </c>
      <c r="S1107" s="5" t="str">
        <f>IF(B1107="","",VLOOKUP(AB1107,Varsayımlar!$B:$Q,11,0))</f>
        <v/>
      </c>
      <c r="T1107" s="5" t="str">
        <f>IF(B1107="","",VLOOKUP(AB1107,Varsayımlar!$B:$Q,12,0))</f>
        <v/>
      </c>
      <c r="U1107" s="5" t="str">
        <f>IF(B1107="","",VLOOKUP(AB1107,Varsayımlar!$B:$Q,13,0))</f>
        <v/>
      </c>
      <c r="V1107" s="5" t="str">
        <f>IF(B1107="","",VLOOKUP(AB1107,Varsayımlar!$B:$Q,14,0))</f>
        <v/>
      </c>
      <c r="Z1107" s="5" t="str">
        <f>IF(B1107="","",VLOOKUP(AB1107,Varsayımlar!$B:$Q,15,0))</f>
        <v/>
      </c>
      <c r="AA1107" s="5" t="str">
        <f>IF(B1107="","",VLOOKUP(AB1107,Varsayımlar!$B:$Q,16,0))</f>
        <v/>
      </c>
      <c r="AB1107" s="5" t="str">
        <f t="shared" si="20"/>
        <v/>
      </c>
    </row>
    <row r="1108" spans="2:28" x14ac:dyDescent="0.25">
      <c r="C1108" s="3" t="str">
        <f>IF(B1108="","",VLOOKUP(AB1108,Varsayımlar!$B:$Q,3,0))</f>
        <v/>
      </c>
      <c r="G1108" s="2" t="str">
        <f>IF(B1108="","",VLOOKUP(AB1108,Varsayımlar!$B:$Q,5,0))</f>
        <v/>
      </c>
      <c r="I1108" s="2" t="str">
        <f>IF(B1108="","",VLOOKUP(AB1108,Varsayımlar!$B:$Q,6,0))</f>
        <v/>
      </c>
      <c r="O1108" s="2" t="str">
        <f>IF(B1108="","",VLOOKUP(AB1108,Varsayımlar!$B:$Q,7,0)*J1108)</f>
        <v/>
      </c>
      <c r="P1108" s="2" t="str">
        <f>IF(B1108="","",VLOOKUP(AB1108,Varsayımlar!$B:$Q,8,0))</f>
        <v/>
      </c>
      <c r="Q1108" s="2" t="str">
        <f>IF(B1108="","",VLOOKUP(AB1108,Varsayımlar!$B:$Q,9,0))</f>
        <v/>
      </c>
      <c r="R1108" s="2" t="str">
        <f>IF(B1108="","",VLOOKUP(AB1108,Varsayımlar!$B:$Q,10,0))</f>
        <v/>
      </c>
      <c r="S1108" s="2" t="str">
        <f>IF(B1108="","",VLOOKUP(AB1108,Varsayımlar!$B:$Q,11,0))</f>
        <v/>
      </c>
      <c r="T1108" s="2" t="str">
        <f>IF(B1108="","",VLOOKUP(AB1108,Varsayımlar!$B:$Q,12,0))</f>
        <v/>
      </c>
      <c r="U1108" s="2" t="str">
        <f>IF(B1108="","",VLOOKUP(AB1108,Varsayımlar!$B:$Q,13,0))</f>
        <v/>
      </c>
      <c r="V1108" s="2" t="str">
        <f>IF(B1108="","",VLOOKUP(AB1108,Varsayımlar!$B:$Q,14,0))</f>
        <v/>
      </c>
      <c r="Z1108" s="2" t="str">
        <f>IF(B1108="","",VLOOKUP(AB1108,Varsayımlar!$B:$Q,15,0))</f>
        <v/>
      </c>
      <c r="AA1108" s="2" t="str">
        <f>IF(B1108="","",VLOOKUP(AB1108,Varsayımlar!$B:$Q,16,0))</f>
        <v/>
      </c>
      <c r="AB1108" s="2" t="str">
        <f t="shared" si="20"/>
        <v/>
      </c>
    </row>
    <row r="1109" spans="2:28" x14ac:dyDescent="0.25">
      <c r="B1109" s="6"/>
      <c r="C1109" s="7" t="str">
        <f>IF(B1109="","",VLOOKUP(AB1109,Varsayımlar!$B:$Q,3,0))</f>
        <v/>
      </c>
      <c r="G1109" s="5" t="str">
        <f>IF(B1109="","",VLOOKUP(AB1109,Varsayımlar!$B:$Q,5,0))</f>
        <v/>
      </c>
      <c r="H1109" s="5"/>
      <c r="I1109" s="5" t="str">
        <f>IF(B1109="","",VLOOKUP(AB1109,Varsayımlar!$B:$Q,6,0))</f>
        <v/>
      </c>
      <c r="O1109" s="5" t="str">
        <f>IF(B1109="","",VLOOKUP(AB1109,Varsayımlar!$B:$Q,7,0)*J1109)</f>
        <v/>
      </c>
      <c r="P1109" s="5" t="str">
        <f>IF(B1109="","",VLOOKUP(AB1109,Varsayımlar!$B:$Q,8,0))</f>
        <v/>
      </c>
      <c r="Q1109" s="5" t="str">
        <f>IF(B1109="","",VLOOKUP(AB1109,Varsayımlar!$B:$Q,9,0))</f>
        <v/>
      </c>
      <c r="R1109" s="5" t="str">
        <f>IF(B1109="","",VLOOKUP(AB1109,Varsayımlar!$B:$Q,10,0))</f>
        <v/>
      </c>
      <c r="S1109" s="5" t="str">
        <f>IF(B1109="","",VLOOKUP(AB1109,Varsayımlar!$B:$Q,11,0))</f>
        <v/>
      </c>
      <c r="T1109" s="5" t="str">
        <f>IF(B1109="","",VLOOKUP(AB1109,Varsayımlar!$B:$Q,12,0))</f>
        <v/>
      </c>
      <c r="U1109" s="5" t="str">
        <f>IF(B1109="","",VLOOKUP(AB1109,Varsayımlar!$B:$Q,13,0))</f>
        <v/>
      </c>
      <c r="V1109" s="5" t="str">
        <f>IF(B1109="","",VLOOKUP(AB1109,Varsayımlar!$B:$Q,14,0))</f>
        <v/>
      </c>
      <c r="Z1109" s="5" t="str">
        <f>IF(B1109="","",VLOOKUP(AB1109,Varsayımlar!$B:$Q,15,0))</f>
        <v/>
      </c>
      <c r="AA1109" s="5" t="str">
        <f>IF(B1109="","",VLOOKUP(AB1109,Varsayımlar!$B:$Q,16,0))</f>
        <v/>
      </c>
      <c r="AB1109" s="5" t="str">
        <f t="shared" si="20"/>
        <v/>
      </c>
    </row>
    <row r="1110" spans="2:28" x14ac:dyDescent="0.25">
      <c r="C1110" s="3" t="str">
        <f>IF(B1110="","",VLOOKUP(AB1110,Varsayımlar!$B:$Q,3,0))</f>
        <v/>
      </c>
      <c r="G1110" s="2" t="str">
        <f>IF(B1110="","",VLOOKUP(AB1110,Varsayımlar!$B:$Q,5,0))</f>
        <v/>
      </c>
      <c r="I1110" s="2" t="str">
        <f>IF(B1110="","",VLOOKUP(AB1110,Varsayımlar!$B:$Q,6,0))</f>
        <v/>
      </c>
      <c r="O1110" s="2" t="str">
        <f>IF(B1110="","",VLOOKUP(AB1110,Varsayımlar!$B:$Q,7,0)*J1110)</f>
        <v/>
      </c>
      <c r="P1110" s="2" t="str">
        <f>IF(B1110="","",VLOOKUP(AB1110,Varsayımlar!$B:$Q,8,0))</f>
        <v/>
      </c>
      <c r="Q1110" s="2" t="str">
        <f>IF(B1110="","",VLOOKUP(AB1110,Varsayımlar!$B:$Q,9,0))</f>
        <v/>
      </c>
      <c r="R1110" s="2" t="str">
        <f>IF(B1110="","",VLOOKUP(AB1110,Varsayımlar!$B:$Q,10,0))</f>
        <v/>
      </c>
      <c r="S1110" s="2" t="str">
        <f>IF(B1110="","",VLOOKUP(AB1110,Varsayımlar!$B:$Q,11,0))</f>
        <v/>
      </c>
      <c r="T1110" s="2" t="str">
        <f>IF(B1110="","",VLOOKUP(AB1110,Varsayımlar!$B:$Q,12,0))</f>
        <v/>
      </c>
      <c r="U1110" s="2" t="str">
        <f>IF(B1110="","",VLOOKUP(AB1110,Varsayımlar!$B:$Q,13,0))</f>
        <v/>
      </c>
      <c r="V1110" s="2" t="str">
        <f>IF(B1110="","",VLOOKUP(AB1110,Varsayımlar!$B:$Q,14,0))</f>
        <v/>
      </c>
      <c r="Z1110" s="2" t="str">
        <f>IF(B1110="","",VLOOKUP(AB1110,Varsayımlar!$B:$Q,15,0))</f>
        <v/>
      </c>
      <c r="AA1110" s="2" t="str">
        <f>IF(B1110="","",VLOOKUP(AB1110,Varsayımlar!$B:$Q,16,0))</f>
        <v/>
      </c>
      <c r="AB1110" s="2" t="str">
        <f t="shared" si="20"/>
        <v/>
      </c>
    </row>
    <row r="1111" spans="2:28" x14ac:dyDescent="0.25">
      <c r="B1111" s="6"/>
      <c r="C1111" s="7" t="str">
        <f>IF(B1111="","",VLOOKUP(AB1111,Varsayımlar!$B:$Q,3,0))</f>
        <v/>
      </c>
      <c r="G1111" s="5" t="str">
        <f>IF(B1111="","",VLOOKUP(AB1111,Varsayımlar!$B:$Q,5,0))</f>
        <v/>
      </c>
      <c r="H1111" s="5"/>
      <c r="I1111" s="5" t="str">
        <f>IF(B1111="","",VLOOKUP(AB1111,Varsayımlar!$B:$Q,6,0))</f>
        <v/>
      </c>
      <c r="O1111" s="5" t="str">
        <f>IF(B1111="","",VLOOKUP(AB1111,Varsayımlar!$B:$Q,7,0)*J1111)</f>
        <v/>
      </c>
      <c r="P1111" s="5" t="str">
        <f>IF(B1111="","",VLOOKUP(AB1111,Varsayımlar!$B:$Q,8,0))</f>
        <v/>
      </c>
      <c r="Q1111" s="5" t="str">
        <f>IF(B1111="","",VLOOKUP(AB1111,Varsayımlar!$B:$Q,9,0))</f>
        <v/>
      </c>
      <c r="R1111" s="5" t="str">
        <f>IF(B1111="","",VLOOKUP(AB1111,Varsayımlar!$B:$Q,10,0))</f>
        <v/>
      </c>
      <c r="S1111" s="5" t="str">
        <f>IF(B1111="","",VLOOKUP(AB1111,Varsayımlar!$B:$Q,11,0))</f>
        <v/>
      </c>
      <c r="T1111" s="5" t="str">
        <f>IF(B1111="","",VLOOKUP(AB1111,Varsayımlar!$B:$Q,12,0))</f>
        <v/>
      </c>
      <c r="U1111" s="5" t="str">
        <f>IF(B1111="","",VLOOKUP(AB1111,Varsayımlar!$B:$Q,13,0))</f>
        <v/>
      </c>
      <c r="V1111" s="5" t="str">
        <f>IF(B1111="","",VLOOKUP(AB1111,Varsayımlar!$B:$Q,14,0))</f>
        <v/>
      </c>
      <c r="Z1111" s="5" t="str">
        <f>IF(B1111="","",VLOOKUP(AB1111,Varsayımlar!$B:$Q,15,0))</f>
        <v/>
      </c>
      <c r="AA1111" s="5" t="str">
        <f>IF(B1111="","",VLOOKUP(AB1111,Varsayımlar!$B:$Q,16,0))</f>
        <v/>
      </c>
      <c r="AB1111" s="5" t="str">
        <f t="shared" si="20"/>
        <v/>
      </c>
    </row>
    <row r="1112" spans="2:28" x14ac:dyDescent="0.25">
      <c r="C1112" s="3" t="str">
        <f>IF(B1112="","",VLOOKUP(AB1112,Varsayımlar!$B:$Q,3,0))</f>
        <v/>
      </c>
      <c r="G1112" s="2" t="str">
        <f>IF(B1112="","",VLOOKUP(AB1112,Varsayımlar!$B:$Q,5,0))</f>
        <v/>
      </c>
      <c r="I1112" s="2" t="str">
        <f>IF(B1112="","",VLOOKUP(AB1112,Varsayımlar!$B:$Q,6,0))</f>
        <v/>
      </c>
      <c r="O1112" s="2" t="str">
        <f>IF(B1112="","",VLOOKUP(AB1112,Varsayımlar!$B:$Q,7,0)*J1112)</f>
        <v/>
      </c>
      <c r="P1112" s="2" t="str">
        <f>IF(B1112="","",VLOOKUP(AB1112,Varsayımlar!$B:$Q,8,0))</f>
        <v/>
      </c>
      <c r="Q1112" s="2" t="str">
        <f>IF(B1112="","",VLOOKUP(AB1112,Varsayımlar!$B:$Q,9,0))</f>
        <v/>
      </c>
      <c r="R1112" s="2" t="str">
        <f>IF(B1112="","",VLOOKUP(AB1112,Varsayımlar!$B:$Q,10,0))</f>
        <v/>
      </c>
      <c r="S1112" s="2" t="str">
        <f>IF(B1112="","",VLOOKUP(AB1112,Varsayımlar!$B:$Q,11,0))</f>
        <v/>
      </c>
      <c r="T1112" s="2" t="str">
        <f>IF(B1112="","",VLOOKUP(AB1112,Varsayımlar!$B:$Q,12,0))</f>
        <v/>
      </c>
      <c r="U1112" s="2" t="str">
        <f>IF(B1112="","",VLOOKUP(AB1112,Varsayımlar!$B:$Q,13,0))</f>
        <v/>
      </c>
      <c r="V1112" s="2" t="str">
        <f>IF(B1112="","",VLOOKUP(AB1112,Varsayımlar!$B:$Q,14,0))</f>
        <v/>
      </c>
      <c r="Z1112" s="2" t="str">
        <f>IF(B1112="","",VLOOKUP(AB1112,Varsayımlar!$B:$Q,15,0))</f>
        <v/>
      </c>
      <c r="AA1112" s="2" t="str">
        <f>IF(B1112="","",VLOOKUP(AB1112,Varsayımlar!$B:$Q,16,0))</f>
        <v/>
      </c>
      <c r="AB1112" s="2" t="str">
        <f t="shared" si="20"/>
        <v/>
      </c>
    </row>
    <row r="1113" spans="2:28" x14ac:dyDescent="0.25">
      <c r="B1113" s="6"/>
      <c r="C1113" s="7" t="str">
        <f>IF(B1113="","",VLOOKUP(AB1113,Varsayımlar!$B:$Q,3,0))</f>
        <v/>
      </c>
      <c r="G1113" s="5" t="str">
        <f>IF(B1113="","",VLOOKUP(AB1113,Varsayımlar!$B:$Q,5,0))</f>
        <v/>
      </c>
      <c r="H1113" s="5"/>
      <c r="I1113" s="5" t="str">
        <f>IF(B1113="","",VLOOKUP(AB1113,Varsayımlar!$B:$Q,6,0))</f>
        <v/>
      </c>
      <c r="O1113" s="5" t="str">
        <f>IF(B1113="","",VLOOKUP(AB1113,Varsayımlar!$B:$Q,7,0)*J1113)</f>
        <v/>
      </c>
      <c r="P1113" s="5" t="str">
        <f>IF(B1113="","",VLOOKUP(AB1113,Varsayımlar!$B:$Q,8,0))</f>
        <v/>
      </c>
      <c r="Q1113" s="5" t="str">
        <f>IF(B1113="","",VLOOKUP(AB1113,Varsayımlar!$B:$Q,9,0))</f>
        <v/>
      </c>
      <c r="R1113" s="5" t="str">
        <f>IF(B1113="","",VLOOKUP(AB1113,Varsayımlar!$B:$Q,10,0))</f>
        <v/>
      </c>
      <c r="S1113" s="5" t="str">
        <f>IF(B1113="","",VLOOKUP(AB1113,Varsayımlar!$B:$Q,11,0))</f>
        <v/>
      </c>
      <c r="T1113" s="5" t="str">
        <f>IF(B1113="","",VLOOKUP(AB1113,Varsayımlar!$B:$Q,12,0))</f>
        <v/>
      </c>
      <c r="U1113" s="5" t="str">
        <f>IF(B1113="","",VLOOKUP(AB1113,Varsayımlar!$B:$Q,13,0))</f>
        <v/>
      </c>
      <c r="V1113" s="5" t="str">
        <f>IF(B1113="","",VLOOKUP(AB1113,Varsayımlar!$B:$Q,14,0))</f>
        <v/>
      </c>
      <c r="Z1113" s="5" t="str">
        <f>IF(B1113="","",VLOOKUP(AB1113,Varsayımlar!$B:$Q,15,0))</f>
        <v/>
      </c>
      <c r="AA1113" s="5" t="str">
        <f>IF(B1113="","",VLOOKUP(AB1113,Varsayımlar!$B:$Q,16,0))</f>
        <v/>
      </c>
      <c r="AB1113" s="5" t="str">
        <f t="shared" si="20"/>
        <v/>
      </c>
    </row>
    <row r="1114" spans="2:28" x14ac:dyDescent="0.25">
      <c r="C1114" s="3" t="str">
        <f>IF(B1114="","",VLOOKUP(AB1114,Varsayımlar!$B:$Q,3,0))</f>
        <v/>
      </c>
      <c r="G1114" s="2" t="str">
        <f>IF(B1114="","",VLOOKUP(AB1114,Varsayımlar!$B:$Q,5,0))</f>
        <v/>
      </c>
      <c r="I1114" s="2" t="str">
        <f>IF(B1114="","",VLOOKUP(AB1114,Varsayımlar!$B:$Q,6,0))</f>
        <v/>
      </c>
      <c r="O1114" s="2" t="str">
        <f>IF(B1114="","",VLOOKUP(AB1114,Varsayımlar!$B:$Q,7,0)*J1114)</f>
        <v/>
      </c>
      <c r="P1114" s="2" t="str">
        <f>IF(B1114="","",VLOOKUP(AB1114,Varsayımlar!$B:$Q,8,0))</f>
        <v/>
      </c>
      <c r="Q1114" s="2" t="str">
        <f>IF(B1114="","",VLOOKUP(AB1114,Varsayımlar!$B:$Q,9,0))</f>
        <v/>
      </c>
      <c r="R1114" s="2" t="str">
        <f>IF(B1114="","",VLOOKUP(AB1114,Varsayımlar!$B:$Q,10,0))</f>
        <v/>
      </c>
      <c r="S1114" s="2" t="str">
        <f>IF(B1114="","",VLOOKUP(AB1114,Varsayımlar!$B:$Q,11,0))</f>
        <v/>
      </c>
      <c r="T1114" s="2" t="str">
        <f>IF(B1114="","",VLOOKUP(AB1114,Varsayımlar!$B:$Q,12,0))</f>
        <v/>
      </c>
      <c r="U1114" s="2" t="str">
        <f>IF(B1114="","",VLOOKUP(AB1114,Varsayımlar!$B:$Q,13,0))</f>
        <v/>
      </c>
      <c r="V1114" s="2" t="str">
        <f>IF(B1114="","",VLOOKUP(AB1114,Varsayımlar!$B:$Q,14,0))</f>
        <v/>
      </c>
      <c r="Z1114" s="2" t="str">
        <f>IF(B1114="","",VLOOKUP(AB1114,Varsayımlar!$B:$Q,15,0))</f>
        <v/>
      </c>
      <c r="AA1114" s="2" t="str">
        <f>IF(B1114="","",VLOOKUP(AB1114,Varsayımlar!$B:$Q,16,0))</f>
        <v/>
      </c>
      <c r="AB1114" s="2" t="str">
        <f t="shared" si="20"/>
        <v/>
      </c>
    </row>
    <row r="1115" spans="2:28" x14ac:dyDescent="0.25">
      <c r="B1115" s="6"/>
      <c r="C1115" s="7" t="str">
        <f>IF(B1115="","",VLOOKUP(AB1115,Varsayımlar!$B:$Q,3,0))</f>
        <v/>
      </c>
      <c r="G1115" s="5" t="str">
        <f>IF(B1115="","",VLOOKUP(AB1115,Varsayımlar!$B:$Q,5,0))</f>
        <v/>
      </c>
      <c r="H1115" s="5"/>
      <c r="I1115" s="5" t="str">
        <f>IF(B1115="","",VLOOKUP(AB1115,Varsayımlar!$B:$Q,6,0))</f>
        <v/>
      </c>
      <c r="O1115" s="5" t="str">
        <f>IF(B1115="","",VLOOKUP(AB1115,Varsayımlar!$B:$Q,7,0)*J1115)</f>
        <v/>
      </c>
      <c r="P1115" s="5" t="str">
        <f>IF(B1115="","",VLOOKUP(AB1115,Varsayımlar!$B:$Q,8,0))</f>
        <v/>
      </c>
      <c r="Q1115" s="5" t="str">
        <f>IF(B1115="","",VLOOKUP(AB1115,Varsayımlar!$B:$Q,9,0))</f>
        <v/>
      </c>
      <c r="R1115" s="5" t="str">
        <f>IF(B1115="","",VLOOKUP(AB1115,Varsayımlar!$B:$Q,10,0))</f>
        <v/>
      </c>
      <c r="S1115" s="5" t="str">
        <f>IF(B1115="","",VLOOKUP(AB1115,Varsayımlar!$B:$Q,11,0))</f>
        <v/>
      </c>
      <c r="T1115" s="5" t="str">
        <f>IF(B1115="","",VLOOKUP(AB1115,Varsayımlar!$B:$Q,12,0))</f>
        <v/>
      </c>
      <c r="U1115" s="5" t="str">
        <f>IF(B1115="","",VLOOKUP(AB1115,Varsayımlar!$B:$Q,13,0))</f>
        <v/>
      </c>
      <c r="V1115" s="5" t="str">
        <f>IF(B1115="","",VLOOKUP(AB1115,Varsayımlar!$B:$Q,14,0))</f>
        <v/>
      </c>
      <c r="Z1115" s="5" t="str">
        <f>IF(B1115="","",VLOOKUP(AB1115,Varsayımlar!$B:$Q,15,0))</f>
        <v/>
      </c>
      <c r="AA1115" s="5" t="str">
        <f>IF(B1115="","",VLOOKUP(AB1115,Varsayımlar!$B:$Q,16,0))</f>
        <v/>
      </c>
      <c r="AB1115" s="5" t="str">
        <f t="shared" si="20"/>
        <v/>
      </c>
    </row>
    <row r="1116" spans="2:28" x14ac:dyDescent="0.25">
      <c r="C1116" s="3" t="str">
        <f>IF(B1116="","",VLOOKUP(AB1116,Varsayımlar!$B:$Q,3,0))</f>
        <v/>
      </c>
      <c r="G1116" s="2" t="str">
        <f>IF(B1116="","",VLOOKUP(AB1116,Varsayımlar!$B:$Q,5,0))</f>
        <v/>
      </c>
      <c r="I1116" s="2" t="str">
        <f>IF(B1116="","",VLOOKUP(AB1116,Varsayımlar!$B:$Q,6,0))</f>
        <v/>
      </c>
      <c r="O1116" s="2" t="str">
        <f>IF(B1116="","",VLOOKUP(AB1116,Varsayımlar!$B:$Q,7,0)*J1116)</f>
        <v/>
      </c>
      <c r="P1116" s="2" t="str">
        <f>IF(B1116="","",VLOOKUP(AB1116,Varsayımlar!$B:$Q,8,0))</f>
        <v/>
      </c>
      <c r="Q1116" s="2" t="str">
        <f>IF(B1116="","",VLOOKUP(AB1116,Varsayımlar!$B:$Q,9,0))</f>
        <v/>
      </c>
      <c r="R1116" s="2" t="str">
        <f>IF(B1116="","",VLOOKUP(AB1116,Varsayımlar!$B:$Q,10,0))</f>
        <v/>
      </c>
      <c r="S1116" s="2" t="str">
        <f>IF(B1116="","",VLOOKUP(AB1116,Varsayımlar!$B:$Q,11,0))</f>
        <v/>
      </c>
      <c r="T1116" s="2" t="str">
        <f>IF(B1116="","",VLOOKUP(AB1116,Varsayımlar!$B:$Q,12,0))</f>
        <v/>
      </c>
      <c r="U1116" s="2" t="str">
        <f>IF(B1116="","",VLOOKUP(AB1116,Varsayımlar!$B:$Q,13,0))</f>
        <v/>
      </c>
      <c r="V1116" s="2" t="str">
        <f>IF(B1116="","",VLOOKUP(AB1116,Varsayımlar!$B:$Q,14,0))</f>
        <v/>
      </c>
      <c r="Z1116" s="2" t="str">
        <f>IF(B1116="","",VLOOKUP(AB1116,Varsayımlar!$B:$Q,15,0))</f>
        <v/>
      </c>
      <c r="AA1116" s="2" t="str">
        <f>IF(B1116="","",VLOOKUP(AB1116,Varsayımlar!$B:$Q,16,0))</f>
        <v/>
      </c>
      <c r="AB1116" s="2" t="str">
        <f t="shared" si="20"/>
        <v/>
      </c>
    </row>
    <row r="1117" spans="2:28" x14ac:dyDescent="0.25">
      <c r="B1117" s="6"/>
      <c r="C1117" s="7" t="str">
        <f>IF(B1117="","",VLOOKUP(AB1117,Varsayımlar!$B:$Q,3,0))</f>
        <v/>
      </c>
      <c r="G1117" s="5" t="str">
        <f>IF(B1117="","",VLOOKUP(AB1117,Varsayımlar!$B:$Q,5,0))</f>
        <v/>
      </c>
      <c r="H1117" s="5"/>
      <c r="I1117" s="5" t="str">
        <f>IF(B1117="","",VLOOKUP(AB1117,Varsayımlar!$B:$Q,6,0))</f>
        <v/>
      </c>
      <c r="O1117" s="5" t="str">
        <f>IF(B1117="","",VLOOKUP(AB1117,Varsayımlar!$B:$Q,7,0)*J1117)</f>
        <v/>
      </c>
      <c r="P1117" s="5" t="str">
        <f>IF(B1117="","",VLOOKUP(AB1117,Varsayımlar!$B:$Q,8,0))</f>
        <v/>
      </c>
      <c r="Q1117" s="5" t="str">
        <f>IF(B1117="","",VLOOKUP(AB1117,Varsayımlar!$B:$Q,9,0))</f>
        <v/>
      </c>
      <c r="R1117" s="5" t="str">
        <f>IF(B1117="","",VLOOKUP(AB1117,Varsayımlar!$B:$Q,10,0))</f>
        <v/>
      </c>
      <c r="S1117" s="5" t="str">
        <f>IF(B1117="","",VLOOKUP(AB1117,Varsayımlar!$B:$Q,11,0))</f>
        <v/>
      </c>
      <c r="T1117" s="5" t="str">
        <f>IF(B1117="","",VLOOKUP(AB1117,Varsayımlar!$B:$Q,12,0))</f>
        <v/>
      </c>
      <c r="U1117" s="5" t="str">
        <f>IF(B1117="","",VLOOKUP(AB1117,Varsayımlar!$B:$Q,13,0))</f>
        <v/>
      </c>
      <c r="V1117" s="5" t="str">
        <f>IF(B1117="","",VLOOKUP(AB1117,Varsayımlar!$B:$Q,14,0))</f>
        <v/>
      </c>
      <c r="Z1117" s="5" t="str">
        <f>IF(B1117="","",VLOOKUP(AB1117,Varsayımlar!$B:$Q,15,0))</f>
        <v/>
      </c>
      <c r="AA1117" s="5" t="str">
        <f>IF(B1117="","",VLOOKUP(AB1117,Varsayımlar!$B:$Q,16,0))</f>
        <v/>
      </c>
      <c r="AB1117" s="5" t="str">
        <f t="shared" si="20"/>
        <v/>
      </c>
    </row>
    <row r="1118" spans="2:28" x14ac:dyDescent="0.25">
      <c r="C1118" s="3" t="str">
        <f>IF(B1118="","",VLOOKUP(AB1118,Varsayımlar!$B:$Q,3,0))</f>
        <v/>
      </c>
      <c r="G1118" s="2" t="str">
        <f>IF(B1118="","",VLOOKUP(AB1118,Varsayımlar!$B:$Q,5,0))</f>
        <v/>
      </c>
      <c r="I1118" s="2" t="str">
        <f>IF(B1118="","",VLOOKUP(AB1118,Varsayımlar!$B:$Q,6,0))</f>
        <v/>
      </c>
      <c r="O1118" s="2" t="str">
        <f>IF(B1118="","",VLOOKUP(AB1118,Varsayımlar!$B:$Q,7,0)*J1118)</f>
        <v/>
      </c>
      <c r="P1118" s="2" t="str">
        <f>IF(B1118="","",VLOOKUP(AB1118,Varsayımlar!$B:$Q,8,0))</f>
        <v/>
      </c>
      <c r="Q1118" s="2" t="str">
        <f>IF(B1118="","",VLOOKUP(AB1118,Varsayımlar!$B:$Q,9,0))</f>
        <v/>
      </c>
      <c r="R1118" s="2" t="str">
        <f>IF(B1118="","",VLOOKUP(AB1118,Varsayımlar!$B:$Q,10,0))</f>
        <v/>
      </c>
      <c r="S1118" s="2" t="str">
        <f>IF(B1118="","",VLOOKUP(AB1118,Varsayımlar!$B:$Q,11,0))</f>
        <v/>
      </c>
      <c r="T1118" s="2" t="str">
        <f>IF(B1118="","",VLOOKUP(AB1118,Varsayımlar!$B:$Q,12,0))</f>
        <v/>
      </c>
      <c r="U1118" s="2" t="str">
        <f>IF(B1118="","",VLOOKUP(AB1118,Varsayımlar!$B:$Q,13,0))</f>
        <v/>
      </c>
      <c r="V1118" s="2" t="str">
        <f>IF(B1118="","",VLOOKUP(AB1118,Varsayımlar!$B:$Q,14,0))</f>
        <v/>
      </c>
      <c r="Z1118" s="2" t="str">
        <f>IF(B1118="","",VLOOKUP(AB1118,Varsayımlar!$B:$Q,15,0))</f>
        <v/>
      </c>
      <c r="AA1118" s="2" t="str">
        <f>IF(B1118="","",VLOOKUP(AB1118,Varsayımlar!$B:$Q,16,0))</f>
        <v/>
      </c>
      <c r="AB1118" s="2" t="str">
        <f t="shared" si="20"/>
        <v/>
      </c>
    </row>
    <row r="1119" spans="2:28" x14ac:dyDescent="0.25">
      <c r="B1119" s="6"/>
      <c r="C1119" s="7" t="str">
        <f>IF(B1119="","",VLOOKUP(AB1119,Varsayımlar!$B:$Q,3,0))</f>
        <v/>
      </c>
      <c r="G1119" s="5" t="str">
        <f>IF(B1119="","",VLOOKUP(AB1119,Varsayımlar!$B:$Q,5,0))</f>
        <v/>
      </c>
      <c r="H1119" s="5"/>
      <c r="I1119" s="5" t="str">
        <f>IF(B1119="","",VLOOKUP(AB1119,Varsayımlar!$B:$Q,6,0))</f>
        <v/>
      </c>
      <c r="O1119" s="5" t="str">
        <f>IF(B1119="","",VLOOKUP(AB1119,Varsayımlar!$B:$Q,7,0)*J1119)</f>
        <v/>
      </c>
      <c r="P1119" s="5" t="str">
        <f>IF(B1119="","",VLOOKUP(AB1119,Varsayımlar!$B:$Q,8,0))</f>
        <v/>
      </c>
      <c r="Q1119" s="5" t="str">
        <f>IF(B1119="","",VLOOKUP(AB1119,Varsayımlar!$B:$Q,9,0))</f>
        <v/>
      </c>
      <c r="R1119" s="5" t="str">
        <f>IF(B1119="","",VLOOKUP(AB1119,Varsayımlar!$B:$Q,10,0))</f>
        <v/>
      </c>
      <c r="S1119" s="5" t="str">
        <f>IF(B1119="","",VLOOKUP(AB1119,Varsayımlar!$B:$Q,11,0))</f>
        <v/>
      </c>
      <c r="T1119" s="5" t="str">
        <f>IF(B1119="","",VLOOKUP(AB1119,Varsayımlar!$B:$Q,12,0))</f>
        <v/>
      </c>
      <c r="U1119" s="5" t="str">
        <f>IF(B1119="","",VLOOKUP(AB1119,Varsayımlar!$B:$Q,13,0))</f>
        <v/>
      </c>
      <c r="V1119" s="5" t="str">
        <f>IF(B1119="","",VLOOKUP(AB1119,Varsayımlar!$B:$Q,14,0))</f>
        <v/>
      </c>
      <c r="Z1119" s="5" t="str">
        <f>IF(B1119="","",VLOOKUP(AB1119,Varsayımlar!$B:$Q,15,0))</f>
        <v/>
      </c>
      <c r="AA1119" s="5" t="str">
        <f>IF(B1119="","",VLOOKUP(AB1119,Varsayımlar!$B:$Q,16,0))</f>
        <v/>
      </c>
      <c r="AB1119" s="5" t="str">
        <f t="shared" si="20"/>
        <v/>
      </c>
    </row>
    <row r="1120" spans="2:28" x14ac:dyDescent="0.25">
      <c r="C1120" s="3" t="str">
        <f>IF(B1120="","",VLOOKUP(AB1120,Varsayımlar!$B:$Q,3,0))</f>
        <v/>
      </c>
      <c r="G1120" s="2" t="str">
        <f>IF(B1120="","",VLOOKUP(AB1120,Varsayımlar!$B:$Q,5,0))</f>
        <v/>
      </c>
      <c r="I1120" s="2" t="str">
        <f>IF(B1120="","",VLOOKUP(AB1120,Varsayımlar!$B:$Q,6,0))</f>
        <v/>
      </c>
      <c r="O1120" s="2" t="str">
        <f>IF(B1120="","",VLOOKUP(AB1120,Varsayımlar!$B:$Q,7,0)*J1120)</f>
        <v/>
      </c>
      <c r="P1120" s="2" t="str">
        <f>IF(B1120="","",VLOOKUP(AB1120,Varsayımlar!$B:$Q,8,0))</f>
        <v/>
      </c>
      <c r="Q1120" s="2" t="str">
        <f>IF(B1120="","",VLOOKUP(AB1120,Varsayımlar!$B:$Q,9,0))</f>
        <v/>
      </c>
      <c r="R1120" s="2" t="str">
        <f>IF(B1120="","",VLOOKUP(AB1120,Varsayımlar!$B:$Q,10,0))</f>
        <v/>
      </c>
      <c r="S1120" s="2" t="str">
        <f>IF(B1120="","",VLOOKUP(AB1120,Varsayımlar!$B:$Q,11,0))</f>
        <v/>
      </c>
      <c r="T1120" s="2" t="str">
        <f>IF(B1120="","",VLOOKUP(AB1120,Varsayımlar!$B:$Q,12,0))</f>
        <v/>
      </c>
      <c r="U1120" s="2" t="str">
        <f>IF(B1120="","",VLOOKUP(AB1120,Varsayımlar!$B:$Q,13,0))</f>
        <v/>
      </c>
      <c r="V1120" s="2" t="str">
        <f>IF(B1120="","",VLOOKUP(AB1120,Varsayımlar!$B:$Q,14,0))</f>
        <v/>
      </c>
      <c r="Z1120" s="2" t="str">
        <f>IF(B1120="","",VLOOKUP(AB1120,Varsayımlar!$B:$Q,15,0))</f>
        <v/>
      </c>
      <c r="AA1120" s="2" t="str">
        <f>IF(B1120="","",VLOOKUP(AB1120,Varsayımlar!$B:$Q,16,0))</f>
        <v/>
      </c>
      <c r="AB1120" s="2" t="str">
        <f t="shared" si="20"/>
        <v/>
      </c>
    </row>
    <row r="1121" spans="2:28" x14ac:dyDescent="0.25">
      <c r="B1121" s="6"/>
      <c r="C1121" s="7" t="str">
        <f>IF(B1121="","",VLOOKUP(AB1121,Varsayımlar!$B:$Q,3,0))</f>
        <v/>
      </c>
      <c r="G1121" s="5" t="str">
        <f>IF(B1121="","",VLOOKUP(AB1121,Varsayımlar!$B:$Q,5,0))</f>
        <v/>
      </c>
      <c r="H1121" s="5"/>
      <c r="I1121" s="5" t="str">
        <f>IF(B1121="","",VLOOKUP(AB1121,Varsayımlar!$B:$Q,6,0))</f>
        <v/>
      </c>
      <c r="O1121" s="5" t="str">
        <f>IF(B1121="","",VLOOKUP(AB1121,Varsayımlar!$B:$Q,7,0)*J1121)</f>
        <v/>
      </c>
      <c r="P1121" s="5" t="str">
        <f>IF(B1121="","",VLOOKUP(AB1121,Varsayımlar!$B:$Q,8,0))</f>
        <v/>
      </c>
      <c r="Q1121" s="5" t="str">
        <f>IF(B1121="","",VLOOKUP(AB1121,Varsayımlar!$B:$Q,9,0))</f>
        <v/>
      </c>
      <c r="R1121" s="5" t="str">
        <f>IF(B1121="","",VLOOKUP(AB1121,Varsayımlar!$B:$Q,10,0))</f>
        <v/>
      </c>
      <c r="S1121" s="5" t="str">
        <f>IF(B1121="","",VLOOKUP(AB1121,Varsayımlar!$B:$Q,11,0))</f>
        <v/>
      </c>
      <c r="T1121" s="5" t="str">
        <f>IF(B1121="","",VLOOKUP(AB1121,Varsayımlar!$B:$Q,12,0))</f>
        <v/>
      </c>
      <c r="U1121" s="5" t="str">
        <f>IF(B1121="","",VLOOKUP(AB1121,Varsayımlar!$B:$Q,13,0))</f>
        <v/>
      </c>
      <c r="V1121" s="5" t="str">
        <f>IF(B1121="","",VLOOKUP(AB1121,Varsayımlar!$B:$Q,14,0))</f>
        <v/>
      </c>
      <c r="Z1121" s="5" t="str">
        <f>IF(B1121="","",VLOOKUP(AB1121,Varsayımlar!$B:$Q,15,0))</f>
        <v/>
      </c>
      <c r="AA1121" s="5" t="str">
        <f>IF(B1121="","",VLOOKUP(AB1121,Varsayımlar!$B:$Q,16,0))</f>
        <v/>
      </c>
      <c r="AB1121" s="5" t="str">
        <f t="shared" si="20"/>
        <v/>
      </c>
    </row>
    <row r="1122" spans="2:28" x14ac:dyDescent="0.25">
      <c r="C1122" s="3" t="str">
        <f>IF(B1122="","",VLOOKUP(AB1122,Varsayımlar!$B:$Q,3,0))</f>
        <v/>
      </c>
      <c r="G1122" s="2" t="str">
        <f>IF(B1122="","",VLOOKUP(AB1122,Varsayımlar!$B:$Q,5,0))</f>
        <v/>
      </c>
      <c r="I1122" s="2" t="str">
        <f>IF(B1122="","",VLOOKUP(AB1122,Varsayımlar!$B:$Q,6,0))</f>
        <v/>
      </c>
      <c r="O1122" s="2" t="str">
        <f>IF(B1122="","",VLOOKUP(AB1122,Varsayımlar!$B:$Q,7,0)*J1122)</f>
        <v/>
      </c>
      <c r="P1122" s="2" t="str">
        <f>IF(B1122="","",VLOOKUP(AB1122,Varsayımlar!$B:$Q,8,0))</f>
        <v/>
      </c>
      <c r="Q1122" s="2" t="str">
        <f>IF(B1122="","",VLOOKUP(AB1122,Varsayımlar!$B:$Q,9,0))</f>
        <v/>
      </c>
      <c r="R1122" s="2" t="str">
        <f>IF(B1122="","",VLOOKUP(AB1122,Varsayımlar!$B:$Q,10,0))</f>
        <v/>
      </c>
      <c r="S1122" s="2" t="str">
        <f>IF(B1122="","",VLOOKUP(AB1122,Varsayımlar!$B:$Q,11,0))</f>
        <v/>
      </c>
      <c r="T1122" s="2" t="str">
        <f>IF(B1122="","",VLOOKUP(AB1122,Varsayımlar!$B:$Q,12,0))</f>
        <v/>
      </c>
      <c r="U1122" s="2" t="str">
        <f>IF(B1122="","",VLOOKUP(AB1122,Varsayımlar!$B:$Q,13,0))</f>
        <v/>
      </c>
      <c r="V1122" s="2" t="str">
        <f>IF(B1122="","",VLOOKUP(AB1122,Varsayımlar!$B:$Q,14,0))</f>
        <v/>
      </c>
      <c r="Z1122" s="2" t="str">
        <f>IF(B1122="","",VLOOKUP(AB1122,Varsayımlar!$B:$Q,15,0))</f>
        <v/>
      </c>
      <c r="AA1122" s="2" t="str">
        <f>IF(B1122="","",VLOOKUP(AB1122,Varsayımlar!$B:$Q,16,0))</f>
        <v/>
      </c>
      <c r="AB1122" s="2" t="str">
        <f t="shared" si="20"/>
        <v/>
      </c>
    </row>
    <row r="1123" spans="2:28" x14ac:dyDescent="0.25">
      <c r="B1123" s="6"/>
      <c r="C1123" s="7" t="str">
        <f>IF(B1123="","",VLOOKUP(AB1123,Varsayımlar!$B:$Q,3,0))</f>
        <v/>
      </c>
      <c r="G1123" s="5" t="str">
        <f>IF(B1123="","",VLOOKUP(AB1123,Varsayımlar!$B:$Q,5,0))</f>
        <v/>
      </c>
      <c r="H1123" s="5"/>
      <c r="I1123" s="5" t="str">
        <f>IF(B1123="","",VLOOKUP(AB1123,Varsayımlar!$B:$Q,6,0))</f>
        <v/>
      </c>
      <c r="O1123" s="5" t="str">
        <f>IF(B1123="","",VLOOKUP(AB1123,Varsayımlar!$B:$Q,7,0)*J1123)</f>
        <v/>
      </c>
      <c r="P1123" s="5" t="str">
        <f>IF(B1123="","",VLOOKUP(AB1123,Varsayımlar!$B:$Q,8,0))</f>
        <v/>
      </c>
      <c r="Q1123" s="5" t="str">
        <f>IF(B1123="","",VLOOKUP(AB1123,Varsayımlar!$B:$Q,9,0))</f>
        <v/>
      </c>
      <c r="R1123" s="5" t="str">
        <f>IF(B1123="","",VLOOKUP(AB1123,Varsayımlar!$B:$Q,10,0))</f>
        <v/>
      </c>
      <c r="S1123" s="5" t="str">
        <f>IF(B1123="","",VLOOKUP(AB1123,Varsayımlar!$B:$Q,11,0))</f>
        <v/>
      </c>
      <c r="T1123" s="5" t="str">
        <f>IF(B1123="","",VLOOKUP(AB1123,Varsayımlar!$B:$Q,12,0))</f>
        <v/>
      </c>
      <c r="U1123" s="5" t="str">
        <f>IF(B1123="","",VLOOKUP(AB1123,Varsayımlar!$B:$Q,13,0))</f>
        <v/>
      </c>
      <c r="V1123" s="5" t="str">
        <f>IF(B1123="","",VLOOKUP(AB1123,Varsayımlar!$B:$Q,14,0))</f>
        <v/>
      </c>
      <c r="Z1123" s="5" t="str">
        <f>IF(B1123="","",VLOOKUP(AB1123,Varsayımlar!$B:$Q,15,0))</f>
        <v/>
      </c>
      <c r="AA1123" s="5" t="str">
        <f>IF(B1123="","",VLOOKUP(AB1123,Varsayımlar!$B:$Q,16,0))</f>
        <v/>
      </c>
      <c r="AB1123" s="5" t="str">
        <f t="shared" si="20"/>
        <v/>
      </c>
    </row>
    <row r="1124" spans="2:28" x14ac:dyDescent="0.25">
      <c r="C1124" s="3" t="str">
        <f>IF(B1124="","",VLOOKUP(AB1124,Varsayımlar!$B:$Q,3,0))</f>
        <v/>
      </c>
      <c r="G1124" s="2" t="str">
        <f>IF(B1124="","",VLOOKUP(AB1124,Varsayımlar!$B:$Q,5,0))</f>
        <v/>
      </c>
      <c r="I1124" s="2" t="str">
        <f>IF(B1124="","",VLOOKUP(AB1124,Varsayımlar!$B:$Q,6,0))</f>
        <v/>
      </c>
      <c r="O1124" s="2" t="str">
        <f>IF(B1124="","",VLOOKUP(AB1124,Varsayımlar!$B:$Q,7,0)*J1124)</f>
        <v/>
      </c>
      <c r="P1124" s="2" t="str">
        <f>IF(B1124="","",VLOOKUP(AB1124,Varsayımlar!$B:$Q,8,0))</f>
        <v/>
      </c>
      <c r="Q1124" s="2" t="str">
        <f>IF(B1124="","",VLOOKUP(AB1124,Varsayımlar!$B:$Q,9,0))</f>
        <v/>
      </c>
      <c r="R1124" s="2" t="str">
        <f>IF(B1124="","",VLOOKUP(AB1124,Varsayımlar!$B:$Q,10,0))</f>
        <v/>
      </c>
      <c r="S1124" s="2" t="str">
        <f>IF(B1124="","",VLOOKUP(AB1124,Varsayımlar!$B:$Q,11,0))</f>
        <v/>
      </c>
      <c r="T1124" s="2" t="str">
        <f>IF(B1124="","",VLOOKUP(AB1124,Varsayımlar!$B:$Q,12,0))</f>
        <v/>
      </c>
      <c r="U1124" s="2" t="str">
        <f>IF(B1124="","",VLOOKUP(AB1124,Varsayımlar!$B:$Q,13,0))</f>
        <v/>
      </c>
      <c r="V1124" s="2" t="str">
        <f>IF(B1124="","",VLOOKUP(AB1124,Varsayımlar!$B:$Q,14,0))</f>
        <v/>
      </c>
      <c r="Z1124" s="2" t="str">
        <f>IF(B1124="","",VLOOKUP(AB1124,Varsayımlar!$B:$Q,15,0))</f>
        <v/>
      </c>
      <c r="AA1124" s="2" t="str">
        <f>IF(B1124="","",VLOOKUP(AB1124,Varsayımlar!$B:$Q,16,0))</f>
        <v/>
      </c>
      <c r="AB1124" s="2" t="str">
        <f t="shared" si="20"/>
        <v/>
      </c>
    </row>
    <row r="1125" spans="2:28" x14ac:dyDescent="0.25">
      <c r="B1125" s="6"/>
      <c r="C1125" s="7" t="str">
        <f>IF(B1125="","",VLOOKUP(AB1125,Varsayımlar!$B:$Q,3,0))</f>
        <v/>
      </c>
      <c r="G1125" s="5" t="str">
        <f>IF(B1125="","",VLOOKUP(AB1125,Varsayımlar!$B:$Q,5,0))</f>
        <v/>
      </c>
      <c r="H1125" s="5"/>
      <c r="I1125" s="5" t="str">
        <f>IF(B1125="","",VLOOKUP(AB1125,Varsayımlar!$B:$Q,6,0))</f>
        <v/>
      </c>
      <c r="O1125" s="5" t="str">
        <f>IF(B1125="","",VLOOKUP(AB1125,Varsayımlar!$B:$Q,7,0)*J1125)</f>
        <v/>
      </c>
      <c r="P1125" s="5" t="str">
        <f>IF(B1125="","",VLOOKUP(AB1125,Varsayımlar!$B:$Q,8,0))</f>
        <v/>
      </c>
      <c r="Q1125" s="5" t="str">
        <f>IF(B1125="","",VLOOKUP(AB1125,Varsayımlar!$B:$Q,9,0))</f>
        <v/>
      </c>
      <c r="R1125" s="5" t="str">
        <f>IF(B1125="","",VLOOKUP(AB1125,Varsayımlar!$B:$Q,10,0))</f>
        <v/>
      </c>
      <c r="S1125" s="5" t="str">
        <f>IF(B1125="","",VLOOKUP(AB1125,Varsayımlar!$B:$Q,11,0))</f>
        <v/>
      </c>
      <c r="T1125" s="5" t="str">
        <f>IF(B1125="","",VLOOKUP(AB1125,Varsayımlar!$B:$Q,12,0))</f>
        <v/>
      </c>
      <c r="U1125" s="5" t="str">
        <f>IF(B1125="","",VLOOKUP(AB1125,Varsayımlar!$B:$Q,13,0))</f>
        <v/>
      </c>
      <c r="V1125" s="5" t="str">
        <f>IF(B1125="","",VLOOKUP(AB1125,Varsayımlar!$B:$Q,14,0))</f>
        <v/>
      </c>
      <c r="Z1125" s="5" t="str">
        <f>IF(B1125="","",VLOOKUP(AB1125,Varsayımlar!$B:$Q,15,0))</f>
        <v/>
      </c>
      <c r="AA1125" s="5" t="str">
        <f>IF(B1125="","",VLOOKUP(AB1125,Varsayımlar!$B:$Q,16,0))</f>
        <v/>
      </c>
      <c r="AB1125" s="5" t="str">
        <f t="shared" si="20"/>
        <v/>
      </c>
    </row>
    <row r="1126" spans="2:28" x14ac:dyDescent="0.25">
      <c r="C1126" s="3" t="str">
        <f>IF(B1126="","",VLOOKUP(AB1126,Varsayımlar!$B:$Q,3,0))</f>
        <v/>
      </c>
      <c r="G1126" s="2" t="str">
        <f>IF(B1126="","",VLOOKUP(AB1126,Varsayımlar!$B:$Q,5,0))</f>
        <v/>
      </c>
      <c r="I1126" s="2" t="str">
        <f>IF(B1126="","",VLOOKUP(AB1126,Varsayımlar!$B:$Q,6,0))</f>
        <v/>
      </c>
      <c r="O1126" s="2" t="str">
        <f>IF(B1126="","",VLOOKUP(AB1126,Varsayımlar!$B:$Q,7,0)*J1126)</f>
        <v/>
      </c>
      <c r="P1126" s="2" t="str">
        <f>IF(B1126="","",VLOOKUP(AB1126,Varsayımlar!$B:$Q,8,0))</f>
        <v/>
      </c>
      <c r="Q1126" s="2" t="str">
        <f>IF(B1126="","",VLOOKUP(AB1126,Varsayımlar!$B:$Q,9,0))</f>
        <v/>
      </c>
      <c r="R1126" s="2" t="str">
        <f>IF(B1126="","",VLOOKUP(AB1126,Varsayımlar!$B:$Q,10,0))</f>
        <v/>
      </c>
      <c r="S1126" s="2" t="str">
        <f>IF(B1126="","",VLOOKUP(AB1126,Varsayımlar!$B:$Q,11,0))</f>
        <v/>
      </c>
      <c r="T1126" s="2" t="str">
        <f>IF(B1126="","",VLOOKUP(AB1126,Varsayımlar!$B:$Q,12,0))</f>
        <v/>
      </c>
      <c r="U1126" s="2" t="str">
        <f>IF(B1126="","",VLOOKUP(AB1126,Varsayımlar!$B:$Q,13,0))</f>
        <v/>
      </c>
      <c r="V1126" s="2" t="str">
        <f>IF(B1126="","",VLOOKUP(AB1126,Varsayımlar!$B:$Q,14,0))</f>
        <v/>
      </c>
      <c r="Z1126" s="2" t="str">
        <f>IF(B1126="","",VLOOKUP(AB1126,Varsayımlar!$B:$Q,15,0))</f>
        <v/>
      </c>
      <c r="AA1126" s="2" t="str">
        <f>IF(B1126="","",VLOOKUP(AB1126,Varsayımlar!$B:$Q,16,0))</f>
        <v/>
      </c>
      <c r="AB1126" s="2" t="str">
        <f t="shared" si="20"/>
        <v/>
      </c>
    </row>
    <row r="1127" spans="2:28" x14ac:dyDescent="0.25">
      <c r="B1127" s="6"/>
      <c r="C1127" s="7" t="str">
        <f>IF(B1127="","",VLOOKUP(AB1127,Varsayımlar!$B:$Q,3,0))</f>
        <v/>
      </c>
      <c r="G1127" s="5" t="str">
        <f>IF(B1127="","",VLOOKUP(AB1127,Varsayımlar!$B:$Q,5,0))</f>
        <v/>
      </c>
      <c r="H1127" s="5"/>
      <c r="I1127" s="5" t="str">
        <f>IF(B1127="","",VLOOKUP(AB1127,Varsayımlar!$B:$Q,6,0))</f>
        <v/>
      </c>
      <c r="O1127" s="5" t="str">
        <f>IF(B1127="","",VLOOKUP(AB1127,Varsayımlar!$B:$Q,7,0)*J1127)</f>
        <v/>
      </c>
      <c r="P1127" s="5" t="str">
        <f>IF(B1127="","",VLOOKUP(AB1127,Varsayımlar!$B:$Q,8,0))</f>
        <v/>
      </c>
      <c r="Q1127" s="5" t="str">
        <f>IF(B1127="","",VLOOKUP(AB1127,Varsayımlar!$B:$Q,9,0))</f>
        <v/>
      </c>
      <c r="R1127" s="5" t="str">
        <f>IF(B1127="","",VLOOKUP(AB1127,Varsayımlar!$B:$Q,10,0))</f>
        <v/>
      </c>
      <c r="S1127" s="5" t="str">
        <f>IF(B1127="","",VLOOKUP(AB1127,Varsayımlar!$B:$Q,11,0))</f>
        <v/>
      </c>
      <c r="T1127" s="5" t="str">
        <f>IF(B1127="","",VLOOKUP(AB1127,Varsayımlar!$B:$Q,12,0))</f>
        <v/>
      </c>
      <c r="U1127" s="5" t="str">
        <f>IF(B1127="","",VLOOKUP(AB1127,Varsayımlar!$B:$Q,13,0))</f>
        <v/>
      </c>
      <c r="V1127" s="5" t="str">
        <f>IF(B1127="","",VLOOKUP(AB1127,Varsayımlar!$B:$Q,14,0))</f>
        <v/>
      </c>
      <c r="Z1127" s="5" t="str">
        <f>IF(B1127="","",VLOOKUP(AB1127,Varsayımlar!$B:$Q,15,0))</f>
        <v/>
      </c>
      <c r="AA1127" s="5" t="str">
        <f>IF(B1127="","",VLOOKUP(AB1127,Varsayımlar!$B:$Q,16,0))</f>
        <v/>
      </c>
      <c r="AB1127" s="5" t="str">
        <f t="shared" si="20"/>
        <v/>
      </c>
    </row>
    <row r="1128" spans="2:28" x14ac:dyDescent="0.25">
      <c r="C1128" s="3" t="str">
        <f>IF(B1128="","",VLOOKUP(AB1128,Varsayımlar!$B:$Q,3,0))</f>
        <v/>
      </c>
      <c r="G1128" s="2" t="str">
        <f>IF(B1128="","",VLOOKUP(AB1128,Varsayımlar!$B:$Q,5,0))</f>
        <v/>
      </c>
      <c r="I1128" s="2" t="str">
        <f>IF(B1128="","",VLOOKUP(AB1128,Varsayımlar!$B:$Q,6,0))</f>
        <v/>
      </c>
      <c r="O1128" s="2" t="str">
        <f>IF(B1128="","",VLOOKUP(AB1128,Varsayımlar!$B:$Q,7,0)*J1128)</f>
        <v/>
      </c>
      <c r="P1128" s="2" t="str">
        <f>IF(B1128="","",VLOOKUP(AB1128,Varsayımlar!$B:$Q,8,0))</f>
        <v/>
      </c>
      <c r="Q1128" s="2" t="str">
        <f>IF(B1128="","",VLOOKUP(AB1128,Varsayımlar!$B:$Q,9,0))</f>
        <v/>
      </c>
      <c r="R1128" s="2" t="str">
        <f>IF(B1128="","",VLOOKUP(AB1128,Varsayımlar!$B:$Q,10,0))</f>
        <v/>
      </c>
      <c r="S1128" s="2" t="str">
        <f>IF(B1128="","",VLOOKUP(AB1128,Varsayımlar!$B:$Q,11,0))</f>
        <v/>
      </c>
      <c r="T1128" s="2" t="str">
        <f>IF(B1128="","",VLOOKUP(AB1128,Varsayımlar!$B:$Q,12,0))</f>
        <v/>
      </c>
      <c r="U1128" s="2" t="str">
        <f>IF(B1128="","",VLOOKUP(AB1128,Varsayımlar!$B:$Q,13,0))</f>
        <v/>
      </c>
      <c r="V1128" s="2" t="str">
        <f>IF(B1128="","",VLOOKUP(AB1128,Varsayımlar!$B:$Q,14,0))</f>
        <v/>
      </c>
      <c r="Z1128" s="2" t="str">
        <f>IF(B1128="","",VLOOKUP(AB1128,Varsayımlar!$B:$Q,15,0))</f>
        <v/>
      </c>
      <c r="AA1128" s="2" t="str">
        <f>IF(B1128="","",VLOOKUP(AB1128,Varsayımlar!$B:$Q,16,0))</f>
        <v/>
      </c>
      <c r="AB1128" s="2" t="str">
        <f t="shared" si="20"/>
        <v/>
      </c>
    </row>
    <row r="1129" spans="2:28" x14ac:dyDescent="0.25">
      <c r="B1129" s="6"/>
      <c r="C1129" s="7" t="str">
        <f>IF(B1129="","",VLOOKUP(AB1129,Varsayımlar!$B:$Q,3,0))</f>
        <v/>
      </c>
      <c r="G1129" s="5" t="str">
        <f>IF(B1129="","",VLOOKUP(AB1129,Varsayımlar!$B:$Q,5,0))</f>
        <v/>
      </c>
      <c r="H1129" s="5"/>
      <c r="I1129" s="5" t="str">
        <f>IF(B1129="","",VLOOKUP(AB1129,Varsayımlar!$B:$Q,6,0))</f>
        <v/>
      </c>
      <c r="O1129" s="5" t="str">
        <f>IF(B1129="","",VLOOKUP(AB1129,Varsayımlar!$B:$Q,7,0)*J1129)</f>
        <v/>
      </c>
      <c r="P1129" s="5" t="str">
        <f>IF(B1129="","",VLOOKUP(AB1129,Varsayımlar!$B:$Q,8,0))</f>
        <v/>
      </c>
      <c r="Q1129" s="5" t="str">
        <f>IF(B1129="","",VLOOKUP(AB1129,Varsayımlar!$B:$Q,9,0))</f>
        <v/>
      </c>
      <c r="R1129" s="5" t="str">
        <f>IF(B1129="","",VLOOKUP(AB1129,Varsayımlar!$B:$Q,10,0))</f>
        <v/>
      </c>
      <c r="S1129" s="5" t="str">
        <f>IF(B1129="","",VLOOKUP(AB1129,Varsayımlar!$B:$Q,11,0))</f>
        <v/>
      </c>
      <c r="T1129" s="5" t="str">
        <f>IF(B1129="","",VLOOKUP(AB1129,Varsayımlar!$B:$Q,12,0))</f>
        <v/>
      </c>
      <c r="U1129" s="5" t="str">
        <f>IF(B1129="","",VLOOKUP(AB1129,Varsayımlar!$B:$Q,13,0))</f>
        <v/>
      </c>
      <c r="V1129" s="5" t="str">
        <f>IF(B1129="","",VLOOKUP(AB1129,Varsayımlar!$B:$Q,14,0))</f>
        <v/>
      </c>
      <c r="Z1129" s="5" t="str">
        <f>IF(B1129="","",VLOOKUP(AB1129,Varsayımlar!$B:$Q,15,0))</f>
        <v/>
      </c>
      <c r="AA1129" s="5" t="str">
        <f>IF(B1129="","",VLOOKUP(AB1129,Varsayımlar!$B:$Q,16,0))</f>
        <v/>
      </c>
      <c r="AB1129" s="5" t="str">
        <f t="shared" si="20"/>
        <v/>
      </c>
    </row>
    <row r="1130" spans="2:28" x14ac:dyDescent="0.25">
      <c r="C1130" s="3" t="str">
        <f>IF(B1130="","",VLOOKUP(AB1130,Varsayımlar!$B:$Q,3,0))</f>
        <v/>
      </c>
      <c r="G1130" s="2" t="str">
        <f>IF(B1130="","",VLOOKUP(AB1130,Varsayımlar!$B:$Q,5,0))</f>
        <v/>
      </c>
      <c r="I1130" s="2" t="str">
        <f>IF(B1130="","",VLOOKUP(AB1130,Varsayımlar!$B:$Q,6,0))</f>
        <v/>
      </c>
      <c r="O1130" s="2" t="str">
        <f>IF(B1130="","",VLOOKUP(AB1130,Varsayımlar!$B:$Q,7,0)*J1130)</f>
        <v/>
      </c>
      <c r="P1130" s="2" t="str">
        <f>IF(B1130="","",VLOOKUP(AB1130,Varsayımlar!$B:$Q,8,0))</f>
        <v/>
      </c>
      <c r="Q1130" s="2" t="str">
        <f>IF(B1130="","",VLOOKUP(AB1130,Varsayımlar!$B:$Q,9,0))</f>
        <v/>
      </c>
      <c r="R1130" s="2" t="str">
        <f>IF(B1130="","",VLOOKUP(AB1130,Varsayımlar!$B:$Q,10,0))</f>
        <v/>
      </c>
      <c r="S1130" s="2" t="str">
        <f>IF(B1130="","",VLOOKUP(AB1130,Varsayımlar!$B:$Q,11,0))</f>
        <v/>
      </c>
      <c r="T1130" s="2" t="str">
        <f>IF(B1130="","",VLOOKUP(AB1130,Varsayımlar!$B:$Q,12,0))</f>
        <v/>
      </c>
      <c r="U1130" s="2" t="str">
        <f>IF(B1130="","",VLOOKUP(AB1130,Varsayımlar!$B:$Q,13,0))</f>
        <v/>
      </c>
      <c r="V1130" s="2" t="str">
        <f>IF(B1130="","",VLOOKUP(AB1130,Varsayımlar!$B:$Q,14,0))</f>
        <v/>
      </c>
      <c r="Z1130" s="2" t="str">
        <f>IF(B1130="","",VLOOKUP(AB1130,Varsayımlar!$B:$Q,15,0))</f>
        <v/>
      </c>
      <c r="AA1130" s="2" t="str">
        <f>IF(B1130="","",VLOOKUP(AB1130,Varsayımlar!$B:$Q,16,0))</f>
        <v/>
      </c>
      <c r="AB1130" s="2" t="str">
        <f t="shared" si="20"/>
        <v/>
      </c>
    </row>
    <row r="1131" spans="2:28" x14ac:dyDescent="0.25">
      <c r="B1131" s="6"/>
      <c r="C1131" s="7" t="str">
        <f>IF(B1131="","",VLOOKUP(AB1131,Varsayımlar!$B:$Q,3,0))</f>
        <v/>
      </c>
      <c r="G1131" s="5" t="str">
        <f>IF(B1131="","",VLOOKUP(AB1131,Varsayımlar!$B:$Q,5,0))</f>
        <v/>
      </c>
      <c r="H1131" s="5"/>
      <c r="I1131" s="5" t="str">
        <f>IF(B1131="","",VLOOKUP(AB1131,Varsayımlar!$B:$Q,6,0))</f>
        <v/>
      </c>
      <c r="O1131" s="5" t="str">
        <f>IF(B1131="","",VLOOKUP(AB1131,Varsayımlar!$B:$Q,7,0)*J1131)</f>
        <v/>
      </c>
      <c r="P1131" s="5" t="str">
        <f>IF(B1131="","",VLOOKUP(AB1131,Varsayımlar!$B:$Q,8,0))</f>
        <v/>
      </c>
      <c r="Q1131" s="5" t="str">
        <f>IF(B1131="","",VLOOKUP(AB1131,Varsayımlar!$B:$Q,9,0))</f>
        <v/>
      </c>
      <c r="R1131" s="5" t="str">
        <f>IF(B1131="","",VLOOKUP(AB1131,Varsayımlar!$B:$Q,10,0))</f>
        <v/>
      </c>
      <c r="S1131" s="5" t="str">
        <f>IF(B1131="","",VLOOKUP(AB1131,Varsayımlar!$B:$Q,11,0))</f>
        <v/>
      </c>
      <c r="T1131" s="5" t="str">
        <f>IF(B1131="","",VLOOKUP(AB1131,Varsayımlar!$B:$Q,12,0))</f>
        <v/>
      </c>
      <c r="U1131" s="5" t="str">
        <f>IF(B1131="","",VLOOKUP(AB1131,Varsayımlar!$B:$Q,13,0))</f>
        <v/>
      </c>
      <c r="V1131" s="5" t="str">
        <f>IF(B1131="","",VLOOKUP(AB1131,Varsayımlar!$B:$Q,14,0))</f>
        <v/>
      </c>
      <c r="Z1131" s="5" t="str">
        <f>IF(B1131="","",VLOOKUP(AB1131,Varsayımlar!$B:$Q,15,0))</f>
        <v/>
      </c>
      <c r="AA1131" s="5" t="str">
        <f>IF(B1131="","",VLOOKUP(AB1131,Varsayımlar!$B:$Q,16,0))</f>
        <v/>
      </c>
      <c r="AB1131" s="5" t="str">
        <f t="shared" si="20"/>
        <v/>
      </c>
    </row>
    <row r="1132" spans="2:28" x14ac:dyDescent="0.25">
      <c r="C1132" s="3" t="str">
        <f>IF(B1132="","",VLOOKUP(AB1132,Varsayımlar!$B:$Q,3,0))</f>
        <v/>
      </c>
      <c r="G1132" s="2" t="str">
        <f>IF(B1132="","",VLOOKUP(AB1132,Varsayımlar!$B:$Q,5,0))</f>
        <v/>
      </c>
      <c r="I1132" s="2" t="str">
        <f>IF(B1132="","",VLOOKUP(AB1132,Varsayımlar!$B:$Q,6,0))</f>
        <v/>
      </c>
      <c r="O1132" s="2" t="str">
        <f>IF(B1132="","",VLOOKUP(AB1132,Varsayımlar!$B:$Q,7,0)*J1132)</f>
        <v/>
      </c>
      <c r="P1132" s="2" t="str">
        <f>IF(B1132="","",VLOOKUP(AB1132,Varsayımlar!$B:$Q,8,0))</f>
        <v/>
      </c>
      <c r="Q1132" s="2" t="str">
        <f>IF(B1132="","",VLOOKUP(AB1132,Varsayımlar!$B:$Q,9,0))</f>
        <v/>
      </c>
      <c r="R1132" s="2" t="str">
        <f>IF(B1132="","",VLOOKUP(AB1132,Varsayımlar!$B:$Q,10,0))</f>
        <v/>
      </c>
      <c r="S1132" s="2" t="str">
        <f>IF(B1132="","",VLOOKUP(AB1132,Varsayımlar!$B:$Q,11,0))</f>
        <v/>
      </c>
      <c r="T1132" s="2" t="str">
        <f>IF(B1132="","",VLOOKUP(AB1132,Varsayımlar!$B:$Q,12,0))</f>
        <v/>
      </c>
      <c r="U1132" s="2" t="str">
        <f>IF(B1132="","",VLOOKUP(AB1132,Varsayımlar!$B:$Q,13,0))</f>
        <v/>
      </c>
      <c r="V1132" s="2" t="str">
        <f>IF(B1132="","",VLOOKUP(AB1132,Varsayımlar!$B:$Q,14,0))</f>
        <v/>
      </c>
      <c r="Z1132" s="2" t="str">
        <f>IF(B1132="","",VLOOKUP(AB1132,Varsayımlar!$B:$Q,15,0))</f>
        <v/>
      </c>
      <c r="AA1132" s="2" t="str">
        <f>IF(B1132="","",VLOOKUP(AB1132,Varsayımlar!$B:$Q,16,0))</f>
        <v/>
      </c>
      <c r="AB1132" s="2" t="str">
        <f t="shared" si="20"/>
        <v/>
      </c>
    </row>
    <row r="1133" spans="2:28" x14ac:dyDescent="0.25">
      <c r="B1133" s="6"/>
      <c r="C1133" s="7" t="str">
        <f>IF(B1133="","",VLOOKUP(AB1133,Varsayımlar!$B:$Q,3,0))</f>
        <v/>
      </c>
      <c r="G1133" s="5" t="str">
        <f>IF(B1133="","",VLOOKUP(AB1133,Varsayımlar!$B:$Q,5,0))</f>
        <v/>
      </c>
      <c r="H1133" s="5"/>
      <c r="I1133" s="5" t="str">
        <f>IF(B1133="","",VLOOKUP(AB1133,Varsayımlar!$B:$Q,6,0))</f>
        <v/>
      </c>
      <c r="O1133" s="5" t="str">
        <f>IF(B1133="","",VLOOKUP(AB1133,Varsayımlar!$B:$Q,7,0)*J1133)</f>
        <v/>
      </c>
      <c r="P1133" s="5" t="str">
        <f>IF(B1133="","",VLOOKUP(AB1133,Varsayımlar!$B:$Q,8,0))</f>
        <v/>
      </c>
      <c r="Q1133" s="5" t="str">
        <f>IF(B1133="","",VLOOKUP(AB1133,Varsayımlar!$B:$Q,9,0))</f>
        <v/>
      </c>
      <c r="R1133" s="5" t="str">
        <f>IF(B1133="","",VLOOKUP(AB1133,Varsayımlar!$B:$Q,10,0))</f>
        <v/>
      </c>
      <c r="S1133" s="5" t="str">
        <f>IF(B1133="","",VLOOKUP(AB1133,Varsayımlar!$B:$Q,11,0))</f>
        <v/>
      </c>
      <c r="T1133" s="5" t="str">
        <f>IF(B1133="","",VLOOKUP(AB1133,Varsayımlar!$B:$Q,12,0))</f>
        <v/>
      </c>
      <c r="U1133" s="5" t="str">
        <f>IF(B1133="","",VLOOKUP(AB1133,Varsayımlar!$B:$Q,13,0))</f>
        <v/>
      </c>
      <c r="V1133" s="5" t="str">
        <f>IF(B1133="","",VLOOKUP(AB1133,Varsayımlar!$B:$Q,14,0))</f>
        <v/>
      </c>
      <c r="Z1133" s="5" t="str">
        <f>IF(B1133="","",VLOOKUP(AB1133,Varsayımlar!$B:$Q,15,0))</f>
        <v/>
      </c>
      <c r="AA1133" s="5" t="str">
        <f>IF(B1133="","",VLOOKUP(AB1133,Varsayımlar!$B:$Q,16,0))</f>
        <v/>
      </c>
      <c r="AB1133" s="5" t="str">
        <f t="shared" si="20"/>
        <v/>
      </c>
    </row>
    <row r="1134" spans="2:28" x14ac:dyDescent="0.25">
      <c r="C1134" s="3" t="str">
        <f>IF(B1134="","",VLOOKUP(AB1134,Varsayımlar!$B:$Q,3,0))</f>
        <v/>
      </c>
      <c r="G1134" s="2" t="str">
        <f>IF(B1134="","",VLOOKUP(AB1134,Varsayımlar!$B:$Q,5,0))</f>
        <v/>
      </c>
      <c r="I1134" s="2" t="str">
        <f>IF(B1134="","",VLOOKUP(AB1134,Varsayımlar!$B:$Q,6,0))</f>
        <v/>
      </c>
      <c r="O1134" s="2" t="str">
        <f>IF(B1134="","",VLOOKUP(AB1134,Varsayımlar!$B:$Q,7,0)*J1134)</f>
        <v/>
      </c>
      <c r="P1134" s="2" t="str">
        <f>IF(B1134="","",VLOOKUP(AB1134,Varsayımlar!$B:$Q,8,0))</f>
        <v/>
      </c>
      <c r="Q1134" s="2" t="str">
        <f>IF(B1134="","",VLOOKUP(AB1134,Varsayımlar!$B:$Q,9,0))</f>
        <v/>
      </c>
      <c r="R1134" s="2" t="str">
        <f>IF(B1134="","",VLOOKUP(AB1134,Varsayımlar!$B:$Q,10,0))</f>
        <v/>
      </c>
      <c r="S1134" s="2" t="str">
        <f>IF(B1134="","",VLOOKUP(AB1134,Varsayımlar!$B:$Q,11,0))</f>
        <v/>
      </c>
      <c r="T1134" s="2" t="str">
        <f>IF(B1134="","",VLOOKUP(AB1134,Varsayımlar!$B:$Q,12,0))</f>
        <v/>
      </c>
      <c r="U1134" s="2" t="str">
        <f>IF(B1134="","",VLOOKUP(AB1134,Varsayımlar!$B:$Q,13,0))</f>
        <v/>
      </c>
      <c r="V1134" s="2" t="str">
        <f>IF(B1134="","",VLOOKUP(AB1134,Varsayımlar!$B:$Q,14,0))</f>
        <v/>
      </c>
      <c r="Z1134" s="2" t="str">
        <f>IF(B1134="","",VLOOKUP(AB1134,Varsayımlar!$B:$Q,15,0))</f>
        <v/>
      </c>
      <c r="AA1134" s="2" t="str">
        <f>IF(B1134="","",VLOOKUP(AB1134,Varsayımlar!$B:$Q,16,0))</f>
        <v/>
      </c>
      <c r="AB1134" s="2" t="str">
        <f t="shared" si="20"/>
        <v/>
      </c>
    </row>
    <row r="1135" spans="2:28" x14ac:dyDescent="0.25">
      <c r="B1135" s="6"/>
      <c r="C1135" s="7" t="str">
        <f>IF(B1135="","",VLOOKUP(AB1135,Varsayımlar!$B:$Q,3,0))</f>
        <v/>
      </c>
      <c r="G1135" s="5" t="str">
        <f>IF(B1135="","",VLOOKUP(AB1135,Varsayımlar!$B:$Q,5,0))</f>
        <v/>
      </c>
      <c r="H1135" s="5"/>
      <c r="I1135" s="5" t="str">
        <f>IF(B1135="","",VLOOKUP(AB1135,Varsayımlar!$B:$Q,6,0))</f>
        <v/>
      </c>
      <c r="O1135" s="5" t="str">
        <f>IF(B1135="","",VLOOKUP(AB1135,Varsayımlar!$B:$Q,7,0)*J1135)</f>
        <v/>
      </c>
      <c r="P1135" s="5" t="str">
        <f>IF(B1135="","",VLOOKUP(AB1135,Varsayımlar!$B:$Q,8,0))</f>
        <v/>
      </c>
      <c r="Q1135" s="5" t="str">
        <f>IF(B1135="","",VLOOKUP(AB1135,Varsayımlar!$B:$Q,9,0))</f>
        <v/>
      </c>
      <c r="R1135" s="5" t="str">
        <f>IF(B1135="","",VLOOKUP(AB1135,Varsayımlar!$B:$Q,10,0))</f>
        <v/>
      </c>
      <c r="S1135" s="5" t="str">
        <f>IF(B1135="","",VLOOKUP(AB1135,Varsayımlar!$B:$Q,11,0))</f>
        <v/>
      </c>
      <c r="T1135" s="5" t="str">
        <f>IF(B1135="","",VLOOKUP(AB1135,Varsayımlar!$B:$Q,12,0))</f>
        <v/>
      </c>
      <c r="U1135" s="5" t="str">
        <f>IF(B1135="","",VLOOKUP(AB1135,Varsayımlar!$B:$Q,13,0))</f>
        <v/>
      </c>
      <c r="V1135" s="5" t="str">
        <f>IF(B1135="","",VLOOKUP(AB1135,Varsayımlar!$B:$Q,14,0))</f>
        <v/>
      </c>
      <c r="Z1135" s="5" t="str">
        <f>IF(B1135="","",VLOOKUP(AB1135,Varsayımlar!$B:$Q,15,0))</f>
        <v/>
      </c>
      <c r="AA1135" s="5" t="str">
        <f>IF(B1135="","",VLOOKUP(AB1135,Varsayımlar!$B:$Q,16,0))</f>
        <v/>
      </c>
      <c r="AB1135" s="5" t="str">
        <f t="shared" si="20"/>
        <v/>
      </c>
    </row>
    <row r="1136" spans="2:28" x14ac:dyDescent="0.25">
      <c r="C1136" s="3" t="str">
        <f>IF(B1136="","",VLOOKUP(AB1136,Varsayımlar!$B:$Q,3,0))</f>
        <v/>
      </c>
      <c r="G1136" s="2" t="str">
        <f>IF(B1136="","",VLOOKUP(AB1136,Varsayımlar!$B:$Q,5,0))</f>
        <v/>
      </c>
      <c r="I1136" s="2" t="str">
        <f>IF(B1136="","",VLOOKUP(AB1136,Varsayımlar!$B:$Q,6,0))</f>
        <v/>
      </c>
      <c r="O1136" s="2" t="str">
        <f>IF(B1136="","",VLOOKUP(AB1136,Varsayımlar!$B:$Q,7,0)*J1136)</f>
        <v/>
      </c>
      <c r="P1136" s="2" t="str">
        <f>IF(B1136="","",VLOOKUP(AB1136,Varsayımlar!$B:$Q,8,0))</f>
        <v/>
      </c>
      <c r="Q1136" s="2" t="str">
        <f>IF(B1136="","",VLOOKUP(AB1136,Varsayımlar!$B:$Q,9,0))</f>
        <v/>
      </c>
      <c r="R1136" s="2" t="str">
        <f>IF(B1136="","",VLOOKUP(AB1136,Varsayımlar!$B:$Q,10,0))</f>
        <v/>
      </c>
      <c r="S1136" s="2" t="str">
        <f>IF(B1136="","",VLOOKUP(AB1136,Varsayımlar!$B:$Q,11,0))</f>
        <v/>
      </c>
      <c r="T1136" s="2" t="str">
        <f>IF(B1136="","",VLOOKUP(AB1136,Varsayımlar!$B:$Q,12,0))</f>
        <v/>
      </c>
      <c r="U1136" s="2" t="str">
        <f>IF(B1136="","",VLOOKUP(AB1136,Varsayımlar!$B:$Q,13,0))</f>
        <v/>
      </c>
      <c r="V1136" s="2" t="str">
        <f>IF(B1136="","",VLOOKUP(AB1136,Varsayımlar!$B:$Q,14,0))</f>
        <v/>
      </c>
      <c r="Z1136" s="2" t="str">
        <f>IF(B1136="","",VLOOKUP(AB1136,Varsayımlar!$B:$Q,15,0))</f>
        <v/>
      </c>
      <c r="AA1136" s="2" t="str">
        <f>IF(B1136="","",VLOOKUP(AB1136,Varsayımlar!$B:$Q,16,0))</f>
        <v/>
      </c>
      <c r="AB1136" s="2" t="str">
        <f t="shared" si="20"/>
        <v/>
      </c>
    </row>
    <row r="1137" spans="2:28" x14ac:dyDescent="0.25">
      <c r="B1137" s="6"/>
      <c r="C1137" s="7" t="str">
        <f>IF(B1137="","",VLOOKUP(AB1137,Varsayımlar!$B:$Q,3,0))</f>
        <v/>
      </c>
      <c r="G1137" s="5" t="str">
        <f>IF(B1137="","",VLOOKUP(AB1137,Varsayımlar!$B:$Q,5,0))</f>
        <v/>
      </c>
      <c r="H1137" s="5"/>
      <c r="I1137" s="5" t="str">
        <f>IF(B1137="","",VLOOKUP(AB1137,Varsayımlar!$B:$Q,6,0))</f>
        <v/>
      </c>
      <c r="O1137" s="5" t="str">
        <f>IF(B1137="","",VLOOKUP(AB1137,Varsayımlar!$B:$Q,7,0)*J1137)</f>
        <v/>
      </c>
      <c r="P1137" s="5" t="str">
        <f>IF(B1137="","",VLOOKUP(AB1137,Varsayımlar!$B:$Q,8,0))</f>
        <v/>
      </c>
      <c r="Q1137" s="5" t="str">
        <f>IF(B1137="","",VLOOKUP(AB1137,Varsayımlar!$B:$Q,9,0))</f>
        <v/>
      </c>
      <c r="R1137" s="5" t="str">
        <f>IF(B1137="","",VLOOKUP(AB1137,Varsayımlar!$B:$Q,10,0))</f>
        <v/>
      </c>
      <c r="S1137" s="5" t="str">
        <f>IF(B1137="","",VLOOKUP(AB1137,Varsayımlar!$B:$Q,11,0))</f>
        <v/>
      </c>
      <c r="T1137" s="5" t="str">
        <f>IF(B1137="","",VLOOKUP(AB1137,Varsayımlar!$B:$Q,12,0))</f>
        <v/>
      </c>
      <c r="U1137" s="5" t="str">
        <f>IF(B1137="","",VLOOKUP(AB1137,Varsayımlar!$B:$Q,13,0))</f>
        <v/>
      </c>
      <c r="V1137" s="5" t="str">
        <f>IF(B1137="","",VLOOKUP(AB1137,Varsayımlar!$B:$Q,14,0))</f>
        <v/>
      </c>
      <c r="Z1137" s="5" t="str">
        <f>IF(B1137="","",VLOOKUP(AB1137,Varsayımlar!$B:$Q,15,0))</f>
        <v/>
      </c>
      <c r="AA1137" s="5" t="str">
        <f>IF(B1137="","",VLOOKUP(AB1137,Varsayımlar!$B:$Q,16,0))</f>
        <v/>
      </c>
      <c r="AB1137" s="5" t="str">
        <f t="shared" si="20"/>
        <v/>
      </c>
    </row>
    <row r="1138" spans="2:28" x14ac:dyDescent="0.25">
      <c r="C1138" s="3" t="str">
        <f>IF(B1138="","",VLOOKUP(AB1138,Varsayımlar!$B:$Q,3,0))</f>
        <v/>
      </c>
      <c r="G1138" s="2" t="str">
        <f>IF(B1138="","",VLOOKUP(AB1138,Varsayımlar!$B:$Q,5,0))</f>
        <v/>
      </c>
      <c r="I1138" s="2" t="str">
        <f>IF(B1138="","",VLOOKUP(AB1138,Varsayımlar!$B:$Q,6,0))</f>
        <v/>
      </c>
      <c r="O1138" s="2" t="str">
        <f>IF(B1138="","",VLOOKUP(AB1138,Varsayımlar!$B:$Q,7,0)*J1138)</f>
        <v/>
      </c>
      <c r="P1138" s="2" t="str">
        <f>IF(B1138="","",VLOOKUP(AB1138,Varsayımlar!$B:$Q,8,0))</f>
        <v/>
      </c>
      <c r="Q1138" s="2" t="str">
        <f>IF(B1138="","",VLOOKUP(AB1138,Varsayımlar!$B:$Q,9,0))</f>
        <v/>
      </c>
      <c r="R1138" s="2" t="str">
        <f>IF(B1138="","",VLOOKUP(AB1138,Varsayımlar!$B:$Q,10,0))</f>
        <v/>
      </c>
      <c r="S1138" s="2" t="str">
        <f>IF(B1138="","",VLOOKUP(AB1138,Varsayımlar!$B:$Q,11,0))</f>
        <v/>
      </c>
      <c r="T1138" s="2" t="str">
        <f>IF(B1138="","",VLOOKUP(AB1138,Varsayımlar!$B:$Q,12,0))</f>
        <v/>
      </c>
      <c r="U1138" s="2" t="str">
        <f>IF(B1138="","",VLOOKUP(AB1138,Varsayımlar!$B:$Q,13,0))</f>
        <v/>
      </c>
      <c r="V1138" s="2" t="str">
        <f>IF(B1138="","",VLOOKUP(AB1138,Varsayımlar!$B:$Q,14,0))</f>
        <v/>
      </c>
      <c r="Z1138" s="2" t="str">
        <f>IF(B1138="","",VLOOKUP(AB1138,Varsayımlar!$B:$Q,15,0))</f>
        <v/>
      </c>
      <c r="AA1138" s="2" t="str">
        <f>IF(B1138="","",VLOOKUP(AB1138,Varsayımlar!$B:$Q,16,0))</f>
        <v/>
      </c>
      <c r="AB1138" s="2" t="str">
        <f t="shared" si="20"/>
        <v/>
      </c>
    </row>
    <row r="1139" spans="2:28" x14ac:dyDescent="0.25">
      <c r="B1139" s="6"/>
      <c r="C1139" s="7" t="str">
        <f>IF(B1139="","",VLOOKUP(AB1139,Varsayımlar!$B:$Q,3,0))</f>
        <v/>
      </c>
      <c r="G1139" s="5" t="str">
        <f>IF(B1139="","",VLOOKUP(AB1139,Varsayımlar!$B:$Q,5,0))</f>
        <v/>
      </c>
      <c r="H1139" s="5"/>
      <c r="I1139" s="5" t="str">
        <f>IF(B1139="","",VLOOKUP(AB1139,Varsayımlar!$B:$Q,6,0))</f>
        <v/>
      </c>
      <c r="O1139" s="5" t="str">
        <f>IF(B1139="","",VLOOKUP(AB1139,Varsayımlar!$B:$Q,7,0)*J1139)</f>
        <v/>
      </c>
      <c r="P1139" s="5" t="str">
        <f>IF(B1139="","",VLOOKUP(AB1139,Varsayımlar!$B:$Q,8,0))</f>
        <v/>
      </c>
      <c r="Q1139" s="5" t="str">
        <f>IF(B1139="","",VLOOKUP(AB1139,Varsayımlar!$B:$Q,9,0))</f>
        <v/>
      </c>
      <c r="R1139" s="5" t="str">
        <f>IF(B1139="","",VLOOKUP(AB1139,Varsayımlar!$B:$Q,10,0))</f>
        <v/>
      </c>
      <c r="S1139" s="5" t="str">
        <f>IF(B1139="","",VLOOKUP(AB1139,Varsayımlar!$B:$Q,11,0))</f>
        <v/>
      </c>
      <c r="T1139" s="5" t="str">
        <f>IF(B1139="","",VLOOKUP(AB1139,Varsayımlar!$B:$Q,12,0))</f>
        <v/>
      </c>
      <c r="U1139" s="5" t="str">
        <f>IF(B1139="","",VLOOKUP(AB1139,Varsayımlar!$B:$Q,13,0))</f>
        <v/>
      </c>
      <c r="V1139" s="5" t="str">
        <f>IF(B1139="","",VLOOKUP(AB1139,Varsayımlar!$B:$Q,14,0))</f>
        <v/>
      </c>
      <c r="Z1139" s="5" t="str">
        <f>IF(B1139="","",VLOOKUP(AB1139,Varsayımlar!$B:$Q,15,0))</f>
        <v/>
      </c>
      <c r="AA1139" s="5" t="str">
        <f>IF(B1139="","",VLOOKUP(AB1139,Varsayımlar!$B:$Q,16,0))</f>
        <v/>
      </c>
      <c r="AB1139" s="5" t="str">
        <f t="shared" si="20"/>
        <v/>
      </c>
    </row>
    <row r="1140" spans="2:28" x14ac:dyDescent="0.25">
      <c r="C1140" s="3" t="str">
        <f>IF(B1140="","",VLOOKUP(AB1140,Varsayımlar!$B:$Q,3,0))</f>
        <v/>
      </c>
      <c r="G1140" s="2" t="str">
        <f>IF(B1140="","",VLOOKUP(AB1140,Varsayımlar!$B:$Q,5,0))</f>
        <v/>
      </c>
      <c r="I1140" s="2" t="str">
        <f>IF(B1140="","",VLOOKUP(AB1140,Varsayımlar!$B:$Q,6,0))</f>
        <v/>
      </c>
      <c r="O1140" s="2" t="str">
        <f>IF(B1140="","",VLOOKUP(AB1140,Varsayımlar!$B:$Q,7,0)*J1140)</f>
        <v/>
      </c>
      <c r="P1140" s="2" t="str">
        <f>IF(B1140="","",VLOOKUP(AB1140,Varsayımlar!$B:$Q,8,0))</f>
        <v/>
      </c>
      <c r="Q1140" s="2" t="str">
        <f>IF(B1140="","",VLOOKUP(AB1140,Varsayımlar!$B:$Q,9,0))</f>
        <v/>
      </c>
      <c r="R1140" s="2" t="str">
        <f>IF(B1140="","",VLOOKUP(AB1140,Varsayımlar!$B:$Q,10,0))</f>
        <v/>
      </c>
      <c r="S1140" s="2" t="str">
        <f>IF(B1140="","",VLOOKUP(AB1140,Varsayımlar!$B:$Q,11,0))</f>
        <v/>
      </c>
      <c r="T1140" s="2" t="str">
        <f>IF(B1140="","",VLOOKUP(AB1140,Varsayımlar!$B:$Q,12,0))</f>
        <v/>
      </c>
      <c r="U1140" s="2" t="str">
        <f>IF(B1140="","",VLOOKUP(AB1140,Varsayımlar!$B:$Q,13,0))</f>
        <v/>
      </c>
      <c r="V1140" s="2" t="str">
        <f>IF(B1140="","",VLOOKUP(AB1140,Varsayımlar!$B:$Q,14,0))</f>
        <v/>
      </c>
      <c r="Z1140" s="2" t="str">
        <f>IF(B1140="","",VLOOKUP(AB1140,Varsayımlar!$B:$Q,15,0))</f>
        <v/>
      </c>
      <c r="AA1140" s="2" t="str">
        <f>IF(B1140="","",VLOOKUP(AB1140,Varsayımlar!$B:$Q,16,0))</f>
        <v/>
      </c>
      <c r="AB1140" s="2" t="str">
        <f t="shared" si="20"/>
        <v/>
      </c>
    </row>
    <row r="1141" spans="2:28" x14ac:dyDescent="0.25">
      <c r="B1141" s="6"/>
      <c r="C1141" s="7" t="str">
        <f>IF(B1141="","",VLOOKUP(AB1141,Varsayımlar!$B:$Q,3,0))</f>
        <v/>
      </c>
      <c r="G1141" s="5" t="str">
        <f>IF(B1141="","",VLOOKUP(AB1141,Varsayımlar!$B:$Q,5,0))</f>
        <v/>
      </c>
      <c r="H1141" s="5"/>
      <c r="I1141" s="5" t="str">
        <f>IF(B1141="","",VLOOKUP(AB1141,Varsayımlar!$B:$Q,6,0))</f>
        <v/>
      </c>
      <c r="O1141" s="5" t="str">
        <f>IF(B1141="","",VLOOKUP(AB1141,Varsayımlar!$B:$Q,7,0)*J1141)</f>
        <v/>
      </c>
      <c r="P1141" s="5" t="str">
        <f>IF(B1141="","",VLOOKUP(AB1141,Varsayımlar!$B:$Q,8,0))</f>
        <v/>
      </c>
      <c r="Q1141" s="5" t="str">
        <f>IF(B1141="","",VLOOKUP(AB1141,Varsayımlar!$B:$Q,9,0))</f>
        <v/>
      </c>
      <c r="R1141" s="5" t="str">
        <f>IF(B1141="","",VLOOKUP(AB1141,Varsayımlar!$B:$Q,10,0))</f>
        <v/>
      </c>
      <c r="S1141" s="5" t="str">
        <f>IF(B1141="","",VLOOKUP(AB1141,Varsayımlar!$B:$Q,11,0))</f>
        <v/>
      </c>
      <c r="T1141" s="5" t="str">
        <f>IF(B1141="","",VLOOKUP(AB1141,Varsayımlar!$B:$Q,12,0))</f>
        <v/>
      </c>
      <c r="U1141" s="5" t="str">
        <f>IF(B1141="","",VLOOKUP(AB1141,Varsayımlar!$B:$Q,13,0))</f>
        <v/>
      </c>
      <c r="V1141" s="5" t="str">
        <f>IF(B1141="","",VLOOKUP(AB1141,Varsayımlar!$B:$Q,14,0))</f>
        <v/>
      </c>
      <c r="Z1141" s="5" t="str">
        <f>IF(B1141="","",VLOOKUP(AB1141,Varsayımlar!$B:$Q,15,0))</f>
        <v/>
      </c>
      <c r="AA1141" s="5" t="str">
        <f>IF(B1141="","",VLOOKUP(AB1141,Varsayımlar!$B:$Q,16,0))</f>
        <v/>
      </c>
      <c r="AB1141" s="5" t="str">
        <f t="shared" si="20"/>
        <v/>
      </c>
    </row>
    <row r="1142" spans="2:28" x14ac:dyDescent="0.25">
      <c r="C1142" s="3" t="str">
        <f>IF(B1142="","",VLOOKUP(AB1142,Varsayımlar!$B:$Q,3,0))</f>
        <v/>
      </c>
      <c r="G1142" s="2" t="str">
        <f>IF(B1142="","",VLOOKUP(AB1142,Varsayımlar!$B:$Q,5,0))</f>
        <v/>
      </c>
      <c r="I1142" s="2" t="str">
        <f>IF(B1142="","",VLOOKUP(AB1142,Varsayımlar!$B:$Q,6,0))</f>
        <v/>
      </c>
      <c r="O1142" s="2" t="str">
        <f>IF(B1142="","",VLOOKUP(AB1142,Varsayımlar!$B:$Q,7,0)*J1142)</f>
        <v/>
      </c>
      <c r="P1142" s="2" t="str">
        <f>IF(B1142="","",VLOOKUP(AB1142,Varsayımlar!$B:$Q,8,0))</f>
        <v/>
      </c>
      <c r="Q1142" s="2" t="str">
        <f>IF(B1142="","",VLOOKUP(AB1142,Varsayımlar!$B:$Q,9,0))</f>
        <v/>
      </c>
      <c r="R1142" s="2" t="str">
        <f>IF(B1142="","",VLOOKUP(AB1142,Varsayımlar!$B:$Q,10,0))</f>
        <v/>
      </c>
      <c r="S1142" s="2" t="str">
        <f>IF(B1142="","",VLOOKUP(AB1142,Varsayımlar!$B:$Q,11,0))</f>
        <v/>
      </c>
      <c r="T1142" s="2" t="str">
        <f>IF(B1142="","",VLOOKUP(AB1142,Varsayımlar!$B:$Q,12,0))</f>
        <v/>
      </c>
      <c r="U1142" s="2" t="str">
        <f>IF(B1142="","",VLOOKUP(AB1142,Varsayımlar!$B:$Q,13,0))</f>
        <v/>
      </c>
      <c r="V1142" s="2" t="str">
        <f>IF(B1142="","",VLOOKUP(AB1142,Varsayımlar!$B:$Q,14,0))</f>
        <v/>
      </c>
      <c r="Z1142" s="2" t="str">
        <f>IF(B1142="","",VLOOKUP(AB1142,Varsayımlar!$B:$Q,15,0))</f>
        <v/>
      </c>
      <c r="AA1142" s="2" t="str">
        <f>IF(B1142="","",VLOOKUP(AB1142,Varsayımlar!$B:$Q,16,0))</f>
        <v/>
      </c>
      <c r="AB1142" s="2" t="str">
        <f t="shared" si="20"/>
        <v/>
      </c>
    </row>
    <row r="1143" spans="2:28" x14ac:dyDescent="0.25">
      <c r="B1143" s="6"/>
      <c r="C1143" s="7" t="str">
        <f>IF(B1143="","",VLOOKUP(AB1143,Varsayımlar!$B:$Q,3,0))</f>
        <v/>
      </c>
      <c r="G1143" s="5" t="str">
        <f>IF(B1143="","",VLOOKUP(AB1143,Varsayımlar!$B:$Q,5,0))</f>
        <v/>
      </c>
      <c r="H1143" s="5"/>
      <c r="I1143" s="5" t="str">
        <f>IF(B1143="","",VLOOKUP(AB1143,Varsayımlar!$B:$Q,6,0))</f>
        <v/>
      </c>
      <c r="O1143" s="5" t="str">
        <f>IF(B1143="","",VLOOKUP(AB1143,Varsayımlar!$B:$Q,7,0)*J1143)</f>
        <v/>
      </c>
      <c r="P1143" s="5" t="str">
        <f>IF(B1143="","",VLOOKUP(AB1143,Varsayımlar!$B:$Q,8,0))</f>
        <v/>
      </c>
      <c r="Q1143" s="5" t="str">
        <f>IF(B1143="","",VLOOKUP(AB1143,Varsayımlar!$B:$Q,9,0))</f>
        <v/>
      </c>
      <c r="R1143" s="5" t="str">
        <f>IF(B1143="","",VLOOKUP(AB1143,Varsayımlar!$B:$Q,10,0))</f>
        <v/>
      </c>
      <c r="S1143" s="5" t="str">
        <f>IF(B1143="","",VLOOKUP(AB1143,Varsayımlar!$B:$Q,11,0))</f>
        <v/>
      </c>
      <c r="T1143" s="5" t="str">
        <f>IF(B1143="","",VLOOKUP(AB1143,Varsayımlar!$B:$Q,12,0))</f>
        <v/>
      </c>
      <c r="U1143" s="5" t="str">
        <f>IF(B1143="","",VLOOKUP(AB1143,Varsayımlar!$B:$Q,13,0))</f>
        <v/>
      </c>
      <c r="V1143" s="5" t="str">
        <f>IF(B1143="","",VLOOKUP(AB1143,Varsayımlar!$B:$Q,14,0))</f>
        <v/>
      </c>
      <c r="Z1143" s="5" t="str">
        <f>IF(B1143="","",VLOOKUP(AB1143,Varsayımlar!$B:$Q,15,0))</f>
        <v/>
      </c>
      <c r="AA1143" s="5" t="str">
        <f>IF(B1143="","",VLOOKUP(AB1143,Varsayımlar!$B:$Q,16,0))</f>
        <v/>
      </c>
      <c r="AB1143" s="5" t="str">
        <f t="shared" si="20"/>
        <v/>
      </c>
    </row>
    <row r="1144" spans="2:28" x14ac:dyDescent="0.25">
      <c r="C1144" s="3" t="str">
        <f>IF(B1144="","",VLOOKUP(AB1144,Varsayımlar!$B:$Q,3,0))</f>
        <v/>
      </c>
      <c r="G1144" s="2" t="str">
        <f>IF(B1144="","",VLOOKUP(AB1144,Varsayımlar!$B:$Q,5,0))</f>
        <v/>
      </c>
      <c r="I1144" s="2" t="str">
        <f>IF(B1144="","",VLOOKUP(AB1144,Varsayımlar!$B:$Q,6,0))</f>
        <v/>
      </c>
      <c r="O1144" s="2" t="str">
        <f>IF(B1144="","",VLOOKUP(AB1144,Varsayımlar!$B:$Q,7,0)*J1144)</f>
        <v/>
      </c>
      <c r="P1144" s="2" t="str">
        <f>IF(B1144="","",VLOOKUP(AB1144,Varsayımlar!$B:$Q,8,0))</f>
        <v/>
      </c>
      <c r="Q1144" s="2" t="str">
        <f>IF(B1144="","",VLOOKUP(AB1144,Varsayımlar!$B:$Q,9,0))</f>
        <v/>
      </c>
      <c r="R1144" s="2" t="str">
        <f>IF(B1144="","",VLOOKUP(AB1144,Varsayımlar!$B:$Q,10,0))</f>
        <v/>
      </c>
      <c r="S1144" s="2" t="str">
        <f>IF(B1144="","",VLOOKUP(AB1144,Varsayımlar!$B:$Q,11,0))</f>
        <v/>
      </c>
      <c r="T1144" s="2" t="str">
        <f>IF(B1144="","",VLOOKUP(AB1144,Varsayımlar!$B:$Q,12,0))</f>
        <v/>
      </c>
      <c r="U1144" s="2" t="str">
        <f>IF(B1144="","",VLOOKUP(AB1144,Varsayımlar!$B:$Q,13,0))</f>
        <v/>
      </c>
      <c r="V1144" s="2" t="str">
        <f>IF(B1144="","",VLOOKUP(AB1144,Varsayımlar!$B:$Q,14,0))</f>
        <v/>
      </c>
      <c r="Z1144" s="2" t="str">
        <f>IF(B1144="","",VLOOKUP(AB1144,Varsayımlar!$B:$Q,15,0))</f>
        <v/>
      </c>
      <c r="AA1144" s="2" t="str">
        <f>IF(B1144="","",VLOOKUP(AB1144,Varsayımlar!$B:$Q,16,0))</f>
        <v/>
      </c>
      <c r="AB1144" s="2" t="str">
        <f t="shared" si="20"/>
        <v/>
      </c>
    </row>
    <row r="1145" spans="2:28" x14ac:dyDescent="0.25">
      <c r="B1145" s="6"/>
      <c r="C1145" s="7" t="str">
        <f>IF(B1145="","",VLOOKUP(AB1145,Varsayımlar!$B:$Q,3,0))</f>
        <v/>
      </c>
      <c r="G1145" s="5" t="str">
        <f>IF(B1145="","",VLOOKUP(AB1145,Varsayımlar!$B:$Q,5,0))</f>
        <v/>
      </c>
      <c r="H1145" s="5"/>
      <c r="I1145" s="5" t="str">
        <f>IF(B1145="","",VLOOKUP(AB1145,Varsayımlar!$B:$Q,6,0))</f>
        <v/>
      </c>
      <c r="O1145" s="5" t="str">
        <f>IF(B1145="","",VLOOKUP(AB1145,Varsayımlar!$B:$Q,7,0)*J1145)</f>
        <v/>
      </c>
      <c r="P1145" s="5" t="str">
        <f>IF(B1145="","",VLOOKUP(AB1145,Varsayımlar!$B:$Q,8,0))</f>
        <v/>
      </c>
      <c r="Q1145" s="5" t="str">
        <f>IF(B1145="","",VLOOKUP(AB1145,Varsayımlar!$B:$Q,9,0))</f>
        <v/>
      </c>
      <c r="R1145" s="5" t="str">
        <f>IF(B1145="","",VLOOKUP(AB1145,Varsayımlar!$B:$Q,10,0))</f>
        <v/>
      </c>
      <c r="S1145" s="5" t="str">
        <f>IF(B1145="","",VLOOKUP(AB1145,Varsayımlar!$B:$Q,11,0))</f>
        <v/>
      </c>
      <c r="T1145" s="5" t="str">
        <f>IF(B1145="","",VLOOKUP(AB1145,Varsayımlar!$B:$Q,12,0))</f>
        <v/>
      </c>
      <c r="U1145" s="5" t="str">
        <f>IF(B1145="","",VLOOKUP(AB1145,Varsayımlar!$B:$Q,13,0))</f>
        <v/>
      </c>
      <c r="V1145" s="5" t="str">
        <f>IF(B1145="","",VLOOKUP(AB1145,Varsayımlar!$B:$Q,14,0))</f>
        <v/>
      </c>
      <c r="Z1145" s="5" t="str">
        <f>IF(B1145="","",VLOOKUP(AB1145,Varsayımlar!$B:$Q,15,0))</f>
        <v/>
      </c>
      <c r="AA1145" s="5" t="str">
        <f>IF(B1145="","",VLOOKUP(AB1145,Varsayımlar!$B:$Q,16,0))</f>
        <v/>
      </c>
      <c r="AB1145" s="5" t="str">
        <f t="shared" si="20"/>
        <v/>
      </c>
    </row>
    <row r="1146" spans="2:28" x14ac:dyDescent="0.25">
      <c r="C1146" s="3" t="str">
        <f>IF(B1146="","",VLOOKUP(AB1146,Varsayımlar!$B:$Q,3,0))</f>
        <v/>
      </c>
      <c r="G1146" s="2" t="str">
        <f>IF(B1146="","",VLOOKUP(AB1146,Varsayımlar!$B:$Q,5,0))</f>
        <v/>
      </c>
      <c r="I1146" s="2" t="str">
        <f>IF(B1146="","",VLOOKUP(AB1146,Varsayımlar!$B:$Q,6,0))</f>
        <v/>
      </c>
      <c r="O1146" s="2" t="str">
        <f>IF(B1146="","",VLOOKUP(AB1146,Varsayımlar!$B:$Q,7,0)*J1146)</f>
        <v/>
      </c>
      <c r="P1146" s="2" t="str">
        <f>IF(B1146="","",VLOOKUP(AB1146,Varsayımlar!$B:$Q,8,0))</f>
        <v/>
      </c>
      <c r="Q1146" s="2" t="str">
        <f>IF(B1146="","",VLOOKUP(AB1146,Varsayımlar!$B:$Q,9,0))</f>
        <v/>
      </c>
      <c r="R1146" s="2" t="str">
        <f>IF(B1146="","",VLOOKUP(AB1146,Varsayımlar!$B:$Q,10,0))</f>
        <v/>
      </c>
      <c r="S1146" s="2" t="str">
        <f>IF(B1146="","",VLOOKUP(AB1146,Varsayımlar!$B:$Q,11,0))</f>
        <v/>
      </c>
      <c r="T1146" s="2" t="str">
        <f>IF(B1146="","",VLOOKUP(AB1146,Varsayımlar!$B:$Q,12,0))</f>
        <v/>
      </c>
      <c r="U1146" s="2" t="str">
        <f>IF(B1146="","",VLOOKUP(AB1146,Varsayımlar!$B:$Q,13,0))</f>
        <v/>
      </c>
      <c r="V1146" s="2" t="str">
        <f>IF(B1146="","",VLOOKUP(AB1146,Varsayımlar!$B:$Q,14,0))</f>
        <v/>
      </c>
      <c r="Z1146" s="2" t="str">
        <f>IF(B1146="","",VLOOKUP(AB1146,Varsayımlar!$B:$Q,15,0))</f>
        <v/>
      </c>
      <c r="AA1146" s="2" t="str">
        <f>IF(B1146="","",VLOOKUP(AB1146,Varsayımlar!$B:$Q,16,0))</f>
        <v/>
      </c>
      <c r="AB1146" s="2" t="str">
        <f t="shared" si="20"/>
        <v/>
      </c>
    </row>
    <row r="1147" spans="2:28" x14ac:dyDescent="0.25">
      <c r="B1147" s="6"/>
      <c r="C1147" s="7" t="str">
        <f>IF(B1147="","",VLOOKUP(AB1147,Varsayımlar!$B:$Q,3,0))</f>
        <v/>
      </c>
      <c r="G1147" s="5" t="str">
        <f>IF(B1147="","",VLOOKUP(AB1147,Varsayımlar!$B:$Q,5,0))</f>
        <v/>
      </c>
      <c r="H1147" s="5"/>
      <c r="I1147" s="5" t="str">
        <f>IF(B1147="","",VLOOKUP(AB1147,Varsayımlar!$B:$Q,6,0))</f>
        <v/>
      </c>
      <c r="O1147" s="5" t="str">
        <f>IF(B1147="","",VLOOKUP(AB1147,Varsayımlar!$B:$Q,7,0)*J1147)</f>
        <v/>
      </c>
      <c r="P1147" s="5" t="str">
        <f>IF(B1147="","",VLOOKUP(AB1147,Varsayımlar!$B:$Q,8,0))</f>
        <v/>
      </c>
      <c r="Q1147" s="5" t="str">
        <f>IF(B1147="","",VLOOKUP(AB1147,Varsayımlar!$B:$Q,9,0))</f>
        <v/>
      </c>
      <c r="R1147" s="5" t="str">
        <f>IF(B1147="","",VLOOKUP(AB1147,Varsayımlar!$B:$Q,10,0))</f>
        <v/>
      </c>
      <c r="S1147" s="5" t="str">
        <f>IF(B1147="","",VLOOKUP(AB1147,Varsayımlar!$B:$Q,11,0))</f>
        <v/>
      </c>
      <c r="T1147" s="5" t="str">
        <f>IF(B1147="","",VLOOKUP(AB1147,Varsayımlar!$B:$Q,12,0))</f>
        <v/>
      </c>
      <c r="U1147" s="5" t="str">
        <f>IF(B1147="","",VLOOKUP(AB1147,Varsayımlar!$B:$Q,13,0))</f>
        <v/>
      </c>
      <c r="V1147" s="5" t="str">
        <f>IF(B1147="","",VLOOKUP(AB1147,Varsayımlar!$B:$Q,14,0))</f>
        <v/>
      </c>
      <c r="Z1147" s="5" t="str">
        <f>IF(B1147="","",VLOOKUP(AB1147,Varsayımlar!$B:$Q,15,0))</f>
        <v/>
      </c>
      <c r="AA1147" s="5" t="str">
        <f>IF(B1147="","",VLOOKUP(AB1147,Varsayımlar!$B:$Q,16,0))</f>
        <v/>
      </c>
      <c r="AB1147" s="5" t="str">
        <f t="shared" si="20"/>
        <v/>
      </c>
    </row>
    <row r="1148" spans="2:28" x14ac:dyDescent="0.25">
      <c r="C1148" s="3" t="str">
        <f>IF(B1148="","",VLOOKUP(AB1148,Varsayımlar!$B:$Q,3,0))</f>
        <v/>
      </c>
      <c r="G1148" s="2" t="str">
        <f>IF(B1148="","",VLOOKUP(AB1148,Varsayımlar!$B:$Q,5,0))</f>
        <v/>
      </c>
      <c r="I1148" s="2" t="str">
        <f>IF(B1148="","",VLOOKUP(AB1148,Varsayımlar!$B:$Q,6,0))</f>
        <v/>
      </c>
      <c r="O1148" s="2" t="str">
        <f>IF(B1148="","",VLOOKUP(AB1148,Varsayımlar!$B:$Q,7,0)*J1148)</f>
        <v/>
      </c>
      <c r="P1148" s="2" t="str">
        <f>IF(B1148="","",VLOOKUP(AB1148,Varsayımlar!$B:$Q,8,0))</f>
        <v/>
      </c>
      <c r="Q1148" s="2" t="str">
        <f>IF(B1148="","",VLOOKUP(AB1148,Varsayımlar!$B:$Q,9,0))</f>
        <v/>
      </c>
      <c r="R1148" s="2" t="str">
        <f>IF(B1148="","",VLOOKUP(AB1148,Varsayımlar!$B:$Q,10,0))</f>
        <v/>
      </c>
      <c r="S1148" s="2" t="str">
        <f>IF(B1148="","",VLOOKUP(AB1148,Varsayımlar!$B:$Q,11,0))</f>
        <v/>
      </c>
      <c r="T1148" s="2" t="str">
        <f>IF(B1148="","",VLOOKUP(AB1148,Varsayımlar!$B:$Q,12,0))</f>
        <v/>
      </c>
      <c r="U1148" s="2" t="str">
        <f>IF(B1148="","",VLOOKUP(AB1148,Varsayımlar!$B:$Q,13,0))</f>
        <v/>
      </c>
      <c r="V1148" s="2" t="str">
        <f>IF(B1148="","",VLOOKUP(AB1148,Varsayımlar!$B:$Q,14,0))</f>
        <v/>
      </c>
      <c r="Z1148" s="2" t="str">
        <f>IF(B1148="","",VLOOKUP(AB1148,Varsayımlar!$B:$Q,15,0))</f>
        <v/>
      </c>
      <c r="AA1148" s="2" t="str">
        <f>IF(B1148="","",VLOOKUP(AB1148,Varsayımlar!$B:$Q,16,0))</f>
        <v/>
      </c>
      <c r="AB1148" s="2" t="str">
        <f t="shared" si="20"/>
        <v/>
      </c>
    </row>
    <row r="1149" spans="2:28" x14ac:dyDescent="0.25">
      <c r="B1149" s="6"/>
      <c r="C1149" s="7" t="str">
        <f>IF(B1149="","",VLOOKUP(AB1149,Varsayımlar!$B:$Q,3,0))</f>
        <v/>
      </c>
      <c r="G1149" s="5" t="str">
        <f>IF(B1149="","",VLOOKUP(AB1149,Varsayımlar!$B:$Q,5,0))</f>
        <v/>
      </c>
      <c r="H1149" s="5"/>
      <c r="I1149" s="5" t="str">
        <f>IF(B1149="","",VLOOKUP(AB1149,Varsayımlar!$B:$Q,6,0))</f>
        <v/>
      </c>
      <c r="O1149" s="5" t="str">
        <f>IF(B1149="","",VLOOKUP(AB1149,Varsayımlar!$B:$Q,7,0)*J1149)</f>
        <v/>
      </c>
      <c r="P1149" s="5" t="str">
        <f>IF(B1149="","",VLOOKUP(AB1149,Varsayımlar!$B:$Q,8,0))</f>
        <v/>
      </c>
      <c r="Q1149" s="5" t="str">
        <f>IF(B1149="","",VLOOKUP(AB1149,Varsayımlar!$B:$Q,9,0))</f>
        <v/>
      </c>
      <c r="R1149" s="5" t="str">
        <f>IF(B1149="","",VLOOKUP(AB1149,Varsayımlar!$B:$Q,10,0))</f>
        <v/>
      </c>
      <c r="S1149" s="5" t="str">
        <f>IF(B1149="","",VLOOKUP(AB1149,Varsayımlar!$B:$Q,11,0))</f>
        <v/>
      </c>
      <c r="T1149" s="5" t="str">
        <f>IF(B1149="","",VLOOKUP(AB1149,Varsayımlar!$B:$Q,12,0))</f>
        <v/>
      </c>
      <c r="U1149" s="5" t="str">
        <f>IF(B1149="","",VLOOKUP(AB1149,Varsayımlar!$B:$Q,13,0))</f>
        <v/>
      </c>
      <c r="V1149" s="5" t="str">
        <f>IF(B1149="","",VLOOKUP(AB1149,Varsayımlar!$B:$Q,14,0))</f>
        <v/>
      </c>
      <c r="Z1149" s="5" t="str">
        <f>IF(B1149="","",VLOOKUP(AB1149,Varsayımlar!$B:$Q,15,0))</f>
        <v/>
      </c>
      <c r="AA1149" s="5" t="str">
        <f>IF(B1149="","",VLOOKUP(AB1149,Varsayımlar!$B:$Q,16,0))</f>
        <v/>
      </c>
      <c r="AB1149" s="5" t="str">
        <f t="shared" si="20"/>
        <v/>
      </c>
    </row>
    <row r="1150" spans="2:28" x14ac:dyDescent="0.25">
      <c r="C1150" s="3" t="str">
        <f>IF(B1150="","",VLOOKUP(AB1150,Varsayımlar!$B:$Q,3,0))</f>
        <v/>
      </c>
      <c r="G1150" s="2" t="str">
        <f>IF(B1150="","",VLOOKUP(AB1150,Varsayımlar!$B:$Q,5,0))</f>
        <v/>
      </c>
      <c r="I1150" s="2" t="str">
        <f>IF(B1150="","",VLOOKUP(AB1150,Varsayımlar!$B:$Q,6,0))</f>
        <v/>
      </c>
      <c r="O1150" s="2" t="str">
        <f>IF(B1150="","",VLOOKUP(AB1150,Varsayımlar!$B:$Q,7,0)*J1150)</f>
        <v/>
      </c>
      <c r="P1150" s="2" t="str">
        <f>IF(B1150="","",VLOOKUP(AB1150,Varsayımlar!$B:$Q,8,0))</f>
        <v/>
      </c>
      <c r="Q1150" s="2" t="str">
        <f>IF(B1150="","",VLOOKUP(AB1150,Varsayımlar!$B:$Q,9,0))</f>
        <v/>
      </c>
      <c r="R1150" s="2" t="str">
        <f>IF(B1150="","",VLOOKUP(AB1150,Varsayımlar!$B:$Q,10,0))</f>
        <v/>
      </c>
      <c r="S1150" s="2" t="str">
        <f>IF(B1150="","",VLOOKUP(AB1150,Varsayımlar!$B:$Q,11,0))</f>
        <v/>
      </c>
      <c r="T1150" s="2" t="str">
        <f>IF(B1150="","",VLOOKUP(AB1150,Varsayımlar!$B:$Q,12,0))</f>
        <v/>
      </c>
      <c r="U1150" s="2" t="str">
        <f>IF(B1150="","",VLOOKUP(AB1150,Varsayımlar!$B:$Q,13,0))</f>
        <v/>
      </c>
      <c r="V1150" s="2" t="str">
        <f>IF(B1150="","",VLOOKUP(AB1150,Varsayımlar!$B:$Q,14,0))</f>
        <v/>
      </c>
      <c r="Z1150" s="2" t="str">
        <f>IF(B1150="","",VLOOKUP(AB1150,Varsayımlar!$B:$Q,15,0))</f>
        <v/>
      </c>
      <c r="AA1150" s="2" t="str">
        <f>IF(B1150="","",VLOOKUP(AB1150,Varsayımlar!$B:$Q,16,0))</f>
        <v/>
      </c>
      <c r="AB1150" s="2" t="str">
        <f t="shared" si="20"/>
        <v/>
      </c>
    </row>
    <row r="1151" spans="2:28" x14ac:dyDescent="0.25">
      <c r="B1151" s="6"/>
      <c r="C1151" s="7" t="str">
        <f>IF(B1151="","",VLOOKUP(AB1151,Varsayımlar!$B:$Q,3,0))</f>
        <v/>
      </c>
      <c r="G1151" s="5" t="str">
        <f>IF(B1151="","",VLOOKUP(AB1151,Varsayımlar!$B:$Q,5,0))</f>
        <v/>
      </c>
      <c r="H1151" s="5"/>
      <c r="I1151" s="5" t="str">
        <f>IF(B1151="","",VLOOKUP(AB1151,Varsayımlar!$B:$Q,6,0))</f>
        <v/>
      </c>
      <c r="O1151" s="5" t="str">
        <f>IF(B1151="","",VLOOKUP(AB1151,Varsayımlar!$B:$Q,7,0)*J1151)</f>
        <v/>
      </c>
      <c r="P1151" s="5" t="str">
        <f>IF(B1151="","",VLOOKUP(AB1151,Varsayımlar!$B:$Q,8,0))</f>
        <v/>
      </c>
      <c r="Q1151" s="5" t="str">
        <f>IF(B1151="","",VLOOKUP(AB1151,Varsayımlar!$B:$Q,9,0))</f>
        <v/>
      </c>
      <c r="R1151" s="5" t="str">
        <f>IF(B1151="","",VLOOKUP(AB1151,Varsayımlar!$B:$Q,10,0))</f>
        <v/>
      </c>
      <c r="S1151" s="5" t="str">
        <f>IF(B1151="","",VLOOKUP(AB1151,Varsayımlar!$B:$Q,11,0))</f>
        <v/>
      </c>
      <c r="T1151" s="5" t="str">
        <f>IF(B1151="","",VLOOKUP(AB1151,Varsayımlar!$B:$Q,12,0))</f>
        <v/>
      </c>
      <c r="U1151" s="5" t="str">
        <f>IF(B1151="","",VLOOKUP(AB1151,Varsayımlar!$B:$Q,13,0))</f>
        <v/>
      </c>
      <c r="V1151" s="5" t="str">
        <f>IF(B1151="","",VLOOKUP(AB1151,Varsayımlar!$B:$Q,14,0))</f>
        <v/>
      </c>
      <c r="Z1151" s="5" t="str">
        <f>IF(B1151="","",VLOOKUP(AB1151,Varsayımlar!$B:$Q,15,0))</f>
        <v/>
      </c>
      <c r="AA1151" s="5" t="str">
        <f>IF(B1151="","",VLOOKUP(AB1151,Varsayımlar!$B:$Q,16,0))</f>
        <v/>
      </c>
      <c r="AB1151" s="5" t="str">
        <f t="shared" si="20"/>
        <v/>
      </c>
    </row>
    <row r="1152" spans="2:28" x14ac:dyDescent="0.25">
      <c r="C1152" s="3" t="str">
        <f>IF(B1152="","",VLOOKUP(AB1152,Varsayımlar!$B:$Q,3,0))</f>
        <v/>
      </c>
      <c r="G1152" s="2" t="str">
        <f>IF(B1152="","",VLOOKUP(AB1152,Varsayımlar!$B:$Q,5,0))</f>
        <v/>
      </c>
      <c r="I1152" s="2" t="str">
        <f>IF(B1152="","",VLOOKUP(AB1152,Varsayımlar!$B:$Q,6,0))</f>
        <v/>
      </c>
      <c r="O1152" s="2" t="str">
        <f>IF(B1152="","",VLOOKUP(AB1152,Varsayımlar!$B:$Q,7,0)*J1152)</f>
        <v/>
      </c>
      <c r="P1152" s="2" t="str">
        <f>IF(B1152="","",VLOOKUP(AB1152,Varsayımlar!$B:$Q,8,0))</f>
        <v/>
      </c>
      <c r="Q1152" s="2" t="str">
        <f>IF(B1152="","",VLOOKUP(AB1152,Varsayımlar!$B:$Q,9,0))</f>
        <v/>
      </c>
      <c r="R1152" s="2" t="str">
        <f>IF(B1152="","",VLOOKUP(AB1152,Varsayımlar!$B:$Q,10,0))</f>
        <v/>
      </c>
      <c r="S1152" s="2" t="str">
        <f>IF(B1152="","",VLOOKUP(AB1152,Varsayımlar!$B:$Q,11,0))</f>
        <v/>
      </c>
      <c r="T1152" s="2" t="str">
        <f>IF(B1152="","",VLOOKUP(AB1152,Varsayımlar!$B:$Q,12,0))</f>
        <v/>
      </c>
      <c r="U1152" s="2" t="str">
        <f>IF(B1152="","",VLOOKUP(AB1152,Varsayımlar!$B:$Q,13,0))</f>
        <v/>
      </c>
      <c r="V1152" s="2" t="str">
        <f>IF(B1152="","",VLOOKUP(AB1152,Varsayımlar!$B:$Q,14,0))</f>
        <v/>
      </c>
      <c r="Z1152" s="2" t="str">
        <f>IF(B1152="","",VLOOKUP(AB1152,Varsayımlar!$B:$Q,15,0))</f>
        <v/>
      </c>
      <c r="AA1152" s="2" t="str">
        <f>IF(B1152="","",VLOOKUP(AB1152,Varsayımlar!$B:$Q,16,0))</f>
        <v/>
      </c>
      <c r="AB1152" s="2" t="str">
        <f t="shared" si="20"/>
        <v/>
      </c>
    </row>
    <row r="1153" spans="2:28" x14ac:dyDescent="0.25">
      <c r="B1153" s="6"/>
      <c r="C1153" s="7" t="str">
        <f>IF(B1153="","",VLOOKUP(AB1153,Varsayımlar!$B:$Q,3,0))</f>
        <v/>
      </c>
      <c r="G1153" s="5" t="str">
        <f>IF(B1153="","",VLOOKUP(AB1153,Varsayımlar!$B:$Q,5,0))</f>
        <v/>
      </c>
      <c r="H1153" s="5"/>
      <c r="I1153" s="5" t="str">
        <f>IF(B1153="","",VLOOKUP(AB1153,Varsayımlar!$B:$Q,6,0))</f>
        <v/>
      </c>
      <c r="O1153" s="5" t="str">
        <f>IF(B1153="","",VLOOKUP(AB1153,Varsayımlar!$B:$Q,7,0)*J1153)</f>
        <v/>
      </c>
      <c r="P1153" s="5" t="str">
        <f>IF(B1153="","",VLOOKUP(AB1153,Varsayımlar!$B:$Q,8,0))</f>
        <v/>
      </c>
      <c r="Q1153" s="5" t="str">
        <f>IF(B1153="","",VLOOKUP(AB1153,Varsayımlar!$B:$Q,9,0))</f>
        <v/>
      </c>
      <c r="R1153" s="5" t="str">
        <f>IF(B1153="","",VLOOKUP(AB1153,Varsayımlar!$B:$Q,10,0))</f>
        <v/>
      </c>
      <c r="S1153" s="5" t="str">
        <f>IF(B1153="","",VLOOKUP(AB1153,Varsayımlar!$B:$Q,11,0))</f>
        <v/>
      </c>
      <c r="T1153" s="5" t="str">
        <f>IF(B1153="","",VLOOKUP(AB1153,Varsayımlar!$B:$Q,12,0))</f>
        <v/>
      </c>
      <c r="U1153" s="5" t="str">
        <f>IF(B1153="","",VLOOKUP(AB1153,Varsayımlar!$B:$Q,13,0))</f>
        <v/>
      </c>
      <c r="V1153" s="5" t="str">
        <f>IF(B1153="","",VLOOKUP(AB1153,Varsayımlar!$B:$Q,14,0))</f>
        <v/>
      </c>
      <c r="Z1153" s="5" t="str">
        <f>IF(B1153="","",VLOOKUP(AB1153,Varsayımlar!$B:$Q,15,0))</f>
        <v/>
      </c>
      <c r="AA1153" s="5" t="str">
        <f>IF(B1153="","",VLOOKUP(AB1153,Varsayımlar!$B:$Q,16,0))</f>
        <v/>
      </c>
      <c r="AB1153" s="5" t="str">
        <f t="shared" si="20"/>
        <v/>
      </c>
    </row>
    <row r="1154" spans="2:28" x14ac:dyDescent="0.25">
      <c r="C1154" s="3" t="str">
        <f>IF(B1154="","",VLOOKUP(AB1154,Varsayımlar!$B:$Q,3,0))</f>
        <v/>
      </c>
      <c r="G1154" s="2" t="str">
        <f>IF(B1154="","",VLOOKUP(AB1154,Varsayımlar!$B:$Q,5,0))</f>
        <v/>
      </c>
      <c r="I1154" s="2" t="str">
        <f>IF(B1154="","",VLOOKUP(AB1154,Varsayımlar!$B:$Q,6,0))</f>
        <v/>
      </c>
      <c r="O1154" s="2" t="str">
        <f>IF(B1154="","",VLOOKUP(AB1154,Varsayımlar!$B:$Q,7,0)*J1154)</f>
        <v/>
      </c>
      <c r="P1154" s="2" t="str">
        <f>IF(B1154="","",VLOOKUP(AB1154,Varsayımlar!$B:$Q,8,0))</f>
        <v/>
      </c>
      <c r="Q1154" s="2" t="str">
        <f>IF(B1154="","",VLOOKUP(AB1154,Varsayımlar!$B:$Q,9,0))</f>
        <v/>
      </c>
      <c r="R1154" s="2" t="str">
        <f>IF(B1154="","",VLOOKUP(AB1154,Varsayımlar!$B:$Q,10,0))</f>
        <v/>
      </c>
      <c r="S1154" s="2" t="str">
        <f>IF(B1154="","",VLOOKUP(AB1154,Varsayımlar!$B:$Q,11,0))</f>
        <v/>
      </c>
      <c r="T1154" s="2" t="str">
        <f>IF(B1154="","",VLOOKUP(AB1154,Varsayımlar!$B:$Q,12,0))</f>
        <v/>
      </c>
      <c r="U1154" s="2" t="str">
        <f>IF(B1154="","",VLOOKUP(AB1154,Varsayımlar!$B:$Q,13,0))</f>
        <v/>
      </c>
      <c r="V1154" s="2" t="str">
        <f>IF(B1154="","",VLOOKUP(AB1154,Varsayımlar!$B:$Q,14,0))</f>
        <v/>
      </c>
      <c r="Z1154" s="2" t="str">
        <f>IF(B1154="","",VLOOKUP(AB1154,Varsayımlar!$B:$Q,15,0))</f>
        <v/>
      </c>
      <c r="AA1154" s="2" t="str">
        <f>IF(B1154="","",VLOOKUP(AB1154,Varsayımlar!$B:$Q,16,0))</f>
        <v/>
      </c>
      <c r="AB1154" s="2" t="str">
        <f t="shared" si="20"/>
        <v/>
      </c>
    </row>
    <row r="1155" spans="2:28" x14ac:dyDescent="0.25">
      <c r="B1155" s="6"/>
      <c r="C1155" s="7" t="str">
        <f>IF(B1155="","",VLOOKUP(AB1155,Varsayımlar!$B:$Q,3,0))</f>
        <v/>
      </c>
      <c r="G1155" s="5" t="str">
        <f>IF(B1155="","",VLOOKUP(AB1155,Varsayımlar!$B:$Q,5,0))</f>
        <v/>
      </c>
      <c r="H1155" s="5"/>
      <c r="I1155" s="5" t="str">
        <f>IF(B1155="","",VLOOKUP(AB1155,Varsayımlar!$B:$Q,6,0))</f>
        <v/>
      </c>
      <c r="O1155" s="5" t="str">
        <f>IF(B1155="","",VLOOKUP(AB1155,Varsayımlar!$B:$Q,7,0)*J1155)</f>
        <v/>
      </c>
      <c r="P1155" s="5" t="str">
        <f>IF(B1155="","",VLOOKUP(AB1155,Varsayımlar!$B:$Q,8,0))</f>
        <v/>
      </c>
      <c r="Q1155" s="5" t="str">
        <f>IF(B1155="","",VLOOKUP(AB1155,Varsayımlar!$B:$Q,9,0))</f>
        <v/>
      </c>
      <c r="R1155" s="5" t="str">
        <f>IF(B1155="","",VLOOKUP(AB1155,Varsayımlar!$B:$Q,10,0))</f>
        <v/>
      </c>
      <c r="S1155" s="5" t="str">
        <f>IF(B1155="","",VLOOKUP(AB1155,Varsayımlar!$B:$Q,11,0))</f>
        <v/>
      </c>
      <c r="T1155" s="5" t="str">
        <f>IF(B1155="","",VLOOKUP(AB1155,Varsayımlar!$B:$Q,12,0))</f>
        <v/>
      </c>
      <c r="U1155" s="5" t="str">
        <f>IF(B1155="","",VLOOKUP(AB1155,Varsayımlar!$B:$Q,13,0))</f>
        <v/>
      </c>
      <c r="V1155" s="5" t="str">
        <f>IF(B1155="","",VLOOKUP(AB1155,Varsayımlar!$B:$Q,14,0))</f>
        <v/>
      </c>
      <c r="Z1155" s="5" t="str">
        <f>IF(B1155="","",VLOOKUP(AB1155,Varsayımlar!$B:$Q,15,0))</f>
        <v/>
      </c>
      <c r="AA1155" s="5" t="str">
        <f>IF(B1155="","",VLOOKUP(AB1155,Varsayımlar!$B:$Q,16,0))</f>
        <v/>
      </c>
      <c r="AB1155" s="5" t="str">
        <f t="shared" si="20"/>
        <v/>
      </c>
    </row>
    <row r="1156" spans="2:28" x14ac:dyDescent="0.25">
      <c r="C1156" s="3" t="str">
        <f>IF(B1156="","",VLOOKUP(AB1156,Varsayımlar!$B:$Q,3,0))</f>
        <v/>
      </c>
      <c r="G1156" s="2" t="str">
        <f>IF(B1156="","",VLOOKUP(AB1156,Varsayımlar!$B:$Q,5,0))</f>
        <v/>
      </c>
      <c r="I1156" s="2" t="str">
        <f>IF(B1156="","",VLOOKUP(AB1156,Varsayımlar!$B:$Q,6,0))</f>
        <v/>
      </c>
      <c r="O1156" s="2" t="str">
        <f>IF(B1156="","",VLOOKUP(AB1156,Varsayımlar!$B:$Q,7,0)*J1156)</f>
        <v/>
      </c>
      <c r="P1156" s="2" t="str">
        <f>IF(B1156="","",VLOOKUP(AB1156,Varsayımlar!$B:$Q,8,0))</f>
        <v/>
      </c>
      <c r="Q1156" s="2" t="str">
        <f>IF(B1156="","",VLOOKUP(AB1156,Varsayımlar!$B:$Q,9,0))</f>
        <v/>
      </c>
      <c r="R1156" s="2" t="str">
        <f>IF(B1156="","",VLOOKUP(AB1156,Varsayımlar!$B:$Q,10,0))</f>
        <v/>
      </c>
      <c r="S1156" s="2" t="str">
        <f>IF(B1156="","",VLOOKUP(AB1156,Varsayımlar!$B:$Q,11,0))</f>
        <v/>
      </c>
      <c r="T1156" s="2" t="str">
        <f>IF(B1156="","",VLOOKUP(AB1156,Varsayımlar!$B:$Q,12,0))</f>
        <v/>
      </c>
      <c r="U1156" s="2" t="str">
        <f>IF(B1156="","",VLOOKUP(AB1156,Varsayımlar!$B:$Q,13,0))</f>
        <v/>
      </c>
      <c r="V1156" s="2" t="str">
        <f>IF(B1156="","",VLOOKUP(AB1156,Varsayımlar!$B:$Q,14,0))</f>
        <v/>
      </c>
      <c r="Z1156" s="2" t="str">
        <f>IF(B1156="","",VLOOKUP(AB1156,Varsayımlar!$B:$Q,15,0))</f>
        <v/>
      </c>
      <c r="AA1156" s="2" t="str">
        <f>IF(B1156="","",VLOOKUP(AB1156,Varsayımlar!$B:$Q,16,0))</f>
        <v/>
      </c>
      <c r="AB1156" s="2" t="str">
        <f t="shared" si="20"/>
        <v/>
      </c>
    </row>
    <row r="1157" spans="2:28" x14ac:dyDescent="0.25">
      <c r="B1157" s="6"/>
      <c r="C1157" s="7" t="str">
        <f>IF(B1157="","",VLOOKUP(AB1157,Varsayımlar!$B:$Q,3,0))</f>
        <v/>
      </c>
      <c r="G1157" s="5" t="str">
        <f>IF(B1157="","",VLOOKUP(AB1157,Varsayımlar!$B:$Q,5,0))</f>
        <v/>
      </c>
      <c r="H1157" s="5"/>
      <c r="I1157" s="5" t="str">
        <f>IF(B1157="","",VLOOKUP(AB1157,Varsayımlar!$B:$Q,6,0))</f>
        <v/>
      </c>
      <c r="O1157" s="5" t="str">
        <f>IF(B1157="","",VLOOKUP(AB1157,Varsayımlar!$B:$Q,7,0)*J1157)</f>
        <v/>
      </c>
      <c r="P1157" s="5" t="str">
        <f>IF(B1157="","",VLOOKUP(AB1157,Varsayımlar!$B:$Q,8,0))</f>
        <v/>
      </c>
      <c r="Q1157" s="5" t="str">
        <f>IF(B1157="","",VLOOKUP(AB1157,Varsayımlar!$B:$Q,9,0))</f>
        <v/>
      </c>
      <c r="R1157" s="5" t="str">
        <f>IF(B1157="","",VLOOKUP(AB1157,Varsayımlar!$B:$Q,10,0))</f>
        <v/>
      </c>
      <c r="S1157" s="5" t="str">
        <f>IF(B1157="","",VLOOKUP(AB1157,Varsayımlar!$B:$Q,11,0))</f>
        <v/>
      </c>
      <c r="T1157" s="5" t="str">
        <f>IF(B1157="","",VLOOKUP(AB1157,Varsayımlar!$B:$Q,12,0))</f>
        <v/>
      </c>
      <c r="U1157" s="5" t="str">
        <f>IF(B1157="","",VLOOKUP(AB1157,Varsayımlar!$B:$Q,13,0))</f>
        <v/>
      </c>
      <c r="V1157" s="5" t="str">
        <f>IF(B1157="","",VLOOKUP(AB1157,Varsayımlar!$B:$Q,14,0))</f>
        <v/>
      </c>
      <c r="Z1157" s="5" t="str">
        <f>IF(B1157="","",VLOOKUP(AB1157,Varsayımlar!$B:$Q,15,0))</f>
        <v/>
      </c>
      <c r="AA1157" s="5" t="str">
        <f>IF(B1157="","",VLOOKUP(AB1157,Varsayımlar!$B:$Q,16,0))</f>
        <v/>
      </c>
      <c r="AB1157" s="5" t="str">
        <f t="shared" si="20"/>
        <v/>
      </c>
    </row>
    <row r="1158" spans="2:28" x14ac:dyDescent="0.25">
      <c r="C1158" s="3" t="str">
        <f>IF(B1158="","",VLOOKUP(AB1158,Varsayımlar!$B:$Q,3,0))</f>
        <v/>
      </c>
      <c r="G1158" s="2" t="str">
        <f>IF(B1158="","",VLOOKUP(AB1158,Varsayımlar!$B:$Q,5,0))</f>
        <v/>
      </c>
      <c r="I1158" s="2" t="str">
        <f>IF(B1158="","",VLOOKUP(AB1158,Varsayımlar!$B:$Q,6,0))</f>
        <v/>
      </c>
      <c r="O1158" s="2" t="str">
        <f>IF(B1158="","",VLOOKUP(AB1158,Varsayımlar!$B:$Q,7,0)*J1158)</f>
        <v/>
      </c>
      <c r="P1158" s="2" t="str">
        <f>IF(B1158="","",VLOOKUP(AB1158,Varsayımlar!$B:$Q,8,0))</f>
        <v/>
      </c>
      <c r="Q1158" s="2" t="str">
        <f>IF(B1158="","",VLOOKUP(AB1158,Varsayımlar!$B:$Q,9,0))</f>
        <v/>
      </c>
      <c r="R1158" s="2" t="str">
        <f>IF(B1158="","",VLOOKUP(AB1158,Varsayımlar!$B:$Q,10,0))</f>
        <v/>
      </c>
      <c r="S1158" s="2" t="str">
        <f>IF(B1158="","",VLOOKUP(AB1158,Varsayımlar!$B:$Q,11,0))</f>
        <v/>
      </c>
      <c r="T1158" s="2" t="str">
        <f>IF(B1158="","",VLOOKUP(AB1158,Varsayımlar!$B:$Q,12,0))</f>
        <v/>
      </c>
      <c r="U1158" s="2" t="str">
        <f>IF(B1158="","",VLOOKUP(AB1158,Varsayımlar!$B:$Q,13,0))</f>
        <v/>
      </c>
      <c r="V1158" s="2" t="str">
        <f>IF(B1158="","",VLOOKUP(AB1158,Varsayımlar!$B:$Q,14,0))</f>
        <v/>
      </c>
      <c r="Z1158" s="2" t="str">
        <f>IF(B1158="","",VLOOKUP(AB1158,Varsayımlar!$B:$Q,15,0))</f>
        <v/>
      </c>
      <c r="AA1158" s="2" t="str">
        <f>IF(B1158="","",VLOOKUP(AB1158,Varsayımlar!$B:$Q,16,0))</f>
        <v/>
      </c>
      <c r="AB1158" s="2" t="str">
        <f t="shared" si="20"/>
        <v/>
      </c>
    </row>
    <row r="1159" spans="2:28" x14ac:dyDescent="0.25">
      <c r="B1159" s="6"/>
      <c r="C1159" s="7" t="str">
        <f>IF(B1159="","",VLOOKUP(AB1159,Varsayımlar!$B:$Q,3,0))</f>
        <v/>
      </c>
      <c r="G1159" s="5" t="str">
        <f>IF(B1159="","",VLOOKUP(AB1159,Varsayımlar!$B:$Q,5,0))</f>
        <v/>
      </c>
      <c r="H1159" s="5"/>
      <c r="I1159" s="5" t="str">
        <f>IF(B1159="","",VLOOKUP(AB1159,Varsayımlar!$B:$Q,6,0))</f>
        <v/>
      </c>
      <c r="O1159" s="5" t="str">
        <f>IF(B1159="","",VLOOKUP(AB1159,Varsayımlar!$B:$Q,7,0)*J1159)</f>
        <v/>
      </c>
      <c r="P1159" s="5" t="str">
        <f>IF(B1159="","",VLOOKUP(AB1159,Varsayımlar!$B:$Q,8,0))</f>
        <v/>
      </c>
      <c r="Q1159" s="5" t="str">
        <f>IF(B1159="","",VLOOKUP(AB1159,Varsayımlar!$B:$Q,9,0))</f>
        <v/>
      </c>
      <c r="R1159" s="5" t="str">
        <f>IF(B1159="","",VLOOKUP(AB1159,Varsayımlar!$B:$Q,10,0))</f>
        <v/>
      </c>
      <c r="S1159" s="5" t="str">
        <f>IF(B1159="","",VLOOKUP(AB1159,Varsayımlar!$B:$Q,11,0))</f>
        <v/>
      </c>
      <c r="T1159" s="5" t="str">
        <f>IF(B1159="","",VLOOKUP(AB1159,Varsayımlar!$B:$Q,12,0))</f>
        <v/>
      </c>
      <c r="U1159" s="5" t="str">
        <f>IF(B1159="","",VLOOKUP(AB1159,Varsayımlar!$B:$Q,13,0))</f>
        <v/>
      </c>
      <c r="V1159" s="5" t="str">
        <f>IF(B1159="","",VLOOKUP(AB1159,Varsayımlar!$B:$Q,14,0))</f>
        <v/>
      </c>
      <c r="Z1159" s="5" t="str">
        <f>IF(B1159="","",VLOOKUP(AB1159,Varsayımlar!$B:$Q,15,0))</f>
        <v/>
      </c>
      <c r="AA1159" s="5" t="str">
        <f>IF(B1159="","",VLOOKUP(AB1159,Varsayımlar!$B:$Q,16,0))</f>
        <v/>
      </c>
      <c r="AB1159" s="5" t="str">
        <f t="shared" ref="AB1159:AB1222" si="21">IF(B1159="","",CONCATENATE(B1159,D1159))</f>
        <v/>
      </c>
    </row>
    <row r="1160" spans="2:28" x14ac:dyDescent="0.25">
      <c r="C1160" s="3" t="str">
        <f>IF(B1160="","",VLOOKUP(AB1160,Varsayımlar!$B:$Q,3,0))</f>
        <v/>
      </c>
      <c r="G1160" s="2" t="str">
        <f>IF(B1160="","",VLOOKUP(AB1160,Varsayımlar!$B:$Q,5,0))</f>
        <v/>
      </c>
      <c r="I1160" s="2" t="str">
        <f>IF(B1160="","",VLOOKUP(AB1160,Varsayımlar!$B:$Q,6,0))</f>
        <v/>
      </c>
      <c r="O1160" s="2" t="str">
        <f>IF(B1160="","",VLOOKUP(AB1160,Varsayımlar!$B:$Q,7,0)*J1160)</f>
        <v/>
      </c>
      <c r="P1160" s="2" t="str">
        <f>IF(B1160="","",VLOOKUP(AB1160,Varsayımlar!$B:$Q,8,0))</f>
        <v/>
      </c>
      <c r="Q1160" s="2" t="str">
        <f>IF(B1160="","",VLOOKUP(AB1160,Varsayımlar!$B:$Q,9,0))</f>
        <v/>
      </c>
      <c r="R1160" s="2" t="str">
        <f>IF(B1160="","",VLOOKUP(AB1160,Varsayımlar!$B:$Q,10,0))</f>
        <v/>
      </c>
      <c r="S1160" s="2" t="str">
        <f>IF(B1160="","",VLOOKUP(AB1160,Varsayımlar!$B:$Q,11,0))</f>
        <v/>
      </c>
      <c r="T1160" s="2" t="str">
        <f>IF(B1160="","",VLOOKUP(AB1160,Varsayımlar!$B:$Q,12,0))</f>
        <v/>
      </c>
      <c r="U1160" s="2" t="str">
        <f>IF(B1160="","",VLOOKUP(AB1160,Varsayımlar!$B:$Q,13,0))</f>
        <v/>
      </c>
      <c r="V1160" s="2" t="str">
        <f>IF(B1160="","",VLOOKUP(AB1160,Varsayımlar!$B:$Q,14,0))</f>
        <v/>
      </c>
      <c r="Z1160" s="2" t="str">
        <f>IF(B1160="","",VLOOKUP(AB1160,Varsayımlar!$B:$Q,15,0))</f>
        <v/>
      </c>
      <c r="AA1160" s="2" t="str">
        <f>IF(B1160="","",VLOOKUP(AB1160,Varsayımlar!$B:$Q,16,0))</f>
        <v/>
      </c>
      <c r="AB1160" s="2" t="str">
        <f t="shared" si="21"/>
        <v/>
      </c>
    </row>
    <row r="1161" spans="2:28" x14ac:dyDescent="0.25">
      <c r="B1161" s="6"/>
      <c r="C1161" s="7" t="str">
        <f>IF(B1161="","",VLOOKUP(AB1161,Varsayımlar!$B:$Q,3,0))</f>
        <v/>
      </c>
      <c r="G1161" s="5" t="str">
        <f>IF(B1161="","",VLOOKUP(AB1161,Varsayımlar!$B:$Q,5,0))</f>
        <v/>
      </c>
      <c r="H1161" s="5"/>
      <c r="I1161" s="5" t="str">
        <f>IF(B1161="","",VLOOKUP(AB1161,Varsayımlar!$B:$Q,6,0))</f>
        <v/>
      </c>
      <c r="O1161" s="5" t="str">
        <f>IF(B1161="","",VLOOKUP(AB1161,Varsayımlar!$B:$Q,7,0)*J1161)</f>
        <v/>
      </c>
      <c r="P1161" s="5" t="str">
        <f>IF(B1161="","",VLOOKUP(AB1161,Varsayımlar!$B:$Q,8,0))</f>
        <v/>
      </c>
      <c r="Q1161" s="5" t="str">
        <f>IF(B1161="","",VLOOKUP(AB1161,Varsayımlar!$B:$Q,9,0))</f>
        <v/>
      </c>
      <c r="R1161" s="5" t="str">
        <f>IF(B1161="","",VLOOKUP(AB1161,Varsayımlar!$B:$Q,10,0))</f>
        <v/>
      </c>
      <c r="S1161" s="5" t="str">
        <f>IF(B1161="","",VLOOKUP(AB1161,Varsayımlar!$B:$Q,11,0))</f>
        <v/>
      </c>
      <c r="T1161" s="5" t="str">
        <f>IF(B1161="","",VLOOKUP(AB1161,Varsayımlar!$B:$Q,12,0))</f>
        <v/>
      </c>
      <c r="U1161" s="5" t="str">
        <f>IF(B1161="","",VLOOKUP(AB1161,Varsayımlar!$B:$Q,13,0))</f>
        <v/>
      </c>
      <c r="V1161" s="5" t="str">
        <f>IF(B1161="","",VLOOKUP(AB1161,Varsayımlar!$B:$Q,14,0))</f>
        <v/>
      </c>
      <c r="Z1161" s="5" t="str">
        <f>IF(B1161="","",VLOOKUP(AB1161,Varsayımlar!$B:$Q,15,0))</f>
        <v/>
      </c>
      <c r="AA1161" s="5" t="str">
        <f>IF(B1161="","",VLOOKUP(AB1161,Varsayımlar!$B:$Q,16,0))</f>
        <v/>
      </c>
      <c r="AB1161" s="5" t="str">
        <f t="shared" si="21"/>
        <v/>
      </c>
    </row>
    <row r="1162" spans="2:28" x14ac:dyDescent="0.25">
      <c r="C1162" s="3" t="str">
        <f>IF(B1162="","",VLOOKUP(AB1162,Varsayımlar!$B:$Q,3,0))</f>
        <v/>
      </c>
      <c r="G1162" s="2" t="str">
        <f>IF(B1162="","",VLOOKUP(AB1162,Varsayımlar!$B:$Q,5,0))</f>
        <v/>
      </c>
      <c r="I1162" s="2" t="str">
        <f>IF(B1162="","",VLOOKUP(AB1162,Varsayımlar!$B:$Q,6,0))</f>
        <v/>
      </c>
      <c r="O1162" s="2" t="str">
        <f>IF(B1162="","",VLOOKUP(AB1162,Varsayımlar!$B:$Q,7,0)*J1162)</f>
        <v/>
      </c>
      <c r="P1162" s="2" t="str">
        <f>IF(B1162="","",VLOOKUP(AB1162,Varsayımlar!$B:$Q,8,0))</f>
        <v/>
      </c>
      <c r="Q1162" s="2" t="str">
        <f>IF(B1162="","",VLOOKUP(AB1162,Varsayımlar!$B:$Q,9,0))</f>
        <v/>
      </c>
      <c r="R1162" s="2" t="str">
        <f>IF(B1162="","",VLOOKUP(AB1162,Varsayımlar!$B:$Q,10,0))</f>
        <v/>
      </c>
      <c r="S1162" s="2" t="str">
        <f>IF(B1162="","",VLOOKUP(AB1162,Varsayımlar!$B:$Q,11,0))</f>
        <v/>
      </c>
      <c r="T1162" s="2" t="str">
        <f>IF(B1162="","",VLOOKUP(AB1162,Varsayımlar!$B:$Q,12,0))</f>
        <v/>
      </c>
      <c r="U1162" s="2" t="str">
        <f>IF(B1162="","",VLOOKUP(AB1162,Varsayımlar!$B:$Q,13,0))</f>
        <v/>
      </c>
      <c r="V1162" s="2" t="str">
        <f>IF(B1162="","",VLOOKUP(AB1162,Varsayımlar!$B:$Q,14,0))</f>
        <v/>
      </c>
      <c r="Z1162" s="2" t="str">
        <f>IF(B1162="","",VLOOKUP(AB1162,Varsayımlar!$B:$Q,15,0))</f>
        <v/>
      </c>
      <c r="AA1162" s="2" t="str">
        <f>IF(B1162="","",VLOOKUP(AB1162,Varsayımlar!$B:$Q,16,0))</f>
        <v/>
      </c>
      <c r="AB1162" s="2" t="str">
        <f t="shared" si="21"/>
        <v/>
      </c>
    </row>
    <row r="1163" spans="2:28" x14ac:dyDescent="0.25">
      <c r="B1163" s="6"/>
      <c r="C1163" s="7" t="str">
        <f>IF(B1163="","",VLOOKUP(AB1163,Varsayımlar!$B:$Q,3,0))</f>
        <v/>
      </c>
      <c r="G1163" s="5" t="str">
        <f>IF(B1163="","",VLOOKUP(AB1163,Varsayımlar!$B:$Q,5,0))</f>
        <v/>
      </c>
      <c r="H1163" s="5"/>
      <c r="I1163" s="5" t="str">
        <f>IF(B1163="","",VLOOKUP(AB1163,Varsayımlar!$B:$Q,6,0))</f>
        <v/>
      </c>
      <c r="O1163" s="5" t="str">
        <f>IF(B1163="","",VLOOKUP(AB1163,Varsayımlar!$B:$Q,7,0)*J1163)</f>
        <v/>
      </c>
      <c r="P1163" s="5" t="str">
        <f>IF(B1163="","",VLOOKUP(AB1163,Varsayımlar!$B:$Q,8,0))</f>
        <v/>
      </c>
      <c r="Q1163" s="5" t="str">
        <f>IF(B1163="","",VLOOKUP(AB1163,Varsayımlar!$B:$Q,9,0))</f>
        <v/>
      </c>
      <c r="R1163" s="5" t="str">
        <f>IF(B1163="","",VLOOKUP(AB1163,Varsayımlar!$B:$Q,10,0))</f>
        <v/>
      </c>
      <c r="S1163" s="5" t="str">
        <f>IF(B1163="","",VLOOKUP(AB1163,Varsayımlar!$B:$Q,11,0))</f>
        <v/>
      </c>
      <c r="T1163" s="5" t="str">
        <f>IF(B1163="","",VLOOKUP(AB1163,Varsayımlar!$B:$Q,12,0))</f>
        <v/>
      </c>
      <c r="U1163" s="5" t="str">
        <f>IF(B1163="","",VLOOKUP(AB1163,Varsayımlar!$B:$Q,13,0))</f>
        <v/>
      </c>
      <c r="V1163" s="5" t="str">
        <f>IF(B1163="","",VLOOKUP(AB1163,Varsayımlar!$B:$Q,14,0))</f>
        <v/>
      </c>
      <c r="Z1163" s="5" t="str">
        <f>IF(B1163="","",VLOOKUP(AB1163,Varsayımlar!$B:$Q,15,0))</f>
        <v/>
      </c>
      <c r="AA1163" s="5" t="str">
        <f>IF(B1163="","",VLOOKUP(AB1163,Varsayımlar!$B:$Q,16,0))</f>
        <v/>
      </c>
      <c r="AB1163" s="5" t="str">
        <f t="shared" si="21"/>
        <v/>
      </c>
    </row>
    <row r="1164" spans="2:28" x14ac:dyDescent="0.25">
      <c r="C1164" s="3" t="str">
        <f>IF(B1164="","",VLOOKUP(AB1164,Varsayımlar!$B:$Q,3,0))</f>
        <v/>
      </c>
      <c r="G1164" s="2" t="str">
        <f>IF(B1164="","",VLOOKUP(AB1164,Varsayımlar!$B:$Q,5,0))</f>
        <v/>
      </c>
      <c r="I1164" s="2" t="str">
        <f>IF(B1164="","",VLOOKUP(AB1164,Varsayımlar!$B:$Q,6,0))</f>
        <v/>
      </c>
      <c r="O1164" s="2" t="str">
        <f>IF(B1164="","",VLOOKUP(AB1164,Varsayımlar!$B:$Q,7,0)*J1164)</f>
        <v/>
      </c>
      <c r="P1164" s="2" t="str">
        <f>IF(B1164="","",VLOOKUP(AB1164,Varsayımlar!$B:$Q,8,0))</f>
        <v/>
      </c>
      <c r="Q1164" s="2" t="str">
        <f>IF(B1164="","",VLOOKUP(AB1164,Varsayımlar!$B:$Q,9,0))</f>
        <v/>
      </c>
      <c r="R1164" s="2" t="str">
        <f>IF(B1164="","",VLOOKUP(AB1164,Varsayımlar!$B:$Q,10,0))</f>
        <v/>
      </c>
      <c r="S1164" s="2" t="str">
        <f>IF(B1164="","",VLOOKUP(AB1164,Varsayımlar!$B:$Q,11,0))</f>
        <v/>
      </c>
      <c r="T1164" s="2" t="str">
        <f>IF(B1164="","",VLOOKUP(AB1164,Varsayımlar!$B:$Q,12,0))</f>
        <v/>
      </c>
      <c r="U1164" s="2" t="str">
        <f>IF(B1164="","",VLOOKUP(AB1164,Varsayımlar!$B:$Q,13,0))</f>
        <v/>
      </c>
      <c r="V1164" s="2" t="str">
        <f>IF(B1164="","",VLOOKUP(AB1164,Varsayımlar!$B:$Q,14,0))</f>
        <v/>
      </c>
      <c r="Z1164" s="2" t="str">
        <f>IF(B1164="","",VLOOKUP(AB1164,Varsayımlar!$B:$Q,15,0))</f>
        <v/>
      </c>
      <c r="AA1164" s="2" t="str">
        <f>IF(B1164="","",VLOOKUP(AB1164,Varsayımlar!$B:$Q,16,0))</f>
        <v/>
      </c>
      <c r="AB1164" s="2" t="str">
        <f t="shared" si="21"/>
        <v/>
      </c>
    </row>
    <row r="1165" spans="2:28" x14ac:dyDescent="0.25">
      <c r="B1165" s="6"/>
      <c r="C1165" s="7" t="str">
        <f>IF(B1165="","",VLOOKUP(AB1165,Varsayımlar!$B:$Q,3,0))</f>
        <v/>
      </c>
      <c r="G1165" s="5" t="str">
        <f>IF(B1165="","",VLOOKUP(AB1165,Varsayımlar!$B:$Q,5,0))</f>
        <v/>
      </c>
      <c r="H1165" s="5"/>
      <c r="I1165" s="5" t="str">
        <f>IF(B1165="","",VLOOKUP(AB1165,Varsayımlar!$B:$Q,6,0))</f>
        <v/>
      </c>
      <c r="O1165" s="5" t="str">
        <f>IF(B1165="","",VLOOKUP(AB1165,Varsayımlar!$B:$Q,7,0)*J1165)</f>
        <v/>
      </c>
      <c r="P1165" s="5" t="str">
        <f>IF(B1165="","",VLOOKUP(AB1165,Varsayımlar!$B:$Q,8,0))</f>
        <v/>
      </c>
      <c r="Q1165" s="5" t="str">
        <f>IF(B1165="","",VLOOKUP(AB1165,Varsayımlar!$B:$Q,9,0))</f>
        <v/>
      </c>
      <c r="R1165" s="5" t="str">
        <f>IF(B1165="","",VLOOKUP(AB1165,Varsayımlar!$B:$Q,10,0))</f>
        <v/>
      </c>
      <c r="S1165" s="5" t="str">
        <f>IF(B1165="","",VLOOKUP(AB1165,Varsayımlar!$B:$Q,11,0))</f>
        <v/>
      </c>
      <c r="T1165" s="5" t="str">
        <f>IF(B1165="","",VLOOKUP(AB1165,Varsayımlar!$B:$Q,12,0))</f>
        <v/>
      </c>
      <c r="U1165" s="5" t="str">
        <f>IF(B1165="","",VLOOKUP(AB1165,Varsayımlar!$B:$Q,13,0))</f>
        <v/>
      </c>
      <c r="V1165" s="5" t="str">
        <f>IF(B1165="","",VLOOKUP(AB1165,Varsayımlar!$B:$Q,14,0))</f>
        <v/>
      </c>
      <c r="Z1165" s="5" t="str">
        <f>IF(B1165="","",VLOOKUP(AB1165,Varsayımlar!$B:$Q,15,0))</f>
        <v/>
      </c>
      <c r="AA1165" s="5" t="str">
        <f>IF(B1165="","",VLOOKUP(AB1165,Varsayımlar!$B:$Q,16,0))</f>
        <v/>
      </c>
      <c r="AB1165" s="5" t="str">
        <f t="shared" si="21"/>
        <v/>
      </c>
    </row>
    <row r="1166" spans="2:28" x14ac:dyDescent="0.25">
      <c r="C1166" s="3" t="str">
        <f>IF(B1166="","",VLOOKUP(AB1166,Varsayımlar!$B:$Q,3,0))</f>
        <v/>
      </c>
      <c r="G1166" s="2" t="str">
        <f>IF(B1166="","",VLOOKUP(AB1166,Varsayımlar!$B:$Q,5,0))</f>
        <v/>
      </c>
      <c r="I1166" s="2" t="str">
        <f>IF(B1166="","",VLOOKUP(AB1166,Varsayımlar!$B:$Q,6,0))</f>
        <v/>
      </c>
      <c r="O1166" s="2" t="str">
        <f>IF(B1166="","",VLOOKUP(AB1166,Varsayımlar!$B:$Q,7,0)*J1166)</f>
        <v/>
      </c>
      <c r="P1166" s="2" t="str">
        <f>IF(B1166="","",VLOOKUP(AB1166,Varsayımlar!$B:$Q,8,0))</f>
        <v/>
      </c>
      <c r="Q1166" s="2" t="str">
        <f>IF(B1166="","",VLOOKUP(AB1166,Varsayımlar!$B:$Q,9,0))</f>
        <v/>
      </c>
      <c r="R1166" s="2" t="str">
        <f>IF(B1166="","",VLOOKUP(AB1166,Varsayımlar!$B:$Q,10,0))</f>
        <v/>
      </c>
      <c r="S1166" s="2" t="str">
        <f>IF(B1166="","",VLOOKUP(AB1166,Varsayımlar!$B:$Q,11,0))</f>
        <v/>
      </c>
      <c r="T1166" s="2" t="str">
        <f>IF(B1166="","",VLOOKUP(AB1166,Varsayımlar!$B:$Q,12,0))</f>
        <v/>
      </c>
      <c r="U1166" s="2" t="str">
        <f>IF(B1166="","",VLOOKUP(AB1166,Varsayımlar!$B:$Q,13,0))</f>
        <v/>
      </c>
      <c r="V1166" s="2" t="str">
        <f>IF(B1166="","",VLOOKUP(AB1166,Varsayımlar!$B:$Q,14,0))</f>
        <v/>
      </c>
      <c r="Z1166" s="2" t="str">
        <f>IF(B1166="","",VLOOKUP(AB1166,Varsayımlar!$B:$Q,15,0))</f>
        <v/>
      </c>
      <c r="AA1166" s="2" t="str">
        <f>IF(B1166="","",VLOOKUP(AB1166,Varsayımlar!$B:$Q,16,0))</f>
        <v/>
      </c>
      <c r="AB1166" s="2" t="str">
        <f t="shared" si="21"/>
        <v/>
      </c>
    </row>
    <row r="1167" spans="2:28" x14ac:dyDescent="0.25">
      <c r="B1167" s="6"/>
      <c r="C1167" s="7" t="str">
        <f>IF(B1167="","",VLOOKUP(AB1167,Varsayımlar!$B:$Q,3,0))</f>
        <v/>
      </c>
      <c r="G1167" s="5" t="str">
        <f>IF(B1167="","",VLOOKUP(AB1167,Varsayımlar!$B:$Q,5,0))</f>
        <v/>
      </c>
      <c r="H1167" s="5"/>
      <c r="I1167" s="5" t="str">
        <f>IF(B1167="","",VLOOKUP(AB1167,Varsayımlar!$B:$Q,6,0))</f>
        <v/>
      </c>
      <c r="O1167" s="5" t="str">
        <f>IF(B1167="","",VLOOKUP(AB1167,Varsayımlar!$B:$Q,7,0)*J1167)</f>
        <v/>
      </c>
      <c r="P1167" s="5" t="str">
        <f>IF(B1167="","",VLOOKUP(AB1167,Varsayımlar!$B:$Q,8,0))</f>
        <v/>
      </c>
      <c r="Q1167" s="5" t="str">
        <f>IF(B1167="","",VLOOKUP(AB1167,Varsayımlar!$B:$Q,9,0))</f>
        <v/>
      </c>
      <c r="R1167" s="5" t="str">
        <f>IF(B1167="","",VLOOKUP(AB1167,Varsayımlar!$B:$Q,10,0))</f>
        <v/>
      </c>
      <c r="S1167" s="5" t="str">
        <f>IF(B1167="","",VLOOKUP(AB1167,Varsayımlar!$B:$Q,11,0))</f>
        <v/>
      </c>
      <c r="T1167" s="5" t="str">
        <f>IF(B1167="","",VLOOKUP(AB1167,Varsayımlar!$B:$Q,12,0))</f>
        <v/>
      </c>
      <c r="U1167" s="5" t="str">
        <f>IF(B1167="","",VLOOKUP(AB1167,Varsayımlar!$B:$Q,13,0))</f>
        <v/>
      </c>
      <c r="V1167" s="5" t="str">
        <f>IF(B1167="","",VLOOKUP(AB1167,Varsayımlar!$B:$Q,14,0))</f>
        <v/>
      </c>
      <c r="Z1167" s="5" t="str">
        <f>IF(B1167="","",VLOOKUP(AB1167,Varsayımlar!$B:$Q,15,0))</f>
        <v/>
      </c>
      <c r="AA1167" s="5" t="str">
        <f>IF(B1167="","",VLOOKUP(AB1167,Varsayımlar!$B:$Q,16,0))</f>
        <v/>
      </c>
      <c r="AB1167" s="5" t="str">
        <f t="shared" si="21"/>
        <v/>
      </c>
    </row>
    <row r="1168" spans="2:28" x14ac:dyDescent="0.25">
      <c r="C1168" s="3" t="str">
        <f>IF(B1168="","",VLOOKUP(AB1168,Varsayımlar!$B:$Q,3,0))</f>
        <v/>
      </c>
      <c r="G1168" s="2" t="str">
        <f>IF(B1168="","",VLOOKUP(AB1168,Varsayımlar!$B:$Q,5,0))</f>
        <v/>
      </c>
      <c r="I1168" s="2" t="str">
        <f>IF(B1168="","",VLOOKUP(AB1168,Varsayımlar!$B:$Q,6,0))</f>
        <v/>
      </c>
      <c r="O1168" s="2" t="str">
        <f>IF(B1168="","",VLOOKUP(AB1168,Varsayımlar!$B:$Q,7,0)*J1168)</f>
        <v/>
      </c>
      <c r="P1168" s="2" t="str">
        <f>IF(B1168="","",VLOOKUP(AB1168,Varsayımlar!$B:$Q,8,0))</f>
        <v/>
      </c>
      <c r="Q1168" s="2" t="str">
        <f>IF(B1168="","",VLOOKUP(AB1168,Varsayımlar!$B:$Q,9,0))</f>
        <v/>
      </c>
      <c r="R1168" s="2" t="str">
        <f>IF(B1168="","",VLOOKUP(AB1168,Varsayımlar!$B:$Q,10,0))</f>
        <v/>
      </c>
      <c r="S1168" s="2" t="str">
        <f>IF(B1168="","",VLOOKUP(AB1168,Varsayımlar!$B:$Q,11,0))</f>
        <v/>
      </c>
      <c r="T1168" s="2" t="str">
        <f>IF(B1168="","",VLOOKUP(AB1168,Varsayımlar!$B:$Q,12,0))</f>
        <v/>
      </c>
      <c r="U1168" s="2" t="str">
        <f>IF(B1168="","",VLOOKUP(AB1168,Varsayımlar!$B:$Q,13,0))</f>
        <v/>
      </c>
      <c r="V1168" s="2" t="str">
        <f>IF(B1168="","",VLOOKUP(AB1168,Varsayımlar!$B:$Q,14,0))</f>
        <v/>
      </c>
      <c r="Z1168" s="2" t="str">
        <f>IF(B1168="","",VLOOKUP(AB1168,Varsayımlar!$B:$Q,15,0))</f>
        <v/>
      </c>
      <c r="AA1168" s="2" t="str">
        <f>IF(B1168="","",VLOOKUP(AB1168,Varsayımlar!$B:$Q,16,0))</f>
        <v/>
      </c>
      <c r="AB1168" s="2" t="str">
        <f t="shared" si="21"/>
        <v/>
      </c>
    </row>
    <row r="1169" spans="2:28" x14ac:dyDescent="0.25">
      <c r="B1169" s="6"/>
      <c r="C1169" s="7" t="str">
        <f>IF(B1169="","",VLOOKUP(AB1169,Varsayımlar!$B:$Q,3,0))</f>
        <v/>
      </c>
      <c r="G1169" s="5" t="str">
        <f>IF(B1169="","",VLOOKUP(AB1169,Varsayımlar!$B:$Q,5,0))</f>
        <v/>
      </c>
      <c r="H1169" s="5"/>
      <c r="I1169" s="5" t="str">
        <f>IF(B1169="","",VLOOKUP(AB1169,Varsayımlar!$B:$Q,6,0))</f>
        <v/>
      </c>
      <c r="O1169" s="5" t="str">
        <f>IF(B1169="","",VLOOKUP(AB1169,Varsayımlar!$B:$Q,7,0)*J1169)</f>
        <v/>
      </c>
      <c r="P1169" s="5" t="str">
        <f>IF(B1169="","",VLOOKUP(AB1169,Varsayımlar!$B:$Q,8,0))</f>
        <v/>
      </c>
      <c r="Q1169" s="5" t="str">
        <f>IF(B1169="","",VLOOKUP(AB1169,Varsayımlar!$B:$Q,9,0))</f>
        <v/>
      </c>
      <c r="R1169" s="5" t="str">
        <f>IF(B1169="","",VLOOKUP(AB1169,Varsayımlar!$B:$Q,10,0))</f>
        <v/>
      </c>
      <c r="S1169" s="5" t="str">
        <f>IF(B1169="","",VLOOKUP(AB1169,Varsayımlar!$B:$Q,11,0))</f>
        <v/>
      </c>
      <c r="T1169" s="5" t="str">
        <f>IF(B1169="","",VLOOKUP(AB1169,Varsayımlar!$B:$Q,12,0))</f>
        <v/>
      </c>
      <c r="U1169" s="5" t="str">
        <f>IF(B1169="","",VLOOKUP(AB1169,Varsayımlar!$B:$Q,13,0))</f>
        <v/>
      </c>
      <c r="V1169" s="5" t="str">
        <f>IF(B1169="","",VLOOKUP(AB1169,Varsayımlar!$B:$Q,14,0))</f>
        <v/>
      </c>
      <c r="Z1169" s="5" t="str">
        <f>IF(B1169="","",VLOOKUP(AB1169,Varsayımlar!$B:$Q,15,0))</f>
        <v/>
      </c>
      <c r="AA1169" s="5" t="str">
        <f>IF(B1169="","",VLOOKUP(AB1169,Varsayımlar!$B:$Q,16,0))</f>
        <v/>
      </c>
      <c r="AB1169" s="5" t="str">
        <f t="shared" si="21"/>
        <v/>
      </c>
    </row>
    <row r="1170" spans="2:28" x14ac:dyDescent="0.25">
      <c r="C1170" s="3" t="str">
        <f>IF(B1170="","",VLOOKUP(AB1170,Varsayımlar!$B:$Q,3,0))</f>
        <v/>
      </c>
      <c r="G1170" s="2" t="str">
        <f>IF(B1170="","",VLOOKUP(AB1170,Varsayımlar!$B:$Q,5,0))</f>
        <v/>
      </c>
      <c r="I1170" s="2" t="str">
        <f>IF(B1170="","",VLOOKUP(AB1170,Varsayımlar!$B:$Q,6,0))</f>
        <v/>
      </c>
      <c r="O1170" s="2" t="str">
        <f>IF(B1170="","",VLOOKUP(AB1170,Varsayımlar!$B:$Q,7,0)*J1170)</f>
        <v/>
      </c>
      <c r="P1170" s="2" t="str">
        <f>IF(B1170="","",VLOOKUP(AB1170,Varsayımlar!$B:$Q,8,0))</f>
        <v/>
      </c>
      <c r="Q1170" s="2" t="str">
        <f>IF(B1170="","",VLOOKUP(AB1170,Varsayımlar!$B:$Q,9,0))</f>
        <v/>
      </c>
      <c r="R1170" s="2" t="str">
        <f>IF(B1170="","",VLOOKUP(AB1170,Varsayımlar!$B:$Q,10,0))</f>
        <v/>
      </c>
      <c r="S1170" s="2" t="str">
        <f>IF(B1170="","",VLOOKUP(AB1170,Varsayımlar!$B:$Q,11,0))</f>
        <v/>
      </c>
      <c r="T1170" s="2" t="str">
        <f>IF(B1170="","",VLOOKUP(AB1170,Varsayımlar!$B:$Q,12,0))</f>
        <v/>
      </c>
      <c r="U1170" s="2" t="str">
        <f>IF(B1170="","",VLOOKUP(AB1170,Varsayımlar!$B:$Q,13,0))</f>
        <v/>
      </c>
      <c r="V1170" s="2" t="str">
        <f>IF(B1170="","",VLOOKUP(AB1170,Varsayımlar!$B:$Q,14,0))</f>
        <v/>
      </c>
      <c r="Z1170" s="2" t="str">
        <f>IF(B1170="","",VLOOKUP(AB1170,Varsayımlar!$B:$Q,15,0))</f>
        <v/>
      </c>
      <c r="AA1170" s="2" t="str">
        <f>IF(B1170="","",VLOOKUP(AB1170,Varsayımlar!$B:$Q,16,0))</f>
        <v/>
      </c>
      <c r="AB1170" s="2" t="str">
        <f t="shared" si="21"/>
        <v/>
      </c>
    </row>
    <row r="1171" spans="2:28" x14ac:dyDescent="0.25">
      <c r="B1171" s="6"/>
      <c r="C1171" s="7" t="str">
        <f>IF(B1171="","",VLOOKUP(AB1171,Varsayımlar!$B:$Q,3,0))</f>
        <v/>
      </c>
      <c r="G1171" s="5" t="str">
        <f>IF(B1171="","",VLOOKUP(AB1171,Varsayımlar!$B:$Q,5,0))</f>
        <v/>
      </c>
      <c r="H1171" s="5"/>
      <c r="I1171" s="5" t="str">
        <f>IF(B1171="","",VLOOKUP(AB1171,Varsayımlar!$B:$Q,6,0))</f>
        <v/>
      </c>
      <c r="O1171" s="5" t="str">
        <f>IF(B1171="","",VLOOKUP(AB1171,Varsayımlar!$B:$Q,7,0)*J1171)</f>
        <v/>
      </c>
      <c r="P1171" s="5" t="str">
        <f>IF(B1171="","",VLOOKUP(AB1171,Varsayımlar!$B:$Q,8,0))</f>
        <v/>
      </c>
      <c r="Q1171" s="5" t="str">
        <f>IF(B1171="","",VLOOKUP(AB1171,Varsayımlar!$B:$Q,9,0))</f>
        <v/>
      </c>
      <c r="R1171" s="5" t="str">
        <f>IF(B1171="","",VLOOKUP(AB1171,Varsayımlar!$B:$Q,10,0))</f>
        <v/>
      </c>
      <c r="S1171" s="5" t="str">
        <f>IF(B1171="","",VLOOKUP(AB1171,Varsayımlar!$B:$Q,11,0))</f>
        <v/>
      </c>
      <c r="T1171" s="5" t="str">
        <f>IF(B1171="","",VLOOKUP(AB1171,Varsayımlar!$B:$Q,12,0))</f>
        <v/>
      </c>
      <c r="U1171" s="5" t="str">
        <f>IF(B1171="","",VLOOKUP(AB1171,Varsayımlar!$B:$Q,13,0))</f>
        <v/>
      </c>
      <c r="V1171" s="5" t="str">
        <f>IF(B1171="","",VLOOKUP(AB1171,Varsayımlar!$B:$Q,14,0))</f>
        <v/>
      </c>
      <c r="Z1171" s="5" t="str">
        <f>IF(B1171="","",VLOOKUP(AB1171,Varsayımlar!$B:$Q,15,0))</f>
        <v/>
      </c>
      <c r="AA1171" s="5" t="str">
        <f>IF(B1171="","",VLOOKUP(AB1171,Varsayımlar!$B:$Q,16,0))</f>
        <v/>
      </c>
      <c r="AB1171" s="5" t="str">
        <f t="shared" si="21"/>
        <v/>
      </c>
    </row>
    <row r="1172" spans="2:28" x14ac:dyDescent="0.25">
      <c r="C1172" s="3" t="str">
        <f>IF(B1172="","",VLOOKUP(AB1172,Varsayımlar!$B:$Q,3,0))</f>
        <v/>
      </c>
      <c r="G1172" s="2" t="str">
        <f>IF(B1172="","",VLOOKUP(AB1172,Varsayımlar!$B:$Q,5,0))</f>
        <v/>
      </c>
      <c r="I1172" s="2" t="str">
        <f>IF(B1172="","",VLOOKUP(AB1172,Varsayımlar!$B:$Q,6,0))</f>
        <v/>
      </c>
      <c r="O1172" s="2" t="str">
        <f>IF(B1172="","",VLOOKUP(AB1172,Varsayımlar!$B:$Q,7,0)*J1172)</f>
        <v/>
      </c>
      <c r="P1172" s="2" t="str">
        <f>IF(B1172="","",VLOOKUP(AB1172,Varsayımlar!$B:$Q,8,0))</f>
        <v/>
      </c>
      <c r="Q1172" s="2" t="str">
        <f>IF(B1172="","",VLOOKUP(AB1172,Varsayımlar!$B:$Q,9,0))</f>
        <v/>
      </c>
      <c r="R1172" s="2" t="str">
        <f>IF(B1172="","",VLOOKUP(AB1172,Varsayımlar!$B:$Q,10,0))</f>
        <v/>
      </c>
      <c r="S1172" s="2" t="str">
        <f>IF(B1172="","",VLOOKUP(AB1172,Varsayımlar!$B:$Q,11,0))</f>
        <v/>
      </c>
      <c r="T1172" s="2" t="str">
        <f>IF(B1172="","",VLOOKUP(AB1172,Varsayımlar!$B:$Q,12,0))</f>
        <v/>
      </c>
      <c r="U1172" s="2" t="str">
        <f>IF(B1172="","",VLOOKUP(AB1172,Varsayımlar!$B:$Q,13,0))</f>
        <v/>
      </c>
      <c r="V1172" s="2" t="str">
        <f>IF(B1172="","",VLOOKUP(AB1172,Varsayımlar!$B:$Q,14,0))</f>
        <v/>
      </c>
      <c r="Z1172" s="2" t="str">
        <f>IF(B1172="","",VLOOKUP(AB1172,Varsayımlar!$B:$Q,15,0))</f>
        <v/>
      </c>
      <c r="AA1172" s="2" t="str">
        <f>IF(B1172="","",VLOOKUP(AB1172,Varsayımlar!$B:$Q,16,0))</f>
        <v/>
      </c>
      <c r="AB1172" s="2" t="str">
        <f t="shared" si="21"/>
        <v/>
      </c>
    </row>
    <row r="1173" spans="2:28" x14ac:dyDescent="0.25">
      <c r="B1173" s="6"/>
      <c r="C1173" s="7" t="str">
        <f>IF(B1173="","",VLOOKUP(AB1173,Varsayımlar!$B:$Q,3,0))</f>
        <v/>
      </c>
      <c r="G1173" s="5" t="str">
        <f>IF(B1173="","",VLOOKUP(AB1173,Varsayımlar!$B:$Q,5,0))</f>
        <v/>
      </c>
      <c r="H1173" s="5"/>
      <c r="I1173" s="5" t="str">
        <f>IF(B1173="","",VLOOKUP(AB1173,Varsayımlar!$B:$Q,6,0))</f>
        <v/>
      </c>
      <c r="O1173" s="5" t="str">
        <f>IF(B1173="","",VLOOKUP(AB1173,Varsayımlar!$B:$Q,7,0)*J1173)</f>
        <v/>
      </c>
      <c r="P1173" s="5" t="str">
        <f>IF(B1173="","",VLOOKUP(AB1173,Varsayımlar!$B:$Q,8,0))</f>
        <v/>
      </c>
      <c r="Q1173" s="5" t="str">
        <f>IF(B1173="","",VLOOKUP(AB1173,Varsayımlar!$B:$Q,9,0))</f>
        <v/>
      </c>
      <c r="R1173" s="5" t="str">
        <f>IF(B1173="","",VLOOKUP(AB1173,Varsayımlar!$B:$Q,10,0))</f>
        <v/>
      </c>
      <c r="S1173" s="5" t="str">
        <f>IF(B1173="","",VLOOKUP(AB1173,Varsayımlar!$B:$Q,11,0))</f>
        <v/>
      </c>
      <c r="T1173" s="5" t="str">
        <f>IF(B1173="","",VLOOKUP(AB1173,Varsayımlar!$B:$Q,12,0))</f>
        <v/>
      </c>
      <c r="U1173" s="5" t="str">
        <f>IF(B1173="","",VLOOKUP(AB1173,Varsayımlar!$B:$Q,13,0))</f>
        <v/>
      </c>
      <c r="V1173" s="5" t="str">
        <f>IF(B1173="","",VLOOKUP(AB1173,Varsayımlar!$B:$Q,14,0))</f>
        <v/>
      </c>
      <c r="Z1173" s="5" t="str">
        <f>IF(B1173="","",VLOOKUP(AB1173,Varsayımlar!$B:$Q,15,0))</f>
        <v/>
      </c>
      <c r="AA1173" s="5" t="str">
        <f>IF(B1173="","",VLOOKUP(AB1173,Varsayımlar!$B:$Q,16,0))</f>
        <v/>
      </c>
      <c r="AB1173" s="5" t="str">
        <f t="shared" si="21"/>
        <v/>
      </c>
    </row>
    <row r="1174" spans="2:28" x14ac:dyDescent="0.25">
      <c r="C1174" s="3" t="str">
        <f>IF(B1174="","",VLOOKUP(AB1174,Varsayımlar!$B:$Q,3,0))</f>
        <v/>
      </c>
      <c r="G1174" s="2" t="str">
        <f>IF(B1174="","",VLOOKUP(AB1174,Varsayımlar!$B:$Q,5,0))</f>
        <v/>
      </c>
      <c r="I1174" s="2" t="str">
        <f>IF(B1174="","",VLOOKUP(AB1174,Varsayımlar!$B:$Q,6,0))</f>
        <v/>
      </c>
      <c r="O1174" s="2" t="str">
        <f>IF(B1174="","",VLOOKUP(AB1174,Varsayımlar!$B:$Q,7,0)*J1174)</f>
        <v/>
      </c>
      <c r="P1174" s="2" t="str">
        <f>IF(B1174="","",VLOOKUP(AB1174,Varsayımlar!$B:$Q,8,0))</f>
        <v/>
      </c>
      <c r="Q1174" s="2" t="str">
        <f>IF(B1174="","",VLOOKUP(AB1174,Varsayımlar!$B:$Q,9,0))</f>
        <v/>
      </c>
      <c r="R1174" s="2" t="str">
        <f>IF(B1174="","",VLOOKUP(AB1174,Varsayımlar!$B:$Q,10,0))</f>
        <v/>
      </c>
      <c r="S1174" s="2" t="str">
        <f>IF(B1174="","",VLOOKUP(AB1174,Varsayımlar!$B:$Q,11,0))</f>
        <v/>
      </c>
      <c r="T1174" s="2" t="str">
        <f>IF(B1174="","",VLOOKUP(AB1174,Varsayımlar!$B:$Q,12,0))</f>
        <v/>
      </c>
      <c r="U1174" s="2" t="str">
        <f>IF(B1174="","",VLOOKUP(AB1174,Varsayımlar!$B:$Q,13,0))</f>
        <v/>
      </c>
      <c r="V1174" s="2" t="str">
        <f>IF(B1174="","",VLOOKUP(AB1174,Varsayımlar!$B:$Q,14,0))</f>
        <v/>
      </c>
      <c r="Z1174" s="2" t="str">
        <f>IF(B1174="","",VLOOKUP(AB1174,Varsayımlar!$B:$Q,15,0))</f>
        <v/>
      </c>
      <c r="AA1174" s="2" t="str">
        <f>IF(B1174="","",VLOOKUP(AB1174,Varsayımlar!$B:$Q,16,0))</f>
        <v/>
      </c>
      <c r="AB1174" s="2" t="str">
        <f t="shared" si="21"/>
        <v/>
      </c>
    </row>
    <row r="1175" spans="2:28" x14ac:dyDescent="0.25">
      <c r="B1175" s="6"/>
      <c r="C1175" s="7" t="str">
        <f>IF(B1175="","",VLOOKUP(AB1175,Varsayımlar!$B:$Q,3,0))</f>
        <v/>
      </c>
      <c r="G1175" s="5" t="str">
        <f>IF(B1175="","",VLOOKUP(AB1175,Varsayımlar!$B:$Q,5,0))</f>
        <v/>
      </c>
      <c r="H1175" s="5"/>
      <c r="I1175" s="5" t="str">
        <f>IF(B1175="","",VLOOKUP(AB1175,Varsayımlar!$B:$Q,6,0))</f>
        <v/>
      </c>
      <c r="O1175" s="5" t="str">
        <f>IF(B1175="","",VLOOKUP(AB1175,Varsayımlar!$B:$Q,7,0)*J1175)</f>
        <v/>
      </c>
      <c r="P1175" s="5" t="str">
        <f>IF(B1175="","",VLOOKUP(AB1175,Varsayımlar!$B:$Q,8,0))</f>
        <v/>
      </c>
      <c r="Q1175" s="5" t="str">
        <f>IF(B1175="","",VLOOKUP(AB1175,Varsayımlar!$B:$Q,9,0))</f>
        <v/>
      </c>
      <c r="R1175" s="5" t="str">
        <f>IF(B1175="","",VLOOKUP(AB1175,Varsayımlar!$B:$Q,10,0))</f>
        <v/>
      </c>
      <c r="S1175" s="5" t="str">
        <f>IF(B1175="","",VLOOKUP(AB1175,Varsayımlar!$B:$Q,11,0))</f>
        <v/>
      </c>
      <c r="T1175" s="5" t="str">
        <f>IF(B1175="","",VLOOKUP(AB1175,Varsayımlar!$B:$Q,12,0))</f>
        <v/>
      </c>
      <c r="U1175" s="5" t="str">
        <f>IF(B1175="","",VLOOKUP(AB1175,Varsayımlar!$B:$Q,13,0))</f>
        <v/>
      </c>
      <c r="V1175" s="5" t="str">
        <f>IF(B1175="","",VLOOKUP(AB1175,Varsayımlar!$B:$Q,14,0))</f>
        <v/>
      </c>
      <c r="Z1175" s="5" t="str">
        <f>IF(B1175="","",VLOOKUP(AB1175,Varsayımlar!$B:$Q,15,0))</f>
        <v/>
      </c>
      <c r="AA1175" s="5" t="str">
        <f>IF(B1175="","",VLOOKUP(AB1175,Varsayımlar!$B:$Q,16,0))</f>
        <v/>
      </c>
      <c r="AB1175" s="5" t="str">
        <f t="shared" si="21"/>
        <v/>
      </c>
    </row>
    <row r="1176" spans="2:28" x14ac:dyDescent="0.25">
      <c r="C1176" s="3" t="str">
        <f>IF(B1176="","",VLOOKUP(AB1176,Varsayımlar!$B:$Q,3,0))</f>
        <v/>
      </c>
      <c r="G1176" s="2" t="str">
        <f>IF(B1176="","",VLOOKUP(AB1176,Varsayımlar!$B:$Q,5,0))</f>
        <v/>
      </c>
      <c r="I1176" s="2" t="str">
        <f>IF(B1176="","",VLOOKUP(AB1176,Varsayımlar!$B:$Q,6,0))</f>
        <v/>
      </c>
      <c r="O1176" s="2" t="str">
        <f>IF(B1176="","",VLOOKUP(AB1176,Varsayımlar!$B:$Q,7,0)*J1176)</f>
        <v/>
      </c>
      <c r="P1176" s="2" t="str">
        <f>IF(B1176="","",VLOOKUP(AB1176,Varsayımlar!$B:$Q,8,0))</f>
        <v/>
      </c>
      <c r="Q1176" s="2" t="str">
        <f>IF(B1176="","",VLOOKUP(AB1176,Varsayımlar!$B:$Q,9,0))</f>
        <v/>
      </c>
      <c r="R1176" s="2" t="str">
        <f>IF(B1176="","",VLOOKUP(AB1176,Varsayımlar!$B:$Q,10,0))</f>
        <v/>
      </c>
      <c r="S1176" s="2" t="str">
        <f>IF(B1176="","",VLOOKUP(AB1176,Varsayımlar!$B:$Q,11,0))</f>
        <v/>
      </c>
      <c r="T1176" s="2" t="str">
        <f>IF(B1176="","",VLOOKUP(AB1176,Varsayımlar!$B:$Q,12,0))</f>
        <v/>
      </c>
      <c r="U1176" s="2" t="str">
        <f>IF(B1176="","",VLOOKUP(AB1176,Varsayımlar!$B:$Q,13,0))</f>
        <v/>
      </c>
      <c r="V1176" s="2" t="str">
        <f>IF(B1176="","",VLOOKUP(AB1176,Varsayımlar!$B:$Q,14,0))</f>
        <v/>
      </c>
      <c r="Z1176" s="2" t="str">
        <f>IF(B1176="","",VLOOKUP(AB1176,Varsayımlar!$B:$Q,15,0))</f>
        <v/>
      </c>
      <c r="AA1176" s="2" t="str">
        <f>IF(B1176="","",VLOOKUP(AB1176,Varsayımlar!$B:$Q,16,0))</f>
        <v/>
      </c>
      <c r="AB1176" s="2" t="str">
        <f t="shared" si="21"/>
        <v/>
      </c>
    </row>
    <row r="1177" spans="2:28" x14ac:dyDescent="0.25">
      <c r="B1177" s="6"/>
      <c r="C1177" s="7" t="str">
        <f>IF(B1177="","",VLOOKUP(AB1177,Varsayımlar!$B:$Q,3,0))</f>
        <v/>
      </c>
      <c r="G1177" s="5" t="str">
        <f>IF(B1177="","",VLOOKUP(AB1177,Varsayımlar!$B:$Q,5,0))</f>
        <v/>
      </c>
      <c r="H1177" s="5"/>
      <c r="I1177" s="5" t="str">
        <f>IF(B1177="","",VLOOKUP(AB1177,Varsayımlar!$B:$Q,6,0))</f>
        <v/>
      </c>
      <c r="O1177" s="5" t="str">
        <f>IF(B1177="","",VLOOKUP(AB1177,Varsayımlar!$B:$Q,7,0)*J1177)</f>
        <v/>
      </c>
      <c r="P1177" s="5" t="str">
        <f>IF(B1177="","",VLOOKUP(AB1177,Varsayımlar!$B:$Q,8,0))</f>
        <v/>
      </c>
      <c r="Q1177" s="5" t="str">
        <f>IF(B1177="","",VLOOKUP(AB1177,Varsayımlar!$B:$Q,9,0))</f>
        <v/>
      </c>
      <c r="R1177" s="5" t="str">
        <f>IF(B1177="","",VLOOKUP(AB1177,Varsayımlar!$B:$Q,10,0))</f>
        <v/>
      </c>
      <c r="S1177" s="5" t="str">
        <f>IF(B1177="","",VLOOKUP(AB1177,Varsayımlar!$B:$Q,11,0))</f>
        <v/>
      </c>
      <c r="T1177" s="5" t="str">
        <f>IF(B1177="","",VLOOKUP(AB1177,Varsayımlar!$B:$Q,12,0))</f>
        <v/>
      </c>
      <c r="U1177" s="5" t="str">
        <f>IF(B1177="","",VLOOKUP(AB1177,Varsayımlar!$B:$Q,13,0))</f>
        <v/>
      </c>
      <c r="V1177" s="5" t="str">
        <f>IF(B1177="","",VLOOKUP(AB1177,Varsayımlar!$B:$Q,14,0))</f>
        <v/>
      </c>
      <c r="Z1177" s="5" t="str">
        <f>IF(B1177="","",VLOOKUP(AB1177,Varsayımlar!$B:$Q,15,0))</f>
        <v/>
      </c>
      <c r="AA1177" s="5" t="str">
        <f>IF(B1177="","",VLOOKUP(AB1177,Varsayımlar!$B:$Q,16,0))</f>
        <v/>
      </c>
      <c r="AB1177" s="5" t="str">
        <f t="shared" si="21"/>
        <v/>
      </c>
    </row>
    <row r="1178" spans="2:28" x14ac:dyDescent="0.25">
      <c r="C1178" s="3" t="str">
        <f>IF(B1178="","",VLOOKUP(AB1178,Varsayımlar!$B:$Q,3,0))</f>
        <v/>
      </c>
      <c r="G1178" s="2" t="str">
        <f>IF(B1178="","",VLOOKUP(AB1178,Varsayımlar!$B:$Q,5,0))</f>
        <v/>
      </c>
      <c r="I1178" s="2" t="str">
        <f>IF(B1178="","",VLOOKUP(AB1178,Varsayımlar!$B:$Q,6,0))</f>
        <v/>
      </c>
      <c r="O1178" s="2" t="str">
        <f>IF(B1178="","",VLOOKUP(AB1178,Varsayımlar!$B:$Q,7,0)*J1178)</f>
        <v/>
      </c>
      <c r="P1178" s="2" t="str">
        <f>IF(B1178="","",VLOOKUP(AB1178,Varsayımlar!$B:$Q,8,0))</f>
        <v/>
      </c>
      <c r="Q1178" s="2" t="str">
        <f>IF(B1178="","",VLOOKUP(AB1178,Varsayımlar!$B:$Q,9,0))</f>
        <v/>
      </c>
      <c r="R1178" s="2" t="str">
        <f>IF(B1178="","",VLOOKUP(AB1178,Varsayımlar!$B:$Q,10,0))</f>
        <v/>
      </c>
      <c r="S1178" s="2" t="str">
        <f>IF(B1178="","",VLOOKUP(AB1178,Varsayımlar!$B:$Q,11,0))</f>
        <v/>
      </c>
      <c r="T1178" s="2" t="str">
        <f>IF(B1178="","",VLOOKUP(AB1178,Varsayımlar!$B:$Q,12,0))</f>
        <v/>
      </c>
      <c r="U1178" s="2" t="str">
        <f>IF(B1178="","",VLOOKUP(AB1178,Varsayımlar!$B:$Q,13,0))</f>
        <v/>
      </c>
      <c r="V1178" s="2" t="str">
        <f>IF(B1178="","",VLOOKUP(AB1178,Varsayımlar!$B:$Q,14,0))</f>
        <v/>
      </c>
      <c r="Z1178" s="2" t="str">
        <f>IF(B1178="","",VLOOKUP(AB1178,Varsayımlar!$B:$Q,15,0))</f>
        <v/>
      </c>
      <c r="AA1178" s="2" t="str">
        <f>IF(B1178="","",VLOOKUP(AB1178,Varsayımlar!$B:$Q,16,0))</f>
        <v/>
      </c>
      <c r="AB1178" s="2" t="str">
        <f t="shared" si="21"/>
        <v/>
      </c>
    </row>
    <row r="1179" spans="2:28" x14ac:dyDescent="0.25">
      <c r="B1179" s="6"/>
      <c r="C1179" s="7" t="str">
        <f>IF(B1179="","",VLOOKUP(AB1179,Varsayımlar!$B:$Q,3,0))</f>
        <v/>
      </c>
      <c r="G1179" s="5" t="str">
        <f>IF(B1179="","",VLOOKUP(AB1179,Varsayımlar!$B:$Q,5,0))</f>
        <v/>
      </c>
      <c r="H1179" s="5"/>
      <c r="I1179" s="5" t="str">
        <f>IF(B1179="","",VLOOKUP(AB1179,Varsayımlar!$B:$Q,6,0))</f>
        <v/>
      </c>
      <c r="O1179" s="5" t="str">
        <f>IF(B1179="","",VLOOKUP(AB1179,Varsayımlar!$B:$Q,7,0)*J1179)</f>
        <v/>
      </c>
      <c r="P1179" s="5" t="str">
        <f>IF(B1179="","",VLOOKUP(AB1179,Varsayımlar!$B:$Q,8,0))</f>
        <v/>
      </c>
      <c r="Q1179" s="5" t="str">
        <f>IF(B1179="","",VLOOKUP(AB1179,Varsayımlar!$B:$Q,9,0))</f>
        <v/>
      </c>
      <c r="R1179" s="5" t="str">
        <f>IF(B1179="","",VLOOKUP(AB1179,Varsayımlar!$B:$Q,10,0))</f>
        <v/>
      </c>
      <c r="S1179" s="5" t="str">
        <f>IF(B1179="","",VLOOKUP(AB1179,Varsayımlar!$B:$Q,11,0))</f>
        <v/>
      </c>
      <c r="T1179" s="5" t="str">
        <f>IF(B1179="","",VLOOKUP(AB1179,Varsayımlar!$B:$Q,12,0))</f>
        <v/>
      </c>
      <c r="U1179" s="5" t="str">
        <f>IF(B1179="","",VLOOKUP(AB1179,Varsayımlar!$B:$Q,13,0))</f>
        <v/>
      </c>
      <c r="V1179" s="5" t="str">
        <f>IF(B1179="","",VLOOKUP(AB1179,Varsayımlar!$B:$Q,14,0))</f>
        <v/>
      </c>
      <c r="Z1179" s="5" t="str">
        <f>IF(B1179="","",VLOOKUP(AB1179,Varsayımlar!$B:$Q,15,0))</f>
        <v/>
      </c>
      <c r="AA1179" s="5" t="str">
        <f>IF(B1179="","",VLOOKUP(AB1179,Varsayımlar!$B:$Q,16,0))</f>
        <v/>
      </c>
      <c r="AB1179" s="5" t="str">
        <f t="shared" si="21"/>
        <v/>
      </c>
    </row>
    <row r="1180" spans="2:28" x14ac:dyDescent="0.25">
      <c r="C1180" s="3" t="str">
        <f>IF(B1180="","",VLOOKUP(AB1180,Varsayımlar!$B:$Q,3,0))</f>
        <v/>
      </c>
      <c r="G1180" s="2" t="str">
        <f>IF(B1180="","",VLOOKUP(AB1180,Varsayımlar!$B:$Q,5,0))</f>
        <v/>
      </c>
      <c r="I1180" s="2" t="str">
        <f>IF(B1180="","",VLOOKUP(AB1180,Varsayımlar!$B:$Q,6,0))</f>
        <v/>
      </c>
      <c r="O1180" s="2" t="str">
        <f>IF(B1180="","",VLOOKUP(AB1180,Varsayımlar!$B:$Q,7,0)*J1180)</f>
        <v/>
      </c>
      <c r="P1180" s="2" t="str">
        <f>IF(B1180="","",VLOOKUP(AB1180,Varsayımlar!$B:$Q,8,0))</f>
        <v/>
      </c>
      <c r="Q1180" s="2" t="str">
        <f>IF(B1180="","",VLOOKUP(AB1180,Varsayımlar!$B:$Q,9,0))</f>
        <v/>
      </c>
      <c r="R1180" s="2" t="str">
        <f>IF(B1180="","",VLOOKUP(AB1180,Varsayımlar!$B:$Q,10,0))</f>
        <v/>
      </c>
      <c r="S1180" s="2" t="str">
        <f>IF(B1180="","",VLOOKUP(AB1180,Varsayımlar!$B:$Q,11,0))</f>
        <v/>
      </c>
      <c r="T1180" s="2" t="str">
        <f>IF(B1180="","",VLOOKUP(AB1180,Varsayımlar!$B:$Q,12,0))</f>
        <v/>
      </c>
      <c r="U1180" s="2" t="str">
        <f>IF(B1180="","",VLOOKUP(AB1180,Varsayımlar!$B:$Q,13,0))</f>
        <v/>
      </c>
      <c r="V1180" s="2" t="str">
        <f>IF(B1180="","",VLOOKUP(AB1180,Varsayımlar!$B:$Q,14,0))</f>
        <v/>
      </c>
      <c r="Z1180" s="2" t="str">
        <f>IF(B1180="","",VLOOKUP(AB1180,Varsayımlar!$B:$Q,15,0))</f>
        <v/>
      </c>
      <c r="AA1180" s="2" t="str">
        <f>IF(B1180="","",VLOOKUP(AB1180,Varsayımlar!$B:$Q,16,0))</f>
        <v/>
      </c>
      <c r="AB1180" s="2" t="str">
        <f t="shared" si="21"/>
        <v/>
      </c>
    </row>
    <row r="1181" spans="2:28" x14ac:dyDescent="0.25">
      <c r="B1181" s="6"/>
      <c r="C1181" s="7" t="str">
        <f>IF(B1181="","",VLOOKUP(AB1181,Varsayımlar!$B:$Q,3,0))</f>
        <v/>
      </c>
      <c r="G1181" s="5" t="str">
        <f>IF(B1181="","",VLOOKUP(AB1181,Varsayımlar!$B:$Q,5,0))</f>
        <v/>
      </c>
      <c r="H1181" s="5"/>
      <c r="I1181" s="5" t="str">
        <f>IF(B1181="","",VLOOKUP(AB1181,Varsayımlar!$B:$Q,6,0))</f>
        <v/>
      </c>
      <c r="O1181" s="5" t="str">
        <f>IF(B1181="","",VLOOKUP(AB1181,Varsayımlar!$B:$Q,7,0)*J1181)</f>
        <v/>
      </c>
      <c r="P1181" s="5" t="str">
        <f>IF(B1181="","",VLOOKUP(AB1181,Varsayımlar!$B:$Q,8,0))</f>
        <v/>
      </c>
      <c r="Q1181" s="5" t="str">
        <f>IF(B1181="","",VLOOKUP(AB1181,Varsayımlar!$B:$Q,9,0))</f>
        <v/>
      </c>
      <c r="R1181" s="5" t="str">
        <f>IF(B1181="","",VLOOKUP(AB1181,Varsayımlar!$B:$Q,10,0))</f>
        <v/>
      </c>
      <c r="S1181" s="5" t="str">
        <f>IF(B1181="","",VLOOKUP(AB1181,Varsayımlar!$B:$Q,11,0))</f>
        <v/>
      </c>
      <c r="T1181" s="5" t="str">
        <f>IF(B1181="","",VLOOKUP(AB1181,Varsayımlar!$B:$Q,12,0))</f>
        <v/>
      </c>
      <c r="U1181" s="5" t="str">
        <f>IF(B1181="","",VLOOKUP(AB1181,Varsayımlar!$B:$Q,13,0))</f>
        <v/>
      </c>
      <c r="V1181" s="5" t="str">
        <f>IF(B1181="","",VLOOKUP(AB1181,Varsayımlar!$B:$Q,14,0))</f>
        <v/>
      </c>
      <c r="Z1181" s="5" t="str">
        <f>IF(B1181="","",VLOOKUP(AB1181,Varsayımlar!$B:$Q,15,0))</f>
        <v/>
      </c>
      <c r="AA1181" s="5" t="str">
        <f>IF(B1181="","",VLOOKUP(AB1181,Varsayımlar!$B:$Q,16,0))</f>
        <v/>
      </c>
      <c r="AB1181" s="5" t="str">
        <f t="shared" si="21"/>
        <v/>
      </c>
    </row>
    <row r="1182" spans="2:28" x14ac:dyDescent="0.25">
      <c r="C1182" s="3" t="str">
        <f>IF(B1182="","",VLOOKUP(AB1182,Varsayımlar!$B:$Q,3,0))</f>
        <v/>
      </c>
      <c r="G1182" s="2" t="str">
        <f>IF(B1182="","",VLOOKUP(AB1182,Varsayımlar!$B:$Q,5,0))</f>
        <v/>
      </c>
      <c r="I1182" s="2" t="str">
        <f>IF(B1182="","",VLOOKUP(AB1182,Varsayımlar!$B:$Q,6,0))</f>
        <v/>
      </c>
      <c r="O1182" s="2" t="str">
        <f>IF(B1182="","",VLOOKUP(AB1182,Varsayımlar!$B:$Q,7,0)*J1182)</f>
        <v/>
      </c>
      <c r="P1182" s="2" t="str">
        <f>IF(B1182="","",VLOOKUP(AB1182,Varsayımlar!$B:$Q,8,0))</f>
        <v/>
      </c>
      <c r="Q1182" s="2" t="str">
        <f>IF(B1182="","",VLOOKUP(AB1182,Varsayımlar!$B:$Q,9,0))</f>
        <v/>
      </c>
      <c r="R1182" s="2" t="str">
        <f>IF(B1182="","",VLOOKUP(AB1182,Varsayımlar!$B:$Q,10,0))</f>
        <v/>
      </c>
      <c r="S1182" s="2" t="str">
        <f>IF(B1182="","",VLOOKUP(AB1182,Varsayımlar!$B:$Q,11,0))</f>
        <v/>
      </c>
      <c r="T1182" s="2" t="str">
        <f>IF(B1182="","",VLOOKUP(AB1182,Varsayımlar!$B:$Q,12,0))</f>
        <v/>
      </c>
      <c r="U1182" s="2" t="str">
        <f>IF(B1182="","",VLOOKUP(AB1182,Varsayımlar!$B:$Q,13,0))</f>
        <v/>
      </c>
      <c r="V1182" s="2" t="str">
        <f>IF(B1182="","",VLOOKUP(AB1182,Varsayımlar!$B:$Q,14,0))</f>
        <v/>
      </c>
      <c r="Z1182" s="2" t="str">
        <f>IF(B1182="","",VLOOKUP(AB1182,Varsayımlar!$B:$Q,15,0))</f>
        <v/>
      </c>
      <c r="AA1182" s="2" t="str">
        <f>IF(B1182="","",VLOOKUP(AB1182,Varsayımlar!$B:$Q,16,0))</f>
        <v/>
      </c>
      <c r="AB1182" s="2" t="str">
        <f t="shared" si="21"/>
        <v/>
      </c>
    </row>
    <row r="1183" spans="2:28" x14ac:dyDescent="0.25">
      <c r="B1183" s="6"/>
      <c r="C1183" s="7" t="str">
        <f>IF(B1183="","",VLOOKUP(AB1183,Varsayımlar!$B:$Q,3,0))</f>
        <v/>
      </c>
      <c r="G1183" s="5" t="str">
        <f>IF(B1183="","",VLOOKUP(AB1183,Varsayımlar!$B:$Q,5,0))</f>
        <v/>
      </c>
      <c r="H1183" s="5"/>
      <c r="I1183" s="5" t="str">
        <f>IF(B1183="","",VLOOKUP(AB1183,Varsayımlar!$B:$Q,6,0))</f>
        <v/>
      </c>
      <c r="O1183" s="5" t="str">
        <f>IF(B1183="","",VLOOKUP(AB1183,Varsayımlar!$B:$Q,7,0)*J1183)</f>
        <v/>
      </c>
      <c r="P1183" s="5" t="str">
        <f>IF(B1183="","",VLOOKUP(AB1183,Varsayımlar!$B:$Q,8,0))</f>
        <v/>
      </c>
      <c r="Q1183" s="5" t="str">
        <f>IF(B1183="","",VLOOKUP(AB1183,Varsayımlar!$B:$Q,9,0))</f>
        <v/>
      </c>
      <c r="R1183" s="5" t="str">
        <f>IF(B1183="","",VLOOKUP(AB1183,Varsayımlar!$B:$Q,10,0))</f>
        <v/>
      </c>
      <c r="S1183" s="5" t="str">
        <f>IF(B1183="","",VLOOKUP(AB1183,Varsayımlar!$B:$Q,11,0))</f>
        <v/>
      </c>
      <c r="T1183" s="5" t="str">
        <f>IF(B1183="","",VLOOKUP(AB1183,Varsayımlar!$B:$Q,12,0))</f>
        <v/>
      </c>
      <c r="U1183" s="5" t="str">
        <f>IF(B1183="","",VLOOKUP(AB1183,Varsayımlar!$B:$Q,13,0))</f>
        <v/>
      </c>
      <c r="V1183" s="5" t="str">
        <f>IF(B1183="","",VLOOKUP(AB1183,Varsayımlar!$B:$Q,14,0))</f>
        <v/>
      </c>
      <c r="Z1183" s="5" t="str">
        <f>IF(B1183="","",VLOOKUP(AB1183,Varsayımlar!$B:$Q,15,0))</f>
        <v/>
      </c>
      <c r="AA1183" s="5" t="str">
        <f>IF(B1183="","",VLOOKUP(AB1183,Varsayımlar!$B:$Q,16,0))</f>
        <v/>
      </c>
      <c r="AB1183" s="5" t="str">
        <f t="shared" si="21"/>
        <v/>
      </c>
    </row>
    <row r="1184" spans="2:28" x14ac:dyDescent="0.25">
      <c r="C1184" s="3" t="str">
        <f>IF(B1184="","",VLOOKUP(AB1184,Varsayımlar!$B:$Q,3,0))</f>
        <v/>
      </c>
      <c r="G1184" s="2" t="str">
        <f>IF(B1184="","",VLOOKUP(AB1184,Varsayımlar!$B:$Q,5,0))</f>
        <v/>
      </c>
      <c r="I1184" s="2" t="str">
        <f>IF(B1184="","",VLOOKUP(AB1184,Varsayımlar!$B:$Q,6,0))</f>
        <v/>
      </c>
      <c r="O1184" s="2" t="str">
        <f>IF(B1184="","",VLOOKUP(AB1184,Varsayımlar!$B:$Q,7,0)*J1184)</f>
        <v/>
      </c>
      <c r="P1184" s="2" t="str">
        <f>IF(B1184="","",VLOOKUP(AB1184,Varsayımlar!$B:$Q,8,0))</f>
        <v/>
      </c>
      <c r="Q1184" s="2" t="str">
        <f>IF(B1184="","",VLOOKUP(AB1184,Varsayımlar!$B:$Q,9,0))</f>
        <v/>
      </c>
      <c r="R1184" s="2" t="str">
        <f>IF(B1184="","",VLOOKUP(AB1184,Varsayımlar!$B:$Q,10,0))</f>
        <v/>
      </c>
      <c r="S1184" s="2" t="str">
        <f>IF(B1184="","",VLOOKUP(AB1184,Varsayımlar!$B:$Q,11,0))</f>
        <v/>
      </c>
      <c r="T1184" s="2" t="str">
        <f>IF(B1184="","",VLOOKUP(AB1184,Varsayımlar!$B:$Q,12,0))</f>
        <v/>
      </c>
      <c r="U1184" s="2" t="str">
        <f>IF(B1184="","",VLOOKUP(AB1184,Varsayımlar!$B:$Q,13,0))</f>
        <v/>
      </c>
      <c r="V1184" s="2" t="str">
        <f>IF(B1184="","",VLOOKUP(AB1184,Varsayımlar!$B:$Q,14,0))</f>
        <v/>
      </c>
      <c r="Z1184" s="2" t="str">
        <f>IF(B1184="","",VLOOKUP(AB1184,Varsayımlar!$B:$Q,15,0))</f>
        <v/>
      </c>
      <c r="AA1184" s="2" t="str">
        <f>IF(B1184="","",VLOOKUP(AB1184,Varsayımlar!$B:$Q,16,0))</f>
        <v/>
      </c>
      <c r="AB1184" s="2" t="str">
        <f t="shared" si="21"/>
        <v/>
      </c>
    </row>
    <row r="1185" spans="2:28" x14ac:dyDescent="0.25">
      <c r="B1185" s="6"/>
      <c r="C1185" s="7" t="str">
        <f>IF(B1185="","",VLOOKUP(AB1185,Varsayımlar!$B:$Q,3,0))</f>
        <v/>
      </c>
      <c r="G1185" s="5" t="str">
        <f>IF(B1185="","",VLOOKUP(AB1185,Varsayımlar!$B:$Q,5,0))</f>
        <v/>
      </c>
      <c r="H1185" s="5"/>
      <c r="I1185" s="5" t="str">
        <f>IF(B1185="","",VLOOKUP(AB1185,Varsayımlar!$B:$Q,6,0))</f>
        <v/>
      </c>
      <c r="O1185" s="5" t="str">
        <f>IF(B1185="","",VLOOKUP(AB1185,Varsayımlar!$B:$Q,7,0)*J1185)</f>
        <v/>
      </c>
      <c r="P1185" s="5" t="str">
        <f>IF(B1185="","",VLOOKUP(AB1185,Varsayımlar!$B:$Q,8,0))</f>
        <v/>
      </c>
      <c r="Q1185" s="5" t="str">
        <f>IF(B1185="","",VLOOKUP(AB1185,Varsayımlar!$B:$Q,9,0))</f>
        <v/>
      </c>
      <c r="R1185" s="5" t="str">
        <f>IF(B1185="","",VLOOKUP(AB1185,Varsayımlar!$B:$Q,10,0))</f>
        <v/>
      </c>
      <c r="S1185" s="5" t="str">
        <f>IF(B1185="","",VLOOKUP(AB1185,Varsayımlar!$B:$Q,11,0))</f>
        <v/>
      </c>
      <c r="T1185" s="5" t="str">
        <f>IF(B1185="","",VLOOKUP(AB1185,Varsayımlar!$B:$Q,12,0))</f>
        <v/>
      </c>
      <c r="U1185" s="5" t="str">
        <f>IF(B1185="","",VLOOKUP(AB1185,Varsayımlar!$B:$Q,13,0))</f>
        <v/>
      </c>
      <c r="V1185" s="5" t="str">
        <f>IF(B1185="","",VLOOKUP(AB1185,Varsayımlar!$B:$Q,14,0))</f>
        <v/>
      </c>
      <c r="Z1185" s="5" t="str">
        <f>IF(B1185="","",VLOOKUP(AB1185,Varsayımlar!$B:$Q,15,0))</f>
        <v/>
      </c>
      <c r="AA1185" s="5" t="str">
        <f>IF(B1185="","",VLOOKUP(AB1185,Varsayımlar!$B:$Q,16,0))</f>
        <v/>
      </c>
      <c r="AB1185" s="5" t="str">
        <f t="shared" si="21"/>
        <v/>
      </c>
    </row>
    <row r="1186" spans="2:28" x14ac:dyDescent="0.25">
      <c r="C1186" s="3" t="str">
        <f>IF(B1186="","",VLOOKUP(AB1186,Varsayımlar!$B:$Q,3,0))</f>
        <v/>
      </c>
      <c r="G1186" s="2" t="str">
        <f>IF(B1186="","",VLOOKUP(AB1186,Varsayımlar!$B:$Q,5,0))</f>
        <v/>
      </c>
      <c r="I1186" s="2" t="str">
        <f>IF(B1186="","",VLOOKUP(AB1186,Varsayımlar!$B:$Q,6,0))</f>
        <v/>
      </c>
      <c r="O1186" s="2" t="str">
        <f>IF(B1186="","",VLOOKUP(AB1186,Varsayımlar!$B:$Q,7,0)*J1186)</f>
        <v/>
      </c>
      <c r="P1186" s="2" t="str">
        <f>IF(B1186="","",VLOOKUP(AB1186,Varsayımlar!$B:$Q,8,0))</f>
        <v/>
      </c>
      <c r="Q1186" s="2" t="str">
        <f>IF(B1186="","",VLOOKUP(AB1186,Varsayımlar!$B:$Q,9,0))</f>
        <v/>
      </c>
      <c r="R1186" s="2" t="str">
        <f>IF(B1186="","",VLOOKUP(AB1186,Varsayımlar!$B:$Q,10,0))</f>
        <v/>
      </c>
      <c r="S1186" s="2" t="str">
        <f>IF(B1186="","",VLOOKUP(AB1186,Varsayımlar!$B:$Q,11,0))</f>
        <v/>
      </c>
      <c r="T1186" s="2" t="str">
        <f>IF(B1186="","",VLOOKUP(AB1186,Varsayımlar!$B:$Q,12,0))</f>
        <v/>
      </c>
      <c r="U1186" s="2" t="str">
        <f>IF(B1186="","",VLOOKUP(AB1186,Varsayımlar!$B:$Q,13,0))</f>
        <v/>
      </c>
      <c r="V1186" s="2" t="str">
        <f>IF(B1186="","",VLOOKUP(AB1186,Varsayımlar!$B:$Q,14,0))</f>
        <v/>
      </c>
      <c r="Z1186" s="2" t="str">
        <f>IF(B1186="","",VLOOKUP(AB1186,Varsayımlar!$B:$Q,15,0))</f>
        <v/>
      </c>
      <c r="AA1186" s="2" t="str">
        <f>IF(B1186="","",VLOOKUP(AB1186,Varsayımlar!$B:$Q,16,0))</f>
        <v/>
      </c>
      <c r="AB1186" s="2" t="str">
        <f t="shared" si="21"/>
        <v/>
      </c>
    </row>
    <row r="1187" spans="2:28" x14ac:dyDescent="0.25">
      <c r="B1187" s="6"/>
      <c r="C1187" s="7" t="str">
        <f>IF(B1187="","",VLOOKUP(AB1187,Varsayımlar!$B:$Q,3,0))</f>
        <v/>
      </c>
      <c r="G1187" s="5" t="str">
        <f>IF(B1187="","",VLOOKUP(AB1187,Varsayımlar!$B:$Q,5,0))</f>
        <v/>
      </c>
      <c r="H1187" s="5"/>
      <c r="I1187" s="5" t="str">
        <f>IF(B1187="","",VLOOKUP(AB1187,Varsayımlar!$B:$Q,6,0))</f>
        <v/>
      </c>
      <c r="O1187" s="5" t="str">
        <f>IF(B1187="","",VLOOKUP(AB1187,Varsayımlar!$B:$Q,7,0)*J1187)</f>
        <v/>
      </c>
      <c r="P1187" s="5" t="str">
        <f>IF(B1187="","",VLOOKUP(AB1187,Varsayımlar!$B:$Q,8,0))</f>
        <v/>
      </c>
      <c r="Q1187" s="5" t="str">
        <f>IF(B1187="","",VLOOKUP(AB1187,Varsayımlar!$B:$Q,9,0))</f>
        <v/>
      </c>
      <c r="R1187" s="5" t="str">
        <f>IF(B1187="","",VLOOKUP(AB1187,Varsayımlar!$B:$Q,10,0))</f>
        <v/>
      </c>
      <c r="S1187" s="5" t="str">
        <f>IF(B1187="","",VLOOKUP(AB1187,Varsayımlar!$B:$Q,11,0))</f>
        <v/>
      </c>
      <c r="T1187" s="5" t="str">
        <f>IF(B1187="","",VLOOKUP(AB1187,Varsayımlar!$B:$Q,12,0))</f>
        <v/>
      </c>
      <c r="U1187" s="5" t="str">
        <f>IF(B1187="","",VLOOKUP(AB1187,Varsayımlar!$B:$Q,13,0))</f>
        <v/>
      </c>
      <c r="V1187" s="5" t="str">
        <f>IF(B1187="","",VLOOKUP(AB1187,Varsayımlar!$B:$Q,14,0))</f>
        <v/>
      </c>
      <c r="Z1187" s="5" t="str">
        <f>IF(B1187="","",VLOOKUP(AB1187,Varsayımlar!$B:$Q,15,0))</f>
        <v/>
      </c>
      <c r="AA1187" s="5" t="str">
        <f>IF(B1187="","",VLOOKUP(AB1187,Varsayımlar!$B:$Q,16,0))</f>
        <v/>
      </c>
      <c r="AB1187" s="5" t="str">
        <f t="shared" si="21"/>
        <v/>
      </c>
    </row>
    <row r="1188" spans="2:28" x14ac:dyDescent="0.25">
      <c r="C1188" s="3" t="str">
        <f>IF(B1188="","",VLOOKUP(AB1188,Varsayımlar!$B:$Q,3,0))</f>
        <v/>
      </c>
      <c r="G1188" s="2" t="str">
        <f>IF(B1188="","",VLOOKUP(AB1188,Varsayımlar!$B:$Q,5,0))</f>
        <v/>
      </c>
      <c r="I1188" s="2" t="str">
        <f>IF(B1188="","",VLOOKUP(AB1188,Varsayımlar!$B:$Q,6,0))</f>
        <v/>
      </c>
      <c r="O1188" s="2" t="str">
        <f>IF(B1188="","",VLOOKUP(AB1188,Varsayımlar!$B:$Q,7,0)*J1188)</f>
        <v/>
      </c>
      <c r="P1188" s="2" t="str">
        <f>IF(B1188="","",VLOOKUP(AB1188,Varsayımlar!$B:$Q,8,0))</f>
        <v/>
      </c>
      <c r="Q1188" s="2" t="str">
        <f>IF(B1188="","",VLOOKUP(AB1188,Varsayımlar!$B:$Q,9,0))</f>
        <v/>
      </c>
      <c r="R1188" s="2" t="str">
        <f>IF(B1188="","",VLOOKUP(AB1188,Varsayımlar!$B:$Q,10,0))</f>
        <v/>
      </c>
      <c r="S1188" s="2" t="str">
        <f>IF(B1188="","",VLOOKUP(AB1188,Varsayımlar!$B:$Q,11,0))</f>
        <v/>
      </c>
      <c r="T1188" s="2" t="str">
        <f>IF(B1188="","",VLOOKUP(AB1188,Varsayımlar!$B:$Q,12,0))</f>
        <v/>
      </c>
      <c r="U1188" s="2" t="str">
        <f>IF(B1188="","",VLOOKUP(AB1188,Varsayımlar!$B:$Q,13,0))</f>
        <v/>
      </c>
      <c r="V1188" s="2" t="str">
        <f>IF(B1188="","",VLOOKUP(AB1188,Varsayımlar!$B:$Q,14,0))</f>
        <v/>
      </c>
      <c r="Z1188" s="2" t="str">
        <f>IF(B1188="","",VLOOKUP(AB1188,Varsayımlar!$B:$Q,15,0))</f>
        <v/>
      </c>
      <c r="AA1188" s="2" t="str">
        <f>IF(B1188="","",VLOOKUP(AB1188,Varsayımlar!$B:$Q,16,0))</f>
        <v/>
      </c>
      <c r="AB1188" s="2" t="str">
        <f t="shared" si="21"/>
        <v/>
      </c>
    </row>
    <row r="1189" spans="2:28" x14ac:dyDescent="0.25">
      <c r="B1189" s="6"/>
      <c r="C1189" s="7" t="str">
        <f>IF(B1189="","",VLOOKUP(AB1189,Varsayımlar!$B:$Q,3,0))</f>
        <v/>
      </c>
      <c r="G1189" s="5" t="str">
        <f>IF(B1189="","",VLOOKUP(AB1189,Varsayımlar!$B:$Q,5,0))</f>
        <v/>
      </c>
      <c r="H1189" s="5"/>
      <c r="I1189" s="5" t="str">
        <f>IF(B1189="","",VLOOKUP(AB1189,Varsayımlar!$B:$Q,6,0))</f>
        <v/>
      </c>
      <c r="O1189" s="5" t="str">
        <f>IF(B1189="","",VLOOKUP(AB1189,Varsayımlar!$B:$Q,7,0)*J1189)</f>
        <v/>
      </c>
      <c r="P1189" s="5" t="str">
        <f>IF(B1189="","",VLOOKUP(AB1189,Varsayımlar!$B:$Q,8,0))</f>
        <v/>
      </c>
      <c r="Q1189" s="5" t="str">
        <f>IF(B1189="","",VLOOKUP(AB1189,Varsayımlar!$B:$Q,9,0))</f>
        <v/>
      </c>
      <c r="R1189" s="5" t="str">
        <f>IF(B1189="","",VLOOKUP(AB1189,Varsayımlar!$B:$Q,10,0))</f>
        <v/>
      </c>
      <c r="S1189" s="5" t="str">
        <f>IF(B1189="","",VLOOKUP(AB1189,Varsayımlar!$B:$Q,11,0))</f>
        <v/>
      </c>
      <c r="T1189" s="5" t="str">
        <f>IF(B1189="","",VLOOKUP(AB1189,Varsayımlar!$B:$Q,12,0))</f>
        <v/>
      </c>
      <c r="U1189" s="5" t="str">
        <f>IF(B1189="","",VLOOKUP(AB1189,Varsayımlar!$B:$Q,13,0))</f>
        <v/>
      </c>
      <c r="V1189" s="5" t="str">
        <f>IF(B1189="","",VLOOKUP(AB1189,Varsayımlar!$B:$Q,14,0))</f>
        <v/>
      </c>
      <c r="Z1189" s="5" t="str">
        <f>IF(B1189="","",VLOOKUP(AB1189,Varsayımlar!$B:$Q,15,0))</f>
        <v/>
      </c>
      <c r="AA1189" s="5" t="str">
        <f>IF(B1189="","",VLOOKUP(AB1189,Varsayımlar!$B:$Q,16,0))</f>
        <v/>
      </c>
      <c r="AB1189" s="5" t="str">
        <f t="shared" si="21"/>
        <v/>
      </c>
    </row>
    <row r="1190" spans="2:28" x14ac:dyDescent="0.25">
      <c r="C1190" s="3" t="str">
        <f>IF(B1190="","",VLOOKUP(AB1190,Varsayımlar!$B:$Q,3,0))</f>
        <v/>
      </c>
      <c r="G1190" s="2" t="str">
        <f>IF(B1190="","",VLOOKUP(AB1190,Varsayımlar!$B:$Q,5,0))</f>
        <v/>
      </c>
      <c r="I1190" s="2" t="str">
        <f>IF(B1190="","",VLOOKUP(AB1190,Varsayımlar!$B:$Q,6,0))</f>
        <v/>
      </c>
      <c r="O1190" s="2" t="str">
        <f>IF(B1190="","",VLOOKUP(AB1190,Varsayımlar!$B:$Q,7,0)*J1190)</f>
        <v/>
      </c>
      <c r="P1190" s="2" t="str">
        <f>IF(B1190="","",VLOOKUP(AB1190,Varsayımlar!$B:$Q,8,0))</f>
        <v/>
      </c>
      <c r="Q1190" s="2" t="str">
        <f>IF(B1190="","",VLOOKUP(AB1190,Varsayımlar!$B:$Q,9,0))</f>
        <v/>
      </c>
      <c r="R1190" s="2" t="str">
        <f>IF(B1190="","",VLOOKUP(AB1190,Varsayımlar!$B:$Q,10,0))</f>
        <v/>
      </c>
      <c r="S1190" s="2" t="str">
        <f>IF(B1190="","",VLOOKUP(AB1190,Varsayımlar!$B:$Q,11,0))</f>
        <v/>
      </c>
      <c r="T1190" s="2" t="str">
        <f>IF(B1190="","",VLOOKUP(AB1190,Varsayımlar!$B:$Q,12,0))</f>
        <v/>
      </c>
      <c r="U1190" s="2" t="str">
        <f>IF(B1190="","",VLOOKUP(AB1190,Varsayımlar!$B:$Q,13,0))</f>
        <v/>
      </c>
      <c r="V1190" s="2" t="str">
        <f>IF(B1190="","",VLOOKUP(AB1190,Varsayımlar!$B:$Q,14,0))</f>
        <v/>
      </c>
      <c r="Z1190" s="2" t="str">
        <f>IF(B1190="","",VLOOKUP(AB1190,Varsayımlar!$B:$Q,15,0))</f>
        <v/>
      </c>
      <c r="AA1190" s="2" t="str">
        <f>IF(B1190="","",VLOOKUP(AB1190,Varsayımlar!$B:$Q,16,0))</f>
        <v/>
      </c>
      <c r="AB1190" s="2" t="str">
        <f t="shared" si="21"/>
        <v/>
      </c>
    </row>
    <row r="1191" spans="2:28" x14ac:dyDescent="0.25">
      <c r="B1191" s="6"/>
      <c r="C1191" s="7" t="str">
        <f>IF(B1191="","",VLOOKUP(AB1191,Varsayımlar!$B:$Q,3,0))</f>
        <v/>
      </c>
      <c r="G1191" s="5" t="str">
        <f>IF(B1191="","",VLOOKUP(AB1191,Varsayımlar!$B:$Q,5,0))</f>
        <v/>
      </c>
      <c r="H1191" s="5"/>
      <c r="I1191" s="5" t="str">
        <f>IF(B1191="","",VLOOKUP(AB1191,Varsayımlar!$B:$Q,6,0))</f>
        <v/>
      </c>
      <c r="O1191" s="5" t="str">
        <f>IF(B1191="","",VLOOKUP(AB1191,Varsayımlar!$B:$Q,7,0)*J1191)</f>
        <v/>
      </c>
      <c r="P1191" s="5" t="str">
        <f>IF(B1191="","",VLOOKUP(AB1191,Varsayımlar!$B:$Q,8,0))</f>
        <v/>
      </c>
      <c r="Q1191" s="5" t="str">
        <f>IF(B1191="","",VLOOKUP(AB1191,Varsayımlar!$B:$Q,9,0))</f>
        <v/>
      </c>
      <c r="R1191" s="5" t="str">
        <f>IF(B1191="","",VLOOKUP(AB1191,Varsayımlar!$B:$Q,10,0))</f>
        <v/>
      </c>
      <c r="S1191" s="5" t="str">
        <f>IF(B1191="","",VLOOKUP(AB1191,Varsayımlar!$B:$Q,11,0))</f>
        <v/>
      </c>
      <c r="T1191" s="5" t="str">
        <f>IF(B1191="","",VLOOKUP(AB1191,Varsayımlar!$B:$Q,12,0))</f>
        <v/>
      </c>
      <c r="U1191" s="5" t="str">
        <f>IF(B1191="","",VLOOKUP(AB1191,Varsayımlar!$B:$Q,13,0))</f>
        <v/>
      </c>
      <c r="V1191" s="5" t="str">
        <f>IF(B1191="","",VLOOKUP(AB1191,Varsayımlar!$B:$Q,14,0))</f>
        <v/>
      </c>
      <c r="Z1191" s="5" t="str">
        <f>IF(B1191="","",VLOOKUP(AB1191,Varsayımlar!$B:$Q,15,0))</f>
        <v/>
      </c>
      <c r="AA1191" s="5" t="str">
        <f>IF(B1191="","",VLOOKUP(AB1191,Varsayımlar!$B:$Q,16,0))</f>
        <v/>
      </c>
      <c r="AB1191" s="5" t="str">
        <f t="shared" si="21"/>
        <v/>
      </c>
    </row>
    <row r="1192" spans="2:28" x14ac:dyDescent="0.25">
      <c r="C1192" s="3" t="str">
        <f>IF(B1192="","",VLOOKUP(AB1192,Varsayımlar!$B:$Q,3,0))</f>
        <v/>
      </c>
      <c r="G1192" s="2" t="str">
        <f>IF(B1192="","",VLOOKUP(AB1192,Varsayımlar!$B:$Q,5,0))</f>
        <v/>
      </c>
      <c r="I1192" s="2" t="str">
        <f>IF(B1192="","",VLOOKUP(AB1192,Varsayımlar!$B:$Q,6,0))</f>
        <v/>
      </c>
      <c r="O1192" s="2" t="str">
        <f>IF(B1192="","",VLOOKUP(AB1192,Varsayımlar!$B:$Q,7,0)*J1192)</f>
        <v/>
      </c>
      <c r="P1192" s="2" t="str">
        <f>IF(B1192="","",VLOOKUP(AB1192,Varsayımlar!$B:$Q,8,0))</f>
        <v/>
      </c>
      <c r="Q1192" s="2" t="str">
        <f>IF(B1192="","",VLOOKUP(AB1192,Varsayımlar!$B:$Q,9,0))</f>
        <v/>
      </c>
      <c r="R1192" s="2" t="str">
        <f>IF(B1192="","",VLOOKUP(AB1192,Varsayımlar!$B:$Q,10,0))</f>
        <v/>
      </c>
      <c r="S1192" s="2" t="str">
        <f>IF(B1192="","",VLOOKUP(AB1192,Varsayımlar!$B:$Q,11,0))</f>
        <v/>
      </c>
      <c r="T1192" s="2" t="str">
        <f>IF(B1192="","",VLOOKUP(AB1192,Varsayımlar!$B:$Q,12,0))</f>
        <v/>
      </c>
      <c r="U1192" s="2" t="str">
        <f>IF(B1192="","",VLOOKUP(AB1192,Varsayımlar!$B:$Q,13,0))</f>
        <v/>
      </c>
      <c r="V1192" s="2" t="str">
        <f>IF(B1192="","",VLOOKUP(AB1192,Varsayımlar!$B:$Q,14,0))</f>
        <v/>
      </c>
      <c r="Z1192" s="2" t="str">
        <f>IF(B1192="","",VLOOKUP(AB1192,Varsayımlar!$B:$Q,15,0))</f>
        <v/>
      </c>
      <c r="AA1192" s="2" t="str">
        <f>IF(B1192="","",VLOOKUP(AB1192,Varsayımlar!$B:$Q,16,0))</f>
        <v/>
      </c>
      <c r="AB1192" s="2" t="str">
        <f t="shared" si="21"/>
        <v/>
      </c>
    </row>
    <row r="1193" spans="2:28" x14ac:dyDescent="0.25">
      <c r="B1193" s="6"/>
      <c r="C1193" s="7" t="str">
        <f>IF(B1193="","",VLOOKUP(AB1193,Varsayımlar!$B:$Q,3,0))</f>
        <v/>
      </c>
      <c r="G1193" s="5" t="str">
        <f>IF(B1193="","",VLOOKUP(AB1193,Varsayımlar!$B:$Q,5,0))</f>
        <v/>
      </c>
      <c r="H1193" s="5"/>
      <c r="I1193" s="5" t="str">
        <f>IF(B1193="","",VLOOKUP(AB1193,Varsayımlar!$B:$Q,6,0))</f>
        <v/>
      </c>
      <c r="O1193" s="5" t="str">
        <f>IF(B1193="","",VLOOKUP(AB1193,Varsayımlar!$B:$Q,7,0)*J1193)</f>
        <v/>
      </c>
      <c r="P1193" s="5" t="str">
        <f>IF(B1193="","",VLOOKUP(AB1193,Varsayımlar!$B:$Q,8,0))</f>
        <v/>
      </c>
      <c r="Q1193" s="5" t="str">
        <f>IF(B1193="","",VLOOKUP(AB1193,Varsayımlar!$B:$Q,9,0))</f>
        <v/>
      </c>
      <c r="R1193" s="5" t="str">
        <f>IF(B1193="","",VLOOKUP(AB1193,Varsayımlar!$B:$Q,10,0))</f>
        <v/>
      </c>
      <c r="S1193" s="5" t="str">
        <f>IF(B1193="","",VLOOKUP(AB1193,Varsayımlar!$B:$Q,11,0))</f>
        <v/>
      </c>
      <c r="T1193" s="5" t="str">
        <f>IF(B1193="","",VLOOKUP(AB1193,Varsayımlar!$B:$Q,12,0))</f>
        <v/>
      </c>
      <c r="U1193" s="5" t="str">
        <f>IF(B1193="","",VLOOKUP(AB1193,Varsayımlar!$B:$Q,13,0))</f>
        <v/>
      </c>
      <c r="V1193" s="5" t="str">
        <f>IF(B1193="","",VLOOKUP(AB1193,Varsayımlar!$B:$Q,14,0))</f>
        <v/>
      </c>
      <c r="Z1193" s="5" t="str">
        <f>IF(B1193="","",VLOOKUP(AB1193,Varsayımlar!$B:$Q,15,0))</f>
        <v/>
      </c>
      <c r="AA1193" s="5" t="str">
        <f>IF(B1193="","",VLOOKUP(AB1193,Varsayımlar!$B:$Q,16,0))</f>
        <v/>
      </c>
      <c r="AB1193" s="5" t="str">
        <f t="shared" si="21"/>
        <v/>
      </c>
    </row>
    <row r="1194" spans="2:28" x14ac:dyDescent="0.25">
      <c r="C1194" s="3" t="str">
        <f>IF(B1194="","",VLOOKUP(AB1194,Varsayımlar!$B:$Q,3,0))</f>
        <v/>
      </c>
      <c r="G1194" s="2" t="str">
        <f>IF(B1194="","",VLOOKUP(AB1194,Varsayımlar!$B:$Q,5,0))</f>
        <v/>
      </c>
      <c r="I1194" s="2" t="str">
        <f>IF(B1194="","",VLOOKUP(AB1194,Varsayımlar!$B:$Q,6,0))</f>
        <v/>
      </c>
      <c r="O1194" s="2" t="str">
        <f>IF(B1194="","",VLOOKUP(AB1194,Varsayımlar!$B:$Q,7,0)*J1194)</f>
        <v/>
      </c>
      <c r="P1194" s="2" t="str">
        <f>IF(B1194="","",VLOOKUP(AB1194,Varsayımlar!$B:$Q,8,0))</f>
        <v/>
      </c>
      <c r="Q1194" s="2" t="str">
        <f>IF(B1194="","",VLOOKUP(AB1194,Varsayımlar!$B:$Q,9,0))</f>
        <v/>
      </c>
      <c r="R1194" s="2" t="str">
        <f>IF(B1194="","",VLOOKUP(AB1194,Varsayımlar!$B:$Q,10,0))</f>
        <v/>
      </c>
      <c r="S1194" s="2" t="str">
        <f>IF(B1194="","",VLOOKUP(AB1194,Varsayımlar!$B:$Q,11,0))</f>
        <v/>
      </c>
      <c r="T1194" s="2" t="str">
        <f>IF(B1194="","",VLOOKUP(AB1194,Varsayımlar!$B:$Q,12,0))</f>
        <v/>
      </c>
      <c r="U1194" s="2" t="str">
        <f>IF(B1194="","",VLOOKUP(AB1194,Varsayımlar!$B:$Q,13,0))</f>
        <v/>
      </c>
      <c r="V1194" s="2" t="str">
        <f>IF(B1194="","",VLOOKUP(AB1194,Varsayımlar!$B:$Q,14,0))</f>
        <v/>
      </c>
      <c r="Z1194" s="2" t="str">
        <f>IF(B1194="","",VLOOKUP(AB1194,Varsayımlar!$B:$Q,15,0))</f>
        <v/>
      </c>
      <c r="AA1194" s="2" t="str">
        <f>IF(B1194="","",VLOOKUP(AB1194,Varsayımlar!$B:$Q,16,0))</f>
        <v/>
      </c>
      <c r="AB1194" s="2" t="str">
        <f t="shared" si="21"/>
        <v/>
      </c>
    </row>
    <row r="1195" spans="2:28" x14ac:dyDescent="0.25">
      <c r="B1195" s="6"/>
      <c r="C1195" s="7" t="str">
        <f>IF(B1195="","",VLOOKUP(AB1195,Varsayımlar!$B:$Q,3,0))</f>
        <v/>
      </c>
      <c r="G1195" s="5" t="str">
        <f>IF(B1195="","",VLOOKUP(AB1195,Varsayımlar!$B:$Q,5,0))</f>
        <v/>
      </c>
      <c r="H1195" s="5"/>
      <c r="I1195" s="5" t="str">
        <f>IF(B1195="","",VLOOKUP(AB1195,Varsayımlar!$B:$Q,6,0))</f>
        <v/>
      </c>
      <c r="O1195" s="5" t="str">
        <f>IF(B1195="","",VLOOKUP(AB1195,Varsayımlar!$B:$Q,7,0)*J1195)</f>
        <v/>
      </c>
      <c r="P1195" s="5" t="str">
        <f>IF(B1195="","",VLOOKUP(AB1195,Varsayımlar!$B:$Q,8,0))</f>
        <v/>
      </c>
      <c r="Q1195" s="5" t="str">
        <f>IF(B1195="","",VLOOKUP(AB1195,Varsayımlar!$B:$Q,9,0))</f>
        <v/>
      </c>
      <c r="R1195" s="5" t="str">
        <f>IF(B1195="","",VLOOKUP(AB1195,Varsayımlar!$B:$Q,10,0))</f>
        <v/>
      </c>
      <c r="S1195" s="5" t="str">
        <f>IF(B1195="","",VLOOKUP(AB1195,Varsayımlar!$B:$Q,11,0))</f>
        <v/>
      </c>
      <c r="T1195" s="5" t="str">
        <f>IF(B1195="","",VLOOKUP(AB1195,Varsayımlar!$B:$Q,12,0))</f>
        <v/>
      </c>
      <c r="U1195" s="5" t="str">
        <f>IF(B1195="","",VLOOKUP(AB1195,Varsayımlar!$B:$Q,13,0))</f>
        <v/>
      </c>
      <c r="V1195" s="5" t="str">
        <f>IF(B1195="","",VLOOKUP(AB1195,Varsayımlar!$B:$Q,14,0))</f>
        <v/>
      </c>
      <c r="Z1195" s="5" t="str">
        <f>IF(B1195="","",VLOOKUP(AB1195,Varsayımlar!$B:$Q,15,0))</f>
        <v/>
      </c>
      <c r="AA1195" s="5" t="str">
        <f>IF(B1195="","",VLOOKUP(AB1195,Varsayımlar!$B:$Q,16,0))</f>
        <v/>
      </c>
      <c r="AB1195" s="5" t="str">
        <f t="shared" si="21"/>
        <v/>
      </c>
    </row>
    <row r="1196" spans="2:28" x14ac:dyDescent="0.25">
      <c r="C1196" s="3" t="str">
        <f>IF(B1196="","",VLOOKUP(AB1196,Varsayımlar!$B:$Q,3,0))</f>
        <v/>
      </c>
      <c r="G1196" s="2" t="str">
        <f>IF(B1196="","",VLOOKUP(AB1196,Varsayımlar!$B:$Q,5,0))</f>
        <v/>
      </c>
      <c r="I1196" s="2" t="str">
        <f>IF(B1196="","",VLOOKUP(AB1196,Varsayımlar!$B:$Q,6,0))</f>
        <v/>
      </c>
      <c r="O1196" s="2" t="str">
        <f>IF(B1196="","",VLOOKUP(AB1196,Varsayımlar!$B:$Q,7,0)*J1196)</f>
        <v/>
      </c>
      <c r="P1196" s="2" t="str">
        <f>IF(B1196="","",VLOOKUP(AB1196,Varsayımlar!$B:$Q,8,0))</f>
        <v/>
      </c>
      <c r="Q1196" s="2" t="str">
        <f>IF(B1196="","",VLOOKUP(AB1196,Varsayımlar!$B:$Q,9,0))</f>
        <v/>
      </c>
      <c r="R1196" s="2" t="str">
        <f>IF(B1196="","",VLOOKUP(AB1196,Varsayımlar!$B:$Q,10,0))</f>
        <v/>
      </c>
      <c r="S1196" s="2" t="str">
        <f>IF(B1196="","",VLOOKUP(AB1196,Varsayımlar!$B:$Q,11,0))</f>
        <v/>
      </c>
      <c r="T1196" s="2" t="str">
        <f>IF(B1196="","",VLOOKUP(AB1196,Varsayımlar!$B:$Q,12,0))</f>
        <v/>
      </c>
      <c r="U1196" s="2" t="str">
        <f>IF(B1196="","",VLOOKUP(AB1196,Varsayımlar!$B:$Q,13,0))</f>
        <v/>
      </c>
      <c r="V1196" s="2" t="str">
        <f>IF(B1196="","",VLOOKUP(AB1196,Varsayımlar!$B:$Q,14,0))</f>
        <v/>
      </c>
      <c r="Z1196" s="2" t="str">
        <f>IF(B1196="","",VLOOKUP(AB1196,Varsayımlar!$B:$Q,15,0))</f>
        <v/>
      </c>
      <c r="AA1196" s="2" t="str">
        <f>IF(B1196="","",VLOOKUP(AB1196,Varsayımlar!$B:$Q,16,0))</f>
        <v/>
      </c>
      <c r="AB1196" s="2" t="str">
        <f t="shared" si="21"/>
        <v/>
      </c>
    </row>
    <row r="1197" spans="2:28" x14ac:dyDescent="0.25">
      <c r="B1197" s="6"/>
      <c r="C1197" s="7" t="str">
        <f>IF(B1197="","",VLOOKUP(AB1197,Varsayımlar!$B:$Q,3,0))</f>
        <v/>
      </c>
      <c r="G1197" s="5" t="str">
        <f>IF(B1197="","",VLOOKUP(AB1197,Varsayımlar!$B:$Q,5,0))</f>
        <v/>
      </c>
      <c r="H1197" s="5"/>
      <c r="I1197" s="5" t="str">
        <f>IF(B1197="","",VLOOKUP(AB1197,Varsayımlar!$B:$Q,6,0))</f>
        <v/>
      </c>
      <c r="O1197" s="5" t="str">
        <f>IF(B1197="","",VLOOKUP(AB1197,Varsayımlar!$B:$Q,7,0)*J1197)</f>
        <v/>
      </c>
      <c r="P1197" s="5" t="str">
        <f>IF(B1197="","",VLOOKUP(AB1197,Varsayımlar!$B:$Q,8,0))</f>
        <v/>
      </c>
      <c r="Q1197" s="5" t="str">
        <f>IF(B1197="","",VLOOKUP(AB1197,Varsayımlar!$B:$Q,9,0))</f>
        <v/>
      </c>
      <c r="R1197" s="5" t="str">
        <f>IF(B1197="","",VLOOKUP(AB1197,Varsayımlar!$B:$Q,10,0))</f>
        <v/>
      </c>
      <c r="S1197" s="5" t="str">
        <f>IF(B1197="","",VLOOKUP(AB1197,Varsayımlar!$B:$Q,11,0))</f>
        <v/>
      </c>
      <c r="T1197" s="5" t="str">
        <f>IF(B1197="","",VLOOKUP(AB1197,Varsayımlar!$B:$Q,12,0))</f>
        <v/>
      </c>
      <c r="U1197" s="5" t="str">
        <f>IF(B1197="","",VLOOKUP(AB1197,Varsayımlar!$B:$Q,13,0))</f>
        <v/>
      </c>
      <c r="V1197" s="5" t="str">
        <f>IF(B1197="","",VLOOKUP(AB1197,Varsayımlar!$B:$Q,14,0))</f>
        <v/>
      </c>
      <c r="Z1197" s="5" t="str">
        <f>IF(B1197="","",VLOOKUP(AB1197,Varsayımlar!$B:$Q,15,0))</f>
        <v/>
      </c>
      <c r="AA1197" s="5" t="str">
        <f>IF(B1197="","",VLOOKUP(AB1197,Varsayımlar!$B:$Q,16,0))</f>
        <v/>
      </c>
      <c r="AB1197" s="5" t="str">
        <f t="shared" si="21"/>
        <v/>
      </c>
    </row>
    <row r="1198" spans="2:28" x14ac:dyDescent="0.25">
      <c r="C1198" s="3" t="str">
        <f>IF(B1198="","",VLOOKUP(AB1198,Varsayımlar!$B:$Q,3,0))</f>
        <v/>
      </c>
      <c r="G1198" s="2" t="str">
        <f>IF(B1198="","",VLOOKUP(AB1198,Varsayımlar!$B:$Q,5,0))</f>
        <v/>
      </c>
      <c r="I1198" s="2" t="str">
        <f>IF(B1198="","",VLOOKUP(AB1198,Varsayımlar!$B:$Q,6,0))</f>
        <v/>
      </c>
      <c r="O1198" s="2" t="str">
        <f>IF(B1198="","",VLOOKUP(AB1198,Varsayımlar!$B:$Q,7,0)*J1198)</f>
        <v/>
      </c>
      <c r="P1198" s="2" t="str">
        <f>IF(B1198="","",VLOOKUP(AB1198,Varsayımlar!$B:$Q,8,0))</f>
        <v/>
      </c>
      <c r="Q1198" s="2" t="str">
        <f>IF(B1198="","",VLOOKUP(AB1198,Varsayımlar!$B:$Q,9,0))</f>
        <v/>
      </c>
      <c r="R1198" s="2" t="str">
        <f>IF(B1198="","",VLOOKUP(AB1198,Varsayımlar!$B:$Q,10,0))</f>
        <v/>
      </c>
      <c r="S1198" s="2" t="str">
        <f>IF(B1198="","",VLOOKUP(AB1198,Varsayımlar!$B:$Q,11,0))</f>
        <v/>
      </c>
      <c r="T1198" s="2" t="str">
        <f>IF(B1198="","",VLOOKUP(AB1198,Varsayımlar!$B:$Q,12,0))</f>
        <v/>
      </c>
      <c r="U1198" s="2" t="str">
        <f>IF(B1198="","",VLOOKUP(AB1198,Varsayımlar!$B:$Q,13,0))</f>
        <v/>
      </c>
      <c r="V1198" s="2" t="str">
        <f>IF(B1198="","",VLOOKUP(AB1198,Varsayımlar!$B:$Q,14,0))</f>
        <v/>
      </c>
      <c r="Z1198" s="2" t="str">
        <f>IF(B1198="","",VLOOKUP(AB1198,Varsayımlar!$B:$Q,15,0))</f>
        <v/>
      </c>
      <c r="AA1198" s="2" t="str">
        <f>IF(B1198="","",VLOOKUP(AB1198,Varsayımlar!$B:$Q,16,0))</f>
        <v/>
      </c>
      <c r="AB1198" s="2" t="str">
        <f t="shared" si="21"/>
        <v/>
      </c>
    </row>
    <row r="1199" spans="2:28" x14ac:dyDescent="0.25">
      <c r="B1199" s="6"/>
      <c r="C1199" s="7" t="str">
        <f>IF(B1199="","",VLOOKUP(AB1199,Varsayımlar!$B:$Q,3,0))</f>
        <v/>
      </c>
      <c r="G1199" s="5" t="str">
        <f>IF(B1199="","",VLOOKUP(AB1199,Varsayımlar!$B:$Q,5,0))</f>
        <v/>
      </c>
      <c r="H1199" s="5"/>
      <c r="I1199" s="5" t="str">
        <f>IF(B1199="","",VLOOKUP(AB1199,Varsayımlar!$B:$Q,6,0))</f>
        <v/>
      </c>
      <c r="O1199" s="5" t="str">
        <f>IF(B1199="","",VLOOKUP(AB1199,Varsayımlar!$B:$Q,7,0)*J1199)</f>
        <v/>
      </c>
      <c r="P1199" s="5" t="str">
        <f>IF(B1199="","",VLOOKUP(AB1199,Varsayımlar!$B:$Q,8,0))</f>
        <v/>
      </c>
      <c r="Q1199" s="5" t="str">
        <f>IF(B1199="","",VLOOKUP(AB1199,Varsayımlar!$B:$Q,9,0))</f>
        <v/>
      </c>
      <c r="R1199" s="5" t="str">
        <f>IF(B1199="","",VLOOKUP(AB1199,Varsayımlar!$B:$Q,10,0))</f>
        <v/>
      </c>
      <c r="S1199" s="5" t="str">
        <f>IF(B1199="","",VLOOKUP(AB1199,Varsayımlar!$B:$Q,11,0))</f>
        <v/>
      </c>
      <c r="T1199" s="5" t="str">
        <f>IF(B1199="","",VLOOKUP(AB1199,Varsayımlar!$B:$Q,12,0))</f>
        <v/>
      </c>
      <c r="U1199" s="5" t="str">
        <f>IF(B1199="","",VLOOKUP(AB1199,Varsayımlar!$B:$Q,13,0))</f>
        <v/>
      </c>
      <c r="V1199" s="5" t="str">
        <f>IF(B1199="","",VLOOKUP(AB1199,Varsayımlar!$B:$Q,14,0))</f>
        <v/>
      </c>
      <c r="Z1199" s="5" t="str">
        <f>IF(B1199="","",VLOOKUP(AB1199,Varsayımlar!$B:$Q,15,0))</f>
        <v/>
      </c>
      <c r="AA1199" s="5" t="str">
        <f>IF(B1199="","",VLOOKUP(AB1199,Varsayımlar!$B:$Q,16,0))</f>
        <v/>
      </c>
      <c r="AB1199" s="5" t="str">
        <f t="shared" si="21"/>
        <v/>
      </c>
    </row>
    <row r="1200" spans="2:28" x14ac:dyDescent="0.25">
      <c r="C1200" s="3" t="str">
        <f>IF(B1200="","",VLOOKUP(AB1200,Varsayımlar!$B:$Q,3,0))</f>
        <v/>
      </c>
      <c r="G1200" s="2" t="str">
        <f>IF(B1200="","",VLOOKUP(AB1200,Varsayımlar!$B:$Q,5,0))</f>
        <v/>
      </c>
      <c r="I1200" s="2" t="str">
        <f>IF(B1200="","",VLOOKUP(AB1200,Varsayımlar!$B:$Q,6,0))</f>
        <v/>
      </c>
      <c r="O1200" s="2" t="str">
        <f>IF(B1200="","",VLOOKUP(AB1200,Varsayımlar!$B:$Q,7,0)*J1200)</f>
        <v/>
      </c>
      <c r="P1200" s="2" t="str">
        <f>IF(B1200="","",VLOOKUP(AB1200,Varsayımlar!$B:$Q,8,0))</f>
        <v/>
      </c>
      <c r="Q1200" s="2" t="str">
        <f>IF(B1200="","",VLOOKUP(AB1200,Varsayımlar!$B:$Q,9,0))</f>
        <v/>
      </c>
      <c r="R1200" s="2" t="str">
        <f>IF(B1200="","",VLOOKUP(AB1200,Varsayımlar!$B:$Q,10,0))</f>
        <v/>
      </c>
      <c r="S1200" s="2" t="str">
        <f>IF(B1200="","",VLOOKUP(AB1200,Varsayımlar!$B:$Q,11,0))</f>
        <v/>
      </c>
      <c r="T1200" s="2" t="str">
        <f>IF(B1200="","",VLOOKUP(AB1200,Varsayımlar!$B:$Q,12,0))</f>
        <v/>
      </c>
      <c r="U1200" s="2" t="str">
        <f>IF(B1200="","",VLOOKUP(AB1200,Varsayımlar!$B:$Q,13,0))</f>
        <v/>
      </c>
      <c r="V1200" s="2" t="str">
        <f>IF(B1200="","",VLOOKUP(AB1200,Varsayımlar!$B:$Q,14,0))</f>
        <v/>
      </c>
      <c r="Z1200" s="2" t="str">
        <f>IF(B1200="","",VLOOKUP(AB1200,Varsayımlar!$B:$Q,15,0))</f>
        <v/>
      </c>
      <c r="AA1200" s="2" t="str">
        <f>IF(B1200="","",VLOOKUP(AB1200,Varsayımlar!$B:$Q,16,0))</f>
        <v/>
      </c>
      <c r="AB1200" s="2" t="str">
        <f t="shared" si="21"/>
        <v/>
      </c>
    </row>
    <row r="1201" spans="2:28" x14ac:dyDescent="0.25">
      <c r="B1201" s="6"/>
      <c r="C1201" s="7" t="str">
        <f>IF(B1201="","",VLOOKUP(AB1201,Varsayımlar!$B:$Q,3,0))</f>
        <v/>
      </c>
      <c r="G1201" s="5" t="str">
        <f>IF(B1201="","",VLOOKUP(AB1201,Varsayımlar!$B:$Q,5,0))</f>
        <v/>
      </c>
      <c r="H1201" s="5"/>
      <c r="I1201" s="5" t="str">
        <f>IF(B1201="","",VLOOKUP(AB1201,Varsayımlar!$B:$Q,6,0))</f>
        <v/>
      </c>
      <c r="O1201" s="5" t="str">
        <f>IF(B1201="","",VLOOKUP(AB1201,Varsayımlar!$B:$Q,7,0)*J1201)</f>
        <v/>
      </c>
      <c r="P1201" s="5" t="str">
        <f>IF(B1201="","",VLOOKUP(AB1201,Varsayımlar!$B:$Q,8,0))</f>
        <v/>
      </c>
      <c r="Q1201" s="5" t="str">
        <f>IF(B1201="","",VLOOKUP(AB1201,Varsayımlar!$B:$Q,9,0))</f>
        <v/>
      </c>
      <c r="R1201" s="5" t="str">
        <f>IF(B1201="","",VLOOKUP(AB1201,Varsayımlar!$B:$Q,10,0))</f>
        <v/>
      </c>
      <c r="S1201" s="5" t="str">
        <f>IF(B1201="","",VLOOKUP(AB1201,Varsayımlar!$B:$Q,11,0))</f>
        <v/>
      </c>
      <c r="T1201" s="5" t="str">
        <f>IF(B1201="","",VLOOKUP(AB1201,Varsayımlar!$B:$Q,12,0))</f>
        <v/>
      </c>
      <c r="U1201" s="5" t="str">
        <f>IF(B1201="","",VLOOKUP(AB1201,Varsayımlar!$B:$Q,13,0))</f>
        <v/>
      </c>
      <c r="V1201" s="5" t="str">
        <f>IF(B1201="","",VLOOKUP(AB1201,Varsayımlar!$B:$Q,14,0))</f>
        <v/>
      </c>
      <c r="Z1201" s="5" t="str">
        <f>IF(B1201="","",VLOOKUP(AB1201,Varsayımlar!$B:$Q,15,0))</f>
        <v/>
      </c>
      <c r="AA1201" s="5" t="str">
        <f>IF(B1201="","",VLOOKUP(AB1201,Varsayımlar!$B:$Q,16,0))</f>
        <v/>
      </c>
      <c r="AB1201" s="5" t="str">
        <f t="shared" si="21"/>
        <v/>
      </c>
    </row>
    <row r="1202" spans="2:28" x14ac:dyDescent="0.25">
      <c r="C1202" s="3" t="str">
        <f>IF(B1202="","",VLOOKUP(AB1202,Varsayımlar!$B:$Q,3,0))</f>
        <v/>
      </c>
      <c r="G1202" s="2" t="str">
        <f>IF(B1202="","",VLOOKUP(AB1202,Varsayımlar!$B:$Q,5,0))</f>
        <v/>
      </c>
      <c r="I1202" s="2" t="str">
        <f>IF(B1202="","",VLOOKUP(AB1202,Varsayımlar!$B:$Q,6,0))</f>
        <v/>
      </c>
      <c r="O1202" s="2" t="str">
        <f>IF(B1202="","",VLOOKUP(AB1202,Varsayımlar!$B:$Q,7,0)*J1202)</f>
        <v/>
      </c>
      <c r="P1202" s="2" t="str">
        <f>IF(B1202="","",VLOOKUP(AB1202,Varsayımlar!$B:$Q,8,0))</f>
        <v/>
      </c>
      <c r="Q1202" s="2" t="str">
        <f>IF(B1202="","",VLOOKUP(AB1202,Varsayımlar!$B:$Q,9,0))</f>
        <v/>
      </c>
      <c r="R1202" s="2" t="str">
        <f>IF(B1202="","",VLOOKUP(AB1202,Varsayımlar!$B:$Q,10,0))</f>
        <v/>
      </c>
      <c r="S1202" s="2" t="str">
        <f>IF(B1202="","",VLOOKUP(AB1202,Varsayımlar!$B:$Q,11,0))</f>
        <v/>
      </c>
      <c r="T1202" s="2" t="str">
        <f>IF(B1202="","",VLOOKUP(AB1202,Varsayımlar!$B:$Q,12,0))</f>
        <v/>
      </c>
      <c r="U1202" s="2" t="str">
        <f>IF(B1202="","",VLOOKUP(AB1202,Varsayımlar!$B:$Q,13,0))</f>
        <v/>
      </c>
      <c r="V1202" s="2" t="str">
        <f>IF(B1202="","",VLOOKUP(AB1202,Varsayımlar!$B:$Q,14,0))</f>
        <v/>
      </c>
      <c r="Z1202" s="2" t="str">
        <f>IF(B1202="","",VLOOKUP(AB1202,Varsayımlar!$B:$Q,15,0))</f>
        <v/>
      </c>
      <c r="AA1202" s="2" t="str">
        <f>IF(B1202="","",VLOOKUP(AB1202,Varsayımlar!$B:$Q,16,0))</f>
        <v/>
      </c>
      <c r="AB1202" s="2" t="str">
        <f t="shared" si="21"/>
        <v/>
      </c>
    </row>
    <row r="1203" spans="2:28" x14ac:dyDescent="0.25">
      <c r="B1203" s="6"/>
      <c r="C1203" s="7" t="str">
        <f>IF(B1203="","",VLOOKUP(AB1203,Varsayımlar!$B:$Q,3,0))</f>
        <v/>
      </c>
      <c r="G1203" s="5" t="str">
        <f>IF(B1203="","",VLOOKUP(AB1203,Varsayımlar!$B:$Q,5,0))</f>
        <v/>
      </c>
      <c r="H1203" s="5"/>
      <c r="I1203" s="5" t="str">
        <f>IF(B1203="","",VLOOKUP(AB1203,Varsayımlar!$B:$Q,6,0))</f>
        <v/>
      </c>
      <c r="O1203" s="5" t="str">
        <f>IF(B1203="","",VLOOKUP(AB1203,Varsayımlar!$B:$Q,7,0)*J1203)</f>
        <v/>
      </c>
      <c r="P1203" s="5" t="str">
        <f>IF(B1203="","",VLOOKUP(AB1203,Varsayımlar!$B:$Q,8,0))</f>
        <v/>
      </c>
      <c r="Q1203" s="5" t="str">
        <f>IF(B1203="","",VLOOKUP(AB1203,Varsayımlar!$B:$Q,9,0))</f>
        <v/>
      </c>
      <c r="R1203" s="5" t="str">
        <f>IF(B1203="","",VLOOKUP(AB1203,Varsayımlar!$B:$Q,10,0))</f>
        <v/>
      </c>
      <c r="S1203" s="5" t="str">
        <f>IF(B1203="","",VLOOKUP(AB1203,Varsayımlar!$B:$Q,11,0))</f>
        <v/>
      </c>
      <c r="T1203" s="5" t="str">
        <f>IF(B1203="","",VLOOKUP(AB1203,Varsayımlar!$B:$Q,12,0))</f>
        <v/>
      </c>
      <c r="U1203" s="5" t="str">
        <f>IF(B1203="","",VLOOKUP(AB1203,Varsayımlar!$B:$Q,13,0))</f>
        <v/>
      </c>
      <c r="V1203" s="5" t="str">
        <f>IF(B1203="","",VLOOKUP(AB1203,Varsayımlar!$B:$Q,14,0))</f>
        <v/>
      </c>
      <c r="Z1203" s="5" t="str">
        <f>IF(B1203="","",VLOOKUP(AB1203,Varsayımlar!$B:$Q,15,0))</f>
        <v/>
      </c>
      <c r="AA1203" s="5" t="str">
        <f>IF(B1203="","",VLOOKUP(AB1203,Varsayımlar!$B:$Q,16,0))</f>
        <v/>
      </c>
      <c r="AB1203" s="5" t="str">
        <f t="shared" si="21"/>
        <v/>
      </c>
    </row>
    <row r="1204" spans="2:28" x14ac:dyDescent="0.25">
      <c r="C1204" s="3" t="str">
        <f>IF(B1204="","",VLOOKUP(AB1204,Varsayımlar!$B:$Q,3,0))</f>
        <v/>
      </c>
      <c r="G1204" s="2" t="str">
        <f>IF(B1204="","",VLOOKUP(AB1204,Varsayımlar!$B:$Q,5,0))</f>
        <v/>
      </c>
      <c r="I1204" s="2" t="str">
        <f>IF(B1204="","",VLOOKUP(AB1204,Varsayımlar!$B:$Q,6,0))</f>
        <v/>
      </c>
      <c r="O1204" s="2" t="str">
        <f>IF(B1204="","",VLOOKUP(AB1204,Varsayımlar!$B:$Q,7,0)*J1204)</f>
        <v/>
      </c>
      <c r="P1204" s="2" t="str">
        <f>IF(B1204="","",VLOOKUP(AB1204,Varsayımlar!$B:$Q,8,0))</f>
        <v/>
      </c>
      <c r="Q1204" s="2" t="str">
        <f>IF(B1204="","",VLOOKUP(AB1204,Varsayımlar!$B:$Q,9,0))</f>
        <v/>
      </c>
      <c r="R1204" s="2" t="str">
        <f>IF(B1204="","",VLOOKUP(AB1204,Varsayımlar!$B:$Q,10,0))</f>
        <v/>
      </c>
      <c r="S1204" s="2" t="str">
        <f>IF(B1204="","",VLOOKUP(AB1204,Varsayımlar!$B:$Q,11,0))</f>
        <v/>
      </c>
      <c r="T1204" s="2" t="str">
        <f>IF(B1204="","",VLOOKUP(AB1204,Varsayımlar!$B:$Q,12,0))</f>
        <v/>
      </c>
      <c r="U1204" s="2" t="str">
        <f>IF(B1204="","",VLOOKUP(AB1204,Varsayımlar!$B:$Q,13,0))</f>
        <v/>
      </c>
      <c r="V1204" s="2" t="str">
        <f>IF(B1204="","",VLOOKUP(AB1204,Varsayımlar!$B:$Q,14,0))</f>
        <v/>
      </c>
      <c r="Z1204" s="2" t="str">
        <f>IF(B1204="","",VLOOKUP(AB1204,Varsayımlar!$B:$Q,15,0))</f>
        <v/>
      </c>
      <c r="AA1204" s="2" t="str">
        <f>IF(B1204="","",VLOOKUP(AB1204,Varsayımlar!$B:$Q,16,0))</f>
        <v/>
      </c>
      <c r="AB1204" s="2" t="str">
        <f t="shared" si="21"/>
        <v/>
      </c>
    </row>
    <row r="1205" spans="2:28" x14ac:dyDescent="0.25">
      <c r="B1205" s="6"/>
      <c r="C1205" s="7" t="str">
        <f>IF(B1205="","",VLOOKUP(AB1205,Varsayımlar!$B:$Q,3,0))</f>
        <v/>
      </c>
      <c r="G1205" s="5" t="str">
        <f>IF(B1205="","",VLOOKUP(AB1205,Varsayımlar!$B:$Q,5,0))</f>
        <v/>
      </c>
      <c r="H1205" s="5"/>
      <c r="I1205" s="5" t="str">
        <f>IF(B1205="","",VLOOKUP(AB1205,Varsayımlar!$B:$Q,6,0))</f>
        <v/>
      </c>
      <c r="O1205" s="5" t="str">
        <f>IF(B1205="","",VLOOKUP(AB1205,Varsayımlar!$B:$Q,7,0)*J1205)</f>
        <v/>
      </c>
      <c r="P1205" s="5" t="str">
        <f>IF(B1205="","",VLOOKUP(AB1205,Varsayımlar!$B:$Q,8,0))</f>
        <v/>
      </c>
      <c r="Q1205" s="5" t="str">
        <f>IF(B1205="","",VLOOKUP(AB1205,Varsayımlar!$B:$Q,9,0))</f>
        <v/>
      </c>
      <c r="R1205" s="5" t="str">
        <f>IF(B1205="","",VLOOKUP(AB1205,Varsayımlar!$B:$Q,10,0))</f>
        <v/>
      </c>
      <c r="S1205" s="5" t="str">
        <f>IF(B1205="","",VLOOKUP(AB1205,Varsayımlar!$B:$Q,11,0))</f>
        <v/>
      </c>
      <c r="T1205" s="5" t="str">
        <f>IF(B1205="","",VLOOKUP(AB1205,Varsayımlar!$B:$Q,12,0))</f>
        <v/>
      </c>
      <c r="U1205" s="5" t="str">
        <f>IF(B1205="","",VLOOKUP(AB1205,Varsayımlar!$B:$Q,13,0))</f>
        <v/>
      </c>
      <c r="V1205" s="5" t="str">
        <f>IF(B1205="","",VLOOKUP(AB1205,Varsayımlar!$B:$Q,14,0))</f>
        <v/>
      </c>
      <c r="Z1205" s="5" t="str">
        <f>IF(B1205="","",VLOOKUP(AB1205,Varsayımlar!$B:$Q,15,0))</f>
        <v/>
      </c>
      <c r="AA1205" s="5" t="str">
        <f>IF(B1205="","",VLOOKUP(AB1205,Varsayımlar!$B:$Q,16,0))</f>
        <v/>
      </c>
      <c r="AB1205" s="5" t="str">
        <f t="shared" si="21"/>
        <v/>
      </c>
    </row>
    <row r="1206" spans="2:28" x14ac:dyDescent="0.25">
      <c r="C1206" s="3" t="str">
        <f>IF(B1206="","",VLOOKUP(AB1206,Varsayımlar!$B:$Q,3,0))</f>
        <v/>
      </c>
      <c r="G1206" s="2" t="str">
        <f>IF(B1206="","",VLOOKUP(AB1206,Varsayımlar!$B:$Q,5,0))</f>
        <v/>
      </c>
      <c r="I1206" s="2" t="str">
        <f>IF(B1206="","",VLOOKUP(AB1206,Varsayımlar!$B:$Q,6,0))</f>
        <v/>
      </c>
      <c r="O1206" s="2" t="str">
        <f>IF(B1206="","",VLOOKUP(AB1206,Varsayımlar!$B:$Q,7,0)*J1206)</f>
        <v/>
      </c>
      <c r="P1206" s="2" t="str">
        <f>IF(B1206="","",VLOOKUP(AB1206,Varsayımlar!$B:$Q,8,0))</f>
        <v/>
      </c>
      <c r="Q1206" s="2" t="str">
        <f>IF(B1206="","",VLOOKUP(AB1206,Varsayımlar!$B:$Q,9,0))</f>
        <v/>
      </c>
      <c r="R1206" s="2" t="str">
        <f>IF(B1206="","",VLOOKUP(AB1206,Varsayımlar!$B:$Q,10,0))</f>
        <v/>
      </c>
      <c r="S1206" s="2" t="str">
        <f>IF(B1206="","",VLOOKUP(AB1206,Varsayımlar!$B:$Q,11,0))</f>
        <v/>
      </c>
      <c r="T1206" s="2" t="str">
        <f>IF(B1206="","",VLOOKUP(AB1206,Varsayımlar!$B:$Q,12,0))</f>
        <v/>
      </c>
      <c r="U1206" s="2" t="str">
        <f>IF(B1206="","",VLOOKUP(AB1206,Varsayımlar!$B:$Q,13,0))</f>
        <v/>
      </c>
      <c r="V1206" s="2" t="str">
        <f>IF(B1206="","",VLOOKUP(AB1206,Varsayımlar!$B:$Q,14,0))</f>
        <v/>
      </c>
      <c r="Z1206" s="2" t="str">
        <f>IF(B1206="","",VLOOKUP(AB1206,Varsayımlar!$B:$Q,15,0))</f>
        <v/>
      </c>
      <c r="AA1206" s="2" t="str">
        <f>IF(B1206="","",VLOOKUP(AB1206,Varsayımlar!$B:$Q,16,0))</f>
        <v/>
      </c>
      <c r="AB1206" s="2" t="str">
        <f t="shared" si="21"/>
        <v/>
      </c>
    </row>
    <row r="1207" spans="2:28" x14ac:dyDescent="0.25">
      <c r="B1207" s="6"/>
      <c r="C1207" s="7" t="str">
        <f>IF(B1207="","",VLOOKUP(AB1207,Varsayımlar!$B:$Q,3,0))</f>
        <v/>
      </c>
      <c r="G1207" s="5" t="str">
        <f>IF(B1207="","",VLOOKUP(AB1207,Varsayımlar!$B:$Q,5,0))</f>
        <v/>
      </c>
      <c r="H1207" s="5"/>
      <c r="I1207" s="5" t="str">
        <f>IF(B1207="","",VLOOKUP(AB1207,Varsayımlar!$B:$Q,6,0))</f>
        <v/>
      </c>
      <c r="O1207" s="5" t="str">
        <f>IF(B1207="","",VLOOKUP(AB1207,Varsayımlar!$B:$Q,7,0)*J1207)</f>
        <v/>
      </c>
      <c r="P1207" s="5" t="str">
        <f>IF(B1207="","",VLOOKUP(AB1207,Varsayımlar!$B:$Q,8,0))</f>
        <v/>
      </c>
      <c r="Q1207" s="5" t="str">
        <f>IF(B1207="","",VLOOKUP(AB1207,Varsayımlar!$B:$Q,9,0))</f>
        <v/>
      </c>
      <c r="R1207" s="5" t="str">
        <f>IF(B1207="","",VLOOKUP(AB1207,Varsayımlar!$B:$Q,10,0))</f>
        <v/>
      </c>
      <c r="S1207" s="5" t="str">
        <f>IF(B1207="","",VLOOKUP(AB1207,Varsayımlar!$B:$Q,11,0))</f>
        <v/>
      </c>
      <c r="T1207" s="5" t="str">
        <f>IF(B1207="","",VLOOKUP(AB1207,Varsayımlar!$B:$Q,12,0))</f>
        <v/>
      </c>
      <c r="U1207" s="5" t="str">
        <f>IF(B1207="","",VLOOKUP(AB1207,Varsayımlar!$B:$Q,13,0))</f>
        <v/>
      </c>
      <c r="V1207" s="5" t="str">
        <f>IF(B1207="","",VLOOKUP(AB1207,Varsayımlar!$B:$Q,14,0))</f>
        <v/>
      </c>
      <c r="Z1207" s="5" t="str">
        <f>IF(B1207="","",VLOOKUP(AB1207,Varsayımlar!$B:$Q,15,0))</f>
        <v/>
      </c>
      <c r="AA1207" s="5" t="str">
        <f>IF(B1207="","",VLOOKUP(AB1207,Varsayımlar!$B:$Q,16,0))</f>
        <v/>
      </c>
      <c r="AB1207" s="5" t="str">
        <f t="shared" si="21"/>
        <v/>
      </c>
    </row>
    <row r="1208" spans="2:28" x14ac:dyDescent="0.25">
      <c r="C1208" s="3" t="str">
        <f>IF(B1208="","",VLOOKUP(AB1208,Varsayımlar!$B:$Q,3,0))</f>
        <v/>
      </c>
      <c r="G1208" s="2" t="str">
        <f>IF(B1208="","",VLOOKUP(AB1208,Varsayımlar!$B:$Q,5,0))</f>
        <v/>
      </c>
      <c r="I1208" s="2" t="str">
        <f>IF(B1208="","",VLOOKUP(AB1208,Varsayımlar!$B:$Q,6,0))</f>
        <v/>
      </c>
      <c r="O1208" s="2" t="str">
        <f>IF(B1208="","",VLOOKUP(AB1208,Varsayımlar!$B:$Q,7,0)*J1208)</f>
        <v/>
      </c>
      <c r="P1208" s="2" t="str">
        <f>IF(B1208="","",VLOOKUP(AB1208,Varsayımlar!$B:$Q,8,0))</f>
        <v/>
      </c>
      <c r="Q1208" s="2" t="str">
        <f>IF(B1208="","",VLOOKUP(AB1208,Varsayımlar!$B:$Q,9,0))</f>
        <v/>
      </c>
      <c r="R1208" s="2" t="str">
        <f>IF(B1208="","",VLOOKUP(AB1208,Varsayımlar!$B:$Q,10,0))</f>
        <v/>
      </c>
      <c r="S1208" s="2" t="str">
        <f>IF(B1208="","",VLOOKUP(AB1208,Varsayımlar!$B:$Q,11,0))</f>
        <v/>
      </c>
      <c r="T1208" s="2" t="str">
        <f>IF(B1208="","",VLOOKUP(AB1208,Varsayımlar!$B:$Q,12,0))</f>
        <v/>
      </c>
      <c r="U1208" s="2" t="str">
        <f>IF(B1208="","",VLOOKUP(AB1208,Varsayımlar!$B:$Q,13,0))</f>
        <v/>
      </c>
      <c r="V1208" s="2" t="str">
        <f>IF(B1208="","",VLOOKUP(AB1208,Varsayımlar!$B:$Q,14,0))</f>
        <v/>
      </c>
      <c r="Z1208" s="2" t="str">
        <f>IF(B1208="","",VLOOKUP(AB1208,Varsayımlar!$B:$Q,15,0))</f>
        <v/>
      </c>
      <c r="AA1208" s="2" t="str">
        <f>IF(B1208="","",VLOOKUP(AB1208,Varsayımlar!$B:$Q,16,0))</f>
        <v/>
      </c>
      <c r="AB1208" s="2" t="str">
        <f t="shared" si="21"/>
        <v/>
      </c>
    </row>
    <row r="1209" spans="2:28" x14ac:dyDescent="0.25">
      <c r="B1209" s="6"/>
      <c r="C1209" s="7" t="str">
        <f>IF(B1209="","",VLOOKUP(AB1209,Varsayımlar!$B:$Q,3,0))</f>
        <v/>
      </c>
      <c r="G1209" s="5" t="str">
        <f>IF(B1209="","",VLOOKUP(AB1209,Varsayımlar!$B:$Q,5,0))</f>
        <v/>
      </c>
      <c r="H1209" s="5"/>
      <c r="I1209" s="5" t="str">
        <f>IF(B1209="","",VLOOKUP(AB1209,Varsayımlar!$B:$Q,6,0))</f>
        <v/>
      </c>
      <c r="O1209" s="5" t="str">
        <f>IF(B1209="","",VLOOKUP(AB1209,Varsayımlar!$B:$Q,7,0)*J1209)</f>
        <v/>
      </c>
      <c r="P1209" s="5" t="str">
        <f>IF(B1209="","",VLOOKUP(AB1209,Varsayımlar!$B:$Q,8,0))</f>
        <v/>
      </c>
      <c r="Q1209" s="5" t="str">
        <f>IF(B1209="","",VLOOKUP(AB1209,Varsayımlar!$B:$Q,9,0))</f>
        <v/>
      </c>
      <c r="R1209" s="5" t="str">
        <f>IF(B1209="","",VLOOKUP(AB1209,Varsayımlar!$B:$Q,10,0))</f>
        <v/>
      </c>
      <c r="S1209" s="5" t="str">
        <f>IF(B1209="","",VLOOKUP(AB1209,Varsayımlar!$B:$Q,11,0))</f>
        <v/>
      </c>
      <c r="T1209" s="5" t="str">
        <f>IF(B1209="","",VLOOKUP(AB1209,Varsayımlar!$B:$Q,12,0))</f>
        <v/>
      </c>
      <c r="U1209" s="5" t="str">
        <f>IF(B1209="","",VLOOKUP(AB1209,Varsayımlar!$B:$Q,13,0))</f>
        <v/>
      </c>
      <c r="V1209" s="5" t="str">
        <f>IF(B1209="","",VLOOKUP(AB1209,Varsayımlar!$B:$Q,14,0))</f>
        <v/>
      </c>
      <c r="Z1209" s="5" t="str">
        <f>IF(B1209="","",VLOOKUP(AB1209,Varsayımlar!$B:$Q,15,0))</f>
        <v/>
      </c>
      <c r="AA1209" s="5" t="str">
        <f>IF(B1209="","",VLOOKUP(AB1209,Varsayımlar!$B:$Q,16,0))</f>
        <v/>
      </c>
      <c r="AB1209" s="5" t="str">
        <f t="shared" si="21"/>
        <v/>
      </c>
    </row>
    <row r="1210" spans="2:28" x14ac:dyDescent="0.25">
      <c r="C1210" s="3" t="str">
        <f>IF(B1210="","",VLOOKUP(AB1210,Varsayımlar!$B:$Q,3,0))</f>
        <v/>
      </c>
      <c r="G1210" s="2" t="str">
        <f>IF(B1210="","",VLOOKUP(AB1210,Varsayımlar!$B:$Q,5,0))</f>
        <v/>
      </c>
      <c r="I1210" s="2" t="str">
        <f>IF(B1210="","",VLOOKUP(AB1210,Varsayımlar!$B:$Q,6,0))</f>
        <v/>
      </c>
      <c r="O1210" s="2" t="str">
        <f>IF(B1210="","",VLOOKUP(AB1210,Varsayımlar!$B:$Q,7,0)*J1210)</f>
        <v/>
      </c>
      <c r="P1210" s="2" t="str">
        <f>IF(B1210="","",VLOOKUP(AB1210,Varsayımlar!$B:$Q,8,0))</f>
        <v/>
      </c>
      <c r="Q1210" s="2" t="str">
        <f>IF(B1210="","",VLOOKUP(AB1210,Varsayımlar!$B:$Q,9,0))</f>
        <v/>
      </c>
      <c r="R1210" s="2" t="str">
        <f>IF(B1210="","",VLOOKUP(AB1210,Varsayımlar!$B:$Q,10,0))</f>
        <v/>
      </c>
      <c r="S1210" s="2" t="str">
        <f>IF(B1210="","",VLOOKUP(AB1210,Varsayımlar!$B:$Q,11,0))</f>
        <v/>
      </c>
      <c r="T1210" s="2" t="str">
        <f>IF(B1210="","",VLOOKUP(AB1210,Varsayımlar!$B:$Q,12,0))</f>
        <v/>
      </c>
      <c r="U1210" s="2" t="str">
        <f>IF(B1210="","",VLOOKUP(AB1210,Varsayımlar!$B:$Q,13,0))</f>
        <v/>
      </c>
      <c r="V1210" s="2" t="str">
        <f>IF(B1210="","",VLOOKUP(AB1210,Varsayımlar!$B:$Q,14,0))</f>
        <v/>
      </c>
      <c r="Z1210" s="2" t="str">
        <f>IF(B1210="","",VLOOKUP(AB1210,Varsayımlar!$B:$Q,15,0))</f>
        <v/>
      </c>
      <c r="AA1210" s="2" t="str">
        <f>IF(B1210="","",VLOOKUP(AB1210,Varsayımlar!$B:$Q,16,0))</f>
        <v/>
      </c>
      <c r="AB1210" s="2" t="str">
        <f t="shared" si="21"/>
        <v/>
      </c>
    </row>
    <row r="1211" spans="2:28" x14ac:dyDescent="0.25">
      <c r="B1211" s="6"/>
      <c r="C1211" s="7" t="str">
        <f>IF(B1211="","",VLOOKUP(AB1211,Varsayımlar!$B:$Q,3,0))</f>
        <v/>
      </c>
      <c r="G1211" s="5" t="str">
        <f>IF(B1211="","",VLOOKUP(AB1211,Varsayımlar!$B:$Q,5,0))</f>
        <v/>
      </c>
      <c r="H1211" s="5"/>
      <c r="I1211" s="5" t="str">
        <f>IF(B1211="","",VLOOKUP(AB1211,Varsayımlar!$B:$Q,6,0))</f>
        <v/>
      </c>
      <c r="O1211" s="5" t="str">
        <f>IF(B1211="","",VLOOKUP(AB1211,Varsayımlar!$B:$Q,7,0)*J1211)</f>
        <v/>
      </c>
      <c r="P1211" s="5" t="str">
        <f>IF(B1211="","",VLOOKUP(AB1211,Varsayımlar!$B:$Q,8,0))</f>
        <v/>
      </c>
      <c r="Q1211" s="5" t="str">
        <f>IF(B1211="","",VLOOKUP(AB1211,Varsayımlar!$B:$Q,9,0))</f>
        <v/>
      </c>
      <c r="R1211" s="5" t="str">
        <f>IF(B1211="","",VLOOKUP(AB1211,Varsayımlar!$B:$Q,10,0))</f>
        <v/>
      </c>
      <c r="S1211" s="5" t="str">
        <f>IF(B1211="","",VLOOKUP(AB1211,Varsayımlar!$B:$Q,11,0))</f>
        <v/>
      </c>
      <c r="T1211" s="5" t="str">
        <f>IF(B1211="","",VLOOKUP(AB1211,Varsayımlar!$B:$Q,12,0))</f>
        <v/>
      </c>
      <c r="U1211" s="5" t="str">
        <f>IF(B1211="","",VLOOKUP(AB1211,Varsayımlar!$B:$Q,13,0))</f>
        <v/>
      </c>
      <c r="V1211" s="5" t="str">
        <f>IF(B1211="","",VLOOKUP(AB1211,Varsayımlar!$B:$Q,14,0))</f>
        <v/>
      </c>
      <c r="Z1211" s="5" t="str">
        <f>IF(B1211="","",VLOOKUP(AB1211,Varsayımlar!$B:$Q,15,0))</f>
        <v/>
      </c>
      <c r="AA1211" s="5" t="str">
        <f>IF(B1211="","",VLOOKUP(AB1211,Varsayımlar!$B:$Q,16,0))</f>
        <v/>
      </c>
      <c r="AB1211" s="5" t="str">
        <f t="shared" si="21"/>
        <v/>
      </c>
    </row>
    <row r="1212" spans="2:28" x14ac:dyDescent="0.25">
      <c r="C1212" s="3" t="str">
        <f>IF(B1212="","",VLOOKUP(AB1212,Varsayımlar!$B:$Q,3,0))</f>
        <v/>
      </c>
      <c r="G1212" s="2" t="str">
        <f>IF(B1212="","",VLOOKUP(AB1212,Varsayımlar!$B:$Q,5,0))</f>
        <v/>
      </c>
      <c r="I1212" s="2" t="str">
        <f>IF(B1212="","",VLOOKUP(AB1212,Varsayımlar!$B:$Q,6,0))</f>
        <v/>
      </c>
      <c r="O1212" s="2" t="str">
        <f>IF(B1212="","",VLOOKUP(AB1212,Varsayımlar!$B:$Q,7,0)*J1212)</f>
        <v/>
      </c>
      <c r="P1212" s="2" t="str">
        <f>IF(B1212="","",VLOOKUP(AB1212,Varsayımlar!$B:$Q,8,0))</f>
        <v/>
      </c>
      <c r="Q1212" s="2" t="str">
        <f>IF(B1212="","",VLOOKUP(AB1212,Varsayımlar!$B:$Q,9,0))</f>
        <v/>
      </c>
      <c r="R1212" s="2" t="str">
        <f>IF(B1212="","",VLOOKUP(AB1212,Varsayımlar!$B:$Q,10,0))</f>
        <v/>
      </c>
      <c r="S1212" s="2" t="str">
        <f>IF(B1212="","",VLOOKUP(AB1212,Varsayımlar!$B:$Q,11,0))</f>
        <v/>
      </c>
      <c r="T1212" s="2" t="str">
        <f>IF(B1212="","",VLOOKUP(AB1212,Varsayımlar!$B:$Q,12,0))</f>
        <v/>
      </c>
      <c r="U1212" s="2" t="str">
        <f>IF(B1212="","",VLOOKUP(AB1212,Varsayımlar!$B:$Q,13,0))</f>
        <v/>
      </c>
      <c r="V1212" s="2" t="str">
        <f>IF(B1212="","",VLOOKUP(AB1212,Varsayımlar!$B:$Q,14,0))</f>
        <v/>
      </c>
      <c r="Z1212" s="2" t="str">
        <f>IF(B1212="","",VLOOKUP(AB1212,Varsayımlar!$B:$Q,15,0))</f>
        <v/>
      </c>
      <c r="AA1212" s="2" t="str">
        <f>IF(B1212="","",VLOOKUP(AB1212,Varsayımlar!$B:$Q,16,0))</f>
        <v/>
      </c>
      <c r="AB1212" s="2" t="str">
        <f t="shared" si="21"/>
        <v/>
      </c>
    </row>
    <row r="1213" spans="2:28" x14ac:dyDescent="0.25">
      <c r="B1213" s="6"/>
      <c r="C1213" s="7" t="str">
        <f>IF(B1213="","",VLOOKUP(AB1213,Varsayımlar!$B:$Q,3,0))</f>
        <v/>
      </c>
      <c r="G1213" s="5" t="str">
        <f>IF(B1213="","",VLOOKUP(AB1213,Varsayımlar!$B:$Q,5,0))</f>
        <v/>
      </c>
      <c r="H1213" s="5"/>
      <c r="I1213" s="5" t="str">
        <f>IF(B1213="","",VLOOKUP(AB1213,Varsayımlar!$B:$Q,6,0))</f>
        <v/>
      </c>
      <c r="O1213" s="5" t="str">
        <f>IF(B1213="","",VLOOKUP(AB1213,Varsayımlar!$B:$Q,7,0)*J1213)</f>
        <v/>
      </c>
      <c r="P1213" s="5" t="str">
        <f>IF(B1213="","",VLOOKUP(AB1213,Varsayımlar!$B:$Q,8,0))</f>
        <v/>
      </c>
      <c r="Q1213" s="5" t="str">
        <f>IF(B1213="","",VLOOKUP(AB1213,Varsayımlar!$B:$Q,9,0))</f>
        <v/>
      </c>
      <c r="R1213" s="5" t="str">
        <f>IF(B1213="","",VLOOKUP(AB1213,Varsayımlar!$B:$Q,10,0))</f>
        <v/>
      </c>
      <c r="S1213" s="5" t="str">
        <f>IF(B1213="","",VLOOKUP(AB1213,Varsayımlar!$B:$Q,11,0))</f>
        <v/>
      </c>
      <c r="T1213" s="5" t="str">
        <f>IF(B1213="","",VLOOKUP(AB1213,Varsayımlar!$B:$Q,12,0))</f>
        <v/>
      </c>
      <c r="U1213" s="5" t="str">
        <f>IF(B1213="","",VLOOKUP(AB1213,Varsayımlar!$B:$Q,13,0))</f>
        <v/>
      </c>
      <c r="V1213" s="5" t="str">
        <f>IF(B1213="","",VLOOKUP(AB1213,Varsayımlar!$B:$Q,14,0))</f>
        <v/>
      </c>
      <c r="Z1213" s="5" t="str">
        <f>IF(B1213="","",VLOOKUP(AB1213,Varsayımlar!$B:$Q,15,0))</f>
        <v/>
      </c>
      <c r="AA1213" s="5" t="str">
        <f>IF(B1213="","",VLOOKUP(AB1213,Varsayımlar!$B:$Q,16,0))</f>
        <v/>
      </c>
      <c r="AB1213" s="5" t="str">
        <f t="shared" si="21"/>
        <v/>
      </c>
    </row>
    <row r="1214" spans="2:28" x14ac:dyDescent="0.25">
      <c r="C1214" s="3" t="str">
        <f>IF(B1214="","",VLOOKUP(AB1214,Varsayımlar!$B:$Q,3,0))</f>
        <v/>
      </c>
      <c r="G1214" s="2" t="str">
        <f>IF(B1214="","",VLOOKUP(AB1214,Varsayımlar!$B:$Q,5,0))</f>
        <v/>
      </c>
      <c r="I1214" s="2" t="str">
        <f>IF(B1214="","",VLOOKUP(AB1214,Varsayımlar!$B:$Q,6,0))</f>
        <v/>
      </c>
      <c r="O1214" s="2" t="str">
        <f>IF(B1214="","",VLOOKUP(AB1214,Varsayımlar!$B:$Q,7,0)*J1214)</f>
        <v/>
      </c>
      <c r="P1214" s="2" t="str">
        <f>IF(B1214="","",VLOOKUP(AB1214,Varsayımlar!$B:$Q,8,0))</f>
        <v/>
      </c>
      <c r="Q1214" s="2" t="str">
        <f>IF(B1214="","",VLOOKUP(AB1214,Varsayımlar!$B:$Q,9,0))</f>
        <v/>
      </c>
      <c r="R1214" s="2" t="str">
        <f>IF(B1214="","",VLOOKUP(AB1214,Varsayımlar!$B:$Q,10,0))</f>
        <v/>
      </c>
      <c r="S1214" s="2" t="str">
        <f>IF(B1214="","",VLOOKUP(AB1214,Varsayımlar!$B:$Q,11,0))</f>
        <v/>
      </c>
      <c r="T1214" s="2" t="str">
        <f>IF(B1214="","",VLOOKUP(AB1214,Varsayımlar!$B:$Q,12,0))</f>
        <v/>
      </c>
      <c r="U1214" s="2" t="str">
        <f>IF(B1214="","",VLOOKUP(AB1214,Varsayımlar!$B:$Q,13,0))</f>
        <v/>
      </c>
      <c r="V1214" s="2" t="str">
        <f>IF(B1214="","",VLOOKUP(AB1214,Varsayımlar!$B:$Q,14,0))</f>
        <v/>
      </c>
      <c r="Z1214" s="2" t="str">
        <f>IF(B1214="","",VLOOKUP(AB1214,Varsayımlar!$B:$Q,15,0))</f>
        <v/>
      </c>
      <c r="AA1214" s="2" t="str">
        <f>IF(B1214="","",VLOOKUP(AB1214,Varsayımlar!$B:$Q,16,0))</f>
        <v/>
      </c>
      <c r="AB1214" s="2" t="str">
        <f t="shared" si="21"/>
        <v/>
      </c>
    </row>
    <row r="1215" spans="2:28" x14ac:dyDescent="0.25">
      <c r="B1215" s="6"/>
      <c r="C1215" s="7" t="str">
        <f>IF(B1215="","",VLOOKUP(AB1215,Varsayımlar!$B:$Q,3,0))</f>
        <v/>
      </c>
      <c r="G1215" s="5" t="str">
        <f>IF(B1215="","",VLOOKUP(AB1215,Varsayımlar!$B:$Q,5,0))</f>
        <v/>
      </c>
      <c r="H1215" s="5"/>
      <c r="I1215" s="5" t="str">
        <f>IF(B1215="","",VLOOKUP(AB1215,Varsayımlar!$B:$Q,6,0))</f>
        <v/>
      </c>
      <c r="O1215" s="5" t="str">
        <f>IF(B1215="","",VLOOKUP(AB1215,Varsayımlar!$B:$Q,7,0)*J1215)</f>
        <v/>
      </c>
      <c r="P1215" s="5" t="str">
        <f>IF(B1215="","",VLOOKUP(AB1215,Varsayımlar!$B:$Q,8,0))</f>
        <v/>
      </c>
      <c r="Q1215" s="5" t="str">
        <f>IF(B1215="","",VLOOKUP(AB1215,Varsayımlar!$B:$Q,9,0))</f>
        <v/>
      </c>
      <c r="R1215" s="5" t="str">
        <f>IF(B1215="","",VLOOKUP(AB1215,Varsayımlar!$B:$Q,10,0))</f>
        <v/>
      </c>
      <c r="S1215" s="5" t="str">
        <f>IF(B1215="","",VLOOKUP(AB1215,Varsayımlar!$B:$Q,11,0))</f>
        <v/>
      </c>
      <c r="T1215" s="5" t="str">
        <f>IF(B1215="","",VLOOKUP(AB1215,Varsayımlar!$B:$Q,12,0))</f>
        <v/>
      </c>
      <c r="U1215" s="5" t="str">
        <f>IF(B1215="","",VLOOKUP(AB1215,Varsayımlar!$B:$Q,13,0))</f>
        <v/>
      </c>
      <c r="V1215" s="5" t="str">
        <f>IF(B1215="","",VLOOKUP(AB1215,Varsayımlar!$B:$Q,14,0))</f>
        <v/>
      </c>
      <c r="Z1215" s="5" t="str">
        <f>IF(B1215="","",VLOOKUP(AB1215,Varsayımlar!$B:$Q,15,0))</f>
        <v/>
      </c>
      <c r="AA1215" s="5" t="str">
        <f>IF(B1215="","",VLOOKUP(AB1215,Varsayımlar!$B:$Q,16,0))</f>
        <v/>
      </c>
      <c r="AB1215" s="5" t="str">
        <f t="shared" si="21"/>
        <v/>
      </c>
    </row>
    <row r="1216" spans="2:28" x14ac:dyDescent="0.25">
      <c r="C1216" s="3" t="str">
        <f>IF(B1216="","",VLOOKUP(AB1216,Varsayımlar!$B:$Q,3,0))</f>
        <v/>
      </c>
      <c r="G1216" s="2" t="str">
        <f>IF(B1216="","",VLOOKUP(AB1216,Varsayımlar!$B:$Q,5,0))</f>
        <v/>
      </c>
      <c r="I1216" s="2" t="str">
        <f>IF(B1216="","",VLOOKUP(AB1216,Varsayımlar!$B:$Q,6,0))</f>
        <v/>
      </c>
      <c r="O1216" s="2" t="str">
        <f>IF(B1216="","",VLOOKUP(AB1216,Varsayımlar!$B:$Q,7,0)*J1216)</f>
        <v/>
      </c>
      <c r="P1216" s="2" t="str">
        <f>IF(B1216="","",VLOOKUP(AB1216,Varsayımlar!$B:$Q,8,0))</f>
        <v/>
      </c>
      <c r="Q1216" s="2" t="str">
        <f>IF(B1216="","",VLOOKUP(AB1216,Varsayımlar!$B:$Q,9,0))</f>
        <v/>
      </c>
      <c r="R1216" s="2" t="str">
        <f>IF(B1216="","",VLOOKUP(AB1216,Varsayımlar!$B:$Q,10,0))</f>
        <v/>
      </c>
      <c r="S1216" s="2" t="str">
        <f>IF(B1216="","",VLOOKUP(AB1216,Varsayımlar!$B:$Q,11,0))</f>
        <v/>
      </c>
      <c r="T1216" s="2" t="str">
        <f>IF(B1216="","",VLOOKUP(AB1216,Varsayımlar!$B:$Q,12,0))</f>
        <v/>
      </c>
      <c r="U1216" s="2" t="str">
        <f>IF(B1216="","",VLOOKUP(AB1216,Varsayımlar!$B:$Q,13,0))</f>
        <v/>
      </c>
      <c r="V1216" s="2" t="str">
        <f>IF(B1216="","",VLOOKUP(AB1216,Varsayımlar!$B:$Q,14,0))</f>
        <v/>
      </c>
      <c r="Z1216" s="2" t="str">
        <f>IF(B1216="","",VLOOKUP(AB1216,Varsayımlar!$B:$Q,15,0))</f>
        <v/>
      </c>
      <c r="AA1216" s="2" t="str">
        <f>IF(B1216="","",VLOOKUP(AB1216,Varsayımlar!$B:$Q,16,0))</f>
        <v/>
      </c>
      <c r="AB1216" s="2" t="str">
        <f t="shared" si="21"/>
        <v/>
      </c>
    </row>
    <row r="1217" spans="2:28" x14ac:dyDescent="0.25">
      <c r="B1217" s="6"/>
      <c r="C1217" s="7" t="str">
        <f>IF(B1217="","",VLOOKUP(AB1217,Varsayımlar!$B:$Q,3,0))</f>
        <v/>
      </c>
      <c r="G1217" s="5" t="str">
        <f>IF(B1217="","",VLOOKUP(AB1217,Varsayımlar!$B:$Q,5,0))</f>
        <v/>
      </c>
      <c r="H1217" s="5"/>
      <c r="I1217" s="5" t="str">
        <f>IF(B1217="","",VLOOKUP(AB1217,Varsayımlar!$B:$Q,6,0))</f>
        <v/>
      </c>
      <c r="O1217" s="5" t="str">
        <f>IF(B1217="","",VLOOKUP(AB1217,Varsayımlar!$B:$Q,7,0)*J1217)</f>
        <v/>
      </c>
      <c r="P1217" s="5" t="str">
        <f>IF(B1217="","",VLOOKUP(AB1217,Varsayımlar!$B:$Q,8,0))</f>
        <v/>
      </c>
      <c r="Q1217" s="5" t="str">
        <f>IF(B1217="","",VLOOKUP(AB1217,Varsayımlar!$B:$Q,9,0))</f>
        <v/>
      </c>
      <c r="R1217" s="5" t="str">
        <f>IF(B1217="","",VLOOKUP(AB1217,Varsayımlar!$B:$Q,10,0))</f>
        <v/>
      </c>
      <c r="S1217" s="5" t="str">
        <f>IF(B1217="","",VLOOKUP(AB1217,Varsayımlar!$B:$Q,11,0))</f>
        <v/>
      </c>
      <c r="T1217" s="5" t="str">
        <f>IF(B1217="","",VLOOKUP(AB1217,Varsayımlar!$B:$Q,12,0))</f>
        <v/>
      </c>
      <c r="U1217" s="5" t="str">
        <f>IF(B1217="","",VLOOKUP(AB1217,Varsayımlar!$B:$Q,13,0))</f>
        <v/>
      </c>
      <c r="V1217" s="5" t="str">
        <f>IF(B1217="","",VLOOKUP(AB1217,Varsayımlar!$B:$Q,14,0))</f>
        <v/>
      </c>
      <c r="Z1217" s="5" t="str">
        <f>IF(B1217="","",VLOOKUP(AB1217,Varsayımlar!$B:$Q,15,0))</f>
        <v/>
      </c>
      <c r="AA1217" s="5" t="str">
        <f>IF(B1217="","",VLOOKUP(AB1217,Varsayımlar!$B:$Q,16,0))</f>
        <v/>
      </c>
      <c r="AB1217" s="5" t="str">
        <f t="shared" si="21"/>
        <v/>
      </c>
    </row>
    <row r="1218" spans="2:28" x14ac:dyDescent="0.25">
      <c r="C1218" s="3" t="str">
        <f>IF(B1218="","",VLOOKUP(AB1218,Varsayımlar!$B:$Q,3,0))</f>
        <v/>
      </c>
      <c r="G1218" s="2" t="str">
        <f>IF(B1218="","",VLOOKUP(AB1218,Varsayımlar!$B:$Q,5,0))</f>
        <v/>
      </c>
      <c r="I1218" s="2" t="str">
        <f>IF(B1218="","",VLOOKUP(AB1218,Varsayımlar!$B:$Q,6,0))</f>
        <v/>
      </c>
      <c r="O1218" s="2" t="str">
        <f>IF(B1218="","",VLOOKUP(AB1218,Varsayımlar!$B:$Q,7,0)*J1218)</f>
        <v/>
      </c>
      <c r="P1218" s="2" t="str">
        <f>IF(B1218="","",VLOOKUP(AB1218,Varsayımlar!$B:$Q,8,0))</f>
        <v/>
      </c>
      <c r="Q1218" s="2" t="str">
        <f>IF(B1218="","",VLOOKUP(AB1218,Varsayımlar!$B:$Q,9,0))</f>
        <v/>
      </c>
      <c r="R1218" s="2" t="str">
        <f>IF(B1218="","",VLOOKUP(AB1218,Varsayımlar!$B:$Q,10,0))</f>
        <v/>
      </c>
      <c r="S1218" s="2" t="str">
        <f>IF(B1218="","",VLOOKUP(AB1218,Varsayımlar!$B:$Q,11,0))</f>
        <v/>
      </c>
      <c r="T1218" s="2" t="str">
        <f>IF(B1218="","",VLOOKUP(AB1218,Varsayımlar!$B:$Q,12,0))</f>
        <v/>
      </c>
      <c r="U1218" s="2" t="str">
        <f>IF(B1218="","",VLOOKUP(AB1218,Varsayımlar!$B:$Q,13,0))</f>
        <v/>
      </c>
      <c r="V1218" s="2" t="str">
        <f>IF(B1218="","",VLOOKUP(AB1218,Varsayımlar!$B:$Q,14,0))</f>
        <v/>
      </c>
      <c r="Z1218" s="2" t="str">
        <f>IF(B1218="","",VLOOKUP(AB1218,Varsayımlar!$B:$Q,15,0))</f>
        <v/>
      </c>
      <c r="AA1218" s="2" t="str">
        <f>IF(B1218="","",VLOOKUP(AB1218,Varsayımlar!$B:$Q,16,0))</f>
        <v/>
      </c>
      <c r="AB1218" s="2" t="str">
        <f t="shared" si="21"/>
        <v/>
      </c>
    </row>
    <row r="1219" spans="2:28" x14ac:dyDescent="0.25">
      <c r="B1219" s="6"/>
      <c r="C1219" s="7" t="str">
        <f>IF(B1219="","",VLOOKUP(AB1219,Varsayımlar!$B:$Q,3,0))</f>
        <v/>
      </c>
      <c r="G1219" s="5" t="str">
        <f>IF(B1219="","",VLOOKUP(AB1219,Varsayımlar!$B:$Q,5,0))</f>
        <v/>
      </c>
      <c r="H1219" s="5"/>
      <c r="I1219" s="5" t="str">
        <f>IF(B1219="","",VLOOKUP(AB1219,Varsayımlar!$B:$Q,6,0))</f>
        <v/>
      </c>
      <c r="O1219" s="5" t="str">
        <f>IF(B1219="","",VLOOKUP(AB1219,Varsayımlar!$B:$Q,7,0)*J1219)</f>
        <v/>
      </c>
      <c r="P1219" s="5" t="str">
        <f>IF(B1219="","",VLOOKUP(AB1219,Varsayımlar!$B:$Q,8,0))</f>
        <v/>
      </c>
      <c r="Q1219" s="5" t="str">
        <f>IF(B1219="","",VLOOKUP(AB1219,Varsayımlar!$B:$Q,9,0))</f>
        <v/>
      </c>
      <c r="R1219" s="5" t="str">
        <f>IF(B1219="","",VLOOKUP(AB1219,Varsayımlar!$B:$Q,10,0))</f>
        <v/>
      </c>
      <c r="S1219" s="5" t="str">
        <f>IF(B1219="","",VLOOKUP(AB1219,Varsayımlar!$B:$Q,11,0))</f>
        <v/>
      </c>
      <c r="T1219" s="5" t="str">
        <f>IF(B1219="","",VLOOKUP(AB1219,Varsayımlar!$B:$Q,12,0))</f>
        <v/>
      </c>
      <c r="U1219" s="5" t="str">
        <f>IF(B1219="","",VLOOKUP(AB1219,Varsayımlar!$B:$Q,13,0))</f>
        <v/>
      </c>
      <c r="V1219" s="5" t="str">
        <f>IF(B1219="","",VLOOKUP(AB1219,Varsayımlar!$B:$Q,14,0))</f>
        <v/>
      </c>
      <c r="Z1219" s="5" t="str">
        <f>IF(B1219="","",VLOOKUP(AB1219,Varsayımlar!$B:$Q,15,0))</f>
        <v/>
      </c>
      <c r="AA1219" s="5" t="str">
        <f>IF(B1219="","",VLOOKUP(AB1219,Varsayımlar!$B:$Q,16,0))</f>
        <v/>
      </c>
      <c r="AB1219" s="5" t="str">
        <f t="shared" si="21"/>
        <v/>
      </c>
    </row>
    <row r="1220" spans="2:28" x14ac:dyDescent="0.25">
      <c r="C1220" s="3" t="str">
        <f>IF(B1220="","",VLOOKUP(AB1220,Varsayımlar!$B:$Q,3,0))</f>
        <v/>
      </c>
      <c r="G1220" s="2" t="str">
        <f>IF(B1220="","",VLOOKUP(AB1220,Varsayımlar!$B:$Q,5,0))</f>
        <v/>
      </c>
      <c r="I1220" s="2" t="str">
        <f>IF(B1220="","",VLOOKUP(AB1220,Varsayımlar!$B:$Q,6,0))</f>
        <v/>
      </c>
      <c r="O1220" s="2" t="str">
        <f>IF(B1220="","",VLOOKUP(AB1220,Varsayımlar!$B:$Q,7,0)*J1220)</f>
        <v/>
      </c>
      <c r="P1220" s="2" t="str">
        <f>IF(B1220="","",VLOOKUP(AB1220,Varsayımlar!$B:$Q,8,0))</f>
        <v/>
      </c>
      <c r="Q1220" s="2" t="str">
        <f>IF(B1220="","",VLOOKUP(AB1220,Varsayımlar!$B:$Q,9,0))</f>
        <v/>
      </c>
      <c r="R1220" s="2" t="str">
        <f>IF(B1220="","",VLOOKUP(AB1220,Varsayımlar!$B:$Q,10,0))</f>
        <v/>
      </c>
      <c r="S1220" s="2" t="str">
        <f>IF(B1220="","",VLOOKUP(AB1220,Varsayımlar!$B:$Q,11,0))</f>
        <v/>
      </c>
      <c r="T1220" s="2" t="str">
        <f>IF(B1220="","",VLOOKUP(AB1220,Varsayımlar!$B:$Q,12,0))</f>
        <v/>
      </c>
      <c r="U1220" s="2" t="str">
        <f>IF(B1220="","",VLOOKUP(AB1220,Varsayımlar!$B:$Q,13,0))</f>
        <v/>
      </c>
      <c r="V1220" s="2" t="str">
        <f>IF(B1220="","",VLOOKUP(AB1220,Varsayımlar!$B:$Q,14,0))</f>
        <v/>
      </c>
      <c r="Z1220" s="2" t="str">
        <f>IF(B1220="","",VLOOKUP(AB1220,Varsayımlar!$B:$Q,15,0))</f>
        <v/>
      </c>
      <c r="AA1220" s="2" t="str">
        <f>IF(B1220="","",VLOOKUP(AB1220,Varsayımlar!$B:$Q,16,0))</f>
        <v/>
      </c>
      <c r="AB1220" s="2" t="str">
        <f t="shared" si="21"/>
        <v/>
      </c>
    </row>
    <row r="1221" spans="2:28" x14ac:dyDescent="0.25">
      <c r="B1221" s="6"/>
      <c r="C1221" s="7" t="str">
        <f>IF(B1221="","",VLOOKUP(AB1221,Varsayımlar!$B:$Q,3,0))</f>
        <v/>
      </c>
      <c r="G1221" s="5" t="str">
        <f>IF(B1221="","",VLOOKUP(AB1221,Varsayımlar!$B:$Q,5,0))</f>
        <v/>
      </c>
      <c r="H1221" s="5"/>
      <c r="I1221" s="5" t="str">
        <f>IF(B1221="","",VLOOKUP(AB1221,Varsayımlar!$B:$Q,6,0))</f>
        <v/>
      </c>
      <c r="O1221" s="5" t="str">
        <f>IF(B1221="","",VLOOKUP(AB1221,Varsayımlar!$B:$Q,7,0)*J1221)</f>
        <v/>
      </c>
      <c r="P1221" s="5" t="str">
        <f>IF(B1221="","",VLOOKUP(AB1221,Varsayımlar!$B:$Q,8,0))</f>
        <v/>
      </c>
      <c r="Q1221" s="5" t="str">
        <f>IF(B1221="","",VLOOKUP(AB1221,Varsayımlar!$B:$Q,9,0))</f>
        <v/>
      </c>
      <c r="R1221" s="5" t="str">
        <f>IF(B1221="","",VLOOKUP(AB1221,Varsayımlar!$B:$Q,10,0))</f>
        <v/>
      </c>
      <c r="S1221" s="5" t="str">
        <f>IF(B1221="","",VLOOKUP(AB1221,Varsayımlar!$B:$Q,11,0))</f>
        <v/>
      </c>
      <c r="T1221" s="5" t="str">
        <f>IF(B1221="","",VLOOKUP(AB1221,Varsayımlar!$B:$Q,12,0))</f>
        <v/>
      </c>
      <c r="U1221" s="5" t="str">
        <f>IF(B1221="","",VLOOKUP(AB1221,Varsayımlar!$B:$Q,13,0))</f>
        <v/>
      </c>
      <c r="V1221" s="5" t="str">
        <f>IF(B1221="","",VLOOKUP(AB1221,Varsayımlar!$B:$Q,14,0))</f>
        <v/>
      </c>
      <c r="Z1221" s="5" t="str">
        <f>IF(B1221="","",VLOOKUP(AB1221,Varsayımlar!$B:$Q,15,0))</f>
        <v/>
      </c>
      <c r="AA1221" s="5" t="str">
        <f>IF(B1221="","",VLOOKUP(AB1221,Varsayımlar!$B:$Q,16,0))</f>
        <v/>
      </c>
      <c r="AB1221" s="5" t="str">
        <f t="shared" si="21"/>
        <v/>
      </c>
    </row>
    <row r="1222" spans="2:28" x14ac:dyDescent="0.25">
      <c r="C1222" s="3" t="str">
        <f>IF(B1222="","",VLOOKUP(AB1222,Varsayımlar!$B:$Q,3,0))</f>
        <v/>
      </c>
      <c r="G1222" s="2" t="str">
        <f>IF(B1222="","",VLOOKUP(AB1222,Varsayımlar!$B:$Q,5,0))</f>
        <v/>
      </c>
      <c r="I1222" s="2" t="str">
        <f>IF(B1222="","",VLOOKUP(AB1222,Varsayımlar!$B:$Q,6,0))</f>
        <v/>
      </c>
      <c r="O1222" s="2" t="str">
        <f>IF(B1222="","",VLOOKUP(AB1222,Varsayımlar!$B:$Q,7,0)*J1222)</f>
        <v/>
      </c>
      <c r="P1222" s="2" t="str">
        <f>IF(B1222="","",VLOOKUP(AB1222,Varsayımlar!$B:$Q,8,0))</f>
        <v/>
      </c>
      <c r="Q1222" s="2" t="str">
        <f>IF(B1222="","",VLOOKUP(AB1222,Varsayımlar!$B:$Q,9,0))</f>
        <v/>
      </c>
      <c r="R1222" s="2" t="str">
        <f>IF(B1222="","",VLOOKUP(AB1222,Varsayımlar!$B:$Q,10,0))</f>
        <v/>
      </c>
      <c r="S1222" s="2" t="str">
        <f>IF(B1222="","",VLOOKUP(AB1222,Varsayımlar!$B:$Q,11,0))</f>
        <v/>
      </c>
      <c r="T1222" s="2" t="str">
        <f>IF(B1222="","",VLOOKUP(AB1222,Varsayımlar!$B:$Q,12,0))</f>
        <v/>
      </c>
      <c r="U1222" s="2" t="str">
        <f>IF(B1222="","",VLOOKUP(AB1222,Varsayımlar!$B:$Q,13,0))</f>
        <v/>
      </c>
      <c r="V1222" s="2" t="str">
        <f>IF(B1222="","",VLOOKUP(AB1222,Varsayımlar!$B:$Q,14,0))</f>
        <v/>
      </c>
      <c r="Z1222" s="2" t="str">
        <f>IF(B1222="","",VLOOKUP(AB1222,Varsayımlar!$B:$Q,15,0))</f>
        <v/>
      </c>
      <c r="AA1222" s="2" t="str">
        <f>IF(B1222="","",VLOOKUP(AB1222,Varsayımlar!$B:$Q,16,0))</f>
        <v/>
      </c>
      <c r="AB1222" s="2" t="str">
        <f t="shared" si="21"/>
        <v/>
      </c>
    </row>
    <row r="1223" spans="2:28" x14ac:dyDescent="0.25">
      <c r="B1223" s="6"/>
      <c r="C1223" s="7" t="str">
        <f>IF(B1223="","",VLOOKUP(AB1223,Varsayımlar!$B:$Q,3,0))</f>
        <v/>
      </c>
      <c r="G1223" s="5" t="str">
        <f>IF(B1223="","",VLOOKUP(AB1223,Varsayımlar!$B:$Q,5,0))</f>
        <v/>
      </c>
      <c r="H1223" s="5"/>
      <c r="I1223" s="5" t="str">
        <f>IF(B1223="","",VLOOKUP(AB1223,Varsayımlar!$B:$Q,6,0))</f>
        <v/>
      </c>
      <c r="O1223" s="5" t="str">
        <f>IF(B1223="","",VLOOKUP(AB1223,Varsayımlar!$B:$Q,7,0)*J1223)</f>
        <v/>
      </c>
      <c r="P1223" s="5" t="str">
        <f>IF(B1223="","",VLOOKUP(AB1223,Varsayımlar!$B:$Q,8,0))</f>
        <v/>
      </c>
      <c r="Q1223" s="5" t="str">
        <f>IF(B1223="","",VLOOKUP(AB1223,Varsayımlar!$B:$Q,9,0))</f>
        <v/>
      </c>
      <c r="R1223" s="5" t="str">
        <f>IF(B1223="","",VLOOKUP(AB1223,Varsayımlar!$B:$Q,10,0))</f>
        <v/>
      </c>
      <c r="S1223" s="5" t="str">
        <f>IF(B1223="","",VLOOKUP(AB1223,Varsayımlar!$B:$Q,11,0))</f>
        <v/>
      </c>
      <c r="T1223" s="5" t="str">
        <f>IF(B1223="","",VLOOKUP(AB1223,Varsayımlar!$B:$Q,12,0))</f>
        <v/>
      </c>
      <c r="U1223" s="5" t="str">
        <f>IF(B1223="","",VLOOKUP(AB1223,Varsayımlar!$B:$Q,13,0))</f>
        <v/>
      </c>
      <c r="V1223" s="5" t="str">
        <f>IF(B1223="","",VLOOKUP(AB1223,Varsayımlar!$B:$Q,14,0))</f>
        <v/>
      </c>
      <c r="Z1223" s="5" t="str">
        <f>IF(B1223="","",VLOOKUP(AB1223,Varsayımlar!$B:$Q,15,0))</f>
        <v/>
      </c>
      <c r="AA1223" s="5" t="str">
        <f>IF(B1223="","",VLOOKUP(AB1223,Varsayımlar!$B:$Q,16,0))</f>
        <v/>
      </c>
      <c r="AB1223" s="5" t="str">
        <f t="shared" ref="AB1223:AB1286" si="22">IF(B1223="","",CONCATENATE(B1223,D1223))</f>
        <v/>
      </c>
    </row>
    <row r="1224" spans="2:28" x14ac:dyDescent="0.25">
      <c r="C1224" s="3" t="str">
        <f>IF(B1224="","",VLOOKUP(AB1224,Varsayımlar!$B:$Q,3,0))</f>
        <v/>
      </c>
      <c r="G1224" s="2" t="str">
        <f>IF(B1224="","",VLOOKUP(AB1224,Varsayımlar!$B:$Q,5,0))</f>
        <v/>
      </c>
      <c r="I1224" s="2" t="str">
        <f>IF(B1224="","",VLOOKUP(AB1224,Varsayımlar!$B:$Q,6,0))</f>
        <v/>
      </c>
      <c r="O1224" s="2" t="str">
        <f>IF(B1224="","",VLOOKUP(AB1224,Varsayımlar!$B:$Q,7,0)*J1224)</f>
        <v/>
      </c>
      <c r="P1224" s="2" t="str">
        <f>IF(B1224="","",VLOOKUP(AB1224,Varsayımlar!$B:$Q,8,0))</f>
        <v/>
      </c>
      <c r="Q1224" s="2" t="str">
        <f>IF(B1224="","",VLOOKUP(AB1224,Varsayımlar!$B:$Q,9,0))</f>
        <v/>
      </c>
      <c r="R1224" s="2" t="str">
        <f>IF(B1224="","",VLOOKUP(AB1224,Varsayımlar!$B:$Q,10,0))</f>
        <v/>
      </c>
      <c r="S1224" s="2" t="str">
        <f>IF(B1224="","",VLOOKUP(AB1224,Varsayımlar!$B:$Q,11,0))</f>
        <v/>
      </c>
      <c r="T1224" s="2" t="str">
        <f>IF(B1224="","",VLOOKUP(AB1224,Varsayımlar!$B:$Q,12,0))</f>
        <v/>
      </c>
      <c r="U1224" s="2" t="str">
        <f>IF(B1224="","",VLOOKUP(AB1224,Varsayımlar!$B:$Q,13,0))</f>
        <v/>
      </c>
      <c r="V1224" s="2" t="str">
        <f>IF(B1224="","",VLOOKUP(AB1224,Varsayımlar!$B:$Q,14,0))</f>
        <v/>
      </c>
      <c r="Z1224" s="2" t="str">
        <f>IF(B1224="","",VLOOKUP(AB1224,Varsayımlar!$B:$Q,15,0))</f>
        <v/>
      </c>
      <c r="AA1224" s="2" t="str">
        <f>IF(B1224="","",VLOOKUP(AB1224,Varsayımlar!$B:$Q,16,0))</f>
        <v/>
      </c>
      <c r="AB1224" s="2" t="str">
        <f t="shared" si="22"/>
        <v/>
      </c>
    </row>
    <row r="1225" spans="2:28" x14ac:dyDescent="0.25">
      <c r="B1225" s="6"/>
      <c r="C1225" s="7" t="str">
        <f>IF(B1225="","",VLOOKUP(AB1225,Varsayımlar!$B:$Q,3,0))</f>
        <v/>
      </c>
      <c r="G1225" s="5" t="str">
        <f>IF(B1225="","",VLOOKUP(AB1225,Varsayımlar!$B:$Q,5,0))</f>
        <v/>
      </c>
      <c r="H1225" s="5"/>
      <c r="I1225" s="5" t="str">
        <f>IF(B1225="","",VLOOKUP(AB1225,Varsayımlar!$B:$Q,6,0))</f>
        <v/>
      </c>
      <c r="O1225" s="5" t="str">
        <f>IF(B1225="","",VLOOKUP(AB1225,Varsayımlar!$B:$Q,7,0)*J1225)</f>
        <v/>
      </c>
      <c r="P1225" s="5" t="str">
        <f>IF(B1225="","",VLOOKUP(AB1225,Varsayımlar!$B:$Q,8,0))</f>
        <v/>
      </c>
      <c r="Q1225" s="5" t="str">
        <f>IF(B1225="","",VLOOKUP(AB1225,Varsayımlar!$B:$Q,9,0))</f>
        <v/>
      </c>
      <c r="R1225" s="5" t="str">
        <f>IF(B1225="","",VLOOKUP(AB1225,Varsayımlar!$B:$Q,10,0))</f>
        <v/>
      </c>
      <c r="S1225" s="5" t="str">
        <f>IF(B1225="","",VLOOKUP(AB1225,Varsayımlar!$B:$Q,11,0))</f>
        <v/>
      </c>
      <c r="T1225" s="5" t="str">
        <f>IF(B1225="","",VLOOKUP(AB1225,Varsayımlar!$B:$Q,12,0))</f>
        <v/>
      </c>
      <c r="U1225" s="5" t="str">
        <f>IF(B1225="","",VLOOKUP(AB1225,Varsayımlar!$B:$Q,13,0))</f>
        <v/>
      </c>
      <c r="V1225" s="5" t="str">
        <f>IF(B1225="","",VLOOKUP(AB1225,Varsayımlar!$B:$Q,14,0))</f>
        <v/>
      </c>
      <c r="Z1225" s="5" t="str">
        <f>IF(B1225="","",VLOOKUP(AB1225,Varsayımlar!$B:$Q,15,0))</f>
        <v/>
      </c>
      <c r="AA1225" s="5" t="str">
        <f>IF(B1225="","",VLOOKUP(AB1225,Varsayımlar!$B:$Q,16,0))</f>
        <v/>
      </c>
      <c r="AB1225" s="5" t="str">
        <f t="shared" si="22"/>
        <v/>
      </c>
    </row>
    <row r="1226" spans="2:28" x14ac:dyDescent="0.25">
      <c r="C1226" s="3" t="str">
        <f>IF(B1226="","",VLOOKUP(AB1226,Varsayımlar!$B:$Q,3,0))</f>
        <v/>
      </c>
      <c r="G1226" s="2" t="str">
        <f>IF(B1226="","",VLOOKUP(AB1226,Varsayımlar!$B:$Q,5,0))</f>
        <v/>
      </c>
      <c r="I1226" s="2" t="str">
        <f>IF(B1226="","",VLOOKUP(AB1226,Varsayımlar!$B:$Q,6,0))</f>
        <v/>
      </c>
      <c r="O1226" s="2" t="str">
        <f>IF(B1226="","",VLOOKUP(AB1226,Varsayımlar!$B:$Q,7,0)*J1226)</f>
        <v/>
      </c>
      <c r="P1226" s="2" t="str">
        <f>IF(B1226="","",VLOOKUP(AB1226,Varsayımlar!$B:$Q,8,0))</f>
        <v/>
      </c>
      <c r="Q1226" s="2" t="str">
        <f>IF(B1226="","",VLOOKUP(AB1226,Varsayımlar!$B:$Q,9,0))</f>
        <v/>
      </c>
      <c r="R1226" s="2" t="str">
        <f>IF(B1226="","",VLOOKUP(AB1226,Varsayımlar!$B:$Q,10,0))</f>
        <v/>
      </c>
      <c r="S1226" s="2" t="str">
        <f>IF(B1226="","",VLOOKUP(AB1226,Varsayımlar!$B:$Q,11,0))</f>
        <v/>
      </c>
      <c r="T1226" s="2" t="str">
        <f>IF(B1226="","",VLOOKUP(AB1226,Varsayımlar!$B:$Q,12,0))</f>
        <v/>
      </c>
      <c r="U1226" s="2" t="str">
        <f>IF(B1226="","",VLOOKUP(AB1226,Varsayımlar!$B:$Q,13,0))</f>
        <v/>
      </c>
      <c r="V1226" s="2" t="str">
        <f>IF(B1226="","",VLOOKUP(AB1226,Varsayımlar!$B:$Q,14,0))</f>
        <v/>
      </c>
      <c r="Z1226" s="2" t="str">
        <f>IF(B1226="","",VLOOKUP(AB1226,Varsayımlar!$B:$Q,15,0))</f>
        <v/>
      </c>
      <c r="AA1226" s="2" t="str">
        <f>IF(B1226="","",VLOOKUP(AB1226,Varsayımlar!$B:$Q,16,0))</f>
        <v/>
      </c>
      <c r="AB1226" s="2" t="str">
        <f t="shared" si="22"/>
        <v/>
      </c>
    </row>
    <row r="1227" spans="2:28" x14ac:dyDescent="0.25">
      <c r="B1227" s="6"/>
      <c r="C1227" s="7" t="str">
        <f>IF(B1227="","",VLOOKUP(AB1227,Varsayımlar!$B:$Q,3,0))</f>
        <v/>
      </c>
      <c r="G1227" s="5" t="str">
        <f>IF(B1227="","",VLOOKUP(AB1227,Varsayımlar!$B:$Q,5,0))</f>
        <v/>
      </c>
      <c r="H1227" s="5"/>
      <c r="I1227" s="5" t="str">
        <f>IF(B1227="","",VLOOKUP(AB1227,Varsayımlar!$B:$Q,6,0))</f>
        <v/>
      </c>
      <c r="O1227" s="5" t="str">
        <f>IF(B1227="","",VLOOKUP(AB1227,Varsayımlar!$B:$Q,7,0)*J1227)</f>
        <v/>
      </c>
      <c r="P1227" s="5" t="str">
        <f>IF(B1227="","",VLOOKUP(AB1227,Varsayımlar!$B:$Q,8,0))</f>
        <v/>
      </c>
      <c r="Q1227" s="5" t="str">
        <f>IF(B1227="","",VLOOKUP(AB1227,Varsayımlar!$B:$Q,9,0))</f>
        <v/>
      </c>
      <c r="R1227" s="5" t="str">
        <f>IF(B1227="","",VLOOKUP(AB1227,Varsayımlar!$B:$Q,10,0))</f>
        <v/>
      </c>
      <c r="S1227" s="5" t="str">
        <f>IF(B1227="","",VLOOKUP(AB1227,Varsayımlar!$B:$Q,11,0))</f>
        <v/>
      </c>
      <c r="T1227" s="5" t="str">
        <f>IF(B1227="","",VLOOKUP(AB1227,Varsayımlar!$B:$Q,12,0))</f>
        <v/>
      </c>
      <c r="U1227" s="5" t="str">
        <f>IF(B1227="","",VLOOKUP(AB1227,Varsayımlar!$B:$Q,13,0))</f>
        <v/>
      </c>
      <c r="V1227" s="5" t="str">
        <f>IF(B1227="","",VLOOKUP(AB1227,Varsayımlar!$B:$Q,14,0))</f>
        <v/>
      </c>
      <c r="Z1227" s="5" t="str">
        <f>IF(B1227="","",VLOOKUP(AB1227,Varsayımlar!$B:$Q,15,0))</f>
        <v/>
      </c>
      <c r="AA1227" s="5" t="str">
        <f>IF(B1227="","",VLOOKUP(AB1227,Varsayımlar!$B:$Q,16,0))</f>
        <v/>
      </c>
      <c r="AB1227" s="5" t="str">
        <f t="shared" si="22"/>
        <v/>
      </c>
    </row>
    <row r="1228" spans="2:28" x14ac:dyDescent="0.25">
      <c r="C1228" s="3" t="str">
        <f>IF(B1228="","",VLOOKUP(AB1228,Varsayımlar!$B:$Q,3,0))</f>
        <v/>
      </c>
      <c r="G1228" s="2" t="str">
        <f>IF(B1228="","",VLOOKUP(AB1228,Varsayımlar!$B:$Q,5,0))</f>
        <v/>
      </c>
      <c r="I1228" s="2" t="str">
        <f>IF(B1228="","",VLOOKUP(AB1228,Varsayımlar!$B:$Q,6,0))</f>
        <v/>
      </c>
      <c r="O1228" s="2" t="str">
        <f>IF(B1228="","",VLOOKUP(AB1228,Varsayımlar!$B:$Q,7,0)*J1228)</f>
        <v/>
      </c>
      <c r="P1228" s="2" t="str">
        <f>IF(B1228="","",VLOOKUP(AB1228,Varsayımlar!$B:$Q,8,0))</f>
        <v/>
      </c>
      <c r="Q1228" s="2" t="str">
        <f>IF(B1228="","",VLOOKUP(AB1228,Varsayımlar!$B:$Q,9,0))</f>
        <v/>
      </c>
      <c r="R1228" s="2" t="str">
        <f>IF(B1228="","",VLOOKUP(AB1228,Varsayımlar!$B:$Q,10,0))</f>
        <v/>
      </c>
      <c r="S1228" s="2" t="str">
        <f>IF(B1228="","",VLOOKUP(AB1228,Varsayımlar!$B:$Q,11,0))</f>
        <v/>
      </c>
      <c r="T1228" s="2" t="str">
        <f>IF(B1228="","",VLOOKUP(AB1228,Varsayımlar!$B:$Q,12,0))</f>
        <v/>
      </c>
      <c r="U1228" s="2" t="str">
        <f>IF(B1228="","",VLOOKUP(AB1228,Varsayımlar!$B:$Q,13,0))</f>
        <v/>
      </c>
      <c r="V1228" s="2" t="str">
        <f>IF(B1228="","",VLOOKUP(AB1228,Varsayımlar!$B:$Q,14,0))</f>
        <v/>
      </c>
      <c r="Z1228" s="2" t="str">
        <f>IF(B1228="","",VLOOKUP(AB1228,Varsayımlar!$B:$Q,15,0))</f>
        <v/>
      </c>
      <c r="AA1228" s="2" t="str">
        <f>IF(B1228="","",VLOOKUP(AB1228,Varsayımlar!$B:$Q,16,0))</f>
        <v/>
      </c>
      <c r="AB1228" s="2" t="str">
        <f t="shared" si="22"/>
        <v/>
      </c>
    </row>
    <row r="1229" spans="2:28" x14ac:dyDescent="0.25">
      <c r="B1229" s="6"/>
      <c r="C1229" s="7" t="str">
        <f>IF(B1229="","",VLOOKUP(AB1229,Varsayımlar!$B:$Q,3,0))</f>
        <v/>
      </c>
      <c r="G1229" s="5" t="str">
        <f>IF(B1229="","",VLOOKUP(AB1229,Varsayımlar!$B:$Q,5,0))</f>
        <v/>
      </c>
      <c r="H1229" s="5"/>
      <c r="I1229" s="5" t="str">
        <f>IF(B1229="","",VLOOKUP(AB1229,Varsayımlar!$B:$Q,6,0))</f>
        <v/>
      </c>
      <c r="O1229" s="5" t="str">
        <f>IF(B1229="","",VLOOKUP(AB1229,Varsayımlar!$B:$Q,7,0)*J1229)</f>
        <v/>
      </c>
      <c r="P1229" s="5" t="str">
        <f>IF(B1229="","",VLOOKUP(AB1229,Varsayımlar!$B:$Q,8,0))</f>
        <v/>
      </c>
      <c r="Q1229" s="5" t="str">
        <f>IF(B1229="","",VLOOKUP(AB1229,Varsayımlar!$B:$Q,9,0))</f>
        <v/>
      </c>
      <c r="R1229" s="5" t="str">
        <f>IF(B1229="","",VLOOKUP(AB1229,Varsayımlar!$B:$Q,10,0))</f>
        <v/>
      </c>
      <c r="S1229" s="5" t="str">
        <f>IF(B1229="","",VLOOKUP(AB1229,Varsayımlar!$B:$Q,11,0))</f>
        <v/>
      </c>
      <c r="T1229" s="5" t="str">
        <f>IF(B1229="","",VLOOKUP(AB1229,Varsayımlar!$B:$Q,12,0))</f>
        <v/>
      </c>
      <c r="U1229" s="5" t="str">
        <f>IF(B1229="","",VLOOKUP(AB1229,Varsayımlar!$B:$Q,13,0))</f>
        <v/>
      </c>
      <c r="V1229" s="5" t="str">
        <f>IF(B1229="","",VLOOKUP(AB1229,Varsayımlar!$B:$Q,14,0))</f>
        <v/>
      </c>
      <c r="Z1229" s="5" t="str">
        <f>IF(B1229="","",VLOOKUP(AB1229,Varsayımlar!$B:$Q,15,0))</f>
        <v/>
      </c>
      <c r="AA1229" s="5" t="str">
        <f>IF(B1229="","",VLOOKUP(AB1229,Varsayımlar!$B:$Q,16,0))</f>
        <v/>
      </c>
      <c r="AB1229" s="5" t="str">
        <f t="shared" si="22"/>
        <v/>
      </c>
    </row>
    <row r="1230" spans="2:28" x14ac:dyDescent="0.25">
      <c r="C1230" s="3" t="str">
        <f>IF(B1230="","",VLOOKUP(AB1230,Varsayımlar!$B:$Q,3,0))</f>
        <v/>
      </c>
      <c r="G1230" s="2" t="str">
        <f>IF(B1230="","",VLOOKUP(AB1230,Varsayımlar!$B:$Q,5,0))</f>
        <v/>
      </c>
      <c r="I1230" s="2" t="str">
        <f>IF(B1230="","",VLOOKUP(AB1230,Varsayımlar!$B:$Q,6,0))</f>
        <v/>
      </c>
      <c r="O1230" s="2" t="str">
        <f>IF(B1230="","",VLOOKUP(AB1230,Varsayımlar!$B:$Q,7,0)*J1230)</f>
        <v/>
      </c>
      <c r="P1230" s="2" t="str">
        <f>IF(B1230="","",VLOOKUP(AB1230,Varsayımlar!$B:$Q,8,0))</f>
        <v/>
      </c>
      <c r="Q1230" s="2" t="str">
        <f>IF(B1230="","",VLOOKUP(AB1230,Varsayımlar!$B:$Q,9,0))</f>
        <v/>
      </c>
      <c r="R1230" s="2" t="str">
        <f>IF(B1230="","",VLOOKUP(AB1230,Varsayımlar!$B:$Q,10,0))</f>
        <v/>
      </c>
      <c r="S1230" s="2" t="str">
        <f>IF(B1230="","",VLOOKUP(AB1230,Varsayımlar!$B:$Q,11,0))</f>
        <v/>
      </c>
      <c r="T1230" s="2" t="str">
        <f>IF(B1230="","",VLOOKUP(AB1230,Varsayımlar!$B:$Q,12,0))</f>
        <v/>
      </c>
      <c r="U1230" s="2" t="str">
        <f>IF(B1230="","",VLOOKUP(AB1230,Varsayımlar!$B:$Q,13,0))</f>
        <v/>
      </c>
      <c r="V1230" s="2" t="str">
        <f>IF(B1230="","",VLOOKUP(AB1230,Varsayımlar!$B:$Q,14,0))</f>
        <v/>
      </c>
      <c r="Z1230" s="2" t="str">
        <f>IF(B1230="","",VLOOKUP(AB1230,Varsayımlar!$B:$Q,15,0))</f>
        <v/>
      </c>
      <c r="AA1230" s="2" t="str">
        <f>IF(B1230="","",VLOOKUP(AB1230,Varsayımlar!$B:$Q,16,0))</f>
        <v/>
      </c>
      <c r="AB1230" s="2" t="str">
        <f t="shared" si="22"/>
        <v/>
      </c>
    </row>
    <row r="1231" spans="2:28" x14ac:dyDescent="0.25">
      <c r="B1231" s="6"/>
      <c r="C1231" s="7" t="str">
        <f>IF(B1231="","",VLOOKUP(AB1231,Varsayımlar!$B:$Q,3,0))</f>
        <v/>
      </c>
      <c r="G1231" s="5" t="str">
        <f>IF(B1231="","",VLOOKUP(AB1231,Varsayımlar!$B:$Q,5,0))</f>
        <v/>
      </c>
      <c r="H1231" s="5"/>
      <c r="I1231" s="5" t="str">
        <f>IF(B1231="","",VLOOKUP(AB1231,Varsayımlar!$B:$Q,6,0))</f>
        <v/>
      </c>
      <c r="O1231" s="5" t="str">
        <f>IF(B1231="","",VLOOKUP(AB1231,Varsayımlar!$B:$Q,7,0)*J1231)</f>
        <v/>
      </c>
      <c r="P1231" s="5" t="str">
        <f>IF(B1231="","",VLOOKUP(AB1231,Varsayımlar!$B:$Q,8,0))</f>
        <v/>
      </c>
      <c r="Q1231" s="5" t="str">
        <f>IF(B1231="","",VLOOKUP(AB1231,Varsayımlar!$B:$Q,9,0))</f>
        <v/>
      </c>
      <c r="R1231" s="5" t="str">
        <f>IF(B1231="","",VLOOKUP(AB1231,Varsayımlar!$B:$Q,10,0))</f>
        <v/>
      </c>
      <c r="S1231" s="5" t="str">
        <f>IF(B1231="","",VLOOKUP(AB1231,Varsayımlar!$B:$Q,11,0))</f>
        <v/>
      </c>
      <c r="T1231" s="5" t="str">
        <f>IF(B1231="","",VLOOKUP(AB1231,Varsayımlar!$B:$Q,12,0))</f>
        <v/>
      </c>
      <c r="U1231" s="5" t="str">
        <f>IF(B1231="","",VLOOKUP(AB1231,Varsayımlar!$B:$Q,13,0))</f>
        <v/>
      </c>
      <c r="V1231" s="5" t="str">
        <f>IF(B1231="","",VLOOKUP(AB1231,Varsayımlar!$B:$Q,14,0))</f>
        <v/>
      </c>
      <c r="Z1231" s="5" t="str">
        <f>IF(B1231="","",VLOOKUP(AB1231,Varsayımlar!$B:$Q,15,0))</f>
        <v/>
      </c>
      <c r="AA1231" s="5" t="str">
        <f>IF(B1231="","",VLOOKUP(AB1231,Varsayımlar!$B:$Q,16,0))</f>
        <v/>
      </c>
      <c r="AB1231" s="5" t="str">
        <f t="shared" si="22"/>
        <v/>
      </c>
    </row>
    <row r="1232" spans="2:28" x14ac:dyDescent="0.25">
      <c r="C1232" s="3" t="str">
        <f>IF(B1232="","",VLOOKUP(AB1232,Varsayımlar!$B:$Q,3,0))</f>
        <v/>
      </c>
      <c r="G1232" s="2" t="str">
        <f>IF(B1232="","",VLOOKUP(AB1232,Varsayımlar!$B:$Q,5,0))</f>
        <v/>
      </c>
      <c r="I1232" s="2" t="str">
        <f>IF(B1232="","",VLOOKUP(AB1232,Varsayımlar!$B:$Q,6,0))</f>
        <v/>
      </c>
      <c r="O1232" s="2" t="str">
        <f>IF(B1232="","",VLOOKUP(AB1232,Varsayımlar!$B:$Q,7,0)*J1232)</f>
        <v/>
      </c>
      <c r="P1232" s="2" t="str">
        <f>IF(B1232="","",VLOOKUP(AB1232,Varsayımlar!$B:$Q,8,0))</f>
        <v/>
      </c>
      <c r="Q1232" s="2" t="str">
        <f>IF(B1232="","",VLOOKUP(AB1232,Varsayımlar!$B:$Q,9,0))</f>
        <v/>
      </c>
      <c r="R1232" s="2" t="str">
        <f>IF(B1232="","",VLOOKUP(AB1232,Varsayımlar!$B:$Q,10,0))</f>
        <v/>
      </c>
      <c r="S1232" s="2" t="str">
        <f>IF(B1232="","",VLOOKUP(AB1232,Varsayımlar!$B:$Q,11,0))</f>
        <v/>
      </c>
      <c r="T1232" s="2" t="str">
        <f>IF(B1232="","",VLOOKUP(AB1232,Varsayımlar!$B:$Q,12,0))</f>
        <v/>
      </c>
      <c r="U1232" s="2" t="str">
        <f>IF(B1232="","",VLOOKUP(AB1232,Varsayımlar!$B:$Q,13,0))</f>
        <v/>
      </c>
      <c r="V1232" s="2" t="str">
        <f>IF(B1232="","",VLOOKUP(AB1232,Varsayımlar!$B:$Q,14,0))</f>
        <v/>
      </c>
      <c r="Z1232" s="2" t="str">
        <f>IF(B1232="","",VLOOKUP(AB1232,Varsayımlar!$B:$Q,15,0))</f>
        <v/>
      </c>
      <c r="AA1232" s="2" t="str">
        <f>IF(B1232="","",VLOOKUP(AB1232,Varsayımlar!$B:$Q,16,0))</f>
        <v/>
      </c>
      <c r="AB1232" s="2" t="str">
        <f t="shared" si="22"/>
        <v/>
      </c>
    </row>
    <row r="1233" spans="2:28" x14ac:dyDescent="0.25">
      <c r="B1233" s="6"/>
      <c r="C1233" s="7" t="str">
        <f>IF(B1233="","",VLOOKUP(AB1233,Varsayımlar!$B:$Q,3,0))</f>
        <v/>
      </c>
      <c r="G1233" s="5" t="str">
        <f>IF(B1233="","",VLOOKUP(AB1233,Varsayımlar!$B:$Q,5,0))</f>
        <v/>
      </c>
      <c r="H1233" s="5"/>
      <c r="I1233" s="5" t="str">
        <f>IF(B1233="","",VLOOKUP(AB1233,Varsayımlar!$B:$Q,6,0))</f>
        <v/>
      </c>
      <c r="O1233" s="5" t="str">
        <f>IF(B1233="","",VLOOKUP(AB1233,Varsayımlar!$B:$Q,7,0)*J1233)</f>
        <v/>
      </c>
      <c r="P1233" s="5" t="str">
        <f>IF(B1233="","",VLOOKUP(AB1233,Varsayımlar!$B:$Q,8,0))</f>
        <v/>
      </c>
      <c r="Q1233" s="5" t="str">
        <f>IF(B1233="","",VLOOKUP(AB1233,Varsayımlar!$B:$Q,9,0))</f>
        <v/>
      </c>
      <c r="R1233" s="5" t="str">
        <f>IF(B1233="","",VLOOKUP(AB1233,Varsayımlar!$B:$Q,10,0))</f>
        <v/>
      </c>
      <c r="S1233" s="5" t="str">
        <f>IF(B1233="","",VLOOKUP(AB1233,Varsayımlar!$B:$Q,11,0))</f>
        <v/>
      </c>
      <c r="T1233" s="5" t="str">
        <f>IF(B1233="","",VLOOKUP(AB1233,Varsayımlar!$B:$Q,12,0))</f>
        <v/>
      </c>
      <c r="U1233" s="5" t="str">
        <f>IF(B1233="","",VLOOKUP(AB1233,Varsayımlar!$B:$Q,13,0))</f>
        <v/>
      </c>
      <c r="V1233" s="5" t="str">
        <f>IF(B1233="","",VLOOKUP(AB1233,Varsayımlar!$B:$Q,14,0))</f>
        <v/>
      </c>
      <c r="Z1233" s="5" t="str">
        <f>IF(B1233="","",VLOOKUP(AB1233,Varsayımlar!$B:$Q,15,0))</f>
        <v/>
      </c>
      <c r="AA1233" s="5" t="str">
        <f>IF(B1233="","",VLOOKUP(AB1233,Varsayımlar!$B:$Q,16,0))</f>
        <v/>
      </c>
      <c r="AB1233" s="5" t="str">
        <f t="shared" si="22"/>
        <v/>
      </c>
    </row>
    <row r="1234" spans="2:28" x14ac:dyDescent="0.25">
      <c r="C1234" s="3" t="str">
        <f>IF(B1234="","",VLOOKUP(AB1234,Varsayımlar!$B:$Q,3,0))</f>
        <v/>
      </c>
      <c r="G1234" s="2" t="str">
        <f>IF(B1234="","",VLOOKUP(AB1234,Varsayımlar!$B:$Q,5,0))</f>
        <v/>
      </c>
      <c r="I1234" s="2" t="str">
        <f>IF(B1234="","",VLOOKUP(AB1234,Varsayımlar!$B:$Q,6,0))</f>
        <v/>
      </c>
      <c r="O1234" s="2" t="str">
        <f>IF(B1234="","",VLOOKUP(AB1234,Varsayımlar!$B:$Q,7,0)*J1234)</f>
        <v/>
      </c>
      <c r="P1234" s="2" t="str">
        <f>IF(B1234="","",VLOOKUP(AB1234,Varsayımlar!$B:$Q,8,0))</f>
        <v/>
      </c>
      <c r="Q1234" s="2" t="str">
        <f>IF(B1234="","",VLOOKUP(AB1234,Varsayımlar!$B:$Q,9,0))</f>
        <v/>
      </c>
      <c r="R1234" s="2" t="str">
        <f>IF(B1234="","",VLOOKUP(AB1234,Varsayımlar!$B:$Q,10,0))</f>
        <v/>
      </c>
      <c r="S1234" s="2" t="str">
        <f>IF(B1234="","",VLOOKUP(AB1234,Varsayımlar!$B:$Q,11,0))</f>
        <v/>
      </c>
      <c r="T1234" s="2" t="str">
        <f>IF(B1234="","",VLOOKUP(AB1234,Varsayımlar!$B:$Q,12,0))</f>
        <v/>
      </c>
      <c r="U1234" s="2" t="str">
        <f>IF(B1234="","",VLOOKUP(AB1234,Varsayımlar!$B:$Q,13,0))</f>
        <v/>
      </c>
      <c r="V1234" s="2" t="str">
        <f>IF(B1234="","",VLOOKUP(AB1234,Varsayımlar!$B:$Q,14,0))</f>
        <v/>
      </c>
      <c r="Z1234" s="2" t="str">
        <f>IF(B1234="","",VLOOKUP(AB1234,Varsayımlar!$B:$Q,15,0))</f>
        <v/>
      </c>
      <c r="AA1234" s="2" t="str">
        <f>IF(B1234="","",VLOOKUP(AB1234,Varsayımlar!$B:$Q,16,0))</f>
        <v/>
      </c>
      <c r="AB1234" s="2" t="str">
        <f t="shared" si="22"/>
        <v/>
      </c>
    </row>
    <row r="1235" spans="2:28" x14ac:dyDescent="0.25">
      <c r="B1235" s="6"/>
      <c r="C1235" s="7" t="str">
        <f>IF(B1235="","",VLOOKUP(AB1235,Varsayımlar!$B:$Q,3,0))</f>
        <v/>
      </c>
      <c r="G1235" s="5" t="str">
        <f>IF(B1235="","",VLOOKUP(AB1235,Varsayımlar!$B:$Q,5,0))</f>
        <v/>
      </c>
      <c r="H1235" s="5"/>
      <c r="I1235" s="5" t="str">
        <f>IF(B1235="","",VLOOKUP(AB1235,Varsayımlar!$B:$Q,6,0))</f>
        <v/>
      </c>
      <c r="O1235" s="5" t="str">
        <f>IF(B1235="","",VLOOKUP(AB1235,Varsayımlar!$B:$Q,7,0)*J1235)</f>
        <v/>
      </c>
      <c r="P1235" s="5" t="str">
        <f>IF(B1235="","",VLOOKUP(AB1235,Varsayımlar!$B:$Q,8,0))</f>
        <v/>
      </c>
      <c r="Q1235" s="5" t="str">
        <f>IF(B1235="","",VLOOKUP(AB1235,Varsayımlar!$B:$Q,9,0))</f>
        <v/>
      </c>
      <c r="R1235" s="5" t="str">
        <f>IF(B1235="","",VLOOKUP(AB1235,Varsayımlar!$B:$Q,10,0))</f>
        <v/>
      </c>
      <c r="S1235" s="5" t="str">
        <f>IF(B1235="","",VLOOKUP(AB1235,Varsayımlar!$B:$Q,11,0))</f>
        <v/>
      </c>
      <c r="T1235" s="5" t="str">
        <f>IF(B1235="","",VLOOKUP(AB1235,Varsayımlar!$B:$Q,12,0))</f>
        <v/>
      </c>
      <c r="U1235" s="5" t="str">
        <f>IF(B1235="","",VLOOKUP(AB1235,Varsayımlar!$B:$Q,13,0))</f>
        <v/>
      </c>
      <c r="V1235" s="5" t="str">
        <f>IF(B1235="","",VLOOKUP(AB1235,Varsayımlar!$B:$Q,14,0))</f>
        <v/>
      </c>
      <c r="Z1235" s="5" t="str">
        <f>IF(B1235="","",VLOOKUP(AB1235,Varsayımlar!$B:$Q,15,0))</f>
        <v/>
      </c>
      <c r="AA1235" s="5" t="str">
        <f>IF(B1235="","",VLOOKUP(AB1235,Varsayımlar!$B:$Q,16,0))</f>
        <v/>
      </c>
      <c r="AB1235" s="5" t="str">
        <f t="shared" si="22"/>
        <v/>
      </c>
    </row>
    <row r="1236" spans="2:28" x14ac:dyDescent="0.25">
      <c r="C1236" s="3" t="str">
        <f>IF(B1236="","",VLOOKUP(AB1236,Varsayımlar!$B:$Q,3,0))</f>
        <v/>
      </c>
      <c r="G1236" s="2" t="str">
        <f>IF(B1236="","",VLOOKUP(AB1236,Varsayımlar!$B:$Q,5,0))</f>
        <v/>
      </c>
      <c r="I1236" s="2" t="str">
        <f>IF(B1236="","",VLOOKUP(AB1236,Varsayımlar!$B:$Q,6,0))</f>
        <v/>
      </c>
      <c r="O1236" s="2" t="str">
        <f>IF(B1236="","",VLOOKUP(AB1236,Varsayımlar!$B:$Q,7,0)*J1236)</f>
        <v/>
      </c>
      <c r="P1236" s="2" t="str">
        <f>IF(B1236="","",VLOOKUP(AB1236,Varsayımlar!$B:$Q,8,0))</f>
        <v/>
      </c>
      <c r="Q1236" s="2" t="str">
        <f>IF(B1236="","",VLOOKUP(AB1236,Varsayımlar!$B:$Q,9,0))</f>
        <v/>
      </c>
      <c r="R1236" s="2" t="str">
        <f>IF(B1236="","",VLOOKUP(AB1236,Varsayımlar!$B:$Q,10,0))</f>
        <v/>
      </c>
      <c r="S1236" s="2" t="str">
        <f>IF(B1236="","",VLOOKUP(AB1236,Varsayımlar!$B:$Q,11,0))</f>
        <v/>
      </c>
      <c r="T1236" s="2" t="str">
        <f>IF(B1236="","",VLOOKUP(AB1236,Varsayımlar!$B:$Q,12,0))</f>
        <v/>
      </c>
      <c r="U1236" s="2" t="str">
        <f>IF(B1236="","",VLOOKUP(AB1236,Varsayımlar!$B:$Q,13,0))</f>
        <v/>
      </c>
      <c r="V1236" s="2" t="str">
        <f>IF(B1236="","",VLOOKUP(AB1236,Varsayımlar!$B:$Q,14,0))</f>
        <v/>
      </c>
      <c r="Z1236" s="2" t="str">
        <f>IF(B1236="","",VLOOKUP(AB1236,Varsayımlar!$B:$Q,15,0))</f>
        <v/>
      </c>
      <c r="AA1236" s="2" t="str">
        <f>IF(B1236="","",VLOOKUP(AB1236,Varsayımlar!$B:$Q,16,0))</f>
        <v/>
      </c>
      <c r="AB1236" s="2" t="str">
        <f t="shared" si="22"/>
        <v/>
      </c>
    </row>
    <row r="1237" spans="2:28" x14ac:dyDescent="0.25">
      <c r="B1237" s="6"/>
      <c r="C1237" s="7" t="str">
        <f>IF(B1237="","",VLOOKUP(AB1237,Varsayımlar!$B:$Q,3,0))</f>
        <v/>
      </c>
      <c r="G1237" s="5" t="str">
        <f>IF(B1237="","",VLOOKUP(AB1237,Varsayımlar!$B:$Q,5,0))</f>
        <v/>
      </c>
      <c r="H1237" s="5"/>
      <c r="I1237" s="5" t="str">
        <f>IF(B1237="","",VLOOKUP(AB1237,Varsayımlar!$B:$Q,6,0))</f>
        <v/>
      </c>
      <c r="O1237" s="5" t="str">
        <f>IF(B1237="","",VLOOKUP(AB1237,Varsayımlar!$B:$Q,7,0)*J1237)</f>
        <v/>
      </c>
      <c r="P1237" s="5" t="str">
        <f>IF(B1237="","",VLOOKUP(AB1237,Varsayımlar!$B:$Q,8,0))</f>
        <v/>
      </c>
      <c r="Q1237" s="5" t="str">
        <f>IF(B1237="","",VLOOKUP(AB1237,Varsayımlar!$B:$Q,9,0))</f>
        <v/>
      </c>
      <c r="R1237" s="5" t="str">
        <f>IF(B1237="","",VLOOKUP(AB1237,Varsayımlar!$B:$Q,10,0))</f>
        <v/>
      </c>
      <c r="S1237" s="5" t="str">
        <f>IF(B1237="","",VLOOKUP(AB1237,Varsayımlar!$B:$Q,11,0))</f>
        <v/>
      </c>
      <c r="T1237" s="5" t="str">
        <f>IF(B1237="","",VLOOKUP(AB1237,Varsayımlar!$B:$Q,12,0))</f>
        <v/>
      </c>
      <c r="U1237" s="5" t="str">
        <f>IF(B1237="","",VLOOKUP(AB1237,Varsayımlar!$B:$Q,13,0))</f>
        <v/>
      </c>
      <c r="V1237" s="5" t="str">
        <f>IF(B1237="","",VLOOKUP(AB1237,Varsayımlar!$B:$Q,14,0))</f>
        <v/>
      </c>
      <c r="Z1237" s="5" t="str">
        <f>IF(B1237="","",VLOOKUP(AB1237,Varsayımlar!$B:$Q,15,0))</f>
        <v/>
      </c>
      <c r="AA1237" s="5" t="str">
        <f>IF(B1237="","",VLOOKUP(AB1237,Varsayımlar!$B:$Q,16,0))</f>
        <v/>
      </c>
      <c r="AB1237" s="5" t="str">
        <f t="shared" si="22"/>
        <v/>
      </c>
    </row>
    <row r="1238" spans="2:28" x14ac:dyDescent="0.25">
      <c r="C1238" s="3" t="str">
        <f>IF(B1238="","",VLOOKUP(AB1238,Varsayımlar!$B:$Q,3,0))</f>
        <v/>
      </c>
      <c r="G1238" s="2" t="str">
        <f>IF(B1238="","",VLOOKUP(AB1238,Varsayımlar!$B:$Q,5,0))</f>
        <v/>
      </c>
      <c r="I1238" s="2" t="str">
        <f>IF(B1238="","",VLOOKUP(AB1238,Varsayımlar!$B:$Q,6,0))</f>
        <v/>
      </c>
      <c r="O1238" s="2" t="str">
        <f>IF(B1238="","",VLOOKUP(AB1238,Varsayımlar!$B:$Q,7,0)*J1238)</f>
        <v/>
      </c>
      <c r="P1238" s="2" t="str">
        <f>IF(B1238="","",VLOOKUP(AB1238,Varsayımlar!$B:$Q,8,0))</f>
        <v/>
      </c>
      <c r="Q1238" s="2" t="str">
        <f>IF(B1238="","",VLOOKUP(AB1238,Varsayımlar!$B:$Q,9,0))</f>
        <v/>
      </c>
      <c r="R1238" s="2" t="str">
        <f>IF(B1238="","",VLOOKUP(AB1238,Varsayımlar!$B:$Q,10,0))</f>
        <v/>
      </c>
      <c r="S1238" s="2" t="str">
        <f>IF(B1238="","",VLOOKUP(AB1238,Varsayımlar!$B:$Q,11,0))</f>
        <v/>
      </c>
      <c r="T1238" s="2" t="str">
        <f>IF(B1238="","",VLOOKUP(AB1238,Varsayımlar!$B:$Q,12,0))</f>
        <v/>
      </c>
      <c r="U1238" s="2" t="str">
        <f>IF(B1238="","",VLOOKUP(AB1238,Varsayımlar!$B:$Q,13,0))</f>
        <v/>
      </c>
      <c r="V1238" s="2" t="str">
        <f>IF(B1238="","",VLOOKUP(AB1238,Varsayımlar!$B:$Q,14,0))</f>
        <v/>
      </c>
      <c r="Z1238" s="2" t="str">
        <f>IF(B1238="","",VLOOKUP(AB1238,Varsayımlar!$B:$Q,15,0))</f>
        <v/>
      </c>
      <c r="AA1238" s="2" t="str">
        <f>IF(B1238="","",VLOOKUP(AB1238,Varsayımlar!$B:$Q,16,0))</f>
        <v/>
      </c>
      <c r="AB1238" s="2" t="str">
        <f t="shared" si="22"/>
        <v/>
      </c>
    </row>
    <row r="1239" spans="2:28" x14ac:dyDescent="0.25">
      <c r="B1239" s="6"/>
      <c r="C1239" s="7" t="str">
        <f>IF(B1239="","",VLOOKUP(AB1239,Varsayımlar!$B:$Q,3,0))</f>
        <v/>
      </c>
      <c r="G1239" s="5" t="str">
        <f>IF(B1239="","",VLOOKUP(AB1239,Varsayımlar!$B:$Q,5,0))</f>
        <v/>
      </c>
      <c r="H1239" s="5"/>
      <c r="I1239" s="5" t="str">
        <f>IF(B1239="","",VLOOKUP(AB1239,Varsayımlar!$B:$Q,6,0))</f>
        <v/>
      </c>
      <c r="O1239" s="5" t="str">
        <f>IF(B1239="","",VLOOKUP(AB1239,Varsayımlar!$B:$Q,7,0)*J1239)</f>
        <v/>
      </c>
      <c r="P1239" s="5" t="str">
        <f>IF(B1239="","",VLOOKUP(AB1239,Varsayımlar!$B:$Q,8,0))</f>
        <v/>
      </c>
      <c r="Q1239" s="5" t="str">
        <f>IF(B1239="","",VLOOKUP(AB1239,Varsayımlar!$B:$Q,9,0))</f>
        <v/>
      </c>
      <c r="R1239" s="5" t="str">
        <f>IF(B1239="","",VLOOKUP(AB1239,Varsayımlar!$B:$Q,10,0))</f>
        <v/>
      </c>
      <c r="S1239" s="5" t="str">
        <f>IF(B1239="","",VLOOKUP(AB1239,Varsayımlar!$B:$Q,11,0))</f>
        <v/>
      </c>
      <c r="T1239" s="5" t="str">
        <f>IF(B1239="","",VLOOKUP(AB1239,Varsayımlar!$B:$Q,12,0))</f>
        <v/>
      </c>
      <c r="U1239" s="5" t="str">
        <f>IF(B1239="","",VLOOKUP(AB1239,Varsayımlar!$B:$Q,13,0))</f>
        <v/>
      </c>
      <c r="V1239" s="5" t="str">
        <f>IF(B1239="","",VLOOKUP(AB1239,Varsayımlar!$B:$Q,14,0))</f>
        <v/>
      </c>
      <c r="Z1239" s="5" t="str">
        <f>IF(B1239="","",VLOOKUP(AB1239,Varsayımlar!$B:$Q,15,0))</f>
        <v/>
      </c>
      <c r="AA1239" s="5" t="str">
        <f>IF(B1239="","",VLOOKUP(AB1239,Varsayımlar!$B:$Q,16,0))</f>
        <v/>
      </c>
      <c r="AB1239" s="5" t="str">
        <f t="shared" si="22"/>
        <v/>
      </c>
    </row>
    <row r="1240" spans="2:28" x14ac:dyDescent="0.25">
      <c r="C1240" s="3" t="str">
        <f>IF(B1240="","",VLOOKUP(AB1240,Varsayımlar!$B:$Q,3,0))</f>
        <v/>
      </c>
      <c r="G1240" s="2" t="str">
        <f>IF(B1240="","",VLOOKUP(AB1240,Varsayımlar!$B:$Q,5,0))</f>
        <v/>
      </c>
      <c r="I1240" s="2" t="str">
        <f>IF(B1240="","",VLOOKUP(AB1240,Varsayımlar!$B:$Q,6,0))</f>
        <v/>
      </c>
      <c r="O1240" s="2" t="str">
        <f>IF(B1240="","",VLOOKUP(AB1240,Varsayımlar!$B:$Q,7,0)*J1240)</f>
        <v/>
      </c>
      <c r="P1240" s="2" t="str">
        <f>IF(B1240="","",VLOOKUP(AB1240,Varsayımlar!$B:$Q,8,0))</f>
        <v/>
      </c>
      <c r="Q1240" s="2" t="str">
        <f>IF(B1240="","",VLOOKUP(AB1240,Varsayımlar!$B:$Q,9,0))</f>
        <v/>
      </c>
      <c r="R1240" s="2" t="str">
        <f>IF(B1240="","",VLOOKUP(AB1240,Varsayımlar!$B:$Q,10,0))</f>
        <v/>
      </c>
      <c r="S1240" s="2" t="str">
        <f>IF(B1240="","",VLOOKUP(AB1240,Varsayımlar!$B:$Q,11,0))</f>
        <v/>
      </c>
      <c r="T1240" s="2" t="str">
        <f>IF(B1240="","",VLOOKUP(AB1240,Varsayımlar!$B:$Q,12,0))</f>
        <v/>
      </c>
      <c r="U1240" s="2" t="str">
        <f>IF(B1240="","",VLOOKUP(AB1240,Varsayımlar!$B:$Q,13,0))</f>
        <v/>
      </c>
      <c r="V1240" s="2" t="str">
        <f>IF(B1240="","",VLOOKUP(AB1240,Varsayımlar!$B:$Q,14,0))</f>
        <v/>
      </c>
      <c r="Z1240" s="2" t="str">
        <f>IF(B1240="","",VLOOKUP(AB1240,Varsayımlar!$B:$Q,15,0))</f>
        <v/>
      </c>
      <c r="AA1240" s="2" t="str">
        <f>IF(B1240="","",VLOOKUP(AB1240,Varsayımlar!$B:$Q,16,0))</f>
        <v/>
      </c>
      <c r="AB1240" s="2" t="str">
        <f t="shared" si="22"/>
        <v/>
      </c>
    </row>
    <row r="1241" spans="2:28" x14ac:dyDescent="0.25">
      <c r="B1241" s="6"/>
      <c r="C1241" s="7" t="str">
        <f>IF(B1241="","",VLOOKUP(AB1241,Varsayımlar!$B:$Q,3,0))</f>
        <v/>
      </c>
      <c r="G1241" s="5" t="str">
        <f>IF(B1241="","",VLOOKUP(AB1241,Varsayımlar!$B:$Q,5,0))</f>
        <v/>
      </c>
      <c r="H1241" s="5"/>
      <c r="I1241" s="5" t="str">
        <f>IF(B1241="","",VLOOKUP(AB1241,Varsayımlar!$B:$Q,6,0))</f>
        <v/>
      </c>
      <c r="O1241" s="5" t="str">
        <f>IF(B1241="","",VLOOKUP(AB1241,Varsayımlar!$B:$Q,7,0)*J1241)</f>
        <v/>
      </c>
      <c r="P1241" s="5" t="str">
        <f>IF(B1241="","",VLOOKUP(AB1241,Varsayımlar!$B:$Q,8,0))</f>
        <v/>
      </c>
      <c r="Q1241" s="5" t="str">
        <f>IF(B1241="","",VLOOKUP(AB1241,Varsayımlar!$B:$Q,9,0))</f>
        <v/>
      </c>
      <c r="R1241" s="5" t="str">
        <f>IF(B1241="","",VLOOKUP(AB1241,Varsayımlar!$B:$Q,10,0))</f>
        <v/>
      </c>
      <c r="S1241" s="5" t="str">
        <f>IF(B1241="","",VLOOKUP(AB1241,Varsayımlar!$B:$Q,11,0))</f>
        <v/>
      </c>
      <c r="T1241" s="5" t="str">
        <f>IF(B1241="","",VLOOKUP(AB1241,Varsayımlar!$B:$Q,12,0))</f>
        <v/>
      </c>
      <c r="U1241" s="5" t="str">
        <f>IF(B1241="","",VLOOKUP(AB1241,Varsayımlar!$B:$Q,13,0))</f>
        <v/>
      </c>
      <c r="V1241" s="5" t="str">
        <f>IF(B1241="","",VLOOKUP(AB1241,Varsayımlar!$B:$Q,14,0))</f>
        <v/>
      </c>
      <c r="Z1241" s="5" t="str">
        <f>IF(B1241="","",VLOOKUP(AB1241,Varsayımlar!$B:$Q,15,0))</f>
        <v/>
      </c>
      <c r="AA1241" s="5" t="str">
        <f>IF(B1241="","",VLOOKUP(AB1241,Varsayımlar!$B:$Q,16,0))</f>
        <v/>
      </c>
      <c r="AB1241" s="5" t="str">
        <f t="shared" si="22"/>
        <v/>
      </c>
    </row>
    <row r="1242" spans="2:28" x14ac:dyDescent="0.25">
      <c r="C1242" s="3" t="str">
        <f>IF(B1242="","",VLOOKUP(AB1242,Varsayımlar!$B:$Q,3,0))</f>
        <v/>
      </c>
      <c r="G1242" s="2" t="str">
        <f>IF(B1242="","",VLOOKUP(AB1242,Varsayımlar!$B:$Q,5,0))</f>
        <v/>
      </c>
      <c r="I1242" s="2" t="str">
        <f>IF(B1242="","",VLOOKUP(AB1242,Varsayımlar!$B:$Q,6,0))</f>
        <v/>
      </c>
      <c r="O1242" s="2" t="str">
        <f>IF(B1242="","",VLOOKUP(AB1242,Varsayımlar!$B:$Q,7,0)*J1242)</f>
        <v/>
      </c>
      <c r="P1242" s="2" t="str">
        <f>IF(B1242="","",VLOOKUP(AB1242,Varsayımlar!$B:$Q,8,0))</f>
        <v/>
      </c>
      <c r="Q1242" s="2" t="str">
        <f>IF(B1242="","",VLOOKUP(AB1242,Varsayımlar!$B:$Q,9,0))</f>
        <v/>
      </c>
      <c r="R1242" s="2" t="str">
        <f>IF(B1242="","",VLOOKUP(AB1242,Varsayımlar!$B:$Q,10,0))</f>
        <v/>
      </c>
      <c r="S1242" s="2" t="str">
        <f>IF(B1242="","",VLOOKUP(AB1242,Varsayımlar!$B:$Q,11,0))</f>
        <v/>
      </c>
      <c r="T1242" s="2" t="str">
        <f>IF(B1242="","",VLOOKUP(AB1242,Varsayımlar!$B:$Q,12,0))</f>
        <v/>
      </c>
      <c r="U1242" s="2" t="str">
        <f>IF(B1242="","",VLOOKUP(AB1242,Varsayımlar!$B:$Q,13,0))</f>
        <v/>
      </c>
      <c r="V1242" s="2" t="str">
        <f>IF(B1242="","",VLOOKUP(AB1242,Varsayımlar!$B:$Q,14,0))</f>
        <v/>
      </c>
      <c r="Z1242" s="2" t="str">
        <f>IF(B1242="","",VLOOKUP(AB1242,Varsayımlar!$B:$Q,15,0))</f>
        <v/>
      </c>
      <c r="AA1242" s="2" t="str">
        <f>IF(B1242="","",VLOOKUP(AB1242,Varsayımlar!$B:$Q,16,0))</f>
        <v/>
      </c>
      <c r="AB1242" s="2" t="str">
        <f t="shared" si="22"/>
        <v/>
      </c>
    </row>
    <row r="1243" spans="2:28" x14ac:dyDescent="0.25">
      <c r="B1243" s="6"/>
      <c r="C1243" s="7" t="str">
        <f>IF(B1243="","",VLOOKUP(AB1243,Varsayımlar!$B:$Q,3,0))</f>
        <v/>
      </c>
      <c r="G1243" s="5" t="str">
        <f>IF(B1243="","",VLOOKUP(AB1243,Varsayımlar!$B:$Q,5,0))</f>
        <v/>
      </c>
      <c r="H1243" s="5"/>
      <c r="I1243" s="5" t="str">
        <f>IF(B1243="","",VLOOKUP(AB1243,Varsayımlar!$B:$Q,6,0))</f>
        <v/>
      </c>
      <c r="O1243" s="5" t="str">
        <f>IF(B1243="","",VLOOKUP(AB1243,Varsayımlar!$B:$Q,7,0)*J1243)</f>
        <v/>
      </c>
      <c r="P1243" s="5" t="str">
        <f>IF(B1243="","",VLOOKUP(AB1243,Varsayımlar!$B:$Q,8,0))</f>
        <v/>
      </c>
      <c r="Q1243" s="5" t="str">
        <f>IF(B1243="","",VLOOKUP(AB1243,Varsayımlar!$B:$Q,9,0))</f>
        <v/>
      </c>
      <c r="R1243" s="5" t="str">
        <f>IF(B1243="","",VLOOKUP(AB1243,Varsayımlar!$B:$Q,10,0))</f>
        <v/>
      </c>
      <c r="S1243" s="5" t="str">
        <f>IF(B1243="","",VLOOKUP(AB1243,Varsayımlar!$B:$Q,11,0))</f>
        <v/>
      </c>
      <c r="T1243" s="5" t="str">
        <f>IF(B1243="","",VLOOKUP(AB1243,Varsayımlar!$B:$Q,12,0))</f>
        <v/>
      </c>
      <c r="U1243" s="5" t="str">
        <f>IF(B1243="","",VLOOKUP(AB1243,Varsayımlar!$B:$Q,13,0))</f>
        <v/>
      </c>
      <c r="V1243" s="5" t="str">
        <f>IF(B1243="","",VLOOKUP(AB1243,Varsayımlar!$B:$Q,14,0))</f>
        <v/>
      </c>
      <c r="Z1243" s="5" t="str">
        <f>IF(B1243="","",VLOOKUP(AB1243,Varsayımlar!$B:$Q,15,0))</f>
        <v/>
      </c>
      <c r="AA1243" s="5" t="str">
        <f>IF(B1243="","",VLOOKUP(AB1243,Varsayımlar!$B:$Q,16,0))</f>
        <v/>
      </c>
      <c r="AB1243" s="5" t="str">
        <f t="shared" si="22"/>
        <v/>
      </c>
    </row>
    <row r="1244" spans="2:28" x14ac:dyDescent="0.25">
      <c r="C1244" s="3" t="str">
        <f>IF(B1244="","",VLOOKUP(AB1244,Varsayımlar!$B:$Q,3,0))</f>
        <v/>
      </c>
      <c r="G1244" s="2" t="str">
        <f>IF(B1244="","",VLOOKUP(AB1244,Varsayımlar!$B:$Q,5,0))</f>
        <v/>
      </c>
      <c r="I1244" s="2" t="str">
        <f>IF(B1244="","",VLOOKUP(AB1244,Varsayımlar!$B:$Q,6,0))</f>
        <v/>
      </c>
      <c r="O1244" s="2" t="str">
        <f>IF(B1244="","",VLOOKUP(AB1244,Varsayımlar!$B:$Q,7,0)*J1244)</f>
        <v/>
      </c>
      <c r="P1244" s="2" t="str">
        <f>IF(B1244="","",VLOOKUP(AB1244,Varsayımlar!$B:$Q,8,0))</f>
        <v/>
      </c>
      <c r="Q1244" s="2" t="str">
        <f>IF(B1244="","",VLOOKUP(AB1244,Varsayımlar!$B:$Q,9,0))</f>
        <v/>
      </c>
      <c r="R1244" s="2" t="str">
        <f>IF(B1244="","",VLOOKUP(AB1244,Varsayımlar!$B:$Q,10,0))</f>
        <v/>
      </c>
      <c r="S1244" s="2" t="str">
        <f>IF(B1244="","",VLOOKUP(AB1244,Varsayımlar!$B:$Q,11,0))</f>
        <v/>
      </c>
      <c r="T1244" s="2" t="str">
        <f>IF(B1244="","",VLOOKUP(AB1244,Varsayımlar!$B:$Q,12,0))</f>
        <v/>
      </c>
      <c r="U1244" s="2" t="str">
        <f>IF(B1244="","",VLOOKUP(AB1244,Varsayımlar!$B:$Q,13,0))</f>
        <v/>
      </c>
      <c r="V1244" s="2" t="str">
        <f>IF(B1244="","",VLOOKUP(AB1244,Varsayımlar!$B:$Q,14,0))</f>
        <v/>
      </c>
      <c r="Z1244" s="2" t="str">
        <f>IF(B1244="","",VLOOKUP(AB1244,Varsayımlar!$B:$Q,15,0))</f>
        <v/>
      </c>
      <c r="AA1244" s="2" t="str">
        <f>IF(B1244="","",VLOOKUP(AB1244,Varsayımlar!$B:$Q,16,0))</f>
        <v/>
      </c>
      <c r="AB1244" s="2" t="str">
        <f t="shared" si="22"/>
        <v/>
      </c>
    </row>
    <row r="1245" spans="2:28" x14ac:dyDescent="0.25">
      <c r="B1245" s="6"/>
      <c r="C1245" s="7" t="str">
        <f>IF(B1245="","",VLOOKUP(AB1245,Varsayımlar!$B:$Q,3,0))</f>
        <v/>
      </c>
      <c r="G1245" s="5" t="str">
        <f>IF(B1245="","",VLOOKUP(AB1245,Varsayımlar!$B:$Q,5,0))</f>
        <v/>
      </c>
      <c r="H1245" s="5"/>
      <c r="I1245" s="5" t="str">
        <f>IF(B1245="","",VLOOKUP(AB1245,Varsayımlar!$B:$Q,6,0))</f>
        <v/>
      </c>
      <c r="O1245" s="5" t="str">
        <f>IF(B1245="","",VLOOKUP(AB1245,Varsayımlar!$B:$Q,7,0)*J1245)</f>
        <v/>
      </c>
      <c r="P1245" s="5" t="str">
        <f>IF(B1245="","",VLOOKUP(AB1245,Varsayımlar!$B:$Q,8,0))</f>
        <v/>
      </c>
      <c r="Q1245" s="5" t="str">
        <f>IF(B1245="","",VLOOKUP(AB1245,Varsayımlar!$B:$Q,9,0))</f>
        <v/>
      </c>
      <c r="R1245" s="5" t="str">
        <f>IF(B1245="","",VLOOKUP(AB1245,Varsayımlar!$B:$Q,10,0))</f>
        <v/>
      </c>
      <c r="S1245" s="5" t="str">
        <f>IF(B1245="","",VLOOKUP(AB1245,Varsayımlar!$B:$Q,11,0))</f>
        <v/>
      </c>
      <c r="T1245" s="5" t="str">
        <f>IF(B1245="","",VLOOKUP(AB1245,Varsayımlar!$B:$Q,12,0))</f>
        <v/>
      </c>
      <c r="U1245" s="5" t="str">
        <f>IF(B1245="","",VLOOKUP(AB1245,Varsayımlar!$B:$Q,13,0))</f>
        <v/>
      </c>
      <c r="V1245" s="5" t="str">
        <f>IF(B1245="","",VLOOKUP(AB1245,Varsayımlar!$B:$Q,14,0))</f>
        <v/>
      </c>
      <c r="Z1245" s="5" t="str">
        <f>IF(B1245="","",VLOOKUP(AB1245,Varsayımlar!$B:$Q,15,0))</f>
        <v/>
      </c>
      <c r="AA1245" s="5" t="str">
        <f>IF(B1245="","",VLOOKUP(AB1245,Varsayımlar!$B:$Q,16,0))</f>
        <v/>
      </c>
      <c r="AB1245" s="5" t="str">
        <f t="shared" si="22"/>
        <v/>
      </c>
    </row>
    <row r="1246" spans="2:28" x14ac:dyDescent="0.25">
      <c r="C1246" s="3" t="str">
        <f>IF(B1246="","",VLOOKUP(AB1246,Varsayımlar!$B:$Q,3,0))</f>
        <v/>
      </c>
      <c r="G1246" s="2" t="str">
        <f>IF(B1246="","",VLOOKUP(AB1246,Varsayımlar!$B:$Q,5,0))</f>
        <v/>
      </c>
      <c r="I1246" s="2" t="str">
        <f>IF(B1246="","",VLOOKUP(AB1246,Varsayımlar!$B:$Q,6,0))</f>
        <v/>
      </c>
      <c r="O1246" s="2" t="str">
        <f>IF(B1246="","",VLOOKUP(AB1246,Varsayımlar!$B:$Q,7,0)*J1246)</f>
        <v/>
      </c>
      <c r="P1246" s="2" t="str">
        <f>IF(B1246="","",VLOOKUP(AB1246,Varsayımlar!$B:$Q,8,0))</f>
        <v/>
      </c>
      <c r="Q1246" s="2" t="str">
        <f>IF(B1246="","",VLOOKUP(AB1246,Varsayımlar!$B:$Q,9,0))</f>
        <v/>
      </c>
      <c r="R1246" s="2" t="str">
        <f>IF(B1246="","",VLOOKUP(AB1246,Varsayımlar!$B:$Q,10,0))</f>
        <v/>
      </c>
      <c r="S1246" s="2" t="str">
        <f>IF(B1246="","",VLOOKUP(AB1246,Varsayımlar!$B:$Q,11,0))</f>
        <v/>
      </c>
      <c r="T1246" s="2" t="str">
        <f>IF(B1246="","",VLOOKUP(AB1246,Varsayımlar!$B:$Q,12,0))</f>
        <v/>
      </c>
      <c r="U1246" s="2" t="str">
        <f>IF(B1246="","",VLOOKUP(AB1246,Varsayımlar!$B:$Q,13,0))</f>
        <v/>
      </c>
      <c r="V1246" s="2" t="str">
        <f>IF(B1246="","",VLOOKUP(AB1246,Varsayımlar!$B:$Q,14,0))</f>
        <v/>
      </c>
      <c r="Z1246" s="2" t="str">
        <f>IF(B1246="","",VLOOKUP(AB1246,Varsayımlar!$B:$Q,15,0))</f>
        <v/>
      </c>
      <c r="AA1246" s="2" t="str">
        <f>IF(B1246="","",VLOOKUP(AB1246,Varsayımlar!$B:$Q,16,0))</f>
        <v/>
      </c>
      <c r="AB1246" s="2" t="str">
        <f t="shared" si="22"/>
        <v/>
      </c>
    </row>
    <row r="1247" spans="2:28" x14ac:dyDescent="0.25">
      <c r="B1247" s="6"/>
      <c r="C1247" s="7" t="str">
        <f>IF(B1247="","",VLOOKUP(AB1247,Varsayımlar!$B:$Q,3,0))</f>
        <v/>
      </c>
      <c r="G1247" s="5" t="str">
        <f>IF(B1247="","",VLOOKUP(AB1247,Varsayımlar!$B:$Q,5,0))</f>
        <v/>
      </c>
      <c r="H1247" s="5"/>
      <c r="I1247" s="5" t="str">
        <f>IF(B1247="","",VLOOKUP(AB1247,Varsayımlar!$B:$Q,6,0))</f>
        <v/>
      </c>
      <c r="O1247" s="5" t="str">
        <f>IF(B1247="","",VLOOKUP(AB1247,Varsayımlar!$B:$Q,7,0)*J1247)</f>
        <v/>
      </c>
      <c r="P1247" s="5" t="str">
        <f>IF(B1247="","",VLOOKUP(AB1247,Varsayımlar!$B:$Q,8,0))</f>
        <v/>
      </c>
      <c r="Q1247" s="5" t="str">
        <f>IF(B1247="","",VLOOKUP(AB1247,Varsayımlar!$B:$Q,9,0))</f>
        <v/>
      </c>
      <c r="R1247" s="5" t="str">
        <f>IF(B1247="","",VLOOKUP(AB1247,Varsayımlar!$B:$Q,10,0))</f>
        <v/>
      </c>
      <c r="S1247" s="5" t="str">
        <f>IF(B1247="","",VLOOKUP(AB1247,Varsayımlar!$B:$Q,11,0))</f>
        <v/>
      </c>
      <c r="T1247" s="5" t="str">
        <f>IF(B1247="","",VLOOKUP(AB1247,Varsayımlar!$B:$Q,12,0))</f>
        <v/>
      </c>
      <c r="U1247" s="5" t="str">
        <f>IF(B1247="","",VLOOKUP(AB1247,Varsayımlar!$B:$Q,13,0))</f>
        <v/>
      </c>
      <c r="V1247" s="5" t="str">
        <f>IF(B1247="","",VLOOKUP(AB1247,Varsayımlar!$B:$Q,14,0))</f>
        <v/>
      </c>
      <c r="Z1247" s="5" t="str">
        <f>IF(B1247="","",VLOOKUP(AB1247,Varsayımlar!$B:$Q,15,0))</f>
        <v/>
      </c>
      <c r="AA1247" s="5" t="str">
        <f>IF(B1247="","",VLOOKUP(AB1247,Varsayımlar!$B:$Q,16,0))</f>
        <v/>
      </c>
      <c r="AB1247" s="5" t="str">
        <f t="shared" si="22"/>
        <v/>
      </c>
    </row>
    <row r="1248" spans="2:28" x14ac:dyDescent="0.25">
      <c r="C1248" s="3" t="str">
        <f>IF(B1248="","",VLOOKUP(AB1248,Varsayımlar!$B:$Q,3,0))</f>
        <v/>
      </c>
      <c r="G1248" s="2" t="str">
        <f>IF(B1248="","",VLOOKUP(AB1248,Varsayımlar!$B:$Q,5,0))</f>
        <v/>
      </c>
      <c r="I1248" s="2" t="str">
        <f>IF(B1248="","",VLOOKUP(AB1248,Varsayımlar!$B:$Q,6,0))</f>
        <v/>
      </c>
      <c r="O1248" s="2" t="str">
        <f>IF(B1248="","",VLOOKUP(AB1248,Varsayımlar!$B:$Q,7,0)*J1248)</f>
        <v/>
      </c>
      <c r="P1248" s="2" t="str">
        <f>IF(B1248="","",VLOOKUP(AB1248,Varsayımlar!$B:$Q,8,0))</f>
        <v/>
      </c>
      <c r="Q1248" s="2" t="str">
        <f>IF(B1248="","",VLOOKUP(AB1248,Varsayımlar!$B:$Q,9,0))</f>
        <v/>
      </c>
      <c r="R1248" s="2" t="str">
        <f>IF(B1248="","",VLOOKUP(AB1248,Varsayımlar!$B:$Q,10,0))</f>
        <v/>
      </c>
      <c r="S1248" s="2" t="str">
        <f>IF(B1248="","",VLOOKUP(AB1248,Varsayımlar!$B:$Q,11,0))</f>
        <v/>
      </c>
      <c r="T1248" s="2" t="str">
        <f>IF(B1248="","",VLOOKUP(AB1248,Varsayımlar!$B:$Q,12,0))</f>
        <v/>
      </c>
      <c r="U1248" s="2" t="str">
        <f>IF(B1248="","",VLOOKUP(AB1248,Varsayımlar!$B:$Q,13,0))</f>
        <v/>
      </c>
      <c r="V1248" s="2" t="str">
        <f>IF(B1248="","",VLOOKUP(AB1248,Varsayımlar!$B:$Q,14,0))</f>
        <v/>
      </c>
      <c r="Z1248" s="2" t="str">
        <f>IF(B1248="","",VLOOKUP(AB1248,Varsayımlar!$B:$Q,15,0))</f>
        <v/>
      </c>
      <c r="AA1248" s="2" t="str">
        <f>IF(B1248="","",VLOOKUP(AB1248,Varsayımlar!$B:$Q,16,0))</f>
        <v/>
      </c>
      <c r="AB1248" s="2" t="str">
        <f t="shared" si="22"/>
        <v/>
      </c>
    </row>
    <row r="1249" spans="2:28" x14ac:dyDescent="0.25">
      <c r="B1249" s="6"/>
      <c r="C1249" s="7" t="str">
        <f>IF(B1249="","",VLOOKUP(AB1249,Varsayımlar!$B:$Q,3,0))</f>
        <v/>
      </c>
      <c r="G1249" s="5" t="str">
        <f>IF(B1249="","",VLOOKUP(AB1249,Varsayımlar!$B:$Q,5,0))</f>
        <v/>
      </c>
      <c r="H1249" s="5"/>
      <c r="I1249" s="5" t="str">
        <f>IF(B1249="","",VLOOKUP(AB1249,Varsayımlar!$B:$Q,6,0))</f>
        <v/>
      </c>
      <c r="O1249" s="5" t="str">
        <f>IF(B1249="","",VLOOKUP(AB1249,Varsayımlar!$B:$Q,7,0)*J1249)</f>
        <v/>
      </c>
      <c r="P1249" s="5" t="str">
        <f>IF(B1249="","",VLOOKUP(AB1249,Varsayımlar!$B:$Q,8,0))</f>
        <v/>
      </c>
      <c r="Q1249" s="5" t="str">
        <f>IF(B1249="","",VLOOKUP(AB1249,Varsayımlar!$B:$Q,9,0))</f>
        <v/>
      </c>
      <c r="R1249" s="5" t="str">
        <f>IF(B1249="","",VLOOKUP(AB1249,Varsayımlar!$B:$Q,10,0))</f>
        <v/>
      </c>
      <c r="S1249" s="5" t="str">
        <f>IF(B1249="","",VLOOKUP(AB1249,Varsayımlar!$B:$Q,11,0))</f>
        <v/>
      </c>
      <c r="T1249" s="5" t="str">
        <f>IF(B1249="","",VLOOKUP(AB1249,Varsayımlar!$B:$Q,12,0))</f>
        <v/>
      </c>
      <c r="U1249" s="5" t="str">
        <f>IF(B1249="","",VLOOKUP(AB1249,Varsayımlar!$B:$Q,13,0))</f>
        <v/>
      </c>
      <c r="V1249" s="5" t="str">
        <f>IF(B1249="","",VLOOKUP(AB1249,Varsayımlar!$B:$Q,14,0))</f>
        <v/>
      </c>
      <c r="Z1249" s="5" t="str">
        <f>IF(B1249="","",VLOOKUP(AB1249,Varsayımlar!$B:$Q,15,0))</f>
        <v/>
      </c>
      <c r="AA1249" s="5" t="str">
        <f>IF(B1249="","",VLOOKUP(AB1249,Varsayımlar!$B:$Q,16,0))</f>
        <v/>
      </c>
      <c r="AB1249" s="5" t="str">
        <f t="shared" si="22"/>
        <v/>
      </c>
    </row>
    <row r="1250" spans="2:28" x14ac:dyDescent="0.25">
      <c r="C1250" s="3" t="str">
        <f>IF(B1250="","",VLOOKUP(AB1250,Varsayımlar!$B:$Q,3,0))</f>
        <v/>
      </c>
      <c r="G1250" s="2" t="str">
        <f>IF(B1250="","",VLOOKUP(AB1250,Varsayımlar!$B:$Q,5,0))</f>
        <v/>
      </c>
      <c r="I1250" s="2" t="str">
        <f>IF(B1250="","",VLOOKUP(AB1250,Varsayımlar!$B:$Q,6,0))</f>
        <v/>
      </c>
      <c r="O1250" s="2" t="str">
        <f>IF(B1250="","",VLOOKUP(AB1250,Varsayımlar!$B:$Q,7,0)*J1250)</f>
        <v/>
      </c>
      <c r="P1250" s="2" t="str">
        <f>IF(B1250="","",VLOOKUP(AB1250,Varsayımlar!$B:$Q,8,0))</f>
        <v/>
      </c>
      <c r="Q1250" s="2" t="str">
        <f>IF(B1250="","",VLOOKUP(AB1250,Varsayımlar!$B:$Q,9,0))</f>
        <v/>
      </c>
      <c r="R1250" s="2" t="str">
        <f>IF(B1250="","",VLOOKUP(AB1250,Varsayımlar!$B:$Q,10,0))</f>
        <v/>
      </c>
      <c r="S1250" s="2" t="str">
        <f>IF(B1250="","",VLOOKUP(AB1250,Varsayımlar!$B:$Q,11,0))</f>
        <v/>
      </c>
      <c r="T1250" s="2" t="str">
        <f>IF(B1250="","",VLOOKUP(AB1250,Varsayımlar!$B:$Q,12,0))</f>
        <v/>
      </c>
      <c r="U1250" s="2" t="str">
        <f>IF(B1250="","",VLOOKUP(AB1250,Varsayımlar!$B:$Q,13,0))</f>
        <v/>
      </c>
      <c r="V1250" s="2" t="str">
        <f>IF(B1250="","",VLOOKUP(AB1250,Varsayımlar!$B:$Q,14,0))</f>
        <v/>
      </c>
      <c r="Z1250" s="2" t="str">
        <f>IF(B1250="","",VLOOKUP(AB1250,Varsayımlar!$B:$Q,15,0))</f>
        <v/>
      </c>
      <c r="AA1250" s="2" t="str">
        <f>IF(B1250="","",VLOOKUP(AB1250,Varsayımlar!$B:$Q,16,0))</f>
        <v/>
      </c>
      <c r="AB1250" s="2" t="str">
        <f t="shared" si="22"/>
        <v/>
      </c>
    </row>
    <row r="1251" spans="2:28" x14ac:dyDescent="0.25">
      <c r="B1251" s="6"/>
      <c r="C1251" s="7" t="str">
        <f>IF(B1251="","",VLOOKUP(AB1251,Varsayımlar!$B:$Q,3,0))</f>
        <v/>
      </c>
      <c r="G1251" s="5" t="str">
        <f>IF(B1251="","",VLOOKUP(AB1251,Varsayımlar!$B:$Q,5,0))</f>
        <v/>
      </c>
      <c r="H1251" s="5"/>
      <c r="I1251" s="5" t="str">
        <f>IF(B1251="","",VLOOKUP(AB1251,Varsayımlar!$B:$Q,6,0))</f>
        <v/>
      </c>
      <c r="O1251" s="5" t="str">
        <f>IF(B1251="","",VLOOKUP(AB1251,Varsayımlar!$B:$Q,7,0)*J1251)</f>
        <v/>
      </c>
      <c r="P1251" s="5" t="str">
        <f>IF(B1251="","",VLOOKUP(AB1251,Varsayımlar!$B:$Q,8,0))</f>
        <v/>
      </c>
      <c r="Q1251" s="5" t="str">
        <f>IF(B1251="","",VLOOKUP(AB1251,Varsayımlar!$B:$Q,9,0))</f>
        <v/>
      </c>
      <c r="R1251" s="5" t="str">
        <f>IF(B1251="","",VLOOKUP(AB1251,Varsayımlar!$B:$Q,10,0))</f>
        <v/>
      </c>
      <c r="S1251" s="5" t="str">
        <f>IF(B1251="","",VLOOKUP(AB1251,Varsayımlar!$B:$Q,11,0))</f>
        <v/>
      </c>
      <c r="T1251" s="5" t="str">
        <f>IF(B1251="","",VLOOKUP(AB1251,Varsayımlar!$B:$Q,12,0))</f>
        <v/>
      </c>
      <c r="U1251" s="5" t="str">
        <f>IF(B1251="","",VLOOKUP(AB1251,Varsayımlar!$B:$Q,13,0))</f>
        <v/>
      </c>
      <c r="V1251" s="5" t="str">
        <f>IF(B1251="","",VLOOKUP(AB1251,Varsayımlar!$B:$Q,14,0))</f>
        <v/>
      </c>
      <c r="Z1251" s="5" t="str">
        <f>IF(B1251="","",VLOOKUP(AB1251,Varsayımlar!$B:$Q,15,0))</f>
        <v/>
      </c>
      <c r="AA1251" s="5" t="str">
        <f>IF(B1251="","",VLOOKUP(AB1251,Varsayımlar!$B:$Q,16,0))</f>
        <v/>
      </c>
      <c r="AB1251" s="5" t="str">
        <f t="shared" si="22"/>
        <v/>
      </c>
    </row>
    <row r="1252" spans="2:28" x14ac:dyDescent="0.25">
      <c r="C1252" s="3" t="str">
        <f>IF(B1252="","",VLOOKUP(AB1252,Varsayımlar!$B:$Q,3,0))</f>
        <v/>
      </c>
      <c r="G1252" s="2" t="str">
        <f>IF(B1252="","",VLOOKUP(AB1252,Varsayımlar!$B:$Q,5,0))</f>
        <v/>
      </c>
      <c r="I1252" s="2" t="str">
        <f>IF(B1252="","",VLOOKUP(AB1252,Varsayımlar!$B:$Q,6,0))</f>
        <v/>
      </c>
      <c r="O1252" s="2" t="str">
        <f>IF(B1252="","",VLOOKUP(AB1252,Varsayımlar!$B:$Q,7,0)*J1252)</f>
        <v/>
      </c>
      <c r="P1252" s="2" t="str">
        <f>IF(B1252="","",VLOOKUP(AB1252,Varsayımlar!$B:$Q,8,0))</f>
        <v/>
      </c>
      <c r="Q1252" s="2" t="str">
        <f>IF(B1252="","",VLOOKUP(AB1252,Varsayımlar!$B:$Q,9,0))</f>
        <v/>
      </c>
      <c r="R1252" s="2" t="str">
        <f>IF(B1252="","",VLOOKUP(AB1252,Varsayımlar!$B:$Q,10,0))</f>
        <v/>
      </c>
      <c r="S1252" s="2" t="str">
        <f>IF(B1252="","",VLOOKUP(AB1252,Varsayımlar!$B:$Q,11,0))</f>
        <v/>
      </c>
      <c r="T1252" s="2" t="str">
        <f>IF(B1252="","",VLOOKUP(AB1252,Varsayımlar!$B:$Q,12,0))</f>
        <v/>
      </c>
      <c r="U1252" s="2" t="str">
        <f>IF(B1252="","",VLOOKUP(AB1252,Varsayımlar!$B:$Q,13,0))</f>
        <v/>
      </c>
      <c r="V1252" s="2" t="str">
        <f>IF(B1252="","",VLOOKUP(AB1252,Varsayımlar!$B:$Q,14,0))</f>
        <v/>
      </c>
      <c r="Z1252" s="2" t="str">
        <f>IF(B1252="","",VLOOKUP(AB1252,Varsayımlar!$B:$Q,15,0))</f>
        <v/>
      </c>
      <c r="AA1252" s="2" t="str">
        <f>IF(B1252="","",VLOOKUP(AB1252,Varsayımlar!$B:$Q,16,0))</f>
        <v/>
      </c>
      <c r="AB1252" s="2" t="str">
        <f t="shared" si="22"/>
        <v/>
      </c>
    </row>
    <row r="1253" spans="2:28" x14ac:dyDescent="0.25">
      <c r="B1253" s="6"/>
      <c r="C1253" s="7" t="str">
        <f>IF(B1253="","",VLOOKUP(AB1253,Varsayımlar!$B:$Q,3,0))</f>
        <v/>
      </c>
      <c r="G1253" s="5" t="str">
        <f>IF(B1253="","",VLOOKUP(AB1253,Varsayımlar!$B:$Q,5,0))</f>
        <v/>
      </c>
      <c r="H1253" s="5"/>
      <c r="I1253" s="5" t="str">
        <f>IF(B1253="","",VLOOKUP(AB1253,Varsayımlar!$B:$Q,6,0))</f>
        <v/>
      </c>
      <c r="O1253" s="5" t="str">
        <f>IF(B1253="","",VLOOKUP(AB1253,Varsayımlar!$B:$Q,7,0)*J1253)</f>
        <v/>
      </c>
      <c r="P1253" s="5" t="str">
        <f>IF(B1253="","",VLOOKUP(AB1253,Varsayımlar!$B:$Q,8,0))</f>
        <v/>
      </c>
      <c r="Q1253" s="5" t="str">
        <f>IF(B1253="","",VLOOKUP(AB1253,Varsayımlar!$B:$Q,9,0))</f>
        <v/>
      </c>
      <c r="R1253" s="5" t="str">
        <f>IF(B1253="","",VLOOKUP(AB1253,Varsayımlar!$B:$Q,10,0))</f>
        <v/>
      </c>
      <c r="S1253" s="5" t="str">
        <f>IF(B1253="","",VLOOKUP(AB1253,Varsayımlar!$B:$Q,11,0))</f>
        <v/>
      </c>
      <c r="T1253" s="5" t="str">
        <f>IF(B1253="","",VLOOKUP(AB1253,Varsayımlar!$B:$Q,12,0))</f>
        <v/>
      </c>
      <c r="U1253" s="5" t="str">
        <f>IF(B1253="","",VLOOKUP(AB1253,Varsayımlar!$B:$Q,13,0))</f>
        <v/>
      </c>
      <c r="V1253" s="5" t="str">
        <f>IF(B1253="","",VLOOKUP(AB1253,Varsayımlar!$B:$Q,14,0))</f>
        <v/>
      </c>
      <c r="Z1253" s="5" t="str">
        <f>IF(B1253="","",VLOOKUP(AB1253,Varsayımlar!$B:$Q,15,0))</f>
        <v/>
      </c>
      <c r="AA1253" s="5" t="str">
        <f>IF(B1253="","",VLOOKUP(AB1253,Varsayımlar!$B:$Q,16,0))</f>
        <v/>
      </c>
      <c r="AB1253" s="5" t="str">
        <f t="shared" si="22"/>
        <v/>
      </c>
    </row>
    <row r="1254" spans="2:28" x14ac:dyDescent="0.25">
      <c r="C1254" s="3" t="str">
        <f>IF(B1254="","",VLOOKUP(AB1254,Varsayımlar!$B:$Q,3,0))</f>
        <v/>
      </c>
      <c r="G1254" s="2" t="str">
        <f>IF(B1254="","",VLOOKUP(AB1254,Varsayımlar!$B:$Q,5,0))</f>
        <v/>
      </c>
      <c r="I1254" s="2" t="str">
        <f>IF(B1254="","",VLOOKUP(AB1254,Varsayımlar!$B:$Q,6,0))</f>
        <v/>
      </c>
      <c r="O1254" s="2" t="str">
        <f>IF(B1254="","",VLOOKUP(AB1254,Varsayımlar!$B:$Q,7,0)*J1254)</f>
        <v/>
      </c>
      <c r="P1254" s="2" t="str">
        <f>IF(B1254="","",VLOOKUP(AB1254,Varsayımlar!$B:$Q,8,0))</f>
        <v/>
      </c>
      <c r="Q1254" s="2" t="str">
        <f>IF(B1254="","",VLOOKUP(AB1254,Varsayımlar!$B:$Q,9,0))</f>
        <v/>
      </c>
      <c r="R1254" s="2" t="str">
        <f>IF(B1254="","",VLOOKUP(AB1254,Varsayımlar!$B:$Q,10,0))</f>
        <v/>
      </c>
      <c r="S1254" s="2" t="str">
        <f>IF(B1254="","",VLOOKUP(AB1254,Varsayımlar!$B:$Q,11,0))</f>
        <v/>
      </c>
      <c r="T1254" s="2" t="str">
        <f>IF(B1254="","",VLOOKUP(AB1254,Varsayımlar!$B:$Q,12,0))</f>
        <v/>
      </c>
      <c r="U1254" s="2" t="str">
        <f>IF(B1254="","",VLOOKUP(AB1254,Varsayımlar!$B:$Q,13,0))</f>
        <v/>
      </c>
      <c r="V1254" s="2" t="str">
        <f>IF(B1254="","",VLOOKUP(AB1254,Varsayımlar!$B:$Q,14,0))</f>
        <v/>
      </c>
      <c r="Z1254" s="2" t="str">
        <f>IF(B1254="","",VLOOKUP(AB1254,Varsayımlar!$B:$Q,15,0))</f>
        <v/>
      </c>
      <c r="AA1254" s="2" t="str">
        <f>IF(B1254="","",VLOOKUP(AB1254,Varsayımlar!$B:$Q,16,0))</f>
        <v/>
      </c>
      <c r="AB1254" s="2" t="str">
        <f t="shared" si="22"/>
        <v/>
      </c>
    </row>
    <row r="1255" spans="2:28" x14ac:dyDescent="0.25">
      <c r="B1255" s="6"/>
      <c r="C1255" s="7" t="str">
        <f>IF(B1255="","",VLOOKUP(AB1255,Varsayımlar!$B:$Q,3,0))</f>
        <v/>
      </c>
      <c r="G1255" s="5" t="str">
        <f>IF(B1255="","",VLOOKUP(AB1255,Varsayımlar!$B:$Q,5,0))</f>
        <v/>
      </c>
      <c r="H1255" s="5"/>
      <c r="I1255" s="5" t="str">
        <f>IF(B1255="","",VLOOKUP(AB1255,Varsayımlar!$B:$Q,6,0))</f>
        <v/>
      </c>
      <c r="O1255" s="5" t="str">
        <f>IF(B1255="","",VLOOKUP(AB1255,Varsayımlar!$B:$Q,7,0)*J1255)</f>
        <v/>
      </c>
      <c r="P1255" s="5" t="str">
        <f>IF(B1255="","",VLOOKUP(AB1255,Varsayımlar!$B:$Q,8,0))</f>
        <v/>
      </c>
      <c r="Q1255" s="5" t="str">
        <f>IF(B1255="","",VLOOKUP(AB1255,Varsayımlar!$B:$Q,9,0))</f>
        <v/>
      </c>
      <c r="R1255" s="5" t="str">
        <f>IF(B1255="","",VLOOKUP(AB1255,Varsayımlar!$B:$Q,10,0))</f>
        <v/>
      </c>
      <c r="S1255" s="5" t="str">
        <f>IF(B1255="","",VLOOKUP(AB1255,Varsayımlar!$B:$Q,11,0))</f>
        <v/>
      </c>
      <c r="T1255" s="5" t="str">
        <f>IF(B1255="","",VLOOKUP(AB1255,Varsayımlar!$B:$Q,12,0))</f>
        <v/>
      </c>
      <c r="U1255" s="5" t="str">
        <f>IF(B1255="","",VLOOKUP(AB1255,Varsayımlar!$B:$Q,13,0))</f>
        <v/>
      </c>
      <c r="V1255" s="5" t="str">
        <f>IF(B1255="","",VLOOKUP(AB1255,Varsayımlar!$B:$Q,14,0))</f>
        <v/>
      </c>
      <c r="Z1255" s="5" t="str">
        <f>IF(B1255="","",VLOOKUP(AB1255,Varsayımlar!$B:$Q,15,0))</f>
        <v/>
      </c>
      <c r="AA1255" s="5" t="str">
        <f>IF(B1255="","",VLOOKUP(AB1255,Varsayımlar!$B:$Q,16,0))</f>
        <v/>
      </c>
      <c r="AB1255" s="5" t="str">
        <f t="shared" si="22"/>
        <v/>
      </c>
    </row>
    <row r="1256" spans="2:28" x14ac:dyDescent="0.25">
      <c r="C1256" s="3" t="str">
        <f>IF(B1256="","",VLOOKUP(AB1256,Varsayımlar!$B:$Q,3,0))</f>
        <v/>
      </c>
      <c r="G1256" s="2" t="str">
        <f>IF(B1256="","",VLOOKUP(AB1256,Varsayımlar!$B:$Q,5,0))</f>
        <v/>
      </c>
      <c r="I1256" s="2" t="str">
        <f>IF(B1256="","",VLOOKUP(AB1256,Varsayımlar!$B:$Q,6,0))</f>
        <v/>
      </c>
      <c r="O1256" s="2" t="str">
        <f>IF(B1256="","",VLOOKUP(AB1256,Varsayımlar!$B:$Q,7,0)*J1256)</f>
        <v/>
      </c>
      <c r="P1256" s="2" t="str">
        <f>IF(B1256="","",VLOOKUP(AB1256,Varsayımlar!$B:$Q,8,0))</f>
        <v/>
      </c>
      <c r="Q1256" s="2" t="str">
        <f>IF(B1256="","",VLOOKUP(AB1256,Varsayımlar!$B:$Q,9,0))</f>
        <v/>
      </c>
      <c r="R1256" s="2" t="str">
        <f>IF(B1256="","",VLOOKUP(AB1256,Varsayımlar!$B:$Q,10,0))</f>
        <v/>
      </c>
      <c r="S1256" s="2" t="str">
        <f>IF(B1256="","",VLOOKUP(AB1256,Varsayımlar!$B:$Q,11,0))</f>
        <v/>
      </c>
      <c r="T1256" s="2" t="str">
        <f>IF(B1256="","",VLOOKUP(AB1256,Varsayımlar!$B:$Q,12,0))</f>
        <v/>
      </c>
      <c r="U1256" s="2" t="str">
        <f>IF(B1256="","",VLOOKUP(AB1256,Varsayımlar!$B:$Q,13,0))</f>
        <v/>
      </c>
      <c r="V1256" s="2" t="str">
        <f>IF(B1256="","",VLOOKUP(AB1256,Varsayımlar!$B:$Q,14,0))</f>
        <v/>
      </c>
      <c r="Z1256" s="2" t="str">
        <f>IF(B1256="","",VLOOKUP(AB1256,Varsayımlar!$B:$Q,15,0))</f>
        <v/>
      </c>
      <c r="AA1256" s="2" t="str">
        <f>IF(B1256="","",VLOOKUP(AB1256,Varsayımlar!$B:$Q,16,0))</f>
        <v/>
      </c>
      <c r="AB1256" s="2" t="str">
        <f t="shared" si="22"/>
        <v/>
      </c>
    </row>
    <row r="1257" spans="2:28" x14ac:dyDescent="0.25">
      <c r="B1257" s="6"/>
      <c r="C1257" s="7" t="str">
        <f>IF(B1257="","",VLOOKUP(AB1257,Varsayımlar!$B:$Q,3,0))</f>
        <v/>
      </c>
      <c r="G1257" s="5" t="str">
        <f>IF(B1257="","",VLOOKUP(AB1257,Varsayımlar!$B:$Q,5,0))</f>
        <v/>
      </c>
      <c r="H1257" s="5"/>
      <c r="I1257" s="5" t="str">
        <f>IF(B1257="","",VLOOKUP(AB1257,Varsayımlar!$B:$Q,6,0))</f>
        <v/>
      </c>
      <c r="O1257" s="5" t="str">
        <f>IF(B1257="","",VLOOKUP(AB1257,Varsayımlar!$B:$Q,7,0)*J1257)</f>
        <v/>
      </c>
      <c r="P1257" s="5" t="str">
        <f>IF(B1257="","",VLOOKUP(AB1257,Varsayımlar!$B:$Q,8,0))</f>
        <v/>
      </c>
      <c r="Q1257" s="5" t="str">
        <f>IF(B1257="","",VLOOKUP(AB1257,Varsayımlar!$B:$Q,9,0))</f>
        <v/>
      </c>
      <c r="R1257" s="5" t="str">
        <f>IF(B1257="","",VLOOKUP(AB1257,Varsayımlar!$B:$Q,10,0))</f>
        <v/>
      </c>
      <c r="S1257" s="5" t="str">
        <f>IF(B1257="","",VLOOKUP(AB1257,Varsayımlar!$B:$Q,11,0))</f>
        <v/>
      </c>
      <c r="T1257" s="5" t="str">
        <f>IF(B1257="","",VLOOKUP(AB1257,Varsayımlar!$B:$Q,12,0))</f>
        <v/>
      </c>
      <c r="U1257" s="5" t="str">
        <f>IF(B1257="","",VLOOKUP(AB1257,Varsayımlar!$B:$Q,13,0))</f>
        <v/>
      </c>
      <c r="V1257" s="5" t="str">
        <f>IF(B1257="","",VLOOKUP(AB1257,Varsayımlar!$B:$Q,14,0))</f>
        <v/>
      </c>
      <c r="Z1257" s="5" t="str">
        <f>IF(B1257="","",VLOOKUP(AB1257,Varsayımlar!$B:$Q,15,0))</f>
        <v/>
      </c>
      <c r="AA1257" s="5" t="str">
        <f>IF(B1257="","",VLOOKUP(AB1257,Varsayımlar!$B:$Q,16,0))</f>
        <v/>
      </c>
      <c r="AB1257" s="5" t="str">
        <f t="shared" si="22"/>
        <v/>
      </c>
    </row>
    <row r="1258" spans="2:28" x14ac:dyDescent="0.25">
      <c r="C1258" s="3" t="str">
        <f>IF(B1258="","",VLOOKUP(AB1258,Varsayımlar!$B:$Q,3,0))</f>
        <v/>
      </c>
      <c r="G1258" s="2" t="str">
        <f>IF(B1258="","",VLOOKUP(AB1258,Varsayımlar!$B:$Q,5,0))</f>
        <v/>
      </c>
      <c r="I1258" s="2" t="str">
        <f>IF(B1258="","",VLOOKUP(AB1258,Varsayımlar!$B:$Q,6,0))</f>
        <v/>
      </c>
      <c r="O1258" s="2" t="str">
        <f>IF(B1258="","",VLOOKUP(AB1258,Varsayımlar!$B:$Q,7,0)*J1258)</f>
        <v/>
      </c>
      <c r="P1258" s="2" t="str">
        <f>IF(B1258="","",VLOOKUP(AB1258,Varsayımlar!$B:$Q,8,0))</f>
        <v/>
      </c>
      <c r="Q1258" s="2" t="str">
        <f>IF(B1258="","",VLOOKUP(AB1258,Varsayımlar!$B:$Q,9,0))</f>
        <v/>
      </c>
      <c r="R1258" s="2" t="str">
        <f>IF(B1258="","",VLOOKUP(AB1258,Varsayımlar!$B:$Q,10,0))</f>
        <v/>
      </c>
      <c r="S1258" s="2" t="str">
        <f>IF(B1258="","",VLOOKUP(AB1258,Varsayımlar!$B:$Q,11,0))</f>
        <v/>
      </c>
      <c r="T1258" s="2" t="str">
        <f>IF(B1258="","",VLOOKUP(AB1258,Varsayımlar!$B:$Q,12,0))</f>
        <v/>
      </c>
      <c r="U1258" s="2" t="str">
        <f>IF(B1258="","",VLOOKUP(AB1258,Varsayımlar!$B:$Q,13,0))</f>
        <v/>
      </c>
      <c r="V1258" s="2" t="str">
        <f>IF(B1258="","",VLOOKUP(AB1258,Varsayımlar!$B:$Q,14,0))</f>
        <v/>
      </c>
      <c r="Z1258" s="2" t="str">
        <f>IF(B1258="","",VLOOKUP(AB1258,Varsayımlar!$B:$Q,15,0))</f>
        <v/>
      </c>
      <c r="AA1258" s="2" t="str">
        <f>IF(B1258="","",VLOOKUP(AB1258,Varsayımlar!$B:$Q,16,0))</f>
        <v/>
      </c>
      <c r="AB1258" s="2" t="str">
        <f t="shared" si="22"/>
        <v/>
      </c>
    </row>
    <row r="1259" spans="2:28" x14ac:dyDescent="0.25">
      <c r="B1259" s="6"/>
      <c r="C1259" s="7" t="str">
        <f>IF(B1259="","",VLOOKUP(AB1259,Varsayımlar!$B:$Q,3,0))</f>
        <v/>
      </c>
      <c r="G1259" s="5" t="str">
        <f>IF(B1259="","",VLOOKUP(AB1259,Varsayımlar!$B:$Q,5,0))</f>
        <v/>
      </c>
      <c r="H1259" s="5"/>
      <c r="I1259" s="5" t="str">
        <f>IF(B1259="","",VLOOKUP(AB1259,Varsayımlar!$B:$Q,6,0))</f>
        <v/>
      </c>
      <c r="O1259" s="5" t="str">
        <f>IF(B1259="","",VLOOKUP(AB1259,Varsayımlar!$B:$Q,7,0)*J1259)</f>
        <v/>
      </c>
      <c r="P1259" s="5" t="str">
        <f>IF(B1259="","",VLOOKUP(AB1259,Varsayımlar!$B:$Q,8,0))</f>
        <v/>
      </c>
      <c r="Q1259" s="5" t="str">
        <f>IF(B1259="","",VLOOKUP(AB1259,Varsayımlar!$B:$Q,9,0))</f>
        <v/>
      </c>
      <c r="R1259" s="5" t="str">
        <f>IF(B1259="","",VLOOKUP(AB1259,Varsayımlar!$B:$Q,10,0))</f>
        <v/>
      </c>
      <c r="S1259" s="5" t="str">
        <f>IF(B1259="","",VLOOKUP(AB1259,Varsayımlar!$B:$Q,11,0))</f>
        <v/>
      </c>
      <c r="T1259" s="5" t="str">
        <f>IF(B1259="","",VLOOKUP(AB1259,Varsayımlar!$B:$Q,12,0))</f>
        <v/>
      </c>
      <c r="U1259" s="5" t="str">
        <f>IF(B1259="","",VLOOKUP(AB1259,Varsayımlar!$B:$Q,13,0))</f>
        <v/>
      </c>
      <c r="V1259" s="5" t="str">
        <f>IF(B1259="","",VLOOKUP(AB1259,Varsayımlar!$B:$Q,14,0))</f>
        <v/>
      </c>
      <c r="Z1259" s="5" t="str">
        <f>IF(B1259="","",VLOOKUP(AB1259,Varsayımlar!$B:$Q,15,0))</f>
        <v/>
      </c>
      <c r="AA1259" s="5" t="str">
        <f>IF(B1259="","",VLOOKUP(AB1259,Varsayımlar!$B:$Q,16,0))</f>
        <v/>
      </c>
      <c r="AB1259" s="5" t="str">
        <f t="shared" si="22"/>
        <v/>
      </c>
    </row>
    <row r="1260" spans="2:28" x14ac:dyDescent="0.25">
      <c r="C1260" s="3" t="str">
        <f>IF(B1260="","",VLOOKUP(AB1260,Varsayımlar!$B:$Q,3,0))</f>
        <v/>
      </c>
      <c r="G1260" s="2" t="str">
        <f>IF(B1260="","",VLOOKUP(AB1260,Varsayımlar!$B:$Q,5,0))</f>
        <v/>
      </c>
      <c r="I1260" s="2" t="str">
        <f>IF(B1260="","",VLOOKUP(AB1260,Varsayımlar!$B:$Q,6,0))</f>
        <v/>
      </c>
      <c r="O1260" s="2" t="str">
        <f>IF(B1260="","",VLOOKUP(AB1260,Varsayımlar!$B:$Q,7,0)*J1260)</f>
        <v/>
      </c>
      <c r="P1260" s="2" t="str">
        <f>IF(B1260="","",VLOOKUP(AB1260,Varsayımlar!$B:$Q,8,0))</f>
        <v/>
      </c>
      <c r="Q1260" s="2" t="str">
        <f>IF(B1260="","",VLOOKUP(AB1260,Varsayımlar!$B:$Q,9,0))</f>
        <v/>
      </c>
      <c r="R1260" s="2" t="str">
        <f>IF(B1260="","",VLOOKUP(AB1260,Varsayımlar!$B:$Q,10,0))</f>
        <v/>
      </c>
      <c r="S1260" s="2" t="str">
        <f>IF(B1260="","",VLOOKUP(AB1260,Varsayımlar!$B:$Q,11,0))</f>
        <v/>
      </c>
      <c r="T1260" s="2" t="str">
        <f>IF(B1260="","",VLOOKUP(AB1260,Varsayımlar!$B:$Q,12,0))</f>
        <v/>
      </c>
      <c r="U1260" s="2" t="str">
        <f>IF(B1260="","",VLOOKUP(AB1260,Varsayımlar!$B:$Q,13,0))</f>
        <v/>
      </c>
      <c r="V1260" s="2" t="str">
        <f>IF(B1260="","",VLOOKUP(AB1260,Varsayımlar!$B:$Q,14,0))</f>
        <v/>
      </c>
      <c r="Z1260" s="2" t="str">
        <f>IF(B1260="","",VLOOKUP(AB1260,Varsayımlar!$B:$Q,15,0))</f>
        <v/>
      </c>
      <c r="AA1260" s="2" t="str">
        <f>IF(B1260="","",VLOOKUP(AB1260,Varsayımlar!$B:$Q,16,0))</f>
        <v/>
      </c>
      <c r="AB1260" s="2" t="str">
        <f t="shared" si="22"/>
        <v/>
      </c>
    </row>
    <row r="1261" spans="2:28" x14ac:dyDescent="0.25">
      <c r="B1261" s="6"/>
      <c r="C1261" s="7" t="str">
        <f>IF(B1261="","",VLOOKUP(AB1261,Varsayımlar!$B:$Q,3,0))</f>
        <v/>
      </c>
      <c r="G1261" s="5" t="str">
        <f>IF(B1261="","",VLOOKUP(AB1261,Varsayımlar!$B:$Q,5,0))</f>
        <v/>
      </c>
      <c r="H1261" s="5"/>
      <c r="I1261" s="5" t="str">
        <f>IF(B1261="","",VLOOKUP(AB1261,Varsayımlar!$B:$Q,6,0))</f>
        <v/>
      </c>
      <c r="O1261" s="5" t="str">
        <f>IF(B1261="","",VLOOKUP(AB1261,Varsayımlar!$B:$Q,7,0)*J1261)</f>
        <v/>
      </c>
      <c r="P1261" s="5" t="str">
        <f>IF(B1261="","",VLOOKUP(AB1261,Varsayımlar!$B:$Q,8,0))</f>
        <v/>
      </c>
      <c r="Q1261" s="5" t="str">
        <f>IF(B1261="","",VLOOKUP(AB1261,Varsayımlar!$B:$Q,9,0))</f>
        <v/>
      </c>
      <c r="R1261" s="5" t="str">
        <f>IF(B1261="","",VLOOKUP(AB1261,Varsayımlar!$B:$Q,10,0))</f>
        <v/>
      </c>
      <c r="S1261" s="5" t="str">
        <f>IF(B1261="","",VLOOKUP(AB1261,Varsayımlar!$B:$Q,11,0))</f>
        <v/>
      </c>
      <c r="T1261" s="5" t="str">
        <f>IF(B1261="","",VLOOKUP(AB1261,Varsayımlar!$B:$Q,12,0))</f>
        <v/>
      </c>
      <c r="U1261" s="5" t="str">
        <f>IF(B1261="","",VLOOKUP(AB1261,Varsayımlar!$B:$Q,13,0))</f>
        <v/>
      </c>
      <c r="V1261" s="5" t="str">
        <f>IF(B1261="","",VLOOKUP(AB1261,Varsayımlar!$B:$Q,14,0))</f>
        <v/>
      </c>
      <c r="Z1261" s="5" t="str">
        <f>IF(B1261="","",VLOOKUP(AB1261,Varsayımlar!$B:$Q,15,0))</f>
        <v/>
      </c>
      <c r="AA1261" s="5" t="str">
        <f>IF(B1261="","",VLOOKUP(AB1261,Varsayımlar!$B:$Q,16,0))</f>
        <v/>
      </c>
      <c r="AB1261" s="5" t="str">
        <f t="shared" si="22"/>
        <v/>
      </c>
    </row>
    <row r="1262" spans="2:28" x14ac:dyDescent="0.25">
      <c r="C1262" s="3" t="str">
        <f>IF(B1262="","",VLOOKUP(AB1262,Varsayımlar!$B:$Q,3,0))</f>
        <v/>
      </c>
      <c r="G1262" s="2" t="str">
        <f>IF(B1262="","",VLOOKUP(AB1262,Varsayımlar!$B:$Q,5,0))</f>
        <v/>
      </c>
      <c r="I1262" s="2" t="str">
        <f>IF(B1262="","",VLOOKUP(AB1262,Varsayımlar!$B:$Q,6,0))</f>
        <v/>
      </c>
      <c r="O1262" s="2" t="str">
        <f>IF(B1262="","",VLOOKUP(AB1262,Varsayımlar!$B:$Q,7,0)*J1262)</f>
        <v/>
      </c>
      <c r="P1262" s="2" t="str">
        <f>IF(B1262="","",VLOOKUP(AB1262,Varsayımlar!$B:$Q,8,0))</f>
        <v/>
      </c>
      <c r="Q1262" s="2" t="str">
        <f>IF(B1262="","",VLOOKUP(AB1262,Varsayımlar!$B:$Q,9,0))</f>
        <v/>
      </c>
      <c r="R1262" s="2" t="str">
        <f>IF(B1262="","",VLOOKUP(AB1262,Varsayımlar!$B:$Q,10,0))</f>
        <v/>
      </c>
      <c r="S1262" s="2" t="str">
        <f>IF(B1262="","",VLOOKUP(AB1262,Varsayımlar!$B:$Q,11,0))</f>
        <v/>
      </c>
      <c r="T1262" s="2" t="str">
        <f>IF(B1262="","",VLOOKUP(AB1262,Varsayımlar!$B:$Q,12,0))</f>
        <v/>
      </c>
      <c r="U1262" s="2" t="str">
        <f>IF(B1262="","",VLOOKUP(AB1262,Varsayımlar!$B:$Q,13,0))</f>
        <v/>
      </c>
      <c r="V1262" s="2" t="str">
        <f>IF(B1262="","",VLOOKUP(AB1262,Varsayımlar!$B:$Q,14,0))</f>
        <v/>
      </c>
      <c r="Z1262" s="2" t="str">
        <f>IF(B1262="","",VLOOKUP(AB1262,Varsayımlar!$B:$Q,15,0))</f>
        <v/>
      </c>
      <c r="AA1262" s="2" t="str">
        <f>IF(B1262="","",VLOOKUP(AB1262,Varsayımlar!$B:$Q,16,0))</f>
        <v/>
      </c>
      <c r="AB1262" s="2" t="str">
        <f t="shared" si="22"/>
        <v/>
      </c>
    </row>
    <row r="1263" spans="2:28" x14ac:dyDescent="0.25">
      <c r="B1263" s="6"/>
      <c r="C1263" s="7" t="str">
        <f>IF(B1263="","",VLOOKUP(AB1263,Varsayımlar!$B:$Q,3,0))</f>
        <v/>
      </c>
      <c r="G1263" s="5" t="str">
        <f>IF(B1263="","",VLOOKUP(AB1263,Varsayımlar!$B:$Q,5,0))</f>
        <v/>
      </c>
      <c r="H1263" s="5"/>
      <c r="I1263" s="5" t="str">
        <f>IF(B1263="","",VLOOKUP(AB1263,Varsayımlar!$B:$Q,6,0))</f>
        <v/>
      </c>
      <c r="O1263" s="5" t="str">
        <f>IF(B1263="","",VLOOKUP(AB1263,Varsayımlar!$B:$Q,7,0)*J1263)</f>
        <v/>
      </c>
      <c r="P1263" s="5" t="str">
        <f>IF(B1263="","",VLOOKUP(AB1263,Varsayımlar!$B:$Q,8,0))</f>
        <v/>
      </c>
      <c r="Q1263" s="5" t="str">
        <f>IF(B1263="","",VLOOKUP(AB1263,Varsayımlar!$B:$Q,9,0))</f>
        <v/>
      </c>
      <c r="R1263" s="5" t="str">
        <f>IF(B1263="","",VLOOKUP(AB1263,Varsayımlar!$B:$Q,10,0))</f>
        <v/>
      </c>
      <c r="S1263" s="5" t="str">
        <f>IF(B1263="","",VLOOKUP(AB1263,Varsayımlar!$B:$Q,11,0))</f>
        <v/>
      </c>
      <c r="T1263" s="5" t="str">
        <f>IF(B1263="","",VLOOKUP(AB1263,Varsayımlar!$B:$Q,12,0))</f>
        <v/>
      </c>
      <c r="U1263" s="5" t="str">
        <f>IF(B1263="","",VLOOKUP(AB1263,Varsayımlar!$B:$Q,13,0))</f>
        <v/>
      </c>
      <c r="V1263" s="5" t="str">
        <f>IF(B1263="","",VLOOKUP(AB1263,Varsayımlar!$B:$Q,14,0))</f>
        <v/>
      </c>
      <c r="Z1263" s="5" t="str">
        <f>IF(B1263="","",VLOOKUP(AB1263,Varsayımlar!$B:$Q,15,0))</f>
        <v/>
      </c>
      <c r="AA1263" s="5" t="str">
        <f>IF(B1263="","",VLOOKUP(AB1263,Varsayımlar!$B:$Q,16,0))</f>
        <v/>
      </c>
      <c r="AB1263" s="5" t="str">
        <f t="shared" si="22"/>
        <v/>
      </c>
    </row>
    <row r="1264" spans="2:28" x14ac:dyDescent="0.25">
      <c r="C1264" s="3" t="str">
        <f>IF(B1264="","",VLOOKUP(AB1264,Varsayımlar!$B:$Q,3,0))</f>
        <v/>
      </c>
      <c r="G1264" s="2" t="str">
        <f>IF(B1264="","",VLOOKUP(AB1264,Varsayımlar!$B:$Q,5,0))</f>
        <v/>
      </c>
      <c r="I1264" s="2" t="str">
        <f>IF(B1264="","",VLOOKUP(AB1264,Varsayımlar!$B:$Q,6,0))</f>
        <v/>
      </c>
      <c r="O1264" s="2" t="str">
        <f>IF(B1264="","",VLOOKUP(AB1264,Varsayımlar!$B:$Q,7,0)*J1264)</f>
        <v/>
      </c>
      <c r="P1264" s="2" t="str">
        <f>IF(B1264="","",VLOOKUP(AB1264,Varsayımlar!$B:$Q,8,0))</f>
        <v/>
      </c>
      <c r="Q1264" s="2" t="str">
        <f>IF(B1264="","",VLOOKUP(AB1264,Varsayımlar!$B:$Q,9,0))</f>
        <v/>
      </c>
      <c r="R1264" s="2" t="str">
        <f>IF(B1264="","",VLOOKUP(AB1264,Varsayımlar!$B:$Q,10,0))</f>
        <v/>
      </c>
      <c r="S1264" s="2" t="str">
        <f>IF(B1264="","",VLOOKUP(AB1264,Varsayımlar!$B:$Q,11,0))</f>
        <v/>
      </c>
      <c r="T1264" s="2" t="str">
        <f>IF(B1264="","",VLOOKUP(AB1264,Varsayımlar!$B:$Q,12,0))</f>
        <v/>
      </c>
      <c r="U1264" s="2" t="str">
        <f>IF(B1264="","",VLOOKUP(AB1264,Varsayımlar!$B:$Q,13,0))</f>
        <v/>
      </c>
      <c r="V1264" s="2" t="str">
        <f>IF(B1264="","",VLOOKUP(AB1264,Varsayımlar!$B:$Q,14,0))</f>
        <v/>
      </c>
      <c r="Z1264" s="2" t="str">
        <f>IF(B1264="","",VLOOKUP(AB1264,Varsayımlar!$B:$Q,15,0))</f>
        <v/>
      </c>
      <c r="AA1264" s="2" t="str">
        <f>IF(B1264="","",VLOOKUP(AB1264,Varsayımlar!$B:$Q,16,0))</f>
        <v/>
      </c>
      <c r="AB1264" s="2" t="str">
        <f t="shared" si="22"/>
        <v/>
      </c>
    </row>
    <row r="1265" spans="2:28" x14ac:dyDescent="0.25">
      <c r="B1265" s="6"/>
      <c r="C1265" s="7" t="str">
        <f>IF(B1265="","",VLOOKUP(AB1265,Varsayımlar!$B:$Q,3,0))</f>
        <v/>
      </c>
      <c r="G1265" s="5" t="str">
        <f>IF(B1265="","",VLOOKUP(AB1265,Varsayımlar!$B:$Q,5,0))</f>
        <v/>
      </c>
      <c r="H1265" s="5"/>
      <c r="I1265" s="5" t="str">
        <f>IF(B1265="","",VLOOKUP(AB1265,Varsayımlar!$B:$Q,6,0))</f>
        <v/>
      </c>
      <c r="O1265" s="5" t="str">
        <f>IF(B1265="","",VLOOKUP(AB1265,Varsayımlar!$B:$Q,7,0)*J1265)</f>
        <v/>
      </c>
      <c r="P1265" s="5" t="str">
        <f>IF(B1265="","",VLOOKUP(AB1265,Varsayımlar!$B:$Q,8,0))</f>
        <v/>
      </c>
      <c r="Q1265" s="5" t="str">
        <f>IF(B1265="","",VLOOKUP(AB1265,Varsayımlar!$B:$Q,9,0))</f>
        <v/>
      </c>
      <c r="R1265" s="5" t="str">
        <f>IF(B1265="","",VLOOKUP(AB1265,Varsayımlar!$B:$Q,10,0))</f>
        <v/>
      </c>
      <c r="S1265" s="5" t="str">
        <f>IF(B1265="","",VLOOKUP(AB1265,Varsayımlar!$B:$Q,11,0))</f>
        <v/>
      </c>
      <c r="T1265" s="5" t="str">
        <f>IF(B1265="","",VLOOKUP(AB1265,Varsayımlar!$B:$Q,12,0))</f>
        <v/>
      </c>
      <c r="U1265" s="5" t="str">
        <f>IF(B1265="","",VLOOKUP(AB1265,Varsayımlar!$B:$Q,13,0))</f>
        <v/>
      </c>
      <c r="V1265" s="5" t="str">
        <f>IF(B1265="","",VLOOKUP(AB1265,Varsayımlar!$B:$Q,14,0))</f>
        <v/>
      </c>
      <c r="Z1265" s="5" t="str">
        <f>IF(B1265="","",VLOOKUP(AB1265,Varsayımlar!$B:$Q,15,0))</f>
        <v/>
      </c>
      <c r="AA1265" s="5" t="str">
        <f>IF(B1265="","",VLOOKUP(AB1265,Varsayımlar!$B:$Q,16,0))</f>
        <v/>
      </c>
      <c r="AB1265" s="5" t="str">
        <f t="shared" si="22"/>
        <v/>
      </c>
    </row>
    <row r="1266" spans="2:28" x14ac:dyDescent="0.25">
      <c r="C1266" s="3" t="str">
        <f>IF(B1266="","",VLOOKUP(AB1266,Varsayımlar!$B:$Q,3,0))</f>
        <v/>
      </c>
      <c r="G1266" s="2" t="str">
        <f>IF(B1266="","",VLOOKUP(AB1266,Varsayımlar!$B:$Q,5,0))</f>
        <v/>
      </c>
      <c r="I1266" s="2" t="str">
        <f>IF(B1266="","",VLOOKUP(AB1266,Varsayımlar!$B:$Q,6,0))</f>
        <v/>
      </c>
      <c r="O1266" s="2" t="str">
        <f>IF(B1266="","",VLOOKUP(AB1266,Varsayımlar!$B:$Q,7,0)*J1266)</f>
        <v/>
      </c>
      <c r="P1266" s="2" t="str">
        <f>IF(B1266="","",VLOOKUP(AB1266,Varsayımlar!$B:$Q,8,0))</f>
        <v/>
      </c>
      <c r="Q1266" s="2" t="str">
        <f>IF(B1266="","",VLOOKUP(AB1266,Varsayımlar!$B:$Q,9,0))</f>
        <v/>
      </c>
      <c r="R1266" s="2" t="str">
        <f>IF(B1266="","",VLOOKUP(AB1266,Varsayımlar!$B:$Q,10,0))</f>
        <v/>
      </c>
      <c r="S1266" s="2" t="str">
        <f>IF(B1266="","",VLOOKUP(AB1266,Varsayımlar!$B:$Q,11,0))</f>
        <v/>
      </c>
      <c r="T1266" s="2" t="str">
        <f>IF(B1266="","",VLOOKUP(AB1266,Varsayımlar!$B:$Q,12,0))</f>
        <v/>
      </c>
      <c r="U1266" s="2" t="str">
        <f>IF(B1266="","",VLOOKUP(AB1266,Varsayımlar!$B:$Q,13,0))</f>
        <v/>
      </c>
      <c r="V1266" s="2" t="str">
        <f>IF(B1266="","",VLOOKUP(AB1266,Varsayımlar!$B:$Q,14,0))</f>
        <v/>
      </c>
      <c r="Z1266" s="2" t="str">
        <f>IF(B1266="","",VLOOKUP(AB1266,Varsayımlar!$B:$Q,15,0))</f>
        <v/>
      </c>
      <c r="AA1266" s="2" t="str">
        <f>IF(B1266="","",VLOOKUP(AB1266,Varsayımlar!$B:$Q,16,0))</f>
        <v/>
      </c>
      <c r="AB1266" s="2" t="str">
        <f t="shared" si="22"/>
        <v/>
      </c>
    </row>
    <row r="1267" spans="2:28" x14ac:dyDescent="0.25">
      <c r="B1267" s="6"/>
      <c r="C1267" s="7" t="str">
        <f>IF(B1267="","",VLOOKUP(AB1267,Varsayımlar!$B:$Q,3,0))</f>
        <v/>
      </c>
      <c r="G1267" s="5" t="str">
        <f>IF(B1267="","",VLOOKUP(AB1267,Varsayımlar!$B:$Q,5,0))</f>
        <v/>
      </c>
      <c r="H1267" s="5"/>
      <c r="I1267" s="5" t="str">
        <f>IF(B1267="","",VLOOKUP(AB1267,Varsayımlar!$B:$Q,6,0))</f>
        <v/>
      </c>
      <c r="O1267" s="5" t="str">
        <f>IF(B1267="","",VLOOKUP(AB1267,Varsayımlar!$B:$Q,7,0)*J1267)</f>
        <v/>
      </c>
      <c r="P1267" s="5" t="str">
        <f>IF(B1267="","",VLOOKUP(AB1267,Varsayımlar!$B:$Q,8,0))</f>
        <v/>
      </c>
      <c r="Q1267" s="5" t="str">
        <f>IF(B1267="","",VLOOKUP(AB1267,Varsayımlar!$B:$Q,9,0))</f>
        <v/>
      </c>
      <c r="R1267" s="5" t="str">
        <f>IF(B1267="","",VLOOKUP(AB1267,Varsayımlar!$B:$Q,10,0))</f>
        <v/>
      </c>
      <c r="S1267" s="5" t="str">
        <f>IF(B1267="","",VLOOKUP(AB1267,Varsayımlar!$B:$Q,11,0))</f>
        <v/>
      </c>
      <c r="T1267" s="5" t="str">
        <f>IF(B1267="","",VLOOKUP(AB1267,Varsayımlar!$B:$Q,12,0))</f>
        <v/>
      </c>
      <c r="U1267" s="5" t="str">
        <f>IF(B1267="","",VLOOKUP(AB1267,Varsayımlar!$B:$Q,13,0))</f>
        <v/>
      </c>
      <c r="V1267" s="5" t="str">
        <f>IF(B1267="","",VLOOKUP(AB1267,Varsayımlar!$B:$Q,14,0))</f>
        <v/>
      </c>
      <c r="Z1267" s="5" t="str">
        <f>IF(B1267="","",VLOOKUP(AB1267,Varsayımlar!$B:$Q,15,0))</f>
        <v/>
      </c>
      <c r="AA1267" s="5" t="str">
        <f>IF(B1267="","",VLOOKUP(AB1267,Varsayımlar!$B:$Q,16,0))</f>
        <v/>
      </c>
      <c r="AB1267" s="5" t="str">
        <f t="shared" si="22"/>
        <v/>
      </c>
    </row>
    <row r="1268" spans="2:28" x14ac:dyDescent="0.25">
      <c r="C1268" s="3" t="str">
        <f>IF(B1268="","",VLOOKUP(AB1268,Varsayımlar!$B:$Q,3,0))</f>
        <v/>
      </c>
      <c r="G1268" s="2" t="str">
        <f>IF(B1268="","",VLOOKUP(AB1268,Varsayımlar!$B:$Q,5,0))</f>
        <v/>
      </c>
      <c r="I1268" s="2" t="str">
        <f>IF(B1268="","",VLOOKUP(AB1268,Varsayımlar!$B:$Q,6,0))</f>
        <v/>
      </c>
      <c r="O1268" s="2" t="str">
        <f>IF(B1268="","",VLOOKUP(AB1268,Varsayımlar!$B:$Q,7,0)*J1268)</f>
        <v/>
      </c>
      <c r="P1268" s="2" t="str">
        <f>IF(B1268="","",VLOOKUP(AB1268,Varsayımlar!$B:$Q,8,0))</f>
        <v/>
      </c>
      <c r="Q1268" s="2" t="str">
        <f>IF(B1268="","",VLOOKUP(AB1268,Varsayımlar!$B:$Q,9,0))</f>
        <v/>
      </c>
      <c r="R1268" s="2" t="str">
        <f>IF(B1268="","",VLOOKUP(AB1268,Varsayımlar!$B:$Q,10,0))</f>
        <v/>
      </c>
      <c r="S1268" s="2" t="str">
        <f>IF(B1268="","",VLOOKUP(AB1268,Varsayımlar!$B:$Q,11,0))</f>
        <v/>
      </c>
      <c r="T1268" s="2" t="str">
        <f>IF(B1268="","",VLOOKUP(AB1268,Varsayımlar!$B:$Q,12,0))</f>
        <v/>
      </c>
      <c r="U1268" s="2" t="str">
        <f>IF(B1268="","",VLOOKUP(AB1268,Varsayımlar!$B:$Q,13,0))</f>
        <v/>
      </c>
      <c r="V1268" s="2" t="str">
        <f>IF(B1268="","",VLOOKUP(AB1268,Varsayımlar!$B:$Q,14,0))</f>
        <v/>
      </c>
      <c r="Z1268" s="2" t="str">
        <f>IF(B1268="","",VLOOKUP(AB1268,Varsayımlar!$B:$Q,15,0))</f>
        <v/>
      </c>
      <c r="AA1268" s="2" t="str">
        <f>IF(B1268="","",VLOOKUP(AB1268,Varsayımlar!$B:$Q,16,0))</f>
        <v/>
      </c>
      <c r="AB1268" s="2" t="str">
        <f t="shared" si="22"/>
        <v/>
      </c>
    </row>
    <row r="1269" spans="2:28" x14ac:dyDescent="0.25">
      <c r="B1269" s="6"/>
      <c r="C1269" s="7" t="str">
        <f>IF(B1269="","",VLOOKUP(AB1269,Varsayımlar!$B:$Q,3,0))</f>
        <v/>
      </c>
      <c r="G1269" s="5" t="str">
        <f>IF(B1269="","",VLOOKUP(AB1269,Varsayımlar!$B:$Q,5,0))</f>
        <v/>
      </c>
      <c r="H1269" s="5"/>
      <c r="I1269" s="5" t="str">
        <f>IF(B1269="","",VLOOKUP(AB1269,Varsayımlar!$B:$Q,6,0))</f>
        <v/>
      </c>
      <c r="O1269" s="5" t="str">
        <f>IF(B1269="","",VLOOKUP(AB1269,Varsayımlar!$B:$Q,7,0)*J1269)</f>
        <v/>
      </c>
      <c r="P1269" s="5" t="str">
        <f>IF(B1269="","",VLOOKUP(AB1269,Varsayımlar!$B:$Q,8,0))</f>
        <v/>
      </c>
      <c r="Q1269" s="5" t="str">
        <f>IF(B1269="","",VLOOKUP(AB1269,Varsayımlar!$B:$Q,9,0))</f>
        <v/>
      </c>
      <c r="R1269" s="5" t="str">
        <f>IF(B1269="","",VLOOKUP(AB1269,Varsayımlar!$B:$Q,10,0))</f>
        <v/>
      </c>
      <c r="S1269" s="5" t="str">
        <f>IF(B1269="","",VLOOKUP(AB1269,Varsayımlar!$B:$Q,11,0))</f>
        <v/>
      </c>
      <c r="T1269" s="5" t="str">
        <f>IF(B1269="","",VLOOKUP(AB1269,Varsayımlar!$B:$Q,12,0))</f>
        <v/>
      </c>
      <c r="U1269" s="5" t="str">
        <f>IF(B1269="","",VLOOKUP(AB1269,Varsayımlar!$B:$Q,13,0))</f>
        <v/>
      </c>
      <c r="V1269" s="5" t="str">
        <f>IF(B1269="","",VLOOKUP(AB1269,Varsayımlar!$B:$Q,14,0))</f>
        <v/>
      </c>
      <c r="Z1269" s="5" t="str">
        <f>IF(B1269="","",VLOOKUP(AB1269,Varsayımlar!$B:$Q,15,0))</f>
        <v/>
      </c>
      <c r="AA1269" s="5" t="str">
        <f>IF(B1269="","",VLOOKUP(AB1269,Varsayımlar!$B:$Q,16,0))</f>
        <v/>
      </c>
      <c r="AB1269" s="5" t="str">
        <f t="shared" si="22"/>
        <v/>
      </c>
    </row>
    <row r="1270" spans="2:28" x14ac:dyDescent="0.25">
      <c r="C1270" s="3" t="str">
        <f>IF(B1270="","",VLOOKUP(AB1270,Varsayımlar!$B:$Q,3,0))</f>
        <v/>
      </c>
      <c r="G1270" s="2" t="str">
        <f>IF(B1270="","",VLOOKUP(AB1270,Varsayımlar!$B:$Q,5,0))</f>
        <v/>
      </c>
      <c r="I1270" s="2" t="str">
        <f>IF(B1270="","",VLOOKUP(AB1270,Varsayımlar!$B:$Q,6,0))</f>
        <v/>
      </c>
      <c r="O1270" s="2" t="str">
        <f>IF(B1270="","",VLOOKUP(AB1270,Varsayımlar!$B:$Q,7,0)*J1270)</f>
        <v/>
      </c>
      <c r="P1270" s="2" t="str">
        <f>IF(B1270="","",VLOOKUP(AB1270,Varsayımlar!$B:$Q,8,0))</f>
        <v/>
      </c>
      <c r="Q1270" s="2" t="str">
        <f>IF(B1270="","",VLOOKUP(AB1270,Varsayımlar!$B:$Q,9,0))</f>
        <v/>
      </c>
      <c r="R1270" s="2" t="str">
        <f>IF(B1270="","",VLOOKUP(AB1270,Varsayımlar!$B:$Q,10,0))</f>
        <v/>
      </c>
      <c r="S1270" s="2" t="str">
        <f>IF(B1270="","",VLOOKUP(AB1270,Varsayımlar!$B:$Q,11,0))</f>
        <v/>
      </c>
      <c r="T1270" s="2" t="str">
        <f>IF(B1270="","",VLOOKUP(AB1270,Varsayımlar!$B:$Q,12,0))</f>
        <v/>
      </c>
      <c r="U1270" s="2" t="str">
        <f>IF(B1270="","",VLOOKUP(AB1270,Varsayımlar!$B:$Q,13,0))</f>
        <v/>
      </c>
      <c r="V1270" s="2" t="str">
        <f>IF(B1270="","",VLOOKUP(AB1270,Varsayımlar!$B:$Q,14,0))</f>
        <v/>
      </c>
      <c r="Z1270" s="2" t="str">
        <f>IF(B1270="","",VLOOKUP(AB1270,Varsayımlar!$B:$Q,15,0))</f>
        <v/>
      </c>
      <c r="AA1270" s="2" t="str">
        <f>IF(B1270="","",VLOOKUP(AB1270,Varsayımlar!$B:$Q,16,0))</f>
        <v/>
      </c>
      <c r="AB1270" s="2" t="str">
        <f t="shared" si="22"/>
        <v/>
      </c>
    </row>
    <row r="1271" spans="2:28" x14ac:dyDescent="0.25">
      <c r="B1271" s="6"/>
      <c r="C1271" s="7" t="str">
        <f>IF(B1271="","",VLOOKUP(AB1271,Varsayımlar!$B:$Q,3,0))</f>
        <v/>
      </c>
      <c r="G1271" s="5" t="str">
        <f>IF(B1271="","",VLOOKUP(AB1271,Varsayımlar!$B:$Q,5,0))</f>
        <v/>
      </c>
      <c r="H1271" s="5"/>
      <c r="I1271" s="5" t="str">
        <f>IF(B1271="","",VLOOKUP(AB1271,Varsayımlar!$B:$Q,6,0))</f>
        <v/>
      </c>
      <c r="O1271" s="5" t="str">
        <f>IF(B1271="","",VLOOKUP(AB1271,Varsayımlar!$B:$Q,7,0)*J1271)</f>
        <v/>
      </c>
      <c r="P1271" s="5" t="str">
        <f>IF(B1271="","",VLOOKUP(AB1271,Varsayımlar!$B:$Q,8,0))</f>
        <v/>
      </c>
      <c r="Q1271" s="5" t="str">
        <f>IF(B1271="","",VLOOKUP(AB1271,Varsayımlar!$B:$Q,9,0))</f>
        <v/>
      </c>
      <c r="R1271" s="5" t="str">
        <f>IF(B1271="","",VLOOKUP(AB1271,Varsayımlar!$B:$Q,10,0))</f>
        <v/>
      </c>
      <c r="S1271" s="5" t="str">
        <f>IF(B1271="","",VLOOKUP(AB1271,Varsayımlar!$B:$Q,11,0))</f>
        <v/>
      </c>
      <c r="T1271" s="5" t="str">
        <f>IF(B1271="","",VLOOKUP(AB1271,Varsayımlar!$B:$Q,12,0))</f>
        <v/>
      </c>
      <c r="U1271" s="5" t="str">
        <f>IF(B1271="","",VLOOKUP(AB1271,Varsayımlar!$B:$Q,13,0))</f>
        <v/>
      </c>
      <c r="V1271" s="5" t="str">
        <f>IF(B1271="","",VLOOKUP(AB1271,Varsayımlar!$B:$Q,14,0))</f>
        <v/>
      </c>
      <c r="Z1271" s="5" t="str">
        <f>IF(B1271="","",VLOOKUP(AB1271,Varsayımlar!$B:$Q,15,0))</f>
        <v/>
      </c>
      <c r="AA1271" s="5" t="str">
        <f>IF(B1271="","",VLOOKUP(AB1271,Varsayımlar!$B:$Q,16,0))</f>
        <v/>
      </c>
      <c r="AB1271" s="5" t="str">
        <f t="shared" si="22"/>
        <v/>
      </c>
    </row>
    <row r="1272" spans="2:28" x14ac:dyDescent="0.25">
      <c r="C1272" s="3" t="str">
        <f>IF(B1272="","",VLOOKUP(AB1272,Varsayımlar!$B:$Q,3,0))</f>
        <v/>
      </c>
      <c r="G1272" s="2" t="str">
        <f>IF(B1272="","",VLOOKUP(AB1272,Varsayımlar!$B:$Q,5,0))</f>
        <v/>
      </c>
      <c r="I1272" s="2" t="str">
        <f>IF(B1272="","",VLOOKUP(AB1272,Varsayımlar!$B:$Q,6,0))</f>
        <v/>
      </c>
      <c r="O1272" s="2" t="str">
        <f>IF(B1272="","",VLOOKUP(AB1272,Varsayımlar!$B:$Q,7,0)*J1272)</f>
        <v/>
      </c>
      <c r="P1272" s="2" t="str">
        <f>IF(B1272="","",VLOOKUP(AB1272,Varsayımlar!$B:$Q,8,0))</f>
        <v/>
      </c>
      <c r="Q1272" s="2" t="str">
        <f>IF(B1272="","",VLOOKUP(AB1272,Varsayımlar!$B:$Q,9,0))</f>
        <v/>
      </c>
      <c r="R1272" s="2" t="str">
        <f>IF(B1272="","",VLOOKUP(AB1272,Varsayımlar!$B:$Q,10,0))</f>
        <v/>
      </c>
      <c r="S1272" s="2" t="str">
        <f>IF(B1272="","",VLOOKUP(AB1272,Varsayımlar!$B:$Q,11,0))</f>
        <v/>
      </c>
      <c r="T1272" s="2" t="str">
        <f>IF(B1272="","",VLOOKUP(AB1272,Varsayımlar!$B:$Q,12,0))</f>
        <v/>
      </c>
      <c r="U1272" s="2" t="str">
        <f>IF(B1272="","",VLOOKUP(AB1272,Varsayımlar!$B:$Q,13,0))</f>
        <v/>
      </c>
      <c r="V1272" s="2" t="str">
        <f>IF(B1272="","",VLOOKUP(AB1272,Varsayımlar!$B:$Q,14,0))</f>
        <v/>
      </c>
      <c r="Z1272" s="2" t="str">
        <f>IF(B1272="","",VLOOKUP(AB1272,Varsayımlar!$B:$Q,15,0))</f>
        <v/>
      </c>
      <c r="AA1272" s="2" t="str">
        <f>IF(B1272="","",VLOOKUP(AB1272,Varsayımlar!$B:$Q,16,0))</f>
        <v/>
      </c>
      <c r="AB1272" s="2" t="str">
        <f t="shared" si="22"/>
        <v/>
      </c>
    </row>
    <row r="1273" spans="2:28" x14ac:dyDescent="0.25">
      <c r="B1273" s="6"/>
      <c r="C1273" s="7" t="str">
        <f>IF(B1273="","",VLOOKUP(AB1273,Varsayımlar!$B:$Q,3,0))</f>
        <v/>
      </c>
      <c r="G1273" s="5" t="str">
        <f>IF(B1273="","",VLOOKUP(AB1273,Varsayımlar!$B:$Q,5,0))</f>
        <v/>
      </c>
      <c r="H1273" s="5"/>
      <c r="I1273" s="5" t="str">
        <f>IF(B1273="","",VLOOKUP(AB1273,Varsayımlar!$B:$Q,6,0))</f>
        <v/>
      </c>
      <c r="O1273" s="5" t="str">
        <f>IF(B1273="","",VLOOKUP(AB1273,Varsayımlar!$B:$Q,7,0)*J1273)</f>
        <v/>
      </c>
      <c r="P1273" s="5" t="str">
        <f>IF(B1273="","",VLOOKUP(AB1273,Varsayımlar!$B:$Q,8,0))</f>
        <v/>
      </c>
      <c r="Q1273" s="5" t="str">
        <f>IF(B1273="","",VLOOKUP(AB1273,Varsayımlar!$B:$Q,9,0))</f>
        <v/>
      </c>
      <c r="R1273" s="5" t="str">
        <f>IF(B1273="","",VLOOKUP(AB1273,Varsayımlar!$B:$Q,10,0))</f>
        <v/>
      </c>
      <c r="S1273" s="5" t="str">
        <f>IF(B1273="","",VLOOKUP(AB1273,Varsayımlar!$B:$Q,11,0))</f>
        <v/>
      </c>
      <c r="T1273" s="5" t="str">
        <f>IF(B1273="","",VLOOKUP(AB1273,Varsayımlar!$B:$Q,12,0))</f>
        <v/>
      </c>
      <c r="U1273" s="5" t="str">
        <f>IF(B1273="","",VLOOKUP(AB1273,Varsayımlar!$B:$Q,13,0))</f>
        <v/>
      </c>
      <c r="V1273" s="5" t="str">
        <f>IF(B1273="","",VLOOKUP(AB1273,Varsayımlar!$B:$Q,14,0))</f>
        <v/>
      </c>
      <c r="Z1273" s="5" t="str">
        <f>IF(B1273="","",VLOOKUP(AB1273,Varsayımlar!$B:$Q,15,0))</f>
        <v/>
      </c>
      <c r="AA1273" s="5" t="str">
        <f>IF(B1273="","",VLOOKUP(AB1273,Varsayımlar!$B:$Q,16,0))</f>
        <v/>
      </c>
      <c r="AB1273" s="5" t="str">
        <f t="shared" si="22"/>
        <v/>
      </c>
    </row>
    <row r="1274" spans="2:28" x14ac:dyDescent="0.25">
      <c r="C1274" s="3" t="str">
        <f>IF(B1274="","",VLOOKUP(AB1274,Varsayımlar!$B:$Q,3,0))</f>
        <v/>
      </c>
      <c r="G1274" s="2" t="str">
        <f>IF(B1274="","",VLOOKUP(AB1274,Varsayımlar!$B:$Q,5,0))</f>
        <v/>
      </c>
      <c r="I1274" s="2" t="str">
        <f>IF(B1274="","",VLOOKUP(AB1274,Varsayımlar!$B:$Q,6,0))</f>
        <v/>
      </c>
      <c r="O1274" s="2" t="str">
        <f>IF(B1274="","",VLOOKUP(AB1274,Varsayımlar!$B:$Q,7,0)*J1274)</f>
        <v/>
      </c>
      <c r="P1274" s="2" t="str">
        <f>IF(B1274="","",VLOOKUP(AB1274,Varsayımlar!$B:$Q,8,0))</f>
        <v/>
      </c>
      <c r="Q1274" s="2" t="str">
        <f>IF(B1274="","",VLOOKUP(AB1274,Varsayımlar!$B:$Q,9,0))</f>
        <v/>
      </c>
      <c r="R1274" s="2" t="str">
        <f>IF(B1274="","",VLOOKUP(AB1274,Varsayımlar!$B:$Q,10,0))</f>
        <v/>
      </c>
      <c r="S1274" s="2" t="str">
        <f>IF(B1274="","",VLOOKUP(AB1274,Varsayımlar!$B:$Q,11,0))</f>
        <v/>
      </c>
      <c r="T1274" s="2" t="str">
        <f>IF(B1274="","",VLOOKUP(AB1274,Varsayımlar!$B:$Q,12,0))</f>
        <v/>
      </c>
      <c r="U1274" s="2" t="str">
        <f>IF(B1274="","",VLOOKUP(AB1274,Varsayımlar!$B:$Q,13,0))</f>
        <v/>
      </c>
      <c r="V1274" s="2" t="str">
        <f>IF(B1274="","",VLOOKUP(AB1274,Varsayımlar!$B:$Q,14,0))</f>
        <v/>
      </c>
      <c r="Z1274" s="2" t="str">
        <f>IF(B1274="","",VLOOKUP(AB1274,Varsayımlar!$B:$Q,15,0))</f>
        <v/>
      </c>
      <c r="AA1274" s="2" t="str">
        <f>IF(B1274="","",VLOOKUP(AB1274,Varsayımlar!$B:$Q,16,0))</f>
        <v/>
      </c>
      <c r="AB1274" s="2" t="str">
        <f t="shared" si="22"/>
        <v/>
      </c>
    </row>
    <row r="1275" spans="2:28" x14ac:dyDescent="0.25">
      <c r="B1275" s="6"/>
      <c r="C1275" s="7" t="str">
        <f>IF(B1275="","",VLOOKUP(AB1275,Varsayımlar!$B:$Q,3,0))</f>
        <v/>
      </c>
      <c r="G1275" s="5" t="str">
        <f>IF(B1275="","",VLOOKUP(AB1275,Varsayımlar!$B:$Q,5,0))</f>
        <v/>
      </c>
      <c r="H1275" s="5"/>
      <c r="I1275" s="5" t="str">
        <f>IF(B1275="","",VLOOKUP(AB1275,Varsayımlar!$B:$Q,6,0))</f>
        <v/>
      </c>
      <c r="O1275" s="5" t="str">
        <f>IF(B1275="","",VLOOKUP(AB1275,Varsayımlar!$B:$Q,7,0)*J1275)</f>
        <v/>
      </c>
      <c r="P1275" s="5" t="str">
        <f>IF(B1275="","",VLOOKUP(AB1275,Varsayımlar!$B:$Q,8,0))</f>
        <v/>
      </c>
      <c r="Q1275" s="5" t="str">
        <f>IF(B1275="","",VLOOKUP(AB1275,Varsayımlar!$B:$Q,9,0))</f>
        <v/>
      </c>
      <c r="R1275" s="5" t="str">
        <f>IF(B1275="","",VLOOKUP(AB1275,Varsayımlar!$B:$Q,10,0))</f>
        <v/>
      </c>
      <c r="S1275" s="5" t="str">
        <f>IF(B1275="","",VLOOKUP(AB1275,Varsayımlar!$B:$Q,11,0))</f>
        <v/>
      </c>
      <c r="T1275" s="5" t="str">
        <f>IF(B1275="","",VLOOKUP(AB1275,Varsayımlar!$B:$Q,12,0))</f>
        <v/>
      </c>
      <c r="U1275" s="5" t="str">
        <f>IF(B1275="","",VLOOKUP(AB1275,Varsayımlar!$B:$Q,13,0))</f>
        <v/>
      </c>
      <c r="V1275" s="5" t="str">
        <f>IF(B1275="","",VLOOKUP(AB1275,Varsayımlar!$B:$Q,14,0))</f>
        <v/>
      </c>
      <c r="Z1275" s="5" t="str">
        <f>IF(B1275="","",VLOOKUP(AB1275,Varsayımlar!$B:$Q,15,0))</f>
        <v/>
      </c>
      <c r="AA1275" s="5" t="str">
        <f>IF(B1275="","",VLOOKUP(AB1275,Varsayımlar!$B:$Q,16,0))</f>
        <v/>
      </c>
      <c r="AB1275" s="5" t="str">
        <f t="shared" si="22"/>
        <v/>
      </c>
    </row>
    <row r="1276" spans="2:28" x14ac:dyDescent="0.25">
      <c r="C1276" s="3" t="str">
        <f>IF(B1276="","",VLOOKUP(AB1276,Varsayımlar!$B:$Q,3,0))</f>
        <v/>
      </c>
      <c r="G1276" s="2" t="str">
        <f>IF(B1276="","",VLOOKUP(AB1276,Varsayımlar!$B:$Q,5,0))</f>
        <v/>
      </c>
      <c r="I1276" s="2" t="str">
        <f>IF(B1276="","",VLOOKUP(AB1276,Varsayımlar!$B:$Q,6,0))</f>
        <v/>
      </c>
      <c r="O1276" s="2" t="str">
        <f>IF(B1276="","",VLOOKUP(AB1276,Varsayımlar!$B:$Q,7,0)*J1276)</f>
        <v/>
      </c>
      <c r="P1276" s="2" t="str">
        <f>IF(B1276="","",VLOOKUP(AB1276,Varsayımlar!$B:$Q,8,0))</f>
        <v/>
      </c>
      <c r="Q1276" s="2" t="str">
        <f>IF(B1276="","",VLOOKUP(AB1276,Varsayımlar!$B:$Q,9,0))</f>
        <v/>
      </c>
      <c r="R1276" s="2" t="str">
        <f>IF(B1276="","",VLOOKUP(AB1276,Varsayımlar!$B:$Q,10,0))</f>
        <v/>
      </c>
      <c r="S1276" s="2" t="str">
        <f>IF(B1276="","",VLOOKUP(AB1276,Varsayımlar!$B:$Q,11,0))</f>
        <v/>
      </c>
      <c r="T1276" s="2" t="str">
        <f>IF(B1276="","",VLOOKUP(AB1276,Varsayımlar!$B:$Q,12,0))</f>
        <v/>
      </c>
      <c r="U1276" s="2" t="str">
        <f>IF(B1276="","",VLOOKUP(AB1276,Varsayımlar!$B:$Q,13,0))</f>
        <v/>
      </c>
      <c r="V1276" s="2" t="str">
        <f>IF(B1276="","",VLOOKUP(AB1276,Varsayımlar!$B:$Q,14,0))</f>
        <v/>
      </c>
      <c r="Z1276" s="2" t="str">
        <f>IF(B1276="","",VLOOKUP(AB1276,Varsayımlar!$B:$Q,15,0))</f>
        <v/>
      </c>
      <c r="AA1276" s="2" t="str">
        <f>IF(B1276="","",VLOOKUP(AB1276,Varsayımlar!$B:$Q,16,0))</f>
        <v/>
      </c>
      <c r="AB1276" s="2" t="str">
        <f t="shared" si="22"/>
        <v/>
      </c>
    </row>
    <row r="1277" spans="2:28" x14ac:dyDescent="0.25">
      <c r="B1277" s="6"/>
      <c r="C1277" s="7" t="str">
        <f>IF(B1277="","",VLOOKUP(AB1277,Varsayımlar!$B:$Q,3,0))</f>
        <v/>
      </c>
      <c r="G1277" s="5" t="str">
        <f>IF(B1277="","",VLOOKUP(AB1277,Varsayımlar!$B:$Q,5,0))</f>
        <v/>
      </c>
      <c r="H1277" s="5"/>
      <c r="I1277" s="5" t="str">
        <f>IF(B1277="","",VLOOKUP(AB1277,Varsayımlar!$B:$Q,6,0))</f>
        <v/>
      </c>
      <c r="O1277" s="5" t="str">
        <f>IF(B1277="","",VLOOKUP(AB1277,Varsayımlar!$B:$Q,7,0)*J1277)</f>
        <v/>
      </c>
      <c r="P1277" s="5" t="str">
        <f>IF(B1277="","",VLOOKUP(AB1277,Varsayımlar!$B:$Q,8,0))</f>
        <v/>
      </c>
      <c r="Q1277" s="5" t="str">
        <f>IF(B1277="","",VLOOKUP(AB1277,Varsayımlar!$B:$Q,9,0))</f>
        <v/>
      </c>
      <c r="R1277" s="5" t="str">
        <f>IF(B1277="","",VLOOKUP(AB1277,Varsayımlar!$B:$Q,10,0))</f>
        <v/>
      </c>
      <c r="S1277" s="5" t="str">
        <f>IF(B1277="","",VLOOKUP(AB1277,Varsayımlar!$B:$Q,11,0))</f>
        <v/>
      </c>
      <c r="T1277" s="5" t="str">
        <f>IF(B1277="","",VLOOKUP(AB1277,Varsayımlar!$B:$Q,12,0))</f>
        <v/>
      </c>
      <c r="U1277" s="5" t="str">
        <f>IF(B1277="","",VLOOKUP(AB1277,Varsayımlar!$B:$Q,13,0))</f>
        <v/>
      </c>
      <c r="V1277" s="5" t="str">
        <f>IF(B1277="","",VLOOKUP(AB1277,Varsayımlar!$B:$Q,14,0))</f>
        <v/>
      </c>
      <c r="Z1277" s="5" t="str">
        <f>IF(B1277="","",VLOOKUP(AB1277,Varsayımlar!$B:$Q,15,0))</f>
        <v/>
      </c>
      <c r="AA1277" s="5" t="str">
        <f>IF(B1277="","",VLOOKUP(AB1277,Varsayımlar!$B:$Q,16,0))</f>
        <v/>
      </c>
      <c r="AB1277" s="5" t="str">
        <f t="shared" si="22"/>
        <v/>
      </c>
    </row>
    <row r="1278" spans="2:28" x14ac:dyDescent="0.25">
      <c r="C1278" s="3" t="str">
        <f>IF(B1278="","",VLOOKUP(AB1278,Varsayımlar!$B:$Q,3,0))</f>
        <v/>
      </c>
      <c r="G1278" s="2" t="str">
        <f>IF(B1278="","",VLOOKUP(AB1278,Varsayımlar!$B:$Q,5,0))</f>
        <v/>
      </c>
      <c r="I1278" s="2" t="str">
        <f>IF(B1278="","",VLOOKUP(AB1278,Varsayımlar!$B:$Q,6,0))</f>
        <v/>
      </c>
      <c r="O1278" s="2" t="str">
        <f>IF(B1278="","",VLOOKUP(AB1278,Varsayımlar!$B:$Q,7,0)*J1278)</f>
        <v/>
      </c>
      <c r="P1278" s="2" t="str">
        <f>IF(B1278="","",VLOOKUP(AB1278,Varsayımlar!$B:$Q,8,0))</f>
        <v/>
      </c>
      <c r="Q1278" s="2" t="str">
        <f>IF(B1278="","",VLOOKUP(AB1278,Varsayımlar!$B:$Q,9,0))</f>
        <v/>
      </c>
      <c r="R1278" s="2" t="str">
        <f>IF(B1278="","",VLOOKUP(AB1278,Varsayımlar!$B:$Q,10,0))</f>
        <v/>
      </c>
      <c r="S1278" s="2" t="str">
        <f>IF(B1278="","",VLOOKUP(AB1278,Varsayımlar!$B:$Q,11,0))</f>
        <v/>
      </c>
      <c r="T1278" s="2" t="str">
        <f>IF(B1278="","",VLOOKUP(AB1278,Varsayımlar!$B:$Q,12,0))</f>
        <v/>
      </c>
      <c r="U1278" s="2" t="str">
        <f>IF(B1278="","",VLOOKUP(AB1278,Varsayımlar!$B:$Q,13,0))</f>
        <v/>
      </c>
      <c r="V1278" s="2" t="str">
        <f>IF(B1278="","",VLOOKUP(AB1278,Varsayımlar!$B:$Q,14,0))</f>
        <v/>
      </c>
      <c r="Z1278" s="2" t="str">
        <f>IF(B1278="","",VLOOKUP(AB1278,Varsayımlar!$B:$Q,15,0))</f>
        <v/>
      </c>
      <c r="AA1278" s="2" t="str">
        <f>IF(B1278="","",VLOOKUP(AB1278,Varsayımlar!$B:$Q,16,0))</f>
        <v/>
      </c>
      <c r="AB1278" s="2" t="str">
        <f t="shared" si="22"/>
        <v/>
      </c>
    </row>
    <row r="1279" spans="2:28" x14ac:dyDescent="0.25">
      <c r="B1279" s="6"/>
      <c r="C1279" s="7" t="str">
        <f>IF(B1279="","",VLOOKUP(AB1279,Varsayımlar!$B:$Q,3,0))</f>
        <v/>
      </c>
      <c r="G1279" s="5" t="str">
        <f>IF(B1279="","",VLOOKUP(AB1279,Varsayımlar!$B:$Q,5,0))</f>
        <v/>
      </c>
      <c r="H1279" s="5"/>
      <c r="I1279" s="5" t="str">
        <f>IF(B1279="","",VLOOKUP(AB1279,Varsayımlar!$B:$Q,6,0))</f>
        <v/>
      </c>
      <c r="O1279" s="5" t="str">
        <f>IF(B1279="","",VLOOKUP(AB1279,Varsayımlar!$B:$Q,7,0)*J1279)</f>
        <v/>
      </c>
      <c r="P1279" s="5" t="str">
        <f>IF(B1279="","",VLOOKUP(AB1279,Varsayımlar!$B:$Q,8,0))</f>
        <v/>
      </c>
      <c r="Q1279" s="5" t="str">
        <f>IF(B1279="","",VLOOKUP(AB1279,Varsayımlar!$B:$Q,9,0))</f>
        <v/>
      </c>
      <c r="R1279" s="5" t="str">
        <f>IF(B1279="","",VLOOKUP(AB1279,Varsayımlar!$B:$Q,10,0))</f>
        <v/>
      </c>
      <c r="S1279" s="5" t="str">
        <f>IF(B1279="","",VLOOKUP(AB1279,Varsayımlar!$B:$Q,11,0))</f>
        <v/>
      </c>
      <c r="T1279" s="5" t="str">
        <f>IF(B1279="","",VLOOKUP(AB1279,Varsayımlar!$B:$Q,12,0))</f>
        <v/>
      </c>
      <c r="U1279" s="5" t="str">
        <f>IF(B1279="","",VLOOKUP(AB1279,Varsayımlar!$B:$Q,13,0))</f>
        <v/>
      </c>
      <c r="V1279" s="5" t="str">
        <f>IF(B1279="","",VLOOKUP(AB1279,Varsayımlar!$B:$Q,14,0))</f>
        <v/>
      </c>
      <c r="Z1279" s="5" t="str">
        <f>IF(B1279="","",VLOOKUP(AB1279,Varsayımlar!$B:$Q,15,0))</f>
        <v/>
      </c>
      <c r="AA1279" s="5" t="str">
        <f>IF(B1279="","",VLOOKUP(AB1279,Varsayımlar!$B:$Q,16,0))</f>
        <v/>
      </c>
      <c r="AB1279" s="5" t="str">
        <f t="shared" si="22"/>
        <v/>
      </c>
    </row>
    <row r="1280" spans="2:28" x14ac:dyDescent="0.25">
      <c r="C1280" s="3" t="str">
        <f>IF(B1280="","",VLOOKUP(AB1280,Varsayımlar!$B:$Q,3,0))</f>
        <v/>
      </c>
      <c r="G1280" s="2" t="str">
        <f>IF(B1280="","",VLOOKUP(AB1280,Varsayımlar!$B:$Q,5,0))</f>
        <v/>
      </c>
      <c r="I1280" s="2" t="str">
        <f>IF(B1280="","",VLOOKUP(AB1280,Varsayımlar!$B:$Q,6,0))</f>
        <v/>
      </c>
      <c r="O1280" s="2" t="str">
        <f>IF(B1280="","",VLOOKUP(AB1280,Varsayımlar!$B:$Q,7,0)*J1280)</f>
        <v/>
      </c>
      <c r="P1280" s="2" t="str">
        <f>IF(B1280="","",VLOOKUP(AB1280,Varsayımlar!$B:$Q,8,0))</f>
        <v/>
      </c>
      <c r="Q1280" s="2" t="str">
        <f>IF(B1280="","",VLOOKUP(AB1280,Varsayımlar!$B:$Q,9,0))</f>
        <v/>
      </c>
      <c r="R1280" s="2" t="str">
        <f>IF(B1280="","",VLOOKUP(AB1280,Varsayımlar!$B:$Q,10,0))</f>
        <v/>
      </c>
      <c r="S1280" s="2" t="str">
        <f>IF(B1280="","",VLOOKUP(AB1280,Varsayımlar!$B:$Q,11,0))</f>
        <v/>
      </c>
      <c r="T1280" s="2" t="str">
        <f>IF(B1280="","",VLOOKUP(AB1280,Varsayımlar!$B:$Q,12,0))</f>
        <v/>
      </c>
      <c r="U1280" s="2" t="str">
        <f>IF(B1280="","",VLOOKUP(AB1280,Varsayımlar!$B:$Q,13,0))</f>
        <v/>
      </c>
      <c r="V1280" s="2" t="str">
        <f>IF(B1280="","",VLOOKUP(AB1280,Varsayımlar!$B:$Q,14,0))</f>
        <v/>
      </c>
      <c r="Z1280" s="2" t="str">
        <f>IF(B1280="","",VLOOKUP(AB1280,Varsayımlar!$B:$Q,15,0))</f>
        <v/>
      </c>
      <c r="AA1280" s="2" t="str">
        <f>IF(B1280="","",VLOOKUP(AB1280,Varsayımlar!$B:$Q,16,0))</f>
        <v/>
      </c>
      <c r="AB1280" s="2" t="str">
        <f t="shared" si="22"/>
        <v/>
      </c>
    </row>
    <row r="1281" spans="2:28" x14ac:dyDescent="0.25">
      <c r="B1281" s="6"/>
      <c r="C1281" s="7" t="str">
        <f>IF(B1281="","",VLOOKUP(AB1281,Varsayımlar!$B:$Q,3,0))</f>
        <v/>
      </c>
      <c r="G1281" s="5" t="str">
        <f>IF(B1281="","",VLOOKUP(AB1281,Varsayımlar!$B:$Q,5,0))</f>
        <v/>
      </c>
      <c r="H1281" s="5"/>
      <c r="I1281" s="5" t="str">
        <f>IF(B1281="","",VLOOKUP(AB1281,Varsayımlar!$B:$Q,6,0))</f>
        <v/>
      </c>
      <c r="O1281" s="5" t="str">
        <f>IF(B1281="","",VLOOKUP(AB1281,Varsayımlar!$B:$Q,7,0)*J1281)</f>
        <v/>
      </c>
      <c r="P1281" s="5" t="str">
        <f>IF(B1281="","",VLOOKUP(AB1281,Varsayımlar!$B:$Q,8,0))</f>
        <v/>
      </c>
      <c r="Q1281" s="5" t="str">
        <f>IF(B1281="","",VLOOKUP(AB1281,Varsayımlar!$B:$Q,9,0))</f>
        <v/>
      </c>
      <c r="R1281" s="5" t="str">
        <f>IF(B1281="","",VLOOKUP(AB1281,Varsayımlar!$B:$Q,10,0))</f>
        <v/>
      </c>
      <c r="S1281" s="5" t="str">
        <f>IF(B1281="","",VLOOKUP(AB1281,Varsayımlar!$B:$Q,11,0))</f>
        <v/>
      </c>
      <c r="T1281" s="5" t="str">
        <f>IF(B1281="","",VLOOKUP(AB1281,Varsayımlar!$B:$Q,12,0))</f>
        <v/>
      </c>
      <c r="U1281" s="5" t="str">
        <f>IF(B1281="","",VLOOKUP(AB1281,Varsayımlar!$B:$Q,13,0))</f>
        <v/>
      </c>
      <c r="V1281" s="5" t="str">
        <f>IF(B1281="","",VLOOKUP(AB1281,Varsayımlar!$B:$Q,14,0))</f>
        <v/>
      </c>
      <c r="Z1281" s="5" t="str">
        <f>IF(B1281="","",VLOOKUP(AB1281,Varsayımlar!$B:$Q,15,0))</f>
        <v/>
      </c>
      <c r="AA1281" s="5" t="str">
        <f>IF(B1281="","",VLOOKUP(AB1281,Varsayımlar!$B:$Q,16,0))</f>
        <v/>
      </c>
      <c r="AB1281" s="5" t="str">
        <f t="shared" si="22"/>
        <v/>
      </c>
    </row>
    <row r="1282" spans="2:28" x14ac:dyDescent="0.25">
      <c r="C1282" s="3" t="str">
        <f>IF(B1282="","",VLOOKUP(AB1282,Varsayımlar!$B:$Q,3,0))</f>
        <v/>
      </c>
      <c r="G1282" s="2" t="str">
        <f>IF(B1282="","",VLOOKUP(AB1282,Varsayımlar!$B:$Q,5,0))</f>
        <v/>
      </c>
      <c r="I1282" s="2" t="str">
        <f>IF(B1282="","",VLOOKUP(AB1282,Varsayımlar!$B:$Q,6,0))</f>
        <v/>
      </c>
      <c r="O1282" s="2" t="str">
        <f>IF(B1282="","",VLOOKUP(AB1282,Varsayımlar!$B:$Q,7,0)*J1282)</f>
        <v/>
      </c>
      <c r="P1282" s="2" t="str">
        <f>IF(B1282="","",VLOOKUP(AB1282,Varsayımlar!$B:$Q,8,0))</f>
        <v/>
      </c>
      <c r="Q1282" s="2" t="str">
        <f>IF(B1282="","",VLOOKUP(AB1282,Varsayımlar!$B:$Q,9,0))</f>
        <v/>
      </c>
      <c r="R1282" s="2" t="str">
        <f>IF(B1282="","",VLOOKUP(AB1282,Varsayımlar!$B:$Q,10,0))</f>
        <v/>
      </c>
      <c r="S1282" s="2" t="str">
        <f>IF(B1282="","",VLOOKUP(AB1282,Varsayımlar!$B:$Q,11,0))</f>
        <v/>
      </c>
      <c r="T1282" s="2" t="str">
        <f>IF(B1282="","",VLOOKUP(AB1282,Varsayımlar!$B:$Q,12,0))</f>
        <v/>
      </c>
      <c r="U1282" s="2" t="str">
        <f>IF(B1282="","",VLOOKUP(AB1282,Varsayımlar!$B:$Q,13,0))</f>
        <v/>
      </c>
      <c r="V1282" s="2" t="str">
        <f>IF(B1282="","",VLOOKUP(AB1282,Varsayımlar!$B:$Q,14,0))</f>
        <v/>
      </c>
      <c r="Z1282" s="2" t="str">
        <f>IF(B1282="","",VLOOKUP(AB1282,Varsayımlar!$B:$Q,15,0))</f>
        <v/>
      </c>
      <c r="AA1282" s="2" t="str">
        <f>IF(B1282="","",VLOOKUP(AB1282,Varsayımlar!$B:$Q,16,0))</f>
        <v/>
      </c>
      <c r="AB1282" s="2" t="str">
        <f t="shared" si="22"/>
        <v/>
      </c>
    </row>
    <row r="1283" spans="2:28" x14ac:dyDescent="0.25">
      <c r="B1283" s="6"/>
      <c r="C1283" s="7" t="str">
        <f>IF(B1283="","",VLOOKUP(AB1283,Varsayımlar!$B:$Q,3,0))</f>
        <v/>
      </c>
      <c r="G1283" s="5" t="str">
        <f>IF(B1283="","",VLOOKUP(AB1283,Varsayımlar!$B:$Q,5,0))</f>
        <v/>
      </c>
      <c r="H1283" s="5"/>
      <c r="I1283" s="5" t="str">
        <f>IF(B1283="","",VLOOKUP(AB1283,Varsayımlar!$B:$Q,6,0))</f>
        <v/>
      </c>
      <c r="O1283" s="5" t="str">
        <f>IF(B1283="","",VLOOKUP(AB1283,Varsayımlar!$B:$Q,7,0)*J1283)</f>
        <v/>
      </c>
      <c r="P1283" s="5" t="str">
        <f>IF(B1283="","",VLOOKUP(AB1283,Varsayımlar!$B:$Q,8,0))</f>
        <v/>
      </c>
      <c r="Q1283" s="5" t="str">
        <f>IF(B1283="","",VLOOKUP(AB1283,Varsayımlar!$B:$Q,9,0))</f>
        <v/>
      </c>
      <c r="R1283" s="5" t="str">
        <f>IF(B1283="","",VLOOKUP(AB1283,Varsayımlar!$B:$Q,10,0))</f>
        <v/>
      </c>
      <c r="S1283" s="5" t="str">
        <f>IF(B1283="","",VLOOKUP(AB1283,Varsayımlar!$B:$Q,11,0))</f>
        <v/>
      </c>
      <c r="T1283" s="5" t="str">
        <f>IF(B1283="","",VLOOKUP(AB1283,Varsayımlar!$B:$Q,12,0))</f>
        <v/>
      </c>
      <c r="U1283" s="5" t="str">
        <f>IF(B1283="","",VLOOKUP(AB1283,Varsayımlar!$B:$Q,13,0))</f>
        <v/>
      </c>
      <c r="V1283" s="5" t="str">
        <f>IF(B1283="","",VLOOKUP(AB1283,Varsayımlar!$B:$Q,14,0))</f>
        <v/>
      </c>
      <c r="Z1283" s="5" t="str">
        <f>IF(B1283="","",VLOOKUP(AB1283,Varsayımlar!$B:$Q,15,0))</f>
        <v/>
      </c>
      <c r="AA1283" s="5" t="str">
        <f>IF(B1283="","",VLOOKUP(AB1283,Varsayımlar!$B:$Q,16,0))</f>
        <v/>
      </c>
      <c r="AB1283" s="5" t="str">
        <f t="shared" si="22"/>
        <v/>
      </c>
    </row>
    <row r="1284" spans="2:28" x14ac:dyDescent="0.25">
      <c r="C1284" s="3" t="str">
        <f>IF(B1284="","",VLOOKUP(AB1284,Varsayımlar!$B:$Q,3,0))</f>
        <v/>
      </c>
      <c r="G1284" s="2" t="str">
        <f>IF(B1284="","",VLOOKUP(AB1284,Varsayımlar!$B:$Q,5,0))</f>
        <v/>
      </c>
      <c r="I1284" s="2" t="str">
        <f>IF(B1284="","",VLOOKUP(AB1284,Varsayımlar!$B:$Q,6,0))</f>
        <v/>
      </c>
      <c r="O1284" s="2" t="str">
        <f>IF(B1284="","",VLOOKUP(AB1284,Varsayımlar!$B:$Q,7,0)*J1284)</f>
        <v/>
      </c>
      <c r="P1284" s="2" t="str">
        <f>IF(B1284="","",VLOOKUP(AB1284,Varsayımlar!$B:$Q,8,0))</f>
        <v/>
      </c>
      <c r="Q1284" s="2" t="str">
        <f>IF(B1284="","",VLOOKUP(AB1284,Varsayımlar!$B:$Q,9,0))</f>
        <v/>
      </c>
      <c r="R1284" s="2" t="str">
        <f>IF(B1284="","",VLOOKUP(AB1284,Varsayımlar!$B:$Q,10,0))</f>
        <v/>
      </c>
      <c r="S1284" s="2" t="str">
        <f>IF(B1284="","",VLOOKUP(AB1284,Varsayımlar!$B:$Q,11,0))</f>
        <v/>
      </c>
      <c r="T1284" s="2" t="str">
        <f>IF(B1284="","",VLOOKUP(AB1284,Varsayımlar!$B:$Q,12,0))</f>
        <v/>
      </c>
      <c r="U1284" s="2" t="str">
        <f>IF(B1284="","",VLOOKUP(AB1284,Varsayımlar!$B:$Q,13,0))</f>
        <v/>
      </c>
      <c r="V1284" s="2" t="str">
        <f>IF(B1284="","",VLOOKUP(AB1284,Varsayımlar!$B:$Q,14,0))</f>
        <v/>
      </c>
      <c r="Z1284" s="2" t="str">
        <f>IF(B1284="","",VLOOKUP(AB1284,Varsayımlar!$B:$Q,15,0))</f>
        <v/>
      </c>
      <c r="AA1284" s="2" t="str">
        <f>IF(B1284="","",VLOOKUP(AB1284,Varsayımlar!$B:$Q,16,0))</f>
        <v/>
      </c>
      <c r="AB1284" s="2" t="str">
        <f t="shared" si="22"/>
        <v/>
      </c>
    </row>
    <row r="1285" spans="2:28" x14ac:dyDescent="0.25">
      <c r="B1285" s="6"/>
      <c r="C1285" s="7" t="str">
        <f>IF(B1285="","",VLOOKUP(AB1285,Varsayımlar!$B:$Q,3,0))</f>
        <v/>
      </c>
      <c r="G1285" s="5" t="str">
        <f>IF(B1285="","",VLOOKUP(AB1285,Varsayımlar!$B:$Q,5,0))</f>
        <v/>
      </c>
      <c r="H1285" s="5"/>
      <c r="I1285" s="5" t="str">
        <f>IF(B1285="","",VLOOKUP(AB1285,Varsayımlar!$B:$Q,6,0))</f>
        <v/>
      </c>
      <c r="O1285" s="5" t="str">
        <f>IF(B1285="","",VLOOKUP(AB1285,Varsayımlar!$B:$Q,7,0)*J1285)</f>
        <v/>
      </c>
      <c r="P1285" s="5" t="str">
        <f>IF(B1285="","",VLOOKUP(AB1285,Varsayımlar!$B:$Q,8,0))</f>
        <v/>
      </c>
      <c r="Q1285" s="5" t="str">
        <f>IF(B1285="","",VLOOKUP(AB1285,Varsayımlar!$B:$Q,9,0))</f>
        <v/>
      </c>
      <c r="R1285" s="5" t="str">
        <f>IF(B1285="","",VLOOKUP(AB1285,Varsayımlar!$B:$Q,10,0))</f>
        <v/>
      </c>
      <c r="S1285" s="5" t="str">
        <f>IF(B1285="","",VLOOKUP(AB1285,Varsayımlar!$B:$Q,11,0))</f>
        <v/>
      </c>
      <c r="T1285" s="5" t="str">
        <f>IF(B1285="","",VLOOKUP(AB1285,Varsayımlar!$B:$Q,12,0))</f>
        <v/>
      </c>
      <c r="U1285" s="5" t="str">
        <f>IF(B1285="","",VLOOKUP(AB1285,Varsayımlar!$B:$Q,13,0))</f>
        <v/>
      </c>
      <c r="V1285" s="5" t="str">
        <f>IF(B1285="","",VLOOKUP(AB1285,Varsayımlar!$B:$Q,14,0))</f>
        <v/>
      </c>
      <c r="Z1285" s="5" t="str">
        <f>IF(B1285="","",VLOOKUP(AB1285,Varsayımlar!$B:$Q,15,0))</f>
        <v/>
      </c>
      <c r="AA1285" s="5" t="str">
        <f>IF(B1285="","",VLOOKUP(AB1285,Varsayımlar!$B:$Q,16,0))</f>
        <v/>
      </c>
      <c r="AB1285" s="5" t="str">
        <f t="shared" si="22"/>
        <v/>
      </c>
    </row>
    <row r="1286" spans="2:28" x14ac:dyDescent="0.25">
      <c r="C1286" s="3" t="str">
        <f>IF(B1286="","",VLOOKUP(AB1286,Varsayımlar!$B:$Q,3,0))</f>
        <v/>
      </c>
      <c r="G1286" s="2" t="str">
        <f>IF(B1286="","",VLOOKUP(AB1286,Varsayımlar!$B:$Q,5,0))</f>
        <v/>
      </c>
      <c r="I1286" s="2" t="str">
        <f>IF(B1286="","",VLOOKUP(AB1286,Varsayımlar!$B:$Q,6,0))</f>
        <v/>
      </c>
      <c r="O1286" s="2" t="str">
        <f>IF(B1286="","",VLOOKUP(AB1286,Varsayımlar!$B:$Q,7,0)*J1286)</f>
        <v/>
      </c>
      <c r="P1286" s="2" t="str">
        <f>IF(B1286="","",VLOOKUP(AB1286,Varsayımlar!$B:$Q,8,0))</f>
        <v/>
      </c>
      <c r="Q1286" s="2" t="str">
        <f>IF(B1286="","",VLOOKUP(AB1286,Varsayımlar!$B:$Q,9,0))</f>
        <v/>
      </c>
      <c r="R1286" s="2" t="str">
        <f>IF(B1286="","",VLOOKUP(AB1286,Varsayımlar!$B:$Q,10,0))</f>
        <v/>
      </c>
      <c r="S1286" s="2" t="str">
        <f>IF(B1286="","",VLOOKUP(AB1286,Varsayımlar!$B:$Q,11,0))</f>
        <v/>
      </c>
      <c r="T1286" s="2" t="str">
        <f>IF(B1286="","",VLOOKUP(AB1286,Varsayımlar!$B:$Q,12,0))</f>
        <v/>
      </c>
      <c r="U1286" s="2" t="str">
        <f>IF(B1286="","",VLOOKUP(AB1286,Varsayımlar!$B:$Q,13,0))</f>
        <v/>
      </c>
      <c r="V1286" s="2" t="str">
        <f>IF(B1286="","",VLOOKUP(AB1286,Varsayımlar!$B:$Q,14,0))</f>
        <v/>
      </c>
      <c r="Z1286" s="2" t="str">
        <f>IF(B1286="","",VLOOKUP(AB1286,Varsayımlar!$B:$Q,15,0))</f>
        <v/>
      </c>
      <c r="AA1286" s="2" t="str">
        <f>IF(B1286="","",VLOOKUP(AB1286,Varsayımlar!$B:$Q,16,0))</f>
        <v/>
      </c>
      <c r="AB1286" s="2" t="str">
        <f t="shared" si="22"/>
        <v/>
      </c>
    </row>
    <row r="1287" spans="2:28" x14ac:dyDescent="0.25">
      <c r="B1287" s="6"/>
      <c r="C1287" s="7" t="str">
        <f>IF(B1287="","",VLOOKUP(AB1287,Varsayımlar!$B:$Q,3,0))</f>
        <v/>
      </c>
      <c r="G1287" s="5" t="str">
        <f>IF(B1287="","",VLOOKUP(AB1287,Varsayımlar!$B:$Q,5,0))</f>
        <v/>
      </c>
      <c r="H1287" s="5"/>
      <c r="I1287" s="5" t="str">
        <f>IF(B1287="","",VLOOKUP(AB1287,Varsayımlar!$B:$Q,6,0))</f>
        <v/>
      </c>
      <c r="O1287" s="5" t="str">
        <f>IF(B1287="","",VLOOKUP(AB1287,Varsayımlar!$B:$Q,7,0)*J1287)</f>
        <v/>
      </c>
      <c r="P1287" s="5" t="str">
        <f>IF(B1287="","",VLOOKUP(AB1287,Varsayımlar!$B:$Q,8,0))</f>
        <v/>
      </c>
      <c r="Q1287" s="5" t="str">
        <f>IF(B1287="","",VLOOKUP(AB1287,Varsayımlar!$B:$Q,9,0))</f>
        <v/>
      </c>
      <c r="R1287" s="5" t="str">
        <f>IF(B1287="","",VLOOKUP(AB1287,Varsayımlar!$B:$Q,10,0))</f>
        <v/>
      </c>
      <c r="S1287" s="5" t="str">
        <f>IF(B1287="","",VLOOKUP(AB1287,Varsayımlar!$B:$Q,11,0))</f>
        <v/>
      </c>
      <c r="T1287" s="5" t="str">
        <f>IF(B1287="","",VLOOKUP(AB1287,Varsayımlar!$B:$Q,12,0))</f>
        <v/>
      </c>
      <c r="U1287" s="5" t="str">
        <f>IF(B1287="","",VLOOKUP(AB1287,Varsayımlar!$B:$Q,13,0))</f>
        <v/>
      </c>
      <c r="V1287" s="5" t="str">
        <f>IF(B1287="","",VLOOKUP(AB1287,Varsayımlar!$B:$Q,14,0))</f>
        <v/>
      </c>
      <c r="Z1287" s="5" t="str">
        <f>IF(B1287="","",VLOOKUP(AB1287,Varsayımlar!$B:$Q,15,0))</f>
        <v/>
      </c>
      <c r="AA1287" s="5" t="str">
        <f>IF(B1287="","",VLOOKUP(AB1287,Varsayımlar!$B:$Q,16,0))</f>
        <v/>
      </c>
      <c r="AB1287" s="5" t="str">
        <f t="shared" ref="AB1287:AB1350" si="23">IF(B1287="","",CONCATENATE(B1287,D1287))</f>
        <v/>
      </c>
    </row>
    <row r="1288" spans="2:28" x14ac:dyDescent="0.25">
      <c r="C1288" s="3" t="str">
        <f>IF(B1288="","",VLOOKUP(AB1288,Varsayımlar!$B:$Q,3,0))</f>
        <v/>
      </c>
      <c r="G1288" s="2" t="str">
        <f>IF(B1288="","",VLOOKUP(AB1288,Varsayımlar!$B:$Q,5,0))</f>
        <v/>
      </c>
      <c r="I1288" s="2" t="str">
        <f>IF(B1288="","",VLOOKUP(AB1288,Varsayımlar!$B:$Q,6,0))</f>
        <v/>
      </c>
      <c r="O1288" s="2" t="str">
        <f>IF(B1288="","",VLOOKUP(AB1288,Varsayımlar!$B:$Q,7,0)*J1288)</f>
        <v/>
      </c>
      <c r="P1288" s="2" t="str">
        <f>IF(B1288="","",VLOOKUP(AB1288,Varsayımlar!$B:$Q,8,0))</f>
        <v/>
      </c>
      <c r="Q1288" s="2" t="str">
        <f>IF(B1288="","",VLOOKUP(AB1288,Varsayımlar!$B:$Q,9,0))</f>
        <v/>
      </c>
      <c r="R1288" s="2" t="str">
        <f>IF(B1288="","",VLOOKUP(AB1288,Varsayımlar!$B:$Q,10,0))</f>
        <v/>
      </c>
      <c r="S1288" s="2" t="str">
        <f>IF(B1288="","",VLOOKUP(AB1288,Varsayımlar!$B:$Q,11,0))</f>
        <v/>
      </c>
      <c r="T1288" s="2" t="str">
        <f>IF(B1288="","",VLOOKUP(AB1288,Varsayımlar!$B:$Q,12,0))</f>
        <v/>
      </c>
      <c r="U1288" s="2" t="str">
        <f>IF(B1288="","",VLOOKUP(AB1288,Varsayımlar!$B:$Q,13,0))</f>
        <v/>
      </c>
      <c r="V1288" s="2" t="str">
        <f>IF(B1288="","",VLOOKUP(AB1288,Varsayımlar!$B:$Q,14,0))</f>
        <v/>
      </c>
      <c r="Z1288" s="2" t="str">
        <f>IF(B1288="","",VLOOKUP(AB1288,Varsayımlar!$B:$Q,15,0))</f>
        <v/>
      </c>
      <c r="AA1288" s="2" t="str">
        <f>IF(B1288="","",VLOOKUP(AB1288,Varsayımlar!$B:$Q,16,0))</f>
        <v/>
      </c>
      <c r="AB1288" s="2" t="str">
        <f t="shared" si="23"/>
        <v/>
      </c>
    </row>
    <row r="1289" spans="2:28" x14ac:dyDescent="0.25">
      <c r="B1289" s="6"/>
      <c r="C1289" s="7" t="str">
        <f>IF(B1289="","",VLOOKUP(AB1289,Varsayımlar!$B:$Q,3,0))</f>
        <v/>
      </c>
      <c r="G1289" s="5" t="str">
        <f>IF(B1289="","",VLOOKUP(AB1289,Varsayımlar!$B:$Q,5,0))</f>
        <v/>
      </c>
      <c r="H1289" s="5"/>
      <c r="I1289" s="5" t="str">
        <f>IF(B1289="","",VLOOKUP(AB1289,Varsayımlar!$B:$Q,6,0))</f>
        <v/>
      </c>
      <c r="O1289" s="5" t="str">
        <f>IF(B1289="","",VLOOKUP(AB1289,Varsayımlar!$B:$Q,7,0)*J1289)</f>
        <v/>
      </c>
      <c r="P1289" s="5" t="str">
        <f>IF(B1289="","",VLOOKUP(AB1289,Varsayımlar!$B:$Q,8,0))</f>
        <v/>
      </c>
      <c r="Q1289" s="5" t="str">
        <f>IF(B1289="","",VLOOKUP(AB1289,Varsayımlar!$B:$Q,9,0))</f>
        <v/>
      </c>
      <c r="R1289" s="5" t="str">
        <f>IF(B1289="","",VLOOKUP(AB1289,Varsayımlar!$B:$Q,10,0))</f>
        <v/>
      </c>
      <c r="S1289" s="5" t="str">
        <f>IF(B1289="","",VLOOKUP(AB1289,Varsayımlar!$B:$Q,11,0))</f>
        <v/>
      </c>
      <c r="T1289" s="5" t="str">
        <f>IF(B1289="","",VLOOKUP(AB1289,Varsayımlar!$B:$Q,12,0))</f>
        <v/>
      </c>
      <c r="U1289" s="5" t="str">
        <f>IF(B1289="","",VLOOKUP(AB1289,Varsayımlar!$B:$Q,13,0))</f>
        <v/>
      </c>
      <c r="V1289" s="5" t="str">
        <f>IF(B1289="","",VLOOKUP(AB1289,Varsayımlar!$B:$Q,14,0))</f>
        <v/>
      </c>
      <c r="Z1289" s="5" t="str">
        <f>IF(B1289="","",VLOOKUP(AB1289,Varsayımlar!$B:$Q,15,0))</f>
        <v/>
      </c>
      <c r="AA1289" s="5" t="str">
        <f>IF(B1289="","",VLOOKUP(AB1289,Varsayımlar!$B:$Q,16,0))</f>
        <v/>
      </c>
      <c r="AB1289" s="5" t="str">
        <f t="shared" si="23"/>
        <v/>
      </c>
    </row>
    <row r="1290" spans="2:28" x14ac:dyDescent="0.25">
      <c r="C1290" s="3" t="str">
        <f>IF(B1290="","",VLOOKUP(AB1290,Varsayımlar!$B:$Q,3,0))</f>
        <v/>
      </c>
      <c r="G1290" s="2" t="str">
        <f>IF(B1290="","",VLOOKUP(AB1290,Varsayımlar!$B:$Q,5,0))</f>
        <v/>
      </c>
      <c r="I1290" s="2" t="str">
        <f>IF(B1290="","",VLOOKUP(AB1290,Varsayımlar!$B:$Q,6,0))</f>
        <v/>
      </c>
      <c r="O1290" s="2" t="str">
        <f>IF(B1290="","",VLOOKUP(AB1290,Varsayımlar!$B:$Q,7,0)*J1290)</f>
        <v/>
      </c>
      <c r="P1290" s="2" t="str">
        <f>IF(B1290="","",VLOOKUP(AB1290,Varsayımlar!$B:$Q,8,0))</f>
        <v/>
      </c>
      <c r="Q1290" s="2" t="str">
        <f>IF(B1290="","",VLOOKUP(AB1290,Varsayımlar!$B:$Q,9,0))</f>
        <v/>
      </c>
      <c r="R1290" s="2" t="str">
        <f>IF(B1290="","",VLOOKUP(AB1290,Varsayımlar!$B:$Q,10,0))</f>
        <v/>
      </c>
      <c r="S1290" s="2" t="str">
        <f>IF(B1290="","",VLOOKUP(AB1290,Varsayımlar!$B:$Q,11,0))</f>
        <v/>
      </c>
      <c r="T1290" s="2" t="str">
        <f>IF(B1290="","",VLOOKUP(AB1290,Varsayımlar!$B:$Q,12,0))</f>
        <v/>
      </c>
      <c r="U1290" s="2" t="str">
        <f>IF(B1290="","",VLOOKUP(AB1290,Varsayımlar!$B:$Q,13,0))</f>
        <v/>
      </c>
      <c r="V1290" s="2" t="str">
        <f>IF(B1290="","",VLOOKUP(AB1290,Varsayımlar!$B:$Q,14,0))</f>
        <v/>
      </c>
      <c r="Z1290" s="2" t="str">
        <f>IF(B1290="","",VLOOKUP(AB1290,Varsayımlar!$B:$Q,15,0))</f>
        <v/>
      </c>
      <c r="AA1290" s="2" t="str">
        <f>IF(B1290="","",VLOOKUP(AB1290,Varsayımlar!$B:$Q,16,0))</f>
        <v/>
      </c>
      <c r="AB1290" s="2" t="str">
        <f t="shared" si="23"/>
        <v/>
      </c>
    </row>
    <row r="1291" spans="2:28" x14ac:dyDescent="0.25">
      <c r="B1291" s="6"/>
      <c r="C1291" s="7" t="str">
        <f>IF(B1291="","",VLOOKUP(AB1291,Varsayımlar!$B:$Q,3,0))</f>
        <v/>
      </c>
      <c r="G1291" s="5" t="str">
        <f>IF(B1291="","",VLOOKUP(AB1291,Varsayımlar!$B:$Q,5,0))</f>
        <v/>
      </c>
      <c r="H1291" s="5"/>
      <c r="I1291" s="5" t="str">
        <f>IF(B1291="","",VLOOKUP(AB1291,Varsayımlar!$B:$Q,6,0))</f>
        <v/>
      </c>
      <c r="O1291" s="5" t="str">
        <f>IF(B1291="","",VLOOKUP(AB1291,Varsayımlar!$B:$Q,7,0)*J1291)</f>
        <v/>
      </c>
      <c r="P1291" s="5" t="str">
        <f>IF(B1291="","",VLOOKUP(AB1291,Varsayımlar!$B:$Q,8,0))</f>
        <v/>
      </c>
      <c r="Q1291" s="5" t="str">
        <f>IF(B1291="","",VLOOKUP(AB1291,Varsayımlar!$B:$Q,9,0))</f>
        <v/>
      </c>
      <c r="R1291" s="5" t="str">
        <f>IF(B1291="","",VLOOKUP(AB1291,Varsayımlar!$B:$Q,10,0))</f>
        <v/>
      </c>
      <c r="S1291" s="5" t="str">
        <f>IF(B1291="","",VLOOKUP(AB1291,Varsayımlar!$B:$Q,11,0))</f>
        <v/>
      </c>
      <c r="T1291" s="5" t="str">
        <f>IF(B1291="","",VLOOKUP(AB1291,Varsayımlar!$B:$Q,12,0))</f>
        <v/>
      </c>
      <c r="U1291" s="5" t="str">
        <f>IF(B1291="","",VLOOKUP(AB1291,Varsayımlar!$B:$Q,13,0))</f>
        <v/>
      </c>
      <c r="V1291" s="5" t="str">
        <f>IF(B1291="","",VLOOKUP(AB1291,Varsayımlar!$B:$Q,14,0))</f>
        <v/>
      </c>
      <c r="Z1291" s="5" t="str">
        <f>IF(B1291="","",VLOOKUP(AB1291,Varsayımlar!$B:$Q,15,0))</f>
        <v/>
      </c>
      <c r="AA1291" s="5" t="str">
        <f>IF(B1291="","",VLOOKUP(AB1291,Varsayımlar!$B:$Q,16,0))</f>
        <v/>
      </c>
      <c r="AB1291" s="5" t="str">
        <f t="shared" si="23"/>
        <v/>
      </c>
    </row>
    <row r="1292" spans="2:28" x14ac:dyDescent="0.25">
      <c r="C1292" s="3" t="str">
        <f>IF(B1292="","",VLOOKUP(AB1292,Varsayımlar!$B:$Q,3,0))</f>
        <v/>
      </c>
      <c r="G1292" s="2" t="str">
        <f>IF(B1292="","",VLOOKUP(AB1292,Varsayımlar!$B:$Q,5,0))</f>
        <v/>
      </c>
      <c r="I1292" s="2" t="str">
        <f>IF(B1292="","",VLOOKUP(AB1292,Varsayımlar!$B:$Q,6,0))</f>
        <v/>
      </c>
      <c r="O1292" s="2" t="str">
        <f>IF(B1292="","",VLOOKUP(AB1292,Varsayımlar!$B:$Q,7,0)*J1292)</f>
        <v/>
      </c>
      <c r="P1292" s="2" t="str">
        <f>IF(B1292="","",VLOOKUP(AB1292,Varsayımlar!$B:$Q,8,0))</f>
        <v/>
      </c>
      <c r="Q1292" s="2" t="str">
        <f>IF(B1292="","",VLOOKUP(AB1292,Varsayımlar!$B:$Q,9,0))</f>
        <v/>
      </c>
      <c r="R1292" s="2" t="str">
        <f>IF(B1292="","",VLOOKUP(AB1292,Varsayımlar!$B:$Q,10,0))</f>
        <v/>
      </c>
      <c r="S1292" s="2" t="str">
        <f>IF(B1292="","",VLOOKUP(AB1292,Varsayımlar!$B:$Q,11,0))</f>
        <v/>
      </c>
      <c r="T1292" s="2" t="str">
        <f>IF(B1292="","",VLOOKUP(AB1292,Varsayımlar!$B:$Q,12,0))</f>
        <v/>
      </c>
      <c r="U1292" s="2" t="str">
        <f>IF(B1292="","",VLOOKUP(AB1292,Varsayımlar!$B:$Q,13,0))</f>
        <v/>
      </c>
      <c r="V1292" s="2" t="str">
        <f>IF(B1292="","",VLOOKUP(AB1292,Varsayımlar!$B:$Q,14,0))</f>
        <v/>
      </c>
      <c r="Z1292" s="2" t="str">
        <f>IF(B1292="","",VLOOKUP(AB1292,Varsayımlar!$B:$Q,15,0))</f>
        <v/>
      </c>
      <c r="AA1292" s="2" t="str">
        <f>IF(B1292="","",VLOOKUP(AB1292,Varsayımlar!$B:$Q,16,0))</f>
        <v/>
      </c>
      <c r="AB1292" s="2" t="str">
        <f t="shared" si="23"/>
        <v/>
      </c>
    </row>
    <row r="1293" spans="2:28" x14ac:dyDescent="0.25">
      <c r="B1293" s="6"/>
      <c r="C1293" s="7" t="str">
        <f>IF(B1293="","",VLOOKUP(AB1293,Varsayımlar!$B:$Q,3,0))</f>
        <v/>
      </c>
      <c r="G1293" s="5" t="str">
        <f>IF(B1293="","",VLOOKUP(AB1293,Varsayımlar!$B:$Q,5,0))</f>
        <v/>
      </c>
      <c r="H1293" s="5"/>
      <c r="I1293" s="5" t="str">
        <f>IF(B1293="","",VLOOKUP(AB1293,Varsayımlar!$B:$Q,6,0))</f>
        <v/>
      </c>
      <c r="O1293" s="5" t="str">
        <f>IF(B1293="","",VLOOKUP(AB1293,Varsayımlar!$B:$Q,7,0)*J1293)</f>
        <v/>
      </c>
      <c r="P1293" s="5" t="str">
        <f>IF(B1293="","",VLOOKUP(AB1293,Varsayımlar!$B:$Q,8,0))</f>
        <v/>
      </c>
      <c r="Q1293" s="5" t="str">
        <f>IF(B1293="","",VLOOKUP(AB1293,Varsayımlar!$B:$Q,9,0))</f>
        <v/>
      </c>
      <c r="R1293" s="5" t="str">
        <f>IF(B1293="","",VLOOKUP(AB1293,Varsayımlar!$B:$Q,10,0))</f>
        <v/>
      </c>
      <c r="S1293" s="5" t="str">
        <f>IF(B1293="","",VLOOKUP(AB1293,Varsayımlar!$B:$Q,11,0))</f>
        <v/>
      </c>
      <c r="T1293" s="5" t="str">
        <f>IF(B1293="","",VLOOKUP(AB1293,Varsayımlar!$B:$Q,12,0))</f>
        <v/>
      </c>
      <c r="U1293" s="5" t="str">
        <f>IF(B1293="","",VLOOKUP(AB1293,Varsayımlar!$B:$Q,13,0))</f>
        <v/>
      </c>
      <c r="V1293" s="5" t="str">
        <f>IF(B1293="","",VLOOKUP(AB1293,Varsayımlar!$B:$Q,14,0))</f>
        <v/>
      </c>
      <c r="Z1293" s="5" t="str">
        <f>IF(B1293="","",VLOOKUP(AB1293,Varsayımlar!$B:$Q,15,0))</f>
        <v/>
      </c>
      <c r="AA1293" s="5" t="str">
        <f>IF(B1293="","",VLOOKUP(AB1293,Varsayımlar!$B:$Q,16,0))</f>
        <v/>
      </c>
      <c r="AB1293" s="5" t="str">
        <f t="shared" si="23"/>
        <v/>
      </c>
    </row>
    <row r="1294" spans="2:28" x14ac:dyDescent="0.25">
      <c r="C1294" s="3" t="str">
        <f>IF(B1294="","",VLOOKUP(AB1294,Varsayımlar!$B:$Q,3,0))</f>
        <v/>
      </c>
      <c r="G1294" s="2" t="str">
        <f>IF(B1294="","",VLOOKUP(AB1294,Varsayımlar!$B:$Q,5,0))</f>
        <v/>
      </c>
      <c r="I1294" s="2" t="str">
        <f>IF(B1294="","",VLOOKUP(AB1294,Varsayımlar!$B:$Q,6,0))</f>
        <v/>
      </c>
      <c r="O1294" s="2" t="str">
        <f>IF(B1294="","",VLOOKUP(AB1294,Varsayımlar!$B:$Q,7,0)*J1294)</f>
        <v/>
      </c>
      <c r="P1294" s="2" t="str">
        <f>IF(B1294="","",VLOOKUP(AB1294,Varsayımlar!$B:$Q,8,0))</f>
        <v/>
      </c>
      <c r="Q1294" s="2" t="str">
        <f>IF(B1294="","",VLOOKUP(AB1294,Varsayımlar!$B:$Q,9,0))</f>
        <v/>
      </c>
      <c r="R1294" s="2" t="str">
        <f>IF(B1294="","",VLOOKUP(AB1294,Varsayımlar!$B:$Q,10,0))</f>
        <v/>
      </c>
      <c r="S1294" s="2" t="str">
        <f>IF(B1294="","",VLOOKUP(AB1294,Varsayımlar!$B:$Q,11,0))</f>
        <v/>
      </c>
      <c r="T1294" s="2" t="str">
        <f>IF(B1294="","",VLOOKUP(AB1294,Varsayımlar!$B:$Q,12,0))</f>
        <v/>
      </c>
      <c r="U1294" s="2" t="str">
        <f>IF(B1294="","",VLOOKUP(AB1294,Varsayımlar!$B:$Q,13,0))</f>
        <v/>
      </c>
      <c r="V1294" s="2" t="str">
        <f>IF(B1294="","",VLOOKUP(AB1294,Varsayımlar!$B:$Q,14,0))</f>
        <v/>
      </c>
      <c r="Z1294" s="2" t="str">
        <f>IF(B1294="","",VLOOKUP(AB1294,Varsayımlar!$B:$Q,15,0))</f>
        <v/>
      </c>
      <c r="AA1294" s="2" t="str">
        <f>IF(B1294="","",VLOOKUP(AB1294,Varsayımlar!$B:$Q,16,0))</f>
        <v/>
      </c>
      <c r="AB1294" s="2" t="str">
        <f t="shared" si="23"/>
        <v/>
      </c>
    </row>
    <row r="1295" spans="2:28" x14ac:dyDescent="0.25">
      <c r="B1295" s="6"/>
      <c r="C1295" s="7" t="str">
        <f>IF(B1295="","",VLOOKUP(AB1295,Varsayımlar!$B:$Q,3,0))</f>
        <v/>
      </c>
      <c r="G1295" s="5" t="str">
        <f>IF(B1295="","",VLOOKUP(AB1295,Varsayımlar!$B:$Q,5,0))</f>
        <v/>
      </c>
      <c r="H1295" s="5"/>
      <c r="I1295" s="5" t="str">
        <f>IF(B1295="","",VLOOKUP(AB1295,Varsayımlar!$B:$Q,6,0))</f>
        <v/>
      </c>
      <c r="O1295" s="5" t="str">
        <f>IF(B1295="","",VLOOKUP(AB1295,Varsayımlar!$B:$Q,7,0)*J1295)</f>
        <v/>
      </c>
      <c r="P1295" s="5" t="str">
        <f>IF(B1295="","",VLOOKUP(AB1295,Varsayımlar!$B:$Q,8,0))</f>
        <v/>
      </c>
      <c r="Q1295" s="5" t="str">
        <f>IF(B1295="","",VLOOKUP(AB1295,Varsayımlar!$B:$Q,9,0))</f>
        <v/>
      </c>
      <c r="R1295" s="5" t="str">
        <f>IF(B1295="","",VLOOKUP(AB1295,Varsayımlar!$B:$Q,10,0))</f>
        <v/>
      </c>
      <c r="S1295" s="5" t="str">
        <f>IF(B1295="","",VLOOKUP(AB1295,Varsayımlar!$B:$Q,11,0))</f>
        <v/>
      </c>
      <c r="T1295" s="5" t="str">
        <f>IF(B1295="","",VLOOKUP(AB1295,Varsayımlar!$B:$Q,12,0))</f>
        <v/>
      </c>
      <c r="U1295" s="5" t="str">
        <f>IF(B1295="","",VLOOKUP(AB1295,Varsayımlar!$B:$Q,13,0))</f>
        <v/>
      </c>
      <c r="V1295" s="5" t="str">
        <f>IF(B1295="","",VLOOKUP(AB1295,Varsayımlar!$B:$Q,14,0))</f>
        <v/>
      </c>
      <c r="Z1295" s="5" t="str">
        <f>IF(B1295="","",VLOOKUP(AB1295,Varsayımlar!$B:$Q,15,0))</f>
        <v/>
      </c>
      <c r="AA1295" s="5" t="str">
        <f>IF(B1295="","",VLOOKUP(AB1295,Varsayımlar!$B:$Q,16,0))</f>
        <v/>
      </c>
      <c r="AB1295" s="5" t="str">
        <f t="shared" si="23"/>
        <v/>
      </c>
    </row>
    <row r="1296" spans="2:28" x14ac:dyDescent="0.25">
      <c r="C1296" s="3" t="str">
        <f>IF(B1296="","",VLOOKUP(AB1296,Varsayımlar!$B:$Q,3,0))</f>
        <v/>
      </c>
      <c r="G1296" s="2" t="str">
        <f>IF(B1296="","",VLOOKUP(AB1296,Varsayımlar!$B:$Q,5,0))</f>
        <v/>
      </c>
      <c r="I1296" s="2" t="str">
        <f>IF(B1296="","",VLOOKUP(AB1296,Varsayımlar!$B:$Q,6,0))</f>
        <v/>
      </c>
      <c r="O1296" s="2" t="str">
        <f>IF(B1296="","",VLOOKUP(AB1296,Varsayımlar!$B:$Q,7,0)*J1296)</f>
        <v/>
      </c>
      <c r="P1296" s="2" t="str">
        <f>IF(B1296="","",VLOOKUP(AB1296,Varsayımlar!$B:$Q,8,0))</f>
        <v/>
      </c>
      <c r="Q1296" s="2" t="str">
        <f>IF(B1296="","",VLOOKUP(AB1296,Varsayımlar!$B:$Q,9,0))</f>
        <v/>
      </c>
      <c r="R1296" s="2" t="str">
        <f>IF(B1296="","",VLOOKUP(AB1296,Varsayımlar!$B:$Q,10,0))</f>
        <v/>
      </c>
      <c r="S1296" s="2" t="str">
        <f>IF(B1296="","",VLOOKUP(AB1296,Varsayımlar!$B:$Q,11,0))</f>
        <v/>
      </c>
      <c r="T1296" s="2" t="str">
        <f>IF(B1296="","",VLOOKUP(AB1296,Varsayımlar!$B:$Q,12,0))</f>
        <v/>
      </c>
      <c r="U1296" s="2" t="str">
        <f>IF(B1296="","",VLOOKUP(AB1296,Varsayımlar!$B:$Q,13,0))</f>
        <v/>
      </c>
      <c r="V1296" s="2" t="str">
        <f>IF(B1296="","",VLOOKUP(AB1296,Varsayımlar!$B:$Q,14,0))</f>
        <v/>
      </c>
      <c r="Z1296" s="2" t="str">
        <f>IF(B1296="","",VLOOKUP(AB1296,Varsayımlar!$B:$Q,15,0))</f>
        <v/>
      </c>
      <c r="AA1296" s="2" t="str">
        <f>IF(B1296="","",VLOOKUP(AB1296,Varsayımlar!$B:$Q,16,0))</f>
        <v/>
      </c>
      <c r="AB1296" s="2" t="str">
        <f t="shared" si="23"/>
        <v/>
      </c>
    </row>
    <row r="1297" spans="2:28" x14ac:dyDescent="0.25">
      <c r="B1297" s="6"/>
      <c r="C1297" s="7" t="str">
        <f>IF(B1297="","",VLOOKUP(AB1297,Varsayımlar!$B:$Q,3,0))</f>
        <v/>
      </c>
      <c r="G1297" s="5" t="str">
        <f>IF(B1297="","",VLOOKUP(AB1297,Varsayımlar!$B:$Q,5,0))</f>
        <v/>
      </c>
      <c r="H1297" s="5"/>
      <c r="I1297" s="5" t="str">
        <f>IF(B1297="","",VLOOKUP(AB1297,Varsayımlar!$B:$Q,6,0))</f>
        <v/>
      </c>
      <c r="O1297" s="5" t="str">
        <f>IF(B1297="","",VLOOKUP(AB1297,Varsayımlar!$B:$Q,7,0)*J1297)</f>
        <v/>
      </c>
      <c r="P1297" s="5" t="str">
        <f>IF(B1297="","",VLOOKUP(AB1297,Varsayımlar!$B:$Q,8,0))</f>
        <v/>
      </c>
      <c r="Q1297" s="5" t="str">
        <f>IF(B1297="","",VLOOKUP(AB1297,Varsayımlar!$B:$Q,9,0))</f>
        <v/>
      </c>
      <c r="R1297" s="5" t="str">
        <f>IF(B1297="","",VLOOKUP(AB1297,Varsayımlar!$B:$Q,10,0))</f>
        <v/>
      </c>
      <c r="S1297" s="5" t="str">
        <f>IF(B1297="","",VLOOKUP(AB1297,Varsayımlar!$B:$Q,11,0))</f>
        <v/>
      </c>
      <c r="T1297" s="5" t="str">
        <f>IF(B1297="","",VLOOKUP(AB1297,Varsayımlar!$B:$Q,12,0))</f>
        <v/>
      </c>
      <c r="U1297" s="5" t="str">
        <f>IF(B1297="","",VLOOKUP(AB1297,Varsayımlar!$B:$Q,13,0))</f>
        <v/>
      </c>
      <c r="V1297" s="5" t="str">
        <f>IF(B1297="","",VLOOKUP(AB1297,Varsayımlar!$B:$Q,14,0))</f>
        <v/>
      </c>
      <c r="Z1297" s="5" t="str">
        <f>IF(B1297="","",VLOOKUP(AB1297,Varsayımlar!$B:$Q,15,0))</f>
        <v/>
      </c>
      <c r="AA1297" s="5" t="str">
        <f>IF(B1297="","",VLOOKUP(AB1297,Varsayımlar!$B:$Q,16,0))</f>
        <v/>
      </c>
      <c r="AB1297" s="5" t="str">
        <f t="shared" si="23"/>
        <v/>
      </c>
    </row>
    <row r="1298" spans="2:28" x14ac:dyDescent="0.25">
      <c r="C1298" s="3" t="str">
        <f>IF(B1298="","",VLOOKUP(AB1298,Varsayımlar!$B:$Q,3,0))</f>
        <v/>
      </c>
      <c r="G1298" s="2" t="str">
        <f>IF(B1298="","",VLOOKUP(AB1298,Varsayımlar!$B:$Q,5,0))</f>
        <v/>
      </c>
      <c r="I1298" s="2" t="str">
        <f>IF(B1298="","",VLOOKUP(AB1298,Varsayımlar!$B:$Q,6,0))</f>
        <v/>
      </c>
      <c r="O1298" s="2" t="str">
        <f>IF(B1298="","",VLOOKUP(AB1298,Varsayımlar!$B:$Q,7,0)*J1298)</f>
        <v/>
      </c>
      <c r="P1298" s="2" t="str">
        <f>IF(B1298="","",VLOOKUP(AB1298,Varsayımlar!$B:$Q,8,0))</f>
        <v/>
      </c>
      <c r="Q1298" s="2" t="str">
        <f>IF(B1298="","",VLOOKUP(AB1298,Varsayımlar!$B:$Q,9,0))</f>
        <v/>
      </c>
      <c r="R1298" s="2" t="str">
        <f>IF(B1298="","",VLOOKUP(AB1298,Varsayımlar!$B:$Q,10,0))</f>
        <v/>
      </c>
      <c r="S1298" s="2" t="str">
        <f>IF(B1298="","",VLOOKUP(AB1298,Varsayımlar!$B:$Q,11,0))</f>
        <v/>
      </c>
      <c r="T1298" s="2" t="str">
        <f>IF(B1298="","",VLOOKUP(AB1298,Varsayımlar!$B:$Q,12,0))</f>
        <v/>
      </c>
      <c r="U1298" s="2" t="str">
        <f>IF(B1298="","",VLOOKUP(AB1298,Varsayımlar!$B:$Q,13,0))</f>
        <v/>
      </c>
      <c r="V1298" s="2" t="str">
        <f>IF(B1298="","",VLOOKUP(AB1298,Varsayımlar!$B:$Q,14,0))</f>
        <v/>
      </c>
      <c r="Z1298" s="2" t="str">
        <f>IF(B1298="","",VLOOKUP(AB1298,Varsayımlar!$B:$Q,15,0))</f>
        <v/>
      </c>
      <c r="AA1298" s="2" t="str">
        <f>IF(B1298="","",VLOOKUP(AB1298,Varsayımlar!$B:$Q,16,0))</f>
        <v/>
      </c>
      <c r="AB1298" s="2" t="str">
        <f t="shared" si="23"/>
        <v/>
      </c>
    </row>
    <row r="1299" spans="2:28" x14ac:dyDescent="0.25">
      <c r="B1299" s="6"/>
      <c r="C1299" s="7" t="str">
        <f>IF(B1299="","",VLOOKUP(AB1299,Varsayımlar!$B:$Q,3,0))</f>
        <v/>
      </c>
      <c r="G1299" s="5" t="str">
        <f>IF(B1299="","",VLOOKUP(AB1299,Varsayımlar!$B:$Q,5,0))</f>
        <v/>
      </c>
      <c r="H1299" s="5"/>
      <c r="I1299" s="5" t="str">
        <f>IF(B1299="","",VLOOKUP(AB1299,Varsayımlar!$B:$Q,6,0))</f>
        <v/>
      </c>
      <c r="O1299" s="5" t="str">
        <f>IF(B1299="","",VLOOKUP(AB1299,Varsayımlar!$B:$Q,7,0)*J1299)</f>
        <v/>
      </c>
      <c r="P1299" s="5" t="str">
        <f>IF(B1299="","",VLOOKUP(AB1299,Varsayımlar!$B:$Q,8,0))</f>
        <v/>
      </c>
      <c r="Q1299" s="5" t="str">
        <f>IF(B1299="","",VLOOKUP(AB1299,Varsayımlar!$B:$Q,9,0))</f>
        <v/>
      </c>
      <c r="R1299" s="5" t="str">
        <f>IF(B1299="","",VLOOKUP(AB1299,Varsayımlar!$B:$Q,10,0))</f>
        <v/>
      </c>
      <c r="S1299" s="5" t="str">
        <f>IF(B1299="","",VLOOKUP(AB1299,Varsayımlar!$B:$Q,11,0))</f>
        <v/>
      </c>
      <c r="T1299" s="5" t="str">
        <f>IF(B1299="","",VLOOKUP(AB1299,Varsayımlar!$B:$Q,12,0))</f>
        <v/>
      </c>
      <c r="U1299" s="5" t="str">
        <f>IF(B1299="","",VLOOKUP(AB1299,Varsayımlar!$B:$Q,13,0))</f>
        <v/>
      </c>
      <c r="V1299" s="5" t="str">
        <f>IF(B1299="","",VLOOKUP(AB1299,Varsayımlar!$B:$Q,14,0))</f>
        <v/>
      </c>
      <c r="Z1299" s="5" t="str">
        <f>IF(B1299="","",VLOOKUP(AB1299,Varsayımlar!$B:$Q,15,0))</f>
        <v/>
      </c>
      <c r="AA1299" s="5" t="str">
        <f>IF(B1299="","",VLOOKUP(AB1299,Varsayımlar!$B:$Q,16,0))</f>
        <v/>
      </c>
      <c r="AB1299" s="5" t="str">
        <f t="shared" si="23"/>
        <v/>
      </c>
    </row>
    <row r="1300" spans="2:28" x14ac:dyDescent="0.25">
      <c r="C1300" s="3" t="str">
        <f>IF(B1300="","",VLOOKUP(AB1300,Varsayımlar!$B:$Q,3,0))</f>
        <v/>
      </c>
      <c r="G1300" s="2" t="str">
        <f>IF(B1300="","",VLOOKUP(AB1300,Varsayımlar!$B:$Q,5,0))</f>
        <v/>
      </c>
      <c r="I1300" s="2" t="str">
        <f>IF(B1300="","",VLOOKUP(AB1300,Varsayımlar!$B:$Q,6,0))</f>
        <v/>
      </c>
      <c r="O1300" s="2" t="str">
        <f>IF(B1300="","",VLOOKUP(AB1300,Varsayımlar!$B:$Q,7,0)*J1300)</f>
        <v/>
      </c>
      <c r="P1300" s="2" t="str">
        <f>IF(B1300="","",VLOOKUP(AB1300,Varsayımlar!$B:$Q,8,0))</f>
        <v/>
      </c>
      <c r="Q1300" s="2" t="str">
        <f>IF(B1300="","",VLOOKUP(AB1300,Varsayımlar!$B:$Q,9,0))</f>
        <v/>
      </c>
      <c r="R1300" s="2" t="str">
        <f>IF(B1300="","",VLOOKUP(AB1300,Varsayımlar!$B:$Q,10,0))</f>
        <v/>
      </c>
      <c r="S1300" s="2" t="str">
        <f>IF(B1300="","",VLOOKUP(AB1300,Varsayımlar!$B:$Q,11,0))</f>
        <v/>
      </c>
      <c r="T1300" s="2" t="str">
        <f>IF(B1300="","",VLOOKUP(AB1300,Varsayımlar!$B:$Q,12,0))</f>
        <v/>
      </c>
      <c r="U1300" s="2" t="str">
        <f>IF(B1300="","",VLOOKUP(AB1300,Varsayımlar!$B:$Q,13,0))</f>
        <v/>
      </c>
      <c r="V1300" s="2" t="str">
        <f>IF(B1300="","",VLOOKUP(AB1300,Varsayımlar!$B:$Q,14,0))</f>
        <v/>
      </c>
      <c r="Z1300" s="2" t="str">
        <f>IF(B1300="","",VLOOKUP(AB1300,Varsayımlar!$B:$Q,15,0))</f>
        <v/>
      </c>
      <c r="AA1300" s="2" t="str">
        <f>IF(B1300="","",VLOOKUP(AB1300,Varsayımlar!$B:$Q,16,0))</f>
        <v/>
      </c>
      <c r="AB1300" s="2" t="str">
        <f t="shared" si="23"/>
        <v/>
      </c>
    </row>
    <row r="1301" spans="2:28" x14ac:dyDescent="0.25">
      <c r="B1301" s="6"/>
      <c r="C1301" s="7" t="str">
        <f>IF(B1301="","",VLOOKUP(AB1301,Varsayımlar!$B:$Q,3,0))</f>
        <v/>
      </c>
      <c r="G1301" s="5" t="str">
        <f>IF(B1301="","",VLOOKUP(AB1301,Varsayımlar!$B:$Q,5,0))</f>
        <v/>
      </c>
      <c r="H1301" s="5"/>
      <c r="I1301" s="5" t="str">
        <f>IF(B1301="","",VLOOKUP(AB1301,Varsayımlar!$B:$Q,6,0))</f>
        <v/>
      </c>
      <c r="O1301" s="5" t="str">
        <f>IF(B1301="","",VLOOKUP(AB1301,Varsayımlar!$B:$Q,7,0)*J1301)</f>
        <v/>
      </c>
      <c r="P1301" s="5" t="str">
        <f>IF(B1301="","",VLOOKUP(AB1301,Varsayımlar!$B:$Q,8,0))</f>
        <v/>
      </c>
      <c r="Q1301" s="5" t="str">
        <f>IF(B1301="","",VLOOKUP(AB1301,Varsayımlar!$B:$Q,9,0))</f>
        <v/>
      </c>
      <c r="R1301" s="5" t="str">
        <f>IF(B1301="","",VLOOKUP(AB1301,Varsayımlar!$B:$Q,10,0))</f>
        <v/>
      </c>
      <c r="S1301" s="5" t="str">
        <f>IF(B1301="","",VLOOKUP(AB1301,Varsayımlar!$B:$Q,11,0))</f>
        <v/>
      </c>
      <c r="T1301" s="5" t="str">
        <f>IF(B1301="","",VLOOKUP(AB1301,Varsayımlar!$B:$Q,12,0))</f>
        <v/>
      </c>
      <c r="U1301" s="5" t="str">
        <f>IF(B1301="","",VLOOKUP(AB1301,Varsayımlar!$B:$Q,13,0))</f>
        <v/>
      </c>
      <c r="V1301" s="5" t="str">
        <f>IF(B1301="","",VLOOKUP(AB1301,Varsayımlar!$B:$Q,14,0))</f>
        <v/>
      </c>
      <c r="Z1301" s="5" t="str">
        <f>IF(B1301="","",VLOOKUP(AB1301,Varsayımlar!$B:$Q,15,0))</f>
        <v/>
      </c>
      <c r="AA1301" s="5" t="str">
        <f>IF(B1301="","",VLOOKUP(AB1301,Varsayımlar!$B:$Q,16,0))</f>
        <v/>
      </c>
      <c r="AB1301" s="5" t="str">
        <f t="shared" si="23"/>
        <v/>
      </c>
    </row>
    <row r="1302" spans="2:28" x14ac:dyDescent="0.25">
      <c r="C1302" s="3" t="str">
        <f>IF(B1302="","",VLOOKUP(AB1302,Varsayımlar!$B:$Q,3,0))</f>
        <v/>
      </c>
      <c r="G1302" s="2" t="str">
        <f>IF(B1302="","",VLOOKUP(AB1302,Varsayımlar!$B:$Q,5,0))</f>
        <v/>
      </c>
      <c r="I1302" s="2" t="str">
        <f>IF(B1302="","",VLOOKUP(AB1302,Varsayımlar!$B:$Q,6,0))</f>
        <v/>
      </c>
      <c r="O1302" s="2" t="str">
        <f>IF(B1302="","",VLOOKUP(AB1302,Varsayımlar!$B:$Q,7,0)*J1302)</f>
        <v/>
      </c>
      <c r="P1302" s="2" t="str">
        <f>IF(B1302="","",VLOOKUP(AB1302,Varsayımlar!$B:$Q,8,0))</f>
        <v/>
      </c>
      <c r="Q1302" s="2" t="str">
        <f>IF(B1302="","",VLOOKUP(AB1302,Varsayımlar!$B:$Q,9,0))</f>
        <v/>
      </c>
      <c r="R1302" s="2" t="str">
        <f>IF(B1302="","",VLOOKUP(AB1302,Varsayımlar!$B:$Q,10,0))</f>
        <v/>
      </c>
      <c r="S1302" s="2" t="str">
        <f>IF(B1302="","",VLOOKUP(AB1302,Varsayımlar!$B:$Q,11,0))</f>
        <v/>
      </c>
      <c r="T1302" s="2" t="str">
        <f>IF(B1302="","",VLOOKUP(AB1302,Varsayımlar!$B:$Q,12,0))</f>
        <v/>
      </c>
      <c r="U1302" s="2" t="str">
        <f>IF(B1302="","",VLOOKUP(AB1302,Varsayımlar!$B:$Q,13,0))</f>
        <v/>
      </c>
      <c r="V1302" s="2" t="str">
        <f>IF(B1302="","",VLOOKUP(AB1302,Varsayımlar!$B:$Q,14,0))</f>
        <v/>
      </c>
      <c r="Z1302" s="2" t="str">
        <f>IF(B1302="","",VLOOKUP(AB1302,Varsayımlar!$B:$Q,15,0))</f>
        <v/>
      </c>
      <c r="AA1302" s="2" t="str">
        <f>IF(B1302="","",VLOOKUP(AB1302,Varsayımlar!$B:$Q,16,0))</f>
        <v/>
      </c>
      <c r="AB1302" s="2" t="str">
        <f t="shared" si="23"/>
        <v/>
      </c>
    </row>
    <row r="1303" spans="2:28" x14ac:dyDescent="0.25">
      <c r="B1303" s="6"/>
      <c r="C1303" s="7" t="str">
        <f>IF(B1303="","",VLOOKUP(AB1303,Varsayımlar!$B:$Q,3,0))</f>
        <v/>
      </c>
      <c r="G1303" s="5" t="str">
        <f>IF(B1303="","",VLOOKUP(AB1303,Varsayımlar!$B:$Q,5,0))</f>
        <v/>
      </c>
      <c r="H1303" s="5"/>
      <c r="I1303" s="5" t="str">
        <f>IF(B1303="","",VLOOKUP(AB1303,Varsayımlar!$B:$Q,6,0))</f>
        <v/>
      </c>
      <c r="O1303" s="5" t="str">
        <f>IF(B1303="","",VLOOKUP(AB1303,Varsayımlar!$B:$Q,7,0)*J1303)</f>
        <v/>
      </c>
      <c r="P1303" s="5" t="str">
        <f>IF(B1303="","",VLOOKUP(AB1303,Varsayımlar!$B:$Q,8,0))</f>
        <v/>
      </c>
      <c r="Q1303" s="5" t="str">
        <f>IF(B1303="","",VLOOKUP(AB1303,Varsayımlar!$B:$Q,9,0))</f>
        <v/>
      </c>
      <c r="R1303" s="5" t="str">
        <f>IF(B1303="","",VLOOKUP(AB1303,Varsayımlar!$B:$Q,10,0))</f>
        <v/>
      </c>
      <c r="S1303" s="5" t="str">
        <f>IF(B1303="","",VLOOKUP(AB1303,Varsayımlar!$B:$Q,11,0))</f>
        <v/>
      </c>
      <c r="T1303" s="5" t="str">
        <f>IF(B1303="","",VLOOKUP(AB1303,Varsayımlar!$B:$Q,12,0))</f>
        <v/>
      </c>
      <c r="U1303" s="5" t="str">
        <f>IF(B1303="","",VLOOKUP(AB1303,Varsayımlar!$B:$Q,13,0))</f>
        <v/>
      </c>
      <c r="V1303" s="5" t="str">
        <f>IF(B1303="","",VLOOKUP(AB1303,Varsayımlar!$B:$Q,14,0))</f>
        <v/>
      </c>
      <c r="Z1303" s="5" t="str">
        <f>IF(B1303="","",VLOOKUP(AB1303,Varsayımlar!$B:$Q,15,0))</f>
        <v/>
      </c>
      <c r="AA1303" s="5" t="str">
        <f>IF(B1303="","",VLOOKUP(AB1303,Varsayımlar!$B:$Q,16,0))</f>
        <v/>
      </c>
      <c r="AB1303" s="5" t="str">
        <f t="shared" si="23"/>
        <v/>
      </c>
    </row>
    <row r="1304" spans="2:28" x14ac:dyDescent="0.25">
      <c r="C1304" s="3" t="str">
        <f>IF(B1304="","",VLOOKUP(AB1304,Varsayımlar!$B:$Q,3,0))</f>
        <v/>
      </c>
      <c r="G1304" s="2" t="str">
        <f>IF(B1304="","",VLOOKUP(AB1304,Varsayımlar!$B:$Q,5,0))</f>
        <v/>
      </c>
      <c r="I1304" s="2" t="str">
        <f>IF(B1304="","",VLOOKUP(AB1304,Varsayımlar!$B:$Q,6,0))</f>
        <v/>
      </c>
      <c r="O1304" s="2" t="str">
        <f>IF(B1304="","",VLOOKUP(AB1304,Varsayımlar!$B:$Q,7,0)*J1304)</f>
        <v/>
      </c>
      <c r="P1304" s="2" t="str">
        <f>IF(B1304="","",VLOOKUP(AB1304,Varsayımlar!$B:$Q,8,0))</f>
        <v/>
      </c>
      <c r="Q1304" s="2" t="str">
        <f>IF(B1304="","",VLOOKUP(AB1304,Varsayımlar!$B:$Q,9,0))</f>
        <v/>
      </c>
      <c r="R1304" s="2" t="str">
        <f>IF(B1304="","",VLOOKUP(AB1304,Varsayımlar!$B:$Q,10,0))</f>
        <v/>
      </c>
      <c r="S1304" s="2" t="str">
        <f>IF(B1304="","",VLOOKUP(AB1304,Varsayımlar!$B:$Q,11,0))</f>
        <v/>
      </c>
      <c r="T1304" s="2" t="str">
        <f>IF(B1304="","",VLOOKUP(AB1304,Varsayımlar!$B:$Q,12,0))</f>
        <v/>
      </c>
      <c r="U1304" s="2" t="str">
        <f>IF(B1304="","",VLOOKUP(AB1304,Varsayımlar!$B:$Q,13,0))</f>
        <v/>
      </c>
      <c r="V1304" s="2" t="str">
        <f>IF(B1304="","",VLOOKUP(AB1304,Varsayımlar!$B:$Q,14,0))</f>
        <v/>
      </c>
      <c r="Z1304" s="2" t="str">
        <f>IF(B1304="","",VLOOKUP(AB1304,Varsayımlar!$B:$Q,15,0))</f>
        <v/>
      </c>
      <c r="AA1304" s="2" t="str">
        <f>IF(B1304="","",VLOOKUP(AB1304,Varsayımlar!$B:$Q,16,0))</f>
        <v/>
      </c>
      <c r="AB1304" s="2" t="str">
        <f t="shared" si="23"/>
        <v/>
      </c>
    </row>
    <row r="1305" spans="2:28" x14ac:dyDescent="0.25">
      <c r="B1305" s="6"/>
      <c r="C1305" s="7" t="str">
        <f>IF(B1305="","",VLOOKUP(AB1305,Varsayımlar!$B:$Q,3,0))</f>
        <v/>
      </c>
      <c r="G1305" s="5" t="str">
        <f>IF(B1305="","",VLOOKUP(AB1305,Varsayımlar!$B:$Q,5,0))</f>
        <v/>
      </c>
      <c r="H1305" s="5"/>
      <c r="I1305" s="5" t="str">
        <f>IF(B1305="","",VLOOKUP(AB1305,Varsayımlar!$B:$Q,6,0))</f>
        <v/>
      </c>
      <c r="O1305" s="5" t="str">
        <f>IF(B1305="","",VLOOKUP(AB1305,Varsayımlar!$B:$Q,7,0)*J1305)</f>
        <v/>
      </c>
      <c r="P1305" s="5" t="str">
        <f>IF(B1305="","",VLOOKUP(AB1305,Varsayımlar!$B:$Q,8,0))</f>
        <v/>
      </c>
      <c r="Q1305" s="5" t="str">
        <f>IF(B1305="","",VLOOKUP(AB1305,Varsayımlar!$B:$Q,9,0))</f>
        <v/>
      </c>
      <c r="R1305" s="5" t="str">
        <f>IF(B1305="","",VLOOKUP(AB1305,Varsayımlar!$B:$Q,10,0))</f>
        <v/>
      </c>
      <c r="S1305" s="5" t="str">
        <f>IF(B1305="","",VLOOKUP(AB1305,Varsayımlar!$B:$Q,11,0))</f>
        <v/>
      </c>
      <c r="T1305" s="5" t="str">
        <f>IF(B1305="","",VLOOKUP(AB1305,Varsayımlar!$B:$Q,12,0))</f>
        <v/>
      </c>
      <c r="U1305" s="5" t="str">
        <f>IF(B1305="","",VLOOKUP(AB1305,Varsayımlar!$B:$Q,13,0))</f>
        <v/>
      </c>
      <c r="V1305" s="5" t="str">
        <f>IF(B1305="","",VLOOKUP(AB1305,Varsayımlar!$B:$Q,14,0))</f>
        <v/>
      </c>
      <c r="Z1305" s="5" t="str">
        <f>IF(B1305="","",VLOOKUP(AB1305,Varsayımlar!$B:$Q,15,0))</f>
        <v/>
      </c>
      <c r="AA1305" s="5" t="str">
        <f>IF(B1305="","",VLOOKUP(AB1305,Varsayımlar!$B:$Q,16,0))</f>
        <v/>
      </c>
      <c r="AB1305" s="5" t="str">
        <f t="shared" si="23"/>
        <v/>
      </c>
    </row>
    <row r="1306" spans="2:28" x14ac:dyDescent="0.25">
      <c r="C1306" s="3" t="str">
        <f>IF(B1306="","",VLOOKUP(AB1306,Varsayımlar!$B:$Q,3,0))</f>
        <v/>
      </c>
      <c r="G1306" s="2" t="str">
        <f>IF(B1306="","",VLOOKUP(AB1306,Varsayımlar!$B:$Q,5,0))</f>
        <v/>
      </c>
      <c r="I1306" s="2" t="str">
        <f>IF(B1306="","",VLOOKUP(AB1306,Varsayımlar!$B:$Q,6,0))</f>
        <v/>
      </c>
      <c r="O1306" s="2" t="str">
        <f>IF(B1306="","",VLOOKUP(AB1306,Varsayımlar!$B:$Q,7,0)*J1306)</f>
        <v/>
      </c>
      <c r="P1306" s="2" t="str">
        <f>IF(B1306="","",VLOOKUP(AB1306,Varsayımlar!$B:$Q,8,0))</f>
        <v/>
      </c>
      <c r="Q1306" s="2" t="str">
        <f>IF(B1306="","",VLOOKUP(AB1306,Varsayımlar!$B:$Q,9,0))</f>
        <v/>
      </c>
      <c r="R1306" s="2" t="str">
        <f>IF(B1306="","",VLOOKUP(AB1306,Varsayımlar!$B:$Q,10,0))</f>
        <v/>
      </c>
      <c r="S1306" s="2" t="str">
        <f>IF(B1306="","",VLOOKUP(AB1306,Varsayımlar!$B:$Q,11,0))</f>
        <v/>
      </c>
      <c r="T1306" s="2" t="str">
        <f>IF(B1306="","",VLOOKUP(AB1306,Varsayımlar!$B:$Q,12,0))</f>
        <v/>
      </c>
      <c r="U1306" s="2" t="str">
        <f>IF(B1306="","",VLOOKUP(AB1306,Varsayımlar!$B:$Q,13,0))</f>
        <v/>
      </c>
      <c r="V1306" s="2" t="str">
        <f>IF(B1306="","",VLOOKUP(AB1306,Varsayımlar!$B:$Q,14,0))</f>
        <v/>
      </c>
      <c r="Z1306" s="2" t="str">
        <f>IF(B1306="","",VLOOKUP(AB1306,Varsayımlar!$B:$Q,15,0))</f>
        <v/>
      </c>
      <c r="AA1306" s="2" t="str">
        <f>IF(B1306="","",VLOOKUP(AB1306,Varsayımlar!$B:$Q,16,0))</f>
        <v/>
      </c>
      <c r="AB1306" s="2" t="str">
        <f t="shared" si="23"/>
        <v/>
      </c>
    </row>
    <row r="1307" spans="2:28" x14ac:dyDescent="0.25">
      <c r="B1307" s="6"/>
      <c r="C1307" s="7" t="str">
        <f>IF(B1307="","",VLOOKUP(AB1307,Varsayımlar!$B:$Q,3,0))</f>
        <v/>
      </c>
      <c r="G1307" s="5" t="str">
        <f>IF(B1307="","",VLOOKUP(AB1307,Varsayımlar!$B:$Q,5,0))</f>
        <v/>
      </c>
      <c r="H1307" s="5"/>
      <c r="I1307" s="5" t="str">
        <f>IF(B1307="","",VLOOKUP(AB1307,Varsayımlar!$B:$Q,6,0))</f>
        <v/>
      </c>
      <c r="O1307" s="5" t="str">
        <f>IF(B1307="","",VLOOKUP(AB1307,Varsayımlar!$B:$Q,7,0)*J1307)</f>
        <v/>
      </c>
      <c r="P1307" s="5" t="str">
        <f>IF(B1307="","",VLOOKUP(AB1307,Varsayımlar!$B:$Q,8,0))</f>
        <v/>
      </c>
      <c r="Q1307" s="5" t="str">
        <f>IF(B1307="","",VLOOKUP(AB1307,Varsayımlar!$B:$Q,9,0))</f>
        <v/>
      </c>
      <c r="R1307" s="5" t="str">
        <f>IF(B1307="","",VLOOKUP(AB1307,Varsayımlar!$B:$Q,10,0))</f>
        <v/>
      </c>
      <c r="S1307" s="5" t="str">
        <f>IF(B1307="","",VLOOKUP(AB1307,Varsayımlar!$B:$Q,11,0))</f>
        <v/>
      </c>
      <c r="T1307" s="5" t="str">
        <f>IF(B1307="","",VLOOKUP(AB1307,Varsayımlar!$B:$Q,12,0))</f>
        <v/>
      </c>
      <c r="U1307" s="5" t="str">
        <f>IF(B1307="","",VLOOKUP(AB1307,Varsayımlar!$B:$Q,13,0))</f>
        <v/>
      </c>
      <c r="V1307" s="5" t="str">
        <f>IF(B1307="","",VLOOKUP(AB1307,Varsayımlar!$B:$Q,14,0))</f>
        <v/>
      </c>
      <c r="Z1307" s="5" t="str">
        <f>IF(B1307="","",VLOOKUP(AB1307,Varsayımlar!$B:$Q,15,0))</f>
        <v/>
      </c>
      <c r="AA1307" s="5" t="str">
        <f>IF(B1307="","",VLOOKUP(AB1307,Varsayımlar!$B:$Q,16,0))</f>
        <v/>
      </c>
      <c r="AB1307" s="5" t="str">
        <f t="shared" si="23"/>
        <v/>
      </c>
    </row>
    <row r="1308" spans="2:28" x14ac:dyDescent="0.25">
      <c r="C1308" s="3" t="str">
        <f>IF(B1308="","",VLOOKUP(AB1308,Varsayımlar!$B:$Q,3,0))</f>
        <v/>
      </c>
      <c r="G1308" s="2" t="str">
        <f>IF(B1308="","",VLOOKUP(AB1308,Varsayımlar!$B:$Q,5,0))</f>
        <v/>
      </c>
      <c r="I1308" s="2" t="str">
        <f>IF(B1308="","",VLOOKUP(AB1308,Varsayımlar!$B:$Q,6,0))</f>
        <v/>
      </c>
      <c r="O1308" s="2" t="str">
        <f>IF(B1308="","",VLOOKUP(AB1308,Varsayımlar!$B:$Q,7,0)*J1308)</f>
        <v/>
      </c>
      <c r="P1308" s="2" t="str">
        <f>IF(B1308="","",VLOOKUP(AB1308,Varsayımlar!$B:$Q,8,0))</f>
        <v/>
      </c>
      <c r="Q1308" s="2" t="str">
        <f>IF(B1308="","",VLOOKUP(AB1308,Varsayımlar!$B:$Q,9,0))</f>
        <v/>
      </c>
      <c r="R1308" s="2" t="str">
        <f>IF(B1308="","",VLOOKUP(AB1308,Varsayımlar!$B:$Q,10,0))</f>
        <v/>
      </c>
      <c r="S1308" s="2" t="str">
        <f>IF(B1308="","",VLOOKUP(AB1308,Varsayımlar!$B:$Q,11,0))</f>
        <v/>
      </c>
      <c r="T1308" s="2" t="str">
        <f>IF(B1308="","",VLOOKUP(AB1308,Varsayımlar!$B:$Q,12,0))</f>
        <v/>
      </c>
      <c r="U1308" s="2" t="str">
        <f>IF(B1308="","",VLOOKUP(AB1308,Varsayımlar!$B:$Q,13,0))</f>
        <v/>
      </c>
      <c r="V1308" s="2" t="str">
        <f>IF(B1308="","",VLOOKUP(AB1308,Varsayımlar!$B:$Q,14,0))</f>
        <v/>
      </c>
      <c r="Z1308" s="2" t="str">
        <f>IF(B1308="","",VLOOKUP(AB1308,Varsayımlar!$B:$Q,15,0))</f>
        <v/>
      </c>
      <c r="AA1308" s="2" t="str">
        <f>IF(B1308="","",VLOOKUP(AB1308,Varsayımlar!$B:$Q,16,0))</f>
        <v/>
      </c>
      <c r="AB1308" s="2" t="str">
        <f t="shared" si="23"/>
        <v/>
      </c>
    </row>
    <row r="1309" spans="2:28" x14ac:dyDescent="0.25">
      <c r="B1309" s="6"/>
      <c r="C1309" s="7" t="str">
        <f>IF(B1309="","",VLOOKUP(AB1309,Varsayımlar!$B:$Q,3,0))</f>
        <v/>
      </c>
      <c r="G1309" s="5" t="str">
        <f>IF(B1309="","",VLOOKUP(AB1309,Varsayımlar!$B:$Q,5,0))</f>
        <v/>
      </c>
      <c r="H1309" s="5"/>
      <c r="I1309" s="5" t="str">
        <f>IF(B1309="","",VLOOKUP(AB1309,Varsayımlar!$B:$Q,6,0))</f>
        <v/>
      </c>
      <c r="O1309" s="5" t="str">
        <f>IF(B1309="","",VLOOKUP(AB1309,Varsayımlar!$B:$Q,7,0)*J1309)</f>
        <v/>
      </c>
      <c r="P1309" s="5" t="str">
        <f>IF(B1309="","",VLOOKUP(AB1309,Varsayımlar!$B:$Q,8,0))</f>
        <v/>
      </c>
      <c r="Q1309" s="5" t="str">
        <f>IF(B1309="","",VLOOKUP(AB1309,Varsayımlar!$B:$Q,9,0))</f>
        <v/>
      </c>
      <c r="R1309" s="5" t="str">
        <f>IF(B1309="","",VLOOKUP(AB1309,Varsayımlar!$B:$Q,10,0))</f>
        <v/>
      </c>
      <c r="S1309" s="5" t="str">
        <f>IF(B1309="","",VLOOKUP(AB1309,Varsayımlar!$B:$Q,11,0))</f>
        <v/>
      </c>
      <c r="T1309" s="5" t="str">
        <f>IF(B1309="","",VLOOKUP(AB1309,Varsayımlar!$B:$Q,12,0))</f>
        <v/>
      </c>
      <c r="U1309" s="5" t="str">
        <f>IF(B1309="","",VLOOKUP(AB1309,Varsayımlar!$B:$Q,13,0))</f>
        <v/>
      </c>
      <c r="V1309" s="5" t="str">
        <f>IF(B1309="","",VLOOKUP(AB1309,Varsayımlar!$B:$Q,14,0))</f>
        <v/>
      </c>
      <c r="Z1309" s="5" t="str">
        <f>IF(B1309="","",VLOOKUP(AB1309,Varsayımlar!$B:$Q,15,0))</f>
        <v/>
      </c>
      <c r="AA1309" s="5" t="str">
        <f>IF(B1309="","",VLOOKUP(AB1309,Varsayımlar!$B:$Q,16,0))</f>
        <v/>
      </c>
      <c r="AB1309" s="5" t="str">
        <f t="shared" si="23"/>
        <v/>
      </c>
    </row>
    <row r="1310" spans="2:28" x14ac:dyDescent="0.25">
      <c r="C1310" s="3" t="str">
        <f>IF(B1310="","",VLOOKUP(AB1310,Varsayımlar!$B:$Q,3,0))</f>
        <v/>
      </c>
      <c r="G1310" s="2" t="str">
        <f>IF(B1310="","",VLOOKUP(AB1310,Varsayımlar!$B:$Q,5,0))</f>
        <v/>
      </c>
      <c r="I1310" s="2" t="str">
        <f>IF(B1310="","",VLOOKUP(AB1310,Varsayımlar!$B:$Q,6,0))</f>
        <v/>
      </c>
      <c r="O1310" s="2" t="str">
        <f>IF(B1310="","",VLOOKUP(AB1310,Varsayımlar!$B:$Q,7,0)*J1310)</f>
        <v/>
      </c>
      <c r="P1310" s="2" t="str">
        <f>IF(B1310="","",VLOOKUP(AB1310,Varsayımlar!$B:$Q,8,0))</f>
        <v/>
      </c>
      <c r="Q1310" s="2" t="str">
        <f>IF(B1310="","",VLOOKUP(AB1310,Varsayımlar!$B:$Q,9,0))</f>
        <v/>
      </c>
      <c r="R1310" s="2" t="str">
        <f>IF(B1310="","",VLOOKUP(AB1310,Varsayımlar!$B:$Q,10,0))</f>
        <v/>
      </c>
      <c r="S1310" s="2" t="str">
        <f>IF(B1310="","",VLOOKUP(AB1310,Varsayımlar!$B:$Q,11,0))</f>
        <v/>
      </c>
      <c r="T1310" s="2" t="str">
        <f>IF(B1310="","",VLOOKUP(AB1310,Varsayımlar!$B:$Q,12,0))</f>
        <v/>
      </c>
      <c r="U1310" s="2" t="str">
        <f>IF(B1310="","",VLOOKUP(AB1310,Varsayımlar!$B:$Q,13,0))</f>
        <v/>
      </c>
      <c r="V1310" s="2" t="str">
        <f>IF(B1310="","",VLOOKUP(AB1310,Varsayımlar!$B:$Q,14,0))</f>
        <v/>
      </c>
      <c r="Z1310" s="2" t="str">
        <f>IF(B1310="","",VLOOKUP(AB1310,Varsayımlar!$B:$Q,15,0))</f>
        <v/>
      </c>
      <c r="AA1310" s="2" t="str">
        <f>IF(B1310="","",VLOOKUP(AB1310,Varsayımlar!$B:$Q,16,0))</f>
        <v/>
      </c>
      <c r="AB1310" s="2" t="str">
        <f t="shared" si="23"/>
        <v/>
      </c>
    </row>
    <row r="1311" spans="2:28" x14ac:dyDescent="0.25">
      <c r="B1311" s="6"/>
      <c r="C1311" s="7" t="str">
        <f>IF(B1311="","",VLOOKUP(AB1311,Varsayımlar!$B:$Q,3,0))</f>
        <v/>
      </c>
      <c r="G1311" s="5" t="str">
        <f>IF(B1311="","",VLOOKUP(AB1311,Varsayımlar!$B:$Q,5,0))</f>
        <v/>
      </c>
      <c r="H1311" s="5"/>
      <c r="I1311" s="5" t="str">
        <f>IF(B1311="","",VLOOKUP(AB1311,Varsayımlar!$B:$Q,6,0))</f>
        <v/>
      </c>
      <c r="O1311" s="5" t="str">
        <f>IF(B1311="","",VLOOKUP(AB1311,Varsayımlar!$B:$Q,7,0)*J1311)</f>
        <v/>
      </c>
      <c r="P1311" s="5" t="str">
        <f>IF(B1311="","",VLOOKUP(AB1311,Varsayımlar!$B:$Q,8,0))</f>
        <v/>
      </c>
      <c r="Q1311" s="5" t="str">
        <f>IF(B1311="","",VLOOKUP(AB1311,Varsayımlar!$B:$Q,9,0))</f>
        <v/>
      </c>
      <c r="R1311" s="5" t="str">
        <f>IF(B1311="","",VLOOKUP(AB1311,Varsayımlar!$B:$Q,10,0))</f>
        <v/>
      </c>
      <c r="S1311" s="5" t="str">
        <f>IF(B1311="","",VLOOKUP(AB1311,Varsayımlar!$B:$Q,11,0))</f>
        <v/>
      </c>
      <c r="T1311" s="5" t="str">
        <f>IF(B1311="","",VLOOKUP(AB1311,Varsayımlar!$B:$Q,12,0))</f>
        <v/>
      </c>
      <c r="U1311" s="5" t="str">
        <f>IF(B1311="","",VLOOKUP(AB1311,Varsayımlar!$B:$Q,13,0))</f>
        <v/>
      </c>
      <c r="V1311" s="5" t="str">
        <f>IF(B1311="","",VLOOKUP(AB1311,Varsayımlar!$B:$Q,14,0))</f>
        <v/>
      </c>
      <c r="Z1311" s="5" t="str">
        <f>IF(B1311="","",VLOOKUP(AB1311,Varsayımlar!$B:$Q,15,0))</f>
        <v/>
      </c>
      <c r="AA1311" s="5" t="str">
        <f>IF(B1311="","",VLOOKUP(AB1311,Varsayımlar!$B:$Q,16,0))</f>
        <v/>
      </c>
      <c r="AB1311" s="5" t="str">
        <f t="shared" si="23"/>
        <v/>
      </c>
    </row>
    <row r="1312" spans="2:28" x14ac:dyDescent="0.25">
      <c r="C1312" s="3" t="str">
        <f>IF(B1312="","",VLOOKUP(AB1312,Varsayımlar!$B:$Q,3,0))</f>
        <v/>
      </c>
      <c r="G1312" s="2" t="str">
        <f>IF(B1312="","",VLOOKUP(AB1312,Varsayımlar!$B:$Q,5,0))</f>
        <v/>
      </c>
      <c r="I1312" s="2" t="str">
        <f>IF(B1312="","",VLOOKUP(AB1312,Varsayımlar!$B:$Q,6,0))</f>
        <v/>
      </c>
      <c r="O1312" s="2" t="str">
        <f>IF(B1312="","",VLOOKUP(AB1312,Varsayımlar!$B:$Q,7,0)*J1312)</f>
        <v/>
      </c>
      <c r="P1312" s="2" t="str">
        <f>IF(B1312="","",VLOOKUP(AB1312,Varsayımlar!$B:$Q,8,0))</f>
        <v/>
      </c>
      <c r="Q1312" s="2" t="str">
        <f>IF(B1312="","",VLOOKUP(AB1312,Varsayımlar!$B:$Q,9,0))</f>
        <v/>
      </c>
      <c r="R1312" s="2" t="str">
        <f>IF(B1312="","",VLOOKUP(AB1312,Varsayımlar!$B:$Q,10,0))</f>
        <v/>
      </c>
      <c r="S1312" s="2" t="str">
        <f>IF(B1312="","",VLOOKUP(AB1312,Varsayımlar!$B:$Q,11,0))</f>
        <v/>
      </c>
      <c r="T1312" s="2" t="str">
        <f>IF(B1312="","",VLOOKUP(AB1312,Varsayımlar!$B:$Q,12,0))</f>
        <v/>
      </c>
      <c r="U1312" s="2" t="str">
        <f>IF(B1312="","",VLOOKUP(AB1312,Varsayımlar!$B:$Q,13,0))</f>
        <v/>
      </c>
      <c r="V1312" s="2" t="str">
        <f>IF(B1312="","",VLOOKUP(AB1312,Varsayımlar!$B:$Q,14,0))</f>
        <v/>
      </c>
      <c r="Z1312" s="2" t="str">
        <f>IF(B1312="","",VLOOKUP(AB1312,Varsayımlar!$B:$Q,15,0))</f>
        <v/>
      </c>
      <c r="AA1312" s="2" t="str">
        <f>IF(B1312="","",VLOOKUP(AB1312,Varsayımlar!$B:$Q,16,0))</f>
        <v/>
      </c>
      <c r="AB1312" s="2" t="str">
        <f t="shared" si="23"/>
        <v/>
      </c>
    </row>
    <row r="1313" spans="2:28" x14ac:dyDescent="0.25">
      <c r="B1313" s="6"/>
      <c r="C1313" s="7" t="str">
        <f>IF(B1313="","",VLOOKUP(AB1313,Varsayımlar!$B:$Q,3,0))</f>
        <v/>
      </c>
      <c r="G1313" s="5" t="str">
        <f>IF(B1313="","",VLOOKUP(AB1313,Varsayımlar!$B:$Q,5,0))</f>
        <v/>
      </c>
      <c r="H1313" s="5"/>
      <c r="I1313" s="5" t="str">
        <f>IF(B1313="","",VLOOKUP(AB1313,Varsayımlar!$B:$Q,6,0))</f>
        <v/>
      </c>
      <c r="O1313" s="5" t="str">
        <f>IF(B1313="","",VLOOKUP(AB1313,Varsayımlar!$B:$Q,7,0)*J1313)</f>
        <v/>
      </c>
      <c r="P1313" s="5" t="str">
        <f>IF(B1313="","",VLOOKUP(AB1313,Varsayımlar!$B:$Q,8,0))</f>
        <v/>
      </c>
      <c r="Q1313" s="5" t="str">
        <f>IF(B1313="","",VLOOKUP(AB1313,Varsayımlar!$B:$Q,9,0))</f>
        <v/>
      </c>
      <c r="R1313" s="5" t="str">
        <f>IF(B1313="","",VLOOKUP(AB1313,Varsayımlar!$B:$Q,10,0))</f>
        <v/>
      </c>
      <c r="S1313" s="5" t="str">
        <f>IF(B1313="","",VLOOKUP(AB1313,Varsayımlar!$B:$Q,11,0))</f>
        <v/>
      </c>
      <c r="T1313" s="5" t="str">
        <f>IF(B1313="","",VLOOKUP(AB1313,Varsayımlar!$B:$Q,12,0))</f>
        <v/>
      </c>
      <c r="U1313" s="5" t="str">
        <f>IF(B1313="","",VLOOKUP(AB1313,Varsayımlar!$B:$Q,13,0))</f>
        <v/>
      </c>
      <c r="V1313" s="5" t="str">
        <f>IF(B1313="","",VLOOKUP(AB1313,Varsayımlar!$B:$Q,14,0))</f>
        <v/>
      </c>
      <c r="Z1313" s="5" t="str">
        <f>IF(B1313="","",VLOOKUP(AB1313,Varsayımlar!$B:$Q,15,0))</f>
        <v/>
      </c>
      <c r="AA1313" s="5" t="str">
        <f>IF(B1313="","",VLOOKUP(AB1313,Varsayımlar!$B:$Q,16,0))</f>
        <v/>
      </c>
      <c r="AB1313" s="5" t="str">
        <f t="shared" si="23"/>
        <v/>
      </c>
    </row>
    <row r="1314" spans="2:28" x14ac:dyDescent="0.25">
      <c r="C1314" s="3" t="str">
        <f>IF(B1314="","",VLOOKUP(AB1314,Varsayımlar!$B:$Q,3,0))</f>
        <v/>
      </c>
      <c r="G1314" s="2" t="str">
        <f>IF(B1314="","",VLOOKUP(AB1314,Varsayımlar!$B:$Q,5,0))</f>
        <v/>
      </c>
      <c r="I1314" s="2" t="str">
        <f>IF(B1314="","",VLOOKUP(AB1314,Varsayımlar!$B:$Q,6,0))</f>
        <v/>
      </c>
      <c r="O1314" s="2" t="str">
        <f>IF(B1314="","",VLOOKUP(AB1314,Varsayımlar!$B:$Q,7,0)*J1314)</f>
        <v/>
      </c>
      <c r="P1314" s="2" t="str">
        <f>IF(B1314="","",VLOOKUP(AB1314,Varsayımlar!$B:$Q,8,0))</f>
        <v/>
      </c>
      <c r="Q1314" s="2" t="str">
        <f>IF(B1314="","",VLOOKUP(AB1314,Varsayımlar!$B:$Q,9,0))</f>
        <v/>
      </c>
      <c r="R1314" s="2" t="str">
        <f>IF(B1314="","",VLOOKUP(AB1314,Varsayımlar!$B:$Q,10,0))</f>
        <v/>
      </c>
      <c r="S1314" s="2" t="str">
        <f>IF(B1314="","",VLOOKUP(AB1314,Varsayımlar!$B:$Q,11,0))</f>
        <v/>
      </c>
      <c r="T1314" s="2" t="str">
        <f>IF(B1314="","",VLOOKUP(AB1314,Varsayımlar!$B:$Q,12,0))</f>
        <v/>
      </c>
      <c r="U1314" s="2" t="str">
        <f>IF(B1314="","",VLOOKUP(AB1314,Varsayımlar!$B:$Q,13,0))</f>
        <v/>
      </c>
      <c r="V1314" s="2" t="str">
        <f>IF(B1314="","",VLOOKUP(AB1314,Varsayımlar!$B:$Q,14,0))</f>
        <v/>
      </c>
      <c r="Z1314" s="2" t="str">
        <f>IF(B1314="","",VLOOKUP(AB1314,Varsayımlar!$B:$Q,15,0))</f>
        <v/>
      </c>
      <c r="AA1314" s="2" t="str">
        <f>IF(B1314="","",VLOOKUP(AB1314,Varsayımlar!$B:$Q,16,0))</f>
        <v/>
      </c>
      <c r="AB1314" s="2" t="str">
        <f t="shared" si="23"/>
        <v/>
      </c>
    </row>
    <row r="1315" spans="2:28" x14ac:dyDescent="0.25">
      <c r="B1315" s="6"/>
      <c r="C1315" s="7" t="str">
        <f>IF(B1315="","",VLOOKUP(AB1315,Varsayımlar!$B:$Q,3,0))</f>
        <v/>
      </c>
      <c r="G1315" s="5" t="str">
        <f>IF(B1315="","",VLOOKUP(AB1315,Varsayımlar!$B:$Q,5,0))</f>
        <v/>
      </c>
      <c r="H1315" s="5"/>
      <c r="I1315" s="5" t="str">
        <f>IF(B1315="","",VLOOKUP(AB1315,Varsayımlar!$B:$Q,6,0))</f>
        <v/>
      </c>
      <c r="O1315" s="5" t="str">
        <f>IF(B1315="","",VLOOKUP(AB1315,Varsayımlar!$B:$Q,7,0)*J1315)</f>
        <v/>
      </c>
      <c r="P1315" s="5" t="str">
        <f>IF(B1315="","",VLOOKUP(AB1315,Varsayımlar!$B:$Q,8,0))</f>
        <v/>
      </c>
      <c r="Q1315" s="5" t="str">
        <f>IF(B1315="","",VLOOKUP(AB1315,Varsayımlar!$B:$Q,9,0))</f>
        <v/>
      </c>
      <c r="R1315" s="5" t="str">
        <f>IF(B1315="","",VLOOKUP(AB1315,Varsayımlar!$B:$Q,10,0))</f>
        <v/>
      </c>
      <c r="S1315" s="5" t="str">
        <f>IF(B1315="","",VLOOKUP(AB1315,Varsayımlar!$B:$Q,11,0))</f>
        <v/>
      </c>
      <c r="T1315" s="5" t="str">
        <f>IF(B1315="","",VLOOKUP(AB1315,Varsayımlar!$B:$Q,12,0))</f>
        <v/>
      </c>
      <c r="U1315" s="5" t="str">
        <f>IF(B1315="","",VLOOKUP(AB1315,Varsayımlar!$B:$Q,13,0))</f>
        <v/>
      </c>
      <c r="V1315" s="5" t="str">
        <f>IF(B1315="","",VLOOKUP(AB1315,Varsayımlar!$B:$Q,14,0))</f>
        <v/>
      </c>
      <c r="Z1315" s="5" t="str">
        <f>IF(B1315="","",VLOOKUP(AB1315,Varsayımlar!$B:$Q,15,0))</f>
        <v/>
      </c>
      <c r="AA1315" s="5" t="str">
        <f>IF(B1315="","",VLOOKUP(AB1315,Varsayımlar!$B:$Q,16,0))</f>
        <v/>
      </c>
      <c r="AB1315" s="5" t="str">
        <f t="shared" si="23"/>
        <v/>
      </c>
    </row>
    <row r="1316" spans="2:28" x14ac:dyDescent="0.25">
      <c r="C1316" s="3" t="str">
        <f>IF(B1316="","",VLOOKUP(AB1316,Varsayımlar!$B:$Q,3,0))</f>
        <v/>
      </c>
      <c r="G1316" s="2" t="str">
        <f>IF(B1316="","",VLOOKUP(AB1316,Varsayımlar!$B:$Q,5,0))</f>
        <v/>
      </c>
      <c r="I1316" s="2" t="str">
        <f>IF(B1316="","",VLOOKUP(AB1316,Varsayımlar!$B:$Q,6,0))</f>
        <v/>
      </c>
      <c r="O1316" s="2" t="str">
        <f>IF(B1316="","",VLOOKUP(AB1316,Varsayımlar!$B:$Q,7,0)*J1316)</f>
        <v/>
      </c>
      <c r="P1316" s="2" t="str">
        <f>IF(B1316="","",VLOOKUP(AB1316,Varsayımlar!$B:$Q,8,0))</f>
        <v/>
      </c>
      <c r="Q1316" s="2" t="str">
        <f>IF(B1316="","",VLOOKUP(AB1316,Varsayımlar!$B:$Q,9,0))</f>
        <v/>
      </c>
      <c r="R1316" s="2" t="str">
        <f>IF(B1316="","",VLOOKUP(AB1316,Varsayımlar!$B:$Q,10,0))</f>
        <v/>
      </c>
      <c r="S1316" s="2" t="str">
        <f>IF(B1316="","",VLOOKUP(AB1316,Varsayımlar!$B:$Q,11,0))</f>
        <v/>
      </c>
      <c r="T1316" s="2" t="str">
        <f>IF(B1316="","",VLOOKUP(AB1316,Varsayımlar!$B:$Q,12,0))</f>
        <v/>
      </c>
      <c r="U1316" s="2" t="str">
        <f>IF(B1316="","",VLOOKUP(AB1316,Varsayımlar!$B:$Q,13,0))</f>
        <v/>
      </c>
      <c r="V1316" s="2" t="str">
        <f>IF(B1316="","",VLOOKUP(AB1316,Varsayımlar!$B:$Q,14,0))</f>
        <v/>
      </c>
      <c r="Z1316" s="2" t="str">
        <f>IF(B1316="","",VLOOKUP(AB1316,Varsayımlar!$B:$Q,15,0))</f>
        <v/>
      </c>
      <c r="AA1316" s="2" t="str">
        <f>IF(B1316="","",VLOOKUP(AB1316,Varsayımlar!$B:$Q,16,0))</f>
        <v/>
      </c>
      <c r="AB1316" s="2" t="str">
        <f t="shared" si="23"/>
        <v/>
      </c>
    </row>
    <row r="1317" spans="2:28" x14ac:dyDescent="0.25">
      <c r="B1317" s="6"/>
      <c r="C1317" s="7" t="str">
        <f>IF(B1317="","",VLOOKUP(AB1317,Varsayımlar!$B:$Q,3,0))</f>
        <v/>
      </c>
      <c r="G1317" s="5" t="str">
        <f>IF(B1317="","",VLOOKUP(AB1317,Varsayımlar!$B:$Q,5,0))</f>
        <v/>
      </c>
      <c r="H1317" s="5"/>
      <c r="I1317" s="5" t="str">
        <f>IF(B1317="","",VLOOKUP(AB1317,Varsayımlar!$B:$Q,6,0))</f>
        <v/>
      </c>
      <c r="O1317" s="5" t="str">
        <f>IF(B1317="","",VLOOKUP(AB1317,Varsayımlar!$B:$Q,7,0)*J1317)</f>
        <v/>
      </c>
      <c r="P1317" s="5" t="str">
        <f>IF(B1317="","",VLOOKUP(AB1317,Varsayımlar!$B:$Q,8,0))</f>
        <v/>
      </c>
      <c r="Q1317" s="5" t="str">
        <f>IF(B1317="","",VLOOKUP(AB1317,Varsayımlar!$B:$Q,9,0))</f>
        <v/>
      </c>
      <c r="R1317" s="5" t="str">
        <f>IF(B1317="","",VLOOKUP(AB1317,Varsayımlar!$B:$Q,10,0))</f>
        <v/>
      </c>
      <c r="S1317" s="5" t="str">
        <f>IF(B1317="","",VLOOKUP(AB1317,Varsayımlar!$B:$Q,11,0))</f>
        <v/>
      </c>
      <c r="T1317" s="5" t="str">
        <f>IF(B1317="","",VLOOKUP(AB1317,Varsayımlar!$B:$Q,12,0))</f>
        <v/>
      </c>
      <c r="U1317" s="5" t="str">
        <f>IF(B1317="","",VLOOKUP(AB1317,Varsayımlar!$B:$Q,13,0))</f>
        <v/>
      </c>
      <c r="V1317" s="5" t="str">
        <f>IF(B1317="","",VLOOKUP(AB1317,Varsayımlar!$B:$Q,14,0))</f>
        <v/>
      </c>
      <c r="Z1317" s="5" t="str">
        <f>IF(B1317="","",VLOOKUP(AB1317,Varsayımlar!$B:$Q,15,0))</f>
        <v/>
      </c>
      <c r="AA1317" s="5" t="str">
        <f>IF(B1317="","",VLOOKUP(AB1317,Varsayımlar!$B:$Q,16,0))</f>
        <v/>
      </c>
      <c r="AB1317" s="5" t="str">
        <f t="shared" si="23"/>
        <v/>
      </c>
    </row>
    <row r="1318" spans="2:28" x14ac:dyDescent="0.25">
      <c r="C1318" s="3" t="str">
        <f>IF(B1318="","",VLOOKUP(AB1318,Varsayımlar!$B:$Q,3,0))</f>
        <v/>
      </c>
      <c r="G1318" s="2" t="str">
        <f>IF(B1318="","",VLOOKUP(AB1318,Varsayımlar!$B:$Q,5,0))</f>
        <v/>
      </c>
      <c r="I1318" s="2" t="str">
        <f>IF(B1318="","",VLOOKUP(AB1318,Varsayımlar!$B:$Q,6,0))</f>
        <v/>
      </c>
      <c r="O1318" s="2" t="str">
        <f>IF(B1318="","",VLOOKUP(AB1318,Varsayımlar!$B:$Q,7,0)*J1318)</f>
        <v/>
      </c>
      <c r="P1318" s="2" t="str">
        <f>IF(B1318="","",VLOOKUP(AB1318,Varsayımlar!$B:$Q,8,0))</f>
        <v/>
      </c>
      <c r="Q1318" s="2" t="str">
        <f>IF(B1318="","",VLOOKUP(AB1318,Varsayımlar!$B:$Q,9,0))</f>
        <v/>
      </c>
      <c r="R1318" s="2" t="str">
        <f>IF(B1318="","",VLOOKUP(AB1318,Varsayımlar!$B:$Q,10,0))</f>
        <v/>
      </c>
      <c r="S1318" s="2" t="str">
        <f>IF(B1318="","",VLOOKUP(AB1318,Varsayımlar!$B:$Q,11,0))</f>
        <v/>
      </c>
      <c r="T1318" s="2" t="str">
        <f>IF(B1318="","",VLOOKUP(AB1318,Varsayımlar!$B:$Q,12,0))</f>
        <v/>
      </c>
      <c r="U1318" s="2" t="str">
        <f>IF(B1318="","",VLOOKUP(AB1318,Varsayımlar!$B:$Q,13,0))</f>
        <v/>
      </c>
      <c r="V1318" s="2" t="str">
        <f>IF(B1318="","",VLOOKUP(AB1318,Varsayımlar!$B:$Q,14,0))</f>
        <v/>
      </c>
      <c r="Z1318" s="2" t="str">
        <f>IF(B1318="","",VLOOKUP(AB1318,Varsayımlar!$B:$Q,15,0))</f>
        <v/>
      </c>
      <c r="AA1318" s="2" t="str">
        <f>IF(B1318="","",VLOOKUP(AB1318,Varsayımlar!$B:$Q,16,0))</f>
        <v/>
      </c>
      <c r="AB1318" s="2" t="str">
        <f t="shared" si="23"/>
        <v/>
      </c>
    </row>
    <row r="1319" spans="2:28" x14ac:dyDescent="0.25">
      <c r="B1319" s="6"/>
      <c r="C1319" s="7" t="str">
        <f>IF(B1319="","",VLOOKUP(AB1319,Varsayımlar!$B:$Q,3,0))</f>
        <v/>
      </c>
      <c r="G1319" s="5" t="str">
        <f>IF(B1319="","",VLOOKUP(AB1319,Varsayımlar!$B:$Q,5,0))</f>
        <v/>
      </c>
      <c r="H1319" s="5"/>
      <c r="I1319" s="5" t="str">
        <f>IF(B1319="","",VLOOKUP(AB1319,Varsayımlar!$B:$Q,6,0))</f>
        <v/>
      </c>
      <c r="O1319" s="5" t="str">
        <f>IF(B1319="","",VLOOKUP(AB1319,Varsayımlar!$B:$Q,7,0)*J1319)</f>
        <v/>
      </c>
      <c r="P1319" s="5" t="str">
        <f>IF(B1319="","",VLOOKUP(AB1319,Varsayımlar!$B:$Q,8,0))</f>
        <v/>
      </c>
      <c r="Q1319" s="5" t="str">
        <f>IF(B1319="","",VLOOKUP(AB1319,Varsayımlar!$B:$Q,9,0))</f>
        <v/>
      </c>
      <c r="R1319" s="5" t="str">
        <f>IF(B1319="","",VLOOKUP(AB1319,Varsayımlar!$B:$Q,10,0))</f>
        <v/>
      </c>
      <c r="S1319" s="5" t="str">
        <f>IF(B1319="","",VLOOKUP(AB1319,Varsayımlar!$B:$Q,11,0))</f>
        <v/>
      </c>
      <c r="T1319" s="5" t="str">
        <f>IF(B1319="","",VLOOKUP(AB1319,Varsayımlar!$B:$Q,12,0))</f>
        <v/>
      </c>
      <c r="U1319" s="5" t="str">
        <f>IF(B1319="","",VLOOKUP(AB1319,Varsayımlar!$B:$Q,13,0))</f>
        <v/>
      </c>
      <c r="V1319" s="5" t="str">
        <f>IF(B1319="","",VLOOKUP(AB1319,Varsayımlar!$B:$Q,14,0))</f>
        <v/>
      </c>
      <c r="Z1319" s="5" t="str">
        <f>IF(B1319="","",VLOOKUP(AB1319,Varsayımlar!$B:$Q,15,0))</f>
        <v/>
      </c>
      <c r="AA1319" s="5" t="str">
        <f>IF(B1319="","",VLOOKUP(AB1319,Varsayımlar!$B:$Q,16,0))</f>
        <v/>
      </c>
      <c r="AB1319" s="5" t="str">
        <f t="shared" si="23"/>
        <v/>
      </c>
    </row>
    <row r="1320" spans="2:28" x14ac:dyDescent="0.25">
      <c r="C1320" s="3" t="str">
        <f>IF(B1320="","",VLOOKUP(AB1320,Varsayımlar!$B:$Q,3,0))</f>
        <v/>
      </c>
      <c r="G1320" s="2" t="str">
        <f>IF(B1320="","",VLOOKUP(AB1320,Varsayımlar!$B:$Q,5,0))</f>
        <v/>
      </c>
      <c r="I1320" s="2" t="str">
        <f>IF(B1320="","",VLOOKUP(AB1320,Varsayımlar!$B:$Q,6,0))</f>
        <v/>
      </c>
      <c r="O1320" s="2" t="str">
        <f>IF(B1320="","",VLOOKUP(AB1320,Varsayımlar!$B:$Q,7,0)*J1320)</f>
        <v/>
      </c>
      <c r="P1320" s="2" t="str">
        <f>IF(B1320="","",VLOOKUP(AB1320,Varsayımlar!$B:$Q,8,0))</f>
        <v/>
      </c>
      <c r="Q1320" s="2" t="str">
        <f>IF(B1320="","",VLOOKUP(AB1320,Varsayımlar!$B:$Q,9,0))</f>
        <v/>
      </c>
      <c r="R1320" s="2" t="str">
        <f>IF(B1320="","",VLOOKUP(AB1320,Varsayımlar!$B:$Q,10,0))</f>
        <v/>
      </c>
      <c r="S1320" s="2" t="str">
        <f>IF(B1320="","",VLOOKUP(AB1320,Varsayımlar!$B:$Q,11,0))</f>
        <v/>
      </c>
      <c r="T1320" s="2" t="str">
        <f>IF(B1320="","",VLOOKUP(AB1320,Varsayımlar!$B:$Q,12,0))</f>
        <v/>
      </c>
      <c r="U1320" s="2" t="str">
        <f>IF(B1320="","",VLOOKUP(AB1320,Varsayımlar!$B:$Q,13,0))</f>
        <v/>
      </c>
      <c r="V1320" s="2" t="str">
        <f>IF(B1320="","",VLOOKUP(AB1320,Varsayımlar!$B:$Q,14,0))</f>
        <v/>
      </c>
      <c r="Z1320" s="2" t="str">
        <f>IF(B1320="","",VLOOKUP(AB1320,Varsayımlar!$B:$Q,15,0))</f>
        <v/>
      </c>
      <c r="AA1320" s="2" t="str">
        <f>IF(B1320="","",VLOOKUP(AB1320,Varsayımlar!$B:$Q,16,0))</f>
        <v/>
      </c>
      <c r="AB1320" s="2" t="str">
        <f t="shared" si="23"/>
        <v/>
      </c>
    </row>
    <row r="1321" spans="2:28" x14ac:dyDescent="0.25">
      <c r="B1321" s="6"/>
      <c r="C1321" s="7" t="str">
        <f>IF(B1321="","",VLOOKUP(AB1321,Varsayımlar!$B:$Q,3,0))</f>
        <v/>
      </c>
      <c r="G1321" s="5" t="str">
        <f>IF(B1321="","",VLOOKUP(AB1321,Varsayımlar!$B:$Q,5,0))</f>
        <v/>
      </c>
      <c r="H1321" s="5"/>
      <c r="I1321" s="5" t="str">
        <f>IF(B1321="","",VLOOKUP(AB1321,Varsayımlar!$B:$Q,6,0))</f>
        <v/>
      </c>
      <c r="O1321" s="5" t="str">
        <f>IF(B1321="","",VLOOKUP(AB1321,Varsayımlar!$B:$Q,7,0)*J1321)</f>
        <v/>
      </c>
      <c r="P1321" s="5" t="str">
        <f>IF(B1321="","",VLOOKUP(AB1321,Varsayımlar!$B:$Q,8,0))</f>
        <v/>
      </c>
      <c r="Q1321" s="5" t="str">
        <f>IF(B1321="","",VLOOKUP(AB1321,Varsayımlar!$B:$Q,9,0))</f>
        <v/>
      </c>
      <c r="R1321" s="5" t="str">
        <f>IF(B1321="","",VLOOKUP(AB1321,Varsayımlar!$B:$Q,10,0))</f>
        <v/>
      </c>
      <c r="S1321" s="5" t="str">
        <f>IF(B1321="","",VLOOKUP(AB1321,Varsayımlar!$B:$Q,11,0))</f>
        <v/>
      </c>
      <c r="T1321" s="5" t="str">
        <f>IF(B1321="","",VLOOKUP(AB1321,Varsayımlar!$B:$Q,12,0))</f>
        <v/>
      </c>
      <c r="U1321" s="5" t="str">
        <f>IF(B1321="","",VLOOKUP(AB1321,Varsayımlar!$B:$Q,13,0))</f>
        <v/>
      </c>
      <c r="V1321" s="5" t="str">
        <f>IF(B1321="","",VLOOKUP(AB1321,Varsayımlar!$B:$Q,14,0))</f>
        <v/>
      </c>
      <c r="Z1321" s="5" t="str">
        <f>IF(B1321="","",VLOOKUP(AB1321,Varsayımlar!$B:$Q,15,0))</f>
        <v/>
      </c>
      <c r="AA1321" s="5" t="str">
        <f>IF(B1321="","",VLOOKUP(AB1321,Varsayımlar!$B:$Q,16,0))</f>
        <v/>
      </c>
      <c r="AB1321" s="5" t="str">
        <f t="shared" si="23"/>
        <v/>
      </c>
    </row>
    <row r="1322" spans="2:28" x14ac:dyDescent="0.25">
      <c r="C1322" s="3" t="str">
        <f>IF(B1322="","",VLOOKUP(AB1322,Varsayımlar!$B:$Q,3,0))</f>
        <v/>
      </c>
      <c r="G1322" s="2" t="str">
        <f>IF(B1322="","",VLOOKUP(AB1322,Varsayımlar!$B:$Q,5,0))</f>
        <v/>
      </c>
      <c r="I1322" s="2" t="str">
        <f>IF(B1322="","",VLOOKUP(AB1322,Varsayımlar!$B:$Q,6,0))</f>
        <v/>
      </c>
      <c r="O1322" s="2" t="str">
        <f>IF(B1322="","",VLOOKUP(AB1322,Varsayımlar!$B:$Q,7,0)*J1322)</f>
        <v/>
      </c>
      <c r="P1322" s="2" t="str">
        <f>IF(B1322="","",VLOOKUP(AB1322,Varsayımlar!$B:$Q,8,0))</f>
        <v/>
      </c>
      <c r="Q1322" s="2" t="str">
        <f>IF(B1322="","",VLOOKUP(AB1322,Varsayımlar!$B:$Q,9,0))</f>
        <v/>
      </c>
      <c r="R1322" s="2" t="str">
        <f>IF(B1322="","",VLOOKUP(AB1322,Varsayımlar!$B:$Q,10,0))</f>
        <v/>
      </c>
      <c r="S1322" s="2" t="str">
        <f>IF(B1322="","",VLOOKUP(AB1322,Varsayımlar!$B:$Q,11,0))</f>
        <v/>
      </c>
      <c r="T1322" s="2" t="str">
        <f>IF(B1322="","",VLOOKUP(AB1322,Varsayımlar!$B:$Q,12,0))</f>
        <v/>
      </c>
      <c r="U1322" s="2" t="str">
        <f>IF(B1322="","",VLOOKUP(AB1322,Varsayımlar!$B:$Q,13,0))</f>
        <v/>
      </c>
      <c r="V1322" s="2" t="str">
        <f>IF(B1322="","",VLOOKUP(AB1322,Varsayımlar!$B:$Q,14,0))</f>
        <v/>
      </c>
      <c r="Z1322" s="2" t="str">
        <f>IF(B1322="","",VLOOKUP(AB1322,Varsayımlar!$B:$Q,15,0))</f>
        <v/>
      </c>
      <c r="AA1322" s="2" t="str">
        <f>IF(B1322="","",VLOOKUP(AB1322,Varsayımlar!$B:$Q,16,0))</f>
        <v/>
      </c>
      <c r="AB1322" s="2" t="str">
        <f t="shared" si="23"/>
        <v/>
      </c>
    </row>
    <row r="1323" spans="2:28" x14ac:dyDescent="0.25">
      <c r="B1323" s="6"/>
      <c r="C1323" s="7" t="str">
        <f>IF(B1323="","",VLOOKUP(AB1323,Varsayımlar!$B:$Q,3,0))</f>
        <v/>
      </c>
      <c r="G1323" s="5" t="str">
        <f>IF(B1323="","",VLOOKUP(AB1323,Varsayımlar!$B:$Q,5,0))</f>
        <v/>
      </c>
      <c r="H1323" s="5"/>
      <c r="I1323" s="5" t="str">
        <f>IF(B1323="","",VLOOKUP(AB1323,Varsayımlar!$B:$Q,6,0))</f>
        <v/>
      </c>
      <c r="O1323" s="5" t="str">
        <f>IF(B1323="","",VLOOKUP(AB1323,Varsayımlar!$B:$Q,7,0)*J1323)</f>
        <v/>
      </c>
      <c r="P1323" s="5" t="str">
        <f>IF(B1323="","",VLOOKUP(AB1323,Varsayımlar!$B:$Q,8,0))</f>
        <v/>
      </c>
      <c r="Q1323" s="5" t="str">
        <f>IF(B1323="","",VLOOKUP(AB1323,Varsayımlar!$B:$Q,9,0))</f>
        <v/>
      </c>
      <c r="R1323" s="5" t="str">
        <f>IF(B1323="","",VLOOKUP(AB1323,Varsayımlar!$B:$Q,10,0))</f>
        <v/>
      </c>
      <c r="S1323" s="5" t="str">
        <f>IF(B1323="","",VLOOKUP(AB1323,Varsayımlar!$B:$Q,11,0))</f>
        <v/>
      </c>
      <c r="T1323" s="5" t="str">
        <f>IF(B1323="","",VLOOKUP(AB1323,Varsayımlar!$B:$Q,12,0))</f>
        <v/>
      </c>
      <c r="U1323" s="5" t="str">
        <f>IF(B1323="","",VLOOKUP(AB1323,Varsayımlar!$B:$Q,13,0))</f>
        <v/>
      </c>
      <c r="V1323" s="5" t="str">
        <f>IF(B1323="","",VLOOKUP(AB1323,Varsayımlar!$B:$Q,14,0))</f>
        <v/>
      </c>
      <c r="Z1323" s="5" t="str">
        <f>IF(B1323="","",VLOOKUP(AB1323,Varsayımlar!$B:$Q,15,0))</f>
        <v/>
      </c>
      <c r="AA1323" s="5" t="str">
        <f>IF(B1323="","",VLOOKUP(AB1323,Varsayımlar!$B:$Q,16,0))</f>
        <v/>
      </c>
      <c r="AB1323" s="5" t="str">
        <f t="shared" si="23"/>
        <v/>
      </c>
    </row>
    <row r="1324" spans="2:28" x14ac:dyDescent="0.25">
      <c r="C1324" s="3" t="str">
        <f>IF(B1324="","",VLOOKUP(AB1324,Varsayımlar!$B:$Q,3,0))</f>
        <v/>
      </c>
      <c r="G1324" s="2" t="str">
        <f>IF(B1324="","",VLOOKUP(AB1324,Varsayımlar!$B:$Q,5,0))</f>
        <v/>
      </c>
      <c r="I1324" s="2" t="str">
        <f>IF(B1324="","",VLOOKUP(AB1324,Varsayımlar!$B:$Q,6,0))</f>
        <v/>
      </c>
      <c r="O1324" s="2" t="str">
        <f>IF(B1324="","",VLOOKUP(AB1324,Varsayımlar!$B:$Q,7,0)*J1324)</f>
        <v/>
      </c>
      <c r="P1324" s="2" t="str">
        <f>IF(B1324="","",VLOOKUP(AB1324,Varsayımlar!$B:$Q,8,0))</f>
        <v/>
      </c>
      <c r="Q1324" s="2" t="str">
        <f>IF(B1324="","",VLOOKUP(AB1324,Varsayımlar!$B:$Q,9,0))</f>
        <v/>
      </c>
      <c r="R1324" s="2" t="str">
        <f>IF(B1324="","",VLOOKUP(AB1324,Varsayımlar!$B:$Q,10,0))</f>
        <v/>
      </c>
      <c r="S1324" s="2" t="str">
        <f>IF(B1324="","",VLOOKUP(AB1324,Varsayımlar!$B:$Q,11,0))</f>
        <v/>
      </c>
      <c r="T1324" s="2" t="str">
        <f>IF(B1324="","",VLOOKUP(AB1324,Varsayımlar!$B:$Q,12,0))</f>
        <v/>
      </c>
      <c r="U1324" s="2" t="str">
        <f>IF(B1324="","",VLOOKUP(AB1324,Varsayımlar!$B:$Q,13,0))</f>
        <v/>
      </c>
      <c r="V1324" s="2" t="str">
        <f>IF(B1324="","",VLOOKUP(AB1324,Varsayımlar!$B:$Q,14,0))</f>
        <v/>
      </c>
      <c r="Z1324" s="2" t="str">
        <f>IF(B1324="","",VLOOKUP(AB1324,Varsayımlar!$B:$Q,15,0))</f>
        <v/>
      </c>
      <c r="AA1324" s="2" t="str">
        <f>IF(B1324="","",VLOOKUP(AB1324,Varsayımlar!$B:$Q,16,0))</f>
        <v/>
      </c>
      <c r="AB1324" s="2" t="str">
        <f t="shared" si="23"/>
        <v/>
      </c>
    </row>
    <row r="1325" spans="2:28" x14ac:dyDescent="0.25">
      <c r="B1325" s="6"/>
      <c r="C1325" s="7" t="str">
        <f>IF(B1325="","",VLOOKUP(AB1325,Varsayımlar!$B:$Q,3,0))</f>
        <v/>
      </c>
      <c r="G1325" s="5" t="str">
        <f>IF(B1325="","",VLOOKUP(AB1325,Varsayımlar!$B:$Q,5,0))</f>
        <v/>
      </c>
      <c r="H1325" s="5"/>
      <c r="I1325" s="5" t="str">
        <f>IF(B1325="","",VLOOKUP(AB1325,Varsayımlar!$B:$Q,6,0))</f>
        <v/>
      </c>
      <c r="O1325" s="5" t="str">
        <f>IF(B1325="","",VLOOKUP(AB1325,Varsayımlar!$B:$Q,7,0)*J1325)</f>
        <v/>
      </c>
      <c r="P1325" s="5" t="str">
        <f>IF(B1325="","",VLOOKUP(AB1325,Varsayımlar!$B:$Q,8,0))</f>
        <v/>
      </c>
      <c r="Q1325" s="5" t="str">
        <f>IF(B1325="","",VLOOKUP(AB1325,Varsayımlar!$B:$Q,9,0))</f>
        <v/>
      </c>
      <c r="R1325" s="5" t="str">
        <f>IF(B1325="","",VLOOKUP(AB1325,Varsayımlar!$B:$Q,10,0))</f>
        <v/>
      </c>
      <c r="S1325" s="5" t="str">
        <f>IF(B1325="","",VLOOKUP(AB1325,Varsayımlar!$B:$Q,11,0))</f>
        <v/>
      </c>
      <c r="T1325" s="5" t="str">
        <f>IF(B1325="","",VLOOKUP(AB1325,Varsayımlar!$B:$Q,12,0))</f>
        <v/>
      </c>
      <c r="U1325" s="5" t="str">
        <f>IF(B1325="","",VLOOKUP(AB1325,Varsayımlar!$B:$Q,13,0))</f>
        <v/>
      </c>
      <c r="V1325" s="5" t="str">
        <f>IF(B1325="","",VLOOKUP(AB1325,Varsayımlar!$B:$Q,14,0))</f>
        <v/>
      </c>
      <c r="Z1325" s="5" t="str">
        <f>IF(B1325="","",VLOOKUP(AB1325,Varsayımlar!$B:$Q,15,0))</f>
        <v/>
      </c>
      <c r="AA1325" s="5" t="str">
        <f>IF(B1325="","",VLOOKUP(AB1325,Varsayımlar!$B:$Q,16,0))</f>
        <v/>
      </c>
      <c r="AB1325" s="5" t="str">
        <f t="shared" si="23"/>
        <v/>
      </c>
    </row>
    <row r="1326" spans="2:28" x14ac:dyDescent="0.25">
      <c r="C1326" s="3" t="str">
        <f>IF(B1326="","",VLOOKUP(AB1326,Varsayımlar!$B:$Q,3,0))</f>
        <v/>
      </c>
      <c r="G1326" s="2" t="str">
        <f>IF(B1326="","",VLOOKUP(AB1326,Varsayımlar!$B:$Q,5,0))</f>
        <v/>
      </c>
      <c r="I1326" s="2" t="str">
        <f>IF(B1326="","",VLOOKUP(AB1326,Varsayımlar!$B:$Q,6,0))</f>
        <v/>
      </c>
      <c r="O1326" s="2" t="str">
        <f>IF(B1326="","",VLOOKUP(AB1326,Varsayımlar!$B:$Q,7,0)*J1326)</f>
        <v/>
      </c>
      <c r="P1326" s="2" t="str">
        <f>IF(B1326="","",VLOOKUP(AB1326,Varsayımlar!$B:$Q,8,0))</f>
        <v/>
      </c>
      <c r="Q1326" s="2" t="str">
        <f>IF(B1326="","",VLOOKUP(AB1326,Varsayımlar!$B:$Q,9,0))</f>
        <v/>
      </c>
      <c r="R1326" s="2" t="str">
        <f>IF(B1326="","",VLOOKUP(AB1326,Varsayımlar!$B:$Q,10,0))</f>
        <v/>
      </c>
      <c r="S1326" s="2" t="str">
        <f>IF(B1326="","",VLOOKUP(AB1326,Varsayımlar!$B:$Q,11,0))</f>
        <v/>
      </c>
      <c r="T1326" s="2" t="str">
        <f>IF(B1326="","",VLOOKUP(AB1326,Varsayımlar!$B:$Q,12,0))</f>
        <v/>
      </c>
      <c r="U1326" s="2" t="str">
        <f>IF(B1326="","",VLOOKUP(AB1326,Varsayımlar!$B:$Q,13,0))</f>
        <v/>
      </c>
      <c r="V1326" s="2" t="str">
        <f>IF(B1326="","",VLOOKUP(AB1326,Varsayımlar!$B:$Q,14,0))</f>
        <v/>
      </c>
      <c r="Z1326" s="2" t="str">
        <f>IF(B1326="","",VLOOKUP(AB1326,Varsayımlar!$B:$Q,15,0))</f>
        <v/>
      </c>
      <c r="AA1326" s="2" t="str">
        <f>IF(B1326="","",VLOOKUP(AB1326,Varsayımlar!$B:$Q,16,0))</f>
        <v/>
      </c>
      <c r="AB1326" s="2" t="str">
        <f t="shared" si="23"/>
        <v/>
      </c>
    </row>
    <row r="1327" spans="2:28" x14ac:dyDescent="0.25">
      <c r="B1327" s="6"/>
      <c r="C1327" s="7" t="str">
        <f>IF(B1327="","",VLOOKUP(AB1327,Varsayımlar!$B:$Q,3,0))</f>
        <v/>
      </c>
      <c r="G1327" s="5" t="str">
        <f>IF(B1327="","",VLOOKUP(AB1327,Varsayımlar!$B:$Q,5,0))</f>
        <v/>
      </c>
      <c r="H1327" s="5"/>
      <c r="I1327" s="5" t="str">
        <f>IF(B1327="","",VLOOKUP(AB1327,Varsayımlar!$B:$Q,6,0))</f>
        <v/>
      </c>
      <c r="O1327" s="5" t="str">
        <f>IF(B1327="","",VLOOKUP(AB1327,Varsayımlar!$B:$Q,7,0)*J1327)</f>
        <v/>
      </c>
      <c r="P1327" s="5" t="str">
        <f>IF(B1327="","",VLOOKUP(AB1327,Varsayımlar!$B:$Q,8,0))</f>
        <v/>
      </c>
      <c r="Q1327" s="5" t="str">
        <f>IF(B1327="","",VLOOKUP(AB1327,Varsayımlar!$B:$Q,9,0))</f>
        <v/>
      </c>
      <c r="R1327" s="5" t="str">
        <f>IF(B1327="","",VLOOKUP(AB1327,Varsayımlar!$B:$Q,10,0))</f>
        <v/>
      </c>
      <c r="S1327" s="5" t="str">
        <f>IF(B1327="","",VLOOKUP(AB1327,Varsayımlar!$B:$Q,11,0))</f>
        <v/>
      </c>
      <c r="T1327" s="5" t="str">
        <f>IF(B1327="","",VLOOKUP(AB1327,Varsayımlar!$B:$Q,12,0))</f>
        <v/>
      </c>
      <c r="U1327" s="5" t="str">
        <f>IF(B1327="","",VLOOKUP(AB1327,Varsayımlar!$B:$Q,13,0))</f>
        <v/>
      </c>
      <c r="V1327" s="5" t="str">
        <f>IF(B1327="","",VLOOKUP(AB1327,Varsayımlar!$B:$Q,14,0))</f>
        <v/>
      </c>
      <c r="Z1327" s="5" t="str">
        <f>IF(B1327="","",VLOOKUP(AB1327,Varsayımlar!$B:$Q,15,0))</f>
        <v/>
      </c>
      <c r="AA1327" s="5" t="str">
        <f>IF(B1327="","",VLOOKUP(AB1327,Varsayımlar!$B:$Q,16,0))</f>
        <v/>
      </c>
      <c r="AB1327" s="5" t="str">
        <f t="shared" si="23"/>
        <v/>
      </c>
    </row>
    <row r="1328" spans="2:28" x14ac:dyDescent="0.25">
      <c r="C1328" s="3" t="str">
        <f>IF(B1328="","",VLOOKUP(AB1328,Varsayımlar!$B:$Q,3,0))</f>
        <v/>
      </c>
      <c r="G1328" s="2" t="str">
        <f>IF(B1328="","",VLOOKUP(AB1328,Varsayımlar!$B:$Q,5,0))</f>
        <v/>
      </c>
      <c r="I1328" s="2" t="str">
        <f>IF(B1328="","",VLOOKUP(AB1328,Varsayımlar!$B:$Q,6,0))</f>
        <v/>
      </c>
      <c r="O1328" s="2" t="str">
        <f>IF(B1328="","",VLOOKUP(AB1328,Varsayımlar!$B:$Q,7,0)*J1328)</f>
        <v/>
      </c>
      <c r="P1328" s="2" t="str">
        <f>IF(B1328="","",VLOOKUP(AB1328,Varsayımlar!$B:$Q,8,0))</f>
        <v/>
      </c>
      <c r="Q1328" s="2" t="str">
        <f>IF(B1328="","",VLOOKUP(AB1328,Varsayımlar!$B:$Q,9,0))</f>
        <v/>
      </c>
      <c r="R1328" s="2" t="str">
        <f>IF(B1328="","",VLOOKUP(AB1328,Varsayımlar!$B:$Q,10,0))</f>
        <v/>
      </c>
      <c r="S1328" s="2" t="str">
        <f>IF(B1328="","",VLOOKUP(AB1328,Varsayımlar!$B:$Q,11,0))</f>
        <v/>
      </c>
      <c r="T1328" s="2" t="str">
        <f>IF(B1328="","",VLOOKUP(AB1328,Varsayımlar!$B:$Q,12,0))</f>
        <v/>
      </c>
      <c r="U1328" s="2" t="str">
        <f>IF(B1328="","",VLOOKUP(AB1328,Varsayımlar!$B:$Q,13,0))</f>
        <v/>
      </c>
      <c r="V1328" s="2" t="str">
        <f>IF(B1328="","",VLOOKUP(AB1328,Varsayımlar!$B:$Q,14,0))</f>
        <v/>
      </c>
      <c r="Z1328" s="2" t="str">
        <f>IF(B1328="","",VLOOKUP(AB1328,Varsayımlar!$B:$Q,15,0))</f>
        <v/>
      </c>
      <c r="AA1328" s="2" t="str">
        <f>IF(B1328="","",VLOOKUP(AB1328,Varsayımlar!$B:$Q,16,0))</f>
        <v/>
      </c>
      <c r="AB1328" s="2" t="str">
        <f t="shared" si="23"/>
        <v/>
      </c>
    </row>
    <row r="1329" spans="2:28" x14ac:dyDescent="0.25">
      <c r="B1329" s="6"/>
      <c r="C1329" s="7" t="str">
        <f>IF(B1329="","",VLOOKUP(AB1329,Varsayımlar!$B:$Q,3,0))</f>
        <v/>
      </c>
      <c r="G1329" s="5" t="str">
        <f>IF(B1329="","",VLOOKUP(AB1329,Varsayımlar!$B:$Q,5,0))</f>
        <v/>
      </c>
      <c r="H1329" s="5"/>
      <c r="I1329" s="5" t="str">
        <f>IF(B1329="","",VLOOKUP(AB1329,Varsayımlar!$B:$Q,6,0))</f>
        <v/>
      </c>
      <c r="O1329" s="5" t="str">
        <f>IF(B1329="","",VLOOKUP(AB1329,Varsayımlar!$B:$Q,7,0)*J1329)</f>
        <v/>
      </c>
      <c r="P1329" s="5" t="str">
        <f>IF(B1329="","",VLOOKUP(AB1329,Varsayımlar!$B:$Q,8,0))</f>
        <v/>
      </c>
      <c r="Q1329" s="5" t="str">
        <f>IF(B1329="","",VLOOKUP(AB1329,Varsayımlar!$B:$Q,9,0))</f>
        <v/>
      </c>
      <c r="R1329" s="5" t="str">
        <f>IF(B1329="","",VLOOKUP(AB1329,Varsayımlar!$B:$Q,10,0))</f>
        <v/>
      </c>
      <c r="S1329" s="5" t="str">
        <f>IF(B1329="","",VLOOKUP(AB1329,Varsayımlar!$B:$Q,11,0))</f>
        <v/>
      </c>
      <c r="T1329" s="5" t="str">
        <f>IF(B1329="","",VLOOKUP(AB1329,Varsayımlar!$B:$Q,12,0))</f>
        <v/>
      </c>
      <c r="U1329" s="5" t="str">
        <f>IF(B1329="","",VLOOKUP(AB1329,Varsayımlar!$B:$Q,13,0))</f>
        <v/>
      </c>
      <c r="V1329" s="5" t="str">
        <f>IF(B1329="","",VLOOKUP(AB1329,Varsayımlar!$B:$Q,14,0))</f>
        <v/>
      </c>
      <c r="Z1329" s="5" t="str">
        <f>IF(B1329="","",VLOOKUP(AB1329,Varsayımlar!$B:$Q,15,0))</f>
        <v/>
      </c>
      <c r="AA1329" s="5" t="str">
        <f>IF(B1329="","",VLOOKUP(AB1329,Varsayımlar!$B:$Q,16,0))</f>
        <v/>
      </c>
      <c r="AB1329" s="5" t="str">
        <f t="shared" si="23"/>
        <v/>
      </c>
    </row>
    <row r="1330" spans="2:28" x14ac:dyDescent="0.25">
      <c r="C1330" s="3" t="str">
        <f>IF(B1330="","",VLOOKUP(AB1330,Varsayımlar!$B:$Q,3,0))</f>
        <v/>
      </c>
      <c r="G1330" s="2" t="str">
        <f>IF(B1330="","",VLOOKUP(AB1330,Varsayımlar!$B:$Q,5,0))</f>
        <v/>
      </c>
      <c r="I1330" s="2" t="str">
        <f>IF(B1330="","",VLOOKUP(AB1330,Varsayımlar!$B:$Q,6,0))</f>
        <v/>
      </c>
      <c r="O1330" s="2" t="str">
        <f>IF(B1330="","",VLOOKUP(AB1330,Varsayımlar!$B:$Q,7,0)*J1330)</f>
        <v/>
      </c>
      <c r="P1330" s="2" t="str">
        <f>IF(B1330="","",VLOOKUP(AB1330,Varsayımlar!$B:$Q,8,0))</f>
        <v/>
      </c>
      <c r="Q1330" s="2" t="str">
        <f>IF(B1330="","",VLOOKUP(AB1330,Varsayımlar!$B:$Q,9,0))</f>
        <v/>
      </c>
      <c r="R1330" s="2" t="str">
        <f>IF(B1330="","",VLOOKUP(AB1330,Varsayımlar!$B:$Q,10,0))</f>
        <v/>
      </c>
      <c r="S1330" s="2" t="str">
        <f>IF(B1330="","",VLOOKUP(AB1330,Varsayımlar!$B:$Q,11,0))</f>
        <v/>
      </c>
      <c r="T1330" s="2" t="str">
        <f>IF(B1330="","",VLOOKUP(AB1330,Varsayımlar!$B:$Q,12,0))</f>
        <v/>
      </c>
      <c r="U1330" s="2" t="str">
        <f>IF(B1330="","",VLOOKUP(AB1330,Varsayımlar!$B:$Q,13,0))</f>
        <v/>
      </c>
      <c r="V1330" s="2" t="str">
        <f>IF(B1330="","",VLOOKUP(AB1330,Varsayımlar!$B:$Q,14,0))</f>
        <v/>
      </c>
      <c r="Z1330" s="2" t="str">
        <f>IF(B1330="","",VLOOKUP(AB1330,Varsayımlar!$B:$Q,15,0))</f>
        <v/>
      </c>
      <c r="AA1330" s="2" t="str">
        <f>IF(B1330="","",VLOOKUP(AB1330,Varsayımlar!$B:$Q,16,0))</f>
        <v/>
      </c>
      <c r="AB1330" s="2" t="str">
        <f t="shared" si="23"/>
        <v/>
      </c>
    </row>
    <row r="1331" spans="2:28" x14ac:dyDescent="0.25">
      <c r="B1331" s="6"/>
      <c r="C1331" s="7" t="str">
        <f>IF(B1331="","",VLOOKUP(AB1331,Varsayımlar!$B:$Q,3,0))</f>
        <v/>
      </c>
      <c r="G1331" s="5" t="str">
        <f>IF(B1331="","",VLOOKUP(AB1331,Varsayımlar!$B:$Q,5,0))</f>
        <v/>
      </c>
      <c r="H1331" s="5"/>
      <c r="I1331" s="5" t="str">
        <f>IF(B1331="","",VLOOKUP(AB1331,Varsayımlar!$B:$Q,6,0))</f>
        <v/>
      </c>
      <c r="O1331" s="5" t="str">
        <f>IF(B1331="","",VLOOKUP(AB1331,Varsayımlar!$B:$Q,7,0)*J1331)</f>
        <v/>
      </c>
      <c r="P1331" s="5" t="str">
        <f>IF(B1331="","",VLOOKUP(AB1331,Varsayımlar!$B:$Q,8,0))</f>
        <v/>
      </c>
      <c r="Q1331" s="5" t="str">
        <f>IF(B1331="","",VLOOKUP(AB1331,Varsayımlar!$B:$Q,9,0))</f>
        <v/>
      </c>
      <c r="R1331" s="5" t="str">
        <f>IF(B1331="","",VLOOKUP(AB1331,Varsayımlar!$B:$Q,10,0))</f>
        <v/>
      </c>
      <c r="S1331" s="5" t="str">
        <f>IF(B1331="","",VLOOKUP(AB1331,Varsayımlar!$B:$Q,11,0))</f>
        <v/>
      </c>
      <c r="T1331" s="5" t="str">
        <f>IF(B1331="","",VLOOKUP(AB1331,Varsayımlar!$B:$Q,12,0))</f>
        <v/>
      </c>
      <c r="U1331" s="5" t="str">
        <f>IF(B1331="","",VLOOKUP(AB1331,Varsayımlar!$B:$Q,13,0))</f>
        <v/>
      </c>
      <c r="V1331" s="5" t="str">
        <f>IF(B1331="","",VLOOKUP(AB1331,Varsayımlar!$B:$Q,14,0))</f>
        <v/>
      </c>
      <c r="Z1331" s="5" t="str">
        <f>IF(B1331="","",VLOOKUP(AB1331,Varsayımlar!$B:$Q,15,0))</f>
        <v/>
      </c>
      <c r="AA1331" s="5" t="str">
        <f>IF(B1331="","",VLOOKUP(AB1331,Varsayımlar!$B:$Q,16,0))</f>
        <v/>
      </c>
      <c r="AB1331" s="5" t="str">
        <f t="shared" si="23"/>
        <v/>
      </c>
    </row>
    <row r="1332" spans="2:28" x14ac:dyDescent="0.25">
      <c r="C1332" s="3" t="str">
        <f>IF(B1332="","",VLOOKUP(AB1332,Varsayımlar!$B:$Q,3,0))</f>
        <v/>
      </c>
      <c r="G1332" s="2" t="str">
        <f>IF(B1332="","",VLOOKUP(AB1332,Varsayımlar!$B:$Q,5,0))</f>
        <v/>
      </c>
      <c r="I1332" s="2" t="str">
        <f>IF(B1332="","",VLOOKUP(AB1332,Varsayımlar!$B:$Q,6,0))</f>
        <v/>
      </c>
      <c r="O1332" s="2" t="str">
        <f>IF(B1332="","",VLOOKUP(AB1332,Varsayımlar!$B:$Q,7,0)*J1332)</f>
        <v/>
      </c>
      <c r="P1332" s="2" t="str">
        <f>IF(B1332="","",VLOOKUP(AB1332,Varsayımlar!$B:$Q,8,0))</f>
        <v/>
      </c>
      <c r="Q1332" s="2" t="str">
        <f>IF(B1332="","",VLOOKUP(AB1332,Varsayımlar!$B:$Q,9,0))</f>
        <v/>
      </c>
      <c r="R1332" s="2" t="str">
        <f>IF(B1332="","",VLOOKUP(AB1332,Varsayımlar!$B:$Q,10,0))</f>
        <v/>
      </c>
      <c r="S1332" s="2" t="str">
        <f>IF(B1332="","",VLOOKUP(AB1332,Varsayımlar!$B:$Q,11,0))</f>
        <v/>
      </c>
      <c r="T1332" s="2" t="str">
        <f>IF(B1332="","",VLOOKUP(AB1332,Varsayımlar!$B:$Q,12,0))</f>
        <v/>
      </c>
      <c r="U1332" s="2" t="str">
        <f>IF(B1332="","",VLOOKUP(AB1332,Varsayımlar!$B:$Q,13,0))</f>
        <v/>
      </c>
      <c r="V1332" s="2" t="str">
        <f>IF(B1332="","",VLOOKUP(AB1332,Varsayımlar!$B:$Q,14,0))</f>
        <v/>
      </c>
      <c r="Z1332" s="2" t="str">
        <f>IF(B1332="","",VLOOKUP(AB1332,Varsayımlar!$B:$Q,15,0))</f>
        <v/>
      </c>
      <c r="AA1332" s="2" t="str">
        <f>IF(B1332="","",VLOOKUP(AB1332,Varsayımlar!$B:$Q,16,0))</f>
        <v/>
      </c>
      <c r="AB1332" s="2" t="str">
        <f t="shared" si="23"/>
        <v/>
      </c>
    </row>
    <row r="1333" spans="2:28" x14ac:dyDescent="0.25">
      <c r="B1333" s="6"/>
      <c r="C1333" s="7" t="str">
        <f>IF(B1333="","",VLOOKUP(AB1333,Varsayımlar!$B:$Q,3,0))</f>
        <v/>
      </c>
      <c r="G1333" s="5" t="str">
        <f>IF(B1333="","",VLOOKUP(AB1333,Varsayımlar!$B:$Q,5,0))</f>
        <v/>
      </c>
      <c r="H1333" s="5"/>
      <c r="I1333" s="5" t="str">
        <f>IF(B1333="","",VLOOKUP(AB1333,Varsayımlar!$B:$Q,6,0))</f>
        <v/>
      </c>
      <c r="O1333" s="5" t="str">
        <f>IF(B1333="","",VLOOKUP(AB1333,Varsayımlar!$B:$Q,7,0)*J1333)</f>
        <v/>
      </c>
      <c r="P1333" s="5" t="str">
        <f>IF(B1333="","",VLOOKUP(AB1333,Varsayımlar!$B:$Q,8,0))</f>
        <v/>
      </c>
      <c r="Q1333" s="5" t="str">
        <f>IF(B1333="","",VLOOKUP(AB1333,Varsayımlar!$B:$Q,9,0))</f>
        <v/>
      </c>
      <c r="R1333" s="5" t="str">
        <f>IF(B1333="","",VLOOKUP(AB1333,Varsayımlar!$B:$Q,10,0))</f>
        <v/>
      </c>
      <c r="S1333" s="5" t="str">
        <f>IF(B1333="","",VLOOKUP(AB1333,Varsayımlar!$B:$Q,11,0))</f>
        <v/>
      </c>
      <c r="T1333" s="5" t="str">
        <f>IF(B1333="","",VLOOKUP(AB1333,Varsayımlar!$B:$Q,12,0))</f>
        <v/>
      </c>
      <c r="U1333" s="5" t="str">
        <f>IF(B1333="","",VLOOKUP(AB1333,Varsayımlar!$B:$Q,13,0))</f>
        <v/>
      </c>
      <c r="V1333" s="5" t="str">
        <f>IF(B1333="","",VLOOKUP(AB1333,Varsayımlar!$B:$Q,14,0))</f>
        <v/>
      </c>
      <c r="Z1333" s="5" t="str">
        <f>IF(B1333="","",VLOOKUP(AB1333,Varsayımlar!$B:$Q,15,0))</f>
        <v/>
      </c>
      <c r="AA1333" s="5" t="str">
        <f>IF(B1333="","",VLOOKUP(AB1333,Varsayımlar!$B:$Q,16,0))</f>
        <v/>
      </c>
      <c r="AB1333" s="5" t="str">
        <f t="shared" si="23"/>
        <v/>
      </c>
    </row>
    <row r="1334" spans="2:28" x14ac:dyDescent="0.25">
      <c r="C1334" s="3" t="str">
        <f>IF(B1334="","",VLOOKUP(AB1334,Varsayımlar!$B:$Q,3,0))</f>
        <v/>
      </c>
      <c r="G1334" s="2" t="str">
        <f>IF(B1334="","",VLOOKUP(AB1334,Varsayımlar!$B:$Q,5,0))</f>
        <v/>
      </c>
      <c r="I1334" s="2" t="str">
        <f>IF(B1334="","",VLOOKUP(AB1334,Varsayımlar!$B:$Q,6,0))</f>
        <v/>
      </c>
      <c r="O1334" s="2" t="str">
        <f>IF(B1334="","",VLOOKUP(AB1334,Varsayımlar!$B:$Q,7,0)*J1334)</f>
        <v/>
      </c>
      <c r="P1334" s="2" t="str">
        <f>IF(B1334="","",VLOOKUP(AB1334,Varsayımlar!$B:$Q,8,0))</f>
        <v/>
      </c>
      <c r="Q1334" s="2" t="str">
        <f>IF(B1334="","",VLOOKUP(AB1334,Varsayımlar!$B:$Q,9,0))</f>
        <v/>
      </c>
      <c r="R1334" s="2" t="str">
        <f>IF(B1334="","",VLOOKUP(AB1334,Varsayımlar!$B:$Q,10,0))</f>
        <v/>
      </c>
      <c r="S1334" s="2" t="str">
        <f>IF(B1334="","",VLOOKUP(AB1334,Varsayımlar!$B:$Q,11,0))</f>
        <v/>
      </c>
      <c r="T1334" s="2" t="str">
        <f>IF(B1334="","",VLOOKUP(AB1334,Varsayımlar!$B:$Q,12,0))</f>
        <v/>
      </c>
      <c r="U1334" s="2" t="str">
        <f>IF(B1334="","",VLOOKUP(AB1334,Varsayımlar!$B:$Q,13,0))</f>
        <v/>
      </c>
      <c r="V1334" s="2" t="str">
        <f>IF(B1334="","",VLOOKUP(AB1334,Varsayımlar!$B:$Q,14,0))</f>
        <v/>
      </c>
      <c r="Z1334" s="2" t="str">
        <f>IF(B1334="","",VLOOKUP(AB1334,Varsayımlar!$B:$Q,15,0))</f>
        <v/>
      </c>
      <c r="AA1334" s="2" t="str">
        <f>IF(B1334="","",VLOOKUP(AB1334,Varsayımlar!$B:$Q,16,0))</f>
        <v/>
      </c>
      <c r="AB1334" s="2" t="str">
        <f t="shared" si="23"/>
        <v/>
      </c>
    </row>
    <row r="1335" spans="2:28" x14ac:dyDescent="0.25">
      <c r="B1335" s="6"/>
      <c r="C1335" s="7" t="str">
        <f>IF(B1335="","",VLOOKUP(AB1335,Varsayımlar!$B:$Q,3,0))</f>
        <v/>
      </c>
      <c r="G1335" s="5" t="str">
        <f>IF(B1335="","",VLOOKUP(AB1335,Varsayımlar!$B:$Q,5,0))</f>
        <v/>
      </c>
      <c r="H1335" s="5"/>
      <c r="I1335" s="5" t="str">
        <f>IF(B1335="","",VLOOKUP(AB1335,Varsayımlar!$B:$Q,6,0))</f>
        <v/>
      </c>
      <c r="O1335" s="5" t="str">
        <f>IF(B1335="","",VLOOKUP(AB1335,Varsayımlar!$B:$Q,7,0)*J1335)</f>
        <v/>
      </c>
      <c r="P1335" s="5" t="str">
        <f>IF(B1335="","",VLOOKUP(AB1335,Varsayımlar!$B:$Q,8,0))</f>
        <v/>
      </c>
      <c r="Q1335" s="5" t="str">
        <f>IF(B1335="","",VLOOKUP(AB1335,Varsayımlar!$B:$Q,9,0))</f>
        <v/>
      </c>
      <c r="R1335" s="5" t="str">
        <f>IF(B1335="","",VLOOKUP(AB1335,Varsayımlar!$B:$Q,10,0))</f>
        <v/>
      </c>
      <c r="S1335" s="5" t="str">
        <f>IF(B1335="","",VLOOKUP(AB1335,Varsayımlar!$B:$Q,11,0))</f>
        <v/>
      </c>
      <c r="T1335" s="5" t="str">
        <f>IF(B1335="","",VLOOKUP(AB1335,Varsayımlar!$B:$Q,12,0))</f>
        <v/>
      </c>
      <c r="U1335" s="5" t="str">
        <f>IF(B1335="","",VLOOKUP(AB1335,Varsayımlar!$B:$Q,13,0))</f>
        <v/>
      </c>
      <c r="V1335" s="5" t="str">
        <f>IF(B1335="","",VLOOKUP(AB1335,Varsayımlar!$B:$Q,14,0))</f>
        <v/>
      </c>
      <c r="Z1335" s="5" t="str">
        <f>IF(B1335="","",VLOOKUP(AB1335,Varsayımlar!$B:$Q,15,0))</f>
        <v/>
      </c>
      <c r="AA1335" s="5" t="str">
        <f>IF(B1335="","",VLOOKUP(AB1335,Varsayımlar!$B:$Q,16,0))</f>
        <v/>
      </c>
      <c r="AB1335" s="5" t="str">
        <f t="shared" si="23"/>
        <v/>
      </c>
    </row>
    <row r="1336" spans="2:28" x14ac:dyDescent="0.25">
      <c r="C1336" s="3" t="str">
        <f>IF(B1336="","",VLOOKUP(AB1336,Varsayımlar!$B:$Q,3,0))</f>
        <v/>
      </c>
      <c r="G1336" s="2" t="str">
        <f>IF(B1336="","",VLOOKUP(AB1336,Varsayımlar!$B:$Q,5,0))</f>
        <v/>
      </c>
      <c r="I1336" s="2" t="str">
        <f>IF(B1336="","",VLOOKUP(AB1336,Varsayımlar!$B:$Q,6,0))</f>
        <v/>
      </c>
      <c r="O1336" s="2" t="str">
        <f>IF(B1336="","",VLOOKUP(AB1336,Varsayımlar!$B:$Q,7,0)*J1336)</f>
        <v/>
      </c>
      <c r="P1336" s="2" t="str">
        <f>IF(B1336="","",VLOOKUP(AB1336,Varsayımlar!$B:$Q,8,0))</f>
        <v/>
      </c>
      <c r="Q1336" s="2" t="str">
        <f>IF(B1336="","",VLOOKUP(AB1336,Varsayımlar!$B:$Q,9,0))</f>
        <v/>
      </c>
      <c r="R1336" s="2" t="str">
        <f>IF(B1336="","",VLOOKUP(AB1336,Varsayımlar!$B:$Q,10,0))</f>
        <v/>
      </c>
      <c r="S1336" s="2" t="str">
        <f>IF(B1336="","",VLOOKUP(AB1336,Varsayımlar!$B:$Q,11,0))</f>
        <v/>
      </c>
      <c r="T1336" s="2" t="str">
        <f>IF(B1336="","",VLOOKUP(AB1336,Varsayımlar!$B:$Q,12,0))</f>
        <v/>
      </c>
      <c r="U1336" s="2" t="str">
        <f>IF(B1336="","",VLOOKUP(AB1336,Varsayımlar!$B:$Q,13,0))</f>
        <v/>
      </c>
      <c r="V1336" s="2" t="str">
        <f>IF(B1336="","",VLOOKUP(AB1336,Varsayımlar!$B:$Q,14,0))</f>
        <v/>
      </c>
      <c r="Z1336" s="2" t="str">
        <f>IF(B1336="","",VLOOKUP(AB1336,Varsayımlar!$B:$Q,15,0))</f>
        <v/>
      </c>
      <c r="AA1336" s="2" t="str">
        <f>IF(B1336="","",VLOOKUP(AB1336,Varsayımlar!$B:$Q,16,0))</f>
        <v/>
      </c>
      <c r="AB1336" s="2" t="str">
        <f t="shared" si="23"/>
        <v/>
      </c>
    </row>
    <row r="1337" spans="2:28" x14ac:dyDescent="0.25">
      <c r="B1337" s="6"/>
      <c r="C1337" s="7" t="str">
        <f>IF(B1337="","",VLOOKUP(AB1337,Varsayımlar!$B:$Q,3,0))</f>
        <v/>
      </c>
      <c r="G1337" s="5" t="str">
        <f>IF(B1337="","",VLOOKUP(AB1337,Varsayımlar!$B:$Q,5,0))</f>
        <v/>
      </c>
      <c r="H1337" s="5"/>
      <c r="I1337" s="5" t="str">
        <f>IF(B1337="","",VLOOKUP(AB1337,Varsayımlar!$B:$Q,6,0))</f>
        <v/>
      </c>
      <c r="O1337" s="5" t="str">
        <f>IF(B1337="","",VLOOKUP(AB1337,Varsayımlar!$B:$Q,7,0)*J1337)</f>
        <v/>
      </c>
      <c r="P1337" s="5" t="str">
        <f>IF(B1337="","",VLOOKUP(AB1337,Varsayımlar!$B:$Q,8,0))</f>
        <v/>
      </c>
      <c r="Q1337" s="5" t="str">
        <f>IF(B1337="","",VLOOKUP(AB1337,Varsayımlar!$B:$Q,9,0))</f>
        <v/>
      </c>
      <c r="R1337" s="5" t="str">
        <f>IF(B1337="","",VLOOKUP(AB1337,Varsayımlar!$B:$Q,10,0))</f>
        <v/>
      </c>
      <c r="S1337" s="5" t="str">
        <f>IF(B1337="","",VLOOKUP(AB1337,Varsayımlar!$B:$Q,11,0))</f>
        <v/>
      </c>
      <c r="T1337" s="5" t="str">
        <f>IF(B1337="","",VLOOKUP(AB1337,Varsayımlar!$B:$Q,12,0))</f>
        <v/>
      </c>
      <c r="U1337" s="5" t="str">
        <f>IF(B1337="","",VLOOKUP(AB1337,Varsayımlar!$B:$Q,13,0))</f>
        <v/>
      </c>
      <c r="V1337" s="5" t="str">
        <f>IF(B1337="","",VLOOKUP(AB1337,Varsayımlar!$B:$Q,14,0))</f>
        <v/>
      </c>
      <c r="Z1337" s="5" t="str">
        <f>IF(B1337="","",VLOOKUP(AB1337,Varsayımlar!$B:$Q,15,0))</f>
        <v/>
      </c>
      <c r="AA1337" s="5" t="str">
        <f>IF(B1337="","",VLOOKUP(AB1337,Varsayımlar!$B:$Q,16,0))</f>
        <v/>
      </c>
      <c r="AB1337" s="5" t="str">
        <f t="shared" si="23"/>
        <v/>
      </c>
    </row>
    <row r="1338" spans="2:28" x14ac:dyDescent="0.25">
      <c r="C1338" s="3" t="str">
        <f>IF(B1338="","",VLOOKUP(AB1338,Varsayımlar!$B:$Q,3,0))</f>
        <v/>
      </c>
      <c r="G1338" s="2" t="str">
        <f>IF(B1338="","",VLOOKUP(AB1338,Varsayımlar!$B:$Q,5,0))</f>
        <v/>
      </c>
      <c r="I1338" s="2" t="str">
        <f>IF(B1338="","",VLOOKUP(AB1338,Varsayımlar!$B:$Q,6,0))</f>
        <v/>
      </c>
      <c r="O1338" s="2" t="str">
        <f>IF(B1338="","",VLOOKUP(AB1338,Varsayımlar!$B:$Q,7,0)*J1338)</f>
        <v/>
      </c>
      <c r="P1338" s="2" t="str">
        <f>IF(B1338="","",VLOOKUP(AB1338,Varsayımlar!$B:$Q,8,0))</f>
        <v/>
      </c>
      <c r="Q1338" s="2" t="str">
        <f>IF(B1338="","",VLOOKUP(AB1338,Varsayımlar!$B:$Q,9,0))</f>
        <v/>
      </c>
      <c r="R1338" s="2" t="str">
        <f>IF(B1338="","",VLOOKUP(AB1338,Varsayımlar!$B:$Q,10,0))</f>
        <v/>
      </c>
      <c r="S1338" s="2" t="str">
        <f>IF(B1338="","",VLOOKUP(AB1338,Varsayımlar!$B:$Q,11,0))</f>
        <v/>
      </c>
      <c r="T1338" s="2" t="str">
        <f>IF(B1338="","",VLOOKUP(AB1338,Varsayımlar!$B:$Q,12,0))</f>
        <v/>
      </c>
      <c r="U1338" s="2" t="str">
        <f>IF(B1338="","",VLOOKUP(AB1338,Varsayımlar!$B:$Q,13,0))</f>
        <v/>
      </c>
      <c r="V1338" s="2" t="str">
        <f>IF(B1338="","",VLOOKUP(AB1338,Varsayımlar!$B:$Q,14,0))</f>
        <v/>
      </c>
      <c r="Z1338" s="2" t="str">
        <f>IF(B1338="","",VLOOKUP(AB1338,Varsayımlar!$B:$Q,15,0))</f>
        <v/>
      </c>
      <c r="AA1338" s="2" t="str">
        <f>IF(B1338="","",VLOOKUP(AB1338,Varsayımlar!$B:$Q,16,0))</f>
        <v/>
      </c>
      <c r="AB1338" s="2" t="str">
        <f t="shared" si="23"/>
        <v/>
      </c>
    </row>
    <row r="1339" spans="2:28" x14ac:dyDescent="0.25">
      <c r="B1339" s="6"/>
      <c r="C1339" s="7" t="str">
        <f>IF(B1339="","",VLOOKUP(AB1339,Varsayımlar!$B:$Q,3,0))</f>
        <v/>
      </c>
      <c r="G1339" s="5" t="str">
        <f>IF(B1339="","",VLOOKUP(AB1339,Varsayımlar!$B:$Q,5,0))</f>
        <v/>
      </c>
      <c r="H1339" s="5"/>
      <c r="I1339" s="5" t="str">
        <f>IF(B1339="","",VLOOKUP(AB1339,Varsayımlar!$B:$Q,6,0))</f>
        <v/>
      </c>
      <c r="O1339" s="5" t="str">
        <f>IF(B1339="","",VLOOKUP(AB1339,Varsayımlar!$B:$Q,7,0)*J1339)</f>
        <v/>
      </c>
      <c r="P1339" s="5" t="str">
        <f>IF(B1339="","",VLOOKUP(AB1339,Varsayımlar!$B:$Q,8,0))</f>
        <v/>
      </c>
      <c r="Q1339" s="5" t="str">
        <f>IF(B1339="","",VLOOKUP(AB1339,Varsayımlar!$B:$Q,9,0))</f>
        <v/>
      </c>
      <c r="R1339" s="5" t="str">
        <f>IF(B1339="","",VLOOKUP(AB1339,Varsayımlar!$B:$Q,10,0))</f>
        <v/>
      </c>
      <c r="S1339" s="5" t="str">
        <f>IF(B1339="","",VLOOKUP(AB1339,Varsayımlar!$B:$Q,11,0))</f>
        <v/>
      </c>
      <c r="T1339" s="5" t="str">
        <f>IF(B1339="","",VLOOKUP(AB1339,Varsayımlar!$B:$Q,12,0))</f>
        <v/>
      </c>
      <c r="U1339" s="5" t="str">
        <f>IF(B1339="","",VLOOKUP(AB1339,Varsayımlar!$B:$Q,13,0))</f>
        <v/>
      </c>
      <c r="V1339" s="5" t="str">
        <f>IF(B1339="","",VLOOKUP(AB1339,Varsayımlar!$B:$Q,14,0))</f>
        <v/>
      </c>
      <c r="Z1339" s="5" t="str">
        <f>IF(B1339="","",VLOOKUP(AB1339,Varsayımlar!$B:$Q,15,0))</f>
        <v/>
      </c>
      <c r="AA1339" s="5" t="str">
        <f>IF(B1339="","",VLOOKUP(AB1339,Varsayımlar!$B:$Q,16,0))</f>
        <v/>
      </c>
      <c r="AB1339" s="5" t="str">
        <f t="shared" si="23"/>
        <v/>
      </c>
    </row>
    <row r="1340" spans="2:28" x14ac:dyDescent="0.25">
      <c r="C1340" s="3" t="str">
        <f>IF(B1340="","",VLOOKUP(AB1340,Varsayımlar!$B:$Q,3,0))</f>
        <v/>
      </c>
      <c r="G1340" s="2" t="str">
        <f>IF(B1340="","",VLOOKUP(AB1340,Varsayımlar!$B:$Q,5,0))</f>
        <v/>
      </c>
      <c r="I1340" s="2" t="str">
        <f>IF(B1340="","",VLOOKUP(AB1340,Varsayımlar!$B:$Q,6,0))</f>
        <v/>
      </c>
      <c r="O1340" s="2" t="str">
        <f>IF(B1340="","",VLOOKUP(AB1340,Varsayımlar!$B:$Q,7,0)*J1340)</f>
        <v/>
      </c>
      <c r="P1340" s="2" t="str">
        <f>IF(B1340="","",VLOOKUP(AB1340,Varsayımlar!$B:$Q,8,0))</f>
        <v/>
      </c>
      <c r="Q1340" s="2" t="str">
        <f>IF(B1340="","",VLOOKUP(AB1340,Varsayımlar!$B:$Q,9,0))</f>
        <v/>
      </c>
      <c r="R1340" s="2" t="str">
        <f>IF(B1340="","",VLOOKUP(AB1340,Varsayımlar!$B:$Q,10,0))</f>
        <v/>
      </c>
      <c r="S1340" s="2" t="str">
        <f>IF(B1340="","",VLOOKUP(AB1340,Varsayımlar!$B:$Q,11,0))</f>
        <v/>
      </c>
      <c r="T1340" s="2" t="str">
        <f>IF(B1340="","",VLOOKUP(AB1340,Varsayımlar!$B:$Q,12,0))</f>
        <v/>
      </c>
      <c r="U1340" s="2" t="str">
        <f>IF(B1340="","",VLOOKUP(AB1340,Varsayımlar!$B:$Q,13,0))</f>
        <v/>
      </c>
      <c r="V1340" s="2" t="str">
        <f>IF(B1340="","",VLOOKUP(AB1340,Varsayımlar!$B:$Q,14,0))</f>
        <v/>
      </c>
      <c r="Z1340" s="2" t="str">
        <f>IF(B1340="","",VLOOKUP(AB1340,Varsayımlar!$B:$Q,15,0))</f>
        <v/>
      </c>
      <c r="AA1340" s="2" t="str">
        <f>IF(B1340="","",VLOOKUP(AB1340,Varsayımlar!$B:$Q,16,0))</f>
        <v/>
      </c>
      <c r="AB1340" s="2" t="str">
        <f t="shared" si="23"/>
        <v/>
      </c>
    </row>
    <row r="1341" spans="2:28" x14ac:dyDescent="0.25">
      <c r="B1341" s="6"/>
      <c r="C1341" s="7" t="str">
        <f>IF(B1341="","",VLOOKUP(AB1341,Varsayımlar!$B:$Q,3,0))</f>
        <v/>
      </c>
      <c r="G1341" s="5" t="str">
        <f>IF(B1341="","",VLOOKUP(AB1341,Varsayımlar!$B:$Q,5,0))</f>
        <v/>
      </c>
      <c r="H1341" s="5"/>
      <c r="I1341" s="5" t="str">
        <f>IF(B1341="","",VLOOKUP(AB1341,Varsayımlar!$B:$Q,6,0))</f>
        <v/>
      </c>
      <c r="O1341" s="5" t="str">
        <f>IF(B1341="","",VLOOKUP(AB1341,Varsayımlar!$B:$Q,7,0)*J1341)</f>
        <v/>
      </c>
      <c r="P1341" s="5" t="str">
        <f>IF(B1341="","",VLOOKUP(AB1341,Varsayımlar!$B:$Q,8,0))</f>
        <v/>
      </c>
      <c r="Q1341" s="5" t="str">
        <f>IF(B1341="","",VLOOKUP(AB1341,Varsayımlar!$B:$Q,9,0))</f>
        <v/>
      </c>
      <c r="R1341" s="5" t="str">
        <f>IF(B1341="","",VLOOKUP(AB1341,Varsayımlar!$B:$Q,10,0))</f>
        <v/>
      </c>
      <c r="S1341" s="5" t="str">
        <f>IF(B1341="","",VLOOKUP(AB1341,Varsayımlar!$B:$Q,11,0))</f>
        <v/>
      </c>
      <c r="T1341" s="5" t="str">
        <f>IF(B1341="","",VLOOKUP(AB1341,Varsayımlar!$B:$Q,12,0))</f>
        <v/>
      </c>
      <c r="U1341" s="5" t="str">
        <f>IF(B1341="","",VLOOKUP(AB1341,Varsayımlar!$B:$Q,13,0))</f>
        <v/>
      </c>
      <c r="V1341" s="5" t="str">
        <f>IF(B1341="","",VLOOKUP(AB1341,Varsayımlar!$B:$Q,14,0))</f>
        <v/>
      </c>
      <c r="Z1341" s="5" t="str">
        <f>IF(B1341="","",VLOOKUP(AB1341,Varsayımlar!$B:$Q,15,0))</f>
        <v/>
      </c>
      <c r="AA1341" s="5" t="str">
        <f>IF(B1341="","",VLOOKUP(AB1341,Varsayımlar!$B:$Q,16,0))</f>
        <v/>
      </c>
      <c r="AB1341" s="5" t="str">
        <f t="shared" si="23"/>
        <v/>
      </c>
    </row>
    <row r="1342" spans="2:28" x14ac:dyDescent="0.25">
      <c r="C1342" s="3" t="str">
        <f>IF(B1342="","",VLOOKUP(AB1342,Varsayımlar!$B:$Q,3,0))</f>
        <v/>
      </c>
      <c r="G1342" s="2" t="str">
        <f>IF(B1342="","",VLOOKUP(AB1342,Varsayımlar!$B:$Q,5,0))</f>
        <v/>
      </c>
      <c r="I1342" s="2" t="str">
        <f>IF(B1342="","",VLOOKUP(AB1342,Varsayımlar!$B:$Q,6,0))</f>
        <v/>
      </c>
      <c r="O1342" s="2" t="str">
        <f>IF(B1342="","",VLOOKUP(AB1342,Varsayımlar!$B:$Q,7,0)*J1342)</f>
        <v/>
      </c>
      <c r="P1342" s="2" t="str">
        <f>IF(B1342="","",VLOOKUP(AB1342,Varsayımlar!$B:$Q,8,0))</f>
        <v/>
      </c>
      <c r="Q1342" s="2" t="str">
        <f>IF(B1342="","",VLOOKUP(AB1342,Varsayımlar!$B:$Q,9,0))</f>
        <v/>
      </c>
      <c r="R1342" s="2" t="str">
        <f>IF(B1342="","",VLOOKUP(AB1342,Varsayımlar!$B:$Q,10,0))</f>
        <v/>
      </c>
      <c r="S1342" s="2" t="str">
        <f>IF(B1342="","",VLOOKUP(AB1342,Varsayımlar!$B:$Q,11,0))</f>
        <v/>
      </c>
      <c r="T1342" s="2" t="str">
        <f>IF(B1342="","",VLOOKUP(AB1342,Varsayımlar!$B:$Q,12,0))</f>
        <v/>
      </c>
      <c r="U1342" s="2" t="str">
        <f>IF(B1342="","",VLOOKUP(AB1342,Varsayımlar!$B:$Q,13,0))</f>
        <v/>
      </c>
      <c r="V1342" s="2" t="str">
        <f>IF(B1342="","",VLOOKUP(AB1342,Varsayımlar!$B:$Q,14,0))</f>
        <v/>
      </c>
      <c r="Z1342" s="2" t="str">
        <f>IF(B1342="","",VLOOKUP(AB1342,Varsayımlar!$B:$Q,15,0))</f>
        <v/>
      </c>
      <c r="AA1342" s="2" t="str">
        <f>IF(B1342="","",VLOOKUP(AB1342,Varsayımlar!$B:$Q,16,0))</f>
        <v/>
      </c>
      <c r="AB1342" s="2" t="str">
        <f t="shared" si="23"/>
        <v/>
      </c>
    </row>
    <row r="1343" spans="2:28" x14ac:dyDescent="0.25">
      <c r="B1343" s="6"/>
      <c r="C1343" s="7" t="str">
        <f>IF(B1343="","",VLOOKUP(AB1343,Varsayımlar!$B:$Q,3,0))</f>
        <v/>
      </c>
      <c r="G1343" s="5" t="str">
        <f>IF(B1343="","",VLOOKUP(AB1343,Varsayımlar!$B:$Q,5,0))</f>
        <v/>
      </c>
      <c r="H1343" s="5"/>
      <c r="I1343" s="5" t="str">
        <f>IF(B1343="","",VLOOKUP(AB1343,Varsayımlar!$B:$Q,6,0))</f>
        <v/>
      </c>
      <c r="O1343" s="5" t="str">
        <f>IF(B1343="","",VLOOKUP(AB1343,Varsayımlar!$B:$Q,7,0)*J1343)</f>
        <v/>
      </c>
      <c r="P1343" s="5" t="str">
        <f>IF(B1343="","",VLOOKUP(AB1343,Varsayımlar!$B:$Q,8,0))</f>
        <v/>
      </c>
      <c r="Q1343" s="5" t="str">
        <f>IF(B1343="","",VLOOKUP(AB1343,Varsayımlar!$B:$Q,9,0))</f>
        <v/>
      </c>
      <c r="R1343" s="5" t="str">
        <f>IF(B1343="","",VLOOKUP(AB1343,Varsayımlar!$B:$Q,10,0))</f>
        <v/>
      </c>
      <c r="S1343" s="5" t="str">
        <f>IF(B1343="","",VLOOKUP(AB1343,Varsayımlar!$B:$Q,11,0))</f>
        <v/>
      </c>
      <c r="T1343" s="5" t="str">
        <f>IF(B1343="","",VLOOKUP(AB1343,Varsayımlar!$B:$Q,12,0))</f>
        <v/>
      </c>
      <c r="U1343" s="5" t="str">
        <f>IF(B1343="","",VLOOKUP(AB1343,Varsayımlar!$B:$Q,13,0))</f>
        <v/>
      </c>
      <c r="V1343" s="5" t="str">
        <f>IF(B1343="","",VLOOKUP(AB1343,Varsayımlar!$B:$Q,14,0))</f>
        <v/>
      </c>
      <c r="Z1343" s="5" t="str">
        <f>IF(B1343="","",VLOOKUP(AB1343,Varsayımlar!$B:$Q,15,0))</f>
        <v/>
      </c>
      <c r="AA1343" s="5" t="str">
        <f>IF(B1343="","",VLOOKUP(AB1343,Varsayımlar!$B:$Q,16,0))</f>
        <v/>
      </c>
      <c r="AB1343" s="5" t="str">
        <f t="shared" si="23"/>
        <v/>
      </c>
    </row>
    <row r="1344" spans="2:28" x14ac:dyDescent="0.25">
      <c r="C1344" s="3" t="str">
        <f>IF(B1344="","",VLOOKUP(AB1344,Varsayımlar!$B:$Q,3,0))</f>
        <v/>
      </c>
      <c r="G1344" s="2" t="str">
        <f>IF(B1344="","",VLOOKUP(AB1344,Varsayımlar!$B:$Q,5,0))</f>
        <v/>
      </c>
      <c r="I1344" s="2" t="str">
        <f>IF(B1344="","",VLOOKUP(AB1344,Varsayımlar!$B:$Q,6,0))</f>
        <v/>
      </c>
      <c r="O1344" s="2" t="str">
        <f>IF(B1344="","",VLOOKUP(AB1344,Varsayımlar!$B:$Q,7,0)*J1344)</f>
        <v/>
      </c>
      <c r="P1344" s="2" t="str">
        <f>IF(B1344="","",VLOOKUP(AB1344,Varsayımlar!$B:$Q,8,0))</f>
        <v/>
      </c>
      <c r="Q1344" s="2" t="str">
        <f>IF(B1344="","",VLOOKUP(AB1344,Varsayımlar!$B:$Q,9,0))</f>
        <v/>
      </c>
      <c r="R1344" s="2" t="str">
        <f>IF(B1344="","",VLOOKUP(AB1344,Varsayımlar!$B:$Q,10,0))</f>
        <v/>
      </c>
      <c r="S1344" s="2" t="str">
        <f>IF(B1344="","",VLOOKUP(AB1344,Varsayımlar!$B:$Q,11,0))</f>
        <v/>
      </c>
      <c r="T1344" s="2" t="str">
        <f>IF(B1344="","",VLOOKUP(AB1344,Varsayımlar!$B:$Q,12,0))</f>
        <v/>
      </c>
      <c r="U1344" s="2" t="str">
        <f>IF(B1344="","",VLOOKUP(AB1344,Varsayımlar!$B:$Q,13,0))</f>
        <v/>
      </c>
      <c r="V1344" s="2" t="str">
        <f>IF(B1344="","",VLOOKUP(AB1344,Varsayımlar!$B:$Q,14,0))</f>
        <v/>
      </c>
      <c r="Z1344" s="2" t="str">
        <f>IF(B1344="","",VLOOKUP(AB1344,Varsayımlar!$B:$Q,15,0))</f>
        <v/>
      </c>
      <c r="AA1344" s="2" t="str">
        <f>IF(B1344="","",VLOOKUP(AB1344,Varsayımlar!$B:$Q,16,0))</f>
        <v/>
      </c>
      <c r="AB1344" s="2" t="str">
        <f t="shared" si="23"/>
        <v/>
      </c>
    </row>
    <row r="1345" spans="2:28" x14ac:dyDescent="0.25">
      <c r="B1345" s="6"/>
      <c r="C1345" s="7" t="str">
        <f>IF(B1345="","",VLOOKUP(AB1345,Varsayımlar!$B:$Q,3,0))</f>
        <v/>
      </c>
      <c r="G1345" s="5" t="str">
        <f>IF(B1345="","",VLOOKUP(AB1345,Varsayımlar!$B:$Q,5,0))</f>
        <v/>
      </c>
      <c r="H1345" s="5"/>
      <c r="I1345" s="5" t="str">
        <f>IF(B1345="","",VLOOKUP(AB1345,Varsayımlar!$B:$Q,6,0))</f>
        <v/>
      </c>
      <c r="O1345" s="5" t="str">
        <f>IF(B1345="","",VLOOKUP(AB1345,Varsayımlar!$B:$Q,7,0)*J1345)</f>
        <v/>
      </c>
      <c r="P1345" s="5" t="str">
        <f>IF(B1345="","",VLOOKUP(AB1345,Varsayımlar!$B:$Q,8,0))</f>
        <v/>
      </c>
      <c r="Q1345" s="5" t="str">
        <f>IF(B1345="","",VLOOKUP(AB1345,Varsayımlar!$B:$Q,9,0))</f>
        <v/>
      </c>
      <c r="R1345" s="5" t="str">
        <f>IF(B1345="","",VLOOKUP(AB1345,Varsayımlar!$B:$Q,10,0))</f>
        <v/>
      </c>
      <c r="S1345" s="5" t="str">
        <f>IF(B1345="","",VLOOKUP(AB1345,Varsayımlar!$B:$Q,11,0))</f>
        <v/>
      </c>
      <c r="T1345" s="5" t="str">
        <f>IF(B1345="","",VLOOKUP(AB1345,Varsayımlar!$B:$Q,12,0))</f>
        <v/>
      </c>
      <c r="U1345" s="5" t="str">
        <f>IF(B1345="","",VLOOKUP(AB1345,Varsayımlar!$B:$Q,13,0))</f>
        <v/>
      </c>
      <c r="V1345" s="5" t="str">
        <f>IF(B1345="","",VLOOKUP(AB1345,Varsayımlar!$B:$Q,14,0))</f>
        <v/>
      </c>
      <c r="Z1345" s="5" t="str">
        <f>IF(B1345="","",VLOOKUP(AB1345,Varsayımlar!$B:$Q,15,0))</f>
        <v/>
      </c>
      <c r="AA1345" s="5" t="str">
        <f>IF(B1345="","",VLOOKUP(AB1345,Varsayımlar!$B:$Q,16,0))</f>
        <v/>
      </c>
      <c r="AB1345" s="5" t="str">
        <f t="shared" si="23"/>
        <v/>
      </c>
    </row>
    <row r="1346" spans="2:28" x14ac:dyDescent="0.25">
      <c r="C1346" s="3" t="str">
        <f>IF(B1346="","",VLOOKUP(AB1346,Varsayımlar!$B:$Q,3,0))</f>
        <v/>
      </c>
      <c r="G1346" s="2" t="str">
        <f>IF(B1346="","",VLOOKUP(AB1346,Varsayımlar!$B:$Q,5,0))</f>
        <v/>
      </c>
      <c r="I1346" s="2" t="str">
        <f>IF(B1346="","",VLOOKUP(AB1346,Varsayımlar!$B:$Q,6,0))</f>
        <v/>
      </c>
      <c r="O1346" s="2" t="str">
        <f>IF(B1346="","",VLOOKUP(AB1346,Varsayımlar!$B:$Q,7,0)*J1346)</f>
        <v/>
      </c>
      <c r="P1346" s="2" t="str">
        <f>IF(B1346="","",VLOOKUP(AB1346,Varsayımlar!$B:$Q,8,0))</f>
        <v/>
      </c>
      <c r="Q1346" s="2" t="str">
        <f>IF(B1346="","",VLOOKUP(AB1346,Varsayımlar!$B:$Q,9,0))</f>
        <v/>
      </c>
      <c r="R1346" s="2" t="str">
        <f>IF(B1346="","",VLOOKUP(AB1346,Varsayımlar!$B:$Q,10,0))</f>
        <v/>
      </c>
      <c r="S1346" s="2" t="str">
        <f>IF(B1346="","",VLOOKUP(AB1346,Varsayımlar!$B:$Q,11,0))</f>
        <v/>
      </c>
      <c r="T1346" s="2" t="str">
        <f>IF(B1346="","",VLOOKUP(AB1346,Varsayımlar!$B:$Q,12,0))</f>
        <v/>
      </c>
      <c r="U1346" s="2" t="str">
        <f>IF(B1346="","",VLOOKUP(AB1346,Varsayımlar!$B:$Q,13,0))</f>
        <v/>
      </c>
      <c r="V1346" s="2" t="str">
        <f>IF(B1346="","",VLOOKUP(AB1346,Varsayımlar!$B:$Q,14,0))</f>
        <v/>
      </c>
      <c r="Z1346" s="2" t="str">
        <f>IF(B1346="","",VLOOKUP(AB1346,Varsayımlar!$B:$Q,15,0))</f>
        <v/>
      </c>
      <c r="AA1346" s="2" t="str">
        <f>IF(B1346="","",VLOOKUP(AB1346,Varsayımlar!$B:$Q,16,0))</f>
        <v/>
      </c>
      <c r="AB1346" s="2" t="str">
        <f t="shared" si="23"/>
        <v/>
      </c>
    </row>
    <row r="1347" spans="2:28" x14ac:dyDescent="0.25">
      <c r="B1347" s="6"/>
      <c r="C1347" s="7" t="str">
        <f>IF(B1347="","",VLOOKUP(AB1347,Varsayımlar!$B:$Q,3,0))</f>
        <v/>
      </c>
      <c r="G1347" s="5" t="str">
        <f>IF(B1347="","",VLOOKUP(AB1347,Varsayımlar!$B:$Q,5,0))</f>
        <v/>
      </c>
      <c r="H1347" s="5"/>
      <c r="I1347" s="5" t="str">
        <f>IF(B1347="","",VLOOKUP(AB1347,Varsayımlar!$B:$Q,6,0))</f>
        <v/>
      </c>
      <c r="O1347" s="5" t="str">
        <f>IF(B1347="","",VLOOKUP(AB1347,Varsayımlar!$B:$Q,7,0)*J1347)</f>
        <v/>
      </c>
      <c r="P1347" s="5" t="str">
        <f>IF(B1347="","",VLOOKUP(AB1347,Varsayımlar!$B:$Q,8,0))</f>
        <v/>
      </c>
      <c r="Q1347" s="5" t="str">
        <f>IF(B1347="","",VLOOKUP(AB1347,Varsayımlar!$B:$Q,9,0))</f>
        <v/>
      </c>
      <c r="R1347" s="5" t="str">
        <f>IF(B1347="","",VLOOKUP(AB1347,Varsayımlar!$B:$Q,10,0))</f>
        <v/>
      </c>
      <c r="S1347" s="5" t="str">
        <f>IF(B1347="","",VLOOKUP(AB1347,Varsayımlar!$B:$Q,11,0))</f>
        <v/>
      </c>
      <c r="T1347" s="5" t="str">
        <f>IF(B1347="","",VLOOKUP(AB1347,Varsayımlar!$B:$Q,12,0))</f>
        <v/>
      </c>
      <c r="U1347" s="5" t="str">
        <f>IF(B1347="","",VLOOKUP(AB1347,Varsayımlar!$B:$Q,13,0))</f>
        <v/>
      </c>
      <c r="V1347" s="5" t="str">
        <f>IF(B1347="","",VLOOKUP(AB1347,Varsayımlar!$B:$Q,14,0))</f>
        <v/>
      </c>
      <c r="Z1347" s="5" t="str">
        <f>IF(B1347="","",VLOOKUP(AB1347,Varsayımlar!$B:$Q,15,0))</f>
        <v/>
      </c>
      <c r="AA1347" s="5" t="str">
        <f>IF(B1347="","",VLOOKUP(AB1347,Varsayımlar!$B:$Q,16,0))</f>
        <v/>
      </c>
      <c r="AB1347" s="5" t="str">
        <f t="shared" si="23"/>
        <v/>
      </c>
    </row>
    <row r="1348" spans="2:28" x14ac:dyDescent="0.25">
      <c r="C1348" s="3" t="str">
        <f>IF(B1348="","",VLOOKUP(AB1348,Varsayımlar!$B:$Q,3,0))</f>
        <v/>
      </c>
      <c r="G1348" s="2" t="str">
        <f>IF(B1348="","",VLOOKUP(AB1348,Varsayımlar!$B:$Q,5,0))</f>
        <v/>
      </c>
      <c r="I1348" s="2" t="str">
        <f>IF(B1348="","",VLOOKUP(AB1348,Varsayımlar!$B:$Q,6,0))</f>
        <v/>
      </c>
      <c r="O1348" s="2" t="str">
        <f>IF(B1348="","",VLOOKUP(AB1348,Varsayımlar!$B:$Q,7,0)*J1348)</f>
        <v/>
      </c>
      <c r="P1348" s="2" t="str">
        <f>IF(B1348="","",VLOOKUP(AB1348,Varsayımlar!$B:$Q,8,0))</f>
        <v/>
      </c>
      <c r="Q1348" s="2" t="str">
        <f>IF(B1348="","",VLOOKUP(AB1348,Varsayımlar!$B:$Q,9,0))</f>
        <v/>
      </c>
      <c r="R1348" s="2" t="str">
        <f>IF(B1348="","",VLOOKUP(AB1348,Varsayımlar!$B:$Q,10,0))</f>
        <v/>
      </c>
      <c r="S1348" s="2" t="str">
        <f>IF(B1348="","",VLOOKUP(AB1348,Varsayımlar!$B:$Q,11,0))</f>
        <v/>
      </c>
      <c r="T1348" s="2" t="str">
        <f>IF(B1348="","",VLOOKUP(AB1348,Varsayımlar!$B:$Q,12,0))</f>
        <v/>
      </c>
      <c r="U1348" s="2" t="str">
        <f>IF(B1348="","",VLOOKUP(AB1348,Varsayımlar!$B:$Q,13,0))</f>
        <v/>
      </c>
      <c r="V1348" s="2" t="str">
        <f>IF(B1348="","",VLOOKUP(AB1348,Varsayımlar!$B:$Q,14,0))</f>
        <v/>
      </c>
      <c r="Z1348" s="2" t="str">
        <f>IF(B1348="","",VLOOKUP(AB1348,Varsayımlar!$B:$Q,15,0))</f>
        <v/>
      </c>
      <c r="AA1348" s="2" t="str">
        <f>IF(B1348="","",VLOOKUP(AB1348,Varsayımlar!$B:$Q,16,0))</f>
        <v/>
      </c>
      <c r="AB1348" s="2" t="str">
        <f t="shared" si="23"/>
        <v/>
      </c>
    </row>
    <row r="1349" spans="2:28" x14ac:dyDescent="0.25">
      <c r="B1349" s="6"/>
      <c r="C1349" s="7" t="str">
        <f>IF(B1349="","",VLOOKUP(AB1349,Varsayımlar!$B:$Q,3,0))</f>
        <v/>
      </c>
      <c r="G1349" s="5" t="str">
        <f>IF(B1349="","",VLOOKUP(AB1349,Varsayımlar!$B:$Q,5,0))</f>
        <v/>
      </c>
      <c r="H1349" s="5"/>
      <c r="I1349" s="5" t="str">
        <f>IF(B1349="","",VLOOKUP(AB1349,Varsayımlar!$B:$Q,6,0))</f>
        <v/>
      </c>
      <c r="O1349" s="5" t="str">
        <f>IF(B1349="","",VLOOKUP(AB1349,Varsayımlar!$B:$Q,7,0)*J1349)</f>
        <v/>
      </c>
      <c r="P1349" s="5" t="str">
        <f>IF(B1349="","",VLOOKUP(AB1349,Varsayımlar!$B:$Q,8,0))</f>
        <v/>
      </c>
      <c r="Q1349" s="5" t="str">
        <f>IF(B1349="","",VLOOKUP(AB1349,Varsayımlar!$B:$Q,9,0))</f>
        <v/>
      </c>
      <c r="R1349" s="5" t="str">
        <f>IF(B1349="","",VLOOKUP(AB1349,Varsayımlar!$B:$Q,10,0))</f>
        <v/>
      </c>
      <c r="S1349" s="5" t="str">
        <f>IF(B1349="","",VLOOKUP(AB1349,Varsayımlar!$B:$Q,11,0))</f>
        <v/>
      </c>
      <c r="T1349" s="5" t="str">
        <f>IF(B1349="","",VLOOKUP(AB1349,Varsayımlar!$B:$Q,12,0))</f>
        <v/>
      </c>
      <c r="U1349" s="5" t="str">
        <f>IF(B1349="","",VLOOKUP(AB1349,Varsayımlar!$B:$Q,13,0))</f>
        <v/>
      </c>
      <c r="V1349" s="5" t="str">
        <f>IF(B1349="","",VLOOKUP(AB1349,Varsayımlar!$B:$Q,14,0))</f>
        <v/>
      </c>
      <c r="Z1349" s="5" t="str">
        <f>IF(B1349="","",VLOOKUP(AB1349,Varsayımlar!$B:$Q,15,0))</f>
        <v/>
      </c>
      <c r="AA1349" s="5" t="str">
        <f>IF(B1349="","",VLOOKUP(AB1349,Varsayımlar!$B:$Q,16,0))</f>
        <v/>
      </c>
      <c r="AB1349" s="5" t="str">
        <f t="shared" si="23"/>
        <v/>
      </c>
    </row>
    <row r="1350" spans="2:28" x14ac:dyDescent="0.25">
      <c r="C1350" s="3" t="str">
        <f>IF(B1350="","",VLOOKUP(AB1350,Varsayımlar!$B:$Q,3,0))</f>
        <v/>
      </c>
      <c r="G1350" s="2" t="str">
        <f>IF(B1350="","",VLOOKUP(AB1350,Varsayımlar!$B:$Q,5,0))</f>
        <v/>
      </c>
      <c r="I1350" s="2" t="str">
        <f>IF(B1350="","",VLOOKUP(AB1350,Varsayımlar!$B:$Q,6,0))</f>
        <v/>
      </c>
      <c r="O1350" s="2" t="str">
        <f>IF(B1350="","",VLOOKUP(AB1350,Varsayımlar!$B:$Q,7,0)*J1350)</f>
        <v/>
      </c>
      <c r="P1350" s="2" t="str">
        <f>IF(B1350="","",VLOOKUP(AB1350,Varsayımlar!$B:$Q,8,0))</f>
        <v/>
      </c>
      <c r="Q1350" s="2" t="str">
        <f>IF(B1350="","",VLOOKUP(AB1350,Varsayımlar!$B:$Q,9,0))</f>
        <v/>
      </c>
      <c r="R1350" s="2" t="str">
        <f>IF(B1350="","",VLOOKUP(AB1350,Varsayımlar!$B:$Q,10,0))</f>
        <v/>
      </c>
      <c r="S1350" s="2" t="str">
        <f>IF(B1350="","",VLOOKUP(AB1350,Varsayımlar!$B:$Q,11,0))</f>
        <v/>
      </c>
      <c r="T1350" s="2" t="str">
        <f>IF(B1350="","",VLOOKUP(AB1350,Varsayımlar!$B:$Q,12,0))</f>
        <v/>
      </c>
      <c r="U1350" s="2" t="str">
        <f>IF(B1350="","",VLOOKUP(AB1350,Varsayımlar!$B:$Q,13,0))</f>
        <v/>
      </c>
      <c r="V1350" s="2" t="str">
        <f>IF(B1350="","",VLOOKUP(AB1350,Varsayımlar!$B:$Q,14,0))</f>
        <v/>
      </c>
      <c r="Z1350" s="2" t="str">
        <f>IF(B1350="","",VLOOKUP(AB1350,Varsayımlar!$B:$Q,15,0))</f>
        <v/>
      </c>
      <c r="AA1350" s="2" t="str">
        <f>IF(B1350="","",VLOOKUP(AB1350,Varsayımlar!$B:$Q,16,0))</f>
        <v/>
      </c>
      <c r="AB1350" s="2" t="str">
        <f t="shared" si="23"/>
        <v/>
      </c>
    </row>
    <row r="1351" spans="2:28" x14ac:dyDescent="0.25">
      <c r="B1351" s="6"/>
      <c r="C1351" s="7" t="str">
        <f>IF(B1351="","",VLOOKUP(AB1351,Varsayımlar!$B:$Q,3,0))</f>
        <v/>
      </c>
      <c r="G1351" s="5" t="str">
        <f>IF(B1351="","",VLOOKUP(AB1351,Varsayımlar!$B:$Q,5,0))</f>
        <v/>
      </c>
      <c r="H1351" s="5"/>
      <c r="I1351" s="5" t="str">
        <f>IF(B1351="","",VLOOKUP(AB1351,Varsayımlar!$B:$Q,6,0))</f>
        <v/>
      </c>
      <c r="O1351" s="5" t="str">
        <f>IF(B1351="","",VLOOKUP(AB1351,Varsayımlar!$B:$Q,7,0)*J1351)</f>
        <v/>
      </c>
      <c r="P1351" s="5" t="str">
        <f>IF(B1351="","",VLOOKUP(AB1351,Varsayımlar!$B:$Q,8,0))</f>
        <v/>
      </c>
      <c r="Q1351" s="5" t="str">
        <f>IF(B1351="","",VLOOKUP(AB1351,Varsayımlar!$B:$Q,9,0))</f>
        <v/>
      </c>
      <c r="R1351" s="5" t="str">
        <f>IF(B1351="","",VLOOKUP(AB1351,Varsayımlar!$B:$Q,10,0))</f>
        <v/>
      </c>
      <c r="S1351" s="5" t="str">
        <f>IF(B1351="","",VLOOKUP(AB1351,Varsayımlar!$B:$Q,11,0))</f>
        <v/>
      </c>
      <c r="T1351" s="5" t="str">
        <f>IF(B1351="","",VLOOKUP(AB1351,Varsayımlar!$B:$Q,12,0))</f>
        <v/>
      </c>
      <c r="U1351" s="5" t="str">
        <f>IF(B1351="","",VLOOKUP(AB1351,Varsayımlar!$B:$Q,13,0))</f>
        <v/>
      </c>
      <c r="V1351" s="5" t="str">
        <f>IF(B1351="","",VLOOKUP(AB1351,Varsayımlar!$B:$Q,14,0))</f>
        <v/>
      </c>
      <c r="Z1351" s="5" t="str">
        <f>IF(B1351="","",VLOOKUP(AB1351,Varsayımlar!$B:$Q,15,0))</f>
        <v/>
      </c>
      <c r="AA1351" s="5" t="str">
        <f>IF(B1351="","",VLOOKUP(AB1351,Varsayımlar!$B:$Q,16,0))</f>
        <v/>
      </c>
      <c r="AB1351" s="5" t="str">
        <f t="shared" ref="AB1351:AB1352" si="24">IF(B1351="","",CONCATENATE(B1351,D1351))</f>
        <v/>
      </c>
    </row>
    <row r="1352" spans="2:28" x14ac:dyDescent="0.25">
      <c r="C1352" s="3" t="str">
        <f>IF(B1352="","",VLOOKUP(AB1352,Varsayımlar!$B:$Q,3,0))</f>
        <v/>
      </c>
      <c r="G1352" s="2" t="str">
        <f>IF(B1352="","",VLOOKUP(AB1352,Varsayımlar!$B:$Q,5,0))</f>
        <v/>
      </c>
      <c r="I1352" s="2" t="str">
        <f>IF(B1352="","",VLOOKUP(AB1352,Varsayımlar!$B:$Q,6,0))</f>
        <v/>
      </c>
      <c r="O1352" s="2" t="str">
        <f>IF(B1352="","",VLOOKUP(AB1352,Varsayımlar!$B:$Q,7,0)*J1352)</f>
        <v/>
      </c>
      <c r="P1352" s="2" t="str">
        <f>IF(B1352="","",VLOOKUP(AB1352,Varsayımlar!$B:$Q,8,0))</f>
        <v/>
      </c>
      <c r="Q1352" s="2" t="str">
        <f>IF(B1352="","",VLOOKUP(AB1352,Varsayımlar!$B:$Q,9,0))</f>
        <v/>
      </c>
      <c r="R1352" s="2" t="str">
        <f>IF(B1352="","",VLOOKUP(AB1352,Varsayımlar!$B:$Q,10,0))</f>
        <v/>
      </c>
      <c r="S1352" s="2" t="str">
        <f>IF(B1352="","",VLOOKUP(AB1352,Varsayımlar!$B:$Q,11,0))</f>
        <v/>
      </c>
      <c r="Z1352" s="2" t="str">
        <f>IF(B1352="","",VLOOKUP(AB1352,Varsayımlar!$B:$Q,15,0))</f>
        <v/>
      </c>
      <c r="AA1352" s="2" t="str">
        <f>IF(B1352="","",VLOOKUP(AB1352,Varsayımlar!$B:$Q,16,0))</f>
        <v/>
      </c>
      <c r="AB1352" s="2" t="str">
        <f t="shared" si="24"/>
        <v/>
      </c>
    </row>
    <row r="1353" spans="2:28" x14ac:dyDescent="0.25"/>
    <row r="1354" spans="2:28" x14ac:dyDescent="0.25"/>
    <row r="1355" spans="2:28" x14ac:dyDescent="0.25"/>
    <row r="1356" spans="2:28" x14ac:dyDescent="0.25"/>
    <row r="1357" spans="2:28" x14ac:dyDescent="0.25"/>
    <row r="1358" spans="2:28" x14ac:dyDescent="0.25"/>
    <row r="1359" spans="2:28" x14ac:dyDescent="0.25"/>
    <row r="1360" spans="2:28" x14ac:dyDescent="0.25"/>
    <row r="1361" x14ac:dyDescent="0.25"/>
  </sheetData>
  <mergeCells count="4">
    <mergeCell ref="A30:AA30"/>
    <mergeCell ref="A23:AA23"/>
    <mergeCell ref="A1:AA1"/>
    <mergeCell ref="A2:Y2"/>
  </mergeCells>
  <pageMargins left="0.70866141732283472" right="0.70866141732283472" top="0.74803149606299213" bottom="0.74803149606299213" header="0.31496062992125984" footer="0.31496062992125984"/>
  <pageSetup paperSize="9" scale="42" fitToHeight="2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400"/>
  <sheetViews>
    <sheetView topLeftCell="A28" zoomScale="73" zoomScaleNormal="73" workbookViewId="0">
      <selection activeCell="Y47" sqref="Y47"/>
    </sheetView>
  </sheetViews>
  <sheetFormatPr defaultRowHeight="15.75" zeroHeight="1" x14ac:dyDescent="0.25"/>
  <cols>
    <col min="1" max="1" width="5.42578125" style="2" bestFit="1" customWidth="1"/>
    <col min="2" max="2" width="15.85546875" style="2" customWidth="1"/>
    <col min="3" max="3" width="17.28515625" style="3" customWidth="1"/>
    <col min="4" max="4" width="13.28515625" style="3" customWidth="1"/>
    <col min="5" max="5" width="38.85546875" style="3" customWidth="1"/>
    <col min="6" max="6" width="18.7109375" style="2" customWidth="1"/>
    <col min="7" max="7" width="22.42578125" style="2" customWidth="1"/>
    <col min="8" max="8" width="30.7109375" style="2" customWidth="1"/>
    <col min="9" max="9" width="12.42578125" style="2" customWidth="1"/>
    <col min="10" max="10" width="10.28515625" style="2" bestFit="1" customWidth="1"/>
    <col min="11" max="11" width="14" style="2" bestFit="1" customWidth="1"/>
    <col min="12" max="12" width="11" style="2" hidden="1" customWidth="1"/>
    <col min="13" max="13" width="12.85546875" style="2" customWidth="1"/>
    <col min="14" max="15" width="12.85546875" style="2" hidden="1" customWidth="1"/>
    <col min="16" max="16" width="11.7109375" style="2" customWidth="1"/>
    <col min="17" max="17" width="6.42578125" style="2" bestFit="1" customWidth="1"/>
    <col min="18" max="18" width="15" style="2" bestFit="1" customWidth="1"/>
    <col min="19" max="19" width="7" style="2" bestFit="1" customWidth="1"/>
    <col min="20" max="20" width="8.42578125" style="2" bestFit="1" customWidth="1"/>
    <col min="21" max="21" width="9.5703125" style="2" bestFit="1" customWidth="1"/>
    <col min="22" max="22" width="10.85546875" style="2" bestFit="1" customWidth="1"/>
    <col min="23" max="23" width="9" style="2" customWidth="1"/>
    <col min="24" max="25" width="12.28515625" style="2" bestFit="1" customWidth="1"/>
    <col min="26" max="26" width="14" style="2" customWidth="1"/>
    <col min="27" max="27" width="25.7109375" style="2" bestFit="1" customWidth="1"/>
    <col min="28" max="28" width="20.85546875" style="2" customWidth="1"/>
    <col min="29" max="29" width="42.28515625" style="2" hidden="1" customWidth="1"/>
    <col min="30" max="30" width="7" style="2" customWidth="1"/>
    <col min="31" max="16384" width="9.140625" style="2"/>
  </cols>
  <sheetData>
    <row r="1" spans="1:29" ht="31.5" customHeight="1" x14ac:dyDescent="0.25">
      <c r="A1" s="191" t="s">
        <v>139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</row>
    <row r="2" spans="1:29" ht="25.5" customHeight="1" x14ac:dyDescent="0.25">
      <c r="A2" s="192" t="s">
        <v>41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34">
        <v>46175</v>
      </c>
      <c r="AB2" s="35">
        <v>0.55208333333333337</v>
      </c>
    </row>
    <row r="3" spans="1:29" s="8" customFormat="1" ht="51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8" t="s">
        <v>50</v>
      </c>
    </row>
    <row r="4" spans="1:29" ht="26.25" customHeight="1" x14ac:dyDescent="0.25">
      <c r="A4" s="11" t="s">
        <v>29</v>
      </c>
      <c r="B4" s="18" t="s">
        <v>17</v>
      </c>
      <c r="C4" s="19">
        <f>IF(B4="","",VLOOKUP(AC4,Varsayımlar!$B:$Q,3,0))</f>
        <v>8698829380698</v>
      </c>
      <c r="D4" s="19"/>
      <c r="E4" s="19" t="s">
        <v>37</v>
      </c>
      <c r="F4" s="18" t="s">
        <v>44</v>
      </c>
      <c r="G4" s="18" t="s">
        <v>45</v>
      </c>
      <c r="H4" s="18" t="str">
        <f>IF(B4="","",VLOOKUP(AC4,Varsayımlar!$B:$Q,5,0))</f>
        <v>TORTİLLAS 25 CM 4 PCS 260G</v>
      </c>
      <c r="I4" s="18"/>
      <c r="J4" s="18" t="str">
        <f>IF(B4="","",VLOOKUP(AC4,Varsayımlar!$B:$Q,6,0))</f>
        <v>SADE</v>
      </c>
      <c r="K4" s="18">
        <v>1680</v>
      </c>
      <c r="L4" s="18"/>
      <c r="M4" s="18">
        <v>20</v>
      </c>
      <c r="N4" s="18">
        <v>84</v>
      </c>
      <c r="O4" s="18"/>
      <c r="P4" s="18">
        <f>IF(B4="","",VLOOKUP(AC4,Varsayımlar!$B:$Q,7,0)*K4)</f>
        <v>50400</v>
      </c>
      <c r="Q4" s="18">
        <f>IF(B4="","",VLOOKUP(AC4,Varsayımlar!$B:$Q,8,0))</f>
        <v>25</v>
      </c>
      <c r="R4" s="18" t="str">
        <f>IF(B4="","",VLOOKUP(AC4,Varsayımlar!$B:$Q,9,0))</f>
        <v>SOFT</v>
      </c>
      <c r="S4" s="18">
        <f>IF(B4="","",VLOOKUP(AC4,Varsayımlar!$B:$Q,10,0))</f>
        <v>4</v>
      </c>
      <c r="T4" s="18">
        <f>IF(B4="","",VLOOKUP(AC4,Varsayımlar!$B:$Q,11,0))</f>
        <v>30</v>
      </c>
      <c r="U4" s="18">
        <f>IF(B4="","",VLOOKUP(AC4,Varsayımlar!$B:$Q,12,0))</f>
        <v>260</v>
      </c>
      <c r="V4" s="18" t="str">
        <f>IF(B4="","",VLOOKUP(AC4,Varsayımlar!$B:$Q,13,0))</f>
        <v>YURTDIŞI</v>
      </c>
      <c r="W4" s="18">
        <f>IF(B4="","",VLOOKUP(AC4,Varsayımlar!$B:$Q,14,0))</f>
        <v>6</v>
      </c>
      <c r="X4" s="20">
        <v>46176</v>
      </c>
      <c r="Y4" s="20">
        <v>46359</v>
      </c>
      <c r="Z4" s="18" t="s">
        <v>46</v>
      </c>
      <c r="AA4" s="18" t="str">
        <f>IF(B4="","",VLOOKUP(AC4,Varsayımlar!$B:$Q,15,0))</f>
        <v>TRİTON -SKT ATILACAK</v>
      </c>
      <c r="AB4" s="18" t="str">
        <f>IF(B4="","",VLOOKUP(AC4,Varsayımlar!$B:$Q,16,0))</f>
        <v>24-26 CM</v>
      </c>
      <c r="AC4" s="2" t="str">
        <f>IF(B4="","",CONCATENATE(B4,E4))</f>
        <v>LLC TRİTONMUTLUKAL WHEAT TORTILLA</v>
      </c>
    </row>
    <row r="5" spans="1:29" ht="31.5" customHeight="1" x14ac:dyDescent="0.25">
      <c r="A5" s="11" t="s">
        <v>122</v>
      </c>
      <c r="B5" s="18" t="s">
        <v>17</v>
      </c>
      <c r="C5" s="19">
        <f>IF(B5="","",VLOOKUP(AC5,Varsayımlar!$B:$Q,3,0))</f>
        <v>8698829380698</v>
      </c>
      <c r="D5" s="19"/>
      <c r="E5" s="19" t="s">
        <v>37</v>
      </c>
      <c r="F5" s="18" t="s">
        <v>44</v>
      </c>
      <c r="G5" s="18" t="s">
        <v>51</v>
      </c>
      <c r="H5" s="18" t="str">
        <f>IF(B5="","",VLOOKUP(AC5,Varsayımlar!$B:$Q,5,0))</f>
        <v>TORTİLLAS 25 CM 4 PCS 260G</v>
      </c>
      <c r="I5" s="18"/>
      <c r="J5" s="18" t="str">
        <f>IF(B5="","",VLOOKUP(AC5,Varsayımlar!$B:$Q,6,0))</f>
        <v>SADE</v>
      </c>
      <c r="K5" s="18">
        <v>420</v>
      </c>
      <c r="L5" s="18"/>
      <c r="M5" s="18">
        <f>K5/84</f>
        <v>5</v>
      </c>
      <c r="N5" s="18">
        <v>84</v>
      </c>
      <c r="O5" s="18"/>
      <c r="P5" s="18">
        <f>IF(B5="","",VLOOKUP(AC5,Varsayımlar!$B:$Q,7,0)*K5)</f>
        <v>12600</v>
      </c>
      <c r="Q5" s="18">
        <f>IF(B5="","",VLOOKUP(AC5,Varsayımlar!$B:$Q,8,0))</f>
        <v>25</v>
      </c>
      <c r="R5" s="18" t="str">
        <f>IF(B5="","",VLOOKUP(AC5,Varsayımlar!$B:$Q,9,0))</f>
        <v>SOFT</v>
      </c>
      <c r="S5" s="18">
        <f>IF(B5="","",VLOOKUP(AC5,Varsayımlar!$B:$Q,10,0))</f>
        <v>4</v>
      </c>
      <c r="T5" s="18">
        <f>IF(B5="","",VLOOKUP(AC5,Varsayımlar!$B:$Q,11,0))</f>
        <v>30</v>
      </c>
      <c r="U5" s="18">
        <f>IF(B5="","",VLOOKUP(AC5,Varsayımlar!$B:$Q,12,0))</f>
        <v>260</v>
      </c>
      <c r="V5" s="18" t="str">
        <f>IF(B5="","",VLOOKUP(AC5,Varsayımlar!$B:$Q,13,0))</f>
        <v>YURTDIŞI</v>
      </c>
      <c r="W5" s="18">
        <f>IF(B5="","",VLOOKUP(AC5,Varsayımlar!$B:$Q,14,0))</f>
        <v>6</v>
      </c>
      <c r="X5" s="20">
        <v>46176</v>
      </c>
      <c r="Y5" s="20">
        <v>46359</v>
      </c>
      <c r="Z5" s="18" t="s">
        <v>46</v>
      </c>
      <c r="AA5" s="18" t="str">
        <f>IF(B5="","",VLOOKUP(AC5,Varsayımlar!$B:$Q,15,0))</f>
        <v>TRİTON -SKT ATILACAK</v>
      </c>
      <c r="AB5" s="18" t="str">
        <f>IF(B5="","",VLOOKUP(AC5,Varsayımlar!$B:$Q,16,0))</f>
        <v>24-26 CM</v>
      </c>
      <c r="AC5" s="5" t="str">
        <f>IF(B5="","",CONCATENATE(B5,E5))</f>
        <v>LLC TRİTONMUTLUKAL WHEAT TORTILLA</v>
      </c>
    </row>
    <row r="6" spans="1:29" ht="31.5" customHeight="1" x14ac:dyDescent="0.25">
      <c r="A6" s="11" t="s">
        <v>123</v>
      </c>
      <c r="B6" s="18" t="s">
        <v>17</v>
      </c>
      <c r="C6" s="19">
        <f>IF(B6="","",VLOOKUP(AC6,Varsayımlar!$B:$Q,3,0))</f>
        <v>8698829380698</v>
      </c>
      <c r="D6" s="19"/>
      <c r="E6" s="19" t="s">
        <v>37</v>
      </c>
      <c r="F6" s="18" t="s">
        <v>44</v>
      </c>
      <c r="G6" s="18" t="s">
        <v>52</v>
      </c>
      <c r="H6" s="18" t="str">
        <f>IF(B6="","",VLOOKUP(AC6,Varsayımlar!$B:$Q,5,0))</f>
        <v>TORTİLLAS 25 CM 4 PCS 260G</v>
      </c>
      <c r="I6" s="18"/>
      <c r="J6" s="18" t="str">
        <f>IF(B6="","",VLOOKUP(AC6,Varsayımlar!$B:$Q,6,0))</f>
        <v>SADE</v>
      </c>
      <c r="K6" s="18">
        <v>336</v>
      </c>
      <c r="L6" s="18"/>
      <c r="M6" s="18">
        <f>K6/84</f>
        <v>4</v>
      </c>
      <c r="N6" s="18">
        <v>84</v>
      </c>
      <c r="O6" s="18"/>
      <c r="P6" s="18">
        <f>IF(B6="","",VLOOKUP(AC6,Varsayımlar!$B:$Q,7,0)*K6)</f>
        <v>10080</v>
      </c>
      <c r="Q6" s="18">
        <f>IF(B6="","",VLOOKUP(AC6,Varsayımlar!$B:$Q,8,0))</f>
        <v>25</v>
      </c>
      <c r="R6" s="18" t="str">
        <f>IF(B6="","",VLOOKUP(AC6,Varsayımlar!$B:$Q,9,0))</f>
        <v>SOFT</v>
      </c>
      <c r="S6" s="18">
        <f>IF(B6="","",VLOOKUP(AC6,Varsayımlar!$B:$Q,10,0))</f>
        <v>4</v>
      </c>
      <c r="T6" s="18">
        <f>IF(B6="","",VLOOKUP(AC6,Varsayımlar!$B:$Q,11,0))</f>
        <v>30</v>
      </c>
      <c r="U6" s="18">
        <f>IF(B6="","",VLOOKUP(AC6,Varsayımlar!$B:$Q,12,0))</f>
        <v>260</v>
      </c>
      <c r="V6" s="18" t="str">
        <f>IF(B6="","",VLOOKUP(AC6,Varsayımlar!$B:$Q,13,0))</f>
        <v>YURTDIŞI</v>
      </c>
      <c r="W6" s="18">
        <f>IF(B6="","",VLOOKUP(AC6,Varsayımlar!$B:$Q,14,0))</f>
        <v>6</v>
      </c>
      <c r="X6" s="20">
        <v>46176</v>
      </c>
      <c r="Y6" s="20">
        <v>46359</v>
      </c>
      <c r="Z6" s="18" t="s">
        <v>46</v>
      </c>
      <c r="AA6" s="18" t="str">
        <f>IF(B6="","",VLOOKUP(AC6,Varsayımlar!$B:$Q,15,0))</f>
        <v>TRİTON -SKT ATILACAK</v>
      </c>
      <c r="AB6" s="18" t="str">
        <f>IF(B6="","",VLOOKUP(AC6,Varsayımlar!$B:$Q,16,0))</f>
        <v>24-26 CM</v>
      </c>
      <c r="AC6" s="2" t="str">
        <f>IF(B6="","",CONCATENATE(B6,E6))</f>
        <v>LLC TRİTONMUTLUKAL WHEAT TORTILLA</v>
      </c>
    </row>
    <row r="7" spans="1:29" ht="31.5" customHeight="1" x14ac:dyDescent="0.25">
      <c r="A7" s="11" t="s">
        <v>124</v>
      </c>
      <c r="B7" s="12" t="s">
        <v>17</v>
      </c>
      <c r="C7" s="13">
        <f>IF(B7="","",VLOOKUP(AC7,Varsayımlar!$B:$Q,3,0))</f>
        <v>8698829380698</v>
      </c>
      <c r="D7" s="13"/>
      <c r="E7" s="13" t="s">
        <v>37</v>
      </c>
      <c r="F7" s="12" t="s">
        <v>57</v>
      </c>
      <c r="G7" s="12" t="s">
        <v>58</v>
      </c>
      <c r="H7" s="12" t="str">
        <f>IF(B7="","",VLOOKUP(AC7,Varsayımlar!$B:$Q,5,0))</f>
        <v>TORTİLLAS 25 CM 4 PCS 260G</v>
      </c>
      <c r="I7" s="12"/>
      <c r="J7" s="12" t="str">
        <f>IF(B7="","",VLOOKUP(AC7,Varsayımlar!$B:$Q,6,0))</f>
        <v>SADE</v>
      </c>
      <c r="K7" s="12">
        <v>1680</v>
      </c>
      <c r="L7" s="12"/>
      <c r="M7" s="12">
        <f t="shared" ref="M7:M14" si="0">K7/84</f>
        <v>20</v>
      </c>
      <c r="N7" s="12">
        <v>84</v>
      </c>
      <c r="O7" s="12"/>
      <c r="P7" s="12">
        <f>IF(B7="","",VLOOKUP(AC7,Varsayımlar!$B:$Q,7,0)*K7)</f>
        <v>50400</v>
      </c>
      <c r="Q7" s="12">
        <f>IF(B7="","",VLOOKUP(AC7,Varsayımlar!$B:$Q,8,0))</f>
        <v>25</v>
      </c>
      <c r="R7" s="12" t="str">
        <f>IF(B7="","",VLOOKUP(AC7,Varsayımlar!$B:$Q,9,0))</f>
        <v>SOFT</v>
      </c>
      <c r="S7" s="12">
        <f>IF(B7="","",VLOOKUP(AC7,Varsayımlar!$B:$Q,10,0))</f>
        <v>4</v>
      </c>
      <c r="T7" s="12">
        <f>IF(B7="","",VLOOKUP(AC7,Varsayımlar!$B:$Q,11,0))</f>
        <v>30</v>
      </c>
      <c r="U7" s="12">
        <f>IF(B7="","",VLOOKUP(AC7,Varsayımlar!$B:$Q,12,0))</f>
        <v>260</v>
      </c>
      <c r="V7" s="12" t="str">
        <f>IF(B7="","",VLOOKUP(AC7,Varsayımlar!$B:$Q,13,0))</f>
        <v>YURTDIŞI</v>
      </c>
      <c r="W7" s="12">
        <f>IF(B7="","",VLOOKUP(AC7,Varsayımlar!$B:$Q,14,0))</f>
        <v>6</v>
      </c>
      <c r="X7" s="14">
        <v>46176</v>
      </c>
      <c r="Y7" s="14">
        <v>46359</v>
      </c>
      <c r="Z7" s="12" t="s">
        <v>59</v>
      </c>
      <c r="AA7" s="12" t="str">
        <f>IF(B7="","",VLOOKUP(AC7,Varsayımlar!$B:$Q,15,0))</f>
        <v>TRİTON -SKT ATILACAK</v>
      </c>
      <c r="AB7" s="12" t="str">
        <f>IF(B7="","",VLOOKUP(AC7,Varsayımlar!$B:$Q,16,0))</f>
        <v>24-26 CM</v>
      </c>
      <c r="AC7" s="5" t="str">
        <f t="shared" ref="AC7:AC24" si="1">IF(B7="","",CONCATENATE(B7,E7))</f>
        <v>LLC TRİTONMUTLUKAL WHEAT TORTILLA</v>
      </c>
    </row>
    <row r="8" spans="1:29" ht="31.5" customHeight="1" x14ac:dyDescent="0.25">
      <c r="A8" s="11" t="s">
        <v>125</v>
      </c>
      <c r="B8" s="12" t="s">
        <v>17</v>
      </c>
      <c r="C8" s="13">
        <f>IF(B8="","",VLOOKUP(AC8,Varsayımlar!$B:$Q,3,0))</f>
        <v>8698829380698</v>
      </c>
      <c r="D8" s="13"/>
      <c r="E8" s="13" t="s">
        <v>37</v>
      </c>
      <c r="F8" s="12" t="s">
        <v>57</v>
      </c>
      <c r="G8" s="12" t="s">
        <v>60</v>
      </c>
      <c r="H8" s="12" t="str">
        <f>IF(B8="","",VLOOKUP(AC8,Varsayımlar!$B:$Q,5,0))</f>
        <v>TORTİLLAS 25 CM 4 PCS 260G</v>
      </c>
      <c r="I8" s="12"/>
      <c r="J8" s="12" t="str">
        <f>IF(B8="","",VLOOKUP(AC8,Varsayımlar!$B:$Q,6,0))</f>
        <v>SADE</v>
      </c>
      <c r="K8" s="12">
        <v>756</v>
      </c>
      <c r="L8" s="12"/>
      <c r="M8" s="12">
        <f t="shared" si="0"/>
        <v>9</v>
      </c>
      <c r="N8" s="12">
        <v>84</v>
      </c>
      <c r="O8" s="12"/>
      <c r="P8" s="12">
        <f>IF(B8="","",VLOOKUP(AC8,Varsayımlar!$B:$Q,7,0)*K8)</f>
        <v>22680</v>
      </c>
      <c r="Q8" s="12">
        <f>IF(B8="","",VLOOKUP(AC8,Varsayımlar!$B:$Q,8,0))</f>
        <v>25</v>
      </c>
      <c r="R8" s="12" t="str">
        <f>IF(B8="","",VLOOKUP(AC8,Varsayımlar!$B:$Q,9,0))</f>
        <v>SOFT</v>
      </c>
      <c r="S8" s="12">
        <f>IF(B8="","",VLOOKUP(AC8,Varsayımlar!$B:$Q,10,0))</f>
        <v>4</v>
      </c>
      <c r="T8" s="12">
        <f>IF(B8="","",VLOOKUP(AC8,Varsayımlar!$B:$Q,11,0))</f>
        <v>30</v>
      </c>
      <c r="U8" s="12">
        <f>IF(B8="","",VLOOKUP(AC8,Varsayımlar!$B:$Q,12,0))</f>
        <v>260</v>
      </c>
      <c r="V8" s="12" t="str">
        <f>IF(B8="","",VLOOKUP(AC8,Varsayımlar!$B:$Q,13,0))</f>
        <v>YURTDIŞI</v>
      </c>
      <c r="W8" s="12">
        <f>IF(B8="","",VLOOKUP(AC8,Varsayımlar!$B:$Q,14,0))</f>
        <v>6</v>
      </c>
      <c r="X8" s="14">
        <v>46176</v>
      </c>
      <c r="Y8" s="14">
        <v>46359</v>
      </c>
      <c r="Z8" s="12" t="s">
        <v>59</v>
      </c>
      <c r="AA8" s="12" t="str">
        <f>IF(B8="","",VLOOKUP(AC8,Varsayımlar!$B:$Q,15,0))</f>
        <v>TRİTON -SKT ATILACAK</v>
      </c>
      <c r="AB8" s="12" t="str">
        <f>IF(B8="","",VLOOKUP(AC8,Varsayımlar!$B:$Q,16,0))</f>
        <v>24-26 CM</v>
      </c>
      <c r="AC8" s="2" t="str">
        <f t="shared" si="1"/>
        <v>LLC TRİTONMUTLUKAL WHEAT TORTILLA</v>
      </c>
    </row>
    <row r="9" spans="1:29" ht="31.5" customHeight="1" x14ac:dyDescent="0.25">
      <c r="A9" s="11" t="s">
        <v>126</v>
      </c>
      <c r="B9" s="15" t="s">
        <v>17</v>
      </c>
      <c r="C9" s="16">
        <f>IF(B9="","",VLOOKUP(AC9,Varsayımlar!$B:$Q,3,0))</f>
        <v>8698829380698</v>
      </c>
      <c r="D9" s="16"/>
      <c r="E9" s="16" t="s">
        <v>37</v>
      </c>
      <c r="F9" s="15" t="s">
        <v>64</v>
      </c>
      <c r="G9" s="15" t="s">
        <v>65</v>
      </c>
      <c r="H9" s="15" t="str">
        <f>IF(B9="","",VLOOKUP(AC9,Varsayımlar!$B:$Q,5,0))</f>
        <v>TORTİLLAS 25 CM 4 PCS 260G</v>
      </c>
      <c r="I9" s="15"/>
      <c r="J9" s="15" t="str">
        <f>IF(B9="","",VLOOKUP(AC9,Varsayımlar!$B:$Q,6,0))</f>
        <v>SADE</v>
      </c>
      <c r="K9" s="15">
        <v>1344</v>
      </c>
      <c r="L9" s="15"/>
      <c r="M9" s="15">
        <f t="shared" si="0"/>
        <v>16</v>
      </c>
      <c r="N9" s="15">
        <v>84</v>
      </c>
      <c r="O9" s="15"/>
      <c r="P9" s="15">
        <f>IF(B9="","",VLOOKUP(AC9,Varsayımlar!$B:$Q,7,0)*K9)</f>
        <v>40320</v>
      </c>
      <c r="Q9" s="15">
        <f>IF(B9="","",VLOOKUP(AC9,Varsayımlar!$B:$Q,8,0))</f>
        <v>25</v>
      </c>
      <c r="R9" s="15" t="str">
        <f>IF(B9="","",VLOOKUP(AC9,Varsayımlar!$B:$Q,9,0))</f>
        <v>SOFT</v>
      </c>
      <c r="S9" s="15">
        <f>IF(B9="","",VLOOKUP(AC9,Varsayımlar!$B:$Q,10,0))</f>
        <v>4</v>
      </c>
      <c r="T9" s="15">
        <f>IF(B9="","",VLOOKUP(AC9,Varsayımlar!$B:$Q,11,0))</f>
        <v>30</v>
      </c>
      <c r="U9" s="15">
        <f>IF(B9="","",VLOOKUP(AC9,Varsayımlar!$B:$Q,12,0))</f>
        <v>260</v>
      </c>
      <c r="V9" s="15" t="str">
        <f>IF(B9="","",VLOOKUP(AC9,Varsayımlar!$B:$Q,13,0))</f>
        <v>YURTDIŞI</v>
      </c>
      <c r="W9" s="15">
        <f>IF(B9="","",VLOOKUP(AC9,Varsayımlar!$B:$Q,14,0))</f>
        <v>6</v>
      </c>
      <c r="X9" s="17">
        <v>46177</v>
      </c>
      <c r="Y9" s="17">
        <v>46360</v>
      </c>
      <c r="Z9" s="15" t="s">
        <v>66</v>
      </c>
      <c r="AA9" s="15" t="str">
        <f>IF(B9="","",VLOOKUP(AC9,Varsayımlar!$B:$Q,15,0))</f>
        <v>TRİTON -SKT ATILACAK</v>
      </c>
      <c r="AB9" s="15" t="str">
        <f>IF(B9="","",VLOOKUP(AC9,Varsayımlar!$B:$Q,16,0))</f>
        <v>24-26 CM</v>
      </c>
      <c r="AC9" s="2" t="str">
        <f t="shared" si="1"/>
        <v>LLC TRİTONMUTLUKAL WHEAT TORTILLA</v>
      </c>
    </row>
    <row r="10" spans="1:29" ht="31.5" customHeight="1" x14ac:dyDescent="0.25">
      <c r="A10" s="11" t="s">
        <v>127</v>
      </c>
      <c r="B10" s="15" t="s">
        <v>17</v>
      </c>
      <c r="C10" s="16">
        <f>IF(B10="","",VLOOKUP(AC10,Varsayımlar!$B:$Q,3,0))</f>
        <v>8698829380698</v>
      </c>
      <c r="D10" s="16"/>
      <c r="E10" s="16" t="s">
        <v>37</v>
      </c>
      <c r="F10" s="15" t="s">
        <v>64</v>
      </c>
      <c r="G10" s="15" t="s">
        <v>67</v>
      </c>
      <c r="H10" s="15" t="str">
        <f>IF(B10="","",VLOOKUP(AC10,Varsayımlar!$B:$Q,5,0))</f>
        <v>TORTİLLAS 25 CM 4 PCS 260G</v>
      </c>
      <c r="I10" s="15"/>
      <c r="J10" s="15" t="str">
        <f>IF(B10="","",VLOOKUP(AC10,Varsayımlar!$B:$Q,6,0))</f>
        <v>SADE</v>
      </c>
      <c r="K10" s="15">
        <v>1092</v>
      </c>
      <c r="L10" s="15"/>
      <c r="M10" s="15">
        <f t="shared" si="0"/>
        <v>13</v>
      </c>
      <c r="N10" s="15">
        <v>84</v>
      </c>
      <c r="O10" s="15"/>
      <c r="P10" s="15">
        <f>IF(B10="","",VLOOKUP(AC10,Varsayımlar!$B:$Q,7,0)*K10)</f>
        <v>32760</v>
      </c>
      <c r="Q10" s="15">
        <f>IF(B10="","",VLOOKUP(AC10,Varsayımlar!$B:$Q,8,0))</f>
        <v>25</v>
      </c>
      <c r="R10" s="15" t="str">
        <f>IF(B10="","",VLOOKUP(AC10,Varsayımlar!$B:$Q,9,0))</f>
        <v>SOFT</v>
      </c>
      <c r="S10" s="15">
        <f>IF(B10="","",VLOOKUP(AC10,Varsayımlar!$B:$Q,10,0))</f>
        <v>4</v>
      </c>
      <c r="T10" s="15">
        <f>IF(B10="","",VLOOKUP(AC10,Varsayımlar!$B:$Q,11,0))</f>
        <v>30</v>
      </c>
      <c r="U10" s="15">
        <f>IF(B10="","",VLOOKUP(AC10,Varsayımlar!$B:$Q,12,0))</f>
        <v>260</v>
      </c>
      <c r="V10" s="15" t="str">
        <f>IF(B10="","",VLOOKUP(AC10,Varsayımlar!$B:$Q,13,0))</f>
        <v>YURTDIŞI</v>
      </c>
      <c r="W10" s="15">
        <f>IF(B10="","",VLOOKUP(AC10,Varsayımlar!$B:$Q,14,0))</f>
        <v>6</v>
      </c>
      <c r="X10" s="17">
        <v>46177</v>
      </c>
      <c r="Y10" s="17">
        <v>46360</v>
      </c>
      <c r="Z10" s="15" t="s">
        <v>66</v>
      </c>
      <c r="AA10" s="15" t="str">
        <f>IF(B10="","",VLOOKUP(AC10,Varsayımlar!$B:$Q,15,0))</f>
        <v>TRİTON -SKT ATILACAK</v>
      </c>
      <c r="AB10" s="15" t="str">
        <f>IF(B10="","",VLOOKUP(AC10,Varsayımlar!$B:$Q,16,0))</f>
        <v>24-26 CM</v>
      </c>
      <c r="AC10" s="5" t="str">
        <f t="shared" si="1"/>
        <v>LLC TRİTONMUTLUKAL WHEAT TORTILLA</v>
      </c>
    </row>
    <row r="11" spans="1:29" ht="31.5" customHeight="1" x14ac:dyDescent="0.25">
      <c r="A11" s="11" t="s">
        <v>128</v>
      </c>
      <c r="B11" s="15" t="s">
        <v>31</v>
      </c>
      <c r="C11" s="16">
        <f>IF(B11="","",VLOOKUP(AC11,Varsayımlar!$B:$Q,3,0))</f>
        <v>8698829380698</v>
      </c>
      <c r="D11" s="16"/>
      <c r="E11" s="15" t="s">
        <v>94</v>
      </c>
      <c r="F11" s="15">
        <v>46</v>
      </c>
      <c r="G11" s="15" t="s">
        <v>32</v>
      </c>
      <c r="H11" s="15" t="str">
        <f>IF(B11="","",VLOOKUP(AC11,Varsayımlar!$B:$Q,5,0))</f>
        <v>HANAMİ 25 CM SADE (081)</v>
      </c>
      <c r="I11" s="15"/>
      <c r="J11" s="15" t="str">
        <f>IF(B11="","",VLOOKUP(AC11,Varsayımlar!$B:$Q,6,0))</f>
        <v>SADE</v>
      </c>
      <c r="K11" s="15">
        <v>588</v>
      </c>
      <c r="L11" s="15"/>
      <c r="M11" s="15">
        <v>7</v>
      </c>
      <c r="N11" s="15">
        <v>84</v>
      </c>
      <c r="O11" s="15"/>
      <c r="P11" s="15">
        <f>IF(B11="","",VLOOKUP(AC11,Varsayımlar!$B:$Q,7,0)*K11)</f>
        <v>17640</v>
      </c>
      <c r="Q11" s="15">
        <f>IF(B11="","",VLOOKUP(AC11,Varsayımlar!$B:$Q,8,0))</f>
        <v>25</v>
      </c>
      <c r="R11" s="15" t="str">
        <f>IF(B11="","",VLOOKUP(AC11,Varsayımlar!$B:$Q,9,0))</f>
        <v>IRAK SOFT</v>
      </c>
      <c r="S11" s="15">
        <f>IF(B11="","",VLOOKUP(AC11,Varsayımlar!$B:$Q,10,0))</f>
        <v>4</v>
      </c>
      <c r="T11" s="15">
        <f>IF(B11="","",VLOOKUP(AC11,Varsayımlar!$B:$Q,11,0))</f>
        <v>30</v>
      </c>
      <c r="U11" s="15">
        <f>IF(B11="","",VLOOKUP(AC11,Varsayımlar!$B:$Q,12,0))</f>
        <v>250</v>
      </c>
      <c r="V11" s="15" t="str">
        <f>IF(B11="","",VLOOKUP(AC11,Varsayımlar!$B:$Q,13,0))</f>
        <v>YURTDIŞI</v>
      </c>
      <c r="W11" s="15">
        <f>IF(B11="","",VLOOKUP(AC11,Varsayımlar!$B:$Q,14,0))</f>
        <v>9</v>
      </c>
      <c r="X11" s="17">
        <v>46181</v>
      </c>
      <c r="Y11" s="17">
        <v>46454</v>
      </c>
      <c r="Z11" s="15">
        <v>26060825</v>
      </c>
      <c r="AA11" s="15" t="str">
        <f>IF(B11="","",VLOOKUP(AC11,Varsayımlar!$B:$Q,15,0))</f>
        <v>HANAMİ MAVİ - ÜRETİM ATILACAK</v>
      </c>
      <c r="AB11" s="15" t="str">
        <f>IF(B11="","",VLOOKUP(AC11,Varsayımlar!$B:$Q,16,0))</f>
        <v>24-26 CM</v>
      </c>
      <c r="AC11" s="2" t="str">
        <f>IF(B11="","",CONCATENATE(B11,E11))</f>
        <v>GERMESHANAMİ GERMES 25CM SADE 250G</v>
      </c>
    </row>
    <row r="12" spans="1:29" ht="31.5" customHeight="1" x14ac:dyDescent="0.25">
      <c r="A12" s="11" t="s">
        <v>129</v>
      </c>
      <c r="B12" s="15" t="s">
        <v>31</v>
      </c>
      <c r="C12" s="16">
        <f>IF(B12="","",VLOOKUP(AC12,Varsayımlar!$B:$Q,3,0))</f>
        <v>8698829380698</v>
      </c>
      <c r="D12" s="16"/>
      <c r="E12" s="4" t="s">
        <v>95</v>
      </c>
      <c r="F12" s="15">
        <v>46</v>
      </c>
      <c r="G12" s="4" t="s">
        <v>38</v>
      </c>
      <c r="H12" s="15" t="str">
        <f>IF(B12="","",VLOOKUP(AC12,Varsayımlar!$B:$Q,5,0))</f>
        <v>KIRMIZI TORTİLLAS 25 CM</v>
      </c>
      <c r="I12" s="15" t="s">
        <v>84</v>
      </c>
      <c r="J12" s="15" t="str">
        <f>IF(B12="","",VLOOKUP(AC12,Varsayımlar!$B:$Q,6,0))</f>
        <v>SADE</v>
      </c>
      <c r="K12" s="15">
        <v>84</v>
      </c>
      <c r="L12" s="15"/>
      <c r="M12" s="15">
        <v>1</v>
      </c>
      <c r="N12" s="15">
        <v>84</v>
      </c>
      <c r="O12" s="15"/>
      <c r="P12" s="15">
        <f>IF(B12="","",VLOOKUP(AC12,Varsayımlar!$B:$Q,7,0)*K12)</f>
        <v>1512</v>
      </c>
      <c r="Q12" s="15">
        <f>IF(B12="","",VLOOKUP(AC12,Varsayımlar!$B:$Q,8,0))</f>
        <v>25</v>
      </c>
      <c r="R12" s="15" t="str">
        <f>IF(B12="","",VLOOKUP(AC12,Varsayımlar!$B:$Q,9,0))</f>
        <v>IRAK SOFT</v>
      </c>
      <c r="S12" s="15">
        <f>IF(B12="","",VLOOKUP(AC12,Varsayımlar!$B:$Q,10,0))</f>
        <v>6</v>
      </c>
      <c r="T12" s="15">
        <f>IF(B12="","",VLOOKUP(AC12,Varsayımlar!$B:$Q,11,0))</f>
        <v>18</v>
      </c>
      <c r="U12" s="15">
        <f>IF(B12="","",VLOOKUP(AC12,Varsayımlar!$B:$Q,12,0))</f>
        <v>375</v>
      </c>
      <c r="V12" s="15" t="str">
        <f>IF(B12="","",VLOOKUP(AC12,Varsayımlar!$B:$Q,13,0))</f>
        <v>YURTDIŞI</v>
      </c>
      <c r="W12" s="15">
        <f>IF(B12="","",VLOOKUP(AC12,Varsayımlar!$B:$Q,14,0))</f>
        <v>9</v>
      </c>
      <c r="X12" s="17">
        <v>46181</v>
      </c>
      <c r="Y12" s="17">
        <v>46454</v>
      </c>
      <c r="Z12" s="15">
        <v>26060825</v>
      </c>
      <c r="AA12" s="15" t="str">
        <f>IF(B12="","",VLOOKUP(AC12,Varsayımlar!$B:$Q,15,0))</f>
        <v>KIRMIZI - ÜRETİM TARİHLİ ETİKET</v>
      </c>
      <c r="AB12" s="15" t="str">
        <f>IF(B12="","",VLOOKUP(AC12,Varsayımlar!$B:$Q,16,0))</f>
        <v>24-26 CM</v>
      </c>
      <c r="AC12" s="5" t="str">
        <f>IF(B12="","",CONCATENATE(B12,E12))</f>
        <v>GERMESKırmızı Tortillas-Germes-25cm 375g</v>
      </c>
    </row>
    <row r="13" spans="1:29" ht="31.5" customHeight="1" x14ac:dyDescent="0.25">
      <c r="A13" s="11" t="s">
        <v>130</v>
      </c>
      <c r="B13" s="30" t="s">
        <v>17</v>
      </c>
      <c r="C13" s="31">
        <f>IF(B13="","",VLOOKUP(AC13,Varsayımlar!$B:$Q,3,0))</f>
        <v>8698829380698</v>
      </c>
      <c r="D13" s="31"/>
      <c r="E13" s="31" t="s">
        <v>37</v>
      </c>
      <c r="F13" s="30" t="s">
        <v>72</v>
      </c>
      <c r="G13" s="30" t="s">
        <v>73</v>
      </c>
      <c r="H13" s="30" t="str">
        <f>IF(B13="","",VLOOKUP(AC13,Varsayımlar!$B:$Q,5,0))</f>
        <v>TORTİLLAS 25 CM 4 PCS 260G</v>
      </c>
      <c r="I13" s="30"/>
      <c r="J13" s="30" t="str">
        <f>IF(B13="","",VLOOKUP(AC13,Varsayımlar!$B:$Q,6,0))</f>
        <v>SADE</v>
      </c>
      <c r="K13" s="30">
        <v>588</v>
      </c>
      <c r="L13" s="30"/>
      <c r="M13" s="30">
        <f t="shared" si="0"/>
        <v>7</v>
      </c>
      <c r="N13" s="30">
        <v>84</v>
      </c>
      <c r="O13" s="30"/>
      <c r="P13" s="30">
        <f>IF(B13="","",VLOOKUP(AC13,Varsayımlar!$B:$Q,7,0)*K13)</f>
        <v>17640</v>
      </c>
      <c r="Q13" s="30">
        <f>IF(B13="","",VLOOKUP(AC13,Varsayımlar!$B:$Q,8,0))</f>
        <v>25</v>
      </c>
      <c r="R13" s="30" t="str">
        <f>IF(B13="","",VLOOKUP(AC13,Varsayımlar!$B:$Q,9,0))</f>
        <v>SOFT</v>
      </c>
      <c r="S13" s="30">
        <f>IF(B13="","",VLOOKUP(AC13,Varsayımlar!$B:$Q,10,0))</f>
        <v>4</v>
      </c>
      <c r="T13" s="30">
        <f>IF(B13="","",VLOOKUP(AC13,Varsayımlar!$B:$Q,11,0))</f>
        <v>30</v>
      </c>
      <c r="U13" s="30">
        <f>IF(B13="","",VLOOKUP(AC13,Varsayımlar!$B:$Q,12,0))</f>
        <v>260</v>
      </c>
      <c r="V13" s="30" t="str">
        <f>IF(B13="","",VLOOKUP(AC13,Varsayımlar!$B:$Q,13,0))</f>
        <v>YURTDIŞI</v>
      </c>
      <c r="W13" s="30">
        <f>IF(B13="","",VLOOKUP(AC13,Varsayımlar!$B:$Q,14,0))</f>
        <v>6</v>
      </c>
      <c r="X13" s="32">
        <v>46178</v>
      </c>
      <c r="Y13" s="32">
        <v>46361</v>
      </c>
      <c r="Z13" s="30">
        <v>26060525</v>
      </c>
      <c r="AA13" s="30" t="str">
        <f>IF(B13="","",VLOOKUP(AC13,Varsayımlar!$B:$Q,15,0))</f>
        <v>TRİTON -SKT ATILACAK</v>
      </c>
      <c r="AB13" s="30" t="str">
        <f>IF(B13="","",VLOOKUP(AC13,Varsayımlar!$B:$Q,16,0))</f>
        <v>24-26 CM</v>
      </c>
      <c r="AC13" s="2" t="str">
        <f t="shared" si="1"/>
        <v>LLC TRİTONMUTLUKAL WHEAT TORTILLA</v>
      </c>
    </row>
    <row r="14" spans="1:29" ht="31.5" customHeight="1" x14ac:dyDescent="0.25">
      <c r="A14" s="11" t="s">
        <v>131</v>
      </c>
      <c r="B14" s="30" t="s">
        <v>17</v>
      </c>
      <c r="C14" s="31">
        <f>IF(B14="","",VLOOKUP(AC14,Varsayımlar!$B:$Q,3,0))</f>
        <v>8698829380698</v>
      </c>
      <c r="D14" s="31"/>
      <c r="E14" s="31" t="s">
        <v>37</v>
      </c>
      <c r="F14" s="30" t="s">
        <v>72</v>
      </c>
      <c r="G14" s="30" t="s">
        <v>74</v>
      </c>
      <c r="H14" s="30" t="str">
        <f>IF(B14="","",VLOOKUP(AC14,Varsayımlar!$B:$Q,5,0))</f>
        <v>TORTİLLAS 25 CM 4 PCS 260G</v>
      </c>
      <c r="I14" s="30"/>
      <c r="J14" s="30" t="str">
        <f>IF(B14="","",VLOOKUP(AC14,Varsayımlar!$B:$Q,6,0))</f>
        <v>SADE</v>
      </c>
      <c r="K14" s="30">
        <v>1848</v>
      </c>
      <c r="L14" s="30"/>
      <c r="M14" s="30">
        <f t="shared" si="0"/>
        <v>22</v>
      </c>
      <c r="N14" s="30">
        <v>84</v>
      </c>
      <c r="O14" s="30"/>
      <c r="P14" s="30">
        <f>IF(B14="","",VLOOKUP(AC14,Varsayımlar!$B:$Q,7,0)*K14)</f>
        <v>55440</v>
      </c>
      <c r="Q14" s="30">
        <f>IF(B14="","",VLOOKUP(AC14,Varsayımlar!$B:$Q,8,0))</f>
        <v>25</v>
      </c>
      <c r="R14" s="30" t="str">
        <f>IF(B14="","",VLOOKUP(AC14,Varsayımlar!$B:$Q,9,0))</f>
        <v>SOFT</v>
      </c>
      <c r="S14" s="30">
        <f>IF(B14="","",VLOOKUP(AC14,Varsayımlar!$B:$Q,10,0))</f>
        <v>4</v>
      </c>
      <c r="T14" s="30">
        <f>IF(B14="","",VLOOKUP(AC14,Varsayımlar!$B:$Q,11,0))</f>
        <v>30</v>
      </c>
      <c r="U14" s="30">
        <f>IF(B14="","",VLOOKUP(AC14,Varsayımlar!$B:$Q,12,0))</f>
        <v>260</v>
      </c>
      <c r="V14" s="30" t="str">
        <f>IF(B14="","",VLOOKUP(AC14,Varsayımlar!$B:$Q,13,0))</f>
        <v>YURTDIŞI</v>
      </c>
      <c r="W14" s="30">
        <f>IF(B14="","",VLOOKUP(AC14,Varsayımlar!$B:$Q,14,0))</f>
        <v>6</v>
      </c>
      <c r="X14" s="32">
        <v>46178</v>
      </c>
      <c r="Y14" s="32">
        <v>46361</v>
      </c>
      <c r="Z14" s="30">
        <v>26060525</v>
      </c>
      <c r="AA14" s="30" t="str">
        <f>IF(B14="","",VLOOKUP(AC14,Varsayımlar!$B:$Q,15,0))</f>
        <v>TRİTON -SKT ATILACAK</v>
      </c>
      <c r="AB14" s="30" t="str">
        <f>IF(B14="","",VLOOKUP(AC14,Varsayımlar!$B:$Q,16,0))</f>
        <v>24-26 CM</v>
      </c>
      <c r="AC14" s="5" t="str">
        <f t="shared" si="1"/>
        <v>LLC TRİTONMUTLUKAL WHEAT TORTILLA</v>
      </c>
    </row>
    <row r="15" spans="1:29" ht="26.25" customHeight="1" x14ac:dyDescent="0.25">
      <c r="A15" s="11" t="s">
        <v>132</v>
      </c>
      <c r="B15" s="30"/>
      <c r="C15" s="31" t="str">
        <f>IF(B15="","",VLOOKUP(AC15,Varsayımlar!$B:$Q,3,0))</f>
        <v/>
      </c>
      <c r="D15" s="31"/>
      <c r="E15" s="31"/>
      <c r="F15" s="30"/>
      <c r="G15" s="30"/>
      <c r="H15" s="30" t="str">
        <f>IF(B15="","",VLOOKUP(AC15,Varsayımlar!$B:$Q,5,0))</f>
        <v/>
      </c>
      <c r="I15" s="30"/>
      <c r="J15" s="30" t="str">
        <f>IF(B15="","",VLOOKUP(AC15,Varsayımlar!$B:$Q,6,0))</f>
        <v/>
      </c>
      <c r="K15" s="30"/>
      <c r="L15" s="30"/>
      <c r="M15" s="30">
        <f t="shared" ref="M15:M21" si="2">K15/84</f>
        <v>0</v>
      </c>
      <c r="N15" s="30"/>
      <c r="O15" s="30"/>
      <c r="P15" s="30" t="str">
        <f>IF(B15="","",VLOOKUP(AC15,Varsayımlar!$B:$Q,7,0)*K15)</f>
        <v/>
      </c>
      <c r="Q15" s="30" t="str">
        <f>IF(B15="","",VLOOKUP(AC15,Varsayımlar!$B:$Q,8,0))</f>
        <v/>
      </c>
      <c r="R15" s="30" t="str">
        <f>IF(B15="","",VLOOKUP(AC15,Varsayımlar!$B:$Q,9,0))</f>
        <v/>
      </c>
      <c r="S15" s="30" t="str">
        <f>IF(B15="","",VLOOKUP(AC15,Varsayımlar!$B:$Q,10,0))</f>
        <v/>
      </c>
      <c r="T15" s="30" t="str">
        <f>IF(B15="","",VLOOKUP(AC15,Varsayımlar!$B:$Q,11,0))</f>
        <v/>
      </c>
      <c r="U15" s="30" t="str">
        <f>IF(B15="","",VLOOKUP(AC15,Varsayımlar!$B:$Q,12,0))</f>
        <v/>
      </c>
      <c r="V15" s="30" t="str">
        <f>IF(B15="","",VLOOKUP(AC15,Varsayımlar!$B:$Q,13,0))</f>
        <v/>
      </c>
      <c r="W15" s="30" t="str">
        <f>IF(B15="","",VLOOKUP(AC15,Varsayımlar!$B:$Q,14,0))</f>
        <v/>
      </c>
      <c r="X15" s="32"/>
      <c r="Y15" s="32"/>
      <c r="Z15" s="30"/>
      <c r="AA15" s="30" t="str">
        <f>IF(B15="","",VLOOKUP(AC15,Varsayımlar!$B:$Q,15,0))</f>
        <v/>
      </c>
      <c r="AB15" s="30" t="str">
        <f>IF(B15="","",VLOOKUP(AC15,Varsayımlar!$B:$Q,16,0))</f>
        <v/>
      </c>
      <c r="AC15" s="2" t="str">
        <f t="shared" si="1"/>
        <v/>
      </c>
    </row>
    <row r="16" spans="1:29" ht="31.5" hidden="1" customHeight="1" x14ac:dyDescent="0.25">
      <c r="A16" s="11" t="s">
        <v>136</v>
      </c>
      <c r="B16" s="30"/>
      <c r="C16" s="31" t="str">
        <f>IF(B16="","",VLOOKUP(AC16,Varsayımlar!$B:$Q,3,0))</f>
        <v/>
      </c>
      <c r="D16" s="31"/>
      <c r="E16" s="31"/>
      <c r="F16" s="30"/>
      <c r="G16" s="30"/>
      <c r="H16" s="30" t="str">
        <f>IF(B16="","",VLOOKUP(AC16,Varsayımlar!$B:$Q,5,0))</f>
        <v/>
      </c>
      <c r="I16" s="30"/>
      <c r="J16" s="30" t="str">
        <f>IF(B16="","",VLOOKUP(AC16,Varsayımlar!$B:$Q,6,0))</f>
        <v/>
      </c>
      <c r="K16" s="30"/>
      <c r="L16" s="30"/>
      <c r="M16" s="30">
        <f t="shared" si="2"/>
        <v>0</v>
      </c>
      <c r="N16" s="30"/>
      <c r="O16" s="30"/>
      <c r="P16" s="30" t="str">
        <f>IF(B16="","",VLOOKUP(AC16,Varsayımlar!$B:$Q,7,0)*K16)</f>
        <v/>
      </c>
      <c r="Q16" s="30" t="str">
        <f>IF(B16="","",VLOOKUP(AC16,Varsayımlar!$B:$Q,8,0))</f>
        <v/>
      </c>
      <c r="R16" s="30" t="str">
        <f>IF(B16="","",VLOOKUP(AC16,Varsayımlar!$B:$Q,9,0))</f>
        <v/>
      </c>
      <c r="S16" s="30" t="str">
        <f>IF(B16="","",VLOOKUP(AC16,Varsayımlar!$B:$Q,10,0))</f>
        <v/>
      </c>
      <c r="T16" s="30" t="str">
        <f>IF(B16="","",VLOOKUP(AC16,Varsayımlar!$B:$Q,11,0))</f>
        <v/>
      </c>
      <c r="U16" s="30" t="str">
        <f>IF(B16="","",VLOOKUP(AC16,Varsayımlar!$B:$Q,12,0))</f>
        <v/>
      </c>
      <c r="V16" s="30" t="str">
        <f>IF(B16="","",VLOOKUP(AC16,Varsayımlar!$B:$Q,13,0))</f>
        <v/>
      </c>
      <c r="W16" s="30" t="str">
        <f>IF(B16="","",VLOOKUP(AC16,Varsayımlar!$B:$Q,14,0))</f>
        <v/>
      </c>
      <c r="X16" s="32"/>
      <c r="Y16" s="32"/>
      <c r="Z16" s="30"/>
      <c r="AA16" s="30" t="str">
        <f>IF(B16="","",VLOOKUP(AC16,Varsayımlar!$B:$Q,15,0))</f>
        <v/>
      </c>
      <c r="AB16" s="30" t="str">
        <f>IF(B16="","",VLOOKUP(AC16,Varsayımlar!$B:$Q,16,0))</f>
        <v/>
      </c>
      <c r="AC16" s="5" t="str">
        <f t="shared" si="1"/>
        <v/>
      </c>
    </row>
    <row r="17" spans="1:30" ht="29.25" customHeight="1" x14ac:dyDescent="0.25">
      <c r="A17" s="190" t="s">
        <v>171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</row>
    <row r="18" spans="1:30" s="8" customFormat="1" ht="51.75" customHeight="1" x14ac:dyDescent="0.25">
      <c r="A18" s="9" t="s">
        <v>0</v>
      </c>
      <c r="B18" s="9" t="s">
        <v>1</v>
      </c>
      <c r="C18" s="10" t="s">
        <v>36</v>
      </c>
      <c r="D18" s="10" t="s">
        <v>177</v>
      </c>
      <c r="E18" s="10" t="s">
        <v>42</v>
      </c>
      <c r="F18" s="9" t="s">
        <v>43</v>
      </c>
      <c r="G18" s="9" t="s">
        <v>13</v>
      </c>
      <c r="H18" s="9" t="s">
        <v>2</v>
      </c>
      <c r="I18" s="9" t="s">
        <v>83</v>
      </c>
      <c r="J18" s="9" t="s">
        <v>3</v>
      </c>
      <c r="K18" s="9" t="s">
        <v>21</v>
      </c>
      <c r="L18" s="9" t="s">
        <v>141</v>
      </c>
      <c r="M18" s="9" t="s">
        <v>20</v>
      </c>
      <c r="N18" s="9" t="s">
        <v>243</v>
      </c>
      <c r="O18" s="9" t="s">
        <v>176</v>
      </c>
      <c r="P18" s="9" t="s">
        <v>16</v>
      </c>
      <c r="Q18" s="9" t="s">
        <v>4</v>
      </c>
      <c r="R18" s="9" t="s">
        <v>5</v>
      </c>
      <c r="S18" s="9" t="s">
        <v>6</v>
      </c>
      <c r="T18" s="9" t="s">
        <v>33</v>
      </c>
      <c r="U18" s="9" t="s">
        <v>7</v>
      </c>
      <c r="V18" s="9" t="s">
        <v>8</v>
      </c>
      <c r="W18" s="9" t="s">
        <v>9</v>
      </c>
      <c r="X18" s="9" t="s">
        <v>10</v>
      </c>
      <c r="Y18" s="9" t="s">
        <v>11</v>
      </c>
      <c r="Z18" s="9" t="s">
        <v>12</v>
      </c>
      <c r="AA18" s="9" t="s">
        <v>14</v>
      </c>
      <c r="AB18" s="9" t="s">
        <v>15</v>
      </c>
      <c r="AC18" s="8" t="s">
        <v>50</v>
      </c>
    </row>
    <row r="19" spans="1:30" ht="63" x14ac:dyDescent="0.25">
      <c r="A19" s="11" t="s">
        <v>29</v>
      </c>
      <c r="B19" s="30" t="s">
        <v>117</v>
      </c>
      <c r="C19" s="31">
        <f>IF(B19="","",VLOOKUP(AC19,Varsayımlar!$B:$Q,3,0))</f>
        <v>8698829380698</v>
      </c>
      <c r="D19" s="31"/>
      <c r="E19" s="36" t="s">
        <v>113</v>
      </c>
      <c r="F19" s="30"/>
      <c r="G19" s="30"/>
      <c r="H19" s="30" t="str">
        <f>IF(B19="","",VLOOKUP(AC19,Varsayımlar!$B:$Q,5,0))</f>
        <v>Mutlukal Tortillas 15cm</v>
      </c>
      <c r="I19" s="30"/>
      <c r="J19" s="30" t="str">
        <f>IF(B19="","",VLOOKUP(AC19,Varsayımlar!$B:$Q,6,0))</f>
        <v>SADE</v>
      </c>
      <c r="K19" s="30" t="s">
        <v>160</v>
      </c>
      <c r="L19" s="30"/>
      <c r="M19" s="30" t="e">
        <f>K19/84</f>
        <v>#VALUE!</v>
      </c>
      <c r="N19" s="30">
        <v>96</v>
      </c>
      <c r="O19" s="30"/>
      <c r="P19" s="30" t="e">
        <f>IF(B19="","",VLOOKUP(AC19,Varsayımlar!$B:$Q,7,0)*K19)</f>
        <v>#VALUE!</v>
      </c>
      <c r="Q19" s="30">
        <f>IF(B19="","",VLOOKUP(AC19,Varsayımlar!$B:$Q,8,0))</f>
        <v>12</v>
      </c>
      <c r="R19" s="30" t="str">
        <f>IF(B19="","",VLOOKUP(AC19,Varsayımlar!$B:$Q,9,0))</f>
        <v>IRAK SOFT</v>
      </c>
      <c r="S19" s="30">
        <f>IF(B19="","",VLOOKUP(AC19,Varsayımlar!$B:$Q,10,0))</f>
        <v>10</v>
      </c>
      <c r="T19" s="30">
        <f>IF(B19="","",VLOOKUP(AC19,Varsayımlar!$B:$Q,11,0))</f>
        <v>12</v>
      </c>
      <c r="U19" s="30">
        <f>IF(B19="","",VLOOKUP(AC19,Varsayımlar!$B:$Q,12,0))</f>
        <v>250</v>
      </c>
      <c r="V19" s="30" t="str">
        <f>IF(B19="","",VLOOKUP(AC19,Varsayımlar!$B:$Q,13,0))</f>
        <v>YURTİÇİ</v>
      </c>
      <c r="W19" s="30">
        <f>IF(B19="","",VLOOKUP(AC19,Varsayımlar!$B:$Q,14,0))</f>
        <v>6</v>
      </c>
      <c r="X19" s="32" t="s">
        <v>161</v>
      </c>
      <c r="Y19" s="32" t="s">
        <v>161</v>
      </c>
      <c r="Z19" s="32" t="s">
        <v>161</v>
      </c>
      <c r="AA19" s="30" t="str">
        <f>IF(B19="","",VLOOKUP(AC19,Varsayımlar!$B:$Q,15,0))</f>
        <v>15CM KOLİ</v>
      </c>
      <c r="AB19" s="30" t="str">
        <f>IF(B19="","",VLOOKUP(AC19,Varsayımlar!$B:$Q,16,0))</f>
        <v>KESME-33-35G BEZE, KESİLMEMİŞ 16-18CM, 320-330G- KESİLMİŞ 245-250G</v>
      </c>
      <c r="AC19" s="5" t="str">
        <f>IF(B19="","",CONCATENATE(B19,E19))</f>
        <v>Maydonoz DönerMutlukal Tortillas 15cm 250g</v>
      </c>
    </row>
    <row r="20" spans="1:30" ht="31.5" customHeight="1" x14ac:dyDescent="0.25">
      <c r="A20" s="11" t="s">
        <v>122</v>
      </c>
      <c r="B20" s="18" t="s">
        <v>143</v>
      </c>
      <c r="C20" s="19">
        <f>IF(B20="","",VLOOKUP(AC20,Varsayımlar!$B:$Q,3,0))</f>
        <v>8698829380698</v>
      </c>
      <c r="D20" s="19"/>
      <c r="E20" s="37" t="s">
        <v>162</v>
      </c>
      <c r="F20" s="18"/>
      <c r="G20" s="18"/>
      <c r="H20" s="18" t="str">
        <f>IF(B20="","",VLOOKUP(AC20,Varsayımlar!$B:$Q,5,0))</f>
        <v>Bisto 25 cm</v>
      </c>
      <c r="I20" s="18"/>
      <c r="J20" s="18" t="str">
        <f>IF(B20="","",VLOOKUP(AC20,Varsayımlar!$B:$Q,6,0))</f>
        <v>SADE</v>
      </c>
      <c r="K20" s="18" t="s">
        <v>160</v>
      </c>
      <c r="L20" s="18"/>
      <c r="M20" s="18" t="e">
        <f>K20/84</f>
        <v>#VALUE!</v>
      </c>
      <c r="N20" s="18">
        <v>50</v>
      </c>
      <c r="O20" s="18"/>
      <c r="P20" s="18" t="e">
        <f>IF(B20="","",VLOOKUP(AC20,Varsayımlar!$B:$Q,7,0)*K20)</f>
        <v>#VALUE!</v>
      </c>
      <c r="Q20" s="18">
        <f>IF(B20="","",VLOOKUP(AC20,Varsayımlar!$B:$Q,8,0))</f>
        <v>25</v>
      </c>
      <c r="R20" s="18" t="str">
        <f>IF(B20="","",VLOOKUP(AC20,Varsayımlar!$B:$Q,9,0))</f>
        <v>Standart</v>
      </c>
      <c r="S20" s="18">
        <f>IF(B20="","",VLOOKUP(AC20,Varsayımlar!$B:$Q,10,0))</f>
        <v>12</v>
      </c>
      <c r="T20" s="18">
        <f>IF(B20="","",VLOOKUP(AC20,Varsayımlar!$B:$Q,11,0))</f>
        <v>12</v>
      </c>
      <c r="U20" s="18">
        <f>IF(B20="","",VLOOKUP(AC20,Varsayımlar!$B:$Q,12,0))</f>
        <v>840</v>
      </c>
      <c r="V20" s="18" t="str">
        <f>IF(B20="","",VLOOKUP(AC20,Varsayımlar!$B:$Q,13,0))</f>
        <v>Yurtiçi</v>
      </c>
      <c r="W20" s="18">
        <f>IF(B20="","",VLOOKUP(AC20,Varsayımlar!$B:$Q,14,0))</f>
        <v>6</v>
      </c>
      <c r="X20" s="20" t="s">
        <v>161</v>
      </c>
      <c r="Y20" s="20" t="s">
        <v>161</v>
      </c>
      <c r="Z20" s="20" t="s">
        <v>161</v>
      </c>
      <c r="AA20" s="18" t="str">
        <f>IF(B20="","",VLOOKUP(AC20,Varsayımlar!$B:$Q,15,0))</f>
        <v>Bisto Kolisi</v>
      </c>
      <c r="AB20" s="18" t="str">
        <f>IF(B20="","",VLOOKUP(AC20,Varsayımlar!$B:$Q,16,0))</f>
        <v>24-26 Cm</v>
      </c>
      <c r="AC20" s="5" t="str">
        <f>IF(B20="","",CONCATENATE(B20,E20))</f>
        <v>Şok MarketBisto 25 cm 12 pcs 840g</v>
      </c>
    </row>
    <row r="21" spans="1:30" ht="31.5" customHeight="1" x14ac:dyDescent="0.25">
      <c r="A21" s="11" t="s">
        <v>123</v>
      </c>
      <c r="B21" s="38" t="s">
        <v>143</v>
      </c>
      <c r="C21" s="25">
        <f>IF(B21="","",VLOOKUP(AC21,Varsayımlar!$B:$Q,3,0))</f>
        <v>8698829380698</v>
      </c>
      <c r="D21" s="25"/>
      <c r="E21" s="38" t="s">
        <v>144</v>
      </c>
      <c r="F21" s="24"/>
      <c r="G21" s="24"/>
      <c r="H21" s="24" t="str">
        <f>IF(B21="","",VLOOKUP(AC21,Varsayımlar!$B:$Q,5,0))</f>
        <v xml:space="preserve">Taco 15 cm </v>
      </c>
      <c r="I21" s="24"/>
      <c r="J21" s="24" t="str">
        <f>IF(B21="","",VLOOKUP(AC21,Varsayımlar!$B:$Q,6,0))</f>
        <v>SADE</v>
      </c>
      <c r="K21" s="24" t="s">
        <v>160</v>
      </c>
      <c r="L21" s="24"/>
      <c r="M21" s="24" t="e">
        <f t="shared" si="2"/>
        <v>#VALUE!</v>
      </c>
      <c r="N21" s="24">
        <v>50</v>
      </c>
      <c r="O21" s="24"/>
      <c r="P21" s="24" t="e">
        <f>IF(B21="","",VLOOKUP(AC21,Varsayımlar!$B:$Q,7,0)*K21)</f>
        <v>#VALUE!</v>
      </c>
      <c r="Q21" s="24">
        <f>IF(B21="","",VLOOKUP(AC21,Varsayımlar!$B:$Q,8,0))</f>
        <v>15</v>
      </c>
      <c r="R21" s="24" t="str">
        <f>IF(B21="","",VLOOKUP(AC21,Varsayımlar!$B:$Q,9,0))</f>
        <v>SOFT-PA3</v>
      </c>
      <c r="S21" s="24">
        <f>IF(B21="","",VLOOKUP(AC21,Varsayımlar!$B:$Q,10,0))</f>
        <v>6</v>
      </c>
      <c r="T21" s="24">
        <f>IF(B21="","",VLOOKUP(AC21,Varsayımlar!$B:$Q,11,0))</f>
        <v>18</v>
      </c>
      <c r="U21" s="24">
        <f>IF(B21="","",VLOOKUP(AC21,Varsayımlar!$B:$Q,12,0))</f>
        <v>250</v>
      </c>
      <c r="V21" s="24" t="str">
        <f>IF(B21="","",VLOOKUP(AC21,Varsayımlar!$B:$Q,13,0))</f>
        <v>YURTİÇİ</v>
      </c>
      <c r="W21" s="24">
        <f>IF(B21="","",VLOOKUP(AC21,Varsayımlar!$B:$Q,14,0))</f>
        <v>6</v>
      </c>
      <c r="X21" s="26" t="s">
        <v>161</v>
      </c>
      <c r="Y21" s="26" t="s">
        <v>161</v>
      </c>
      <c r="Z21" s="26" t="s">
        <v>161</v>
      </c>
      <c r="AA21" s="24" t="str">
        <f>IF(B21="","",VLOOKUP(AC21,Varsayımlar!$B:$Q,15,0))</f>
        <v>15 CM KOLİ</v>
      </c>
      <c r="AB21" s="24" t="str">
        <f>IF(B21="","",VLOOKUP(AC21,Varsayımlar!$B:$Q,16,0))</f>
        <v>14-16 CM</v>
      </c>
      <c r="AC21" s="2" t="str">
        <f t="shared" si="1"/>
        <v>Şok MarketTaco 15 cm 6 lı 150 g</v>
      </c>
    </row>
    <row r="22" spans="1:30" ht="31.5" customHeight="1" x14ac:dyDescent="0.25">
      <c r="A22" s="11" t="s">
        <v>124</v>
      </c>
      <c r="B22" s="27" t="s">
        <v>149</v>
      </c>
      <c r="C22" s="28">
        <f>IF(B22="","",VLOOKUP(AC22,Varsayımlar!$B:$Q,3,0))</f>
        <v>8698829380698</v>
      </c>
      <c r="D22" s="28"/>
      <c r="E22" s="39" t="s">
        <v>150</v>
      </c>
      <c r="F22" s="27"/>
      <c r="G22" s="27"/>
      <c r="H22" s="27" t="str">
        <f>IF(B22="","",VLOOKUP(AC22,Varsayımlar!$B:$Q,5,0))</f>
        <v>Happylla 25cm (060)</v>
      </c>
      <c r="I22" s="27"/>
      <c r="J22" s="27" t="str">
        <f>IF(B22="","",VLOOKUP(AC22,Varsayımlar!$B:$Q,6,0))</f>
        <v>SADE</v>
      </c>
      <c r="K22" s="27" t="s">
        <v>160</v>
      </c>
      <c r="L22" s="27"/>
      <c r="M22" s="27" t="e">
        <f t="shared" ref="M22:M23" si="3">K22/84</f>
        <v>#VALUE!</v>
      </c>
      <c r="N22" s="27"/>
      <c r="O22" s="27"/>
      <c r="P22" s="27" t="e">
        <f>IF(B22="","",VLOOKUP(AC22,Varsayımlar!$B:$Q,7,0)*K22)</f>
        <v>#VALUE!</v>
      </c>
      <c r="Q22" s="27">
        <f>IF(B22="","",VLOOKUP(AC22,Varsayımlar!$B:$Q,8,0))</f>
        <v>25</v>
      </c>
      <c r="R22" s="27" t="str">
        <f>IF(B22="","",VLOOKUP(AC22,Varsayımlar!$B:$Q,9,0))</f>
        <v>Irak soft</v>
      </c>
      <c r="S22" s="27">
        <f>IF(B22="","",VLOOKUP(AC22,Varsayımlar!$B:$Q,10,0))</f>
        <v>10</v>
      </c>
      <c r="T22" s="27">
        <f>IF(B22="","",VLOOKUP(AC22,Varsayımlar!$B:$Q,11,0))</f>
        <v>12</v>
      </c>
      <c r="U22" s="27">
        <f>IF(B22="","",VLOOKUP(AC22,Varsayımlar!$B:$Q,12,0))</f>
        <v>650</v>
      </c>
      <c r="V22" s="27" t="str">
        <f>IF(B22="","",VLOOKUP(AC22,Varsayımlar!$B:$Q,13,0))</f>
        <v>Yurtiçi</v>
      </c>
      <c r="W22" s="27">
        <f>IF(B22="","",VLOOKUP(AC22,Varsayımlar!$B:$Q,14,0))</f>
        <v>6</v>
      </c>
      <c r="X22" s="29" t="s">
        <v>161</v>
      </c>
      <c r="Y22" s="29" t="s">
        <v>161</v>
      </c>
      <c r="Z22" s="29" t="s">
        <v>161</v>
      </c>
      <c r="AA22" s="27" t="str">
        <f>IF(B22="","",VLOOKUP(AC22,Varsayımlar!$B:$Q,15,0))</f>
        <v>Kırmızı Koli-Etiketli</v>
      </c>
      <c r="AB22" s="27" t="str">
        <f>IF(B22="","",VLOOKUP(AC22,Varsayımlar!$B:$Q,16,0))</f>
        <v>24-26 cm</v>
      </c>
      <c r="AC22" s="2" t="str">
        <f t="shared" si="1"/>
        <v>Aylin KartonHappylla 25 cm 10 lu 650g</v>
      </c>
    </row>
    <row r="23" spans="1:30" ht="31.5" hidden="1" customHeight="1" x14ac:dyDescent="0.25">
      <c r="A23" s="11" t="s">
        <v>125</v>
      </c>
      <c r="B23" s="30"/>
      <c r="C23" s="31" t="str">
        <f>IF(B23="","",VLOOKUP(AC23,Varsayımlar!$B:$Q,3,0))</f>
        <v/>
      </c>
      <c r="D23" s="31"/>
      <c r="E23" s="31"/>
      <c r="F23" s="30"/>
      <c r="G23" s="30"/>
      <c r="H23" s="30" t="str">
        <f>IF(B23="","",VLOOKUP(AC23,Varsayımlar!$B:$Q,5,0))</f>
        <v/>
      </c>
      <c r="I23" s="30"/>
      <c r="J23" s="30" t="str">
        <f>IF(B23="","",VLOOKUP(AC23,Varsayımlar!$B:$Q,6,0))</f>
        <v/>
      </c>
      <c r="K23" s="30"/>
      <c r="L23" s="30"/>
      <c r="M23" s="30">
        <f t="shared" si="3"/>
        <v>0</v>
      </c>
      <c r="N23" s="30"/>
      <c r="O23" s="30"/>
      <c r="P23" s="30" t="str">
        <f>IF(B23="","",VLOOKUP(AC23,Varsayımlar!$B:$Q,7,0)*K23)</f>
        <v/>
      </c>
      <c r="Q23" s="30" t="str">
        <f>IF(B23="","",VLOOKUP(AC23,Varsayımlar!$B:$Q,8,0))</f>
        <v/>
      </c>
      <c r="R23" s="30" t="str">
        <f>IF(B23="","",VLOOKUP(AC23,Varsayımlar!$B:$Q,9,0))</f>
        <v/>
      </c>
      <c r="S23" s="30" t="str">
        <f>IF(B23="","",VLOOKUP(AC23,Varsayımlar!$B:$Q,10,0))</f>
        <v/>
      </c>
      <c r="T23" s="30" t="str">
        <f>IF(B23="","",VLOOKUP(AC23,Varsayımlar!$B:$Q,11,0))</f>
        <v/>
      </c>
      <c r="U23" s="30" t="str">
        <f>IF(B23="","",VLOOKUP(AC23,Varsayımlar!$B:$Q,12,0))</f>
        <v/>
      </c>
      <c r="V23" s="30" t="str">
        <f>IF(B23="","",VLOOKUP(AC23,Varsayımlar!$B:$Q,13,0))</f>
        <v/>
      </c>
      <c r="W23" s="30" t="str">
        <f>IF(B23="","",VLOOKUP(AC23,Varsayımlar!$B:$Q,14,0))</f>
        <v/>
      </c>
      <c r="X23" s="32"/>
      <c r="Y23" s="32"/>
      <c r="Z23" s="30"/>
      <c r="AA23" s="30" t="str">
        <f>IF(B23="","",VLOOKUP(AC23,Varsayımlar!$B:$Q,15,0))</f>
        <v/>
      </c>
      <c r="AB23" s="30" t="str">
        <f>IF(B23="","",VLOOKUP(AC23,Varsayımlar!$B:$Q,16,0))</f>
        <v/>
      </c>
      <c r="AC23" s="5" t="str">
        <f t="shared" ref="AC23" si="4">IF(B23="","",CONCATENATE(B23,E23))</f>
        <v/>
      </c>
    </row>
    <row r="24" spans="1:30" x14ac:dyDescent="0.25">
      <c r="C24" s="3" t="str">
        <f>IF(B24="","",VLOOKUP(AC24,Varsayımlar!$B:$Q,3,0))</f>
        <v/>
      </c>
      <c r="H24" s="2" t="str">
        <f>IF(B24="","",VLOOKUP(AC24,Varsayımlar!$B:$Q,5,0))</f>
        <v/>
      </c>
      <c r="J24" s="2" t="str">
        <f>IF(B24="","",VLOOKUP(AC24,Varsayımlar!$B:$Q,6,0))</f>
        <v/>
      </c>
      <c r="P24" s="2" t="str">
        <f>IF(B24="","",VLOOKUP(AC24,Varsayımlar!$B:$Q,7,0)*K24)</f>
        <v/>
      </c>
      <c r="Q24" s="2" t="str">
        <f>IF(B24="","",VLOOKUP(AC24,Varsayımlar!$B:$Q,8,0))</f>
        <v/>
      </c>
      <c r="R24" s="2" t="str">
        <f>IF(B24="","",VLOOKUP(AC24,Varsayımlar!$B:$Q,9,0))</f>
        <v/>
      </c>
      <c r="S24" s="2" t="str">
        <f>IF(B24="","",VLOOKUP(AC24,Varsayımlar!$B:$Q,10,0))</f>
        <v/>
      </c>
      <c r="T24" s="2" t="str">
        <f>IF(B24="","",VLOOKUP(AC24,Varsayımlar!$B:$Q,11,0))</f>
        <v/>
      </c>
      <c r="U24" s="2" t="str">
        <f>IF(B24="","",VLOOKUP(AC24,Varsayımlar!$B:$Q,12,0))</f>
        <v/>
      </c>
      <c r="V24" s="2" t="str">
        <f>IF(B24="","",VLOOKUP(AC24,Varsayımlar!$B:$Q,13,0))</f>
        <v/>
      </c>
      <c r="W24" s="2" t="str">
        <f>IF(B24="","",VLOOKUP(AC24,Varsayımlar!$B:$Q,14,0))</f>
        <v/>
      </c>
      <c r="AA24" s="2" t="str">
        <f>IF(B24="","",VLOOKUP(AC24,Varsayımlar!$B:$Q,15,0))</f>
        <v/>
      </c>
      <c r="AB24" s="2" t="str">
        <f>IF(B24="","",VLOOKUP(AC24,Varsayımlar!$B:$Q,16,0))</f>
        <v/>
      </c>
      <c r="AC24" s="2" t="str">
        <f t="shared" si="1"/>
        <v/>
      </c>
    </row>
    <row r="25" spans="1:30" ht="29.25" customHeight="1" x14ac:dyDescent="0.25">
      <c r="A25" s="190" t="s">
        <v>121</v>
      </c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</row>
    <row r="26" spans="1:30" s="8" customFormat="1" ht="47.25" x14ac:dyDescent="0.25">
      <c r="A26" s="9" t="s">
        <v>0</v>
      </c>
      <c r="B26" s="9" t="s">
        <v>1</v>
      </c>
      <c r="C26" s="10" t="s">
        <v>36</v>
      </c>
      <c r="D26" s="10" t="s">
        <v>177</v>
      </c>
      <c r="E26" s="10" t="s">
        <v>42</v>
      </c>
      <c r="F26" s="9" t="s">
        <v>43</v>
      </c>
      <c r="G26" s="9" t="s">
        <v>13</v>
      </c>
      <c r="H26" s="9" t="s">
        <v>2</v>
      </c>
      <c r="I26" s="9" t="s">
        <v>83</v>
      </c>
      <c r="J26" s="9" t="s">
        <v>3</v>
      </c>
      <c r="K26" s="9" t="s">
        <v>21</v>
      </c>
      <c r="L26" s="9" t="s">
        <v>141</v>
      </c>
      <c r="M26" s="9" t="s">
        <v>20</v>
      </c>
      <c r="N26" s="9" t="s">
        <v>243</v>
      </c>
      <c r="O26" s="9"/>
      <c r="P26" s="9" t="s">
        <v>16</v>
      </c>
      <c r="Q26" s="9" t="s">
        <v>4</v>
      </c>
      <c r="R26" s="9" t="s">
        <v>5</v>
      </c>
      <c r="S26" s="9" t="s">
        <v>6</v>
      </c>
      <c r="T26" s="9" t="s">
        <v>33</v>
      </c>
      <c r="U26" s="9" t="s">
        <v>7</v>
      </c>
      <c r="V26" s="9" t="s">
        <v>8</v>
      </c>
      <c r="W26" s="9" t="s">
        <v>9</v>
      </c>
      <c r="X26" s="9" t="s">
        <v>10</v>
      </c>
      <c r="Y26" s="9" t="s">
        <v>11</v>
      </c>
      <c r="Z26" s="9" t="s">
        <v>12</v>
      </c>
      <c r="AA26" s="9" t="s">
        <v>14</v>
      </c>
      <c r="AB26" s="9" t="s">
        <v>15</v>
      </c>
      <c r="AC26" s="8" t="s">
        <v>50</v>
      </c>
    </row>
    <row r="27" spans="1:30" ht="31.5" customHeight="1" x14ac:dyDescent="0.25">
      <c r="A27" s="11" t="s">
        <v>29</v>
      </c>
      <c r="B27" s="12" t="s">
        <v>17</v>
      </c>
      <c r="C27" s="13">
        <f>IF(B27="","",VLOOKUP(AC27,Varsayımlar!$B:$Q,3,0))</f>
        <v>8698829380698</v>
      </c>
      <c r="D27" s="13"/>
      <c r="E27" s="13" t="s">
        <v>37</v>
      </c>
      <c r="F27" s="12" t="s">
        <v>75</v>
      </c>
      <c r="G27" s="12" t="s">
        <v>76</v>
      </c>
      <c r="H27" s="12" t="str">
        <f>IF(B27="","",VLOOKUP(AC27,Varsayımlar!$B:$Q,5,0))</f>
        <v>TORTİLLAS 25 CM 4 PCS 260G</v>
      </c>
      <c r="I27" s="12"/>
      <c r="J27" s="12" t="str">
        <f>IF(B27="","",VLOOKUP(AC27,Varsayımlar!$B:$Q,6,0))</f>
        <v>SADE</v>
      </c>
      <c r="K27" s="12">
        <v>1092</v>
      </c>
      <c r="L27" s="12">
        <v>504</v>
      </c>
      <c r="M27" s="12">
        <f>K27/84</f>
        <v>13</v>
      </c>
      <c r="N27" s="12">
        <v>84</v>
      </c>
      <c r="O27" s="12"/>
      <c r="P27" s="12">
        <f>IF(B27="","",VLOOKUP(AC27,Varsayımlar!$B:$Q,7,0)*K27)</f>
        <v>32760</v>
      </c>
      <c r="Q27" s="12">
        <f>IF(B27="","",VLOOKUP(AC27,Varsayımlar!$B:$Q,8,0))</f>
        <v>25</v>
      </c>
      <c r="R27" s="12" t="str">
        <f>IF(B27="","",VLOOKUP(AC27,Varsayımlar!$B:$Q,9,0))</f>
        <v>SOFT</v>
      </c>
      <c r="S27" s="12">
        <f>IF(B27="","",VLOOKUP(AC27,Varsayımlar!$B:$Q,10,0))</f>
        <v>4</v>
      </c>
      <c r="T27" s="12">
        <f>IF(B27="","",VLOOKUP(AC27,Varsayımlar!$B:$Q,11,0))</f>
        <v>30</v>
      </c>
      <c r="U27" s="12">
        <f>IF(B27="","",VLOOKUP(AC27,Varsayımlar!$B:$Q,12,0))</f>
        <v>260</v>
      </c>
      <c r="V27" s="12" t="str">
        <f>IF(B27="","",VLOOKUP(AC27,Varsayımlar!$B:$Q,13,0))</f>
        <v>YURTDIŞI</v>
      </c>
      <c r="W27" s="12">
        <f>IF(B27="","",VLOOKUP(AC27,Varsayımlar!$B:$Q,14,0))</f>
        <v>6</v>
      </c>
      <c r="X27" s="14">
        <v>46175</v>
      </c>
      <c r="Y27" s="14">
        <v>46358</v>
      </c>
      <c r="Z27" s="12" t="s">
        <v>77</v>
      </c>
      <c r="AA27" s="12" t="str">
        <f>IF(B27="","",VLOOKUP(AC27,Varsayımlar!$B:$Q,15,0))</f>
        <v>TRİTON -SKT ATILACAK</v>
      </c>
      <c r="AB27" s="12" t="str">
        <f>IF(B27="","",VLOOKUP(AC27,Varsayımlar!$B:$Q,16,0))</f>
        <v>24-26 CM</v>
      </c>
      <c r="AC27" s="2" t="str">
        <f t="shared" ref="AC27:AC35" si="5">IF(B27="","",CONCATENATE(B27,E27))</f>
        <v>LLC TRİTONMUTLUKAL WHEAT TORTILLA</v>
      </c>
      <c r="AD27" s="2" t="s">
        <v>140</v>
      </c>
    </row>
    <row r="28" spans="1:30" ht="31.5" customHeight="1" x14ac:dyDescent="0.25">
      <c r="A28" s="11" t="s">
        <v>122</v>
      </c>
      <c r="B28" s="12" t="s">
        <v>17</v>
      </c>
      <c r="C28" s="13">
        <f>IF(B28="","",VLOOKUP(AC28,Varsayımlar!$B:$Q,3,0))</f>
        <v>8698829380698</v>
      </c>
      <c r="D28" s="13"/>
      <c r="E28" s="13" t="s">
        <v>37</v>
      </c>
      <c r="F28" s="12" t="s">
        <v>75</v>
      </c>
      <c r="G28" s="12" t="s">
        <v>78</v>
      </c>
      <c r="H28" s="12" t="str">
        <f>IF(B28="","",VLOOKUP(AC28,Varsayımlar!$B:$Q,5,0))</f>
        <v>TORTİLLAS 25 CM 4 PCS 260G</v>
      </c>
      <c r="I28" s="12"/>
      <c r="J28" s="12" t="str">
        <f>IF(B28="","",VLOOKUP(AC28,Varsayımlar!$B:$Q,6,0))</f>
        <v>SADE</v>
      </c>
      <c r="K28" s="12">
        <v>1344</v>
      </c>
      <c r="L28" s="12">
        <v>683</v>
      </c>
      <c r="M28" s="12">
        <f>K28/84</f>
        <v>16</v>
      </c>
      <c r="N28" s="12">
        <v>84</v>
      </c>
      <c r="O28" s="12"/>
      <c r="P28" s="12">
        <f>IF(B28="","",VLOOKUP(AC28,Varsayımlar!$B:$Q,7,0)*K28)</f>
        <v>40320</v>
      </c>
      <c r="Q28" s="12">
        <f>IF(B28="","",VLOOKUP(AC28,Varsayımlar!$B:$Q,8,0))</f>
        <v>25</v>
      </c>
      <c r="R28" s="12" t="str">
        <f>IF(B28="","",VLOOKUP(AC28,Varsayımlar!$B:$Q,9,0))</f>
        <v>SOFT</v>
      </c>
      <c r="S28" s="12">
        <f>IF(B28="","",VLOOKUP(AC28,Varsayımlar!$B:$Q,10,0))</f>
        <v>4</v>
      </c>
      <c r="T28" s="12">
        <f>IF(B28="","",VLOOKUP(AC28,Varsayımlar!$B:$Q,11,0))</f>
        <v>30</v>
      </c>
      <c r="U28" s="12">
        <f>IF(B28="","",VLOOKUP(AC28,Varsayımlar!$B:$Q,12,0))</f>
        <v>260</v>
      </c>
      <c r="V28" s="12" t="str">
        <f>IF(B28="","",VLOOKUP(AC28,Varsayımlar!$B:$Q,13,0))</f>
        <v>YURTDIŞI</v>
      </c>
      <c r="W28" s="12">
        <f>IF(B28="","",VLOOKUP(AC28,Varsayımlar!$B:$Q,14,0))</f>
        <v>6</v>
      </c>
      <c r="X28" s="14">
        <v>46175</v>
      </c>
      <c r="Y28" s="14">
        <v>46358</v>
      </c>
      <c r="Z28" s="12" t="s">
        <v>77</v>
      </c>
      <c r="AA28" s="12" t="str">
        <f>IF(B28="","",VLOOKUP(AC28,Varsayımlar!$B:$Q,15,0))</f>
        <v>TRİTON -SKT ATILACAK</v>
      </c>
      <c r="AB28" s="12" t="str">
        <f>IF(B28="","",VLOOKUP(AC28,Varsayımlar!$B:$Q,16,0))</f>
        <v>24-26 CM</v>
      </c>
      <c r="AC28" s="5" t="str">
        <f t="shared" si="5"/>
        <v>LLC TRİTONMUTLUKAL WHEAT TORTILLA</v>
      </c>
    </row>
    <row r="29" spans="1:30" ht="24.75" customHeight="1" x14ac:dyDescent="0.25">
      <c r="A29" s="11" t="s">
        <v>123</v>
      </c>
      <c r="B29" s="24" t="s">
        <v>17</v>
      </c>
      <c r="C29" s="25">
        <f>IF(B29="","",VLOOKUP(AC29,Varsayımlar!$B:$Q,3,0))</f>
        <v>8698829380698</v>
      </c>
      <c r="D29" s="25"/>
      <c r="E29" s="25" t="s">
        <v>37</v>
      </c>
      <c r="F29" s="24" t="s">
        <v>61</v>
      </c>
      <c r="G29" s="24" t="s">
        <v>62</v>
      </c>
      <c r="H29" s="24" t="str">
        <f>IF(B29="","",VLOOKUP(AC29,Varsayımlar!$B:$Q,5,0))</f>
        <v>TORTİLLAS 25 CM 4 PCS 260G</v>
      </c>
      <c r="I29" s="24"/>
      <c r="J29" s="24" t="str">
        <f>IF(B29="","",VLOOKUP(AC29,Varsayımlar!$B:$Q,6,0))</f>
        <v>SADE</v>
      </c>
      <c r="K29" s="24">
        <v>2436</v>
      </c>
      <c r="L29" s="24"/>
      <c r="M29" s="24">
        <f>K29/84</f>
        <v>29</v>
      </c>
      <c r="N29" s="24">
        <v>84</v>
      </c>
      <c r="O29" s="24"/>
      <c r="P29" s="24">
        <f>IF(B29="","",VLOOKUP(AC29,Varsayımlar!$B:$Q,7,0)*K29)</f>
        <v>73080</v>
      </c>
      <c r="Q29" s="24">
        <f>IF(B29="","",VLOOKUP(AC29,Varsayımlar!$B:$Q,8,0))</f>
        <v>25</v>
      </c>
      <c r="R29" s="24" t="str">
        <f>IF(B29="","",VLOOKUP(AC29,Varsayımlar!$B:$Q,9,0))</f>
        <v>SOFT</v>
      </c>
      <c r="S29" s="24">
        <f>IF(B29="","",VLOOKUP(AC29,Varsayımlar!$B:$Q,10,0))</f>
        <v>4</v>
      </c>
      <c r="T29" s="24">
        <f>IF(B29="","",VLOOKUP(AC29,Varsayımlar!$B:$Q,11,0))</f>
        <v>30</v>
      </c>
      <c r="U29" s="24">
        <f>IF(B29="","",VLOOKUP(AC29,Varsayımlar!$B:$Q,12,0))</f>
        <v>260</v>
      </c>
      <c r="V29" s="24" t="str">
        <f>IF(B29="","",VLOOKUP(AC29,Varsayımlar!$B:$Q,13,0))</f>
        <v>YURTDIŞI</v>
      </c>
      <c r="W29" s="24">
        <f>IF(B29="","",VLOOKUP(AC29,Varsayımlar!$B:$Q,14,0))</f>
        <v>6</v>
      </c>
      <c r="X29" s="26">
        <v>46177</v>
      </c>
      <c r="Y29" s="26">
        <v>46360</v>
      </c>
      <c r="Z29" s="24" t="s">
        <v>63</v>
      </c>
      <c r="AA29" s="24" t="str">
        <f>IF(B29="","",VLOOKUP(AC29,Varsayımlar!$B:$Q,15,0))</f>
        <v>TRİTON -SKT ATILACAK</v>
      </c>
      <c r="AB29" s="24" t="str">
        <f>IF(B29="","",VLOOKUP(AC29,Varsayımlar!$B:$Q,16,0))</f>
        <v>24-26 CM</v>
      </c>
      <c r="AC29" s="5" t="str">
        <f t="shared" si="5"/>
        <v>LLC TRİTONMUTLUKAL WHEAT TORTILLA</v>
      </c>
    </row>
    <row r="30" spans="1:30" ht="47.25" x14ac:dyDescent="0.25">
      <c r="A30" s="11" t="s">
        <v>124</v>
      </c>
      <c r="B30" s="30" t="s">
        <v>79</v>
      </c>
      <c r="C30" s="31">
        <f>IF(B30="","",VLOOKUP(AC30,Varsayımlar!$B:$Q,3,0))</f>
        <v>8698829380698</v>
      </c>
      <c r="D30" s="31"/>
      <c r="E30" s="31" t="s">
        <v>85</v>
      </c>
      <c r="F30" s="30" t="s">
        <v>86</v>
      </c>
      <c r="G30" s="30" t="s">
        <v>87</v>
      </c>
      <c r="H30" s="30" t="str">
        <f>IF(B30="","",VLOOKUP(AC30,Varsayımlar!$B:$Q,5,0))</f>
        <v xml:space="preserve">MANETKA PEYNİRLİ 25 CM </v>
      </c>
      <c r="I30" s="30"/>
      <c r="J30" s="30" t="str">
        <f>IF(B30="","",VLOOKUP(AC30,Varsayımlar!$B:$Q,6,0))</f>
        <v>PEYNİRLİ</v>
      </c>
      <c r="K30" s="30">
        <v>2496</v>
      </c>
      <c r="L30" s="30"/>
      <c r="M30" s="30">
        <f>K30/78</f>
        <v>32</v>
      </c>
      <c r="N30" s="30">
        <v>78</v>
      </c>
      <c r="O30" s="30"/>
      <c r="P30" s="30">
        <f>IF(B30="","",VLOOKUP(AC30,Varsayımlar!$B:$Q,7,0)*K30)</f>
        <v>74880</v>
      </c>
      <c r="Q30" s="30">
        <f>IF(B30="","",VLOOKUP(AC30,Varsayımlar!$B:$Q,8,0))</f>
        <v>25</v>
      </c>
      <c r="R30" s="30" t="str">
        <f>IF(B30="","",VLOOKUP(AC30,Varsayımlar!$B:$Q,9,0))</f>
        <v>SOFT-AT</v>
      </c>
      <c r="S30" s="30">
        <f>IF(B30="","",VLOOKUP(AC30,Varsayımlar!$B:$Q,10,0))</f>
        <v>4</v>
      </c>
      <c r="T30" s="30">
        <f>IF(B30="","",VLOOKUP(AC30,Varsayımlar!$B:$Q,11,0))</f>
        <v>30</v>
      </c>
      <c r="U30" s="30">
        <f>IF(B30="","",VLOOKUP(AC30,Varsayımlar!$B:$Q,12,0))</f>
        <v>250</v>
      </c>
      <c r="V30" s="30" t="str">
        <f>IF(B30="","",VLOOKUP(AC30,Varsayımlar!$B:$Q,13,0))</f>
        <v>YURTDIŞI</v>
      </c>
      <c r="W30" s="30">
        <f>IF(B30="","",VLOOKUP(AC30,Varsayımlar!$B:$Q,14,0))</f>
        <v>6</v>
      </c>
      <c r="X30" s="32">
        <v>46182</v>
      </c>
      <c r="Y30" s="32">
        <v>46365</v>
      </c>
      <c r="Z30" s="30" t="s">
        <v>88</v>
      </c>
      <c r="AA30" s="30" t="str">
        <f>IF(B30="","",VLOOKUP(AC30,Varsayımlar!$B:$Q,15,0))</f>
        <v>KIRMIZI KOLİ-TARİHLİ KOLİ ETİKETİ</v>
      </c>
      <c r="AB30" s="30" t="str">
        <f>IF(B30="","",VLOOKUP(AC30,Varsayımlar!$B:$Q,16,0))</f>
        <v>24-26 CM</v>
      </c>
      <c r="AC30" s="2" t="str">
        <f t="shared" si="5"/>
        <v>LLC KOTORMANETKA PEYNİRLİ 25CM</v>
      </c>
    </row>
    <row r="31" spans="1:30" ht="63" hidden="1" x14ac:dyDescent="0.25">
      <c r="A31" s="11" t="s">
        <v>125</v>
      </c>
      <c r="B31" s="27" t="s">
        <v>90</v>
      </c>
      <c r="C31" s="28">
        <f>IF(B31="","",VLOOKUP(AC31,Varsayımlar!$B:$Q,3,0))</f>
        <v>8698829380698</v>
      </c>
      <c r="D31" s="28" t="s">
        <v>172</v>
      </c>
      <c r="E31" s="28" t="s">
        <v>91</v>
      </c>
      <c r="F31" s="27"/>
      <c r="G31" s="27"/>
      <c r="H31" s="27" t="str">
        <f>IF(B31="","",VLOOKUP(AC31,Varsayımlar!$B:$Q,5,0))</f>
        <v>MAGNİT MAVİ AMBALAJ 25CM</v>
      </c>
      <c r="I31" s="27"/>
      <c r="J31" s="27" t="str">
        <f>IF(B31="","",VLOOKUP(AC31,Varsayımlar!$B:$Q,6,0))</f>
        <v>SADE</v>
      </c>
      <c r="K31" s="27">
        <v>2016</v>
      </c>
      <c r="L31" s="27"/>
      <c r="M31" s="27">
        <f>2016/84</f>
        <v>24</v>
      </c>
      <c r="N31" s="27">
        <v>84</v>
      </c>
      <c r="O31" s="27"/>
      <c r="P31" s="27">
        <f>IF(B31="","",VLOOKUP(AC31,Varsayımlar!$B:$Q,7,0)*K31)</f>
        <v>60480</v>
      </c>
      <c r="Q31" s="27">
        <f>IF(B31="","",VLOOKUP(AC31,Varsayımlar!$B:$Q,8,0))</f>
        <v>25</v>
      </c>
      <c r="R31" s="27" t="str">
        <f>IF(B31="","",VLOOKUP(AC31,Varsayımlar!$B:$Q,9,0))</f>
        <v>SOFT</v>
      </c>
      <c r="S31" s="27">
        <f>IF(B31="","",VLOOKUP(AC31,Varsayımlar!$B:$Q,10,0))</f>
        <v>4</v>
      </c>
      <c r="T31" s="27">
        <f>IF(B31="","",VLOOKUP(AC31,Varsayımlar!$B:$Q,11,0))</f>
        <v>30</v>
      </c>
      <c r="U31" s="27">
        <f>IF(B31="","",VLOOKUP(AC31,Varsayımlar!$B:$Q,12,0))</f>
        <v>260</v>
      </c>
      <c r="V31" s="27" t="str">
        <f>IF(B31="","",VLOOKUP(AC31,Varsayımlar!$B:$Q,13,0))</f>
        <v>YURTDIŞI</v>
      </c>
      <c r="W31" s="27">
        <f>IF(B31="","",VLOOKUP(AC31,Varsayımlar!$B:$Q,14,0))</f>
        <v>9</v>
      </c>
      <c r="X31" s="27"/>
      <c r="Y31" s="27"/>
      <c r="Z31" s="27"/>
      <c r="AA31" s="27" t="str">
        <f>IF(B31="","",VLOOKUP(AC31,Varsayımlar!$B:$Q,15,0))</f>
        <v>25CM TURUNCU KOLİ-SOL ÜST DİKDÖRTGENE ÜRETİM TARİHİ BASILACAK</v>
      </c>
      <c r="AB31" s="27" t="str">
        <f>IF(B31="","",VLOOKUP(AC31,Varsayımlar!$B:$Q,16,0))</f>
        <v>24-26 CM</v>
      </c>
      <c r="AC31" s="5" t="str">
        <f t="shared" si="5"/>
        <v>MAGNİTMAGNİT MAVİ AMBALAJ 25 CM 260G</v>
      </c>
    </row>
    <row r="32" spans="1:30" ht="63" hidden="1" x14ac:dyDescent="0.25">
      <c r="A32" s="11" t="s">
        <v>125</v>
      </c>
      <c r="B32" s="27" t="s">
        <v>90</v>
      </c>
      <c r="C32" s="28">
        <f>IF(B32="","",VLOOKUP(AC32,Varsayımlar!$B:$Q,3,0))</f>
        <v>8698829380698</v>
      </c>
      <c r="D32" s="28" t="s">
        <v>173</v>
      </c>
      <c r="E32" s="28" t="s">
        <v>91</v>
      </c>
      <c r="F32" s="27"/>
      <c r="G32" s="27"/>
      <c r="H32" s="27" t="str">
        <f>IF(B32="","",VLOOKUP(AC32,Varsayımlar!$B:$Q,5,0))</f>
        <v>MAGNİT MAVİ AMBALAJ 25CM</v>
      </c>
      <c r="I32" s="27"/>
      <c r="J32" s="27" t="str">
        <f>IF(B32="","",VLOOKUP(AC32,Varsayımlar!$B:$Q,6,0))</f>
        <v>SADE</v>
      </c>
      <c r="K32" s="27">
        <v>2016</v>
      </c>
      <c r="L32" s="27"/>
      <c r="M32" s="27">
        <f>2016/84</f>
        <v>24</v>
      </c>
      <c r="N32" s="27">
        <v>84</v>
      </c>
      <c r="O32" s="27"/>
      <c r="P32" s="27">
        <f>IF(B32="","",VLOOKUP(AC32,Varsayımlar!$B:$Q,7,0)*K32)</f>
        <v>60480</v>
      </c>
      <c r="Q32" s="27">
        <f>IF(B32="","",VLOOKUP(AC32,Varsayımlar!$B:$Q,8,0))</f>
        <v>25</v>
      </c>
      <c r="R32" s="27" t="str">
        <f>IF(B32="","",VLOOKUP(AC32,Varsayımlar!$B:$Q,9,0))</f>
        <v>SOFT</v>
      </c>
      <c r="S32" s="27">
        <f>IF(B32="","",VLOOKUP(AC32,Varsayımlar!$B:$Q,10,0))</f>
        <v>4</v>
      </c>
      <c r="T32" s="27">
        <f>IF(B32="","",VLOOKUP(AC32,Varsayımlar!$B:$Q,11,0))</f>
        <v>30</v>
      </c>
      <c r="U32" s="27">
        <f>IF(B32="","",VLOOKUP(AC32,Varsayımlar!$B:$Q,12,0))</f>
        <v>260</v>
      </c>
      <c r="V32" s="27" t="str">
        <f>IF(B32="","",VLOOKUP(AC32,Varsayımlar!$B:$Q,13,0))</f>
        <v>YURTDIŞI</v>
      </c>
      <c r="W32" s="27">
        <f>IF(B32="","",VLOOKUP(AC32,Varsayımlar!$B:$Q,14,0))</f>
        <v>9</v>
      </c>
      <c r="X32" s="27"/>
      <c r="Y32" s="27"/>
      <c r="Z32" s="27"/>
      <c r="AA32" s="27" t="str">
        <f>IF(B32="","",VLOOKUP(AC32,Varsayımlar!$B:$Q,15,0))</f>
        <v>25CM TURUNCU KOLİ-SOL ÜST DİKDÖRTGENE ÜRETİM TARİHİ BASILACAK</v>
      </c>
      <c r="AB32" s="27" t="str">
        <f>IF(B32="","",VLOOKUP(AC32,Varsayımlar!$B:$Q,16,0))</f>
        <v>24-26 CM</v>
      </c>
      <c r="AC32" s="5" t="str">
        <f t="shared" si="5"/>
        <v>MAGNİTMAGNİT MAVİ AMBALAJ 25 CM 260G</v>
      </c>
    </row>
    <row r="33" spans="1:29" ht="63" hidden="1" x14ac:dyDescent="0.25">
      <c r="A33" s="11" t="s">
        <v>125</v>
      </c>
      <c r="B33" s="27" t="s">
        <v>90</v>
      </c>
      <c r="C33" s="28">
        <f>IF(B33="","",VLOOKUP(AC33,Varsayımlar!$B:$Q,3,0))</f>
        <v>8698829380698</v>
      </c>
      <c r="D33" s="28" t="s">
        <v>174</v>
      </c>
      <c r="E33" s="28" t="s">
        <v>91</v>
      </c>
      <c r="F33" s="27"/>
      <c r="G33" s="27"/>
      <c r="H33" s="27" t="str">
        <f>IF(B33="","",VLOOKUP(AC33,Varsayımlar!$B:$Q,5,0))</f>
        <v>MAGNİT MAVİ AMBALAJ 25CM</v>
      </c>
      <c r="I33" s="27"/>
      <c r="J33" s="27" t="str">
        <f>IF(B33="","",VLOOKUP(AC33,Varsayımlar!$B:$Q,6,0))</f>
        <v>SADE</v>
      </c>
      <c r="K33" s="27">
        <v>2016</v>
      </c>
      <c r="L33" s="27"/>
      <c r="M33" s="27">
        <f>2016/84</f>
        <v>24</v>
      </c>
      <c r="N33" s="27">
        <v>84</v>
      </c>
      <c r="O33" s="27"/>
      <c r="P33" s="27">
        <f>IF(B33="","",VLOOKUP(AC33,Varsayımlar!$B:$Q,7,0)*K33)</f>
        <v>60480</v>
      </c>
      <c r="Q33" s="27">
        <f>IF(B33="","",VLOOKUP(AC33,Varsayımlar!$B:$Q,8,0))</f>
        <v>25</v>
      </c>
      <c r="R33" s="27" t="str">
        <f>IF(B33="","",VLOOKUP(AC33,Varsayımlar!$B:$Q,9,0))</f>
        <v>SOFT</v>
      </c>
      <c r="S33" s="27">
        <f>IF(B33="","",VLOOKUP(AC33,Varsayımlar!$B:$Q,10,0))</f>
        <v>4</v>
      </c>
      <c r="T33" s="27">
        <f>IF(B33="","",VLOOKUP(AC33,Varsayımlar!$B:$Q,11,0))</f>
        <v>30</v>
      </c>
      <c r="U33" s="27">
        <f>IF(B33="","",VLOOKUP(AC33,Varsayımlar!$B:$Q,12,0))</f>
        <v>260</v>
      </c>
      <c r="V33" s="27" t="str">
        <f>IF(B33="","",VLOOKUP(AC33,Varsayımlar!$B:$Q,13,0))</f>
        <v>YURTDIŞI</v>
      </c>
      <c r="W33" s="27">
        <f>IF(B33="","",VLOOKUP(AC33,Varsayımlar!$B:$Q,14,0))</f>
        <v>9</v>
      </c>
      <c r="X33" s="27"/>
      <c r="Y33" s="27"/>
      <c r="Z33" s="27"/>
      <c r="AA33" s="27" t="str">
        <f>IF(B33="","",VLOOKUP(AC33,Varsayımlar!$B:$Q,15,0))</f>
        <v>25CM TURUNCU KOLİ-SOL ÜST DİKDÖRTGENE ÜRETİM TARİHİ BASILACAK</v>
      </c>
      <c r="AB33" s="27" t="str">
        <f>IF(B33="","",VLOOKUP(AC33,Varsayımlar!$B:$Q,16,0))</f>
        <v>24-26 CM</v>
      </c>
      <c r="AC33" s="5" t="str">
        <f t="shared" si="5"/>
        <v>MAGNİTMAGNİT MAVİ AMBALAJ 25 CM 260G</v>
      </c>
    </row>
    <row r="34" spans="1:29" ht="63" hidden="1" x14ac:dyDescent="0.25">
      <c r="A34" s="11" t="s">
        <v>125</v>
      </c>
      <c r="B34" s="27" t="s">
        <v>90</v>
      </c>
      <c r="C34" s="28">
        <f>IF(B34="","",VLOOKUP(AC34,Varsayımlar!$B:$Q,3,0))</f>
        <v>8698829380698</v>
      </c>
      <c r="D34" s="28" t="s">
        <v>175</v>
      </c>
      <c r="E34" s="28" t="s">
        <v>91</v>
      </c>
      <c r="F34" s="27"/>
      <c r="G34" s="27"/>
      <c r="H34" s="27" t="str">
        <f>IF(B34="","",VLOOKUP(AC34,Varsayımlar!$B:$Q,5,0))</f>
        <v>MAGNİT MAVİ AMBALAJ 25CM</v>
      </c>
      <c r="I34" s="27"/>
      <c r="J34" s="27" t="str">
        <f>IF(B34="","",VLOOKUP(AC34,Varsayımlar!$B:$Q,6,0))</f>
        <v>SADE</v>
      </c>
      <c r="K34" s="27">
        <v>2016</v>
      </c>
      <c r="L34" s="27"/>
      <c r="M34" s="27">
        <f>2016/84</f>
        <v>24</v>
      </c>
      <c r="N34" s="27">
        <v>84</v>
      </c>
      <c r="O34" s="27"/>
      <c r="P34" s="27">
        <f>IF(B34="","",VLOOKUP(AC34,Varsayımlar!$B:$Q,7,0)*K34)</f>
        <v>60480</v>
      </c>
      <c r="Q34" s="27">
        <f>IF(B34="","",VLOOKUP(AC34,Varsayımlar!$B:$Q,8,0))</f>
        <v>25</v>
      </c>
      <c r="R34" s="27" t="str">
        <f>IF(B34="","",VLOOKUP(AC34,Varsayımlar!$B:$Q,9,0))</f>
        <v>SOFT</v>
      </c>
      <c r="S34" s="27">
        <f>IF(B34="","",VLOOKUP(AC34,Varsayımlar!$B:$Q,10,0))</f>
        <v>4</v>
      </c>
      <c r="T34" s="27">
        <f>IF(B34="","",VLOOKUP(AC34,Varsayımlar!$B:$Q,11,0))</f>
        <v>30</v>
      </c>
      <c r="U34" s="27">
        <f>IF(B34="","",VLOOKUP(AC34,Varsayımlar!$B:$Q,12,0))</f>
        <v>260</v>
      </c>
      <c r="V34" s="27" t="str">
        <f>IF(B34="","",VLOOKUP(AC34,Varsayımlar!$B:$Q,13,0))</f>
        <v>YURTDIŞI</v>
      </c>
      <c r="W34" s="27">
        <f>IF(B34="","",VLOOKUP(AC34,Varsayımlar!$B:$Q,14,0))</f>
        <v>9</v>
      </c>
      <c r="X34" s="27"/>
      <c r="Y34" s="27"/>
      <c r="Z34" s="27"/>
      <c r="AA34" s="27" t="str">
        <f>IF(B34="","",VLOOKUP(AC34,Varsayımlar!$B:$Q,15,0))</f>
        <v>25CM TURUNCU KOLİ-SOL ÜST DİKDÖRTGENE ÜRETİM TARİHİ BASILACAK</v>
      </c>
      <c r="AB34" s="27" t="str">
        <f>IF(B34="","",VLOOKUP(AC34,Varsayımlar!$B:$Q,16,0))</f>
        <v>24-26 CM</v>
      </c>
      <c r="AC34" s="5" t="str">
        <f t="shared" si="5"/>
        <v>MAGNİTMAGNİT MAVİ AMBALAJ 25 CM 260G</v>
      </c>
    </row>
    <row r="35" spans="1:29" ht="31.5" hidden="1" x14ac:dyDescent="0.25">
      <c r="A35" s="11" t="s">
        <v>126</v>
      </c>
      <c r="B35" s="15" t="s">
        <v>104</v>
      </c>
      <c r="C35" s="16">
        <f>IF(B35="","",VLOOKUP(AC35,Varsayımlar!$B:$Q,3,0))</f>
        <v>8698829380698</v>
      </c>
      <c r="D35" s="40"/>
      <c r="E35" s="41" t="s">
        <v>156</v>
      </c>
      <c r="F35" s="15"/>
      <c r="G35" s="15" t="s">
        <v>108</v>
      </c>
      <c r="H35" s="15" t="str">
        <f>IF(B35="","",VLOOKUP(AC35,Varsayımlar!$B:$Q,5,0))</f>
        <v>Kırmızı Tortillas 25 cm</v>
      </c>
      <c r="I35" s="15"/>
      <c r="J35" s="15" t="str">
        <f>IF(B35="","",VLOOKUP(AC35,Varsayımlar!$B:$Q,6,0))</f>
        <v>SADE</v>
      </c>
      <c r="K35" s="15">
        <v>924</v>
      </c>
      <c r="L35" s="15"/>
      <c r="M35" s="15">
        <f>K35/84</f>
        <v>11</v>
      </c>
      <c r="N35" s="15">
        <v>84</v>
      </c>
      <c r="O35" s="15"/>
      <c r="P35" s="15">
        <f>IF(B35="","",VLOOKUP(AC35,Varsayımlar!$B:$Q,7,0)*K35)</f>
        <v>27720</v>
      </c>
      <c r="Q35" s="15">
        <f>IF(B35="","",VLOOKUP(AC35,Varsayımlar!$B:$Q,8,0))</f>
        <v>25</v>
      </c>
      <c r="R35" s="15" t="str">
        <f>IF(B35="","",VLOOKUP(AC35,Varsayımlar!$B:$Q,9,0))</f>
        <v>Soft</v>
      </c>
      <c r="S35" s="15">
        <f>IF(B35="","",VLOOKUP(AC35,Varsayımlar!$B:$Q,10,0))</f>
        <v>4</v>
      </c>
      <c r="T35" s="15">
        <f>IF(B35="","",VLOOKUP(AC35,Varsayımlar!$B:$Q,11,0))</f>
        <v>30</v>
      </c>
      <c r="U35" s="15">
        <f>IF(B35="","",VLOOKUP(AC35,Varsayımlar!$B:$Q,12,0))</f>
        <v>250</v>
      </c>
      <c r="V35" s="15" t="str">
        <f>IF(B35="","",VLOOKUP(AC35,Varsayımlar!$B:$Q,13,0))</f>
        <v>Yurtdışı</v>
      </c>
      <c r="W35" s="15">
        <f>IF(B35="","",VLOOKUP(AC35,Varsayımlar!$B:$Q,14,0))</f>
        <v>9</v>
      </c>
      <c r="X35" s="17">
        <v>46195</v>
      </c>
      <c r="Y35" s="17">
        <v>46468</v>
      </c>
      <c r="Z35" s="15">
        <v>26062225</v>
      </c>
      <c r="AA35" s="15" t="str">
        <f>IF(B35="","",VLOOKUP(AC35,Varsayımlar!$B:$Q,15,0))</f>
        <v>Kırmızı Koli- Üretim Tarihi Etiketli</v>
      </c>
      <c r="AB35" s="27" t="str">
        <f>IF(B35="","",VLOOKUP(AC35,Varsayımlar!$B:$Q,16,0))</f>
        <v>24-26 CM</v>
      </c>
      <c r="AC35" s="5" t="str">
        <f t="shared" si="5"/>
        <v>SMART LLCKırmızı tortillas 25cm 4 lü 250g</v>
      </c>
    </row>
    <row r="36" spans="1:29" hidden="1" x14ac:dyDescent="0.25">
      <c r="A36" s="11" t="s">
        <v>127</v>
      </c>
      <c r="B36" s="27"/>
      <c r="C36" s="28" t="str">
        <f>IF(B36="","",VLOOKUP(AC36,Varsayımlar!$B:$Q,3,0))</f>
        <v/>
      </c>
      <c r="D36" s="28"/>
      <c r="E36" s="28"/>
      <c r="F36" s="27"/>
      <c r="G36" s="27"/>
      <c r="H36" s="27" t="str">
        <f>IF(B36="","",VLOOKUP(AC36,Varsayımlar!$B:$Q,5,0))</f>
        <v/>
      </c>
      <c r="I36" s="27"/>
      <c r="J36" s="27" t="str">
        <f>IF(B36="","",VLOOKUP(AC36,Varsayımlar!$B:$Q,6,0))</f>
        <v/>
      </c>
      <c r="K36" s="27"/>
      <c r="L36" s="27"/>
      <c r="M36" s="27"/>
      <c r="N36" s="27"/>
      <c r="O36" s="27"/>
      <c r="P36" s="27" t="str">
        <f>IF(B36="","",VLOOKUP(AC36,Varsayımlar!$B:$Q,7,0)*K36)</f>
        <v/>
      </c>
      <c r="Q36" s="27" t="str">
        <f>IF(B36="","",VLOOKUP(AC36,Varsayımlar!$B:$Q,8,0))</f>
        <v/>
      </c>
      <c r="R36" s="27" t="str">
        <f>IF(B36="","",VLOOKUP(AC36,Varsayımlar!$B:$Q,9,0))</f>
        <v/>
      </c>
      <c r="S36" s="27" t="str">
        <f>IF(B36="","",VLOOKUP(AC36,Varsayımlar!$B:$Q,10,0))</f>
        <v/>
      </c>
      <c r="T36" s="27" t="str">
        <f>IF(B36="","",VLOOKUP(AC36,Varsayımlar!$B:$Q,11,0))</f>
        <v/>
      </c>
      <c r="U36" s="27" t="str">
        <f>IF(B36="","",VLOOKUP(AC36,Varsayımlar!$B:$Q,12,0))</f>
        <v/>
      </c>
      <c r="V36" s="27" t="str">
        <f>IF(B36="","",VLOOKUP(AC36,Varsayımlar!$B:$Q,13,0))</f>
        <v/>
      </c>
      <c r="W36" s="27" t="str">
        <f>IF(B36="","",VLOOKUP(AC36,Varsayımlar!$B:$Q,14,0))</f>
        <v/>
      </c>
      <c r="X36" s="27"/>
      <c r="Y36" s="27"/>
      <c r="Z36" s="27"/>
      <c r="AA36" s="27" t="str">
        <f>IF(B36="","",VLOOKUP(AC36,Varsayımlar!$B:$Q,15,0))</f>
        <v/>
      </c>
      <c r="AB36" s="27" t="str">
        <f>IF(B36="","",VLOOKUP(AC36,Varsayımlar!$B:$Q,16,0))</f>
        <v/>
      </c>
      <c r="AC36" s="5"/>
    </row>
    <row r="37" spans="1:29" hidden="1" x14ac:dyDescent="0.25">
      <c r="A37" s="11" t="s">
        <v>128</v>
      </c>
      <c r="B37" s="27"/>
      <c r="C37" s="28" t="str">
        <f>IF(B37="","",VLOOKUP(AC37,Varsayımlar!$B:$Q,3,0))</f>
        <v/>
      </c>
      <c r="D37" s="28"/>
      <c r="E37" s="28"/>
      <c r="F37" s="27"/>
      <c r="G37" s="27"/>
      <c r="H37" s="27" t="str">
        <f>IF(B37="","",VLOOKUP(AC37,Varsayımlar!$B:$Q,5,0))</f>
        <v/>
      </c>
      <c r="I37" s="27"/>
      <c r="J37" s="27" t="str">
        <f>IF(B37="","",VLOOKUP(AC37,Varsayımlar!$B:$Q,6,0))</f>
        <v/>
      </c>
      <c r="K37" s="27"/>
      <c r="L37" s="27"/>
      <c r="M37" s="27"/>
      <c r="N37" s="27"/>
      <c r="O37" s="27"/>
      <c r="P37" s="27" t="str">
        <f>IF(B37="","",VLOOKUP(AC37,Varsayımlar!$B:$Q,7,0)*K37)</f>
        <v/>
      </c>
      <c r="Q37" s="27" t="str">
        <f>IF(B37="","",VLOOKUP(AC37,Varsayımlar!$B:$Q,8,0))</f>
        <v/>
      </c>
      <c r="R37" s="27" t="str">
        <f>IF(B37="","",VLOOKUP(AC37,Varsayımlar!$B:$Q,9,0))</f>
        <v/>
      </c>
      <c r="S37" s="27" t="str">
        <f>IF(B37="","",VLOOKUP(AC37,Varsayımlar!$B:$Q,10,0))</f>
        <v/>
      </c>
      <c r="T37" s="27" t="str">
        <f>IF(B37="","",VLOOKUP(AC37,Varsayımlar!$B:$Q,11,0))</f>
        <v/>
      </c>
      <c r="U37" s="27" t="str">
        <f>IF(B37="","",VLOOKUP(AC37,Varsayımlar!$B:$Q,12,0))</f>
        <v/>
      </c>
      <c r="V37" s="27" t="str">
        <f>IF(B37="","",VLOOKUP(AC37,Varsayımlar!$B:$Q,13,0))</f>
        <v/>
      </c>
      <c r="W37" s="27" t="str">
        <f>IF(B37="","",VLOOKUP(AC37,Varsayımlar!$B:$Q,14,0))</f>
        <v/>
      </c>
      <c r="X37" s="27"/>
      <c r="Y37" s="27"/>
      <c r="Z37" s="27"/>
      <c r="AA37" s="27" t="str">
        <f>IF(B37="","",VLOOKUP(AC37,Varsayımlar!$B:$Q,15,0))</f>
        <v/>
      </c>
      <c r="AB37" s="27" t="str">
        <f>IF(B37="","",VLOOKUP(AC37,Varsayımlar!$B:$Q,16,0))</f>
        <v/>
      </c>
      <c r="AC37" s="5"/>
    </row>
    <row r="38" spans="1:29" x14ac:dyDescent="0.25">
      <c r="C38" s="3" t="str">
        <f>IF(B38="","",VLOOKUP(AC38,Varsayımlar!$B:$Q,3,0))</f>
        <v/>
      </c>
      <c r="H38" s="2" t="str">
        <f>IF(B38="","",VLOOKUP(AC38,Varsayımlar!$B:$Q,5,0))</f>
        <v/>
      </c>
      <c r="J38" s="2" t="str">
        <f>IF(B38="","",VLOOKUP(AC38,Varsayımlar!$B:$Q,6,0))</f>
        <v/>
      </c>
      <c r="P38" s="2" t="str">
        <f>IF(B38="","",VLOOKUP(AC38,Varsayımlar!$B:$Q,7,0)*K38)</f>
        <v/>
      </c>
      <c r="Q38" s="2" t="str">
        <f>IF(B38="","",VLOOKUP(AC38,Varsayımlar!$B:$Q,8,0))</f>
        <v/>
      </c>
      <c r="R38" s="2" t="str">
        <f>IF(B38="","",VLOOKUP(AC38,Varsayımlar!$B:$Q,9,0))</f>
        <v/>
      </c>
      <c r="S38" s="2" t="str">
        <f>IF(B38="","",VLOOKUP(AC38,Varsayımlar!$B:$Q,10,0))</f>
        <v/>
      </c>
      <c r="T38" s="2" t="str">
        <f>IF(B38="","",VLOOKUP(AC38,Varsayımlar!$B:$Q,11,0))</f>
        <v/>
      </c>
      <c r="U38" s="2" t="str">
        <f>IF(B38="","",VLOOKUP(AC38,Varsayımlar!$B:$Q,12,0))</f>
        <v/>
      </c>
      <c r="V38" s="2" t="str">
        <f>IF(B38="","",VLOOKUP(AC38,Varsayımlar!$B:$Q,13,0))</f>
        <v/>
      </c>
      <c r="W38" s="2" t="str">
        <f>IF(B38="","",VLOOKUP(AC38,Varsayımlar!$B:$Q,14,0))</f>
        <v/>
      </c>
      <c r="AA38" s="2" t="str">
        <f>IF(B38="","",VLOOKUP(AC38,Varsayımlar!$B:$Q,15,0))</f>
        <v/>
      </c>
      <c r="AB38" s="2" t="str">
        <f>IF(B38="","",VLOOKUP(AC38,Varsayımlar!$B:$Q,16,0))</f>
        <v/>
      </c>
      <c r="AC38" s="2" t="str">
        <f>IF(B38="","",CONCATENATE(B38,E38))</f>
        <v/>
      </c>
    </row>
    <row r="39" spans="1:29" ht="24.75" customHeight="1" x14ac:dyDescent="0.25">
      <c r="A39" s="190" t="s">
        <v>120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</row>
    <row r="40" spans="1:29" s="8" customFormat="1" ht="47.25" x14ac:dyDescent="0.25">
      <c r="A40" s="9" t="s">
        <v>0</v>
      </c>
      <c r="B40" s="9" t="s">
        <v>1</v>
      </c>
      <c r="C40" s="10" t="s">
        <v>36</v>
      </c>
      <c r="D40" s="10" t="s">
        <v>177</v>
      </c>
      <c r="E40" s="10" t="s">
        <v>42</v>
      </c>
      <c r="F40" s="9" t="s">
        <v>43</v>
      </c>
      <c r="G40" s="9" t="s">
        <v>13</v>
      </c>
      <c r="H40" s="9" t="s">
        <v>2</v>
      </c>
      <c r="I40" s="9" t="s">
        <v>83</v>
      </c>
      <c r="J40" s="9" t="s">
        <v>3</v>
      </c>
      <c r="K40" s="9" t="s">
        <v>21</v>
      </c>
      <c r="L40" s="9" t="s">
        <v>141</v>
      </c>
      <c r="M40" s="9" t="s">
        <v>20</v>
      </c>
      <c r="N40" s="9" t="s">
        <v>243</v>
      </c>
      <c r="O40" s="9"/>
      <c r="P40" s="9" t="s">
        <v>16</v>
      </c>
      <c r="Q40" s="9" t="s">
        <v>4</v>
      </c>
      <c r="R40" s="9" t="s">
        <v>5</v>
      </c>
      <c r="S40" s="9" t="s">
        <v>6</v>
      </c>
      <c r="T40" s="9" t="s">
        <v>33</v>
      </c>
      <c r="U40" s="9" t="s">
        <v>7</v>
      </c>
      <c r="V40" s="9" t="s">
        <v>8</v>
      </c>
      <c r="W40" s="9" t="s">
        <v>9</v>
      </c>
      <c r="X40" s="9" t="s">
        <v>10</v>
      </c>
      <c r="Y40" s="9" t="s">
        <v>11</v>
      </c>
      <c r="Z40" s="9" t="s">
        <v>12</v>
      </c>
      <c r="AA40" s="9" t="s">
        <v>14</v>
      </c>
      <c r="AB40" s="9" t="s">
        <v>15</v>
      </c>
      <c r="AC40" s="8" t="s">
        <v>50</v>
      </c>
    </row>
    <row r="41" spans="1:29" ht="31.5" customHeight="1" x14ac:dyDescent="0.25">
      <c r="A41" s="11" t="s">
        <v>29</v>
      </c>
      <c r="B41" s="21" t="s">
        <v>17</v>
      </c>
      <c r="C41" s="22">
        <f>IF(B41="","",VLOOKUP(AC41,Varsayımlar!$B:$Q,3,0))</f>
        <v>8698829380698</v>
      </c>
      <c r="D41" s="22"/>
      <c r="E41" s="22" t="s">
        <v>37</v>
      </c>
      <c r="F41" s="21" t="s">
        <v>53</v>
      </c>
      <c r="G41" s="21" t="s">
        <v>54</v>
      </c>
      <c r="H41" s="21" t="str">
        <f>IF(B41="","",VLOOKUP(AC41,Varsayımlar!$B:$Q,5,0))</f>
        <v>TORTİLLAS 25 CM 4 PCS 260G</v>
      </c>
      <c r="I41" s="21"/>
      <c r="J41" s="21" t="str">
        <f>IF(B41="","",VLOOKUP(AC41,Varsayımlar!$B:$Q,6,0))</f>
        <v>SADE</v>
      </c>
      <c r="K41" s="21">
        <v>2016</v>
      </c>
      <c r="L41" s="21"/>
      <c r="M41" s="21">
        <f>K41/84</f>
        <v>24</v>
      </c>
      <c r="N41" s="21"/>
      <c r="O41" s="21"/>
      <c r="P41" s="21">
        <f>IF(B41="","",VLOOKUP(AC41,Varsayımlar!$B:$Q,7,0)*K41)</f>
        <v>60480</v>
      </c>
      <c r="Q41" s="21">
        <f>IF(B41="","",VLOOKUP(AC41,Varsayımlar!$B:$Q,8,0))</f>
        <v>25</v>
      </c>
      <c r="R41" s="21" t="str">
        <f>IF(B41="","",VLOOKUP(AC41,Varsayımlar!$B:$Q,9,0))</f>
        <v>SOFT</v>
      </c>
      <c r="S41" s="21">
        <f>IF(B41="","",VLOOKUP(AC41,Varsayımlar!$B:$Q,10,0))</f>
        <v>4</v>
      </c>
      <c r="T41" s="21">
        <f>IF(B41="","",VLOOKUP(AC41,Varsayımlar!$B:$Q,11,0))</f>
        <v>30</v>
      </c>
      <c r="U41" s="21">
        <f>IF(B41="","",VLOOKUP(AC41,Varsayımlar!$B:$Q,12,0))</f>
        <v>260</v>
      </c>
      <c r="V41" s="21" t="str">
        <f>IF(B41="","",VLOOKUP(AC41,Varsayımlar!$B:$Q,13,0))</f>
        <v>YURTDIŞI</v>
      </c>
      <c r="W41" s="21">
        <f>IF(B41="","",VLOOKUP(AC41,Varsayımlar!$B:$Q,14,0))</f>
        <v>6</v>
      </c>
      <c r="X41" s="23">
        <v>46176</v>
      </c>
      <c r="Y41" s="23">
        <v>46359</v>
      </c>
      <c r="Z41" s="21" t="s">
        <v>55</v>
      </c>
      <c r="AA41" s="21" t="str">
        <f>IF(B41="","",VLOOKUP(AC41,Varsayımlar!$B:$Q,15,0))</f>
        <v>TRİTON -SKT ATILACAK</v>
      </c>
      <c r="AB41" s="21" t="str">
        <f>IF(B41="","",VLOOKUP(AC41,Varsayımlar!$B:$Q,16,0))</f>
        <v>24-26 CM</v>
      </c>
      <c r="AC41" s="5" t="str">
        <f>IF(B41="","",CONCATENATE(B41,E41))</f>
        <v>LLC TRİTONMUTLUKAL WHEAT TORTILLA</v>
      </c>
    </row>
    <row r="42" spans="1:29" ht="31.5" customHeight="1" x14ac:dyDescent="0.25">
      <c r="A42" s="11" t="s">
        <v>122</v>
      </c>
      <c r="B42" s="21" t="s">
        <v>17</v>
      </c>
      <c r="C42" s="22">
        <f>IF(B42="","",VLOOKUP(AC42,Varsayımlar!$B:$Q,3,0))</f>
        <v>8698829380698</v>
      </c>
      <c r="D42" s="22"/>
      <c r="E42" s="22" t="s">
        <v>37</v>
      </c>
      <c r="F42" s="21" t="s">
        <v>53</v>
      </c>
      <c r="G42" s="21" t="s">
        <v>56</v>
      </c>
      <c r="H42" s="21" t="str">
        <f>IF(B42="","",VLOOKUP(AC42,Varsayımlar!$B:$Q,5,0))</f>
        <v>TORTİLLAS 25 CM 4 PCS 260G</v>
      </c>
      <c r="I42" s="21"/>
      <c r="J42" s="21" t="str">
        <f>IF(B42="","",VLOOKUP(AC42,Varsayımlar!$B:$Q,6,0))</f>
        <v>SADE</v>
      </c>
      <c r="K42" s="21">
        <v>420</v>
      </c>
      <c r="L42" s="21"/>
      <c r="M42" s="21">
        <f>K42/84</f>
        <v>5</v>
      </c>
      <c r="N42" s="21"/>
      <c r="O42" s="21"/>
      <c r="P42" s="21">
        <f>IF(B42="","",VLOOKUP(AC42,Varsayımlar!$B:$Q,7,0)*K42)</f>
        <v>12600</v>
      </c>
      <c r="Q42" s="21">
        <f>IF(B42="","",VLOOKUP(AC42,Varsayımlar!$B:$Q,8,0))</f>
        <v>25</v>
      </c>
      <c r="R42" s="21" t="str">
        <f>IF(B42="","",VLOOKUP(AC42,Varsayımlar!$B:$Q,9,0))</f>
        <v>SOFT</v>
      </c>
      <c r="S42" s="21">
        <f>IF(B42="","",VLOOKUP(AC42,Varsayımlar!$B:$Q,10,0))</f>
        <v>4</v>
      </c>
      <c r="T42" s="21">
        <f>IF(B42="","",VLOOKUP(AC42,Varsayımlar!$B:$Q,11,0))</f>
        <v>30</v>
      </c>
      <c r="U42" s="21">
        <f>IF(B42="","",VLOOKUP(AC42,Varsayımlar!$B:$Q,12,0))</f>
        <v>260</v>
      </c>
      <c r="V42" s="21" t="str">
        <f>IF(B42="","",VLOOKUP(AC42,Varsayımlar!$B:$Q,13,0))</f>
        <v>YURTDIŞI</v>
      </c>
      <c r="W42" s="21">
        <f>IF(B42="","",VLOOKUP(AC42,Varsayımlar!$B:$Q,14,0))</f>
        <v>6</v>
      </c>
      <c r="X42" s="23">
        <v>46176</v>
      </c>
      <c r="Y42" s="23">
        <v>46359</v>
      </c>
      <c r="Z42" s="21" t="s">
        <v>55</v>
      </c>
      <c r="AA42" s="21" t="str">
        <f>IF(B42="","",VLOOKUP(AC42,Varsayımlar!$B:$Q,15,0))</f>
        <v>TRİTON -SKT ATILACAK</v>
      </c>
      <c r="AB42" s="21" t="str">
        <f>IF(B42="","",VLOOKUP(AC42,Varsayımlar!$B:$Q,16,0))</f>
        <v>24-26 CM</v>
      </c>
      <c r="AC42" s="2" t="str">
        <f>IF(B42="","",CONCATENATE(B42,E42))</f>
        <v>LLC TRİTONMUTLUKAL WHEAT TORTILLA</v>
      </c>
    </row>
    <row r="43" spans="1:29" ht="31.5" customHeight="1" x14ac:dyDescent="0.25">
      <c r="A43" s="11" t="s">
        <v>123</v>
      </c>
      <c r="B43" s="27" t="s">
        <v>17</v>
      </c>
      <c r="C43" s="28">
        <f>IF(B43="","",VLOOKUP(AC43,Varsayımlar!$B:$Q,3,0))</f>
        <v>8698829380698</v>
      </c>
      <c r="D43" s="28"/>
      <c r="E43" s="28" t="s">
        <v>37</v>
      </c>
      <c r="F43" s="27" t="s">
        <v>68</v>
      </c>
      <c r="G43" s="27" t="s">
        <v>69</v>
      </c>
      <c r="H43" s="27" t="str">
        <f>IF(B43="","",VLOOKUP(AC43,Varsayımlar!$B:$Q,5,0))</f>
        <v>TORTİLLAS 25 CM 4 PCS 260G</v>
      </c>
      <c r="I43" s="27"/>
      <c r="J43" s="27" t="str">
        <f>IF(B43="","",VLOOKUP(AC43,Varsayımlar!$B:$Q,6,0))</f>
        <v>SADE</v>
      </c>
      <c r="K43" s="27">
        <v>1092</v>
      </c>
      <c r="L43" s="27"/>
      <c r="M43" s="27">
        <f>K43/84</f>
        <v>13</v>
      </c>
      <c r="N43" s="27">
        <v>84</v>
      </c>
      <c r="O43" s="27"/>
      <c r="P43" s="27">
        <f>IF(B43="","",VLOOKUP(AC43,Varsayımlar!$B:$Q,7,0)*K43)</f>
        <v>32760</v>
      </c>
      <c r="Q43" s="27">
        <f>IF(B43="","",VLOOKUP(AC43,Varsayımlar!$B:$Q,8,0))</f>
        <v>25</v>
      </c>
      <c r="R43" s="27" t="str">
        <f>IF(B43="","",VLOOKUP(AC43,Varsayımlar!$B:$Q,9,0))</f>
        <v>SOFT</v>
      </c>
      <c r="S43" s="27">
        <f>IF(B43="","",VLOOKUP(AC43,Varsayımlar!$B:$Q,10,0))</f>
        <v>4</v>
      </c>
      <c r="T43" s="27">
        <f>IF(B43="","",VLOOKUP(AC43,Varsayımlar!$B:$Q,11,0))</f>
        <v>30</v>
      </c>
      <c r="U43" s="27">
        <f>IF(B43="","",VLOOKUP(AC43,Varsayımlar!$B:$Q,12,0))</f>
        <v>260</v>
      </c>
      <c r="V43" s="27" t="str">
        <f>IF(B43="","",VLOOKUP(AC43,Varsayımlar!$B:$Q,13,0))</f>
        <v>YURTDIŞI</v>
      </c>
      <c r="W43" s="27">
        <f>IF(B43="","",VLOOKUP(AC43,Varsayımlar!$B:$Q,14,0))</f>
        <v>6</v>
      </c>
      <c r="X43" s="29">
        <v>46177</v>
      </c>
      <c r="Y43" s="29">
        <v>46360</v>
      </c>
      <c r="Z43" s="27" t="s">
        <v>70</v>
      </c>
      <c r="AA43" s="27" t="str">
        <f>IF(B43="","",VLOOKUP(AC43,Varsayımlar!$B:$Q,15,0))</f>
        <v>TRİTON -SKT ATILACAK</v>
      </c>
      <c r="AB43" s="27" t="str">
        <f>IF(B43="","",VLOOKUP(AC43,Varsayımlar!$B:$Q,16,0))</f>
        <v>24-26 CM</v>
      </c>
      <c r="AC43" s="2" t="str">
        <f>IF(B43="","",CONCATENATE(B43,E43))</f>
        <v>LLC TRİTONMUTLUKAL WHEAT TORTILLA</v>
      </c>
    </row>
    <row r="44" spans="1:29" ht="31.5" customHeight="1" x14ac:dyDescent="0.25">
      <c r="A44" s="11" t="s">
        <v>124</v>
      </c>
      <c r="B44" s="27" t="s">
        <v>17</v>
      </c>
      <c r="C44" s="28">
        <f>IF(B44="","",VLOOKUP(AC44,Varsayımlar!$B:$Q,3,0))</f>
        <v>8698829380698</v>
      </c>
      <c r="D44" s="28"/>
      <c r="E44" s="28" t="s">
        <v>37</v>
      </c>
      <c r="F44" s="27" t="s">
        <v>68</v>
      </c>
      <c r="G44" s="27" t="s">
        <v>71</v>
      </c>
      <c r="H44" s="27" t="str">
        <f>IF(B44="","",VLOOKUP(AC44,Varsayımlar!$B:$Q,5,0))</f>
        <v>TORTİLLAS 25 CM 4 PCS 260G</v>
      </c>
      <c r="I44" s="27"/>
      <c r="J44" s="27" t="str">
        <f>IF(B44="","",VLOOKUP(AC44,Varsayımlar!$B:$Q,6,0))</f>
        <v>SADE</v>
      </c>
      <c r="K44" s="27">
        <v>1344</v>
      </c>
      <c r="L44" s="27"/>
      <c r="M44" s="27">
        <f>K44/84</f>
        <v>16</v>
      </c>
      <c r="N44" s="27">
        <v>84</v>
      </c>
      <c r="O44" s="27"/>
      <c r="P44" s="27">
        <f>IF(B44="","",VLOOKUP(AC44,Varsayımlar!$B:$Q,7,0)*K44)</f>
        <v>40320</v>
      </c>
      <c r="Q44" s="27">
        <f>IF(B44="","",VLOOKUP(AC44,Varsayımlar!$B:$Q,8,0))</f>
        <v>25</v>
      </c>
      <c r="R44" s="27" t="str">
        <f>IF(B44="","",VLOOKUP(AC44,Varsayımlar!$B:$Q,9,0))</f>
        <v>SOFT</v>
      </c>
      <c r="S44" s="27">
        <f>IF(B44="","",VLOOKUP(AC44,Varsayımlar!$B:$Q,10,0))</f>
        <v>4</v>
      </c>
      <c r="T44" s="27">
        <f>IF(B44="","",VLOOKUP(AC44,Varsayımlar!$B:$Q,11,0))</f>
        <v>30</v>
      </c>
      <c r="U44" s="27">
        <f>IF(B44="","",VLOOKUP(AC44,Varsayımlar!$B:$Q,12,0))</f>
        <v>260</v>
      </c>
      <c r="V44" s="27" t="str">
        <f>IF(B44="","",VLOOKUP(AC44,Varsayımlar!$B:$Q,13,0))</f>
        <v>YURTDIŞI</v>
      </c>
      <c r="W44" s="27">
        <f>IF(B44="","",VLOOKUP(AC44,Varsayımlar!$B:$Q,14,0))</f>
        <v>6</v>
      </c>
      <c r="X44" s="29">
        <v>46177</v>
      </c>
      <c r="Y44" s="29">
        <v>46360</v>
      </c>
      <c r="Z44" s="27" t="s">
        <v>70</v>
      </c>
      <c r="AA44" s="27" t="str">
        <f>IF(B44="","",VLOOKUP(AC44,Varsayımlar!$B:$Q,15,0))</f>
        <v>TRİTON -SKT ATILACAK</v>
      </c>
      <c r="AB44" s="27" t="str">
        <f>IF(B44="","",VLOOKUP(AC44,Varsayımlar!$B:$Q,16,0))</f>
        <v>24-26 CM</v>
      </c>
      <c r="AC44" s="5" t="str">
        <f>IF(B44="","",CONCATENATE(B44,E44))</f>
        <v>LLC TRİTONMUTLUKAL WHEAT TORTILLA</v>
      </c>
    </row>
    <row r="45" spans="1:29" ht="38.25" customHeight="1" x14ac:dyDescent="0.25">
      <c r="A45" s="11" t="s">
        <v>125</v>
      </c>
      <c r="B45" s="24" t="s">
        <v>104</v>
      </c>
      <c r="C45" s="25">
        <f>IF(B45="","",VLOOKUP(AC45,Varsayımlar!$B:$Q,3,0))</f>
        <v>8698829380698</v>
      </c>
      <c r="D45" s="25"/>
      <c r="E45" s="24" t="s">
        <v>105</v>
      </c>
      <c r="F45" s="24"/>
      <c r="G45" s="24" t="s">
        <v>108</v>
      </c>
      <c r="H45" s="24" t="str">
        <f>IF(B45="","",VLOOKUP(AC45,Varsayımlar!$B:$Q,5,0))</f>
        <v>TORTİLLAS 20CM (SAMAKAT BİLGİLERİ EKLİ)</v>
      </c>
      <c r="I45" s="24"/>
      <c r="J45" s="24" t="str">
        <f>IF(B45="","",VLOOKUP(AC45,Varsayımlar!$B:$Q,6,0))</f>
        <v>SADE</v>
      </c>
      <c r="K45" s="24">
        <v>2475</v>
      </c>
      <c r="L45" s="24"/>
      <c r="M45" s="24">
        <f>K45/225</f>
        <v>11</v>
      </c>
      <c r="N45" s="24"/>
      <c r="O45" s="24"/>
      <c r="P45" s="24">
        <f>IF(B45="","",VLOOKUP(AC45,Varsayımlar!$B:$Q,7,0)*K45)</f>
        <v>34650</v>
      </c>
      <c r="Q45" s="24">
        <f>IF(B45="","",VLOOKUP(AC45,Varsayımlar!$B:$Q,8,0))</f>
        <v>20</v>
      </c>
      <c r="R45" s="24" t="str">
        <f>IF(B45="","",VLOOKUP(AC45,Varsayımlar!$B:$Q,9,0))</f>
        <v>IRAK SOFT</v>
      </c>
      <c r="S45" s="24">
        <f>IF(B45="","",VLOOKUP(AC45,Varsayımlar!$B:$Q,10,0))</f>
        <v>4</v>
      </c>
      <c r="T45" s="24">
        <f>IF(B45="","",VLOOKUP(AC45,Varsayımlar!$B:$Q,11,0))</f>
        <v>14</v>
      </c>
      <c r="U45" s="24">
        <f>IF(B45="","",VLOOKUP(AC45,Varsayımlar!$B:$Q,12,0))</f>
        <v>166</v>
      </c>
      <c r="V45" s="24" t="str">
        <f>IF(B45="","",VLOOKUP(AC45,Varsayımlar!$B:$Q,13,0))</f>
        <v>YURTDIŞI</v>
      </c>
      <c r="W45" s="24">
        <f>IF(B45="","",VLOOKUP(AC45,Varsayımlar!$B:$Q,14,0))</f>
        <v>9</v>
      </c>
      <c r="X45" s="26">
        <v>46181</v>
      </c>
      <c r="Y45" s="26">
        <v>46454</v>
      </c>
      <c r="Z45" s="24">
        <v>26060820</v>
      </c>
      <c r="AA45" s="24" t="str">
        <f>IF(B45="","",VLOOKUP(AC45,Varsayımlar!$B:$Q,15,0))</f>
        <v>SİYAH KARE KOLİ- Üretim Tarihi Etiketli</v>
      </c>
      <c r="AB45" s="24" t="str">
        <f>IF(B45="","",VLOOKUP(AC45,Varsayımlar!$B:$Q,16,0))</f>
        <v>19-21 CM</v>
      </c>
      <c r="AC45" s="2" t="str">
        <f t="shared" ref="AC45:AC139" si="6">IF(B45="","",CONCATENATE(B45,E45))</f>
        <v>SMART LLCTORTİLLAS SAMAKAT 20CM 166G</v>
      </c>
    </row>
    <row r="46" spans="1:29" ht="36" customHeight="1" x14ac:dyDescent="0.25">
      <c r="A46" s="11" t="s">
        <v>126</v>
      </c>
      <c r="B46" s="18" t="s">
        <v>79</v>
      </c>
      <c r="C46" s="19">
        <f>IF(B46="","",VLOOKUP(AC46,Varsayımlar!$B:$Q,3,0))</f>
        <v>8698829380698</v>
      </c>
      <c r="D46" s="19"/>
      <c r="E46" s="19" t="s">
        <v>109</v>
      </c>
      <c r="F46" s="18" t="s">
        <v>111</v>
      </c>
      <c r="G46" s="18" t="s">
        <v>112</v>
      </c>
      <c r="H46" s="18" t="str">
        <f>IF(B46="","",VLOOKUP(AC46,Varsayımlar!$B:$Q,5,0))</f>
        <v>MANETKA SADE 20CM 166G</v>
      </c>
      <c r="I46" s="18"/>
      <c r="J46" s="18" t="str">
        <f>IF(B46="","",VLOOKUP(AC46,Varsayımlar!$B:$Q,6,0))</f>
        <v>SADE</v>
      </c>
      <c r="K46" s="18">
        <v>7200</v>
      </c>
      <c r="L46" s="18"/>
      <c r="M46" s="18">
        <f>K46/225</f>
        <v>32</v>
      </c>
      <c r="N46" s="18"/>
      <c r="O46" s="18"/>
      <c r="P46" s="18">
        <f>IF(B46="","",VLOOKUP(AC46,Varsayımlar!$B:$Q,7,0)*K46)</f>
        <v>100800</v>
      </c>
      <c r="Q46" s="18">
        <f>IF(B46="","",VLOOKUP(AC46,Varsayımlar!$B:$Q,8,0))</f>
        <v>20</v>
      </c>
      <c r="R46" s="18" t="str">
        <f>IF(B46="","",VLOOKUP(AC46,Varsayımlar!$B:$Q,9,0))</f>
        <v>IRAK SOFT</v>
      </c>
      <c r="S46" s="18">
        <f>IF(B46="","",VLOOKUP(AC46,Varsayımlar!$B:$Q,10,0))</f>
        <v>4</v>
      </c>
      <c r="T46" s="18">
        <f>IF(B46="","",VLOOKUP(AC46,Varsayımlar!$B:$Q,11,0))</f>
        <v>14</v>
      </c>
      <c r="U46" s="18">
        <f>IF(B46="","",VLOOKUP(AC46,Varsayımlar!$B:$Q,12,0))</f>
        <v>166</v>
      </c>
      <c r="V46" s="18" t="str">
        <f>IF(B46="","",VLOOKUP(AC46,Varsayımlar!$B:$Q,13,0))</f>
        <v>YURTDIŞI</v>
      </c>
      <c r="W46" s="18">
        <f>IF(B46="","",VLOOKUP(AC46,Varsayımlar!$B:$Q,14,0))</f>
        <v>6</v>
      </c>
      <c r="X46" s="20">
        <v>46182</v>
      </c>
      <c r="Y46" s="20">
        <v>46365</v>
      </c>
      <c r="Z46" s="18">
        <v>26060920</v>
      </c>
      <c r="AA46" s="18" t="str">
        <f>IF(B46="","",VLOOKUP(AC46,Varsayımlar!$B:$Q,15,0))</f>
        <v>SİYAH KARE KOLİ-ÜRETİM TARİHLİ ETİKET</v>
      </c>
      <c r="AB46" s="18" t="str">
        <f>IF(B46="","",VLOOKUP(AC46,Varsayımlar!$B:$Q,16,0))</f>
        <v>19-21 CM</v>
      </c>
      <c r="AC46" s="5" t="str">
        <f t="shared" si="6"/>
        <v>LLC KOTORMANETKA SADE 20CM 166G</v>
      </c>
    </row>
    <row r="47" spans="1:29" ht="63" x14ac:dyDescent="0.25">
      <c r="A47" s="11" t="s">
        <v>127</v>
      </c>
      <c r="B47" s="21" t="s">
        <v>119</v>
      </c>
      <c r="C47" s="22">
        <f>IF(B47="","",VLOOKUP(AC47,Varsayımlar!$B:$Q,3,0))</f>
        <v>8698829380698</v>
      </c>
      <c r="D47" s="22"/>
      <c r="E47" s="21" t="s">
        <v>113</v>
      </c>
      <c r="F47" s="21"/>
      <c r="G47" s="21"/>
      <c r="H47" s="21" t="str">
        <f>IF(B47="","",VLOOKUP(AC47,Varsayımlar!$B:$Q,5,0))</f>
        <v>Mutlukal Tortillas 15cm</v>
      </c>
      <c r="I47" s="21"/>
      <c r="J47" s="21" t="str">
        <f>IF(B47="","",VLOOKUP(AC47,Varsayımlar!$B:$Q,6,0))</f>
        <v>SADE</v>
      </c>
      <c r="K47" s="21">
        <v>3168</v>
      </c>
      <c r="L47" s="21"/>
      <c r="M47" s="21">
        <f>K47/96</f>
        <v>33</v>
      </c>
      <c r="N47" s="21"/>
      <c r="O47" s="21"/>
      <c r="P47" s="21">
        <f>IF(B47="","",VLOOKUP(AC47,Varsayımlar!$B:$Q,7,0)*K47)</f>
        <v>31680</v>
      </c>
      <c r="Q47" s="21">
        <f>IF(B47="","",VLOOKUP(AC47,Varsayımlar!$B:$Q,8,0))</f>
        <v>12</v>
      </c>
      <c r="R47" s="21" t="str">
        <f>IF(B47="","",VLOOKUP(AC47,Varsayımlar!$B:$Q,9,0))</f>
        <v>IRAK SOFT</v>
      </c>
      <c r="S47" s="21">
        <f>IF(B47="","",VLOOKUP(AC47,Varsayımlar!$B:$Q,10,0))</f>
        <v>10</v>
      </c>
      <c r="T47" s="21">
        <f>IF(B47="","",VLOOKUP(AC47,Varsayımlar!$B:$Q,11,0))</f>
        <v>12</v>
      </c>
      <c r="U47" s="21">
        <f>IF(B47="","",VLOOKUP(AC47,Varsayımlar!$B:$Q,12,0))</f>
        <v>250</v>
      </c>
      <c r="V47" s="21" t="str">
        <f>IF(B47="","",VLOOKUP(AC47,Varsayımlar!$B:$Q,13,0))</f>
        <v>YURTİÇİ</v>
      </c>
      <c r="W47" s="21">
        <f>IF(B47="","",VLOOKUP(AC47,Varsayımlar!$B:$Q,14,0))</f>
        <v>6</v>
      </c>
      <c r="X47" s="21"/>
      <c r="Y47" s="21"/>
      <c r="Z47" s="21"/>
      <c r="AA47" s="21" t="str">
        <f>IF(B47="","",VLOOKUP(AC47,Varsayımlar!$B:$Q,15,0))</f>
        <v>15CM KOLİ</v>
      </c>
      <c r="AB47" s="21" t="str">
        <f>IF(B47="","",VLOOKUP(AC47,Varsayımlar!$B:$Q,16,0))</f>
        <v>KESME-33-35G BEZE, KESİLMEMİŞ 16-18CM, 320-330G- KESİLMİŞ 245-250G</v>
      </c>
      <c r="AC47" s="2" t="str">
        <f t="shared" si="6"/>
        <v>MAYDONOZ DÖNERMutlukal Tortillas 15cm 250g</v>
      </c>
    </row>
    <row r="48" spans="1:29" ht="41.25" customHeight="1" x14ac:dyDescent="0.25">
      <c r="A48" s="11" t="s">
        <v>128</v>
      </c>
      <c r="B48" s="43" t="s">
        <v>104</v>
      </c>
      <c r="C48" s="44">
        <f>IF(B48="","",VLOOKUP(AC48,Varsayımlar!$B:$Q,3,0))</f>
        <v>8698829380698</v>
      </c>
      <c r="D48" s="44"/>
      <c r="E48" s="43" t="s">
        <v>105</v>
      </c>
      <c r="F48" s="43">
        <v>32</v>
      </c>
      <c r="G48" s="43" t="s">
        <v>108</v>
      </c>
      <c r="H48" s="43" t="str">
        <f>IF(B48="","",VLOOKUP(AC48,Varsayımlar!$B:$Q,5,0))</f>
        <v>TORTİLLAS 20CM (SAMAKAT BİLGİLERİ EKLİ)</v>
      </c>
      <c r="I48" s="43"/>
      <c r="J48" s="43" t="str">
        <f>IF(B48="","",VLOOKUP(AC48,Varsayımlar!$B:$Q,6,0))</f>
        <v>SADE</v>
      </c>
      <c r="K48" s="43">
        <v>5850</v>
      </c>
      <c r="L48" s="43"/>
      <c r="M48" s="43">
        <f>K48/225</f>
        <v>26</v>
      </c>
      <c r="N48" s="43"/>
      <c r="O48" s="43"/>
      <c r="P48" s="43">
        <f>IF(B48="","",VLOOKUP(AC48,Varsayımlar!$B:$Q,7,0)*K48)</f>
        <v>81900</v>
      </c>
      <c r="Q48" s="43">
        <f>IF(B48="","",VLOOKUP(AC48,Varsayımlar!$B:$Q,8,0))</f>
        <v>20</v>
      </c>
      <c r="R48" s="43" t="str">
        <f>IF(B48="","",VLOOKUP(AC48,Varsayımlar!$B:$Q,9,0))</f>
        <v>IRAK SOFT</v>
      </c>
      <c r="S48" s="43">
        <f>IF(B48="","",VLOOKUP(AC48,Varsayımlar!$B:$Q,10,0))</f>
        <v>4</v>
      </c>
      <c r="T48" s="43">
        <f>IF(B48="","",VLOOKUP(AC48,Varsayımlar!$B:$Q,11,0))</f>
        <v>14</v>
      </c>
      <c r="U48" s="43">
        <f>IF(B48="","",VLOOKUP(AC48,Varsayımlar!$B:$Q,12,0))</f>
        <v>166</v>
      </c>
      <c r="V48" s="43" t="str">
        <f>IF(B48="","",VLOOKUP(AC48,Varsayımlar!$B:$Q,13,0))</f>
        <v>YURTDIŞI</v>
      </c>
      <c r="W48" s="43">
        <f>IF(B48="","",VLOOKUP(AC48,Varsayımlar!$B:$Q,14,0))</f>
        <v>9</v>
      </c>
      <c r="X48" s="45">
        <v>46188</v>
      </c>
      <c r="Y48" s="45">
        <v>46461</v>
      </c>
      <c r="Z48" s="43">
        <v>26061520</v>
      </c>
      <c r="AA48" s="43" t="str">
        <f>IF(B48="","",VLOOKUP(AC48,Varsayımlar!$B:$Q,15,0))</f>
        <v>SİYAH KARE KOLİ- Üretim Tarihi Etiketli</v>
      </c>
      <c r="AB48" s="43" t="str">
        <f>IF(B48="","",VLOOKUP(AC48,Varsayımlar!$B:$Q,16,0))</f>
        <v>19-21 CM</v>
      </c>
      <c r="AC48" s="5" t="str">
        <f t="shared" si="6"/>
        <v>SMART LLCTORTİLLAS SAMAKAT 20CM 166G</v>
      </c>
    </row>
    <row r="49" spans="1:29" ht="27.75" customHeight="1" x14ac:dyDescent="0.25">
      <c r="A49" s="11" t="s">
        <v>129</v>
      </c>
      <c r="B49" s="11" t="s">
        <v>178</v>
      </c>
      <c r="C49" s="46">
        <f>IF(B49="","",VLOOKUP(AC49,Varsayımlar!$B:$Q,3,0))</f>
        <v>8698829380698</v>
      </c>
      <c r="D49" s="46"/>
      <c r="E49" s="47" t="s">
        <v>179</v>
      </c>
      <c r="F49" s="11"/>
      <c r="G49" s="11"/>
      <c r="H49" s="11" t="str">
        <f>IF(B49="","",VLOOKUP(AC49,Varsayımlar!$B:$Q,5,0))</f>
        <v>Tortillove 25 cm</v>
      </c>
      <c r="I49" s="11"/>
      <c r="J49" s="11" t="str">
        <f>IF(B49="","",VLOOKUP(AC49,Varsayımlar!$B:$Q,6,0))</f>
        <v>SADE</v>
      </c>
      <c r="K49" s="11">
        <v>60</v>
      </c>
      <c r="L49" s="11"/>
      <c r="M49" s="11">
        <f>K49/60</f>
        <v>1</v>
      </c>
      <c r="N49" s="11"/>
      <c r="O49" s="11"/>
      <c r="P49" s="11">
        <f>IF(B49="","",VLOOKUP(AC49,Varsayımlar!$B:$Q,7,0)*K49)</f>
        <v>840</v>
      </c>
      <c r="Q49" s="11">
        <f>IF(B49="","",VLOOKUP(AC49,Varsayımlar!$B:$Q,8,0))</f>
        <v>25</v>
      </c>
      <c r="R49" s="11" t="str">
        <f>IF(B49="","",VLOOKUP(AC49,Varsayımlar!$B:$Q,9,0))</f>
        <v>Irak Soft</v>
      </c>
      <c r="S49" s="11">
        <f>IF(B49="","",VLOOKUP(AC49,Varsayımlar!$B:$Q,10,0))</f>
        <v>8</v>
      </c>
      <c r="T49" s="11">
        <f>IF(B49="","",VLOOKUP(AC49,Varsayımlar!$B:$Q,11,0))</f>
        <v>14</v>
      </c>
      <c r="U49" s="11">
        <f>IF(B49="","",VLOOKUP(AC49,Varsayımlar!$B:$Q,12,0))</f>
        <v>520</v>
      </c>
      <c r="V49" s="11" t="str">
        <f>IF(B49="","",VLOOKUP(AC49,Varsayımlar!$B:$Q,13,0))</f>
        <v>YURTİÇİ</v>
      </c>
      <c r="W49" s="11">
        <f>IF(B49="","",VLOOKUP(AC49,Varsayımlar!$B:$Q,14,0))</f>
        <v>6</v>
      </c>
      <c r="X49" s="11" t="s">
        <v>161</v>
      </c>
      <c r="Y49" s="11" t="s">
        <v>161</v>
      </c>
      <c r="Z49" s="11" t="s">
        <v>161</v>
      </c>
      <c r="AA49" s="11" t="str">
        <f>IF(B49="","",VLOOKUP(AC49,Varsayımlar!$B:$Q,15,0))</f>
        <v>Kırmızı Koli</v>
      </c>
      <c r="AB49" s="11" t="str">
        <f>IF(B49="","",VLOOKUP(AC49,Varsayımlar!$B:$Q,16,0))</f>
        <v>24-26 cm</v>
      </c>
      <c r="AC49" s="11" t="str">
        <f t="shared" si="6"/>
        <v>SultanoğluTortillove 25 cm 8pcs 520g</v>
      </c>
    </row>
    <row r="50" spans="1:29" ht="27.75" customHeight="1" x14ac:dyDescent="0.25">
      <c r="A50" s="11" t="s">
        <v>130</v>
      </c>
      <c r="B50" s="48" t="s">
        <v>183</v>
      </c>
      <c r="C50" s="49">
        <f>IF(B50="","",VLOOKUP(AC50,Varsayımlar!$B:$Q,3,0))</f>
        <v>8698829380698</v>
      </c>
      <c r="D50" s="49"/>
      <c r="E50" s="47" t="s">
        <v>184</v>
      </c>
      <c r="F50" s="11"/>
      <c r="G50" s="11"/>
      <c r="H50" s="50" t="str">
        <f>IF(B50="","",VLOOKUP(AC50,Varsayımlar!$B:$Q,5,0))</f>
        <v>Mutlukal tortillas 30cm</v>
      </c>
      <c r="I50" s="50"/>
      <c r="J50" s="50" t="str">
        <f>IF(B50="","",VLOOKUP(AC50,Varsayımlar!$B:$Q,6,0))</f>
        <v>SADE</v>
      </c>
      <c r="K50" s="11">
        <v>50</v>
      </c>
      <c r="L50" s="11"/>
      <c r="M50" s="11">
        <f>K50/50</f>
        <v>1</v>
      </c>
      <c r="N50" s="11"/>
      <c r="O50" s="11"/>
      <c r="P50" s="50">
        <f>IF(B50="","",VLOOKUP(AC50,Varsayımlar!$B:$Q,7,0)*K50)</f>
        <v>600</v>
      </c>
      <c r="Q50" s="50">
        <f>IF(B50="","",VLOOKUP(AC50,Varsayımlar!$B:$Q,8,0))</f>
        <v>30</v>
      </c>
      <c r="R50" s="50" t="str">
        <f>IF(B50="","",VLOOKUP(AC50,Varsayımlar!$B:$Q,9,0))</f>
        <v>Irak Soft</v>
      </c>
      <c r="S50" s="50">
        <f>IF(B50="","",VLOOKUP(AC50,Varsayımlar!$B:$Q,10,0))</f>
        <v>10</v>
      </c>
      <c r="T50" s="50">
        <f>IF(B50="","",VLOOKUP(AC50,Varsayımlar!$B:$Q,11,0))</f>
        <v>12</v>
      </c>
      <c r="U50" s="50">
        <f>IF(B50="","",VLOOKUP(AC50,Varsayımlar!$B:$Q,12,0))</f>
        <v>950</v>
      </c>
      <c r="V50" s="50" t="str">
        <f>IF(B50="","",VLOOKUP(AC50,Varsayımlar!$B:$Q,13,0))</f>
        <v>Yurtiçi</v>
      </c>
      <c r="W50" s="50">
        <f>IF(B50="","",VLOOKUP(AC50,Varsayımlar!$B:$Q,14,0))</f>
        <v>6</v>
      </c>
      <c r="X50" s="11" t="s">
        <v>161</v>
      </c>
      <c r="Y50" s="11" t="s">
        <v>161</v>
      </c>
      <c r="Z50" s="11" t="s">
        <v>161</v>
      </c>
      <c r="AA50" s="50" t="str">
        <f>IF(B50="","",VLOOKUP(AC50,Varsayımlar!$B:$Q,15,0))</f>
        <v>Mavi Koli</v>
      </c>
      <c r="AB50" s="50" t="str">
        <f>IF(B50="","",VLOOKUP(AC50,Varsayımlar!$B:$Q,16,0))</f>
        <v>29-31 Cm</v>
      </c>
      <c r="AC50" s="50" t="str">
        <f t="shared" si="6"/>
        <v>KopuzMutlukal Tortillas 30cm 950g</v>
      </c>
    </row>
    <row r="51" spans="1:29" ht="31.5" x14ac:dyDescent="0.25">
      <c r="A51" s="11" t="s">
        <v>131</v>
      </c>
      <c r="B51" s="11" t="s">
        <v>104</v>
      </c>
      <c r="C51" s="46">
        <f>IF(B51="","",VLOOKUP(AC51,Varsayımlar!$B:$Q,3,0))</f>
        <v>8698829380698</v>
      </c>
      <c r="D51" s="46"/>
      <c r="E51" s="47" t="s">
        <v>105</v>
      </c>
      <c r="F51" s="11">
        <v>32</v>
      </c>
      <c r="G51" s="11" t="s">
        <v>108</v>
      </c>
      <c r="H51" s="11" t="str">
        <f>IF(B51="","",VLOOKUP(AC51,Varsayımlar!$B:$Q,5,0))</f>
        <v>TORTİLLAS 20CM (SAMAKAT BİLGİLERİ EKLİ)</v>
      </c>
      <c r="I51" s="11"/>
      <c r="J51" s="11" t="str">
        <f>IF(B51="","",VLOOKUP(AC51,Varsayımlar!$B:$Q,6,0))</f>
        <v>SADE</v>
      </c>
      <c r="K51" s="11">
        <v>5850</v>
      </c>
      <c r="L51" s="11"/>
      <c r="M51" s="11">
        <f>K51/225</f>
        <v>26</v>
      </c>
      <c r="N51" s="11"/>
      <c r="O51" s="11"/>
      <c r="P51" s="11">
        <f>IF(B51="","",VLOOKUP(AC51,Varsayımlar!$B:$Q,7,0)*K51)</f>
        <v>81900</v>
      </c>
      <c r="Q51" s="11">
        <f>IF(B51="","",VLOOKUP(AC51,Varsayımlar!$B:$Q,8,0))</f>
        <v>20</v>
      </c>
      <c r="R51" s="11" t="str">
        <f>IF(B51="","",VLOOKUP(AC51,Varsayımlar!$B:$Q,9,0))</f>
        <v>IRAK SOFT</v>
      </c>
      <c r="S51" s="11">
        <f>IF(B51="","",VLOOKUP(AC51,Varsayımlar!$B:$Q,10,0))</f>
        <v>4</v>
      </c>
      <c r="T51" s="11">
        <f>IF(B51="","",VLOOKUP(AC51,Varsayımlar!$B:$Q,11,0))</f>
        <v>14</v>
      </c>
      <c r="U51" s="11">
        <f>IF(B51="","",VLOOKUP(AC51,Varsayımlar!$B:$Q,12,0))</f>
        <v>166</v>
      </c>
      <c r="V51" s="11" t="str">
        <f>IF(B51="","",VLOOKUP(AC51,Varsayımlar!$B:$Q,13,0))</f>
        <v>YURTDIŞI</v>
      </c>
      <c r="W51" s="11">
        <f>IF(B51="","",VLOOKUP(AC51,Varsayımlar!$B:$Q,14,0))</f>
        <v>9</v>
      </c>
      <c r="X51" s="51">
        <v>46188</v>
      </c>
      <c r="Y51" s="51">
        <v>46461</v>
      </c>
      <c r="Z51" s="11">
        <v>26061520</v>
      </c>
      <c r="AA51" s="11" t="str">
        <f>IF(B51="","",VLOOKUP(AC51,Varsayımlar!$B:$Q,15,0))</f>
        <v>SİYAH KARE KOLİ- Üretim Tarihi Etiketli</v>
      </c>
      <c r="AB51" s="11" t="str">
        <f>IF(B51="","",VLOOKUP(AC51,Varsayımlar!$B:$Q,16,0))</f>
        <v>19-21 CM</v>
      </c>
      <c r="AC51" s="42" t="str">
        <f t="shared" si="6"/>
        <v>SMART LLCTORTİLLAS SAMAKAT 20CM 166G</v>
      </c>
    </row>
    <row r="52" spans="1:29" ht="63" x14ac:dyDescent="0.25">
      <c r="A52" s="11" t="s">
        <v>132</v>
      </c>
      <c r="B52" s="48" t="s">
        <v>90</v>
      </c>
      <c r="C52" s="49">
        <f>IF(B52="","",VLOOKUP(AC52,Varsayımlar!$B:$Q,3,0))</f>
        <v>8698829380698</v>
      </c>
      <c r="D52" s="49" t="s">
        <v>231</v>
      </c>
      <c r="E52" s="47" t="s">
        <v>91</v>
      </c>
      <c r="F52" s="11"/>
      <c r="G52" s="11"/>
      <c r="H52" s="50" t="str">
        <f>IF(B52="","",VLOOKUP(AC52,Varsayımlar!$B:$Q,5,0))</f>
        <v>MAGNİT MAVİ AMBALAJ 25CM</v>
      </c>
      <c r="I52" s="50"/>
      <c r="J52" s="50" t="str">
        <f>IF(B52="","",VLOOKUP(AC52,Varsayımlar!$B:$Q,6,0))</f>
        <v>SADE</v>
      </c>
      <c r="K52" s="11">
        <v>2016</v>
      </c>
      <c r="L52" s="11"/>
      <c r="M52" s="11">
        <f>K52/84</f>
        <v>24</v>
      </c>
      <c r="N52" s="11"/>
      <c r="O52" s="11"/>
      <c r="P52" s="50">
        <f>IF(B52="","",VLOOKUP(AC52,Varsayımlar!$B:$Q,7,0)*K52)</f>
        <v>60480</v>
      </c>
      <c r="Q52" s="50">
        <f>IF(B52="","",VLOOKUP(AC52,Varsayımlar!$B:$Q,8,0))</f>
        <v>25</v>
      </c>
      <c r="R52" s="50" t="str">
        <f>IF(B52="","",VLOOKUP(AC52,Varsayımlar!$B:$Q,9,0))</f>
        <v>SOFT</v>
      </c>
      <c r="S52" s="50">
        <f>IF(B52="","",VLOOKUP(AC52,Varsayımlar!$B:$Q,10,0))</f>
        <v>4</v>
      </c>
      <c r="T52" s="50">
        <f>IF(B52="","",VLOOKUP(AC52,Varsayımlar!$B:$Q,11,0))</f>
        <v>30</v>
      </c>
      <c r="U52" s="50">
        <f>IF(B52="","",VLOOKUP(AC52,Varsayımlar!$B:$Q,12,0))</f>
        <v>260</v>
      </c>
      <c r="V52" s="50" t="str">
        <f>IF(B52="","",VLOOKUP(AC52,Varsayımlar!$B:$Q,13,0))</f>
        <v>YURTDIŞI</v>
      </c>
      <c r="W52" s="50">
        <f>IF(B52="","",VLOOKUP(AC52,Varsayımlar!$B:$Q,14,0))</f>
        <v>9</v>
      </c>
      <c r="X52" s="11"/>
      <c r="Y52" s="11"/>
      <c r="Z52" s="11"/>
      <c r="AA52" s="50" t="str">
        <f>IF(B52="","",VLOOKUP(AC52,Varsayımlar!$B:$Q,15,0))</f>
        <v>25CM TURUNCU KOLİ-SOL ÜST DİKDÖRTGENE ÜRETİM TARİHİ BASILACAK</v>
      </c>
      <c r="AB52" s="50" t="str">
        <f>IF(B52="","",VLOOKUP(AC52,Varsayımlar!$B:$Q,16,0))</f>
        <v>24-26 CM</v>
      </c>
      <c r="AC52" s="50" t="str">
        <f t="shared" si="6"/>
        <v>MAGNİTMAGNİT MAVİ AMBALAJ 25 CM 260G</v>
      </c>
    </row>
    <row r="53" spans="1:29" ht="63" x14ac:dyDescent="0.25">
      <c r="A53" s="11" t="s">
        <v>133</v>
      </c>
      <c r="B53" s="48" t="s">
        <v>90</v>
      </c>
      <c r="C53" s="49">
        <f>IF(B53="","",VLOOKUP(AC53,Varsayımlar!$B:$Q,3,0))</f>
        <v>8698829380698</v>
      </c>
      <c r="D53" s="49" t="s">
        <v>232</v>
      </c>
      <c r="E53" s="47" t="s">
        <v>91</v>
      </c>
      <c r="F53" s="11"/>
      <c r="G53" s="11"/>
      <c r="H53" s="50" t="str">
        <f>IF(B53="","",VLOOKUP(AC53,Varsayımlar!$B:$Q,5,0))</f>
        <v>MAGNİT MAVİ AMBALAJ 25CM</v>
      </c>
      <c r="I53" s="50"/>
      <c r="J53" s="50" t="str">
        <f>IF(B53="","",VLOOKUP(AC53,Varsayımlar!$B:$Q,6,0))</f>
        <v>SADE</v>
      </c>
      <c r="K53" s="11">
        <v>2016</v>
      </c>
      <c r="L53" s="11"/>
      <c r="M53" s="11">
        <f t="shared" ref="M53:M60" si="7">K53/84</f>
        <v>24</v>
      </c>
      <c r="N53" s="11"/>
      <c r="O53" s="11"/>
      <c r="P53" s="50">
        <f>IF(B53="","",VLOOKUP(AC53,Varsayımlar!$B:$Q,7,0)*K53)</f>
        <v>60480</v>
      </c>
      <c r="Q53" s="50">
        <f>IF(B53="","",VLOOKUP(AC53,Varsayımlar!$B:$Q,8,0))</f>
        <v>25</v>
      </c>
      <c r="R53" s="50" t="str">
        <f>IF(B53="","",VLOOKUP(AC53,Varsayımlar!$B:$Q,9,0))</f>
        <v>SOFT</v>
      </c>
      <c r="S53" s="50">
        <f>IF(B53="","",VLOOKUP(AC53,Varsayımlar!$B:$Q,10,0))</f>
        <v>4</v>
      </c>
      <c r="T53" s="50">
        <f>IF(B53="","",VLOOKUP(AC53,Varsayımlar!$B:$Q,11,0))</f>
        <v>30</v>
      </c>
      <c r="U53" s="50">
        <f>IF(B53="","",VLOOKUP(AC53,Varsayımlar!$B:$Q,12,0))</f>
        <v>260</v>
      </c>
      <c r="V53" s="50" t="str">
        <f>IF(B53="","",VLOOKUP(AC53,Varsayımlar!$B:$Q,13,0))</f>
        <v>YURTDIŞI</v>
      </c>
      <c r="W53" s="50">
        <f>IF(B53="","",VLOOKUP(AC53,Varsayımlar!$B:$Q,14,0))</f>
        <v>9</v>
      </c>
      <c r="X53" s="11"/>
      <c r="Y53" s="11"/>
      <c r="Z53" s="11"/>
      <c r="AA53" s="50" t="str">
        <f>IF(B53="","",VLOOKUP(AC53,Varsayımlar!$B:$Q,15,0))</f>
        <v>25CM TURUNCU KOLİ-SOL ÜST DİKDÖRTGENE ÜRETİM TARİHİ BASILACAK</v>
      </c>
      <c r="AB53" s="50" t="str">
        <f>IF(B53="","",VLOOKUP(AC53,Varsayımlar!$B:$Q,16,0))</f>
        <v>24-26 CM</v>
      </c>
      <c r="AC53" s="50" t="str">
        <f t="shared" ref="AC53:AC60" si="8">IF(B53="","",CONCATENATE(B53,E53))</f>
        <v>MAGNİTMAGNİT MAVİ AMBALAJ 25 CM 260G</v>
      </c>
    </row>
    <row r="54" spans="1:29" ht="63" x14ac:dyDescent="0.25">
      <c r="A54" s="11" t="s">
        <v>134</v>
      </c>
      <c r="B54" s="48" t="s">
        <v>90</v>
      </c>
      <c r="C54" s="49">
        <f>IF(B54="","",VLOOKUP(AC54,Varsayımlar!$B:$Q,3,0))</f>
        <v>8698829380698</v>
      </c>
      <c r="D54" s="49" t="s">
        <v>233</v>
      </c>
      <c r="E54" s="47" t="s">
        <v>91</v>
      </c>
      <c r="F54" s="11"/>
      <c r="G54" s="11"/>
      <c r="H54" s="50" t="str">
        <f>IF(B54="","",VLOOKUP(AC54,Varsayımlar!$B:$Q,5,0))</f>
        <v>MAGNİT MAVİ AMBALAJ 25CM</v>
      </c>
      <c r="I54" s="50"/>
      <c r="J54" s="50" t="str">
        <f>IF(B54="","",VLOOKUP(AC54,Varsayımlar!$B:$Q,6,0))</f>
        <v>SADE</v>
      </c>
      <c r="K54" s="11">
        <v>2016</v>
      </c>
      <c r="L54" s="11"/>
      <c r="M54" s="11">
        <f t="shared" si="7"/>
        <v>24</v>
      </c>
      <c r="N54" s="11"/>
      <c r="O54" s="11"/>
      <c r="P54" s="50">
        <f>IF(B54="","",VLOOKUP(AC54,Varsayımlar!$B:$Q,7,0)*K54)</f>
        <v>60480</v>
      </c>
      <c r="Q54" s="50">
        <f>IF(B54="","",VLOOKUP(AC54,Varsayımlar!$B:$Q,8,0))</f>
        <v>25</v>
      </c>
      <c r="R54" s="50" t="str">
        <f>IF(B54="","",VLOOKUP(AC54,Varsayımlar!$B:$Q,9,0))</f>
        <v>SOFT</v>
      </c>
      <c r="S54" s="50">
        <f>IF(B54="","",VLOOKUP(AC54,Varsayımlar!$B:$Q,10,0))</f>
        <v>4</v>
      </c>
      <c r="T54" s="50">
        <f>IF(B54="","",VLOOKUP(AC54,Varsayımlar!$B:$Q,11,0))</f>
        <v>30</v>
      </c>
      <c r="U54" s="50">
        <f>IF(B54="","",VLOOKUP(AC54,Varsayımlar!$B:$Q,12,0))</f>
        <v>260</v>
      </c>
      <c r="V54" s="50" t="str">
        <f>IF(B54="","",VLOOKUP(AC54,Varsayımlar!$B:$Q,13,0))</f>
        <v>YURTDIŞI</v>
      </c>
      <c r="W54" s="50">
        <f>IF(B54="","",VLOOKUP(AC54,Varsayımlar!$B:$Q,14,0))</f>
        <v>9</v>
      </c>
      <c r="X54" s="11"/>
      <c r="Y54" s="11"/>
      <c r="Z54" s="11"/>
      <c r="AA54" s="50" t="str">
        <f>IF(B54="","",VLOOKUP(AC54,Varsayımlar!$B:$Q,15,0))</f>
        <v>25CM TURUNCU KOLİ-SOL ÜST DİKDÖRTGENE ÜRETİM TARİHİ BASILACAK</v>
      </c>
      <c r="AB54" s="50" t="str">
        <f>IF(B54="","",VLOOKUP(AC54,Varsayımlar!$B:$Q,16,0))</f>
        <v>24-26 CM</v>
      </c>
      <c r="AC54" s="50" t="str">
        <f t="shared" si="8"/>
        <v>MAGNİTMAGNİT MAVİ AMBALAJ 25 CM 260G</v>
      </c>
    </row>
    <row r="55" spans="1:29" ht="63" x14ac:dyDescent="0.25">
      <c r="A55" s="11" t="s">
        <v>135</v>
      </c>
      <c r="B55" s="48" t="s">
        <v>90</v>
      </c>
      <c r="C55" s="49">
        <f>IF(B55="","",VLOOKUP(AC55,Varsayımlar!$B:$Q,3,0))</f>
        <v>8698829380698</v>
      </c>
      <c r="D55" s="49" t="s">
        <v>234</v>
      </c>
      <c r="E55" s="47" t="s">
        <v>91</v>
      </c>
      <c r="F55" s="11"/>
      <c r="G55" s="11"/>
      <c r="H55" s="50" t="str">
        <f>IF(B55="","",VLOOKUP(AC55,Varsayımlar!$B:$Q,5,0))</f>
        <v>MAGNİT MAVİ AMBALAJ 25CM</v>
      </c>
      <c r="I55" s="50"/>
      <c r="J55" s="50" t="str">
        <f>IF(B55="","",VLOOKUP(AC55,Varsayımlar!$B:$Q,6,0))</f>
        <v>SADE</v>
      </c>
      <c r="K55" s="11">
        <v>2016</v>
      </c>
      <c r="L55" s="11"/>
      <c r="M55" s="11">
        <f t="shared" si="7"/>
        <v>24</v>
      </c>
      <c r="N55" s="11"/>
      <c r="O55" s="11"/>
      <c r="P55" s="50">
        <f>IF(B55="","",VLOOKUP(AC55,Varsayımlar!$B:$Q,7,0)*K55)</f>
        <v>60480</v>
      </c>
      <c r="Q55" s="50">
        <f>IF(B55="","",VLOOKUP(AC55,Varsayımlar!$B:$Q,8,0))</f>
        <v>25</v>
      </c>
      <c r="R55" s="50" t="str">
        <f>IF(B55="","",VLOOKUP(AC55,Varsayımlar!$B:$Q,9,0))</f>
        <v>SOFT</v>
      </c>
      <c r="S55" s="50">
        <f>IF(B55="","",VLOOKUP(AC55,Varsayımlar!$B:$Q,10,0))</f>
        <v>4</v>
      </c>
      <c r="T55" s="50">
        <f>IF(B55="","",VLOOKUP(AC55,Varsayımlar!$B:$Q,11,0))</f>
        <v>30</v>
      </c>
      <c r="U55" s="50">
        <f>IF(B55="","",VLOOKUP(AC55,Varsayımlar!$B:$Q,12,0))</f>
        <v>260</v>
      </c>
      <c r="V55" s="50" t="str">
        <f>IF(B55="","",VLOOKUP(AC55,Varsayımlar!$B:$Q,13,0))</f>
        <v>YURTDIŞI</v>
      </c>
      <c r="W55" s="50">
        <f>IF(B55="","",VLOOKUP(AC55,Varsayımlar!$B:$Q,14,0))</f>
        <v>9</v>
      </c>
      <c r="X55" s="11"/>
      <c r="Y55" s="11"/>
      <c r="Z55" s="11"/>
      <c r="AA55" s="50" t="str">
        <f>IF(B55="","",VLOOKUP(AC55,Varsayımlar!$B:$Q,15,0))</f>
        <v>25CM TURUNCU KOLİ-SOL ÜST DİKDÖRTGENE ÜRETİM TARİHİ BASILACAK</v>
      </c>
      <c r="AB55" s="50" t="str">
        <f>IF(B55="","",VLOOKUP(AC55,Varsayımlar!$B:$Q,16,0))</f>
        <v>24-26 CM</v>
      </c>
      <c r="AC55" s="50" t="str">
        <f t="shared" si="8"/>
        <v>MAGNİTMAGNİT MAVİ AMBALAJ 25 CM 260G</v>
      </c>
    </row>
    <row r="56" spans="1:29" ht="63" x14ac:dyDescent="0.25">
      <c r="A56" s="11" t="s">
        <v>136</v>
      </c>
      <c r="B56" s="48" t="s">
        <v>90</v>
      </c>
      <c r="C56" s="49">
        <f>IF(B56="","",VLOOKUP(AC56,Varsayımlar!$B:$Q,3,0))</f>
        <v>8698829380698</v>
      </c>
      <c r="D56" s="49" t="s">
        <v>235</v>
      </c>
      <c r="E56" s="47" t="s">
        <v>91</v>
      </c>
      <c r="F56" s="11"/>
      <c r="G56" s="11"/>
      <c r="H56" s="50" t="str">
        <f>IF(B56="","",VLOOKUP(AC56,Varsayımlar!$B:$Q,5,0))</f>
        <v>MAGNİT MAVİ AMBALAJ 25CM</v>
      </c>
      <c r="I56" s="50"/>
      <c r="J56" s="50" t="str">
        <f>IF(B56="","",VLOOKUP(AC56,Varsayımlar!$B:$Q,6,0))</f>
        <v>SADE</v>
      </c>
      <c r="K56" s="11">
        <v>2016</v>
      </c>
      <c r="L56" s="11"/>
      <c r="M56" s="11">
        <f t="shared" si="7"/>
        <v>24</v>
      </c>
      <c r="N56" s="11"/>
      <c r="O56" s="11"/>
      <c r="P56" s="50">
        <f>IF(B56="","",VLOOKUP(AC56,Varsayımlar!$B:$Q,7,0)*K56)</f>
        <v>60480</v>
      </c>
      <c r="Q56" s="50">
        <f>IF(B56="","",VLOOKUP(AC56,Varsayımlar!$B:$Q,8,0))</f>
        <v>25</v>
      </c>
      <c r="R56" s="50" t="str">
        <f>IF(B56="","",VLOOKUP(AC56,Varsayımlar!$B:$Q,9,0))</f>
        <v>SOFT</v>
      </c>
      <c r="S56" s="50">
        <f>IF(B56="","",VLOOKUP(AC56,Varsayımlar!$B:$Q,10,0))</f>
        <v>4</v>
      </c>
      <c r="T56" s="50">
        <f>IF(B56="","",VLOOKUP(AC56,Varsayımlar!$B:$Q,11,0))</f>
        <v>30</v>
      </c>
      <c r="U56" s="50">
        <f>IF(B56="","",VLOOKUP(AC56,Varsayımlar!$B:$Q,12,0))</f>
        <v>260</v>
      </c>
      <c r="V56" s="50" t="str">
        <f>IF(B56="","",VLOOKUP(AC56,Varsayımlar!$B:$Q,13,0))</f>
        <v>YURTDIŞI</v>
      </c>
      <c r="W56" s="50">
        <f>IF(B56="","",VLOOKUP(AC56,Varsayımlar!$B:$Q,14,0))</f>
        <v>9</v>
      </c>
      <c r="X56" s="11"/>
      <c r="Y56" s="11"/>
      <c r="Z56" s="11"/>
      <c r="AA56" s="50" t="str">
        <f>IF(B56="","",VLOOKUP(AC56,Varsayımlar!$B:$Q,15,0))</f>
        <v>25CM TURUNCU KOLİ-SOL ÜST DİKDÖRTGENE ÜRETİM TARİHİ BASILACAK</v>
      </c>
      <c r="AB56" s="50" t="str">
        <f>IF(B56="","",VLOOKUP(AC56,Varsayımlar!$B:$Q,16,0))</f>
        <v>24-26 CM</v>
      </c>
      <c r="AC56" s="50" t="str">
        <f t="shared" si="8"/>
        <v>MAGNİTMAGNİT MAVİ AMBALAJ 25 CM 260G</v>
      </c>
    </row>
    <row r="57" spans="1:29" ht="63" x14ac:dyDescent="0.25">
      <c r="A57" s="11" t="s">
        <v>137</v>
      </c>
      <c r="B57" s="48" t="s">
        <v>90</v>
      </c>
      <c r="C57" s="49">
        <f>IF(B57="","",VLOOKUP(AC57,Varsayımlar!$B:$Q,3,0))</f>
        <v>8698829380698</v>
      </c>
      <c r="D57" s="49" t="s">
        <v>236</v>
      </c>
      <c r="E57" s="47" t="s">
        <v>91</v>
      </c>
      <c r="F57" s="11"/>
      <c r="G57" s="11"/>
      <c r="H57" s="50" t="str">
        <f>IF(B57="","",VLOOKUP(AC57,Varsayımlar!$B:$Q,5,0))</f>
        <v>MAGNİT MAVİ AMBALAJ 25CM</v>
      </c>
      <c r="I57" s="50"/>
      <c r="J57" s="50" t="str">
        <f>IF(B57="","",VLOOKUP(AC57,Varsayımlar!$B:$Q,6,0))</f>
        <v>SADE</v>
      </c>
      <c r="K57" s="11">
        <v>2016</v>
      </c>
      <c r="L57" s="11"/>
      <c r="M57" s="11">
        <f t="shared" si="7"/>
        <v>24</v>
      </c>
      <c r="N57" s="11"/>
      <c r="O57" s="11"/>
      <c r="P57" s="50">
        <f>IF(B57="","",VLOOKUP(AC57,Varsayımlar!$B:$Q,7,0)*K57)</f>
        <v>60480</v>
      </c>
      <c r="Q57" s="50">
        <f>IF(B57="","",VLOOKUP(AC57,Varsayımlar!$B:$Q,8,0))</f>
        <v>25</v>
      </c>
      <c r="R57" s="50" t="str">
        <f>IF(B57="","",VLOOKUP(AC57,Varsayımlar!$B:$Q,9,0))</f>
        <v>SOFT</v>
      </c>
      <c r="S57" s="50">
        <f>IF(B57="","",VLOOKUP(AC57,Varsayımlar!$B:$Q,10,0))</f>
        <v>4</v>
      </c>
      <c r="T57" s="50">
        <f>IF(B57="","",VLOOKUP(AC57,Varsayımlar!$B:$Q,11,0))</f>
        <v>30</v>
      </c>
      <c r="U57" s="50">
        <f>IF(B57="","",VLOOKUP(AC57,Varsayımlar!$B:$Q,12,0))</f>
        <v>260</v>
      </c>
      <c r="V57" s="50" t="str">
        <f>IF(B57="","",VLOOKUP(AC57,Varsayımlar!$B:$Q,13,0))</f>
        <v>YURTDIŞI</v>
      </c>
      <c r="W57" s="50">
        <f>IF(B57="","",VLOOKUP(AC57,Varsayımlar!$B:$Q,14,0))</f>
        <v>9</v>
      </c>
      <c r="X57" s="11"/>
      <c r="Y57" s="11"/>
      <c r="Z57" s="11"/>
      <c r="AA57" s="50" t="str">
        <f>IF(B57="","",VLOOKUP(AC57,Varsayımlar!$B:$Q,15,0))</f>
        <v>25CM TURUNCU KOLİ-SOL ÜST DİKDÖRTGENE ÜRETİM TARİHİ BASILACAK</v>
      </c>
      <c r="AB57" s="50" t="str">
        <f>IF(B57="","",VLOOKUP(AC57,Varsayımlar!$B:$Q,16,0))</f>
        <v>24-26 CM</v>
      </c>
      <c r="AC57" s="50" t="str">
        <f t="shared" si="8"/>
        <v>MAGNİTMAGNİT MAVİ AMBALAJ 25 CM 260G</v>
      </c>
    </row>
    <row r="58" spans="1:29" ht="63" x14ac:dyDescent="0.25">
      <c r="A58" s="11" t="s">
        <v>138</v>
      </c>
      <c r="B58" s="48" t="s">
        <v>90</v>
      </c>
      <c r="C58" s="49">
        <f>IF(B58="","",VLOOKUP(AC58,Varsayımlar!$B:$Q,3,0))</f>
        <v>8698829380698</v>
      </c>
      <c r="D58" s="49" t="s">
        <v>237</v>
      </c>
      <c r="E58" s="47" t="s">
        <v>91</v>
      </c>
      <c r="F58" s="11"/>
      <c r="G58" s="11"/>
      <c r="H58" s="50" t="str">
        <f>IF(B58="","",VLOOKUP(AC58,Varsayımlar!$B:$Q,5,0))</f>
        <v>MAGNİT MAVİ AMBALAJ 25CM</v>
      </c>
      <c r="I58" s="50"/>
      <c r="J58" s="50" t="str">
        <f>IF(B58="","",VLOOKUP(AC58,Varsayımlar!$B:$Q,6,0))</f>
        <v>SADE</v>
      </c>
      <c r="K58" s="11">
        <v>2016</v>
      </c>
      <c r="L58" s="11"/>
      <c r="M58" s="11">
        <f t="shared" si="7"/>
        <v>24</v>
      </c>
      <c r="N58" s="11"/>
      <c r="O58" s="11"/>
      <c r="P58" s="50">
        <f>IF(B58="","",VLOOKUP(AC58,Varsayımlar!$B:$Q,7,0)*K58)</f>
        <v>60480</v>
      </c>
      <c r="Q58" s="50">
        <f>IF(B58="","",VLOOKUP(AC58,Varsayımlar!$B:$Q,8,0))</f>
        <v>25</v>
      </c>
      <c r="R58" s="50" t="str">
        <f>IF(B58="","",VLOOKUP(AC58,Varsayımlar!$B:$Q,9,0))</f>
        <v>SOFT</v>
      </c>
      <c r="S58" s="50">
        <f>IF(B58="","",VLOOKUP(AC58,Varsayımlar!$B:$Q,10,0))</f>
        <v>4</v>
      </c>
      <c r="T58" s="50">
        <f>IF(B58="","",VLOOKUP(AC58,Varsayımlar!$B:$Q,11,0))</f>
        <v>30</v>
      </c>
      <c r="U58" s="50">
        <f>IF(B58="","",VLOOKUP(AC58,Varsayımlar!$B:$Q,12,0))</f>
        <v>260</v>
      </c>
      <c r="V58" s="50" t="str">
        <f>IF(B58="","",VLOOKUP(AC58,Varsayımlar!$B:$Q,13,0))</f>
        <v>YURTDIŞI</v>
      </c>
      <c r="W58" s="50">
        <f>IF(B58="","",VLOOKUP(AC58,Varsayımlar!$B:$Q,14,0))</f>
        <v>9</v>
      </c>
      <c r="X58" s="11"/>
      <c r="Y58" s="11"/>
      <c r="Z58" s="11"/>
      <c r="AA58" s="50" t="str">
        <f>IF(B58="","",VLOOKUP(AC58,Varsayımlar!$B:$Q,15,0))</f>
        <v>25CM TURUNCU KOLİ-SOL ÜST DİKDÖRTGENE ÜRETİM TARİHİ BASILACAK</v>
      </c>
      <c r="AB58" s="50" t="str">
        <f>IF(B58="","",VLOOKUP(AC58,Varsayımlar!$B:$Q,16,0))</f>
        <v>24-26 CM</v>
      </c>
      <c r="AC58" s="50" t="str">
        <f t="shared" si="8"/>
        <v>MAGNİTMAGNİT MAVİ AMBALAJ 25 CM 260G</v>
      </c>
    </row>
    <row r="59" spans="1:29" ht="63" x14ac:dyDescent="0.25">
      <c r="A59" s="11" t="s">
        <v>188</v>
      </c>
      <c r="B59" s="48" t="s">
        <v>90</v>
      </c>
      <c r="C59" s="49">
        <f>IF(B59="","",VLOOKUP(AC59,Varsayımlar!$B:$Q,3,0))</f>
        <v>8698829380698</v>
      </c>
      <c r="D59" s="49" t="s">
        <v>238</v>
      </c>
      <c r="E59" s="47" t="s">
        <v>91</v>
      </c>
      <c r="F59" s="11"/>
      <c r="G59" s="11"/>
      <c r="H59" s="50" t="str">
        <f>IF(B59="","",VLOOKUP(AC59,Varsayımlar!$B:$Q,5,0))</f>
        <v>MAGNİT MAVİ AMBALAJ 25CM</v>
      </c>
      <c r="I59" s="50"/>
      <c r="J59" s="50" t="str">
        <f>IF(B59="","",VLOOKUP(AC59,Varsayımlar!$B:$Q,6,0))</f>
        <v>SADE</v>
      </c>
      <c r="K59" s="11">
        <v>2016</v>
      </c>
      <c r="L59" s="11"/>
      <c r="M59" s="11">
        <f t="shared" si="7"/>
        <v>24</v>
      </c>
      <c r="N59" s="11"/>
      <c r="O59" s="11"/>
      <c r="P59" s="50">
        <f>IF(B59="","",VLOOKUP(AC59,Varsayımlar!$B:$Q,7,0)*K59)</f>
        <v>60480</v>
      </c>
      <c r="Q59" s="50">
        <f>IF(B59="","",VLOOKUP(AC59,Varsayımlar!$B:$Q,8,0))</f>
        <v>25</v>
      </c>
      <c r="R59" s="50" t="str">
        <f>IF(B59="","",VLOOKUP(AC59,Varsayımlar!$B:$Q,9,0))</f>
        <v>SOFT</v>
      </c>
      <c r="S59" s="50">
        <f>IF(B59="","",VLOOKUP(AC59,Varsayımlar!$B:$Q,10,0))</f>
        <v>4</v>
      </c>
      <c r="T59" s="50">
        <f>IF(B59="","",VLOOKUP(AC59,Varsayımlar!$B:$Q,11,0))</f>
        <v>30</v>
      </c>
      <c r="U59" s="50">
        <f>IF(B59="","",VLOOKUP(AC59,Varsayımlar!$B:$Q,12,0))</f>
        <v>260</v>
      </c>
      <c r="V59" s="50" t="str">
        <f>IF(B59="","",VLOOKUP(AC59,Varsayımlar!$B:$Q,13,0))</f>
        <v>YURTDIŞI</v>
      </c>
      <c r="W59" s="50">
        <f>IF(B59="","",VLOOKUP(AC59,Varsayımlar!$B:$Q,14,0))</f>
        <v>9</v>
      </c>
      <c r="X59" s="11"/>
      <c r="Y59" s="11"/>
      <c r="Z59" s="11"/>
      <c r="AA59" s="50" t="str">
        <f>IF(B59="","",VLOOKUP(AC59,Varsayımlar!$B:$Q,15,0))</f>
        <v>25CM TURUNCU KOLİ-SOL ÜST DİKDÖRTGENE ÜRETİM TARİHİ BASILACAK</v>
      </c>
      <c r="AB59" s="50" t="str">
        <f>IF(B59="","",VLOOKUP(AC59,Varsayımlar!$B:$Q,16,0))</f>
        <v>24-26 CM</v>
      </c>
      <c r="AC59" s="50" t="str">
        <f t="shared" si="8"/>
        <v>MAGNİTMAGNİT MAVİ AMBALAJ 25 CM 260G</v>
      </c>
    </row>
    <row r="60" spans="1:29" ht="63" x14ac:dyDescent="0.25">
      <c r="A60" s="11" t="s">
        <v>189</v>
      </c>
      <c r="B60" s="48" t="s">
        <v>90</v>
      </c>
      <c r="C60" s="49">
        <f>IF(B60="","",VLOOKUP(AC60,Varsayımlar!$B:$Q,3,0))</f>
        <v>8698829380698</v>
      </c>
      <c r="D60" s="49" t="s">
        <v>239</v>
      </c>
      <c r="E60" s="47" t="s">
        <v>91</v>
      </c>
      <c r="F60" s="11"/>
      <c r="G60" s="11"/>
      <c r="H60" s="50" t="str">
        <f>IF(B60="","",VLOOKUP(AC60,Varsayımlar!$B:$Q,5,0))</f>
        <v>MAGNİT MAVİ AMBALAJ 25CM</v>
      </c>
      <c r="I60" s="50"/>
      <c r="J60" s="50" t="str">
        <f>IF(B60="","",VLOOKUP(AC60,Varsayımlar!$B:$Q,6,0))</f>
        <v>SADE</v>
      </c>
      <c r="K60" s="11">
        <v>2016</v>
      </c>
      <c r="L60" s="11"/>
      <c r="M60" s="11">
        <f t="shared" si="7"/>
        <v>24</v>
      </c>
      <c r="N60" s="11"/>
      <c r="O60" s="11"/>
      <c r="P60" s="50">
        <f>IF(B60="","",VLOOKUP(AC60,Varsayımlar!$B:$Q,7,0)*K60)</f>
        <v>60480</v>
      </c>
      <c r="Q60" s="50">
        <f>IF(B60="","",VLOOKUP(AC60,Varsayımlar!$B:$Q,8,0))</f>
        <v>25</v>
      </c>
      <c r="R60" s="50" t="str">
        <f>IF(B60="","",VLOOKUP(AC60,Varsayımlar!$B:$Q,9,0))</f>
        <v>SOFT</v>
      </c>
      <c r="S60" s="50">
        <f>IF(B60="","",VLOOKUP(AC60,Varsayımlar!$B:$Q,10,0))</f>
        <v>4</v>
      </c>
      <c r="T60" s="50">
        <f>IF(B60="","",VLOOKUP(AC60,Varsayımlar!$B:$Q,11,0))</f>
        <v>30</v>
      </c>
      <c r="U60" s="50">
        <f>IF(B60="","",VLOOKUP(AC60,Varsayımlar!$B:$Q,12,0))</f>
        <v>260</v>
      </c>
      <c r="V60" s="50" t="str">
        <f>IF(B60="","",VLOOKUP(AC60,Varsayımlar!$B:$Q,13,0))</f>
        <v>YURTDIŞI</v>
      </c>
      <c r="W60" s="50">
        <f>IF(B60="","",VLOOKUP(AC60,Varsayımlar!$B:$Q,14,0))</f>
        <v>9</v>
      </c>
      <c r="X60" s="11"/>
      <c r="Y60" s="11"/>
      <c r="Z60" s="11"/>
      <c r="AA60" s="50" t="str">
        <f>IF(B60="","",VLOOKUP(AC60,Varsayımlar!$B:$Q,15,0))</f>
        <v>25CM TURUNCU KOLİ-SOL ÜST DİKDÖRTGENE ÜRETİM TARİHİ BASILACAK</v>
      </c>
      <c r="AB60" s="50" t="str">
        <f>IF(B60="","",VLOOKUP(AC60,Varsayımlar!$B:$Q,16,0))</f>
        <v>24-26 CM</v>
      </c>
      <c r="AC60" s="50" t="str">
        <f t="shared" si="8"/>
        <v>MAGNİTMAGNİT MAVİ AMBALAJ 25 CM 260G</v>
      </c>
    </row>
    <row r="61" spans="1:29" ht="47.25" x14ac:dyDescent="0.25">
      <c r="A61" s="11" t="s">
        <v>190</v>
      </c>
      <c r="B61" s="11" t="s">
        <v>31</v>
      </c>
      <c r="C61" s="46">
        <f>IF(B61="","",VLOOKUP(AC61,Varsayımlar!$B:$Q,3,0))</f>
        <v>8698829380698</v>
      </c>
      <c r="D61" s="46"/>
      <c r="E61" s="47" t="s">
        <v>240</v>
      </c>
      <c r="F61" s="11">
        <v>47</v>
      </c>
      <c r="G61" s="11" t="s">
        <v>251</v>
      </c>
      <c r="H61" s="11" t="str">
        <f>IF(B61="","",VLOOKUP(AC61,Varsayımlar!$B:$Q,5,0))</f>
        <v>Hanami 20cm Sade 4 pcs 166g (067)</v>
      </c>
      <c r="I61" s="11"/>
      <c r="J61" s="11" t="str">
        <f>IF(B61="","",VLOOKUP(AC61,Varsayımlar!$B:$Q,6,0))</f>
        <v>SADE</v>
      </c>
      <c r="K61" s="11">
        <v>2380</v>
      </c>
      <c r="L61" s="11"/>
      <c r="M61" s="11">
        <f>K61/140</f>
        <v>17</v>
      </c>
      <c r="N61" s="11"/>
      <c r="O61" s="11"/>
      <c r="P61" s="11">
        <f>IF(B61="","",VLOOKUP(AC61,Varsayımlar!$B:$Q,7,0)*K61)</f>
        <v>71400</v>
      </c>
      <c r="Q61" s="11">
        <f>IF(B61="","",VLOOKUP(AC61,Varsayımlar!$B:$Q,8,0))</f>
        <v>20</v>
      </c>
      <c r="R61" s="11" t="str">
        <f>IF(B61="","",VLOOKUP(AC61,Varsayımlar!$B:$Q,9,0))</f>
        <v>Irak Soft</v>
      </c>
      <c r="S61" s="11">
        <f>IF(B61="","",VLOOKUP(AC61,Varsayımlar!$B:$Q,10,0))</f>
        <v>4</v>
      </c>
      <c r="T61" s="11">
        <f>IF(B61="","",VLOOKUP(AC61,Varsayımlar!$B:$Q,11,0))</f>
        <v>30</v>
      </c>
      <c r="U61" s="11">
        <f>IF(B61="","",VLOOKUP(AC61,Varsayımlar!$B:$Q,12,0))</f>
        <v>166</v>
      </c>
      <c r="V61" s="11" t="str">
        <f>IF(B61="","",VLOOKUP(AC61,Varsayımlar!$B:$Q,13,0))</f>
        <v>Yurtdışı</v>
      </c>
      <c r="W61" s="11">
        <f>IF(B61="","",VLOOKUP(AC61,Varsayımlar!$B:$Q,14,0))</f>
        <v>9</v>
      </c>
      <c r="X61" s="51">
        <v>46188</v>
      </c>
      <c r="Y61" s="51">
        <v>46461</v>
      </c>
      <c r="Z61" s="11">
        <v>26061520</v>
      </c>
      <c r="AA61" s="11" t="str">
        <f>IF(B61="","",VLOOKUP(AC61,Varsayımlar!$B:$Q,15,0))</f>
        <v>Hanami Mavi Koli -Üretim Tarihi+9 AYI KAPATACAK ETİKETLİ</v>
      </c>
      <c r="AB61" s="11" t="str">
        <f>IF(B61="","",VLOOKUP(AC61,Varsayımlar!$B:$Q,16,0))</f>
        <v>19-21 cm</v>
      </c>
      <c r="AC61" s="11" t="str">
        <f t="shared" si="6"/>
        <v xml:space="preserve">GERMESHanami 20cm sade 4pcs 166g </v>
      </c>
    </row>
    <row r="62" spans="1:29" ht="31.5" x14ac:dyDescent="0.25">
      <c r="A62" s="11" t="s">
        <v>191</v>
      </c>
      <c r="B62" s="48" t="s">
        <v>31</v>
      </c>
      <c r="C62" s="49">
        <f>IF(B62="","",VLOOKUP(AC62,Varsayımlar!$B:$Q,3,0))</f>
        <v>8698829380698</v>
      </c>
      <c r="D62" s="49"/>
      <c r="E62" s="47" t="s">
        <v>244</v>
      </c>
      <c r="F62" s="11">
        <v>47</v>
      </c>
      <c r="G62" s="11" t="s">
        <v>252</v>
      </c>
      <c r="H62" s="50" t="str">
        <f>IF(B62="","",VLOOKUP(AC62,Varsayımlar!$B:$Q,5,0))</f>
        <v>Tortillas 20cm (Etiketli)</v>
      </c>
      <c r="I62" s="50"/>
      <c r="J62" s="50" t="str">
        <f>IF(B62="","",VLOOKUP(AC62,Varsayımlar!$B:$Q,6,0))</f>
        <v>SADE</v>
      </c>
      <c r="K62" s="11">
        <v>140</v>
      </c>
      <c r="L62" s="11"/>
      <c r="M62" s="11">
        <f>K62/140</f>
        <v>1</v>
      </c>
      <c r="N62" s="11"/>
      <c r="O62" s="11"/>
      <c r="P62" s="50">
        <f>IF(B62="","",VLOOKUP(AC62,Varsayımlar!$B:$Q,7,0)*K62)</f>
        <v>4200</v>
      </c>
      <c r="Q62" s="50">
        <f>IF(B62="","",VLOOKUP(AC62,Varsayımlar!$B:$Q,8,0))</f>
        <v>20</v>
      </c>
      <c r="R62" s="50" t="str">
        <f>IF(B62="","",VLOOKUP(AC62,Varsayımlar!$B:$Q,9,0))</f>
        <v>Irak soft</v>
      </c>
      <c r="S62" s="50">
        <f>IF(B62="","",VLOOKUP(AC62,Varsayımlar!$B:$Q,10,0))</f>
        <v>4</v>
      </c>
      <c r="T62" s="50">
        <f>IF(B62="","",VLOOKUP(AC62,Varsayımlar!$B:$Q,11,0))</f>
        <v>30</v>
      </c>
      <c r="U62" s="50">
        <f>IF(B62="","",VLOOKUP(AC62,Varsayımlar!$B:$Q,12,0))</f>
        <v>166</v>
      </c>
      <c r="V62" s="50" t="str">
        <f>IF(B62="","",VLOOKUP(AC62,Varsayımlar!$B:$Q,13,0))</f>
        <v>Yurtdışı</v>
      </c>
      <c r="W62" s="50">
        <f>IF(B62="","",VLOOKUP(AC62,Varsayımlar!$B:$Q,14,0))</f>
        <v>9</v>
      </c>
      <c r="X62" s="51">
        <v>46188</v>
      </c>
      <c r="Y62" s="51">
        <v>46461</v>
      </c>
      <c r="Z62" s="11">
        <v>26061520</v>
      </c>
      <c r="AA62" s="50" t="str">
        <f>IF(B62="","",VLOOKUP(AC62,Varsayımlar!$B:$Q,15,0))</f>
        <v>20cm Koli-Üretim Tarihli Etiket</v>
      </c>
      <c r="AB62" s="50" t="str">
        <f>IF(B62="","",VLOOKUP(AC62,Varsayımlar!$B:$Q,16,0))</f>
        <v>19-21 cm</v>
      </c>
      <c r="AC62" s="50" t="str">
        <f t="shared" si="6"/>
        <v>GERMESTortillas 20cm 4 lü 166g</v>
      </c>
    </row>
    <row r="63" spans="1:29" ht="47.25" x14ac:dyDescent="0.25">
      <c r="A63" s="11" t="s">
        <v>192</v>
      </c>
      <c r="B63" s="11" t="s">
        <v>31</v>
      </c>
      <c r="C63" s="46">
        <f>IF(B63="","",VLOOKUP(AC63,Varsayımlar!$B:$Q,3,0))</f>
        <v>8698829380698</v>
      </c>
      <c r="D63" s="46"/>
      <c r="E63" s="1" t="s">
        <v>246</v>
      </c>
      <c r="F63" s="11">
        <v>47</v>
      </c>
      <c r="G63" s="11" t="s">
        <v>253</v>
      </c>
      <c r="H63" s="11" t="str">
        <f>IF(B63="","",VLOOKUP(AC63,Varsayımlar!$B:$Q,5,0))</f>
        <v>Hanami Peynirli 20cm (050)</v>
      </c>
      <c r="I63" s="11"/>
      <c r="J63" s="11" t="str">
        <f>IF(B63="","",VLOOKUP(AC63,Varsayımlar!$B:$Q,6,0))</f>
        <v>PEYNİRLİ</v>
      </c>
      <c r="K63" s="11">
        <v>1120</v>
      </c>
      <c r="L63" s="11"/>
      <c r="M63" s="11">
        <f>K63/140</f>
        <v>8</v>
      </c>
      <c r="N63" s="11"/>
      <c r="O63" s="11"/>
      <c r="P63" s="11">
        <f>IF(B63="","",VLOOKUP(AC63,Varsayımlar!$B:$Q,7,0)*K63)</f>
        <v>33600</v>
      </c>
      <c r="Q63" s="11">
        <f>IF(B63="","",VLOOKUP(AC63,Varsayımlar!$B:$Q,8,0))</f>
        <v>20</v>
      </c>
      <c r="R63" s="11" t="str">
        <f>IF(B63="","",VLOOKUP(AC63,Varsayımlar!$B:$Q,9,0))</f>
        <v>Irak Soft-AT</v>
      </c>
      <c r="S63" s="11">
        <f>IF(B63="","",VLOOKUP(AC63,Varsayımlar!$B:$Q,10,0))</f>
        <v>4</v>
      </c>
      <c r="T63" s="11">
        <f>IF(B63="","",VLOOKUP(AC63,Varsayımlar!$B:$Q,11,0))</f>
        <v>30</v>
      </c>
      <c r="U63" s="11">
        <f>IF(B63="","",VLOOKUP(AC63,Varsayımlar!$B:$Q,12,0))</f>
        <v>166</v>
      </c>
      <c r="V63" s="11" t="str">
        <f>IF(B63="","",VLOOKUP(AC63,Varsayımlar!$B:$Q,13,0))</f>
        <v>YURTDIŞI</v>
      </c>
      <c r="W63" s="11">
        <f>IF(B63="","",VLOOKUP(AC63,Varsayımlar!$B:$Q,14,0))</f>
        <v>9</v>
      </c>
      <c r="X63" s="51">
        <v>46188</v>
      </c>
      <c r="Y63" s="51">
        <v>46461</v>
      </c>
      <c r="Z63" s="11" t="s">
        <v>250</v>
      </c>
      <c r="AA63" s="11" t="str">
        <f>IF(B63="","",VLOOKUP(AC63,Varsayımlar!$B:$Q,15,0))</f>
        <v>HANAMİ SARI KOLİ-ÜRETİM TARİHİ BASILACAK</v>
      </c>
      <c r="AB63" s="11" t="str">
        <f>IF(B63="","",VLOOKUP(AC63,Varsayımlar!$B:$Q,16,0))</f>
        <v>19-21 CM</v>
      </c>
      <c r="AC63" s="11" t="str">
        <f t="shared" si="6"/>
        <v>GERMESHanami Peynirli 20cm 4 lü 166g</v>
      </c>
    </row>
    <row r="64" spans="1:29" ht="31.5" x14ac:dyDescent="0.25">
      <c r="A64" s="11" t="s">
        <v>193</v>
      </c>
      <c r="B64" s="48" t="s">
        <v>79</v>
      </c>
      <c r="C64" s="49">
        <f>IF(B64="","",VLOOKUP(AC64,Varsayımlar!$B:$Q,3,0))</f>
        <v>8698829380698</v>
      </c>
      <c r="D64" s="49"/>
      <c r="E64" s="1" t="s">
        <v>254</v>
      </c>
      <c r="F64" s="11"/>
      <c r="G64" s="11" t="s">
        <v>257</v>
      </c>
      <c r="H64" s="50" t="str">
        <f>IF(B64="","",VLOOKUP(AC64,Varsayımlar!$B:$Q,5,0))</f>
        <v>Manetka 20cm</v>
      </c>
      <c r="I64" s="50"/>
      <c r="J64" s="50" t="str">
        <f>IF(B64="","",VLOOKUP(AC64,Varsayımlar!$B:$Q,6,0))</f>
        <v>SADE</v>
      </c>
      <c r="K64" s="11">
        <v>7200</v>
      </c>
      <c r="L64" s="11"/>
      <c r="M64" s="11">
        <f>K64/225</f>
        <v>32</v>
      </c>
      <c r="N64" s="11"/>
      <c r="O64" s="11"/>
      <c r="P64" s="50">
        <f>IF(B64="","",VLOOKUP(AC64,Varsayımlar!$B:$Q,7,0)*K64)</f>
        <v>100800</v>
      </c>
      <c r="Q64" s="50">
        <f>IF(B64="","",VLOOKUP(AC64,Varsayımlar!$B:$Q,8,0))</f>
        <v>20</v>
      </c>
      <c r="R64" s="50" t="str">
        <f>IF(B64="","",VLOOKUP(AC64,Varsayımlar!$B:$Q,9,0))</f>
        <v>Irak Soft</v>
      </c>
      <c r="S64" s="50">
        <f>IF(B64="","",VLOOKUP(AC64,Varsayımlar!$B:$Q,10,0))</f>
        <v>4</v>
      </c>
      <c r="T64" s="50">
        <f>IF(B64="","",VLOOKUP(AC64,Varsayımlar!$B:$Q,11,0))</f>
        <v>14</v>
      </c>
      <c r="U64" s="50">
        <f>IF(B64="","",VLOOKUP(AC64,Varsayımlar!$B:$Q,12,0))</f>
        <v>166</v>
      </c>
      <c r="V64" s="50" t="str">
        <f>IF(B64="","",VLOOKUP(AC64,Varsayımlar!$B:$Q,13,0))</f>
        <v>YURTDIŞI</v>
      </c>
      <c r="W64" s="50">
        <f>IF(B64="","",VLOOKUP(AC64,Varsayımlar!$B:$Q,14,0))</f>
        <v>6</v>
      </c>
      <c r="X64" s="51">
        <v>46196</v>
      </c>
      <c r="Y64" s="51">
        <v>46379</v>
      </c>
      <c r="Z64" s="11">
        <v>26062320</v>
      </c>
      <c r="AA64" s="50" t="str">
        <f>IF(B64="","",VLOOKUP(AC64,Varsayımlar!$B:$Q,15,0))</f>
        <v>Kare Koli-Üretim Tarihli Etiket</v>
      </c>
      <c r="AB64" s="50" t="str">
        <f>IF(B64="","",VLOOKUP(AC64,Varsayımlar!$B:$Q,16,0))</f>
        <v>19-21 cm</v>
      </c>
      <c r="AC64" s="50" t="str">
        <f t="shared" si="6"/>
        <v>LLC KOTORManetka 20cm 4 pcs 166g</v>
      </c>
    </row>
    <row r="65" spans="1:29" ht="63" x14ac:dyDescent="0.25">
      <c r="A65" s="11" t="s">
        <v>194</v>
      </c>
      <c r="B65" s="48" t="s">
        <v>90</v>
      </c>
      <c r="C65" s="49">
        <f>IF(B65="","",VLOOKUP(AC65,Varsayımlar!$B:$Q,3,0))</f>
        <v>8698829380698</v>
      </c>
      <c r="D65" s="49" t="s">
        <v>231</v>
      </c>
      <c r="E65" s="47" t="s">
        <v>91</v>
      </c>
      <c r="F65" s="11"/>
      <c r="G65" s="11"/>
      <c r="H65" s="50" t="str">
        <f>IF(B65="","",VLOOKUP(AC65,Varsayımlar!$B:$Q,5,0))</f>
        <v>MAGNİT MAVİ AMBALAJ 25CM</v>
      </c>
      <c r="I65" s="50"/>
      <c r="J65" s="50" t="str">
        <f>IF(B65="","",VLOOKUP(AC65,Varsayımlar!$B:$Q,6,0))</f>
        <v>SADE</v>
      </c>
      <c r="K65" s="11">
        <v>2016</v>
      </c>
      <c r="L65" s="11"/>
      <c r="M65" s="11">
        <f t="shared" ref="M65" si="9">K65/84</f>
        <v>24</v>
      </c>
      <c r="N65" s="11"/>
      <c r="O65" s="11"/>
      <c r="P65" s="50">
        <f>IF(B65="","",VLOOKUP(AC65,Varsayımlar!$B:$Q,7,0)*K65)</f>
        <v>60480</v>
      </c>
      <c r="Q65" s="50">
        <f>IF(B65="","",VLOOKUP(AC65,Varsayımlar!$B:$Q,8,0))</f>
        <v>25</v>
      </c>
      <c r="R65" s="50" t="str">
        <f>IF(B65="","",VLOOKUP(AC65,Varsayımlar!$B:$Q,9,0))</f>
        <v>SOFT</v>
      </c>
      <c r="S65" s="50">
        <f>IF(B65="","",VLOOKUP(AC65,Varsayımlar!$B:$Q,10,0))</f>
        <v>4</v>
      </c>
      <c r="T65" s="50">
        <f>IF(B65="","",VLOOKUP(AC65,Varsayımlar!$B:$Q,11,0))</f>
        <v>30</v>
      </c>
      <c r="U65" s="50">
        <f>IF(B65="","",VLOOKUP(AC65,Varsayımlar!$B:$Q,12,0))</f>
        <v>260</v>
      </c>
      <c r="V65" s="50" t="str">
        <f>IF(B65="","",VLOOKUP(AC65,Varsayımlar!$B:$Q,13,0))</f>
        <v>YURTDIŞI</v>
      </c>
      <c r="W65" s="50">
        <f>IF(B65="","",VLOOKUP(AC65,Varsayımlar!$B:$Q,14,0))</f>
        <v>9</v>
      </c>
      <c r="X65" s="11"/>
      <c r="Y65" s="11"/>
      <c r="Z65" s="11"/>
      <c r="AA65" s="50" t="str">
        <f>IF(B65="","",VLOOKUP(AC65,Varsayımlar!$B:$Q,15,0))</f>
        <v>25CM TURUNCU KOLİ-SOL ÜST DİKDÖRTGENE ÜRETİM TARİHİ BASILACAK</v>
      </c>
      <c r="AB65" s="50" t="str">
        <f>IF(B65="","",VLOOKUP(AC65,Varsayımlar!$B:$Q,16,0))</f>
        <v>24-26 CM</v>
      </c>
      <c r="AC65" s="50" t="str">
        <f t="shared" si="6"/>
        <v>MAGNİTMAGNİT MAVİ AMBALAJ 25 CM 260G</v>
      </c>
    </row>
    <row r="66" spans="1:29" ht="63" x14ac:dyDescent="0.25">
      <c r="A66" s="11" t="s">
        <v>195</v>
      </c>
      <c r="B66" s="48" t="s">
        <v>90</v>
      </c>
      <c r="C66" s="49">
        <f>IF(B66="","",VLOOKUP(AC66,Varsayımlar!$B:$Q,3,0))</f>
        <v>8698829380698</v>
      </c>
      <c r="D66" s="49" t="s">
        <v>232</v>
      </c>
      <c r="E66" s="47" t="s">
        <v>91</v>
      </c>
      <c r="F66" s="11"/>
      <c r="G66" s="11"/>
      <c r="H66" s="50" t="str">
        <f>IF(B66="","",VLOOKUP(AC66,Varsayımlar!$B:$Q,5,0))</f>
        <v>MAGNİT MAVİ AMBALAJ 25CM</v>
      </c>
      <c r="I66" s="50"/>
      <c r="J66" s="50" t="str">
        <f>IF(B66="","",VLOOKUP(AC66,Varsayımlar!$B:$Q,6,0))</f>
        <v>SADE</v>
      </c>
      <c r="K66" s="11">
        <v>2016</v>
      </c>
      <c r="L66" s="11"/>
      <c r="M66" s="11">
        <f t="shared" ref="M66:M74" si="10">K66/84</f>
        <v>24</v>
      </c>
      <c r="N66" s="11"/>
      <c r="O66" s="11"/>
      <c r="P66" s="50">
        <f>IF(B66="","",VLOOKUP(AC66,Varsayımlar!$B:$Q,7,0)*K66)</f>
        <v>60480</v>
      </c>
      <c r="Q66" s="50">
        <f>IF(B66="","",VLOOKUP(AC66,Varsayımlar!$B:$Q,8,0))</f>
        <v>25</v>
      </c>
      <c r="R66" s="50" t="str">
        <f>IF(B66="","",VLOOKUP(AC66,Varsayımlar!$B:$Q,9,0))</f>
        <v>SOFT</v>
      </c>
      <c r="S66" s="50">
        <f>IF(B66="","",VLOOKUP(AC66,Varsayımlar!$B:$Q,10,0))</f>
        <v>4</v>
      </c>
      <c r="T66" s="50">
        <f>IF(B66="","",VLOOKUP(AC66,Varsayımlar!$B:$Q,11,0))</f>
        <v>30</v>
      </c>
      <c r="U66" s="50">
        <f>IF(B66="","",VLOOKUP(AC66,Varsayımlar!$B:$Q,12,0))</f>
        <v>260</v>
      </c>
      <c r="V66" s="50" t="str">
        <f>IF(B66="","",VLOOKUP(AC66,Varsayımlar!$B:$Q,13,0))</f>
        <v>YURTDIŞI</v>
      </c>
      <c r="W66" s="50">
        <f>IF(B66="","",VLOOKUP(AC66,Varsayımlar!$B:$Q,14,0))</f>
        <v>9</v>
      </c>
      <c r="X66" s="11"/>
      <c r="Y66" s="11"/>
      <c r="Z66" s="11"/>
      <c r="AA66" s="50" t="str">
        <f>IF(B66="","",VLOOKUP(AC66,Varsayımlar!$B:$Q,15,0))</f>
        <v>25CM TURUNCU KOLİ-SOL ÜST DİKDÖRTGENE ÜRETİM TARİHİ BASILACAK</v>
      </c>
      <c r="AB66" s="50" t="str">
        <f>IF(B66="","",VLOOKUP(AC66,Varsayımlar!$B:$Q,16,0))</f>
        <v>24-26 CM</v>
      </c>
      <c r="AC66" s="50" t="str">
        <f t="shared" ref="AC66:AC74" si="11">IF(B66="","",CONCATENATE(B66,E66))</f>
        <v>MAGNİTMAGNİT MAVİ AMBALAJ 25 CM 260G</v>
      </c>
    </row>
    <row r="67" spans="1:29" ht="63" x14ac:dyDescent="0.25">
      <c r="A67" s="11" t="s">
        <v>196</v>
      </c>
      <c r="B67" s="48" t="s">
        <v>90</v>
      </c>
      <c r="C67" s="49">
        <f>IF(B67="","",VLOOKUP(AC67,Varsayımlar!$B:$Q,3,0))</f>
        <v>8698829380698</v>
      </c>
      <c r="D67" s="49" t="s">
        <v>233</v>
      </c>
      <c r="E67" s="47" t="s">
        <v>91</v>
      </c>
      <c r="F67" s="11"/>
      <c r="G67" s="11"/>
      <c r="H67" s="50" t="str">
        <f>IF(B67="","",VLOOKUP(AC67,Varsayımlar!$B:$Q,5,0))</f>
        <v>MAGNİT MAVİ AMBALAJ 25CM</v>
      </c>
      <c r="I67" s="50"/>
      <c r="J67" s="50" t="str">
        <f>IF(B67="","",VLOOKUP(AC67,Varsayımlar!$B:$Q,6,0))</f>
        <v>SADE</v>
      </c>
      <c r="K67" s="11">
        <v>2016</v>
      </c>
      <c r="L67" s="11"/>
      <c r="M67" s="11">
        <f t="shared" si="10"/>
        <v>24</v>
      </c>
      <c r="N67" s="11"/>
      <c r="O67" s="11"/>
      <c r="P67" s="50">
        <f>IF(B67="","",VLOOKUP(AC67,Varsayımlar!$B:$Q,7,0)*K67)</f>
        <v>60480</v>
      </c>
      <c r="Q67" s="50">
        <f>IF(B67="","",VLOOKUP(AC67,Varsayımlar!$B:$Q,8,0))</f>
        <v>25</v>
      </c>
      <c r="R67" s="50" t="str">
        <f>IF(B67="","",VLOOKUP(AC67,Varsayımlar!$B:$Q,9,0))</f>
        <v>SOFT</v>
      </c>
      <c r="S67" s="50">
        <f>IF(B67="","",VLOOKUP(AC67,Varsayımlar!$B:$Q,10,0))</f>
        <v>4</v>
      </c>
      <c r="T67" s="50">
        <f>IF(B67="","",VLOOKUP(AC67,Varsayımlar!$B:$Q,11,0))</f>
        <v>30</v>
      </c>
      <c r="U67" s="50">
        <f>IF(B67="","",VLOOKUP(AC67,Varsayımlar!$B:$Q,12,0))</f>
        <v>260</v>
      </c>
      <c r="V67" s="50" t="str">
        <f>IF(B67="","",VLOOKUP(AC67,Varsayımlar!$B:$Q,13,0))</f>
        <v>YURTDIŞI</v>
      </c>
      <c r="W67" s="50">
        <f>IF(B67="","",VLOOKUP(AC67,Varsayımlar!$B:$Q,14,0))</f>
        <v>9</v>
      </c>
      <c r="X67" s="11"/>
      <c r="Y67" s="11"/>
      <c r="Z67" s="11"/>
      <c r="AA67" s="50" t="str">
        <f>IF(B67="","",VLOOKUP(AC67,Varsayımlar!$B:$Q,15,0))</f>
        <v>25CM TURUNCU KOLİ-SOL ÜST DİKDÖRTGENE ÜRETİM TARİHİ BASILACAK</v>
      </c>
      <c r="AB67" s="50" t="str">
        <f>IF(B67="","",VLOOKUP(AC67,Varsayımlar!$B:$Q,16,0))</f>
        <v>24-26 CM</v>
      </c>
      <c r="AC67" s="50" t="str">
        <f t="shared" si="11"/>
        <v>MAGNİTMAGNİT MAVİ AMBALAJ 25 CM 260G</v>
      </c>
    </row>
    <row r="68" spans="1:29" ht="63" x14ac:dyDescent="0.25">
      <c r="A68" s="11" t="s">
        <v>197</v>
      </c>
      <c r="B68" s="48" t="s">
        <v>90</v>
      </c>
      <c r="C68" s="49">
        <f>IF(B68="","",VLOOKUP(AC68,Varsayımlar!$B:$Q,3,0))</f>
        <v>8698829380698</v>
      </c>
      <c r="D68" s="49" t="s">
        <v>234</v>
      </c>
      <c r="E68" s="47" t="s">
        <v>91</v>
      </c>
      <c r="F68" s="11"/>
      <c r="G68" s="11"/>
      <c r="H68" s="50" t="str">
        <f>IF(B68="","",VLOOKUP(AC68,Varsayımlar!$B:$Q,5,0))</f>
        <v>MAGNİT MAVİ AMBALAJ 25CM</v>
      </c>
      <c r="I68" s="50"/>
      <c r="J68" s="50" t="str">
        <f>IF(B68="","",VLOOKUP(AC68,Varsayımlar!$B:$Q,6,0))</f>
        <v>SADE</v>
      </c>
      <c r="K68" s="11">
        <v>2016</v>
      </c>
      <c r="L68" s="11"/>
      <c r="M68" s="11">
        <f t="shared" si="10"/>
        <v>24</v>
      </c>
      <c r="N68" s="11"/>
      <c r="O68" s="11"/>
      <c r="P68" s="50">
        <f>IF(B68="","",VLOOKUP(AC68,Varsayımlar!$B:$Q,7,0)*K68)</f>
        <v>60480</v>
      </c>
      <c r="Q68" s="50">
        <f>IF(B68="","",VLOOKUP(AC68,Varsayımlar!$B:$Q,8,0))</f>
        <v>25</v>
      </c>
      <c r="R68" s="50" t="str">
        <f>IF(B68="","",VLOOKUP(AC68,Varsayımlar!$B:$Q,9,0))</f>
        <v>SOFT</v>
      </c>
      <c r="S68" s="50">
        <f>IF(B68="","",VLOOKUP(AC68,Varsayımlar!$B:$Q,10,0))</f>
        <v>4</v>
      </c>
      <c r="T68" s="50">
        <f>IF(B68="","",VLOOKUP(AC68,Varsayımlar!$B:$Q,11,0))</f>
        <v>30</v>
      </c>
      <c r="U68" s="50">
        <f>IF(B68="","",VLOOKUP(AC68,Varsayımlar!$B:$Q,12,0))</f>
        <v>260</v>
      </c>
      <c r="V68" s="50" t="str">
        <f>IF(B68="","",VLOOKUP(AC68,Varsayımlar!$B:$Q,13,0))</f>
        <v>YURTDIŞI</v>
      </c>
      <c r="W68" s="50">
        <f>IF(B68="","",VLOOKUP(AC68,Varsayımlar!$B:$Q,14,0))</f>
        <v>9</v>
      </c>
      <c r="X68" s="11"/>
      <c r="Y68" s="11"/>
      <c r="Z68" s="11"/>
      <c r="AA68" s="50" t="str">
        <f>IF(B68="","",VLOOKUP(AC68,Varsayımlar!$B:$Q,15,0))</f>
        <v>25CM TURUNCU KOLİ-SOL ÜST DİKDÖRTGENE ÜRETİM TARİHİ BASILACAK</v>
      </c>
      <c r="AB68" s="50" t="str">
        <f>IF(B68="","",VLOOKUP(AC68,Varsayımlar!$B:$Q,16,0))</f>
        <v>24-26 CM</v>
      </c>
      <c r="AC68" s="50" t="str">
        <f t="shared" si="11"/>
        <v>MAGNİTMAGNİT MAVİ AMBALAJ 25 CM 260G</v>
      </c>
    </row>
    <row r="69" spans="1:29" ht="63" x14ac:dyDescent="0.25">
      <c r="A69" s="11" t="s">
        <v>198</v>
      </c>
      <c r="B69" s="48" t="s">
        <v>90</v>
      </c>
      <c r="C69" s="49">
        <f>IF(B69="","",VLOOKUP(AC69,Varsayımlar!$B:$Q,3,0))</f>
        <v>8698829380698</v>
      </c>
      <c r="D69" s="49" t="s">
        <v>235</v>
      </c>
      <c r="E69" s="47" t="s">
        <v>91</v>
      </c>
      <c r="F69" s="11"/>
      <c r="G69" s="11"/>
      <c r="H69" s="50" t="str">
        <f>IF(B69="","",VLOOKUP(AC69,Varsayımlar!$B:$Q,5,0))</f>
        <v>MAGNİT MAVİ AMBALAJ 25CM</v>
      </c>
      <c r="I69" s="50"/>
      <c r="J69" s="50" t="str">
        <f>IF(B69="","",VLOOKUP(AC69,Varsayımlar!$B:$Q,6,0))</f>
        <v>SADE</v>
      </c>
      <c r="K69" s="11">
        <v>2016</v>
      </c>
      <c r="L69" s="11"/>
      <c r="M69" s="11">
        <f t="shared" si="10"/>
        <v>24</v>
      </c>
      <c r="N69" s="11"/>
      <c r="O69" s="11"/>
      <c r="P69" s="50">
        <f>IF(B69="","",VLOOKUP(AC69,Varsayımlar!$B:$Q,7,0)*K69)</f>
        <v>60480</v>
      </c>
      <c r="Q69" s="50">
        <f>IF(B69="","",VLOOKUP(AC69,Varsayımlar!$B:$Q,8,0))</f>
        <v>25</v>
      </c>
      <c r="R69" s="50" t="str">
        <f>IF(B69="","",VLOOKUP(AC69,Varsayımlar!$B:$Q,9,0))</f>
        <v>SOFT</v>
      </c>
      <c r="S69" s="50">
        <f>IF(B69="","",VLOOKUP(AC69,Varsayımlar!$B:$Q,10,0))</f>
        <v>4</v>
      </c>
      <c r="T69" s="50">
        <f>IF(B69="","",VLOOKUP(AC69,Varsayımlar!$B:$Q,11,0))</f>
        <v>30</v>
      </c>
      <c r="U69" s="50">
        <f>IF(B69="","",VLOOKUP(AC69,Varsayımlar!$B:$Q,12,0))</f>
        <v>260</v>
      </c>
      <c r="V69" s="50" t="str">
        <f>IF(B69="","",VLOOKUP(AC69,Varsayımlar!$B:$Q,13,0))</f>
        <v>YURTDIŞI</v>
      </c>
      <c r="W69" s="50">
        <f>IF(B69="","",VLOOKUP(AC69,Varsayımlar!$B:$Q,14,0))</f>
        <v>9</v>
      </c>
      <c r="X69" s="11"/>
      <c r="Y69" s="11"/>
      <c r="Z69" s="11"/>
      <c r="AA69" s="50" t="str">
        <f>IF(B69="","",VLOOKUP(AC69,Varsayımlar!$B:$Q,15,0))</f>
        <v>25CM TURUNCU KOLİ-SOL ÜST DİKDÖRTGENE ÜRETİM TARİHİ BASILACAK</v>
      </c>
      <c r="AB69" s="50" t="str">
        <f>IF(B69="","",VLOOKUP(AC69,Varsayımlar!$B:$Q,16,0))</f>
        <v>24-26 CM</v>
      </c>
      <c r="AC69" s="50" t="str">
        <f t="shared" si="11"/>
        <v>MAGNİTMAGNİT MAVİ AMBALAJ 25 CM 260G</v>
      </c>
    </row>
    <row r="70" spans="1:29" ht="63" x14ac:dyDescent="0.25">
      <c r="A70" s="11" t="s">
        <v>199</v>
      </c>
      <c r="B70" s="48" t="s">
        <v>90</v>
      </c>
      <c r="C70" s="49">
        <f>IF(B70="","",VLOOKUP(AC70,Varsayımlar!$B:$Q,3,0))</f>
        <v>8698829380698</v>
      </c>
      <c r="D70" s="49" t="s">
        <v>236</v>
      </c>
      <c r="E70" s="47" t="s">
        <v>91</v>
      </c>
      <c r="F70" s="11"/>
      <c r="G70" s="11"/>
      <c r="H70" s="50" t="str">
        <f>IF(B70="","",VLOOKUP(AC70,Varsayımlar!$B:$Q,5,0))</f>
        <v>MAGNİT MAVİ AMBALAJ 25CM</v>
      </c>
      <c r="I70" s="50"/>
      <c r="J70" s="50" t="str">
        <f>IF(B70="","",VLOOKUP(AC70,Varsayımlar!$B:$Q,6,0))</f>
        <v>SADE</v>
      </c>
      <c r="K70" s="11">
        <v>2016</v>
      </c>
      <c r="L70" s="11"/>
      <c r="M70" s="11">
        <f t="shared" si="10"/>
        <v>24</v>
      </c>
      <c r="N70" s="11"/>
      <c r="O70" s="11"/>
      <c r="P70" s="50">
        <f>IF(B70="","",VLOOKUP(AC70,Varsayımlar!$B:$Q,7,0)*K70)</f>
        <v>60480</v>
      </c>
      <c r="Q70" s="50">
        <f>IF(B70="","",VLOOKUP(AC70,Varsayımlar!$B:$Q,8,0))</f>
        <v>25</v>
      </c>
      <c r="R70" s="50" t="str">
        <f>IF(B70="","",VLOOKUP(AC70,Varsayımlar!$B:$Q,9,0))</f>
        <v>SOFT</v>
      </c>
      <c r="S70" s="50">
        <f>IF(B70="","",VLOOKUP(AC70,Varsayımlar!$B:$Q,10,0))</f>
        <v>4</v>
      </c>
      <c r="T70" s="50">
        <f>IF(B70="","",VLOOKUP(AC70,Varsayımlar!$B:$Q,11,0))</f>
        <v>30</v>
      </c>
      <c r="U70" s="50">
        <f>IF(B70="","",VLOOKUP(AC70,Varsayımlar!$B:$Q,12,0))</f>
        <v>260</v>
      </c>
      <c r="V70" s="50" t="str">
        <f>IF(B70="","",VLOOKUP(AC70,Varsayımlar!$B:$Q,13,0))</f>
        <v>YURTDIŞI</v>
      </c>
      <c r="W70" s="50">
        <f>IF(B70="","",VLOOKUP(AC70,Varsayımlar!$B:$Q,14,0))</f>
        <v>9</v>
      </c>
      <c r="X70" s="11"/>
      <c r="Y70" s="11"/>
      <c r="Z70" s="11"/>
      <c r="AA70" s="50" t="str">
        <f>IF(B70="","",VLOOKUP(AC70,Varsayımlar!$B:$Q,15,0))</f>
        <v>25CM TURUNCU KOLİ-SOL ÜST DİKDÖRTGENE ÜRETİM TARİHİ BASILACAK</v>
      </c>
      <c r="AB70" s="50" t="str">
        <f>IF(B70="","",VLOOKUP(AC70,Varsayımlar!$B:$Q,16,0))</f>
        <v>24-26 CM</v>
      </c>
      <c r="AC70" s="50" t="str">
        <f t="shared" si="11"/>
        <v>MAGNİTMAGNİT MAVİ AMBALAJ 25 CM 260G</v>
      </c>
    </row>
    <row r="71" spans="1:29" ht="63" x14ac:dyDescent="0.25">
      <c r="A71" s="11" t="s">
        <v>200</v>
      </c>
      <c r="B71" s="48" t="s">
        <v>90</v>
      </c>
      <c r="C71" s="49">
        <f>IF(B71="","",VLOOKUP(AC71,Varsayımlar!$B:$Q,3,0))</f>
        <v>8698829380698</v>
      </c>
      <c r="D71" s="49" t="s">
        <v>237</v>
      </c>
      <c r="E71" s="47" t="s">
        <v>91</v>
      </c>
      <c r="F71" s="11"/>
      <c r="G71" s="11"/>
      <c r="H71" s="50" t="str">
        <f>IF(B71="","",VLOOKUP(AC71,Varsayımlar!$B:$Q,5,0))</f>
        <v>MAGNİT MAVİ AMBALAJ 25CM</v>
      </c>
      <c r="I71" s="50"/>
      <c r="J71" s="50" t="str">
        <f>IF(B71="","",VLOOKUP(AC71,Varsayımlar!$B:$Q,6,0))</f>
        <v>SADE</v>
      </c>
      <c r="K71" s="11">
        <v>2016</v>
      </c>
      <c r="L71" s="11"/>
      <c r="M71" s="11">
        <f t="shared" si="10"/>
        <v>24</v>
      </c>
      <c r="N71" s="11"/>
      <c r="O71" s="11"/>
      <c r="P71" s="50">
        <f>IF(B71="","",VLOOKUP(AC71,Varsayımlar!$B:$Q,7,0)*K71)</f>
        <v>60480</v>
      </c>
      <c r="Q71" s="50">
        <f>IF(B71="","",VLOOKUP(AC71,Varsayımlar!$B:$Q,8,0))</f>
        <v>25</v>
      </c>
      <c r="R71" s="50" t="str">
        <f>IF(B71="","",VLOOKUP(AC71,Varsayımlar!$B:$Q,9,0))</f>
        <v>SOFT</v>
      </c>
      <c r="S71" s="50">
        <f>IF(B71="","",VLOOKUP(AC71,Varsayımlar!$B:$Q,10,0))</f>
        <v>4</v>
      </c>
      <c r="T71" s="50">
        <f>IF(B71="","",VLOOKUP(AC71,Varsayımlar!$B:$Q,11,0))</f>
        <v>30</v>
      </c>
      <c r="U71" s="50">
        <f>IF(B71="","",VLOOKUP(AC71,Varsayımlar!$B:$Q,12,0))</f>
        <v>260</v>
      </c>
      <c r="V71" s="50" t="str">
        <f>IF(B71="","",VLOOKUP(AC71,Varsayımlar!$B:$Q,13,0))</f>
        <v>YURTDIŞI</v>
      </c>
      <c r="W71" s="50">
        <f>IF(B71="","",VLOOKUP(AC71,Varsayımlar!$B:$Q,14,0))</f>
        <v>9</v>
      </c>
      <c r="X71" s="11"/>
      <c r="Y71" s="11"/>
      <c r="Z71" s="11"/>
      <c r="AA71" s="50" t="str">
        <f>IF(B71="","",VLOOKUP(AC71,Varsayımlar!$B:$Q,15,0))</f>
        <v>25CM TURUNCU KOLİ-SOL ÜST DİKDÖRTGENE ÜRETİM TARİHİ BASILACAK</v>
      </c>
      <c r="AB71" s="50" t="str">
        <f>IF(B71="","",VLOOKUP(AC71,Varsayımlar!$B:$Q,16,0))</f>
        <v>24-26 CM</v>
      </c>
      <c r="AC71" s="50" t="str">
        <f t="shared" si="11"/>
        <v>MAGNİTMAGNİT MAVİ AMBALAJ 25 CM 260G</v>
      </c>
    </row>
    <row r="72" spans="1:29" ht="63" x14ac:dyDescent="0.25">
      <c r="A72" s="11" t="s">
        <v>201</v>
      </c>
      <c r="B72" s="48" t="s">
        <v>90</v>
      </c>
      <c r="C72" s="49">
        <f>IF(B72="","",VLOOKUP(AC72,Varsayımlar!$B:$Q,3,0))</f>
        <v>8698829380698</v>
      </c>
      <c r="D72" s="49" t="s">
        <v>238</v>
      </c>
      <c r="E72" s="47" t="s">
        <v>91</v>
      </c>
      <c r="F72" s="11"/>
      <c r="G72" s="11"/>
      <c r="H72" s="50" t="str">
        <f>IF(B72="","",VLOOKUP(AC72,Varsayımlar!$B:$Q,5,0))</f>
        <v>MAGNİT MAVİ AMBALAJ 25CM</v>
      </c>
      <c r="I72" s="50"/>
      <c r="J72" s="50" t="str">
        <f>IF(B72="","",VLOOKUP(AC72,Varsayımlar!$B:$Q,6,0))</f>
        <v>SADE</v>
      </c>
      <c r="K72" s="11">
        <v>2016</v>
      </c>
      <c r="L72" s="11"/>
      <c r="M72" s="11">
        <f t="shared" si="10"/>
        <v>24</v>
      </c>
      <c r="N72" s="11"/>
      <c r="O72" s="11"/>
      <c r="P72" s="50">
        <f>IF(B72="","",VLOOKUP(AC72,Varsayımlar!$B:$Q,7,0)*K72)</f>
        <v>60480</v>
      </c>
      <c r="Q72" s="50">
        <f>IF(B72="","",VLOOKUP(AC72,Varsayımlar!$B:$Q,8,0))</f>
        <v>25</v>
      </c>
      <c r="R72" s="50" t="str">
        <f>IF(B72="","",VLOOKUP(AC72,Varsayımlar!$B:$Q,9,0))</f>
        <v>SOFT</v>
      </c>
      <c r="S72" s="50">
        <f>IF(B72="","",VLOOKUP(AC72,Varsayımlar!$B:$Q,10,0))</f>
        <v>4</v>
      </c>
      <c r="T72" s="50">
        <f>IF(B72="","",VLOOKUP(AC72,Varsayımlar!$B:$Q,11,0))</f>
        <v>30</v>
      </c>
      <c r="U72" s="50">
        <f>IF(B72="","",VLOOKUP(AC72,Varsayımlar!$B:$Q,12,0))</f>
        <v>260</v>
      </c>
      <c r="V72" s="50" t="str">
        <f>IF(B72="","",VLOOKUP(AC72,Varsayımlar!$B:$Q,13,0))</f>
        <v>YURTDIŞI</v>
      </c>
      <c r="W72" s="50">
        <f>IF(B72="","",VLOOKUP(AC72,Varsayımlar!$B:$Q,14,0))</f>
        <v>9</v>
      </c>
      <c r="X72" s="11"/>
      <c r="Y72" s="11"/>
      <c r="Z72" s="11"/>
      <c r="AA72" s="50" t="str">
        <f>IF(B72="","",VLOOKUP(AC72,Varsayımlar!$B:$Q,15,0))</f>
        <v>25CM TURUNCU KOLİ-SOL ÜST DİKDÖRTGENE ÜRETİM TARİHİ BASILACAK</v>
      </c>
      <c r="AB72" s="50" t="str">
        <f>IF(B72="","",VLOOKUP(AC72,Varsayımlar!$B:$Q,16,0))</f>
        <v>24-26 CM</v>
      </c>
      <c r="AC72" s="50" t="str">
        <f t="shared" si="11"/>
        <v>MAGNİTMAGNİT MAVİ AMBALAJ 25 CM 260G</v>
      </c>
    </row>
    <row r="73" spans="1:29" ht="63" x14ac:dyDescent="0.25">
      <c r="A73" s="11" t="s">
        <v>202</v>
      </c>
      <c r="B73" s="48" t="s">
        <v>90</v>
      </c>
      <c r="C73" s="49">
        <f>IF(B73="","",VLOOKUP(AC73,Varsayımlar!$B:$Q,3,0))</f>
        <v>8698829380698</v>
      </c>
      <c r="D73" s="49" t="s">
        <v>239</v>
      </c>
      <c r="E73" s="47" t="s">
        <v>91</v>
      </c>
      <c r="F73" s="11"/>
      <c r="G73" s="11"/>
      <c r="H73" s="50" t="str">
        <f>IF(B73="","",VLOOKUP(AC73,Varsayımlar!$B:$Q,5,0))</f>
        <v>MAGNİT MAVİ AMBALAJ 25CM</v>
      </c>
      <c r="I73" s="50"/>
      <c r="J73" s="50" t="str">
        <f>IF(B73="","",VLOOKUP(AC73,Varsayımlar!$B:$Q,6,0))</f>
        <v>SADE</v>
      </c>
      <c r="K73" s="11">
        <v>2016</v>
      </c>
      <c r="L73" s="11"/>
      <c r="M73" s="11">
        <f t="shared" si="10"/>
        <v>24</v>
      </c>
      <c r="N73" s="11"/>
      <c r="O73" s="11"/>
      <c r="P73" s="50">
        <f>IF(B73="","",VLOOKUP(AC73,Varsayımlar!$B:$Q,7,0)*K73)</f>
        <v>60480</v>
      </c>
      <c r="Q73" s="50">
        <f>IF(B73="","",VLOOKUP(AC73,Varsayımlar!$B:$Q,8,0))</f>
        <v>25</v>
      </c>
      <c r="R73" s="50" t="str">
        <f>IF(B73="","",VLOOKUP(AC73,Varsayımlar!$B:$Q,9,0))</f>
        <v>SOFT</v>
      </c>
      <c r="S73" s="50">
        <f>IF(B73="","",VLOOKUP(AC73,Varsayımlar!$B:$Q,10,0))</f>
        <v>4</v>
      </c>
      <c r="T73" s="50">
        <f>IF(B73="","",VLOOKUP(AC73,Varsayımlar!$B:$Q,11,0))</f>
        <v>30</v>
      </c>
      <c r="U73" s="50">
        <f>IF(B73="","",VLOOKUP(AC73,Varsayımlar!$B:$Q,12,0))</f>
        <v>260</v>
      </c>
      <c r="V73" s="50" t="str">
        <f>IF(B73="","",VLOOKUP(AC73,Varsayımlar!$B:$Q,13,0))</f>
        <v>YURTDIŞI</v>
      </c>
      <c r="W73" s="50">
        <f>IF(B73="","",VLOOKUP(AC73,Varsayımlar!$B:$Q,14,0))</f>
        <v>9</v>
      </c>
      <c r="X73" s="11"/>
      <c r="Y73" s="11"/>
      <c r="Z73" s="11"/>
      <c r="AA73" s="50" t="str">
        <f>IF(B73="","",VLOOKUP(AC73,Varsayımlar!$B:$Q,15,0))</f>
        <v>25CM TURUNCU KOLİ-SOL ÜST DİKDÖRTGENE ÜRETİM TARİHİ BASILACAK</v>
      </c>
      <c r="AB73" s="50" t="str">
        <f>IF(B73="","",VLOOKUP(AC73,Varsayımlar!$B:$Q,16,0))</f>
        <v>24-26 CM</v>
      </c>
      <c r="AC73" s="50" t="str">
        <f t="shared" si="11"/>
        <v>MAGNİTMAGNİT MAVİ AMBALAJ 25 CM 260G</v>
      </c>
    </row>
    <row r="74" spans="1:29" ht="63" x14ac:dyDescent="0.25">
      <c r="A74" s="11" t="s">
        <v>203</v>
      </c>
      <c r="B74" s="48" t="s">
        <v>90</v>
      </c>
      <c r="C74" s="49">
        <f>IF(B74="","",VLOOKUP(AC74,Varsayımlar!$B:$Q,3,0))</f>
        <v>8698829380698</v>
      </c>
      <c r="D74" s="49" t="s">
        <v>258</v>
      </c>
      <c r="E74" s="47" t="s">
        <v>91</v>
      </c>
      <c r="F74" s="11"/>
      <c r="G74" s="11"/>
      <c r="H74" s="50" t="str">
        <f>IF(B74="","",VLOOKUP(AC74,Varsayımlar!$B:$Q,5,0))</f>
        <v>MAGNİT MAVİ AMBALAJ 25CM</v>
      </c>
      <c r="I74" s="50"/>
      <c r="J74" s="50" t="str">
        <f>IF(B74="","",VLOOKUP(AC74,Varsayımlar!$B:$Q,6,0))</f>
        <v>SADE</v>
      </c>
      <c r="K74" s="11">
        <v>2016</v>
      </c>
      <c r="L74" s="11"/>
      <c r="M74" s="11">
        <f t="shared" si="10"/>
        <v>24</v>
      </c>
      <c r="N74" s="11"/>
      <c r="O74" s="11"/>
      <c r="P74" s="50">
        <f>IF(B74="","",VLOOKUP(AC74,Varsayımlar!$B:$Q,7,0)*K74)</f>
        <v>60480</v>
      </c>
      <c r="Q74" s="50">
        <f>IF(B74="","",VLOOKUP(AC74,Varsayımlar!$B:$Q,8,0))</f>
        <v>25</v>
      </c>
      <c r="R74" s="50" t="str">
        <f>IF(B74="","",VLOOKUP(AC74,Varsayımlar!$B:$Q,9,0))</f>
        <v>SOFT</v>
      </c>
      <c r="S74" s="50">
        <f>IF(B74="","",VLOOKUP(AC74,Varsayımlar!$B:$Q,10,0))</f>
        <v>4</v>
      </c>
      <c r="T74" s="50">
        <f>IF(B74="","",VLOOKUP(AC74,Varsayımlar!$B:$Q,11,0))</f>
        <v>30</v>
      </c>
      <c r="U74" s="50">
        <f>IF(B74="","",VLOOKUP(AC74,Varsayımlar!$B:$Q,12,0))</f>
        <v>260</v>
      </c>
      <c r="V74" s="50" t="str">
        <f>IF(B74="","",VLOOKUP(AC74,Varsayımlar!$B:$Q,13,0))</f>
        <v>YURTDIŞI</v>
      </c>
      <c r="W74" s="50">
        <f>IF(B74="","",VLOOKUP(AC74,Varsayımlar!$B:$Q,14,0))</f>
        <v>9</v>
      </c>
      <c r="X74" s="11"/>
      <c r="Y74" s="11"/>
      <c r="Z74" s="11"/>
      <c r="AA74" s="50" t="str">
        <f>IF(B74="","",VLOOKUP(AC74,Varsayımlar!$B:$Q,15,0))</f>
        <v>25CM TURUNCU KOLİ-SOL ÜST DİKDÖRTGENE ÜRETİM TARİHİ BASILACAK</v>
      </c>
      <c r="AB74" s="50" t="str">
        <f>IF(B74="","",VLOOKUP(AC74,Varsayımlar!$B:$Q,16,0))</f>
        <v>24-26 CM</v>
      </c>
      <c r="AC74" s="50" t="str">
        <f t="shared" si="11"/>
        <v>MAGNİTMAGNİT MAVİ AMBALAJ 25 CM 260G</v>
      </c>
    </row>
    <row r="75" spans="1:29" ht="63" x14ac:dyDescent="0.25">
      <c r="A75" s="11" t="s">
        <v>204</v>
      </c>
      <c r="B75" s="48" t="s">
        <v>90</v>
      </c>
      <c r="C75" s="49">
        <f>IF(B75="","",VLOOKUP(AC75,Varsayımlar!$B:$Q,3,0))</f>
        <v>8698829380698</v>
      </c>
      <c r="D75" s="49" t="s">
        <v>259</v>
      </c>
      <c r="E75" s="47" t="s">
        <v>91</v>
      </c>
      <c r="F75" s="11"/>
      <c r="G75" s="11"/>
      <c r="H75" s="50" t="str">
        <f>IF(B75="","",VLOOKUP(AC75,Varsayımlar!$B:$Q,5,0))</f>
        <v>MAGNİT MAVİ AMBALAJ 25CM</v>
      </c>
      <c r="I75" s="50"/>
      <c r="J75" s="50" t="str">
        <f>IF(B75="","",VLOOKUP(AC75,Varsayımlar!$B:$Q,6,0))</f>
        <v>SADE</v>
      </c>
      <c r="K75" s="11">
        <v>2016</v>
      </c>
      <c r="L75" s="11"/>
      <c r="M75" s="11">
        <f t="shared" ref="M75:M78" si="12">K75/84</f>
        <v>24</v>
      </c>
      <c r="N75" s="11"/>
      <c r="O75" s="11"/>
      <c r="P75" s="50">
        <f>IF(B75="","",VLOOKUP(AC75,Varsayımlar!$B:$Q,7,0)*K75)</f>
        <v>60480</v>
      </c>
      <c r="Q75" s="50">
        <f>IF(B75="","",VLOOKUP(AC75,Varsayımlar!$B:$Q,8,0))</f>
        <v>25</v>
      </c>
      <c r="R75" s="50" t="str">
        <f>IF(B75="","",VLOOKUP(AC75,Varsayımlar!$B:$Q,9,0))</f>
        <v>SOFT</v>
      </c>
      <c r="S75" s="50">
        <f>IF(B75="","",VLOOKUP(AC75,Varsayımlar!$B:$Q,10,0))</f>
        <v>4</v>
      </c>
      <c r="T75" s="50">
        <f>IF(B75="","",VLOOKUP(AC75,Varsayımlar!$B:$Q,11,0))</f>
        <v>30</v>
      </c>
      <c r="U75" s="50">
        <f>IF(B75="","",VLOOKUP(AC75,Varsayımlar!$B:$Q,12,0))</f>
        <v>260</v>
      </c>
      <c r="V75" s="50" t="str">
        <f>IF(B75="","",VLOOKUP(AC75,Varsayımlar!$B:$Q,13,0))</f>
        <v>YURTDIŞI</v>
      </c>
      <c r="W75" s="50">
        <f>IF(B75="","",VLOOKUP(AC75,Varsayımlar!$B:$Q,14,0))</f>
        <v>9</v>
      </c>
      <c r="X75" s="11"/>
      <c r="Y75" s="11"/>
      <c r="Z75" s="11"/>
      <c r="AA75" s="50" t="str">
        <f>IF(B75="","",VLOOKUP(AC75,Varsayımlar!$B:$Q,15,0))</f>
        <v>25CM TURUNCU KOLİ-SOL ÜST DİKDÖRTGENE ÜRETİM TARİHİ BASILACAK</v>
      </c>
      <c r="AB75" s="50" t="str">
        <f>IF(B75="","",VLOOKUP(AC75,Varsayımlar!$B:$Q,16,0))</f>
        <v>24-26 CM</v>
      </c>
      <c r="AC75" s="50" t="str">
        <f t="shared" ref="AC75:AC78" si="13">IF(B75="","",CONCATENATE(B75,E75))</f>
        <v>MAGNİTMAGNİT MAVİ AMBALAJ 25 CM 260G</v>
      </c>
    </row>
    <row r="76" spans="1:29" ht="63" x14ac:dyDescent="0.25">
      <c r="A76" s="11" t="s">
        <v>205</v>
      </c>
      <c r="B76" s="48" t="s">
        <v>90</v>
      </c>
      <c r="C76" s="49">
        <f>IF(B76="","",VLOOKUP(AC76,Varsayımlar!$B:$Q,3,0))</f>
        <v>8698829380698</v>
      </c>
      <c r="D76" s="49" t="s">
        <v>260</v>
      </c>
      <c r="E76" s="47" t="s">
        <v>91</v>
      </c>
      <c r="F76" s="11"/>
      <c r="G76" s="11"/>
      <c r="H76" s="50" t="str">
        <f>IF(B76="","",VLOOKUP(AC76,Varsayımlar!$B:$Q,5,0))</f>
        <v>MAGNİT MAVİ AMBALAJ 25CM</v>
      </c>
      <c r="I76" s="50"/>
      <c r="J76" s="50" t="str">
        <f>IF(B76="","",VLOOKUP(AC76,Varsayımlar!$B:$Q,6,0))</f>
        <v>SADE</v>
      </c>
      <c r="K76" s="11">
        <v>2016</v>
      </c>
      <c r="L76" s="11"/>
      <c r="M76" s="11">
        <f t="shared" si="12"/>
        <v>24</v>
      </c>
      <c r="N76" s="11"/>
      <c r="O76" s="11"/>
      <c r="P76" s="50">
        <f>IF(B76="","",VLOOKUP(AC76,Varsayımlar!$B:$Q,7,0)*K76)</f>
        <v>60480</v>
      </c>
      <c r="Q76" s="50">
        <f>IF(B76="","",VLOOKUP(AC76,Varsayımlar!$B:$Q,8,0))</f>
        <v>25</v>
      </c>
      <c r="R76" s="50" t="str">
        <f>IF(B76="","",VLOOKUP(AC76,Varsayımlar!$B:$Q,9,0))</f>
        <v>SOFT</v>
      </c>
      <c r="S76" s="50">
        <f>IF(B76="","",VLOOKUP(AC76,Varsayımlar!$B:$Q,10,0))</f>
        <v>4</v>
      </c>
      <c r="T76" s="50">
        <f>IF(B76="","",VLOOKUP(AC76,Varsayımlar!$B:$Q,11,0))</f>
        <v>30</v>
      </c>
      <c r="U76" s="50">
        <f>IF(B76="","",VLOOKUP(AC76,Varsayımlar!$B:$Q,12,0))</f>
        <v>260</v>
      </c>
      <c r="V76" s="50" t="str">
        <f>IF(B76="","",VLOOKUP(AC76,Varsayımlar!$B:$Q,13,0))</f>
        <v>YURTDIŞI</v>
      </c>
      <c r="W76" s="50">
        <f>IF(B76="","",VLOOKUP(AC76,Varsayımlar!$B:$Q,14,0))</f>
        <v>9</v>
      </c>
      <c r="X76" s="11"/>
      <c r="Y76" s="11"/>
      <c r="Z76" s="11"/>
      <c r="AA76" s="50" t="str">
        <f>IF(B76="","",VLOOKUP(AC76,Varsayımlar!$B:$Q,15,0))</f>
        <v>25CM TURUNCU KOLİ-SOL ÜST DİKDÖRTGENE ÜRETİM TARİHİ BASILACAK</v>
      </c>
      <c r="AB76" s="50" t="str">
        <f>IF(B76="","",VLOOKUP(AC76,Varsayımlar!$B:$Q,16,0))</f>
        <v>24-26 CM</v>
      </c>
      <c r="AC76" s="50" t="str">
        <f t="shared" si="13"/>
        <v>MAGNİTMAGNİT MAVİ AMBALAJ 25 CM 260G</v>
      </c>
    </row>
    <row r="77" spans="1:29" ht="63" x14ac:dyDescent="0.25">
      <c r="A77" s="11" t="s">
        <v>206</v>
      </c>
      <c r="B77" s="48" t="s">
        <v>90</v>
      </c>
      <c r="C77" s="49">
        <f>IF(B77="","",VLOOKUP(AC77,Varsayımlar!$B:$Q,3,0))</f>
        <v>8698829380698</v>
      </c>
      <c r="D77" s="49" t="s">
        <v>261</v>
      </c>
      <c r="E77" s="47" t="s">
        <v>91</v>
      </c>
      <c r="F77" s="11"/>
      <c r="G77" s="11"/>
      <c r="H77" s="50" t="str">
        <f>IF(B77="","",VLOOKUP(AC77,Varsayımlar!$B:$Q,5,0))</f>
        <v>MAGNİT MAVİ AMBALAJ 25CM</v>
      </c>
      <c r="I77" s="50"/>
      <c r="J77" s="50" t="str">
        <f>IF(B77="","",VLOOKUP(AC77,Varsayımlar!$B:$Q,6,0))</f>
        <v>SADE</v>
      </c>
      <c r="K77" s="11">
        <v>2016</v>
      </c>
      <c r="L77" s="11"/>
      <c r="M77" s="11">
        <f t="shared" si="12"/>
        <v>24</v>
      </c>
      <c r="N77" s="11"/>
      <c r="O77" s="11"/>
      <c r="P77" s="50">
        <f>IF(B77="","",VLOOKUP(AC77,Varsayımlar!$B:$Q,7,0)*K77)</f>
        <v>60480</v>
      </c>
      <c r="Q77" s="50">
        <f>IF(B77="","",VLOOKUP(AC77,Varsayımlar!$B:$Q,8,0))</f>
        <v>25</v>
      </c>
      <c r="R77" s="50" t="str">
        <f>IF(B77="","",VLOOKUP(AC77,Varsayımlar!$B:$Q,9,0))</f>
        <v>SOFT</v>
      </c>
      <c r="S77" s="50">
        <f>IF(B77="","",VLOOKUP(AC77,Varsayımlar!$B:$Q,10,0))</f>
        <v>4</v>
      </c>
      <c r="T77" s="50">
        <f>IF(B77="","",VLOOKUP(AC77,Varsayımlar!$B:$Q,11,0))</f>
        <v>30</v>
      </c>
      <c r="U77" s="50">
        <f>IF(B77="","",VLOOKUP(AC77,Varsayımlar!$B:$Q,12,0))</f>
        <v>260</v>
      </c>
      <c r="V77" s="50" t="str">
        <f>IF(B77="","",VLOOKUP(AC77,Varsayımlar!$B:$Q,13,0))</f>
        <v>YURTDIŞI</v>
      </c>
      <c r="W77" s="50">
        <f>IF(B77="","",VLOOKUP(AC77,Varsayımlar!$B:$Q,14,0))</f>
        <v>9</v>
      </c>
      <c r="X77" s="11"/>
      <c r="Y77" s="11"/>
      <c r="Z77" s="11"/>
      <c r="AA77" s="50" t="str">
        <f>IF(B77="","",VLOOKUP(AC77,Varsayımlar!$B:$Q,15,0))</f>
        <v>25CM TURUNCU KOLİ-SOL ÜST DİKDÖRTGENE ÜRETİM TARİHİ BASILACAK</v>
      </c>
      <c r="AB77" s="50" t="str">
        <f>IF(B77="","",VLOOKUP(AC77,Varsayımlar!$B:$Q,16,0))</f>
        <v>24-26 CM</v>
      </c>
      <c r="AC77" s="50" t="str">
        <f t="shared" si="13"/>
        <v>MAGNİTMAGNİT MAVİ AMBALAJ 25 CM 260G</v>
      </c>
    </row>
    <row r="78" spans="1:29" ht="63" x14ac:dyDescent="0.25">
      <c r="A78" s="11" t="s">
        <v>207</v>
      </c>
      <c r="B78" s="48" t="s">
        <v>90</v>
      </c>
      <c r="C78" s="49">
        <f>IF(B78="","",VLOOKUP(AC78,Varsayımlar!$B:$Q,3,0))</f>
        <v>8698829380698</v>
      </c>
      <c r="D78" s="49" t="s">
        <v>262</v>
      </c>
      <c r="E78" s="47" t="s">
        <v>91</v>
      </c>
      <c r="F78" s="11"/>
      <c r="G78" s="11"/>
      <c r="H78" s="50" t="str">
        <f>IF(B78="","",VLOOKUP(AC78,Varsayımlar!$B:$Q,5,0))</f>
        <v>MAGNİT MAVİ AMBALAJ 25CM</v>
      </c>
      <c r="I78" s="50"/>
      <c r="J78" s="50" t="str">
        <f>IF(B78="","",VLOOKUP(AC78,Varsayımlar!$B:$Q,6,0))</f>
        <v>SADE</v>
      </c>
      <c r="K78" s="11">
        <v>2016</v>
      </c>
      <c r="L78" s="11"/>
      <c r="M78" s="11">
        <f t="shared" si="12"/>
        <v>24</v>
      </c>
      <c r="N78" s="11"/>
      <c r="O78" s="11"/>
      <c r="P78" s="50">
        <f>IF(B78="","",VLOOKUP(AC78,Varsayımlar!$B:$Q,7,0)*K78)</f>
        <v>60480</v>
      </c>
      <c r="Q78" s="50">
        <f>IF(B78="","",VLOOKUP(AC78,Varsayımlar!$B:$Q,8,0))</f>
        <v>25</v>
      </c>
      <c r="R78" s="50" t="str">
        <f>IF(B78="","",VLOOKUP(AC78,Varsayımlar!$B:$Q,9,0))</f>
        <v>SOFT</v>
      </c>
      <c r="S78" s="50">
        <f>IF(B78="","",VLOOKUP(AC78,Varsayımlar!$B:$Q,10,0))</f>
        <v>4</v>
      </c>
      <c r="T78" s="50">
        <f>IF(B78="","",VLOOKUP(AC78,Varsayımlar!$B:$Q,11,0))</f>
        <v>30</v>
      </c>
      <c r="U78" s="50">
        <f>IF(B78="","",VLOOKUP(AC78,Varsayımlar!$B:$Q,12,0))</f>
        <v>260</v>
      </c>
      <c r="V78" s="50" t="str">
        <f>IF(B78="","",VLOOKUP(AC78,Varsayımlar!$B:$Q,13,0))</f>
        <v>YURTDIŞI</v>
      </c>
      <c r="W78" s="50">
        <f>IF(B78="","",VLOOKUP(AC78,Varsayımlar!$B:$Q,14,0))</f>
        <v>9</v>
      </c>
      <c r="X78" s="11"/>
      <c r="Y78" s="11"/>
      <c r="Z78" s="11"/>
      <c r="AA78" s="50" t="str">
        <f>IF(B78="","",VLOOKUP(AC78,Varsayımlar!$B:$Q,15,0))</f>
        <v>25CM TURUNCU KOLİ-SOL ÜST DİKDÖRTGENE ÜRETİM TARİHİ BASILACAK</v>
      </c>
      <c r="AB78" s="50" t="str">
        <f>IF(B78="","",VLOOKUP(AC78,Varsayımlar!$B:$Q,16,0))</f>
        <v>24-26 CM</v>
      </c>
      <c r="AC78" s="50" t="str">
        <f t="shared" si="13"/>
        <v>MAGNİTMAGNİT MAVİ AMBALAJ 25 CM 260G</v>
      </c>
    </row>
    <row r="79" spans="1:29" ht="31.5" x14ac:dyDescent="0.25">
      <c r="A79" s="11" t="s">
        <v>208</v>
      </c>
      <c r="B79" s="11" t="s">
        <v>104</v>
      </c>
      <c r="C79" s="46">
        <f>IF(B79="","",VLOOKUP(AC79,Varsayımlar!$B:$Q,3,0))</f>
        <v>8698829380698</v>
      </c>
      <c r="D79" s="46"/>
      <c r="E79" s="1" t="s">
        <v>263</v>
      </c>
      <c r="F79" s="11"/>
      <c r="G79" s="11"/>
      <c r="H79" s="11" t="str">
        <f>IF(B79="","",VLOOKUP(AC79,Varsayımlar!$B:$Q,5,0))</f>
        <v>Tortillas 20cm (Samakat Bilgileri Ekli)</v>
      </c>
      <c r="I79" s="11"/>
      <c r="J79" s="11" t="str">
        <f>IF(B79="","",VLOOKUP(AC79,Varsayımlar!$B:$Q,6,0))</f>
        <v>PEYNİRLİ</v>
      </c>
      <c r="K79" s="11">
        <v>1800</v>
      </c>
      <c r="L79" s="11"/>
      <c r="M79" s="11">
        <f>K79/225</f>
        <v>8</v>
      </c>
      <c r="N79" s="11"/>
      <c r="O79" s="11"/>
      <c r="P79" s="11">
        <f>IF(B79="","",VLOOKUP(AC79,Varsayımlar!$B:$Q,7,0)*K79)</f>
        <v>25200</v>
      </c>
      <c r="Q79" s="11">
        <f>IF(B79="","",VLOOKUP(AC79,Varsayımlar!$B:$Q,8,0))</f>
        <v>20</v>
      </c>
      <c r="R79" s="11" t="str">
        <f>IF(B79="","",VLOOKUP(AC79,Varsayımlar!$B:$Q,9,0))</f>
        <v>IRAK SOFT-AT</v>
      </c>
      <c r="S79" s="11">
        <f>IF(B79="","",VLOOKUP(AC79,Varsayımlar!$B:$Q,10,0))</f>
        <v>4</v>
      </c>
      <c r="T79" s="11">
        <f>IF(B79="","",VLOOKUP(AC79,Varsayımlar!$B:$Q,11,0))</f>
        <v>14</v>
      </c>
      <c r="U79" s="11">
        <f>IF(B79="","",VLOOKUP(AC79,Varsayımlar!$B:$Q,12,0))</f>
        <v>166</v>
      </c>
      <c r="V79" s="11" t="str">
        <f>IF(B79="","",VLOOKUP(AC79,Varsayımlar!$B:$Q,13,0))</f>
        <v>YURTDIŞI</v>
      </c>
      <c r="W79" s="11">
        <f>IF(B79="","",VLOOKUP(AC79,Varsayımlar!$B:$Q,14,0))</f>
        <v>9</v>
      </c>
      <c r="X79" s="51">
        <v>46206</v>
      </c>
      <c r="Y79" s="51">
        <v>46480</v>
      </c>
      <c r="Z79" s="11" t="s">
        <v>265</v>
      </c>
      <c r="AA79" s="11" t="str">
        <f>IF(B79="","",VLOOKUP(AC79,Varsayımlar!$B:$Q,15,0))</f>
        <v>Kare Koli-Üretim Tarihli Etiket</v>
      </c>
      <c r="AB79" s="11" t="str">
        <f>IF(B79="","",VLOOKUP(AC79,Varsayımlar!$B:$Q,16,0))</f>
        <v>19-21 cm</v>
      </c>
      <c r="AC79" s="11" t="str">
        <f t="shared" si="6"/>
        <v>SMART LLCTortillas 20cm Peynirli 4pcs 166g</v>
      </c>
    </row>
    <row r="80" spans="1:29" ht="31.5" x14ac:dyDescent="0.25">
      <c r="A80" s="11" t="s">
        <v>209</v>
      </c>
      <c r="B80" s="48" t="s">
        <v>104</v>
      </c>
      <c r="C80" s="49">
        <f>IF(B80="","",VLOOKUP(AC80,Varsayımlar!$B:$Q,3,0))</f>
        <v>8698829380698</v>
      </c>
      <c r="D80" s="49"/>
      <c r="E80" s="1" t="s">
        <v>105</v>
      </c>
      <c r="F80" s="11"/>
      <c r="G80" s="11"/>
      <c r="H80" s="50" t="str">
        <f>IF(B80="","",VLOOKUP(AC80,Varsayımlar!$B:$Q,5,0))</f>
        <v>TORTİLLAS 20CM (SAMAKAT BİLGİLERİ EKLİ)</v>
      </c>
      <c r="I80" s="50"/>
      <c r="J80" s="50" t="str">
        <f>IF(B80="","",VLOOKUP(AC80,Varsayımlar!$B:$Q,6,0))</f>
        <v>SADE</v>
      </c>
      <c r="K80" s="11">
        <v>5400</v>
      </c>
      <c r="L80" s="11"/>
      <c r="M80" s="11">
        <f>K80/225</f>
        <v>24</v>
      </c>
      <c r="N80" s="11"/>
      <c r="O80" s="11"/>
      <c r="P80" s="50">
        <f>IF(B80="","",VLOOKUP(AC80,Varsayımlar!$B:$Q,7,0)*K80)</f>
        <v>75600</v>
      </c>
      <c r="Q80" s="50">
        <f>IF(B80="","",VLOOKUP(AC80,Varsayımlar!$B:$Q,8,0))</f>
        <v>20</v>
      </c>
      <c r="R80" s="50" t="str">
        <f>IF(B80="","",VLOOKUP(AC80,Varsayımlar!$B:$Q,9,0))</f>
        <v>IRAK SOFT</v>
      </c>
      <c r="S80" s="50">
        <f>IF(B80="","",VLOOKUP(AC80,Varsayımlar!$B:$Q,10,0))</f>
        <v>4</v>
      </c>
      <c r="T80" s="50">
        <f>IF(B80="","",VLOOKUP(AC80,Varsayımlar!$B:$Q,11,0))</f>
        <v>14</v>
      </c>
      <c r="U80" s="50">
        <f>IF(B80="","",VLOOKUP(AC80,Varsayımlar!$B:$Q,12,0))</f>
        <v>166</v>
      </c>
      <c r="V80" s="50" t="str">
        <f>IF(B80="","",VLOOKUP(AC80,Varsayımlar!$B:$Q,13,0))</f>
        <v>YURTDIŞI</v>
      </c>
      <c r="W80" s="50">
        <f>IF(B80="","",VLOOKUP(AC80,Varsayımlar!$B:$Q,14,0))</f>
        <v>9</v>
      </c>
      <c r="X80" s="51">
        <v>46206</v>
      </c>
      <c r="Y80" s="51">
        <v>46480</v>
      </c>
      <c r="Z80" s="11">
        <v>26070320</v>
      </c>
      <c r="AA80" s="50" t="str">
        <f>IF(B80="","",VLOOKUP(AC80,Varsayımlar!$B:$Q,15,0))</f>
        <v>SİYAH KARE KOLİ- Üretim Tarihi Etiketli</v>
      </c>
      <c r="AB80" s="50" t="str">
        <f>IF(B80="","",VLOOKUP(AC80,Varsayımlar!$B:$Q,16,0))</f>
        <v>19-21 CM</v>
      </c>
      <c r="AC80" s="50" t="str">
        <f t="shared" si="6"/>
        <v>SMART LLCTORTİLLAS SAMAKAT 20CM 166G</v>
      </c>
    </row>
    <row r="81" spans="1:29" ht="63" x14ac:dyDescent="0.25">
      <c r="A81" s="11" t="s">
        <v>210</v>
      </c>
      <c r="B81" s="48" t="s">
        <v>90</v>
      </c>
      <c r="C81" s="49">
        <f>IF(B81="","",VLOOKUP(AC81,Varsayımlar!$B:$Q,3,0))</f>
        <v>8698829380698</v>
      </c>
      <c r="D81" s="49" t="s">
        <v>231</v>
      </c>
      <c r="E81" s="47" t="s">
        <v>91</v>
      </c>
      <c r="F81" s="11"/>
      <c r="G81" s="11"/>
      <c r="H81" s="50" t="str">
        <f>IF(B81="","",VLOOKUP(AC81,Varsayımlar!$B:$Q,5,0))</f>
        <v>MAGNİT MAVİ AMBALAJ 25CM</v>
      </c>
      <c r="I81" s="50"/>
      <c r="J81" s="50" t="str">
        <f>IF(B81="","",VLOOKUP(AC81,Varsayımlar!$B:$Q,6,0))</f>
        <v>SADE</v>
      </c>
      <c r="K81" s="11">
        <v>2016</v>
      </c>
      <c r="L81" s="11"/>
      <c r="M81" s="11">
        <f t="shared" ref="M81:M95" si="14">K81/84</f>
        <v>24</v>
      </c>
      <c r="N81" s="11"/>
      <c r="O81" s="11"/>
      <c r="P81" s="50">
        <f>IF(B81="","",VLOOKUP(AC81,Varsayımlar!$B:$Q,7,0)*K81)</f>
        <v>60480</v>
      </c>
      <c r="Q81" s="50">
        <f>IF(B81="","",VLOOKUP(AC81,Varsayımlar!$B:$Q,8,0))</f>
        <v>25</v>
      </c>
      <c r="R81" s="50" t="str">
        <f>IF(B81="","",VLOOKUP(AC81,Varsayımlar!$B:$Q,9,0))</f>
        <v>SOFT</v>
      </c>
      <c r="S81" s="50">
        <f>IF(B81="","",VLOOKUP(AC81,Varsayımlar!$B:$Q,10,0))</f>
        <v>4</v>
      </c>
      <c r="T81" s="50">
        <f>IF(B81="","",VLOOKUP(AC81,Varsayımlar!$B:$Q,11,0))</f>
        <v>30</v>
      </c>
      <c r="U81" s="50">
        <f>IF(B81="","",VLOOKUP(AC81,Varsayımlar!$B:$Q,12,0))</f>
        <v>260</v>
      </c>
      <c r="V81" s="50" t="str">
        <f>IF(B81="","",VLOOKUP(AC81,Varsayımlar!$B:$Q,13,0))</f>
        <v>YURTDIŞI</v>
      </c>
      <c r="W81" s="50">
        <f>IF(B81="","",VLOOKUP(AC81,Varsayımlar!$B:$Q,14,0))</f>
        <v>9</v>
      </c>
      <c r="X81" s="11"/>
      <c r="Y81" s="11"/>
      <c r="Z81" s="11"/>
      <c r="AA81" s="50" t="str">
        <f>IF(B81="","",VLOOKUP(AC81,Varsayımlar!$B:$Q,15,0))</f>
        <v>25CM TURUNCU KOLİ-SOL ÜST DİKDÖRTGENE ÜRETİM TARİHİ BASILACAK</v>
      </c>
      <c r="AB81" s="50" t="str">
        <f>IF(B81="","",VLOOKUP(AC81,Varsayımlar!$B:$Q,16,0))</f>
        <v>24-26 CM</v>
      </c>
      <c r="AC81" s="50" t="str">
        <f t="shared" si="6"/>
        <v>MAGNİTMAGNİT MAVİ AMBALAJ 25 CM 260G</v>
      </c>
    </row>
    <row r="82" spans="1:29" ht="63" x14ac:dyDescent="0.25">
      <c r="A82" s="11" t="s">
        <v>211</v>
      </c>
      <c r="B82" s="48" t="s">
        <v>90</v>
      </c>
      <c r="C82" s="49">
        <f>IF(B82="","",VLOOKUP(AC82,Varsayımlar!$B:$Q,3,0))</f>
        <v>8698829380698</v>
      </c>
      <c r="D82" s="49" t="s">
        <v>232</v>
      </c>
      <c r="E82" s="47" t="s">
        <v>91</v>
      </c>
      <c r="F82" s="11"/>
      <c r="G82" s="11"/>
      <c r="H82" s="50" t="str">
        <f>IF(B82="","",VLOOKUP(AC82,Varsayımlar!$B:$Q,5,0))</f>
        <v>MAGNİT MAVİ AMBALAJ 25CM</v>
      </c>
      <c r="I82" s="50"/>
      <c r="J82" s="50" t="str">
        <f>IF(B82="","",VLOOKUP(AC82,Varsayımlar!$B:$Q,6,0))</f>
        <v>SADE</v>
      </c>
      <c r="K82" s="11">
        <v>2016</v>
      </c>
      <c r="L82" s="11"/>
      <c r="M82" s="11">
        <f t="shared" si="14"/>
        <v>24</v>
      </c>
      <c r="N82" s="11"/>
      <c r="O82" s="11"/>
      <c r="P82" s="50">
        <f>IF(B82="","",VLOOKUP(AC82,Varsayımlar!$B:$Q,7,0)*K82)</f>
        <v>60480</v>
      </c>
      <c r="Q82" s="50">
        <f>IF(B82="","",VLOOKUP(AC82,Varsayımlar!$B:$Q,8,0))</f>
        <v>25</v>
      </c>
      <c r="R82" s="50" t="str">
        <f>IF(B82="","",VLOOKUP(AC82,Varsayımlar!$B:$Q,9,0))</f>
        <v>SOFT</v>
      </c>
      <c r="S82" s="50">
        <f>IF(B82="","",VLOOKUP(AC82,Varsayımlar!$B:$Q,10,0))</f>
        <v>4</v>
      </c>
      <c r="T82" s="50">
        <f>IF(B82="","",VLOOKUP(AC82,Varsayımlar!$B:$Q,11,0))</f>
        <v>30</v>
      </c>
      <c r="U82" s="50">
        <f>IF(B82="","",VLOOKUP(AC82,Varsayımlar!$B:$Q,12,0))</f>
        <v>260</v>
      </c>
      <c r="V82" s="50" t="str">
        <f>IF(B82="","",VLOOKUP(AC82,Varsayımlar!$B:$Q,13,0))</f>
        <v>YURTDIŞI</v>
      </c>
      <c r="W82" s="50">
        <f>IF(B82="","",VLOOKUP(AC82,Varsayımlar!$B:$Q,14,0))</f>
        <v>9</v>
      </c>
      <c r="X82" s="11"/>
      <c r="Y82" s="11"/>
      <c r="Z82" s="11"/>
      <c r="AA82" s="50" t="str">
        <f>IF(B82="","",VLOOKUP(AC82,Varsayımlar!$B:$Q,15,0))</f>
        <v>25CM TURUNCU KOLİ-SOL ÜST DİKDÖRTGENE ÜRETİM TARİHİ BASILACAK</v>
      </c>
      <c r="AB82" s="50" t="str">
        <f>IF(B82="","",VLOOKUP(AC82,Varsayımlar!$B:$Q,16,0))</f>
        <v>24-26 CM</v>
      </c>
      <c r="AC82" s="50" t="str">
        <f t="shared" si="6"/>
        <v>MAGNİTMAGNİT MAVİ AMBALAJ 25 CM 260G</v>
      </c>
    </row>
    <row r="83" spans="1:29" ht="63" x14ac:dyDescent="0.25">
      <c r="A83" s="11" t="s">
        <v>212</v>
      </c>
      <c r="B83" s="48" t="s">
        <v>90</v>
      </c>
      <c r="C83" s="49">
        <f>IF(B83="","",VLOOKUP(AC83,Varsayımlar!$B:$Q,3,0))</f>
        <v>8698829380698</v>
      </c>
      <c r="D83" s="49" t="s">
        <v>233</v>
      </c>
      <c r="E83" s="47" t="s">
        <v>91</v>
      </c>
      <c r="F83" s="11"/>
      <c r="G83" s="11"/>
      <c r="H83" s="50" t="str">
        <f>IF(B83="","",VLOOKUP(AC83,Varsayımlar!$B:$Q,5,0))</f>
        <v>MAGNİT MAVİ AMBALAJ 25CM</v>
      </c>
      <c r="I83" s="50"/>
      <c r="J83" s="50" t="str">
        <f>IF(B83="","",VLOOKUP(AC83,Varsayımlar!$B:$Q,6,0))</f>
        <v>SADE</v>
      </c>
      <c r="K83" s="11">
        <v>2016</v>
      </c>
      <c r="L83" s="11"/>
      <c r="M83" s="11">
        <f t="shared" si="14"/>
        <v>24</v>
      </c>
      <c r="N83" s="11"/>
      <c r="O83" s="11"/>
      <c r="P83" s="50">
        <f>IF(B83="","",VLOOKUP(AC83,Varsayımlar!$B:$Q,7,0)*K83)</f>
        <v>60480</v>
      </c>
      <c r="Q83" s="50">
        <f>IF(B83="","",VLOOKUP(AC83,Varsayımlar!$B:$Q,8,0))</f>
        <v>25</v>
      </c>
      <c r="R83" s="50" t="str">
        <f>IF(B83="","",VLOOKUP(AC83,Varsayımlar!$B:$Q,9,0))</f>
        <v>SOFT</v>
      </c>
      <c r="S83" s="50">
        <f>IF(B83="","",VLOOKUP(AC83,Varsayımlar!$B:$Q,10,0))</f>
        <v>4</v>
      </c>
      <c r="T83" s="50">
        <f>IF(B83="","",VLOOKUP(AC83,Varsayımlar!$B:$Q,11,0))</f>
        <v>30</v>
      </c>
      <c r="U83" s="50">
        <f>IF(B83="","",VLOOKUP(AC83,Varsayımlar!$B:$Q,12,0))</f>
        <v>260</v>
      </c>
      <c r="V83" s="50" t="str">
        <f>IF(B83="","",VLOOKUP(AC83,Varsayımlar!$B:$Q,13,0))</f>
        <v>YURTDIŞI</v>
      </c>
      <c r="W83" s="50">
        <f>IF(B83="","",VLOOKUP(AC83,Varsayımlar!$B:$Q,14,0))</f>
        <v>9</v>
      </c>
      <c r="X83" s="11"/>
      <c r="Y83" s="11"/>
      <c r="Z83" s="11"/>
      <c r="AA83" s="50" t="str">
        <f>IF(B83="","",VLOOKUP(AC83,Varsayımlar!$B:$Q,15,0))</f>
        <v>25CM TURUNCU KOLİ-SOL ÜST DİKDÖRTGENE ÜRETİM TARİHİ BASILACAK</v>
      </c>
      <c r="AB83" s="50" t="str">
        <f>IF(B83="","",VLOOKUP(AC83,Varsayımlar!$B:$Q,16,0))</f>
        <v>24-26 CM</v>
      </c>
      <c r="AC83" s="50" t="str">
        <f t="shared" si="6"/>
        <v>MAGNİTMAGNİT MAVİ AMBALAJ 25 CM 260G</v>
      </c>
    </row>
    <row r="84" spans="1:29" ht="63" x14ac:dyDescent="0.25">
      <c r="A84" s="11" t="s">
        <v>213</v>
      </c>
      <c r="B84" s="48" t="s">
        <v>90</v>
      </c>
      <c r="C84" s="49">
        <f>IF(B84="","",VLOOKUP(AC84,Varsayımlar!$B:$Q,3,0))</f>
        <v>8698829380698</v>
      </c>
      <c r="D84" s="49" t="s">
        <v>234</v>
      </c>
      <c r="E84" s="47" t="s">
        <v>91</v>
      </c>
      <c r="F84" s="11"/>
      <c r="G84" s="11"/>
      <c r="H84" s="50" t="str">
        <f>IF(B84="","",VLOOKUP(AC84,Varsayımlar!$B:$Q,5,0))</f>
        <v>MAGNİT MAVİ AMBALAJ 25CM</v>
      </c>
      <c r="I84" s="50"/>
      <c r="J84" s="50" t="str">
        <f>IF(B84="","",VLOOKUP(AC84,Varsayımlar!$B:$Q,6,0))</f>
        <v>SADE</v>
      </c>
      <c r="K84" s="11">
        <v>2016</v>
      </c>
      <c r="L84" s="11"/>
      <c r="M84" s="11">
        <f t="shared" si="14"/>
        <v>24</v>
      </c>
      <c r="N84" s="11"/>
      <c r="O84" s="11"/>
      <c r="P84" s="50">
        <f>IF(B84="","",VLOOKUP(AC84,Varsayımlar!$B:$Q,7,0)*K84)</f>
        <v>60480</v>
      </c>
      <c r="Q84" s="50">
        <f>IF(B84="","",VLOOKUP(AC84,Varsayımlar!$B:$Q,8,0))</f>
        <v>25</v>
      </c>
      <c r="R84" s="50" t="str">
        <f>IF(B84="","",VLOOKUP(AC84,Varsayımlar!$B:$Q,9,0))</f>
        <v>SOFT</v>
      </c>
      <c r="S84" s="50">
        <f>IF(B84="","",VLOOKUP(AC84,Varsayımlar!$B:$Q,10,0))</f>
        <v>4</v>
      </c>
      <c r="T84" s="50">
        <f>IF(B84="","",VLOOKUP(AC84,Varsayımlar!$B:$Q,11,0))</f>
        <v>30</v>
      </c>
      <c r="U84" s="50">
        <f>IF(B84="","",VLOOKUP(AC84,Varsayımlar!$B:$Q,12,0))</f>
        <v>260</v>
      </c>
      <c r="V84" s="50" t="str">
        <f>IF(B84="","",VLOOKUP(AC84,Varsayımlar!$B:$Q,13,0))</f>
        <v>YURTDIŞI</v>
      </c>
      <c r="W84" s="50">
        <f>IF(B84="","",VLOOKUP(AC84,Varsayımlar!$B:$Q,14,0))</f>
        <v>9</v>
      </c>
      <c r="X84" s="11"/>
      <c r="Y84" s="11"/>
      <c r="Z84" s="11"/>
      <c r="AA84" s="50" t="str">
        <f>IF(B84="","",VLOOKUP(AC84,Varsayımlar!$B:$Q,15,0))</f>
        <v>25CM TURUNCU KOLİ-SOL ÜST DİKDÖRTGENE ÜRETİM TARİHİ BASILACAK</v>
      </c>
      <c r="AB84" s="50" t="str">
        <f>IF(B84="","",VLOOKUP(AC84,Varsayımlar!$B:$Q,16,0))</f>
        <v>24-26 CM</v>
      </c>
      <c r="AC84" s="50" t="str">
        <f t="shared" si="6"/>
        <v>MAGNİTMAGNİT MAVİ AMBALAJ 25 CM 260G</v>
      </c>
    </row>
    <row r="85" spans="1:29" ht="63" x14ac:dyDescent="0.25">
      <c r="A85" s="11" t="s">
        <v>214</v>
      </c>
      <c r="B85" s="48" t="s">
        <v>90</v>
      </c>
      <c r="C85" s="49">
        <f>IF(B85="","",VLOOKUP(AC85,Varsayımlar!$B:$Q,3,0))</f>
        <v>8698829380698</v>
      </c>
      <c r="D85" s="49" t="s">
        <v>235</v>
      </c>
      <c r="E85" s="47" t="s">
        <v>91</v>
      </c>
      <c r="F85" s="11"/>
      <c r="G85" s="11"/>
      <c r="H85" s="50" t="str">
        <f>IF(B85="","",VLOOKUP(AC85,Varsayımlar!$B:$Q,5,0))</f>
        <v>MAGNİT MAVİ AMBALAJ 25CM</v>
      </c>
      <c r="I85" s="50"/>
      <c r="J85" s="50" t="str">
        <f>IF(B85="","",VLOOKUP(AC85,Varsayımlar!$B:$Q,6,0))</f>
        <v>SADE</v>
      </c>
      <c r="K85" s="11">
        <v>2016</v>
      </c>
      <c r="L85" s="11"/>
      <c r="M85" s="11">
        <f t="shared" si="14"/>
        <v>24</v>
      </c>
      <c r="N85" s="11"/>
      <c r="O85" s="11"/>
      <c r="P85" s="50">
        <f>IF(B85="","",VLOOKUP(AC85,Varsayımlar!$B:$Q,7,0)*K85)</f>
        <v>60480</v>
      </c>
      <c r="Q85" s="50">
        <f>IF(B85="","",VLOOKUP(AC85,Varsayımlar!$B:$Q,8,0))</f>
        <v>25</v>
      </c>
      <c r="R85" s="50" t="str">
        <f>IF(B85="","",VLOOKUP(AC85,Varsayımlar!$B:$Q,9,0))</f>
        <v>SOFT</v>
      </c>
      <c r="S85" s="50">
        <f>IF(B85="","",VLOOKUP(AC85,Varsayımlar!$B:$Q,10,0))</f>
        <v>4</v>
      </c>
      <c r="T85" s="50">
        <f>IF(B85="","",VLOOKUP(AC85,Varsayımlar!$B:$Q,11,0))</f>
        <v>30</v>
      </c>
      <c r="U85" s="50">
        <f>IF(B85="","",VLOOKUP(AC85,Varsayımlar!$B:$Q,12,0))</f>
        <v>260</v>
      </c>
      <c r="V85" s="50" t="str">
        <f>IF(B85="","",VLOOKUP(AC85,Varsayımlar!$B:$Q,13,0))</f>
        <v>YURTDIŞI</v>
      </c>
      <c r="W85" s="50">
        <f>IF(B85="","",VLOOKUP(AC85,Varsayımlar!$B:$Q,14,0))</f>
        <v>9</v>
      </c>
      <c r="X85" s="11"/>
      <c r="Y85" s="11"/>
      <c r="Z85" s="11"/>
      <c r="AA85" s="50" t="str">
        <f>IF(B85="","",VLOOKUP(AC85,Varsayımlar!$B:$Q,15,0))</f>
        <v>25CM TURUNCU KOLİ-SOL ÜST DİKDÖRTGENE ÜRETİM TARİHİ BASILACAK</v>
      </c>
      <c r="AB85" s="50" t="str">
        <f>IF(B85="","",VLOOKUP(AC85,Varsayımlar!$B:$Q,16,0))</f>
        <v>24-26 CM</v>
      </c>
      <c r="AC85" s="50" t="str">
        <f t="shared" si="6"/>
        <v>MAGNİTMAGNİT MAVİ AMBALAJ 25 CM 260G</v>
      </c>
    </row>
    <row r="86" spans="1:29" ht="63" x14ac:dyDescent="0.25">
      <c r="A86" s="11" t="s">
        <v>215</v>
      </c>
      <c r="B86" s="48" t="s">
        <v>90</v>
      </c>
      <c r="C86" s="49">
        <f>IF(B86="","",VLOOKUP(AC86,Varsayımlar!$B:$Q,3,0))</f>
        <v>8698829380698</v>
      </c>
      <c r="D86" s="49" t="s">
        <v>236</v>
      </c>
      <c r="E86" s="47" t="s">
        <v>91</v>
      </c>
      <c r="F86" s="11"/>
      <c r="G86" s="11"/>
      <c r="H86" s="50" t="str">
        <f>IF(B86="","",VLOOKUP(AC86,Varsayımlar!$B:$Q,5,0))</f>
        <v>MAGNİT MAVİ AMBALAJ 25CM</v>
      </c>
      <c r="I86" s="50"/>
      <c r="J86" s="50" t="str">
        <f>IF(B86="","",VLOOKUP(AC86,Varsayımlar!$B:$Q,6,0))</f>
        <v>SADE</v>
      </c>
      <c r="K86" s="11">
        <v>2016</v>
      </c>
      <c r="L86" s="11"/>
      <c r="M86" s="11">
        <f t="shared" si="14"/>
        <v>24</v>
      </c>
      <c r="N86" s="11"/>
      <c r="O86" s="11"/>
      <c r="P86" s="50">
        <f>IF(B86="","",VLOOKUP(AC86,Varsayımlar!$B:$Q,7,0)*K86)</f>
        <v>60480</v>
      </c>
      <c r="Q86" s="50">
        <f>IF(B86="","",VLOOKUP(AC86,Varsayımlar!$B:$Q,8,0))</f>
        <v>25</v>
      </c>
      <c r="R86" s="50" t="str">
        <f>IF(B86="","",VLOOKUP(AC86,Varsayımlar!$B:$Q,9,0))</f>
        <v>SOFT</v>
      </c>
      <c r="S86" s="50">
        <f>IF(B86="","",VLOOKUP(AC86,Varsayımlar!$B:$Q,10,0))</f>
        <v>4</v>
      </c>
      <c r="T86" s="50">
        <f>IF(B86="","",VLOOKUP(AC86,Varsayımlar!$B:$Q,11,0))</f>
        <v>30</v>
      </c>
      <c r="U86" s="50">
        <f>IF(B86="","",VLOOKUP(AC86,Varsayımlar!$B:$Q,12,0))</f>
        <v>260</v>
      </c>
      <c r="V86" s="50" t="str">
        <f>IF(B86="","",VLOOKUP(AC86,Varsayımlar!$B:$Q,13,0))</f>
        <v>YURTDIŞI</v>
      </c>
      <c r="W86" s="50">
        <f>IF(B86="","",VLOOKUP(AC86,Varsayımlar!$B:$Q,14,0))</f>
        <v>9</v>
      </c>
      <c r="X86" s="11"/>
      <c r="Y86" s="11"/>
      <c r="Z86" s="11"/>
      <c r="AA86" s="50" t="str">
        <f>IF(B86="","",VLOOKUP(AC86,Varsayımlar!$B:$Q,15,0))</f>
        <v>25CM TURUNCU KOLİ-SOL ÜST DİKDÖRTGENE ÜRETİM TARİHİ BASILACAK</v>
      </c>
      <c r="AB86" s="50" t="str">
        <f>IF(B86="","",VLOOKUP(AC86,Varsayımlar!$B:$Q,16,0))</f>
        <v>24-26 CM</v>
      </c>
      <c r="AC86" s="50" t="str">
        <f t="shared" si="6"/>
        <v>MAGNİTMAGNİT MAVİ AMBALAJ 25 CM 260G</v>
      </c>
    </row>
    <row r="87" spans="1:29" ht="63" x14ac:dyDescent="0.25">
      <c r="A87" s="11" t="s">
        <v>216</v>
      </c>
      <c r="B87" s="48" t="s">
        <v>90</v>
      </c>
      <c r="C87" s="49">
        <f>IF(B87="","",VLOOKUP(AC87,Varsayımlar!$B:$Q,3,0))</f>
        <v>8698829380698</v>
      </c>
      <c r="D87" s="49" t="s">
        <v>237</v>
      </c>
      <c r="E87" s="47" t="s">
        <v>91</v>
      </c>
      <c r="F87" s="11"/>
      <c r="G87" s="11"/>
      <c r="H87" s="50" t="str">
        <f>IF(B87="","",VLOOKUP(AC87,Varsayımlar!$B:$Q,5,0))</f>
        <v>MAGNİT MAVİ AMBALAJ 25CM</v>
      </c>
      <c r="I87" s="50"/>
      <c r="J87" s="50" t="str">
        <f>IF(B87="","",VLOOKUP(AC87,Varsayımlar!$B:$Q,6,0))</f>
        <v>SADE</v>
      </c>
      <c r="K87" s="11">
        <v>2016</v>
      </c>
      <c r="L87" s="11"/>
      <c r="M87" s="11">
        <f t="shared" si="14"/>
        <v>24</v>
      </c>
      <c r="N87" s="11"/>
      <c r="O87" s="11"/>
      <c r="P87" s="50">
        <f>IF(B87="","",VLOOKUP(AC87,Varsayımlar!$B:$Q,7,0)*K87)</f>
        <v>60480</v>
      </c>
      <c r="Q87" s="50">
        <f>IF(B87="","",VLOOKUP(AC87,Varsayımlar!$B:$Q,8,0))</f>
        <v>25</v>
      </c>
      <c r="R87" s="50" t="str">
        <f>IF(B87="","",VLOOKUP(AC87,Varsayımlar!$B:$Q,9,0))</f>
        <v>SOFT</v>
      </c>
      <c r="S87" s="50">
        <f>IF(B87="","",VLOOKUP(AC87,Varsayımlar!$B:$Q,10,0))</f>
        <v>4</v>
      </c>
      <c r="T87" s="50">
        <f>IF(B87="","",VLOOKUP(AC87,Varsayımlar!$B:$Q,11,0))</f>
        <v>30</v>
      </c>
      <c r="U87" s="50">
        <f>IF(B87="","",VLOOKUP(AC87,Varsayımlar!$B:$Q,12,0))</f>
        <v>260</v>
      </c>
      <c r="V87" s="50" t="str">
        <f>IF(B87="","",VLOOKUP(AC87,Varsayımlar!$B:$Q,13,0))</f>
        <v>YURTDIŞI</v>
      </c>
      <c r="W87" s="50">
        <f>IF(B87="","",VLOOKUP(AC87,Varsayımlar!$B:$Q,14,0))</f>
        <v>9</v>
      </c>
      <c r="X87" s="11"/>
      <c r="Y87" s="11"/>
      <c r="Z87" s="11"/>
      <c r="AA87" s="50" t="str">
        <f>IF(B87="","",VLOOKUP(AC87,Varsayımlar!$B:$Q,15,0))</f>
        <v>25CM TURUNCU KOLİ-SOL ÜST DİKDÖRTGENE ÜRETİM TARİHİ BASILACAK</v>
      </c>
      <c r="AB87" s="50" t="str">
        <f>IF(B87="","",VLOOKUP(AC87,Varsayımlar!$B:$Q,16,0))</f>
        <v>24-26 CM</v>
      </c>
      <c r="AC87" s="50" t="str">
        <f t="shared" si="6"/>
        <v>MAGNİTMAGNİT MAVİ AMBALAJ 25 CM 260G</v>
      </c>
    </row>
    <row r="88" spans="1:29" ht="63" x14ac:dyDescent="0.25">
      <c r="A88" s="11" t="s">
        <v>217</v>
      </c>
      <c r="B88" s="48" t="s">
        <v>90</v>
      </c>
      <c r="C88" s="49">
        <f>IF(B88="","",VLOOKUP(AC88,Varsayımlar!$B:$Q,3,0))</f>
        <v>8698829380698</v>
      </c>
      <c r="D88" s="49" t="s">
        <v>238</v>
      </c>
      <c r="E88" s="47" t="s">
        <v>91</v>
      </c>
      <c r="F88" s="11"/>
      <c r="G88" s="11"/>
      <c r="H88" s="50" t="str">
        <f>IF(B88="","",VLOOKUP(AC88,Varsayımlar!$B:$Q,5,0))</f>
        <v>MAGNİT MAVİ AMBALAJ 25CM</v>
      </c>
      <c r="I88" s="50"/>
      <c r="J88" s="50" t="str">
        <f>IF(B88="","",VLOOKUP(AC88,Varsayımlar!$B:$Q,6,0))</f>
        <v>SADE</v>
      </c>
      <c r="K88" s="11">
        <v>2016</v>
      </c>
      <c r="L88" s="11"/>
      <c r="M88" s="11">
        <f t="shared" si="14"/>
        <v>24</v>
      </c>
      <c r="N88" s="11"/>
      <c r="O88" s="11"/>
      <c r="P88" s="50">
        <f>IF(B88="","",VLOOKUP(AC88,Varsayımlar!$B:$Q,7,0)*K88)</f>
        <v>60480</v>
      </c>
      <c r="Q88" s="50">
        <f>IF(B88="","",VLOOKUP(AC88,Varsayımlar!$B:$Q,8,0))</f>
        <v>25</v>
      </c>
      <c r="R88" s="50" t="str">
        <f>IF(B88="","",VLOOKUP(AC88,Varsayımlar!$B:$Q,9,0))</f>
        <v>SOFT</v>
      </c>
      <c r="S88" s="50">
        <f>IF(B88="","",VLOOKUP(AC88,Varsayımlar!$B:$Q,10,0))</f>
        <v>4</v>
      </c>
      <c r="T88" s="50">
        <f>IF(B88="","",VLOOKUP(AC88,Varsayımlar!$B:$Q,11,0))</f>
        <v>30</v>
      </c>
      <c r="U88" s="50">
        <f>IF(B88="","",VLOOKUP(AC88,Varsayımlar!$B:$Q,12,0))</f>
        <v>260</v>
      </c>
      <c r="V88" s="50" t="str">
        <f>IF(B88="","",VLOOKUP(AC88,Varsayımlar!$B:$Q,13,0))</f>
        <v>YURTDIŞI</v>
      </c>
      <c r="W88" s="50">
        <f>IF(B88="","",VLOOKUP(AC88,Varsayımlar!$B:$Q,14,0))</f>
        <v>9</v>
      </c>
      <c r="X88" s="11"/>
      <c r="Y88" s="11"/>
      <c r="Z88" s="11"/>
      <c r="AA88" s="50" t="str">
        <f>IF(B88="","",VLOOKUP(AC88,Varsayımlar!$B:$Q,15,0))</f>
        <v>25CM TURUNCU KOLİ-SOL ÜST DİKDÖRTGENE ÜRETİM TARİHİ BASILACAK</v>
      </c>
      <c r="AB88" s="50" t="str">
        <f>IF(B88="","",VLOOKUP(AC88,Varsayımlar!$B:$Q,16,0))</f>
        <v>24-26 CM</v>
      </c>
      <c r="AC88" s="50" t="str">
        <f t="shared" si="6"/>
        <v>MAGNİTMAGNİT MAVİ AMBALAJ 25 CM 260G</v>
      </c>
    </row>
    <row r="89" spans="1:29" ht="63" x14ac:dyDescent="0.25">
      <c r="A89" s="11" t="s">
        <v>218</v>
      </c>
      <c r="B89" s="48" t="s">
        <v>90</v>
      </c>
      <c r="C89" s="49">
        <f>IF(B89="","",VLOOKUP(AC89,Varsayımlar!$B:$Q,3,0))</f>
        <v>8698829380698</v>
      </c>
      <c r="D89" s="49" t="s">
        <v>239</v>
      </c>
      <c r="E89" s="47" t="s">
        <v>91</v>
      </c>
      <c r="F89" s="11"/>
      <c r="G89" s="11"/>
      <c r="H89" s="50" t="str">
        <f>IF(B89="","",VLOOKUP(AC89,Varsayımlar!$B:$Q,5,0))</f>
        <v>MAGNİT MAVİ AMBALAJ 25CM</v>
      </c>
      <c r="I89" s="50"/>
      <c r="J89" s="50" t="str">
        <f>IF(B89="","",VLOOKUP(AC89,Varsayımlar!$B:$Q,6,0))</f>
        <v>SADE</v>
      </c>
      <c r="K89" s="11">
        <v>2016</v>
      </c>
      <c r="L89" s="11"/>
      <c r="M89" s="11">
        <f t="shared" si="14"/>
        <v>24</v>
      </c>
      <c r="N89" s="11"/>
      <c r="O89" s="11"/>
      <c r="P89" s="50">
        <f>IF(B89="","",VLOOKUP(AC89,Varsayımlar!$B:$Q,7,0)*K89)</f>
        <v>60480</v>
      </c>
      <c r="Q89" s="50">
        <f>IF(B89="","",VLOOKUP(AC89,Varsayımlar!$B:$Q,8,0))</f>
        <v>25</v>
      </c>
      <c r="R89" s="50" t="str">
        <f>IF(B89="","",VLOOKUP(AC89,Varsayımlar!$B:$Q,9,0))</f>
        <v>SOFT</v>
      </c>
      <c r="S89" s="50">
        <f>IF(B89="","",VLOOKUP(AC89,Varsayımlar!$B:$Q,10,0))</f>
        <v>4</v>
      </c>
      <c r="T89" s="50">
        <f>IF(B89="","",VLOOKUP(AC89,Varsayımlar!$B:$Q,11,0))</f>
        <v>30</v>
      </c>
      <c r="U89" s="50">
        <f>IF(B89="","",VLOOKUP(AC89,Varsayımlar!$B:$Q,12,0))</f>
        <v>260</v>
      </c>
      <c r="V89" s="50" t="str">
        <f>IF(B89="","",VLOOKUP(AC89,Varsayımlar!$B:$Q,13,0))</f>
        <v>YURTDIŞI</v>
      </c>
      <c r="W89" s="50">
        <f>IF(B89="","",VLOOKUP(AC89,Varsayımlar!$B:$Q,14,0))</f>
        <v>9</v>
      </c>
      <c r="X89" s="11"/>
      <c r="Y89" s="11"/>
      <c r="Z89" s="11"/>
      <c r="AA89" s="50" t="str">
        <f>IF(B89="","",VLOOKUP(AC89,Varsayımlar!$B:$Q,15,0))</f>
        <v>25CM TURUNCU KOLİ-SOL ÜST DİKDÖRTGENE ÜRETİM TARİHİ BASILACAK</v>
      </c>
      <c r="AB89" s="50" t="str">
        <f>IF(B89="","",VLOOKUP(AC89,Varsayımlar!$B:$Q,16,0))</f>
        <v>24-26 CM</v>
      </c>
      <c r="AC89" s="50" t="str">
        <f t="shared" si="6"/>
        <v>MAGNİTMAGNİT MAVİ AMBALAJ 25 CM 260G</v>
      </c>
    </row>
    <row r="90" spans="1:29" ht="63" x14ac:dyDescent="0.25">
      <c r="A90" s="11" t="s">
        <v>219</v>
      </c>
      <c r="B90" s="48" t="s">
        <v>90</v>
      </c>
      <c r="C90" s="49">
        <f>IF(B90="","",VLOOKUP(AC90,Varsayımlar!$B:$Q,3,0))</f>
        <v>8698829380698</v>
      </c>
      <c r="D90" s="49" t="s">
        <v>258</v>
      </c>
      <c r="E90" s="47" t="s">
        <v>91</v>
      </c>
      <c r="F90" s="11"/>
      <c r="G90" s="11"/>
      <c r="H90" s="50" t="str">
        <f>IF(B90="","",VLOOKUP(AC90,Varsayımlar!$B:$Q,5,0))</f>
        <v>MAGNİT MAVİ AMBALAJ 25CM</v>
      </c>
      <c r="I90" s="50"/>
      <c r="J90" s="50" t="str">
        <f>IF(B90="","",VLOOKUP(AC90,Varsayımlar!$B:$Q,6,0))</f>
        <v>SADE</v>
      </c>
      <c r="K90" s="11">
        <v>2016</v>
      </c>
      <c r="L90" s="11"/>
      <c r="M90" s="11">
        <f t="shared" si="14"/>
        <v>24</v>
      </c>
      <c r="N90" s="11"/>
      <c r="O90" s="11"/>
      <c r="P90" s="50">
        <f>IF(B90="","",VLOOKUP(AC90,Varsayımlar!$B:$Q,7,0)*K90)</f>
        <v>60480</v>
      </c>
      <c r="Q90" s="50">
        <f>IF(B90="","",VLOOKUP(AC90,Varsayımlar!$B:$Q,8,0))</f>
        <v>25</v>
      </c>
      <c r="R90" s="50" t="str">
        <f>IF(B90="","",VLOOKUP(AC90,Varsayımlar!$B:$Q,9,0))</f>
        <v>SOFT</v>
      </c>
      <c r="S90" s="50">
        <f>IF(B90="","",VLOOKUP(AC90,Varsayımlar!$B:$Q,10,0))</f>
        <v>4</v>
      </c>
      <c r="T90" s="50">
        <f>IF(B90="","",VLOOKUP(AC90,Varsayımlar!$B:$Q,11,0))</f>
        <v>30</v>
      </c>
      <c r="U90" s="50">
        <f>IF(B90="","",VLOOKUP(AC90,Varsayımlar!$B:$Q,12,0))</f>
        <v>260</v>
      </c>
      <c r="V90" s="50" t="str">
        <f>IF(B90="","",VLOOKUP(AC90,Varsayımlar!$B:$Q,13,0))</f>
        <v>YURTDIŞI</v>
      </c>
      <c r="W90" s="50">
        <f>IF(B90="","",VLOOKUP(AC90,Varsayımlar!$B:$Q,14,0))</f>
        <v>9</v>
      </c>
      <c r="X90" s="11"/>
      <c r="Y90" s="11"/>
      <c r="Z90" s="11"/>
      <c r="AA90" s="50" t="str">
        <f>IF(B90="","",VLOOKUP(AC90,Varsayımlar!$B:$Q,15,0))</f>
        <v>25CM TURUNCU KOLİ-SOL ÜST DİKDÖRTGENE ÜRETİM TARİHİ BASILACAK</v>
      </c>
      <c r="AB90" s="50" t="str">
        <f>IF(B90="","",VLOOKUP(AC90,Varsayımlar!$B:$Q,16,0))</f>
        <v>24-26 CM</v>
      </c>
      <c r="AC90" s="50" t="str">
        <f t="shared" si="6"/>
        <v>MAGNİTMAGNİT MAVİ AMBALAJ 25 CM 260G</v>
      </c>
    </row>
    <row r="91" spans="1:29" ht="63" x14ac:dyDescent="0.25">
      <c r="A91" s="11" t="s">
        <v>220</v>
      </c>
      <c r="B91" s="48" t="s">
        <v>90</v>
      </c>
      <c r="C91" s="49">
        <f>IF(B91="","",VLOOKUP(AC91,Varsayımlar!$B:$Q,3,0))</f>
        <v>8698829380698</v>
      </c>
      <c r="D91" s="49" t="s">
        <v>259</v>
      </c>
      <c r="E91" s="47" t="s">
        <v>91</v>
      </c>
      <c r="F91" s="11"/>
      <c r="G91" s="11"/>
      <c r="H91" s="50" t="str">
        <f>IF(B91="","",VLOOKUP(AC91,Varsayımlar!$B:$Q,5,0))</f>
        <v>MAGNİT MAVİ AMBALAJ 25CM</v>
      </c>
      <c r="I91" s="50"/>
      <c r="J91" s="50" t="str">
        <f>IF(B91="","",VLOOKUP(AC91,Varsayımlar!$B:$Q,6,0))</f>
        <v>SADE</v>
      </c>
      <c r="K91" s="11">
        <v>2016</v>
      </c>
      <c r="L91" s="11"/>
      <c r="M91" s="11">
        <f t="shared" si="14"/>
        <v>24</v>
      </c>
      <c r="N91" s="11"/>
      <c r="O91" s="11"/>
      <c r="P91" s="50">
        <f>IF(B91="","",VLOOKUP(AC91,Varsayımlar!$B:$Q,7,0)*K91)</f>
        <v>60480</v>
      </c>
      <c r="Q91" s="50">
        <f>IF(B91="","",VLOOKUP(AC91,Varsayımlar!$B:$Q,8,0))</f>
        <v>25</v>
      </c>
      <c r="R91" s="50" t="str">
        <f>IF(B91="","",VLOOKUP(AC91,Varsayımlar!$B:$Q,9,0))</f>
        <v>SOFT</v>
      </c>
      <c r="S91" s="50">
        <f>IF(B91="","",VLOOKUP(AC91,Varsayımlar!$B:$Q,10,0))</f>
        <v>4</v>
      </c>
      <c r="T91" s="50">
        <f>IF(B91="","",VLOOKUP(AC91,Varsayımlar!$B:$Q,11,0))</f>
        <v>30</v>
      </c>
      <c r="U91" s="50">
        <f>IF(B91="","",VLOOKUP(AC91,Varsayımlar!$B:$Q,12,0))</f>
        <v>260</v>
      </c>
      <c r="V91" s="50" t="str">
        <f>IF(B91="","",VLOOKUP(AC91,Varsayımlar!$B:$Q,13,0))</f>
        <v>YURTDIŞI</v>
      </c>
      <c r="W91" s="50">
        <f>IF(B91="","",VLOOKUP(AC91,Varsayımlar!$B:$Q,14,0))</f>
        <v>9</v>
      </c>
      <c r="X91" s="11"/>
      <c r="Y91" s="11"/>
      <c r="Z91" s="11"/>
      <c r="AA91" s="50" t="str">
        <f>IF(B91="","",VLOOKUP(AC91,Varsayımlar!$B:$Q,15,0))</f>
        <v>25CM TURUNCU KOLİ-SOL ÜST DİKDÖRTGENE ÜRETİM TARİHİ BASILACAK</v>
      </c>
      <c r="AB91" s="50" t="str">
        <f>IF(B91="","",VLOOKUP(AC91,Varsayımlar!$B:$Q,16,0))</f>
        <v>24-26 CM</v>
      </c>
      <c r="AC91" s="50" t="str">
        <f t="shared" si="6"/>
        <v>MAGNİTMAGNİT MAVİ AMBALAJ 25 CM 260G</v>
      </c>
    </row>
    <row r="92" spans="1:29" ht="63" x14ac:dyDescent="0.25">
      <c r="A92" s="11" t="s">
        <v>221</v>
      </c>
      <c r="B92" s="48" t="s">
        <v>90</v>
      </c>
      <c r="C92" s="49">
        <f>IF(B92="","",VLOOKUP(AC92,Varsayımlar!$B:$Q,3,0))</f>
        <v>8698829380698</v>
      </c>
      <c r="D92" s="49" t="s">
        <v>260</v>
      </c>
      <c r="E92" s="47" t="s">
        <v>91</v>
      </c>
      <c r="F92" s="11"/>
      <c r="G92" s="11"/>
      <c r="H92" s="50" t="str">
        <f>IF(B92="","",VLOOKUP(AC92,Varsayımlar!$B:$Q,5,0))</f>
        <v>MAGNİT MAVİ AMBALAJ 25CM</v>
      </c>
      <c r="I92" s="50"/>
      <c r="J92" s="50" t="str">
        <f>IF(B92="","",VLOOKUP(AC92,Varsayımlar!$B:$Q,6,0))</f>
        <v>SADE</v>
      </c>
      <c r="K92" s="11">
        <v>2016</v>
      </c>
      <c r="L92" s="11"/>
      <c r="M92" s="11">
        <f t="shared" si="14"/>
        <v>24</v>
      </c>
      <c r="N92" s="11"/>
      <c r="O92" s="11"/>
      <c r="P92" s="50">
        <f>IF(B92="","",VLOOKUP(AC92,Varsayımlar!$B:$Q,7,0)*K92)</f>
        <v>60480</v>
      </c>
      <c r="Q92" s="50">
        <f>IF(B92="","",VLOOKUP(AC92,Varsayımlar!$B:$Q,8,0))</f>
        <v>25</v>
      </c>
      <c r="R92" s="50" t="str">
        <f>IF(B92="","",VLOOKUP(AC92,Varsayımlar!$B:$Q,9,0))</f>
        <v>SOFT</v>
      </c>
      <c r="S92" s="50">
        <f>IF(B92="","",VLOOKUP(AC92,Varsayımlar!$B:$Q,10,0))</f>
        <v>4</v>
      </c>
      <c r="T92" s="50">
        <f>IF(B92="","",VLOOKUP(AC92,Varsayımlar!$B:$Q,11,0))</f>
        <v>30</v>
      </c>
      <c r="U92" s="50">
        <f>IF(B92="","",VLOOKUP(AC92,Varsayımlar!$B:$Q,12,0))</f>
        <v>260</v>
      </c>
      <c r="V92" s="50" t="str">
        <f>IF(B92="","",VLOOKUP(AC92,Varsayımlar!$B:$Q,13,0))</f>
        <v>YURTDIŞI</v>
      </c>
      <c r="W92" s="50">
        <f>IF(B92="","",VLOOKUP(AC92,Varsayımlar!$B:$Q,14,0))</f>
        <v>9</v>
      </c>
      <c r="X92" s="11"/>
      <c r="Y92" s="11"/>
      <c r="Z92" s="11"/>
      <c r="AA92" s="50" t="str">
        <f>IF(B92="","",VLOOKUP(AC92,Varsayımlar!$B:$Q,15,0))</f>
        <v>25CM TURUNCU KOLİ-SOL ÜST DİKDÖRTGENE ÜRETİM TARİHİ BASILACAK</v>
      </c>
      <c r="AB92" s="50" t="str">
        <f>IF(B92="","",VLOOKUP(AC92,Varsayımlar!$B:$Q,16,0))</f>
        <v>24-26 CM</v>
      </c>
      <c r="AC92" s="50" t="str">
        <f t="shared" si="6"/>
        <v>MAGNİTMAGNİT MAVİ AMBALAJ 25 CM 260G</v>
      </c>
    </row>
    <row r="93" spans="1:29" ht="63" x14ac:dyDescent="0.25">
      <c r="A93" s="11" t="s">
        <v>222</v>
      </c>
      <c r="B93" s="48" t="s">
        <v>90</v>
      </c>
      <c r="C93" s="49">
        <f>IF(B93="","",VLOOKUP(AC93,Varsayımlar!$B:$Q,3,0))</f>
        <v>8698829380698</v>
      </c>
      <c r="D93" s="49" t="s">
        <v>261</v>
      </c>
      <c r="E93" s="47" t="s">
        <v>91</v>
      </c>
      <c r="F93" s="11"/>
      <c r="G93" s="11"/>
      <c r="H93" s="50" t="str">
        <f>IF(B93="","",VLOOKUP(AC93,Varsayımlar!$B:$Q,5,0))</f>
        <v>MAGNİT MAVİ AMBALAJ 25CM</v>
      </c>
      <c r="I93" s="50"/>
      <c r="J93" s="50" t="str">
        <f>IF(B93="","",VLOOKUP(AC93,Varsayımlar!$B:$Q,6,0))</f>
        <v>SADE</v>
      </c>
      <c r="K93" s="11">
        <v>2016</v>
      </c>
      <c r="L93" s="11"/>
      <c r="M93" s="11">
        <f t="shared" si="14"/>
        <v>24</v>
      </c>
      <c r="N93" s="11"/>
      <c r="O93" s="11"/>
      <c r="P93" s="50">
        <f>IF(B93="","",VLOOKUP(AC93,Varsayımlar!$B:$Q,7,0)*K93)</f>
        <v>60480</v>
      </c>
      <c r="Q93" s="50">
        <f>IF(B93="","",VLOOKUP(AC93,Varsayımlar!$B:$Q,8,0))</f>
        <v>25</v>
      </c>
      <c r="R93" s="50" t="str">
        <f>IF(B93="","",VLOOKUP(AC93,Varsayımlar!$B:$Q,9,0))</f>
        <v>SOFT</v>
      </c>
      <c r="S93" s="50">
        <f>IF(B93="","",VLOOKUP(AC93,Varsayımlar!$B:$Q,10,0))</f>
        <v>4</v>
      </c>
      <c r="T93" s="50">
        <f>IF(B93="","",VLOOKUP(AC93,Varsayımlar!$B:$Q,11,0))</f>
        <v>30</v>
      </c>
      <c r="U93" s="50">
        <f>IF(B93="","",VLOOKUP(AC93,Varsayımlar!$B:$Q,12,0))</f>
        <v>260</v>
      </c>
      <c r="V93" s="50" t="str">
        <f>IF(B93="","",VLOOKUP(AC93,Varsayımlar!$B:$Q,13,0))</f>
        <v>YURTDIŞI</v>
      </c>
      <c r="W93" s="50">
        <f>IF(B93="","",VLOOKUP(AC93,Varsayımlar!$B:$Q,14,0))</f>
        <v>9</v>
      </c>
      <c r="X93" s="11"/>
      <c r="Y93" s="11"/>
      <c r="Z93" s="11"/>
      <c r="AA93" s="50" t="str">
        <f>IF(B93="","",VLOOKUP(AC93,Varsayımlar!$B:$Q,15,0))</f>
        <v>25CM TURUNCU KOLİ-SOL ÜST DİKDÖRTGENE ÜRETİM TARİHİ BASILACAK</v>
      </c>
      <c r="AB93" s="50" t="str">
        <f>IF(B93="","",VLOOKUP(AC93,Varsayımlar!$B:$Q,16,0))</f>
        <v>24-26 CM</v>
      </c>
      <c r="AC93" s="50" t="str">
        <f t="shared" si="6"/>
        <v>MAGNİTMAGNİT MAVİ AMBALAJ 25 CM 260G</v>
      </c>
    </row>
    <row r="94" spans="1:29" ht="63" x14ac:dyDescent="0.25">
      <c r="A94" s="11" t="s">
        <v>223</v>
      </c>
      <c r="B94" s="48" t="s">
        <v>90</v>
      </c>
      <c r="C94" s="49">
        <f>IF(B94="","",VLOOKUP(AC94,Varsayımlar!$B:$Q,3,0))</f>
        <v>8698829380698</v>
      </c>
      <c r="D94" s="49" t="s">
        <v>262</v>
      </c>
      <c r="E94" s="47" t="s">
        <v>91</v>
      </c>
      <c r="F94" s="11"/>
      <c r="G94" s="11"/>
      <c r="H94" s="50" t="str">
        <f>IF(B94="","",VLOOKUP(AC94,Varsayımlar!$B:$Q,5,0))</f>
        <v>MAGNİT MAVİ AMBALAJ 25CM</v>
      </c>
      <c r="I94" s="50"/>
      <c r="J94" s="50" t="str">
        <f>IF(B94="","",VLOOKUP(AC94,Varsayımlar!$B:$Q,6,0))</f>
        <v>SADE</v>
      </c>
      <c r="K94" s="11">
        <v>2016</v>
      </c>
      <c r="L94" s="11"/>
      <c r="M94" s="11">
        <f t="shared" si="14"/>
        <v>24</v>
      </c>
      <c r="N94" s="11"/>
      <c r="O94" s="11"/>
      <c r="P94" s="50">
        <f>IF(B94="","",VLOOKUP(AC94,Varsayımlar!$B:$Q,7,0)*K94)</f>
        <v>60480</v>
      </c>
      <c r="Q94" s="50">
        <f>IF(B94="","",VLOOKUP(AC94,Varsayımlar!$B:$Q,8,0))</f>
        <v>25</v>
      </c>
      <c r="R94" s="50" t="str">
        <f>IF(B94="","",VLOOKUP(AC94,Varsayımlar!$B:$Q,9,0))</f>
        <v>SOFT</v>
      </c>
      <c r="S94" s="50">
        <f>IF(B94="","",VLOOKUP(AC94,Varsayımlar!$B:$Q,10,0))</f>
        <v>4</v>
      </c>
      <c r="T94" s="50">
        <f>IF(B94="","",VLOOKUP(AC94,Varsayımlar!$B:$Q,11,0))</f>
        <v>30</v>
      </c>
      <c r="U94" s="50">
        <f>IF(B94="","",VLOOKUP(AC94,Varsayımlar!$B:$Q,12,0))</f>
        <v>260</v>
      </c>
      <c r="V94" s="50" t="str">
        <f>IF(B94="","",VLOOKUP(AC94,Varsayımlar!$B:$Q,13,0))</f>
        <v>YURTDIŞI</v>
      </c>
      <c r="W94" s="50">
        <f>IF(B94="","",VLOOKUP(AC94,Varsayımlar!$B:$Q,14,0))</f>
        <v>9</v>
      </c>
      <c r="X94" s="11"/>
      <c r="Y94" s="11"/>
      <c r="Z94" s="11"/>
      <c r="AA94" s="50" t="str">
        <f>IF(B94="","",VLOOKUP(AC94,Varsayımlar!$B:$Q,15,0))</f>
        <v>25CM TURUNCU KOLİ-SOL ÜST DİKDÖRTGENE ÜRETİM TARİHİ BASILACAK</v>
      </c>
      <c r="AB94" s="50" t="str">
        <f>IF(B94="","",VLOOKUP(AC94,Varsayımlar!$B:$Q,16,0))</f>
        <v>24-26 CM</v>
      </c>
      <c r="AC94" s="50" t="str">
        <f t="shared" si="6"/>
        <v>MAGNİTMAGNİT MAVİ AMBALAJ 25 CM 260G</v>
      </c>
    </row>
    <row r="95" spans="1:29" ht="63" x14ac:dyDescent="0.25">
      <c r="A95" s="11" t="s">
        <v>224</v>
      </c>
      <c r="B95" s="48" t="s">
        <v>90</v>
      </c>
      <c r="C95" s="49">
        <f>IF(B95="","",VLOOKUP(AC95,Varsayımlar!$B:$Q,3,0))</f>
        <v>8698829380698</v>
      </c>
      <c r="D95" s="49" t="s">
        <v>266</v>
      </c>
      <c r="E95" s="47" t="s">
        <v>91</v>
      </c>
      <c r="F95" s="11"/>
      <c r="G95" s="11"/>
      <c r="H95" s="50" t="str">
        <f>IF(B95="","",VLOOKUP(AC95,Varsayımlar!$B:$Q,5,0))</f>
        <v>MAGNİT MAVİ AMBALAJ 25CM</v>
      </c>
      <c r="I95" s="50"/>
      <c r="J95" s="50" t="str">
        <f>IF(B95="","",VLOOKUP(AC95,Varsayımlar!$B:$Q,6,0))</f>
        <v>SADE</v>
      </c>
      <c r="K95" s="11">
        <v>2016</v>
      </c>
      <c r="L95" s="11"/>
      <c r="M95" s="11">
        <f t="shared" si="14"/>
        <v>24</v>
      </c>
      <c r="N95" s="11"/>
      <c r="O95" s="11"/>
      <c r="P95" s="50">
        <f>IF(B95="","",VLOOKUP(AC95,Varsayımlar!$B:$Q,7,0)*K95)</f>
        <v>60480</v>
      </c>
      <c r="Q95" s="50">
        <f>IF(B95="","",VLOOKUP(AC95,Varsayımlar!$B:$Q,8,0))</f>
        <v>25</v>
      </c>
      <c r="R95" s="50" t="str">
        <f>IF(B95="","",VLOOKUP(AC95,Varsayımlar!$B:$Q,9,0))</f>
        <v>SOFT</v>
      </c>
      <c r="S95" s="50">
        <f>IF(B95="","",VLOOKUP(AC95,Varsayımlar!$B:$Q,10,0))</f>
        <v>4</v>
      </c>
      <c r="T95" s="50">
        <f>IF(B95="","",VLOOKUP(AC95,Varsayımlar!$B:$Q,11,0))</f>
        <v>30</v>
      </c>
      <c r="U95" s="50">
        <f>IF(B95="","",VLOOKUP(AC95,Varsayımlar!$B:$Q,12,0))</f>
        <v>260</v>
      </c>
      <c r="V95" s="50" t="str">
        <f>IF(B95="","",VLOOKUP(AC95,Varsayımlar!$B:$Q,13,0))</f>
        <v>YURTDIŞI</v>
      </c>
      <c r="W95" s="50">
        <f>IF(B95="","",VLOOKUP(AC95,Varsayımlar!$B:$Q,14,0))</f>
        <v>9</v>
      </c>
      <c r="X95" s="11"/>
      <c r="Y95" s="11"/>
      <c r="Z95" s="11"/>
      <c r="AA95" s="50" t="str">
        <f>IF(B95="","",VLOOKUP(AC95,Varsayımlar!$B:$Q,15,0))</f>
        <v>25CM TURUNCU KOLİ-SOL ÜST DİKDÖRTGENE ÜRETİM TARİHİ BASILACAK</v>
      </c>
      <c r="AB95" s="50" t="str">
        <f>IF(B95="","",VLOOKUP(AC95,Varsayımlar!$B:$Q,16,0))</f>
        <v>24-26 CM</v>
      </c>
      <c r="AC95" s="50" t="str">
        <f t="shared" si="6"/>
        <v>MAGNİTMAGNİT MAVİ AMBALAJ 25 CM 260G</v>
      </c>
    </row>
    <row r="96" spans="1:29" ht="31.5" x14ac:dyDescent="0.25">
      <c r="A96" s="11" t="s">
        <v>225</v>
      </c>
      <c r="B96" s="11" t="s">
        <v>79</v>
      </c>
      <c r="C96" s="46">
        <f>IF(B96="","",VLOOKUP(AC96,Varsayımlar!$B:$Q,3,0))</f>
        <v>8698829380698</v>
      </c>
      <c r="D96" s="46"/>
      <c r="E96" s="47" t="s">
        <v>254</v>
      </c>
      <c r="F96" s="11"/>
      <c r="G96" s="11"/>
      <c r="H96" s="11" t="str">
        <f>IF(B96="","",VLOOKUP(AC96,Varsayımlar!$B:$Q,5,0))</f>
        <v>Manetka 20cm</v>
      </c>
      <c r="I96" s="11"/>
      <c r="J96" s="11" t="str">
        <f>IF(B96="","",VLOOKUP(AC96,Varsayımlar!$B:$Q,6,0))</f>
        <v>SADE</v>
      </c>
      <c r="K96" s="11">
        <v>7200</v>
      </c>
      <c r="L96" s="11"/>
      <c r="M96" s="11">
        <f>K96/225</f>
        <v>32</v>
      </c>
      <c r="N96" s="11"/>
      <c r="O96" s="11"/>
      <c r="P96" s="11">
        <f>IF(B96="","",VLOOKUP(AC96,Varsayımlar!$B:$Q,7,0)*K96)</f>
        <v>100800</v>
      </c>
      <c r="Q96" s="11">
        <f>IF(B96="","",VLOOKUP(AC96,Varsayımlar!$B:$Q,8,0))</f>
        <v>20</v>
      </c>
      <c r="R96" s="11" t="str">
        <f>IF(B96="","",VLOOKUP(AC96,Varsayımlar!$B:$Q,9,0))</f>
        <v>Irak Soft</v>
      </c>
      <c r="S96" s="11">
        <f>IF(B96="","",VLOOKUP(AC96,Varsayımlar!$B:$Q,10,0))</f>
        <v>4</v>
      </c>
      <c r="T96" s="11">
        <f>IF(B96="","",VLOOKUP(AC96,Varsayımlar!$B:$Q,11,0))</f>
        <v>14</v>
      </c>
      <c r="U96" s="11">
        <f>IF(B96="","",VLOOKUP(AC96,Varsayımlar!$B:$Q,12,0))</f>
        <v>166</v>
      </c>
      <c r="V96" s="11" t="str">
        <f>IF(B96="","",VLOOKUP(AC96,Varsayımlar!$B:$Q,13,0))</f>
        <v>YURTDIŞI</v>
      </c>
      <c r="W96" s="11">
        <f>IF(B96="","",VLOOKUP(AC96,Varsayımlar!$B:$Q,14,0))</f>
        <v>6</v>
      </c>
      <c r="X96" s="11"/>
      <c r="Y96" s="11"/>
      <c r="Z96" s="11"/>
      <c r="AA96" s="11" t="str">
        <f>IF(B96="","",VLOOKUP(AC96,Varsayımlar!$B:$Q,15,0))</f>
        <v>Kare Koli-Üretim Tarihli Etiket</v>
      </c>
      <c r="AB96" s="11" t="str">
        <f>IF(B96="","",VLOOKUP(AC96,Varsayımlar!$B:$Q,16,0))</f>
        <v>19-21 cm</v>
      </c>
      <c r="AC96" s="11" t="str">
        <f t="shared" si="6"/>
        <v>LLC KOTORManetka 20cm 4 pcs 166g</v>
      </c>
    </row>
    <row r="97" spans="1:29" ht="31.5" x14ac:dyDescent="0.25">
      <c r="A97" s="11" t="s">
        <v>226</v>
      </c>
      <c r="B97" s="48" t="s">
        <v>79</v>
      </c>
      <c r="C97" s="49">
        <f>IF(B97="","",VLOOKUP(AC97,Varsayımlar!$B:$Q,3,0))</f>
        <v>8698829380698</v>
      </c>
      <c r="D97" s="49"/>
      <c r="E97" s="47" t="s">
        <v>85</v>
      </c>
      <c r="F97" s="11"/>
      <c r="G97" s="11"/>
      <c r="H97" s="50" t="str">
        <f>IF(B97="","",VLOOKUP(AC97,Varsayımlar!$B:$Q,5,0))</f>
        <v xml:space="preserve">MANETKA PEYNİRLİ 25 CM </v>
      </c>
      <c r="I97" s="50"/>
      <c r="J97" s="50" t="str">
        <f>IF(B97="","",VLOOKUP(AC97,Varsayımlar!$B:$Q,6,0))</f>
        <v>PEYNİRLİ</v>
      </c>
      <c r="K97" s="11">
        <v>2496</v>
      </c>
      <c r="L97" s="11"/>
      <c r="M97" s="11">
        <f>K97/78</f>
        <v>32</v>
      </c>
      <c r="N97" s="11"/>
      <c r="O97" s="11"/>
      <c r="P97" s="50">
        <f>IF(B97="","",VLOOKUP(AC97,Varsayımlar!$B:$Q,7,0)*K97)</f>
        <v>74880</v>
      </c>
      <c r="Q97" s="50">
        <f>IF(B97="","",VLOOKUP(AC97,Varsayımlar!$B:$Q,8,0))</f>
        <v>25</v>
      </c>
      <c r="R97" s="50" t="str">
        <f>IF(B97="","",VLOOKUP(AC97,Varsayımlar!$B:$Q,9,0))</f>
        <v>SOFT-AT</v>
      </c>
      <c r="S97" s="50">
        <f>IF(B97="","",VLOOKUP(AC97,Varsayımlar!$B:$Q,10,0))</f>
        <v>4</v>
      </c>
      <c r="T97" s="50">
        <f>IF(B97="","",VLOOKUP(AC97,Varsayımlar!$B:$Q,11,0))</f>
        <v>30</v>
      </c>
      <c r="U97" s="50">
        <f>IF(B97="","",VLOOKUP(AC97,Varsayımlar!$B:$Q,12,0))</f>
        <v>250</v>
      </c>
      <c r="V97" s="50" t="str">
        <f>IF(B97="","",VLOOKUP(AC97,Varsayımlar!$B:$Q,13,0))</f>
        <v>YURTDIŞI</v>
      </c>
      <c r="W97" s="50">
        <f>IF(B97="","",VLOOKUP(AC97,Varsayımlar!$B:$Q,14,0))</f>
        <v>6</v>
      </c>
      <c r="X97" s="11"/>
      <c r="Y97" s="11"/>
      <c r="Z97" s="11"/>
      <c r="AA97" s="50" t="str">
        <f>IF(B97="","",VLOOKUP(AC97,Varsayımlar!$B:$Q,15,0))</f>
        <v>KIRMIZI KOLİ-TARİHLİ KOLİ ETİKETİ</v>
      </c>
      <c r="AB97" s="50" t="str">
        <f>IF(B97="","",VLOOKUP(AC97,Varsayımlar!$B:$Q,16,0))</f>
        <v>24-26 CM</v>
      </c>
      <c r="AC97" s="50" t="str">
        <f t="shared" si="6"/>
        <v>LLC KOTORMANETKA PEYNİRLİ 25CM</v>
      </c>
    </row>
    <row r="98" spans="1:29" ht="31.5" x14ac:dyDescent="0.25">
      <c r="A98" s="11" t="s">
        <v>227</v>
      </c>
      <c r="B98" s="11" t="s">
        <v>79</v>
      </c>
      <c r="C98" s="46">
        <f>IF(B98="","",VLOOKUP(AC98,Varsayımlar!$B:$Q,3,0))</f>
        <v>8698829380698</v>
      </c>
      <c r="D98" s="46"/>
      <c r="E98" s="47" t="s">
        <v>254</v>
      </c>
      <c r="F98" s="11"/>
      <c r="G98" s="11"/>
      <c r="H98" s="11" t="str">
        <f>IF(B98="","",VLOOKUP(AC98,Varsayımlar!$B:$Q,5,0))</f>
        <v>Manetka 20cm</v>
      </c>
      <c r="I98" s="11"/>
      <c r="J98" s="11" t="str">
        <f>IF(B98="","",VLOOKUP(AC98,Varsayımlar!$B:$Q,6,0))</f>
        <v>SADE</v>
      </c>
      <c r="K98" s="11">
        <v>7200</v>
      </c>
      <c r="L98" s="11"/>
      <c r="M98" s="11">
        <f>K98/225</f>
        <v>32</v>
      </c>
      <c r="N98" s="11"/>
      <c r="O98" s="11"/>
      <c r="P98" s="11">
        <f>IF(B98="","",VLOOKUP(AC98,Varsayımlar!$B:$Q,7,0)*K98)</f>
        <v>100800</v>
      </c>
      <c r="Q98" s="11">
        <f>IF(B98="","",VLOOKUP(AC98,Varsayımlar!$B:$Q,8,0))</f>
        <v>20</v>
      </c>
      <c r="R98" s="11" t="str">
        <f>IF(B98="","",VLOOKUP(AC98,Varsayımlar!$B:$Q,9,0))</f>
        <v>Irak Soft</v>
      </c>
      <c r="S98" s="11">
        <f>IF(B98="","",VLOOKUP(AC98,Varsayımlar!$B:$Q,10,0))</f>
        <v>4</v>
      </c>
      <c r="T98" s="11">
        <f>IF(B98="","",VLOOKUP(AC98,Varsayımlar!$B:$Q,11,0))</f>
        <v>14</v>
      </c>
      <c r="U98" s="11">
        <f>IF(B98="","",VLOOKUP(AC98,Varsayımlar!$B:$Q,12,0))</f>
        <v>166</v>
      </c>
      <c r="V98" s="11" t="str">
        <f>IF(B98="","",VLOOKUP(AC98,Varsayımlar!$B:$Q,13,0))</f>
        <v>YURTDIŞI</v>
      </c>
      <c r="W98" s="11">
        <f>IF(B98="","",VLOOKUP(AC98,Varsayımlar!$B:$Q,14,0))</f>
        <v>6</v>
      </c>
      <c r="X98" s="11"/>
      <c r="Y98" s="11"/>
      <c r="Z98" s="11"/>
      <c r="AA98" s="11" t="str">
        <f>IF(B98="","",VLOOKUP(AC98,Varsayımlar!$B:$Q,15,0))</f>
        <v>Kare Koli-Üretim Tarihli Etiket</v>
      </c>
      <c r="AB98" s="11" t="str">
        <f>IF(B98="","",VLOOKUP(AC98,Varsayımlar!$B:$Q,16,0))</f>
        <v>19-21 cm</v>
      </c>
      <c r="AC98" s="11" t="str">
        <f t="shared" si="6"/>
        <v>LLC KOTORManetka 20cm 4 pcs 166g</v>
      </c>
    </row>
    <row r="99" spans="1:29" ht="31.5" x14ac:dyDescent="0.25">
      <c r="A99" s="11" t="s">
        <v>228</v>
      </c>
      <c r="B99" s="48" t="s">
        <v>79</v>
      </c>
      <c r="C99" s="49">
        <f>IF(B99="","",VLOOKUP(AC99,Varsayımlar!$B:$Q,3,0))</f>
        <v>8698829380698</v>
      </c>
      <c r="D99" s="49"/>
      <c r="E99" s="47" t="s">
        <v>85</v>
      </c>
      <c r="F99" s="11"/>
      <c r="G99" s="11"/>
      <c r="H99" s="50" t="str">
        <f>IF(B99="","",VLOOKUP(AC99,Varsayımlar!$B:$Q,5,0))</f>
        <v xml:space="preserve">MANETKA PEYNİRLİ 25 CM </v>
      </c>
      <c r="I99" s="50"/>
      <c r="J99" s="50" t="str">
        <f>IF(B99="","",VLOOKUP(AC99,Varsayımlar!$B:$Q,6,0))</f>
        <v>PEYNİRLİ</v>
      </c>
      <c r="K99" s="11">
        <v>2496</v>
      </c>
      <c r="L99" s="11"/>
      <c r="M99" s="11">
        <f>K99/78</f>
        <v>32</v>
      </c>
      <c r="N99" s="11"/>
      <c r="O99" s="11"/>
      <c r="P99" s="50">
        <f>IF(B99="","",VLOOKUP(AC99,Varsayımlar!$B:$Q,7,0)*K99)</f>
        <v>74880</v>
      </c>
      <c r="Q99" s="50">
        <f>IF(B99="","",VLOOKUP(AC99,Varsayımlar!$B:$Q,8,0))</f>
        <v>25</v>
      </c>
      <c r="R99" s="50" t="str">
        <f>IF(B99="","",VLOOKUP(AC99,Varsayımlar!$B:$Q,9,0))</f>
        <v>SOFT-AT</v>
      </c>
      <c r="S99" s="50">
        <f>IF(B99="","",VLOOKUP(AC99,Varsayımlar!$B:$Q,10,0))</f>
        <v>4</v>
      </c>
      <c r="T99" s="50">
        <f>IF(B99="","",VLOOKUP(AC99,Varsayımlar!$B:$Q,11,0))</f>
        <v>30</v>
      </c>
      <c r="U99" s="50">
        <f>IF(B99="","",VLOOKUP(AC99,Varsayımlar!$B:$Q,12,0))</f>
        <v>250</v>
      </c>
      <c r="V99" s="50" t="str">
        <f>IF(B99="","",VLOOKUP(AC99,Varsayımlar!$B:$Q,13,0))</f>
        <v>YURTDIŞI</v>
      </c>
      <c r="W99" s="50">
        <f>IF(B99="","",VLOOKUP(AC99,Varsayımlar!$B:$Q,14,0))</f>
        <v>6</v>
      </c>
      <c r="X99" s="11"/>
      <c r="Y99" s="11"/>
      <c r="Z99" s="11"/>
      <c r="AA99" s="50" t="str">
        <f>IF(B99="","",VLOOKUP(AC99,Varsayımlar!$B:$Q,15,0))</f>
        <v>KIRMIZI KOLİ-TARİHLİ KOLİ ETİKETİ</v>
      </c>
      <c r="AB99" s="50" t="str">
        <f>IF(B99="","",VLOOKUP(AC99,Varsayımlar!$B:$Q,16,0))</f>
        <v>24-26 CM</v>
      </c>
      <c r="AC99" s="50" t="str">
        <f t="shared" si="6"/>
        <v>LLC KOTORMANETKA PEYNİRLİ 25CM</v>
      </c>
    </row>
    <row r="100" spans="1:29" ht="31.5" x14ac:dyDescent="0.25">
      <c r="A100" s="11" t="s">
        <v>229</v>
      </c>
      <c r="B100" s="11" t="s">
        <v>79</v>
      </c>
      <c r="C100" s="46">
        <f>IF(B100="","",VLOOKUP(AC100,Varsayımlar!$B:$Q,3,0))</f>
        <v>8698829380698</v>
      </c>
      <c r="D100" s="46"/>
      <c r="E100" s="47" t="s">
        <v>254</v>
      </c>
      <c r="F100" s="11"/>
      <c r="G100" s="11"/>
      <c r="H100" s="11" t="str">
        <f>IF(B100="","",VLOOKUP(AC100,Varsayımlar!$B:$Q,5,0))</f>
        <v>Manetka 20cm</v>
      </c>
      <c r="I100" s="11"/>
      <c r="J100" s="11" t="str">
        <f>IF(B100="","",VLOOKUP(AC100,Varsayımlar!$B:$Q,6,0))</f>
        <v>SADE</v>
      </c>
      <c r="K100" s="11">
        <v>7200</v>
      </c>
      <c r="L100" s="11"/>
      <c r="M100" s="11">
        <f>K100/225</f>
        <v>32</v>
      </c>
      <c r="N100" s="11"/>
      <c r="O100" s="11"/>
      <c r="P100" s="11">
        <f>IF(B100="","",VLOOKUP(AC100,Varsayımlar!$B:$Q,7,0)*K100)</f>
        <v>100800</v>
      </c>
      <c r="Q100" s="11">
        <f>IF(B100="","",VLOOKUP(AC100,Varsayımlar!$B:$Q,8,0))</f>
        <v>20</v>
      </c>
      <c r="R100" s="11" t="str">
        <f>IF(B100="","",VLOOKUP(AC100,Varsayımlar!$B:$Q,9,0))</f>
        <v>Irak Soft</v>
      </c>
      <c r="S100" s="11">
        <f>IF(B100="","",VLOOKUP(AC100,Varsayımlar!$B:$Q,10,0))</f>
        <v>4</v>
      </c>
      <c r="T100" s="11">
        <f>IF(B100="","",VLOOKUP(AC100,Varsayımlar!$B:$Q,11,0))</f>
        <v>14</v>
      </c>
      <c r="U100" s="11">
        <f>IF(B100="","",VLOOKUP(AC100,Varsayımlar!$B:$Q,12,0))</f>
        <v>166</v>
      </c>
      <c r="V100" s="11" t="str">
        <f>IF(B100="","",VLOOKUP(AC100,Varsayımlar!$B:$Q,13,0))</f>
        <v>YURTDIŞI</v>
      </c>
      <c r="W100" s="11">
        <f>IF(B100="","",VLOOKUP(AC100,Varsayımlar!$B:$Q,14,0))</f>
        <v>6</v>
      </c>
      <c r="X100" s="11"/>
      <c r="Y100" s="11"/>
      <c r="Z100" s="11"/>
      <c r="AA100" s="11" t="str">
        <f>IF(B100="","",VLOOKUP(AC100,Varsayımlar!$B:$Q,15,0))</f>
        <v>Kare Koli-Üretim Tarihli Etiket</v>
      </c>
      <c r="AB100" s="11" t="str">
        <f>IF(B100="","",VLOOKUP(AC100,Varsayımlar!$B:$Q,16,0))</f>
        <v>19-21 cm</v>
      </c>
      <c r="AC100" s="11" t="str">
        <f t="shared" si="6"/>
        <v>LLC KOTORManetka 20cm 4 pcs 166g</v>
      </c>
    </row>
    <row r="101" spans="1:29" ht="31.5" x14ac:dyDescent="0.25">
      <c r="A101" s="11" t="s">
        <v>230</v>
      </c>
      <c r="B101" s="48" t="s">
        <v>79</v>
      </c>
      <c r="C101" s="49">
        <f>IF(B101="","",VLOOKUP(AC101,Varsayımlar!$B:$Q,3,0))</f>
        <v>8698829380698</v>
      </c>
      <c r="D101" s="49"/>
      <c r="E101" s="47" t="s">
        <v>254</v>
      </c>
      <c r="F101" s="11"/>
      <c r="G101" s="11"/>
      <c r="H101" s="50" t="str">
        <f>IF(B101="","",VLOOKUP(AC101,Varsayımlar!$B:$Q,5,0))</f>
        <v>Manetka 20cm</v>
      </c>
      <c r="I101" s="50"/>
      <c r="J101" s="50" t="str">
        <f>IF(B101="","",VLOOKUP(AC101,Varsayımlar!$B:$Q,6,0))</f>
        <v>SADE</v>
      </c>
      <c r="K101" s="11">
        <v>7200</v>
      </c>
      <c r="L101" s="11"/>
      <c r="M101" s="11">
        <f>K101/225</f>
        <v>32</v>
      </c>
      <c r="N101" s="11"/>
      <c r="O101" s="11"/>
      <c r="P101" s="50">
        <f>IF(B101="","",VLOOKUP(AC101,Varsayımlar!$B:$Q,7,0)*K101)</f>
        <v>100800</v>
      </c>
      <c r="Q101" s="50">
        <f>IF(B101="","",VLOOKUP(AC101,Varsayımlar!$B:$Q,8,0))</f>
        <v>20</v>
      </c>
      <c r="R101" s="50" t="str">
        <f>IF(B101="","",VLOOKUP(AC101,Varsayımlar!$B:$Q,9,0))</f>
        <v>Irak Soft</v>
      </c>
      <c r="S101" s="50">
        <f>IF(B101="","",VLOOKUP(AC101,Varsayımlar!$B:$Q,10,0))</f>
        <v>4</v>
      </c>
      <c r="T101" s="50">
        <f>IF(B101="","",VLOOKUP(AC101,Varsayımlar!$B:$Q,11,0))</f>
        <v>14</v>
      </c>
      <c r="U101" s="50">
        <f>IF(B101="","",VLOOKUP(AC101,Varsayımlar!$B:$Q,12,0))</f>
        <v>166</v>
      </c>
      <c r="V101" s="50" t="str">
        <f>IF(B101="","",VLOOKUP(AC101,Varsayımlar!$B:$Q,13,0))</f>
        <v>YURTDIŞI</v>
      </c>
      <c r="W101" s="50">
        <f>IF(B101="","",VLOOKUP(AC101,Varsayımlar!$B:$Q,14,0))</f>
        <v>6</v>
      </c>
      <c r="X101" s="11"/>
      <c r="Y101" s="11"/>
      <c r="Z101" s="11"/>
      <c r="AA101" s="50" t="str">
        <f>IF(B101="","",VLOOKUP(AC101,Varsayımlar!$B:$Q,15,0))</f>
        <v>Kare Koli-Üretim Tarihli Etiket</v>
      </c>
      <c r="AB101" s="50" t="str">
        <f>IF(B101="","",VLOOKUP(AC101,Varsayımlar!$B:$Q,16,0))</f>
        <v>19-21 cm</v>
      </c>
      <c r="AC101" s="50" t="str">
        <f t="shared" si="6"/>
        <v>LLC KOTORManetka 20cm 4 pcs 166g</v>
      </c>
    </row>
    <row r="102" spans="1:29" ht="31.5" x14ac:dyDescent="0.25">
      <c r="A102" s="11" t="s">
        <v>283</v>
      </c>
      <c r="B102" s="11" t="s">
        <v>79</v>
      </c>
      <c r="C102" s="46">
        <f>IF(B102="","",VLOOKUP(AC102,Varsayımlar!$B:$Q,3,0))</f>
        <v>8698829380698</v>
      </c>
      <c r="D102" s="46"/>
      <c r="E102" s="47" t="s">
        <v>85</v>
      </c>
      <c r="F102" s="11"/>
      <c r="G102" s="11"/>
      <c r="H102" s="11" t="str">
        <f>IF(B102="","",VLOOKUP(AC102,Varsayımlar!$B:$Q,5,0))</f>
        <v xml:space="preserve">MANETKA PEYNİRLİ 25 CM </v>
      </c>
      <c r="I102" s="11"/>
      <c r="J102" s="11" t="str">
        <f>IF(B102="","",VLOOKUP(AC102,Varsayımlar!$B:$Q,6,0))</f>
        <v>PEYNİRLİ</v>
      </c>
      <c r="K102" s="11">
        <v>2496</v>
      </c>
      <c r="L102" s="11"/>
      <c r="M102" s="11">
        <f>K102/78</f>
        <v>32</v>
      </c>
      <c r="N102" s="11"/>
      <c r="O102" s="11"/>
      <c r="P102" s="11">
        <f>IF(B102="","",VLOOKUP(AC102,Varsayımlar!$B:$Q,7,0)*K102)</f>
        <v>74880</v>
      </c>
      <c r="Q102" s="11">
        <f>IF(B102="","",VLOOKUP(AC102,Varsayımlar!$B:$Q,8,0))</f>
        <v>25</v>
      </c>
      <c r="R102" s="11" t="str">
        <f>IF(B102="","",VLOOKUP(AC102,Varsayımlar!$B:$Q,9,0))</f>
        <v>SOFT-AT</v>
      </c>
      <c r="S102" s="11">
        <f>IF(B102="","",VLOOKUP(AC102,Varsayımlar!$B:$Q,10,0))</f>
        <v>4</v>
      </c>
      <c r="T102" s="11">
        <f>IF(B102="","",VLOOKUP(AC102,Varsayımlar!$B:$Q,11,0))</f>
        <v>30</v>
      </c>
      <c r="U102" s="11">
        <f>IF(B102="","",VLOOKUP(AC102,Varsayımlar!$B:$Q,12,0))</f>
        <v>250</v>
      </c>
      <c r="V102" s="11" t="str">
        <f>IF(B102="","",VLOOKUP(AC102,Varsayımlar!$B:$Q,13,0))</f>
        <v>YURTDIŞI</v>
      </c>
      <c r="W102" s="11">
        <f>IF(B102="","",VLOOKUP(AC102,Varsayımlar!$B:$Q,14,0))</f>
        <v>6</v>
      </c>
      <c r="X102" s="11"/>
      <c r="Y102" s="11"/>
      <c r="Z102" s="11"/>
      <c r="AA102" s="11" t="str">
        <f>IF(B102="","",VLOOKUP(AC102,Varsayımlar!$B:$Q,15,0))</f>
        <v>KIRMIZI KOLİ-TARİHLİ KOLİ ETİKETİ</v>
      </c>
      <c r="AB102" s="11" t="str">
        <f>IF(B102="","",VLOOKUP(AC102,Varsayımlar!$B:$Q,16,0))</f>
        <v>24-26 CM</v>
      </c>
      <c r="AC102" s="11" t="str">
        <f t="shared" si="6"/>
        <v>LLC KOTORMANETKA PEYNİRLİ 25CM</v>
      </c>
    </row>
    <row r="103" spans="1:29" ht="44.25" customHeight="1" x14ac:dyDescent="0.25">
      <c r="A103" s="11" t="s">
        <v>284</v>
      </c>
      <c r="B103" s="48" t="s">
        <v>271</v>
      </c>
      <c r="C103" s="49">
        <f>IF(B103="","",VLOOKUP(AC103,Varsayımlar!$B:$Q,3,0))</f>
        <v>8698829380698</v>
      </c>
      <c r="D103" s="49"/>
      <c r="E103" s="47" t="s">
        <v>268</v>
      </c>
      <c r="F103" s="11"/>
      <c r="G103" s="11" t="s">
        <v>274</v>
      </c>
      <c r="H103" s="50" t="str">
        <f>IF(B103="","",VLOOKUP(AC103,Varsayımlar!$B:$Q,5,0))</f>
        <v>Rimini 20cm</v>
      </c>
      <c r="I103" s="50"/>
      <c r="J103" s="50" t="str">
        <f>IF(B103="","",VLOOKUP(AC103,Varsayımlar!$B:$Q,6,0))</f>
        <v>SADE</v>
      </c>
      <c r="K103" s="11">
        <v>2880</v>
      </c>
      <c r="L103" s="11"/>
      <c r="M103" s="11"/>
      <c r="N103" s="11"/>
      <c r="O103" s="11"/>
      <c r="P103" s="50">
        <f>IF(B103="","",VLOOKUP(AC103,Varsayımlar!$B:$Q,7,0)*K103)</f>
        <v>40320</v>
      </c>
      <c r="Q103" s="50">
        <f>IF(B103="","",VLOOKUP(AC103,Varsayımlar!$B:$Q,8,0))</f>
        <v>20</v>
      </c>
      <c r="R103" s="50" t="str">
        <f>IF(B103="","",VLOOKUP(AC103,Varsayımlar!$B:$Q,9,0))</f>
        <v>Irak soft</v>
      </c>
      <c r="S103" s="50">
        <f>IF(B103="","",VLOOKUP(AC103,Varsayımlar!$B:$Q,10,0))</f>
        <v>8</v>
      </c>
      <c r="T103" s="50">
        <f>IF(B103="","",VLOOKUP(AC103,Varsayımlar!$B:$Q,11,0))</f>
        <v>14</v>
      </c>
      <c r="U103" s="50">
        <f>IF(B103="","",VLOOKUP(AC103,Varsayımlar!$B:$Q,12,0))</f>
        <v>360</v>
      </c>
      <c r="V103" s="50" t="str">
        <f>IF(B103="","",VLOOKUP(AC103,Varsayımlar!$B:$Q,13,0))</f>
        <v>YURTDIŞI</v>
      </c>
      <c r="W103" s="50">
        <f>IF(B103="","",VLOOKUP(AC103,Varsayımlar!$B:$Q,14,0))</f>
        <v>0</v>
      </c>
      <c r="X103" s="11"/>
      <c r="Y103" s="11" t="s">
        <v>272</v>
      </c>
      <c r="Z103" s="11" t="s">
        <v>273</v>
      </c>
      <c r="AA103" s="50" t="str">
        <f>IF(B103="","",VLOOKUP(AC103,Varsayımlar!$B:$Q,15,0))</f>
        <v>20cm koli-İbranice Etiket</v>
      </c>
      <c r="AB103" s="50" t="str">
        <f>IF(B103="","",VLOOKUP(AC103,Varsayımlar!$B:$Q,16,0))</f>
        <v>19-21 cm</v>
      </c>
      <c r="AC103" s="50" t="str">
        <f t="shared" si="6"/>
        <v>EyalRimini 20 cm 8 pcs 360g</v>
      </c>
    </row>
    <row r="104" spans="1:29" hidden="1" x14ac:dyDescent="0.25">
      <c r="A104" s="11"/>
      <c r="B104" s="11"/>
      <c r="C104" s="46" t="str">
        <f>IF(B104="","",VLOOKUP(AC104,Varsayımlar!$B:$Q,3,0))</f>
        <v/>
      </c>
      <c r="D104" s="46"/>
      <c r="E104" s="46"/>
      <c r="F104" s="11"/>
      <c r="G104" s="11"/>
      <c r="H104" s="11" t="str">
        <f>IF(B104="","",VLOOKUP(AC104,Varsayımlar!$B:$Q,5,0))</f>
        <v/>
      </c>
      <c r="I104" s="11"/>
      <c r="J104" s="11" t="str">
        <f>IF(B104="","",VLOOKUP(AC104,Varsayımlar!$B:$Q,6,0))</f>
        <v/>
      </c>
      <c r="K104" s="11"/>
      <c r="L104" s="11"/>
      <c r="M104" s="11"/>
      <c r="N104" s="11"/>
      <c r="O104" s="11"/>
      <c r="P104" s="11" t="str">
        <f>IF(B104="","",VLOOKUP(AC104,Varsayımlar!$B:$Q,7,0)*K104)</f>
        <v/>
      </c>
      <c r="Q104" s="11" t="str">
        <f>IF(B104="","",VLOOKUP(AC104,Varsayımlar!$B:$Q,8,0))</f>
        <v/>
      </c>
      <c r="R104" s="11" t="str">
        <f>IF(B104="","",VLOOKUP(AC104,Varsayımlar!$B:$Q,9,0))</f>
        <v/>
      </c>
      <c r="S104" s="11" t="str">
        <f>IF(B104="","",VLOOKUP(AC104,Varsayımlar!$B:$Q,10,0))</f>
        <v/>
      </c>
      <c r="T104" s="11" t="str">
        <f>IF(B104="","",VLOOKUP(AC104,Varsayımlar!$B:$Q,11,0))</f>
        <v/>
      </c>
      <c r="U104" s="11" t="str">
        <f>IF(B104="","",VLOOKUP(AC104,Varsayımlar!$B:$Q,12,0))</f>
        <v/>
      </c>
      <c r="V104" s="11" t="str">
        <f>IF(B104="","",VLOOKUP(AC104,Varsayımlar!$B:$Q,13,0))</f>
        <v/>
      </c>
      <c r="W104" s="11" t="str">
        <f>IF(B104="","",VLOOKUP(AC104,Varsayımlar!$B:$Q,14,0))</f>
        <v/>
      </c>
      <c r="X104" s="11"/>
      <c r="Y104" s="11"/>
      <c r="Z104" s="11"/>
      <c r="AA104" s="11" t="str">
        <f>IF(B104="","",VLOOKUP(AC104,Varsayımlar!$B:$Q,15,0))</f>
        <v/>
      </c>
      <c r="AB104" s="11" t="str">
        <f>IF(B104="","",VLOOKUP(AC104,Varsayımlar!$B:$Q,16,0))</f>
        <v/>
      </c>
      <c r="AC104" s="11" t="str">
        <f t="shared" si="6"/>
        <v/>
      </c>
    </row>
    <row r="105" spans="1:29" hidden="1" x14ac:dyDescent="0.25">
      <c r="A105" s="11"/>
      <c r="B105" s="48"/>
      <c r="C105" s="49" t="str">
        <f>IF(B105="","",VLOOKUP(AC105,Varsayımlar!$B:$Q,3,0))</f>
        <v/>
      </c>
      <c r="D105" s="49"/>
      <c r="E105" s="46"/>
      <c r="F105" s="11"/>
      <c r="G105" s="11"/>
      <c r="H105" s="50" t="str">
        <f>IF(B105="","",VLOOKUP(AC105,Varsayımlar!$B:$Q,5,0))</f>
        <v/>
      </c>
      <c r="I105" s="50"/>
      <c r="J105" s="50" t="str">
        <f>IF(B105="","",VLOOKUP(AC105,Varsayımlar!$B:$Q,6,0))</f>
        <v/>
      </c>
      <c r="K105" s="11"/>
      <c r="L105" s="11"/>
      <c r="M105" s="11"/>
      <c r="N105" s="11"/>
      <c r="O105" s="11"/>
      <c r="P105" s="50" t="str">
        <f>IF(B105="","",VLOOKUP(AC105,Varsayımlar!$B:$Q,7,0)*K105)</f>
        <v/>
      </c>
      <c r="Q105" s="50" t="str">
        <f>IF(B105="","",VLOOKUP(AC105,Varsayımlar!$B:$Q,8,0))</f>
        <v/>
      </c>
      <c r="R105" s="50" t="str">
        <f>IF(B105="","",VLOOKUP(AC105,Varsayımlar!$B:$Q,9,0))</f>
        <v/>
      </c>
      <c r="S105" s="50" t="str">
        <f>IF(B105="","",VLOOKUP(AC105,Varsayımlar!$B:$Q,10,0))</f>
        <v/>
      </c>
      <c r="T105" s="50" t="str">
        <f>IF(B105="","",VLOOKUP(AC105,Varsayımlar!$B:$Q,11,0))</f>
        <v/>
      </c>
      <c r="U105" s="50" t="str">
        <f>IF(B105="","",VLOOKUP(AC105,Varsayımlar!$B:$Q,12,0))</f>
        <v/>
      </c>
      <c r="V105" s="50" t="str">
        <f>IF(B105="","",VLOOKUP(AC105,Varsayımlar!$B:$Q,13,0))</f>
        <v/>
      </c>
      <c r="W105" s="50" t="str">
        <f>IF(B105="","",VLOOKUP(AC105,Varsayımlar!$B:$Q,14,0))</f>
        <v/>
      </c>
      <c r="X105" s="11"/>
      <c r="Y105" s="11"/>
      <c r="Z105" s="11"/>
      <c r="AA105" s="50" t="str">
        <f>IF(B105="","",VLOOKUP(AC105,Varsayımlar!$B:$Q,15,0))</f>
        <v/>
      </c>
      <c r="AB105" s="50" t="str">
        <f>IF(B105="","",VLOOKUP(AC105,Varsayımlar!$B:$Q,16,0))</f>
        <v/>
      </c>
      <c r="AC105" s="50" t="str">
        <f t="shared" si="6"/>
        <v/>
      </c>
    </row>
    <row r="106" spans="1:29" hidden="1" x14ac:dyDescent="0.25">
      <c r="A106" s="11"/>
      <c r="B106" s="11"/>
      <c r="C106" s="46" t="str">
        <f>IF(B106="","",VLOOKUP(AC106,Varsayımlar!$B:$Q,3,0))</f>
        <v/>
      </c>
      <c r="D106" s="46"/>
      <c r="E106" s="46"/>
      <c r="F106" s="11"/>
      <c r="G106" s="11"/>
      <c r="H106" s="11" t="str">
        <f>IF(B106="","",VLOOKUP(AC106,Varsayımlar!$B:$Q,5,0))</f>
        <v/>
      </c>
      <c r="I106" s="11"/>
      <c r="J106" s="11" t="str">
        <f>IF(B106="","",VLOOKUP(AC106,Varsayımlar!$B:$Q,6,0))</f>
        <v/>
      </c>
      <c r="K106" s="11"/>
      <c r="L106" s="11"/>
      <c r="M106" s="11"/>
      <c r="N106" s="11"/>
      <c r="O106" s="11"/>
      <c r="P106" s="11" t="str">
        <f>IF(B106="","",VLOOKUP(AC106,Varsayımlar!$B:$Q,7,0)*K106)</f>
        <v/>
      </c>
      <c r="Q106" s="11" t="str">
        <f>IF(B106="","",VLOOKUP(AC106,Varsayımlar!$B:$Q,8,0))</f>
        <v/>
      </c>
      <c r="R106" s="11" t="str">
        <f>IF(B106="","",VLOOKUP(AC106,Varsayımlar!$B:$Q,9,0))</f>
        <v/>
      </c>
      <c r="S106" s="11" t="str">
        <f>IF(B106="","",VLOOKUP(AC106,Varsayımlar!$B:$Q,10,0))</f>
        <v/>
      </c>
      <c r="T106" s="11" t="str">
        <f>IF(B106="","",VLOOKUP(AC106,Varsayımlar!$B:$Q,11,0))</f>
        <v/>
      </c>
      <c r="U106" s="11" t="str">
        <f>IF(B106="","",VLOOKUP(AC106,Varsayımlar!$B:$Q,12,0))</f>
        <v/>
      </c>
      <c r="V106" s="11" t="str">
        <f>IF(B106="","",VLOOKUP(AC106,Varsayımlar!$B:$Q,13,0))</f>
        <v/>
      </c>
      <c r="W106" s="11" t="str">
        <f>IF(B106="","",VLOOKUP(AC106,Varsayımlar!$B:$Q,14,0))</f>
        <v/>
      </c>
      <c r="X106" s="11"/>
      <c r="Y106" s="11"/>
      <c r="Z106" s="11"/>
      <c r="AA106" s="11" t="str">
        <f>IF(B106="","",VLOOKUP(AC106,Varsayımlar!$B:$Q,15,0))</f>
        <v/>
      </c>
      <c r="AB106" s="11" t="str">
        <f>IF(B106="","",VLOOKUP(AC106,Varsayımlar!$B:$Q,16,0))</f>
        <v/>
      </c>
      <c r="AC106" s="11" t="str">
        <f t="shared" si="6"/>
        <v/>
      </c>
    </row>
    <row r="107" spans="1:29" hidden="1" x14ac:dyDescent="0.25">
      <c r="A107" s="11"/>
      <c r="B107" s="48"/>
      <c r="C107" s="49" t="str">
        <f>IF(B107="","",VLOOKUP(AC107,Varsayımlar!$B:$Q,3,0))</f>
        <v/>
      </c>
      <c r="D107" s="49"/>
      <c r="E107" s="46"/>
      <c r="F107" s="11"/>
      <c r="G107" s="11"/>
      <c r="H107" s="50" t="str">
        <f>IF(B107="","",VLOOKUP(AC107,Varsayımlar!$B:$Q,5,0))</f>
        <v/>
      </c>
      <c r="I107" s="50"/>
      <c r="J107" s="50" t="str">
        <f>IF(B107="","",VLOOKUP(AC107,Varsayımlar!$B:$Q,6,0))</f>
        <v/>
      </c>
      <c r="K107" s="11"/>
      <c r="L107" s="11"/>
      <c r="M107" s="11"/>
      <c r="N107" s="11"/>
      <c r="O107" s="11"/>
      <c r="P107" s="50" t="str">
        <f>IF(B107="","",VLOOKUP(AC107,Varsayımlar!$B:$Q,7,0)*K107)</f>
        <v/>
      </c>
      <c r="Q107" s="50" t="str">
        <f>IF(B107="","",VLOOKUP(AC107,Varsayımlar!$B:$Q,8,0))</f>
        <v/>
      </c>
      <c r="R107" s="50" t="str">
        <f>IF(B107="","",VLOOKUP(AC107,Varsayımlar!$B:$Q,9,0))</f>
        <v/>
      </c>
      <c r="S107" s="50" t="str">
        <f>IF(B107="","",VLOOKUP(AC107,Varsayımlar!$B:$Q,10,0))</f>
        <v/>
      </c>
      <c r="T107" s="50" t="str">
        <f>IF(B107="","",VLOOKUP(AC107,Varsayımlar!$B:$Q,11,0))</f>
        <v/>
      </c>
      <c r="U107" s="50" t="str">
        <f>IF(B107="","",VLOOKUP(AC107,Varsayımlar!$B:$Q,12,0))</f>
        <v/>
      </c>
      <c r="V107" s="50" t="str">
        <f>IF(B107="","",VLOOKUP(AC107,Varsayımlar!$B:$Q,13,0))</f>
        <v/>
      </c>
      <c r="W107" s="50" t="str">
        <f>IF(B107="","",VLOOKUP(AC107,Varsayımlar!$B:$Q,14,0))</f>
        <v/>
      </c>
      <c r="X107" s="11"/>
      <c r="Y107" s="11"/>
      <c r="Z107" s="11"/>
      <c r="AA107" s="50" t="str">
        <f>IF(B107="","",VLOOKUP(AC107,Varsayımlar!$B:$Q,15,0))</f>
        <v/>
      </c>
      <c r="AB107" s="50" t="str">
        <f>IF(B107="","",VLOOKUP(AC107,Varsayımlar!$B:$Q,16,0))</f>
        <v/>
      </c>
      <c r="AC107" s="50" t="str">
        <f t="shared" si="6"/>
        <v/>
      </c>
    </row>
    <row r="108" spans="1:29" hidden="1" x14ac:dyDescent="0.25">
      <c r="A108" s="11"/>
      <c r="B108" s="11"/>
      <c r="C108" s="46" t="str">
        <f>IF(B108="","",VLOOKUP(AC108,Varsayımlar!$B:$Q,3,0))</f>
        <v/>
      </c>
      <c r="D108" s="46"/>
      <c r="E108" s="46"/>
      <c r="F108" s="11"/>
      <c r="G108" s="11"/>
      <c r="H108" s="11" t="str">
        <f>IF(B108="","",VLOOKUP(AC108,Varsayımlar!$B:$Q,5,0))</f>
        <v/>
      </c>
      <c r="I108" s="11"/>
      <c r="J108" s="11" t="str">
        <f>IF(B108="","",VLOOKUP(AC108,Varsayımlar!$B:$Q,6,0))</f>
        <v/>
      </c>
      <c r="K108" s="11"/>
      <c r="L108" s="11"/>
      <c r="M108" s="11"/>
      <c r="N108" s="11"/>
      <c r="O108" s="11"/>
      <c r="P108" s="11" t="str">
        <f>IF(B108="","",VLOOKUP(AC108,Varsayımlar!$B:$Q,7,0)*K108)</f>
        <v/>
      </c>
      <c r="Q108" s="11" t="str">
        <f>IF(B108="","",VLOOKUP(AC108,Varsayımlar!$B:$Q,8,0))</f>
        <v/>
      </c>
      <c r="R108" s="11" t="str">
        <f>IF(B108="","",VLOOKUP(AC108,Varsayımlar!$B:$Q,9,0))</f>
        <v/>
      </c>
      <c r="S108" s="11" t="str">
        <f>IF(B108="","",VLOOKUP(AC108,Varsayımlar!$B:$Q,10,0))</f>
        <v/>
      </c>
      <c r="T108" s="11" t="str">
        <f>IF(B108="","",VLOOKUP(AC108,Varsayımlar!$B:$Q,11,0))</f>
        <v/>
      </c>
      <c r="U108" s="11" t="str">
        <f>IF(B108="","",VLOOKUP(AC108,Varsayımlar!$B:$Q,12,0))</f>
        <v/>
      </c>
      <c r="V108" s="11" t="str">
        <f>IF(B108="","",VLOOKUP(AC108,Varsayımlar!$B:$Q,13,0))</f>
        <v/>
      </c>
      <c r="W108" s="11" t="str">
        <f>IF(B108="","",VLOOKUP(AC108,Varsayımlar!$B:$Q,14,0))</f>
        <v/>
      </c>
      <c r="X108" s="11"/>
      <c r="Y108" s="11"/>
      <c r="Z108" s="11"/>
      <c r="AA108" s="11" t="str">
        <f>IF(B108="","",VLOOKUP(AC108,Varsayımlar!$B:$Q,15,0))</f>
        <v/>
      </c>
      <c r="AB108" s="11" t="str">
        <f>IF(B108="","",VLOOKUP(AC108,Varsayımlar!$B:$Q,16,0))</f>
        <v/>
      </c>
      <c r="AC108" s="11" t="str">
        <f t="shared" si="6"/>
        <v/>
      </c>
    </row>
    <row r="109" spans="1:29" hidden="1" x14ac:dyDescent="0.25">
      <c r="A109" s="11"/>
      <c r="B109" s="48"/>
      <c r="C109" s="49" t="str">
        <f>IF(B109="","",VLOOKUP(AC109,Varsayımlar!$B:$Q,3,0))</f>
        <v/>
      </c>
      <c r="D109" s="49"/>
      <c r="E109" s="46"/>
      <c r="F109" s="11"/>
      <c r="G109" s="11"/>
      <c r="H109" s="50" t="str">
        <f>IF(B109="","",VLOOKUP(AC109,Varsayımlar!$B:$Q,5,0))</f>
        <v/>
      </c>
      <c r="I109" s="50"/>
      <c r="J109" s="50" t="str">
        <f>IF(B109="","",VLOOKUP(AC109,Varsayımlar!$B:$Q,6,0))</f>
        <v/>
      </c>
      <c r="K109" s="11"/>
      <c r="L109" s="11"/>
      <c r="M109" s="11"/>
      <c r="N109" s="11"/>
      <c r="O109" s="11"/>
      <c r="P109" s="50" t="str">
        <f>IF(B109="","",VLOOKUP(AC109,Varsayımlar!$B:$Q,7,0)*K109)</f>
        <v/>
      </c>
      <c r="Q109" s="50" t="str">
        <f>IF(B109="","",VLOOKUP(AC109,Varsayımlar!$B:$Q,8,0))</f>
        <v/>
      </c>
      <c r="R109" s="50" t="str">
        <f>IF(B109="","",VLOOKUP(AC109,Varsayımlar!$B:$Q,9,0))</f>
        <v/>
      </c>
      <c r="S109" s="50" t="str">
        <f>IF(B109="","",VLOOKUP(AC109,Varsayımlar!$B:$Q,10,0))</f>
        <v/>
      </c>
      <c r="T109" s="50" t="str">
        <f>IF(B109="","",VLOOKUP(AC109,Varsayımlar!$B:$Q,11,0))</f>
        <v/>
      </c>
      <c r="U109" s="50" t="str">
        <f>IF(B109="","",VLOOKUP(AC109,Varsayımlar!$B:$Q,12,0))</f>
        <v/>
      </c>
      <c r="V109" s="50" t="str">
        <f>IF(B109="","",VLOOKUP(AC109,Varsayımlar!$B:$Q,13,0))</f>
        <v/>
      </c>
      <c r="W109" s="50" t="str">
        <f>IF(B109="","",VLOOKUP(AC109,Varsayımlar!$B:$Q,14,0))</f>
        <v/>
      </c>
      <c r="X109" s="11"/>
      <c r="Y109" s="11"/>
      <c r="Z109" s="11"/>
      <c r="AA109" s="50" t="str">
        <f>IF(B109="","",VLOOKUP(AC109,Varsayımlar!$B:$Q,15,0))</f>
        <v/>
      </c>
      <c r="AB109" s="50" t="str">
        <f>IF(B109="","",VLOOKUP(AC109,Varsayımlar!$B:$Q,16,0))</f>
        <v/>
      </c>
      <c r="AC109" s="50" t="str">
        <f t="shared" si="6"/>
        <v/>
      </c>
    </row>
    <row r="110" spans="1:29" hidden="1" x14ac:dyDescent="0.25">
      <c r="A110" s="11"/>
      <c r="B110" s="11"/>
      <c r="C110" s="46" t="str">
        <f>IF(B110="","",VLOOKUP(AC110,Varsayımlar!$B:$Q,3,0))</f>
        <v/>
      </c>
      <c r="D110" s="46"/>
      <c r="E110" s="46"/>
      <c r="F110" s="11"/>
      <c r="G110" s="11"/>
      <c r="H110" s="11" t="str">
        <f>IF(B110="","",VLOOKUP(AC110,Varsayımlar!$B:$Q,5,0))</f>
        <v/>
      </c>
      <c r="I110" s="11"/>
      <c r="J110" s="11" t="str">
        <f>IF(B110="","",VLOOKUP(AC110,Varsayımlar!$B:$Q,6,0))</f>
        <v/>
      </c>
      <c r="K110" s="11"/>
      <c r="L110" s="11"/>
      <c r="M110" s="11"/>
      <c r="N110" s="11"/>
      <c r="O110" s="11"/>
      <c r="P110" s="11" t="str">
        <f>IF(B110="","",VLOOKUP(AC110,Varsayımlar!$B:$Q,7,0)*K110)</f>
        <v/>
      </c>
      <c r="Q110" s="11" t="str">
        <f>IF(B110="","",VLOOKUP(AC110,Varsayımlar!$B:$Q,8,0))</f>
        <v/>
      </c>
      <c r="R110" s="11" t="str">
        <f>IF(B110="","",VLOOKUP(AC110,Varsayımlar!$B:$Q,9,0))</f>
        <v/>
      </c>
      <c r="S110" s="11" t="str">
        <f>IF(B110="","",VLOOKUP(AC110,Varsayımlar!$B:$Q,10,0))</f>
        <v/>
      </c>
      <c r="T110" s="11" t="str">
        <f>IF(B110="","",VLOOKUP(AC110,Varsayımlar!$B:$Q,11,0))</f>
        <v/>
      </c>
      <c r="U110" s="11" t="str">
        <f>IF(B110="","",VLOOKUP(AC110,Varsayımlar!$B:$Q,12,0))</f>
        <v/>
      </c>
      <c r="V110" s="11" t="str">
        <f>IF(B110="","",VLOOKUP(AC110,Varsayımlar!$B:$Q,13,0))</f>
        <v/>
      </c>
      <c r="W110" s="11" t="str">
        <f>IF(B110="","",VLOOKUP(AC110,Varsayımlar!$B:$Q,14,0))</f>
        <v/>
      </c>
      <c r="X110" s="11"/>
      <c r="Y110" s="11"/>
      <c r="Z110" s="11"/>
      <c r="AA110" s="11" t="str">
        <f>IF(B110="","",VLOOKUP(AC110,Varsayımlar!$B:$Q,15,0))</f>
        <v/>
      </c>
      <c r="AB110" s="11" t="str">
        <f>IF(B110="","",VLOOKUP(AC110,Varsayımlar!$B:$Q,16,0))</f>
        <v/>
      </c>
      <c r="AC110" s="11" t="str">
        <f t="shared" si="6"/>
        <v/>
      </c>
    </row>
    <row r="111" spans="1:29" hidden="1" x14ac:dyDescent="0.25">
      <c r="A111" s="11"/>
      <c r="B111" s="48"/>
      <c r="C111" s="49" t="str">
        <f>IF(B111="","",VLOOKUP(AC111,Varsayımlar!$B:$Q,3,0))</f>
        <v/>
      </c>
      <c r="D111" s="49"/>
      <c r="E111" s="46"/>
      <c r="F111" s="11"/>
      <c r="G111" s="11"/>
      <c r="H111" s="50" t="str">
        <f>IF(B111="","",VLOOKUP(AC111,Varsayımlar!$B:$Q,5,0))</f>
        <v/>
      </c>
      <c r="I111" s="50"/>
      <c r="J111" s="50" t="str">
        <f>IF(B111="","",VLOOKUP(AC111,Varsayımlar!$B:$Q,6,0))</f>
        <v/>
      </c>
      <c r="K111" s="11"/>
      <c r="L111" s="11"/>
      <c r="M111" s="11"/>
      <c r="N111" s="11"/>
      <c r="O111" s="11"/>
      <c r="P111" s="50" t="str">
        <f>IF(B111="","",VLOOKUP(AC111,Varsayımlar!$B:$Q,7,0)*K111)</f>
        <v/>
      </c>
      <c r="Q111" s="50" t="str">
        <f>IF(B111="","",VLOOKUP(AC111,Varsayımlar!$B:$Q,8,0))</f>
        <v/>
      </c>
      <c r="R111" s="50" t="str">
        <f>IF(B111="","",VLOOKUP(AC111,Varsayımlar!$B:$Q,9,0))</f>
        <v/>
      </c>
      <c r="S111" s="50" t="str">
        <f>IF(B111="","",VLOOKUP(AC111,Varsayımlar!$B:$Q,10,0))</f>
        <v/>
      </c>
      <c r="T111" s="50" t="str">
        <f>IF(B111="","",VLOOKUP(AC111,Varsayımlar!$B:$Q,11,0))</f>
        <v/>
      </c>
      <c r="U111" s="50" t="str">
        <f>IF(B111="","",VLOOKUP(AC111,Varsayımlar!$B:$Q,12,0))</f>
        <v/>
      </c>
      <c r="V111" s="50" t="str">
        <f>IF(B111="","",VLOOKUP(AC111,Varsayımlar!$B:$Q,13,0))</f>
        <v/>
      </c>
      <c r="W111" s="50" t="str">
        <f>IF(B111="","",VLOOKUP(AC111,Varsayımlar!$B:$Q,14,0))</f>
        <v/>
      </c>
      <c r="X111" s="11"/>
      <c r="Y111" s="11"/>
      <c r="Z111" s="11"/>
      <c r="AA111" s="50" t="str">
        <f>IF(B111="","",VLOOKUP(AC111,Varsayımlar!$B:$Q,15,0))</f>
        <v/>
      </c>
      <c r="AB111" s="50" t="str">
        <f>IF(B111="","",VLOOKUP(AC111,Varsayımlar!$B:$Q,16,0))</f>
        <v/>
      </c>
      <c r="AC111" s="50" t="str">
        <f t="shared" si="6"/>
        <v/>
      </c>
    </row>
    <row r="112" spans="1:29" hidden="1" x14ac:dyDescent="0.25">
      <c r="A112" s="11"/>
      <c r="B112" s="11"/>
      <c r="C112" s="46" t="str">
        <f>IF(B112="","",VLOOKUP(AC112,Varsayımlar!$B:$Q,3,0))</f>
        <v/>
      </c>
      <c r="D112" s="46"/>
      <c r="E112" s="46"/>
      <c r="F112" s="11"/>
      <c r="G112" s="11"/>
      <c r="H112" s="11" t="str">
        <f>IF(B112="","",VLOOKUP(AC112,Varsayımlar!$B:$Q,5,0))</f>
        <v/>
      </c>
      <c r="I112" s="11"/>
      <c r="J112" s="11" t="str">
        <f>IF(B112="","",VLOOKUP(AC112,Varsayımlar!$B:$Q,6,0))</f>
        <v/>
      </c>
      <c r="K112" s="11"/>
      <c r="L112" s="11"/>
      <c r="M112" s="11"/>
      <c r="N112" s="11"/>
      <c r="O112" s="11"/>
      <c r="P112" s="11" t="str">
        <f>IF(B112="","",VLOOKUP(AC112,Varsayımlar!$B:$Q,7,0)*K112)</f>
        <v/>
      </c>
      <c r="Q112" s="11" t="str">
        <f>IF(B112="","",VLOOKUP(AC112,Varsayımlar!$B:$Q,8,0))</f>
        <v/>
      </c>
      <c r="R112" s="11" t="str">
        <f>IF(B112="","",VLOOKUP(AC112,Varsayımlar!$B:$Q,9,0))</f>
        <v/>
      </c>
      <c r="S112" s="11" t="str">
        <f>IF(B112="","",VLOOKUP(AC112,Varsayımlar!$B:$Q,10,0))</f>
        <v/>
      </c>
      <c r="T112" s="11" t="str">
        <f>IF(B112="","",VLOOKUP(AC112,Varsayımlar!$B:$Q,11,0))</f>
        <v/>
      </c>
      <c r="U112" s="11" t="str">
        <f>IF(B112="","",VLOOKUP(AC112,Varsayımlar!$B:$Q,12,0))</f>
        <v/>
      </c>
      <c r="V112" s="11" t="str">
        <f>IF(B112="","",VLOOKUP(AC112,Varsayımlar!$B:$Q,13,0))</f>
        <v/>
      </c>
      <c r="W112" s="11" t="str">
        <f>IF(B112="","",VLOOKUP(AC112,Varsayımlar!$B:$Q,14,0))</f>
        <v/>
      </c>
      <c r="X112" s="11"/>
      <c r="Y112" s="11"/>
      <c r="Z112" s="11"/>
      <c r="AA112" s="11" t="str">
        <f>IF(B112="","",VLOOKUP(AC112,Varsayımlar!$B:$Q,15,0))</f>
        <v/>
      </c>
      <c r="AB112" s="11" t="str">
        <f>IF(B112="","",VLOOKUP(AC112,Varsayımlar!$B:$Q,16,0))</f>
        <v/>
      </c>
      <c r="AC112" s="11" t="str">
        <f t="shared" si="6"/>
        <v/>
      </c>
    </row>
    <row r="113" spans="1:29" hidden="1" x14ac:dyDescent="0.25">
      <c r="A113" s="11"/>
      <c r="B113" s="48"/>
      <c r="C113" s="49" t="str">
        <f>IF(B113="","",VLOOKUP(AC113,Varsayımlar!$B:$Q,3,0))</f>
        <v/>
      </c>
      <c r="D113" s="49"/>
      <c r="E113" s="46"/>
      <c r="F113" s="11"/>
      <c r="G113" s="11"/>
      <c r="H113" s="50" t="str">
        <f>IF(B113="","",VLOOKUP(AC113,Varsayımlar!$B:$Q,5,0))</f>
        <v/>
      </c>
      <c r="I113" s="50"/>
      <c r="J113" s="50" t="str">
        <f>IF(B113="","",VLOOKUP(AC113,Varsayımlar!$B:$Q,6,0))</f>
        <v/>
      </c>
      <c r="K113" s="11"/>
      <c r="L113" s="11"/>
      <c r="M113" s="11"/>
      <c r="N113" s="11"/>
      <c r="O113" s="11"/>
      <c r="P113" s="50" t="str">
        <f>IF(B113="","",VLOOKUP(AC113,Varsayımlar!$B:$Q,7,0)*K113)</f>
        <v/>
      </c>
      <c r="Q113" s="50" t="str">
        <f>IF(B113="","",VLOOKUP(AC113,Varsayımlar!$B:$Q,8,0))</f>
        <v/>
      </c>
      <c r="R113" s="50" t="str">
        <f>IF(B113="","",VLOOKUP(AC113,Varsayımlar!$B:$Q,9,0))</f>
        <v/>
      </c>
      <c r="S113" s="50" t="str">
        <f>IF(B113="","",VLOOKUP(AC113,Varsayımlar!$B:$Q,10,0))</f>
        <v/>
      </c>
      <c r="T113" s="50" t="str">
        <f>IF(B113="","",VLOOKUP(AC113,Varsayımlar!$B:$Q,11,0))</f>
        <v/>
      </c>
      <c r="U113" s="50" t="str">
        <f>IF(B113="","",VLOOKUP(AC113,Varsayımlar!$B:$Q,12,0))</f>
        <v/>
      </c>
      <c r="V113" s="50" t="str">
        <f>IF(B113="","",VLOOKUP(AC113,Varsayımlar!$B:$Q,13,0))</f>
        <v/>
      </c>
      <c r="W113" s="50" t="str">
        <f>IF(B113="","",VLOOKUP(AC113,Varsayımlar!$B:$Q,14,0))</f>
        <v/>
      </c>
      <c r="X113" s="11"/>
      <c r="Y113" s="11"/>
      <c r="Z113" s="11"/>
      <c r="AA113" s="50" t="str">
        <f>IF(B113="","",VLOOKUP(AC113,Varsayımlar!$B:$Q,15,0))</f>
        <v/>
      </c>
      <c r="AB113" s="50" t="str">
        <f>IF(B113="","",VLOOKUP(AC113,Varsayımlar!$B:$Q,16,0))</f>
        <v/>
      </c>
      <c r="AC113" s="50" t="str">
        <f t="shared" si="6"/>
        <v/>
      </c>
    </row>
    <row r="114" spans="1:29" hidden="1" x14ac:dyDescent="0.25">
      <c r="A114" s="11"/>
      <c r="B114" s="11"/>
      <c r="C114" s="46" t="str">
        <f>IF(B114="","",VLOOKUP(AC114,Varsayımlar!$B:$Q,3,0))</f>
        <v/>
      </c>
      <c r="D114" s="46"/>
      <c r="E114" s="46"/>
      <c r="F114" s="11"/>
      <c r="G114" s="11"/>
      <c r="H114" s="11" t="str">
        <f>IF(B114="","",VLOOKUP(AC114,Varsayımlar!$B:$Q,5,0))</f>
        <v/>
      </c>
      <c r="I114" s="11"/>
      <c r="J114" s="11" t="str">
        <f>IF(B114="","",VLOOKUP(AC114,Varsayımlar!$B:$Q,6,0))</f>
        <v/>
      </c>
      <c r="K114" s="11"/>
      <c r="L114" s="11"/>
      <c r="M114" s="11"/>
      <c r="N114" s="11"/>
      <c r="O114" s="11"/>
      <c r="P114" s="11" t="str">
        <f>IF(B114="","",VLOOKUP(AC114,Varsayımlar!$B:$Q,7,0)*K114)</f>
        <v/>
      </c>
      <c r="Q114" s="11" t="str">
        <f>IF(B114="","",VLOOKUP(AC114,Varsayımlar!$B:$Q,8,0))</f>
        <v/>
      </c>
      <c r="R114" s="11" t="str">
        <f>IF(B114="","",VLOOKUP(AC114,Varsayımlar!$B:$Q,9,0))</f>
        <v/>
      </c>
      <c r="S114" s="11" t="str">
        <f>IF(B114="","",VLOOKUP(AC114,Varsayımlar!$B:$Q,10,0))</f>
        <v/>
      </c>
      <c r="T114" s="11" t="str">
        <f>IF(B114="","",VLOOKUP(AC114,Varsayımlar!$B:$Q,11,0))</f>
        <v/>
      </c>
      <c r="U114" s="11" t="str">
        <f>IF(B114="","",VLOOKUP(AC114,Varsayımlar!$B:$Q,12,0))</f>
        <v/>
      </c>
      <c r="V114" s="11" t="str">
        <f>IF(B114="","",VLOOKUP(AC114,Varsayımlar!$B:$Q,13,0))</f>
        <v/>
      </c>
      <c r="W114" s="11" t="str">
        <f>IF(B114="","",VLOOKUP(AC114,Varsayımlar!$B:$Q,14,0))</f>
        <v/>
      </c>
      <c r="X114" s="11"/>
      <c r="Y114" s="11"/>
      <c r="Z114" s="11"/>
      <c r="AA114" s="11" t="str">
        <f>IF(B114="","",VLOOKUP(AC114,Varsayımlar!$B:$Q,15,0))</f>
        <v/>
      </c>
      <c r="AB114" s="11" t="str">
        <f>IF(B114="","",VLOOKUP(AC114,Varsayımlar!$B:$Q,16,0))</f>
        <v/>
      </c>
      <c r="AC114" s="11" t="str">
        <f t="shared" si="6"/>
        <v/>
      </c>
    </row>
    <row r="115" spans="1:29" hidden="1" x14ac:dyDescent="0.25">
      <c r="A115" s="11"/>
      <c r="B115" s="48"/>
      <c r="C115" s="49" t="str">
        <f>IF(B115="","",VLOOKUP(AC115,Varsayımlar!$B:$Q,3,0))</f>
        <v/>
      </c>
      <c r="D115" s="49"/>
      <c r="E115" s="46"/>
      <c r="F115" s="11"/>
      <c r="G115" s="11"/>
      <c r="H115" s="50" t="str">
        <f>IF(B115="","",VLOOKUP(AC115,Varsayımlar!$B:$Q,5,0))</f>
        <v/>
      </c>
      <c r="I115" s="50"/>
      <c r="J115" s="50" t="str">
        <f>IF(B115="","",VLOOKUP(AC115,Varsayımlar!$B:$Q,6,0))</f>
        <v/>
      </c>
      <c r="K115" s="11"/>
      <c r="L115" s="11"/>
      <c r="M115" s="11"/>
      <c r="N115" s="11"/>
      <c r="O115" s="11"/>
      <c r="P115" s="50" t="str">
        <f>IF(B115="","",VLOOKUP(AC115,Varsayımlar!$B:$Q,7,0)*K115)</f>
        <v/>
      </c>
      <c r="Q115" s="50" t="str">
        <f>IF(B115="","",VLOOKUP(AC115,Varsayımlar!$B:$Q,8,0))</f>
        <v/>
      </c>
      <c r="R115" s="50" t="str">
        <f>IF(B115="","",VLOOKUP(AC115,Varsayımlar!$B:$Q,9,0))</f>
        <v/>
      </c>
      <c r="S115" s="50" t="str">
        <f>IF(B115="","",VLOOKUP(AC115,Varsayımlar!$B:$Q,10,0))</f>
        <v/>
      </c>
      <c r="T115" s="50" t="str">
        <f>IF(B115="","",VLOOKUP(AC115,Varsayımlar!$B:$Q,11,0))</f>
        <v/>
      </c>
      <c r="U115" s="50" t="str">
        <f>IF(B115="","",VLOOKUP(AC115,Varsayımlar!$B:$Q,12,0))</f>
        <v/>
      </c>
      <c r="V115" s="50" t="str">
        <f>IF(B115="","",VLOOKUP(AC115,Varsayımlar!$B:$Q,13,0))</f>
        <v/>
      </c>
      <c r="W115" s="50" t="str">
        <f>IF(B115="","",VLOOKUP(AC115,Varsayımlar!$B:$Q,14,0))</f>
        <v/>
      </c>
      <c r="X115" s="11"/>
      <c r="Y115" s="11"/>
      <c r="Z115" s="11"/>
      <c r="AA115" s="50" t="str">
        <f>IF(B115="","",VLOOKUP(AC115,Varsayımlar!$B:$Q,15,0))</f>
        <v/>
      </c>
      <c r="AB115" s="50" t="str">
        <f>IF(B115="","",VLOOKUP(AC115,Varsayımlar!$B:$Q,16,0))</f>
        <v/>
      </c>
      <c r="AC115" s="50" t="str">
        <f t="shared" si="6"/>
        <v/>
      </c>
    </row>
    <row r="116" spans="1:29" hidden="1" x14ac:dyDescent="0.25">
      <c r="A116" s="11"/>
      <c r="B116" s="11"/>
      <c r="C116" s="46" t="str">
        <f>IF(B116="","",VLOOKUP(AC116,Varsayımlar!$B:$Q,3,0))</f>
        <v/>
      </c>
      <c r="D116" s="46"/>
      <c r="E116" s="46"/>
      <c r="F116" s="11"/>
      <c r="G116" s="11"/>
      <c r="H116" s="11" t="str">
        <f>IF(B116="","",VLOOKUP(AC116,Varsayımlar!$B:$Q,5,0))</f>
        <v/>
      </c>
      <c r="I116" s="11"/>
      <c r="J116" s="11" t="str">
        <f>IF(B116="","",VLOOKUP(AC116,Varsayımlar!$B:$Q,6,0))</f>
        <v/>
      </c>
      <c r="K116" s="11"/>
      <c r="L116" s="11"/>
      <c r="M116" s="11"/>
      <c r="N116" s="11"/>
      <c r="O116" s="11"/>
      <c r="P116" s="11" t="str">
        <f>IF(B116="","",VLOOKUP(AC116,Varsayımlar!$B:$Q,7,0)*K116)</f>
        <v/>
      </c>
      <c r="Q116" s="11" t="str">
        <f>IF(B116="","",VLOOKUP(AC116,Varsayımlar!$B:$Q,8,0))</f>
        <v/>
      </c>
      <c r="R116" s="11" t="str">
        <f>IF(B116="","",VLOOKUP(AC116,Varsayımlar!$B:$Q,9,0))</f>
        <v/>
      </c>
      <c r="S116" s="11" t="str">
        <f>IF(B116="","",VLOOKUP(AC116,Varsayımlar!$B:$Q,10,0))</f>
        <v/>
      </c>
      <c r="T116" s="11" t="str">
        <f>IF(B116="","",VLOOKUP(AC116,Varsayımlar!$B:$Q,11,0))</f>
        <v/>
      </c>
      <c r="U116" s="11" t="str">
        <f>IF(B116="","",VLOOKUP(AC116,Varsayımlar!$B:$Q,12,0))</f>
        <v/>
      </c>
      <c r="V116" s="11" t="str">
        <f>IF(B116="","",VLOOKUP(AC116,Varsayımlar!$B:$Q,13,0))</f>
        <v/>
      </c>
      <c r="W116" s="11" t="str">
        <f>IF(B116="","",VLOOKUP(AC116,Varsayımlar!$B:$Q,14,0))</f>
        <v/>
      </c>
      <c r="X116" s="11"/>
      <c r="Y116" s="11"/>
      <c r="Z116" s="11"/>
      <c r="AA116" s="11" t="str">
        <f>IF(B116="","",VLOOKUP(AC116,Varsayımlar!$B:$Q,15,0))</f>
        <v/>
      </c>
      <c r="AB116" s="11" t="str">
        <f>IF(B116="","",VLOOKUP(AC116,Varsayımlar!$B:$Q,16,0))</f>
        <v/>
      </c>
      <c r="AC116" s="11" t="str">
        <f t="shared" si="6"/>
        <v/>
      </c>
    </row>
    <row r="117" spans="1:29" hidden="1" x14ac:dyDescent="0.25">
      <c r="A117" s="11"/>
      <c r="B117" s="48"/>
      <c r="C117" s="49" t="str">
        <f>IF(B117="","",VLOOKUP(AC117,Varsayımlar!$B:$Q,3,0))</f>
        <v/>
      </c>
      <c r="D117" s="49"/>
      <c r="E117" s="46"/>
      <c r="F117" s="11"/>
      <c r="G117" s="11"/>
      <c r="H117" s="50" t="str">
        <f>IF(B117="","",VLOOKUP(AC117,Varsayımlar!$B:$Q,5,0))</f>
        <v/>
      </c>
      <c r="I117" s="50"/>
      <c r="J117" s="50" t="str">
        <f>IF(B117="","",VLOOKUP(AC117,Varsayımlar!$B:$Q,6,0))</f>
        <v/>
      </c>
      <c r="K117" s="11"/>
      <c r="L117" s="11"/>
      <c r="M117" s="11"/>
      <c r="N117" s="11"/>
      <c r="O117" s="11"/>
      <c r="P117" s="50" t="str">
        <f>IF(B117="","",VLOOKUP(AC117,Varsayımlar!$B:$Q,7,0)*K117)</f>
        <v/>
      </c>
      <c r="Q117" s="50" t="str">
        <f>IF(B117="","",VLOOKUP(AC117,Varsayımlar!$B:$Q,8,0))</f>
        <v/>
      </c>
      <c r="R117" s="50" t="str">
        <f>IF(B117="","",VLOOKUP(AC117,Varsayımlar!$B:$Q,9,0))</f>
        <v/>
      </c>
      <c r="S117" s="50" t="str">
        <f>IF(B117="","",VLOOKUP(AC117,Varsayımlar!$B:$Q,10,0))</f>
        <v/>
      </c>
      <c r="T117" s="50" t="str">
        <f>IF(B117="","",VLOOKUP(AC117,Varsayımlar!$B:$Q,11,0))</f>
        <v/>
      </c>
      <c r="U117" s="50" t="str">
        <f>IF(B117="","",VLOOKUP(AC117,Varsayımlar!$B:$Q,12,0))</f>
        <v/>
      </c>
      <c r="V117" s="50" t="str">
        <f>IF(B117="","",VLOOKUP(AC117,Varsayımlar!$B:$Q,13,0))</f>
        <v/>
      </c>
      <c r="W117" s="50" t="str">
        <f>IF(B117="","",VLOOKUP(AC117,Varsayımlar!$B:$Q,14,0))</f>
        <v/>
      </c>
      <c r="X117" s="11"/>
      <c r="Y117" s="11"/>
      <c r="Z117" s="11"/>
      <c r="AA117" s="50" t="str">
        <f>IF(B117="","",VLOOKUP(AC117,Varsayımlar!$B:$Q,15,0))</f>
        <v/>
      </c>
      <c r="AB117" s="50" t="str">
        <f>IF(B117="","",VLOOKUP(AC117,Varsayımlar!$B:$Q,16,0))</f>
        <v/>
      </c>
      <c r="AC117" s="50" t="str">
        <f t="shared" si="6"/>
        <v/>
      </c>
    </row>
    <row r="118" spans="1:29" hidden="1" x14ac:dyDescent="0.25">
      <c r="A118" s="11"/>
      <c r="B118" s="11"/>
      <c r="C118" s="46" t="str">
        <f>IF(B118="","",VLOOKUP(AC118,Varsayımlar!$B:$Q,3,0))</f>
        <v/>
      </c>
      <c r="D118" s="46"/>
      <c r="E118" s="46"/>
      <c r="F118" s="11"/>
      <c r="G118" s="11"/>
      <c r="H118" s="11" t="str">
        <f>IF(B118="","",VLOOKUP(AC118,Varsayımlar!$B:$Q,5,0))</f>
        <v/>
      </c>
      <c r="I118" s="11"/>
      <c r="J118" s="11" t="str">
        <f>IF(B118="","",VLOOKUP(AC118,Varsayımlar!$B:$Q,6,0))</f>
        <v/>
      </c>
      <c r="K118" s="11"/>
      <c r="L118" s="11"/>
      <c r="M118" s="11"/>
      <c r="N118" s="11"/>
      <c r="O118" s="11"/>
      <c r="P118" s="11" t="str">
        <f>IF(B118="","",VLOOKUP(AC118,Varsayımlar!$B:$Q,7,0)*K118)</f>
        <v/>
      </c>
      <c r="Q118" s="11" t="str">
        <f>IF(B118="","",VLOOKUP(AC118,Varsayımlar!$B:$Q,8,0))</f>
        <v/>
      </c>
      <c r="R118" s="11" t="str">
        <f>IF(B118="","",VLOOKUP(AC118,Varsayımlar!$B:$Q,9,0))</f>
        <v/>
      </c>
      <c r="S118" s="11" t="str">
        <f>IF(B118="","",VLOOKUP(AC118,Varsayımlar!$B:$Q,10,0))</f>
        <v/>
      </c>
      <c r="T118" s="11" t="str">
        <f>IF(B118="","",VLOOKUP(AC118,Varsayımlar!$B:$Q,11,0))</f>
        <v/>
      </c>
      <c r="U118" s="11" t="str">
        <f>IF(B118="","",VLOOKUP(AC118,Varsayımlar!$B:$Q,12,0))</f>
        <v/>
      </c>
      <c r="V118" s="11" t="str">
        <f>IF(B118="","",VLOOKUP(AC118,Varsayımlar!$B:$Q,13,0))</f>
        <v/>
      </c>
      <c r="W118" s="11" t="str">
        <f>IF(B118="","",VLOOKUP(AC118,Varsayımlar!$B:$Q,14,0))</f>
        <v/>
      </c>
      <c r="X118" s="11"/>
      <c r="Y118" s="11"/>
      <c r="Z118" s="11"/>
      <c r="AA118" s="11" t="str">
        <f>IF(B118="","",VLOOKUP(AC118,Varsayımlar!$B:$Q,15,0))</f>
        <v/>
      </c>
      <c r="AB118" s="11" t="str">
        <f>IF(B118="","",VLOOKUP(AC118,Varsayımlar!$B:$Q,16,0))</f>
        <v/>
      </c>
      <c r="AC118" s="11" t="str">
        <f t="shared" si="6"/>
        <v/>
      </c>
    </row>
    <row r="119" spans="1:29" hidden="1" x14ac:dyDescent="0.25">
      <c r="A119" s="11"/>
      <c r="B119" s="48"/>
      <c r="C119" s="49" t="str">
        <f>IF(B119="","",VLOOKUP(AC119,Varsayımlar!$B:$Q,3,0))</f>
        <v/>
      </c>
      <c r="D119" s="49"/>
      <c r="E119" s="46"/>
      <c r="F119" s="11"/>
      <c r="G119" s="11"/>
      <c r="H119" s="50" t="str">
        <f>IF(B119="","",VLOOKUP(AC119,Varsayımlar!$B:$Q,5,0))</f>
        <v/>
      </c>
      <c r="I119" s="50"/>
      <c r="J119" s="50" t="str">
        <f>IF(B119="","",VLOOKUP(AC119,Varsayımlar!$B:$Q,6,0))</f>
        <v/>
      </c>
      <c r="K119" s="11"/>
      <c r="L119" s="11"/>
      <c r="M119" s="11"/>
      <c r="N119" s="11"/>
      <c r="O119" s="11"/>
      <c r="P119" s="50" t="str">
        <f>IF(B119="","",VLOOKUP(AC119,Varsayımlar!$B:$Q,7,0)*K119)</f>
        <v/>
      </c>
      <c r="Q119" s="50" t="str">
        <f>IF(B119="","",VLOOKUP(AC119,Varsayımlar!$B:$Q,8,0))</f>
        <v/>
      </c>
      <c r="R119" s="50" t="str">
        <f>IF(B119="","",VLOOKUP(AC119,Varsayımlar!$B:$Q,9,0))</f>
        <v/>
      </c>
      <c r="S119" s="50" t="str">
        <f>IF(B119="","",VLOOKUP(AC119,Varsayımlar!$B:$Q,10,0))</f>
        <v/>
      </c>
      <c r="T119" s="50" t="str">
        <f>IF(B119="","",VLOOKUP(AC119,Varsayımlar!$B:$Q,11,0))</f>
        <v/>
      </c>
      <c r="U119" s="50" t="str">
        <f>IF(B119="","",VLOOKUP(AC119,Varsayımlar!$B:$Q,12,0))</f>
        <v/>
      </c>
      <c r="V119" s="50" t="str">
        <f>IF(B119="","",VLOOKUP(AC119,Varsayımlar!$B:$Q,13,0))</f>
        <v/>
      </c>
      <c r="W119" s="50" t="str">
        <f>IF(B119="","",VLOOKUP(AC119,Varsayımlar!$B:$Q,14,0))</f>
        <v/>
      </c>
      <c r="X119" s="11"/>
      <c r="Y119" s="11"/>
      <c r="Z119" s="11"/>
      <c r="AA119" s="50" t="str">
        <f>IF(B119="","",VLOOKUP(AC119,Varsayımlar!$B:$Q,15,0))</f>
        <v/>
      </c>
      <c r="AB119" s="50" t="str">
        <f>IF(B119="","",VLOOKUP(AC119,Varsayımlar!$B:$Q,16,0))</f>
        <v/>
      </c>
      <c r="AC119" s="50" t="str">
        <f t="shared" si="6"/>
        <v/>
      </c>
    </row>
    <row r="120" spans="1:29" hidden="1" x14ac:dyDescent="0.25">
      <c r="A120" s="11"/>
      <c r="B120" s="11"/>
      <c r="C120" s="46" t="str">
        <f>IF(B120="","",VLOOKUP(AC120,Varsayımlar!$B:$Q,3,0))</f>
        <v/>
      </c>
      <c r="D120" s="46"/>
      <c r="E120" s="46"/>
      <c r="F120" s="11"/>
      <c r="G120" s="11"/>
      <c r="H120" s="11" t="str">
        <f>IF(B120="","",VLOOKUP(AC120,Varsayımlar!$B:$Q,5,0))</f>
        <v/>
      </c>
      <c r="I120" s="11"/>
      <c r="J120" s="11" t="str">
        <f>IF(B120="","",VLOOKUP(AC120,Varsayımlar!$B:$Q,6,0))</f>
        <v/>
      </c>
      <c r="K120" s="11"/>
      <c r="L120" s="11"/>
      <c r="M120" s="11"/>
      <c r="N120" s="11"/>
      <c r="O120" s="11"/>
      <c r="P120" s="11" t="str">
        <f>IF(B120="","",VLOOKUP(AC120,Varsayımlar!$B:$Q,7,0)*K120)</f>
        <v/>
      </c>
      <c r="Q120" s="11" t="str">
        <f>IF(B120="","",VLOOKUP(AC120,Varsayımlar!$B:$Q,8,0))</f>
        <v/>
      </c>
      <c r="R120" s="11" t="str">
        <f>IF(B120="","",VLOOKUP(AC120,Varsayımlar!$B:$Q,9,0))</f>
        <v/>
      </c>
      <c r="S120" s="11" t="str">
        <f>IF(B120="","",VLOOKUP(AC120,Varsayımlar!$B:$Q,10,0))</f>
        <v/>
      </c>
      <c r="T120" s="11" t="str">
        <f>IF(B120="","",VLOOKUP(AC120,Varsayımlar!$B:$Q,11,0))</f>
        <v/>
      </c>
      <c r="U120" s="11" t="str">
        <f>IF(B120="","",VLOOKUP(AC120,Varsayımlar!$B:$Q,12,0))</f>
        <v/>
      </c>
      <c r="V120" s="11" t="str">
        <f>IF(B120="","",VLOOKUP(AC120,Varsayımlar!$B:$Q,13,0))</f>
        <v/>
      </c>
      <c r="W120" s="11" t="str">
        <f>IF(B120="","",VLOOKUP(AC120,Varsayımlar!$B:$Q,14,0))</f>
        <v/>
      </c>
      <c r="X120" s="11"/>
      <c r="Y120" s="11"/>
      <c r="Z120" s="11"/>
      <c r="AA120" s="11" t="str">
        <f>IF(B120="","",VLOOKUP(AC120,Varsayımlar!$B:$Q,15,0))</f>
        <v/>
      </c>
      <c r="AB120" s="11" t="str">
        <f>IF(B120="","",VLOOKUP(AC120,Varsayımlar!$B:$Q,16,0))</f>
        <v/>
      </c>
      <c r="AC120" s="11" t="str">
        <f t="shared" si="6"/>
        <v/>
      </c>
    </row>
    <row r="121" spans="1:29" hidden="1" x14ac:dyDescent="0.25">
      <c r="A121" s="11"/>
      <c r="B121" s="48"/>
      <c r="C121" s="49" t="str">
        <f>IF(B121="","",VLOOKUP(AC121,Varsayımlar!$B:$Q,3,0))</f>
        <v/>
      </c>
      <c r="D121" s="49"/>
      <c r="E121" s="46"/>
      <c r="F121" s="11"/>
      <c r="G121" s="11"/>
      <c r="H121" s="50" t="str">
        <f>IF(B121="","",VLOOKUP(AC121,Varsayımlar!$B:$Q,5,0))</f>
        <v/>
      </c>
      <c r="I121" s="50"/>
      <c r="J121" s="50" t="str">
        <f>IF(B121="","",VLOOKUP(AC121,Varsayımlar!$B:$Q,6,0))</f>
        <v/>
      </c>
      <c r="K121" s="11"/>
      <c r="L121" s="11"/>
      <c r="M121" s="11"/>
      <c r="N121" s="11"/>
      <c r="O121" s="11"/>
      <c r="P121" s="50" t="str">
        <f>IF(B121="","",VLOOKUP(AC121,Varsayımlar!$B:$Q,7,0)*K121)</f>
        <v/>
      </c>
      <c r="Q121" s="50" t="str">
        <f>IF(B121="","",VLOOKUP(AC121,Varsayımlar!$B:$Q,8,0))</f>
        <v/>
      </c>
      <c r="R121" s="50" t="str">
        <f>IF(B121="","",VLOOKUP(AC121,Varsayımlar!$B:$Q,9,0))</f>
        <v/>
      </c>
      <c r="S121" s="50" t="str">
        <f>IF(B121="","",VLOOKUP(AC121,Varsayımlar!$B:$Q,10,0))</f>
        <v/>
      </c>
      <c r="T121" s="50" t="str">
        <f>IF(B121="","",VLOOKUP(AC121,Varsayımlar!$B:$Q,11,0))</f>
        <v/>
      </c>
      <c r="U121" s="50" t="str">
        <f>IF(B121="","",VLOOKUP(AC121,Varsayımlar!$B:$Q,12,0))</f>
        <v/>
      </c>
      <c r="V121" s="50" t="str">
        <f>IF(B121="","",VLOOKUP(AC121,Varsayımlar!$B:$Q,13,0))</f>
        <v/>
      </c>
      <c r="W121" s="50" t="str">
        <f>IF(B121="","",VLOOKUP(AC121,Varsayımlar!$B:$Q,14,0))</f>
        <v/>
      </c>
      <c r="X121" s="11"/>
      <c r="Y121" s="11"/>
      <c r="Z121" s="11"/>
      <c r="AA121" s="50" t="str">
        <f>IF(B121="","",VLOOKUP(AC121,Varsayımlar!$B:$Q,15,0))</f>
        <v/>
      </c>
      <c r="AB121" s="50" t="str">
        <f>IF(B121="","",VLOOKUP(AC121,Varsayımlar!$B:$Q,16,0))</f>
        <v/>
      </c>
      <c r="AC121" s="50" t="str">
        <f t="shared" si="6"/>
        <v/>
      </c>
    </row>
    <row r="122" spans="1:29" hidden="1" x14ac:dyDescent="0.25">
      <c r="A122" s="11"/>
      <c r="B122" s="11"/>
      <c r="C122" s="46" t="str">
        <f>IF(B122="","",VLOOKUP(AC122,Varsayımlar!$B:$Q,3,0))</f>
        <v/>
      </c>
      <c r="D122" s="46"/>
      <c r="E122" s="46"/>
      <c r="F122" s="11"/>
      <c r="G122" s="11"/>
      <c r="H122" s="11" t="str">
        <f>IF(B122="","",VLOOKUP(AC122,Varsayımlar!$B:$Q,5,0))</f>
        <v/>
      </c>
      <c r="I122" s="11"/>
      <c r="J122" s="11" t="str">
        <f>IF(B122="","",VLOOKUP(AC122,Varsayımlar!$B:$Q,6,0))</f>
        <v/>
      </c>
      <c r="K122" s="11"/>
      <c r="L122" s="11"/>
      <c r="M122" s="11"/>
      <c r="N122" s="11"/>
      <c r="O122" s="11"/>
      <c r="P122" s="11" t="str">
        <f>IF(B122="","",VLOOKUP(AC122,Varsayımlar!$B:$Q,7,0)*K122)</f>
        <v/>
      </c>
      <c r="Q122" s="11" t="str">
        <f>IF(B122="","",VLOOKUP(AC122,Varsayımlar!$B:$Q,8,0))</f>
        <v/>
      </c>
      <c r="R122" s="11" t="str">
        <f>IF(B122="","",VLOOKUP(AC122,Varsayımlar!$B:$Q,9,0))</f>
        <v/>
      </c>
      <c r="S122" s="11" t="str">
        <f>IF(B122="","",VLOOKUP(AC122,Varsayımlar!$B:$Q,10,0))</f>
        <v/>
      </c>
      <c r="T122" s="11" t="str">
        <f>IF(B122="","",VLOOKUP(AC122,Varsayımlar!$B:$Q,11,0))</f>
        <v/>
      </c>
      <c r="U122" s="11" t="str">
        <f>IF(B122="","",VLOOKUP(AC122,Varsayımlar!$B:$Q,12,0))</f>
        <v/>
      </c>
      <c r="V122" s="11" t="str">
        <f>IF(B122="","",VLOOKUP(AC122,Varsayımlar!$B:$Q,13,0))</f>
        <v/>
      </c>
      <c r="W122" s="11" t="str">
        <f>IF(B122="","",VLOOKUP(AC122,Varsayımlar!$B:$Q,14,0))</f>
        <v/>
      </c>
      <c r="X122" s="11"/>
      <c r="Y122" s="11"/>
      <c r="Z122" s="11"/>
      <c r="AA122" s="11" t="str">
        <f>IF(B122="","",VLOOKUP(AC122,Varsayımlar!$B:$Q,15,0))</f>
        <v/>
      </c>
      <c r="AB122" s="11" t="str">
        <f>IF(B122="","",VLOOKUP(AC122,Varsayımlar!$B:$Q,16,0))</f>
        <v/>
      </c>
      <c r="AC122" s="11" t="str">
        <f t="shared" si="6"/>
        <v/>
      </c>
    </row>
    <row r="123" spans="1:29" hidden="1" x14ac:dyDescent="0.25">
      <c r="A123" s="11"/>
      <c r="B123" s="48"/>
      <c r="C123" s="49" t="str">
        <f>IF(B123="","",VLOOKUP(AC123,Varsayımlar!$B:$Q,3,0))</f>
        <v/>
      </c>
      <c r="D123" s="49"/>
      <c r="E123" s="46"/>
      <c r="F123" s="11"/>
      <c r="G123" s="11"/>
      <c r="H123" s="50" t="str">
        <f>IF(B123="","",VLOOKUP(AC123,Varsayımlar!$B:$Q,5,0))</f>
        <v/>
      </c>
      <c r="I123" s="50"/>
      <c r="J123" s="50" t="str">
        <f>IF(B123="","",VLOOKUP(AC123,Varsayımlar!$B:$Q,6,0))</f>
        <v/>
      </c>
      <c r="K123" s="11"/>
      <c r="L123" s="11"/>
      <c r="M123" s="11"/>
      <c r="N123" s="11"/>
      <c r="O123" s="11"/>
      <c r="P123" s="50" t="str">
        <f>IF(B123="","",VLOOKUP(AC123,Varsayımlar!$B:$Q,7,0)*K123)</f>
        <v/>
      </c>
      <c r="Q123" s="50" t="str">
        <f>IF(B123="","",VLOOKUP(AC123,Varsayımlar!$B:$Q,8,0))</f>
        <v/>
      </c>
      <c r="R123" s="50" t="str">
        <f>IF(B123="","",VLOOKUP(AC123,Varsayımlar!$B:$Q,9,0))</f>
        <v/>
      </c>
      <c r="S123" s="50" t="str">
        <f>IF(B123="","",VLOOKUP(AC123,Varsayımlar!$B:$Q,10,0))</f>
        <v/>
      </c>
      <c r="T123" s="50" t="str">
        <f>IF(B123="","",VLOOKUP(AC123,Varsayımlar!$B:$Q,11,0))</f>
        <v/>
      </c>
      <c r="U123" s="50" t="str">
        <f>IF(B123="","",VLOOKUP(AC123,Varsayımlar!$B:$Q,12,0))</f>
        <v/>
      </c>
      <c r="V123" s="50" t="str">
        <f>IF(B123="","",VLOOKUP(AC123,Varsayımlar!$B:$Q,13,0))</f>
        <v/>
      </c>
      <c r="W123" s="50" t="str">
        <f>IF(B123="","",VLOOKUP(AC123,Varsayımlar!$B:$Q,14,0))</f>
        <v/>
      </c>
      <c r="X123" s="11"/>
      <c r="Y123" s="11"/>
      <c r="Z123" s="11"/>
      <c r="AA123" s="50" t="str">
        <f>IF(B123="","",VLOOKUP(AC123,Varsayımlar!$B:$Q,15,0))</f>
        <v/>
      </c>
      <c r="AB123" s="50" t="str">
        <f>IF(B123="","",VLOOKUP(AC123,Varsayımlar!$B:$Q,16,0))</f>
        <v/>
      </c>
      <c r="AC123" s="50" t="str">
        <f t="shared" si="6"/>
        <v/>
      </c>
    </row>
    <row r="124" spans="1:29" hidden="1" x14ac:dyDescent="0.25">
      <c r="A124" s="11"/>
      <c r="B124" s="11"/>
      <c r="C124" s="46" t="str">
        <f>IF(B124="","",VLOOKUP(AC124,Varsayımlar!$B:$Q,3,0))</f>
        <v/>
      </c>
      <c r="D124" s="46"/>
      <c r="E124" s="46"/>
      <c r="F124" s="11"/>
      <c r="G124" s="11"/>
      <c r="H124" s="11" t="str">
        <f>IF(B124="","",VLOOKUP(AC124,Varsayımlar!$B:$Q,5,0))</f>
        <v/>
      </c>
      <c r="I124" s="11"/>
      <c r="J124" s="11" t="str">
        <f>IF(B124="","",VLOOKUP(AC124,Varsayımlar!$B:$Q,6,0))</f>
        <v/>
      </c>
      <c r="K124" s="11"/>
      <c r="L124" s="11"/>
      <c r="M124" s="11"/>
      <c r="N124" s="11"/>
      <c r="O124" s="11"/>
      <c r="P124" s="11" t="str">
        <f>IF(B124="","",VLOOKUP(AC124,Varsayımlar!$B:$Q,7,0)*K124)</f>
        <v/>
      </c>
      <c r="Q124" s="11" t="str">
        <f>IF(B124="","",VLOOKUP(AC124,Varsayımlar!$B:$Q,8,0))</f>
        <v/>
      </c>
      <c r="R124" s="11" t="str">
        <f>IF(B124="","",VLOOKUP(AC124,Varsayımlar!$B:$Q,9,0))</f>
        <v/>
      </c>
      <c r="S124" s="11" t="str">
        <f>IF(B124="","",VLOOKUP(AC124,Varsayımlar!$B:$Q,10,0))</f>
        <v/>
      </c>
      <c r="T124" s="11" t="str">
        <f>IF(B124="","",VLOOKUP(AC124,Varsayımlar!$B:$Q,11,0))</f>
        <v/>
      </c>
      <c r="U124" s="11" t="str">
        <f>IF(B124="","",VLOOKUP(AC124,Varsayımlar!$B:$Q,12,0))</f>
        <v/>
      </c>
      <c r="V124" s="11" t="str">
        <f>IF(B124="","",VLOOKUP(AC124,Varsayımlar!$B:$Q,13,0))</f>
        <v/>
      </c>
      <c r="W124" s="11" t="str">
        <f>IF(B124="","",VLOOKUP(AC124,Varsayımlar!$B:$Q,14,0))</f>
        <v/>
      </c>
      <c r="X124" s="11"/>
      <c r="Y124" s="11"/>
      <c r="Z124" s="11"/>
      <c r="AA124" s="11" t="str">
        <f>IF(B124="","",VLOOKUP(AC124,Varsayımlar!$B:$Q,15,0))</f>
        <v/>
      </c>
      <c r="AB124" s="11" t="str">
        <f>IF(B124="","",VLOOKUP(AC124,Varsayımlar!$B:$Q,16,0))</f>
        <v/>
      </c>
      <c r="AC124" s="11" t="str">
        <f t="shared" si="6"/>
        <v/>
      </c>
    </row>
    <row r="125" spans="1:29" hidden="1" x14ac:dyDescent="0.25">
      <c r="B125" s="6"/>
      <c r="C125" s="7" t="str">
        <f>IF(B125="","",VLOOKUP(AC125,Varsayımlar!$B:$Q,3,0))</f>
        <v/>
      </c>
      <c r="D125" s="7"/>
      <c r="H125" s="5" t="str">
        <f>IF(B125="","",VLOOKUP(AC125,Varsayımlar!$B:$Q,5,0))</f>
        <v/>
      </c>
      <c r="I125" s="5"/>
      <c r="J125" s="5" t="str">
        <f>IF(B125="","",VLOOKUP(AC125,Varsayımlar!$B:$Q,6,0))</f>
        <v/>
      </c>
      <c r="P125" s="5" t="str">
        <f>IF(B125="","",VLOOKUP(AC125,Varsayımlar!$B:$Q,7,0)*K125)</f>
        <v/>
      </c>
      <c r="Q125" s="5" t="str">
        <f>IF(B125="","",VLOOKUP(AC125,Varsayımlar!$B:$Q,8,0))</f>
        <v/>
      </c>
      <c r="R125" s="5" t="str">
        <f>IF(B125="","",VLOOKUP(AC125,Varsayımlar!$B:$Q,9,0))</f>
        <v/>
      </c>
      <c r="S125" s="5" t="str">
        <f>IF(B125="","",VLOOKUP(AC125,Varsayımlar!$B:$Q,10,0))</f>
        <v/>
      </c>
      <c r="T125" s="5" t="str">
        <f>IF(B125="","",VLOOKUP(AC125,Varsayımlar!$B:$Q,11,0))</f>
        <v/>
      </c>
      <c r="U125" s="5" t="str">
        <f>IF(B125="","",VLOOKUP(AC125,Varsayımlar!$B:$Q,12,0))</f>
        <v/>
      </c>
      <c r="V125" s="5" t="str">
        <f>IF(B125="","",VLOOKUP(AC125,Varsayımlar!$B:$Q,13,0))</f>
        <v/>
      </c>
      <c r="W125" s="5" t="str">
        <f>IF(B125="","",VLOOKUP(AC125,Varsayımlar!$B:$Q,14,0))</f>
        <v/>
      </c>
      <c r="AA125" s="5" t="str">
        <f>IF(B125="","",VLOOKUP(AC125,Varsayımlar!$B:$Q,15,0))</f>
        <v/>
      </c>
      <c r="AB125" s="5" t="str">
        <f>IF(B125="","",VLOOKUP(AC125,Varsayımlar!$B:$Q,16,0))</f>
        <v/>
      </c>
      <c r="AC125" s="5" t="str">
        <f t="shared" si="6"/>
        <v/>
      </c>
    </row>
    <row r="126" spans="1:29" hidden="1" x14ac:dyDescent="0.25">
      <c r="C126" s="3" t="str">
        <f>IF(B126="","",VLOOKUP(AC126,Varsayımlar!$B:$Q,3,0))</f>
        <v/>
      </c>
      <c r="H126" s="2" t="str">
        <f>IF(B126="","",VLOOKUP(AC126,Varsayımlar!$B:$Q,5,0))</f>
        <v/>
      </c>
      <c r="J126" s="2" t="str">
        <f>IF(B126="","",VLOOKUP(AC126,Varsayımlar!$B:$Q,6,0))</f>
        <v/>
      </c>
      <c r="P126" s="2" t="str">
        <f>IF(B126="","",VLOOKUP(AC126,Varsayımlar!$B:$Q,7,0)*K126)</f>
        <v/>
      </c>
      <c r="Q126" s="2" t="str">
        <f>IF(B126="","",VLOOKUP(AC126,Varsayımlar!$B:$Q,8,0))</f>
        <v/>
      </c>
      <c r="R126" s="2" t="str">
        <f>IF(B126="","",VLOOKUP(AC126,Varsayımlar!$B:$Q,9,0))</f>
        <v/>
      </c>
      <c r="S126" s="2" t="str">
        <f>IF(B126="","",VLOOKUP(AC126,Varsayımlar!$B:$Q,10,0))</f>
        <v/>
      </c>
      <c r="T126" s="2" t="str">
        <f>IF(B126="","",VLOOKUP(AC126,Varsayımlar!$B:$Q,11,0))</f>
        <v/>
      </c>
      <c r="U126" s="2" t="str">
        <f>IF(B126="","",VLOOKUP(AC126,Varsayımlar!$B:$Q,12,0))</f>
        <v/>
      </c>
      <c r="V126" s="2" t="str">
        <f>IF(B126="","",VLOOKUP(AC126,Varsayımlar!$B:$Q,13,0))</f>
        <v/>
      </c>
      <c r="W126" s="2" t="str">
        <f>IF(B126="","",VLOOKUP(AC126,Varsayımlar!$B:$Q,14,0))</f>
        <v/>
      </c>
      <c r="AA126" s="2" t="str">
        <f>IF(B126="","",VLOOKUP(AC126,Varsayımlar!$B:$Q,15,0))</f>
        <v/>
      </c>
      <c r="AB126" s="2" t="str">
        <f>IF(B126="","",VLOOKUP(AC126,Varsayımlar!$B:$Q,16,0))</f>
        <v/>
      </c>
      <c r="AC126" s="2" t="str">
        <f t="shared" si="6"/>
        <v/>
      </c>
    </row>
    <row r="127" spans="1:29" hidden="1" x14ac:dyDescent="0.25">
      <c r="B127" s="6"/>
      <c r="C127" s="7" t="str">
        <f>IF(B127="","",VLOOKUP(AC127,Varsayımlar!$B:$Q,3,0))</f>
        <v/>
      </c>
      <c r="D127" s="7"/>
      <c r="H127" s="5" t="str">
        <f>IF(B127="","",VLOOKUP(AC127,Varsayımlar!$B:$Q,5,0))</f>
        <v/>
      </c>
      <c r="I127" s="5"/>
      <c r="J127" s="5" t="str">
        <f>IF(B127="","",VLOOKUP(AC127,Varsayımlar!$B:$Q,6,0))</f>
        <v/>
      </c>
      <c r="P127" s="5" t="str">
        <f>IF(B127="","",VLOOKUP(AC127,Varsayımlar!$B:$Q,7,0)*K127)</f>
        <v/>
      </c>
      <c r="Q127" s="5" t="str">
        <f>IF(B127="","",VLOOKUP(AC127,Varsayımlar!$B:$Q,8,0))</f>
        <v/>
      </c>
      <c r="R127" s="5" t="str">
        <f>IF(B127="","",VLOOKUP(AC127,Varsayımlar!$B:$Q,9,0))</f>
        <v/>
      </c>
      <c r="S127" s="5" t="str">
        <f>IF(B127="","",VLOOKUP(AC127,Varsayımlar!$B:$Q,10,0))</f>
        <v/>
      </c>
      <c r="T127" s="5" t="str">
        <f>IF(B127="","",VLOOKUP(AC127,Varsayımlar!$B:$Q,11,0))</f>
        <v/>
      </c>
      <c r="U127" s="5" t="str">
        <f>IF(B127="","",VLOOKUP(AC127,Varsayımlar!$B:$Q,12,0))</f>
        <v/>
      </c>
      <c r="V127" s="5" t="str">
        <f>IF(B127="","",VLOOKUP(AC127,Varsayımlar!$B:$Q,13,0))</f>
        <v/>
      </c>
      <c r="W127" s="5" t="str">
        <f>IF(B127="","",VLOOKUP(AC127,Varsayımlar!$B:$Q,14,0))</f>
        <v/>
      </c>
      <c r="AA127" s="5" t="str">
        <f>IF(B127="","",VLOOKUP(AC127,Varsayımlar!$B:$Q,15,0))</f>
        <v/>
      </c>
      <c r="AB127" s="5" t="str">
        <f>IF(B127="","",VLOOKUP(AC127,Varsayımlar!$B:$Q,16,0))</f>
        <v/>
      </c>
      <c r="AC127" s="5" t="str">
        <f t="shared" si="6"/>
        <v/>
      </c>
    </row>
    <row r="128" spans="1:29" hidden="1" x14ac:dyDescent="0.25">
      <c r="C128" s="3" t="str">
        <f>IF(B128="","",VLOOKUP(AC128,Varsayımlar!$B:$Q,3,0))</f>
        <v/>
      </c>
      <c r="H128" s="2" t="str">
        <f>IF(B128="","",VLOOKUP(AC128,Varsayımlar!$B:$Q,5,0))</f>
        <v/>
      </c>
      <c r="J128" s="2" t="str">
        <f>IF(B128="","",VLOOKUP(AC128,Varsayımlar!$B:$Q,6,0))</f>
        <v/>
      </c>
      <c r="P128" s="2" t="str">
        <f>IF(B128="","",VLOOKUP(AC128,Varsayımlar!$B:$Q,7,0)*K128)</f>
        <v/>
      </c>
      <c r="Q128" s="2" t="str">
        <f>IF(B128="","",VLOOKUP(AC128,Varsayımlar!$B:$Q,8,0))</f>
        <v/>
      </c>
      <c r="R128" s="2" t="str">
        <f>IF(B128="","",VLOOKUP(AC128,Varsayımlar!$B:$Q,9,0))</f>
        <v/>
      </c>
      <c r="S128" s="2" t="str">
        <f>IF(B128="","",VLOOKUP(AC128,Varsayımlar!$B:$Q,10,0))</f>
        <v/>
      </c>
      <c r="T128" s="2" t="str">
        <f>IF(B128="","",VLOOKUP(AC128,Varsayımlar!$B:$Q,11,0))</f>
        <v/>
      </c>
      <c r="U128" s="2" t="str">
        <f>IF(B128="","",VLOOKUP(AC128,Varsayımlar!$B:$Q,12,0))</f>
        <v/>
      </c>
      <c r="V128" s="2" t="str">
        <f>IF(B128="","",VLOOKUP(AC128,Varsayımlar!$B:$Q,13,0))</f>
        <v/>
      </c>
      <c r="W128" s="2" t="str">
        <f>IF(B128="","",VLOOKUP(AC128,Varsayımlar!$B:$Q,14,0))</f>
        <v/>
      </c>
      <c r="AA128" s="2" t="str">
        <f>IF(B128="","",VLOOKUP(AC128,Varsayımlar!$B:$Q,15,0))</f>
        <v/>
      </c>
      <c r="AB128" s="2" t="str">
        <f>IF(B128="","",VLOOKUP(AC128,Varsayımlar!$B:$Q,16,0))</f>
        <v/>
      </c>
      <c r="AC128" s="2" t="str">
        <f t="shared" si="6"/>
        <v/>
      </c>
    </row>
    <row r="129" spans="2:29" hidden="1" x14ac:dyDescent="0.25">
      <c r="B129" s="6"/>
      <c r="C129" s="7" t="str">
        <f>IF(B129="","",VLOOKUP(AC129,Varsayımlar!$B:$Q,3,0))</f>
        <v/>
      </c>
      <c r="D129" s="7"/>
      <c r="H129" s="5" t="str">
        <f>IF(B129="","",VLOOKUP(AC129,Varsayımlar!$B:$Q,5,0))</f>
        <v/>
      </c>
      <c r="I129" s="5"/>
      <c r="J129" s="5" t="str">
        <f>IF(B129="","",VLOOKUP(AC129,Varsayımlar!$B:$Q,6,0))</f>
        <v/>
      </c>
      <c r="P129" s="5" t="str">
        <f>IF(B129="","",VLOOKUP(AC129,Varsayımlar!$B:$Q,7,0)*K129)</f>
        <v/>
      </c>
      <c r="Q129" s="5" t="str">
        <f>IF(B129="","",VLOOKUP(AC129,Varsayımlar!$B:$Q,8,0))</f>
        <v/>
      </c>
      <c r="R129" s="5" t="str">
        <f>IF(B129="","",VLOOKUP(AC129,Varsayımlar!$B:$Q,9,0))</f>
        <v/>
      </c>
      <c r="S129" s="5" t="str">
        <f>IF(B129="","",VLOOKUP(AC129,Varsayımlar!$B:$Q,10,0))</f>
        <v/>
      </c>
      <c r="T129" s="5" t="str">
        <f>IF(B129="","",VLOOKUP(AC129,Varsayımlar!$B:$Q,11,0))</f>
        <v/>
      </c>
      <c r="U129" s="5" t="str">
        <f>IF(B129="","",VLOOKUP(AC129,Varsayımlar!$B:$Q,12,0))</f>
        <v/>
      </c>
      <c r="V129" s="5" t="str">
        <f>IF(B129="","",VLOOKUP(AC129,Varsayımlar!$B:$Q,13,0))</f>
        <v/>
      </c>
      <c r="W129" s="5" t="str">
        <f>IF(B129="","",VLOOKUP(AC129,Varsayımlar!$B:$Q,14,0))</f>
        <v/>
      </c>
      <c r="AA129" s="5" t="str">
        <f>IF(B129="","",VLOOKUP(AC129,Varsayımlar!$B:$Q,15,0))</f>
        <v/>
      </c>
      <c r="AB129" s="5" t="str">
        <f>IF(B129="","",VLOOKUP(AC129,Varsayımlar!$B:$Q,16,0))</f>
        <v/>
      </c>
      <c r="AC129" s="5" t="str">
        <f t="shared" si="6"/>
        <v/>
      </c>
    </row>
    <row r="130" spans="2:29" hidden="1" x14ac:dyDescent="0.25">
      <c r="C130" s="3" t="str">
        <f>IF(B130="","",VLOOKUP(AC130,Varsayımlar!$B:$Q,3,0))</f>
        <v/>
      </c>
      <c r="H130" s="2" t="str">
        <f>IF(B130="","",VLOOKUP(AC130,Varsayımlar!$B:$Q,5,0))</f>
        <v/>
      </c>
      <c r="J130" s="2" t="str">
        <f>IF(B130="","",VLOOKUP(AC130,Varsayımlar!$B:$Q,6,0))</f>
        <v/>
      </c>
      <c r="P130" s="2" t="str">
        <f>IF(B130="","",VLOOKUP(AC130,Varsayımlar!$B:$Q,7,0)*K130)</f>
        <v/>
      </c>
      <c r="Q130" s="2" t="str">
        <f>IF(B130="","",VLOOKUP(AC130,Varsayımlar!$B:$Q,8,0))</f>
        <v/>
      </c>
      <c r="R130" s="2" t="str">
        <f>IF(B130="","",VLOOKUP(AC130,Varsayımlar!$B:$Q,9,0))</f>
        <v/>
      </c>
      <c r="S130" s="2" t="str">
        <f>IF(B130="","",VLOOKUP(AC130,Varsayımlar!$B:$Q,10,0))</f>
        <v/>
      </c>
      <c r="T130" s="2" t="str">
        <f>IF(B130="","",VLOOKUP(AC130,Varsayımlar!$B:$Q,11,0))</f>
        <v/>
      </c>
      <c r="U130" s="2" t="str">
        <f>IF(B130="","",VLOOKUP(AC130,Varsayımlar!$B:$Q,12,0))</f>
        <v/>
      </c>
      <c r="V130" s="2" t="str">
        <f>IF(B130="","",VLOOKUP(AC130,Varsayımlar!$B:$Q,13,0))</f>
        <v/>
      </c>
      <c r="W130" s="2" t="str">
        <f>IF(B130="","",VLOOKUP(AC130,Varsayımlar!$B:$Q,14,0))</f>
        <v/>
      </c>
      <c r="AA130" s="2" t="str">
        <f>IF(B130="","",VLOOKUP(AC130,Varsayımlar!$B:$Q,15,0))</f>
        <v/>
      </c>
      <c r="AB130" s="2" t="str">
        <f>IF(B130="","",VLOOKUP(AC130,Varsayımlar!$B:$Q,16,0))</f>
        <v/>
      </c>
      <c r="AC130" s="2" t="str">
        <f t="shared" si="6"/>
        <v/>
      </c>
    </row>
    <row r="131" spans="2:29" hidden="1" x14ac:dyDescent="0.25">
      <c r="B131" s="6"/>
      <c r="C131" s="7" t="str">
        <f>IF(B131="","",VLOOKUP(AC131,Varsayımlar!$B:$Q,3,0))</f>
        <v/>
      </c>
      <c r="D131" s="7"/>
      <c r="H131" s="5" t="str">
        <f>IF(B131="","",VLOOKUP(AC131,Varsayımlar!$B:$Q,5,0))</f>
        <v/>
      </c>
      <c r="I131" s="5"/>
      <c r="J131" s="5" t="str">
        <f>IF(B131="","",VLOOKUP(AC131,Varsayımlar!$B:$Q,6,0))</f>
        <v/>
      </c>
      <c r="P131" s="5" t="str">
        <f>IF(B131="","",VLOOKUP(AC131,Varsayımlar!$B:$Q,7,0)*K131)</f>
        <v/>
      </c>
      <c r="Q131" s="5" t="str">
        <f>IF(B131="","",VLOOKUP(AC131,Varsayımlar!$B:$Q,8,0))</f>
        <v/>
      </c>
      <c r="R131" s="5" t="str">
        <f>IF(B131="","",VLOOKUP(AC131,Varsayımlar!$B:$Q,9,0))</f>
        <v/>
      </c>
      <c r="S131" s="5" t="str">
        <f>IF(B131="","",VLOOKUP(AC131,Varsayımlar!$B:$Q,10,0))</f>
        <v/>
      </c>
      <c r="T131" s="5" t="str">
        <f>IF(B131="","",VLOOKUP(AC131,Varsayımlar!$B:$Q,11,0))</f>
        <v/>
      </c>
      <c r="U131" s="5" t="str">
        <f>IF(B131="","",VLOOKUP(AC131,Varsayımlar!$B:$Q,12,0))</f>
        <v/>
      </c>
      <c r="V131" s="5" t="str">
        <f>IF(B131="","",VLOOKUP(AC131,Varsayımlar!$B:$Q,13,0))</f>
        <v/>
      </c>
      <c r="W131" s="5" t="str">
        <f>IF(B131="","",VLOOKUP(AC131,Varsayımlar!$B:$Q,14,0))</f>
        <v/>
      </c>
      <c r="AA131" s="5" t="str">
        <f>IF(B131="","",VLOOKUP(AC131,Varsayımlar!$B:$Q,15,0))</f>
        <v/>
      </c>
      <c r="AB131" s="5" t="str">
        <f>IF(B131="","",VLOOKUP(AC131,Varsayımlar!$B:$Q,16,0))</f>
        <v/>
      </c>
      <c r="AC131" s="5" t="str">
        <f t="shared" si="6"/>
        <v/>
      </c>
    </row>
    <row r="132" spans="2:29" hidden="1" x14ac:dyDescent="0.25">
      <c r="C132" s="3" t="str">
        <f>IF(B132="","",VLOOKUP(AC132,Varsayımlar!$B:$Q,3,0))</f>
        <v/>
      </c>
      <c r="H132" s="2" t="str">
        <f>IF(B132="","",VLOOKUP(AC132,Varsayımlar!$B:$Q,5,0))</f>
        <v/>
      </c>
      <c r="J132" s="2" t="str">
        <f>IF(B132="","",VLOOKUP(AC132,Varsayımlar!$B:$Q,6,0))</f>
        <v/>
      </c>
      <c r="P132" s="2" t="str">
        <f>IF(B132="","",VLOOKUP(AC132,Varsayımlar!$B:$Q,7,0)*K132)</f>
        <v/>
      </c>
      <c r="Q132" s="2" t="str">
        <f>IF(B132="","",VLOOKUP(AC132,Varsayımlar!$B:$Q,8,0))</f>
        <v/>
      </c>
      <c r="R132" s="2" t="str">
        <f>IF(B132="","",VLOOKUP(AC132,Varsayımlar!$B:$Q,9,0))</f>
        <v/>
      </c>
      <c r="S132" s="2" t="str">
        <f>IF(B132="","",VLOOKUP(AC132,Varsayımlar!$B:$Q,10,0))</f>
        <v/>
      </c>
      <c r="T132" s="2" t="str">
        <f>IF(B132="","",VLOOKUP(AC132,Varsayımlar!$B:$Q,11,0))</f>
        <v/>
      </c>
      <c r="U132" s="2" t="str">
        <f>IF(B132="","",VLOOKUP(AC132,Varsayımlar!$B:$Q,12,0))</f>
        <v/>
      </c>
      <c r="V132" s="2" t="str">
        <f>IF(B132="","",VLOOKUP(AC132,Varsayımlar!$B:$Q,13,0))</f>
        <v/>
      </c>
      <c r="W132" s="2" t="str">
        <f>IF(B132="","",VLOOKUP(AC132,Varsayımlar!$B:$Q,14,0))</f>
        <v/>
      </c>
      <c r="AA132" s="2" t="str">
        <f>IF(B132="","",VLOOKUP(AC132,Varsayımlar!$B:$Q,15,0))</f>
        <v/>
      </c>
      <c r="AB132" s="2" t="str">
        <f>IF(B132="","",VLOOKUP(AC132,Varsayımlar!$B:$Q,16,0))</f>
        <v/>
      </c>
      <c r="AC132" s="2" t="str">
        <f t="shared" si="6"/>
        <v/>
      </c>
    </row>
    <row r="133" spans="2:29" hidden="1" x14ac:dyDescent="0.25">
      <c r="B133" s="6"/>
      <c r="C133" s="7" t="str">
        <f>IF(B133="","",VLOOKUP(AC133,Varsayımlar!$B:$Q,3,0))</f>
        <v/>
      </c>
      <c r="D133" s="7"/>
      <c r="H133" s="5" t="str">
        <f>IF(B133="","",VLOOKUP(AC133,Varsayımlar!$B:$Q,5,0))</f>
        <v/>
      </c>
      <c r="I133" s="5"/>
      <c r="J133" s="5" t="str">
        <f>IF(B133="","",VLOOKUP(AC133,Varsayımlar!$B:$Q,6,0))</f>
        <v/>
      </c>
      <c r="P133" s="5" t="str">
        <f>IF(B133="","",VLOOKUP(AC133,Varsayımlar!$B:$Q,7,0)*K133)</f>
        <v/>
      </c>
      <c r="Q133" s="5" t="str">
        <f>IF(B133="","",VLOOKUP(AC133,Varsayımlar!$B:$Q,8,0))</f>
        <v/>
      </c>
      <c r="R133" s="5" t="str">
        <f>IF(B133="","",VLOOKUP(AC133,Varsayımlar!$B:$Q,9,0))</f>
        <v/>
      </c>
      <c r="S133" s="5" t="str">
        <f>IF(B133="","",VLOOKUP(AC133,Varsayımlar!$B:$Q,10,0))</f>
        <v/>
      </c>
      <c r="T133" s="5" t="str">
        <f>IF(B133="","",VLOOKUP(AC133,Varsayımlar!$B:$Q,11,0))</f>
        <v/>
      </c>
      <c r="U133" s="5" t="str">
        <f>IF(B133="","",VLOOKUP(AC133,Varsayımlar!$B:$Q,12,0))</f>
        <v/>
      </c>
      <c r="V133" s="5" t="str">
        <f>IF(B133="","",VLOOKUP(AC133,Varsayımlar!$B:$Q,13,0))</f>
        <v/>
      </c>
      <c r="W133" s="5" t="str">
        <f>IF(B133="","",VLOOKUP(AC133,Varsayımlar!$B:$Q,14,0))</f>
        <v/>
      </c>
      <c r="AA133" s="5" t="str">
        <f>IF(B133="","",VLOOKUP(AC133,Varsayımlar!$B:$Q,15,0))</f>
        <v/>
      </c>
      <c r="AB133" s="5" t="str">
        <f>IF(B133="","",VLOOKUP(AC133,Varsayımlar!$B:$Q,16,0))</f>
        <v/>
      </c>
      <c r="AC133" s="5" t="str">
        <f t="shared" si="6"/>
        <v/>
      </c>
    </row>
    <row r="134" spans="2:29" hidden="1" x14ac:dyDescent="0.25">
      <c r="C134" s="3" t="str">
        <f>IF(B134="","",VLOOKUP(AC134,Varsayımlar!$B:$Q,3,0))</f>
        <v/>
      </c>
      <c r="H134" s="2" t="str">
        <f>IF(B134="","",VLOOKUP(AC134,Varsayımlar!$B:$Q,5,0))</f>
        <v/>
      </c>
      <c r="J134" s="2" t="str">
        <f>IF(B134="","",VLOOKUP(AC134,Varsayımlar!$B:$Q,6,0))</f>
        <v/>
      </c>
      <c r="P134" s="2" t="str">
        <f>IF(B134="","",VLOOKUP(AC134,Varsayımlar!$B:$Q,7,0)*K134)</f>
        <v/>
      </c>
      <c r="Q134" s="2" t="str">
        <f>IF(B134="","",VLOOKUP(AC134,Varsayımlar!$B:$Q,8,0))</f>
        <v/>
      </c>
      <c r="R134" s="2" t="str">
        <f>IF(B134="","",VLOOKUP(AC134,Varsayımlar!$B:$Q,9,0))</f>
        <v/>
      </c>
      <c r="S134" s="2" t="str">
        <f>IF(B134="","",VLOOKUP(AC134,Varsayımlar!$B:$Q,10,0))</f>
        <v/>
      </c>
      <c r="T134" s="2" t="str">
        <f>IF(B134="","",VLOOKUP(AC134,Varsayımlar!$B:$Q,11,0))</f>
        <v/>
      </c>
      <c r="U134" s="2" t="str">
        <f>IF(B134="","",VLOOKUP(AC134,Varsayımlar!$B:$Q,12,0))</f>
        <v/>
      </c>
      <c r="V134" s="2" t="str">
        <f>IF(B134="","",VLOOKUP(AC134,Varsayımlar!$B:$Q,13,0))</f>
        <v/>
      </c>
      <c r="W134" s="2" t="str">
        <f>IF(B134="","",VLOOKUP(AC134,Varsayımlar!$B:$Q,14,0))</f>
        <v/>
      </c>
      <c r="AA134" s="2" t="str">
        <f>IF(B134="","",VLOOKUP(AC134,Varsayımlar!$B:$Q,15,0))</f>
        <v/>
      </c>
      <c r="AB134" s="2" t="str">
        <f>IF(B134="","",VLOOKUP(AC134,Varsayımlar!$B:$Q,16,0))</f>
        <v/>
      </c>
      <c r="AC134" s="2" t="str">
        <f t="shared" si="6"/>
        <v/>
      </c>
    </row>
    <row r="135" spans="2:29" hidden="1" x14ac:dyDescent="0.25">
      <c r="B135" s="6"/>
      <c r="C135" s="7" t="str">
        <f>IF(B135="","",VLOOKUP(AC135,Varsayımlar!$B:$Q,3,0))</f>
        <v/>
      </c>
      <c r="D135" s="7"/>
      <c r="H135" s="5" t="str">
        <f>IF(B135="","",VLOOKUP(AC135,Varsayımlar!$B:$Q,5,0))</f>
        <v/>
      </c>
      <c r="I135" s="5"/>
      <c r="J135" s="5" t="str">
        <f>IF(B135="","",VLOOKUP(AC135,Varsayımlar!$B:$Q,6,0))</f>
        <v/>
      </c>
      <c r="P135" s="5" t="str">
        <f>IF(B135="","",VLOOKUP(AC135,Varsayımlar!$B:$Q,7,0)*K135)</f>
        <v/>
      </c>
      <c r="Q135" s="5" t="str">
        <f>IF(B135="","",VLOOKUP(AC135,Varsayımlar!$B:$Q,8,0))</f>
        <v/>
      </c>
      <c r="R135" s="5" t="str">
        <f>IF(B135="","",VLOOKUP(AC135,Varsayımlar!$B:$Q,9,0))</f>
        <v/>
      </c>
      <c r="S135" s="5" t="str">
        <f>IF(B135="","",VLOOKUP(AC135,Varsayımlar!$B:$Q,10,0))</f>
        <v/>
      </c>
      <c r="T135" s="5" t="str">
        <f>IF(B135="","",VLOOKUP(AC135,Varsayımlar!$B:$Q,11,0))</f>
        <v/>
      </c>
      <c r="U135" s="5" t="str">
        <f>IF(B135="","",VLOOKUP(AC135,Varsayımlar!$B:$Q,12,0))</f>
        <v/>
      </c>
      <c r="V135" s="5" t="str">
        <f>IF(B135="","",VLOOKUP(AC135,Varsayımlar!$B:$Q,13,0))</f>
        <v/>
      </c>
      <c r="W135" s="5" t="str">
        <f>IF(B135="","",VLOOKUP(AC135,Varsayımlar!$B:$Q,14,0))</f>
        <v/>
      </c>
      <c r="AA135" s="5" t="str">
        <f>IF(B135="","",VLOOKUP(AC135,Varsayımlar!$B:$Q,15,0))</f>
        <v/>
      </c>
      <c r="AB135" s="5" t="str">
        <f>IF(B135="","",VLOOKUP(AC135,Varsayımlar!$B:$Q,16,0))</f>
        <v/>
      </c>
      <c r="AC135" s="5" t="str">
        <f t="shared" si="6"/>
        <v/>
      </c>
    </row>
    <row r="136" spans="2:29" hidden="1" x14ac:dyDescent="0.25">
      <c r="C136" s="3" t="str">
        <f>IF(B136="","",VLOOKUP(AC136,Varsayımlar!$B:$Q,3,0))</f>
        <v/>
      </c>
      <c r="H136" s="2" t="str">
        <f>IF(B136="","",VLOOKUP(AC136,Varsayımlar!$B:$Q,5,0))</f>
        <v/>
      </c>
      <c r="J136" s="2" t="str">
        <f>IF(B136="","",VLOOKUP(AC136,Varsayımlar!$B:$Q,6,0))</f>
        <v/>
      </c>
      <c r="P136" s="2" t="str">
        <f>IF(B136="","",VLOOKUP(AC136,Varsayımlar!$B:$Q,7,0)*K136)</f>
        <v/>
      </c>
      <c r="Q136" s="2" t="str">
        <f>IF(B136="","",VLOOKUP(AC136,Varsayımlar!$B:$Q,8,0))</f>
        <v/>
      </c>
      <c r="R136" s="2" t="str">
        <f>IF(B136="","",VLOOKUP(AC136,Varsayımlar!$B:$Q,9,0))</f>
        <v/>
      </c>
      <c r="S136" s="2" t="str">
        <f>IF(B136="","",VLOOKUP(AC136,Varsayımlar!$B:$Q,10,0))</f>
        <v/>
      </c>
      <c r="T136" s="2" t="str">
        <f>IF(B136="","",VLOOKUP(AC136,Varsayımlar!$B:$Q,11,0))</f>
        <v/>
      </c>
      <c r="U136" s="2" t="str">
        <f>IF(B136="","",VLOOKUP(AC136,Varsayımlar!$B:$Q,12,0))</f>
        <v/>
      </c>
      <c r="V136" s="2" t="str">
        <f>IF(B136="","",VLOOKUP(AC136,Varsayımlar!$B:$Q,13,0))</f>
        <v/>
      </c>
      <c r="W136" s="2" t="str">
        <f>IF(B136="","",VLOOKUP(AC136,Varsayımlar!$B:$Q,14,0))</f>
        <v/>
      </c>
      <c r="AA136" s="2" t="str">
        <f>IF(B136="","",VLOOKUP(AC136,Varsayımlar!$B:$Q,15,0))</f>
        <v/>
      </c>
      <c r="AB136" s="2" t="str">
        <f>IF(B136="","",VLOOKUP(AC136,Varsayımlar!$B:$Q,16,0))</f>
        <v/>
      </c>
      <c r="AC136" s="2" t="str">
        <f t="shared" si="6"/>
        <v/>
      </c>
    </row>
    <row r="137" spans="2:29" hidden="1" x14ac:dyDescent="0.25">
      <c r="B137" s="6"/>
      <c r="C137" s="7" t="str">
        <f>IF(B137="","",VLOOKUP(AC137,Varsayımlar!$B:$Q,3,0))</f>
        <v/>
      </c>
      <c r="D137" s="7"/>
      <c r="H137" s="5" t="str">
        <f>IF(B137="","",VLOOKUP(AC137,Varsayımlar!$B:$Q,5,0))</f>
        <v/>
      </c>
      <c r="I137" s="5"/>
      <c r="J137" s="5" t="str">
        <f>IF(B137="","",VLOOKUP(AC137,Varsayımlar!$B:$Q,6,0))</f>
        <v/>
      </c>
      <c r="P137" s="5" t="str">
        <f>IF(B137="","",VLOOKUP(AC137,Varsayımlar!$B:$Q,7,0)*K137)</f>
        <v/>
      </c>
      <c r="Q137" s="5" t="str">
        <f>IF(B137="","",VLOOKUP(AC137,Varsayımlar!$B:$Q,8,0))</f>
        <v/>
      </c>
      <c r="R137" s="5" t="str">
        <f>IF(B137="","",VLOOKUP(AC137,Varsayımlar!$B:$Q,9,0))</f>
        <v/>
      </c>
      <c r="S137" s="5" t="str">
        <f>IF(B137="","",VLOOKUP(AC137,Varsayımlar!$B:$Q,10,0))</f>
        <v/>
      </c>
      <c r="T137" s="5" t="str">
        <f>IF(B137="","",VLOOKUP(AC137,Varsayımlar!$B:$Q,11,0))</f>
        <v/>
      </c>
      <c r="U137" s="5" t="str">
        <f>IF(B137="","",VLOOKUP(AC137,Varsayımlar!$B:$Q,12,0))</f>
        <v/>
      </c>
      <c r="V137" s="5" t="str">
        <f>IF(B137="","",VLOOKUP(AC137,Varsayımlar!$B:$Q,13,0))</f>
        <v/>
      </c>
      <c r="W137" s="5" t="str">
        <f>IF(B137="","",VLOOKUP(AC137,Varsayımlar!$B:$Q,14,0))</f>
        <v/>
      </c>
      <c r="AA137" s="5" t="str">
        <f>IF(B137="","",VLOOKUP(AC137,Varsayımlar!$B:$Q,15,0))</f>
        <v/>
      </c>
      <c r="AB137" s="5" t="str">
        <f>IF(B137="","",VLOOKUP(AC137,Varsayımlar!$B:$Q,16,0))</f>
        <v/>
      </c>
      <c r="AC137" s="5" t="str">
        <f t="shared" si="6"/>
        <v/>
      </c>
    </row>
    <row r="138" spans="2:29" hidden="1" x14ac:dyDescent="0.25">
      <c r="C138" s="3" t="str">
        <f>IF(B138="","",VLOOKUP(AC138,Varsayımlar!$B:$Q,3,0))</f>
        <v/>
      </c>
      <c r="H138" s="2" t="str">
        <f>IF(B138="","",VLOOKUP(AC138,Varsayımlar!$B:$Q,5,0))</f>
        <v/>
      </c>
      <c r="J138" s="2" t="str">
        <f>IF(B138="","",VLOOKUP(AC138,Varsayımlar!$B:$Q,6,0))</f>
        <v/>
      </c>
      <c r="P138" s="2" t="str">
        <f>IF(B138="","",VLOOKUP(AC138,Varsayımlar!$B:$Q,7,0)*K138)</f>
        <v/>
      </c>
      <c r="Q138" s="2" t="str">
        <f>IF(B138="","",VLOOKUP(AC138,Varsayımlar!$B:$Q,8,0))</f>
        <v/>
      </c>
      <c r="R138" s="2" t="str">
        <f>IF(B138="","",VLOOKUP(AC138,Varsayımlar!$B:$Q,9,0))</f>
        <v/>
      </c>
      <c r="S138" s="2" t="str">
        <f>IF(B138="","",VLOOKUP(AC138,Varsayımlar!$B:$Q,10,0))</f>
        <v/>
      </c>
      <c r="T138" s="2" t="str">
        <f>IF(B138="","",VLOOKUP(AC138,Varsayımlar!$B:$Q,11,0))</f>
        <v/>
      </c>
      <c r="U138" s="2" t="str">
        <f>IF(B138="","",VLOOKUP(AC138,Varsayımlar!$B:$Q,12,0))</f>
        <v/>
      </c>
      <c r="V138" s="2" t="str">
        <f>IF(B138="","",VLOOKUP(AC138,Varsayımlar!$B:$Q,13,0))</f>
        <v/>
      </c>
      <c r="W138" s="2" t="str">
        <f>IF(B138="","",VLOOKUP(AC138,Varsayımlar!$B:$Q,14,0))</f>
        <v/>
      </c>
      <c r="AA138" s="2" t="str">
        <f>IF(B138="","",VLOOKUP(AC138,Varsayımlar!$B:$Q,15,0))</f>
        <v/>
      </c>
      <c r="AB138" s="2" t="str">
        <f>IF(B138="","",VLOOKUP(AC138,Varsayımlar!$B:$Q,16,0))</f>
        <v/>
      </c>
      <c r="AC138" s="2" t="str">
        <f t="shared" si="6"/>
        <v/>
      </c>
    </row>
    <row r="139" spans="2:29" hidden="1" x14ac:dyDescent="0.25">
      <c r="B139" s="6"/>
      <c r="C139" s="7" t="str">
        <f>IF(B139="","",VLOOKUP(AC139,Varsayımlar!$B:$Q,3,0))</f>
        <v/>
      </c>
      <c r="D139" s="7"/>
      <c r="H139" s="5" t="str">
        <f>IF(B139="","",VLOOKUP(AC139,Varsayımlar!$B:$Q,5,0))</f>
        <v/>
      </c>
      <c r="I139" s="5"/>
      <c r="J139" s="5" t="str">
        <f>IF(B139="","",VLOOKUP(AC139,Varsayımlar!$B:$Q,6,0))</f>
        <v/>
      </c>
      <c r="P139" s="5" t="str">
        <f>IF(B139="","",VLOOKUP(AC139,Varsayımlar!$B:$Q,7,0)*K139)</f>
        <v/>
      </c>
      <c r="Q139" s="5" t="str">
        <f>IF(B139="","",VLOOKUP(AC139,Varsayımlar!$B:$Q,8,0))</f>
        <v/>
      </c>
      <c r="R139" s="5" t="str">
        <f>IF(B139="","",VLOOKUP(AC139,Varsayımlar!$B:$Q,9,0))</f>
        <v/>
      </c>
      <c r="S139" s="5" t="str">
        <f>IF(B139="","",VLOOKUP(AC139,Varsayımlar!$B:$Q,10,0))</f>
        <v/>
      </c>
      <c r="T139" s="5" t="str">
        <f>IF(B139="","",VLOOKUP(AC139,Varsayımlar!$B:$Q,11,0))</f>
        <v/>
      </c>
      <c r="U139" s="5" t="str">
        <f>IF(B139="","",VLOOKUP(AC139,Varsayımlar!$B:$Q,12,0))</f>
        <v/>
      </c>
      <c r="V139" s="5" t="str">
        <f>IF(B139="","",VLOOKUP(AC139,Varsayımlar!$B:$Q,13,0))</f>
        <v/>
      </c>
      <c r="W139" s="5" t="str">
        <f>IF(B139="","",VLOOKUP(AC139,Varsayımlar!$B:$Q,14,0))</f>
        <v/>
      </c>
      <c r="AA139" s="5" t="str">
        <f>IF(B139="","",VLOOKUP(AC139,Varsayımlar!$B:$Q,15,0))</f>
        <v/>
      </c>
      <c r="AB139" s="5" t="str">
        <f>IF(B139="","",VLOOKUP(AC139,Varsayımlar!$B:$Q,16,0))</f>
        <v/>
      </c>
      <c r="AC139" s="5" t="str">
        <f t="shared" si="6"/>
        <v/>
      </c>
    </row>
    <row r="140" spans="2:29" hidden="1" x14ac:dyDescent="0.25">
      <c r="C140" s="3" t="str">
        <f>IF(B140="","",VLOOKUP(AC140,Varsayımlar!$B:$Q,3,0))</f>
        <v/>
      </c>
      <c r="H140" s="2" t="str">
        <f>IF(B140="","",VLOOKUP(AC140,Varsayımlar!$B:$Q,5,0))</f>
        <v/>
      </c>
      <c r="J140" s="2" t="str">
        <f>IF(B140="","",VLOOKUP(AC140,Varsayımlar!$B:$Q,6,0))</f>
        <v/>
      </c>
      <c r="P140" s="2" t="str">
        <f>IF(B140="","",VLOOKUP(AC140,Varsayımlar!$B:$Q,7,0)*K140)</f>
        <v/>
      </c>
      <c r="Q140" s="2" t="str">
        <f>IF(B140="","",VLOOKUP(AC140,Varsayımlar!$B:$Q,8,0))</f>
        <v/>
      </c>
      <c r="R140" s="2" t="str">
        <f>IF(B140="","",VLOOKUP(AC140,Varsayımlar!$B:$Q,9,0))</f>
        <v/>
      </c>
      <c r="S140" s="2" t="str">
        <f>IF(B140="","",VLOOKUP(AC140,Varsayımlar!$B:$Q,10,0))</f>
        <v/>
      </c>
      <c r="T140" s="2" t="str">
        <f>IF(B140="","",VLOOKUP(AC140,Varsayımlar!$B:$Q,11,0))</f>
        <v/>
      </c>
      <c r="U140" s="2" t="str">
        <f>IF(B140="","",VLOOKUP(AC140,Varsayımlar!$B:$Q,12,0))</f>
        <v/>
      </c>
      <c r="V140" s="2" t="str">
        <f>IF(B140="","",VLOOKUP(AC140,Varsayımlar!$B:$Q,13,0))</f>
        <v/>
      </c>
      <c r="W140" s="2" t="str">
        <f>IF(B140="","",VLOOKUP(AC140,Varsayımlar!$B:$Q,14,0))</f>
        <v/>
      </c>
      <c r="AA140" s="2" t="str">
        <f>IF(B140="","",VLOOKUP(AC140,Varsayımlar!$B:$Q,15,0))</f>
        <v/>
      </c>
      <c r="AB140" s="2" t="str">
        <f>IF(B140="","",VLOOKUP(AC140,Varsayımlar!$B:$Q,16,0))</f>
        <v/>
      </c>
      <c r="AC140" s="2" t="str">
        <f t="shared" ref="AC140:AC203" si="15">IF(B140="","",CONCATENATE(B140,E140))</f>
        <v/>
      </c>
    </row>
    <row r="141" spans="2:29" hidden="1" x14ac:dyDescent="0.25">
      <c r="B141" s="6"/>
      <c r="C141" s="7" t="str">
        <f>IF(B141="","",VLOOKUP(AC141,Varsayımlar!$B:$Q,3,0))</f>
        <v/>
      </c>
      <c r="D141" s="7"/>
      <c r="H141" s="5" t="str">
        <f>IF(B141="","",VLOOKUP(AC141,Varsayımlar!$B:$Q,5,0))</f>
        <v/>
      </c>
      <c r="I141" s="5"/>
      <c r="J141" s="5" t="str">
        <f>IF(B141="","",VLOOKUP(AC141,Varsayımlar!$B:$Q,6,0))</f>
        <v/>
      </c>
      <c r="P141" s="5" t="str">
        <f>IF(B141="","",VLOOKUP(AC141,Varsayımlar!$B:$Q,7,0)*K141)</f>
        <v/>
      </c>
      <c r="Q141" s="5" t="str">
        <f>IF(B141="","",VLOOKUP(AC141,Varsayımlar!$B:$Q,8,0))</f>
        <v/>
      </c>
      <c r="R141" s="5" t="str">
        <f>IF(B141="","",VLOOKUP(AC141,Varsayımlar!$B:$Q,9,0))</f>
        <v/>
      </c>
      <c r="S141" s="5" t="str">
        <f>IF(B141="","",VLOOKUP(AC141,Varsayımlar!$B:$Q,10,0))</f>
        <v/>
      </c>
      <c r="T141" s="5" t="str">
        <f>IF(B141="","",VLOOKUP(AC141,Varsayımlar!$B:$Q,11,0))</f>
        <v/>
      </c>
      <c r="U141" s="5" t="str">
        <f>IF(B141="","",VLOOKUP(AC141,Varsayımlar!$B:$Q,12,0))</f>
        <v/>
      </c>
      <c r="V141" s="5" t="str">
        <f>IF(B141="","",VLOOKUP(AC141,Varsayımlar!$B:$Q,13,0))</f>
        <v/>
      </c>
      <c r="W141" s="5" t="str">
        <f>IF(B141="","",VLOOKUP(AC141,Varsayımlar!$B:$Q,14,0))</f>
        <v/>
      </c>
      <c r="AA141" s="5" t="str">
        <f>IF(B141="","",VLOOKUP(AC141,Varsayımlar!$B:$Q,15,0))</f>
        <v/>
      </c>
      <c r="AB141" s="5" t="str">
        <f>IF(B141="","",VLOOKUP(AC141,Varsayımlar!$B:$Q,16,0))</f>
        <v/>
      </c>
      <c r="AC141" s="5" t="str">
        <f t="shared" si="15"/>
        <v/>
      </c>
    </row>
    <row r="142" spans="2:29" hidden="1" x14ac:dyDescent="0.25">
      <c r="C142" s="3" t="str">
        <f>IF(B142="","",VLOOKUP(AC142,Varsayımlar!$B:$Q,3,0))</f>
        <v/>
      </c>
      <c r="H142" s="2" t="str">
        <f>IF(B142="","",VLOOKUP(AC142,Varsayımlar!$B:$Q,5,0))</f>
        <v/>
      </c>
      <c r="J142" s="2" t="str">
        <f>IF(B142="","",VLOOKUP(AC142,Varsayımlar!$B:$Q,6,0))</f>
        <v/>
      </c>
      <c r="P142" s="2" t="str">
        <f>IF(B142="","",VLOOKUP(AC142,Varsayımlar!$B:$Q,7,0)*K142)</f>
        <v/>
      </c>
      <c r="Q142" s="2" t="str">
        <f>IF(B142="","",VLOOKUP(AC142,Varsayımlar!$B:$Q,8,0))</f>
        <v/>
      </c>
      <c r="R142" s="2" t="str">
        <f>IF(B142="","",VLOOKUP(AC142,Varsayımlar!$B:$Q,9,0))</f>
        <v/>
      </c>
      <c r="S142" s="2" t="str">
        <f>IF(B142="","",VLOOKUP(AC142,Varsayımlar!$B:$Q,10,0))</f>
        <v/>
      </c>
      <c r="T142" s="2" t="str">
        <f>IF(B142="","",VLOOKUP(AC142,Varsayımlar!$B:$Q,11,0))</f>
        <v/>
      </c>
      <c r="U142" s="2" t="str">
        <f>IF(B142="","",VLOOKUP(AC142,Varsayımlar!$B:$Q,12,0))</f>
        <v/>
      </c>
      <c r="V142" s="2" t="str">
        <f>IF(B142="","",VLOOKUP(AC142,Varsayımlar!$B:$Q,13,0))</f>
        <v/>
      </c>
      <c r="W142" s="2" t="str">
        <f>IF(B142="","",VLOOKUP(AC142,Varsayımlar!$B:$Q,14,0))</f>
        <v/>
      </c>
      <c r="AA142" s="2" t="str">
        <f>IF(B142="","",VLOOKUP(AC142,Varsayımlar!$B:$Q,15,0))</f>
        <v/>
      </c>
      <c r="AB142" s="2" t="str">
        <f>IF(B142="","",VLOOKUP(AC142,Varsayımlar!$B:$Q,16,0))</f>
        <v/>
      </c>
      <c r="AC142" s="2" t="str">
        <f t="shared" si="15"/>
        <v/>
      </c>
    </row>
    <row r="143" spans="2:29" hidden="1" x14ac:dyDescent="0.25">
      <c r="B143" s="6"/>
      <c r="C143" s="7" t="str">
        <f>IF(B143="","",VLOOKUP(AC143,Varsayımlar!$B:$Q,3,0))</f>
        <v/>
      </c>
      <c r="D143" s="7"/>
      <c r="H143" s="5" t="str">
        <f>IF(B143="","",VLOOKUP(AC143,Varsayımlar!$B:$Q,5,0))</f>
        <v/>
      </c>
      <c r="I143" s="5"/>
      <c r="J143" s="5" t="str">
        <f>IF(B143="","",VLOOKUP(AC143,Varsayımlar!$B:$Q,6,0))</f>
        <v/>
      </c>
      <c r="P143" s="5" t="str">
        <f>IF(B143="","",VLOOKUP(AC143,Varsayımlar!$B:$Q,7,0)*K143)</f>
        <v/>
      </c>
      <c r="Q143" s="5" t="str">
        <f>IF(B143="","",VLOOKUP(AC143,Varsayımlar!$B:$Q,8,0))</f>
        <v/>
      </c>
      <c r="R143" s="5" t="str">
        <f>IF(B143="","",VLOOKUP(AC143,Varsayımlar!$B:$Q,9,0))</f>
        <v/>
      </c>
      <c r="S143" s="5" t="str">
        <f>IF(B143="","",VLOOKUP(AC143,Varsayımlar!$B:$Q,10,0))</f>
        <v/>
      </c>
      <c r="T143" s="5" t="str">
        <f>IF(B143="","",VLOOKUP(AC143,Varsayımlar!$B:$Q,11,0))</f>
        <v/>
      </c>
      <c r="U143" s="5" t="str">
        <f>IF(B143="","",VLOOKUP(AC143,Varsayımlar!$B:$Q,12,0))</f>
        <v/>
      </c>
      <c r="V143" s="5" t="str">
        <f>IF(B143="","",VLOOKUP(AC143,Varsayımlar!$B:$Q,13,0))</f>
        <v/>
      </c>
      <c r="W143" s="5" t="str">
        <f>IF(B143="","",VLOOKUP(AC143,Varsayımlar!$B:$Q,14,0))</f>
        <v/>
      </c>
      <c r="AA143" s="5" t="str">
        <f>IF(B143="","",VLOOKUP(AC143,Varsayımlar!$B:$Q,15,0))</f>
        <v/>
      </c>
      <c r="AB143" s="5" t="str">
        <f>IF(B143="","",VLOOKUP(AC143,Varsayımlar!$B:$Q,16,0))</f>
        <v/>
      </c>
      <c r="AC143" s="5" t="str">
        <f t="shared" si="15"/>
        <v/>
      </c>
    </row>
    <row r="144" spans="2:29" hidden="1" x14ac:dyDescent="0.25">
      <c r="C144" s="3" t="str">
        <f>IF(B144="","",VLOOKUP(AC144,Varsayımlar!$B:$Q,3,0))</f>
        <v/>
      </c>
      <c r="H144" s="2" t="str">
        <f>IF(B144="","",VLOOKUP(AC144,Varsayımlar!$B:$Q,5,0))</f>
        <v/>
      </c>
      <c r="J144" s="2" t="str">
        <f>IF(B144="","",VLOOKUP(AC144,Varsayımlar!$B:$Q,6,0))</f>
        <v/>
      </c>
      <c r="P144" s="2" t="str">
        <f>IF(B144="","",VLOOKUP(AC144,Varsayımlar!$B:$Q,7,0)*K144)</f>
        <v/>
      </c>
      <c r="Q144" s="2" t="str">
        <f>IF(B144="","",VLOOKUP(AC144,Varsayımlar!$B:$Q,8,0))</f>
        <v/>
      </c>
      <c r="R144" s="2" t="str">
        <f>IF(B144="","",VLOOKUP(AC144,Varsayımlar!$B:$Q,9,0))</f>
        <v/>
      </c>
      <c r="S144" s="2" t="str">
        <f>IF(B144="","",VLOOKUP(AC144,Varsayımlar!$B:$Q,10,0))</f>
        <v/>
      </c>
      <c r="T144" s="2" t="str">
        <f>IF(B144="","",VLOOKUP(AC144,Varsayımlar!$B:$Q,11,0))</f>
        <v/>
      </c>
      <c r="U144" s="2" t="str">
        <f>IF(B144="","",VLOOKUP(AC144,Varsayımlar!$B:$Q,12,0))</f>
        <v/>
      </c>
      <c r="V144" s="2" t="str">
        <f>IF(B144="","",VLOOKUP(AC144,Varsayımlar!$B:$Q,13,0))</f>
        <v/>
      </c>
      <c r="W144" s="2" t="str">
        <f>IF(B144="","",VLOOKUP(AC144,Varsayımlar!$B:$Q,14,0))</f>
        <v/>
      </c>
      <c r="AA144" s="2" t="str">
        <f>IF(B144="","",VLOOKUP(AC144,Varsayımlar!$B:$Q,15,0))</f>
        <v/>
      </c>
      <c r="AB144" s="2" t="str">
        <f>IF(B144="","",VLOOKUP(AC144,Varsayımlar!$B:$Q,16,0))</f>
        <v/>
      </c>
      <c r="AC144" s="2" t="str">
        <f t="shared" si="15"/>
        <v/>
      </c>
    </row>
    <row r="145" spans="2:29" hidden="1" x14ac:dyDescent="0.25">
      <c r="B145" s="6"/>
      <c r="C145" s="7" t="str">
        <f>IF(B145="","",VLOOKUP(AC145,Varsayımlar!$B:$Q,3,0))</f>
        <v/>
      </c>
      <c r="D145" s="7"/>
      <c r="H145" s="5" t="str">
        <f>IF(B145="","",VLOOKUP(AC145,Varsayımlar!$B:$Q,5,0))</f>
        <v/>
      </c>
      <c r="I145" s="5"/>
      <c r="J145" s="5" t="str">
        <f>IF(B145="","",VLOOKUP(AC145,Varsayımlar!$B:$Q,6,0))</f>
        <v/>
      </c>
      <c r="P145" s="5" t="str">
        <f>IF(B145="","",VLOOKUP(AC145,Varsayımlar!$B:$Q,7,0)*K145)</f>
        <v/>
      </c>
      <c r="Q145" s="5" t="str">
        <f>IF(B145="","",VLOOKUP(AC145,Varsayımlar!$B:$Q,8,0))</f>
        <v/>
      </c>
      <c r="R145" s="5" t="str">
        <f>IF(B145="","",VLOOKUP(AC145,Varsayımlar!$B:$Q,9,0))</f>
        <v/>
      </c>
      <c r="S145" s="5" t="str">
        <f>IF(B145="","",VLOOKUP(AC145,Varsayımlar!$B:$Q,10,0))</f>
        <v/>
      </c>
      <c r="T145" s="5" t="str">
        <f>IF(B145="","",VLOOKUP(AC145,Varsayımlar!$B:$Q,11,0))</f>
        <v/>
      </c>
      <c r="U145" s="5" t="str">
        <f>IF(B145="","",VLOOKUP(AC145,Varsayımlar!$B:$Q,12,0))</f>
        <v/>
      </c>
      <c r="V145" s="5" t="str">
        <f>IF(B145="","",VLOOKUP(AC145,Varsayımlar!$B:$Q,13,0))</f>
        <v/>
      </c>
      <c r="W145" s="5" t="str">
        <f>IF(B145="","",VLOOKUP(AC145,Varsayımlar!$B:$Q,14,0))</f>
        <v/>
      </c>
      <c r="AA145" s="5" t="str">
        <f>IF(B145="","",VLOOKUP(AC145,Varsayımlar!$B:$Q,15,0))</f>
        <v/>
      </c>
      <c r="AB145" s="5" t="str">
        <f>IF(B145="","",VLOOKUP(AC145,Varsayımlar!$B:$Q,16,0))</f>
        <v/>
      </c>
      <c r="AC145" s="5" t="str">
        <f t="shared" si="15"/>
        <v/>
      </c>
    </row>
    <row r="146" spans="2:29" hidden="1" x14ac:dyDescent="0.25">
      <c r="C146" s="3" t="str">
        <f>IF(B146="","",VLOOKUP(AC146,Varsayımlar!$B:$Q,3,0))</f>
        <v/>
      </c>
      <c r="H146" s="2" t="str">
        <f>IF(B146="","",VLOOKUP(AC146,Varsayımlar!$B:$Q,5,0))</f>
        <v/>
      </c>
      <c r="J146" s="2" t="str">
        <f>IF(B146="","",VLOOKUP(AC146,Varsayımlar!$B:$Q,6,0))</f>
        <v/>
      </c>
      <c r="P146" s="2" t="str">
        <f>IF(B146="","",VLOOKUP(AC146,Varsayımlar!$B:$Q,7,0)*K146)</f>
        <v/>
      </c>
      <c r="Q146" s="2" t="str">
        <f>IF(B146="","",VLOOKUP(AC146,Varsayımlar!$B:$Q,8,0))</f>
        <v/>
      </c>
      <c r="R146" s="2" t="str">
        <f>IF(B146="","",VLOOKUP(AC146,Varsayımlar!$B:$Q,9,0))</f>
        <v/>
      </c>
      <c r="S146" s="2" t="str">
        <f>IF(B146="","",VLOOKUP(AC146,Varsayımlar!$B:$Q,10,0))</f>
        <v/>
      </c>
      <c r="T146" s="2" t="str">
        <f>IF(B146="","",VLOOKUP(AC146,Varsayımlar!$B:$Q,11,0))</f>
        <v/>
      </c>
      <c r="U146" s="2" t="str">
        <f>IF(B146="","",VLOOKUP(AC146,Varsayımlar!$B:$Q,12,0))</f>
        <v/>
      </c>
      <c r="V146" s="2" t="str">
        <f>IF(B146="","",VLOOKUP(AC146,Varsayımlar!$B:$Q,13,0))</f>
        <v/>
      </c>
      <c r="W146" s="2" t="str">
        <f>IF(B146="","",VLOOKUP(AC146,Varsayımlar!$B:$Q,14,0))</f>
        <v/>
      </c>
      <c r="AA146" s="2" t="str">
        <f>IF(B146="","",VLOOKUP(AC146,Varsayımlar!$B:$Q,15,0))</f>
        <v/>
      </c>
      <c r="AB146" s="2" t="str">
        <f>IF(B146="","",VLOOKUP(AC146,Varsayımlar!$B:$Q,16,0))</f>
        <v/>
      </c>
      <c r="AC146" s="2" t="str">
        <f t="shared" si="15"/>
        <v/>
      </c>
    </row>
    <row r="147" spans="2:29" hidden="1" x14ac:dyDescent="0.25">
      <c r="B147" s="6"/>
      <c r="C147" s="7" t="str">
        <f>IF(B147="","",VLOOKUP(AC147,Varsayımlar!$B:$Q,3,0))</f>
        <v/>
      </c>
      <c r="D147" s="7"/>
      <c r="H147" s="5" t="str">
        <f>IF(B147="","",VLOOKUP(AC147,Varsayımlar!$B:$Q,5,0))</f>
        <v/>
      </c>
      <c r="I147" s="5"/>
      <c r="J147" s="5" t="str">
        <f>IF(B147="","",VLOOKUP(AC147,Varsayımlar!$B:$Q,6,0))</f>
        <v/>
      </c>
      <c r="P147" s="5" t="str">
        <f>IF(B147="","",VLOOKUP(AC147,Varsayımlar!$B:$Q,7,0)*K147)</f>
        <v/>
      </c>
      <c r="Q147" s="5" t="str">
        <f>IF(B147="","",VLOOKUP(AC147,Varsayımlar!$B:$Q,8,0))</f>
        <v/>
      </c>
      <c r="R147" s="5" t="str">
        <f>IF(B147="","",VLOOKUP(AC147,Varsayımlar!$B:$Q,9,0))</f>
        <v/>
      </c>
      <c r="S147" s="5" t="str">
        <f>IF(B147="","",VLOOKUP(AC147,Varsayımlar!$B:$Q,10,0))</f>
        <v/>
      </c>
      <c r="T147" s="5" t="str">
        <f>IF(B147="","",VLOOKUP(AC147,Varsayımlar!$B:$Q,11,0))</f>
        <v/>
      </c>
      <c r="U147" s="5" t="str">
        <f>IF(B147="","",VLOOKUP(AC147,Varsayımlar!$B:$Q,12,0))</f>
        <v/>
      </c>
      <c r="V147" s="5" t="str">
        <f>IF(B147="","",VLOOKUP(AC147,Varsayımlar!$B:$Q,13,0))</f>
        <v/>
      </c>
      <c r="W147" s="5" t="str">
        <f>IF(B147="","",VLOOKUP(AC147,Varsayımlar!$B:$Q,14,0))</f>
        <v/>
      </c>
      <c r="AA147" s="5" t="str">
        <f>IF(B147="","",VLOOKUP(AC147,Varsayımlar!$B:$Q,15,0))</f>
        <v/>
      </c>
      <c r="AB147" s="5" t="str">
        <f>IF(B147="","",VLOOKUP(AC147,Varsayımlar!$B:$Q,16,0))</f>
        <v/>
      </c>
      <c r="AC147" s="5" t="str">
        <f t="shared" si="15"/>
        <v/>
      </c>
    </row>
    <row r="148" spans="2:29" hidden="1" x14ac:dyDescent="0.25">
      <c r="C148" s="3" t="str">
        <f>IF(B148="","",VLOOKUP(AC148,Varsayımlar!$B:$Q,3,0))</f>
        <v/>
      </c>
      <c r="H148" s="2" t="str">
        <f>IF(B148="","",VLOOKUP(AC148,Varsayımlar!$B:$Q,5,0))</f>
        <v/>
      </c>
      <c r="J148" s="2" t="str">
        <f>IF(B148="","",VLOOKUP(AC148,Varsayımlar!$B:$Q,6,0))</f>
        <v/>
      </c>
      <c r="P148" s="2" t="str">
        <f>IF(B148="","",VLOOKUP(AC148,Varsayımlar!$B:$Q,7,0)*K148)</f>
        <v/>
      </c>
      <c r="Q148" s="2" t="str">
        <f>IF(B148="","",VLOOKUP(AC148,Varsayımlar!$B:$Q,8,0))</f>
        <v/>
      </c>
      <c r="R148" s="2" t="str">
        <f>IF(B148="","",VLOOKUP(AC148,Varsayımlar!$B:$Q,9,0))</f>
        <v/>
      </c>
      <c r="S148" s="2" t="str">
        <f>IF(B148="","",VLOOKUP(AC148,Varsayımlar!$B:$Q,10,0))</f>
        <v/>
      </c>
      <c r="T148" s="2" t="str">
        <f>IF(B148="","",VLOOKUP(AC148,Varsayımlar!$B:$Q,11,0))</f>
        <v/>
      </c>
      <c r="U148" s="2" t="str">
        <f>IF(B148="","",VLOOKUP(AC148,Varsayımlar!$B:$Q,12,0))</f>
        <v/>
      </c>
      <c r="V148" s="2" t="str">
        <f>IF(B148="","",VLOOKUP(AC148,Varsayımlar!$B:$Q,13,0))</f>
        <v/>
      </c>
      <c r="W148" s="2" t="str">
        <f>IF(B148="","",VLOOKUP(AC148,Varsayımlar!$B:$Q,14,0))</f>
        <v/>
      </c>
      <c r="AA148" s="2" t="str">
        <f>IF(B148="","",VLOOKUP(AC148,Varsayımlar!$B:$Q,15,0))</f>
        <v/>
      </c>
      <c r="AB148" s="2" t="str">
        <f>IF(B148="","",VLOOKUP(AC148,Varsayımlar!$B:$Q,16,0))</f>
        <v/>
      </c>
      <c r="AC148" s="2" t="str">
        <f t="shared" si="15"/>
        <v/>
      </c>
    </row>
    <row r="149" spans="2:29" hidden="1" x14ac:dyDescent="0.25">
      <c r="B149" s="6"/>
      <c r="C149" s="7" t="str">
        <f>IF(B149="","",VLOOKUP(AC149,Varsayımlar!$B:$Q,3,0))</f>
        <v/>
      </c>
      <c r="D149" s="7"/>
      <c r="H149" s="5" t="str">
        <f>IF(B149="","",VLOOKUP(AC149,Varsayımlar!$B:$Q,5,0))</f>
        <v/>
      </c>
      <c r="I149" s="5"/>
      <c r="J149" s="5" t="str">
        <f>IF(B149="","",VLOOKUP(AC149,Varsayımlar!$B:$Q,6,0))</f>
        <v/>
      </c>
      <c r="P149" s="5" t="str">
        <f>IF(B149="","",VLOOKUP(AC149,Varsayımlar!$B:$Q,7,0)*K149)</f>
        <v/>
      </c>
      <c r="Q149" s="5" t="str">
        <f>IF(B149="","",VLOOKUP(AC149,Varsayımlar!$B:$Q,8,0))</f>
        <v/>
      </c>
      <c r="R149" s="5" t="str">
        <f>IF(B149="","",VLOOKUP(AC149,Varsayımlar!$B:$Q,9,0))</f>
        <v/>
      </c>
      <c r="S149" s="5" t="str">
        <f>IF(B149="","",VLOOKUP(AC149,Varsayımlar!$B:$Q,10,0))</f>
        <v/>
      </c>
      <c r="T149" s="5" t="str">
        <f>IF(B149="","",VLOOKUP(AC149,Varsayımlar!$B:$Q,11,0))</f>
        <v/>
      </c>
      <c r="U149" s="5" t="str">
        <f>IF(B149="","",VLOOKUP(AC149,Varsayımlar!$B:$Q,12,0))</f>
        <v/>
      </c>
      <c r="V149" s="5" t="str">
        <f>IF(B149="","",VLOOKUP(AC149,Varsayımlar!$B:$Q,13,0))</f>
        <v/>
      </c>
      <c r="W149" s="5" t="str">
        <f>IF(B149="","",VLOOKUP(AC149,Varsayımlar!$B:$Q,14,0))</f>
        <v/>
      </c>
      <c r="AA149" s="5" t="str">
        <f>IF(B149="","",VLOOKUP(AC149,Varsayımlar!$B:$Q,15,0))</f>
        <v/>
      </c>
      <c r="AB149" s="5" t="str">
        <f>IF(B149="","",VLOOKUP(AC149,Varsayımlar!$B:$Q,16,0))</f>
        <v/>
      </c>
      <c r="AC149" s="5" t="str">
        <f t="shared" si="15"/>
        <v/>
      </c>
    </row>
    <row r="150" spans="2:29" hidden="1" x14ac:dyDescent="0.25">
      <c r="C150" s="3" t="str">
        <f>IF(B150="","",VLOOKUP(AC150,Varsayımlar!$B:$Q,3,0))</f>
        <v/>
      </c>
      <c r="H150" s="2" t="str">
        <f>IF(B150="","",VLOOKUP(AC150,Varsayımlar!$B:$Q,5,0))</f>
        <v/>
      </c>
      <c r="J150" s="2" t="str">
        <f>IF(B150="","",VLOOKUP(AC150,Varsayımlar!$B:$Q,6,0))</f>
        <v/>
      </c>
      <c r="P150" s="2" t="str">
        <f>IF(B150="","",VLOOKUP(AC150,Varsayımlar!$B:$Q,7,0)*K150)</f>
        <v/>
      </c>
      <c r="Q150" s="2" t="str">
        <f>IF(B150="","",VLOOKUP(AC150,Varsayımlar!$B:$Q,8,0))</f>
        <v/>
      </c>
      <c r="R150" s="2" t="str">
        <f>IF(B150="","",VLOOKUP(AC150,Varsayımlar!$B:$Q,9,0))</f>
        <v/>
      </c>
      <c r="S150" s="2" t="str">
        <f>IF(B150="","",VLOOKUP(AC150,Varsayımlar!$B:$Q,10,0))</f>
        <v/>
      </c>
      <c r="T150" s="2" t="str">
        <f>IF(B150="","",VLOOKUP(AC150,Varsayımlar!$B:$Q,11,0))</f>
        <v/>
      </c>
      <c r="U150" s="2" t="str">
        <f>IF(B150="","",VLOOKUP(AC150,Varsayımlar!$B:$Q,12,0))</f>
        <v/>
      </c>
      <c r="V150" s="2" t="str">
        <f>IF(B150="","",VLOOKUP(AC150,Varsayımlar!$B:$Q,13,0))</f>
        <v/>
      </c>
      <c r="W150" s="2" t="str">
        <f>IF(B150="","",VLOOKUP(AC150,Varsayımlar!$B:$Q,14,0))</f>
        <v/>
      </c>
      <c r="AA150" s="2" t="str">
        <f>IF(B150="","",VLOOKUP(AC150,Varsayımlar!$B:$Q,15,0))</f>
        <v/>
      </c>
      <c r="AB150" s="2" t="str">
        <f>IF(B150="","",VLOOKUP(AC150,Varsayımlar!$B:$Q,16,0))</f>
        <v/>
      </c>
      <c r="AC150" s="2" t="str">
        <f t="shared" si="15"/>
        <v/>
      </c>
    </row>
    <row r="151" spans="2:29" hidden="1" x14ac:dyDescent="0.25">
      <c r="B151" s="6"/>
      <c r="C151" s="7" t="str">
        <f>IF(B151="","",VLOOKUP(AC151,Varsayımlar!$B:$Q,3,0))</f>
        <v/>
      </c>
      <c r="D151" s="7"/>
      <c r="H151" s="5" t="str">
        <f>IF(B151="","",VLOOKUP(AC151,Varsayımlar!$B:$Q,5,0))</f>
        <v/>
      </c>
      <c r="I151" s="5"/>
      <c r="J151" s="5" t="str">
        <f>IF(B151="","",VLOOKUP(AC151,Varsayımlar!$B:$Q,6,0))</f>
        <v/>
      </c>
      <c r="P151" s="5" t="str">
        <f>IF(B151="","",VLOOKUP(AC151,Varsayımlar!$B:$Q,7,0)*K151)</f>
        <v/>
      </c>
      <c r="Q151" s="5" t="str">
        <f>IF(B151="","",VLOOKUP(AC151,Varsayımlar!$B:$Q,8,0))</f>
        <v/>
      </c>
      <c r="R151" s="5" t="str">
        <f>IF(B151="","",VLOOKUP(AC151,Varsayımlar!$B:$Q,9,0))</f>
        <v/>
      </c>
      <c r="S151" s="5" t="str">
        <f>IF(B151="","",VLOOKUP(AC151,Varsayımlar!$B:$Q,10,0))</f>
        <v/>
      </c>
      <c r="T151" s="5" t="str">
        <f>IF(B151="","",VLOOKUP(AC151,Varsayımlar!$B:$Q,11,0))</f>
        <v/>
      </c>
      <c r="U151" s="5" t="str">
        <f>IF(B151="","",VLOOKUP(AC151,Varsayımlar!$B:$Q,12,0))</f>
        <v/>
      </c>
      <c r="V151" s="5" t="str">
        <f>IF(B151="","",VLOOKUP(AC151,Varsayımlar!$B:$Q,13,0))</f>
        <v/>
      </c>
      <c r="W151" s="5" t="str">
        <f>IF(B151="","",VLOOKUP(AC151,Varsayımlar!$B:$Q,14,0))</f>
        <v/>
      </c>
      <c r="AA151" s="5" t="str">
        <f>IF(B151="","",VLOOKUP(AC151,Varsayımlar!$B:$Q,15,0))</f>
        <v/>
      </c>
      <c r="AB151" s="5" t="str">
        <f>IF(B151="","",VLOOKUP(AC151,Varsayımlar!$B:$Q,16,0))</f>
        <v/>
      </c>
      <c r="AC151" s="5" t="str">
        <f t="shared" si="15"/>
        <v/>
      </c>
    </row>
    <row r="152" spans="2:29" hidden="1" x14ac:dyDescent="0.25">
      <c r="C152" s="3" t="str">
        <f>IF(B152="","",VLOOKUP(AC152,Varsayımlar!$B:$Q,3,0))</f>
        <v/>
      </c>
      <c r="H152" s="2" t="str">
        <f>IF(B152="","",VLOOKUP(AC152,Varsayımlar!$B:$Q,5,0))</f>
        <v/>
      </c>
      <c r="J152" s="2" t="str">
        <f>IF(B152="","",VLOOKUP(AC152,Varsayımlar!$B:$Q,6,0))</f>
        <v/>
      </c>
      <c r="P152" s="2" t="str">
        <f>IF(B152="","",VLOOKUP(AC152,Varsayımlar!$B:$Q,7,0)*K152)</f>
        <v/>
      </c>
      <c r="Q152" s="2" t="str">
        <f>IF(B152="","",VLOOKUP(AC152,Varsayımlar!$B:$Q,8,0))</f>
        <v/>
      </c>
      <c r="R152" s="2" t="str">
        <f>IF(B152="","",VLOOKUP(AC152,Varsayımlar!$B:$Q,9,0))</f>
        <v/>
      </c>
      <c r="S152" s="2" t="str">
        <f>IF(B152="","",VLOOKUP(AC152,Varsayımlar!$B:$Q,10,0))</f>
        <v/>
      </c>
      <c r="T152" s="2" t="str">
        <f>IF(B152="","",VLOOKUP(AC152,Varsayımlar!$B:$Q,11,0))</f>
        <v/>
      </c>
      <c r="U152" s="2" t="str">
        <f>IF(B152="","",VLOOKUP(AC152,Varsayımlar!$B:$Q,12,0))</f>
        <v/>
      </c>
      <c r="V152" s="2" t="str">
        <f>IF(B152="","",VLOOKUP(AC152,Varsayımlar!$B:$Q,13,0))</f>
        <v/>
      </c>
      <c r="W152" s="2" t="str">
        <f>IF(B152="","",VLOOKUP(AC152,Varsayımlar!$B:$Q,14,0))</f>
        <v/>
      </c>
      <c r="AA152" s="2" t="str">
        <f>IF(B152="","",VLOOKUP(AC152,Varsayımlar!$B:$Q,15,0))</f>
        <v/>
      </c>
      <c r="AB152" s="2" t="str">
        <f>IF(B152="","",VLOOKUP(AC152,Varsayımlar!$B:$Q,16,0))</f>
        <v/>
      </c>
      <c r="AC152" s="2" t="str">
        <f t="shared" si="15"/>
        <v/>
      </c>
    </row>
    <row r="153" spans="2:29" hidden="1" x14ac:dyDescent="0.25">
      <c r="B153" s="6"/>
      <c r="C153" s="7" t="str">
        <f>IF(B153="","",VLOOKUP(AC153,Varsayımlar!$B:$Q,3,0))</f>
        <v/>
      </c>
      <c r="D153" s="7"/>
      <c r="H153" s="5" t="str">
        <f>IF(B153="","",VLOOKUP(AC153,Varsayımlar!$B:$Q,5,0))</f>
        <v/>
      </c>
      <c r="I153" s="5"/>
      <c r="J153" s="5" t="str">
        <f>IF(B153="","",VLOOKUP(AC153,Varsayımlar!$B:$Q,6,0))</f>
        <v/>
      </c>
      <c r="P153" s="5" t="str">
        <f>IF(B153="","",VLOOKUP(AC153,Varsayımlar!$B:$Q,7,0)*K153)</f>
        <v/>
      </c>
      <c r="Q153" s="5" t="str">
        <f>IF(B153="","",VLOOKUP(AC153,Varsayımlar!$B:$Q,8,0))</f>
        <v/>
      </c>
      <c r="R153" s="5" t="str">
        <f>IF(B153="","",VLOOKUP(AC153,Varsayımlar!$B:$Q,9,0))</f>
        <v/>
      </c>
      <c r="S153" s="5" t="str">
        <f>IF(B153="","",VLOOKUP(AC153,Varsayımlar!$B:$Q,10,0))</f>
        <v/>
      </c>
      <c r="T153" s="5" t="str">
        <f>IF(B153="","",VLOOKUP(AC153,Varsayımlar!$B:$Q,11,0))</f>
        <v/>
      </c>
      <c r="U153" s="5" t="str">
        <f>IF(B153="","",VLOOKUP(AC153,Varsayımlar!$B:$Q,12,0))</f>
        <v/>
      </c>
      <c r="V153" s="5" t="str">
        <f>IF(B153="","",VLOOKUP(AC153,Varsayımlar!$B:$Q,13,0))</f>
        <v/>
      </c>
      <c r="W153" s="5" t="str">
        <f>IF(B153="","",VLOOKUP(AC153,Varsayımlar!$B:$Q,14,0))</f>
        <v/>
      </c>
      <c r="AA153" s="5" t="str">
        <f>IF(B153="","",VLOOKUP(AC153,Varsayımlar!$B:$Q,15,0))</f>
        <v/>
      </c>
      <c r="AB153" s="5" t="str">
        <f>IF(B153="","",VLOOKUP(AC153,Varsayımlar!$B:$Q,16,0))</f>
        <v/>
      </c>
      <c r="AC153" s="5" t="str">
        <f t="shared" si="15"/>
        <v/>
      </c>
    </row>
    <row r="154" spans="2:29" hidden="1" x14ac:dyDescent="0.25">
      <c r="C154" s="3" t="str">
        <f>IF(B154="","",VLOOKUP(AC154,Varsayımlar!$B:$Q,3,0))</f>
        <v/>
      </c>
      <c r="H154" s="2" t="str">
        <f>IF(B154="","",VLOOKUP(AC154,Varsayımlar!$B:$Q,5,0))</f>
        <v/>
      </c>
      <c r="J154" s="2" t="str">
        <f>IF(B154="","",VLOOKUP(AC154,Varsayımlar!$B:$Q,6,0))</f>
        <v/>
      </c>
      <c r="P154" s="2" t="str">
        <f>IF(B154="","",VLOOKUP(AC154,Varsayımlar!$B:$Q,7,0)*K154)</f>
        <v/>
      </c>
      <c r="Q154" s="2" t="str">
        <f>IF(B154="","",VLOOKUP(AC154,Varsayımlar!$B:$Q,8,0))</f>
        <v/>
      </c>
      <c r="R154" s="2" t="str">
        <f>IF(B154="","",VLOOKUP(AC154,Varsayımlar!$B:$Q,9,0))</f>
        <v/>
      </c>
      <c r="S154" s="2" t="str">
        <f>IF(B154="","",VLOOKUP(AC154,Varsayımlar!$B:$Q,10,0))</f>
        <v/>
      </c>
      <c r="T154" s="2" t="str">
        <f>IF(B154="","",VLOOKUP(AC154,Varsayımlar!$B:$Q,11,0))</f>
        <v/>
      </c>
      <c r="U154" s="2" t="str">
        <f>IF(B154="","",VLOOKUP(AC154,Varsayımlar!$B:$Q,12,0))</f>
        <v/>
      </c>
      <c r="V154" s="2" t="str">
        <f>IF(B154="","",VLOOKUP(AC154,Varsayımlar!$B:$Q,13,0))</f>
        <v/>
      </c>
      <c r="W154" s="2" t="str">
        <f>IF(B154="","",VLOOKUP(AC154,Varsayımlar!$B:$Q,14,0))</f>
        <v/>
      </c>
      <c r="AA154" s="2" t="str">
        <f>IF(B154="","",VLOOKUP(AC154,Varsayımlar!$B:$Q,15,0))</f>
        <v/>
      </c>
      <c r="AB154" s="2" t="str">
        <f>IF(B154="","",VLOOKUP(AC154,Varsayımlar!$B:$Q,16,0))</f>
        <v/>
      </c>
      <c r="AC154" s="2" t="str">
        <f t="shared" si="15"/>
        <v/>
      </c>
    </row>
    <row r="155" spans="2:29" hidden="1" x14ac:dyDescent="0.25">
      <c r="B155" s="6"/>
      <c r="C155" s="7" t="str">
        <f>IF(B155="","",VLOOKUP(AC155,Varsayımlar!$B:$Q,3,0))</f>
        <v/>
      </c>
      <c r="D155" s="7"/>
      <c r="H155" s="5" t="str">
        <f>IF(B155="","",VLOOKUP(AC155,Varsayımlar!$B:$Q,5,0))</f>
        <v/>
      </c>
      <c r="I155" s="5"/>
      <c r="J155" s="5" t="str">
        <f>IF(B155="","",VLOOKUP(AC155,Varsayımlar!$B:$Q,6,0))</f>
        <v/>
      </c>
      <c r="P155" s="5" t="str">
        <f>IF(B155="","",VLOOKUP(AC155,Varsayımlar!$B:$Q,7,0)*K155)</f>
        <v/>
      </c>
      <c r="Q155" s="5" t="str">
        <f>IF(B155="","",VLOOKUP(AC155,Varsayımlar!$B:$Q,8,0))</f>
        <v/>
      </c>
      <c r="R155" s="5" t="str">
        <f>IF(B155="","",VLOOKUP(AC155,Varsayımlar!$B:$Q,9,0))</f>
        <v/>
      </c>
      <c r="S155" s="5" t="str">
        <f>IF(B155="","",VLOOKUP(AC155,Varsayımlar!$B:$Q,10,0))</f>
        <v/>
      </c>
      <c r="T155" s="5" t="str">
        <f>IF(B155="","",VLOOKUP(AC155,Varsayımlar!$B:$Q,11,0))</f>
        <v/>
      </c>
      <c r="U155" s="5" t="str">
        <f>IF(B155="","",VLOOKUP(AC155,Varsayımlar!$B:$Q,12,0))</f>
        <v/>
      </c>
      <c r="V155" s="5" t="str">
        <f>IF(B155="","",VLOOKUP(AC155,Varsayımlar!$B:$Q,13,0))</f>
        <v/>
      </c>
      <c r="W155" s="5" t="str">
        <f>IF(B155="","",VLOOKUP(AC155,Varsayımlar!$B:$Q,14,0))</f>
        <v/>
      </c>
      <c r="AA155" s="5" t="str">
        <f>IF(B155="","",VLOOKUP(AC155,Varsayımlar!$B:$Q,15,0))</f>
        <v/>
      </c>
      <c r="AB155" s="5" t="str">
        <f>IF(B155="","",VLOOKUP(AC155,Varsayımlar!$B:$Q,16,0))</f>
        <v/>
      </c>
      <c r="AC155" s="5" t="str">
        <f t="shared" si="15"/>
        <v/>
      </c>
    </row>
    <row r="156" spans="2:29" hidden="1" x14ac:dyDescent="0.25">
      <c r="C156" s="3" t="str">
        <f>IF(B156="","",VLOOKUP(AC156,Varsayımlar!$B:$Q,3,0))</f>
        <v/>
      </c>
      <c r="H156" s="2" t="str">
        <f>IF(B156="","",VLOOKUP(AC156,Varsayımlar!$B:$Q,5,0))</f>
        <v/>
      </c>
      <c r="J156" s="2" t="str">
        <f>IF(B156="","",VLOOKUP(AC156,Varsayımlar!$B:$Q,6,0))</f>
        <v/>
      </c>
      <c r="P156" s="2" t="str">
        <f>IF(B156="","",VLOOKUP(AC156,Varsayımlar!$B:$Q,7,0)*K156)</f>
        <v/>
      </c>
      <c r="Q156" s="2" t="str">
        <f>IF(B156="","",VLOOKUP(AC156,Varsayımlar!$B:$Q,8,0))</f>
        <v/>
      </c>
      <c r="R156" s="2" t="str">
        <f>IF(B156="","",VLOOKUP(AC156,Varsayımlar!$B:$Q,9,0))</f>
        <v/>
      </c>
      <c r="S156" s="2" t="str">
        <f>IF(B156="","",VLOOKUP(AC156,Varsayımlar!$B:$Q,10,0))</f>
        <v/>
      </c>
      <c r="T156" s="2" t="str">
        <f>IF(B156="","",VLOOKUP(AC156,Varsayımlar!$B:$Q,11,0))</f>
        <v/>
      </c>
      <c r="U156" s="2" t="str">
        <f>IF(B156="","",VLOOKUP(AC156,Varsayımlar!$B:$Q,12,0))</f>
        <v/>
      </c>
      <c r="V156" s="2" t="str">
        <f>IF(B156="","",VLOOKUP(AC156,Varsayımlar!$B:$Q,13,0))</f>
        <v/>
      </c>
      <c r="W156" s="2" t="str">
        <f>IF(B156="","",VLOOKUP(AC156,Varsayımlar!$B:$Q,14,0))</f>
        <v/>
      </c>
      <c r="AA156" s="2" t="str">
        <f>IF(B156="","",VLOOKUP(AC156,Varsayımlar!$B:$Q,15,0))</f>
        <v/>
      </c>
      <c r="AB156" s="2" t="str">
        <f>IF(B156="","",VLOOKUP(AC156,Varsayımlar!$B:$Q,16,0))</f>
        <v/>
      </c>
      <c r="AC156" s="2" t="str">
        <f t="shared" si="15"/>
        <v/>
      </c>
    </row>
    <row r="157" spans="2:29" hidden="1" x14ac:dyDescent="0.25">
      <c r="B157" s="6"/>
      <c r="C157" s="7" t="str">
        <f>IF(B157="","",VLOOKUP(AC157,Varsayımlar!$B:$Q,3,0))</f>
        <v/>
      </c>
      <c r="D157" s="7"/>
      <c r="H157" s="5" t="str">
        <f>IF(B157="","",VLOOKUP(AC157,Varsayımlar!$B:$Q,5,0))</f>
        <v/>
      </c>
      <c r="I157" s="5"/>
      <c r="J157" s="5" t="str">
        <f>IF(B157="","",VLOOKUP(AC157,Varsayımlar!$B:$Q,6,0))</f>
        <v/>
      </c>
      <c r="P157" s="5" t="str">
        <f>IF(B157="","",VLOOKUP(AC157,Varsayımlar!$B:$Q,7,0)*K157)</f>
        <v/>
      </c>
      <c r="Q157" s="5" t="str">
        <f>IF(B157="","",VLOOKUP(AC157,Varsayımlar!$B:$Q,8,0))</f>
        <v/>
      </c>
      <c r="R157" s="5" t="str">
        <f>IF(B157="","",VLOOKUP(AC157,Varsayımlar!$B:$Q,9,0))</f>
        <v/>
      </c>
      <c r="S157" s="5" t="str">
        <f>IF(B157="","",VLOOKUP(AC157,Varsayımlar!$B:$Q,10,0))</f>
        <v/>
      </c>
      <c r="T157" s="5" t="str">
        <f>IF(B157="","",VLOOKUP(AC157,Varsayımlar!$B:$Q,11,0))</f>
        <v/>
      </c>
      <c r="U157" s="5" t="str">
        <f>IF(B157="","",VLOOKUP(AC157,Varsayımlar!$B:$Q,12,0))</f>
        <v/>
      </c>
      <c r="V157" s="5" t="str">
        <f>IF(B157="","",VLOOKUP(AC157,Varsayımlar!$B:$Q,13,0))</f>
        <v/>
      </c>
      <c r="W157" s="5" t="str">
        <f>IF(B157="","",VLOOKUP(AC157,Varsayımlar!$B:$Q,14,0))</f>
        <v/>
      </c>
      <c r="AA157" s="5" t="str">
        <f>IF(B157="","",VLOOKUP(AC157,Varsayımlar!$B:$Q,15,0))</f>
        <v/>
      </c>
      <c r="AB157" s="5" t="str">
        <f>IF(B157="","",VLOOKUP(AC157,Varsayımlar!$B:$Q,16,0))</f>
        <v/>
      </c>
      <c r="AC157" s="5" t="str">
        <f t="shared" si="15"/>
        <v/>
      </c>
    </row>
    <row r="158" spans="2:29" hidden="1" x14ac:dyDescent="0.25">
      <c r="C158" s="3" t="str">
        <f>IF(B158="","",VLOOKUP(AC158,Varsayımlar!$B:$Q,3,0))</f>
        <v/>
      </c>
      <c r="H158" s="2" t="str">
        <f>IF(B158="","",VLOOKUP(AC158,Varsayımlar!$B:$Q,5,0))</f>
        <v/>
      </c>
      <c r="J158" s="2" t="str">
        <f>IF(B158="","",VLOOKUP(AC158,Varsayımlar!$B:$Q,6,0))</f>
        <v/>
      </c>
      <c r="P158" s="2" t="str">
        <f>IF(B158="","",VLOOKUP(AC158,Varsayımlar!$B:$Q,7,0)*K158)</f>
        <v/>
      </c>
      <c r="Q158" s="2" t="str">
        <f>IF(B158="","",VLOOKUP(AC158,Varsayımlar!$B:$Q,8,0))</f>
        <v/>
      </c>
      <c r="R158" s="2" t="str">
        <f>IF(B158="","",VLOOKUP(AC158,Varsayımlar!$B:$Q,9,0))</f>
        <v/>
      </c>
      <c r="S158" s="2" t="str">
        <f>IF(B158="","",VLOOKUP(AC158,Varsayımlar!$B:$Q,10,0))</f>
        <v/>
      </c>
      <c r="T158" s="2" t="str">
        <f>IF(B158="","",VLOOKUP(AC158,Varsayımlar!$B:$Q,11,0))</f>
        <v/>
      </c>
      <c r="U158" s="2" t="str">
        <f>IF(B158="","",VLOOKUP(AC158,Varsayımlar!$B:$Q,12,0))</f>
        <v/>
      </c>
      <c r="V158" s="2" t="str">
        <f>IF(B158="","",VLOOKUP(AC158,Varsayımlar!$B:$Q,13,0))</f>
        <v/>
      </c>
      <c r="W158" s="2" t="str">
        <f>IF(B158="","",VLOOKUP(AC158,Varsayımlar!$B:$Q,14,0))</f>
        <v/>
      </c>
      <c r="AA158" s="2" t="str">
        <f>IF(B158="","",VLOOKUP(AC158,Varsayımlar!$B:$Q,15,0))</f>
        <v/>
      </c>
      <c r="AB158" s="2" t="str">
        <f>IF(B158="","",VLOOKUP(AC158,Varsayımlar!$B:$Q,16,0))</f>
        <v/>
      </c>
      <c r="AC158" s="2" t="str">
        <f t="shared" si="15"/>
        <v/>
      </c>
    </row>
    <row r="159" spans="2:29" hidden="1" x14ac:dyDescent="0.25">
      <c r="B159" s="6"/>
      <c r="C159" s="7" t="str">
        <f>IF(B159="","",VLOOKUP(AC159,Varsayımlar!$B:$Q,3,0))</f>
        <v/>
      </c>
      <c r="D159" s="7"/>
      <c r="H159" s="5" t="str">
        <f>IF(B159="","",VLOOKUP(AC159,Varsayımlar!$B:$Q,5,0))</f>
        <v/>
      </c>
      <c r="I159" s="5"/>
      <c r="J159" s="5" t="str">
        <f>IF(B159="","",VLOOKUP(AC159,Varsayımlar!$B:$Q,6,0))</f>
        <v/>
      </c>
      <c r="P159" s="5" t="str">
        <f>IF(B159="","",VLOOKUP(AC159,Varsayımlar!$B:$Q,7,0)*K159)</f>
        <v/>
      </c>
      <c r="Q159" s="5" t="str">
        <f>IF(B159="","",VLOOKUP(AC159,Varsayımlar!$B:$Q,8,0))</f>
        <v/>
      </c>
      <c r="R159" s="5" t="str">
        <f>IF(B159="","",VLOOKUP(AC159,Varsayımlar!$B:$Q,9,0))</f>
        <v/>
      </c>
      <c r="S159" s="5" t="str">
        <f>IF(B159="","",VLOOKUP(AC159,Varsayımlar!$B:$Q,10,0))</f>
        <v/>
      </c>
      <c r="T159" s="5" t="str">
        <f>IF(B159="","",VLOOKUP(AC159,Varsayımlar!$B:$Q,11,0))</f>
        <v/>
      </c>
      <c r="U159" s="5" t="str">
        <f>IF(B159="","",VLOOKUP(AC159,Varsayımlar!$B:$Q,12,0))</f>
        <v/>
      </c>
      <c r="V159" s="5" t="str">
        <f>IF(B159="","",VLOOKUP(AC159,Varsayımlar!$B:$Q,13,0))</f>
        <v/>
      </c>
      <c r="W159" s="5" t="str">
        <f>IF(B159="","",VLOOKUP(AC159,Varsayımlar!$B:$Q,14,0))</f>
        <v/>
      </c>
      <c r="AA159" s="5" t="str">
        <f>IF(B159="","",VLOOKUP(AC159,Varsayımlar!$B:$Q,15,0))</f>
        <v/>
      </c>
      <c r="AB159" s="5" t="str">
        <f>IF(B159="","",VLOOKUP(AC159,Varsayımlar!$B:$Q,16,0))</f>
        <v/>
      </c>
      <c r="AC159" s="5" t="str">
        <f t="shared" si="15"/>
        <v/>
      </c>
    </row>
    <row r="160" spans="2:29" hidden="1" x14ac:dyDescent="0.25">
      <c r="C160" s="3" t="str">
        <f>IF(B160="","",VLOOKUP(AC160,Varsayımlar!$B:$Q,3,0))</f>
        <v/>
      </c>
      <c r="H160" s="2" t="str">
        <f>IF(B160="","",VLOOKUP(AC160,Varsayımlar!$B:$Q,5,0))</f>
        <v/>
      </c>
      <c r="J160" s="2" t="str">
        <f>IF(B160="","",VLOOKUP(AC160,Varsayımlar!$B:$Q,6,0))</f>
        <v/>
      </c>
      <c r="P160" s="2" t="str">
        <f>IF(B160="","",VLOOKUP(AC160,Varsayımlar!$B:$Q,7,0)*K160)</f>
        <v/>
      </c>
      <c r="Q160" s="2" t="str">
        <f>IF(B160="","",VLOOKUP(AC160,Varsayımlar!$B:$Q,8,0))</f>
        <v/>
      </c>
      <c r="R160" s="2" t="str">
        <f>IF(B160="","",VLOOKUP(AC160,Varsayımlar!$B:$Q,9,0))</f>
        <v/>
      </c>
      <c r="S160" s="2" t="str">
        <f>IF(B160="","",VLOOKUP(AC160,Varsayımlar!$B:$Q,10,0))</f>
        <v/>
      </c>
      <c r="T160" s="2" t="str">
        <f>IF(B160="","",VLOOKUP(AC160,Varsayımlar!$B:$Q,11,0))</f>
        <v/>
      </c>
      <c r="U160" s="2" t="str">
        <f>IF(B160="","",VLOOKUP(AC160,Varsayımlar!$B:$Q,12,0))</f>
        <v/>
      </c>
      <c r="V160" s="2" t="str">
        <f>IF(B160="","",VLOOKUP(AC160,Varsayımlar!$B:$Q,13,0))</f>
        <v/>
      </c>
      <c r="W160" s="2" t="str">
        <f>IF(B160="","",VLOOKUP(AC160,Varsayımlar!$B:$Q,14,0))</f>
        <v/>
      </c>
      <c r="AA160" s="2" t="str">
        <f>IF(B160="","",VLOOKUP(AC160,Varsayımlar!$B:$Q,15,0))</f>
        <v/>
      </c>
      <c r="AB160" s="2" t="str">
        <f>IF(B160="","",VLOOKUP(AC160,Varsayımlar!$B:$Q,16,0))</f>
        <v/>
      </c>
      <c r="AC160" s="2" t="str">
        <f t="shared" si="15"/>
        <v/>
      </c>
    </row>
    <row r="161" spans="2:29" hidden="1" x14ac:dyDescent="0.25">
      <c r="B161" s="6"/>
      <c r="C161" s="7" t="str">
        <f>IF(B161="","",VLOOKUP(AC161,Varsayımlar!$B:$Q,3,0))</f>
        <v/>
      </c>
      <c r="D161" s="7"/>
      <c r="H161" s="5" t="str">
        <f>IF(B161="","",VLOOKUP(AC161,Varsayımlar!$B:$Q,5,0))</f>
        <v/>
      </c>
      <c r="I161" s="5"/>
      <c r="J161" s="5" t="str">
        <f>IF(B161="","",VLOOKUP(AC161,Varsayımlar!$B:$Q,6,0))</f>
        <v/>
      </c>
      <c r="P161" s="5" t="str">
        <f>IF(B161="","",VLOOKUP(AC161,Varsayımlar!$B:$Q,7,0)*K161)</f>
        <v/>
      </c>
      <c r="Q161" s="5" t="str">
        <f>IF(B161="","",VLOOKUP(AC161,Varsayımlar!$B:$Q,8,0))</f>
        <v/>
      </c>
      <c r="R161" s="5" t="str">
        <f>IF(B161="","",VLOOKUP(AC161,Varsayımlar!$B:$Q,9,0))</f>
        <v/>
      </c>
      <c r="S161" s="5" t="str">
        <f>IF(B161="","",VLOOKUP(AC161,Varsayımlar!$B:$Q,10,0))</f>
        <v/>
      </c>
      <c r="T161" s="5" t="str">
        <f>IF(B161="","",VLOOKUP(AC161,Varsayımlar!$B:$Q,11,0))</f>
        <v/>
      </c>
      <c r="U161" s="5" t="str">
        <f>IF(B161="","",VLOOKUP(AC161,Varsayımlar!$B:$Q,12,0))</f>
        <v/>
      </c>
      <c r="V161" s="5" t="str">
        <f>IF(B161="","",VLOOKUP(AC161,Varsayımlar!$B:$Q,13,0))</f>
        <v/>
      </c>
      <c r="W161" s="5" t="str">
        <f>IF(B161="","",VLOOKUP(AC161,Varsayımlar!$B:$Q,14,0))</f>
        <v/>
      </c>
      <c r="AA161" s="5" t="str">
        <f>IF(B161="","",VLOOKUP(AC161,Varsayımlar!$B:$Q,15,0))</f>
        <v/>
      </c>
      <c r="AB161" s="5" t="str">
        <f>IF(B161="","",VLOOKUP(AC161,Varsayımlar!$B:$Q,16,0))</f>
        <v/>
      </c>
      <c r="AC161" s="5" t="str">
        <f t="shared" si="15"/>
        <v/>
      </c>
    </row>
    <row r="162" spans="2:29" hidden="1" x14ac:dyDescent="0.25">
      <c r="C162" s="3" t="str">
        <f>IF(B162="","",VLOOKUP(AC162,Varsayımlar!$B:$Q,3,0))</f>
        <v/>
      </c>
      <c r="H162" s="2" t="str">
        <f>IF(B162="","",VLOOKUP(AC162,Varsayımlar!$B:$Q,5,0))</f>
        <v/>
      </c>
      <c r="J162" s="2" t="str">
        <f>IF(B162="","",VLOOKUP(AC162,Varsayımlar!$B:$Q,6,0))</f>
        <v/>
      </c>
      <c r="P162" s="2" t="str">
        <f>IF(B162="","",VLOOKUP(AC162,Varsayımlar!$B:$Q,7,0)*K162)</f>
        <v/>
      </c>
      <c r="Q162" s="2" t="str">
        <f>IF(B162="","",VLOOKUP(AC162,Varsayımlar!$B:$Q,8,0))</f>
        <v/>
      </c>
      <c r="R162" s="2" t="str">
        <f>IF(B162="","",VLOOKUP(AC162,Varsayımlar!$B:$Q,9,0))</f>
        <v/>
      </c>
      <c r="S162" s="2" t="str">
        <f>IF(B162="","",VLOOKUP(AC162,Varsayımlar!$B:$Q,10,0))</f>
        <v/>
      </c>
      <c r="T162" s="2" t="str">
        <f>IF(B162="","",VLOOKUP(AC162,Varsayımlar!$B:$Q,11,0))</f>
        <v/>
      </c>
      <c r="U162" s="2" t="str">
        <f>IF(B162="","",VLOOKUP(AC162,Varsayımlar!$B:$Q,12,0))</f>
        <v/>
      </c>
      <c r="V162" s="2" t="str">
        <f>IF(B162="","",VLOOKUP(AC162,Varsayımlar!$B:$Q,13,0))</f>
        <v/>
      </c>
      <c r="W162" s="2" t="str">
        <f>IF(B162="","",VLOOKUP(AC162,Varsayımlar!$B:$Q,14,0))</f>
        <v/>
      </c>
      <c r="AA162" s="2" t="str">
        <f>IF(B162="","",VLOOKUP(AC162,Varsayımlar!$B:$Q,15,0))</f>
        <v/>
      </c>
      <c r="AB162" s="2" t="str">
        <f>IF(B162="","",VLOOKUP(AC162,Varsayımlar!$B:$Q,16,0))</f>
        <v/>
      </c>
      <c r="AC162" s="2" t="str">
        <f t="shared" si="15"/>
        <v/>
      </c>
    </row>
    <row r="163" spans="2:29" hidden="1" x14ac:dyDescent="0.25">
      <c r="B163" s="6"/>
      <c r="C163" s="7" t="str">
        <f>IF(B163="","",VLOOKUP(AC163,Varsayımlar!$B:$Q,3,0))</f>
        <v/>
      </c>
      <c r="D163" s="7"/>
      <c r="H163" s="5" t="str">
        <f>IF(B163="","",VLOOKUP(AC163,Varsayımlar!$B:$Q,5,0))</f>
        <v/>
      </c>
      <c r="I163" s="5"/>
      <c r="J163" s="5" t="str">
        <f>IF(B163="","",VLOOKUP(AC163,Varsayımlar!$B:$Q,6,0))</f>
        <v/>
      </c>
      <c r="P163" s="5" t="str">
        <f>IF(B163="","",VLOOKUP(AC163,Varsayımlar!$B:$Q,7,0)*K163)</f>
        <v/>
      </c>
      <c r="Q163" s="5" t="str">
        <f>IF(B163="","",VLOOKUP(AC163,Varsayımlar!$B:$Q,8,0))</f>
        <v/>
      </c>
      <c r="R163" s="5" t="str">
        <f>IF(B163="","",VLOOKUP(AC163,Varsayımlar!$B:$Q,9,0))</f>
        <v/>
      </c>
      <c r="S163" s="5" t="str">
        <f>IF(B163="","",VLOOKUP(AC163,Varsayımlar!$B:$Q,10,0))</f>
        <v/>
      </c>
      <c r="T163" s="5" t="str">
        <f>IF(B163="","",VLOOKUP(AC163,Varsayımlar!$B:$Q,11,0))</f>
        <v/>
      </c>
      <c r="U163" s="5" t="str">
        <f>IF(B163="","",VLOOKUP(AC163,Varsayımlar!$B:$Q,12,0))</f>
        <v/>
      </c>
      <c r="V163" s="5" t="str">
        <f>IF(B163="","",VLOOKUP(AC163,Varsayımlar!$B:$Q,13,0))</f>
        <v/>
      </c>
      <c r="W163" s="5" t="str">
        <f>IF(B163="","",VLOOKUP(AC163,Varsayımlar!$B:$Q,14,0))</f>
        <v/>
      </c>
      <c r="AA163" s="5" t="str">
        <f>IF(B163="","",VLOOKUP(AC163,Varsayımlar!$B:$Q,15,0))</f>
        <v/>
      </c>
      <c r="AB163" s="5" t="str">
        <f>IF(B163="","",VLOOKUP(AC163,Varsayımlar!$B:$Q,16,0))</f>
        <v/>
      </c>
      <c r="AC163" s="5" t="str">
        <f t="shared" si="15"/>
        <v/>
      </c>
    </row>
    <row r="164" spans="2:29" hidden="1" x14ac:dyDescent="0.25">
      <c r="C164" s="3" t="str">
        <f>IF(B164="","",VLOOKUP(AC164,Varsayımlar!$B:$Q,3,0))</f>
        <v/>
      </c>
      <c r="H164" s="2" t="str">
        <f>IF(B164="","",VLOOKUP(AC164,Varsayımlar!$B:$Q,5,0))</f>
        <v/>
      </c>
      <c r="J164" s="2" t="str">
        <f>IF(B164="","",VLOOKUP(AC164,Varsayımlar!$B:$Q,6,0))</f>
        <v/>
      </c>
      <c r="P164" s="2" t="str">
        <f>IF(B164="","",VLOOKUP(AC164,Varsayımlar!$B:$Q,7,0)*K164)</f>
        <v/>
      </c>
      <c r="Q164" s="2" t="str">
        <f>IF(B164="","",VLOOKUP(AC164,Varsayımlar!$B:$Q,8,0))</f>
        <v/>
      </c>
      <c r="R164" s="2" t="str">
        <f>IF(B164="","",VLOOKUP(AC164,Varsayımlar!$B:$Q,9,0))</f>
        <v/>
      </c>
      <c r="S164" s="2" t="str">
        <f>IF(B164="","",VLOOKUP(AC164,Varsayımlar!$B:$Q,10,0))</f>
        <v/>
      </c>
      <c r="T164" s="2" t="str">
        <f>IF(B164="","",VLOOKUP(AC164,Varsayımlar!$B:$Q,11,0))</f>
        <v/>
      </c>
      <c r="U164" s="2" t="str">
        <f>IF(B164="","",VLOOKUP(AC164,Varsayımlar!$B:$Q,12,0))</f>
        <v/>
      </c>
      <c r="V164" s="2" t="str">
        <f>IF(B164="","",VLOOKUP(AC164,Varsayımlar!$B:$Q,13,0))</f>
        <v/>
      </c>
      <c r="W164" s="2" t="str">
        <f>IF(B164="","",VLOOKUP(AC164,Varsayımlar!$B:$Q,14,0))</f>
        <v/>
      </c>
      <c r="AA164" s="2" t="str">
        <f>IF(B164="","",VLOOKUP(AC164,Varsayımlar!$B:$Q,15,0))</f>
        <v/>
      </c>
      <c r="AB164" s="2" t="str">
        <f>IF(B164="","",VLOOKUP(AC164,Varsayımlar!$B:$Q,16,0))</f>
        <v/>
      </c>
      <c r="AC164" s="2" t="str">
        <f t="shared" si="15"/>
        <v/>
      </c>
    </row>
    <row r="165" spans="2:29" hidden="1" x14ac:dyDescent="0.25">
      <c r="B165" s="6"/>
      <c r="C165" s="7" t="str">
        <f>IF(B165="","",VLOOKUP(AC165,Varsayımlar!$B:$Q,3,0))</f>
        <v/>
      </c>
      <c r="D165" s="7"/>
      <c r="H165" s="5" t="str">
        <f>IF(B165="","",VLOOKUP(AC165,Varsayımlar!$B:$Q,5,0))</f>
        <v/>
      </c>
      <c r="I165" s="5"/>
      <c r="J165" s="5" t="str">
        <f>IF(B165="","",VLOOKUP(AC165,Varsayımlar!$B:$Q,6,0))</f>
        <v/>
      </c>
      <c r="P165" s="5" t="str">
        <f>IF(B165="","",VLOOKUP(AC165,Varsayımlar!$B:$Q,7,0)*K165)</f>
        <v/>
      </c>
      <c r="Q165" s="5" t="str">
        <f>IF(B165="","",VLOOKUP(AC165,Varsayımlar!$B:$Q,8,0))</f>
        <v/>
      </c>
      <c r="R165" s="5" t="str">
        <f>IF(B165="","",VLOOKUP(AC165,Varsayımlar!$B:$Q,9,0))</f>
        <v/>
      </c>
      <c r="S165" s="5" t="str">
        <f>IF(B165="","",VLOOKUP(AC165,Varsayımlar!$B:$Q,10,0))</f>
        <v/>
      </c>
      <c r="T165" s="5" t="str">
        <f>IF(B165="","",VLOOKUP(AC165,Varsayımlar!$B:$Q,11,0))</f>
        <v/>
      </c>
      <c r="U165" s="5" t="str">
        <f>IF(B165="","",VLOOKUP(AC165,Varsayımlar!$B:$Q,12,0))</f>
        <v/>
      </c>
      <c r="V165" s="5" t="str">
        <f>IF(B165="","",VLOOKUP(AC165,Varsayımlar!$B:$Q,13,0))</f>
        <v/>
      </c>
      <c r="W165" s="5" t="str">
        <f>IF(B165="","",VLOOKUP(AC165,Varsayımlar!$B:$Q,14,0))</f>
        <v/>
      </c>
      <c r="AA165" s="5" t="str">
        <f>IF(B165="","",VLOOKUP(AC165,Varsayımlar!$B:$Q,15,0))</f>
        <v/>
      </c>
      <c r="AB165" s="5" t="str">
        <f>IF(B165="","",VLOOKUP(AC165,Varsayımlar!$B:$Q,16,0))</f>
        <v/>
      </c>
      <c r="AC165" s="5" t="str">
        <f t="shared" si="15"/>
        <v/>
      </c>
    </row>
    <row r="166" spans="2:29" hidden="1" x14ac:dyDescent="0.25">
      <c r="C166" s="3" t="str">
        <f>IF(B166="","",VLOOKUP(AC166,Varsayımlar!$B:$Q,3,0))</f>
        <v/>
      </c>
      <c r="H166" s="2" t="str">
        <f>IF(B166="","",VLOOKUP(AC166,Varsayımlar!$B:$Q,5,0))</f>
        <v/>
      </c>
      <c r="J166" s="2" t="str">
        <f>IF(B166="","",VLOOKUP(AC166,Varsayımlar!$B:$Q,6,0))</f>
        <v/>
      </c>
      <c r="P166" s="2" t="str">
        <f>IF(B166="","",VLOOKUP(AC166,Varsayımlar!$B:$Q,7,0)*K166)</f>
        <v/>
      </c>
      <c r="Q166" s="2" t="str">
        <f>IF(B166="","",VLOOKUP(AC166,Varsayımlar!$B:$Q,8,0))</f>
        <v/>
      </c>
      <c r="R166" s="2" t="str">
        <f>IF(B166="","",VLOOKUP(AC166,Varsayımlar!$B:$Q,9,0))</f>
        <v/>
      </c>
      <c r="S166" s="2" t="str">
        <f>IF(B166="","",VLOOKUP(AC166,Varsayımlar!$B:$Q,10,0))</f>
        <v/>
      </c>
      <c r="T166" s="2" t="str">
        <f>IF(B166="","",VLOOKUP(AC166,Varsayımlar!$B:$Q,11,0))</f>
        <v/>
      </c>
      <c r="U166" s="2" t="str">
        <f>IF(B166="","",VLOOKUP(AC166,Varsayımlar!$B:$Q,12,0))</f>
        <v/>
      </c>
      <c r="V166" s="2" t="str">
        <f>IF(B166="","",VLOOKUP(AC166,Varsayımlar!$B:$Q,13,0))</f>
        <v/>
      </c>
      <c r="W166" s="2" t="str">
        <f>IF(B166="","",VLOOKUP(AC166,Varsayımlar!$B:$Q,14,0))</f>
        <v/>
      </c>
      <c r="AA166" s="2" t="str">
        <f>IF(B166="","",VLOOKUP(AC166,Varsayımlar!$B:$Q,15,0))</f>
        <v/>
      </c>
      <c r="AB166" s="2" t="str">
        <f>IF(B166="","",VLOOKUP(AC166,Varsayımlar!$B:$Q,16,0))</f>
        <v/>
      </c>
      <c r="AC166" s="2" t="str">
        <f t="shared" si="15"/>
        <v/>
      </c>
    </row>
    <row r="167" spans="2:29" hidden="1" x14ac:dyDescent="0.25">
      <c r="B167" s="6"/>
      <c r="C167" s="7" t="str">
        <f>IF(B167="","",VLOOKUP(AC167,Varsayımlar!$B:$Q,3,0))</f>
        <v/>
      </c>
      <c r="D167" s="7"/>
      <c r="H167" s="5" t="str">
        <f>IF(B167="","",VLOOKUP(AC167,Varsayımlar!$B:$Q,5,0))</f>
        <v/>
      </c>
      <c r="I167" s="5"/>
      <c r="J167" s="5" t="str">
        <f>IF(B167="","",VLOOKUP(AC167,Varsayımlar!$B:$Q,6,0))</f>
        <v/>
      </c>
      <c r="P167" s="5" t="str">
        <f>IF(B167="","",VLOOKUP(AC167,Varsayımlar!$B:$Q,7,0)*K167)</f>
        <v/>
      </c>
      <c r="Q167" s="5" t="str">
        <f>IF(B167="","",VLOOKUP(AC167,Varsayımlar!$B:$Q,8,0))</f>
        <v/>
      </c>
      <c r="R167" s="5" t="str">
        <f>IF(B167="","",VLOOKUP(AC167,Varsayımlar!$B:$Q,9,0))</f>
        <v/>
      </c>
      <c r="S167" s="5" t="str">
        <f>IF(B167="","",VLOOKUP(AC167,Varsayımlar!$B:$Q,10,0))</f>
        <v/>
      </c>
      <c r="T167" s="5" t="str">
        <f>IF(B167="","",VLOOKUP(AC167,Varsayımlar!$B:$Q,11,0))</f>
        <v/>
      </c>
      <c r="U167" s="5" t="str">
        <f>IF(B167="","",VLOOKUP(AC167,Varsayımlar!$B:$Q,12,0))</f>
        <v/>
      </c>
      <c r="V167" s="5" t="str">
        <f>IF(B167="","",VLOOKUP(AC167,Varsayımlar!$B:$Q,13,0))</f>
        <v/>
      </c>
      <c r="W167" s="5" t="str">
        <f>IF(B167="","",VLOOKUP(AC167,Varsayımlar!$B:$Q,14,0))</f>
        <v/>
      </c>
      <c r="AA167" s="5" t="str">
        <f>IF(B167="","",VLOOKUP(AC167,Varsayımlar!$B:$Q,15,0))</f>
        <v/>
      </c>
      <c r="AB167" s="5" t="str">
        <f>IF(B167="","",VLOOKUP(AC167,Varsayımlar!$B:$Q,16,0))</f>
        <v/>
      </c>
      <c r="AC167" s="5" t="str">
        <f t="shared" si="15"/>
        <v/>
      </c>
    </row>
    <row r="168" spans="2:29" hidden="1" x14ac:dyDescent="0.25">
      <c r="C168" s="3" t="str">
        <f>IF(B168="","",VLOOKUP(AC168,Varsayımlar!$B:$Q,3,0))</f>
        <v/>
      </c>
      <c r="H168" s="2" t="str">
        <f>IF(B168="","",VLOOKUP(AC168,Varsayımlar!$B:$Q,5,0))</f>
        <v/>
      </c>
      <c r="J168" s="2" t="str">
        <f>IF(B168="","",VLOOKUP(AC168,Varsayımlar!$B:$Q,6,0))</f>
        <v/>
      </c>
      <c r="P168" s="2" t="str">
        <f>IF(B168="","",VLOOKUP(AC168,Varsayımlar!$B:$Q,7,0)*K168)</f>
        <v/>
      </c>
      <c r="Q168" s="2" t="str">
        <f>IF(B168="","",VLOOKUP(AC168,Varsayımlar!$B:$Q,8,0))</f>
        <v/>
      </c>
      <c r="R168" s="2" t="str">
        <f>IF(B168="","",VLOOKUP(AC168,Varsayımlar!$B:$Q,9,0))</f>
        <v/>
      </c>
      <c r="S168" s="2" t="str">
        <f>IF(B168="","",VLOOKUP(AC168,Varsayımlar!$B:$Q,10,0))</f>
        <v/>
      </c>
      <c r="T168" s="2" t="str">
        <f>IF(B168="","",VLOOKUP(AC168,Varsayımlar!$B:$Q,11,0))</f>
        <v/>
      </c>
      <c r="U168" s="2" t="str">
        <f>IF(B168="","",VLOOKUP(AC168,Varsayımlar!$B:$Q,12,0))</f>
        <v/>
      </c>
      <c r="V168" s="2" t="str">
        <f>IF(B168="","",VLOOKUP(AC168,Varsayımlar!$B:$Q,13,0))</f>
        <v/>
      </c>
      <c r="W168" s="2" t="str">
        <f>IF(B168="","",VLOOKUP(AC168,Varsayımlar!$B:$Q,14,0))</f>
        <v/>
      </c>
      <c r="AA168" s="2" t="str">
        <f>IF(B168="","",VLOOKUP(AC168,Varsayımlar!$B:$Q,15,0))</f>
        <v/>
      </c>
      <c r="AB168" s="2" t="str">
        <f>IF(B168="","",VLOOKUP(AC168,Varsayımlar!$B:$Q,16,0))</f>
        <v/>
      </c>
      <c r="AC168" s="2" t="str">
        <f t="shared" si="15"/>
        <v/>
      </c>
    </row>
    <row r="169" spans="2:29" hidden="1" x14ac:dyDescent="0.25">
      <c r="B169" s="6"/>
      <c r="C169" s="7" t="str">
        <f>IF(B169="","",VLOOKUP(AC169,Varsayımlar!$B:$Q,3,0))</f>
        <v/>
      </c>
      <c r="D169" s="7"/>
      <c r="H169" s="5" t="str">
        <f>IF(B169="","",VLOOKUP(AC169,Varsayımlar!$B:$Q,5,0))</f>
        <v/>
      </c>
      <c r="I169" s="5"/>
      <c r="J169" s="5" t="str">
        <f>IF(B169="","",VLOOKUP(AC169,Varsayımlar!$B:$Q,6,0))</f>
        <v/>
      </c>
      <c r="P169" s="5" t="str">
        <f>IF(B169="","",VLOOKUP(AC169,Varsayımlar!$B:$Q,7,0)*K169)</f>
        <v/>
      </c>
      <c r="Q169" s="5" t="str">
        <f>IF(B169="","",VLOOKUP(AC169,Varsayımlar!$B:$Q,8,0))</f>
        <v/>
      </c>
      <c r="R169" s="5" t="str">
        <f>IF(B169="","",VLOOKUP(AC169,Varsayımlar!$B:$Q,9,0))</f>
        <v/>
      </c>
      <c r="S169" s="5" t="str">
        <f>IF(B169="","",VLOOKUP(AC169,Varsayımlar!$B:$Q,10,0))</f>
        <v/>
      </c>
      <c r="T169" s="5" t="str">
        <f>IF(B169="","",VLOOKUP(AC169,Varsayımlar!$B:$Q,11,0))</f>
        <v/>
      </c>
      <c r="U169" s="5" t="str">
        <f>IF(B169="","",VLOOKUP(AC169,Varsayımlar!$B:$Q,12,0))</f>
        <v/>
      </c>
      <c r="V169" s="5" t="str">
        <f>IF(B169="","",VLOOKUP(AC169,Varsayımlar!$B:$Q,13,0))</f>
        <v/>
      </c>
      <c r="W169" s="5" t="str">
        <f>IF(B169="","",VLOOKUP(AC169,Varsayımlar!$B:$Q,14,0))</f>
        <v/>
      </c>
      <c r="AA169" s="5" t="str">
        <f>IF(B169="","",VLOOKUP(AC169,Varsayımlar!$B:$Q,15,0))</f>
        <v/>
      </c>
      <c r="AB169" s="5" t="str">
        <f>IF(B169="","",VLOOKUP(AC169,Varsayımlar!$B:$Q,16,0))</f>
        <v/>
      </c>
      <c r="AC169" s="5" t="str">
        <f t="shared" si="15"/>
        <v/>
      </c>
    </row>
    <row r="170" spans="2:29" hidden="1" x14ac:dyDescent="0.25">
      <c r="C170" s="3" t="str">
        <f>IF(B170="","",VLOOKUP(AC170,Varsayımlar!$B:$Q,3,0))</f>
        <v/>
      </c>
      <c r="H170" s="2" t="str">
        <f>IF(B170="","",VLOOKUP(AC170,Varsayımlar!$B:$Q,5,0))</f>
        <v/>
      </c>
      <c r="J170" s="2" t="str">
        <f>IF(B170="","",VLOOKUP(AC170,Varsayımlar!$B:$Q,6,0))</f>
        <v/>
      </c>
      <c r="P170" s="2" t="str">
        <f>IF(B170="","",VLOOKUP(AC170,Varsayımlar!$B:$Q,7,0)*K170)</f>
        <v/>
      </c>
      <c r="Q170" s="2" t="str">
        <f>IF(B170="","",VLOOKUP(AC170,Varsayımlar!$B:$Q,8,0))</f>
        <v/>
      </c>
      <c r="R170" s="2" t="str">
        <f>IF(B170="","",VLOOKUP(AC170,Varsayımlar!$B:$Q,9,0))</f>
        <v/>
      </c>
      <c r="S170" s="2" t="str">
        <f>IF(B170="","",VLOOKUP(AC170,Varsayımlar!$B:$Q,10,0))</f>
        <v/>
      </c>
      <c r="T170" s="2" t="str">
        <f>IF(B170="","",VLOOKUP(AC170,Varsayımlar!$B:$Q,11,0))</f>
        <v/>
      </c>
      <c r="U170" s="2" t="str">
        <f>IF(B170="","",VLOOKUP(AC170,Varsayımlar!$B:$Q,12,0))</f>
        <v/>
      </c>
      <c r="V170" s="2" t="str">
        <f>IF(B170="","",VLOOKUP(AC170,Varsayımlar!$B:$Q,13,0))</f>
        <v/>
      </c>
      <c r="W170" s="2" t="str">
        <f>IF(B170="","",VLOOKUP(AC170,Varsayımlar!$B:$Q,14,0))</f>
        <v/>
      </c>
      <c r="AA170" s="2" t="str">
        <f>IF(B170="","",VLOOKUP(AC170,Varsayımlar!$B:$Q,15,0))</f>
        <v/>
      </c>
      <c r="AB170" s="2" t="str">
        <f>IF(B170="","",VLOOKUP(AC170,Varsayımlar!$B:$Q,16,0))</f>
        <v/>
      </c>
      <c r="AC170" s="2" t="str">
        <f t="shared" si="15"/>
        <v/>
      </c>
    </row>
    <row r="171" spans="2:29" hidden="1" x14ac:dyDescent="0.25">
      <c r="B171" s="6"/>
      <c r="C171" s="7" t="str">
        <f>IF(B171="","",VLOOKUP(AC171,Varsayımlar!$B:$Q,3,0))</f>
        <v/>
      </c>
      <c r="D171" s="7"/>
      <c r="H171" s="5" t="str">
        <f>IF(B171="","",VLOOKUP(AC171,Varsayımlar!$B:$Q,5,0))</f>
        <v/>
      </c>
      <c r="I171" s="5"/>
      <c r="J171" s="5" t="str">
        <f>IF(B171="","",VLOOKUP(AC171,Varsayımlar!$B:$Q,6,0))</f>
        <v/>
      </c>
      <c r="P171" s="5" t="str">
        <f>IF(B171="","",VLOOKUP(AC171,Varsayımlar!$B:$Q,7,0)*K171)</f>
        <v/>
      </c>
      <c r="Q171" s="5" t="str">
        <f>IF(B171="","",VLOOKUP(AC171,Varsayımlar!$B:$Q,8,0))</f>
        <v/>
      </c>
      <c r="R171" s="5" t="str">
        <f>IF(B171="","",VLOOKUP(AC171,Varsayımlar!$B:$Q,9,0))</f>
        <v/>
      </c>
      <c r="S171" s="5" t="str">
        <f>IF(B171="","",VLOOKUP(AC171,Varsayımlar!$B:$Q,10,0))</f>
        <v/>
      </c>
      <c r="T171" s="5" t="str">
        <f>IF(B171="","",VLOOKUP(AC171,Varsayımlar!$B:$Q,11,0))</f>
        <v/>
      </c>
      <c r="U171" s="5" t="str">
        <f>IF(B171="","",VLOOKUP(AC171,Varsayımlar!$B:$Q,12,0))</f>
        <v/>
      </c>
      <c r="V171" s="5" t="str">
        <f>IF(B171="","",VLOOKUP(AC171,Varsayımlar!$B:$Q,13,0))</f>
        <v/>
      </c>
      <c r="W171" s="5" t="str">
        <f>IF(B171="","",VLOOKUP(AC171,Varsayımlar!$B:$Q,14,0))</f>
        <v/>
      </c>
      <c r="AA171" s="5" t="str">
        <f>IF(B171="","",VLOOKUP(AC171,Varsayımlar!$B:$Q,15,0))</f>
        <v/>
      </c>
      <c r="AB171" s="5" t="str">
        <f>IF(B171="","",VLOOKUP(AC171,Varsayımlar!$B:$Q,16,0))</f>
        <v/>
      </c>
      <c r="AC171" s="5" t="str">
        <f t="shared" si="15"/>
        <v/>
      </c>
    </row>
    <row r="172" spans="2:29" hidden="1" x14ac:dyDescent="0.25">
      <c r="C172" s="3" t="str">
        <f>IF(B172="","",VLOOKUP(AC172,Varsayımlar!$B:$Q,3,0))</f>
        <v/>
      </c>
      <c r="H172" s="2" t="str">
        <f>IF(B172="","",VLOOKUP(AC172,Varsayımlar!$B:$Q,5,0))</f>
        <v/>
      </c>
      <c r="J172" s="2" t="str">
        <f>IF(B172="","",VLOOKUP(AC172,Varsayımlar!$B:$Q,6,0))</f>
        <v/>
      </c>
      <c r="P172" s="2" t="str">
        <f>IF(B172="","",VLOOKUP(AC172,Varsayımlar!$B:$Q,7,0)*K172)</f>
        <v/>
      </c>
      <c r="Q172" s="2" t="str">
        <f>IF(B172="","",VLOOKUP(AC172,Varsayımlar!$B:$Q,8,0))</f>
        <v/>
      </c>
      <c r="R172" s="2" t="str">
        <f>IF(B172="","",VLOOKUP(AC172,Varsayımlar!$B:$Q,9,0))</f>
        <v/>
      </c>
      <c r="S172" s="2" t="str">
        <f>IF(B172="","",VLOOKUP(AC172,Varsayımlar!$B:$Q,10,0))</f>
        <v/>
      </c>
      <c r="T172" s="2" t="str">
        <f>IF(B172="","",VLOOKUP(AC172,Varsayımlar!$B:$Q,11,0))</f>
        <v/>
      </c>
      <c r="U172" s="2" t="str">
        <f>IF(B172="","",VLOOKUP(AC172,Varsayımlar!$B:$Q,12,0))</f>
        <v/>
      </c>
      <c r="V172" s="2" t="str">
        <f>IF(B172="","",VLOOKUP(AC172,Varsayımlar!$B:$Q,13,0))</f>
        <v/>
      </c>
      <c r="W172" s="2" t="str">
        <f>IF(B172="","",VLOOKUP(AC172,Varsayımlar!$B:$Q,14,0))</f>
        <v/>
      </c>
      <c r="AA172" s="2" t="str">
        <f>IF(B172="","",VLOOKUP(AC172,Varsayımlar!$B:$Q,15,0))</f>
        <v/>
      </c>
      <c r="AB172" s="2" t="str">
        <f>IF(B172="","",VLOOKUP(AC172,Varsayımlar!$B:$Q,16,0))</f>
        <v/>
      </c>
      <c r="AC172" s="2" t="str">
        <f t="shared" si="15"/>
        <v/>
      </c>
    </row>
    <row r="173" spans="2:29" hidden="1" x14ac:dyDescent="0.25">
      <c r="B173" s="6"/>
      <c r="C173" s="7" t="str">
        <f>IF(B173="","",VLOOKUP(AC173,Varsayımlar!$B:$Q,3,0))</f>
        <v/>
      </c>
      <c r="D173" s="7"/>
      <c r="H173" s="5" t="str">
        <f>IF(B173="","",VLOOKUP(AC173,Varsayımlar!$B:$Q,5,0))</f>
        <v/>
      </c>
      <c r="I173" s="5"/>
      <c r="J173" s="5" t="str">
        <f>IF(B173="","",VLOOKUP(AC173,Varsayımlar!$B:$Q,6,0))</f>
        <v/>
      </c>
      <c r="P173" s="5" t="str">
        <f>IF(B173="","",VLOOKUP(AC173,Varsayımlar!$B:$Q,7,0)*K173)</f>
        <v/>
      </c>
      <c r="Q173" s="5" t="str">
        <f>IF(B173="","",VLOOKUP(AC173,Varsayımlar!$B:$Q,8,0))</f>
        <v/>
      </c>
      <c r="R173" s="5" t="str">
        <f>IF(B173="","",VLOOKUP(AC173,Varsayımlar!$B:$Q,9,0))</f>
        <v/>
      </c>
      <c r="S173" s="5" t="str">
        <f>IF(B173="","",VLOOKUP(AC173,Varsayımlar!$B:$Q,10,0))</f>
        <v/>
      </c>
      <c r="T173" s="5" t="str">
        <f>IF(B173="","",VLOOKUP(AC173,Varsayımlar!$B:$Q,11,0))</f>
        <v/>
      </c>
      <c r="U173" s="5" t="str">
        <f>IF(B173="","",VLOOKUP(AC173,Varsayımlar!$B:$Q,12,0))</f>
        <v/>
      </c>
      <c r="V173" s="5" t="str">
        <f>IF(B173="","",VLOOKUP(AC173,Varsayımlar!$B:$Q,13,0))</f>
        <v/>
      </c>
      <c r="W173" s="5" t="str">
        <f>IF(B173="","",VLOOKUP(AC173,Varsayımlar!$B:$Q,14,0))</f>
        <v/>
      </c>
      <c r="AA173" s="5" t="str">
        <f>IF(B173="","",VLOOKUP(AC173,Varsayımlar!$B:$Q,15,0))</f>
        <v/>
      </c>
      <c r="AB173" s="5" t="str">
        <f>IF(B173="","",VLOOKUP(AC173,Varsayımlar!$B:$Q,16,0))</f>
        <v/>
      </c>
      <c r="AC173" s="5" t="str">
        <f t="shared" si="15"/>
        <v/>
      </c>
    </row>
    <row r="174" spans="2:29" hidden="1" x14ac:dyDescent="0.25">
      <c r="C174" s="3" t="str">
        <f>IF(B174="","",VLOOKUP(AC174,Varsayımlar!$B:$Q,3,0))</f>
        <v/>
      </c>
      <c r="H174" s="2" t="str">
        <f>IF(B174="","",VLOOKUP(AC174,Varsayımlar!$B:$Q,5,0))</f>
        <v/>
      </c>
      <c r="J174" s="2" t="str">
        <f>IF(B174="","",VLOOKUP(AC174,Varsayımlar!$B:$Q,6,0))</f>
        <v/>
      </c>
      <c r="P174" s="2" t="str">
        <f>IF(B174="","",VLOOKUP(AC174,Varsayımlar!$B:$Q,7,0)*K174)</f>
        <v/>
      </c>
      <c r="Q174" s="2" t="str">
        <f>IF(B174="","",VLOOKUP(AC174,Varsayımlar!$B:$Q,8,0))</f>
        <v/>
      </c>
      <c r="R174" s="2" t="str">
        <f>IF(B174="","",VLOOKUP(AC174,Varsayımlar!$B:$Q,9,0))</f>
        <v/>
      </c>
      <c r="S174" s="2" t="str">
        <f>IF(B174="","",VLOOKUP(AC174,Varsayımlar!$B:$Q,10,0))</f>
        <v/>
      </c>
      <c r="T174" s="2" t="str">
        <f>IF(B174="","",VLOOKUP(AC174,Varsayımlar!$B:$Q,11,0))</f>
        <v/>
      </c>
      <c r="U174" s="2" t="str">
        <f>IF(B174="","",VLOOKUP(AC174,Varsayımlar!$B:$Q,12,0))</f>
        <v/>
      </c>
      <c r="V174" s="2" t="str">
        <f>IF(B174="","",VLOOKUP(AC174,Varsayımlar!$B:$Q,13,0))</f>
        <v/>
      </c>
      <c r="W174" s="2" t="str">
        <f>IF(B174="","",VLOOKUP(AC174,Varsayımlar!$B:$Q,14,0))</f>
        <v/>
      </c>
      <c r="AA174" s="2" t="str">
        <f>IF(B174="","",VLOOKUP(AC174,Varsayımlar!$B:$Q,15,0))</f>
        <v/>
      </c>
      <c r="AB174" s="2" t="str">
        <f>IF(B174="","",VLOOKUP(AC174,Varsayımlar!$B:$Q,16,0))</f>
        <v/>
      </c>
      <c r="AC174" s="2" t="str">
        <f t="shared" si="15"/>
        <v/>
      </c>
    </row>
    <row r="175" spans="2:29" hidden="1" x14ac:dyDescent="0.25">
      <c r="B175" s="6"/>
      <c r="C175" s="7" t="str">
        <f>IF(B175="","",VLOOKUP(AC175,Varsayımlar!$B:$Q,3,0))</f>
        <v/>
      </c>
      <c r="D175" s="7"/>
      <c r="H175" s="5" t="str">
        <f>IF(B175="","",VLOOKUP(AC175,Varsayımlar!$B:$Q,5,0))</f>
        <v/>
      </c>
      <c r="I175" s="5"/>
      <c r="J175" s="5" t="str">
        <f>IF(B175="","",VLOOKUP(AC175,Varsayımlar!$B:$Q,6,0))</f>
        <v/>
      </c>
      <c r="P175" s="5" t="str">
        <f>IF(B175="","",VLOOKUP(AC175,Varsayımlar!$B:$Q,7,0)*K175)</f>
        <v/>
      </c>
      <c r="Q175" s="5" t="str">
        <f>IF(B175="","",VLOOKUP(AC175,Varsayımlar!$B:$Q,8,0))</f>
        <v/>
      </c>
      <c r="R175" s="5" t="str">
        <f>IF(B175="","",VLOOKUP(AC175,Varsayımlar!$B:$Q,9,0))</f>
        <v/>
      </c>
      <c r="S175" s="5" t="str">
        <f>IF(B175="","",VLOOKUP(AC175,Varsayımlar!$B:$Q,10,0))</f>
        <v/>
      </c>
      <c r="T175" s="5" t="str">
        <f>IF(B175="","",VLOOKUP(AC175,Varsayımlar!$B:$Q,11,0))</f>
        <v/>
      </c>
      <c r="U175" s="5" t="str">
        <f>IF(B175="","",VLOOKUP(AC175,Varsayımlar!$B:$Q,12,0))</f>
        <v/>
      </c>
      <c r="V175" s="5" t="str">
        <f>IF(B175="","",VLOOKUP(AC175,Varsayımlar!$B:$Q,13,0))</f>
        <v/>
      </c>
      <c r="W175" s="5" t="str">
        <f>IF(B175="","",VLOOKUP(AC175,Varsayımlar!$B:$Q,14,0))</f>
        <v/>
      </c>
      <c r="AA175" s="5" t="str">
        <f>IF(B175="","",VLOOKUP(AC175,Varsayımlar!$B:$Q,15,0))</f>
        <v/>
      </c>
      <c r="AB175" s="5" t="str">
        <f>IF(B175="","",VLOOKUP(AC175,Varsayımlar!$B:$Q,16,0))</f>
        <v/>
      </c>
      <c r="AC175" s="5" t="str">
        <f t="shared" si="15"/>
        <v/>
      </c>
    </row>
    <row r="176" spans="2:29" hidden="1" x14ac:dyDescent="0.25">
      <c r="C176" s="3" t="str">
        <f>IF(B176="","",VLOOKUP(AC176,Varsayımlar!$B:$Q,3,0))</f>
        <v/>
      </c>
      <c r="H176" s="2" t="str">
        <f>IF(B176="","",VLOOKUP(AC176,Varsayımlar!$B:$Q,5,0))</f>
        <v/>
      </c>
      <c r="J176" s="2" t="str">
        <f>IF(B176="","",VLOOKUP(AC176,Varsayımlar!$B:$Q,6,0))</f>
        <v/>
      </c>
      <c r="P176" s="2" t="str">
        <f>IF(B176="","",VLOOKUP(AC176,Varsayımlar!$B:$Q,7,0)*K176)</f>
        <v/>
      </c>
      <c r="Q176" s="2" t="str">
        <f>IF(B176="","",VLOOKUP(AC176,Varsayımlar!$B:$Q,8,0))</f>
        <v/>
      </c>
      <c r="R176" s="2" t="str">
        <f>IF(B176="","",VLOOKUP(AC176,Varsayımlar!$B:$Q,9,0))</f>
        <v/>
      </c>
      <c r="S176" s="2" t="str">
        <f>IF(B176="","",VLOOKUP(AC176,Varsayımlar!$B:$Q,10,0))</f>
        <v/>
      </c>
      <c r="T176" s="2" t="str">
        <f>IF(B176="","",VLOOKUP(AC176,Varsayımlar!$B:$Q,11,0))</f>
        <v/>
      </c>
      <c r="U176" s="2" t="str">
        <f>IF(B176="","",VLOOKUP(AC176,Varsayımlar!$B:$Q,12,0))</f>
        <v/>
      </c>
      <c r="V176" s="2" t="str">
        <f>IF(B176="","",VLOOKUP(AC176,Varsayımlar!$B:$Q,13,0))</f>
        <v/>
      </c>
      <c r="W176" s="2" t="str">
        <f>IF(B176="","",VLOOKUP(AC176,Varsayımlar!$B:$Q,14,0))</f>
        <v/>
      </c>
      <c r="AA176" s="2" t="str">
        <f>IF(B176="","",VLOOKUP(AC176,Varsayımlar!$B:$Q,15,0))</f>
        <v/>
      </c>
      <c r="AB176" s="2" t="str">
        <f>IF(B176="","",VLOOKUP(AC176,Varsayımlar!$B:$Q,16,0))</f>
        <v/>
      </c>
      <c r="AC176" s="2" t="str">
        <f t="shared" si="15"/>
        <v/>
      </c>
    </row>
    <row r="177" spans="2:29" hidden="1" x14ac:dyDescent="0.25">
      <c r="B177" s="6"/>
      <c r="C177" s="7" t="str">
        <f>IF(B177="","",VLOOKUP(AC177,Varsayımlar!$B:$Q,3,0))</f>
        <v/>
      </c>
      <c r="D177" s="7"/>
      <c r="H177" s="5" t="str">
        <f>IF(B177="","",VLOOKUP(AC177,Varsayımlar!$B:$Q,5,0))</f>
        <v/>
      </c>
      <c r="I177" s="5"/>
      <c r="J177" s="5" t="str">
        <f>IF(B177="","",VLOOKUP(AC177,Varsayımlar!$B:$Q,6,0))</f>
        <v/>
      </c>
      <c r="P177" s="5" t="str">
        <f>IF(B177="","",VLOOKUP(AC177,Varsayımlar!$B:$Q,7,0)*K177)</f>
        <v/>
      </c>
      <c r="Q177" s="5" t="str">
        <f>IF(B177="","",VLOOKUP(AC177,Varsayımlar!$B:$Q,8,0))</f>
        <v/>
      </c>
      <c r="R177" s="5" t="str">
        <f>IF(B177="","",VLOOKUP(AC177,Varsayımlar!$B:$Q,9,0))</f>
        <v/>
      </c>
      <c r="S177" s="5" t="str">
        <f>IF(B177="","",VLOOKUP(AC177,Varsayımlar!$B:$Q,10,0))</f>
        <v/>
      </c>
      <c r="T177" s="5" t="str">
        <f>IF(B177="","",VLOOKUP(AC177,Varsayımlar!$B:$Q,11,0))</f>
        <v/>
      </c>
      <c r="U177" s="5" t="str">
        <f>IF(B177="","",VLOOKUP(AC177,Varsayımlar!$B:$Q,12,0))</f>
        <v/>
      </c>
      <c r="V177" s="5" t="str">
        <f>IF(B177="","",VLOOKUP(AC177,Varsayımlar!$B:$Q,13,0))</f>
        <v/>
      </c>
      <c r="W177" s="5" t="str">
        <f>IF(B177="","",VLOOKUP(AC177,Varsayımlar!$B:$Q,14,0))</f>
        <v/>
      </c>
      <c r="AA177" s="5" t="str">
        <f>IF(B177="","",VLOOKUP(AC177,Varsayımlar!$B:$Q,15,0))</f>
        <v/>
      </c>
      <c r="AB177" s="5" t="str">
        <f>IF(B177="","",VLOOKUP(AC177,Varsayımlar!$B:$Q,16,0))</f>
        <v/>
      </c>
      <c r="AC177" s="5" t="str">
        <f t="shared" si="15"/>
        <v/>
      </c>
    </row>
    <row r="178" spans="2:29" hidden="1" x14ac:dyDescent="0.25">
      <c r="C178" s="3" t="str">
        <f>IF(B178="","",VLOOKUP(AC178,Varsayımlar!$B:$Q,3,0))</f>
        <v/>
      </c>
      <c r="H178" s="2" t="str">
        <f>IF(B178="","",VLOOKUP(AC178,Varsayımlar!$B:$Q,5,0))</f>
        <v/>
      </c>
      <c r="J178" s="2" t="str">
        <f>IF(B178="","",VLOOKUP(AC178,Varsayımlar!$B:$Q,6,0))</f>
        <v/>
      </c>
      <c r="P178" s="2" t="str">
        <f>IF(B178="","",VLOOKUP(AC178,Varsayımlar!$B:$Q,7,0)*K178)</f>
        <v/>
      </c>
      <c r="Q178" s="2" t="str">
        <f>IF(B178="","",VLOOKUP(AC178,Varsayımlar!$B:$Q,8,0))</f>
        <v/>
      </c>
      <c r="R178" s="2" t="str">
        <f>IF(B178="","",VLOOKUP(AC178,Varsayımlar!$B:$Q,9,0))</f>
        <v/>
      </c>
      <c r="S178" s="2" t="str">
        <f>IF(B178="","",VLOOKUP(AC178,Varsayımlar!$B:$Q,10,0))</f>
        <v/>
      </c>
      <c r="T178" s="2" t="str">
        <f>IF(B178="","",VLOOKUP(AC178,Varsayımlar!$B:$Q,11,0))</f>
        <v/>
      </c>
      <c r="U178" s="2" t="str">
        <f>IF(B178="","",VLOOKUP(AC178,Varsayımlar!$B:$Q,12,0))</f>
        <v/>
      </c>
      <c r="V178" s="2" t="str">
        <f>IF(B178="","",VLOOKUP(AC178,Varsayımlar!$B:$Q,13,0))</f>
        <v/>
      </c>
      <c r="W178" s="2" t="str">
        <f>IF(B178="","",VLOOKUP(AC178,Varsayımlar!$B:$Q,14,0))</f>
        <v/>
      </c>
      <c r="AA178" s="2" t="str">
        <f>IF(B178="","",VLOOKUP(AC178,Varsayımlar!$B:$Q,15,0))</f>
        <v/>
      </c>
      <c r="AB178" s="2" t="str">
        <f>IF(B178="","",VLOOKUP(AC178,Varsayımlar!$B:$Q,16,0))</f>
        <v/>
      </c>
      <c r="AC178" s="2" t="str">
        <f t="shared" si="15"/>
        <v/>
      </c>
    </row>
    <row r="179" spans="2:29" hidden="1" x14ac:dyDescent="0.25">
      <c r="B179" s="6"/>
      <c r="C179" s="7" t="str">
        <f>IF(B179="","",VLOOKUP(AC179,Varsayımlar!$B:$Q,3,0))</f>
        <v/>
      </c>
      <c r="D179" s="7"/>
      <c r="H179" s="5" t="str">
        <f>IF(B179="","",VLOOKUP(AC179,Varsayımlar!$B:$Q,5,0))</f>
        <v/>
      </c>
      <c r="I179" s="5"/>
      <c r="J179" s="5" t="str">
        <f>IF(B179="","",VLOOKUP(AC179,Varsayımlar!$B:$Q,6,0))</f>
        <v/>
      </c>
      <c r="P179" s="5" t="str">
        <f>IF(B179="","",VLOOKUP(AC179,Varsayımlar!$B:$Q,7,0)*K179)</f>
        <v/>
      </c>
      <c r="Q179" s="5" t="str">
        <f>IF(B179="","",VLOOKUP(AC179,Varsayımlar!$B:$Q,8,0))</f>
        <v/>
      </c>
      <c r="R179" s="5" t="str">
        <f>IF(B179="","",VLOOKUP(AC179,Varsayımlar!$B:$Q,9,0))</f>
        <v/>
      </c>
      <c r="S179" s="5" t="str">
        <f>IF(B179="","",VLOOKUP(AC179,Varsayımlar!$B:$Q,10,0))</f>
        <v/>
      </c>
      <c r="T179" s="5" t="str">
        <f>IF(B179="","",VLOOKUP(AC179,Varsayımlar!$B:$Q,11,0))</f>
        <v/>
      </c>
      <c r="U179" s="5" t="str">
        <f>IF(B179="","",VLOOKUP(AC179,Varsayımlar!$B:$Q,12,0))</f>
        <v/>
      </c>
      <c r="V179" s="5" t="str">
        <f>IF(B179="","",VLOOKUP(AC179,Varsayımlar!$B:$Q,13,0))</f>
        <v/>
      </c>
      <c r="W179" s="5" t="str">
        <f>IF(B179="","",VLOOKUP(AC179,Varsayımlar!$B:$Q,14,0))</f>
        <v/>
      </c>
      <c r="AA179" s="5" t="str">
        <f>IF(B179="","",VLOOKUP(AC179,Varsayımlar!$B:$Q,15,0))</f>
        <v/>
      </c>
      <c r="AB179" s="5" t="str">
        <f>IF(B179="","",VLOOKUP(AC179,Varsayımlar!$B:$Q,16,0))</f>
        <v/>
      </c>
      <c r="AC179" s="5" t="str">
        <f t="shared" si="15"/>
        <v/>
      </c>
    </row>
    <row r="180" spans="2:29" hidden="1" x14ac:dyDescent="0.25">
      <c r="C180" s="3" t="str">
        <f>IF(B180="","",VLOOKUP(AC180,Varsayımlar!$B:$Q,3,0))</f>
        <v/>
      </c>
      <c r="H180" s="2" t="str">
        <f>IF(B180="","",VLOOKUP(AC180,Varsayımlar!$B:$Q,5,0))</f>
        <v/>
      </c>
      <c r="J180" s="2" t="str">
        <f>IF(B180="","",VLOOKUP(AC180,Varsayımlar!$B:$Q,6,0))</f>
        <v/>
      </c>
      <c r="P180" s="2" t="str">
        <f>IF(B180="","",VLOOKUP(AC180,Varsayımlar!$B:$Q,7,0)*K180)</f>
        <v/>
      </c>
      <c r="Q180" s="2" t="str">
        <f>IF(B180="","",VLOOKUP(AC180,Varsayımlar!$B:$Q,8,0))</f>
        <v/>
      </c>
      <c r="R180" s="2" t="str">
        <f>IF(B180="","",VLOOKUP(AC180,Varsayımlar!$B:$Q,9,0))</f>
        <v/>
      </c>
      <c r="S180" s="2" t="str">
        <f>IF(B180="","",VLOOKUP(AC180,Varsayımlar!$B:$Q,10,0))</f>
        <v/>
      </c>
      <c r="T180" s="2" t="str">
        <f>IF(B180="","",VLOOKUP(AC180,Varsayımlar!$B:$Q,11,0))</f>
        <v/>
      </c>
      <c r="U180" s="2" t="str">
        <f>IF(B180="","",VLOOKUP(AC180,Varsayımlar!$B:$Q,12,0))</f>
        <v/>
      </c>
      <c r="V180" s="2" t="str">
        <f>IF(B180="","",VLOOKUP(AC180,Varsayımlar!$B:$Q,13,0))</f>
        <v/>
      </c>
      <c r="W180" s="2" t="str">
        <f>IF(B180="","",VLOOKUP(AC180,Varsayımlar!$B:$Q,14,0))</f>
        <v/>
      </c>
      <c r="AA180" s="2" t="str">
        <f>IF(B180="","",VLOOKUP(AC180,Varsayımlar!$B:$Q,15,0))</f>
        <v/>
      </c>
      <c r="AB180" s="2" t="str">
        <f>IF(B180="","",VLOOKUP(AC180,Varsayımlar!$B:$Q,16,0))</f>
        <v/>
      </c>
      <c r="AC180" s="2" t="str">
        <f t="shared" si="15"/>
        <v/>
      </c>
    </row>
    <row r="181" spans="2:29" hidden="1" x14ac:dyDescent="0.25">
      <c r="B181" s="6"/>
      <c r="C181" s="7" t="str">
        <f>IF(B181="","",VLOOKUP(AC181,Varsayımlar!$B:$Q,3,0))</f>
        <v/>
      </c>
      <c r="D181" s="7"/>
      <c r="H181" s="5" t="str">
        <f>IF(B181="","",VLOOKUP(AC181,Varsayımlar!$B:$Q,5,0))</f>
        <v/>
      </c>
      <c r="I181" s="5"/>
      <c r="J181" s="5" t="str">
        <f>IF(B181="","",VLOOKUP(AC181,Varsayımlar!$B:$Q,6,0))</f>
        <v/>
      </c>
      <c r="P181" s="5" t="str">
        <f>IF(B181="","",VLOOKUP(AC181,Varsayımlar!$B:$Q,7,0)*K181)</f>
        <v/>
      </c>
      <c r="Q181" s="5" t="str">
        <f>IF(B181="","",VLOOKUP(AC181,Varsayımlar!$B:$Q,8,0))</f>
        <v/>
      </c>
      <c r="R181" s="5" t="str">
        <f>IF(B181="","",VLOOKUP(AC181,Varsayımlar!$B:$Q,9,0))</f>
        <v/>
      </c>
      <c r="S181" s="5" t="str">
        <f>IF(B181="","",VLOOKUP(AC181,Varsayımlar!$B:$Q,10,0))</f>
        <v/>
      </c>
      <c r="T181" s="5" t="str">
        <f>IF(B181="","",VLOOKUP(AC181,Varsayımlar!$B:$Q,11,0))</f>
        <v/>
      </c>
      <c r="U181" s="5" t="str">
        <f>IF(B181="","",VLOOKUP(AC181,Varsayımlar!$B:$Q,12,0))</f>
        <v/>
      </c>
      <c r="V181" s="5" t="str">
        <f>IF(B181="","",VLOOKUP(AC181,Varsayımlar!$B:$Q,13,0))</f>
        <v/>
      </c>
      <c r="W181" s="5" t="str">
        <f>IF(B181="","",VLOOKUP(AC181,Varsayımlar!$B:$Q,14,0))</f>
        <v/>
      </c>
      <c r="AA181" s="5" t="str">
        <f>IF(B181="","",VLOOKUP(AC181,Varsayımlar!$B:$Q,15,0))</f>
        <v/>
      </c>
      <c r="AB181" s="5" t="str">
        <f>IF(B181="","",VLOOKUP(AC181,Varsayımlar!$B:$Q,16,0))</f>
        <v/>
      </c>
      <c r="AC181" s="5" t="str">
        <f t="shared" si="15"/>
        <v/>
      </c>
    </row>
    <row r="182" spans="2:29" hidden="1" x14ac:dyDescent="0.25">
      <c r="C182" s="3" t="str">
        <f>IF(B182="","",VLOOKUP(AC182,Varsayımlar!$B:$Q,3,0))</f>
        <v/>
      </c>
      <c r="H182" s="2" t="str">
        <f>IF(B182="","",VLOOKUP(AC182,Varsayımlar!$B:$Q,5,0))</f>
        <v/>
      </c>
      <c r="J182" s="2" t="str">
        <f>IF(B182="","",VLOOKUP(AC182,Varsayımlar!$B:$Q,6,0))</f>
        <v/>
      </c>
      <c r="P182" s="2" t="str">
        <f>IF(B182="","",VLOOKUP(AC182,Varsayımlar!$B:$Q,7,0)*K182)</f>
        <v/>
      </c>
      <c r="Q182" s="2" t="str">
        <f>IF(B182="","",VLOOKUP(AC182,Varsayımlar!$B:$Q,8,0))</f>
        <v/>
      </c>
      <c r="R182" s="2" t="str">
        <f>IF(B182="","",VLOOKUP(AC182,Varsayımlar!$B:$Q,9,0))</f>
        <v/>
      </c>
      <c r="S182" s="2" t="str">
        <f>IF(B182="","",VLOOKUP(AC182,Varsayımlar!$B:$Q,10,0))</f>
        <v/>
      </c>
      <c r="T182" s="2" t="str">
        <f>IF(B182="","",VLOOKUP(AC182,Varsayımlar!$B:$Q,11,0))</f>
        <v/>
      </c>
      <c r="U182" s="2" t="str">
        <f>IF(B182="","",VLOOKUP(AC182,Varsayımlar!$B:$Q,12,0))</f>
        <v/>
      </c>
      <c r="V182" s="2" t="str">
        <f>IF(B182="","",VLOOKUP(AC182,Varsayımlar!$B:$Q,13,0))</f>
        <v/>
      </c>
      <c r="W182" s="2" t="str">
        <f>IF(B182="","",VLOOKUP(AC182,Varsayımlar!$B:$Q,14,0))</f>
        <v/>
      </c>
      <c r="AA182" s="2" t="str">
        <f>IF(B182="","",VLOOKUP(AC182,Varsayımlar!$B:$Q,15,0))</f>
        <v/>
      </c>
      <c r="AB182" s="2" t="str">
        <f>IF(B182="","",VLOOKUP(AC182,Varsayımlar!$B:$Q,16,0))</f>
        <v/>
      </c>
      <c r="AC182" s="2" t="str">
        <f t="shared" si="15"/>
        <v/>
      </c>
    </row>
    <row r="183" spans="2:29" hidden="1" x14ac:dyDescent="0.25">
      <c r="B183" s="6"/>
      <c r="C183" s="7" t="str">
        <f>IF(B183="","",VLOOKUP(AC183,Varsayımlar!$B:$Q,3,0))</f>
        <v/>
      </c>
      <c r="D183" s="7"/>
      <c r="H183" s="5" t="str">
        <f>IF(B183="","",VLOOKUP(AC183,Varsayımlar!$B:$Q,5,0))</f>
        <v/>
      </c>
      <c r="I183" s="5"/>
      <c r="J183" s="5" t="str">
        <f>IF(B183="","",VLOOKUP(AC183,Varsayımlar!$B:$Q,6,0))</f>
        <v/>
      </c>
      <c r="P183" s="5" t="str">
        <f>IF(B183="","",VLOOKUP(AC183,Varsayımlar!$B:$Q,7,0)*K183)</f>
        <v/>
      </c>
      <c r="Q183" s="5" t="str">
        <f>IF(B183="","",VLOOKUP(AC183,Varsayımlar!$B:$Q,8,0))</f>
        <v/>
      </c>
      <c r="R183" s="5" t="str">
        <f>IF(B183="","",VLOOKUP(AC183,Varsayımlar!$B:$Q,9,0))</f>
        <v/>
      </c>
      <c r="S183" s="5" t="str">
        <f>IF(B183="","",VLOOKUP(AC183,Varsayımlar!$B:$Q,10,0))</f>
        <v/>
      </c>
      <c r="T183" s="5" t="str">
        <f>IF(B183="","",VLOOKUP(AC183,Varsayımlar!$B:$Q,11,0))</f>
        <v/>
      </c>
      <c r="U183" s="5" t="str">
        <f>IF(B183="","",VLOOKUP(AC183,Varsayımlar!$B:$Q,12,0))</f>
        <v/>
      </c>
      <c r="V183" s="5" t="str">
        <f>IF(B183="","",VLOOKUP(AC183,Varsayımlar!$B:$Q,13,0))</f>
        <v/>
      </c>
      <c r="W183" s="5" t="str">
        <f>IF(B183="","",VLOOKUP(AC183,Varsayımlar!$B:$Q,14,0))</f>
        <v/>
      </c>
      <c r="AA183" s="5" t="str">
        <f>IF(B183="","",VLOOKUP(AC183,Varsayımlar!$B:$Q,15,0))</f>
        <v/>
      </c>
      <c r="AB183" s="5" t="str">
        <f>IF(B183="","",VLOOKUP(AC183,Varsayımlar!$B:$Q,16,0))</f>
        <v/>
      </c>
      <c r="AC183" s="5" t="str">
        <f t="shared" si="15"/>
        <v/>
      </c>
    </row>
    <row r="184" spans="2:29" hidden="1" x14ac:dyDescent="0.25">
      <c r="C184" s="3" t="str">
        <f>IF(B184="","",VLOOKUP(AC184,Varsayımlar!$B:$Q,3,0))</f>
        <v/>
      </c>
      <c r="H184" s="2" t="str">
        <f>IF(B184="","",VLOOKUP(AC184,Varsayımlar!$B:$Q,5,0))</f>
        <v/>
      </c>
      <c r="J184" s="2" t="str">
        <f>IF(B184="","",VLOOKUP(AC184,Varsayımlar!$B:$Q,6,0))</f>
        <v/>
      </c>
      <c r="P184" s="2" t="str">
        <f>IF(B184="","",VLOOKUP(AC184,Varsayımlar!$B:$Q,7,0)*K184)</f>
        <v/>
      </c>
      <c r="Q184" s="2" t="str">
        <f>IF(B184="","",VLOOKUP(AC184,Varsayımlar!$B:$Q,8,0))</f>
        <v/>
      </c>
      <c r="R184" s="2" t="str">
        <f>IF(B184="","",VLOOKUP(AC184,Varsayımlar!$B:$Q,9,0))</f>
        <v/>
      </c>
      <c r="S184" s="2" t="str">
        <f>IF(B184="","",VLOOKUP(AC184,Varsayımlar!$B:$Q,10,0))</f>
        <v/>
      </c>
      <c r="T184" s="2" t="str">
        <f>IF(B184="","",VLOOKUP(AC184,Varsayımlar!$B:$Q,11,0))</f>
        <v/>
      </c>
      <c r="U184" s="2" t="str">
        <f>IF(B184="","",VLOOKUP(AC184,Varsayımlar!$B:$Q,12,0))</f>
        <v/>
      </c>
      <c r="V184" s="2" t="str">
        <f>IF(B184="","",VLOOKUP(AC184,Varsayımlar!$B:$Q,13,0))</f>
        <v/>
      </c>
      <c r="W184" s="2" t="str">
        <f>IF(B184="","",VLOOKUP(AC184,Varsayımlar!$B:$Q,14,0))</f>
        <v/>
      </c>
      <c r="AA184" s="2" t="str">
        <f>IF(B184="","",VLOOKUP(AC184,Varsayımlar!$B:$Q,15,0))</f>
        <v/>
      </c>
      <c r="AB184" s="2" t="str">
        <f>IF(B184="","",VLOOKUP(AC184,Varsayımlar!$B:$Q,16,0))</f>
        <v/>
      </c>
      <c r="AC184" s="2" t="str">
        <f t="shared" si="15"/>
        <v/>
      </c>
    </row>
    <row r="185" spans="2:29" hidden="1" x14ac:dyDescent="0.25">
      <c r="B185" s="6"/>
      <c r="C185" s="7" t="str">
        <f>IF(B185="","",VLOOKUP(AC185,Varsayımlar!$B:$Q,3,0))</f>
        <v/>
      </c>
      <c r="D185" s="7"/>
      <c r="H185" s="5" t="str">
        <f>IF(B185="","",VLOOKUP(AC185,Varsayımlar!$B:$Q,5,0))</f>
        <v/>
      </c>
      <c r="I185" s="5"/>
      <c r="J185" s="5" t="str">
        <f>IF(B185="","",VLOOKUP(AC185,Varsayımlar!$B:$Q,6,0))</f>
        <v/>
      </c>
      <c r="P185" s="5" t="str">
        <f>IF(B185="","",VLOOKUP(AC185,Varsayımlar!$B:$Q,7,0)*K185)</f>
        <v/>
      </c>
      <c r="Q185" s="5" t="str">
        <f>IF(B185="","",VLOOKUP(AC185,Varsayımlar!$B:$Q,8,0))</f>
        <v/>
      </c>
      <c r="R185" s="5" t="str">
        <f>IF(B185="","",VLOOKUP(AC185,Varsayımlar!$B:$Q,9,0))</f>
        <v/>
      </c>
      <c r="S185" s="5" t="str">
        <f>IF(B185="","",VLOOKUP(AC185,Varsayımlar!$B:$Q,10,0))</f>
        <v/>
      </c>
      <c r="T185" s="5" t="str">
        <f>IF(B185="","",VLOOKUP(AC185,Varsayımlar!$B:$Q,11,0))</f>
        <v/>
      </c>
      <c r="U185" s="5" t="str">
        <f>IF(B185="","",VLOOKUP(AC185,Varsayımlar!$B:$Q,12,0))</f>
        <v/>
      </c>
      <c r="V185" s="5" t="str">
        <f>IF(B185="","",VLOOKUP(AC185,Varsayımlar!$B:$Q,13,0))</f>
        <v/>
      </c>
      <c r="W185" s="5" t="str">
        <f>IF(B185="","",VLOOKUP(AC185,Varsayımlar!$B:$Q,14,0))</f>
        <v/>
      </c>
      <c r="AA185" s="5" t="str">
        <f>IF(B185="","",VLOOKUP(AC185,Varsayımlar!$B:$Q,15,0))</f>
        <v/>
      </c>
      <c r="AB185" s="5" t="str">
        <f>IF(B185="","",VLOOKUP(AC185,Varsayımlar!$B:$Q,16,0))</f>
        <v/>
      </c>
      <c r="AC185" s="5" t="str">
        <f t="shared" si="15"/>
        <v/>
      </c>
    </row>
    <row r="186" spans="2:29" hidden="1" x14ac:dyDescent="0.25">
      <c r="C186" s="3" t="str">
        <f>IF(B186="","",VLOOKUP(AC186,Varsayımlar!$B:$Q,3,0))</f>
        <v/>
      </c>
      <c r="H186" s="2" t="str">
        <f>IF(B186="","",VLOOKUP(AC186,Varsayımlar!$B:$Q,5,0))</f>
        <v/>
      </c>
      <c r="J186" s="2" t="str">
        <f>IF(B186="","",VLOOKUP(AC186,Varsayımlar!$B:$Q,6,0))</f>
        <v/>
      </c>
      <c r="P186" s="2" t="str">
        <f>IF(B186="","",VLOOKUP(AC186,Varsayımlar!$B:$Q,7,0)*K186)</f>
        <v/>
      </c>
      <c r="Q186" s="2" t="str">
        <f>IF(B186="","",VLOOKUP(AC186,Varsayımlar!$B:$Q,8,0))</f>
        <v/>
      </c>
      <c r="R186" s="2" t="str">
        <f>IF(B186="","",VLOOKUP(AC186,Varsayımlar!$B:$Q,9,0))</f>
        <v/>
      </c>
      <c r="S186" s="2" t="str">
        <f>IF(B186="","",VLOOKUP(AC186,Varsayımlar!$B:$Q,10,0))</f>
        <v/>
      </c>
      <c r="T186" s="2" t="str">
        <f>IF(B186="","",VLOOKUP(AC186,Varsayımlar!$B:$Q,11,0))</f>
        <v/>
      </c>
      <c r="U186" s="2" t="str">
        <f>IF(B186="","",VLOOKUP(AC186,Varsayımlar!$B:$Q,12,0))</f>
        <v/>
      </c>
      <c r="V186" s="2" t="str">
        <f>IF(B186="","",VLOOKUP(AC186,Varsayımlar!$B:$Q,13,0))</f>
        <v/>
      </c>
      <c r="W186" s="2" t="str">
        <f>IF(B186="","",VLOOKUP(AC186,Varsayımlar!$B:$Q,14,0))</f>
        <v/>
      </c>
      <c r="AA186" s="2" t="str">
        <f>IF(B186="","",VLOOKUP(AC186,Varsayımlar!$B:$Q,15,0))</f>
        <v/>
      </c>
      <c r="AB186" s="2" t="str">
        <f>IF(B186="","",VLOOKUP(AC186,Varsayımlar!$B:$Q,16,0))</f>
        <v/>
      </c>
      <c r="AC186" s="2" t="str">
        <f t="shared" si="15"/>
        <v/>
      </c>
    </row>
    <row r="187" spans="2:29" hidden="1" x14ac:dyDescent="0.25">
      <c r="B187" s="6"/>
      <c r="C187" s="7" t="str">
        <f>IF(B187="","",VLOOKUP(AC187,Varsayımlar!$B:$Q,3,0))</f>
        <v/>
      </c>
      <c r="D187" s="7"/>
      <c r="H187" s="5" t="str">
        <f>IF(B187="","",VLOOKUP(AC187,Varsayımlar!$B:$Q,5,0))</f>
        <v/>
      </c>
      <c r="I187" s="5"/>
      <c r="J187" s="5" t="str">
        <f>IF(B187="","",VLOOKUP(AC187,Varsayımlar!$B:$Q,6,0))</f>
        <v/>
      </c>
      <c r="P187" s="5" t="str">
        <f>IF(B187="","",VLOOKUP(AC187,Varsayımlar!$B:$Q,7,0)*K187)</f>
        <v/>
      </c>
      <c r="Q187" s="5" t="str">
        <f>IF(B187="","",VLOOKUP(AC187,Varsayımlar!$B:$Q,8,0))</f>
        <v/>
      </c>
      <c r="R187" s="5" t="str">
        <f>IF(B187="","",VLOOKUP(AC187,Varsayımlar!$B:$Q,9,0))</f>
        <v/>
      </c>
      <c r="S187" s="5" t="str">
        <f>IF(B187="","",VLOOKUP(AC187,Varsayımlar!$B:$Q,10,0))</f>
        <v/>
      </c>
      <c r="T187" s="5" t="str">
        <f>IF(B187="","",VLOOKUP(AC187,Varsayımlar!$B:$Q,11,0))</f>
        <v/>
      </c>
      <c r="U187" s="5" t="str">
        <f>IF(B187="","",VLOOKUP(AC187,Varsayımlar!$B:$Q,12,0))</f>
        <v/>
      </c>
      <c r="V187" s="5" t="str">
        <f>IF(B187="","",VLOOKUP(AC187,Varsayımlar!$B:$Q,13,0))</f>
        <v/>
      </c>
      <c r="W187" s="5" t="str">
        <f>IF(B187="","",VLOOKUP(AC187,Varsayımlar!$B:$Q,14,0))</f>
        <v/>
      </c>
      <c r="AA187" s="5" t="str">
        <f>IF(B187="","",VLOOKUP(AC187,Varsayımlar!$B:$Q,15,0))</f>
        <v/>
      </c>
      <c r="AB187" s="5" t="str">
        <f>IF(B187="","",VLOOKUP(AC187,Varsayımlar!$B:$Q,16,0))</f>
        <v/>
      </c>
      <c r="AC187" s="5" t="str">
        <f t="shared" si="15"/>
        <v/>
      </c>
    </row>
    <row r="188" spans="2:29" hidden="1" x14ac:dyDescent="0.25">
      <c r="C188" s="3" t="str">
        <f>IF(B188="","",VLOOKUP(AC188,Varsayımlar!$B:$Q,3,0))</f>
        <v/>
      </c>
      <c r="H188" s="2" t="str">
        <f>IF(B188="","",VLOOKUP(AC188,Varsayımlar!$B:$Q,5,0))</f>
        <v/>
      </c>
      <c r="J188" s="2" t="str">
        <f>IF(B188="","",VLOOKUP(AC188,Varsayımlar!$B:$Q,6,0))</f>
        <v/>
      </c>
      <c r="P188" s="2" t="str">
        <f>IF(B188="","",VLOOKUP(AC188,Varsayımlar!$B:$Q,7,0)*K188)</f>
        <v/>
      </c>
      <c r="Q188" s="2" t="str">
        <f>IF(B188="","",VLOOKUP(AC188,Varsayımlar!$B:$Q,8,0))</f>
        <v/>
      </c>
      <c r="R188" s="2" t="str">
        <f>IF(B188="","",VLOOKUP(AC188,Varsayımlar!$B:$Q,9,0))</f>
        <v/>
      </c>
      <c r="S188" s="2" t="str">
        <f>IF(B188="","",VLOOKUP(AC188,Varsayımlar!$B:$Q,10,0))</f>
        <v/>
      </c>
      <c r="T188" s="2" t="str">
        <f>IF(B188="","",VLOOKUP(AC188,Varsayımlar!$B:$Q,11,0))</f>
        <v/>
      </c>
      <c r="U188" s="2" t="str">
        <f>IF(B188="","",VLOOKUP(AC188,Varsayımlar!$B:$Q,12,0))</f>
        <v/>
      </c>
      <c r="V188" s="2" t="str">
        <f>IF(B188="","",VLOOKUP(AC188,Varsayımlar!$B:$Q,13,0))</f>
        <v/>
      </c>
      <c r="W188" s="2" t="str">
        <f>IF(B188="","",VLOOKUP(AC188,Varsayımlar!$B:$Q,14,0))</f>
        <v/>
      </c>
      <c r="AA188" s="2" t="str">
        <f>IF(B188="","",VLOOKUP(AC188,Varsayımlar!$B:$Q,15,0))</f>
        <v/>
      </c>
      <c r="AB188" s="2" t="str">
        <f>IF(B188="","",VLOOKUP(AC188,Varsayımlar!$B:$Q,16,0))</f>
        <v/>
      </c>
      <c r="AC188" s="2" t="str">
        <f t="shared" si="15"/>
        <v/>
      </c>
    </row>
    <row r="189" spans="2:29" hidden="1" x14ac:dyDescent="0.25">
      <c r="B189" s="6"/>
      <c r="C189" s="7" t="str">
        <f>IF(B189="","",VLOOKUP(AC189,Varsayımlar!$B:$Q,3,0))</f>
        <v/>
      </c>
      <c r="D189" s="7"/>
      <c r="H189" s="5" t="str">
        <f>IF(B189="","",VLOOKUP(AC189,Varsayımlar!$B:$Q,5,0))</f>
        <v/>
      </c>
      <c r="I189" s="5"/>
      <c r="J189" s="5" t="str">
        <f>IF(B189="","",VLOOKUP(AC189,Varsayımlar!$B:$Q,6,0))</f>
        <v/>
      </c>
      <c r="P189" s="5" t="str">
        <f>IF(B189="","",VLOOKUP(AC189,Varsayımlar!$B:$Q,7,0)*K189)</f>
        <v/>
      </c>
      <c r="Q189" s="5" t="str">
        <f>IF(B189="","",VLOOKUP(AC189,Varsayımlar!$B:$Q,8,0))</f>
        <v/>
      </c>
      <c r="R189" s="5" t="str">
        <f>IF(B189="","",VLOOKUP(AC189,Varsayımlar!$B:$Q,9,0))</f>
        <v/>
      </c>
      <c r="S189" s="5" t="str">
        <f>IF(B189="","",VLOOKUP(AC189,Varsayımlar!$B:$Q,10,0))</f>
        <v/>
      </c>
      <c r="T189" s="5" t="str">
        <f>IF(B189="","",VLOOKUP(AC189,Varsayımlar!$B:$Q,11,0))</f>
        <v/>
      </c>
      <c r="U189" s="5" t="str">
        <f>IF(B189="","",VLOOKUP(AC189,Varsayımlar!$B:$Q,12,0))</f>
        <v/>
      </c>
      <c r="V189" s="5" t="str">
        <f>IF(B189="","",VLOOKUP(AC189,Varsayımlar!$B:$Q,13,0))</f>
        <v/>
      </c>
      <c r="W189" s="5" t="str">
        <f>IF(B189="","",VLOOKUP(AC189,Varsayımlar!$B:$Q,14,0))</f>
        <v/>
      </c>
      <c r="AA189" s="5" t="str">
        <f>IF(B189="","",VLOOKUP(AC189,Varsayımlar!$B:$Q,15,0))</f>
        <v/>
      </c>
      <c r="AB189" s="5" t="str">
        <f>IF(B189="","",VLOOKUP(AC189,Varsayımlar!$B:$Q,16,0))</f>
        <v/>
      </c>
      <c r="AC189" s="5" t="str">
        <f t="shared" si="15"/>
        <v/>
      </c>
    </row>
    <row r="190" spans="2:29" hidden="1" x14ac:dyDescent="0.25">
      <c r="C190" s="3" t="str">
        <f>IF(B190="","",VLOOKUP(AC190,Varsayımlar!$B:$Q,3,0))</f>
        <v/>
      </c>
      <c r="H190" s="2" t="str">
        <f>IF(B190="","",VLOOKUP(AC190,Varsayımlar!$B:$Q,5,0))</f>
        <v/>
      </c>
      <c r="J190" s="2" t="str">
        <f>IF(B190="","",VLOOKUP(AC190,Varsayımlar!$B:$Q,6,0))</f>
        <v/>
      </c>
      <c r="P190" s="2" t="str">
        <f>IF(B190="","",VLOOKUP(AC190,Varsayımlar!$B:$Q,7,0)*K190)</f>
        <v/>
      </c>
      <c r="Q190" s="2" t="str">
        <f>IF(B190="","",VLOOKUP(AC190,Varsayımlar!$B:$Q,8,0))</f>
        <v/>
      </c>
      <c r="R190" s="2" t="str">
        <f>IF(B190="","",VLOOKUP(AC190,Varsayımlar!$B:$Q,9,0))</f>
        <v/>
      </c>
      <c r="S190" s="2" t="str">
        <f>IF(B190="","",VLOOKUP(AC190,Varsayımlar!$B:$Q,10,0))</f>
        <v/>
      </c>
      <c r="T190" s="2" t="str">
        <f>IF(B190="","",VLOOKUP(AC190,Varsayımlar!$B:$Q,11,0))</f>
        <v/>
      </c>
      <c r="U190" s="2" t="str">
        <f>IF(B190="","",VLOOKUP(AC190,Varsayımlar!$B:$Q,12,0))</f>
        <v/>
      </c>
      <c r="V190" s="2" t="str">
        <f>IF(B190="","",VLOOKUP(AC190,Varsayımlar!$B:$Q,13,0))</f>
        <v/>
      </c>
      <c r="W190" s="2" t="str">
        <f>IF(B190="","",VLOOKUP(AC190,Varsayımlar!$B:$Q,14,0))</f>
        <v/>
      </c>
      <c r="AA190" s="2" t="str">
        <f>IF(B190="","",VLOOKUP(AC190,Varsayımlar!$B:$Q,15,0))</f>
        <v/>
      </c>
      <c r="AB190" s="2" t="str">
        <f>IF(B190="","",VLOOKUP(AC190,Varsayımlar!$B:$Q,16,0))</f>
        <v/>
      </c>
      <c r="AC190" s="2" t="str">
        <f t="shared" si="15"/>
        <v/>
      </c>
    </row>
    <row r="191" spans="2:29" hidden="1" x14ac:dyDescent="0.25">
      <c r="B191" s="6"/>
      <c r="C191" s="7" t="str">
        <f>IF(B191="","",VLOOKUP(AC191,Varsayımlar!$B:$Q,3,0))</f>
        <v/>
      </c>
      <c r="D191" s="7"/>
      <c r="H191" s="5" t="str">
        <f>IF(B191="","",VLOOKUP(AC191,Varsayımlar!$B:$Q,5,0))</f>
        <v/>
      </c>
      <c r="I191" s="5"/>
      <c r="J191" s="5" t="str">
        <f>IF(B191="","",VLOOKUP(AC191,Varsayımlar!$B:$Q,6,0))</f>
        <v/>
      </c>
      <c r="P191" s="5" t="str">
        <f>IF(B191="","",VLOOKUP(AC191,Varsayımlar!$B:$Q,7,0)*K191)</f>
        <v/>
      </c>
      <c r="Q191" s="5" t="str">
        <f>IF(B191="","",VLOOKUP(AC191,Varsayımlar!$B:$Q,8,0))</f>
        <v/>
      </c>
      <c r="R191" s="5" t="str">
        <f>IF(B191="","",VLOOKUP(AC191,Varsayımlar!$B:$Q,9,0))</f>
        <v/>
      </c>
      <c r="S191" s="5" t="str">
        <f>IF(B191="","",VLOOKUP(AC191,Varsayımlar!$B:$Q,10,0))</f>
        <v/>
      </c>
      <c r="T191" s="5" t="str">
        <f>IF(B191="","",VLOOKUP(AC191,Varsayımlar!$B:$Q,11,0))</f>
        <v/>
      </c>
      <c r="U191" s="5" t="str">
        <f>IF(B191="","",VLOOKUP(AC191,Varsayımlar!$B:$Q,12,0))</f>
        <v/>
      </c>
      <c r="V191" s="5" t="str">
        <f>IF(B191="","",VLOOKUP(AC191,Varsayımlar!$B:$Q,13,0))</f>
        <v/>
      </c>
      <c r="W191" s="5" t="str">
        <f>IF(B191="","",VLOOKUP(AC191,Varsayımlar!$B:$Q,14,0))</f>
        <v/>
      </c>
      <c r="AA191" s="5" t="str">
        <f>IF(B191="","",VLOOKUP(AC191,Varsayımlar!$B:$Q,15,0))</f>
        <v/>
      </c>
      <c r="AB191" s="5" t="str">
        <f>IF(B191="","",VLOOKUP(AC191,Varsayımlar!$B:$Q,16,0))</f>
        <v/>
      </c>
      <c r="AC191" s="5" t="str">
        <f t="shared" si="15"/>
        <v/>
      </c>
    </row>
    <row r="192" spans="2:29" hidden="1" x14ac:dyDescent="0.25">
      <c r="C192" s="3" t="str">
        <f>IF(B192="","",VLOOKUP(AC192,Varsayımlar!$B:$Q,3,0))</f>
        <v/>
      </c>
      <c r="H192" s="2" t="str">
        <f>IF(B192="","",VLOOKUP(AC192,Varsayımlar!$B:$Q,5,0))</f>
        <v/>
      </c>
      <c r="J192" s="2" t="str">
        <f>IF(B192="","",VLOOKUP(AC192,Varsayımlar!$B:$Q,6,0))</f>
        <v/>
      </c>
      <c r="P192" s="2" t="str">
        <f>IF(B192="","",VLOOKUP(AC192,Varsayımlar!$B:$Q,7,0)*K192)</f>
        <v/>
      </c>
      <c r="Q192" s="2" t="str">
        <f>IF(B192="","",VLOOKUP(AC192,Varsayımlar!$B:$Q,8,0))</f>
        <v/>
      </c>
      <c r="R192" s="2" t="str">
        <f>IF(B192="","",VLOOKUP(AC192,Varsayımlar!$B:$Q,9,0))</f>
        <v/>
      </c>
      <c r="S192" s="2" t="str">
        <f>IF(B192="","",VLOOKUP(AC192,Varsayımlar!$B:$Q,10,0))</f>
        <v/>
      </c>
      <c r="T192" s="2" t="str">
        <f>IF(B192="","",VLOOKUP(AC192,Varsayımlar!$B:$Q,11,0))</f>
        <v/>
      </c>
      <c r="U192" s="2" t="str">
        <f>IF(B192="","",VLOOKUP(AC192,Varsayımlar!$B:$Q,12,0))</f>
        <v/>
      </c>
      <c r="V192" s="2" t="str">
        <f>IF(B192="","",VLOOKUP(AC192,Varsayımlar!$B:$Q,13,0))</f>
        <v/>
      </c>
      <c r="W192" s="2" t="str">
        <f>IF(B192="","",VLOOKUP(AC192,Varsayımlar!$B:$Q,14,0))</f>
        <v/>
      </c>
      <c r="AA192" s="2" t="str">
        <f>IF(B192="","",VLOOKUP(AC192,Varsayımlar!$B:$Q,15,0))</f>
        <v/>
      </c>
      <c r="AB192" s="2" t="str">
        <f>IF(B192="","",VLOOKUP(AC192,Varsayımlar!$B:$Q,16,0))</f>
        <v/>
      </c>
      <c r="AC192" s="2" t="str">
        <f t="shared" si="15"/>
        <v/>
      </c>
    </row>
    <row r="193" spans="2:29" hidden="1" x14ac:dyDescent="0.25">
      <c r="B193" s="6"/>
      <c r="C193" s="7" t="str">
        <f>IF(B193="","",VLOOKUP(AC193,Varsayımlar!$B:$Q,3,0))</f>
        <v/>
      </c>
      <c r="D193" s="7"/>
      <c r="H193" s="5" t="str">
        <f>IF(B193="","",VLOOKUP(AC193,Varsayımlar!$B:$Q,5,0))</f>
        <v/>
      </c>
      <c r="I193" s="5"/>
      <c r="J193" s="5" t="str">
        <f>IF(B193="","",VLOOKUP(AC193,Varsayımlar!$B:$Q,6,0))</f>
        <v/>
      </c>
      <c r="P193" s="5" t="str">
        <f>IF(B193="","",VLOOKUP(AC193,Varsayımlar!$B:$Q,7,0)*K193)</f>
        <v/>
      </c>
      <c r="Q193" s="5" t="str">
        <f>IF(B193="","",VLOOKUP(AC193,Varsayımlar!$B:$Q,8,0))</f>
        <v/>
      </c>
      <c r="R193" s="5" t="str">
        <f>IF(B193="","",VLOOKUP(AC193,Varsayımlar!$B:$Q,9,0))</f>
        <v/>
      </c>
      <c r="S193" s="5" t="str">
        <f>IF(B193="","",VLOOKUP(AC193,Varsayımlar!$B:$Q,10,0))</f>
        <v/>
      </c>
      <c r="T193" s="5" t="str">
        <f>IF(B193="","",VLOOKUP(AC193,Varsayımlar!$B:$Q,11,0))</f>
        <v/>
      </c>
      <c r="U193" s="5" t="str">
        <f>IF(B193="","",VLOOKUP(AC193,Varsayımlar!$B:$Q,12,0))</f>
        <v/>
      </c>
      <c r="V193" s="5" t="str">
        <f>IF(B193="","",VLOOKUP(AC193,Varsayımlar!$B:$Q,13,0))</f>
        <v/>
      </c>
      <c r="W193" s="5" t="str">
        <f>IF(B193="","",VLOOKUP(AC193,Varsayımlar!$B:$Q,14,0))</f>
        <v/>
      </c>
      <c r="AA193" s="5" t="str">
        <f>IF(B193="","",VLOOKUP(AC193,Varsayımlar!$B:$Q,15,0))</f>
        <v/>
      </c>
      <c r="AB193" s="5" t="str">
        <f>IF(B193="","",VLOOKUP(AC193,Varsayımlar!$B:$Q,16,0))</f>
        <v/>
      </c>
      <c r="AC193" s="5" t="str">
        <f t="shared" si="15"/>
        <v/>
      </c>
    </row>
    <row r="194" spans="2:29" hidden="1" x14ac:dyDescent="0.25">
      <c r="C194" s="3" t="str">
        <f>IF(B194="","",VLOOKUP(AC194,Varsayımlar!$B:$Q,3,0))</f>
        <v/>
      </c>
      <c r="H194" s="2" t="str">
        <f>IF(B194="","",VLOOKUP(AC194,Varsayımlar!$B:$Q,5,0))</f>
        <v/>
      </c>
      <c r="J194" s="2" t="str">
        <f>IF(B194="","",VLOOKUP(AC194,Varsayımlar!$B:$Q,6,0))</f>
        <v/>
      </c>
      <c r="P194" s="2" t="str">
        <f>IF(B194="","",VLOOKUP(AC194,Varsayımlar!$B:$Q,7,0)*K194)</f>
        <v/>
      </c>
      <c r="Q194" s="2" t="str">
        <f>IF(B194="","",VLOOKUP(AC194,Varsayımlar!$B:$Q,8,0))</f>
        <v/>
      </c>
      <c r="R194" s="2" t="str">
        <f>IF(B194="","",VLOOKUP(AC194,Varsayımlar!$B:$Q,9,0))</f>
        <v/>
      </c>
      <c r="S194" s="2" t="str">
        <f>IF(B194="","",VLOOKUP(AC194,Varsayımlar!$B:$Q,10,0))</f>
        <v/>
      </c>
      <c r="T194" s="2" t="str">
        <f>IF(B194="","",VLOOKUP(AC194,Varsayımlar!$B:$Q,11,0))</f>
        <v/>
      </c>
      <c r="U194" s="2" t="str">
        <f>IF(B194="","",VLOOKUP(AC194,Varsayımlar!$B:$Q,12,0))</f>
        <v/>
      </c>
      <c r="V194" s="2" t="str">
        <f>IF(B194="","",VLOOKUP(AC194,Varsayımlar!$B:$Q,13,0))</f>
        <v/>
      </c>
      <c r="W194" s="2" t="str">
        <f>IF(B194="","",VLOOKUP(AC194,Varsayımlar!$B:$Q,14,0))</f>
        <v/>
      </c>
      <c r="AA194" s="2" t="str">
        <f>IF(B194="","",VLOOKUP(AC194,Varsayımlar!$B:$Q,15,0))</f>
        <v/>
      </c>
      <c r="AB194" s="2" t="str">
        <f>IF(B194="","",VLOOKUP(AC194,Varsayımlar!$B:$Q,16,0))</f>
        <v/>
      </c>
      <c r="AC194" s="2" t="str">
        <f t="shared" si="15"/>
        <v/>
      </c>
    </row>
    <row r="195" spans="2:29" hidden="1" x14ac:dyDescent="0.25">
      <c r="B195" s="6"/>
      <c r="C195" s="7" t="str">
        <f>IF(B195="","",VLOOKUP(AC195,Varsayımlar!$B:$Q,3,0))</f>
        <v/>
      </c>
      <c r="D195" s="7"/>
      <c r="H195" s="5" t="str">
        <f>IF(B195="","",VLOOKUP(AC195,Varsayımlar!$B:$Q,5,0))</f>
        <v/>
      </c>
      <c r="I195" s="5"/>
      <c r="J195" s="5" t="str">
        <f>IF(B195="","",VLOOKUP(AC195,Varsayımlar!$B:$Q,6,0))</f>
        <v/>
      </c>
      <c r="P195" s="5" t="str">
        <f>IF(B195="","",VLOOKUP(AC195,Varsayımlar!$B:$Q,7,0)*K195)</f>
        <v/>
      </c>
      <c r="Q195" s="5" t="str">
        <f>IF(B195="","",VLOOKUP(AC195,Varsayımlar!$B:$Q,8,0))</f>
        <v/>
      </c>
      <c r="R195" s="5" t="str">
        <f>IF(B195="","",VLOOKUP(AC195,Varsayımlar!$B:$Q,9,0))</f>
        <v/>
      </c>
      <c r="S195" s="5" t="str">
        <f>IF(B195="","",VLOOKUP(AC195,Varsayımlar!$B:$Q,10,0))</f>
        <v/>
      </c>
      <c r="T195" s="5" t="str">
        <f>IF(B195="","",VLOOKUP(AC195,Varsayımlar!$B:$Q,11,0))</f>
        <v/>
      </c>
      <c r="U195" s="5" t="str">
        <f>IF(B195="","",VLOOKUP(AC195,Varsayımlar!$B:$Q,12,0))</f>
        <v/>
      </c>
      <c r="V195" s="5" t="str">
        <f>IF(B195="","",VLOOKUP(AC195,Varsayımlar!$B:$Q,13,0))</f>
        <v/>
      </c>
      <c r="W195" s="5" t="str">
        <f>IF(B195="","",VLOOKUP(AC195,Varsayımlar!$B:$Q,14,0))</f>
        <v/>
      </c>
      <c r="AA195" s="5" t="str">
        <f>IF(B195="","",VLOOKUP(AC195,Varsayımlar!$B:$Q,15,0))</f>
        <v/>
      </c>
      <c r="AB195" s="5" t="str">
        <f>IF(B195="","",VLOOKUP(AC195,Varsayımlar!$B:$Q,16,0))</f>
        <v/>
      </c>
      <c r="AC195" s="5" t="str">
        <f t="shared" si="15"/>
        <v/>
      </c>
    </row>
    <row r="196" spans="2:29" hidden="1" x14ac:dyDescent="0.25">
      <c r="C196" s="3" t="str">
        <f>IF(B196="","",VLOOKUP(AC196,Varsayımlar!$B:$Q,3,0))</f>
        <v/>
      </c>
      <c r="H196" s="2" t="str">
        <f>IF(B196="","",VLOOKUP(AC196,Varsayımlar!$B:$Q,5,0))</f>
        <v/>
      </c>
      <c r="J196" s="2" t="str">
        <f>IF(B196="","",VLOOKUP(AC196,Varsayımlar!$B:$Q,6,0))</f>
        <v/>
      </c>
      <c r="P196" s="2" t="str">
        <f>IF(B196="","",VLOOKUP(AC196,Varsayımlar!$B:$Q,7,0)*K196)</f>
        <v/>
      </c>
      <c r="Q196" s="2" t="str">
        <f>IF(B196="","",VLOOKUP(AC196,Varsayımlar!$B:$Q,8,0))</f>
        <v/>
      </c>
      <c r="R196" s="2" t="str">
        <f>IF(B196="","",VLOOKUP(AC196,Varsayımlar!$B:$Q,9,0))</f>
        <v/>
      </c>
      <c r="S196" s="2" t="str">
        <f>IF(B196="","",VLOOKUP(AC196,Varsayımlar!$B:$Q,10,0))</f>
        <v/>
      </c>
      <c r="T196" s="2" t="str">
        <f>IF(B196="","",VLOOKUP(AC196,Varsayımlar!$B:$Q,11,0))</f>
        <v/>
      </c>
      <c r="U196" s="2" t="str">
        <f>IF(B196="","",VLOOKUP(AC196,Varsayımlar!$B:$Q,12,0))</f>
        <v/>
      </c>
      <c r="V196" s="2" t="str">
        <f>IF(B196="","",VLOOKUP(AC196,Varsayımlar!$B:$Q,13,0))</f>
        <v/>
      </c>
      <c r="W196" s="2" t="str">
        <f>IF(B196="","",VLOOKUP(AC196,Varsayımlar!$B:$Q,14,0))</f>
        <v/>
      </c>
      <c r="AA196" s="2" t="str">
        <f>IF(B196="","",VLOOKUP(AC196,Varsayımlar!$B:$Q,15,0))</f>
        <v/>
      </c>
      <c r="AB196" s="2" t="str">
        <f>IF(B196="","",VLOOKUP(AC196,Varsayımlar!$B:$Q,16,0))</f>
        <v/>
      </c>
      <c r="AC196" s="2" t="str">
        <f t="shared" si="15"/>
        <v/>
      </c>
    </row>
    <row r="197" spans="2:29" hidden="1" x14ac:dyDescent="0.25">
      <c r="B197" s="6"/>
      <c r="C197" s="7" t="str">
        <f>IF(B197="","",VLOOKUP(AC197,Varsayımlar!$B:$Q,3,0))</f>
        <v/>
      </c>
      <c r="D197" s="7"/>
      <c r="H197" s="5" t="str">
        <f>IF(B197="","",VLOOKUP(AC197,Varsayımlar!$B:$Q,5,0))</f>
        <v/>
      </c>
      <c r="I197" s="5"/>
      <c r="J197" s="5" t="str">
        <f>IF(B197="","",VLOOKUP(AC197,Varsayımlar!$B:$Q,6,0))</f>
        <v/>
      </c>
      <c r="P197" s="5" t="str">
        <f>IF(B197="","",VLOOKUP(AC197,Varsayımlar!$B:$Q,7,0)*K197)</f>
        <v/>
      </c>
      <c r="Q197" s="5" t="str">
        <f>IF(B197="","",VLOOKUP(AC197,Varsayımlar!$B:$Q,8,0))</f>
        <v/>
      </c>
      <c r="R197" s="5" t="str">
        <f>IF(B197="","",VLOOKUP(AC197,Varsayımlar!$B:$Q,9,0))</f>
        <v/>
      </c>
      <c r="S197" s="5" t="str">
        <f>IF(B197="","",VLOOKUP(AC197,Varsayımlar!$B:$Q,10,0))</f>
        <v/>
      </c>
      <c r="T197" s="5" t="str">
        <f>IF(B197="","",VLOOKUP(AC197,Varsayımlar!$B:$Q,11,0))</f>
        <v/>
      </c>
      <c r="U197" s="5" t="str">
        <f>IF(B197="","",VLOOKUP(AC197,Varsayımlar!$B:$Q,12,0))</f>
        <v/>
      </c>
      <c r="V197" s="5" t="str">
        <f>IF(B197="","",VLOOKUP(AC197,Varsayımlar!$B:$Q,13,0))</f>
        <v/>
      </c>
      <c r="W197" s="5" t="str">
        <f>IF(B197="","",VLOOKUP(AC197,Varsayımlar!$B:$Q,14,0))</f>
        <v/>
      </c>
      <c r="AA197" s="5" t="str">
        <f>IF(B197="","",VLOOKUP(AC197,Varsayımlar!$B:$Q,15,0))</f>
        <v/>
      </c>
      <c r="AB197" s="5" t="str">
        <f>IF(B197="","",VLOOKUP(AC197,Varsayımlar!$B:$Q,16,0))</f>
        <v/>
      </c>
      <c r="AC197" s="5" t="str">
        <f t="shared" si="15"/>
        <v/>
      </c>
    </row>
    <row r="198" spans="2:29" hidden="1" x14ac:dyDescent="0.25">
      <c r="C198" s="3" t="str">
        <f>IF(B198="","",VLOOKUP(AC198,Varsayımlar!$B:$Q,3,0))</f>
        <v/>
      </c>
      <c r="H198" s="2" t="str">
        <f>IF(B198="","",VLOOKUP(AC198,Varsayımlar!$B:$Q,5,0))</f>
        <v/>
      </c>
      <c r="J198" s="2" t="str">
        <f>IF(B198="","",VLOOKUP(AC198,Varsayımlar!$B:$Q,6,0))</f>
        <v/>
      </c>
      <c r="P198" s="2" t="str">
        <f>IF(B198="","",VLOOKUP(AC198,Varsayımlar!$B:$Q,7,0)*K198)</f>
        <v/>
      </c>
      <c r="Q198" s="2" t="str">
        <f>IF(B198="","",VLOOKUP(AC198,Varsayımlar!$B:$Q,8,0))</f>
        <v/>
      </c>
      <c r="R198" s="2" t="str">
        <f>IF(B198="","",VLOOKUP(AC198,Varsayımlar!$B:$Q,9,0))</f>
        <v/>
      </c>
      <c r="S198" s="2" t="str">
        <f>IF(B198="","",VLOOKUP(AC198,Varsayımlar!$B:$Q,10,0))</f>
        <v/>
      </c>
      <c r="T198" s="2" t="str">
        <f>IF(B198="","",VLOOKUP(AC198,Varsayımlar!$B:$Q,11,0))</f>
        <v/>
      </c>
      <c r="U198" s="2" t="str">
        <f>IF(B198="","",VLOOKUP(AC198,Varsayımlar!$B:$Q,12,0))</f>
        <v/>
      </c>
      <c r="V198" s="2" t="str">
        <f>IF(B198="","",VLOOKUP(AC198,Varsayımlar!$B:$Q,13,0))</f>
        <v/>
      </c>
      <c r="W198" s="2" t="str">
        <f>IF(B198="","",VLOOKUP(AC198,Varsayımlar!$B:$Q,14,0))</f>
        <v/>
      </c>
      <c r="AA198" s="2" t="str">
        <f>IF(B198="","",VLOOKUP(AC198,Varsayımlar!$B:$Q,15,0))</f>
        <v/>
      </c>
      <c r="AB198" s="2" t="str">
        <f>IF(B198="","",VLOOKUP(AC198,Varsayımlar!$B:$Q,16,0))</f>
        <v/>
      </c>
      <c r="AC198" s="2" t="str">
        <f t="shared" si="15"/>
        <v/>
      </c>
    </row>
    <row r="199" spans="2:29" hidden="1" x14ac:dyDescent="0.25">
      <c r="B199" s="6"/>
      <c r="C199" s="7" t="str">
        <f>IF(B199="","",VLOOKUP(AC199,Varsayımlar!$B:$Q,3,0))</f>
        <v/>
      </c>
      <c r="D199" s="7"/>
      <c r="H199" s="5" t="str">
        <f>IF(B199="","",VLOOKUP(AC199,Varsayımlar!$B:$Q,5,0))</f>
        <v/>
      </c>
      <c r="I199" s="5"/>
      <c r="J199" s="5" t="str">
        <f>IF(B199="","",VLOOKUP(AC199,Varsayımlar!$B:$Q,6,0))</f>
        <v/>
      </c>
      <c r="P199" s="5" t="str">
        <f>IF(B199="","",VLOOKUP(AC199,Varsayımlar!$B:$Q,7,0)*K199)</f>
        <v/>
      </c>
      <c r="Q199" s="5" t="str">
        <f>IF(B199="","",VLOOKUP(AC199,Varsayımlar!$B:$Q,8,0))</f>
        <v/>
      </c>
      <c r="R199" s="5" t="str">
        <f>IF(B199="","",VLOOKUP(AC199,Varsayımlar!$B:$Q,9,0))</f>
        <v/>
      </c>
      <c r="S199" s="5" t="str">
        <f>IF(B199="","",VLOOKUP(AC199,Varsayımlar!$B:$Q,10,0))</f>
        <v/>
      </c>
      <c r="T199" s="5" t="str">
        <f>IF(B199="","",VLOOKUP(AC199,Varsayımlar!$B:$Q,11,0))</f>
        <v/>
      </c>
      <c r="U199" s="5" t="str">
        <f>IF(B199="","",VLOOKUP(AC199,Varsayımlar!$B:$Q,12,0))</f>
        <v/>
      </c>
      <c r="V199" s="5" t="str">
        <f>IF(B199="","",VLOOKUP(AC199,Varsayımlar!$B:$Q,13,0))</f>
        <v/>
      </c>
      <c r="W199" s="5" t="str">
        <f>IF(B199="","",VLOOKUP(AC199,Varsayımlar!$B:$Q,14,0))</f>
        <v/>
      </c>
      <c r="AA199" s="5" t="str">
        <f>IF(B199="","",VLOOKUP(AC199,Varsayımlar!$B:$Q,15,0))</f>
        <v/>
      </c>
      <c r="AB199" s="5" t="str">
        <f>IF(B199="","",VLOOKUP(AC199,Varsayımlar!$B:$Q,16,0))</f>
        <v/>
      </c>
      <c r="AC199" s="5" t="str">
        <f t="shared" si="15"/>
        <v/>
      </c>
    </row>
    <row r="200" spans="2:29" hidden="1" x14ac:dyDescent="0.25">
      <c r="C200" s="3" t="str">
        <f>IF(B200="","",VLOOKUP(AC200,Varsayımlar!$B:$Q,3,0))</f>
        <v/>
      </c>
      <c r="H200" s="2" t="str">
        <f>IF(B200="","",VLOOKUP(AC200,Varsayımlar!$B:$Q,5,0))</f>
        <v/>
      </c>
      <c r="J200" s="2" t="str">
        <f>IF(B200="","",VLOOKUP(AC200,Varsayımlar!$B:$Q,6,0))</f>
        <v/>
      </c>
      <c r="P200" s="2" t="str">
        <f>IF(B200="","",VLOOKUP(AC200,Varsayımlar!$B:$Q,7,0)*K200)</f>
        <v/>
      </c>
      <c r="Q200" s="2" t="str">
        <f>IF(B200="","",VLOOKUP(AC200,Varsayımlar!$B:$Q,8,0))</f>
        <v/>
      </c>
      <c r="R200" s="2" t="str">
        <f>IF(B200="","",VLOOKUP(AC200,Varsayımlar!$B:$Q,9,0))</f>
        <v/>
      </c>
      <c r="S200" s="2" t="str">
        <f>IF(B200="","",VLOOKUP(AC200,Varsayımlar!$B:$Q,10,0))</f>
        <v/>
      </c>
      <c r="T200" s="2" t="str">
        <f>IF(B200="","",VLOOKUP(AC200,Varsayımlar!$B:$Q,11,0))</f>
        <v/>
      </c>
      <c r="U200" s="2" t="str">
        <f>IF(B200="","",VLOOKUP(AC200,Varsayımlar!$B:$Q,12,0))</f>
        <v/>
      </c>
      <c r="V200" s="2" t="str">
        <f>IF(B200="","",VLOOKUP(AC200,Varsayımlar!$B:$Q,13,0))</f>
        <v/>
      </c>
      <c r="W200" s="2" t="str">
        <f>IF(B200="","",VLOOKUP(AC200,Varsayımlar!$B:$Q,14,0))</f>
        <v/>
      </c>
      <c r="AA200" s="2" t="str">
        <f>IF(B200="","",VLOOKUP(AC200,Varsayımlar!$B:$Q,15,0))</f>
        <v/>
      </c>
      <c r="AB200" s="2" t="str">
        <f>IF(B200="","",VLOOKUP(AC200,Varsayımlar!$B:$Q,16,0))</f>
        <v/>
      </c>
      <c r="AC200" s="2" t="str">
        <f t="shared" si="15"/>
        <v/>
      </c>
    </row>
    <row r="201" spans="2:29" hidden="1" x14ac:dyDescent="0.25">
      <c r="B201" s="6"/>
      <c r="C201" s="7" t="str">
        <f>IF(B201="","",VLOOKUP(AC201,Varsayımlar!$B:$Q,3,0))</f>
        <v/>
      </c>
      <c r="D201" s="7"/>
      <c r="H201" s="5" t="str">
        <f>IF(B201="","",VLOOKUP(AC201,Varsayımlar!$B:$Q,5,0))</f>
        <v/>
      </c>
      <c r="I201" s="5"/>
      <c r="J201" s="5" t="str">
        <f>IF(B201="","",VLOOKUP(AC201,Varsayımlar!$B:$Q,6,0))</f>
        <v/>
      </c>
      <c r="P201" s="5" t="str">
        <f>IF(B201="","",VLOOKUP(AC201,Varsayımlar!$B:$Q,7,0)*K201)</f>
        <v/>
      </c>
      <c r="Q201" s="5" t="str">
        <f>IF(B201="","",VLOOKUP(AC201,Varsayımlar!$B:$Q,8,0))</f>
        <v/>
      </c>
      <c r="R201" s="5" t="str">
        <f>IF(B201="","",VLOOKUP(AC201,Varsayımlar!$B:$Q,9,0))</f>
        <v/>
      </c>
      <c r="S201" s="5" t="str">
        <f>IF(B201="","",VLOOKUP(AC201,Varsayımlar!$B:$Q,10,0))</f>
        <v/>
      </c>
      <c r="T201" s="5" t="str">
        <f>IF(B201="","",VLOOKUP(AC201,Varsayımlar!$B:$Q,11,0))</f>
        <v/>
      </c>
      <c r="U201" s="5" t="str">
        <f>IF(B201="","",VLOOKUP(AC201,Varsayımlar!$B:$Q,12,0))</f>
        <v/>
      </c>
      <c r="V201" s="5" t="str">
        <f>IF(B201="","",VLOOKUP(AC201,Varsayımlar!$B:$Q,13,0))</f>
        <v/>
      </c>
      <c r="W201" s="5" t="str">
        <f>IF(B201="","",VLOOKUP(AC201,Varsayımlar!$B:$Q,14,0))</f>
        <v/>
      </c>
      <c r="AA201" s="5" t="str">
        <f>IF(B201="","",VLOOKUP(AC201,Varsayımlar!$B:$Q,15,0))</f>
        <v/>
      </c>
      <c r="AB201" s="5" t="str">
        <f>IF(B201="","",VLOOKUP(AC201,Varsayımlar!$B:$Q,16,0))</f>
        <v/>
      </c>
      <c r="AC201" s="5" t="str">
        <f t="shared" si="15"/>
        <v/>
      </c>
    </row>
    <row r="202" spans="2:29" hidden="1" x14ac:dyDescent="0.25">
      <c r="C202" s="3" t="str">
        <f>IF(B202="","",VLOOKUP(AC202,Varsayımlar!$B:$Q,3,0))</f>
        <v/>
      </c>
      <c r="H202" s="2" t="str">
        <f>IF(B202="","",VLOOKUP(AC202,Varsayımlar!$B:$Q,5,0))</f>
        <v/>
      </c>
      <c r="J202" s="2" t="str">
        <f>IF(B202="","",VLOOKUP(AC202,Varsayımlar!$B:$Q,6,0))</f>
        <v/>
      </c>
      <c r="P202" s="2" t="str">
        <f>IF(B202="","",VLOOKUP(AC202,Varsayımlar!$B:$Q,7,0)*K202)</f>
        <v/>
      </c>
      <c r="Q202" s="2" t="str">
        <f>IF(B202="","",VLOOKUP(AC202,Varsayımlar!$B:$Q,8,0))</f>
        <v/>
      </c>
      <c r="R202" s="2" t="str">
        <f>IF(B202="","",VLOOKUP(AC202,Varsayımlar!$B:$Q,9,0))</f>
        <v/>
      </c>
      <c r="S202" s="2" t="str">
        <f>IF(B202="","",VLOOKUP(AC202,Varsayımlar!$B:$Q,10,0))</f>
        <v/>
      </c>
      <c r="T202" s="2" t="str">
        <f>IF(B202="","",VLOOKUP(AC202,Varsayımlar!$B:$Q,11,0))</f>
        <v/>
      </c>
      <c r="U202" s="2" t="str">
        <f>IF(B202="","",VLOOKUP(AC202,Varsayımlar!$B:$Q,12,0))</f>
        <v/>
      </c>
      <c r="V202" s="2" t="str">
        <f>IF(B202="","",VLOOKUP(AC202,Varsayımlar!$B:$Q,13,0))</f>
        <v/>
      </c>
      <c r="W202" s="2" t="str">
        <f>IF(B202="","",VLOOKUP(AC202,Varsayımlar!$B:$Q,14,0))</f>
        <v/>
      </c>
      <c r="AA202" s="2" t="str">
        <f>IF(B202="","",VLOOKUP(AC202,Varsayımlar!$B:$Q,15,0))</f>
        <v/>
      </c>
      <c r="AB202" s="2" t="str">
        <f>IF(B202="","",VLOOKUP(AC202,Varsayımlar!$B:$Q,16,0))</f>
        <v/>
      </c>
      <c r="AC202" s="2" t="str">
        <f t="shared" si="15"/>
        <v/>
      </c>
    </row>
    <row r="203" spans="2:29" hidden="1" x14ac:dyDescent="0.25">
      <c r="B203" s="6"/>
      <c r="C203" s="7" t="str">
        <f>IF(B203="","",VLOOKUP(AC203,Varsayımlar!$B:$Q,3,0))</f>
        <v/>
      </c>
      <c r="D203" s="7"/>
      <c r="H203" s="5" t="str">
        <f>IF(B203="","",VLOOKUP(AC203,Varsayımlar!$B:$Q,5,0))</f>
        <v/>
      </c>
      <c r="I203" s="5"/>
      <c r="J203" s="5" t="str">
        <f>IF(B203="","",VLOOKUP(AC203,Varsayımlar!$B:$Q,6,0))</f>
        <v/>
      </c>
      <c r="P203" s="5" t="str">
        <f>IF(B203="","",VLOOKUP(AC203,Varsayımlar!$B:$Q,7,0)*K203)</f>
        <v/>
      </c>
      <c r="Q203" s="5" t="str">
        <f>IF(B203="","",VLOOKUP(AC203,Varsayımlar!$B:$Q,8,0))</f>
        <v/>
      </c>
      <c r="R203" s="5" t="str">
        <f>IF(B203="","",VLOOKUP(AC203,Varsayımlar!$B:$Q,9,0))</f>
        <v/>
      </c>
      <c r="S203" s="5" t="str">
        <f>IF(B203="","",VLOOKUP(AC203,Varsayımlar!$B:$Q,10,0))</f>
        <v/>
      </c>
      <c r="T203" s="5" t="str">
        <f>IF(B203="","",VLOOKUP(AC203,Varsayımlar!$B:$Q,11,0))</f>
        <v/>
      </c>
      <c r="U203" s="5" t="str">
        <f>IF(B203="","",VLOOKUP(AC203,Varsayımlar!$B:$Q,12,0))</f>
        <v/>
      </c>
      <c r="V203" s="5" t="str">
        <f>IF(B203="","",VLOOKUP(AC203,Varsayımlar!$B:$Q,13,0))</f>
        <v/>
      </c>
      <c r="W203" s="5" t="str">
        <f>IF(B203="","",VLOOKUP(AC203,Varsayımlar!$B:$Q,14,0))</f>
        <v/>
      </c>
      <c r="AA203" s="5" t="str">
        <f>IF(B203="","",VLOOKUP(AC203,Varsayımlar!$B:$Q,15,0))</f>
        <v/>
      </c>
      <c r="AB203" s="5" t="str">
        <f>IF(B203="","",VLOOKUP(AC203,Varsayımlar!$B:$Q,16,0))</f>
        <v/>
      </c>
      <c r="AC203" s="5" t="str">
        <f t="shared" si="15"/>
        <v/>
      </c>
    </row>
    <row r="204" spans="2:29" hidden="1" x14ac:dyDescent="0.25">
      <c r="C204" s="3" t="str">
        <f>IF(B204="","",VLOOKUP(AC204,Varsayımlar!$B:$Q,3,0))</f>
        <v/>
      </c>
      <c r="H204" s="2" t="str">
        <f>IF(B204="","",VLOOKUP(AC204,Varsayımlar!$B:$Q,5,0))</f>
        <v/>
      </c>
      <c r="J204" s="2" t="str">
        <f>IF(B204="","",VLOOKUP(AC204,Varsayımlar!$B:$Q,6,0))</f>
        <v/>
      </c>
      <c r="P204" s="2" t="str">
        <f>IF(B204="","",VLOOKUP(AC204,Varsayımlar!$B:$Q,7,0)*K204)</f>
        <v/>
      </c>
      <c r="Q204" s="2" t="str">
        <f>IF(B204="","",VLOOKUP(AC204,Varsayımlar!$B:$Q,8,0))</f>
        <v/>
      </c>
      <c r="R204" s="2" t="str">
        <f>IF(B204="","",VLOOKUP(AC204,Varsayımlar!$B:$Q,9,0))</f>
        <v/>
      </c>
      <c r="S204" s="2" t="str">
        <f>IF(B204="","",VLOOKUP(AC204,Varsayımlar!$B:$Q,10,0))</f>
        <v/>
      </c>
      <c r="T204" s="2" t="str">
        <f>IF(B204="","",VLOOKUP(AC204,Varsayımlar!$B:$Q,11,0))</f>
        <v/>
      </c>
      <c r="U204" s="2" t="str">
        <f>IF(B204="","",VLOOKUP(AC204,Varsayımlar!$B:$Q,12,0))</f>
        <v/>
      </c>
      <c r="V204" s="2" t="str">
        <f>IF(B204="","",VLOOKUP(AC204,Varsayımlar!$B:$Q,13,0))</f>
        <v/>
      </c>
      <c r="W204" s="2" t="str">
        <f>IF(B204="","",VLOOKUP(AC204,Varsayımlar!$B:$Q,14,0))</f>
        <v/>
      </c>
      <c r="AA204" s="2" t="str">
        <f>IF(B204="","",VLOOKUP(AC204,Varsayımlar!$B:$Q,15,0))</f>
        <v/>
      </c>
      <c r="AB204" s="2" t="str">
        <f>IF(B204="","",VLOOKUP(AC204,Varsayımlar!$B:$Q,16,0))</f>
        <v/>
      </c>
      <c r="AC204" s="2" t="str">
        <f t="shared" ref="AC204:AC267" si="16">IF(B204="","",CONCATENATE(B204,E204))</f>
        <v/>
      </c>
    </row>
    <row r="205" spans="2:29" hidden="1" x14ac:dyDescent="0.25">
      <c r="B205" s="6"/>
      <c r="C205" s="7" t="str">
        <f>IF(B205="","",VLOOKUP(AC205,Varsayımlar!$B:$Q,3,0))</f>
        <v/>
      </c>
      <c r="D205" s="7"/>
      <c r="H205" s="5" t="str">
        <f>IF(B205="","",VLOOKUP(AC205,Varsayımlar!$B:$Q,5,0))</f>
        <v/>
      </c>
      <c r="I205" s="5"/>
      <c r="J205" s="5" t="str">
        <f>IF(B205="","",VLOOKUP(AC205,Varsayımlar!$B:$Q,6,0))</f>
        <v/>
      </c>
      <c r="P205" s="5" t="str">
        <f>IF(B205="","",VLOOKUP(AC205,Varsayımlar!$B:$Q,7,0)*K205)</f>
        <v/>
      </c>
      <c r="Q205" s="5" t="str">
        <f>IF(B205="","",VLOOKUP(AC205,Varsayımlar!$B:$Q,8,0))</f>
        <v/>
      </c>
      <c r="R205" s="5" t="str">
        <f>IF(B205="","",VLOOKUP(AC205,Varsayımlar!$B:$Q,9,0))</f>
        <v/>
      </c>
      <c r="S205" s="5" t="str">
        <f>IF(B205="","",VLOOKUP(AC205,Varsayımlar!$B:$Q,10,0))</f>
        <v/>
      </c>
      <c r="T205" s="5" t="str">
        <f>IF(B205="","",VLOOKUP(AC205,Varsayımlar!$B:$Q,11,0))</f>
        <v/>
      </c>
      <c r="U205" s="5" t="str">
        <f>IF(B205="","",VLOOKUP(AC205,Varsayımlar!$B:$Q,12,0))</f>
        <v/>
      </c>
      <c r="V205" s="5" t="str">
        <f>IF(B205="","",VLOOKUP(AC205,Varsayımlar!$B:$Q,13,0))</f>
        <v/>
      </c>
      <c r="W205" s="5" t="str">
        <f>IF(B205="","",VLOOKUP(AC205,Varsayımlar!$B:$Q,14,0))</f>
        <v/>
      </c>
      <c r="AA205" s="5" t="str">
        <f>IF(B205="","",VLOOKUP(AC205,Varsayımlar!$B:$Q,15,0))</f>
        <v/>
      </c>
      <c r="AB205" s="5" t="str">
        <f>IF(B205="","",VLOOKUP(AC205,Varsayımlar!$B:$Q,16,0))</f>
        <v/>
      </c>
      <c r="AC205" s="5" t="str">
        <f t="shared" si="16"/>
        <v/>
      </c>
    </row>
    <row r="206" spans="2:29" hidden="1" x14ac:dyDescent="0.25">
      <c r="C206" s="3" t="str">
        <f>IF(B206="","",VLOOKUP(AC206,Varsayımlar!$B:$Q,3,0))</f>
        <v/>
      </c>
      <c r="H206" s="2" t="str">
        <f>IF(B206="","",VLOOKUP(AC206,Varsayımlar!$B:$Q,5,0))</f>
        <v/>
      </c>
      <c r="J206" s="2" t="str">
        <f>IF(B206="","",VLOOKUP(AC206,Varsayımlar!$B:$Q,6,0))</f>
        <v/>
      </c>
      <c r="P206" s="2" t="str">
        <f>IF(B206="","",VLOOKUP(AC206,Varsayımlar!$B:$Q,7,0)*K206)</f>
        <v/>
      </c>
      <c r="Q206" s="2" t="str">
        <f>IF(B206="","",VLOOKUP(AC206,Varsayımlar!$B:$Q,8,0))</f>
        <v/>
      </c>
      <c r="R206" s="2" t="str">
        <f>IF(B206="","",VLOOKUP(AC206,Varsayımlar!$B:$Q,9,0))</f>
        <v/>
      </c>
      <c r="S206" s="2" t="str">
        <f>IF(B206="","",VLOOKUP(AC206,Varsayımlar!$B:$Q,10,0))</f>
        <v/>
      </c>
      <c r="T206" s="2" t="str">
        <f>IF(B206="","",VLOOKUP(AC206,Varsayımlar!$B:$Q,11,0))</f>
        <v/>
      </c>
      <c r="U206" s="2" t="str">
        <f>IF(B206="","",VLOOKUP(AC206,Varsayımlar!$B:$Q,12,0))</f>
        <v/>
      </c>
      <c r="V206" s="2" t="str">
        <f>IF(B206="","",VLOOKUP(AC206,Varsayımlar!$B:$Q,13,0))</f>
        <v/>
      </c>
      <c r="W206" s="2" t="str">
        <f>IF(B206="","",VLOOKUP(AC206,Varsayımlar!$B:$Q,14,0))</f>
        <v/>
      </c>
      <c r="AA206" s="2" t="str">
        <f>IF(B206="","",VLOOKUP(AC206,Varsayımlar!$B:$Q,15,0))</f>
        <v/>
      </c>
      <c r="AB206" s="2" t="str">
        <f>IF(B206="","",VLOOKUP(AC206,Varsayımlar!$B:$Q,16,0))</f>
        <v/>
      </c>
      <c r="AC206" s="2" t="str">
        <f t="shared" si="16"/>
        <v/>
      </c>
    </row>
    <row r="207" spans="2:29" hidden="1" x14ac:dyDescent="0.25">
      <c r="B207" s="6"/>
      <c r="C207" s="7" t="str">
        <f>IF(B207="","",VLOOKUP(AC207,Varsayımlar!$B:$Q,3,0))</f>
        <v/>
      </c>
      <c r="D207" s="7"/>
      <c r="H207" s="5" t="str">
        <f>IF(B207="","",VLOOKUP(AC207,Varsayımlar!$B:$Q,5,0))</f>
        <v/>
      </c>
      <c r="I207" s="5"/>
      <c r="J207" s="5" t="str">
        <f>IF(B207="","",VLOOKUP(AC207,Varsayımlar!$B:$Q,6,0))</f>
        <v/>
      </c>
      <c r="P207" s="5" t="str">
        <f>IF(B207="","",VLOOKUP(AC207,Varsayımlar!$B:$Q,7,0)*K207)</f>
        <v/>
      </c>
      <c r="Q207" s="5" t="str">
        <f>IF(B207="","",VLOOKUP(AC207,Varsayımlar!$B:$Q,8,0))</f>
        <v/>
      </c>
      <c r="R207" s="5" t="str">
        <f>IF(B207="","",VLOOKUP(AC207,Varsayımlar!$B:$Q,9,0))</f>
        <v/>
      </c>
      <c r="S207" s="5" t="str">
        <f>IF(B207="","",VLOOKUP(AC207,Varsayımlar!$B:$Q,10,0))</f>
        <v/>
      </c>
      <c r="T207" s="5" t="str">
        <f>IF(B207="","",VLOOKUP(AC207,Varsayımlar!$B:$Q,11,0))</f>
        <v/>
      </c>
      <c r="U207" s="5" t="str">
        <f>IF(B207="","",VLOOKUP(AC207,Varsayımlar!$B:$Q,12,0))</f>
        <v/>
      </c>
      <c r="V207" s="5" t="str">
        <f>IF(B207="","",VLOOKUP(AC207,Varsayımlar!$B:$Q,13,0))</f>
        <v/>
      </c>
      <c r="W207" s="5" t="str">
        <f>IF(B207="","",VLOOKUP(AC207,Varsayımlar!$B:$Q,14,0))</f>
        <v/>
      </c>
      <c r="AA207" s="5" t="str">
        <f>IF(B207="","",VLOOKUP(AC207,Varsayımlar!$B:$Q,15,0))</f>
        <v/>
      </c>
      <c r="AB207" s="5" t="str">
        <f>IF(B207="","",VLOOKUP(AC207,Varsayımlar!$B:$Q,16,0))</f>
        <v/>
      </c>
      <c r="AC207" s="5" t="str">
        <f t="shared" si="16"/>
        <v/>
      </c>
    </row>
    <row r="208" spans="2:29" hidden="1" x14ac:dyDescent="0.25">
      <c r="C208" s="3" t="str">
        <f>IF(B208="","",VLOOKUP(AC208,Varsayımlar!$B:$Q,3,0))</f>
        <v/>
      </c>
      <c r="H208" s="2" t="str">
        <f>IF(B208="","",VLOOKUP(AC208,Varsayımlar!$B:$Q,5,0))</f>
        <v/>
      </c>
      <c r="J208" s="2" t="str">
        <f>IF(B208="","",VLOOKUP(AC208,Varsayımlar!$B:$Q,6,0))</f>
        <v/>
      </c>
      <c r="P208" s="2" t="str">
        <f>IF(B208="","",VLOOKUP(AC208,Varsayımlar!$B:$Q,7,0)*K208)</f>
        <v/>
      </c>
      <c r="Q208" s="2" t="str">
        <f>IF(B208="","",VLOOKUP(AC208,Varsayımlar!$B:$Q,8,0))</f>
        <v/>
      </c>
      <c r="R208" s="2" t="str">
        <f>IF(B208="","",VLOOKUP(AC208,Varsayımlar!$B:$Q,9,0))</f>
        <v/>
      </c>
      <c r="S208" s="2" t="str">
        <f>IF(B208="","",VLOOKUP(AC208,Varsayımlar!$B:$Q,10,0))</f>
        <v/>
      </c>
      <c r="T208" s="2" t="str">
        <f>IF(B208="","",VLOOKUP(AC208,Varsayımlar!$B:$Q,11,0))</f>
        <v/>
      </c>
      <c r="U208" s="2" t="str">
        <f>IF(B208="","",VLOOKUP(AC208,Varsayımlar!$B:$Q,12,0))</f>
        <v/>
      </c>
      <c r="V208" s="2" t="str">
        <f>IF(B208="","",VLOOKUP(AC208,Varsayımlar!$B:$Q,13,0))</f>
        <v/>
      </c>
      <c r="W208" s="2" t="str">
        <f>IF(B208="","",VLOOKUP(AC208,Varsayımlar!$B:$Q,14,0))</f>
        <v/>
      </c>
      <c r="AA208" s="2" t="str">
        <f>IF(B208="","",VLOOKUP(AC208,Varsayımlar!$B:$Q,15,0))</f>
        <v/>
      </c>
      <c r="AB208" s="2" t="str">
        <f>IF(B208="","",VLOOKUP(AC208,Varsayımlar!$B:$Q,16,0))</f>
        <v/>
      </c>
      <c r="AC208" s="2" t="str">
        <f t="shared" si="16"/>
        <v/>
      </c>
    </row>
    <row r="209" spans="2:29" hidden="1" x14ac:dyDescent="0.25">
      <c r="B209" s="6"/>
      <c r="C209" s="7" t="str">
        <f>IF(B209="","",VLOOKUP(AC209,Varsayımlar!$B:$Q,3,0))</f>
        <v/>
      </c>
      <c r="D209" s="7"/>
      <c r="H209" s="5" t="str">
        <f>IF(B209="","",VLOOKUP(AC209,Varsayımlar!$B:$Q,5,0))</f>
        <v/>
      </c>
      <c r="I209" s="5"/>
      <c r="J209" s="5" t="str">
        <f>IF(B209="","",VLOOKUP(AC209,Varsayımlar!$B:$Q,6,0))</f>
        <v/>
      </c>
      <c r="P209" s="5" t="str">
        <f>IF(B209="","",VLOOKUP(AC209,Varsayımlar!$B:$Q,7,0)*K209)</f>
        <v/>
      </c>
      <c r="Q209" s="5" t="str">
        <f>IF(B209="","",VLOOKUP(AC209,Varsayımlar!$B:$Q,8,0))</f>
        <v/>
      </c>
      <c r="R209" s="5" t="str">
        <f>IF(B209="","",VLOOKUP(AC209,Varsayımlar!$B:$Q,9,0))</f>
        <v/>
      </c>
      <c r="S209" s="5" t="str">
        <f>IF(B209="","",VLOOKUP(AC209,Varsayımlar!$B:$Q,10,0))</f>
        <v/>
      </c>
      <c r="T209" s="5" t="str">
        <f>IF(B209="","",VLOOKUP(AC209,Varsayımlar!$B:$Q,11,0))</f>
        <v/>
      </c>
      <c r="U209" s="5" t="str">
        <f>IF(B209="","",VLOOKUP(AC209,Varsayımlar!$B:$Q,12,0))</f>
        <v/>
      </c>
      <c r="V209" s="5" t="str">
        <f>IF(B209="","",VLOOKUP(AC209,Varsayımlar!$B:$Q,13,0))</f>
        <v/>
      </c>
      <c r="W209" s="5" t="str">
        <f>IF(B209="","",VLOOKUP(AC209,Varsayımlar!$B:$Q,14,0))</f>
        <v/>
      </c>
      <c r="AA209" s="5" t="str">
        <f>IF(B209="","",VLOOKUP(AC209,Varsayımlar!$B:$Q,15,0))</f>
        <v/>
      </c>
      <c r="AB209" s="5" t="str">
        <f>IF(B209="","",VLOOKUP(AC209,Varsayımlar!$B:$Q,16,0))</f>
        <v/>
      </c>
      <c r="AC209" s="5" t="str">
        <f t="shared" si="16"/>
        <v/>
      </c>
    </row>
    <row r="210" spans="2:29" hidden="1" x14ac:dyDescent="0.25">
      <c r="C210" s="3" t="str">
        <f>IF(B210="","",VLOOKUP(AC210,Varsayımlar!$B:$Q,3,0))</f>
        <v/>
      </c>
      <c r="H210" s="2" t="str">
        <f>IF(B210="","",VLOOKUP(AC210,Varsayımlar!$B:$Q,5,0))</f>
        <v/>
      </c>
      <c r="J210" s="2" t="str">
        <f>IF(B210="","",VLOOKUP(AC210,Varsayımlar!$B:$Q,6,0))</f>
        <v/>
      </c>
      <c r="P210" s="2" t="str">
        <f>IF(B210="","",VLOOKUP(AC210,Varsayımlar!$B:$Q,7,0)*K210)</f>
        <v/>
      </c>
      <c r="Q210" s="2" t="str">
        <f>IF(B210="","",VLOOKUP(AC210,Varsayımlar!$B:$Q,8,0))</f>
        <v/>
      </c>
      <c r="R210" s="2" t="str">
        <f>IF(B210="","",VLOOKUP(AC210,Varsayımlar!$B:$Q,9,0))</f>
        <v/>
      </c>
      <c r="S210" s="2" t="str">
        <f>IF(B210="","",VLOOKUP(AC210,Varsayımlar!$B:$Q,10,0))</f>
        <v/>
      </c>
      <c r="T210" s="2" t="str">
        <f>IF(B210="","",VLOOKUP(AC210,Varsayımlar!$B:$Q,11,0))</f>
        <v/>
      </c>
      <c r="U210" s="2" t="str">
        <f>IF(B210="","",VLOOKUP(AC210,Varsayımlar!$B:$Q,12,0))</f>
        <v/>
      </c>
      <c r="V210" s="2" t="str">
        <f>IF(B210="","",VLOOKUP(AC210,Varsayımlar!$B:$Q,13,0))</f>
        <v/>
      </c>
      <c r="W210" s="2" t="str">
        <f>IF(B210="","",VLOOKUP(AC210,Varsayımlar!$B:$Q,14,0))</f>
        <v/>
      </c>
      <c r="AA210" s="2" t="str">
        <f>IF(B210="","",VLOOKUP(AC210,Varsayımlar!$B:$Q,15,0))</f>
        <v/>
      </c>
      <c r="AB210" s="2" t="str">
        <f>IF(B210="","",VLOOKUP(AC210,Varsayımlar!$B:$Q,16,0))</f>
        <v/>
      </c>
      <c r="AC210" s="2" t="str">
        <f t="shared" si="16"/>
        <v/>
      </c>
    </row>
    <row r="211" spans="2:29" hidden="1" x14ac:dyDescent="0.25">
      <c r="B211" s="6"/>
      <c r="C211" s="7" t="str">
        <f>IF(B211="","",VLOOKUP(AC211,Varsayımlar!$B:$Q,3,0))</f>
        <v/>
      </c>
      <c r="D211" s="7"/>
      <c r="H211" s="5" t="str">
        <f>IF(B211="","",VLOOKUP(AC211,Varsayımlar!$B:$Q,5,0))</f>
        <v/>
      </c>
      <c r="I211" s="5"/>
      <c r="J211" s="5" t="str">
        <f>IF(B211="","",VLOOKUP(AC211,Varsayımlar!$B:$Q,6,0))</f>
        <v/>
      </c>
      <c r="P211" s="5" t="str">
        <f>IF(B211="","",VLOOKUP(AC211,Varsayımlar!$B:$Q,7,0)*K211)</f>
        <v/>
      </c>
      <c r="Q211" s="5" t="str">
        <f>IF(B211="","",VLOOKUP(AC211,Varsayımlar!$B:$Q,8,0))</f>
        <v/>
      </c>
      <c r="R211" s="5" t="str">
        <f>IF(B211="","",VLOOKUP(AC211,Varsayımlar!$B:$Q,9,0))</f>
        <v/>
      </c>
      <c r="S211" s="5" t="str">
        <f>IF(B211="","",VLOOKUP(AC211,Varsayımlar!$B:$Q,10,0))</f>
        <v/>
      </c>
      <c r="T211" s="5" t="str">
        <f>IF(B211="","",VLOOKUP(AC211,Varsayımlar!$B:$Q,11,0))</f>
        <v/>
      </c>
      <c r="U211" s="5" t="str">
        <f>IF(B211="","",VLOOKUP(AC211,Varsayımlar!$B:$Q,12,0))</f>
        <v/>
      </c>
      <c r="V211" s="5" t="str">
        <f>IF(B211="","",VLOOKUP(AC211,Varsayımlar!$B:$Q,13,0))</f>
        <v/>
      </c>
      <c r="W211" s="5" t="str">
        <f>IF(B211="","",VLOOKUP(AC211,Varsayımlar!$B:$Q,14,0))</f>
        <v/>
      </c>
      <c r="AA211" s="5" t="str">
        <f>IF(B211="","",VLOOKUP(AC211,Varsayımlar!$B:$Q,15,0))</f>
        <v/>
      </c>
      <c r="AB211" s="5" t="str">
        <f>IF(B211="","",VLOOKUP(AC211,Varsayımlar!$B:$Q,16,0))</f>
        <v/>
      </c>
      <c r="AC211" s="5" t="str">
        <f t="shared" si="16"/>
        <v/>
      </c>
    </row>
    <row r="212" spans="2:29" hidden="1" x14ac:dyDescent="0.25">
      <c r="C212" s="3" t="str">
        <f>IF(B212="","",VLOOKUP(AC212,Varsayımlar!$B:$Q,3,0))</f>
        <v/>
      </c>
      <c r="H212" s="2" t="str">
        <f>IF(B212="","",VLOOKUP(AC212,Varsayımlar!$B:$Q,5,0))</f>
        <v/>
      </c>
      <c r="J212" s="2" t="str">
        <f>IF(B212="","",VLOOKUP(AC212,Varsayımlar!$B:$Q,6,0))</f>
        <v/>
      </c>
      <c r="P212" s="2" t="str">
        <f>IF(B212="","",VLOOKUP(AC212,Varsayımlar!$B:$Q,7,0)*K212)</f>
        <v/>
      </c>
      <c r="Q212" s="2" t="str">
        <f>IF(B212="","",VLOOKUP(AC212,Varsayımlar!$B:$Q,8,0))</f>
        <v/>
      </c>
      <c r="R212" s="2" t="str">
        <f>IF(B212="","",VLOOKUP(AC212,Varsayımlar!$B:$Q,9,0))</f>
        <v/>
      </c>
      <c r="S212" s="2" t="str">
        <f>IF(B212="","",VLOOKUP(AC212,Varsayımlar!$B:$Q,10,0))</f>
        <v/>
      </c>
      <c r="T212" s="2" t="str">
        <f>IF(B212="","",VLOOKUP(AC212,Varsayımlar!$B:$Q,11,0))</f>
        <v/>
      </c>
      <c r="U212" s="2" t="str">
        <f>IF(B212="","",VLOOKUP(AC212,Varsayımlar!$B:$Q,12,0))</f>
        <v/>
      </c>
      <c r="V212" s="2" t="str">
        <f>IF(B212="","",VLOOKUP(AC212,Varsayımlar!$B:$Q,13,0))</f>
        <v/>
      </c>
      <c r="W212" s="2" t="str">
        <f>IF(B212="","",VLOOKUP(AC212,Varsayımlar!$B:$Q,14,0))</f>
        <v/>
      </c>
      <c r="AA212" s="2" t="str">
        <f>IF(B212="","",VLOOKUP(AC212,Varsayımlar!$B:$Q,15,0))</f>
        <v/>
      </c>
      <c r="AB212" s="2" t="str">
        <f>IF(B212="","",VLOOKUP(AC212,Varsayımlar!$B:$Q,16,0))</f>
        <v/>
      </c>
      <c r="AC212" s="2" t="str">
        <f t="shared" si="16"/>
        <v/>
      </c>
    </row>
    <row r="213" spans="2:29" hidden="1" x14ac:dyDescent="0.25">
      <c r="B213" s="6"/>
      <c r="C213" s="7" t="str">
        <f>IF(B213="","",VLOOKUP(AC213,Varsayımlar!$B:$Q,3,0))</f>
        <v/>
      </c>
      <c r="D213" s="7"/>
      <c r="H213" s="5" t="str">
        <f>IF(B213="","",VLOOKUP(AC213,Varsayımlar!$B:$Q,5,0))</f>
        <v/>
      </c>
      <c r="I213" s="5"/>
      <c r="J213" s="5" t="str">
        <f>IF(B213="","",VLOOKUP(AC213,Varsayımlar!$B:$Q,6,0))</f>
        <v/>
      </c>
      <c r="P213" s="5" t="str">
        <f>IF(B213="","",VLOOKUP(AC213,Varsayımlar!$B:$Q,7,0)*K213)</f>
        <v/>
      </c>
      <c r="Q213" s="5" t="str">
        <f>IF(B213="","",VLOOKUP(AC213,Varsayımlar!$B:$Q,8,0))</f>
        <v/>
      </c>
      <c r="R213" s="5" t="str">
        <f>IF(B213="","",VLOOKUP(AC213,Varsayımlar!$B:$Q,9,0))</f>
        <v/>
      </c>
      <c r="S213" s="5" t="str">
        <f>IF(B213="","",VLOOKUP(AC213,Varsayımlar!$B:$Q,10,0))</f>
        <v/>
      </c>
      <c r="T213" s="5" t="str">
        <f>IF(B213="","",VLOOKUP(AC213,Varsayımlar!$B:$Q,11,0))</f>
        <v/>
      </c>
      <c r="U213" s="5" t="str">
        <f>IF(B213="","",VLOOKUP(AC213,Varsayımlar!$B:$Q,12,0))</f>
        <v/>
      </c>
      <c r="V213" s="5" t="str">
        <f>IF(B213="","",VLOOKUP(AC213,Varsayımlar!$B:$Q,13,0))</f>
        <v/>
      </c>
      <c r="W213" s="5" t="str">
        <f>IF(B213="","",VLOOKUP(AC213,Varsayımlar!$B:$Q,14,0))</f>
        <v/>
      </c>
      <c r="AA213" s="5" t="str">
        <f>IF(B213="","",VLOOKUP(AC213,Varsayımlar!$B:$Q,15,0))</f>
        <v/>
      </c>
      <c r="AB213" s="5" t="str">
        <f>IF(B213="","",VLOOKUP(AC213,Varsayımlar!$B:$Q,16,0))</f>
        <v/>
      </c>
      <c r="AC213" s="5" t="str">
        <f t="shared" si="16"/>
        <v/>
      </c>
    </row>
    <row r="214" spans="2:29" hidden="1" x14ac:dyDescent="0.25">
      <c r="C214" s="3" t="str">
        <f>IF(B214="","",VLOOKUP(AC214,Varsayımlar!$B:$Q,3,0))</f>
        <v/>
      </c>
      <c r="H214" s="2" t="str">
        <f>IF(B214="","",VLOOKUP(AC214,Varsayımlar!$B:$Q,5,0))</f>
        <v/>
      </c>
      <c r="J214" s="2" t="str">
        <f>IF(B214="","",VLOOKUP(AC214,Varsayımlar!$B:$Q,6,0))</f>
        <v/>
      </c>
      <c r="P214" s="2" t="str">
        <f>IF(B214="","",VLOOKUP(AC214,Varsayımlar!$B:$Q,7,0)*K214)</f>
        <v/>
      </c>
      <c r="Q214" s="2" t="str">
        <f>IF(B214="","",VLOOKUP(AC214,Varsayımlar!$B:$Q,8,0))</f>
        <v/>
      </c>
      <c r="R214" s="2" t="str">
        <f>IF(B214="","",VLOOKUP(AC214,Varsayımlar!$B:$Q,9,0))</f>
        <v/>
      </c>
      <c r="S214" s="2" t="str">
        <f>IF(B214="","",VLOOKUP(AC214,Varsayımlar!$B:$Q,10,0))</f>
        <v/>
      </c>
      <c r="T214" s="2" t="str">
        <f>IF(B214="","",VLOOKUP(AC214,Varsayımlar!$B:$Q,11,0))</f>
        <v/>
      </c>
      <c r="U214" s="2" t="str">
        <f>IF(B214="","",VLOOKUP(AC214,Varsayımlar!$B:$Q,12,0))</f>
        <v/>
      </c>
      <c r="V214" s="2" t="str">
        <f>IF(B214="","",VLOOKUP(AC214,Varsayımlar!$B:$Q,13,0))</f>
        <v/>
      </c>
      <c r="W214" s="2" t="str">
        <f>IF(B214="","",VLOOKUP(AC214,Varsayımlar!$B:$Q,14,0))</f>
        <v/>
      </c>
      <c r="AA214" s="2" t="str">
        <f>IF(B214="","",VLOOKUP(AC214,Varsayımlar!$B:$Q,15,0))</f>
        <v/>
      </c>
      <c r="AB214" s="2" t="str">
        <f>IF(B214="","",VLOOKUP(AC214,Varsayımlar!$B:$Q,16,0))</f>
        <v/>
      </c>
      <c r="AC214" s="2" t="str">
        <f t="shared" si="16"/>
        <v/>
      </c>
    </row>
    <row r="215" spans="2:29" hidden="1" x14ac:dyDescent="0.25">
      <c r="B215" s="6"/>
      <c r="C215" s="7" t="str">
        <f>IF(B215="","",VLOOKUP(AC215,Varsayımlar!$B:$Q,3,0))</f>
        <v/>
      </c>
      <c r="D215" s="7"/>
      <c r="H215" s="5" t="str">
        <f>IF(B215="","",VLOOKUP(AC215,Varsayımlar!$B:$Q,5,0))</f>
        <v/>
      </c>
      <c r="I215" s="5"/>
      <c r="J215" s="5" t="str">
        <f>IF(B215="","",VLOOKUP(AC215,Varsayımlar!$B:$Q,6,0))</f>
        <v/>
      </c>
      <c r="P215" s="5" t="str">
        <f>IF(B215="","",VLOOKUP(AC215,Varsayımlar!$B:$Q,7,0)*K215)</f>
        <v/>
      </c>
      <c r="Q215" s="5" t="str">
        <f>IF(B215="","",VLOOKUP(AC215,Varsayımlar!$B:$Q,8,0))</f>
        <v/>
      </c>
      <c r="R215" s="5" t="str">
        <f>IF(B215="","",VLOOKUP(AC215,Varsayımlar!$B:$Q,9,0))</f>
        <v/>
      </c>
      <c r="S215" s="5" t="str">
        <f>IF(B215="","",VLOOKUP(AC215,Varsayımlar!$B:$Q,10,0))</f>
        <v/>
      </c>
      <c r="T215" s="5" t="str">
        <f>IF(B215="","",VLOOKUP(AC215,Varsayımlar!$B:$Q,11,0))</f>
        <v/>
      </c>
      <c r="U215" s="5" t="str">
        <f>IF(B215="","",VLOOKUP(AC215,Varsayımlar!$B:$Q,12,0))</f>
        <v/>
      </c>
      <c r="V215" s="5" t="str">
        <f>IF(B215="","",VLOOKUP(AC215,Varsayımlar!$B:$Q,13,0))</f>
        <v/>
      </c>
      <c r="W215" s="5" t="str">
        <f>IF(B215="","",VLOOKUP(AC215,Varsayımlar!$B:$Q,14,0))</f>
        <v/>
      </c>
      <c r="AA215" s="5" t="str">
        <f>IF(B215="","",VLOOKUP(AC215,Varsayımlar!$B:$Q,15,0))</f>
        <v/>
      </c>
      <c r="AB215" s="5" t="str">
        <f>IF(B215="","",VLOOKUP(AC215,Varsayımlar!$B:$Q,16,0))</f>
        <v/>
      </c>
      <c r="AC215" s="5" t="str">
        <f t="shared" si="16"/>
        <v/>
      </c>
    </row>
    <row r="216" spans="2:29" hidden="1" x14ac:dyDescent="0.25">
      <c r="C216" s="3" t="str">
        <f>IF(B216="","",VLOOKUP(AC216,Varsayımlar!$B:$Q,3,0))</f>
        <v/>
      </c>
      <c r="H216" s="2" t="str">
        <f>IF(B216="","",VLOOKUP(AC216,Varsayımlar!$B:$Q,5,0))</f>
        <v/>
      </c>
      <c r="J216" s="2" t="str">
        <f>IF(B216="","",VLOOKUP(AC216,Varsayımlar!$B:$Q,6,0))</f>
        <v/>
      </c>
      <c r="P216" s="2" t="str">
        <f>IF(B216="","",VLOOKUP(AC216,Varsayımlar!$B:$Q,7,0)*K216)</f>
        <v/>
      </c>
      <c r="Q216" s="2" t="str">
        <f>IF(B216="","",VLOOKUP(AC216,Varsayımlar!$B:$Q,8,0))</f>
        <v/>
      </c>
      <c r="R216" s="2" t="str">
        <f>IF(B216="","",VLOOKUP(AC216,Varsayımlar!$B:$Q,9,0))</f>
        <v/>
      </c>
      <c r="S216" s="2" t="str">
        <f>IF(B216="","",VLOOKUP(AC216,Varsayımlar!$B:$Q,10,0))</f>
        <v/>
      </c>
      <c r="T216" s="2" t="str">
        <f>IF(B216="","",VLOOKUP(AC216,Varsayımlar!$B:$Q,11,0))</f>
        <v/>
      </c>
      <c r="U216" s="2" t="str">
        <f>IF(B216="","",VLOOKUP(AC216,Varsayımlar!$B:$Q,12,0))</f>
        <v/>
      </c>
      <c r="V216" s="2" t="str">
        <f>IF(B216="","",VLOOKUP(AC216,Varsayımlar!$B:$Q,13,0))</f>
        <v/>
      </c>
      <c r="W216" s="2" t="str">
        <f>IF(B216="","",VLOOKUP(AC216,Varsayımlar!$B:$Q,14,0))</f>
        <v/>
      </c>
      <c r="AA216" s="2" t="str">
        <f>IF(B216="","",VLOOKUP(AC216,Varsayımlar!$B:$Q,15,0))</f>
        <v/>
      </c>
      <c r="AB216" s="2" t="str">
        <f>IF(B216="","",VLOOKUP(AC216,Varsayımlar!$B:$Q,16,0))</f>
        <v/>
      </c>
      <c r="AC216" s="2" t="str">
        <f t="shared" si="16"/>
        <v/>
      </c>
    </row>
    <row r="217" spans="2:29" hidden="1" x14ac:dyDescent="0.25">
      <c r="B217" s="6"/>
      <c r="C217" s="7" t="str">
        <f>IF(B217="","",VLOOKUP(AC217,Varsayımlar!$B:$Q,3,0))</f>
        <v/>
      </c>
      <c r="D217" s="7"/>
      <c r="H217" s="5" t="str">
        <f>IF(B217="","",VLOOKUP(AC217,Varsayımlar!$B:$Q,5,0))</f>
        <v/>
      </c>
      <c r="I217" s="5"/>
      <c r="J217" s="5" t="str">
        <f>IF(B217="","",VLOOKUP(AC217,Varsayımlar!$B:$Q,6,0))</f>
        <v/>
      </c>
      <c r="P217" s="5" t="str">
        <f>IF(B217="","",VLOOKUP(AC217,Varsayımlar!$B:$Q,7,0)*K217)</f>
        <v/>
      </c>
      <c r="Q217" s="5" t="str">
        <f>IF(B217="","",VLOOKUP(AC217,Varsayımlar!$B:$Q,8,0))</f>
        <v/>
      </c>
      <c r="R217" s="5" t="str">
        <f>IF(B217="","",VLOOKUP(AC217,Varsayımlar!$B:$Q,9,0))</f>
        <v/>
      </c>
      <c r="S217" s="5" t="str">
        <f>IF(B217="","",VLOOKUP(AC217,Varsayımlar!$B:$Q,10,0))</f>
        <v/>
      </c>
      <c r="T217" s="5" t="str">
        <f>IF(B217="","",VLOOKUP(AC217,Varsayımlar!$B:$Q,11,0))</f>
        <v/>
      </c>
      <c r="U217" s="5" t="str">
        <f>IF(B217="","",VLOOKUP(AC217,Varsayımlar!$B:$Q,12,0))</f>
        <v/>
      </c>
      <c r="V217" s="5" t="str">
        <f>IF(B217="","",VLOOKUP(AC217,Varsayımlar!$B:$Q,13,0))</f>
        <v/>
      </c>
      <c r="W217" s="5" t="str">
        <f>IF(B217="","",VLOOKUP(AC217,Varsayımlar!$B:$Q,14,0))</f>
        <v/>
      </c>
      <c r="AA217" s="5" t="str">
        <f>IF(B217="","",VLOOKUP(AC217,Varsayımlar!$B:$Q,15,0))</f>
        <v/>
      </c>
      <c r="AB217" s="5" t="str">
        <f>IF(B217="","",VLOOKUP(AC217,Varsayımlar!$B:$Q,16,0))</f>
        <v/>
      </c>
      <c r="AC217" s="5" t="str">
        <f t="shared" si="16"/>
        <v/>
      </c>
    </row>
    <row r="218" spans="2:29" hidden="1" x14ac:dyDescent="0.25">
      <c r="C218" s="3" t="str">
        <f>IF(B218="","",VLOOKUP(AC218,Varsayımlar!$B:$Q,3,0))</f>
        <v/>
      </c>
      <c r="H218" s="2" t="str">
        <f>IF(B218="","",VLOOKUP(AC218,Varsayımlar!$B:$Q,5,0))</f>
        <v/>
      </c>
      <c r="J218" s="2" t="str">
        <f>IF(B218="","",VLOOKUP(AC218,Varsayımlar!$B:$Q,6,0))</f>
        <v/>
      </c>
      <c r="P218" s="2" t="str">
        <f>IF(B218="","",VLOOKUP(AC218,Varsayımlar!$B:$Q,7,0)*K218)</f>
        <v/>
      </c>
      <c r="Q218" s="2" t="str">
        <f>IF(B218="","",VLOOKUP(AC218,Varsayımlar!$B:$Q,8,0))</f>
        <v/>
      </c>
      <c r="R218" s="2" t="str">
        <f>IF(B218="","",VLOOKUP(AC218,Varsayımlar!$B:$Q,9,0))</f>
        <v/>
      </c>
      <c r="S218" s="2" t="str">
        <f>IF(B218="","",VLOOKUP(AC218,Varsayımlar!$B:$Q,10,0))</f>
        <v/>
      </c>
      <c r="T218" s="2" t="str">
        <f>IF(B218="","",VLOOKUP(AC218,Varsayımlar!$B:$Q,11,0))</f>
        <v/>
      </c>
      <c r="U218" s="2" t="str">
        <f>IF(B218="","",VLOOKUP(AC218,Varsayımlar!$B:$Q,12,0))</f>
        <v/>
      </c>
      <c r="V218" s="2" t="str">
        <f>IF(B218="","",VLOOKUP(AC218,Varsayımlar!$B:$Q,13,0))</f>
        <v/>
      </c>
      <c r="W218" s="2" t="str">
        <f>IF(B218="","",VLOOKUP(AC218,Varsayımlar!$B:$Q,14,0))</f>
        <v/>
      </c>
      <c r="AA218" s="2" t="str">
        <f>IF(B218="","",VLOOKUP(AC218,Varsayımlar!$B:$Q,15,0))</f>
        <v/>
      </c>
      <c r="AB218" s="2" t="str">
        <f>IF(B218="","",VLOOKUP(AC218,Varsayımlar!$B:$Q,16,0))</f>
        <v/>
      </c>
      <c r="AC218" s="2" t="str">
        <f t="shared" si="16"/>
        <v/>
      </c>
    </row>
    <row r="219" spans="2:29" hidden="1" x14ac:dyDescent="0.25">
      <c r="B219" s="6"/>
      <c r="C219" s="7" t="str">
        <f>IF(B219="","",VLOOKUP(AC219,Varsayımlar!$B:$Q,3,0))</f>
        <v/>
      </c>
      <c r="D219" s="7"/>
      <c r="H219" s="5" t="str">
        <f>IF(B219="","",VLOOKUP(AC219,Varsayımlar!$B:$Q,5,0))</f>
        <v/>
      </c>
      <c r="I219" s="5"/>
      <c r="J219" s="5" t="str">
        <f>IF(B219="","",VLOOKUP(AC219,Varsayımlar!$B:$Q,6,0))</f>
        <v/>
      </c>
      <c r="P219" s="5" t="str">
        <f>IF(B219="","",VLOOKUP(AC219,Varsayımlar!$B:$Q,7,0)*K219)</f>
        <v/>
      </c>
      <c r="Q219" s="5" t="str">
        <f>IF(B219="","",VLOOKUP(AC219,Varsayımlar!$B:$Q,8,0))</f>
        <v/>
      </c>
      <c r="R219" s="5" t="str">
        <f>IF(B219="","",VLOOKUP(AC219,Varsayımlar!$B:$Q,9,0))</f>
        <v/>
      </c>
      <c r="S219" s="5" t="str">
        <f>IF(B219="","",VLOOKUP(AC219,Varsayımlar!$B:$Q,10,0))</f>
        <v/>
      </c>
      <c r="T219" s="5" t="str">
        <f>IF(B219="","",VLOOKUP(AC219,Varsayımlar!$B:$Q,11,0))</f>
        <v/>
      </c>
      <c r="U219" s="5" t="str">
        <f>IF(B219="","",VLOOKUP(AC219,Varsayımlar!$B:$Q,12,0))</f>
        <v/>
      </c>
      <c r="V219" s="5" t="str">
        <f>IF(B219="","",VLOOKUP(AC219,Varsayımlar!$B:$Q,13,0))</f>
        <v/>
      </c>
      <c r="W219" s="5" t="str">
        <f>IF(B219="","",VLOOKUP(AC219,Varsayımlar!$B:$Q,14,0))</f>
        <v/>
      </c>
      <c r="AA219" s="5" t="str">
        <f>IF(B219="","",VLOOKUP(AC219,Varsayımlar!$B:$Q,15,0))</f>
        <v/>
      </c>
      <c r="AB219" s="5" t="str">
        <f>IF(B219="","",VLOOKUP(AC219,Varsayımlar!$B:$Q,16,0))</f>
        <v/>
      </c>
      <c r="AC219" s="5" t="str">
        <f t="shared" si="16"/>
        <v/>
      </c>
    </row>
    <row r="220" spans="2:29" hidden="1" x14ac:dyDescent="0.25">
      <c r="C220" s="3" t="str">
        <f>IF(B220="","",VLOOKUP(AC220,Varsayımlar!$B:$Q,3,0))</f>
        <v/>
      </c>
      <c r="H220" s="2" t="str">
        <f>IF(B220="","",VLOOKUP(AC220,Varsayımlar!$B:$Q,5,0))</f>
        <v/>
      </c>
      <c r="J220" s="2" t="str">
        <f>IF(B220="","",VLOOKUP(AC220,Varsayımlar!$B:$Q,6,0))</f>
        <v/>
      </c>
      <c r="P220" s="2" t="str">
        <f>IF(B220="","",VLOOKUP(AC220,Varsayımlar!$B:$Q,7,0)*K220)</f>
        <v/>
      </c>
      <c r="Q220" s="2" t="str">
        <f>IF(B220="","",VLOOKUP(AC220,Varsayımlar!$B:$Q,8,0))</f>
        <v/>
      </c>
      <c r="R220" s="2" t="str">
        <f>IF(B220="","",VLOOKUP(AC220,Varsayımlar!$B:$Q,9,0))</f>
        <v/>
      </c>
      <c r="S220" s="2" t="str">
        <f>IF(B220="","",VLOOKUP(AC220,Varsayımlar!$B:$Q,10,0))</f>
        <v/>
      </c>
      <c r="T220" s="2" t="str">
        <f>IF(B220="","",VLOOKUP(AC220,Varsayımlar!$B:$Q,11,0))</f>
        <v/>
      </c>
      <c r="U220" s="2" t="str">
        <f>IF(B220="","",VLOOKUP(AC220,Varsayımlar!$B:$Q,12,0))</f>
        <v/>
      </c>
      <c r="V220" s="2" t="str">
        <f>IF(B220="","",VLOOKUP(AC220,Varsayımlar!$B:$Q,13,0))</f>
        <v/>
      </c>
      <c r="W220" s="2" t="str">
        <f>IF(B220="","",VLOOKUP(AC220,Varsayımlar!$B:$Q,14,0))</f>
        <v/>
      </c>
      <c r="AA220" s="2" t="str">
        <f>IF(B220="","",VLOOKUP(AC220,Varsayımlar!$B:$Q,15,0))</f>
        <v/>
      </c>
      <c r="AB220" s="2" t="str">
        <f>IF(B220="","",VLOOKUP(AC220,Varsayımlar!$B:$Q,16,0))</f>
        <v/>
      </c>
      <c r="AC220" s="2" t="str">
        <f t="shared" si="16"/>
        <v/>
      </c>
    </row>
    <row r="221" spans="2:29" hidden="1" x14ac:dyDescent="0.25">
      <c r="B221" s="6"/>
      <c r="C221" s="7" t="str">
        <f>IF(B221="","",VLOOKUP(AC221,Varsayımlar!$B:$Q,3,0))</f>
        <v/>
      </c>
      <c r="D221" s="7"/>
      <c r="H221" s="5" t="str">
        <f>IF(B221="","",VLOOKUP(AC221,Varsayımlar!$B:$Q,5,0))</f>
        <v/>
      </c>
      <c r="I221" s="5"/>
      <c r="J221" s="5" t="str">
        <f>IF(B221="","",VLOOKUP(AC221,Varsayımlar!$B:$Q,6,0))</f>
        <v/>
      </c>
      <c r="P221" s="5" t="str">
        <f>IF(B221="","",VLOOKUP(AC221,Varsayımlar!$B:$Q,7,0)*K221)</f>
        <v/>
      </c>
      <c r="Q221" s="5" t="str">
        <f>IF(B221="","",VLOOKUP(AC221,Varsayımlar!$B:$Q,8,0))</f>
        <v/>
      </c>
      <c r="R221" s="5" t="str">
        <f>IF(B221="","",VLOOKUP(AC221,Varsayımlar!$B:$Q,9,0))</f>
        <v/>
      </c>
      <c r="S221" s="5" t="str">
        <f>IF(B221="","",VLOOKUP(AC221,Varsayımlar!$B:$Q,10,0))</f>
        <v/>
      </c>
      <c r="T221" s="5" t="str">
        <f>IF(B221="","",VLOOKUP(AC221,Varsayımlar!$B:$Q,11,0))</f>
        <v/>
      </c>
      <c r="U221" s="5" t="str">
        <f>IF(B221="","",VLOOKUP(AC221,Varsayımlar!$B:$Q,12,0))</f>
        <v/>
      </c>
      <c r="V221" s="5" t="str">
        <f>IF(B221="","",VLOOKUP(AC221,Varsayımlar!$B:$Q,13,0))</f>
        <v/>
      </c>
      <c r="W221" s="5" t="str">
        <f>IF(B221="","",VLOOKUP(AC221,Varsayımlar!$B:$Q,14,0))</f>
        <v/>
      </c>
      <c r="AA221" s="5" t="str">
        <f>IF(B221="","",VLOOKUP(AC221,Varsayımlar!$B:$Q,15,0))</f>
        <v/>
      </c>
      <c r="AB221" s="5" t="str">
        <f>IF(B221="","",VLOOKUP(AC221,Varsayımlar!$B:$Q,16,0))</f>
        <v/>
      </c>
      <c r="AC221" s="5" t="str">
        <f t="shared" si="16"/>
        <v/>
      </c>
    </row>
    <row r="222" spans="2:29" hidden="1" x14ac:dyDescent="0.25">
      <c r="C222" s="3" t="str">
        <f>IF(B222="","",VLOOKUP(AC222,Varsayımlar!$B:$Q,3,0))</f>
        <v/>
      </c>
      <c r="H222" s="2" t="str">
        <f>IF(B222="","",VLOOKUP(AC222,Varsayımlar!$B:$Q,5,0))</f>
        <v/>
      </c>
      <c r="J222" s="2" t="str">
        <f>IF(B222="","",VLOOKUP(AC222,Varsayımlar!$B:$Q,6,0))</f>
        <v/>
      </c>
      <c r="P222" s="2" t="str">
        <f>IF(B222="","",VLOOKUP(AC222,Varsayımlar!$B:$Q,7,0)*K222)</f>
        <v/>
      </c>
      <c r="Q222" s="2" t="str">
        <f>IF(B222="","",VLOOKUP(AC222,Varsayımlar!$B:$Q,8,0))</f>
        <v/>
      </c>
      <c r="R222" s="2" t="str">
        <f>IF(B222="","",VLOOKUP(AC222,Varsayımlar!$B:$Q,9,0))</f>
        <v/>
      </c>
      <c r="S222" s="2" t="str">
        <f>IF(B222="","",VLOOKUP(AC222,Varsayımlar!$B:$Q,10,0))</f>
        <v/>
      </c>
      <c r="T222" s="2" t="str">
        <f>IF(B222="","",VLOOKUP(AC222,Varsayımlar!$B:$Q,11,0))</f>
        <v/>
      </c>
      <c r="U222" s="2" t="str">
        <f>IF(B222="","",VLOOKUP(AC222,Varsayımlar!$B:$Q,12,0))</f>
        <v/>
      </c>
      <c r="V222" s="2" t="str">
        <f>IF(B222="","",VLOOKUP(AC222,Varsayımlar!$B:$Q,13,0))</f>
        <v/>
      </c>
      <c r="W222" s="2" t="str">
        <f>IF(B222="","",VLOOKUP(AC222,Varsayımlar!$B:$Q,14,0))</f>
        <v/>
      </c>
      <c r="AA222" s="2" t="str">
        <f>IF(B222="","",VLOOKUP(AC222,Varsayımlar!$B:$Q,15,0))</f>
        <v/>
      </c>
      <c r="AB222" s="2" t="str">
        <f>IF(B222="","",VLOOKUP(AC222,Varsayımlar!$B:$Q,16,0))</f>
        <v/>
      </c>
      <c r="AC222" s="2" t="str">
        <f t="shared" si="16"/>
        <v/>
      </c>
    </row>
    <row r="223" spans="2:29" hidden="1" x14ac:dyDescent="0.25">
      <c r="B223" s="6"/>
      <c r="C223" s="7" t="str">
        <f>IF(B223="","",VLOOKUP(AC223,Varsayımlar!$B:$Q,3,0))</f>
        <v/>
      </c>
      <c r="D223" s="7"/>
      <c r="H223" s="5" t="str">
        <f>IF(B223="","",VLOOKUP(AC223,Varsayımlar!$B:$Q,5,0))</f>
        <v/>
      </c>
      <c r="I223" s="5"/>
      <c r="J223" s="5" t="str">
        <f>IF(B223="","",VLOOKUP(AC223,Varsayımlar!$B:$Q,6,0))</f>
        <v/>
      </c>
      <c r="P223" s="5" t="str">
        <f>IF(B223="","",VLOOKUP(AC223,Varsayımlar!$B:$Q,7,0)*K223)</f>
        <v/>
      </c>
      <c r="Q223" s="5" t="str">
        <f>IF(B223="","",VLOOKUP(AC223,Varsayımlar!$B:$Q,8,0))</f>
        <v/>
      </c>
      <c r="R223" s="5" t="str">
        <f>IF(B223="","",VLOOKUP(AC223,Varsayımlar!$B:$Q,9,0))</f>
        <v/>
      </c>
      <c r="S223" s="5" t="str">
        <f>IF(B223="","",VLOOKUP(AC223,Varsayımlar!$B:$Q,10,0))</f>
        <v/>
      </c>
      <c r="T223" s="5" t="str">
        <f>IF(B223="","",VLOOKUP(AC223,Varsayımlar!$B:$Q,11,0))</f>
        <v/>
      </c>
      <c r="U223" s="5" t="str">
        <f>IF(B223="","",VLOOKUP(AC223,Varsayımlar!$B:$Q,12,0))</f>
        <v/>
      </c>
      <c r="V223" s="5" t="str">
        <f>IF(B223="","",VLOOKUP(AC223,Varsayımlar!$B:$Q,13,0))</f>
        <v/>
      </c>
      <c r="W223" s="5" t="str">
        <f>IF(B223="","",VLOOKUP(AC223,Varsayımlar!$B:$Q,14,0))</f>
        <v/>
      </c>
      <c r="AA223" s="5" t="str">
        <f>IF(B223="","",VLOOKUP(AC223,Varsayımlar!$B:$Q,15,0))</f>
        <v/>
      </c>
      <c r="AB223" s="5" t="str">
        <f>IF(B223="","",VLOOKUP(AC223,Varsayımlar!$B:$Q,16,0))</f>
        <v/>
      </c>
      <c r="AC223" s="5" t="str">
        <f t="shared" si="16"/>
        <v/>
      </c>
    </row>
    <row r="224" spans="2:29" hidden="1" x14ac:dyDescent="0.25">
      <c r="C224" s="3" t="str">
        <f>IF(B224="","",VLOOKUP(AC224,Varsayımlar!$B:$Q,3,0))</f>
        <v/>
      </c>
      <c r="H224" s="2" t="str">
        <f>IF(B224="","",VLOOKUP(AC224,Varsayımlar!$B:$Q,5,0))</f>
        <v/>
      </c>
      <c r="J224" s="2" t="str">
        <f>IF(B224="","",VLOOKUP(AC224,Varsayımlar!$B:$Q,6,0))</f>
        <v/>
      </c>
      <c r="P224" s="2" t="str">
        <f>IF(B224="","",VLOOKUP(AC224,Varsayımlar!$B:$Q,7,0)*K224)</f>
        <v/>
      </c>
      <c r="Q224" s="2" t="str">
        <f>IF(B224="","",VLOOKUP(AC224,Varsayımlar!$B:$Q,8,0))</f>
        <v/>
      </c>
      <c r="R224" s="2" t="str">
        <f>IF(B224="","",VLOOKUP(AC224,Varsayımlar!$B:$Q,9,0))</f>
        <v/>
      </c>
      <c r="S224" s="2" t="str">
        <f>IF(B224="","",VLOOKUP(AC224,Varsayımlar!$B:$Q,10,0))</f>
        <v/>
      </c>
      <c r="T224" s="2" t="str">
        <f>IF(B224="","",VLOOKUP(AC224,Varsayımlar!$B:$Q,11,0))</f>
        <v/>
      </c>
      <c r="U224" s="2" t="str">
        <f>IF(B224="","",VLOOKUP(AC224,Varsayımlar!$B:$Q,12,0))</f>
        <v/>
      </c>
      <c r="V224" s="2" t="str">
        <f>IF(B224="","",VLOOKUP(AC224,Varsayımlar!$B:$Q,13,0))</f>
        <v/>
      </c>
      <c r="W224" s="2" t="str">
        <f>IF(B224="","",VLOOKUP(AC224,Varsayımlar!$B:$Q,14,0))</f>
        <v/>
      </c>
      <c r="AA224" s="2" t="str">
        <f>IF(B224="","",VLOOKUP(AC224,Varsayımlar!$B:$Q,15,0))</f>
        <v/>
      </c>
      <c r="AB224" s="2" t="str">
        <f>IF(B224="","",VLOOKUP(AC224,Varsayımlar!$B:$Q,16,0))</f>
        <v/>
      </c>
      <c r="AC224" s="2" t="str">
        <f t="shared" si="16"/>
        <v/>
      </c>
    </row>
    <row r="225" spans="2:29" hidden="1" x14ac:dyDescent="0.25">
      <c r="B225" s="6"/>
      <c r="C225" s="7" t="str">
        <f>IF(B225="","",VLOOKUP(AC225,Varsayımlar!$B:$Q,3,0))</f>
        <v/>
      </c>
      <c r="D225" s="7"/>
      <c r="H225" s="5" t="str">
        <f>IF(B225="","",VLOOKUP(AC225,Varsayımlar!$B:$Q,5,0))</f>
        <v/>
      </c>
      <c r="I225" s="5"/>
      <c r="J225" s="5" t="str">
        <f>IF(B225="","",VLOOKUP(AC225,Varsayımlar!$B:$Q,6,0))</f>
        <v/>
      </c>
      <c r="P225" s="5" t="str">
        <f>IF(B225="","",VLOOKUP(AC225,Varsayımlar!$B:$Q,7,0)*K225)</f>
        <v/>
      </c>
      <c r="Q225" s="5" t="str">
        <f>IF(B225="","",VLOOKUP(AC225,Varsayımlar!$B:$Q,8,0))</f>
        <v/>
      </c>
      <c r="R225" s="5" t="str">
        <f>IF(B225="","",VLOOKUP(AC225,Varsayımlar!$B:$Q,9,0))</f>
        <v/>
      </c>
      <c r="S225" s="5" t="str">
        <f>IF(B225="","",VLOOKUP(AC225,Varsayımlar!$B:$Q,10,0))</f>
        <v/>
      </c>
      <c r="T225" s="5" t="str">
        <f>IF(B225="","",VLOOKUP(AC225,Varsayımlar!$B:$Q,11,0))</f>
        <v/>
      </c>
      <c r="U225" s="5" t="str">
        <f>IF(B225="","",VLOOKUP(AC225,Varsayımlar!$B:$Q,12,0))</f>
        <v/>
      </c>
      <c r="V225" s="5" t="str">
        <f>IF(B225="","",VLOOKUP(AC225,Varsayımlar!$B:$Q,13,0))</f>
        <v/>
      </c>
      <c r="W225" s="5" t="str">
        <f>IF(B225="","",VLOOKUP(AC225,Varsayımlar!$B:$Q,14,0))</f>
        <v/>
      </c>
      <c r="AA225" s="5" t="str">
        <f>IF(B225="","",VLOOKUP(AC225,Varsayımlar!$B:$Q,15,0))</f>
        <v/>
      </c>
      <c r="AB225" s="5" t="str">
        <f>IF(B225="","",VLOOKUP(AC225,Varsayımlar!$B:$Q,16,0))</f>
        <v/>
      </c>
      <c r="AC225" s="5" t="str">
        <f t="shared" si="16"/>
        <v/>
      </c>
    </row>
    <row r="226" spans="2:29" hidden="1" x14ac:dyDescent="0.25">
      <c r="C226" s="3" t="str">
        <f>IF(B226="","",VLOOKUP(AC226,Varsayımlar!$B:$Q,3,0))</f>
        <v/>
      </c>
      <c r="H226" s="2" t="str">
        <f>IF(B226="","",VLOOKUP(AC226,Varsayımlar!$B:$Q,5,0))</f>
        <v/>
      </c>
      <c r="J226" s="2" t="str">
        <f>IF(B226="","",VLOOKUP(AC226,Varsayımlar!$B:$Q,6,0))</f>
        <v/>
      </c>
      <c r="P226" s="2" t="str">
        <f>IF(B226="","",VLOOKUP(AC226,Varsayımlar!$B:$Q,7,0)*K226)</f>
        <v/>
      </c>
      <c r="Q226" s="2" t="str">
        <f>IF(B226="","",VLOOKUP(AC226,Varsayımlar!$B:$Q,8,0))</f>
        <v/>
      </c>
      <c r="R226" s="2" t="str">
        <f>IF(B226="","",VLOOKUP(AC226,Varsayımlar!$B:$Q,9,0))</f>
        <v/>
      </c>
      <c r="S226" s="2" t="str">
        <f>IF(B226="","",VLOOKUP(AC226,Varsayımlar!$B:$Q,10,0))</f>
        <v/>
      </c>
      <c r="T226" s="2" t="str">
        <f>IF(B226="","",VLOOKUP(AC226,Varsayımlar!$B:$Q,11,0))</f>
        <v/>
      </c>
      <c r="U226" s="2" t="str">
        <f>IF(B226="","",VLOOKUP(AC226,Varsayımlar!$B:$Q,12,0))</f>
        <v/>
      </c>
      <c r="V226" s="2" t="str">
        <f>IF(B226="","",VLOOKUP(AC226,Varsayımlar!$B:$Q,13,0))</f>
        <v/>
      </c>
      <c r="W226" s="2" t="str">
        <f>IF(B226="","",VLOOKUP(AC226,Varsayımlar!$B:$Q,14,0))</f>
        <v/>
      </c>
      <c r="AA226" s="2" t="str">
        <f>IF(B226="","",VLOOKUP(AC226,Varsayımlar!$B:$Q,15,0))</f>
        <v/>
      </c>
      <c r="AB226" s="2" t="str">
        <f>IF(B226="","",VLOOKUP(AC226,Varsayımlar!$B:$Q,16,0))</f>
        <v/>
      </c>
      <c r="AC226" s="2" t="str">
        <f t="shared" si="16"/>
        <v/>
      </c>
    </row>
    <row r="227" spans="2:29" hidden="1" x14ac:dyDescent="0.25">
      <c r="B227" s="6"/>
      <c r="C227" s="7" t="str">
        <f>IF(B227="","",VLOOKUP(AC227,Varsayımlar!$B:$Q,3,0))</f>
        <v/>
      </c>
      <c r="D227" s="7"/>
      <c r="H227" s="5" t="str">
        <f>IF(B227="","",VLOOKUP(AC227,Varsayımlar!$B:$Q,5,0))</f>
        <v/>
      </c>
      <c r="I227" s="5"/>
      <c r="J227" s="5" t="str">
        <f>IF(B227="","",VLOOKUP(AC227,Varsayımlar!$B:$Q,6,0))</f>
        <v/>
      </c>
      <c r="P227" s="5" t="str">
        <f>IF(B227="","",VLOOKUP(AC227,Varsayımlar!$B:$Q,7,0)*K227)</f>
        <v/>
      </c>
      <c r="Q227" s="5" t="str">
        <f>IF(B227="","",VLOOKUP(AC227,Varsayımlar!$B:$Q,8,0))</f>
        <v/>
      </c>
      <c r="R227" s="5" t="str">
        <f>IF(B227="","",VLOOKUP(AC227,Varsayımlar!$B:$Q,9,0))</f>
        <v/>
      </c>
      <c r="S227" s="5" t="str">
        <f>IF(B227="","",VLOOKUP(AC227,Varsayımlar!$B:$Q,10,0))</f>
        <v/>
      </c>
      <c r="T227" s="5" t="str">
        <f>IF(B227="","",VLOOKUP(AC227,Varsayımlar!$B:$Q,11,0))</f>
        <v/>
      </c>
      <c r="U227" s="5" t="str">
        <f>IF(B227="","",VLOOKUP(AC227,Varsayımlar!$B:$Q,12,0))</f>
        <v/>
      </c>
      <c r="V227" s="5" t="str">
        <f>IF(B227="","",VLOOKUP(AC227,Varsayımlar!$B:$Q,13,0))</f>
        <v/>
      </c>
      <c r="W227" s="5" t="str">
        <f>IF(B227="","",VLOOKUP(AC227,Varsayımlar!$B:$Q,14,0))</f>
        <v/>
      </c>
      <c r="AA227" s="5" t="str">
        <f>IF(B227="","",VLOOKUP(AC227,Varsayımlar!$B:$Q,15,0))</f>
        <v/>
      </c>
      <c r="AB227" s="5" t="str">
        <f>IF(B227="","",VLOOKUP(AC227,Varsayımlar!$B:$Q,16,0))</f>
        <v/>
      </c>
      <c r="AC227" s="5" t="str">
        <f t="shared" si="16"/>
        <v/>
      </c>
    </row>
    <row r="228" spans="2:29" hidden="1" x14ac:dyDescent="0.25">
      <c r="C228" s="3" t="str">
        <f>IF(B228="","",VLOOKUP(AC228,Varsayımlar!$B:$Q,3,0))</f>
        <v/>
      </c>
      <c r="H228" s="2" t="str">
        <f>IF(B228="","",VLOOKUP(AC228,Varsayımlar!$B:$Q,5,0))</f>
        <v/>
      </c>
      <c r="J228" s="2" t="str">
        <f>IF(B228="","",VLOOKUP(AC228,Varsayımlar!$B:$Q,6,0))</f>
        <v/>
      </c>
      <c r="P228" s="2" t="str">
        <f>IF(B228="","",VLOOKUP(AC228,Varsayımlar!$B:$Q,7,0)*K228)</f>
        <v/>
      </c>
      <c r="Q228" s="2" t="str">
        <f>IF(B228="","",VLOOKUP(AC228,Varsayımlar!$B:$Q,8,0))</f>
        <v/>
      </c>
      <c r="R228" s="2" t="str">
        <f>IF(B228="","",VLOOKUP(AC228,Varsayımlar!$B:$Q,9,0))</f>
        <v/>
      </c>
      <c r="S228" s="2" t="str">
        <f>IF(B228="","",VLOOKUP(AC228,Varsayımlar!$B:$Q,10,0))</f>
        <v/>
      </c>
      <c r="T228" s="2" t="str">
        <f>IF(B228="","",VLOOKUP(AC228,Varsayımlar!$B:$Q,11,0))</f>
        <v/>
      </c>
      <c r="U228" s="2" t="str">
        <f>IF(B228="","",VLOOKUP(AC228,Varsayımlar!$B:$Q,12,0))</f>
        <v/>
      </c>
      <c r="V228" s="2" t="str">
        <f>IF(B228="","",VLOOKUP(AC228,Varsayımlar!$B:$Q,13,0))</f>
        <v/>
      </c>
      <c r="W228" s="2" t="str">
        <f>IF(B228="","",VLOOKUP(AC228,Varsayımlar!$B:$Q,14,0))</f>
        <v/>
      </c>
      <c r="AA228" s="2" t="str">
        <f>IF(B228="","",VLOOKUP(AC228,Varsayımlar!$B:$Q,15,0))</f>
        <v/>
      </c>
      <c r="AB228" s="2" t="str">
        <f>IF(B228="","",VLOOKUP(AC228,Varsayımlar!$B:$Q,16,0))</f>
        <v/>
      </c>
      <c r="AC228" s="2" t="str">
        <f t="shared" si="16"/>
        <v/>
      </c>
    </row>
    <row r="229" spans="2:29" hidden="1" x14ac:dyDescent="0.25">
      <c r="B229" s="6"/>
      <c r="C229" s="7" t="str">
        <f>IF(B229="","",VLOOKUP(AC229,Varsayımlar!$B:$Q,3,0))</f>
        <v/>
      </c>
      <c r="D229" s="7"/>
      <c r="H229" s="5" t="str">
        <f>IF(B229="","",VLOOKUP(AC229,Varsayımlar!$B:$Q,5,0))</f>
        <v/>
      </c>
      <c r="I229" s="5"/>
      <c r="J229" s="5" t="str">
        <f>IF(B229="","",VLOOKUP(AC229,Varsayımlar!$B:$Q,6,0))</f>
        <v/>
      </c>
      <c r="P229" s="5" t="str">
        <f>IF(B229="","",VLOOKUP(AC229,Varsayımlar!$B:$Q,7,0)*K229)</f>
        <v/>
      </c>
      <c r="Q229" s="5" t="str">
        <f>IF(B229="","",VLOOKUP(AC229,Varsayımlar!$B:$Q,8,0))</f>
        <v/>
      </c>
      <c r="R229" s="5" t="str">
        <f>IF(B229="","",VLOOKUP(AC229,Varsayımlar!$B:$Q,9,0))</f>
        <v/>
      </c>
      <c r="S229" s="5" t="str">
        <f>IF(B229="","",VLOOKUP(AC229,Varsayımlar!$B:$Q,10,0))</f>
        <v/>
      </c>
      <c r="T229" s="5" t="str">
        <f>IF(B229="","",VLOOKUP(AC229,Varsayımlar!$B:$Q,11,0))</f>
        <v/>
      </c>
      <c r="U229" s="5" t="str">
        <f>IF(B229="","",VLOOKUP(AC229,Varsayımlar!$B:$Q,12,0))</f>
        <v/>
      </c>
      <c r="V229" s="5" t="str">
        <f>IF(B229="","",VLOOKUP(AC229,Varsayımlar!$B:$Q,13,0))</f>
        <v/>
      </c>
      <c r="W229" s="5" t="str">
        <f>IF(B229="","",VLOOKUP(AC229,Varsayımlar!$B:$Q,14,0))</f>
        <v/>
      </c>
      <c r="AA229" s="5" t="str">
        <f>IF(B229="","",VLOOKUP(AC229,Varsayımlar!$B:$Q,15,0))</f>
        <v/>
      </c>
      <c r="AB229" s="5" t="str">
        <f>IF(B229="","",VLOOKUP(AC229,Varsayımlar!$B:$Q,16,0))</f>
        <v/>
      </c>
      <c r="AC229" s="5" t="str">
        <f t="shared" si="16"/>
        <v/>
      </c>
    </row>
    <row r="230" spans="2:29" hidden="1" x14ac:dyDescent="0.25">
      <c r="C230" s="3" t="str">
        <f>IF(B230="","",VLOOKUP(AC230,Varsayımlar!$B:$Q,3,0))</f>
        <v/>
      </c>
      <c r="H230" s="2" t="str">
        <f>IF(B230="","",VLOOKUP(AC230,Varsayımlar!$B:$Q,5,0))</f>
        <v/>
      </c>
      <c r="J230" s="2" t="str">
        <f>IF(B230="","",VLOOKUP(AC230,Varsayımlar!$B:$Q,6,0))</f>
        <v/>
      </c>
      <c r="P230" s="2" t="str">
        <f>IF(B230="","",VLOOKUP(AC230,Varsayımlar!$B:$Q,7,0)*K230)</f>
        <v/>
      </c>
      <c r="Q230" s="2" t="str">
        <f>IF(B230="","",VLOOKUP(AC230,Varsayımlar!$B:$Q,8,0))</f>
        <v/>
      </c>
      <c r="R230" s="2" t="str">
        <f>IF(B230="","",VLOOKUP(AC230,Varsayımlar!$B:$Q,9,0))</f>
        <v/>
      </c>
      <c r="S230" s="2" t="str">
        <f>IF(B230="","",VLOOKUP(AC230,Varsayımlar!$B:$Q,10,0))</f>
        <v/>
      </c>
      <c r="T230" s="2" t="str">
        <f>IF(B230="","",VLOOKUP(AC230,Varsayımlar!$B:$Q,11,0))</f>
        <v/>
      </c>
      <c r="U230" s="2" t="str">
        <f>IF(B230="","",VLOOKUP(AC230,Varsayımlar!$B:$Q,12,0))</f>
        <v/>
      </c>
      <c r="V230" s="2" t="str">
        <f>IF(B230="","",VLOOKUP(AC230,Varsayımlar!$B:$Q,13,0))</f>
        <v/>
      </c>
      <c r="W230" s="2" t="str">
        <f>IF(B230="","",VLOOKUP(AC230,Varsayımlar!$B:$Q,14,0))</f>
        <v/>
      </c>
      <c r="AA230" s="2" t="str">
        <f>IF(B230="","",VLOOKUP(AC230,Varsayımlar!$B:$Q,15,0))</f>
        <v/>
      </c>
      <c r="AB230" s="2" t="str">
        <f>IF(B230="","",VLOOKUP(AC230,Varsayımlar!$B:$Q,16,0))</f>
        <v/>
      </c>
      <c r="AC230" s="2" t="str">
        <f t="shared" si="16"/>
        <v/>
      </c>
    </row>
    <row r="231" spans="2:29" hidden="1" x14ac:dyDescent="0.25">
      <c r="B231" s="6"/>
      <c r="C231" s="7" t="str">
        <f>IF(B231="","",VLOOKUP(AC231,Varsayımlar!$B:$Q,3,0))</f>
        <v/>
      </c>
      <c r="D231" s="7"/>
      <c r="H231" s="5" t="str">
        <f>IF(B231="","",VLOOKUP(AC231,Varsayımlar!$B:$Q,5,0))</f>
        <v/>
      </c>
      <c r="I231" s="5"/>
      <c r="J231" s="5" t="str">
        <f>IF(B231="","",VLOOKUP(AC231,Varsayımlar!$B:$Q,6,0))</f>
        <v/>
      </c>
      <c r="P231" s="5" t="str">
        <f>IF(B231="","",VLOOKUP(AC231,Varsayımlar!$B:$Q,7,0)*K231)</f>
        <v/>
      </c>
      <c r="Q231" s="5" t="str">
        <f>IF(B231="","",VLOOKUP(AC231,Varsayımlar!$B:$Q,8,0))</f>
        <v/>
      </c>
      <c r="R231" s="5" t="str">
        <f>IF(B231="","",VLOOKUP(AC231,Varsayımlar!$B:$Q,9,0))</f>
        <v/>
      </c>
      <c r="S231" s="5" t="str">
        <f>IF(B231="","",VLOOKUP(AC231,Varsayımlar!$B:$Q,10,0))</f>
        <v/>
      </c>
      <c r="T231" s="5" t="str">
        <f>IF(B231="","",VLOOKUP(AC231,Varsayımlar!$B:$Q,11,0))</f>
        <v/>
      </c>
      <c r="U231" s="5" t="str">
        <f>IF(B231="","",VLOOKUP(AC231,Varsayımlar!$B:$Q,12,0))</f>
        <v/>
      </c>
      <c r="V231" s="5" t="str">
        <f>IF(B231="","",VLOOKUP(AC231,Varsayımlar!$B:$Q,13,0))</f>
        <v/>
      </c>
      <c r="W231" s="5" t="str">
        <f>IF(B231="","",VLOOKUP(AC231,Varsayımlar!$B:$Q,14,0))</f>
        <v/>
      </c>
      <c r="AA231" s="5" t="str">
        <f>IF(B231="","",VLOOKUP(AC231,Varsayımlar!$B:$Q,15,0))</f>
        <v/>
      </c>
      <c r="AB231" s="5" t="str">
        <f>IF(B231="","",VLOOKUP(AC231,Varsayımlar!$B:$Q,16,0))</f>
        <v/>
      </c>
      <c r="AC231" s="5" t="str">
        <f t="shared" si="16"/>
        <v/>
      </c>
    </row>
    <row r="232" spans="2:29" hidden="1" x14ac:dyDescent="0.25">
      <c r="C232" s="3" t="str">
        <f>IF(B232="","",VLOOKUP(AC232,Varsayımlar!$B:$Q,3,0))</f>
        <v/>
      </c>
      <c r="H232" s="2" t="str">
        <f>IF(B232="","",VLOOKUP(AC232,Varsayımlar!$B:$Q,5,0))</f>
        <v/>
      </c>
      <c r="J232" s="2" t="str">
        <f>IF(B232="","",VLOOKUP(AC232,Varsayımlar!$B:$Q,6,0))</f>
        <v/>
      </c>
      <c r="P232" s="2" t="str">
        <f>IF(B232="","",VLOOKUP(AC232,Varsayımlar!$B:$Q,7,0)*K232)</f>
        <v/>
      </c>
      <c r="Q232" s="2" t="str">
        <f>IF(B232="","",VLOOKUP(AC232,Varsayımlar!$B:$Q,8,0))</f>
        <v/>
      </c>
      <c r="R232" s="2" t="str">
        <f>IF(B232="","",VLOOKUP(AC232,Varsayımlar!$B:$Q,9,0))</f>
        <v/>
      </c>
      <c r="S232" s="2" t="str">
        <f>IF(B232="","",VLOOKUP(AC232,Varsayımlar!$B:$Q,10,0))</f>
        <v/>
      </c>
      <c r="T232" s="2" t="str">
        <f>IF(B232="","",VLOOKUP(AC232,Varsayımlar!$B:$Q,11,0))</f>
        <v/>
      </c>
      <c r="U232" s="2" t="str">
        <f>IF(B232="","",VLOOKUP(AC232,Varsayımlar!$B:$Q,12,0))</f>
        <v/>
      </c>
      <c r="V232" s="2" t="str">
        <f>IF(B232="","",VLOOKUP(AC232,Varsayımlar!$B:$Q,13,0))</f>
        <v/>
      </c>
      <c r="W232" s="2" t="str">
        <f>IF(B232="","",VLOOKUP(AC232,Varsayımlar!$B:$Q,14,0))</f>
        <v/>
      </c>
      <c r="AA232" s="2" t="str">
        <f>IF(B232="","",VLOOKUP(AC232,Varsayımlar!$B:$Q,15,0))</f>
        <v/>
      </c>
      <c r="AB232" s="2" t="str">
        <f>IF(B232="","",VLOOKUP(AC232,Varsayımlar!$B:$Q,16,0))</f>
        <v/>
      </c>
      <c r="AC232" s="2" t="str">
        <f t="shared" si="16"/>
        <v/>
      </c>
    </row>
    <row r="233" spans="2:29" hidden="1" x14ac:dyDescent="0.25">
      <c r="B233" s="6"/>
      <c r="C233" s="7" t="str">
        <f>IF(B233="","",VLOOKUP(AC233,Varsayımlar!$B:$Q,3,0))</f>
        <v/>
      </c>
      <c r="D233" s="7"/>
      <c r="H233" s="5" t="str">
        <f>IF(B233="","",VLOOKUP(AC233,Varsayımlar!$B:$Q,5,0))</f>
        <v/>
      </c>
      <c r="I233" s="5"/>
      <c r="J233" s="5" t="str">
        <f>IF(B233="","",VLOOKUP(AC233,Varsayımlar!$B:$Q,6,0))</f>
        <v/>
      </c>
      <c r="P233" s="5" t="str">
        <f>IF(B233="","",VLOOKUP(AC233,Varsayımlar!$B:$Q,7,0)*K233)</f>
        <v/>
      </c>
      <c r="Q233" s="5" t="str">
        <f>IF(B233="","",VLOOKUP(AC233,Varsayımlar!$B:$Q,8,0))</f>
        <v/>
      </c>
      <c r="R233" s="5" t="str">
        <f>IF(B233="","",VLOOKUP(AC233,Varsayımlar!$B:$Q,9,0))</f>
        <v/>
      </c>
      <c r="S233" s="5" t="str">
        <f>IF(B233="","",VLOOKUP(AC233,Varsayımlar!$B:$Q,10,0))</f>
        <v/>
      </c>
      <c r="T233" s="5" t="str">
        <f>IF(B233="","",VLOOKUP(AC233,Varsayımlar!$B:$Q,11,0))</f>
        <v/>
      </c>
      <c r="U233" s="5" t="str">
        <f>IF(B233="","",VLOOKUP(AC233,Varsayımlar!$B:$Q,12,0))</f>
        <v/>
      </c>
      <c r="V233" s="5" t="str">
        <f>IF(B233="","",VLOOKUP(AC233,Varsayımlar!$B:$Q,13,0))</f>
        <v/>
      </c>
      <c r="W233" s="5" t="str">
        <f>IF(B233="","",VLOOKUP(AC233,Varsayımlar!$B:$Q,14,0))</f>
        <v/>
      </c>
      <c r="AA233" s="5" t="str">
        <f>IF(B233="","",VLOOKUP(AC233,Varsayımlar!$B:$Q,15,0))</f>
        <v/>
      </c>
      <c r="AB233" s="5" t="str">
        <f>IF(B233="","",VLOOKUP(AC233,Varsayımlar!$B:$Q,16,0))</f>
        <v/>
      </c>
      <c r="AC233" s="5" t="str">
        <f t="shared" si="16"/>
        <v/>
      </c>
    </row>
    <row r="234" spans="2:29" hidden="1" x14ac:dyDescent="0.25">
      <c r="C234" s="3" t="str">
        <f>IF(B234="","",VLOOKUP(AC234,Varsayımlar!$B:$Q,3,0))</f>
        <v/>
      </c>
      <c r="H234" s="2" t="str">
        <f>IF(B234="","",VLOOKUP(AC234,Varsayımlar!$B:$Q,5,0))</f>
        <v/>
      </c>
      <c r="J234" s="2" t="str">
        <f>IF(B234="","",VLOOKUP(AC234,Varsayımlar!$B:$Q,6,0))</f>
        <v/>
      </c>
      <c r="P234" s="2" t="str">
        <f>IF(B234="","",VLOOKUP(AC234,Varsayımlar!$B:$Q,7,0)*K234)</f>
        <v/>
      </c>
      <c r="Q234" s="2" t="str">
        <f>IF(B234="","",VLOOKUP(AC234,Varsayımlar!$B:$Q,8,0))</f>
        <v/>
      </c>
      <c r="R234" s="2" t="str">
        <f>IF(B234="","",VLOOKUP(AC234,Varsayımlar!$B:$Q,9,0))</f>
        <v/>
      </c>
      <c r="S234" s="2" t="str">
        <f>IF(B234="","",VLOOKUP(AC234,Varsayımlar!$B:$Q,10,0))</f>
        <v/>
      </c>
      <c r="T234" s="2" t="str">
        <f>IF(B234="","",VLOOKUP(AC234,Varsayımlar!$B:$Q,11,0))</f>
        <v/>
      </c>
      <c r="U234" s="2" t="str">
        <f>IF(B234="","",VLOOKUP(AC234,Varsayımlar!$B:$Q,12,0))</f>
        <v/>
      </c>
      <c r="V234" s="2" t="str">
        <f>IF(B234="","",VLOOKUP(AC234,Varsayımlar!$B:$Q,13,0))</f>
        <v/>
      </c>
      <c r="W234" s="2" t="str">
        <f>IF(B234="","",VLOOKUP(AC234,Varsayımlar!$B:$Q,14,0))</f>
        <v/>
      </c>
      <c r="AA234" s="2" t="str">
        <f>IF(B234="","",VLOOKUP(AC234,Varsayımlar!$B:$Q,15,0))</f>
        <v/>
      </c>
      <c r="AB234" s="2" t="str">
        <f>IF(B234="","",VLOOKUP(AC234,Varsayımlar!$B:$Q,16,0))</f>
        <v/>
      </c>
      <c r="AC234" s="2" t="str">
        <f t="shared" si="16"/>
        <v/>
      </c>
    </row>
    <row r="235" spans="2:29" hidden="1" x14ac:dyDescent="0.25">
      <c r="B235" s="6"/>
      <c r="C235" s="7" t="str">
        <f>IF(B235="","",VLOOKUP(AC235,Varsayımlar!$B:$Q,3,0))</f>
        <v/>
      </c>
      <c r="D235" s="7"/>
      <c r="H235" s="5" t="str">
        <f>IF(B235="","",VLOOKUP(AC235,Varsayımlar!$B:$Q,5,0))</f>
        <v/>
      </c>
      <c r="I235" s="5"/>
      <c r="J235" s="5" t="str">
        <f>IF(B235="","",VLOOKUP(AC235,Varsayımlar!$B:$Q,6,0))</f>
        <v/>
      </c>
      <c r="P235" s="5" t="str">
        <f>IF(B235="","",VLOOKUP(AC235,Varsayımlar!$B:$Q,7,0)*K235)</f>
        <v/>
      </c>
      <c r="Q235" s="5" t="str">
        <f>IF(B235="","",VLOOKUP(AC235,Varsayımlar!$B:$Q,8,0))</f>
        <v/>
      </c>
      <c r="R235" s="5" t="str">
        <f>IF(B235="","",VLOOKUP(AC235,Varsayımlar!$B:$Q,9,0))</f>
        <v/>
      </c>
      <c r="S235" s="5" t="str">
        <f>IF(B235="","",VLOOKUP(AC235,Varsayımlar!$B:$Q,10,0))</f>
        <v/>
      </c>
      <c r="T235" s="5" t="str">
        <f>IF(B235="","",VLOOKUP(AC235,Varsayımlar!$B:$Q,11,0))</f>
        <v/>
      </c>
      <c r="U235" s="5" t="str">
        <f>IF(B235="","",VLOOKUP(AC235,Varsayımlar!$B:$Q,12,0))</f>
        <v/>
      </c>
      <c r="V235" s="5" t="str">
        <f>IF(B235="","",VLOOKUP(AC235,Varsayımlar!$B:$Q,13,0))</f>
        <v/>
      </c>
      <c r="W235" s="5" t="str">
        <f>IF(B235="","",VLOOKUP(AC235,Varsayımlar!$B:$Q,14,0))</f>
        <v/>
      </c>
      <c r="AA235" s="5" t="str">
        <f>IF(B235="","",VLOOKUP(AC235,Varsayımlar!$B:$Q,15,0))</f>
        <v/>
      </c>
      <c r="AB235" s="5" t="str">
        <f>IF(B235="","",VLOOKUP(AC235,Varsayımlar!$B:$Q,16,0))</f>
        <v/>
      </c>
      <c r="AC235" s="5" t="str">
        <f t="shared" si="16"/>
        <v/>
      </c>
    </row>
    <row r="236" spans="2:29" hidden="1" x14ac:dyDescent="0.25">
      <c r="C236" s="3" t="str">
        <f>IF(B236="","",VLOOKUP(AC236,Varsayımlar!$B:$Q,3,0))</f>
        <v/>
      </c>
      <c r="H236" s="2" t="str">
        <f>IF(B236="","",VLOOKUP(AC236,Varsayımlar!$B:$Q,5,0))</f>
        <v/>
      </c>
      <c r="J236" s="2" t="str">
        <f>IF(B236="","",VLOOKUP(AC236,Varsayımlar!$B:$Q,6,0))</f>
        <v/>
      </c>
      <c r="P236" s="2" t="str">
        <f>IF(B236="","",VLOOKUP(AC236,Varsayımlar!$B:$Q,7,0)*K236)</f>
        <v/>
      </c>
      <c r="Q236" s="2" t="str">
        <f>IF(B236="","",VLOOKUP(AC236,Varsayımlar!$B:$Q,8,0))</f>
        <v/>
      </c>
      <c r="R236" s="2" t="str">
        <f>IF(B236="","",VLOOKUP(AC236,Varsayımlar!$B:$Q,9,0))</f>
        <v/>
      </c>
      <c r="S236" s="2" t="str">
        <f>IF(B236="","",VLOOKUP(AC236,Varsayımlar!$B:$Q,10,0))</f>
        <v/>
      </c>
      <c r="T236" s="2" t="str">
        <f>IF(B236="","",VLOOKUP(AC236,Varsayımlar!$B:$Q,11,0))</f>
        <v/>
      </c>
      <c r="U236" s="2" t="str">
        <f>IF(B236="","",VLOOKUP(AC236,Varsayımlar!$B:$Q,12,0))</f>
        <v/>
      </c>
      <c r="V236" s="2" t="str">
        <f>IF(B236="","",VLOOKUP(AC236,Varsayımlar!$B:$Q,13,0))</f>
        <v/>
      </c>
      <c r="W236" s="2" t="str">
        <f>IF(B236="","",VLOOKUP(AC236,Varsayımlar!$B:$Q,14,0))</f>
        <v/>
      </c>
      <c r="AA236" s="2" t="str">
        <f>IF(B236="","",VLOOKUP(AC236,Varsayımlar!$B:$Q,15,0))</f>
        <v/>
      </c>
      <c r="AB236" s="2" t="str">
        <f>IF(B236="","",VLOOKUP(AC236,Varsayımlar!$B:$Q,16,0))</f>
        <v/>
      </c>
      <c r="AC236" s="2" t="str">
        <f t="shared" si="16"/>
        <v/>
      </c>
    </row>
    <row r="237" spans="2:29" hidden="1" x14ac:dyDescent="0.25">
      <c r="B237" s="6"/>
      <c r="C237" s="7" t="str">
        <f>IF(B237="","",VLOOKUP(AC237,Varsayımlar!$B:$Q,3,0))</f>
        <v/>
      </c>
      <c r="D237" s="7"/>
      <c r="H237" s="5" t="str">
        <f>IF(B237="","",VLOOKUP(AC237,Varsayımlar!$B:$Q,5,0))</f>
        <v/>
      </c>
      <c r="I237" s="5"/>
      <c r="J237" s="5" t="str">
        <f>IF(B237="","",VLOOKUP(AC237,Varsayımlar!$B:$Q,6,0))</f>
        <v/>
      </c>
      <c r="P237" s="5" t="str">
        <f>IF(B237="","",VLOOKUP(AC237,Varsayımlar!$B:$Q,7,0)*K237)</f>
        <v/>
      </c>
      <c r="Q237" s="5" t="str">
        <f>IF(B237="","",VLOOKUP(AC237,Varsayımlar!$B:$Q,8,0))</f>
        <v/>
      </c>
      <c r="R237" s="5" t="str">
        <f>IF(B237="","",VLOOKUP(AC237,Varsayımlar!$B:$Q,9,0))</f>
        <v/>
      </c>
      <c r="S237" s="5" t="str">
        <f>IF(B237="","",VLOOKUP(AC237,Varsayımlar!$B:$Q,10,0))</f>
        <v/>
      </c>
      <c r="T237" s="5" t="str">
        <f>IF(B237="","",VLOOKUP(AC237,Varsayımlar!$B:$Q,11,0))</f>
        <v/>
      </c>
      <c r="U237" s="5" t="str">
        <f>IF(B237="","",VLOOKUP(AC237,Varsayımlar!$B:$Q,12,0))</f>
        <v/>
      </c>
      <c r="V237" s="5" t="str">
        <f>IF(B237="","",VLOOKUP(AC237,Varsayımlar!$B:$Q,13,0))</f>
        <v/>
      </c>
      <c r="W237" s="5" t="str">
        <f>IF(B237="","",VLOOKUP(AC237,Varsayımlar!$B:$Q,14,0))</f>
        <v/>
      </c>
      <c r="AA237" s="5" t="str">
        <f>IF(B237="","",VLOOKUP(AC237,Varsayımlar!$B:$Q,15,0))</f>
        <v/>
      </c>
      <c r="AB237" s="5" t="str">
        <f>IF(B237="","",VLOOKUP(AC237,Varsayımlar!$B:$Q,16,0))</f>
        <v/>
      </c>
      <c r="AC237" s="5" t="str">
        <f t="shared" si="16"/>
        <v/>
      </c>
    </row>
    <row r="238" spans="2:29" hidden="1" x14ac:dyDescent="0.25">
      <c r="C238" s="3" t="str">
        <f>IF(B238="","",VLOOKUP(AC238,Varsayımlar!$B:$Q,3,0))</f>
        <v/>
      </c>
      <c r="H238" s="2" t="str">
        <f>IF(B238="","",VLOOKUP(AC238,Varsayımlar!$B:$Q,5,0))</f>
        <v/>
      </c>
      <c r="J238" s="2" t="str">
        <f>IF(B238="","",VLOOKUP(AC238,Varsayımlar!$B:$Q,6,0))</f>
        <v/>
      </c>
      <c r="P238" s="2" t="str">
        <f>IF(B238="","",VLOOKUP(AC238,Varsayımlar!$B:$Q,7,0)*K238)</f>
        <v/>
      </c>
      <c r="Q238" s="2" t="str">
        <f>IF(B238="","",VLOOKUP(AC238,Varsayımlar!$B:$Q,8,0))</f>
        <v/>
      </c>
      <c r="R238" s="2" t="str">
        <f>IF(B238="","",VLOOKUP(AC238,Varsayımlar!$B:$Q,9,0))</f>
        <v/>
      </c>
      <c r="S238" s="2" t="str">
        <f>IF(B238="","",VLOOKUP(AC238,Varsayımlar!$B:$Q,10,0))</f>
        <v/>
      </c>
      <c r="T238" s="2" t="str">
        <f>IF(B238="","",VLOOKUP(AC238,Varsayımlar!$B:$Q,11,0))</f>
        <v/>
      </c>
      <c r="U238" s="2" t="str">
        <f>IF(B238="","",VLOOKUP(AC238,Varsayımlar!$B:$Q,12,0))</f>
        <v/>
      </c>
      <c r="V238" s="2" t="str">
        <f>IF(B238="","",VLOOKUP(AC238,Varsayımlar!$B:$Q,13,0))</f>
        <v/>
      </c>
      <c r="W238" s="2" t="str">
        <f>IF(B238="","",VLOOKUP(AC238,Varsayımlar!$B:$Q,14,0))</f>
        <v/>
      </c>
      <c r="AA238" s="2" t="str">
        <f>IF(B238="","",VLOOKUP(AC238,Varsayımlar!$B:$Q,15,0))</f>
        <v/>
      </c>
      <c r="AB238" s="2" t="str">
        <f>IF(B238="","",VLOOKUP(AC238,Varsayımlar!$B:$Q,16,0))</f>
        <v/>
      </c>
      <c r="AC238" s="2" t="str">
        <f t="shared" si="16"/>
        <v/>
      </c>
    </row>
    <row r="239" spans="2:29" hidden="1" x14ac:dyDescent="0.25">
      <c r="B239" s="6"/>
      <c r="C239" s="7" t="str">
        <f>IF(B239="","",VLOOKUP(AC239,Varsayımlar!$B:$Q,3,0))</f>
        <v/>
      </c>
      <c r="D239" s="7"/>
      <c r="H239" s="5" t="str">
        <f>IF(B239="","",VLOOKUP(AC239,Varsayımlar!$B:$Q,5,0))</f>
        <v/>
      </c>
      <c r="I239" s="5"/>
      <c r="J239" s="5" t="str">
        <f>IF(B239="","",VLOOKUP(AC239,Varsayımlar!$B:$Q,6,0))</f>
        <v/>
      </c>
      <c r="P239" s="5" t="str">
        <f>IF(B239="","",VLOOKUP(AC239,Varsayımlar!$B:$Q,7,0)*K239)</f>
        <v/>
      </c>
      <c r="Q239" s="5" t="str">
        <f>IF(B239="","",VLOOKUP(AC239,Varsayımlar!$B:$Q,8,0))</f>
        <v/>
      </c>
      <c r="R239" s="5" t="str">
        <f>IF(B239="","",VLOOKUP(AC239,Varsayımlar!$B:$Q,9,0))</f>
        <v/>
      </c>
      <c r="S239" s="5" t="str">
        <f>IF(B239="","",VLOOKUP(AC239,Varsayımlar!$B:$Q,10,0))</f>
        <v/>
      </c>
      <c r="T239" s="5" t="str">
        <f>IF(B239="","",VLOOKUP(AC239,Varsayımlar!$B:$Q,11,0))</f>
        <v/>
      </c>
      <c r="U239" s="5" t="str">
        <f>IF(B239="","",VLOOKUP(AC239,Varsayımlar!$B:$Q,12,0))</f>
        <v/>
      </c>
      <c r="V239" s="5" t="str">
        <f>IF(B239="","",VLOOKUP(AC239,Varsayımlar!$B:$Q,13,0))</f>
        <v/>
      </c>
      <c r="W239" s="5" t="str">
        <f>IF(B239="","",VLOOKUP(AC239,Varsayımlar!$B:$Q,14,0))</f>
        <v/>
      </c>
      <c r="AA239" s="5" t="str">
        <f>IF(B239="","",VLOOKUP(AC239,Varsayımlar!$B:$Q,15,0))</f>
        <v/>
      </c>
      <c r="AB239" s="5" t="str">
        <f>IF(B239="","",VLOOKUP(AC239,Varsayımlar!$B:$Q,16,0))</f>
        <v/>
      </c>
      <c r="AC239" s="5" t="str">
        <f t="shared" si="16"/>
        <v/>
      </c>
    </row>
    <row r="240" spans="2:29" hidden="1" x14ac:dyDescent="0.25">
      <c r="C240" s="3" t="str">
        <f>IF(B240="","",VLOOKUP(AC240,Varsayımlar!$B:$Q,3,0))</f>
        <v/>
      </c>
      <c r="H240" s="2" t="str">
        <f>IF(B240="","",VLOOKUP(AC240,Varsayımlar!$B:$Q,5,0))</f>
        <v/>
      </c>
      <c r="J240" s="2" t="str">
        <f>IF(B240="","",VLOOKUP(AC240,Varsayımlar!$B:$Q,6,0))</f>
        <v/>
      </c>
      <c r="P240" s="2" t="str">
        <f>IF(B240="","",VLOOKUP(AC240,Varsayımlar!$B:$Q,7,0)*K240)</f>
        <v/>
      </c>
      <c r="Q240" s="2" t="str">
        <f>IF(B240="","",VLOOKUP(AC240,Varsayımlar!$B:$Q,8,0))</f>
        <v/>
      </c>
      <c r="R240" s="2" t="str">
        <f>IF(B240="","",VLOOKUP(AC240,Varsayımlar!$B:$Q,9,0))</f>
        <v/>
      </c>
      <c r="S240" s="2" t="str">
        <f>IF(B240="","",VLOOKUP(AC240,Varsayımlar!$B:$Q,10,0))</f>
        <v/>
      </c>
      <c r="T240" s="2" t="str">
        <f>IF(B240="","",VLOOKUP(AC240,Varsayımlar!$B:$Q,11,0))</f>
        <v/>
      </c>
      <c r="U240" s="2" t="str">
        <f>IF(B240="","",VLOOKUP(AC240,Varsayımlar!$B:$Q,12,0))</f>
        <v/>
      </c>
      <c r="V240" s="2" t="str">
        <f>IF(B240="","",VLOOKUP(AC240,Varsayımlar!$B:$Q,13,0))</f>
        <v/>
      </c>
      <c r="W240" s="2" t="str">
        <f>IF(B240="","",VLOOKUP(AC240,Varsayımlar!$B:$Q,14,0))</f>
        <v/>
      </c>
      <c r="AA240" s="2" t="str">
        <f>IF(B240="","",VLOOKUP(AC240,Varsayımlar!$B:$Q,15,0))</f>
        <v/>
      </c>
      <c r="AB240" s="2" t="str">
        <f>IF(B240="","",VLOOKUP(AC240,Varsayımlar!$B:$Q,16,0))</f>
        <v/>
      </c>
      <c r="AC240" s="2" t="str">
        <f t="shared" si="16"/>
        <v/>
      </c>
    </row>
    <row r="241" spans="2:29" hidden="1" x14ac:dyDescent="0.25">
      <c r="B241" s="6"/>
      <c r="C241" s="7" t="str">
        <f>IF(B241="","",VLOOKUP(AC241,Varsayımlar!$B:$Q,3,0))</f>
        <v/>
      </c>
      <c r="D241" s="7"/>
      <c r="H241" s="5" t="str">
        <f>IF(B241="","",VLOOKUP(AC241,Varsayımlar!$B:$Q,5,0))</f>
        <v/>
      </c>
      <c r="I241" s="5"/>
      <c r="J241" s="5" t="str">
        <f>IF(B241="","",VLOOKUP(AC241,Varsayımlar!$B:$Q,6,0))</f>
        <v/>
      </c>
      <c r="P241" s="5" t="str">
        <f>IF(B241="","",VLOOKUP(AC241,Varsayımlar!$B:$Q,7,0)*K241)</f>
        <v/>
      </c>
      <c r="Q241" s="5" t="str">
        <f>IF(B241="","",VLOOKUP(AC241,Varsayımlar!$B:$Q,8,0))</f>
        <v/>
      </c>
      <c r="R241" s="5" t="str">
        <f>IF(B241="","",VLOOKUP(AC241,Varsayımlar!$B:$Q,9,0))</f>
        <v/>
      </c>
      <c r="S241" s="5" t="str">
        <f>IF(B241="","",VLOOKUP(AC241,Varsayımlar!$B:$Q,10,0))</f>
        <v/>
      </c>
      <c r="T241" s="5" t="str">
        <f>IF(B241="","",VLOOKUP(AC241,Varsayımlar!$B:$Q,11,0))</f>
        <v/>
      </c>
      <c r="U241" s="5" t="str">
        <f>IF(B241="","",VLOOKUP(AC241,Varsayımlar!$B:$Q,12,0))</f>
        <v/>
      </c>
      <c r="V241" s="5" t="str">
        <f>IF(B241="","",VLOOKUP(AC241,Varsayımlar!$B:$Q,13,0))</f>
        <v/>
      </c>
      <c r="W241" s="5" t="str">
        <f>IF(B241="","",VLOOKUP(AC241,Varsayımlar!$B:$Q,14,0))</f>
        <v/>
      </c>
      <c r="AA241" s="5" t="str">
        <f>IF(B241="","",VLOOKUP(AC241,Varsayımlar!$B:$Q,15,0))</f>
        <v/>
      </c>
      <c r="AB241" s="5" t="str">
        <f>IF(B241="","",VLOOKUP(AC241,Varsayımlar!$B:$Q,16,0))</f>
        <v/>
      </c>
      <c r="AC241" s="5" t="str">
        <f t="shared" si="16"/>
        <v/>
      </c>
    </row>
    <row r="242" spans="2:29" hidden="1" x14ac:dyDescent="0.25">
      <c r="C242" s="3" t="str">
        <f>IF(B242="","",VLOOKUP(AC242,Varsayımlar!$B:$Q,3,0))</f>
        <v/>
      </c>
      <c r="H242" s="2" t="str">
        <f>IF(B242="","",VLOOKUP(AC242,Varsayımlar!$B:$Q,5,0))</f>
        <v/>
      </c>
      <c r="J242" s="2" t="str">
        <f>IF(B242="","",VLOOKUP(AC242,Varsayımlar!$B:$Q,6,0))</f>
        <v/>
      </c>
      <c r="P242" s="2" t="str">
        <f>IF(B242="","",VLOOKUP(AC242,Varsayımlar!$B:$Q,7,0)*K242)</f>
        <v/>
      </c>
      <c r="Q242" s="2" t="str">
        <f>IF(B242="","",VLOOKUP(AC242,Varsayımlar!$B:$Q,8,0))</f>
        <v/>
      </c>
      <c r="R242" s="2" t="str">
        <f>IF(B242="","",VLOOKUP(AC242,Varsayımlar!$B:$Q,9,0))</f>
        <v/>
      </c>
      <c r="S242" s="2" t="str">
        <f>IF(B242="","",VLOOKUP(AC242,Varsayımlar!$B:$Q,10,0))</f>
        <v/>
      </c>
      <c r="T242" s="2" t="str">
        <f>IF(B242="","",VLOOKUP(AC242,Varsayımlar!$B:$Q,11,0))</f>
        <v/>
      </c>
      <c r="U242" s="2" t="str">
        <f>IF(B242="","",VLOOKUP(AC242,Varsayımlar!$B:$Q,12,0))</f>
        <v/>
      </c>
      <c r="V242" s="2" t="str">
        <f>IF(B242="","",VLOOKUP(AC242,Varsayımlar!$B:$Q,13,0))</f>
        <v/>
      </c>
      <c r="W242" s="2" t="str">
        <f>IF(B242="","",VLOOKUP(AC242,Varsayımlar!$B:$Q,14,0))</f>
        <v/>
      </c>
      <c r="AA242" s="2" t="str">
        <f>IF(B242="","",VLOOKUP(AC242,Varsayımlar!$B:$Q,15,0))</f>
        <v/>
      </c>
      <c r="AB242" s="2" t="str">
        <f>IF(B242="","",VLOOKUP(AC242,Varsayımlar!$B:$Q,16,0))</f>
        <v/>
      </c>
      <c r="AC242" s="2" t="str">
        <f t="shared" si="16"/>
        <v/>
      </c>
    </row>
    <row r="243" spans="2:29" hidden="1" x14ac:dyDescent="0.25">
      <c r="B243" s="6"/>
      <c r="C243" s="7" t="str">
        <f>IF(B243="","",VLOOKUP(AC243,Varsayımlar!$B:$Q,3,0))</f>
        <v/>
      </c>
      <c r="D243" s="7"/>
      <c r="H243" s="5" t="str">
        <f>IF(B243="","",VLOOKUP(AC243,Varsayımlar!$B:$Q,5,0))</f>
        <v/>
      </c>
      <c r="I243" s="5"/>
      <c r="J243" s="5" t="str">
        <f>IF(B243="","",VLOOKUP(AC243,Varsayımlar!$B:$Q,6,0))</f>
        <v/>
      </c>
      <c r="P243" s="5" t="str">
        <f>IF(B243="","",VLOOKUP(AC243,Varsayımlar!$B:$Q,7,0)*K243)</f>
        <v/>
      </c>
      <c r="Q243" s="5" t="str">
        <f>IF(B243="","",VLOOKUP(AC243,Varsayımlar!$B:$Q,8,0))</f>
        <v/>
      </c>
      <c r="R243" s="5" t="str">
        <f>IF(B243="","",VLOOKUP(AC243,Varsayımlar!$B:$Q,9,0))</f>
        <v/>
      </c>
      <c r="S243" s="5" t="str">
        <f>IF(B243="","",VLOOKUP(AC243,Varsayımlar!$B:$Q,10,0))</f>
        <v/>
      </c>
      <c r="T243" s="5" t="str">
        <f>IF(B243="","",VLOOKUP(AC243,Varsayımlar!$B:$Q,11,0))</f>
        <v/>
      </c>
      <c r="U243" s="5" t="str">
        <f>IF(B243="","",VLOOKUP(AC243,Varsayımlar!$B:$Q,12,0))</f>
        <v/>
      </c>
      <c r="V243" s="5" t="str">
        <f>IF(B243="","",VLOOKUP(AC243,Varsayımlar!$B:$Q,13,0))</f>
        <v/>
      </c>
      <c r="W243" s="5" t="str">
        <f>IF(B243="","",VLOOKUP(AC243,Varsayımlar!$B:$Q,14,0))</f>
        <v/>
      </c>
      <c r="AA243" s="5" t="str">
        <f>IF(B243="","",VLOOKUP(AC243,Varsayımlar!$B:$Q,15,0))</f>
        <v/>
      </c>
      <c r="AB243" s="5" t="str">
        <f>IF(B243="","",VLOOKUP(AC243,Varsayımlar!$B:$Q,16,0))</f>
        <v/>
      </c>
      <c r="AC243" s="5" t="str">
        <f t="shared" si="16"/>
        <v/>
      </c>
    </row>
    <row r="244" spans="2:29" hidden="1" x14ac:dyDescent="0.25">
      <c r="C244" s="3" t="str">
        <f>IF(B244="","",VLOOKUP(AC244,Varsayımlar!$B:$Q,3,0))</f>
        <v/>
      </c>
      <c r="H244" s="2" t="str">
        <f>IF(B244="","",VLOOKUP(AC244,Varsayımlar!$B:$Q,5,0))</f>
        <v/>
      </c>
      <c r="J244" s="2" t="str">
        <f>IF(B244="","",VLOOKUP(AC244,Varsayımlar!$B:$Q,6,0))</f>
        <v/>
      </c>
      <c r="P244" s="2" t="str">
        <f>IF(B244="","",VLOOKUP(AC244,Varsayımlar!$B:$Q,7,0)*K244)</f>
        <v/>
      </c>
      <c r="Q244" s="2" t="str">
        <f>IF(B244="","",VLOOKUP(AC244,Varsayımlar!$B:$Q,8,0))</f>
        <v/>
      </c>
      <c r="R244" s="2" t="str">
        <f>IF(B244="","",VLOOKUP(AC244,Varsayımlar!$B:$Q,9,0))</f>
        <v/>
      </c>
      <c r="S244" s="2" t="str">
        <f>IF(B244="","",VLOOKUP(AC244,Varsayımlar!$B:$Q,10,0))</f>
        <v/>
      </c>
      <c r="T244" s="2" t="str">
        <f>IF(B244="","",VLOOKUP(AC244,Varsayımlar!$B:$Q,11,0))</f>
        <v/>
      </c>
      <c r="U244" s="2" t="str">
        <f>IF(B244="","",VLOOKUP(AC244,Varsayımlar!$B:$Q,12,0))</f>
        <v/>
      </c>
      <c r="V244" s="2" t="str">
        <f>IF(B244="","",VLOOKUP(AC244,Varsayımlar!$B:$Q,13,0))</f>
        <v/>
      </c>
      <c r="W244" s="2" t="str">
        <f>IF(B244="","",VLOOKUP(AC244,Varsayımlar!$B:$Q,14,0))</f>
        <v/>
      </c>
      <c r="AA244" s="2" t="str">
        <f>IF(B244="","",VLOOKUP(AC244,Varsayımlar!$B:$Q,15,0))</f>
        <v/>
      </c>
      <c r="AB244" s="2" t="str">
        <f>IF(B244="","",VLOOKUP(AC244,Varsayımlar!$B:$Q,16,0))</f>
        <v/>
      </c>
      <c r="AC244" s="2" t="str">
        <f t="shared" si="16"/>
        <v/>
      </c>
    </row>
    <row r="245" spans="2:29" hidden="1" x14ac:dyDescent="0.25">
      <c r="B245" s="6"/>
      <c r="C245" s="7" t="str">
        <f>IF(B245="","",VLOOKUP(AC245,Varsayımlar!$B:$Q,3,0))</f>
        <v/>
      </c>
      <c r="D245" s="7"/>
      <c r="H245" s="5" t="str">
        <f>IF(B245="","",VLOOKUP(AC245,Varsayımlar!$B:$Q,5,0))</f>
        <v/>
      </c>
      <c r="I245" s="5"/>
      <c r="J245" s="5" t="str">
        <f>IF(B245="","",VLOOKUP(AC245,Varsayımlar!$B:$Q,6,0))</f>
        <v/>
      </c>
      <c r="P245" s="5" t="str">
        <f>IF(B245="","",VLOOKUP(AC245,Varsayımlar!$B:$Q,7,0)*K245)</f>
        <v/>
      </c>
      <c r="Q245" s="5" t="str">
        <f>IF(B245="","",VLOOKUP(AC245,Varsayımlar!$B:$Q,8,0))</f>
        <v/>
      </c>
      <c r="R245" s="5" t="str">
        <f>IF(B245="","",VLOOKUP(AC245,Varsayımlar!$B:$Q,9,0))</f>
        <v/>
      </c>
      <c r="S245" s="5" t="str">
        <f>IF(B245="","",VLOOKUP(AC245,Varsayımlar!$B:$Q,10,0))</f>
        <v/>
      </c>
      <c r="T245" s="5" t="str">
        <f>IF(B245="","",VLOOKUP(AC245,Varsayımlar!$B:$Q,11,0))</f>
        <v/>
      </c>
      <c r="U245" s="5" t="str">
        <f>IF(B245="","",VLOOKUP(AC245,Varsayımlar!$B:$Q,12,0))</f>
        <v/>
      </c>
      <c r="V245" s="5" t="str">
        <f>IF(B245="","",VLOOKUP(AC245,Varsayımlar!$B:$Q,13,0))</f>
        <v/>
      </c>
      <c r="W245" s="5" t="str">
        <f>IF(B245="","",VLOOKUP(AC245,Varsayımlar!$B:$Q,14,0))</f>
        <v/>
      </c>
      <c r="AA245" s="5" t="str">
        <f>IF(B245="","",VLOOKUP(AC245,Varsayımlar!$B:$Q,15,0))</f>
        <v/>
      </c>
      <c r="AB245" s="5" t="str">
        <f>IF(B245="","",VLOOKUP(AC245,Varsayımlar!$B:$Q,16,0))</f>
        <v/>
      </c>
      <c r="AC245" s="5" t="str">
        <f t="shared" si="16"/>
        <v/>
      </c>
    </row>
    <row r="246" spans="2:29" hidden="1" x14ac:dyDescent="0.25">
      <c r="C246" s="3" t="str">
        <f>IF(B246="","",VLOOKUP(AC246,Varsayımlar!$B:$Q,3,0))</f>
        <v/>
      </c>
      <c r="H246" s="2" t="str">
        <f>IF(B246="","",VLOOKUP(AC246,Varsayımlar!$B:$Q,5,0))</f>
        <v/>
      </c>
      <c r="J246" s="2" t="str">
        <f>IF(B246="","",VLOOKUP(AC246,Varsayımlar!$B:$Q,6,0))</f>
        <v/>
      </c>
      <c r="P246" s="2" t="str">
        <f>IF(B246="","",VLOOKUP(AC246,Varsayımlar!$B:$Q,7,0)*K246)</f>
        <v/>
      </c>
      <c r="Q246" s="2" t="str">
        <f>IF(B246="","",VLOOKUP(AC246,Varsayımlar!$B:$Q,8,0))</f>
        <v/>
      </c>
      <c r="R246" s="2" t="str">
        <f>IF(B246="","",VLOOKUP(AC246,Varsayımlar!$B:$Q,9,0))</f>
        <v/>
      </c>
      <c r="S246" s="2" t="str">
        <f>IF(B246="","",VLOOKUP(AC246,Varsayımlar!$B:$Q,10,0))</f>
        <v/>
      </c>
      <c r="T246" s="2" t="str">
        <f>IF(B246="","",VLOOKUP(AC246,Varsayımlar!$B:$Q,11,0))</f>
        <v/>
      </c>
      <c r="U246" s="2" t="str">
        <f>IF(B246="","",VLOOKUP(AC246,Varsayımlar!$B:$Q,12,0))</f>
        <v/>
      </c>
      <c r="V246" s="2" t="str">
        <f>IF(B246="","",VLOOKUP(AC246,Varsayımlar!$B:$Q,13,0))</f>
        <v/>
      </c>
      <c r="W246" s="2" t="str">
        <f>IF(B246="","",VLOOKUP(AC246,Varsayımlar!$B:$Q,14,0))</f>
        <v/>
      </c>
      <c r="AA246" s="2" t="str">
        <f>IF(B246="","",VLOOKUP(AC246,Varsayımlar!$B:$Q,15,0))</f>
        <v/>
      </c>
      <c r="AB246" s="2" t="str">
        <f>IF(B246="","",VLOOKUP(AC246,Varsayımlar!$B:$Q,16,0))</f>
        <v/>
      </c>
      <c r="AC246" s="2" t="str">
        <f t="shared" si="16"/>
        <v/>
      </c>
    </row>
    <row r="247" spans="2:29" hidden="1" x14ac:dyDescent="0.25">
      <c r="B247" s="6"/>
      <c r="C247" s="7" t="str">
        <f>IF(B247="","",VLOOKUP(AC247,Varsayımlar!$B:$Q,3,0))</f>
        <v/>
      </c>
      <c r="D247" s="7"/>
      <c r="H247" s="5" t="str">
        <f>IF(B247="","",VLOOKUP(AC247,Varsayımlar!$B:$Q,5,0))</f>
        <v/>
      </c>
      <c r="I247" s="5"/>
      <c r="J247" s="5" t="str">
        <f>IF(B247="","",VLOOKUP(AC247,Varsayımlar!$B:$Q,6,0))</f>
        <v/>
      </c>
      <c r="P247" s="5" t="str">
        <f>IF(B247="","",VLOOKUP(AC247,Varsayımlar!$B:$Q,7,0)*K247)</f>
        <v/>
      </c>
      <c r="Q247" s="5" t="str">
        <f>IF(B247="","",VLOOKUP(AC247,Varsayımlar!$B:$Q,8,0))</f>
        <v/>
      </c>
      <c r="R247" s="5" t="str">
        <f>IF(B247="","",VLOOKUP(AC247,Varsayımlar!$B:$Q,9,0))</f>
        <v/>
      </c>
      <c r="S247" s="5" t="str">
        <f>IF(B247="","",VLOOKUP(AC247,Varsayımlar!$B:$Q,10,0))</f>
        <v/>
      </c>
      <c r="T247" s="5" t="str">
        <f>IF(B247="","",VLOOKUP(AC247,Varsayımlar!$B:$Q,11,0))</f>
        <v/>
      </c>
      <c r="U247" s="5" t="str">
        <f>IF(B247="","",VLOOKUP(AC247,Varsayımlar!$B:$Q,12,0))</f>
        <v/>
      </c>
      <c r="V247" s="5" t="str">
        <f>IF(B247="","",VLOOKUP(AC247,Varsayımlar!$B:$Q,13,0))</f>
        <v/>
      </c>
      <c r="W247" s="5" t="str">
        <f>IF(B247="","",VLOOKUP(AC247,Varsayımlar!$B:$Q,14,0))</f>
        <v/>
      </c>
      <c r="AA247" s="5" t="str">
        <f>IF(B247="","",VLOOKUP(AC247,Varsayımlar!$B:$Q,15,0))</f>
        <v/>
      </c>
      <c r="AB247" s="5" t="str">
        <f>IF(B247="","",VLOOKUP(AC247,Varsayımlar!$B:$Q,16,0))</f>
        <v/>
      </c>
      <c r="AC247" s="5" t="str">
        <f t="shared" si="16"/>
        <v/>
      </c>
    </row>
    <row r="248" spans="2:29" hidden="1" x14ac:dyDescent="0.25">
      <c r="C248" s="3" t="str">
        <f>IF(B248="","",VLOOKUP(AC248,Varsayımlar!$B:$Q,3,0))</f>
        <v/>
      </c>
      <c r="H248" s="2" t="str">
        <f>IF(B248="","",VLOOKUP(AC248,Varsayımlar!$B:$Q,5,0))</f>
        <v/>
      </c>
      <c r="J248" s="2" t="str">
        <f>IF(B248="","",VLOOKUP(AC248,Varsayımlar!$B:$Q,6,0))</f>
        <v/>
      </c>
      <c r="P248" s="2" t="str">
        <f>IF(B248="","",VLOOKUP(AC248,Varsayımlar!$B:$Q,7,0)*K248)</f>
        <v/>
      </c>
      <c r="Q248" s="2" t="str">
        <f>IF(B248="","",VLOOKUP(AC248,Varsayımlar!$B:$Q,8,0))</f>
        <v/>
      </c>
      <c r="R248" s="2" t="str">
        <f>IF(B248="","",VLOOKUP(AC248,Varsayımlar!$B:$Q,9,0))</f>
        <v/>
      </c>
      <c r="S248" s="2" t="str">
        <f>IF(B248="","",VLOOKUP(AC248,Varsayımlar!$B:$Q,10,0))</f>
        <v/>
      </c>
      <c r="T248" s="2" t="str">
        <f>IF(B248="","",VLOOKUP(AC248,Varsayımlar!$B:$Q,11,0))</f>
        <v/>
      </c>
      <c r="U248" s="2" t="str">
        <f>IF(B248="","",VLOOKUP(AC248,Varsayımlar!$B:$Q,12,0))</f>
        <v/>
      </c>
      <c r="V248" s="2" t="str">
        <f>IF(B248="","",VLOOKUP(AC248,Varsayımlar!$B:$Q,13,0))</f>
        <v/>
      </c>
      <c r="W248" s="2" t="str">
        <f>IF(B248="","",VLOOKUP(AC248,Varsayımlar!$B:$Q,14,0))</f>
        <v/>
      </c>
      <c r="AA248" s="2" t="str">
        <f>IF(B248="","",VLOOKUP(AC248,Varsayımlar!$B:$Q,15,0))</f>
        <v/>
      </c>
      <c r="AB248" s="2" t="str">
        <f>IF(B248="","",VLOOKUP(AC248,Varsayımlar!$B:$Q,16,0))</f>
        <v/>
      </c>
      <c r="AC248" s="2" t="str">
        <f t="shared" si="16"/>
        <v/>
      </c>
    </row>
    <row r="249" spans="2:29" hidden="1" x14ac:dyDescent="0.25">
      <c r="B249" s="6"/>
      <c r="C249" s="7" t="str">
        <f>IF(B249="","",VLOOKUP(AC249,Varsayımlar!$B:$Q,3,0))</f>
        <v/>
      </c>
      <c r="D249" s="7"/>
      <c r="H249" s="5" t="str">
        <f>IF(B249="","",VLOOKUP(AC249,Varsayımlar!$B:$Q,5,0))</f>
        <v/>
      </c>
      <c r="I249" s="5"/>
      <c r="J249" s="5" t="str">
        <f>IF(B249="","",VLOOKUP(AC249,Varsayımlar!$B:$Q,6,0))</f>
        <v/>
      </c>
      <c r="P249" s="5" t="str">
        <f>IF(B249="","",VLOOKUP(AC249,Varsayımlar!$B:$Q,7,0)*K249)</f>
        <v/>
      </c>
      <c r="Q249" s="5" t="str">
        <f>IF(B249="","",VLOOKUP(AC249,Varsayımlar!$B:$Q,8,0))</f>
        <v/>
      </c>
      <c r="R249" s="5" t="str">
        <f>IF(B249="","",VLOOKUP(AC249,Varsayımlar!$B:$Q,9,0))</f>
        <v/>
      </c>
      <c r="S249" s="5" t="str">
        <f>IF(B249="","",VLOOKUP(AC249,Varsayımlar!$B:$Q,10,0))</f>
        <v/>
      </c>
      <c r="T249" s="5" t="str">
        <f>IF(B249="","",VLOOKUP(AC249,Varsayımlar!$B:$Q,11,0))</f>
        <v/>
      </c>
      <c r="U249" s="5" t="str">
        <f>IF(B249="","",VLOOKUP(AC249,Varsayımlar!$B:$Q,12,0))</f>
        <v/>
      </c>
      <c r="V249" s="5" t="str">
        <f>IF(B249="","",VLOOKUP(AC249,Varsayımlar!$B:$Q,13,0))</f>
        <v/>
      </c>
      <c r="W249" s="5" t="str">
        <f>IF(B249="","",VLOOKUP(AC249,Varsayımlar!$B:$Q,14,0))</f>
        <v/>
      </c>
      <c r="AA249" s="5" t="str">
        <f>IF(B249="","",VLOOKUP(AC249,Varsayımlar!$B:$Q,15,0))</f>
        <v/>
      </c>
      <c r="AB249" s="5" t="str">
        <f>IF(B249="","",VLOOKUP(AC249,Varsayımlar!$B:$Q,16,0))</f>
        <v/>
      </c>
      <c r="AC249" s="5" t="str">
        <f t="shared" si="16"/>
        <v/>
      </c>
    </row>
    <row r="250" spans="2:29" hidden="1" x14ac:dyDescent="0.25">
      <c r="C250" s="3" t="str">
        <f>IF(B250="","",VLOOKUP(AC250,Varsayımlar!$B:$Q,3,0))</f>
        <v/>
      </c>
      <c r="H250" s="2" t="str">
        <f>IF(B250="","",VLOOKUP(AC250,Varsayımlar!$B:$Q,5,0))</f>
        <v/>
      </c>
      <c r="J250" s="2" t="str">
        <f>IF(B250="","",VLOOKUP(AC250,Varsayımlar!$B:$Q,6,0))</f>
        <v/>
      </c>
      <c r="P250" s="2" t="str">
        <f>IF(B250="","",VLOOKUP(AC250,Varsayımlar!$B:$Q,7,0)*K250)</f>
        <v/>
      </c>
      <c r="Q250" s="2" t="str">
        <f>IF(B250="","",VLOOKUP(AC250,Varsayımlar!$B:$Q,8,0))</f>
        <v/>
      </c>
      <c r="R250" s="2" t="str">
        <f>IF(B250="","",VLOOKUP(AC250,Varsayımlar!$B:$Q,9,0))</f>
        <v/>
      </c>
      <c r="S250" s="2" t="str">
        <f>IF(B250="","",VLOOKUP(AC250,Varsayımlar!$B:$Q,10,0))</f>
        <v/>
      </c>
      <c r="T250" s="2" t="str">
        <f>IF(B250="","",VLOOKUP(AC250,Varsayımlar!$B:$Q,11,0))</f>
        <v/>
      </c>
      <c r="U250" s="2" t="str">
        <f>IF(B250="","",VLOOKUP(AC250,Varsayımlar!$B:$Q,12,0))</f>
        <v/>
      </c>
      <c r="V250" s="2" t="str">
        <f>IF(B250="","",VLOOKUP(AC250,Varsayımlar!$B:$Q,13,0))</f>
        <v/>
      </c>
      <c r="W250" s="2" t="str">
        <f>IF(B250="","",VLOOKUP(AC250,Varsayımlar!$B:$Q,14,0))</f>
        <v/>
      </c>
      <c r="AA250" s="2" t="str">
        <f>IF(B250="","",VLOOKUP(AC250,Varsayımlar!$B:$Q,15,0))</f>
        <v/>
      </c>
      <c r="AB250" s="2" t="str">
        <f>IF(B250="","",VLOOKUP(AC250,Varsayımlar!$B:$Q,16,0))</f>
        <v/>
      </c>
      <c r="AC250" s="2" t="str">
        <f t="shared" si="16"/>
        <v/>
      </c>
    </row>
    <row r="251" spans="2:29" hidden="1" x14ac:dyDescent="0.25">
      <c r="B251" s="6"/>
      <c r="C251" s="7" t="str">
        <f>IF(B251="","",VLOOKUP(AC251,Varsayımlar!$B:$Q,3,0))</f>
        <v/>
      </c>
      <c r="D251" s="7"/>
      <c r="H251" s="5" t="str">
        <f>IF(B251="","",VLOOKUP(AC251,Varsayımlar!$B:$Q,5,0))</f>
        <v/>
      </c>
      <c r="I251" s="5"/>
      <c r="J251" s="5" t="str">
        <f>IF(B251="","",VLOOKUP(AC251,Varsayımlar!$B:$Q,6,0))</f>
        <v/>
      </c>
      <c r="P251" s="5" t="str">
        <f>IF(B251="","",VLOOKUP(AC251,Varsayımlar!$B:$Q,7,0)*K251)</f>
        <v/>
      </c>
      <c r="Q251" s="5" t="str">
        <f>IF(B251="","",VLOOKUP(AC251,Varsayımlar!$B:$Q,8,0))</f>
        <v/>
      </c>
      <c r="R251" s="5" t="str">
        <f>IF(B251="","",VLOOKUP(AC251,Varsayımlar!$B:$Q,9,0))</f>
        <v/>
      </c>
      <c r="S251" s="5" t="str">
        <f>IF(B251="","",VLOOKUP(AC251,Varsayımlar!$B:$Q,10,0))</f>
        <v/>
      </c>
      <c r="T251" s="5" t="str">
        <f>IF(B251="","",VLOOKUP(AC251,Varsayımlar!$B:$Q,11,0))</f>
        <v/>
      </c>
      <c r="U251" s="5" t="str">
        <f>IF(B251="","",VLOOKUP(AC251,Varsayımlar!$B:$Q,12,0))</f>
        <v/>
      </c>
      <c r="V251" s="5" t="str">
        <f>IF(B251="","",VLOOKUP(AC251,Varsayımlar!$B:$Q,13,0))</f>
        <v/>
      </c>
      <c r="W251" s="5" t="str">
        <f>IF(B251="","",VLOOKUP(AC251,Varsayımlar!$B:$Q,14,0))</f>
        <v/>
      </c>
      <c r="AA251" s="5" t="str">
        <f>IF(B251="","",VLOOKUP(AC251,Varsayımlar!$B:$Q,15,0))</f>
        <v/>
      </c>
      <c r="AB251" s="5" t="str">
        <f>IF(B251="","",VLOOKUP(AC251,Varsayımlar!$B:$Q,16,0))</f>
        <v/>
      </c>
      <c r="AC251" s="5" t="str">
        <f t="shared" si="16"/>
        <v/>
      </c>
    </row>
    <row r="252" spans="2:29" hidden="1" x14ac:dyDescent="0.25">
      <c r="C252" s="3" t="str">
        <f>IF(B252="","",VLOOKUP(AC252,Varsayımlar!$B:$Q,3,0))</f>
        <v/>
      </c>
      <c r="H252" s="2" t="str">
        <f>IF(B252="","",VLOOKUP(AC252,Varsayımlar!$B:$Q,5,0))</f>
        <v/>
      </c>
      <c r="J252" s="2" t="str">
        <f>IF(B252="","",VLOOKUP(AC252,Varsayımlar!$B:$Q,6,0))</f>
        <v/>
      </c>
      <c r="P252" s="2" t="str">
        <f>IF(B252="","",VLOOKUP(AC252,Varsayımlar!$B:$Q,7,0)*K252)</f>
        <v/>
      </c>
      <c r="Q252" s="2" t="str">
        <f>IF(B252="","",VLOOKUP(AC252,Varsayımlar!$B:$Q,8,0))</f>
        <v/>
      </c>
      <c r="R252" s="2" t="str">
        <f>IF(B252="","",VLOOKUP(AC252,Varsayımlar!$B:$Q,9,0))</f>
        <v/>
      </c>
      <c r="S252" s="2" t="str">
        <f>IF(B252="","",VLOOKUP(AC252,Varsayımlar!$B:$Q,10,0))</f>
        <v/>
      </c>
      <c r="T252" s="2" t="str">
        <f>IF(B252="","",VLOOKUP(AC252,Varsayımlar!$B:$Q,11,0))</f>
        <v/>
      </c>
      <c r="U252" s="2" t="str">
        <f>IF(B252="","",VLOOKUP(AC252,Varsayımlar!$B:$Q,12,0))</f>
        <v/>
      </c>
      <c r="V252" s="2" t="str">
        <f>IF(B252="","",VLOOKUP(AC252,Varsayımlar!$B:$Q,13,0))</f>
        <v/>
      </c>
      <c r="W252" s="2" t="str">
        <f>IF(B252="","",VLOOKUP(AC252,Varsayımlar!$B:$Q,14,0))</f>
        <v/>
      </c>
      <c r="AA252" s="2" t="str">
        <f>IF(B252="","",VLOOKUP(AC252,Varsayımlar!$B:$Q,15,0))</f>
        <v/>
      </c>
      <c r="AB252" s="2" t="str">
        <f>IF(B252="","",VLOOKUP(AC252,Varsayımlar!$B:$Q,16,0))</f>
        <v/>
      </c>
      <c r="AC252" s="2" t="str">
        <f t="shared" si="16"/>
        <v/>
      </c>
    </row>
    <row r="253" spans="2:29" hidden="1" x14ac:dyDescent="0.25">
      <c r="B253" s="6"/>
      <c r="C253" s="7" t="str">
        <f>IF(B253="","",VLOOKUP(AC253,Varsayımlar!$B:$Q,3,0))</f>
        <v/>
      </c>
      <c r="D253" s="7"/>
      <c r="H253" s="5" t="str">
        <f>IF(B253="","",VLOOKUP(AC253,Varsayımlar!$B:$Q,5,0))</f>
        <v/>
      </c>
      <c r="I253" s="5"/>
      <c r="J253" s="5" t="str">
        <f>IF(B253="","",VLOOKUP(AC253,Varsayımlar!$B:$Q,6,0))</f>
        <v/>
      </c>
      <c r="P253" s="5" t="str">
        <f>IF(B253="","",VLOOKUP(AC253,Varsayımlar!$B:$Q,7,0)*K253)</f>
        <v/>
      </c>
      <c r="Q253" s="5" t="str">
        <f>IF(B253="","",VLOOKUP(AC253,Varsayımlar!$B:$Q,8,0))</f>
        <v/>
      </c>
      <c r="R253" s="5" t="str">
        <f>IF(B253="","",VLOOKUP(AC253,Varsayımlar!$B:$Q,9,0))</f>
        <v/>
      </c>
      <c r="S253" s="5" t="str">
        <f>IF(B253="","",VLOOKUP(AC253,Varsayımlar!$B:$Q,10,0))</f>
        <v/>
      </c>
      <c r="T253" s="5" t="str">
        <f>IF(B253="","",VLOOKUP(AC253,Varsayımlar!$B:$Q,11,0))</f>
        <v/>
      </c>
      <c r="U253" s="5" t="str">
        <f>IF(B253="","",VLOOKUP(AC253,Varsayımlar!$B:$Q,12,0))</f>
        <v/>
      </c>
      <c r="V253" s="5" t="str">
        <f>IF(B253="","",VLOOKUP(AC253,Varsayımlar!$B:$Q,13,0))</f>
        <v/>
      </c>
      <c r="W253" s="5" t="str">
        <f>IF(B253="","",VLOOKUP(AC253,Varsayımlar!$B:$Q,14,0))</f>
        <v/>
      </c>
      <c r="AA253" s="5" t="str">
        <f>IF(B253="","",VLOOKUP(AC253,Varsayımlar!$B:$Q,15,0))</f>
        <v/>
      </c>
      <c r="AB253" s="5" t="str">
        <f>IF(B253="","",VLOOKUP(AC253,Varsayımlar!$B:$Q,16,0))</f>
        <v/>
      </c>
      <c r="AC253" s="5" t="str">
        <f t="shared" si="16"/>
        <v/>
      </c>
    </row>
    <row r="254" spans="2:29" hidden="1" x14ac:dyDescent="0.25">
      <c r="C254" s="3" t="str">
        <f>IF(B254="","",VLOOKUP(AC254,Varsayımlar!$B:$Q,3,0))</f>
        <v/>
      </c>
      <c r="H254" s="2" t="str">
        <f>IF(B254="","",VLOOKUP(AC254,Varsayımlar!$B:$Q,5,0))</f>
        <v/>
      </c>
      <c r="J254" s="2" t="str">
        <f>IF(B254="","",VLOOKUP(AC254,Varsayımlar!$B:$Q,6,0))</f>
        <v/>
      </c>
      <c r="P254" s="2" t="str">
        <f>IF(B254="","",VLOOKUP(AC254,Varsayımlar!$B:$Q,7,0)*K254)</f>
        <v/>
      </c>
      <c r="Q254" s="2" t="str">
        <f>IF(B254="","",VLOOKUP(AC254,Varsayımlar!$B:$Q,8,0))</f>
        <v/>
      </c>
      <c r="R254" s="2" t="str">
        <f>IF(B254="","",VLOOKUP(AC254,Varsayımlar!$B:$Q,9,0))</f>
        <v/>
      </c>
      <c r="S254" s="2" t="str">
        <f>IF(B254="","",VLOOKUP(AC254,Varsayımlar!$B:$Q,10,0))</f>
        <v/>
      </c>
      <c r="T254" s="2" t="str">
        <f>IF(B254="","",VLOOKUP(AC254,Varsayımlar!$B:$Q,11,0))</f>
        <v/>
      </c>
      <c r="U254" s="2" t="str">
        <f>IF(B254="","",VLOOKUP(AC254,Varsayımlar!$B:$Q,12,0))</f>
        <v/>
      </c>
      <c r="V254" s="2" t="str">
        <f>IF(B254="","",VLOOKUP(AC254,Varsayımlar!$B:$Q,13,0))</f>
        <v/>
      </c>
      <c r="W254" s="2" t="str">
        <f>IF(B254="","",VLOOKUP(AC254,Varsayımlar!$B:$Q,14,0))</f>
        <v/>
      </c>
      <c r="AA254" s="2" t="str">
        <f>IF(B254="","",VLOOKUP(AC254,Varsayımlar!$B:$Q,15,0))</f>
        <v/>
      </c>
      <c r="AB254" s="2" t="str">
        <f>IF(B254="","",VLOOKUP(AC254,Varsayımlar!$B:$Q,16,0))</f>
        <v/>
      </c>
      <c r="AC254" s="2" t="str">
        <f t="shared" si="16"/>
        <v/>
      </c>
    </row>
    <row r="255" spans="2:29" hidden="1" x14ac:dyDescent="0.25">
      <c r="B255" s="6"/>
      <c r="C255" s="7" t="str">
        <f>IF(B255="","",VLOOKUP(AC255,Varsayımlar!$B:$Q,3,0))</f>
        <v/>
      </c>
      <c r="D255" s="7"/>
      <c r="H255" s="5" t="str">
        <f>IF(B255="","",VLOOKUP(AC255,Varsayımlar!$B:$Q,5,0))</f>
        <v/>
      </c>
      <c r="I255" s="5"/>
      <c r="J255" s="5" t="str">
        <f>IF(B255="","",VLOOKUP(AC255,Varsayımlar!$B:$Q,6,0))</f>
        <v/>
      </c>
      <c r="P255" s="5" t="str">
        <f>IF(B255="","",VLOOKUP(AC255,Varsayımlar!$B:$Q,7,0)*K255)</f>
        <v/>
      </c>
      <c r="Q255" s="5" t="str">
        <f>IF(B255="","",VLOOKUP(AC255,Varsayımlar!$B:$Q,8,0))</f>
        <v/>
      </c>
      <c r="R255" s="5" t="str">
        <f>IF(B255="","",VLOOKUP(AC255,Varsayımlar!$B:$Q,9,0))</f>
        <v/>
      </c>
      <c r="S255" s="5" t="str">
        <f>IF(B255="","",VLOOKUP(AC255,Varsayımlar!$B:$Q,10,0))</f>
        <v/>
      </c>
      <c r="T255" s="5" t="str">
        <f>IF(B255="","",VLOOKUP(AC255,Varsayımlar!$B:$Q,11,0))</f>
        <v/>
      </c>
      <c r="U255" s="5" t="str">
        <f>IF(B255="","",VLOOKUP(AC255,Varsayımlar!$B:$Q,12,0))</f>
        <v/>
      </c>
      <c r="V255" s="5" t="str">
        <f>IF(B255="","",VLOOKUP(AC255,Varsayımlar!$B:$Q,13,0))</f>
        <v/>
      </c>
      <c r="W255" s="5" t="str">
        <f>IF(B255="","",VLOOKUP(AC255,Varsayımlar!$B:$Q,14,0))</f>
        <v/>
      </c>
      <c r="AA255" s="5" t="str">
        <f>IF(B255="","",VLOOKUP(AC255,Varsayımlar!$B:$Q,15,0))</f>
        <v/>
      </c>
      <c r="AB255" s="5" t="str">
        <f>IF(B255="","",VLOOKUP(AC255,Varsayımlar!$B:$Q,16,0))</f>
        <v/>
      </c>
      <c r="AC255" s="5" t="str">
        <f t="shared" si="16"/>
        <v/>
      </c>
    </row>
    <row r="256" spans="2:29" hidden="1" x14ac:dyDescent="0.25">
      <c r="C256" s="3" t="str">
        <f>IF(B256="","",VLOOKUP(AC256,Varsayımlar!$B:$Q,3,0))</f>
        <v/>
      </c>
      <c r="H256" s="2" t="str">
        <f>IF(B256="","",VLOOKUP(AC256,Varsayımlar!$B:$Q,5,0))</f>
        <v/>
      </c>
      <c r="J256" s="2" t="str">
        <f>IF(B256="","",VLOOKUP(AC256,Varsayımlar!$B:$Q,6,0))</f>
        <v/>
      </c>
      <c r="P256" s="2" t="str">
        <f>IF(B256="","",VLOOKUP(AC256,Varsayımlar!$B:$Q,7,0)*K256)</f>
        <v/>
      </c>
      <c r="Q256" s="2" t="str">
        <f>IF(B256="","",VLOOKUP(AC256,Varsayımlar!$B:$Q,8,0))</f>
        <v/>
      </c>
      <c r="R256" s="2" t="str">
        <f>IF(B256="","",VLOOKUP(AC256,Varsayımlar!$B:$Q,9,0))</f>
        <v/>
      </c>
      <c r="S256" s="2" t="str">
        <f>IF(B256="","",VLOOKUP(AC256,Varsayımlar!$B:$Q,10,0))</f>
        <v/>
      </c>
      <c r="T256" s="2" t="str">
        <f>IF(B256="","",VLOOKUP(AC256,Varsayımlar!$B:$Q,11,0))</f>
        <v/>
      </c>
      <c r="U256" s="2" t="str">
        <f>IF(B256="","",VLOOKUP(AC256,Varsayımlar!$B:$Q,12,0))</f>
        <v/>
      </c>
      <c r="V256" s="2" t="str">
        <f>IF(B256="","",VLOOKUP(AC256,Varsayımlar!$B:$Q,13,0))</f>
        <v/>
      </c>
      <c r="W256" s="2" t="str">
        <f>IF(B256="","",VLOOKUP(AC256,Varsayımlar!$B:$Q,14,0))</f>
        <v/>
      </c>
      <c r="AA256" s="2" t="str">
        <f>IF(B256="","",VLOOKUP(AC256,Varsayımlar!$B:$Q,15,0))</f>
        <v/>
      </c>
      <c r="AB256" s="2" t="str">
        <f>IF(B256="","",VLOOKUP(AC256,Varsayımlar!$B:$Q,16,0))</f>
        <v/>
      </c>
      <c r="AC256" s="2" t="str">
        <f t="shared" si="16"/>
        <v/>
      </c>
    </row>
    <row r="257" spans="2:29" hidden="1" x14ac:dyDescent="0.25">
      <c r="B257" s="6"/>
      <c r="C257" s="7" t="str">
        <f>IF(B257="","",VLOOKUP(AC257,Varsayımlar!$B:$Q,3,0))</f>
        <v/>
      </c>
      <c r="D257" s="7"/>
      <c r="H257" s="5" t="str">
        <f>IF(B257="","",VLOOKUP(AC257,Varsayımlar!$B:$Q,5,0))</f>
        <v/>
      </c>
      <c r="I257" s="5"/>
      <c r="J257" s="5" t="str">
        <f>IF(B257="","",VLOOKUP(AC257,Varsayımlar!$B:$Q,6,0))</f>
        <v/>
      </c>
      <c r="P257" s="5" t="str">
        <f>IF(B257="","",VLOOKUP(AC257,Varsayımlar!$B:$Q,7,0)*K257)</f>
        <v/>
      </c>
      <c r="Q257" s="5" t="str">
        <f>IF(B257="","",VLOOKUP(AC257,Varsayımlar!$B:$Q,8,0))</f>
        <v/>
      </c>
      <c r="R257" s="5" t="str">
        <f>IF(B257="","",VLOOKUP(AC257,Varsayımlar!$B:$Q,9,0))</f>
        <v/>
      </c>
      <c r="S257" s="5" t="str">
        <f>IF(B257="","",VLOOKUP(AC257,Varsayımlar!$B:$Q,10,0))</f>
        <v/>
      </c>
      <c r="T257" s="5" t="str">
        <f>IF(B257="","",VLOOKUP(AC257,Varsayımlar!$B:$Q,11,0))</f>
        <v/>
      </c>
      <c r="U257" s="5" t="str">
        <f>IF(B257="","",VLOOKUP(AC257,Varsayımlar!$B:$Q,12,0))</f>
        <v/>
      </c>
      <c r="V257" s="5" t="str">
        <f>IF(B257="","",VLOOKUP(AC257,Varsayımlar!$B:$Q,13,0))</f>
        <v/>
      </c>
      <c r="W257" s="5" t="str">
        <f>IF(B257="","",VLOOKUP(AC257,Varsayımlar!$B:$Q,14,0))</f>
        <v/>
      </c>
      <c r="AA257" s="5" t="str">
        <f>IF(B257="","",VLOOKUP(AC257,Varsayımlar!$B:$Q,15,0))</f>
        <v/>
      </c>
      <c r="AB257" s="5" t="str">
        <f>IF(B257="","",VLOOKUP(AC257,Varsayımlar!$B:$Q,16,0))</f>
        <v/>
      </c>
      <c r="AC257" s="5" t="str">
        <f t="shared" si="16"/>
        <v/>
      </c>
    </row>
    <row r="258" spans="2:29" hidden="1" x14ac:dyDescent="0.25">
      <c r="C258" s="3" t="str">
        <f>IF(B258="","",VLOOKUP(AC258,Varsayımlar!$B:$Q,3,0))</f>
        <v/>
      </c>
      <c r="H258" s="2" t="str">
        <f>IF(B258="","",VLOOKUP(AC258,Varsayımlar!$B:$Q,5,0))</f>
        <v/>
      </c>
      <c r="J258" s="2" t="str">
        <f>IF(B258="","",VLOOKUP(AC258,Varsayımlar!$B:$Q,6,0))</f>
        <v/>
      </c>
      <c r="P258" s="2" t="str">
        <f>IF(B258="","",VLOOKUP(AC258,Varsayımlar!$B:$Q,7,0)*K258)</f>
        <v/>
      </c>
      <c r="Q258" s="2" t="str">
        <f>IF(B258="","",VLOOKUP(AC258,Varsayımlar!$B:$Q,8,0))</f>
        <v/>
      </c>
      <c r="R258" s="2" t="str">
        <f>IF(B258="","",VLOOKUP(AC258,Varsayımlar!$B:$Q,9,0))</f>
        <v/>
      </c>
      <c r="S258" s="2" t="str">
        <f>IF(B258="","",VLOOKUP(AC258,Varsayımlar!$B:$Q,10,0))</f>
        <v/>
      </c>
      <c r="T258" s="2" t="str">
        <f>IF(B258="","",VLOOKUP(AC258,Varsayımlar!$B:$Q,11,0))</f>
        <v/>
      </c>
      <c r="U258" s="2" t="str">
        <f>IF(B258="","",VLOOKUP(AC258,Varsayımlar!$B:$Q,12,0))</f>
        <v/>
      </c>
      <c r="V258" s="2" t="str">
        <f>IF(B258="","",VLOOKUP(AC258,Varsayımlar!$B:$Q,13,0))</f>
        <v/>
      </c>
      <c r="W258" s="2" t="str">
        <f>IF(B258="","",VLOOKUP(AC258,Varsayımlar!$B:$Q,14,0))</f>
        <v/>
      </c>
      <c r="AA258" s="2" t="str">
        <f>IF(B258="","",VLOOKUP(AC258,Varsayımlar!$B:$Q,15,0))</f>
        <v/>
      </c>
      <c r="AB258" s="2" t="str">
        <f>IF(B258="","",VLOOKUP(AC258,Varsayımlar!$B:$Q,16,0))</f>
        <v/>
      </c>
      <c r="AC258" s="2" t="str">
        <f t="shared" si="16"/>
        <v/>
      </c>
    </row>
    <row r="259" spans="2:29" hidden="1" x14ac:dyDescent="0.25">
      <c r="B259" s="6"/>
      <c r="C259" s="7" t="str">
        <f>IF(B259="","",VLOOKUP(AC259,Varsayımlar!$B:$Q,3,0))</f>
        <v/>
      </c>
      <c r="D259" s="7"/>
      <c r="H259" s="5" t="str">
        <f>IF(B259="","",VLOOKUP(AC259,Varsayımlar!$B:$Q,5,0))</f>
        <v/>
      </c>
      <c r="I259" s="5"/>
      <c r="J259" s="5" t="str">
        <f>IF(B259="","",VLOOKUP(AC259,Varsayımlar!$B:$Q,6,0))</f>
        <v/>
      </c>
      <c r="P259" s="5" t="str">
        <f>IF(B259="","",VLOOKUP(AC259,Varsayımlar!$B:$Q,7,0)*K259)</f>
        <v/>
      </c>
      <c r="Q259" s="5" t="str">
        <f>IF(B259="","",VLOOKUP(AC259,Varsayımlar!$B:$Q,8,0))</f>
        <v/>
      </c>
      <c r="R259" s="5" t="str">
        <f>IF(B259="","",VLOOKUP(AC259,Varsayımlar!$B:$Q,9,0))</f>
        <v/>
      </c>
      <c r="S259" s="5" t="str">
        <f>IF(B259="","",VLOOKUP(AC259,Varsayımlar!$B:$Q,10,0))</f>
        <v/>
      </c>
      <c r="T259" s="5" t="str">
        <f>IF(B259="","",VLOOKUP(AC259,Varsayımlar!$B:$Q,11,0))</f>
        <v/>
      </c>
      <c r="U259" s="5" t="str">
        <f>IF(B259="","",VLOOKUP(AC259,Varsayımlar!$B:$Q,12,0))</f>
        <v/>
      </c>
      <c r="V259" s="5" t="str">
        <f>IF(B259="","",VLOOKUP(AC259,Varsayımlar!$B:$Q,13,0))</f>
        <v/>
      </c>
      <c r="W259" s="5" t="str">
        <f>IF(B259="","",VLOOKUP(AC259,Varsayımlar!$B:$Q,14,0))</f>
        <v/>
      </c>
      <c r="AA259" s="5" t="str">
        <f>IF(B259="","",VLOOKUP(AC259,Varsayımlar!$B:$Q,15,0))</f>
        <v/>
      </c>
      <c r="AB259" s="5" t="str">
        <f>IF(B259="","",VLOOKUP(AC259,Varsayımlar!$B:$Q,16,0))</f>
        <v/>
      </c>
      <c r="AC259" s="5" t="str">
        <f t="shared" si="16"/>
        <v/>
      </c>
    </row>
    <row r="260" spans="2:29" hidden="1" x14ac:dyDescent="0.25">
      <c r="C260" s="3" t="str">
        <f>IF(B260="","",VLOOKUP(AC260,Varsayımlar!$B:$Q,3,0))</f>
        <v/>
      </c>
      <c r="H260" s="2" t="str">
        <f>IF(B260="","",VLOOKUP(AC260,Varsayımlar!$B:$Q,5,0))</f>
        <v/>
      </c>
      <c r="J260" s="2" t="str">
        <f>IF(B260="","",VLOOKUP(AC260,Varsayımlar!$B:$Q,6,0))</f>
        <v/>
      </c>
      <c r="P260" s="2" t="str">
        <f>IF(B260="","",VLOOKUP(AC260,Varsayımlar!$B:$Q,7,0)*K260)</f>
        <v/>
      </c>
      <c r="Q260" s="2" t="str">
        <f>IF(B260="","",VLOOKUP(AC260,Varsayımlar!$B:$Q,8,0))</f>
        <v/>
      </c>
      <c r="R260" s="2" t="str">
        <f>IF(B260="","",VLOOKUP(AC260,Varsayımlar!$B:$Q,9,0))</f>
        <v/>
      </c>
      <c r="S260" s="2" t="str">
        <f>IF(B260="","",VLOOKUP(AC260,Varsayımlar!$B:$Q,10,0))</f>
        <v/>
      </c>
      <c r="T260" s="2" t="str">
        <f>IF(B260="","",VLOOKUP(AC260,Varsayımlar!$B:$Q,11,0))</f>
        <v/>
      </c>
      <c r="U260" s="2" t="str">
        <f>IF(B260="","",VLOOKUP(AC260,Varsayımlar!$B:$Q,12,0))</f>
        <v/>
      </c>
      <c r="V260" s="2" t="str">
        <f>IF(B260="","",VLOOKUP(AC260,Varsayımlar!$B:$Q,13,0))</f>
        <v/>
      </c>
      <c r="W260" s="2" t="str">
        <f>IF(B260="","",VLOOKUP(AC260,Varsayımlar!$B:$Q,14,0))</f>
        <v/>
      </c>
      <c r="AA260" s="2" t="str">
        <f>IF(B260="","",VLOOKUP(AC260,Varsayımlar!$B:$Q,15,0))</f>
        <v/>
      </c>
      <c r="AB260" s="2" t="str">
        <f>IF(B260="","",VLOOKUP(AC260,Varsayımlar!$B:$Q,16,0))</f>
        <v/>
      </c>
      <c r="AC260" s="2" t="str">
        <f t="shared" si="16"/>
        <v/>
      </c>
    </row>
    <row r="261" spans="2:29" hidden="1" x14ac:dyDescent="0.25">
      <c r="B261" s="6"/>
      <c r="C261" s="7" t="str">
        <f>IF(B261="","",VLOOKUP(AC261,Varsayımlar!$B:$Q,3,0))</f>
        <v/>
      </c>
      <c r="D261" s="7"/>
      <c r="H261" s="5" t="str">
        <f>IF(B261="","",VLOOKUP(AC261,Varsayımlar!$B:$Q,5,0))</f>
        <v/>
      </c>
      <c r="I261" s="5"/>
      <c r="J261" s="5" t="str">
        <f>IF(B261="","",VLOOKUP(AC261,Varsayımlar!$B:$Q,6,0))</f>
        <v/>
      </c>
      <c r="P261" s="5" t="str">
        <f>IF(B261="","",VLOOKUP(AC261,Varsayımlar!$B:$Q,7,0)*K261)</f>
        <v/>
      </c>
      <c r="Q261" s="5" t="str">
        <f>IF(B261="","",VLOOKUP(AC261,Varsayımlar!$B:$Q,8,0))</f>
        <v/>
      </c>
      <c r="R261" s="5" t="str">
        <f>IF(B261="","",VLOOKUP(AC261,Varsayımlar!$B:$Q,9,0))</f>
        <v/>
      </c>
      <c r="S261" s="5" t="str">
        <f>IF(B261="","",VLOOKUP(AC261,Varsayımlar!$B:$Q,10,0))</f>
        <v/>
      </c>
      <c r="T261" s="5" t="str">
        <f>IF(B261="","",VLOOKUP(AC261,Varsayımlar!$B:$Q,11,0))</f>
        <v/>
      </c>
      <c r="U261" s="5" t="str">
        <f>IF(B261="","",VLOOKUP(AC261,Varsayımlar!$B:$Q,12,0))</f>
        <v/>
      </c>
      <c r="V261" s="5" t="str">
        <f>IF(B261="","",VLOOKUP(AC261,Varsayımlar!$B:$Q,13,0))</f>
        <v/>
      </c>
      <c r="W261" s="5" t="str">
        <f>IF(B261="","",VLOOKUP(AC261,Varsayımlar!$B:$Q,14,0))</f>
        <v/>
      </c>
      <c r="AA261" s="5" t="str">
        <f>IF(B261="","",VLOOKUP(AC261,Varsayımlar!$B:$Q,15,0))</f>
        <v/>
      </c>
      <c r="AB261" s="5" t="str">
        <f>IF(B261="","",VLOOKUP(AC261,Varsayımlar!$B:$Q,16,0))</f>
        <v/>
      </c>
      <c r="AC261" s="5" t="str">
        <f t="shared" si="16"/>
        <v/>
      </c>
    </row>
    <row r="262" spans="2:29" hidden="1" x14ac:dyDescent="0.25">
      <c r="C262" s="3" t="str">
        <f>IF(B262="","",VLOOKUP(AC262,Varsayımlar!$B:$Q,3,0))</f>
        <v/>
      </c>
      <c r="H262" s="2" t="str">
        <f>IF(B262="","",VLOOKUP(AC262,Varsayımlar!$B:$Q,5,0))</f>
        <v/>
      </c>
      <c r="J262" s="2" t="str">
        <f>IF(B262="","",VLOOKUP(AC262,Varsayımlar!$B:$Q,6,0))</f>
        <v/>
      </c>
      <c r="P262" s="2" t="str">
        <f>IF(B262="","",VLOOKUP(AC262,Varsayımlar!$B:$Q,7,0)*K262)</f>
        <v/>
      </c>
      <c r="Q262" s="2" t="str">
        <f>IF(B262="","",VLOOKUP(AC262,Varsayımlar!$B:$Q,8,0))</f>
        <v/>
      </c>
      <c r="R262" s="2" t="str">
        <f>IF(B262="","",VLOOKUP(AC262,Varsayımlar!$B:$Q,9,0))</f>
        <v/>
      </c>
      <c r="S262" s="2" t="str">
        <f>IF(B262="","",VLOOKUP(AC262,Varsayımlar!$B:$Q,10,0))</f>
        <v/>
      </c>
      <c r="T262" s="2" t="str">
        <f>IF(B262="","",VLOOKUP(AC262,Varsayımlar!$B:$Q,11,0))</f>
        <v/>
      </c>
      <c r="U262" s="2" t="str">
        <f>IF(B262="","",VLOOKUP(AC262,Varsayımlar!$B:$Q,12,0))</f>
        <v/>
      </c>
      <c r="V262" s="2" t="str">
        <f>IF(B262="","",VLOOKUP(AC262,Varsayımlar!$B:$Q,13,0))</f>
        <v/>
      </c>
      <c r="W262" s="2" t="str">
        <f>IF(B262="","",VLOOKUP(AC262,Varsayımlar!$B:$Q,14,0))</f>
        <v/>
      </c>
      <c r="AA262" s="2" t="str">
        <f>IF(B262="","",VLOOKUP(AC262,Varsayımlar!$B:$Q,15,0))</f>
        <v/>
      </c>
      <c r="AB262" s="2" t="str">
        <f>IF(B262="","",VLOOKUP(AC262,Varsayımlar!$B:$Q,16,0))</f>
        <v/>
      </c>
      <c r="AC262" s="2" t="str">
        <f t="shared" si="16"/>
        <v/>
      </c>
    </row>
    <row r="263" spans="2:29" hidden="1" x14ac:dyDescent="0.25">
      <c r="B263" s="6"/>
      <c r="C263" s="7" t="str">
        <f>IF(B263="","",VLOOKUP(AC263,Varsayımlar!$B:$Q,3,0))</f>
        <v/>
      </c>
      <c r="D263" s="7"/>
      <c r="H263" s="5" t="str">
        <f>IF(B263="","",VLOOKUP(AC263,Varsayımlar!$B:$Q,5,0))</f>
        <v/>
      </c>
      <c r="I263" s="5"/>
      <c r="J263" s="5" t="str">
        <f>IF(B263="","",VLOOKUP(AC263,Varsayımlar!$B:$Q,6,0))</f>
        <v/>
      </c>
      <c r="P263" s="5" t="str">
        <f>IF(B263="","",VLOOKUP(AC263,Varsayımlar!$B:$Q,7,0)*K263)</f>
        <v/>
      </c>
      <c r="Q263" s="5" t="str">
        <f>IF(B263="","",VLOOKUP(AC263,Varsayımlar!$B:$Q,8,0))</f>
        <v/>
      </c>
      <c r="R263" s="5" t="str">
        <f>IF(B263="","",VLOOKUP(AC263,Varsayımlar!$B:$Q,9,0))</f>
        <v/>
      </c>
      <c r="S263" s="5" t="str">
        <f>IF(B263="","",VLOOKUP(AC263,Varsayımlar!$B:$Q,10,0))</f>
        <v/>
      </c>
      <c r="T263" s="5" t="str">
        <f>IF(B263="","",VLOOKUP(AC263,Varsayımlar!$B:$Q,11,0))</f>
        <v/>
      </c>
      <c r="U263" s="5" t="str">
        <f>IF(B263="","",VLOOKUP(AC263,Varsayımlar!$B:$Q,12,0))</f>
        <v/>
      </c>
      <c r="V263" s="5" t="str">
        <f>IF(B263="","",VLOOKUP(AC263,Varsayımlar!$B:$Q,13,0))</f>
        <v/>
      </c>
      <c r="W263" s="5" t="str">
        <f>IF(B263="","",VLOOKUP(AC263,Varsayımlar!$B:$Q,14,0))</f>
        <v/>
      </c>
      <c r="AA263" s="5" t="str">
        <f>IF(B263="","",VLOOKUP(AC263,Varsayımlar!$B:$Q,15,0))</f>
        <v/>
      </c>
      <c r="AB263" s="5" t="str">
        <f>IF(B263="","",VLOOKUP(AC263,Varsayımlar!$B:$Q,16,0))</f>
        <v/>
      </c>
      <c r="AC263" s="5" t="str">
        <f t="shared" si="16"/>
        <v/>
      </c>
    </row>
    <row r="264" spans="2:29" hidden="1" x14ac:dyDescent="0.25">
      <c r="C264" s="3" t="str">
        <f>IF(B264="","",VLOOKUP(AC264,Varsayımlar!$B:$Q,3,0))</f>
        <v/>
      </c>
      <c r="H264" s="2" t="str">
        <f>IF(B264="","",VLOOKUP(AC264,Varsayımlar!$B:$Q,5,0))</f>
        <v/>
      </c>
      <c r="J264" s="2" t="str">
        <f>IF(B264="","",VLOOKUP(AC264,Varsayımlar!$B:$Q,6,0))</f>
        <v/>
      </c>
      <c r="P264" s="2" t="str">
        <f>IF(B264="","",VLOOKUP(AC264,Varsayımlar!$B:$Q,7,0)*K264)</f>
        <v/>
      </c>
      <c r="Q264" s="2" t="str">
        <f>IF(B264="","",VLOOKUP(AC264,Varsayımlar!$B:$Q,8,0))</f>
        <v/>
      </c>
      <c r="R264" s="2" t="str">
        <f>IF(B264="","",VLOOKUP(AC264,Varsayımlar!$B:$Q,9,0))</f>
        <v/>
      </c>
      <c r="S264" s="2" t="str">
        <f>IF(B264="","",VLOOKUP(AC264,Varsayımlar!$B:$Q,10,0))</f>
        <v/>
      </c>
      <c r="T264" s="2" t="str">
        <f>IF(B264="","",VLOOKUP(AC264,Varsayımlar!$B:$Q,11,0))</f>
        <v/>
      </c>
      <c r="U264" s="2" t="str">
        <f>IF(B264="","",VLOOKUP(AC264,Varsayımlar!$B:$Q,12,0))</f>
        <v/>
      </c>
      <c r="V264" s="2" t="str">
        <f>IF(B264="","",VLOOKUP(AC264,Varsayımlar!$B:$Q,13,0))</f>
        <v/>
      </c>
      <c r="W264" s="2" t="str">
        <f>IF(B264="","",VLOOKUP(AC264,Varsayımlar!$B:$Q,14,0))</f>
        <v/>
      </c>
      <c r="AA264" s="2" t="str">
        <f>IF(B264="","",VLOOKUP(AC264,Varsayımlar!$B:$Q,15,0))</f>
        <v/>
      </c>
      <c r="AB264" s="2" t="str">
        <f>IF(B264="","",VLOOKUP(AC264,Varsayımlar!$B:$Q,16,0))</f>
        <v/>
      </c>
      <c r="AC264" s="2" t="str">
        <f t="shared" si="16"/>
        <v/>
      </c>
    </row>
    <row r="265" spans="2:29" hidden="1" x14ac:dyDescent="0.25">
      <c r="B265" s="6"/>
      <c r="C265" s="7" t="str">
        <f>IF(B265="","",VLOOKUP(AC265,Varsayımlar!$B:$Q,3,0))</f>
        <v/>
      </c>
      <c r="D265" s="7"/>
      <c r="H265" s="5" t="str">
        <f>IF(B265="","",VLOOKUP(AC265,Varsayımlar!$B:$Q,5,0))</f>
        <v/>
      </c>
      <c r="I265" s="5"/>
      <c r="J265" s="5" t="str">
        <f>IF(B265="","",VLOOKUP(AC265,Varsayımlar!$B:$Q,6,0))</f>
        <v/>
      </c>
      <c r="P265" s="5" t="str">
        <f>IF(B265="","",VLOOKUP(AC265,Varsayımlar!$B:$Q,7,0)*K265)</f>
        <v/>
      </c>
      <c r="Q265" s="5" t="str">
        <f>IF(B265="","",VLOOKUP(AC265,Varsayımlar!$B:$Q,8,0))</f>
        <v/>
      </c>
      <c r="R265" s="5" t="str">
        <f>IF(B265="","",VLOOKUP(AC265,Varsayımlar!$B:$Q,9,0))</f>
        <v/>
      </c>
      <c r="S265" s="5" t="str">
        <f>IF(B265="","",VLOOKUP(AC265,Varsayımlar!$B:$Q,10,0))</f>
        <v/>
      </c>
      <c r="T265" s="5" t="str">
        <f>IF(B265="","",VLOOKUP(AC265,Varsayımlar!$B:$Q,11,0))</f>
        <v/>
      </c>
      <c r="U265" s="5" t="str">
        <f>IF(B265="","",VLOOKUP(AC265,Varsayımlar!$B:$Q,12,0))</f>
        <v/>
      </c>
      <c r="V265" s="5" t="str">
        <f>IF(B265="","",VLOOKUP(AC265,Varsayımlar!$B:$Q,13,0))</f>
        <v/>
      </c>
      <c r="W265" s="5" t="str">
        <f>IF(B265="","",VLOOKUP(AC265,Varsayımlar!$B:$Q,14,0))</f>
        <v/>
      </c>
      <c r="AA265" s="5" t="str">
        <f>IF(B265="","",VLOOKUP(AC265,Varsayımlar!$B:$Q,15,0))</f>
        <v/>
      </c>
      <c r="AB265" s="5" t="str">
        <f>IF(B265="","",VLOOKUP(AC265,Varsayımlar!$B:$Q,16,0))</f>
        <v/>
      </c>
      <c r="AC265" s="5" t="str">
        <f t="shared" si="16"/>
        <v/>
      </c>
    </row>
    <row r="266" spans="2:29" hidden="1" x14ac:dyDescent="0.25">
      <c r="C266" s="3" t="str">
        <f>IF(B266="","",VLOOKUP(AC266,Varsayımlar!$B:$Q,3,0))</f>
        <v/>
      </c>
      <c r="H266" s="2" t="str">
        <f>IF(B266="","",VLOOKUP(AC266,Varsayımlar!$B:$Q,5,0))</f>
        <v/>
      </c>
      <c r="J266" s="2" t="str">
        <f>IF(B266="","",VLOOKUP(AC266,Varsayımlar!$B:$Q,6,0))</f>
        <v/>
      </c>
      <c r="P266" s="2" t="str">
        <f>IF(B266="","",VLOOKUP(AC266,Varsayımlar!$B:$Q,7,0)*K266)</f>
        <v/>
      </c>
      <c r="Q266" s="2" t="str">
        <f>IF(B266="","",VLOOKUP(AC266,Varsayımlar!$B:$Q,8,0))</f>
        <v/>
      </c>
      <c r="R266" s="2" t="str">
        <f>IF(B266="","",VLOOKUP(AC266,Varsayımlar!$B:$Q,9,0))</f>
        <v/>
      </c>
      <c r="S266" s="2" t="str">
        <f>IF(B266="","",VLOOKUP(AC266,Varsayımlar!$B:$Q,10,0))</f>
        <v/>
      </c>
      <c r="T266" s="2" t="str">
        <f>IF(B266="","",VLOOKUP(AC266,Varsayımlar!$B:$Q,11,0))</f>
        <v/>
      </c>
      <c r="U266" s="2" t="str">
        <f>IF(B266="","",VLOOKUP(AC266,Varsayımlar!$B:$Q,12,0))</f>
        <v/>
      </c>
      <c r="V266" s="2" t="str">
        <f>IF(B266="","",VLOOKUP(AC266,Varsayımlar!$B:$Q,13,0))</f>
        <v/>
      </c>
      <c r="W266" s="2" t="str">
        <f>IF(B266="","",VLOOKUP(AC266,Varsayımlar!$B:$Q,14,0))</f>
        <v/>
      </c>
      <c r="AA266" s="2" t="str">
        <f>IF(B266="","",VLOOKUP(AC266,Varsayımlar!$B:$Q,15,0))</f>
        <v/>
      </c>
      <c r="AB266" s="2" t="str">
        <f>IF(B266="","",VLOOKUP(AC266,Varsayımlar!$B:$Q,16,0))</f>
        <v/>
      </c>
      <c r="AC266" s="2" t="str">
        <f t="shared" si="16"/>
        <v/>
      </c>
    </row>
    <row r="267" spans="2:29" hidden="1" x14ac:dyDescent="0.25">
      <c r="B267" s="6"/>
      <c r="C267" s="7" t="str">
        <f>IF(B267="","",VLOOKUP(AC267,Varsayımlar!$B:$Q,3,0))</f>
        <v/>
      </c>
      <c r="D267" s="7"/>
      <c r="H267" s="5" t="str">
        <f>IF(B267="","",VLOOKUP(AC267,Varsayımlar!$B:$Q,5,0))</f>
        <v/>
      </c>
      <c r="I267" s="5"/>
      <c r="J267" s="5" t="str">
        <f>IF(B267="","",VLOOKUP(AC267,Varsayımlar!$B:$Q,6,0))</f>
        <v/>
      </c>
      <c r="P267" s="5" t="str">
        <f>IF(B267="","",VLOOKUP(AC267,Varsayımlar!$B:$Q,7,0)*K267)</f>
        <v/>
      </c>
      <c r="Q267" s="5" t="str">
        <f>IF(B267="","",VLOOKUP(AC267,Varsayımlar!$B:$Q,8,0))</f>
        <v/>
      </c>
      <c r="R267" s="5" t="str">
        <f>IF(B267="","",VLOOKUP(AC267,Varsayımlar!$B:$Q,9,0))</f>
        <v/>
      </c>
      <c r="S267" s="5" t="str">
        <f>IF(B267="","",VLOOKUP(AC267,Varsayımlar!$B:$Q,10,0))</f>
        <v/>
      </c>
      <c r="T267" s="5" t="str">
        <f>IF(B267="","",VLOOKUP(AC267,Varsayımlar!$B:$Q,11,0))</f>
        <v/>
      </c>
      <c r="U267" s="5" t="str">
        <f>IF(B267="","",VLOOKUP(AC267,Varsayımlar!$B:$Q,12,0))</f>
        <v/>
      </c>
      <c r="V267" s="5" t="str">
        <f>IF(B267="","",VLOOKUP(AC267,Varsayımlar!$B:$Q,13,0))</f>
        <v/>
      </c>
      <c r="W267" s="5" t="str">
        <f>IF(B267="","",VLOOKUP(AC267,Varsayımlar!$B:$Q,14,0))</f>
        <v/>
      </c>
      <c r="AA267" s="5" t="str">
        <f>IF(B267="","",VLOOKUP(AC267,Varsayımlar!$B:$Q,15,0))</f>
        <v/>
      </c>
      <c r="AB267" s="5" t="str">
        <f>IF(B267="","",VLOOKUP(AC267,Varsayımlar!$B:$Q,16,0))</f>
        <v/>
      </c>
      <c r="AC267" s="5" t="str">
        <f t="shared" si="16"/>
        <v/>
      </c>
    </row>
    <row r="268" spans="2:29" hidden="1" x14ac:dyDescent="0.25">
      <c r="C268" s="3" t="str">
        <f>IF(B268="","",VLOOKUP(AC268,Varsayımlar!$B:$Q,3,0))</f>
        <v/>
      </c>
      <c r="H268" s="2" t="str">
        <f>IF(B268="","",VLOOKUP(AC268,Varsayımlar!$B:$Q,5,0))</f>
        <v/>
      </c>
      <c r="J268" s="2" t="str">
        <f>IF(B268="","",VLOOKUP(AC268,Varsayımlar!$B:$Q,6,0))</f>
        <v/>
      </c>
      <c r="P268" s="2" t="str">
        <f>IF(B268="","",VLOOKUP(AC268,Varsayımlar!$B:$Q,7,0)*K268)</f>
        <v/>
      </c>
      <c r="Q268" s="2" t="str">
        <f>IF(B268="","",VLOOKUP(AC268,Varsayımlar!$B:$Q,8,0))</f>
        <v/>
      </c>
      <c r="R268" s="2" t="str">
        <f>IF(B268="","",VLOOKUP(AC268,Varsayımlar!$B:$Q,9,0))</f>
        <v/>
      </c>
      <c r="S268" s="2" t="str">
        <f>IF(B268="","",VLOOKUP(AC268,Varsayımlar!$B:$Q,10,0))</f>
        <v/>
      </c>
      <c r="T268" s="2" t="str">
        <f>IF(B268="","",VLOOKUP(AC268,Varsayımlar!$B:$Q,11,0))</f>
        <v/>
      </c>
      <c r="U268" s="2" t="str">
        <f>IF(B268="","",VLOOKUP(AC268,Varsayımlar!$B:$Q,12,0))</f>
        <v/>
      </c>
      <c r="V268" s="2" t="str">
        <f>IF(B268="","",VLOOKUP(AC268,Varsayımlar!$B:$Q,13,0))</f>
        <v/>
      </c>
      <c r="W268" s="2" t="str">
        <f>IF(B268="","",VLOOKUP(AC268,Varsayımlar!$B:$Q,14,0))</f>
        <v/>
      </c>
      <c r="AA268" s="2" t="str">
        <f>IF(B268="","",VLOOKUP(AC268,Varsayımlar!$B:$Q,15,0))</f>
        <v/>
      </c>
      <c r="AB268" s="2" t="str">
        <f>IF(B268="","",VLOOKUP(AC268,Varsayımlar!$B:$Q,16,0))</f>
        <v/>
      </c>
      <c r="AC268" s="2" t="str">
        <f t="shared" ref="AC268:AC331" si="17">IF(B268="","",CONCATENATE(B268,E268))</f>
        <v/>
      </c>
    </row>
    <row r="269" spans="2:29" hidden="1" x14ac:dyDescent="0.25">
      <c r="B269" s="6"/>
      <c r="C269" s="7" t="str">
        <f>IF(B269="","",VLOOKUP(AC269,Varsayımlar!$B:$Q,3,0))</f>
        <v/>
      </c>
      <c r="D269" s="7"/>
      <c r="H269" s="5" t="str">
        <f>IF(B269="","",VLOOKUP(AC269,Varsayımlar!$B:$Q,5,0))</f>
        <v/>
      </c>
      <c r="I269" s="5"/>
      <c r="J269" s="5" t="str">
        <f>IF(B269="","",VLOOKUP(AC269,Varsayımlar!$B:$Q,6,0))</f>
        <v/>
      </c>
      <c r="P269" s="5" t="str">
        <f>IF(B269="","",VLOOKUP(AC269,Varsayımlar!$B:$Q,7,0)*K269)</f>
        <v/>
      </c>
      <c r="Q269" s="5" t="str">
        <f>IF(B269="","",VLOOKUP(AC269,Varsayımlar!$B:$Q,8,0))</f>
        <v/>
      </c>
      <c r="R269" s="5" t="str">
        <f>IF(B269="","",VLOOKUP(AC269,Varsayımlar!$B:$Q,9,0))</f>
        <v/>
      </c>
      <c r="S269" s="5" t="str">
        <f>IF(B269="","",VLOOKUP(AC269,Varsayımlar!$B:$Q,10,0))</f>
        <v/>
      </c>
      <c r="T269" s="5" t="str">
        <f>IF(B269="","",VLOOKUP(AC269,Varsayımlar!$B:$Q,11,0))</f>
        <v/>
      </c>
      <c r="U269" s="5" t="str">
        <f>IF(B269="","",VLOOKUP(AC269,Varsayımlar!$B:$Q,12,0))</f>
        <v/>
      </c>
      <c r="V269" s="5" t="str">
        <f>IF(B269="","",VLOOKUP(AC269,Varsayımlar!$B:$Q,13,0))</f>
        <v/>
      </c>
      <c r="W269" s="5" t="str">
        <f>IF(B269="","",VLOOKUP(AC269,Varsayımlar!$B:$Q,14,0))</f>
        <v/>
      </c>
      <c r="AA269" s="5" t="str">
        <f>IF(B269="","",VLOOKUP(AC269,Varsayımlar!$B:$Q,15,0))</f>
        <v/>
      </c>
      <c r="AB269" s="5" t="str">
        <f>IF(B269="","",VLOOKUP(AC269,Varsayımlar!$B:$Q,16,0))</f>
        <v/>
      </c>
      <c r="AC269" s="5" t="str">
        <f t="shared" si="17"/>
        <v/>
      </c>
    </row>
    <row r="270" spans="2:29" hidden="1" x14ac:dyDescent="0.25">
      <c r="C270" s="3" t="str">
        <f>IF(B270="","",VLOOKUP(AC270,Varsayımlar!$B:$Q,3,0))</f>
        <v/>
      </c>
      <c r="H270" s="2" t="str">
        <f>IF(B270="","",VLOOKUP(AC270,Varsayımlar!$B:$Q,5,0))</f>
        <v/>
      </c>
      <c r="J270" s="2" t="str">
        <f>IF(B270="","",VLOOKUP(AC270,Varsayımlar!$B:$Q,6,0))</f>
        <v/>
      </c>
      <c r="P270" s="2" t="str">
        <f>IF(B270="","",VLOOKUP(AC270,Varsayımlar!$B:$Q,7,0)*K270)</f>
        <v/>
      </c>
      <c r="Q270" s="2" t="str">
        <f>IF(B270="","",VLOOKUP(AC270,Varsayımlar!$B:$Q,8,0))</f>
        <v/>
      </c>
      <c r="R270" s="2" t="str">
        <f>IF(B270="","",VLOOKUP(AC270,Varsayımlar!$B:$Q,9,0))</f>
        <v/>
      </c>
      <c r="S270" s="2" t="str">
        <f>IF(B270="","",VLOOKUP(AC270,Varsayımlar!$B:$Q,10,0))</f>
        <v/>
      </c>
      <c r="T270" s="2" t="str">
        <f>IF(B270="","",VLOOKUP(AC270,Varsayımlar!$B:$Q,11,0))</f>
        <v/>
      </c>
      <c r="U270" s="2" t="str">
        <f>IF(B270="","",VLOOKUP(AC270,Varsayımlar!$B:$Q,12,0))</f>
        <v/>
      </c>
      <c r="V270" s="2" t="str">
        <f>IF(B270="","",VLOOKUP(AC270,Varsayımlar!$B:$Q,13,0))</f>
        <v/>
      </c>
      <c r="W270" s="2" t="str">
        <f>IF(B270="","",VLOOKUP(AC270,Varsayımlar!$B:$Q,14,0))</f>
        <v/>
      </c>
      <c r="AA270" s="2" t="str">
        <f>IF(B270="","",VLOOKUP(AC270,Varsayımlar!$B:$Q,15,0))</f>
        <v/>
      </c>
      <c r="AB270" s="2" t="str">
        <f>IF(B270="","",VLOOKUP(AC270,Varsayımlar!$B:$Q,16,0))</f>
        <v/>
      </c>
      <c r="AC270" s="2" t="str">
        <f t="shared" si="17"/>
        <v/>
      </c>
    </row>
    <row r="271" spans="2:29" hidden="1" x14ac:dyDescent="0.25">
      <c r="B271" s="6"/>
      <c r="C271" s="7" t="str">
        <f>IF(B271="","",VLOOKUP(AC271,Varsayımlar!$B:$Q,3,0))</f>
        <v/>
      </c>
      <c r="D271" s="7"/>
      <c r="H271" s="5" t="str">
        <f>IF(B271="","",VLOOKUP(AC271,Varsayımlar!$B:$Q,5,0))</f>
        <v/>
      </c>
      <c r="I271" s="5"/>
      <c r="J271" s="5" t="str">
        <f>IF(B271="","",VLOOKUP(AC271,Varsayımlar!$B:$Q,6,0))</f>
        <v/>
      </c>
      <c r="P271" s="5" t="str">
        <f>IF(B271="","",VLOOKUP(AC271,Varsayımlar!$B:$Q,7,0)*K271)</f>
        <v/>
      </c>
      <c r="Q271" s="5" t="str">
        <f>IF(B271="","",VLOOKUP(AC271,Varsayımlar!$B:$Q,8,0))</f>
        <v/>
      </c>
      <c r="R271" s="5" t="str">
        <f>IF(B271="","",VLOOKUP(AC271,Varsayımlar!$B:$Q,9,0))</f>
        <v/>
      </c>
      <c r="S271" s="5" t="str">
        <f>IF(B271="","",VLOOKUP(AC271,Varsayımlar!$B:$Q,10,0))</f>
        <v/>
      </c>
      <c r="T271" s="5" t="str">
        <f>IF(B271="","",VLOOKUP(AC271,Varsayımlar!$B:$Q,11,0))</f>
        <v/>
      </c>
      <c r="U271" s="5" t="str">
        <f>IF(B271="","",VLOOKUP(AC271,Varsayımlar!$B:$Q,12,0))</f>
        <v/>
      </c>
      <c r="V271" s="5" t="str">
        <f>IF(B271="","",VLOOKUP(AC271,Varsayımlar!$B:$Q,13,0))</f>
        <v/>
      </c>
      <c r="W271" s="5" t="str">
        <f>IF(B271="","",VLOOKUP(AC271,Varsayımlar!$B:$Q,14,0))</f>
        <v/>
      </c>
      <c r="AA271" s="5" t="str">
        <f>IF(B271="","",VLOOKUP(AC271,Varsayımlar!$B:$Q,15,0))</f>
        <v/>
      </c>
      <c r="AB271" s="5" t="str">
        <f>IF(B271="","",VLOOKUP(AC271,Varsayımlar!$B:$Q,16,0))</f>
        <v/>
      </c>
      <c r="AC271" s="5" t="str">
        <f t="shared" si="17"/>
        <v/>
      </c>
    </row>
    <row r="272" spans="2:29" hidden="1" x14ac:dyDescent="0.25">
      <c r="C272" s="3" t="str">
        <f>IF(B272="","",VLOOKUP(AC272,Varsayımlar!$B:$Q,3,0))</f>
        <v/>
      </c>
      <c r="H272" s="2" t="str">
        <f>IF(B272="","",VLOOKUP(AC272,Varsayımlar!$B:$Q,5,0))</f>
        <v/>
      </c>
      <c r="J272" s="2" t="str">
        <f>IF(B272="","",VLOOKUP(AC272,Varsayımlar!$B:$Q,6,0))</f>
        <v/>
      </c>
      <c r="P272" s="2" t="str">
        <f>IF(B272="","",VLOOKUP(AC272,Varsayımlar!$B:$Q,7,0)*K272)</f>
        <v/>
      </c>
      <c r="Q272" s="2" t="str">
        <f>IF(B272="","",VLOOKUP(AC272,Varsayımlar!$B:$Q,8,0))</f>
        <v/>
      </c>
      <c r="R272" s="2" t="str">
        <f>IF(B272="","",VLOOKUP(AC272,Varsayımlar!$B:$Q,9,0))</f>
        <v/>
      </c>
      <c r="S272" s="2" t="str">
        <f>IF(B272="","",VLOOKUP(AC272,Varsayımlar!$B:$Q,10,0))</f>
        <v/>
      </c>
      <c r="T272" s="2" t="str">
        <f>IF(B272="","",VLOOKUP(AC272,Varsayımlar!$B:$Q,11,0))</f>
        <v/>
      </c>
      <c r="U272" s="2" t="str">
        <f>IF(B272="","",VLOOKUP(AC272,Varsayımlar!$B:$Q,12,0))</f>
        <v/>
      </c>
      <c r="V272" s="2" t="str">
        <f>IF(B272="","",VLOOKUP(AC272,Varsayımlar!$B:$Q,13,0))</f>
        <v/>
      </c>
      <c r="W272" s="2" t="str">
        <f>IF(B272="","",VLOOKUP(AC272,Varsayımlar!$B:$Q,14,0))</f>
        <v/>
      </c>
      <c r="AA272" s="2" t="str">
        <f>IF(B272="","",VLOOKUP(AC272,Varsayımlar!$B:$Q,15,0))</f>
        <v/>
      </c>
      <c r="AB272" s="2" t="str">
        <f>IF(B272="","",VLOOKUP(AC272,Varsayımlar!$B:$Q,16,0))</f>
        <v/>
      </c>
      <c r="AC272" s="2" t="str">
        <f t="shared" si="17"/>
        <v/>
      </c>
    </row>
    <row r="273" spans="2:29" hidden="1" x14ac:dyDescent="0.25">
      <c r="B273" s="6"/>
      <c r="C273" s="7" t="str">
        <f>IF(B273="","",VLOOKUP(AC273,Varsayımlar!$B:$Q,3,0))</f>
        <v/>
      </c>
      <c r="D273" s="7"/>
      <c r="H273" s="5" t="str">
        <f>IF(B273="","",VLOOKUP(AC273,Varsayımlar!$B:$Q,5,0))</f>
        <v/>
      </c>
      <c r="I273" s="5"/>
      <c r="J273" s="5" t="str">
        <f>IF(B273="","",VLOOKUP(AC273,Varsayımlar!$B:$Q,6,0))</f>
        <v/>
      </c>
      <c r="P273" s="5" t="str">
        <f>IF(B273="","",VLOOKUP(AC273,Varsayımlar!$B:$Q,7,0)*K273)</f>
        <v/>
      </c>
      <c r="Q273" s="5" t="str">
        <f>IF(B273="","",VLOOKUP(AC273,Varsayımlar!$B:$Q,8,0))</f>
        <v/>
      </c>
      <c r="R273" s="5" t="str">
        <f>IF(B273="","",VLOOKUP(AC273,Varsayımlar!$B:$Q,9,0))</f>
        <v/>
      </c>
      <c r="S273" s="5" t="str">
        <f>IF(B273="","",VLOOKUP(AC273,Varsayımlar!$B:$Q,10,0))</f>
        <v/>
      </c>
      <c r="T273" s="5" t="str">
        <f>IF(B273="","",VLOOKUP(AC273,Varsayımlar!$B:$Q,11,0))</f>
        <v/>
      </c>
      <c r="U273" s="5" t="str">
        <f>IF(B273="","",VLOOKUP(AC273,Varsayımlar!$B:$Q,12,0))</f>
        <v/>
      </c>
      <c r="V273" s="5" t="str">
        <f>IF(B273="","",VLOOKUP(AC273,Varsayımlar!$B:$Q,13,0))</f>
        <v/>
      </c>
      <c r="W273" s="5" t="str">
        <f>IF(B273="","",VLOOKUP(AC273,Varsayımlar!$B:$Q,14,0))</f>
        <v/>
      </c>
      <c r="AA273" s="5" t="str">
        <f>IF(B273="","",VLOOKUP(AC273,Varsayımlar!$B:$Q,15,0))</f>
        <v/>
      </c>
      <c r="AB273" s="5" t="str">
        <f>IF(B273="","",VLOOKUP(AC273,Varsayımlar!$B:$Q,16,0))</f>
        <v/>
      </c>
      <c r="AC273" s="5" t="str">
        <f t="shared" si="17"/>
        <v/>
      </c>
    </row>
    <row r="274" spans="2:29" hidden="1" x14ac:dyDescent="0.25">
      <c r="C274" s="3" t="str">
        <f>IF(B274="","",VLOOKUP(AC274,Varsayımlar!$B:$Q,3,0))</f>
        <v/>
      </c>
      <c r="H274" s="2" t="str">
        <f>IF(B274="","",VLOOKUP(AC274,Varsayımlar!$B:$Q,5,0))</f>
        <v/>
      </c>
      <c r="J274" s="2" t="str">
        <f>IF(B274="","",VLOOKUP(AC274,Varsayımlar!$B:$Q,6,0))</f>
        <v/>
      </c>
      <c r="P274" s="2" t="str">
        <f>IF(B274="","",VLOOKUP(AC274,Varsayımlar!$B:$Q,7,0)*K274)</f>
        <v/>
      </c>
      <c r="Q274" s="2" t="str">
        <f>IF(B274="","",VLOOKUP(AC274,Varsayımlar!$B:$Q,8,0))</f>
        <v/>
      </c>
      <c r="R274" s="2" t="str">
        <f>IF(B274="","",VLOOKUP(AC274,Varsayımlar!$B:$Q,9,0))</f>
        <v/>
      </c>
      <c r="S274" s="2" t="str">
        <f>IF(B274="","",VLOOKUP(AC274,Varsayımlar!$B:$Q,10,0))</f>
        <v/>
      </c>
      <c r="T274" s="2" t="str">
        <f>IF(B274="","",VLOOKUP(AC274,Varsayımlar!$B:$Q,11,0))</f>
        <v/>
      </c>
      <c r="U274" s="2" t="str">
        <f>IF(B274="","",VLOOKUP(AC274,Varsayımlar!$B:$Q,12,0))</f>
        <v/>
      </c>
      <c r="V274" s="2" t="str">
        <f>IF(B274="","",VLOOKUP(AC274,Varsayımlar!$B:$Q,13,0))</f>
        <v/>
      </c>
      <c r="W274" s="2" t="str">
        <f>IF(B274="","",VLOOKUP(AC274,Varsayımlar!$B:$Q,14,0))</f>
        <v/>
      </c>
      <c r="AA274" s="2" t="str">
        <f>IF(B274="","",VLOOKUP(AC274,Varsayımlar!$B:$Q,15,0))</f>
        <v/>
      </c>
      <c r="AB274" s="2" t="str">
        <f>IF(B274="","",VLOOKUP(AC274,Varsayımlar!$B:$Q,16,0))</f>
        <v/>
      </c>
      <c r="AC274" s="2" t="str">
        <f t="shared" si="17"/>
        <v/>
      </c>
    </row>
    <row r="275" spans="2:29" hidden="1" x14ac:dyDescent="0.25">
      <c r="B275" s="6"/>
      <c r="C275" s="7" t="str">
        <f>IF(B275="","",VLOOKUP(AC275,Varsayımlar!$B:$Q,3,0))</f>
        <v/>
      </c>
      <c r="D275" s="7"/>
      <c r="H275" s="5" t="str">
        <f>IF(B275="","",VLOOKUP(AC275,Varsayımlar!$B:$Q,5,0))</f>
        <v/>
      </c>
      <c r="I275" s="5"/>
      <c r="J275" s="5" t="str">
        <f>IF(B275="","",VLOOKUP(AC275,Varsayımlar!$B:$Q,6,0))</f>
        <v/>
      </c>
      <c r="P275" s="5" t="str">
        <f>IF(B275="","",VLOOKUP(AC275,Varsayımlar!$B:$Q,7,0)*K275)</f>
        <v/>
      </c>
      <c r="Q275" s="5" t="str">
        <f>IF(B275="","",VLOOKUP(AC275,Varsayımlar!$B:$Q,8,0))</f>
        <v/>
      </c>
      <c r="R275" s="5" t="str">
        <f>IF(B275="","",VLOOKUP(AC275,Varsayımlar!$B:$Q,9,0))</f>
        <v/>
      </c>
      <c r="S275" s="5" t="str">
        <f>IF(B275="","",VLOOKUP(AC275,Varsayımlar!$B:$Q,10,0))</f>
        <v/>
      </c>
      <c r="T275" s="5" t="str">
        <f>IF(B275="","",VLOOKUP(AC275,Varsayımlar!$B:$Q,11,0))</f>
        <v/>
      </c>
      <c r="U275" s="5" t="str">
        <f>IF(B275="","",VLOOKUP(AC275,Varsayımlar!$B:$Q,12,0))</f>
        <v/>
      </c>
      <c r="V275" s="5" t="str">
        <f>IF(B275="","",VLOOKUP(AC275,Varsayımlar!$B:$Q,13,0))</f>
        <v/>
      </c>
      <c r="W275" s="5" t="str">
        <f>IF(B275="","",VLOOKUP(AC275,Varsayımlar!$B:$Q,14,0))</f>
        <v/>
      </c>
      <c r="AA275" s="5" t="str">
        <f>IF(B275="","",VLOOKUP(AC275,Varsayımlar!$B:$Q,15,0))</f>
        <v/>
      </c>
      <c r="AB275" s="5" t="str">
        <f>IF(B275="","",VLOOKUP(AC275,Varsayımlar!$B:$Q,16,0))</f>
        <v/>
      </c>
      <c r="AC275" s="5" t="str">
        <f t="shared" si="17"/>
        <v/>
      </c>
    </row>
    <row r="276" spans="2:29" hidden="1" x14ac:dyDescent="0.25">
      <c r="C276" s="3" t="str">
        <f>IF(B276="","",VLOOKUP(AC276,Varsayımlar!$B:$Q,3,0))</f>
        <v/>
      </c>
      <c r="H276" s="2" t="str">
        <f>IF(B276="","",VLOOKUP(AC276,Varsayımlar!$B:$Q,5,0))</f>
        <v/>
      </c>
      <c r="J276" s="2" t="str">
        <f>IF(B276="","",VLOOKUP(AC276,Varsayımlar!$B:$Q,6,0))</f>
        <v/>
      </c>
      <c r="P276" s="2" t="str">
        <f>IF(B276="","",VLOOKUP(AC276,Varsayımlar!$B:$Q,7,0)*K276)</f>
        <v/>
      </c>
      <c r="Q276" s="2" t="str">
        <f>IF(B276="","",VLOOKUP(AC276,Varsayımlar!$B:$Q,8,0))</f>
        <v/>
      </c>
      <c r="R276" s="2" t="str">
        <f>IF(B276="","",VLOOKUP(AC276,Varsayımlar!$B:$Q,9,0))</f>
        <v/>
      </c>
      <c r="S276" s="2" t="str">
        <f>IF(B276="","",VLOOKUP(AC276,Varsayımlar!$B:$Q,10,0))</f>
        <v/>
      </c>
      <c r="T276" s="2" t="str">
        <f>IF(B276="","",VLOOKUP(AC276,Varsayımlar!$B:$Q,11,0))</f>
        <v/>
      </c>
      <c r="U276" s="2" t="str">
        <f>IF(B276="","",VLOOKUP(AC276,Varsayımlar!$B:$Q,12,0))</f>
        <v/>
      </c>
      <c r="V276" s="2" t="str">
        <f>IF(B276="","",VLOOKUP(AC276,Varsayımlar!$B:$Q,13,0))</f>
        <v/>
      </c>
      <c r="W276" s="2" t="str">
        <f>IF(B276="","",VLOOKUP(AC276,Varsayımlar!$B:$Q,14,0))</f>
        <v/>
      </c>
      <c r="AA276" s="2" t="str">
        <f>IF(B276="","",VLOOKUP(AC276,Varsayımlar!$B:$Q,15,0))</f>
        <v/>
      </c>
      <c r="AB276" s="2" t="str">
        <f>IF(B276="","",VLOOKUP(AC276,Varsayımlar!$B:$Q,16,0))</f>
        <v/>
      </c>
      <c r="AC276" s="2" t="str">
        <f t="shared" si="17"/>
        <v/>
      </c>
    </row>
    <row r="277" spans="2:29" hidden="1" x14ac:dyDescent="0.25">
      <c r="B277" s="6"/>
      <c r="C277" s="7" t="str">
        <f>IF(B277="","",VLOOKUP(AC277,Varsayımlar!$B:$Q,3,0))</f>
        <v/>
      </c>
      <c r="D277" s="7"/>
      <c r="H277" s="5" t="str">
        <f>IF(B277="","",VLOOKUP(AC277,Varsayımlar!$B:$Q,5,0))</f>
        <v/>
      </c>
      <c r="I277" s="5"/>
      <c r="J277" s="5" t="str">
        <f>IF(B277="","",VLOOKUP(AC277,Varsayımlar!$B:$Q,6,0))</f>
        <v/>
      </c>
      <c r="P277" s="5" t="str">
        <f>IF(B277="","",VLOOKUP(AC277,Varsayımlar!$B:$Q,7,0)*K277)</f>
        <v/>
      </c>
      <c r="Q277" s="5" t="str">
        <f>IF(B277="","",VLOOKUP(AC277,Varsayımlar!$B:$Q,8,0))</f>
        <v/>
      </c>
      <c r="R277" s="5" t="str">
        <f>IF(B277="","",VLOOKUP(AC277,Varsayımlar!$B:$Q,9,0))</f>
        <v/>
      </c>
      <c r="S277" s="5" t="str">
        <f>IF(B277="","",VLOOKUP(AC277,Varsayımlar!$B:$Q,10,0))</f>
        <v/>
      </c>
      <c r="T277" s="5" t="str">
        <f>IF(B277="","",VLOOKUP(AC277,Varsayımlar!$B:$Q,11,0))</f>
        <v/>
      </c>
      <c r="U277" s="5" t="str">
        <f>IF(B277="","",VLOOKUP(AC277,Varsayımlar!$B:$Q,12,0))</f>
        <v/>
      </c>
      <c r="V277" s="5" t="str">
        <f>IF(B277="","",VLOOKUP(AC277,Varsayımlar!$B:$Q,13,0))</f>
        <v/>
      </c>
      <c r="W277" s="5" t="str">
        <f>IF(B277="","",VLOOKUP(AC277,Varsayımlar!$B:$Q,14,0))</f>
        <v/>
      </c>
      <c r="AA277" s="5" t="str">
        <f>IF(B277="","",VLOOKUP(AC277,Varsayımlar!$B:$Q,15,0))</f>
        <v/>
      </c>
      <c r="AB277" s="5" t="str">
        <f>IF(B277="","",VLOOKUP(AC277,Varsayımlar!$B:$Q,16,0))</f>
        <v/>
      </c>
      <c r="AC277" s="5" t="str">
        <f t="shared" si="17"/>
        <v/>
      </c>
    </row>
    <row r="278" spans="2:29" hidden="1" x14ac:dyDescent="0.25">
      <c r="C278" s="3" t="str">
        <f>IF(B278="","",VLOOKUP(AC278,Varsayımlar!$B:$Q,3,0))</f>
        <v/>
      </c>
      <c r="H278" s="2" t="str">
        <f>IF(B278="","",VLOOKUP(AC278,Varsayımlar!$B:$Q,5,0))</f>
        <v/>
      </c>
      <c r="J278" s="2" t="str">
        <f>IF(B278="","",VLOOKUP(AC278,Varsayımlar!$B:$Q,6,0))</f>
        <v/>
      </c>
      <c r="P278" s="2" t="str">
        <f>IF(B278="","",VLOOKUP(AC278,Varsayımlar!$B:$Q,7,0)*K278)</f>
        <v/>
      </c>
      <c r="Q278" s="2" t="str">
        <f>IF(B278="","",VLOOKUP(AC278,Varsayımlar!$B:$Q,8,0))</f>
        <v/>
      </c>
      <c r="R278" s="2" t="str">
        <f>IF(B278="","",VLOOKUP(AC278,Varsayımlar!$B:$Q,9,0))</f>
        <v/>
      </c>
      <c r="S278" s="2" t="str">
        <f>IF(B278="","",VLOOKUP(AC278,Varsayımlar!$B:$Q,10,0))</f>
        <v/>
      </c>
      <c r="T278" s="2" t="str">
        <f>IF(B278="","",VLOOKUP(AC278,Varsayımlar!$B:$Q,11,0))</f>
        <v/>
      </c>
      <c r="U278" s="2" t="str">
        <f>IF(B278="","",VLOOKUP(AC278,Varsayımlar!$B:$Q,12,0))</f>
        <v/>
      </c>
      <c r="V278" s="2" t="str">
        <f>IF(B278="","",VLOOKUP(AC278,Varsayımlar!$B:$Q,13,0))</f>
        <v/>
      </c>
      <c r="W278" s="2" t="str">
        <f>IF(B278="","",VLOOKUP(AC278,Varsayımlar!$B:$Q,14,0))</f>
        <v/>
      </c>
      <c r="AA278" s="2" t="str">
        <f>IF(B278="","",VLOOKUP(AC278,Varsayımlar!$B:$Q,15,0))</f>
        <v/>
      </c>
      <c r="AB278" s="2" t="str">
        <f>IF(B278="","",VLOOKUP(AC278,Varsayımlar!$B:$Q,16,0))</f>
        <v/>
      </c>
      <c r="AC278" s="2" t="str">
        <f t="shared" si="17"/>
        <v/>
      </c>
    </row>
    <row r="279" spans="2:29" hidden="1" x14ac:dyDescent="0.25">
      <c r="B279" s="6"/>
      <c r="C279" s="7" t="str">
        <f>IF(B279="","",VLOOKUP(AC279,Varsayımlar!$B:$Q,3,0))</f>
        <v/>
      </c>
      <c r="D279" s="7"/>
      <c r="H279" s="5" t="str">
        <f>IF(B279="","",VLOOKUP(AC279,Varsayımlar!$B:$Q,5,0))</f>
        <v/>
      </c>
      <c r="I279" s="5"/>
      <c r="J279" s="5" t="str">
        <f>IF(B279="","",VLOOKUP(AC279,Varsayımlar!$B:$Q,6,0))</f>
        <v/>
      </c>
      <c r="P279" s="5" t="str">
        <f>IF(B279="","",VLOOKUP(AC279,Varsayımlar!$B:$Q,7,0)*K279)</f>
        <v/>
      </c>
      <c r="Q279" s="5" t="str">
        <f>IF(B279="","",VLOOKUP(AC279,Varsayımlar!$B:$Q,8,0))</f>
        <v/>
      </c>
      <c r="R279" s="5" t="str">
        <f>IF(B279="","",VLOOKUP(AC279,Varsayımlar!$B:$Q,9,0))</f>
        <v/>
      </c>
      <c r="S279" s="5" t="str">
        <f>IF(B279="","",VLOOKUP(AC279,Varsayımlar!$B:$Q,10,0))</f>
        <v/>
      </c>
      <c r="T279" s="5" t="str">
        <f>IF(B279="","",VLOOKUP(AC279,Varsayımlar!$B:$Q,11,0))</f>
        <v/>
      </c>
      <c r="U279" s="5" t="str">
        <f>IF(B279="","",VLOOKUP(AC279,Varsayımlar!$B:$Q,12,0))</f>
        <v/>
      </c>
      <c r="V279" s="5" t="str">
        <f>IF(B279="","",VLOOKUP(AC279,Varsayımlar!$B:$Q,13,0))</f>
        <v/>
      </c>
      <c r="W279" s="5" t="str">
        <f>IF(B279="","",VLOOKUP(AC279,Varsayımlar!$B:$Q,14,0))</f>
        <v/>
      </c>
      <c r="AA279" s="5" t="str">
        <f>IF(B279="","",VLOOKUP(AC279,Varsayımlar!$B:$Q,15,0))</f>
        <v/>
      </c>
      <c r="AB279" s="5" t="str">
        <f>IF(B279="","",VLOOKUP(AC279,Varsayımlar!$B:$Q,16,0))</f>
        <v/>
      </c>
      <c r="AC279" s="5" t="str">
        <f t="shared" si="17"/>
        <v/>
      </c>
    </row>
    <row r="280" spans="2:29" hidden="1" x14ac:dyDescent="0.25">
      <c r="C280" s="3" t="str">
        <f>IF(B280="","",VLOOKUP(AC280,Varsayımlar!$B:$Q,3,0))</f>
        <v/>
      </c>
      <c r="H280" s="2" t="str">
        <f>IF(B280="","",VLOOKUP(AC280,Varsayımlar!$B:$Q,5,0))</f>
        <v/>
      </c>
      <c r="J280" s="2" t="str">
        <f>IF(B280="","",VLOOKUP(AC280,Varsayımlar!$B:$Q,6,0))</f>
        <v/>
      </c>
      <c r="P280" s="2" t="str">
        <f>IF(B280="","",VLOOKUP(AC280,Varsayımlar!$B:$Q,7,0)*K280)</f>
        <v/>
      </c>
      <c r="Q280" s="2" t="str">
        <f>IF(B280="","",VLOOKUP(AC280,Varsayımlar!$B:$Q,8,0))</f>
        <v/>
      </c>
      <c r="R280" s="2" t="str">
        <f>IF(B280="","",VLOOKUP(AC280,Varsayımlar!$B:$Q,9,0))</f>
        <v/>
      </c>
      <c r="S280" s="2" t="str">
        <f>IF(B280="","",VLOOKUP(AC280,Varsayımlar!$B:$Q,10,0))</f>
        <v/>
      </c>
      <c r="T280" s="2" t="str">
        <f>IF(B280="","",VLOOKUP(AC280,Varsayımlar!$B:$Q,11,0))</f>
        <v/>
      </c>
      <c r="U280" s="2" t="str">
        <f>IF(B280="","",VLOOKUP(AC280,Varsayımlar!$B:$Q,12,0))</f>
        <v/>
      </c>
      <c r="V280" s="2" t="str">
        <f>IF(B280="","",VLOOKUP(AC280,Varsayımlar!$B:$Q,13,0))</f>
        <v/>
      </c>
      <c r="W280" s="2" t="str">
        <f>IF(B280="","",VLOOKUP(AC280,Varsayımlar!$B:$Q,14,0))</f>
        <v/>
      </c>
      <c r="AA280" s="2" t="str">
        <f>IF(B280="","",VLOOKUP(AC280,Varsayımlar!$B:$Q,15,0))</f>
        <v/>
      </c>
      <c r="AB280" s="2" t="str">
        <f>IF(B280="","",VLOOKUP(AC280,Varsayımlar!$B:$Q,16,0))</f>
        <v/>
      </c>
      <c r="AC280" s="2" t="str">
        <f t="shared" si="17"/>
        <v/>
      </c>
    </row>
    <row r="281" spans="2:29" hidden="1" x14ac:dyDescent="0.25">
      <c r="B281" s="6"/>
      <c r="C281" s="7" t="str">
        <f>IF(B281="","",VLOOKUP(AC281,Varsayımlar!$B:$Q,3,0))</f>
        <v/>
      </c>
      <c r="D281" s="7"/>
      <c r="H281" s="5" t="str">
        <f>IF(B281="","",VLOOKUP(AC281,Varsayımlar!$B:$Q,5,0))</f>
        <v/>
      </c>
      <c r="I281" s="5"/>
      <c r="J281" s="5" t="str">
        <f>IF(B281="","",VLOOKUP(AC281,Varsayımlar!$B:$Q,6,0))</f>
        <v/>
      </c>
      <c r="P281" s="5" t="str">
        <f>IF(B281="","",VLOOKUP(AC281,Varsayımlar!$B:$Q,7,0)*K281)</f>
        <v/>
      </c>
      <c r="Q281" s="5" t="str">
        <f>IF(B281="","",VLOOKUP(AC281,Varsayımlar!$B:$Q,8,0))</f>
        <v/>
      </c>
      <c r="R281" s="5" t="str">
        <f>IF(B281="","",VLOOKUP(AC281,Varsayımlar!$B:$Q,9,0))</f>
        <v/>
      </c>
      <c r="S281" s="5" t="str">
        <f>IF(B281="","",VLOOKUP(AC281,Varsayımlar!$B:$Q,10,0))</f>
        <v/>
      </c>
      <c r="T281" s="5" t="str">
        <f>IF(B281="","",VLOOKUP(AC281,Varsayımlar!$B:$Q,11,0))</f>
        <v/>
      </c>
      <c r="U281" s="5" t="str">
        <f>IF(B281="","",VLOOKUP(AC281,Varsayımlar!$B:$Q,12,0))</f>
        <v/>
      </c>
      <c r="V281" s="5" t="str">
        <f>IF(B281="","",VLOOKUP(AC281,Varsayımlar!$B:$Q,13,0))</f>
        <v/>
      </c>
      <c r="W281" s="5" t="str">
        <f>IF(B281="","",VLOOKUP(AC281,Varsayımlar!$B:$Q,14,0))</f>
        <v/>
      </c>
      <c r="AA281" s="5" t="str">
        <f>IF(B281="","",VLOOKUP(AC281,Varsayımlar!$B:$Q,15,0))</f>
        <v/>
      </c>
      <c r="AB281" s="5" t="str">
        <f>IF(B281="","",VLOOKUP(AC281,Varsayımlar!$B:$Q,16,0))</f>
        <v/>
      </c>
      <c r="AC281" s="5" t="str">
        <f t="shared" si="17"/>
        <v/>
      </c>
    </row>
    <row r="282" spans="2:29" hidden="1" x14ac:dyDescent="0.25">
      <c r="C282" s="3" t="str">
        <f>IF(B282="","",VLOOKUP(AC282,Varsayımlar!$B:$Q,3,0))</f>
        <v/>
      </c>
      <c r="H282" s="2" t="str">
        <f>IF(B282="","",VLOOKUP(AC282,Varsayımlar!$B:$Q,5,0))</f>
        <v/>
      </c>
      <c r="J282" s="2" t="str">
        <f>IF(B282="","",VLOOKUP(AC282,Varsayımlar!$B:$Q,6,0))</f>
        <v/>
      </c>
      <c r="P282" s="2" t="str">
        <f>IF(B282="","",VLOOKUP(AC282,Varsayımlar!$B:$Q,7,0)*K282)</f>
        <v/>
      </c>
      <c r="Q282" s="2" t="str">
        <f>IF(B282="","",VLOOKUP(AC282,Varsayımlar!$B:$Q,8,0))</f>
        <v/>
      </c>
      <c r="R282" s="2" t="str">
        <f>IF(B282="","",VLOOKUP(AC282,Varsayımlar!$B:$Q,9,0))</f>
        <v/>
      </c>
      <c r="S282" s="2" t="str">
        <f>IF(B282="","",VLOOKUP(AC282,Varsayımlar!$B:$Q,10,0))</f>
        <v/>
      </c>
      <c r="T282" s="2" t="str">
        <f>IF(B282="","",VLOOKUP(AC282,Varsayımlar!$B:$Q,11,0))</f>
        <v/>
      </c>
      <c r="U282" s="2" t="str">
        <f>IF(B282="","",VLOOKUP(AC282,Varsayımlar!$B:$Q,12,0))</f>
        <v/>
      </c>
      <c r="V282" s="2" t="str">
        <f>IF(B282="","",VLOOKUP(AC282,Varsayımlar!$B:$Q,13,0))</f>
        <v/>
      </c>
      <c r="W282" s="2" t="str">
        <f>IF(B282="","",VLOOKUP(AC282,Varsayımlar!$B:$Q,14,0))</f>
        <v/>
      </c>
      <c r="AA282" s="2" t="str">
        <f>IF(B282="","",VLOOKUP(AC282,Varsayımlar!$B:$Q,15,0))</f>
        <v/>
      </c>
      <c r="AB282" s="2" t="str">
        <f>IF(B282="","",VLOOKUP(AC282,Varsayımlar!$B:$Q,16,0))</f>
        <v/>
      </c>
      <c r="AC282" s="2" t="str">
        <f t="shared" si="17"/>
        <v/>
      </c>
    </row>
    <row r="283" spans="2:29" hidden="1" x14ac:dyDescent="0.25">
      <c r="B283" s="6"/>
      <c r="C283" s="7" t="str">
        <f>IF(B283="","",VLOOKUP(AC283,Varsayımlar!$B:$Q,3,0))</f>
        <v/>
      </c>
      <c r="D283" s="7"/>
      <c r="H283" s="5" t="str">
        <f>IF(B283="","",VLOOKUP(AC283,Varsayımlar!$B:$Q,5,0))</f>
        <v/>
      </c>
      <c r="I283" s="5"/>
      <c r="J283" s="5" t="str">
        <f>IF(B283="","",VLOOKUP(AC283,Varsayımlar!$B:$Q,6,0))</f>
        <v/>
      </c>
      <c r="P283" s="5" t="str">
        <f>IF(B283="","",VLOOKUP(AC283,Varsayımlar!$B:$Q,7,0)*K283)</f>
        <v/>
      </c>
      <c r="Q283" s="5" t="str">
        <f>IF(B283="","",VLOOKUP(AC283,Varsayımlar!$B:$Q,8,0))</f>
        <v/>
      </c>
      <c r="R283" s="5" t="str">
        <f>IF(B283="","",VLOOKUP(AC283,Varsayımlar!$B:$Q,9,0))</f>
        <v/>
      </c>
      <c r="S283" s="5" t="str">
        <f>IF(B283="","",VLOOKUP(AC283,Varsayımlar!$B:$Q,10,0))</f>
        <v/>
      </c>
      <c r="T283" s="5" t="str">
        <f>IF(B283="","",VLOOKUP(AC283,Varsayımlar!$B:$Q,11,0))</f>
        <v/>
      </c>
      <c r="U283" s="5" t="str">
        <f>IF(B283="","",VLOOKUP(AC283,Varsayımlar!$B:$Q,12,0))</f>
        <v/>
      </c>
      <c r="V283" s="5" t="str">
        <f>IF(B283="","",VLOOKUP(AC283,Varsayımlar!$B:$Q,13,0))</f>
        <v/>
      </c>
      <c r="W283" s="5" t="str">
        <f>IF(B283="","",VLOOKUP(AC283,Varsayımlar!$B:$Q,14,0))</f>
        <v/>
      </c>
      <c r="AA283" s="5" t="str">
        <f>IF(B283="","",VLOOKUP(AC283,Varsayımlar!$B:$Q,15,0))</f>
        <v/>
      </c>
      <c r="AB283" s="5" t="str">
        <f>IF(B283="","",VLOOKUP(AC283,Varsayımlar!$B:$Q,16,0))</f>
        <v/>
      </c>
      <c r="AC283" s="5" t="str">
        <f t="shared" si="17"/>
        <v/>
      </c>
    </row>
    <row r="284" spans="2:29" hidden="1" x14ac:dyDescent="0.25">
      <c r="C284" s="3" t="str">
        <f>IF(B284="","",VLOOKUP(AC284,Varsayımlar!$B:$Q,3,0))</f>
        <v/>
      </c>
      <c r="H284" s="2" t="str">
        <f>IF(B284="","",VLOOKUP(AC284,Varsayımlar!$B:$Q,5,0))</f>
        <v/>
      </c>
      <c r="J284" s="2" t="str">
        <f>IF(B284="","",VLOOKUP(AC284,Varsayımlar!$B:$Q,6,0))</f>
        <v/>
      </c>
      <c r="P284" s="2" t="str">
        <f>IF(B284="","",VLOOKUP(AC284,Varsayımlar!$B:$Q,7,0)*K284)</f>
        <v/>
      </c>
      <c r="Q284" s="2" t="str">
        <f>IF(B284="","",VLOOKUP(AC284,Varsayımlar!$B:$Q,8,0))</f>
        <v/>
      </c>
      <c r="R284" s="2" t="str">
        <f>IF(B284="","",VLOOKUP(AC284,Varsayımlar!$B:$Q,9,0))</f>
        <v/>
      </c>
      <c r="S284" s="2" t="str">
        <f>IF(B284="","",VLOOKUP(AC284,Varsayımlar!$B:$Q,10,0))</f>
        <v/>
      </c>
      <c r="T284" s="2" t="str">
        <f>IF(B284="","",VLOOKUP(AC284,Varsayımlar!$B:$Q,11,0))</f>
        <v/>
      </c>
      <c r="U284" s="2" t="str">
        <f>IF(B284="","",VLOOKUP(AC284,Varsayımlar!$B:$Q,12,0))</f>
        <v/>
      </c>
      <c r="V284" s="2" t="str">
        <f>IF(B284="","",VLOOKUP(AC284,Varsayımlar!$B:$Q,13,0))</f>
        <v/>
      </c>
      <c r="W284" s="2" t="str">
        <f>IF(B284="","",VLOOKUP(AC284,Varsayımlar!$B:$Q,14,0))</f>
        <v/>
      </c>
      <c r="AA284" s="2" t="str">
        <f>IF(B284="","",VLOOKUP(AC284,Varsayımlar!$B:$Q,15,0))</f>
        <v/>
      </c>
      <c r="AB284" s="2" t="str">
        <f>IF(B284="","",VLOOKUP(AC284,Varsayımlar!$B:$Q,16,0))</f>
        <v/>
      </c>
      <c r="AC284" s="2" t="str">
        <f t="shared" si="17"/>
        <v/>
      </c>
    </row>
    <row r="285" spans="2:29" hidden="1" x14ac:dyDescent="0.25">
      <c r="B285" s="6"/>
      <c r="C285" s="7" t="str">
        <f>IF(B285="","",VLOOKUP(AC285,Varsayımlar!$B:$Q,3,0))</f>
        <v/>
      </c>
      <c r="D285" s="7"/>
      <c r="H285" s="5" t="str">
        <f>IF(B285="","",VLOOKUP(AC285,Varsayımlar!$B:$Q,5,0))</f>
        <v/>
      </c>
      <c r="I285" s="5"/>
      <c r="J285" s="5" t="str">
        <f>IF(B285="","",VLOOKUP(AC285,Varsayımlar!$B:$Q,6,0))</f>
        <v/>
      </c>
      <c r="P285" s="5" t="str">
        <f>IF(B285="","",VLOOKUP(AC285,Varsayımlar!$B:$Q,7,0)*K285)</f>
        <v/>
      </c>
      <c r="Q285" s="5" t="str">
        <f>IF(B285="","",VLOOKUP(AC285,Varsayımlar!$B:$Q,8,0))</f>
        <v/>
      </c>
      <c r="R285" s="5" t="str">
        <f>IF(B285="","",VLOOKUP(AC285,Varsayımlar!$B:$Q,9,0))</f>
        <v/>
      </c>
      <c r="S285" s="5" t="str">
        <f>IF(B285="","",VLOOKUP(AC285,Varsayımlar!$B:$Q,10,0))</f>
        <v/>
      </c>
      <c r="T285" s="5" t="str">
        <f>IF(B285="","",VLOOKUP(AC285,Varsayımlar!$B:$Q,11,0))</f>
        <v/>
      </c>
      <c r="U285" s="5" t="str">
        <f>IF(B285="","",VLOOKUP(AC285,Varsayımlar!$B:$Q,12,0))</f>
        <v/>
      </c>
      <c r="V285" s="5" t="str">
        <f>IF(B285="","",VLOOKUP(AC285,Varsayımlar!$B:$Q,13,0))</f>
        <v/>
      </c>
      <c r="W285" s="5" t="str">
        <f>IF(B285="","",VLOOKUP(AC285,Varsayımlar!$B:$Q,14,0))</f>
        <v/>
      </c>
      <c r="AA285" s="5" t="str">
        <f>IF(B285="","",VLOOKUP(AC285,Varsayımlar!$B:$Q,15,0))</f>
        <v/>
      </c>
      <c r="AB285" s="5" t="str">
        <f>IF(B285="","",VLOOKUP(AC285,Varsayımlar!$B:$Q,16,0))</f>
        <v/>
      </c>
      <c r="AC285" s="5" t="str">
        <f t="shared" si="17"/>
        <v/>
      </c>
    </row>
    <row r="286" spans="2:29" hidden="1" x14ac:dyDescent="0.25">
      <c r="C286" s="3" t="str">
        <f>IF(B286="","",VLOOKUP(AC286,Varsayımlar!$B:$Q,3,0))</f>
        <v/>
      </c>
      <c r="H286" s="2" t="str">
        <f>IF(B286="","",VLOOKUP(AC286,Varsayımlar!$B:$Q,5,0))</f>
        <v/>
      </c>
      <c r="J286" s="2" t="str">
        <f>IF(B286="","",VLOOKUP(AC286,Varsayımlar!$B:$Q,6,0))</f>
        <v/>
      </c>
      <c r="P286" s="2" t="str">
        <f>IF(B286="","",VLOOKUP(AC286,Varsayımlar!$B:$Q,7,0)*K286)</f>
        <v/>
      </c>
      <c r="Q286" s="2" t="str">
        <f>IF(B286="","",VLOOKUP(AC286,Varsayımlar!$B:$Q,8,0))</f>
        <v/>
      </c>
      <c r="R286" s="2" t="str">
        <f>IF(B286="","",VLOOKUP(AC286,Varsayımlar!$B:$Q,9,0))</f>
        <v/>
      </c>
      <c r="S286" s="2" t="str">
        <f>IF(B286="","",VLOOKUP(AC286,Varsayımlar!$B:$Q,10,0))</f>
        <v/>
      </c>
      <c r="T286" s="2" t="str">
        <f>IF(B286="","",VLOOKUP(AC286,Varsayımlar!$B:$Q,11,0))</f>
        <v/>
      </c>
      <c r="U286" s="2" t="str">
        <f>IF(B286="","",VLOOKUP(AC286,Varsayımlar!$B:$Q,12,0))</f>
        <v/>
      </c>
      <c r="V286" s="2" t="str">
        <f>IF(B286="","",VLOOKUP(AC286,Varsayımlar!$B:$Q,13,0))</f>
        <v/>
      </c>
      <c r="W286" s="2" t="str">
        <f>IF(B286="","",VLOOKUP(AC286,Varsayımlar!$B:$Q,14,0))</f>
        <v/>
      </c>
      <c r="AA286" s="2" t="str">
        <f>IF(B286="","",VLOOKUP(AC286,Varsayımlar!$B:$Q,15,0))</f>
        <v/>
      </c>
      <c r="AB286" s="2" t="str">
        <f>IF(B286="","",VLOOKUP(AC286,Varsayımlar!$B:$Q,16,0))</f>
        <v/>
      </c>
      <c r="AC286" s="2" t="str">
        <f t="shared" si="17"/>
        <v/>
      </c>
    </row>
    <row r="287" spans="2:29" hidden="1" x14ac:dyDescent="0.25">
      <c r="B287" s="6"/>
      <c r="C287" s="7" t="str">
        <f>IF(B287="","",VLOOKUP(AC287,Varsayımlar!$B:$Q,3,0))</f>
        <v/>
      </c>
      <c r="D287" s="7"/>
      <c r="H287" s="5" t="str">
        <f>IF(B287="","",VLOOKUP(AC287,Varsayımlar!$B:$Q,5,0))</f>
        <v/>
      </c>
      <c r="I287" s="5"/>
      <c r="J287" s="5" t="str">
        <f>IF(B287="","",VLOOKUP(AC287,Varsayımlar!$B:$Q,6,0))</f>
        <v/>
      </c>
      <c r="P287" s="5" t="str">
        <f>IF(B287="","",VLOOKUP(AC287,Varsayımlar!$B:$Q,7,0)*K287)</f>
        <v/>
      </c>
      <c r="Q287" s="5" t="str">
        <f>IF(B287="","",VLOOKUP(AC287,Varsayımlar!$B:$Q,8,0))</f>
        <v/>
      </c>
      <c r="R287" s="5" t="str">
        <f>IF(B287="","",VLOOKUP(AC287,Varsayımlar!$B:$Q,9,0))</f>
        <v/>
      </c>
      <c r="S287" s="5" t="str">
        <f>IF(B287="","",VLOOKUP(AC287,Varsayımlar!$B:$Q,10,0))</f>
        <v/>
      </c>
      <c r="T287" s="5" t="str">
        <f>IF(B287="","",VLOOKUP(AC287,Varsayımlar!$B:$Q,11,0))</f>
        <v/>
      </c>
      <c r="U287" s="5" t="str">
        <f>IF(B287="","",VLOOKUP(AC287,Varsayımlar!$B:$Q,12,0))</f>
        <v/>
      </c>
      <c r="V287" s="5" t="str">
        <f>IF(B287="","",VLOOKUP(AC287,Varsayımlar!$B:$Q,13,0))</f>
        <v/>
      </c>
      <c r="W287" s="5" t="str">
        <f>IF(B287="","",VLOOKUP(AC287,Varsayımlar!$B:$Q,14,0))</f>
        <v/>
      </c>
      <c r="AA287" s="5" t="str">
        <f>IF(B287="","",VLOOKUP(AC287,Varsayımlar!$B:$Q,15,0))</f>
        <v/>
      </c>
      <c r="AB287" s="5" t="str">
        <f>IF(B287="","",VLOOKUP(AC287,Varsayımlar!$B:$Q,16,0))</f>
        <v/>
      </c>
      <c r="AC287" s="5" t="str">
        <f t="shared" si="17"/>
        <v/>
      </c>
    </row>
    <row r="288" spans="2:29" hidden="1" x14ac:dyDescent="0.25">
      <c r="C288" s="3" t="str">
        <f>IF(B288="","",VLOOKUP(AC288,Varsayımlar!$B:$Q,3,0))</f>
        <v/>
      </c>
      <c r="H288" s="2" t="str">
        <f>IF(B288="","",VLOOKUP(AC288,Varsayımlar!$B:$Q,5,0))</f>
        <v/>
      </c>
      <c r="J288" s="2" t="str">
        <f>IF(B288="","",VLOOKUP(AC288,Varsayımlar!$B:$Q,6,0))</f>
        <v/>
      </c>
      <c r="P288" s="2" t="str">
        <f>IF(B288="","",VLOOKUP(AC288,Varsayımlar!$B:$Q,7,0)*K288)</f>
        <v/>
      </c>
      <c r="Q288" s="2" t="str">
        <f>IF(B288="","",VLOOKUP(AC288,Varsayımlar!$B:$Q,8,0))</f>
        <v/>
      </c>
      <c r="R288" s="2" t="str">
        <f>IF(B288="","",VLOOKUP(AC288,Varsayımlar!$B:$Q,9,0))</f>
        <v/>
      </c>
      <c r="S288" s="2" t="str">
        <f>IF(B288="","",VLOOKUP(AC288,Varsayımlar!$B:$Q,10,0))</f>
        <v/>
      </c>
      <c r="T288" s="2" t="str">
        <f>IF(B288="","",VLOOKUP(AC288,Varsayımlar!$B:$Q,11,0))</f>
        <v/>
      </c>
      <c r="U288" s="2" t="str">
        <f>IF(B288="","",VLOOKUP(AC288,Varsayımlar!$B:$Q,12,0))</f>
        <v/>
      </c>
      <c r="V288" s="2" t="str">
        <f>IF(B288="","",VLOOKUP(AC288,Varsayımlar!$B:$Q,13,0))</f>
        <v/>
      </c>
      <c r="W288" s="2" t="str">
        <f>IF(B288="","",VLOOKUP(AC288,Varsayımlar!$B:$Q,14,0))</f>
        <v/>
      </c>
      <c r="AA288" s="2" t="str">
        <f>IF(B288="","",VLOOKUP(AC288,Varsayımlar!$B:$Q,15,0))</f>
        <v/>
      </c>
      <c r="AB288" s="2" t="str">
        <f>IF(B288="","",VLOOKUP(AC288,Varsayımlar!$B:$Q,16,0))</f>
        <v/>
      </c>
      <c r="AC288" s="2" t="str">
        <f t="shared" si="17"/>
        <v/>
      </c>
    </row>
    <row r="289" spans="2:29" hidden="1" x14ac:dyDescent="0.25">
      <c r="B289" s="6"/>
      <c r="C289" s="7" t="str">
        <f>IF(B289="","",VLOOKUP(AC289,Varsayımlar!$B:$Q,3,0))</f>
        <v/>
      </c>
      <c r="D289" s="7"/>
      <c r="H289" s="5" t="str">
        <f>IF(B289="","",VLOOKUP(AC289,Varsayımlar!$B:$Q,5,0))</f>
        <v/>
      </c>
      <c r="I289" s="5"/>
      <c r="J289" s="5" t="str">
        <f>IF(B289="","",VLOOKUP(AC289,Varsayımlar!$B:$Q,6,0))</f>
        <v/>
      </c>
      <c r="P289" s="5" t="str">
        <f>IF(B289="","",VLOOKUP(AC289,Varsayımlar!$B:$Q,7,0)*K289)</f>
        <v/>
      </c>
      <c r="Q289" s="5" t="str">
        <f>IF(B289="","",VLOOKUP(AC289,Varsayımlar!$B:$Q,8,0))</f>
        <v/>
      </c>
      <c r="R289" s="5" t="str">
        <f>IF(B289="","",VLOOKUP(AC289,Varsayımlar!$B:$Q,9,0))</f>
        <v/>
      </c>
      <c r="S289" s="5" t="str">
        <f>IF(B289="","",VLOOKUP(AC289,Varsayımlar!$B:$Q,10,0))</f>
        <v/>
      </c>
      <c r="T289" s="5" t="str">
        <f>IF(B289="","",VLOOKUP(AC289,Varsayımlar!$B:$Q,11,0))</f>
        <v/>
      </c>
      <c r="U289" s="5" t="str">
        <f>IF(B289="","",VLOOKUP(AC289,Varsayımlar!$B:$Q,12,0))</f>
        <v/>
      </c>
      <c r="V289" s="5" t="str">
        <f>IF(B289="","",VLOOKUP(AC289,Varsayımlar!$B:$Q,13,0))</f>
        <v/>
      </c>
      <c r="W289" s="5" t="str">
        <f>IF(B289="","",VLOOKUP(AC289,Varsayımlar!$B:$Q,14,0))</f>
        <v/>
      </c>
      <c r="AA289" s="5" t="str">
        <f>IF(B289="","",VLOOKUP(AC289,Varsayımlar!$B:$Q,15,0))</f>
        <v/>
      </c>
      <c r="AB289" s="5" t="str">
        <f>IF(B289="","",VLOOKUP(AC289,Varsayımlar!$B:$Q,16,0))</f>
        <v/>
      </c>
      <c r="AC289" s="5" t="str">
        <f t="shared" si="17"/>
        <v/>
      </c>
    </row>
    <row r="290" spans="2:29" hidden="1" x14ac:dyDescent="0.25">
      <c r="C290" s="3" t="str">
        <f>IF(B290="","",VLOOKUP(AC290,Varsayımlar!$B:$Q,3,0))</f>
        <v/>
      </c>
      <c r="H290" s="2" t="str">
        <f>IF(B290="","",VLOOKUP(AC290,Varsayımlar!$B:$Q,5,0))</f>
        <v/>
      </c>
      <c r="J290" s="2" t="str">
        <f>IF(B290="","",VLOOKUP(AC290,Varsayımlar!$B:$Q,6,0))</f>
        <v/>
      </c>
      <c r="P290" s="2" t="str">
        <f>IF(B290="","",VLOOKUP(AC290,Varsayımlar!$B:$Q,7,0)*K290)</f>
        <v/>
      </c>
      <c r="Q290" s="2" t="str">
        <f>IF(B290="","",VLOOKUP(AC290,Varsayımlar!$B:$Q,8,0))</f>
        <v/>
      </c>
      <c r="R290" s="2" t="str">
        <f>IF(B290="","",VLOOKUP(AC290,Varsayımlar!$B:$Q,9,0))</f>
        <v/>
      </c>
      <c r="S290" s="2" t="str">
        <f>IF(B290="","",VLOOKUP(AC290,Varsayımlar!$B:$Q,10,0))</f>
        <v/>
      </c>
      <c r="T290" s="2" t="str">
        <f>IF(B290="","",VLOOKUP(AC290,Varsayımlar!$B:$Q,11,0))</f>
        <v/>
      </c>
      <c r="U290" s="2" t="str">
        <f>IF(B290="","",VLOOKUP(AC290,Varsayımlar!$B:$Q,12,0))</f>
        <v/>
      </c>
      <c r="V290" s="2" t="str">
        <f>IF(B290="","",VLOOKUP(AC290,Varsayımlar!$B:$Q,13,0))</f>
        <v/>
      </c>
      <c r="W290" s="2" t="str">
        <f>IF(B290="","",VLOOKUP(AC290,Varsayımlar!$B:$Q,14,0))</f>
        <v/>
      </c>
      <c r="AA290" s="2" t="str">
        <f>IF(B290="","",VLOOKUP(AC290,Varsayımlar!$B:$Q,15,0))</f>
        <v/>
      </c>
      <c r="AB290" s="2" t="str">
        <f>IF(B290="","",VLOOKUP(AC290,Varsayımlar!$B:$Q,16,0))</f>
        <v/>
      </c>
      <c r="AC290" s="2" t="str">
        <f t="shared" si="17"/>
        <v/>
      </c>
    </row>
    <row r="291" spans="2:29" hidden="1" x14ac:dyDescent="0.25">
      <c r="B291" s="6"/>
      <c r="C291" s="7" t="str">
        <f>IF(B291="","",VLOOKUP(AC291,Varsayımlar!$B:$Q,3,0))</f>
        <v/>
      </c>
      <c r="D291" s="7"/>
      <c r="H291" s="5" t="str">
        <f>IF(B291="","",VLOOKUP(AC291,Varsayımlar!$B:$Q,5,0))</f>
        <v/>
      </c>
      <c r="I291" s="5"/>
      <c r="J291" s="5" t="str">
        <f>IF(B291="","",VLOOKUP(AC291,Varsayımlar!$B:$Q,6,0))</f>
        <v/>
      </c>
      <c r="P291" s="5" t="str">
        <f>IF(B291="","",VLOOKUP(AC291,Varsayımlar!$B:$Q,7,0)*K291)</f>
        <v/>
      </c>
      <c r="Q291" s="5" t="str">
        <f>IF(B291="","",VLOOKUP(AC291,Varsayımlar!$B:$Q,8,0))</f>
        <v/>
      </c>
      <c r="R291" s="5" t="str">
        <f>IF(B291="","",VLOOKUP(AC291,Varsayımlar!$B:$Q,9,0))</f>
        <v/>
      </c>
      <c r="S291" s="5" t="str">
        <f>IF(B291="","",VLOOKUP(AC291,Varsayımlar!$B:$Q,10,0))</f>
        <v/>
      </c>
      <c r="T291" s="5" t="str">
        <f>IF(B291="","",VLOOKUP(AC291,Varsayımlar!$B:$Q,11,0))</f>
        <v/>
      </c>
      <c r="U291" s="5" t="str">
        <f>IF(B291="","",VLOOKUP(AC291,Varsayımlar!$B:$Q,12,0))</f>
        <v/>
      </c>
      <c r="V291" s="5" t="str">
        <f>IF(B291="","",VLOOKUP(AC291,Varsayımlar!$B:$Q,13,0))</f>
        <v/>
      </c>
      <c r="W291" s="5" t="str">
        <f>IF(B291="","",VLOOKUP(AC291,Varsayımlar!$B:$Q,14,0))</f>
        <v/>
      </c>
      <c r="AA291" s="5" t="str">
        <f>IF(B291="","",VLOOKUP(AC291,Varsayımlar!$B:$Q,15,0))</f>
        <v/>
      </c>
      <c r="AB291" s="5" t="str">
        <f>IF(B291="","",VLOOKUP(AC291,Varsayımlar!$B:$Q,16,0))</f>
        <v/>
      </c>
      <c r="AC291" s="5" t="str">
        <f t="shared" si="17"/>
        <v/>
      </c>
    </row>
    <row r="292" spans="2:29" hidden="1" x14ac:dyDescent="0.25">
      <c r="C292" s="3" t="str">
        <f>IF(B292="","",VLOOKUP(AC292,Varsayımlar!$B:$Q,3,0))</f>
        <v/>
      </c>
      <c r="H292" s="2" t="str">
        <f>IF(B292="","",VLOOKUP(AC292,Varsayımlar!$B:$Q,5,0))</f>
        <v/>
      </c>
      <c r="J292" s="2" t="str">
        <f>IF(B292="","",VLOOKUP(AC292,Varsayımlar!$B:$Q,6,0))</f>
        <v/>
      </c>
      <c r="P292" s="2" t="str">
        <f>IF(B292="","",VLOOKUP(AC292,Varsayımlar!$B:$Q,7,0)*K292)</f>
        <v/>
      </c>
      <c r="Q292" s="2" t="str">
        <f>IF(B292="","",VLOOKUP(AC292,Varsayımlar!$B:$Q,8,0))</f>
        <v/>
      </c>
      <c r="R292" s="2" t="str">
        <f>IF(B292="","",VLOOKUP(AC292,Varsayımlar!$B:$Q,9,0))</f>
        <v/>
      </c>
      <c r="S292" s="2" t="str">
        <f>IF(B292="","",VLOOKUP(AC292,Varsayımlar!$B:$Q,10,0))</f>
        <v/>
      </c>
      <c r="T292" s="2" t="str">
        <f>IF(B292="","",VLOOKUP(AC292,Varsayımlar!$B:$Q,11,0))</f>
        <v/>
      </c>
      <c r="U292" s="2" t="str">
        <f>IF(B292="","",VLOOKUP(AC292,Varsayımlar!$B:$Q,12,0))</f>
        <v/>
      </c>
      <c r="V292" s="2" t="str">
        <f>IF(B292="","",VLOOKUP(AC292,Varsayımlar!$B:$Q,13,0))</f>
        <v/>
      </c>
      <c r="W292" s="2" t="str">
        <f>IF(B292="","",VLOOKUP(AC292,Varsayımlar!$B:$Q,14,0))</f>
        <v/>
      </c>
      <c r="AA292" s="2" t="str">
        <f>IF(B292="","",VLOOKUP(AC292,Varsayımlar!$B:$Q,15,0))</f>
        <v/>
      </c>
      <c r="AB292" s="2" t="str">
        <f>IF(B292="","",VLOOKUP(AC292,Varsayımlar!$B:$Q,16,0))</f>
        <v/>
      </c>
      <c r="AC292" s="2" t="str">
        <f t="shared" si="17"/>
        <v/>
      </c>
    </row>
    <row r="293" spans="2:29" hidden="1" x14ac:dyDescent="0.25">
      <c r="B293" s="6"/>
      <c r="C293" s="7" t="str">
        <f>IF(B293="","",VLOOKUP(AC293,Varsayımlar!$B:$Q,3,0))</f>
        <v/>
      </c>
      <c r="D293" s="7"/>
      <c r="H293" s="5" t="str">
        <f>IF(B293="","",VLOOKUP(AC293,Varsayımlar!$B:$Q,5,0))</f>
        <v/>
      </c>
      <c r="I293" s="5"/>
      <c r="J293" s="5" t="str">
        <f>IF(B293="","",VLOOKUP(AC293,Varsayımlar!$B:$Q,6,0))</f>
        <v/>
      </c>
      <c r="P293" s="5" t="str">
        <f>IF(B293="","",VLOOKUP(AC293,Varsayımlar!$B:$Q,7,0)*K293)</f>
        <v/>
      </c>
      <c r="Q293" s="5" t="str">
        <f>IF(B293="","",VLOOKUP(AC293,Varsayımlar!$B:$Q,8,0))</f>
        <v/>
      </c>
      <c r="R293" s="5" t="str">
        <f>IF(B293="","",VLOOKUP(AC293,Varsayımlar!$B:$Q,9,0))</f>
        <v/>
      </c>
      <c r="S293" s="5" t="str">
        <f>IF(B293="","",VLOOKUP(AC293,Varsayımlar!$B:$Q,10,0))</f>
        <v/>
      </c>
      <c r="T293" s="5" t="str">
        <f>IF(B293="","",VLOOKUP(AC293,Varsayımlar!$B:$Q,11,0))</f>
        <v/>
      </c>
      <c r="U293" s="5" t="str">
        <f>IF(B293="","",VLOOKUP(AC293,Varsayımlar!$B:$Q,12,0))</f>
        <v/>
      </c>
      <c r="V293" s="5" t="str">
        <f>IF(B293="","",VLOOKUP(AC293,Varsayımlar!$B:$Q,13,0))</f>
        <v/>
      </c>
      <c r="W293" s="5" t="str">
        <f>IF(B293="","",VLOOKUP(AC293,Varsayımlar!$B:$Q,14,0))</f>
        <v/>
      </c>
      <c r="AA293" s="5" t="str">
        <f>IF(B293="","",VLOOKUP(AC293,Varsayımlar!$B:$Q,15,0))</f>
        <v/>
      </c>
      <c r="AB293" s="5" t="str">
        <f>IF(B293="","",VLOOKUP(AC293,Varsayımlar!$B:$Q,16,0))</f>
        <v/>
      </c>
      <c r="AC293" s="5" t="str">
        <f t="shared" si="17"/>
        <v/>
      </c>
    </row>
    <row r="294" spans="2:29" hidden="1" x14ac:dyDescent="0.25">
      <c r="C294" s="3" t="str">
        <f>IF(B294="","",VLOOKUP(AC294,Varsayımlar!$B:$Q,3,0))</f>
        <v/>
      </c>
      <c r="H294" s="2" t="str">
        <f>IF(B294="","",VLOOKUP(AC294,Varsayımlar!$B:$Q,5,0))</f>
        <v/>
      </c>
      <c r="J294" s="2" t="str">
        <f>IF(B294="","",VLOOKUP(AC294,Varsayımlar!$B:$Q,6,0))</f>
        <v/>
      </c>
      <c r="P294" s="2" t="str">
        <f>IF(B294="","",VLOOKUP(AC294,Varsayımlar!$B:$Q,7,0)*K294)</f>
        <v/>
      </c>
      <c r="Q294" s="2" t="str">
        <f>IF(B294="","",VLOOKUP(AC294,Varsayımlar!$B:$Q,8,0))</f>
        <v/>
      </c>
      <c r="R294" s="2" t="str">
        <f>IF(B294="","",VLOOKUP(AC294,Varsayımlar!$B:$Q,9,0))</f>
        <v/>
      </c>
      <c r="S294" s="2" t="str">
        <f>IF(B294="","",VLOOKUP(AC294,Varsayımlar!$B:$Q,10,0))</f>
        <v/>
      </c>
      <c r="T294" s="2" t="str">
        <f>IF(B294="","",VLOOKUP(AC294,Varsayımlar!$B:$Q,11,0))</f>
        <v/>
      </c>
      <c r="U294" s="2" t="str">
        <f>IF(B294="","",VLOOKUP(AC294,Varsayımlar!$B:$Q,12,0))</f>
        <v/>
      </c>
      <c r="V294" s="2" t="str">
        <f>IF(B294="","",VLOOKUP(AC294,Varsayımlar!$B:$Q,13,0))</f>
        <v/>
      </c>
      <c r="W294" s="2" t="str">
        <f>IF(B294="","",VLOOKUP(AC294,Varsayımlar!$B:$Q,14,0))</f>
        <v/>
      </c>
      <c r="AA294" s="2" t="str">
        <f>IF(B294="","",VLOOKUP(AC294,Varsayımlar!$B:$Q,15,0))</f>
        <v/>
      </c>
      <c r="AB294" s="2" t="str">
        <f>IF(B294="","",VLOOKUP(AC294,Varsayımlar!$B:$Q,16,0))</f>
        <v/>
      </c>
      <c r="AC294" s="2" t="str">
        <f t="shared" si="17"/>
        <v/>
      </c>
    </row>
    <row r="295" spans="2:29" hidden="1" x14ac:dyDescent="0.25">
      <c r="B295" s="6"/>
      <c r="C295" s="7" t="str">
        <f>IF(B295="","",VLOOKUP(AC295,Varsayımlar!$B:$Q,3,0))</f>
        <v/>
      </c>
      <c r="D295" s="7"/>
      <c r="H295" s="5" t="str">
        <f>IF(B295="","",VLOOKUP(AC295,Varsayımlar!$B:$Q,5,0))</f>
        <v/>
      </c>
      <c r="I295" s="5"/>
      <c r="J295" s="5" t="str">
        <f>IF(B295="","",VLOOKUP(AC295,Varsayımlar!$B:$Q,6,0))</f>
        <v/>
      </c>
      <c r="P295" s="5" t="str">
        <f>IF(B295="","",VLOOKUP(AC295,Varsayımlar!$B:$Q,7,0)*K295)</f>
        <v/>
      </c>
      <c r="Q295" s="5" t="str">
        <f>IF(B295="","",VLOOKUP(AC295,Varsayımlar!$B:$Q,8,0))</f>
        <v/>
      </c>
      <c r="R295" s="5" t="str">
        <f>IF(B295="","",VLOOKUP(AC295,Varsayımlar!$B:$Q,9,0))</f>
        <v/>
      </c>
      <c r="S295" s="5" t="str">
        <f>IF(B295="","",VLOOKUP(AC295,Varsayımlar!$B:$Q,10,0))</f>
        <v/>
      </c>
      <c r="T295" s="5" t="str">
        <f>IF(B295="","",VLOOKUP(AC295,Varsayımlar!$B:$Q,11,0))</f>
        <v/>
      </c>
      <c r="U295" s="5" t="str">
        <f>IF(B295="","",VLOOKUP(AC295,Varsayımlar!$B:$Q,12,0))</f>
        <v/>
      </c>
      <c r="V295" s="5" t="str">
        <f>IF(B295="","",VLOOKUP(AC295,Varsayımlar!$B:$Q,13,0))</f>
        <v/>
      </c>
      <c r="W295" s="5" t="str">
        <f>IF(B295="","",VLOOKUP(AC295,Varsayımlar!$B:$Q,14,0))</f>
        <v/>
      </c>
      <c r="AA295" s="5" t="str">
        <f>IF(B295="","",VLOOKUP(AC295,Varsayımlar!$B:$Q,15,0))</f>
        <v/>
      </c>
      <c r="AB295" s="5" t="str">
        <f>IF(B295="","",VLOOKUP(AC295,Varsayımlar!$B:$Q,16,0))</f>
        <v/>
      </c>
      <c r="AC295" s="5" t="str">
        <f t="shared" si="17"/>
        <v/>
      </c>
    </row>
    <row r="296" spans="2:29" hidden="1" x14ac:dyDescent="0.25">
      <c r="C296" s="3" t="str">
        <f>IF(B296="","",VLOOKUP(AC296,Varsayımlar!$B:$Q,3,0))</f>
        <v/>
      </c>
      <c r="H296" s="2" t="str">
        <f>IF(B296="","",VLOOKUP(AC296,Varsayımlar!$B:$Q,5,0))</f>
        <v/>
      </c>
      <c r="J296" s="2" t="str">
        <f>IF(B296="","",VLOOKUP(AC296,Varsayımlar!$B:$Q,6,0))</f>
        <v/>
      </c>
      <c r="P296" s="2" t="str">
        <f>IF(B296="","",VLOOKUP(AC296,Varsayımlar!$B:$Q,7,0)*K296)</f>
        <v/>
      </c>
      <c r="Q296" s="2" t="str">
        <f>IF(B296="","",VLOOKUP(AC296,Varsayımlar!$B:$Q,8,0))</f>
        <v/>
      </c>
      <c r="R296" s="2" t="str">
        <f>IF(B296="","",VLOOKUP(AC296,Varsayımlar!$B:$Q,9,0))</f>
        <v/>
      </c>
      <c r="S296" s="2" t="str">
        <f>IF(B296="","",VLOOKUP(AC296,Varsayımlar!$B:$Q,10,0))</f>
        <v/>
      </c>
      <c r="T296" s="2" t="str">
        <f>IF(B296="","",VLOOKUP(AC296,Varsayımlar!$B:$Q,11,0))</f>
        <v/>
      </c>
      <c r="U296" s="2" t="str">
        <f>IF(B296="","",VLOOKUP(AC296,Varsayımlar!$B:$Q,12,0))</f>
        <v/>
      </c>
      <c r="V296" s="2" t="str">
        <f>IF(B296="","",VLOOKUP(AC296,Varsayımlar!$B:$Q,13,0))</f>
        <v/>
      </c>
      <c r="W296" s="2" t="str">
        <f>IF(B296="","",VLOOKUP(AC296,Varsayımlar!$B:$Q,14,0))</f>
        <v/>
      </c>
      <c r="AA296" s="2" t="str">
        <f>IF(B296="","",VLOOKUP(AC296,Varsayımlar!$B:$Q,15,0))</f>
        <v/>
      </c>
      <c r="AB296" s="2" t="str">
        <f>IF(B296="","",VLOOKUP(AC296,Varsayımlar!$B:$Q,16,0))</f>
        <v/>
      </c>
      <c r="AC296" s="2" t="str">
        <f t="shared" si="17"/>
        <v/>
      </c>
    </row>
    <row r="297" spans="2:29" hidden="1" x14ac:dyDescent="0.25">
      <c r="B297" s="6"/>
      <c r="C297" s="7" t="str">
        <f>IF(B297="","",VLOOKUP(AC297,Varsayımlar!$B:$Q,3,0))</f>
        <v/>
      </c>
      <c r="D297" s="7"/>
      <c r="H297" s="5" t="str">
        <f>IF(B297="","",VLOOKUP(AC297,Varsayımlar!$B:$Q,5,0))</f>
        <v/>
      </c>
      <c r="I297" s="5"/>
      <c r="J297" s="5" t="str">
        <f>IF(B297="","",VLOOKUP(AC297,Varsayımlar!$B:$Q,6,0))</f>
        <v/>
      </c>
      <c r="P297" s="5" t="str">
        <f>IF(B297="","",VLOOKUP(AC297,Varsayımlar!$B:$Q,7,0)*K297)</f>
        <v/>
      </c>
      <c r="Q297" s="5" t="str">
        <f>IF(B297="","",VLOOKUP(AC297,Varsayımlar!$B:$Q,8,0))</f>
        <v/>
      </c>
      <c r="R297" s="5" t="str">
        <f>IF(B297="","",VLOOKUP(AC297,Varsayımlar!$B:$Q,9,0))</f>
        <v/>
      </c>
      <c r="S297" s="5" t="str">
        <f>IF(B297="","",VLOOKUP(AC297,Varsayımlar!$B:$Q,10,0))</f>
        <v/>
      </c>
      <c r="T297" s="5" t="str">
        <f>IF(B297="","",VLOOKUP(AC297,Varsayımlar!$B:$Q,11,0))</f>
        <v/>
      </c>
      <c r="U297" s="5" t="str">
        <f>IF(B297="","",VLOOKUP(AC297,Varsayımlar!$B:$Q,12,0))</f>
        <v/>
      </c>
      <c r="V297" s="5" t="str">
        <f>IF(B297="","",VLOOKUP(AC297,Varsayımlar!$B:$Q,13,0))</f>
        <v/>
      </c>
      <c r="W297" s="5" t="str">
        <f>IF(B297="","",VLOOKUP(AC297,Varsayımlar!$B:$Q,14,0))</f>
        <v/>
      </c>
      <c r="AA297" s="5" t="str">
        <f>IF(B297="","",VLOOKUP(AC297,Varsayımlar!$B:$Q,15,0))</f>
        <v/>
      </c>
      <c r="AB297" s="5" t="str">
        <f>IF(B297="","",VLOOKUP(AC297,Varsayımlar!$B:$Q,16,0))</f>
        <v/>
      </c>
      <c r="AC297" s="5" t="str">
        <f t="shared" si="17"/>
        <v/>
      </c>
    </row>
    <row r="298" spans="2:29" hidden="1" x14ac:dyDescent="0.25">
      <c r="C298" s="3" t="str">
        <f>IF(B298="","",VLOOKUP(AC298,Varsayımlar!$B:$Q,3,0))</f>
        <v/>
      </c>
      <c r="H298" s="2" t="str">
        <f>IF(B298="","",VLOOKUP(AC298,Varsayımlar!$B:$Q,5,0))</f>
        <v/>
      </c>
      <c r="J298" s="2" t="str">
        <f>IF(B298="","",VLOOKUP(AC298,Varsayımlar!$B:$Q,6,0))</f>
        <v/>
      </c>
      <c r="P298" s="2" t="str">
        <f>IF(B298="","",VLOOKUP(AC298,Varsayımlar!$B:$Q,7,0)*K298)</f>
        <v/>
      </c>
      <c r="Q298" s="2" t="str">
        <f>IF(B298="","",VLOOKUP(AC298,Varsayımlar!$B:$Q,8,0))</f>
        <v/>
      </c>
      <c r="R298" s="2" t="str">
        <f>IF(B298="","",VLOOKUP(AC298,Varsayımlar!$B:$Q,9,0))</f>
        <v/>
      </c>
      <c r="S298" s="2" t="str">
        <f>IF(B298="","",VLOOKUP(AC298,Varsayımlar!$B:$Q,10,0))</f>
        <v/>
      </c>
      <c r="T298" s="2" t="str">
        <f>IF(B298="","",VLOOKUP(AC298,Varsayımlar!$B:$Q,11,0))</f>
        <v/>
      </c>
      <c r="U298" s="2" t="str">
        <f>IF(B298="","",VLOOKUP(AC298,Varsayımlar!$B:$Q,12,0))</f>
        <v/>
      </c>
      <c r="V298" s="2" t="str">
        <f>IF(B298="","",VLOOKUP(AC298,Varsayımlar!$B:$Q,13,0))</f>
        <v/>
      </c>
      <c r="W298" s="2" t="str">
        <f>IF(B298="","",VLOOKUP(AC298,Varsayımlar!$B:$Q,14,0))</f>
        <v/>
      </c>
      <c r="AA298" s="2" t="str">
        <f>IF(B298="","",VLOOKUP(AC298,Varsayımlar!$B:$Q,15,0))</f>
        <v/>
      </c>
      <c r="AB298" s="2" t="str">
        <f>IF(B298="","",VLOOKUP(AC298,Varsayımlar!$B:$Q,16,0))</f>
        <v/>
      </c>
      <c r="AC298" s="2" t="str">
        <f t="shared" si="17"/>
        <v/>
      </c>
    </row>
    <row r="299" spans="2:29" hidden="1" x14ac:dyDescent="0.25">
      <c r="B299" s="6"/>
      <c r="C299" s="7" t="str">
        <f>IF(B299="","",VLOOKUP(AC299,Varsayımlar!$B:$Q,3,0))</f>
        <v/>
      </c>
      <c r="D299" s="7"/>
      <c r="H299" s="5" t="str">
        <f>IF(B299="","",VLOOKUP(AC299,Varsayımlar!$B:$Q,5,0))</f>
        <v/>
      </c>
      <c r="I299" s="5"/>
      <c r="J299" s="5" t="str">
        <f>IF(B299="","",VLOOKUP(AC299,Varsayımlar!$B:$Q,6,0))</f>
        <v/>
      </c>
      <c r="P299" s="5" t="str">
        <f>IF(B299="","",VLOOKUP(AC299,Varsayımlar!$B:$Q,7,0)*K299)</f>
        <v/>
      </c>
      <c r="Q299" s="5" t="str">
        <f>IF(B299="","",VLOOKUP(AC299,Varsayımlar!$B:$Q,8,0))</f>
        <v/>
      </c>
      <c r="R299" s="5" t="str">
        <f>IF(B299="","",VLOOKUP(AC299,Varsayımlar!$B:$Q,9,0))</f>
        <v/>
      </c>
      <c r="S299" s="5" t="str">
        <f>IF(B299="","",VLOOKUP(AC299,Varsayımlar!$B:$Q,10,0))</f>
        <v/>
      </c>
      <c r="T299" s="5" t="str">
        <f>IF(B299="","",VLOOKUP(AC299,Varsayımlar!$B:$Q,11,0))</f>
        <v/>
      </c>
      <c r="U299" s="5" t="str">
        <f>IF(B299="","",VLOOKUP(AC299,Varsayımlar!$B:$Q,12,0))</f>
        <v/>
      </c>
      <c r="V299" s="5" t="str">
        <f>IF(B299="","",VLOOKUP(AC299,Varsayımlar!$B:$Q,13,0))</f>
        <v/>
      </c>
      <c r="W299" s="5" t="str">
        <f>IF(B299="","",VLOOKUP(AC299,Varsayımlar!$B:$Q,14,0))</f>
        <v/>
      </c>
      <c r="AA299" s="5" t="str">
        <f>IF(B299="","",VLOOKUP(AC299,Varsayımlar!$B:$Q,15,0))</f>
        <v/>
      </c>
      <c r="AB299" s="5" t="str">
        <f>IF(B299="","",VLOOKUP(AC299,Varsayımlar!$B:$Q,16,0))</f>
        <v/>
      </c>
      <c r="AC299" s="5" t="str">
        <f t="shared" si="17"/>
        <v/>
      </c>
    </row>
    <row r="300" spans="2:29" hidden="1" x14ac:dyDescent="0.25">
      <c r="C300" s="3" t="str">
        <f>IF(B300="","",VLOOKUP(AC300,Varsayımlar!$B:$Q,3,0))</f>
        <v/>
      </c>
      <c r="H300" s="2" t="str">
        <f>IF(B300="","",VLOOKUP(AC300,Varsayımlar!$B:$Q,5,0))</f>
        <v/>
      </c>
      <c r="J300" s="2" t="str">
        <f>IF(B300="","",VLOOKUP(AC300,Varsayımlar!$B:$Q,6,0))</f>
        <v/>
      </c>
      <c r="P300" s="2" t="str">
        <f>IF(B300="","",VLOOKUP(AC300,Varsayımlar!$B:$Q,7,0)*K300)</f>
        <v/>
      </c>
      <c r="Q300" s="2" t="str">
        <f>IF(B300="","",VLOOKUP(AC300,Varsayımlar!$B:$Q,8,0))</f>
        <v/>
      </c>
      <c r="R300" s="2" t="str">
        <f>IF(B300="","",VLOOKUP(AC300,Varsayımlar!$B:$Q,9,0))</f>
        <v/>
      </c>
      <c r="S300" s="2" t="str">
        <f>IF(B300="","",VLOOKUP(AC300,Varsayımlar!$B:$Q,10,0))</f>
        <v/>
      </c>
      <c r="T300" s="2" t="str">
        <f>IF(B300="","",VLOOKUP(AC300,Varsayımlar!$B:$Q,11,0))</f>
        <v/>
      </c>
      <c r="U300" s="2" t="str">
        <f>IF(B300="","",VLOOKUP(AC300,Varsayımlar!$B:$Q,12,0))</f>
        <v/>
      </c>
      <c r="V300" s="2" t="str">
        <f>IF(B300="","",VLOOKUP(AC300,Varsayımlar!$B:$Q,13,0))</f>
        <v/>
      </c>
      <c r="W300" s="2" t="str">
        <f>IF(B300="","",VLOOKUP(AC300,Varsayımlar!$B:$Q,14,0))</f>
        <v/>
      </c>
      <c r="AA300" s="2" t="str">
        <f>IF(B300="","",VLOOKUP(AC300,Varsayımlar!$B:$Q,15,0))</f>
        <v/>
      </c>
      <c r="AB300" s="2" t="str">
        <f>IF(B300="","",VLOOKUP(AC300,Varsayımlar!$B:$Q,16,0))</f>
        <v/>
      </c>
      <c r="AC300" s="2" t="str">
        <f t="shared" si="17"/>
        <v/>
      </c>
    </row>
    <row r="301" spans="2:29" hidden="1" x14ac:dyDescent="0.25">
      <c r="B301" s="6"/>
      <c r="C301" s="7" t="str">
        <f>IF(B301="","",VLOOKUP(AC301,Varsayımlar!$B:$Q,3,0))</f>
        <v/>
      </c>
      <c r="D301" s="7"/>
      <c r="H301" s="5" t="str">
        <f>IF(B301="","",VLOOKUP(AC301,Varsayımlar!$B:$Q,5,0))</f>
        <v/>
      </c>
      <c r="I301" s="5"/>
      <c r="J301" s="5" t="str">
        <f>IF(B301="","",VLOOKUP(AC301,Varsayımlar!$B:$Q,6,0))</f>
        <v/>
      </c>
      <c r="P301" s="5" t="str">
        <f>IF(B301="","",VLOOKUP(AC301,Varsayımlar!$B:$Q,7,0)*K301)</f>
        <v/>
      </c>
      <c r="Q301" s="5" t="str">
        <f>IF(B301="","",VLOOKUP(AC301,Varsayımlar!$B:$Q,8,0))</f>
        <v/>
      </c>
      <c r="R301" s="5" t="str">
        <f>IF(B301="","",VLOOKUP(AC301,Varsayımlar!$B:$Q,9,0))</f>
        <v/>
      </c>
      <c r="S301" s="5" t="str">
        <f>IF(B301="","",VLOOKUP(AC301,Varsayımlar!$B:$Q,10,0))</f>
        <v/>
      </c>
      <c r="T301" s="5" t="str">
        <f>IF(B301="","",VLOOKUP(AC301,Varsayımlar!$B:$Q,11,0))</f>
        <v/>
      </c>
      <c r="U301" s="5" t="str">
        <f>IF(B301="","",VLOOKUP(AC301,Varsayımlar!$B:$Q,12,0))</f>
        <v/>
      </c>
      <c r="V301" s="5" t="str">
        <f>IF(B301="","",VLOOKUP(AC301,Varsayımlar!$B:$Q,13,0))</f>
        <v/>
      </c>
      <c r="W301" s="5" t="str">
        <f>IF(B301="","",VLOOKUP(AC301,Varsayımlar!$B:$Q,14,0))</f>
        <v/>
      </c>
      <c r="AA301" s="5" t="str">
        <f>IF(B301="","",VLOOKUP(AC301,Varsayımlar!$B:$Q,15,0))</f>
        <v/>
      </c>
      <c r="AB301" s="5" t="str">
        <f>IF(B301="","",VLOOKUP(AC301,Varsayımlar!$B:$Q,16,0))</f>
        <v/>
      </c>
      <c r="AC301" s="5" t="str">
        <f t="shared" si="17"/>
        <v/>
      </c>
    </row>
    <row r="302" spans="2:29" hidden="1" x14ac:dyDescent="0.25">
      <c r="C302" s="3" t="str">
        <f>IF(B302="","",VLOOKUP(AC302,Varsayımlar!$B:$Q,3,0))</f>
        <v/>
      </c>
      <c r="H302" s="2" t="str">
        <f>IF(B302="","",VLOOKUP(AC302,Varsayımlar!$B:$Q,5,0))</f>
        <v/>
      </c>
      <c r="J302" s="2" t="str">
        <f>IF(B302="","",VLOOKUP(AC302,Varsayımlar!$B:$Q,6,0))</f>
        <v/>
      </c>
      <c r="P302" s="2" t="str">
        <f>IF(B302="","",VLOOKUP(AC302,Varsayımlar!$B:$Q,7,0)*K302)</f>
        <v/>
      </c>
      <c r="Q302" s="2" t="str">
        <f>IF(B302="","",VLOOKUP(AC302,Varsayımlar!$B:$Q,8,0))</f>
        <v/>
      </c>
      <c r="R302" s="2" t="str">
        <f>IF(B302="","",VLOOKUP(AC302,Varsayımlar!$B:$Q,9,0))</f>
        <v/>
      </c>
      <c r="S302" s="2" t="str">
        <f>IF(B302="","",VLOOKUP(AC302,Varsayımlar!$B:$Q,10,0))</f>
        <v/>
      </c>
      <c r="T302" s="2" t="str">
        <f>IF(B302="","",VLOOKUP(AC302,Varsayımlar!$B:$Q,11,0))</f>
        <v/>
      </c>
      <c r="U302" s="2" t="str">
        <f>IF(B302="","",VLOOKUP(AC302,Varsayımlar!$B:$Q,12,0))</f>
        <v/>
      </c>
      <c r="V302" s="2" t="str">
        <f>IF(B302="","",VLOOKUP(AC302,Varsayımlar!$B:$Q,13,0))</f>
        <v/>
      </c>
      <c r="W302" s="2" t="str">
        <f>IF(B302="","",VLOOKUP(AC302,Varsayımlar!$B:$Q,14,0))</f>
        <v/>
      </c>
      <c r="AA302" s="2" t="str">
        <f>IF(B302="","",VLOOKUP(AC302,Varsayımlar!$B:$Q,15,0))</f>
        <v/>
      </c>
      <c r="AB302" s="2" t="str">
        <f>IF(B302="","",VLOOKUP(AC302,Varsayımlar!$B:$Q,16,0))</f>
        <v/>
      </c>
      <c r="AC302" s="2" t="str">
        <f t="shared" si="17"/>
        <v/>
      </c>
    </row>
    <row r="303" spans="2:29" hidden="1" x14ac:dyDescent="0.25">
      <c r="B303" s="6"/>
      <c r="C303" s="7" t="str">
        <f>IF(B303="","",VLOOKUP(AC303,Varsayımlar!$B:$Q,3,0))</f>
        <v/>
      </c>
      <c r="D303" s="7"/>
      <c r="H303" s="5" t="str">
        <f>IF(B303="","",VLOOKUP(AC303,Varsayımlar!$B:$Q,5,0))</f>
        <v/>
      </c>
      <c r="I303" s="5"/>
      <c r="J303" s="5" t="str">
        <f>IF(B303="","",VLOOKUP(AC303,Varsayımlar!$B:$Q,6,0))</f>
        <v/>
      </c>
      <c r="P303" s="5" t="str">
        <f>IF(B303="","",VLOOKUP(AC303,Varsayımlar!$B:$Q,7,0)*K303)</f>
        <v/>
      </c>
      <c r="Q303" s="5" t="str">
        <f>IF(B303="","",VLOOKUP(AC303,Varsayımlar!$B:$Q,8,0))</f>
        <v/>
      </c>
      <c r="R303" s="5" t="str">
        <f>IF(B303="","",VLOOKUP(AC303,Varsayımlar!$B:$Q,9,0))</f>
        <v/>
      </c>
      <c r="S303" s="5" t="str">
        <f>IF(B303="","",VLOOKUP(AC303,Varsayımlar!$B:$Q,10,0))</f>
        <v/>
      </c>
      <c r="T303" s="5" t="str">
        <f>IF(B303="","",VLOOKUP(AC303,Varsayımlar!$B:$Q,11,0))</f>
        <v/>
      </c>
      <c r="U303" s="5" t="str">
        <f>IF(B303="","",VLOOKUP(AC303,Varsayımlar!$B:$Q,12,0))</f>
        <v/>
      </c>
      <c r="V303" s="5" t="str">
        <f>IF(B303="","",VLOOKUP(AC303,Varsayımlar!$B:$Q,13,0))</f>
        <v/>
      </c>
      <c r="W303" s="5" t="str">
        <f>IF(B303="","",VLOOKUP(AC303,Varsayımlar!$B:$Q,14,0))</f>
        <v/>
      </c>
      <c r="AA303" s="5" t="str">
        <f>IF(B303="","",VLOOKUP(AC303,Varsayımlar!$B:$Q,15,0))</f>
        <v/>
      </c>
      <c r="AB303" s="5" t="str">
        <f>IF(B303="","",VLOOKUP(AC303,Varsayımlar!$B:$Q,16,0))</f>
        <v/>
      </c>
      <c r="AC303" s="5" t="str">
        <f t="shared" si="17"/>
        <v/>
      </c>
    </row>
    <row r="304" spans="2:29" hidden="1" x14ac:dyDescent="0.25">
      <c r="C304" s="3" t="str">
        <f>IF(B304="","",VLOOKUP(AC304,Varsayımlar!$B:$Q,3,0))</f>
        <v/>
      </c>
      <c r="H304" s="2" t="str">
        <f>IF(B304="","",VLOOKUP(AC304,Varsayımlar!$B:$Q,5,0))</f>
        <v/>
      </c>
      <c r="J304" s="2" t="str">
        <f>IF(B304="","",VLOOKUP(AC304,Varsayımlar!$B:$Q,6,0))</f>
        <v/>
      </c>
      <c r="P304" s="2" t="str">
        <f>IF(B304="","",VLOOKUP(AC304,Varsayımlar!$B:$Q,7,0)*K304)</f>
        <v/>
      </c>
      <c r="Q304" s="2" t="str">
        <f>IF(B304="","",VLOOKUP(AC304,Varsayımlar!$B:$Q,8,0))</f>
        <v/>
      </c>
      <c r="R304" s="2" t="str">
        <f>IF(B304="","",VLOOKUP(AC304,Varsayımlar!$B:$Q,9,0))</f>
        <v/>
      </c>
      <c r="S304" s="2" t="str">
        <f>IF(B304="","",VLOOKUP(AC304,Varsayımlar!$B:$Q,10,0))</f>
        <v/>
      </c>
      <c r="T304" s="2" t="str">
        <f>IF(B304="","",VLOOKUP(AC304,Varsayımlar!$B:$Q,11,0))</f>
        <v/>
      </c>
      <c r="U304" s="2" t="str">
        <f>IF(B304="","",VLOOKUP(AC304,Varsayımlar!$B:$Q,12,0))</f>
        <v/>
      </c>
      <c r="V304" s="2" t="str">
        <f>IF(B304="","",VLOOKUP(AC304,Varsayımlar!$B:$Q,13,0))</f>
        <v/>
      </c>
      <c r="W304" s="2" t="str">
        <f>IF(B304="","",VLOOKUP(AC304,Varsayımlar!$B:$Q,14,0))</f>
        <v/>
      </c>
      <c r="AA304" s="2" t="str">
        <f>IF(B304="","",VLOOKUP(AC304,Varsayımlar!$B:$Q,15,0))</f>
        <v/>
      </c>
      <c r="AB304" s="2" t="str">
        <f>IF(B304="","",VLOOKUP(AC304,Varsayımlar!$B:$Q,16,0))</f>
        <v/>
      </c>
      <c r="AC304" s="2" t="str">
        <f t="shared" si="17"/>
        <v/>
      </c>
    </row>
    <row r="305" spans="2:29" hidden="1" x14ac:dyDescent="0.25">
      <c r="B305" s="6"/>
      <c r="C305" s="7" t="str">
        <f>IF(B305="","",VLOOKUP(AC305,Varsayımlar!$B:$Q,3,0))</f>
        <v/>
      </c>
      <c r="D305" s="7"/>
      <c r="H305" s="5" t="str">
        <f>IF(B305="","",VLOOKUP(AC305,Varsayımlar!$B:$Q,5,0))</f>
        <v/>
      </c>
      <c r="I305" s="5"/>
      <c r="J305" s="5" t="str">
        <f>IF(B305="","",VLOOKUP(AC305,Varsayımlar!$B:$Q,6,0))</f>
        <v/>
      </c>
      <c r="P305" s="5" t="str">
        <f>IF(B305="","",VLOOKUP(AC305,Varsayımlar!$B:$Q,7,0)*K305)</f>
        <v/>
      </c>
      <c r="Q305" s="5" t="str">
        <f>IF(B305="","",VLOOKUP(AC305,Varsayımlar!$B:$Q,8,0))</f>
        <v/>
      </c>
      <c r="R305" s="5" t="str">
        <f>IF(B305="","",VLOOKUP(AC305,Varsayımlar!$B:$Q,9,0))</f>
        <v/>
      </c>
      <c r="S305" s="5" t="str">
        <f>IF(B305="","",VLOOKUP(AC305,Varsayımlar!$B:$Q,10,0))</f>
        <v/>
      </c>
      <c r="T305" s="5" t="str">
        <f>IF(B305="","",VLOOKUP(AC305,Varsayımlar!$B:$Q,11,0))</f>
        <v/>
      </c>
      <c r="U305" s="5" t="str">
        <f>IF(B305="","",VLOOKUP(AC305,Varsayımlar!$B:$Q,12,0))</f>
        <v/>
      </c>
      <c r="V305" s="5" t="str">
        <f>IF(B305="","",VLOOKUP(AC305,Varsayımlar!$B:$Q,13,0))</f>
        <v/>
      </c>
      <c r="W305" s="5" t="str">
        <f>IF(B305="","",VLOOKUP(AC305,Varsayımlar!$B:$Q,14,0))</f>
        <v/>
      </c>
      <c r="AA305" s="5" t="str">
        <f>IF(B305="","",VLOOKUP(AC305,Varsayımlar!$B:$Q,15,0))</f>
        <v/>
      </c>
      <c r="AB305" s="5" t="str">
        <f>IF(B305="","",VLOOKUP(AC305,Varsayımlar!$B:$Q,16,0))</f>
        <v/>
      </c>
      <c r="AC305" s="5" t="str">
        <f t="shared" si="17"/>
        <v/>
      </c>
    </row>
    <row r="306" spans="2:29" hidden="1" x14ac:dyDescent="0.25">
      <c r="C306" s="3" t="str">
        <f>IF(B306="","",VLOOKUP(AC306,Varsayımlar!$B:$Q,3,0))</f>
        <v/>
      </c>
      <c r="H306" s="2" t="str">
        <f>IF(B306="","",VLOOKUP(AC306,Varsayımlar!$B:$Q,5,0))</f>
        <v/>
      </c>
      <c r="J306" s="2" t="str">
        <f>IF(B306="","",VLOOKUP(AC306,Varsayımlar!$B:$Q,6,0))</f>
        <v/>
      </c>
      <c r="P306" s="2" t="str">
        <f>IF(B306="","",VLOOKUP(AC306,Varsayımlar!$B:$Q,7,0)*K306)</f>
        <v/>
      </c>
      <c r="Q306" s="2" t="str">
        <f>IF(B306="","",VLOOKUP(AC306,Varsayımlar!$B:$Q,8,0))</f>
        <v/>
      </c>
      <c r="R306" s="2" t="str">
        <f>IF(B306="","",VLOOKUP(AC306,Varsayımlar!$B:$Q,9,0))</f>
        <v/>
      </c>
      <c r="S306" s="2" t="str">
        <f>IF(B306="","",VLOOKUP(AC306,Varsayımlar!$B:$Q,10,0))</f>
        <v/>
      </c>
      <c r="T306" s="2" t="str">
        <f>IF(B306="","",VLOOKUP(AC306,Varsayımlar!$B:$Q,11,0))</f>
        <v/>
      </c>
      <c r="U306" s="2" t="str">
        <f>IF(B306="","",VLOOKUP(AC306,Varsayımlar!$B:$Q,12,0))</f>
        <v/>
      </c>
      <c r="V306" s="2" t="str">
        <f>IF(B306="","",VLOOKUP(AC306,Varsayımlar!$B:$Q,13,0))</f>
        <v/>
      </c>
      <c r="W306" s="2" t="str">
        <f>IF(B306="","",VLOOKUP(AC306,Varsayımlar!$B:$Q,14,0))</f>
        <v/>
      </c>
      <c r="AA306" s="2" t="str">
        <f>IF(B306="","",VLOOKUP(AC306,Varsayımlar!$B:$Q,15,0))</f>
        <v/>
      </c>
      <c r="AB306" s="2" t="str">
        <f>IF(B306="","",VLOOKUP(AC306,Varsayımlar!$B:$Q,16,0))</f>
        <v/>
      </c>
      <c r="AC306" s="2" t="str">
        <f t="shared" si="17"/>
        <v/>
      </c>
    </row>
    <row r="307" spans="2:29" hidden="1" x14ac:dyDescent="0.25">
      <c r="B307" s="6"/>
      <c r="C307" s="7" t="str">
        <f>IF(B307="","",VLOOKUP(AC307,Varsayımlar!$B:$Q,3,0))</f>
        <v/>
      </c>
      <c r="D307" s="7"/>
      <c r="H307" s="5" t="str">
        <f>IF(B307="","",VLOOKUP(AC307,Varsayımlar!$B:$Q,5,0))</f>
        <v/>
      </c>
      <c r="I307" s="5"/>
      <c r="J307" s="5" t="str">
        <f>IF(B307="","",VLOOKUP(AC307,Varsayımlar!$B:$Q,6,0))</f>
        <v/>
      </c>
      <c r="P307" s="5" t="str">
        <f>IF(B307="","",VLOOKUP(AC307,Varsayımlar!$B:$Q,7,0)*K307)</f>
        <v/>
      </c>
      <c r="Q307" s="5" t="str">
        <f>IF(B307="","",VLOOKUP(AC307,Varsayımlar!$B:$Q,8,0))</f>
        <v/>
      </c>
      <c r="R307" s="5" t="str">
        <f>IF(B307="","",VLOOKUP(AC307,Varsayımlar!$B:$Q,9,0))</f>
        <v/>
      </c>
      <c r="S307" s="5" t="str">
        <f>IF(B307="","",VLOOKUP(AC307,Varsayımlar!$B:$Q,10,0))</f>
        <v/>
      </c>
      <c r="T307" s="5" t="str">
        <f>IF(B307="","",VLOOKUP(AC307,Varsayımlar!$B:$Q,11,0))</f>
        <v/>
      </c>
      <c r="U307" s="5" t="str">
        <f>IF(B307="","",VLOOKUP(AC307,Varsayımlar!$B:$Q,12,0))</f>
        <v/>
      </c>
      <c r="V307" s="5" t="str">
        <f>IF(B307="","",VLOOKUP(AC307,Varsayımlar!$B:$Q,13,0))</f>
        <v/>
      </c>
      <c r="W307" s="5" t="str">
        <f>IF(B307="","",VLOOKUP(AC307,Varsayımlar!$B:$Q,14,0))</f>
        <v/>
      </c>
      <c r="AA307" s="5" t="str">
        <f>IF(B307="","",VLOOKUP(AC307,Varsayımlar!$B:$Q,15,0))</f>
        <v/>
      </c>
      <c r="AB307" s="5" t="str">
        <f>IF(B307="","",VLOOKUP(AC307,Varsayımlar!$B:$Q,16,0))</f>
        <v/>
      </c>
      <c r="AC307" s="5" t="str">
        <f t="shared" si="17"/>
        <v/>
      </c>
    </row>
    <row r="308" spans="2:29" hidden="1" x14ac:dyDescent="0.25">
      <c r="C308" s="3" t="str">
        <f>IF(B308="","",VLOOKUP(AC308,Varsayımlar!$B:$Q,3,0))</f>
        <v/>
      </c>
      <c r="H308" s="2" t="str">
        <f>IF(B308="","",VLOOKUP(AC308,Varsayımlar!$B:$Q,5,0))</f>
        <v/>
      </c>
      <c r="J308" s="2" t="str">
        <f>IF(B308="","",VLOOKUP(AC308,Varsayımlar!$B:$Q,6,0))</f>
        <v/>
      </c>
      <c r="P308" s="2" t="str">
        <f>IF(B308="","",VLOOKUP(AC308,Varsayımlar!$B:$Q,7,0)*K308)</f>
        <v/>
      </c>
      <c r="Q308" s="2" t="str">
        <f>IF(B308="","",VLOOKUP(AC308,Varsayımlar!$B:$Q,8,0))</f>
        <v/>
      </c>
      <c r="R308" s="2" t="str">
        <f>IF(B308="","",VLOOKUP(AC308,Varsayımlar!$B:$Q,9,0))</f>
        <v/>
      </c>
      <c r="S308" s="2" t="str">
        <f>IF(B308="","",VLOOKUP(AC308,Varsayımlar!$B:$Q,10,0))</f>
        <v/>
      </c>
      <c r="T308" s="2" t="str">
        <f>IF(B308="","",VLOOKUP(AC308,Varsayımlar!$B:$Q,11,0))</f>
        <v/>
      </c>
      <c r="U308" s="2" t="str">
        <f>IF(B308="","",VLOOKUP(AC308,Varsayımlar!$B:$Q,12,0))</f>
        <v/>
      </c>
      <c r="V308" s="2" t="str">
        <f>IF(B308="","",VLOOKUP(AC308,Varsayımlar!$B:$Q,13,0))</f>
        <v/>
      </c>
      <c r="W308" s="2" t="str">
        <f>IF(B308="","",VLOOKUP(AC308,Varsayımlar!$B:$Q,14,0))</f>
        <v/>
      </c>
      <c r="AA308" s="2" t="str">
        <f>IF(B308="","",VLOOKUP(AC308,Varsayımlar!$B:$Q,15,0))</f>
        <v/>
      </c>
      <c r="AB308" s="2" t="str">
        <f>IF(B308="","",VLOOKUP(AC308,Varsayımlar!$B:$Q,16,0))</f>
        <v/>
      </c>
      <c r="AC308" s="2" t="str">
        <f t="shared" si="17"/>
        <v/>
      </c>
    </row>
    <row r="309" spans="2:29" hidden="1" x14ac:dyDescent="0.25">
      <c r="B309" s="6"/>
      <c r="C309" s="7" t="str">
        <f>IF(B309="","",VLOOKUP(AC309,Varsayımlar!$B:$Q,3,0))</f>
        <v/>
      </c>
      <c r="D309" s="7"/>
      <c r="H309" s="5" t="str">
        <f>IF(B309="","",VLOOKUP(AC309,Varsayımlar!$B:$Q,5,0))</f>
        <v/>
      </c>
      <c r="I309" s="5"/>
      <c r="J309" s="5" t="str">
        <f>IF(B309="","",VLOOKUP(AC309,Varsayımlar!$B:$Q,6,0))</f>
        <v/>
      </c>
      <c r="P309" s="5" t="str">
        <f>IF(B309="","",VLOOKUP(AC309,Varsayımlar!$B:$Q,7,0)*K309)</f>
        <v/>
      </c>
      <c r="Q309" s="5" t="str">
        <f>IF(B309="","",VLOOKUP(AC309,Varsayımlar!$B:$Q,8,0))</f>
        <v/>
      </c>
      <c r="R309" s="5" t="str">
        <f>IF(B309="","",VLOOKUP(AC309,Varsayımlar!$B:$Q,9,0))</f>
        <v/>
      </c>
      <c r="S309" s="5" t="str">
        <f>IF(B309="","",VLOOKUP(AC309,Varsayımlar!$B:$Q,10,0))</f>
        <v/>
      </c>
      <c r="T309" s="5" t="str">
        <f>IF(B309="","",VLOOKUP(AC309,Varsayımlar!$B:$Q,11,0))</f>
        <v/>
      </c>
      <c r="U309" s="5" t="str">
        <f>IF(B309="","",VLOOKUP(AC309,Varsayımlar!$B:$Q,12,0))</f>
        <v/>
      </c>
      <c r="V309" s="5" t="str">
        <f>IF(B309="","",VLOOKUP(AC309,Varsayımlar!$B:$Q,13,0))</f>
        <v/>
      </c>
      <c r="W309" s="5" t="str">
        <f>IF(B309="","",VLOOKUP(AC309,Varsayımlar!$B:$Q,14,0))</f>
        <v/>
      </c>
      <c r="AA309" s="5" t="str">
        <f>IF(B309="","",VLOOKUP(AC309,Varsayımlar!$B:$Q,15,0))</f>
        <v/>
      </c>
      <c r="AB309" s="5" t="str">
        <f>IF(B309="","",VLOOKUP(AC309,Varsayımlar!$B:$Q,16,0))</f>
        <v/>
      </c>
      <c r="AC309" s="5" t="str">
        <f t="shared" si="17"/>
        <v/>
      </c>
    </row>
    <row r="310" spans="2:29" hidden="1" x14ac:dyDescent="0.25">
      <c r="C310" s="3" t="str">
        <f>IF(B310="","",VLOOKUP(AC310,Varsayımlar!$B:$Q,3,0))</f>
        <v/>
      </c>
      <c r="H310" s="2" t="str">
        <f>IF(B310="","",VLOOKUP(AC310,Varsayımlar!$B:$Q,5,0))</f>
        <v/>
      </c>
      <c r="J310" s="2" t="str">
        <f>IF(B310="","",VLOOKUP(AC310,Varsayımlar!$B:$Q,6,0))</f>
        <v/>
      </c>
      <c r="P310" s="2" t="str">
        <f>IF(B310="","",VLOOKUP(AC310,Varsayımlar!$B:$Q,7,0)*K310)</f>
        <v/>
      </c>
      <c r="Q310" s="2" t="str">
        <f>IF(B310="","",VLOOKUP(AC310,Varsayımlar!$B:$Q,8,0))</f>
        <v/>
      </c>
      <c r="R310" s="2" t="str">
        <f>IF(B310="","",VLOOKUP(AC310,Varsayımlar!$B:$Q,9,0))</f>
        <v/>
      </c>
      <c r="S310" s="2" t="str">
        <f>IF(B310="","",VLOOKUP(AC310,Varsayımlar!$B:$Q,10,0))</f>
        <v/>
      </c>
      <c r="T310" s="2" t="str">
        <f>IF(B310="","",VLOOKUP(AC310,Varsayımlar!$B:$Q,11,0))</f>
        <v/>
      </c>
      <c r="U310" s="2" t="str">
        <f>IF(B310="","",VLOOKUP(AC310,Varsayımlar!$B:$Q,12,0))</f>
        <v/>
      </c>
      <c r="V310" s="2" t="str">
        <f>IF(B310="","",VLOOKUP(AC310,Varsayımlar!$B:$Q,13,0))</f>
        <v/>
      </c>
      <c r="W310" s="2" t="str">
        <f>IF(B310="","",VLOOKUP(AC310,Varsayımlar!$B:$Q,14,0))</f>
        <v/>
      </c>
      <c r="AA310" s="2" t="str">
        <f>IF(B310="","",VLOOKUP(AC310,Varsayımlar!$B:$Q,15,0))</f>
        <v/>
      </c>
      <c r="AB310" s="2" t="str">
        <f>IF(B310="","",VLOOKUP(AC310,Varsayımlar!$B:$Q,16,0))</f>
        <v/>
      </c>
      <c r="AC310" s="2" t="str">
        <f t="shared" si="17"/>
        <v/>
      </c>
    </row>
    <row r="311" spans="2:29" hidden="1" x14ac:dyDescent="0.25">
      <c r="B311" s="6"/>
      <c r="C311" s="7" t="str">
        <f>IF(B311="","",VLOOKUP(AC311,Varsayımlar!$B:$Q,3,0))</f>
        <v/>
      </c>
      <c r="D311" s="7"/>
      <c r="H311" s="5" t="str">
        <f>IF(B311="","",VLOOKUP(AC311,Varsayımlar!$B:$Q,5,0))</f>
        <v/>
      </c>
      <c r="I311" s="5"/>
      <c r="J311" s="5" t="str">
        <f>IF(B311="","",VLOOKUP(AC311,Varsayımlar!$B:$Q,6,0))</f>
        <v/>
      </c>
      <c r="P311" s="5" t="str">
        <f>IF(B311="","",VLOOKUP(AC311,Varsayımlar!$B:$Q,7,0)*K311)</f>
        <v/>
      </c>
      <c r="Q311" s="5" t="str">
        <f>IF(B311="","",VLOOKUP(AC311,Varsayımlar!$B:$Q,8,0))</f>
        <v/>
      </c>
      <c r="R311" s="5" t="str">
        <f>IF(B311="","",VLOOKUP(AC311,Varsayımlar!$B:$Q,9,0))</f>
        <v/>
      </c>
      <c r="S311" s="5" t="str">
        <f>IF(B311="","",VLOOKUP(AC311,Varsayımlar!$B:$Q,10,0))</f>
        <v/>
      </c>
      <c r="T311" s="5" t="str">
        <f>IF(B311="","",VLOOKUP(AC311,Varsayımlar!$B:$Q,11,0))</f>
        <v/>
      </c>
      <c r="U311" s="5" t="str">
        <f>IF(B311="","",VLOOKUP(AC311,Varsayımlar!$B:$Q,12,0))</f>
        <v/>
      </c>
      <c r="V311" s="5" t="str">
        <f>IF(B311="","",VLOOKUP(AC311,Varsayımlar!$B:$Q,13,0))</f>
        <v/>
      </c>
      <c r="W311" s="5" t="str">
        <f>IF(B311="","",VLOOKUP(AC311,Varsayımlar!$B:$Q,14,0))</f>
        <v/>
      </c>
      <c r="AA311" s="5" t="str">
        <f>IF(B311="","",VLOOKUP(AC311,Varsayımlar!$B:$Q,15,0))</f>
        <v/>
      </c>
      <c r="AB311" s="5" t="str">
        <f>IF(B311="","",VLOOKUP(AC311,Varsayımlar!$B:$Q,16,0))</f>
        <v/>
      </c>
      <c r="AC311" s="5" t="str">
        <f t="shared" si="17"/>
        <v/>
      </c>
    </row>
    <row r="312" spans="2:29" hidden="1" x14ac:dyDescent="0.25">
      <c r="C312" s="3" t="str">
        <f>IF(B312="","",VLOOKUP(AC312,Varsayımlar!$B:$Q,3,0))</f>
        <v/>
      </c>
      <c r="H312" s="2" t="str">
        <f>IF(B312="","",VLOOKUP(AC312,Varsayımlar!$B:$Q,5,0))</f>
        <v/>
      </c>
      <c r="J312" s="2" t="str">
        <f>IF(B312="","",VLOOKUP(AC312,Varsayımlar!$B:$Q,6,0))</f>
        <v/>
      </c>
      <c r="P312" s="2" t="str">
        <f>IF(B312="","",VLOOKUP(AC312,Varsayımlar!$B:$Q,7,0)*K312)</f>
        <v/>
      </c>
      <c r="Q312" s="2" t="str">
        <f>IF(B312="","",VLOOKUP(AC312,Varsayımlar!$B:$Q,8,0))</f>
        <v/>
      </c>
      <c r="R312" s="2" t="str">
        <f>IF(B312="","",VLOOKUP(AC312,Varsayımlar!$B:$Q,9,0))</f>
        <v/>
      </c>
      <c r="S312" s="2" t="str">
        <f>IF(B312="","",VLOOKUP(AC312,Varsayımlar!$B:$Q,10,0))</f>
        <v/>
      </c>
      <c r="T312" s="2" t="str">
        <f>IF(B312="","",VLOOKUP(AC312,Varsayımlar!$B:$Q,11,0))</f>
        <v/>
      </c>
      <c r="U312" s="2" t="str">
        <f>IF(B312="","",VLOOKUP(AC312,Varsayımlar!$B:$Q,12,0))</f>
        <v/>
      </c>
      <c r="V312" s="2" t="str">
        <f>IF(B312="","",VLOOKUP(AC312,Varsayımlar!$B:$Q,13,0))</f>
        <v/>
      </c>
      <c r="W312" s="2" t="str">
        <f>IF(B312="","",VLOOKUP(AC312,Varsayımlar!$B:$Q,14,0))</f>
        <v/>
      </c>
      <c r="AA312" s="2" t="str">
        <f>IF(B312="","",VLOOKUP(AC312,Varsayımlar!$B:$Q,15,0))</f>
        <v/>
      </c>
      <c r="AB312" s="2" t="str">
        <f>IF(B312="","",VLOOKUP(AC312,Varsayımlar!$B:$Q,16,0))</f>
        <v/>
      </c>
      <c r="AC312" s="2" t="str">
        <f t="shared" si="17"/>
        <v/>
      </c>
    </row>
    <row r="313" spans="2:29" hidden="1" x14ac:dyDescent="0.25">
      <c r="B313" s="6"/>
      <c r="C313" s="7" t="str">
        <f>IF(B313="","",VLOOKUP(AC313,Varsayımlar!$B:$Q,3,0))</f>
        <v/>
      </c>
      <c r="D313" s="7"/>
      <c r="H313" s="5" t="str">
        <f>IF(B313="","",VLOOKUP(AC313,Varsayımlar!$B:$Q,5,0))</f>
        <v/>
      </c>
      <c r="I313" s="5"/>
      <c r="J313" s="5" t="str">
        <f>IF(B313="","",VLOOKUP(AC313,Varsayımlar!$B:$Q,6,0))</f>
        <v/>
      </c>
      <c r="P313" s="5" t="str">
        <f>IF(B313="","",VLOOKUP(AC313,Varsayımlar!$B:$Q,7,0)*K313)</f>
        <v/>
      </c>
      <c r="Q313" s="5" t="str">
        <f>IF(B313="","",VLOOKUP(AC313,Varsayımlar!$B:$Q,8,0))</f>
        <v/>
      </c>
      <c r="R313" s="5" t="str">
        <f>IF(B313="","",VLOOKUP(AC313,Varsayımlar!$B:$Q,9,0))</f>
        <v/>
      </c>
      <c r="S313" s="5" t="str">
        <f>IF(B313="","",VLOOKUP(AC313,Varsayımlar!$B:$Q,10,0))</f>
        <v/>
      </c>
      <c r="T313" s="5" t="str">
        <f>IF(B313="","",VLOOKUP(AC313,Varsayımlar!$B:$Q,11,0))</f>
        <v/>
      </c>
      <c r="U313" s="5" t="str">
        <f>IF(B313="","",VLOOKUP(AC313,Varsayımlar!$B:$Q,12,0))</f>
        <v/>
      </c>
      <c r="V313" s="5" t="str">
        <f>IF(B313="","",VLOOKUP(AC313,Varsayımlar!$B:$Q,13,0))</f>
        <v/>
      </c>
      <c r="W313" s="5" t="str">
        <f>IF(B313="","",VLOOKUP(AC313,Varsayımlar!$B:$Q,14,0))</f>
        <v/>
      </c>
      <c r="AA313" s="5" t="str">
        <f>IF(B313="","",VLOOKUP(AC313,Varsayımlar!$B:$Q,15,0))</f>
        <v/>
      </c>
      <c r="AB313" s="5" t="str">
        <f>IF(B313="","",VLOOKUP(AC313,Varsayımlar!$B:$Q,16,0))</f>
        <v/>
      </c>
      <c r="AC313" s="5" t="str">
        <f t="shared" si="17"/>
        <v/>
      </c>
    </row>
    <row r="314" spans="2:29" hidden="1" x14ac:dyDescent="0.25">
      <c r="C314" s="3" t="str">
        <f>IF(B314="","",VLOOKUP(AC314,Varsayımlar!$B:$Q,3,0))</f>
        <v/>
      </c>
      <c r="H314" s="2" t="str">
        <f>IF(B314="","",VLOOKUP(AC314,Varsayımlar!$B:$Q,5,0))</f>
        <v/>
      </c>
      <c r="J314" s="2" t="str">
        <f>IF(B314="","",VLOOKUP(AC314,Varsayımlar!$B:$Q,6,0))</f>
        <v/>
      </c>
      <c r="P314" s="2" t="str">
        <f>IF(B314="","",VLOOKUP(AC314,Varsayımlar!$B:$Q,7,0)*K314)</f>
        <v/>
      </c>
      <c r="Q314" s="2" t="str">
        <f>IF(B314="","",VLOOKUP(AC314,Varsayımlar!$B:$Q,8,0))</f>
        <v/>
      </c>
      <c r="R314" s="2" t="str">
        <f>IF(B314="","",VLOOKUP(AC314,Varsayımlar!$B:$Q,9,0))</f>
        <v/>
      </c>
      <c r="S314" s="2" t="str">
        <f>IF(B314="","",VLOOKUP(AC314,Varsayımlar!$B:$Q,10,0))</f>
        <v/>
      </c>
      <c r="T314" s="2" t="str">
        <f>IF(B314="","",VLOOKUP(AC314,Varsayımlar!$B:$Q,11,0))</f>
        <v/>
      </c>
      <c r="U314" s="2" t="str">
        <f>IF(B314="","",VLOOKUP(AC314,Varsayımlar!$B:$Q,12,0))</f>
        <v/>
      </c>
      <c r="V314" s="2" t="str">
        <f>IF(B314="","",VLOOKUP(AC314,Varsayımlar!$B:$Q,13,0))</f>
        <v/>
      </c>
      <c r="W314" s="2" t="str">
        <f>IF(B314="","",VLOOKUP(AC314,Varsayımlar!$B:$Q,14,0))</f>
        <v/>
      </c>
      <c r="AA314" s="2" t="str">
        <f>IF(B314="","",VLOOKUP(AC314,Varsayımlar!$B:$Q,15,0))</f>
        <v/>
      </c>
      <c r="AB314" s="2" t="str">
        <f>IF(B314="","",VLOOKUP(AC314,Varsayımlar!$B:$Q,16,0))</f>
        <v/>
      </c>
      <c r="AC314" s="2" t="str">
        <f t="shared" si="17"/>
        <v/>
      </c>
    </row>
    <row r="315" spans="2:29" hidden="1" x14ac:dyDescent="0.25">
      <c r="B315" s="6"/>
      <c r="C315" s="7" t="str">
        <f>IF(B315="","",VLOOKUP(AC315,Varsayımlar!$B:$Q,3,0))</f>
        <v/>
      </c>
      <c r="D315" s="7"/>
      <c r="H315" s="5" t="str">
        <f>IF(B315="","",VLOOKUP(AC315,Varsayımlar!$B:$Q,5,0))</f>
        <v/>
      </c>
      <c r="I315" s="5"/>
      <c r="J315" s="5" t="str">
        <f>IF(B315="","",VLOOKUP(AC315,Varsayımlar!$B:$Q,6,0))</f>
        <v/>
      </c>
      <c r="P315" s="5" t="str">
        <f>IF(B315="","",VLOOKUP(AC315,Varsayımlar!$B:$Q,7,0)*K315)</f>
        <v/>
      </c>
      <c r="Q315" s="5" t="str">
        <f>IF(B315="","",VLOOKUP(AC315,Varsayımlar!$B:$Q,8,0))</f>
        <v/>
      </c>
      <c r="R315" s="5" t="str">
        <f>IF(B315="","",VLOOKUP(AC315,Varsayımlar!$B:$Q,9,0))</f>
        <v/>
      </c>
      <c r="S315" s="5" t="str">
        <f>IF(B315="","",VLOOKUP(AC315,Varsayımlar!$B:$Q,10,0))</f>
        <v/>
      </c>
      <c r="T315" s="5" t="str">
        <f>IF(B315="","",VLOOKUP(AC315,Varsayımlar!$B:$Q,11,0))</f>
        <v/>
      </c>
      <c r="U315" s="5" t="str">
        <f>IF(B315="","",VLOOKUP(AC315,Varsayımlar!$B:$Q,12,0))</f>
        <v/>
      </c>
      <c r="V315" s="5" t="str">
        <f>IF(B315="","",VLOOKUP(AC315,Varsayımlar!$B:$Q,13,0))</f>
        <v/>
      </c>
      <c r="W315" s="5" t="str">
        <f>IF(B315="","",VLOOKUP(AC315,Varsayımlar!$B:$Q,14,0))</f>
        <v/>
      </c>
      <c r="AA315" s="5" t="str">
        <f>IF(B315="","",VLOOKUP(AC315,Varsayımlar!$B:$Q,15,0))</f>
        <v/>
      </c>
      <c r="AB315" s="5" t="str">
        <f>IF(B315="","",VLOOKUP(AC315,Varsayımlar!$B:$Q,16,0))</f>
        <v/>
      </c>
      <c r="AC315" s="5" t="str">
        <f t="shared" si="17"/>
        <v/>
      </c>
    </row>
    <row r="316" spans="2:29" hidden="1" x14ac:dyDescent="0.25">
      <c r="C316" s="3" t="str">
        <f>IF(B316="","",VLOOKUP(AC316,Varsayımlar!$B:$Q,3,0))</f>
        <v/>
      </c>
      <c r="H316" s="2" t="str">
        <f>IF(B316="","",VLOOKUP(AC316,Varsayımlar!$B:$Q,5,0))</f>
        <v/>
      </c>
      <c r="J316" s="2" t="str">
        <f>IF(B316="","",VLOOKUP(AC316,Varsayımlar!$B:$Q,6,0))</f>
        <v/>
      </c>
      <c r="P316" s="2" t="str">
        <f>IF(B316="","",VLOOKUP(AC316,Varsayımlar!$B:$Q,7,0)*K316)</f>
        <v/>
      </c>
      <c r="Q316" s="2" t="str">
        <f>IF(B316="","",VLOOKUP(AC316,Varsayımlar!$B:$Q,8,0))</f>
        <v/>
      </c>
      <c r="R316" s="2" t="str">
        <f>IF(B316="","",VLOOKUP(AC316,Varsayımlar!$B:$Q,9,0))</f>
        <v/>
      </c>
      <c r="S316" s="2" t="str">
        <f>IF(B316="","",VLOOKUP(AC316,Varsayımlar!$B:$Q,10,0))</f>
        <v/>
      </c>
      <c r="T316" s="2" t="str">
        <f>IF(B316="","",VLOOKUP(AC316,Varsayımlar!$B:$Q,11,0))</f>
        <v/>
      </c>
      <c r="U316" s="2" t="str">
        <f>IF(B316="","",VLOOKUP(AC316,Varsayımlar!$B:$Q,12,0))</f>
        <v/>
      </c>
      <c r="V316" s="2" t="str">
        <f>IF(B316="","",VLOOKUP(AC316,Varsayımlar!$B:$Q,13,0))</f>
        <v/>
      </c>
      <c r="W316" s="2" t="str">
        <f>IF(B316="","",VLOOKUP(AC316,Varsayımlar!$B:$Q,14,0))</f>
        <v/>
      </c>
      <c r="AA316" s="2" t="str">
        <f>IF(B316="","",VLOOKUP(AC316,Varsayımlar!$B:$Q,15,0))</f>
        <v/>
      </c>
      <c r="AB316" s="2" t="str">
        <f>IF(B316="","",VLOOKUP(AC316,Varsayımlar!$B:$Q,16,0))</f>
        <v/>
      </c>
      <c r="AC316" s="2" t="str">
        <f t="shared" si="17"/>
        <v/>
      </c>
    </row>
    <row r="317" spans="2:29" hidden="1" x14ac:dyDescent="0.25">
      <c r="B317" s="6"/>
      <c r="C317" s="7" t="str">
        <f>IF(B317="","",VLOOKUP(AC317,Varsayımlar!$B:$Q,3,0))</f>
        <v/>
      </c>
      <c r="D317" s="7"/>
      <c r="H317" s="5" t="str">
        <f>IF(B317="","",VLOOKUP(AC317,Varsayımlar!$B:$Q,5,0))</f>
        <v/>
      </c>
      <c r="I317" s="5"/>
      <c r="J317" s="5" t="str">
        <f>IF(B317="","",VLOOKUP(AC317,Varsayımlar!$B:$Q,6,0))</f>
        <v/>
      </c>
      <c r="P317" s="5" t="str">
        <f>IF(B317="","",VLOOKUP(AC317,Varsayımlar!$B:$Q,7,0)*K317)</f>
        <v/>
      </c>
      <c r="Q317" s="5" t="str">
        <f>IF(B317="","",VLOOKUP(AC317,Varsayımlar!$B:$Q,8,0))</f>
        <v/>
      </c>
      <c r="R317" s="5" t="str">
        <f>IF(B317="","",VLOOKUP(AC317,Varsayımlar!$B:$Q,9,0))</f>
        <v/>
      </c>
      <c r="S317" s="5" t="str">
        <f>IF(B317="","",VLOOKUP(AC317,Varsayımlar!$B:$Q,10,0))</f>
        <v/>
      </c>
      <c r="T317" s="5" t="str">
        <f>IF(B317="","",VLOOKUP(AC317,Varsayımlar!$B:$Q,11,0))</f>
        <v/>
      </c>
      <c r="U317" s="5" t="str">
        <f>IF(B317="","",VLOOKUP(AC317,Varsayımlar!$B:$Q,12,0))</f>
        <v/>
      </c>
      <c r="V317" s="5" t="str">
        <f>IF(B317="","",VLOOKUP(AC317,Varsayımlar!$B:$Q,13,0))</f>
        <v/>
      </c>
      <c r="W317" s="5" t="str">
        <f>IF(B317="","",VLOOKUP(AC317,Varsayımlar!$B:$Q,14,0))</f>
        <v/>
      </c>
      <c r="AA317" s="5" t="str">
        <f>IF(B317="","",VLOOKUP(AC317,Varsayımlar!$B:$Q,15,0))</f>
        <v/>
      </c>
      <c r="AB317" s="5" t="str">
        <f>IF(B317="","",VLOOKUP(AC317,Varsayımlar!$B:$Q,16,0))</f>
        <v/>
      </c>
      <c r="AC317" s="5" t="str">
        <f t="shared" si="17"/>
        <v/>
      </c>
    </row>
    <row r="318" spans="2:29" hidden="1" x14ac:dyDescent="0.25">
      <c r="C318" s="3" t="str">
        <f>IF(B318="","",VLOOKUP(AC318,Varsayımlar!$B:$Q,3,0))</f>
        <v/>
      </c>
      <c r="H318" s="2" t="str">
        <f>IF(B318="","",VLOOKUP(AC318,Varsayımlar!$B:$Q,5,0))</f>
        <v/>
      </c>
      <c r="J318" s="2" t="str">
        <f>IF(B318="","",VLOOKUP(AC318,Varsayımlar!$B:$Q,6,0))</f>
        <v/>
      </c>
      <c r="P318" s="2" t="str">
        <f>IF(B318="","",VLOOKUP(AC318,Varsayımlar!$B:$Q,7,0)*K318)</f>
        <v/>
      </c>
      <c r="Q318" s="2" t="str">
        <f>IF(B318="","",VLOOKUP(AC318,Varsayımlar!$B:$Q,8,0))</f>
        <v/>
      </c>
      <c r="R318" s="2" t="str">
        <f>IF(B318="","",VLOOKUP(AC318,Varsayımlar!$B:$Q,9,0))</f>
        <v/>
      </c>
      <c r="S318" s="2" t="str">
        <f>IF(B318="","",VLOOKUP(AC318,Varsayımlar!$B:$Q,10,0))</f>
        <v/>
      </c>
      <c r="T318" s="2" t="str">
        <f>IF(B318="","",VLOOKUP(AC318,Varsayımlar!$B:$Q,11,0))</f>
        <v/>
      </c>
      <c r="U318" s="2" t="str">
        <f>IF(B318="","",VLOOKUP(AC318,Varsayımlar!$B:$Q,12,0))</f>
        <v/>
      </c>
      <c r="V318" s="2" t="str">
        <f>IF(B318="","",VLOOKUP(AC318,Varsayımlar!$B:$Q,13,0))</f>
        <v/>
      </c>
      <c r="W318" s="2" t="str">
        <f>IF(B318="","",VLOOKUP(AC318,Varsayımlar!$B:$Q,14,0))</f>
        <v/>
      </c>
      <c r="AA318" s="2" t="str">
        <f>IF(B318="","",VLOOKUP(AC318,Varsayımlar!$B:$Q,15,0))</f>
        <v/>
      </c>
      <c r="AB318" s="2" t="str">
        <f>IF(B318="","",VLOOKUP(AC318,Varsayımlar!$B:$Q,16,0))</f>
        <v/>
      </c>
      <c r="AC318" s="2" t="str">
        <f t="shared" si="17"/>
        <v/>
      </c>
    </row>
    <row r="319" spans="2:29" hidden="1" x14ac:dyDescent="0.25">
      <c r="B319" s="6"/>
      <c r="C319" s="7" t="str">
        <f>IF(B319="","",VLOOKUP(AC319,Varsayımlar!$B:$Q,3,0))</f>
        <v/>
      </c>
      <c r="D319" s="7"/>
      <c r="H319" s="5" t="str">
        <f>IF(B319="","",VLOOKUP(AC319,Varsayımlar!$B:$Q,5,0))</f>
        <v/>
      </c>
      <c r="I319" s="5"/>
      <c r="J319" s="5" t="str">
        <f>IF(B319="","",VLOOKUP(AC319,Varsayımlar!$B:$Q,6,0))</f>
        <v/>
      </c>
      <c r="P319" s="5" t="str">
        <f>IF(B319="","",VLOOKUP(AC319,Varsayımlar!$B:$Q,7,0)*K319)</f>
        <v/>
      </c>
      <c r="Q319" s="5" t="str">
        <f>IF(B319="","",VLOOKUP(AC319,Varsayımlar!$B:$Q,8,0))</f>
        <v/>
      </c>
      <c r="R319" s="5" t="str">
        <f>IF(B319="","",VLOOKUP(AC319,Varsayımlar!$B:$Q,9,0))</f>
        <v/>
      </c>
      <c r="S319" s="5" t="str">
        <f>IF(B319="","",VLOOKUP(AC319,Varsayımlar!$B:$Q,10,0))</f>
        <v/>
      </c>
      <c r="T319" s="5" t="str">
        <f>IF(B319="","",VLOOKUP(AC319,Varsayımlar!$B:$Q,11,0))</f>
        <v/>
      </c>
      <c r="U319" s="5" t="str">
        <f>IF(B319="","",VLOOKUP(AC319,Varsayımlar!$B:$Q,12,0))</f>
        <v/>
      </c>
      <c r="V319" s="5" t="str">
        <f>IF(B319="","",VLOOKUP(AC319,Varsayımlar!$B:$Q,13,0))</f>
        <v/>
      </c>
      <c r="W319" s="5" t="str">
        <f>IF(B319="","",VLOOKUP(AC319,Varsayımlar!$B:$Q,14,0))</f>
        <v/>
      </c>
      <c r="AA319" s="5" t="str">
        <f>IF(B319="","",VLOOKUP(AC319,Varsayımlar!$B:$Q,15,0))</f>
        <v/>
      </c>
      <c r="AB319" s="5" t="str">
        <f>IF(B319="","",VLOOKUP(AC319,Varsayımlar!$B:$Q,16,0))</f>
        <v/>
      </c>
      <c r="AC319" s="5" t="str">
        <f t="shared" si="17"/>
        <v/>
      </c>
    </row>
    <row r="320" spans="2:29" hidden="1" x14ac:dyDescent="0.25">
      <c r="C320" s="3" t="str">
        <f>IF(B320="","",VLOOKUP(AC320,Varsayımlar!$B:$Q,3,0))</f>
        <v/>
      </c>
      <c r="H320" s="2" t="str">
        <f>IF(B320="","",VLOOKUP(AC320,Varsayımlar!$B:$Q,5,0))</f>
        <v/>
      </c>
      <c r="J320" s="2" t="str">
        <f>IF(B320="","",VLOOKUP(AC320,Varsayımlar!$B:$Q,6,0))</f>
        <v/>
      </c>
      <c r="P320" s="2" t="str">
        <f>IF(B320="","",VLOOKUP(AC320,Varsayımlar!$B:$Q,7,0)*K320)</f>
        <v/>
      </c>
      <c r="Q320" s="2" t="str">
        <f>IF(B320="","",VLOOKUP(AC320,Varsayımlar!$B:$Q,8,0))</f>
        <v/>
      </c>
      <c r="R320" s="2" t="str">
        <f>IF(B320="","",VLOOKUP(AC320,Varsayımlar!$B:$Q,9,0))</f>
        <v/>
      </c>
      <c r="S320" s="2" t="str">
        <f>IF(B320="","",VLOOKUP(AC320,Varsayımlar!$B:$Q,10,0))</f>
        <v/>
      </c>
      <c r="T320" s="2" t="str">
        <f>IF(B320="","",VLOOKUP(AC320,Varsayımlar!$B:$Q,11,0))</f>
        <v/>
      </c>
      <c r="U320" s="2" t="str">
        <f>IF(B320="","",VLOOKUP(AC320,Varsayımlar!$B:$Q,12,0))</f>
        <v/>
      </c>
      <c r="V320" s="2" t="str">
        <f>IF(B320="","",VLOOKUP(AC320,Varsayımlar!$B:$Q,13,0))</f>
        <v/>
      </c>
      <c r="W320" s="2" t="str">
        <f>IF(B320="","",VLOOKUP(AC320,Varsayımlar!$B:$Q,14,0))</f>
        <v/>
      </c>
      <c r="AA320" s="2" t="str">
        <f>IF(B320="","",VLOOKUP(AC320,Varsayımlar!$B:$Q,15,0))</f>
        <v/>
      </c>
      <c r="AB320" s="2" t="str">
        <f>IF(B320="","",VLOOKUP(AC320,Varsayımlar!$B:$Q,16,0))</f>
        <v/>
      </c>
      <c r="AC320" s="2" t="str">
        <f t="shared" si="17"/>
        <v/>
      </c>
    </row>
    <row r="321" spans="2:29" hidden="1" x14ac:dyDescent="0.25">
      <c r="B321" s="6"/>
      <c r="C321" s="7" t="str">
        <f>IF(B321="","",VLOOKUP(AC321,Varsayımlar!$B:$Q,3,0))</f>
        <v/>
      </c>
      <c r="D321" s="7"/>
      <c r="H321" s="5" t="str">
        <f>IF(B321="","",VLOOKUP(AC321,Varsayımlar!$B:$Q,5,0))</f>
        <v/>
      </c>
      <c r="I321" s="5"/>
      <c r="J321" s="5" t="str">
        <f>IF(B321="","",VLOOKUP(AC321,Varsayımlar!$B:$Q,6,0))</f>
        <v/>
      </c>
      <c r="P321" s="5" t="str">
        <f>IF(B321="","",VLOOKUP(AC321,Varsayımlar!$B:$Q,7,0)*K321)</f>
        <v/>
      </c>
      <c r="Q321" s="5" t="str">
        <f>IF(B321="","",VLOOKUP(AC321,Varsayımlar!$B:$Q,8,0))</f>
        <v/>
      </c>
      <c r="R321" s="5" t="str">
        <f>IF(B321="","",VLOOKUP(AC321,Varsayımlar!$B:$Q,9,0))</f>
        <v/>
      </c>
      <c r="S321" s="5" t="str">
        <f>IF(B321="","",VLOOKUP(AC321,Varsayımlar!$B:$Q,10,0))</f>
        <v/>
      </c>
      <c r="T321" s="5" t="str">
        <f>IF(B321="","",VLOOKUP(AC321,Varsayımlar!$B:$Q,11,0))</f>
        <v/>
      </c>
      <c r="U321" s="5" t="str">
        <f>IF(B321="","",VLOOKUP(AC321,Varsayımlar!$B:$Q,12,0))</f>
        <v/>
      </c>
      <c r="V321" s="5" t="str">
        <f>IF(B321="","",VLOOKUP(AC321,Varsayımlar!$B:$Q,13,0))</f>
        <v/>
      </c>
      <c r="W321" s="5" t="str">
        <f>IF(B321="","",VLOOKUP(AC321,Varsayımlar!$B:$Q,14,0))</f>
        <v/>
      </c>
      <c r="AA321" s="5" t="str">
        <f>IF(B321="","",VLOOKUP(AC321,Varsayımlar!$B:$Q,15,0))</f>
        <v/>
      </c>
      <c r="AB321" s="5" t="str">
        <f>IF(B321="","",VLOOKUP(AC321,Varsayımlar!$B:$Q,16,0))</f>
        <v/>
      </c>
      <c r="AC321" s="5" t="str">
        <f t="shared" si="17"/>
        <v/>
      </c>
    </row>
    <row r="322" spans="2:29" hidden="1" x14ac:dyDescent="0.25">
      <c r="C322" s="3" t="str">
        <f>IF(B322="","",VLOOKUP(AC322,Varsayımlar!$B:$Q,3,0))</f>
        <v/>
      </c>
      <c r="H322" s="2" t="str">
        <f>IF(B322="","",VLOOKUP(AC322,Varsayımlar!$B:$Q,5,0))</f>
        <v/>
      </c>
      <c r="J322" s="2" t="str">
        <f>IF(B322="","",VLOOKUP(AC322,Varsayımlar!$B:$Q,6,0))</f>
        <v/>
      </c>
      <c r="P322" s="2" t="str">
        <f>IF(B322="","",VLOOKUP(AC322,Varsayımlar!$B:$Q,7,0)*K322)</f>
        <v/>
      </c>
      <c r="Q322" s="2" t="str">
        <f>IF(B322="","",VLOOKUP(AC322,Varsayımlar!$B:$Q,8,0))</f>
        <v/>
      </c>
      <c r="R322" s="2" t="str">
        <f>IF(B322="","",VLOOKUP(AC322,Varsayımlar!$B:$Q,9,0))</f>
        <v/>
      </c>
      <c r="S322" s="2" t="str">
        <f>IF(B322="","",VLOOKUP(AC322,Varsayımlar!$B:$Q,10,0))</f>
        <v/>
      </c>
      <c r="T322" s="2" t="str">
        <f>IF(B322="","",VLOOKUP(AC322,Varsayımlar!$B:$Q,11,0))</f>
        <v/>
      </c>
      <c r="U322" s="2" t="str">
        <f>IF(B322="","",VLOOKUP(AC322,Varsayımlar!$B:$Q,12,0))</f>
        <v/>
      </c>
      <c r="V322" s="2" t="str">
        <f>IF(B322="","",VLOOKUP(AC322,Varsayımlar!$B:$Q,13,0))</f>
        <v/>
      </c>
      <c r="W322" s="2" t="str">
        <f>IF(B322="","",VLOOKUP(AC322,Varsayımlar!$B:$Q,14,0))</f>
        <v/>
      </c>
      <c r="AA322" s="2" t="str">
        <f>IF(B322="","",VLOOKUP(AC322,Varsayımlar!$B:$Q,15,0))</f>
        <v/>
      </c>
      <c r="AB322" s="2" t="str">
        <f>IF(B322="","",VLOOKUP(AC322,Varsayımlar!$B:$Q,16,0))</f>
        <v/>
      </c>
      <c r="AC322" s="2" t="str">
        <f t="shared" si="17"/>
        <v/>
      </c>
    </row>
    <row r="323" spans="2:29" hidden="1" x14ac:dyDescent="0.25">
      <c r="B323" s="6"/>
      <c r="C323" s="7" t="str">
        <f>IF(B323="","",VLOOKUP(AC323,Varsayımlar!$B:$Q,3,0))</f>
        <v/>
      </c>
      <c r="D323" s="7"/>
      <c r="H323" s="5" t="str">
        <f>IF(B323="","",VLOOKUP(AC323,Varsayımlar!$B:$Q,5,0))</f>
        <v/>
      </c>
      <c r="I323" s="5"/>
      <c r="J323" s="5" t="str">
        <f>IF(B323="","",VLOOKUP(AC323,Varsayımlar!$B:$Q,6,0))</f>
        <v/>
      </c>
      <c r="P323" s="5" t="str">
        <f>IF(B323="","",VLOOKUP(AC323,Varsayımlar!$B:$Q,7,0)*K323)</f>
        <v/>
      </c>
      <c r="Q323" s="5" t="str">
        <f>IF(B323="","",VLOOKUP(AC323,Varsayımlar!$B:$Q,8,0))</f>
        <v/>
      </c>
      <c r="R323" s="5" t="str">
        <f>IF(B323="","",VLOOKUP(AC323,Varsayımlar!$B:$Q,9,0))</f>
        <v/>
      </c>
      <c r="S323" s="5" t="str">
        <f>IF(B323="","",VLOOKUP(AC323,Varsayımlar!$B:$Q,10,0))</f>
        <v/>
      </c>
      <c r="T323" s="5" t="str">
        <f>IF(B323="","",VLOOKUP(AC323,Varsayımlar!$B:$Q,11,0))</f>
        <v/>
      </c>
      <c r="U323" s="5" t="str">
        <f>IF(B323="","",VLOOKUP(AC323,Varsayımlar!$B:$Q,12,0))</f>
        <v/>
      </c>
      <c r="V323" s="5" t="str">
        <f>IF(B323="","",VLOOKUP(AC323,Varsayımlar!$B:$Q,13,0))</f>
        <v/>
      </c>
      <c r="W323" s="5" t="str">
        <f>IF(B323="","",VLOOKUP(AC323,Varsayımlar!$B:$Q,14,0))</f>
        <v/>
      </c>
      <c r="AA323" s="5" t="str">
        <f>IF(B323="","",VLOOKUP(AC323,Varsayımlar!$B:$Q,15,0))</f>
        <v/>
      </c>
      <c r="AB323" s="5" t="str">
        <f>IF(B323="","",VLOOKUP(AC323,Varsayımlar!$B:$Q,16,0))</f>
        <v/>
      </c>
      <c r="AC323" s="5" t="str">
        <f t="shared" si="17"/>
        <v/>
      </c>
    </row>
    <row r="324" spans="2:29" hidden="1" x14ac:dyDescent="0.25">
      <c r="C324" s="3" t="str">
        <f>IF(B324="","",VLOOKUP(AC324,Varsayımlar!$B:$Q,3,0))</f>
        <v/>
      </c>
      <c r="H324" s="2" t="str">
        <f>IF(B324="","",VLOOKUP(AC324,Varsayımlar!$B:$Q,5,0))</f>
        <v/>
      </c>
      <c r="J324" s="2" t="str">
        <f>IF(B324="","",VLOOKUP(AC324,Varsayımlar!$B:$Q,6,0))</f>
        <v/>
      </c>
      <c r="P324" s="2" t="str">
        <f>IF(B324="","",VLOOKUP(AC324,Varsayımlar!$B:$Q,7,0)*K324)</f>
        <v/>
      </c>
      <c r="Q324" s="2" t="str">
        <f>IF(B324="","",VLOOKUP(AC324,Varsayımlar!$B:$Q,8,0))</f>
        <v/>
      </c>
      <c r="R324" s="2" t="str">
        <f>IF(B324="","",VLOOKUP(AC324,Varsayımlar!$B:$Q,9,0))</f>
        <v/>
      </c>
      <c r="S324" s="2" t="str">
        <f>IF(B324="","",VLOOKUP(AC324,Varsayımlar!$B:$Q,10,0))</f>
        <v/>
      </c>
      <c r="T324" s="2" t="str">
        <f>IF(B324="","",VLOOKUP(AC324,Varsayımlar!$B:$Q,11,0))</f>
        <v/>
      </c>
      <c r="U324" s="2" t="str">
        <f>IF(B324="","",VLOOKUP(AC324,Varsayımlar!$B:$Q,12,0))</f>
        <v/>
      </c>
      <c r="V324" s="2" t="str">
        <f>IF(B324="","",VLOOKUP(AC324,Varsayımlar!$B:$Q,13,0))</f>
        <v/>
      </c>
      <c r="W324" s="2" t="str">
        <f>IF(B324="","",VLOOKUP(AC324,Varsayımlar!$B:$Q,14,0))</f>
        <v/>
      </c>
      <c r="AA324" s="2" t="str">
        <f>IF(B324="","",VLOOKUP(AC324,Varsayımlar!$B:$Q,15,0))</f>
        <v/>
      </c>
      <c r="AB324" s="2" t="str">
        <f>IF(B324="","",VLOOKUP(AC324,Varsayımlar!$B:$Q,16,0))</f>
        <v/>
      </c>
      <c r="AC324" s="2" t="str">
        <f t="shared" si="17"/>
        <v/>
      </c>
    </row>
    <row r="325" spans="2:29" hidden="1" x14ac:dyDescent="0.25">
      <c r="B325" s="6"/>
      <c r="C325" s="7" t="str">
        <f>IF(B325="","",VLOOKUP(AC325,Varsayımlar!$B:$Q,3,0))</f>
        <v/>
      </c>
      <c r="D325" s="7"/>
      <c r="H325" s="5" t="str">
        <f>IF(B325="","",VLOOKUP(AC325,Varsayımlar!$B:$Q,5,0))</f>
        <v/>
      </c>
      <c r="I325" s="5"/>
      <c r="J325" s="5" t="str">
        <f>IF(B325="","",VLOOKUP(AC325,Varsayımlar!$B:$Q,6,0))</f>
        <v/>
      </c>
      <c r="P325" s="5" t="str">
        <f>IF(B325="","",VLOOKUP(AC325,Varsayımlar!$B:$Q,7,0)*K325)</f>
        <v/>
      </c>
      <c r="Q325" s="5" t="str">
        <f>IF(B325="","",VLOOKUP(AC325,Varsayımlar!$B:$Q,8,0))</f>
        <v/>
      </c>
      <c r="R325" s="5" t="str">
        <f>IF(B325="","",VLOOKUP(AC325,Varsayımlar!$B:$Q,9,0))</f>
        <v/>
      </c>
      <c r="S325" s="5" t="str">
        <f>IF(B325="","",VLOOKUP(AC325,Varsayımlar!$B:$Q,10,0))</f>
        <v/>
      </c>
      <c r="T325" s="5" t="str">
        <f>IF(B325="","",VLOOKUP(AC325,Varsayımlar!$B:$Q,11,0))</f>
        <v/>
      </c>
      <c r="U325" s="5" t="str">
        <f>IF(B325="","",VLOOKUP(AC325,Varsayımlar!$B:$Q,12,0))</f>
        <v/>
      </c>
      <c r="V325" s="5" t="str">
        <f>IF(B325="","",VLOOKUP(AC325,Varsayımlar!$B:$Q,13,0))</f>
        <v/>
      </c>
      <c r="W325" s="5" t="str">
        <f>IF(B325="","",VLOOKUP(AC325,Varsayımlar!$B:$Q,14,0))</f>
        <v/>
      </c>
      <c r="AA325" s="5" t="str">
        <f>IF(B325="","",VLOOKUP(AC325,Varsayımlar!$B:$Q,15,0))</f>
        <v/>
      </c>
      <c r="AB325" s="5" t="str">
        <f>IF(B325="","",VLOOKUP(AC325,Varsayımlar!$B:$Q,16,0))</f>
        <v/>
      </c>
      <c r="AC325" s="5" t="str">
        <f t="shared" si="17"/>
        <v/>
      </c>
    </row>
    <row r="326" spans="2:29" hidden="1" x14ac:dyDescent="0.25">
      <c r="C326" s="3" t="str">
        <f>IF(B326="","",VLOOKUP(AC326,Varsayımlar!$B:$Q,3,0))</f>
        <v/>
      </c>
      <c r="H326" s="2" t="str">
        <f>IF(B326="","",VLOOKUP(AC326,Varsayımlar!$B:$Q,5,0))</f>
        <v/>
      </c>
      <c r="J326" s="2" t="str">
        <f>IF(B326="","",VLOOKUP(AC326,Varsayımlar!$B:$Q,6,0))</f>
        <v/>
      </c>
      <c r="P326" s="2" t="str">
        <f>IF(B326="","",VLOOKUP(AC326,Varsayımlar!$B:$Q,7,0)*K326)</f>
        <v/>
      </c>
      <c r="Q326" s="2" t="str">
        <f>IF(B326="","",VLOOKUP(AC326,Varsayımlar!$B:$Q,8,0))</f>
        <v/>
      </c>
      <c r="R326" s="2" t="str">
        <f>IF(B326="","",VLOOKUP(AC326,Varsayımlar!$B:$Q,9,0))</f>
        <v/>
      </c>
      <c r="S326" s="2" t="str">
        <f>IF(B326="","",VLOOKUP(AC326,Varsayımlar!$B:$Q,10,0))</f>
        <v/>
      </c>
      <c r="T326" s="2" t="str">
        <f>IF(B326="","",VLOOKUP(AC326,Varsayımlar!$B:$Q,11,0))</f>
        <v/>
      </c>
      <c r="U326" s="2" t="str">
        <f>IF(B326="","",VLOOKUP(AC326,Varsayımlar!$B:$Q,12,0))</f>
        <v/>
      </c>
      <c r="V326" s="2" t="str">
        <f>IF(B326="","",VLOOKUP(AC326,Varsayımlar!$B:$Q,13,0))</f>
        <v/>
      </c>
      <c r="W326" s="2" t="str">
        <f>IF(B326="","",VLOOKUP(AC326,Varsayımlar!$B:$Q,14,0))</f>
        <v/>
      </c>
      <c r="AA326" s="2" t="str">
        <f>IF(B326="","",VLOOKUP(AC326,Varsayımlar!$B:$Q,15,0))</f>
        <v/>
      </c>
      <c r="AB326" s="2" t="str">
        <f>IF(B326="","",VLOOKUP(AC326,Varsayımlar!$B:$Q,16,0))</f>
        <v/>
      </c>
      <c r="AC326" s="2" t="str">
        <f t="shared" si="17"/>
        <v/>
      </c>
    </row>
    <row r="327" spans="2:29" hidden="1" x14ac:dyDescent="0.25">
      <c r="B327" s="6"/>
      <c r="C327" s="7" t="str">
        <f>IF(B327="","",VLOOKUP(AC327,Varsayımlar!$B:$Q,3,0))</f>
        <v/>
      </c>
      <c r="D327" s="7"/>
      <c r="H327" s="5" t="str">
        <f>IF(B327="","",VLOOKUP(AC327,Varsayımlar!$B:$Q,5,0))</f>
        <v/>
      </c>
      <c r="I327" s="5"/>
      <c r="J327" s="5" t="str">
        <f>IF(B327="","",VLOOKUP(AC327,Varsayımlar!$B:$Q,6,0))</f>
        <v/>
      </c>
      <c r="P327" s="5" t="str">
        <f>IF(B327="","",VLOOKUP(AC327,Varsayımlar!$B:$Q,7,0)*K327)</f>
        <v/>
      </c>
      <c r="Q327" s="5" t="str">
        <f>IF(B327="","",VLOOKUP(AC327,Varsayımlar!$B:$Q,8,0))</f>
        <v/>
      </c>
      <c r="R327" s="5" t="str">
        <f>IF(B327="","",VLOOKUP(AC327,Varsayımlar!$B:$Q,9,0))</f>
        <v/>
      </c>
      <c r="S327" s="5" t="str">
        <f>IF(B327="","",VLOOKUP(AC327,Varsayımlar!$B:$Q,10,0))</f>
        <v/>
      </c>
      <c r="T327" s="5" t="str">
        <f>IF(B327="","",VLOOKUP(AC327,Varsayımlar!$B:$Q,11,0))</f>
        <v/>
      </c>
      <c r="U327" s="5" t="str">
        <f>IF(B327="","",VLOOKUP(AC327,Varsayımlar!$B:$Q,12,0))</f>
        <v/>
      </c>
      <c r="V327" s="5" t="str">
        <f>IF(B327="","",VLOOKUP(AC327,Varsayımlar!$B:$Q,13,0))</f>
        <v/>
      </c>
      <c r="W327" s="5" t="str">
        <f>IF(B327="","",VLOOKUP(AC327,Varsayımlar!$B:$Q,14,0))</f>
        <v/>
      </c>
      <c r="AA327" s="5" t="str">
        <f>IF(B327="","",VLOOKUP(AC327,Varsayımlar!$B:$Q,15,0))</f>
        <v/>
      </c>
      <c r="AB327" s="5" t="str">
        <f>IF(B327="","",VLOOKUP(AC327,Varsayımlar!$B:$Q,16,0))</f>
        <v/>
      </c>
      <c r="AC327" s="5" t="str">
        <f t="shared" si="17"/>
        <v/>
      </c>
    </row>
    <row r="328" spans="2:29" hidden="1" x14ac:dyDescent="0.25">
      <c r="C328" s="3" t="str">
        <f>IF(B328="","",VLOOKUP(AC328,Varsayımlar!$B:$Q,3,0))</f>
        <v/>
      </c>
      <c r="H328" s="2" t="str">
        <f>IF(B328="","",VLOOKUP(AC328,Varsayımlar!$B:$Q,5,0))</f>
        <v/>
      </c>
      <c r="J328" s="2" t="str">
        <f>IF(B328="","",VLOOKUP(AC328,Varsayımlar!$B:$Q,6,0))</f>
        <v/>
      </c>
      <c r="P328" s="2" t="str">
        <f>IF(B328="","",VLOOKUP(AC328,Varsayımlar!$B:$Q,7,0)*K328)</f>
        <v/>
      </c>
      <c r="Q328" s="2" t="str">
        <f>IF(B328="","",VLOOKUP(AC328,Varsayımlar!$B:$Q,8,0))</f>
        <v/>
      </c>
      <c r="R328" s="2" t="str">
        <f>IF(B328="","",VLOOKUP(AC328,Varsayımlar!$B:$Q,9,0))</f>
        <v/>
      </c>
      <c r="S328" s="2" t="str">
        <f>IF(B328="","",VLOOKUP(AC328,Varsayımlar!$B:$Q,10,0))</f>
        <v/>
      </c>
      <c r="T328" s="2" t="str">
        <f>IF(B328="","",VLOOKUP(AC328,Varsayımlar!$B:$Q,11,0))</f>
        <v/>
      </c>
      <c r="U328" s="2" t="str">
        <f>IF(B328="","",VLOOKUP(AC328,Varsayımlar!$B:$Q,12,0))</f>
        <v/>
      </c>
      <c r="V328" s="2" t="str">
        <f>IF(B328="","",VLOOKUP(AC328,Varsayımlar!$B:$Q,13,0))</f>
        <v/>
      </c>
      <c r="W328" s="2" t="str">
        <f>IF(B328="","",VLOOKUP(AC328,Varsayımlar!$B:$Q,14,0))</f>
        <v/>
      </c>
      <c r="AA328" s="2" t="str">
        <f>IF(B328="","",VLOOKUP(AC328,Varsayımlar!$B:$Q,15,0))</f>
        <v/>
      </c>
      <c r="AB328" s="2" t="str">
        <f>IF(B328="","",VLOOKUP(AC328,Varsayımlar!$B:$Q,16,0))</f>
        <v/>
      </c>
      <c r="AC328" s="2" t="str">
        <f t="shared" si="17"/>
        <v/>
      </c>
    </row>
    <row r="329" spans="2:29" hidden="1" x14ac:dyDescent="0.25">
      <c r="B329" s="6"/>
      <c r="C329" s="7" t="str">
        <f>IF(B329="","",VLOOKUP(AC329,Varsayımlar!$B:$Q,3,0))</f>
        <v/>
      </c>
      <c r="D329" s="7"/>
      <c r="H329" s="5" t="str">
        <f>IF(B329="","",VLOOKUP(AC329,Varsayımlar!$B:$Q,5,0))</f>
        <v/>
      </c>
      <c r="I329" s="5"/>
      <c r="J329" s="5" t="str">
        <f>IF(B329="","",VLOOKUP(AC329,Varsayımlar!$B:$Q,6,0))</f>
        <v/>
      </c>
      <c r="P329" s="5" t="str">
        <f>IF(B329="","",VLOOKUP(AC329,Varsayımlar!$B:$Q,7,0)*K329)</f>
        <v/>
      </c>
      <c r="Q329" s="5" t="str">
        <f>IF(B329="","",VLOOKUP(AC329,Varsayımlar!$B:$Q,8,0))</f>
        <v/>
      </c>
      <c r="R329" s="5" t="str">
        <f>IF(B329="","",VLOOKUP(AC329,Varsayımlar!$B:$Q,9,0))</f>
        <v/>
      </c>
      <c r="S329" s="5" t="str">
        <f>IF(B329="","",VLOOKUP(AC329,Varsayımlar!$B:$Q,10,0))</f>
        <v/>
      </c>
      <c r="T329" s="5" t="str">
        <f>IF(B329="","",VLOOKUP(AC329,Varsayımlar!$B:$Q,11,0))</f>
        <v/>
      </c>
      <c r="U329" s="5" t="str">
        <f>IF(B329="","",VLOOKUP(AC329,Varsayımlar!$B:$Q,12,0))</f>
        <v/>
      </c>
      <c r="V329" s="5" t="str">
        <f>IF(B329="","",VLOOKUP(AC329,Varsayımlar!$B:$Q,13,0))</f>
        <v/>
      </c>
      <c r="W329" s="5" t="str">
        <f>IF(B329="","",VLOOKUP(AC329,Varsayımlar!$B:$Q,14,0))</f>
        <v/>
      </c>
      <c r="AA329" s="5" t="str">
        <f>IF(B329="","",VLOOKUP(AC329,Varsayımlar!$B:$Q,15,0))</f>
        <v/>
      </c>
      <c r="AB329" s="5" t="str">
        <f>IF(B329="","",VLOOKUP(AC329,Varsayımlar!$B:$Q,16,0))</f>
        <v/>
      </c>
      <c r="AC329" s="5" t="str">
        <f t="shared" si="17"/>
        <v/>
      </c>
    </row>
    <row r="330" spans="2:29" hidden="1" x14ac:dyDescent="0.25">
      <c r="C330" s="3" t="str">
        <f>IF(B330="","",VLOOKUP(AC330,Varsayımlar!$B:$Q,3,0))</f>
        <v/>
      </c>
      <c r="H330" s="2" t="str">
        <f>IF(B330="","",VLOOKUP(AC330,Varsayımlar!$B:$Q,5,0))</f>
        <v/>
      </c>
      <c r="J330" s="2" t="str">
        <f>IF(B330="","",VLOOKUP(AC330,Varsayımlar!$B:$Q,6,0))</f>
        <v/>
      </c>
      <c r="P330" s="2" t="str">
        <f>IF(B330="","",VLOOKUP(AC330,Varsayımlar!$B:$Q,7,0)*K330)</f>
        <v/>
      </c>
      <c r="Q330" s="2" t="str">
        <f>IF(B330="","",VLOOKUP(AC330,Varsayımlar!$B:$Q,8,0))</f>
        <v/>
      </c>
      <c r="R330" s="2" t="str">
        <f>IF(B330="","",VLOOKUP(AC330,Varsayımlar!$B:$Q,9,0))</f>
        <v/>
      </c>
      <c r="S330" s="2" t="str">
        <f>IF(B330="","",VLOOKUP(AC330,Varsayımlar!$B:$Q,10,0))</f>
        <v/>
      </c>
      <c r="T330" s="2" t="str">
        <f>IF(B330="","",VLOOKUP(AC330,Varsayımlar!$B:$Q,11,0))</f>
        <v/>
      </c>
      <c r="U330" s="2" t="str">
        <f>IF(B330="","",VLOOKUP(AC330,Varsayımlar!$B:$Q,12,0))</f>
        <v/>
      </c>
      <c r="V330" s="2" t="str">
        <f>IF(B330="","",VLOOKUP(AC330,Varsayımlar!$B:$Q,13,0))</f>
        <v/>
      </c>
      <c r="W330" s="2" t="str">
        <f>IF(B330="","",VLOOKUP(AC330,Varsayımlar!$B:$Q,14,0))</f>
        <v/>
      </c>
      <c r="AA330" s="2" t="str">
        <f>IF(B330="","",VLOOKUP(AC330,Varsayımlar!$B:$Q,15,0))</f>
        <v/>
      </c>
      <c r="AB330" s="2" t="str">
        <f>IF(B330="","",VLOOKUP(AC330,Varsayımlar!$B:$Q,16,0))</f>
        <v/>
      </c>
      <c r="AC330" s="2" t="str">
        <f t="shared" si="17"/>
        <v/>
      </c>
    </row>
    <row r="331" spans="2:29" hidden="1" x14ac:dyDescent="0.25">
      <c r="B331" s="6"/>
      <c r="C331" s="7" t="str">
        <f>IF(B331="","",VLOOKUP(AC331,Varsayımlar!$B:$Q,3,0))</f>
        <v/>
      </c>
      <c r="D331" s="7"/>
      <c r="H331" s="5" t="str">
        <f>IF(B331="","",VLOOKUP(AC331,Varsayımlar!$B:$Q,5,0))</f>
        <v/>
      </c>
      <c r="I331" s="5"/>
      <c r="J331" s="5" t="str">
        <f>IF(B331="","",VLOOKUP(AC331,Varsayımlar!$B:$Q,6,0))</f>
        <v/>
      </c>
      <c r="P331" s="5" t="str">
        <f>IF(B331="","",VLOOKUP(AC331,Varsayımlar!$B:$Q,7,0)*K331)</f>
        <v/>
      </c>
      <c r="Q331" s="5" t="str">
        <f>IF(B331="","",VLOOKUP(AC331,Varsayımlar!$B:$Q,8,0))</f>
        <v/>
      </c>
      <c r="R331" s="5" t="str">
        <f>IF(B331="","",VLOOKUP(AC331,Varsayımlar!$B:$Q,9,0))</f>
        <v/>
      </c>
      <c r="S331" s="5" t="str">
        <f>IF(B331="","",VLOOKUP(AC331,Varsayımlar!$B:$Q,10,0))</f>
        <v/>
      </c>
      <c r="T331" s="5" t="str">
        <f>IF(B331="","",VLOOKUP(AC331,Varsayımlar!$B:$Q,11,0))</f>
        <v/>
      </c>
      <c r="U331" s="5" t="str">
        <f>IF(B331="","",VLOOKUP(AC331,Varsayımlar!$B:$Q,12,0))</f>
        <v/>
      </c>
      <c r="V331" s="5" t="str">
        <f>IF(B331="","",VLOOKUP(AC331,Varsayımlar!$B:$Q,13,0))</f>
        <v/>
      </c>
      <c r="W331" s="5" t="str">
        <f>IF(B331="","",VLOOKUP(AC331,Varsayımlar!$B:$Q,14,0))</f>
        <v/>
      </c>
      <c r="AA331" s="5" t="str">
        <f>IF(B331="","",VLOOKUP(AC331,Varsayımlar!$B:$Q,15,0))</f>
        <v/>
      </c>
      <c r="AB331" s="5" t="str">
        <f>IF(B331="","",VLOOKUP(AC331,Varsayımlar!$B:$Q,16,0))</f>
        <v/>
      </c>
      <c r="AC331" s="5" t="str">
        <f t="shared" si="17"/>
        <v/>
      </c>
    </row>
    <row r="332" spans="2:29" hidden="1" x14ac:dyDescent="0.25">
      <c r="C332" s="3" t="str">
        <f>IF(B332="","",VLOOKUP(AC332,Varsayımlar!$B:$Q,3,0))</f>
        <v/>
      </c>
      <c r="H332" s="2" t="str">
        <f>IF(B332="","",VLOOKUP(AC332,Varsayımlar!$B:$Q,5,0))</f>
        <v/>
      </c>
      <c r="J332" s="2" t="str">
        <f>IF(B332="","",VLOOKUP(AC332,Varsayımlar!$B:$Q,6,0))</f>
        <v/>
      </c>
      <c r="P332" s="2" t="str">
        <f>IF(B332="","",VLOOKUP(AC332,Varsayımlar!$B:$Q,7,0)*K332)</f>
        <v/>
      </c>
      <c r="Q332" s="2" t="str">
        <f>IF(B332="","",VLOOKUP(AC332,Varsayımlar!$B:$Q,8,0))</f>
        <v/>
      </c>
      <c r="R332" s="2" t="str">
        <f>IF(B332="","",VLOOKUP(AC332,Varsayımlar!$B:$Q,9,0))</f>
        <v/>
      </c>
      <c r="S332" s="2" t="str">
        <f>IF(B332="","",VLOOKUP(AC332,Varsayımlar!$B:$Q,10,0))</f>
        <v/>
      </c>
      <c r="T332" s="2" t="str">
        <f>IF(B332="","",VLOOKUP(AC332,Varsayımlar!$B:$Q,11,0))</f>
        <v/>
      </c>
      <c r="U332" s="2" t="str">
        <f>IF(B332="","",VLOOKUP(AC332,Varsayımlar!$B:$Q,12,0))</f>
        <v/>
      </c>
      <c r="V332" s="2" t="str">
        <f>IF(B332="","",VLOOKUP(AC332,Varsayımlar!$B:$Q,13,0))</f>
        <v/>
      </c>
      <c r="W332" s="2" t="str">
        <f>IF(B332="","",VLOOKUP(AC332,Varsayımlar!$B:$Q,14,0))</f>
        <v/>
      </c>
      <c r="AA332" s="2" t="str">
        <f>IF(B332="","",VLOOKUP(AC332,Varsayımlar!$B:$Q,15,0))</f>
        <v/>
      </c>
      <c r="AB332" s="2" t="str">
        <f>IF(B332="","",VLOOKUP(AC332,Varsayımlar!$B:$Q,16,0))</f>
        <v/>
      </c>
      <c r="AC332" s="2" t="str">
        <f t="shared" ref="AC332:AC395" si="18">IF(B332="","",CONCATENATE(B332,E332))</f>
        <v/>
      </c>
    </row>
    <row r="333" spans="2:29" hidden="1" x14ac:dyDescent="0.25">
      <c r="B333" s="6"/>
      <c r="C333" s="7" t="str">
        <f>IF(B333="","",VLOOKUP(AC333,Varsayımlar!$B:$Q,3,0))</f>
        <v/>
      </c>
      <c r="D333" s="7"/>
      <c r="H333" s="5" t="str">
        <f>IF(B333="","",VLOOKUP(AC333,Varsayımlar!$B:$Q,5,0))</f>
        <v/>
      </c>
      <c r="I333" s="5"/>
      <c r="J333" s="5" t="str">
        <f>IF(B333="","",VLOOKUP(AC333,Varsayımlar!$B:$Q,6,0))</f>
        <v/>
      </c>
      <c r="P333" s="5" t="str">
        <f>IF(B333="","",VLOOKUP(AC333,Varsayımlar!$B:$Q,7,0)*K333)</f>
        <v/>
      </c>
      <c r="Q333" s="5" t="str">
        <f>IF(B333="","",VLOOKUP(AC333,Varsayımlar!$B:$Q,8,0))</f>
        <v/>
      </c>
      <c r="R333" s="5" t="str">
        <f>IF(B333="","",VLOOKUP(AC333,Varsayımlar!$B:$Q,9,0))</f>
        <v/>
      </c>
      <c r="S333" s="5" t="str">
        <f>IF(B333="","",VLOOKUP(AC333,Varsayımlar!$B:$Q,10,0))</f>
        <v/>
      </c>
      <c r="T333" s="5" t="str">
        <f>IF(B333="","",VLOOKUP(AC333,Varsayımlar!$B:$Q,11,0))</f>
        <v/>
      </c>
      <c r="U333" s="5" t="str">
        <f>IF(B333="","",VLOOKUP(AC333,Varsayımlar!$B:$Q,12,0))</f>
        <v/>
      </c>
      <c r="V333" s="5" t="str">
        <f>IF(B333="","",VLOOKUP(AC333,Varsayımlar!$B:$Q,13,0))</f>
        <v/>
      </c>
      <c r="W333" s="5" t="str">
        <f>IF(B333="","",VLOOKUP(AC333,Varsayımlar!$B:$Q,14,0))</f>
        <v/>
      </c>
      <c r="AA333" s="5" t="str">
        <f>IF(B333="","",VLOOKUP(AC333,Varsayımlar!$B:$Q,15,0))</f>
        <v/>
      </c>
      <c r="AB333" s="5" t="str">
        <f>IF(B333="","",VLOOKUP(AC333,Varsayımlar!$B:$Q,16,0))</f>
        <v/>
      </c>
      <c r="AC333" s="5" t="str">
        <f t="shared" si="18"/>
        <v/>
      </c>
    </row>
    <row r="334" spans="2:29" hidden="1" x14ac:dyDescent="0.25">
      <c r="C334" s="3" t="str">
        <f>IF(B334="","",VLOOKUP(AC334,Varsayımlar!$B:$Q,3,0))</f>
        <v/>
      </c>
      <c r="H334" s="2" t="str">
        <f>IF(B334="","",VLOOKUP(AC334,Varsayımlar!$B:$Q,5,0))</f>
        <v/>
      </c>
      <c r="J334" s="2" t="str">
        <f>IF(B334="","",VLOOKUP(AC334,Varsayımlar!$B:$Q,6,0))</f>
        <v/>
      </c>
      <c r="P334" s="2" t="str">
        <f>IF(B334="","",VLOOKUP(AC334,Varsayımlar!$B:$Q,7,0)*K334)</f>
        <v/>
      </c>
      <c r="Q334" s="2" t="str">
        <f>IF(B334="","",VLOOKUP(AC334,Varsayımlar!$B:$Q,8,0))</f>
        <v/>
      </c>
      <c r="R334" s="2" t="str">
        <f>IF(B334="","",VLOOKUP(AC334,Varsayımlar!$B:$Q,9,0))</f>
        <v/>
      </c>
      <c r="S334" s="2" t="str">
        <f>IF(B334="","",VLOOKUP(AC334,Varsayımlar!$B:$Q,10,0))</f>
        <v/>
      </c>
      <c r="T334" s="2" t="str">
        <f>IF(B334="","",VLOOKUP(AC334,Varsayımlar!$B:$Q,11,0))</f>
        <v/>
      </c>
      <c r="U334" s="2" t="str">
        <f>IF(B334="","",VLOOKUP(AC334,Varsayımlar!$B:$Q,12,0))</f>
        <v/>
      </c>
      <c r="V334" s="2" t="str">
        <f>IF(B334="","",VLOOKUP(AC334,Varsayımlar!$B:$Q,13,0))</f>
        <v/>
      </c>
      <c r="W334" s="2" t="str">
        <f>IF(B334="","",VLOOKUP(AC334,Varsayımlar!$B:$Q,14,0))</f>
        <v/>
      </c>
      <c r="AA334" s="2" t="str">
        <f>IF(B334="","",VLOOKUP(AC334,Varsayımlar!$B:$Q,15,0))</f>
        <v/>
      </c>
      <c r="AB334" s="2" t="str">
        <f>IF(B334="","",VLOOKUP(AC334,Varsayımlar!$B:$Q,16,0))</f>
        <v/>
      </c>
      <c r="AC334" s="2" t="str">
        <f t="shared" si="18"/>
        <v/>
      </c>
    </row>
    <row r="335" spans="2:29" hidden="1" x14ac:dyDescent="0.25">
      <c r="B335" s="6"/>
      <c r="C335" s="7" t="str">
        <f>IF(B335="","",VLOOKUP(AC335,Varsayımlar!$B:$Q,3,0))</f>
        <v/>
      </c>
      <c r="D335" s="7"/>
      <c r="H335" s="5" t="str">
        <f>IF(B335="","",VLOOKUP(AC335,Varsayımlar!$B:$Q,5,0))</f>
        <v/>
      </c>
      <c r="I335" s="5"/>
      <c r="J335" s="5" t="str">
        <f>IF(B335="","",VLOOKUP(AC335,Varsayımlar!$B:$Q,6,0))</f>
        <v/>
      </c>
      <c r="P335" s="5" t="str">
        <f>IF(B335="","",VLOOKUP(AC335,Varsayımlar!$B:$Q,7,0)*K335)</f>
        <v/>
      </c>
      <c r="Q335" s="5" t="str">
        <f>IF(B335="","",VLOOKUP(AC335,Varsayımlar!$B:$Q,8,0))</f>
        <v/>
      </c>
      <c r="R335" s="5" t="str">
        <f>IF(B335="","",VLOOKUP(AC335,Varsayımlar!$B:$Q,9,0))</f>
        <v/>
      </c>
      <c r="S335" s="5" t="str">
        <f>IF(B335="","",VLOOKUP(AC335,Varsayımlar!$B:$Q,10,0))</f>
        <v/>
      </c>
      <c r="T335" s="5" t="str">
        <f>IF(B335="","",VLOOKUP(AC335,Varsayımlar!$B:$Q,11,0))</f>
        <v/>
      </c>
      <c r="U335" s="5" t="str">
        <f>IF(B335="","",VLOOKUP(AC335,Varsayımlar!$B:$Q,12,0))</f>
        <v/>
      </c>
      <c r="V335" s="5" t="str">
        <f>IF(B335="","",VLOOKUP(AC335,Varsayımlar!$B:$Q,13,0))</f>
        <v/>
      </c>
      <c r="W335" s="5" t="str">
        <f>IF(B335="","",VLOOKUP(AC335,Varsayımlar!$B:$Q,14,0))</f>
        <v/>
      </c>
      <c r="AA335" s="5" t="str">
        <f>IF(B335="","",VLOOKUP(AC335,Varsayımlar!$B:$Q,15,0))</f>
        <v/>
      </c>
      <c r="AB335" s="5" t="str">
        <f>IF(B335="","",VLOOKUP(AC335,Varsayımlar!$B:$Q,16,0))</f>
        <v/>
      </c>
      <c r="AC335" s="5" t="str">
        <f t="shared" si="18"/>
        <v/>
      </c>
    </row>
    <row r="336" spans="2:29" hidden="1" x14ac:dyDescent="0.25">
      <c r="C336" s="3" t="str">
        <f>IF(B336="","",VLOOKUP(AC336,Varsayımlar!$B:$Q,3,0))</f>
        <v/>
      </c>
      <c r="H336" s="2" t="str">
        <f>IF(B336="","",VLOOKUP(AC336,Varsayımlar!$B:$Q,5,0))</f>
        <v/>
      </c>
      <c r="J336" s="2" t="str">
        <f>IF(B336="","",VLOOKUP(AC336,Varsayımlar!$B:$Q,6,0))</f>
        <v/>
      </c>
      <c r="P336" s="2" t="str">
        <f>IF(B336="","",VLOOKUP(AC336,Varsayımlar!$B:$Q,7,0)*K336)</f>
        <v/>
      </c>
      <c r="Q336" s="2" t="str">
        <f>IF(B336="","",VLOOKUP(AC336,Varsayımlar!$B:$Q,8,0))</f>
        <v/>
      </c>
      <c r="R336" s="2" t="str">
        <f>IF(B336="","",VLOOKUP(AC336,Varsayımlar!$B:$Q,9,0))</f>
        <v/>
      </c>
      <c r="S336" s="2" t="str">
        <f>IF(B336="","",VLOOKUP(AC336,Varsayımlar!$B:$Q,10,0))</f>
        <v/>
      </c>
      <c r="T336" s="2" t="str">
        <f>IF(B336="","",VLOOKUP(AC336,Varsayımlar!$B:$Q,11,0))</f>
        <v/>
      </c>
      <c r="U336" s="2" t="str">
        <f>IF(B336="","",VLOOKUP(AC336,Varsayımlar!$B:$Q,12,0))</f>
        <v/>
      </c>
      <c r="V336" s="2" t="str">
        <f>IF(B336="","",VLOOKUP(AC336,Varsayımlar!$B:$Q,13,0))</f>
        <v/>
      </c>
      <c r="W336" s="2" t="str">
        <f>IF(B336="","",VLOOKUP(AC336,Varsayımlar!$B:$Q,14,0))</f>
        <v/>
      </c>
      <c r="AA336" s="2" t="str">
        <f>IF(B336="","",VLOOKUP(AC336,Varsayımlar!$B:$Q,15,0))</f>
        <v/>
      </c>
      <c r="AB336" s="2" t="str">
        <f>IF(B336="","",VLOOKUP(AC336,Varsayımlar!$B:$Q,16,0))</f>
        <v/>
      </c>
      <c r="AC336" s="2" t="str">
        <f t="shared" si="18"/>
        <v/>
      </c>
    </row>
    <row r="337" spans="2:29" hidden="1" x14ac:dyDescent="0.25">
      <c r="B337" s="6"/>
      <c r="C337" s="7" t="str">
        <f>IF(B337="","",VLOOKUP(AC337,Varsayımlar!$B:$Q,3,0))</f>
        <v/>
      </c>
      <c r="D337" s="7"/>
      <c r="H337" s="5" t="str">
        <f>IF(B337="","",VLOOKUP(AC337,Varsayımlar!$B:$Q,5,0))</f>
        <v/>
      </c>
      <c r="I337" s="5"/>
      <c r="J337" s="5" t="str">
        <f>IF(B337="","",VLOOKUP(AC337,Varsayımlar!$B:$Q,6,0))</f>
        <v/>
      </c>
      <c r="P337" s="5" t="str">
        <f>IF(B337="","",VLOOKUP(AC337,Varsayımlar!$B:$Q,7,0)*K337)</f>
        <v/>
      </c>
      <c r="Q337" s="5" t="str">
        <f>IF(B337="","",VLOOKUP(AC337,Varsayımlar!$B:$Q,8,0))</f>
        <v/>
      </c>
      <c r="R337" s="5" t="str">
        <f>IF(B337="","",VLOOKUP(AC337,Varsayımlar!$B:$Q,9,0))</f>
        <v/>
      </c>
      <c r="S337" s="5" t="str">
        <f>IF(B337="","",VLOOKUP(AC337,Varsayımlar!$B:$Q,10,0))</f>
        <v/>
      </c>
      <c r="T337" s="5" t="str">
        <f>IF(B337="","",VLOOKUP(AC337,Varsayımlar!$B:$Q,11,0))</f>
        <v/>
      </c>
      <c r="U337" s="5" t="str">
        <f>IF(B337="","",VLOOKUP(AC337,Varsayımlar!$B:$Q,12,0))</f>
        <v/>
      </c>
      <c r="V337" s="5" t="str">
        <f>IF(B337="","",VLOOKUP(AC337,Varsayımlar!$B:$Q,13,0))</f>
        <v/>
      </c>
      <c r="W337" s="5" t="str">
        <f>IF(B337="","",VLOOKUP(AC337,Varsayımlar!$B:$Q,14,0))</f>
        <v/>
      </c>
      <c r="AA337" s="5" t="str">
        <f>IF(B337="","",VLOOKUP(AC337,Varsayımlar!$B:$Q,15,0))</f>
        <v/>
      </c>
      <c r="AB337" s="5" t="str">
        <f>IF(B337="","",VLOOKUP(AC337,Varsayımlar!$B:$Q,16,0))</f>
        <v/>
      </c>
      <c r="AC337" s="5" t="str">
        <f t="shared" si="18"/>
        <v/>
      </c>
    </row>
    <row r="338" spans="2:29" hidden="1" x14ac:dyDescent="0.25">
      <c r="C338" s="3" t="str">
        <f>IF(B338="","",VLOOKUP(AC338,Varsayımlar!$B:$Q,3,0))</f>
        <v/>
      </c>
      <c r="H338" s="2" t="str">
        <f>IF(B338="","",VLOOKUP(AC338,Varsayımlar!$B:$Q,5,0))</f>
        <v/>
      </c>
      <c r="J338" s="2" t="str">
        <f>IF(B338="","",VLOOKUP(AC338,Varsayımlar!$B:$Q,6,0))</f>
        <v/>
      </c>
      <c r="P338" s="2" t="str">
        <f>IF(B338="","",VLOOKUP(AC338,Varsayımlar!$B:$Q,7,0)*K338)</f>
        <v/>
      </c>
      <c r="Q338" s="2" t="str">
        <f>IF(B338="","",VLOOKUP(AC338,Varsayımlar!$B:$Q,8,0))</f>
        <v/>
      </c>
      <c r="R338" s="2" t="str">
        <f>IF(B338="","",VLOOKUP(AC338,Varsayımlar!$B:$Q,9,0))</f>
        <v/>
      </c>
      <c r="S338" s="2" t="str">
        <f>IF(B338="","",VLOOKUP(AC338,Varsayımlar!$B:$Q,10,0))</f>
        <v/>
      </c>
      <c r="T338" s="2" t="str">
        <f>IF(B338="","",VLOOKUP(AC338,Varsayımlar!$B:$Q,11,0))</f>
        <v/>
      </c>
      <c r="U338" s="2" t="str">
        <f>IF(B338="","",VLOOKUP(AC338,Varsayımlar!$B:$Q,12,0))</f>
        <v/>
      </c>
      <c r="V338" s="2" t="str">
        <f>IF(B338="","",VLOOKUP(AC338,Varsayımlar!$B:$Q,13,0))</f>
        <v/>
      </c>
      <c r="W338" s="2" t="str">
        <f>IF(B338="","",VLOOKUP(AC338,Varsayımlar!$B:$Q,14,0))</f>
        <v/>
      </c>
      <c r="AA338" s="2" t="str">
        <f>IF(B338="","",VLOOKUP(AC338,Varsayımlar!$B:$Q,15,0))</f>
        <v/>
      </c>
      <c r="AB338" s="2" t="str">
        <f>IF(B338="","",VLOOKUP(AC338,Varsayımlar!$B:$Q,16,0))</f>
        <v/>
      </c>
      <c r="AC338" s="2" t="str">
        <f t="shared" si="18"/>
        <v/>
      </c>
    </row>
    <row r="339" spans="2:29" hidden="1" x14ac:dyDescent="0.25">
      <c r="B339" s="6"/>
      <c r="C339" s="7" t="str">
        <f>IF(B339="","",VLOOKUP(AC339,Varsayımlar!$B:$Q,3,0))</f>
        <v/>
      </c>
      <c r="D339" s="7"/>
      <c r="H339" s="5" t="str">
        <f>IF(B339="","",VLOOKUP(AC339,Varsayımlar!$B:$Q,5,0))</f>
        <v/>
      </c>
      <c r="I339" s="5"/>
      <c r="J339" s="5" t="str">
        <f>IF(B339="","",VLOOKUP(AC339,Varsayımlar!$B:$Q,6,0))</f>
        <v/>
      </c>
      <c r="P339" s="5" t="str">
        <f>IF(B339="","",VLOOKUP(AC339,Varsayımlar!$B:$Q,7,0)*K339)</f>
        <v/>
      </c>
      <c r="Q339" s="5" t="str">
        <f>IF(B339="","",VLOOKUP(AC339,Varsayımlar!$B:$Q,8,0))</f>
        <v/>
      </c>
      <c r="R339" s="5" t="str">
        <f>IF(B339="","",VLOOKUP(AC339,Varsayımlar!$B:$Q,9,0))</f>
        <v/>
      </c>
      <c r="S339" s="5" t="str">
        <f>IF(B339="","",VLOOKUP(AC339,Varsayımlar!$B:$Q,10,0))</f>
        <v/>
      </c>
      <c r="T339" s="5" t="str">
        <f>IF(B339="","",VLOOKUP(AC339,Varsayımlar!$B:$Q,11,0))</f>
        <v/>
      </c>
      <c r="U339" s="5" t="str">
        <f>IF(B339="","",VLOOKUP(AC339,Varsayımlar!$B:$Q,12,0))</f>
        <v/>
      </c>
      <c r="V339" s="5" t="str">
        <f>IF(B339="","",VLOOKUP(AC339,Varsayımlar!$B:$Q,13,0))</f>
        <v/>
      </c>
      <c r="W339" s="5" t="str">
        <f>IF(B339="","",VLOOKUP(AC339,Varsayımlar!$B:$Q,14,0))</f>
        <v/>
      </c>
      <c r="AA339" s="5" t="str">
        <f>IF(B339="","",VLOOKUP(AC339,Varsayımlar!$B:$Q,15,0))</f>
        <v/>
      </c>
      <c r="AB339" s="5" t="str">
        <f>IF(B339="","",VLOOKUP(AC339,Varsayımlar!$B:$Q,16,0))</f>
        <v/>
      </c>
      <c r="AC339" s="5" t="str">
        <f t="shared" si="18"/>
        <v/>
      </c>
    </row>
    <row r="340" spans="2:29" hidden="1" x14ac:dyDescent="0.25">
      <c r="C340" s="3" t="str">
        <f>IF(B340="","",VLOOKUP(AC340,Varsayımlar!$B:$Q,3,0))</f>
        <v/>
      </c>
      <c r="H340" s="2" t="str">
        <f>IF(B340="","",VLOOKUP(AC340,Varsayımlar!$B:$Q,5,0))</f>
        <v/>
      </c>
      <c r="J340" s="2" t="str">
        <f>IF(B340="","",VLOOKUP(AC340,Varsayımlar!$B:$Q,6,0))</f>
        <v/>
      </c>
      <c r="P340" s="2" t="str">
        <f>IF(B340="","",VLOOKUP(AC340,Varsayımlar!$B:$Q,7,0)*K340)</f>
        <v/>
      </c>
      <c r="Q340" s="2" t="str">
        <f>IF(B340="","",VLOOKUP(AC340,Varsayımlar!$B:$Q,8,0))</f>
        <v/>
      </c>
      <c r="R340" s="2" t="str">
        <f>IF(B340="","",VLOOKUP(AC340,Varsayımlar!$B:$Q,9,0))</f>
        <v/>
      </c>
      <c r="S340" s="2" t="str">
        <f>IF(B340="","",VLOOKUP(AC340,Varsayımlar!$B:$Q,10,0))</f>
        <v/>
      </c>
      <c r="T340" s="2" t="str">
        <f>IF(B340="","",VLOOKUP(AC340,Varsayımlar!$B:$Q,11,0))</f>
        <v/>
      </c>
      <c r="U340" s="2" t="str">
        <f>IF(B340="","",VLOOKUP(AC340,Varsayımlar!$B:$Q,12,0))</f>
        <v/>
      </c>
      <c r="V340" s="2" t="str">
        <f>IF(B340="","",VLOOKUP(AC340,Varsayımlar!$B:$Q,13,0))</f>
        <v/>
      </c>
      <c r="W340" s="2" t="str">
        <f>IF(B340="","",VLOOKUP(AC340,Varsayımlar!$B:$Q,14,0))</f>
        <v/>
      </c>
      <c r="AA340" s="2" t="str">
        <f>IF(B340="","",VLOOKUP(AC340,Varsayımlar!$B:$Q,15,0))</f>
        <v/>
      </c>
      <c r="AB340" s="2" t="str">
        <f>IF(B340="","",VLOOKUP(AC340,Varsayımlar!$B:$Q,16,0))</f>
        <v/>
      </c>
      <c r="AC340" s="2" t="str">
        <f t="shared" si="18"/>
        <v/>
      </c>
    </row>
    <row r="341" spans="2:29" hidden="1" x14ac:dyDescent="0.25">
      <c r="B341" s="6"/>
      <c r="C341" s="7" t="str">
        <f>IF(B341="","",VLOOKUP(AC341,Varsayımlar!$B:$Q,3,0))</f>
        <v/>
      </c>
      <c r="D341" s="7"/>
      <c r="H341" s="5" t="str">
        <f>IF(B341="","",VLOOKUP(AC341,Varsayımlar!$B:$Q,5,0))</f>
        <v/>
      </c>
      <c r="I341" s="5"/>
      <c r="J341" s="5" t="str">
        <f>IF(B341="","",VLOOKUP(AC341,Varsayımlar!$B:$Q,6,0))</f>
        <v/>
      </c>
      <c r="P341" s="5" t="str">
        <f>IF(B341="","",VLOOKUP(AC341,Varsayımlar!$B:$Q,7,0)*K341)</f>
        <v/>
      </c>
      <c r="Q341" s="5" t="str">
        <f>IF(B341="","",VLOOKUP(AC341,Varsayımlar!$B:$Q,8,0))</f>
        <v/>
      </c>
      <c r="R341" s="5" t="str">
        <f>IF(B341="","",VLOOKUP(AC341,Varsayımlar!$B:$Q,9,0))</f>
        <v/>
      </c>
      <c r="S341" s="5" t="str">
        <f>IF(B341="","",VLOOKUP(AC341,Varsayımlar!$B:$Q,10,0))</f>
        <v/>
      </c>
      <c r="T341" s="5" t="str">
        <f>IF(B341="","",VLOOKUP(AC341,Varsayımlar!$B:$Q,11,0))</f>
        <v/>
      </c>
      <c r="U341" s="5" t="str">
        <f>IF(B341="","",VLOOKUP(AC341,Varsayımlar!$B:$Q,12,0))</f>
        <v/>
      </c>
      <c r="V341" s="5" t="str">
        <f>IF(B341="","",VLOOKUP(AC341,Varsayımlar!$B:$Q,13,0))</f>
        <v/>
      </c>
      <c r="W341" s="5" t="str">
        <f>IF(B341="","",VLOOKUP(AC341,Varsayımlar!$B:$Q,14,0))</f>
        <v/>
      </c>
      <c r="AA341" s="5" t="str">
        <f>IF(B341="","",VLOOKUP(AC341,Varsayımlar!$B:$Q,15,0))</f>
        <v/>
      </c>
      <c r="AB341" s="5" t="str">
        <f>IF(B341="","",VLOOKUP(AC341,Varsayımlar!$B:$Q,16,0))</f>
        <v/>
      </c>
      <c r="AC341" s="5" t="str">
        <f t="shared" si="18"/>
        <v/>
      </c>
    </row>
    <row r="342" spans="2:29" hidden="1" x14ac:dyDescent="0.25">
      <c r="C342" s="3" t="str">
        <f>IF(B342="","",VLOOKUP(AC342,Varsayımlar!$B:$Q,3,0))</f>
        <v/>
      </c>
      <c r="H342" s="2" t="str">
        <f>IF(B342="","",VLOOKUP(AC342,Varsayımlar!$B:$Q,5,0))</f>
        <v/>
      </c>
      <c r="J342" s="2" t="str">
        <f>IF(B342="","",VLOOKUP(AC342,Varsayımlar!$B:$Q,6,0))</f>
        <v/>
      </c>
      <c r="P342" s="2" t="str">
        <f>IF(B342="","",VLOOKUP(AC342,Varsayımlar!$B:$Q,7,0)*K342)</f>
        <v/>
      </c>
      <c r="Q342" s="2" t="str">
        <f>IF(B342="","",VLOOKUP(AC342,Varsayımlar!$B:$Q,8,0))</f>
        <v/>
      </c>
      <c r="R342" s="2" t="str">
        <f>IF(B342="","",VLOOKUP(AC342,Varsayımlar!$B:$Q,9,0))</f>
        <v/>
      </c>
      <c r="S342" s="2" t="str">
        <f>IF(B342="","",VLOOKUP(AC342,Varsayımlar!$B:$Q,10,0))</f>
        <v/>
      </c>
      <c r="T342" s="2" t="str">
        <f>IF(B342="","",VLOOKUP(AC342,Varsayımlar!$B:$Q,11,0))</f>
        <v/>
      </c>
      <c r="U342" s="2" t="str">
        <f>IF(B342="","",VLOOKUP(AC342,Varsayımlar!$B:$Q,12,0))</f>
        <v/>
      </c>
      <c r="V342" s="2" t="str">
        <f>IF(B342="","",VLOOKUP(AC342,Varsayımlar!$B:$Q,13,0))</f>
        <v/>
      </c>
      <c r="W342" s="2" t="str">
        <f>IF(B342="","",VLOOKUP(AC342,Varsayımlar!$B:$Q,14,0))</f>
        <v/>
      </c>
      <c r="AA342" s="2" t="str">
        <f>IF(B342="","",VLOOKUP(AC342,Varsayımlar!$B:$Q,15,0))</f>
        <v/>
      </c>
      <c r="AB342" s="2" t="str">
        <f>IF(B342="","",VLOOKUP(AC342,Varsayımlar!$B:$Q,16,0))</f>
        <v/>
      </c>
      <c r="AC342" s="2" t="str">
        <f t="shared" si="18"/>
        <v/>
      </c>
    </row>
    <row r="343" spans="2:29" hidden="1" x14ac:dyDescent="0.25">
      <c r="B343" s="6"/>
      <c r="C343" s="7" t="str">
        <f>IF(B343="","",VLOOKUP(AC343,Varsayımlar!$B:$Q,3,0))</f>
        <v/>
      </c>
      <c r="D343" s="7"/>
      <c r="H343" s="5" t="str">
        <f>IF(B343="","",VLOOKUP(AC343,Varsayımlar!$B:$Q,5,0))</f>
        <v/>
      </c>
      <c r="I343" s="5"/>
      <c r="J343" s="5" t="str">
        <f>IF(B343="","",VLOOKUP(AC343,Varsayımlar!$B:$Q,6,0))</f>
        <v/>
      </c>
      <c r="P343" s="5" t="str">
        <f>IF(B343="","",VLOOKUP(AC343,Varsayımlar!$B:$Q,7,0)*K343)</f>
        <v/>
      </c>
      <c r="Q343" s="5" t="str">
        <f>IF(B343="","",VLOOKUP(AC343,Varsayımlar!$B:$Q,8,0))</f>
        <v/>
      </c>
      <c r="R343" s="5" t="str">
        <f>IF(B343="","",VLOOKUP(AC343,Varsayımlar!$B:$Q,9,0))</f>
        <v/>
      </c>
      <c r="S343" s="5" t="str">
        <f>IF(B343="","",VLOOKUP(AC343,Varsayımlar!$B:$Q,10,0))</f>
        <v/>
      </c>
      <c r="T343" s="5" t="str">
        <f>IF(B343="","",VLOOKUP(AC343,Varsayımlar!$B:$Q,11,0))</f>
        <v/>
      </c>
      <c r="U343" s="5" t="str">
        <f>IF(B343="","",VLOOKUP(AC343,Varsayımlar!$B:$Q,12,0))</f>
        <v/>
      </c>
      <c r="V343" s="5" t="str">
        <f>IF(B343="","",VLOOKUP(AC343,Varsayımlar!$B:$Q,13,0))</f>
        <v/>
      </c>
      <c r="W343" s="5" t="str">
        <f>IF(B343="","",VLOOKUP(AC343,Varsayımlar!$B:$Q,14,0))</f>
        <v/>
      </c>
      <c r="AA343" s="5" t="str">
        <f>IF(B343="","",VLOOKUP(AC343,Varsayımlar!$B:$Q,15,0))</f>
        <v/>
      </c>
      <c r="AB343" s="5" t="str">
        <f>IF(B343="","",VLOOKUP(AC343,Varsayımlar!$B:$Q,16,0))</f>
        <v/>
      </c>
      <c r="AC343" s="5" t="str">
        <f t="shared" si="18"/>
        <v/>
      </c>
    </row>
    <row r="344" spans="2:29" hidden="1" x14ac:dyDescent="0.25">
      <c r="C344" s="3" t="str">
        <f>IF(B344="","",VLOOKUP(AC344,Varsayımlar!$B:$Q,3,0))</f>
        <v/>
      </c>
      <c r="H344" s="2" t="str">
        <f>IF(B344="","",VLOOKUP(AC344,Varsayımlar!$B:$Q,5,0))</f>
        <v/>
      </c>
      <c r="J344" s="2" t="str">
        <f>IF(B344="","",VLOOKUP(AC344,Varsayımlar!$B:$Q,6,0))</f>
        <v/>
      </c>
      <c r="P344" s="2" t="str">
        <f>IF(B344="","",VLOOKUP(AC344,Varsayımlar!$B:$Q,7,0)*K344)</f>
        <v/>
      </c>
      <c r="Q344" s="2" t="str">
        <f>IF(B344="","",VLOOKUP(AC344,Varsayımlar!$B:$Q,8,0))</f>
        <v/>
      </c>
      <c r="R344" s="2" t="str">
        <f>IF(B344="","",VLOOKUP(AC344,Varsayımlar!$B:$Q,9,0))</f>
        <v/>
      </c>
      <c r="S344" s="2" t="str">
        <f>IF(B344="","",VLOOKUP(AC344,Varsayımlar!$B:$Q,10,0))</f>
        <v/>
      </c>
      <c r="T344" s="2" t="str">
        <f>IF(B344="","",VLOOKUP(AC344,Varsayımlar!$B:$Q,11,0))</f>
        <v/>
      </c>
      <c r="U344" s="2" t="str">
        <f>IF(B344="","",VLOOKUP(AC344,Varsayımlar!$B:$Q,12,0))</f>
        <v/>
      </c>
      <c r="V344" s="2" t="str">
        <f>IF(B344="","",VLOOKUP(AC344,Varsayımlar!$B:$Q,13,0))</f>
        <v/>
      </c>
      <c r="W344" s="2" t="str">
        <f>IF(B344="","",VLOOKUP(AC344,Varsayımlar!$B:$Q,14,0))</f>
        <v/>
      </c>
      <c r="AA344" s="2" t="str">
        <f>IF(B344="","",VLOOKUP(AC344,Varsayımlar!$B:$Q,15,0))</f>
        <v/>
      </c>
      <c r="AB344" s="2" t="str">
        <f>IF(B344="","",VLOOKUP(AC344,Varsayımlar!$B:$Q,16,0))</f>
        <v/>
      </c>
      <c r="AC344" s="2" t="str">
        <f t="shared" si="18"/>
        <v/>
      </c>
    </row>
    <row r="345" spans="2:29" hidden="1" x14ac:dyDescent="0.25">
      <c r="B345" s="6"/>
      <c r="C345" s="7" t="str">
        <f>IF(B345="","",VLOOKUP(AC345,Varsayımlar!$B:$Q,3,0))</f>
        <v/>
      </c>
      <c r="D345" s="7"/>
      <c r="H345" s="5" t="str">
        <f>IF(B345="","",VLOOKUP(AC345,Varsayımlar!$B:$Q,5,0))</f>
        <v/>
      </c>
      <c r="I345" s="5"/>
      <c r="J345" s="5" t="str">
        <f>IF(B345="","",VLOOKUP(AC345,Varsayımlar!$B:$Q,6,0))</f>
        <v/>
      </c>
      <c r="P345" s="5" t="str">
        <f>IF(B345="","",VLOOKUP(AC345,Varsayımlar!$B:$Q,7,0)*K345)</f>
        <v/>
      </c>
      <c r="Q345" s="5" t="str">
        <f>IF(B345="","",VLOOKUP(AC345,Varsayımlar!$B:$Q,8,0))</f>
        <v/>
      </c>
      <c r="R345" s="5" t="str">
        <f>IF(B345="","",VLOOKUP(AC345,Varsayımlar!$B:$Q,9,0))</f>
        <v/>
      </c>
      <c r="S345" s="5" t="str">
        <f>IF(B345="","",VLOOKUP(AC345,Varsayımlar!$B:$Q,10,0))</f>
        <v/>
      </c>
      <c r="T345" s="5" t="str">
        <f>IF(B345="","",VLOOKUP(AC345,Varsayımlar!$B:$Q,11,0))</f>
        <v/>
      </c>
      <c r="U345" s="5" t="str">
        <f>IF(B345="","",VLOOKUP(AC345,Varsayımlar!$B:$Q,12,0))</f>
        <v/>
      </c>
      <c r="V345" s="5" t="str">
        <f>IF(B345="","",VLOOKUP(AC345,Varsayımlar!$B:$Q,13,0))</f>
        <v/>
      </c>
      <c r="W345" s="5" t="str">
        <f>IF(B345="","",VLOOKUP(AC345,Varsayımlar!$B:$Q,14,0))</f>
        <v/>
      </c>
      <c r="AA345" s="5" t="str">
        <f>IF(B345="","",VLOOKUP(AC345,Varsayımlar!$B:$Q,15,0))</f>
        <v/>
      </c>
      <c r="AB345" s="5" t="str">
        <f>IF(B345="","",VLOOKUP(AC345,Varsayımlar!$B:$Q,16,0))</f>
        <v/>
      </c>
      <c r="AC345" s="5" t="str">
        <f t="shared" si="18"/>
        <v/>
      </c>
    </row>
    <row r="346" spans="2:29" hidden="1" x14ac:dyDescent="0.25">
      <c r="C346" s="3" t="str">
        <f>IF(B346="","",VLOOKUP(AC346,Varsayımlar!$B:$Q,3,0))</f>
        <v/>
      </c>
      <c r="H346" s="2" t="str">
        <f>IF(B346="","",VLOOKUP(AC346,Varsayımlar!$B:$Q,5,0))</f>
        <v/>
      </c>
      <c r="J346" s="2" t="str">
        <f>IF(B346="","",VLOOKUP(AC346,Varsayımlar!$B:$Q,6,0))</f>
        <v/>
      </c>
      <c r="P346" s="2" t="str">
        <f>IF(B346="","",VLOOKUP(AC346,Varsayımlar!$B:$Q,7,0)*K346)</f>
        <v/>
      </c>
      <c r="Q346" s="2" t="str">
        <f>IF(B346="","",VLOOKUP(AC346,Varsayımlar!$B:$Q,8,0))</f>
        <v/>
      </c>
      <c r="R346" s="2" t="str">
        <f>IF(B346="","",VLOOKUP(AC346,Varsayımlar!$B:$Q,9,0))</f>
        <v/>
      </c>
      <c r="S346" s="2" t="str">
        <f>IF(B346="","",VLOOKUP(AC346,Varsayımlar!$B:$Q,10,0))</f>
        <v/>
      </c>
      <c r="T346" s="2" t="str">
        <f>IF(B346="","",VLOOKUP(AC346,Varsayımlar!$B:$Q,11,0))</f>
        <v/>
      </c>
      <c r="U346" s="2" t="str">
        <f>IF(B346="","",VLOOKUP(AC346,Varsayımlar!$B:$Q,12,0))</f>
        <v/>
      </c>
      <c r="V346" s="2" t="str">
        <f>IF(B346="","",VLOOKUP(AC346,Varsayımlar!$B:$Q,13,0))</f>
        <v/>
      </c>
      <c r="W346" s="2" t="str">
        <f>IF(B346="","",VLOOKUP(AC346,Varsayımlar!$B:$Q,14,0))</f>
        <v/>
      </c>
      <c r="AA346" s="2" t="str">
        <f>IF(B346="","",VLOOKUP(AC346,Varsayımlar!$B:$Q,15,0))</f>
        <v/>
      </c>
      <c r="AB346" s="2" t="str">
        <f>IF(B346="","",VLOOKUP(AC346,Varsayımlar!$B:$Q,16,0))</f>
        <v/>
      </c>
      <c r="AC346" s="2" t="str">
        <f t="shared" si="18"/>
        <v/>
      </c>
    </row>
    <row r="347" spans="2:29" hidden="1" x14ac:dyDescent="0.25">
      <c r="B347" s="6"/>
      <c r="C347" s="7" t="str">
        <f>IF(B347="","",VLOOKUP(AC347,Varsayımlar!$B:$Q,3,0))</f>
        <v/>
      </c>
      <c r="D347" s="7"/>
      <c r="H347" s="5" t="str">
        <f>IF(B347="","",VLOOKUP(AC347,Varsayımlar!$B:$Q,5,0))</f>
        <v/>
      </c>
      <c r="I347" s="5"/>
      <c r="J347" s="5" t="str">
        <f>IF(B347="","",VLOOKUP(AC347,Varsayımlar!$B:$Q,6,0))</f>
        <v/>
      </c>
      <c r="P347" s="5" t="str">
        <f>IF(B347="","",VLOOKUP(AC347,Varsayımlar!$B:$Q,7,0)*K347)</f>
        <v/>
      </c>
      <c r="Q347" s="5" t="str">
        <f>IF(B347="","",VLOOKUP(AC347,Varsayımlar!$B:$Q,8,0))</f>
        <v/>
      </c>
      <c r="R347" s="5" t="str">
        <f>IF(B347="","",VLOOKUP(AC347,Varsayımlar!$B:$Q,9,0))</f>
        <v/>
      </c>
      <c r="S347" s="5" t="str">
        <f>IF(B347="","",VLOOKUP(AC347,Varsayımlar!$B:$Q,10,0))</f>
        <v/>
      </c>
      <c r="T347" s="5" t="str">
        <f>IF(B347="","",VLOOKUP(AC347,Varsayımlar!$B:$Q,11,0))</f>
        <v/>
      </c>
      <c r="U347" s="5" t="str">
        <f>IF(B347="","",VLOOKUP(AC347,Varsayımlar!$B:$Q,12,0))</f>
        <v/>
      </c>
      <c r="V347" s="5" t="str">
        <f>IF(B347="","",VLOOKUP(AC347,Varsayımlar!$B:$Q,13,0))</f>
        <v/>
      </c>
      <c r="W347" s="5" t="str">
        <f>IF(B347="","",VLOOKUP(AC347,Varsayımlar!$B:$Q,14,0))</f>
        <v/>
      </c>
      <c r="AA347" s="5" t="str">
        <f>IF(B347="","",VLOOKUP(AC347,Varsayımlar!$B:$Q,15,0))</f>
        <v/>
      </c>
      <c r="AB347" s="5" t="str">
        <f>IF(B347="","",VLOOKUP(AC347,Varsayımlar!$B:$Q,16,0))</f>
        <v/>
      </c>
      <c r="AC347" s="5" t="str">
        <f t="shared" si="18"/>
        <v/>
      </c>
    </row>
    <row r="348" spans="2:29" hidden="1" x14ac:dyDescent="0.25">
      <c r="C348" s="3" t="str">
        <f>IF(B348="","",VLOOKUP(AC348,Varsayımlar!$B:$Q,3,0))</f>
        <v/>
      </c>
      <c r="H348" s="2" t="str">
        <f>IF(B348="","",VLOOKUP(AC348,Varsayımlar!$B:$Q,5,0))</f>
        <v/>
      </c>
      <c r="J348" s="2" t="str">
        <f>IF(B348="","",VLOOKUP(AC348,Varsayımlar!$B:$Q,6,0))</f>
        <v/>
      </c>
      <c r="P348" s="2" t="str">
        <f>IF(B348="","",VLOOKUP(AC348,Varsayımlar!$B:$Q,7,0)*K348)</f>
        <v/>
      </c>
      <c r="Q348" s="2" t="str">
        <f>IF(B348="","",VLOOKUP(AC348,Varsayımlar!$B:$Q,8,0))</f>
        <v/>
      </c>
      <c r="R348" s="2" t="str">
        <f>IF(B348="","",VLOOKUP(AC348,Varsayımlar!$B:$Q,9,0))</f>
        <v/>
      </c>
      <c r="S348" s="2" t="str">
        <f>IF(B348="","",VLOOKUP(AC348,Varsayımlar!$B:$Q,10,0))</f>
        <v/>
      </c>
      <c r="T348" s="2" t="str">
        <f>IF(B348="","",VLOOKUP(AC348,Varsayımlar!$B:$Q,11,0))</f>
        <v/>
      </c>
      <c r="U348" s="2" t="str">
        <f>IF(B348="","",VLOOKUP(AC348,Varsayımlar!$B:$Q,12,0))</f>
        <v/>
      </c>
      <c r="V348" s="2" t="str">
        <f>IF(B348="","",VLOOKUP(AC348,Varsayımlar!$B:$Q,13,0))</f>
        <v/>
      </c>
      <c r="W348" s="2" t="str">
        <f>IF(B348="","",VLOOKUP(AC348,Varsayımlar!$B:$Q,14,0))</f>
        <v/>
      </c>
      <c r="AA348" s="2" t="str">
        <f>IF(B348="","",VLOOKUP(AC348,Varsayımlar!$B:$Q,15,0))</f>
        <v/>
      </c>
      <c r="AB348" s="2" t="str">
        <f>IF(B348="","",VLOOKUP(AC348,Varsayımlar!$B:$Q,16,0))</f>
        <v/>
      </c>
      <c r="AC348" s="2" t="str">
        <f t="shared" si="18"/>
        <v/>
      </c>
    </row>
    <row r="349" spans="2:29" hidden="1" x14ac:dyDescent="0.25">
      <c r="B349" s="6"/>
      <c r="C349" s="7" t="str">
        <f>IF(B349="","",VLOOKUP(AC349,Varsayımlar!$B:$Q,3,0))</f>
        <v/>
      </c>
      <c r="D349" s="7"/>
      <c r="H349" s="5" t="str">
        <f>IF(B349="","",VLOOKUP(AC349,Varsayımlar!$B:$Q,5,0))</f>
        <v/>
      </c>
      <c r="I349" s="5"/>
      <c r="J349" s="5" t="str">
        <f>IF(B349="","",VLOOKUP(AC349,Varsayımlar!$B:$Q,6,0))</f>
        <v/>
      </c>
      <c r="P349" s="5" t="str">
        <f>IF(B349="","",VLOOKUP(AC349,Varsayımlar!$B:$Q,7,0)*K349)</f>
        <v/>
      </c>
      <c r="Q349" s="5" t="str">
        <f>IF(B349="","",VLOOKUP(AC349,Varsayımlar!$B:$Q,8,0))</f>
        <v/>
      </c>
      <c r="R349" s="5" t="str">
        <f>IF(B349="","",VLOOKUP(AC349,Varsayımlar!$B:$Q,9,0))</f>
        <v/>
      </c>
      <c r="S349" s="5" t="str">
        <f>IF(B349="","",VLOOKUP(AC349,Varsayımlar!$B:$Q,10,0))</f>
        <v/>
      </c>
      <c r="T349" s="5" t="str">
        <f>IF(B349="","",VLOOKUP(AC349,Varsayımlar!$B:$Q,11,0))</f>
        <v/>
      </c>
      <c r="U349" s="5" t="str">
        <f>IF(B349="","",VLOOKUP(AC349,Varsayımlar!$B:$Q,12,0))</f>
        <v/>
      </c>
      <c r="V349" s="5" t="str">
        <f>IF(B349="","",VLOOKUP(AC349,Varsayımlar!$B:$Q,13,0))</f>
        <v/>
      </c>
      <c r="W349" s="5" t="str">
        <f>IF(B349="","",VLOOKUP(AC349,Varsayımlar!$B:$Q,14,0))</f>
        <v/>
      </c>
      <c r="AA349" s="5" t="str">
        <f>IF(B349="","",VLOOKUP(AC349,Varsayımlar!$B:$Q,15,0))</f>
        <v/>
      </c>
      <c r="AB349" s="5" t="str">
        <f>IF(B349="","",VLOOKUP(AC349,Varsayımlar!$B:$Q,16,0))</f>
        <v/>
      </c>
      <c r="AC349" s="5" t="str">
        <f t="shared" si="18"/>
        <v/>
      </c>
    </row>
    <row r="350" spans="2:29" hidden="1" x14ac:dyDescent="0.25">
      <c r="C350" s="3" t="str">
        <f>IF(B350="","",VLOOKUP(AC350,Varsayımlar!$B:$Q,3,0))</f>
        <v/>
      </c>
      <c r="H350" s="2" t="str">
        <f>IF(B350="","",VLOOKUP(AC350,Varsayımlar!$B:$Q,5,0))</f>
        <v/>
      </c>
      <c r="J350" s="2" t="str">
        <f>IF(B350="","",VLOOKUP(AC350,Varsayımlar!$B:$Q,6,0))</f>
        <v/>
      </c>
      <c r="P350" s="2" t="str">
        <f>IF(B350="","",VLOOKUP(AC350,Varsayımlar!$B:$Q,7,0)*K350)</f>
        <v/>
      </c>
      <c r="Q350" s="2" t="str">
        <f>IF(B350="","",VLOOKUP(AC350,Varsayımlar!$B:$Q,8,0))</f>
        <v/>
      </c>
      <c r="R350" s="2" t="str">
        <f>IF(B350="","",VLOOKUP(AC350,Varsayımlar!$B:$Q,9,0))</f>
        <v/>
      </c>
      <c r="S350" s="2" t="str">
        <f>IF(B350="","",VLOOKUP(AC350,Varsayımlar!$B:$Q,10,0))</f>
        <v/>
      </c>
      <c r="T350" s="2" t="str">
        <f>IF(B350="","",VLOOKUP(AC350,Varsayımlar!$B:$Q,11,0))</f>
        <v/>
      </c>
      <c r="U350" s="2" t="str">
        <f>IF(B350="","",VLOOKUP(AC350,Varsayımlar!$B:$Q,12,0))</f>
        <v/>
      </c>
      <c r="V350" s="2" t="str">
        <f>IF(B350="","",VLOOKUP(AC350,Varsayımlar!$B:$Q,13,0))</f>
        <v/>
      </c>
      <c r="W350" s="2" t="str">
        <f>IF(B350="","",VLOOKUP(AC350,Varsayımlar!$B:$Q,14,0))</f>
        <v/>
      </c>
      <c r="AA350" s="2" t="str">
        <f>IF(B350="","",VLOOKUP(AC350,Varsayımlar!$B:$Q,15,0))</f>
        <v/>
      </c>
      <c r="AB350" s="2" t="str">
        <f>IF(B350="","",VLOOKUP(AC350,Varsayımlar!$B:$Q,16,0))</f>
        <v/>
      </c>
      <c r="AC350" s="2" t="str">
        <f t="shared" si="18"/>
        <v/>
      </c>
    </row>
    <row r="351" spans="2:29" hidden="1" x14ac:dyDescent="0.25">
      <c r="B351" s="6"/>
      <c r="C351" s="7" t="str">
        <f>IF(B351="","",VLOOKUP(AC351,Varsayımlar!$B:$Q,3,0))</f>
        <v/>
      </c>
      <c r="D351" s="7"/>
      <c r="H351" s="5" t="str">
        <f>IF(B351="","",VLOOKUP(AC351,Varsayımlar!$B:$Q,5,0))</f>
        <v/>
      </c>
      <c r="I351" s="5"/>
      <c r="J351" s="5" t="str">
        <f>IF(B351="","",VLOOKUP(AC351,Varsayımlar!$B:$Q,6,0))</f>
        <v/>
      </c>
      <c r="P351" s="5" t="str">
        <f>IF(B351="","",VLOOKUP(AC351,Varsayımlar!$B:$Q,7,0)*K351)</f>
        <v/>
      </c>
      <c r="Q351" s="5" t="str">
        <f>IF(B351="","",VLOOKUP(AC351,Varsayımlar!$B:$Q,8,0))</f>
        <v/>
      </c>
      <c r="R351" s="5" t="str">
        <f>IF(B351="","",VLOOKUP(AC351,Varsayımlar!$B:$Q,9,0))</f>
        <v/>
      </c>
      <c r="S351" s="5" t="str">
        <f>IF(B351="","",VLOOKUP(AC351,Varsayımlar!$B:$Q,10,0))</f>
        <v/>
      </c>
      <c r="T351" s="5" t="str">
        <f>IF(B351="","",VLOOKUP(AC351,Varsayımlar!$B:$Q,11,0))</f>
        <v/>
      </c>
      <c r="U351" s="5" t="str">
        <f>IF(B351="","",VLOOKUP(AC351,Varsayımlar!$B:$Q,12,0))</f>
        <v/>
      </c>
      <c r="V351" s="5" t="str">
        <f>IF(B351="","",VLOOKUP(AC351,Varsayımlar!$B:$Q,13,0))</f>
        <v/>
      </c>
      <c r="W351" s="5" t="str">
        <f>IF(B351="","",VLOOKUP(AC351,Varsayımlar!$B:$Q,14,0))</f>
        <v/>
      </c>
      <c r="AA351" s="5" t="str">
        <f>IF(B351="","",VLOOKUP(AC351,Varsayımlar!$B:$Q,15,0))</f>
        <v/>
      </c>
      <c r="AB351" s="5" t="str">
        <f>IF(B351="","",VLOOKUP(AC351,Varsayımlar!$B:$Q,16,0))</f>
        <v/>
      </c>
      <c r="AC351" s="5" t="str">
        <f t="shared" si="18"/>
        <v/>
      </c>
    </row>
    <row r="352" spans="2:29" hidden="1" x14ac:dyDescent="0.25">
      <c r="C352" s="3" t="str">
        <f>IF(B352="","",VLOOKUP(AC352,Varsayımlar!$B:$Q,3,0))</f>
        <v/>
      </c>
      <c r="H352" s="2" t="str">
        <f>IF(B352="","",VLOOKUP(AC352,Varsayımlar!$B:$Q,5,0))</f>
        <v/>
      </c>
      <c r="J352" s="2" t="str">
        <f>IF(B352="","",VLOOKUP(AC352,Varsayımlar!$B:$Q,6,0))</f>
        <v/>
      </c>
      <c r="P352" s="2" t="str">
        <f>IF(B352="","",VLOOKUP(AC352,Varsayımlar!$B:$Q,7,0)*K352)</f>
        <v/>
      </c>
      <c r="Q352" s="2" t="str">
        <f>IF(B352="","",VLOOKUP(AC352,Varsayımlar!$B:$Q,8,0))</f>
        <v/>
      </c>
      <c r="R352" s="2" t="str">
        <f>IF(B352="","",VLOOKUP(AC352,Varsayımlar!$B:$Q,9,0))</f>
        <v/>
      </c>
      <c r="S352" s="2" t="str">
        <f>IF(B352="","",VLOOKUP(AC352,Varsayımlar!$B:$Q,10,0))</f>
        <v/>
      </c>
      <c r="T352" s="2" t="str">
        <f>IF(B352="","",VLOOKUP(AC352,Varsayımlar!$B:$Q,11,0))</f>
        <v/>
      </c>
      <c r="U352" s="2" t="str">
        <f>IF(B352="","",VLOOKUP(AC352,Varsayımlar!$B:$Q,12,0))</f>
        <v/>
      </c>
      <c r="V352" s="2" t="str">
        <f>IF(B352="","",VLOOKUP(AC352,Varsayımlar!$B:$Q,13,0))</f>
        <v/>
      </c>
      <c r="W352" s="2" t="str">
        <f>IF(B352="","",VLOOKUP(AC352,Varsayımlar!$B:$Q,14,0))</f>
        <v/>
      </c>
      <c r="AA352" s="2" t="str">
        <f>IF(B352="","",VLOOKUP(AC352,Varsayımlar!$B:$Q,15,0))</f>
        <v/>
      </c>
      <c r="AB352" s="2" t="str">
        <f>IF(B352="","",VLOOKUP(AC352,Varsayımlar!$B:$Q,16,0))</f>
        <v/>
      </c>
      <c r="AC352" s="2" t="str">
        <f t="shared" si="18"/>
        <v/>
      </c>
    </row>
    <row r="353" spans="2:29" hidden="1" x14ac:dyDescent="0.25">
      <c r="B353" s="6"/>
      <c r="C353" s="7" t="str">
        <f>IF(B353="","",VLOOKUP(AC353,Varsayımlar!$B:$Q,3,0))</f>
        <v/>
      </c>
      <c r="D353" s="7"/>
      <c r="H353" s="5" t="str">
        <f>IF(B353="","",VLOOKUP(AC353,Varsayımlar!$B:$Q,5,0))</f>
        <v/>
      </c>
      <c r="I353" s="5"/>
      <c r="J353" s="5" t="str">
        <f>IF(B353="","",VLOOKUP(AC353,Varsayımlar!$B:$Q,6,0))</f>
        <v/>
      </c>
      <c r="P353" s="5" t="str">
        <f>IF(B353="","",VLOOKUP(AC353,Varsayımlar!$B:$Q,7,0)*K353)</f>
        <v/>
      </c>
      <c r="Q353" s="5" t="str">
        <f>IF(B353="","",VLOOKUP(AC353,Varsayımlar!$B:$Q,8,0))</f>
        <v/>
      </c>
      <c r="R353" s="5" t="str">
        <f>IF(B353="","",VLOOKUP(AC353,Varsayımlar!$B:$Q,9,0))</f>
        <v/>
      </c>
      <c r="S353" s="5" t="str">
        <f>IF(B353="","",VLOOKUP(AC353,Varsayımlar!$B:$Q,10,0))</f>
        <v/>
      </c>
      <c r="T353" s="5" t="str">
        <f>IF(B353="","",VLOOKUP(AC353,Varsayımlar!$B:$Q,11,0))</f>
        <v/>
      </c>
      <c r="U353" s="5" t="str">
        <f>IF(B353="","",VLOOKUP(AC353,Varsayımlar!$B:$Q,12,0))</f>
        <v/>
      </c>
      <c r="V353" s="5" t="str">
        <f>IF(B353="","",VLOOKUP(AC353,Varsayımlar!$B:$Q,13,0))</f>
        <v/>
      </c>
      <c r="W353" s="5" t="str">
        <f>IF(B353="","",VLOOKUP(AC353,Varsayımlar!$B:$Q,14,0))</f>
        <v/>
      </c>
      <c r="AA353" s="5" t="str">
        <f>IF(B353="","",VLOOKUP(AC353,Varsayımlar!$B:$Q,15,0))</f>
        <v/>
      </c>
      <c r="AB353" s="5" t="str">
        <f>IF(B353="","",VLOOKUP(AC353,Varsayımlar!$B:$Q,16,0))</f>
        <v/>
      </c>
      <c r="AC353" s="5" t="str">
        <f t="shared" si="18"/>
        <v/>
      </c>
    </row>
    <row r="354" spans="2:29" hidden="1" x14ac:dyDescent="0.25">
      <c r="C354" s="3" t="str">
        <f>IF(B354="","",VLOOKUP(AC354,Varsayımlar!$B:$Q,3,0))</f>
        <v/>
      </c>
      <c r="H354" s="2" t="str">
        <f>IF(B354="","",VLOOKUP(AC354,Varsayımlar!$B:$Q,5,0))</f>
        <v/>
      </c>
      <c r="J354" s="2" t="str">
        <f>IF(B354="","",VLOOKUP(AC354,Varsayımlar!$B:$Q,6,0))</f>
        <v/>
      </c>
      <c r="P354" s="2" t="str">
        <f>IF(B354="","",VLOOKUP(AC354,Varsayımlar!$B:$Q,7,0)*K354)</f>
        <v/>
      </c>
      <c r="Q354" s="2" t="str">
        <f>IF(B354="","",VLOOKUP(AC354,Varsayımlar!$B:$Q,8,0))</f>
        <v/>
      </c>
      <c r="R354" s="2" t="str">
        <f>IF(B354="","",VLOOKUP(AC354,Varsayımlar!$B:$Q,9,0))</f>
        <v/>
      </c>
      <c r="S354" s="2" t="str">
        <f>IF(B354="","",VLOOKUP(AC354,Varsayımlar!$B:$Q,10,0))</f>
        <v/>
      </c>
      <c r="T354" s="2" t="str">
        <f>IF(B354="","",VLOOKUP(AC354,Varsayımlar!$B:$Q,11,0))</f>
        <v/>
      </c>
      <c r="U354" s="2" t="str">
        <f>IF(B354="","",VLOOKUP(AC354,Varsayımlar!$B:$Q,12,0))</f>
        <v/>
      </c>
      <c r="V354" s="2" t="str">
        <f>IF(B354="","",VLOOKUP(AC354,Varsayımlar!$B:$Q,13,0))</f>
        <v/>
      </c>
      <c r="W354" s="2" t="str">
        <f>IF(B354="","",VLOOKUP(AC354,Varsayımlar!$B:$Q,14,0))</f>
        <v/>
      </c>
      <c r="AA354" s="2" t="str">
        <f>IF(B354="","",VLOOKUP(AC354,Varsayımlar!$B:$Q,15,0))</f>
        <v/>
      </c>
      <c r="AB354" s="2" t="str">
        <f>IF(B354="","",VLOOKUP(AC354,Varsayımlar!$B:$Q,16,0))</f>
        <v/>
      </c>
      <c r="AC354" s="2" t="str">
        <f t="shared" si="18"/>
        <v/>
      </c>
    </row>
    <row r="355" spans="2:29" hidden="1" x14ac:dyDescent="0.25">
      <c r="B355" s="6"/>
      <c r="C355" s="7" t="str">
        <f>IF(B355="","",VLOOKUP(AC355,Varsayımlar!$B:$Q,3,0))</f>
        <v/>
      </c>
      <c r="D355" s="7"/>
      <c r="H355" s="5" t="str">
        <f>IF(B355="","",VLOOKUP(AC355,Varsayımlar!$B:$Q,5,0))</f>
        <v/>
      </c>
      <c r="I355" s="5"/>
      <c r="J355" s="5" t="str">
        <f>IF(B355="","",VLOOKUP(AC355,Varsayımlar!$B:$Q,6,0))</f>
        <v/>
      </c>
      <c r="P355" s="5" t="str">
        <f>IF(B355="","",VLOOKUP(AC355,Varsayımlar!$B:$Q,7,0)*K355)</f>
        <v/>
      </c>
      <c r="Q355" s="5" t="str">
        <f>IF(B355="","",VLOOKUP(AC355,Varsayımlar!$B:$Q,8,0))</f>
        <v/>
      </c>
      <c r="R355" s="5" t="str">
        <f>IF(B355="","",VLOOKUP(AC355,Varsayımlar!$B:$Q,9,0))</f>
        <v/>
      </c>
      <c r="S355" s="5" t="str">
        <f>IF(B355="","",VLOOKUP(AC355,Varsayımlar!$B:$Q,10,0))</f>
        <v/>
      </c>
      <c r="T355" s="5" t="str">
        <f>IF(B355="","",VLOOKUP(AC355,Varsayımlar!$B:$Q,11,0))</f>
        <v/>
      </c>
      <c r="U355" s="5" t="str">
        <f>IF(B355="","",VLOOKUP(AC355,Varsayımlar!$B:$Q,12,0))</f>
        <v/>
      </c>
      <c r="V355" s="5" t="str">
        <f>IF(B355="","",VLOOKUP(AC355,Varsayımlar!$B:$Q,13,0))</f>
        <v/>
      </c>
      <c r="W355" s="5" t="str">
        <f>IF(B355="","",VLOOKUP(AC355,Varsayımlar!$B:$Q,14,0))</f>
        <v/>
      </c>
      <c r="AA355" s="5" t="str">
        <f>IF(B355="","",VLOOKUP(AC355,Varsayımlar!$B:$Q,15,0))</f>
        <v/>
      </c>
      <c r="AB355" s="5" t="str">
        <f>IF(B355="","",VLOOKUP(AC355,Varsayımlar!$B:$Q,16,0))</f>
        <v/>
      </c>
      <c r="AC355" s="5" t="str">
        <f t="shared" si="18"/>
        <v/>
      </c>
    </row>
    <row r="356" spans="2:29" hidden="1" x14ac:dyDescent="0.25">
      <c r="C356" s="3" t="str">
        <f>IF(B356="","",VLOOKUP(AC356,Varsayımlar!$B:$Q,3,0))</f>
        <v/>
      </c>
      <c r="H356" s="2" t="str">
        <f>IF(B356="","",VLOOKUP(AC356,Varsayımlar!$B:$Q,5,0))</f>
        <v/>
      </c>
      <c r="J356" s="2" t="str">
        <f>IF(B356="","",VLOOKUP(AC356,Varsayımlar!$B:$Q,6,0))</f>
        <v/>
      </c>
      <c r="P356" s="2" t="str">
        <f>IF(B356="","",VLOOKUP(AC356,Varsayımlar!$B:$Q,7,0)*K356)</f>
        <v/>
      </c>
      <c r="Q356" s="2" t="str">
        <f>IF(B356="","",VLOOKUP(AC356,Varsayımlar!$B:$Q,8,0))</f>
        <v/>
      </c>
      <c r="R356" s="2" t="str">
        <f>IF(B356="","",VLOOKUP(AC356,Varsayımlar!$B:$Q,9,0))</f>
        <v/>
      </c>
      <c r="S356" s="2" t="str">
        <f>IF(B356="","",VLOOKUP(AC356,Varsayımlar!$B:$Q,10,0))</f>
        <v/>
      </c>
      <c r="T356" s="2" t="str">
        <f>IF(B356="","",VLOOKUP(AC356,Varsayımlar!$B:$Q,11,0))</f>
        <v/>
      </c>
      <c r="U356" s="2" t="str">
        <f>IF(B356="","",VLOOKUP(AC356,Varsayımlar!$B:$Q,12,0))</f>
        <v/>
      </c>
      <c r="V356" s="2" t="str">
        <f>IF(B356="","",VLOOKUP(AC356,Varsayımlar!$B:$Q,13,0))</f>
        <v/>
      </c>
      <c r="W356" s="2" t="str">
        <f>IF(B356="","",VLOOKUP(AC356,Varsayımlar!$B:$Q,14,0))</f>
        <v/>
      </c>
      <c r="AA356" s="2" t="str">
        <f>IF(B356="","",VLOOKUP(AC356,Varsayımlar!$B:$Q,15,0))</f>
        <v/>
      </c>
      <c r="AB356" s="2" t="str">
        <f>IF(B356="","",VLOOKUP(AC356,Varsayımlar!$B:$Q,16,0))</f>
        <v/>
      </c>
      <c r="AC356" s="2" t="str">
        <f t="shared" si="18"/>
        <v/>
      </c>
    </row>
    <row r="357" spans="2:29" hidden="1" x14ac:dyDescent="0.25">
      <c r="B357" s="6"/>
      <c r="C357" s="7" t="str">
        <f>IF(B357="","",VLOOKUP(AC357,Varsayımlar!$B:$Q,3,0))</f>
        <v/>
      </c>
      <c r="D357" s="7"/>
      <c r="H357" s="5" t="str">
        <f>IF(B357="","",VLOOKUP(AC357,Varsayımlar!$B:$Q,5,0))</f>
        <v/>
      </c>
      <c r="I357" s="5"/>
      <c r="J357" s="5" t="str">
        <f>IF(B357="","",VLOOKUP(AC357,Varsayımlar!$B:$Q,6,0))</f>
        <v/>
      </c>
      <c r="P357" s="5" t="str">
        <f>IF(B357="","",VLOOKUP(AC357,Varsayımlar!$B:$Q,7,0)*K357)</f>
        <v/>
      </c>
      <c r="Q357" s="5" t="str">
        <f>IF(B357="","",VLOOKUP(AC357,Varsayımlar!$B:$Q,8,0))</f>
        <v/>
      </c>
      <c r="R357" s="5" t="str">
        <f>IF(B357="","",VLOOKUP(AC357,Varsayımlar!$B:$Q,9,0))</f>
        <v/>
      </c>
      <c r="S357" s="5" t="str">
        <f>IF(B357="","",VLOOKUP(AC357,Varsayımlar!$B:$Q,10,0))</f>
        <v/>
      </c>
      <c r="T357" s="5" t="str">
        <f>IF(B357="","",VLOOKUP(AC357,Varsayımlar!$B:$Q,11,0))</f>
        <v/>
      </c>
      <c r="U357" s="5" t="str">
        <f>IF(B357="","",VLOOKUP(AC357,Varsayımlar!$B:$Q,12,0))</f>
        <v/>
      </c>
      <c r="V357" s="5" t="str">
        <f>IF(B357="","",VLOOKUP(AC357,Varsayımlar!$B:$Q,13,0))</f>
        <v/>
      </c>
      <c r="W357" s="5" t="str">
        <f>IF(B357="","",VLOOKUP(AC357,Varsayımlar!$B:$Q,14,0))</f>
        <v/>
      </c>
      <c r="AA357" s="5" t="str">
        <f>IF(B357="","",VLOOKUP(AC357,Varsayımlar!$B:$Q,15,0))</f>
        <v/>
      </c>
      <c r="AB357" s="5" t="str">
        <f>IF(B357="","",VLOOKUP(AC357,Varsayımlar!$B:$Q,16,0))</f>
        <v/>
      </c>
      <c r="AC357" s="5" t="str">
        <f t="shared" si="18"/>
        <v/>
      </c>
    </row>
    <row r="358" spans="2:29" hidden="1" x14ac:dyDescent="0.25">
      <c r="C358" s="3" t="str">
        <f>IF(B358="","",VLOOKUP(AC358,Varsayımlar!$B:$Q,3,0))</f>
        <v/>
      </c>
      <c r="H358" s="2" t="str">
        <f>IF(B358="","",VLOOKUP(AC358,Varsayımlar!$B:$Q,5,0))</f>
        <v/>
      </c>
      <c r="J358" s="2" t="str">
        <f>IF(B358="","",VLOOKUP(AC358,Varsayımlar!$B:$Q,6,0))</f>
        <v/>
      </c>
      <c r="P358" s="2" t="str">
        <f>IF(B358="","",VLOOKUP(AC358,Varsayımlar!$B:$Q,7,0)*K358)</f>
        <v/>
      </c>
      <c r="Q358" s="2" t="str">
        <f>IF(B358="","",VLOOKUP(AC358,Varsayımlar!$B:$Q,8,0))</f>
        <v/>
      </c>
      <c r="R358" s="2" t="str">
        <f>IF(B358="","",VLOOKUP(AC358,Varsayımlar!$B:$Q,9,0))</f>
        <v/>
      </c>
      <c r="S358" s="2" t="str">
        <f>IF(B358="","",VLOOKUP(AC358,Varsayımlar!$B:$Q,10,0))</f>
        <v/>
      </c>
      <c r="T358" s="2" t="str">
        <f>IF(B358="","",VLOOKUP(AC358,Varsayımlar!$B:$Q,11,0))</f>
        <v/>
      </c>
      <c r="U358" s="2" t="str">
        <f>IF(B358="","",VLOOKUP(AC358,Varsayımlar!$B:$Q,12,0))</f>
        <v/>
      </c>
      <c r="V358" s="2" t="str">
        <f>IF(B358="","",VLOOKUP(AC358,Varsayımlar!$B:$Q,13,0))</f>
        <v/>
      </c>
      <c r="W358" s="2" t="str">
        <f>IF(B358="","",VLOOKUP(AC358,Varsayımlar!$B:$Q,14,0))</f>
        <v/>
      </c>
      <c r="AA358" s="2" t="str">
        <f>IF(B358="","",VLOOKUP(AC358,Varsayımlar!$B:$Q,15,0))</f>
        <v/>
      </c>
      <c r="AB358" s="2" t="str">
        <f>IF(B358="","",VLOOKUP(AC358,Varsayımlar!$B:$Q,16,0))</f>
        <v/>
      </c>
      <c r="AC358" s="2" t="str">
        <f t="shared" si="18"/>
        <v/>
      </c>
    </row>
    <row r="359" spans="2:29" hidden="1" x14ac:dyDescent="0.25">
      <c r="B359" s="6"/>
      <c r="C359" s="7" t="str">
        <f>IF(B359="","",VLOOKUP(AC359,Varsayımlar!$B:$Q,3,0))</f>
        <v/>
      </c>
      <c r="D359" s="7"/>
      <c r="H359" s="5" t="str">
        <f>IF(B359="","",VLOOKUP(AC359,Varsayımlar!$B:$Q,5,0))</f>
        <v/>
      </c>
      <c r="I359" s="5"/>
      <c r="J359" s="5" t="str">
        <f>IF(B359="","",VLOOKUP(AC359,Varsayımlar!$B:$Q,6,0))</f>
        <v/>
      </c>
      <c r="P359" s="5" t="str">
        <f>IF(B359="","",VLOOKUP(AC359,Varsayımlar!$B:$Q,7,0)*K359)</f>
        <v/>
      </c>
      <c r="Q359" s="5" t="str">
        <f>IF(B359="","",VLOOKUP(AC359,Varsayımlar!$B:$Q,8,0))</f>
        <v/>
      </c>
      <c r="R359" s="5" t="str">
        <f>IF(B359="","",VLOOKUP(AC359,Varsayımlar!$B:$Q,9,0))</f>
        <v/>
      </c>
      <c r="S359" s="5" t="str">
        <f>IF(B359="","",VLOOKUP(AC359,Varsayımlar!$B:$Q,10,0))</f>
        <v/>
      </c>
      <c r="T359" s="5" t="str">
        <f>IF(B359="","",VLOOKUP(AC359,Varsayımlar!$B:$Q,11,0))</f>
        <v/>
      </c>
      <c r="U359" s="5" t="str">
        <f>IF(B359="","",VLOOKUP(AC359,Varsayımlar!$B:$Q,12,0))</f>
        <v/>
      </c>
      <c r="V359" s="5" t="str">
        <f>IF(B359="","",VLOOKUP(AC359,Varsayımlar!$B:$Q,13,0))</f>
        <v/>
      </c>
      <c r="W359" s="5" t="str">
        <f>IF(B359="","",VLOOKUP(AC359,Varsayımlar!$B:$Q,14,0))</f>
        <v/>
      </c>
      <c r="AA359" s="5" t="str">
        <f>IF(B359="","",VLOOKUP(AC359,Varsayımlar!$B:$Q,15,0))</f>
        <v/>
      </c>
      <c r="AB359" s="5" t="str">
        <f>IF(B359="","",VLOOKUP(AC359,Varsayımlar!$B:$Q,16,0))</f>
        <v/>
      </c>
      <c r="AC359" s="5" t="str">
        <f t="shared" si="18"/>
        <v/>
      </c>
    </row>
    <row r="360" spans="2:29" hidden="1" x14ac:dyDescent="0.25">
      <c r="C360" s="3" t="str">
        <f>IF(B360="","",VLOOKUP(AC360,Varsayımlar!$B:$Q,3,0))</f>
        <v/>
      </c>
      <c r="H360" s="2" t="str">
        <f>IF(B360="","",VLOOKUP(AC360,Varsayımlar!$B:$Q,5,0))</f>
        <v/>
      </c>
      <c r="J360" s="2" t="str">
        <f>IF(B360="","",VLOOKUP(AC360,Varsayımlar!$B:$Q,6,0))</f>
        <v/>
      </c>
      <c r="P360" s="2" t="str">
        <f>IF(B360="","",VLOOKUP(AC360,Varsayımlar!$B:$Q,7,0)*K360)</f>
        <v/>
      </c>
      <c r="Q360" s="2" t="str">
        <f>IF(B360="","",VLOOKUP(AC360,Varsayımlar!$B:$Q,8,0))</f>
        <v/>
      </c>
      <c r="R360" s="2" t="str">
        <f>IF(B360="","",VLOOKUP(AC360,Varsayımlar!$B:$Q,9,0))</f>
        <v/>
      </c>
      <c r="S360" s="2" t="str">
        <f>IF(B360="","",VLOOKUP(AC360,Varsayımlar!$B:$Q,10,0))</f>
        <v/>
      </c>
      <c r="T360" s="2" t="str">
        <f>IF(B360="","",VLOOKUP(AC360,Varsayımlar!$B:$Q,11,0))</f>
        <v/>
      </c>
      <c r="U360" s="2" t="str">
        <f>IF(B360="","",VLOOKUP(AC360,Varsayımlar!$B:$Q,12,0))</f>
        <v/>
      </c>
      <c r="V360" s="2" t="str">
        <f>IF(B360="","",VLOOKUP(AC360,Varsayımlar!$B:$Q,13,0))</f>
        <v/>
      </c>
      <c r="W360" s="2" t="str">
        <f>IF(B360="","",VLOOKUP(AC360,Varsayımlar!$B:$Q,14,0))</f>
        <v/>
      </c>
      <c r="AA360" s="2" t="str">
        <f>IF(B360="","",VLOOKUP(AC360,Varsayımlar!$B:$Q,15,0))</f>
        <v/>
      </c>
      <c r="AB360" s="2" t="str">
        <f>IF(B360="","",VLOOKUP(AC360,Varsayımlar!$B:$Q,16,0))</f>
        <v/>
      </c>
      <c r="AC360" s="2" t="str">
        <f t="shared" si="18"/>
        <v/>
      </c>
    </row>
    <row r="361" spans="2:29" hidden="1" x14ac:dyDescent="0.25">
      <c r="B361" s="6"/>
      <c r="C361" s="7" t="str">
        <f>IF(B361="","",VLOOKUP(AC361,Varsayımlar!$B:$Q,3,0))</f>
        <v/>
      </c>
      <c r="D361" s="7"/>
      <c r="H361" s="5" t="str">
        <f>IF(B361="","",VLOOKUP(AC361,Varsayımlar!$B:$Q,5,0))</f>
        <v/>
      </c>
      <c r="I361" s="5"/>
      <c r="J361" s="5" t="str">
        <f>IF(B361="","",VLOOKUP(AC361,Varsayımlar!$B:$Q,6,0))</f>
        <v/>
      </c>
      <c r="P361" s="5" t="str">
        <f>IF(B361="","",VLOOKUP(AC361,Varsayımlar!$B:$Q,7,0)*K361)</f>
        <v/>
      </c>
      <c r="Q361" s="5" t="str">
        <f>IF(B361="","",VLOOKUP(AC361,Varsayımlar!$B:$Q,8,0))</f>
        <v/>
      </c>
      <c r="R361" s="5" t="str">
        <f>IF(B361="","",VLOOKUP(AC361,Varsayımlar!$B:$Q,9,0))</f>
        <v/>
      </c>
      <c r="S361" s="5" t="str">
        <f>IF(B361="","",VLOOKUP(AC361,Varsayımlar!$B:$Q,10,0))</f>
        <v/>
      </c>
      <c r="T361" s="5" t="str">
        <f>IF(B361="","",VLOOKUP(AC361,Varsayımlar!$B:$Q,11,0))</f>
        <v/>
      </c>
      <c r="U361" s="5" t="str">
        <f>IF(B361="","",VLOOKUP(AC361,Varsayımlar!$B:$Q,12,0))</f>
        <v/>
      </c>
      <c r="V361" s="5" t="str">
        <f>IF(B361="","",VLOOKUP(AC361,Varsayımlar!$B:$Q,13,0))</f>
        <v/>
      </c>
      <c r="W361" s="5" t="str">
        <f>IF(B361="","",VLOOKUP(AC361,Varsayımlar!$B:$Q,14,0))</f>
        <v/>
      </c>
      <c r="AA361" s="5" t="str">
        <f>IF(B361="","",VLOOKUP(AC361,Varsayımlar!$B:$Q,15,0))</f>
        <v/>
      </c>
      <c r="AB361" s="5" t="str">
        <f>IF(B361="","",VLOOKUP(AC361,Varsayımlar!$B:$Q,16,0))</f>
        <v/>
      </c>
      <c r="AC361" s="5" t="str">
        <f t="shared" si="18"/>
        <v/>
      </c>
    </row>
    <row r="362" spans="2:29" hidden="1" x14ac:dyDescent="0.25">
      <c r="C362" s="3" t="str">
        <f>IF(B362="","",VLOOKUP(AC362,Varsayımlar!$B:$Q,3,0))</f>
        <v/>
      </c>
      <c r="H362" s="2" t="str">
        <f>IF(B362="","",VLOOKUP(AC362,Varsayımlar!$B:$Q,5,0))</f>
        <v/>
      </c>
      <c r="J362" s="2" t="str">
        <f>IF(B362="","",VLOOKUP(AC362,Varsayımlar!$B:$Q,6,0))</f>
        <v/>
      </c>
      <c r="P362" s="2" t="str">
        <f>IF(B362="","",VLOOKUP(AC362,Varsayımlar!$B:$Q,7,0)*K362)</f>
        <v/>
      </c>
      <c r="Q362" s="2" t="str">
        <f>IF(B362="","",VLOOKUP(AC362,Varsayımlar!$B:$Q,8,0))</f>
        <v/>
      </c>
      <c r="R362" s="2" t="str">
        <f>IF(B362="","",VLOOKUP(AC362,Varsayımlar!$B:$Q,9,0))</f>
        <v/>
      </c>
      <c r="S362" s="2" t="str">
        <f>IF(B362="","",VLOOKUP(AC362,Varsayımlar!$B:$Q,10,0))</f>
        <v/>
      </c>
      <c r="T362" s="2" t="str">
        <f>IF(B362="","",VLOOKUP(AC362,Varsayımlar!$B:$Q,11,0))</f>
        <v/>
      </c>
      <c r="U362" s="2" t="str">
        <f>IF(B362="","",VLOOKUP(AC362,Varsayımlar!$B:$Q,12,0))</f>
        <v/>
      </c>
      <c r="V362" s="2" t="str">
        <f>IF(B362="","",VLOOKUP(AC362,Varsayımlar!$B:$Q,13,0))</f>
        <v/>
      </c>
      <c r="W362" s="2" t="str">
        <f>IF(B362="","",VLOOKUP(AC362,Varsayımlar!$B:$Q,14,0))</f>
        <v/>
      </c>
      <c r="AA362" s="2" t="str">
        <f>IF(B362="","",VLOOKUP(AC362,Varsayımlar!$B:$Q,15,0))</f>
        <v/>
      </c>
      <c r="AB362" s="2" t="str">
        <f>IF(B362="","",VLOOKUP(AC362,Varsayımlar!$B:$Q,16,0))</f>
        <v/>
      </c>
      <c r="AC362" s="2" t="str">
        <f t="shared" si="18"/>
        <v/>
      </c>
    </row>
    <row r="363" spans="2:29" hidden="1" x14ac:dyDescent="0.25">
      <c r="B363" s="6"/>
      <c r="C363" s="7" t="str">
        <f>IF(B363="","",VLOOKUP(AC363,Varsayımlar!$B:$Q,3,0))</f>
        <v/>
      </c>
      <c r="D363" s="7"/>
      <c r="H363" s="5" t="str">
        <f>IF(B363="","",VLOOKUP(AC363,Varsayımlar!$B:$Q,5,0))</f>
        <v/>
      </c>
      <c r="I363" s="5"/>
      <c r="J363" s="5" t="str">
        <f>IF(B363="","",VLOOKUP(AC363,Varsayımlar!$B:$Q,6,0))</f>
        <v/>
      </c>
      <c r="P363" s="5" t="str">
        <f>IF(B363="","",VLOOKUP(AC363,Varsayımlar!$B:$Q,7,0)*K363)</f>
        <v/>
      </c>
      <c r="Q363" s="5" t="str">
        <f>IF(B363="","",VLOOKUP(AC363,Varsayımlar!$B:$Q,8,0))</f>
        <v/>
      </c>
      <c r="R363" s="5" t="str">
        <f>IF(B363="","",VLOOKUP(AC363,Varsayımlar!$B:$Q,9,0))</f>
        <v/>
      </c>
      <c r="S363" s="5" t="str">
        <f>IF(B363="","",VLOOKUP(AC363,Varsayımlar!$B:$Q,10,0))</f>
        <v/>
      </c>
      <c r="T363" s="5" t="str">
        <f>IF(B363="","",VLOOKUP(AC363,Varsayımlar!$B:$Q,11,0))</f>
        <v/>
      </c>
      <c r="U363" s="5" t="str">
        <f>IF(B363="","",VLOOKUP(AC363,Varsayımlar!$B:$Q,12,0))</f>
        <v/>
      </c>
      <c r="V363" s="5" t="str">
        <f>IF(B363="","",VLOOKUP(AC363,Varsayımlar!$B:$Q,13,0))</f>
        <v/>
      </c>
      <c r="W363" s="5" t="str">
        <f>IF(B363="","",VLOOKUP(AC363,Varsayımlar!$B:$Q,14,0))</f>
        <v/>
      </c>
      <c r="AA363" s="5" t="str">
        <f>IF(B363="","",VLOOKUP(AC363,Varsayımlar!$B:$Q,15,0))</f>
        <v/>
      </c>
      <c r="AB363" s="5" t="str">
        <f>IF(B363="","",VLOOKUP(AC363,Varsayımlar!$B:$Q,16,0))</f>
        <v/>
      </c>
      <c r="AC363" s="5" t="str">
        <f t="shared" si="18"/>
        <v/>
      </c>
    </row>
    <row r="364" spans="2:29" hidden="1" x14ac:dyDescent="0.25">
      <c r="C364" s="3" t="str">
        <f>IF(B364="","",VLOOKUP(AC364,Varsayımlar!$B:$Q,3,0))</f>
        <v/>
      </c>
      <c r="H364" s="2" t="str">
        <f>IF(B364="","",VLOOKUP(AC364,Varsayımlar!$B:$Q,5,0))</f>
        <v/>
      </c>
      <c r="J364" s="2" t="str">
        <f>IF(B364="","",VLOOKUP(AC364,Varsayımlar!$B:$Q,6,0))</f>
        <v/>
      </c>
      <c r="P364" s="2" t="str">
        <f>IF(B364="","",VLOOKUP(AC364,Varsayımlar!$B:$Q,7,0)*K364)</f>
        <v/>
      </c>
      <c r="Q364" s="2" t="str">
        <f>IF(B364="","",VLOOKUP(AC364,Varsayımlar!$B:$Q,8,0))</f>
        <v/>
      </c>
      <c r="R364" s="2" t="str">
        <f>IF(B364="","",VLOOKUP(AC364,Varsayımlar!$B:$Q,9,0))</f>
        <v/>
      </c>
      <c r="S364" s="2" t="str">
        <f>IF(B364="","",VLOOKUP(AC364,Varsayımlar!$B:$Q,10,0))</f>
        <v/>
      </c>
      <c r="T364" s="2" t="str">
        <f>IF(B364="","",VLOOKUP(AC364,Varsayımlar!$B:$Q,11,0))</f>
        <v/>
      </c>
      <c r="U364" s="2" t="str">
        <f>IF(B364="","",VLOOKUP(AC364,Varsayımlar!$B:$Q,12,0))</f>
        <v/>
      </c>
      <c r="V364" s="2" t="str">
        <f>IF(B364="","",VLOOKUP(AC364,Varsayımlar!$B:$Q,13,0))</f>
        <v/>
      </c>
      <c r="W364" s="2" t="str">
        <f>IF(B364="","",VLOOKUP(AC364,Varsayımlar!$B:$Q,14,0))</f>
        <v/>
      </c>
      <c r="AA364" s="2" t="str">
        <f>IF(B364="","",VLOOKUP(AC364,Varsayımlar!$B:$Q,15,0))</f>
        <v/>
      </c>
      <c r="AB364" s="2" t="str">
        <f>IF(B364="","",VLOOKUP(AC364,Varsayımlar!$B:$Q,16,0))</f>
        <v/>
      </c>
      <c r="AC364" s="2" t="str">
        <f t="shared" si="18"/>
        <v/>
      </c>
    </row>
    <row r="365" spans="2:29" hidden="1" x14ac:dyDescent="0.25">
      <c r="B365" s="6"/>
      <c r="C365" s="7" t="str">
        <f>IF(B365="","",VLOOKUP(AC365,Varsayımlar!$B:$Q,3,0))</f>
        <v/>
      </c>
      <c r="D365" s="7"/>
      <c r="H365" s="5" t="str">
        <f>IF(B365="","",VLOOKUP(AC365,Varsayımlar!$B:$Q,5,0))</f>
        <v/>
      </c>
      <c r="I365" s="5"/>
      <c r="J365" s="5" t="str">
        <f>IF(B365="","",VLOOKUP(AC365,Varsayımlar!$B:$Q,6,0))</f>
        <v/>
      </c>
      <c r="P365" s="5" t="str">
        <f>IF(B365="","",VLOOKUP(AC365,Varsayımlar!$B:$Q,7,0)*K365)</f>
        <v/>
      </c>
      <c r="Q365" s="5" t="str">
        <f>IF(B365="","",VLOOKUP(AC365,Varsayımlar!$B:$Q,8,0))</f>
        <v/>
      </c>
      <c r="R365" s="5" t="str">
        <f>IF(B365="","",VLOOKUP(AC365,Varsayımlar!$B:$Q,9,0))</f>
        <v/>
      </c>
      <c r="S365" s="5" t="str">
        <f>IF(B365="","",VLOOKUP(AC365,Varsayımlar!$B:$Q,10,0))</f>
        <v/>
      </c>
      <c r="T365" s="5" t="str">
        <f>IF(B365="","",VLOOKUP(AC365,Varsayımlar!$B:$Q,11,0))</f>
        <v/>
      </c>
      <c r="U365" s="5" t="str">
        <f>IF(B365="","",VLOOKUP(AC365,Varsayımlar!$B:$Q,12,0))</f>
        <v/>
      </c>
      <c r="V365" s="5" t="str">
        <f>IF(B365="","",VLOOKUP(AC365,Varsayımlar!$B:$Q,13,0))</f>
        <v/>
      </c>
      <c r="W365" s="5" t="str">
        <f>IF(B365="","",VLOOKUP(AC365,Varsayımlar!$B:$Q,14,0))</f>
        <v/>
      </c>
      <c r="AA365" s="5" t="str">
        <f>IF(B365="","",VLOOKUP(AC365,Varsayımlar!$B:$Q,15,0))</f>
        <v/>
      </c>
      <c r="AB365" s="5" t="str">
        <f>IF(B365="","",VLOOKUP(AC365,Varsayımlar!$B:$Q,16,0))</f>
        <v/>
      </c>
      <c r="AC365" s="5" t="str">
        <f t="shared" si="18"/>
        <v/>
      </c>
    </row>
    <row r="366" spans="2:29" hidden="1" x14ac:dyDescent="0.25">
      <c r="C366" s="3" t="str">
        <f>IF(B366="","",VLOOKUP(AC366,Varsayımlar!$B:$Q,3,0))</f>
        <v/>
      </c>
      <c r="H366" s="2" t="str">
        <f>IF(B366="","",VLOOKUP(AC366,Varsayımlar!$B:$Q,5,0))</f>
        <v/>
      </c>
      <c r="J366" s="2" t="str">
        <f>IF(B366="","",VLOOKUP(AC366,Varsayımlar!$B:$Q,6,0))</f>
        <v/>
      </c>
      <c r="P366" s="2" t="str">
        <f>IF(B366="","",VLOOKUP(AC366,Varsayımlar!$B:$Q,7,0)*K366)</f>
        <v/>
      </c>
      <c r="Q366" s="2" t="str">
        <f>IF(B366="","",VLOOKUP(AC366,Varsayımlar!$B:$Q,8,0))</f>
        <v/>
      </c>
      <c r="R366" s="2" t="str">
        <f>IF(B366="","",VLOOKUP(AC366,Varsayımlar!$B:$Q,9,0))</f>
        <v/>
      </c>
      <c r="S366" s="2" t="str">
        <f>IF(B366="","",VLOOKUP(AC366,Varsayımlar!$B:$Q,10,0))</f>
        <v/>
      </c>
      <c r="T366" s="2" t="str">
        <f>IF(B366="","",VLOOKUP(AC366,Varsayımlar!$B:$Q,11,0))</f>
        <v/>
      </c>
      <c r="U366" s="2" t="str">
        <f>IF(B366="","",VLOOKUP(AC366,Varsayımlar!$B:$Q,12,0))</f>
        <v/>
      </c>
      <c r="V366" s="2" t="str">
        <f>IF(B366="","",VLOOKUP(AC366,Varsayımlar!$B:$Q,13,0))</f>
        <v/>
      </c>
      <c r="W366" s="2" t="str">
        <f>IF(B366="","",VLOOKUP(AC366,Varsayımlar!$B:$Q,14,0))</f>
        <v/>
      </c>
      <c r="AA366" s="2" t="str">
        <f>IF(B366="","",VLOOKUP(AC366,Varsayımlar!$B:$Q,15,0))</f>
        <v/>
      </c>
      <c r="AB366" s="2" t="str">
        <f>IF(B366="","",VLOOKUP(AC366,Varsayımlar!$B:$Q,16,0))</f>
        <v/>
      </c>
      <c r="AC366" s="2" t="str">
        <f t="shared" si="18"/>
        <v/>
      </c>
    </row>
    <row r="367" spans="2:29" hidden="1" x14ac:dyDescent="0.25">
      <c r="B367" s="6"/>
      <c r="C367" s="7" t="str">
        <f>IF(B367="","",VLOOKUP(AC367,Varsayımlar!$B:$Q,3,0))</f>
        <v/>
      </c>
      <c r="D367" s="7"/>
      <c r="H367" s="5" t="str">
        <f>IF(B367="","",VLOOKUP(AC367,Varsayımlar!$B:$Q,5,0))</f>
        <v/>
      </c>
      <c r="I367" s="5"/>
      <c r="J367" s="5" t="str">
        <f>IF(B367="","",VLOOKUP(AC367,Varsayımlar!$B:$Q,6,0))</f>
        <v/>
      </c>
      <c r="P367" s="5" t="str">
        <f>IF(B367="","",VLOOKUP(AC367,Varsayımlar!$B:$Q,7,0)*K367)</f>
        <v/>
      </c>
      <c r="Q367" s="5" t="str">
        <f>IF(B367="","",VLOOKUP(AC367,Varsayımlar!$B:$Q,8,0))</f>
        <v/>
      </c>
      <c r="R367" s="5" t="str">
        <f>IF(B367="","",VLOOKUP(AC367,Varsayımlar!$B:$Q,9,0))</f>
        <v/>
      </c>
      <c r="S367" s="5" t="str">
        <f>IF(B367="","",VLOOKUP(AC367,Varsayımlar!$B:$Q,10,0))</f>
        <v/>
      </c>
      <c r="T367" s="5" t="str">
        <f>IF(B367="","",VLOOKUP(AC367,Varsayımlar!$B:$Q,11,0))</f>
        <v/>
      </c>
      <c r="U367" s="5" t="str">
        <f>IF(B367="","",VLOOKUP(AC367,Varsayımlar!$B:$Q,12,0))</f>
        <v/>
      </c>
      <c r="V367" s="5" t="str">
        <f>IF(B367="","",VLOOKUP(AC367,Varsayımlar!$B:$Q,13,0))</f>
        <v/>
      </c>
      <c r="W367" s="5" t="str">
        <f>IF(B367="","",VLOOKUP(AC367,Varsayımlar!$B:$Q,14,0))</f>
        <v/>
      </c>
      <c r="AA367" s="5" t="str">
        <f>IF(B367="","",VLOOKUP(AC367,Varsayımlar!$B:$Q,15,0))</f>
        <v/>
      </c>
      <c r="AB367" s="5" t="str">
        <f>IF(B367="","",VLOOKUP(AC367,Varsayımlar!$B:$Q,16,0))</f>
        <v/>
      </c>
      <c r="AC367" s="5" t="str">
        <f t="shared" si="18"/>
        <v/>
      </c>
    </row>
    <row r="368" spans="2:29" hidden="1" x14ac:dyDescent="0.25">
      <c r="C368" s="3" t="str">
        <f>IF(B368="","",VLOOKUP(AC368,Varsayımlar!$B:$Q,3,0))</f>
        <v/>
      </c>
      <c r="H368" s="2" t="str">
        <f>IF(B368="","",VLOOKUP(AC368,Varsayımlar!$B:$Q,5,0))</f>
        <v/>
      </c>
      <c r="J368" s="2" t="str">
        <f>IF(B368="","",VLOOKUP(AC368,Varsayımlar!$B:$Q,6,0))</f>
        <v/>
      </c>
      <c r="P368" s="2" t="str">
        <f>IF(B368="","",VLOOKUP(AC368,Varsayımlar!$B:$Q,7,0)*K368)</f>
        <v/>
      </c>
      <c r="Q368" s="2" t="str">
        <f>IF(B368="","",VLOOKUP(AC368,Varsayımlar!$B:$Q,8,0))</f>
        <v/>
      </c>
      <c r="R368" s="2" t="str">
        <f>IF(B368="","",VLOOKUP(AC368,Varsayımlar!$B:$Q,9,0))</f>
        <v/>
      </c>
      <c r="S368" s="2" t="str">
        <f>IF(B368="","",VLOOKUP(AC368,Varsayımlar!$B:$Q,10,0))</f>
        <v/>
      </c>
      <c r="T368" s="2" t="str">
        <f>IF(B368="","",VLOOKUP(AC368,Varsayımlar!$B:$Q,11,0))</f>
        <v/>
      </c>
      <c r="U368" s="2" t="str">
        <f>IF(B368="","",VLOOKUP(AC368,Varsayımlar!$B:$Q,12,0))</f>
        <v/>
      </c>
      <c r="V368" s="2" t="str">
        <f>IF(B368="","",VLOOKUP(AC368,Varsayımlar!$B:$Q,13,0))</f>
        <v/>
      </c>
      <c r="W368" s="2" t="str">
        <f>IF(B368="","",VLOOKUP(AC368,Varsayımlar!$B:$Q,14,0))</f>
        <v/>
      </c>
      <c r="AA368" s="2" t="str">
        <f>IF(B368="","",VLOOKUP(AC368,Varsayımlar!$B:$Q,15,0))</f>
        <v/>
      </c>
      <c r="AB368" s="2" t="str">
        <f>IF(B368="","",VLOOKUP(AC368,Varsayımlar!$B:$Q,16,0))</f>
        <v/>
      </c>
      <c r="AC368" s="2" t="str">
        <f t="shared" si="18"/>
        <v/>
      </c>
    </row>
    <row r="369" spans="2:29" hidden="1" x14ac:dyDescent="0.25">
      <c r="B369" s="6"/>
      <c r="C369" s="7" t="str">
        <f>IF(B369="","",VLOOKUP(AC369,Varsayımlar!$B:$Q,3,0))</f>
        <v/>
      </c>
      <c r="D369" s="7"/>
      <c r="H369" s="5" t="str">
        <f>IF(B369="","",VLOOKUP(AC369,Varsayımlar!$B:$Q,5,0))</f>
        <v/>
      </c>
      <c r="I369" s="5"/>
      <c r="J369" s="5" t="str">
        <f>IF(B369="","",VLOOKUP(AC369,Varsayımlar!$B:$Q,6,0))</f>
        <v/>
      </c>
      <c r="P369" s="5" t="str">
        <f>IF(B369="","",VLOOKUP(AC369,Varsayımlar!$B:$Q,7,0)*K369)</f>
        <v/>
      </c>
      <c r="Q369" s="5" t="str">
        <f>IF(B369="","",VLOOKUP(AC369,Varsayımlar!$B:$Q,8,0))</f>
        <v/>
      </c>
      <c r="R369" s="5" t="str">
        <f>IF(B369="","",VLOOKUP(AC369,Varsayımlar!$B:$Q,9,0))</f>
        <v/>
      </c>
      <c r="S369" s="5" t="str">
        <f>IF(B369="","",VLOOKUP(AC369,Varsayımlar!$B:$Q,10,0))</f>
        <v/>
      </c>
      <c r="T369" s="5" t="str">
        <f>IF(B369="","",VLOOKUP(AC369,Varsayımlar!$B:$Q,11,0))</f>
        <v/>
      </c>
      <c r="U369" s="5" t="str">
        <f>IF(B369="","",VLOOKUP(AC369,Varsayımlar!$B:$Q,12,0))</f>
        <v/>
      </c>
      <c r="V369" s="5" t="str">
        <f>IF(B369="","",VLOOKUP(AC369,Varsayımlar!$B:$Q,13,0))</f>
        <v/>
      </c>
      <c r="W369" s="5" t="str">
        <f>IF(B369="","",VLOOKUP(AC369,Varsayımlar!$B:$Q,14,0))</f>
        <v/>
      </c>
      <c r="AA369" s="5" t="str">
        <f>IF(B369="","",VLOOKUP(AC369,Varsayımlar!$B:$Q,15,0))</f>
        <v/>
      </c>
      <c r="AB369" s="5" t="str">
        <f>IF(B369="","",VLOOKUP(AC369,Varsayımlar!$B:$Q,16,0))</f>
        <v/>
      </c>
      <c r="AC369" s="5" t="str">
        <f t="shared" si="18"/>
        <v/>
      </c>
    </row>
    <row r="370" spans="2:29" hidden="1" x14ac:dyDescent="0.25">
      <c r="C370" s="3" t="str">
        <f>IF(B370="","",VLOOKUP(AC370,Varsayımlar!$B:$Q,3,0))</f>
        <v/>
      </c>
      <c r="H370" s="2" t="str">
        <f>IF(B370="","",VLOOKUP(AC370,Varsayımlar!$B:$Q,5,0))</f>
        <v/>
      </c>
      <c r="J370" s="2" t="str">
        <f>IF(B370="","",VLOOKUP(AC370,Varsayımlar!$B:$Q,6,0))</f>
        <v/>
      </c>
      <c r="P370" s="2" t="str">
        <f>IF(B370="","",VLOOKUP(AC370,Varsayımlar!$B:$Q,7,0)*K370)</f>
        <v/>
      </c>
      <c r="Q370" s="2" t="str">
        <f>IF(B370="","",VLOOKUP(AC370,Varsayımlar!$B:$Q,8,0))</f>
        <v/>
      </c>
      <c r="R370" s="2" t="str">
        <f>IF(B370="","",VLOOKUP(AC370,Varsayımlar!$B:$Q,9,0))</f>
        <v/>
      </c>
      <c r="S370" s="2" t="str">
        <f>IF(B370="","",VLOOKUP(AC370,Varsayımlar!$B:$Q,10,0))</f>
        <v/>
      </c>
      <c r="T370" s="2" t="str">
        <f>IF(B370="","",VLOOKUP(AC370,Varsayımlar!$B:$Q,11,0))</f>
        <v/>
      </c>
      <c r="U370" s="2" t="str">
        <f>IF(B370="","",VLOOKUP(AC370,Varsayımlar!$B:$Q,12,0))</f>
        <v/>
      </c>
      <c r="V370" s="2" t="str">
        <f>IF(B370="","",VLOOKUP(AC370,Varsayımlar!$B:$Q,13,0))</f>
        <v/>
      </c>
      <c r="W370" s="2" t="str">
        <f>IF(B370="","",VLOOKUP(AC370,Varsayımlar!$B:$Q,14,0))</f>
        <v/>
      </c>
      <c r="AA370" s="2" t="str">
        <f>IF(B370="","",VLOOKUP(AC370,Varsayımlar!$B:$Q,15,0))</f>
        <v/>
      </c>
      <c r="AB370" s="2" t="str">
        <f>IF(B370="","",VLOOKUP(AC370,Varsayımlar!$B:$Q,16,0))</f>
        <v/>
      </c>
      <c r="AC370" s="2" t="str">
        <f t="shared" si="18"/>
        <v/>
      </c>
    </row>
    <row r="371" spans="2:29" hidden="1" x14ac:dyDescent="0.25">
      <c r="B371" s="6"/>
      <c r="C371" s="7" t="str">
        <f>IF(B371="","",VLOOKUP(AC371,Varsayımlar!$B:$Q,3,0))</f>
        <v/>
      </c>
      <c r="D371" s="7"/>
      <c r="H371" s="5" t="str">
        <f>IF(B371="","",VLOOKUP(AC371,Varsayımlar!$B:$Q,5,0))</f>
        <v/>
      </c>
      <c r="I371" s="5"/>
      <c r="J371" s="5" t="str">
        <f>IF(B371="","",VLOOKUP(AC371,Varsayımlar!$B:$Q,6,0))</f>
        <v/>
      </c>
      <c r="P371" s="5" t="str">
        <f>IF(B371="","",VLOOKUP(AC371,Varsayımlar!$B:$Q,7,0)*K371)</f>
        <v/>
      </c>
      <c r="Q371" s="5" t="str">
        <f>IF(B371="","",VLOOKUP(AC371,Varsayımlar!$B:$Q,8,0))</f>
        <v/>
      </c>
      <c r="R371" s="5" t="str">
        <f>IF(B371="","",VLOOKUP(AC371,Varsayımlar!$B:$Q,9,0))</f>
        <v/>
      </c>
      <c r="S371" s="5" t="str">
        <f>IF(B371="","",VLOOKUP(AC371,Varsayımlar!$B:$Q,10,0))</f>
        <v/>
      </c>
      <c r="T371" s="5" t="str">
        <f>IF(B371="","",VLOOKUP(AC371,Varsayımlar!$B:$Q,11,0))</f>
        <v/>
      </c>
      <c r="U371" s="5" t="str">
        <f>IF(B371="","",VLOOKUP(AC371,Varsayımlar!$B:$Q,12,0))</f>
        <v/>
      </c>
      <c r="V371" s="5" t="str">
        <f>IF(B371="","",VLOOKUP(AC371,Varsayımlar!$B:$Q,13,0))</f>
        <v/>
      </c>
      <c r="W371" s="5" t="str">
        <f>IF(B371="","",VLOOKUP(AC371,Varsayımlar!$B:$Q,14,0))</f>
        <v/>
      </c>
      <c r="AA371" s="5" t="str">
        <f>IF(B371="","",VLOOKUP(AC371,Varsayımlar!$B:$Q,15,0))</f>
        <v/>
      </c>
      <c r="AB371" s="5" t="str">
        <f>IF(B371="","",VLOOKUP(AC371,Varsayımlar!$B:$Q,16,0))</f>
        <v/>
      </c>
      <c r="AC371" s="5" t="str">
        <f t="shared" si="18"/>
        <v/>
      </c>
    </row>
    <row r="372" spans="2:29" hidden="1" x14ac:dyDescent="0.25">
      <c r="C372" s="3" t="str">
        <f>IF(B372="","",VLOOKUP(AC372,Varsayımlar!$B:$Q,3,0))</f>
        <v/>
      </c>
      <c r="H372" s="2" t="str">
        <f>IF(B372="","",VLOOKUP(AC372,Varsayımlar!$B:$Q,5,0))</f>
        <v/>
      </c>
      <c r="J372" s="2" t="str">
        <f>IF(B372="","",VLOOKUP(AC372,Varsayımlar!$B:$Q,6,0))</f>
        <v/>
      </c>
      <c r="P372" s="2" t="str">
        <f>IF(B372="","",VLOOKUP(AC372,Varsayımlar!$B:$Q,7,0)*K372)</f>
        <v/>
      </c>
      <c r="Q372" s="2" t="str">
        <f>IF(B372="","",VLOOKUP(AC372,Varsayımlar!$B:$Q,8,0))</f>
        <v/>
      </c>
      <c r="R372" s="2" t="str">
        <f>IF(B372="","",VLOOKUP(AC372,Varsayımlar!$B:$Q,9,0))</f>
        <v/>
      </c>
      <c r="S372" s="2" t="str">
        <f>IF(B372="","",VLOOKUP(AC372,Varsayımlar!$B:$Q,10,0))</f>
        <v/>
      </c>
      <c r="T372" s="2" t="str">
        <f>IF(B372="","",VLOOKUP(AC372,Varsayımlar!$B:$Q,11,0))</f>
        <v/>
      </c>
      <c r="U372" s="2" t="str">
        <f>IF(B372="","",VLOOKUP(AC372,Varsayımlar!$B:$Q,12,0))</f>
        <v/>
      </c>
      <c r="V372" s="2" t="str">
        <f>IF(B372="","",VLOOKUP(AC372,Varsayımlar!$B:$Q,13,0))</f>
        <v/>
      </c>
      <c r="W372" s="2" t="str">
        <f>IF(B372="","",VLOOKUP(AC372,Varsayımlar!$B:$Q,14,0))</f>
        <v/>
      </c>
      <c r="AA372" s="2" t="str">
        <f>IF(B372="","",VLOOKUP(AC372,Varsayımlar!$B:$Q,15,0))</f>
        <v/>
      </c>
      <c r="AB372" s="2" t="str">
        <f>IF(B372="","",VLOOKUP(AC372,Varsayımlar!$B:$Q,16,0))</f>
        <v/>
      </c>
      <c r="AC372" s="2" t="str">
        <f t="shared" si="18"/>
        <v/>
      </c>
    </row>
    <row r="373" spans="2:29" hidden="1" x14ac:dyDescent="0.25">
      <c r="B373" s="6"/>
      <c r="C373" s="7" t="str">
        <f>IF(B373="","",VLOOKUP(AC373,Varsayımlar!$B:$Q,3,0))</f>
        <v/>
      </c>
      <c r="D373" s="7"/>
      <c r="H373" s="5" t="str">
        <f>IF(B373="","",VLOOKUP(AC373,Varsayımlar!$B:$Q,5,0))</f>
        <v/>
      </c>
      <c r="I373" s="5"/>
      <c r="J373" s="5" t="str">
        <f>IF(B373="","",VLOOKUP(AC373,Varsayımlar!$B:$Q,6,0))</f>
        <v/>
      </c>
      <c r="P373" s="5" t="str">
        <f>IF(B373="","",VLOOKUP(AC373,Varsayımlar!$B:$Q,7,0)*K373)</f>
        <v/>
      </c>
      <c r="Q373" s="5" t="str">
        <f>IF(B373="","",VLOOKUP(AC373,Varsayımlar!$B:$Q,8,0))</f>
        <v/>
      </c>
      <c r="R373" s="5" t="str">
        <f>IF(B373="","",VLOOKUP(AC373,Varsayımlar!$B:$Q,9,0))</f>
        <v/>
      </c>
      <c r="S373" s="5" t="str">
        <f>IF(B373="","",VLOOKUP(AC373,Varsayımlar!$B:$Q,10,0))</f>
        <v/>
      </c>
      <c r="T373" s="5" t="str">
        <f>IF(B373="","",VLOOKUP(AC373,Varsayımlar!$B:$Q,11,0))</f>
        <v/>
      </c>
      <c r="U373" s="5" t="str">
        <f>IF(B373="","",VLOOKUP(AC373,Varsayımlar!$B:$Q,12,0))</f>
        <v/>
      </c>
      <c r="V373" s="5" t="str">
        <f>IF(B373="","",VLOOKUP(AC373,Varsayımlar!$B:$Q,13,0))</f>
        <v/>
      </c>
      <c r="W373" s="5" t="str">
        <f>IF(B373="","",VLOOKUP(AC373,Varsayımlar!$B:$Q,14,0))</f>
        <v/>
      </c>
      <c r="AA373" s="5" t="str">
        <f>IF(B373="","",VLOOKUP(AC373,Varsayımlar!$B:$Q,15,0))</f>
        <v/>
      </c>
      <c r="AB373" s="5" t="str">
        <f>IF(B373="","",VLOOKUP(AC373,Varsayımlar!$B:$Q,16,0))</f>
        <v/>
      </c>
      <c r="AC373" s="5" t="str">
        <f t="shared" si="18"/>
        <v/>
      </c>
    </row>
    <row r="374" spans="2:29" hidden="1" x14ac:dyDescent="0.25">
      <c r="C374" s="3" t="str">
        <f>IF(B374="","",VLOOKUP(AC374,Varsayımlar!$B:$Q,3,0))</f>
        <v/>
      </c>
      <c r="H374" s="2" t="str">
        <f>IF(B374="","",VLOOKUP(AC374,Varsayımlar!$B:$Q,5,0))</f>
        <v/>
      </c>
      <c r="J374" s="2" t="str">
        <f>IF(B374="","",VLOOKUP(AC374,Varsayımlar!$B:$Q,6,0))</f>
        <v/>
      </c>
      <c r="P374" s="2" t="str">
        <f>IF(B374="","",VLOOKUP(AC374,Varsayımlar!$B:$Q,7,0)*K374)</f>
        <v/>
      </c>
      <c r="Q374" s="2" t="str">
        <f>IF(B374="","",VLOOKUP(AC374,Varsayımlar!$B:$Q,8,0))</f>
        <v/>
      </c>
      <c r="R374" s="2" t="str">
        <f>IF(B374="","",VLOOKUP(AC374,Varsayımlar!$B:$Q,9,0))</f>
        <v/>
      </c>
      <c r="S374" s="2" t="str">
        <f>IF(B374="","",VLOOKUP(AC374,Varsayımlar!$B:$Q,10,0))</f>
        <v/>
      </c>
      <c r="T374" s="2" t="str">
        <f>IF(B374="","",VLOOKUP(AC374,Varsayımlar!$B:$Q,11,0))</f>
        <v/>
      </c>
      <c r="U374" s="2" t="str">
        <f>IF(B374="","",VLOOKUP(AC374,Varsayımlar!$B:$Q,12,0))</f>
        <v/>
      </c>
      <c r="V374" s="2" t="str">
        <f>IF(B374="","",VLOOKUP(AC374,Varsayımlar!$B:$Q,13,0))</f>
        <v/>
      </c>
      <c r="W374" s="2" t="str">
        <f>IF(B374="","",VLOOKUP(AC374,Varsayımlar!$B:$Q,14,0))</f>
        <v/>
      </c>
      <c r="AA374" s="2" t="str">
        <f>IF(B374="","",VLOOKUP(AC374,Varsayımlar!$B:$Q,15,0))</f>
        <v/>
      </c>
      <c r="AB374" s="2" t="str">
        <f>IF(B374="","",VLOOKUP(AC374,Varsayımlar!$B:$Q,16,0))</f>
        <v/>
      </c>
      <c r="AC374" s="2" t="str">
        <f t="shared" si="18"/>
        <v/>
      </c>
    </row>
    <row r="375" spans="2:29" hidden="1" x14ac:dyDescent="0.25">
      <c r="B375" s="6"/>
      <c r="C375" s="7" t="str">
        <f>IF(B375="","",VLOOKUP(AC375,Varsayımlar!$B:$Q,3,0))</f>
        <v/>
      </c>
      <c r="D375" s="7"/>
      <c r="H375" s="5" t="str">
        <f>IF(B375="","",VLOOKUP(AC375,Varsayımlar!$B:$Q,5,0))</f>
        <v/>
      </c>
      <c r="I375" s="5"/>
      <c r="J375" s="5" t="str">
        <f>IF(B375="","",VLOOKUP(AC375,Varsayımlar!$B:$Q,6,0))</f>
        <v/>
      </c>
      <c r="P375" s="5" t="str">
        <f>IF(B375="","",VLOOKUP(AC375,Varsayımlar!$B:$Q,7,0)*K375)</f>
        <v/>
      </c>
      <c r="Q375" s="5" t="str">
        <f>IF(B375="","",VLOOKUP(AC375,Varsayımlar!$B:$Q,8,0))</f>
        <v/>
      </c>
      <c r="R375" s="5" t="str">
        <f>IF(B375="","",VLOOKUP(AC375,Varsayımlar!$B:$Q,9,0))</f>
        <v/>
      </c>
      <c r="S375" s="5" t="str">
        <f>IF(B375="","",VLOOKUP(AC375,Varsayımlar!$B:$Q,10,0))</f>
        <v/>
      </c>
      <c r="T375" s="5" t="str">
        <f>IF(B375="","",VLOOKUP(AC375,Varsayımlar!$B:$Q,11,0))</f>
        <v/>
      </c>
      <c r="U375" s="5" t="str">
        <f>IF(B375="","",VLOOKUP(AC375,Varsayımlar!$B:$Q,12,0))</f>
        <v/>
      </c>
      <c r="V375" s="5" t="str">
        <f>IF(B375="","",VLOOKUP(AC375,Varsayımlar!$B:$Q,13,0))</f>
        <v/>
      </c>
      <c r="W375" s="5" t="str">
        <f>IF(B375="","",VLOOKUP(AC375,Varsayımlar!$B:$Q,14,0))</f>
        <v/>
      </c>
      <c r="AA375" s="5" t="str">
        <f>IF(B375="","",VLOOKUP(AC375,Varsayımlar!$B:$Q,15,0))</f>
        <v/>
      </c>
      <c r="AB375" s="5" t="str">
        <f>IF(B375="","",VLOOKUP(AC375,Varsayımlar!$B:$Q,16,0))</f>
        <v/>
      </c>
      <c r="AC375" s="5" t="str">
        <f t="shared" si="18"/>
        <v/>
      </c>
    </row>
    <row r="376" spans="2:29" hidden="1" x14ac:dyDescent="0.25">
      <c r="C376" s="3" t="str">
        <f>IF(B376="","",VLOOKUP(AC376,Varsayımlar!$B:$Q,3,0))</f>
        <v/>
      </c>
      <c r="H376" s="2" t="str">
        <f>IF(B376="","",VLOOKUP(AC376,Varsayımlar!$B:$Q,5,0))</f>
        <v/>
      </c>
      <c r="J376" s="2" t="str">
        <f>IF(B376="","",VLOOKUP(AC376,Varsayımlar!$B:$Q,6,0))</f>
        <v/>
      </c>
      <c r="P376" s="2" t="str">
        <f>IF(B376="","",VLOOKUP(AC376,Varsayımlar!$B:$Q,7,0)*K376)</f>
        <v/>
      </c>
      <c r="Q376" s="2" t="str">
        <f>IF(B376="","",VLOOKUP(AC376,Varsayımlar!$B:$Q,8,0))</f>
        <v/>
      </c>
      <c r="R376" s="2" t="str">
        <f>IF(B376="","",VLOOKUP(AC376,Varsayımlar!$B:$Q,9,0))</f>
        <v/>
      </c>
      <c r="S376" s="2" t="str">
        <f>IF(B376="","",VLOOKUP(AC376,Varsayımlar!$B:$Q,10,0))</f>
        <v/>
      </c>
      <c r="T376" s="2" t="str">
        <f>IF(B376="","",VLOOKUP(AC376,Varsayımlar!$B:$Q,11,0))</f>
        <v/>
      </c>
      <c r="U376" s="2" t="str">
        <f>IF(B376="","",VLOOKUP(AC376,Varsayımlar!$B:$Q,12,0))</f>
        <v/>
      </c>
      <c r="V376" s="2" t="str">
        <f>IF(B376="","",VLOOKUP(AC376,Varsayımlar!$B:$Q,13,0))</f>
        <v/>
      </c>
      <c r="W376" s="2" t="str">
        <f>IF(B376="","",VLOOKUP(AC376,Varsayımlar!$B:$Q,14,0))</f>
        <v/>
      </c>
      <c r="AA376" s="2" t="str">
        <f>IF(B376="","",VLOOKUP(AC376,Varsayımlar!$B:$Q,15,0))</f>
        <v/>
      </c>
      <c r="AB376" s="2" t="str">
        <f>IF(B376="","",VLOOKUP(AC376,Varsayımlar!$B:$Q,16,0))</f>
        <v/>
      </c>
      <c r="AC376" s="2" t="str">
        <f t="shared" si="18"/>
        <v/>
      </c>
    </row>
    <row r="377" spans="2:29" hidden="1" x14ac:dyDescent="0.25">
      <c r="B377" s="6"/>
      <c r="C377" s="7" t="str">
        <f>IF(B377="","",VLOOKUP(AC377,Varsayımlar!$B:$Q,3,0))</f>
        <v/>
      </c>
      <c r="D377" s="7"/>
      <c r="H377" s="5" t="str">
        <f>IF(B377="","",VLOOKUP(AC377,Varsayımlar!$B:$Q,5,0))</f>
        <v/>
      </c>
      <c r="I377" s="5"/>
      <c r="J377" s="5" t="str">
        <f>IF(B377="","",VLOOKUP(AC377,Varsayımlar!$B:$Q,6,0))</f>
        <v/>
      </c>
      <c r="P377" s="5" t="str">
        <f>IF(B377="","",VLOOKUP(AC377,Varsayımlar!$B:$Q,7,0)*K377)</f>
        <v/>
      </c>
      <c r="Q377" s="5" t="str">
        <f>IF(B377="","",VLOOKUP(AC377,Varsayımlar!$B:$Q,8,0))</f>
        <v/>
      </c>
      <c r="R377" s="5" t="str">
        <f>IF(B377="","",VLOOKUP(AC377,Varsayımlar!$B:$Q,9,0))</f>
        <v/>
      </c>
      <c r="S377" s="5" t="str">
        <f>IF(B377="","",VLOOKUP(AC377,Varsayımlar!$B:$Q,10,0))</f>
        <v/>
      </c>
      <c r="T377" s="5" t="str">
        <f>IF(B377="","",VLOOKUP(AC377,Varsayımlar!$B:$Q,11,0))</f>
        <v/>
      </c>
      <c r="U377" s="5" t="str">
        <f>IF(B377="","",VLOOKUP(AC377,Varsayımlar!$B:$Q,12,0))</f>
        <v/>
      </c>
      <c r="V377" s="5" t="str">
        <f>IF(B377="","",VLOOKUP(AC377,Varsayımlar!$B:$Q,13,0))</f>
        <v/>
      </c>
      <c r="W377" s="5" t="str">
        <f>IF(B377="","",VLOOKUP(AC377,Varsayımlar!$B:$Q,14,0))</f>
        <v/>
      </c>
      <c r="AA377" s="5" t="str">
        <f>IF(B377="","",VLOOKUP(AC377,Varsayımlar!$B:$Q,15,0))</f>
        <v/>
      </c>
      <c r="AB377" s="5" t="str">
        <f>IF(B377="","",VLOOKUP(AC377,Varsayımlar!$B:$Q,16,0))</f>
        <v/>
      </c>
      <c r="AC377" s="5" t="str">
        <f t="shared" si="18"/>
        <v/>
      </c>
    </row>
    <row r="378" spans="2:29" hidden="1" x14ac:dyDescent="0.25">
      <c r="C378" s="3" t="str">
        <f>IF(B378="","",VLOOKUP(AC378,Varsayımlar!$B:$Q,3,0))</f>
        <v/>
      </c>
      <c r="H378" s="2" t="str">
        <f>IF(B378="","",VLOOKUP(AC378,Varsayımlar!$B:$Q,5,0))</f>
        <v/>
      </c>
      <c r="J378" s="2" t="str">
        <f>IF(B378="","",VLOOKUP(AC378,Varsayımlar!$B:$Q,6,0))</f>
        <v/>
      </c>
      <c r="P378" s="2" t="str">
        <f>IF(B378="","",VLOOKUP(AC378,Varsayımlar!$B:$Q,7,0)*K378)</f>
        <v/>
      </c>
      <c r="Q378" s="2" t="str">
        <f>IF(B378="","",VLOOKUP(AC378,Varsayımlar!$B:$Q,8,0))</f>
        <v/>
      </c>
      <c r="R378" s="2" t="str">
        <f>IF(B378="","",VLOOKUP(AC378,Varsayımlar!$B:$Q,9,0))</f>
        <v/>
      </c>
      <c r="S378" s="2" t="str">
        <f>IF(B378="","",VLOOKUP(AC378,Varsayımlar!$B:$Q,10,0))</f>
        <v/>
      </c>
      <c r="T378" s="2" t="str">
        <f>IF(B378="","",VLOOKUP(AC378,Varsayımlar!$B:$Q,11,0))</f>
        <v/>
      </c>
      <c r="U378" s="2" t="str">
        <f>IF(B378="","",VLOOKUP(AC378,Varsayımlar!$B:$Q,12,0))</f>
        <v/>
      </c>
      <c r="V378" s="2" t="str">
        <f>IF(B378="","",VLOOKUP(AC378,Varsayımlar!$B:$Q,13,0))</f>
        <v/>
      </c>
      <c r="W378" s="2" t="str">
        <f>IF(B378="","",VLOOKUP(AC378,Varsayımlar!$B:$Q,14,0))</f>
        <v/>
      </c>
      <c r="AA378" s="2" t="str">
        <f>IF(B378="","",VLOOKUP(AC378,Varsayımlar!$B:$Q,15,0))</f>
        <v/>
      </c>
      <c r="AB378" s="2" t="str">
        <f>IF(B378="","",VLOOKUP(AC378,Varsayımlar!$B:$Q,16,0))</f>
        <v/>
      </c>
      <c r="AC378" s="2" t="str">
        <f t="shared" si="18"/>
        <v/>
      </c>
    </row>
    <row r="379" spans="2:29" hidden="1" x14ac:dyDescent="0.25">
      <c r="B379" s="6"/>
      <c r="C379" s="7" t="str">
        <f>IF(B379="","",VLOOKUP(AC379,Varsayımlar!$B:$Q,3,0))</f>
        <v/>
      </c>
      <c r="D379" s="7"/>
      <c r="H379" s="5" t="str">
        <f>IF(B379="","",VLOOKUP(AC379,Varsayımlar!$B:$Q,5,0))</f>
        <v/>
      </c>
      <c r="I379" s="5"/>
      <c r="J379" s="5" t="str">
        <f>IF(B379="","",VLOOKUP(AC379,Varsayımlar!$B:$Q,6,0))</f>
        <v/>
      </c>
      <c r="P379" s="5" t="str">
        <f>IF(B379="","",VLOOKUP(AC379,Varsayımlar!$B:$Q,7,0)*K379)</f>
        <v/>
      </c>
      <c r="Q379" s="5" t="str">
        <f>IF(B379="","",VLOOKUP(AC379,Varsayımlar!$B:$Q,8,0))</f>
        <v/>
      </c>
      <c r="R379" s="5" t="str">
        <f>IF(B379="","",VLOOKUP(AC379,Varsayımlar!$B:$Q,9,0))</f>
        <v/>
      </c>
      <c r="S379" s="5" t="str">
        <f>IF(B379="","",VLOOKUP(AC379,Varsayımlar!$B:$Q,10,0))</f>
        <v/>
      </c>
      <c r="T379" s="5" t="str">
        <f>IF(B379="","",VLOOKUP(AC379,Varsayımlar!$B:$Q,11,0))</f>
        <v/>
      </c>
      <c r="U379" s="5" t="str">
        <f>IF(B379="","",VLOOKUP(AC379,Varsayımlar!$B:$Q,12,0))</f>
        <v/>
      </c>
      <c r="V379" s="5" t="str">
        <f>IF(B379="","",VLOOKUP(AC379,Varsayımlar!$B:$Q,13,0))</f>
        <v/>
      </c>
      <c r="W379" s="5" t="str">
        <f>IF(B379="","",VLOOKUP(AC379,Varsayımlar!$B:$Q,14,0))</f>
        <v/>
      </c>
      <c r="AA379" s="5" t="str">
        <f>IF(B379="","",VLOOKUP(AC379,Varsayımlar!$B:$Q,15,0))</f>
        <v/>
      </c>
      <c r="AB379" s="5" t="str">
        <f>IF(B379="","",VLOOKUP(AC379,Varsayımlar!$B:$Q,16,0))</f>
        <v/>
      </c>
      <c r="AC379" s="5" t="str">
        <f t="shared" si="18"/>
        <v/>
      </c>
    </row>
    <row r="380" spans="2:29" hidden="1" x14ac:dyDescent="0.25">
      <c r="C380" s="3" t="str">
        <f>IF(B380="","",VLOOKUP(AC380,Varsayımlar!$B:$Q,3,0))</f>
        <v/>
      </c>
      <c r="H380" s="2" t="str">
        <f>IF(B380="","",VLOOKUP(AC380,Varsayımlar!$B:$Q,5,0))</f>
        <v/>
      </c>
      <c r="J380" s="2" t="str">
        <f>IF(B380="","",VLOOKUP(AC380,Varsayımlar!$B:$Q,6,0))</f>
        <v/>
      </c>
      <c r="P380" s="2" t="str">
        <f>IF(B380="","",VLOOKUP(AC380,Varsayımlar!$B:$Q,7,0)*K380)</f>
        <v/>
      </c>
      <c r="Q380" s="2" t="str">
        <f>IF(B380="","",VLOOKUP(AC380,Varsayımlar!$B:$Q,8,0))</f>
        <v/>
      </c>
      <c r="R380" s="2" t="str">
        <f>IF(B380="","",VLOOKUP(AC380,Varsayımlar!$B:$Q,9,0))</f>
        <v/>
      </c>
      <c r="S380" s="2" t="str">
        <f>IF(B380="","",VLOOKUP(AC380,Varsayımlar!$B:$Q,10,0))</f>
        <v/>
      </c>
      <c r="T380" s="2" t="str">
        <f>IF(B380="","",VLOOKUP(AC380,Varsayımlar!$B:$Q,11,0))</f>
        <v/>
      </c>
      <c r="U380" s="2" t="str">
        <f>IF(B380="","",VLOOKUP(AC380,Varsayımlar!$B:$Q,12,0))</f>
        <v/>
      </c>
      <c r="V380" s="2" t="str">
        <f>IF(B380="","",VLOOKUP(AC380,Varsayımlar!$B:$Q,13,0))</f>
        <v/>
      </c>
      <c r="W380" s="2" t="str">
        <f>IF(B380="","",VLOOKUP(AC380,Varsayımlar!$B:$Q,14,0))</f>
        <v/>
      </c>
      <c r="AA380" s="2" t="str">
        <f>IF(B380="","",VLOOKUP(AC380,Varsayımlar!$B:$Q,15,0))</f>
        <v/>
      </c>
      <c r="AB380" s="2" t="str">
        <f>IF(B380="","",VLOOKUP(AC380,Varsayımlar!$B:$Q,16,0))</f>
        <v/>
      </c>
      <c r="AC380" s="2" t="str">
        <f t="shared" si="18"/>
        <v/>
      </c>
    </row>
    <row r="381" spans="2:29" hidden="1" x14ac:dyDescent="0.25">
      <c r="B381" s="6"/>
      <c r="C381" s="7" t="str">
        <f>IF(B381="","",VLOOKUP(AC381,Varsayımlar!$B:$Q,3,0))</f>
        <v/>
      </c>
      <c r="D381" s="7"/>
      <c r="H381" s="5" t="str">
        <f>IF(B381="","",VLOOKUP(AC381,Varsayımlar!$B:$Q,5,0))</f>
        <v/>
      </c>
      <c r="I381" s="5"/>
      <c r="J381" s="5" t="str">
        <f>IF(B381="","",VLOOKUP(AC381,Varsayımlar!$B:$Q,6,0))</f>
        <v/>
      </c>
      <c r="P381" s="5" t="str">
        <f>IF(B381="","",VLOOKUP(AC381,Varsayımlar!$B:$Q,7,0)*K381)</f>
        <v/>
      </c>
      <c r="Q381" s="5" t="str">
        <f>IF(B381="","",VLOOKUP(AC381,Varsayımlar!$B:$Q,8,0))</f>
        <v/>
      </c>
      <c r="R381" s="5" t="str">
        <f>IF(B381="","",VLOOKUP(AC381,Varsayımlar!$B:$Q,9,0))</f>
        <v/>
      </c>
      <c r="S381" s="5" t="str">
        <f>IF(B381="","",VLOOKUP(AC381,Varsayımlar!$B:$Q,10,0))</f>
        <v/>
      </c>
      <c r="T381" s="5" t="str">
        <f>IF(B381="","",VLOOKUP(AC381,Varsayımlar!$B:$Q,11,0))</f>
        <v/>
      </c>
      <c r="U381" s="5" t="str">
        <f>IF(B381="","",VLOOKUP(AC381,Varsayımlar!$B:$Q,12,0))</f>
        <v/>
      </c>
      <c r="V381" s="5" t="str">
        <f>IF(B381="","",VLOOKUP(AC381,Varsayımlar!$B:$Q,13,0))</f>
        <v/>
      </c>
      <c r="W381" s="5" t="str">
        <f>IF(B381="","",VLOOKUP(AC381,Varsayımlar!$B:$Q,14,0))</f>
        <v/>
      </c>
      <c r="AA381" s="5" t="str">
        <f>IF(B381="","",VLOOKUP(AC381,Varsayımlar!$B:$Q,15,0))</f>
        <v/>
      </c>
      <c r="AB381" s="5" t="str">
        <f>IF(B381="","",VLOOKUP(AC381,Varsayımlar!$B:$Q,16,0))</f>
        <v/>
      </c>
      <c r="AC381" s="5" t="str">
        <f t="shared" si="18"/>
        <v/>
      </c>
    </row>
    <row r="382" spans="2:29" hidden="1" x14ac:dyDescent="0.25">
      <c r="C382" s="3" t="str">
        <f>IF(B382="","",VLOOKUP(AC382,Varsayımlar!$B:$Q,3,0))</f>
        <v/>
      </c>
      <c r="H382" s="2" t="str">
        <f>IF(B382="","",VLOOKUP(AC382,Varsayımlar!$B:$Q,5,0))</f>
        <v/>
      </c>
      <c r="J382" s="2" t="str">
        <f>IF(B382="","",VLOOKUP(AC382,Varsayımlar!$B:$Q,6,0))</f>
        <v/>
      </c>
      <c r="P382" s="2" t="str">
        <f>IF(B382="","",VLOOKUP(AC382,Varsayımlar!$B:$Q,7,0)*K382)</f>
        <v/>
      </c>
      <c r="Q382" s="2" t="str">
        <f>IF(B382="","",VLOOKUP(AC382,Varsayımlar!$B:$Q,8,0))</f>
        <v/>
      </c>
      <c r="R382" s="2" t="str">
        <f>IF(B382="","",VLOOKUP(AC382,Varsayımlar!$B:$Q,9,0))</f>
        <v/>
      </c>
      <c r="S382" s="2" t="str">
        <f>IF(B382="","",VLOOKUP(AC382,Varsayımlar!$B:$Q,10,0))</f>
        <v/>
      </c>
      <c r="T382" s="2" t="str">
        <f>IF(B382="","",VLOOKUP(AC382,Varsayımlar!$B:$Q,11,0))</f>
        <v/>
      </c>
      <c r="U382" s="2" t="str">
        <f>IF(B382="","",VLOOKUP(AC382,Varsayımlar!$B:$Q,12,0))</f>
        <v/>
      </c>
      <c r="V382" s="2" t="str">
        <f>IF(B382="","",VLOOKUP(AC382,Varsayımlar!$B:$Q,13,0))</f>
        <v/>
      </c>
      <c r="W382" s="2" t="str">
        <f>IF(B382="","",VLOOKUP(AC382,Varsayımlar!$B:$Q,14,0))</f>
        <v/>
      </c>
      <c r="AA382" s="2" t="str">
        <f>IF(B382="","",VLOOKUP(AC382,Varsayımlar!$B:$Q,15,0))</f>
        <v/>
      </c>
      <c r="AB382" s="2" t="str">
        <f>IF(B382="","",VLOOKUP(AC382,Varsayımlar!$B:$Q,16,0))</f>
        <v/>
      </c>
      <c r="AC382" s="2" t="str">
        <f t="shared" si="18"/>
        <v/>
      </c>
    </row>
    <row r="383" spans="2:29" hidden="1" x14ac:dyDescent="0.25">
      <c r="B383" s="6"/>
      <c r="C383" s="7" t="str">
        <f>IF(B383="","",VLOOKUP(AC383,Varsayımlar!$B:$Q,3,0))</f>
        <v/>
      </c>
      <c r="D383" s="7"/>
      <c r="H383" s="5" t="str">
        <f>IF(B383="","",VLOOKUP(AC383,Varsayımlar!$B:$Q,5,0))</f>
        <v/>
      </c>
      <c r="I383" s="5"/>
      <c r="J383" s="5" t="str">
        <f>IF(B383="","",VLOOKUP(AC383,Varsayımlar!$B:$Q,6,0))</f>
        <v/>
      </c>
      <c r="P383" s="5" t="str">
        <f>IF(B383="","",VLOOKUP(AC383,Varsayımlar!$B:$Q,7,0)*K383)</f>
        <v/>
      </c>
      <c r="Q383" s="5" t="str">
        <f>IF(B383="","",VLOOKUP(AC383,Varsayımlar!$B:$Q,8,0))</f>
        <v/>
      </c>
      <c r="R383" s="5" t="str">
        <f>IF(B383="","",VLOOKUP(AC383,Varsayımlar!$B:$Q,9,0))</f>
        <v/>
      </c>
      <c r="S383" s="5" t="str">
        <f>IF(B383="","",VLOOKUP(AC383,Varsayımlar!$B:$Q,10,0))</f>
        <v/>
      </c>
      <c r="T383" s="5" t="str">
        <f>IF(B383="","",VLOOKUP(AC383,Varsayımlar!$B:$Q,11,0))</f>
        <v/>
      </c>
      <c r="U383" s="5" t="str">
        <f>IF(B383="","",VLOOKUP(AC383,Varsayımlar!$B:$Q,12,0))</f>
        <v/>
      </c>
      <c r="V383" s="5" t="str">
        <f>IF(B383="","",VLOOKUP(AC383,Varsayımlar!$B:$Q,13,0))</f>
        <v/>
      </c>
      <c r="W383" s="5" t="str">
        <f>IF(B383="","",VLOOKUP(AC383,Varsayımlar!$B:$Q,14,0))</f>
        <v/>
      </c>
      <c r="AA383" s="5" t="str">
        <f>IF(B383="","",VLOOKUP(AC383,Varsayımlar!$B:$Q,15,0))</f>
        <v/>
      </c>
      <c r="AB383" s="5" t="str">
        <f>IF(B383="","",VLOOKUP(AC383,Varsayımlar!$B:$Q,16,0))</f>
        <v/>
      </c>
      <c r="AC383" s="5" t="str">
        <f t="shared" si="18"/>
        <v/>
      </c>
    </row>
    <row r="384" spans="2:29" hidden="1" x14ac:dyDescent="0.25">
      <c r="C384" s="3" t="str">
        <f>IF(B384="","",VLOOKUP(AC384,Varsayımlar!$B:$Q,3,0))</f>
        <v/>
      </c>
      <c r="H384" s="2" t="str">
        <f>IF(B384="","",VLOOKUP(AC384,Varsayımlar!$B:$Q,5,0))</f>
        <v/>
      </c>
      <c r="J384" s="2" t="str">
        <f>IF(B384="","",VLOOKUP(AC384,Varsayımlar!$B:$Q,6,0))</f>
        <v/>
      </c>
      <c r="P384" s="2" t="str">
        <f>IF(B384="","",VLOOKUP(AC384,Varsayımlar!$B:$Q,7,0)*K384)</f>
        <v/>
      </c>
      <c r="Q384" s="2" t="str">
        <f>IF(B384="","",VLOOKUP(AC384,Varsayımlar!$B:$Q,8,0))</f>
        <v/>
      </c>
      <c r="R384" s="2" t="str">
        <f>IF(B384="","",VLOOKUP(AC384,Varsayımlar!$B:$Q,9,0))</f>
        <v/>
      </c>
      <c r="S384" s="2" t="str">
        <f>IF(B384="","",VLOOKUP(AC384,Varsayımlar!$B:$Q,10,0))</f>
        <v/>
      </c>
      <c r="T384" s="2" t="str">
        <f>IF(B384="","",VLOOKUP(AC384,Varsayımlar!$B:$Q,11,0))</f>
        <v/>
      </c>
      <c r="U384" s="2" t="str">
        <f>IF(B384="","",VLOOKUP(AC384,Varsayımlar!$B:$Q,12,0))</f>
        <v/>
      </c>
      <c r="V384" s="2" t="str">
        <f>IF(B384="","",VLOOKUP(AC384,Varsayımlar!$B:$Q,13,0))</f>
        <v/>
      </c>
      <c r="W384" s="2" t="str">
        <f>IF(B384="","",VLOOKUP(AC384,Varsayımlar!$B:$Q,14,0))</f>
        <v/>
      </c>
      <c r="AA384" s="2" t="str">
        <f>IF(B384="","",VLOOKUP(AC384,Varsayımlar!$B:$Q,15,0))</f>
        <v/>
      </c>
      <c r="AB384" s="2" t="str">
        <f>IF(B384="","",VLOOKUP(AC384,Varsayımlar!$B:$Q,16,0))</f>
        <v/>
      </c>
      <c r="AC384" s="2" t="str">
        <f t="shared" si="18"/>
        <v/>
      </c>
    </row>
    <row r="385" spans="2:29" hidden="1" x14ac:dyDescent="0.25">
      <c r="B385" s="6"/>
      <c r="C385" s="7" t="str">
        <f>IF(B385="","",VLOOKUP(AC385,Varsayımlar!$B:$Q,3,0))</f>
        <v/>
      </c>
      <c r="D385" s="7"/>
      <c r="H385" s="5" t="str">
        <f>IF(B385="","",VLOOKUP(AC385,Varsayımlar!$B:$Q,5,0))</f>
        <v/>
      </c>
      <c r="I385" s="5"/>
      <c r="J385" s="5" t="str">
        <f>IF(B385="","",VLOOKUP(AC385,Varsayımlar!$B:$Q,6,0))</f>
        <v/>
      </c>
      <c r="P385" s="5" t="str">
        <f>IF(B385="","",VLOOKUP(AC385,Varsayımlar!$B:$Q,7,0)*K385)</f>
        <v/>
      </c>
      <c r="Q385" s="5" t="str">
        <f>IF(B385="","",VLOOKUP(AC385,Varsayımlar!$B:$Q,8,0))</f>
        <v/>
      </c>
      <c r="R385" s="5" t="str">
        <f>IF(B385="","",VLOOKUP(AC385,Varsayımlar!$B:$Q,9,0))</f>
        <v/>
      </c>
      <c r="S385" s="5" t="str">
        <f>IF(B385="","",VLOOKUP(AC385,Varsayımlar!$B:$Q,10,0))</f>
        <v/>
      </c>
      <c r="T385" s="5" t="str">
        <f>IF(B385="","",VLOOKUP(AC385,Varsayımlar!$B:$Q,11,0))</f>
        <v/>
      </c>
      <c r="U385" s="5" t="str">
        <f>IF(B385="","",VLOOKUP(AC385,Varsayımlar!$B:$Q,12,0))</f>
        <v/>
      </c>
      <c r="V385" s="5" t="str">
        <f>IF(B385="","",VLOOKUP(AC385,Varsayımlar!$B:$Q,13,0))</f>
        <v/>
      </c>
      <c r="W385" s="5" t="str">
        <f>IF(B385="","",VLOOKUP(AC385,Varsayımlar!$B:$Q,14,0))</f>
        <v/>
      </c>
      <c r="AA385" s="5" t="str">
        <f>IF(B385="","",VLOOKUP(AC385,Varsayımlar!$B:$Q,15,0))</f>
        <v/>
      </c>
      <c r="AB385" s="5" t="str">
        <f>IF(B385="","",VLOOKUP(AC385,Varsayımlar!$B:$Q,16,0))</f>
        <v/>
      </c>
      <c r="AC385" s="5" t="str">
        <f t="shared" si="18"/>
        <v/>
      </c>
    </row>
    <row r="386" spans="2:29" hidden="1" x14ac:dyDescent="0.25">
      <c r="C386" s="3" t="str">
        <f>IF(B386="","",VLOOKUP(AC386,Varsayımlar!$B:$Q,3,0))</f>
        <v/>
      </c>
      <c r="H386" s="2" t="str">
        <f>IF(B386="","",VLOOKUP(AC386,Varsayımlar!$B:$Q,5,0))</f>
        <v/>
      </c>
      <c r="J386" s="2" t="str">
        <f>IF(B386="","",VLOOKUP(AC386,Varsayımlar!$B:$Q,6,0))</f>
        <v/>
      </c>
      <c r="P386" s="2" t="str">
        <f>IF(B386="","",VLOOKUP(AC386,Varsayımlar!$B:$Q,7,0)*K386)</f>
        <v/>
      </c>
      <c r="Q386" s="2" t="str">
        <f>IF(B386="","",VLOOKUP(AC386,Varsayımlar!$B:$Q,8,0))</f>
        <v/>
      </c>
      <c r="R386" s="2" t="str">
        <f>IF(B386="","",VLOOKUP(AC386,Varsayımlar!$B:$Q,9,0))</f>
        <v/>
      </c>
      <c r="S386" s="2" t="str">
        <f>IF(B386="","",VLOOKUP(AC386,Varsayımlar!$B:$Q,10,0))</f>
        <v/>
      </c>
      <c r="T386" s="2" t="str">
        <f>IF(B386="","",VLOOKUP(AC386,Varsayımlar!$B:$Q,11,0))</f>
        <v/>
      </c>
      <c r="U386" s="2" t="str">
        <f>IF(B386="","",VLOOKUP(AC386,Varsayımlar!$B:$Q,12,0))</f>
        <v/>
      </c>
      <c r="V386" s="2" t="str">
        <f>IF(B386="","",VLOOKUP(AC386,Varsayımlar!$B:$Q,13,0))</f>
        <v/>
      </c>
      <c r="W386" s="2" t="str">
        <f>IF(B386="","",VLOOKUP(AC386,Varsayımlar!$B:$Q,14,0))</f>
        <v/>
      </c>
      <c r="AA386" s="2" t="str">
        <f>IF(B386="","",VLOOKUP(AC386,Varsayımlar!$B:$Q,15,0))</f>
        <v/>
      </c>
      <c r="AB386" s="2" t="str">
        <f>IF(B386="","",VLOOKUP(AC386,Varsayımlar!$B:$Q,16,0))</f>
        <v/>
      </c>
      <c r="AC386" s="2" t="str">
        <f t="shared" si="18"/>
        <v/>
      </c>
    </row>
    <row r="387" spans="2:29" hidden="1" x14ac:dyDescent="0.25">
      <c r="B387" s="6"/>
      <c r="C387" s="7" t="str">
        <f>IF(B387="","",VLOOKUP(AC387,Varsayımlar!$B:$Q,3,0))</f>
        <v/>
      </c>
      <c r="D387" s="7"/>
      <c r="H387" s="5" t="str">
        <f>IF(B387="","",VLOOKUP(AC387,Varsayımlar!$B:$Q,5,0))</f>
        <v/>
      </c>
      <c r="I387" s="5"/>
      <c r="J387" s="5" t="str">
        <f>IF(B387="","",VLOOKUP(AC387,Varsayımlar!$B:$Q,6,0))</f>
        <v/>
      </c>
      <c r="P387" s="5" t="str">
        <f>IF(B387="","",VLOOKUP(AC387,Varsayımlar!$B:$Q,7,0)*K387)</f>
        <v/>
      </c>
      <c r="Q387" s="5" t="str">
        <f>IF(B387="","",VLOOKUP(AC387,Varsayımlar!$B:$Q,8,0))</f>
        <v/>
      </c>
      <c r="R387" s="5" t="str">
        <f>IF(B387="","",VLOOKUP(AC387,Varsayımlar!$B:$Q,9,0))</f>
        <v/>
      </c>
      <c r="S387" s="5" t="str">
        <f>IF(B387="","",VLOOKUP(AC387,Varsayımlar!$B:$Q,10,0))</f>
        <v/>
      </c>
      <c r="T387" s="5" t="str">
        <f>IF(B387="","",VLOOKUP(AC387,Varsayımlar!$B:$Q,11,0))</f>
        <v/>
      </c>
      <c r="U387" s="5" t="str">
        <f>IF(B387="","",VLOOKUP(AC387,Varsayımlar!$B:$Q,12,0))</f>
        <v/>
      </c>
      <c r="V387" s="5" t="str">
        <f>IF(B387="","",VLOOKUP(AC387,Varsayımlar!$B:$Q,13,0))</f>
        <v/>
      </c>
      <c r="W387" s="5" t="str">
        <f>IF(B387="","",VLOOKUP(AC387,Varsayımlar!$B:$Q,14,0))</f>
        <v/>
      </c>
      <c r="AA387" s="5" t="str">
        <f>IF(B387="","",VLOOKUP(AC387,Varsayımlar!$B:$Q,15,0))</f>
        <v/>
      </c>
      <c r="AB387" s="5" t="str">
        <f>IF(B387="","",VLOOKUP(AC387,Varsayımlar!$B:$Q,16,0))</f>
        <v/>
      </c>
      <c r="AC387" s="5" t="str">
        <f t="shared" si="18"/>
        <v/>
      </c>
    </row>
    <row r="388" spans="2:29" hidden="1" x14ac:dyDescent="0.25">
      <c r="C388" s="3" t="str">
        <f>IF(B388="","",VLOOKUP(AC388,Varsayımlar!$B:$Q,3,0))</f>
        <v/>
      </c>
      <c r="H388" s="2" t="str">
        <f>IF(B388="","",VLOOKUP(AC388,Varsayımlar!$B:$Q,5,0))</f>
        <v/>
      </c>
      <c r="J388" s="2" t="str">
        <f>IF(B388="","",VLOOKUP(AC388,Varsayımlar!$B:$Q,6,0))</f>
        <v/>
      </c>
      <c r="P388" s="2" t="str">
        <f>IF(B388="","",VLOOKUP(AC388,Varsayımlar!$B:$Q,7,0)*K388)</f>
        <v/>
      </c>
      <c r="Q388" s="2" t="str">
        <f>IF(B388="","",VLOOKUP(AC388,Varsayımlar!$B:$Q,8,0))</f>
        <v/>
      </c>
      <c r="R388" s="2" t="str">
        <f>IF(B388="","",VLOOKUP(AC388,Varsayımlar!$B:$Q,9,0))</f>
        <v/>
      </c>
      <c r="S388" s="2" t="str">
        <f>IF(B388="","",VLOOKUP(AC388,Varsayımlar!$B:$Q,10,0))</f>
        <v/>
      </c>
      <c r="T388" s="2" t="str">
        <f>IF(B388="","",VLOOKUP(AC388,Varsayımlar!$B:$Q,11,0))</f>
        <v/>
      </c>
      <c r="U388" s="2" t="str">
        <f>IF(B388="","",VLOOKUP(AC388,Varsayımlar!$B:$Q,12,0))</f>
        <v/>
      </c>
      <c r="V388" s="2" t="str">
        <f>IF(B388="","",VLOOKUP(AC388,Varsayımlar!$B:$Q,13,0))</f>
        <v/>
      </c>
      <c r="W388" s="2" t="str">
        <f>IF(B388="","",VLOOKUP(AC388,Varsayımlar!$B:$Q,14,0))</f>
        <v/>
      </c>
      <c r="AA388" s="2" t="str">
        <f>IF(B388="","",VLOOKUP(AC388,Varsayımlar!$B:$Q,15,0))</f>
        <v/>
      </c>
      <c r="AB388" s="2" t="str">
        <f>IF(B388="","",VLOOKUP(AC388,Varsayımlar!$B:$Q,16,0))</f>
        <v/>
      </c>
      <c r="AC388" s="2" t="str">
        <f t="shared" si="18"/>
        <v/>
      </c>
    </row>
    <row r="389" spans="2:29" hidden="1" x14ac:dyDescent="0.25">
      <c r="B389" s="6"/>
      <c r="C389" s="7" t="str">
        <f>IF(B389="","",VLOOKUP(AC389,Varsayımlar!$B:$Q,3,0))</f>
        <v/>
      </c>
      <c r="D389" s="7"/>
      <c r="H389" s="5" t="str">
        <f>IF(B389="","",VLOOKUP(AC389,Varsayımlar!$B:$Q,5,0))</f>
        <v/>
      </c>
      <c r="I389" s="5"/>
      <c r="J389" s="5" t="str">
        <f>IF(B389="","",VLOOKUP(AC389,Varsayımlar!$B:$Q,6,0))</f>
        <v/>
      </c>
      <c r="P389" s="5" t="str">
        <f>IF(B389="","",VLOOKUP(AC389,Varsayımlar!$B:$Q,7,0)*K389)</f>
        <v/>
      </c>
      <c r="Q389" s="5" t="str">
        <f>IF(B389="","",VLOOKUP(AC389,Varsayımlar!$B:$Q,8,0))</f>
        <v/>
      </c>
      <c r="R389" s="5" t="str">
        <f>IF(B389="","",VLOOKUP(AC389,Varsayımlar!$B:$Q,9,0))</f>
        <v/>
      </c>
      <c r="S389" s="5" t="str">
        <f>IF(B389="","",VLOOKUP(AC389,Varsayımlar!$B:$Q,10,0))</f>
        <v/>
      </c>
      <c r="T389" s="5" t="str">
        <f>IF(B389="","",VLOOKUP(AC389,Varsayımlar!$B:$Q,11,0))</f>
        <v/>
      </c>
      <c r="U389" s="5" t="str">
        <f>IF(B389="","",VLOOKUP(AC389,Varsayımlar!$B:$Q,12,0))</f>
        <v/>
      </c>
      <c r="V389" s="5" t="str">
        <f>IF(B389="","",VLOOKUP(AC389,Varsayımlar!$B:$Q,13,0))</f>
        <v/>
      </c>
      <c r="W389" s="5" t="str">
        <f>IF(B389="","",VLOOKUP(AC389,Varsayımlar!$B:$Q,14,0))</f>
        <v/>
      </c>
      <c r="AA389" s="5" t="str">
        <f>IF(B389="","",VLOOKUP(AC389,Varsayımlar!$B:$Q,15,0))</f>
        <v/>
      </c>
      <c r="AB389" s="5" t="str">
        <f>IF(B389="","",VLOOKUP(AC389,Varsayımlar!$B:$Q,16,0))</f>
        <v/>
      </c>
      <c r="AC389" s="5" t="str">
        <f t="shared" si="18"/>
        <v/>
      </c>
    </row>
    <row r="390" spans="2:29" hidden="1" x14ac:dyDescent="0.25">
      <c r="C390" s="3" t="str">
        <f>IF(B390="","",VLOOKUP(AC390,Varsayımlar!$B:$Q,3,0))</f>
        <v/>
      </c>
      <c r="H390" s="2" t="str">
        <f>IF(B390="","",VLOOKUP(AC390,Varsayımlar!$B:$Q,5,0))</f>
        <v/>
      </c>
      <c r="J390" s="2" t="str">
        <f>IF(B390="","",VLOOKUP(AC390,Varsayımlar!$B:$Q,6,0))</f>
        <v/>
      </c>
      <c r="P390" s="2" t="str">
        <f>IF(B390="","",VLOOKUP(AC390,Varsayımlar!$B:$Q,7,0)*K390)</f>
        <v/>
      </c>
      <c r="Q390" s="2" t="str">
        <f>IF(B390="","",VLOOKUP(AC390,Varsayımlar!$B:$Q,8,0))</f>
        <v/>
      </c>
      <c r="R390" s="2" t="str">
        <f>IF(B390="","",VLOOKUP(AC390,Varsayımlar!$B:$Q,9,0))</f>
        <v/>
      </c>
      <c r="S390" s="2" t="str">
        <f>IF(B390="","",VLOOKUP(AC390,Varsayımlar!$B:$Q,10,0))</f>
        <v/>
      </c>
      <c r="T390" s="2" t="str">
        <f>IF(B390="","",VLOOKUP(AC390,Varsayımlar!$B:$Q,11,0))</f>
        <v/>
      </c>
      <c r="U390" s="2" t="str">
        <f>IF(B390="","",VLOOKUP(AC390,Varsayımlar!$B:$Q,12,0))</f>
        <v/>
      </c>
      <c r="V390" s="2" t="str">
        <f>IF(B390="","",VLOOKUP(AC390,Varsayımlar!$B:$Q,13,0))</f>
        <v/>
      </c>
      <c r="W390" s="2" t="str">
        <f>IF(B390="","",VLOOKUP(AC390,Varsayımlar!$B:$Q,14,0))</f>
        <v/>
      </c>
      <c r="AA390" s="2" t="str">
        <f>IF(B390="","",VLOOKUP(AC390,Varsayımlar!$B:$Q,15,0))</f>
        <v/>
      </c>
      <c r="AB390" s="2" t="str">
        <f>IF(B390="","",VLOOKUP(AC390,Varsayımlar!$B:$Q,16,0))</f>
        <v/>
      </c>
      <c r="AC390" s="2" t="str">
        <f t="shared" si="18"/>
        <v/>
      </c>
    </row>
    <row r="391" spans="2:29" hidden="1" x14ac:dyDescent="0.25">
      <c r="B391" s="6"/>
      <c r="C391" s="7" t="str">
        <f>IF(B391="","",VLOOKUP(AC391,Varsayımlar!$B:$Q,3,0))</f>
        <v/>
      </c>
      <c r="D391" s="7"/>
      <c r="H391" s="5" t="str">
        <f>IF(B391="","",VLOOKUP(AC391,Varsayımlar!$B:$Q,5,0))</f>
        <v/>
      </c>
      <c r="I391" s="5"/>
      <c r="J391" s="5" t="str">
        <f>IF(B391="","",VLOOKUP(AC391,Varsayımlar!$B:$Q,6,0))</f>
        <v/>
      </c>
      <c r="P391" s="5" t="str">
        <f>IF(B391="","",VLOOKUP(AC391,Varsayımlar!$B:$Q,7,0)*K391)</f>
        <v/>
      </c>
      <c r="Q391" s="5" t="str">
        <f>IF(B391="","",VLOOKUP(AC391,Varsayımlar!$B:$Q,8,0))</f>
        <v/>
      </c>
      <c r="R391" s="5" t="str">
        <f>IF(B391="","",VLOOKUP(AC391,Varsayımlar!$B:$Q,9,0))</f>
        <v/>
      </c>
      <c r="S391" s="5" t="str">
        <f>IF(B391="","",VLOOKUP(AC391,Varsayımlar!$B:$Q,10,0))</f>
        <v/>
      </c>
      <c r="T391" s="5" t="str">
        <f>IF(B391="","",VLOOKUP(AC391,Varsayımlar!$B:$Q,11,0))</f>
        <v/>
      </c>
      <c r="U391" s="5" t="str">
        <f>IF(B391="","",VLOOKUP(AC391,Varsayımlar!$B:$Q,12,0))</f>
        <v/>
      </c>
      <c r="V391" s="5" t="str">
        <f>IF(B391="","",VLOOKUP(AC391,Varsayımlar!$B:$Q,13,0))</f>
        <v/>
      </c>
      <c r="W391" s="5" t="str">
        <f>IF(B391="","",VLOOKUP(AC391,Varsayımlar!$B:$Q,14,0))</f>
        <v/>
      </c>
      <c r="AA391" s="5" t="str">
        <f>IF(B391="","",VLOOKUP(AC391,Varsayımlar!$B:$Q,15,0))</f>
        <v/>
      </c>
      <c r="AB391" s="5" t="str">
        <f>IF(B391="","",VLOOKUP(AC391,Varsayımlar!$B:$Q,16,0))</f>
        <v/>
      </c>
      <c r="AC391" s="5" t="str">
        <f t="shared" si="18"/>
        <v/>
      </c>
    </row>
    <row r="392" spans="2:29" hidden="1" x14ac:dyDescent="0.25">
      <c r="C392" s="3" t="str">
        <f>IF(B392="","",VLOOKUP(AC392,Varsayımlar!$B:$Q,3,0))</f>
        <v/>
      </c>
      <c r="H392" s="2" t="str">
        <f>IF(B392="","",VLOOKUP(AC392,Varsayımlar!$B:$Q,5,0))</f>
        <v/>
      </c>
      <c r="J392" s="2" t="str">
        <f>IF(B392="","",VLOOKUP(AC392,Varsayımlar!$B:$Q,6,0))</f>
        <v/>
      </c>
      <c r="P392" s="2" t="str">
        <f>IF(B392="","",VLOOKUP(AC392,Varsayımlar!$B:$Q,7,0)*K392)</f>
        <v/>
      </c>
      <c r="Q392" s="2" t="str">
        <f>IF(B392="","",VLOOKUP(AC392,Varsayımlar!$B:$Q,8,0))</f>
        <v/>
      </c>
      <c r="R392" s="2" t="str">
        <f>IF(B392="","",VLOOKUP(AC392,Varsayımlar!$B:$Q,9,0))</f>
        <v/>
      </c>
      <c r="S392" s="2" t="str">
        <f>IF(B392="","",VLOOKUP(AC392,Varsayımlar!$B:$Q,10,0))</f>
        <v/>
      </c>
      <c r="T392" s="2" t="str">
        <f>IF(B392="","",VLOOKUP(AC392,Varsayımlar!$B:$Q,11,0))</f>
        <v/>
      </c>
      <c r="U392" s="2" t="str">
        <f>IF(B392="","",VLOOKUP(AC392,Varsayımlar!$B:$Q,12,0))</f>
        <v/>
      </c>
      <c r="V392" s="2" t="str">
        <f>IF(B392="","",VLOOKUP(AC392,Varsayımlar!$B:$Q,13,0))</f>
        <v/>
      </c>
      <c r="W392" s="2" t="str">
        <f>IF(B392="","",VLOOKUP(AC392,Varsayımlar!$B:$Q,14,0))</f>
        <v/>
      </c>
      <c r="AA392" s="2" t="str">
        <f>IF(B392="","",VLOOKUP(AC392,Varsayımlar!$B:$Q,15,0))</f>
        <v/>
      </c>
      <c r="AB392" s="2" t="str">
        <f>IF(B392="","",VLOOKUP(AC392,Varsayımlar!$B:$Q,16,0))</f>
        <v/>
      </c>
      <c r="AC392" s="2" t="str">
        <f t="shared" si="18"/>
        <v/>
      </c>
    </row>
    <row r="393" spans="2:29" hidden="1" x14ac:dyDescent="0.25">
      <c r="B393" s="6"/>
      <c r="C393" s="7" t="str">
        <f>IF(B393="","",VLOOKUP(AC393,Varsayımlar!$B:$Q,3,0))</f>
        <v/>
      </c>
      <c r="D393" s="7"/>
      <c r="H393" s="5" t="str">
        <f>IF(B393="","",VLOOKUP(AC393,Varsayımlar!$B:$Q,5,0))</f>
        <v/>
      </c>
      <c r="I393" s="5"/>
      <c r="J393" s="5" t="str">
        <f>IF(B393="","",VLOOKUP(AC393,Varsayımlar!$B:$Q,6,0))</f>
        <v/>
      </c>
      <c r="P393" s="5" t="str">
        <f>IF(B393="","",VLOOKUP(AC393,Varsayımlar!$B:$Q,7,0)*K393)</f>
        <v/>
      </c>
      <c r="Q393" s="5" t="str">
        <f>IF(B393="","",VLOOKUP(AC393,Varsayımlar!$B:$Q,8,0))</f>
        <v/>
      </c>
      <c r="R393" s="5" t="str">
        <f>IF(B393="","",VLOOKUP(AC393,Varsayımlar!$B:$Q,9,0))</f>
        <v/>
      </c>
      <c r="S393" s="5" t="str">
        <f>IF(B393="","",VLOOKUP(AC393,Varsayımlar!$B:$Q,10,0))</f>
        <v/>
      </c>
      <c r="T393" s="5" t="str">
        <f>IF(B393="","",VLOOKUP(AC393,Varsayımlar!$B:$Q,11,0))</f>
        <v/>
      </c>
      <c r="U393" s="5" t="str">
        <f>IF(B393="","",VLOOKUP(AC393,Varsayımlar!$B:$Q,12,0))</f>
        <v/>
      </c>
      <c r="V393" s="5" t="str">
        <f>IF(B393="","",VLOOKUP(AC393,Varsayımlar!$B:$Q,13,0))</f>
        <v/>
      </c>
      <c r="W393" s="5" t="str">
        <f>IF(B393="","",VLOOKUP(AC393,Varsayımlar!$B:$Q,14,0))</f>
        <v/>
      </c>
      <c r="AA393" s="5" t="str">
        <f>IF(B393="","",VLOOKUP(AC393,Varsayımlar!$B:$Q,15,0))</f>
        <v/>
      </c>
      <c r="AB393" s="5" t="str">
        <f>IF(B393="","",VLOOKUP(AC393,Varsayımlar!$B:$Q,16,0))</f>
        <v/>
      </c>
      <c r="AC393" s="5" t="str">
        <f t="shared" si="18"/>
        <v/>
      </c>
    </row>
    <row r="394" spans="2:29" hidden="1" x14ac:dyDescent="0.25">
      <c r="C394" s="3" t="str">
        <f>IF(B394="","",VLOOKUP(AC394,Varsayımlar!$B:$Q,3,0))</f>
        <v/>
      </c>
      <c r="H394" s="2" t="str">
        <f>IF(B394="","",VLOOKUP(AC394,Varsayımlar!$B:$Q,5,0))</f>
        <v/>
      </c>
      <c r="J394" s="2" t="str">
        <f>IF(B394="","",VLOOKUP(AC394,Varsayımlar!$B:$Q,6,0))</f>
        <v/>
      </c>
      <c r="P394" s="2" t="str">
        <f>IF(B394="","",VLOOKUP(AC394,Varsayımlar!$B:$Q,7,0)*K394)</f>
        <v/>
      </c>
      <c r="Q394" s="2" t="str">
        <f>IF(B394="","",VLOOKUP(AC394,Varsayımlar!$B:$Q,8,0))</f>
        <v/>
      </c>
      <c r="R394" s="2" t="str">
        <f>IF(B394="","",VLOOKUP(AC394,Varsayımlar!$B:$Q,9,0))</f>
        <v/>
      </c>
      <c r="S394" s="2" t="str">
        <f>IF(B394="","",VLOOKUP(AC394,Varsayımlar!$B:$Q,10,0))</f>
        <v/>
      </c>
      <c r="T394" s="2" t="str">
        <f>IF(B394="","",VLOOKUP(AC394,Varsayımlar!$B:$Q,11,0))</f>
        <v/>
      </c>
      <c r="U394" s="2" t="str">
        <f>IF(B394="","",VLOOKUP(AC394,Varsayımlar!$B:$Q,12,0))</f>
        <v/>
      </c>
      <c r="V394" s="2" t="str">
        <f>IF(B394="","",VLOOKUP(AC394,Varsayımlar!$B:$Q,13,0))</f>
        <v/>
      </c>
      <c r="W394" s="2" t="str">
        <f>IF(B394="","",VLOOKUP(AC394,Varsayımlar!$B:$Q,14,0))</f>
        <v/>
      </c>
      <c r="AA394" s="2" t="str">
        <f>IF(B394="","",VLOOKUP(AC394,Varsayımlar!$B:$Q,15,0))</f>
        <v/>
      </c>
      <c r="AB394" s="2" t="str">
        <f>IF(B394="","",VLOOKUP(AC394,Varsayımlar!$B:$Q,16,0))</f>
        <v/>
      </c>
      <c r="AC394" s="2" t="str">
        <f t="shared" si="18"/>
        <v/>
      </c>
    </row>
    <row r="395" spans="2:29" hidden="1" x14ac:dyDescent="0.25">
      <c r="B395" s="6"/>
      <c r="C395" s="7" t="str">
        <f>IF(B395="","",VLOOKUP(AC395,Varsayımlar!$B:$Q,3,0))</f>
        <v/>
      </c>
      <c r="D395" s="7"/>
      <c r="H395" s="5" t="str">
        <f>IF(B395="","",VLOOKUP(AC395,Varsayımlar!$B:$Q,5,0))</f>
        <v/>
      </c>
      <c r="I395" s="5"/>
      <c r="J395" s="5" t="str">
        <f>IF(B395="","",VLOOKUP(AC395,Varsayımlar!$B:$Q,6,0))</f>
        <v/>
      </c>
      <c r="P395" s="5" t="str">
        <f>IF(B395="","",VLOOKUP(AC395,Varsayımlar!$B:$Q,7,0)*K395)</f>
        <v/>
      </c>
      <c r="Q395" s="5" t="str">
        <f>IF(B395="","",VLOOKUP(AC395,Varsayımlar!$B:$Q,8,0))</f>
        <v/>
      </c>
      <c r="R395" s="5" t="str">
        <f>IF(B395="","",VLOOKUP(AC395,Varsayımlar!$B:$Q,9,0))</f>
        <v/>
      </c>
      <c r="S395" s="5" t="str">
        <f>IF(B395="","",VLOOKUP(AC395,Varsayımlar!$B:$Q,10,0))</f>
        <v/>
      </c>
      <c r="T395" s="5" t="str">
        <f>IF(B395="","",VLOOKUP(AC395,Varsayımlar!$B:$Q,11,0))</f>
        <v/>
      </c>
      <c r="U395" s="5" t="str">
        <f>IF(B395="","",VLOOKUP(AC395,Varsayımlar!$B:$Q,12,0))</f>
        <v/>
      </c>
      <c r="V395" s="5" t="str">
        <f>IF(B395="","",VLOOKUP(AC395,Varsayımlar!$B:$Q,13,0))</f>
        <v/>
      </c>
      <c r="W395" s="5" t="str">
        <f>IF(B395="","",VLOOKUP(AC395,Varsayımlar!$B:$Q,14,0))</f>
        <v/>
      </c>
      <c r="AA395" s="5" t="str">
        <f>IF(B395="","",VLOOKUP(AC395,Varsayımlar!$B:$Q,15,0))</f>
        <v/>
      </c>
      <c r="AB395" s="5" t="str">
        <f>IF(B395="","",VLOOKUP(AC395,Varsayımlar!$B:$Q,16,0))</f>
        <v/>
      </c>
      <c r="AC395" s="5" t="str">
        <f t="shared" si="18"/>
        <v/>
      </c>
    </row>
    <row r="396" spans="2:29" hidden="1" x14ac:dyDescent="0.25">
      <c r="C396" s="3" t="str">
        <f>IF(B396="","",VLOOKUP(AC396,Varsayımlar!$B:$Q,3,0))</f>
        <v/>
      </c>
      <c r="H396" s="2" t="str">
        <f>IF(B396="","",VLOOKUP(AC396,Varsayımlar!$B:$Q,5,0))</f>
        <v/>
      </c>
      <c r="J396" s="2" t="str">
        <f>IF(B396="","",VLOOKUP(AC396,Varsayımlar!$B:$Q,6,0))</f>
        <v/>
      </c>
      <c r="P396" s="2" t="str">
        <f>IF(B396="","",VLOOKUP(AC396,Varsayımlar!$B:$Q,7,0)*K396)</f>
        <v/>
      </c>
      <c r="Q396" s="2" t="str">
        <f>IF(B396="","",VLOOKUP(AC396,Varsayımlar!$B:$Q,8,0))</f>
        <v/>
      </c>
      <c r="R396" s="2" t="str">
        <f>IF(B396="","",VLOOKUP(AC396,Varsayımlar!$B:$Q,9,0))</f>
        <v/>
      </c>
      <c r="S396" s="2" t="str">
        <f>IF(B396="","",VLOOKUP(AC396,Varsayımlar!$B:$Q,10,0))</f>
        <v/>
      </c>
      <c r="T396" s="2" t="str">
        <f>IF(B396="","",VLOOKUP(AC396,Varsayımlar!$B:$Q,11,0))</f>
        <v/>
      </c>
      <c r="U396" s="2" t="str">
        <f>IF(B396="","",VLOOKUP(AC396,Varsayımlar!$B:$Q,12,0))</f>
        <v/>
      </c>
      <c r="V396" s="2" t="str">
        <f>IF(B396="","",VLOOKUP(AC396,Varsayımlar!$B:$Q,13,0))</f>
        <v/>
      </c>
      <c r="W396" s="2" t="str">
        <f>IF(B396="","",VLOOKUP(AC396,Varsayımlar!$B:$Q,14,0))</f>
        <v/>
      </c>
      <c r="AA396" s="2" t="str">
        <f>IF(B396="","",VLOOKUP(AC396,Varsayımlar!$B:$Q,15,0))</f>
        <v/>
      </c>
      <c r="AB396" s="2" t="str">
        <f>IF(B396="","",VLOOKUP(AC396,Varsayımlar!$B:$Q,16,0))</f>
        <v/>
      </c>
      <c r="AC396" s="2" t="str">
        <f t="shared" ref="AC396:AC459" si="19">IF(B396="","",CONCATENATE(B396,E396))</f>
        <v/>
      </c>
    </row>
    <row r="397" spans="2:29" hidden="1" x14ac:dyDescent="0.25">
      <c r="B397" s="6"/>
      <c r="C397" s="7" t="str">
        <f>IF(B397="","",VLOOKUP(AC397,Varsayımlar!$B:$Q,3,0))</f>
        <v/>
      </c>
      <c r="D397" s="7"/>
      <c r="H397" s="5" t="str">
        <f>IF(B397="","",VLOOKUP(AC397,Varsayımlar!$B:$Q,5,0))</f>
        <v/>
      </c>
      <c r="I397" s="5"/>
      <c r="J397" s="5" t="str">
        <f>IF(B397="","",VLOOKUP(AC397,Varsayımlar!$B:$Q,6,0))</f>
        <v/>
      </c>
      <c r="P397" s="5" t="str">
        <f>IF(B397="","",VLOOKUP(AC397,Varsayımlar!$B:$Q,7,0)*K397)</f>
        <v/>
      </c>
      <c r="Q397" s="5" t="str">
        <f>IF(B397="","",VLOOKUP(AC397,Varsayımlar!$B:$Q,8,0))</f>
        <v/>
      </c>
      <c r="R397" s="5" t="str">
        <f>IF(B397="","",VLOOKUP(AC397,Varsayımlar!$B:$Q,9,0))</f>
        <v/>
      </c>
      <c r="S397" s="5" t="str">
        <f>IF(B397="","",VLOOKUP(AC397,Varsayımlar!$B:$Q,10,0))</f>
        <v/>
      </c>
      <c r="T397" s="5" t="str">
        <f>IF(B397="","",VLOOKUP(AC397,Varsayımlar!$B:$Q,11,0))</f>
        <v/>
      </c>
      <c r="U397" s="5" t="str">
        <f>IF(B397="","",VLOOKUP(AC397,Varsayımlar!$B:$Q,12,0))</f>
        <v/>
      </c>
      <c r="V397" s="5" t="str">
        <f>IF(B397="","",VLOOKUP(AC397,Varsayımlar!$B:$Q,13,0))</f>
        <v/>
      </c>
      <c r="W397" s="5" t="str">
        <f>IF(B397="","",VLOOKUP(AC397,Varsayımlar!$B:$Q,14,0))</f>
        <v/>
      </c>
      <c r="AA397" s="5" t="str">
        <f>IF(B397="","",VLOOKUP(AC397,Varsayımlar!$B:$Q,15,0))</f>
        <v/>
      </c>
      <c r="AB397" s="5" t="str">
        <f>IF(B397="","",VLOOKUP(AC397,Varsayımlar!$B:$Q,16,0))</f>
        <v/>
      </c>
      <c r="AC397" s="5" t="str">
        <f t="shared" si="19"/>
        <v/>
      </c>
    </row>
    <row r="398" spans="2:29" hidden="1" x14ac:dyDescent="0.25">
      <c r="C398" s="3" t="str">
        <f>IF(B398="","",VLOOKUP(AC398,Varsayımlar!$B:$Q,3,0))</f>
        <v/>
      </c>
      <c r="H398" s="2" t="str">
        <f>IF(B398="","",VLOOKUP(AC398,Varsayımlar!$B:$Q,5,0))</f>
        <v/>
      </c>
      <c r="J398" s="2" t="str">
        <f>IF(B398="","",VLOOKUP(AC398,Varsayımlar!$B:$Q,6,0))</f>
        <v/>
      </c>
      <c r="P398" s="2" t="str">
        <f>IF(B398="","",VLOOKUP(AC398,Varsayımlar!$B:$Q,7,0)*K398)</f>
        <v/>
      </c>
      <c r="Q398" s="2" t="str">
        <f>IF(B398="","",VLOOKUP(AC398,Varsayımlar!$B:$Q,8,0))</f>
        <v/>
      </c>
      <c r="R398" s="2" t="str">
        <f>IF(B398="","",VLOOKUP(AC398,Varsayımlar!$B:$Q,9,0))</f>
        <v/>
      </c>
      <c r="S398" s="2" t="str">
        <f>IF(B398="","",VLOOKUP(AC398,Varsayımlar!$B:$Q,10,0))</f>
        <v/>
      </c>
      <c r="T398" s="2" t="str">
        <f>IF(B398="","",VLOOKUP(AC398,Varsayımlar!$B:$Q,11,0))</f>
        <v/>
      </c>
      <c r="U398" s="2" t="str">
        <f>IF(B398="","",VLOOKUP(AC398,Varsayımlar!$B:$Q,12,0))</f>
        <v/>
      </c>
      <c r="V398" s="2" t="str">
        <f>IF(B398="","",VLOOKUP(AC398,Varsayımlar!$B:$Q,13,0))</f>
        <v/>
      </c>
      <c r="W398" s="2" t="str">
        <f>IF(B398="","",VLOOKUP(AC398,Varsayımlar!$B:$Q,14,0))</f>
        <v/>
      </c>
      <c r="AA398" s="2" t="str">
        <f>IF(B398="","",VLOOKUP(AC398,Varsayımlar!$B:$Q,15,0))</f>
        <v/>
      </c>
      <c r="AB398" s="2" t="str">
        <f>IF(B398="","",VLOOKUP(AC398,Varsayımlar!$B:$Q,16,0))</f>
        <v/>
      </c>
      <c r="AC398" s="2" t="str">
        <f t="shared" si="19"/>
        <v/>
      </c>
    </row>
    <row r="399" spans="2:29" hidden="1" x14ac:dyDescent="0.25">
      <c r="B399" s="6"/>
      <c r="C399" s="7" t="str">
        <f>IF(B399="","",VLOOKUP(AC399,Varsayımlar!$B:$Q,3,0))</f>
        <v/>
      </c>
      <c r="D399" s="7"/>
      <c r="H399" s="5" t="str">
        <f>IF(B399="","",VLOOKUP(AC399,Varsayımlar!$B:$Q,5,0))</f>
        <v/>
      </c>
      <c r="I399" s="5"/>
      <c r="J399" s="5" t="str">
        <f>IF(B399="","",VLOOKUP(AC399,Varsayımlar!$B:$Q,6,0))</f>
        <v/>
      </c>
      <c r="P399" s="5" t="str">
        <f>IF(B399="","",VLOOKUP(AC399,Varsayımlar!$B:$Q,7,0)*K399)</f>
        <v/>
      </c>
      <c r="Q399" s="5" t="str">
        <f>IF(B399="","",VLOOKUP(AC399,Varsayımlar!$B:$Q,8,0))</f>
        <v/>
      </c>
      <c r="R399" s="5" t="str">
        <f>IF(B399="","",VLOOKUP(AC399,Varsayımlar!$B:$Q,9,0))</f>
        <v/>
      </c>
      <c r="S399" s="5" t="str">
        <f>IF(B399="","",VLOOKUP(AC399,Varsayımlar!$B:$Q,10,0))</f>
        <v/>
      </c>
      <c r="T399" s="5" t="str">
        <f>IF(B399="","",VLOOKUP(AC399,Varsayımlar!$B:$Q,11,0))</f>
        <v/>
      </c>
      <c r="U399" s="5" t="str">
        <f>IF(B399="","",VLOOKUP(AC399,Varsayımlar!$B:$Q,12,0))</f>
        <v/>
      </c>
      <c r="V399" s="5" t="str">
        <f>IF(B399="","",VLOOKUP(AC399,Varsayımlar!$B:$Q,13,0))</f>
        <v/>
      </c>
      <c r="W399" s="5" t="str">
        <f>IF(B399="","",VLOOKUP(AC399,Varsayımlar!$B:$Q,14,0))</f>
        <v/>
      </c>
      <c r="AA399" s="5" t="str">
        <f>IF(B399="","",VLOOKUP(AC399,Varsayımlar!$B:$Q,15,0))</f>
        <v/>
      </c>
      <c r="AB399" s="5" t="str">
        <f>IF(B399="","",VLOOKUP(AC399,Varsayımlar!$B:$Q,16,0))</f>
        <v/>
      </c>
      <c r="AC399" s="5" t="str">
        <f t="shared" si="19"/>
        <v/>
      </c>
    </row>
    <row r="400" spans="2:29" hidden="1" x14ac:dyDescent="0.25">
      <c r="C400" s="3" t="str">
        <f>IF(B400="","",VLOOKUP(AC400,Varsayımlar!$B:$Q,3,0))</f>
        <v/>
      </c>
      <c r="H400" s="2" t="str">
        <f>IF(B400="","",VLOOKUP(AC400,Varsayımlar!$B:$Q,5,0))</f>
        <v/>
      </c>
      <c r="J400" s="2" t="str">
        <f>IF(B400="","",VLOOKUP(AC400,Varsayımlar!$B:$Q,6,0))</f>
        <v/>
      </c>
      <c r="P400" s="2" t="str">
        <f>IF(B400="","",VLOOKUP(AC400,Varsayımlar!$B:$Q,7,0)*K400)</f>
        <v/>
      </c>
      <c r="Q400" s="2" t="str">
        <f>IF(B400="","",VLOOKUP(AC400,Varsayımlar!$B:$Q,8,0))</f>
        <v/>
      </c>
      <c r="R400" s="2" t="str">
        <f>IF(B400="","",VLOOKUP(AC400,Varsayımlar!$B:$Q,9,0))</f>
        <v/>
      </c>
      <c r="S400" s="2" t="str">
        <f>IF(B400="","",VLOOKUP(AC400,Varsayımlar!$B:$Q,10,0))</f>
        <v/>
      </c>
      <c r="T400" s="2" t="str">
        <f>IF(B400="","",VLOOKUP(AC400,Varsayımlar!$B:$Q,11,0))</f>
        <v/>
      </c>
      <c r="U400" s="2" t="str">
        <f>IF(B400="","",VLOOKUP(AC400,Varsayımlar!$B:$Q,12,0))</f>
        <v/>
      </c>
      <c r="V400" s="2" t="str">
        <f>IF(B400="","",VLOOKUP(AC400,Varsayımlar!$B:$Q,13,0))</f>
        <v/>
      </c>
      <c r="W400" s="2" t="str">
        <f>IF(B400="","",VLOOKUP(AC400,Varsayımlar!$B:$Q,14,0))</f>
        <v/>
      </c>
      <c r="AA400" s="2" t="str">
        <f>IF(B400="","",VLOOKUP(AC400,Varsayımlar!$B:$Q,15,0))</f>
        <v/>
      </c>
      <c r="AB400" s="2" t="str">
        <f>IF(B400="","",VLOOKUP(AC400,Varsayımlar!$B:$Q,16,0))</f>
        <v/>
      </c>
      <c r="AC400" s="2" t="str">
        <f t="shared" si="19"/>
        <v/>
      </c>
    </row>
    <row r="401" spans="2:29" hidden="1" x14ac:dyDescent="0.25">
      <c r="B401" s="6"/>
      <c r="C401" s="7" t="str">
        <f>IF(B401="","",VLOOKUP(AC401,Varsayımlar!$B:$Q,3,0))</f>
        <v/>
      </c>
      <c r="D401" s="7"/>
      <c r="H401" s="5" t="str">
        <f>IF(B401="","",VLOOKUP(AC401,Varsayımlar!$B:$Q,5,0))</f>
        <v/>
      </c>
      <c r="I401" s="5"/>
      <c r="J401" s="5" t="str">
        <f>IF(B401="","",VLOOKUP(AC401,Varsayımlar!$B:$Q,6,0))</f>
        <v/>
      </c>
      <c r="P401" s="5" t="str">
        <f>IF(B401="","",VLOOKUP(AC401,Varsayımlar!$B:$Q,7,0)*K401)</f>
        <v/>
      </c>
      <c r="Q401" s="5" t="str">
        <f>IF(B401="","",VLOOKUP(AC401,Varsayımlar!$B:$Q,8,0))</f>
        <v/>
      </c>
      <c r="R401" s="5" t="str">
        <f>IF(B401="","",VLOOKUP(AC401,Varsayımlar!$B:$Q,9,0))</f>
        <v/>
      </c>
      <c r="S401" s="5" t="str">
        <f>IF(B401="","",VLOOKUP(AC401,Varsayımlar!$B:$Q,10,0))</f>
        <v/>
      </c>
      <c r="T401" s="5" t="str">
        <f>IF(B401="","",VLOOKUP(AC401,Varsayımlar!$B:$Q,11,0))</f>
        <v/>
      </c>
      <c r="U401" s="5" t="str">
        <f>IF(B401="","",VLOOKUP(AC401,Varsayımlar!$B:$Q,12,0))</f>
        <v/>
      </c>
      <c r="V401" s="5" t="str">
        <f>IF(B401="","",VLOOKUP(AC401,Varsayımlar!$B:$Q,13,0))</f>
        <v/>
      </c>
      <c r="W401" s="5" t="str">
        <f>IF(B401="","",VLOOKUP(AC401,Varsayımlar!$B:$Q,14,0))</f>
        <v/>
      </c>
      <c r="AA401" s="5" t="str">
        <f>IF(B401="","",VLOOKUP(AC401,Varsayımlar!$B:$Q,15,0))</f>
        <v/>
      </c>
      <c r="AB401" s="5" t="str">
        <f>IF(B401="","",VLOOKUP(AC401,Varsayımlar!$B:$Q,16,0))</f>
        <v/>
      </c>
      <c r="AC401" s="5" t="str">
        <f t="shared" si="19"/>
        <v/>
      </c>
    </row>
    <row r="402" spans="2:29" hidden="1" x14ac:dyDescent="0.25">
      <c r="C402" s="3" t="str">
        <f>IF(B402="","",VLOOKUP(AC402,Varsayımlar!$B:$Q,3,0))</f>
        <v/>
      </c>
      <c r="H402" s="2" t="str">
        <f>IF(B402="","",VLOOKUP(AC402,Varsayımlar!$B:$Q,5,0))</f>
        <v/>
      </c>
      <c r="J402" s="2" t="str">
        <f>IF(B402="","",VLOOKUP(AC402,Varsayımlar!$B:$Q,6,0))</f>
        <v/>
      </c>
      <c r="P402" s="2" t="str">
        <f>IF(B402="","",VLOOKUP(AC402,Varsayımlar!$B:$Q,7,0)*K402)</f>
        <v/>
      </c>
      <c r="Q402" s="2" t="str">
        <f>IF(B402="","",VLOOKUP(AC402,Varsayımlar!$B:$Q,8,0))</f>
        <v/>
      </c>
      <c r="R402" s="2" t="str">
        <f>IF(B402="","",VLOOKUP(AC402,Varsayımlar!$B:$Q,9,0))</f>
        <v/>
      </c>
      <c r="S402" s="2" t="str">
        <f>IF(B402="","",VLOOKUP(AC402,Varsayımlar!$B:$Q,10,0))</f>
        <v/>
      </c>
      <c r="T402" s="2" t="str">
        <f>IF(B402="","",VLOOKUP(AC402,Varsayımlar!$B:$Q,11,0))</f>
        <v/>
      </c>
      <c r="U402" s="2" t="str">
        <f>IF(B402="","",VLOOKUP(AC402,Varsayımlar!$B:$Q,12,0))</f>
        <v/>
      </c>
      <c r="V402" s="2" t="str">
        <f>IF(B402="","",VLOOKUP(AC402,Varsayımlar!$B:$Q,13,0))</f>
        <v/>
      </c>
      <c r="W402" s="2" t="str">
        <f>IF(B402="","",VLOOKUP(AC402,Varsayımlar!$B:$Q,14,0))</f>
        <v/>
      </c>
      <c r="AA402" s="2" t="str">
        <f>IF(B402="","",VLOOKUP(AC402,Varsayımlar!$B:$Q,15,0))</f>
        <v/>
      </c>
      <c r="AB402" s="2" t="str">
        <f>IF(B402="","",VLOOKUP(AC402,Varsayımlar!$B:$Q,16,0))</f>
        <v/>
      </c>
      <c r="AC402" s="2" t="str">
        <f t="shared" si="19"/>
        <v/>
      </c>
    </row>
    <row r="403" spans="2:29" hidden="1" x14ac:dyDescent="0.25">
      <c r="B403" s="6"/>
      <c r="C403" s="7" t="str">
        <f>IF(B403="","",VLOOKUP(AC403,Varsayımlar!$B:$Q,3,0))</f>
        <v/>
      </c>
      <c r="D403" s="7"/>
      <c r="H403" s="5" t="str">
        <f>IF(B403="","",VLOOKUP(AC403,Varsayımlar!$B:$Q,5,0))</f>
        <v/>
      </c>
      <c r="I403" s="5"/>
      <c r="J403" s="5" t="str">
        <f>IF(B403="","",VLOOKUP(AC403,Varsayımlar!$B:$Q,6,0))</f>
        <v/>
      </c>
      <c r="P403" s="5" t="str">
        <f>IF(B403="","",VLOOKUP(AC403,Varsayımlar!$B:$Q,7,0)*K403)</f>
        <v/>
      </c>
      <c r="Q403" s="5" t="str">
        <f>IF(B403="","",VLOOKUP(AC403,Varsayımlar!$B:$Q,8,0))</f>
        <v/>
      </c>
      <c r="R403" s="5" t="str">
        <f>IF(B403="","",VLOOKUP(AC403,Varsayımlar!$B:$Q,9,0))</f>
        <v/>
      </c>
      <c r="S403" s="5" t="str">
        <f>IF(B403="","",VLOOKUP(AC403,Varsayımlar!$B:$Q,10,0))</f>
        <v/>
      </c>
      <c r="T403" s="5" t="str">
        <f>IF(B403="","",VLOOKUP(AC403,Varsayımlar!$B:$Q,11,0))</f>
        <v/>
      </c>
      <c r="U403" s="5" t="str">
        <f>IF(B403="","",VLOOKUP(AC403,Varsayımlar!$B:$Q,12,0))</f>
        <v/>
      </c>
      <c r="V403" s="5" t="str">
        <f>IF(B403="","",VLOOKUP(AC403,Varsayımlar!$B:$Q,13,0))</f>
        <v/>
      </c>
      <c r="W403" s="5" t="str">
        <f>IF(B403="","",VLOOKUP(AC403,Varsayımlar!$B:$Q,14,0))</f>
        <v/>
      </c>
      <c r="AA403" s="5" t="str">
        <f>IF(B403="","",VLOOKUP(AC403,Varsayımlar!$B:$Q,15,0))</f>
        <v/>
      </c>
      <c r="AB403" s="5" t="str">
        <f>IF(B403="","",VLOOKUP(AC403,Varsayımlar!$B:$Q,16,0))</f>
        <v/>
      </c>
      <c r="AC403" s="5" t="str">
        <f t="shared" si="19"/>
        <v/>
      </c>
    </row>
    <row r="404" spans="2:29" hidden="1" x14ac:dyDescent="0.25">
      <c r="C404" s="3" t="str">
        <f>IF(B404="","",VLOOKUP(AC404,Varsayımlar!$B:$Q,3,0))</f>
        <v/>
      </c>
      <c r="H404" s="2" t="str">
        <f>IF(B404="","",VLOOKUP(AC404,Varsayımlar!$B:$Q,5,0))</f>
        <v/>
      </c>
      <c r="J404" s="2" t="str">
        <f>IF(B404="","",VLOOKUP(AC404,Varsayımlar!$B:$Q,6,0))</f>
        <v/>
      </c>
      <c r="P404" s="2" t="str">
        <f>IF(B404="","",VLOOKUP(AC404,Varsayımlar!$B:$Q,7,0)*K404)</f>
        <v/>
      </c>
      <c r="Q404" s="2" t="str">
        <f>IF(B404="","",VLOOKUP(AC404,Varsayımlar!$B:$Q,8,0))</f>
        <v/>
      </c>
      <c r="R404" s="2" t="str">
        <f>IF(B404="","",VLOOKUP(AC404,Varsayımlar!$B:$Q,9,0))</f>
        <v/>
      </c>
      <c r="S404" s="2" t="str">
        <f>IF(B404="","",VLOOKUP(AC404,Varsayımlar!$B:$Q,10,0))</f>
        <v/>
      </c>
      <c r="T404" s="2" t="str">
        <f>IF(B404="","",VLOOKUP(AC404,Varsayımlar!$B:$Q,11,0))</f>
        <v/>
      </c>
      <c r="U404" s="2" t="str">
        <f>IF(B404="","",VLOOKUP(AC404,Varsayımlar!$B:$Q,12,0))</f>
        <v/>
      </c>
      <c r="V404" s="2" t="str">
        <f>IF(B404="","",VLOOKUP(AC404,Varsayımlar!$B:$Q,13,0))</f>
        <v/>
      </c>
      <c r="W404" s="2" t="str">
        <f>IF(B404="","",VLOOKUP(AC404,Varsayımlar!$B:$Q,14,0))</f>
        <v/>
      </c>
      <c r="AA404" s="2" t="str">
        <f>IF(B404="","",VLOOKUP(AC404,Varsayımlar!$B:$Q,15,0))</f>
        <v/>
      </c>
      <c r="AB404" s="2" t="str">
        <f>IF(B404="","",VLOOKUP(AC404,Varsayımlar!$B:$Q,16,0))</f>
        <v/>
      </c>
      <c r="AC404" s="2" t="str">
        <f t="shared" si="19"/>
        <v/>
      </c>
    </row>
    <row r="405" spans="2:29" hidden="1" x14ac:dyDescent="0.25">
      <c r="B405" s="6"/>
      <c r="C405" s="7" t="str">
        <f>IF(B405="","",VLOOKUP(AC405,Varsayımlar!$B:$Q,3,0))</f>
        <v/>
      </c>
      <c r="D405" s="7"/>
      <c r="H405" s="5" t="str">
        <f>IF(B405="","",VLOOKUP(AC405,Varsayımlar!$B:$Q,5,0))</f>
        <v/>
      </c>
      <c r="I405" s="5"/>
      <c r="J405" s="5" t="str">
        <f>IF(B405="","",VLOOKUP(AC405,Varsayımlar!$B:$Q,6,0))</f>
        <v/>
      </c>
      <c r="P405" s="5" t="str">
        <f>IF(B405="","",VLOOKUP(AC405,Varsayımlar!$B:$Q,7,0)*K405)</f>
        <v/>
      </c>
      <c r="Q405" s="5" t="str">
        <f>IF(B405="","",VLOOKUP(AC405,Varsayımlar!$B:$Q,8,0))</f>
        <v/>
      </c>
      <c r="R405" s="5" t="str">
        <f>IF(B405="","",VLOOKUP(AC405,Varsayımlar!$B:$Q,9,0))</f>
        <v/>
      </c>
      <c r="S405" s="5" t="str">
        <f>IF(B405="","",VLOOKUP(AC405,Varsayımlar!$B:$Q,10,0))</f>
        <v/>
      </c>
      <c r="T405" s="5" t="str">
        <f>IF(B405="","",VLOOKUP(AC405,Varsayımlar!$B:$Q,11,0))</f>
        <v/>
      </c>
      <c r="U405" s="5" t="str">
        <f>IF(B405="","",VLOOKUP(AC405,Varsayımlar!$B:$Q,12,0))</f>
        <v/>
      </c>
      <c r="V405" s="5" t="str">
        <f>IF(B405="","",VLOOKUP(AC405,Varsayımlar!$B:$Q,13,0))</f>
        <v/>
      </c>
      <c r="W405" s="5" t="str">
        <f>IF(B405="","",VLOOKUP(AC405,Varsayımlar!$B:$Q,14,0))</f>
        <v/>
      </c>
      <c r="AA405" s="5" t="str">
        <f>IF(B405="","",VLOOKUP(AC405,Varsayımlar!$B:$Q,15,0))</f>
        <v/>
      </c>
      <c r="AB405" s="5" t="str">
        <f>IF(B405="","",VLOOKUP(AC405,Varsayımlar!$B:$Q,16,0))</f>
        <v/>
      </c>
      <c r="AC405" s="5" t="str">
        <f t="shared" si="19"/>
        <v/>
      </c>
    </row>
    <row r="406" spans="2:29" hidden="1" x14ac:dyDescent="0.25">
      <c r="C406" s="3" t="str">
        <f>IF(B406="","",VLOOKUP(AC406,Varsayımlar!$B:$Q,3,0))</f>
        <v/>
      </c>
      <c r="H406" s="2" t="str">
        <f>IF(B406="","",VLOOKUP(AC406,Varsayımlar!$B:$Q,5,0))</f>
        <v/>
      </c>
      <c r="J406" s="2" t="str">
        <f>IF(B406="","",VLOOKUP(AC406,Varsayımlar!$B:$Q,6,0))</f>
        <v/>
      </c>
      <c r="P406" s="2" t="str">
        <f>IF(B406="","",VLOOKUP(AC406,Varsayımlar!$B:$Q,7,0)*K406)</f>
        <v/>
      </c>
      <c r="Q406" s="2" t="str">
        <f>IF(B406="","",VLOOKUP(AC406,Varsayımlar!$B:$Q,8,0))</f>
        <v/>
      </c>
      <c r="R406" s="2" t="str">
        <f>IF(B406="","",VLOOKUP(AC406,Varsayımlar!$B:$Q,9,0))</f>
        <v/>
      </c>
      <c r="S406" s="2" t="str">
        <f>IF(B406="","",VLOOKUP(AC406,Varsayımlar!$B:$Q,10,0))</f>
        <v/>
      </c>
      <c r="T406" s="2" t="str">
        <f>IF(B406="","",VLOOKUP(AC406,Varsayımlar!$B:$Q,11,0))</f>
        <v/>
      </c>
      <c r="U406" s="2" t="str">
        <f>IF(B406="","",VLOOKUP(AC406,Varsayımlar!$B:$Q,12,0))</f>
        <v/>
      </c>
      <c r="V406" s="2" t="str">
        <f>IF(B406="","",VLOOKUP(AC406,Varsayımlar!$B:$Q,13,0))</f>
        <v/>
      </c>
      <c r="W406" s="2" t="str">
        <f>IF(B406="","",VLOOKUP(AC406,Varsayımlar!$B:$Q,14,0))</f>
        <v/>
      </c>
      <c r="AA406" s="2" t="str">
        <f>IF(B406="","",VLOOKUP(AC406,Varsayımlar!$B:$Q,15,0))</f>
        <v/>
      </c>
      <c r="AB406" s="2" t="str">
        <f>IF(B406="","",VLOOKUP(AC406,Varsayımlar!$B:$Q,16,0))</f>
        <v/>
      </c>
      <c r="AC406" s="2" t="str">
        <f t="shared" si="19"/>
        <v/>
      </c>
    </row>
    <row r="407" spans="2:29" hidden="1" x14ac:dyDescent="0.25">
      <c r="B407" s="6"/>
      <c r="C407" s="7" t="str">
        <f>IF(B407="","",VLOOKUP(AC407,Varsayımlar!$B:$Q,3,0))</f>
        <v/>
      </c>
      <c r="D407" s="7"/>
      <c r="H407" s="5" t="str">
        <f>IF(B407="","",VLOOKUP(AC407,Varsayımlar!$B:$Q,5,0))</f>
        <v/>
      </c>
      <c r="I407" s="5"/>
      <c r="J407" s="5" t="str">
        <f>IF(B407="","",VLOOKUP(AC407,Varsayımlar!$B:$Q,6,0))</f>
        <v/>
      </c>
      <c r="P407" s="5" t="str">
        <f>IF(B407="","",VLOOKUP(AC407,Varsayımlar!$B:$Q,7,0)*K407)</f>
        <v/>
      </c>
      <c r="Q407" s="5" t="str">
        <f>IF(B407="","",VLOOKUP(AC407,Varsayımlar!$B:$Q,8,0))</f>
        <v/>
      </c>
      <c r="R407" s="5" t="str">
        <f>IF(B407="","",VLOOKUP(AC407,Varsayımlar!$B:$Q,9,0))</f>
        <v/>
      </c>
      <c r="S407" s="5" t="str">
        <f>IF(B407="","",VLOOKUP(AC407,Varsayımlar!$B:$Q,10,0))</f>
        <v/>
      </c>
      <c r="T407" s="5" t="str">
        <f>IF(B407="","",VLOOKUP(AC407,Varsayımlar!$B:$Q,11,0))</f>
        <v/>
      </c>
      <c r="U407" s="5" t="str">
        <f>IF(B407="","",VLOOKUP(AC407,Varsayımlar!$B:$Q,12,0))</f>
        <v/>
      </c>
      <c r="V407" s="5" t="str">
        <f>IF(B407="","",VLOOKUP(AC407,Varsayımlar!$B:$Q,13,0))</f>
        <v/>
      </c>
      <c r="W407" s="5" t="str">
        <f>IF(B407="","",VLOOKUP(AC407,Varsayımlar!$B:$Q,14,0))</f>
        <v/>
      </c>
      <c r="AA407" s="5" t="str">
        <f>IF(B407="","",VLOOKUP(AC407,Varsayımlar!$B:$Q,15,0))</f>
        <v/>
      </c>
      <c r="AB407" s="5" t="str">
        <f>IF(B407="","",VLOOKUP(AC407,Varsayımlar!$B:$Q,16,0))</f>
        <v/>
      </c>
      <c r="AC407" s="5" t="str">
        <f t="shared" si="19"/>
        <v/>
      </c>
    </row>
    <row r="408" spans="2:29" hidden="1" x14ac:dyDescent="0.25">
      <c r="C408" s="3" t="str">
        <f>IF(B408="","",VLOOKUP(AC408,Varsayımlar!$B:$Q,3,0))</f>
        <v/>
      </c>
      <c r="H408" s="2" t="str">
        <f>IF(B408="","",VLOOKUP(AC408,Varsayımlar!$B:$Q,5,0))</f>
        <v/>
      </c>
      <c r="J408" s="2" t="str">
        <f>IF(B408="","",VLOOKUP(AC408,Varsayımlar!$B:$Q,6,0))</f>
        <v/>
      </c>
      <c r="P408" s="2" t="str">
        <f>IF(B408="","",VLOOKUP(AC408,Varsayımlar!$B:$Q,7,0)*K408)</f>
        <v/>
      </c>
      <c r="Q408" s="2" t="str">
        <f>IF(B408="","",VLOOKUP(AC408,Varsayımlar!$B:$Q,8,0))</f>
        <v/>
      </c>
      <c r="R408" s="2" t="str">
        <f>IF(B408="","",VLOOKUP(AC408,Varsayımlar!$B:$Q,9,0))</f>
        <v/>
      </c>
      <c r="S408" s="2" t="str">
        <f>IF(B408="","",VLOOKUP(AC408,Varsayımlar!$B:$Q,10,0))</f>
        <v/>
      </c>
      <c r="T408" s="2" t="str">
        <f>IF(B408="","",VLOOKUP(AC408,Varsayımlar!$B:$Q,11,0))</f>
        <v/>
      </c>
      <c r="U408" s="2" t="str">
        <f>IF(B408="","",VLOOKUP(AC408,Varsayımlar!$B:$Q,12,0))</f>
        <v/>
      </c>
      <c r="V408" s="2" t="str">
        <f>IF(B408="","",VLOOKUP(AC408,Varsayımlar!$B:$Q,13,0))</f>
        <v/>
      </c>
      <c r="W408" s="2" t="str">
        <f>IF(B408="","",VLOOKUP(AC408,Varsayımlar!$B:$Q,14,0))</f>
        <v/>
      </c>
      <c r="AA408" s="2" t="str">
        <f>IF(B408="","",VLOOKUP(AC408,Varsayımlar!$B:$Q,15,0))</f>
        <v/>
      </c>
      <c r="AB408" s="2" t="str">
        <f>IF(B408="","",VLOOKUP(AC408,Varsayımlar!$B:$Q,16,0))</f>
        <v/>
      </c>
      <c r="AC408" s="2" t="str">
        <f t="shared" si="19"/>
        <v/>
      </c>
    </row>
    <row r="409" spans="2:29" hidden="1" x14ac:dyDescent="0.25">
      <c r="B409" s="6"/>
      <c r="C409" s="7" t="str">
        <f>IF(B409="","",VLOOKUP(AC409,Varsayımlar!$B:$Q,3,0))</f>
        <v/>
      </c>
      <c r="D409" s="7"/>
      <c r="H409" s="5" t="str">
        <f>IF(B409="","",VLOOKUP(AC409,Varsayımlar!$B:$Q,5,0))</f>
        <v/>
      </c>
      <c r="I409" s="5"/>
      <c r="J409" s="5" t="str">
        <f>IF(B409="","",VLOOKUP(AC409,Varsayımlar!$B:$Q,6,0))</f>
        <v/>
      </c>
      <c r="P409" s="5" t="str">
        <f>IF(B409="","",VLOOKUP(AC409,Varsayımlar!$B:$Q,7,0)*K409)</f>
        <v/>
      </c>
      <c r="Q409" s="5" t="str">
        <f>IF(B409="","",VLOOKUP(AC409,Varsayımlar!$B:$Q,8,0))</f>
        <v/>
      </c>
      <c r="R409" s="5" t="str">
        <f>IF(B409="","",VLOOKUP(AC409,Varsayımlar!$B:$Q,9,0))</f>
        <v/>
      </c>
      <c r="S409" s="5" t="str">
        <f>IF(B409="","",VLOOKUP(AC409,Varsayımlar!$B:$Q,10,0))</f>
        <v/>
      </c>
      <c r="T409" s="5" t="str">
        <f>IF(B409="","",VLOOKUP(AC409,Varsayımlar!$B:$Q,11,0))</f>
        <v/>
      </c>
      <c r="U409" s="5" t="str">
        <f>IF(B409="","",VLOOKUP(AC409,Varsayımlar!$B:$Q,12,0))</f>
        <v/>
      </c>
      <c r="V409" s="5" t="str">
        <f>IF(B409="","",VLOOKUP(AC409,Varsayımlar!$B:$Q,13,0))</f>
        <v/>
      </c>
      <c r="W409" s="5" t="str">
        <f>IF(B409="","",VLOOKUP(AC409,Varsayımlar!$B:$Q,14,0))</f>
        <v/>
      </c>
      <c r="AA409" s="5" t="str">
        <f>IF(B409="","",VLOOKUP(AC409,Varsayımlar!$B:$Q,15,0))</f>
        <v/>
      </c>
      <c r="AB409" s="5" t="str">
        <f>IF(B409="","",VLOOKUP(AC409,Varsayımlar!$B:$Q,16,0))</f>
        <v/>
      </c>
      <c r="AC409" s="5" t="str">
        <f t="shared" si="19"/>
        <v/>
      </c>
    </row>
    <row r="410" spans="2:29" hidden="1" x14ac:dyDescent="0.25">
      <c r="C410" s="3" t="str">
        <f>IF(B410="","",VLOOKUP(AC410,Varsayımlar!$B:$Q,3,0))</f>
        <v/>
      </c>
      <c r="H410" s="2" t="str">
        <f>IF(B410="","",VLOOKUP(AC410,Varsayımlar!$B:$Q,5,0))</f>
        <v/>
      </c>
      <c r="J410" s="2" t="str">
        <f>IF(B410="","",VLOOKUP(AC410,Varsayımlar!$B:$Q,6,0))</f>
        <v/>
      </c>
      <c r="P410" s="2" t="str">
        <f>IF(B410="","",VLOOKUP(AC410,Varsayımlar!$B:$Q,7,0)*K410)</f>
        <v/>
      </c>
      <c r="Q410" s="2" t="str">
        <f>IF(B410="","",VLOOKUP(AC410,Varsayımlar!$B:$Q,8,0))</f>
        <v/>
      </c>
      <c r="R410" s="2" t="str">
        <f>IF(B410="","",VLOOKUP(AC410,Varsayımlar!$B:$Q,9,0))</f>
        <v/>
      </c>
      <c r="S410" s="2" t="str">
        <f>IF(B410="","",VLOOKUP(AC410,Varsayımlar!$B:$Q,10,0))</f>
        <v/>
      </c>
      <c r="T410" s="2" t="str">
        <f>IF(B410="","",VLOOKUP(AC410,Varsayımlar!$B:$Q,11,0))</f>
        <v/>
      </c>
      <c r="U410" s="2" t="str">
        <f>IF(B410="","",VLOOKUP(AC410,Varsayımlar!$B:$Q,12,0))</f>
        <v/>
      </c>
      <c r="V410" s="2" t="str">
        <f>IF(B410="","",VLOOKUP(AC410,Varsayımlar!$B:$Q,13,0))</f>
        <v/>
      </c>
      <c r="W410" s="2" t="str">
        <f>IF(B410="","",VLOOKUP(AC410,Varsayımlar!$B:$Q,14,0))</f>
        <v/>
      </c>
      <c r="AA410" s="2" t="str">
        <f>IF(B410="","",VLOOKUP(AC410,Varsayımlar!$B:$Q,15,0))</f>
        <v/>
      </c>
      <c r="AB410" s="2" t="str">
        <f>IF(B410="","",VLOOKUP(AC410,Varsayımlar!$B:$Q,16,0))</f>
        <v/>
      </c>
      <c r="AC410" s="2" t="str">
        <f t="shared" si="19"/>
        <v/>
      </c>
    </row>
    <row r="411" spans="2:29" hidden="1" x14ac:dyDescent="0.25">
      <c r="B411" s="6"/>
      <c r="C411" s="7" t="str">
        <f>IF(B411="","",VLOOKUP(AC411,Varsayımlar!$B:$Q,3,0))</f>
        <v/>
      </c>
      <c r="D411" s="7"/>
      <c r="H411" s="5" t="str">
        <f>IF(B411="","",VLOOKUP(AC411,Varsayımlar!$B:$Q,5,0))</f>
        <v/>
      </c>
      <c r="I411" s="5"/>
      <c r="J411" s="5" t="str">
        <f>IF(B411="","",VLOOKUP(AC411,Varsayımlar!$B:$Q,6,0))</f>
        <v/>
      </c>
      <c r="P411" s="5" t="str">
        <f>IF(B411="","",VLOOKUP(AC411,Varsayımlar!$B:$Q,7,0)*K411)</f>
        <v/>
      </c>
      <c r="Q411" s="5" t="str">
        <f>IF(B411="","",VLOOKUP(AC411,Varsayımlar!$B:$Q,8,0))</f>
        <v/>
      </c>
      <c r="R411" s="5" t="str">
        <f>IF(B411="","",VLOOKUP(AC411,Varsayımlar!$B:$Q,9,0))</f>
        <v/>
      </c>
      <c r="S411" s="5" t="str">
        <f>IF(B411="","",VLOOKUP(AC411,Varsayımlar!$B:$Q,10,0))</f>
        <v/>
      </c>
      <c r="T411" s="5" t="str">
        <f>IF(B411="","",VLOOKUP(AC411,Varsayımlar!$B:$Q,11,0))</f>
        <v/>
      </c>
      <c r="U411" s="5" t="str">
        <f>IF(B411="","",VLOOKUP(AC411,Varsayımlar!$B:$Q,12,0))</f>
        <v/>
      </c>
      <c r="V411" s="5" t="str">
        <f>IF(B411="","",VLOOKUP(AC411,Varsayımlar!$B:$Q,13,0))</f>
        <v/>
      </c>
      <c r="W411" s="5" t="str">
        <f>IF(B411="","",VLOOKUP(AC411,Varsayımlar!$B:$Q,14,0))</f>
        <v/>
      </c>
      <c r="AA411" s="5" t="str">
        <f>IF(B411="","",VLOOKUP(AC411,Varsayımlar!$B:$Q,15,0))</f>
        <v/>
      </c>
      <c r="AB411" s="5" t="str">
        <f>IF(B411="","",VLOOKUP(AC411,Varsayımlar!$B:$Q,16,0))</f>
        <v/>
      </c>
      <c r="AC411" s="5" t="str">
        <f t="shared" si="19"/>
        <v/>
      </c>
    </row>
    <row r="412" spans="2:29" hidden="1" x14ac:dyDescent="0.25">
      <c r="C412" s="3" t="str">
        <f>IF(B412="","",VLOOKUP(AC412,Varsayımlar!$B:$Q,3,0))</f>
        <v/>
      </c>
      <c r="H412" s="2" t="str">
        <f>IF(B412="","",VLOOKUP(AC412,Varsayımlar!$B:$Q,5,0))</f>
        <v/>
      </c>
      <c r="J412" s="2" t="str">
        <f>IF(B412="","",VLOOKUP(AC412,Varsayımlar!$B:$Q,6,0))</f>
        <v/>
      </c>
      <c r="P412" s="2" t="str">
        <f>IF(B412="","",VLOOKUP(AC412,Varsayımlar!$B:$Q,7,0)*K412)</f>
        <v/>
      </c>
      <c r="Q412" s="2" t="str">
        <f>IF(B412="","",VLOOKUP(AC412,Varsayımlar!$B:$Q,8,0))</f>
        <v/>
      </c>
      <c r="R412" s="2" t="str">
        <f>IF(B412="","",VLOOKUP(AC412,Varsayımlar!$B:$Q,9,0))</f>
        <v/>
      </c>
      <c r="S412" s="2" t="str">
        <f>IF(B412="","",VLOOKUP(AC412,Varsayımlar!$B:$Q,10,0))</f>
        <v/>
      </c>
      <c r="T412" s="2" t="str">
        <f>IF(B412="","",VLOOKUP(AC412,Varsayımlar!$B:$Q,11,0))</f>
        <v/>
      </c>
      <c r="U412" s="2" t="str">
        <f>IF(B412="","",VLOOKUP(AC412,Varsayımlar!$B:$Q,12,0))</f>
        <v/>
      </c>
      <c r="V412" s="2" t="str">
        <f>IF(B412="","",VLOOKUP(AC412,Varsayımlar!$B:$Q,13,0))</f>
        <v/>
      </c>
      <c r="W412" s="2" t="str">
        <f>IF(B412="","",VLOOKUP(AC412,Varsayımlar!$B:$Q,14,0))</f>
        <v/>
      </c>
      <c r="AA412" s="2" t="str">
        <f>IF(B412="","",VLOOKUP(AC412,Varsayımlar!$B:$Q,15,0))</f>
        <v/>
      </c>
      <c r="AB412" s="2" t="str">
        <f>IF(B412="","",VLOOKUP(AC412,Varsayımlar!$B:$Q,16,0))</f>
        <v/>
      </c>
      <c r="AC412" s="2" t="str">
        <f t="shared" si="19"/>
        <v/>
      </c>
    </row>
    <row r="413" spans="2:29" hidden="1" x14ac:dyDescent="0.25">
      <c r="B413" s="6"/>
      <c r="C413" s="7" t="str">
        <f>IF(B413="","",VLOOKUP(AC413,Varsayımlar!$B:$Q,3,0))</f>
        <v/>
      </c>
      <c r="D413" s="7"/>
      <c r="H413" s="5" t="str">
        <f>IF(B413="","",VLOOKUP(AC413,Varsayımlar!$B:$Q,5,0))</f>
        <v/>
      </c>
      <c r="I413" s="5"/>
      <c r="J413" s="5" t="str">
        <f>IF(B413="","",VLOOKUP(AC413,Varsayımlar!$B:$Q,6,0))</f>
        <v/>
      </c>
      <c r="P413" s="5" t="str">
        <f>IF(B413="","",VLOOKUP(AC413,Varsayımlar!$B:$Q,7,0)*K413)</f>
        <v/>
      </c>
      <c r="Q413" s="5" t="str">
        <f>IF(B413="","",VLOOKUP(AC413,Varsayımlar!$B:$Q,8,0))</f>
        <v/>
      </c>
      <c r="R413" s="5" t="str">
        <f>IF(B413="","",VLOOKUP(AC413,Varsayımlar!$B:$Q,9,0))</f>
        <v/>
      </c>
      <c r="S413" s="5" t="str">
        <f>IF(B413="","",VLOOKUP(AC413,Varsayımlar!$B:$Q,10,0))</f>
        <v/>
      </c>
      <c r="T413" s="5" t="str">
        <f>IF(B413="","",VLOOKUP(AC413,Varsayımlar!$B:$Q,11,0))</f>
        <v/>
      </c>
      <c r="U413" s="5" t="str">
        <f>IF(B413="","",VLOOKUP(AC413,Varsayımlar!$B:$Q,12,0))</f>
        <v/>
      </c>
      <c r="V413" s="5" t="str">
        <f>IF(B413="","",VLOOKUP(AC413,Varsayımlar!$B:$Q,13,0))</f>
        <v/>
      </c>
      <c r="W413" s="5" t="str">
        <f>IF(B413="","",VLOOKUP(AC413,Varsayımlar!$B:$Q,14,0))</f>
        <v/>
      </c>
      <c r="AA413" s="5" t="str">
        <f>IF(B413="","",VLOOKUP(AC413,Varsayımlar!$B:$Q,15,0))</f>
        <v/>
      </c>
      <c r="AB413" s="5" t="str">
        <f>IF(B413="","",VLOOKUP(AC413,Varsayımlar!$B:$Q,16,0))</f>
        <v/>
      </c>
      <c r="AC413" s="5" t="str">
        <f t="shared" si="19"/>
        <v/>
      </c>
    </row>
    <row r="414" spans="2:29" hidden="1" x14ac:dyDescent="0.25">
      <c r="C414" s="3" t="str">
        <f>IF(B414="","",VLOOKUP(AC414,Varsayımlar!$B:$Q,3,0))</f>
        <v/>
      </c>
      <c r="H414" s="2" t="str">
        <f>IF(B414="","",VLOOKUP(AC414,Varsayımlar!$B:$Q,5,0))</f>
        <v/>
      </c>
      <c r="J414" s="2" t="str">
        <f>IF(B414="","",VLOOKUP(AC414,Varsayımlar!$B:$Q,6,0))</f>
        <v/>
      </c>
      <c r="P414" s="2" t="str">
        <f>IF(B414="","",VLOOKUP(AC414,Varsayımlar!$B:$Q,7,0)*K414)</f>
        <v/>
      </c>
      <c r="Q414" s="2" t="str">
        <f>IF(B414="","",VLOOKUP(AC414,Varsayımlar!$B:$Q,8,0))</f>
        <v/>
      </c>
      <c r="R414" s="2" t="str">
        <f>IF(B414="","",VLOOKUP(AC414,Varsayımlar!$B:$Q,9,0))</f>
        <v/>
      </c>
      <c r="S414" s="2" t="str">
        <f>IF(B414="","",VLOOKUP(AC414,Varsayımlar!$B:$Q,10,0))</f>
        <v/>
      </c>
      <c r="T414" s="2" t="str">
        <f>IF(B414="","",VLOOKUP(AC414,Varsayımlar!$B:$Q,11,0))</f>
        <v/>
      </c>
      <c r="U414" s="2" t="str">
        <f>IF(B414="","",VLOOKUP(AC414,Varsayımlar!$B:$Q,12,0))</f>
        <v/>
      </c>
      <c r="V414" s="2" t="str">
        <f>IF(B414="","",VLOOKUP(AC414,Varsayımlar!$B:$Q,13,0))</f>
        <v/>
      </c>
      <c r="W414" s="2" t="str">
        <f>IF(B414="","",VLOOKUP(AC414,Varsayımlar!$B:$Q,14,0))</f>
        <v/>
      </c>
      <c r="AA414" s="2" t="str">
        <f>IF(B414="","",VLOOKUP(AC414,Varsayımlar!$B:$Q,15,0))</f>
        <v/>
      </c>
      <c r="AB414" s="2" t="str">
        <f>IF(B414="","",VLOOKUP(AC414,Varsayımlar!$B:$Q,16,0))</f>
        <v/>
      </c>
      <c r="AC414" s="2" t="str">
        <f t="shared" si="19"/>
        <v/>
      </c>
    </row>
    <row r="415" spans="2:29" hidden="1" x14ac:dyDescent="0.25">
      <c r="B415" s="6"/>
      <c r="C415" s="7" t="str">
        <f>IF(B415="","",VLOOKUP(AC415,Varsayımlar!$B:$Q,3,0))</f>
        <v/>
      </c>
      <c r="D415" s="7"/>
      <c r="H415" s="5" t="str">
        <f>IF(B415="","",VLOOKUP(AC415,Varsayımlar!$B:$Q,5,0))</f>
        <v/>
      </c>
      <c r="I415" s="5"/>
      <c r="J415" s="5" t="str">
        <f>IF(B415="","",VLOOKUP(AC415,Varsayımlar!$B:$Q,6,0))</f>
        <v/>
      </c>
      <c r="P415" s="5" t="str">
        <f>IF(B415="","",VLOOKUP(AC415,Varsayımlar!$B:$Q,7,0)*K415)</f>
        <v/>
      </c>
      <c r="Q415" s="5" t="str">
        <f>IF(B415="","",VLOOKUP(AC415,Varsayımlar!$B:$Q,8,0))</f>
        <v/>
      </c>
      <c r="R415" s="5" t="str">
        <f>IF(B415="","",VLOOKUP(AC415,Varsayımlar!$B:$Q,9,0))</f>
        <v/>
      </c>
      <c r="S415" s="5" t="str">
        <f>IF(B415="","",VLOOKUP(AC415,Varsayımlar!$B:$Q,10,0))</f>
        <v/>
      </c>
      <c r="T415" s="5" t="str">
        <f>IF(B415="","",VLOOKUP(AC415,Varsayımlar!$B:$Q,11,0))</f>
        <v/>
      </c>
      <c r="U415" s="5" t="str">
        <f>IF(B415="","",VLOOKUP(AC415,Varsayımlar!$B:$Q,12,0))</f>
        <v/>
      </c>
      <c r="V415" s="5" t="str">
        <f>IF(B415="","",VLOOKUP(AC415,Varsayımlar!$B:$Q,13,0))</f>
        <v/>
      </c>
      <c r="W415" s="5" t="str">
        <f>IF(B415="","",VLOOKUP(AC415,Varsayımlar!$B:$Q,14,0))</f>
        <v/>
      </c>
      <c r="AA415" s="5" t="str">
        <f>IF(B415="","",VLOOKUP(AC415,Varsayımlar!$B:$Q,15,0))</f>
        <v/>
      </c>
      <c r="AB415" s="5" t="str">
        <f>IF(B415="","",VLOOKUP(AC415,Varsayımlar!$B:$Q,16,0))</f>
        <v/>
      </c>
      <c r="AC415" s="5" t="str">
        <f t="shared" si="19"/>
        <v/>
      </c>
    </row>
    <row r="416" spans="2:29" hidden="1" x14ac:dyDescent="0.25">
      <c r="C416" s="3" t="str">
        <f>IF(B416="","",VLOOKUP(AC416,Varsayımlar!$B:$Q,3,0))</f>
        <v/>
      </c>
      <c r="H416" s="2" t="str">
        <f>IF(B416="","",VLOOKUP(AC416,Varsayımlar!$B:$Q,5,0))</f>
        <v/>
      </c>
      <c r="J416" s="2" t="str">
        <f>IF(B416="","",VLOOKUP(AC416,Varsayımlar!$B:$Q,6,0))</f>
        <v/>
      </c>
      <c r="P416" s="2" t="str">
        <f>IF(B416="","",VLOOKUP(AC416,Varsayımlar!$B:$Q,7,0)*K416)</f>
        <v/>
      </c>
      <c r="Q416" s="2" t="str">
        <f>IF(B416="","",VLOOKUP(AC416,Varsayımlar!$B:$Q,8,0))</f>
        <v/>
      </c>
      <c r="R416" s="2" t="str">
        <f>IF(B416="","",VLOOKUP(AC416,Varsayımlar!$B:$Q,9,0))</f>
        <v/>
      </c>
      <c r="S416" s="2" t="str">
        <f>IF(B416="","",VLOOKUP(AC416,Varsayımlar!$B:$Q,10,0))</f>
        <v/>
      </c>
      <c r="T416" s="2" t="str">
        <f>IF(B416="","",VLOOKUP(AC416,Varsayımlar!$B:$Q,11,0))</f>
        <v/>
      </c>
      <c r="U416" s="2" t="str">
        <f>IF(B416="","",VLOOKUP(AC416,Varsayımlar!$B:$Q,12,0))</f>
        <v/>
      </c>
      <c r="V416" s="2" t="str">
        <f>IF(B416="","",VLOOKUP(AC416,Varsayımlar!$B:$Q,13,0))</f>
        <v/>
      </c>
      <c r="W416" s="2" t="str">
        <f>IF(B416="","",VLOOKUP(AC416,Varsayımlar!$B:$Q,14,0))</f>
        <v/>
      </c>
      <c r="AA416" s="2" t="str">
        <f>IF(B416="","",VLOOKUP(AC416,Varsayımlar!$B:$Q,15,0))</f>
        <v/>
      </c>
      <c r="AB416" s="2" t="str">
        <f>IF(B416="","",VLOOKUP(AC416,Varsayımlar!$B:$Q,16,0))</f>
        <v/>
      </c>
      <c r="AC416" s="2" t="str">
        <f t="shared" si="19"/>
        <v/>
      </c>
    </row>
    <row r="417" spans="2:29" hidden="1" x14ac:dyDescent="0.25">
      <c r="B417" s="6"/>
      <c r="C417" s="7" t="str">
        <f>IF(B417="","",VLOOKUP(AC417,Varsayımlar!$B:$Q,3,0))</f>
        <v/>
      </c>
      <c r="D417" s="7"/>
      <c r="H417" s="5" t="str">
        <f>IF(B417="","",VLOOKUP(AC417,Varsayımlar!$B:$Q,5,0))</f>
        <v/>
      </c>
      <c r="I417" s="5"/>
      <c r="J417" s="5" t="str">
        <f>IF(B417="","",VLOOKUP(AC417,Varsayımlar!$B:$Q,6,0))</f>
        <v/>
      </c>
      <c r="P417" s="5" t="str">
        <f>IF(B417="","",VLOOKUP(AC417,Varsayımlar!$B:$Q,7,0)*K417)</f>
        <v/>
      </c>
      <c r="Q417" s="5" t="str">
        <f>IF(B417="","",VLOOKUP(AC417,Varsayımlar!$B:$Q,8,0))</f>
        <v/>
      </c>
      <c r="R417" s="5" t="str">
        <f>IF(B417="","",VLOOKUP(AC417,Varsayımlar!$B:$Q,9,0))</f>
        <v/>
      </c>
      <c r="S417" s="5" t="str">
        <f>IF(B417="","",VLOOKUP(AC417,Varsayımlar!$B:$Q,10,0))</f>
        <v/>
      </c>
      <c r="T417" s="5" t="str">
        <f>IF(B417="","",VLOOKUP(AC417,Varsayımlar!$B:$Q,11,0))</f>
        <v/>
      </c>
      <c r="U417" s="5" t="str">
        <f>IF(B417="","",VLOOKUP(AC417,Varsayımlar!$B:$Q,12,0))</f>
        <v/>
      </c>
      <c r="V417" s="5" t="str">
        <f>IF(B417="","",VLOOKUP(AC417,Varsayımlar!$B:$Q,13,0))</f>
        <v/>
      </c>
      <c r="W417" s="5" t="str">
        <f>IF(B417="","",VLOOKUP(AC417,Varsayımlar!$B:$Q,14,0))</f>
        <v/>
      </c>
      <c r="AA417" s="5" t="str">
        <f>IF(B417="","",VLOOKUP(AC417,Varsayımlar!$B:$Q,15,0))</f>
        <v/>
      </c>
      <c r="AB417" s="5" t="str">
        <f>IF(B417="","",VLOOKUP(AC417,Varsayımlar!$B:$Q,16,0))</f>
        <v/>
      </c>
      <c r="AC417" s="5" t="str">
        <f t="shared" si="19"/>
        <v/>
      </c>
    </row>
    <row r="418" spans="2:29" hidden="1" x14ac:dyDescent="0.25">
      <c r="C418" s="3" t="str">
        <f>IF(B418="","",VLOOKUP(AC418,Varsayımlar!$B:$Q,3,0))</f>
        <v/>
      </c>
      <c r="H418" s="2" t="str">
        <f>IF(B418="","",VLOOKUP(AC418,Varsayımlar!$B:$Q,5,0))</f>
        <v/>
      </c>
      <c r="J418" s="2" t="str">
        <f>IF(B418="","",VLOOKUP(AC418,Varsayımlar!$B:$Q,6,0))</f>
        <v/>
      </c>
      <c r="P418" s="2" t="str">
        <f>IF(B418="","",VLOOKUP(AC418,Varsayımlar!$B:$Q,7,0)*K418)</f>
        <v/>
      </c>
      <c r="Q418" s="2" t="str">
        <f>IF(B418="","",VLOOKUP(AC418,Varsayımlar!$B:$Q,8,0))</f>
        <v/>
      </c>
      <c r="R418" s="2" t="str">
        <f>IF(B418="","",VLOOKUP(AC418,Varsayımlar!$B:$Q,9,0))</f>
        <v/>
      </c>
      <c r="S418" s="2" t="str">
        <f>IF(B418="","",VLOOKUP(AC418,Varsayımlar!$B:$Q,10,0))</f>
        <v/>
      </c>
      <c r="T418" s="2" t="str">
        <f>IF(B418="","",VLOOKUP(AC418,Varsayımlar!$B:$Q,11,0))</f>
        <v/>
      </c>
      <c r="U418" s="2" t="str">
        <f>IF(B418="","",VLOOKUP(AC418,Varsayımlar!$B:$Q,12,0))</f>
        <v/>
      </c>
      <c r="V418" s="2" t="str">
        <f>IF(B418="","",VLOOKUP(AC418,Varsayımlar!$B:$Q,13,0))</f>
        <v/>
      </c>
      <c r="W418" s="2" t="str">
        <f>IF(B418="","",VLOOKUP(AC418,Varsayımlar!$B:$Q,14,0))</f>
        <v/>
      </c>
      <c r="AA418" s="2" t="str">
        <f>IF(B418="","",VLOOKUP(AC418,Varsayımlar!$B:$Q,15,0))</f>
        <v/>
      </c>
      <c r="AB418" s="2" t="str">
        <f>IF(B418="","",VLOOKUP(AC418,Varsayımlar!$B:$Q,16,0))</f>
        <v/>
      </c>
      <c r="AC418" s="2" t="str">
        <f t="shared" si="19"/>
        <v/>
      </c>
    </row>
    <row r="419" spans="2:29" hidden="1" x14ac:dyDescent="0.25">
      <c r="B419" s="6"/>
      <c r="C419" s="7" t="str">
        <f>IF(B419="","",VLOOKUP(AC419,Varsayımlar!$B:$Q,3,0))</f>
        <v/>
      </c>
      <c r="D419" s="7"/>
      <c r="H419" s="5" t="str">
        <f>IF(B419="","",VLOOKUP(AC419,Varsayımlar!$B:$Q,5,0))</f>
        <v/>
      </c>
      <c r="I419" s="5"/>
      <c r="J419" s="5" t="str">
        <f>IF(B419="","",VLOOKUP(AC419,Varsayımlar!$B:$Q,6,0))</f>
        <v/>
      </c>
      <c r="P419" s="5" t="str">
        <f>IF(B419="","",VLOOKUP(AC419,Varsayımlar!$B:$Q,7,0)*K419)</f>
        <v/>
      </c>
      <c r="Q419" s="5" t="str">
        <f>IF(B419="","",VLOOKUP(AC419,Varsayımlar!$B:$Q,8,0))</f>
        <v/>
      </c>
      <c r="R419" s="5" t="str">
        <f>IF(B419="","",VLOOKUP(AC419,Varsayımlar!$B:$Q,9,0))</f>
        <v/>
      </c>
      <c r="S419" s="5" t="str">
        <f>IF(B419="","",VLOOKUP(AC419,Varsayımlar!$B:$Q,10,0))</f>
        <v/>
      </c>
      <c r="T419" s="5" t="str">
        <f>IF(B419="","",VLOOKUP(AC419,Varsayımlar!$B:$Q,11,0))</f>
        <v/>
      </c>
      <c r="U419" s="5" t="str">
        <f>IF(B419="","",VLOOKUP(AC419,Varsayımlar!$B:$Q,12,0))</f>
        <v/>
      </c>
      <c r="V419" s="5" t="str">
        <f>IF(B419="","",VLOOKUP(AC419,Varsayımlar!$B:$Q,13,0))</f>
        <v/>
      </c>
      <c r="W419" s="5" t="str">
        <f>IF(B419="","",VLOOKUP(AC419,Varsayımlar!$B:$Q,14,0))</f>
        <v/>
      </c>
      <c r="AA419" s="5" t="str">
        <f>IF(B419="","",VLOOKUP(AC419,Varsayımlar!$B:$Q,15,0))</f>
        <v/>
      </c>
      <c r="AB419" s="5" t="str">
        <f>IF(B419="","",VLOOKUP(AC419,Varsayımlar!$B:$Q,16,0))</f>
        <v/>
      </c>
      <c r="AC419" s="5" t="str">
        <f t="shared" si="19"/>
        <v/>
      </c>
    </row>
    <row r="420" spans="2:29" hidden="1" x14ac:dyDescent="0.25">
      <c r="C420" s="3" t="str">
        <f>IF(B420="","",VLOOKUP(AC420,Varsayımlar!$B:$Q,3,0))</f>
        <v/>
      </c>
      <c r="H420" s="2" t="str">
        <f>IF(B420="","",VLOOKUP(AC420,Varsayımlar!$B:$Q,5,0))</f>
        <v/>
      </c>
      <c r="J420" s="2" t="str">
        <f>IF(B420="","",VLOOKUP(AC420,Varsayımlar!$B:$Q,6,0))</f>
        <v/>
      </c>
      <c r="P420" s="2" t="str">
        <f>IF(B420="","",VLOOKUP(AC420,Varsayımlar!$B:$Q,7,0)*K420)</f>
        <v/>
      </c>
      <c r="Q420" s="2" t="str">
        <f>IF(B420="","",VLOOKUP(AC420,Varsayımlar!$B:$Q,8,0))</f>
        <v/>
      </c>
      <c r="R420" s="2" t="str">
        <f>IF(B420="","",VLOOKUP(AC420,Varsayımlar!$B:$Q,9,0))</f>
        <v/>
      </c>
      <c r="S420" s="2" t="str">
        <f>IF(B420="","",VLOOKUP(AC420,Varsayımlar!$B:$Q,10,0))</f>
        <v/>
      </c>
      <c r="T420" s="2" t="str">
        <f>IF(B420="","",VLOOKUP(AC420,Varsayımlar!$B:$Q,11,0))</f>
        <v/>
      </c>
      <c r="U420" s="2" t="str">
        <f>IF(B420="","",VLOOKUP(AC420,Varsayımlar!$B:$Q,12,0))</f>
        <v/>
      </c>
      <c r="V420" s="2" t="str">
        <f>IF(B420="","",VLOOKUP(AC420,Varsayımlar!$B:$Q,13,0))</f>
        <v/>
      </c>
      <c r="W420" s="2" t="str">
        <f>IF(B420="","",VLOOKUP(AC420,Varsayımlar!$B:$Q,14,0))</f>
        <v/>
      </c>
      <c r="AA420" s="2" t="str">
        <f>IF(B420="","",VLOOKUP(AC420,Varsayımlar!$B:$Q,15,0))</f>
        <v/>
      </c>
      <c r="AB420" s="2" t="str">
        <f>IF(B420="","",VLOOKUP(AC420,Varsayımlar!$B:$Q,16,0))</f>
        <v/>
      </c>
      <c r="AC420" s="2" t="str">
        <f t="shared" si="19"/>
        <v/>
      </c>
    </row>
    <row r="421" spans="2:29" hidden="1" x14ac:dyDescent="0.25">
      <c r="B421" s="6"/>
      <c r="C421" s="7" t="str">
        <f>IF(B421="","",VLOOKUP(AC421,Varsayımlar!$B:$Q,3,0))</f>
        <v/>
      </c>
      <c r="D421" s="7"/>
      <c r="H421" s="5" t="str">
        <f>IF(B421="","",VLOOKUP(AC421,Varsayımlar!$B:$Q,5,0))</f>
        <v/>
      </c>
      <c r="I421" s="5"/>
      <c r="J421" s="5" t="str">
        <f>IF(B421="","",VLOOKUP(AC421,Varsayımlar!$B:$Q,6,0))</f>
        <v/>
      </c>
      <c r="P421" s="5" t="str">
        <f>IF(B421="","",VLOOKUP(AC421,Varsayımlar!$B:$Q,7,0)*K421)</f>
        <v/>
      </c>
      <c r="Q421" s="5" t="str">
        <f>IF(B421="","",VLOOKUP(AC421,Varsayımlar!$B:$Q,8,0))</f>
        <v/>
      </c>
      <c r="R421" s="5" t="str">
        <f>IF(B421="","",VLOOKUP(AC421,Varsayımlar!$B:$Q,9,0))</f>
        <v/>
      </c>
      <c r="S421" s="5" t="str">
        <f>IF(B421="","",VLOOKUP(AC421,Varsayımlar!$B:$Q,10,0))</f>
        <v/>
      </c>
      <c r="T421" s="5" t="str">
        <f>IF(B421="","",VLOOKUP(AC421,Varsayımlar!$B:$Q,11,0))</f>
        <v/>
      </c>
      <c r="U421" s="5" t="str">
        <f>IF(B421="","",VLOOKUP(AC421,Varsayımlar!$B:$Q,12,0))</f>
        <v/>
      </c>
      <c r="V421" s="5" t="str">
        <f>IF(B421="","",VLOOKUP(AC421,Varsayımlar!$B:$Q,13,0))</f>
        <v/>
      </c>
      <c r="W421" s="5" t="str">
        <f>IF(B421="","",VLOOKUP(AC421,Varsayımlar!$B:$Q,14,0))</f>
        <v/>
      </c>
      <c r="AA421" s="5" t="str">
        <f>IF(B421="","",VLOOKUP(AC421,Varsayımlar!$B:$Q,15,0))</f>
        <v/>
      </c>
      <c r="AB421" s="5" t="str">
        <f>IF(B421="","",VLOOKUP(AC421,Varsayımlar!$B:$Q,16,0))</f>
        <v/>
      </c>
      <c r="AC421" s="5" t="str">
        <f t="shared" si="19"/>
        <v/>
      </c>
    </row>
    <row r="422" spans="2:29" hidden="1" x14ac:dyDescent="0.25">
      <c r="C422" s="3" t="str">
        <f>IF(B422="","",VLOOKUP(AC422,Varsayımlar!$B:$Q,3,0))</f>
        <v/>
      </c>
      <c r="H422" s="2" t="str">
        <f>IF(B422="","",VLOOKUP(AC422,Varsayımlar!$B:$Q,5,0))</f>
        <v/>
      </c>
      <c r="J422" s="2" t="str">
        <f>IF(B422="","",VLOOKUP(AC422,Varsayımlar!$B:$Q,6,0))</f>
        <v/>
      </c>
      <c r="P422" s="2" t="str">
        <f>IF(B422="","",VLOOKUP(AC422,Varsayımlar!$B:$Q,7,0)*K422)</f>
        <v/>
      </c>
      <c r="Q422" s="2" t="str">
        <f>IF(B422="","",VLOOKUP(AC422,Varsayımlar!$B:$Q,8,0))</f>
        <v/>
      </c>
      <c r="R422" s="2" t="str">
        <f>IF(B422="","",VLOOKUP(AC422,Varsayımlar!$B:$Q,9,0))</f>
        <v/>
      </c>
      <c r="S422" s="2" t="str">
        <f>IF(B422="","",VLOOKUP(AC422,Varsayımlar!$B:$Q,10,0))</f>
        <v/>
      </c>
      <c r="T422" s="2" t="str">
        <f>IF(B422="","",VLOOKUP(AC422,Varsayımlar!$B:$Q,11,0))</f>
        <v/>
      </c>
      <c r="U422" s="2" t="str">
        <f>IF(B422="","",VLOOKUP(AC422,Varsayımlar!$B:$Q,12,0))</f>
        <v/>
      </c>
      <c r="V422" s="2" t="str">
        <f>IF(B422="","",VLOOKUP(AC422,Varsayımlar!$B:$Q,13,0))</f>
        <v/>
      </c>
      <c r="W422" s="2" t="str">
        <f>IF(B422="","",VLOOKUP(AC422,Varsayımlar!$B:$Q,14,0))</f>
        <v/>
      </c>
      <c r="AA422" s="2" t="str">
        <f>IF(B422="","",VLOOKUP(AC422,Varsayımlar!$B:$Q,15,0))</f>
        <v/>
      </c>
      <c r="AB422" s="2" t="str">
        <f>IF(B422="","",VLOOKUP(AC422,Varsayımlar!$B:$Q,16,0))</f>
        <v/>
      </c>
      <c r="AC422" s="2" t="str">
        <f t="shared" si="19"/>
        <v/>
      </c>
    </row>
    <row r="423" spans="2:29" hidden="1" x14ac:dyDescent="0.25">
      <c r="B423" s="6"/>
      <c r="C423" s="7" t="str">
        <f>IF(B423="","",VLOOKUP(AC423,Varsayımlar!$B:$Q,3,0))</f>
        <v/>
      </c>
      <c r="D423" s="7"/>
      <c r="H423" s="5" t="str">
        <f>IF(B423="","",VLOOKUP(AC423,Varsayımlar!$B:$Q,5,0))</f>
        <v/>
      </c>
      <c r="I423" s="5"/>
      <c r="J423" s="5" t="str">
        <f>IF(B423="","",VLOOKUP(AC423,Varsayımlar!$B:$Q,6,0))</f>
        <v/>
      </c>
      <c r="P423" s="5" t="str">
        <f>IF(B423="","",VLOOKUP(AC423,Varsayımlar!$B:$Q,7,0)*K423)</f>
        <v/>
      </c>
      <c r="Q423" s="5" t="str">
        <f>IF(B423="","",VLOOKUP(AC423,Varsayımlar!$B:$Q,8,0))</f>
        <v/>
      </c>
      <c r="R423" s="5" t="str">
        <f>IF(B423="","",VLOOKUP(AC423,Varsayımlar!$B:$Q,9,0))</f>
        <v/>
      </c>
      <c r="S423" s="5" t="str">
        <f>IF(B423="","",VLOOKUP(AC423,Varsayımlar!$B:$Q,10,0))</f>
        <v/>
      </c>
      <c r="T423" s="5" t="str">
        <f>IF(B423="","",VLOOKUP(AC423,Varsayımlar!$B:$Q,11,0))</f>
        <v/>
      </c>
      <c r="U423" s="5" t="str">
        <f>IF(B423="","",VLOOKUP(AC423,Varsayımlar!$B:$Q,12,0))</f>
        <v/>
      </c>
      <c r="V423" s="5" t="str">
        <f>IF(B423="","",VLOOKUP(AC423,Varsayımlar!$B:$Q,13,0))</f>
        <v/>
      </c>
      <c r="W423" s="5" t="str">
        <f>IF(B423="","",VLOOKUP(AC423,Varsayımlar!$B:$Q,14,0))</f>
        <v/>
      </c>
      <c r="AA423" s="5" t="str">
        <f>IF(B423="","",VLOOKUP(AC423,Varsayımlar!$B:$Q,15,0))</f>
        <v/>
      </c>
      <c r="AB423" s="5" t="str">
        <f>IF(B423="","",VLOOKUP(AC423,Varsayımlar!$B:$Q,16,0))</f>
        <v/>
      </c>
      <c r="AC423" s="5" t="str">
        <f t="shared" si="19"/>
        <v/>
      </c>
    </row>
    <row r="424" spans="2:29" hidden="1" x14ac:dyDescent="0.25">
      <c r="C424" s="3" t="str">
        <f>IF(B424="","",VLOOKUP(AC424,Varsayımlar!$B:$Q,3,0))</f>
        <v/>
      </c>
      <c r="H424" s="2" t="str">
        <f>IF(B424="","",VLOOKUP(AC424,Varsayımlar!$B:$Q,5,0))</f>
        <v/>
      </c>
      <c r="J424" s="2" t="str">
        <f>IF(B424="","",VLOOKUP(AC424,Varsayımlar!$B:$Q,6,0))</f>
        <v/>
      </c>
      <c r="P424" s="2" t="str">
        <f>IF(B424="","",VLOOKUP(AC424,Varsayımlar!$B:$Q,7,0)*K424)</f>
        <v/>
      </c>
      <c r="Q424" s="2" t="str">
        <f>IF(B424="","",VLOOKUP(AC424,Varsayımlar!$B:$Q,8,0))</f>
        <v/>
      </c>
      <c r="R424" s="2" t="str">
        <f>IF(B424="","",VLOOKUP(AC424,Varsayımlar!$B:$Q,9,0))</f>
        <v/>
      </c>
      <c r="S424" s="2" t="str">
        <f>IF(B424="","",VLOOKUP(AC424,Varsayımlar!$B:$Q,10,0))</f>
        <v/>
      </c>
      <c r="T424" s="2" t="str">
        <f>IF(B424="","",VLOOKUP(AC424,Varsayımlar!$B:$Q,11,0))</f>
        <v/>
      </c>
      <c r="U424" s="2" t="str">
        <f>IF(B424="","",VLOOKUP(AC424,Varsayımlar!$B:$Q,12,0))</f>
        <v/>
      </c>
      <c r="V424" s="2" t="str">
        <f>IF(B424="","",VLOOKUP(AC424,Varsayımlar!$B:$Q,13,0))</f>
        <v/>
      </c>
      <c r="W424" s="2" t="str">
        <f>IF(B424="","",VLOOKUP(AC424,Varsayımlar!$B:$Q,14,0))</f>
        <v/>
      </c>
      <c r="AA424" s="2" t="str">
        <f>IF(B424="","",VLOOKUP(AC424,Varsayımlar!$B:$Q,15,0))</f>
        <v/>
      </c>
      <c r="AB424" s="2" t="str">
        <f>IF(B424="","",VLOOKUP(AC424,Varsayımlar!$B:$Q,16,0))</f>
        <v/>
      </c>
      <c r="AC424" s="2" t="str">
        <f t="shared" si="19"/>
        <v/>
      </c>
    </row>
    <row r="425" spans="2:29" hidden="1" x14ac:dyDescent="0.25">
      <c r="B425" s="6"/>
      <c r="C425" s="7" t="str">
        <f>IF(B425="","",VLOOKUP(AC425,Varsayımlar!$B:$Q,3,0))</f>
        <v/>
      </c>
      <c r="D425" s="7"/>
      <c r="H425" s="5" t="str">
        <f>IF(B425="","",VLOOKUP(AC425,Varsayımlar!$B:$Q,5,0))</f>
        <v/>
      </c>
      <c r="I425" s="5"/>
      <c r="J425" s="5" t="str">
        <f>IF(B425="","",VLOOKUP(AC425,Varsayımlar!$B:$Q,6,0))</f>
        <v/>
      </c>
      <c r="P425" s="5" t="str">
        <f>IF(B425="","",VLOOKUP(AC425,Varsayımlar!$B:$Q,7,0)*K425)</f>
        <v/>
      </c>
      <c r="Q425" s="5" t="str">
        <f>IF(B425="","",VLOOKUP(AC425,Varsayımlar!$B:$Q,8,0))</f>
        <v/>
      </c>
      <c r="R425" s="5" t="str">
        <f>IF(B425="","",VLOOKUP(AC425,Varsayımlar!$B:$Q,9,0))</f>
        <v/>
      </c>
      <c r="S425" s="5" t="str">
        <f>IF(B425="","",VLOOKUP(AC425,Varsayımlar!$B:$Q,10,0))</f>
        <v/>
      </c>
      <c r="T425" s="5" t="str">
        <f>IF(B425="","",VLOOKUP(AC425,Varsayımlar!$B:$Q,11,0))</f>
        <v/>
      </c>
      <c r="U425" s="5" t="str">
        <f>IF(B425="","",VLOOKUP(AC425,Varsayımlar!$B:$Q,12,0))</f>
        <v/>
      </c>
      <c r="V425" s="5" t="str">
        <f>IF(B425="","",VLOOKUP(AC425,Varsayımlar!$B:$Q,13,0))</f>
        <v/>
      </c>
      <c r="W425" s="5" t="str">
        <f>IF(B425="","",VLOOKUP(AC425,Varsayımlar!$B:$Q,14,0))</f>
        <v/>
      </c>
      <c r="AA425" s="5" t="str">
        <f>IF(B425="","",VLOOKUP(AC425,Varsayımlar!$B:$Q,15,0))</f>
        <v/>
      </c>
      <c r="AB425" s="5" t="str">
        <f>IF(B425="","",VLOOKUP(AC425,Varsayımlar!$B:$Q,16,0))</f>
        <v/>
      </c>
      <c r="AC425" s="5" t="str">
        <f t="shared" si="19"/>
        <v/>
      </c>
    </row>
    <row r="426" spans="2:29" hidden="1" x14ac:dyDescent="0.25">
      <c r="C426" s="3" t="str">
        <f>IF(B426="","",VLOOKUP(AC426,Varsayımlar!$B:$Q,3,0))</f>
        <v/>
      </c>
      <c r="H426" s="2" t="str">
        <f>IF(B426="","",VLOOKUP(AC426,Varsayımlar!$B:$Q,5,0))</f>
        <v/>
      </c>
      <c r="J426" s="2" t="str">
        <f>IF(B426="","",VLOOKUP(AC426,Varsayımlar!$B:$Q,6,0))</f>
        <v/>
      </c>
      <c r="P426" s="2" t="str">
        <f>IF(B426="","",VLOOKUP(AC426,Varsayımlar!$B:$Q,7,0)*K426)</f>
        <v/>
      </c>
      <c r="Q426" s="2" t="str">
        <f>IF(B426="","",VLOOKUP(AC426,Varsayımlar!$B:$Q,8,0))</f>
        <v/>
      </c>
      <c r="R426" s="2" t="str">
        <f>IF(B426="","",VLOOKUP(AC426,Varsayımlar!$B:$Q,9,0))</f>
        <v/>
      </c>
      <c r="S426" s="2" t="str">
        <f>IF(B426="","",VLOOKUP(AC426,Varsayımlar!$B:$Q,10,0))</f>
        <v/>
      </c>
      <c r="T426" s="2" t="str">
        <f>IF(B426="","",VLOOKUP(AC426,Varsayımlar!$B:$Q,11,0))</f>
        <v/>
      </c>
      <c r="U426" s="2" t="str">
        <f>IF(B426="","",VLOOKUP(AC426,Varsayımlar!$B:$Q,12,0))</f>
        <v/>
      </c>
      <c r="V426" s="2" t="str">
        <f>IF(B426="","",VLOOKUP(AC426,Varsayımlar!$B:$Q,13,0))</f>
        <v/>
      </c>
      <c r="W426" s="2" t="str">
        <f>IF(B426="","",VLOOKUP(AC426,Varsayımlar!$B:$Q,14,0))</f>
        <v/>
      </c>
      <c r="AA426" s="2" t="str">
        <f>IF(B426="","",VLOOKUP(AC426,Varsayımlar!$B:$Q,15,0))</f>
        <v/>
      </c>
      <c r="AB426" s="2" t="str">
        <f>IF(B426="","",VLOOKUP(AC426,Varsayımlar!$B:$Q,16,0))</f>
        <v/>
      </c>
      <c r="AC426" s="2" t="str">
        <f t="shared" si="19"/>
        <v/>
      </c>
    </row>
    <row r="427" spans="2:29" hidden="1" x14ac:dyDescent="0.25">
      <c r="B427" s="6"/>
      <c r="C427" s="7" t="str">
        <f>IF(B427="","",VLOOKUP(AC427,Varsayımlar!$B:$Q,3,0))</f>
        <v/>
      </c>
      <c r="D427" s="7"/>
      <c r="H427" s="5" t="str">
        <f>IF(B427="","",VLOOKUP(AC427,Varsayımlar!$B:$Q,5,0))</f>
        <v/>
      </c>
      <c r="I427" s="5"/>
      <c r="J427" s="5" t="str">
        <f>IF(B427="","",VLOOKUP(AC427,Varsayımlar!$B:$Q,6,0))</f>
        <v/>
      </c>
      <c r="P427" s="5" t="str">
        <f>IF(B427="","",VLOOKUP(AC427,Varsayımlar!$B:$Q,7,0)*K427)</f>
        <v/>
      </c>
      <c r="Q427" s="5" t="str">
        <f>IF(B427="","",VLOOKUP(AC427,Varsayımlar!$B:$Q,8,0))</f>
        <v/>
      </c>
      <c r="R427" s="5" t="str">
        <f>IF(B427="","",VLOOKUP(AC427,Varsayımlar!$B:$Q,9,0))</f>
        <v/>
      </c>
      <c r="S427" s="5" t="str">
        <f>IF(B427="","",VLOOKUP(AC427,Varsayımlar!$B:$Q,10,0))</f>
        <v/>
      </c>
      <c r="T427" s="5" t="str">
        <f>IF(B427="","",VLOOKUP(AC427,Varsayımlar!$B:$Q,11,0))</f>
        <v/>
      </c>
      <c r="U427" s="5" t="str">
        <f>IF(B427="","",VLOOKUP(AC427,Varsayımlar!$B:$Q,12,0))</f>
        <v/>
      </c>
      <c r="V427" s="5" t="str">
        <f>IF(B427="","",VLOOKUP(AC427,Varsayımlar!$B:$Q,13,0))</f>
        <v/>
      </c>
      <c r="W427" s="5" t="str">
        <f>IF(B427="","",VLOOKUP(AC427,Varsayımlar!$B:$Q,14,0))</f>
        <v/>
      </c>
      <c r="AA427" s="5" t="str">
        <f>IF(B427="","",VLOOKUP(AC427,Varsayımlar!$B:$Q,15,0))</f>
        <v/>
      </c>
      <c r="AB427" s="5" t="str">
        <f>IF(B427="","",VLOOKUP(AC427,Varsayımlar!$B:$Q,16,0))</f>
        <v/>
      </c>
      <c r="AC427" s="5" t="str">
        <f t="shared" si="19"/>
        <v/>
      </c>
    </row>
    <row r="428" spans="2:29" hidden="1" x14ac:dyDescent="0.25">
      <c r="C428" s="3" t="str">
        <f>IF(B428="","",VLOOKUP(AC428,Varsayımlar!$B:$Q,3,0))</f>
        <v/>
      </c>
      <c r="H428" s="2" t="str">
        <f>IF(B428="","",VLOOKUP(AC428,Varsayımlar!$B:$Q,5,0))</f>
        <v/>
      </c>
      <c r="J428" s="2" t="str">
        <f>IF(B428="","",VLOOKUP(AC428,Varsayımlar!$B:$Q,6,0))</f>
        <v/>
      </c>
      <c r="P428" s="2" t="str">
        <f>IF(B428="","",VLOOKUP(AC428,Varsayımlar!$B:$Q,7,0)*K428)</f>
        <v/>
      </c>
      <c r="Q428" s="2" t="str">
        <f>IF(B428="","",VLOOKUP(AC428,Varsayımlar!$B:$Q,8,0))</f>
        <v/>
      </c>
      <c r="R428" s="2" t="str">
        <f>IF(B428="","",VLOOKUP(AC428,Varsayımlar!$B:$Q,9,0))</f>
        <v/>
      </c>
      <c r="S428" s="2" t="str">
        <f>IF(B428="","",VLOOKUP(AC428,Varsayımlar!$B:$Q,10,0))</f>
        <v/>
      </c>
      <c r="T428" s="2" t="str">
        <f>IF(B428="","",VLOOKUP(AC428,Varsayımlar!$B:$Q,11,0))</f>
        <v/>
      </c>
      <c r="U428" s="2" t="str">
        <f>IF(B428="","",VLOOKUP(AC428,Varsayımlar!$B:$Q,12,0))</f>
        <v/>
      </c>
      <c r="V428" s="2" t="str">
        <f>IF(B428="","",VLOOKUP(AC428,Varsayımlar!$B:$Q,13,0))</f>
        <v/>
      </c>
      <c r="W428" s="2" t="str">
        <f>IF(B428="","",VLOOKUP(AC428,Varsayımlar!$B:$Q,14,0))</f>
        <v/>
      </c>
      <c r="AA428" s="2" t="str">
        <f>IF(B428="","",VLOOKUP(AC428,Varsayımlar!$B:$Q,15,0))</f>
        <v/>
      </c>
      <c r="AB428" s="2" t="str">
        <f>IF(B428="","",VLOOKUP(AC428,Varsayımlar!$B:$Q,16,0))</f>
        <v/>
      </c>
      <c r="AC428" s="2" t="str">
        <f t="shared" si="19"/>
        <v/>
      </c>
    </row>
    <row r="429" spans="2:29" hidden="1" x14ac:dyDescent="0.25">
      <c r="B429" s="6"/>
      <c r="C429" s="7" t="str">
        <f>IF(B429="","",VLOOKUP(AC429,Varsayımlar!$B:$Q,3,0))</f>
        <v/>
      </c>
      <c r="D429" s="7"/>
      <c r="H429" s="5" t="str">
        <f>IF(B429="","",VLOOKUP(AC429,Varsayımlar!$B:$Q,5,0))</f>
        <v/>
      </c>
      <c r="I429" s="5"/>
      <c r="J429" s="5" t="str">
        <f>IF(B429="","",VLOOKUP(AC429,Varsayımlar!$B:$Q,6,0))</f>
        <v/>
      </c>
      <c r="P429" s="5" t="str">
        <f>IF(B429="","",VLOOKUP(AC429,Varsayımlar!$B:$Q,7,0)*K429)</f>
        <v/>
      </c>
      <c r="Q429" s="5" t="str">
        <f>IF(B429="","",VLOOKUP(AC429,Varsayımlar!$B:$Q,8,0))</f>
        <v/>
      </c>
      <c r="R429" s="5" t="str">
        <f>IF(B429="","",VLOOKUP(AC429,Varsayımlar!$B:$Q,9,0))</f>
        <v/>
      </c>
      <c r="S429" s="5" t="str">
        <f>IF(B429="","",VLOOKUP(AC429,Varsayımlar!$B:$Q,10,0))</f>
        <v/>
      </c>
      <c r="T429" s="5" t="str">
        <f>IF(B429="","",VLOOKUP(AC429,Varsayımlar!$B:$Q,11,0))</f>
        <v/>
      </c>
      <c r="U429" s="5" t="str">
        <f>IF(B429="","",VLOOKUP(AC429,Varsayımlar!$B:$Q,12,0))</f>
        <v/>
      </c>
      <c r="V429" s="5" t="str">
        <f>IF(B429="","",VLOOKUP(AC429,Varsayımlar!$B:$Q,13,0))</f>
        <v/>
      </c>
      <c r="W429" s="5" t="str">
        <f>IF(B429="","",VLOOKUP(AC429,Varsayımlar!$B:$Q,14,0))</f>
        <v/>
      </c>
      <c r="AA429" s="5" t="str">
        <f>IF(B429="","",VLOOKUP(AC429,Varsayımlar!$B:$Q,15,0))</f>
        <v/>
      </c>
      <c r="AB429" s="5" t="str">
        <f>IF(B429="","",VLOOKUP(AC429,Varsayımlar!$B:$Q,16,0))</f>
        <v/>
      </c>
      <c r="AC429" s="5" t="str">
        <f t="shared" si="19"/>
        <v/>
      </c>
    </row>
    <row r="430" spans="2:29" hidden="1" x14ac:dyDescent="0.25">
      <c r="C430" s="3" t="str">
        <f>IF(B430="","",VLOOKUP(AC430,Varsayımlar!$B:$Q,3,0))</f>
        <v/>
      </c>
      <c r="H430" s="2" t="str">
        <f>IF(B430="","",VLOOKUP(AC430,Varsayımlar!$B:$Q,5,0))</f>
        <v/>
      </c>
      <c r="J430" s="2" t="str">
        <f>IF(B430="","",VLOOKUP(AC430,Varsayımlar!$B:$Q,6,0))</f>
        <v/>
      </c>
      <c r="P430" s="2" t="str">
        <f>IF(B430="","",VLOOKUP(AC430,Varsayımlar!$B:$Q,7,0)*K430)</f>
        <v/>
      </c>
      <c r="Q430" s="2" t="str">
        <f>IF(B430="","",VLOOKUP(AC430,Varsayımlar!$B:$Q,8,0))</f>
        <v/>
      </c>
      <c r="R430" s="2" t="str">
        <f>IF(B430="","",VLOOKUP(AC430,Varsayımlar!$B:$Q,9,0))</f>
        <v/>
      </c>
      <c r="S430" s="2" t="str">
        <f>IF(B430="","",VLOOKUP(AC430,Varsayımlar!$B:$Q,10,0))</f>
        <v/>
      </c>
      <c r="T430" s="2" t="str">
        <f>IF(B430="","",VLOOKUP(AC430,Varsayımlar!$B:$Q,11,0))</f>
        <v/>
      </c>
      <c r="U430" s="2" t="str">
        <f>IF(B430="","",VLOOKUP(AC430,Varsayımlar!$B:$Q,12,0))</f>
        <v/>
      </c>
      <c r="V430" s="2" t="str">
        <f>IF(B430="","",VLOOKUP(AC430,Varsayımlar!$B:$Q,13,0))</f>
        <v/>
      </c>
      <c r="W430" s="2" t="str">
        <f>IF(B430="","",VLOOKUP(AC430,Varsayımlar!$B:$Q,14,0))</f>
        <v/>
      </c>
      <c r="AA430" s="2" t="str">
        <f>IF(B430="","",VLOOKUP(AC430,Varsayımlar!$B:$Q,15,0))</f>
        <v/>
      </c>
      <c r="AB430" s="2" t="str">
        <f>IF(B430="","",VLOOKUP(AC430,Varsayımlar!$B:$Q,16,0))</f>
        <v/>
      </c>
      <c r="AC430" s="2" t="str">
        <f t="shared" si="19"/>
        <v/>
      </c>
    </row>
    <row r="431" spans="2:29" hidden="1" x14ac:dyDescent="0.25">
      <c r="B431" s="6"/>
      <c r="C431" s="7" t="str">
        <f>IF(B431="","",VLOOKUP(AC431,Varsayımlar!$B:$Q,3,0))</f>
        <v/>
      </c>
      <c r="D431" s="7"/>
      <c r="H431" s="5" t="str">
        <f>IF(B431="","",VLOOKUP(AC431,Varsayımlar!$B:$Q,5,0))</f>
        <v/>
      </c>
      <c r="I431" s="5"/>
      <c r="J431" s="5" t="str">
        <f>IF(B431="","",VLOOKUP(AC431,Varsayımlar!$B:$Q,6,0))</f>
        <v/>
      </c>
      <c r="P431" s="5" t="str">
        <f>IF(B431="","",VLOOKUP(AC431,Varsayımlar!$B:$Q,7,0)*K431)</f>
        <v/>
      </c>
      <c r="Q431" s="5" t="str">
        <f>IF(B431="","",VLOOKUP(AC431,Varsayımlar!$B:$Q,8,0))</f>
        <v/>
      </c>
      <c r="R431" s="5" t="str">
        <f>IF(B431="","",VLOOKUP(AC431,Varsayımlar!$B:$Q,9,0))</f>
        <v/>
      </c>
      <c r="S431" s="5" t="str">
        <f>IF(B431="","",VLOOKUP(AC431,Varsayımlar!$B:$Q,10,0))</f>
        <v/>
      </c>
      <c r="T431" s="5" t="str">
        <f>IF(B431="","",VLOOKUP(AC431,Varsayımlar!$B:$Q,11,0))</f>
        <v/>
      </c>
      <c r="U431" s="5" t="str">
        <f>IF(B431="","",VLOOKUP(AC431,Varsayımlar!$B:$Q,12,0))</f>
        <v/>
      </c>
      <c r="V431" s="5" t="str">
        <f>IF(B431="","",VLOOKUP(AC431,Varsayımlar!$B:$Q,13,0))</f>
        <v/>
      </c>
      <c r="W431" s="5" t="str">
        <f>IF(B431="","",VLOOKUP(AC431,Varsayımlar!$B:$Q,14,0))</f>
        <v/>
      </c>
      <c r="AA431" s="5" t="str">
        <f>IF(B431="","",VLOOKUP(AC431,Varsayımlar!$B:$Q,15,0))</f>
        <v/>
      </c>
      <c r="AB431" s="5" t="str">
        <f>IF(B431="","",VLOOKUP(AC431,Varsayımlar!$B:$Q,16,0))</f>
        <v/>
      </c>
      <c r="AC431" s="5" t="str">
        <f t="shared" si="19"/>
        <v/>
      </c>
    </row>
    <row r="432" spans="2:29" hidden="1" x14ac:dyDescent="0.25">
      <c r="C432" s="3" t="str">
        <f>IF(B432="","",VLOOKUP(AC432,Varsayımlar!$B:$Q,3,0))</f>
        <v/>
      </c>
      <c r="H432" s="2" t="str">
        <f>IF(B432="","",VLOOKUP(AC432,Varsayımlar!$B:$Q,5,0))</f>
        <v/>
      </c>
      <c r="J432" s="2" t="str">
        <f>IF(B432="","",VLOOKUP(AC432,Varsayımlar!$B:$Q,6,0))</f>
        <v/>
      </c>
      <c r="P432" s="2" t="str">
        <f>IF(B432="","",VLOOKUP(AC432,Varsayımlar!$B:$Q,7,0)*K432)</f>
        <v/>
      </c>
      <c r="Q432" s="2" t="str">
        <f>IF(B432="","",VLOOKUP(AC432,Varsayımlar!$B:$Q,8,0))</f>
        <v/>
      </c>
      <c r="R432" s="2" t="str">
        <f>IF(B432="","",VLOOKUP(AC432,Varsayımlar!$B:$Q,9,0))</f>
        <v/>
      </c>
      <c r="S432" s="2" t="str">
        <f>IF(B432="","",VLOOKUP(AC432,Varsayımlar!$B:$Q,10,0))</f>
        <v/>
      </c>
      <c r="T432" s="2" t="str">
        <f>IF(B432="","",VLOOKUP(AC432,Varsayımlar!$B:$Q,11,0))</f>
        <v/>
      </c>
      <c r="U432" s="2" t="str">
        <f>IF(B432="","",VLOOKUP(AC432,Varsayımlar!$B:$Q,12,0))</f>
        <v/>
      </c>
      <c r="V432" s="2" t="str">
        <f>IF(B432="","",VLOOKUP(AC432,Varsayımlar!$B:$Q,13,0))</f>
        <v/>
      </c>
      <c r="W432" s="2" t="str">
        <f>IF(B432="","",VLOOKUP(AC432,Varsayımlar!$B:$Q,14,0))</f>
        <v/>
      </c>
      <c r="AA432" s="2" t="str">
        <f>IF(B432="","",VLOOKUP(AC432,Varsayımlar!$B:$Q,15,0))</f>
        <v/>
      </c>
      <c r="AB432" s="2" t="str">
        <f>IF(B432="","",VLOOKUP(AC432,Varsayımlar!$B:$Q,16,0))</f>
        <v/>
      </c>
      <c r="AC432" s="2" t="str">
        <f t="shared" si="19"/>
        <v/>
      </c>
    </row>
    <row r="433" spans="2:29" hidden="1" x14ac:dyDescent="0.25">
      <c r="B433" s="6"/>
      <c r="C433" s="7" t="str">
        <f>IF(B433="","",VLOOKUP(AC433,Varsayımlar!$B:$Q,3,0))</f>
        <v/>
      </c>
      <c r="D433" s="7"/>
      <c r="H433" s="5" t="str">
        <f>IF(B433="","",VLOOKUP(AC433,Varsayımlar!$B:$Q,5,0))</f>
        <v/>
      </c>
      <c r="I433" s="5"/>
      <c r="J433" s="5" t="str">
        <f>IF(B433="","",VLOOKUP(AC433,Varsayımlar!$B:$Q,6,0))</f>
        <v/>
      </c>
      <c r="P433" s="5" t="str">
        <f>IF(B433="","",VLOOKUP(AC433,Varsayımlar!$B:$Q,7,0)*K433)</f>
        <v/>
      </c>
      <c r="Q433" s="5" t="str">
        <f>IF(B433="","",VLOOKUP(AC433,Varsayımlar!$B:$Q,8,0))</f>
        <v/>
      </c>
      <c r="R433" s="5" t="str">
        <f>IF(B433="","",VLOOKUP(AC433,Varsayımlar!$B:$Q,9,0))</f>
        <v/>
      </c>
      <c r="S433" s="5" t="str">
        <f>IF(B433="","",VLOOKUP(AC433,Varsayımlar!$B:$Q,10,0))</f>
        <v/>
      </c>
      <c r="T433" s="5" t="str">
        <f>IF(B433="","",VLOOKUP(AC433,Varsayımlar!$B:$Q,11,0))</f>
        <v/>
      </c>
      <c r="U433" s="5" t="str">
        <f>IF(B433="","",VLOOKUP(AC433,Varsayımlar!$B:$Q,12,0))</f>
        <v/>
      </c>
      <c r="V433" s="5" t="str">
        <f>IF(B433="","",VLOOKUP(AC433,Varsayımlar!$B:$Q,13,0))</f>
        <v/>
      </c>
      <c r="W433" s="5" t="str">
        <f>IF(B433="","",VLOOKUP(AC433,Varsayımlar!$B:$Q,14,0))</f>
        <v/>
      </c>
      <c r="AA433" s="5" t="str">
        <f>IF(B433="","",VLOOKUP(AC433,Varsayımlar!$B:$Q,15,0))</f>
        <v/>
      </c>
      <c r="AB433" s="5" t="str">
        <f>IF(B433="","",VLOOKUP(AC433,Varsayımlar!$B:$Q,16,0))</f>
        <v/>
      </c>
      <c r="AC433" s="5" t="str">
        <f t="shared" si="19"/>
        <v/>
      </c>
    </row>
    <row r="434" spans="2:29" hidden="1" x14ac:dyDescent="0.25">
      <c r="C434" s="3" t="str">
        <f>IF(B434="","",VLOOKUP(AC434,Varsayımlar!$B:$Q,3,0))</f>
        <v/>
      </c>
      <c r="H434" s="2" t="str">
        <f>IF(B434="","",VLOOKUP(AC434,Varsayımlar!$B:$Q,5,0))</f>
        <v/>
      </c>
      <c r="J434" s="2" t="str">
        <f>IF(B434="","",VLOOKUP(AC434,Varsayımlar!$B:$Q,6,0))</f>
        <v/>
      </c>
      <c r="P434" s="2" t="str">
        <f>IF(B434="","",VLOOKUP(AC434,Varsayımlar!$B:$Q,7,0)*K434)</f>
        <v/>
      </c>
      <c r="Q434" s="2" t="str">
        <f>IF(B434="","",VLOOKUP(AC434,Varsayımlar!$B:$Q,8,0))</f>
        <v/>
      </c>
      <c r="R434" s="2" t="str">
        <f>IF(B434="","",VLOOKUP(AC434,Varsayımlar!$B:$Q,9,0))</f>
        <v/>
      </c>
      <c r="S434" s="2" t="str">
        <f>IF(B434="","",VLOOKUP(AC434,Varsayımlar!$B:$Q,10,0))</f>
        <v/>
      </c>
      <c r="T434" s="2" t="str">
        <f>IF(B434="","",VLOOKUP(AC434,Varsayımlar!$B:$Q,11,0))</f>
        <v/>
      </c>
      <c r="U434" s="2" t="str">
        <f>IF(B434="","",VLOOKUP(AC434,Varsayımlar!$B:$Q,12,0))</f>
        <v/>
      </c>
      <c r="V434" s="2" t="str">
        <f>IF(B434="","",VLOOKUP(AC434,Varsayımlar!$B:$Q,13,0))</f>
        <v/>
      </c>
      <c r="W434" s="2" t="str">
        <f>IF(B434="","",VLOOKUP(AC434,Varsayımlar!$B:$Q,14,0))</f>
        <v/>
      </c>
      <c r="AA434" s="2" t="str">
        <f>IF(B434="","",VLOOKUP(AC434,Varsayımlar!$B:$Q,15,0))</f>
        <v/>
      </c>
      <c r="AB434" s="2" t="str">
        <f>IF(B434="","",VLOOKUP(AC434,Varsayımlar!$B:$Q,16,0))</f>
        <v/>
      </c>
      <c r="AC434" s="2" t="str">
        <f t="shared" si="19"/>
        <v/>
      </c>
    </row>
    <row r="435" spans="2:29" hidden="1" x14ac:dyDescent="0.25">
      <c r="B435" s="6"/>
      <c r="C435" s="7" t="str">
        <f>IF(B435="","",VLOOKUP(AC435,Varsayımlar!$B:$Q,3,0))</f>
        <v/>
      </c>
      <c r="D435" s="7"/>
      <c r="H435" s="5" t="str">
        <f>IF(B435="","",VLOOKUP(AC435,Varsayımlar!$B:$Q,5,0))</f>
        <v/>
      </c>
      <c r="I435" s="5"/>
      <c r="J435" s="5" t="str">
        <f>IF(B435="","",VLOOKUP(AC435,Varsayımlar!$B:$Q,6,0))</f>
        <v/>
      </c>
      <c r="P435" s="5" t="str">
        <f>IF(B435="","",VLOOKUP(AC435,Varsayımlar!$B:$Q,7,0)*K435)</f>
        <v/>
      </c>
      <c r="Q435" s="5" t="str">
        <f>IF(B435="","",VLOOKUP(AC435,Varsayımlar!$B:$Q,8,0))</f>
        <v/>
      </c>
      <c r="R435" s="5" t="str">
        <f>IF(B435="","",VLOOKUP(AC435,Varsayımlar!$B:$Q,9,0))</f>
        <v/>
      </c>
      <c r="S435" s="5" t="str">
        <f>IF(B435="","",VLOOKUP(AC435,Varsayımlar!$B:$Q,10,0))</f>
        <v/>
      </c>
      <c r="T435" s="5" t="str">
        <f>IF(B435="","",VLOOKUP(AC435,Varsayımlar!$B:$Q,11,0))</f>
        <v/>
      </c>
      <c r="U435" s="5" t="str">
        <f>IF(B435="","",VLOOKUP(AC435,Varsayımlar!$B:$Q,12,0))</f>
        <v/>
      </c>
      <c r="V435" s="5" t="str">
        <f>IF(B435="","",VLOOKUP(AC435,Varsayımlar!$B:$Q,13,0))</f>
        <v/>
      </c>
      <c r="W435" s="5" t="str">
        <f>IF(B435="","",VLOOKUP(AC435,Varsayımlar!$B:$Q,14,0))</f>
        <v/>
      </c>
      <c r="AA435" s="5" t="str">
        <f>IF(B435="","",VLOOKUP(AC435,Varsayımlar!$B:$Q,15,0))</f>
        <v/>
      </c>
      <c r="AB435" s="5" t="str">
        <f>IF(B435="","",VLOOKUP(AC435,Varsayımlar!$B:$Q,16,0))</f>
        <v/>
      </c>
      <c r="AC435" s="5" t="str">
        <f t="shared" si="19"/>
        <v/>
      </c>
    </row>
    <row r="436" spans="2:29" hidden="1" x14ac:dyDescent="0.25">
      <c r="C436" s="3" t="str">
        <f>IF(B436="","",VLOOKUP(AC436,Varsayımlar!$B:$Q,3,0))</f>
        <v/>
      </c>
      <c r="H436" s="2" t="str">
        <f>IF(B436="","",VLOOKUP(AC436,Varsayımlar!$B:$Q,5,0))</f>
        <v/>
      </c>
      <c r="J436" s="2" t="str">
        <f>IF(B436="","",VLOOKUP(AC436,Varsayımlar!$B:$Q,6,0))</f>
        <v/>
      </c>
      <c r="P436" s="2" t="str">
        <f>IF(B436="","",VLOOKUP(AC436,Varsayımlar!$B:$Q,7,0)*K436)</f>
        <v/>
      </c>
      <c r="Q436" s="2" t="str">
        <f>IF(B436="","",VLOOKUP(AC436,Varsayımlar!$B:$Q,8,0))</f>
        <v/>
      </c>
      <c r="R436" s="2" t="str">
        <f>IF(B436="","",VLOOKUP(AC436,Varsayımlar!$B:$Q,9,0))</f>
        <v/>
      </c>
      <c r="S436" s="2" t="str">
        <f>IF(B436="","",VLOOKUP(AC436,Varsayımlar!$B:$Q,10,0))</f>
        <v/>
      </c>
      <c r="T436" s="2" t="str">
        <f>IF(B436="","",VLOOKUP(AC436,Varsayımlar!$B:$Q,11,0))</f>
        <v/>
      </c>
      <c r="U436" s="2" t="str">
        <f>IF(B436="","",VLOOKUP(AC436,Varsayımlar!$B:$Q,12,0))</f>
        <v/>
      </c>
      <c r="V436" s="2" t="str">
        <f>IF(B436="","",VLOOKUP(AC436,Varsayımlar!$B:$Q,13,0))</f>
        <v/>
      </c>
      <c r="W436" s="2" t="str">
        <f>IF(B436="","",VLOOKUP(AC436,Varsayımlar!$B:$Q,14,0))</f>
        <v/>
      </c>
      <c r="AA436" s="2" t="str">
        <f>IF(B436="","",VLOOKUP(AC436,Varsayımlar!$B:$Q,15,0))</f>
        <v/>
      </c>
      <c r="AB436" s="2" t="str">
        <f>IF(B436="","",VLOOKUP(AC436,Varsayımlar!$B:$Q,16,0))</f>
        <v/>
      </c>
      <c r="AC436" s="2" t="str">
        <f t="shared" si="19"/>
        <v/>
      </c>
    </row>
    <row r="437" spans="2:29" hidden="1" x14ac:dyDescent="0.25">
      <c r="B437" s="6"/>
      <c r="C437" s="7" t="str">
        <f>IF(B437="","",VLOOKUP(AC437,Varsayımlar!$B:$Q,3,0))</f>
        <v/>
      </c>
      <c r="D437" s="7"/>
      <c r="H437" s="5" t="str">
        <f>IF(B437="","",VLOOKUP(AC437,Varsayımlar!$B:$Q,5,0))</f>
        <v/>
      </c>
      <c r="I437" s="5"/>
      <c r="J437" s="5" t="str">
        <f>IF(B437="","",VLOOKUP(AC437,Varsayımlar!$B:$Q,6,0))</f>
        <v/>
      </c>
      <c r="P437" s="5" t="str">
        <f>IF(B437="","",VLOOKUP(AC437,Varsayımlar!$B:$Q,7,0)*K437)</f>
        <v/>
      </c>
      <c r="Q437" s="5" t="str">
        <f>IF(B437="","",VLOOKUP(AC437,Varsayımlar!$B:$Q,8,0))</f>
        <v/>
      </c>
      <c r="R437" s="5" t="str">
        <f>IF(B437="","",VLOOKUP(AC437,Varsayımlar!$B:$Q,9,0))</f>
        <v/>
      </c>
      <c r="S437" s="5" t="str">
        <f>IF(B437="","",VLOOKUP(AC437,Varsayımlar!$B:$Q,10,0))</f>
        <v/>
      </c>
      <c r="T437" s="5" t="str">
        <f>IF(B437="","",VLOOKUP(AC437,Varsayımlar!$B:$Q,11,0))</f>
        <v/>
      </c>
      <c r="U437" s="5" t="str">
        <f>IF(B437="","",VLOOKUP(AC437,Varsayımlar!$B:$Q,12,0))</f>
        <v/>
      </c>
      <c r="V437" s="5" t="str">
        <f>IF(B437="","",VLOOKUP(AC437,Varsayımlar!$B:$Q,13,0))</f>
        <v/>
      </c>
      <c r="W437" s="5" t="str">
        <f>IF(B437="","",VLOOKUP(AC437,Varsayımlar!$B:$Q,14,0))</f>
        <v/>
      </c>
      <c r="AA437" s="5" t="str">
        <f>IF(B437="","",VLOOKUP(AC437,Varsayımlar!$B:$Q,15,0))</f>
        <v/>
      </c>
      <c r="AB437" s="5" t="str">
        <f>IF(B437="","",VLOOKUP(AC437,Varsayımlar!$B:$Q,16,0))</f>
        <v/>
      </c>
      <c r="AC437" s="5" t="str">
        <f t="shared" si="19"/>
        <v/>
      </c>
    </row>
    <row r="438" spans="2:29" hidden="1" x14ac:dyDescent="0.25">
      <c r="C438" s="3" t="str">
        <f>IF(B438="","",VLOOKUP(AC438,Varsayımlar!$B:$Q,3,0))</f>
        <v/>
      </c>
      <c r="H438" s="2" t="str">
        <f>IF(B438="","",VLOOKUP(AC438,Varsayımlar!$B:$Q,5,0))</f>
        <v/>
      </c>
      <c r="J438" s="2" t="str">
        <f>IF(B438="","",VLOOKUP(AC438,Varsayımlar!$B:$Q,6,0))</f>
        <v/>
      </c>
      <c r="P438" s="2" t="str">
        <f>IF(B438="","",VLOOKUP(AC438,Varsayımlar!$B:$Q,7,0)*K438)</f>
        <v/>
      </c>
      <c r="Q438" s="2" t="str">
        <f>IF(B438="","",VLOOKUP(AC438,Varsayımlar!$B:$Q,8,0))</f>
        <v/>
      </c>
      <c r="R438" s="2" t="str">
        <f>IF(B438="","",VLOOKUP(AC438,Varsayımlar!$B:$Q,9,0))</f>
        <v/>
      </c>
      <c r="S438" s="2" t="str">
        <f>IF(B438="","",VLOOKUP(AC438,Varsayımlar!$B:$Q,10,0))</f>
        <v/>
      </c>
      <c r="T438" s="2" t="str">
        <f>IF(B438="","",VLOOKUP(AC438,Varsayımlar!$B:$Q,11,0))</f>
        <v/>
      </c>
      <c r="U438" s="2" t="str">
        <f>IF(B438="","",VLOOKUP(AC438,Varsayımlar!$B:$Q,12,0))</f>
        <v/>
      </c>
      <c r="V438" s="2" t="str">
        <f>IF(B438="","",VLOOKUP(AC438,Varsayımlar!$B:$Q,13,0))</f>
        <v/>
      </c>
      <c r="W438" s="2" t="str">
        <f>IF(B438="","",VLOOKUP(AC438,Varsayımlar!$B:$Q,14,0))</f>
        <v/>
      </c>
      <c r="AA438" s="2" t="str">
        <f>IF(B438="","",VLOOKUP(AC438,Varsayımlar!$B:$Q,15,0))</f>
        <v/>
      </c>
      <c r="AB438" s="2" t="str">
        <f>IF(B438="","",VLOOKUP(AC438,Varsayımlar!$B:$Q,16,0))</f>
        <v/>
      </c>
      <c r="AC438" s="2" t="str">
        <f t="shared" si="19"/>
        <v/>
      </c>
    </row>
    <row r="439" spans="2:29" hidden="1" x14ac:dyDescent="0.25">
      <c r="B439" s="6"/>
      <c r="C439" s="7" t="str">
        <f>IF(B439="","",VLOOKUP(AC439,Varsayımlar!$B:$Q,3,0))</f>
        <v/>
      </c>
      <c r="D439" s="7"/>
      <c r="H439" s="5" t="str">
        <f>IF(B439="","",VLOOKUP(AC439,Varsayımlar!$B:$Q,5,0))</f>
        <v/>
      </c>
      <c r="I439" s="5"/>
      <c r="J439" s="5" t="str">
        <f>IF(B439="","",VLOOKUP(AC439,Varsayımlar!$B:$Q,6,0))</f>
        <v/>
      </c>
      <c r="P439" s="5" t="str">
        <f>IF(B439="","",VLOOKUP(AC439,Varsayımlar!$B:$Q,7,0)*K439)</f>
        <v/>
      </c>
      <c r="Q439" s="5" t="str">
        <f>IF(B439="","",VLOOKUP(AC439,Varsayımlar!$B:$Q,8,0))</f>
        <v/>
      </c>
      <c r="R439" s="5" t="str">
        <f>IF(B439="","",VLOOKUP(AC439,Varsayımlar!$B:$Q,9,0))</f>
        <v/>
      </c>
      <c r="S439" s="5" t="str">
        <f>IF(B439="","",VLOOKUP(AC439,Varsayımlar!$B:$Q,10,0))</f>
        <v/>
      </c>
      <c r="T439" s="5" t="str">
        <f>IF(B439="","",VLOOKUP(AC439,Varsayımlar!$B:$Q,11,0))</f>
        <v/>
      </c>
      <c r="U439" s="5" t="str">
        <f>IF(B439="","",VLOOKUP(AC439,Varsayımlar!$B:$Q,12,0))</f>
        <v/>
      </c>
      <c r="V439" s="5" t="str">
        <f>IF(B439="","",VLOOKUP(AC439,Varsayımlar!$B:$Q,13,0))</f>
        <v/>
      </c>
      <c r="W439" s="5" t="str">
        <f>IF(B439="","",VLOOKUP(AC439,Varsayımlar!$B:$Q,14,0))</f>
        <v/>
      </c>
      <c r="AA439" s="5" t="str">
        <f>IF(B439="","",VLOOKUP(AC439,Varsayımlar!$B:$Q,15,0))</f>
        <v/>
      </c>
      <c r="AB439" s="5" t="str">
        <f>IF(B439="","",VLOOKUP(AC439,Varsayımlar!$B:$Q,16,0))</f>
        <v/>
      </c>
      <c r="AC439" s="5" t="str">
        <f t="shared" si="19"/>
        <v/>
      </c>
    </row>
    <row r="440" spans="2:29" hidden="1" x14ac:dyDescent="0.25">
      <c r="C440" s="3" t="str">
        <f>IF(B440="","",VLOOKUP(AC440,Varsayımlar!$B:$Q,3,0))</f>
        <v/>
      </c>
      <c r="H440" s="2" t="str">
        <f>IF(B440="","",VLOOKUP(AC440,Varsayımlar!$B:$Q,5,0))</f>
        <v/>
      </c>
      <c r="J440" s="2" t="str">
        <f>IF(B440="","",VLOOKUP(AC440,Varsayımlar!$B:$Q,6,0))</f>
        <v/>
      </c>
      <c r="P440" s="2" t="str">
        <f>IF(B440="","",VLOOKUP(AC440,Varsayımlar!$B:$Q,7,0)*K440)</f>
        <v/>
      </c>
      <c r="Q440" s="2" t="str">
        <f>IF(B440="","",VLOOKUP(AC440,Varsayımlar!$B:$Q,8,0))</f>
        <v/>
      </c>
      <c r="R440" s="2" t="str">
        <f>IF(B440="","",VLOOKUP(AC440,Varsayımlar!$B:$Q,9,0))</f>
        <v/>
      </c>
      <c r="S440" s="2" t="str">
        <f>IF(B440="","",VLOOKUP(AC440,Varsayımlar!$B:$Q,10,0))</f>
        <v/>
      </c>
      <c r="T440" s="2" t="str">
        <f>IF(B440="","",VLOOKUP(AC440,Varsayımlar!$B:$Q,11,0))</f>
        <v/>
      </c>
      <c r="U440" s="2" t="str">
        <f>IF(B440="","",VLOOKUP(AC440,Varsayımlar!$B:$Q,12,0))</f>
        <v/>
      </c>
      <c r="V440" s="2" t="str">
        <f>IF(B440="","",VLOOKUP(AC440,Varsayımlar!$B:$Q,13,0))</f>
        <v/>
      </c>
      <c r="W440" s="2" t="str">
        <f>IF(B440="","",VLOOKUP(AC440,Varsayımlar!$B:$Q,14,0))</f>
        <v/>
      </c>
      <c r="AA440" s="2" t="str">
        <f>IF(B440="","",VLOOKUP(AC440,Varsayımlar!$B:$Q,15,0))</f>
        <v/>
      </c>
      <c r="AB440" s="2" t="str">
        <f>IF(B440="","",VLOOKUP(AC440,Varsayımlar!$B:$Q,16,0))</f>
        <v/>
      </c>
      <c r="AC440" s="2" t="str">
        <f t="shared" si="19"/>
        <v/>
      </c>
    </row>
    <row r="441" spans="2:29" hidden="1" x14ac:dyDescent="0.25">
      <c r="B441" s="6"/>
      <c r="C441" s="7" t="str">
        <f>IF(B441="","",VLOOKUP(AC441,Varsayımlar!$B:$Q,3,0))</f>
        <v/>
      </c>
      <c r="D441" s="7"/>
      <c r="H441" s="5" t="str">
        <f>IF(B441="","",VLOOKUP(AC441,Varsayımlar!$B:$Q,5,0))</f>
        <v/>
      </c>
      <c r="I441" s="5"/>
      <c r="J441" s="5" t="str">
        <f>IF(B441="","",VLOOKUP(AC441,Varsayımlar!$B:$Q,6,0))</f>
        <v/>
      </c>
      <c r="P441" s="5" t="str">
        <f>IF(B441="","",VLOOKUP(AC441,Varsayımlar!$B:$Q,7,0)*K441)</f>
        <v/>
      </c>
      <c r="Q441" s="5" t="str">
        <f>IF(B441="","",VLOOKUP(AC441,Varsayımlar!$B:$Q,8,0))</f>
        <v/>
      </c>
      <c r="R441" s="5" t="str">
        <f>IF(B441="","",VLOOKUP(AC441,Varsayımlar!$B:$Q,9,0))</f>
        <v/>
      </c>
      <c r="S441" s="5" t="str">
        <f>IF(B441="","",VLOOKUP(AC441,Varsayımlar!$B:$Q,10,0))</f>
        <v/>
      </c>
      <c r="T441" s="5" t="str">
        <f>IF(B441="","",VLOOKUP(AC441,Varsayımlar!$B:$Q,11,0))</f>
        <v/>
      </c>
      <c r="U441" s="5" t="str">
        <f>IF(B441="","",VLOOKUP(AC441,Varsayımlar!$B:$Q,12,0))</f>
        <v/>
      </c>
      <c r="V441" s="5" t="str">
        <f>IF(B441="","",VLOOKUP(AC441,Varsayımlar!$B:$Q,13,0))</f>
        <v/>
      </c>
      <c r="W441" s="5" t="str">
        <f>IF(B441="","",VLOOKUP(AC441,Varsayımlar!$B:$Q,14,0))</f>
        <v/>
      </c>
      <c r="AA441" s="5" t="str">
        <f>IF(B441="","",VLOOKUP(AC441,Varsayımlar!$B:$Q,15,0))</f>
        <v/>
      </c>
      <c r="AB441" s="5" t="str">
        <f>IF(B441="","",VLOOKUP(AC441,Varsayımlar!$B:$Q,16,0))</f>
        <v/>
      </c>
      <c r="AC441" s="5" t="str">
        <f t="shared" si="19"/>
        <v/>
      </c>
    </row>
    <row r="442" spans="2:29" hidden="1" x14ac:dyDescent="0.25">
      <c r="C442" s="3" t="str">
        <f>IF(B442="","",VLOOKUP(AC442,Varsayımlar!$B:$Q,3,0))</f>
        <v/>
      </c>
      <c r="H442" s="2" t="str">
        <f>IF(B442="","",VLOOKUP(AC442,Varsayımlar!$B:$Q,5,0))</f>
        <v/>
      </c>
      <c r="J442" s="2" t="str">
        <f>IF(B442="","",VLOOKUP(AC442,Varsayımlar!$B:$Q,6,0))</f>
        <v/>
      </c>
      <c r="P442" s="2" t="str">
        <f>IF(B442="","",VLOOKUP(AC442,Varsayımlar!$B:$Q,7,0)*K442)</f>
        <v/>
      </c>
      <c r="Q442" s="2" t="str">
        <f>IF(B442="","",VLOOKUP(AC442,Varsayımlar!$B:$Q,8,0))</f>
        <v/>
      </c>
      <c r="R442" s="2" t="str">
        <f>IF(B442="","",VLOOKUP(AC442,Varsayımlar!$B:$Q,9,0))</f>
        <v/>
      </c>
      <c r="S442" s="2" t="str">
        <f>IF(B442="","",VLOOKUP(AC442,Varsayımlar!$B:$Q,10,0))</f>
        <v/>
      </c>
      <c r="T442" s="2" t="str">
        <f>IF(B442="","",VLOOKUP(AC442,Varsayımlar!$B:$Q,11,0))</f>
        <v/>
      </c>
      <c r="U442" s="2" t="str">
        <f>IF(B442="","",VLOOKUP(AC442,Varsayımlar!$B:$Q,12,0))</f>
        <v/>
      </c>
      <c r="V442" s="2" t="str">
        <f>IF(B442="","",VLOOKUP(AC442,Varsayımlar!$B:$Q,13,0))</f>
        <v/>
      </c>
      <c r="W442" s="2" t="str">
        <f>IF(B442="","",VLOOKUP(AC442,Varsayımlar!$B:$Q,14,0))</f>
        <v/>
      </c>
      <c r="AA442" s="2" t="str">
        <f>IF(B442="","",VLOOKUP(AC442,Varsayımlar!$B:$Q,15,0))</f>
        <v/>
      </c>
      <c r="AB442" s="2" t="str">
        <f>IF(B442="","",VLOOKUP(AC442,Varsayımlar!$B:$Q,16,0))</f>
        <v/>
      </c>
      <c r="AC442" s="2" t="str">
        <f t="shared" si="19"/>
        <v/>
      </c>
    </row>
    <row r="443" spans="2:29" hidden="1" x14ac:dyDescent="0.25">
      <c r="B443" s="6"/>
      <c r="C443" s="7" t="str">
        <f>IF(B443="","",VLOOKUP(AC443,Varsayımlar!$B:$Q,3,0))</f>
        <v/>
      </c>
      <c r="D443" s="7"/>
      <c r="H443" s="5" t="str">
        <f>IF(B443="","",VLOOKUP(AC443,Varsayımlar!$B:$Q,5,0))</f>
        <v/>
      </c>
      <c r="I443" s="5"/>
      <c r="J443" s="5" t="str">
        <f>IF(B443="","",VLOOKUP(AC443,Varsayımlar!$B:$Q,6,0))</f>
        <v/>
      </c>
      <c r="P443" s="5" t="str">
        <f>IF(B443="","",VLOOKUP(AC443,Varsayımlar!$B:$Q,7,0)*K443)</f>
        <v/>
      </c>
      <c r="Q443" s="5" t="str">
        <f>IF(B443="","",VLOOKUP(AC443,Varsayımlar!$B:$Q,8,0))</f>
        <v/>
      </c>
      <c r="R443" s="5" t="str">
        <f>IF(B443="","",VLOOKUP(AC443,Varsayımlar!$B:$Q,9,0))</f>
        <v/>
      </c>
      <c r="S443" s="5" t="str">
        <f>IF(B443="","",VLOOKUP(AC443,Varsayımlar!$B:$Q,10,0))</f>
        <v/>
      </c>
      <c r="T443" s="5" t="str">
        <f>IF(B443="","",VLOOKUP(AC443,Varsayımlar!$B:$Q,11,0))</f>
        <v/>
      </c>
      <c r="U443" s="5" t="str">
        <f>IF(B443="","",VLOOKUP(AC443,Varsayımlar!$B:$Q,12,0))</f>
        <v/>
      </c>
      <c r="V443" s="5" t="str">
        <f>IF(B443="","",VLOOKUP(AC443,Varsayımlar!$B:$Q,13,0))</f>
        <v/>
      </c>
      <c r="W443" s="5" t="str">
        <f>IF(B443="","",VLOOKUP(AC443,Varsayımlar!$B:$Q,14,0))</f>
        <v/>
      </c>
      <c r="AA443" s="5" t="str">
        <f>IF(B443="","",VLOOKUP(AC443,Varsayımlar!$B:$Q,15,0))</f>
        <v/>
      </c>
      <c r="AB443" s="5" t="str">
        <f>IF(B443="","",VLOOKUP(AC443,Varsayımlar!$B:$Q,16,0))</f>
        <v/>
      </c>
      <c r="AC443" s="5" t="str">
        <f t="shared" si="19"/>
        <v/>
      </c>
    </row>
    <row r="444" spans="2:29" hidden="1" x14ac:dyDescent="0.25">
      <c r="C444" s="3" t="str">
        <f>IF(B444="","",VLOOKUP(AC444,Varsayımlar!$B:$Q,3,0))</f>
        <v/>
      </c>
      <c r="H444" s="2" t="str">
        <f>IF(B444="","",VLOOKUP(AC444,Varsayımlar!$B:$Q,5,0))</f>
        <v/>
      </c>
      <c r="J444" s="2" t="str">
        <f>IF(B444="","",VLOOKUP(AC444,Varsayımlar!$B:$Q,6,0))</f>
        <v/>
      </c>
      <c r="P444" s="2" t="str">
        <f>IF(B444="","",VLOOKUP(AC444,Varsayımlar!$B:$Q,7,0)*K444)</f>
        <v/>
      </c>
      <c r="Q444" s="2" t="str">
        <f>IF(B444="","",VLOOKUP(AC444,Varsayımlar!$B:$Q,8,0))</f>
        <v/>
      </c>
      <c r="R444" s="2" t="str">
        <f>IF(B444="","",VLOOKUP(AC444,Varsayımlar!$B:$Q,9,0))</f>
        <v/>
      </c>
      <c r="S444" s="2" t="str">
        <f>IF(B444="","",VLOOKUP(AC444,Varsayımlar!$B:$Q,10,0))</f>
        <v/>
      </c>
      <c r="T444" s="2" t="str">
        <f>IF(B444="","",VLOOKUP(AC444,Varsayımlar!$B:$Q,11,0))</f>
        <v/>
      </c>
      <c r="U444" s="2" t="str">
        <f>IF(B444="","",VLOOKUP(AC444,Varsayımlar!$B:$Q,12,0))</f>
        <v/>
      </c>
      <c r="V444" s="2" t="str">
        <f>IF(B444="","",VLOOKUP(AC444,Varsayımlar!$B:$Q,13,0))</f>
        <v/>
      </c>
      <c r="W444" s="2" t="str">
        <f>IF(B444="","",VLOOKUP(AC444,Varsayımlar!$B:$Q,14,0))</f>
        <v/>
      </c>
      <c r="AA444" s="2" t="str">
        <f>IF(B444="","",VLOOKUP(AC444,Varsayımlar!$B:$Q,15,0))</f>
        <v/>
      </c>
      <c r="AB444" s="2" t="str">
        <f>IF(B444="","",VLOOKUP(AC444,Varsayımlar!$B:$Q,16,0))</f>
        <v/>
      </c>
      <c r="AC444" s="2" t="str">
        <f t="shared" si="19"/>
        <v/>
      </c>
    </row>
    <row r="445" spans="2:29" hidden="1" x14ac:dyDescent="0.25">
      <c r="B445" s="6"/>
      <c r="C445" s="7" t="str">
        <f>IF(B445="","",VLOOKUP(AC445,Varsayımlar!$B:$Q,3,0))</f>
        <v/>
      </c>
      <c r="D445" s="7"/>
      <c r="H445" s="5" t="str">
        <f>IF(B445="","",VLOOKUP(AC445,Varsayımlar!$B:$Q,5,0))</f>
        <v/>
      </c>
      <c r="I445" s="5"/>
      <c r="J445" s="5" t="str">
        <f>IF(B445="","",VLOOKUP(AC445,Varsayımlar!$B:$Q,6,0))</f>
        <v/>
      </c>
      <c r="P445" s="5" t="str">
        <f>IF(B445="","",VLOOKUP(AC445,Varsayımlar!$B:$Q,7,0)*K445)</f>
        <v/>
      </c>
      <c r="Q445" s="5" t="str">
        <f>IF(B445="","",VLOOKUP(AC445,Varsayımlar!$B:$Q,8,0))</f>
        <v/>
      </c>
      <c r="R445" s="5" t="str">
        <f>IF(B445="","",VLOOKUP(AC445,Varsayımlar!$B:$Q,9,0))</f>
        <v/>
      </c>
      <c r="S445" s="5" t="str">
        <f>IF(B445="","",VLOOKUP(AC445,Varsayımlar!$B:$Q,10,0))</f>
        <v/>
      </c>
      <c r="T445" s="5" t="str">
        <f>IF(B445="","",VLOOKUP(AC445,Varsayımlar!$B:$Q,11,0))</f>
        <v/>
      </c>
      <c r="U445" s="5" t="str">
        <f>IF(B445="","",VLOOKUP(AC445,Varsayımlar!$B:$Q,12,0))</f>
        <v/>
      </c>
      <c r="V445" s="5" t="str">
        <f>IF(B445="","",VLOOKUP(AC445,Varsayımlar!$B:$Q,13,0))</f>
        <v/>
      </c>
      <c r="W445" s="5" t="str">
        <f>IF(B445="","",VLOOKUP(AC445,Varsayımlar!$B:$Q,14,0))</f>
        <v/>
      </c>
      <c r="AA445" s="5" t="str">
        <f>IF(B445="","",VLOOKUP(AC445,Varsayımlar!$B:$Q,15,0))</f>
        <v/>
      </c>
      <c r="AB445" s="5" t="str">
        <f>IF(B445="","",VLOOKUP(AC445,Varsayımlar!$B:$Q,16,0))</f>
        <v/>
      </c>
      <c r="AC445" s="5" t="str">
        <f t="shared" si="19"/>
        <v/>
      </c>
    </row>
    <row r="446" spans="2:29" hidden="1" x14ac:dyDescent="0.25">
      <c r="C446" s="3" t="str">
        <f>IF(B446="","",VLOOKUP(AC446,Varsayımlar!$B:$Q,3,0))</f>
        <v/>
      </c>
      <c r="H446" s="2" t="str">
        <f>IF(B446="","",VLOOKUP(AC446,Varsayımlar!$B:$Q,5,0))</f>
        <v/>
      </c>
      <c r="J446" s="2" t="str">
        <f>IF(B446="","",VLOOKUP(AC446,Varsayımlar!$B:$Q,6,0))</f>
        <v/>
      </c>
      <c r="P446" s="2" t="str">
        <f>IF(B446="","",VLOOKUP(AC446,Varsayımlar!$B:$Q,7,0)*K446)</f>
        <v/>
      </c>
      <c r="Q446" s="2" t="str">
        <f>IF(B446="","",VLOOKUP(AC446,Varsayımlar!$B:$Q,8,0))</f>
        <v/>
      </c>
      <c r="R446" s="2" t="str">
        <f>IF(B446="","",VLOOKUP(AC446,Varsayımlar!$B:$Q,9,0))</f>
        <v/>
      </c>
      <c r="S446" s="2" t="str">
        <f>IF(B446="","",VLOOKUP(AC446,Varsayımlar!$B:$Q,10,0))</f>
        <v/>
      </c>
      <c r="T446" s="2" t="str">
        <f>IF(B446="","",VLOOKUP(AC446,Varsayımlar!$B:$Q,11,0))</f>
        <v/>
      </c>
      <c r="U446" s="2" t="str">
        <f>IF(B446="","",VLOOKUP(AC446,Varsayımlar!$B:$Q,12,0))</f>
        <v/>
      </c>
      <c r="V446" s="2" t="str">
        <f>IF(B446="","",VLOOKUP(AC446,Varsayımlar!$B:$Q,13,0))</f>
        <v/>
      </c>
      <c r="W446" s="2" t="str">
        <f>IF(B446="","",VLOOKUP(AC446,Varsayımlar!$B:$Q,14,0))</f>
        <v/>
      </c>
      <c r="AA446" s="2" t="str">
        <f>IF(B446="","",VLOOKUP(AC446,Varsayımlar!$B:$Q,15,0))</f>
        <v/>
      </c>
      <c r="AB446" s="2" t="str">
        <f>IF(B446="","",VLOOKUP(AC446,Varsayımlar!$B:$Q,16,0))</f>
        <v/>
      </c>
      <c r="AC446" s="2" t="str">
        <f t="shared" si="19"/>
        <v/>
      </c>
    </row>
    <row r="447" spans="2:29" hidden="1" x14ac:dyDescent="0.25">
      <c r="B447" s="6"/>
      <c r="C447" s="7" t="str">
        <f>IF(B447="","",VLOOKUP(AC447,Varsayımlar!$B:$Q,3,0))</f>
        <v/>
      </c>
      <c r="D447" s="7"/>
      <c r="H447" s="5" t="str">
        <f>IF(B447="","",VLOOKUP(AC447,Varsayımlar!$B:$Q,5,0))</f>
        <v/>
      </c>
      <c r="I447" s="5"/>
      <c r="J447" s="5" t="str">
        <f>IF(B447="","",VLOOKUP(AC447,Varsayımlar!$B:$Q,6,0))</f>
        <v/>
      </c>
      <c r="P447" s="5" t="str">
        <f>IF(B447="","",VLOOKUP(AC447,Varsayımlar!$B:$Q,7,0)*K447)</f>
        <v/>
      </c>
      <c r="Q447" s="5" t="str">
        <f>IF(B447="","",VLOOKUP(AC447,Varsayımlar!$B:$Q,8,0))</f>
        <v/>
      </c>
      <c r="R447" s="5" t="str">
        <f>IF(B447="","",VLOOKUP(AC447,Varsayımlar!$B:$Q,9,0))</f>
        <v/>
      </c>
      <c r="S447" s="5" t="str">
        <f>IF(B447="","",VLOOKUP(AC447,Varsayımlar!$B:$Q,10,0))</f>
        <v/>
      </c>
      <c r="T447" s="5" t="str">
        <f>IF(B447="","",VLOOKUP(AC447,Varsayımlar!$B:$Q,11,0))</f>
        <v/>
      </c>
      <c r="U447" s="5" t="str">
        <f>IF(B447="","",VLOOKUP(AC447,Varsayımlar!$B:$Q,12,0))</f>
        <v/>
      </c>
      <c r="V447" s="5" t="str">
        <f>IF(B447="","",VLOOKUP(AC447,Varsayımlar!$B:$Q,13,0))</f>
        <v/>
      </c>
      <c r="W447" s="5" t="str">
        <f>IF(B447="","",VLOOKUP(AC447,Varsayımlar!$B:$Q,14,0))</f>
        <v/>
      </c>
      <c r="AA447" s="5" t="str">
        <f>IF(B447="","",VLOOKUP(AC447,Varsayımlar!$B:$Q,15,0))</f>
        <v/>
      </c>
      <c r="AB447" s="5" t="str">
        <f>IF(B447="","",VLOOKUP(AC447,Varsayımlar!$B:$Q,16,0))</f>
        <v/>
      </c>
      <c r="AC447" s="5" t="str">
        <f t="shared" si="19"/>
        <v/>
      </c>
    </row>
    <row r="448" spans="2:29" hidden="1" x14ac:dyDescent="0.25">
      <c r="C448" s="3" t="str">
        <f>IF(B448="","",VLOOKUP(AC448,Varsayımlar!$B:$Q,3,0))</f>
        <v/>
      </c>
      <c r="H448" s="2" t="str">
        <f>IF(B448="","",VLOOKUP(AC448,Varsayımlar!$B:$Q,5,0))</f>
        <v/>
      </c>
      <c r="J448" s="2" t="str">
        <f>IF(B448="","",VLOOKUP(AC448,Varsayımlar!$B:$Q,6,0))</f>
        <v/>
      </c>
      <c r="P448" s="2" t="str">
        <f>IF(B448="","",VLOOKUP(AC448,Varsayımlar!$B:$Q,7,0)*K448)</f>
        <v/>
      </c>
      <c r="Q448" s="2" t="str">
        <f>IF(B448="","",VLOOKUP(AC448,Varsayımlar!$B:$Q,8,0))</f>
        <v/>
      </c>
      <c r="R448" s="2" t="str">
        <f>IF(B448="","",VLOOKUP(AC448,Varsayımlar!$B:$Q,9,0))</f>
        <v/>
      </c>
      <c r="S448" s="2" t="str">
        <f>IF(B448="","",VLOOKUP(AC448,Varsayımlar!$B:$Q,10,0))</f>
        <v/>
      </c>
      <c r="T448" s="2" t="str">
        <f>IF(B448="","",VLOOKUP(AC448,Varsayımlar!$B:$Q,11,0))</f>
        <v/>
      </c>
      <c r="U448" s="2" t="str">
        <f>IF(B448="","",VLOOKUP(AC448,Varsayımlar!$B:$Q,12,0))</f>
        <v/>
      </c>
      <c r="V448" s="2" t="str">
        <f>IF(B448="","",VLOOKUP(AC448,Varsayımlar!$B:$Q,13,0))</f>
        <v/>
      </c>
      <c r="W448" s="2" t="str">
        <f>IF(B448="","",VLOOKUP(AC448,Varsayımlar!$B:$Q,14,0))</f>
        <v/>
      </c>
      <c r="AA448" s="2" t="str">
        <f>IF(B448="","",VLOOKUP(AC448,Varsayımlar!$B:$Q,15,0))</f>
        <v/>
      </c>
      <c r="AB448" s="2" t="str">
        <f>IF(B448="","",VLOOKUP(AC448,Varsayımlar!$B:$Q,16,0))</f>
        <v/>
      </c>
      <c r="AC448" s="2" t="str">
        <f t="shared" si="19"/>
        <v/>
      </c>
    </row>
    <row r="449" spans="2:29" hidden="1" x14ac:dyDescent="0.25">
      <c r="B449" s="6"/>
      <c r="C449" s="7" t="str">
        <f>IF(B449="","",VLOOKUP(AC449,Varsayımlar!$B:$Q,3,0))</f>
        <v/>
      </c>
      <c r="D449" s="7"/>
      <c r="H449" s="5" t="str">
        <f>IF(B449="","",VLOOKUP(AC449,Varsayımlar!$B:$Q,5,0))</f>
        <v/>
      </c>
      <c r="I449" s="5"/>
      <c r="J449" s="5" t="str">
        <f>IF(B449="","",VLOOKUP(AC449,Varsayımlar!$B:$Q,6,0))</f>
        <v/>
      </c>
      <c r="P449" s="5" t="str">
        <f>IF(B449="","",VLOOKUP(AC449,Varsayımlar!$B:$Q,7,0)*K449)</f>
        <v/>
      </c>
      <c r="Q449" s="5" t="str">
        <f>IF(B449="","",VLOOKUP(AC449,Varsayımlar!$B:$Q,8,0))</f>
        <v/>
      </c>
      <c r="R449" s="5" t="str">
        <f>IF(B449="","",VLOOKUP(AC449,Varsayımlar!$B:$Q,9,0))</f>
        <v/>
      </c>
      <c r="S449" s="5" t="str">
        <f>IF(B449="","",VLOOKUP(AC449,Varsayımlar!$B:$Q,10,0))</f>
        <v/>
      </c>
      <c r="T449" s="5" t="str">
        <f>IF(B449="","",VLOOKUP(AC449,Varsayımlar!$B:$Q,11,0))</f>
        <v/>
      </c>
      <c r="U449" s="5" t="str">
        <f>IF(B449="","",VLOOKUP(AC449,Varsayımlar!$B:$Q,12,0))</f>
        <v/>
      </c>
      <c r="V449" s="5" t="str">
        <f>IF(B449="","",VLOOKUP(AC449,Varsayımlar!$B:$Q,13,0))</f>
        <v/>
      </c>
      <c r="W449" s="5" t="str">
        <f>IF(B449="","",VLOOKUP(AC449,Varsayımlar!$B:$Q,14,0))</f>
        <v/>
      </c>
      <c r="AA449" s="5" t="str">
        <f>IF(B449="","",VLOOKUP(AC449,Varsayımlar!$B:$Q,15,0))</f>
        <v/>
      </c>
      <c r="AB449" s="5" t="str">
        <f>IF(B449="","",VLOOKUP(AC449,Varsayımlar!$B:$Q,16,0))</f>
        <v/>
      </c>
      <c r="AC449" s="5" t="str">
        <f t="shared" si="19"/>
        <v/>
      </c>
    </row>
    <row r="450" spans="2:29" hidden="1" x14ac:dyDescent="0.25">
      <c r="C450" s="3" t="str">
        <f>IF(B450="","",VLOOKUP(AC450,Varsayımlar!$B:$Q,3,0))</f>
        <v/>
      </c>
      <c r="H450" s="2" t="str">
        <f>IF(B450="","",VLOOKUP(AC450,Varsayımlar!$B:$Q,5,0))</f>
        <v/>
      </c>
      <c r="J450" s="2" t="str">
        <f>IF(B450="","",VLOOKUP(AC450,Varsayımlar!$B:$Q,6,0))</f>
        <v/>
      </c>
      <c r="P450" s="2" t="str">
        <f>IF(B450="","",VLOOKUP(AC450,Varsayımlar!$B:$Q,7,0)*K450)</f>
        <v/>
      </c>
      <c r="Q450" s="2" t="str">
        <f>IF(B450="","",VLOOKUP(AC450,Varsayımlar!$B:$Q,8,0))</f>
        <v/>
      </c>
      <c r="R450" s="2" t="str">
        <f>IF(B450="","",VLOOKUP(AC450,Varsayımlar!$B:$Q,9,0))</f>
        <v/>
      </c>
      <c r="S450" s="2" t="str">
        <f>IF(B450="","",VLOOKUP(AC450,Varsayımlar!$B:$Q,10,0))</f>
        <v/>
      </c>
      <c r="T450" s="2" t="str">
        <f>IF(B450="","",VLOOKUP(AC450,Varsayımlar!$B:$Q,11,0))</f>
        <v/>
      </c>
      <c r="U450" s="2" t="str">
        <f>IF(B450="","",VLOOKUP(AC450,Varsayımlar!$B:$Q,12,0))</f>
        <v/>
      </c>
      <c r="V450" s="2" t="str">
        <f>IF(B450="","",VLOOKUP(AC450,Varsayımlar!$B:$Q,13,0))</f>
        <v/>
      </c>
      <c r="W450" s="2" t="str">
        <f>IF(B450="","",VLOOKUP(AC450,Varsayımlar!$B:$Q,14,0))</f>
        <v/>
      </c>
      <c r="AA450" s="2" t="str">
        <f>IF(B450="","",VLOOKUP(AC450,Varsayımlar!$B:$Q,15,0))</f>
        <v/>
      </c>
      <c r="AB450" s="2" t="str">
        <f>IF(B450="","",VLOOKUP(AC450,Varsayımlar!$B:$Q,16,0))</f>
        <v/>
      </c>
      <c r="AC450" s="2" t="str">
        <f t="shared" si="19"/>
        <v/>
      </c>
    </row>
    <row r="451" spans="2:29" hidden="1" x14ac:dyDescent="0.25">
      <c r="B451" s="6"/>
      <c r="C451" s="7" t="str">
        <f>IF(B451="","",VLOOKUP(AC451,Varsayımlar!$B:$Q,3,0))</f>
        <v/>
      </c>
      <c r="D451" s="7"/>
      <c r="H451" s="5" t="str">
        <f>IF(B451="","",VLOOKUP(AC451,Varsayımlar!$B:$Q,5,0))</f>
        <v/>
      </c>
      <c r="I451" s="5"/>
      <c r="J451" s="5" t="str">
        <f>IF(B451="","",VLOOKUP(AC451,Varsayımlar!$B:$Q,6,0))</f>
        <v/>
      </c>
      <c r="P451" s="5" t="str">
        <f>IF(B451="","",VLOOKUP(AC451,Varsayımlar!$B:$Q,7,0)*K451)</f>
        <v/>
      </c>
      <c r="Q451" s="5" t="str">
        <f>IF(B451="","",VLOOKUP(AC451,Varsayımlar!$B:$Q,8,0))</f>
        <v/>
      </c>
      <c r="R451" s="5" t="str">
        <f>IF(B451="","",VLOOKUP(AC451,Varsayımlar!$B:$Q,9,0))</f>
        <v/>
      </c>
      <c r="S451" s="5" t="str">
        <f>IF(B451="","",VLOOKUP(AC451,Varsayımlar!$B:$Q,10,0))</f>
        <v/>
      </c>
      <c r="T451" s="5" t="str">
        <f>IF(B451="","",VLOOKUP(AC451,Varsayımlar!$B:$Q,11,0))</f>
        <v/>
      </c>
      <c r="U451" s="5" t="str">
        <f>IF(B451="","",VLOOKUP(AC451,Varsayımlar!$B:$Q,12,0))</f>
        <v/>
      </c>
      <c r="V451" s="5" t="str">
        <f>IF(B451="","",VLOOKUP(AC451,Varsayımlar!$B:$Q,13,0))</f>
        <v/>
      </c>
      <c r="W451" s="5" t="str">
        <f>IF(B451="","",VLOOKUP(AC451,Varsayımlar!$B:$Q,14,0))</f>
        <v/>
      </c>
      <c r="AA451" s="5" t="str">
        <f>IF(B451="","",VLOOKUP(AC451,Varsayımlar!$B:$Q,15,0))</f>
        <v/>
      </c>
      <c r="AB451" s="5" t="str">
        <f>IF(B451="","",VLOOKUP(AC451,Varsayımlar!$B:$Q,16,0))</f>
        <v/>
      </c>
      <c r="AC451" s="5" t="str">
        <f t="shared" si="19"/>
        <v/>
      </c>
    </row>
    <row r="452" spans="2:29" hidden="1" x14ac:dyDescent="0.25">
      <c r="C452" s="3" t="str">
        <f>IF(B452="","",VLOOKUP(AC452,Varsayımlar!$B:$Q,3,0))</f>
        <v/>
      </c>
      <c r="H452" s="2" t="str">
        <f>IF(B452="","",VLOOKUP(AC452,Varsayımlar!$B:$Q,5,0))</f>
        <v/>
      </c>
      <c r="J452" s="2" t="str">
        <f>IF(B452="","",VLOOKUP(AC452,Varsayımlar!$B:$Q,6,0))</f>
        <v/>
      </c>
      <c r="P452" s="2" t="str">
        <f>IF(B452="","",VLOOKUP(AC452,Varsayımlar!$B:$Q,7,0)*K452)</f>
        <v/>
      </c>
      <c r="Q452" s="2" t="str">
        <f>IF(B452="","",VLOOKUP(AC452,Varsayımlar!$B:$Q,8,0))</f>
        <v/>
      </c>
      <c r="R452" s="2" t="str">
        <f>IF(B452="","",VLOOKUP(AC452,Varsayımlar!$B:$Q,9,0))</f>
        <v/>
      </c>
      <c r="S452" s="2" t="str">
        <f>IF(B452="","",VLOOKUP(AC452,Varsayımlar!$B:$Q,10,0))</f>
        <v/>
      </c>
      <c r="T452" s="2" t="str">
        <f>IF(B452="","",VLOOKUP(AC452,Varsayımlar!$B:$Q,11,0))</f>
        <v/>
      </c>
      <c r="U452" s="2" t="str">
        <f>IF(B452="","",VLOOKUP(AC452,Varsayımlar!$B:$Q,12,0))</f>
        <v/>
      </c>
      <c r="V452" s="2" t="str">
        <f>IF(B452="","",VLOOKUP(AC452,Varsayımlar!$B:$Q,13,0))</f>
        <v/>
      </c>
      <c r="W452" s="2" t="str">
        <f>IF(B452="","",VLOOKUP(AC452,Varsayımlar!$B:$Q,14,0))</f>
        <v/>
      </c>
      <c r="AA452" s="2" t="str">
        <f>IF(B452="","",VLOOKUP(AC452,Varsayımlar!$B:$Q,15,0))</f>
        <v/>
      </c>
      <c r="AB452" s="2" t="str">
        <f>IF(B452="","",VLOOKUP(AC452,Varsayımlar!$B:$Q,16,0))</f>
        <v/>
      </c>
      <c r="AC452" s="2" t="str">
        <f t="shared" si="19"/>
        <v/>
      </c>
    </row>
    <row r="453" spans="2:29" hidden="1" x14ac:dyDescent="0.25">
      <c r="B453" s="6"/>
      <c r="C453" s="7" t="str">
        <f>IF(B453="","",VLOOKUP(AC453,Varsayımlar!$B:$Q,3,0))</f>
        <v/>
      </c>
      <c r="D453" s="7"/>
      <c r="H453" s="5" t="str">
        <f>IF(B453="","",VLOOKUP(AC453,Varsayımlar!$B:$Q,5,0))</f>
        <v/>
      </c>
      <c r="I453" s="5"/>
      <c r="J453" s="5" t="str">
        <f>IF(B453="","",VLOOKUP(AC453,Varsayımlar!$B:$Q,6,0))</f>
        <v/>
      </c>
      <c r="P453" s="5" t="str">
        <f>IF(B453="","",VLOOKUP(AC453,Varsayımlar!$B:$Q,7,0)*K453)</f>
        <v/>
      </c>
      <c r="Q453" s="5" t="str">
        <f>IF(B453="","",VLOOKUP(AC453,Varsayımlar!$B:$Q,8,0))</f>
        <v/>
      </c>
      <c r="R453" s="5" t="str">
        <f>IF(B453="","",VLOOKUP(AC453,Varsayımlar!$B:$Q,9,0))</f>
        <v/>
      </c>
      <c r="S453" s="5" t="str">
        <f>IF(B453="","",VLOOKUP(AC453,Varsayımlar!$B:$Q,10,0))</f>
        <v/>
      </c>
      <c r="T453" s="5" t="str">
        <f>IF(B453="","",VLOOKUP(AC453,Varsayımlar!$B:$Q,11,0))</f>
        <v/>
      </c>
      <c r="U453" s="5" t="str">
        <f>IF(B453="","",VLOOKUP(AC453,Varsayımlar!$B:$Q,12,0))</f>
        <v/>
      </c>
      <c r="V453" s="5" t="str">
        <f>IF(B453="","",VLOOKUP(AC453,Varsayımlar!$B:$Q,13,0))</f>
        <v/>
      </c>
      <c r="W453" s="5" t="str">
        <f>IF(B453="","",VLOOKUP(AC453,Varsayımlar!$B:$Q,14,0))</f>
        <v/>
      </c>
      <c r="AA453" s="5" t="str">
        <f>IF(B453="","",VLOOKUP(AC453,Varsayımlar!$B:$Q,15,0))</f>
        <v/>
      </c>
      <c r="AB453" s="5" t="str">
        <f>IF(B453="","",VLOOKUP(AC453,Varsayımlar!$B:$Q,16,0))</f>
        <v/>
      </c>
      <c r="AC453" s="5" t="str">
        <f t="shared" si="19"/>
        <v/>
      </c>
    </row>
    <row r="454" spans="2:29" hidden="1" x14ac:dyDescent="0.25">
      <c r="C454" s="3" t="str">
        <f>IF(B454="","",VLOOKUP(AC454,Varsayımlar!$B:$Q,3,0))</f>
        <v/>
      </c>
      <c r="H454" s="2" t="str">
        <f>IF(B454="","",VLOOKUP(AC454,Varsayımlar!$B:$Q,5,0))</f>
        <v/>
      </c>
      <c r="J454" s="2" t="str">
        <f>IF(B454="","",VLOOKUP(AC454,Varsayımlar!$B:$Q,6,0))</f>
        <v/>
      </c>
      <c r="P454" s="2" t="str">
        <f>IF(B454="","",VLOOKUP(AC454,Varsayımlar!$B:$Q,7,0)*K454)</f>
        <v/>
      </c>
      <c r="Q454" s="2" t="str">
        <f>IF(B454="","",VLOOKUP(AC454,Varsayımlar!$B:$Q,8,0))</f>
        <v/>
      </c>
      <c r="R454" s="2" t="str">
        <f>IF(B454="","",VLOOKUP(AC454,Varsayımlar!$B:$Q,9,0))</f>
        <v/>
      </c>
      <c r="S454" s="2" t="str">
        <f>IF(B454="","",VLOOKUP(AC454,Varsayımlar!$B:$Q,10,0))</f>
        <v/>
      </c>
      <c r="T454" s="2" t="str">
        <f>IF(B454="","",VLOOKUP(AC454,Varsayımlar!$B:$Q,11,0))</f>
        <v/>
      </c>
      <c r="U454" s="2" t="str">
        <f>IF(B454="","",VLOOKUP(AC454,Varsayımlar!$B:$Q,12,0))</f>
        <v/>
      </c>
      <c r="V454" s="2" t="str">
        <f>IF(B454="","",VLOOKUP(AC454,Varsayımlar!$B:$Q,13,0))</f>
        <v/>
      </c>
      <c r="W454" s="2" t="str">
        <f>IF(B454="","",VLOOKUP(AC454,Varsayımlar!$B:$Q,14,0))</f>
        <v/>
      </c>
      <c r="AA454" s="2" t="str">
        <f>IF(B454="","",VLOOKUP(AC454,Varsayımlar!$B:$Q,15,0))</f>
        <v/>
      </c>
      <c r="AB454" s="2" t="str">
        <f>IF(B454="","",VLOOKUP(AC454,Varsayımlar!$B:$Q,16,0))</f>
        <v/>
      </c>
      <c r="AC454" s="2" t="str">
        <f t="shared" si="19"/>
        <v/>
      </c>
    </row>
    <row r="455" spans="2:29" hidden="1" x14ac:dyDescent="0.25">
      <c r="B455" s="6"/>
      <c r="C455" s="7" t="str">
        <f>IF(B455="","",VLOOKUP(AC455,Varsayımlar!$B:$Q,3,0))</f>
        <v/>
      </c>
      <c r="D455" s="7"/>
      <c r="H455" s="5" t="str">
        <f>IF(B455="","",VLOOKUP(AC455,Varsayımlar!$B:$Q,5,0))</f>
        <v/>
      </c>
      <c r="I455" s="5"/>
      <c r="J455" s="5" t="str">
        <f>IF(B455="","",VLOOKUP(AC455,Varsayımlar!$B:$Q,6,0))</f>
        <v/>
      </c>
      <c r="P455" s="5" t="str">
        <f>IF(B455="","",VLOOKUP(AC455,Varsayımlar!$B:$Q,7,0)*K455)</f>
        <v/>
      </c>
      <c r="Q455" s="5" t="str">
        <f>IF(B455="","",VLOOKUP(AC455,Varsayımlar!$B:$Q,8,0))</f>
        <v/>
      </c>
      <c r="R455" s="5" t="str">
        <f>IF(B455="","",VLOOKUP(AC455,Varsayımlar!$B:$Q,9,0))</f>
        <v/>
      </c>
      <c r="S455" s="5" t="str">
        <f>IF(B455="","",VLOOKUP(AC455,Varsayımlar!$B:$Q,10,0))</f>
        <v/>
      </c>
      <c r="T455" s="5" t="str">
        <f>IF(B455="","",VLOOKUP(AC455,Varsayımlar!$B:$Q,11,0))</f>
        <v/>
      </c>
      <c r="U455" s="5" t="str">
        <f>IF(B455="","",VLOOKUP(AC455,Varsayımlar!$B:$Q,12,0))</f>
        <v/>
      </c>
      <c r="V455" s="5" t="str">
        <f>IF(B455="","",VLOOKUP(AC455,Varsayımlar!$B:$Q,13,0))</f>
        <v/>
      </c>
      <c r="W455" s="5" t="str">
        <f>IF(B455="","",VLOOKUP(AC455,Varsayımlar!$B:$Q,14,0))</f>
        <v/>
      </c>
      <c r="AA455" s="5" t="str">
        <f>IF(B455="","",VLOOKUP(AC455,Varsayımlar!$B:$Q,15,0))</f>
        <v/>
      </c>
      <c r="AB455" s="5" t="str">
        <f>IF(B455="","",VLOOKUP(AC455,Varsayımlar!$B:$Q,16,0))</f>
        <v/>
      </c>
      <c r="AC455" s="5" t="str">
        <f t="shared" si="19"/>
        <v/>
      </c>
    </row>
    <row r="456" spans="2:29" hidden="1" x14ac:dyDescent="0.25">
      <c r="C456" s="3" t="str">
        <f>IF(B456="","",VLOOKUP(AC456,Varsayımlar!$B:$Q,3,0))</f>
        <v/>
      </c>
      <c r="H456" s="2" t="str">
        <f>IF(B456="","",VLOOKUP(AC456,Varsayımlar!$B:$Q,5,0))</f>
        <v/>
      </c>
      <c r="J456" s="2" t="str">
        <f>IF(B456="","",VLOOKUP(AC456,Varsayımlar!$B:$Q,6,0))</f>
        <v/>
      </c>
      <c r="P456" s="2" t="str">
        <f>IF(B456="","",VLOOKUP(AC456,Varsayımlar!$B:$Q,7,0)*K456)</f>
        <v/>
      </c>
      <c r="Q456" s="2" t="str">
        <f>IF(B456="","",VLOOKUP(AC456,Varsayımlar!$B:$Q,8,0))</f>
        <v/>
      </c>
      <c r="R456" s="2" t="str">
        <f>IF(B456="","",VLOOKUP(AC456,Varsayımlar!$B:$Q,9,0))</f>
        <v/>
      </c>
      <c r="S456" s="2" t="str">
        <f>IF(B456="","",VLOOKUP(AC456,Varsayımlar!$B:$Q,10,0))</f>
        <v/>
      </c>
      <c r="T456" s="2" t="str">
        <f>IF(B456="","",VLOOKUP(AC456,Varsayımlar!$B:$Q,11,0))</f>
        <v/>
      </c>
      <c r="U456" s="2" t="str">
        <f>IF(B456="","",VLOOKUP(AC456,Varsayımlar!$B:$Q,12,0))</f>
        <v/>
      </c>
      <c r="V456" s="2" t="str">
        <f>IF(B456="","",VLOOKUP(AC456,Varsayımlar!$B:$Q,13,0))</f>
        <v/>
      </c>
      <c r="W456" s="2" t="str">
        <f>IF(B456="","",VLOOKUP(AC456,Varsayımlar!$B:$Q,14,0))</f>
        <v/>
      </c>
      <c r="AA456" s="2" t="str">
        <f>IF(B456="","",VLOOKUP(AC456,Varsayımlar!$B:$Q,15,0))</f>
        <v/>
      </c>
      <c r="AB456" s="2" t="str">
        <f>IF(B456="","",VLOOKUP(AC456,Varsayımlar!$B:$Q,16,0))</f>
        <v/>
      </c>
      <c r="AC456" s="2" t="str">
        <f t="shared" si="19"/>
        <v/>
      </c>
    </row>
    <row r="457" spans="2:29" hidden="1" x14ac:dyDescent="0.25">
      <c r="B457" s="6"/>
      <c r="C457" s="7" t="str">
        <f>IF(B457="","",VLOOKUP(AC457,Varsayımlar!$B:$Q,3,0))</f>
        <v/>
      </c>
      <c r="D457" s="7"/>
      <c r="H457" s="5" t="str">
        <f>IF(B457="","",VLOOKUP(AC457,Varsayımlar!$B:$Q,5,0))</f>
        <v/>
      </c>
      <c r="I457" s="5"/>
      <c r="J457" s="5" t="str">
        <f>IF(B457="","",VLOOKUP(AC457,Varsayımlar!$B:$Q,6,0))</f>
        <v/>
      </c>
      <c r="P457" s="5" t="str">
        <f>IF(B457="","",VLOOKUP(AC457,Varsayımlar!$B:$Q,7,0)*K457)</f>
        <v/>
      </c>
      <c r="Q457" s="5" t="str">
        <f>IF(B457="","",VLOOKUP(AC457,Varsayımlar!$B:$Q,8,0))</f>
        <v/>
      </c>
      <c r="R457" s="5" t="str">
        <f>IF(B457="","",VLOOKUP(AC457,Varsayımlar!$B:$Q,9,0))</f>
        <v/>
      </c>
      <c r="S457" s="5" t="str">
        <f>IF(B457="","",VLOOKUP(AC457,Varsayımlar!$B:$Q,10,0))</f>
        <v/>
      </c>
      <c r="T457" s="5" t="str">
        <f>IF(B457="","",VLOOKUP(AC457,Varsayımlar!$B:$Q,11,0))</f>
        <v/>
      </c>
      <c r="U457" s="5" t="str">
        <f>IF(B457="","",VLOOKUP(AC457,Varsayımlar!$B:$Q,12,0))</f>
        <v/>
      </c>
      <c r="V457" s="5" t="str">
        <f>IF(B457="","",VLOOKUP(AC457,Varsayımlar!$B:$Q,13,0))</f>
        <v/>
      </c>
      <c r="W457" s="5" t="str">
        <f>IF(B457="","",VLOOKUP(AC457,Varsayımlar!$B:$Q,14,0))</f>
        <v/>
      </c>
      <c r="AA457" s="5" t="str">
        <f>IF(B457="","",VLOOKUP(AC457,Varsayımlar!$B:$Q,15,0))</f>
        <v/>
      </c>
      <c r="AB457" s="5" t="str">
        <f>IF(B457="","",VLOOKUP(AC457,Varsayımlar!$B:$Q,16,0))</f>
        <v/>
      </c>
      <c r="AC457" s="5" t="str">
        <f t="shared" si="19"/>
        <v/>
      </c>
    </row>
    <row r="458" spans="2:29" hidden="1" x14ac:dyDescent="0.25">
      <c r="C458" s="3" t="str">
        <f>IF(B458="","",VLOOKUP(AC458,Varsayımlar!$B:$Q,3,0))</f>
        <v/>
      </c>
      <c r="H458" s="2" t="str">
        <f>IF(B458="","",VLOOKUP(AC458,Varsayımlar!$B:$Q,5,0))</f>
        <v/>
      </c>
      <c r="J458" s="2" t="str">
        <f>IF(B458="","",VLOOKUP(AC458,Varsayımlar!$B:$Q,6,0))</f>
        <v/>
      </c>
      <c r="P458" s="2" t="str">
        <f>IF(B458="","",VLOOKUP(AC458,Varsayımlar!$B:$Q,7,0)*K458)</f>
        <v/>
      </c>
      <c r="Q458" s="2" t="str">
        <f>IF(B458="","",VLOOKUP(AC458,Varsayımlar!$B:$Q,8,0))</f>
        <v/>
      </c>
      <c r="R458" s="2" t="str">
        <f>IF(B458="","",VLOOKUP(AC458,Varsayımlar!$B:$Q,9,0))</f>
        <v/>
      </c>
      <c r="S458" s="2" t="str">
        <f>IF(B458="","",VLOOKUP(AC458,Varsayımlar!$B:$Q,10,0))</f>
        <v/>
      </c>
      <c r="T458" s="2" t="str">
        <f>IF(B458="","",VLOOKUP(AC458,Varsayımlar!$B:$Q,11,0))</f>
        <v/>
      </c>
      <c r="U458" s="2" t="str">
        <f>IF(B458="","",VLOOKUP(AC458,Varsayımlar!$B:$Q,12,0))</f>
        <v/>
      </c>
      <c r="V458" s="2" t="str">
        <f>IF(B458="","",VLOOKUP(AC458,Varsayımlar!$B:$Q,13,0))</f>
        <v/>
      </c>
      <c r="W458" s="2" t="str">
        <f>IF(B458="","",VLOOKUP(AC458,Varsayımlar!$B:$Q,14,0))</f>
        <v/>
      </c>
      <c r="AA458" s="2" t="str">
        <f>IF(B458="","",VLOOKUP(AC458,Varsayımlar!$B:$Q,15,0))</f>
        <v/>
      </c>
      <c r="AB458" s="2" t="str">
        <f>IF(B458="","",VLOOKUP(AC458,Varsayımlar!$B:$Q,16,0))</f>
        <v/>
      </c>
      <c r="AC458" s="2" t="str">
        <f t="shared" si="19"/>
        <v/>
      </c>
    </row>
    <row r="459" spans="2:29" hidden="1" x14ac:dyDescent="0.25">
      <c r="B459" s="6"/>
      <c r="C459" s="7" t="str">
        <f>IF(B459="","",VLOOKUP(AC459,Varsayımlar!$B:$Q,3,0))</f>
        <v/>
      </c>
      <c r="D459" s="7"/>
      <c r="H459" s="5" t="str">
        <f>IF(B459="","",VLOOKUP(AC459,Varsayımlar!$B:$Q,5,0))</f>
        <v/>
      </c>
      <c r="I459" s="5"/>
      <c r="J459" s="5" t="str">
        <f>IF(B459="","",VLOOKUP(AC459,Varsayımlar!$B:$Q,6,0))</f>
        <v/>
      </c>
      <c r="P459" s="5" t="str">
        <f>IF(B459="","",VLOOKUP(AC459,Varsayımlar!$B:$Q,7,0)*K459)</f>
        <v/>
      </c>
      <c r="Q459" s="5" t="str">
        <f>IF(B459="","",VLOOKUP(AC459,Varsayımlar!$B:$Q,8,0))</f>
        <v/>
      </c>
      <c r="R459" s="5" t="str">
        <f>IF(B459="","",VLOOKUP(AC459,Varsayımlar!$B:$Q,9,0))</f>
        <v/>
      </c>
      <c r="S459" s="5" t="str">
        <f>IF(B459="","",VLOOKUP(AC459,Varsayımlar!$B:$Q,10,0))</f>
        <v/>
      </c>
      <c r="T459" s="5" t="str">
        <f>IF(B459="","",VLOOKUP(AC459,Varsayımlar!$B:$Q,11,0))</f>
        <v/>
      </c>
      <c r="U459" s="5" t="str">
        <f>IF(B459="","",VLOOKUP(AC459,Varsayımlar!$B:$Q,12,0))</f>
        <v/>
      </c>
      <c r="V459" s="5" t="str">
        <f>IF(B459="","",VLOOKUP(AC459,Varsayımlar!$B:$Q,13,0))</f>
        <v/>
      </c>
      <c r="W459" s="5" t="str">
        <f>IF(B459="","",VLOOKUP(AC459,Varsayımlar!$B:$Q,14,0))</f>
        <v/>
      </c>
      <c r="AA459" s="5" t="str">
        <f>IF(B459="","",VLOOKUP(AC459,Varsayımlar!$B:$Q,15,0))</f>
        <v/>
      </c>
      <c r="AB459" s="5" t="str">
        <f>IF(B459="","",VLOOKUP(AC459,Varsayımlar!$B:$Q,16,0))</f>
        <v/>
      </c>
      <c r="AC459" s="5" t="str">
        <f t="shared" si="19"/>
        <v/>
      </c>
    </row>
    <row r="460" spans="2:29" hidden="1" x14ac:dyDescent="0.25">
      <c r="C460" s="3" t="str">
        <f>IF(B460="","",VLOOKUP(AC460,Varsayımlar!$B:$Q,3,0))</f>
        <v/>
      </c>
      <c r="H460" s="2" t="str">
        <f>IF(B460="","",VLOOKUP(AC460,Varsayımlar!$B:$Q,5,0))</f>
        <v/>
      </c>
      <c r="J460" s="2" t="str">
        <f>IF(B460="","",VLOOKUP(AC460,Varsayımlar!$B:$Q,6,0))</f>
        <v/>
      </c>
      <c r="P460" s="2" t="str">
        <f>IF(B460="","",VLOOKUP(AC460,Varsayımlar!$B:$Q,7,0)*K460)</f>
        <v/>
      </c>
      <c r="Q460" s="2" t="str">
        <f>IF(B460="","",VLOOKUP(AC460,Varsayımlar!$B:$Q,8,0))</f>
        <v/>
      </c>
      <c r="R460" s="2" t="str">
        <f>IF(B460="","",VLOOKUP(AC460,Varsayımlar!$B:$Q,9,0))</f>
        <v/>
      </c>
      <c r="S460" s="2" t="str">
        <f>IF(B460="","",VLOOKUP(AC460,Varsayımlar!$B:$Q,10,0))</f>
        <v/>
      </c>
      <c r="T460" s="2" t="str">
        <f>IF(B460="","",VLOOKUP(AC460,Varsayımlar!$B:$Q,11,0))</f>
        <v/>
      </c>
      <c r="U460" s="2" t="str">
        <f>IF(B460="","",VLOOKUP(AC460,Varsayımlar!$B:$Q,12,0))</f>
        <v/>
      </c>
      <c r="V460" s="2" t="str">
        <f>IF(B460="","",VLOOKUP(AC460,Varsayımlar!$B:$Q,13,0))</f>
        <v/>
      </c>
      <c r="W460" s="2" t="str">
        <f>IF(B460="","",VLOOKUP(AC460,Varsayımlar!$B:$Q,14,0))</f>
        <v/>
      </c>
      <c r="AA460" s="2" t="str">
        <f>IF(B460="","",VLOOKUP(AC460,Varsayımlar!$B:$Q,15,0))</f>
        <v/>
      </c>
      <c r="AB460" s="2" t="str">
        <f>IF(B460="","",VLOOKUP(AC460,Varsayımlar!$B:$Q,16,0))</f>
        <v/>
      </c>
      <c r="AC460" s="2" t="str">
        <f t="shared" ref="AC460:AC523" si="20">IF(B460="","",CONCATENATE(B460,E460))</f>
        <v/>
      </c>
    </row>
    <row r="461" spans="2:29" hidden="1" x14ac:dyDescent="0.25">
      <c r="B461" s="6"/>
      <c r="C461" s="7" t="str">
        <f>IF(B461="","",VLOOKUP(AC461,Varsayımlar!$B:$Q,3,0))</f>
        <v/>
      </c>
      <c r="D461" s="7"/>
      <c r="H461" s="5" t="str">
        <f>IF(B461="","",VLOOKUP(AC461,Varsayımlar!$B:$Q,5,0))</f>
        <v/>
      </c>
      <c r="I461" s="5"/>
      <c r="J461" s="5" t="str">
        <f>IF(B461="","",VLOOKUP(AC461,Varsayımlar!$B:$Q,6,0))</f>
        <v/>
      </c>
      <c r="P461" s="5" t="str">
        <f>IF(B461="","",VLOOKUP(AC461,Varsayımlar!$B:$Q,7,0)*K461)</f>
        <v/>
      </c>
      <c r="Q461" s="5" t="str">
        <f>IF(B461="","",VLOOKUP(AC461,Varsayımlar!$B:$Q,8,0))</f>
        <v/>
      </c>
      <c r="R461" s="5" t="str">
        <f>IF(B461="","",VLOOKUP(AC461,Varsayımlar!$B:$Q,9,0))</f>
        <v/>
      </c>
      <c r="S461" s="5" t="str">
        <f>IF(B461="","",VLOOKUP(AC461,Varsayımlar!$B:$Q,10,0))</f>
        <v/>
      </c>
      <c r="T461" s="5" t="str">
        <f>IF(B461="","",VLOOKUP(AC461,Varsayımlar!$B:$Q,11,0))</f>
        <v/>
      </c>
      <c r="U461" s="5" t="str">
        <f>IF(B461="","",VLOOKUP(AC461,Varsayımlar!$B:$Q,12,0))</f>
        <v/>
      </c>
      <c r="V461" s="5" t="str">
        <f>IF(B461="","",VLOOKUP(AC461,Varsayımlar!$B:$Q,13,0))</f>
        <v/>
      </c>
      <c r="W461" s="5" t="str">
        <f>IF(B461="","",VLOOKUP(AC461,Varsayımlar!$B:$Q,14,0))</f>
        <v/>
      </c>
      <c r="AA461" s="5" t="str">
        <f>IF(B461="","",VLOOKUP(AC461,Varsayımlar!$B:$Q,15,0))</f>
        <v/>
      </c>
      <c r="AB461" s="5" t="str">
        <f>IF(B461="","",VLOOKUP(AC461,Varsayımlar!$B:$Q,16,0))</f>
        <v/>
      </c>
      <c r="AC461" s="5" t="str">
        <f t="shared" si="20"/>
        <v/>
      </c>
    </row>
    <row r="462" spans="2:29" hidden="1" x14ac:dyDescent="0.25">
      <c r="C462" s="3" t="str">
        <f>IF(B462="","",VLOOKUP(AC462,Varsayımlar!$B:$Q,3,0))</f>
        <v/>
      </c>
      <c r="H462" s="2" t="str">
        <f>IF(B462="","",VLOOKUP(AC462,Varsayımlar!$B:$Q,5,0))</f>
        <v/>
      </c>
      <c r="J462" s="2" t="str">
        <f>IF(B462="","",VLOOKUP(AC462,Varsayımlar!$B:$Q,6,0))</f>
        <v/>
      </c>
      <c r="P462" s="2" t="str">
        <f>IF(B462="","",VLOOKUP(AC462,Varsayımlar!$B:$Q,7,0)*K462)</f>
        <v/>
      </c>
      <c r="Q462" s="2" t="str">
        <f>IF(B462="","",VLOOKUP(AC462,Varsayımlar!$B:$Q,8,0))</f>
        <v/>
      </c>
      <c r="R462" s="2" t="str">
        <f>IF(B462="","",VLOOKUP(AC462,Varsayımlar!$B:$Q,9,0))</f>
        <v/>
      </c>
      <c r="S462" s="2" t="str">
        <f>IF(B462="","",VLOOKUP(AC462,Varsayımlar!$B:$Q,10,0))</f>
        <v/>
      </c>
      <c r="T462" s="2" t="str">
        <f>IF(B462="","",VLOOKUP(AC462,Varsayımlar!$B:$Q,11,0))</f>
        <v/>
      </c>
      <c r="U462" s="2" t="str">
        <f>IF(B462="","",VLOOKUP(AC462,Varsayımlar!$B:$Q,12,0))</f>
        <v/>
      </c>
      <c r="V462" s="2" t="str">
        <f>IF(B462="","",VLOOKUP(AC462,Varsayımlar!$B:$Q,13,0))</f>
        <v/>
      </c>
      <c r="W462" s="2" t="str">
        <f>IF(B462="","",VLOOKUP(AC462,Varsayımlar!$B:$Q,14,0))</f>
        <v/>
      </c>
      <c r="AA462" s="2" t="str">
        <f>IF(B462="","",VLOOKUP(AC462,Varsayımlar!$B:$Q,15,0))</f>
        <v/>
      </c>
      <c r="AB462" s="2" t="str">
        <f>IF(B462="","",VLOOKUP(AC462,Varsayımlar!$B:$Q,16,0))</f>
        <v/>
      </c>
      <c r="AC462" s="2" t="str">
        <f t="shared" si="20"/>
        <v/>
      </c>
    </row>
    <row r="463" spans="2:29" hidden="1" x14ac:dyDescent="0.25">
      <c r="B463" s="6"/>
      <c r="C463" s="7" t="str">
        <f>IF(B463="","",VLOOKUP(AC463,Varsayımlar!$B:$Q,3,0))</f>
        <v/>
      </c>
      <c r="D463" s="7"/>
      <c r="H463" s="5" t="str">
        <f>IF(B463="","",VLOOKUP(AC463,Varsayımlar!$B:$Q,5,0))</f>
        <v/>
      </c>
      <c r="I463" s="5"/>
      <c r="J463" s="5" t="str">
        <f>IF(B463="","",VLOOKUP(AC463,Varsayımlar!$B:$Q,6,0))</f>
        <v/>
      </c>
      <c r="P463" s="5" t="str">
        <f>IF(B463="","",VLOOKUP(AC463,Varsayımlar!$B:$Q,7,0)*K463)</f>
        <v/>
      </c>
      <c r="Q463" s="5" t="str">
        <f>IF(B463="","",VLOOKUP(AC463,Varsayımlar!$B:$Q,8,0))</f>
        <v/>
      </c>
      <c r="R463" s="5" t="str">
        <f>IF(B463="","",VLOOKUP(AC463,Varsayımlar!$B:$Q,9,0))</f>
        <v/>
      </c>
      <c r="S463" s="5" t="str">
        <f>IF(B463="","",VLOOKUP(AC463,Varsayımlar!$B:$Q,10,0))</f>
        <v/>
      </c>
      <c r="T463" s="5" t="str">
        <f>IF(B463="","",VLOOKUP(AC463,Varsayımlar!$B:$Q,11,0))</f>
        <v/>
      </c>
      <c r="U463" s="5" t="str">
        <f>IF(B463="","",VLOOKUP(AC463,Varsayımlar!$B:$Q,12,0))</f>
        <v/>
      </c>
      <c r="V463" s="5" t="str">
        <f>IF(B463="","",VLOOKUP(AC463,Varsayımlar!$B:$Q,13,0))</f>
        <v/>
      </c>
      <c r="W463" s="5" t="str">
        <f>IF(B463="","",VLOOKUP(AC463,Varsayımlar!$B:$Q,14,0))</f>
        <v/>
      </c>
      <c r="AA463" s="5" t="str">
        <f>IF(B463="","",VLOOKUP(AC463,Varsayımlar!$B:$Q,15,0))</f>
        <v/>
      </c>
      <c r="AB463" s="5" t="str">
        <f>IF(B463="","",VLOOKUP(AC463,Varsayımlar!$B:$Q,16,0))</f>
        <v/>
      </c>
      <c r="AC463" s="5" t="str">
        <f t="shared" si="20"/>
        <v/>
      </c>
    </row>
    <row r="464" spans="2:29" hidden="1" x14ac:dyDescent="0.25">
      <c r="C464" s="3" t="str">
        <f>IF(B464="","",VLOOKUP(AC464,Varsayımlar!$B:$Q,3,0))</f>
        <v/>
      </c>
      <c r="H464" s="2" t="str">
        <f>IF(B464="","",VLOOKUP(AC464,Varsayımlar!$B:$Q,5,0))</f>
        <v/>
      </c>
      <c r="J464" s="2" t="str">
        <f>IF(B464="","",VLOOKUP(AC464,Varsayımlar!$B:$Q,6,0))</f>
        <v/>
      </c>
      <c r="P464" s="2" t="str">
        <f>IF(B464="","",VLOOKUP(AC464,Varsayımlar!$B:$Q,7,0)*K464)</f>
        <v/>
      </c>
      <c r="Q464" s="2" t="str">
        <f>IF(B464="","",VLOOKUP(AC464,Varsayımlar!$B:$Q,8,0))</f>
        <v/>
      </c>
      <c r="R464" s="2" t="str">
        <f>IF(B464="","",VLOOKUP(AC464,Varsayımlar!$B:$Q,9,0))</f>
        <v/>
      </c>
      <c r="S464" s="2" t="str">
        <f>IF(B464="","",VLOOKUP(AC464,Varsayımlar!$B:$Q,10,0))</f>
        <v/>
      </c>
      <c r="T464" s="2" t="str">
        <f>IF(B464="","",VLOOKUP(AC464,Varsayımlar!$B:$Q,11,0))</f>
        <v/>
      </c>
      <c r="U464" s="2" t="str">
        <f>IF(B464="","",VLOOKUP(AC464,Varsayımlar!$B:$Q,12,0))</f>
        <v/>
      </c>
      <c r="V464" s="2" t="str">
        <f>IF(B464="","",VLOOKUP(AC464,Varsayımlar!$B:$Q,13,0))</f>
        <v/>
      </c>
      <c r="W464" s="2" t="str">
        <f>IF(B464="","",VLOOKUP(AC464,Varsayımlar!$B:$Q,14,0))</f>
        <v/>
      </c>
      <c r="AA464" s="2" t="str">
        <f>IF(B464="","",VLOOKUP(AC464,Varsayımlar!$B:$Q,15,0))</f>
        <v/>
      </c>
      <c r="AB464" s="2" t="str">
        <f>IF(B464="","",VLOOKUP(AC464,Varsayımlar!$B:$Q,16,0))</f>
        <v/>
      </c>
      <c r="AC464" s="2" t="str">
        <f t="shared" si="20"/>
        <v/>
      </c>
    </row>
    <row r="465" spans="2:29" hidden="1" x14ac:dyDescent="0.25">
      <c r="B465" s="6"/>
      <c r="C465" s="7" t="str">
        <f>IF(B465="","",VLOOKUP(AC465,Varsayımlar!$B:$Q,3,0))</f>
        <v/>
      </c>
      <c r="D465" s="7"/>
      <c r="H465" s="5" t="str">
        <f>IF(B465="","",VLOOKUP(AC465,Varsayımlar!$B:$Q,5,0))</f>
        <v/>
      </c>
      <c r="I465" s="5"/>
      <c r="J465" s="5" t="str">
        <f>IF(B465="","",VLOOKUP(AC465,Varsayımlar!$B:$Q,6,0))</f>
        <v/>
      </c>
      <c r="P465" s="5" t="str">
        <f>IF(B465="","",VLOOKUP(AC465,Varsayımlar!$B:$Q,7,0)*K465)</f>
        <v/>
      </c>
      <c r="Q465" s="5" t="str">
        <f>IF(B465="","",VLOOKUP(AC465,Varsayımlar!$B:$Q,8,0))</f>
        <v/>
      </c>
      <c r="R465" s="5" t="str">
        <f>IF(B465="","",VLOOKUP(AC465,Varsayımlar!$B:$Q,9,0))</f>
        <v/>
      </c>
      <c r="S465" s="5" t="str">
        <f>IF(B465="","",VLOOKUP(AC465,Varsayımlar!$B:$Q,10,0))</f>
        <v/>
      </c>
      <c r="T465" s="5" t="str">
        <f>IF(B465="","",VLOOKUP(AC465,Varsayımlar!$B:$Q,11,0))</f>
        <v/>
      </c>
      <c r="U465" s="5" t="str">
        <f>IF(B465="","",VLOOKUP(AC465,Varsayımlar!$B:$Q,12,0))</f>
        <v/>
      </c>
      <c r="V465" s="5" t="str">
        <f>IF(B465="","",VLOOKUP(AC465,Varsayımlar!$B:$Q,13,0))</f>
        <v/>
      </c>
      <c r="W465" s="5" t="str">
        <f>IF(B465="","",VLOOKUP(AC465,Varsayımlar!$B:$Q,14,0))</f>
        <v/>
      </c>
      <c r="AA465" s="5" t="str">
        <f>IF(B465="","",VLOOKUP(AC465,Varsayımlar!$B:$Q,15,0))</f>
        <v/>
      </c>
      <c r="AB465" s="5" t="str">
        <f>IF(B465="","",VLOOKUP(AC465,Varsayımlar!$B:$Q,16,0))</f>
        <v/>
      </c>
      <c r="AC465" s="5" t="str">
        <f t="shared" si="20"/>
        <v/>
      </c>
    </row>
    <row r="466" spans="2:29" hidden="1" x14ac:dyDescent="0.25">
      <c r="C466" s="3" t="str">
        <f>IF(B466="","",VLOOKUP(AC466,Varsayımlar!$B:$Q,3,0))</f>
        <v/>
      </c>
      <c r="H466" s="2" t="str">
        <f>IF(B466="","",VLOOKUP(AC466,Varsayımlar!$B:$Q,5,0))</f>
        <v/>
      </c>
      <c r="J466" s="2" t="str">
        <f>IF(B466="","",VLOOKUP(AC466,Varsayımlar!$B:$Q,6,0))</f>
        <v/>
      </c>
      <c r="P466" s="2" t="str">
        <f>IF(B466="","",VLOOKUP(AC466,Varsayımlar!$B:$Q,7,0)*K466)</f>
        <v/>
      </c>
      <c r="Q466" s="2" t="str">
        <f>IF(B466="","",VLOOKUP(AC466,Varsayımlar!$B:$Q,8,0))</f>
        <v/>
      </c>
      <c r="R466" s="2" t="str">
        <f>IF(B466="","",VLOOKUP(AC466,Varsayımlar!$B:$Q,9,0))</f>
        <v/>
      </c>
      <c r="S466" s="2" t="str">
        <f>IF(B466="","",VLOOKUP(AC466,Varsayımlar!$B:$Q,10,0))</f>
        <v/>
      </c>
      <c r="T466" s="2" t="str">
        <f>IF(B466="","",VLOOKUP(AC466,Varsayımlar!$B:$Q,11,0))</f>
        <v/>
      </c>
      <c r="U466" s="2" t="str">
        <f>IF(B466="","",VLOOKUP(AC466,Varsayımlar!$B:$Q,12,0))</f>
        <v/>
      </c>
      <c r="V466" s="2" t="str">
        <f>IF(B466="","",VLOOKUP(AC466,Varsayımlar!$B:$Q,13,0))</f>
        <v/>
      </c>
      <c r="W466" s="2" t="str">
        <f>IF(B466="","",VLOOKUP(AC466,Varsayımlar!$B:$Q,14,0))</f>
        <v/>
      </c>
      <c r="AA466" s="2" t="str">
        <f>IF(B466="","",VLOOKUP(AC466,Varsayımlar!$B:$Q,15,0))</f>
        <v/>
      </c>
      <c r="AB466" s="2" t="str">
        <f>IF(B466="","",VLOOKUP(AC466,Varsayımlar!$B:$Q,16,0))</f>
        <v/>
      </c>
      <c r="AC466" s="2" t="str">
        <f t="shared" si="20"/>
        <v/>
      </c>
    </row>
    <row r="467" spans="2:29" hidden="1" x14ac:dyDescent="0.25">
      <c r="B467" s="6"/>
      <c r="C467" s="7" t="str">
        <f>IF(B467="","",VLOOKUP(AC467,Varsayımlar!$B:$Q,3,0))</f>
        <v/>
      </c>
      <c r="D467" s="7"/>
      <c r="H467" s="5" t="str">
        <f>IF(B467="","",VLOOKUP(AC467,Varsayımlar!$B:$Q,5,0))</f>
        <v/>
      </c>
      <c r="I467" s="5"/>
      <c r="J467" s="5" t="str">
        <f>IF(B467="","",VLOOKUP(AC467,Varsayımlar!$B:$Q,6,0))</f>
        <v/>
      </c>
      <c r="P467" s="5" t="str">
        <f>IF(B467="","",VLOOKUP(AC467,Varsayımlar!$B:$Q,7,0)*K467)</f>
        <v/>
      </c>
      <c r="Q467" s="5" t="str">
        <f>IF(B467="","",VLOOKUP(AC467,Varsayımlar!$B:$Q,8,0))</f>
        <v/>
      </c>
      <c r="R467" s="5" t="str">
        <f>IF(B467="","",VLOOKUP(AC467,Varsayımlar!$B:$Q,9,0))</f>
        <v/>
      </c>
      <c r="S467" s="5" t="str">
        <f>IF(B467="","",VLOOKUP(AC467,Varsayımlar!$B:$Q,10,0))</f>
        <v/>
      </c>
      <c r="T467" s="5" t="str">
        <f>IF(B467="","",VLOOKUP(AC467,Varsayımlar!$B:$Q,11,0))</f>
        <v/>
      </c>
      <c r="U467" s="5" t="str">
        <f>IF(B467="","",VLOOKUP(AC467,Varsayımlar!$B:$Q,12,0))</f>
        <v/>
      </c>
      <c r="V467" s="5" t="str">
        <f>IF(B467="","",VLOOKUP(AC467,Varsayımlar!$B:$Q,13,0))</f>
        <v/>
      </c>
      <c r="W467" s="5" t="str">
        <f>IF(B467="","",VLOOKUP(AC467,Varsayımlar!$B:$Q,14,0))</f>
        <v/>
      </c>
      <c r="AA467" s="5" t="str">
        <f>IF(B467="","",VLOOKUP(AC467,Varsayımlar!$B:$Q,15,0))</f>
        <v/>
      </c>
      <c r="AB467" s="5" t="str">
        <f>IF(B467="","",VLOOKUP(AC467,Varsayımlar!$B:$Q,16,0))</f>
        <v/>
      </c>
      <c r="AC467" s="5" t="str">
        <f t="shared" si="20"/>
        <v/>
      </c>
    </row>
    <row r="468" spans="2:29" hidden="1" x14ac:dyDescent="0.25">
      <c r="C468" s="3" t="str">
        <f>IF(B468="","",VLOOKUP(AC468,Varsayımlar!$B:$Q,3,0))</f>
        <v/>
      </c>
      <c r="H468" s="2" t="str">
        <f>IF(B468="","",VLOOKUP(AC468,Varsayımlar!$B:$Q,5,0))</f>
        <v/>
      </c>
      <c r="J468" s="2" t="str">
        <f>IF(B468="","",VLOOKUP(AC468,Varsayımlar!$B:$Q,6,0))</f>
        <v/>
      </c>
      <c r="P468" s="2" t="str">
        <f>IF(B468="","",VLOOKUP(AC468,Varsayımlar!$B:$Q,7,0)*K468)</f>
        <v/>
      </c>
      <c r="Q468" s="2" t="str">
        <f>IF(B468="","",VLOOKUP(AC468,Varsayımlar!$B:$Q,8,0))</f>
        <v/>
      </c>
      <c r="R468" s="2" t="str">
        <f>IF(B468="","",VLOOKUP(AC468,Varsayımlar!$B:$Q,9,0))</f>
        <v/>
      </c>
      <c r="S468" s="2" t="str">
        <f>IF(B468="","",VLOOKUP(AC468,Varsayımlar!$B:$Q,10,0))</f>
        <v/>
      </c>
      <c r="T468" s="2" t="str">
        <f>IF(B468="","",VLOOKUP(AC468,Varsayımlar!$B:$Q,11,0))</f>
        <v/>
      </c>
      <c r="U468" s="2" t="str">
        <f>IF(B468="","",VLOOKUP(AC468,Varsayımlar!$B:$Q,12,0))</f>
        <v/>
      </c>
      <c r="V468" s="2" t="str">
        <f>IF(B468="","",VLOOKUP(AC468,Varsayımlar!$B:$Q,13,0))</f>
        <v/>
      </c>
      <c r="W468" s="2" t="str">
        <f>IF(B468="","",VLOOKUP(AC468,Varsayımlar!$B:$Q,14,0))</f>
        <v/>
      </c>
      <c r="AA468" s="2" t="str">
        <f>IF(B468="","",VLOOKUP(AC468,Varsayımlar!$B:$Q,15,0))</f>
        <v/>
      </c>
      <c r="AB468" s="2" t="str">
        <f>IF(B468="","",VLOOKUP(AC468,Varsayımlar!$B:$Q,16,0))</f>
        <v/>
      </c>
      <c r="AC468" s="2" t="str">
        <f t="shared" si="20"/>
        <v/>
      </c>
    </row>
    <row r="469" spans="2:29" hidden="1" x14ac:dyDescent="0.25">
      <c r="B469" s="6"/>
      <c r="C469" s="7" t="str">
        <f>IF(B469="","",VLOOKUP(AC469,Varsayımlar!$B:$Q,3,0))</f>
        <v/>
      </c>
      <c r="D469" s="7"/>
      <c r="H469" s="5" t="str">
        <f>IF(B469="","",VLOOKUP(AC469,Varsayımlar!$B:$Q,5,0))</f>
        <v/>
      </c>
      <c r="I469" s="5"/>
      <c r="J469" s="5" t="str">
        <f>IF(B469="","",VLOOKUP(AC469,Varsayımlar!$B:$Q,6,0))</f>
        <v/>
      </c>
      <c r="P469" s="5" t="str">
        <f>IF(B469="","",VLOOKUP(AC469,Varsayımlar!$B:$Q,7,0)*K469)</f>
        <v/>
      </c>
      <c r="Q469" s="5" t="str">
        <f>IF(B469="","",VLOOKUP(AC469,Varsayımlar!$B:$Q,8,0))</f>
        <v/>
      </c>
      <c r="R469" s="5" t="str">
        <f>IF(B469="","",VLOOKUP(AC469,Varsayımlar!$B:$Q,9,0))</f>
        <v/>
      </c>
      <c r="S469" s="5" t="str">
        <f>IF(B469="","",VLOOKUP(AC469,Varsayımlar!$B:$Q,10,0))</f>
        <v/>
      </c>
      <c r="T469" s="5" t="str">
        <f>IF(B469="","",VLOOKUP(AC469,Varsayımlar!$B:$Q,11,0))</f>
        <v/>
      </c>
      <c r="U469" s="5" t="str">
        <f>IF(B469="","",VLOOKUP(AC469,Varsayımlar!$B:$Q,12,0))</f>
        <v/>
      </c>
      <c r="V469" s="5" t="str">
        <f>IF(B469="","",VLOOKUP(AC469,Varsayımlar!$B:$Q,13,0))</f>
        <v/>
      </c>
      <c r="W469" s="5" t="str">
        <f>IF(B469="","",VLOOKUP(AC469,Varsayımlar!$B:$Q,14,0))</f>
        <v/>
      </c>
      <c r="AA469" s="5" t="str">
        <f>IF(B469="","",VLOOKUP(AC469,Varsayımlar!$B:$Q,15,0))</f>
        <v/>
      </c>
      <c r="AB469" s="5" t="str">
        <f>IF(B469="","",VLOOKUP(AC469,Varsayımlar!$B:$Q,16,0))</f>
        <v/>
      </c>
      <c r="AC469" s="5" t="str">
        <f t="shared" si="20"/>
        <v/>
      </c>
    </row>
    <row r="470" spans="2:29" hidden="1" x14ac:dyDescent="0.25">
      <c r="C470" s="3" t="str">
        <f>IF(B470="","",VLOOKUP(AC470,Varsayımlar!$B:$Q,3,0))</f>
        <v/>
      </c>
      <c r="H470" s="2" t="str">
        <f>IF(B470="","",VLOOKUP(AC470,Varsayımlar!$B:$Q,5,0))</f>
        <v/>
      </c>
      <c r="J470" s="2" t="str">
        <f>IF(B470="","",VLOOKUP(AC470,Varsayımlar!$B:$Q,6,0))</f>
        <v/>
      </c>
      <c r="P470" s="2" t="str">
        <f>IF(B470="","",VLOOKUP(AC470,Varsayımlar!$B:$Q,7,0)*K470)</f>
        <v/>
      </c>
      <c r="Q470" s="2" t="str">
        <f>IF(B470="","",VLOOKUP(AC470,Varsayımlar!$B:$Q,8,0))</f>
        <v/>
      </c>
      <c r="R470" s="2" t="str">
        <f>IF(B470="","",VLOOKUP(AC470,Varsayımlar!$B:$Q,9,0))</f>
        <v/>
      </c>
      <c r="S470" s="2" t="str">
        <f>IF(B470="","",VLOOKUP(AC470,Varsayımlar!$B:$Q,10,0))</f>
        <v/>
      </c>
      <c r="T470" s="2" t="str">
        <f>IF(B470="","",VLOOKUP(AC470,Varsayımlar!$B:$Q,11,0))</f>
        <v/>
      </c>
      <c r="U470" s="2" t="str">
        <f>IF(B470="","",VLOOKUP(AC470,Varsayımlar!$B:$Q,12,0))</f>
        <v/>
      </c>
      <c r="V470" s="2" t="str">
        <f>IF(B470="","",VLOOKUP(AC470,Varsayımlar!$B:$Q,13,0))</f>
        <v/>
      </c>
      <c r="W470" s="2" t="str">
        <f>IF(B470="","",VLOOKUP(AC470,Varsayımlar!$B:$Q,14,0))</f>
        <v/>
      </c>
      <c r="AA470" s="2" t="str">
        <f>IF(B470="","",VLOOKUP(AC470,Varsayımlar!$B:$Q,15,0))</f>
        <v/>
      </c>
      <c r="AB470" s="2" t="str">
        <f>IF(B470="","",VLOOKUP(AC470,Varsayımlar!$B:$Q,16,0))</f>
        <v/>
      </c>
      <c r="AC470" s="2" t="str">
        <f t="shared" si="20"/>
        <v/>
      </c>
    </row>
    <row r="471" spans="2:29" hidden="1" x14ac:dyDescent="0.25">
      <c r="B471" s="6"/>
      <c r="C471" s="7" t="str">
        <f>IF(B471="","",VLOOKUP(AC471,Varsayımlar!$B:$Q,3,0))</f>
        <v/>
      </c>
      <c r="D471" s="7"/>
      <c r="H471" s="5" t="str">
        <f>IF(B471="","",VLOOKUP(AC471,Varsayımlar!$B:$Q,5,0))</f>
        <v/>
      </c>
      <c r="I471" s="5"/>
      <c r="J471" s="5" t="str">
        <f>IF(B471="","",VLOOKUP(AC471,Varsayımlar!$B:$Q,6,0))</f>
        <v/>
      </c>
      <c r="P471" s="5" t="str">
        <f>IF(B471="","",VLOOKUP(AC471,Varsayımlar!$B:$Q,7,0)*K471)</f>
        <v/>
      </c>
      <c r="Q471" s="5" t="str">
        <f>IF(B471="","",VLOOKUP(AC471,Varsayımlar!$B:$Q,8,0))</f>
        <v/>
      </c>
      <c r="R471" s="5" t="str">
        <f>IF(B471="","",VLOOKUP(AC471,Varsayımlar!$B:$Q,9,0))</f>
        <v/>
      </c>
      <c r="S471" s="5" t="str">
        <f>IF(B471="","",VLOOKUP(AC471,Varsayımlar!$B:$Q,10,0))</f>
        <v/>
      </c>
      <c r="T471" s="5" t="str">
        <f>IF(B471="","",VLOOKUP(AC471,Varsayımlar!$B:$Q,11,0))</f>
        <v/>
      </c>
      <c r="U471" s="5" t="str">
        <f>IF(B471="","",VLOOKUP(AC471,Varsayımlar!$B:$Q,12,0))</f>
        <v/>
      </c>
      <c r="V471" s="5" t="str">
        <f>IF(B471="","",VLOOKUP(AC471,Varsayımlar!$B:$Q,13,0))</f>
        <v/>
      </c>
      <c r="W471" s="5" t="str">
        <f>IF(B471="","",VLOOKUP(AC471,Varsayımlar!$B:$Q,14,0))</f>
        <v/>
      </c>
      <c r="AA471" s="5" t="str">
        <f>IF(B471="","",VLOOKUP(AC471,Varsayımlar!$B:$Q,15,0))</f>
        <v/>
      </c>
      <c r="AB471" s="5" t="str">
        <f>IF(B471="","",VLOOKUP(AC471,Varsayımlar!$B:$Q,16,0))</f>
        <v/>
      </c>
      <c r="AC471" s="5" t="str">
        <f t="shared" si="20"/>
        <v/>
      </c>
    </row>
    <row r="472" spans="2:29" hidden="1" x14ac:dyDescent="0.25">
      <c r="C472" s="3" t="str">
        <f>IF(B472="","",VLOOKUP(AC472,Varsayımlar!$B:$Q,3,0))</f>
        <v/>
      </c>
      <c r="H472" s="2" t="str">
        <f>IF(B472="","",VLOOKUP(AC472,Varsayımlar!$B:$Q,5,0))</f>
        <v/>
      </c>
      <c r="J472" s="2" t="str">
        <f>IF(B472="","",VLOOKUP(AC472,Varsayımlar!$B:$Q,6,0))</f>
        <v/>
      </c>
      <c r="P472" s="2" t="str">
        <f>IF(B472="","",VLOOKUP(AC472,Varsayımlar!$B:$Q,7,0)*K472)</f>
        <v/>
      </c>
      <c r="Q472" s="2" t="str">
        <f>IF(B472="","",VLOOKUP(AC472,Varsayımlar!$B:$Q,8,0))</f>
        <v/>
      </c>
      <c r="R472" s="2" t="str">
        <f>IF(B472="","",VLOOKUP(AC472,Varsayımlar!$B:$Q,9,0))</f>
        <v/>
      </c>
      <c r="S472" s="2" t="str">
        <f>IF(B472="","",VLOOKUP(AC472,Varsayımlar!$B:$Q,10,0))</f>
        <v/>
      </c>
      <c r="T472" s="2" t="str">
        <f>IF(B472="","",VLOOKUP(AC472,Varsayımlar!$B:$Q,11,0))</f>
        <v/>
      </c>
      <c r="U472" s="2" t="str">
        <f>IF(B472="","",VLOOKUP(AC472,Varsayımlar!$B:$Q,12,0))</f>
        <v/>
      </c>
      <c r="V472" s="2" t="str">
        <f>IF(B472="","",VLOOKUP(AC472,Varsayımlar!$B:$Q,13,0))</f>
        <v/>
      </c>
      <c r="W472" s="2" t="str">
        <f>IF(B472="","",VLOOKUP(AC472,Varsayımlar!$B:$Q,14,0))</f>
        <v/>
      </c>
      <c r="AA472" s="2" t="str">
        <f>IF(B472="","",VLOOKUP(AC472,Varsayımlar!$B:$Q,15,0))</f>
        <v/>
      </c>
      <c r="AB472" s="2" t="str">
        <f>IF(B472="","",VLOOKUP(AC472,Varsayımlar!$B:$Q,16,0))</f>
        <v/>
      </c>
      <c r="AC472" s="2" t="str">
        <f t="shared" si="20"/>
        <v/>
      </c>
    </row>
    <row r="473" spans="2:29" hidden="1" x14ac:dyDescent="0.25">
      <c r="B473" s="6"/>
      <c r="C473" s="7" t="str">
        <f>IF(B473="","",VLOOKUP(AC473,Varsayımlar!$B:$Q,3,0))</f>
        <v/>
      </c>
      <c r="D473" s="7"/>
      <c r="H473" s="5" t="str">
        <f>IF(B473="","",VLOOKUP(AC473,Varsayımlar!$B:$Q,5,0))</f>
        <v/>
      </c>
      <c r="I473" s="5"/>
      <c r="J473" s="5" t="str">
        <f>IF(B473="","",VLOOKUP(AC473,Varsayımlar!$B:$Q,6,0))</f>
        <v/>
      </c>
      <c r="P473" s="5" t="str">
        <f>IF(B473="","",VLOOKUP(AC473,Varsayımlar!$B:$Q,7,0)*K473)</f>
        <v/>
      </c>
      <c r="Q473" s="5" t="str">
        <f>IF(B473="","",VLOOKUP(AC473,Varsayımlar!$B:$Q,8,0))</f>
        <v/>
      </c>
      <c r="R473" s="5" t="str">
        <f>IF(B473="","",VLOOKUP(AC473,Varsayımlar!$B:$Q,9,0))</f>
        <v/>
      </c>
      <c r="S473" s="5" t="str">
        <f>IF(B473="","",VLOOKUP(AC473,Varsayımlar!$B:$Q,10,0))</f>
        <v/>
      </c>
      <c r="T473" s="5" t="str">
        <f>IF(B473="","",VLOOKUP(AC473,Varsayımlar!$B:$Q,11,0))</f>
        <v/>
      </c>
      <c r="U473" s="5" t="str">
        <f>IF(B473="","",VLOOKUP(AC473,Varsayımlar!$B:$Q,12,0))</f>
        <v/>
      </c>
      <c r="V473" s="5" t="str">
        <f>IF(B473="","",VLOOKUP(AC473,Varsayımlar!$B:$Q,13,0))</f>
        <v/>
      </c>
      <c r="W473" s="5" t="str">
        <f>IF(B473="","",VLOOKUP(AC473,Varsayımlar!$B:$Q,14,0))</f>
        <v/>
      </c>
      <c r="AA473" s="5" t="str">
        <f>IF(B473="","",VLOOKUP(AC473,Varsayımlar!$B:$Q,15,0))</f>
        <v/>
      </c>
      <c r="AB473" s="5" t="str">
        <f>IF(B473="","",VLOOKUP(AC473,Varsayımlar!$B:$Q,16,0))</f>
        <v/>
      </c>
      <c r="AC473" s="5" t="str">
        <f t="shared" si="20"/>
        <v/>
      </c>
    </row>
    <row r="474" spans="2:29" hidden="1" x14ac:dyDescent="0.25">
      <c r="C474" s="3" t="str">
        <f>IF(B474="","",VLOOKUP(AC474,Varsayımlar!$B:$Q,3,0))</f>
        <v/>
      </c>
      <c r="H474" s="2" t="str">
        <f>IF(B474="","",VLOOKUP(AC474,Varsayımlar!$B:$Q,5,0))</f>
        <v/>
      </c>
      <c r="J474" s="2" t="str">
        <f>IF(B474="","",VLOOKUP(AC474,Varsayımlar!$B:$Q,6,0))</f>
        <v/>
      </c>
      <c r="P474" s="2" t="str">
        <f>IF(B474="","",VLOOKUP(AC474,Varsayımlar!$B:$Q,7,0)*K474)</f>
        <v/>
      </c>
      <c r="Q474" s="2" t="str">
        <f>IF(B474="","",VLOOKUP(AC474,Varsayımlar!$B:$Q,8,0))</f>
        <v/>
      </c>
      <c r="R474" s="2" t="str">
        <f>IF(B474="","",VLOOKUP(AC474,Varsayımlar!$B:$Q,9,0))</f>
        <v/>
      </c>
      <c r="S474" s="2" t="str">
        <f>IF(B474="","",VLOOKUP(AC474,Varsayımlar!$B:$Q,10,0))</f>
        <v/>
      </c>
      <c r="T474" s="2" t="str">
        <f>IF(B474="","",VLOOKUP(AC474,Varsayımlar!$B:$Q,11,0))</f>
        <v/>
      </c>
      <c r="U474" s="2" t="str">
        <f>IF(B474="","",VLOOKUP(AC474,Varsayımlar!$B:$Q,12,0))</f>
        <v/>
      </c>
      <c r="V474" s="2" t="str">
        <f>IF(B474="","",VLOOKUP(AC474,Varsayımlar!$B:$Q,13,0))</f>
        <v/>
      </c>
      <c r="W474" s="2" t="str">
        <f>IF(B474="","",VLOOKUP(AC474,Varsayımlar!$B:$Q,14,0))</f>
        <v/>
      </c>
      <c r="AA474" s="2" t="str">
        <f>IF(B474="","",VLOOKUP(AC474,Varsayımlar!$B:$Q,15,0))</f>
        <v/>
      </c>
      <c r="AB474" s="2" t="str">
        <f>IF(B474="","",VLOOKUP(AC474,Varsayımlar!$B:$Q,16,0))</f>
        <v/>
      </c>
      <c r="AC474" s="2" t="str">
        <f t="shared" si="20"/>
        <v/>
      </c>
    </row>
    <row r="475" spans="2:29" hidden="1" x14ac:dyDescent="0.25">
      <c r="B475" s="6"/>
      <c r="C475" s="7" t="str">
        <f>IF(B475="","",VLOOKUP(AC475,Varsayımlar!$B:$Q,3,0))</f>
        <v/>
      </c>
      <c r="D475" s="7"/>
      <c r="H475" s="5" t="str">
        <f>IF(B475="","",VLOOKUP(AC475,Varsayımlar!$B:$Q,5,0))</f>
        <v/>
      </c>
      <c r="I475" s="5"/>
      <c r="J475" s="5" t="str">
        <f>IF(B475="","",VLOOKUP(AC475,Varsayımlar!$B:$Q,6,0))</f>
        <v/>
      </c>
      <c r="P475" s="5" t="str">
        <f>IF(B475="","",VLOOKUP(AC475,Varsayımlar!$B:$Q,7,0)*K475)</f>
        <v/>
      </c>
      <c r="Q475" s="5" t="str">
        <f>IF(B475="","",VLOOKUP(AC475,Varsayımlar!$B:$Q,8,0))</f>
        <v/>
      </c>
      <c r="R475" s="5" t="str">
        <f>IF(B475="","",VLOOKUP(AC475,Varsayımlar!$B:$Q,9,0))</f>
        <v/>
      </c>
      <c r="S475" s="5" t="str">
        <f>IF(B475="","",VLOOKUP(AC475,Varsayımlar!$B:$Q,10,0))</f>
        <v/>
      </c>
      <c r="T475" s="5" t="str">
        <f>IF(B475="","",VLOOKUP(AC475,Varsayımlar!$B:$Q,11,0))</f>
        <v/>
      </c>
      <c r="U475" s="5" t="str">
        <f>IF(B475="","",VLOOKUP(AC475,Varsayımlar!$B:$Q,12,0))</f>
        <v/>
      </c>
      <c r="V475" s="5" t="str">
        <f>IF(B475="","",VLOOKUP(AC475,Varsayımlar!$B:$Q,13,0))</f>
        <v/>
      </c>
      <c r="W475" s="5" t="str">
        <f>IF(B475="","",VLOOKUP(AC475,Varsayımlar!$B:$Q,14,0))</f>
        <v/>
      </c>
      <c r="AA475" s="5" t="str">
        <f>IF(B475="","",VLOOKUP(AC475,Varsayımlar!$B:$Q,15,0))</f>
        <v/>
      </c>
      <c r="AB475" s="5" t="str">
        <f>IF(B475="","",VLOOKUP(AC475,Varsayımlar!$B:$Q,16,0))</f>
        <v/>
      </c>
      <c r="AC475" s="5" t="str">
        <f t="shared" si="20"/>
        <v/>
      </c>
    </row>
    <row r="476" spans="2:29" hidden="1" x14ac:dyDescent="0.25">
      <c r="C476" s="3" t="str">
        <f>IF(B476="","",VLOOKUP(AC476,Varsayımlar!$B:$Q,3,0))</f>
        <v/>
      </c>
      <c r="H476" s="2" t="str">
        <f>IF(B476="","",VLOOKUP(AC476,Varsayımlar!$B:$Q,5,0))</f>
        <v/>
      </c>
      <c r="J476" s="2" t="str">
        <f>IF(B476="","",VLOOKUP(AC476,Varsayımlar!$B:$Q,6,0))</f>
        <v/>
      </c>
      <c r="P476" s="2" t="str">
        <f>IF(B476="","",VLOOKUP(AC476,Varsayımlar!$B:$Q,7,0)*K476)</f>
        <v/>
      </c>
      <c r="Q476" s="2" t="str">
        <f>IF(B476="","",VLOOKUP(AC476,Varsayımlar!$B:$Q,8,0))</f>
        <v/>
      </c>
      <c r="R476" s="2" t="str">
        <f>IF(B476="","",VLOOKUP(AC476,Varsayımlar!$B:$Q,9,0))</f>
        <v/>
      </c>
      <c r="S476" s="2" t="str">
        <f>IF(B476="","",VLOOKUP(AC476,Varsayımlar!$B:$Q,10,0))</f>
        <v/>
      </c>
      <c r="T476" s="2" t="str">
        <f>IF(B476="","",VLOOKUP(AC476,Varsayımlar!$B:$Q,11,0))</f>
        <v/>
      </c>
      <c r="U476" s="2" t="str">
        <f>IF(B476="","",VLOOKUP(AC476,Varsayımlar!$B:$Q,12,0))</f>
        <v/>
      </c>
      <c r="V476" s="2" t="str">
        <f>IF(B476="","",VLOOKUP(AC476,Varsayımlar!$B:$Q,13,0))</f>
        <v/>
      </c>
      <c r="W476" s="2" t="str">
        <f>IF(B476="","",VLOOKUP(AC476,Varsayımlar!$B:$Q,14,0))</f>
        <v/>
      </c>
      <c r="AA476" s="2" t="str">
        <f>IF(B476="","",VLOOKUP(AC476,Varsayımlar!$B:$Q,15,0))</f>
        <v/>
      </c>
      <c r="AB476" s="2" t="str">
        <f>IF(B476="","",VLOOKUP(AC476,Varsayımlar!$B:$Q,16,0))</f>
        <v/>
      </c>
      <c r="AC476" s="2" t="str">
        <f t="shared" si="20"/>
        <v/>
      </c>
    </row>
    <row r="477" spans="2:29" hidden="1" x14ac:dyDescent="0.25">
      <c r="B477" s="6"/>
      <c r="C477" s="7" t="str">
        <f>IF(B477="","",VLOOKUP(AC477,Varsayımlar!$B:$Q,3,0))</f>
        <v/>
      </c>
      <c r="D477" s="7"/>
      <c r="H477" s="5" t="str">
        <f>IF(B477="","",VLOOKUP(AC477,Varsayımlar!$B:$Q,5,0))</f>
        <v/>
      </c>
      <c r="I477" s="5"/>
      <c r="J477" s="5" t="str">
        <f>IF(B477="","",VLOOKUP(AC477,Varsayımlar!$B:$Q,6,0))</f>
        <v/>
      </c>
      <c r="P477" s="5" t="str">
        <f>IF(B477="","",VLOOKUP(AC477,Varsayımlar!$B:$Q,7,0)*K477)</f>
        <v/>
      </c>
      <c r="Q477" s="5" t="str">
        <f>IF(B477="","",VLOOKUP(AC477,Varsayımlar!$B:$Q,8,0))</f>
        <v/>
      </c>
      <c r="R477" s="5" t="str">
        <f>IF(B477="","",VLOOKUP(AC477,Varsayımlar!$B:$Q,9,0))</f>
        <v/>
      </c>
      <c r="S477" s="5" t="str">
        <f>IF(B477="","",VLOOKUP(AC477,Varsayımlar!$B:$Q,10,0))</f>
        <v/>
      </c>
      <c r="T477" s="5" t="str">
        <f>IF(B477="","",VLOOKUP(AC477,Varsayımlar!$B:$Q,11,0))</f>
        <v/>
      </c>
      <c r="U477" s="5" t="str">
        <f>IF(B477="","",VLOOKUP(AC477,Varsayımlar!$B:$Q,12,0))</f>
        <v/>
      </c>
      <c r="V477" s="5" t="str">
        <f>IF(B477="","",VLOOKUP(AC477,Varsayımlar!$B:$Q,13,0))</f>
        <v/>
      </c>
      <c r="W477" s="5" t="str">
        <f>IF(B477="","",VLOOKUP(AC477,Varsayımlar!$B:$Q,14,0))</f>
        <v/>
      </c>
      <c r="AA477" s="5" t="str">
        <f>IF(B477="","",VLOOKUP(AC477,Varsayımlar!$B:$Q,15,0))</f>
        <v/>
      </c>
      <c r="AB477" s="5" t="str">
        <f>IF(B477="","",VLOOKUP(AC477,Varsayımlar!$B:$Q,16,0))</f>
        <v/>
      </c>
      <c r="AC477" s="5" t="str">
        <f t="shared" si="20"/>
        <v/>
      </c>
    </row>
    <row r="478" spans="2:29" hidden="1" x14ac:dyDescent="0.25">
      <c r="C478" s="3" t="str">
        <f>IF(B478="","",VLOOKUP(AC478,Varsayımlar!$B:$Q,3,0))</f>
        <v/>
      </c>
      <c r="H478" s="2" t="str">
        <f>IF(B478="","",VLOOKUP(AC478,Varsayımlar!$B:$Q,5,0))</f>
        <v/>
      </c>
      <c r="J478" s="2" t="str">
        <f>IF(B478="","",VLOOKUP(AC478,Varsayımlar!$B:$Q,6,0))</f>
        <v/>
      </c>
      <c r="P478" s="2" t="str">
        <f>IF(B478="","",VLOOKUP(AC478,Varsayımlar!$B:$Q,7,0)*K478)</f>
        <v/>
      </c>
      <c r="Q478" s="2" t="str">
        <f>IF(B478="","",VLOOKUP(AC478,Varsayımlar!$B:$Q,8,0))</f>
        <v/>
      </c>
      <c r="R478" s="2" t="str">
        <f>IF(B478="","",VLOOKUP(AC478,Varsayımlar!$B:$Q,9,0))</f>
        <v/>
      </c>
      <c r="S478" s="2" t="str">
        <f>IF(B478="","",VLOOKUP(AC478,Varsayımlar!$B:$Q,10,0))</f>
        <v/>
      </c>
      <c r="T478" s="2" t="str">
        <f>IF(B478="","",VLOOKUP(AC478,Varsayımlar!$B:$Q,11,0))</f>
        <v/>
      </c>
      <c r="U478" s="2" t="str">
        <f>IF(B478="","",VLOOKUP(AC478,Varsayımlar!$B:$Q,12,0))</f>
        <v/>
      </c>
      <c r="V478" s="2" t="str">
        <f>IF(B478="","",VLOOKUP(AC478,Varsayımlar!$B:$Q,13,0))</f>
        <v/>
      </c>
      <c r="W478" s="2" t="str">
        <f>IF(B478="","",VLOOKUP(AC478,Varsayımlar!$B:$Q,14,0))</f>
        <v/>
      </c>
      <c r="AA478" s="2" t="str">
        <f>IF(B478="","",VLOOKUP(AC478,Varsayımlar!$B:$Q,15,0))</f>
        <v/>
      </c>
      <c r="AB478" s="2" t="str">
        <f>IF(B478="","",VLOOKUP(AC478,Varsayımlar!$B:$Q,16,0))</f>
        <v/>
      </c>
      <c r="AC478" s="2" t="str">
        <f t="shared" si="20"/>
        <v/>
      </c>
    </row>
    <row r="479" spans="2:29" hidden="1" x14ac:dyDescent="0.25">
      <c r="B479" s="6"/>
      <c r="C479" s="7" t="str">
        <f>IF(B479="","",VLOOKUP(AC479,Varsayımlar!$B:$Q,3,0))</f>
        <v/>
      </c>
      <c r="D479" s="7"/>
      <c r="H479" s="5" t="str">
        <f>IF(B479="","",VLOOKUP(AC479,Varsayımlar!$B:$Q,5,0))</f>
        <v/>
      </c>
      <c r="I479" s="5"/>
      <c r="J479" s="5" t="str">
        <f>IF(B479="","",VLOOKUP(AC479,Varsayımlar!$B:$Q,6,0))</f>
        <v/>
      </c>
      <c r="P479" s="5" t="str">
        <f>IF(B479="","",VLOOKUP(AC479,Varsayımlar!$B:$Q,7,0)*K479)</f>
        <v/>
      </c>
      <c r="Q479" s="5" t="str">
        <f>IF(B479="","",VLOOKUP(AC479,Varsayımlar!$B:$Q,8,0))</f>
        <v/>
      </c>
      <c r="R479" s="5" t="str">
        <f>IF(B479="","",VLOOKUP(AC479,Varsayımlar!$B:$Q,9,0))</f>
        <v/>
      </c>
      <c r="S479" s="5" t="str">
        <f>IF(B479="","",VLOOKUP(AC479,Varsayımlar!$B:$Q,10,0))</f>
        <v/>
      </c>
      <c r="T479" s="5" t="str">
        <f>IF(B479="","",VLOOKUP(AC479,Varsayımlar!$B:$Q,11,0))</f>
        <v/>
      </c>
      <c r="U479" s="5" t="str">
        <f>IF(B479="","",VLOOKUP(AC479,Varsayımlar!$B:$Q,12,0))</f>
        <v/>
      </c>
      <c r="V479" s="5" t="str">
        <f>IF(B479="","",VLOOKUP(AC479,Varsayımlar!$B:$Q,13,0))</f>
        <v/>
      </c>
      <c r="W479" s="5" t="str">
        <f>IF(B479="","",VLOOKUP(AC479,Varsayımlar!$B:$Q,14,0))</f>
        <v/>
      </c>
      <c r="AA479" s="5" t="str">
        <f>IF(B479="","",VLOOKUP(AC479,Varsayımlar!$B:$Q,15,0))</f>
        <v/>
      </c>
      <c r="AB479" s="5" t="str">
        <f>IF(B479="","",VLOOKUP(AC479,Varsayımlar!$B:$Q,16,0))</f>
        <v/>
      </c>
      <c r="AC479" s="5" t="str">
        <f t="shared" si="20"/>
        <v/>
      </c>
    </row>
    <row r="480" spans="2:29" hidden="1" x14ac:dyDescent="0.25">
      <c r="C480" s="3" t="str">
        <f>IF(B480="","",VLOOKUP(AC480,Varsayımlar!$B:$Q,3,0))</f>
        <v/>
      </c>
      <c r="H480" s="2" t="str">
        <f>IF(B480="","",VLOOKUP(AC480,Varsayımlar!$B:$Q,5,0))</f>
        <v/>
      </c>
      <c r="J480" s="2" t="str">
        <f>IF(B480="","",VLOOKUP(AC480,Varsayımlar!$B:$Q,6,0))</f>
        <v/>
      </c>
      <c r="P480" s="2" t="str">
        <f>IF(B480="","",VLOOKUP(AC480,Varsayımlar!$B:$Q,7,0)*K480)</f>
        <v/>
      </c>
      <c r="Q480" s="2" t="str">
        <f>IF(B480="","",VLOOKUP(AC480,Varsayımlar!$B:$Q,8,0))</f>
        <v/>
      </c>
      <c r="R480" s="2" t="str">
        <f>IF(B480="","",VLOOKUP(AC480,Varsayımlar!$B:$Q,9,0))</f>
        <v/>
      </c>
      <c r="S480" s="2" t="str">
        <f>IF(B480="","",VLOOKUP(AC480,Varsayımlar!$B:$Q,10,0))</f>
        <v/>
      </c>
      <c r="T480" s="2" t="str">
        <f>IF(B480="","",VLOOKUP(AC480,Varsayımlar!$B:$Q,11,0))</f>
        <v/>
      </c>
      <c r="U480" s="2" t="str">
        <f>IF(B480="","",VLOOKUP(AC480,Varsayımlar!$B:$Q,12,0))</f>
        <v/>
      </c>
      <c r="V480" s="2" t="str">
        <f>IF(B480="","",VLOOKUP(AC480,Varsayımlar!$B:$Q,13,0))</f>
        <v/>
      </c>
      <c r="W480" s="2" t="str">
        <f>IF(B480="","",VLOOKUP(AC480,Varsayımlar!$B:$Q,14,0))</f>
        <v/>
      </c>
      <c r="AA480" s="2" t="str">
        <f>IF(B480="","",VLOOKUP(AC480,Varsayımlar!$B:$Q,15,0))</f>
        <v/>
      </c>
      <c r="AB480" s="2" t="str">
        <f>IF(B480="","",VLOOKUP(AC480,Varsayımlar!$B:$Q,16,0))</f>
        <v/>
      </c>
      <c r="AC480" s="2" t="str">
        <f t="shared" si="20"/>
        <v/>
      </c>
    </row>
    <row r="481" spans="2:29" hidden="1" x14ac:dyDescent="0.25">
      <c r="B481" s="6"/>
      <c r="C481" s="7" t="str">
        <f>IF(B481="","",VLOOKUP(AC481,Varsayımlar!$B:$Q,3,0))</f>
        <v/>
      </c>
      <c r="D481" s="7"/>
      <c r="H481" s="5" t="str">
        <f>IF(B481="","",VLOOKUP(AC481,Varsayımlar!$B:$Q,5,0))</f>
        <v/>
      </c>
      <c r="I481" s="5"/>
      <c r="J481" s="5" t="str">
        <f>IF(B481="","",VLOOKUP(AC481,Varsayımlar!$B:$Q,6,0))</f>
        <v/>
      </c>
      <c r="P481" s="5" t="str">
        <f>IF(B481="","",VLOOKUP(AC481,Varsayımlar!$B:$Q,7,0)*K481)</f>
        <v/>
      </c>
      <c r="Q481" s="5" t="str">
        <f>IF(B481="","",VLOOKUP(AC481,Varsayımlar!$B:$Q,8,0))</f>
        <v/>
      </c>
      <c r="R481" s="5" t="str">
        <f>IF(B481="","",VLOOKUP(AC481,Varsayımlar!$B:$Q,9,0))</f>
        <v/>
      </c>
      <c r="S481" s="5" t="str">
        <f>IF(B481="","",VLOOKUP(AC481,Varsayımlar!$B:$Q,10,0))</f>
        <v/>
      </c>
      <c r="T481" s="5" t="str">
        <f>IF(B481="","",VLOOKUP(AC481,Varsayımlar!$B:$Q,11,0))</f>
        <v/>
      </c>
      <c r="U481" s="5" t="str">
        <f>IF(B481="","",VLOOKUP(AC481,Varsayımlar!$B:$Q,12,0))</f>
        <v/>
      </c>
      <c r="V481" s="5" t="str">
        <f>IF(B481="","",VLOOKUP(AC481,Varsayımlar!$B:$Q,13,0))</f>
        <v/>
      </c>
      <c r="W481" s="5" t="str">
        <f>IF(B481="","",VLOOKUP(AC481,Varsayımlar!$B:$Q,14,0))</f>
        <v/>
      </c>
      <c r="AA481" s="5" t="str">
        <f>IF(B481="","",VLOOKUP(AC481,Varsayımlar!$B:$Q,15,0))</f>
        <v/>
      </c>
      <c r="AB481" s="5" t="str">
        <f>IF(B481="","",VLOOKUP(AC481,Varsayımlar!$B:$Q,16,0))</f>
        <v/>
      </c>
      <c r="AC481" s="5" t="str">
        <f t="shared" si="20"/>
        <v/>
      </c>
    </row>
    <row r="482" spans="2:29" hidden="1" x14ac:dyDescent="0.25">
      <c r="C482" s="3" t="str">
        <f>IF(B482="","",VLOOKUP(AC482,Varsayımlar!$B:$Q,3,0))</f>
        <v/>
      </c>
      <c r="H482" s="2" t="str">
        <f>IF(B482="","",VLOOKUP(AC482,Varsayımlar!$B:$Q,5,0))</f>
        <v/>
      </c>
      <c r="J482" s="2" t="str">
        <f>IF(B482="","",VLOOKUP(AC482,Varsayımlar!$B:$Q,6,0))</f>
        <v/>
      </c>
      <c r="P482" s="2" t="str">
        <f>IF(B482="","",VLOOKUP(AC482,Varsayımlar!$B:$Q,7,0)*K482)</f>
        <v/>
      </c>
      <c r="Q482" s="2" t="str">
        <f>IF(B482="","",VLOOKUP(AC482,Varsayımlar!$B:$Q,8,0))</f>
        <v/>
      </c>
      <c r="R482" s="2" t="str">
        <f>IF(B482="","",VLOOKUP(AC482,Varsayımlar!$B:$Q,9,0))</f>
        <v/>
      </c>
      <c r="S482" s="2" t="str">
        <f>IF(B482="","",VLOOKUP(AC482,Varsayımlar!$B:$Q,10,0))</f>
        <v/>
      </c>
      <c r="T482" s="2" t="str">
        <f>IF(B482="","",VLOOKUP(AC482,Varsayımlar!$B:$Q,11,0))</f>
        <v/>
      </c>
      <c r="U482" s="2" t="str">
        <f>IF(B482="","",VLOOKUP(AC482,Varsayımlar!$B:$Q,12,0))</f>
        <v/>
      </c>
      <c r="V482" s="2" t="str">
        <f>IF(B482="","",VLOOKUP(AC482,Varsayımlar!$B:$Q,13,0))</f>
        <v/>
      </c>
      <c r="W482" s="2" t="str">
        <f>IF(B482="","",VLOOKUP(AC482,Varsayımlar!$B:$Q,14,0))</f>
        <v/>
      </c>
      <c r="AA482" s="2" t="str">
        <f>IF(B482="","",VLOOKUP(AC482,Varsayımlar!$B:$Q,15,0))</f>
        <v/>
      </c>
      <c r="AB482" s="2" t="str">
        <f>IF(B482="","",VLOOKUP(AC482,Varsayımlar!$B:$Q,16,0))</f>
        <v/>
      </c>
      <c r="AC482" s="2" t="str">
        <f t="shared" si="20"/>
        <v/>
      </c>
    </row>
    <row r="483" spans="2:29" hidden="1" x14ac:dyDescent="0.25">
      <c r="B483" s="6"/>
      <c r="C483" s="7" t="str">
        <f>IF(B483="","",VLOOKUP(AC483,Varsayımlar!$B:$Q,3,0))</f>
        <v/>
      </c>
      <c r="D483" s="7"/>
      <c r="H483" s="5" t="str">
        <f>IF(B483="","",VLOOKUP(AC483,Varsayımlar!$B:$Q,5,0))</f>
        <v/>
      </c>
      <c r="I483" s="5"/>
      <c r="J483" s="5" t="str">
        <f>IF(B483="","",VLOOKUP(AC483,Varsayımlar!$B:$Q,6,0))</f>
        <v/>
      </c>
      <c r="P483" s="5" t="str">
        <f>IF(B483="","",VLOOKUP(AC483,Varsayımlar!$B:$Q,7,0)*K483)</f>
        <v/>
      </c>
      <c r="Q483" s="5" t="str">
        <f>IF(B483="","",VLOOKUP(AC483,Varsayımlar!$B:$Q,8,0))</f>
        <v/>
      </c>
      <c r="R483" s="5" t="str">
        <f>IF(B483="","",VLOOKUP(AC483,Varsayımlar!$B:$Q,9,0))</f>
        <v/>
      </c>
      <c r="S483" s="5" t="str">
        <f>IF(B483="","",VLOOKUP(AC483,Varsayımlar!$B:$Q,10,0))</f>
        <v/>
      </c>
      <c r="T483" s="5" t="str">
        <f>IF(B483="","",VLOOKUP(AC483,Varsayımlar!$B:$Q,11,0))</f>
        <v/>
      </c>
      <c r="U483" s="5" t="str">
        <f>IF(B483="","",VLOOKUP(AC483,Varsayımlar!$B:$Q,12,0))</f>
        <v/>
      </c>
      <c r="V483" s="5" t="str">
        <f>IF(B483="","",VLOOKUP(AC483,Varsayımlar!$B:$Q,13,0))</f>
        <v/>
      </c>
      <c r="W483" s="5" t="str">
        <f>IF(B483="","",VLOOKUP(AC483,Varsayımlar!$B:$Q,14,0))</f>
        <v/>
      </c>
      <c r="AA483" s="5" t="str">
        <f>IF(B483="","",VLOOKUP(AC483,Varsayımlar!$B:$Q,15,0))</f>
        <v/>
      </c>
      <c r="AB483" s="5" t="str">
        <f>IF(B483="","",VLOOKUP(AC483,Varsayımlar!$B:$Q,16,0))</f>
        <v/>
      </c>
      <c r="AC483" s="5" t="str">
        <f t="shared" si="20"/>
        <v/>
      </c>
    </row>
    <row r="484" spans="2:29" hidden="1" x14ac:dyDescent="0.25">
      <c r="C484" s="3" t="str">
        <f>IF(B484="","",VLOOKUP(AC484,Varsayımlar!$B:$Q,3,0))</f>
        <v/>
      </c>
      <c r="H484" s="2" t="str">
        <f>IF(B484="","",VLOOKUP(AC484,Varsayımlar!$B:$Q,5,0))</f>
        <v/>
      </c>
      <c r="J484" s="2" t="str">
        <f>IF(B484="","",VLOOKUP(AC484,Varsayımlar!$B:$Q,6,0))</f>
        <v/>
      </c>
      <c r="P484" s="2" t="str">
        <f>IF(B484="","",VLOOKUP(AC484,Varsayımlar!$B:$Q,7,0)*K484)</f>
        <v/>
      </c>
      <c r="Q484" s="2" t="str">
        <f>IF(B484="","",VLOOKUP(AC484,Varsayımlar!$B:$Q,8,0))</f>
        <v/>
      </c>
      <c r="R484" s="2" t="str">
        <f>IF(B484="","",VLOOKUP(AC484,Varsayımlar!$B:$Q,9,0))</f>
        <v/>
      </c>
      <c r="S484" s="2" t="str">
        <f>IF(B484="","",VLOOKUP(AC484,Varsayımlar!$B:$Q,10,0))</f>
        <v/>
      </c>
      <c r="T484" s="2" t="str">
        <f>IF(B484="","",VLOOKUP(AC484,Varsayımlar!$B:$Q,11,0))</f>
        <v/>
      </c>
      <c r="U484" s="2" t="str">
        <f>IF(B484="","",VLOOKUP(AC484,Varsayımlar!$B:$Q,12,0))</f>
        <v/>
      </c>
      <c r="V484" s="2" t="str">
        <f>IF(B484="","",VLOOKUP(AC484,Varsayımlar!$B:$Q,13,0))</f>
        <v/>
      </c>
      <c r="W484" s="2" t="str">
        <f>IF(B484="","",VLOOKUP(AC484,Varsayımlar!$B:$Q,14,0))</f>
        <v/>
      </c>
      <c r="AA484" s="2" t="str">
        <f>IF(B484="","",VLOOKUP(AC484,Varsayımlar!$B:$Q,15,0))</f>
        <v/>
      </c>
      <c r="AB484" s="2" t="str">
        <f>IF(B484="","",VLOOKUP(AC484,Varsayımlar!$B:$Q,16,0))</f>
        <v/>
      </c>
      <c r="AC484" s="2" t="str">
        <f t="shared" si="20"/>
        <v/>
      </c>
    </row>
    <row r="485" spans="2:29" hidden="1" x14ac:dyDescent="0.25">
      <c r="B485" s="6"/>
      <c r="C485" s="7" t="str">
        <f>IF(B485="","",VLOOKUP(AC485,Varsayımlar!$B:$Q,3,0))</f>
        <v/>
      </c>
      <c r="D485" s="7"/>
      <c r="H485" s="5" t="str">
        <f>IF(B485="","",VLOOKUP(AC485,Varsayımlar!$B:$Q,5,0))</f>
        <v/>
      </c>
      <c r="I485" s="5"/>
      <c r="J485" s="5" t="str">
        <f>IF(B485="","",VLOOKUP(AC485,Varsayımlar!$B:$Q,6,0))</f>
        <v/>
      </c>
      <c r="P485" s="5" t="str">
        <f>IF(B485="","",VLOOKUP(AC485,Varsayımlar!$B:$Q,7,0)*K485)</f>
        <v/>
      </c>
      <c r="Q485" s="5" t="str">
        <f>IF(B485="","",VLOOKUP(AC485,Varsayımlar!$B:$Q,8,0))</f>
        <v/>
      </c>
      <c r="R485" s="5" t="str">
        <f>IF(B485="","",VLOOKUP(AC485,Varsayımlar!$B:$Q,9,0))</f>
        <v/>
      </c>
      <c r="S485" s="5" t="str">
        <f>IF(B485="","",VLOOKUP(AC485,Varsayımlar!$B:$Q,10,0))</f>
        <v/>
      </c>
      <c r="T485" s="5" t="str">
        <f>IF(B485="","",VLOOKUP(AC485,Varsayımlar!$B:$Q,11,0))</f>
        <v/>
      </c>
      <c r="U485" s="5" t="str">
        <f>IF(B485="","",VLOOKUP(AC485,Varsayımlar!$B:$Q,12,0))</f>
        <v/>
      </c>
      <c r="V485" s="5" t="str">
        <f>IF(B485="","",VLOOKUP(AC485,Varsayımlar!$B:$Q,13,0))</f>
        <v/>
      </c>
      <c r="W485" s="5" t="str">
        <f>IF(B485="","",VLOOKUP(AC485,Varsayımlar!$B:$Q,14,0))</f>
        <v/>
      </c>
      <c r="AA485" s="5" t="str">
        <f>IF(B485="","",VLOOKUP(AC485,Varsayımlar!$B:$Q,15,0))</f>
        <v/>
      </c>
      <c r="AB485" s="5" t="str">
        <f>IF(B485="","",VLOOKUP(AC485,Varsayımlar!$B:$Q,16,0))</f>
        <v/>
      </c>
      <c r="AC485" s="5" t="str">
        <f t="shared" si="20"/>
        <v/>
      </c>
    </row>
    <row r="486" spans="2:29" hidden="1" x14ac:dyDescent="0.25">
      <c r="C486" s="3" t="str">
        <f>IF(B486="","",VLOOKUP(AC486,Varsayımlar!$B:$Q,3,0))</f>
        <v/>
      </c>
      <c r="H486" s="2" t="str">
        <f>IF(B486="","",VLOOKUP(AC486,Varsayımlar!$B:$Q,5,0))</f>
        <v/>
      </c>
      <c r="J486" s="2" t="str">
        <f>IF(B486="","",VLOOKUP(AC486,Varsayımlar!$B:$Q,6,0))</f>
        <v/>
      </c>
      <c r="P486" s="2" t="str">
        <f>IF(B486="","",VLOOKUP(AC486,Varsayımlar!$B:$Q,7,0)*K486)</f>
        <v/>
      </c>
      <c r="Q486" s="2" t="str">
        <f>IF(B486="","",VLOOKUP(AC486,Varsayımlar!$B:$Q,8,0))</f>
        <v/>
      </c>
      <c r="R486" s="2" t="str">
        <f>IF(B486="","",VLOOKUP(AC486,Varsayımlar!$B:$Q,9,0))</f>
        <v/>
      </c>
      <c r="S486" s="2" t="str">
        <f>IF(B486="","",VLOOKUP(AC486,Varsayımlar!$B:$Q,10,0))</f>
        <v/>
      </c>
      <c r="T486" s="2" t="str">
        <f>IF(B486="","",VLOOKUP(AC486,Varsayımlar!$B:$Q,11,0))</f>
        <v/>
      </c>
      <c r="U486" s="2" t="str">
        <f>IF(B486="","",VLOOKUP(AC486,Varsayımlar!$B:$Q,12,0))</f>
        <v/>
      </c>
      <c r="V486" s="2" t="str">
        <f>IF(B486="","",VLOOKUP(AC486,Varsayımlar!$B:$Q,13,0))</f>
        <v/>
      </c>
      <c r="W486" s="2" t="str">
        <f>IF(B486="","",VLOOKUP(AC486,Varsayımlar!$B:$Q,14,0))</f>
        <v/>
      </c>
      <c r="AA486" s="2" t="str">
        <f>IF(B486="","",VLOOKUP(AC486,Varsayımlar!$B:$Q,15,0))</f>
        <v/>
      </c>
      <c r="AB486" s="2" t="str">
        <f>IF(B486="","",VLOOKUP(AC486,Varsayımlar!$B:$Q,16,0))</f>
        <v/>
      </c>
      <c r="AC486" s="2" t="str">
        <f t="shared" si="20"/>
        <v/>
      </c>
    </row>
    <row r="487" spans="2:29" hidden="1" x14ac:dyDescent="0.25">
      <c r="B487" s="6"/>
      <c r="C487" s="7" t="str">
        <f>IF(B487="","",VLOOKUP(AC487,Varsayımlar!$B:$Q,3,0))</f>
        <v/>
      </c>
      <c r="D487" s="7"/>
      <c r="H487" s="5" t="str">
        <f>IF(B487="","",VLOOKUP(AC487,Varsayımlar!$B:$Q,5,0))</f>
        <v/>
      </c>
      <c r="I487" s="5"/>
      <c r="J487" s="5" t="str">
        <f>IF(B487="","",VLOOKUP(AC487,Varsayımlar!$B:$Q,6,0))</f>
        <v/>
      </c>
      <c r="P487" s="5" t="str">
        <f>IF(B487="","",VLOOKUP(AC487,Varsayımlar!$B:$Q,7,0)*K487)</f>
        <v/>
      </c>
      <c r="Q487" s="5" t="str">
        <f>IF(B487="","",VLOOKUP(AC487,Varsayımlar!$B:$Q,8,0))</f>
        <v/>
      </c>
      <c r="R487" s="5" t="str">
        <f>IF(B487="","",VLOOKUP(AC487,Varsayımlar!$B:$Q,9,0))</f>
        <v/>
      </c>
      <c r="S487" s="5" t="str">
        <f>IF(B487="","",VLOOKUP(AC487,Varsayımlar!$B:$Q,10,0))</f>
        <v/>
      </c>
      <c r="T487" s="5" t="str">
        <f>IF(B487="","",VLOOKUP(AC487,Varsayımlar!$B:$Q,11,0))</f>
        <v/>
      </c>
      <c r="U487" s="5" t="str">
        <f>IF(B487="","",VLOOKUP(AC487,Varsayımlar!$B:$Q,12,0))</f>
        <v/>
      </c>
      <c r="V487" s="5" t="str">
        <f>IF(B487="","",VLOOKUP(AC487,Varsayımlar!$B:$Q,13,0))</f>
        <v/>
      </c>
      <c r="W487" s="5" t="str">
        <f>IF(B487="","",VLOOKUP(AC487,Varsayımlar!$B:$Q,14,0))</f>
        <v/>
      </c>
      <c r="AA487" s="5" t="str">
        <f>IF(B487="","",VLOOKUP(AC487,Varsayımlar!$B:$Q,15,0))</f>
        <v/>
      </c>
      <c r="AB487" s="5" t="str">
        <f>IF(B487="","",VLOOKUP(AC487,Varsayımlar!$B:$Q,16,0))</f>
        <v/>
      </c>
      <c r="AC487" s="5" t="str">
        <f t="shared" si="20"/>
        <v/>
      </c>
    </row>
    <row r="488" spans="2:29" hidden="1" x14ac:dyDescent="0.25">
      <c r="C488" s="3" t="str">
        <f>IF(B488="","",VLOOKUP(AC488,Varsayımlar!$B:$Q,3,0))</f>
        <v/>
      </c>
      <c r="H488" s="2" t="str">
        <f>IF(B488="","",VLOOKUP(AC488,Varsayımlar!$B:$Q,5,0))</f>
        <v/>
      </c>
      <c r="J488" s="2" t="str">
        <f>IF(B488="","",VLOOKUP(AC488,Varsayımlar!$B:$Q,6,0))</f>
        <v/>
      </c>
      <c r="P488" s="2" t="str">
        <f>IF(B488="","",VLOOKUP(AC488,Varsayımlar!$B:$Q,7,0)*K488)</f>
        <v/>
      </c>
      <c r="Q488" s="2" t="str">
        <f>IF(B488="","",VLOOKUP(AC488,Varsayımlar!$B:$Q,8,0))</f>
        <v/>
      </c>
      <c r="R488" s="2" t="str">
        <f>IF(B488="","",VLOOKUP(AC488,Varsayımlar!$B:$Q,9,0))</f>
        <v/>
      </c>
      <c r="S488" s="2" t="str">
        <f>IF(B488="","",VLOOKUP(AC488,Varsayımlar!$B:$Q,10,0))</f>
        <v/>
      </c>
      <c r="T488" s="2" t="str">
        <f>IF(B488="","",VLOOKUP(AC488,Varsayımlar!$B:$Q,11,0))</f>
        <v/>
      </c>
      <c r="U488" s="2" t="str">
        <f>IF(B488="","",VLOOKUP(AC488,Varsayımlar!$B:$Q,12,0))</f>
        <v/>
      </c>
      <c r="V488" s="2" t="str">
        <f>IF(B488="","",VLOOKUP(AC488,Varsayımlar!$B:$Q,13,0))</f>
        <v/>
      </c>
      <c r="W488" s="2" t="str">
        <f>IF(B488="","",VLOOKUP(AC488,Varsayımlar!$B:$Q,14,0))</f>
        <v/>
      </c>
      <c r="AA488" s="2" t="str">
        <f>IF(B488="","",VLOOKUP(AC488,Varsayımlar!$B:$Q,15,0))</f>
        <v/>
      </c>
      <c r="AB488" s="2" t="str">
        <f>IF(B488="","",VLOOKUP(AC488,Varsayımlar!$B:$Q,16,0))</f>
        <v/>
      </c>
      <c r="AC488" s="2" t="str">
        <f t="shared" si="20"/>
        <v/>
      </c>
    </row>
    <row r="489" spans="2:29" hidden="1" x14ac:dyDescent="0.25">
      <c r="B489" s="6"/>
      <c r="C489" s="7" t="str">
        <f>IF(B489="","",VLOOKUP(AC489,Varsayımlar!$B:$Q,3,0))</f>
        <v/>
      </c>
      <c r="D489" s="7"/>
      <c r="H489" s="5" t="str">
        <f>IF(B489="","",VLOOKUP(AC489,Varsayımlar!$B:$Q,5,0))</f>
        <v/>
      </c>
      <c r="I489" s="5"/>
      <c r="J489" s="5" t="str">
        <f>IF(B489="","",VLOOKUP(AC489,Varsayımlar!$B:$Q,6,0))</f>
        <v/>
      </c>
      <c r="P489" s="5" t="str">
        <f>IF(B489="","",VLOOKUP(AC489,Varsayımlar!$B:$Q,7,0)*K489)</f>
        <v/>
      </c>
      <c r="Q489" s="5" t="str">
        <f>IF(B489="","",VLOOKUP(AC489,Varsayımlar!$B:$Q,8,0))</f>
        <v/>
      </c>
      <c r="R489" s="5" t="str">
        <f>IF(B489="","",VLOOKUP(AC489,Varsayımlar!$B:$Q,9,0))</f>
        <v/>
      </c>
      <c r="S489" s="5" t="str">
        <f>IF(B489="","",VLOOKUP(AC489,Varsayımlar!$B:$Q,10,0))</f>
        <v/>
      </c>
      <c r="T489" s="5" t="str">
        <f>IF(B489="","",VLOOKUP(AC489,Varsayımlar!$B:$Q,11,0))</f>
        <v/>
      </c>
      <c r="U489" s="5" t="str">
        <f>IF(B489="","",VLOOKUP(AC489,Varsayımlar!$B:$Q,12,0))</f>
        <v/>
      </c>
      <c r="V489" s="5" t="str">
        <f>IF(B489="","",VLOOKUP(AC489,Varsayımlar!$B:$Q,13,0))</f>
        <v/>
      </c>
      <c r="W489" s="5" t="str">
        <f>IF(B489="","",VLOOKUP(AC489,Varsayımlar!$B:$Q,14,0))</f>
        <v/>
      </c>
      <c r="AA489" s="5" t="str">
        <f>IF(B489="","",VLOOKUP(AC489,Varsayımlar!$B:$Q,15,0))</f>
        <v/>
      </c>
      <c r="AB489" s="5" t="str">
        <f>IF(B489="","",VLOOKUP(AC489,Varsayımlar!$B:$Q,16,0))</f>
        <v/>
      </c>
      <c r="AC489" s="5" t="str">
        <f t="shared" si="20"/>
        <v/>
      </c>
    </row>
    <row r="490" spans="2:29" hidden="1" x14ac:dyDescent="0.25">
      <c r="C490" s="3" t="str">
        <f>IF(B490="","",VLOOKUP(AC490,Varsayımlar!$B:$Q,3,0))</f>
        <v/>
      </c>
      <c r="H490" s="2" t="str">
        <f>IF(B490="","",VLOOKUP(AC490,Varsayımlar!$B:$Q,5,0))</f>
        <v/>
      </c>
      <c r="J490" s="2" t="str">
        <f>IF(B490="","",VLOOKUP(AC490,Varsayımlar!$B:$Q,6,0))</f>
        <v/>
      </c>
      <c r="P490" s="2" t="str">
        <f>IF(B490="","",VLOOKUP(AC490,Varsayımlar!$B:$Q,7,0)*K490)</f>
        <v/>
      </c>
      <c r="Q490" s="2" t="str">
        <f>IF(B490="","",VLOOKUP(AC490,Varsayımlar!$B:$Q,8,0))</f>
        <v/>
      </c>
      <c r="R490" s="2" t="str">
        <f>IF(B490="","",VLOOKUP(AC490,Varsayımlar!$B:$Q,9,0))</f>
        <v/>
      </c>
      <c r="S490" s="2" t="str">
        <f>IF(B490="","",VLOOKUP(AC490,Varsayımlar!$B:$Q,10,0))</f>
        <v/>
      </c>
      <c r="T490" s="2" t="str">
        <f>IF(B490="","",VLOOKUP(AC490,Varsayımlar!$B:$Q,11,0))</f>
        <v/>
      </c>
      <c r="U490" s="2" t="str">
        <f>IF(B490="","",VLOOKUP(AC490,Varsayımlar!$B:$Q,12,0))</f>
        <v/>
      </c>
      <c r="V490" s="2" t="str">
        <f>IF(B490="","",VLOOKUP(AC490,Varsayımlar!$B:$Q,13,0))</f>
        <v/>
      </c>
      <c r="W490" s="2" t="str">
        <f>IF(B490="","",VLOOKUP(AC490,Varsayımlar!$B:$Q,14,0))</f>
        <v/>
      </c>
      <c r="AA490" s="2" t="str">
        <f>IF(B490="","",VLOOKUP(AC490,Varsayımlar!$B:$Q,15,0))</f>
        <v/>
      </c>
      <c r="AB490" s="2" t="str">
        <f>IF(B490="","",VLOOKUP(AC490,Varsayımlar!$B:$Q,16,0))</f>
        <v/>
      </c>
      <c r="AC490" s="2" t="str">
        <f t="shared" si="20"/>
        <v/>
      </c>
    </row>
    <row r="491" spans="2:29" hidden="1" x14ac:dyDescent="0.25">
      <c r="B491" s="6"/>
      <c r="C491" s="7" t="str">
        <f>IF(B491="","",VLOOKUP(AC491,Varsayımlar!$B:$Q,3,0))</f>
        <v/>
      </c>
      <c r="D491" s="7"/>
      <c r="H491" s="5" t="str">
        <f>IF(B491="","",VLOOKUP(AC491,Varsayımlar!$B:$Q,5,0))</f>
        <v/>
      </c>
      <c r="I491" s="5"/>
      <c r="J491" s="5" t="str">
        <f>IF(B491="","",VLOOKUP(AC491,Varsayımlar!$B:$Q,6,0))</f>
        <v/>
      </c>
      <c r="P491" s="5" t="str">
        <f>IF(B491="","",VLOOKUP(AC491,Varsayımlar!$B:$Q,7,0)*K491)</f>
        <v/>
      </c>
      <c r="Q491" s="5" t="str">
        <f>IF(B491="","",VLOOKUP(AC491,Varsayımlar!$B:$Q,8,0))</f>
        <v/>
      </c>
      <c r="R491" s="5" t="str">
        <f>IF(B491="","",VLOOKUP(AC491,Varsayımlar!$B:$Q,9,0))</f>
        <v/>
      </c>
      <c r="S491" s="5" t="str">
        <f>IF(B491="","",VLOOKUP(AC491,Varsayımlar!$B:$Q,10,0))</f>
        <v/>
      </c>
      <c r="T491" s="5" t="str">
        <f>IF(B491="","",VLOOKUP(AC491,Varsayımlar!$B:$Q,11,0))</f>
        <v/>
      </c>
      <c r="U491" s="5" t="str">
        <f>IF(B491="","",VLOOKUP(AC491,Varsayımlar!$B:$Q,12,0))</f>
        <v/>
      </c>
      <c r="V491" s="5" t="str">
        <f>IF(B491="","",VLOOKUP(AC491,Varsayımlar!$B:$Q,13,0))</f>
        <v/>
      </c>
      <c r="W491" s="5" t="str">
        <f>IF(B491="","",VLOOKUP(AC491,Varsayımlar!$B:$Q,14,0))</f>
        <v/>
      </c>
      <c r="AA491" s="5" t="str">
        <f>IF(B491="","",VLOOKUP(AC491,Varsayımlar!$B:$Q,15,0))</f>
        <v/>
      </c>
      <c r="AB491" s="5" t="str">
        <f>IF(B491="","",VLOOKUP(AC491,Varsayımlar!$B:$Q,16,0))</f>
        <v/>
      </c>
      <c r="AC491" s="5" t="str">
        <f t="shared" si="20"/>
        <v/>
      </c>
    </row>
    <row r="492" spans="2:29" hidden="1" x14ac:dyDescent="0.25">
      <c r="C492" s="3" t="str">
        <f>IF(B492="","",VLOOKUP(AC492,Varsayımlar!$B:$Q,3,0))</f>
        <v/>
      </c>
      <c r="H492" s="2" t="str">
        <f>IF(B492="","",VLOOKUP(AC492,Varsayımlar!$B:$Q,5,0))</f>
        <v/>
      </c>
      <c r="J492" s="2" t="str">
        <f>IF(B492="","",VLOOKUP(AC492,Varsayımlar!$B:$Q,6,0))</f>
        <v/>
      </c>
      <c r="P492" s="2" t="str">
        <f>IF(B492="","",VLOOKUP(AC492,Varsayımlar!$B:$Q,7,0)*K492)</f>
        <v/>
      </c>
      <c r="Q492" s="2" t="str">
        <f>IF(B492="","",VLOOKUP(AC492,Varsayımlar!$B:$Q,8,0))</f>
        <v/>
      </c>
      <c r="R492" s="2" t="str">
        <f>IF(B492="","",VLOOKUP(AC492,Varsayımlar!$B:$Q,9,0))</f>
        <v/>
      </c>
      <c r="S492" s="2" t="str">
        <f>IF(B492="","",VLOOKUP(AC492,Varsayımlar!$B:$Q,10,0))</f>
        <v/>
      </c>
      <c r="T492" s="2" t="str">
        <f>IF(B492="","",VLOOKUP(AC492,Varsayımlar!$B:$Q,11,0))</f>
        <v/>
      </c>
      <c r="U492" s="2" t="str">
        <f>IF(B492="","",VLOOKUP(AC492,Varsayımlar!$B:$Q,12,0))</f>
        <v/>
      </c>
      <c r="V492" s="2" t="str">
        <f>IF(B492="","",VLOOKUP(AC492,Varsayımlar!$B:$Q,13,0))</f>
        <v/>
      </c>
      <c r="W492" s="2" t="str">
        <f>IF(B492="","",VLOOKUP(AC492,Varsayımlar!$B:$Q,14,0))</f>
        <v/>
      </c>
      <c r="AA492" s="2" t="str">
        <f>IF(B492="","",VLOOKUP(AC492,Varsayımlar!$B:$Q,15,0))</f>
        <v/>
      </c>
      <c r="AB492" s="2" t="str">
        <f>IF(B492="","",VLOOKUP(AC492,Varsayımlar!$B:$Q,16,0))</f>
        <v/>
      </c>
      <c r="AC492" s="2" t="str">
        <f t="shared" si="20"/>
        <v/>
      </c>
    </row>
    <row r="493" spans="2:29" hidden="1" x14ac:dyDescent="0.25">
      <c r="B493" s="6"/>
      <c r="C493" s="7" t="str">
        <f>IF(B493="","",VLOOKUP(AC493,Varsayımlar!$B:$Q,3,0))</f>
        <v/>
      </c>
      <c r="D493" s="7"/>
      <c r="H493" s="5" t="str">
        <f>IF(B493="","",VLOOKUP(AC493,Varsayımlar!$B:$Q,5,0))</f>
        <v/>
      </c>
      <c r="I493" s="5"/>
      <c r="J493" s="5" t="str">
        <f>IF(B493="","",VLOOKUP(AC493,Varsayımlar!$B:$Q,6,0))</f>
        <v/>
      </c>
      <c r="P493" s="5" t="str">
        <f>IF(B493="","",VLOOKUP(AC493,Varsayımlar!$B:$Q,7,0)*K493)</f>
        <v/>
      </c>
      <c r="Q493" s="5" t="str">
        <f>IF(B493="","",VLOOKUP(AC493,Varsayımlar!$B:$Q,8,0))</f>
        <v/>
      </c>
      <c r="R493" s="5" t="str">
        <f>IF(B493="","",VLOOKUP(AC493,Varsayımlar!$B:$Q,9,0))</f>
        <v/>
      </c>
      <c r="S493" s="5" t="str">
        <f>IF(B493="","",VLOOKUP(AC493,Varsayımlar!$B:$Q,10,0))</f>
        <v/>
      </c>
      <c r="T493" s="5" t="str">
        <f>IF(B493="","",VLOOKUP(AC493,Varsayımlar!$B:$Q,11,0))</f>
        <v/>
      </c>
      <c r="U493" s="5" t="str">
        <f>IF(B493="","",VLOOKUP(AC493,Varsayımlar!$B:$Q,12,0))</f>
        <v/>
      </c>
      <c r="V493" s="5" t="str">
        <f>IF(B493="","",VLOOKUP(AC493,Varsayımlar!$B:$Q,13,0))</f>
        <v/>
      </c>
      <c r="W493" s="5" t="str">
        <f>IF(B493="","",VLOOKUP(AC493,Varsayımlar!$B:$Q,14,0))</f>
        <v/>
      </c>
      <c r="AA493" s="5" t="str">
        <f>IF(B493="","",VLOOKUP(AC493,Varsayımlar!$B:$Q,15,0))</f>
        <v/>
      </c>
      <c r="AB493" s="5" t="str">
        <f>IF(B493="","",VLOOKUP(AC493,Varsayımlar!$B:$Q,16,0))</f>
        <v/>
      </c>
      <c r="AC493" s="5" t="str">
        <f t="shared" si="20"/>
        <v/>
      </c>
    </row>
    <row r="494" spans="2:29" hidden="1" x14ac:dyDescent="0.25">
      <c r="C494" s="3" t="str">
        <f>IF(B494="","",VLOOKUP(AC494,Varsayımlar!$B:$Q,3,0))</f>
        <v/>
      </c>
      <c r="H494" s="2" t="str">
        <f>IF(B494="","",VLOOKUP(AC494,Varsayımlar!$B:$Q,5,0))</f>
        <v/>
      </c>
      <c r="J494" s="2" t="str">
        <f>IF(B494="","",VLOOKUP(AC494,Varsayımlar!$B:$Q,6,0))</f>
        <v/>
      </c>
      <c r="P494" s="2" t="str">
        <f>IF(B494="","",VLOOKUP(AC494,Varsayımlar!$B:$Q,7,0)*K494)</f>
        <v/>
      </c>
      <c r="Q494" s="2" t="str">
        <f>IF(B494="","",VLOOKUP(AC494,Varsayımlar!$B:$Q,8,0))</f>
        <v/>
      </c>
      <c r="R494" s="2" t="str">
        <f>IF(B494="","",VLOOKUP(AC494,Varsayımlar!$B:$Q,9,0))</f>
        <v/>
      </c>
      <c r="S494" s="2" t="str">
        <f>IF(B494="","",VLOOKUP(AC494,Varsayımlar!$B:$Q,10,0))</f>
        <v/>
      </c>
      <c r="T494" s="2" t="str">
        <f>IF(B494="","",VLOOKUP(AC494,Varsayımlar!$B:$Q,11,0))</f>
        <v/>
      </c>
      <c r="U494" s="2" t="str">
        <f>IF(B494="","",VLOOKUP(AC494,Varsayımlar!$B:$Q,12,0))</f>
        <v/>
      </c>
      <c r="V494" s="2" t="str">
        <f>IF(B494="","",VLOOKUP(AC494,Varsayımlar!$B:$Q,13,0))</f>
        <v/>
      </c>
      <c r="W494" s="2" t="str">
        <f>IF(B494="","",VLOOKUP(AC494,Varsayımlar!$B:$Q,14,0))</f>
        <v/>
      </c>
      <c r="AA494" s="2" t="str">
        <f>IF(B494="","",VLOOKUP(AC494,Varsayımlar!$B:$Q,15,0))</f>
        <v/>
      </c>
      <c r="AB494" s="2" t="str">
        <f>IF(B494="","",VLOOKUP(AC494,Varsayımlar!$B:$Q,16,0))</f>
        <v/>
      </c>
      <c r="AC494" s="2" t="str">
        <f t="shared" si="20"/>
        <v/>
      </c>
    </row>
    <row r="495" spans="2:29" hidden="1" x14ac:dyDescent="0.25">
      <c r="B495" s="6"/>
      <c r="C495" s="7" t="str">
        <f>IF(B495="","",VLOOKUP(AC495,Varsayımlar!$B:$Q,3,0))</f>
        <v/>
      </c>
      <c r="D495" s="7"/>
      <c r="H495" s="5" t="str">
        <f>IF(B495="","",VLOOKUP(AC495,Varsayımlar!$B:$Q,5,0))</f>
        <v/>
      </c>
      <c r="I495" s="5"/>
      <c r="J495" s="5" t="str">
        <f>IF(B495="","",VLOOKUP(AC495,Varsayımlar!$B:$Q,6,0))</f>
        <v/>
      </c>
      <c r="P495" s="5" t="str">
        <f>IF(B495="","",VLOOKUP(AC495,Varsayımlar!$B:$Q,7,0)*K495)</f>
        <v/>
      </c>
      <c r="Q495" s="5" t="str">
        <f>IF(B495="","",VLOOKUP(AC495,Varsayımlar!$B:$Q,8,0))</f>
        <v/>
      </c>
      <c r="R495" s="5" t="str">
        <f>IF(B495="","",VLOOKUP(AC495,Varsayımlar!$B:$Q,9,0))</f>
        <v/>
      </c>
      <c r="S495" s="5" t="str">
        <f>IF(B495="","",VLOOKUP(AC495,Varsayımlar!$B:$Q,10,0))</f>
        <v/>
      </c>
      <c r="T495" s="5" t="str">
        <f>IF(B495="","",VLOOKUP(AC495,Varsayımlar!$B:$Q,11,0))</f>
        <v/>
      </c>
      <c r="U495" s="5" t="str">
        <f>IF(B495="","",VLOOKUP(AC495,Varsayımlar!$B:$Q,12,0))</f>
        <v/>
      </c>
      <c r="V495" s="5" t="str">
        <f>IF(B495="","",VLOOKUP(AC495,Varsayımlar!$B:$Q,13,0))</f>
        <v/>
      </c>
      <c r="W495" s="5" t="str">
        <f>IF(B495="","",VLOOKUP(AC495,Varsayımlar!$B:$Q,14,0))</f>
        <v/>
      </c>
      <c r="AA495" s="5" t="str">
        <f>IF(B495="","",VLOOKUP(AC495,Varsayımlar!$B:$Q,15,0))</f>
        <v/>
      </c>
      <c r="AB495" s="5" t="str">
        <f>IF(B495="","",VLOOKUP(AC495,Varsayımlar!$B:$Q,16,0))</f>
        <v/>
      </c>
      <c r="AC495" s="5" t="str">
        <f t="shared" si="20"/>
        <v/>
      </c>
    </row>
    <row r="496" spans="2:29" hidden="1" x14ac:dyDescent="0.25">
      <c r="C496" s="3" t="str">
        <f>IF(B496="","",VLOOKUP(AC496,Varsayımlar!$B:$Q,3,0))</f>
        <v/>
      </c>
      <c r="H496" s="2" t="str">
        <f>IF(B496="","",VLOOKUP(AC496,Varsayımlar!$B:$Q,5,0))</f>
        <v/>
      </c>
      <c r="J496" s="2" t="str">
        <f>IF(B496="","",VLOOKUP(AC496,Varsayımlar!$B:$Q,6,0))</f>
        <v/>
      </c>
      <c r="P496" s="2" t="str">
        <f>IF(B496="","",VLOOKUP(AC496,Varsayımlar!$B:$Q,7,0)*K496)</f>
        <v/>
      </c>
      <c r="Q496" s="2" t="str">
        <f>IF(B496="","",VLOOKUP(AC496,Varsayımlar!$B:$Q,8,0))</f>
        <v/>
      </c>
      <c r="R496" s="2" t="str">
        <f>IF(B496="","",VLOOKUP(AC496,Varsayımlar!$B:$Q,9,0))</f>
        <v/>
      </c>
      <c r="S496" s="2" t="str">
        <f>IF(B496="","",VLOOKUP(AC496,Varsayımlar!$B:$Q,10,0))</f>
        <v/>
      </c>
      <c r="T496" s="2" t="str">
        <f>IF(B496="","",VLOOKUP(AC496,Varsayımlar!$B:$Q,11,0))</f>
        <v/>
      </c>
      <c r="U496" s="2" t="str">
        <f>IF(B496="","",VLOOKUP(AC496,Varsayımlar!$B:$Q,12,0))</f>
        <v/>
      </c>
      <c r="V496" s="2" t="str">
        <f>IF(B496="","",VLOOKUP(AC496,Varsayımlar!$B:$Q,13,0))</f>
        <v/>
      </c>
      <c r="W496" s="2" t="str">
        <f>IF(B496="","",VLOOKUP(AC496,Varsayımlar!$B:$Q,14,0))</f>
        <v/>
      </c>
      <c r="AA496" s="2" t="str">
        <f>IF(B496="","",VLOOKUP(AC496,Varsayımlar!$B:$Q,15,0))</f>
        <v/>
      </c>
      <c r="AB496" s="2" t="str">
        <f>IF(B496="","",VLOOKUP(AC496,Varsayımlar!$B:$Q,16,0))</f>
        <v/>
      </c>
      <c r="AC496" s="2" t="str">
        <f t="shared" si="20"/>
        <v/>
      </c>
    </row>
    <row r="497" spans="2:29" hidden="1" x14ac:dyDescent="0.25">
      <c r="B497" s="6"/>
      <c r="C497" s="7" t="str">
        <f>IF(B497="","",VLOOKUP(AC497,Varsayımlar!$B:$Q,3,0))</f>
        <v/>
      </c>
      <c r="D497" s="7"/>
      <c r="H497" s="5" t="str">
        <f>IF(B497="","",VLOOKUP(AC497,Varsayımlar!$B:$Q,5,0))</f>
        <v/>
      </c>
      <c r="I497" s="5"/>
      <c r="J497" s="5" t="str">
        <f>IF(B497="","",VLOOKUP(AC497,Varsayımlar!$B:$Q,6,0))</f>
        <v/>
      </c>
      <c r="P497" s="5" t="str">
        <f>IF(B497="","",VLOOKUP(AC497,Varsayımlar!$B:$Q,7,0)*K497)</f>
        <v/>
      </c>
      <c r="Q497" s="5" t="str">
        <f>IF(B497="","",VLOOKUP(AC497,Varsayımlar!$B:$Q,8,0))</f>
        <v/>
      </c>
      <c r="R497" s="5" t="str">
        <f>IF(B497="","",VLOOKUP(AC497,Varsayımlar!$B:$Q,9,0))</f>
        <v/>
      </c>
      <c r="S497" s="5" t="str">
        <f>IF(B497="","",VLOOKUP(AC497,Varsayımlar!$B:$Q,10,0))</f>
        <v/>
      </c>
      <c r="T497" s="5" t="str">
        <f>IF(B497="","",VLOOKUP(AC497,Varsayımlar!$B:$Q,11,0))</f>
        <v/>
      </c>
      <c r="U497" s="5" t="str">
        <f>IF(B497="","",VLOOKUP(AC497,Varsayımlar!$B:$Q,12,0))</f>
        <v/>
      </c>
      <c r="V497" s="5" t="str">
        <f>IF(B497="","",VLOOKUP(AC497,Varsayımlar!$B:$Q,13,0))</f>
        <v/>
      </c>
      <c r="W497" s="5" t="str">
        <f>IF(B497="","",VLOOKUP(AC497,Varsayımlar!$B:$Q,14,0))</f>
        <v/>
      </c>
      <c r="AA497" s="5" t="str">
        <f>IF(B497="","",VLOOKUP(AC497,Varsayımlar!$B:$Q,15,0))</f>
        <v/>
      </c>
      <c r="AB497" s="5" t="str">
        <f>IF(B497="","",VLOOKUP(AC497,Varsayımlar!$B:$Q,16,0))</f>
        <v/>
      </c>
      <c r="AC497" s="5" t="str">
        <f t="shared" si="20"/>
        <v/>
      </c>
    </row>
    <row r="498" spans="2:29" hidden="1" x14ac:dyDescent="0.25">
      <c r="C498" s="3" t="str">
        <f>IF(B498="","",VLOOKUP(AC498,Varsayımlar!$B:$Q,3,0))</f>
        <v/>
      </c>
      <c r="H498" s="2" t="str">
        <f>IF(B498="","",VLOOKUP(AC498,Varsayımlar!$B:$Q,5,0))</f>
        <v/>
      </c>
      <c r="J498" s="2" t="str">
        <f>IF(B498="","",VLOOKUP(AC498,Varsayımlar!$B:$Q,6,0))</f>
        <v/>
      </c>
      <c r="P498" s="2" t="str">
        <f>IF(B498="","",VLOOKUP(AC498,Varsayımlar!$B:$Q,7,0)*K498)</f>
        <v/>
      </c>
      <c r="Q498" s="2" t="str">
        <f>IF(B498="","",VLOOKUP(AC498,Varsayımlar!$B:$Q,8,0))</f>
        <v/>
      </c>
      <c r="R498" s="2" t="str">
        <f>IF(B498="","",VLOOKUP(AC498,Varsayımlar!$B:$Q,9,0))</f>
        <v/>
      </c>
      <c r="S498" s="2" t="str">
        <f>IF(B498="","",VLOOKUP(AC498,Varsayımlar!$B:$Q,10,0))</f>
        <v/>
      </c>
      <c r="T498" s="2" t="str">
        <f>IF(B498="","",VLOOKUP(AC498,Varsayımlar!$B:$Q,11,0))</f>
        <v/>
      </c>
      <c r="U498" s="2" t="str">
        <f>IF(B498="","",VLOOKUP(AC498,Varsayımlar!$B:$Q,12,0))</f>
        <v/>
      </c>
      <c r="V498" s="2" t="str">
        <f>IF(B498="","",VLOOKUP(AC498,Varsayımlar!$B:$Q,13,0))</f>
        <v/>
      </c>
      <c r="W498" s="2" t="str">
        <f>IF(B498="","",VLOOKUP(AC498,Varsayımlar!$B:$Q,14,0))</f>
        <v/>
      </c>
      <c r="AA498" s="2" t="str">
        <f>IF(B498="","",VLOOKUP(AC498,Varsayımlar!$B:$Q,15,0))</f>
        <v/>
      </c>
      <c r="AB498" s="2" t="str">
        <f>IF(B498="","",VLOOKUP(AC498,Varsayımlar!$B:$Q,16,0))</f>
        <v/>
      </c>
      <c r="AC498" s="2" t="str">
        <f t="shared" si="20"/>
        <v/>
      </c>
    </row>
    <row r="499" spans="2:29" hidden="1" x14ac:dyDescent="0.25">
      <c r="B499" s="6"/>
      <c r="C499" s="7" t="str">
        <f>IF(B499="","",VLOOKUP(AC499,Varsayımlar!$B:$Q,3,0))</f>
        <v/>
      </c>
      <c r="D499" s="7"/>
      <c r="H499" s="5" t="str">
        <f>IF(B499="","",VLOOKUP(AC499,Varsayımlar!$B:$Q,5,0))</f>
        <v/>
      </c>
      <c r="I499" s="5"/>
      <c r="J499" s="5" t="str">
        <f>IF(B499="","",VLOOKUP(AC499,Varsayımlar!$B:$Q,6,0))</f>
        <v/>
      </c>
      <c r="P499" s="5" t="str">
        <f>IF(B499="","",VLOOKUP(AC499,Varsayımlar!$B:$Q,7,0)*K499)</f>
        <v/>
      </c>
      <c r="Q499" s="5" t="str">
        <f>IF(B499="","",VLOOKUP(AC499,Varsayımlar!$B:$Q,8,0))</f>
        <v/>
      </c>
      <c r="R499" s="5" t="str">
        <f>IF(B499="","",VLOOKUP(AC499,Varsayımlar!$B:$Q,9,0))</f>
        <v/>
      </c>
      <c r="S499" s="5" t="str">
        <f>IF(B499="","",VLOOKUP(AC499,Varsayımlar!$B:$Q,10,0))</f>
        <v/>
      </c>
      <c r="T499" s="5" t="str">
        <f>IF(B499="","",VLOOKUP(AC499,Varsayımlar!$B:$Q,11,0))</f>
        <v/>
      </c>
      <c r="U499" s="5" t="str">
        <f>IF(B499="","",VLOOKUP(AC499,Varsayımlar!$B:$Q,12,0))</f>
        <v/>
      </c>
      <c r="V499" s="5" t="str">
        <f>IF(B499="","",VLOOKUP(AC499,Varsayımlar!$B:$Q,13,0))</f>
        <v/>
      </c>
      <c r="W499" s="5" t="str">
        <f>IF(B499="","",VLOOKUP(AC499,Varsayımlar!$B:$Q,14,0))</f>
        <v/>
      </c>
      <c r="AA499" s="5" t="str">
        <f>IF(B499="","",VLOOKUP(AC499,Varsayımlar!$B:$Q,15,0))</f>
        <v/>
      </c>
      <c r="AB499" s="5" t="str">
        <f>IF(B499="","",VLOOKUP(AC499,Varsayımlar!$B:$Q,16,0))</f>
        <v/>
      </c>
      <c r="AC499" s="5" t="str">
        <f t="shared" si="20"/>
        <v/>
      </c>
    </row>
    <row r="500" spans="2:29" hidden="1" x14ac:dyDescent="0.25">
      <c r="C500" s="3" t="str">
        <f>IF(B500="","",VLOOKUP(AC500,Varsayımlar!$B:$Q,3,0))</f>
        <v/>
      </c>
      <c r="H500" s="2" t="str">
        <f>IF(B500="","",VLOOKUP(AC500,Varsayımlar!$B:$Q,5,0))</f>
        <v/>
      </c>
      <c r="J500" s="2" t="str">
        <f>IF(B500="","",VLOOKUP(AC500,Varsayımlar!$B:$Q,6,0))</f>
        <v/>
      </c>
      <c r="P500" s="2" t="str">
        <f>IF(B500="","",VLOOKUP(AC500,Varsayımlar!$B:$Q,7,0)*K500)</f>
        <v/>
      </c>
      <c r="Q500" s="2" t="str">
        <f>IF(B500="","",VLOOKUP(AC500,Varsayımlar!$B:$Q,8,0))</f>
        <v/>
      </c>
      <c r="R500" s="2" t="str">
        <f>IF(B500="","",VLOOKUP(AC500,Varsayımlar!$B:$Q,9,0))</f>
        <v/>
      </c>
      <c r="S500" s="2" t="str">
        <f>IF(B500="","",VLOOKUP(AC500,Varsayımlar!$B:$Q,10,0))</f>
        <v/>
      </c>
      <c r="T500" s="2" t="str">
        <f>IF(B500="","",VLOOKUP(AC500,Varsayımlar!$B:$Q,11,0))</f>
        <v/>
      </c>
      <c r="U500" s="2" t="str">
        <f>IF(B500="","",VLOOKUP(AC500,Varsayımlar!$B:$Q,12,0))</f>
        <v/>
      </c>
      <c r="V500" s="2" t="str">
        <f>IF(B500="","",VLOOKUP(AC500,Varsayımlar!$B:$Q,13,0))</f>
        <v/>
      </c>
      <c r="W500" s="2" t="str">
        <f>IF(B500="","",VLOOKUP(AC500,Varsayımlar!$B:$Q,14,0))</f>
        <v/>
      </c>
      <c r="AA500" s="2" t="str">
        <f>IF(B500="","",VLOOKUP(AC500,Varsayımlar!$B:$Q,15,0))</f>
        <v/>
      </c>
      <c r="AB500" s="2" t="str">
        <f>IF(B500="","",VLOOKUP(AC500,Varsayımlar!$B:$Q,16,0))</f>
        <v/>
      </c>
      <c r="AC500" s="2" t="str">
        <f t="shared" si="20"/>
        <v/>
      </c>
    </row>
    <row r="501" spans="2:29" hidden="1" x14ac:dyDescent="0.25">
      <c r="B501" s="6"/>
      <c r="C501" s="7" t="str">
        <f>IF(B501="","",VLOOKUP(AC501,Varsayımlar!$B:$Q,3,0))</f>
        <v/>
      </c>
      <c r="D501" s="7"/>
      <c r="H501" s="5" t="str">
        <f>IF(B501="","",VLOOKUP(AC501,Varsayımlar!$B:$Q,5,0))</f>
        <v/>
      </c>
      <c r="I501" s="5"/>
      <c r="J501" s="5" t="str">
        <f>IF(B501="","",VLOOKUP(AC501,Varsayımlar!$B:$Q,6,0))</f>
        <v/>
      </c>
      <c r="P501" s="5" t="str">
        <f>IF(B501="","",VLOOKUP(AC501,Varsayımlar!$B:$Q,7,0)*K501)</f>
        <v/>
      </c>
      <c r="Q501" s="5" t="str">
        <f>IF(B501="","",VLOOKUP(AC501,Varsayımlar!$B:$Q,8,0))</f>
        <v/>
      </c>
      <c r="R501" s="5" t="str">
        <f>IF(B501="","",VLOOKUP(AC501,Varsayımlar!$B:$Q,9,0))</f>
        <v/>
      </c>
      <c r="S501" s="5" t="str">
        <f>IF(B501="","",VLOOKUP(AC501,Varsayımlar!$B:$Q,10,0))</f>
        <v/>
      </c>
      <c r="T501" s="5" t="str">
        <f>IF(B501="","",VLOOKUP(AC501,Varsayımlar!$B:$Q,11,0))</f>
        <v/>
      </c>
      <c r="U501" s="5" t="str">
        <f>IF(B501="","",VLOOKUP(AC501,Varsayımlar!$B:$Q,12,0))</f>
        <v/>
      </c>
      <c r="V501" s="5" t="str">
        <f>IF(B501="","",VLOOKUP(AC501,Varsayımlar!$B:$Q,13,0))</f>
        <v/>
      </c>
      <c r="W501" s="5" t="str">
        <f>IF(B501="","",VLOOKUP(AC501,Varsayımlar!$B:$Q,14,0))</f>
        <v/>
      </c>
      <c r="AA501" s="5" t="str">
        <f>IF(B501="","",VLOOKUP(AC501,Varsayımlar!$B:$Q,15,0))</f>
        <v/>
      </c>
      <c r="AB501" s="5" t="str">
        <f>IF(B501="","",VLOOKUP(AC501,Varsayımlar!$B:$Q,16,0))</f>
        <v/>
      </c>
      <c r="AC501" s="5" t="str">
        <f t="shared" si="20"/>
        <v/>
      </c>
    </row>
    <row r="502" spans="2:29" hidden="1" x14ac:dyDescent="0.25">
      <c r="C502" s="3" t="str">
        <f>IF(B502="","",VLOOKUP(AC502,Varsayımlar!$B:$Q,3,0))</f>
        <v/>
      </c>
      <c r="H502" s="2" t="str">
        <f>IF(B502="","",VLOOKUP(AC502,Varsayımlar!$B:$Q,5,0))</f>
        <v/>
      </c>
      <c r="J502" s="2" t="str">
        <f>IF(B502="","",VLOOKUP(AC502,Varsayımlar!$B:$Q,6,0))</f>
        <v/>
      </c>
      <c r="P502" s="2" t="str">
        <f>IF(B502="","",VLOOKUP(AC502,Varsayımlar!$B:$Q,7,0)*K502)</f>
        <v/>
      </c>
      <c r="Q502" s="2" t="str">
        <f>IF(B502="","",VLOOKUP(AC502,Varsayımlar!$B:$Q,8,0))</f>
        <v/>
      </c>
      <c r="R502" s="2" t="str">
        <f>IF(B502="","",VLOOKUP(AC502,Varsayımlar!$B:$Q,9,0))</f>
        <v/>
      </c>
      <c r="S502" s="2" t="str">
        <f>IF(B502="","",VLOOKUP(AC502,Varsayımlar!$B:$Q,10,0))</f>
        <v/>
      </c>
      <c r="T502" s="2" t="str">
        <f>IF(B502="","",VLOOKUP(AC502,Varsayımlar!$B:$Q,11,0))</f>
        <v/>
      </c>
      <c r="U502" s="2" t="str">
        <f>IF(B502="","",VLOOKUP(AC502,Varsayımlar!$B:$Q,12,0))</f>
        <v/>
      </c>
      <c r="V502" s="2" t="str">
        <f>IF(B502="","",VLOOKUP(AC502,Varsayımlar!$B:$Q,13,0))</f>
        <v/>
      </c>
      <c r="W502" s="2" t="str">
        <f>IF(B502="","",VLOOKUP(AC502,Varsayımlar!$B:$Q,14,0))</f>
        <v/>
      </c>
      <c r="AA502" s="2" t="str">
        <f>IF(B502="","",VLOOKUP(AC502,Varsayımlar!$B:$Q,15,0))</f>
        <v/>
      </c>
      <c r="AB502" s="2" t="str">
        <f>IF(B502="","",VLOOKUP(AC502,Varsayımlar!$B:$Q,16,0))</f>
        <v/>
      </c>
      <c r="AC502" s="2" t="str">
        <f t="shared" si="20"/>
        <v/>
      </c>
    </row>
    <row r="503" spans="2:29" hidden="1" x14ac:dyDescent="0.25">
      <c r="B503" s="6"/>
      <c r="C503" s="7" t="str">
        <f>IF(B503="","",VLOOKUP(AC503,Varsayımlar!$B:$Q,3,0))</f>
        <v/>
      </c>
      <c r="D503" s="7"/>
      <c r="H503" s="5" t="str">
        <f>IF(B503="","",VLOOKUP(AC503,Varsayımlar!$B:$Q,5,0))</f>
        <v/>
      </c>
      <c r="I503" s="5"/>
      <c r="J503" s="5" t="str">
        <f>IF(B503="","",VLOOKUP(AC503,Varsayımlar!$B:$Q,6,0))</f>
        <v/>
      </c>
      <c r="P503" s="5" t="str">
        <f>IF(B503="","",VLOOKUP(AC503,Varsayımlar!$B:$Q,7,0)*K503)</f>
        <v/>
      </c>
      <c r="Q503" s="5" t="str">
        <f>IF(B503="","",VLOOKUP(AC503,Varsayımlar!$B:$Q,8,0))</f>
        <v/>
      </c>
      <c r="R503" s="5" t="str">
        <f>IF(B503="","",VLOOKUP(AC503,Varsayımlar!$B:$Q,9,0))</f>
        <v/>
      </c>
      <c r="S503" s="5" t="str">
        <f>IF(B503="","",VLOOKUP(AC503,Varsayımlar!$B:$Q,10,0))</f>
        <v/>
      </c>
      <c r="T503" s="5" t="str">
        <f>IF(B503="","",VLOOKUP(AC503,Varsayımlar!$B:$Q,11,0))</f>
        <v/>
      </c>
      <c r="U503" s="5" t="str">
        <f>IF(B503="","",VLOOKUP(AC503,Varsayımlar!$B:$Q,12,0))</f>
        <v/>
      </c>
      <c r="V503" s="5" t="str">
        <f>IF(B503="","",VLOOKUP(AC503,Varsayımlar!$B:$Q,13,0))</f>
        <v/>
      </c>
      <c r="W503" s="5" t="str">
        <f>IF(B503="","",VLOOKUP(AC503,Varsayımlar!$B:$Q,14,0))</f>
        <v/>
      </c>
      <c r="AA503" s="5" t="str">
        <f>IF(B503="","",VLOOKUP(AC503,Varsayımlar!$B:$Q,15,0))</f>
        <v/>
      </c>
      <c r="AB503" s="5" t="str">
        <f>IF(B503="","",VLOOKUP(AC503,Varsayımlar!$B:$Q,16,0))</f>
        <v/>
      </c>
      <c r="AC503" s="5" t="str">
        <f t="shared" si="20"/>
        <v/>
      </c>
    </row>
    <row r="504" spans="2:29" hidden="1" x14ac:dyDescent="0.25">
      <c r="C504" s="3" t="str">
        <f>IF(B504="","",VLOOKUP(AC504,Varsayımlar!$B:$Q,3,0))</f>
        <v/>
      </c>
      <c r="H504" s="2" t="str">
        <f>IF(B504="","",VLOOKUP(AC504,Varsayımlar!$B:$Q,5,0))</f>
        <v/>
      </c>
      <c r="J504" s="2" t="str">
        <f>IF(B504="","",VLOOKUP(AC504,Varsayımlar!$B:$Q,6,0))</f>
        <v/>
      </c>
      <c r="P504" s="2" t="str">
        <f>IF(B504="","",VLOOKUP(AC504,Varsayımlar!$B:$Q,7,0)*K504)</f>
        <v/>
      </c>
      <c r="Q504" s="2" t="str">
        <f>IF(B504="","",VLOOKUP(AC504,Varsayımlar!$B:$Q,8,0))</f>
        <v/>
      </c>
      <c r="R504" s="2" t="str">
        <f>IF(B504="","",VLOOKUP(AC504,Varsayımlar!$B:$Q,9,0))</f>
        <v/>
      </c>
      <c r="S504" s="2" t="str">
        <f>IF(B504="","",VLOOKUP(AC504,Varsayımlar!$B:$Q,10,0))</f>
        <v/>
      </c>
      <c r="T504" s="2" t="str">
        <f>IF(B504="","",VLOOKUP(AC504,Varsayımlar!$B:$Q,11,0))</f>
        <v/>
      </c>
      <c r="U504" s="2" t="str">
        <f>IF(B504="","",VLOOKUP(AC504,Varsayımlar!$B:$Q,12,0))</f>
        <v/>
      </c>
      <c r="V504" s="2" t="str">
        <f>IF(B504="","",VLOOKUP(AC504,Varsayımlar!$B:$Q,13,0))</f>
        <v/>
      </c>
      <c r="W504" s="2" t="str">
        <f>IF(B504="","",VLOOKUP(AC504,Varsayımlar!$B:$Q,14,0))</f>
        <v/>
      </c>
      <c r="AA504" s="2" t="str">
        <f>IF(B504="","",VLOOKUP(AC504,Varsayımlar!$B:$Q,15,0))</f>
        <v/>
      </c>
      <c r="AB504" s="2" t="str">
        <f>IF(B504="","",VLOOKUP(AC504,Varsayımlar!$B:$Q,16,0))</f>
        <v/>
      </c>
      <c r="AC504" s="2" t="str">
        <f t="shared" si="20"/>
        <v/>
      </c>
    </row>
    <row r="505" spans="2:29" hidden="1" x14ac:dyDescent="0.25">
      <c r="B505" s="6"/>
      <c r="C505" s="7" t="str">
        <f>IF(B505="","",VLOOKUP(AC505,Varsayımlar!$B:$Q,3,0))</f>
        <v/>
      </c>
      <c r="D505" s="7"/>
      <c r="H505" s="5" t="str">
        <f>IF(B505="","",VLOOKUP(AC505,Varsayımlar!$B:$Q,5,0))</f>
        <v/>
      </c>
      <c r="I505" s="5"/>
      <c r="J505" s="5" t="str">
        <f>IF(B505="","",VLOOKUP(AC505,Varsayımlar!$B:$Q,6,0))</f>
        <v/>
      </c>
      <c r="P505" s="5" t="str">
        <f>IF(B505="","",VLOOKUP(AC505,Varsayımlar!$B:$Q,7,0)*K505)</f>
        <v/>
      </c>
      <c r="Q505" s="5" t="str">
        <f>IF(B505="","",VLOOKUP(AC505,Varsayımlar!$B:$Q,8,0))</f>
        <v/>
      </c>
      <c r="R505" s="5" t="str">
        <f>IF(B505="","",VLOOKUP(AC505,Varsayımlar!$B:$Q,9,0))</f>
        <v/>
      </c>
      <c r="S505" s="5" t="str">
        <f>IF(B505="","",VLOOKUP(AC505,Varsayımlar!$B:$Q,10,0))</f>
        <v/>
      </c>
      <c r="T505" s="5" t="str">
        <f>IF(B505="","",VLOOKUP(AC505,Varsayımlar!$B:$Q,11,0))</f>
        <v/>
      </c>
      <c r="U505" s="5" t="str">
        <f>IF(B505="","",VLOOKUP(AC505,Varsayımlar!$B:$Q,12,0))</f>
        <v/>
      </c>
      <c r="V505" s="5" t="str">
        <f>IF(B505="","",VLOOKUP(AC505,Varsayımlar!$B:$Q,13,0))</f>
        <v/>
      </c>
      <c r="W505" s="5" t="str">
        <f>IF(B505="","",VLOOKUP(AC505,Varsayımlar!$B:$Q,14,0))</f>
        <v/>
      </c>
      <c r="AA505" s="5" t="str">
        <f>IF(B505="","",VLOOKUP(AC505,Varsayımlar!$B:$Q,15,0))</f>
        <v/>
      </c>
      <c r="AB505" s="5" t="str">
        <f>IF(B505="","",VLOOKUP(AC505,Varsayımlar!$B:$Q,16,0))</f>
        <v/>
      </c>
      <c r="AC505" s="5" t="str">
        <f t="shared" si="20"/>
        <v/>
      </c>
    </row>
    <row r="506" spans="2:29" hidden="1" x14ac:dyDescent="0.25">
      <c r="C506" s="3" t="str">
        <f>IF(B506="","",VLOOKUP(AC506,Varsayımlar!$B:$Q,3,0))</f>
        <v/>
      </c>
      <c r="H506" s="2" t="str">
        <f>IF(B506="","",VLOOKUP(AC506,Varsayımlar!$B:$Q,5,0))</f>
        <v/>
      </c>
      <c r="J506" s="2" t="str">
        <f>IF(B506="","",VLOOKUP(AC506,Varsayımlar!$B:$Q,6,0))</f>
        <v/>
      </c>
      <c r="P506" s="2" t="str">
        <f>IF(B506="","",VLOOKUP(AC506,Varsayımlar!$B:$Q,7,0)*K506)</f>
        <v/>
      </c>
      <c r="Q506" s="2" t="str">
        <f>IF(B506="","",VLOOKUP(AC506,Varsayımlar!$B:$Q,8,0))</f>
        <v/>
      </c>
      <c r="R506" s="2" t="str">
        <f>IF(B506="","",VLOOKUP(AC506,Varsayımlar!$B:$Q,9,0))</f>
        <v/>
      </c>
      <c r="S506" s="2" t="str">
        <f>IF(B506="","",VLOOKUP(AC506,Varsayımlar!$B:$Q,10,0))</f>
        <v/>
      </c>
      <c r="T506" s="2" t="str">
        <f>IF(B506="","",VLOOKUP(AC506,Varsayımlar!$B:$Q,11,0))</f>
        <v/>
      </c>
      <c r="U506" s="2" t="str">
        <f>IF(B506="","",VLOOKUP(AC506,Varsayımlar!$B:$Q,12,0))</f>
        <v/>
      </c>
      <c r="V506" s="2" t="str">
        <f>IF(B506="","",VLOOKUP(AC506,Varsayımlar!$B:$Q,13,0))</f>
        <v/>
      </c>
      <c r="W506" s="2" t="str">
        <f>IF(B506="","",VLOOKUP(AC506,Varsayımlar!$B:$Q,14,0))</f>
        <v/>
      </c>
      <c r="AA506" s="2" t="str">
        <f>IF(B506="","",VLOOKUP(AC506,Varsayımlar!$B:$Q,15,0))</f>
        <v/>
      </c>
      <c r="AB506" s="2" t="str">
        <f>IF(B506="","",VLOOKUP(AC506,Varsayımlar!$B:$Q,16,0))</f>
        <v/>
      </c>
      <c r="AC506" s="2" t="str">
        <f t="shared" si="20"/>
        <v/>
      </c>
    </row>
    <row r="507" spans="2:29" hidden="1" x14ac:dyDescent="0.25">
      <c r="B507" s="6"/>
      <c r="C507" s="7" t="str">
        <f>IF(B507="","",VLOOKUP(AC507,Varsayımlar!$B:$Q,3,0))</f>
        <v/>
      </c>
      <c r="D507" s="7"/>
      <c r="H507" s="5" t="str">
        <f>IF(B507="","",VLOOKUP(AC507,Varsayımlar!$B:$Q,5,0))</f>
        <v/>
      </c>
      <c r="I507" s="5"/>
      <c r="J507" s="5" t="str">
        <f>IF(B507="","",VLOOKUP(AC507,Varsayımlar!$B:$Q,6,0))</f>
        <v/>
      </c>
      <c r="P507" s="5" t="str">
        <f>IF(B507="","",VLOOKUP(AC507,Varsayımlar!$B:$Q,7,0)*K507)</f>
        <v/>
      </c>
      <c r="Q507" s="5" t="str">
        <f>IF(B507="","",VLOOKUP(AC507,Varsayımlar!$B:$Q,8,0))</f>
        <v/>
      </c>
      <c r="R507" s="5" t="str">
        <f>IF(B507="","",VLOOKUP(AC507,Varsayımlar!$B:$Q,9,0))</f>
        <v/>
      </c>
      <c r="S507" s="5" t="str">
        <f>IF(B507="","",VLOOKUP(AC507,Varsayımlar!$B:$Q,10,0))</f>
        <v/>
      </c>
      <c r="T507" s="5" t="str">
        <f>IF(B507="","",VLOOKUP(AC507,Varsayımlar!$B:$Q,11,0))</f>
        <v/>
      </c>
      <c r="U507" s="5" t="str">
        <f>IF(B507="","",VLOOKUP(AC507,Varsayımlar!$B:$Q,12,0))</f>
        <v/>
      </c>
      <c r="V507" s="5" t="str">
        <f>IF(B507="","",VLOOKUP(AC507,Varsayımlar!$B:$Q,13,0))</f>
        <v/>
      </c>
      <c r="W507" s="5" t="str">
        <f>IF(B507="","",VLOOKUP(AC507,Varsayımlar!$B:$Q,14,0))</f>
        <v/>
      </c>
      <c r="AA507" s="5" t="str">
        <f>IF(B507="","",VLOOKUP(AC507,Varsayımlar!$B:$Q,15,0))</f>
        <v/>
      </c>
      <c r="AB507" s="5" t="str">
        <f>IF(B507="","",VLOOKUP(AC507,Varsayımlar!$B:$Q,16,0))</f>
        <v/>
      </c>
      <c r="AC507" s="5" t="str">
        <f t="shared" si="20"/>
        <v/>
      </c>
    </row>
    <row r="508" spans="2:29" hidden="1" x14ac:dyDescent="0.25">
      <c r="C508" s="3" t="str">
        <f>IF(B508="","",VLOOKUP(AC508,Varsayımlar!$B:$Q,3,0))</f>
        <v/>
      </c>
      <c r="H508" s="2" t="str">
        <f>IF(B508="","",VLOOKUP(AC508,Varsayımlar!$B:$Q,5,0))</f>
        <v/>
      </c>
      <c r="J508" s="2" t="str">
        <f>IF(B508="","",VLOOKUP(AC508,Varsayımlar!$B:$Q,6,0))</f>
        <v/>
      </c>
      <c r="P508" s="2" t="str">
        <f>IF(B508="","",VLOOKUP(AC508,Varsayımlar!$B:$Q,7,0)*K508)</f>
        <v/>
      </c>
      <c r="Q508" s="2" t="str">
        <f>IF(B508="","",VLOOKUP(AC508,Varsayımlar!$B:$Q,8,0))</f>
        <v/>
      </c>
      <c r="R508" s="2" t="str">
        <f>IF(B508="","",VLOOKUP(AC508,Varsayımlar!$B:$Q,9,0))</f>
        <v/>
      </c>
      <c r="S508" s="2" t="str">
        <f>IF(B508="","",VLOOKUP(AC508,Varsayımlar!$B:$Q,10,0))</f>
        <v/>
      </c>
      <c r="T508" s="2" t="str">
        <f>IF(B508="","",VLOOKUP(AC508,Varsayımlar!$B:$Q,11,0))</f>
        <v/>
      </c>
      <c r="U508" s="2" t="str">
        <f>IF(B508="","",VLOOKUP(AC508,Varsayımlar!$B:$Q,12,0))</f>
        <v/>
      </c>
      <c r="V508" s="2" t="str">
        <f>IF(B508="","",VLOOKUP(AC508,Varsayımlar!$B:$Q,13,0))</f>
        <v/>
      </c>
      <c r="W508" s="2" t="str">
        <f>IF(B508="","",VLOOKUP(AC508,Varsayımlar!$B:$Q,14,0))</f>
        <v/>
      </c>
      <c r="AA508" s="2" t="str">
        <f>IF(B508="","",VLOOKUP(AC508,Varsayımlar!$B:$Q,15,0))</f>
        <v/>
      </c>
      <c r="AB508" s="2" t="str">
        <f>IF(B508="","",VLOOKUP(AC508,Varsayımlar!$B:$Q,16,0))</f>
        <v/>
      </c>
      <c r="AC508" s="2" t="str">
        <f t="shared" si="20"/>
        <v/>
      </c>
    </row>
    <row r="509" spans="2:29" hidden="1" x14ac:dyDescent="0.25">
      <c r="B509" s="6"/>
      <c r="C509" s="7" t="str">
        <f>IF(B509="","",VLOOKUP(AC509,Varsayımlar!$B:$Q,3,0))</f>
        <v/>
      </c>
      <c r="D509" s="7"/>
      <c r="H509" s="5" t="str">
        <f>IF(B509="","",VLOOKUP(AC509,Varsayımlar!$B:$Q,5,0))</f>
        <v/>
      </c>
      <c r="I509" s="5"/>
      <c r="J509" s="5" t="str">
        <f>IF(B509="","",VLOOKUP(AC509,Varsayımlar!$B:$Q,6,0))</f>
        <v/>
      </c>
      <c r="P509" s="5" t="str">
        <f>IF(B509="","",VLOOKUP(AC509,Varsayımlar!$B:$Q,7,0)*K509)</f>
        <v/>
      </c>
      <c r="Q509" s="5" t="str">
        <f>IF(B509="","",VLOOKUP(AC509,Varsayımlar!$B:$Q,8,0))</f>
        <v/>
      </c>
      <c r="R509" s="5" t="str">
        <f>IF(B509="","",VLOOKUP(AC509,Varsayımlar!$B:$Q,9,0))</f>
        <v/>
      </c>
      <c r="S509" s="5" t="str">
        <f>IF(B509="","",VLOOKUP(AC509,Varsayımlar!$B:$Q,10,0))</f>
        <v/>
      </c>
      <c r="T509" s="5" t="str">
        <f>IF(B509="","",VLOOKUP(AC509,Varsayımlar!$B:$Q,11,0))</f>
        <v/>
      </c>
      <c r="U509" s="5" t="str">
        <f>IF(B509="","",VLOOKUP(AC509,Varsayımlar!$B:$Q,12,0))</f>
        <v/>
      </c>
      <c r="V509" s="5" t="str">
        <f>IF(B509="","",VLOOKUP(AC509,Varsayımlar!$B:$Q,13,0))</f>
        <v/>
      </c>
      <c r="W509" s="5" t="str">
        <f>IF(B509="","",VLOOKUP(AC509,Varsayımlar!$B:$Q,14,0))</f>
        <v/>
      </c>
      <c r="AA509" s="5" t="str">
        <f>IF(B509="","",VLOOKUP(AC509,Varsayımlar!$B:$Q,15,0))</f>
        <v/>
      </c>
      <c r="AB509" s="5" t="str">
        <f>IF(B509="","",VLOOKUP(AC509,Varsayımlar!$B:$Q,16,0))</f>
        <v/>
      </c>
      <c r="AC509" s="5" t="str">
        <f t="shared" si="20"/>
        <v/>
      </c>
    </row>
    <row r="510" spans="2:29" hidden="1" x14ac:dyDescent="0.25">
      <c r="C510" s="3" t="str">
        <f>IF(B510="","",VLOOKUP(AC510,Varsayımlar!$B:$Q,3,0))</f>
        <v/>
      </c>
      <c r="H510" s="2" t="str">
        <f>IF(B510="","",VLOOKUP(AC510,Varsayımlar!$B:$Q,5,0))</f>
        <v/>
      </c>
      <c r="J510" s="2" t="str">
        <f>IF(B510="","",VLOOKUP(AC510,Varsayımlar!$B:$Q,6,0))</f>
        <v/>
      </c>
      <c r="P510" s="2" t="str">
        <f>IF(B510="","",VLOOKUP(AC510,Varsayımlar!$B:$Q,7,0)*K510)</f>
        <v/>
      </c>
      <c r="Q510" s="2" t="str">
        <f>IF(B510="","",VLOOKUP(AC510,Varsayımlar!$B:$Q,8,0))</f>
        <v/>
      </c>
      <c r="R510" s="2" t="str">
        <f>IF(B510="","",VLOOKUP(AC510,Varsayımlar!$B:$Q,9,0))</f>
        <v/>
      </c>
      <c r="S510" s="2" t="str">
        <f>IF(B510="","",VLOOKUP(AC510,Varsayımlar!$B:$Q,10,0))</f>
        <v/>
      </c>
      <c r="T510" s="2" t="str">
        <f>IF(B510="","",VLOOKUP(AC510,Varsayımlar!$B:$Q,11,0))</f>
        <v/>
      </c>
      <c r="U510" s="2" t="str">
        <f>IF(B510="","",VLOOKUP(AC510,Varsayımlar!$B:$Q,12,0))</f>
        <v/>
      </c>
      <c r="V510" s="2" t="str">
        <f>IF(B510="","",VLOOKUP(AC510,Varsayımlar!$B:$Q,13,0))</f>
        <v/>
      </c>
      <c r="W510" s="2" t="str">
        <f>IF(B510="","",VLOOKUP(AC510,Varsayımlar!$B:$Q,14,0))</f>
        <v/>
      </c>
      <c r="AA510" s="2" t="str">
        <f>IF(B510="","",VLOOKUP(AC510,Varsayımlar!$B:$Q,15,0))</f>
        <v/>
      </c>
      <c r="AB510" s="2" t="str">
        <f>IF(B510="","",VLOOKUP(AC510,Varsayımlar!$B:$Q,16,0))</f>
        <v/>
      </c>
      <c r="AC510" s="2" t="str">
        <f t="shared" si="20"/>
        <v/>
      </c>
    </row>
    <row r="511" spans="2:29" hidden="1" x14ac:dyDescent="0.25">
      <c r="B511" s="6"/>
      <c r="C511" s="7" t="str">
        <f>IF(B511="","",VLOOKUP(AC511,Varsayımlar!$B:$Q,3,0))</f>
        <v/>
      </c>
      <c r="D511" s="7"/>
      <c r="H511" s="5" t="str">
        <f>IF(B511="","",VLOOKUP(AC511,Varsayımlar!$B:$Q,5,0))</f>
        <v/>
      </c>
      <c r="I511" s="5"/>
      <c r="J511" s="5" t="str">
        <f>IF(B511="","",VLOOKUP(AC511,Varsayımlar!$B:$Q,6,0))</f>
        <v/>
      </c>
      <c r="P511" s="5" t="str">
        <f>IF(B511="","",VLOOKUP(AC511,Varsayımlar!$B:$Q,7,0)*K511)</f>
        <v/>
      </c>
      <c r="Q511" s="5" t="str">
        <f>IF(B511="","",VLOOKUP(AC511,Varsayımlar!$B:$Q,8,0))</f>
        <v/>
      </c>
      <c r="R511" s="5" t="str">
        <f>IF(B511="","",VLOOKUP(AC511,Varsayımlar!$B:$Q,9,0))</f>
        <v/>
      </c>
      <c r="S511" s="5" t="str">
        <f>IF(B511="","",VLOOKUP(AC511,Varsayımlar!$B:$Q,10,0))</f>
        <v/>
      </c>
      <c r="T511" s="5" t="str">
        <f>IF(B511="","",VLOOKUP(AC511,Varsayımlar!$B:$Q,11,0))</f>
        <v/>
      </c>
      <c r="U511" s="5" t="str">
        <f>IF(B511="","",VLOOKUP(AC511,Varsayımlar!$B:$Q,12,0))</f>
        <v/>
      </c>
      <c r="V511" s="5" t="str">
        <f>IF(B511="","",VLOOKUP(AC511,Varsayımlar!$B:$Q,13,0))</f>
        <v/>
      </c>
      <c r="W511" s="5" t="str">
        <f>IF(B511="","",VLOOKUP(AC511,Varsayımlar!$B:$Q,14,0))</f>
        <v/>
      </c>
      <c r="AA511" s="5" t="str">
        <f>IF(B511="","",VLOOKUP(AC511,Varsayımlar!$B:$Q,15,0))</f>
        <v/>
      </c>
      <c r="AB511" s="5" t="str">
        <f>IF(B511="","",VLOOKUP(AC511,Varsayımlar!$B:$Q,16,0))</f>
        <v/>
      </c>
      <c r="AC511" s="5" t="str">
        <f t="shared" si="20"/>
        <v/>
      </c>
    </row>
    <row r="512" spans="2:29" hidden="1" x14ac:dyDescent="0.25">
      <c r="C512" s="3" t="str">
        <f>IF(B512="","",VLOOKUP(AC512,Varsayımlar!$B:$Q,3,0))</f>
        <v/>
      </c>
      <c r="H512" s="2" t="str">
        <f>IF(B512="","",VLOOKUP(AC512,Varsayımlar!$B:$Q,5,0))</f>
        <v/>
      </c>
      <c r="J512" s="2" t="str">
        <f>IF(B512="","",VLOOKUP(AC512,Varsayımlar!$B:$Q,6,0))</f>
        <v/>
      </c>
      <c r="P512" s="2" t="str">
        <f>IF(B512="","",VLOOKUP(AC512,Varsayımlar!$B:$Q,7,0)*K512)</f>
        <v/>
      </c>
      <c r="Q512" s="2" t="str">
        <f>IF(B512="","",VLOOKUP(AC512,Varsayımlar!$B:$Q,8,0))</f>
        <v/>
      </c>
      <c r="R512" s="2" t="str">
        <f>IF(B512="","",VLOOKUP(AC512,Varsayımlar!$B:$Q,9,0))</f>
        <v/>
      </c>
      <c r="S512" s="2" t="str">
        <f>IF(B512="","",VLOOKUP(AC512,Varsayımlar!$B:$Q,10,0))</f>
        <v/>
      </c>
      <c r="T512" s="2" t="str">
        <f>IF(B512="","",VLOOKUP(AC512,Varsayımlar!$B:$Q,11,0))</f>
        <v/>
      </c>
      <c r="U512" s="2" t="str">
        <f>IF(B512="","",VLOOKUP(AC512,Varsayımlar!$B:$Q,12,0))</f>
        <v/>
      </c>
      <c r="V512" s="2" t="str">
        <f>IF(B512="","",VLOOKUP(AC512,Varsayımlar!$B:$Q,13,0))</f>
        <v/>
      </c>
      <c r="W512" s="2" t="str">
        <f>IF(B512="","",VLOOKUP(AC512,Varsayımlar!$B:$Q,14,0))</f>
        <v/>
      </c>
      <c r="AA512" s="2" t="str">
        <f>IF(B512="","",VLOOKUP(AC512,Varsayımlar!$B:$Q,15,0))</f>
        <v/>
      </c>
      <c r="AB512" s="2" t="str">
        <f>IF(B512="","",VLOOKUP(AC512,Varsayımlar!$B:$Q,16,0))</f>
        <v/>
      </c>
      <c r="AC512" s="2" t="str">
        <f t="shared" si="20"/>
        <v/>
      </c>
    </row>
    <row r="513" spans="2:29" hidden="1" x14ac:dyDescent="0.25">
      <c r="B513" s="6"/>
      <c r="C513" s="7" t="str">
        <f>IF(B513="","",VLOOKUP(AC513,Varsayımlar!$B:$Q,3,0))</f>
        <v/>
      </c>
      <c r="D513" s="7"/>
      <c r="H513" s="5" t="str">
        <f>IF(B513="","",VLOOKUP(AC513,Varsayımlar!$B:$Q,5,0))</f>
        <v/>
      </c>
      <c r="I513" s="5"/>
      <c r="J513" s="5" t="str">
        <f>IF(B513="","",VLOOKUP(AC513,Varsayımlar!$B:$Q,6,0))</f>
        <v/>
      </c>
      <c r="P513" s="5" t="str">
        <f>IF(B513="","",VLOOKUP(AC513,Varsayımlar!$B:$Q,7,0)*K513)</f>
        <v/>
      </c>
      <c r="Q513" s="5" t="str">
        <f>IF(B513="","",VLOOKUP(AC513,Varsayımlar!$B:$Q,8,0))</f>
        <v/>
      </c>
      <c r="R513" s="5" t="str">
        <f>IF(B513="","",VLOOKUP(AC513,Varsayımlar!$B:$Q,9,0))</f>
        <v/>
      </c>
      <c r="S513" s="5" t="str">
        <f>IF(B513="","",VLOOKUP(AC513,Varsayımlar!$B:$Q,10,0))</f>
        <v/>
      </c>
      <c r="T513" s="5" t="str">
        <f>IF(B513="","",VLOOKUP(AC513,Varsayımlar!$B:$Q,11,0))</f>
        <v/>
      </c>
      <c r="U513" s="5" t="str">
        <f>IF(B513="","",VLOOKUP(AC513,Varsayımlar!$B:$Q,12,0))</f>
        <v/>
      </c>
      <c r="V513" s="5" t="str">
        <f>IF(B513="","",VLOOKUP(AC513,Varsayımlar!$B:$Q,13,0))</f>
        <v/>
      </c>
      <c r="W513" s="5" t="str">
        <f>IF(B513="","",VLOOKUP(AC513,Varsayımlar!$B:$Q,14,0))</f>
        <v/>
      </c>
      <c r="AA513" s="5" t="str">
        <f>IF(B513="","",VLOOKUP(AC513,Varsayımlar!$B:$Q,15,0))</f>
        <v/>
      </c>
      <c r="AB513" s="5" t="str">
        <f>IF(B513="","",VLOOKUP(AC513,Varsayımlar!$B:$Q,16,0))</f>
        <v/>
      </c>
      <c r="AC513" s="5" t="str">
        <f t="shared" si="20"/>
        <v/>
      </c>
    </row>
    <row r="514" spans="2:29" hidden="1" x14ac:dyDescent="0.25">
      <c r="C514" s="3" t="str">
        <f>IF(B514="","",VLOOKUP(AC514,Varsayımlar!$B:$Q,3,0))</f>
        <v/>
      </c>
      <c r="H514" s="2" t="str">
        <f>IF(B514="","",VLOOKUP(AC514,Varsayımlar!$B:$Q,5,0))</f>
        <v/>
      </c>
      <c r="J514" s="2" t="str">
        <f>IF(B514="","",VLOOKUP(AC514,Varsayımlar!$B:$Q,6,0))</f>
        <v/>
      </c>
      <c r="P514" s="2" t="str">
        <f>IF(B514="","",VLOOKUP(AC514,Varsayımlar!$B:$Q,7,0)*K514)</f>
        <v/>
      </c>
      <c r="Q514" s="2" t="str">
        <f>IF(B514="","",VLOOKUP(AC514,Varsayımlar!$B:$Q,8,0))</f>
        <v/>
      </c>
      <c r="R514" s="2" t="str">
        <f>IF(B514="","",VLOOKUP(AC514,Varsayımlar!$B:$Q,9,0))</f>
        <v/>
      </c>
      <c r="S514" s="2" t="str">
        <f>IF(B514="","",VLOOKUP(AC514,Varsayımlar!$B:$Q,10,0))</f>
        <v/>
      </c>
      <c r="T514" s="2" t="str">
        <f>IF(B514="","",VLOOKUP(AC514,Varsayımlar!$B:$Q,11,0))</f>
        <v/>
      </c>
      <c r="U514" s="2" t="str">
        <f>IF(B514="","",VLOOKUP(AC514,Varsayımlar!$B:$Q,12,0))</f>
        <v/>
      </c>
      <c r="V514" s="2" t="str">
        <f>IF(B514="","",VLOOKUP(AC514,Varsayımlar!$B:$Q,13,0))</f>
        <v/>
      </c>
      <c r="W514" s="2" t="str">
        <f>IF(B514="","",VLOOKUP(AC514,Varsayımlar!$B:$Q,14,0))</f>
        <v/>
      </c>
      <c r="AA514" s="2" t="str">
        <f>IF(B514="","",VLOOKUP(AC514,Varsayımlar!$B:$Q,15,0))</f>
        <v/>
      </c>
      <c r="AB514" s="2" t="str">
        <f>IF(B514="","",VLOOKUP(AC514,Varsayımlar!$B:$Q,16,0))</f>
        <v/>
      </c>
      <c r="AC514" s="2" t="str">
        <f t="shared" si="20"/>
        <v/>
      </c>
    </row>
    <row r="515" spans="2:29" hidden="1" x14ac:dyDescent="0.25">
      <c r="B515" s="6"/>
      <c r="C515" s="7" t="str">
        <f>IF(B515="","",VLOOKUP(AC515,Varsayımlar!$B:$Q,3,0))</f>
        <v/>
      </c>
      <c r="D515" s="7"/>
      <c r="H515" s="5" t="str">
        <f>IF(B515="","",VLOOKUP(AC515,Varsayımlar!$B:$Q,5,0))</f>
        <v/>
      </c>
      <c r="I515" s="5"/>
      <c r="J515" s="5" t="str">
        <f>IF(B515="","",VLOOKUP(AC515,Varsayımlar!$B:$Q,6,0))</f>
        <v/>
      </c>
      <c r="P515" s="5" t="str">
        <f>IF(B515="","",VLOOKUP(AC515,Varsayımlar!$B:$Q,7,0)*K515)</f>
        <v/>
      </c>
      <c r="Q515" s="5" t="str">
        <f>IF(B515="","",VLOOKUP(AC515,Varsayımlar!$B:$Q,8,0))</f>
        <v/>
      </c>
      <c r="R515" s="5" t="str">
        <f>IF(B515="","",VLOOKUP(AC515,Varsayımlar!$B:$Q,9,0))</f>
        <v/>
      </c>
      <c r="S515" s="5" t="str">
        <f>IF(B515="","",VLOOKUP(AC515,Varsayımlar!$B:$Q,10,0))</f>
        <v/>
      </c>
      <c r="T515" s="5" t="str">
        <f>IF(B515="","",VLOOKUP(AC515,Varsayımlar!$B:$Q,11,0))</f>
        <v/>
      </c>
      <c r="U515" s="5" t="str">
        <f>IF(B515="","",VLOOKUP(AC515,Varsayımlar!$B:$Q,12,0))</f>
        <v/>
      </c>
      <c r="V515" s="5" t="str">
        <f>IF(B515="","",VLOOKUP(AC515,Varsayımlar!$B:$Q,13,0))</f>
        <v/>
      </c>
      <c r="W515" s="5" t="str">
        <f>IF(B515="","",VLOOKUP(AC515,Varsayımlar!$B:$Q,14,0))</f>
        <v/>
      </c>
      <c r="AA515" s="5" t="str">
        <f>IF(B515="","",VLOOKUP(AC515,Varsayımlar!$B:$Q,15,0))</f>
        <v/>
      </c>
      <c r="AB515" s="5" t="str">
        <f>IF(B515="","",VLOOKUP(AC515,Varsayımlar!$B:$Q,16,0))</f>
        <v/>
      </c>
      <c r="AC515" s="5" t="str">
        <f t="shared" si="20"/>
        <v/>
      </c>
    </row>
    <row r="516" spans="2:29" hidden="1" x14ac:dyDescent="0.25">
      <c r="C516" s="3" t="str">
        <f>IF(B516="","",VLOOKUP(AC516,Varsayımlar!$B:$Q,3,0))</f>
        <v/>
      </c>
      <c r="H516" s="2" t="str">
        <f>IF(B516="","",VLOOKUP(AC516,Varsayımlar!$B:$Q,5,0))</f>
        <v/>
      </c>
      <c r="J516" s="2" t="str">
        <f>IF(B516="","",VLOOKUP(AC516,Varsayımlar!$B:$Q,6,0))</f>
        <v/>
      </c>
      <c r="P516" s="2" t="str">
        <f>IF(B516="","",VLOOKUP(AC516,Varsayımlar!$B:$Q,7,0)*K516)</f>
        <v/>
      </c>
      <c r="Q516" s="2" t="str">
        <f>IF(B516="","",VLOOKUP(AC516,Varsayımlar!$B:$Q,8,0))</f>
        <v/>
      </c>
      <c r="R516" s="2" t="str">
        <f>IF(B516="","",VLOOKUP(AC516,Varsayımlar!$B:$Q,9,0))</f>
        <v/>
      </c>
      <c r="S516" s="2" t="str">
        <f>IF(B516="","",VLOOKUP(AC516,Varsayımlar!$B:$Q,10,0))</f>
        <v/>
      </c>
      <c r="T516" s="2" t="str">
        <f>IF(B516="","",VLOOKUP(AC516,Varsayımlar!$B:$Q,11,0))</f>
        <v/>
      </c>
      <c r="U516" s="2" t="str">
        <f>IF(B516="","",VLOOKUP(AC516,Varsayımlar!$B:$Q,12,0))</f>
        <v/>
      </c>
      <c r="V516" s="2" t="str">
        <f>IF(B516="","",VLOOKUP(AC516,Varsayımlar!$B:$Q,13,0))</f>
        <v/>
      </c>
      <c r="W516" s="2" t="str">
        <f>IF(B516="","",VLOOKUP(AC516,Varsayımlar!$B:$Q,14,0))</f>
        <v/>
      </c>
      <c r="AA516" s="2" t="str">
        <f>IF(B516="","",VLOOKUP(AC516,Varsayımlar!$B:$Q,15,0))</f>
        <v/>
      </c>
      <c r="AB516" s="2" t="str">
        <f>IF(B516="","",VLOOKUP(AC516,Varsayımlar!$B:$Q,16,0))</f>
        <v/>
      </c>
      <c r="AC516" s="2" t="str">
        <f t="shared" si="20"/>
        <v/>
      </c>
    </row>
    <row r="517" spans="2:29" hidden="1" x14ac:dyDescent="0.25">
      <c r="B517" s="6"/>
      <c r="C517" s="7" t="str">
        <f>IF(B517="","",VLOOKUP(AC517,Varsayımlar!$B:$Q,3,0))</f>
        <v/>
      </c>
      <c r="D517" s="7"/>
      <c r="H517" s="5" t="str">
        <f>IF(B517="","",VLOOKUP(AC517,Varsayımlar!$B:$Q,5,0))</f>
        <v/>
      </c>
      <c r="I517" s="5"/>
      <c r="J517" s="5" t="str">
        <f>IF(B517="","",VLOOKUP(AC517,Varsayımlar!$B:$Q,6,0))</f>
        <v/>
      </c>
      <c r="P517" s="5" t="str">
        <f>IF(B517="","",VLOOKUP(AC517,Varsayımlar!$B:$Q,7,0)*K517)</f>
        <v/>
      </c>
      <c r="Q517" s="5" t="str">
        <f>IF(B517="","",VLOOKUP(AC517,Varsayımlar!$B:$Q,8,0))</f>
        <v/>
      </c>
      <c r="R517" s="5" t="str">
        <f>IF(B517="","",VLOOKUP(AC517,Varsayımlar!$B:$Q,9,0))</f>
        <v/>
      </c>
      <c r="S517" s="5" t="str">
        <f>IF(B517="","",VLOOKUP(AC517,Varsayımlar!$B:$Q,10,0))</f>
        <v/>
      </c>
      <c r="T517" s="5" t="str">
        <f>IF(B517="","",VLOOKUP(AC517,Varsayımlar!$B:$Q,11,0))</f>
        <v/>
      </c>
      <c r="U517" s="5" t="str">
        <f>IF(B517="","",VLOOKUP(AC517,Varsayımlar!$B:$Q,12,0))</f>
        <v/>
      </c>
      <c r="V517" s="5" t="str">
        <f>IF(B517="","",VLOOKUP(AC517,Varsayımlar!$B:$Q,13,0))</f>
        <v/>
      </c>
      <c r="W517" s="5" t="str">
        <f>IF(B517="","",VLOOKUP(AC517,Varsayımlar!$B:$Q,14,0))</f>
        <v/>
      </c>
      <c r="AA517" s="5" t="str">
        <f>IF(B517="","",VLOOKUP(AC517,Varsayımlar!$B:$Q,15,0))</f>
        <v/>
      </c>
      <c r="AB517" s="5" t="str">
        <f>IF(B517="","",VLOOKUP(AC517,Varsayımlar!$B:$Q,16,0))</f>
        <v/>
      </c>
      <c r="AC517" s="5" t="str">
        <f t="shared" si="20"/>
        <v/>
      </c>
    </row>
    <row r="518" spans="2:29" hidden="1" x14ac:dyDescent="0.25">
      <c r="C518" s="3" t="str">
        <f>IF(B518="","",VLOOKUP(AC518,Varsayımlar!$B:$Q,3,0))</f>
        <v/>
      </c>
      <c r="H518" s="2" t="str">
        <f>IF(B518="","",VLOOKUP(AC518,Varsayımlar!$B:$Q,5,0))</f>
        <v/>
      </c>
      <c r="J518" s="2" t="str">
        <f>IF(B518="","",VLOOKUP(AC518,Varsayımlar!$B:$Q,6,0))</f>
        <v/>
      </c>
      <c r="P518" s="2" t="str">
        <f>IF(B518="","",VLOOKUP(AC518,Varsayımlar!$B:$Q,7,0)*K518)</f>
        <v/>
      </c>
      <c r="Q518" s="2" t="str">
        <f>IF(B518="","",VLOOKUP(AC518,Varsayımlar!$B:$Q,8,0))</f>
        <v/>
      </c>
      <c r="R518" s="2" t="str">
        <f>IF(B518="","",VLOOKUP(AC518,Varsayımlar!$B:$Q,9,0))</f>
        <v/>
      </c>
      <c r="S518" s="2" t="str">
        <f>IF(B518="","",VLOOKUP(AC518,Varsayımlar!$B:$Q,10,0))</f>
        <v/>
      </c>
      <c r="T518" s="2" t="str">
        <f>IF(B518="","",VLOOKUP(AC518,Varsayımlar!$B:$Q,11,0))</f>
        <v/>
      </c>
      <c r="U518" s="2" t="str">
        <f>IF(B518="","",VLOOKUP(AC518,Varsayımlar!$B:$Q,12,0))</f>
        <v/>
      </c>
      <c r="V518" s="2" t="str">
        <f>IF(B518="","",VLOOKUP(AC518,Varsayımlar!$B:$Q,13,0))</f>
        <v/>
      </c>
      <c r="W518" s="2" t="str">
        <f>IF(B518="","",VLOOKUP(AC518,Varsayımlar!$B:$Q,14,0))</f>
        <v/>
      </c>
      <c r="AA518" s="2" t="str">
        <f>IF(B518="","",VLOOKUP(AC518,Varsayımlar!$B:$Q,15,0))</f>
        <v/>
      </c>
      <c r="AB518" s="2" t="str">
        <f>IF(B518="","",VLOOKUP(AC518,Varsayımlar!$B:$Q,16,0))</f>
        <v/>
      </c>
      <c r="AC518" s="2" t="str">
        <f t="shared" si="20"/>
        <v/>
      </c>
    </row>
    <row r="519" spans="2:29" hidden="1" x14ac:dyDescent="0.25">
      <c r="B519" s="6"/>
      <c r="C519" s="7" t="str">
        <f>IF(B519="","",VLOOKUP(AC519,Varsayımlar!$B:$Q,3,0))</f>
        <v/>
      </c>
      <c r="D519" s="7"/>
      <c r="H519" s="5" t="str">
        <f>IF(B519="","",VLOOKUP(AC519,Varsayımlar!$B:$Q,5,0))</f>
        <v/>
      </c>
      <c r="I519" s="5"/>
      <c r="J519" s="5" t="str">
        <f>IF(B519="","",VLOOKUP(AC519,Varsayımlar!$B:$Q,6,0))</f>
        <v/>
      </c>
      <c r="P519" s="5" t="str">
        <f>IF(B519="","",VLOOKUP(AC519,Varsayımlar!$B:$Q,7,0)*K519)</f>
        <v/>
      </c>
      <c r="Q519" s="5" t="str">
        <f>IF(B519="","",VLOOKUP(AC519,Varsayımlar!$B:$Q,8,0))</f>
        <v/>
      </c>
      <c r="R519" s="5" t="str">
        <f>IF(B519="","",VLOOKUP(AC519,Varsayımlar!$B:$Q,9,0))</f>
        <v/>
      </c>
      <c r="S519" s="5" t="str">
        <f>IF(B519="","",VLOOKUP(AC519,Varsayımlar!$B:$Q,10,0))</f>
        <v/>
      </c>
      <c r="T519" s="5" t="str">
        <f>IF(B519="","",VLOOKUP(AC519,Varsayımlar!$B:$Q,11,0))</f>
        <v/>
      </c>
      <c r="U519" s="5" t="str">
        <f>IF(B519="","",VLOOKUP(AC519,Varsayımlar!$B:$Q,12,0))</f>
        <v/>
      </c>
      <c r="V519" s="5" t="str">
        <f>IF(B519="","",VLOOKUP(AC519,Varsayımlar!$B:$Q,13,0))</f>
        <v/>
      </c>
      <c r="W519" s="5" t="str">
        <f>IF(B519="","",VLOOKUP(AC519,Varsayımlar!$B:$Q,14,0))</f>
        <v/>
      </c>
      <c r="AA519" s="5" t="str">
        <f>IF(B519="","",VLOOKUP(AC519,Varsayımlar!$B:$Q,15,0))</f>
        <v/>
      </c>
      <c r="AB519" s="5" t="str">
        <f>IF(B519="","",VLOOKUP(AC519,Varsayımlar!$B:$Q,16,0))</f>
        <v/>
      </c>
      <c r="AC519" s="5" t="str">
        <f t="shared" si="20"/>
        <v/>
      </c>
    </row>
    <row r="520" spans="2:29" hidden="1" x14ac:dyDescent="0.25">
      <c r="C520" s="3" t="str">
        <f>IF(B520="","",VLOOKUP(AC520,Varsayımlar!$B:$Q,3,0))</f>
        <v/>
      </c>
      <c r="H520" s="2" t="str">
        <f>IF(B520="","",VLOOKUP(AC520,Varsayımlar!$B:$Q,5,0))</f>
        <v/>
      </c>
      <c r="J520" s="2" t="str">
        <f>IF(B520="","",VLOOKUP(AC520,Varsayımlar!$B:$Q,6,0))</f>
        <v/>
      </c>
      <c r="P520" s="2" t="str">
        <f>IF(B520="","",VLOOKUP(AC520,Varsayımlar!$B:$Q,7,0)*K520)</f>
        <v/>
      </c>
      <c r="Q520" s="2" t="str">
        <f>IF(B520="","",VLOOKUP(AC520,Varsayımlar!$B:$Q,8,0))</f>
        <v/>
      </c>
      <c r="R520" s="2" t="str">
        <f>IF(B520="","",VLOOKUP(AC520,Varsayımlar!$B:$Q,9,0))</f>
        <v/>
      </c>
      <c r="S520" s="2" t="str">
        <f>IF(B520="","",VLOOKUP(AC520,Varsayımlar!$B:$Q,10,0))</f>
        <v/>
      </c>
      <c r="T520" s="2" t="str">
        <f>IF(B520="","",VLOOKUP(AC520,Varsayımlar!$B:$Q,11,0))</f>
        <v/>
      </c>
      <c r="U520" s="2" t="str">
        <f>IF(B520="","",VLOOKUP(AC520,Varsayımlar!$B:$Q,12,0))</f>
        <v/>
      </c>
      <c r="V520" s="2" t="str">
        <f>IF(B520="","",VLOOKUP(AC520,Varsayımlar!$B:$Q,13,0))</f>
        <v/>
      </c>
      <c r="W520" s="2" t="str">
        <f>IF(B520="","",VLOOKUP(AC520,Varsayımlar!$B:$Q,14,0))</f>
        <v/>
      </c>
      <c r="AA520" s="2" t="str">
        <f>IF(B520="","",VLOOKUP(AC520,Varsayımlar!$B:$Q,15,0))</f>
        <v/>
      </c>
      <c r="AB520" s="2" t="str">
        <f>IF(B520="","",VLOOKUP(AC520,Varsayımlar!$B:$Q,16,0))</f>
        <v/>
      </c>
      <c r="AC520" s="2" t="str">
        <f t="shared" si="20"/>
        <v/>
      </c>
    </row>
    <row r="521" spans="2:29" hidden="1" x14ac:dyDescent="0.25">
      <c r="B521" s="6"/>
      <c r="C521" s="7" t="str">
        <f>IF(B521="","",VLOOKUP(AC521,Varsayımlar!$B:$Q,3,0))</f>
        <v/>
      </c>
      <c r="D521" s="7"/>
      <c r="H521" s="5" t="str">
        <f>IF(B521="","",VLOOKUP(AC521,Varsayımlar!$B:$Q,5,0))</f>
        <v/>
      </c>
      <c r="I521" s="5"/>
      <c r="J521" s="5" t="str">
        <f>IF(B521="","",VLOOKUP(AC521,Varsayımlar!$B:$Q,6,0))</f>
        <v/>
      </c>
      <c r="P521" s="5" t="str">
        <f>IF(B521="","",VLOOKUP(AC521,Varsayımlar!$B:$Q,7,0)*K521)</f>
        <v/>
      </c>
      <c r="Q521" s="5" t="str">
        <f>IF(B521="","",VLOOKUP(AC521,Varsayımlar!$B:$Q,8,0))</f>
        <v/>
      </c>
      <c r="R521" s="5" t="str">
        <f>IF(B521="","",VLOOKUP(AC521,Varsayımlar!$B:$Q,9,0))</f>
        <v/>
      </c>
      <c r="S521" s="5" t="str">
        <f>IF(B521="","",VLOOKUP(AC521,Varsayımlar!$B:$Q,10,0))</f>
        <v/>
      </c>
      <c r="T521" s="5" t="str">
        <f>IF(B521="","",VLOOKUP(AC521,Varsayımlar!$B:$Q,11,0))</f>
        <v/>
      </c>
      <c r="U521" s="5" t="str">
        <f>IF(B521="","",VLOOKUP(AC521,Varsayımlar!$B:$Q,12,0))</f>
        <v/>
      </c>
      <c r="V521" s="5" t="str">
        <f>IF(B521="","",VLOOKUP(AC521,Varsayımlar!$B:$Q,13,0))</f>
        <v/>
      </c>
      <c r="W521" s="5" t="str">
        <f>IF(B521="","",VLOOKUP(AC521,Varsayımlar!$B:$Q,14,0))</f>
        <v/>
      </c>
      <c r="AA521" s="5" t="str">
        <f>IF(B521="","",VLOOKUP(AC521,Varsayımlar!$B:$Q,15,0))</f>
        <v/>
      </c>
      <c r="AB521" s="5" t="str">
        <f>IF(B521="","",VLOOKUP(AC521,Varsayımlar!$B:$Q,16,0))</f>
        <v/>
      </c>
      <c r="AC521" s="5" t="str">
        <f t="shared" si="20"/>
        <v/>
      </c>
    </row>
    <row r="522" spans="2:29" hidden="1" x14ac:dyDescent="0.25">
      <c r="C522" s="3" t="str">
        <f>IF(B522="","",VLOOKUP(AC522,Varsayımlar!$B:$Q,3,0))</f>
        <v/>
      </c>
      <c r="H522" s="2" t="str">
        <f>IF(B522="","",VLOOKUP(AC522,Varsayımlar!$B:$Q,5,0))</f>
        <v/>
      </c>
      <c r="J522" s="2" t="str">
        <f>IF(B522="","",VLOOKUP(AC522,Varsayımlar!$B:$Q,6,0))</f>
        <v/>
      </c>
      <c r="P522" s="2" t="str">
        <f>IF(B522="","",VLOOKUP(AC522,Varsayımlar!$B:$Q,7,0)*K522)</f>
        <v/>
      </c>
      <c r="Q522" s="2" t="str">
        <f>IF(B522="","",VLOOKUP(AC522,Varsayımlar!$B:$Q,8,0))</f>
        <v/>
      </c>
      <c r="R522" s="2" t="str">
        <f>IF(B522="","",VLOOKUP(AC522,Varsayımlar!$B:$Q,9,0))</f>
        <v/>
      </c>
      <c r="S522" s="2" t="str">
        <f>IF(B522="","",VLOOKUP(AC522,Varsayımlar!$B:$Q,10,0))</f>
        <v/>
      </c>
      <c r="T522" s="2" t="str">
        <f>IF(B522="","",VLOOKUP(AC522,Varsayımlar!$B:$Q,11,0))</f>
        <v/>
      </c>
      <c r="U522" s="2" t="str">
        <f>IF(B522="","",VLOOKUP(AC522,Varsayımlar!$B:$Q,12,0))</f>
        <v/>
      </c>
      <c r="V522" s="2" t="str">
        <f>IF(B522="","",VLOOKUP(AC522,Varsayımlar!$B:$Q,13,0))</f>
        <v/>
      </c>
      <c r="W522" s="2" t="str">
        <f>IF(B522="","",VLOOKUP(AC522,Varsayımlar!$B:$Q,14,0))</f>
        <v/>
      </c>
      <c r="AA522" s="2" t="str">
        <f>IF(B522="","",VLOOKUP(AC522,Varsayımlar!$B:$Q,15,0))</f>
        <v/>
      </c>
      <c r="AB522" s="2" t="str">
        <f>IF(B522="","",VLOOKUP(AC522,Varsayımlar!$B:$Q,16,0))</f>
        <v/>
      </c>
      <c r="AC522" s="2" t="str">
        <f t="shared" si="20"/>
        <v/>
      </c>
    </row>
    <row r="523" spans="2:29" hidden="1" x14ac:dyDescent="0.25">
      <c r="B523" s="6"/>
      <c r="C523" s="7" t="str">
        <f>IF(B523="","",VLOOKUP(AC523,Varsayımlar!$B:$Q,3,0))</f>
        <v/>
      </c>
      <c r="D523" s="7"/>
      <c r="H523" s="5" t="str">
        <f>IF(B523="","",VLOOKUP(AC523,Varsayımlar!$B:$Q,5,0))</f>
        <v/>
      </c>
      <c r="I523" s="5"/>
      <c r="J523" s="5" t="str">
        <f>IF(B523="","",VLOOKUP(AC523,Varsayımlar!$B:$Q,6,0))</f>
        <v/>
      </c>
      <c r="P523" s="5" t="str">
        <f>IF(B523="","",VLOOKUP(AC523,Varsayımlar!$B:$Q,7,0)*K523)</f>
        <v/>
      </c>
      <c r="Q523" s="5" t="str">
        <f>IF(B523="","",VLOOKUP(AC523,Varsayımlar!$B:$Q,8,0))</f>
        <v/>
      </c>
      <c r="R523" s="5" t="str">
        <f>IF(B523="","",VLOOKUP(AC523,Varsayımlar!$B:$Q,9,0))</f>
        <v/>
      </c>
      <c r="S523" s="5" t="str">
        <f>IF(B523="","",VLOOKUP(AC523,Varsayımlar!$B:$Q,10,0))</f>
        <v/>
      </c>
      <c r="T523" s="5" t="str">
        <f>IF(B523="","",VLOOKUP(AC523,Varsayımlar!$B:$Q,11,0))</f>
        <v/>
      </c>
      <c r="U523" s="5" t="str">
        <f>IF(B523="","",VLOOKUP(AC523,Varsayımlar!$B:$Q,12,0))</f>
        <v/>
      </c>
      <c r="V523" s="5" t="str">
        <f>IF(B523="","",VLOOKUP(AC523,Varsayımlar!$B:$Q,13,0))</f>
        <v/>
      </c>
      <c r="W523" s="5" t="str">
        <f>IF(B523="","",VLOOKUP(AC523,Varsayımlar!$B:$Q,14,0))</f>
        <v/>
      </c>
      <c r="AA523" s="5" t="str">
        <f>IF(B523="","",VLOOKUP(AC523,Varsayımlar!$B:$Q,15,0))</f>
        <v/>
      </c>
      <c r="AB523" s="5" t="str">
        <f>IF(B523="","",VLOOKUP(AC523,Varsayımlar!$B:$Q,16,0))</f>
        <v/>
      </c>
      <c r="AC523" s="5" t="str">
        <f t="shared" si="20"/>
        <v/>
      </c>
    </row>
    <row r="524" spans="2:29" hidden="1" x14ac:dyDescent="0.25">
      <c r="C524" s="3" t="str">
        <f>IF(B524="","",VLOOKUP(AC524,Varsayımlar!$B:$Q,3,0))</f>
        <v/>
      </c>
      <c r="H524" s="2" t="str">
        <f>IF(B524="","",VLOOKUP(AC524,Varsayımlar!$B:$Q,5,0))</f>
        <v/>
      </c>
      <c r="J524" s="2" t="str">
        <f>IF(B524="","",VLOOKUP(AC524,Varsayımlar!$B:$Q,6,0))</f>
        <v/>
      </c>
      <c r="P524" s="2" t="str">
        <f>IF(B524="","",VLOOKUP(AC524,Varsayımlar!$B:$Q,7,0)*K524)</f>
        <v/>
      </c>
      <c r="Q524" s="2" t="str">
        <f>IF(B524="","",VLOOKUP(AC524,Varsayımlar!$B:$Q,8,0))</f>
        <v/>
      </c>
      <c r="R524" s="2" t="str">
        <f>IF(B524="","",VLOOKUP(AC524,Varsayımlar!$B:$Q,9,0))</f>
        <v/>
      </c>
      <c r="S524" s="2" t="str">
        <f>IF(B524="","",VLOOKUP(AC524,Varsayımlar!$B:$Q,10,0))</f>
        <v/>
      </c>
      <c r="T524" s="2" t="str">
        <f>IF(B524="","",VLOOKUP(AC524,Varsayımlar!$B:$Q,11,0))</f>
        <v/>
      </c>
      <c r="U524" s="2" t="str">
        <f>IF(B524="","",VLOOKUP(AC524,Varsayımlar!$B:$Q,12,0))</f>
        <v/>
      </c>
      <c r="V524" s="2" t="str">
        <f>IF(B524="","",VLOOKUP(AC524,Varsayımlar!$B:$Q,13,0))</f>
        <v/>
      </c>
      <c r="W524" s="2" t="str">
        <f>IF(B524="","",VLOOKUP(AC524,Varsayımlar!$B:$Q,14,0))</f>
        <v/>
      </c>
      <c r="AA524" s="2" t="str">
        <f>IF(B524="","",VLOOKUP(AC524,Varsayımlar!$B:$Q,15,0))</f>
        <v/>
      </c>
      <c r="AB524" s="2" t="str">
        <f>IF(B524="","",VLOOKUP(AC524,Varsayımlar!$B:$Q,16,0))</f>
        <v/>
      </c>
      <c r="AC524" s="2" t="str">
        <f t="shared" ref="AC524:AC587" si="21">IF(B524="","",CONCATENATE(B524,E524))</f>
        <v/>
      </c>
    </row>
    <row r="525" spans="2:29" hidden="1" x14ac:dyDescent="0.25">
      <c r="B525" s="6"/>
      <c r="C525" s="7" t="str">
        <f>IF(B525="","",VLOOKUP(AC525,Varsayımlar!$B:$Q,3,0))</f>
        <v/>
      </c>
      <c r="D525" s="7"/>
      <c r="H525" s="5" t="str">
        <f>IF(B525="","",VLOOKUP(AC525,Varsayımlar!$B:$Q,5,0))</f>
        <v/>
      </c>
      <c r="I525" s="5"/>
      <c r="J525" s="5" t="str">
        <f>IF(B525="","",VLOOKUP(AC525,Varsayımlar!$B:$Q,6,0))</f>
        <v/>
      </c>
      <c r="P525" s="5" t="str">
        <f>IF(B525="","",VLOOKUP(AC525,Varsayımlar!$B:$Q,7,0)*K525)</f>
        <v/>
      </c>
      <c r="Q525" s="5" t="str">
        <f>IF(B525="","",VLOOKUP(AC525,Varsayımlar!$B:$Q,8,0))</f>
        <v/>
      </c>
      <c r="R525" s="5" t="str">
        <f>IF(B525="","",VLOOKUP(AC525,Varsayımlar!$B:$Q,9,0))</f>
        <v/>
      </c>
      <c r="S525" s="5" t="str">
        <f>IF(B525="","",VLOOKUP(AC525,Varsayımlar!$B:$Q,10,0))</f>
        <v/>
      </c>
      <c r="T525" s="5" t="str">
        <f>IF(B525="","",VLOOKUP(AC525,Varsayımlar!$B:$Q,11,0))</f>
        <v/>
      </c>
      <c r="U525" s="5" t="str">
        <f>IF(B525="","",VLOOKUP(AC525,Varsayımlar!$B:$Q,12,0))</f>
        <v/>
      </c>
      <c r="V525" s="5" t="str">
        <f>IF(B525="","",VLOOKUP(AC525,Varsayımlar!$B:$Q,13,0))</f>
        <v/>
      </c>
      <c r="W525" s="5" t="str">
        <f>IF(B525="","",VLOOKUP(AC525,Varsayımlar!$B:$Q,14,0))</f>
        <v/>
      </c>
      <c r="AA525" s="5" t="str">
        <f>IF(B525="","",VLOOKUP(AC525,Varsayımlar!$B:$Q,15,0))</f>
        <v/>
      </c>
      <c r="AB525" s="5" t="str">
        <f>IF(B525="","",VLOOKUP(AC525,Varsayımlar!$B:$Q,16,0))</f>
        <v/>
      </c>
      <c r="AC525" s="5" t="str">
        <f t="shared" si="21"/>
        <v/>
      </c>
    </row>
    <row r="526" spans="2:29" hidden="1" x14ac:dyDescent="0.25">
      <c r="C526" s="3" t="str">
        <f>IF(B526="","",VLOOKUP(AC526,Varsayımlar!$B:$Q,3,0))</f>
        <v/>
      </c>
      <c r="H526" s="2" t="str">
        <f>IF(B526="","",VLOOKUP(AC526,Varsayımlar!$B:$Q,5,0))</f>
        <v/>
      </c>
      <c r="J526" s="2" t="str">
        <f>IF(B526="","",VLOOKUP(AC526,Varsayımlar!$B:$Q,6,0))</f>
        <v/>
      </c>
      <c r="P526" s="2" t="str">
        <f>IF(B526="","",VLOOKUP(AC526,Varsayımlar!$B:$Q,7,0)*K526)</f>
        <v/>
      </c>
      <c r="Q526" s="2" t="str">
        <f>IF(B526="","",VLOOKUP(AC526,Varsayımlar!$B:$Q,8,0))</f>
        <v/>
      </c>
      <c r="R526" s="2" t="str">
        <f>IF(B526="","",VLOOKUP(AC526,Varsayımlar!$B:$Q,9,0))</f>
        <v/>
      </c>
      <c r="S526" s="2" t="str">
        <f>IF(B526="","",VLOOKUP(AC526,Varsayımlar!$B:$Q,10,0))</f>
        <v/>
      </c>
      <c r="T526" s="2" t="str">
        <f>IF(B526="","",VLOOKUP(AC526,Varsayımlar!$B:$Q,11,0))</f>
        <v/>
      </c>
      <c r="U526" s="2" t="str">
        <f>IF(B526="","",VLOOKUP(AC526,Varsayımlar!$B:$Q,12,0))</f>
        <v/>
      </c>
      <c r="V526" s="2" t="str">
        <f>IF(B526="","",VLOOKUP(AC526,Varsayımlar!$B:$Q,13,0))</f>
        <v/>
      </c>
      <c r="W526" s="2" t="str">
        <f>IF(B526="","",VLOOKUP(AC526,Varsayımlar!$B:$Q,14,0))</f>
        <v/>
      </c>
      <c r="AA526" s="2" t="str">
        <f>IF(B526="","",VLOOKUP(AC526,Varsayımlar!$B:$Q,15,0))</f>
        <v/>
      </c>
      <c r="AB526" s="2" t="str">
        <f>IF(B526="","",VLOOKUP(AC526,Varsayımlar!$B:$Q,16,0))</f>
        <v/>
      </c>
      <c r="AC526" s="2" t="str">
        <f t="shared" si="21"/>
        <v/>
      </c>
    </row>
    <row r="527" spans="2:29" hidden="1" x14ac:dyDescent="0.25">
      <c r="B527" s="6"/>
      <c r="C527" s="7" t="str">
        <f>IF(B527="","",VLOOKUP(AC527,Varsayımlar!$B:$Q,3,0))</f>
        <v/>
      </c>
      <c r="D527" s="7"/>
      <c r="H527" s="5" t="str">
        <f>IF(B527="","",VLOOKUP(AC527,Varsayımlar!$B:$Q,5,0))</f>
        <v/>
      </c>
      <c r="I527" s="5"/>
      <c r="J527" s="5" t="str">
        <f>IF(B527="","",VLOOKUP(AC527,Varsayımlar!$B:$Q,6,0))</f>
        <v/>
      </c>
      <c r="P527" s="5" t="str">
        <f>IF(B527="","",VLOOKUP(AC527,Varsayımlar!$B:$Q,7,0)*K527)</f>
        <v/>
      </c>
      <c r="Q527" s="5" t="str">
        <f>IF(B527="","",VLOOKUP(AC527,Varsayımlar!$B:$Q,8,0))</f>
        <v/>
      </c>
      <c r="R527" s="5" t="str">
        <f>IF(B527="","",VLOOKUP(AC527,Varsayımlar!$B:$Q,9,0))</f>
        <v/>
      </c>
      <c r="S527" s="5" t="str">
        <f>IF(B527="","",VLOOKUP(AC527,Varsayımlar!$B:$Q,10,0))</f>
        <v/>
      </c>
      <c r="T527" s="5" t="str">
        <f>IF(B527="","",VLOOKUP(AC527,Varsayımlar!$B:$Q,11,0))</f>
        <v/>
      </c>
      <c r="U527" s="5" t="str">
        <f>IF(B527="","",VLOOKUP(AC527,Varsayımlar!$B:$Q,12,0))</f>
        <v/>
      </c>
      <c r="V527" s="5" t="str">
        <f>IF(B527="","",VLOOKUP(AC527,Varsayımlar!$B:$Q,13,0))</f>
        <v/>
      </c>
      <c r="W527" s="5" t="str">
        <f>IF(B527="","",VLOOKUP(AC527,Varsayımlar!$B:$Q,14,0))</f>
        <v/>
      </c>
      <c r="AA527" s="5" t="str">
        <f>IF(B527="","",VLOOKUP(AC527,Varsayımlar!$B:$Q,15,0))</f>
        <v/>
      </c>
      <c r="AB527" s="5" t="str">
        <f>IF(B527="","",VLOOKUP(AC527,Varsayımlar!$B:$Q,16,0))</f>
        <v/>
      </c>
      <c r="AC527" s="5" t="str">
        <f t="shared" si="21"/>
        <v/>
      </c>
    </row>
    <row r="528" spans="2:29" hidden="1" x14ac:dyDescent="0.25">
      <c r="C528" s="3" t="str">
        <f>IF(B528="","",VLOOKUP(AC528,Varsayımlar!$B:$Q,3,0))</f>
        <v/>
      </c>
      <c r="H528" s="2" t="str">
        <f>IF(B528="","",VLOOKUP(AC528,Varsayımlar!$B:$Q,5,0))</f>
        <v/>
      </c>
      <c r="J528" s="2" t="str">
        <f>IF(B528="","",VLOOKUP(AC528,Varsayımlar!$B:$Q,6,0))</f>
        <v/>
      </c>
      <c r="P528" s="2" t="str">
        <f>IF(B528="","",VLOOKUP(AC528,Varsayımlar!$B:$Q,7,0)*K528)</f>
        <v/>
      </c>
      <c r="Q528" s="2" t="str">
        <f>IF(B528="","",VLOOKUP(AC528,Varsayımlar!$B:$Q,8,0))</f>
        <v/>
      </c>
      <c r="R528" s="2" t="str">
        <f>IF(B528="","",VLOOKUP(AC528,Varsayımlar!$B:$Q,9,0))</f>
        <v/>
      </c>
      <c r="S528" s="2" t="str">
        <f>IF(B528="","",VLOOKUP(AC528,Varsayımlar!$B:$Q,10,0))</f>
        <v/>
      </c>
      <c r="T528" s="2" t="str">
        <f>IF(B528="","",VLOOKUP(AC528,Varsayımlar!$B:$Q,11,0))</f>
        <v/>
      </c>
      <c r="U528" s="2" t="str">
        <f>IF(B528="","",VLOOKUP(AC528,Varsayımlar!$B:$Q,12,0))</f>
        <v/>
      </c>
      <c r="V528" s="2" t="str">
        <f>IF(B528="","",VLOOKUP(AC528,Varsayımlar!$B:$Q,13,0))</f>
        <v/>
      </c>
      <c r="W528" s="2" t="str">
        <f>IF(B528="","",VLOOKUP(AC528,Varsayımlar!$B:$Q,14,0))</f>
        <v/>
      </c>
      <c r="AA528" s="2" t="str">
        <f>IF(B528="","",VLOOKUP(AC528,Varsayımlar!$B:$Q,15,0))</f>
        <v/>
      </c>
      <c r="AB528" s="2" t="str">
        <f>IF(B528="","",VLOOKUP(AC528,Varsayımlar!$B:$Q,16,0))</f>
        <v/>
      </c>
      <c r="AC528" s="2" t="str">
        <f t="shared" si="21"/>
        <v/>
      </c>
    </row>
    <row r="529" spans="2:29" hidden="1" x14ac:dyDescent="0.25">
      <c r="B529" s="6"/>
      <c r="C529" s="7" t="str">
        <f>IF(B529="","",VLOOKUP(AC529,Varsayımlar!$B:$Q,3,0))</f>
        <v/>
      </c>
      <c r="D529" s="7"/>
      <c r="H529" s="5" t="str">
        <f>IF(B529="","",VLOOKUP(AC529,Varsayımlar!$B:$Q,5,0))</f>
        <v/>
      </c>
      <c r="I529" s="5"/>
      <c r="J529" s="5" t="str">
        <f>IF(B529="","",VLOOKUP(AC529,Varsayımlar!$B:$Q,6,0))</f>
        <v/>
      </c>
      <c r="P529" s="5" t="str">
        <f>IF(B529="","",VLOOKUP(AC529,Varsayımlar!$B:$Q,7,0)*K529)</f>
        <v/>
      </c>
      <c r="Q529" s="5" t="str">
        <f>IF(B529="","",VLOOKUP(AC529,Varsayımlar!$B:$Q,8,0))</f>
        <v/>
      </c>
      <c r="R529" s="5" t="str">
        <f>IF(B529="","",VLOOKUP(AC529,Varsayımlar!$B:$Q,9,0))</f>
        <v/>
      </c>
      <c r="S529" s="5" t="str">
        <f>IF(B529="","",VLOOKUP(AC529,Varsayımlar!$B:$Q,10,0))</f>
        <v/>
      </c>
      <c r="T529" s="5" t="str">
        <f>IF(B529="","",VLOOKUP(AC529,Varsayımlar!$B:$Q,11,0))</f>
        <v/>
      </c>
      <c r="U529" s="5" t="str">
        <f>IF(B529="","",VLOOKUP(AC529,Varsayımlar!$B:$Q,12,0))</f>
        <v/>
      </c>
      <c r="V529" s="5" t="str">
        <f>IF(B529="","",VLOOKUP(AC529,Varsayımlar!$B:$Q,13,0))</f>
        <v/>
      </c>
      <c r="W529" s="5" t="str">
        <f>IF(B529="","",VLOOKUP(AC529,Varsayımlar!$B:$Q,14,0))</f>
        <v/>
      </c>
      <c r="AA529" s="5" t="str">
        <f>IF(B529="","",VLOOKUP(AC529,Varsayımlar!$B:$Q,15,0))</f>
        <v/>
      </c>
      <c r="AB529" s="5" t="str">
        <f>IF(B529="","",VLOOKUP(AC529,Varsayımlar!$B:$Q,16,0))</f>
        <v/>
      </c>
      <c r="AC529" s="5" t="str">
        <f t="shared" si="21"/>
        <v/>
      </c>
    </row>
    <row r="530" spans="2:29" hidden="1" x14ac:dyDescent="0.25">
      <c r="C530" s="3" t="str">
        <f>IF(B530="","",VLOOKUP(AC530,Varsayımlar!$B:$Q,3,0))</f>
        <v/>
      </c>
      <c r="H530" s="2" t="str">
        <f>IF(B530="","",VLOOKUP(AC530,Varsayımlar!$B:$Q,5,0))</f>
        <v/>
      </c>
      <c r="J530" s="2" t="str">
        <f>IF(B530="","",VLOOKUP(AC530,Varsayımlar!$B:$Q,6,0))</f>
        <v/>
      </c>
      <c r="P530" s="2" t="str">
        <f>IF(B530="","",VLOOKUP(AC530,Varsayımlar!$B:$Q,7,0)*K530)</f>
        <v/>
      </c>
      <c r="Q530" s="2" t="str">
        <f>IF(B530="","",VLOOKUP(AC530,Varsayımlar!$B:$Q,8,0))</f>
        <v/>
      </c>
      <c r="R530" s="2" t="str">
        <f>IF(B530="","",VLOOKUP(AC530,Varsayımlar!$B:$Q,9,0))</f>
        <v/>
      </c>
      <c r="S530" s="2" t="str">
        <f>IF(B530="","",VLOOKUP(AC530,Varsayımlar!$B:$Q,10,0))</f>
        <v/>
      </c>
      <c r="T530" s="2" t="str">
        <f>IF(B530="","",VLOOKUP(AC530,Varsayımlar!$B:$Q,11,0))</f>
        <v/>
      </c>
      <c r="U530" s="2" t="str">
        <f>IF(B530="","",VLOOKUP(AC530,Varsayımlar!$B:$Q,12,0))</f>
        <v/>
      </c>
      <c r="V530" s="2" t="str">
        <f>IF(B530="","",VLOOKUP(AC530,Varsayımlar!$B:$Q,13,0))</f>
        <v/>
      </c>
      <c r="W530" s="2" t="str">
        <f>IF(B530="","",VLOOKUP(AC530,Varsayımlar!$B:$Q,14,0))</f>
        <v/>
      </c>
      <c r="AA530" s="2" t="str">
        <f>IF(B530="","",VLOOKUP(AC530,Varsayımlar!$B:$Q,15,0))</f>
        <v/>
      </c>
      <c r="AB530" s="2" t="str">
        <f>IF(B530="","",VLOOKUP(AC530,Varsayımlar!$B:$Q,16,0))</f>
        <v/>
      </c>
      <c r="AC530" s="2" t="str">
        <f t="shared" si="21"/>
        <v/>
      </c>
    </row>
    <row r="531" spans="2:29" hidden="1" x14ac:dyDescent="0.25">
      <c r="B531" s="6"/>
      <c r="C531" s="7" t="str">
        <f>IF(B531="","",VLOOKUP(AC531,Varsayımlar!$B:$Q,3,0))</f>
        <v/>
      </c>
      <c r="D531" s="7"/>
      <c r="H531" s="5" t="str">
        <f>IF(B531="","",VLOOKUP(AC531,Varsayımlar!$B:$Q,5,0))</f>
        <v/>
      </c>
      <c r="I531" s="5"/>
      <c r="J531" s="5" t="str">
        <f>IF(B531="","",VLOOKUP(AC531,Varsayımlar!$B:$Q,6,0))</f>
        <v/>
      </c>
      <c r="P531" s="5" t="str">
        <f>IF(B531="","",VLOOKUP(AC531,Varsayımlar!$B:$Q,7,0)*K531)</f>
        <v/>
      </c>
      <c r="Q531" s="5" t="str">
        <f>IF(B531="","",VLOOKUP(AC531,Varsayımlar!$B:$Q,8,0))</f>
        <v/>
      </c>
      <c r="R531" s="5" t="str">
        <f>IF(B531="","",VLOOKUP(AC531,Varsayımlar!$B:$Q,9,0))</f>
        <v/>
      </c>
      <c r="S531" s="5" t="str">
        <f>IF(B531="","",VLOOKUP(AC531,Varsayımlar!$B:$Q,10,0))</f>
        <v/>
      </c>
      <c r="T531" s="5" t="str">
        <f>IF(B531="","",VLOOKUP(AC531,Varsayımlar!$B:$Q,11,0))</f>
        <v/>
      </c>
      <c r="U531" s="5" t="str">
        <f>IF(B531="","",VLOOKUP(AC531,Varsayımlar!$B:$Q,12,0))</f>
        <v/>
      </c>
      <c r="V531" s="5" t="str">
        <f>IF(B531="","",VLOOKUP(AC531,Varsayımlar!$B:$Q,13,0))</f>
        <v/>
      </c>
      <c r="W531" s="5" t="str">
        <f>IF(B531="","",VLOOKUP(AC531,Varsayımlar!$B:$Q,14,0))</f>
        <v/>
      </c>
      <c r="AA531" s="5" t="str">
        <f>IF(B531="","",VLOOKUP(AC531,Varsayımlar!$B:$Q,15,0))</f>
        <v/>
      </c>
      <c r="AB531" s="5" t="str">
        <f>IF(B531="","",VLOOKUP(AC531,Varsayımlar!$B:$Q,16,0))</f>
        <v/>
      </c>
      <c r="AC531" s="5" t="str">
        <f t="shared" si="21"/>
        <v/>
      </c>
    </row>
    <row r="532" spans="2:29" hidden="1" x14ac:dyDescent="0.25">
      <c r="C532" s="3" t="str">
        <f>IF(B532="","",VLOOKUP(AC532,Varsayımlar!$B:$Q,3,0))</f>
        <v/>
      </c>
      <c r="H532" s="2" t="str">
        <f>IF(B532="","",VLOOKUP(AC532,Varsayımlar!$B:$Q,5,0))</f>
        <v/>
      </c>
      <c r="J532" s="2" t="str">
        <f>IF(B532="","",VLOOKUP(AC532,Varsayımlar!$B:$Q,6,0))</f>
        <v/>
      </c>
      <c r="P532" s="2" t="str">
        <f>IF(B532="","",VLOOKUP(AC532,Varsayımlar!$B:$Q,7,0)*K532)</f>
        <v/>
      </c>
      <c r="Q532" s="2" t="str">
        <f>IF(B532="","",VLOOKUP(AC532,Varsayımlar!$B:$Q,8,0))</f>
        <v/>
      </c>
      <c r="R532" s="2" t="str">
        <f>IF(B532="","",VLOOKUP(AC532,Varsayımlar!$B:$Q,9,0))</f>
        <v/>
      </c>
      <c r="S532" s="2" t="str">
        <f>IF(B532="","",VLOOKUP(AC532,Varsayımlar!$B:$Q,10,0))</f>
        <v/>
      </c>
      <c r="T532" s="2" t="str">
        <f>IF(B532="","",VLOOKUP(AC532,Varsayımlar!$B:$Q,11,0))</f>
        <v/>
      </c>
      <c r="U532" s="2" t="str">
        <f>IF(B532="","",VLOOKUP(AC532,Varsayımlar!$B:$Q,12,0))</f>
        <v/>
      </c>
      <c r="V532" s="2" t="str">
        <f>IF(B532="","",VLOOKUP(AC532,Varsayımlar!$B:$Q,13,0))</f>
        <v/>
      </c>
      <c r="W532" s="2" t="str">
        <f>IF(B532="","",VLOOKUP(AC532,Varsayımlar!$B:$Q,14,0))</f>
        <v/>
      </c>
      <c r="AA532" s="2" t="str">
        <f>IF(B532="","",VLOOKUP(AC532,Varsayımlar!$B:$Q,15,0))</f>
        <v/>
      </c>
      <c r="AB532" s="2" t="str">
        <f>IF(B532="","",VLOOKUP(AC532,Varsayımlar!$B:$Q,16,0))</f>
        <v/>
      </c>
      <c r="AC532" s="2" t="str">
        <f t="shared" si="21"/>
        <v/>
      </c>
    </row>
    <row r="533" spans="2:29" hidden="1" x14ac:dyDescent="0.25">
      <c r="B533" s="6"/>
      <c r="C533" s="7" t="str">
        <f>IF(B533="","",VLOOKUP(AC533,Varsayımlar!$B:$Q,3,0))</f>
        <v/>
      </c>
      <c r="D533" s="7"/>
      <c r="H533" s="5" t="str">
        <f>IF(B533="","",VLOOKUP(AC533,Varsayımlar!$B:$Q,5,0))</f>
        <v/>
      </c>
      <c r="I533" s="5"/>
      <c r="J533" s="5" t="str">
        <f>IF(B533="","",VLOOKUP(AC533,Varsayımlar!$B:$Q,6,0))</f>
        <v/>
      </c>
      <c r="P533" s="5" t="str">
        <f>IF(B533="","",VLOOKUP(AC533,Varsayımlar!$B:$Q,7,0)*K533)</f>
        <v/>
      </c>
      <c r="Q533" s="5" t="str">
        <f>IF(B533="","",VLOOKUP(AC533,Varsayımlar!$B:$Q,8,0))</f>
        <v/>
      </c>
      <c r="R533" s="5" t="str">
        <f>IF(B533="","",VLOOKUP(AC533,Varsayımlar!$B:$Q,9,0))</f>
        <v/>
      </c>
      <c r="S533" s="5" t="str">
        <f>IF(B533="","",VLOOKUP(AC533,Varsayımlar!$B:$Q,10,0))</f>
        <v/>
      </c>
      <c r="T533" s="5" t="str">
        <f>IF(B533="","",VLOOKUP(AC533,Varsayımlar!$B:$Q,11,0))</f>
        <v/>
      </c>
      <c r="U533" s="5" t="str">
        <f>IF(B533="","",VLOOKUP(AC533,Varsayımlar!$B:$Q,12,0))</f>
        <v/>
      </c>
      <c r="V533" s="5" t="str">
        <f>IF(B533="","",VLOOKUP(AC533,Varsayımlar!$B:$Q,13,0))</f>
        <v/>
      </c>
      <c r="W533" s="5" t="str">
        <f>IF(B533="","",VLOOKUP(AC533,Varsayımlar!$B:$Q,14,0))</f>
        <v/>
      </c>
      <c r="AA533" s="5" t="str">
        <f>IF(B533="","",VLOOKUP(AC533,Varsayımlar!$B:$Q,15,0))</f>
        <v/>
      </c>
      <c r="AB533" s="5" t="str">
        <f>IF(B533="","",VLOOKUP(AC533,Varsayımlar!$B:$Q,16,0))</f>
        <v/>
      </c>
      <c r="AC533" s="5" t="str">
        <f t="shared" si="21"/>
        <v/>
      </c>
    </row>
    <row r="534" spans="2:29" hidden="1" x14ac:dyDescent="0.25">
      <c r="C534" s="3" t="str">
        <f>IF(B534="","",VLOOKUP(AC534,Varsayımlar!$B:$Q,3,0))</f>
        <v/>
      </c>
      <c r="H534" s="2" t="str">
        <f>IF(B534="","",VLOOKUP(AC534,Varsayımlar!$B:$Q,5,0))</f>
        <v/>
      </c>
      <c r="J534" s="2" t="str">
        <f>IF(B534="","",VLOOKUP(AC534,Varsayımlar!$B:$Q,6,0))</f>
        <v/>
      </c>
      <c r="P534" s="2" t="str">
        <f>IF(B534="","",VLOOKUP(AC534,Varsayımlar!$B:$Q,7,0)*K534)</f>
        <v/>
      </c>
      <c r="Q534" s="2" t="str">
        <f>IF(B534="","",VLOOKUP(AC534,Varsayımlar!$B:$Q,8,0))</f>
        <v/>
      </c>
      <c r="R534" s="2" t="str">
        <f>IF(B534="","",VLOOKUP(AC534,Varsayımlar!$B:$Q,9,0))</f>
        <v/>
      </c>
      <c r="S534" s="2" t="str">
        <f>IF(B534="","",VLOOKUP(AC534,Varsayımlar!$B:$Q,10,0))</f>
        <v/>
      </c>
      <c r="T534" s="2" t="str">
        <f>IF(B534="","",VLOOKUP(AC534,Varsayımlar!$B:$Q,11,0))</f>
        <v/>
      </c>
      <c r="U534" s="2" t="str">
        <f>IF(B534="","",VLOOKUP(AC534,Varsayımlar!$B:$Q,12,0))</f>
        <v/>
      </c>
      <c r="V534" s="2" t="str">
        <f>IF(B534="","",VLOOKUP(AC534,Varsayımlar!$B:$Q,13,0))</f>
        <v/>
      </c>
      <c r="W534" s="2" t="str">
        <f>IF(B534="","",VLOOKUP(AC534,Varsayımlar!$B:$Q,14,0))</f>
        <v/>
      </c>
      <c r="AA534" s="2" t="str">
        <f>IF(B534="","",VLOOKUP(AC534,Varsayımlar!$B:$Q,15,0))</f>
        <v/>
      </c>
      <c r="AB534" s="2" t="str">
        <f>IF(B534="","",VLOOKUP(AC534,Varsayımlar!$B:$Q,16,0))</f>
        <v/>
      </c>
      <c r="AC534" s="2" t="str">
        <f t="shared" si="21"/>
        <v/>
      </c>
    </row>
    <row r="535" spans="2:29" hidden="1" x14ac:dyDescent="0.25">
      <c r="B535" s="6"/>
      <c r="C535" s="7" t="str">
        <f>IF(B535="","",VLOOKUP(AC535,Varsayımlar!$B:$Q,3,0))</f>
        <v/>
      </c>
      <c r="D535" s="7"/>
      <c r="H535" s="5" t="str">
        <f>IF(B535="","",VLOOKUP(AC535,Varsayımlar!$B:$Q,5,0))</f>
        <v/>
      </c>
      <c r="I535" s="5"/>
      <c r="J535" s="5" t="str">
        <f>IF(B535="","",VLOOKUP(AC535,Varsayımlar!$B:$Q,6,0))</f>
        <v/>
      </c>
      <c r="P535" s="5" t="str">
        <f>IF(B535="","",VLOOKUP(AC535,Varsayımlar!$B:$Q,7,0)*K535)</f>
        <v/>
      </c>
      <c r="Q535" s="5" t="str">
        <f>IF(B535="","",VLOOKUP(AC535,Varsayımlar!$B:$Q,8,0))</f>
        <v/>
      </c>
      <c r="R535" s="5" t="str">
        <f>IF(B535="","",VLOOKUP(AC535,Varsayımlar!$B:$Q,9,0))</f>
        <v/>
      </c>
      <c r="S535" s="5" t="str">
        <f>IF(B535="","",VLOOKUP(AC535,Varsayımlar!$B:$Q,10,0))</f>
        <v/>
      </c>
      <c r="T535" s="5" t="str">
        <f>IF(B535="","",VLOOKUP(AC535,Varsayımlar!$B:$Q,11,0))</f>
        <v/>
      </c>
      <c r="U535" s="5" t="str">
        <f>IF(B535="","",VLOOKUP(AC535,Varsayımlar!$B:$Q,12,0))</f>
        <v/>
      </c>
      <c r="V535" s="5" t="str">
        <f>IF(B535="","",VLOOKUP(AC535,Varsayımlar!$B:$Q,13,0))</f>
        <v/>
      </c>
      <c r="W535" s="5" t="str">
        <f>IF(B535="","",VLOOKUP(AC535,Varsayımlar!$B:$Q,14,0))</f>
        <v/>
      </c>
      <c r="AA535" s="5" t="str">
        <f>IF(B535="","",VLOOKUP(AC535,Varsayımlar!$B:$Q,15,0))</f>
        <v/>
      </c>
      <c r="AB535" s="5" t="str">
        <f>IF(B535="","",VLOOKUP(AC535,Varsayımlar!$B:$Q,16,0))</f>
        <v/>
      </c>
      <c r="AC535" s="5" t="str">
        <f t="shared" si="21"/>
        <v/>
      </c>
    </row>
    <row r="536" spans="2:29" hidden="1" x14ac:dyDescent="0.25">
      <c r="C536" s="3" t="str">
        <f>IF(B536="","",VLOOKUP(AC536,Varsayımlar!$B:$Q,3,0))</f>
        <v/>
      </c>
      <c r="H536" s="2" t="str">
        <f>IF(B536="","",VLOOKUP(AC536,Varsayımlar!$B:$Q,5,0))</f>
        <v/>
      </c>
      <c r="J536" s="2" t="str">
        <f>IF(B536="","",VLOOKUP(AC536,Varsayımlar!$B:$Q,6,0))</f>
        <v/>
      </c>
      <c r="P536" s="2" t="str">
        <f>IF(B536="","",VLOOKUP(AC536,Varsayımlar!$B:$Q,7,0)*K536)</f>
        <v/>
      </c>
      <c r="Q536" s="2" t="str">
        <f>IF(B536="","",VLOOKUP(AC536,Varsayımlar!$B:$Q,8,0))</f>
        <v/>
      </c>
      <c r="R536" s="2" t="str">
        <f>IF(B536="","",VLOOKUP(AC536,Varsayımlar!$B:$Q,9,0))</f>
        <v/>
      </c>
      <c r="S536" s="2" t="str">
        <f>IF(B536="","",VLOOKUP(AC536,Varsayımlar!$B:$Q,10,0))</f>
        <v/>
      </c>
      <c r="T536" s="2" t="str">
        <f>IF(B536="","",VLOOKUP(AC536,Varsayımlar!$B:$Q,11,0))</f>
        <v/>
      </c>
      <c r="U536" s="2" t="str">
        <f>IF(B536="","",VLOOKUP(AC536,Varsayımlar!$B:$Q,12,0))</f>
        <v/>
      </c>
      <c r="V536" s="2" t="str">
        <f>IF(B536="","",VLOOKUP(AC536,Varsayımlar!$B:$Q,13,0))</f>
        <v/>
      </c>
      <c r="W536" s="2" t="str">
        <f>IF(B536="","",VLOOKUP(AC536,Varsayımlar!$B:$Q,14,0))</f>
        <v/>
      </c>
      <c r="AA536" s="2" t="str">
        <f>IF(B536="","",VLOOKUP(AC536,Varsayımlar!$B:$Q,15,0))</f>
        <v/>
      </c>
      <c r="AB536" s="2" t="str">
        <f>IF(B536="","",VLOOKUP(AC536,Varsayımlar!$B:$Q,16,0))</f>
        <v/>
      </c>
      <c r="AC536" s="2" t="str">
        <f t="shared" si="21"/>
        <v/>
      </c>
    </row>
    <row r="537" spans="2:29" hidden="1" x14ac:dyDescent="0.25">
      <c r="B537" s="6"/>
      <c r="C537" s="7" t="str">
        <f>IF(B537="","",VLOOKUP(AC537,Varsayımlar!$B:$Q,3,0))</f>
        <v/>
      </c>
      <c r="D537" s="7"/>
      <c r="H537" s="5" t="str">
        <f>IF(B537="","",VLOOKUP(AC537,Varsayımlar!$B:$Q,5,0))</f>
        <v/>
      </c>
      <c r="I537" s="5"/>
      <c r="J537" s="5" t="str">
        <f>IF(B537="","",VLOOKUP(AC537,Varsayımlar!$B:$Q,6,0))</f>
        <v/>
      </c>
      <c r="P537" s="5" t="str">
        <f>IF(B537="","",VLOOKUP(AC537,Varsayımlar!$B:$Q,7,0)*K537)</f>
        <v/>
      </c>
      <c r="Q537" s="5" t="str">
        <f>IF(B537="","",VLOOKUP(AC537,Varsayımlar!$B:$Q,8,0))</f>
        <v/>
      </c>
      <c r="R537" s="5" t="str">
        <f>IF(B537="","",VLOOKUP(AC537,Varsayımlar!$B:$Q,9,0))</f>
        <v/>
      </c>
      <c r="S537" s="5" t="str">
        <f>IF(B537="","",VLOOKUP(AC537,Varsayımlar!$B:$Q,10,0))</f>
        <v/>
      </c>
      <c r="T537" s="5" t="str">
        <f>IF(B537="","",VLOOKUP(AC537,Varsayımlar!$B:$Q,11,0))</f>
        <v/>
      </c>
      <c r="U537" s="5" t="str">
        <f>IF(B537="","",VLOOKUP(AC537,Varsayımlar!$B:$Q,12,0))</f>
        <v/>
      </c>
      <c r="V537" s="5" t="str">
        <f>IF(B537="","",VLOOKUP(AC537,Varsayımlar!$B:$Q,13,0))</f>
        <v/>
      </c>
      <c r="W537" s="5" t="str">
        <f>IF(B537="","",VLOOKUP(AC537,Varsayımlar!$B:$Q,14,0))</f>
        <v/>
      </c>
      <c r="AA537" s="5" t="str">
        <f>IF(B537="","",VLOOKUP(AC537,Varsayımlar!$B:$Q,15,0))</f>
        <v/>
      </c>
      <c r="AB537" s="5" t="str">
        <f>IF(B537="","",VLOOKUP(AC537,Varsayımlar!$B:$Q,16,0))</f>
        <v/>
      </c>
      <c r="AC537" s="5" t="str">
        <f t="shared" si="21"/>
        <v/>
      </c>
    </row>
    <row r="538" spans="2:29" hidden="1" x14ac:dyDescent="0.25">
      <c r="C538" s="3" t="str">
        <f>IF(B538="","",VLOOKUP(AC538,Varsayımlar!$B:$Q,3,0))</f>
        <v/>
      </c>
      <c r="H538" s="2" t="str">
        <f>IF(B538="","",VLOOKUP(AC538,Varsayımlar!$B:$Q,5,0))</f>
        <v/>
      </c>
      <c r="J538" s="2" t="str">
        <f>IF(B538="","",VLOOKUP(AC538,Varsayımlar!$B:$Q,6,0))</f>
        <v/>
      </c>
      <c r="P538" s="2" t="str">
        <f>IF(B538="","",VLOOKUP(AC538,Varsayımlar!$B:$Q,7,0)*K538)</f>
        <v/>
      </c>
      <c r="Q538" s="2" t="str">
        <f>IF(B538="","",VLOOKUP(AC538,Varsayımlar!$B:$Q,8,0))</f>
        <v/>
      </c>
      <c r="R538" s="2" t="str">
        <f>IF(B538="","",VLOOKUP(AC538,Varsayımlar!$B:$Q,9,0))</f>
        <v/>
      </c>
      <c r="S538" s="2" t="str">
        <f>IF(B538="","",VLOOKUP(AC538,Varsayımlar!$B:$Q,10,0))</f>
        <v/>
      </c>
      <c r="T538" s="2" t="str">
        <f>IF(B538="","",VLOOKUP(AC538,Varsayımlar!$B:$Q,11,0))</f>
        <v/>
      </c>
      <c r="U538" s="2" t="str">
        <f>IF(B538="","",VLOOKUP(AC538,Varsayımlar!$B:$Q,12,0))</f>
        <v/>
      </c>
      <c r="V538" s="2" t="str">
        <f>IF(B538="","",VLOOKUP(AC538,Varsayımlar!$B:$Q,13,0))</f>
        <v/>
      </c>
      <c r="W538" s="2" t="str">
        <f>IF(B538="","",VLOOKUP(AC538,Varsayımlar!$B:$Q,14,0))</f>
        <v/>
      </c>
      <c r="AA538" s="2" t="str">
        <f>IF(B538="","",VLOOKUP(AC538,Varsayımlar!$B:$Q,15,0))</f>
        <v/>
      </c>
      <c r="AB538" s="2" t="str">
        <f>IF(B538="","",VLOOKUP(AC538,Varsayımlar!$B:$Q,16,0))</f>
        <v/>
      </c>
      <c r="AC538" s="2" t="str">
        <f t="shared" si="21"/>
        <v/>
      </c>
    </row>
    <row r="539" spans="2:29" hidden="1" x14ac:dyDescent="0.25">
      <c r="B539" s="6"/>
      <c r="C539" s="7" t="str">
        <f>IF(B539="","",VLOOKUP(AC539,Varsayımlar!$B:$Q,3,0))</f>
        <v/>
      </c>
      <c r="D539" s="7"/>
      <c r="H539" s="5" t="str">
        <f>IF(B539="","",VLOOKUP(AC539,Varsayımlar!$B:$Q,5,0))</f>
        <v/>
      </c>
      <c r="I539" s="5"/>
      <c r="J539" s="5" t="str">
        <f>IF(B539="","",VLOOKUP(AC539,Varsayımlar!$B:$Q,6,0))</f>
        <v/>
      </c>
      <c r="P539" s="5" t="str">
        <f>IF(B539="","",VLOOKUP(AC539,Varsayımlar!$B:$Q,7,0)*K539)</f>
        <v/>
      </c>
      <c r="Q539" s="5" t="str">
        <f>IF(B539="","",VLOOKUP(AC539,Varsayımlar!$B:$Q,8,0))</f>
        <v/>
      </c>
      <c r="R539" s="5" t="str">
        <f>IF(B539="","",VLOOKUP(AC539,Varsayımlar!$B:$Q,9,0))</f>
        <v/>
      </c>
      <c r="S539" s="5" t="str">
        <f>IF(B539="","",VLOOKUP(AC539,Varsayımlar!$B:$Q,10,0))</f>
        <v/>
      </c>
      <c r="T539" s="5" t="str">
        <f>IF(B539="","",VLOOKUP(AC539,Varsayımlar!$B:$Q,11,0))</f>
        <v/>
      </c>
      <c r="U539" s="5" t="str">
        <f>IF(B539="","",VLOOKUP(AC539,Varsayımlar!$B:$Q,12,0))</f>
        <v/>
      </c>
      <c r="V539" s="5" t="str">
        <f>IF(B539="","",VLOOKUP(AC539,Varsayımlar!$B:$Q,13,0))</f>
        <v/>
      </c>
      <c r="W539" s="5" t="str">
        <f>IF(B539="","",VLOOKUP(AC539,Varsayımlar!$B:$Q,14,0))</f>
        <v/>
      </c>
      <c r="AA539" s="5" t="str">
        <f>IF(B539="","",VLOOKUP(AC539,Varsayımlar!$B:$Q,15,0))</f>
        <v/>
      </c>
      <c r="AB539" s="5" t="str">
        <f>IF(B539="","",VLOOKUP(AC539,Varsayımlar!$B:$Q,16,0))</f>
        <v/>
      </c>
      <c r="AC539" s="5" t="str">
        <f t="shared" si="21"/>
        <v/>
      </c>
    </row>
    <row r="540" spans="2:29" hidden="1" x14ac:dyDescent="0.25">
      <c r="C540" s="3" t="str">
        <f>IF(B540="","",VLOOKUP(AC540,Varsayımlar!$B:$Q,3,0))</f>
        <v/>
      </c>
      <c r="H540" s="2" t="str">
        <f>IF(B540="","",VLOOKUP(AC540,Varsayımlar!$B:$Q,5,0))</f>
        <v/>
      </c>
      <c r="J540" s="2" t="str">
        <f>IF(B540="","",VLOOKUP(AC540,Varsayımlar!$B:$Q,6,0))</f>
        <v/>
      </c>
      <c r="P540" s="2" t="str">
        <f>IF(B540="","",VLOOKUP(AC540,Varsayımlar!$B:$Q,7,0)*K540)</f>
        <v/>
      </c>
      <c r="Q540" s="2" t="str">
        <f>IF(B540="","",VLOOKUP(AC540,Varsayımlar!$B:$Q,8,0))</f>
        <v/>
      </c>
      <c r="R540" s="2" t="str">
        <f>IF(B540="","",VLOOKUP(AC540,Varsayımlar!$B:$Q,9,0))</f>
        <v/>
      </c>
      <c r="S540" s="2" t="str">
        <f>IF(B540="","",VLOOKUP(AC540,Varsayımlar!$B:$Q,10,0))</f>
        <v/>
      </c>
      <c r="T540" s="2" t="str">
        <f>IF(B540="","",VLOOKUP(AC540,Varsayımlar!$B:$Q,11,0))</f>
        <v/>
      </c>
      <c r="U540" s="2" t="str">
        <f>IF(B540="","",VLOOKUP(AC540,Varsayımlar!$B:$Q,12,0))</f>
        <v/>
      </c>
      <c r="V540" s="2" t="str">
        <f>IF(B540="","",VLOOKUP(AC540,Varsayımlar!$B:$Q,13,0))</f>
        <v/>
      </c>
      <c r="W540" s="2" t="str">
        <f>IF(B540="","",VLOOKUP(AC540,Varsayımlar!$B:$Q,14,0))</f>
        <v/>
      </c>
      <c r="AA540" s="2" t="str">
        <f>IF(B540="","",VLOOKUP(AC540,Varsayımlar!$B:$Q,15,0))</f>
        <v/>
      </c>
      <c r="AB540" s="2" t="str">
        <f>IF(B540="","",VLOOKUP(AC540,Varsayımlar!$B:$Q,16,0))</f>
        <v/>
      </c>
      <c r="AC540" s="2" t="str">
        <f t="shared" si="21"/>
        <v/>
      </c>
    </row>
    <row r="541" spans="2:29" hidden="1" x14ac:dyDescent="0.25">
      <c r="B541" s="6"/>
      <c r="C541" s="7" t="str">
        <f>IF(B541="","",VLOOKUP(AC541,Varsayımlar!$B:$Q,3,0))</f>
        <v/>
      </c>
      <c r="D541" s="7"/>
      <c r="H541" s="5" t="str">
        <f>IF(B541="","",VLOOKUP(AC541,Varsayımlar!$B:$Q,5,0))</f>
        <v/>
      </c>
      <c r="I541" s="5"/>
      <c r="J541" s="5" t="str">
        <f>IF(B541="","",VLOOKUP(AC541,Varsayımlar!$B:$Q,6,0))</f>
        <v/>
      </c>
      <c r="P541" s="5" t="str">
        <f>IF(B541="","",VLOOKUP(AC541,Varsayımlar!$B:$Q,7,0)*K541)</f>
        <v/>
      </c>
      <c r="Q541" s="5" t="str">
        <f>IF(B541="","",VLOOKUP(AC541,Varsayımlar!$B:$Q,8,0))</f>
        <v/>
      </c>
      <c r="R541" s="5" t="str">
        <f>IF(B541="","",VLOOKUP(AC541,Varsayımlar!$B:$Q,9,0))</f>
        <v/>
      </c>
      <c r="S541" s="5" t="str">
        <f>IF(B541="","",VLOOKUP(AC541,Varsayımlar!$B:$Q,10,0))</f>
        <v/>
      </c>
      <c r="T541" s="5" t="str">
        <f>IF(B541="","",VLOOKUP(AC541,Varsayımlar!$B:$Q,11,0))</f>
        <v/>
      </c>
      <c r="U541" s="5" t="str">
        <f>IF(B541="","",VLOOKUP(AC541,Varsayımlar!$B:$Q,12,0))</f>
        <v/>
      </c>
      <c r="V541" s="5" t="str">
        <f>IF(B541="","",VLOOKUP(AC541,Varsayımlar!$B:$Q,13,0))</f>
        <v/>
      </c>
      <c r="W541" s="5" t="str">
        <f>IF(B541="","",VLOOKUP(AC541,Varsayımlar!$B:$Q,14,0))</f>
        <v/>
      </c>
      <c r="AA541" s="5" t="str">
        <f>IF(B541="","",VLOOKUP(AC541,Varsayımlar!$B:$Q,15,0))</f>
        <v/>
      </c>
      <c r="AB541" s="5" t="str">
        <f>IF(B541="","",VLOOKUP(AC541,Varsayımlar!$B:$Q,16,0))</f>
        <v/>
      </c>
      <c r="AC541" s="5" t="str">
        <f t="shared" si="21"/>
        <v/>
      </c>
    </row>
    <row r="542" spans="2:29" hidden="1" x14ac:dyDescent="0.25">
      <c r="C542" s="3" t="str">
        <f>IF(B542="","",VLOOKUP(AC542,Varsayımlar!$B:$Q,3,0))</f>
        <v/>
      </c>
      <c r="H542" s="2" t="str">
        <f>IF(B542="","",VLOOKUP(AC542,Varsayımlar!$B:$Q,5,0))</f>
        <v/>
      </c>
      <c r="J542" s="2" t="str">
        <f>IF(B542="","",VLOOKUP(AC542,Varsayımlar!$B:$Q,6,0))</f>
        <v/>
      </c>
      <c r="P542" s="2" t="str">
        <f>IF(B542="","",VLOOKUP(AC542,Varsayımlar!$B:$Q,7,0)*K542)</f>
        <v/>
      </c>
      <c r="Q542" s="2" t="str">
        <f>IF(B542="","",VLOOKUP(AC542,Varsayımlar!$B:$Q,8,0))</f>
        <v/>
      </c>
      <c r="R542" s="2" t="str">
        <f>IF(B542="","",VLOOKUP(AC542,Varsayımlar!$B:$Q,9,0))</f>
        <v/>
      </c>
      <c r="S542" s="2" t="str">
        <f>IF(B542="","",VLOOKUP(AC542,Varsayımlar!$B:$Q,10,0))</f>
        <v/>
      </c>
      <c r="T542" s="2" t="str">
        <f>IF(B542="","",VLOOKUP(AC542,Varsayımlar!$B:$Q,11,0))</f>
        <v/>
      </c>
      <c r="U542" s="2" t="str">
        <f>IF(B542="","",VLOOKUP(AC542,Varsayımlar!$B:$Q,12,0))</f>
        <v/>
      </c>
      <c r="V542" s="2" t="str">
        <f>IF(B542="","",VLOOKUP(AC542,Varsayımlar!$B:$Q,13,0))</f>
        <v/>
      </c>
      <c r="W542" s="2" t="str">
        <f>IF(B542="","",VLOOKUP(AC542,Varsayımlar!$B:$Q,14,0))</f>
        <v/>
      </c>
      <c r="AA542" s="2" t="str">
        <f>IF(B542="","",VLOOKUP(AC542,Varsayımlar!$B:$Q,15,0))</f>
        <v/>
      </c>
      <c r="AB542" s="2" t="str">
        <f>IF(B542="","",VLOOKUP(AC542,Varsayımlar!$B:$Q,16,0))</f>
        <v/>
      </c>
      <c r="AC542" s="2" t="str">
        <f t="shared" si="21"/>
        <v/>
      </c>
    </row>
    <row r="543" spans="2:29" hidden="1" x14ac:dyDescent="0.25">
      <c r="B543" s="6"/>
      <c r="C543" s="7" t="str">
        <f>IF(B543="","",VLOOKUP(AC543,Varsayımlar!$B:$Q,3,0))</f>
        <v/>
      </c>
      <c r="D543" s="7"/>
      <c r="H543" s="5" t="str">
        <f>IF(B543="","",VLOOKUP(AC543,Varsayımlar!$B:$Q,5,0))</f>
        <v/>
      </c>
      <c r="I543" s="5"/>
      <c r="J543" s="5" t="str">
        <f>IF(B543="","",VLOOKUP(AC543,Varsayımlar!$B:$Q,6,0))</f>
        <v/>
      </c>
      <c r="P543" s="5" t="str">
        <f>IF(B543="","",VLOOKUP(AC543,Varsayımlar!$B:$Q,7,0)*K543)</f>
        <v/>
      </c>
      <c r="Q543" s="5" t="str">
        <f>IF(B543="","",VLOOKUP(AC543,Varsayımlar!$B:$Q,8,0))</f>
        <v/>
      </c>
      <c r="R543" s="5" t="str">
        <f>IF(B543="","",VLOOKUP(AC543,Varsayımlar!$B:$Q,9,0))</f>
        <v/>
      </c>
      <c r="S543" s="5" t="str">
        <f>IF(B543="","",VLOOKUP(AC543,Varsayımlar!$B:$Q,10,0))</f>
        <v/>
      </c>
      <c r="T543" s="5" t="str">
        <f>IF(B543="","",VLOOKUP(AC543,Varsayımlar!$B:$Q,11,0))</f>
        <v/>
      </c>
      <c r="U543" s="5" t="str">
        <f>IF(B543="","",VLOOKUP(AC543,Varsayımlar!$B:$Q,12,0))</f>
        <v/>
      </c>
      <c r="V543" s="5" t="str">
        <f>IF(B543="","",VLOOKUP(AC543,Varsayımlar!$B:$Q,13,0))</f>
        <v/>
      </c>
      <c r="W543" s="5" t="str">
        <f>IF(B543="","",VLOOKUP(AC543,Varsayımlar!$B:$Q,14,0))</f>
        <v/>
      </c>
      <c r="AA543" s="5" t="str">
        <f>IF(B543="","",VLOOKUP(AC543,Varsayımlar!$B:$Q,15,0))</f>
        <v/>
      </c>
      <c r="AB543" s="5" t="str">
        <f>IF(B543="","",VLOOKUP(AC543,Varsayımlar!$B:$Q,16,0))</f>
        <v/>
      </c>
      <c r="AC543" s="5" t="str">
        <f t="shared" si="21"/>
        <v/>
      </c>
    </row>
    <row r="544" spans="2:29" hidden="1" x14ac:dyDescent="0.25">
      <c r="C544" s="3" t="str">
        <f>IF(B544="","",VLOOKUP(AC544,Varsayımlar!$B:$Q,3,0))</f>
        <v/>
      </c>
      <c r="H544" s="2" t="str">
        <f>IF(B544="","",VLOOKUP(AC544,Varsayımlar!$B:$Q,5,0))</f>
        <v/>
      </c>
      <c r="J544" s="2" t="str">
        <f>IF(B544="","",VLOOKUP(AC544,Varsayımlar!$B:$Q,6,0))</f>
        <v/>
      </c>
      <c r="P544" s="2" t="str">
        <f>IF(B544="","",VLOOKUP(AC544,Varsayımlar!$B:$Q,7,0)*K544)</f>
        <v/>
      </c>
      <c r="Q544" s="2" t="str">
        <f>IF(B544="","",VLOOKUP(AC544,Varsayımlar!$B:$Q,8,0))</f>
        <v/>
      </c>
      <c r="R544" s="2" t="str">
        <f>IF(B544="","",VLOOKUP(AC544,Varsayımlar!$B:$Q,9,0))</f>
        <v/>
      </c>
      <c r="S544" s="2" t="str">
        <f>IF(B544="","",VLOOKUP(AC544,Varsayımlar!$B:$Q,10,0))</f>
        <v/>
      </c>
      <c r="T544" s="2" t="str">
        <f>IF(B544="","",VLOOKUP(AC544,Varsayımlar!$B:$Q,11,0))</f>
        <v/>
      </c>
      <c r="U544" s="2" t="str">
        <f>IF(B544="","",VLOOKUP(AC544,Varsayımlar!$B:$Q,12,0))</f>
        <v/>
      </c>
      <c r="V544" s="2" t="str">
        <f>IF(B544="","",VLOOKUP(AC544,Varsayımlar!$B:$Q,13,0))</f>
        <v/>
      </c>
      <c r="W544" s="2" t="str">
        <f>IF(B544="","",VLOOKUP(AC544,Varsayımlar!$B:$Q,14,0))</f>
        <v/>
      </c>
      <c r="AA544" s="2" t="str">
        <f>IF(B544="","",VLOOKUP(AC544,Varsayımlar!$B:$Q,15,0))</f>
        <v/>
      </c>
      <c r="AB544" s="2" t="str">
        <f>IF(B544="","",VLOOKUP(AC544,Varsayımlar!$B:$Q,16,0))</f>
        <v/>
      </c>
      <c r="AC544" s="2" t="str">
        <f t="shared" si="21"/>
        <v/>
      </c>
    </row>
    <row r="545" spans="2:29" hidden="1" x14ac:dyDescent="0.25">
      <c r="B545" s="6"/>
      <c r="C545" s="7" t="str">
        <f>IF(B545="","",VLOOKUP(AC545,Varsayımlar!$B:$Q,3,0))</f>
        <v/>
      </c>
      <c r="D545" s="7"/>
      <c r="H545" s="5" t="str">
        <f>IF(B545="","",VLOOKUP(AC545,Varsayımlar!$B:$Q,5,0))</f>
        <v/>
      </c>
      <c r="I545" s="5"/>
      <c r="J545" s="5" t="str">
        <f>IF(B545="","",VLOOKUP(AC545,Varsayımlar!$B:$Q,6,0))</f>
        <v/>
      </c>
      <c r="P545" s="5" t="str">
        <f>IF(B545="","",VLOOKUP(AC545,Varsayımlar!$B:$Q,7,0)*K545)</f>
        <v/>
      </c>
      <c r="Q545" s="5" t="str">
        <f>IF(B545="","",VLOOKUP(AC545,Varsayımlar!$B:$Q,8,0))</f>
        <v/>
      </c>
      <c r="R545" s="5" t="str">
        <f>IF(B545="","",VLOOKUP(AC545,Varsayımlar!$B:$Q,9,0))</f>
        <v/>
      </c>
      <c r="S545" s="5" t="str">
        <f>IF(B545="","",VLOOKUP(AC545,Varsayımlar!$B:$Q,10,0))</f>
        <v/>
      </c>
      <c r="T545" s="5" t="str">
        <f>IF(B545="","",VLOOKUP(AC545,Varsayımlar!$B:$Q,11,0))</f>
        <v/>
      </c>
      <c r="U545" s="5" t="str">
        <f>IF(B545="","",VLOOKUP(AC545,Varsayımlar!$B:$Q,12,0))</f>
        <v/>
      </c>
      <c r="V545" s="5" t="str">
        <f>IF(B545="","",VLOOKUP(AC545,Varsayımlar!$B:$Q,13,0))</f>
        <v/>
      </c>
      <c r="W545" s="5" t="str">
        <f>IF(B545="","",VLOOKUP(AC545,Varsayımlar!$B:$Q,14,0))</f>
        <v/>
      </c>
      <c r="AA545" s="5" t="str">
        <f>IF(B545="","",VLOOKUP(AC545,Varsayımlar!$B:$Q,15,0))</f>
        <v/>
      </c>
      <c r="AB545" s="5" t="str">
        <f>IF(B545="","",VLOOKUP(AC545,Varsayımlar!$B:$Q,16,0))</f>
        <v/>
      </c>
      <c r="AC545" s="5" t="str">
        <f t="shared" si="21"/>
        <v/>
      </c>
    </row>
    <row r="546" spans="2:29" hidden="1" x14ac:dyDescent="0.25">
      <c r="C546" s="3" t="str">
        <f>IF(B546="","",VLOOKUP(AC546,Varsayımlar!$B:$Q,3,0))</f>
        <v/>
      </c>
      <c r="H546" s="2" t="str">
        <f>IF(B546="","",VLOOKUP(AC546,Varsayımlar!$B:$Q,5,0))</f>
        <v/>
      </c>
      <c r="J546" s="2" t="str">
        <f>IF(B546="","",VLOOKUP(AC546,Varsayımlar!$B:$Q,6,0))</f>
        <v/>
      </c>
      <c r="P546" s="2" t="str">
        <f>IF(B546="","",VLOOKUP(AC546,Varsayımlar!$B:$Q,7,0)*K546)</f>
        <v/>
      </c>
      <c r="Q546" s="2" t="str">
        <f>IF(B546="","",VLOOKUP(AC546,Varsayımlar!$B:$Q,8,0))</f>
        <v/>
      </c>
      <c r="R546" s="2" t="str">
        <f>IF(B546="","",VLOOKUP(AC546,Varsayımlar!$B:$Q,9,0))</f>
        <v/>
      </c>
      <c r="S546" s="2" t="str">
        <f>IF(B546="","",VLOOKUP(AC546,Varsayımlar!$B:$Q,10,0))</f>
        <v/>
      </c>
      <c r="T546" s="2" t="str">
        <f>IF(B546="","",VLOOKUP(AC546,Varsayımlar!$B:$Q,11,0))</f>
        <v/>
      </c>
      <c r="U546" s="2" t="str">
        <f>IF(B546="","",VLOOKUP(AC546,Varsayımlar!$B:$Q,12,0))</f>
        <v/>
      </c>
      <c r="V546" s="2" t="str">
        <f>IF(B546="","",VLOOKUP(AC546,Varsayımlar!$B:$Q,13,0))</f>
        <v/>
      </c>
      <c r="W546" s="2" t="str">
        <f>IF(B546="","",VLOOKUP(AC546,Varsayımlar!$B:$Q,14,0))</f>
        <v/>
      </c>
      <c r="AA546" s="2" t="str">
        <f>IF(B546="","",VLOOKUP(AC546,Varsayımlar!$B:$Q,15,0))</f>
        <v/>
      </c>
      <c r="AB546" s="2" t="str">
        <f>IF(B546="","",VLOOKUP(AC546,Varsayımlar!$B:$Q,16,0))</f>
        <v/>
      </c>
      <c r="AC546" s="2" t="str">
        <f t="shared" si="21"/>
        <v/>
      </c>
    </row>
    <row r="547" spans="2:29" hidden="1" x14ac:dyDescent="0.25">
      <c r="B547" s="6"/>
      <c r="C547" s="7" t="str">
        <f>IF(B547="","",VLOOKUP(AC547,Varsayımlar!$B:$Q,3,0))</f>
        <v/>
      </c>
      <c r="D547" s="7"/>
      <c r="H547" s="5" t="str">
        <f>IF(B547="","",VLOOKUP(AC547,Varsayımlar!$B:$Q,5,0))</f>
        <v/>
      </c>
      <c r="I547" s="5"/>
      <c r="J547" s="5" t="str">
        <f>IF(B547="","",VLOOKUP(AC547,Varsayımlar!$B:$Q,6,0))</f>
        <v/>
      </c>
      <c r="P547" s="5" t="str">
        <f>IF(B547="","",VLOOKUP(AC547,Varsayımlar!$B:$Q,7,0)*K547)</f>
        <v/>
      </c>
      <c r="Q547" s="5" t="str">
        <f>IF(B547="","",VLOOKUP(AC547,Varsayımlar!$B:$Q,8,0))</f>
        <v/>
      </c>
      <c r="R547" s="5" t="str">
        <f>IF(B547="","",VLOOKUP(AC547,Varsayımlar!$B:$Q,9,0))</f>
        <v/>
      </c>
      <c r="S547" s="5" t="str">
        <f>IF(B547="","",VLOOKUP(AC547,Varsayımlar!$B:$Q,10,0))</f>
        <v/>
      </c>
      <c r="T547" s="5" t="str">
        <f>IF(B547="","",VLOOKUP(AC547,Varsayımlar!$B:$Q,11,0))</f>
        <v/>
      </c>
      <c r="U547" s="5" t="str">
        <f>IF(B547="","",VLOOKUP(AC547,Varsayımlar!$B:$Q,12,0))</f>
        <v/>
      </c>
      <c r="V547" s="5" t="str">
        <f>IF(B547="","",VLOOKUP(AC547,Varsayımlar!$B:$Q,13,0))</f>
        <v/>
      </c>
      <c r="W547" s="5" t="str">
        <f>IF(B547="","",VLOOKUP(AC547,Varsayımlar!$B:$Q,14,0))</f>
        <v/>
      </c>
      <c r="AA547" s="5" t="str">
        <f>IF(B547="","",VLOOKUP(AC547,Varsayımlar!$B:$Q,15,0))</f>
        <v/>
      </c>
      <c r="AB547" s="5" t="str">
        <f>IF(B547="","",VLOOKUP(AC547,Varsayımlar!$B:$Q,16,0))</f>
        <v/>
      </c>
      <c r="AC547" s="5" t="str">
        <f t="shared" si="21"/>
        <v/>
      </c>
    </row>
    <row r="548" spans="2:29" hidden="1" x14ac:dyDescent="0.25">
      <c r="C548" s="3" t="str">
        <f>IF(B548="","",VLOOKUP(AC548,Varsayımlar!$B:$Q,3,0))</f>
        <v/>
      </c>
      <c r="H548" s="2" t="str">
        <f>IF(B548="","",VLOOKUP(AC548,Varsayımlar!$B:$Q,5,0))</f>
        <v/>
      </c>
      <c r="J548" s="2" t="str">
        <f>IF(B548="","",VLOOKUP(AC548,Varsayımlar!$B:$Q,6,0))</f>
        <v/>
      </c>
      <c r="P548" s="2" t="str">
        <f>IF(B548="","",VLOOKUP(AC548,Varsayımlar!$B:$Q,7,0)*K548)</f>
        <v/>
      </c>
      <c r="Q548" s="2" t="str">
        <f>IF(B548="","",VLOOKUP(AC548,Varsayımlar!$B:$Q,8,0))</f>
        <v/>
      </c>
      <c r="R548" s="2" t="str">
        <f>IF(B548="","",VLOOKUP(AC548,Varsayımlar!$B:$Q,9,0))</f>
        <v/>
      </c>
      <c r="S548" s="2" t="str">
        <f>IF(B548="","",VLOOKUP(AC548,Varsayımlar!$B:$Q,10,0))</f>
        <v/>
      </c>
      <c r="T548" s="2" t="str">
        <f>IF(B548="","",VLOOKUP(AC548,Varsayımlar!$B:$Q,11,0))</f>
        <v/>
      </c>
      <c r="U548" s="2" t="str">
        <f>IF(B548="","",VLOOKUP(AC548,Varsayımlar!$B:$Q,12,0))</f>
        <v/>
      </c>
      <c r="V548" s="2" t="str">
        <f>IF(B548="","",VLOOKUP(AC548,Varsayımlar!$B:$Q,13,0))</f>
        <v/>
      </c>
      <c r="W548" s="2" t="str">
        <f>IF(B548="","",VLOOKUP(AC548,Varsayımlar!$B:$Q,14,0))</f>
        <v/>
      </c>
      <c r="AA548" s="2" t="str">
        <f>IF(B548="","",VLOOKUP(AC548,Varsayımlar!$B:$Q,15,0))</f>
        <v/>
      </c>
      <c r="AB548" s="2" t="str">
        <f>IF(B548="","",VLOOKUP(AC548,Varsayımlar!$B:$Q,16,0))</f>
        <v/>
      </c>
      <c r="AC548" s="2" t="str">
        <f t="shared" si="21"/>
        <v/>
      </c>
    </row>
    <row r="549" spans="2:29" hidden="1" x14ac:dyDescent="0.25">
      <c r="B549" s="6"/>
      <c r="C549" s="7" t="str">
        <f>IF(B549="","",VLOOKUP(AC549,Varsayımlar!$B:$Q,3,0))</f>
        <v/>
      </c>
      <c r="D549" s="7"/>
      <c r="H549" s="5" t="str">
        <f>IF(B549="","",VLOOKUP(AC549,Varsayımlar!$B:$Q,5,0))</f>
        <v/>
      </c>
      <c r="I549" s="5"/>
      <c r="J549" s="5" t="str">
        <f>IF(B549="","",VLOOKUP(AC549,Varsayımlar!$B:$Q,6,0))</f>
        <v/>
      </c>
      <c r="P549" s="5" t="str">
        <f>IF(B549="","",VLOOKUP(AC549,Varsayımlar!$B:$Q,7,0)*K549)</f>
        <v/>
      </c>
      <c r="Q549" s="5" t="str">
        <f>IF(B549="","",VLOOKUP(AC549,Varsayımlar!$B:$Q,8,0))</f>
        <v/>
      </c>
      <c r="R549" s="5" t="str">
        <f>IF(B549="","",VLOOKUP(AC549,Varsayımlar!$B:$Q,9,0))</f>
        <v/>
      </c>
      <c r="S549" s="5" t="str">
        <f>IF(B549="","",VLOOKUP(AC549,Varsayımlar!$B:$Q,10,0))</f>
        <v/>
      </c>
      <c r="T549" s="5" t="str">
        <f>IF(B549="","",VLOOKUP(AC549,Varsayımlar!$B:$Q,11,0))</f>
        <v/>
      </c>
      <c r="U549" s="5" t="str">
        <f>IF(B549="","",VLOOKUP(AC549,Varsayımlar!$B:$Q,12,0))</f>
        <v/>
      </c>
      <c r="V549" s="5" t="str">
        <f>IF(B549="","",VLOOKUP(AC549,Varsayımlar!$B:$Q,13,0))</f>
        <v/>
      </c>
      <c r="W549" s="5" t="str">
        <f>IF(B549="","",VLOOKUP(AC549,Varsayımlar!$B:$Q,14,0))</f>
        <v/>
      </c>
      <c r="AA549" s="5" t="str">
        <f>IF(B549="","",VLOOKUP(AC549,Varsayımlar!$B:$Q,15,0))</f>
        <v/>
      </c>
      <c r="AB549" s="5" t="str">
        <f>IF(B549="","",VLOOKUP(AC549,Varsayımlar!$B:$Q,16,0))</f>
        <v/>
      </c>
      <c r="AC549" s="5" t="str">
        <f t="shared" si="21"/>
        <v/>
      </c>
    </row>
    <row r="550" spans="2:29" hidden="1" x14ac:dyDescent="0.25">
      <c r="C550" s="3" t="str">
        <f>IF(B550="","",VLOOKUP(AC550,Varsayımlar!$B:$Q,3,0))</f>
        <v/>
      </c>
      <c r="H550" s="2" t="str">
        <f>IF(B550="","",VLOOKUP(AC550,Varsayımlar!$B:$Q,5,0))</f>
        <v/>
      </c>
      <c r="J550" s="2" t="str">
        <f>IF(B550="","",VLOOKUP(AC550,Varsayımlar!$B:$Q,6,0))</f>
        <v/>
      </c>
      <c r="P550" s="2" t="str">
        <f>IF(B550="","",VLOOKUP(AC550,Varsayımlar!$B:$Q,7,0)*K550)</f>
        <v/>
      </c>
      <c r="Q550" s="2" t="str">
        <f>IF(B550="","",VLOOKUP(AC550,Varsayımlar!$B:$Q,8,0))</f>
        <v/>
      </c>
      <c r="R550" s="2" t="str">
        <f>IF(B550="","",VLOOKUP(AC550,Varsayımlar!$B:$Q,9,0))</f>
        <v/>
      </c>
      <c r="S550" s="2" t="str">
        <f>IF(B550="","",VLOOKUP(AC550,Varsayımlar!$B:$Q,10,0))</f>
        <v/>
      </c>
      <c r="T550" s="2" t="str">
        <f>IF(B550="","",VLOOKUP(AC550,Varsayımlar!$B:$Q,11,0))</f>
        <v/>
      </c>
      <c r="U550" s="2" t="str">
        <f>IF(B550="","",VLOOKUP(AC550,Varsayımlar!$B:$Q,12,0))</f>
        <v/>
      </c>
      <c r="V550" s="2" t="str">
        <f>IF(B550="","",VLOOKUP(AC550,Varsayımlar!$B:$Q,13,0))</f>
        <v/>
      </c>
      <c r="W550" s="2" t="str">
        <f>IF(B550="","",VLOOKUP(AC550,Varsayımlar!$B:$Q,14,0))</f>
        <v/>
      </c>
      <c r="AA550" s="2" t="str">
        <f>IF(B550="","",VLOOKUP(AC550,Varsayımlar!$B:$Q,15,0))</f>
        <v/>
      </c>
      <c r="AB550" s="2" t="str">
        <f>IF(B550="","",VLOOKUP(AC550,Varsayımlar!$B:$Q,16,0))</f>
        <v/>
      </c>
      <c r="AC550" s="2" t="str">
        <f t="shared" si="21"/>
        <v/>
      </c>
    </row>
    <row r="551" spans="2:29" hidden="1" x14ac:dyDescent="0.25">
      <c r="B551" s="6"/>
      <c r="C551" s="7" t="str">
        <f>IF(B551="","",VLOOKUP(AC551,Varsayımlar!$B:$Q,3,0))</f>
        <v/>
      </c>
      <c r="D551" s="7"/>
      <c r="H551" s="5" t="str">
        <f>IF(B551="","",VLOOKUP(AC551,Varsayımlar!$B:$Q,5,0))</f>
        <v/>
      </c>
      <c r="I551" s="5"/>
      <c r="J551" s="5" t="str">
        <f>IF(B551="","",VLOOKUP(AC551,Varsayımlar!$B:$Q,6,0))</f>
        <v/>
      </c>
      <c r="P551" s="5" t="str">
        <f>IF(B551="","",VLOOKUP(AC551,Varsayımlar!$B:$Q,7,0)*K551)</f>
        <v/>
      </c>
      <c r="Q551" s="5" t="str">
        <f>IF(B551="","",VLOOKUP(AC551,Varsayımlar!$B:$Q,8,0))</f>
        <v/>
      </c>
      <c r="R551" s="5" t="str">
        <f>IF(B551="","",VLOOKUP(AC551,Varsayımlar!$B:$Q,9,0))</f>
        <v/>
      </c>
      <c r="S551" s="5" t="str">
        <f>IF(B551="","",VLOOKUP(AC551,Varsayımlar!$B:$Q,10,0))</f>
        <v/>
      </c>
      <c r="T551" s="5" t="str">
        <f>IF(B551="","",VLOOKUP(AC551,Varsayımlar!$B:$Q,11,0))</f>
        <v/>
      </c>
      <c r="U551" s="5" t="str">
        <f>IF(B551="","",VLOOKUP(AC551,Varsayımlar!$B:$Q,12,0))</f>
        <v/>
      </c>
      <c r="V551" s="5" t="str">
        <f>IF(B551="","",VLOOKUP(AC551,Varsayımlar!$B:$Q,13,0))</f>
        <v/>
      </c>
      <c r="W551" s="5" t="str">
        <f>IF(B551="","",VLOOKUP(AC551,Varsayımlar!$B:$Q,14,0))</f>
        <v/>
      </c>
      <c r="AA551" s="5" t="str">
        <f>IF(B551="","",VLOOKUP(AC551,Varsayımlar!$B:$Q,15,0))</f>
        <v/>
      </c>
      <c r="AB551" s="5" t="str">
        <f>IF(B551="","",VLOOKUP(AC551,Varsayımlar!$B:$Q,16,0))</f>
        <v/>
      </c>
      <c r="AC551" s="5" t="str">
        <f t="shared" si="21"/>
        <v/>
      </c>
    </row>
    <row r="552" spans="2:29" hidden="1" x14ac:dyDescent="0.25">
      <c r="C552" s="3" t="str">
        <f>IF(B552="","",VLOOKUP(AC552,Varsayımlar!$B:$Q,3,0))</f>
        <v/>
      </c>
      <c r="H552" s="2" t="str">
        <f>IF(B552="","",VLOOKUP(AC552,Varsayımlar!$B:$Q,5,0))</f>
        <v/>
      </c>
      <c r="J552" s="2" t="str">
        <f>IF(B552="","",VLOOKUP(AC552,Varsayımlar!$B:$Q,6,0))</f>
        <v/>
      </c>
      <c r="P552" s="2" t="str">
        <f>IF(B552="","",VLOOKUP(AC552,Varsayımlar!$B:$Q,7,0)*K552)</f>
        <v/>
      </c>
      <c r="Q552" s="2" t="str">
        <f>IF(B552="","",VLOOKUP(AC552,Varsayımlar!$B:$Q,8,0))</f>
        <v/>
      </c>
      <c r="R552" s="2" t="str">
        <f>IF(B552="","",VLOOKUP(AC552,Varsayımlar!$B:$Q,9,0))</f>
        <v/>
      </c>
      <c r="S552" s="2" t="str">
        <f>IF(B552="","",VLOOKUP(AC552,Varsayımlar!$B:$Q,10,0))</f>
        <v/>
      </c>
      <c r="T552" s="2" t="str">
        <f>IF(B552="","",VLOOKUP(AC552,Varsayımlar!$B:$Q,11,0))</f>
        <v/>
      </c>
      <c r="U552" s="2" t="str">
        <f>IF(B552="","",VLOOKUP(AC552,Varsayımlar!$B:$Q,12,0))</f>
        <v/>
      </c>
      <c r="V552" s="2" t="str">
        <f>IF(B552="","",VLOOKUP(AC552,Varsayımlar!$B:$Q,13,0))</f>
        <v/>
      </c>
      <c r="W552" s="2" t="str">
        <f>IF(B552="","",VLOOKUP(AC552,Varsayımlar!$B:$Q,14,0))</f>
        <v/>
      </c>
      <c r="AA552" s="2" t="str">
        <f>IF(B552="","",VLOOKUP(AC552,Varsayımlar!$B:$Q,15,0))</f>
        <v/>
      </c>
      <c r="AB552" s="2" t="str">
        <f>IF(B552="","",VLOOKUP(AC552,Varsayımlar!$B:$Q,16,0))</f>
        <v/>
      </c>
      <c r="AC552" s="2" t="str">
        <f t="shared" si="21"/>
        <v/>
      </c>
    </row>
    <row r="553" spans="2:29" hidden="1" x14ac:dyDescent="0.25">
      <c r="B553" s="6"/>
      <c r="C553" s="7" t="str">
        <f>IF(B553="","",VLOOKUP(AC553,Varsayımlar!$B:$Q,3,0))</f>
        <v/>
      </c>
      <c r="D553" s="7"/>
      <c r="H553" s="5" t="str">
        <f>IF(B553="","",VLOOKUP(AC553,Varsayımlar!$B:$Q,5,0))</f>
        <v/>
      </c>
      <c r="I553" s="5"/>
      <c r="J553" s="5" t="str">
        <f>IF(B553="","",VLOOKUP(AC553,Varsayımlar!$B:$Q,6,0))</f>
        <v/>
      </c>
      <c r="P553" s="5" t="str">
        <f>IF(B553="","",VLOOKUP(AC553,Varsayımlar!$B:$Q,7,0)*K553)</f>
        <v/>
      </c>
      <c r="Q553" s="5" t="str">
        <f>IF(B553="","",VLOOKUP(AC553,Varsayımlar!$B:$Q,8,0))</f>
        <v/>
      </c>
      <c r="R553" s="5" t="str">
        <f>IF(B553="","",VLOOKUP(AC553,Varsayımlar!$B:$Q,9,0))</f>
        <v/>
      </c>
      <c r="S553" s="5" t="str">
        <f>IF(B553="","",VLOOKUP(AC553,Varsayımlar!$B:$Q,10,0))</f>
        <v/>
      </c>
      <c r="T553" s="5" t="str">
        <f>IF(B553="","",VLOOKUP(AC553,Varsayımlar!$B:$Q,11,0))</f>
        <v/>
      </c>
      <c r="U553" s="5" t="str">
        <f>IF(B553="","",VLOOKUP(AC553,Varsayımlar!$B:$Q,12,0))</f>
        <v/>
      </c>
      <c r="V553" s="5" t="str">
        <f>IF(B553="","",VLOOKUP(AC553,Varsayımlar!$B:$Q,13,0))</f>
        <v/>
      </c>
      <c r="W553" s="5" t="str">
        <f>IF(B553="","",VLOOKUP(AC553,Varsayımlar!$B:$Q,14,0))</f>
        <v/>
      </c>
      <c r="AA553" s="5" t="str">
        <f>IF(B553="","",VLOOKUP(AC553,Varsayımlar!$B:$Q,15,0))</f>
        <v/>
      </c>
      <c r="AB553" s="5" t="str">
        <f>IF(B553="","",VLOOKUP(AC553,Varsayımlar!$B:$Q,16,0))</f>
        <v/>
      </c>
      <c r="AC553" s="5" t="str">
        <f t="shared" si="21"/>
        <v/>
      </c>
    </row>
    <row r="554" spans="2:29" hidden="1" x14ac:dyDescent="0.25">
      <c r="C554" s="3" t="str">
        <f>IF(B554="","",VLOOKUP(AC554,Varsayımlar!$B:$Q,3,0))</f>
        <v/>
      </c>
      <c r="H554" s="2" t="str">
        <f>IF(B554="","",VLOOKUP(AC554,Varsayımlar!$B:$Q,5,0))</f>
        <v/>
      </c>
      <c r="J554" s="2" t="str">
        <f>IF(B554="","",VLOOKUP(AC554,Varsayımlar!$B:$Q,6,0))</f>
        <v/>
      </c>
      <c r="P554" s="2" t="str">
        <f>IF(B554="","",VLOOKUP(AC554,Varsayımlar!$B:$Q,7,0)*K554)</f>
        <v/>
      </c>
      <c r="Q554" s="2" t="str">
        <f>IF(B554="","",VLOOKUP(AC554,Varsayımlar!$B:$Q,8,0))</f>
        <v/>
      </c>
      <c r="R554" s="2" t="str">
        <f>IF(B554="","",VLOOKUP(AC554,Varsayımlar!$B:$Q,9,0))</f>
        <v/>
      </c>
      <c r="S554" s="2" t="str">
        <f>IF(B554="","",VLOOKUP(AC554,Varsayımlar!$B:$Q,10,0))</f>
        <v/>
      </c>
      <c r="T554" s="2" t="str">
        <f>IF(B554="","",VLOOKUP(AC554,Varsayımlar!$B:$Q,11,0))</f>
        <v/>
      </c>
      <c r="U554" s="2" t="str">
        <f>IF(B554="","",VLOOKUP(AC554,Varsayımlar!$B:$Q,12,0))</f>
        <v/>
      </c>
      <c r="V554" s="2" t="str">
        <f>IF(B554="","",VLOOKUP(AC554,Varsayımlar!$B:$Q,13,0))</f>
        <v/>
      </c>
      <c r="W554" s="2" t="str">
        <f>IF(B554="","",VLOOKUP(AC554,Varsayımlar!$B:$Q,14,0))</f>
        <v/>
      </c>
      <c r="AA554" s="2" t="str">
        <f>IF(B554="","",VLOOKUP(AC554,Varsayımlar!$B:$Q,15,0))</f>
        <v/>
      </c>
      <c r="AB554" s="2" t="str">
        <f>IF(B554="","",VLOOKUP(AC554,Varsayımlar!$B:$Q,16,0))</f>
        <v/>
      </c>
      <c r="AC554" s="2" t="str">
        <f t="shared" si="21"/>
        <v/>
      </c>
    </row>
    <row r="555" spans="2:29" hidden="1" x14ac:dyDescent="0.25">
      <c r="B555" s="6"/>
      <c r="C555" s="7" t="str">
        <f>IF(B555="","",VLOOKUP(AC555,Varsayımlar!$B:$Q,3,0))</f>
        <v/>
      </c>
      <c r="D555" s="7"/>
      <c r="H555" s="5" t="str">
        <f>IF(B555="","",VLOOKUP(AC555,Varsayımlar!$B:$Q,5,0))</f>
        <v/>
      </c>
      <c r="I555" s="5"/>
      <c r="J555" s="5" t="str">
        <f>IF(B555="","",VLOOKUP(AC555,Varsayımlar!$B:$Q,6,0))</f>
        <v/>
      </c>
      <c r="P555" s="5" t="str">
        <f>IF(B555="","",VLOOKUP(AC555,Varsayımlar!$B:$Q,7,0)*K555)</f>
        <v/>
      </c>
      <c r="Q555" s="5" t="str">
        <f>IF(B555="","",VLOOKUP(AC555,Varsayımlar!$B:$Q,8,0))</f>
        <v/>
      </c>
      <c r="R555" s="5" t="str">
        <f>IF(B555="","",VLOOKUP(AC555,Varsayımlar!$B:$Q,9,0))</f>
        <v/>
      </c>
      <c r="S555" s="5" t="str">
        <f>IF(B555="","",VLOOKUP(AC555,Varsayımlar!$B:$Q,10,0))</f>
        <v/>
      </c>
      <c r="T555" s="5" t="str">
        <f>IF(B555="","",VLOOKUP(AC555,Varsayımlar!$B:$Q,11,0))</f>
        <v/>
      </c>
      <c r="U555" s="5" t="str">
        <f>IF(B555="","",VLOOKUP(AC555,Varsayımlar!$B:$Q,12,0))</f>
        <v/>
      </c>
      <c r="V555" s="5" t="str">
        <f>IF(B555="","",VLOOKUP(AC555,Varsayımlar!$B:$Q,13,0))</f>
        <v/>
      </c>
      <c r="W555" s="5" t="str">
        <f>IF(B555="","",VLOOKUP(AC555,Varsayımlar!$B:$Q,14,0))</f>
        <v/>
      </c>
      <c r="AA555" s="5" t="str">
        <f>IF(B555="","",VLOOKUP(AC555,Varsayımlar!$B:$Q,15,0))</f>
        <v/>
      </c>
      <c r="AB555" s="5" t="str">
        <f>IF(B555="","",VLOOKUP(AC555,Varsayımlar!$B:$Q,16,0))</f>
        <v/>
      </c>
      <c r="AC555" s="5" t="str">
        <f t="shared" si="21"/>
        <v/>
      </c>
    </row>
    <row r="556" spans="2:29" hidden="1" x14ac:dyDescent="0.25">
      <c r="C556" s="3" t="str">
        <f>IF(B556="","",VLOOKUP(AC556,Varsayımlar!$B:$Q,3,0))</f>
        <v/>
      </c>
      <c r="H556" s="2" t="str">
        <f>IF(B556="","",VLOOKUP(AC556,Varsayımlar!$B:$Q,5,0))</f>
        <v/>
      </c>
      <c r="J556" s="2" t="str">
        <f>IF(B556="","",VLOOKUP(AC556,Varsayımlar!$B:$Q,6,0))</f>
        <v/>
      </c>
      <c r="P556" s="2" t="str">
        <f>IF(B556="","",VLOOKUP(AC556,Varsayımlar!$B:$Q,7,0)*K556)</f>
        <v/>
      </c>
      <c r="Q556" s="2" t="str">
        <f>IF(B556="","",VLOOKUP(AC556,Varsayımlar!$B:$Q,8,0))</f>
        <v/>
      </c>
      <c r="R556" s="2" t="str">
        <f>IF(B556="","",VLOOKUP(AC556,Varsayımlar!$B:$Q,9,0))</f>
        <v/>
      </c>
      <c r="S556" s="2" t="str">
        <f>IF(B556="","",VLOOKUP(AC556,Varsayımlar!$B:$Q,10,0))</f>
        <v/>
      </c>
      <c r="T556" s="2" t="str">
        <f>IF(B556="","",VLOOKUP(AC556,Varsayımlar!$B:$Q,11,0))</f>
        <v/>
      </c>
      <c r="U556" s="2" t="str">
        <f>IF(B556="","",VLOOKUP(AC556,Varsayımlar!$B:$Q,12,0))</f>
        <v/>
      </c>
      <c r="V556" s="2" t="str">
        <f>IF(B556="","",VLOOKUP(AC556,Varsayımlar!$B:$Q,13,0))</f>
        <v/>
      </c>
      <c r="W556" s="2" t="str">
        <f>IF(B556="","",VLOOKUP(AC556,Varsayımlar!$B:$Q,14,0))</f>
        <v/>
      </c>
      <c r="AA556" s="2" t="str">
        <f>IF(B556="","",VLOOKUP(AC556,Varsayımlar!$B:$Q,15,0))</f>
        <v/>
      </c>
      <c r="AB556" s="2" t="str">
        <f>IF(B556="","",VLOOKUP(AC556,Varsayımlar!$B:$Q,16,0))</f>
        <v/>
      </c>
      <c r="AC556" s="2" t="str">
        <f t="shared" si="21"/>
        <v/>
      </c>
    </row>
    <row r="557" spans="2:29" hidden="1" x14ac:dyDescent="0.25">
      <c r="B557" s="6"/>
      <c r="C557" s="7" t="str">
        <f>IF(B557="","",VLOOKUP(AC557,Varsayımlar!$B:$Q,3,0))</f>
        <v/>
      </c>
      <c r="D557" s="7"/>
      <c r="H557" s="5" t="str">
        <f>IF(B557="","",VLOOKUP(AC557,Varsayımlar!$B:$Q,5,0))</f>
        <v/>
      </c>
      <c r="I557" s="5"/>
      <c r="J557" s="5" t="str">
        <f>IF(B557="","",VLOOKUP(AC557,Varsayımlar!$B:$Q,6,0))</f>
        <v/>
      </c>
      <c r="P557" s="5" t="str">
        <f>IF(B557="","",VLOOKUP(AC557,Varsayımlar!$B:$Q,7,0)*K557)</f>
        <v/>
      </c>
      <c r="Q557" s="5" t="str">
        <f>IF(B557="","",VLOOKUP(AC557,Varsayımlar!$B:$Q,8,0))</f>
        <v/>
      </c>
      <c r="R557" s="5" t="str">
        <f>IF(B557="","",VLOOKUP(AC557,Varsayımlar!$B:$Q,9,0))</f>
        <v/>
      </c>
      <c r="S557" s="5" t="str">
        <f>IF(B557="","",VLOOKUP(AC557,Varsayımlar!$B:$Q,10,0))</f>
        <v/>
      </c>
      <c r="T557" s="5" t="str">
        <f>IF(B557="","",VLOOKUP(AC557,Varsayımlar!$B:$Q,11,0))</f>
        <v/>
      </c>
      <c r="U557" s="5" t="str">
        <f>IF(B557="","",VLOOKUP(AC557,Varsayımlar!$B:$Q,12,0))</f>
        <v/>
      </c>
      <c r="V557" s="5" t="str">
        <f>IF(B557="","",VLOOKUP(AC557,Varsayımlar!$B:$Q,13,0))</f>
        <v/>
      </c>
      <c r="W557" s="5" t="str">
        <f>IF(B557="","",VLOOKUP(AC557,Varsayımlar!$B:$Q,14,0))</f>
        <v/>
      </c>
      <c r="AA557" s="5" t="str">
        <f>IF(B557="","",VLOOKUP(AC557,Varsayımlar!$B:$Q,15,0))</f>
        <v/>
      </c>
      <c r="AB557" s="5" t="str">
        <f>IF(B557="","",VLOOKUP(AC557,Varsayımlar!$B:$Q,16,0))</f>
        <v/>
      </c>
      <c r="AC557" s="5" t="str">
        <f t="shared" si="21"/>
        <v/>
      </c>
    </row>
    <row r="558" spans="2:29" hidden="1" x14ac:dyDescent="0.25">
      <c r="C558" s="3" t="str">
        <f>IF(B558="","",VLOOKUP(AC558,Varsayımlar!$B:$Q,3,0))</f>
        <v/>
      </c>
      <c r="H558" s="2" t="str">
        <f>IF(B558="","",VLOOKUP(AC558,Varsayımlar!$B:$Q,5,0))</f>
        <v/>
      </c>
      <c r="J558" s="2" t="str">
        <f>IF(B558="","",VLOOKUP(AC558,Varsayımlar!$B:$Q,6,0))</f>
        <v/>
      </c>
      <c r="P558" s="2" t="str">
        <f>IF(B558="","",VLOOKUP(AC558,Varsayımlar!$B:$Q,7,0)*K558)</f>
        <v/>
      </c>
      <c r="Q558" s="2" t="str">
        <f>IF(B558="","",VLOOKUP(AC558,Varsayımlar!$B:$Q,8,0))</f>
        <v/>
      </c>
      <c r="R558" s="2" t="str">
        <f>IF(B558="","",VLOOKUP(AC558,Varsayımlar!$B:$Q,9,0))</f>
        <v/>
      </c>
      <c r="S558" s="2" t="str">
        <f>IF(B558="","",VLOOKUP(AC558,Varsayımlar!$B:$Q,10,0))</f>
        <v/>
      </c>
      <c r="T558" s="2" t="str">
        <f>IF(B558="","",VLOOKUP(AC558,Varsayımlar!$B:$Q,11,0))</f>
        <v/>
      </c>
      <c r="U558" s="2" t="str">
        <f>IF(B558="","",VLOOKUP(AC558,Varsayımlar!$B:$Q,12,0))</f>
        <v/>
      </c>
      <c r="V558" s="2" t="str">
        <f>IF(B558="","",VLOOKUP(AC558,Varsayımlar!$B:$Q,13,0))</f>
        <v/>
      </c>
      <c r="W558" s="2" t="str">
        <f>IF(B558="","",VLOOKUP(AC558,Varsayımlar!$B:$Q,14,0))</f>
        <v/>
      </c>
      <c r="AA558" s="2" t="str">
        <f>IF(B558="","",VLOOKUP(AC558,Varsayımlar!$B:$Q,15,0))</f>
        <v/>
      </c>
      <c r="AB558" s="2" t="str">
        <f>IF(B558="","",VLOOKUP(AC558,Varsayımlar!$B:$Q,16,0))</f>
        <v/>
      </c>
      <c r="AC558" s="2" t="str">
        <f t="shared" si="21"/>
        <v/>
      </c>
    </row>
    <row r="559" spans="2:29" hidden="1" x14ac:dyDescent="0.25">
      <c r="B559" s="6"/>
      <c r="C559" s="7" t="str">
        <f>IF(B559="","",VLOOKUP(AC559,Varsayımlar!$B:$Q,3,0))</f>
        <v/>
      </c>
      <c r="D559" s="7"/>
      <c r="H559" s="5" t="str">
        <f>IF(B559="","",VLOOKUP(AC559,Varsayımlar!$B:$Q,5,0))</f>
        <v/>
      </c>
      <c r="I559" s="5"/>
      <c r="J559" s="5" t="str">
        <f>IF(B559="","",VLOOKUP(AC559,Varsayımlar!$B:$Q,6,0))</f>
        <v/>
      </c>
      <c r="P559" s="5" t="str">
        <f>IF(B559="","",VLOOKUP(AC559,Varsayımlar!$B:$Q,7,0)*K559)</f>
        <v/>
      </c>
      <c r="Q559" s="5" t="str">
        <f>IF(B559="","",VLOOKUP(AC559,Varsayımlar!$B:$Q,8,0))</f>
        <v/>
      </c>
      <c r="R559" s="5" t="str">
        <f>IF(B559="","",VLOOKUP(AC559,Varsayımlar!$B:$Q,9,0))</f>
        <v/>
      </c>
      <c r="S559" s="5" t="str">
        <f>IF(B559="","",VLOOKUP(AC559,Varsayımlar!$B:$Q,10,0))</f>
        <v/>
      </c>
      <c r="T559" s="5" t="str">
        <f>IF(B559="","",VLOOKUP(AC559,Varsayımlar!$B:$Q,11,0))</f>
        <v/>
      </c>
      <c r="U559" s="5" t="str">
        <f>IF(B559="","",VLOOKUP(AC559,Varsayımlar!$B:$Q,12,0))</f>
        <v/>
      </c>
      <c r="V559" s="5" t="str">
        <f>IF(B559="","",VLOOKUP(AC559,Varsayımlar!$B:$Q,13,0))</f>
        <v/>
      </c>
      <c r="W559" s="5" t="str">
        <f>IF(B559="","",VLOOKUP(AC559,Varsayımlar!$B:$Q,14,0))</f>
        <v/>
      </c>
      <c r="AA559" s="5" t="str">
        <f>IF(B559="","",VLOOKUP(AC559,Varsayımlar!$B:$Q,15,0))</f>
        <v/>
      </c>
      <c r="AB559" s="5" t="str">
        <f>IF(B559="","",VLOOKUP(AC559,Varsayımlar!$B:$Q,16,0))</f>
        <v/>
      </c>
      <c r="AC559" s="5" t="str">
        <f t="shared" si="21"/>
        <v/>
      </c>
    </row>
    <row r="560" spans="2:29" hidden="1" x14ac:dyDescent="0.25">
      <c r="C560" s="3" t="str">
        <f>IF(B560="","",VLOOKUP(AC560,Varsayımlar!$B:$Q,3,0))</f>
        <v/>
      </c>
      <c r="H560" s="2" t="str">
        <f>IF(B560="","",VLOOKUP(AC560,Varsayımlar!$B:$Q,5,0))</f>
        <v/>
      </c>
      <c r="J560" s="2" t="str">
        <f>IF(B560="","",VLOOKUP(AC560,Varsayımlar!$B:$Q,6,0))</f>
        <v/>
      </c>
      <c r="P560" s="2" t="str">
        <f>IF(B560="","",VLOOKUP(AC560,Varsayımlar!$B:$Q,7,0)*K560)</f>
        <v/>
      </c>
      <c r="Q560" s="2" t="str">
        <f>IF(B560="","",VLOOKUP(AC560,Varsayımlar!$B:$Q,8,0))</f>
        <v/>
      </c>
      <c r="R560" s="2" t="str">
        <f>IF(B560="","",VLOOKUP(AC560,Varsayımlar!$B:$Q,9,0))</f>
        <v/>
      </c>
      <c r="S560" s="2" t="str">
        <f>IF(B560="","",VLOOKUP(AC560,Varsayımlar!$B:$Q,10,0))</f>
        <v/>
      </c>
      <c r="T560" s="2" t="str">
        <f>IF(B560="","",VLOOKUP(AC560,Varsayımlar!$B:$Q,11,0))</f>
        <v/>
      </c>
      <c r="U560" s="2" t="str">
        <f>IF(B560="","",VLOOKUP(AC560,Varsayımlar!$B:$Q,12,0))</f>
        <v/>
      </c>
      <c r="V560" s="2" t="str">
        <f>IF(B560="","",VLOOKUP(AC560,Varsayımlar!$B:$Q,13,0))</f>
        <v/>
      </c>
      <c r="W560" s="2" t="str">
        <f>IF(B560="","",VLOOKUP(AC560,Varsayımlar!$B:$Q,14,0))</f>
        <v/>
      </c>
      <c r="AA560" s="2" t="str">
        <f>IF(B560="","",VLOOKUP(AC560,Varsayımlar!$B:$Q,15,0))</f>
        <v/>
      </c>
      <c r="AB560" s="2" t="str">
        <f>IF(B560="","",VLOOKUP(AC560,Varsayımlar!$B:$Q,16,0))</f>
        <v/>
      </c>
      <c r="AC560" s="2" t="str">
        <f t="shared" si="21"/>
        <v/>
      </c>
    </row>
    <row r="561" spans="2:29" hidden="1" x14ac:dyDescent="0.25">
      <c r="B561" s="6"/>
      <c r="C561" s="7" t="str">
        <f>IF(B561="","",VLOOKUP(AC561,Varsayımlar!$B:$Q,3,0))</f>
        <v/>
      </c>
      <c r="D561" s="7"/>
      <c r="H561" s="5" t="str">
        <f>IF(B561="","",VLOOKUP(AC561,Varsayımlar!$B:$Q,5,0))</f>
        <v/>
      </c>
      <c r="I561" s="5"/>
      <c r="J561" s="5" t="str">
        <f>IF(B561="","",VLOOKUP(AC561,Varsayımlar!$B:$Q,6,0))</f>
        <v/>
      </c>
      <c r="P561" s="5" t="str">
        <f>IF(B561="","",VLOOKUP(AC561,Varsayımlar!$B:$Q,7,0)*K561)</f>
        <v/>
      </c>
      <c r="Q561" s="5" t="str">
        <f>IF(B561="","",VLOOKUP(AC561,Varsayımlar!$B:$Q,8,0))</f>
        <v/>
      </c>
      <c r="R561" s="5" t="str">
        <f>IF(B561="","",VLOOKUP(AC561,Varsayımlar!$B:$Q,9,0))</f>
        <v/>
      </c>
      <c r="S561" s="5" t="str">
        <f>IF(B561="","",VLOOKUP(AC561,Varsayımlar!$B:$Q,10,0))</f>
        <v/>
      </c>
      <c r="T561" s="5" t="str">
        <f>IF(B561="","",VLOOKUP(AC561,Varsayımlar!$B:$Q,11,0))</f>
        <v/>
      </c>
      <c r="U561" s="5" t="str">
        <f>IF(B561="","",VLOOKUP(AC561,Varsayımlar!$B:$Q,12,0))</f>
        <v/>
      </c>
      <c r="V561" s="5" t="str">
        <f>IF(B561="","",VLOOKUP(AC561,Varsayımlar!$B:$Q,13,0))</f>
        <v/>
      </c>
      <c r="W561" s="5" t="str">
        <f>IF(B561="","",VLOOKUP(AC561,Varsayımlar!$B:$Q,14,0))</f>
        <v/>
      </c>
      <c r="AA561" s="5" t="str">
        <f>IF(B561="","",VLOOKUP(AC561,Varsayımlar!$B:$Q,15,0))</f>
        <v/>
      </c>
      <c r="AB561" s="5" t="str">
        <f>IF(B561="","",VLOOKUP(AC561,Varsayımlar!$B:$Q,16,0))</f>
        <v/>
      </c>
      <c r="AC561" s="5" t="str">
        <f t="shared" si="21"/>
        <v/>
      </c>
    </row>
    <row r="562" spans="2:29" hidden="1" x14ac:dyDescent="0.25">
      <c r="C562" s="3" t="str">
        <f>IF(B562="","",VLOOKUP(AC562,Varsayımlar!$B:$Q,3,0))</f>
        <v/>
      </c>
      <c r="H562" s="2" t="str">
        <f>IF(B562="","",VLOOKUP(AC562,Varsayımlar!$B:$Q,5,0))</f>
        <v/>
      </c>
      <c r="J562" s="2" t="str">
        <f>IF(B562="","",VLOOKUP(AC562,Varsayımlar!$B:$Q,6,0))</f>
        <v/>
      </c>
      <c r="P562" s="2" t="str">
        <f>IF(B562="","",VLOOKUP(AC562,Varsayımlar!$B:$Q,7,0)*K562)</f>
        <v/>
      </c>
      <c r="Q562" s="2" t="str">
        <f>IF(B562="","",VLOOKUP(AC562,Varsayımlar!$B:$Q,8,0))</f>
        <v/>
      </c>
      <c r="R562" s="2" t="str">
        <f>IF(B562="","",VLOOKUP(AC562,Varsayımlar!$B:$Q,9,0))</f>
        <v/>
      </c>
      <c r="S562" s="2" t="str">
        <f>IF(B562="","",VLOOKUP(AC562,Varsayımlar!$B:$Q,10,0))</f>
        <v/>
      </c>
      <c r="T562" s="2" t="str">
        <f>IF(B562="","",VLOOKUP(AC562,Varsayımlar!$B:$Q,11,0))</f>
        <v/>
      </c>
      <c r="U562" s="2" t="str">
        <f>IF(B562="","",VLOOKUP(AC562,Varsayımlar!$B:$Q,12,0))</f>
        <v/>
      </c>
      <c r="V562" s="2" t="str">
        <f>IF(B562="","",VLOOKUP(AC562,Varsayımlar!$B:$Q,13,0))</f>
        <v/>
      </c>
      <c r="W562" s="2" t="str">
        <f>IF(B562="","",VLOOKUP(AC562,Varsayımlar!$B:$Q,14,0))</f>
        <v/>
      </c>
      <c r="AA562" s="2" t="str">
        <f>IF(B562="","",VLOOKUP(AC562,Varsayımlar!$B:$Q,15,0))</f>
        <v/>
      </c>
      <c r="AB562" s="2" t="str">
        <f>IF(B562="","",VLOOKUP(AC562,Varsayımlar!$B:$Q,16,0))</f>
        <v/>
      </c>
      <c r="AC562" s="2" t="str">
        <f t="shared" si="21"/>
        <v/>
      </c>
    </row>
    <row r="563" spans="2:29" hidden="1" x14ac:dyDescent="0.25">
      <c r="B563" s="6"/>
      <c r="C563" s="7" t="str">
        <f>IF(B563="","",VLOOKUP(AC563,Varsayımlar!$B:$Q,3,0))</f>
        <v/>
      </c>
      <c r="D563" s="7"/>
      <c r="H563" s="5" t="str">
        <f>IF(B563="","",VLOOKUP(AC563,Varsayımlar!$B:$Q,5,0))</f>
        <v/>
      </c>
      <c r="I563" s="5"/>
      <c r="J563" s="5" t="str">
        <f>IF(B563="","",VLOOKUP(AC563,Varsayımlar!$B:$Q,6,0))</f>
        <v/>
      </c>
      <c r="P563" s="5" t="str">
        <f>IF(B563="","",VLOOKUP(AC563,Varsayımlar!$B:$Q,7,0)*K563)</f>
        <v/>
      </c>
      <c r="Q563" s="5" t="str">
        <f>IF(B563="","",VLOOKUP(AC563,Varsayımlar!$B:$Q,8,0))</f>
        <v/>
      </c>
      <c r="R563" s="5" t="str">
        <f>IF(B563="","",VLOOKUP(AC563,Varsayımlar!$B:$Q,9,0))</f>
        <v/>
      </c>
      <c r="S563" s="5" t="str">
        <f>IF(B563="","",VLOOKUP(AC563,Varsayımlar!$B:$Q,10,0))</f>
        <v/>
      </c>
      <c r="T563" s="5" t="str">
        <f>IF(B563="","",VLOOKUP(AC563,Varsayımlar!$B:$Q,11,0))</f>
        <v/>
      </c>
      <c r="U563" s="5" t="str">
        <f>IF(B563="","",VLOOKUP(AC563,Varsayımlar!$B:$Q,12,0))</f>
        <v/>
      </c>
      <c r="V563" s="5" t="str">
        <f>IF(B563="","",VLOOKUP(AC563,Varsayımlar!$B:$Q,13,0))</f>
        <v/>
      </c>
      <c r="W563" s="5" t="str">
        <f>IF(B563="","",VLOOKUP(AC563,Varsayımlar!$B:$Q,14,0))</f>
        <v/>
      </c>
      <c r="AA563" s="5" t="str">
        <f>IF(B563="","",VLOOKUP(AC563,Varsayımlar!$B:$Q,15,0))</f>
        <v/>
      </c>
      <c r="AB563" s="5" t="str">
        <f>IF(B563="","",VLOOKUP(AC563,Varsayımlar!$B:$Q,16,0))</f>
        <v/>
      </c>
      <c r="AC563" s="5" t="str">
        <f t="shared" si="21"/>
        <v/>
      </c>
    </row>
    <row r="564" spans="2:29" hidden="1" x14ac:dyDescent="0.25">
      <c r="C564" s="3" t="str">
        <f>IF(B564="","",VLOOKUP(AC564,Varsayımlar!$B:$Q,3,0))</f>
        <v/>
      </c>
      <c r="H564" s="2" t="str">
        <f>IF(B564="","",VLOOKUP(AC564,Varsayımlar!$B:$Q,5,0))</f>
        <v/>
      </c>
      <c r="J564" s="2" t="str">
        <f>IF(B564="","",VLOOKUP(AC564,Varsayımlar!$B:$Q,6,0))</f>
        <v/>
      </c>
      <c r="P564" s="2" t="str">
        <f>IF(B564="","",VLOOKUP(AC564,Varsayımlar!$B:$Q,7,0)*K564)</f>
        <v/>
      </c>
      <c r="Q564" s="2" t="str">
        <f>IF(B564="","",VLOOKUP(AC564,Varsayımlar!$B:$Q,8,0))</f>
        <v/>
      </c>
      <c r="R564" s="2" t="str">
        <f>IF(B564="","",VLOOKUP(AC564,Varsayımlar!$B:$Q,9,0))</f>
        <v/>
      </c>
      <c r="S564" s="2" t="str">
        <f>IF(B564="","",VLOOKUP(AC564,Varsayımlar!$B:$Q,10,0))</f>
        <v/>
      </c>
      <c r="T564" s="2" t="str">
        <f>IF(B564="","",VLOOKUP(AC564,Varsayımlar!$B:$Q,11,0))</f>
        <v/>
      </c>
      <c r="U564" s="2" t="str">
        <f>IF(B564="","",VLOOKUP(AC564,Varsayımlar!$B:$Q,12,0))</f>
        <v/>
      </c>
      <c r="V564" s="2" t="str">
        <f>IF(B564="","",VLOOKUP(AC564,Varsayımlar!$B:$Q,13,0))</f>
        <v/>
      </c>
      <c r="W564" s="2" t="str">
        <f>IF(B564="","",VLOOKUP(AC564,Varsayımlar!$B:$Q,14,0))</f>
        <v/>
      </c>
      <c r="AA564" s="2" t="str">
        <f>IF(B564="","",VLOOKUP(AC564,Varsayımlar!$B:$Q,15,0))</f>
        <v/>
      </c>
      <c r="AB564" s="2" t="str">
        <f>IF(B564="","",VLOOKUP(AC564,Varsayımlar!$B:$Q,16,0))</f>
        <v/>
      </c>
      <c r="AC564" s="2" t="str">
        <f t="shared" si="21"/>
        <v/>
      </c>
    </row>
    <row r="565" spans="2:29" hidden="1" x14ac:dyDescent="0.25">
      <c r="B565" s="6"/>
      <c r="C565" s="7" t="str">
        <f>IF(B565="","",VLOOKUP(AC565,Varsayımlar!$B:$Q,3,0))</f>
        <v/>
      </c>
      <c r="D565" s="7"/>
      <c r="H565" s="5" t="str">
        <f>IF(B565="","",VLOOKUP(AC565,Varsayımlar!$B:$Q,5,0))</f>
        <v/>
      </c>
      <c r="I565" s="5"/>
      <c r="J565" s="5" t="str">
        <f>IF(B565="","",VLOOKUP(AC565,Varsayımlar!$B:$Q,6,0))</f>
        <v/>
      </c>
      <c r="P565" s="5" t="str">
        <f>IF(B565="","",VLOOKUP(AC565,Varsayımlar!$B:$Q,7,0)*K565)</f>
        <v/>
      </c>
      <c r="Q565" s="5" t="str">
        <f>IF(B565="","",VLOOKUP(AC565,Varsayımlar!$B:$Q,8,0))</f>
        <v/>
      </c>
      <c r="R565" s="5" t="str">
        <f>IF(B565="","",VLOOKUP(AC565,Varsayımlar!$B:$Q,9,0))</f>
        <v/>
      </c>
      <c r="S565" s="5" t="str">
        <f>IF(B565="","",VLOOKUP(AC565,Varsayımlar!$B:$Q,10,0))</f>
        <v/>
      </c>
      <c r="T565" s="5" t="str">
        <f>IF(B565="","",VLOOKUP(AC565,Varsayımlar!$B:$Q,11,0))</f>
        <v/>
      </c>
      <c r="U565" s="5" t="str">
        <f>IF(B565="","",VLOOKUP(AC565,Varsayımlar!$B:$Q,12,0))</f>
        <v/>
      </c>
      <c r="V565" s="5" t="str">
        <f>IF(B565="","",VLOOKUP(AC565,Varsayımlar!$B:$Q,13,0))</f>
        <v/>
      </c>
      <c r="W565" s="5" t="str">
        <f>IF(B565="","",VLOOKUP(AC565,Varsayımlar!$B:$Q,14,0))</f>
        <v/>
      </c>
      <c r="AA565" s="5" t="str">
        <f>IF(B565="","",VLOOKUP(AC565,Varsayımlar!$B:$Q,15,0))</f>
        <v/>
      </c>
      <c r="AB565" s="5" t="str">
        <f>IF(B565="","",VLOOKUP(AC565,Varsayımlar!$B:$Q,16,0))</f>
        <v/>
      </c>
      <c r="AC565" s="5" t="str">
        <f t="shared" si="21"/>
        <v/>
      </c>
    </row>
    <row r="566" spans="2:29" hidden="1" x14ac:dyDescent="0.25">
      <c r="C566" s="3" t="str">
        <f>IF(B566="","",VLOOKUP(AC566,Varsayımlar!$B:$Q,3,0))</f>
        <v/>
      </c>
      <c r="H566" s="2" t="str">
        <f>IF(B566="","",VLOOKUP(AC566,Varsayımlar!$B:$Q,5,0))</f>
        <v/>
      </c>
      <c r="J566" s="2" t="str">
        <f>IF(B566="","",VLOOKUP(AC566,Varsayımlar!$B:$Q,6,0))</f>
        <v/>
      </c>
      <c r="P566" s="2" t="str">
        <f>IF(B566="","",VLOOKUP(AC566,Varsayımlar!$B:$Q,7,0)*K566)</f>
        <v/>
      </c>
      <c r="Q566" s="2" t="str">
        <f>IF(B566="","",VLOOKUP(AC566,Varsayımlar!$B:$Q,8,0))</f>
        <v/>
      </c>
      <c r="R566" s="2" t="str">
        <f>IF(B566="","",VLOOKUP(AC566,Varsayımlar!$B:$Q,9,0))</f>
        <v/>
      </c>
      <c r="S566" s="2" t="str">
        <f>IF(B566="","",VLOOKUP(AC566,Varsayımlar!$B:$Q,10,0))</f>
        <v/>
      </c>
      <c r="T566" s="2" t="str">
        <f>IF(B566="","",VLOOKUP(AC566,Varsayımlar!$B:$Q,11,0))</f>
        <v/>
      </c>
      <c r="U566" s="2" t="str">
        <f>IF(B566="","",VLOOKUP(AC566,Varsayımlar!$B:$Q,12,0))</f>
        <v/>
      </c>
      <c r="V566" s="2" t="str">
        <f>IF(B566="","",VLOOKUP(AC566,Varsayımlar!$B:$Q,13,0))</f>
        <v/>
      </c>
      <c r="W566" s="2" t="str">
        <f>IF(B566="","",VLOOKUP(AC566,Varsayımlar!$B:$Q,14,0))</f>
        <v/>
      </c>
      <c r="AA566" s="2" t="str">
        <f>IF(B566="","",VLOOKUP(AC566,Varsayımlar!$B:$Q,15,0))</f>
        <v/>
      </c>
      <c r="AB566" s="2" t="str">
        <f>IF(B566="","",VLOOKUP(AC566,Varsayımlar!$B:$Q,16,0))</f>
        <v/>
      </c>
      <c r="AC566" s="2" t="str">
        <f t="shared" si="21"/>
        <v/>
      </c>
    </row>
    <row r="567" spans="2:29" hidden="1" x14ac:dyDescent="0.25">
      <c r="B567" s="6"/>
      <c r="C567" s="7" t="str">
        <f>IF(B567="","",VLOOKUP(AC567,Varsayımlar!$B:$Q,3,0))</f>
        <v/>
      </c>
      <c r="D567" s="7"/>
      <c r="H567" s="5" t="str">
        <f>IF(B567="","",VLOOKUP(AC567,Varsayımlar!$B:$Q,5,0))</f>
        <v/>
      </c>
      <c r="I567" s="5"/>
      <c r="J567" s="5" t="str">
        <f>IF(B567="","",VLOOKUP(AC567,Varsayımlar!$B:$Q,6,0))</f>
        <v/>
      </c>
      <c r="P567" s="5" t="str">
        <f>IF(B567="","",VLOOKUP(AC567,Varsayımlar!$B:$Q,7,0)*K567)</f>
        <v/>
      </c>
      <c r="Q567" s="5" t="str">
        <f>IF(B567="","",VLOOKUP(AC567,Varsayımlar!$B:$Q,8,0))</f>
        <v/>
      </c>
      <c r="R567" s="5" t="str">
        <f>IF(B567="","",VLOOKUP(AC567,Varsayımlar!$B:$Q,9,0))</f>
        <v/>
      </c>
      <c r="S567" s="5" t="str">
        <f>IF(B567="","",VLOOKUP(AC567,Varsayımlar!$B:$Q,10,0))</f>
        <v/>
      </c>
      <c r="T567" s="5" t="str">
        <f>IF(B567="","",VLOOKUP(AC567,Varsayımlar!$B:$Q,11,0))</f>
        <v/>
      </c>
      <c r="U567" s="5" t="str">
        <f>IF(B567="","",VLOOKUP(AC567,Varsayımlar!$B:$Q,12,0))</f>
        <v/>
      </c>
      <c r="V567" s="5" t="str">
        <f>IF(B567="","",VLOOKUP(AC567,Varsayımlar!$B:$Q,13,0))</f>
        <v/>
      </c>
      <c r="W567" s="5" t="str">
        <f>IF(B567="","",VLOOKUP(AC567,Varsayımlar!$B:$Q,14,0))</f>
        <v/>
      </c>
      <c r="AA567" s="5" t="str">
        <f>IF(B567="","",VLOOKUP(AC567,Varsayımlar!$B:$Q,15,0))</f>
        <v/>
      </c>
      <c r="AB567" s="5" t="str">
        <f>IF(B567="","",VLOOKUP(AC567,Varsayımlar!$B:$Q,16,0))</f>
        <v/>
      </c>
      <c r="AC567" s="5" t="str">
        <f t="shared" si="21"/>
        <v/>
      </c>
    </row>
    <row r="568" spans="2:29" hidden="1" x14ac:dyDescent="0.25">
      <c r="C568" s="3" t="str">
        <f>IF(B568="","",VLOOKUP(AC568,Varsayımlar!$B:$Q,3,0))</f>
        <v/>
      </c>
      <c r="H568" s="2" t="str">
        <f>IF(B568="","",VLOOKUP(AC568,Varsayımlar!$B:$Q,5,0))</f>
        <v/>
      </c>
      <c r="J568" s="2" t="str">
        <f>IF(B568="","",VLOOKUP(AC568,Varsayımlar!$B:$Q,6,0))</f>
        <v/>
      </c>
      <c r="P568" s="2" t="str">
        <f>IF(B568="","",VLOOKUP(AC568,Varsayımlar!$B:$Q,7,0)*K568)</f>
        <v/>
      </c>
      <c r="Q568" s="2" t="str">
        <f>IF(B568="","",VLOOKUP(AC568,Varsayımlar!$B:$Q,8,0))</f>
        <v/>
      </c>
      <c r="R568" s="2" t="str">
        <f>IF(B568="","",VLOOKUP(AC568,Varsayımlar!$B:$Q,9,0))</f>
        <v/>
      </c>
      <c r="S568" s="2" t="str">
        <f>IF(B568="","",VLOOKUP(AC568,Varsayımlar!$B:$Q,10,0))</f>
        <v/>
      </c>
      <c r="T568" s="2" t="str">
        <f>IF(B568="","",VLOOKUP(AC568,Varsayımlar!$B:$Q,11,0))</f>
        <v/>
      </c>
      <c r="U568" s="2" t="str">
        <f>IF(B568="","",VLOOKUP(AC568,Varsayımlar!$B:$Q,12,0))</f>
        <v/>
      </c>
      <c r="V568" s="2" t="str">
        <f>IF(B568="","",VLOOKUP(AC568,Varsayımlar!$B:$Q,13,0))</f>
        <v/>
      </c>
      <c r="W568" s="2" t="str">
        <f>IF(B568="","",VLOOKUP(AC568,Varsayımlar!$B:$Q,14,0))</f>
        <v/>
      </c>
      <c r="AA568" s="2" t="str">
        <f>IF(B568="","",VLOOKUP(AC568,Varsayımlar!$B:$Q,15,0))</f>
        <v/>
      </c>
      <c r="AB568" s="2" t="str">
        <f>IF(B568="","",VLOOKUP(AC568,Varsayımlar!$B:$Q,16,0))</f>
        <v/>
      </c>
      <c r="AC568" s="2" t="str">
        <f t="shared" si="21"/>
        <v/>
      </c>
    </row>
    <row r="569" spans="2:29" hidden="1" x14ac:dyDescent="0.25">
      <c r="B569" s="6"/>
      <c r="C569" s="7" t="str">
        <f>IF(B569="","",VLOOKUP(AC569,Varsayımlar!$B:$Q,3,0))</f>
        <v/>
      </c>
      <c r="D569" s="7"/>
      <c r="H569" s="5" t="str">
        <f>IF(B569="","",VLOOKUP(AC569,Varsayımlar!$B:$Q,5,0))</f>
        <v/>
      </c>
      <c r="I569" s="5"/>
      <c r="J569" s="5" t="str">
        <f>IF(B569="","",VLOOKUP(AC569,Varsayımlar!$B:$Q,6,0))</f>
        <v/>
      </c>
      <c r="P569" s="5" t="str">
        <f>IF(B569="","",VLOOKUP(AC569,Varsayımlar!$B:$Q,7,0)*K569)</f>
        <v/>
      </c>
      <c r="Q569" s="5" t="str">
        <f>IF(B569="","",VLOOKUP(AC569,Varsayımlar!$B:$Q,8,0))</f>
        <v/>
      </c>
      <c r="R569" s="5" t="str">
        <f>IF(B569="","",VLOOKUP(AC569,Varsayımlar!$B:$Q,9,0))</f>
        <v/>
      </c>
      <c r="S569" s="5" t="str">
        <f>IF(B569="","",VLOOKUP(AC569,Varsayımlar!$B:$Q,10,0))</f>
        <v/>
      </c>
      <c r="T569" s="5" t="str">
        <f>IF(B569="","",VLOOKUP(AC569,Varsayımlar!$B:$Q,11,0))</f>
        <v/>
      </c>
      <c r="U569" s="5" t="str">
        <f>IF(B569="","",VLOOKUP(AC569,Varsayımlar!$B:$Q,12,0))</f>
        <v/>
      </c>
      <c r="V569" s="5" t="str">
        <f>IF(B569="","",VLOOKUP(AC569,Varsayımlar!$B:$Q,13,0))</f>
        <v/>
      </c>
      <c r="W569" s="5" t="str">
        <f>IF(B569="","",VLOOKUP(AC569,Varsayımlar!$B:$Q,14,0))</f>
        <v/>
      </c>
      <c r="AA569" s="5" t="str">
        <f>IF(B569="","",VLOOKUP(AC569,Varsayımlar!$B:$Q,15,0))</f>
        <v/>
      </c>
      <c r="AB569" s="5" t="str">
        <f>IF(B569="","",VLOOKUP(AC569,Varsayımlar!$B:$Q,16,0))</f>
        <v/>
      </c>
      <c r="AC569" s="5" t="str">
        <f t="shared" si="21"/>
        <v/>
      </c>
    </row>
    <row r="570" spans="2:29" hidden="1" x14ac:dyDescent="0.25">
      <c r="C570" s="3" t="str">
        <f>IF(B570="","",VLOOKUP(AC570,Varsayımlar!$B:$Q,3,0))</f>
        <v/>
      </c>
      <c r="H570" s="2" t="str">
        <f>IF(B570="","",VLOOKUP(AC570,Varsayımlar!$B:$Q,5,0))</f>
        <v/>
      </c>
      <c r="J570" s="2" t="str">
        <f>IF(B570="","",VLOOKUP(AC570,Varsayımlar!$B:$Q,6,0))</f>
        <v/>
      </c>
      <c r="P570" s="2" t="str">
        <f>IF(B570="","",VLOOKUP(AC570,Varsayımlar!$B:$Q,7,0)*K570)</f>
        <v/>
      </c>
      <c r="Q570" s="2" t="str">
        <f>IF(B570="","",VLOOKUP(AC570,Varsayımlar!$B:$Q,8,0))</f>
        <v/>
      </c>
      <c r="R570" s="2" t="str">
        <f>IF(B570="","",VLOOKUP(AC570,Varsayımlar!$B:$Q,9,0))</f>
        <v/>
      </c>
      <c r="S570" s="2" t="str">
        <f>IF(B570="","",VLOOKUP(AC570,Varsayımlar!$B:$Q,10,0))</f>
        <v/>
      </c>
      <c r="T570" s="2" t="str">
        <f>IF(B570="","",VLOOKUP(AC570,Varsayımlar!$B:$Q,11,0))</f>
        <v/>
      </c>
      <c r="U570" s="2" t="str">
        <f>IF(B570="","",VLOOKUP(AC570,Varsayımlar!$B:$Q,12,0))</f>
        <v/>
      </c>
      <c r="V570" s="2" t="str">
        <f>IF(B570="","",VLOOKUP(AC570,Varsayımlar!$B:$Q,13,0))</f>
        <v/>
      </c>
      <c r="W570" s="2" t="str">
        <f>IF(B570="","",VLOOKUP(AC570,Varsayımlar!$B:$Q,14,0))</f>
        <v/>
      </c>
      <c r="AA570" s="2" t="str">
        <f>IF(B570="","",VLOOKUP(AC570,Varsayımlar!$B:$Q,15,0))</f>
        <v/>
      </c>
      <c r="AB570" s="2" t="str">
        <f>IF(B570="","",VLOOKUP(AC570,Varsayımlar!$B:$Q,16,0))</f>
        <v/>
      </c>
      <c r="AC570" s="2" t="str">
        <f t="shared" si="21"/>
        <v/>
      </c>
    </row>
    <row r="571" spans="2:29" hidden="1" x14ac:dyDescent="0.25">
      <c r="B571" s="6"/>
      <c r="C571" s="7" t="str">
        <f>IF(B571="","",VLOOKUP(AC571,Varsayımlar!$B:$Q,3,0))</f>
        <v/>
      </c>
      <c r="D571" s="7"/>
      <c r="H571" s="5" t="str">
        <f>IF(B571="","",VLOOKUP(AC571,Varsayımlar!$B:$Q,5,0))</f>
        <v/>
      </c>
      <c r="I571" s="5"/>
      <c r="J571" s="5" t="str">
        <f>IF(B571="","",VLOOKUP(AC571,Varsayımlar!$B:$Q,6,0))</f>
        <v/>
      </c>
      <c r="P571" s="5" t="str">
        <f>IF(B571="","",VLOOKUP(AC571,Varsayımlar!$B:$Q,7,0)*K571)</f>
        <v/>
      </c>
      <c r="Q571" s="5" t="str">
        <f>IF(B571="","",VLOOKUP(AC571,Varsayımlar!$B:$Q,8,0))</f>
        <v/>
      </c>
      <c r="R571" s="5" t="str">
        <f>IF(B571="","",VLOOKUP(AC571,Varsayımlar!$B:$Q,9,0))</f>
        <v/>
      </c>
      <c r="S571" s="5" t="str">
        <f>IF(B571="","",VLOOKUP(AC571,Varsayımlar!$B:$Q,10,0))</f>
        <v/>
      </c>
      <c r="T571" s="5" t="str">
        <f>IF(B571="","",VLOOKUP(AC571,Varsayımlar!$B:$Q,11,0))</f>
        <v/>
      </c>
      <c r="U571" s="5" t="str">
        <f>IF(B571="","",VLOOKUP(AC571,Varsayımlar!$B:$Q,12,0))</f>
        <v/>
      </c>
      <c r="V571" s="5" t="str">
        <f>IF(B571="","",VLOOKUP(AC571,Varsayımlar!$B:$Q,13,0))</f>
        <v/>
      </c>
      <c r="W571" s="5" t="str">
        <f>IF(B571="","",VLOOKUP(AC571,Varsayımlar!$B:$Q,14,0))</f>
        <v/>
      </c>
      <c r="AA571" s="5" t="str">
        <f>IF(B571="","",VLOOKUP(AC571,Varsayımlar!$B:$Q,15,0))</f>
        <v/>
      </c>
      <c r="AB571" s="5" t="str">
        <f>IF(B571="","",VLOOKUP(AC571,Varsayımlar!$B:$Q,16,0))</f>
        <v/>
      </c>
      <c r="AC571" s="5" t="str">
        <f t="shared" si="21"/>
        <v/>
      </c>
    </row>
    <row r="572" spans="2:29" hidden="1" x14ac:dyDescent="0.25">
      <c r="C572" s="3" t="str">
        <f>IF(B572="","",VLOOKUP(AC572,Varsayımlar!$B:$Q,3,0))</f>
        <v/>
      </c>
      <c r="H572" s="2" t="str">
        <f>IF(B572="","",VLOOKUP(AC572,Varsayımlar!$B:$Q,5,0))</f>
        <v/>
      </c>
      <c r="J572" s="2" t="str">
        <f>IF(B572="","",VLOOKUP(AC572,Varsayımlar!$B:$Q,6,0))</f>
        <v/>
      </c>
      <c r="P572" s="2" t="str">
        <f>IF(B572="","",VLOOKUP(AC572,Varsayımlar!$B:$Q,7,0)*K572)</f>
        <v/>
      </c>
      <c r="Q572" s="2" t="str">
        <f>IF(B572="","",VLOOKUP(AC572,Varsayımlar!$B:$Q,8,0))</f>
        <v/>
      </c>
      <c r="R572" s="2" t="str">
        <f>IF(B572="","",VLOOKUP(AC572,Varsayımlar!$B:$Q,9,0))</f>
        <v/>
      </c>
      <c r="S572" s="2" t="str">
        <f>IF(B572="","",VLOOKUP(AC572,Varsayımlar!$B:$Q,10,0))</f>
        <v/>
      </c>
      <c r="T572" s="2" t="str">
        <f>IF(B572="","",VLOOKUP(AC572,Varsayımlar!$B:$Q,11,0))</f>
        <v/>
      </c>
      <c r="U572" s="2" t="str">
        <f>IF(B572="","",VLOOKUP(AC572,Varsayımlar!$B:$Q,12,0))</f>
        <v/>
      </c>
      <c r="V572" s="2" t="str">
        <f>IF(B572="","",VLOOKUP(AC572,Varsayımlar!$B:$Q,13,0))</f>
        <v/>
      </c>
      <c r="W572" s="2" t="str">
        <f>IF(B572="","",VLOOKUP(AC572,Varsayımlar!$B:$Q,14,0))</f>
        <v/>
      </c>
      <c r="AA572" s="2" t="str">
        <f>IF(B572="","",VLOOKUP(AC572,Varsayımlar!$B:$Q,15,0))</f>
        <v/>
      </c>
      <c r="AB572" s="2" t="str">
        <f>IF(B572="","",VLOOKUP(AC572,Varsayımlar!$B:$Q,16,0))</f>
        <v/>
      </c>
      <c r="AC572" s="2" t="str">
        <f t="shared" si="21"/>
        <v/>
      </c>
    </row>
    <row r="573" spans="2:29" hidden="1" x14ac:dyDescent="0.25">
      <c r="B573" s="6"/>
      <c r="C573" s="7" t="str">
        <f>IF(B573="","",VLOOKUP(AC573,Varsayımlar!$B:$Q,3,0))</f>
        <v/>
      </c>
      <c r="D573" s="7"/>
      <c r="H573" s="5" t="str">
        <f>IF(B573="","",VLOOKUP(AC573,Varsayımlar!$B:$Q,5,0))</f>
        <v/>
      </c>
      <c r="I573" s="5"/>
      <c r="J573" s="5" t="str">
        <f>IF(B573="","",VLOOKUP(AC573,Varsayımlar!$B:$Q,6,0))</f>
        <v/>
      </c>
      <c r="P573" s="5" t="str">
        <f>IF(B573="","",VLOOKUP(AC573,Varsayımlar!$B:$Q,7,0)*K573)</f>
        <v/>
      </c>
      <c r="Q573" s="5" t="str">
        <f>IF(B573="","",VLOOKUP(AC573,Varsayımlar!$B:$Q,8,0))</f>
        <v/>
      </c>
      <c r="R573" s="5" t="str">
        <f>IF(B573="","",VLOOKUP(AC573,Varsayımlar!$B:$Q,9,0))</f>
        <v/>
      </c>
      <c r="S573" s="5" t="str">
        <f>IF(B573="","",VLOOKUP(AC573,Varsayımlar!$B:$Q,10,0))</f>
        <v/>
      </c>
      <c r="T573" s="5" t="str">
        <f>IF(B573="","",VLOOKUP(AC573,Varsayımlar!$B:$Q,11,0))</f>
        <v/>
      </c>
      <c r="U573" s="5" t="str">
        <f>IF(B573="","",VLOOKUP(AC573,Varsayımlar!$B:$Q,12,0))</f>
        <v/>
      </c>
      <c r="V573" s="5" t="str">
        <f>IF(B573="","",VLOOKUP(AC573,Varsayımlar!$B:$Q,13,0))</f>
        <v/>
      </c>
      <c r="W573" s="5" t="str">
        <f>IF(B573="","",VLOOKUP(AC573,Varsayımlar!$B:$Q,14,0))</f>
        <v/>
      </c>
      <c r="AA573" s="5" t="str">
        <f>IF(B573="","",VLOOKUP(AC573,Varsayımlar!$B:$Q,15,0))</f>
        <v/>
      </c>
      <c r="AB573" s="5" t="str">
        <f>IF(B573="","",VLOOKUP(AC573,Varsayımlar!$B:$Q,16,0))</f>
        <v/>
      </c>
      <c r="AC573" s="5" t="str">
        <f t="shared" si="21"/>
        <v/>
      </c>
    </row>
    <row r="574" spans="2:29" hidden="1" x14ac:dyDescent="0.25">
      <c r="C574" s="3" t="str">
        <f>IF(B574="","",VLOOKUP(AC574,Varsayımlar!$B:$Q,3,0))</f>
        <v/>
      </c>
      <c r="H574" s="2" t="str">
        <f>IF(B574="","",VLOOKUP(AC574,Varsayımlar!$B:$Q,5,0))</f>
        <v/>
      </c>
      <c r="J574" s="2" t="str">
        <f>IF(B574="","",VLOOKUP(AC574,Varsayımlar!$B:$Q,6,0))</f>
        <v/>
      </c>
      <c r="P574" s="2" t="str">
        <f>IF(B574="","",VLOOKUP(AC574,Varsayımlar!$B:$Q,7,0)*K574)</f>
        <v/>
      </c>
      <c r="Q574" s="2" t="str">
        <f>IF(B574="","",VLOOKUP(AC574,Varsayımlar!$B:$Q,8,0))</f>
        <v/>
      </c>
      <c r="R574" s="2" t="str">
        <f>IF(B574="","",VLOOKUP(AC574,Varsayımlar!$B:$Q,9,0))</f>
        <v/>
      </c>
      <c r="S574" s="2" t="str">
        <f>IF(B574="","",VLOOKUP(AC574,Varsayımlar!$B:$Q,10,0))</f>
        <v/>
      </c>
      <c r="T574" s="2" t="str">
        <f>IF(B574="","",VLOOKUP(AC574,Varsayımlar!$B:$Q,11,0))</f>
        <v/>
      </c>
      <c r="U574" s="2" t="str">
        <f>IF(B574="","",VLOOKUP(AC574,Varsayımlar!$B:$Q,12,0))</f>
        <v/>
      </c>
      <c r="V574" s="2" t="str">
        <f>IF(B574="","",VLOOKUP(AC574,Varsayımlar!$B:$Q,13,0))</f>
        <v/>
      </c>
      <c r="W574" s="2" t="str">
        <f>IF(B574="","",VLOOKUP(AC574,Varsayımlar!$B:$Q,14,0))</f>
        <v/>
      </c>
      <c r="AA574" s="2" t="str">
        <f>IF(B574="","",VLOOKUP(AC574,Varsayımlar!$B:$Q,15,0))</f>
        <v/>
      </c>
      <c r="AB574" s="2" t="str">
        <f>IF(B574="","",VLOOKUP(AC574,Varsayımlar!$B:$Q,16,0))</f>
        <v/>
      </c>
      <c r="AC574" s="2" t="str">
        <f t="shared" si="21"/>
        <v/>
      </c>
    </row>
    <row r="575" spans="2:29" hidden="1" x14ac:dyDescent="0.25">
      <c r="B575" s="6"/>
      <c r="C575" s="7" t="str">
        <f>IF(B575="","",VLOOKUP(AC575,Varsayımlar!$B:$Q,3,0))</f>
        <v/>
      </c>
      <c r="D575" s="7"/>
      <c r="H575" s="5" t="str">
        <f>IF(B575="","",VLOOKUP(AC575,Varsayımlar!$B:$Q,5,0))</f>
        <v/>
      </c>
      <c r="I575" s="5"/>
      <c r="J575" s="5" t="str">
        <f>IF(B575="","",VLOOKUP(AC575,Varsayımlar!$B:$Q,6,0))</f>
        <v/>
      </c>
      <c r="P575" s="5" t="str">
        <f>IF(B575="","",VLOOKUP(AC575,Varsayımlar!$B:$Q,7,0)*K575)</f>
        <v/>
      </c>
      <c r="Q575" s="5" t="str">
        <f>IF(B575="","",VLOOKUP(AC575,Varsayımlar!$B:$Q,8,0))</f>
        <v/>
      </c>
      <c r="R575" s="5" t="str">
        <f>IF(B575="","",VLOOKUP(AC575,Varsayımlar!$B:$Q,9,0))</f>
        <v/>
      </c>
      <c r="S575" s="5" t="str">
        <f>IF(B575="","",VLOOKUP(AC575,Varsayımlar!$B:$Q,10,0))</f>
        <v/>
      </c>
      <c r="T575" s="5" t="str">
        <f>IF(B575="","",VLOOKUP(AC575,Varsayımlar!$B:$Q,11,0))</f>
        <v/>
      </c>
      <c r="U575" s="5" t="str">
        <f>IF(B575="","",VLOOKUP(AC575,Varsayımlar!$B:$Q,12,0))</f>
        <v/>
      </c>
      <c r="V575" s="5" t="str">
        <f>IF(B575="","",VLOOKUP(AC575,Varsayımlar!$B:$Q,13,0))</f>
        <v/>
      </c>
      <c r="W575" s="5" t="str">
        <f>IF(B575="","",VLOOKUP(AC575,Varsayımlar!$B:$Q,14,0))</f>
        <v/>
      </c>
      <c r="AA575" s="5" t="str">
        <f>IF(B575="","",VLOOKUP(AC575,Varsayımlar!$B:$Q,15,0))</f>
        <v/>
      </c>
      <c r="AB575" s="5" t="str">
        <f>IF(B575="","",VLOOKUP(AC575,Varsayımlar!$B:$Q,16,0))</f>
        <v/>
      </c>
      <c r="AC575" s="5" t="str">
        <f t="shared" si="21"/>
        <v/>
      </c>
    </row>
    <row r="576" spans="2:29" hidden="1" x14ac:dyDescent="0.25">
      <c r="C576" s="3" t="str">
        <f>IF(B576="","",VLOOKUP(AC576,Varsayımlar!$B:$Q,3,0))</f>
        <v/>
      </c>
      <c r="H576" s="2" t="str">
        <f>IF(B576="","",VLOOKUP(AC576,Varsayımlar!$B:$Q,5,0))</f>
        <v/>
      </c>
      <c r="J576" s="2" t="str">
        <f>IF(B576="","",VLOOKUP(AC576,Varsayımlar!$B:$Q,6,0))</f>
        <v/>
      </c>
      <c r="P576" s="2" t="str">
        <f>IF(B576="","",VLOOKUP(AC576,Varsayımlar!$B:$Q,7,0)*K576)</f>
        <v/>
      </c>
      <c r="Q576" s="2" t="str">
        <f>IF(B576="","",VLOOKUP(AC576,Varsayımlar!$B:$Q,8,0))</f>
        <v/>
      </c>
      <c r="R576" s="2" t="str">
        <f>IF(B576="","",VLOOKUP(AC576,Varsayımlar!$B:$Q,9,0))</f>
        <v/>
      </c>
      <c r="S576" s="2" t="str">
        <f>IF(B576="","",VLOOKUP(AC576,Varsayımlar!$B:$Q,10,0))</f>
        <v/>
      </c>
      <c r="T576" s="2" t="str">
        <f>IF(B576="","",VLOOKUP(AC576,Varsayımlar!$B:$Q,11,0))</f>
        <v/>
      </c>
      <c r="U576" s="2" t="str">
        <f>IF(B576="","",VLOOKUP(AC576,Varsayımlar!$B:$Q,12,0))</f>
        <v/>
      </c>
      <c r="V576" s="2" t="str">
        <f>IF(B576="","",VLOOKUP(AC576,Varsayımlar!$B:$Q,13,0))</f>
        <v/>
      </c>
      <c r="W576" s="2" t="str">
        <f>IF(B576="","",VLOOKUP(AC576,Varsayımlar!$B:$Q,14,0))</f>
        <v/>
      </c>
      <c r="AA576" s="2" t="str">
        <f>IF(B576="","",VLOOKUP(AC576,Varsayımlar!$B:$Q,15,0))</f>
        <v/>
      </c>
      <c r="AB576" s="2" t="str">
        <f>IF(B576="","",VLOOKUP(AC576,Varsayımlar!$B:$Q,16,0))</f>
        <v/>
      </c>
      <c r="AC576" s="2" t="str">
        <f t="shared" si="21"/>
        <v/>
      </c>
    </row>
    <row r="577" spans="2:29" hidden="1" x14ac:dyDescent="0.25">
      <c r="B577" s="6"/>
      <c r="C577" s="7" t="str">
        <f>IF(B577="","",VLOOKUP(AC577,Varsayımlar!$B:$Q,3,0))</f>
        <v/>
      </c>
      <c r="D577" s="7"/>
      <c r="H577" s="5" t="str">
        <f>IF(B577="","",VLOOKUP(AC577,Varsayımlar!$B:$Q,5,0))</f>
        <v/>
      </c>
      <c r="I577" s="5"/>
      <c r="J577" s="5" t="str">
        <f>IF(B577="","",VLOOKUP(AC577,Varsayımlar!$B:$Q,6,0))</f>
        <v/>
      </c>
      <c r="P577" s="5" t="str">
        <f>IF(B577="","",VLOOKUP(AC577,Varsayımlar!$B:$Q,7,0)*K577)</f>
        <v/>
      </c>
      <c r="Q577" s="5" t="str">
        <f>IF(B577="","",VLOOKUP(AC577,Varsayımlar!$B:$Q,8,0))</f>
        <v/>
      </c>
      <c r="R577" s="5" t="str">
        <f>IF(B577="","",VLOOKUP(AC577,Varsayımlar!$B:$Q,9,0))</f>
        <v/>
      </c>
      <c r="S577" s="5" t="str">
        <f>IF(B577="","",VLOOKUP(AC577,Varsayımlar!$B:$Q,10,0))</f>
        <v/>
      </c>
      <c r="T577" s="5" t="str">
        <f>IF(B577="","",VLOOKUP(AC577,Varsayımlar!$B:$Q,11,0))</f>
        <v/>
      </c>
      <c r="U577" s="5" t="str">
        <f>IF(B577="","",VLOOKUP(AC577,Varsayımlar!$B:$Q,12,0))</f>
        <v/>
      </c>
      <c r="V577" s="5" t="str">
        <f>IF(B577="","",VLOOKUP(AC577,Varsayımlar!$B:$Q,13,0))</f>
        <v/>
      </c>
      <c r="W577" s="5" t="str">
        <f>IF(B577="","",VLOOKUP(AC577,Varsayımlar!$B:$Q,14,0))</f>
        <v/>
      </c>
      <c r="AA577" s="5" t="str">
        <f>IF(B577="","",VLOOKUP(AC577,Varsayımlar!$B:$Q,15,0))</f>
        <v/>
      </c>
      <c r="AB577" s="5" t="str">
        <f>IF(B577="","",VLOOKUP(AC577,Varsayımlar!$B:$Q,16,0))</f>
        <v/>
      </c>
      <c r="AC577" s="5" t="str">
        <f t="shared" si="21"/>
        <v/>
      </c>
    </row>
    <row r="578" spans="2:29" hidden="1" x14ac:dyDescent="0.25">
      <c r="C578" s="3" t="str">
        <f>IF(B578="","",VLOOKUP(AC578,Varsayımlar!$B:$Q,3,0))</f>
        <v/>
      </c>
      <c r="H578" s="2" t="str">
        <f>IF(B578="","",VLOOKUP(AC578,Varsayımlar!$B:$Q,5,0))</f>
        <v/>
      </c>
      <c r="J578" s="2" t="str">
        <f>IF(B578="","",VLOOKUP(AC578,Varsayımlar!$B:$Q,6,0))</f>
        <v/>
      </c>
      <c r="P578" s="2" t="str">
        <f>IF(B578="","",VLOOKUP(AC578,Varsayımlar!$B:$Q,7,0)*K578)</f>
        <v/>
      </c>
      <c r="Q578" s="2" t="str">
        <f>IF(B578="","",VLOOKUP(AC578,Varsayımlar!$B:$Q,8,0))</f>
        <v/>
      </c>
      <c r="R578" s="2" t="str">
        <f>IF(B578="","",VLOOKUP(AC578,Varsayımlar!$B:$Q,9,0))</f>
        <v/>
      </c>
      <c r="S578" s="2" t="str">
        <f>IF(B578="","",VLOOKUP(AC578,Varsayımlar!$B:$Q,10,0))</f>
        <v/>
      </c>
      <c r="T578" s="2" t="str">
        <f>IF(B578="","",VLOOKUP(AC578,Varsayımlar!$B:$Q,11,0))</f>
        <v/>
      </c>
      <c r="U578" s="2" t="str">
        <f>IF(B578="","",VLOOKUP(AC578,Varsayımlar!$B:$Q,12,0))</f>
        <v/>
      </c>
      <c r="V578" s="2" t="str">
        <f>IF(B578="","",VLOOKUP(AC578,Varsayımlar!$B:$Q,13,0))</f>
        <v/>
      </c>
      <c r="W578" s="2" t="str">
        <f>IF(B578="","",VLOOKUP(AC578,Varsayımlar!$B:$Q,14,0))</f>
        <v/>
      </c>
      <c r="AA578" s="2" t="str">
        <f>IF(B578="","",VLOOKUP(AC578,Varsayımlar!$B:$Q,15,0))</f>
        <v/>
      </c>
      <c r="AB578" s="2" t="str">
        <f>IF(B578="","",VLOOKUP(AC578,Varsayımlar!$B:$Q,16,0))</f>
        <v/>
      </c>
      <c r="AC578" s="2" t="str">
        <f t="shared" si="21"/>
        <v/>
      </c>
    </row>
    <row r="579" spans="2:29" hidden="1" x14ac:dyDescent="0.25">
      <c r="B579" s="6"/>
      <c r="C579" s="7" t="str">
        <f>IF(B579="","",VLOOKUP(AC579,Varsayımlar!$B:$Q,3,0))</f>
        <v/>
      </c>
      <c r="D579" s="7"/>
      <c r="H579" s="5" t="str">
        <f>IF(B579="","",VLOOKUP(AC579,Varsayımlar!$B:$Q,5,0))</f>
        <v/>
      </c>
      <c r="I579" s="5"/>
      <c r="J579" s="5" t="str">
        <f>IF(B579="","",VLOOKUP(AC579,Varsayımlar!$B:$Q,6,0))</f>
        <v/>
      </c>
      <c r="P579" s="5" t="str">
        <f>IF(B579="","",VLOOKUP(AC579,Varsayımlar!$B:$Q,7,0)*K579)</f>
        <v/>
      </c>
      <c r="Q579" s="5" t="str">
        <f>IF(B579="","",VLOOKUP(AC579,Varsayımlar!$B:$Q,8,0))</f>
        <v/>
      </c>
      <c r="R579" s="5" t="str">
        <f>IF(B579="","",VLOOKUP(AC579,Varsayımlar!$B:$Q,9,0))</f>
        <v/>
      </c>
      <c r="S579" s="5" t="str">
        <f>IF(B579="","",VLOOKUP(AC579,Varsayımlar!$B:$Q,10,0))</f>
        <v/>
      </c>
      <c r="T579" s="5" t="str">
        <f>IF(B579="","",VLOOKUP(AC579,Varsayımlar!$B:$Q,11,0))</f>
        <v/>
      </c>
      <c r="U579" s="5" t="str">
        <f>IF(B579="","",VLOOKUP(AC579,Varsayımlar!$B:$Q,12,0))</f>
        <v/>
      </c>
      <c r="V579" s="5" t="str">
        <f>IF(B579="","",VLOOKUP(AC579,Varsayımlar!$B:$Q,13,0))</f>
        <v/>
      </c>
      <c r="W579" s="5" t="str">
        <f>IF(B579="","",VLOOKUP(AC579,Varsayımlar!$B:$Q,14,0))</f>
        <v/>
      </c>
      <c r="AA579" s="5" t="str">
        <f>IF(B579="","",VLOOKUP(AC579,Varsayımlar!$B:$Q,15,0))</f>
        <v/>
      </c>
      <c r="AB579" s="5" t="str">
        <f>IF(B579="","",VLOOKUP(AC579,Varsayımlar!$B:$Q,16,0))</f>
        <v/>
      </c>
      <c r="AC579" s="5" t="str">
        <f t="shared" si="21"/>
        <v/>
      </c>
    </row>
    <row r="580" spans="2:29" hidden="1" x14ac:dyDescent="0.25">
      <c r="C580" s="3" t="str">
        <f>IF(B580="","",VLOOKUP(AC580,Varsayımlar!$B:$Q,3,0))</f>
        <v/>
      </c>
      <c r="H580" s="2" t="str">
        <f>IF(B580="","",VLOOKUP(AC580,Varsayımlar!$B:$Q,5,0))</f>
        <v/>
      </c>
      <c r="J580" s="2" t="str">
        <f>IF(B580="","",VLOOKUP(AC580,Varsayımlar!$B:$Q,6,0))</f>
        <v/>
      </c>
      <c r="P580" s="2" t="str">
        <f>IF(B580="","",VLOOKUP(AC580,Varsayımlar!$B:$Q,7,0)*K580)</f>
        <v/>
      </c>
      <c r="Q580" s="2" t="str">
        <f>IF(B580="","",VLOOKUP(AC580,Varsayımlar!$B:$Q,8,0))</f>
        <v/>
      </c>
      <c r="R580" s="2" t="str">
        <f>IF(B580="","",VLOOKUP(AC580,Varsayımlar!$B:$Q,9,0))</f>
        <v/>
      </c>
      <c r="S580" s="2" t="str">
        <f>IF(B580="","",VLOOKUP(AC580,Varsayımlar!$B:$Q,10,0))</f>
        <v/>
      </c>
      <c r="T580" s="2" t="str">
        <f>IF(B580="","",VLOOKUP(AC580,Varsayımlar!$B:$Q,11,0))</f>
        <v/>
      </c>
      <c r="U580" s="2" t="str">
        <f>IF(B580="","",VLOOKUP(AC580,Varsayımlar!$B:$Q,12,0))</f>
        <v/>
      </c>
      <c r="V580" s="2" t="str">
        <f>IF(B580="","",VLOOKUP(AC580,Varsayımlar!$B:$Q,13,0))</f>
        <v/>
      </c>
      <c r="W580" s="2" t="str">
        <f>IF(B580="","",VLOOKUP(AC580,Varsayımlar!$B:$Q,14,0))</f>
        <v/>
      </c>
      <c r="AA580" s="2" t="str">
        <f>IF(B580="","",VLOOKUP(AC580,Varsayımlar!$B:$Q,15,0))</f>
        <v/>
      </c>
      <c r="AB580" s="2" t="str">
        <f>IF(B580="","",VLOOKUP(AC580,Varsayımlar!$B:$Q,16,0))</f>
        <v/>
      </c>
      <c r="AC580" s="2" t="str">
        <f t="shared" si="21"/>
        <v/>
      </c>
    </row>
    <row r="581" spans="2:29" hidden="1" x14ac:dyDescent="0.25">
      <c r="B581" s="6"/>
      <c r="C581" s="7" t="str">
        <f>IF(B581="","",VLOOKUP(AC581,Varsayımlar!$B:$Q,3,0))</f>
        <v/>
      </c>
      <c r="D581" s="7"/>
      <c r="H581" s="5" t="str">
        <f>IF(B581="","",VLOOKUP(AC581,Varsayımlar!$B:$Q,5,0))</f>
        <v/>
      </c>
      <c r="I581" s="5"/>
      <c r="J581" s="5" t="str">
        <f>IF(B581="","",VLOOKUP(AC581,Varsayımlar!$B:$Q,6,0))</f>
        <v/>
      </c>
      <c r="P581" s="5" t="str">
        <f>IF(B581="","",VLOOKUP(AC581,Varsayımlar!$B:$Q,7,0)*K581)</f>
        <v/>
      </c>
      <c r="Q581" s="5" t="str">
        <f>IF(B581="","",VLOOKUP(AC581,Varsayımlar!$B:$Q,8,0))</f>
        <v/>
      </c>
      <c r="R581" s="5" t="str">
        <f>IF(B581="","",VLOOKUP(AC581,Varsayımlar!$B:$Q,9,0))</f>
        <v/>
      </c>
      <c r="S581" s="5" t="str">
        <f>IF(B581="","",VLOOKUP(AC581,Varsayımlar!$B:$Q,10,0))</f>
        <v/>
      </c>
      <c r="T581" s="5" t="str">
        <f>IF(B581="","",VLOOKUP(AC581,Varsayımlar!$B:$Q,11,0))</f>
        <v/>
      </c>
      <c r="U581" s="5" t="str">
        <f>IF(B581="","",VLOOKUP(AC581,Varsayımlar!$B:$Q,12,0))</f>
        <v/>
      </c>
      <c r="V581" s="5" t="str">
        <f>IF(B581="","",VLOOKUP(AC581,Varsayımlar!$B:$Q,13,0))</f>
        <v/>
      </c>
      <c r="W581" s="5" t="str">
        <f>IF(B581="","",VLOOKUP(AC581,Varsayımlar!$B:$Q,14,0))</f>
        <v/>
      </c>
      <c r="AA581" s="5" t="str">
        <f>IF(B581="","",VLOOKUP(AC581,Varsayımlar!$B:$Q,15,0))</f>
        <v/>
      </c>
      <c r="AB581" s="5" t="str">
        <f>IF(B581="","",VLOOKUP(AC581,Varsayımlar!$B:$Q,16,0))</f>
        <v/>
      </c>
      <c r="AC581" s="5" t="str">
        <f t="shared" si="21"/>
        <v/>
      </c>
    </row>
    <row r="582" spans="2:29" hidden="1" x14ac:dyDescent="0.25">
      <c r="C582" s="3" t="str">
        <f>IF(B582="","",VLOOKUP(AC582,Varsayımlar!$B:$Q,3,0))</f>
        <v/>
      </c>
      <c r="H582" s="2" t="str">
        <f>IF(B582="","",VLOOKUP(AC582,Varsayımlar!$B:$Q,5,0))</f>
        <v/>
      </c>
      <c r="J582" s="2" t="str">
        <f>IF(B582="","",VLOOKUP(AC582,Varsayımlar!$B:$Q,6,0))</f>
        <v/>
      </c>
      <c r="P582" s="2" t="str">
        <f>IF(B582="","",VLOOKUP(AC582,Varsayımlar!$B:$Q,7,0)*K582)</f>
        <v/>
      </c>
      <c r="Q582" s="2" t="str">
        <f>IF(B582="","",VLOOKUP(AC582,Varsayımlar!$B:$Q,8,0))</f>
        <v/>
      </c>
      <c r="R582" s="2" t="str">
        <f>IF(B582="","",VLOOKUP(AC582,Varsayımlar!$B:$Q,9,0))</f>
        <v/>
      </c>
      <c r="S582" s="2" t="str">
        <f>IF(B582="","",VLOOKUP(AC582,Varsayımlar!$B:$Q,10,0))</f>
        <v/>
      </c>
      <c r="T582" s="2" t="str">
        <f>IF(B582="","",VLOOKUP(AC582,Varsayımlar!$B:$Q,11,0))</f>
        <v/>
      </c>
      <c r="U582" s="2" t="str">
        <f>IF(B582="","",VLOOKUP(AC582,Varsayımlar!$B:$Q,12,0))</f>
        <v/>
      </c>
      <c r="V582" s="2" t="str">
        <f>IF(B582="","",VLOOKUP(AC582,Varsayımlar!$B:$Q,13,0))</f>
        <v/>
      </c>
      <c r="W582" s="2" t="str">
        <f>IF(B582="","",VLOOKUP(AC582,Varsayımlar!$B:$Q,14,0))</f>
        <v/>
      </c>
      <c r="AA582" s="2" t="str">
        <f>IF(B582="","",VLOOKUP(AC582,Varsayımlar!$B:$Q,15,0))</f>
        <v/>
      </c>
      <c r="AB582" s="2" t="str">
        <f>IF(B582="","",VLOOKUP(AC582,Varsayımlar!$B:$Q,16,0))</f>
        <v/>
      </c>
      <c r="AC582" s="2" t="str">
        <f t="shared" si="21"/>
        <v/>
      </c>
    </row>
    <row r="583" spans="2:29" hidden="1" x14ac:dyDescent="0.25">
      <c r="B583" s="6"/>
      <c r="C583" s="7" t="str">
        <f>IF(B583="","",VLOOKUP(AC583,Varsayımlar!$B:$Q,3,0))</f>
        <v/>
      </c>
      <c r="D583" s="7"/>
      <c r="H583" s="5" t="str">
        <f>IF(B583="","",VLOOKUP(AC583,Varsayımlar!$B:$Q,5,0))</f>
        <v/>
      </c>
      <c r="I583" s="5"/>
      <c r="J583" s="5" t="str">
        <f>IF(B583="","",VLOOKUP(AC583,Varsayımlar!$B:$Q,6,0))</f>
        <v/>
      </c>
      <c r="P583" s="5" t="str">
        <f>IF(B583="","",VLOOKUP(AC583,Varsayımlar!$B:$Q,7,0)*K583)</f>
        <v/>
      </c>
      <c r="Q583" s="5" t="str">
        <f>IF(B583="","",VLOOKUP(AC583,Varsayımlar!$B:$Q,8,0))</f>
        <v/>
      </c>
      <c r="R583" s="5" t="str">
        <f>IF(B583="","",VLOOKUP(AC583,Varsayımlar!$B:$Q,9,0))</f>
        <v/>
      </c>
      <c r="S583" s="5" t="str">
        <f>IF(B583="","",VLOOKUP(AC583,Varsayımlar!$B:$Q,10,0))</f>
        <v/>
      </c>
      <c r="T583" s="5" t="str">
        <f>IF(B583="","",VLOOKUP(AC583,Varsayımlar!$B:$Q,11,0))</f>
        <v/>
      </c>
      <c r="U583" s="5" t="str">
        <f>IF(B583="","",VLOOKUP(AC583,Varsayımlar!$B:$Q,12,0))</f>
        <v/>
      </c>
      <c r="V583" s="5" t="str">
        <f>IF(B583="","",VLOOKUP(AC583,Varsayımlar!$B:$Q,13,0))</f>
        <v/>
      </c>
      <c r="W583" s="5" t="str">
        <f>IF(B583="","",VLOOKUP(AC583,Varsayımlar!$B:$Q,14,0))</f>
        <v/>
      </c>
      <c r="AA583" s="5" t="str">
        <f>IF(B583="","",VLOOKUP(AC583,Varsayımlar!$B:$Q,15,0))</f>
        <v/>
      </c>
      <c r="AB583" s="5" t="str">
        <f>IF(B583="","",VLOOKUP(AC583,Varsayımlar!$B:$Q,16,0))</f>
        <v/>
      </c>
      <c r="AC583" s="5" t="str">
        <f t="shared" si="21"/>
        <v/>
      </c>
    </row>
    <row r="584" spans="2:29" hidden="1" x14ac:dyDescent="0.25">
      <c r="C584" s="3" t="str">
        <f>IF(B584="","",VLOOKUP(AC584,Varsayımlar!$B:$Q,3,0))</f>
        <v/>
      </c>
      <c r="H584" s="2" t="str">
        <f>IF(B584="","",VLOOKUP(AC584,Varsayımlar!$B:$Q,5,0))</f>
        <v/>
      </c>
      <c r="J584" s="2" t="str">
        <f>IF(B584="","",VLOOKUP(AC584,Varsayımlar!$B:$Q,6,0))</f>
        <v/>
      </c>
      <c r="P584" s="2" t="str">
        <f>IF(B584="","",VLOOKUP(AC584,Varsayımlar!$B:$Q,7,0)*K584)</f>
        <v/>
      </c>
      <c r="Q584" s="2" t="str">
        <f>IF(B584="","",VLOOKUP(AC584,Varsayımlar!$B:$Q,8,0))</f>
        <v/>
      </c>
      <c r="R584" s="2" t="str">
        <f>IF(B584="","",VLOOKUP(AC584,Varsayımlar!$B:$Q,9,0))</f>
        <v/>
      </c>
      <c r="S584" s="2" t="str">
        <f>IF(B584="","",VLOOKUP(AC584,Varsayımlar!$B:$Q,10,0))</f>
        <v/>
      </c>
      <c r="T584" s="2" t="str">
        <f>IF(B584="","",VLOOKUP(AC584,Varsayımlar!$B:$Q,11,0))</f>
        <v/>
      </c>
      <c r="U584" s="2" t="str">
        <f>IF(B584="","",VLOOKUP(AC584,Varsayımlar!$B:$Q,12,0))</f>
        <v/>
      </c>
      <c r="V584" s="2" t="str">
        <f>IF(B584="","",VLOOKUP(AC584,Varsayımlar!$B:$Q,13,0))</f>
        <v/>
      </c>
      <c r="W584" s="2" t="str">
        <f>IF(B584="","",VLOOKUP(AC584,Varsayımlar!$B:$Q,14,0))</f>
        <v/>
      </c>
      <c r="AA584" s="2" t="str">
        <f>IF(B584="","",VLOOKUP(AC584,Varsayımlar!$B:$Q,15,0))</f>
        <v/>
      </c>
      <c r="AB584" s="2" t="str">
        <f>IF(B584="","",VLOOKUP(AC584,Varsayımlar!$B:$Q,16,0))</f>
        <v/>
      </c>
      <c r="AC584" s="2" t="str">
        <f t="shared" si="21"/>
        <v/>
      </c>
    </row>
    <row r="585" spans="2:29" hidden="1" x14ac:dyDescent="0.25">
      <c r="B585" s="6"/>
      <c r="C585" s="7" t="str">
        <f>IF(B585="","",VLOOKUP(AC585,Varsayımlar!$B:$Q,3,0))</f>
        <v/>
      </c>
      <c r="D585" s="7"/>
      <c r="H585" s="5" t="str">
        <f>IF(B585="","",VLOOKUP(AC585,Varsayımlar!$B:$Q,5,0))</f>
        <v/>
      </c>
      <c r="I585" s="5"/>
      <c r="J585" s="5" t="str">
        <f>IF(B585="","",VLOOKUP(AC585,Varsayımlar!$B:$Q,6,0))</f>
        <v/>
      </c>
      <c r="P585" s="5" t="str">
        <f>IF(B585="","",VLOOKUP(AC585,Varsayımlar!$B:$Q,7,0)*K585)</f>
        <v/>
      </c>
      <c r="Q585" s="5" t="str">
        <f>IF(B585="","",VLOOKUP(AC585,Varsayımlar!$B:$Q,8,0))</f>
        <v/>
      </c>
      <c r="R585" s="5" t="str">
        <f>IF(B585="","",VLOOKUP(AC585,Varsayımlar!$B:$Q,9,0))</f>
        <v/>
      </c>
      <c r="S585" s="5" t="str">
        <f>IF(B585="","",VLOOKUP(AC585,Varsayımlar!$B:$Q,10,0))</f>
        <v/>
      </c>
      <c r="T585" s="5" t="str">
        <f>IF(B585="","",VLOOKUP(AC585,Varsayımlar!$B:$Q,11,0))</f>
        <v/>
      </c>
      <c r="U585" s="5" t="str">
        <f>IF(B585="","",VLOOKUP(AC585,Varsayımlar!$B:$Q,12,0))</f>
        <v/>
      </c>
      <c r="V585" s="5" t="str">
        <f>IF(B585="","",VLOOKUP(AC585,Varsayımlar!$B:$Q,13,0))</f>
        <v/>
      </c>
      <c r="W585" s="5" t="str">
        <f>IF(B585="","",VLOOKUP(AC585,Varsayımlar!$B:$Q,14,0))</f>
        <v/>
      </c>
      <c r="AA585" s="5" t="str">
        <f>IF(B585="","",VLOOKUP(AC585,Varsayımlar!$B:$Q,15,0))</f>
        <v/>
      </c>
      <c r="AB585" s="5" t="str">
        <f>IF(B585="","",VLOOKUP(AC585,Varsayımlar!$B:$Q,16,0))</f>
        <v/>
      </c>
      <c r="AC585" s="5" t="str">
        <f t="shared" si="21"/>
        <v/>
      </c>
    </row>
    <row r="586" spans="2:29" hidden="1" x14ac:dyDescent="0.25">
      <c r="C586" s="3" t="str">
        <f>IF(B586="","",VLOOKUP(AC586,Varsayımlar!$B:$Q,3,0))</f>
        <v/>
      </c>
      <c r="H586" s="2" t="str">
        <f>IF(B586="","",VLOOKUP(AC586,Varsayımlar!$B:$Q,5,0))</f>
        <v/>
      </c>
      <c r="J586" s="2" t="str">
        <f>IF(B586="","",VLOOKUP(AC586,Varsayımlar!$B:$Q,6,0))</f>
        <v/>
      </c>
      <c r="P586" s="2" t="str">
        <f>IF(B586="","",VLOOKUP(AC586,Varsayımlar!$B:$Q,7,0)*K586)</f>
        <v/>
      </c>
      <c r="Q586" s="2" t="str">
        <f>IF(B586="","",VLOOKUP(AC586,Varsayımlar!$B:$Q,8,0))</f>
        <v/>
      </c>
      <c r="R586" s="2" t="str">
        <f>IF(B586="","",VLOOKUP(AC586,Varsayımlar!$B:$Q,9,0))</f>
        <v/>
      </c>
      <c r="S586" s="2" t="str">
        <f>IF(B586="","",VLOOKUP(AC586,Varsayımlar!$B:$Q,10,0))</f>
        <v/>
      </c>
      <c r="T586" s="2" t="str">
        <f>IF(B586="","",VLOOKUP(AC586,Varsayımlar!$B:$Q,11,0))</f>
        <v/>
      </c>
      <c r="U586" s="2" t="str">
        <f>IF(B586="","",VLOOKUP(AC586,Varsayımlar!$B:$Q,12,0))</f>
        <v/>
      </c>
      <c r="V586" s="2" t="str">
        <f>IF(B586="","",VLOOKUP(AC586,Varsayımlar!$B:$Q,13,0))</f>
        <v/>
      </c>
      <c r="W586" s="2" t="str">
        <f>IF(B586="","",VLOOKUP(AC586,Varsayımlar!$B:$Q,14,0))</f>
        <v/>
      </c>
      <c r="AA586" s="2" t="str">
        <f>IF(B586="","",VLOOKUP(AC586,Varsayımlar!$B:$Q,15,0))</f>
        <v/>
      </c>
      <c r="AB586" s="2" t="str">
        <f>IF(B586="","",VLOOKUP(AC586,Varsayımlar!$B:$Q,16,0))</f>
        <v/>
      </c>
      <c r="AC586" s="2" t="str">
        <f t="shared" si="21"/>
        <v/>
      </c>
    </row>
    <row r="587" spans="2:29" hidden="1" x14ac:dyDescent="0.25">
      <c r="B587" s="6"/>
      <c r="C587" s="7" t="str">
        <f>IF(B587="","",VLOOKUP(AC587,Varsayımlar!$B:$Q,3,0))</f>
        <v/>
      </c>
      <c r="D587" s="7"/>
      <c r="H587" s="5" t="str">
        <f>IF(B587="","",VLOOKUP(AC587,Varsayımlar!$B:$Q,5,0))</f>
        <v/>
      </c>
      <c r="I587" s="5"/>
      <c r="J587" s="5" t="str">
        <f>IF(B587="","",VLOOKUP(AC587,Varsayımlar!$B:$Q,6,0))</f>
        <v/>
      </c>
      <c r="P587" s="5" t="str">
        <f>IF(B587="","",VLOOKUP(AC587,Varsayımlar!$B:$Q,7,0)*K587)</f>
        <v/>
      </c>
      <c r="Q587" s="5" t="str">
        <f>IF(B587="","",VLOOKUP(AC587,Varsayımlar!$B:$Q,8,0))</f>
        <v/>
      </c>
      <c r="R587" s="5" t="str">
        <f>IF(B587="","",VLOOKUP(AC587,Varsayımlar!$B:$Q,9,0))</f>
        <v/>
      </c>
      <c r="S587" s="5" t="str">
        <f>IF(B587="","",VLOOKUP(AC587,Varsayımlar!$B:$Q,10,0))</f>
        <v/>
      </c>
      <c r="T587" s="5" t="str">
        <f>IF(B587="","",VLOOKUP(AC587,Varsayımlar!$B:$Q,11,0))</f>
        <v/>
      </c>
      <c r="U587" s="5" t="str">
        <f>IF(B587="","",VLOOKUP(AC587,Varsayımlar!$B:$Q,12,0))</f>
        <v/>
      </c>
      <c r="V587" s="5" t="str">
        <f>IF(B587="","",VLOOKUP(AC587,Varsayımlar!$B:$Q,13,0))</f>
        <v/>
      </c>
      <c r="W587" s="5" t="str">
        <f>IF(B587="","",VLOOKUP(AC587,Varsayımlar!$B:$Q,14,0))</f>
        <v/>
      </c>
      <c r="AA587" s="5" t="str">
        <f>IF(B587="","",VLOOKUP(AC587,Varsayımlar!$B:$Q,15,0))</f>
        <v/>
      </c>
      <c r="AB587" s="5" t="str">
        <f>IF(B587="","",VLOOKUP(AC587,Varsayımlar!$B:$Q,16,0))</f>
        <v/>
      </c>
      <c r="AC587" s="5" t="str">
        <f t="shared" si="21"/>
        <v/>
      </c>
    </row>
    <row r="588" spans="2:29" hidden="1" x14ac:dyDescent="0.25">
      <c r="C588" s="3" t="str">
        <f>IF(B588="","",VLOOKUP(AC588,Varsayımlar!$B:$Q,3,0))</f>
        <v/>
      </c>
      <c r="H588" s="2" t="str">
        <f>IF(B588="","",VLOOKUP(AC588,Varsayımlar!$B:$Q,5,0))</f>
        <v/>
      </c>
      <c r="J588" s="2" t="str">
        <f>IF(B588="","",VLOOKUP(AC588,Varsayımlar!$B:$Q,6,0))</f>
        <v/>
      </c>
      <c r="P588" s="2" t="str">
        <f>IF(B588="","",VLOOKUP(AC588,Varsayımlar!$B:$Q,7,0)*K588)</f>
        <v/>
      </c>
      <c r="Q588" s="2" t="str">
        <f>IF(B588="","",VLOOKUP(AC588,Varsayımlar!$B:$Q,8,0))</f>
        <v/>
      </c>
      <c r="R588" s="2" t="str">
        <f>IF(B588="","",VLOOKUP(AC588,Varsayımlar!$B:$Q,9,0))</f>
        <v/>
      </c>
      <c r="S588" s="2" t="str">
        <f>IF(B588="","",VLOOKUP(AC588,Varsayımlar!$B:$Q,10,0))</f>
        <v/>
      </c>
      <c r="T588" s="2" t="str">
        <f>IF(B588="","",VLOOKUP(AC588,Varsayımlar!$B:$Q,11,0))</f>
        <v/>
      </c>
      <c r="U588" s="2" t="str">
        <f>IF(B588="","",VLOOKUP(AC588,Varsayımlar!$B:$Q,12,0))</f>
        <v/>
      </c>
      <c r="V588" s="2" t="str">
        <f>IF(B588="","",VLOOKUP(AC588,Varsayımlar!$B:$Q,13,0))</f>
        <v/>
      </c>
      <c r="W588" s="2" t="str">
        <f>IF(B588="","",VLOOKUP(AC588,Varsayımlar!$B:$Q,14,0))</f>
        <v/>
      </c>
      <c r="AA588" s="2" t="str">
        <f>IF(B588="","",VLOOKUP(AC588,Varsayımlar!$B:$Q,15,0))</f>
        <v/>
      </c>
      <c r="AB588" s="2" t="str">
        <f>IF(B588="","",VLOOKUP(AC588,Varsayımlar!$B:$Q,16,0))</f>
        <v/>
      </c>
      <c r="AC588" s="2" t="str">
        <f t="shared" ref="AC588:AC651" si="22">IF(B588="","",CONCATENATE(B588,E588))</f>
        <v/>
      </c>
    </row>
    <row r="589" spans="2:29" hidden="1" x14ac:dyDescent="0.25">
      <c r="B589" s="6"/>
      <c r="C589" s="7" t="str">
        <f>IF(B589="","",VLOOKUP(AC589,Varsayımlar!$B:$Q,3,0))</f>
        <v/>
      </c>
      <c r="D589" s="7"/>
      <c r="H589" s="5" t="str">
        <f>IF(B589="","",VLOOKUP(AC589,Varsayımlar!$B:$Q,5,0))</f>
        <v/>
      </c>
      <c r="I589" s="5"/>
      <c r="J589" s="5" t="str">
        <f>IF(B589="","",VLOOKUP(AC589,Varsayımlar!$B:$Q,6,0))</f>
        <v/>
      </c>
      <c r="P589" s="5" t="str">
        <f>IF(B589="","",VLOOKUP(AC589,Varsayımlar!$B:$Q,7,0)*K589)</f>
        <v/>
      </c>
      <c r="Q589" s="5" t="str">
        <f>IF(B589="","",VLOOKUP(AC589,Varsayımlar!$B:$Q,8,0))</f>
        <v/>
      </c>
      <c r="R589" s="5" t="str">
        <f>IF(B589="","",VLOOKUP(AC589,Varsayımlar!$B:$Q,9,0))</f>
        <v/>
      </c>
      <c r="S589" s="5" t="str">
        <f>IF(B589="","",VLOOKUP(AC589,Varsayımlar!$B:$Q,10,0))</f>
        <v/>
      </c>
      <c r="T589" s="5" t="str">
        <f>IF(B589="","",VLOOKUP(AC589,Varsayımlar!$B:$Q,11,0))</f>
        <v/>
      </c>
      <c r="U589" s="5" t="str">
        <f>IF(B589="","",VLOOKUP(AC589,Varsayımlar!$B:$Q,12,0))</f>
        <v/>
      </c>
      <c r="V589" s="5" t="str">
        <f>IF(B589="","",VLOOKUP(AC589,Varsayımlar!$B:$Q,13,0))</f>
        <v/>
      </c>
      <c r="W589" s="5" t="str">
        <f>IF(B589="","",VLOOKUP(AC589,Varsayımlar!$B:$Q,14,0))</f>
        <v/>
      </c>
      <c r="AA589" s="5" t="str">
        <f>IF(B589="","",VLOOKUP(AC589,Varsayımlar!$B:$Q,15,0))</f>
        <v/>
      </c>
      <c r="AB589" s="5" t="str">
        <f>IF(B589="","",VLOOKUP(AC589,Varsayımlar!$B:$Q,16,0))</f>
        <v/>
      </c>
      <c r="AC589" s="5" t="str">
        <f t="shared" si="22"/>
        <v/>
      </c>
    </row>
    <row r="590" spans="2:29" hidden="1" x14ac:dyDescent="0.25">
      <c r="C590" s="3" t="str">
        <f>IF(B590="","",VLOOKUP(AC590,Varsayımlar!$B:$Q,3,0))</f>
        <v/>
      </c>
      <c r="H590" s="2" t="str">
        <f>IF(B590="","",VLOOKUP(AC590,Varsayımlar!$B:$Q,5,0))</f>
        <v/>
      </c>
      <c r="J590" s="2" t="str">
        <f>IF(B590="","",VLOOKUP(AC590,Varsayımlar!$B:$Q,6,0))</f>
        <v/>
      </c>
      <c r="P590" s="2" t="str">
        <f>IF(B590="","",VLOOKUP(AC590,Varsayımlar!$B:$Q,7,0)*K590)</f>
        <v/>
      </c>
      <c r="Q590" s="2" t="str">
        <f>IF(B590="","",VLOOKUP(AC590,Varsayımlar!$B:$Q,8,0))</f>
        <v/>
      </c>
      <c r="R590" s="2" t="str">
        <f>IF(B590="","",VLOOKUP(AC590,Varsayımlar!$B:$Q,9,0))</f>
        <v/>
      </c>
      <c r="S590" s="2" t="str">
        <f>IF(B590="","",VLOOKUP(AC590,Varsayımlar!$B:$Q,10,0))</f>
        <v/>
      </c>
      <c r="T590" s="2" t="str">
        <f>IF(B590="","",VLOOKUP(AC590,Varsayımlar!$B:$Q,11,0))</f>
        <v/>
      </c>
      <c r="U590" s="2" t="str">
        <f>IF(B590="","",VLOOKUP(AC590,Varsayımlar!$B:$Q,12,0))</f>
        <v/>
      </c>
      <c r="V590" s="2" t="str">
        <f>IF(B590="","",VLOOKUP(AC590,Varsayımlar!$B:$Q,13,0))</f>
        <v/>
      </c>
      <c r="W590" s="2" t="str">
        <f>IF(B590="","",VLOOKUP(AC590,Varsayımlar!$B:$Q,14,0))</f>
        <v/>
      </c>
      <c r="AA590" s="2" t="str">
        <f>IF(B590="","",VLOOKUP(AC590,Varsayımlar!$B:$Q,15,0))</f>
        <v/>
      </c>
      <c r="AB590" s="2" t="str">
        <f>IF(B590="","",VLOOKUP(AC590,Varsayımlar!$B:$Q,16,0))</f>
        <v/>
      </c>
      <c r="AC590" s="2" t="str">
        <f t="shared" si="22"/>
        <v/>
      </c>
    </row>
    <row r="591" spans="2:29" hidden="1" x14ac:dyDescent="0.25">
      <c r="B591" s="6"/>
      <c r="C591" s="7" t="str">
        <f>IF(B591="","",VLOOKUP(AC591,Varsayımlar!$B:$Q,3,0))</f>
        <v/>
      </c>
      <c r="D591" s="7"/>
      <c r="H591" s="5" t="str">
        <f>IF(B591="","",VLOOKUP(AC591,Varsayımlar!$B:$Q,5,0))</f>
        <v/>
      </c>
      <c r="I591" s="5"/>
      <c r="J591" s="5" t="str">
        <f>IF(B591="","",VLOOKUP(AC591,Varsayımlar!$B:$Q,6,0))</f>
        <v/>
      </c>
      <c r="P591" s="5" t="str">
        <f>IF(B591="","",VLOOKUP(AC591,Varsayımlar!$B:$Q,7,0)*K591)</f>
        <v/>
      </c>
      <c r="Q591" s="5" t="str">
        <f>IF(B591="","",VLOOKUP(AC591,Varsayımlar!$B:$Q,8,0))</f>
        <v/>
      </c>
      <c r="R591" s="5" t="str">
        <f>IF(B591="","",VLOOKUP(AC591,Varsayımlar!$B:$Q,9,0))</f>
        <v/>
      </c>
      <c r="S591" s="5" t="str">
        <f>IF(B591="","",VLOOKUP(AC591,Varsayımlar!$B:$Q,10,0))</f>
        <v/>
      </c>
      <c r="T591" s="5" t="str">
        <f>IF(B591="","",VLOOKUP(AC591,Varsayımlar!$B:$Q,11,0))</f>
        <v/>
      </c>
      <c r="U591" s="5" t="str">
        <f>IF(B591="","",VLOOKUP(AC591,Varsayımlar!$B:$Q,12,0))</f>
        <v/>
      </c>
      <c r="V591" s="5" t="str">
        <f>IF(B591="","",VLOOKUP(AC591,Varsayımlar!$B:$Q,13,0))</f>
        <v/>
      </c>
      <c r="W591" s="5" t="str">
        <f>IF(B591="","",VLOOKUP(AC591,Varsayımlar!$B:$Q,14,0))</f>
        <v/>
      </c>
      <c r="AA591" s="5" t="str">
        <f>IF(B591="","",VLOOKUP(AC591,Varsayımlar!$B:$Q,15,0))</f>
        <v/>
      </c>
      <c r="AB591" s="5" t="str">
        <f>IF(B591="","",VLOOKUP(AC591,Varsayımlar!$B:$Q,16,0))</f>
        <v/>
      </c>
      <c r="AC591" s="5" t="str">
        <f t="shared" si="22"/>
        <v/>
      </c>
    </row>
    <row r="592" spans="2:29" hidden="1" x14ac:dyDescent="0.25">
      <c r="C592" s="3" t="str">
        <f>IF(B592="","",VLOOKUP(AC592,Varsayımlar!$B:$Q,3,0))</f>
        <v/>
      </c>
      <c r="H592" s="2" t="str">
        <f>IF(B592="","",VLOOKUP(AC592,Varsayımlar!$B:$Q,5,0))</f>
        <v/>
      </c>
      <c r="J592" s="2" t="str">
        <f>IF(B592="","",VLOOKUP(AC592,Varsayımlar!$B:$Q,6,0))</f>
        <v/>
      </c>
      <c r="P592" s="2" t="str">
        <f>IF(B592="","",VLOOKUP(AC592,Varsayımlar!$B:$Q,7,0)*K592)</f>
        <v/>
      </c>
      <c r="Q592" s="2" t="str">
        <f>IF(B592="","",VLOOKUP(AC592,Varsayımlar!$B:$Q,8,0))</f>
        <v/>
      </c>
      <c r="R592" s="2" t="str">
        <f>IF(B592="","",VLOOKUP(AC592,Varsayımlar!$B:$Q,9,0))</f>
        <v/>
      </c>
      <c r="S592" s="2" t="str">
        <f>IF(B592="","",VLOOKUP(AC592,Varsayımlar!$B:$Q,10,0))</f>
        <v/>
      </c>
      <c r="T592" s="2" t="str">
        <f>IF(B592="","",VLOOKUP(AC592,Varsayımlar!$B:$Q,11,0))</f>
        <v/>
      </c>
      <c r="U592" s="2" t="str">
        <f>IF(B592="","",VLOOKUP(AC592,Varsayımlar!$B:$Q,12,0))</f>
        <v/>
      </c>
      <c r="V592" s="2" t="str">
        <f>IF(B592="","",VLOOKUP(AC592,Varsayımlar!$B:$Q,13,0))</f>
        <v/>
      </c>
      <c r="W592" s="2" t="str">
        <f>IF(B592="","",VLOOKUP(AC592,Varsayımlar!$B:$Q,14,0))</f>
        <v/>
      </c>
      <c r="AA592" s="2" t="str">
        <f>IF(B592="","",VLOOKUP(AC592,Varsayımlar!$B:$Q,15,0))</f>
        <v/>
      </c>
      <c r="AB592" s="2" t="str">
        <f>IF(B592="","",VLOOKUP(AC592,Varsayımlar!$B:$Q,16,0))</f>
        <v/>
      </c>
      <c r="AC592" s="2" t="str">
        <f t="shared" si="22"/>
        <v/>
      </c>
    </row>
    <row r="593" spans="2:29" hidden="1" x14ac:dyDescent="0.25">
      <c r="B593" s="6"/>
      <c r="C593" s="7" t="str">
        <f>IF(B593="","",VLOOKUP(AC593,Varsayımlar!$B:$Q,3,0))</f>
        <v/>
      </c>
      <c r="D593" s="7"/>
      <c r="H593" s="5" t="str">
        <f>IF(B593="","",VLOOKUP(AC593,Varsayımlar!$B:$Q,5,0))</f>
        <v/>
      </c>
      <c r="I593" s="5"/>
      <c r="J593" s="5" t="str">
        <f>IF(B593="","",VLOOKUP(AC593,Varsayımlar!$B:$Q,6,0))</f>
        <v/>
      </c>
      <c r="P593" s="5" t="str">
        <f>IF(B593="","",VLOOKUP(AC593,Varsayımlar!$B:$Q,7,0)*K593)</f>
        <v/>
      </c>
      <c r="Q593" s="5" t="str">
        <f>IF(B593="","",VLOOKUP(AC593,Varsayımlar!$B:$Q,8,0))</f>
        <v/>
      </c>
      <c r="R593" s="5" t="str">
        <f>IF(B593="","",VLOOKUP(AC593,Varsayımlar!$B:$Q,9,0))</f>
        <v/>
      </c>
      <c r="S593" s="5" t="str">
        <f>IF(B593="","",VLOOKUP(AC593,Varsayımlar!$B:$Q,10,0))</f>
        <v/>
      </c>
      <c r="T593" s="5" t="str">
        <f>IF(B593="","",VLOOKUP(AC593,Varsayımlar!$B:$Q,11,0))</f>
        <v/>
      </c>
      <c r="U593" s="5" t="str">
        <f>IF(B593="","",VLOOKUP(AC593,Varsayımlar!$B:$Q,12,0))</f>
        <v/>
      </c>
      <c r="V593" s="5" t="str">
        <f>IF(B593="","",VLOOKUP(AC593,Varsayımlar!$B:$Q,13,0))</f>
        <v/>
      </c>
      <c r="W593" s="5" t="str">
        <f>IF(B593="","",VLOOKUP(AC593,Varsayımlar!$B:$Q,14,0))</f>
        <v/>
      </c>
      <c r="AA593" s="5" t="str">
        <f>IF(B593="","",VLOOKUP(AC593,Varsayımlar!$B:$Q,15,0))</f>
        <v/>
      </c>
      <c r="AB593" s="5" t="str">
        <f>IF(B593="","",VLOOKUP(AC593,Varsayımlar!$B:$Q,16,0))</f>
        <v/>
      </c>
      <c r="AC593" s="5" t="str">
        <f t="shared" si="22"/>
        <v/>
      </c>
    </row>
    <row r="594" spans="2:29" hidden="1" x14ac:dyDescent="0.25">
      <c r="C594" s="3" t="str">
        <f>IF(B594="","",VLOOKUP(AC594,Varsayımlar!$B:$Q,3,0))</f>
        <v/>
      </c>
      <c r="H594" s="2" t="str">
        <f>IF(B594="","",VLOOKUP(AC594,Varsayımlar!$B:$Q,5,0))</f>
        <v/>
      </c>
      <c r="J594" s="2" t="str">
        <f>IF(B594="","",VLOOKUP(AC594,Varsayımlar!$B:$Q,6,0))</f>
        <v/>
      </c>
      <c r="P594" s="2" t="str">
        <f>IF(B594="","",VLOOKUP(AC594,Varsayımlar!$B:$Q,7,0)*K594)</f>
        <v/>
      </c>
      <c r="Q594" s="2" t="str">
        <f>IF(B594="","",VLOOKUP(AC594,Varsayımlar!$B:$Q,8,0))</f>
        <v/>
      </c>
      <c r="R594" s="2" t="str">
        <f>IF(B594="","",VLOOKUP(AC594,Varsayımlar!$B:$Q,9,0))</f>
        <v/>
      </c>
      <c r="S594" s="2" t="str">
        <f>IF(B594="","",VLOOKUP(AC594,Varsayımlar!$B:$Q,10,0))</f>
        <v/>
      </c>
      <c r="T594" s="2" t="str">
        <f>IF(B594="","",VLOOKUP(AC594,Varsayımlar!$B:$Q,11,0))</f>
        <v/>
      </c>
      <c r="U594" s="2" t="str">
        <f>IF(B594="","",VLOOKUP(AC594,Varsayımlar!$B:$Q,12,0))</f>
        <v/>
      </c>
      <c r="V594" s="2" t="str">
        <f>IF(B594="","",VLOOKUP(AC594,Varsayımlar!$B:$Q,13,0))</f>
        <v/>
      </c>
      <c r="W594" s="2" t="str">
        <f>IF(B594="","",VLOOKUP(AC594,Varsayımlar!$B:$Q,14,0))</f>
        <v/>
      </c>
      <c r="AA594" s="2" t="str">
        <f>IF(B594="","",VLOOKUP(AC594,Varsayımlar!$B:$Q,15,0))</f>
        <v/>
      </c>
      <c r="AB594" s="2" t="str">
        <f>IF(B594="","",VLOOKUP(AC594,Varsayımlar!$B:$Q,16,0))</f>
        <v/>
      </c>
      <c r="AC594" s="2" t="str">
        <f t="shared" si="22"/>
        <v/>
      </c>
    </row>
    <row r="595" spans="2:29" hidden="1" x14ac:dyDescent="0.25">
      <c r="B595" s="6"/>
      <c r="C595" s="7" t="str">
        <f>IF(B595="","",VLOOKUP(AC595,Varsayımlar!$B:$Q,3,0))</f>
        <v/>
      </c>
      <c r="D595" s="7"/>
      <c r="H595" s="5" t="str">
        <f>IF(B595="","",VLOOKUP(AC595,Varsayımlar!$B:$Q,5,0))</f>
        <v/>
      </c>
      <c r="I595" s="5"/>
      <c r="J595" s="5" t="str">
        <f>IF(B595="","",VLOOKUP(AC595,Varsayımlar!$B:$Q,6,0))</f>
        <v/>
      </c>
      <c r="P595" s="5" t="str">
        <f>IF(B595="","",VLOOKUP(AC595,Varsayımlar!$B:$Q,7,0)*K595)</f>
        <v/>
      </c>
      <c r="Q595" s="5" t="str">
        <f>IF(B595="","",VLOOKUP(AC595,Varsayımlar!$B:$Q,8,0))</f>
        <v/>
      </c>
      <c r="R595" s="5" t="str">
        <f>IF(B595="","",VLOOKUP(AC595,Varsayımlar!$B:$Q,9,0))</f>
        <v/>
      </c>
      <c r="S595" s="5" t="str">
        <f>IF(B595="","",VLOOKUP(AC595,Varsayımlar!$B:$Q,10,0))</f>
        <v/>
      </c>
      <c r="T595" s="5" t="str">
        <f>IF(B595="","",VLOOKUP(AC595,Varsayımlar!$B:$Q,11,0))</f>
        <v/>
      </c>
      <c r="U595" s="5" t="str">
        <f>IF(B595="","",VLOOKUP(AC595,Varsayımlar!$B:$Q,12,0))</f>
        <v/>
      </c>
      <c r="V595" s="5" t="str">
        <f>IF(B595="","",VLOOKUP(AC595,Varsayımlar!$B:$Q,13,0))</f>
        <v/>
      </c>
      <c r="W595" s="5" t="str">
        <f>IF(B595="","",VLOOKUP(AC595,Varsayımlar!$B:$Q,14,0))</f>
        <v/>
      </c>
      <c r="AA595" s="5" t="str">
        <f>IF(B595="","",VLOOKUP(AC595,Varsayımlar!$B:$Q,15,0))</f>
        <v/>
      </c>
      <c r="AB595" s="5" t="str">
        <f>IF(B595="","",VLOOKUP(AC595,Varsayımlar!$B:$Q,16,0))</f>
        <v/>
      </c>
      <c r="AC595" s="5" t="str">
        <f t="shared" si="22"/>
        <v/>
      </c>
    </row>
    <row r="596" spans="2:29" hidden="1" x14ac:dyDescent="0.25">
      <c r="C596" s="3" t="str">
        <f>IF(B596="","",VLOOKUP(AC596,Varsayımlar!$B:$Q,3,0))</f>
        <v/>
      </c>
      <c r="H596" s="2" t="str">
        <f>IF(B596="","",VLOOKUP(AC596,Varsayımlar!$B:$Q,5,0))</f>
        <v/>
      </c>
      <c r="J596" s="2" t="str">
        <f>IF(B596="","",VLOOKUP(AC596,Varsayımlar!$B:$Q,6,0))</f>
        <v/>
      </c>
      <c r="P596" s="2" t="str">
        <f>IF(B596="","",VLOOKUP(AC596,Varsayımlar!$B:$Q,7,0)*K596)</f>
        <v/>
      </c>
      <c r="Q596" s="2" t="str">
        <f>IF(B596="","",VLOOKUP(AC596,Varsayımlar!$B:$Q,8,0))</f>
        <v/>
      </c>
      <c r="R596" s="2" t="str">
        <f>IF(B596="","",VLOOKUP(AC596,Varsayımlar!$B:$Q,9,0))</f>
        <v/>
      </c>
      <c r="S596" s="2" t="str">
        <f>IF(B596="","",VLOOKUP(AC596,Varsayımlar!$B:$Q,10,0))</f>
        <v/>
      </c>
      <c r="T596" s="2" t="str">
        <f>IF(B596="","",VLOOKUP(AC596,Varsayımlar!$B:$Q,11,0))</f>
        <v/>
      </c>
      <c r="U596" s="2" t="str">
        <f>IF(B596="","",VLOOKUP(AC596,Varsayımlar!$B:$Q,12,0))</f>
        <v/>
      </c>
      <c r="V596" s="2" t="str">
        <f>IF(B596="","",VLOOKUP(AC596,Varsayımlar!$B:$Q,13,0))</f>
        <v/>
      </c>
      <c r="W596" s="2" t="str">
        <f>IF(B596="","",VLOOKUP(AC596,Varsayımlar!$B:$Q,14,0))</f>
        <v/>
      </c>
      <c r="AA596" s="2" t="str">
        <f>IF(B596="","",VLOOKUP(AC596,Varsayımlar!$B:$Q,15,0))</f>
        <v/>
      </c>
      <c r="AB596" s="2" t="str">
        <f>IF(B596="","",VLOOKUP(AC596,Varsayımlar!$B:$Q,16,0))</f>
        <v/>
      </c>
      <c r="AC596" s="2" t="str">
        <f t="shared" si="22"/>
        <v/>
      </c>
    </row>
    <row r="597" spans="2:29" hidden="1" x14ac:dyDescent="0.25">
      <c r="B597" s="6"/>
      <c r="C597" s="7" t="str">
        <f>IF(B597="","",VLOOKUP(AC597,Varsayımlar!$B:$Q,3,0))</f>
        <v/>
      </c>
      <c r="D597" s="7"/>
      <c r="H597" s="5" t="str">
        <f>IF(B597="","",VLOOKUP(AC597,Varsayımlar!$B:$Q,5,0))</f>
        <v/>
      </c>
      <c r="I597" s="5"/>
      <c r="J597" s="5" t="str">
        <f>IF(B597="","",VLOOKUP(AC597,Varsayımlar!$B:$Q,6,0))</f>
        <v/>
      </c>
      <c r="P597" s="5" t="str">
        <f>IF(B597="","",VLOOKUP(AC597,Varsayımlar!$B:$Q,7,0)*K597)</f>
        <v/>
      </c>
      <c r="Q597" s="5" t="str">
        <f>IF(B597="","",VLOOKUP(AC597,Varsayımlar!$B:$Q,8,0))</f>
        <v/>
      </c>
      <c r="R597" s="5" t="str">
        <f>IF(B597="","",VLOOKUP(AC597,Varsayımlar!$B:$Q,9,0))</f>
        <v/>
      </c>
      <c r="S597" s="5" t="str">
        <f>IF(B597="","",VLOOKUP(AC597,Varsayımlar!$B:$Q,10,0))</f>
        <v/>
      </c>
      <c r="T597" s="5" t="str">
        <f>IF(B597="","",VLOOKUP(AC597,Varsayımlar!$B:$Q,11,0))</f>
        <v/>
      </c>
      <c r="U597" s="5" t="str">
        <f>IF(B597="","",VLOOKUP(AC597,Varsayımlar!$B:$Q,12,0))</f>
        <v/>
      </c>
      <c r="V597" s="5" t="str">
        <f>IF(B597="","",VLOOKUP(AC597,Varsayımlar!$B:$Q,13,0))</f>
        <v/>
      </c>
      <c r="W597" s="5" t="str">
        <f>IF(B597="","",VLOOKUP(AC597,Varsayımlar!$B:$Q,14,0))</f>
        <v/>
      </c>
      <c r="AA597" s="5" t="str">
        <f>IF(B597="","",VLOOKUP(AC597,Varsayımlar!$B:$Q,15,0))</f>
        <v/>
      </c>
      <c r="AB597" s="5" t="str">
        <f>IF(B597="","",VLOOKUP(AC597,Varsayımlar!$B:$Q,16,0))</f>
        <v/>
      </c>
      <c r="AC597" s="5" t="str">
        <f t="shared" si="22"/>
        <v/>
      </c>
    </row>
    <row r="598" spans="2:29" hidden="1" x14ac:dyDescent="0.25">
      <c r="C598" s="3" t="str">
        <f>IF(B598="","",VLOOKUP(AC598,Varsayımlar!$B:$Q,3,0))</f>
        <v/>
      </c>
      <c r="H598" s="2" t="str">
        <f>IF(B598="","",VLOOKUP(AC598,Varsayımlar!$B:$Q,5,0))</f>
        <v/>
      </c>
      <c r="J598" s="2" t="str">
        <f>IF(B598="","",VLOOKUP(AC598,Varsayımlar!$B:$Q,6,0))</f>
        <v/>
      </c>
      <c r="P598" s="2" t="str">
        <f>IF(B598="","",VLOOKUP(AC598,Varsayımlar!$B:$Q,7,0)*K598)</f>
        <v/>
      </c>
      <c r="Q598" s="2" t="str">
        <f>IF(B598="","",VLOOKUP(AC598,Varsayımlar!$B:$Q,8,0))</f>
        <v/>
      </c>
      <c r="R598" s="2" t="str">
        <f>IF(B598="","",VLOOKUP(AC598,Varsayımlar!$B:$Q,9,0))</f>
        <v/>
      </c>
      <c r="S598" s="2" t="str">
        <f>IF(B598="","",VLOOKUP(AC598,Varsayımlar!$B:$Q,10,0))</f>
        <v/>
      </c>
      <c r="T598" s="2" t="str">
        <f>IF(B598="","",VLOOKUP(AC598,Varsayımlar!$B:$Q,11,0))</f>
        <v/>
      </c>
      <c r="U598" s="2" t="str">
        <f>IF(B598="","",VLOOKUP(AC598,Varsayımlar!$B:$Q,12,0))</f>
        <v/>
      </c>
      <c r="V598" s="2" t="str">
        <f>IF(B598="","",VLOOKUP(AC598,Varsayımlar!$B:$Q,13,0))</f>
        <v/>
      </c>
      <c r="W598" s="2" t="str">
        <f>IF(B598="","",VLOOKUP(AC598,Varsayımlar!$B:$Q,14,0))</f>
        <v/>
      </c>
      <c r="AA598" s="2" t="str">
        <f>IF(B598="","",VLOOKUP(AC598,Varsayımlar!$B:$Q,15,0))</f>
        <v/>
      </c>
      <c r="AB598" s="2" t="str">
        <f>IF(B598="","",VLOOKUP(AC598,Varsayımlar!$B:$Q,16,0))</f>
        <v/>
      </c>
      <c r="AC598" s="2" t="str">
        <f t="shared" si="22"/>
        <v/>
      </c>
    </row>
    <row r="599" spans="2:29" hidden="1" x14ac:dyDescent="0.25">
      <c r="B599" s="6"/>
      <c r="C599" s="7" t="str">
        <f>IF(B599="","",VLOOKUP(AC599,Varsayımlar!$B:$Q,3,0))</f>
        <v/>
      </c>
      <c r="D599" s="7"/>
      <c r="H599" s="5" t="str">
        <f>IF(B599="","",VLOOKUP(AC599,Varsayımlar!$B:$Q,5,0))</f>
        <v/>
      </c>
      <c r="I599" s="5"/>
      <c r="J599" s="5" t="str">
        <f>IF(B599="","",VLOOKUP(AC599,Varsayımlar!$B:$Q,6,0))</f>
        <v/>
      </c>
      <c r="P599" s="5" t="str">
        <f>IF(B599="","",VLOOKUP(AC599,Varsayımlar!$B:$Q,7,0)*K599)</f>
        <v/>
      </c>
      <c r="Q599" s="5" t="str">
        <f>IF(B599="","",VLOOKUP(AC599,Varsayımlar!$B:$Q,8,0))</f>
        <v/>
      </c>
      <c r="R599" s="5" t="str">
        <f>IF(B599="","",VLOOKUP(AC599,Varsayımlar!$B:$Q,9,0))</f>
        <v/>
      </c>
      <c r="S599" s="5" t="str">
        <f>IF(B599="","",VLOOKUP(AC599,Varsayımlar!$B:$Q,10,0))</f>
        <v/>
      </c>
      <c r="T599" s="5" t="str">
        <f>IF(B599="","",VLOOKUP(AC599,Varsayımlar!$B:$Q,11,0))</f>
        <v/>
      </c>
      <c r="U599" s="5" t="str">
        <f>IF(B599="","",VLOOKUP(AC599,Varsayımlar!$B:$Q,12,0))</f>
        <v/>
      </c>
      <c r="V599" s="5" t="str">
        <f>IF(B599="","",VLOOKUP(AC599,Varsayımlar!$B:$Q,13,0))</f>
        <v/>
      </c>
      <c r="W599" s="5" t="str">
        <f>IF(B599="","",VLOOKUP(AC599,Varsayımlar!$B:$Q,14,0))</f>
        <v/>
      </c>
      <c r="AA599" s="5" t="str">
        <f>IF(B599="","",VLOOKUP(AC599,Varsayımlar!$B:$Q,15,0))</f>
        <v/>
      </c>
      <c r="AB599" s="5" t="str">
        <f>IF(B599="","",VLOOKUP(AC599,Varsayımlar!$B:$Q,16,0))</f>
        <v/>
      </c>
      <c r="AC599" s="5" t="str">
        <f t="shared" si="22"/>
        <v/>
      </c>
    </row>
    <row r="600" spans="2:29" hidden="1" x14ac:dyDescent="0.25">
      <c r="C600" s="3" t="str">
        <f>IF(B600="","",VLOOKUP(AC600,Varsayımlar!$B:$Q,3,0))</f>
        <v/>
      </c>
      <c r="H600" s="2" t="str">
        <f>IF(B600="","",VLOOKUP(AC600,Varsayımlar!$B:$Q,5,0))</f>
        <v/>
      </c>
      <c r="J600" s="2" t="str">
        <f>IF(B600="","",VLOOKUP(AC600,Varsayımlar!$B:$Q,6,0))</f>
        <v/>
      </c>
      <c r="P600" s="2" t="str">
        <f>IF(B600="","",VLOOKUP(AC600,Varsayımlar!$B:$Q,7,0)*K600)</f>
        <v/>
      </c>
      <c r="Q600" s="2" t="str">
        <f>IF(B600="","",VLOOKUP(AC600,Varsayımlar!$B:$Q,8,0))</f>
        <v/>
      </c>
      <c r="R600" s="2" t="str">
        <f>IF(B600="","",VLOOKUP(AC600,Varsayımlar!$B:$Q,9,0))</f>
        <v/>
      </c>
      <c r="S600" s="2" t="str">
        <f>IF(B600="","",VLOOKUP(AC600,Varsayımlar!$B:$Q,10,0))</f>
        <v/>
      </c>
      <c r="T600" s="2" t="str">
        <f>IF(B600="","",VLOOKUP(AC600,Varsayımlar!$B:$Q,11,0))</f>
        <v/>
      </c>
      <c r="U600" s="2" t="str">
        <f>IF(B600="","",VLOOKUP(AC600,Varsayımlar!$B:$Q,12,0))</f>
        <v/>
      </c>
      <c r="V600" s="2" t="str">
        <f>IF(B600="","",VLOOKUP(AC600,Varsayımlar!$B:$Q,13,0))</f>
        <v/>
      </c>
      <c r="W600" s="2" t="str">
        <f>IF(B600="","",VLOOKUP(AC600,Varsayımlar!$B:$Q,14,0))</f>
        <v/>
      </c>
      <c r="AA600" s="2" t="str">
        <f>IF(B600="","",VLOOKUP(AC600,Varsayımlar!$B:$Q,15,0))</f>
        <v/>
      </c>
      <c r="AB600" s="2" t="str">
        <f>IF(B600="","",VLOOKUP(AC600,Varsayımlar!$B:$Q,16,0))</f>
        <v/>
      </c>
      <c r="AC600" s="2" t="str">
        <f t="shared" si="22"/>
        <v/>
      </c>
    </row>
    <row r="601" spans="2:29" hidden="1" x14ac:dyDescent="0.25">
      <c r="B601" s="6"/>
      <c r="C601" s="7" t="str">
        <f>IF(B601="","",VLOOKUP(AC601,Varsayımlar!$B:$Q,3,0))</f>
        <v/>
      </c>
      <c r="D601" s="7"/>
      <c r="H601" s="5" t="str">
        <f>IF(B601="","",VLOOKUP(AC601,Varsayımlar!$B:$Q,5,0))</f>
        <v/>
      </c>
      <c r="I601" s="5"/>
      <c r="J601" s="5" t="str">
        <f>IF(B601="","",VLOOKUP(AC601,Varsayımlar!$B:$Q,6,0))</f>
        <v/>
      </c>
      <c r="P601" s="5" t="str">
        <f>IF(B601="","",VLOOKUP(AC601,Varsayımlar!$B:$Q,7,0)*K601)</f>
        <v/>
      </c>
      <c r="Q601" s="5" t="str">
        <f>IF(B601="","",VLOOKUP(AC601,Varsayımlar!$B:$Q,8,0))</f>
        <v/>
      </c>
      <c r="R601" s="5" t="str">
        <f>IF(B601="","",VLOOKUP(AC601,Varsayımlar!$B:$Q,9,0))</f>
        <v/>
      </c>
      <c r="S601" s="5" t="str">
        <f>IF(B601="","",VLOOKUP(AC601,Varsayımlar!$B:$Q,10,0))</f>
        <v/>
      </c>
      <c r="T601" s="5" t="str">
        <f>IF(B601="","",VLOOKUP(AC601,Varsayımlar!$B:$Q,11,0))</f>
        <v/>
      </c>
      <c r="U601" s="5" t="str">
        <f>IF(B601="","",VLOOKUP(AC601,Varsayımlar!$B:$Q,12,0))</f>
        <v/>
      </c>
      <c r="V601" s="5" t="str">
        <f>IF(B601="","",VLOOKUP(AC601,Varsayımlar!$B:$Q,13,0))</f>
        <v/>
      </c>
      <c r="W601" s="5" t="str">
        <f>IF(B601="","",VLOOKUP(AC601,Varsayımlar!$B:$Q,14,0))</f>
        <v/>
      </c>
      <c r="AA601" s="5" t="str">
        <f>IF(B601="","",VLOOKUP(AC601,Varsayımlar!$B:$Q,15,0))</f>
        <v/>
      </c>
      <c r="AB601" s="5" t="str">
        <f>IF(B601="","",VLOOKUP(AC601,Varsayımlar!$B:$Q,16,0))</f>
        <v/>
      </c>
      <c r="AC601" s="5" t="str">
        <f t="shared" si="22"/>
        <v/>
      </c>
    </row>
    <row r="602" spans="2:29" hidden="1" x14ac:dyDescent="0.25">
      <c r="C602" s="3" t="str">
        <f>IF(B602="","",VLOOKUP(AC602,Varsayımlar!$B:$Q,3,0))</f>
        <v/>
      </c>
      <c r="H602" s="2" t="str">
        <f>IF(B602="","",VLOOKUP(AC602,Varsayımlar!$B:$Q,5,0))</f>
        <v/>
      </c>
      <c r="J602" s="2" t="str">
        <f>IF(B602="","",VLOOKUP(AC602,Varsayımlar!$B:$Q,6,0))</f>
        <v/>
      </c>
      <c r="P602" s="2" t="str">
        <f>IF(B602="","",VLOOKUP(AC602,Varsayımlar!$B:$Q,7,0)*K602)</f>
        <v/>
      </c>
      <c r="Q602" s="2" t="str">
        <f>IF(B602="","",VLOOKUP(AC602,Varsayımlar!$B:$Q,8,0))</f>
        <v/>
      </c>
      <c r="R602" s="2" t="str">
        <f>IF(B602="","",VLOOKUP(AC602,Varsayımlar!$B:$Q,9,0))</f>
        <v/>
      </c>
      <c r="S602" s="2" t="str">
        <f>IF(B602="","",VLOOKUP(AC602,Varsayımlar!$B:$Q,10,0))</f>
        <v/>
      </c>
      <c r="T602" s="2" t="str">
        <f>IF(B602="","",VLOOKUP(AC602,Varsayımlar!$B:$Q,11,0))</f>
        <v/>
      </c>
      <c r="U602" s="2" t="str">
        <f>IF(B602="","",VLOOKUP(AC602,Varsayımlar!$B:$Q,12,0))</f>
        <v/>
      </c>
      <c r="V602" s="2" t="str">
        <f>IF(B602="","",VLOOKUP(AC602,Varsayımlar!$B:$Q,13,0))</f>
        <v/>
      </c>
      <c r="W602" s="2" t="str">
        <f>IF(B602="","",VLOOKUP(AC602,Varsayımlar!$B:$Q,14,0))</f>
        <v/>
      </c>
      <c r="AA602" s="2" t="str">
        <f>IF(B602="","",VLOOKUP(AC602,Varsayımlar!$B:$Q,15,0))</f>
        <v/>
      </c>
      <c r="AB602" s="2" t="str">
        <f>IF(B602="","",VLOOKUP(AC602,Varsayımlar!$B:$Q,16,0))</f>
        <v/>
      </c>
      <c r="AC602" s="2" t="str">
        <f t="shared" si="22"/>
        <v/>
      </c>
    </row>
    <row r="603" spans="2:29" hidden="1" x14ac:dyDescent="0.25">
      <c r="B603" s="6"/>
      <c r="C603" s="7" t="str">
        <f>IF(B603="","",VLOOKUP(AC603,Varsayımlar!$B:$Q,3,0))</f>
        <v/>
      </c>
      <c r="D603" s="7"/>
      <c r="H603" s="5" t="str">
        <f>IF(B603="","",VLOOKUP(AC603,Varsayımlar!$B:$Q,5,0))</f>
        <v/>
      </c>
      <c r="I603" s="5"/>
      <c r="J603" s="5" t="str">
        <f>IF(B603="","",VLOOKUP(AC603,Varsayımlar!$B:$Q,6,0))</f>
        <v/>
      </c>
      <c r="P603" s="5" t="str">
        <f>IF(B603="","",VLOOKUP(AC603,Varsayımlar!$B:$Q,7,0)*K603)</f>
        <v/>
      </c>
      <c r="Q603" s="5" t="str">
        <f>IF(B603="","",VLOOKUP(AC603,Varsayımlar!$B:$Q,8,0))</f>
        <v/>
      </c>
      <c r="R603" s="5" t="str">
        <f>IF(B603="","",VLOOKUP(AC603,Varsayımlar!$B:$Q,9,0))</f>
        <v/>
      </c>
      <c r="S603" s="5" t="str">
        <f>IF(B603="","",VLOOKUP(AC603,Varsayımlar!$B:$Q,10,0))</f>
        <v/>
      </c>
      <c r="T603" s="5" t="str">
        <f>IF(B603="","",VLOOKUP(AC603,Varsayımlar!$B:$Q,11,0))</f>
        <v/>
      </c>
      <c r="U603" s="5" t="str">
        <f>IF(B603="","",VLOOKUP(AC603,Varsayımlar!$B:$Q,12,0))</f>
        <v/>
      </c>
      <c r="V603" s="5" t="str">
        <f>IF(B603="","",VLOOKUP(AC603,Varsayımlar!$B:$Q,13,0))</f>
        <v/>
      </c>
      <c r="W603" s="5" t="str">
        <f>IF(B603="","",VLOOKUP(AC603,Varsayımlar!$B:$Q,14,0))</f>
        <v/>
      </c>
      <c r="AA603" s="5" t="str">
        <f>IF(B603="","",VLOOKUP(AC603,Varsayımlar!$B:$Q,15,0))</f>
        <v/>
      </c>
      <c r="AB603" s="5" t="str">
        <f>IF(B603="","",VLOOKUP(AC603,Varsayımlar!$B:$Q,16,0))</f>
        <v/>
      </c>
      <c r="AC603" s="5" t="str">
        <f t="shared" si="22"/>
        <v/>
      </c>
    </row>
    <row r="604" spans="2:29" hidden="1" x14ac:dyDescent="0.25">
      <c r="C604" s="3" t="str">
        <f>IF(B604="","",VLOOKUP(AC604,Varsayımlar!$B:$Q,3,0))</f>
        <v/>
      </c>
      <c r="H604" s="2" t="str">
        <f>IF(B604="","",VLOOKUP(AC604,Varsayımlar!$B:$Q,5,0))</f>
        <v/>
      </c>
      <c r="J604" s="2" t="str">
        <f>IF(B604="","",VLOOKUP(AC604,Varsayımlar!$B:$Q,6,0))</f>
        <v/>
      </c>
      <c r="P604" s="2" t="str">
        <f>IF(B604="","",VLOOKUP(AC604,Varsayımlar!$B:$Q,7,0)*K604)</f>
        <v/>
      </c>
      <c r="Q604" s="2" t="str">
        <f>IF(B604="","",VLOOKUP(AC604,Varsayımlar!$B:$Q,8,0))</f>
        <v/>
      </c>
      <c r="R604" s="2" t="str">
        <f>IF(B604="","",VLOOKUP(AC604,Varsayımlar!$B:$Q,9,0))</f>
        <v/>
      </c>
      <c r="S604" s="2" t="str">
        <f>IF(B604="","",VLOOKUP(AC604,Varsayımlar!$B:$Q,10,0))</f>
        <v/>
      </c>
      <c r="T604" s="2" t="str">
        <f>IF(B604="","",VLOOKUP(AC604,Varsayımlar!$B:$Q,11,0))</f>
        <v/>
      </c>
      <c r="U604" s="2" t="str">
        <f>IF(B604="","",VLOOKUP(AC604,Varsayımlar!$B:$Q,12,0))</f>
        <v/>
      </c>
      <c r="V604" s="2" t="str">
        <f>IF(B604="","",VLOOKUP(AC604,Varsayımlar!$B:$Q,13,0))</f>
        <v/>
      </c>
      <c r="W604" s="2" t="str">
        <f>IF(B604="","",VLOOKUP(AC604,Varsayımlar!$B:$Q,14,0))</f>
        <v/>
      </c>
      <c r="AA604" s="2" t="str">
        <f>IF(B604="","",VLOOKUP(AC604,Varsayımlar!$B:$Q,15,0))</f>
        <v/>
      </c>
      <c r="AB604" s="2" t="str">
        <f>IF(B604="","",VLOOKUP(AC604,Varsayımlar!$B:$Q,16,0))</f>
        <v/>
      </c>
      <c r="AC604" s="2" t="str">
        <f t="shared" si="22"/>
        <v/>
      </c>
    </row>
    <row r="605" spans="2:29" hidden="1" x14ac:dyDescent="0.25">
      <c r="B605" s="6"/>
      <c r="C605" s="7" t="str">
        <f>IF(B605="","",VLOOKUP(AC605,Varsayımlar!$B:$Q,3,0))</f>
        <v/>
      </c>
      <c r="D605" s="7"/>
      <c r="H605" s="5" t="str">
        <f>IF(B605="","",VLOOKUP(AC605,Varsayımlar!$B:$Q,5,0))</f>
        <v/>
      </c>
      <c r="I605" s="5"/>
      <c r="J605" s="5" t="str">
        <f>IF(B605="","",VLOOKUP(AC605,Varsayımlar!$B:$Q,6,0))</f>
        <v/>
      </c>
      <c r="P605" s="5" t="str">
        <f>IF(B605="","",VLOOKUP(AC605,Varsayımlar!$B:$Q,7,0)*K605)</f>
        <v/>
      </c>
      <c r="Q605" s="5" t="str">
        <f>IF(B605="","",VLOOKUP(AC605,Varsayımlar!$B:$Q,8,0))</f>
        <v/>
      </c>
      <c r="R605" s="5" t="str">
        <f>IF(B605="","",VLOOKUP(AC605,Varsayımlar!$B:$Q,9,0))</f>
        <v/>
      </c>
      <c r="S605" s="5" t="str">
        <f>IF(B605="","",VLOOKUP(AC605,Varsayımlar!$B:$Q,10,0))</f>
        <v/>
      </c>
      <c r="T605" s="5" t="str">
        <f>IF(B605="","",VLOOKUP(AC605,Varsayımlar!$B:$Q,11,0))</f>
        <v/>
      </c>
      <c r="U605" s="5" t="str">
        <f>IF(B605="","",VLOOKUP(AC605,Varsayımlar!$B:$Q,12,0))</f>
        <v/>
      </c>
      <c r="V605" s="5" t="str">
        <f>IF(B605="","",VLOOKUP(AC605,Varsayımlar!$B:$Q,13,0))</f>
        <v/>
      </c>
      <c r="W605" s="5" t="str">
        <f>IF(B605="","",VLOOKUP(AC605,Varsayımlar!$B:$Q,14,0))</f>
        <v/>
      </c>
      <c r="AA605" s="5" t="str">
        <f>IF(B605="","",VLOOKUP(AC605,Varsayımlar!$B:$Q,15,0))</f>
        <v/>
      </c>
      <c r="AB605" s="5" t="str">
        <f>IF(B605="","",VLOOKUP(AC605,Varsayımlar!$B:$Q,16,0))</f>
        <v/>
      </c>
      <c r="AC605" s="5" t="str">
        <f t="shared" si="22"/>
        <v/>
      </c>
    </row>
    <row r="606" spans="2:29" hidden="1" x14ac:dyDescent="0.25">
      <c r="C606" s="3" t="str">
        <f>IF(B606="","",VLOOKUP(AC606,Varsayımlar!$B:$Q,3,0))</f>
        <v/>
      </c>
      <c r="H606" s="2" t="str">
        <f>IF(B606="","",VLOOKUP(AC606,Varsayımlar!$B:$Q,5,0))</f>
        <v/>
      </c>
      <c r="J606" s="2" t="str">
        <f>IF(B606="","",VLOOKUP(AC606,Varsayımlar!$B:$Q,6,0))</f>
        <v/>
      </c>
      <c r="P606" s="2" t="str">
        <f>IF(B606="","",VLOOKUP(AC606,Varsayımlar!$B:$Q,7,0)*K606)</f>
        <v/>
      </c>
      <c r="Q606" s="2" t="str">
        <f>IF(B606="","",VLOOKUP(AC606,Varsayımlar!$B:$Q,8,0))</f>
        <v/>
      </c>
      <c r="R606" s="2" t="str">
        <f>IF(B606="","",VLOOKUP(AC606,Varsayımlar!$B:$Q,9,0))</f>
        <v/>
      </c>
      <c r="S606" s="2" t="str">
        <f>IF(B606="","",VLOOKUP(AC606,Varsayımlar!$B:$Q,10,0))</f>
        <v/>
      </c>
      <c r="T606" s="2" t="str">
        <f>IF(B606="","",VLOOKUP(AC606,Varsayımlar!$B:$Q,11,0))</f>
        <v/>
      </c>
      <c r="U606" s="2" t="str">
        <f>IF(B606="","",VLOOKUP(AC606,Varsayımlar!$B:$Q,12,0))</f>
        <v/>
      </c>
      <c r="V606" s="2" t="str">
        <f>IF(B606="","",VLOOKUP(AC606,Varsayımlar!$B:$Q,13,0))</f>
        <v/>
      </c>
      <c r="W606" s="2" t="str">
        <f>IF(B606="","",VLOOKUP(AC606,Varsayımlar!$B:$Q,14,0))</f>
        <v/>
      </c>
      <c r="AA606" s="2" t="str">
        <f>IF(B606="","",VLOOKUP(AC606,Varsayımlar!$B:$Q,15,0))</f>
        <v/>
      </c>
      <c r="AB606" s="2" t="str">
        <f>IF(B606="","",VLOOKUP(AC606,Varsayımlar!$B:$Q,16,0))</f>
        <v/>
      </c>
      <c r="AC606" s="2" t="str">
        <f t="shared" si="22"/>
        <v/>
      </c>
    </row>
    <row r="607" spans="2:29" hidden="1" x14ac:dyDescent="0.25">
      <c r="B607" s="6"/>
      <c r="C607" s="7" t="str">
        <f>IF(B607="","",VLOOKUP(AC607,Varsayımlar!$B:$Q,3,0))</f>
        <v/>
      </c>
      <c r="D607" s="7"/>
      <c r="H607" s="5" t="str">
        <f>IF(B607="","",VLOOKUP(AC607,Varsayımlar!$B:$Q,5,0))</f>
        <v/>
      </c>
      <c r="I607" s="5"/>
      <c r="J607" s="5" t="str">
        <f>IF(B607="","",VLOOKUP(AC607,Varsayımlar!$B:$Q,6,0))</f>
        <v/>
      </c>
      <c r="P607" s="5" t="str">
        <f>IF(B607="","",VLOOKUP(AC607,Varsayımlar!$B:$Q,7,0)*K607)</f>
        <v/>
      </c>
      <c r="Q607" s="5" t="str">
        <f>IF(B607="","",VLOOKUP(AC607,Varsayımlar!$B:$Q,8,0))</f>
        <v/>
      </c>
      <c r="R607" s="5" t="str">
        <f>IF(B607="","",VLOOKUP(AC607,Varsayımlar!$B:$Q,9,0))</f>
        <v/>
      </c>
      <c r="S607" s="5" t="str">
        <f>IF(B607="","",VLOOKUP(AC607,Varsayımlar!$B:$Q,10,0))</f>
        <v/>
      </c>
      <c r="T607" s="5" t="str">
        <f>IF(B607="","",VLOOKUP(AC607,Varsayımlar!$B:$Q,11,0))</f>
        <v/>
      </c>
      <c r="U607" s="5" t="str">
        <f>IF(B607="","",VLOOKUP(AC607,Varsayımlar!$B:$Q,12,0))</f>
        <v/>
      </c>
      <c r="V607" s="5" t="str">
        <f>IF(B607="","",VLOOKUP(AC607,Varsayımlar!$B:$Q,13,0))</f>
        <v/>
      </c>
      <c r="W607" s="5" t="str">
        <f>IF(B607="","",VLOOKUP(AC607,Varsayımlar!$B:$Q,14,0))</f>
        <v/>
      </c>
      <c r="AA607" s="5" t="str">
        <f>IF(B607="","",VLOOKUP(AC607,Varsayımlar!$B:$Q,15,0))</f>
        <v/>
      </c>
      <c r="AB607" s="5" t="str">
        <f>IF(B607="","",VLOOKUP(AC607,Varsayımlar!$B:$Q,16,0))</f>
        <v/>
      </c>
      <c r="AC607" s="5" t="str">
        <f t="shared" si="22"/>
        <v/>
      </c>
    </row>
    <row r="608" spans="2:29" hidden="1" x14ac:dyDescent="0.25">
      <c r="C608" s="3" t="str">
        <f>IF(B608="","",VLOOKUP(AC608,Varsayımlar!$B:$Q,3,0))</f>
        <v/>
      </c>
      <c r="H608" s="2" t="str">
        <f>IF(B608="","",VLOOKUP(AC608,Varsayımlar!$B:$Q,5,0))</f>
        <v/>
      </c>
      <c r="J608" s="2" t="str">
        <f>IF(B608="","",VLOOKUP(AC608,Varsayımlar!$B:$Q,6,0))</f>
        <v/>
      </c>
      <c r="P608" s="2" t="str">
        <f>IF(B608="","",VLOOKUP(AC608,Varsayımlar!$B:$Q,7,0)*K608)</f>
        <v/>
      </c>
      <c r="Q608" s="2" t="str">
        <f>IF(B608="","",VLOOKUP(AC608,Varsayımlar!$B:$Q,8,0))</f>
        <v/>
      </c>
      <c r="R608" s="2" t="str">
        <f>IF(B608="","",VLOOKUP(AC608,Varsayımlar!$B:$Q,9,0))</f>
        <v/>
      </c>
      <c r="S608" s="2" t="str">
        <f>IF(B608="","",VLOOKUP(AC608,Varsayımlar!$B:$Q,10,0))</f>
        <v/>
      </c>
      <c r="T608" s="2" t="str">
        <f>IF(B608="","",VLOOKUP(AC608,Varsayımlar!$B:$Q,11,0))</f>
        <v/>
      </c>
      <c r="U608" s="2" t="str">
        <f>IF(B608="","",VLOOKUP(AC608,Varsayımlar!$B:$Q,12,0))</f>
        <v/>
      </c>
      <c r="V608" s="2" t="str">
        <f>IF(B608="","",VLOOKUP(AC608,Varsayımlar!$B:$Q,13,0))</f>
        <v/>
      </c>
      <c r="W608" s="2" t="str">
        <f>IF(B608="","",VLOOKUP(AC608,Varsayımlar!$B:$Q,14,0))</f>
        <v/>
      </c>
      <c r="AA608" s="2" t="str">
        <f>IF(B608="","",VLOOKUP(AC608,Varsayımlar!$B:$Q,15,0))</f>
        <v/>
      </c>
      <c r="AB608" s="2" t="str">
        <f>IF(B608="","",VLOOKUP(AC608,Varsayımlar!$B:$Q,16,0))</f>
        <v/>
      </c>
      <c r="AC608" s="2" t="str">
        <f t="shared" si="22"/>
        <v/>
      </c>
    </row>
    <row r="609" spans="2:29" hidden="1" x14ac:dyDescent="0.25">
      <c r="B609" s="6"/>
      <c r="C609" s="7" t="str">
        <f>IF(B609="","",VLOOKUP(AC609,Varsayımlar!$B:$Q,3,0))</f>
        <v/>
      </c>
      <c r="D609" s="7"/>
      <c r="H609" s="5" t="str">
        <f>IF(B609="","",VLOOKUP(AC609,Varsayımlar!$B:$Q,5,0))</f>
        <v/>
      </c>
      <c r="I609" s="5"/>
      <c r="J609" s="5" t="str">
        <f>IF(B609="","",VLOOKUP(AC609,Varsayımlar!$B:$Q,6,0))</f>
        <v/>
      </c>
      <c r="P609" s="5" t="str">
        <f>IF(B609="","",VLOOKUP(AC609,Varsayımlar!$B:$Q,7,0)*K609)</f>
        <v/>
      </c>
      <c r="Q609" s="5" t="str">
        <f>IF(B609="","",VLOOKUP(AC609,Varsayımlar!$B:$Q,8,0))</f>
        <v/>
      </c>
      <c r="R609" s="5" t="str">
        <f>IF(B609="","",VLOOKUP(AC609,Varsayımlar!$B:$Q,9,0))</f>
        <v/>
      </c>
      <c r="S609" s="5" t="str">
        <f>IF(B609="","",VLOOKUP(AC609,Varsayımlar!$B:$Q,10,0))</f>
        <v/>
      </c>
      <c r="T609" s="5" t="str">
        <f>IF(B609="","",VLOOKUP(AC609,Varsayımlar!$B:$Q,11,0))</f>
        <v/>
      </c>
      <c r="U609" s="5" t="str">
        <f>IF(B609="","",VLOOKUP(AC609,Varsayımlar!$B:$Q,12,0))</f>
        <v/>
      </c>
      <c r="V609" s="5" t="str">
        <f>IF(B609="","",VLOOKUP(AC609,Varsayımlar!$B:$Q,13,0))</f>
        <v/>
      </c>
      <c r="W609" s="5" t="str">
        <f>IF(B609="","",VLOOKUP(AC609,Varsayımlar!$B:$Q,14,0))</f>
        <v/>
      </c>
      <c r="AA609" s="5" t="str">
        <f>IF(B609="","",VLOOKUP(AC609,Varsayımlar!$B:$Q,15,0))</f>
        <v/>
      </c>
      <c r="AB609" s="5" t="str">
        <f>IF(B609="","",VLOOKUP(AC609,Varsayımlar!$B:$Q,16,0))</f>
        <v/>
      </c>
      <c r="AC609" s="5" t="str">
        <f t="shared" si="22"/>
        <v/>
      </c>
    </row>
    <row r="610" spans="2:29" hidden="1" x14ac:dyDescent="0.25">
      <c r="C610" s="3" t="str">
        <f>IF(B610="","",VLOOKUP(AC610,Varsayımlar!$B:$Q,3,0))</f>
        <v/>
      </c>
      <c r="H610" s="2" t="str">
        <f>IF(B610="","",VLOOKUP(AC610,Varsayımlar!$B:$Q,5,0))</f>
        <v/>
      </c>
      <c r="J610" s="2" t="str">
        <f>IF(B610="","",VLOOKUP(AC610,Varsayımlar!$B:$Q,6,0))</f>
        <v/>
      </c>
      <c r="P610" s="2" t="str">
        <f>IF(B610="","",VLOOKUP(AC610,Varsayımlar!$B:$Q,7,0)*K610)</f>
        <v/>
      </c>
      <c r="Q610" s="2" t="str">
        <f>IF(B610="","",VLOOKUP(AC610,Varsayımlar!$B:$Q,8,0))</f>
        <v/>
      </c>
      <c r="R610" s="2" t="str">
        <f>IF(B610="","",VLOOKUP(AC610,Varsayımlar!$B:$Q,9,0))</f>
        <v/>
      </c>
      <c r="S610" s="2" t="str">
        <f>IF(B610="","",VLOOKUP(AC610,Varsayımlar!$B:$Q,10,0))</f>
        <v/>
      </c>
      <c r="T610" s="2" t="str">
        <f>IF(B610="","",VLOOKUP(AC610,Varsayımlar!$B:$Q,11,0))</f>
        <v/>
      </c>
      <c r="U610" s="2" t="str">
        <f>IF(B610="","",VLOOKUP(AC610,Varsayımlar!$B:$Q,12,0))</f>
        <v/>
      </c>
      <c r="V610" s="2" t="str">
        <f>IF(B610="","",VLOOKUP(AC610,Varsayımlar!$B:$Q,13,0))</f>
        <v/>
      </c>
      <c r="W610" s="2" t="str">
        <f>IF(B610="","",VLOOKUP(AC610,Varsayımlar!$B:$Q,14,0))</f>
        <v/>
      </c>
      <c r="AA610" s="2" t="str">
        <f>IF(B610="","",VLOOKUP(AC610,Varsayımlar!$B:$Q,15,0))</f>
        <v/>
      </c>
      <c r="AB610" s="2" t="str">
        <f>IF(B610="","",VLOOKUP(AC610,Varsayımlar!$B:$Q,16,0))</f>
        <v/>
      </c>
      <c r="AC610" s="2" t="str">
        <f t="shared" si="22"/>
        <v/>
      </c>
    </row>
    <row r="611" spans="2:29" hidden="1" x14ac:dyDescent="0.25">
      <c r="B611" s="6"/>
      <c r="C611" s="7" t="str">
        <f>IF(B611="","",VLOOKUP(AC611,Varsayımlar!$B:$Q,3,0))</f>
        <v/>
      </c>
      <c r="D611" s="7"/>
      <c r="H611" s="5" t="str">
        <f>IF(B611="","",VLOOKUP(AC611,Varsayımlar!$B:$Q,5,0))</f>
        <v/>
      </c>
      <c r="I611" s="5"/>
      <c r="J611" s="5" t="str">
        <f>IF(B611="","",VLOOKUP(AC611,Varsayımlar!$B:$Q,6,0))</f>
        <v/>
      </c>
      <c r="P611" s="5" t="str">
        <f>IF(B611="","",VLOOKUP(AC611,Varsayımlar!$B:$Q,7,0)*K611)</f>
        <v/>
      </c>
      <c r="Q611" s="5" t="str">
        <f>IF(B611="","",VLOOKUP(AC611,Varsayımlar!$B:$Q,8,0))</f>
        <v/>
      </c>
      <c r="R611" s="5" t="str">
        <f>IF(B611="","",VLOOKUP(AC611,Varsayımlar!$B:$Q,9,0))</f>
        <v/>
      </c>
      <c r="S611" s="5" t="str">
        <f>IF(B611="","",VLOOKUP(AC611,Varsayımlar!$B:$Q,10,0))</f>
        <v/>
      </c>
      <c r="T611" s="5" t="str">
        <f>IF(B611="","",VLOOKUP(AC611,Varsayımlar!$B:$Q,11,0))</f>
        <v/>
      </c>
      <c r="U611" s="5" t="str">
        <f>IF(B611="","",VLOOKUP(AC611,Varsayımlar!$B:$Q,12,0))</f>
        <v/>
      </c>
      <c r="V611" s="5" t="str">
        <f>IF(B611="","",VLOOKUP(AC611,Varsayımlar!$B:$Q,13,0))</f>
        <v/>
      </c>
      <c r="W611" s="5" t="str">
        <f>IF(B611="","",VLOOKUP(AC611,Varsayımlar!$B:$Q,14,0))</f>
        <v/>
      </c>
      <c r="AA611" s="5" t="str">
        <f>IF(B611="","",VLOOKUP(AC611,Varsayımlar!$B:$Q,15,0))</f>
        <v/>
      </c>
      <c r="AB611" s="5" t="str">
        <f>IF(B611="","",VLOOKUP(AC611,Varsayımlar!$B:$Q,16,0))</f>
        <v/>
      </c>
      <c r="AC611" s="5" t="str">
        <f t="shared" si="22"/>
        <v/>
      </c>
    </row>
    <row r="612" spans="2:29" hidden="1" x14ac:dyDescent="0.25">
      <c r="C612" s="3" t="str">
        <f>IF(B612="","",VLOOKUP(AC612,Varsayımlar!$B:$Q,3,0))</f>
        <v/>
      </c>
      <c r="H612" s="2" t="str">
        <f>IF(B612="","",VLOOKUP(AC612,Varsayımlar!$B:$Q,5,0))</f>
        <v/>
      </c>
      <c r="J612" s="2" t="str">
        <f>IF(B612="","",VLOOKUP(AC612,Varsayımlar!$B:$Q,6,0))</f>
        <v/>
      </c>
      <c r="P612" s="2" t="str">
        <f>IF(B612="","",VLOOKUP(AC612,Varsayımlar!$B:$Q,7,0)*K612)</f>
        <v/>
      </c>
      <c r="Q612" s="2" t="str">
        <f>IF(B612="","",VLOOKUP(AC612,Varsayımlar!$B:$Q,8,0))</f>
        <v/>
      </c>
      <c r="R612" s="2" t="str">
        <f>IF(B612="","",VLOOKUP(AC612,Varsayımlar!$B:$Q,9,0))</f>
        <v/>
      </c>
      <c r="S612" s="2" t="str">
        <f>IF(B612="","",VLOOKUP(AC612,Varsayımlar!$B:$Q,10,0))</f>
        <v/>
      </c>
      <c r="T612" s="2" t="str">
        <f>IF(B612="","",VLOOKUP(AC612,Varsayımlar!$B:$Q,11,0))</f>
        <v/>
      </c>
      <c r="U612" s="2" t="str">
        <f>IF(B612="","",VLOOKUP(AC612,Varsayımlar!$B:$Q,12,0))</f>
        <v/>
      </c>
      <c r="V612" s="2" t="str">
        <f>IF(B612="","",VLOOKUP(AC612,Varsayımlar!$B:$Q,13,0))</f>
        <v/>
      </c>
      <c r="W612" s="2" t="str">
        <f>IF(B612="","",VLOOKUP(AC612,Varsayımlar!$B:$Q,14,0))</f>
        <v/>
      </c>
      <c r="AA612" s="2" t="str">
        <f>IF(B612="","",VLOOKUP(AC612,Varsayımlar!$B:$Q,15,0))</f>
        <v/>
      </c>
      <c r="AB612" s="2" t="str">
        <f>IF(B612="","",VLOOKUP(AC612,Varsayımlar!$B:$Q,16,0))</f>
        <v/>
      </c>
      <c r="AC612" s="2" t="str">
        <f t="shared" si="22"/>
        <v/>
      </c>
    </row>
    <row r="613" spans="2:29" hidden="1" x14ac:dyDescent="0.25">
      <c r="B613" s="6"/>
      <c r="C613" s="7" t="str">
        <f>IF(B613="","",VLOOKUP(AC613,Varsayımlar!$B:$Q,3,0))</f>
        <v/>
      </c>
      <c r="D613" s="7"/>
      <c r="H613" s="5" t="str">
        <f>IF(B613="","",VLOOKUP(AC613,Varsayımlar!$B:$Q,5,0))</f>
        <v/>
      </c>
      <c r="I613" s="5"/>
      <c r="J613" s="5" t="str">
        <f>IF(B613="","",VLOOKUP(AC613,Varsayımlar!$B:$Q,6,0))</f>
        <v/>
      </c>
      <c r="P613" s="5" t="str">
        <f>IF(B613="","",VLOOKUP(AC613,Varsayımlar!$B:$Q,7,0)*K613)</f>
        <v/>
      </c>
      <c r="Q613" s="5" t="str">
        <f>IF(B613="","",VLOOKUP(AC613,Varsayımlar!$B:$Q,8,0))</f>
        <v/>
      </c>
      <c r="R613" s="5" t="str">
        <f>IF(B613="","",VLOOKUP(AC613,Varsayımlar!$B:$Q,9,0))</f>
        <v/>
      </c>
      <c r="S613" s="5" t="str">
        <f>IF(B613="","",VLOOKUP(AC613,Varsayımlar!$B:$Q,10,0))</f>
        <v/>
      </c>
      <c r="T613" s="5" t="str">
        <f>IF(B613="","",VLOOKUP(AC613,Varsayımlar!$B:$Q,11,0))</f>
        <v/>
      </c>
      <c r="U613" s="5" t="str">
        <f>IF(B613="","",VLOOKUP(AC613,Varsayımlar!$B:$Q,12,0))</f>
        <v/>
      </c>
      <c r="V613" s="5" t="str">
        <f>IF(B613="","",VLOOKUP(AC613,Varsayımlar!$B:$Q,13,0))</f>
        <v/>
      </c>
      <c r="W613" s="5" t="str">
        <f>IF(B613="","",VLOOKUP(AC613,Varsayımlar!$B:$Q,14,0))</f>
        <v/>
      </c>
      <c r="AA613" s="5" t="str">
        <f>IF(B613="","",VLOOKUP(AC613,Varsayımlar!$B:$Q,15,0))</f>
        <v/>
      </c>
      <c r="AB613" s="5" t="str">
        <f>IF(B613="","",VLOOKUP(AC613,Varsayımlar!$B:$Q,16,0))</f>
        <v/>
      </c>
      <c r="AC613" s="5" t="str">
        <f t="shared" si="22"/>
        <v/>
      </c>
    </row>
    <row r="614" spans="2:29" hidden="1" x14ac:dyDescent="0.25">
      <c r="C614" s="3" t="str">
        <f>IF(B614="","",VLOOKUP(AC614,Varsayımlar!$B:$Q,3,0))</f>
        <v/>
      </c>
      <c r="H614" s="2" t="str">
        <f>IF(B614="","",VLOOKUP(AC614,Varsayımlar!$B:$Q,5,0))</f>
        <v/>
      </c>
      <c r="J614" s="2" t="str">
        <f>IF(B614="","",VLOOKUP(AC614,Varsayımlar!$B:$Q,6,0))</f>
        <v/>
      </c>
      <c r="P614" s="2" t="str">
        <f>IF(B614="","",VLOOKUP(AC614,Varsayımlar!$B:$Q,7,0)*K614)</f>
        <v/>
      </c>
      <c r="Q614" s="2" t="str">
        <f>IF(B614="","",VLOOKUP(AC614,Varsayımlar!$B:$Q,8,0))</f>
        <v/>
      </c>
      <c r="R614" s="2" t="str">
        <f>IF(B614="","",VLOOKUP(AC614,Varsayımlar!$B:$Q,9,0))</f>
        <v/>
      </c>
      <c r="S614" s="2" t="str">
        <f>IF(B614="","",VLOOKUP(AC614,Varsayımlar!$B:$Q,10,0))</f>
        <v/>
      </c>
      <c r="T614" s="2" t="str">
        <f>IF(B614="","",VLOOKUP(AC614,Varsayımlar!$B:$Q,11,0))</f>
        <v/>
      </c>
      <c r="U614" s="2" t="str">
        <f>IF(B614="","",VLOOKUP(AC614,Varsayımlar!$B:$Q,12,0))</f>
        <v/>
      </c>
      <c r="V614" s="2" t="str">
        <f>IF(B614="","",VLOOKUP(AC614,Varsayımlar!$B:$Q,13,0))</f>
        <v/>
      </c>
      <c r="W614" s="2" t="str">
        <f>IF(B614="","",VLOOKUP(AC614,Varsayımlar!$B:$Q,14,0))</f>
        <v/>
      </c>
      <c r="AA614" s="2" t="str">
        <f>IF(B614="","",VLOOKUP(AC614,Varsayımlar!$B:$Q,15,0))</f>
        <v/>
      </c>
      <c r="AB614" s="2" t="str">
        <f>IF(B614="","",VLOOKUP(AC614,Varsayımlar!$B:$Q,16,0))</f>
        <v/>
      </c>
      <c r="AC614" s="2" t="str">
        <f t="shared" si="22"/>
        <v/>
      </c>
    </row>
    <row r="615" spans="2:29" hidden="1" x14ac:dyDescent="0.25">
      <c r="B615" s="6"/>
      <c r="C615" s="7" t="str">
        <f>IF(B615="","",VLOOKUP(AC615,Varsayımlar!$B:$Q,3,0))</f>
        <v/>
      </c>
      <c r="D615" s="7"/>
      <c r="H615" s="5" t="str">
        <f>IF(B615="","",VLOOKUP(AC615,Varsayımlar!$B:$Q,5,0))</f>
        <v/>
      </c>
      <c r="I615" s="5"/>
      <c r="J615" s="5" t="str">
        <f>IF(B615="","",VLOOKUP(AC615,Varsayımlar!$B:$Q,6,0))</f>
        <v/>
      </c>
      <c r="P615" s="5" t="str">
        <f>IF(B615="","",VLOOKUP(AC615,Varsayımlar!$B:$Q,7,0)*K615)</f>
        <v/>
      </c>
      <c r="Q615" s="5" t="str">
        <f>IF(B615="","",VLOOKUP(AC615,Varsayımlar!$B:$Q,8,0))</f>
        <v/>
      </c>
      <c r="R615" s="5" t="str">
        <f>IF(B615="","",VLOOKUP(AC615,Varsayımlar!$B:$Q,9,0))</f>
        <v/>
      </c>
      <c r="S615" s="5" t="str">
        <f>IF(B615="","",VLOOKUP(AC615,Varsayımlar!$B:$Q,10,0))</f>
        <v/>
      </c>
      <c r="T615" s="5" t="str">
        <f>IF(B615="","",VLOOKUP(AC615,Varsayımlar!$B:$Q,11,0))</f>
        <v/>
      </c>
      <c r="U615" s="5" t="str">
        <f>IF(B615="","",VLOOKUP(AC615,Varsayımlar!$B:$Q,12,0))</f>
        <v/>
      </c>
      <c r="V615" s="5" t="str">
        <f>IF(B615="","",VLOOKUP(AC615,Varsayımlar!$B:$Q,13,0))</f>
        <v/>
      </c>
      <c r="W615" s="5" t="str">
        <f>IF(B615="","",VLOOKUP(AC615,Varsayımlar!$B:$Q,14,0))</f>
        <v/>
      </c>
      <c r="AA615" s="5" t="str">
        <f>IF(B615="","",VLOOKUP(AC615,Varsayımlar!$B:$Q,15,0))</f>
        <v/>
      </c>
      <c r="AB615" s="5" t="str">
        <f>IF(B615="","",VLOOKUP(AC615,Varsayımlar!$B:$Q,16,0))</f>
        <v/>
      </c>
      <c r="AC615" s="5" t="str">
        <f t="shared" si="22"/>
        <v/>
      </c>
    </row>
    <row r="616" spans="2:29" hidden="1" x14ac:dyDescent="0.25">
      <c r="C616" s="3" t="str">
        <f>IF(B616="","",VLOOKUP(AC616,Varsayımlar!$B:$Q,3,0))</f>
        <v/>
      </c>
      <c r="H616" s="2" t="str">
        <f>IF(B616="","",VLOOKUP(AC616,Varsayımlar!$B:$Q,5,0))</f>
        <v/>
      </c>
      <c r="J616" s="2" t="str">
        <f>IF(B616="","",VLOOKUP(AC616,Varsayımlar!$B:$Q,6,0))</f>
        <v/>
      </c>
      <c r="P616" s="2" t="str">
        <f>IF(B616="","",VLOOKUP(AC616,Varsayımlar!$B:$Q,7,0)*K616)</f>
        <v/>
      </c>
      <c r="Q616" s="2" t="str">
        <f>IF(B616="","",VLOOKUP(AC616,Varsayımlar!$B:$Q,8,0))</f>
        <v/>
      </c>
      <c r="R616" s="2" t="str">
        <f>IF(B616="","",VLOOKUP(AC616,Varsayımlar!$B:$Q,9,0))</f>
        <v/>
      </c>
      <c r="S616" s="2" t="str">
        <f>IF(B616="","",VLOOKUP(AC616,Varsayımlar!$B:$Q,10,0))</f>
        <v/>
      </c>
      <c r="T616" s="2" t="str">
        <f>IF(B616="","",VLOOKUP(AC616,Varsayımlar!$B:$Q,11,0))</f>
        <v/>
      </c>
      <c r="U616" s="2" t="str">
        <f>IF(B616="","",VLOOKUP(AC616,Varsayımlar!$B:$Q,12,0))</f>
        <v/>
      </c>
      <c r="V616" s="2" t="str">
        <f>IF(B616="","",VLOOKUP(AC616,Varsayımlar!$B:$Q,13,0))</f>
        <v/>
      </c>
      <c r="W616" s="2" t="str">
        <f>IF(B616="","",VLOOKUP(AC616,Varsayımlar!$B:$Q,14,0))</f>
        <v/>
      </c>
      <c r="AA616" s="2" t="str">
        <f>IF(B616="","",VLOOKUP(AC616,Varsayımlar!$B:$Q,15,0))</f>
        <v/>
      </c>
      <c r="AB616" s="2" t="str">
        <f>IF(B616="","",VLOOKUP(AC616,Varsayımlar!$B:$Q,16,0))</f>
        <v/>
      </c>
      <c r="AC616" s="2" t="str">
        <f t="shared" si="22"/>
        <v/>
      </c>
    </row>
    <row r="617" spans="2:29" hidden="1" x14ac:dyDescent="0.25">
      <c r="B617" s="6"/>
      <c r="C617" s="7" t="str">
        <f>IF(B617="","",VLOOKUP(AC617,Varsayımlar!$B:$Q,3,0))</f>
        <v/>
      </c>
      <c r="D617" s="7"/>
      <c r="H617" s="5" t="str">
        <f>IF(B617="","",VLOOKUP(AC617,Varsayımlar!$B:$Q,5,0))</f>
        <v/>
      </c>
      <c r="I617" s="5"/>
      <c r="J617" s="5" t="str">
        <f>IF(B617="","",VLOOKUP(AC617,Varsayımlar!$B:$Q,6,0))</f>
        <v/>
      </c>
      <c r="P617" s="5" t="str">
        <f>IF(B617="","",VLOOKUP(AC617,Varsayımlar!$B:$Q,7,0)*K617)</f>
        <v/>
      </c>
      <c r="Q617" s="5" t="str">
        <f>IF(B617="","",VLOOKUP(AC617,Varsayımlar!$B:$Q,8,0))</f>
        <v/>
      </c>
      <c r="R617" s="5" t="str">
        <f>IF(B617="","",VLOOKUP(AC617,Varsayımlar!$B:$Q,9,0))</f>
        <v/>
      </c>
      <c r="S617" s="5" t="str">
        <f>IF(B617="","",VLOOKUP(AC617,Varsayımlar!$B:$Q,10,0))</f>
        <v/>
      </c>
      <c r="T617" s="5" t="str">
        <f>IF(B617="","",VLOOKUP(AC617,Varsayımlar!$B:$Q,11,0))</f>
        <v/>
      </c>
      <c r="U617" s="5" t="str">
        <f>IF(B617="","",VLOOKUP(AC617,Varsayımlar!$B:$Q,12,0))</f>
        <v/>
      </c>
      <c r="V617" s="5" t="str">
        <f>IF(B617="","",VLOOKUP(AC617,Varsayımlar!$B:$Q,13,0))</f>
        <v/>
      </c>
      <c r="W617" s="5" t="str">
        <f>IF(B617="","",VLOOKUP(AC617,Varsayımlar!$B:$Q,14,0))</f>
        <v/>
      </c>
      <c r="AA617" s="5" t="str">
        <f>IF(B617="","",VLOOKUP(AC617,Varsayımlar!$B:$Q,15,0))</f>
        <v/>
      </c>
      <c r="AB617" s="5" t="str">
        <f>IF(B617="","",VLOOKUP(AC617,Varsayımlar!$B:$Q,16,0))</f>
        <v/>
      </c>
      <c r="AC617" s="5" t="str">
        <f t="shared" si="22"/>
        <v/>
      </c>
    </row>
    <row r="618" spans="2:29" hidden="1" x14ac:dyDescent="0.25">
      <c r="C618" s="3" t="str">
        <f>IF(B618="","",VLOOKUP(AC618,Varsayımlar!$B:$Q,3,0))</f>
        <v/>
      </c>
      <c r="H618" s="2" t="str">
        <f>IF(B618="","",VLOOKUP(AC618,Varsayımlar!$B:$Q,5,0))</f>
        <v/>
      </c>
      <c r="J618" s="2" t="str">
        <f>IF(B618="","",VLOOKUP(AC618,Varsayımlar!$B:$Q,6,0))</f>
        <v/>
      </c>
      <c r="P618" s="2" t="str">
        <f>IF(B618="","",VLOOKUP(AC618,Varsayımlar!$B:$Q,7,0)*K618)</f>
        <v/>
      </c>
      <c r="Q618" s="2" t="str">
        <f>IF(B618="","",VLOOKUP(AC618,Varsayımlar!$B:$Q,8,0))</f>
        <v/>
      </c>
      <c r="R618" s="2" t="str">
        <f>IF(B618="","",VLOOKUP(AC618,Varsayımlar!$B:$Q,9,0))</f>
        <v/>
      </c>
      <c r="S618" s="2" t="str">
        <f>IF(B618="","",VLOOKUP(AC618,Varsayımlar!$B:$Q,10,0))</f>
        <v/>
      </c>
      <c r="T618" s="2" t="str">
        <f>IF(B618="","",VLOOKUP(AC618,Varsayımlar!$B:$Q,11,0))</f>
        <v/>
      </c>
      <c r="U618" s="2" t="str">
        <f>IF(B618="","",VLOOKUP(AC618,Varsayımlar!$B:$Q,12,0))</f>
        <v/>
      </c>
      <c r="V618" s="2" t="str">
        <f>IF(B618="","",VLOOKUP(AC618,Varsayımlar!$B:$Q,13,0))</f>
        <v/>
      </c>
      <c r="W618" s="2" t="str">
        <f>IF(B618="","",VLOOKUP(AC618,Varsayımlar!$B:$Q,14,0))</f>
        <v/>
      </c>
      <c r="AA618" s="2" t="str">
        <f>IF(B618="","",VLOOKUP(AC618,Varsayımlar!$B:$Q,15,0))</f>
        <v/>
      </c>
      <c r="AB618" s="2" t="str">
        <f>IF(B618="","",VLOOKUP(AC618,Varsayımlar!$B:$Q,16,0))</f>
        <v/>
      </c>
      <c r="AC618" s="2" t="str">
        <f t="shared" si="22"/>
        <v/>
      </c>
    </row>
    <row r="619" spans="2:29" hidden="1" x14ac:dyDescent="0.25">
      <c r="B619" s="6"/>
      <c r="C619" s="7" t="str">
        <f>IF(B619="","",VLOOKUP(AC619,Varsayımlar!$B:$Q,3,0))</f>
        <v/>
      </c>
      <c r="D619" s="7"/>
      <c r="H619" s="5" t="str">
        <f>IF(B619="","",VLOOKUP(AC619,Varsayımlar!$B:$Q,5,0))</f>
        <v/>
      </c>
      <c r="I619" s="5"/>
      <c r="J619" s="5" t="str">
        <f>IF(B619="","",VLOOKUP(AC619,Varsayımlar!$B:$Q,6,0))</f>
        <v/>
      </c>
      <c r="P619" s="5" t="str">
        <f>IF(B619="","",VLOOKUP(AC619,Varsayımlar!$B:$Q,7,0)*K619)</f>
        <v/>
      </c>
      <c r="Q619" s="5" t="str">
        <f>IF(B619="","",VLOOKUP(AC619,Varsayımlar!$B:$Q,8,0))</f>
        <v/>
      </c>
      <c r="R619" s="5" t="str">
        <f>IF(B619="","",VLOOKUP(AC619,Varsayımlar!$B:$Q,9,0))</f>
        <v/>
      </c>
      <c r="S619" s="5" t="str">
        <f>IF(B619="","",VLOOKUP(AC619,Varsayımlar!$B:$Q,10,0))</f>
        <v/>
      </c>
      <c r="T619" s="5" t="str">
        <f>IF(B619="","",VLOOKUP(AC619,Varsayımlar!$B:$Q,11,0))</f>
        <v/>
      </c>
      <c r="U619" s="5" t="str">
        <f>IF(B619="","",VLOOKUP(AC619,Varsayımlar!$B:$Q,12,0))</f>
        <v/>
      </c>
      <c r="V619" s="5" t="str">
        <f>IF(B619="","",VLOOKUP(AC619,Varsayımlar!$B:$Q,13,0))</f>
        <v/>
      </c>
      <c r="W619" s="5" t="str">
        <f>IF(B619="","",VLOOKUP(AC619,Varsayımlar!$B:$Q,14,0))</f>
        <v/>
      </c>
      <c r="AA619" s="5" t="str">
        <f>IF(B619="","",VLOOKUP(AC619,Varsayımlar!$B:$Q,15,0))</f>
        <v/>
      </c>
      <c r="AB619" s="5" t="str">
        <f>IF(B619="","",VLOOKUP(AC619,Varsayımlar!$B:$Q,16,0))</f>
        <v/>
      </c>
      <c r="AC619" s="5" t="str">
        <f t="shared" si="22"/>
        <v/>
      </c>
    </row>
    <row r="620" spans="2:29" hidden="1" x14ac:dyDescent="0.25">
      <c r="C620" s="3" t="str">
        <f>IF(B620="","",VLOOKUP(AC620,Varsayımlar!$B:$Q,3,0))</f>
        <v/>
      </c>
      <c r="H620" s="2" t="str">
        <f>IF(B620="","",VLOOKUP(AC620,Varsayımlar!$B:$Q,5,0))</f>
        <v/>
      </c>
      <c r="J620" s="2" t="str">
        <f>IF(B620="","",VLOOKUP(AC620,Varsayımlar!$B:$Q,6,0))</f>
        <v/>
      </c>
      <c r="P620" s="2" t="str">
        <f>IF(B620="","",VLOOKUP(AC620,Varsayımlar!$B:$Q,7,0)*K620)</f>
        <v/>
      </c>
      <c r="Q620" s="2" t="str">
        <f>IF(B620="","",VLOOKUP(AC620,Varsayımlar!$B:$Q,8,0))</f>
        <v/>
      </c>
      <c r="R620" s="2" t="str">
        <f>IF(B620="","",VLOOKUP(AC620,Varsayımlar!$B:$Q,9,0))</f>
        <v/>
      </c>
      <c r="S620" s="2" t="str">
        <f>IF(B620="","",VLOOKUP(AC620,Varsayımlar!$B:$Q,10,0))</f>
        <v/>
      </c>
      <c r="T620" s="2" t="str">
        <f>IF(B620="","",VLOOKUP(AC620,Varsayımlar!$B:$Q,11,0))</f>
        <v/>
      </c>
      <c r="U620" s="2" t="str">
        <f>IF(B620="","",VLOOKUP(AC620,Varsayımlar!$B:$Q,12,0))</f>
        <v/>
      </c>
      <c r="V620" s="2" t="str">
        <f>IF(B620="","",VLOOKUP(AC620,Varsayımlar!$B:$Q,13,0))</f>
        <v/>
      </c>
      <c r="W620" s="2" t="str">
        <f>IF(B620="","",VLOOKUP(AC620,Varsayımlar!$B:$Q,14,0))</f>
        <v/>
      </c>
      <c r="AA620" s="2" t="str">
        <f>IF(B620="","",VLOOKUP(AC620,Varsayımlar!$B:$Q,15,0))</f>
        <v/>
      </c>
      <c r="AB620" s="2" t="str">
        <f>IF(B620="","",VLOOKUP(AC620,Varsayımlar!$B:$Q,16,0))</f>
        <v/>
      </c>
      <c r="AC620" s="2" t="str">
        <f t="shared" si="22"/>
        <v/>
      </c>
    </row>
    <row r="621" spans="2:29" hidden="1" x14ac:dyDescent="0.25">
      <c r="B621" s="6"/>
      <c r="C621" s="7" t="str">
        <f>IF(B621="","",VLOOKUP(AC621,Varsayımlar!$B:$Q,3,0))</f>
        <v/>
      </c>
      <c r="D621" s="7"/>
      <c r="H621" s="5" t="str">
        <f>IF(B621="","",VLOOKUP(AC621,Varsayımlar!$B:$Q,5,0))</f>
        <v/>
      </c>
      <c r="I621" s="5"/>
      <c r="J621" s="5" t="str">
        <f>IF(B621="","",VLOOKUP(AC621,Varsayımlar!$B:$Q,6,0))</f>
        <v/>
      </c>
      <c r="P621" s="5" t="str">
        <f>IF(B621="","",VLOOKUP(AC621,Varsayımlar!$B:$Q,7,0)*K621)</f>
        <v/>
      </c>
      <c r="Q621" s="5" t="str">
        <f>IF(B621="","",VLOOKUP(AC621,Varsayımlar!$B:$Q,8,0))</f>
        <v/>
      </c>
      <c r="R621" s="5" t="str">
        <f>IF(B621="","",VLOOKUP(AC621,Varsayımlar!$B:$Q,9,0))</f>
        <v/>
      </c>
      <c r="S621" s="5" t="str">
        <f>IF(B621="","",VLOOKUP(AC621,Varsayımlar!$B:$Q,10,0))</f>
        <v/>
      </c>
      <c r="T621" s="5" t="str">
        <f>IF(B621="","",VLOOKUP(AC621,Varsayımlar!$B:$Q,11,0))</f>
        <v/>
      </c>
      <c r="U621" s="5" t="str">
        <f>IF(B621="","",VLOOKUP(AC621,Varsayımlar!$B:$Q,12,0))</f>
        <v/>
      </c>
      <c r="V621" s="5" t="str">
        <f>IF(B621="","",VLOOKUP(AC621,Varsayımlar!$B:$Q,13,0))</f>
        <v/>
      </c>
      <c r="W621" s="5" t="str">
        <f>IF(B621="","",VLOOKUP(AC621,Varsayımlar!$B:$Q,14,0))</f>
        <v/>
      </c>
      <c r="AA621" s="5" t="str">
        <f>IF(B621="","",VLOOKUP(AC621,Varsayımlar!$B:$Q,15,0))</f>
        <v/>
      </c>
      <c r="AB621" s="5" t="str">
        <f>IF(B621="","",VLOOKUP(AC621,Varsayımlar!$B:$Q,16,0))</f>
        <v/>
      </c>
      <c r="AC621" s="5" t="str">
        <f t="shared" si="22"/>
        <v/>
      </c>
    </row>
    <row r="622" spans="2:29" hidden="1" x14ac:dyDescent="0.25">
      <c r="C622" s="3" t="str">
        <f>IF(B622="","",VLOOKUP(AC622,Varsayımlar!$B:$Q,3,0))</f>
        <v/>
      </c>
      <c r="H622" s="2" t="str">
        <f>IF(B622="","",VLOOKUP(AC622,Varsayımlar!$B:$Q,5,0))</f>
        <v/>
      </c>
      <c r="J622" s="2" t="str">
        <f>IF(B622="","",VLOOKUP(AC622,Varsayımlar!$B:$Q,6,0))</f>
        <v/>
      </c>
      <c r="P622" s="2" t="str">
        <f>IF(B622="","",VLOOKUP(AC622,Varsayımlar!$B:$Q,7,0)*K622)</f>
        <v/>
      </c>
      <c r="Q622" s="2" t="str">
        <f>IF(B622="","",VLOOKUP(AC622,Varsayımlar!$B:$Q,8,0))</f>
        <v/>
      </c>
      <c r="R622" s="2" t="str">
        <f>IF(B622="","",VLOOKUP(AC622,Varsayımlar!$B:$Q,9,0))</f>
        <v/>
      </c>
      <c r="S622" s="2" t="str">
        <f>IF(B622="","",VLOOKUP(AC622,Varsayımlar!$B:$Q,10,0))</f>
        <v/>
      </c>
      <c r="T622" s="2" t="str">
        <f>IF(B622="","",VLOOKUP(AC622,Varsayımlar!$B:$Q,11,0))</f>
        <v/>
      </c>
      <c r="U622" s="2" t="str">
        <f>IF(B622="","",VLOOKUP(AC622,Varsayımlar!$B:$Q,12,0))</f>
        <v/>
      </c>
      <c r="V622" s="2" t="str">
        <f>IF(B622="","",VLOOKUP(AC622,Varsayımlar!$B:$Q,13,0))</f>
        <v/>
      </c>
      <c r="W622" s="2" t="str">
        <f>IF(B622="","",VLOOKUP(AC622,Varsayımlar!$B:$Q,14,0))</f>
        <v/>
      </c>
      <c r="AA622" s="2" t="str">
        <f>IF(B622="","",VLOOKUP(AC622,Varsayımlar!$B:$Q,15,0))</f>
        <v/>
      </c>
      <c r="AB622" s="2" t="str">
        <f>IF(B622="","",VLOOKUP(AC622,Varsayımlar!$B:$Q,16,0))</f>
        <v/>
      </c>
      <c r="AC622" s="2" t="str">
        <f t="shared" si="22"/>
        <v/>
      </c>
    </row>
    <row r="623" spans="2:29" hidden="1" x14ac:dyDescent="0.25">
      <c r="B623" s="6"/>
      <c r="C623" s="7" t="str">
        <f>IF(B623="","",VLOOKUP(AC623,Varsayımlar!$B:$Q,3,0))</f>
        <v/>
      </c>
      <c r="D623" s="7"/>
      <c r="H623" s="5" t="str">
        <f>IF(B623="","",VLOOKUP(AC623,Varsayımlar!$B:$Q,5,0))</f>
        <v/>
      </c>
      <c r="I623" s="5"/>
      <c r="J623" s="5" t="str">
        <f>IF(B623="","",VLOOKUP(AC623,Varsayımlar!$B:$Q,6,0))</f>
        <v/>
      </c>
      <c r="P623" s="5" t="str">
        <f>IF(B623="","",VLOOKUP(AC623,Varsayımlar!$B:$Q,7,0)*K623)</f>
        <v/>
      </c>
      <c r="Q623" s="5" t="str">
        <f>IF(B623="","",VLOOKUP(AC623,Varsayımlar!$B:$Q,8,0))</f>
        <v/>
      </c>
      <c r="R623" s="5" t="str">
        <f>IF(B623="","",VLOOKUP(AC623,Varsayımlar!$B:$Q,9,0))</f>
        <v/>
      </c>
      <c r="S623" s="5" t="str">
        <f>IF(B623="","",VLOOKUP(AC623,Varsayımlar!$B:$Q,10,0))</f>
        <v/>
      </c>
      <c r="T623" s="5" t="str">
        <f>IF(B623="","",VLOOKUP(AC623,Varsayımlar!$B:$Q,11,0))</f>
        <v/>
      </c>
      <c r="U623" s="5" t="str">
        <f>IF(B623="","",VLOOKUP(AC623,Varsayımlar!$B:$Q,12,0))</f>
        <v/>
      </c>
      <c r="V623" s="5" t="str">
        <f>IF(B623="","",VLOOKUP(AC623,Varsayımlar!$B:$Q,13,0))</f>
        <v/>
      </c>
      <c r="W623" s="5" t="str">
        <f>IF(B623="","",VLOOKUP(AC623,Varsayımlar!$B:$Q,14,0))</f>
        <v/>
      </c>
      <c r="AA623" s="5" t="str">
        <f>IF(B623="","",VLOOKUP(AC623,Varsayımlar!$B:$Q,15,0))</f>
        <v/>
      </c>
      <c r="AB623" s="5" t="str">
        <f>IF(B623="","",VLOOKUP(AC623,Varsayımlar!$B:$Q,16,0))</f>
        <v/>
      </c>
      <c r="AC623" s="5" t="str">
        <f t="shared" si="22"/>
        <v/>
      </c>
    </row>
    <row r="624" spans="2:29" hidden="1" x14ac:dyDescent="0.25">
      <c r="C624" s="3" t="str">
        <f>IF(B624="","",VLOOKUP(AC624,Varsayımlar!$B:$Q,3,0))</f>
        <v/>
      </c>
      <c r="H624" s="2" t="str">
        <f>IF(B624="","",VLOOKUP(AC624,Varsayımlar!$B:$Q,5,0))</f>
        <v/>
      </c>
      <c r="J624" s="2" t="str">
        <f>IF(B624="","",VLOOKUP(AC624,Varsayımlar!$B:$Q,6,0))</f>
        <v/>
      </c>
      <c r="P624" s="2" t="str">
        <f>IF(B624="","",VLOOKUP(AC624,Varsayımlar!$B:$Q,7,0)*K624)</f>
        <v/>
      </c>
      <c r="Q624" s="2" t="str">
        <f>IF(B624="","",VLOOKUP(AC624,Varsayımlar!$B:$Q,8,0))</f>
        <v/>
      </c>
      <c r="R624" s="2" t="str">
        <f>IF(B624="","",VLOOKUP(AC624,Varsayımlar!$B:$Q,9,0))</f>
        <v/>
      </c>
      <c r="S624" s="2" t="str">
        <f>IF(B624="","",VLOOKUP(AC624,Varsayımlar!$B:$Q,10,0))</f>
        <v/>
      </c>
      <c r="T624" s="2" t="str">
        <f>IF(B624="","",VLOOKUP(AC624,Varsayımlar!$B:$Q,11,0))</f>
        <v/>
      </c>
      <c r="U624" s="2" t="str">
        <f>IF(B624="","",VLOOKUP(AC624,Varsayımlar!$B:$Q,12,0))</f>
        <v/>
      </c>
      <c r="V624" s="2" t="str">
        <f>IF(B624="","",VLOOKUP(AC624,Varsayımlar!$B:$Q,13,0))</f>
        <v/>
      </c>
      <c r="W624" s="2" t="str">
        <f>IF(B624="","",VLOOKUP(AC624,Varsayımlar!$B:$Q,14,0))</f>
        <v/>
      </c>
      <c r="AA624" s="2" t="str">
        <f>IF(B624="","",VLOOKUP(AC624,Varsayımlar!$B:$Q,15,0))</f>
        <v/>
      </c>
      <c r="AB624" s="2" t="str">
        <f>IF(B624="","",VLOOKUP(AC624,Varsayımlar!$B:$Q,16,0))</f>
        <v/>
      </c>
      <c r="AC624" s="2" t="str">
        <f t="shared" si="22"/>
        <v/>
      </c>
    </row>
    <row r="625" spans="2:29" hidden="1" x14ac:dyDescent="0.25">
      <c r="B625" s="6"/>
      <c r="C625" s="7" t="str">
        <f>IF(B625="","",VLOOKUP(AC625,Varsayımlar!$B:$Q,3,0))</f>
        <v/>
      </c>
      <c r="D625" s="7"/>
      <c r="H625" s="5" t="str">
        <f>IF(B625="","",VLOOKUP(AC625,Varsayımlar!$B:$Q,5,0))</f>
        <v/>
      </c>
      <c r="I625" s="5"/>
      <c r="J625" s="5" t="str">
        <f>IF(B625="","",VLOOKUP(AC625,Varsayımlar!$B:$Q,6,0))</f>
        <v/>
      </c>
      <c r="P625" s="5" t="str">
        <f>IF(B625="","",VLOOKUP(AC625,Varsayımlar!$B:$Q,7,0)*K625)</f>
        <v/>
      </c>
      <c r="Q625" s="5" t="str">
        <f>IF(B625="","",VLOOKUP(AC625,Varsayımlar!$B:$Q,8,0))</f>
        <v/>
      </c>
      <c r="R625" s="5" t="str">
        <f>IF(B625="","",VLOOKUP(AC625,Varsayımlar!$B:$Q,9,0))</f>
        <v/>
      </c>
      <c r="S625" s="5" t="str">
        <f>IF(B625="","",VLOOKUP(AC625,Varsayımlar!$B:$Q,10,0))</f>
        <v/>
      </c>
      <c r="T625" s="5" t="str">
        <f>IF(B625="","",VLOOKUP(AC625,Varsayımlar!$B:$Q,11,0))</f>
        <v/>
      </c>
      <c r="U625" s="5" t="str">
        <f>IF(B625="","",VLOOKUP(AC625,Varsayımlar!$B:$Q,12,0))</f>
        <v/>
      </c>
      <c r="V625" s="5" t="str">
        <f>IF(B625="","",VLOOKUP(AC625,Varsayımlar!$B:$Q,13,0))</f>
        <v/>
      </c>
      <c r="W625" s="5" t="str">
        <f>IF(B625="","",VLOOKUP(AC625,Varsayımlar!$B:$Q,14,0))</f>
        <v/>
      </c>
      <c r="AA625" s="5" t="str">
        <f>IF(B625="","",VLOOKUP(AC625,Varsayımlar!$B:$Q,15,0))</f>
        <v/>
      </c>
      <c r="AB625" s="5" t="str">
        <f>IF(B625="","",VLOOKUP(AC625,Varsayımlar!$B:$Q,16,0))</f>
        <v/>
      </c>
      <c r="AC625" s="5" t="str">
        <f t="shared" si="22"/>
        <v/>
      </c>
    </row>
    <row r="626" spans="2:29" hidden="1" x14ac:dyDescent="0.25">
      <c r="C626" s="3" t="str">
        <f>IF(B626="","",VLOOKUP(AC626,Varsayımlar!$B:$Q,3,0))</f>
        <v/>
      </c>
      <c r="H626" s="2" t="str">
        <f>IF(B626="","",VLOOKUP(AC626,Varsayımlar!$B:$Q,5,0))</f>
        <v/>
      </c>
      <c r="J626" s="2" t="str">
        <f>IF(B626="","",VLOOKUP(AC626,Varsayımlar!$B:$Q,6,0))</f>
        <v/>
      </c>
      <c r="P626" s="2" t="str">
        <f>IF(B626="","",VLOOKUP(AC626,Varsayımlar!$B:$Q,7,0)*K626)</f>
        <v/>
      </c>
      <c r="Q626" s="2" t="str">
        <f>IF(B626="","",VLOOKUP(AC626,Varsayımlar!$B:$Q,8,0))</f>
        <v/>
      </c>
      <c r="R626" s="2" t="str">
        <f>IF(B626="","",VLOOKUP(AC626,Varsayımlar!$B:$Q,9,0))</f>
        <v/>
      </c>
      <c r="S626" s="2" t="str">
        <f>IF(B626="","",VLOOKUP(AC626,Varsayımlar!$B:$Q,10,0))</f>
        <v/>
      </c>
      <c r="T626" s="2" t="str">
        <f>IF(B626="","",VLOOKUP(AC626,Varsayımlar!$B:$Q,11,0))</f>
        <v/>
      </c>
      <c r="U626" s="2" t="str">
        <f>IF(B626="","",VLOOKUP(AC626,Varsayımlar!$B:$Q,12,0))</f>
        <v/>
      </c>
      <c r="V626" s="2" t="str">
        <f>IF(B626="","",VLOOKUP(AC626,Varsayımlar!$B:$Q,13,0))</f>
        <v/>
      </c>
      <c r="W626" s="2" t="str">
        <f>IF(B626="","",VLOOKUP(AC626,Varsayımlar!$B:$Q,14,0))</f>
        <v/>
      </c>
      <c r="AA626" s="2" t="str">
        <f>IF(B626="","",VLOOKUP(AC626,Varsayımlar!$B:$Q,15,0))</f>
        <v/>
      </c>
      <c r="AB626" s="2" t="str">
        <f>IF(B626="","",VLOOKUP(AC626,Varsayımlar!$B:$Q,16,0))</f>
        <v/>
      </c>
      <c r="AC626" s="2" t="str">
        <f t="shared" si="22"/>
        <v/>
      </c>
    </row>
    <row r="627" spans="2:29" hidden="1" x14ac:dyDescent="0.25">
      <c r="B627" s="6"/>
      <c r="C627" s="7" t="str">
        <f>IF(B627="","",VLOOKUP(AC627,Varsayımlar!$B:$Q,3,0))</f>
        <v/>
      </c>
      <c r="D627" s="7"/>
      <c r="H627" s="5" t="str">
        <f>IF(B627="","",VLOOKUP(AC627,Varsayımlar!$B:$Q,5,0))</f>
        <v/>
      </c>
      <c r="I627" s="5"/>
      <c r="J627" s="5" t="str">
        <f>IF(B627="","",VLOOKUP(AC627,Varsayımlar!$B:$Q,6,0))</f>
        <v/>
      </c>
      <c r="P627" s="5" t="str">
        <f>IF(B627="","",VLOOKUP(AC627,Varsayımlar!$B:$Q,7,0)*K627)</f>
        <v/>
      </c>
      <c r="Q627" s="5" t="str">
        <f>IF(B627="","",VLOOKUP(AC627,Varsayımlar!$B:$Q,8,0))</f>
        <v/>
      </c>
      <c r="R627" s="5" t="str">
        <f>IF(B627="","",VLOOKUP(AC627,Varsayımlar!$B:$Q,9,0))</f>
        <v/>
      </c>
      <c r="S627" s="5" t="str">
        <f>IF(B627="","",VLOOKUP(AC627,Varsayımlar!$B:$Q,10,0))</f>
        <v/>
      </c>
      <c r="T627" s="5" t="str">
        <f>IF(B627="","",VLOOKUP(AC627,Varsayımlar!$B:$Q,11,0))</f>
        <v/>
      </c>
      <c r="U627" s="5" t="str">
        <f>IF(B627="","",VLOOKUP(AC627,Varsayımlar!$B:$Q,12,0))</f>
        <v/>
      </c>
      <c r="V627" s="5" t="str">
        <f>IF(B627="","",VLOOKUP(AC627,Varsayımlar!$B:$Q,13,0))</f>
        <v/>
      </c>
      <c r="W627" s="5" t="str">
        <f>IF(B627="","",VLOOKUP(AC627,Varsayımlar!$B:$Q,14,0))</f>
        <v/>
      </c>
      <c r="AA627" s="5" t="str">
        <f>IF(B627="","",VLOOKUP(AC627,Varsayımlar!$B:$Q,15,0))</f>
        <v/>
      </c>
      <c r="AB627" s="5" t="str">
        <f>IF(B627="","",VLOOKUP(AC627,Varsayımlar!$B:$Q,16,0))</f>
        <v/>
      </c>
      <c r="AC627" s="5" t="str">
        <f t="shared" si="22"/>
        <v/>
      </c>
    </row>
    <row r="628" spans="2:29" hidden="1" x14ac:dyDescent="0.25">
      <c r="C628" s="3" t="str">
        <f>IF(B628="","",VLOOKUP(AC628,Varsayımlar!$B:$Q,3,0))</f>
        <v/>
      </c>
      <c r="H628" s="2" t="str">
        <f>IF(B628="","",VLOOKUP(AC628,Varsayımlar!$B:$Q,5,0))</f>
        <v/>
      </c>
      <c r="J628" s="2" t="str">
        <f>IF(B628="","",VLOOKUP(AC628,Varsayımlar!$B:$Q,6,0))</f>
        <v/>
      </c>
      <c r="P628" s="2" t="str">
        <f>IF(B628="","",VLOOKUP(AC628,Varsayımlar!$B:$Q,7,0)*K628)</f>
        <v/>
      </c>
      <c r="Q628" s="2" t="str">
        <f>IF(B628="","",VLOOKUP(AC628,Varsayımlar!$B:$Q,8,0))</f>
        <v/>
      </c>
      <c r="R628" s="2" t="str">
        <f>IF(B628="","",VLOOKUP(AC628,Varsayımlar!$B:$Q,9,0))</f>
        <v/>
      </c>
      <c r="S628" s="2" t="str">
        <f>IF(B628="","",VLOOKUP(AC628,Varsayımlar!$B:$Q,10,0))</f>
        <v/>
      </c>
      <c r="T628" s="2" t="str">
        <f>IF(B628="","",VLOOKUP(AC628,Varsayımlar!$B:$Q,11,0))</f>
        <v/>
      </c>
      <c r="U628" s="2" t="str">
        <f>IF(B628="","",VLOOKUP(AC628,Varsayımlar!$B:$Q,12,0))</f>
        <v/>
      </c>
      <c r="V628" s="2" t="str">
        <f>IF(B628="","",VLOOKUP(AC628,Varsayımlar!$B:$Q,13,0))</f>
        <v/>
      </c>
      <c r="W628" s="2" t="str">
        <f>IF(B628="","",VLOOKUP(AC628,Varsayımlar!$B:$Q,14,0))</f>
        <v/>
      </c>
      <c r="AA628" s="2" t="str">
        <f>IF(B628="","",VLOOKUP(AC628,Varsayımlar!$B:$Q,15,0))</f>
        <v/>
      </c>
      <c r="AB628" s="2" t="str">
        <f>IF(B628="","",VLOOKUP(AC628,Varsayımlar!$B:$Q,16,0))</f>
        <v/>
      </c>
      <c r="AC628" s="2" t="str">
        <f t="shared" si="22"/>
        <v/>
      </c>
    </row>
    <row r="629" spans="2:29" hidden="1" x14ac:dyDescent="0.25">
      <c r="B629" s="6"/>
      <c r="C629" s="7" t="str">
        <f>IF(B629="","",VLOOKUP(AC629,Varsayımlar!$B:$Q,3,0))</f>
        <v/>
      </c>
      <c r="D629" s="7"/>
      <c r="H629" s="5" t="str">
        <f>IF(B629="","",VLOOKUP(AC629,Varsayımlar!$B:$Q,5,0))</f>
        <v/>
      </c>
      <c r="I629" s="5"/>
      <c r="J629" s="5" t="str">
        <f>IF(B629="","",VLOOKUP(AC629,Varsayımlar!$B:$Q,6,0))</f>
        <v/>
      </c>
      <c r="P629" s="5" t="str">
        <f>IF(B629="","",VLOOKUP(AC629,Varsayımlar!$B:$Q,7,0)*K629)</f>
        <v/>
      </c>
      <c r="Q629" s="5" t="str">
        <f>IF(B629="","",VLOOKUP(AC629,Varsayımlar!$B:$Q,8,0))</f>
        <v/>
      </c>
      <c r="R629" s="5" t="str">
        <f>IF(B629="","",VLOOKUP(AC629,Varsayımlar!$B:$Q,9,0))</f>
        <v/>
      </c>
      <c r="S629" s="5" t="str">
        <f>IF(B629="","",VLOOKUP(AC629,Varsayımlar!$B:$Q,10,0))</f>
        <v/>
      </c>
      <c r="T629" s="5" t="str">
        <f>IF(B629="","",VLOOKUP(AC629,Varsayımlar!$B:$Q,11,0))</f>
        <v/>
      </c>
      <c r="U629" s="5" t="str">
        <f>IF(B629="","",VLOOKUP(AC629,Varsayımlar!$B:$Q,12,0))</f>
        <v/>
      </c>
      <c r="V629" s="5" t="str">
        <f>IF(B629="","",VLOOKUP(AC629,Varsayımlar!$B:$Q,13,0))</f>
        <v/>
      </c>
      <c r="W629" s="5" t="str">
        <f>IF(B629="","",VLOOKUP(AC629,Varsayımlar!$B:$Q,14,0))</f>
        <v/>
      </c>
      <c r="AA629" s="5" t="str">
        <f>IF(B629="","",VLOOKUP(AC629,Varsayımlar!$B:$Q,15,0))</f>
        <v/>
      </c>
      <c r="AB629" s="5" t="str">
        <f>IF(B629="","",VLOOKUP(AC629,Varsayımlar!$B:$Q,16,0))</f>
        <v/>
      </c>
      <c r="AC629" s="5" t="str">
        <f t="shared" si="22"/>
        <v/>
      </c>
    </row>
    <row r="630" spans="2:29" hidden="1" x14ac:dyDescent="0.25">
      <c r="C630" s="3" t="str">
        <f>IF(B630="","",VLOOKUP(AC630,Varsayımlar!$B:$Q,3,0))</f>
        <v/>
      </c>
      <c r="H630" s="2" t="str">
        <f>IF(B630="","",VLOOKUP(AC630,Varsayımlar!$B:$Q,5,0))</f>
        <v/>
      </c>
      <c r="J630" s="2" t="str">
        <f>IF(B630="","",VLOOKUP(AC630,Varsayımlar!$B:$Q,6,0))</f>
        <v/>
      </c>
      <c r="P630" s="2" t="str">
        <f>IF(B630="","",VLOOKUP(AC630,Varsayımlar!$B:$Q,7,0)*K630)</f>
        <v/>
      </c>
      <c r="Q630" s="2" t="str">
        <f>IF(B630="","",VLOOKUP(AC630,Varsayımlar!$B:$Q,8,0))</f>
        <v/>
      </c>
      <c r="R630" s="2" t="str">
        <f>IF(B630="","",VLOOKUP(AC630,Varsayımlar!$B:$Q,9,0))</f>
        <v/>
      </c>
      <c r="S630" s="2" t="str">
        <f>IF(B630="","",VLOOKUP(AC630,Varsayımlar!$B:$Q,10,0))</f>
        <v/>
      </c>
      <c r="T630" s="2" t="str">
        <f>IF(B630="","",VLOOKUP(AC630,Varsayımlar!$B:$Q,11,0))</f>
        <v/>
      </c>
      <c r="U630" s="2" t="str">
        <f>IF(B630="","",VLOOKUP(AC630,Varsayımlar!$B:$Q,12,0))</f>
        <v/>
      </c>
      <c r="V630" s="2" t="str">
        <f>IF(B630="","",VLOOKUP(AC630,Varsayımlar!$B:$Q,13,0))</f>
        <v/>
      </c>
      <c r="W630" s="2" t="str">
        <f>IF(B630="","",VLOOKUP(AC630,Varsayımlar!$B:$Q,14,0))</f>
        <v/>
      </c>
      <c r="AA630" s="2" t="str">
        <f>IF(B630="","",VLOOKUP(AC630,Varsayımlar!$B:$Q,15,0))</f>
        <v/>
      </c>
      <c r="AB630" s="2" t="str">
        <f>IF(B630="","",VLOOKUP(AC630,Varsayımlar!$B:$Q,16,0))</f>
        <v/>
      </c>
      <c r="AC630" s="2" t="str">
        <f t="shared" si="22"/>
        <v/>
      </c>
    </row>
    <row r="631" spans="2:29" hidden="1" x14ac:dyDescent="0.25">
      <c r="B631" s="6"/>
      <c r="C631" s="7" t="str">
        <f>IF(B631="","",VLOOKUP(AC631,Varsayımlar!$B:$Q,3,0))</f>
        <v/>
      </c>
      <c r="D631" s="7"/>
      <c r="H631" s="5" t="str">
        <f>IF(B631="","",VLOOKUP(AC631,Varsayımlar!$B:$Q,5,0))</f>
        <v/>
      </c>
      <c r="I631" s="5"/>
      <c r="J631" s="5" t="str">
        <f>IF(B631="","",VLOOKUP(AC631,Varsayımlar!$B:$Q,6,0))</f>
        <v/>
      </c>
      <c r="P631" s="5" t="str">
        <f>IF(B631="","",VLOOKUP(AC631,Varsayımlar!$B:$Q,7,0)*K631)</f>
        <v/>
      </c>
      <c r="Q631" s="5" t="str">
        <f>IF(B631="","",VLOOKUP(AC631,Varsayımlar!$B:$Q,8,0))</f>
        <v/>
      </c>
      <c r="R631" s="5" t="str">
        <f>IF(B631="","",VLOOKUP(AC631,Varsayımlar!$B:$Q,9,0))</f>
        <v/>
      </c>
      <c r="S631" s="5" t="str">
        <f>IF(B631="","",VLOOKUP(AC631,Varsayımlar!$B:$Q,10,0))</f>
        <v/>
      </c>
      <c r="T631" s="5" t="str">
        <f>IF(B631="","",VLOOKUP(AC631,Varsayımlar!$B:$Q,11,0))</f>
        <v/>
      </c>
      <c r="U631" s="5" t="str">
        <f>IF(B631="","",VLOOKUP(AC631,Varsayımlar!$B:$Q,12,0))</f>
        <v/>
      </c>
      <c r="V631" s="5" t="str">
        <f>IF(B631="","",VLOOKUP(AC631,Varsayımlar!$B:$Q,13,0))</f>
        <v/>
      </c>
      <c r="W631" s="5" t="str">
        <f>IF(B631="","",VLOOKUP(AC631,Varsayımlar!$B:$Q,14,0))</f>
        <v/>
      </c>
      <c r="AA631" s="5" t="str">
        <f>IF(B631="","",VLOOKUP(AC631,Varsayımlar!$B:$Q,15,0))</f>
        <v/>
      </c>
      <c r="AB631" s="5" t="str">
        <f>IF(B631="","",VLOOKUP(AC631,Varsayımlar!$B:$Q,16,0))</f>
        <v/>
      </c>
      <c r="AC631" s="5" t="str">
        <f t="shared" si="22"/>
        <v/>
      </c>
    </row>
    <row r="632" spans="2:29" hidden="1" x14ac:dyDescent="0.25">
      <c r="C632" s="3" t="str">
        <f>IF(B632="","",VLOOKUP(AC632,Varsayımlar!$B:$Q,3,0))</f>
        <v/>
      </c>
      <c r="H632" s="2" t="str">
        <f>IF(B632="","",VLOOKUP(AC632,Varsayımlar!$B:$Q,5,0))</f>
        <v/>
      </c>
      <c r="J632" s="2" t="str">
        <f>IF(B632="","",VLOOKUP(AC632,Varsayımlar!$B:$Q,6,0))</f>
        <v/>
      </c>
      <c r="P632" s="2" t="str">
        <f>IF(B632="","",VLOOKUP(AC632,Varsayımlar!$B:$Q,7,0)*K632)</f>
        <v/>
      </c>
      <c r="Q632" s="2" t="str">
        <f>IF(B632="","",VLOOKUP(AC632,Varsayımlar!$B:$Q,8,0))</f>
        <v/>
      </c>
      <c r="R632" s="2" t="str">
        <f>IF(B632="","",VLOOKUP(AC632,Varsayımlar!$B:$Q,9,0))</f>
        <v/>
      </c>
      <c r="S632" s="2" t="str">
        <f>IF(B632="","",VLOOKUP(AC632,Varsayımlar!$B:$Q,10,0))</f>
        <v/>
      </c>
      <c r="T632" s="2" t="str">
        <f>IF(B632="","",VLOOKUP(AC632,Varsayımlar!$B:$Q,11,0))</f>
        <v/>
      </c>
      <c r="U632" s="2" t="str">
        <f>IF(B632="","",VLOOKUP(AC632,Varsayımlar!$B:$Q,12,0))</f>
        <v/>
      </c>
      <c r="V632" s="2" t="str">
        <f>IF(B632="","",VLOOKUP(AC632,Varsayımlar!$B:$Q,13,0))</f>
        <v/>
      </c>
      <c r="W632" s="2" t="str">
        <f>IF(B632="","",VLOOKUP(AC632,Varsayımlar!$B:$Q,14,0))</f>
        <v/>
      </c>
      <c r="AA632" s="2" t="str">
        <f>IF(B632="","",VLOOKUP(AC632,Varsayımlar!$B:$Q,15,0))</f>
        <v/>
      </c>
      <c r="AB632" s="2" t="str">
        <f>IF(B632="","",VLOOKUP(AC632,Varsayımlar!$B:$Q,16,0))</f>
        <v/>
      </c>
      <c r="AC632" s="2" t="str">
        <f t="shared" si="22"/>
        <v/>
      </c>
    </row>
    <row r="633" spans="2:29" hidden="1" x14ac:dyDescent="0.25">
      <c r="B633" s="6"/>
      <c r="C633" s="7" t="str">
        <f>IF(B633="","",VLOOKUP(AC633,Varsayımlar!$B:$Q,3,0))</f>
        <v/>
      </c>
      <c r="D633" s="7"/>
      <c r="H633" s="5" t="str">
        <f>IF(B633="","",VLOOKUP(AC633,Varsayımlar!$B:$Q,5,0))</f>
        <v/>
      </c>
      <c r="I633" s="5"/>
      <c r="J633" s="5" t="str">
        <f>IF(B633="","",VLOOKUP(AC633,Varsayımlar!$B:$Q,6,0))</f>
        <v/>
      </c>
      <c r="P633" s="5" t="str">
        <f>IF(B633="","",VLOOKUP(AC633,Varsayımlar!$B:$Q,7,0)*K633)</f>
        <v/>
      </c>
      <c r="Q633" s="5" t="str">
        <f>IF(B633="","",VLOOKUP(AC633,Varsayımlar!$B:$Q,8,0))</f>
        <v/>
      </c>
      <c r="R633" s="5" t="str">
        <f>IF(B633="","",VLOOKUP(AC633,Varsayımlar!$B:$Q,9,0))</f>
        <v/>
      </c>
      <c r="S633" s="5" t="str">
        <f>IF(B633="","",VLOOKUP(AC633,Varsayımlar!$B:$Q,10,0))</f>
        <v/>
      </c>
      <c r="T633" s="5" t="str">
        <f>IF(B633="","",VLOOKUP(AC633,Varsayımlar!$B:$Q,11,0))</f>
        <v/>
      </c>
      <c r="U633" s="5" t="str">
        <f>IF(B633="","",VLOOKUP(AC633,Varsayımlar!$B:$Q,12,0))</f>
        <v/>
      </c>
      <c r="V633" s="5" t="str">
        <f>IF(B633="","",VLOOKUP(AC633,Varsayımlar!$B:$Q,13,0))</f>
        <v/>
      </c>
      <c r="W633" s="5" t="str">
        <f>IF(B633="","",VLOOKUP(AC633,Varsayımlar!$B:$Q,14,0))</f>
        <v/>
      </c>
      <c r="AA633" s="5" t="str">
        <f>IF(B633="","",VLOOKUP(AC633,Varsayımlar!$B:$Q,15,0))</f>
        <v/>
      </c>
      <c r="AB633" s="5" t="str">
        <f>IF(B633="","",VLOOKUP(AC633,Varsayımlar!$B:$Q,16,0))</f>
        <v/>
      </c>
      <c r="AC633" s="5" t="str">
        <f t="shared" si="22"/>
        <v/>
      </c>
    </row>
    <row r="634" spans="2:29" hidden="1" x14ac:dyDescent="0.25">
      <c r="C634" s="3" t="str">
        <f>IF(B634="","",VLOOKUP(AC634,Varsayımlar!$B:$Q,3,0))</f>
        <v/>
      </c>
      <c r="H634" s="2" t="str">
        <f>IF(B634="","",VLOOKUP(AC634,Varsayımlar!$B:$Q,5,0))</f>
        <v/>
      </c>
      <c r="J634" s="2" t="str">
        <f>IF(B634="","",VLOOKUP(AC634,Varsayımlar!$B:$Q,6,0))</f>
        <v/>
      </c>
      <c r="P634" s="2" t="str">
        <f>IF(B634="","",VLOOKUP(AC634,Varsayımlar!$B:$Q,7,0)*K634)</f>
        <v/>
      </c>
      <c r="Q634" s="2" t="str">
        <f>IF(B634="","",VLOOKUP(AC634,Varsayımlar!$B:$Q,8,0))</f>
        <v/>
      </c>
      <c r="R634" s="2" t="str">
        <f>IF(B634="","",VLOOKUP(AC634,Varsayımlar!$B:$Q,9,0))</f>
        <v/>
      </c>
      <c r="S634" s="2" t="str">
        <f>IF(B634="","",VLOOKUP(AC634,Varsayımlar!$B:$Q,10,0))</f>
        <v/>
      </c>
      <c r="T634" s="2" t="str">
        <f>IF(B634="","",VLOOKUP(AC634,Varsayımlar!$B:$Q,11,0))</f>
        <v/>
      </c>
      <c r="U634" s="2" t="str">
        <f>IF(B634="","",VLOOKUP(AC634,Varsayımlar!$B:$Q,12,0))</f>
        <v/>
      </c>
      <c r="V634" s="2" t="str">
        <f>IF(B634="","",VLOOKUP(AC634,Varsayımlar!$B:$Q,13,0))</f>
        <v/>
      </c>
      <c r="W634" s="2" t="str">
        <f>IF(B634="","",VLOOKUP(AC634,Varsayımlar!$B:$Q,14,0))</f>
        <v/>
      </c>
      <c r="AA634" s="2" t="str">
        <f>IF(B634="","",VLOOKUP(AC634,Varsayımlar!$B:$Q,15,0))</f>
        <v/>
      </c>
      <c r="AB634" s="2" t="str">
        <f>IF(B634="","",VLOOKUP(AC634,Varsayımlar!$B:$Q,16,0))</f>
        <v/>
      </c>
      <c r="AC634" s="2" t="str">
        <f t="shared" si="22"/>
        <v/>
      </c>
    </row>
    <row r="635" spans="2:29" hidden="1" x14ac:dyDescent="0.25">
      <c r="B635" s="6"/>
      <c r="C635" s="7" t="str">
        <f>IF(B635="","",VLOOKUP(AC635,Varsayımlar!$B:$Q,3,0))</f>
        <v/>
      </c>
      <c r="D635" s="7"/>
      <c r="H635" s="5" t="str">
        <f>IF(B635="","",VLOOKUP(AC635,Varsayımlar!$B:$Q,5,0))</f>
        <v/>
      </c>
      <c r="I635" s="5"/>
      <c r="J635" s="5" t="str">
        <f>IF(B635="","",VLOOKUP(AC635,Varsayımlar!$B:$Q,6,0))</f>
        <v/>
      </c>
      <c r="P635" s="5" t="str">
        <f>IF(B635="","",VLOOKUP(AC635,Varsayımlar!$B:$Q,7,0)*K635)</f>
        <v/>
      </c>
      <c r="Q635" s="5" t="str">
        <f>IF(B635="","",VLOOKUP(AC635,Varsayımlar!$B:$Q,8,0))</f>
        <v/>
      </c>
      <c r="R635" s="5" t="str">
        <f>IF(B635="","",VLOOKUP(AC635,Varsayımlar!$B:$Q,9,0))</f>
        <v/>
      </c>
      <c r="S635" s="5" t="str">
        <f>IF(B635="","",VLOOKUP(AC635,Varsayımlar!$B:$Q,10,0))</f>
        <v/>
      </c>
      <c r="T635" s="5" t="str">
        <f>IF(B635="","",VLOOKUP(AC635,Varsayımlar!$B:$Q,11,0))</f>
        <v/>
      </c>
      <c r="U635" s="5" t="str">
        <f>IF(B635="","",VLOOKUP(AC635,Varsayımlar!$B:$Q,12,0))</f>
        <v/>
      </c>
      <c r="V635" s="5" t="str">
        <f>IF(B635="","",VLOOKUP(AC635,Varsayımlar!$B:$Q,13,0))</f>
        <v/>
      </c>
      <c r="W635" s="5" t="str">
        <f>IF(B635="","",VLOOKUP(AC635,Varsayımlar!$B:$Q,14,0))</f>
        <v/>
      </c>
      <c r="AA635" s="5" t="str">
        <f>IF(B635="","",VLOOKUP(AC635,Varsayımlar!$B:$Q,15,0))</f>
        <v/>
      </c>
      <c r="AB635" s="5" t="str">
        <f>IF(B635="","",VLOOKUP(AC635,Varsayımlar!$B:$Q,16,0))</f>
        <v/>
      </c>
      <c r="AC635" s="5" t="str">
        <f t="shared" si="22"/>
        <v/>
      </c>
    </row>
    <row r="636" spans="2:29" hidden="1" x14ac:dyDescent="0.25">
      <c r="C636" s="3" t="str">
        <f>IF(B636="","",VLOOKUP(AC636,Varsayımlar!$B:$Q,3,0))</f>
        <v/>
      </c>
      <c r="H636" s="2" t="str">
        <f>IF(B636="","",VLOOKUP(AC636,Varsayımlar!$B:$Q,5,0))</f>
        <v/>
      </c>
      <c r="J636" s="2" t="str">
        <f>IF(B636="","",VLOOKUP(AC636,Varsayımlar!$B:$Q,6,0))</f>
        <v/>
      </c>
      <c r="P636" s="2" t="str">
        <f>IF(B636="","",VLOOKUP(AC636,Varsayımlar!$B:$Q,7,0)*K636)</f>
        <v/>
      </c>
      <c r="Q636" s="2" t="str">
        <f>IF(B636="","",VLOOKUP(AC636,Varsayımlar!$B:$Q,8,0))</f>
        <v/>
      </c>
      <c r="R636" s="2" t="str">
        <f>IF(B636="","",VLOOKUP(AC636,Varsayımlar!$B:$Q,9,0))</f>
        <v/>
      </c>
      <c r="S636" s="2" t="str">
        <f>IF(B636="","",VLOOKUP(AC636,Varsayımlar!$B:$Q,10,0))</f>
        <v/>
      </c>
      <c r="T636" s="2" t="str">
        <f>IF(B636="","",VLOOKUP(AC636,Varsayımlar!$B:$Q,11,0))</f>
        <v/>
      </c>
      <c r="U636" s="2" t="str">
        <f>IF(B636="","",VLOOKUP(AC636,Varsayımlar!$B:$Q,12,0))</f>
        <v/>
      </c>
      <c r="V636" s="2" t="str">
        <f>IF(B636="","",VLOOKUP(AC636,Varsayımlar!$B:$Q,13,0))</f>
        <v/>
      </c>
      <c r="W636" s="2" t="str">
        <f>IF(B636="","",VLOOKUP(AC636,Varsayımlar!$B:$Q,14,0))</f>
        <v/>
      </c>
      <c r="AA636" s="2" t="str">
        <f>IF(B636="","",VLOOKUP(AC636,Varsayımlar!$B:$Q,15,0))</f>
        <v/>
      </c>
      <c r="AB636" s="2" t="str">
        <f>IF(B636="","",VLOOKUP(AC636,Varsayımlar!$B:$Q,16,0))</f>
        <v/>
      </c>
      <c r="AC636" s="2" t="str">
        <f t="shared" si="22"/>
        <v/>
      </c>
    </row>
    <row r="637" spans="2:29" hidden="1" x14ac:dyDescent="0.25">
      <c r="B637" s="6"/>
      <c r="C637" s="7" t="str">
        <f>IF(B637="","",VLOOKUP(AC637,Varsayımlar!$B:$Q,3,0))</f>
        <v/>
      </c>
      <c r="D637" s="7"/>
      <c r="H637" s="5" t="str">
        <f>IF(B637="","",VLOOKUP(AC637,Varsayımlar!$B:$Q,5,0))</f>
        <v/>
      </c>
      <c r="I637" s="5"/>
      <c r="J637" s="5" t="str">
        <f>IF(B637="","",VLOOKUP(AC637,Varsayımlar!$B:$Q,6,0))</f>
        <v/>
      </c>
      <c r="P637" s="5" t="str">
        <f>IF(B637="","",VLOOKUP(AC637,Varsayımlar!$B:$Q,7,0)*K637)</f>
        <v/>
      </c>
      <c r="Q637" s="5" t="str">
        <f>IF(B637="","",VLOOKUP(AC637,Varsayımlar!$B:$Q,8,0))</f>
        <v/>
      </c>
      <c r="R637" s="5" t="str">
        <f>IF(B637="","",VLOOKUP(AC637,Varsayımlar!$B:$Q,9,0))</f>
        <v/>
      </c>
      <c r="S637" s="5" t="str">
        <f>IF(B637="","",VLOOKUP(AC637,Varsayımlar!$B:$Q,10,0))</f>
        <v/>
      </c>
      <c r="T637" s="5" t="str">
        <f>IF(B637="","",VLOOKUP(AC637,Varsayımlar!$B:$Q,11,0))</f>
        <v/>
      </c>
      <c r="U637" s="5" t="str">
        <f>IF(B637="","",VLOOKUP(AC637,Varsayımlar!$B:$Q,12,0))</f>
        <v/>
      </c>
      <c r="V637" s="5" t="str">
        <f>IF(B637="","",VLOOKUP(AC637,Varsayımlar!$B:$Q,13,0))</f>
        <v/>
      </c>
      <c r="W637" s="5" t="str">
        <f>IF(B637="","",VLOOKUP(AC637,Varsayımlar!$B:$Q,14,0))</f>
        <v/>
      </c>
      <c r="AA637" s="5" t="str">
        <f>IF(B637="","",VLOOKUP(AC637,Varsayımlar!$B:$Q,15,0))</f>
        <v/>
      </c>
      <c r="AB637" s="5" t="str">
        <f>IF(B637="","",VLOOKUP(AC637,Varsayımlar!$B:$Q,16,0))</f>
        <v/>
      </c>
      <c r="AC637" s="5" t="str">
        <f t="shared" si="22"/>
        <v/>
      </c>
    </row>
    <row r="638" spans="2:29" hidden="1" x14ac:dyDescent="0.25">
      <c r="C638" s="3" t="str">
        <f>IF(B638="","",VLOOKUP(AC638,Varsayımlar!$B:$Q,3,0))</f>
        <v/>
      </c>
      <c r="H638" s="2" t="str">
        <f>IF(B638="","",VLOOKUP(AC638,Varsayımlar!$B:$Q,5,0))</f>
        <v/>
      </c>
      <c r="J638" s="2" t="str">
        <f>IF(B638="","",VLOOKUP(AC638,Varsayımlar!$B:$Q,6,0))</f>
        <v/>
      </c>
      <c r="P638" s="2" t="str">
        <f>IF(B638="","",VLOOKUP(AC638,Varsayımlar!$B:$Q,7,0)*K638)</f>
        <v/>
      </c>
      <c r="Q638" s="2" t="str">
        <f>IF(B638="","",VLOOKUP(AC638,Varsayımlar!$B:$Q,8,0))</f>
        <v/>
      </c>
      <c r="R638" s="2" t="str">
        <f>IF(B638="","",VLOOKUP(AC638,Varsayımlar!$B:$Q,9,0))</f>
        <v/>
      </c>
      <c r="S638" s="2" t="str">
        <f>IF(B638="","",VLOOKUP(AC638,Varsayımlar!$B:$Q,10,0))</f>
        <v/>
      </c>
      <c r="T638" s="2" t="str">
        <f>IF(B638="","",VLOOKUP(AC638,Varsayımlar!$B:$Q,11,0))</f>
        <v/>
      </c>
      <c r="U638" s="2" t="str">
        <f>IF(B638="","",VLOOKUP(AC638,Varsayımlar!$B:$Q,12,0))</f>
        <v/>
      </c>
      <c r="V638" s="2" t="str">
        <f>IF(B638="","",VLOOKUP(AC638,Varsayımlar!$B:$Q,13,0))</f>
        <v/>
      </c>
      <c r="W638" s="2" t="str">
        <f>IF(B638="","",VLOOKUP(AC638,Varsayımlar!$B:$Q,14,0))</f>
        <v/>
      </c>
      <c r="AA638" s="2" t="str">
        <f>IF(B638="","",VLOOKUP(AC638,Varsayımlar!$B:$Q,15,0))</f>
        <v/>
      </c>
      <c r="AB638" s="2" t="str">
        <f>IF(B638="","",VLOOKUP(AC638,Varsayımlar!$B:$Q,16,0))</f>
        <v/>
      </c>
      <c r="AC638" s="2" t="str">
        <f t="shared" si="22"/>
        <v/>
      </c>
    </row>
    <row r="639" spans="2:29" hidden="1" x14ac:dyDescent="0.25">
      <c r="B639" s="6"/>
      <c r="C639" s="7" t="str">
        <f>IF(B639="","",VLOOKUP(AC639,Varsayımlar!$B:$Q,3,0))</f>
        <v/>
      </c>
      <c r="D639" s="7"/>
      <c r="H639" s="5" t="str">
        <f>IF(B639="","",VLOOKUP(AC639,Varsayımlar!$B:$Q,5,0))</f>
        <v/>
      </c>
      <c r="I639" s="5"/>
      <c r="J639" s="5" t="str">
        <f>IF(B639="","",VLOOKUP(AC639,Varsayımlar!$B:$Q,6,0))</f>
        <v/>
      </c>
      <c r="P639" s="5" t="str">
        <f>IF(B639="","",VLOOKUP(AC639,Varsayımlar!$B:$Q,7,0)*K639)</f>
        <v/>
      </c>
      <c r="Q639" s="5" t="str">
        <f>IF(B639="","",VLOOKUP(AC639,Varsayımlar!$B:$Q,8,0))</f>
        <v/>
      </c>
      <c r="R639" s="5" t="str">
        <f>IF(B639="","",VLOOKUP(AC639,Varsayımlar!$B:$Q,9,0))</f>
        <v/>
      </c>
      <c r="S639" s="5" t="str">
        <f>IF(B639="","",VLOOKUP(AC639,Varsayımlar!$B:$Q,10,0))</f>
        <v/>
      </c>
      <c r="T639" s="5" t="str">
        <f>IF(B639="","",VLOOKUP(AC639,Varsayımlar!$B:$Q,11,0))</f>
        <v/>
      </c>
      <c r="U639" s="5" t="str">
        <f>IF(B639="","",VLOOKUP(AC639,Varsayımlar!$B:$Q,12,0))</f>
        <v/>
      </c>
      <c r="V639" s="5" t="str">
        <f>IF(B639="","",VLOOKUP(AC639,Varsayımlar!$B:$Q,13,0))</f>
        <v/>
      </c>
      <c r="W639" s="5" t="str">
        <f>IF(B639="","",VLOOKUP(AC639,Varsayımlar!$B:$Q,14,0))</f>
        <v/>
      </c>
      <c r="AA639" s="5" t="str">
        <f>IF(B639="","",VLOOKUP(AC639,Varsayımlar!$B:$Q,15,0))</f>
        <v/>
      </c>
      <c r="AB639" s="5" t="str">
        <f>IF(B639="","",VLOOKUP(AC639,Varsayımlar!$B:$Q,16,0))</f>
        <v/>
      </c>
      <c r="AC639" s="5" t="str">
        <f t="shared" si="22"/>
        <v/>
      </c>
    </row>
    <row r="640" spans="2:29" hidden="1" x14ac:dyDescent="0.25">
      <c r="C640" s="3" t="str">
        <f>IF(B640="","",VLOOKUP(AC640,Varsayımlar!$B:$Q,3,0))</f>
        <v/>
      </c>
      <c r="H640" s="2" t="str">
        <f>IF(B640="","",VLOOKUP(AC640,Varsayımlar!$B:$Q,5,0))</f>
        <v/>
      </c>
      <c r="J640" s="2" t="str">
        <f>IF(B640="","",VLOOKUP(AC640,Varsayımlar!$B:$Q,6,0))</f>
        <v/>
      </c>
      <c r="P640" s="2" t="str">
        <f>IF(B640="","",VLOOKUP(AC640,Varsayımlar!$B:$Q,7,0)*K640)</f>
        <v/>
      </c>
      <c r="Q640" s="2" t="str">
        <f>IF(B640="","",VLOOKUP(AC640,Varsayımlar!$B:$Q,8,0))</f>
        <v/>
      </c>
      <c r="R640" s="2" t="str">
        <f>IF(B640="","",VLOOKUP(AC640,Varsayımlar!$B:$Q,9,0))</f>
        <v/>
      </c>
      <c r="S640" s="2" t="str">
        <f>IF(B640="","",VLOOKUP(AC640,Varsayımlar!$B:$Q,10,0))</f>
        <v/>
      </c>
      <c r="T640" s="2" t="str">
        <f>IF(B640="","",VLOOKUP(AC640,Varsayımlar!$B:$Q,11,0))</f>
        <v/>
      </c>
      <c r="U640" s="2" t="str">
        <f>IF(B640="","",VLOOKUP(AC640,Varsayımlar!$B:$Q,12,0))</f>
        <v/>
      </c>
      <c r="V640" s="2" t="str">
        <f>IF(B640="","",VLOOKUP(AC640,Varsayımlar!$B:$Q,13,0))</f>
        <v/>
      </c>
      <c r="W640" s="2" t="str">
        <f>IF(B640="","",VLOOKUP(AC640,Varsayımlar!$B:$Q,14,0))</f>
        <v/>
      </c>
      <c r="AA640" s="2" t="str">
        <f>IF(B640="","",VLOOKUP(AC640,Varsayımlar!$B:$Q,15,0))</f>
        <v/>
      </c>
      <c r="AB640" s="2" t="str">
        <f>IF(B640="","",VLOOKUP(AC640,Varsayımlar!$B:$Q,16,0))</f>
        <v/>
      </c>
      <c r="AC640" s="2" t="str">
        <f t="shared" si="22"/>
        <v/>
      </c>
    </row>
    <row r="641" spans="2:29" hidden="1" x14ac:dyDescent="0.25">
      <c r="B641" s="6"/>
      <c r="C641" s="7" t="str">
        <f>IF(B641="","",VLOOKUP(AC641,Varsayımlar!$B:$Q,3,0))</f>
        <v/>
      </c>
      <c r="D641" s="7"/>
      <c r="H641" s="5" t="str">
        <f>IF(B641="","",VLOOKUP(AC641,Varsayımlar!$B:$Q,5,0))</f>
        <v/>
      </c>
      <c r="I641" s="5"/>
      <c r="J641" s="5" t="str">
        <f>IF(B641="","",VLOOKUP(AC641,Varsayımlar!$B:$Q,6,0))</f>
        <v/>
      </c>
      <c r="P641" s="5" t="str">
        <f>IF(B641="","",VLOOKUP(AC641,Varsayımlar!$B:$Q,7,0)*K641)</f>
        <v/>
      </c>
      <c r="Q641" s="5" t="str">
        <f>IF(B641="","",VLOOKUP(AC641,Varsayımlar!$B:$Q,8,0))</f>
        <v/>
      </c>
      <c r="R641" s="5" t="str">
        <f>IF(B641="","",VLOOKUP(AC641,Varsayımlar!$B:$Q,9,0))</f>
        <v/>
      </c>
      <c r="S641" s="5" t="str">
        <f>IF(B641="","",VLOOKUP(AC641,Varsayımlar!$B:$Q,10,0))</f>
        <v/>
      </c>
      <c r="T641" s="5" t="str">
        <f>IF(B641="","",VLOOKUP(AC641,Varsayımlar!$B:$Q,11,0))</f>
        <v/>
      </c>
      <c r="U641" s="5" t="str">
        <f>IF(B641="","",VLOOKUP(AC641,Varsayımlar!$B:$Q,12,0))</f>
        <v/>
      </c>
      <c r="V641" s="5" t="str">
        <f>IF(B641="","",VLOOKUP(AC641,Varsayımlar!$B:$Q,13,0))</f>
        <v/>
      </c>
      <c r="W641" s="5" t="str">
        <f>IF(B641="","",VLOOKUP(AC641,Varsayımlar!$B:$Q,14,0))</f>
        <v/>
      </c>
      <c r="AA641" s="5" t="str">
        <f>IF(B641="","",VLOOKUP(AC641,Varsayımlar!$B:$Q,15,0))</f>
        <v/>
      </c>
      <c r="AB641" s="5" t="str">
        <f>IF(B641="","",VLOOKUP(AC641,Varsayımlar!$B:$Q,16,0))</f>
        <v/>
      </c>
      <c r="AC641" s="5" t="str">
        <f t="shared" si="22"/>
        <v/>
      </c>
    </row>
    <row r="642" spans="2:29" hidden="1" x14ac:dyDescent="0.25">
      <c r="C642" s="3" t="str">
        <f>IF(B642="","",VLOOKUP(AC642,Varsayımlar!$B:$Q,3,0))</f>
        <v/>
      </c>
      <c r="H642" s="2" t="str">
        <f>IF(B642="","",VLOOKUP(AC642,Varsayımlar!$B:$Q,5,0))</f>
        <v/>
      </c>
      <c r="J642" s="2" t="str">
        <f>IF(B642="","",VLOOKUP(AC642,Varsayımlar!$B:$Q,6,0))</f>
        <v/>
      </c>
      <c r="P642" s="2" t="str">
        <f>IF(B642="","",VLOOKUP(AC642,Varsayımlar!$B:$Q,7,0)*K642)</f>
        <v/>
      </c>
      <c r="Q642" s="2" t="str">
        <f>IF(B642="","",VLOOKUP(AC642,Varsayımlar!$B:$Q,8,0))</f>
        <v/>
      </c>
      <c r="R642" s="2" t="str">
        <f>IF(B642="","",VLOOKUP(AC642,Varsayımlar!$B:$Q,9,0))</f>
        <v/>
      </c>
      <c r="S642" s="2" t="str">
        <f>IF(B642="","",VLOOKUP(AC642,Varsayımlar!$B:$Q,10,0))</f>
        <v/>
      </c>
      <c r="T642" s="2" t="str">
        <f>IF(B642="","",VLOOKUP(AC642,Varsayımlar!$B:$Q,11,0))</f>
        <v/>
      </c>
      <c r="U642" s="2" t="str">
        <f>IF(B642="","",VLOOKUP(AC642,Varsayımlar!$B:$Q,12,0))</f>
        <v/>
      </c>
      <c r="V642" s="2" t="str">
        <f>IF(B642="","",VLOOKUP(AC642,Varsayımlar!$B:$Q,13,0))</f>
        <v/>
      </c>
      <c r="W642" s="2" t="str">
        <f>IF(B642="","",VLOOKUP(AC642,Varsayımlar!$B:$Q,14,0))</f>
        <v/>
      </c>
      <c r="AA642" s="2" t="str">
        <f>IF(B642="","",VLOOKUP(AC642,Varsayımlar!$B:$Q,15,0))</f>
        <v/>
      </c>
      <c r="AB642" s="2" t="str">
        <f>IF(B642="","",VLOOKUP(AC642,Varsayımlar!$B:$Q,16,0))</f>
        <v/>
      </c>
      <c r="AC642" s="2" t="str">
        <f t="shared" si="22"/>
        <v/>
      </c>
    </row>
    <row r="643" spans="2:29" hidden="1" x14ac:dyDescent="0.25">
      <c r="B643" s="6"/>
      <c r="C643" s="7" t="str">
        <f>IF(B643="","",VLOOKUP(AC643,Varsayımlar!$B:$Q,3,0))</f>
        <v/>
      </c>
      <c r="D643" s="7"/>
      <c r="H643" s="5" t="str">
        <f>IF(B643="","",VLOOKUP(AC643,Varsayımlar!$B:$Q,5,0))</f>
        <v/>
      </c>
      <c r="I643" s="5"/>
      <c r="J643" s="5" t="str">
        <f>IF(B643="","",VLOOKUP(AC643,Varsayımlar!$B:$Q,6,0))</f>
        <v/>
      </c>
      <c r="P643" s="5" t="str">
        <f>IF(B643="","",VLOOKUP(AC643,Varsayımlar!$B:$Q,7,0)*K643)</f>
        <v/>
      </c>
      <c r="Q643" s="5" t="str">
        <f>IF(B643="","",VLOOKUP(AC643,Varsayımlar!$B:$Q,8,0))</f>
        <v/>
      </c>
      <c r="R643" s="5" t="str">
        <f>IF(B643="","",VLOOKUP(AC643,Varsayımlar!$B:$Q,9,0))</f>
        <v/>
      </c>
      <c r="S643" s="5" t="str">
        <f>IF(B643="","",VLOOKUP(AC643,Varsayımlar!$B:$Q,10,0))</f>
        <v/>
      </c>
      <c r="T643" s="5" t="str">
        <f>IF(B643="","",VLOOKUP(AC643,Varsayımlar!$B:$Q,11,0))</f>
        <v/>
      </c>
      <c r="U643" s="5" t="str">
        <f>IF(B643="","",VLOOKUP(AC643,Varsayımlar!$B:$Q,12,0))</f>
        <v/>
      </c>
      <c r="V643" s="5" t="str">
        <f>IF(B643="","",VLOOKUP(AC643,Varsayımlar!$B:$Q,13,0))</f>
        <v/>
      </c>
      <c r="W643" s="5" t="str">
        <f>IF(B643="","",VLOOKUP(AC643,Varsayımlar!$B:$Q,14,0))</f>
        <v/>
      </c>
      <c r="AA643" s="5" t="str">
        <f>IF(B643="","",VLOOKUP(AC643,Varsayımlar!$B:$Q,15,0))</f>
        <v/>
      </c>
      <c r="AB643" s="5" t="str">
        <f>IF(B643="","",VLOOKUP(AC643,Varsayımlar!$B:$Q,16,0))</f>
        <v/>
      </c>
      <c r="AC643" s="5" t="str">
        <f t="shared" si="22"/>
        <v/>
      </c>
    </row>
    <row r="644" spans="2:29" hidden="1" x14ac:dyDescent="0.25">
      <c r="C644" s="3" t="str">
        <f>IF(B644="","",VLOOKUP(AC644,Varsayımlar!$B:$Q,3,0))</f>
        <v/>
      </c>
      <c r="H644" s="2" t="str">
        <f>IF(B644="","",VLOOKUP(AC644,Varsayımlar!$B:$Q,5,0))</f>
        <v/>
      </c>
      <c r="J644" s="2" t="str">
        <f>IF(B644="","",VLOOKUP(AC644,Varsayımlar!$B:$Q,6,0))</f>
        <v/>
      </c>
      <c r="P644" s="2" t="str">
        <f>IF(B644="","",VLOOKUP(AC644,Varsayımlar!$B:$Q,7,0)*K644)</f>
        <v/>
      </c>
      <c r="Q644" s="2" t="str">
        <f>IF(B644="","",VLOOKUP(AC644,Varsayımlar!$B:$Q,8,0))</f>
        <v/>
      </c>
      <c r="R644" s="2" t="str">
        <f>IF(B644="","",VLOOKUP(AC644,Varsayımlar!$B:$Q,9,0))</f>
        <v/>
      </c>
      <c r="S644" s="2" t="str">
        <f>IF(B644="","",VLOOKUP(AC644,Varsayımlar!$B:$Q,10,0))</f>
        <v/>
      </c>
      <c r="T644" s="2" t="str">
        <f>IF(B644="","",VLOOKUP(AC644,Varsayımlar!$B:$Q,11,0))</f>
        <v/>
      </c>
      <c r="U644" s="2" t="str">
        <f>IF(B644="","",VLOOKUP(AC644,Varsayımlar!$B:$Q,12,0))</f>
        <v/>
      </c>
      <c r="V644" s="2" t="str">
        <f>IF(B644="","",VLOOKUP(AC644,Varsayımlar!$B:$Q,13,0))</f>
        <v/>
      </c>
      <c r="W644" s="2" t="str">
        <f>IF(B644="","",VLOOKUP(AC644,Varsayımlar!$B:$Q,14,0))</f>
        <v/>
      </c>
      <c r="AA644" s="2" t="str">
        <f>IF(B644="","",VLOOKUP(AC644,Varsayımlar!$B:$Q,15,0))</f>
        <v/>
      </c>
      <c r="AB644" s="2" t="str">
        <f>IF(B644="","",VLOOKUP(AC644,Varsayımlar!$B:$Q,16,0))</f>
        <v/>
      </c>
      <c r="AC644" s="2" t="str">
        <f t="shared" si="22"/>
        <v/>
      </c>
    </row>
    <row r="645" spans="2:29" hidden="1" x14ac:dyDescent="0.25">
      <c r="B645" s="6"/>
      <c r="C645" s="7" t="str">
        <f>IF(B645="","",VLOOKUP(AC645,Varsayımlar!$B:$Q,3,0))</f>
        <v/>
      </c>
      <c r="D645" s="7"/>
      <c r="H645" s="5" t="str">
        <f>IF(B645="","",VLOOKUP(AC645,Varsayımlar!$B:$Q,5,0))</f>
        <v/>
      </c>
      <c r="I645" s="5"/>
      <c r="J645" s="5" t="str">
        <f>IF(B645="","",VLOOKUP(AC645,Varsayımlar!$B:$Q,6,0))</f>
        <v/>
      </c>
      <c r="P645" s="5" t="str">
        <f>IF(B645="","",VLOOKUP(AC645,Varsayımlar!$B:$Q,7,0)*K645)</f>
        <v/>
      </c>
      <c r="Q645" s="5" t="str">
        <f>IF(B645="","",VLOOKUP(AC645,Varsayımlar!$B:$Q,8,0))</f>
        <v/>
      </c>
      <c r="R645" s="5" t="str">
        <f>IF(B645="","",VLOOKUP(AC645,Varsayımlar!$B:$Q,9,0))</f>
        <v/>
      </c>
      <c r="S645" s="5" t="str">
        <f>IF(B645="","",VLOOKUP(AC645,Varsayımlar!$B:$Q,10,0))</f>
        <v/>
      </c>
      <c r="T645" s="5" t="str">
        <f>IF(B645="","",VLOOKUP(AC645,Varsayımlar!$B:$Q,11,0))</f>
        <v/>
      </c>
      <c r="U645" s="5" t="str">
        <f>IF(B645="","",VLOOKUP(AC645,Varsayımlar!$B:$Q,12,0))</f>
        <v/>
      </c>
      <c r="V645" s="5" t="str">
        <f>IF(B645="","",VLOOKUP(AC645,Varsayımlar!$B:$Q,13,0))</f>
        <v/>
      </c>
      <c r="W645" s="5" t="str">
        <f>IF(B645="","",VLOOKUP(AC645,Varsayımlar!$B:$Q,14,0))</f>
        <v/>
      </c>
      <c r="AA645" s="5" t="str">
        <f>IF(B645="","",VLOOKUP(AC645,Varsayımlar!$B:$Q,15,0))</f>
        <v/>
      </c>
      <c r="AB645" s="5" t="str">
        <f>IF(B645="","",VLOOKUP(AC645,Varsayımlar!$B:$Q,16,0))</f>
        <v/>
      </c>
      <c r="AC645" s="5" t="str">
        <f t="shared" si="22"/>
        <v/>
      </c>
    </row>
    <row r="646" spans="2:29" hidden="1" x14ac:dyDescent="0.25">
      <c r="C646" s="3" t="str">
        <f>IF(B646="","",VLOOKUP(AC646,Varsayımlar!$B:$Q,3,0))</f>
        <v/>
      </c>
      <c r="H646" s="2" t="str">
        <f>IF(B646="","",VLOOKUP(AC646,Varsayımlar!$B:$Q,5,0))</f>
        <v/>
      </c>
      <c r="J646" s="2" t="str">
        <f>IF(B646="","",VLOOKUP(AC646,Varsayımlar!$B:$Q,6,0))</f>
        <v/>
      </c>
      <c r="P646" s="2" t="str">
        <f>IF(B646="","",VLOOKUP(AC646,Varsayımlar!$B:$Q,7,0)*K646)</f>
        <v/>
      </c>
      <c r="Q646" s="2" t="str">
        <f>IF(B646="","",VLOOKUP(AC646,Varsayımlar!$B:$Q,8,0))</f>
        <v/>
      </c>
      <c r="R646" s="2" t="str">
        <f>IF(B646="","",VLOOKUP(AC646,Varsayımlar!$B:$Q,9,0))</f>
        <v/>
      </c>
      <c r="S646" s="2" t="str">
        <f>IF(B646="","",VLOOKUP(AC646,Varsayımlar!$B:$Q,10,0))</f>
        <v/>
      </c>
      <c r="T646" s="2" t="str">
        <f>IF(B646="","",VLOOKUP(AC646,Varsayımlar!$B:$Q,11,0))</f>
        <v/>
      </c>
      <c r="U646" s="2" t="str">
        <f>IF(B646="","",VLOOKUP(AC646,Varsayımlar!$B:$Q,12,0))</f>
        <v/>
      </c>
      <c r="V646" s="2" t="str">
        <f>IF(B646="","",VLOOKUP(AC646,Varsayımlar!$B:$Q,13,0))</f>
        <v/>
      </c>
      <c r="W646" s="2" t="str">
        <f>IF(B646="","",VLOOKUP(AC646,Varsayımlar!$B:$Q,14,0))</f>
        <v/>
      </c>
      <c r="AA646" s="2" t="str">
        <f>IF(B646="","",VLOOKUP(AC646,Varsayımlar!$B:$Q,15,0))</f>
        <v/>
      </c>
      <c r="AB646" s="2" t="str">
        <f>IF(B646="","",VLOOKUP(AC646,Varsayımlar!$B:$Q,16,0))</f>
        <v/>
      </c>
      <c r="AC646" s="2" t="str">
        <f t="shared" si="22"/>
        <v/>
      </c>
    </row>
    <row r="647" spans="2:29" hidden="1" x14ac:dyDescent="0.25">
      <c r="B647" s="6"/>
      <c r="C647" s="7" t="str">
        <f>IF(B647="","",VLOOKUP(AC647,Varsayımlar!$B:$Q,3,0))</f>
        <v/>
      </c>
      <c r="D647" s="7"/>
      <c r="H647" s="5" t="str">
        <f>IF(B647="","",VLOOKUP(AC647,Varsayımlar!$B:$Q,5,0))</f>
        <v/>
      </c>
      <c r="I647" s="5"/>
      <c r="J647" s="5" t="str">
        <f>IF(B647="","",VLOOKUP(AC647,Varsayımlar!$B:$Q,6,0))</f>
        <v/>
      </c>
      <c r="P647" s="5" t="str">
        <f>IF(B647="","",VLOOKUP(AC647,Varsayımlar!$B:$Q,7,0)*K647)</f>
        <v/>
      </c>
      <c r="Q647" s="5" t="str">
        <f>IF(B647="","",VLOOKUP(AC647,Varsayımlar!$B:$Q,8,0))</f>
        <v/>
      </c>
      <c r="R647" s="5" t="str">
        <f>IF(B647="","",VLOOKUP(AC647,Varsayımlar!$B:$Q,9,0))</f>
        <v/>
      </c>
      <c r="S647" s="5" t="str">
        <f>IF(B647="","",VLOOKUP(AC647,Varsayımlar!$B:$Q,10,0))</f>
        <v/>
      </c>
      <c r="T647" s="5" t="str">
        <f>IF(B647="","",VLOOKUP(AC647,Varsayımlar!$B:$Q,11,0))</f>
        <v/>
      </c>
      <c r="U647" s="5" t="str">
        <f>IF(B647="","",VLOOKUP(AC647,Varsayımlar!$B:$Q,12,0))</f>
        <v/>
      </c>
      <c r="V647" s="5" t="str">
        <f>IF(B647="","",VLOOKUP(AC647,Varsayımlar!$B:$Q,13,0))</f>
        <v/>
      </c>
      <c r="W647" s="5" t="str">
        <f>IF(B647="","",VLOOKUP(AC647,Varsayımlar!$B:$Q,14,0))</f>
        <v/>
      </c>
      <c r="AA647" s="5" t="str">
        <f>IF(B647="","",VLOOKUP(AC647,Varsayımlar!$B:$Q,15,0))</f>
        <v/>
      </c>
      <c r="AB647" s="5" t="str">
        <f>IF(B647="","",VLOOKUP(AC647,Varsayımlar!$B:$Q,16,0))</f>
        <v/>
      </c>
      <c r="AC647" s="5" t="str">
        <f t="shared" si="22"/>
        <v/>
      </c>
    </row>
    <row r="648" spans="2:29" hidden="1" x14ac:dyDescent="0.25">
      <c r="C648" s="3" t="str">
        <f>IF(B648="","",VLOOKUP(AC648,Varsayımlar!$B:$Q,3,0))</f>
        <v/>
      </c>
      <c r="H648" s="2" t="str">
        <f>IF(B648="","",VLOOKUP(AC648,Varsayımlar!$B:$Q,5,0))</f>
        <v/>
      </c>
      <c r="J648" s="2" t="str">
        <f>IF(B648="","",VLOOKUP(AC648,Varsayımlar!$B:$Q,6,0))</f>
        <v/>
      </c>
      <c r="P648" s="2" t="str">
        <f>IF(B648="","",VLOOKUP(AC648,Varsayımlar!$B:$Q,7,0)*K648)</f>
        <v/>
      </c>
      <c r="Q648" s="2" t="str">
        <f>IF(B648="","",VLOOKUP(AC648,Varsayımlar!$B:$Q,8,0))</f>
        <v/>
      </c>
      <c r="R648" s="2" t="str">
        <f>IF(B648="","",VLOOKUP(AC648,Varsayımlar!$B:$Q,9,0))</f>
        <v/>
      </c>
      <c r="S648" s="2" t="str">
        <f>IF(B648="","",VLOOKUP(AC648,Varsayımlar!$B:$Q,10,0))</f>
        <v/>
      </c>
      <c r="T648" s="2" t="str">
        <f>IF(B648="","",VLOOKUP(AC648,Varsayımlar!$B:$Q,11,0))</f>
        <v/>
      </c>
      <c r="U648" s="2" t="str">
        <f>IF(B648="","",VLOOKUP(AC648,Varsayımlar!$B:$Q,12,0))</f>
        <v/>
      </c>
      <c r="V648" s="2" t="str">
        <f>IF(B648="","",VLOOKUP(AC648,Varsayımlar!$B:$Q,13,0))</f>
        <v/>
      </c>
      <c r="W648" s="2" t="str">
        <f>IF(B648="","",VLOOKUP(AC648,Varsayımlar!$B:$Q,14,0))</f>
        <v/>
      </c>
      <c r="AA648" s="2" t="str">
        <f>IF(B648="","",VLOOKUP(AC648,Varsayımlar!$B:$Q,15,0))</f>
        <v/>
      </c>
      <c r="AB648" s="2" t="str">
        <f>IF(B648="","",VLOOKUP(AC648,Varsayımlar!$B:$Q,16,0))</f>
        <v/>
      </c>
      <c r="AC648" s="2" t="str">
        <f t="shared" si="22"/>
        <v/>
      </c>
    </row>
    <row r="649" spans="2:29" hidden="1" x14ac:dyDescent="0.25">
      <c r="B649" s="6"/>
      <c r="C649" s="7" t="str">
        <f>IF(B649="","",VLOOKUP(AC649,Varsayımlar!$B:$Q,3,0))</f>
        <v/>
      </c>
      <c r="D649" s="7"/>
      <c r="H649" s="5" t="str">
        <f>IF(B649="","",VLOOKUP(AC649,Varsayımlar!$B:$Q,5,0))</f>
        <v/>
      </c>
      <c r="I649" s="5"/>
      <c r="J649" s="5" t="str">
        <f>IF(B649="","",VLOOKUP(AC649,Varsayımlar!$B:$Q,6,0))</f>
        <v/>
      </c>
      <c r="P649" s="5" t="str">
        <f>IF(B649="","",VLOOKUP(AC649,Varsayımlar!$B:$Q,7,0)*K649)</f>
        <v/>
      </c>
      <c r="Q649" s="5" t="str">
        <f>IF(B649="","",VLOOKUP(AC649,Varsayımlar!$B:$Q,8,0))</f>
        <v/>
      </c>
      <c r="R649" s="5" t="str">
        <f>IF(B649="","",VLOOKUP(AC649,Varsayımlar!$B:$Q,9,0))</f>
        <v/>
      </c>
      <c r="S649" s="5" t="str">
        <f>IF(B649="","",VLOOKUP(AC649,Varsayımlar!$B:$Q,10,0))</f>
        <v/>
      </c>
      <c r="T649" s="5" t="str">
        <f>IF(B649="","",VLOOKUP(AC649,Varsayımlar!$B:$Q,11,0))</f>
        <v/>
      </c>
      <c r="U649" s="5" t="str">
        <f>IF(B649="","",VLOOKUP(AC649,Varsayımlar!$B:$Q,12,0))</f>
        <v/>
      </c>
      <c r="V649" s="5" t="str">
        <f>IF(B649="","",VLOOKUP(AC649,Varsayımlar!$B:$Q,13,0))</f>
        <v/>
      </c>
      <c r="W649" s="5" t="str">
        <f>IF(B649="","",VLOOKUP(AC649,Varsayımlar!$B:$Q,14,0))</f>
        <v/>
      </c>
      <c r="AA649" s="5" t="str">
        <f>IF(B649="","",VLOOKUP(AC649,Varsayımlar!$B:$Q,15,0))</f>
        <v/>
      </c>
      <c r="AB649" s="5" t="str">
        <f>IF(B649="","",VLOOKUP(AC649,Varsayımlar!$B:$Q,16,0))</f>
        <v/>
      </c>
      <c r="AC649" s="5" t="str">
        <f t="shared" si="22"/>
        <v/>
      </c>
    </row>
    <row r="650" spans="2:29" hidden="1" x14ac:dyDescent="0.25">
      <c r="C650" s="3" t="str">
        <f>IF(B650="","",VLOOKUP(AC650,Varsayımlar!$B:$Q,3,0))</f>
        <v/>
      </c>
      <c r="H650" s="2" t="str">
        <f>IF(B650="","",VLOOKUP(AC650,Varsayımlar!$B:$Q,5,0))</f>
        <v/>
      </c>
      <c r="J650" s="2" t="str">
        <f>IF(B650="","",VLOOKUP(AC650,Varsayımlar!$B:$Q,6,0))</f>
        <v/>
      </c>
      <c r="P650" s="2" t="str">
        <f>IF(B650="","",VLOOKUP(AC650,Varsayımlar!$B:$Q,7,0)*K650)</f>
        <v/>
      </c>
      <c r="Q650" s="2" t="str">
        <f>IF(B650="","",VLOOKUP(AC650,Varsayımlar!$B:$Q,8,0))</f>
        <v/>
      </c>
      <c r="R650" s="2" t="str">
        <f>IF(B650="","",VLOOKUP(AC650,Varsayımlar!$B:$Q,9,0))</f>
        <v/>
      </c>
      <c r="S650" s="2" t="str">
        <f>IF(B650="","",VLOOKUP(AC650,Varsayımlar!$B:$Q,10,0))</f>
        <v/>
      </c>
      <c r="T650" s="2" t="str">
        <f>IF(B650="","",VLOOKUP(AC650,Varsayımlar!$B:$Q,11,0))</f>
        <v/>
      </c>
      <c r="U650" s="2" t="str">
        <f>IF(B650="","",VLOOKUP(AC650,Varsayımlar!$B:$Q,12,0))</f>
        <v/>
      </c>
      <c r="V650" s="2" t="str">
        <f>IF(B650="","",VLOOKUP(AC650,Varsayımlar!$B:$Q,13,0))</f>
        <v/>
      </c>
      <c r="W650" s="2" t="str">
        <f>IF(B650="","",VLOOKUP(AC650,Varsayımlar!$B:$Q,14,0))</f>
        <v/>
      </c>
      <c r="AA650" s="2" t="str">
        <f>IF(B650="","",VLOOKUP(AC650,Varsayımlar!$B:$Q,15,0))</f>
        <v/>
      </c>
      <c r="AB650" s="2" t="str">
        <f>IF(B650="","",VLOOKUP(AC650,Varsayımlar!$B:$Q,16,0))</f>
        <v/>
      </c>
      <c r="AC650" s="2" t="str">
        <f t="shared" si="22"/>
        <v/>
      </c>
    </row>
    <row r="651" spans="2:29" hidden="1" x14ac:dyDescent="0.25">
      <c r="B651" s="6"/>
      <c r="C651" s="7" t="str">
        <f>IF(B651="","",VLOOKUP(AC651,Varsayımlar!$B:$Q,3,0))</f>
        <v/>
      </c>
      <c r="D651" s="7"/>
      <c r="H651" s="5" t="str">
        <f>IF(B651="","",VLOOKUP(AC651,Varsayımlar!$B:$Q,5,0))</f>
        <v/>
      </c>
      <c r="I651" s="5"/>
      <c r="J651" s="5" t="str">
        <f>IF(B651="","",VLOOKUP(AC651,Varsayımlar!$B:$Q,6,0))</f>
        <v/>
      </c>
      <c r="P651" s="5" t="str">
        <f>IF(B651="","",VLOOKUP(AC651,Varsayımlar!$B:$Q,7,0)*K651)</f>
        <v/>
      </c>
      <c r="Q651" s="5" t="str">
        <f>IF(B651="","",VLOOKUP(AC651,Varsayımlar!$B:$Q,8,0))</f>
        <v/>
      </c>
      <c r="R651" s="5" t="str">
        <f>IF(B651="","",VLOOKUP(AC651,Varsayımlar!$B:$Q,9,0))</f>
        <v/>
      </c>
      <c r="S651" s="5" t="str">
        <f>IF(B651="","",VLOOKUP(AC651,Varsayımlar!$B:$Q,10,0))</f>
        <v/>
      </c>
      <c r="T651" s="5" t="str">
        <f>IF(B651="","",VLOOKUP(AC651,Varsayımlar!$B:$Q,11,0))</f>
        <v/>
      </c>
      <c r="U651" s="5" t="str">
        <f>IF(B651="","",VLOOKUP(AC651,Varsayımlar!$B:$Q,12,0))</f>
        <v/>
      </c>
      <c r="V651" s="5" t="str">
        <f>IF(B651="","",VLOOKUP(AC651,Varsayımlar!$B:$Q,13,0))</f>
        <v/>
      </c>
      <c r="W651" s="5" t="str">
        <f>IF(B651="","",VLOOKUP(AC651,Varsayımlar!$B:$Q,14,0))</f>
        <v/>
      </c>
      <c r="AA651" s="5" t="str">
        <f>IF(B651="","",VLOOKUP(AC651,Varsayımlar!$B:$Q,15,0))</f>
        <v/>
      </c>
      <c r="AB651" s="5" t="str">
        <f>IF(B651="","",VLOOKUP(AC651,Varsayımlar!$B:$Q,16,0))</f>
        <v/>
      </c>
      <c r="AC651" s="5" t="str">
        <f t="shared" si="22"/>
        <v/>
      </c>
    </row>
    <row r="652" spans="2:29" hidden="1" x14ac:dyDescent="0.25">
      <c r="C652" s="3" t="str">
        <f>IF(B652="","",VLOOKUP(AC652,Varsayımlar!$B:$Q,3,0))</f>
        <v/>
      </c>
      <c r="H652" s="2" t="str">
        <f>IF(B652="","",VLOOKUP(AC652,Varsayımlar!$B:$Q,5,0))</f>
        <v/>
      </c>
      <c r="J652" s="2" t="str">
        <f>IF(B652="","",VLOOKUP(AC652,Varsayımlar!$B:$Q,6,0))</f>
        <v/>
      </c>
      <c r="P652" s="2" t="str">
        <f>IF(B652="","",VLOOKUP(AC652,Varsayımlar!$B:$Q,7,0)*K652)</f>
        <v/>
      </c>
      <c r="Q652" s="2" t="str">
        <f>IF(B652="","",VLOOKUP(AC652,Varsayımlar!$B:$Q,8,0))</f>
        <v/>
      </c>
      <c r="R652" s="2" t="str">
        <f>IF(B652="","",VLOOKUP(AC652,Varsayımlar!$B:$Q,9,0))</f>
        <v/>
      </c>
      <c r="S652" s="2" t="str">
        <f>IF(B652="","",VLOOKUP(AC652,Varsayımlar!$B:$Q,10,0))</f>
        <v/>
      </c>
      <c r="T652" s="2" t="str">
        <f>IF(B652="","",VLOOKUP(AC652,Varsayımlar!$B:$Q,11,0))</f>
        <v/>
      </c>
      <c r="U652" s="2" t="str">
        <f>IF(B652="","",VLOOKUP(AC652,Varsayımlar!$B:$Q,12,0))</f>
        <v/>
      </c>
      <c r="V652" s="2" t="str">
        <f>IF(B652="","",VLOOKUP(AC652,Varsayımlar!$B:$Q,13,0))</f>
        <v/>
      </c>
      <c r="W652" s="2" t="str">
        <f>IF(B652="","",VLOOKUP(AC652,Varsayımlar!$B:$Q,14,0))</f>
        <v/>
      </c>
      <c r="AA652" s="2" t="str">
        <f>IF(B652="","",VLOOKUP(AC652,Varsayımlar!$B:$Q,15,0))</f>
        <v/>
      </c>
      <c r="AB652" s="2" t="str">
        <f>IF(B652="","",VLOOKUP(AC652,Varsayımlar!$B:$Q,16,0))</f>
        <v/>
      </c>
      <c r="AC652" s="2" t="str">
        <f t="shared" ref="AC652:AC715" si="23">IF(B652="","",CONCATENATE(B652,E652))</f>
        <v/>
      </c>
    </row>
    <row r="653" spans="2:29" hidden="1" x14ac:dyDescent="0.25">
      <c r="B653" s="6"/>
      <c r="C653" s="7" t="str">
        <f>IF(B653="","",VLOOKUP(AC653,Varsayımlar!$B:$Q,3,0))</f>
        <v/>
      </c>
      <c r="D653" s="7"/>
      <c r="H653" s="5" t="str">
        <f>IF(B653="","",VLOOKUP(AC653,Varsayımlar!$B:$Q,5,0))</f>
        <v/>
      </c>
      <c r="I653" s="5"/>
      <c r="J653" s="5" t="str">
        <f>IF(B653="","",VLOOKUP(AC653,Varsayımlar!$B:$Q,6,0))</f>
        <v/>
      </c>
      <c r="P653" s="5" t="str">
        <f>IF(B653="","",VLOOKUP(AC653,Varsayımlar!$B:$Q,7,0)*K653)</f>
        <v/>
      </c>
      <c r="Q653" s="5" t="str">
        <f>IF(B653="","",VLOOKUP(AC653,Varsayımlar!$B:$Q,8,0))</f>
        <v/>
      </c>
      <c r="R653" s="5" t="str">
        <f>IF(B653="","",VLOOKUP(AC653,Varsayımlar!$B:$Q,9,0))</f>
        <v/>
      </c>
      <c r="S653" s="5" t="str">
        <f>IF(B653="","",VLOOKUP(AC653,Varsayımlar!$B:$Q,10,0))</f>
        <v/>
      </c>
      <c r="T653" s="5" t="str">
        <f>IF(B653="","",VLOOKUP(AC653,Varsayımlar!$B:$Q,11,0))</f>
        <v/>
      </c>
      <c r="U653" s="5" t="str">
        <f>IF(B653="","",VLOOKUP(AC653,Varsayımlar!$B:$Q,12,0))</f>
        <v/>
      </c>
      <c r="V653" s="5" t="str">
        <f>IF(B653="","",VLOOKUP(AC653,Varsayımlar!$B:$Q,13,0))</f>
        <v/>
      </c>
      <c r="W653" s="5" t="str">
        <f>IF(B653="","",VLOOKUP(AC653,Varsayımlar!$B:$Q,14,0))</f>
        <v/>
      </c>
      <c r="AA653" s="5" t="str">
        <f>IF(B653="","",VLOOKUP(AC653,Varsayımlar!$B:$Q,15,0))</f>
        <v/>
      </c>
      <c r="AB653" s="5" t="str">
        <f>IF(B653="","",VLOOKUP(AC653,Varsayımlar!$B:$Q,16,0))</f>
        <v/>
      </c>
      <c r="AC653" s="5" t="str">
        <f t="shared" si="23"/>
        <v/>
      </c>
    </row>
    <row r="654" spans="2:29" hidden="1" x14ac:dyDescent="0.25">
      <c r="C654" s="3" t="str">
        <f>IF(B654="","",VLOOKUP(AC654,Varsayımlar!$B:$Q,3,0))</f>
        <v/>
      </c>
      <c r="H654" s="2" t="str">
        <f>IF(B654="","",VLOOKUP(AC654,Varsayımlar!$B:$Q,5,0))</f>
        <v/>
      </c>
      <c r="J654" s="2" t="str">
        <f>IF(B654="","",VLOOKUP(AC654,Varsayımlar!$B:$Q,6,0))</f>
        <v/>
      </c>
      <c r="P654" s="2" t="str">
        <f>IF(B654="","",VLOOKUP(AC654,Varsayımlar!$B:$Q,7,0)*K654)</f>
        <v/>
      </c>
      <c r="Q654" s="2" t="str">
        <f>IF(B654="","",VLOOKUP(AC654,Varsayımlar!$B:$Q,8,0))</f>
        <v/>
      </c>
      <c r="R654" s="2" t="str">
        <f>IF(B654="","",VLOOKUP(AC654,Varsayımlar!$B:$Q,9,0))</f>
        <v/>
      </c>
      <c r="S654" s="2" t="str">
        <f>IF(B654="","",VLOOKUP(AC654,Varsayımlar!$B:$Q,10,0))</f>
        <v/>
      </c>
      <c r="T654" s="2" t="str">
        <f>IF(B654="","",VLOOKUP(AC654,Varsayımlar!$B:$Q,11,0))</f>
        <v/>
      </c>
      <c r="U654" s="2" t="str">
        <f>IF(B654="","",VLOOKUP(AC654,Varsayımlar!$B:$Q,12,0))</f>
        <v/>
      </c>
      <c r="V654" s="2" t="str">
        <f>IF(B654="","",VLOOKUP(AC654,Varsayımlar!$B:$Q,13,0))</f>
        <v/>
      </c>
      <c r="W654" s="2" t="str">
        <f>IF(B654="","",VLOOKUP(AC654,Varsayımlar!$B:$Q,14,0))</f>
        <v/>
      </c>
      <c r="AA654" s="2" t="str">
        <f>IF(B654="","",VLOOKUP(AC654,Varsayımlar!$B:$Q,15,0))</f>
        <v/>
      </c>
      <c r="AB654" s="2" t="str">
        <f>IF(B654="","",VLOOKUP(AC654,Varsayımlar!$B:$Q,16,0))</f>
        <v/>
      </c>
      <c r="AC654" s="2" t="str">
        <f t="shared" si="23"/>
        <v/>
      </c>
    </row>
    <row r="655" spans="2:29" hidden="1" x14ac:dyDescent="0.25">
      <c r="B655" s="6"/>
      <c r="C655" s="7" t="str">
        <f>IF(B655="","",VLOOKUP(AC655,Varsayımlar!$B:$Q,3,0))</f>
        <v/>
      </c>
      <c r="D655" s="7"/>
      <c r="H655" s="5" t="str">
        <f>IF(B655="","",VLOOKUP(AC655,Varsayımlar!$B:$Q,5,0))</f>
        <v/>
      </c>
      <c r="I655" s="5"/>
      <c r="J655" s="5" t="str">
        <f>IF(B655="","",VLOOKUP(AC655,Varsayımlar!$B:$Q,6,0))</f>
        <v/>
      </c>
      <c r="P655" s="5" t="str">
        <f>IF(B655="","",VLOOKUP(AC655,Varsayımlar!$B:$Q,7,0)*K655)</f>
        <v/>
      </c>
      <c r="Q655" s="5" t="str">
        <f>IF(B655="","",VLOOKUP(AC655,Varsayımlar!$B:$Q,8,0))</f>
        <v/>
      </c>
      <c r="R655" s="5" t="str">
        <f>IF(B655="","",VLOOKUP(AC655,Varsayımlar!$B:$Q,9,0))</f>
        <v/>
      </c>
      <c r="S655" s="5" t="str">
        <f>IF(B655="","",VLOOKUP(AC655,Varsayımlar!$B:$Q,10,0))</f>
        <v/>
      </c>
      <c r="T655" s="5" t="str">
        <f>IF(B655="","",VLOOKUP(AC655,Varsayımlar!$B:$Q,11,0))</f>
        <v/>
      </c>
      <c r="U655" s="5" t="str">
        <f>IF(B655="","",VLOOKUP(AC655,Varsayımlar!$B:$Q,12,0))</f>
        <v/>
      </c>
      <c r="V655" s="5" t="str">
        <f>IF(B655="","",VLOOKUP(AC655,Varsayımlar!$B:$Q,13,0))</f>
        <v/>
      </c>
      <c r="W655" s="5" t="str">
        <f>IF(B655="","",VLOOKUP(AC655,Varsayımlar!$B:$Q,14,0))</f>
        <v/>
      </c>
      <c r="AA655" s="5" t="str">
        <f>IF(B655="","",VLOOKUP(AC655,Varsayımlar!$B:$Q,15,0))</f>
        <v/>
      </c>
      <c r="AB655" s="5" t="str">
        <f>IF(B655="","",VLOOKUP(AC655,Varsayımlar!$B:$Q,16,0))</f>
        <v/>
      </c>
      <c r="AC655" s="5" t="str">
        <f t="shared" si="23"/>
        <v/>
      </c>
    </row>
    <row r="656" spans="2:29" hidden="1" x14ac:dyDescent="0.25">
      <c r="C656" s="3" t="str">
        <f>IF(B656="","",VLOOKUP(AC656,Varsayımlar!$B:$Q,3,0))</f>
        <v/>
      </c>
      <c r="H656" s="2" t="str">
        <f>IF(B656="","",VLOOKUP(AC656,Varsayımlar!$B:$Q,5,0))</f>
        <v/>
      </c>
      <c r="J656" s="2" t="str">
        <f>IF(B656="","",VLOOKUP(AC656,Varsayımlar!$B:$Q,6,0))</f>
        <v/>
      </c>
      <c r="P656" s="2" t="str">
        <f>IF(B656="","",VLOOKUP(AC656,Varsayımlar!$B:$Q,7,0)*K656)</f>
        <v/>
      </c>
      <c r="Q656" s="2" t="str">
        <f>IF(B656="","",VLOOKUP(AC656,Varsayımlar!$B:$Q,8,0))</f>
        <v/>
      </c>
      <c r="R656" s="2" t="str">
        <f>IF(B656="","",VLOOKUP(AC656,Varsayımlar!$B:$Q,9,0))</f>
        <v/>
      </c>
      <c r="S656" s="2" t="str">
        <f>IF(B656="","",VLOOKUP(AC656,Varsayımlar!$B:$Q,10,0))</f>
        <v/>
      </c>
      <c r="T656" s="2" t="str">
        <f>IF(B656="","",VLOOKUP(AC656,Varsayımlar!$B:$Q,11,0))</f>
        <v/>
      </c>
      <c r="U656" s="2" t="str">
        <f>IF(B656="","",VLOOKUP(AC656,Varsayımlar!$B:$Q,12,0))</f>
        <v/>
      </c>
      <c r="V656" s="2" t="str">
        <f>IF(B656="","",VLOOKUP(AC656,Varsayımlar!$B:$Q,13,0))</f>
        <v/>
      </c>
      <c r="W656" s="2" t="str">
        <f>IF(B656="","",VLOOKUP(AC656,Varsayımlar!$B:$Q,14,0))</f>
        <v/>
      </c>
      <c r="AA656" s="2" t="str">
        <f>IF(B656="","",VLOOKUP(AC656,Varsayımlar!$B:$Q,15,0))</f>
        <v/>
      </c>
      <c r="AB656" s="2" t="str">
        <f>IF(B656="","",VLOOKUP(AC656,Varsayımlar!$B:$Q,16,0))</f>
        <v/>
      </c>
      <c r="AC656" s="2" t="str">
        <f t="shared" si="23"/>
        <v/>
      </c>
    </row>
    <row r="657" spans="2:29" hidden="1" x14ac:dyDescent="0.25">
      <c r="B657" s="6"/>
      <c r="C657" s="7" t="str">
        <f>IF(B657="","",VLOOKUP(AC657,Varsayımlar!$B:$Q,3,0))</f>
        <v/>
      </c>
      <c r="D657" s="7"/>
      <c r="H657" s="5" t="str">
        <f>IF(B657="","",VLOOKUP(AC657,Varsayımlar!$B:$Q,5,0))</f>
        <v/>
      </c>
      <c r="I657" s="5"/>
      <c r="J657" s="5" t="str">
        <f>IF(B657="","",VLOOKUP(AC657,Varsayımlar!$B:$Q,6,0))</f>
        <v/>
      </c>
      <c r="P657" s="5" t="str">
        <f>IF(B657="","",VLOOKUP(AC657,Varsayımlar!$B:$Q,7,0)*K657)</f>
        <v/>
      </c>
      <c r="Q657" s="5" t="str">
        <f>IF(B657="","",VLOOKUP(AC657,Varsayımlar!$B:$Q,8,0))</f>
        <v/>
      </c>
      <c r="R657" s="5" t="str">
        <f>IF(B657="","",VLOOKUP(AC657,Varsayımlar!$B:$Q,9,0))</f>
        <v/>
      </c>
      <c r="S657" s="5" t="str">
        <f>IF(B657="","",VLOOKUP(AC657,Varsayımlar!$B:$Q,10,0))</f>
        <v/>
      </c>
      <c r="T657" s="5" t="str">
        <f>IF(B657="","",VLOOKUP(AC657,Varsayımlar!$B:$Q,11,0))</f>
        <v/>
      </c>
      <c r="U657" s="5" t="str">
        <f>IF(B657="","",VLOOKUP(AC657,Varsayımlar!$B:$Q,12,0))</f>
        <v/>
      </c>
      <c r="V657" s="5" t="str">
        <f>IF(B657="","",VLOOKUP(AC657,Varsayımlar!$B:$Q,13,0))</f>
        <v/>
      </c>
      <c r="W657" s="5" t="str">
        <f>IF(B657="","",VLOOKUP(AC657,Varsayımlar!$B:$Q,14,0))</f>
        <v/>
      </c>
      <c r="AA657" s="5" t="str">
        <f>IF(B657="","",VLOOKUP(AC657,Varsayımlar!$B:$Q,15,0))</f>
        <v/>
      </c>
      <c r="AB657" s="5" t="str">
        <f>IF(B657="","",VLOOKUP(AC657,Varsayımlar!$B:$Q,16,0))</f>
        <v/>
      </c>
      <c r="AC657" s="5" t="str">
        <f t="shared" si="23"/>
        <v/>
      </c>
    </row>
    <row r="658" spans="2:29" hidden="1" x14ac:dyDescent="0.25">
      <c r="C658" s="3" t="str">
        <f>IF(B658="","",VLOOKUP(AC658,Varsayımlar!$B:$Q,3,0))</f>
        <v/>
      </c>
      <c r="H658" s="2" t="str">
        <f>IF(B658="","",VLOOKUP(AC658,Varsayımlar!$B:$Q,5,0))</f>
        <v/>
      </c>
      <c r="J658" s="2" t="str">
        <f>IF(B658="","",VLOOKUP(AC658,Varsayımlar!$B:$Q,6,0))</f>
        <v/>
      </c>
      <c r="P658" s="2" t="str">
        <f>IF(B658="","",VLOOKUP(AC658,Varsayımlar!$B:$Q,7,0)*K658)</f>
        <v/>
      </c>
      <c r="Q658" s="2" t="str">
        <f>IF(B658="","",VLOOKUP(AC658,Varsayımlar!$B:$Q,8,0))</f>
        <v/>
      </c>
      <c r="R658" s="2" t="str">
        <f>IF(B658="","",VLOOKUP(AC658,Varsayımlar!$B:$Q,9,0))</f>
        <v/>
      </c>
      <c r="S658" s="2" t="str">
        <f>IF(B658="","",VLOOKUP(AC658,Varsayımlar!$B:$Q,10,0))</f>
        <v/>
      </c>
      <c r="T658" s="2" t="str">
        <f>IF(B658="","",VLOOKUP(AC658,Varsayımlar!$B:$Q,11,0))</f>
        <v/>
      </c>
      <c r="U658" s="2" t="str">
        <f>IF(B658="","",VLOOKUP(AC658,Varsayımlar!$B:$Q,12,0))</f>
        <v/>
      </c>
      <c r="V658" s="2" t="str">
        <f>IF(B658="","",VLOOKUP(AC658,Varsayımlar!$B:$Q,13,0))</f>
        <v/>
      </c>
      <c r="W658" s="2" t="str">
        <f>IF(B658="","",VLOOKUP(AC658,Varsayımlar!$B:$Q,14,0))</f>
        <v/>
      </c>
      <c r="AA658" s="2" t="str">
        <f>IF(B658="","",VLOOKUP(AC658,Varsayımlar!$B:$Q,15,0))</f>
        <v/>
      </c>
      <c r="AB658" s="2" t="str">
        <f>IF(B658="","",VLOOKUP(AC658,Varsayımlar!$B:$Q,16,0))</f>
        <v/>
      </c>
      <c r="AC658" s="2" t="str">
        <f t="shared" si="23"/>
        <v/>
      </c>
    </row>
    <row r="659" spans="2:29" hidden="1" x14ac:dyDescent="0.25">
      <c r="B659" s="6"/>
      <c r="C659" s="7" t="str">
        <f>IF(B659="","",VLOOKUP(AC659,Varsayımlar!$B:$Q,3,0))</f>
        <v/>
      </c>
      <c r="D659" s="7"/>
      <c r="H659" s="5" t="str">
        <f>IF(B659="","",VLOOKUP(AC659,Varsayımlar!$B:$Q,5,0))</f>
        <v/>
      </c>
      <c r="I659" s="5"/>
      <c r="J659" s="5" t="str">
        <f>IF(B659="","",VLOOKUP(AC659,Varsayımlar!$B:$Q,6,0))</f>
        <v/>
      </c>
      <c r="P659" s="5" t="str">
        <f>IF(B659="","",VLOOKUP(AC659,Varsayımlar!$B:$Q,7,0)*K659)</f>
        <v/>
      </c>
      <c r="Q659" s="5" t="str">
        <f>IF(B659="","",VLOOKUP(AC659,Varsayımlar!$B:$Q,8,0))</f>
        <v/>
      </c>
      <c r="R659" s="5" t="str">
        <f>IF(B659="","",VLOOKUP(AC659,Varsayımlar!$B:$Q,9,0))</f>
        <v/>
      </c>
      <c r="S659" s="5" t="str">
        <f>IF(B659="","",VLOOKUP(AC659,Varsayımlar!$B:$Q,10,0))</f>
        <v/>
      </c>
      <c r="T659" s="5" t="str">
        <f>IF(B659="","",VLOOKUP(AC659,Varsayımlar!$B:$Q,11,0))</f>
        <v/>
      </c>
      <c r="U659" s="5" t="str">
        <f>IF(B659="","",VLOOKUP(AC659,Varsayımlar!$B:$Q,12,0))</f>
        <v/>
      </c>
      <c r="V659" s="5" t="str">
        <f>IF(B659="","",VLOOKUP(AC659,Varsayımlar!$B:$Q,13,0))</f>
        <v/>
      </c>
      <c r="W659" s="5" t="str">
        <f>IF(B659="","",VLOOKUP(AC659,Varsayımlar!$B:$Q,14,0))</f>
        <v/>
      </c>
      <c r="AA659" s="5" t="str">
        <f>IF(B659="","",VLOOKUP(AC659,Varsayımlar!$B:$Q,15,0))</f>
        <v/>
      </c>
      <c r="AB659" s="5" t="str">
        <f>IF(B659="","",VLOOKUP(AC659,Varsayımlar!$B:$Q,16,0))</f>
        <v/>
      </c>
      <c r="AC659" s="5" t="str">
        <f t="shared" si="23"/>
        <v/>
      </c>
    </row>
    <row r="660" spans="2:29" hidden="1" x14ac:dyDescent="0.25">
      <c r="C660" s="3" t="str">
        <f>IF(B660="","",VLOOKUP(AC660,Varsayımlar!$B:$Q,3,0))</f>
        <v/>
      </c>
      <c r="H660" s="2" t="str">
        <f>IF(B660="","",VLOOKUP(AC660,Varsayımlar!$B:$Q,5,0))</f>
        <v/>
      </c>
      <c r="J660" s="2" t="str">
        <f>IF(B660="","",VLOOKUP(AC660,Varsayımlar!$B:$Q,6,0))</f>
        <v/>
      </c>
      <c r="P660" s="2" t="str">
        <f>IF(B660="","",VLOOKUP(AC660,Varsayımlar!$B:$Q,7,0)*K660)</f>
        <v/>
      </c>
      <c r="Q660" s="2" t="str">
        <f>IF(B660="","",VLOOKUP(AC660,Varsayımlar!$B:$Q,8,0))</f>
        <v/>
      </c>
      <c r="R660" s="2" t="str">
        <f>IF(B660="","",VLOOKUP(AC660,Varsayımlar!$B:$Q,9,0))</f>
        <v/>
      </c>
      <c r="S660" s="2" t="str">
        <f>IF(B660="","",VLOOKUP(AC660,Varsayımlar!$B:$Q,10,0))</f>
        <v/>
      </c>
      <c r="T660" s="2" t="str">
        <f>IF(B660="","",VLOOKUP(AC660,Varsayımlar!$B:$Q,11,0))</f>
        <v/>
      </c>
      <c r="U660" s="2" t="str">
        <f>IF(B660="","",VLOOKUP(AC660,Varsayımlar!$B:$Q,12,0))</f>
        <v/>
      </c>
      <c r="V660" s="2" t="str">
        <f>IF(B660="","",VLOOKUP(AC660,Varsayımlar!$B:$Q,13,0))</f>
        <v/>
      </c>
      <c r="W660" s="2" t="str">
        <f>IF(B660="","",VLOOKUP(AC660,Varsayımlar!$B:$Q,14,0))</f>
        <v/>
      </c>
      <c r="AA660" s="2" t="str">
        <f>IF(B660="","",VLOOKUP(AC660,Varsayımlar!$B:$Q,15,0))</f>
        <v/>
      </c>
      <c r="AB660" s="2" t="str">
        <f>IF(B660="","",VLOOKUP(AC660,Varsayımlar!$B:$Q,16,0))</f>
        <v/>
      </c>
      <c r="AC660" s="2" t="str">
        <f t="shared" si="23"/>
        <v/>
      </c>
    </row>
    <row r="661" spans="2:29" hidden="1" x14ac:dyDescent="0.25">
      <c r="B661" s="6"/>
      <c r="C661" s="7" t="str">
        <f>IF(B661="","",VLOOKUP(AC661,Varsayımlar!$B:$Q,3,0))</f>
        <v/>
      </c>
      <c r="D661" s="7"/>
      <c r="H661" s="5" t="str">
        <f>IF(B661="","",VLOOKUP(AC661,Varsayımlar!$B:$Q,5,0))</f>
        <v/>
      </c>
      <c r="I661" s="5"/>
      <c r="J661" s="5" t="str">
        <f>IF(B661="","",VLOOKUP(AC661,Varsayımlar!$B:$Q,6,0))</f>
        <v/>
      </c>
      <c r="P661" s="5" t="str">
        <f>IF(B661="","",VLOOKUP(AC661,Varsayımlar!$B:$Q,7,0)*K661)</f>
        <v/>
      </c>
      <c r="Q661" s="5" t="str">
        <f>IF(B661="","",VLOOKUP(AC661,Varsayımlar!$B:$Q,8,0))</f>
        <v/>
      </c>
      <c r="R661" s="5" t="str">
        <f>IF(B661="","",VLOOKUP(AC661,Varsayımlar!$B:$Q,9,0))</f>
        <v/>
      </c>
      <c r="S661" s="5" t="str">
        <f>IF(B661="","",VLOOKUP(AC661,Varsayımlar!$B:$Q,10,0))</f>
        <v/>
      </c>
      <c r="T661" s="5" t="str">
        <f>IF(B661="","",VLOOKUP(AC661,Varsayımlar!$B:$Q,11,0))</f>
        <v/>
      </c>
      <c r="U661" s="5" t="str">
        <f>IF(B661="","",VLOOKUP(AC661,Varsayımlar!$B:$Q,12,0))</f>
        <v/>
      </c>
      <c r="V661" s="5" t="str">
        <f>IF(B661="","",VLOOKUP(AC661,Varsayımlar!$B:$Q,13,0))</f>
        <v/>
      </c>
      <c r="W661" s="5" t="str">
        <f>IF(B661="","",VLOOKUP(AC661,Varsayımlar!$B:$Q,14,0))</f>
        <v/>
      </c>
      <c r="AA661" s="5" t="str">
        <f>IF(B661="","",VLOOKUP(AC661,Varsayımlar!$B:$Q,15,0))</f>
        <v/>
      </c>
      <c r="AB661" s="5" t="str">
        <f>IF(B661="","",VLOOKUP(AC661,Varsayımlar!$B:$Q,16,0))</f>
        <v/>
      </c>
      <c r="AC661" s="5" t="str">
        <f t="shared" si="23"/>
        <v/>
      </c>
    </row>
    <row r="662" spans="2:29" hidden="1" x14ac:dyDescent="0.25">
      <c r="C662" s="3" t="str">
        <f>IF(B662="","",VLOOKUP(AC662,Varsayımlar!$B:$Q,3,0))</f>
        <v/>
      </c>
      <c r="H662" s="2" t="str">
        <f>IF(B662="","",VLOOKUP(AC662,Varsayımlar!$B:$Q,5,0))</f>
        <v/>
      </c>
      <c r="J662" s="2" t="str">
        <f>IF(B662="","",VLOOKUP(AC662,Varsayımlar!$B:$Q,6,0))</f>
        <v/>
      </c>
      <c r="P662" s="2" t="str">
        <f>IF(B662="","",VLOOKUP(AC662,Varsayımlar!$B:$Q,7,0)*K662)</f>
        <v/>
      </c>
      <c r="Q662" s="2" t="str">
        <f>IF(B662="","",VLOOKUP(AC662,Varsayımlar!$B:$Q,8,0))</f>
        <v/>
      </c>
      <c r="R662" s="2" t="str">
        <f>IF(B662="","",VLOOKUP(AC662,Varsayımlar!$B:$Q,9,0))</f>
        <v/>
      </c>
      <c r="S662" s="2" t="str">
        <f>IF(B662="","",VLOOKUP(AC662,Varsayımlar!$B:$Q,10,0))</f>
        <v/>
      </c>
      <c r="T662" s="2" t="str">
        <f>IF(B662="","",VLOOKUP(AC662,Varsayımlar!$B:$Q,11,0))</f>
        <v/>
      </c>
      <c r="U662" s="2" t="str">
        <f>IF(B662="","",VLOOKUP(AC662,Varsayımlar!$B:$Q,12,0))</f>
        <v/>
      </c>
      <c r="V662" s="2" t="str">
        <f>IF(B662="","",VLOOKUP(AC662,Varsayımlar!$B:$Q,13,0))</f>
        <v/>
      </c>
      <c r="W662" s="2" t="str">
        <f>IF(B662="","",VLOOKUP(AC662,Varsayımlar!$B:$Q,14,0))</f>
        <v/>
      </c>
      <c r="AA662" s="2" t="str">
        <f>IF(B662="","",VLOOKUP(AC662,Varsayımlar!$B:$Q,15,0))</f>
        <v/>
      </c>
      <c r="AB662" s="2" t="str">
        <f>IF(B662="","",VLOOKUP(AC662,Varsayımlar!$B:$Q,16,0))</f>
        <v/>
      </c>
      <c r="AC662" s="2" t="str">
        <f t="shared" si="23"/>
        <v/>
      </c>
    </row>
    <row r="663" spans="2:29" hidden="1" x14ac:dyDescent="0.25">
      <c r="B663" s="6"/>
      <c r="C663" s="7" t="str">
        <f>IF(B663="","",VLOOKUP(AC663,Varsayımlar!$B:$Q,3,0))</f>
        <v/>
      </c>
      <c r="D663" s="7"/>
      <c r="H663" s="5" t="str">
        <f>IF(B663="","",VLOOKUP(AC663,Varsayımlar!$B:$Q,5,0))</f>
        <v/>
      </c>
      <c r="I663" s="5"/>
      <c r="J663" s="5" t="str">
        <f>IF(B663="","",VLOOKUP(AC663,Varsayımlar!$B:$Q,6,0))</f>
        <v/>
      </c>
      <c r="P663" s="5" t="str">
        <f>IF(B663="","",VLOOKUP(AC663,Varsayımlar!$B:$Q,7,0)*K663)</f>
        <v/>
      </c>
      <c r="Q663" s="5" t="str">
        <f>IF(B663="","",VLOOKUP(AC663,Varsayımlar!$B:$Q,8,0))</f>
        <v/>
      </c>
      <c r="R663" s="5" t="str">
        <f>IF(B663="","",VLOOKUP(AC663,Varsayımlar!$B:$Q,9,0))</f>
        <v/>
      </c>
      <c r="S663" s="5" t="str">
        <f>IF(B663="","",VLOOKUP(AC663,Varsayımlar!$B:$Q,10,0))</f>
        <v/>
      </c>
      <c r="T663" s="5" t="str">
        <f>IF(B663="","",VLOOKUP(AC663,Varsayımlar!$B:$Q,11,0))</f>
        <v/>
      </c>
      <c r="U663" s="5" t="str">
        <f>IF(B663="","",VLOOKUP(AC663,Varsayımlar!$B:$Q,12,0))</f>
        <v/>
      </c>
      <c r="V663" s="5" t="str">
        <f>IF(B663="","",VLOOKUP(AC663,Varsayımlar!$B:$Q,13,0))</f>
        <v/>
      </c>
      <c r="W663" s="5" t="str">
        <f>IF(B663="","",VLOOKUP(AC663,Varsayımlar!$B:$Q,14,0))</f>
        <v/>
      </c>
      <c r="AA663" s="5" t="str">
        <f>IF(B663="","",VLOOKUP(AC663,Varsayımlar!$B:$Q,15,0))</f>
        <v/>
      </c>
      <c r="AB663" s="5" t="str">
        <f>IF(B663="","",VLOOKUP(AC663,Varsayımlar!$B:$Q,16,0))</f>
        <v/>
      </c>
      <c r="AC663" s="5" t="str">
        <f t="shared" si="23"/>
        <v/>
      </c>
    </row>
    <row r="664" spans="2:29" hidden="1" x14ac:dyDescent="0.25">
      <c r="C664" s="3" t="str">
        <f>IF(B664="","",VLOOKUP(AC664,Varsayımlar!$B:$Q,3,0))</f>
        <v/>
      </c>
      <c r="H664" s="2" t="str">
        <f>IF(B664="","",VLOOKUP(AC664,Varsayımlar!$B:$Q,5,0))</f>
        <v/>
      </c>
      <c r="J664" s="2" t="str">
        <f>IF(B664="","",VLOOKUP(AC664,Varsayımlar!$B:$Q,6,0))</f>
        <v/>
      </c>
      <c r="P664" s="2" t="str">
        <f>IF(B664="","",VLOOKUP(AC664,Varsayımlar!$B:$Q,7,0)*K664)</f>
        <v/>
      </c>
      <c r="Q664" s="2" t="str">
        <f>IF(B664="","",VLOOKUP(AC664,Varsayımlar!$B:$Q,8,0))</f>
        <v/>
      </c>
      <c r="R664" s="2" t="str">
        <f>IF(B664="","",VLOOKUP(AC664,Varsayımlar!$B:$Q,9,0))</f>
        <v/>
      </c>
      <c r="S664" s="2" t="str">
        <f>IF(B664="","",VLOOKUP(AC664,Varsayımlar!$B:$Q,10,0))</f>
        <v/>
      </c>
      <c r="T664" s="2" t="str">
        <f>IF(B664="","",VLOOKUP(AC664,Varsayımlar!$B:$Q,11,0))</f>
        <v/>
      </c>
      <c r="U664" s="2" t="str">
        <f>IF(B664="","",VLOOKUP(AC664,Varsayımlar!$B:$Q,12,0))</f>
        <v/>
      </c>
      <c r="V664" s="2" t="str">
        <f>IF(B664="","",VLOOKUP(AC664,Varsayımlar!$B:$Q,13,0))</f>
        <v/>
      </c>
      <c r="W664" s="2" t="str">
        <f>IF(B664="","",VLOOKUP(AC664,Varsayımlar!$B:$Q,14,0))</f>
        <v/>
      </c>
      <c r="AA664" s="2" t="str">
        <f>IF(B664="","",VLOOKUP(AC664,Varsayımlar!$B:$Q,15,0))</f>
        <v/>
      </c>
      <c r="AB664" s="2" t="str">
        <f>IF(B664="","",VLOOKUP(AC664,Varsayımlar!$B:$Q,16,0))</f>
        <v/>
      </c>
      <c r="AC664" s="2" t="str">
        <f t="shared" si="23"/>
        <v/>
      </c>
    </row>
    <row r="665" spans="2:29" hidden="1" x14ac:dyDescent="0.25">
      <c r="B665" s="6"/>
      <c r="C665" s="7" t="str">
        <f>IF(B665="","",VLOOKUP(AC665,Varsayımlar!$B:$Q,3,0))</f>
        <v/>
      </c>
      <c r="D665" s="7"/>
      <c r="H665" s="5" t="str">
        <f>IF(B665="","",VLOOKUP(AC665,Varsayımlar!$B:$Q,5,0))</f>
        <v/>
      </c>
      <c r="I665" s="5"/>
      <c r="J665" s="5" t="str">
        <f>IF(B665="","",VLOOKUP(AC665,Varsayımlar!$B:$Q,6,0))</f>
        <v/>
      </c>
      <c r="P665" s="5" t="str">
        <f>IF(B665="","",VLOOKUP(AC665,Varsayımlar!$B:$Q,7,0)*K665)</f>
        <v/>
      </c>
      <c r="Q665" s="5" t="str">
        <f>IF(B665="","",VLOOKUP(AC665,Varsayımlar!$B:$Q,8,0))</f>
        <v/>
      </c>
      <c r="R665" s="5" t="str">
        <f>IF(B665="","",VLOOKUP(AC665,Varsayımlar!$B:$Q,9,0))</f>
        <v/>
      </c>
      <c r="S665" s="5" t="str">
        <f>IF(B665="","",VLOOKUP(AC665,Varsayımlar!$B:$Q,10,0))</f>
        <v/>
      </c>
      <c r="T665" s="5" t="str">
        <f>IF(B665="","",VLOOKUP(AC665,Varsayımlar!$B:$Q,11,0))</f>
        <v/>
      </c>
      <c r="U665" s="5" t="str">
        <f>IF(B665="","",VLOOKUP(AC665,Varsayımlar!$B:$Q,12,0))</f>
        <v/>
      </c>
      <c r="V665" s="5" t="str">
        <f>IF(B665="","",VLOOKUP(AC665,Varsayımlar!$B:$Q,13,0))</f>
        <v/>
      </c>
      <c r="W665" s="5" t="str">
        <f>IF(B665="","",VLOOKUP(AC665,Varsayımlar!$B:$Q,14,0))</f>
        <v/>
      </c>
      <c r="AA665" s="5" t="str">
        <f>IF(B665="","",VLOOKUP(AC665,Varsayımlar!$B:$Q,15,0))</f>
        <v/>
      </c>
      <c r="AB665" s="5" t="str">
        <f>IF(B665="","",VLOOKUP(AC665,Varsayımlar!$B:$Q,16,0))</f>
        <v/>
      </c>
      <c r="AC665" s="5" t="str">
        <f t="shared" si="23"/>
        <v/>
      </c>
    </row>
    <row r="666" spans="2:29" hidden="1" x14ac:dyDescent="0.25">
      <c r="C666" s="3" t="str">
        <f>IF(B666="","",VLOOKUP(AC666,Varsayımlar!$B:$Q,3,0))</f>
        <v/>
      </c>
      <c r="H666" s="2" t="str">
        <f>IF(B666="","",VLOOKUP(AC666,Varsayımlar!$B:$Q,5,0))</f>
        <v/>
      </c>
      <c r="J666" s="2" t="str">
        <f>IF(B666="","",VLOOKUP(AC666,Varsayımlar!$B:$Q,6,0))</f>
        <v/>
      </c>
      <c r="P666" s="2" t="str">
        <f>IF(B666="","",VLOOKUP(AC666,Varsayımlar!$B:$Q,7,0)*K666)</f>
        <v/>
      </c>
      <c r="Q666" s="2" t="str">
        <f>IF(B666="","",VLOOKUP(AC666,Varsayımlar!$B:$Q,8,0))</f>
        <v/>
      </c>
      <c r="R666" s="2" t="str">
        <f>IF(B666="","",VLOOKUP(AC666,Varsayımlar!$B:$Q,9,0))</f>
        <v/>
      </c>
      <c r="S666" s="2" t="str">
        <f>IF(B666="","",VLOOKUP(AC666,Varsayımlar!$B:$Q,10,0))</f>
        <v/>
      </c>
      <c r="T666" s="2" t="str">
        <f>IF(B666="","",VLOOKUP(AC666,Varsayımlar!$B:$Q,11,0))</f>
        <v/>
      </c>
      <c r="U666" s="2" t="str">
        <f>IF(B666="","",VLOOKUP(AC666,Varsayımlar!$B:$Q,12,0))</f>
        <v/>
      </c>
      <c r="V666" s="2" t="str">
        <f>IF(B666="","",VLOOKUP(AC666,Varsayımlar!$B:$Q,13,0))</f>
        <v/>
      </c>
      <c r="W666" s="2" t="str">
        <f>IF(B666="","",VLOOKUP(AC666,Varsayımlar!$B:$Q,14,0))</f>
        <v/>
      </c>
      <c r="AA666" s="2" t="str">
        <f>IF(B666="","",VLOOKUP(AC666,Varsayımlar!$B:$Q,15,0))</f>
        <v/>
      </c>
      <c r="AB666" s="2" t="str">
        <f>IF(B666="","",VLOOKUP(AC666,Varsayımlar!$B:$Q,16,0))</f>
        <v/>
      </c>
      <c r="AC666" s="2" t="str">
        <f t="shared" si="23"/>
        <v/>
      </c>
    </row>
    <row r="667" spans="2:29" hidden="1" x14ac:dyDescent="0.25">
      <c r="B667" s="6"/>
      <c r="C667" s="7" t="str">
        <f>IF(B667="","",VLOOKUP(AC667,Varsayımlar!$B:$Q,3,0))</f>
        <v/>
      </c>
      <c r="D667" s="7"/>
      <c r="H667" s="5" t="str">
        <f>IF(B667="","",VLOOKUP(AC667,Varsayımlar!$B:$Q,5,0))</f>
        <v/>
      </c>
      <c r="I667" s="5"/>
      <c r="J667" s="5" t="str">
        <f>IF(B667="","",VLOOKUP(AC667,Varsayımlar!$B:$Q,6,0))</f>
        <v/>
      </c>
      <c r="P667" s="5" t="str">
        <f>IF(B667="","",VLOOKUP(AC667,Varsayımlar!$B:$Q,7,0)*K667)</f>
        <v/>
      </c>
      <c r="Q667" s="5" t="str">
        <f>IF(B667="","",VLOOKUP(AC667,Varsayımlar!$B:$Q,8,0))</f>
        <v/>
      </c>
      <c r="R667" s="5" t="str">
        <f>IF(B667="","",VLOOKUP(AC667,Varsayımlar!$B:$Q,9,0))</f>
        <v/>
      </c>
      <c r="S667" s="5" t="str">
        <f>IF(B667="","",VLOOKUP(AC667,Varsayımlar!$B:$Q,10,0))</f>
        <v/>
      </c>
      <c r="T667" s="5" t="str">
        <f>IF(B667="","",VLOOKUP(AC667,Varsayımlar!$B:$Q,11,0))</f>
        <v/>
      </c>
      <c r="U667" s="5" t="str">
        <f>IF(B667="","",VLOOKUP(AC667,Varsayımlar!$B:$Q,12,0))</f>
        <v/>
      </c>
      <c r="V667" s="5" t="str">
        <f>IF(B667="","",VLOOKUP(AC667,Varsayımlar!$B:$Q,13,0))</f>
        <v/>
      </c>
      <c r="W667" s="5" t="str">
        <f>IF(B667="","",VLOOKUP(AC667,Varsayımlar!$B:$Q,14,0))</f>
        <v/>
      </c>
      <c r="AA667" s="5" t="str">
        <f>IF(B667="","",VLOOKUP(AC667,Varsayımlar!$B:$Q,15,0))</f>
        <v/>
      </c>
      <c r="AB667" s="5" t="str">
        <f>IF(B667="","",VLOOKUP(AC667,Varsayımlar!$B:$Q,16,0))</f>
        <v/>
      </c>
      <c r="AC667" s="5" t="str">
        <f t="shared" si="23"/>
        <v/>
      </c>
    </row>
    <row r="668" spans="2:29" hidden="1" x14ac:dyDescent="0.25">
      <c r="C668" s="3" t="str">
        <f>IF(B668="","",VLOOKUP(AC668,Varsayımlar!$B:$Q,3,0))</f>
        <v/>
      </c>
      <c r="H668" s="2" t="str">
        <f>IF(B668="","",VLOOKUP(AC668,Varsayımlar!$B:$Q,5,0))</f>
        <v/>
      </c>
      <c r="J668" s="2" t="str">
        <f>IF(B668="","",VLOOKUP(AC668,Varsayımlar!$B:$Q,6,0))</f>
        <v/>
      </c>
      <c r="P668" s="2" t="str">
        <f>IF(B668="","",VLOOKUP(AC668,Varsayımlar!$B:$Q,7,0)*K668)</f>
        <v/>
      </c>
      <c r="Q668" s="2" t="str">
        <f>IF(B668="","",VLOOKUP(AC668,Varsayımlar!$B:$Q,8,0))</f>
        <v/>
      </c>
      <c r="R668" s="2" t="str">
        <f>IF(B668="","",VLOOKUP(AC668,Varsayımlar!$B:$Q,9,0))</f>
        <v/>
      </c>
      <c r="S668" s="2" t="str">
        <f>IF(B668="","",VLOOKUP(AC668,Varsayımlar!$B:$Q,10,0))</f>
        <v/>
      </c>
      <c r="T668" s="2" t="str">
        <f>IF(B668="","",VLOOKUP(AC668,Varsayımlar!$B:$Q,11,0))</f>
        <v/>
      </c>
      <c r="U668" s="2" t="str">
        <f>IF(B668="","",VLOOKUP(AC668,Varsayımlar!$B:$Q,12,0))</f>
        <v/>
      </c>
      <c r="V668" s="2" t="str">
        <f>IF(B668="","",VLOOKUP(AC668,Varsayımlar!$B:$Q,13,0))</f>
        <v/>
      </c>
      <c r="W668" s="2" t="str">
        <f>IF(B668="","",VLOOKUP(AC668,Varsayımlar!$B:$Q,14,0))</f>
        <v/>
      </c>
      <c r="AA668" s="2" t="str">
        <f>IF(B668="","",VLOOKUP(AC668,Varsayımlar!$B:$Q,15,0))</f>
        <v/>
      </c>
      <c r="AB668" s="2" t="str">
        <f>IF(B668="","",VLOOKUP(AC668,Varsayımlar!$B:$Q,16,0))</f>
        <v/>
      </c>
      <c r="AC668" s="2" t="str">
        <f t="shared" si="23"/>
        <v/>
      </c>
    </row>
    <row r="669" spans="2:29" hidden="1" x14ac:dyDescent="0.25">
      <c r="B669" s="6"/>
      <c r="C669" s="7" t="str">
        <f>IF(B669="","",VLOOKUP(AC669,Varsayımlar!$B:$Q,3,0))</f>
        <v/>
      </c>
      <c r="D669" s="7"/>
      <c r="H669" s="5" t="str">
        <f>IF(B669="","",VLOOKUP(AC669,Varsayımlar!$B:$Q,5,0))</f>
        <v/>
      </c>
      <c r="I669" s="5"/>
      <c r="J669" s="5" t="str">
        <f>IF(B669="","",VLOOKUP(AC669,Varsayımlar!$B:$Q,6,0))</f>
        <v/>
      </c>
      <c r="P669" s="5" t="str">
        <f>IF(B669="","",VLOOKUP(AC669,Varsayımlar!$B:$Q,7,0)*K669)</f>
        <v/>
      </c>
      <c r="Q669" s="5" t="str">
        <f>IF(B669="","",VLOOKUP(AC669,Varsayımlar!$B:$Q,8,0))</f>
        <v/>
      </c>
      <c r="R669" s="5" t="str">
        <f>IF(B669="","",VLOOKUP(AC669,Varsayımlar!$B:$Q,9,0))</f>
        <v/>
      </c>
      <c r="S669" s="5" t="str">
        <f>IF(B669="","",VLOOKUP(AC669,Varsayımlar!$B:$Q,10,0))</f>
        <v/>
      </c>
      <c r="T669" s="5" t="str">
        <f>IF(B669="","",VLOOKUP(AC669,Varsayımlar!$B:$Q,11,0))</f>
        <v/>
      </c>
      <c r="U669" s="5" t="str">
        <f>IF(B669="","",VLOOKUP(AC669,Varsayımlar!$B:$Q,12,0))</f>
        <v/>
      </c>
      <c r="V669" s="5" t="str">
        <f>IF(B669="","",VLOOKUP(AC669,Varsayımlar!$B:$Q,13,0))</f>
        <v/>
      </c>
      <c r="W669" s="5" t="str">
        <f>IF(B669="","",VLOOKUP(AC669,Varsayımlar!$B:$Q,14,0))</f>
        <v/>
      </c>
      <c r="AA669" s="5" t="str">
        <f>IF(B669="","",VLOOKUP(AC669,Varsayımlar!$B:$Q,15,0))</f>
        <v/>
      </c>
      <c r="AB669" s="5" t="str">
        <f>IF(B669="","",VLOOKUP(AC669,Varsayımlar!$B:$Q,16,0))</f>
        <v/>
      </c>
      <c r="AC669" s="5" t="str">
        <f t="shared" si="23"/>
        <v/>
      </c>
    </row>
    <row r="670" spans="2:29" hidden="1" x14ac:dyDescent="0.25">
      <c r="C670" s="3" t="str">
        <f>IF(B670="","",VLOOKUP(AC670,Varsayımlar!$B:$Q,3,0))</f>
        <v/>
      </c>
      <c r="H670" s="2" t="str">
        <f>IF(B670="","",VLOOKUP(AC670,Varsayımlar!$B:$Q,5,0))</f>
        <v/>
      </c>
      <c r="J670" s="2" t="str">
        <f>IF(B670="","",VLOOKUP(AC670,Varsayımlar!$B:$Q,6,0))</f>
        <v/>
      </c>
      <c r="P670" s="2" t="str">
        <f>IF(B670="","",VLOOKUP(AC670,Varsayımlar!$B:$Q,7,0)*K670)</f>
        <v/>
      </c>
      <c r="Q670" s="2" t="str">
        <f>IF(B670="","",VLOOKUP(AC670,Varsayımlar!$B:$Q,8,0))</f>
        <v/>
      </c>
      <c r="R670" s="2" t="str">
        <f>IF(B670="","",VLOOKUP(AC670,Varsayımlar!$B:$Q,9,0))</f>
        <v/>
      </c>
      <c r="S670" s="2" t="str">
        <f>IF(B670="","",VLOOKUP(AC670,Varsayımlar!$B:$Q,10,0))</f>
        <v/>
      </c>
      <c r="T670" s="2" t="str">
        <f>IF(B670="","",VLOOKUP(AC670,Varsayımlar!$B:$Q,11,0))</f>
        <v/>
      </c>
      <c r="U670" s="2" t="str">
        <f>IF(B670="","",VLOOKUP(AC670,Varsayımlar!$B:$Q,12,0))</f>
        <v/>
      </c>
      <c r="V670" s="2" t="str">
        <f>IF(B670="","",VLOOKUP(AC670,Varsayımlar!$B:$Q,13,0))</f>
        <v/>
      </c>
      <c r="W670" s="2" t="str">
        <f>IF(B670="","",VLOOKUP(AC670,Varsayımlar!$B:$Q,14,0))</f>
        <v/>
      </c>
      <c r="AA670" s="2" t="str">
        <f>IF(B670="","",VLOOKUP(AC670,Varsayımlar!$B:$Q,15,0))</f>
        <v/>
      </c>
      <c r="AB670" s="2" t="str">
        <f>IF(B670="","",VLOOKUP(AC670,Varsayımlar!$B:$Q,16,0))</f>
        <v/>
      </c>
      <c r="AC670" s="2" t="str">
        <f t="shared" si="23"/>
        <v/>
      </c>
    </row>
    <row r="671" spans="2:29" hidden="1" x14ac:dyDescent="0.25">
      <c r="B671" s="6"/>
      <c r="C671" s="7" t="str">
        <f>IF(B671="","",VLOOKUP(AC671,Varsayımlar!$B:$Q,3,0))</f>
        <v/>
      </c>
      <c r="D671" s="7"/>
      <c r="H671" s="5" t="str">
        <f>IF(B671="","",VLOOKUP(AC671,Varsayımlar!$B:$Q,5,0))</f>
        <v/>
      </c>
      <c r="I671" s="5"/>
      <c r="J671" s="5" t="str">
        <f>IF(B671="","",VLOOKUP(AC671,Varsayımlar!$B:$Q,6,0))</f>
        <v/>
      </c>
      <c r="P671" s="5" t="str">
        <f>IF(B671="","",VLOOKUP(AC671,Varsayımlar!$B:$Q,7,0)*K671)</f>
        <v/>
      </c>
      <c r="Q671" s="5" t="str">
        <f>IF(B671="","",VLOOKUP(AC671,Varsayımlar!$B:$Q,8,0))</f>
        <v/>
      </c>
      <c r="R671" s="5" t="str">
        <f>IF(B671="","",VLOOKUP(AC671,Varsayımlar!$B:$Q,9,0))</f>
        <v/>
      </c>
      <c r="S671" s="5" t="str">
        <f>IF(B671="","",VLOOKUP(AC671,Varsayımlar!$B:$Q,10,0))</f>
        <v/>
      </c>
      <c r="T671" s="5" t="str">
        <f>IF(B671="","",VLOOKUP(AC671,Varsayımlar!$B:$Q,11,0))</f>
        <v/>
      </c>
      <c r="U671" s="5" t="str">
        <f>IF(B671="","",VLOOKUP(AC671,Varsayımlar!$B:$Q,12,0))</f>
        <v/>
      </c>
      <c r="V671" s="5" t="str">
        <f>IF(B671="","",VLOOKUP(AC671,Varsayımlar!$B:$Q,13,0))</f>
        <v/>
      </c>
      <c r="W671" s="5" t="str">
        <f>IF(B671="","",VLOOKUP(AC671,Varsayımlar!$B:$Q,14,0))</f>
        <v/>
      </c>
      <c r="AA671" s="5" t="str">
        <f>IF(B671="","",VLOOKUP(AC671,Varsayımlar!$B:$Q,15,0))</f>
        <v/>
      </c>
      <c r="AB671" s="5" t="str">
        <f>IF(B671="","",VLOOKUP(AC671,Varsayımlar!$B:$Q,16,0))</f>
        <v/>
      </c>
      <c r="AC671" s="5" t="str">
        <f t="shared" si="23"/>
        <v/>
      </c>
    </row>
    <row r="672" spans="2:29" hidden="1" x14ac:dyDescent="0.25">
      <c r="C672" s="3" t="str">
        <f>IF(B672="","",VLOOKUP(AC672,Varsayımlar!$B:$Q,3,0))</f>
        <v/>
      </c>
      <c r="H672" s="2" t="str">
        <f>IF(B672="","",VLOOKUP(AC672,Varsayımlar!$B:$Q,5,0))</f>
        <v/>
      </c>
      <c r="J672" s="2" t="str">
        <f>IF(B672="","",VLOOKUP(AC672,Varsayımlar!$B:$Q,6,0))</f>
        <v/>
      </c>
      <c r="P672" s="2" t="str">
        <f>IF(B672="","",VLOOKUP(AC672,Varsayımlar!$B:$Q,7,0)*K672)</f>
        <v/>
      </c>
      <c r="Q672" s="2" t="str">
        <f>IF(B672="","",VLOOKUP(AC672,Varsayımlar!$B:$Q,8,0))</f>
        <v/>
      </c>
      <c r="R672" s="2" t="str">
        <f>IF(B672="","",VLOOKUP(AC672,Varsayımlar!$B:$Q,9,0))</f>
        <v/>
      </c>
      <c r="S672" s="2" t="str">
        <f>IF(B672="","",VLOOKUP(AC672,Varsayımlar!$B:$Q,10,0))</f>
        <v/>
      </c>
      <c r="T672" s="2" t="str">
        <f>IF(B672="","",VLOOKUP(AC672,Varsayımlar!$B:$Q,11,0))</f>
        <v/>
      </c>
      <c r="U672" s="2" t="str">
        <f>IF(B672="","",VLOOKUP(AC672,Varsayımlar!$B:$Q,12,0))</f>
        <v/>
      </c>
      <c r="V672" s="2" t="str">
        <f>IF(B672="","",VLOOKUP(AC672,Varsayımlar!$B:$Q,13,0))</f>
        <v/>
      </c>
      <c r="W672" s="2" t="str">
        <f>IF(B672="","",VLOOKUP(AC672,Varsayımlar!$B:$Q,14,0))</f>
        <v/>
      </c>
      <c r="AA672" s="2" t="str">
        <f>IF(B672="","",VLOOKUP(AC672,Varsayımlar!$B:$Q,15,0))</f>
        <v/>
      </c>
      <c r="AB672" s="2" t="str">
        <f>IF(B672="","",VLOOKUP(AC672,Varsayımlar!$B:$Q,16,0))</f>
        <v/>
      </c>
      <c r="AC672" s="2" t="str">
        <f t="shared" si="23"/>
        <v/>
      </c>
    </row>
    <row r="673" spans="2:29" hidden="1" x14ac:dyDescent="0.25">
      <c r="B673" s="6"/>
      <c r="C673" s="7" t="str">
        <f>IF(B673="","",VLOOKUP(AC673,Varsayımlar!$B:$Q,3,0))</f>
        <v/>
      </c>
      <c r="D673" s="7"/>
      <c r="H673" s="5" t="str">
        <f>IF(B673="","",VLOOKUP(AC673,Varsayımlar!$B:$Q,5,0))</f>
        <v/>
      </c>
      <c r="I673" s="5"/>
      <c r="J673" s="5" t="str">
        <f>IF(B673="","",VLOOKUP(AC673,Varsayımlar!$B:$Q,6,0))</f>
        <v/>
      </c>
      <c r="P673" s="5" t="str">
        <f>IF(B673="","",VLOOKUP(AC673,Varsayımlar!$B:$Q,7,0)*K673)</f>
        <v/>
      </c>
      <c r="Q673" s="5" t="str">
        <f>IF(B673="","",VLOOKUP(AC673,Varsayımlar!$B:$Q,8,0))</f>
        <v/>
      </c>
      <c r="R673" s="5" t="str">
        <f>IF(B673="","",VLOOKUP(AC673,Varsayımlar!$B:$Q,9,0))</f>
        <v/>
      </c>
      <c r="S673" s="5" t="str">
        <f>IF(B673="","",VLOOKUP(AC673,Varsayımlar!$B:$Q,10,0))</f>
        <v/>
      </c>
      <c r="T673" s="5" t="str">
        <f>IF(B673="","",VLOOKUP(AC673,Varsayımlar!$B:$Q,11,0))</f>
        <v/>
      </c>
      <c r="U673" s="5" t="str">
        <f>IF(B673="","",VLOOKUP(AC673,Varsayımlar!$B:$Q,12,0))</f>
        <v/>
      </c>
      <c r="V673" s="5" t="str">
        <f>IF(B673="","",VLOOKUP(AC673,Varsayımlar!$B:$Q,13,0))</f>
        <v/>
      </c>
      <c r="W673" s="5" t="str">
        <f>IF(B673="","",VLOOKUP(AC673,Varsayımlar!$B:$Q,14,0))</f>
        <v/>
      </c>
      <c r="AA673" s="5" t="str">
        <f>IF(B673="","",VLOOKUP(AC673,Varsayımlar!$B:$Q,15,0))</f>
        <v/>
      </c>
      <c r="AB673" s="5" t="str">
        <f>IF(B673="","",VLOOKUP(AC673,Varsayımlar!$B:$Q,16,0))</f>
        <v/>
      </c>
      <c r="AC673" s="5" t="str">
        <f t="shared" si="23"/>
        <v/>
      </c>
    </row>
    <row r="674" spans="2:29" hidden="1" x14ac:dyDescent="0.25">
      <c r="C674" s="3" t="str">
        <f>IF(B674="","",VLOOKUP(AC674,Varsayımlar!$B:$Q,3,0))</f>
        <v/>
      </c>
      <c r="H674" s="2" t="str">
        <f>IF(B674="","",VLOOKUP(AC674,Varsayımlar!$B:$Q,5,0))</f>
        <v/>
      </c>
      <c r="J674" s="2" t="str">
        <f>IF(B674="","",VLOOKUP(AC674,Varsayımlar!$B:$Q,6,0))</f>
        <v/>
      </c>
      <c r="P674" s="2" t="str">
        <f>IF(B674="","",VLOOKUP(AC674,Varsayımlar!$B:$Q,7,0)*K674)</f>
        <v/>
      </c>
      <c r="Q674" s="2" t="str">
        <f>IF(B674="","",VLOOKUP(AC674,Varsayımlar!$B:$Q,8,0))</f>
        <v/>
      </c>
      <c r="R674" s="2" t="str">
        <f>IF(B674="","",VLOOKUP(AC674,Varsayımlar!$B:$Q,9,0))</f>
        <v/>
      </c>
      <c r="S674" s="2" t="str">
        <f>IF(B674="","",VLOOKUP(AC674,Varsayımlar!$B:$Q,10,0))</f>
        <v/>
      </c>
      <c r="T674" s="2" t="str">
        <f>IF(B674="","",VLOOKUP(AC674,Varsayımlar!$B:$Q,11,0))</f>
        <v/>
      </c>
      <c r="U674" s="2" t="str">
        <f>IF(B674="","",VLOOKUP(AC674,Varsayımlar!$B:$Q,12,0))</f>
        <v/>
      </c>
      <c r="V674" s="2" t="str">
        <f>IF(B674="","",VLOOKUP(AC674,Varsayımlar!$B:$Q,13,0))</f>
        <v/>
      </c>
      <c r="W674" s="2" t="str">
        <f>IF(B674="","",VLOOKUP(AC674,Varsayımlar!$B:$Q,14,0))</f>
        <v/>
      </c>
      <c r="AA674" s="2" t="str">
        <f>IF(B674="","",VLOOKUP(AC674,Varsayımlar!$B:$Q,15,0))</f>
        <v/>
      </c>
      <c r="AB674" s="2" t="str">
        <f>IF(B674="","",VLOOKUP(AC674,Varsayımlar!$B:$Q,16,0))</f>
        <v/>
      </c>
      <c r="AC674" s="2" t="str">
        <f t="shared" si="23"/>
        <v/>
      </c>
    </row>
    <row r="675" spans="2:29" hidden="1" x14ac:dyDescent="0.25">
      <c r="B675" s="6"/>
      <c r="C675" s="7" t="str">
        <f>IF(B675="","",VLOOKUP(AC675,Varsayımlar!$B:$Q,3,0))</f>
        <v/>
      </c>
      <c r="D675" s="7"/>
      <c r="H675" s="5" t="str">
        <f>IF(B675="","",VLOOKUP(AC675,Varsayımlar!$B:$Q,5,0))</f>
        <v/>
      </c>
      <c r="I675" s="5"/>
      <c r="J675" s="5" t="str">
        <f>IF(B675="","",VLOOKUP(AC675,Varsayımlar!$B:$Q,6,0))</f>
        <v/>
      </c>
      <c r="P675" s="5" t="str">
        <f>IF(B675="","",VLOOKUP(AC675,Varsayımlar!$B:$Q,7,0)*K675)</f>
        <v/>
      </c>
      <c r="Q675" s="5" t="str">
        <f>IF(B675="","",VLOOKUP(AC675,Varsayımlar!$B:$Q,8,0))</f>
        <v/>
      </c>
      <c r="R675" s="5" t="str">
        <f>IF(B675="","",VLOOKUP(AC675,Varsayımlar!$B:$Q,9,0))</f>
        <v/>
      </c>
      <c r="S675" s="5" t="str">
        <f>IF(B675="","",VLOOKUP(AC675,Varsayımlar!$B:$Q,10,0))</f>
        <v/>
      </c>
      <c r="T675" s="5" t="str">
        <f>IF(B675="","",VLOOKUP(AC675,Varsayımlar!$B:$Q,11,0))</f>
        <v/>
      </c>
      <c r="U675" s="5" t="str">
        <f>IF(B675="","",VLOOKUP(AC675,Varsayımlar!$B:$Q,12,0))</f>
        <v/>
      </c>
      <c r="V675" s="5" t="str">
        <f>IF(B675="","",VLOOKUP(AC675,Varsayımlar!$B:$Q,13,0))</f>
        <v/>
      </c>
      <c r="W675" s="5" t="str">
        <f>IF(B675="","",VLOOKUP(AC675,Varsayımlar!$B:$Q,14,0))</f>
        <v/>
      </c>
      <c r="AA675" s="5" t="str">
        <f>IF(B675="","",VLOOKUP(AC675,Varsayımlar!$B:$Q,15,0))</f>
        <v/>
      </c>
      <c r="AB675" s="5" t="str">
        <f>IF(B675="","",VLOOKUP(AC675,Varsayımlar!$B:$Q,16,0))</f>
        <v/>
      </c>
      <c r="AC675" s="5" t="str">
        <f t="shared" si="23"/>
        <v/>
      </c>
    </row>
    <row r="676" spans="2:29" hidden="1" x14ac:dyDescent="0.25">
      <c r="C676" s="3" t="str">
        <f>IF(B676="","",VLOOKUP(AC676,Varsayımlar!$B:$Q,3,0))</f>
        <v/>
      </c>
      <c r="H676" s="2" t="str">
        <f>IF(B676="","",VLOOKUP(AC676,Varsayımlar!$B:$Q,5,0))</f>
        <v/>
      </c>
      <c r="J676" s="2" t="str">
        <f>IF(B676="","",VLOOKUP(AC676,Varsayımlar!$B:$Q,6,0))</f>
        <v/>
      </c>
      <c r="P676" s="2" t="str">
        <f>IF(B676="","",VLOOKUP(AC676,Varsayımlar!$B:$Q,7,0)*K676)</f>
        <v/>
      </c>
      <c r="Q676" s="2" t="str">
        <f>IF(B676="","",VLOOKUP(AC676,Varsayımlar!$B:$Q,8,0))</f>
        <v/>
      </c>
      <c r="R676" s="2" t="str">
        <f>IF(B676="","",VLOOKUP(AC676,Varsayımlar!$B:$Q,9,0))</f>
        <v/>
      </c>
      <c r="S676" s="2" t="str">
        <f>IF(B676="","",VLOOKUP(AC676,Varsayımlar!$B:$Q,10,0))</f>
        <v/>
      </c>
      <c r="T676" s="2" t="str">
        <f>IF(B676="","",VLOOKUP(AC676,Varsayımlar!$B:$Q,11,0))</f>
        <v/>
      </c>
      <c r="U676" s="2" t="str">
        <f>IF(B676="","",VLOOKUP(AC676,Varsayımlar!$B:$Q,12,0))</f>
        <v/>
      </c>
      <c r="V676" s="2" t="str">
        <f>IF(B676="","",VLOOKUP(AC676,Varsayımlar!$B:$Q,13,0))</f>
        <v/>
      </c>
      <c r="W676" s="2" t="str">
        <f>IF(B676="","",VLOOKUP(AC676,Varsayımlar!$B:$Q,14,0))</f>
        <v/>
      </c>
      <c r="AA676" s="2" t="str">
        <f>IF(B676="","",VLOOKUP(AC676,Varsayımlar!$B:$Q,15,0))</f>
        <v/>
      </c>
      <c r="AB676" s="2" t="str">
        <f>IF(B676="","",VLOOKUP(AC676,Varsayımlar!$B:$Q,16,0))</f>
        <v/>
      </c>
      <c r="AC676" s="2" t="str">
        <f t="shared" si="23"/>
        <v/>
      </c>
    </row>
    <row r="677" spans="2:29" hidden="1" x14ac:dyDescent="0.25">
      <c r="B677" s="6"/>
      <c r="C677" s="7" t="str">
        <f>IF(B677="","",VLOOKUP(AC677,Varsayımlar!$B:$Q,3,0))</f>
        <v/>
      </c>
      <c r="D677" s="7"/>
      <c r="H677" s="5" t="str">
        <f>IF(B677="","",VLOOKUP(AC677,Varsayımlar!$B:$Q,5,0))</f>
        <v/>
      </c>
      <c r="I677" s="5"/>
      <c r="J677" s="5" t="str">
        <f>IF(B677="","",VLOOKUP(AC677,Varsayımlar!$B:$Q,6,0))</f>
        <v/>
      </c>
      <c r="P677" s="5" t="str">
        <f>IF(B677="","",VLOOKUP(AC677,Varsayımlar!$B:$Q,7,0)*K677)</f>
        <v/>
      </c>
      <c r="Q677" s="5" t="str">
        <f>IF(B677="","",VLOOKUP(AC677,Varsayımlar!$B:$Q,8,0))</f>
        <v/>
      </c>
      <c r="R677" s="5" t="str">
        <f>IF(B677="","",VLOOKUP(AC677,Varsayımlar!$B:$Q,9,0))</f>
        <v/>
      </c>
      <c r="S677" s="5" t="str">
        <f>IF(B677="","",VLOOKUP(AC677,Varsayımlar!$B:$Q,10,0))</f>
        <v/>
      </c>
      <c r="T677" s="5" t="str">
        <f>IF(B677="","",VLOOKUP(AC677,Varsayımlar!$B:$Q,11,0))</f>
        <v/>
      </c>
      <c r="U677" s="5" t="str">
        <f>IF(B677="","",VLOOKUP(AC677,Varsayımlar!$B:$Q,12,0))</f>
        <v/>
      </c>
      <c r="V677" s="5" t="str">
        <f>IF(B677="","",VLOOKUP(AC677,Varsayımlar!$B:$Q,13,0))</f>
        <v/>
      </c>
      <c r="W677" s="5" t="str">
        <f>IF(B677="","",VLOOKUP(AC677,Varsayımlar!$B:$Q,14,0))</f>
        <v/>
      </c>
      <c r="AA677" s="5" t="str">
        <f>IF(B677="","",VLOOKUP(AC677,Varsayımlar!$B:$Q,15,0))</f>
        <v/>
      </c>
      <c r="AB677" s="5" t="str">
        <f>IF(B677="","",VLOOKUP(AC677,Varsayımlar!$B:$Q,16,0))</f>
        <v/>
      </c>
      <c r="AC677" s="5" t="str">
        <f t="shared" si="23"/>
        <v/>
      </c>
    </row>
    <row r="678" spans="2:29" hidden="1" x14ac:dyDescent="0.25">
      <c r="C678" s="3" t="str">
        <f>IF(B678="","",VLOOKUP(AC678,Varsayımlar!$B:$Q,3,0))</f>
        <v/>
      </c>
      <c r="H678" s="2" t="str">
        <f>IF(B678="","",VLOOKUP(AC678,Varsayımlar!$B:$Q,5,0))</f>
        <v/>
      </c>
      <c r="J678" s="2" t="str">
        <f>IF(B678="","",VLOOKUP(AC678,Varsayımlar!$B:$Q,6,0))</f>
        <v/>
      </c>
      <c r="P678" s="2" t="str">
        <f>IF(B678="","",VLOOKUP(AC678,Varsayımlar!$B:$Q,7,0)*K678)</f>
        <v/>
      </c>
      <c r="Q678" s="2" t="str">
        <f>IF(B678="","",VLOOKUP(AC678,Varsayımlar!$B:$Q,8,0))</f>
        <v/>
      </c>
      <c r="R678" s="2" t="str">
        <f>IF(B678="","",VLOOKUP(AC678,Varsayımlar!$B:$Q,9,0))</f>
        <v/>
      </c>
      <c r="S678" s="2" t="str">
        <f>IF(B678="","",VLOOKUP(AC678,Varsayımlar!$B:$Q,10,0))</f>
        <v/>
      </c>
      <c r="T678" s="2" t="str">
        <f>IF(B678="","",VLOOKUP(AC678,Varsayımlar!$B:$Q,11,0))</f>
        <v/>
      </c>
      <c r="U678" s="2" t="str">
        <f>IF(B678="","",VLOOKUP(AC678,Varsayımlar!$B:$Q,12,0))</f>
        <v/>
      </c>
      <c r="V678" s="2" t="str">
        <f>IF(B678="","",VLOOKUP(AC678,Varsayımlar!$B:$Q,13,0))</f>
        <v/>
      </c>
      <c r="W678" s="2" t="str">
        <f>IF(B678="","",VLOOKUP(AC678,Varsayımlar!$B:$Q,14,0))</f>
        <v/>
      </c>
      <c r="AA678" s="2" t="str">
        <f>IF(B678="","",VLOOKUP(AC678,Varsayımlar!$B:$Q,15,0))</f>
        <v/>
      </c>
      <c r="AB678" s="2" t="str">
        <f>IF(B678="","",VLOOKUP(AC678,Varsayımlar!$B:$Q,16,0))</f>
        <v/>
      </c>
      <c r="AC678" s="2" t="str">
        <f t="shared" si="23"/>
        <v/>
      </c>
    </row>
    <row r="679" spans="2:29" hidden="1" x14ac:dyDescent="0.25">
      <c r="B679" s="6"/>
      <c r="C679" s="7" t="str">
        <f>IF(B679="","",VLOOKUP(AC679,Varsayımlar!$B:$Q,3,0))</f>
        <v/>
      </c>
      <c r="D679" s="7"/>
      <c r="H679" s="5" t="str">
        <f>IF(B679="","",VLOOKUP(AC679,Varsayımlar!$B:$Q,5,0))</f>
        <v/>
      </c>
      <c r="I679" s="5"/>
      <c r="J679" s="5" t="str">
        <f>IF(B679="","",VLOOKUP(AC679,Varsayımlar!$B:$Q,6,0))</f>
        <v/>
      </c>
      <c r="P679" s="5" t="str">
        <f>IF(B679="","",VLOOKUP(AC679,Varsayımlar!$B:$Q,7,0)*K679)</f>
        <v/>
      </c>
      <c r="Q679" s="5" t="str">
        <f>IF(B679="","",VLOOKUP(AC679,Varsayımlar!$B:$Q,8,0))</f>
        <v/>
      </c>
      <c r="R679" s="5" t="str">
        <f>IF(B679="","",VLOOKUP(AC679,Varsayımlar!$B:$Q,9,0))</f>
        <v/>
      </c>
      <c r="S679" s="5" t="str">
        <f>IF(B679="","",VLOOKUP(AC679,Varsayımlar!$B:$Q,10,0))</f>
        <v/>
      </c>
      <c r="T679" s="5" t="str">
        <f>IF(B679="","",VLOOKUP(AC679,Varsayımlar!$B:$Q,11,0))</f>
        <v/>
      </c>
      <c r="U679" s="5" t="str">
        <f>IF(B679="","",VLOOKUP(AC679,Varsayımlar!$B:$Q,12,0))</f>
        <v/>
      </c>
      <c r="V679" s="5" t="str">
        <f>IF(B679="","",VLOOKUP(AC679,Varsayımlar!$B:$Q,13,0))</f>
        <v/>
      </c>
      <c r="W679" s="5" t="str">
        <f>IF(B679="","",VLOOKUP(AC679,Varsayımlar!$B:$Q,14,0))</f>
        <v/>
      </c>
      <c r="AA679" s="5" t="str">
        <f>IF(B679="","",VLOOKUP(AC679,Varsayımlar!$B:$Q,15,0))</f>
        <v/>
      </c>
      <c r="AB679" s="5" t="str">
        <f>IF(B679="","",VLOOKUP(AC679,Varsayımlar!$B:$Q,16,0))</f>
        <v/>
      </c>
      <c r="AC679" s="5" t="str">
        <f t="shared" si="23"/>
        <v/>
      </c>
    </row>
    <row r="680" spans="2:29" hidden="1" x14ac:dyDescent="0.25">
      <c r="C680" s="3" t="str">
        <f>IF(B680="","",VLOOKUP(AC680,Varsayımlar!$B:$Q,3,0))</f>
        <v/>
      </c>
      <c r="H680" s="2" t="str">
        <f>IF(B680="","",VLOOKUP(AC680,Varsayımlar!$B:$Q,5,0))</f>
        <v/>
      </c>
      <c r="J680" s="2" t="str">
        <f>IF(B680="","",VLOOKUP(AC680,Varsayımlar!$B:$Q,6,0))</f>
        <v/>
      </c>
      <c r="P680" s="2" t="str">
        <f>IF(B680="","",VLOOKUP(AC680,Varsayımlar!$B:$Q,7,0)*K680)</f>
        <v/>
      </c>
      <c r="Q680" s="2" t="str">
        <f>IF(B680="","",VLOOKUP(AC680,Varsayımlar!$B:$Q,8,0))</f>
        <v/>
      </c>
      <c r="R680" s="2" t="str">
        <f>IF(B680="","",VLOOKUP(AC680,Varsayımlar!$B:$Q,9,0))</f>
        <v/>
      </c>
      <c r="S680" s="2" t="str">
        <f>IF(B680="","",VLOOKUP(AC680,Varsayımlar!$B:$Q,10,0))</f>
        <v/>
      </c>
      <c r="T680" s="2" t="str">
        <f>IF(B680="","",VLOOKUP(AC680,Varsayımlar!$B:$Q,11,0))</f>
        <v/>
      </c>
      <c r="U680" s="2" t="str">
        <f>IF(B680="","",VLOOKUP(AC680,Varsayımlar!$B:$Q,12,0))</f>
        <v/>
      </c>
      <c r="V680" s="2" t="str">
        <f>IF(B680="","",VLOOKUP(AC680,Varsayımlar!$B:$Q,13,0))</f>
        <v/>
      </c>
      <c r="W680" s="2" t="str">
        <f>IF(B680="","",VLOOKUP(AC680,Varsayımlar!$B:$Q,14,0))</f>
        <v/>
      </c>
      <c r="AA680" s="2" t="str">
        <f>IF(B680="","",VLOOKUP(AC680,Varsayımlar!$B:$Q,15,0))</f>
        <v/>
      </c>
      <c r="AB680" s="2" t="str">
        <f>IF(B680="","",VLOOKUP(AC680,Varsayımlar!$B:$Q,16,0))</f>
        <v/>
      </c>
      <c r="AC680" s="2" t="str">
        <f t="shared" si="23"/>
        <v/>
      </c>
    </row>
    <row r="681" spans="2:29" hidden="1" x14ac:dyDescent="0.25">
      <c r="B681" s="6"/>
      <c r="C681" s="7" t="str">
        <f>IF(B681="","",VLOOKUP(AC681,Varsayımlar!$B:$Q,3,0))</f>
        <v/>
      </c>
      <c r="D681" s="7"/>
      <c r="H681" s="5" t="str">
        <f>IF(B681="","",VLOOKUP(AC681,Varsayımlar!$B:$Q,5,0))</f>
        <v/>
      </c>
      <c r="I681" s="5"/>
      <c r="J681" s="5" t="str">
        <f>IF(B681="","",VLOOKUP(AC681,Varsayımlar!$B:$Q,6,0))</f>
        <v/>
      </c>
      <c r="P681" s="5" t="str">
        <f>IF(B681="","",VLOOKUP(AC681,Varsayımlar!$B:$Q,7,0)*K681)</f>
        <v/>
      </c>
      <c r="Q681" s="5" t="str">
        <f>IF(B681="","",VLOOKUP(AC681,Varsayımlar!$B:$Q,8,0))</f>
        <v/>
      </c>
      <c r="R681" s="5" t="str">
        <f>IF(B681="","",VLOOKUP(AC681,Varsayımlar!$B:$Q,9,0))</f>
        <v/>
      </c>
      <c r="S681" s="5" t="str">
        <f>IF(B681="","",VLOOKUP(AC681,Varsayımlar!$B:$Q,10,0))</f>
        <v/>
      </c>
      <c r="T681" s="5" t="str">
        <f>IF(B681="","",VLOOKUP(AC681,Varsayımlar!$B:$Q,11,0))</f>
        <v/>
      </c>
      <c r="U681" s="5" t="str">
        <f>IF(B681="","",VLOOKUP(AC681,Varsayımlar!$B:$Q,12,0))</f>
        <v/>
      </c>
      <c r="V681" s="5" t="str">
        <f>IF(B681="","",VLOOKUP(AC681,Varsayımlar!$B:$Q,13,0))</f>
        <v/>
      </c>
      <c r="W681" s="5" t="str">
        <f>IF(B681="","",VLOOKUP(AC681,Varsayımlar!$B:$Q,14,0))</f>
        <v/>
      </c>
      <c r="AA681" s="5" t="str">
        <f>IF(B681="","",VLOOKUP(AC681,Varsayımlar!$B:$Q,15,0))</f>
        <v/>
      </c>
      <c r="AB681" s="5" t="str">
        <f>IF(B681="","",VLOOKUP(AC681,Varsayımlar!$B:$Q,16,0))</f>
        <v/>
      </c>
      <c r="AC681" s="5" t="str">
        <f t="shared" si="23"/>
        <v/>
      </c>
    </row>
    <row r="682" spans="2:29" hidden="1" x14ac:dyDescent="0.25">
      <c r="C682" s="3" t="str">
        <f>IF(B682="","",VLOOKUP(AC682,Varsayımlar!$B:$Q,3,0))</f>
        <v/>
      </c>
      <c r="H682" s="2" t="str">
        <f>IF(B682="","",VLOOKUP(AC682,Varsayımlar!$B:$Q,5,0))</f>
        <v/>
      </c>
      <c r="J682" s="2" t="str">
        <f>IF(B682="","",VLOOKUP(AC682,Varsayımlar!$B:$Q,6,0))</f>
        <v/>
      </c>
      <c r="P682" s="2" t="str">
        <f>IF(B682="","",VLOOKUP(AC682,Varsayımlar!$B:$Q,7,0)*K682)</f>
        <v/>
      </c>
      <c r="Q682" s="2" t="str">
        <f>IF(B682="","",VLOOKUP(AC682,Varsayımlar!$B:$Q,8,0))</f>
        <v/>
      </c>
      <c r="R682" s="2" t="str">
        <f>IF(B682="","",VLOOKUP(AC682,Varsayımlar!$B:$Q,9,0))</f>
        <v/>
      </c>
      <c r="S682" s="2" t="str">
        <f>IF(B682="","",VLOOKUP(AC682,Varsayımlar!$B:$Q,10,0))</f>
        <v/>
      </c>
      <c r="T682" s="2" t="str">
        <f>IF(B682="","",VLOOKUP(AC682,Varsayımlar!$B:$Q,11,0))</f>
        <v/>
      </c>
      <c r="U682" s="2" t="str">
        <f>IF(B682="","",VLOOKUP(AC682,Varsayımlar!$B:$Q,12,0))</f>
        <v/>
      </c>
      <c r="V682" s="2" t="str">
        <f>IF(B682="","",VLOOKUP(AC682,Varsayımlar!$B:$Q,13,0))</f>
        <v/>
      </c>
      <c r="W682" s="2" t="str">
        <f>IF(B682="","",VLOOKUP(AC682,Varsayımlar!$B:$Q,14,0))</f>
        <v/>
      </c>
      <c r="AA682" s="2" t="str">
        <f>IF(B682="","",VLOOKUP(AC682,Varsayımlar!$B:$Q,15,0))</f>
        <v/>
      </c>
      <c r="AB682" s="2" t="str">
        <f>IF(B682="","",VLOOKUP(AC682,Varsayımlar!$B:$Q,16,0))</f>
        <v/>
      </c>
      <c r="AC682" s="2" t="str">
        <f t="shared" si="23"/>
        <v/>
      </c>
    </row>
    <row r="683" spans="2:29" hidden="1" x14ac:dyDescent="0.25">
      <c r="B683" s="6"/>
      <c r="C683" s="7" t="str">
        <f>IF(B683="","",VLOOKUP(AC683,Varsayımlar!$B:$Q,3,0))</f>
        <v/>
      </c>
      <c r="D683" s="7"/>
      <c r="H683" s="5" t="str">
        <f>IF(B683="","",VLOOKUP(AC683,Varsayımlar!$B:$Q,5,0))</f>
        <v/>
      </c>
      <c r="I683" s="5"/>
      <c r="J683" s="5" t="str">
        <f>IF(B683="","",VLOOKUP(AC683,Varsayımlar!$B:$Q,6,0))</f>
        <v/>
      </c>
      <c r="P683" s="5" t="str">
        <f>IF(B683="","",VLOOKUP(AC683,Varsayımlar!$B:$Q,7,0)*K683)</f>
        <v/>
      </c>
      <c r="Q683" s="5" t="str">
        <f>IF(B683="","",VLOOKUP(AC683,Varsayımlar!$B:$Q,8,0))</f>
        <v/>
      </c>
      <c r="R683" s="5" t="str">
        <f>IF(B683="","",VLOOKUP(AC683,Varsayımlar!$B:$Q,9,0))</f>
        <v/>
      </c>
      <c r="S683" s="5" t="str">
        <f>IF(B683="","",VLOOKUP(AC683,Varsayımlar!$B:$Q,10,0))</f>
        <v/>
      </c>
      <c r="T683" s="5" t="str">
        <f>IF(B683="","",VLOOKUP(AC683,Varsayımlar!$B:$Q,11,0))</f>
        <v/>
      </c>
      <c r="U683" s="5" t="str">
        <f>IF(B683="","",VLOOKUP(AC683,Varsayımlar!$B:$Q,12,0))</f>
        <v/>
      </c>
      <c r="V683" s="5" t="str">
        <f>IF(B683="","",VLOOKUP(AC683,Varsayımlar!$B:$Q,13,0))</f>
        <v/>
      </c>
      <c r="W683" s="5" t="str">
        <f>IF(B683="","",VLOOKUP(AC683,Varsayımlar!$B:$Q,14,0))</f>
        <v/>
      </c>
      <c r="AA683" s="5" t="str">
        <f>IF(B683="","",VLOOKUP(AC683,Varsayımlar!$B:$Q,15,0))</f>
        <v/>
      </c>
      <c r="AB683" s="5" t="str">
        <f>IF(B683="","",VLOOKUP(AC683,Varsayımlar!$B:$Q,16,0))</f>
        <v/>
      </c>
      <c r="AC683" s="5" t="str">
        <f t="shared" si="23"/>
        <v/>
      </c>
    </row>
    <row r="684" spans="2:29" hidden="1" x14ac:dyDescent="0.25">
      <c r="C684" s="3" t="str">
        <f>IF(B684="","",VLOOKUP(AC684,Varsayımlar!$B:$Q,3,0))</f>
        <v/>
      </c>
      <c r="H684" s="2" t="str">
        <f>IF(B684="","",VLOOKUP(AC684,Varsayımlar!$B:$Q,5,0))</f>
        <v/>
      </c>
      <c r="J684" s="2" t="str">
        <f>IF(B684="","",VLOOKUP(AC684,Varsayımlar!$B:$Q,6,0))</f>
        <v/>
      </c>
      <c r="P684" s="2" t="str">
        <f>IF(B684="","",VLOOKUP(AC684,Varsayımlar!$B:$Q,7,0)*K684)</f>
        <v/>
      </c>
      <c r="Q684" s="2" t="str">
        <f>IF(B684="","",VLOOKUP(AC684,Varsayımlar!$B:$Q,8,0))</f>
        <v/>
      </c>
      <c r="R684" s="2" t="str">
        <f>IF(B684="","",VLOOKUP(AC684,Varsayımlar!$B:$Q,9,0))</f>
        <v/>
      </c>
      <c r="S684" s="2" t="str">
        <f>IF(B684="","",VLOOKUP(AC684,Varsayımlar!$B:$Q,10,0))</f>
        <v/>
      </c>
      <c r="T684" s="2" t="str">
        <f>IF(B684="","",VLOOKUP(AC684,Varsayımlar!$B:$Q,11,0))</f>
        <v/>
      </c>
      <c r="U684" s="2" t="str">
        <f>IF(B684="","",VLOOKUP(AC684,Varsayımlar!$B:$Q,12,0))</f>
        <v/>
      </c>
      <c r="V684" s="2" t="str">
        <f>IF(B684="","",VLOOKUP(AC684,Varsayımlar!$B:$Q,13,0))</f>
        <v/>
      </c>
      <c r="W684" s="2" t="str">
        <f>IF(B684="","",VLOOKUP(AC684,Varsayımlar!$B:$Q,14,0))</f>
        <v/>
      </c>
      <c r="AA684" s="2" t="str">
        <f>IF(B684="","",VLOOKUP(AC684,Varsayımlar!$B:$Q,15,0))</f>
        <v/>
      </c>
      <c r="AB684" s="2" t="str">
        <f>IF(B684="","",VLOOKUP(AC684,Varsayımlar!$B:$Q,16,0))</f>
        <v/>
      </c>
      <c r="AC684" s="2" t="str">
        <f t="shared" si="23"/>
        <v/>
      </c>
    </row>
    <row r="685" spans="2:29" hidden="1" x14ac:dyDescent="0.25">
      <c r="B685" s="6"/>
      <c r="C685" s="7" t="str">
        <f>IF(B685="","",VLOOKUP(AC685,Varsayımlar!$B:$Q,3,0))</f>
        <v/>
      </c>
      <c r="D685" s="7"/>
      <c r="H685" s="5" t="str">
        <f>IF(B685="","",VLOOKUP(AC685,Varsayımlar!$B:$Q,5,0))</f>
        <v/>
      </c>
      <c r="I685" s="5"/>
      <c r="J685" s="5" t="str">
        <f>IF(B685="","",VLOOKUP(AC685,Varsayımlar!$B:$Q,6,0))</f>
        <v/>
      </c>
      <c r="P685" s="5" t="str">
        <f>IF(B685="","",VLOOKUP(AC685,Varsayımlar!$B:$Q,7,0)*K685)</f>
        <v/>
      </c>
      <c r="Q685" s="5" t="str">
        <f>IF(B685="","",VLOOKUP(AC685,Varsayımlar!$B:$Q,8,0))</f>
        <v/>
      </c>
      <c r="R685" s="5" t="str">
        <f>IF(B685="","",VLOOKUP(AC685,Varsayımlar!$B:$Q,9,0))</f>
        <v/>
      </c>
      <c r="S685" s="5" t="str">
        <f>IF(B685="","",VLOOKUP(AC685,Varsayımlar!$B:$Q,10,0))</f>
        <v/>
      </c>
      <c r="T685" s="5" t="str">
        <f>IF(B685="","",VLOOKUP(AC685,Varsayımlar!$B:$Q,11,0))</f>
        <v/>
      </c>
      <c r="U685" s="5" t="str">
        <f>IF(B685="","",VLOOKUP(AC685,Varsayımlar!$B:$Q,12,0))</f>
        <v/>
      </c>
      <c r="V685" s="5" t="str">
        <f>IF(B685="","",VLOOKUP(AC685,Varsayımlar!$B:$Q,13,0))</f>
        <v/>
      </c>
      <c r="W685" s="5" t="str">
        <f>IF(B685="","",VLOOKUP(AC685,Varsayımlar!$B:$Q,14,0))</f>
        <v/>
      </c>
      <c r="AA685" s="5" t="str">
        <f>IF(B685="","",VLOOKUP(AC685,Varsayımlar!$B:$Q,15,0))</f>
        <v/>
      </c>
      <c r="AB685" s="5" t="str">
        <f>IF(B685="","",VLOOKUP(AC685,Varsayımlar!$B:$Q,16,0))</f>
        <v/>
      </c>
      <c r="AC685" s="5" t="str">
        <f t="shared" si="23"/>
        <v/>
      </c>
    </row>
    <row r="686" spans="2:29" hidden="1" x14ac:dyDescent="0.25">
      <c r="C686" s="3" t="str">
        <f>IF(B686="","",VLOOKUP(AC686,Varsayımlar!$B:$Q,3,0))</f>
        <v/>
      </c>
      <c r="H686" s="2" t="str">
        <f>IF(B686="","",VLOOKUP(AC686,Varsayımlar!$B:$Q,5,0))</f>
        <v/>
      </c>
      <c r="J686" s="2" t="str">
        <f>IF(B686="","",VLOOKUP(AC686,Varsayımlar!$B:$Q,6,0))</f>
        <v/>
      </c>
      <c r="P686" s="2" t="str">
        <f>IF(B686="","",VLOOKUP(AC686,Varsayımlar!$B:$Q,7,0)*K686)</f>
        <v/>
      </c>
      <c r="Q686" s="2" t="str">
        <f>IF(B686="","",VLOOKUP(AC686,Varsayımlar!$B:$Q,8,0))</f>
        <v/>
      </c>
      <c r="R686" s="2" t="str">
        <f>IF(B686="","",VLOOKUP(AC686,Varsayımlar!$B:$Q,9,0))</f>
        <v/>
      </c>
      <c r="S686" s="2" t="str">
        <f>IF(B686="","",VLOOKUP(AC686,Varsayımlar!$B:$Q,10,0))</f>
        <v/>
      </c>
      <c r="T686" s="2" t="str">
        <f>IF(B686="","",VLOOKUP(AC686,Varsayımlar!$B:$Q,11,0))</f>
        <v/>
      </c>
      <c r="U686" s="2" t="str">
        <f>IF(B686="","",VLOOKUP(AC686,Varsayımlar!$B:$Q,12,0))</f>
        <v/>
      </c>
      <c r="V686" s="2" t="str">
        <f>IF(B686="","",VLOOKUP(AC686,Varsayımlar!$B:$Q,13,0))</f>
        <v/>
      </c>
      <c r="W686" s="2" t="str">
        <f>IF(B686="","",VLOOKUP(AC686,Varsayımlar!$B:$Q,14,0))</f>
        <v/>
      </c>
      <c r="AA686" s="2" t="str">
        <f>IF(B686="","",VLOOKUP(AC686,Varsayımlar!$B:$Q,15,0))</f>
        <v/>
      </c>
      <c r="AB686" s="2" t="str">
        <f>IF(B686="","",VLOOKUP(AC686,Varsayımlar!$B:$Q,16,0))</f>
        <v/>
      </c>
      <c r="AC686" s="2" t="str">
        <f t="shared" si="23"/>
        <v/>
      </c>
    </row>
    <row r="687" spans="2:29" hidden="1" x14ac:dyDescent="0.25">
      <c r="B687" s="6"/>
      <c r="C687" s="7" t="str">
        <f>IF(B687="","",VLOOKUP(AC687,Varsayımlar!$B:$Q,3,0))</f>
        <v/>
      </c>
      <c r="D687" s="7"/>
      <c r="H687" s="5" t="str">
        <f>IF(B687="","",VLOOKUP(AC687,Varsayımlar!$B:$Q,5,0))</f>
        <v/>
      </c>
      <c r="I687" s="5"/>
      <c r="J687" s="5" t="str">
        <f>IF(B687="","",VLOOKUP(AC687,Varsayımlar!$B:$Q,6,0))</f>
        <v/>
      </c>
      <c r="P687" s="5" t="str">
        <f>IF(B687="","",VLOOKUP(AC687,Varsayımlar!$B:$Q,7,0)*K687)</f>
        <v/>
      </c>
      <c r="Q687" s="5" t="str">
        <f>IF(B687="","",VLOOKUP(AC687,Varsayımlar!$B:$Q,8,0))</f>
        <v/>
      </c>
      <c r="R687" s="5" t="str">
        <f>IF(B687="","",VLOOKUP(AC687,Varsayımlar!$B:$Q,9,0))</f>
        <v/>
      </c>
      <c r="S687" s="5" t="str">
        <f>IF(B687="","",VLOOKUP(AC687,Varsayımlar!$B:$Q,10,0))</f>
        <v/>
      </c>
      <c r="T687" s="5" t="str">
        <f>IF(B687="","",VLOOKUP(AC687,Varsayımlar!$B:$Q,11,0))</f>
        <v/>
      </c>
      <c r="U687" s="5" t="str">
        <f>IF(B687="","",VLOOKUP(AC687,Varsayımlar!$B:$Q,12,0))</f>
        <v/>
      </c>
      <c r="V687" s="5" t="str">
        <f>IF(B687="","",VLOOKUP(AC687,Varsayımlar!$B:$Q,13,0))</f>
        <v/>
      </c>
      <c r="W687" s="5" t="str">
        <f>IF(B687="","",VLOOKUP(AC687,Varsayımlar!$B:$Q,14,0))</f>
        <v/>
      </c>
      <c r="AA687" s="5" t="str">
        <f>IF(B687="","",VLOOKUP(AC687,Varsayımlar!$B:$Q,15,0))</f>
        <v/>
      </c>
      <c r="AB687" s="5" t="str">
        <f>IF(B687="","",VLOOKUP(AC687,Varsayımlar!$B:$Q,16,0))</f>
        <v/>
      </c>
      <c r="AC687" s="5" t="str">
        <f t="shared" si="23"/>
        <v/>
      </c>
    </row>
    <row r="688" spans="2:29" hidden="1" x14ac:dyDescent="0.25">
      <c r="C688" s="3" t="str">
        <f>IF(B688="","",VLOOKUP(AC688,Varsayımlar!$B:$Q,3,0))</f>
        <v/>
      </c>
      <c r="H688" s="2" t="str">
        <f>IF(B688="","",VLOOKUP(AC688,Varsayımlar!$B:$Q,5,0))</f>
        <v/>
      </c>
      <c r="J688" s="2" t="str">
        <f>IF(B688="","",VLOOKUP(AC688,Varsayımlar!$B:$Q,6,0))</f>
        <v/>
      </c>
      <c r="P688" s="2" t="str">
        <f>IF(B688="","",VLOOKUP(AC688,Varsayımlar!$B:$Q,7,0)*K688)</f>
        <v/>
      </c>
      <c r="Q688" s="2" t="str">
        <f>IF(B688="","",VLOOKUP(AC688,Varsayımlar!$B:$Q,8,0))</f>
        <v/>
      </c>
      <c r="R688" s="2" t="str">
        <f>IF(B688="","",VLOOKUP(AC688,Varsayımlar!$B:$Q,9,0))</f>
        <v/>
      </c>
      <c r="S688" s="2" t="str">
        <f>IF(B688="","",VLOOKUP(AC688,Varsayımlar!$B:$Q,10,0))</f>
        <v/>
      </c>
      <c r="T688" s="2" t="str">
        <f>IF(B688="","",VLOOKUP(AC688,Varsayımlar!$B:$Q,11,0))</f>
        <v/>
      </c>
      <c r="U688" s="2" t="str">
        <f>IF(B688="","",VLOOKUP(AC688,Varsayımlar!$B:$Q,12,0))</f>
        <v/>
      </c>
      <c r="V688" s="2" t="str">
        <f>IF(B688="","",VLOOKUP(AC688,Varsayımlar!$B:$Q,13,0))</f>
        <v/>
      </c>
      <c r="W688" s="2" t="str">
        <f>IF(B688="","",VLOOKUP(AC688,Varsayımlar!$B:$Q,14,0))</f>
        <v/>
      </c>
      <c r="AA688" s="2" t="str">
        <f>IF(B688="","",VLOOKUP(AC688,Varsayımlar!$B:$Q,15,0))</f>
        <v/>
      </c>
      <c r="AB688" s="2" t="str">
        <f>IF(B688="","",VLOOKUP(AC688,Varsayımlar!$B:$Q,16,0))</f>
        <v/>
      </c>
      <c r="AC688" s="2" t="str">
        <f t="shared" si="23"/>
        <v/>
      </c>
    </row>
    <row r="689" spans="2:29" hidden="1" x14ac:dyDescent="0.25">
      <c r="B689" s="6"/>
      <c r="C689" s="7" t="str">
        <f>IF(B689="","",VLOOKUP(AC689,Varsayımlar!$B:$Q,3,0))</f>
        <v/>
      </c>
      <c r="D689" s="7"/>
      <c r="H689" s="5" t="str">
        <f>IF(B689="","",VLOOKUP(AC689,Varsayımlar!$B:$Q,5,0))</f>
        <v/>
      </c>
      <c r="I689" s="5"/>
      <c r="J689" s="5" t="str">
        <f>IF(B689="","",VLOOKUP(AC689,Varsayımlar!$B:$Q,6,0))</f>
        <v/>
      </c>
      <c r="P689" s="5" t="str">
        <f>IF(B689="","",VLOOKUP(AC689,Varsayımlar!$B:$Q,7,0)*K689)</f>
        <v/>
      </c>
      <c r="Q689" s="5" t="str">
        <f>IF(B689="","",VLOOKUP(AC689,Varsayımlar!$B:$Q,8,0))</f>
        <v/>
      </c>
      <c r="R689" s="5" t="str">
        <f>IF(B689="","",VLOOKUP(AC689,Varsayımlar!$B:$Q,9,0))</f>
        <v/>
      </c>
      <c r="S689" s="5" t="str">
        <f>IF(B689="","",VLOOKUP(AC689,Varsayımlar!$B:$Q,10,0))</f>
        <v/>
      </c>
      <c r="T689" s="5" t="str">
        <f>IF(B689="","",VLOOKUP(AC689,Varsayımlar!$B:$Q,11,0))</f>
        <v/>
      </c>
      <c r="U689" s="5" t="str">
        <f>IF(B689="","",VLOOKUP(AC689,Varsayımlar!$B:$Q,12,0))</f>
        <v/>
      </c>
      <c r="V689" s="5" t="str">
        <f>IF(B689="","",VLOOKUP(AC689,Varsayımlar!$B:$Q,13,0))</f>
        <v/>
      </c>
      <c r="W689" s="5" t="str">
        <f>IF(B689="","",VLOOKUP(AC689,Varsayımlar!$B:$Q,14,0))</f>
        <v/>
      </c>
      <c r="AA689" s="5" t="str">
        <f>IF(B689="","",VLOOKUP(AC689,Varsayımlar!$B:$Q,15,0))</f>
        <v/>
      </c>
      <c r="AB689" s="5" t="str">
        <f>IF(B689="","",VLOOKUP(AC689,Varsayımlar!$B:$Q,16,0))</f>
        <v/>
      </c>
      <c r="AC689" s="5" t="str">
        <f t="shared" si="23"/>
        <v/>
      </c>
    </row>
    <row r="690" spans="2:29" hidden="1" x14ac:dyDescent="0.25">
      <c r="C690" s="3" t="str">
        <f>IF(B690="","",VLOOKUP(AC690,Varsayımlar!$B:$Q,3,0))</f>
        <v/>
      </c>
      <c r="H690" s="2" t="str">
        <f>IF(B690="","",VLOOKUP(AC690,Varsayımlar!$B:$Q,5,0))</f>
        <v/>
      </c>
      <c r="J690" s="2" t="str">
        <f>IF(B690="","",VLOOKUP(AC690,Varsayımlar!$B:$Q,6,0))</f>
        <v/>
      </c>
      <c r="P690" s="2" t="str">
        <f>IF(B690="","",VLOOKUP(AC690,Varsayımlar!$B:$Q,7,0)*K690)</f>
        <v/>
      </c>
      <c r="Q690" s="2" t="str">
        <f>IF(B690="","",VLOOKUP(AC690,Varsayımlar!$B:$Q,8,0))</f>
        <v/>
      </c>
      <c r="R690" s="2" t="str">
        <f>IF(B690="","",VLOOKUP(AC690,Varsayımlar!$B:$Q,9,0))</f>
        <v/>
      </c>
      <c r="S690" s="2" t="str">
        <f>IF(B690="","",VLOOKUP(AC690,Varsayımlar!$B:$Q,10,0))</f>
        <v/>
      </c>
      <c r="T690" s="2" t="str">
        <f>IF(B690="","",VLOOKUP(AC690,Varsayımlar!$B:$Q,11,0))</f>
        <v/>
      </c>
      <c r="U690" s="2" t="str">
        <f>IF(B690="","",VLOOKUP(AC690,Varsayımlar!$B:$Q,12,0))</f>
        <v/>
      </c>
      <c r="V690" s="2" t="str">
        <f>IF(B690="","",VLOOKUP(AC690,Varsayımlar!$B:$Q,13,0))</f>
        <v/>
      </c>
      <c r="W690" s="2" t="str">
        <f>IF(B690="","",VLOOKUP(AC690,Varsayımlar!$B:$Q,14,0))</f>
        <v/>
      </c>
      <c r="AA690" s="2" t="str">
        <f>IF(B690="","",VLOOKUP(AC690,Varsayımlar!$B:$Q,15,0))</f>
        <v/>
      </c>
      <c r="AB690" s="2" t="str">
        <f>IF(B690="","",VLOOKUP(AC690,Varsayımlar!$B:$Q,16,0))</f>
        <v/>
      </c>
      <c r="AC690" s="2" t="str">
        <f t="shared" si="23"/>
        <v/>
      </c>
    </row>
    <row r="691" spans="2:29" hidden="1" x14ac:dyDescent="0.25">
      <c r="B691" s="6"/>
      <c r="C691" s="7" t="str">
        <f>IF(B691="","",VLOOKUP(AC691,Varsayımlar!$B:$Q,3,0))</f>
        <v/>
      </c>
      <c r="D691" s="7"/>
      <c r="H691" s="5" t="str">
        <f>IF(B691="","",VLOOKUP(AC691,Varsayımlar!$B:$Q,5,0))</f>
        <v/>
      </c>
      <c r="I691" s="5"/>
      <c r="J691" s="5" t="str">
        <f>IF(B691="","",VLOOKUP(AC691,Varsayımlar!$B:$Q,6,0))</f>
        <v/>
      </c>
      <c r="P691" s="5" t="str">
        <f>IF(B691="","",VLOOKUP(AC691,Varsayımlar!$B:$Q,7,0)*K691)</f>
        <v/>
      </c>
      <c r="Q691" s="5" t="str">
        <f>IF(B691="","",VLOOKUP(AC691,Varsayımlar!$B:$Q,8,0))</f>
        <v/>
      </c>
      <c r="R691" s="5" t="str">
        <f>IF(B691="","",VLOOKUP(AC691,Varsayımlar!$B:$Q,9,0))</f>
        <v/>
      </c>
      <c r="S691" s="5" t="str">
        <f>IF(B691="","",VLOOKUP(AC691,Varsayımlar!$B:$Q,10,0))</f>
        <v/>
      </c>
      <c r="T691" s="5" t="str">
        <f>IF(B691="","",VLOOKUP(AC691,Varsayımlar!$B:$Q,11,0))</f>
        <v/>
      </c>
      <c r="U691" s="5" t="str">
        <f>IF(B691="","",VLOOKUP(AC691,Varsayımlar!$B:$Q,12,0))</f>
        <v/>
      </c>
      <c r="V691" s="5" t="str">
        <f>IF(B691="","",VLOOKUP(AC691,Varsayımlar!$B:$Q,13,0))</f>
        <v/>
      </c>
      <c r="W691" s="5" t="str">
        <f>IF(B691="","",VLOOKUP(AC691,Varsayımlar!$B:$Q,14,0))</f>
        <v/>
      </c>
      <c r="AA691" s="5" t="str">
        <f>IF(B691="","",VLOOKUP(AC691,Varsayımlar!$B:$Q,15,0))</f>
        <v/>
      </c>
      <c r="AB691" s="5" t="str">
        <f>IF(B691="","",VLOOKUP(AC691,Varsayımlar!$B:$Q,16,0))</f>
        <v/>
      </c>
      <c r="AC691" s="5" t="str">
        <f t="shared" si="23"/>
        <v/>
      </c>
    </row>
    <row r="692" spans="2:29" hidden="1" x14ac:dyDescent="0.25">
      <c r="C692" s="3" t="str">
        <f>IF(B692="","",VLOOKUP(AC692,Varsayımlar!$B:$Q,3,0))</f>
        <v/>
      </c>
      <c r="H692" s="2" t="str">
        <f>IF(B692="","",VLOOKUP(AC692,Varsayımlar!$B:$Q,5,0))</f>
        <v/>
      </c>
      <c r="J692" s="2" t="str">
        <f>IF(B692="","",VLOOKUP(AC692,Varsayımlar!$B:$Q,6,0))</f>
        <v/>
      </c>
      <c r="P692" s="2" t="str">
        <f>IF(B692="","",VLOOKUP(AC692,Varsayımlar!$B:$Q,7,0)*K692)</f>
        <v/>
      </c>
      <c r="Q692" s="2" t="str">
        <f>IF(B692="","",VLOOKUP(AC692,Varsayımlar!$B:$Q,8,0))</f>
        <v/>
      </c>
      <c r="R692" s="2" t="str">
        <f>IF(B692="","",VLOOKUP(AC692,Varsayımlar!$B:$Q,9,0))</f>
        <v/>
      </c>
      <c r="S692" s="2" t="str">
        <f>IF(B692="","",VLOOKUP(AC692,Varsayımlar!$B:$Q,10,0))</f>
        <v/>
      </c>
      <c r="T692" s="2" t="str">
        <f>IF(B692="","",VLOOKUP(AC692,Varsayımlar!$B:$Q,11,0))</f>
        <v/>
      </c>
      <c r="U692" s="2" t="str">
        <f>IF(B692="","",VLOOKUP(AC692,Varsayımlar!$B:$Q,12,0))</f>
        <v/>
      </c>
      <c r="V692" s="2" t="str">
        <f>IF(B692="","",VLOOKUP(AC692,Varsayımlar!$B:$Q,13,0))</f>
        <v/>
      </c>
      <c r="W692" s="2" t="str">
        <f>IF(B692="","",VLOOKUP(AC692,Varsayımlar!$B:$Q,14,0))</f>
        <v/>
      </c>
      <c r="AA692" s="2" t="str">
        <f>IF(B692="","",VLOOKUP(AC692,Varsayımlar!$B:$Q,15,0))</f>
        <v/>
      </c>
      <c r="AB692" s="2" t="str">
        <f>IF(B692="","",VLOOKUP(AC692,Varsayımlar!$B:$Q,16,0))</f>
        <v/>
      </c>
      <c r="AC692" s="2" t="str">
        <f t="shared" si="23"/>
        <v/>
      </c>
    </row>
    <row r="693" spans="2:29" hidden="1" x14ac:dyDescent="0.25">
      <c r="B693" s="6"/>
      <c r="C693" s="7" t="str">
        <f>IF(B693="","",VLOOKUP(AC693,Varsayımlar!$B:$Q,3,0))</f>
        <v/>
      </c>
      <c r="D693" s="7"/>
      <c r="H693" s="5" t="str">
        <f>IF(B693="","",VLOOKUP(AC693,Varsayımlar!$B:$Q,5,0))</f>
        <v/>
      </c>
      <c r="I693" s="5"/>
      <c r="J693" s="5" t="str">
        <f>IF(B693="","",VLOOKUP(AC693,Varsayımlar!$B:$Q,6,0))</f>
        <v/>
      </c>
      <c r="P693" s="5" t="str">
        <f>IF(B693="","",VLOOKUP(AC693,Varsayımlar!$B:$Q,7,0)*K693)</f>
        <v/>
      </c>
      <c r="Q693" s="5" t="str">
        <f>IF(B693="","",VLOOKUP(AC693,Varsayımlar!$B:$Q,8,0))</f>
        <v/>
      </c>
      <c r="R693" s="5" t="str">
        <f>IF(B693="","",VLOOKUP(AC693,Varsayımlar!$B:$Q,9,0))</f>
        <v/>
      </c>
      <c r="S693" s="5" t="str">
        <f>IF(B693="","",VLOOKUP(AC693,Varsayımlar!$B:$Q,10,0))</f>
        <v/>
      </c>
      <c r="T693" s="5" t="str">
        <f>IF(B693="","",VLOOKUP(AC693,Varsayımlar!$B:$Q,11,0))</f>
        <v/>
      </c>
      <c r="U693" s="5" t="str">
        <f>IF(B693="","",VLOOKUP(AC693,Varsayımlar!$B:$Q,12,0))</f>
        <v/>
      </c>
      <c r="V693" s="5" t="str">
        <f>IF(B693="","",VLOOKUP(AC693,Varsayımlar!$B:$Q,13,0))</f>
        <v/>
      </c>
      <c r="W693" s="5" t="str">
        <f>IF(B693="","",VLOOKUP(AC693,Varsayımlar!$B:$Q,14,0))</f>
        <v/>
      </c>
      <c r="AA693" s="5" t="str">
        <f>IF(B693="","",VLOOKUP(AC693,Varsayımlar!$B:$Q,15,0))</f>
        <v/>
      </c>
      <c r="AB693" s="5" t="str">
        <f>IF(B693="","",VLOOKUP(AC693,Varsayımlar!$B:$Q,16,0))</f>
        <v/>
      </c>
      <c r="AC693" s="5" t="str">
        <f t="shared" si="23"/>
        <v/>
      </c>
    </row>
    <row r="694" spans="2:29" hidden="1" x14ac:dyDescent="0.25">
      <c r="C694" s="3" t="str">
        <f>IF(B694="","",VLOOKUP(AC694,Varsayımlar!$B:$Q,3,0))</f>
        <v/>
      </c>
      <c r="H694" s="2" t="str">
        <f>IF(B694="","",VLOOKUP(AC694,Varsayımlar!$B:$Q,5,0))</f>
        <v/>
      </c>
      <c r="J694" s="2" t="str">
        <f>IF(B694="","",VLOOKUP(AC694,Varsayımlar!$B:$Q,6,0))</f>
        <v/>
      </c>
      <c r="P694" s="2" t="str">
        <f>IF(B694="","",VLOOKUP(AC694,Varsayımlar!$B:$Q,7,0)*K694)</f>
        <v/>
      </c>
      <c r="Q694" s="2" t="str">
        <f>IF(B694="","",VLOOKUP(AC694,Varsayımlar!$B:$Q,8,0))</f>
        <v/>
      </c>
      <c r="R694" s="2" t="str">
        <f>IF(B694="","",VLOOKUP(AC694,Varsayımlar!$B:$Q,9,0))</f>
        <v/>
      </c>
      <c r="S694" s="2" t="str">
        <f>IF(B694="","",VLOOKUP(AC694,Varsayımlar!$B:$Q,10,0))</f>
        <v/>
      </c>
      <c r="T694" s="2" t="str">
        <f>IF(B694="","",VLOOKUP(AC694,Varsayımlar!$B:$Q,11,0))</f>
        <v/>
      </c>
      <c r="U694" s="2" t="str">
        <f>IF(B694="","",VLOOKUP(AC694,Varsayımlar!$B:$Q,12,0))</f>
        <v/>
      </c>
      <c r="V694" s="2" t="str">
        <f>IF(B694="","",VLOOKUP(AC694,Varsayımlar!$B:$Q,13,0))</f>
        <v/>
      </c>
      <c r="W694" s="2" t="str">
        <f>IF(B694="","",VLOOKUP(AC694,Varsayımlar!$B:$Q,14,0))</f>
        <v/>
      </c>
      <c r="AA694" s="2" t="str">
        <f>IF(B694="","",VLOOKUP(AC694,Varsayımlar!$B:$Q,15,0))</f>
        <v/>
      </c>
      <c r="AB694" s="2" t="str">
        <f>IF(B694="","",VLOOKUP(AC694,Varsayımlar!$B:$Q,16,0))</f>
        <v/>
      </c>
      <c r="AC694" s="2" t="str">
        <f t="shared" si="23"/>
        <v/>
      </c>
    </row>
    <row r="695" spans="2:29" hidden="1" x14ac:dyDescent="0.25">
      <c r="B695" s="6"/>
      <c r="C695" s="7" t="str">
        <f>IF(B695="","",VLOOKUP(AC695,Varsayımlar!$B:$Q,3,0))</f>
        <v/>
      </c>
      <c r="D695" s="7"/>
      <c r="H695" s="5" t="str">
        <f>IF(B695="","",VLOOKUP(AC695,Varsayımlar!$B:$Q,5,0))</f>
        <v/>
      </c>
      <c r="I695" s="5"/>
      <c r="J695" s="5" t="str">
        <f>IF(B695="","",VLOOKUP(AC695,Varsayımlar!$B:$Q,6,0))</f>
        <v/>
      </c>
      <c r="P695" s="5" t="str">
        <f>IF(B695="","",VLOOKUP(AC695,Varsayımlar!$B:$Q,7,0)*K695)</f>
        <v/>
      </c>
      <c r="Q695" s="5" t="str">
        <f>IF(B695="","",VLOOKUP(AC695,Varsayımlar!$B:$Q,8,0))</f>
        <v/>
      </c>
      <c r="R695" s="5" t="str">
        <f>IF(B695="","",VLOOKUP(AC695,Varsayımlar!$B:$Q,9,0))</f>
        <v/>
      </c>
      <c r="S695" s="5" t="str">
        <f>IF(B695="","",VLOOKUP(AC695,Varsayımlar!$B:$Q,10,0))</f>
        <v/>
      </c>
      <c r="T695" s="5" t="str">
        <f>IF(B695="","",VLOOKUP(AC695,Varsayımlar!$B:$Q,11,0))</f>
        <v/>
      </c>
      <c r="U695" s="5" t="str">
        <f>IF(B695="","",VLOOKUP(AC695,Varsayımlar!$B:$Q,12,0))</f>
        <v/>
      </c>
      <c r="V695" s="5" t="str">
        <f>IF(B695="","",VLOOKUP(AC695,Varsayımlar!$B:$Q,13,0))</f>
        <v/>
      </c>
      <c r="W695" s="5" t="str">
        <f>IF(B695="","",VLOOKUP(AC695,Varsayımlar!$B:$Q,14,0))</f>
        <v/>
      </c>
      <c r="AA695" s="5" t="str">
        <f>IF(B695="","",VLOOKUP(AC695,Varsayımlar!$B:$Q,15,0))</f>
        <v/>
      </c>
      <c r="AB695" s="5" t="str">
        <f>IF(B695="","",VLOOKUP(AC695,Varsayımlar!$B:$Q,16,0))</f>
        <v/>
      </c>
      <c r="AC695" s="5" t="str">
        <f t="shared" si="23"/>
        <v/>
      </c>
    </row>
    <row r="696" spans="2:29" hidden="1" x14ac:dyDescent="0.25">
      <c r="C696" s="3" t="str">
        <f>IF(B696="","",VLOOKUP(AC696,Varsayımlar!$B:$Q,3,0))</f>
        <v/>
      </c>
      <c r="H696" s="2" t="str">
        <f>IF(B696="","",VLOOKUP(AC696,Varsayımlar!$B:$Q,5,0))</f>
        <v/>
      </c>
      <c r="J696" s="2" t="str">
        <f>IF(B696="","",VLOOKUP(AC696,Varsayımlar!$B:$Q,6,0))</f>
        <v/>
      </c>
      <c r="P696" s="2" t="str">
        <f>IF(B696="","",VLOOKUP(AC696,Varsayımlar!$B:$Q,7,0)*K696)</f>
        <v/>
      </c>
      <c r="Q696" s="2" t="str">
        <f>IF(B696="","",VLOOKUP(AC696,Varsayımlar!$B:$Q,8,0))</f>
        <v/>
      </c>
      <c r="R696" s="2" t="str">
        <f>IF(B696="","",VLOOKUP(AC696,Varsayımlar!$B:$Q,9,0))</f>
        <v/>
      </c>
      <c r="S696" s="2" t="str">
        <f>IF(B696="","",VLOOKUP(AC696,Varsayımlar!$B:$Q,10,0))</f>
        <v/>
      </c>
      <c r="T696" s="2" t="str">
        <f>IF(B696="","",VLOOKUP(AC696,Varsayımlar!$B:$Q,11,0))</f>
        <v/>
      </c>
      <c r="U696" s="2" t="str">
        <f>IF(B696="","",VLOOKUP(AC696,Varsayımlar!$B:$Q,12,0))</f>
        <v/>
      </c>
      <c r="V696" s="2" t="str">
        <f>IF(B696="","",VLOOKUP(AC696,Varsayımlar!$B:$Q,13,0))</f>
        <v/>
      </c>
      <c r="W696" s="2" t="str">
        <f>IF(B696="","",VLOOKUP(AC696,Varsayımlar!$B:$Q,14,0))</f>
        <v/>
      </c>
      <c r="AA696" s="2" t="str">
        <f>IF(B696="","",VLOOKUP(AC696,Varsayımlar!$B:$Q,15,0))</f>
        <v/>
      </c>
      <c r="AB696" s="2" t="str">
        <f>IF(B696="","",VLOOKUP(AC696,Varsayımlar!$B:$Q,16,0))</f>
        <v/>
      </c>
      <c r="AC696" s="2" t="str">
        <f t="shared" si="23"/>
        <v/>
      </c>
    </row>
    <row r="697" spans="2:29" hidden="1" x14ac:dyDescent="0.25">
      <c r="B697" s="6"/>
      <c r="C697" s="7" t="str">
        <f>IF(B697="","",VLOOKUP(AC697,Varsayımlar!$B:$Q,3,0))</f>
        <v/>
      </c>
      <c r="D697" s="7"/>
      <c r="H697" s="5" t="str">
        <f>IF(B697="","",VLOOKUP(AC697,Varsayımlar!$B:$Q,5,0))</f>
        <v/>
      </c>
      <c r="I697" s="5"/>
      <c r="J697" s="5" t="str">
        <f>IF(B697="","",VLOOKUP(AC697,Varsayımlar!$B:$Q,6,0))</f>
        <v/>
      </c>
      <c r="P697" s="5" t="str">
        <f>IF(B697="","",VLOOKUP(AC697,Varsayımlar!$B:$Q,7,0)*K697)</f>
        <v/>
      </c>
      <c r="Q697" s="5" t="str">
        <f>IF(B697="","",VLOOKUP(AC697,Varsayımlar!$B:$Q,8,0))</f>
        <v/>
      </c>
      <c r="R697" s="5" t="str">
        <f>IF(B697="","",VLOOKUP(AC697,Varsayımlar!$B:$Q,9,0))</f>
        <v/>
      </c>
      <c r="S697" s="5" t="str">
        <f>IF(B697="","",VLOOKUP(AC697,Varsayımlar!$B:$Q,10,0))</f>
        <v/>
      </c>
      <c r="T697" s="5" t="str">
        <f>IF(B697="","",VLOOKUP(AC697,Varsayımlar!$B:$Q,11,0))</f>
        <v/>
      </c>
      <c r="U697" s="5" t="str">
        <f>IF(B697="","",VLOOKUP(AC697,Varsayımlar!$B:$Q,12,0))</f>
        <v/>
      </c>
      <c r="V697" s="5" t="str">
        <f>IF(B697="","",VLOOKUP(AC697,Varsayımlar!$B:$Q,13,0))</f>
        <v/>
      </c>
      <c r="W697" s="5" t="str">
        <f>IF(B697="","",VLOOKUP(AC697,Varsayımlar!$B:$Q,14,0))</f>
        <v/>
      </c>
      <c r="AA697" s="5" t="str">
        <f>IF(B697="","",VLOOKUP(AC697,Varsayımlar!$B:$Q,15,0))</f>
        <v/>
      </c>
      <c r="AB697" s="5" t="str">
        <f>IF(B697="","",VLOOKUP(AC697,Varsayımlar!$B:$Q,16,0))</f>
        <v/>
      </c>
      <c r="AC697" s="5" t="str">
        <f t="shared" si="23"/>
        <v/>
      </c>
    </row>
    <row r="698" spans="2:29" hidden="1" x14ac:dyDescent="0.25">
      <c r="C698" s="3" t="str">
        <f>IF(B698="","",VLOOKUP(AC698,Varsayımlar!$B:$Q,3,0))</f>
        <v/>
      </c>
      <c r="H698" s="2" t="str">
        <f>IF(B698="","",VLOOKUP(AC698,Varsayımlar!$B:$Q,5,0))</f>
        <v/>
      </c>
      <c r="J698" s="2" t="str">
        <f>IF(B698="","",VLOOKUP(AC698,Varsayımlar!$B:$Q,6,0))</f>
        <v/>
      </c>
      <c r="P698" s="2" t="str">
        <f>IF(B698="","",VLOOKUP(AC698,Varsayımlar!$B:$Q,7,0)*K698)</f>
        <v/>
      </c>
      <c r="Q698" s="2" t="str">
        <f>IF(B698="","",VLOOKUP(AC698,Varsayımlar!$B:$Q,8,0))</f>
        <v/>
      </c>
      <c r="R698" s="2" t="str">
        <f>IF(B698="","",VLOOKUP(AC698,Varsayımlar!$B:$Q,9,0))</f>
        <v/>
      </c>
      <c r="S698" s="2" t="str">
        <f>IF(B698="","",VLOOKUP(AC698,Varsayımlar!$B:$Q,10,0))</f>
        <v/>
      </c>
      <c r="T698" s="2" t="str">
        <f>IF(B698="","",VLOOKUP(AC698,Varsayımlar!$B:$Q,11,0))</f>
        <v/>
      </c>
      <c r="U698" s="2" t="str">
        <f>IF(B698="","",VLOOKUP(AC698,Varsayımlar!$B:$Q,12,0))</f>
        <v/>
      </c>
      <c r="V698" s="2" t="str">
        <f>IF(B698="","",VLOOKUP(AC698,Varsayımlar!$B:$Q,13,0))</f>
        <v/>
      </c>
      <c r="W698" s="2" t="str">
        <f>IF(B698="","",VLOOKUP(AC698,Varsayımlar!$B:$Q,14,0))</f>
        <v/>
      </c>
      <c r="AA698" s="2" t="str">
        <f>IF(B698="","",VLOOKUP(AC698,Varsayımlar!$B:$Q,15,0))</f>
        <v/>
      </c>
      <c r="AB698" s="2" t="str">
        <f>IF(B698="","",VLOOKUP(AC698,Varsayımlar!$B:$Q,16,0))</f>
        <v/>
      </c>
      <c r="AC698" s="2" t="str">
        <f t="shared" si="23"/>
        <v/>
      </c>
    </row>
    <row r="699" spans="2:29" hidden="1" x14ac:dyDescent="0.25">
      <c r="B699" s="6"/>
      <c r="C699" s="7" t="str">
        <f>IF(B699="","",VLOOKUP(AC699,Varsayımlar!$B:$Q,3,0))</f>
        <v/>
      </c>
      <c r="D699" s="7"/>
      <c r="H699" s="5" t="str">
        <f>IF(B699="","",VLOOKUP(AC699,Varsayımlar!$B:$Q,5,0))</f>
        <v/>
      </c>
      <c r="I699" s="5"/>
      <c r="J699" s="5" t="str">
        <f>IF(B699="","",VLOOKUP(AC699,Varsayımlar!$B:$Q,6,0))</f>
        <v/>
      </c>
      <c r="P699" s="5" t="str">
        <f>IF(B699="","",VLOOKUP(AC699,Varsayımlar!$B:$Q,7,0)*K699)</f>
        <v/>
      </c>
      <c r="Q699" s="5" t="str">
        <f>IF(B699="","",VLOOKUP(AC699,Varsayımlar!$B:$Q,8,0))</f>
        <v/>
      </c>
      <c r="R699" s="5" t="str">
        <f>IF(B699="","",VLOOKUP(AC699,Varsayımlar!$B:$Q,9,0))</f>
        <v/>
      </c>
      <c r="S699" s="5" t="str">
        <f>IF(B699="","",VLOOKUP(AC699,Varsayımlar!$B:$Q,10,0))</f>
        <v/>
      </c>
      <c r="T699" s="5" t="str">
        <f>IF(B699="","",VLOOKUP(AC699,Varsayımlar!$B:$Q,11,0))</f>
        <v/>
      </c>
      <c r="U699" s="5" t="str">
        <f>IF(B699="","",VLOOKUP(AC699,Varsayımlar!$B:$Q,12,0))</f>
        <v/>
      </c>
      <c r="V699" s="5" t="str">
        <f>IF(B699="","",VLOOKUP(AC699,Varsayımlar!$B:$Q,13,0))</f>
        <v/>
      </c>
      <c r="W699" s="5" t="str">
        <f>IF(B699="","",VLOOKUP(AC699,Varsayımlar!$B:$Q,14,0))</f>
        <v/>
      </c>
      <c r="AA699" s="5" t="str">
        <f>IF(B699="","",VLOOKUP(AC699,Varsayımlar!$B:$Q,15,0))</f>
        <v/>
      </c>
      <c r="AB699" s="5" t="str">
        <f>IF(B699="","",VLOOKUP(AC699,Varsayımlar!$B:$Q,16,0))</f>
        <v/>
      </c>
      <c r="AC699" s="5" t="str">
        <f t="shared" si="23"/>
        <v/>
      </c>
    </row>
    <row r="700" spans="2:29" hidden="1" x14ac:dyDescent="0.25">
      <c r="C700" s="3" t="str">
        <f>IF(B700="","",VLOOKUP(AC700,Varsayımlar!$B:$Q,3,0))</f>
        <v/>
      </c>
      <c r="H700" s="2" t="str">
        <f>IF(B700="","",VLOOKUP(AC700,Varsayımlar!$B:$Q,5,0))</f>
        <v/>
      </c>
      <c r="J700" s="2" t="str">
        <f>IF(B700="","",VLOOKUP(AC700,Varsayımlar!$B:$Q,6,0))</f>
        <v/>
      </c>
      <c r="P700" s="2" t="str">
        <f>IF(B700="","",VLOOKUP(AC700,Varsayımlar!$B:$Q,7,0)*K700)</f>
        <v/>
      </c>
      <c r="Q700" s="2" t="str">
        <f>IF(B700="","",VLOOKUP(AC700,Varsayımlar!$B:$Q,8,0))</f>
        <v/>
      </c>
      <c r="R700" s="2" t="str">
        <f>IF(B700="","",VLOOKUP(AC700,Varsayımlar!$B:$Q,9,0))</f>
        <v/>
      </c>
      <c r="S700" s="2" t="str">
        <f>IF(B700="","",VLOOKUP(AC700,Varsayımlar!$B:$Q,10,0))</f>
        <v/>
      </c>
      <c r="T700" s="2" t="str">
        <f>IF(B700="","",VLOOKUP(AC700,Varsayımlar!$B:$Q,11,0))</f>
        <v/>
      </c>
      <c r="U700" s="2" t="str">
        <f>IF(B700="","",VLOOKUP(AC700,Varsayımlar!$B:$Q,12,0))</f>
        <v/>
      </c>
      <c r="V700" s="2" t="str">
        <f>IF(B700="","",VLOOKUP(AC700,Varsayımlar!$B:$Q,13,0))</f>
        <v/>
      </c>
      <c r="W700" s="2" t="str">
        <f>IF(B700="","",VLOOKUP(AC700,Varsayımlar!$B:$Q,14,0))</f>
        <v/>
      </c>
      <c r="AA700" s="2" t="str">
        <f>IF(B700="","",VLOOKUP(AC700,Varsayımlar!$B:$Q,15,0))</f>
        <v/>
      </c>
      <c r="AB700" s="2" t="str">
        <f>IF(B700="","",VLOOKUP(AC700,Varsayımlar!$B:$Q,16,0))</f>
        <v/>
      </c>
      <c r="AC700" s="2" t="str">
        <f t="shared" si="23"/>
        <v/>
      </c>
    </row>
    <row r="701" spans="2:29" hidden="1" x14ac:dyDescent="0.25">
      <c r="B701" s="6"/>
      <c r="C701" s="7" t="str">
        <f>IF(B701="","",VLOOKUP(AC701,Varsayımlar!$B:$Q,3,0))</f>
        <v/>
      </c>
      <c r="D701" s="7"/>
      <c r="H701" s="5" t="str">
        <f>IF(B701="","",VLOOKUP(AC701,Varsayımlar!$B:$Q,5,0))</f>
        <v/>
      </c>
      <c r="I701" s="5"/>
      <c r="J701" s="5" t="str">
        <f>IF(B701="","",VLOOKUP(AC701,Varsayımlar!$B:$Q,6,0))</f>
        <v/>
      </c>
      <c r="P701" s="5" t="str">
        <f>IF(B701="","",VLOOKUP(AC701,Varsayımlar!$B:$Q,7,0)*K701)</f>
        <v/>
      </c>
      <c r="Q701" s="5" t="str">
        <f>IF(B701="","",VLOOKUP(AC701,Varsayımlar!$B:$Q,8,0))</f>
        <v/>
      </c>
      <c r="R701" s="5" t="str">
        <f>IF(B701="","",VLOOKUP(AC701,Varsayımlar!$B:$Q,9,0))</f>
        <v/>
      </c>
      <c r="S701" s="5" t="str">
        <f>IF(B701="","",VLOOKUP(AC701,Varsayımlar!$B:$Q,10,0))</f>
        <v/>
      </c>
      <c r="T701" s="5" t="str">
        <f>IF(B701="","",VLOOKUP(AC701,Varsayımlar!$B:$Q,11,0))</f>
        <v/>
      </c>
      <c r="U701" s="5" t="str">
        <f>IF(B701="","",VLOOKUP(AC701,Varsayımlar!$B:$Q,12,0))</f>
        <v/>
      </c>
      <c r="V701" s="5" t="str">
        <f>IF(B701="","",VLOOKUP(AC701,Varsayımlar!$B:$Q,13,0))</f>
        <v/>
      </c>
      <c r="W701" s="5" t="str">
        <f>IF(B701="","",VLOOKUP(AC701,Varsayımlar!$B:$Q,14,0))</f>
        <v/>
      </c>
      <c r="AA701" s="5" t="str">
        <f>IF(B701="","",VLOOKUP(AC701,Varsayımlar!$B:$Q,15,0))</f>
        <v/>
      </c>
      <c r="AB701" s="5" t="str">
        <f>IF(B701="","",VLOOKUP(AC701,Varsayımlar!$B:$Q,16,0))</f>
        <v/>
      </c>
      <c r="AC701" s="5" t="str">
        <f t="shared" si="23"/>
        <v/>
      </c>
    </row>
    <row r="702" spans="2:29" hidden="1" x14ac:dyDescent="0.25">
      <c r="C702" s="3" t="str">
        <f>IF(B702="","",VLOOKUP(AC702,Varsayımlar!$B:$Q,3,0))</f>
        <v/>
      </c>
      <c r="H702" s="2" t="str">
        <f>IF(B702="","",VLOOKUP(AC702,Varsayımlar!$B:$Q,5,0))</f>
        <v/>
      </c>
      <c r="J702" s="2" t="str">
        <f>IF(B702="","",VLOOKUP(AC702,Varsayımlar!$B:$Q,6,0))</f>
        <v/>
      </c>
      <c r="P702" s="2" t="str">
        <f>IF(B702="","",VLOOKUP(AC702,Varsayımlar!$B:$Q,7,0)*K702)</f>
        <v/>
      </c>
      <c r="Q702" s="2" t="str">
        <f>IF(B702="","",VLOOKUP(AC702,Varsayımlar!$B:$Q,8,0))</f>
        <v/>
      </c>
      <c r="R702" s="2" t="str">
        <f>IF(B702="","",VLOOKUP(AC702,Varsayımlar!$B:$Q,9,0))</f>
        <v/>
      </c>
      <c r="S702" s="2" t="str">
        <f>IF(B702="","",VLOOKUP(AC702,Varsayımlar!$B:$Q,10,0))</f>
        <v/>
      </c>
      <c r="T702" s="2" t="str">
        <f>IF(B702="","",VLOOKUP(AC702,Varsayımlar!$B:$Q,11,0))</f>
        <v/>
      </c>
      <c r="U702" s="2" t="str">
        <f>IF(B702="","",VLOOKUP(AC702,Varsayımlar!$B:$Q,12,0))</f>
        <v/>
      </c>
      <c r="V702" s="2" t="str">
        <f>IF(B702="","",VLOOKUP(AC702,Varsayımlar!$B:$Q,13,0))</f>
        <v/>
      </c>
      <c r="W702" s="2" t="str">
        <f>IF(B702="","",VLOOKUP(AC702,Varsayımlar!$B:$Q,14,0))</f>
        <v/>
      </c>
      <c r="AA702" s="2" t="str">
        <f>IF(B702="","",VLOOKUP(AC702,Varsayımlar!$B:$Q,15,0))</f>
        <v/>
      </c>
      <c r="AB702" s="2" t="str">
        <f>IF(B702="","",VLOOKUP(AC702,Varsayımlar!$B:$Q,16,0))</f>
        <v/>
      </c>
      <c r="AC702" s="2" t="str">
        <f t="shared" si="23"/>
        <v/>
      </c>
    </row>
    <row r="703" spans="2:29" hidden="1" x14ac:dyDescent="0.25">
      <c r="B703" s="6"/>
      <c r="C703" s="7" t="str">
        <f>IF(B703="","",VLOOKUP(AC703,Varsayımlar!$B:$Q,3,0))</f>
        <v/>
      </c>
      <c r="D703" s="7"/>
      <c r="H703" s="5" t="str">
        <f>IF(B703="","",VLOOKUP(AC703,Varsayımlar!$B:$Q,5,0))</f>
        <v/>
      </c>
      <c r="I703" s="5"/>
      <c r="J703" s="5" t="str">
        <f>IF(B703="","",VLOOKUP(AC703,Varsayımlar!$B:$Q,6,0))</f>
        <v/>
      </c>
      <c r="P703" s="5" t="str">
        <f>IF(B703="","",VLOOKUP(AC703,Varsayımlar!$B:$Q,7,0)*K703)</f>
        <v/>
      </c>
      <c r="Q703" s="5" t="str">
        <f>IF(B703="","",VLOOKUP(AC703,Varsayımlar!$B:$Q,8,0))</f>
        <v/>
      </c>
      <c r="R703" s="5" t="str">
        <f>IF(B703="","",VLOOKUP(AC703,Varsayımlar!$B:$Q,9,0))</f>
        <v/>
      </c>
      <c r="S703" s="5" t="str">
        <f>IF(B703="","",VLOOKUP(AC703,Varsayımlar!$B:$Q,10,0))</f>
        <v/>
      </c>
      <c r="T703" s="5" t="str">
        <f>IF(B703="","",VLOOKUP(AC703,Varsayımlar!$B:$Q,11,0))</f>
        <v/>
      </c>
      <c r="U703" s="5" t="str">
        <f>IF(B703="","",VLOOKUP(AC703,Varsayımlar!$B:$Q,12,0))</f>
        <v/>
      </c>
      <c r="V703" s="5" t="str">
        <f>IF(B703="","",VLOOKUP(AC703,Varsayımlar!$B:$Q,13,0))</f>
        <v/>
      </c>
      <c r="W703" s="5" t="str">
        <f>IF(B703="","",VLOOKUP(AC703,Varsayımlar!$B:$Q,14,0))</f>
        <v/>
      </c>
      <c r="AA703" s="5" t="str">
        <f>IF(B703="","",VLOOKUP(AC703,Varsayımlar!$B:$Q,15,0))</f>
        <v/>
      </c>
      <c r="AB703" s="5" t="str">
        <f>IF(B703="","",VLOOKUP(AC703,Varsayımlar!$B:$Q,16,0))</f>
        <v/>
      </c>
      <c r="AC703" s="5" t="str">
        <f t="shared" si="23"/>
        <v/>
      </c>
    </row>
    <row r="704" spans="2:29" hidden="1" x14ac:dyDescent="0.25">
      <c r="C704" s="3" t="str">
        <f>IF(B704="","",VLOOKUP(AC704,Varsayımlar!$B:$Q,3,0))</f>
        <v/>
      </c>
      <c r="H704" s="2" t="str">
        <f>IF(B704="","",VLOOKUP(AC704,Varsayımlar!$B:$Q,5,0))</f>
        <v/>
      </c>
      <c r="J704" s="2" t="str">
        <f>IF(B704="","",VLOOKUP(AC704,Varsayımlar!$B:$Q,6,0))</f>
        <v/>
      </c>
      <c r="P704" s="2" t="str">
        <f>IF(B704="","",VLOOKUP(AC704,Varsayımlar!$B:$Q,7,0)*K704)</f>
        <v/>
      </c>
      <c r="Q704" s="2" t="str">
        <f>IF(B704="","",VLOOKUP(AC704,Varsayımlar!$B:$Q,8,0))</f>
        <v/>
      </c>
      <c r="R704" s="2" t="str">
        <f>IF(B704="","",VLOOKUP(AC704,Varsayımlar!$B:$Q,9,0))</f>
        <v/>
      </c>
      <c r="S704" s="2" t="str">
        <f>IF(B704="","",VLOOKUP(AC704,Varsayımlar!$B:$Q,10,0))</f>
        <v/>
      </c>
      <c r="T704" s="2" t="str">
        <f>IF(B704="","",VLOOKUP(AC704,Varsayımlar!$B:$Q,11,0))</f>
        <v/>
      </c>
      <c r="U704" s="2" t="str">
        <f>IF(B704="","",VLOOKUP(AC704,Varsayımlar!$B:$Q,12,0))</f>
        <v/>
      </c>
      <c r="V704" s="2" t="str">
        <f>IF(B704="","",VLOOKUP(AC704,Varsayımlar!$B:$Q,13,0))</f>
        <v/>
      </c>
      <c r="W704" s="2" t="str">
        <f>IF(B704="","",VLOOKUP(AC704,Varsayımlar!$B:$Q,14,0))</f>
        <v/>
      </c>
      <c r="AA704" s="2" t="str">
        <f>IF(B704="","",VLOOKUP(AC704,Varsayımlar!$B:$Q,15,0))</f>
        <v/>
      </c>
      <c r="AB704" s="2" t="str">
        <f>IF(B704="","",VLOOKUP(AC704,Varsayımlar!$B:$Q,16,0))</f>
        <v/>
      </c>
      <c r="AC704" s="2" t="str">
        <f t="shared" si="23"/>
        <v/>
      </c>
    </row>
    <row r="705" spans="2:29" hidden="1" x14ac:dyDescent="0.25">
      <c r="B705" s="6"/>
      <c r="C705" s="7" t="str">
        <f>IF(B705="","",VLOOKUP(AC705,Varsayımlar!$B:$Q,3,0))</f>
        <v/>
      </c>
      <c r="D705" s="7"/>
      <c r="H705" s="5" t="str">
        <f>IF(B705="","",VLOOKUP(AC705,Varsayımlar!$B:$Q,5,0))</f>
        <v/>
      </c>
      <c r="I705" s="5"/>
      <c r="J705" s="5" t="str">
        <f>IF(B705="","",VLOOKUP(AC705,Varsayımlar!$B:$Q,6,0))</f>
        <v/>
      </c>
      <c r="P705" s="5" t="str">
        <f>IF(B705="","",VLOOKUP(AC705,Varsayımlar!$B:$Q,7,0)*K705)</f>
        <v/>
      </c>
      <c r="Q705" s="5" t="str">
        <f>IF(B705="","",VLOOKUP(AC705,Varsayımlar!$B:$Q,8,0))</f>
        <v/>
      </c>
      <c r="R705" s="5" t="str">
        <f>IF(B705="","",VLOOKUP(AC705,Varsayımlar!$B:$Q,9,0))</f>
        <v/>
      </c>
      <c r="S705" s="5" t="str">
        <f>IF(B705="","",VLOOKUP(AC705,Varsayımlar!$B:$Q,10,0))</f>
        <v/>
      </c>
      <c r="T705" s="5" t="str">
        <f>IF(B705="","",VLOOKUP(AC705,Varsayımlar!$B:$Q,11,0))</f>
        <v/>
      </c>
      <c r="U705" s="5" t="str">
        <f>IF(B705="","",VLOOKUP(AC705,Varsayımlar!$B:$Q,12,0))</f>
        <v/>
      </c>
      <c r="V705" s="5" t="str">
        <f>IF(B705="","",VLOOKUP(AC705,Varsayımlar!$B:$Q,13,0))</f>
        <v/>
      </c>
      <c r="W705" s="5" t="str">
        <f>IF(B705="","",VLOOKUP(AC705,Varsayımlar!$B:$Q,14,0))</f>
        <v/>
      </c>
      <c r="AA705" s="5" t="str">
        <f>IF(B705="","",VLOOKUP(AC705,Varsayımlar!$B:$Q,15,0))</f>
        <v/>
      </c>
      <c r="AB705" s="5" t="str">
        <f>IF(B705="","",VLOOKUP(AC705,Varsayımlar!$B:$Q,16,0))</f>
        <v/>
      </c>
      <c r="AC705" s="5" t="str">
        <f t="shared" si="23"/>
        <v/>
      </c>
    </row>
    <row r="706" spans="2:29" hidden="1" x14ac:dyDescent="0.25">
      <c r="C706" s="3" t="str">
        <f>IF(B706="","",VLOOKUP(AC706,Varsayımlar!$B:$Q,3,0))</f>
        <v/>
      </c>
      <c r="H706" s="2" t="str">
        <f>IF(B706="","",VLOOKUP(AC706,Varsayımlar!$B:$Q,5,0))</f>
        <v/>
      </c>
      <c r="J706" s="2" t="str">
        <f>IF(B706="","",VLOOKUP(AC706,Varsayımlar!$B:$Q,6,0))</f>
        <v/>
      </c>
      <c r="P706" s="2" t="str">
        <f>IF(B706="","",VLOOKUP(AC706,Varsayımlar!$B:$Q,7,0)*K706)</f>
        <v/>
      </c>
      <c r="Q706" s="2" t="str">
        <f>IF(B706="","",VLOOKUP(AC706,Varsayımlar!$B:$Q,8,0))</f>
        <v/>
      </c>
      <c r="R706" s="2" t="str">
        <f>IF(B706="","",VLOOKUP(AC706,Varsayımlar!$B:$Q,9,0))</f>
        <v/>
      </c>
      <c r="S706" s="2" t="str">
        <f>IF(B706="","",VLOOKUP(AC706,Varsayımlar!$B:$Q,10,0))</f>
        <v/>
      </c>
      <c r="T706" s="2" t="str">
        <f>IF(B706="","",VLOOKUP(AC706,Varsayımlar!$B:$Q,11,0))</f>
        <v/>
      </c>
      <c r="U706" s="2" t="str">
        <f>IF(B706="","",VLOOKUP(AC706,Varsayımlar!$B:$Q,12,0))</f>
        <v/>
      </c>
      <c r="V706" s="2" t="str">
        <f>IF(B706="","",VLOOKUP(AC706,Varsayımlar!$B:$Q,13,0))</f>
        <v/>
      </c>
      <c r="W706" s="2" t="str">
        <f>IF(B706="","",VLOOKUP(AC706,Varsayımlar!$B:$Q,14,0))</f>
        <v/>
      </c>
      <c r="AA706" s="2" t="str">
        <f>IF(B706="","",VLOOKUP(AC706,Varsayımlar!$B:$Q,15,0))</f>
        <v/>
      </c>
      <c r="AB706" s="2" t="str">
        <f>IF(B706="","",VLOOKUP(AC706,Varsayımlar!$B:$Q,16,0))</f>
        <v/>
      </c>
      <c r="AC706" s="2" t="str">
        <f t="shared" si="23"/>
        <v/>
      </c>
    </row>
    <row r="707" spans="2:29" hidden="1" x14ac:dyDescent="0.25">
      <c r="B707" s="6"/>
      <c r="C707" s="7" t="str">
        <f>IF(B707="","",VLOOKUP(AC707,Varsayımlar!$B:$Q,3,0))</f>
        <v/>
      </c>
      <c r="D707" s="7"/>
      <c r="H707" s="5" t="str">
        <f>IF(B707="","",VLOOKUP(AC707,Varsayımlar!$B:$Q,5,0))</f>
        <v/>
      </c>
      <c r="I707" s="5"/>
      <c r="J707" s="5" t="str">
        <f>IF(B707="","",VLOOKUP(AC707,Varsayımlar!$B:$Q,6,0))</f>
        <v/>
      </c>
      <c r="P707" s="5" t="str">
        <f>IF(B707="","",VLOOKUP(AC707,Varsayımlar!$B:$Q,7,0)*K707)</f>
        <v/>
      </c>
      <c r="Q707" s="5" t="str">
        <f>IF(B707="","",VLOOKUP(AC707,Varsayımlar!$B:$Q,8,0))</f>
        <v/>
      </c>
      <c r="R707" s="5" t="str">
        <f>IF(B707="","",VLOOKUP(AC707,Varsayımlar!$B:$Q,9,0))</f>
        <v/>
      </c>
      <c r="S707" s="5" t="str">
        <f>IF(B707="","",VLOOKUP(AC707,Varsayımlar!$B:$Q,10,0))</f>
        <v/>
      </c>
      <c r="T707" s="5" t="str">
        <f>IF(B707="","",VLOOKUP(AC707,Varsayımlar!$B:$Q,11,0))</f>
        <v/>
      </c>
      <c r="U707" s="5" t="str">
        <f>IF(B707="","",VLOOKUP(AC707,Varsayımlar!$B:$Q,12,0))</f>
        <v/>
      </c>
      <c r="V707" s="5" t="str">
        <f>IF(B707="","",VLOOKUP(AC707,Varsayımlar!$B:$Q,13,0))</f>
        <v/>
      </c>
      <c r="W707" s="5" t="str">
        <f>IF(B707="","",VLOOKUP(AC707,Varsayımlar!$B:$Q,14,0))</f>
        <v/>
      </c>
      <c r="AA707" s="5" t="str">
        <f>IF(B707="","",VLOOKUP(AC707,Varsayımlar!$B:$Q,15,0))</f>
        <v/>
      </c>
      <c r="AB707" s="5" t="str">
        <f>IF(B707="","",VLOOKUP(AC707,Varsayımlar!$B:$Q,16,0))</f>
        <v/>
      </c>
      <c r="AC707" s="5" t="str">
        <f t="shared" si="23"/>
        <v/>
      </c>
    </row>
    <row r="708" spans="2:29" hidden="1" x14ac:dyDescent="0.25">
      <c r="C708" s="3" t="str">
        <f>IF(B708="","",VLOOKUP(AC708,Varsayımlar!$B:$Q,3,0))</f>
        <v/>
      </c>
      <c r="H708" s="2" t="str">
        <f>IF(B708="","",VLOOKUP(AC708,Varsayımlar!$B:$Q,5,0))</f>
        <v/>
      </c>
      <c r="J708" s="2" t="str">
        <f>IF(B708="","",VLOOKUP(AC708,Varsayımlar!$B:$Q,6,0))</f>
        <v/>
      </c>
      <c r="P708" s="2" t="str">
        <f>IF(B708="","",VLOOKUP(AC708,Varsayımlar!$B:$Q,7,0)*K708)</f>
        <v/>
      </c>
      <c r="Q708" s="2" t="str">
        <f>IF(B708="","",VLOOKUP(AC708,Varsayımlar!$B:$Q,8,0))</f>
        <v/>
      </c>
      <c r="R708" s="2" t="str">
        <f>IF(B708="","",VLOOKUP(AC708,Varsayımlar!$B:$Q,9,0))</f>
        <v/>
      </c>
      <c r="S708" s="2" t="str">
        <f>IF(B708="","",VLOOKUP(AC708,Varsayımlar!$B:$Q,10,0))</f>
        <v/>
      </c>
      <c r="T708" s="2" t="str">
        <f>IF(B708="","",VLOOKUP(AC708,Varsayımlar!$B:$Q,11,0))</f>
        <v/>
      </c>
      <c r="U708" s="2" t="str">
        <f>IF(B708="","",VLOOKUP(AC708,Varsayımlar!$B:$Q,12,0))</f>
        <v/>
      </c>
      <c r="V708" s="2" t="str">
        <f>IF(B708="","",VLOOKUP(AC708,Varsayımlar!$B:$Q,13,0))</f>
        <v/>
      </c>
      <c r="W708" s="2" t="str">
        <f>IF(B708="","",VLOOKUP(AC708,Varsayımlar!$B:$Q,14,0))</f>
        <v/>
      </c>
      <c r="AA708" s="2" t="str">
        <f>IF(B708="","",VLOOKUP(AC708,Varsayımlar!$B:$Q,15,0))</f>
        <v/>
      </c>
      <c r="AB708" s="2" t="str">
        <f>IF(B708="","",VLOOKUP(AC708,Varsayımlar!$B:$Q,16,0))</f>
        <v/>
      </c>
      <c r="AC708" s="2" t="str">
        <f t="shared" si="23"/>
        <v/>
      </c>
    </row>
    <row r="709" spans="2:29" hidden="1" x14ac:dyDescent="0.25">
      <c r="B709" s="6"/>
      <c r="C709" s="7" t="str">
        <f>IF(B709="","",VLOOKUP(AC709,Varsayımlar!$B:$Q,3,0))</f>
        <v/>
      </c>
      <c r="D709" s="7"/>
      <c r="H709" s="5" t="str">
        <f>IF(B709="","",VLOOKUP(AC709,Varsayımlar!$B:$Q,5,0))</f>
        <v/>
      </c>
      <c r="I709" s="5"/>
      <c r="J709" s="5" t="str">
        <f>IF(B709="","",VLOOKUP(AC709,Varsayımlar!$B:$Q,6,0))</f>
        <v/>
      </c>
      <c r="P709" s="5" t="str">
        <f>IF(B709="","",VLOOKUP(AC709,Varsayımlar!$B:$Q,7,0)*K709)</f>
        <v/>
      </c>
      <c r="Q709" s="5" t="str">
        <f>IF(B709="","",VLOOKUP(AC709,Varsayımlar!$B:$Q,8,0))</f>
        <v/>
      </c>
      <c r="R709" s="5" t="str">
        <f>IF(B709="","",VLOOKUP(AC709,Varsayımlar!$B:$Q,9,0))</f>
        <v/>
      </c>
      <c r="S709" s="5" t="str">
        <f>IF(B709="","",VLOOKUP(AC709,Varsayımlar!$B:$Q,10,0))</f>
        <v/>
      </c>
      <c r="T709" s="5" t="str">
        <f>IF(B709="","",VLOOKUP(AC709,Varsayımlar!$B:$Q,11,0))</f>
        <v/>
      </c>
      <c r="U709" s="5" t="str">
        <f>IF(B709="","",VLOOKUP(AC709,Varsayımlar!$B:$Q,12,0))</f>
        <v/>
      </c>
      <c r="V709" s="5" t="str">
        <f>IF(B709="","",VLOOKUP(AC709,Varsayımlar!$B:$Q,13,0))</f>
        <v/>
      </c>
      <c r="W709" s="5" t="str">
        <f>IF(B709="","",VLOOKUP(AC709,Varsayımlar!$B:$Q,14,0))</f>
        <v/>
      </c>
      <c r="AA709" s="5" t="str">
        <f>IF(B709="","",VLOOKUP(AC709,Varsayımlar!$B:$Q,15,0))</f>
        <v/>
      </c>
      <c r="AB709" s="5" t="str">
        <f>IF(B709="","",VLOOKUP(AC709,Varsayımlar!$B:$Q,16,0))</f>
        <v/>
      </c>
      <c r="AC709" s="5" t="str">
        <f t="shared" si="23"/>
        <v/>
      </c>
    </row>
    <row r="710" spans="2:29" hidden="1" x14ac:dyDescent="0.25">
      <c r="C710" s="3" t="str">
        <f>IF(B710="","",VLOOKUP(AC710,Varsayımlar!$B:$Q,3,0))</f>
        <v/>
      </c>
      <c r="H710" s="2" t="str">
        <f>IF(B710="","",VLOOKUP(AC710,Varsayımlar!$B:$Q,5,0))</f>
        <v/>
      </c>
      <c r="J710" s="2" t="str">
        <f>IF(B710="","",VLOOKUP(AC710,Varsayımlar!$B:$Q,6,0))</f>
        <v/>
      </c>
      <c r="P710" s="2" t="str">
        <f>IF(B710="","",VLOOKUP(AC710,Varsayımlar!$B:$Q,7,0)*K710)</f>
        <v/>
      </c>
      <c r="Q710" s="2" t="str">
        <f>IF(B710="","",VLOOKUP(AC710,Varsayımlar!$B:$Q,8,0))</f>
        <v/>
      </c>
      <c r="R710" s="2" t="str">
        <f>IF(B710="","",VLOOKUP(AC710,Varsayımlar!$B:$Q,9,0))</f>
        <v/>
      </c>
      <c r="S710" s="2" t="str">
        <f>IF(B710="","",VLOOKUP(AC710,Varsayımlar!$B:$Q,10,0))</f>
        <v/>
      </c>
      <c r="T710" s="2" t="str">
        <f>IF(B710="","",VLOOKUP(AC710,Varsayımlar!$B:$Q,11,0))</f>
        <v/>
      </c>
      <c r="U710" s="2" t="str">
        <f>IF(B710="","",VLOOKUP(AC710,Varsayımlar!$B:$Q,12,0))</f>
        <v/>
      </c>
      <c r="V710" s="2" t="str">
        <f>IF(B710="","",VLOOKUP(AC710,Varsayımlar!$B:$Q,13,0))</f>
        <v/>
      </c>
      <c r="W710" s="2" t="str">
        <f>IF(B710="","",VLOOKUP(AC710,Varsayımlar!$B:$Q,14,0))</f>
        <v/>
      </c>
      <c r="AA710" s="2" t="str">
        <f>IF(B710="","",VLOOKUP(AC710,Varsayımlar!$B:$Q,15,0))</f>
        <v/>
      </c>
      <c r="AB710" s="2" t="str">
        <f>IF(B710="","",VLOOKUP(AC710,Varsayımlar!$B:$Q,16,0))</f>
        <v/>
      </c>
      <c r="AC710" s="2" t="str">
        <f t="shared" si="23"/>
        <v/>
      </c>
    </row>
    <row r="711" spans="2:29" hidden="1" x14ac:dyDescent="0.25">
      <c r="B711" s="6"/>
      <c r="C711" s="7" t="str">
        <f>IF(B711="","",VLOOKUP(AC711,Varsayımlar!$B:$Q,3,0))</f>
        <v/>
      </c>
      <c r="D711" s="7"/>
      <c r="H711" s="5" t="str">
        <f>IF(B711="","",VLOOKUP(AC711,Varsayımlar!$B:$Q,5,0))</f>
        <v/>
      </c>
      <c r="I711" s="5"/>
      <c r="J711" s="5" t="str">
        <f>IF(B711="","",VLOOKUP(AC711,Varsayımlar!$B:$Q,6,0))</f>
        <v/>
      </c>
      <c r="P711" s="5" t="str">
        <f>IF(B711="","",VLOOKUP(AC711,Varsayımlar!$B:$Q,7,0)*K711)</f>
        <v/>
      </c>
      <c r="Q711" s="5" t="str">
        <f>IF(B711="","",VLOOKUP(AC711,Varsayımlar!$B:$Q,8,0))</f>
        <v/>
      </c>
      <c r="R711" s="5" t="str">
        <f>IF(B711="","",VLOOKUP(AC711,Varsayımlar!$B:$Q,9,0))</f>
        <v/>
      </c>
      <c r="S711" s="5" t="str">
        <f>IF(B711="","",VLOOKUP(AC711,Varsayımlar!$B:$Q,10,0))</f>
        <v/>
      </c>
      <c r="T711" s="5" t="str">
        <f>IF(B711="","",VLOOKUP(AC711,Varsayımlar!$B:$Q,11,0))</f>
        <v/>
      </c>
      <c r="U711" s="5" t="str">
        <f>IF(B711="","",VLOOKUP(AC711,Varsayımlar!$B:$Q,12,0))</f>
        <v/>
      </c>
      <c r="V711" s="5" t="str">
        <f>IF(B711="","",VLOOKUP(AC711,Varsayımlar!$B:$Q,13,0))</f>
        <v/>
      </c>
      <c r="W711" s="5" t="str">
        <f>IF(B711="","",VLOOKUP(AC711,Varsayımlar!$B:$Q,14,0))</f>
        <v/>
      </c>
      <c r="AA711" s="5" t="str">
        <f>IF(B711="","",VLOOKUP(AC711,Varsayımlar!$B:$Q,15,0))</f>
        <v/>
      </c>
      <c r="AB711" s="5" t="str">
        <f>IF(B711="","",VLOOKUP(AC711,Varsayımlar!$B:$Q,16,0))</f>
        <v/>
      </c>
      <c r="AC711" s="5" t="str">
        <f t="shared" si="23"/>
        <v/>
      </c>
    </row>
    <row r="712" spans="2:29" hidden="1" x14ac:dyDescent="0.25">
      <c r="C712" s="3" t="str">
        <f>IF(B712="","",VLOOKUP(AC712,Varsayımlar!$B:$Q,3,0))</f>
        <v/>
      </c>
      <c r="H712" s="2" t="str">
        <f>IF(B712="","",VLOOKUP(AC712,Varsayımlar!$B:$Q,5,0))</f>
        <v/>
      </c>
      <c r="J712" s="2" t="str">
        <f>IF(B712="","",VLOOKUP(AC712,Varsayımlar!$B:$Q,6,0))</f>
        <v/>
      </c>
      <c r="P712" s="2" t="str">
        <f>IF(B712="","",VLOOKUP(AC712,Varsayımlar!$B:$Q,7,0)*K712)</f>
        <v/>
      </c>
      <c r="Q712" s="2" t="str">
        <f>IF(B712="","",VLOOKUP(AC712,Varsayımlar!$B:$Q,8,0))</f>
        <v/>
      </c>
      <c r="R712" s="2" t="str">
        <f>IF(B712="","",VLOOKUP(AC712,Varsayımlar!$B:$Q,9,0))</f>
        <v/>
      </c>
      <c r="S712" s="2" t="str">
        <f>IF(B712="","",VLOOKUP(AC712,Varsayımlar!$B:$Q,10,0))</f>
        <v/>
      </c>
      <c r="T712" s="2" t="str">
        <f>IF(B712="","",VLOOKUP(AC712,Varsayımlar!$B:$Q,11,0))</f>
        <v/>
      </c>
      <c r="U712" s="2" t="str">
        <f>IF(B712="","",VLOOKUP(AC712,Varsayımlar!$B:$Q,12,0))</f>
        <v/>
      </c>
      <c r="V712" s="2" t="str">
        <f>IF(B712="","",VLOOKUP(AC712,Varsayımlar!$B:$Q,13,0))</f>
        <v/>
      </c>
      <c r="W712" s="2" t="str">
        <f>IF(B712="","",VLOOKUP(AC712,Varsayımlar!$B:$Q,14,0))</f>
        <v/>
      </c>
      <c r="AA712" s="2" t="str">
        <f>IF(B712="","",VLOOKUP(AC712,Varsayımlar!$B:$Q,15,0))</f>
        <v/>
      </c>
      <c r="AB712" s="2" t="str">
        <f>IF(B712="","",VLOOKUP(AC712,Varsayımlar!$B:$Q,16,0))</f>
        <v/>
      </c>
      <c r="AC712" s="2" t="str">
        <f t="shared" si="23"/>
        <v/>
      </c>
    </row>
    <row r="713" spans="2:29" hidden="1" x14ac:dyDescent="0.25">
      <c r="B713" s="6"/>
      <c r="C713" s="7" t="str">
        <f>IF(B713="","",VLOOKUP(AC713,Varsayımlar!$B:$Q,3,0))</f>
        <v/>
      </c>
      <c r="D713" s="7"/>
      <c r="H713" s="5" t="str">
        <f>IF(B713="","",VLOOKUP(AC713,Varsayımlar!$B:$Q,5,0))</f>
        <v/>
      </c>
      <c r="I713" s="5"/>
      <c r="J713" s="5" t="str">
        <f>IF(B713="","",VLOOKUP(AC713,Varsayımlar!$B:$Q,6,0))</f>
        <v/>
      </c>
      <c r="P713" s="5" t="str">
        <f>IF(B713="","",VLOOKUP(AC713,Varsayımlar!$B:$Q,7,0)*K713)</f>
        <v/>
      </c>
      <c r="Q713" s="5" t="str">
        <f>IF(B713="","",VLOOKUP(AC713,Varsayımlar!$B:$Q,8,0))</f>
        <v/>
      </c>
      <c r="R713" s="5" t="str">
        <f>IF(B713="","",VLOOKUP(AC713,Varsayımlar!$B:$Q,9,0))</f>
        <v/>
      </c>
      <c r="S713" s="5" t="str">
        <f>IF(B713="","",VLOOKUP(AC713,Varsayımlar!$B:$Q,10,0))</f>
        <v/>
      </c>
      <c r="T713" s="5" t="str">
        <f>IF(B713="","",VLOOKUP(AC713,Varsayımlar!$B:$Q,11,0))</f>
        <v/>
      </c>
      <c r="U713" s="5" t="str">
        <f>IF(B713="","",VLOOKUP(AC713,Varsayımlar!$B:$Q,12,0))</f>
        <v/>
      </c>
      <c r="V713" s="5" t="str">
        <f>IF(B713="","",VLOOKUP(AC713,Varsayımlar!$B:$Q,13,0))</f>
        <v/>
      </c>
      <c r="W713" s="5" t="str">
        <f>IF(B713="","",VLOOKUP(AC713,Varsayımlar!$B:$Q,14,0))</f>
        <v/>
      </c>
      <c r="AA713" s="5" t="str">
        <f>IF(B713="","",VLOOKUP(AC713,Varsayımlar!$B:$Q,15,0))</f>
        <v/>
      </c>
      <c r="AB713" s="5" t="str">
        <f>IF(B713="","",VLOOKUP(AC713,Varsayımlar!$B:$Q,16,0))</f>
        <v/>
      </c>
      <c r="AC713" s="5" t="str">
        <f t="shared" si="23"/>
        <v/>
      </c>
    </row>
    <row r="714" spans="2:29" hidden="1" x14ac:dyDescent="0.25">
      <c r="C714" s="3" t="str">
        <f>IF(B714="","",VLOOKUP(AC714,Varsayımlar!$B:$Q,3,0))</f>
        <v/>
      </c>
      <c r="H714" s="2" t="str">
        <f>IF(B714="","",VLOOKUP(AC714,Varsayımlar!$B:$Q,5,0))</f>
        <v/>
      </c>
      <c r="J714" s="2" t="str">
        <f>IF(B714="","",VLOOKUP(AC714,Varsayımlar!$B:$Q,6,0))</f>
        <v/>
      </c>
      <c r="P714" s="2" t="str">
        <f>IF(B714="","",VLOOKUP(AC714,Varsayımlar!$B:$Q,7,0)*K714)</f>
        <v/>
      </c>
      <c r="Q714" s="2" t="str">
        <f>IF(B714="","",VLOOKUP(AC714,Varsayımlar!$B:$Q,8,0))</f>
        <v/>
      </c>
      <c r="R714" s="2" t="str">
        <f>IF(B714="","",VLOOKUP(AC714,Varsayımlar!$B:$Q,9,0))</f>
        <v/>
      </c>
      <c r="S714" s="2" t="str">
        <f>IF(B714="","",VLOOKUP(AC714,Varsayımlar!$B:$Q,10,0))</f>
        <v/>
      </c>
      <c r="T714" s="2" t="str">
        <f>IF(B714="","",VLOOKUP(AC714,Varsayımlar!$B:$Q,11,0))</f>
        <v/>
      </c>
      <c r="U714" s="2" t="str">
        <f>IF(B714="","",VLOOKUP(AC714,Varsayımlar!$B:$Q,12,0))</f>
        <v/>
      </c>
      <c r="V714" s="2" t="str">
        <f>IF(B714="","",VLOOKUP(AC714,Varsayımlar!$B:$Q,13,0))</f>
        <v/>
      </c>
      <c r="W714" s="2" t="str">
        <f>IF(B714="","",VLOOKUP(AC714,Varsayımlar!$B:$Q,14,0))</f>
        <v/>
      </c>
      <c r="AA714" s="2" t="str">
        <f>IF(B714="","",VLOOKUP(AC714,Varsayımlar!$B:$Q,15,0))</f>
        <v/>
      </c>
      <c r="AB714" s="2" t="str">
        <f>IF(B714="","",VLOOKUP(AC714,Varsayımlar!$B:$Q,16,0))</f>
        <v/>
      </c>
      <c r="AC714" s="2" t="str">
        <f t="shared" si="23"/>
        <v/>
      </c>
    </row>
    <row r="715" spans="2:29" hidden="1" x14ac:dyDescent="0.25">
      <c r="B715" s="6"/>
      <c r="C715" s="7" t="str">
        <f>IF(B715="","",VLOOKUP(AC715,Varsayımlar!$B:$Q,3,0))</f>
        <v/>
      </c>
      <c r="D715" s="7"/>
      <c r="H715" s="5" t="str">
        <f>IF(B715="","",VLOOKUP(AC715,Varsayımlar!$B:$Q,5,0))</f>
        <v/>
      </c>
      <c r="I715" s="5"/>
      <c r="J715" s="5" t="str">
        <f>IF(B715="","",VLOOKUP(AC715,Varsayımlar!$B:$Q,6,0))</f>
        <v/>
      </c>
      <c r="P715" s="5" t="str">
        <f>IF(B715="","",VLOOKUP(AC715,Varsayımlar!$B:$Q,7,0)*K715)</f>
        <v/>
      </c>
      <c r="Q715" s="5" t="str">
        <f>IF(B715="","",VLOOKUP(AC715,Varsayımlar!$B:$Q,8,0))</f>
        <v/>
      </c>
      <c r="R715" s="5" t="str">
        <f>IF(B715="","",VLOOKUP(AC715,Varsayımlar!$B:$Q,9,0))</f>
        <v/>
      </c>
      <c r="S715" s="5" t="str">
        <f>IF(B715="","",VLOOKUP(AC715,Varsayımlar!$B:$Q,10,0))</f>
        <v/>
      </c>
      <c r="T715" s="5" t="str">
        <f>IF(B715="","",VLOOKUP(AC715,Varsayımlar!$B:$Q,11,0))</f>
        <v/>
      </c>
      <c r="U715" s="5" t="str">
        <f>IF(B715="","",VLOOKUP(AC715,Varsayımlar!$B:$Q,12,0))</f>
        <v/>
      </c>
      <c r="V715" s="5" t="str">
        <f>IF(B715="","",VLOOKUP(AC715,Varsayımlar!$B:$Q,13,0))</f>
        <v/>
      </c>
      <c r="W715" s="5" t="str">
        <f>IF(B715="","",VLOOKUP(AC715,Varsayımlar!$B:$Q,14,0))</f>
        <v/>
      </c>
      <c r="AA715" s="5" t="str">
        <f>IF(B715="","",VLOOKUP(AC715,Varsayımlar!$B:$Q,15,0))</f>
        <v/>
      </c>
      <c r="AB715" s="5" t="str">
        <f>IF(B715="","",VLOOKUP(AC715,Varsayımlar!$B:$Q,16,0))</f>
        <v/>
      </c>
      <c r="AC715" s="5" t="str">
        <f t="shared" si="23"/>
        <v/>
      </c>
    </row>
    <row r="716" spans="2:29" hidden="1" x14ac:dyDescent="0.25">
      <c r="C716" s="3" t="str">
        <f>IF(B716="","",VLOOKUP(AC716,Varsayımlar!$B:$Q,3,0))</f>
        <v/>
      </c>
      <c r="H716" s="2" t="str">
        <f>IF(B716="","",VLOOKUP(AC716,Varsayımlar!$B:$Q,5,0))</f>
        <v/>
      </c>
      <c r="J716" s="2" t="str">
        <f>IF(B716="","",VLOOKUP(AC716,Varsayımlar!$B:$Q,6,0))</f>
        <v/>
      </c>
      <c r="P716" s="2" t="str">
        <f>IF(B716="","",VLOOKUP(AC716,Varsayımlar!$B:$Q,7,0)*K716)</f>
        <v/>
      </c>
      <c r="Q716" s="2" t="str">
        <f>IF(B716="","",VLOOKUP(AC716,Varsayımlar!$B:$Q,8,0))</f>
        <v/>
      </c>
      <c r="R716" s="2" t="str">
        <f>IF(B716="","",VLOOKUP(AC716,Varsayımlar!$B:$Q,9,0))</f>
        <v/>
      </c>
      <c r="S716" s="2" t="str">
        <f>IF(B716="","",VLOOKUP(AC716,Varsayımlar!$B:$Q,10,0))</f>
        <v/>
      </c>
      <c r="T716" s="2" t="str">
        <f>IF(B716="","",VLOOKUP(AC716,Varsayımlar!$B:$Q,11,0))</f>
        <v/>
      </c>
      <c r="U716" s="2" t="str">
        <f>IF(B716="","",VLOOKUP(AC716,Varsayımlar!$B:$Q,12,0))</f>
        <v/>
      </c>
      <c r="V716" s="2" t="str">
        <f>IF(B716="","",VLOOKUP(AC716,Varsayımlar!$B:$Q,13,0))</f>
        <v/>
      </c>
      <c r="W716" s="2" t="str">
        <f>IF(B716="","",VLOOKUP(AC716,Varsayımlar!$B:$Q,14,0))</f>
        <v/>
      </c>
      <c r="AA716" s="2" t="str">
        <f>IF(B716="","",VLOOKUP(AC716,Varsayımlar!$B:$Q,15,0))</f>
        <v/>
      </c>
      <c r="AB716" s="2" t="str">
        <f>IF(B716="","",VLOOKUP(AC716,Varsayımlar!$B:$Q,16,0))</f>
        <v/>
      </c>
      <c r="AC716" s="2" t="str">
        <f t="shared" ref="AC716:AC779" si="24">IF(B716="","",CONCATENATE(B716,E716))</f>
        <v/>
      </c>
    </row>
    <row r="717" spans="2:29" hidden="1" x14ac:dyDescent="0.25">
      <c r="B717" s="6"/>
      <c r="C717" s="7" t="str">
        <f>IF(B717="","",VLOOKUP(AC717,Varsayımlar!$B:$Q,3,0))</f>
        <v/>
      </c>
      <c r="D717" s="7"/>
      <c r="H717" s="5" t="str">
        <f>IF(B717="","",VLOOKUP(AC717,Varsayımlar!$B:$Q,5,0))</f>
        <v/>
      </c>
      <c r="I717" s="5"/>
      <c r="J717" s="5" t="str">
        <f>IF(B717="","",VLOOKUP(AC717,Varsayımlar!$B:$Q,6,0))</f>
        <v/>
      </c>
      <c r="P717" s="5" t="str">
        <f>IF(B717="","",VLOOKUP(AC717,Varsayımlar!$B:$Q,7,0)*K717)</f>
        <v/>
      </c>
      <c r="Q717" s="5" t="str">
        <f>IF(B717="","",VLOOKUP(AC717,Varsayımlar!$B:$Q,8,0))</f>
        <v/>
      </c>
      <c r="R717" s="5" t="str">
        <f>IF(B717="","",VLOOKUP(AC717,Varsayımlar!$B:$Q,9,0))</f>
        <v/>
      </c>
      <c r="S717" s="5" t="str">
        <f>IF(B717="","",VLOOKUP(AC717,Varsayımlar!$B:$Q,10,0))</f>
        <v/>
      </c>
      <c r="T717" s="5" t="str">
        <f>IF(B717="","",VLOOKUP(AC717,Varsayımlar!$B:$Q,11,0))</f>
        <v/>
      </c>
      <c r="U717" s="5" t="str">
        <f>IF(B717="","",VLOOKUP(AC717,Varsayımlar!$B:$Q,12,0))</f>
        <v/>
      </c>
      <c r="V717" s="5" t="str">
        <f>IF(B717="","",VLOOKUP(AC717,Varsayımlar!$B:$Q,13,0))</f>
        <v/>
      </c>
      <c r="W717" s="5" t="str">
        <f>IF(B717="","",VLOOKUP(AC717,Varsayımlar!$B:$Q,14,0))</f>
        <v/>
      </c>
      <c r="AA717" s="5" t="str">
        <f>IF(B717="","",VLOOKUP(AC717,Varsayımlar!$B:$Q,15,0))</f>
        <v/>
      </c>
      <c r="AB717" s="5" t="str">
        <f>IF(B717="","",VLOOKUP(AC717,Varsayımlar!$B:$Q,16,0))</f>
        <v/>
      </c>
      <c r="AC717" s="5" t="str">
        <f t="shared" si="24"/>
        <v/>
      </c>
    </row>
    <row r="718" spans="2:29" hidden="1" x14ac:dyDescent="0.25">
      <c r="C718" s="3" t="str">
        <f>IF(B718="","",VLOOKUP(AC718,Varsayımlar!$B:$Q,3,0))</f>
        <v/>
      </c>
      <c r="H718" s="2" t="str">
        <f>IF(B718="","",VLOOKUP(AC718,Varsayımlar!$B:$Q,5,0))</f>
        <v/>
      </c>
      <c r="J718" s="2" t="str">
        <f>IF(B718="","",VLOOKUP(AC718,Varsayımlar!$B:$Q,6,0))</f>
        <v/>
      </c>
      <c r="P718" s="2" t="str">
        <f>IF(B718="","",VLOOKUP(AC718,Varsayımlar!$B:$Q,7,0)*K718)</f>
        <v/>
      </c>
      <c r="Q718" s="2" t="str">
        <f>IF(B718="","",VLOOKUP(AC718,Varsayımlar!$B:$Q,8,0))</f>
        <v/>
      </c>
      <c r="R718" s="2" t="str">
        <f>IF(B718="","",VLOOKUP(AC718,Varsayımlar!$B:$Q,9,0))</f>
        <v/>
      </c>
      <c r="S718" s="2" t="str">
        <f>IF(B718="","",VLOOKUP(AC718,Varsayımlar!$B:$Q,10,0))</f>
        <v/>
      </c>
      <c r="T718" s="2" t="str">
        <f>IF(B718="","",VLOOKUP(AC718,Varsayımlar!$B:$Q,11,0))</f>
        <v/>
      </c>
      <c r="U718" s="2" t="str">
        <f>IF(B718="","",VLOOKUP(AC718,Varsayımlar!$B:$Q,12,0))</f>
        <v/>
      </c>
      <c r="V718" s="2" t="str">
        <f>IF(B718="","",VLOOKUP(AC718,Varsayımlar!$B:$Q,13,0))</f>
        <v/>
      </c>
      <c r="W718" s="2" t="str">
        <f>IF(B718="","",VLOOKUP(AC718,Varsayımlar!$B:$Q,14,0))</f>
        <v/>
      </c>
      <c r="AA718" s="2" t="str">
        <f>IF(B718="","",VLOOKUP(AC718,Varsayımlar!$B:$Q,15,0))</f>
        <v/>
      </c>
      <c r="AB718" s="2" t="str">
        <f>IF(B718="","",VLOOKUP(AC718,Varsayımlar!$B:$Q,16,0))</f>
        <v/>
      </c>
      <c r="AC718" s="2" t="str">
        <f t="shared" si="24"/>
        <v/>
      </c>
    </row>
    <row r="719" spans="2:29" hidden="1" x14ac:dyDescent="0.25">
      <c r="B719" s="6"/>
      <c r="C719" s="7" t="str">
        <f>IF(B719="","",VLOOKUP(AC719,Varsayımlar!$B:$Q,3,0))</f>
        <v/>
      </c>
      <c r="D719" s="7"/>
      <c r="H719" s="5" t="str">
        <f>IF(B719="","",VLOOKUP(AC719,Varsayımlar!$B:$Q,5,0))</f>
        <v/>
      </c>
      <c r="I719" s="5"/>
      <c r="J719" s="5" t="str">
        <f>IF(B719="","",VLOOKUP(AC719,Varsayımlar!$B:$Q,6,0))</f>
        <v/>
      </c>
      <c r="P719" s="5" t="str">
        <f>IF(B719="","",VLOOKUP(AC719,Varsayımlar!$B:$Q,7,0)*K719)</f>
        <v/>
      </c>
      <c r="Q719" s="5" t="str">
        <f>IF(B719="","",VLOOKUP(AC719,Varsayımlar!$B:$Q,8,0))</f>
        <v/>
      </c>
      <c r="R719" s="5" t="str">
        <f>IF(B719="","",VLOOKUP(AC719,Varsayımlar!$B:$Q,9,0))</f>
        <v/>
      </c>
      <c r="S719" s="5" t="str">
        <f>IF(B719="","",VLOOKUP(AC719,Varsayımlar!$B:$Q,10,0))</f>
        <v/>
      </c>
      <c r="T719" s="5" t="str">
        <f>IF(B719="","",VLOOKUP(AC719,Varsayımlar!$B:$Q,11,0))</f>
        <v/>
      </c>
      <c r="U719" s="5" t="str">
        <f>IF(B719="","",VLOOKUP(AC719,Varsayımlar!$B:$Q,12,0))</f>
        <v/>
      </c>
      <c r="V719" s="5" t="str">
        <f>IF(B719="","",VLOOKUP(AC719,Varsayımlar!$B:$Q,13,0))</f>
        <v/>
      </c>
      <c r="W719" s="5" t="str">
        <f>IF(B719="","",VLOOKUP(AC719,Varsayımlar!$B:$Q,14,0))</f>
        <v/>
      </c>
      <c r="AA719" s="5" t="str">
        <f>IF(B719="","",VLOOKUP(AC719,Varsayımlar!$B:$Q,15,0))</f>
        <v/>
      </c>
      <c r="AB719" s="5" t="str">
        <f>IF(B719="","",VLOOKUP(AC719,Varsayımlar!$B:$Q,16,0))</f>
        <v/>
      </c>
      <c r="AC719" s="5" t="str">
        <f t="shared" si="24"/>
        <v/>
      </c>
    </row>
    <row r="720" spans="2:29" hidden="1" x14ac:dyDescent="0.25">
      <c r="C720" s="3" t="str">
        <f>IF(B720="","",VLOOKUP(AC720,Varsayımlar!$B:$Q,3,0))</f>
        <v/>
      </c>
      <c r="H720" s="2" t="str">
        <f>IF(B720="","",VLOOKUP(AC720,Varsayımlar!$B:$Q,5,0))</f>
        <v/>
      </c>
      <c r="J720" s="2" t="str">
        <f>IF(B720="","",VLOOKUP(AC720,Varsayımlar!$B:$Q,6,0))</f>
        <v/>
      </c>
      <c r="P720" s="2" t="str">
        <f>IF(B720="","",VLOOKUP(AC720,Varsayımlar!$B:$Q,7,0)*K720)</f>
        <v/>
      </c>
      <c r="Q720" s="2" t="str">
        <f>IF(B720="","",VLOOKUP(AC720,Varsayımlar!$B:$Q,8,0))</f>
        <v/>
      </c>
      <c r="R720" s="2" t="str">
        <f>IF(B720="","",VLOOKUP(AC720,Varsayımlar!$B:$Q,9,0))</f>
        <v/>
      </c>
      <c r="S720" s="2" t="str">
        <f>IF(B720="","",VLOOKUP(AC720,Varsayımlar!$B:$Q,10,0))</f>
        <v/>
      </c>
      <c r="T720" s="2" t="str">
        <f>IF(B720="","",VLOOKUP(AC720,Varsayımlar!$B:$Q,11,0))</f>
        <v/>
      </c>
      <c r="U720" s="2" t="str">
        <f>IF(B720="","",VLOOKUP(AC720,Varsayımlar!$B:$Q,12,0))</f>
        <v/>
      </c>
      <c r="V720" s="2" t="str">
        <f>IF(B720="","",VLOOKUP(AC720,Varsayımlar!$B:$Q,13,0))</f>
        <v/>
      </c>
      <c r="W720" s="2" t="str">
        <f>IF(B720="","",VLOOKUP(AC720,Varsayımlar!$B:$Q,14,0))</f>
        <v/>
      </c>
      <c r="AA720" s="2" t="str">
        <f>IF(B720="","",VLOOKUP(AC720,Varsayımlar!$B:$Q,15,0))</f>
        <v/>
      </c>
      <c r="AB720" s="2" t="str">
        <f>IF(B720="","",VLOOKUP(AC720,Varsayımlar!$B:$Q,16,0))</f>
        <v/>
      </c>
      <c r="AC720" s="2" t="str">
        <f t="shared" si="24"/>
        <v/>
      </c>
    </row>
    <row r="721" spans="2:29" hidden="1" x14ac:dyDescent="0.25">
      <c r="B721" s="6"/>
      <c r="C721" s="7" t="str">
        <f>IF(B721="","",VLOOKUP(AC721,Varsayımlar!$B:$Q,3,0))</f>
        <v/>
      </c>
      <c r="D721" s="7"/>
      <c r="H721" s="5" t="str">
        <f>IF(B721="","",VLOOKUP(AC721,Varsayımlar!$B:$Q,5,0))</f>
        <v/>
      </c>
      <c r="I721" s="5"/>
      <c r="J721" s="5" t="str">
        <f>IF(B721="","",VLOOKUP(AC721,Varsayımlar!$B:$Q,6,0))</f>
        <v/>
      </c>
      <c r="P721" s="5" t="str">
        <f>IF(B721="","",VLOOKUP(AC721,Varsayımlar!$B:$Q,7,0)*K721)</f>
        <v/>
      </c>
      <c r="Q721" s="5" t="str">
        <f>IF(B721="","",VLOOKUP(AC721,Varsayımlar!$B:$Q,8,0))</f>
        <v/>
      </c>
      <c r="R721" s="5" t="str">
        <f>IF(B721="","",VLOOKUP(AC721,Varsayımlar!$B:$Q,9,0))</f>
        <v/>
      </c>
      <c r="S721" s="5" t="str">
        <f>IF(B721="","",VLOOKUP(AC721,Varsayımlar!$B:$Q,10,0))</f>
        <v/>
      </c>
      <c r="T721" s="5" t="str">
        <f>IF(B721="","",VLOOKUP(AC721,Varsayımlar!$B:$Q,11,0))</f>
        <v/>
      </c>
      <c r="U721" s="5" t="str">
        <f>IF(B721="","",VLOOKUP(AC721,Varsayımlar!$B:$Q,12,0))</f>
        <v/>
      </c>
      <c r="V721" s="5" t="str">
        <f>IF(B721="","",VLOOKUP(AC721,Varsayımlar!$B:$Q,13,0))</f>
        <v/>
      </c>
      <c r="W721" s="5" t="str">
        <f>IF(B721="","",VLOOKUP(AC721,Varsayımlar!$B:$Q,14,0))</f>
        <v/>
      </c>
      <c r="AA721" s="5" t="str">
        <f>IF(B721="","",VLOOKUP(AC721,Varsayımlar!$B:$Q,15,0))</f>
        <v/>
      </c>
      <c r="AB721" s="5" t="str">
        <f>IF(B721="","",VLOOKUP(AC721,Varsayımlar!$B:$Q,16,0))</f>
        <v/>
      </c>
      <c r="AC721" s="5" t="str">
        <f t="shared" si="24"/>
        <v/>
      </c>
    </row>
    <row r="722" spans="2:29" hidden="1" x14ac:dyDescent="0.25">
      <c r="C722" s="3" t="str">
        <f>IF(B722="","",VLOOKUP(AC722,Varsayımlar!$B:$Q,3,0))</f>
        <v/>
      </c>
      <c r="H722" s="2" t="str">
        <f>IF(B722="","",VLOOKUP(AC722,Varsayımlar!$B:$Q,5,0))</f>
        <v/>
      </c>
      <c r="J722" s="2" t="str">
        <f>IF(B722="","",VLOOKUP(AC722,Varsayımlar!$B:$Q,6,0))</f>
        <v/>
      </c>
      <c r="P722" s="2" t="str">
        <f>IF(B722="","",VLOOKUP(AC722,Varsayımlar!$B:$Q,7,0)*K722)</f>
        <v/>
      </c>
      <c r="Q722" s="2" t="str">
        <f>IF(B722="","",VLOOKUP(AC722,Varsayımlar!$B:$Q,8,0))</f>
        <v/>
      </c>
      <c r="R722" s="2" t="str">
        <f>IF(B722="","",VLOOKUP(AC722,Varsayımlar!$B:$Q,9,0))</f>
        <v/>
      </c>
      <c r="S722" s="2" t="str">
        <f>IF(B722="","",VLOOKUP(AC722,Varsayımlar!$B:$Q,10,0))</f>
        <v/>
      </c>
      <c r="T722" s="2" t="str">
        <f>IF(B722="","",VLOOKUP(AC722,Varsayımlar!$B:$Q,11,0))</f>
        <v/>
      </c>
      <c r="U722" s="2" t="str">
        <f>IF(B722="","",VLOOKUP(AC722,Varsayımlar!$B:$Q,12,0))</f>
        <v/>
      </c>
      <c r="V722" s="2" t="str">
        <f>IF(B722="","",VLOOKUP(AC722,Varsayımlar!$B:$Q,13,0))</f>
        <v/>
      </c>
      <c r="W722" s="2" t="str">
        <f>IF(B722="","",VLOOKUP(AC722,Varsayımlar!$B:$Q,14,0))</f>
        <v/>
      </c>
      <c r="AA722" s="2" t="str">
        <f>IF(B722="","",VLOOKUP(AC722,Varsayımlar!$B:$Q,15,0))</f>
        <v/>
      </c>
      <c r="AB722" s="2" t="str">
        <f>IF(B722="","",VLOOKUP(AC722,Varsayımlar!$B:$Q,16,0))</f>
        <v/>
      </c>
      <c r="AC722" s="2" t="str">
        <f t="shared" si="24"/>
        <v/>
      </c>
    </row>
    <row r="723" spans="2:29" hidden="1" x14ac:dyDescent="0.25">
      <c r="B723" s="6"/>
      <c r="C723" s="7" t="str">
        <f>IF(B723="","",VLOOKUP(AC723,Varsayımlar!$B:$Q,3,0))</f>
        <v/>
      </c>
      <c r="D723" s="7"/>
      <c r="H723" s="5" t="str">
        <f>IF(B723="","",VLOOKUP(AC723,Varsayımlar!$B:$Q,5,0))</f>
        <v/>
      </c>
      <c r="I723" s="5"/>
      <c r="J723" s="5" t="str">
        <f>IF(B723="","",VLOOKUP(AC723,Varsayımlar!$B:$Q,6,0))</f>
        <v/>
      </c>
      <c r="P723" s="5" t="str">
        <f>IF(B723="","",VLOOKUP(AC723,Varsayımlar!$B:$Q,7,0)*K723)</f>
        <v/>
      </c>
      <c r="Q723" s="5" t="str">
        <f>IF(B723="","",VLOOKUP(AC723,Varsayımlar!$B:$Q,8,0))</f>
        <v/>
      </c>
      <c r="R723" s="5" t="str">
        <f>IF(B723="","",VLOOKUP(AC723,Varsayımlar!$B:$Q,9,0))</f>
        <v/>
      </c>
      <c r="S723" s="5" t="str">
        <f>IF(B723="","",VLOOKUP(AC723,Varsayımlar!$B:$Q,10,0))</f>
        <v/>
      </c>
      <c r="T723" s="5" t="str">
        <f>IF(B723="","",VLOOKUP(AC723,Varsayımlar!$B:$Q,11,0))</f>
        <v/>
      </c>
      <c r="U723" s="5" t="str">
        <f>IF(B723="","",VLOOKUP(AC723,Varsayımlar!$B:$Q,12,0))</f>
        <v/>
      </c>
      <c r="V723" s="5" t="str">
        <f>IF(B723="","",VLOOKUP(AC723,Varsayımlar!$B:$Q,13,0))</f>
        <v/>
      </c>
      <c r="W723" s="5" t="str">
        <f>IF(B723="","",VLOOKUP(AC723,Varsayımlar!$B:$Q,14,0))</f>
        <v/>
      </c>
      <c r="AA723" s="5" t="str">
        <f>IF(B723="","",VLOOKUP(AC723,Varsayımlar!$B:$Q,15,0))</f>
        <v/>
      </c>
      <c r="AB723" s="5" t="str">
        <f>IF(B723="","",VLOOKUP(AC723,Varsayımlar!$B:$Q,16,0))</f>
        <v/>
      </c>
      <c r="AC723" s="5" t="str">
        <f t="shared" si="24"/>
        <v/>
      </c>
    </row>
    <row r="724" spans="2:29" hidden="1" x14ac:dyDescent="0.25">
      <c r="C724" s="3" t="str">
        <f>IF(B724="","",VLOOKUP(AC724,Varsayımlar!$B:$Q,3,0))</f>
        <v/>
      </c>
      <c r="H724" s="2" t="str">
        <f>IF(B724="","",VLOOKUP(AC724,Varsayımlar!$B:$Q,5,0))</f>
        <v/>
      </c>
      <c r="J724" s="2" t="str">
        <f>IF(B724="","",VLOOKUP(AC724,Varsayımlar!$B:$Q,6,0))</f>
        <v/>
      </c>
      <c r="P724" s="2" t="str">
        <f>IF(B724="","",VLOOKUP(AC724,Varsayımlar!$B:$Q,7,0)*K724)</f>
        <v/>
      </c>
      <c r="Q724" s="2" t="str">
        <f>IF(B724="","",VLOOKUP(AC724,Varsayımlar!$B:$Q,8,0))</f>
        <v/>
      </c>
      <c r="R724" s="2" t="str">
        <f>IF(B724="","",VLOOKUP(AC724,Varsayımlar!$B:$Q,9,0))</f>
        <v/>
      </c>
      <c r="S724" s="2" t="str">
        <f>IF(B724="","",VLOOKUP(AC724,Varsayımlar!$B:$Q,10,0))</f>
        <v/>
      </c>
      <c r="T724" s="2" t="str">
        <f>IF(B724="","",VLOOKUP(AC724,Varsayımlar!$B:$Q,11,0))</f>
        <v/>
      </c>
      <c r="U724" s="2" t="str">
        <f>IF(B724="","",VLOOKUP(AC724,Varsayımlar!$B:$Q,12,0))</f>
        <v/>
      </c>
      <c r="V724" s="2" t="str">
        <f>IF(B724="","",VLOOKUP(AC724,Varsayımlar!$B:$Q,13,0))</f>
        <v/>
      </c>
      <c r="W724" s="2" t="str">
        <f>IF(B724="","",VLOOKUP(AC724,Varsayımlar!$B:$Q,14,0))</f>
        <v/>
      </c>
      <c r="AA724" s="2" t="str">
        <f>IF(B724="","",VLOOKUP(AC724,Varsayımlar!$B:$Q,15,0))</f>
        <v/>
      </c>
      <c r="AB724" s="2" t="str">
        <f>IF(B724="","",VLOOKUP(AC724,Varsayımlar!$B:$Q,16,0))</f>
        <v/>
      </c>
      <c r="AC724" s="2" t="str">
        <f t="shared" si="24"/>
        <v/>
      </c>
    </row>
    <row r="725" spans="2:29" hidden="1" x14ac:dyDescent="0.25">
      <c r="B725" s="6"/>
      <c r="C725" s="7" t="str">
        <f>IF(B725="","",VLOOKUP(AC725,Varsayımlar!$B:$Q,3,0))</f>
        <v/>
      </c>
      <c r="D725" s="7"/>
      <c r="H725" s="5" t="str">
        <f>IF(B725="","",VLOOKUP(AC725,Varsayımlar!$B:$Q,5,0))</f>
        <v/>
      </c>
      <c r="I725" s="5"/>
      <c r="J725" s="5" t="str">
        <f>IF(B725="","",VLOOKUP(AC725,Varsayımlar!$B:$Q,6,0))</f>
        <v/>
      </c>
      <c r="P725" s="5" t="str">
        <f>IF(B725="","",VLOOKUP(AC725,Varsayımlar!$B:$Q,7,0)*K725)</f>
        <v/>
      </c>
      <c r="Q725" s="5" t="str">
        <f>IF(B725="","",VLOOKUP(AC725,Varsayımlar!$B:$Q,8,0))</f>
        <v/>
      </c>
      <c r="R725" s="5" t="str">
        <f>IF(B725="","",VLOOKUP(AC725,Varsayımlar!$B:$Q,9,0))</f>
        <v/>
      </c>
      <c r="S725" s="5" t="str">
        <f>IF(B725="","",VLOOKUP(AC725,Varsayımlar!$B:$Q,10,0))</f>
        <v/>
      </c>
      <c r="T725" s="5" t="str">
        <f>IF(B725="","",VLOOKUP(AC725,Varsayımlar!$B:$Q,11,0))</f>
        <v/>
      </c>
      <c r="U725" s="5" t="str">
        <f>IF(B725="","",VLOOKUP(AC725,Varsayımlar!$B:$Q,12,0))</f>
        <v/>
      </c>
      <c r="V725" s="5" t="str">
        <f>IF(B725="","",VLOOKUP(AC725,Varsayımlar!$B:$Q,13,0))</f>
        <v/>
      </c>
      <c r="W725" s="5" t="str">
        <f>IF(B725="","",VLOOKUP(AC725,Varsayımlar!$B:$Q,14,0))</f>
        <v/>
      </c>
      <c r="AA725" s="5" t="str">
        <f>IF(B725="","",VLOOKUP(AC725,Varsayımlar!$B:$Q,15,0))</f>
        <v/>
      </c>
      <c r="AB725" s="5" t="str">
        <f>IF(B725="","",VLOOKUP(AC725,Varsayımlar!$B:$Q,16,0))</f>
        <v/>
      </c>
      <c r="AC725" s="5" t="str">
        <f t="shared" si="24"/>
        <v/>
      </c>
    </row>
    <row r="726" spans="2:29" hidden="1" x14ac:dyDescent="0.25">
      <c r="C726" s="3" t="str">
        <f>IF(B726="","",VLOOKUP(AC726,Varsayımlar!$B:$Q,3,0))</f>
        <v/>
      </c>
      <c r="H726" s="2" t="str">
        <f>IF(B726="","",VLOOKUP(AC726,Varsayımlar!$B:$Q,5,0))</f>
        <v/>
      </c>
      <c r="J726" s="2" t="str">
        <f>IF(B726="","",VLOOKUP(AC726,Varsayımlar!$B:$Q,6,0))</f>
        <v/>
      </c>
      <c r="P726" s="2" t="str">
        <f>IF(B726="","",VLOOKUP(AC726,Varsayımlar!$B:$Q,7,0)*K726)</f>
        <v/>
      </c>
      <c r="Q726" s="2" t="str">
        <f>IF(B726="","",VLOOKUP(AC726,Varsayımlar!$B:$Q,8,0))</f>
        <v/>
      </c>
      <c r="R726" s="2" t="str">
        <f>IF(B726="","",VLOOKUP(AC726,Varsayımlar!$B:$Q,9,0))</f>
        <v/>
      </c>
      <c r="S726" s="2" t="str">
        <f>IF(B726="","",VLOOKUP(AC726,Varsayımlar!$B:$Q,10,0))</f>
        <v/>
      </c>
      <c r="T726" s="2" t="str">
        <f>IF(B726="","",VLOOKUP(AC726,Varsayımlar!$B:$Q,11,0))</f>
        <v/>
      </c>
      <c r="U726" s="2" t="str">
        <f>IF(B726="","",VLOOKUP(AC726,Varsayımlar!$B:$Q,12,0))</f>
        <v/>
      </c>
      <c r="V726" s="2" t="str">
        <f>IF(B726="","",VLOOKUP(AC726,Varsayımlar!$B:$Q,13,0))</f>
        <v/>
      </c>
      <c r="W726" s="2" t="str">
        <f>IF(B726="","",VLOOKUP(AC726,Varsayımlar!$B:$Q,14,0))</f>
        <v/>
      </c>
      <c r="AA726" s="2" t="str">
        <f>IF(B726="","",VLOOKUP(AC726,Varsayımlar!$B:$Q,15,0))</f>
        <v/>
      </c>
      <c r="AB726" s="2" t="str">
        <f>IF(B726="","",VLOOKUP(AC726,Varsayımlar!$B:$Q,16,0))</f>
        <v/>
      </c>
      <c r="AC726" s="2" t="str">
        <f t="shared" si="24"/>
        <v/>
      </c>
    </row>
    <row r="727" spans="2:29" hidden="1" x14ac:dyDescent="0.25">
      <c r="B727" s="6"/>
      <c r="C727" s="7" t="str">
        <f>IF(B727="","",VLOOKUP(AC727,Varsayımlar!$B:$Q,3,0))</f>
        <v/>
      </c>
      <c r="D727" s="7"/>
      <c r="H727" s="5" t="str">
        <f>IF(B727="","",VLOOKUP(AC727,Varsayımlar!$B:$Q,5,0))</f>
        <v/>
      </c>
      <c r="I727" s="5"/>
      <c r="J727" s="5" t="str">
        <f>IF(B727="","",VLOOKUP(AC727,Varsayımlar!$B:$Q,6,0))</f>
        <v/>
      </c>
      <c r="P727" s="5" t="str">
        <f>IF(B727="","",VLOOKUP(AC727,Varsayımlar!$B:$Q,7,0)*K727)</f>
        <v/>
      </c>
      <c r="Q727" s="5" t="str">
        <f>IF(B727="","",VLOOKUP(AC727,Varsayımlar!$B:$Q,8,0))</f>
        <v/>
      </c>
      <c r="R727" s="5" t="str">
        <f>IF(B727="","",VLOOKUP(AC727,Varsayımlar!$B:$Q,9,0))</f>
        <v/>
      </c>
      <c r="S727" s="5" t="str">
        <f>IF(B727="","",VLOOKUP(AC727,Varsayımlar!$B:$Q,10,0))</f>
        <v/>
      </c>
      <c r="T727" s="5" t="str">
        <f>IF(B727="","",VLOOKUP(AC727,Varsayımlar!$B:$Q,11,0))</f>
        <v/>
      </c>
      <c r="U727" s="5" t="str">
        <f>IF(B727="","",VLOOKUP(AC727,Varsayımlar!$B:$Q,12,0))</f>
        <v/>
      </c>
      <c r="V727" s="5" t="str">
        <f>IF(B727="","",VLOOKUP(AC727,Varsayımlar!$B:$Q,13,0))</f>
        <v/>
      </c>
      <c r="W727" s="5" t="str">
        <f>IF(B727="","",VLOOKUP(AC727,Varsayımlar!$B:$Q,14,0))</f>
        <v/>
      </c>
      <c r="AA727" s="5" t="str">
        <f>IF(B727="","",VLOOKUP(AC727,Varsayımlar!$B:$Q,15,0))</f>
        <v/>
      </c>
      <c r="AB727" s="5" t="str">
        <f>IF(B727="","",VLOOKUP(AC727,Varsayımlar!$B:$Q,16,0))</f>
        <v/>
      </c>
      <c r="AC727" s="5" t="str">
        <f t="shared" si="24"/>
        <v/>
      </c>
    </row>
    <row r="728" spans="2:29" hidden="1" x14ac:dyDescent="0.25">
      <c r="C728" s="3" t="str">
        <f>IF(B728="","",VLOOKUP(AC728,Varsayımlar!$B:$Q,3,0))</f>
        <v/>
      </c>
      <c r="H728" s="2" t="str">
        <f>IF(B728="","",VLOOKUP(AC728,Varsayımlar!$B:$Q,5,0))</f>
        <v/>
      </c>
      <c r="J728" s="2" t="str">
        <f>IF(B728="","",VLOOKUP(AC728,Varsayımlar!$B:$Q,6,0))</f>
        <v/>
      </c>
      <c r="P728" s="2" t="str">
        <f>IF(B728="","",VLOOKUP(AC728,Varsayımlar!$B:$Q,7,0)*K728)</f>
        <v/>
      </c>
      <c r="Q728" s="2" t="str">
        <f>IF(B728="","",VLOOKUP(AC728,Varsayımlar!$B:$Q,8,0))</f>
        <v/>
      </c>
      <c r="R728" s="2" t="str">
        <f>IF(B728="","",VLOOKUP(AC728,Varsayımlar!$B:$Q,9,0))</f>
        <v/>
      </c>
      <c r="S728" s="2" t="str">
        <f>IF(B728="","",VLOOKUP(AC728,Varsayımlar!$B:$Q,10,0))</f>
        <v/>
      </c>
      <c r="T728" s="2" t="str">
        <f>IF(B728="","",VLOOKUP(AC728,Varsayımlar!$B:$Q,11,0))</f>
        <v/>
      </c>
      <c r="U728" s="2" t="str">
        <f>IF(B728="","",VLOOKUP(AC728,Varsayımlar!$B:$Q,12,0))</f>
        <v/>
      </c>
      <c r="V728" s="2" t="str">
        <f>IF(B728="","",VLOOKUP(AC728,Varsayımlar!$B:$Q,13,0))</f>
        <v/>
      </c>
      <c r="W728" s="2" t="str">
        <f>IF(B728="","",VLOOKUP(AC728,Varsayımlar!$B:$Q,14,0))</f>
        <v/>
      </c>
      <c r="AA728" s="2" t="str">
        <f>IF(B728="","",VLOOKUP(AC728,Varsayımlar!$B:$Q,15,0))</f>
        <v/>
      </c>
      <c r="AB728" s="2" t="str">
        <f>IF(B728="","",VLOOKUP(AC728,Varsayımlar!$B:$Q,16,0))</f>
        <v/>
      </c>
      <c r="AC728" s="2" t="str">
        <f t="shared" si="24"/>
        <v/>
      </c>
    </row>
    <row r="729" spans="2:29" hidden="1" x14ac:dyDescent="0.25">
      <c r="B729" s="6"/>
      <c r="C729" s="7" t="str">
        <f>IF(B729="","",VLOOKUP(AC729,Varsayımlar!$B:$Q,3,0))</f>
        <v/>
      </c>
      <c r="D729" s="7"/>
      <c r="H729" s="5" t="str">
        <f>IF(B729="","",VLOOKUP(AC729,Varsayımlar!$B:$Q,5,0))</f>
        <v/>
      </c>
      <c r="I729" s="5"/>
      <c r="J729" s="5" t="str">
        <f>IF(B729="","",VLOOKUP(AC729,Varsayımlar!$B:$Q,6,0))</f>
        <v/>
      </c>
      <c r="P729" s="5" t="str">
        <f>IF(B729="","",VLOOKUP(AC729,Varsayımlar!$B:$Q,7,0)*K729)</f>
        <v/>
      </c>
      <c r="Q729" s="5" t="str">
        <f>IF(B729="","",VLOOKUP(AC729,Varsayımlar!$B:$Q,8,0))</f>
        <v/>
      </c>
      <c r="R729" s="5" t="str">
        <f>IF(B729="","",VLOOKUP(AC729,Varsayımlar!$B:$Q,9,0))</f>
        <v/>
      </c>
      <c r="S729" s="5" t="str">
        <f>IF(B729="","",VLOOKUP(AC729,Varsayımlar!$B:$Q,10,0))</f>
        <v/>
      </c>
      <c r="T729" s="5" t="str">
        <f>IF(B729="","",VLOOKUP(AC729,Varsayımlar!$B:$Q,11,0))</f>
        <v/>
      </c>
      <c r="U729" s="5" t="str">
        <f>IF(B729="","",VLOOKUP(AC729,Varsayımlar!$B:$Q,12,0))</f>
        <v/>
      </c>
      <c r="V729" s="5" t="str">
        <f>IF(B729="","",VLOOKUP(AC729,Varsayımlar!$B:$Q,13,0))</f>
        <v/>
      </c>
      <c r="W729" s="5" t="str">
        <f>IF(B729="","",VLOOKUP(AC729,Varsayımlar!$B:$Q,14,0))</f>
        <v/>
      </c>
      <c r="AA729" s="5" t="str">
        <f>IF(B729="","",VLOOKUP(AC729,Varsayımlar!$B:$Q,15,0))</f>
        <v/>
      </c>
      <c r="AB729" s="5" t="str">
        <f>IF(B729="","",VLOOKUP(AC729,Varsayımlar!$B:$Q,16,0))</f>
        <v/>
      </c>
      <c r="AC729" s="5" t="str">
        <f t="shared" si="24"/>
        <v/>
      </c>
    </row>
    <row r="730" spans="2:29" hidden="1" x14ac:dyDescent="0.25">
      <c r="C730" s="3" t="str">
        <f>IF(B730="","",VLOOKUP(AC730,Varsayımlar!$B:$Q,3,0))</f>
        <v/>
      </c>
      <c r="H730" s="2" t="str">
        <f>IF(B730="","",VLOOKUP(AC730,Varsayımlar!$B:$Q,5,0))</f>
        <v/>
      </c>
      <c r="J730" s="2" t="str">
        <f>IF(B730="","",VLOOKUP(AC730,Varsayımlar!$B:$Q,6,0))</f>
        <v/>
      </c>
      <c r="P730" s="2" t="str">
        <f>IF(B730="","",VLOOKUP(AC730,Varsayımlar!$B:$Q,7,0)*K730)</f>
        <v/>
      </c>
      <c r="Q730" s="2" t="str">
        <f>IF(B730="","",VLOOKUP(AC730,Varsayımlar!$B:$Q,8,0))</f>
        <v/>
      </c>
      <c r="R730" s="2" t="str">
        <f>IF(B730="","",VLOOKUP(AC730,Varsayımlar!$B:$Q,9,0))</f>
        <v/>
      </c>
      <c r="S730" s="2" t="str">
        <f>IF(B730="","",VLOOKUP(AC730,Varsayımlar!$B:$Q,10,0))</f>
        <v/>
      </c>
      <c r="T730" s="2" t="str">
        <f>IF(B730="","",VLOOKUP(AC730,Varsayımlar!$B:$Q,11,0))</f>
        <v/>
      </c>
      <c r="U730" s="2" t="str">
        <f>IF(B730="","",VLOOKUP(AC730,Varsayımlar!$B:$Q,12,0))</f>
        <v/>
      </c>
      <c r="V730" s="2" t="str">
        <f>IF(B730="","",VLOOKUP(AC730,Varsayımlar!$B:$Q,13,0))</f>
        <v/>
      </c>
      <c r="W730" s="2" t="str">
        <f>IF(B730="","",VLOOKUP(AC730,Varsayımlar!$B:$Q,14,0))</f>
        <v/>
      </c>
      <c r="AA730" s="2" t="str">
        <f>IF(B730="","",VLOOKUP(AC730,Varsayımlar!$B:$Q,15,0))</f>
        <v/>
      </c>
      <c r="AB730" s="2" t="str">
        <f>IF(B730="","",VLOOKUP(AC730,Varsayımlar!$B:$Q,16,0))</f>
        <v/>
      </c>
      <c r="AC730" s="2" t="str">
        <f t="shared" si="24"/>
        <v/>
      </c>
    </row>
    <row r="731" spans="2:29" hidden="1" x14ac:dyDescent="0.25">
      <c r="B731" s="6"/>
      <c r="C731" s="7" t="str">
        <f>IF(B731="","",VLOOKUP(AC731,Varsayımlar!$B:$Q,3,0))</f>
        <v/>
      </c>
      <c r="D731" s="7"/>
      <c r="H731" s="5" t="str">
        <f>IF(B731="","",VLOOKUP(AC731,Varsayımlar!$B:$Q,5,0))</f>
        <v/>
      </c>
      <c r="I731" s="5"/>
      <c r="J731" s="5" t="str">
        <f>IF(B731="","",VLOOKUP(AC731,Varsayımlar!$B:$Q,6,0))</f>
        <v/>
      </c>
      <c r="P731" s="5" t="str">
        <f>IF(B731="","",VLOOKUP(AC731,Varsayımlar!$B:$Q,7,0)*K731)</f>
        <v/>
      </c>
      <c r="Q731" s="5" t="str">
        <f>IF(B731="","",VLOOKUP(AC731,Varsayımlar!$B:$Q,8,0))</f>
        <v/>
      </c>
      <c r="R731" s="5" t="str">
        <f>IF(B731="","",VLOOKUP(AC731,Varsayımlar!$B:$Q,9,0))</f>
        <v/>
      </c>
      <c r="S731" s="5" t="str">
        <f>IF(B731="","",VLOOKUP(AC731,Varsayımlar!$B:$Q,10,0))</f>
        <v/>
      </c>
      <c r="T731" s="5" t="str">
        <f>IF(B731="","",VLOOKUP(AC731,Varsayımlar!$B:$Q,11,0))</f>
        <v/>
      </c>
      <c r="U731" s="5" t="str">
        <f>IF(B731="","",VLOOKUP(AC731,Varsayımlar!$B:$Q,12,0))</f>
        <v/>
      </c>
      <c r="V731" s="5" t="str">
        <f>IF(B731="","",VLOOKUP(AC731,Varsayımlar!$B:$Q,13,0))</f>
        <v/>
      </c>
      <c r="W731" s="5" t="str">
        <f>IF(B731="","",VLOOKUP(AC731,Varsayımlar!$B:$Q,14,0))</f>
        <v/>
      </c>
      <c r="AA731" s="5" t="str">
        <f>IF(B731="","",VLOOKUP(AC731,Varsayımlar!$B:$Q,15,0))</f>
        <v/>
      </c>
      <c r="AB731" s="5" t="str">
        <f>IF(B731="","",VLOOKUP(AC731,Varsayımlar!$B:$Q,16,0))</f>
        <v/>
      </c>
      <c r="AC731" s="5" t="str">
        <f t="shared" si="24"/>
        <v/>
      </c>
    </row>
    <row r="732" spans="2:29" hidden="1" x14ac:dyDescent="0.25">
      <c r="C732" s="3" t="str">
        <f>IF(B732="","",VLOOKUP(AC732,Varsayımlar!$B:$Q,3,0))</f>
        <v/>
      </c>
      <c r="H732" s="2" t="str">
        <f>IF(B732="","",VLOOKUP(AC732,Varsayımlar!$B:$Q,5,0))</f>
        <v/>
      </c>
      <c r="J732" s="2" t="str">
        <f>IF(B732="","",VLOOKUP(AC732,Varsayımlar!$B:$Q,6,0))</f>
        <v/>
      </c>
      <c r="P732" s="2" t="str">
        <f>IF(B732="","",VLOOKUP(AC732,Varsayımlar!$B:$Q,7,0)*K732)</f>
        <v/>
      </c>
      <c r="Q732" s="2" t="str">
        <f>IF(B732="","",VLOOKUP(AC732,Varsayımlar!$B:$Q,8,0))</f>
        <v/>
      </c>
      <c r="R732" s="2" t="str">
        <f>IF(B732="","",VLOOKUP(AC732,Varsayımlar!$B:$Q,9,0))</f>
        <v/>
      </c>
      <c r="S732" s="2" t="str">
        <f>IF(B732="","",VLOOKUP(AC732,Varsayımlar!$B:$Q,10,0))</f>
        <v/>
      </c>
      <c r="T732" s="2" t="str">
        <f>IF(B732="","",VLOOKUP(AC732,Varsayımlar!$B:$Q,11,0))</f>
        <v/>
      </c>
      <c r="U732" s="2" t="str">
        <f>IF(B732="","",VLOOKUP(AC732,Varsayımlar!$B:$Q,12,0))</f>
        <v/>
      </c>
      <c r="V732" s="2" t="str">
        <f>IF(B732="","",VLOOKUP(AC732,Varsayımlar!$B:$Q,13,0))</f>
        <v/>
      </c>
      <c r="W732" s="2" t="str">
        <f>IF(B732="","",VLOOKUP(AC732,Varsayımlar!$B:$Q,14,0))</f>
        <v/>
      </c>
      <c r="AA732" s="2" t="str">
        <f>IF(B732="","",VLOOKUP(AC732,Varsayımlar!$B:$Q,15,0))</f>
        <v/>
      </c>
      <c r="AB732" s="2" t="str">
        <f>IF(B732="","",VLOOKUP(AC732,Varsayımlar!$B:$Q,16,0))</f>
        <v/>
      </c>
      <c r="AC732" s="2" t="str">
        <f t="shared" si="24"/>
        <v/>
      </c>
    </row>
    <row r="733" spans="2:29" hidden="1" x14ac:dyDescent="0.25">
      <c r="B733" s="6"/>
      <c r="C733" s="7" t="str">
        <f>IF(B733="","",VLOOKUP(AC733,Varsayımlar!$B:$Q,3,0))</f>
        <v/>
      </c>
      <c r="D733" s="7"/>
      <c r="H733" s="5" t="str">
        <f>IF(B733="","",VLOOKUP(AC733,Varsayımlar!$B:$Q,5,0))</f>
        <v/>
      </c>
      <c r="I733" s="5"/>
      <c r="J733" s="5" t="str">
        <f>IF(B733="","",VLOOKUP(AC733,Varsayımlar!$B:$Q,6,0))</f>
        <v/>
      </c>
      <c r="P733" s="5" t="str">
        <f>IF(B733="","",VLOOKUP(AC733,Varsayımlar!$B:$Q,7,0)*K733)</f>
        <v/>
      </c>
      <c r="Q733" s="5" t="str">
        <f>IF(B733="","",VLOOKUP(AC733,Varsayımlar!$B:$Q,8,0))</f>
        <v/>
      </c>
      <c r="R733" s="5" t="str">
        <f>IF(B733="","",VLOOKUP(AC733,Varsayımlar!$B:$Q,9,0))</f>
        <v/>
      </c>
      <c r="S733" s="5" t="str">
        <f>IF(B733="","",VLOOKUP(AC733,Varsayımlar!$B:$Q,10,0))</f>
        <v/>
      </c>
      <c r="T733" s="5" t="str">
        <f>IF(B733="","",VLOOKUP(AC733,Varsayımlar!$B:$Q,11,0))</f>
        <v/>
      </c>
      <c r="U733" s="5" t="str">
        <f>IF(B733="","",VLOOKUP(AC733,Varsayımlar!$B:$Q,12,0))</f>
        <v/>
      </c>
      <c r="V733" s="5" t="str">
        <f>IF(B733="","",VLOOKUP(AC733,Varsayımlar!$B:$Q,13,0))</f>
        <v/>
      </c>
      <c r="W733" s="5" t="str">
        <f>IF(B733="","",VLOOKUP(AC733,Varsayımlar!$B:$Q,14,0))</f>
        <v/>
      </c>
      <c r="AA733" s="5" t="str">
        <f>IF(B733="","",VLOOKUP(AC733,Varsayımlar!$B:$Q,15,0))</f>
        <v/>
      </c>
      <c r="AB733" s="5" t="str">
        <f>IF(B733="","",VLOOKUP(AC733,Varsayımlar!$B:$Q,16,0))</f>
        <v/>
      </c>
      <c r="AC733" s="5" t="str">
        <f t="shared" si="24"/>
        <v/>
      </c>
    </row>
    <row r="734" spans="2:29" hidden="1" x14ac:dyDescent="0.25">
      <c r="C734" s="3" t="str">
        <f>IF(B734="","",VLOOKUP(AC734,Varsayımlar!$B:$Q,3,0))</f>
        <v/>
      </c>
      <c r="H734" s="2" t="str">
        <f>IF(B734="","",VLOOKUP(AC734,Varsayımlar!$B:$Q,5,0))</f>
        <v/>
      </c>
      <c r="J734" s="2" t="str">
        <f>IF(B734="","",VLOOKUP(AC734,Varsayımlar!$B:$Q,6,0))</f>
        <v/>
      </c>
      <c r="P734" s="2" t="str">
        <f>IF(B734="","",VLOOKUP(AC734,Varsayımlar!$B:$Q,7,0)*K734)</f>
        <v/>
      </c>
      <c r="Q734" s="2" t="str">
        <f>IF(B734="","",VLOOKUP(AC734,Varsayımlar!$B:$Q,8,0))</f>
        <v/>
      </c>
      <c r="R734" s="2" t="str">
        <f>IF(B734="","",VLOOKUP(AC734,Varsayımlar!$B:$Q,9,0))</f>
        <v/>
      </c>
      <c r="S734" s="2" t="str">
        <f>IF(B734="","",VLOOKUP(AC734,Varsayımlar!$B:$Q,10,0))</f>
        <v/>
      </c>
      <c r="T734" s="2" t="str">
        <f>IF(B734="","",VLOOKUP(AC734,Varsayımlar!$B:$Q,11,0))</f>
        <v/>
      </c>
      <c r="U734" s="2" t="str">
        <f>IF(B734="","",VLOOKUP(AC734,Varsayımlar!$B:$Q,12,0))</f>
        <v/>
      </c>
      <c r="V734" s="2" t="str">
        <f>IF(B734="","",VLOOKUP(AC734,Varsayımlar!$B:$Q,13,0))</f>
        <v/>
      </c>
      <c r="W734" s="2" t="str">
        <f>IF(B734="","",VLOOKUP(AC734,Varsayımlar!$B:$Q,14,0))</f>
        <v/>
      </c>
      <c r="AA734" s="2" t="str">
        <f>IF(B734="","",VLOOKUP(AC734,Varsayımlar!$B:$Q,15,0))</f>
        <v/>
      </c>
      <c r="AB734" s="2" t="str">
        <f>IF(B734="","",VLOOKUP(AC734,Varsayımlar!$B:$Q,16,0))</f>
        <v/>
      </c>
      <c r="AC734" s="2" t="str">
        <f t="shared" si="24"/>
        <v/>
      </c>
    </row>
    <row r="735" spans="2:29" hidden="1" x14ac:dyDescent="0.25">
      <c r="B735" s="6"/>
      <c r="C735" s="7" t="str">
        <f>IF(B735="","",VLOOKUP(AC735,Varsayımlar!$B:$Q,3,0))</f>
        <v/>
      </c>
      <c r="D735" s="7"/>
      <c r="H735" s="5" t="str">
        <f>IF(B735="","",VLOOKUP(AC735,Varsayımlar!$B:$Q,5,0))</f>
        <v/>
      </c>
      <c r="I735" s="5"/>
      <c r="J735" s="5" t="str">
        <f>IF(B735="","",VLOOKUP(AC735,Varsayımlar!$B:$Q,6,0))</f>
        <v/>
      </c>
      <c r="P735" s="5" t="str">
        <f>IF(B735="","",VLOOKUP(AC735,Varsayımlar!$B:$Q,7,0)*K735)</f>
        <v/>
      </c>
      <c r="Q735" s="5" t="str">
        <f>IF(B735="","",VLOOKUP(AC735,Varsayımlar!$B:$Q,8,0))</f>
        <v/>
      </c>
      <c r="R735" s="5" t="str">
        <f>IF(B735="","",VLOOKUP(AC735,Varsayımlar!$B:$Q,9,0))</f>
        <v/>
      </c>
      <c r="S735" s="5" t="str">
        <f>IF(B735="","",VLOOKUP(AC735,Varsayımlar!$B:$Q,10,0))</f>
        <v/>
      </c>
      <c r="T735" s="5" t="str">
        <f>IF(B735="","",VLOOKUP(AC735,Varsayımlar!$B:$Q,11,0))</f>
        <v/>
      </c>
      <c r="U735" s="5" t="str">
        <f>IF(B735="","",VLOOKUP(AC735,Varsayımlar!$B:$Q,12,0))</f>
        <v/>
      </c>
      <c r="V735" s="5" t="str">
        <f>IF(B735="","",VLOOKUP(AC735,Varsayımlar!$B:$Q,13,0))</f>
        <v/>
      </c>
      <c r="W735" s="5" t="str">
        <f>IF(B735="","",VLOOKUP(AC735,Varsayımlar!$B:$Q,14,0))</f>
        <v/>
      </c>
      <c r="AA735" s="5" t="str">
        <f>IF(B735="","",VLOOKUP(AC735,Varsayımlar!$B:$Q,15,0))</f>
        <v/>
      </c>
      <c r="AB735" s="5" t="str">
        <f>IF(B735="","",VLOOKUP(AC735,Varsayımlar!$B:$Q,16,0))</f>
        <v/>
      </c>
      <c r="AC735" s="5" t="str">
        <f t="shared" si="24"/>
        <v/>
      </c>
    </row>
    <row r="736" spans="2:29" hidden="1" x14ac:dyDescent="0.25">
      <c r="C736" s="3" t="str">
        <f>IF(B736="","",VLOOKUP(AC736,Varsayımlar!$B:$Q,3,0))</f>
        <v/>
      </c>
      <c r="H736" s="2" t="str">
        <f>IF(B736="","",VLOOKUP(AC736,Varsayımlar!$B:$Q,5,0))</f>
        <v/>
      </c>
      <c r="J736" s="2" t="str">
        <f>IF(B736="","",VLOOKUP(AC736,Varsayımlar!$B:$Q,6,0))</f>
        <v/>
      </c>
      <c r="P736" s="2" t="str">
        <f>IF(B736="","",VLOOKUP(AC736,Varsayımlar!$B:$Q,7,0)*K736)</f>
        <v/>
      </c>
      <c r="Q736" s="2" t="str">
        <f>IF(B736="","",VLOOKUP(AC736,Varsayımlar!$B:$Q,8,0))</f>
        <v/>
      </c>
      <c r="R736" s="2" t="str">
        <f>IF(B736="","",VLOOKUP(AC736,Varsayımlar!$B:$Q,9,0))</f>
        <v/>
      </c>
      <c r="S736" s="2" t="str">
        <f>IF(B736="","",VLOOKUP(AC736,Varsayımlar!$B:$Q,10,0))</f>
        <v/>
      </c>
      <c r="T736" s="2" t="str">
        <f>IF(B736="","",VLOOKUP(AC736,Varsayımlar!$B:$Q,11,0))</f>
        <v/>
      </c>
      <c r="U736" s="2" t="str">
        <f>IF(B736="","",VLOOKUP(AC736,Varsayımlar!$B:$Q,12,0))</f>
        <v/>
      </c>
      <c r="V736" s="2" t="str">
        <f>IF(B736="","",VLOOKUP(AC736,Varsayımlar!$B:$Q,13,0))</f>
        <v/>
      </c>
      <c r="W736" s="2" t="str">
        <f>IF(B736="","",VLOOKUP(AC736,Varsayımlar!$B:$Q,14,0))</f>
        <v/>
      </c>
      <c r="AA736" s="2" t="str">
        <f>IF(B736="","",VLOOKUP(AC736,Varsayımlar!$B:$Q,15,0))</f>
        <v/>
      </c>
      <c r="AB736" s="2" t="str">
        <f>IF(B736="","",VLOOKUP(AC736,Varsayımlar!$B:$Q,16,0))</f>
        <v/>
      </c>
      <c r="AC736" s="2" t="str">
        <f t="shared" si="24"/>
        <v/>
      </c>
    </row>
    <row r="737" spans="2:29" hidden="1" x14ac:dyDescent="0.25">
      <c r="B737" s="6"/>
      <c r="C737" s="7" t="str">
        <f>IF(B737="","",VLOOKUP(AC737,Varsayımlar!$B:$Q,3,0))</f>
        <v/>
      </c>
      <c r="D737" s="7"/>
      <c r="H737" s="5" t="str">
        <f>IF(B737="","",VLOOKUP(AC737,Varsayımlar!$B:$Q,5,0))</f>
        <v/>
      </c>
      <c r="I737" s="5"/>
      <c r="J737" s="5" t="str">
        <f>IF(B737="","",VLOOKUP(AC737,Varsayımlar!$B:$Q,6,0))</f>
        <v/>
      </c>
      <c r="P737" s="5" t="str">
        <f>IF(B737="","",VLOOKUP(AC737,Varsayımlar!$B:$Q,7,0)*K737)</f>
        <v/>
      </c>
      <c r="Q737" s="5" t="str">
        <f>IF(B737="","",VLOOKUP(AC737,Varsayımlar!$B:$Q,8,0))</f>
        <v/>
      </c>
      <c r="R737" s="5" t="str">
        <f>IF(B737="","",VLOOKUP(AC737,Varsayımlar!$B:$Q,9,0))</f>
        <v/>
      </c>
      <c r="S737" s="5" t="str">
        <f>IF(B737="","",VLOOKUP(AC737,Varsayımlar!$B:$Q,10,0))</f>
        <v/>
      </c>
      <c r="T737" s="5" t="str">
        <f>IF(B737="","",VLOOKUP(AC737,Varsayımlar!$B:$Q,11,0))</f>
        <v/>
      </c>
      <c r="U737" s="5" t="str">
        <f>IF(B737="","",VLOOKUP(AC737,Varsayımlar!$B:$Q,12,0))</f>
        <v/>
      </c>
      <c r="V737" s="5" t="str">
        <f>IF(B737="","",VLOOKUP(AC737,Varsayımlar!$B:$Q,13,0))</f>
        <v/>
      </c>
      <c r="W737" s="5" t="str">
        <f>IF(B737="","",VLOOKUP(AC737,Varsayımlar!$B:$Q,14,0))</f>
        <v/>
      </c>
      <c r="AA737" s="5" t="str">
        <f>IF(B737="","",VLOOKUP(AC737,Varsayımlar!$B:$Q,15,0))</f>
        <v/>
      </c>
      <c r="AB737" s="5" t="str">
        <f>IF(B737="","",VLOOKUP(AC737,Varsayımlar!$B:$Q,16,0))</f>
        <v/>
      </c>
      <c r="AC737" s="5" t="str">
        <f t="shared" si="24"/>
        <v/>
      </c>
    </row>
    <row r="738" spans="2:29" hidden="1" x14ac:dyDescent="0.25">
      <c r="C738" s="3" t="str">
        <f>IF(B738="","",VLOOKUP(AC738,Varsayımlar!$B:$Q,3,0))</f>
        <v/>
      </c>
      <c r="H738" s="2" t="str">
        <f>IF(B738="","",VLOOKUP(AC738,Varsayımlar!$B:$Q,5,0))</f>
        <v/>
      </c>
      <c r="J738" s="2" t="str">
        <f>IF(B738="","",VLOOKUP(AC738,Varsayımlar!$B:$Q,6,0))</f>
        <v/>
      </c>
      <c r="P738" s="2" t="str">
        <f>IF(B738="","",VLOOKUP(AC738,Varsayımlar!$B:$Q,7,0)*K738)</f>
        <v/>
      </c>
      <c r="Q738" s="2" t="str">
        <f>IF(B738="","",VLOOKUP(AC738,Varsayımlar!$B:$Q,8,0))</f>
        <v/>
      </c>
      <c r="R738" s="2" t="str">
        <f>IF(B738="","",VLOOKUP(AC738,Varsayımlar!$B:$Q,9,0))</f>
        <v/>
      </c>
      <c r="S738" s="2" t="str">
        <f>IF(B738="","",VLOOKUP(AC738,Varsayımlar!$B:$Q,10,0))</f>
        <v/>
      </c>
      <c r="T738" s="2" t="str">
        <f>IF(B738="","",VLOOKUP(AC738,Varsayımlar!$B:$Q,11,0))</f>
        <v/>
      </c>
      <c r="U738" s="2" t="str">
        <f>IF(B738="","",VLOOKUP(AC738,Varsayımlar!$B:$Q,12,0))</f>
        <v/>
      </c>
      <c r="V738" s="2" t="str">
        <f>IF(B738="","",VLOOKUP(AC738,Varsayımlar!$B:$Q,13,0))</f>
        <v/>
      </c>
      <c r="W738" s="2" t="str">
        <f>IF(B738="","",VLOOKUP(AC738,Varsayımlar!$B:$Q,14,0))</f>
        <v/>
      </c>
      <c r="AA738" s="2" t="str">
        <f>IF(B738="","",VLOOKUP(AC738,Varsayımlar!$B:$Q,15,0))</f>
        <v/>
      </c>
      <c r="AB738" s="2" t="str">
        <f>IF(B738="","",VLOOKUP(AC738,Varsayımlar!$B:$Q,16,0))</f>
        <v/>
      </c>
      <c r="AC738" s="2" t="str">
        <f t="shared" si="24"/>
        <v/>
      </c>
    </row>
    <row r="739" spans="2:29" hidden="1" x14ac:dyDescent="0.25">
      <c r="B739" s="6"/>
      <c r="C739" s="7" t="str">
        <f>IF(B739="","",VLOOKUP(AC739,Varsayımlar!$B:$Q,3,0))</f>
        <v/>
      </c>
      <c r="D739" s="7"/>
      <c r="H739" s="5" t="str">
        <f>IF(B739="","",VLOOKUP(AC739,Varsayımlar!$B:$Q,5,0))</f>
        <v/>
      </c>
      <c r="I739" s="5"/>
      <c r="J739" s="5" t="str">
        <f>IF(B739="","",VLOOKUP(AC739,Varsayımlar!$B:$Q,6,0))</f>
        <v/>
      </c>
      <c r="P739" s="5" t="str">
        <f>IF(B739="","",VLOOKUP(AC739,Varsayımlar!$B:$Q,7,0)*K739)</f>
        <v/>
      </c>
      <c r="Q739" s="5" t="str">
        <f>IF(B739="","",VLOOKUP(AC739,Varsayımlar!$B:$Q,8,0))</f>
        <v/>
      </c>
      <c r="R739" s="5" t="str">
        <f>IF(B739="","",VLOOKUP(AC739,Varsayımlar!$B:$Q,9,0))</f>
        <v/>
      </c>
      <c r="S739" s="5" t="str">
        <f>IF(B739="","",VLOOKUP(AC739,Varsayımlar!$B:$Q,10,0))</f>
        <v/>
      </c>
      <c r="T739" s="5" t="str">
        <f>IF(B739="","",VLOOKUP(AC739,Varsayımlar!$B:$Q,11,0))</f>
        <v/>
      </c>
      <c r="U739" s="5" t="str">
        <f>IF(B739="","",VLOOKUP(AC739,Varsayımlar!$B:$Q,12,0))</f>
        <v/>
      </c>
      <c r="V739" s="5" t="str">
        <f>IF(B739="","",VLOOKUP(AC739,Varsayımlar!$B:$Q,13,0))</f>
        <v/>
      </c>
      <c r="W739" s="5" t="str">
        <f>IF(B739="","",VLOOKUP(AC739,Varsayımlar!$B:$Q,14,0))</f>
        <v/>
      </c>
      <c r="AA739" s="5" t="str">
        <f>IF(B739="","",VLOOKUP(AC739,Varsayımlar!$B:$Q,15,0))</f>
        <v/>
      </c>
      <c r="AB739" s="5" t="str">
        <f>IF(B739="","",VLOOKUP(AC739,Varsayımlar!$B:$Q,16,0))</f>
        <v/>
      </c>
      <c r="AC739" s="5" t="str">
        <f t="shared" si="24"/>
        <v/>
      </c>
    </row>
    <row r="740" spans="2:29" hidden="1" x14ac:dyDescent="0.25">
      <c r="C740" s="3" t="str">
        <f>IF(B740="","",VLOOKUP(AC740,Varsayımlar!$B:$Q,3,0))</f>
        <v/>
      </c>
      <c r="H740" s="2" t="str">
        <f>IF(B740="","",VLOOKUP(AC740,Varsayımlar!$B:$Q,5,0))</f>
        <v/>
      </c>
      <c r="J740" s="2" t="str">
        <f>IF(B740="","",VLOOKUP(AC740,Varsayımlar!$B:$Q,6,0))</f>
        <v/>
      </c>
      <c r="P740" s="2" t="str">
        <f>IF(B740="","",VLOOKUP(AC740,Varsayımlar!$B:$Q,7,0)*K740)</f>
        <v/>
      </c>
      <c r="Q740" s="2" t="str">
        <f>IF(B740="","",VLOOKUP(AC740,Varsayımlar!$B:$Q,8,0))</f>
        <v/>
      </c>
      <c r="R740" s="2" t="str">
        <f>IF(B740="","",VLOOKUP(AC740,Varsayımlar!$B:$Q,9,0))</f>
        <v/>
      </c>
      <c r="S740" s="2" t="str">
        <f>IF(B740="","",VLOOKUP(AC740,Varsayımlar!$B:$Q,10,0))</f>
        <v/>
      </c>
      <c r="T740" s="2" t="str">
        <f>IF(B740="","",VLOOKUP(AC740,Varsayımlar!$B:$Q,11,0))</f>
        <v/>
      </c>
      <c r="U740" s="2" t="str">
        <f>IF(B740="","",VLOOKUP(AC740,Varsayımlar!$B:$Q,12,0))</f>
        <v/>
      </c>
      <c r="V740" s="2" t="str">
        <f>IF(B740="","",VLOOKUP(AC740,Varsayımlar!$B:$Q,13,0))</f>
        <v/>
      </c>
      <c r="W740" s="2" t="str">
        <f>IF(B740="","",VLOOKUP(AC740,Varsayımlar!$B:$Q,14,0))</f>
        <v/>
      </c>
      <c r="AA740" s="2" t="str">
        <f>IF(B740="","",VLOOKUP(AC740,Varsayımlar!$B:$Q,15,0))</f>
        <v/>
      </c>
      <c r="AB740" s="2" t="str">
        <f>IF(B740="","",VLOOKUP(AC740,Varsayımlar!$B:$Q,16,0))</f>
        <v/>
      </c>
      <c r="AC740" s="2" t="str">
        <f t="shared" si="24"/>
        <v/>
      </c>
    </row>
    <row r="741" spans="2:29" hidden="1" x14ac:dyDescent="0.25">
      <c r="B741" s="6"/>
      <c r="C741" s="7" t="str">
        <f>IF(B741="","",VLOOKUP(AC741,Varsayımlar!$B:$Q,3,0))</f>
        <v/>
      </c>
      <c r="D741" s="7"/>
      <c r="H741" s="5" t="str">
        <f>IF(B741="","",VLOOKUP(AC741,Varsayımlar!$B:$Q,5,0))</f>
        <v/>
      </c>
      <c r="I741" s="5"/>
      <c r="J741" s="5" t="str">
        <f>IF(B741="","",VLOOKUP(AC741,Varsayımlar!$B:$Q,6,0))</f>
        <v/>
      </c>
      <c r="P741" s="5" t="str">
        <f>IF(B741="","",VLOOKUP(AC741,Varsayımlar!$B:$Q,7,0)*K741)</f>
        <v/>
      </c>
      <c r="Q741" s="5" t="str">
        <f>IF(B741="","",VLOOKUP(AC741,Varsayımlar!$B:$Q,8,0))</f>
        <v/>
      </c>
      <c r="R741" s="5" t="str">
        <f>IF(B741="","",VLOOKUP(AC741,Varsayımlar!$B:$Q,9,0))</f>
        <v/>
      </c>
      <c r="S741" s="5" t="str">
        <f>IF(B741="","",VLOOKUP(AC741,Varsayımlar!$B:$Q,10,0))</f>
        <v/>
      </c>
      <c r="T741" s="5" t="str">
        <f>IF(B741="","",VLOOKUP(AC741,Varsayımlar!$B:$Q,11,0))</f>
        <v/>
      </c>
      <c r="U741" s="5" t="str">
        <f>IF(B741="","",VLOOKUP(AC741,Varsayımlar!$B:$Q,12,0))</f>
        <v/>
      </c>
      <c r="V741" s="5" t="str">
        <f>IF(B741="","",VLOOKUP(AC741,Varsayımlar!$B:$Q,13,0))</f>
        <v/>
      </c>
      <c r="W741" s="5" t="str">
        <f>IF(B741="","",VLOOKUP(AC741,Varsayımlar!$B:$Q,14,0))</f>
        <v/>
      </c>
      <c r="AA741" s="5" t="str">
        <f>IF(B741="","",VLOOKUP(AC741,Varsayımlar!$B:$Q,15,0))</f>
        <v/>
      </c>
      <c r="AB741" s="5" t="str">
        <f>IF(B741="","",VLOOKUP(AC741,Varsayımlar!$B:$Q,16,0))</f>
        <v/>
      </c>
      <c r="AC741" s="5" t="str">
        <f t="shared" si="24"/>
        <v/>
      </c>
    </row>
    <row r="742" spans="2:29" hidden="1" x14ac:dyDescent="0.25">
      <c r="C742" s="3" t="str">
        <f>IF(B742="","",VLOOKUP(AC742,Varsayımlar!$B:$Q,3,0))</f>
        <v/>
      </c>
      <c r="H742" s="2" t="str">
        <f>IF(B742="","",VLOOKUP(AC742,Varsayımlar!$B:$Q,5,0))</f>
        <v/>
      </c>
      <c r="J742" s="2" t="str">
        <f>IF(B742="","",VLOOKUP(AC742,Varsayımlar!$B:$Q,6,0))</f>
        <v/>
      </c>
      <c r="P742" s="2" t="str">
        <f>IF(B742="","",VLOOKUP(AC742,Varsayımlar!$B:$Q,7,0)*K742)</f>
        <v/>
      </c>
      <c r="Q742" s="2" t="str">
        <f>IF(B742="","",VLOOKUP(AC742,Varsayımlar!$B:$Q,8,0))</f>
        <v/>
      </c>
      <c r="R742" s="2" t="str">
        <f>IF(B742="","",VLOOKUP(AC742,Varsayımlar!$B:$Q,9,0))</f>
        <v/>
      </c>
      <c r="S742" s="2" t="str">
        <f>IF(B742="","",VLOOKUP(AC742,Varsayımlar!$B:$Q,10,0))</f>
        <v/>
      </c>
      <c r="T742" s="2" t="str">
        <f>IF(B742="","",VLOOKUP(AC742,Varsayımlar!$B:$Q,11,0))</f>
        <v/>
      </c>
      <c r="U742" s="2" t="str">
        <f>IF(B742="","",VLOOKUP(AC742,Varsayımlar!$B:$Q,12,0))</f>
        <v/>
      </c>
      <c r="V742" s="2" t="str">
        <f>IF(B742="","",VLOOKUP(AC742,Varsayımlar!$B:$Q,13,0))</f>
        <v/>
      </c>
      <c r="W742" s="2" t="str">
        <f>IF(B742="","",VLOOKUP(AC742,Varsayımlar!$B:$Q,14,0))</f>
        <v/>
      </c>
      <c r="AA742" s="2" t="str">
        <f>IF(B742="","",VLOOKUP(AC742,Varsayımlar!$B:$Q,15,0))</f>
        <v/>
      </c>
      <c r="AB742" s="2" t="str">
        <f>IF(B742="","",VLOOKUP(AC742,Varsayımlar!$B:$Q,16,0))</f>
        <v/>
      </c>
      <c r="AC742" s="2" t="str">
        <f t="shared" si="24"/>
        <v/>
      </c>
    </row>
    <row r="743" spans="2:29" hidden="1" x14ac:dyDescent="0.25">
      <c r="B743" s="6"/>
      <c r="C743" s="7" t="str">
        <f>IF(B743="","",VLOOKUP(AC743,Varsayımlar!$B:$Q,3,0))</f>
        <v/>
      </c>
      <c r="D743" s="7"/>
      <c r="H743" s="5" t="str">
        <f>IF(B743="","",VLOOKUP(AC743,Varsayımlar!$B:$Q,5,0))</f>
        <v/>
      </c>
      <c r="I743" s="5"/>
      <c r="J743" s="5" t="str">
        <f>IF(B743="","",VLOOKUP(AC743,Varsayımlar!$B:$Q,6,0))</f>
        <v/>
      </c>
      <c r="P743" s="5" t="str">
        <f>IF(B743="","",VLOOKUP(AC743,Varsayımlar!$B:$Q,7,0)*K743)</f>
        <v/>
      </c>
      <c r="Q743" s="5" t="str">
        <f>IF(B743="","",VLOOKUP(AC743,Varsayımlar!$B:$Q,8,0))</f>
        <v/>
      </c>
      <c r="R743" s="5" t="str">
        <f>IF(B743="","",VLOOKUP(AC743,Varsayımlar!$B:$Q,9,0))</f>
        <v/>
      </c>
      <c r="S743" s="5" t="str">
        <f>IF(B743="","",VLOOKUP(AC743,Varsayımlar!$B:$Q,10,0))</f>
        <v/>
      </c>
      <c r="T743" s="5" t="str">
        <f>IF(B743="","",VLOOKUP(AC743,Varsayımlar!$B:$Q,11,0))</f>
        <v/>
      </c>
      <c r="U743" s="5" t="str">
        <f>IF(B743="","",VLOOKUP(AC743,Varsayımlar!$B:$Q,12,0))</f>
        <v/>
      </c>
      <c r="V743" s="5" t="str">
        <f>IF(B743="","",VLOOKUP(AC743,Varsayımlar!$B:$Q,13,0))</f>
        <v/>
      </c>
      <c r="W743" s="5" t="str">
        <f>IF(B743="","",VLOOKUP(AC743,Varsayımlar!$B:$Q,14,0))</f>
        <v/>
      </c>
      <c r="AA743" s="5" t="str">
        <f>IF(B743="","",VLOOKUP(AC743,Varsayımlar!$B:$Q,15,0))</f>
        <v/>
      </c>
      <c r="AB743" s="5" t="str">
        <f>IF(B743="","",VLOOKUP(AC743,Varsayımlar!$B:$Q,16,0))</f>
        <v/>
      </c>
      <c r="AC743" s="5" t="str">
        <f t="shared" si="24"/>
        <v/>
      </c>
    </row>
    <row r="744" spans="2:29" hidden="1" x14ac:dyDescent="0.25">
      <c r="C744" s="3" t="str">
        <f>IF(B744="","",VLOOKUP(AC744,Varsayımlar!$B:$Q,3,0))</f>
        <v/>
      </c>
      <c r="H744" s="2" t="str">
        <f>IF(B744="","",VLOOKUP(AC744,Varsayımlar!$B:$Q,5,0))</f>
        <v/>
      </c>
      <c r="J744" s="2" t="str">
        <f>IF(B744="","",VLOOKUP(AC744,Varsayımlar!$B:$Q,6,0))</f>
        <v/>
      </c>
      <c r="P744" s="2" t="str">
        <f>IF(B744="","",VLOOKUP(AC744,Varsayımlar!$B:$Q,7,0)*K744)</f>
        <v/>
      </c>
      <c r="Q744" s="2" t="str">
        <f>IF(B744="","",VLOOKUP(AC744,Varsayımlar!$B:$Q,8,0))</f>
        <v/>
      </c>
      <c r="R744" s="2" t="str">
        <f>IF(B744="","",VLOOKUP(AC744,Varsayımlar!$B:$Q,9,0))</f>
        <v/>
      </c>
      <c r="S744" s="2" t="str">
        <f>IF(B744="","",VLOOKUP(AC744,Varsayımlar!$B:$Q,10,0))</f>
        <v/>
      </c>
      <c r="T744" s="2" t="str">
        <f>IF(B744="","",VLOOKUP(AC744,Varsayımlar!$B:$Q,11,0))</f>
        <v/>
      </c>
      <c r="U744" s="2" t="str">
        <f>IF(B744="","",VLOOKUP(AC744,Varsayımlar!$B:$Q,12,0))</f>
        <v/>
      </c>
      <c r="V744" s="2" t="str">
        <f>IF(B744="","",VLOOKUP(AC744,Varsayımlar!$B:$Q,13,0))</f>
        <v/>
      </c>
      <c r="W744" s="2" t="str">
        <f>IF(B744="","",VLOOKUP(AC744,Varsayımlar!$B:$Q,14,0))</f>
        <v/>
      </c>
      <c r="AA744" s="2" t="str">
        <f>IF(B744="","",VLOOKUP(AC744,Varsayımlar!$B:$Q,15,0))</f>
        <v/>
      </c>
      <c r="AB744" s="2" t="str">
        <f>IF(B744="","",VLOOKUP(AC744,Varsayımlar!$B:$Q,16,0))</f>
        <v/>
      </c>
      <c r="AC744" s="2" t="str">
        <f t="shared" si="24"/>
        <v/>
      </c>
    </row>
    <row r="745" spans="2:29" hidden="1" x14ac:dyDescent="0.25">
      <c r="B745" s="6"/>
      <c r="C745" s="7" t="str">
        <f>IF(B745="","",VLOOKUP(AC745,Varsayımlar!$B:$Q,3,0))</f>
        <v/>
      </c>
      <c r="D745" s="7"/>
      <c r="H745" s="5" t="str">
        <f>IF(B745="","",VLOOKUP(AC745,Varsayımlar!$B:$Q,5,0))</f>
        <v/>
      </c>
      <c r="I745" s="5"/>
      <c r="J745" s="5" t="str">
        <f>IF(B745="","",VLOOKUP(AC745,Varsayımlar!$B:$Q,6,0))</f>
        <v/>
      </c>
      <c r="P745" s="5" t="str">
        <f>IF(B745="","",VLOOKUP(AC745,Varsayımlar!$B:$Q,7,0)*K745)</f>
        <v/>
      </c>
      <c r="Q745" s="5" t="str">
        <f>IF(B745="","",VLOOKUP(AC745,Varsayımlar!$B:$Q,8,0))</f>
        <v/>
      </c>
      <c r="R745" s="5" t="str">
        <f>IF(B745="","",VLOOKUP(AC745,Varsayımlar!$B:$Q,9,0))</f>
        <v/>
      </c>
      <c r="S745" s="5" t="str">
        <f>IF(B745="","",VLOOKUP(AC745,Varsayımlar!$B:$Q,10,0))</f>
        <v/>
      </c>
      <c r="T745" s="5" t="str">
        <f>IF(B745="","",VLOOKUP(AC745,Varsayımlar!$B:$Q,11,0))</f>
        <v/>
      </c>
      <c r="U745" s="5" t="str">
        <f>IF(B745="","",VLOOKUP(AC745,Varsayımlar!$B:$Q,12,0))</f>
        <v/>
      </c>
      <c r="V745" s="5" t="str">
        <f>IF(B745="","",VLOOKUP(AC745,Varsayımlar!$B:$Q,13,0))</f>
        <v/>
      </c>
      <c r="W745" s="5" t="str">
        <f>IF(B745="","",VLOOKUP(AC745,Varsayımlar!$B:$Q,14,0))</f>
        <v/>
      </c>
      <c r="AA745" s="5" t="str">
        <f>IF(B745="","",VLOOKUP(AC745,Varsayımlar!$B:$Q,15,0))</f>
        <v/>
      </c>
      <c r="AB745" s="5" t="str">
        <f>IF(B745="","",VLOOKUP(AC745,Varsayımlar!$B:$Q,16,0))</f>
        <v/>
      </c>
      <c r="AC745" s="5" t="str">
        <f t="shared" si="24"/>
        <v/>
      </c>
    </row>
    <row r="746" spans="2:29" hidden="1" x14ac:dyDescent="0.25">
      <c r="C746" s="3" t="str">
        <f>IF(B746="","",VLOOKUP(AC746,Varsayımlar!$B:$Q,3,0))</f>
        <v/>
      </c>
      <c r="H746" s="2" t="str">
        <f>IF(B746="","",VLOOKUP(AC746,Varsayımlar!$B:$Q,5,0))</f>
        <v/>
      </c>
      <c r="J746" s="2" t="str">
        <f>IF(B746="","",VLOOKUP(AC746,Varsayımlar!$B:$Q,6,0))</f>
        <v/>
      </c>
      <c r="P746" s="2" t="str">
        <f>IF(B746="","",VLOOKUP(AC746,Varsayımlar!$B:$Q,7,0)*K746)</f>
        <v/>
      </c>
      <c r="Q746" s="2" t="str">
        <f>IF(B746="","",VLOOKUP(AC746,Varsayımlar!$B:$Q,8,0))</f>
        <v/>
      </c>
      <c r="R746" s="2" t="str">
        <f>IF(B746="","",VLOOKUP(AC746,Varsayımlar!$B:$Q,9,0))</f>
        <v/>
      </c>
      <c r="S746" s="2" t="str">
        <f>IF(B746="","",VLOOKUP(AC746,Varsayımlar!$B:$Q,10,0))</f>
        <v/>
      </c>
      <c r="T746" s="2" t="str">
        <f>IF(B746="","",VLOOKUP(AC746,Varsayımlar!$B:$Q,11,0))</f>
        <v/>
      </c>
      <c r="U746" s="2" t="str">
        <f>IF(B746="","",VLOOKUP(AC746,Varsayımlar!$B:$Q,12,0))</f>
        <v/>
      </c>
      <c r="V746" s="2" t="str">
        <f>IF(B746="","",VLOOKUP(AC746,Varsayımlar!$B:$Q,13,0))</f>
        <v/>
      </c>
      <c r="W746" s="2" t="str">
        <f>IF(B746="","",VLOOKUP(AC746,Varsayımlar!$B:$Q,14,0))</f>
        <v/>
      </c>
      <c r="AA746" s="2" t="str">
        <f>IF(B746="","",VLOOKUP(AC746,Varsayımlar!$B:$Q,15,0))</f>
        <v/>
      </c>
      <c r="AB746" s="2" t="str">
        <f>IF(B746="","",VLOOKUP(AC746,Varsayımlar!$B:$Q,16,0))</f>
        <v/>
      </c>
      <c r="AC746" s="2" t="str">
        <f t="shared" si="24"/>
        <v/>
      </c>
    </row>
    <row r="747" spans="2:29" hidden="1" x14ac:dyDescent="0.25">
      <c r="B747" s="6"/>
      <c r="C747" s="7" t="str">
        <f>IF(B747="","",VLOOKUP(AC747,Varsayımlar!$B:$Q,3,0))</f>
        <v/>
      </c>
      <c r="D747" s="7"/>
      <c r="H747" s="5" t="str">
        <f>IF(B747="","",VLOOKUP(AC747,Varsayımlar!$B:$Q,5,0))</f>
        <v/>
      </c>
      <c r="I747" s="5"/>
      <c r="J747" s="5" t="str">
        <f>IF(B747="","",VLOOKUP(AC747,Varsayımlar!$B:$Q,6,0))</f>
        <v/>
      </c>
      <c r="P747" s="5" t="str">
        <f>IF(B747="","",VLOOKUP(AC747,Varsayımlar!$B:$Q,7,0)*K747)</f>
        <v/>
      </c>
      <c r="Q747" s="5" t="str">
        <f>IF(B747="","",VLOOKUP(AC747,Varsayımlar!$B:$Q,8,0))</f>
        <v/>
      </c>
      <c r="R747" s="5" t="str">
        <f>IF(B747="","",VLOOKUP(AC747,Varsayımlar!$B:$Q,9,0))</f>
        <v/>
      </c>
      <c r="S747" s="5" t="str">
        <f>IF(B747="","",VLOOKUP(AC747,Varsayımlar!$B:$Q,10,0))</f>
        <v/>
      </c>
      <c r="T747" s="5" t="str">
        <f>IF(B747="","",VLOOKUP(AC747,Varsayımlar!$B:$Q,11,0))</f>
        <v/>
      </c>
      <c r="U747" s="5" t="str">
        <f>IF(B747="","",VLOOKUP(AC747,Varsayımlar!$B:$Q,12,0))</f>
        <v/>
      </c>
      <c r="V747" s="5" t="str">
        <f>IF(B747="","",VLOOKUP(AC747,Varsayımlar!$B:$Q,13,0))</f>
        <v/>
      </c>
      <c r="W747" s="5" t="str">
        <f>IF(B747="","",VLOOKUP(AC747,Varsayımlar!$B:$Q,14,0))</f>
        <v/>
      </c>
      <c r="AA747" s="5" t="str">
        <f>IF(B747="","",VLOOKUP(AC747,Varsayımlar!$B:$Q,15,0))</f>
        <v/>
      </c>
      <c r="AB747" s="5" t="str">
        <f>IF(B747="","",VLOOKUP(AC747,Varsayımlar!$B:$Q,16,0))</f>
        <v/>
      </c>
      <c r="AC747" s="5" t="str">
        <f t="shared" si="24"/>
        <v/>
      </c>
    </row>
    <row r="748" spans="2:29" hidden="1" x14ac:dyDescent="0.25">
      <c r="C748" s="3" t="str">
        <f>IF(B748="","",VLOOKUP(AC748,Varsayımlar!$B:$Q,3,0))</f>
        <v/>
      </c>
      <c r="H748" s="2" t="str">
        <f>IF(B748="","",VLOOKUP(AC748,Varsayımlar!$B:$Q,5,0))</f>
        <v/>
      </c>
      <c r="J748" s="2" t="str">
        <f>IF(B748="","",VLOOKUP(AC748,Varsayımlar!$B:$Q,6,0))</f>
        <v/>
      </c>
      <c r="P748" s="2" t="str">
        <f>IF(B748="","",VLOOKUP(AC748,Varsayımlar!$B:$Q,7,0)*K748)</f>
        <v/>
      </c>
      <c r="Q748" s="2" t="str">
        <f>IF(B748="","",VLOOKUP(AC748,Varsayımlar!$B:$Q,8,0))</f>
        <v/>
      </c>
      <c r="R748" s="2" t="str">
        <f>IF(B748="","",VLOOKUP(AC748,Varsayımlar!$B:$Q,9,0))</f>
        <v/>
      </c>
      <c r="S748" s="2" t="str">
        <f>IF(B748="","",VLOOKUP(AC748,Varsayımlar!$B:$Q,10,0))</f>
        <v/>
      </c>
      <c r="T748" s="2" t="str">
        <f>IF(B748="","",VLOOKUP(AC748,Varsayımlar!$B:$Q,11,0))</f>
        <v/>
      </c>
      <c r="U748" s="2" t="str">
        <f>IF(B748="","",VLOOKUP(AC748,Varsayımlar!$B:$Q,12,0))</f>
        <v/>
      </c>
      <c r="V748" s="2" t="str">
        <f>IF(B748="","",VLOOKUP(AC748,Varsayımlar!$B:$Q,13,0))</f>
        <v/>
      </c>
      <c r="W748" s="2" t="str">
        <f>IF(B748="","",VLOOKUP(AC748,Varsayımlar!$B:$Q,14,0))</f>
        <v/>
      </c>
      <c r="AA748" s="2" t="str">
        <f>IF(B748="","",VLOOKUP(AC748,Varsayımlar!$B:$Q,15,0))</f>
        <v/>
      </c>
      <c r="AB748" s="2" t="str">
        <f>IF(B748="","",VLOOKUP(AC748,Varsayımlar!$B:$Q,16,0))</f>
        <v/>
      </c>
      <c r="AC748" s="2" t="str">
        <f t="shared" si="24"/>
        <v/>
      </c>
    </row>
    <row r="749" spans="2:29" hidden="1" x14ac:dyDescent="0.25">
      <c r="B749" s="6"/>
      <c r="C749" s="7" t="str">
        <f>IF(B749="","",VLOOKUP(AC749,Varsayımlar!$B:$Q,3,0))</f>
        <v/>
      </c>
      <c r="D749" s="7"/>
      <c r="H749" s="5" t="str">
        <f>IF(B749="","",VLOOKUP(AC749,Varsayımlar!$B:$Q,5,0))</f>
        <v/>
      </c>
      <c r="I749" s="5"/>
      <c r="J749" s="5" t="str">
        <f>IF(B749="","",VLOOKUP(AC749,Varsayımlar!$B:$Q,6,0))</f>
        <v/>
      </c>
      <c r="P749" s="5" t="str">
        <f>IF(B749="","",VLOOKUP(AC749,Varsayımlar!$B:$Q,7,0)*K749)</f>
        <v/>
      </c>
      <c r="Q749" s="5" t="str">
        <f>IF(B749="","",VLOOKUP(AC749,Varsayımlar!$B:$Q,8,0))</f>
        <v/>
      </c>
      <c r="R749" s="5" t="str">
        <f>IF(B749="","",VLOOKUP(AC749,Varsayımlar!$B:$Q,9,0))</f>
        <v/>
      </c>
      <c r="S749" s="5" t="str">
        <f>IF(B749="","",VLOOKUP(AC749,Varsayımlar!$B:$Q,10,0))</f>
        <v/>
      </c>
      <c r="T749" s="5" t="str">
        <f>IF(B749="","",VLOOKUP(AC749,Varsayımlar!$B:$Q,11,0))</f>
        <v/>
      </c>
      <c r="U749" s="5" t="str">
        <f>IF(B749="","",VLOOKUP(AC749,Varsayımlar!$B:$Q,12,0))</f>
        <v/>
      </c>
      <c r="V749" s="5" t="str">
        <f>IF(B749="","",VLOOKUP(AC749,Varsayımlar!$B:$Q,13,0))</f>
        <v/>
      </c>
      <c r="W749" s="5" t="str">
        <f>IF(B749="","",VLOOKUP(AC749,Varsayımlar!$B:$Q,14,0))</f>
        <v/>
      </c>
      <c r="AA749" s="5" t="str">
        <f>IF(B749="","",VLOOKUP(AC749,Varsayımlar!$B:$Q,15,0))</f>
        <v/>
      </c>
      <c r="AB749" s="5" t="str">
        <f>IF(B749="","",VLOOKUP(AC749,Varsayımlar!$B:$Q,16,0))</f>
        <v/>
      </c>
      <c r="AC749" s="5" t="str">
        <f t="shared" si="24"/>
        <v/>
      </c>
    </row>
    <row r="750" spans="2:29" hidden="1" x14ac:dyDescent="0.25">
      <c r="C750" s="3" t="str">
        <f>IF(B750="","",VLOOKUP(AC750,Varsayımlar!$B:$Q,3,0))</f>
        <v/>
      </c>
      <c r="H750" s="2" t="str">
        <f>IF(B750="","",VLOOKUP(AC750,Varsayımlar!$B:$Q,5,0))</f>
        <v/>
      </c>
      <c r="J750" s="2" t="str">
        <f>IF(B750="","",VLOOKUP(AC750,Varsayımlar!$B:$Q,6,0))</f>
        <v/>
      </c>
      <c r="P750" s="2" t="str">
        <f>IF(B750="","",VLOOKUP(AC750,Varsayımlar!$B:$Q,7,0)*K750)</f>
        <v/>
      </c>
      <c r="Q750" s="2" t="str">
        <f>IF(B750="","",VLOOKUP(AC750,Varsayımlar!$B:$Q,8,0))</f>
        <v/>
      </c>
      <c r="R750" s="2" t="str">
        <f>IF(B750="","",VLOOKUP(AC750,Varsayımlar!$B:$Q,9,0))</f>
        <v/>
      </c>
      <c r="S750" s="2" t="str">
        <f>IF(B750="","",VLOOKUP(AC750,Varsayımlar!$B:$Q,10,0))</f>
        <v/>
      </c>
      <c r="T750" s="2" t="str">
        <f>IF(B750="","",VLOOKUP(AC750,Varsayımlar!$B:$Q,11,0))</f>
        <v/>
      </c>
      <c r="U750" s="2" t="str">
        <f>IF(B750="","",VLOOKUP(AC750,Varsayımlar!$B:$Q,12,0))</f>
        <v/>
      </c>
      <c r="V750" s="2" t="str">
        <f>IF(B750="","",VLOOKUP(AC750,Varsayımlar!$B:$Q,13,0))</f>
        <v/>
      </c>
      <c r="W750" s="2" t="str">
        <f>IF(B750="","",VLOOKUP(AC750,Varsayımlar!$B:$Q,14,0))</f>
        <v/>
      </c>
      <c r="AA750" s="2" t="str">
        <f>IF(B750="","",VLOOKUP(AC750,Varsayımlar!$B:$Q,15,0))</f>
        <v/>
      </c>
      <c r="AB750" s="2" t="str">
        <f>IF(B750="","",VLOOKUP(AC750,Varsayımlar!$B:$Q,16,0))</f>
        <v/>
      </c>
      <c r="AC750" s="2" t="str">
        <f t="shared" si="24"/>
        <v/>
      </c>
    </row>
    <row r="751" spans="2:29" hidden="1" x14ac:dyDescent="0.25">
      <c r="B751" s="6"/>
      <c r="C751" s="7" t="str">
        <f>IF(B751="","",VLOOKUP(AC751,Varsayımlar!$B:$Q,3,0))</f>
        <v/>
      </c>
      <c r="D751" s="7"/>
      <c r="H751" s="5" t="str">
        <f>IF(B751="","",VLOOKUP(AC751,Varsayımlar!$B:$Q,5,0))</f>
        <v/>
      </c>
      <c r="I751" s="5"/>
      <c r="J751" s="5" t="str">
        <f>IF(B751="","",VLOOKUP(AC751,Varsayımlar!$B:$Q,6,0))</f>
        <v/>
      </c>
      <c r="P751" s="5" t="str">
        <f>IF(B751="","",VLOOKUP(AC751,Varsayımlar!$B:$Q,7,0)*K751)</f>
        <v/>
      </c>
      <c r="Q751" s="5" t="str">
        <f>IF(B751="","",VLOOKUP(AC751,Varsayımlar!$B:$Q,8,0))</f>
        <v/>
      </c>
      <c r="R751" s="5" t="str">
        <f>IF(B751="","",VLOOKUP(AC751,Varsayımlar!$B:$Q,9,0))</f>
        <v/>
      </c>
      <c r="S751" s="5" t="str">
        <f>IF(B751="","",VLOOKUP(AC751,Varsayımlar!$B:$Q,10,0))</f>
        <v/>
      </c>
      <c r="T751" s="5" t="str">
        <f>IF(B751="","",VLOOKUP(AC751,Varsayımlar!$B:$Q,11,0))</f>
        <v/>
      </c>
      <c r="U751" s="5" t="str">
        <f>IF(B751="","",VLOOKUP(AC751,Varsayımlar!$B:$Q,12,0))</f>
        <v/>
      </c>
      <c r="V751" s="5" t="str">
        <f>IF(B751="","",VLOOKUP(AC751,Varsayımlar!$B:$Q,13,0))</f>
        <v/>
      </c>
      <c r="W751" s="5" t="str">
        <f>IF(B751="","",VLOOKUP(AC751,Varsayımlar!$B:$Q,14,0))</f>
        <v/>
      </c>
      <c r="AA751" s="5" t="str">
        <f>IF(B751="","",VLOOKUP(AC751,Varsayımlar!$B:$Q,15,0))</f>
        <v/>
      </c>
      <c r="AB751" s="5" t="str">
        <f>IF(B751="","",VLOOKUP(AC751,Varsayımlar!$B:$Q,16,0))</f>
        <v/>
      </c>
      <c r="AC751" s="5" t="str">
        <f t="shared" si="24"/>
        <v/>
      </c>
    </row>
    <row r="752" spans="2:29" hidden="1" x14ac:dyDescent="0.25">
      <c r="C752" s="3" t="str">
        <f>IF(B752="","",VLOOKUP(AC752,Varsayımlar!$B:$Q,3,0))</f>
        <v/>
      </c>
      <c r="H752" s="2" t="str">
        <f>IF(B752="","",VLOOKUP(AC752,Varsayımlar!$B:$Q,5,0))</f>
        <v/>
      </c>
      <c r="J752" s="2" t="str">
        <f>IF(B752="","",VLOOKUP(AC752,Varsayımlar!$B:$Q,6,0))</f>
        <v/>
      </c>
      <c r="P752" s="2" t="str">
        <f>IF(B752="","",VLOOKUP(AC752,Varsayımlar!$B:$Q,7,0)*K752)</f>
        <v/>
      </c>
      <c r="Q752" s="2" t="str">
        <f>IF(B752="","",VLOOKUP(AC752,Varsayımlar!$B:$Q,8,0))</f>
        <v/>
      </c>
      <c r="R752" s="2" t="str">
        <f>IF(B752="","",VLOOKUP(AC752,Varsayımlar!$B:$Q,9,0))</f>
        <v/>
      </c>
      <c r="S752" s="2" t="str">
        <f>IF(B752="","",VLOOKUP(AC752,Varsayımlar!$B:$Q,10,0))</f>
        <v/>
      </c>
      <c r="T752" s="2" t="str">
        <f>IF(B752="","",VLOOKUP(AC752,Varsayımlar!$B:$Q,11,0))</f>
        <v/>
      </c>
      <c r="U752" s="2" t="str">
        <f>IF(B752="","",VLOOKUP(AC752,Varsayımlar!$B:$Q,12,0))</f>
        <v/>
      </c>
      <c r="V752" s="2" t="str">
        <f>IF(B752="","",VLOOKUP(AC752,Varsayımlar!$B:$Q,13,0))</f>
        <v/>
      </c>
      <c r="W752" s="2" t="str">
        <f>IF(B752="","",VLOOKUP(AC752,Varsayımlar!$B:$Q,14,0))</f>
        <v/>
      </c>
      <c r="AA752" s="2" t="str">
        <f>IF(B752="","",VLOOKUP(AC752,Varsayımlar!$B:$Q,15,0))</f>
        <v/>
      </c>
      <c r="AB752" s="2" t="str">
        <f>IF(B752="","",VLOOKUP(AC752,Varsayımlar!$B:$Q,16,0))</f>
        <v/>
      </c>
      <c r="AC752" s="2" t="str">
        <f t="shared" si="24"/>
        <v/>
      </c>
    </row>
    <row r="753" spans="2:29" hidden="1" x14ac:dyDescent="0.25">
      <c r="B753" s="6"/>
      <c r="C753" s="7" t="str">
        <f>IF(B753="","",VLOOKUP(AC753,Varsayımlar!$B:$Q,3,0))</f>
        <v/>
      </c>
      <c r="D753" s="7"/>
      <c r="H753" s="5" t="str">
        <f>IF(B753="","",VLOOKUP(AC753,Varsayımlar!$B:$Q,5,0))</f>
        <v/>
      </c>
      <c r="I753" s="5"/>
      <c r="J753" s="5" t="str">
        <f>IF(B753="","",VLOOKUP(AC753,Varsayımlar!$B:$Q,6,0))</f>
        <v/>
      </c>
      <c r="P753" s="5" t="str">
        <f>IF(B753="","",VLOOKUP(AC753,Varsayımlar!$B:$Q,7,0)*K753)</f>
        <v/>
      </c>
      <c r="Q753" s="5" t="str">
        <f>IF(B753="","",VLOOKUP(AC753,Varsayımlar!$B:$Q,8,0))</f>
        <v/>
      </c>
      <c r="R753" s="5" t="str">
        <f>IF(B753="","",VLOOKUP(AC753,Varsayımlar!$B:$Q,9,0))</f>
        <v/>
      </c>
      <c r="S753" s="5" t="str">
        <f>IF(B753="","",VLOOKUP(AC753,Varsayımlar!$B:$Q,10,0))</f>
        <v/>
      </c>
      <c r="T753" s="5" t="str">
        <f>IF(B753="","",VLOOKUP(AC753,Varsayımlar!$B:$Q,11,0))</f>
        <v/>
      </c>
      <c r="U753" s="5" t="str">
        <f>IF(B753="","",VLOOKUP(AC753,Varsayımlar!$B:$Q,12,0))</f>
        <v/>
      </c>
      <c r="V753" s="5" t="str">
        <f>IF(B753="","",VLOOKUP(AC753,Varsayımlar!$B:$Q,13,0))</f>
        <v/>
      </c>
      <c r="W753" s="5" t="str">
        <f>IF(B753="","",VLOOKUP(AC753,Varsayımlar!$B:$Q,14,0))</f>
        <v/>
      </c>
      <c r="AA753" s="5" t="str">
        <f>IF(B753="","",VLOOKUP(AC753,Varsayımlar!$B:$Q,15,0))</f>
        <v/>
      </c>
      <c r="AB753" s="5" t="str">
        <f>IF(B753="","",VLOOKUP(AC753,Varsayımlar!$B:$Q,16,0))</f>
        <v/>
      </c>
      <c r="AC753" s="5" t="str">
        <f t="shared" si="24"/>
        <v/>
      </c>
    </row>
    <row r="754" spans="2:29" hidden="1" x14ac:dyDescent="0.25">
      <c r="C754" s="3" t="str">
        <f>IF(B754="","",VLOOKUP(AC754,Varsayımlar!$B:$Q,3,0))</f>
        <v/>
      </c>
      <c r="H754" s="2" t="str">
        <f>IF(B754="","",VLOOKUP(AC754,Varsayımlar!$B:$Q,5,0))</f>
        <v/>
      </c>
      <c r="J754" s="2" t="str">
        <f>IF(B754="","",VLOOKUP(AC754,Varsayımlar!$B:$Q,6,0))</f>
        <v/>
      </c>
      <c r="P754" s="2" t="str">
        <f>IF(B754="","",VLOOKUP(AC754,Varsayımlar!$B:$Q,7,0)*K754)</f>
        <v/>
      </c>
      <c r="Q754" s="2" t="str">
        <f>IF(B754="","",VLOOKUP(AC754,Varsayımlar!$B:$Q,8,0))</f>
        <v/>
      </c>
      <c r="R754" s="2" t="str">
        <f>IF(B754="","",VLOOKUP(AC754,Varsayımlar!$B:$Q,9,0))</f>
        <v/>
      </c>
      <c r="S754" s="2" t="str">
        <f>IF(B754="","",VLOOKUP(AC754,Varsayımlar!$B:$Q,10,0))</f>
        <v/>
      </c>
      <c r="T754" s="2" t="str">
        <f>IF(B754="","",VLOOKUP(AC754,Varsayımlar!$B:$Q,11,0))</f>
        <v/>
      </c>
      <c r="U754" s="2" t="str">
        <f>IF(B754="","",VLOOKUP(AC754,Varsayımlar!$B:$Q,12,0))</f>
        <v/>
      </c>
      <c r="V754" s="2" t="str">
        <f>IF(B754="","",VLOOKUP(AC754,Varsayımlar!$B:$Q,13,0))</f>
        <v/>
      </c>
      <c r="W754" s="2" t="str">
        <f>IF(B754="","",VLOOKUP(AC754,Varsayımlar!$B:$Q,14,0))</f>
        <v/>
      </c>
      <c r="AA754" s="2" t="str">
        <f>IF(B754="","",VLOOKUP(AC754,Varsayımlar!$B:$Q,15,0))</f>
        <v/>
      </c>
      <c r="AB754" s="2" t="str">
        <f>IF(B754="","",VLOOKUP(AC754,Varsayımlar!$B:$Q,16,0))</f>
        <v/>
      </c>
      <c r="AC754" s="2" t="str">
        <f t="shared" si="24"/>
        <v/>
      </c>
    </row>
    <row r="755" spans="2:29" hidden="1" x14ac:dyDescent="0.25">
      <c r="B755" s="6"/>
      <c r="C755" s="7" t="str">
        <f>IF(B755="","",VLOOKUP(AC755,Varsayımlar!$B:$Q,3,0))</f>
        <v/>
      </c>
      <c r="D755" s="7"/>
      <c r="H755" s="5" t="str">
        <f>IF(B755="","",VLOOKUP(AC755,Varsayımlar!$B:$Q,5,0))</f>
        <v/>
      </c>
      <c r="I755" s="5"/>
      <c r="J755" s="5" t="str">
        <f>IF(B755="","",VLOOKUP(AC755,Varsayımlar!$B:$Q,6,0))</f>
        <v/>
      </c>
      <c r="P755" s="5" t="str">
        <f>IF(B755="","",VLOOKUP(AC755,Varsayımlar!$B:$Q,7,0)*K755)</f>
        <v/>
      </c>
      <c r="Q755" s="5" t="str">
        <f>IF(B755="","",VLOOKUP(AC755,Varsayımlar!$B:$Q,8,0))</f>
        <v/>
      </c>
      <c r="R755" s="5" t="str">
        <f>IF(B755="","",VLOOKUP(AC755,Varsayımlar!$B:$Q,9,0))</f>
        <v/>
      </c>
      <c r="S755" s="5" t="str">
        <f>IF(B755="","",VLOOKUP(AC755,Varsayımlar!$B:$Q,10,0))</f>
        <v/>
      </c>
      <c r="T755" s="5" t="str">
        <f>IF(B755="","",VLOOKUP(AC755,Varsayımlar!$B:$Q,11,0))</f>
        <v/>
      </c>
      <c r="U755" s="5" t="str">
        <f>IF(B755="","",VLOOKUP(AC755,Varsayımlar!$B:$Q,12,0))</f>
        <v/>
      </c>
      <c r="V755" s="5" t="str">
        <f>IF(B755="","",VLOOKUP(AC755,Varsayımlar!$B:$Q,13,0))</f>
        <v/>
      </c>
      <c r="W755" s="5" t="str">
        <f>IF(B755="","",VLOOKUP(AC755,Varsayımlar!$B:$Q,14,0))</f>
        <v/>
      </c>
      <c r="AA755" s="5" t="str">
        <f>IF(B755="","",VLOOKUP(AC755,Varsayımlar!$B:$Q,15,0))</f>
        <v/>
      </c>
      <c r="AB755" s="5" t="str">
        <f>IF(B755="","",VLOOKUP(AC755,Varsayımlar!$B:$Q,16,0))</f>
        <v/>
      </c>
      <c r="AC755" s="5" t="str">
        <f t="shared" si="24"/>
        <v/>
      </c>
    </row>
    <row r="756" spans="2:29" hidden="1" x14ac:dyDescent="0.25">
      <c r="C756" s="3" t="str">
        <f>IF(B756="","",VLOOKUP(AC756,Varsayımlar!$B:$Q,3,0))</f>
        <v/>
      </c>
      <c r="H756" s="2" t="str">
        <f>IF(B756="","",VLOOKUP(AC756,Varsayımlar!$B:$Q,5,0))</f>
        <v/>
      </c>
      <c r="J756" s="2" t="str">
        <f>IF(B756="","",VLOOKUP(AC756,Varsayımlar!$B:$Q,6,0))</f>
        <v/>
      </c>
      <c r="P756" s="2" t="str">
        <f>IF(B756="","",VLOOKUP(AC756,Varsayımlar!$B:$Q,7,0)*K756)</f>
        <v/>
      </c>
      <c r="Q756" s="2" t="str">
        <f>IF(B756="","",VLOOKUP(AC756,Varsayımlar!$B:$Q,8,0))</f>
        <v/>
      </c>
      <c r="R756" s="2" t="str">
        <f>IF(B756="","",VLOOKUP(AC756,Varsayımlar!$B:$Q,9,0))</f>
        <v/>
      </c>
      <c r="S756" s="2" t="str">
        <f>IF(B756="","",VLOOKUP(AC756,Varsayımlar!$B:$Q,10,0))</f>
        <v/>
      </c>
      <c r="T756" s="2" t="str">
        <f>IF(B756="","",VLOOKUP(AC756,Varsayımlar!$B:$Q,11,0))</f>
        <v/>
      </c>
      <c r="U756" s="2" t="str">
        <f>IF(B756="","",VLOOKUP(AC756,Varsayımlar!$B:$Q,12,0))</f>
        <v/>
      </c>
      <c r="V756" s="2" t="str">
        <f>IF(B756="","",VLOOKUP(AC756,Varsayımlar!$B:$Q,13,0))</f>
        <v/>
      </c>
      <c r="W756" s="2" t="str">
        <f>IF(B756="","",VLOOKUP(AC756,Varsayımlar!$B:$Q,14,0))</f>
        <v/>
      </c>
      <c r="AA756" s="2" t="str">
        <f>IF(B756="","",VLOOKUP(AC756,Varsayımlar!$B:$Q,15,0))</f>
        <v/>
      </c>
      <c r="AB756" s="2" t="str">
        <f>IF(B756="","",VLOOKUP(AC756,Varsayımlar!$B:$Q,16,0))</f>
        <v/>
      </c>
      <c r="AC756" s="2" t="str">
        <f t="shared" si="24"/>
        <v/>
      </c>
    </row>
    <row r="757" spans="2:29" hidden="1" x14ac:dyDescent="0.25">
      <c r="B757" s="6"/>
      <c r="C757" s="7" t="str">
        <f>IF(B757="","",VLOOKUP(AC757,Varsayımlar!$B:$Q,3,0))</f>
        <v/>
      </c>
      <c r="D757" s="7"/>
      <c r="H757" s="5" t="str">
        <f>IF(B757="","",VLOOKUP(AC757,Varsayımlar!$B:$Q,5,0))</f>
        <v/>
      </c>
      <c r="I757" s="5"/>
      <c r="J757" s="5" t="str">
        <f>IF(B757="","",VLOOKUP(AC757,Varsayımlar!$B:$Q,6,0))</f>
        <v/>
      </c>
      <c r="P757" s="5" t="str">
        <f>IF(B757="","",VLOOKUP(AC757,Varsayımlar!$B:$Q,7,0)*K757)</f>
        <v/>
      </c>
      <c r="Q757" s="5" t="str">
        <f>IF(B757="","",VLOOKUP(AC757,Varsayımlar!$B:$Q,8,0))</f>
        <v/>
      </c>
      <c r="R757" s="5" t="str">
        <f>IF(B757="","",VLOOKUP(AC757,Varsayımlar!$B:$Q,9,0))</f>
        <v/>
      </c>
      <c r="S757" s="5" t="str">
        <f>IF(B757="","",VLOOKUP(AC757,Varsayımlar!$B:$Q,10,0))</f>
        <v/>
      </c>
      <c r="T757" s="5" t="str">
        <f>IF(B757="","",VLOOKUP(AC757,Varsayımlar!$B:$Q,11,0))</f>
        <v/>
      </c>
      <c r="U757" s="5" t="str">
        <f>IF(B757="","",VLOOKUP(AC757,Varsayımlar!$B:$Q,12,0))</f>
        <v/>
      </c>
      <c r="V757" s="5" t="str">
        <f>IF(B757="","",VLOOKUP(AC757,Varsayımlar!$B:$Q,13,0))</f>
        <v/>
      </c>
      <c r="W757" s="5" t="str">
        <f>IF(B757="","",VLOOKUP(AC757,Varsayımlar!$B:$Q,14,0))</f>
        <v/>
      </c>
      <c r="AA757" s="5" t="str">
        <f>IF(B757="","",VLOOKUP(AC757,Varsayımlar!$B:$Q,15,0))</f>
        <v/>
      </c>
      <c r="AB757" s="5" t="str">
        <f>IF(B757="","",VLOOKUP(AC757,Varsayımlar!$B:$Q,16,0))</f>
        <v/>
      </c>
      <c r="AC757" s="5" t="str">
        <f t="shared" si="24"/>
        <v/>
      </c>
    </row>
    <row r="758" spans="2:29" hidden="1" x14ac:dyDescent="0.25">
      <c r="C758" s="3" t="str">
        <f>IF(B758="","",VLOOKUP(AC758,Varsayımlar!$B:$Q,3,0))</f>
        <v/>
      </c>
      <c r="H758" s="2" t="str">
        <f>IF(B758="","",VLOOKUP(AC758,Varsayımlar!$B:$Q,5,0))</f>
        <v/>
      </c>
      <c r="J758" s="2" t="str">
        <f>IF(B758="","",VLOOKUP(AC758,Varsayımlar!$B:$Q,6,0))</f>
        <v/>
      </c>
      <c r="P758" s="2" t="str">
        <f>IF(B758="","",VLOOKUP(AC758,Varsayımlar!$B:$Q,7,0)*K758)</f>
        <v/>
      </c>
      <c r="Q758" s="2" t="str">
        <f>IF(B758="","",VLOOKUP(AC758,Varsayımlar!$B:$Q,8,0))</f>
        <v/>
      </c>
      <c r="R758" s="2" t="str">
        <f>IF(B758="","",VLOOKUP(AC758,Varsayımlar!$B:$Q,9,0))</f>
        <v/>
      </c>
      <c r="S758" s="2" t="str">
        <f>IF(B758="","",VLOOKUP(AC758,Varsayımlar!$B:$Q,10,0))</f>
        <v/>
      </c>
      <c r="T758" s="2" t="str">
        <f>IF(B758="","",VLOOKUP(AC758,Varsayımlar!$B:$Q,11,0))</f>
        <v/>
      </c>
      <c r="U758" s="2" t="str">
        <f>IF(B758="","",VLOOKUP(AC758,Varsayımlar!$B:$Q,12,0))</f>
        <v/>
      </c>
      <c r="V758" s="2" t="str">
        <f>IF(B758="","",VLOOKUP(AC758,Varsayımlar!$B:$Q,13,0))</f>
        <v/>
      </c>
      <c r="W758" s="2" t="str">
        <f>IF(B758="","",VLOOKUP(AC758,Varsayımlar!$B:$Q,14,0))</f>
        <v/>
      </c>
      <c r="AA758" s="2" t="str">
        <f>IF(B758="","",VLOOKUP(AC758,Varsayımlar!$B:$Q,15,0))</f>
        <v/>
      </c>
      <c r="AB758" s="2" t="str">
        <f>IF(B758="","",VLOOKUP(AC758,Varsayımlar!$B:$Q,16,0))</f>
        <v/>
      </c>
      <c r="AC758" s="2" t="str">
        <f t="shared" si="24"/>
        <v/>
      </c>
    </row>
    <row r="759" spans="2:29" hidden="1" x14ac:dyDescent="0.25">
      <c r="B759" s="6"/>
      <c r="C759" s="7" t="str">
        <f>IF(B759="","",VLOOKUP(AC759,Varsayımlar!$B:$Q,3,0))</f>
        <v/>
      </c>
      <c r="D759" s="7"/>
      <c r="H759" s="5" t="str">
        <f>IF(B759="","",VLOOKUP(AC759,Varsayımlar!$B:$Q,5,0))</f>
        <v/>
      </c>
      <c r="I759" s="5"/>
      <c r="J759" s="5" t="str">
        <f>IF(B759="","",VLOOKUP(AC759,Varsayımlar!$B:$Q,6,0))</f>
        <v/>
      </c>
      <c r="P759" s="5" t="str">
        <f>IF(B759="","",VLOOKUP(AC759,Varsayımlar!$B:$Q,7,0)*K759)</f>
        <v/>
      </c>
      <c r="Q759" s="5" t="str">
        <f>IF(B759="","",VLOOKUP(AC759,Varsayımlar!$B:$Q,8,0))</f>
        <v/>
      </c>
      <c r="R759" s="5" t="str">
        <f>IF(B759="","",VLOOKUP(AC759,Varsayımlar!$B:$Q,9,0))</f>
        <v/>
      </c>
      <c r="S759" s="5" t="str">
        <f>IF(B759="","",VLOOKUP(AC759,Varsayımlar!$B:$Q,10,0))</f>
        <v/>
      </c>
      <c r="T759" s="5" t="str">
        <f>IF(B759="","",VLOOKUP(AC759,Varsayımlar!$B:$Q,11,0))</f>
        <v/>
      </c>
      <c r="U759" s="5" t="str">
        <f>IF(B759="","",VLOOKUP(AC759,Varsayımlar!$B:$Q,12,0))</f>
        <v/>
      </c>
      <c r="V759" s="5" t="str">
        <f>IF(B759="","",VLOOKUP(AC759,Varsayımlar!$B:$Q,13,0))</f>
        <v/>
      </c>
      <c r="W759" s="5" t="str">
        <f>IF(B759="","",VLOOKUP(AC759,Varsayımlar!$B:$Q,14,0))</f>
        <v/>
      </c>
      <c r="AA759" s="5" t="str">
        <f>IF(B759="","",VLOOKUP(AC759,Varsayımlar!$B:$Q,15,0))</f>
        <v/>
      </c>
      <c r="AB759" s="5" t="str">
        <f>IF(B759="","",VLOOKUP(AC759,Varsayımlar!$B:$Q,16,0))</f>
        <v/>
      </c>
      <c r="AC759" s="5" t="str">
        <f t="shared" si="24"/>
        <v/>
      </c>
    </row>
    <row r="760" spans="2:29" hidden="1" x14ac:dyDescent="0.25">
      <c r="C760" s="3" t="str">
        <f>IF(B760="","",VLOOKUP(AC760,Varsayımlar!$B:$Q,3,0))</f>
        <v/>
      </c>
      <c r="H760" s="2" t="str">
        <f>IF(B760="","",VLOOKUP(AC760,Varsayımlar!$B:$Q,5,0))</f>
        <v/>
      </c>
      <c r="J760" s="2" t="str">
        <f>IF(B760="","",VLOOKUP(AC760,Varsayımlar!$B:$Q,6,0))</f>
        <v/>
      </c>
      <c r="P760" s="2" t="str">
        <f>IF(B760="","",VLOOKUP(AC760,Varsayımlar!$B:$Q,7,0)*K760)</f>
        <v/>
      </c>
      <c r="Q760" s="2" t="str">
        <f>IF(B760="","",VLOOKUP(AC760,Varsayımlar!$B:$Q,8,0))</f>
        <v/>
      </c>
      <c r="R760" s="2" t="str">
        <f>IF(B760="","",VLOOKUP(AC760,Varsayımlar!$B:$Q,9,0))</f>
        <v/>
      </c>
      <c r="S760" s="2" t="str">
        <f>IF(B760="","",VLOOKUP(AC760,Varsayımlar!$B:$Q,10,0))</f>
        <v/>
      </c>
      <c r="T760" s="2" t="str">
        <f>IF(B760="","",VLOOKUP(AC760,Varsayımlar!$B:$Q,11,0))</f>
        <v/>
      </c>
      <c r="U760" s="2" t="str">
        <f>IF(B760="","",VLOOKUP(AC760,Varsayımlar!$B:$Q,12,0))</f>
        <v/>
      </c>
      <c r="V760" s="2" t="str">
        <f>IF(B760="","",VLOOKUP(AC760,Varsayımlar!$B:$Q,13,0))</f>
        <v/>
      </c>
      <c r="W760" s="2" t="str">
        <f>IF(B760="","",VLOOKUP(AC760,Varsayımlar!$B:$Q,14,0))</f>
        <v/>
      </c>
      <c r="AA760" s="2" t="str">
        <f>IF(B760="","",VLOOKUP(AC760,Varsayımlar!$B:$Q,15,0))</f>
        <v/>
      </c>
      <c r="AB760" s="2" t="str">
        <f>IF(B760="","",VLOOKUP(AC760,Varsayımlar!$B:$Q,16,0))</f>
        <v/>
      </c>
      <c r="AC760" s="2" t="str">
        <f t="shared" si="24"/>
        <v/>
      </c>
    </row>
    <row r="761" spans="2:29" hidden="1" x14ac:dyDescent="0.25">
      <c r="B761" s="6"/>
      <c r="C761" s="7" t="str">
        <f>IF(B761="","",VLOOKUP(AC761,Varsayımlar!$B:$Q,3,0))</f>
        <v/>
      </c>
      <c r="D761" s="7"/>
      <c r="H761" s="5" t="str">
        <f>IF(B761="","",VLOOKUP(AC761,Varsayımlar!$B:$Q,5,0))</f>
        <v/>
      </c>
      <c r="I761" s="5"/>
      <c r="J761" s="5" t="str">
        <f>IF(B761="","",VLOOKUP(AC761,Varsayımlar!$B:$Q,6,0))</f>
        <v/>
      </c>
      <c r="P761" s="5" t="str">
        <f>IF(B761="","",VLOOKUP(AC761,Varsayımlar!$B:$Q,7,0)*K761)</f>
        <v/>
      </c>
      <c r="Q761" s="5" t="str">
        <f>IF(B761="","",VLOOKUP(AC761,Varsayımlar!$B:$Q,8,0))</f>
        <v/>
      </c>
      <c r="R761" s="5" t="str">
        <f>IF(B761="","",VLOOKUP(AC761,Varsayımlar!$B:$Q,9,0))</f>
        <v/>
      </c>
      <c r="S761" s="5" t="str">
        <f>IF(B761="","",VLOOKUP(AC761,Varsayımlar!$B:$Q,10,0))</f>
        <v/>
      </c>
      <c r="T761" s="5" t="str">
        <f>IF(B761="","",VLOOKUP(AC761,Varsayımlar!$B:$Q,11,0))</f>
        <v/>
      </c>
      <c r="U761" s="5" t="str">
        <f>IF(B761="","",VLOOKUP(AC761,Varsayımlar!$B:$Q,12,0))</f>
        <v/>
      </c>
      <c r="V761" s="5" t="str">
        <f>IF(B761="","",VLOOKUP(AC761,Varsayımlar!$B:$Q,13,0))</f>
        <v/>
      </c>
      <c r="W761" s="5" t="str">
        <f>IF(B761="","",VLOOKUP(AC761,Varsayımlar!$B:$Q,14,0))</f>
        <v/>
      </c>
      <c r="AA761" s="5" t="str">
        <f>IF(B761="","",VLOOKUP(AC761,Varsayımlar!$B:$Q,15,0))</f>
        <v/>
      </c>
      <c r="AB761" s="5" t="str">
        <f>IF(B761="","",VLOOKUP(AC761,Varsayımlar!$B:$Q,16,0))</f>
        <v/>
      </c>
      <c r="AC761" s="5" t="str">
        <f t="shared" si="24"/>
        <v/>
      </c>
    </row>
    <row r="762" spans="2:29" hidden="1" x14ac:dyDescent="0.25">
      <c r="C762" s="3" t="str">
        <f>IF(B762="","",VLOOKUP(AC762,Varsayımlar!$B:$Q,3,0))</f>
        <v/>
      </c>
      <c r="H762" s="2" t="str">
        <f>IF(B762="","",VLOOKUP(AC762,Varsayımlar!$B:$Q,5,0))</f>
        <v/>
      </c>
      <c r="J762" s="2" t="str">
        <f>IF(B762="","",VLOOKUP(AC762,Varsayımlar!$B:$Q,6,0))</f>
        <v/>
      </c>
      <c r="P762" s="2" t="str">
        <f>IF(B762="","",VLOOKUP(AC762,Varsayımlar!$B:$Q,7,0)*K762)</f>
        <v/>
      </c>
      <c r="Q762" s="2" t="str">
        <f>IF(B762="","",VLOOKUP(AC762,Varsayımlar!$B:$Q,8,0))</f>
        <v/>
      </c>
      <c r="R762" s="2" t="str">
        <f>IF(B762="","",VLOOKUP(AC762,Varsayımlar!$B:$Q,9,0))</f>
        <v/>
      </c>
      <c r="S762" s="2" t="str">
        <f>IF(B762="","",VLOOKUP(AC762,Varsayımlar!$B:$Q,10,0))</f>
        <v/>
      </c>
      <c r="T762" s="2" t="str">
        <f>IF(B762="","",VLOOKUP(AC762,Varsayımlar!$B:$Q,11,0))</f>
        <v/>
      </c>
      <c r="U762" s="2" t="str">
        <f>IF(B762="","",VLOOKUP(AC762,Varsayımlar!$B:$Q,12,0))</f>
        <v/>
      </c>
      <c r="V762" s="2" t="str">
        <f>IF(B762="","",VLOOKUP(AC762,Varsayımlar!$B:$Q,13,0))</f>
        <v/>
      </c>
      <c r="W762" s="2" t="str">
        <f>IF(B762="","",VLOOKUP(AC762,Varsayımlar!$B:$Q,14,0))</f>
        <v/>
      </c>
      <c r="AA762" s="2" t="str">
        <f>IF(B762="","",VLOOKUP(AC762,Varsayımlar!$B:$Q,15,0))</f>
        <v/>
      </c>
      <c r="AB762" s="2" t="str">
        <f>IF(B762="","",VLOOKUP(AC762,Varsayımlar!$B:$Q,16,0))</f>
        <v/>
      </c>
      <c r="AC762" s="2" t="str">
        <f t="shared" si="24"/>
        <v/>
      </c>
    </row>
    <row r="763" spans="2:29" hidden="1" x14ac:dyDescent="0.25">
      <c r="B763" s="6"/>
      <c r="C763" s="7" t="str">
        <f>IF(B763="","",VLOOKUP(AC763,Varsayımlar!$B:$Q,3,0))</f>
        <v/>
      </c>
      <c r="D763" s="7"/>
      <c r="H763" s="5" t="str">
        <f>IF(B763="","",VLOOKUP(AC763,Varsayımlar!$B:$Q,5,0))</f>
        <v/>
      </c>
      <c r="I763" s="5"/>
      <c r="J763" s="5" t="str">
        <f>IF(B763="","",VLOOKUP(AC763,Varsayımlar!$B:$Q,6,0))</f>
        <v/>
      </c>
      <c r="P763" s="5" t="str">
        <f>IF(B763="","",VLOOKUP(AC763,Varsayımlar!$B:$Q,7,0)*K763)</f>
        <v/>
      </c>
      <c r="Q763" s="5" t="str">
        <f>IF(B763="","",VLOOKUP(AC763,Varsayımlar!$B:$Q,8,0))</f>
        <v/>
      </c>
      <c r="R763" s="5" t="str">
        <f>IF(B763="","",VLOOKUP(AC763,Varsayımlar!$B:$Q,9,0))</f>
        <v/>
      </c>
      <c r="S763" s="5" t="str">
        <f>IF(B763="","",VLOOKUP(AC763,Varsayımlar!$B:$Q,10,0))</f>
        <v/>
      </c>
      <c r="T763" s="5" t="str">
        <f>IF(B763="","",VLOOKUP(AC763,Varsayımlar!$B:$Q,11,0))</f>
        <v/>
      </c>
      <c r="U763" s="5" t="str">
        <f>IF(B763="","",VLOOKUP(AC763,Varsayımlar!$B:$Q,12,0))</f>
        <v/>
      </c>
      <c r="V763" s="5" t="str">
        <f>IF(B763="","",VLOOKUP(AC763,Varsayımlar!$B:$Q,13,0))</f>
        <v/>
      </c>
      <c r="W763" s="5" t="str">
        <f>IF(B763="","",VLOOKUP(AC763,Varsayımlar!$B:$Q,14,0))</f>
        <v/>
      </c>
      <c r="AA763" s="5" t="str">
        <f>IF(B763="","",VLOOKUP(AC763,Varsayımlar!$B:$Q,15,0))</f>
        <v/>
      </c>
      <c r="AB763" s="5" t="str">
        <f>IF(B763="","",VLOOKUP(AC763,Varsayımlar!$B:$Q,16,0))</f>
        <v/>
      </c>
      <c r="AC763" s="5" t="str">
        <f t="shared" si="24"/>
        <v/>
      </c>
    </row>
    <row r="764" spans="2:29" hidden="1" x14ac:dyDescent="0.25">
      <c r="C764" s="3" t="str">
        <f>IF(B764="","",VLOOKUP(AC764,Varsayımlar!$B:$Q,3,0))</f>
        <v/>
      </c>
      <c r="H764" s="2" t="str">
        <f>IF(B764="","",VLOOKUP(AC764,Varsayımlar!$B:$Q,5,0))</f>
        <v/>
      </c>
      <c r="J764" s="2" t="str">
        <f>IF(B764="","",VLOOKUP(AC764,Varsayımlar!$B:$Q,6,0))</f>
        <v/>
      </c>
      <c r="P764" s="2" t="str">
        <f>IF(B764="","",VLOOKUP(AC764,Varsayımlar!$B:$Q,7,0)*K764)</f>
        <v/>
      </c>
      <c r="Q764" s="2" t="str">
        <f>IF(B764="","",VLOOKUP(AC764,Varsayımlar!$B:$Q,8,0))</f>
        <v/>
      </c>
      <c r="R764" s="2" t="str">
        <f>IF(B764="","",VLOOKUP(AC764,Varsayımlar!$B:$Q,9,0))</f>
        <v/>
      </c>
      <c r="S764" s="2" t="str">
        <f>IF(B764="","",VLOOKUP(AC764,Varsayımlar!$B:$Q,10,0))</f>
        <v/>
      </c>
      <c r="T764" s="2" t="str">
        <f>IF(B764="","",VLOOKUP(AC764,Varsayımlar!$B:$Q,11,0))</f>
        <v/>
      </c>
      <c r="U764" s="2" t="str">
        <f>IF(B764="","",VLOOKUP(AC764,Varsayımlar!$B:$Q,12,0))</f>
        <v/>
      </c>
      <c r="V764" s="2" t="str">
        <f>IF(B764="","",VLOOKUP(AC764,Varsayımlar!$B:$Q,13,0))</f>
        <v/>
      </c>
      <c r="W764" s="2" t="str">
        <f>IF(B764="","",VLOOKUP(AC764,Varsayımlar!$B:$Q,14,0))</f>
        <v/>
      </c>
      <c r="AA764" s="2" t="str">
        <f>IF(B764="","",VLOOKUP(AC764,Varsayımlar!$B:$Q,15,0))</f>
        <v/>
      </c>
      <c r="AB764" s="2" t="str">
        <f>IF(B764="","",VLOOKUP(AC764,Varsayımlar!$B:$Q,16,0))</f>
        <v/>
      </c>
      <c r="AC764" s="2" t="str">
        <f t="shared" si="24"/>
        <v/>
      </c>
    </row>
    <row r="765" spans="2:29" hidden="1" x14ac:dyDescent="0.25">
      <c r="B765" s="6"/>
      <c r="C765" s="7" t="str">
        <f>IF(B765="","",VLOOKUP(AC765,Varsayımlar!$B:$Q,3,0))</f>
        <v/>
      </c>
      <c r="D765" s="7"/>
      <c r="H765" s="5" t="str">
        <f>IF(B765="","",VLOOKUP(AC765,Varsayımlar!$B:$Q,5,0))</f>
        <v/>
      </c>
      <c r="I765" s="5"/>
      <c r="J765" s="5" t="str">
        <f>IF(B765="","",VLOOKUP(AC765,Varsayımlar!$B:$Q,6,0))</f>
        <v/>
      </c>
      <c r="P765" s="5" t="str">
        <f>IF(B765="","",VLOOKUP(AC765,Varsayımlar!$B:$Q,7,0)*K765)</f>
        <v/>
      </c>
      <c r="Q765" s="5" t="str">
        <f>IF(B765="","",VLOOKUP(AC765,Varsayımlar!$B:$Q,8,0))</f>
        <v/>
      </c>
      <c r="R765" s="5" t="str">
        <f>IF(B765="","",VLOOKUP(AC765,Varsayımlar!$B:$Q,9,0))</f>
        <v/>
      </c>
      <c r="S765" s="5" t="str">
        <f>IF(B765="","",VLOOKUP(AC765,Varsayımlar!$B:$Q,10,0))</f>
        <v/>
      </c>
      <c r="T765" s="5" t="str">
        <f>IF(B765="","",VLOOKUP(AC765,Varsayımlar!$B:$Q,11,0))</f>
        <v/>
      </c>
      <c r="U765" s="5" t="str">
        <f>IF(B765="","",VLOOKUP(AC765,Varsayımlar!$B:$Q,12,0))</f>
        <v/>
      </c>
      <c r="V765" s="5" t="str">
        <f>IF(B765="","",VLOOKUP(AC765,Varsayımlar!$B:$Q,13,0))</f>
        <v/>
      </c>
      <c r="W765" s="5" t="str">
        <f>IF(B765="","",VLOOKUP(AC765,Varsayımlar!$B:$Q,14,0))</f>
        <v/>
      </c>
      <c r="AA765" s="5" t="str">
        <f>IF(B765="","",VLOOKUP(AC765,Varsayımlar!$B:$Q,15,0))</f>
        <v/>
      </c>
      <c r="AB765" s="5" t="str">
        <f>IF(B765="","",VLOOKUP(AC765,Varsayımlar!$B:$Q,16,0))</f>
        <v/>
      </c>
      <c r="AC765" s="5" t="str">
        <f t="shared" si="24"/>
        <v/>
      </c>
    </row>
    <row r="766" spans="2:29" hidden="1" x14ac:dyDescent="0.25">
      <c r="C766" s="3" t="str">
        <f>IF(B766="","",VLOOKUP(AC766,Varsayımlar!$B:$Q,3,0))</f>
        <v/>
      </c>
      <c r="H766" s="2" t="str">
        <f>IF(B766="","",VLOOKUP(AC766,Varsayımlar!$B:$Q,5,0))</f>
        <v/>
      </c>
      <c r="J766" s="2" t="str">
        <f>IF(B766="","",VLOOKUP(AC766,Varsayımlar!$B:$Q,6,0))</f>
        <v/>
      </c>
      <c r="P766" s="2" t="str">
        <f>IF(B766="","",VLOOKUP(AC766,Varsayımlar!$B:$Q,7,0)*K766)</f>
        <v/>
      </c>
      <c r="Q766" s="2" t="str">
        <f>IF(B766="","",VLOOKUP(AC766,Varsayımlar!$B:$Q,8,0))</f>
        <v/>
      </c>
      <c r="R766" s="2" t="str">
        <f>IF(B766="","",VLOOKUP(AC766,Varsayımlar!$B:$Q,9,0))</f>
        <v/>
      </c>
      <c r="S766" s="2" t="str">
        <f>IF(B766="","",VLOOKUP(AC766,Varsayımlar!$B:$Q,10,0))</f>
        <v/>
      </c>
      <c r="T766" s="2" t="str">
        <f>IF(B766="","",VLOOKUP(AC766,Varsayımlar!$B:$Q,11,0))</f>
        <v/>
      </c>
      <c r="U766" s="2" t="str">
        <f>IF(B766="","",VLOOKUP(AC766,Varsayımlar!$B:$Q,12,0))</f>
        <v/>
      </c>
      <c r="V766" s="2" t="str">
        <f>IF(B766="","",VLOOKUP(AC766,Varsayımlar!$B:$Q,13,0))</f>
        <v/>
      </c>
      <c r="W766" s="2" t="str">
        <f>IF(B766="","",VLOOKUP(AC766,Varsayımlar!$B:$Q,14,0))</f>
        <v/>
      </c>
      <c r="AA766" s="2" t="str">
        <f>IF(B766="","",VLOOKUP(AC766,Varsayımlar!$B:$Q,15,0))</f>
        <v/>
      </c>
      <c r="AB766" s="2" t="str">
        <f>IF(B766="","",VLOOKUP(AC766,Varsayımlar!$B:$Q,16,0))</f>
        <v/>
      </c>
      <c r="AC766" s="2" t="str">
        <f t="shared" si="24"/>
        <v/>
      </c>
    </row>
    <row r="767" spans="2:29" hidden="1" x14ac:dyDescent="0.25">
      <c r="B767" s="6"/>
      <c r="C767" s="7" t="str">
        <f>IF(B767="","",VLOOKUP(AC767,Varsayımlar!$B:$Q,3,0))</f>
        <v/>
      </c>
      <c r="D767" s="7"/>
      <c r="H767" s="5" t="str">
        <f>IF(B767="","",VLOOKUP(AC767,Varsayımlar!$B:$Q,5,0))</f>
        <v/>
      </c>
      <c r="I767" s="5"/>
      <c r="J767" s="5" t="str">
        <f>IF(B767="","",VLOOKUP(AC767,Varsayımlar!$B:$Q,6,0))</f>
        <v/>
      </c>
      <c r="P767" s="5" t="str">
        <f>IF(B767="","",VLOOKUP(AC767,Varsayımlar!$B:$Q,7,0)*K767)</f>
        <v/>
      </c>
      <c r="Q767" s="5" t="str">
        <f>IF(B767="","",VLOOKUP(AC767,Varsayımlar!$B:$Q,8,0))</f>
        <v/>
      </c>
      <c r="R767" s="5" t="str">
        <f>IF(B767="","",VLOOKUP(AC767,Varsayımlar!$B:$Q,9,0))</f>
        <v/>
      </c>
      <c r="S767" s="5" t="str">
        <f>IF(B767="","",VLOOKUP(AC767,Varsayımlar!$B:$Q,10,0))</f>
        <v/>
      </c>
      <c r="T767" s="5" t="str">
        <f>IF(B767="","",VLOOKUP(AC767,Varsayımlar!$B:$Q,11,0))</f>
        <v/>
      </c>
      <c r="U767" s="5" t="str">
        <f>IF(B767="","",VLOOKUP(AC767,Varsayımlar!$B:$Q,12,0))</f>
        <v/>
      </c>
      <c r="V767" s="5" t="str">
        <f>IF(B767="","",VLOOKUP(AC767,Varsayımlar!$B:$Q,13,0))</f>
        <v/>
      </c>
      <c r="W767" s="5" t="str">
        <f>IF(B767="","",VLOOKUP(AC767,Varsayımlar!$B:$Q,14,0))</f>
        <v/>
      </c>
      <c r="AA767" s="5" t="str">
        <f>IF(B767="","",VLOOKUP(AC767,Varsayımlar!$B:$Q,15,0))</f>
        <v/>
      </c>
      <c r="AB767" s="5" t="str">
        <f>IF(B767="","",VLOOKUP(AC767,Varsayımlar!$B:$Q,16,0))</f>
        <v/>
      </c>
      <c r="AC767" s="5" t="str">
        <f t="shared" si="24"/>
        <v/>
      </c>
    </row>
    <row r="768" spans="2:29" hidden="1" x14ac:dyDescent="0.25">
      <c r="C768" s="3" t="str">
        <f>IF(B768="","",VLOOKUP(AC768,Varsayımlar!$B:$Q,3,0))</f>
        <v/>
      </c>
      <c r="H768" s="2" t="str">
        <f>IF(B768="","",VLOOKUP(AC768,Varsayımlar!$B:$Q,5,0))</f>
        <v/>
      </c>
      <c r="J768" s="2" t="str">
        <f>IF(B768="","",VLOOKUP(AC768,Varsayımlar!$B:$Q,6,0))</f>
        <v/>
      </c>
      <c r="P768" s="2" t="str">
        <f>IF(B768="","",VLOOKUP(AC768,Varsayımlar!$B:$Q,7,0)*K768)</f>
        <v/>
      </c>
      <c r="Q768" s="2" t="str">
        <f>IF(B768="","",VLOOKUP(AC768,Varsayımlar!$B:$Q,8,0))</f>
        <v/>
      </c>
      <c r="R768" s="2" t="str">
        <f>IF(B768="","",VLOOKUP(AC768,Varsayımlar!$B:$Q,9,0))</f>
        <v/>
      </c>
      <c r="S768" s="2" t="str">
        <f>IF(B768="","",VLOOKUP(AC768,Varsayımlar!$B:$Q,10,0))</f>
        <v/>
      </c>
      <c r="T768" s="2" t="str">
        <f>IF(B768="","",VLOOKUP(AC768,Varsayımlar!$B:$Q,11,0))</f>
        <v/>
      </c>
      <c r="U768" s="2" t="str">
        <f>IF(B768="","",VLOOKUP(AC768,Varsayımlar!$B:$Q,12,0))</f>
        <v/>
      </c>
      <c r="V768" s="2" t="str">
        <f>IF(B768="","",VLOOKUP(AC768,Varsayımlar!$B:$Q,13,0))</f>
        <v/>
      </c>
      <c r="W768" s="2" t="str">
        <f>IF(B768="","",VLOOKUP(AC768,Varsayımlar!$B:$Q,14,0))</f>
        <v/>
      </c>
      <c r="AA768" s="2" t="str">
        <f>IF(B768="","",VLOOKUP(AC768,Varsayımlar!$B:$Q,15,0))</f>
        <v/>
      </c>
      <c r="AB768" s="2" t="str">
        <f>IF(B768="","",VLOOKUP(AC768,Varsayımlar!$B:$Q,16,0))</f>
        <v/>
      </c>
      <c r="AC768" s="2" t="str">
        <f t="shared" si="24"/>
        <v/>
      </c>
    </row>
    <row r="769" spans="2:29" hidden="1" x14ac:dyDescent="0.25">
      <c r="B769" s="6"/>
      <c r="C769" s="7" t="str">
        <f>IF(B769="","",VLOOKUP(AC769,Varsayımlar!$B:$Q,3,0))</f>
        <v/>
      </c>
      <c r="D769" s="7"/>
      <c r="H769" s="5" t="str">
        <f>IF(B769="","",VLOOKUP(AC769,Varsayımlar!$B:$Q,5,0))</f>
        <v/>
      </c>
      <c r="I769" s="5"/>
      <c r="J769" s="5" t="str">
        <f>IF(B769="","",VLOOKUP(AC769,Varsayımlar!$B:$Q,6,0))</f>
        <v/>
      </c>
      <c r="P769" s="5" t="str">
        <f>IF(B769="","",VLOOKUP(AC769,Varsayımlar!$B:$Q,7,0)*K769)</f>
        <v/>
      </c>
      <c r="Q769" s="5" t="str">
        <f>IF(B769="","",VLOOKUP(AC769,Varsayımlar!$B:$Q,8,0))</f>
        <v/>
      </c>
      <c r="R769" s="5" t="str">
        <f>IF(B769="","",VLOOKUP(AC769,Varsayımlar!$B:$Q,9,0))</f>
        <v/>
      </c>
      <c r="S769" s="5" t="str">
        <f>IF(B769="","",VLOOKUP(AC769,Varsayımlar!$B:$Q,10,0))</f>
        <v/>
      </c>
      <c r="T769" s="5" t="str">
        <f>IF(B769="","",VLOOKUP(AC769,Varsayımlar!$B:$Q,11,0))</f>
        <v/>
      </c>
      <c r="U769" s="5" t="str">
        <f>IF(B769="","",VLOOKUP(AC769,Varsayımlar!$B:$Q,12,0))</f>
        <v/>
      </c>
      <c r="V769" s="5" t="str">
        <f>IF(B769="","",VLOOKUP(AC769,Varsayımlar!$B:$Q,13,0))</f>
        <v/>
      </c>
      <c r="W769" s="5" t="str">
        <f>IF(B769="","",VLOOKUP(AC769,Varsayımlar!$B:$Q,14,0))</f>
        <v/>
      </c>
      <c r="AA769" s="5" t="str">
        <f>IF(B769="","",VLOOKUP(AC769,Varsayımlar!$B:$Q,15,0))</f>
        <v/>
      </c>
      <c r="AB769" s="5" t="str">
        <f>IF(B769="","",VLOOKUP(AC769,Varsayımlar!$B:$Q,16,0))</f>
        <v/>
      </c>
      <c r="AC769" s="5" t="str">
        <f t="shared" si="24"/>
        <v/>
      </c>
    </row>
    <row r="770" spans="2:29" hidden="1" x14ac:dyDescent="0.25">
      <c r="C770" s="3" t="str">
        <f>IF(B770="","",VLOOKUP(AC770,Varsayımlar!$B:$Q,3,0))</f>
        <v/>
      </c>
      <c r="H770" s="2" t="str">
        <f>IF(B770="","",VLOOKUP(AC770,Varsayımlar!$B:$Q,5,0))</f>
        <v/>
      </c>
      <c r="J770" s="2" t="str">
        <f>IF(B770="","",VLOOKUP(AC770,Varsayımlar!$B:$Q,6,0))</f>
        <v/>
      </c>
      <c r="P770" s="2" t="str">
        <f>IF(B770="","",VLOOKUP(AC770,Varsayımlar!$B:$Q,7,0)*K770)</f>
        <v/>
      </c>
      <c r="Q770" s="2" t="str">
        <f>IF(B770="","",VLOOKUP(AC770,Varsayımlar!$B:$Q,8,0))</f>
        <v/>
      </c>
      <c r="R770" s="2" t="str">
        <f>IF(B770="","",VLOOKUP(AC770,Varsayımlar!$B:$Q,9,0))</f>
        <v/>
      </c>
      <c r="S770" s="2" t="str">
        <f>IF(B770="","",VLOOKUP(AC770,Varsayımlar!$B:$Q,10,0))</f>
        <v/>
      </c>
      <c r="T770" s="2" t="str">
        <f>IF(B770="","",VLOOKUP(AC770,Varsayımlar!$B:$Q,11,0))</f>
        <v/>
      </c>
      <c r="U770" s="2" t="str">
        <f>IF(B770="","",VLOOKUP(AC770,Varsayımlar!$B:$Q,12,0))</f>
        <v/>
      </c>
      <c r="V770" s="2" t="str">
        <f>IF(B770="","",VLOOKUP(AC770,Varsayımlar!$B:$Q,13,0))</f>
        <v/>
      </c>
      <c r="W770" s="2" t="str">
        <f>IF(B770="","",VLOOKUP(AC770,Varsayımlar!$B:$Q,14,0))</f>
        <v/>
      </c>
      <c r="AA770" s="2" t="str">
        <f>IF(B770="","",VLOOKUP(AC770,Varsayımlar!$B:$Q,15,0))</f>
        <v/>
      </c>
      <c r="AB770" s="2" t="str">
        <f>IF(B770="","",VLOOKUP(AC770,Varsayımlar!$B:$Q,16,0))</f>
        <v/>
      </c>
      <c r="AC770" s="2" t="str">
        <f t="shared" si="24"/>
        <v/>
      </c>
    </row>
    <row r="771" spans="2:29" hidden="1" x14ac:dyDescent="0.25">
      <c r="B771" s="6"/>
      <c r="C771" s="7" t="str">
        <f>IF(B771="","",VLOOKUP(AC771,Varsayımlar!$B:$Q,3,0))</f>
        <v/>
      </c>
      <c r="D771" s="7"/>
      <c r="H771" s="5" t="str">
        <f>IF(B771="","",VLOOKUP(AC771,Varsayımlar!$B:$Q,5,0))</f>
        <v/>
      </c>
      <c r="I771" s="5"/>
      <c r="J771" s="5" t="str">
        <f>IF(B771="","",VLOOKUP(AC771,Varsayımlar!$B:$Q,6,0))</f>
        <v/>
      </c>
      <c r="P771" s="5" t="str">
        <f>IF(B771="","",VLOOKUP(AC771,Varsayımlar!$B:$Q,7,0)*K771)</f>
        <v/>
      </c>
      <c r="Q771" s="5" t="str">
        <f>IF(B771="","",VLOOKUP(AC771,Varsayımlar!$B:$Q,8,0))</f>
        <v/>
      </c>
      <c r="R771" s="5" t="str">
        <f>IF(B771="","",VLOOKUP(AC771,Varsayımlar!$B:$Q,9,0))</f>
        <v/>
      </c>
      <c r="S771" s="5" t="str">
        <f>IF(B771="","",VLOOKUP(AC771,Varsayımlar!$B:$Q,10,0))</f>
        <v/>
      </c>
      <c r="T771" s="5" t="str">
        <f>IF(B771="","",VLOOKUP(AC771,Varsayımlar!$B:$Q,11,0))</f>
        <v/>
      </c>
      <c r="U771" s="5" t="str">
        <f>IF(B771="","",VLOOKUP(AC771,Varsayımlar!$B:$Q,12,0))</f>
        <v/>
      </c>
      <c r="V771" s="5" t="str">
        <f>IF(B771="","",VLOOKUP(AC771,Varsayımlar!$B:$Q,13,0))</f>
        <v/>
      </c>
      <c r="W771" s="5" t="str">
        <f>IF(B771="","",VLOOKUP(AC771,Varsayımlar!$B:$Q,14,0))</f>
        <v/>
      </c>
      <c r="AA771" s="5" t="str">
        <f>IF(B771="","",VLOOKUP(AC771,Varsayımlar!$B:$Q,15,0))</f>
        <v/>
      </c>
      <c r="AB771" s="5" t="str">
        <f>IF(B771="","",VLOOKUP(AC771,Varsayımlar!$B:$Q,16,0))</f>
        <v/>
      </c>
      <c r="AC771" s="5" t="str">
        <f t="shared" si="24"/>
        <v/>
      </c>
    </row>
    <row r="772" spans="2:29" hidden="1" x14ac:dyDescent="0.25">
      <c r="C772" s="3" t="str">
        <f>IF(B772="","",VLOOKUP(AC772,Varsayımlar!$B:$Q,3,0))</f>
        <v/>
      </c>
      <c r="H772" s="2" t="str">
        <f>IF(B772="","",VLOOKUP(AC772,Varsayımlar!$B:$Q,5,0))</f>
        <v/>
      </c>
      <c r="J772" s="2" t="str">
        <f>IF(B772="","",VLOOKUP(AC772,Varsayımlar!$B:$Q,6,0))</f>
        <v/>
      </c>
      <c r="P772" s="2" t="str">
        <f>IF(B772="","",VLOOKUP(AC772,Varsayımlar!$B:$Q,7,0)*K772)</f>
        <v/>
      </c>
      <c r="Q772" s="2" t="str">
        <f>IF(B772="","",VLOOKUP(AC772,Varsayımlar!$B:$Q,8,0))</f>
        <v/>
      </c>
      <c r="R772" s="2" t="str">
        <f>IF(B772="","",VLOOKUP(AC772,Varsayımlar!$B:$Q,9,0))</f>
        <v/>
      </c>
      <c r="S772" s="2" t="str">
        <f>IF(B772="","",VLOOKUP(AC772,Varsayımlar!$B:$Q,10,0))</f>
        <v/>
      </c>
      <c r="T772" s="2" t="str">
        <f>IF(B772="","",VLOOKUP(AC772,Varsayımlar!$B:$Q,11,0))</f>
        <v/>
      </c>
      <c r="U772" s="2" t="str">
        <f>IF(B772="","",VLOOKUP(AC772,Varsayımlar!$B:$Q,12,0))</f>
        <v/>
      </c>
      <c r="V772" s="2" t="str">
        <f>IF(B772="","",VLOOKUP(AC772,Varsayımlar!$B:$Q,13,0))</f>
        <v/>
      </c>
      <c r="W772" s="2" t="str">
        <f>IF(B772="","",VLOOKUP(AC772,Varsayımlar!$B:$Q,14,0))</f>
        <v/>
      </c>
      <c r="AA772" s="2" t="str">
        <f>IF(B772="","",VLOOKUP(AC772,Varsayımlar!$B:$Q,15,0))</f>
        <v/>
      </c>
      <c r="AB772" s="2" t="str">
        <f>IF(B772="","",VLOOKUP(AC772,Varsayımlar!$B:$Q,16,0))</f>
        <v/>
      </c>
      <c r="AC772" s="2" t="str">
        <f t="shared" si="24"/>
        <v/>
      </c>
    </row>
    <row r="773" spans="2:29" hidden="1" x14ac:dyDescent="0.25">
      <c r="B773" s="6"/>
      <c r="C773" s="7" t="str">
        <f>IF(B773="","",VLOOKUP(AC773,Varsayımlar!$B:$Q,3,0))</f>
        <v/>
      </c>
      <c r="D773" s="7"/>
      <c r="H773" s="5" t="str">
        <f>IF(B773="","",VLOOKUP(AC773,Varsayımlar!$B:$Q,5,0))</f>
        <v/>
      </c>
      <c r="I773" s="5"/>
      <c r="J773" s="5" t="str">
        <f>IF(B773="","",VLOOKUP(AC773,Varsayımlar!$B:$Q,6,0))</f>
        <v/>
      </c>
      <c r="P773" s="5" t="str">
        <f>IF(B773="","",VLOOKUP(AC773,Varsayımlar!$B:$Q,7,0)*K773)</f>
        <v/>
      </c>
      <c r="Q773" s="5" t="str">
        <f>IF(B773="","",VLOOKUP(AC773,Varsayımlar!$B:$Q,8,0))</f>
        <v/>
      </c>
      <c r="R773" s="5" t="str">
        <f>IF(B773="","",VLOOKUP(AC773,Varsayımlar!$B:$Q,9,0))</f>
        <v/>
      </c>
      <c r="S773" s="5" t="str">
        <f>IF(B773="","",VLOOKUP(AC773,Varsayımlar!$B:$Q,10,0))</f>
        <v/>
      </c>
      <c r="T773" s="5" t="str">
        <f>IF(B773="","",VLOOKUP(AC773,Varsayımlar!$B:$Q,11,0))</f>
        <v/>
      </c>
      <c r="U773" s="5" t="str">
        <f>IF(B773="","",VLOOKUP(AC773,Varsayımlar!$B:$Q,12,0))</f>
        <v/>
      </c>
      <c r="V773" s="5" t="str">
        <f>IF(B773="","",VLOOKUP(AC773,Varsayımlar!$B:$Q,13,0))</f>
        <v/>
      </c>
      <c r="W773" s="5" t="str">
        <f>IF(B773="","",VLOOKUP(AC773,Varsayımlar!$B:$Q,14,0))</f>
        <v/>
      </c>
      <c r="AA773" s="5" t="str">
        <f>IF(B773="","",VLOOKUP(AC773,Varsayımlar!$B:$Q,15,0))</f>
        <v/>
      </c>
      <c r="AB773" s="5" t="str">
        <f>IF(B773="","",VLOOKUP(AC773,Varsayımlar!$B:$Q,16,0))</f>
        <v/>
      </c>
      <c r="AC773" s="5" t="str">
        <f t="shared" si="24"/>
        <v/>
      </c>
    </row>
    <row r="774" spans="2:29" hidden="1" x14ac:dyDescent="0.25">
      <c r="C774" s="3" t="str">
        <f>IF(B774="","",VLOOKUP(AC774,Varsayımlar!$B:$Q,3,0))</f>
        <v/>
      </c>
      <c r="H774" s="2" t="str">
        <f>IF(B774="","",VLOOKUP(AC774,Varsayımlar!$B:$Q,5,0))</f>
        <v/>
      </c>
      <c r="J774" s="2" t="str">
        <f>IF(B774="","",VLOOKUP(AC774,Varsayımlar!$B:$Q,6,0))</f>
        <v/>
      </c>
      <c r="P774" s="2" t="str">
        <f>IF(B774="","",VLOOKUP(AC774,Varsayımlar!$B:$Q,7,0)*K774)</f>
        <v/>
      </c>
      <c r="Q774" s="2" t="str">
        <f>IF(B774="","",VLOOKUP(AC774,Varsayımlar!$B:$Q,8,0))</f>
        <v/>
      </c>
      <c r="R774" s="2" t="str">
        <f>IF(B774="","",VLOOKUP(AC774,Varsayımlar!$B:$Q,9,0))</f>
        <v/>
      </c>
      <c r="S774" s="2" t="str">
        <f>IF(B774="","",VLOOKUP(AC774,Varsayımlar!$B:$Q,10,0))</f>
        <v/>
      </c>
      <c r="T774" s="2" t="str">
        <f>IF(B774="","",VLOOKUP(AC774,Varsayımlar!$B:$Q,11,0))</f>
        <v/>
      </c>
      <c r="U774" s="2" t="str">
        <f>IF(B774="","",VLOOKUP(AC774,Varsayımlar!$B:$Q,12,0))</f>
        <v/>
      </c>
      <c r="V774" s="2" t="str">
        <f>IF(B774="","",VLOOKUP(AC774,Varsayımlar!$B:$Q,13,0))</f>
        <v/>
      </c>
      <c r="W774" s="2" t="str">
        <f>IF(B774="","",VLOOKUP(AC774,Varsayımlar!$B:$Q,14,0))</f>
        <v/>
      </c>
      <c r="AA774" s="2" t="str">
        <f>IF(B774="","",VLOOKUP(AC774,Varsayımlar!$B:$Q,15,0))</f>
        <v/>
      </c>
      <c r="AB774" s="2" t="str">
        <f>IF(B774="","",VLOOKUP(AC774,Varsayımlar!$B:$Q,16,0))</f>
        <v/>
      </c>
      <c r="AC774" s="2" t="str">
        <f t="shared" si="24"/>
        <v/>
      </c>
    </row>
    <row r="775" spans="2:29" hidden="1" x14ac:dyDescent="0.25">
      <c r="B775" s="6"/>
      <c r="C775" s="7" t="str">
        <f>IF(B775="","",VLOOKUP(AC775,Varsayımlar!$B:$Q,3,0))</f>
        <v/>
      </c>
      <c r="D775" s="7"/>
      <c r="H775" s="5" t="str">
        <f>IF(B775="","",VLOOKUP(AC775,Varsayımlar!$B:$Q,5,0))</f>
        <v/>
      </c>
      <c r="I775" s="5"/>
      <c r="J775" s="5" t="str">
        <f>IF(B775="","",VLOOKUP(AC775,Varsayımlar!$B:$Q,6,0))</f>
        <v/>
      </c>
      <c r="P775" s="5" t="str">
        <f>IF(B775="","",VLOOKUP(AC775,Varsayımlar!$B:$Q,7,0)*K775)</f>
        <v/>
      </c>
      <c r="Q775" s="5" t="str">
        <f>IF(B775="","",VLOOKUP(AC775,Varsayımlar!$B:$Q,8,0))</f>
        <v/>
      </c>
      <c r="R775" s="5" t="str">
        <f>IF(B775="","",VLOOKUP(AC775,Varsayımlar!$B:$Q,9,0))</f>
        <v/>
      </c>
      <c r="S775" s="5" t="str">
        <f>IF(B775="","",VLOOKUP(AC775,Varsayımlar!$B:$Q,10,0))</f>
        <v/>
      </c>
      <c r="T775" s="5" t="str">
        <f>IF(B775="","",VLOOKUP(AC775,Varsayımlar!$B:$Q,11,0))</f>
        <v/>
      </c>
      <c r="U775" s="5" t="str">
        <f>IF(B775="","",VLOOKUP(AC775,Varsayımlar!$B:$Q,12,0))</f>
        <v/>
      </c>
      <c r="V775" s="5" t="str">
        <f>IF(B775="","",VLOOKUP(AC775,Varsayımlar!$B:$Q,13,0))</f>
        <v/>
      </c>
      <c r="W775" s="5" t="str">
        <f>IF(B775="","",VLOOKUP(AC775,Varsayımlar!$B:$Q,14,0))</f>
        <v/>
      </c>
      <c r="AA775" s="5" t="str">
        <f>IF(B775="","",VLOOKUP(AC775,Varsayımlar!$B:$Q,15,0))</f>
        <v/>
      </c>
      <c r="AB775" s="5" t="str">
        <f>IF(B775="","",VLOOKUP(AC775,Varsayımlar!$B:$Q,16,0))</f>
        <v/>
      </c>
      <c r="AC775" s="5" t="str">
        <f t="shared" si="24"/>
        <v/>
      </c>
    </row>
    <row r="776" spans="2:29" hidden="1" x14ac:dyDescent="0.25">
      <c r="C776" s="3" t="str">
        <f>IF(B776="","",VLOOKUP(AC776,Varsayımlar!$B:$Q,3,0))</f>
        <v/>
      </c>
      <c r="H776" s="2" t="str">
        <f>IF(B776="","",VLOOKUP(AC776,Varsayımlar!$B:$Q,5,0))</f>
        <v/>
      </c>
      <c r="J776" s="2" t="str">
        <f>IF(B776="","",VLOOKUP(AC776,Varsayımlar!$B:$Q,6,0))</f>
        <v/>
      </c>
      <c r="P776" s="2" t="str">
        <f>IF(B776="","",VLOOKUP(AC776,Varsayımlar!$B:$Q,7,0)*K776)</f>
        <v/>
      </c>
      <c r="Q776" s="2" t="str">
        <f>IF(B776="","",VLOOKUP(AC776,Varsayımlar!$B:$Q,8,0))</f>
        <v/>
      </c>
      <c r="R776" s="2" t="str">
        <f>IF(B776="","",VLOOKUP(AC776,Varsayımlar!$B:$Q,9,0))</f>
        <v/>
      </c>
      <c r="S776" s="2" t="str">
        <f>IF(B776="","",VLOOKUP(AC776,Varsayımlar!$B:$Q,10,0))</f>
        <v/>
      </c>
      <c r="T776" s="2" t="str">
        <f>IF(B776="","",VLOOKUP(AC776,Varsayımlar!$B:$Q,11,0))</f>
        <v/>
      </c>
      <c r="U776" s="2" t="str">
        <f>IF(B776="","",VLOOKUP(AC776,Varsayımlar!$B:$Q,12,0))</f>
        <v/>
      </c>
      <c r="V776" s="2" t="str">
        <f>IF(B776="","",VLOOKUP(AC776,Varsayımlar!$B:$Q,13,0))</f>
        <v/>
      </c>
      <c r="W776" s="2" t="str">
        <f>IF(B776="","",VLOOKUP(AC776,Varsayımlar!$B:$Q,14,0))</f>
        <v/>
      </c>
      <c r="AA776" s="2" t="str">
        <f>IF(B776="","",VLOOKUP(AC776,Varsayımlar!$B:$Q,15,0))</f>
        <v/>
      </c>
      <c r="AB776" s="2" t="str">
        <f>IF(B776="","",VLOOKUP(AC776,Varsayımlar!$B:$Q,16,0))</f>
        <v/>
      </c>
      <c r="AC776" s="2" t="str">
        <f t="shared" si="24"/>
        <v/>
      </c>
    </row>
    <row r="777" spans="2:29" hidden="1" x14ac:dyDescent="0.25">
      <c r="B777" s="6"/>
      <c r="C777" s="7" t="str">
        <f>IF(B777="","",VLOOKUP(AC777,Varsayımlar!$B:$Q,3,0))</f>
        <v/>
      </c>
      <c r="D777" s="7"/>
      <c r="H777" s="5" t="str">
        <f>IF(B777="","",VLOOKUP(AC777,Varsayımlar!$B:$Q,5,0))</f>
        <v/>
      </c>
      <c r="I777" s="5"/>
      <c r="J777" s="5" t="str">
        <f>IF(B777="","",VLOOKUP(AC777,Varsayımlar!$B:$Q,6,0))</f>
        <v/>
      </c>
      <c r="P777" s="5" t="str">
        <f>IF(B777="","",VLOOKUP(AC777,Varsayımlar!$B:$Q,7,0)*K777)</f>
        <v/>
      </c>
      <c r="Q777" s="5" t="str">
        <f>IF(B777="","",VLOOKUP(AC777,Varsayımlar!$B:$Q,8,0))</f>
        <v/>
      </c>
      <c r="R777" s="5" t="str">
        <f>IF(B777="","",VLOOKUP(AC777,Varsayımlar!$B:$Q,9,0))</f>
        <v/>
      </c>
      <c r="S777" s="5" t="str">
        <f>IF(B777="","",VLOOKUP(AC777,Varsayımlar!$B:$Q,10,0))</f>
        <v/>
      </c>
      <c r="T777" s="5" t="str">
        <f>IF(B777="","",VLOOKUP(AC777,Varsayımlar!$B:$Q,11,0))</f>
        <v/>
      </c>
      <c r="U777" s="5" t="str">
        <f>IF(B777="","",VLOOKUP(AC777,Varsayımlar!$B:$Q,12,0))</f>
        <v/>
      </c>
      <c r="V777" s="5" t="str">
        <f>IF(B777="","",VLOOKUP(AC777,Varsayımlar!$B:$Q,13,0))</f>
        <v/>
      </c>
      <c r="W777" s="5" t="str">
        <f>IF(B777="","",VLOOKUP(AC777,Varsayımlar!$B:$Q,14,0))</f>
        <v/>
      </c>
      <c r="AA777" s="5" t="str">
        <f>IF(B777="","",VLOOKUP(AC777,Varsayımlar!$B:$Q,15,0))</f>
        <v/>
      </c>
      <c r="AB777" s="5" t="str">
        <f>IF(B777="","",VLOOKUP(AC777,Varsayımlar!$B:$Q,16,0))</f>
        <v/>
      </c>
      <c r="AC777" s="5" t="str">
        <f t="shared" si="24"/>
        <v/>
      </c>
    </row>
    <row r="778" spans="2:29" hidden="1" x14ac:dyDescent="0.25">
      <c r="C778" s="3" t="str">
        <f>IF(B778="","",VLOOKUP(AC778,Varsayımlar!$B:$Q,3,0))</f>
        <v/>
      </c>
      <c r="H778" s="2" t="str">
        <f>IF(B778="","",VLOOKUP(AC778,Varsayımlar!$B:$Q,5,0))</f>
        <v/>
      </c>
      <c r="J778" s="2" t="str">
        <f>IF(B778="","",VLOOKUP(AC778,Varsayımlar!$B:$Q,6,0))</f>
        <v/>
      </c>
      <c r="P778" s="2" t="str">
        <f>IF(B778="","",VLOOKUP(AC778,Varsayımlar!$B:$Q,7,0)*K778)</f>
        <v/>
      </c>
      <c r="Q778" s="2" t="str">
        <f>IF(B778="","",VLOOKUP(AC778,Varsayımlar!$B:$Q,8,0))</f>
        <v/>
      </c>
      <c r="R778" s="2" t="str">
        <f>IF(B778="","",VLOOKUP(AC778,Varsayımlar!$B:$Q,9,0))</f>
        <v/>
      </c>
      <c r="S778" s="2" t="str">
        <f>IF(B778="","",VLOOKUP(AC778,Varsayımlar!$B:$Q,10,0))</f>
        <v/>
      </c>
      <c r="T778" s="2" t="str">
        <f>IF(B778="","",VLOOKUP(AC778,Varsayımlar!$B:$Q,11,0))</f>
        <v/>
      </c>
      <c r="U778" s="2" t="str">
        <f>IF(B778="","",VLOOKUP(AC778,Varsayımlar!$B:$Q,12,0))</f>
        <v/>
      </c>
      <c r="V778" s="2" t="str">
        <f>IF(B778="","",VLOOKUP(AC778,Varsayımlar!$B:$Q,13,0))</f>
        <v/>
      </c>
      <c r="W778" s="2" t="str">
        <f>IF(B778="","",VLOOKUP(AC778,Varsayımlar!$B:$Q,14,0))</f>
        <v/>
      </c>
      <c r="AA778" s="2" t="str">
        <f>IF(B778="","",VLOOKUP(AC778,Varsayımlar!$B:$Q,15,0))</f>
        <v/>
      </c>
      <c r="AB778" s="2" t="str">
        <f>IF(B778="","",VLOOKUP(AC778,Varsayımlar!$B:$Q,16,0))</f>
        <v/>
      </c>
      <c r="AC778" s="2" t="str">
        <f t="shared" si="24"/>
        <v/>
      </c>
    </row>
    <row r="779" spans="2:29" hidden="1" x14ac:dyDescent="0.25">
      <c r="B779" s="6"/>
      <c r="C779" s="7" t="str">
        <f>IF(B779="","",VLOOKUP(AC779,Varsayımlar!$B:$Q,3,0))</f>
        <v/>
      </c>
      <c r="D779" s="7"/>
      <c r="H779" s="5" t="str">
        <f>IF(B779="","",VLOOKUP(AC779,Varsayımlar!$B:$Q,5,0))</f>
        <v/>
      </c>
      <c r="I779" s="5"/>
      <c r="J779" s="5" t="str">
        <f>IF(B779="","",VLOOKUP(AC779,Varsayımlar!$B:$Q,6,0))</f>
        <v/>
      </c>
      <c r="P779" s="5" t="str">
        <f>IF(B779="","",VLOOKUP(AC779,Varsayımlar!$B:$Q,7,0)*K779)</f>
        <v/>
      </c>
      <c r="Q779" s="5" t="str">
        <f>IF(B779="","",VLOOKUP(AC779,Varsayımlar!$B:$Q,8,0))</f>
        <v/>
      </c>
      <c r="R779" s="5" t="str">
        <f>IF(B779="","",VLOOKUP(AC779,Varsayımlar!$B:$Q,9,0))</f>
        <v/>
      </c>
      <c r="S779" s="5" t="str">
        <f>IF(B779="","",VLOOKUP(AC779,Varsayımlar!$B:$Q,10,0))</f>
        <v/>
      </c>
      <c r="T779" s="5" t="str">
        <f>IF(B779="","",VLOOKUP(AC779,Varsayımlar!$B:$Q,11,0))</f>
        <v/>
      </c>
      <c r="U779" s="5" t="str">
        <f>IF(B779="","",VLOOKUP(AC779,Varsayımlar!$B:$Q,12,0))</f>
        <v/>
      </c>
      <c r="V779" s="5" t="str">
        <f>IF(B779="","",VLOOKUP(AC779,Varsayımlar!$B:$Q,13,0))</f>
        <v/>
      </c>
      <c r="W779" s="5" t="str">
        <f>IF(B779="","",VLOOKUP(AC779,Varsayımlar!$B:$Q,14,0))</f>
        <v/>
      </c>
      <c r="AA779" s="5" t="str">
        <f>IF(B779="","",VLOOKUP(AC779,Varsayımlar!$B:$Q,15,0))</f>
        <v/>
      </c>
      <c r="AB779" s="5" t="str">
        <f>IF(B779="","",VLOOKUP(AC779,Varsayımlar!$B:$Q,16,0))</f>
        <v/>
      </c>
      <c r="AC779" s="5" t="str">
        <f t="shared" si="24"/>
        <v/>
      </c>
    </row>
    <row r="780" spans="2:29" hidden="1" x14ac:dyDescent="0.25">
      <c r="C780" s="3" t="str">
        <f>IF(B780="","",VLOOKUP(AC780,Varsayımlar!$B:$Q,3,0))</f>
        <v/>
      </c>
      <c r="H780" s="2" t="str">
        <f>IF(B780="","",VLOOKUP(AC780,Varsayımlar!$B:$Q,5,0))</f>
        <v/>
      </c>
      <c r="J780" s="2" t="str">
        <f>IF(B780="","",VLOOKUP(AC780,Varsayımlar!$B:$Q,6,0))</f>
        <v/>
      </c>
      <c r="P780" s="2" t="str">
        <f>IF(B780="","",VLOOKUP(AC780,Varsayımlar!$B:$Q,7,0)*K780)</f>
        <v/>
      </c>
      <c r="Q780" s="2" t="str">
        <f>IF(B780="","",VLOOKUP(AC780,Varsayımlar!$B:$Q,8,0))</f>
        <v/>
      </c>
      <c r="R780" s="2" t="str">
        <f>IF(B780="","",VLOOKUP(AC780,Varsayımlar!$B:$Q,9,0))</f>
        <v/>
      </c>
      <c r="S780" s="2" t="str">
        <f>IF(B780="","",VLOOKUP(AC780,Varsayımlar!$B:$Q,10,0))</f>
        <v/>
      </c>
      <c r="T780" s="2" t="str">
        <f>IF(B780="","",VLOOKUP(AC780,Varsayımlar!$B:$Q,11,0))</f>
        <v/>
      </c>
      <c r="U780" s="2" t="str">
        <f>IF(B780="","",VLOOKUP(AC780,Varsayımlar!$B:$Q,12,0))</f>
        <v/>
      </c>
      <c r="V780" s="2" t="str">
        <f>IF(B780="","",VLOOKUP(AC780,Varsayımlar!$B:$Q,13,0))</f>
        <v/>
      </c>
      <c r="W780" s="2" t="str">
        <f>IF(B780="","",VLOOKUP(AC780,Varsayımlar!$B:$Q,14,0))</f>
        <v/>
      </c>
      <c r="AA780" s="2" t="str">
        <f>IF(B780="","",VLOOKUP(AC780,Varsayımlar!$B:$Q,15,0))</f>
        <v/>
      </c>
      <c r="AB780" s="2" t="str">
        <f>IF(B780="","",VLOOKUP(AC780,Varsayımlar!$B:$Q,16,0))</f>
        <v/>
      </c>
      <c r="AC780" s="2" t="str">
        <f t="shared" ref="AC780:AC843" si="25">IF(B780="","",CONCATENATE(B780,E780))</f>
        <v/>
      </c>
    </row>
    <row r="781" spans="2:29" hidden="1" x14ac:dyDescent="0.25">
      <c r="B781" s="6"/>
      <c r="C781" s="7" t="str">
        <f>IF(B781="","",VLOOKUP(AC781,Varsayımlar!$B:$Q,3,0))</f>
        <v/>
      </c>
      <c r="D781" s="7"/>
      <c r="H781" s="5" t="str">
        <f>IF(B781="","",VLOOKUP(AC781,Varsayımlar!$B:$Q,5,0))</f>
        <v/>
      </c>
      <c r="I781" s="5"/>
      <c r="J781" s="5" t="str">
        <f>IF(B781="","",VLOOKUP(AC781,Varsayımlar!$B:$Q,6,0))</f>
        <v/>
      </c>
      <c r="P781" s="5" t="str">
        <f>IF(B781="","",VLOOKUP(AC781,Varsayımlar!$B:$Q,7,0)*K781)</f>
        <v/>
      </c>
      <c r="Q781" s="5" t="str">
        <f>IF(B781="","",VLOOKUP(AC781,Varsayımlar!$B:$Q,8,0))</f>
        <v/>
      </c>
      <c r="R781" s="5" t="str">
        <f>IF(B781="","",VLOOKUP(AC781,Varsayımlar!$B:$Q,9,0))</f>
        <v/>
      </c>
      <c r="S781" s="5" t="str">
        <f>IF(B781="","",VLOOKUP(AC781,Varsayımlar!$B:$Q,10,0))</f>
        <v/>
      </c>
      <c r="T781" s="5" t="str">
        <f>IF(B781="","",VLOOKUP(AC781,Varsayımlar!$B:$Q,11,0))</f>
        <v/>
      </c>
      <c r="U781" s="5" t="str">
        <f>IF(B781="","",VLOOKUP(AC781,Varsayımlar!$B:$Q,12,0))</f>
        <v/>
      </c>
      <c r="V781" s="5" t="str">
        <f>IF(B781="","",VLOOKUP(AC781,Varsayımlar!$B:$Q,13,0))</f>
        <v/>
      </c>
      <c r="W781" s="5" t="str">
        <f>IF(B781="","",VLOOKUP(AC781,Varsayımlar!$B:$Q,14,0))</f>
        <v/>
      </c>
      <c r="AA781" s="5" t="str">
        <f>IF(B781="","",VLOOKUP(AC781,Varsayımlar!$B:$Q,15,0))</f>
        <v/>
      </c>
      <c r="AB781" s="5" t="str">
        <f>IF(B781="","",VLOOKUP(AC781,Varsayımlar!$B:$Q,16,0))</f>
        <v/>
      </c>
      <c r="AC781" s="5" t="str">
        <f t="shared" si="25"/>
        <v/>
      </c>
    </row>
    <row r="782" spans="2:29" hidden="1" x14ac:dyDescent="0.25">
      <c r="C782" s="3" t="str">
        <f>IF(B782="","",VLOOKUP(AC782,Varsayımlar!$B:$Q,3,0))</f>
        <v/>
      </c>
      <c r="H782" s="2" t="str">
        <f>IF(B782="","",VLOOKUP(AC782,Varsayımlar!$B:$Q,5,0))</f>
        <v/>
      </c>
      <c r="J782" s="2" t="str">
        <f>IF(B782="","",VLOOKUP(AC782,Varsayımlar!$B:$Q,6,0))</f>
        <v/>
      </c>
      <c r="P782" s="2" t="str">
        <f>IF(B782="","",VLOOKUP(AC782,Varsayımlar!$B:$Q,7,0)*K782)</f>
        <v/>
      </c>
      <c r="Q782" s="2" t="str">
        <f>IF(B782="","",VLOOKUP(AC782,Varsayımlar!$B:$Q,8,0))</f>
        <v/>
      </c>
      <c r="R782" s="2" t="str">
        <f>IF(B782="","",VLOOKUP(AC782,Varsayımlar!$B:$Q,9,0))</f>
        <v/>
      </c>
      <c r="S782" s="2" t="str">
        <f>IF(B782="","",VLOOKUP(AC782,Varsayımlar!$B:$Q,10,0))</f>
        <v/>
      </c>
      <c r="T782" s="2" t="str">
        <f>IF(B782="","",VLOOKUP(AC782,Varsayımlar!$B:$Q,11,0))</f>
        <v/>
      </c>
      <c r="U782" s="2" t="str">
        <f>IF(B782="","",VLOOKUP(AC782,Varsayımlar!$B:$Q,12,0))</f>
        <v/>
      </c>
      <c r="V782" s="2" t="str">
        <f>IF(B782="","",VLOOKUP(AC782,Varsayımlar!$B:$Q,13,0))</f>
        <v/>
      </c>
      <c r="W782" s="2" t="str">
        <f>IF(B782="","",VLOOKUP(AC782,Varsayımlar!$B:$Q,14,0))</f>
        <v/>
      </c>
      <c r="AA782" s="2" t="str">
        <f>IF(B782="","",VLOOKUP(AC782,Varsayımlar!$B:$Q,15,0))</f>
        <v/>
      </c>
      <c r="AB782" s="2" t="str">
        <f>IF(B782="","",VLOOKUP(AC782,Varsayımlar!$B:$Q,16,0))</f>
        <v/>
      </c>
      <c r="AC782" s="2" t="str">
        <f t="shared" si="25"/>
        <v/>
      </c>
    </row>
    <row r="783" spans="2:29" hidden="1" x14ac:dyDescent="0.25">
      <c r="B783" s="6"/>
      <c r="C783" s="7" t="str">
        <f>IF(B783="","",VLOOKUP(AC783,Varsayımlar!$B:$Q,3,0))</f>
        <v/>
      </c>
      <c r="D783" s="7"/>
      <c r="H783" s="5" t="str">
        <f>IF(B783="","",VLOOKUP(AC783,Varsayımlar!$B:$Q,5,0))</f>
        <v/>
      </c>
      <c r="I783" s="5"/>
      <c r="J783" s="5" t="str">
        <f>IF(B783="","",VLOOKUP(AC783,Varsayımlar!$B:$Q,6,0))</f>
        <v/>
      </c>
      <c r="P783" s="5" t="str">
        <f>IF(B783="","",VLOOKUP(AC783,Varsayımlar!$B:$Q,7,0)*K783)</f>
        <v/>
      </c>
      <c r="Q783" s="5" t="str">
        <f>IF(B783="","",VLOOKUP(AC783,Varsayımlar!$B:$Q,8,0))</f>
        <v/>
      </c>
      <c r="R783" s="5" t="str">
        <f>IF(B783="","",VLOOKUP(AC783,Varsayımlar!$B:$Q,9,0))</f>
        <v/>
      </c>
      <c r="S783" s="5" t="str">
        <f>IF(B783="","",VLOOKUP(AC783,Varsayımlar!$B:$Q,10,0))</f>
        <v/>
      </c>
      <c r="T783" s="5" t="str">
        <f>IF(B783="","",VLOOKUP(AC783,Varsayımlar!$B:$Q,11,0))</f>
        <v/>
      </c>
      <c r="U783" s="5" t="str">
        <f>IF(B783="","",VLOOKUP(AC783,Varsayımlar!$B:$Q,12,0))</f>
        <v/>
      </c>
      <c r="V783" s="5" t="str">
        <f>IF(B783="","",VLOOKUP(AC783,Varsayımlar!$B:$Q,13,0))</f>
        <v/>
      </c>
      <c r="W783" s="5" t="str">
        <f>IF(B783="","",VLOOKUP(AC783,Varsayımlar!$B:$Q,14,0))</f>
        <v/>
      </c>
      <c r="AA783" s="5" t="str">
        <f>IF(B783="","",VLOOKUP(AC783,Varsayımlar!$B:$Q,15,0))</f>
        <v/>
      </c>
      <c r="AB783" s="5" t="str">
        <f>IF(B783="","",VLOOKUP(AC783,Varsayımlar!$B:$Q,16,0))</f>
        <v/>
      </c>
      <c r="AC783" s="5" t="str">
        <f t="shared" si="25"/>
        <v/>
      </c>
    </row>
    <row r="784" spans="2:29" hidden="1" x14ac:dyDescent="0.25">
      <c r="C784" s="3" t="str">
        <f>IF(B784="","",VLOOKUP(AC784,Varsayımlar!$B:$Q,3,0))</f>
        <v/>
      </c>
      <c r="H784" s="2" t="str">
        <f>IF(B784="","",VLOOKUP(AC784,Varsayımlar!$B:$Q,5,0))</f>
        <v/>
      </c>
      <c r="J784" s="2" t="str">
        <f>IF(B784="","",VLOOKUP(AC784,Varsayımlar!$B:$Q,6,0))</f>
        <v/>
      </c>
      <c r="P784" s="2" t="str">
        <f>IF(B784="","",VLOOKUP(AC784,Varsayımlar!$B:$Q,7,0)*K784)</f>
        <v/>
      </c>
      <c r="Q784" s="2" t="str">
        <f>IF(B784="","",VLOOKUP(AC784,Varsayımlar!$B:$Q,8,0))</f>
        <v/>
      </c>
      <c r="R784" s="2" t="str">
        <f>IF(B784="","",VLOOKUP(AC784,Varsayımlar!$B:$Q,9,0))</f>
        <v/>
      </c>
      <c r="S784" s="2" t="str">
        <f>IF(B784="","",VLOOKUP(AC784,Varsayımlar!$B:$Q,10,0))</f>
        <v/>
      </c>
      <c r="T784" s="2" t="str">
        <f>IF(B784="","",VLOOKUP(AC784,Varsayımlar!$B:$Q,11,0))</f>
        <v/>
      </c>
      <c r="U784" s="2" t="str">
        <f>IF(B784="","",VLOOKUP(AC784,Varsayımlar!$B:$Q,12,0))</f>
        <v/>
      </c>
      <c r="V784" s="2" t="str">
        <f>IF(B784="","",VLOOKUP(AC784,Varsayımlar!$B:$Q,13,0))</f>
        <v/>
      </c>
      <c r="W784" s="2" t="str">
        <f>IF(B784="","",VLOOKUP(AC784,Varsayımlar!$B:$Q,14,0))</f>
        <v/>
      </c>
      <c r="AA784" s="2" t="str">
        <f>IF(B784="","",VLOOKUP(AC784,Varsayımlar!$B:$Q,15,0))</f>
        <v/>
      </c>
      <c r="AB784" s="2" t="str">
        <f>IF(B784="","",VLOOKUP(AC784,Varsayımlar!$B:$Q,16,0))</f>
        <v/>
      </c>
      <c r="AC784" s="2" t="str">
        <f t="shared" si="25"/>
        <v/>
      </c>
    </row>
    <row r="785" spans="2:29" hidden="1" x14ac:dyDescent="0.25">
      <c r="B785" s="6"/>
      <c r="C785" s="7" t="str">
        <f>IF(B785="","",VLOOKUP(AC785,Varsayımlar!$B:$Q,3,0))</f>
        <v/>
      </c>
      <c r="D785" s="7"/>
      <c r="H785" s="5" t="str">
        <f>IF(B785="","",VLOOKUP(AC785,Varsayımlar!$B:$Q,5,0))</f>
        <v/>
      </c>
      <c r="I785" s="5"/>
      <c r="J785" s="5" t="str">
        <f>IF(B785="","",VLOOKUP(AC785,Varsayımlar!$B:$Q,6,0))</f>
        <v/>
      </c>
      <c r="P785" s="5" t="str">
        <f>IF(B785="","",VLOOKUP(AC785,Varsayımlar!$B:$Q,7,0)*K785)</f>
        <v/>
      </c>
      <c r="Q785" s="5" t="str">
        <f>IF(B785="","",VLOOKUP(AC785,Varsayımlar!$B:$Q,8,0))</f>
        <v/>
      </c>
      <c r="R785" s="5" t="str">
        <f>IF(B785="","",VLOOKUP(AC785,Varsayımlar!$B:$Q,9,0))</f>
        <v/>
      </c>
      <c r="S785" s="5" t="str">
        <f>IF(B785="","",VLOOKUP(AC785,Varsayımlar!$B:$Q,10,0))</f>
        <v/>
      </c>
      <c r="T785" s="5" t="str">
        <f>IF(B785="","",VLOOKUP(AC785,Varsayımlar!$B:$Q,11,0))</f>
        <v/>
      </c>
      <c r="U785" s="5" t="str">
        <f>IF(B785="","",VLOOKUP(AC785,Varsayımlar!$B:$Q,12,0))</f>
        <v/>
      </c>
      <c r="V785" s="5" t="str">
        <f>IF(B785="","",VLOOKUP(AC785,Varsayımlar!$B:$Q,13,0))</f>
        <v/>
      </c>
      <c r="W785" s="5" t="str">
        <f>IF(B785="","",VLOOKUP(AC785,Varsayımlar!$B:$Q,14,0))</f>
        <v/>
      </c>
      <c r="AA785" s="5" t="str">
        <f>IF(B785="","",VLOOKUP(AC785,Varsayımlar!$B:$Q,15,0))</f>
        <v/>
      </c>
      <c r="AB785" s="5" t="str">
        <f>IF(B785="","",VLOOKUP(AC785,Varsayımlar!$B:$Q,16,0))</f>
        <v/>
      </c>
      <c r="AC785" s="5" t="str">
        <f t="shared" si="25"/>
        <v/>
      </c>
    </row>
    <row r="786" spans="2:29" hidden="1" x14ac:dyDescent="0.25">
      <c r="C786" s="3" t="str">
        <f>IF(B786="","",VLOOKUP(AC786,Varsayımlar!$B:$Q,3,0))</f>
        <v/>
      </c>
      <c r="H786" s="2" t="str">
        <f>IF(B786="","",VLOOKUP(AC786,Varsayımlar!$B:$Q,5,0))</f>
        <v/>
      </c>
      <c r="J786" s="2" t="str">
        <f>IF(B786="","",VLOOKUP(AC786,Varsayımlar!$B:$Q,6,0))</f>
        <v/>
      </c>
      <c r="P786" s="2" t="str">
        <f>IF(B786="","",VLOOKUP(AC786,Varsayımlar!$B:$Q,7,0)*K786)</f>
        <v/>
      </c>
      <c r="Q786" s="2" t="str">
        <f>IF(B786="","",VLOOKUP(AC786,Varsayımlar!$B:$Q,8,0))</f>
        <v/>
      </c>
      <c r="R786" s="2" t="str">
        <f>IF(B786="","",VLOOKUP(AC786,Varsayımlar!$B:$Q,9,0))</f>
        <v/>
      </c>
      <c r="S786" s="2" t="str">
        <f>IF(B786="","",VLOOKUP(AC786,Varsayımlar!$B:$Q,10,0))</f>
        <v/>
      </c>
      <c r="T786" s="2" t="str">
        <f>IF(B786="","",VLOOKUP(AC786,Varsayımlar!$B:$Q,11,0))</f>
        <v/>
      </c>
      <c r="U786" s="2" t="str">
        <f>IF(B786="","",VLOOKUP(AC786,Varsayımlar!$B:$Q,12,0))</f>
        <v/>
      </c>
      <c r="V786" s="2" t="str">
        <f>IF(B786="","",VLOOKUP(AC786,Varsayımlar!$B:$Q,13,0))</f>
        <v/>
      </c>
      <c r="W786" s="2" t="str">
        <f>IF(B786="","",VLOOKUP(AC786,Varsayımlar!$B:$Q,14,0))</f>
        <v/>
      </c>
      <c r="AA786" s="2" t="str">
        <f>IF(B786="","",VLOOKUP(AC786,Varsayımlar!$B:$Q,15,0))</f>
        <v/>
      </c>
      <c r="AB786" s="2" t="str">
        <f>IF(B786="","",VLOOKUP(AC786,Varsayımlar!$B:$Q,16,0))</f>
        <v/>
      </c>
      <c r="AC786" s="2" t="str">
        <f t="shared" si="25"/>
        <v/>
      </c>
    </row>
    <row r="787" spans="2:29" hidden="1" x14ac:dyDescent="0.25">
      <c r="B787" s="6"/>
      <c r="C787" s="7" t="str">
        <f>IF(B787="","",VLOOKUP(AC787,Varsayımlar!$B:$Q,3,0))</f>
        <v/>
      </c>
      <c r="D787" s="7"/>
      <c r="H787" s="5" t="str">
        <f>IF(B787="","",VLOOKUP(AC787,Varsayımlar!$B:$Q,5,0))</f>
        <v/>
      </c>
      <c r="I787" s="5"/>
      <c r="J787" s="5" t="str">
        <f>IF(B787="","",VLOOKUP(AC787,Varsayımlar!$B:$Q,6,0))</f>
        <v/>
      </c>
      <c r="P787" s="5" t="str">
        <f>IF(B787="","",VLOOKUP(AC787,Varsayımlar!$B:$Q,7,0)*K787)</f>
        <v/>
      </c>
      <c r="Q787" s="5" t="str">
        <f>IF(B787="","",VLOOKUP(AC787,Varsayımlar!$B:$Q,8,0))</f>
        <v/>
      </c>
      <c r="R787" s="5" t="str">
        <f>IF(B787="","",VLOOKUP(AC787,Varsayımlar!$B:$Q,9,0))</f>
        <v/>
      </c>
      <c r="S787" s="5" t="str">
        <f>IF(B787="","",VLOOKUP(AC787,Varsayımlar!$B:$Q,10,0))</f>
        <v/>
      </c>
      <c r="T787" s="5" t="str">
        <f>IF(B787="","",VLOOKUP(AC787,Varsayımlar!$B:$Q,11,0))</f>
        <v/>
      </c>
      <c r="U787" s="5" t="str">
        <f>IF(B787="","",VLOOKUP(AC787,Varsayımlar!$B:$Q,12,0))</f>
        <v/>
      </c>
      <c r="V787" s="5" t="str">
        <f>IF(B787="","",VLOOKUP(AC787,Varsayımlar!$B:$Q,13,0))</f>
        <v/>
      </c>
      <c r="W787" s="5" t="str">
        <f>IF(B787="","",VLOOKUP(AC787,Varsayımlar!$B:$Q,14,0))</f>
        <v/>
      </c>
      <c r="AA787" s="5" t="str">
        <f>IF(B787="","",VLOOKUP(AC787,Varsayımlar!$B:$Q,15,0))</f>
        <v/>
      </c>
      <c r="AB787" s="5" t="str">
        <f>IF(B787="","",VLOOKUP(AC787,Varsayımlar!$B:$Q,16,0))</f>
        <v/>
      </c>
      <c r="AC787" s="5" t="str">
        <f t="shared" si="25"/>
        <v/>
      </c>
    </row>
    <row r="788" spans="2:29" hidden="1" x14ac:dyDescent="0.25">
      <c r="C788" s="3" t="str">
        <f>IF(B788="","",VLOOKUP(AC788,Varsayımlar!$B:$Q,3,0))</f>
        <v/>
      </c>
      <c r="H788" s="2" t="str">
        <f>IF(B788="","",VLOOKUP(AC788,Varsayımlar!$B:$Q,5,0))</f>
        <v/>
      </c>
      <c r="J788" s="2" t="str">
        <f>IF(B788="","",VLOOKUP(AC788,Varsayımlar!$B:$Q,6,0))</f>
        <v/>
      </c>
      <c r="P788" s="2" t="str">
        <f>IF(B788="","",VLOOKUP(AC788,Varsayımlar!$B:$Q,7,0)*K788)</f>
        <v/>
      </c>
      <c r="Q788" s="2" t="str">
        <f>IF(B788="","",VLOOKUP(AC788,Varsayımlar!$B:$Q,8,0))</f>
        <v/>
      </c>
      <c r="R788" s="2" t="str">
        <f>IF(B788="","",VLOOKUP(AC788,Varsayımlar!$B:$Q,9,0))</f>
        <v/>
      </c>
      <c r="S788" s="2" t="str">
        <f>IF(B788="","",VLOOKUP(AC788,Varsayımlar!$B:$Q,10,0))</f>
        <v/>
      </c>
      <c r="T788" s="2" t="str">
        <f>IF(B788="","",VLOOKUP(AC788,Varsayımlar!$B:$Q,11,0))</f>
        <v/>
      </c>
      <c r="U788" s="2" t="str">
        <f>IF(B788="","",VLOOKUP(AC788,Varsayımlar!$B:$Q,12,0))</f>
        <v/>
      </c>
      <c r="V788" s="2" t="str">
        <f>IF(B788="","",VLOOKUP(AC788,Varsayımlar!$B:$Q,13,0))</f>
        <v/>
      </c>
      <c r="W788" s="2" t="str">
        <f>IF(B788="","",VLOOKUP(AC788,Varsayımlar!$B:$Q,14,0))</f>
        <v/>
      </c>
      <c r="AA788" s="2" t="str">
        <f>IF(B788="","",VLOOKUP(AC788,Varsayımlar!$B:$Q,15,0))</f>
        <v/>
      </c>
      <c r="AB788" s="2" t="str">
        <f>IF(B788="","",VLOOKUP(AC788,Varsayımlar!$B:$Q,16,0))</f>
        <v/>
      </c>
      <c r="AC788" s="2" t="str">
        <f t="shared" si="25"/>
        <v/>
      </c>
    </row>
    <row r="789" spans="2:29" hidden="1" x14ac:dyDescent="0.25">
      <c r="B789" s="6"/>
      <c r="C789" s="7" t="str">
        <f>IF(B789="","",VLOOKUP(AC789,Varsayımlar!$B:$Q,3,0))</f>
        <v/>
      </c>
      <c r="D789" s="7"/>
      <c r="H789" s="5" t="str">
        <f>IF(B789="","",VLOOKUP(AC789,Varsayımlar!$B:$Q,5,0))</f>
        <v/>
      </c>
      <c r="I789" s="5"/>
      <c r="J789" s="5" t="str">
        <f>IF(B789="","",VLOOKUP(AC789,Varsayımlar!$B:$Q,6,0))</f>
        <v/>
      </c>
      <c r="P789" s="5" t="str">
        <f>IF(B789="","",VLOOKUP(AC789,Varsayımlar!$B:$Q,7,0)*K789)</f>
        <v/>
      </c>
      <c r="Q789" s="5" t="str">
        <f>IF(B789="","",VLOOKUP(AC789,Varsayımlar!$B:$Q,8,0))</f>
        <v/>
      </c>
      <c r="R789" s="5" t="str">
        <f>IF(B789="","",VLOOKUP(AC789,Varsayımlar!$B:$Q,9,0))</f>
        <v/>
      </c>
      <c r="S789" s="5" t="str">
        <f>IF(B789="","",VLOOKUP(AC789,Varsayımlar!$B:$Q,10,0))</f>
        <v/>
      </c>
      <c r="T789" s="5" t="str">
        <f>IF(B789="","",VLOOKUP(AC789,Varsayımlar!$B:$Q,11,0))</f>
        <v/>
      </c>
      <c r="U789" s="5" t="str">
        <f>IF(B789="","",VLOOKUP(AC789,Varsayımlar!$B:$Q,12,0))</f>
        <v/>
      </c>
      <c r="V789" s="5" t="str">
        <f>IF(B789="","",VLOOKUP(AC789,Varsayımlar!$B:$Q,13,0))</f>
        <v/>
      </c>
      <c r="W789" s="5" t="str">
        <f>IF(B789="","",VLOOKUP(AC789,Varsayımlar!$B:$Q,14,0))</f>
        <v/>
      </c>
      <c r="AA789" s="5" t="str">
        <f>IF(B789="","",VLOOKUP(AC789,Varsayımlar!$B:$Q,15,0))</f>
        <v/>
      </c>
      <c r="AB789" s="5" t="str">
        <f>IF(B789="","",VLOOKUP(AC789,Varsayımlar!$B:$Q,16,0))</f>
        <v/>
      </c>
      <c r="AC789" s="5" t="str">
        <f t="shared" si="25"/>
        <v/>
      </c>
    </row>
    <row r="790" spans="2:29" hidden="1" x14ac:dyDescent="0.25">
      <c r="C790" s="3" t="str">
        <f>IF(B790="","",VLOOKUP(AC790,Varsayımlar!$B:$Q,3,0))</f>
        <v/>
      </c>
      <c r="H790" s="2" t="str">
        <f>IF(B790="","",VLOOKUP(AC790,Varsayımlar!$B:$Q,5,0))</f>
        <v/>
      </c>
      <c r="J790" s="2" t="str">
        <f>IF(B790="","",VLOOKUP(AC790,Varsayımlar!$B:$Q,6,0))</f>
        <v/>
      </c>
      <c r="P790" s="2" t="str">
        <f>IF(B790="","",VLOOKUP(AC790,Varsayımlar!$B:$Q,7,0)*K790)</f>
        <v/>
      </c>
      <c r="Q790" s="2" t="str">
        <f>IF(B790="","",VLOOKUP(AC790,Varsayımlar!$B:$Q,8,0))</f>
        <v/>
      </c>
      <c r="R790" s="2" t="str">
        <f>IF(B790="","",VLOOKUP(AC790,Varsayımlar!$B:$Q,9,0))</f>
        <v/>
      </c>
      <c r="S790" s="2" t="str">
        <f>IF(B790="","",VLOOKUP(AC790,Varsayımlar!$B:$Q,10,0))</f>
        <v/>
      </c>
      <c r="T790" s="2" t="str">
        <f>IF(B790="","",VLOOKUP(AC790,Varsayımlar!$B:$Q,11,0))</f>
        <v/>
      </c>
      <c r="U790" s="2" t="str">
        <f>IF(B790="","",VLOOKUP(AC790,Varsayımlar!$B:$Q,12,0))</f>
        <v/>
      </c>
      <c r="V790" s="2" t="str">
        <f>IF(B790="","",VLOOKUP(AC790,Varsayımlar!$B:$Q,13,0))</f>
        <v/>
      </c>
      <c r="W790" s="2" t="str">
        <f>IF(B790="","",VLOOKUP(AC790,Varsayımlar!$B:$Q,14,0))</f>
        <v/>
      </c>
      <c r="AA790" s="2" t="str">
        <f>IF(B790="","",VLOOKUP(AC790,Varsayımlar!$B:$Q,15,0))</f>
        <v/>
      </c>
      <c r="AB790" s="2" t="str">
        <f>IF(B790="","",VLOOKUP(AC790,Varsayımlar!$B:$Q,16,0))</f>
        <v/>
      </c>
      <c r="AC790" s="2" t="str">
        <f t="shared" si="25"/>
        <v/>
      </c>
    </row>
    <row r="791" spans="2:29" hidden="1" x14ac:dyDescent="0.25">
      <c r="B791" s="6"/>
      <c r="C791" s="7" t="str">
        <f>IF(B791="","",VLOOKUP(AC791,Varsayımlar!$B:$Q,3,0))</f>
        <v/>
      </c>
      <c r="D791" s="7"/>
      <c r="H791" s="5" t="str">
        <f>IF(B791="","",VLOOKUP(AC791,Varsayımlar!$B:$Q,5,0))</f>
        <v/>
      </c>
      <c r="I791" s="5"/>
      <c r="J791" s="5" t="str">
        <f>IF(B791="","",VLOOKUP(AC791,Varsayımlar!$B:$Q,6,0))</f>
        <v/>
      </c>
      <c r="P791" s="5" t="str">
        <f>IF(B791="","",VLOOKUP(AC791,Varsayımlar!$B:$Q,7,0)*K791)</f>
        <v/>
      </c>
      <c r="Q791" s="5" t="str">
        <f>IF(B791="","",VLOOKUP(AC791,Varsayımlar!$B:$Q,8,0))</f>
        <v/>
      </c>
      <c r="R791" s="5" t="str">
        <f>IF(B791="","",VLOOKUP(AC791,Varsayımlar!$B:$Q,9,0))</f>
        <v/>
      </c>
      <c r="S791" s="5" t="str">
        <f>IF(B791="","",VLOOKUP(AC791,Varsayımlar!$B:$Q,10,0))</f>
        <v/>
      </c>
      <c r="T791" s="5" t="str">
        <f>IF(B791="","",VLOOKUP(AC791,Varsayımlar!$B:$Q,11,0))</f>
        <v/>
      </c>
      <c r="U791" s="5" t="str">
        <f>IF(B791="","",VLOOKUP(AC791,Varsayımlar!$B:$Q,12,0))</f>
        <v/>
      </c>
      <c r="V791" s="5" t="str">
        <f>IF(B791="","",VLOOKUP(AC791,Varsayımlar!$B:$Q,13,0))</f>
        <v/>
      </c>
      <c r="W791" s="5" t="str">
        <f>IF(B791="","",VLOOKUP(AC791,Varsayımlar!$B:$Q,14,0))</f>
        <v/>
      </c>
      <c r="AA791" s="5" t="str">
        <f>IF(B791="","",VLOOKUP(AC791,Varsayımlar!$B:$Q,15,0))</f>
        <v/>
      </c>
      <c r="AB791" s="5" t="str">
        <f>IF(B791="","",VLOOKUP(AC791,Varsayımlar!$B:$Q,16,0))</f>
        <v/>
      </c>
      <c r="AC791" s="5" t="str">
        <f t="shared" si="25"/>
        <v/>
      </c>
    </row>
    <row r="792" spans="2:29" hidden="1" x14ac:dyDescent="0.25">
      <c r="C792" s="3" t="str">
        <f>IF(B792="","",VLOOKUP(AC792,Varsayımlar!$B:$Q,3,0))</f>
        <v/>
      </c>
      <c r="H792" s="2" t="str">
        <f>IF(B792="","",VLOOKUP(AC792,Varsayımlar!$B:$Q,5,0))</f>
        <v/>
      </c>
      <c r="J792" s="2" t="str">
        <f>IF(B792="","",VLOOKUP(AC792,Varsayımlar!$B:$Q,6,0))</f>
        <v/>
      </c>
      <c r="P792" s="2" t="str">
        <f>IF(B792="","",VLOOKUP(AC792,Varsayımlar!$B:$Q,7,0)*K792)</f>
        <v/>
      </c>
      <c r="Q792" s="2" t="str">
        <f>IF(B792="","",VLOOKUP(AC792,Varsayımlar!$B:$Q,8,0))</f>
        <v/>
      </c>
      <c r="R792" s="2" t="str">
        <f>IF(B792="","",VLOOKUP(AC792,Varsayımlar!$B:$Q,9,0))</f>
        <v/>
      </c>
      <c r="S792" s="2" t="str">
        <f>IF(B792="","",VLOOKUP(AC792,Varsayımlar!$B:$Q,10,0))</f>
        <v/>
      </c>
      <c r="T792" s="2" t="str">
        <f>IF(B792="","",VLOOKUP(AC792,Varsayımlar!$B:$Q,11,0))</f>
        <v/>
      </c>
      <c r="U792" s="2" t="str">
        <f>IF(B792="","",VLOOKUP(AC792,Varsayımlar!$B:$Q,12,0))</f>
        <v/>
      </c>
      <c r="V792" s="2" t="str">
        <f>IF(B792="","",VLOOKUP(AC792,Varsayımlar!$B:$Q,13,0))</f>
        <v/>
      </c>
      <c r="W792" s="2" t="str">
        <f>IF(B792="","",VLOOKUP(AC792,Varsayımlar!$B:$Q,14,0))</f>
        <v/>
      </c>
      <c r="AA792" s="2" t="str">
        <f>IF(B792="","",VLOOKUP(AC792,Varsayımlar!$B:$Q,15,0))</f>
        <v/>
      </c>
      <c r="AB792" s="2" t="str">
        <f>IF(B792="","",VLOOKUP(AC792,Varsayımlar!$B:$Q,16,0))</f>
        <v/>
      </c>
      <c r="AC792" s="2" t="str">
        <f t="shared" si="25"/>
        <v/>
      </c>
    </row>
    <row r="793" spans="2:29" hidden="1" x14ac:dyDescent="0.25">
      <c r="B793" s="6"/>
      <c r="C793" s="7" t="str">
        <f>IF(B793="","",VLOOKUP(AC793,Varsayımlar!$B:$Q,3,0))</f>
        <v/>
      </c>
      <c r="D793" s="7"/>
      <c r="H793" s="5" t="str">
        <f>IF(B793="","",VLOOKUP(AC793,Varsayımlar!$B:$Q,5,0))</f>
        <v/>
      </c>
      <c r="I793" s="5"/>
      <c r="J793" s="5" t="str">
        <f>IF(B793="","",VLOOKUP(AC793,Varsayımlar!$B:$Q,6,0))</f>
        <v/>
      </c>
      <c r="P793" s="5" t="str">
        <f>IF(B793="","",VLOOKUP(AC793,Varsayımlar!$B:$Q,7,0)*K793)</f>
        <v/>
      </c>
      <c r="Q793" s="5" t="str">
        <f>IF(B793="","",VLOOKUP(AC793,Varsayımlar!$B:$Q,8,0))</f>
        <v/>
      </c>
      <c r="R793" s="5" t="str">
        <f>IF(B793="","",VLOOKUP(AC793,Varsayımlar!$B:$Q,9,0))</f>
        <v/>
      </c>
      <c r="S793" s="5" t="str">
        <f>IF(B793="","",VLOOKUP(AC793,Varsayımlar!$B:$Q,10,0))</f>
        <v/>
      </c>
      <c r="T793" s="5" t="str">
        <f>IF(B793="","",VLOOKUP(AC793,Varsayımlar!$B:$Q,11,0))</f>
        <v/>
      </c>
      <c r="U793" s="5" t="str">
        <f>IF(B793="","",VLOOKUP(AC793,Varsayımlar!$B:$Q,12,0))</f>
        <v/>
      </c>
      <c r="V793" s="5" t="str">
        <f>IF(B793="","",VLOOKUP(AC793,Varsayımlar!$B:$Q,13,0))</f>
        <v/>
      </c>
      <c r="W793" s="5" t="str">
        <f>IF(B793="","",VLOOKUP(AC793,Varsayımlar!$B:$Q,14,0))</f>
        <v/>
      </c>
      <c r="AA793" s="5" t="str">
        <f>IF(B793="","",VLOOKUP(AC793,Varsayımlar!$B:$Q,15,0))</f>
        <v/>
      </c>
      <c r="AB793" s="5" t="str">
        <f>IF(B793="","",VLOOKUP(AC793,Varsayımlar!$B:$Q,16,0))</f>
        <v/>
      </c>
      <c r="AC793" s="5" t="str">
        <f t="shared" si="25"/>
        <v/>
      </c>
    </row>
    <row r="794" spans="2:29" hidden="1" x14ac:dyDescent="0.25">
      <c r="C794" s="3" t="str">
        <f>IF(B794="","",VLOOKUP(AC794,Varsayımlar!$B:$Q,3,0))</f>
        <v/>
      </c>
      <c r="H794" s="2" t="str">
        <f>IF(B794="","",VLOOKUP(AC794,Varsayımlar!$B:$Q,5,0))</f>
        <v/>
      </c>
      <c r="J794" s="2" t="str">
        <f>IF(B794="","",VLOOKUP(AC794,Varsayımlar!$B:$Q,6,0))</f>
        <v/>
      </c>
      <c r="P794" s="2" t="str">
        <f>IF(B794="","",VLOOKUP(AC794,Varsayımlar!$B:$Q,7,0)*K794)</f>
        <v/>
      </c>
      <c r="Q794" s="2" t="str">
        <f>IF(B794="","",VLOOKUP(AC794,Varsayımlar!$B:$Q,8,0))</f>
        <v/>
      </c>
      <c r="R794" s="2" t="str">
        <f>IF(B794="","",VLOOKUP(AC794,Varsayımlar!$B:$Q,9,0))</f>
        <v/>
      </c>
      <c r="S794" s="2" t="str">
        <f>IF(B794="","",VLOOKUP(AC794,Varsayımlar!$B:$Q,10,0))</f>
        <v/>
      </c>
      <c r="T794" s="2" t="str">
        <f>IF(B794="","",VLOOKUP(AC794,Varsayımlar!$B:$Q,11,0))</f>
        <v/>
      </c>
      <c r="U794" s="2" t="str">
        <f>IF(B794="","",VLOOKUP(AC794,Varsayımlar!$B:$Q,12,0))</f>
        <v/>
      </c>
      <c r="V794" s="2" t="str">
        <f>IF(B794="","",VLOOKUP(AC794,Varsayımlar!$B:$Q,13,0))</f>
        <v/>
      </c>
      <c r="W794" s="2" t="str">
        <f>IF(B794="","",VLOOKUP(AC794,Varsayımlar!$B:$Q,14,0))</f>
        <v/>
      </c>
      <c r="AA794" s="2" t="str">
        <f>IF(B794="","",VLOOKUP(AC794,Varsayımlar!$B:$Q,15,0))</f>
        <v/>
      </c>
      <c r="AB794" s="2" t="str">
        <f>IF(B794="","",VLOOKUP(AC794,Varsayımlar!$B:$Q,16,0))</f>
        <v/>
      </c>
      <c r="AC794" s="2" t="str">
        <f t="shared" si="25"/>
        <v/>
      </c>
    </row>
    <row r="795" spans="2:29" hidden="1" x14ac:dyDescent="0.25">
      <c r="B795" s="6"/>
      <c r="C795" s="7" t="str">
        <f>IF(B795="","",VLOOKUP(AC795,Varsayımlar!$B:$Q,3,0))</f>
        <v/>
      </c>
      <c r="D795" s="7"/>
      <c r="H795" s="5" t="str">
        <f>IF(B795="","",VLOOKUP(AC795,Varsayımlar!$B:$Q,5,0))</f>
        <v/>
      </c>
      <c r="I795" s="5"/>
      <c r="J795" s="5" t="str">
        <f>IF(B795="","",VLOOKUP(AC795,Varsayımlar!$B:$Q,6,0))</f>
        <v/>
      </c>
      <c r="P795" s="5" t="str">
        <f>IF(B795="","",VLOOKUP(AC795,Varsayımlar!$B:$Q,7,0)*K795)</f>
        <v/>
      </c>
      <c r="Q795" s="5" t="str">
        <f>IF(B795="","",VLOOKUP(AC795,Varsayımlar!$B:$Q,8,0))</f>
        <v/>
      </c>
      <c r="R795" s="5" t="str">
        <f>IF(B795="","",VLOOKUP(AC795,Varsayımlar!$B:$Q,9,0))</f>
        <v/>
      </c>
      <c r="S795" s="5" t="str">
        <f>IF(B795="","",VLOOKUP(AC795,Varsayımlar!$B:$Q,10,0))</f>
        <v/>
      </c>
      <c r="T795" s="5" t="str">
        <f>IF(B795="","",VLOOKUP(AC795,Varsayımlar!$B:$Q,11,0))</f>
        <v/>
      </c>
      <c r="U795" s="5" t="str">
        <f>IF(B795="","",VLOOKUP(AC795,Varsayımlar!$B:$Q,12,0))</f>
        <v/>
      </c>
      <c r="V795" s="5" t="str">
        <f>IF(B795="","",VLOOKUP(AC795,Varsayımlar!$B:$Q,13,0))</f>
        <v/>
      </c>
      <c r="W795" s="5" t="str">
        <f>IF(B795="","",VLOOKUP(AC795,Varsayımlar!$B:$Q,14,0))</f>
        <v/>
      </c>
      <c r="AA795" s="5" t="str">
        <f>IF(B795="","",VLOOKUP(AC795,Varsayımlar!$B:$Q,15,0))</f>
        <v/>
      </c>
      <c r="AB795" s="5" t="str">
        <f>IF(B795="","",VLOOKUP(AC795,Varsayımlar!$B:$Q,16,0))</f>
        <v/>
      </c>
      <c r="AC795" s="5" t="str">
        <f t="shared" si="25"/>
        <v/>
      </c>
    </row>
    <row r="796" spans="2:29" hidden="1" x14ac:dyDescent="0.25">
      <c r="C796" s="3" t="str">
        <f>IF(B796="","",VLOOKUP(AC796,Varsayımlar!$B:$Q,3,0))</f>
        <v/>
      </c>
      <c r="H796" s="2" t="str">
        <f>IF(B796="","",VLOOKUP(AC796,Varsayımlar!$B:$Q,5,0))</f>
        <v/>
      </c>
      <c r="J796" s="2" t="str">
        <f>IF(B796="","",VLOOKUP(AC796,Varsayımlar!$B:$Q,6,0))</f>
        <v/>
      </c>
      <c r="P796" s="2" t="str">
        <f>IF(B796="","",VLOOKUP(AC796,Varsayımlar!$B:$Q,7,0)*K796)</f>
        <v/>
      </c>
      <c r="Q796" s="2" t="str">
        <f>IF(B796="","",VLOOKUP(AC796,Varsayımlar!$B:$Q,8,0))</f>
        <v/>
      </c>
      <c r="R796" s="2" t="str">
        <f>IF(B796="","",VLOOKUP(AC796,Varsayımlar!$B:$Q,9,0))</f>
        <v/>
      </c>
      <c r="S796" s="2" t="str">
        <f>IF(B796="","",VLOOKUP(AC796,Varsayımlar!$B:$Q,10,0))</f>
        <v/>
      </c>
      <c r="T796" s="2" t="str">
        <f>IF(B796="","",VLOOKUP(AC796,Varsayımlar!$B:$Q,11,0))</f>
        <v/>
      </c>
      <c r="U796" s="2" t="str">
        <f>IF(B796="","",VLOOKUP(AC796,Varsayımlar!$B:$Q,12,0))</f>
        <v/>
      </c>
      <c r="V796" s="2" t="str">
        <f>IF(B796="","",VLOOKUP(AC796,Varsayımlar!$B:$Q,13,0))</f>
        <v/>
      </c>
      <c r="W796" s="2" t="str">
        <f>IF(B796="","",VLOOKUP(AC796,Varsayımlar!$B:$Q,14,0))</f>
        <v/>
      </c>
      <c r="AA796" s="2" t="str">
        <f>IF(B796="","",VLOOKUP(AC796,Varsayımlar!$B:$Q,15,0))</f>
        <v/>
      </c>
      <c r="AB796" s="2" t="str">
        <f>IF(B796="","",VLOOKUP(AC796,Varsayımlar!$B:$Q,16,0))</f>
        <v/>
      </c>
      <c r="AC796" s="2" t="str">
        <f t="shared" si="25"/>
        <v/>
      </c>
    </row>
    <row r="797" spans="2:29" hidden="1" x14ac:dyDescent="0.25">
      <c r="B797" s="6"/>
      <c r="C797" s="7" t="str">
        <f>IF(B797="","",VLOOKUP(AC797,Varsayımlar!$B:$Q,3,0))</f>
        <v/>
      </c>
      <c r="D797" s="7"/>
      <c r="H797" s="5" t="str">
        <f>IF(B797="","",VLOOKUP(AC797,Varsayımlar!$B:$Q,5,0))</f>
        <v/>
      </c>
      <c r="I797" s="5"/>
      <c r="J797" s="5" t="str">
        <f>IF(B797="","",VLOOKUP(AC797,Varsayımlar!$B:$Q,6,0))</f>
        <v/>
      </c>
      <c r="P797" s="5" t="str">
        <f>IF(B797="","",VLOOKUP(AC797,Varsayımlar!$B:$Q,7,0)*K797)</f>
        <v/>
      </c>
      <c r="Q797" s="5" t="str">
        <f>IF(B797="","",VLOOKUP(AC797,Varsayımlar!$B:$Q,8,0))</f>
        <v/>
      </c>
      <c r="R797" s="5" t="str">
        <f>IF(B797="","",VLOOKUP(AC797,Varsayımlar!$B:$Q,9,0))</f>
        <v/>
      </c>
      <c r="S797" s="5" t="str">
        <f>IF(B797="","",VLOOKUP(AC797,Varsayımlar!$B:$Q,10,0))</f>
        <v/>
      </c>
      <c r="T797" s="5" t="str">
        <f>IF(B797="","",VLOOKUP(AC797,Varsayımlar!$B:$Q,11,0))</f>
        <v/>
      </c>
      <c r="U797" s="5" t="str">
        <f>IF(B797="","",VLOOKUP(AC797,Varsayımlar!$B:$Q,12,0))</f>
        <v/>
      </c>
      <c r="V797" s="5" t="str">
        <f>IF(B797="","",VLOOKUP(AC797,Varsayımlar!$B:$Q,13,0))</f>
        <v/>
      </c>
      <c r="W797" s="5" t="str">
        <f>IF(B797="","",VLOOKUP(AC797,Varsayımlar!$B:$Q,14,0))</f>
        <v/>
      </c>
      <c r="AA797" s="5" t="str">
        <f>IF(B797="","",VLOOKUP(AC797,Varsayımlar!$B:$Q,15,0))</f>
        <v/>
      </c>
      <c r="AB797" s="5" t="str">
        <f>IF(B797="","",VLOOKUP(AC797,Varsayımlar!$B:$Q,16,0))</f>
        <v/>
      </c>
      <c r="AC797" s="5" t="str">
        <f t="shared" si="25"/>
        <v/>
      </c>
    </row>
    <row r="798" spans="2:29" hidden="1" x14ac:dyDescent="0.25">
      <c r="C798" s="3" t="str">
        <f>IF(B798="","",VLOOKUP(AC798,Varsayımlar!$B:$Q,3,0))</f>
        <v/>
      </c>
      <c r="H798" s="2" t="str">
        <f>IF(B798="","",VLOOKUP(AC798,Varsayımlar!$B:$Q,5,0))</f>
        <v/>
      </c>
      <c r="J798" s="2" t="str">
        <f>IF(B798="","",VLOOKUP(AC798,Varsayımlar!$B:$Q,6,0))</f>
        <v/>
      </c>
      <c r="P798" s="2" t="str">
        <f>IF(B798="","",VLOOKUP(AC798,Varsayımlar!$B:$Q,7,0)*K798)</f>
        <v/>
      </c>
      <c r="Q798" s="2" t="str">
        <f>IF(B798="","",VLOOKUP(AC798,Varsayımlar!$B:$Q,8,0))</f>
        <v/>
      </c>
      <c r="R798" s="2" t="str">
        <f>IF(B798="","",VLOOKUP(AC798,Varsayımlar!$B:$Q,9,0))</f>
        <v/>
      </c>
      <c r="S798" s="2" t="str">
        <f>IF(B798="","",VLOOKUP(AC798,Varsayımlar!$B:$Q,10,0))</f>
        <v/>
      </c>
      <c r="T798" s="2" t="str">
        <f>IF(B798="","",VLOOKUP(AC798,Varsayımlar!$B:$Q,11,0))</f>
        <v/>
      </c>
      <c r="U798" s="2" t="str">
        <f>IF(B798="","",VLOOKUP(AC798,Varsayımlar!$B:$Q,12,0))</f>
        <v/>
      </c>
      <c r="V798" s="2" t="str">
        <f>IF(B798="","",VLOOKUP(AC798,Varsayımlar!$B:$Q,13,0))</f>
        <v/>
      </c>
      <c r="W798" s="2" t="str">
        <f>IF(B798="","",VLOOKUP(AC798,Varsayımlar!$B:$Q,14,0))</f>
        <v/>
      </c>
      <c r="AA798" s="2" t="str">
        <f>IF(B798="","",VLOOKUP(AC798,Varsayımlar!$B:$Q,15,0))</f>
        <v/>
      </c>
      <c r="AB798" s="2" t="str">
        <f>IF(B798="","",VLOOKUP(AC798,Varsayımlar!$B:$Q,16,0))</f>
        <v/>
      </c>
      <c r="AC798" s="2" t="str">
        <f t="shared" si="25"/>
        <v/>
      </c>
    </row>
    <row r="799" spans="2:29" hidden="1" x14ac:dyDescent="0.25">
      <c r="B799" s="6"/>
      <c r="C799" s="7" t="str">
        <f>IF(B799="","",VLOOKUP(AC799,Varsayımlar!$B:$Q,3,0))</f>
        <v/>
      </c>
      <c r="D799" s="7"/>
      <c r="H799" s="5" t="str">
        <f>IF(B799="","",VLOOKUP(AC799,Varsayımlar!$B:$Q,5,0))</f>
        <v/>
      </c>
      <c r="I799" s="5"/>
      <c r="J799" s="5" t="str">
        <f>IF(B799="","",VLOOKUP(AC799,Varsayımlar!$B:$Q,6,0))</f>
        <v/>
      </c>
      <c r="P799" s="5" t="str">
        <f>IF(B799="","",VLOOKUP(AC799,Varsayımlar!$B:$Q,7,0)*K799)</f>
        <v/>
      </c>
      <c r="Q799" s="5" t="str">
        <f>IF(B799="","",VLOOKUP(AC799,Varsayımlar!$B:$Q,8,0))</f>
        <v/>
      </c>
      <c r="R799" s="5" t="str">
        <f>IF(B799="","",VLOOKUP(AC799,Varsayımlar!$B:$Q,9,0))</f>
        <v/>
      </c>
      <c r="S799" s="5" t="str">
        <f>IF(B799="","",VLOOKUP(AC799,Varsayımlar!$B:$Q,10,0))</f>
        <v/>
      </c>
      <c r="T799" s="5" t="str">
        <f>IF(B799="","",VLOOKUP(AC799,Varsayımlar!$B:$Q,11,0))</f>
        <v/>
      </c>
      <c r="U799" s="5" t="str">
        <f>IF(B799="","",VLOOKUP(AC799,Varsayımlar!$B:$Q,12,0))</f>
        <v/>
      </c>
      <c r="V799" s="5" t="str">
        <f>IF(B799="","",VLOOKUP(AC799,Varsayımlar!$B:$Q,13,0))</f>
        <v/>
      </c>
      <c r="W799" s="5" t="str">
        <f>IF(B799="","",VLOOKUP(AC799,Varsayımlar!$B:$Q,14,0))</f>
        <v/>
      </c>
      <c r="AA799" s="5" t="str">
        <f>IF(B799="","",VLOOKUP(AC799,Varsayımlar!$B:$Q,15,0))</f>
        <v/>
      </c>
      <c r="AB799" s="5" t="str">
        <f>IF(B799="","",VLOOKUP(AC799,Varsayımlar!$B:$Q,16,0))</f>
        <v/>
      </c>
      <c r="AC799" s="5" t="str">
        <f t="shared" si="25"/>
        <v/>
      </c>
    </row>
    <row r="800" spans="2:29" hidden="1" x14ac:dyDescent="0.25">
      <c r="C800" s="3" t="str">
        <f>IF(B800="","",VLOOKUP(AC800,Varsayımlar!$B:$Q,3,0))</f>
        <v/>
      </c>
      <c r="H800" s="2" t="str">
        <f>IF(B800="","",VLOOKUP(AC800,Varsayımlar!$B:$Q,5,0))</f>
        <v/>
      </c>
      <c r="J800" s="2" t="str">
        <f>IF(B800="","",VLOOKUP(AC800,Varsayımlar!$B:$Q,6,0))</f>
        <v/>
      </c>
      <c r="P800" s="2" t="str">
        <f>IF(B800="","",VLOOKUP(AC800,Varsayımlar!$B:$Q,7,0)*K800)</f>
        <v/>
      </c>
      <c r="Q800" s="2" t="str">
        <f>IF(B800="","",VLOOKUP(AC800,Varsayımlar!$B:$Q,8,0))</f>
        <v/>
      </c>
      <c r="R800" s="2" t="str">
        <f>IF(B800="","",VLOOKUP(AC800,Varsayımlar!$B:$Q,9,0))</f>
        <v/>
      </c>
      <c r="S800" s="2" t="str">
        <f>IF(B800="","",VLOOKUP(AC800,Varsayımlar!$B:$Q,10,0))</f>
        <v/>
      </c>
      <c r="T800" s="2" t="str">
        <f>IF(B800="","",VLOOKUP(AC800,Varsayımlar!$B:$Q,11,0))</f>
        <v/>
      </c>
      <c r="U800" s="2" t="str">
        <f>IF(B800="","",VLOOKUP(AC800,Varsayımlar!$B:$Q,12,0))</f>
        <v/>
      </c>
      <c r="V800" s="2" t="str">
        <f>IF(B800="","",VLOOKUP(AC800,Varsayımlar!$B:$Q,13,0))</f>
        <v/>
      </c>
      <c r="W800" s="2" t="str">
        <f>IF(B800="","",VLOOKUP(AC800,Varsayımlar!$B:$Q,14,0))</f>
        <v/>
      </c>
      <c r="AA800" s="2" t="str">
        <f>IF(B800="","",VLOOKUP(AC800,Varsayımlar!$B:$Q,15,0))</f>
        <v/>
      </c>
      <c r="AB800" s="2" t="str">
        <f>IF(B800="","",VLOOKUP(AC800,Varsayımlar!$B:$Q,16,0))</f>
        <v/>
      </c>
      <c r="AC800" s="2" t="str">
        <f t="shared" si="25"/>
        <v/>
      </c>
    </row>
    <row r="801" spans="2:29" hidden="1" x14ac:dyDescent="0.25">
      <c r="B801" s="6"/>
      <c r="C801" s="7" t="str">
        <f>IF(B801="","",VLOOKUP(AC801,Varsayımlar!$B:$Q,3,0))</f>
        <v/>
      </c>
      <c r="D801" s="7"/>
      <c r="H801" s="5" t="str">
        <f>IF(B801="","",VLOOKUP(AC801,Varsayımlar!$B:$Q,5,0))</f>
        <v/>
      </c>
      <c r="I801" s="5"/>
      <c r="J801" s="5" t="str">
        <f>IF(B801="","",VLOOKUP(AC801,Varsayımlar!$B:$Q,6,0))</f>
        <v/>
      </c>
      <c r="P801" s="5" t="str">
        <f>IF(B801="","",VLOOKUP(AC801,Varsayımlar!$B:$Q,7,0)*K801)</f>
        <v/>
      </c>
      <c r="Q801" s="5" t="str">
        <f>IF(B801="","",VLOOKUP(AC801,Varsayımlar!$B:$Q,8,0))</f>
        <v/>
      </c>
      <c r="R801" s="5" t="str">
        <f>IF(B801="","",VLOOKUP(AC801,Varsayımlar!$B:$Q,9,0))</f>
        <v/>
      </c>
      <c r="S801" s="5" t="str">
        <f>IF(B801="","",VLOOKUP(AC801,Varsayımlar!$B:$Q,10,0))</f>
        <v/>
      </c>
      <c r="T801" s="5" t="str">
        <f>IF(B801="","",VLOOKUP(AC801,Varsayımlar!$B:$Q,11,0))</f>
        <v/>
      </c>
      <c r="U801" s="5" t="str">
        <f>IF(B801="","",VLOOKUP(AC801,Varsayımlar!$B:$Q,12,0))</f>
        <v/>
      </c>
      <c r="V801" s="5" t="str">
        <f>IF(B801="","",VLOOKUP(AC801,Varsayımlar!$B:$Q,13,0))</f>
        <v/>
      </c>
      <c r="W801" s="5" t="str">
        <f>IF(B801="","",VLOOKUP(AC801,Varsayımlar!$B:$Q,14,0))</f>
        <v/>
      </c>
      <c r="AA801" s="5" t="str">
        <f>IF(B801="","",VLOOKUP(AC801,Varsayımlar!$B:$Q,15,0))</f>
        <v/>
      </c>
      <c r="AB801" s="5" t="str">
        <f>IF(B801="","",VLOOKUP(AC801,Varsayımlar!$B:$Q,16,0))</f>
        <v/>
      </c>
      <c r="AC801" s="5" t="str">
        <f t="shared" si="25"/>
        <v/>
      </c>
    </row>
    <row r="802" spans="2:29" hidden="1" x14ac:dyDescent="0.25">
      <c r="C802" s="3" t="str">
        <f>IF(B802="","",VLOOKUP(AC802,Varsayımlar!$B:$Q,3,0))</f>
        <v/>
      </c>
      <c r="H802" s="2" t="str">
        <f>IF(B802="","",VLOOKUP(AC802,Varsayımlar!$B:$Q,5,0))</f>
        <v/>
      </c>
      <c r="J802" s="2" t="str">
        <f>IF(B802="","",VLOOKUP(AC802,Varsayımlar!$B:$Q,6,0))</f>
        <v/>
      </c>
      <c r="P802" s="2" t="str">
        <f>IF(B802="","",VLOOKUP(AC802,Varsayımlar!$B:$Q,7,0)*K802)</f>
        <v/>
      </c>
      <c r="Q802" s="2" t="str">
        <f>IF(B802="","",VLOOKUP(AC802,Varsayımlar!$B:$Q,8,0))</f>
        <v/>
      </c>
      <c r="R802" s="2" t="str">
        <f>IF(B802="","",VLOOKUP(AC802,Varsayımlar!$B:$Q,9,0))</f>
        <v/>
      </c>
      <c r="S802" s="2" t="str">
        <f>IF(B802="","",VLOOKUP(AC802,Varsayımlar!$B:$Q,10,0))</f>
        <v/>
      </c>
      <c r="T802" s="2" t="str">
        <f>IF(B802="","",VLOOKUP(AC802,Varsayımlar!$B:$Q,11,0))</f>
        <v/>
      </c>
      <c r="U802" s="2" t="str">
        <f>IF(B802="","",VLOOKUP(AC802,Varsayımlar!$B:$Q,12,0))</f>
        <v/>
      </c>
      <c r="V802" s="2" t="str">
        <f>IF(B802="","",VLOOKUP(AC802,Varsayımlar!$B:$Q,13,0))</f>
        <v/>
      </c>
      <c r="W802" s="2" t="str">
        <f>IF(B802="","",VLOOKUP(AC802,Varsayımlar!$B:$Q,14,0))</f>
        <v/>
      </c>
      <c r="AA802" s="2" t="str">
        <f>IF(B802="","",VLOOKUP(AC802,Varsayımlar!$B:$Q,15,0))</f>
        <v/>
      </c>
      <c r="AB802" s="2" t="str">
        <f>IF(B802="","",VLOOKUP(AC802,Varsayımlar!$B:$Q,16,0))</f>
        <v/>
      </c>
      <c r="AC802" s="2" t="str">
        <f t="shared" si="25"/>
        <v/>
      </c>
    </row>
    <row r="803" spans="2:29" hidden="1" x14ac:dyDescent="0.25">
      <c r="B803" s="6"/>
      <c r="C803" s="7" t="str">
        <f>IF(B803="","",VLOOKUP(AC803,Varsayımlar!$B:$Q,3,0))</f>
        <v/>
      </c>
      <c r="D803" s="7"/>
      <c r="H803" s="5" t="str">
        <f>IF(B803="","",VLOOKUP(AC803,Varsayımlar!$B:$Q,5,0))</f>
        <v/>
      </c>
      <c r="I803" s="5"/>
      <c r="J803" s="5" t="str">
        <f>IF(B803="","",VLOOKUP(AC803,Varsayımlar!$B:$Q,6,0))</f>
        <v/>
      </c>
      <c r="P803" s="5" t="str">
        <f>IF(B803="","",VLOOKUP(AC803,Varsayımlar!$B:$Q,7,0)*K803)</f>
        <v/>
      </c>
      <c r="Q803" s="5" t="str">
        <f>IF(B803="","",VLOOKUP(AC803,Varsayımlar!$B:$Q,8,0))</f>
        <v/>
      </c>
      <c r="R803" s="5" t="str">
        <f>IF(B803="","",VLOOKUP(AC803,Varsayımlar!$B:$Q,9,0))</f>
        <v/>
      </c>
      <c r="S803" s="5" t="str">
        <f>IF(B803="","",VLOOKUP(AC803,Varsayımlar!$B:$Q,10,0))</f>
        <v/>
      </c>
      <c r="T803" s="5" t="str">
        <f>IF(B803="","",VLOOKUP(AC803,Varsayımlar!$B:$Q,11,0))</f>
        <v/>
      </c>
      <c r="U803" s="5" t="str">
        <f>IF(B803="","",VLOOKUP(AC803,Varsayımlar!$B:$Q,12,0))</f>
        <v/>
      </c>
      <c r="V803" s="5" t="str">
        <f>IF(B803="","",VLOOKUP(AC803,Varsayımlar!$B:$Q,13,0))</f>
        <v/>
      </c>
      <c r="W803" s="5" t="str">
        <f>IF(B803="","",VLOOKUP(AC803,Varsayımlar!$B:$Q,14,0))</f>
        <v/>
      </c>
      <c r="AA803" s="5" t="str">
        <f>IF(B803="","",VLOOKUP(AC803,Varsayımlar!$B:$Q,15,0))</f>
        <v/>
      </c>
      <c r="AB803" s="5" t="str">
        <f>IF(B803="","",VLOOKUP(AC803,Varsayımlar!$B:$Q,16,0))</f>
        <v/>
      </c>
      <c r="AC803" s="5" t="str">
        <f t="shared" si="25"/>
        <v/>
      </c>
    </row>
    <row r="804" spans="2:29" hidden="1" x14ac:dyDescent="0.25">
      <c r="C804" s="3" t="str">
        <f>IF(B804="","",VLOOKUP(AC804,Varsayımlar!$B:$Q,3,0))</f>
        <v/>
      </c>
      <c r="H804" s="2" t="str">
        <f>IF(B804="","",VLOOKUP(AC804,Varsayımlar!$B:$Q,5,0))</f>
        <v/>
      </c>
      <c r="J804" s="2" t="str">
        <f>IF(B804="","",VLOOKUP(AC804,Varsayımlar!$B:$Q,6,0))</f>
        <v/>
      </c>
      <c r="P804" s="2" t="str">
        <f>IF(B804="","",VLOOKUP(AC804,Varsayımlar!$B:$Q,7,0)*K804)</f>
        <v/>
      </c>
      <c r="Q804" s="2" t="str">
        <f>IF(B804="","",VLOOKUP(AC804,Varsayımlar!$B:$Q,8,0))</f>
        <v/>
      </c>
      <c r="R804" s="2" t="str">
        <f>IF(B804="","",VLOOKUP(AC804,Varsayımlar!$B:$Q,9,0))</f>
        <v/>
      </c>
      <c r="S804" s="2" t="str">
        <f>IF(B804="","",VLOOKUP(AC804,Varsayımlar!$B:$Q,10,0))</f>
        <v/>
      </c>
      <c r="T804" s="2" t="str">
        <f>IF(B804="","",VLOOKUP(AC804,Varsayımlar!$B:$Q,11,0))</f>
        <v/>
      </c>
      <c r="U804" s="2" t="str">
        <f>IF(B804="","",VLOOKUP(AC804,Varsayımlar!$B:$Q,12,0))</f>
        <v/>
      </c>
      <c r="V804" s="2" t="str">
        <f>IF(B804="","",VLOOKUP(AC804,Varsayımlar!$B:$Q,13,0))</f>
        <v/>
      </c>
      <c r="W804" s="2" t="str">
        <f>IF(B804="","",VLOOKUP(AC804,Varsayımlar!$B:$Q,14,0))</f>
        <v/>
      </c>
      <c r="AA804" s="2" t="str">
        <f>IF(B804="","",VLOOKUP(AC804,Varsayımlar!$B:$Q,15,0))</f>
        <v/>
      </c>
      <c r="AB804" s="2" t="str">
        <f>IF(B804="","",VLOOKUP(AC804,Varsayımlar!$B:$Q,16,0))</f>
        <v/>
      </c>
      <c r="AC804" s="2" t="str">
        <f t="shared" si="25"/>
        <v/>
      </c>
    </row>
    <row r="805" spans="2:29" hidden="1" x14ac:dyDescent="0.25">
      <c r="B805" s="6"/>
      <c r="C805" s="7" t="str">
        <f>IF(B805="","",VLOOKUP(AC805,Varsayımlar!$B:$Q,3,0))</f>
        <v/>
      </c>
      <c r="D805" s="7"/>
      <c r="H805" s="5" t="str">
        <f>IF(B805="","",VLOOKUP(AC805,Varsayımlar!$B:$Q,5,0))</f>
        <v/>
      </c>
      <c r="I805" s="5"/>
      <c r="J805" s="5" t="str">
        <f>IF(B805="","",VLOOKUP(AC805,Varsayımlar!$B:$Q,6,0))</f>
        <v/>
      </c>
      <c r="P805" s="5" t="str">
        <f>IF(B805="","",VLOOKUP(AC805,Varsayımlar!$B:$Q,7,0)*K805)</f>
        <v/>
      </c>
      <c r="Q805" s="5" t="str">
        <f>IF(B805="","",VLOOKUP(AC805,Varsayımlar!$B:$Q,8,0))</f>
        <v/>
      </c>
      <c r="R805" s="5" t="str">
        <f>IF(B805="","",VLOOKUP(AC805,Varsayımlar!$B:$Q,9,0))</f>
        <v/>
      </c>
      <c r="S805" s="5" t="str">
        <f>IF(B805="","",VLOOKUP(AC805,Varsayımlar!$B:$Q,10,0))</f>
        <v/>
      </c>
      <c r="T805" s="5" t="str">
        <f>IF(B805="","",VLOOKUP(AC805,Varsayımlar!$B:$Q,11,0))</f>
        <v/>
      </c>
      <c r="U805" s="5" t="str">
        <f>IF(B805="","",VLOOKUP(AC805,Varsayımlar!$B:$Q,12,0))</f>
        <v/>
      </c>
      <c r="V805" s="5" t="str">
        <f>IF(B805="","",VLOOKUP(AC805,Varsayımlar!$B:$Q,13,0))</f>
        <v/>
      </c>
      <c r="W805" s="5" t="str">
        <f>IF(B805="","",VLOOKUP(AC805,Varsayımlar!$B:$Q,14,0))</f>
        <v/>
      </c>
      <c r="AA805" s="5" t="str">
        <f>IF(B805="","",VLOOKUP(AC805,Varsayımlar!$B:$Q,15,0))</f>
        <v/>
      </c>
      <c r="AB805" s="5" t="str">
        <f>IF(B805="","",VLOOKUP(AC805,Varsayımlar!$B:$Q,16,0))</f>
        <v/>
      </c>
      <c r="AC805" s="5" t="str">
        <f t="shared" si="25"/>
        <v/>
      </c>
    </row>
    <row r="806" spans="2:29" hidden="1" x14ac:dyDescent="0.25">
      <c r="C806" s="3" t="str">
        <f>IF(B806="","",VLOOKUP(AC806,Varsayımlar!$B:$Q,3,0))</f>
        <v/>
      </c>
      <c r="H806" s="2" t="str">
        <f>IF(B806="","",VLOOKUP(AC806,Varsayımlar!$B:$Q,5,0))</f>
        <v/>
      </c>
      <c r="J806" s="2" t="str">
        <f>IF(B806="","",VLOOKUP(AC806,Varsayımlar!$B:$Q,6,0))</f>
        <v/>
      </c>
      <c r="P806" s="2" t="str">
        <f>IF(B806="","",VLOOKUP(AC806,Varsayımlar!$B:$Q,7,0)*K806)</f>
        <v/>
      </c>
      <c r="Q806" s="2" t="str">
        <f>IF(B806="","",VLOOKUP(AC806,Varsayımlar!$B:$Q,8,0))</f>
        <v/>
      </c>
      <c r="R806" s="2" t="str">
        <f>IF(B806="","",VLOOKUP(AC806,Varsayımlar!$B:$Q,9,0))</f>
        <v/>
      </c>
      <c r="S806" s="2" t="str">
        <f>IF(B806="","",VLOOKUP(AC806,Varsayımlar!$B:$Q,10,0))</f>
        <v/>
      </c>
      <c r="T806" s="2" t="str">
        <f>IF(B806="","",VLOOKUP(AC806,Varsayımlar!$B:$Q,11,0))</f>
        <v/>
      </c>
      <c r="U806" s="2" t="str">
        <f>IF(B806="","",VLOOKUP(AC806,Varsayımlar!$B:$Q,12,0))</f>
        <v/>
      </c>
      <c r="V806" s="2" t="str">
        <f>IF(B806="","",VLOOKUP(AC806,Varsayımlar!$B:$Q,13,0))</f>
        <v/>
      </c>
      <c r="W806" s="2" t="str">
        <f>IF(B806="","",VLOOKUP(AC806,Varsayımlar!$B:$Q,14,0))</f>
        <v/>
      </c>
      <c r="AA806" s="2" t="str">
        <f>IF(B806="","",VLOOKUP(AC806,Varsayımlar!$B:$Q,15,0))</f>
        <v/>
      </c>
      <c r="AB806" s="2" t="str">
        <f>IF(B806="","",VLOOKUP(AC806,Varsayımlar!$B:$Q,16,0))</f>
        <v/>
      </c>
      <c r="AC806" s="2" t="str">
        <f t="shared" si="25"/>
        <v/>
      </c>
    </row>
    <row r="807" spans="2:29" hidden="1" x14ac:dyDescent="0.25">
      <c r="B807" s="6"/>
      <c r="C807" s="7" t="str">
        <f>IF(B807="","",VLOOKUP(AC807,Varsayımlar!$B:$Q,3,0))</f>
        <v/>
      </c>
      <c r="D807" s="7"/>
      <c r="H807" s="5" t="str">
        <f>IF(B807="","",VLOOKUP(AC807,Varsayımlar!$B:$Q,5,0))</f>
        <v/>
      </c>
      <c r="I807" s="5"/>
      <c r="J807" s="5" t="str">
        <f>IF(B807="","",VLOOKUP(AC807,Varsayımlar!$B:$Q,6,0))</f>
        <v/>
      </c>
      <c r="P807" s="5" t="str">
        <f>IF(B807="","",VLOOKUP(AC807,Varsayımlar!$B:$Q,7,0)*K807)</f>
        <v/>
      </c>
      <c r="Q807" s="5" t="str">
        <f>IF(B807="","",VLOOKUP(AC807,Varsayımlar!$B:$Q,8,0))</f>
        <v/>
      </c>
      <c r="R807" s="5" t="str">
        <f>IF(B807="","",VLOOKUP(AC807,Varsayımlar!$B:$Q,9,0))</f>
        <v/>
      </c>
      <c r="S807" s="5" t="str">
        <f>IF(B807="","",VLOOKUP(AC807,Varsayımlar!$B:$Q,10,0))</f>
        <v/>
      </c>
      <c r="T807" s="5" t="str">
        <f>IF(B807="","",VLOOKUP(AC807,Varsayımlar!$B:$Q,11,0))</f>
        <v/>
      </c>
      <c r="U807" s="5" t="str">
        <f>IF(B807="","",VLOOKUP(AC807,Varsayımlar!$B:$Q,12,0))</f>
        <v/>
      </c>
      <c r="V807" s="5" t="str">
        <f>IF(B807="","",VLOOKUP(AC807,Varsayımlar!$B:$Q,13,0))</f>
        <v/>
      </c>
      <c r="W807" s="5" t="str">
        <f>IF(B807="","",VLOOKUP(AC807,Varsayımlar!$B:$Q,14,0))</f>
        <v/>
      </c>
      <c r="AA807" s="5" t="str">
        <f>IF(B807="","",VLOOKUP(AC807,Varsayımlar!$B:$Q,15,0))</f>
        <v/>
      </c>
      <c r="AB807" s="5" t="str">
        <f>IF(B807="","",VLOOKUP(AC807,Varsayımlar!$B:$Q,16,0))</f>
        <v/>
      </c>
      <c r="AC807" s="5" t="str">
        <f t="shared" si="25"/>
        <v/>
      </c>
    </row>
    <row r="808" spans="2:29" hidden="1" x14ac:dyDescent="0.25">
      <c r="C808" s="3" t="str">
        <f>IF(B808="","",VLOOKUP(AC808,Varsayımlar!$B:$Q,3,0))</f>
        <v/>
      </c>
      <c r="H808" s="2" t="str">
        <f>IF(B808="","",VLOOKUP(AC808,Varsayımlar!$B:$Q,5,0))</f>
        <v/>
      </c>
      <c r="J808" s="2" t="str">
        <f>IF(B808="","",VLOOKUP(AC808,Varsayımlar!$B:$Q,6,0))</f>
        <v/>
      </c>
      <c r="P808" s="2" t="str">
        <f>IF(B808="","",VLOOKUP(AC808,Varsayımlar!$B:$Q,7,0)*K808)</f>
        <v/>
      </c>
      <c r="Q808" s="2" t="str">
        <f>IF(B808="","",VLOOKUP(AC808,Varsayımlar!$B:$Q,8,0))</f>
        <v/>
      </c>
      <c r="R808" s="2" t="str">
        <f>IF(B808="","",VLOOKUP(AC808,Varsayımlar!$B:$Q,9,0))</f>
        <v/>
      </c>
      <c r="S808" s="2" t="str">
        <f>IF(B808="","",VLOOKUP(AC808,Varsayımlar!$B:$Q,10,0))</f>
        <v/>
      </c>
      <c r="T808" s="2" t="str">
        <f>IF(B808="","",VLOOKUP(AC808,Varsayımlar!$B:$Q,11,0))</f>
        <v/>
      </c>
      <c r="U808" s="2" t="str">
        <f>IF(B808="","",VLOOKUP(AC808,Varsayımlar!$B:$Q,12,0))</f>
        <v/>
      </c>
      <c r="V808" s="2" t="str">
        <f>IF(B808="","",VLOOKUP(AC808,Varsayımlar!$B:$Q,13,0))</f>
        <v/>
      </c>
      <c r="W808" s="2" t="str">
        <f>IF(B808="","",VLOOKUP(AC808,Varsayımlar!$B:$Q,14,0))</f>
        <v/>
      </c>
      <c r="AA808" s="2" t="str">
        <f>IF(B808="","",VLOOKUP(AC808,Varsayımlar!$B:$Q,15,0))</f>
        <v/>
      </c>
      <c r="AB808" s="2" t="str">
        <f>IF(B808="","",VLOOKUP(AC808,Varsayımlar!$B:$Q,16,0))</f>
        <v/>
      </c>
      <c r="AC808" s="2" t="str">
        <f t="shared" si="25"/>
        <v/>
      </c>
    </row>
    <row r="809" spans="2:29" hidden="1" x14ac:dyDescent="0.25">
      <c r="B809" s="6"/>
      <c r="C809" s="7" t="str">
        <f>IF(B809="","",VLOOKUP(AC809,Varsayımlar!$B:$Q,3,0))</f>
        <v/>
      </c>
      <c r="D809" s="7"/>
      <c r="H809" s="5" t="str">
        <f>IF(B809="","",VLOOKUP(AC809,Varsayımlar!$B:$Q,5,0))</f>
        <v/>
      </c>
      <c r="I809" s="5"/>
      <c r="J809" s="5" t="str">
        <f>IF(B809="","",VLOOKUP(AC809,Varsayımlar!$B:$Q,6,0))</f>
        <v/>
      </c>
      <c r="P809" s="5" t="str">
        <f>IF(B809="","",VLOOKUP(AC809,Varsayımlar!$B:$Q,7,0)*K809)</f>
        <v/>
      </c>
      <c r="Q809" s="5" t="str">
        <f>IF(B809="","",VLOOKUP(AC809,Varsayımlar!$B:$Q,8,0))</f>
        <v/>
      </c>
      <c r="R809" s="5" t="str">
        <f>IF(B809="","",VLOOKUP(AC809,Varsayımlar!$B:$Q,9,0))</f>
        <v/>
      </c>
      <c r="S809" s="5" t="str">
        <f>IF(B809="","",VLOOKUP(AC809,Varsayımlar!$B:$Q,10,0))</f>
        <v/>
      </c>
      <c r="T809" s="5" t="str">
        <f>IF(B809="","",VLOOKUP(AC809,Varsayımlar!$B:$Q,11,0))</f>
        <v/>
      </c>
      <c r="U809" s="5" t="str">
        <f>IF(B809="","",VLOOKUP(AC809,Varsayımlar!$B:$Q,12,0))</f>
        <v/>
      </c>
      <c r="V809" s="5" t="str">
        <f>IF(B809="","",VLOOKUP(AC809,Varsayımlar!$B:$Q,13,0))</f>
        <v/>
      </c>
      <c r="W809" s="5" t="str">
        <f>IF(B809="","",VLOOKUP(AC809,Varsayımlar!$B:$Q,14,0))</f>
        <v/>
      </c>
      <c r="AA809" s="5" t="str">
        <f>IF(B809="","",VLOOKUP(AC809,Varsayımlar!$B:$Q,15,0))</f>
        <v/>
      </c>
      <c r="AB809" s="5" t="str">
        <f>IF(B809="","",VLOOKUP(AC809,Varsayımlar!$B:$Q,16,0))</f>
        <v/>
      </c>
      <c r="AC809" s="5" t="str">
        <f t="shared" si="25"/>
        <v/>
      </c>
    </row>
    <row r="810" spans="2:29" hidden="1" x14ac:dyDescent="0.25">
      <c r="C810" s="3" t="str">
        <f>IF(B810="","",VLOOKUP(AC810,Varsayımlar!$B:$Q,3,0))</f>
        <v/>
      </c>
      <c r="H810" s="2" t="str">
        <f>IF(B810="","",VLOOKUP(AC810,Varsayımlar!$B:$Q,5,0))</f>
        <v/>
      </c>
      <c r="J810" s="2" t="str">
        <f>IF(B810="","",VLOOKUP(AC810,Varsayımlar!$B:$Q,6,0))</f>
        <v/>
      </c>
      <c r="P810" s="2" t="str">
        <f>IF(B810="","",VLOOKUP(AC810,Varsayımlar!$B:$Q,7,0)*K810)</f>
        <v/>
      </c>
      <c r="Q810" s="2" t="str">
        <f>IF(B810="","",VLOOKUP(AC810,Varsayımlar!$B:$Q,8,0))</f>
        <v/>
      </c>
      <c r="R810" s="2" t="str">
        <f>IF(B810="","",VLOOKUP(AC810,Varsayımlar!$B:$Q,9,0))</f>
        <v/>
      </c>
      <c r="S810" s="2" t="str">
        <f>IF(B810="","",VLOOKUP(AC810,Varsayımlar!$B:$Q,10,0))</f>
        <v/>
      </c>
      <c r="T810" s="2" t="str">
        <f>IF(B810="","",VLOOKUP(AC810,Varsayımlar!$B:$Q,11,0))</f>
        <v/>
      </c>
      <c r="U810" s="2" t="str">
        <f>IF(B810="","",VLOOKUP(AC810,Varsayımlar!$B:$Q,12,0))</f>
        <v/>
      </c>
      <c r="V810" s="2" t="str">
        <f>IF(B810="","",VLOOKUP(AC810,Varsayımlar!$B:$Q,13,0))</f>
        <v/>
      </c>
      <c r="W810" s="2" t="str">
        <f>IF(B810="","",VLOOKUP(AC810,Varsayımlar!$B:$Q,14,0))</f>
        <v/>
      </c>
      <c r="AA810" s="2" t="str">
        <f>IF(B810="","",VLOOKUP(AC810,Varsayımlar!$B:$Q,15,0))</f>
        <v/>
      </c>
      <c r="AB810" s="2" t="str">
        <f>IF(B810="","",VLOOKUP(AC810,Varsayımlar!$B:$Q,16,0))</f>
        <v/>
      </c>
      <c r="AC810" s="2" t="str">
        <f t="shared" si="25"/>
        <v/>
      </c>
    </row>
    <row r="811" spans="2:29" hidden="1" x14ac:dyDescent="0.25">
      <c r="B811" s="6"/>
      <c r="C811" s="7" t="str">
        <f>IF(B811="","",VLOOKUP(AC811,Varsayımlar!$B:$Q,3,0))</f>
        <v/>
      </c>
      <c r="D811" s="7"/>
      <c r="H811" s="5" t="str">
        <f>IF(B811="","",VLOOKUP(AC811,Varsayımlar!$B:$Q,5,0))</f>
        <v/>
      </c>
      <c r="I811" s="5"/>
      <c r="J811" s="5" t="str">
        <f>IF(B811="","",VLOOKUP(AC811,Varsayımlar!$B:$Q,6,0))</f>
        <v/>
      </c>
      <c r="P811" s="5" t="str">
        <f>IF(B811="","",VLOOKUP(AC811,Varsayımlar!$B:$Q,7,0)*K811)</f>
        <v/>
      </c>
      <c r="Q811" s="5" t="str">
        <f>IF(B811="","",VLOOKUP(AC811,Varsayımlar!$B:$Q,8,0))</f>
        <v/>
      </c>
      <c r="R811" s="5" t="str">
        <f>IF(B811="","",VLOOKUP(AC811,Varsayımlar!$B:$Q,9,0))</f>
        <v/>
      </c>
      <c r="S811" s="5" t="str">
        <f>IF(B811="","",VLOOKUP(AC811,Varsayımlar!$B:$Q,10,0))</f>
        <v/>
      </c>
      <c r="T811" s="5" t="str">
        <f>IF(B811="","",VLOOKUP(AC811,Varsayımlar!$B:$Q,11,0))</f>
        <v/>
      </c>
      <c r="U811" s="5" t="str">
        <f>IF(B811="","",VLOOKUP(AC811,Varsayımlar!$B:$Q,12,0))</f>
        <v/>
      </c>
      <c r="V811" s="5" t="str">
        <f>IF(B811="","",VLOOKUP(AC811,Varsayımlar!$B:$Q,13,0))</f>
        <v/>
      </c>
      <c r="W811" s="5" t="str">
        <f>IF(B811="","",VLOOKUP(AC811,Varsayımlar!$B:$Q,14,0))</f>
        <v/>
      </c>
      <c r="AA811" s="5" t="str">
        <f>IF(B811="","",VLOOKUP(AC811,Varsayımlar!$B:$Q,15,0))</f>
        <v/>
      </c>
      <c r="AB811" s="5" t="str">
        <f>IF(B811="","",VLOOKUP(AC811,Varsayımlar!$B:$Q,16,0))</f>
        <v/>
      </c>
      <c r="AC811" s="5" t="str">
        <f t="shared" si="25"/>
        <v/>
      </c>
    </row>
    <row r="812" spans="2:29" hidden="1" x14ac:dyDescent="0.25">
      <c r="C812" s="3" t="str">
        <f>IF(B812="","",VLOOKUP(AC812,Varsayımlar!$B:$Q,3,0))</f>
        <v/>
      </c>
      <c r="H812" s="2" t="str">
        <f>IF(B812="","",VLOOKUP(AC812,Varsayımlar!$B:$Q,5,0))</f>
        <v/>
      </c>
      <c r="J812" s="2" t="str">
        <f>IF(B812="","",VLOOKUP(AC812,Varsayımlar!$B:$Q,6,0))</f>
        <v/>
      </c>
      <c r="P812" s="2" t="str">
        <f>IF(B812="","",VLOOKUP(AC812,Varsayımlar!$B:$Q,7,0)*K812)</f>
        <v/>
      </c>
      <c r="Q812" s="2" t="str">
        <f>IF(B812="","",VLOOKUP(AC812,Varsayımlar!$B:$Q,8,0))</f>
        <v/>
      </c>
      <c r="R812" s="2" t="str">
        <f>IF(B812="","",VLOOKUP(AC812,Varsayımlar!$B:$Q,9,0))</f>
        <v/>
      </c>
      <c r="S812" s="2" t="str">
        <f>IF(B812="","",VLOOKUP(AC812,Varsayımlar!$B:$Q,10,0))</f>
        <v/>
      </c>
      <c r="T812" s="2" t="str">
        <f>IF(B812="","",VLOOKUP(AC812,Varsayımlar!$B:$Q,11,0))</f>
        <v/>
      </c>
      <c r="U812" s="2" t="str">
        <f>IF(B812="","",VLOOKUP(AC812,Varsayımlar!$B:$Q,12,0))</f>
        <v/>
      </c>
      <c r="V812" s="2" t="str">
        <f>IF(B812="","",VLOOKUP(AC812,Varsayımlar!$B:$Q,13,0))</f>
        <v/>
      </c>
      <c r="W812" s="2" t="str">
        <f>IF(B812="","",VLOOKUP(AC812,Varsayımlar!$B:$Q,14,0))</f>
        <v/>
      </c>
      <c r="AA812" s="2" t="str">
        <f>IF(B812="","",VLOOKUP(AC812,Varsayımlar!$B:$Q,15,0))</f>
        <v/>
      </c>
      <c r="AB812" s="2" t="str">
        <f>IF(B812="","",VLOOKUP(AC812,Varsayımlar!$B:$Q,16,0))</f>
        <v/>
      </c>
      <c r="AC812" s="2" t="str">
        <f t="shared" si="25"/>
        <v/>
      </c>
    </row>
    <row r="813" spans="2:29" hidden="1" x14ac:dyDescent="0.25">
      <c r="B813" s="6"/>
      <c r="C813" s="7" t="str">
        <f>IF(B813="","",VLOOKUP(AC813,Varsayımlar!$B:$Q,3,0))</f>
        <v/>
      </c>
      <c r="D813" s="7"/>
      <c r="H813" s="5" t="str">
        <f>IF(B813="","",VLOOKUP(AC813,Varsayımlar!$B:$Q,5,0))</f>
        <v/>
      </c>
      <c r="I813" s="5"/>
      <c r="J813" s="5" t="str">
        <f>IF(B813="","",VLOOKUP(AC813,Varsayımlar!$B:$Q,6,0))</f>
        <v/>
      </c>
      <c r="P813" s="5" t="str">
        <f>IF(B813="","",VLOOKUP(AC813,Varsayımlar!$B:$Q,7,0)*K813)</f>
        <v/>
      </c>
      <c r="Q813" s="5" t="str">
        <f>IF(B813="","",VLOOKUP(AC813,Varsayımlar!$B:$Q,8,0))</f>
        <v/>
      </c>
      <c r="R813" s="5" t="str">
        <f>IF(B813="","",VLOOKUP(AC813,Varsayımlar!$B:$Q,9,0))</f>
        <v/>
      </c>
      <c r="S813" s="5" t="str">
        <f>IF(B813="","",VLOOKUP(AC813,Varsayımlar!$B:$Q,10,0))</f>
        <v/>
      </c>
      <c r="T813" s="5" t="str">
        <f>IF(B813="","",VLOOKUP(AC813,Varsayımlar!$B:$Q,11,0))</f>
        <v/>
      </c>
      <c r="U813" s="5" t="str">
        <f>IF(B813="","",VLOOKUP(AC813,Varsayımlar!$B:$Q,12,0))</f>
        <v/>
      </c>
      <c r="V813" s="5" t="str">
        <f>IF(B813="","",VLOOKUP(AC813,Varsayımlar!$B:$Q,13,0))</f>
        <v/>
      </c>
      <c r="W813" s="5" t="str">
        <f>IF(B813="","",VLOOKUP(AC813,Varsayımlar!$B:$Q,14,0))</f>
        <v/>
      </c>
      <c r="AA813" s="5" t="str">
        <f>IF(B813="","",VLOOKUP(AC813,Varsayımlar!$B:$Q,15,0))</f>
        <v/>
      </c>
      <c r="AB813" s="5" t="str">
        <f>IF(B813="","",VLOOKUP(AC813,Varsayımlar!$B:$Q,16,0))</f>
        <v/>
      </c>
      <c r="AC813" s="5" t="str">
        <f t="shared" si="25"/>
        <v/>
      </c>
    </row>
    <row r="814" spans="2:29" hidden="1" x14ac:dyDescent="0.25">
      <c r="C814" s="3" t="str">
        <f>IF(B814="","",VLOOKUP(AC814,Varsayımlar!$B:$Q,3,0))</f>
        <v/>
      </c>
      <c r="H814" s="2" t="str">
        <f>IF(B814="","",VLOOKUP(AC814,Varsayımlar!$B:$Q,5,0))</f>
        <v/>
      </c>
      <c r="J814" s="2" t="str">
        <f>IF(B814="","",VLOOKUP(AC814,Varsayımlar!$B:$Q,6,0))</f>
        <v/>
      </c>
      <c r="P814" s="2" t="str">
        <f>IF(B814="","",VLOOKUP(AC814,Varsayımlar!$B:$Q,7,0)*K814)</f>
        <v/>
      </c>
      <c r="Q814" s="2" t="str">
        <f>IF(B814="","",VLOOKUP(AC814,Varsayımlar!$B:$Q,8,0))</f>
        <v/>
      </c>
      <c r="R814" s="2" t="str">
        <f>IF(B814="","",VLOOKUP(AC814,Varsayımlar!$B:$Q,9,0))</f>
        <v/>
      </c>
      <c r="S814" s="2" t="str">
        <f>IF(B814="","",VLOOKUP(AC814,Varsayımlar!$B:$Q,10,0))</f>
        <v/>
      </c>
      <c r="T814" s="2" t="str">
        <f>IF(B814="","",VLOOKUP(AC814,Varsayımlar!$B:$Q,11,0))</f>
        <v/>
      </c>
      <c r="U814" s="2" t="str">
        <f>IF(B814="","",VLOOKUP(AC814,Varsayımlar!$B:$Q,12,0))</f>
        <v/>
      </c>
      <c r="V814" s="2" t="str">
        <f>IF(B814="","",VLOOKUP(AC814,Varsayımlar!$B:$Q,13,0))</f>
        <v/>
      </c>
      <c r="W814" s="2" t="str">
        <f>IF(B814="","",VLOOKUP(AC814,Varsayımlar!$B:$Q,14,0))</f>
        <v/>
      </c>
      <c r="AA814" s="2" t="str">
        <f>IF(B814="","",VLOOKUP(AC814,Varsayımlar!$B:$Q,15,0))</f>
        <v/>
      </c>
      <c r="AB814" s="2" t="str">
        <f>IF(B814="","",VLOOKUP(AC814,Varsayımlar!$B:$Q,16,0))</f>
        <v/>
      </c>
      <c r="AC814" s="2" t="str">
        <f t="shared" si="25"/>
        <v/>
      </c>
    </row>
    <row r="815" spans="2:29" hidden="1" x14ac:dyDescent="0.25">
      <c r="B815" s="6"/>
      <c r="C815" s="7" t="str">
        <f>IF(B815="","",VLOOKUP(AC815,Varsayımlar!$B:$Q,3,0))</f>
        <v/>
      </c>
      <c r="D815" s="7"/>
      <c r="H815" s="5" t="str">
        <f>IF(B815="","",VLOOKUP(AC815,Varsayımlar!$B:$Q,5,0))</f>
        <v/>
      </c>
      <c r="I815" s="5"/>
      <c r="J815" s="5" t="str">
        <f>IF(B815="","",VLOOKUP(AC815,Varsayımlar!$B:$Q,6,0))</f>
        <v/>
      </c>
      <c r="P815" s="5" t="str">
        <f>IF(B815="","",VLOOKUP(AC815,Varsayımlar!$B:$Q,7,0)*K815)</f>
        <v/>
      </c>
      <c r="Q815" s="5" t="str">
        <f>IF(B815="","",VLOOKUP(AC815,Varsayımlar!$B:$Q,8,0))</f>
        <v/>
      </c>
      <c r="R815" s="5" t="str">
        <f>IF(B815="","",VLOOKUP(AC815,Varsayımlar!$B:$Q,9,0))</f>
        <v/>
      </c>
      <c r="S815" s="5" t="str">
        <f>IF(B815="","",VLOOKUP(AC815,Varsayımlar!$B:$Q,10,0))</f>
        <v/>
      </c>
      <c r="T815" s="5" t="str">
        <f>IF(B815="","",VLOOKUP(AC815,Varsayımlar!$B:$Q,11,0))</f>
        <v/>
      </c>
      <c r="U815" s="5" t="str">
        <f>IF(B815="","",VLOOKUP(AC815,Varsayımlar!$B:$Q,12,0))</f>
        <v/>
      </c>
      <c r="V815" s="5" t="str">
        <f>IF(B815="","",VLOOKUP(AC815,Varsayımlar!$B:$Q,13,0))</f>
        <v/>
      </c>
      <c r="W815" s="5" t="str">
        <f>IF(B815="","",VLOOKUP(AC815,Varsayımlar!$B:$Q,14,0))</f>
        <v/>
      </c>
      <c r="AA815" s="5" t="str">
        <f>IF(B815="","",VLOOKUP(AC815,Varsayımlar!$B:$Q,15,0))</f>
        <v/>
      </c>
      <c r="AB815" s="5" t="str">
        <f>IF(B815="","",VLOOKUP(AC815,Varsayımlar!$B:$Q,16,0))</f>
        <v/>
      </c>
      <c r="AC815" s="5" t="str">
        <f t="shared" si="25"/>
        <v/>
      </c>
    </row>
    <row r="816" spans="2:29" hidden="1" x14ac:dyDescent="0.25">
      <c r="C816" s="3" t="str">
        <f>IF(B816="","",VLOOKUP(AC816,Varsayımlar!$B:$Q,3,0))</f>
        <v/>
      </c>
      <c r="H816" s="2" t="str">
        <f>IF(B816="","",VLOOKUP(AC816,Varsayımlar!$B:$Q,5,0))</f>
        <v/>
      </c>
      <c r="J816" s="2" t="str">
        <f>IF(B816="","",VLOOKUP(AC816,Varsayımlar!$B:$Q,6,0))</f>
        <v/>
      </c>
      <c r="P816" s="2" t="str">
        <f>IF(B816="","",VLOOKUP(AC816,Varsayımlar!$B:$Q,7,0)*K816)</f>
        <v/>
      </c>
      <c r="Q816" s="2" t="str">
        <f>IF(B816="","",VLOOKUP(AC816,Varsayımlar!$B:$Q,8,0))</f>
        <v/>
      </c>
      <c r="R816" s="2" t="str">
        <f>IF(B816="","",VLOOKUP(AC816,Varsayımlar!$B:$Q,9,0))</f>
        <v/>
      </c>
      <c r="S816" s="2" t="str">
        <f>IF(B816="","",VLOOKUP(AC816,Varsayımlar!$B:$Q,10,0))</f>
        <v/>
      </c>
      <c r="T816" s="2" t="str">
        <f>IF(B816="","",VLOOKUP(AC816,Varsayımlar!$B:$Q,11,0))</f>
        <v/>
      </c>
      <c r="U816" s="2" t="str">
        <f>IF(B816="","",VLOOKUP(AC816,Varsayımlar!$B:$Q,12,0))</f>
        <v/>
      </c>
      <c r="V816" s="2" t="str">
        <f>IF(B816="","",VLOOKUP(AC816,Varsayımlar!$B:$Q,13,0))</f>
        <v/>
      </c>
      <c r="W816" s="2" t="str">
        <f>IF(B816="","",VLOOKUP(AC816,Varsayımlar!$B:$Q,14,0))</f>
        <v/>
      </c>
      <c r="AA816" s="2" t="str">
        <f>IF(B816="","",VLOOKUP(AC816,Varsayımlar!$B:$Q,15,0))</f>
        <v/>
      </c>
      <c r="AB816" s="2" t="str">
        <f>IF(B816="","",VLOOKUP(AC816,Varsayımlar!$B:$Q,16,0))</f>
        <v/>
      </c>
      <c r="AC816" s="2" t="str">
        <f t="shared" si="25"/>
        <v/>
      </c>
    </row>
    <row r="817" spans="2:29" hidden="1" x14ac:dyDescent="0.25">
      <c r="B817" s="6"/>
      <c r="C817" s="7" t="str">
        <f>IF(B817="","",VLOOKUP(AC817,Varsayımlar!$B:$Q,3,0))</f>
        <v/>
      </c>
      <c r="D817" s="7"/>
      <c r="H817" s="5" t="str">
        <f>IF(B817="","",VLOOKUP(AC817,Varsayımlar!$B:$Q,5,0))</f>
        <v/>
      </c>
      <c r="I817" s="5"/>
      <c r="J817" s="5" t="str">
        <f>IF(B817="","",VLOOKUP(AC817,Varsayımlar!$B:$Q,6,0))</f>
        <v/>
      </c>
      <c r="P817" s="5" t="str">
        <f>IF(B817="","",VLOOKUP(AC817,Varsayımlar!$B:$Q,7,0)*K817)</f>
        <v/>
      </c>
      <c r="Q817" s="5" t="str">
        <f>IF(B817="","",VLOOKUP(AC817,Varsayımlar!$B:$Q,8,0))</f>
        <v/>
      </c>
      <c r="R817" s="5" t="str">
        <f>IF(B817="","",VLOOKUP(AC817,Varsayımlar!$B:$Q,9,0))</f>
        <v/>
      </c>
      <c r="S817" s="5" t="str">
        <f>IF(B817="","",VLOOKUP(AC817,Varsayımlar!$B:$Q,10,0))</f>
        <v/>
      </c>
      <c r="T817" s="5" t="str">
        <f>IF(B817="","",VLOOKUP(AC817,Varsayımlar!$B:$Q,11,0))</f>
        <v/>
      </c>
      <c r="U817" s="5" t="str">
        <f>IF(B817="","",VLOOKUP(AC817,Varsayımlar!$B:$Q,12,0))</f>
        <v/>
      </c>
      <c r="V817" s="5" t="str">
        <f>IF(B817="","",VLOOKUP(AC817,Varsayımlar!$B:$Q,13,0))</f>
        <v/>
      </c>
      <c r="W817" s="5" t="str">
        <f>IF(B817="","",VLOOKUP(AC817,Varsayımlar!$B:$Q,14,0))</f>
        <v/>
      </c>
      <c r="AA817" s="5" t="str">
        <f>IF(B817="","",VLOOKUP(AC817,Varsayımlar!$B:$Q,15,0))</f>
        <v/>
      </c>
      <c r="AB817" s="5" t="str">
        <f>IF(B817="","",VLOOKUP(AC817,Varsayımlar!$B:$Q,16,0))</f>
        <v/>
      </c>
      <c r="AC817" s="5" t="str">
        <f t="shared" si="25"/>
        <v/>
      </c>
    </row>
    <row r="818" spans="2:29" hidden="1" x14ac:dyDescent="0.25">
      <c r="C818" s="3" t="str">
        <f>IF(B818="","",VLOOKUP(AC818,Varsayımlar!$B:$Q,3,0))</f>
        <v/>
      </c>
      <c r="H818" s="2" t="str">
        <f>IF(B818="","",VLOOKUP(AC818,Varsayımlar!$B:$Q,5,0))</f>
        <v/>
      </c>
      <c r="J818" s="2" t="str">
        <f>IF(B818="","",VLOOKUP(AC818,Varsayımlar!$B:$Q,6,0))</f>
        <v/>
      </c>
      <c r="P818" s="2" t="str">
        <f>IF(B818="","",VLOOKUP(AC818,Varsayımlar!$B:$Q,7,0)*K818)</f>
        <v/>
      </c>
      <c r="Q818" s="2" t="str">
        <f>IF(B818="","",VLOOKUP(AC818,Varsayımlar!$B:$Q,8,0))</f>
        <v/>
      </c>
      <c r="R818" s="2" t="str">
        <f>IF(B818="","",VLOOKUP(AC818,Varsayımlar!$B:$Q,9,0))</f>
        <v/>
      </c>
      <c r="S818" s="2" t="str">
        <f>IF(B818="","",VLOOKUP(AC818,Varsayımlar!$B:$Q,10,0))</f>
        <v/>
      </c>
      <c r="T818" s="2" t="str">
        <f>IF(B818="","",VLOOKUP(AC818,Varsayımlar!$B:$Q,11,0))</f>
        <v/>
      </c>
      <c r="U818" s="2" t="str">
        <f>IF(B818="","",VLOOKUP(AC818,Varsayımlar!$B:$Q,12,0))</f>
        <v/>
      </c>
      <c r="V818" s="2" t="str">
        <f>IF(B818="","",VLOOKUP(AC818,Varsayımlar!$B:$Q,13,0))</f>
        <v/>
      </c>
      <c r="W818" s="2" t="str">
        <f>IF(B818="","",VLOOKUP(AC818,Varsayımlar!$B:$Q,14,0))</f>
        <v/>
      </c>
      <c r="AA818" s="2" t="str">
        <f>IF(B818="","",VLOOKUP(AC818,Varsayımlar!$B:$Q,15,0))</f>
        <v/>
      </c>
      <c r="AB818" s="2" t="str">
        <f>IF(B818="","",VLOOKUP(AC818,Varsayımlar!$B:$Q,16,0))</f>
        <v/>
      </c>
      <c r="AC818" s="2" t="str">
        <f t="shared" si="25"/>
        <v/>
      </c>
    </row>
    <row r="819" spans="2:29" hidden="1" x14ac:dyDescent="0.25">
      <c r="B819" s="6"/>
      <c r="C819" s="7" t="str">
        <f>IF(B819="","",VLOOKUP(AC819,Varsayımlar!$B:$Q,3,0))</f>
        <v/>
      </c>
      <c r="D819" s="7"/>
      <c r="H819" s="5" t="str">
        <f>IF(B819="","",VLOOKUP(AC819,Varsayımlar!$B:$Q,5,0))</f>
        <v/>
      </c>
      <c r="I819" s="5"/>
      <c r="J819" s="5" t="str">
        <f>IF(B819="","",VLOOKUP(AC819,Varsayımlar!$B:$Q,6,0))</f>
        <v/>
      </c>
      <c r="P819" s="5" t="str">
        <f>IF(B819="","",VLOOKUP(AC819,Varsayımlar!$B:$Q,7,0)*K819)</f>
        <v/>
      </c>
      <c r="Q819" s="5" t="str">
        <f>IF(B819="","",VLOOKUP(AC819,Varsayımlar!$B:$Q,8,0))</f>
        <v/>
      </c>
      <c r="R819" s="5" t="str">
        <f>IF(B819="","",VLOOKUP(AC819,Varsayımlar!$B:$Q,9,0))</f>
        <v/>
      </c>
      <c r="S819" s="5" t="str">
        <f>IF(B819="","",VLOOKUP(AC819,Varsayımlar!$B:$Q,10,0))</f>
        <v/>
      </c>
      <c r="T819" s="5" t="str">
        <f>IF(B819="","",VLOOKUP(AC819,Varsayımlar!$B:$Q,11,0))</f>
        <v/>
      </c>
      <c r="U819" s="5" t="str">
        <f>IF(B819="","",VLOOKUP(AC819,Varsayımlar!$B:$Q,12,0))</f>
        <v/>
      </c>
      <c r="V819" s="5" t="str">
        <f>IF(B819="","",VLOOKUP(AC819,Varsayımlar!$B:$Q,13,0))</f>
        <v/>
      </c>
      <c r="W819" s="5" t="str">
        <f>IF(B819="","",VLOOKUP(AC819,Varsayımlar!$B:$Q,14,0))</f>
        <v/>
      </c>
      <c r="AA819" s="5" t="str">
        <f>IF(B819="","",VLOOKUP(AC819,Varsayımlar!$B:$Q,15,0))</f>
        <v/>
      </c>
      <c r="AB819" s="5" t="str">
        <f>IF(B819="","",VLOOKUP(AC819,Varsayımlar!$B:$Q,16,0))</f>
        <v/>
      </c>
      <c r="AC819" s="5" t="str">
        <f t="shared" si="25"/>
        <v/>
      </c>
    </row>
    <row r="820" spans="2:29" hidden="1" x14ac:dyDescent="0.25">
      <c r="C820" s="3" t="str">
        <f>IF(B820="","",VLOOKUP(AC820,Varsayımlar!$B:$Q,3,0))</f>
        <v/>
      </c>
      <c r="H820" s="2" t="str">
        <f>IF(B820="","",VLOOKUP(AC820,Varsayımlar!$B:$Q,5,0))</f>
        <v/>
      </c>
      <c r="J820" s="2" t="str">
        <f>IF(B820="","",VLOOKUP(AC820,Varsayımlar!$B:$Q,6,0))</f>
        <v/>
      </c>
      <c r="P820" s="2" t="str">
        <f>IF(B820="","",VLOOKUP(AC820,Varsayımlar!$B:$Q,7,0)*K820)</f>
        <v/>
      </c>
      <c r="Q820" s="2" t="str">
        <f>IF(B820="","",VLOOKUP(AC820,Varsayımlar!$B:$Q,8,0))</f>
        <v/>
      </c>
      <c r="R820" s="2" t="str">
        <f>IF(B820="","",VLOOKUP(AC820,Varsayımlar!$B:$Q,9,0))</f>
        <v/>
      </c>
      <c r="S820" s="2" t="str">
        <f>IF(B820="","",VLOOKUP(AC820,Varsayımlar!$B:$Q,10,0))</f>
        <v/>
      </c>
      <c r="T820" s="2" t="str">
        <f>IF(B820="","",VLOOKUP(AC820,Varsayımlar!$B:$Q,11,0))</f>
        <v/>
      </c>
      <c r="U820" s="2" t="str">
        <f>IF(B820="","",VLOOKUP(AC820,Varsayımlar!$B:$Q,12,0))</f>
        <v/>
      </c>
      <c r="V820" s="2" t="str">
        <f>IF(B820="","",VLOOKUP(AC820,Varsayımlar!$B:$Q,13,0))</f>
        <v/>
      </c>
      <c r="W820" s="2" t="str">
        <f>IF(B820="","",VLOOKUP(AC820,Varsayımlar!$B:$Q,14,0))</f>
        <v/>
      </c>
      <c r="AA820" s="2" t="str">
        <f>IF(B820="","",VLOOKUP(AC820,Varsayımlar!$B:$Q,15,0))</f>
        <v/>
      </c>
      <c r="AB820" s="2" t="str">
        <f>IF(B820="","",VLOOKUP(AC820,Varsayımlar!$B:$Q,16,0))</f>
        <v/>
      </c>
      <c r="AC820" s="2" t="str">
        <f t="shared" si="25"/>
        <v/>
      </c>
    </row>
    <row r="821" spans="2:29" hidden="1" x14ac:dyDescent="0.25">
      <c r="B821" s="6"/>
      <c r="C821" s="7" t="str">
        <f>IF(B821="","",VLOOKUP(AC821,Varsayımlar!$B:$Q,3,0))</f>
        <v/>
      </c>
      <c r="D821" s="7"/>
      <c r="H821" s="5" t="str">
        <f>IF(B821="","",VLOOKUP(AC821,Varsayımlar!$B:$Q,5,0))</f>
        <v/>
      </c>
      <c r="I821" s="5"/>
      <c r="J821" s="5" t="str">
        <f>IF(B821="","",VLOOKUP(AC821,Varsayımlar!$B:$Q,6,0))</f>
        <v/>
      </c>
      <c r="P821" s="5" t="str">
        <f>IF(B821="","",VLOOKUP(AC821,Varsayımlar!$B:$Q,7,0)*K821)</f>
        <v/>
      </c>
      <c r="Q821" s="5" t="str">
        <f>IF(B821="","",VLOOKUP(AC821,Varsayımlar!$B:$Q,8,0))</f>
        <v/>
      </c>
      <c r="R821" s="5" t="str">
        <f>IF(B821="","",VLOOKUP(AC821,Varsayımlar!$B:$Q,9,0))</f>
        <v/>
      </c>
      <c r="S821" s="5" t="str">
        <f>IF(B821="","",VLOOKUP(AC821,Varsayımlar!$B:$Q,10,0))</f>
        <v/>
      </c>
      <c r="T821" s="5" t="str">
        <f>IF(B821="","",VLOOKUP(AC821,Varsayımlar!$B:$Q,11,0))</f>
        <v/>
      </c>
      <c r="U821" s="5" t="str">
        <f>IF(B821="","",VLOOKUP(AC821,Varsayımlar!$B:$Q,12,0))</f>
        <v/>
      </c>
      <c r="V821" s="5" t="str">
        <f>IF(B821="","",VLOOKUP(AC821,Varsayımlar!$B:$Q,13,0))</f>
        <v/>
      </c>
      <c r="W821" s="5" t="str">
        <f>IF(B821="","",VLOOKUP(AC821,Varsayımlar!$B:$Q,14,0))</f>
        <v/>
      </c>
      <c r="AA821" s="5" t="str">
        <f>IF(B821="","",VLOOKUP(AC821,Varsayımlar!$B:$Q,15,0))</f>
        <v/>
      </c>
      <c r="AB821" s="5" t="str">
        <f>IF(B821="","",VLOOKUP(AC821,Varsayımlar!$B:$Q,16,0))</f>
        <v/>
      </c>
      <c r="AC821" s="5" t="str">
        <f t="shared" si="25"/>
        <v/>
      </c>
    </row>
    <row r="822" spans="2:29" hidden="1" x14ac:dyDescent="0.25">
      <c r="C822" s="3" t="str">
        <f>IF(B822="","",VLOOKUP(AC822,Varsayımlar!$B:$Q,3,0))</f>
        <v/>
      </c>
      <c r="H822" s="2" t="str">
        <f>IF(B822="","",VLOOKUP(AC822,Varsayımlar!$B:$Q,5,0))</f>
        <v/>
      </c>
      <c r="J822" s="2" t="str">
        <f>IF(B822="","",VLOOKUP(AC822,Varsayımlar!$B:$Q,6,0))</f>
        <v/>
      </c>
      <c r="P822" s="2" t="str">
        <f>IF(B822="","",VLOOKUP(AC822,Varsayımlar!$B:$Q,7,0)*K822)</f>
        <v/>
      </c>
      <c r="Q822" s="2" t="str">
        <f>IF(B822="","",VLOOKUP(AC822,Varsayımlar!$B:$Q,8,0))</f>
        <v/>
      </c>
      <c r="R822" s="2" t="str">
        <f>IF(B822="","",VLOOKUP(AC822,Varsayımlar!$B:$Q,9,0))</f>
        <v/>
      </c>
      <c r="S822" s="2" t="str">
        <f>IF(B822="","",VLOOKUP(AC822,Varsayımlar!$B:$Q,10,0))</f>
        <v/>
      </c>
      <c r="T822" s="2" t="str">
        <f>IF(B822="","",VLOOKUP(AC822,Varsayımlar!$B:$Q,11,0))</f>
        <v/>
      </c>
      <c r="U822" s="2" t="str">
        <f>IF(B822="","",VLOOKUP(AC822,Varsayımlar!$B:$Q,12,0))</f>
        <v/>
      </c>
      <c r="V822" s="2" t="str">
        <f>IF(B822="","",VLOOKUP(AC822,Varsayımlar!$B:$Q,13,0))</f>
        <v/>
      </c>
      <c r="W822" s="2" t="str">
        <f>IF(B822="","",VLOOKUP(AC822,Varsayımlar!$B:$Q,14,0))</f>
        <v/>
      </c>
      <c r="AA822" s="2" t="str">
        <f>IF(B822="","",VLOOKUP(AC822,Varsayımlar!$B:$Q,15,0))</f>
        <v/>
      </c>
      <c r="AB822" s="2" t="str">
        <f>IF(B822="","",VLOOKUP(AC822,Varsayımlar!$B:$Q,16,0))</f>
        <v/>
      </c>
      <c r="AC822" s="2" t="str">
        <f t="shared" si="25"/>
        <v/>
      </c>
    </row>
    <row r="823" spans="2:29" hidden="1" x14ac:dyDescent="0.25">
      <c r="B823" s="6"/>
      <c r="C823" s="7" t="str">
        <f>IF(B823="","",VLOOKUP(AC823,Varsayımlar!$B:$Q,3,0))</f>
        <v/>
      </c>
      <c r="D823" s="7"/>
      <c r="H823" s="5" t="str">
        <f>IF(B823="","",VLOOKUP(AC823,Varsayımlar!$B:$Q,5,0))</f>
        <v/>
      </c>
      <c r="I823" s="5"/>
      <c r="J823" s="5" t="str">
        <f>IF(B823="","",VLOOKUP(AC823,Varsayımlar!$B:$Q,6,0))</f>
        <v/>
      </c>
      <c r="P823" s="5" t="str">
        <f>IF(B823="","",VLOOKUP(AC823,Varsayımlar!$B:$Q,7,0)*K823)</f>
        <v/>
      </c>
      <c r="Q823" s="5" t="str">
        <f>IF(B823="","",VLOOKUP(AC823,Varsayımlar!$B:$Q,8,0))</f>
        <v/>
      </c>
      <c r="R823" s="5" t="str">
        <f>IF(B823="","",VLOOKUP(AC823,Varsayımlar!$B:$Q,9,0))</f>
        <v/>
      </c>
      <c r="S823" s="5" t="str">
        <f>IF(B823="","",VLOOKUP(AC823,Varsayımlar!$B:$Q,10,0))</f>
        <v/>
      </c>
      <c r="T823" s="5" t="str">
        <f>IF(B823="","",VLOOKUP(AC823,Varsayımlar!$B:$Q,11,0))</f>
        <v/>
      </c>
      <c r="U823" s="5" t="str">
        <f>IF(B823="","",VLOOKUP(AC823,Varsayımlar!$B:$Q,12,0))</f>
        <v/>
      </c>
      <c r="V823" s="5" t="str">
        <f>IF(B823="","",VLOOKUP(AC823,Varsayımlar!$B:$Q,13,0))</f>
        <v/>
      </c>
      <c r="W823" s="5" t="str">
        <f>IF(B823="","",VLOOKUP(AC823,Varsayımlar!$B:$Q,14,0))</f>
        <v/>
      </c>
      <c r="AA823" s="5" t="str">
        <f>IF(B823="","",VLOOKUP(AC823,Varsayımlar!$B:$Q,15,0))</f>
        <v/>
      </c>
      <c r="AB823" s="5" t="str">
        <f>IF(B823="","",VLOOKUP(AC823,Varsayımlar!$B:$Q,16,0))</f>
        <v/>
      </c>
      <c r="AC823" s="5" t="str">
        <f t="shared" si="25"/>
        <v/>
      </c>
    </row>
    <row r="824" spans="2:29" hidden="1" x14ac:dyDescent="0.25">
      <c r="C824" s="3" t="str">
        <f>IF(B824="","",VLOOKUP(AC824,Varsayımlar!$B:$Q,3,0))</f>
        <v/>
      </c>
      <c r="H824" s="2" t="str">
        <f>IF(B824="","",VLOOKUP(AC824,Varsayımlar!$B:$Q,5,0))</f>
        <v/>
      </c>
      <c r="J824" s="2" t="str">
        <f>IF(B824="","",VLOOKUP(AC824,Varsayımlar!$B:$Q,6,0))</f>
        <v/>
      </c>
      <c r="P824" s="2" t="str">
        <f>IF(B824="","",VLOOKUP(AC824,Varsayımlar!$B:$Q,7,0)*K824)</f>
        <v/>
      </c>
      <c r="Q824" s="2" t="str">
        <f>IF(B824="","",VLOOKUP(AC824,Varsayımlar!$B:$Q,8,0))</f>
        <v/>
      </c>
      <c r="R824" s="2" t="str">
        <f>IF(B824="","",VLOOKUP(AC824,Varsayımlar!$B:$Q,9,0))</f>
        <v/>
      </c>
      <c r="S824" s="2" t="str">
        <f>IF(B824="","",VLOOKUP(AC824,Varsayımlar!$B:$Q,10,0))</f>
        <v/>
      </c>
      <c r="T824" s="2" t="str">
        <f>IF(B824="","",VLOOKUP(AC824,Varsayımlar!$B:$Q,11,0))</f>
        <v/>
      </c>
      <c r="U824" s="2" t="str">
        <f>IF(B824="","",VLOOKUP(AC824,Varsayımlar!$B:$Q,12,0))</f>
        <v/>
      </c>
      <c r="V824" s="2" t="str">
        <f>IF(B824="","",VLOOKUP(AC824,Varsayımlar!$B:$Q,13,0))</f>
        <v/>
      </c>
      <c r="W824" s="2" t="str">
        <f>IF(B824="","",VLOOKUP(AC824,Varsayımlar!$B:$Q,14,0))</f>
        <v/>
      </c>
      <c r="AA824" s="2" t="str">
        <f>IF(B824="","",VLOOKUP(AC824,Varsayımlar!$B:$Q,15,0))</f>
        <v/>
      </c>
      <c r="AB824" s="2" t="str">
        <f>IF(B824="","",VLOOKUP(AC824,Varsayımlar!$B:$Q,16,0))</f>
        <v/>
      </c>
      <c r="AC824" s="2" t="str">
        <f t="shared" si="25"/>
        <v/>
      </c>
    </row>
    <row r="825" spans="2:29" hidden="1" x14ac:dyDescent="0.25">
      <c r="B825" s="6"/>
      <c r="C825" s="7" t="str">
        <f>IF(B825="","",VLOOKUP(AC825,Varsayımlar!$B:$Q,3,0))</f>
        <v/>
      </c>
      <c r="D825" s="7"/>
      <c r="H825" s="5" t="str">
        <f>IF(B825="","",VLOOKUP(AC825,Varsayımlar!$B:$Q,5,0))</f>
        <v/>
      </c>
      <c r="I825" s="5"/>
      <c r="J825" s="5" t="str">
        <f>IF(B825="","",VLOOKUP(AC825,Varsayımlar!$B:$Q,6,0))</f>
        <v/>
      </c>
      <c r="P825" s="5" t="str">
        <f>IF(B825="","",VLOOKUP(AC825,Varsayımlar!$B:$Q,7,0)*K825)</f>
        <v/>
      </c>
      <c r="Q825" s="5" t="str">
        <f>IF(B825="","",VLOOKUP(AC825,Varsayımlar!$B:$Q,8,0))</f>
        <v/>
      </c>
      <c r="R825" s="5" t="str">
        <f>IF(B825="","",VLOOKUP(AC825,Varsayımlar!$B:$Q,9,0))</f>
        <v/>
      </c>
      <c r="S825" s="5" t="str">
        <f>IF(B825="","",VLOOKUP(AC825,Varsayımlar!$B:$Q,10,0))</f>
        <v/>
      </c>
      <c r="T825" s="5" t="str">
        <f>IF(B825="","",VLOOKUP(AC825,Varsayımlar!$B:$Q,11,0))</f>
        <v/>
      </c>
      <c r="U825" s="5" t="str">
        <f>IF(B825="","",VLOOKUP(AC825,Varsayımlar!$B:$Q,12,0))</f>
        <v/>
      </c>
      <c r="V825" s="5" t="str">
        <f>IF(B825="","",VLOOKUP(AC825,Varsayımlar!$B:$Q,13,0))</f>
        <v/>
      </c>
      <c r="W825" s="5" t="str">
        <f>IF(B825="","",VLOOKUP(AC825,Varsayımlar!$B:$Q,14,0))</f>
        <v/>
      </c>
      <c r="AA825" s="5" t="str">
        <f>IF(B825="","",VLOOKUP(AC825,Varsayımlar!$B:$Q,15,0))</f>
        <v/>
      </c>
      <c r="AB825" s="5" t="str">
        <f>IF(B825="","",VLOOKUP(AC825,Varsayımlar!$B:$Q,16,0))</f>
        <v/>
      </c>
      <c r="AC825" s="5" t="str">
        <f t="shared" si="25"/>
        <v/>
      </c>
    </row>
    <row r="826" spans="2:29" hidden="1" x14ac:dyDescent="0.25">
      <c r="C826" s="3" t="str">
        <f>IF(B826="","",VLOOKUP(AC826,Varsayımlar!$B:$Q,3,0))</f>
        <v/>
      </c>
      <c r="H826" s="2" t="str">
        <f>IF(B826="","",VLOOKUP(AC826,Varsayımlar!$B:$Q,5,0))</f>
        <v/>
      </c>
      <c r="J826" s="2" t="str">
        <f>IF(B826="","",VLOOKUP(AC826,Varsayımlar!$B:$Q,6,0))</f>
        <v/>
      </c>
      <c r="P826" s="2" t="str">
        <f>IF(B826="","",VLOOKUP(AC826,Varsayımlar!$B:$Q,7,0)*K826)</f>
        <v/>
      </c>
      <c r="Q826" s="2" t="str">
        <f>IF(B826="","",VLOOKUP(AC826,Varsayımlar!$B:$Q,8,0))</f>
        <v/>
      </c>
      <c r="R826" s="2" t="str">
        <f>IF(B826="","",VLOOKUP(AC826,Varsayımlar!$B:$Q,9,0))</f>
        <v/>
      </c>
      <c r="S826" s="2" t="str">
        <f>IF(B826="","",VLOOKUP(AC826,Varsayımlar!$B:$Q,10,0))</f>
        <v/>
      </c>
      <c r="T826" s="2" t="str">
        <f>IF(B826="","",VLOOKUP(AC826,Varsayımlar!$B:$Q,11,0))</f>
        <v/>
      </c>
      <c r="U826" s="2" t="str">
        <f>IF(B826="","",VLOOKUP(AC826,Varsayımlar!$B:$Q,12,0))</f>
        <v/>
      </c>
      <c r="V826" s="2" t="str">
        <f>IF(B826="","",VLOOKUP(AC826,Varsayımlar!$B:$Q,13,0))</f>
        <v/>
      </c>
      <c r="W826" s="2" t="str">
        <f>IF(B826="","",VLOOKUP(AC826,Varsayımlar!$B:$Q,14,0))</f>
        <v/>
      </c>
      <c r="AA826" s="2" t="str">
        <f>IF(B826="","",VLOOKUP(AC826,Varsayımlar!$B:$Q,15,0))</f>
        <v/>
      </c>
      <c r="AB826" s="2" t="str">
        <f>IF(B826="","",VLOOKUP(AC826,Varsayımlar!$B:$Q,16,0))</f>
        <v/>
      </c>
      <c r="AC826" s="2" t="str">
        <f t="shared" si="25"/>
        <v/>
      </c>
    </row>
    <row r="827" spans="2:29" hidden="1" x14ac:dyDescent="0.25">
      <c r="B827" s="6"/>
      <c r="C827" s="7" t="str">
        <f>IF(B827="","",VLOOKUP(AC827,Varsayımlar!$B:$Q,3,0))</f>
        <v/>
      </c>
      <c r="D827" s="7"/>
      <c r="H827" s="5" t="str">
        <f>IF(B827="","",VLOOKUP(AC827,Varsayımlar!$B:$Q,5,0))</f>
        <v/>
      </c>
      <c r="I827" s="5"/>
      <c r="J827" s="5" t="str">
        <f>IF(B827="","",VLOOKUP(AC827,Varsayımlar!$B:$Q,6,0))</f>
        <v/>
      </c>
      <c r="P827" s="5" t="str">
        <f>IF(B827="","",VLOOKUP(AC827,Varsayımlar!$B:$Q,7,0)*K827)</f>
        <v/>
      </c>
      <c r="Q827" s="5" t="str">
        <f>IF(B827="","",VLOOKUP(AC827,Varsayımlar!$B:$Q,8,0))</f>
        <v/>
      </c>
      <c r="R827" s="5" t="str">
        <f>IF(B827="","",VLOOKUP(AC827,Varsayımlar!$B:$Q,9,0))</f>
        <v/>
      </c>
      <c r="S827" s="5" t="str">
        <f>IF(B827="","",VLOOKUP(AC827,Varsayımlar!$B:$Q,10,0))</f>
        <v/>
      </c>
      <c r="T827" s="5" t="str">
        <f>IF(B827="","",VLOOKUP(AC827,Varsayımlar!$B:$Q,11,0))</f>
        <v/>
      </c>
      <c r="U827" s="5" t="str">
        <f>IF(B827="","",VLOOKUP(AC827,Varsayımlar!$B:$Q,12,0))</f>
        <v/>
      </c>
      <c r="V827" s="5" t="str">
        <f>IF(B827="","",VLOOKUP(AC827,Varsayımlar!$B:$Q,13,0))</f>
        <v/>
      </c>
      <c r="W827" s="5" t="str">
        <f>IF(B827="","",VLOOKUP(AC827,Varsayımlar!$B:$Q,14,0))</f>
        <v/>
      </c>
      <c r="AA827" s="5" t="str">
        <f>IF(B827="","",VLOOKUP(AC827,Varsayımlar!$B:$Q,15,0))</f>
        <v/>
      </c>
      <c r="AB827" s="5" t="str">
        <f>IF(B827="","",VLOOKUP(AC827,Varsayımlar!$B:$Q,16,0))</f>
        <v/>
      </c>
      <c r="AC827" s="5" t="str">
        <f t="shared" si="25"/>
        <v/>
      </c>
    </row>
    <row r="828" spans="2:29" hidden="1" x14ac:dyDescent="0.25">
      <c r="C828" s="3" t="str">
        <f>IF(B828="","",VLOOKUP(AC828,Varsayımlar!$B:$Q,3,0))</f>
        <v/>
      </c>
      <c r="H828" s="2" t="str">
        <f>IF(B828="","",VLOOKUP(AC828,Varsayımlar!$B:$Q,5,0))</f>
        <v/>
      </c>
      <c r="J828" s="2" t="str">
        <f>IF(B828="","",VLOOKUP(AC828,Varsayımlar!$B:$Q,6,0))</f>
        <v/>
      </c>
      <c r="P828" s="2" t="str">
        <f>IF(B828="","",VLOOKUP(AC828,Varsayımlar!$B:$Q,7,0)*K828)</f>
        <v/>
      </c>
      <c r="Q828" s="2" t="str">
        <f>IF(B828="","",VLOOKUP(AC828,Varsayımlar!$B:$Q,8,0))</f>
        <v/>
      </c>
      <c r="R828" s="2" t="str">
        <f>IF(B828="","",VLOOKUP(AC828,Varsayımlar!$B:$Q,9,0))</f>
        <v/>
      </c>
      <c r="S828" s="2" t="str">
        <f>IF(B828="","",VLOOKUP(AC828,Varsayımlar!$B:$Q,10,0))</f>
        <v/>
      </c>
      <c r="T828" s="2" t="str">
        <f>IF(B828="","",VLOOKUP(AC828,Varsayımlar!$B:$Q,11,0))</f>
        <v/>
      </c>
      <c r="U828" s="2" t="str">
        <f>IF(B828="","",VLOOKUP(AC828,Varsayımlar!$B:$Q,12,0))</f>
        <v/>
      </c>
      <c r="V828" s="2" t="str">
        <f>IF(B828="","",VLOOKUP(AC828,Varsayımlar!$B:$Q,13,0))</f>
        <v/>
      </c>
      <c r="W828" s="2" t="str">
        <f>IF(B828="","",VLOOKUP(AC828,Varsayımlar!$B:$Q,14,0))</f>
        <v/>
      </c>
      <c r="AA828" s="2" t="str">
        <f>IF(B828="","",VLOOKUP(AC828,Varsayımlar!$B:$Q,15,0))</f>
        <v/>
      </c>
      <c r="AB828" s="2" t="str">
        <f>IF(B828="","",VLOOKUP(AC828,Varsayımlar!$B:$Q,16,0))</f>
        <v/>
      </c>
      <c r="AC828" s="2" t="str">
        <f t="shared" si="25"/>
        <v/>
      </c>
    </row>
    <row r="829" spans="2:29" hidden="1" x14ac:dyDescent="0.25">
      <c r="B829" s="6"/>
      <c r="C829" s="7" t="str">
        <f>IF(B829="","",VLOOKUP(AC829,Varsayımlar!$B:$Q,3,0))</f>
        <v/>
      </c>
      <c r="D829" s="7"/>
      <c r="H829" s="5" t="str">
        <f>IF(B829="","",VLOOKUP(AC829,Varsayımlar!$B:$Q,5,0))</f>
        <v/>
      </c>
      <c r="I829" s="5"/>
      <c r="J829" s="5" t="str">
        <f>IF(B829="","",VLOOKUP(AC829,Varsayımlar!$B:$Q,6,0))</f>
        <v/>
      </c>
      <c r="P829" s="5" t="str">
        <f>IF(B829="","",VLOOKUP(AC829,Varsayımlar!$B:$Q,7,0)*K829)</f>
        <v/>
      </c>
      <c r="Q829" s="5" t="str">
        <f>IF(B829="","",VLOOKUP(AC829,Varsayımlar!$B:$Q,8,0))</f>
        <v/>
      </c>
      <c r="R829" s="5" t="str">
        <f>IF(B829="","",VLOOKUP(AC829,Varsayımlar!$B:$Q,9,0))</f>
        <v/>
      </c>
      <c r="S829" s="5" t="str">
        <f>IF(B829="","",VLOOKUP(AC829,Varsayımlar!$B:$Q,10,0))</f>
        <v/>
      </c>
      <c r="T829" s="5" t="str">
        <f>IF(B829="","",VLOOKUP(AC829,Varsayımlar!$B:$Q,11,0))</f>
        <v/>
      </c>
      <c r="U829" s="5" t="str">
        <f>IF(B829="","",VLOOKUP(AC829,Varsayımlar!$B:$Q,12,0))</f>
        <v/>
      </c>
      <c r="V829" s="5" t="str">
        <f>IF(B829="","",VLOOKUP(AC829,Varsayımlar!$B:$Q,13,0))</f>
        <v/>
      </c>
      <c r="W829" s="5" t="str">
        <f>IF(B829="","",VLOOKUP(AC829,Varsayımlar!$B:$Q,14,0))</f>
        <v/>
      </c>
      <c r="AA829" s="5" t="str">
        <f>IF(B829="","",VLOOKUP(AC829,Varsayımlar!$B:$Q,15,0))</f>
        <v/>
      </c>
      <c r="AB829" s="5" t="str">
        <f>IF(B829="","",VLOOKUP(AC829,Varsayımlar!$B:$Q,16,0))</f>
        <v/>
      </c>
      <c r="AC829" s="5" t="str">
        <f t="shared" si="25"/>
        <v/>
      </c>
    </row>
    <row r="830" spans="2:29" hidden="1" x14ac:dyDescent="0.25">
      <c r="C830" s="3" t="str">
        <f>IF(B830="","",VLOOKUP(AC830,Varsayımlar!$B:$Q,3,0))</f>
        <v/>
      </c>
      <c r="H830" s="2" t="str">
        <f>IF(B830="","",VLOOKUP(AC830,Varsayımlar!$B:$Q,5,0))</f>
        <v/>
      </c>
      <c r="J830" s="2" t="str">
        <f>IF(B830="","",VLOOKUP(AC830,Varsayımlar!$B:$Q,6,0))</f>
        <v/>
      </c>
      <c r="P830" s="2" t="str">
        <f>IF(B830="","",VLOOKUP(AC830,Varsayımlar!$B:$Q,7,0)*K830)</f>
        <v/>
      </c>
      <c r="Q830" s="2" t="str">
        <f>IF(B830="","",VLOOKUP(AC830,Varsayımlar!$B:$Q,8,0))</f>
        <v/>
      </c>
      <c r="R830" s="2" t="str">
        <f>IF(B830="","",VLOOKUP(AC830,Varsayımlar!$B:$Q,9,0))</f>
        <v/>
      </c>
      <c r="S830" s="2" t="str">
        <f>IF(B830="","",VLOOKUP(AC830,Varsayımlar!$B:$Q,10,0))</f>
        <v/>
      </c>
      <c r="T830" s="2" t="str">
        <f>IF(B830="","",VLOOKUP(AC830,Varsayımlar!$B:$Q,11,0))</f>
        <v/>
      </c>
      <c r="U830" s="2" t="str">
        <f>IF(B830="","",VLOOKUP(AC830,Varsayımlar!$B:$Q,12,0))</f>
        <v/>
      </c>
      <c r="V830" s="2" t="str">
        <f>IF(B830="","",VLOOKUP(AC830,Varsayımlar!$B:$Q,13,0))</f>
        <v/>
      </c>
      <c r="W830" s="2" t="str">
        <f>IF(B830="","",VLOOKUP(AC830,Varsayımlar!$B:$Q,14,0))</f>
        <v/>
      </c>
      <c r="AA830" s="2" t="str">
        <f>IF(B830="","",VLOOKUP(AC830,Varsayımlar!$B:$Q,15,0))</f>
        <v/>
      </c>
      <c r="AB830" s="2" t="str">
        <f>IF(B830="","",VLOOKUP(AC830,Varsayımlar!$B:$Q,16,0))</f>
        <v/>
      </c>
      <c r="AC830" s="2" t="str">
        <f t="shared" si="25"/>
        <v/>
      </c>
    </row>
    <row r="831" spans="2:29" hidden="1" x14ac:dyDescent="0.25">
      <c r="B831" s="6"/>
      <c r="C831" s="7" t="str">
        <f>IF(B831="","",VLOOKUP(AC831,Varsayımlar!$B:$Q,3,0))</f>
        <v/>
      </c>
      <c r="D831" s="7"/>
      <c r="H831" s="5" t="str">
        <f>IF(B831="","",VLOOKUP(AC831,Varsayımlar!$B:$Q,5,0))</f>
        <v/>
      </c>
      <c r="I831" s="5"/>
      <c r="J831" s="5" t="str">
        <f>IF(B831="","",VLOOKUP(AC831,Varsayımlar!$B:$Q,6,0))</f>
        <v/>
      </c>
      <c r="P831" s="5" t="str">
        <f>IF(B831="","",VLOOKUP(AC831,Varsayımlar!$B:$Q,7,0)*K831)</f>
        <v/>
      </c>
      <c r="Q831" s="5" t="str">
        <f>IF(B831="","",VLOOKUP(AC831,Varsayımlar!$B:$Q,8,0))</f>
        <v/>
      </c>
      <c r="R831" s="5" t="str">
        <f>IF(B831="","",VLOOKUP(AC831,Varsayımlar!$B:$Q,9,0))</f>
        <v/>
      </c>
      <c r="S831" s="5" t="str">
        <f>IF(B831="","",VLOOKUP(AC831,Varsayımlar!$B:$Q,10,0))</f>
        <v/>
      </c>
      <c r="T831" s="5" t="str">
        <f>IF(B831="","",VLOOKUP(AC831,Varsayımlar!$B:$Q,11,0))</f>
        <v/>
      </c>
      <c r="U831" s="5" t="str">
        <f>IF(B831="","",VLOOKUP(AC831,Varsayımlar!$B:$Q,12,0))</f>
        <v/>
      </c>
      <c r="V831" s="5" t="str">
        <f>IF(B831="","",VLOOKUP(AC831,Varsayımlar!$B:$Q,13,0))</f>
        <v/>
      </c>
      <c r="W831" s="5" t="str">
        <f>IF(B831="","",VLOOKUP(AC831,Varsayımlar!$B:$Q,14,0))</f>
        <v/>
      </c>
      <c r="AA831" s="5" t="str">
        <f>IF(B831="","",VLOOKUP(AC831,Varsayımlar!$B:$Q,15,0))</f>
        <v/>
      </c>
      <c r="AB831" s="5" t="str">
        <f>IF(B831="","",VLOOKUP(AC831,Varsayımlar!$B:$Q,16,0))</f>
        <v/>
      </c>
      <c r="AC831" s="5" t="str">
        <f t="shared" si="25"/>
        <v/>
      </c>
    </row>
    <row r="832" spans="2:29" hidden="1" x14ac:dyDescent="0.25">
      <c r="C832" s="3" t="str">
        <f>IF(B832="","",VLOOKUP(AC832,Varsayımlar!$B:$Q,3,0))</f>
        <v/>
      </c>
      <c r="H832" s="2" t="str">
        <f>IF(B832="","",VLOOKUP(AC832,Varsayımlar!$B:$Q,5,0))</f>
        <v/>
      </c>
      <c r="J832" s="2" t="str">
        <f>IF(B832="","",VLOOKUP(AC832,Varsayımlar!$B:$Q,6,0))</f>
        <v/>
      </c>
      <c r="P832" s="2" t="str">
        <f>IF(B832="","",VLOOKUP(AC832,Varsayımlar!$B:$Q,7,0)*K832)</f>
        <v/>
      </c>
      <c r="Q832" s="2" t="str">
        <f>IF(B832="","",VLOOKUP(AC832,Varsayımlar!$B:$Q,8,0))</f>
        <v/>
      </c>
      <c r="R832" s="2" t="str">
        <f>IF(B832="","",VLOOKUP(AC832,Varsayımlar!$B:$Q,9,0))</f>
        <v/>
      </c>
      <c r="S832" s="2" t="str">
        <f>IF(B832="","",VLOOKUP(AC832,Varsayımlar!$B:$Q,10,0))</f>
        <v/>
      </c>
      <c r="T832" s="2" t="str">
        <f>IF(B832="","",VLOOKUP(AC832,Varsayımlar!$B:$Q,11,0))</f>
        <v/>
      </c>
      <c r="U832" s="2" t="str">
        <f>IF(B832="","",VLOOKUP(AC832,Varsayımlar!$B:$Q,12,0))</f>
        <v/>
      </c>
      <c r="V832" s="2" t="str">
        <f>IF(B832="","",VLOOKUP(AC832,Varsayımlar!$B:$Q,13,0))</f>
        <v/>
      </c>
      <c r="W832" s="2" t="str">
        <f>IF(B832="","",VLOOKUP(AC832,Varsayımlar!$B:$Q,14,0))</f>
        <v/>
      </c>
      <c r="AA832" s="2" t="str">
        <f>IF(B832="","",VLOOKUP(AC832,Varsayımlar!$B:$Q,15,0))</f>
        <v/>
      </c>
      <c r="AB832" s="2" t="str">
        <f>IF(B832="","",VLOOKUP(AC832,Varsayımlar!$B:$Q,16,0))</f>
        <v/>
      </c>
      <c r="AC832" s="2" t="str">
        <f t="shared" si="25"/>
        <v/>
      </c>
    </row>
    <row r="833" spans="2:29" hidden="1" x14ac:dyDescent="0.25">
      <c r="B833" s="6"/>
      <c r="C833" s="7" t="str">
        <f>IF(B833="","",VLOOKUP(AC833,Varsayımlar!$B:$Q,3,0))</f>
        <v/>
      </c>
      <c r="D833" s="7"/>
      <c r="H833" s="5" t="str">
        <f>IF(B833="","",VLOOKUP(AC833,Varsayımlar!$B:$Q,5,0))</f>
        <v/>
      </c>
      <c r="I833" s="5"/>
      <c r="J833" s="5" t="str">
        <f>IF(B833="","",VLOOKUP(AC833,Varsayımlar!$B:$Q,6,0))</f>
        <v/>
      </c>
      <c r="P833" s="5" t="str">
        <f>IF(B833="","",VLOOKUP(AC833,Varsayımlar!$B:$Q,7,0)*K833)</f>
        <v/>
      </c>
      <c r="Q833" s="5" t="str">
        <f>IF(B833="","",VLOOKUP(AC833,Varsayımlar!$B:$Q,8,0))</f>
        <v/>
      </c>
      <c r="R833" s="5" t="str">
        <f>IF(B833="","",VLOOKUP(AC833,Varsayımlar!$B:$Q,9,0))</f>
        <v/>
      </c>
      <c r="S833" s="5" t="str">
        <f>IF(B833="","",VLOOKUP(AC833,Varsayımlar!$B:$Q,10,0))</f>
        <v/>
      </c>
      <c r="T833" s="5" t="str">
        <f>IF(B833="","",VLOOKUP(AC833,Varsayımlar!$B:$Q,11,0))</f>
        <v/>
      </c>
      <c r="U833" s="5" t="str">
        <f>IF(B833="","",VLOOKUP(AC833,Varsayımlar!$B:$Q,12,0))</f>
        <v/>
      </c>
      <c r="V833" s="5" t="str">
        <f>IF(B833="","",VLOOKUP(AC833,Varsayımlar!$B:$Q,13,0))</f>
        <v/>
      </c>
      <c r="W833" s="5" t="str">
        <f>IF(B833="","",VLOOKUP(AC833,Varsayımlar!$B:$Q,14,0))</f>
        <v/>
      </c>
      <c r="AA833" s="5" t="str">
        <f>IF(B833="","",VLOOKUP(AC833,Varsayımlar!$B:$Q,15,0))</f>
        <v/>
      </c>
      <c r="AB833" s="5" t="str">
        <f>IF(B833="","",VLOOKUP(AC833,Varsayımlar!$B:$Q,16,0))</f>
        <v/>
      </c>
      <c r="AC833" s="5" t="str">
        <f t="shared" si="25"/>
        <v/>
      </c>
    </row>
    <row r="834" spans="2:29" hidden="1" x14ac:dyDescent="0.25">
      <c r="C834" s="3" t="str">
        <f>IF(B834="","",VLOOKUP(AC834,Varsayımlar!$B:$Q,3,0))</f>
        <v/>
      </c>
      <c r="H834" s="2" t="str">
        <f>IF(B834="","",VLOOKUP(AC834,Varsayımlar!$B:$Q,5,0))</f>
        <v/>
      </c>
      <c r="J834" s="2" t="str">
        <f>IF(B834="","",VLOOKUP(AC834,Varsayımlar!$B:$Q,6,0))</f>
        <v/>
      </c>
      <c r="P834" s="2" t="str">
        <f>IF(B834="","",VLOOKUP(AC834,Varsayımlar!$B:$Q,7,0)*K834)</f>
        <v/>
      </c>
      <c r="Q834" s="2" t="str">
        <f>IF(B834="","",VLOOKUP(AC834,Varsayımlar!$B:$Q,8,0))</f>
        <v/>
      </c>
      <c r="R834" s="2" t="str">
        <f>IF(B834="","",VLOOKUP(AC834,Varsayımlar!$B:$Q,9,0))</f>
        <v/>
      </c>
      <c r="S834" s="2" t="str">
        <f>IF(B834="","",VLOOKUP(AC834,Varsayımlar!$B:$Q,10,0))</f>
        <v/>
      </c>
      <c r="T834" s="2" t="str">
        <f>IF(B834="","",VLOOKUP(AC834,Varsayımlar!$B:$Q,11,0))</f>
        <v/>
      </c>
      <c r="U834" s="2" t="str">
        <f>IF(B834="","",VLOOKUP(AC834,Varsayımlar!$B:$Q,12,0))</f>
        <v/>
      </c>
      <c r="V834" s="2" t="str">
        <f>IF(B834="","",VLOOKUP(AC834,Varsayımlar!$B:$Q,13,0))</f>
        <v/>
      </c>
      <c r="W834" s="2" t="str">
        <f>IF(B834="","",VLOOKUP(AC834,Varsayımlar!$B:$Q,14,0))</f>
        <v/>
      </c>
      <c r="AA834" s="2" t="str">
        <f>IF(B834="","",VLOOKUP(AC834,Varsayımlar!$B:$Q,15,0))</f>
        <v/>
      </c>
      <c r="AB834" s="2" t="str">
        <f>IF(B834="","",VLOOKUP(AC834,Varsayımlar!$B:$Q,16,0))</f>
        <v/>
      </c>
      <c r="AC834" s="2" t="str">
        <f t="shared" si="25"/>
        <v/>
      </c>
    </row>
    <row r="835" spans="2:29" hidden="1" x14ac:dyDescent="0.25">
      <c r="B835" s="6"/>
      <c r="C835" s="7" t="str">
        <f>IF(B835="","",VLOOKUP(AC835,Varsayımlar!$B:$Q,3,0))</f>
        <v/>
      </c>
      <c r="D835" s="7"/>
      <c r="H835" s="5" t="str">
        <f>IF(B835="","",VLOOKUP(AC835,Varsayımlar!$B:$Q,5,0))</f>
        <v/>
      </c>
      <c r="I835" s="5"/>
      <c r="J835" s="5" t="str">
        <f>IF(B835="","",VLOOKUP(AC835,Varsayımlar!$B:$Q,6,0))</f>
        <v/>
      </c>
      <c r="P835" s="5" t="str">
        <f>IF(B835="","",VLOOKUP(AC835,Varsayımlar!$B:$Q,7,0)*K835)</f>
        <v/>
      </c>
      <c r="Q835" s="5" t="str">
        <f>IF(B835="","",VLOOKUP(AC835,Varsayımlar!$B:$Q,8,0))</f>
        <v/>
      </c>
      <c r="R835" s="5" t="str">
        <f>IF(B835="","",VLOOKUP(AC835,Varsayımlar!$B:$Q,9,0))</f>
        <v/>
      </c>
      <c r="S835" s="5" t="str">
        <f>IF(B835="","",VLOOKUP(AC835,Varsayımlar!$B:$Q,10,0))</f>
        <v/>
      </c>
      <c r="T835" s="5" t="str">
        <f>IF(B835="","",VLOOKUP(AC835,Varsayımlar!$B:$Q,11,0))</f>
        <v/>
      </c>
      <c r="U835" s="5" t="str">
        <f>IF(B835="","",VLOOKUP(AC835,Varsayımlar!$B:$Q,12,0))</f>
        <v/>
      </c>
      <c r="V835" s="5" t="str">
        <f>IF(B835="","",VLOOKUP(AC835,Varsayımlar!$B:$Q,13,0))</f>
        <v/>
      </c>
      <c r="W835" s="5" t="str">
        <f>IF(B835="","",VLOOKUP(AC835,Varsayımlar!$B:$Q,14,0))</f>
        <v/>
      </c>
      <c r="AA835" s="5" t="str">
        <f>IF(B835="","",VLOOKUP(AC835,Varsayımlar!$B:$Q,15,0))</f>
        <v/>
      </c>
      <c r="AB835" s="5" t="str">
        <f>IF(B835="","",VLOOKUP(AC835,Varsayımlar!$B:$Q,16,0))</f>
        <v/>
      </c>
      <c r="AC835" s="5" t="str">
        <f t="shared" si="25"/>
        <v/>
      </c>
    </row>
    <row r="836" spans="2:29" hidden="1" x14ac:dyDescent="0.25">
      <c r="C836" s="3" t="str">
        <f>IF(B836="","",VLOOKUP(AC836,Varsayımlar!$B:$Q,3,0))</f>
        <v/>
      </c>
      <c r="H836" s="2" t="str">
        <f>IF(B836="","",VLOOKUP(AC836,Varsayımlar!$B:$Q,5,0))</f>
        <v/>
      </c>
      <c r="J836" s="2" t="str">
        <f>IF(B836="","",VLOOKUP(AC836,Varsayımlar!$B:$Q,6,0))</f>
        <v/>
      </c>
      <c r="P836" s="2" t="str">
        <f>IF(B836="","",VLOOKUP(AC836,Varsayımlar!$B:$Q,7,0)*K836)</f>
        <v/>
      </c>
      <c r="Q836" s="2" t="str">
        <f>IF(B836="","",VLOOKUP(AC836,Varsayımlar!$B:$Q,8,0))</f>
        <v/>
      </c>
      <c r="R836" s="2" t="str">
        <f>IF(B836="","",VLOOKUP(AC836,Varsayımlar!$B:$Q,9,0))</f>
        <v/>
      </c>
      <c r="S836" s="2" t="str">
        <f>IF(B836="","",VLOOKUP(AC836,Varsayımlar!$B:$Q,10,0))</f>
        <v/>
      </c>
      <c r="T836" s="2" t="str">
        <f>IF(B836="","",VLOOKUP(AC836,Varsayımlar!$B:$Q,11,0))</f>
        <v/>
      </c>
      <c r="U836" s="2" t="str">
        <f>IF(B836="","",VLOOKUP(AC836,Varsayımlar!$B:$Q,12,0))</f>
        <v/>
      </c>
      <c r="V836" s="2" t="str">
        <f>IF(B836="","",VLOOKUP(AC836,Varsayımlar!$B:$Q,13,0))</f>
        <v/>
      </c>
      <c r="W836" s="2" t="str">
        <f>IF(B836="","",VLOOKUP(AC836,Varsayımlar!$B:$Q,14,0))</f>
        <v/>
      </c>
      <c r="AA836" s="2" t="str">
        <f>IF(B836="","",VLOOKUP(AC836,Varsayımlar!$B:$Q,15,0))</f>
        <v/>
      </c>
      <c r="AB836" s="2" t="str">
        <f>IF(B836="","",VLOOKUP(AC836,Varsayımlar!$B:$Q,16,0))</f>
        <v/>
      </c>
      <c r="AC836" s="2" t="str">
        <f t="shared" si="25"/>
        <v/>
      </c>
    </row>
    <row r="837" spans="2:29" hidden="1" x14ac:dyDescent="0.25">
      <c r="B837" s="6"/>
      <c r="C837" s="7" t="str">
        <f>IF(B837="","",VLOOKUP(AC837,Varsayımlar!$B:$Q,3,0))</f>
        <v/>
      </c>
      <c r="D837" s="7"/>
      <c r="H837" s="5" t="str">
        <f>IF(B837="","",VLOOKUP(AC837,Varsayımlar!$B:$Q,5,0))</f>
        <v/>
      </c>
      <c r="I837" s="5"/>
      <c r="J837" s="5" t="str">
        <f>IF(B837="","",VLOOKUP(AC837,Varsayımlar!$B:$Q,6,0))</f>
        <v/>
      </c>
      <c r="P837" s="5" t="str">
        <f>IF(B837="","",VLOOKUP(AC837,Varsayımlar!$B:$Q,7,0)*K837)</f>
        <v/>
      </c>
      <c r="Q837" s="5" t="str">
        <f>IF(B837="","",VLOOKUP(AC837,Varsayımlar!$B:$Q,8,0))</f>
        <v/>
      </c>
      <c r="R837" s="5" t="str">
        <f>IF(B837="","",VLOOKUP(AC837,Varsayımlar!$B:$Q,9,0))</f>
        <v/>
      </c>
      <c r="S837" s="5" t="str">
        <f>IF(B837="","",VLOOKUP(AC837,Varsayımlar!$B:$Q,10,0))</f>
        <v/>
      </c>
      <c r="T837" s="5" t="str">
        <f>IF(B837="","",VLOOKUP(AC837,Varsayımlar!$B:$Q,11,0))</f>
        <v/>
      </c>
      <c r="U837" s="5" t="str">
        <f>IF(B837="","",VLOOKUP(AC837,Varsayımlar!$B:$Q,12,0))</f>
        <v/>
      </c>
      <c r="V837" s="5" t="str">
        <f>IF(B837="","",VLOOKUP(AC837,Varsayımlar!$B:$Q,13,0))</f>
        <v/>
      </c>
      <c r="W837" s="5" t="str">
        <f>IF(B837="","",VLOOKUP(AC837,Varsayımlar!$B:$Q,14,0))</f>
        <v/>
      </c>
      <c r="AA837" s="5" t="str">
        <f>IF(B837="","",VLOOKUP(AC837,Varsayımlar!$B:$Q,15,0))</f>
        <v/>
      </c>
      <c r="AB837" s="5" t="str">
        <f>IF(B837="","",VLOOKUP(AC837,Varsayımlar!$B:$Q,16,0))</f>
        <v/>
      </c>
      <c r="AC837" s="5" t="str">
        <f t="shared" si="25"/>
        <v/>
      </c>
    </row>
    <row r="838" spans="2:29" hidden="1" x14ac:dyDescent="0.25">
      <c r="C838" s="3" t="str">
        <f>IF(B838="","",VLOOKUP(AC838,Varsayımlar!$B:$Q,3,0))</f>
        <v/>
      </c>
      <c r="H838" s="2" t="str">
        <f>IF(B838="","",VLOOKUP(AC838,Varsayımlar!$B:$Q,5,0))</f>
        <v/>
      </c>
      <c r="J838" s="2" t="str">
        <f>IF(B838="","",VLOOKUP(AC838,Varsayımlar!$B:$Q,6,0))</f>
        <v/>
      </c>
      <c r="P838" s="2" t="str">
        <f>IF(B838="","",VLOOKUP(AC838,Varsayımlar!$B:$Q,7,0)*K838)</f>
        <v/>
      </c>
      <c r="Q838" s="2" t="str">
        <f>IF(B838="","",VLOOKUP(AC838,Varsayımlar!$B:$Q,8,0))</f>
        <v/>
      </c>
      <c r="R838" s="2" t="str">
        <f>IF(B838="","",VLOOKUP(AC838,Varsayımlar!$B:$Q,9,0))</f>
        <v/>
      </c>
      <c r="S838" s="2" t="str">
        <f>IF(B838="","",VLOOKUP(AC838,Varsayımlar!$B:$Q,10,0))</f>
        <v/>
      </c>
      <c r="T838" s="2" t="str">
        <f>IF(B838="","",VLOOKUP(AC838,Varsayımlar!$B:$Q,11,0))</f>
        <v/>
      </c>
      <c r="U838" s="2" t="str">
        <f>IF(B838="","",VLOOKUP(AC838,Varsayımlar!$B:$Q,12,0))</f>
        <v/>
      </c>
      <c r="V838" s="2" t="str">
        <f>IF(B838="","",VLOOKUP(AC838,Varsayımlar!$B:$Q,13,0))</f>
        <v/>
      </c>
      <c r="W838" s="2" t="str">
        <f>IF(B838="","",VLOOKUP(AC838,Varsayımlar!$B:$Q,14,0))</f>
        <v/>
      </c>
      <c r="AA838" s="2" t="str">
        <f>IF(B838="","",VLOOKUP(AC838,Varsayımlar!$B:$Q,15,0))</f>
        <v/>
      </c>
      <c r="AB838" s="2" t="str">
        <f>IF(B838="","",VLOOKUP(AC838,Varsayımlar!$B:$Q,16,0))</f>
        <v/>
      </c>
      <c r="AC838" s="2" t="str">
        <f t="shared" si="25"/>
        <v/>
      </c>
    </row>
    <row r="839" spans="2:29" hidden="1" x14ac:dyDescent="0.25">
      <c r="B839" s="6"/>
      <c r="C839" s="7" t="str">
        <f>IF(B839="","",VLOOKUP(AC839,Varsayımlar!$B:$Q,3,0))</f>
        <v/>
      </c>
      <c r="D839" s="7"/>
      <c r="H839" s="5" t="str">
        <f>IF(B839="","",VLOOKUP(AC839,Varsayımlar!$B:$Q,5,0))</f>
        <v/>
      </c>
      <c r="I839" s="5"/>
      <c r="J839" s="5" t="str">
        <f>IF(B839="","",VLOOKUP(AC839,Varsayımlar!$B:$Q,6,0))</f>
        <v/>
      </c>
      <c r="P839" s="5" t="str">
        <f>IF(B839="","",VLOOKUP(AC839,Varsayımlar!$B:$Q,7,0)*K839)</f>
        <v/>
      </c>
      <c r="Q839" s="5" t="str">
        <f>IF(B839="","",VLOOKUP(AC839,Varsayımlar!$B:$Q,8,0))</f>
        <v/>
      </c>
      <c r="R839" s="5" t="str">
        <f>IF(B839="","",VLOOKUP(AC839,Varsayımlar!$B:$Q,9,0))</f>
        <v/>
      </c>
      <c r="S839" s="5" t="str">
        <f>IF(B839="","",VLOOKUP(AC839,Varsayımlar!$B:$Q,10,0))</f>
        <v/>
      </c>
      <c r="T839" s="5" t="str">
        <f>IF(B839="","",VLOOKUP(AC839,Varsayımlar!$B:$Q,11,0))</f>
        <v/>
      </c>
      <c r="U839" s="5" t="str">
        <f>IF(B839="","",VLOOKUP(AC839,Varsayımlar!$B:$Q,12,0))</f>
        <v/>
      </c>
      <c r="V839" s="5" t="str">
        <f>IF(B839="","",VLOOKUP(AC839,Varsayımlar!$B:$Q,13,0))</f>
        <v/>
      </c>
      <c r="W839" s="5" t="str">
        <f>IF(B839="","",VLOOKUP(AC839,Varsayımlar!$B:$Q,14,0))</f>
        <v/>
      </c>
      <c r="AA839" s="5" t="str">
        <f>IF(B839="","",VLOOKUP(AC839,Varsayımlar!$B:$Q,15,0))</f>
        <v/>
      </c>
      <c r="AB839" s="5" t="str">
        <f>IF(B839="","",VLOOKUP(AC839,Varsayımlar!$B:$Q,16,0))</f>
        <v/>
      </c>
      <c r="AC839" s="5" t="str">
        <f t="shared" si="25"/>
        <v/>
      </c>
    </row>
    <row r="840" spans="2:29" hidden="1" x14ac:dyDescent="0.25">
      <c r="C840" s="3" t="str">
        <f>IF(B840="","",VLOOKUP(AC840,Varsayımlar!$B:$Q,3,0))</f>
        <v/>
      </c>
      <c r="H840" s="2" t="str">
        <f>IF(B840="","",VLOOKUP(AC840,Varsayımlar!$B:$Q,5,0))</f>
        <v/>
      </c>
      <c r="J840" s="2" t="str">
        <f>IF(B840="","",VLOOKUP(AC840,Varsayımlar!$B:$Q,6,0))</f>
        <v/>
      </c>
      <c r="P840" s="2" t="str">
        <f>IF(B840="","",VLOOKUP(AC840,Varsayımlar!$B:$Q,7,0)*K840)</f>
        <v/>
      </c>
      <c r="Q840" s="2" t="str">
        <f>IF(B840="","",VLOOKUP(AC840,Varsayımlar!$B:$Q,8,0))</f>
        <v/>
      </c>
      <c r="R840" s="2" t="str">
        <f>IF(B840="","",VLOOKUP(AC840,Varsayımlar!$B:$Q,9,0))</f>
        <v/>
      </c>
      <c r="S840" s="2" t="str">
        <f>IF(B840="","",VLOOKUP(AC840,Varsayımlar!$B:$Q,10,0))</f>
        <v/>
      </c>
      <c r="T840" s="2" t="str">
        <f>IF(B840="","",VLOOKUP(AC840,Varsayımlar!$B:$Q,11,0))</f>
        <v/>
      </c>
      <c r="U840" s="2" t="str">
        <f>IF(B840="","",VLOOKUP(AC840,Varsayımlar!$B:$Q,12,0))</f>
        <v/>
      </c>
      <c r="V840" s="2" t="str">
        <f>IF(B840="","",VLOOKUP(AC840,Varsayımlar!$B:$Q,13,0))</f>
        <v/>
      </c>
      <c r="W840" s="2" t="str">
        <f>IF(B840="","",VLOOKUP(AC840,Varsayımlar!$B:$Q,14,0))</f>
        <v/>
      </c>
      <c r="AA840" s="2" t="str">
        <f>IF(B840="","",VLOOKUP(AC840,Varsayımlar!$B:$Q,15,0))</f>
        <v/>
      </c>
      <c r="AB840" s="2" t="str">
        <f>IF(B840="","",VLOOKUP(AC840,Varsayımlar!$B:$Q,16,0))</f>
        <v/>
      </c>
      <c r="AC840" s="2" t="str">
        <f t="shared" si="25"/>
        <v/>
      </c>
    </row>
    <row r="841" spans="2:29" hidden="1" x14ac:dyDescent="0.25">
      <c r="B841" s="6"/>
      <c r="C841" s="7" t="str">
        <f>IF(B841="","",VLOOKUP(AC841,Varsayımlar!$B:$Q,3,0))</f>
        <v/>
      </c>
      <c r="D841" s="7"/>
      <c r="H841" s="5" t="str">
        <f>IF(B841="","",VLOOKUP(AC841,Varsayımlar!$B:$Q,5,0))</f>
        <v/>
      </c>
      <c r="I841" s="5"/>
      <c r="J841" s="5" t="str">
        <f>IF(B841="","",VLOOKUP(AC841,Varsayımlar!$B:$Q,6,0))</f>
        <v/>
      </c>
      <c r="P841" s="5" t="str">
        <f>IF(B841="","",VLOOKUP(AC841,Varsayımlar!$B:$Q,7,0)*K841)</f>
        <v/>
      </c>
      <c r="Q841" s="5" t="str">
        <f>IF(B841="","",VLOOKUP(AC841,Varsayımlar!$B:$Q,8,0))</f>
        <v/>
      </c>
      <c r="R841" s="5" t="str">
        <f>IF(B841="","",VLOOKUP(AC841,Varsayımlar!$B:$Q,9,0))</f>
        <v/>
      </c>
      <c r="S841" s="5" t="str">
        <f>IF(B841="","",VLOOKUP(AC841,Varsayımlar!$B:$Q,10,0))</f>
        <v/>
      </c>
      <c r="T841" s="5" t="str">
        <f>IF(B841="","",VLOOKUP(AC841,Varsayımlar!$B:$Q,11,0))</f>
        <v/>
      </c>
      <c r="U841" s="5" t="str">
        <f>IF(B841="","",VLOOKUP(AC841,Varsayımlar!$B:$Q,12,0))</f>
        <v/>
      </c>
      <c r="V841" s="5" t="str">
        <f>IF(B841="","",VLOOKUP(AC841,Varsayımlar!$B:$Q,13,0))</f>
        <v/>
      </c>
      <c r="W841" s="5" t="str">
        <f>IF(B841="","",VLOOKUP(AC841,Varsayımlar!$B:$Q,14,0))</f>
        <v/>
      </c>
      <c r="AA841" s="5" t="str">
        <f>IF(B841="","",VLOOKUP(AC841,Varsayımlar!$B:$Q,15,0))</f>
        <v/>
      </c>
      <c r="AB841" s="5" t="str">
        <f>IF(B841="","",VLOOKUP(AC841,Varsayımlar!$B:$Q,16,0))</f>
        <v/>
      </c>
      <c r="AC841" s="5" t="str">
        <f t="shared" si="25"/>
        <v/>
      </c>
    </row>
    <row r="842" spans="2:29" hidden="1" x14ac:dyDescent="0.25">
      <c r="C842" s="3" t="str">
        <f>IF(B842="","",VLOOKUP(AC842,Varsayımlar!$B:$Q,3,0))</f>
        <v/>
      </c>
      <c r="H842" s="2" t="str">
        <f>IF(B842="","",VLOOKUP(AC842,Varsayımlar!$B:$Q,5,0))</f>
        <v/>
      </c>
      <c r="J842" s="2" t="str">
        <f>IF(B842="","",VLOOKUP(AC842,Varsayımlar!$B:$Q,6,0))</f>
        <v/>
      </c>
      <c r="P842" s="2" t="str">
        <f>IF(B842="","",VLOOKUP(AC842,Varsayımlar!$B:$Q,7,0)*K842)</f>
        <v/>
      </c>
      <c r="Q842" s="2" t="str">
        <f>IF(B842="","",VLOOKUP(AC842,Varsayımlar!$B:$Q,8,0))</f>
        <v/>
      </c>
      <c r="R842" s="2" t="str">
        <f>IF(B842="","",VLOOKUP(AC842,Varsayımlar!$B:$Q,9,0))</f>
        <v/>
      </c>
      <c r="S842" s="2" t="str">
        <f>IF(B842="","",VLOOKUP(AC842,Varsayımlar!$B:$Q,10,0))</f>
        <v/>
      </c>
      <c r="T842" s="2" t="str">
        <f>IF(B842="","",VLOOKUP(AC842,Varsayımlar!$B:$Q,11,0))</f>
        <v/>
      </c>
      <c r="U842" s="2" t="str">
        <f>IF(B842="","",VLOOKUP(AC842,Varsayımlar!$B:$Q,12,0))</f>
        <v/>
      </c>
      <c r="V842" s="2" t="str">
        <f>IF(B842="","",VLOOKUP(AC842,Varsayımlar!$B:$Q,13,0))</f>
        <v/>
      </c>
      <c r="W842" s="2" t="str">
        <f>IF(B842="","",VLOOKUP(AC842,Varsayımlar!$B:$Q,14,0))</f>
        <v/>
      </c>
      <c r="AA842" s="2" t="str">
        <f>IF(B842="","",VLOOKUP(AC842,Varsayımlar!$B:$Q,15,0))</f>
        <v/>
      </c>
      <c r="AB842" s="2" t="str">
        <f>IF(B842="","",VLOOKUP(AC842,Varsayımlar!$B:$Q,16,0))</f>
        <v/>
      </c>
      <c r="AC842" s="2" t="str">
        <f t="shared" si="25"/>
        <v/>
      </c>
    </row>
    <row r="843" spans="2:29" hidden="1" x14ac:dyDescent="0.25">
      <c r="B843" s="6"/>
      <c r="C843" s="7" t="str">
        <f>IF(B843="","",VLOOKUP(AC843,Varsayımlar!$B:$Q,3,0))</f>
        <v/>
      </c>
      <c r="D843" s="7"/>
      <c r="H843" s="5" t="str">
        <f>IF(B843="","",VLOOKUP(AC843,Varsayımlar!$B:$Q,5,0))</f>
        <v/>
      </c>
      <c r="I843" s="5"/>
      <c r="J843" s="5" t="str">
        <f>IF(B843="","",VLOOKUP(AC843,Varsayımlar!$B:$Q,6,0))</f>
        <v/>
      </c>
      <c r="P843" s="5" t="str">
        <f>IF(B843="","",VLOOKUP(AC843,Varsayımlar!$B:$Q,7,0)*K843)</f>
        <v/>
      </c>
      <c r="Q843" s="5" t="str">
        <f>IF(B843="","",VLOOKUP(AC843,Varsayımlar!$B:$Q,8,0))</f>
        <v/>
      </c>
      <c r="R843" s="5" t="str">
        <f>IF(B843="","",VLOOKUP(AC843,Varsayımlar!$B:$Q,9,0))</f>
        <v/>
      </c>
      <c r="S843" s="5" t="str">
        <f>IF(B843="","",VLOOKUP(AC843,Varsayımlar!$B:$Q,10,0))</f>
        <v/>
      </c>
      <c r="T843" s="5" t="str">
        <f>IF(B843="","",VLOOKUP(AC843,Varsayımlar!$B:$Q,11,0))</f>
        <v/>
      </c>
      <c r="U843" s="5" t="str">
        <f>IF(B843="","",VLOOKUP(AC843,Varsayımlar!$B:$Q,12,0))</f>
        <v/>
      </c>
      <c r="V843" s="5" t="str">
        <f>IF(B843="","",VLOOKUP(AC843,Varsayımlar!$B:$Q,13,0))</f>
        <v/>
      </c>
      <c r="W843" s="5" t="str">
        <f>IF(B843="","",VLOOKUP(AC843,Varsayımlar!$B:$Q,14,0))</f>
        <v/>
      </c>
      <c r="AA843" s="5" t="str">
        <f>IF(B843="","",VLOOKUP(AC843,Varsayımlar!$B:$Q,15,0))</f>
        <v/>
      </c>
      <c r="AB843" s="5" t="str">
        <f>IF(B843="","",VLOOKUP(AC843,Varsayımlar!$B:$Q,16,0))</f>
        <v/>
      </c>
      <c r="AC843" s="5" t="str">
        <f t="shared" si="25"/>
        <v/>
      </c>
    </row>
    <row r="844" spans="2:29" hidden="1" x14ac:dyDescent="0.25">
      <c r="C844" s="3" t="str">
        <f>IF(B844="","",VLOOKUP(AC844,Varsayımlar!$B:$Q,3,0))</f>
        <v/>
      </c>
      <c r="H844" s="2" t="str">
        <f>IF(B844="","",VLOOKUP(AC844,Varsayımlar!$B:$Q,5,0))</f>
        <v/>
      </c>
      <c r="J844" s="2" t="str">
        <f>IF(B844="","",VLOOKUP(AC844,Varsayımlar!$B:$Q,6,0))</f>
        <v/>
      </c>
      <c r="P844" s="2" t="str">
        <f>IF(B844="","",VLOOKUP(AC844,Varsayımlar!$B:$Q,7,0)*K844)</f>
        <v/>
      </c>
      <c r="Q844" s="2" t="str">
        <f>IF(B844="","",VLOOKUP(AC844,Varsayımlar!$B:$Q,8,0))</f>
        <v/>
      </c>
      <c r="R844" s="2" t="str">
        <f>IF(B844="","",VLOOKUP(AC844,Varsayımlar!$B:$Q,9,0))</f>
        <v/>
      </c>
      <c r="S844" s="2" t="str">
        <f>IF(B844="","",VLOOKUP(AC844,Varsayımlar!$B:$Q,10,0))</f>
        <v/>
      </c>
      <c r="T844" s="2" t="str">
        <f>IF(B844="","",VLOOKUP(AC844,Varsayımlar!$B:$Q,11,0))</f>
        <v/>
      </c>
      <c r="U844" s="2" t="str">
        <f>IF(B844="","",VLOOKUP(AC844,Varsayımlar!$B:$Q,12,0))</f>
        <v/>
      </c>
      <c r="V844" s="2" t="str">
        <f>IF(B844="","",VLOOKUP(AC844,Varsayımlar!$B:$Q,13,0))</f>
        <v/>
      </c>
      <c r="W844" s="2" t="str">
        <f>IF(B844="","",VLOOKUP(AC844,Varsayımlar!$B:$Q,14,0))</f>
        <v/>
      </c>
      <c r="AA844" s="2" t="str">
        <f>IF(B844="","",VLOOKUP(AC844,Varsayımlar!$B:$Q,15,0))</f>
        <v/>
      </c>
      <c r="AB844" s="2" t="str">
        <f>IF(B844="","",VLOOKUP(AC844,Varsayımlar!$B:$Q,16,0))</f>
        <v/>
      </c>
      <c r="AC844" s="2" t="str">
        <f t="shared" ref="AC844:AC907" si="26">IF(B844="","",CONCATENATE(B844,E844))</f>
        <v/>
      </c>
    </row>
    <row r="845" spans="2:29" hidden="1" x14ac:dyDescent="0.25">
      <c r="B845" s="6"/>
      <c r="C845" s="7" t="str">
        <f>IF(B845="","",VLOOKUP(AC845,Varsayımlar!$B:$Q,3,0))</f>
        <v/>
      </c>
      <c r="D845" s="7"/>
      <c r="H845" s="5" t="str">
        <f>IF(B845="","",VLOOKUP(AC845,Varsayımlar!$B:$Q,5,0))</f>
        <v/>
      </c>
      <c r="I845" s="5"/>
      <c r="J845" s="5" t="str">
        <f>IF(B845="","",VLOOKUP(AC845,Varsayımlar!$B:$Q,6,0))</f>
        <v/>
      </c>
      <c r="P845" s="5" t="str">
        <f>IF(B845="","",VLOOKUP(AC845,Varsayımlar!$B:$Q,7,0)*K845)</f>
        <v/>
      </c>
      <c r="Q845" s="5" t="str">
        <f>IF(B845="","",VLOOKUP(AC845,Varsayımlar!$B:$Q,8,0))</f>
        <v/>
      </c>
      <c r="R845" s="5" t="str">
        <f>IF(B845="","",VLOOKUP(AC845,Varsayımlar!$B:$Q,9,0))</f>
        <v/>
      </c>
      <c r="S845" s="5" t="str">
        <f>IF(B845="","",VLOOKUP(AC845,Varsayımlar!$B:$Q,10,0))</f>
        <v/>
      </c>
      <c r="T845" s="5" t="str">
        <f>IF(B845="","",VLOOKUP(AC845,Varsayımlar!$B:$Q,11,0))</f>
        <v/>
      </c>
      <c r="U845" s="5" t="str">
        <f>IF(B845="","",VLOOKUP(AC845,Varsayımlar!$B:$Q,12,0))</f>
        <v/>
      </c>
      <c r="V845" s="5" t="str">
        <f>IF(B845="","",VLOOKUP(AC845,Varsayımlar!$B:$Q,13,0))</f>
        <v/>
      </c>
      <c r="W845" s="5" t="str">
        <f>IF(B845="","",VLOOKUP(AC845,Varsayımlar!$B:$Q,14,0))</f>
        <v/>
      </c>
      <c r="AA845" s="5" t="str">
        <f>IF(B845="","",VLOOKUP(AC845,Varsayımlar!$B:$Q,15,0))</f>
        <v/>
      </c>
      <c r="AB845" s="5" t="str">
        <f>IF(B845="","",VLOOKUP(AC845,Varsayımlar!$B:$Q,16,0))</f>
        <v/>
      </c>
      <c r="AC845" s="5" t="str">
        <f t="shared" si="26"/>
        <v/>
      </c>
    </row>
    <row r="846" spans="2:29" hidden="1" x14ac:dyDescent="0.25">
      <c r="C846" s="3" t="str">
        <f>IF(B846="","",VLOOKUP(AC846,Varsayımlar!$B:$Q,3,0))</f>
        <v/>
      </c>
      <c r="H846" s="2" t="str">
        <f>IF(B846="","",VLOOKUP(AC846,Varsayımlar!$B:$Q,5,0))</f>
        <v/>
      </c>
      <c r="J846" s="2" t="str">
        <f>IF(B846="","",VLOOKUP(AC846,Varsayımlar!$B:$Q,6,0))</f>
        <v/>
      </c>
      <c r="P846" s="2" t="str">
        <f>IF(B846="","",VLOOKUP(AC846,Varsayımlar!$B:$Q,7,0)*K846)</f>
        <v/>
      </c>
      <c r="Q846" s="2" t="str">
        <f>IF(B846="","",VLOOKUP(AC846,Varsayımlar!$B:$Q,8,0))</f>
        <v/>
      </c>
      <c r="R846" s="2" t="str">
        <f>IF(B846="","",VLOOKUP(AC846,Varsayımlar!$B:$Q,9,0))</f>
        <v/>
      </c>
      <c r="S846" s="2" t="str">
        <f>IF(B846="","",VLOOKUP(AC846,Varsayımlar!$B:$Q,10,0))</f>
        <v/>
      </c>
      <c r="T846" s="2" t="str">
        <f>IF(B846="","",VLOOKUP(AC846,Varsayımlar!$B:$Q,11,0))</f>
        <v/>
      </c>
      <c r="U846" s="2" t="str">
        <f>IF(B846="","",VLOOKUP(AC846,Varsayımlar!$B:$Q,12,0))</f>
        <v/>
      </c>
      <c r="V846" s="2" t="str">
        <f>IF(B846="","",VLOOKUP(AC846,Varsayımlar!$B:$Q,13,0))</f>
        <v/>
      </c>
      <c r="W846" s="2" t="str">
        <f>IF(B846="","",VLOOKUP(AC846,Varsayımlar!$B:$Q,14,0))</f>
        <v/>
      </c>
      <c r="AA846" s="2" t="str">
        <f>IF(B846="","",VLOOKUP(AC846,Varsayımlar!$B:$Q,15,0))</f>
        <v/>
      </c>
      <c r="AB846" s="2" t="str">
        <f>IF(B846="","",VLOOKUP(AC846,Varsayımlar!$B:$Q,16,0))</f>
        <v/>
      </c>
      <c r="AC846" s="2" t="str">
        <f t="shared" si="26"/>
        <v/>
      </c>
    </row>
    <row r="847" spans="2:29" hidden="1" x14ac:dyDescent="0.25">
      <c r="B847" s="6"/>
      <c r="C847" s="7" t="str">
        <f>IF(B847="","",VLOOKUP(AC847,Varsayımlar!$B:$Q,3,0))</f>
        <v/>
      </c>
      <c r="D847" s="7"/>
      <c r="H847" s="5" t="str">
        <f>IF(B847="","",VLOOKUP(AC847,Varsayımlar!$B:$Q,5,0))</f>
        <v/>
      </c>
      <c r="I847" s="5"/>
      <c r="J847" s="5" t="str">
        <f>IF(B847="","",VLOOKUP(AC847,Varsayımlar!$B:$Q,6,0))</f>
        <v/>
      </c>
      <c r="P847" s="5" t="str">
        <f>IF(B847="","",VLOOKUP(AC847,Varsayımlar!$B:$Q,7,0)*K847)</f>
        <v/>
      </c>
      <c r="Q847" s="5" t="str">
        <f>IF(B847="","",VLOOKUP(AC847,Varsayımlar!$B:$Q,8,0))</f>
        <v/>
      </c>
      <c r="R847" s="5" t="str">
        <f>IF(B847="","",VLOOKUP(AC847,Varsayımlar!$B:$Q,9,0))</f>
        <v/>
      </c>
      <c r="S847" s="5" t="str">
        <f>IF(B847="","",VLOOKUP(AC847,Varsayımlar!$B:$Q,10,0))</f>
        <v/>
      </c>
      <c r="T847" s="5" t="str">
        <f>IF(B847="","",VLOOKUP(AC847,Varsayımlar!$B:$Q,11,0))</f>
        <v/>
      </c>
      <c r="U847" s="5" t="str">
        <f>IF(B847="","",VLOOKUP(AC847,Varsayımlar!$B:$Q,12,0))</f>
        <v/>
      </c>
      <c r="V847" s="5" t="str">
        <f>IF(B847="","",VLOOKUP(AC847,Varsayımlar!$B:$Q,13,0))</f>
        <v/>
      </c>
      <c r="W847" s="5" t="str">
        <f>IF(B847="","",VLOOKUP(AC847,Varsayımlar!$B:$Q,14,0))</f>
        <v/>
      </c>
      <c r="AA847" s="5" t="str">
        <f>IF(B847="","",VLOOKUP(AC847,Varsayımlar!$B:$Q,15,0))</f>
        <v/>
      </c>
      <c r="AB847" s="5" t="str">
        <f>IF(B847="","",VLOOKUP(AC847,Varsayımlar!$B:$Q,16,0))</f>
        <v/>
      </c>
      <c r="AC847" s="5" t="str">
        <f t="shared" si="26"/>
        <v/>
      </c>
    </row>
    <row r="848" spans="2:29" hidden="1" x14ac:dyDescent="0.25">
      <c r="C848" s="3" t="str">
        <f>IF(B848="","",VLOOKUP(AC848,Varsayımlar!$B:$Q,3,0))</f>
        <v/>
      </c>
      <c r="H848" s="2" t="str">
        <f>IF(B848="","",VLOOKUP(AC848,Varsayımlar!$B:$Q,5,0))</f>
        <v/>
      </c>
      <c r="J848" s="2" t="str">
        <f>IF(B848="","",VLOOKUP(AC848,Varsayımlar!$B:$Q,6,0))</f>
        <v/>
      </c>
      <c r="P848" s="2" t="str">
        <f>IF(B848="","",VLOOKUP(AC848,Varsayımlar!$B:$Q,7,0)*K848)</f>
        <v/>
      </c>
      <c r="Q848" s="2" t="str">
        <f>IF(B848="","",VLOOKUP(AC848,Varsayımlar!$B:$Q,8,0))</f>
        <v/>
      </c>
      <c r="R848" s="2" t="str">
        <f>IF(B848="","",VLOOKUP(AC848,Varsayımlar!$B:$Q,9,0))</f>
        <v/>
      </c>
      <c r="S848" s="2" t="str">
        <f>IF(B848="","",VLOOKUP(AC848,Varsayımlar!$B:$Q,10,0))</f>
        <v/>
      </c>
      <c r="T848" s="2" t="str">
        <f>IF(B848="","",VLOOKUP(AC848,Varsayımlar!$B:$Q,11,0))</f>
        <v/>
      </c>
      <c r="U848" s="2" t="str">
        <f>IF(B848="","",VLOOKUP(AC848,Varsayımlar!$B:$Q,12,0))</f>
        <v/>
      </c>
      <c r="V848" s="2" t="str">
        <f>IF(B848="","",VLOOKUP(AC848,Varsayımlar!$B:$Q,13,0))</f>
        <v/>
      </c>
      <c r="W848" s="2" t="str">
        <f>IF(B848="","",VLOOKUP(AC848,Varsayımlar!$B:$Q,14,0))</f>
        <v/>
      </c>
      <c r="AA848" s="2" t="str">
        <f>IF(B848="","",VLOOKUP(AC848,Varsayımlar!$B:$Q,15,0))</f>
        <v/>
      </c>
      <c r="AB848" s="2" t="str">
        <f>IF(B848="","",VLOOKUP(AC848,Varsayımlar!$B:$Q,16,0))</f>
        <v/>
      </c>
      <c r="AC848" s="2" t="str">
        <f t="shared" si="26"/>
        <v/>
      </c>
    </row>
    <row r="849" spans="2:29" hidden="1" x14ac:dyDescent="0.25">
      <c r="B849" s="6"/>
      <c r="C849" s="7" t="str">
        <f>IF(B849="","",VLOOKUP(AC849,Varsayımlar!$B:$Q,3,0))</f>
        <v/>
      </c>
      <c r="D849" s="7"/>
      <c r="H849" s="5" t="str">
        <f>IF(B849="","",VLOOKUP(AC849,Varsayımlar!$B:$Q,5,0))</f>
        <v/>
      </c>
      <c r="I849" s="5"/>
      <c r="J849" s="5" t="str">
        <f>IF(B849="","",VLOOKUP(AC849,Varsayımlar!$B:$Q,6,0))</f>
        <v/>
      </c>
      <c r="P849" s="5" t="str">
        <f>IF(B849="","",VLOOKUP(AC849,Varsayımlar!$B:$Q,7,0)*K849)</f>
        <v/>
      </c>
      <c r="Q849" s="5" t="str">
        <f>IF(B849="","",VLOOKUP(AC849,Varsayımlar!$B:$Q,8,0))</f>
        <v/>
      </c>
      <c r="R849" s="5" t="str">
        <f>IF(B849="","",VLOOKUP(AC849,Varsayımlar!$B:$Q,9,0))</f>
        <v/>
      </c>
      <c r="S849" s="5" t="str">
        <f>IF(B849="","",VLOOKUP(AC849,Varsayımlar!$B:$Q,10,0))</f>
        <v/>
      </c>
      <c r="T849" s="5" t="str">
        <f>IF(B849="","",VLOOKUP(AC849,Varsayımlar!$B:$Q,11,0))</f>
        <v/>
      </c>
      <c r="U849" s="5" t="str">
        <f>IF(B849="","",VLOOKUP(AC849,Varsayımlar!$B:$Q,12,0))</f>
        <v/>
      </c>
      <c r="V849" s="5" t="str">
        <f>IF(B849="","",VLOOKUP(AC849,Varsayımlar!$B:$Q,13,0))</f>
        <v/>
      </c>
      <c r="W849" s="5" t="str">
        <f>IF(B849="","",VLOOKUP(AC849,Varsayımlar!$B:$Q,14,0))</f>
        <v/>
      </c>
      <c r="AA849" s="5" t="str">
        <f>IF(B849="","",VLOOKUP(AC849,Varsayımlar!$B:$Q,15,0))</f>
        <v/>
      </c>
      <c r="AB849" s="5" t="str">
        <f>IF(B849="","",VLOOKUP(AC849,Varsayımlar!$B:$Q,16,0))</f>
        <v/>
      </c>
      <c r="AC849" s="5" t="str">
        <f t="shared" si="26"/>
        <v/>
      </c>
    </row>
    <row r="850" spans="2:29" hidden="1" x14ac:dyDescent="0.25">
      <c r="C850" s="3" t="str">
        <f>IF(B850="","",VLOOKUP(AC850,Varsayımlar!$B:$Q,3,0))</f>
        <v/>
      </c>
      <c r="H850" s="2" t="str">
        <f>IF(B850="","",VLOOKUP(AC850,Varsayımlar!$B:$Q,5,0))</f>
        <v/>
      </c>
      <c r="J850" s="2" t="str">
        <f>IF(B850="","",VLOOKUP(AC850,Varsayımlar!$B:$Q,6,0))</f>
        <v/>
      </c>
      <c r="P850" s="2" t="str">
        <f>IF(B850="","",VLOOKUP(AC850,Varsayımlar!$B:$Q,7,0)*K850)</f>
        <v/>
      </c>
      <c r="Q850" s="2" t="str">
        <f>IF(B850="","",VLOOKUP(AC850,Varsayımlar!$B:$Q,8,0))</f>
        <v/>
      </c>
      <c r="R850" s="2" t="str">
        <f>IF(B850="","",VLOOKUP(AC850,Varsayımlar!$B:$Q,9,0))</f>
        <v/>
      </c>
      <c r="S850" s="2" t="str">
        <f>IF(B850="","",VLOOKUP(AC850,Varsayımlar!$B:$Q,10,0))</f>
        <v/>
      </c>
      <c r="T850" s="2" t="str">
        <f>IF(B850="","",VLOOKUP(AC850,Varsayımlar!$B:$Q,11,0))</f>
        <v/>
      </c>
      <c r="U850" s="2" t="str">
        <f>IF(B850="","",VLOOKUP(AC850,Varsayımlar!$B:$Q,12,0))</f>
        <v/>
      </c>
      <c r="V850" s="2" t="str">
        <f>IF(B850="","",VLOOKUP(AC850,Varsayımlar!$B:$Q,13,0))</f>
        <v/>
      </c>
      <c r="W850" s="2" t="str">
        <f>IF(B850="","",VLOOKUP(AC850,Varsayımlar!$B:$Q,14,0))</f>
        <v/>
      </c>
      <c r="AA850" s="2" t="str">
        <f>IF(B850="","",VLOOKUP(AC850,Varsayımlar!$B:$Q,15,0))</f>
        <v/>
      </c>
      <c r="AB850" s="2" t="str">
        <f>IF(B850="","",VLOOKUP(AC850,Varsayımlar!$B:$Q,16,0))</f>
        <v/>
      </c>
      <c r="AC850" s="2" t="str">
        <f t="shared" si="26"/>
        <v/>
      </c>
    </row>
    <row r="851" spans="2:29" hidden="1" x14ac:dyDescent="0.25">
      <c r="B851" s="6"/>
      <c r="C851" s="7" t="str">
        <f>IF(B851="","",VLOOKUP(AC851,Varsayımlar!$B:$Q,3,0))</f>
        <v/>
      </c>
      <c r="D851" s="7"/>
      <c r="H851" s="5" t="str">
        <f>IF(B851="","",VLOOKUP(AC851,Varsayımlar!$B:$Q,5,0))</f>
        <v/>
      </c>
      <c r="I851" s="5"/>
      <c r="J851" s="5" t="str">
        <f>IF(B851="","",VLOOKUP(AC851,Varsayımlar!$B:$Q,6,0))</f>
        <v/>
      </c>
      <c r="P851" s="5" t="str">
        <f>IF(B851="","",VLOOKUP(AC851,Varsayımlar!$B:$Q,7,0)*K851)</f>
        <v/>
      </c>
      <c r="Q851" s="5" t="str">
        <f>IF(B851="","",VLOOKUP(AC851,Varsayımlar!$B:$Q,8,0))</f>
        <v/>
      </c>
      <c r="R851" s="5" t="str">
        <f>IF(B851="","",VLOOKUP(AC851,Varsayımlar!$B:$Q,9,0))</f>
        <v/>
      </c>
      <c r="S851" s="5" t="str">
        <f>IF(B851="","",VLOOKUP(AC851,Varsayımlar!$B:$Q,10,0))</f>
        <v/>
      </c>
      <c r="T851" s="5" t="str">
        <f>IF(B851="","",VLOOKUP(AC851,Varsayımlar!$B:$Q,11,0))</f>
        <v/>
      </c>
      <c r="U851" s="5" t="str">
        <f>IF(B851="","",VLOOKUP(AC851,Varsayımlar!$B:$Q,12,0))</f>
        <v/>
      </c>
      <c r="V851" s="5" t="str">
        <f>IF(B851="","",VLOOKUP(AC851,Varsayımlar!$B:$Q,13,0))</f>
        <v/>
      </c>
      <c r="W851" s="5" t="str">
        <f>IF(B851="","",VLOOKUP(AC851,Varsayımlar!$B:$Q,14,0))</f>
        <v/>
      </c>
      <c r="AA851" s="5" t="str">
        <f>IF(B851="","",VLOOKUP(AC851,Varsayımlar!$B:$Q,15,0))</f>
        <v/>
      </c>
      <c r="AB851" s="5" t="str">
        <f>IF(B851="","",VLOOKUP(AC851,Varsayımlar!$B:$Q,16,0))</f>
        <v/>
      </c>
      <c r="AC851" s="5" t="str">
        <f t="shared" si="26"/>
        <v/>
      </c>
    </row>
    <row r="852" spans="2:29" hidden="1" x14ac:dyDescent="0.25">
      <c r="C852" s="3" t="str">
        <f>IF(B852="","",VLOOKUP(AC852,Varsayımlar!$B:$Q,3,0))</f>
        <v/>
      </c>
      <c r="H852" s="2" t="str">
        <f>IF(B852="","",VLOOKUP(AC852,Varsayımlar!$B:$Q,5,0))</f>
        <v/>
      </c>
      <c r="J852" s="2" t="str">
        <f>IF(B852="","",VLOOKUP(AC852,Varsayımlar!$B:$Q,6,0))</f>
        <v/>
      </c>
      <c r="P852" s="2" t="str">
        <f>IF(B852="","",VLOOKUP(AC852,Varsayımlar!$B:$Q,7,0)*K852)</f>
        <v/>
      </c>
      <c r="Q852" s="2" t="str">
        <f>IF(B852="","",VLOOKUP(AC852,Varsayımlar!$B:$Q,8,0))</f>
        <v/>
      </c>
      <c r="R852" s="2" t="str">
        <f>IF(B852="","",VLOOKUP(AC852,Varsayımlar!$B:$Q,9,0))</f>
        <v/>
      </c>
      <c r="S852" s="2" t="str">
        <f>IF(B852="","",VLOOKUP(AC852,Varsayımlar!$B:$Q,10,0))</f>
        <v/>
      </c>
      <c r="T852" s="2" t="str">
        <f>IF(B852="","",VLOOKUP(AC852,Varsayımlar!$B:$Q,11,0))</f>
        <v/>
      </c>
      <c r="U852" s="2" t="str">
        <f>IF(B852="","",VLOOKUP(AC852,Varsayımlar!$B:$Q,12,0))</f>
        <v/>
      </c>
      <c r="V852" s="2" t="str">
        <f>IF(B852="","",VLOOKUP(AC852,Varsayımlar!$B:$Q,13,0))</f>
        <v/>
      </c>
      <c r="W852" s="2" t="str">
        <f>IF(B852="","",VLOOKUP(AC852,Varsayımlar!$B:$Q,14,0))</f>
        <v/>
      </c>
      <c r="AA852" s="2" t="str">
        <f>IF(B852="","",VLOOKUP(AC852,Varsayımlar!$B:$Q,15,0))</f>
        <v/>
      </c>
      <c r="AB852" s="2" t="str">
        <f>IF(B852="","",VLOOKUP(AC852,Varsayımlar!$B:$Q,16,0))</f>
        <v/>
      </c>
      <c r="AC852" s="2" t="str">
        <f t="shared" si="26"/>
        <v/>
      </c>
    </row>
    <row r="853" spans="2:29" hidden="1" x14ac:dyDescent="0.25">
      <c r="B853" s="6"/>
      <c r="C853" s="7" t="str">
        <f>IF(B853="","",VLOOKUP(AC853,Varsayımlar!$B:$Q,3,0))</f>
        <v/>
      </c>
      <c r="D853" s="7"/>
      <c r="H853" s="5" t="str">
        <f>IF(B853="","",VLOOKUP(AC853,Varsayımlar!$B:$Q,5,0))</f>
        <v/>
      </c>
      <c r="I853" s="5"/>
      <c r="J853" s="5" t="str">
        <f>IF(B853="","",VLOOKUP(AC853,Varsayımlar!$B:$Q,6,0))</f>
        <v/>
      </c>
      <c r="P853" s="5" t="str">
        <f>IF(B853="","",VLOOKUP(AC853,Varsayımlar!$B:$Q,7,0)*K853)</f>
        <v/>
      </c>
      <c r="Q853" s="5" t="str">
        <f>IF(B853="","",VLOOKUP(AC853,Varsayımlar!$B:$Q,8,0))</f>
        <v/>
      </c>
      <c r="R853" s="5" t="str">
        <f>IF(B853="","",VLOOKUP(AC853,Varsayımlar!$B:$Q,9,0))</f>
        <v/>
      </c>
      <c r="S853" s="5" t="str">
        <f>IF(B853="","",VLOOKUP(AC853,Varsayımlar!$B:$Q,10,0))</f>
        <v/>
      </c>
      <c r="T853" s="5" t="str">
        <f>IF(B853="","",VLOOKUP(AC853,Varsayımlar!$B:$Q,11,0))</f>
        <v/>
      </c>
      <c r="U853" s="5" t="str">
        <f>IF(B853="","",VLOOKUP(AC853,Varsayımlar!$B:$Q,12,0))</f>
        <v/>
      </c>
      <c r="V853" s="5" t="str">
        <f>IF(B853="","",VLOOKUP(AC853,Varsayımlar!$B:$Q,13,0))</f>
        <v/>
      </c>
      <c r="W853" s="5" t="str">
        <f>IF(B853="","",VLOOKUP(AC853,Varsayımlar!$B:$Q,14,0))</f>
        <v/>
      </c>
      <c r="AA853" s="5" t="str">
        <f>IF(B853="","",VLOOKUP(AC853,Varsayımlar!$B:$Q,15,0))</f>
        <v/>
      </c>
      <c r="AB853" s="5" t="str">
        <f>IF(B853="","",VLOOKUP(AC853,Varsayımlar!$B:$Q,16,0))</f>
        <v/>
      </c>
      <c r="AC853" s="5" t="str">
        <f t="shared" si="26"/>
        <v/>
      </c>
    </row>
    <row r="854" spans="2:29" hidden="1" x14ac:dyDescent="0.25">
      <c r="C854" s="3" t="str">
        <f>IF(B854="","",VLOOKUP(AC854,Varsayımlar!$B:$Q,3,0))</f>
        <v/>
      </c>
      <c r="H854" s="2" t="str">
        <f>IF(B854="","",VLOOKUP(AC854,Varsayımlar!$B:$Q,5,0))</f>
        <v/>
      </c>
      <c r="J854" s="2" t="str">
        <f>IF(B854="","",VLOOKUP(AC854,Varsayımlar!$B:$Q,6,0))</f>
        <v/>
      </c>
      <c r="P854" s="2" t="str">
        <f>IF(B854="","",VLOOKUP(AC854,Varsayımlar!$B:$Q,7,0)*K854)</f>
        <v/>
      </c>
      <c r="Q854" s="2" t="str">
        <f>IF(B854="","",VLOOKUP(AC854,Varsayımlar!$B:$Q,8,0))</f>
        <v/>
      </c>
      <c r="R854" s="2" t="str">
        <f>IF(B854="","",VLOOKUP(AC854,Varsayımlar!$B:$Q,9,0))</f>
        <v/>
      </c>
      <c r="S854" s="2" t="str">
        <f>IF(B854="","",VLOOKUP(AC854,Varsayımlar!$B:$Q,10,0))</f>
        <v/>
      </c>
      <c r="T854" s="2" t="str">
        <f>IF(B854="","",VLOOKUP(AC854,Varsayımlar!$B:$Q,11,0))</f>
        <v/>
      </c>
      <c r="U854" s="2" t="str">
        <f>IF(B854="","",VLOOKUP(AC854,Varsayımlar!$B:$Q,12,0))</f>
        <v/>
      </c>
      <c r="V854" s="2" t="str">
        <f>IF(B854="","",VLOOKUP(AC854,Varsayımlar!$B:$Q,13,0))</f>
        <v/>
      </c>
      <c r="W854" s="2" t="str">
        <f>IF(B854="","",VLOOKUP(AC854,Varsayımlar!$B:$Q,14,0))</f>
        <v/>
      </c>
      <c r="AA854" s="2" t="str">
        <f>IF(B854="","",VLOOKUP(AC854,Varsayımlar!$B:$Q,15,0))</f>
        <v/>
      </c>
      <c r="AB854" s="2" t="str">
        <f>IF(B854="","",VLOOKUP(AC854,Varsayımlar!$B:$Q,16,0))</f>
        <v/>
      </c>
      <c r="AC854" s="2" t="str">
        <f t="shared" si="26"/>
        <v/>
      </c>
    </row>
    <row r="855" spans="2:29" hidden="1" x14ac:dyDescent="0.25">
      <c r="B855" s="6"/>
      <c r="C855" s="7" t="str">
        <f>IF(B855="","",VLOOKUP(AC855,Varsayımlar!$B:$Q,3,0))</f>
        <v/>
      </c>
      <c r="D855" s="7"/>
      <c r="H855" s="5" t="str">
        <f>IF(B855="","",VLOOKUP(AC855,Varsayımlar!$B:$Q,5,0))</f>
        <v/>
      </c>
      <c r="I855" s="5"/>
      <c r="J855" s="5" t="str">
        <f>IF(B855="","",VLOOKUP(AC855,Varsayımlar!$B:$Q,6,0))</f>
        <v/>
      </c>
      <c r="P855" s="5" t="str">
        <f>IF(B855="","",VLOOKUP(AC855,Varsayımlar!$B:$Q,7,0)*K855)</f>
        <v/>
      </c>
      <c r="Q855" s="5" t="str">
        <f>IF(B855="","",VLOOKUP(AC855,Varsayımlar!$B:$Q,8,0))</f>
        <v/>
      </c>
      <c r="R855" s="5" t="str">
        <f>IF(B855="","",VLOOKUP(AC855,Varsayımlar!$B:$Q,9,0))</f>
        <v/>
      </c>
      <c r="S855" s="5" t="str">
        <f>IF(B855="","",VLOOKUP(AC855,Varsayımlar!$B:$Q,10,0))</f>
        <v/>
      </c>
      <c r="T855" s="5" t="str">
        <f>IF(B855="","",VLOOKUP(AC855,Varsayımlar!$B:$Q,11,0))</f>
        <v/>
      </c>
      <c r="U855" s="5" t="str">
        <f>IF(B855="","",VLOOKUP(AC855,Varsayımlar!$B:$Q,12,0))</f>
        <v/>
      </c>
      <c r="V855" s="5" t="str">
        <f>IF(B855="","",VLOOKUP(AC855,Varsayımlar!$B:$Q,13,0))</f>
        <v/>
      </c>
      <c r="W855" s="5" t="str">
        <f>IF(B855="","",VLOOKUP(AC855,Varsayımlar!$B:$Q,14,0))</f>
        <v/>
      </c>
      <c r="AA855" s="5" t="str">
        <f>IF(B855="","",VLOOKUP(AC855,Varsayımlar!$B:$Q,15,0))</f>
        <v/>
      </c>
      <c r="AB855" s="5" t="str">
        <f>IF(B855="","",VLOOKUP(AC855,Varsayımlar!$B:$Q,16,0))</f>
        <v/>
      </c>
      <c r="AC855" s="5" t="str">
        <f t="shared" si="26"/>
        <v/>
      </c>
    </row>
    <row r="856" spans="2:29" hidden="1" x14ac:dyDescent="0.25">
      <c r="C856" s="3" t="str">
        <f>IF(B856="","",VLOOKUP(AC856,Varsayımlar!$B:$Q,3,0))</f>
        <v/>
      </c>
      <c r="H856" s="2" t="str">
        <f>IF(B856="","",VLOOKUP(AC856,Varsayımlar!$B:$Q,5,0))</f>
        <v/>
      </c>
      <c r="J856" s="2" t="str">
        <f>IF(B856="","",VLOOKUP(AC856,Varsayımlar!$B:$Q,6,0))</f>
        <v/>
      </c>
      <c r="P856" s="2" t="str">
        <f>IF(B856="","",VLOOKUP(AC856,Varsayımlar!$B:$Q,7,0)*K856)</f>
        <v/>
      </c>
      <c r="Q856" s="2" t="str">
        <f>IF(B856="","",VLOOKUP(AC856,Varsayımlar!$B:$Q,8,0))</f>
        <v/>
      </c>
      <c r="R856" s="2" t="str">
        <f>IF(B856="","",VLOOKUP(AC856,Varsayımlar!$B:$Q,9,0))</f>
        <v/>
      </c>
      <c r="S856" s="2" t="str">
        <f>IF(B856="","",VLOOKUP(AC856,Varsayımlar!$B:$Q,10,0))</f>
        <v/>
      </c>
      <c r="T856" s="2" t="str">
        <f>IF(B856="","",VLOOKUP(AC856,Varsayımlar!$B:$Q,11,0))</f>
        <v/>
      </c>
      <c r="U856" s="2" t="str">
        <f>IF(B856="","",VLOOKUP(AC856,Varsayımlar!$B:$Q,12,0))</f>
        <v/>
      </c>
      <c r="V856" s="2" t="str">
        <f>IF(B856="","",VLOOKUP(AC856,Varsayımlar!$B:$Q,13,0))</f>
        <v/>
      </c>
      <c r="W856" s="2" t="str">
        <f>IF(B856="","",VLOOKUP(AC856,Varsayımlar!$B:$Q,14,0))</f>
        <v/>
      </c>
      <c r="AA856" s="2" t="str">
        <f>IF(B856="","",VLOOKUP(AC856,Varsayımlar!$B:$Q,15,0))</f>
        <v/>
      </c>
      <c r="AB856" s="2" t="str">
        <f>IF(B856="","",VLOOKUP(AC856,Varsayımlar!$B:$Q,16,0))</f>
        <v/>
      </c>
      <c r="AC856" s="2" t="str">
        <f t="shared" si="26"/>
        <v/>
      </c>
    </row>
    <row r="857" spans="2:29" hidden="1" x14ac:dyDescent="0.25">
      <c r="B857" s="6"/>
      <c r="C857" s="7" t="str">
        <f>IF(B857="","",VLOOKUP(AC857,Varsayımlar!$B:$Q,3,0))</f>
        <v/>
      </c>
      <c r="D857" s="7"/>
      <c r="H857" s="5" t="str">
        <f>IF(B857="","",VLOOKUP(AC857,Varsayımlar!$B:$Q,5,0))</f>
        <v/>
      </c>
      <c r="I857" s="5"/>
      <c r="J857" s="5" t="str">
        <f>IF(B857="","",VLOOKUP(AC857,Varsayımlar!$B:$Q,6,0))</f>
        <v/>
      </c>
      <c r="P857" s="5" t="str">
        <f>IF(B857="","",VLOOKUP(AC857,Varsayımlar!$B:$Q,7,0)*K857)</f>
        <v/>
      </c>
      <c r="Q857" s="5" t="str">
        <f>IF(B857="","",VLOOKUP(AC857,Varsayımlar!$B:$Q,8,0))</f>
        <v/>
      </c>
      <c r="R857" s="5" t="str">
        <f>IF(B857="","",VLOOKUP(AC857,Varsayımlar!$B:$Q,9,0))</f>
        <v/>
      </c>
      <c r="S857" s="5" t="str">
        <f>IF(B857="","",VLOOKUP(AC857,Varsayımlar!$B:$Q,10,0))</f>
        <v/>
      </c>
      <c r="T857" s="5" t="str">
        <f>IF(B857="","",VLOOKUP(AC857,Varsayımlar!$B:$Q,11,0))</f>
        <v/>
      </c>
      <c r="U857" s="5" t="str">
        <f>IF(B857="","",VLOOKUP(AC857,Varsayımlar!$B:$Q,12,0))</f>
        <v/>
      </c>
      <c r="V857" s="5" t="str">
        <f>IF(B857="","",VLOOKUP(AC857,Varsayımlar!$B:$Q,13,0))</f>
        <v/>
      </c>
      <c r="W857" s="5" t="str">
        <f>IF(B857="","",VLOOKUP(AC857,Varsayımlar!$B:$Q,14,0))</f>
        <v/>
      </c>
      <c r="AA857" s="5" t="str">
        <f>IF(B857="","",VLOOKUP(AC857,Varsayımlar!$B:$Q,15,0))</f>
        <v/>
      </c>
      <c r="AB857" s="5" t="str">
        <f>IF(B857="","",VLOOKUP(AC857,Varsayımlar!$B:$Q,16,0))</f>
        <v/>
      </c>
      <c r="AC857" s="5" t="str">
        <f t="shared" si="26"/>
        <v/>
      </c>
    </row>
    <row r="858" spans="2:29" hidden="1" x14ac:dyDescent="0.25">
      <c r="C858" s="3" t="str">
        <f>IF(B858="","",VLOOKUP(AC858,Varsayımlar!$B:$Q,3,0))</f>
        <v/>
      </c>
      <c r="H858" s="2" t="str">
        <f>IF(B858="","",VLOOKUP(AC858,Varsayımlar!$B:$Q,5,0))</f>
        <v/>
      </c>
      <c r="J858" s="2" t="str">
        <f>IF(B858="","",VLOOKUP(AC858,Varsayımlar!$B:$Q,6,0))</f>
        <v/>
      </c>
      <c r="P858" s="2" t="str">
        <f>IF(B858="","",VLOOKUP(AC858,Varsayımlar!$B:$Q,7,0)*K858)</f>
        <v/>
      </c>
      <c r="Q858" s="2" t="str">
        <f>IF(B858="","",VLOOKUP(AC858,Varsayımlar!$B:$Q,8,0))</f>
        <v/>
      </c>
      <c r="R858" s="2" t="str">
        <f>IF(B858="","",VLOOKUP(AC858,Varsayımlar!$B:$Q,9,0))</f>
        <v/>
      </c>
      <c r="S858" s="2" t="str">
        <f>IF(B858="","",VLOOKUP(AC858,Varsayımlar!$B:$Q,10,0))</f>
        <v/>
      </c>
      <c r="T858" s="2" t="str">
        <f>IF(B858="","",VLOOKUP(AC858,Varsayımlar!$B:$Q,11,0))</f>
        <v/>
      </c>
      <c r="U858" s="2" t="str">
        <f>IF(B858="","",VLOOKUP(AC858,Varsayımlar!$B:$Q,12,0))</f>
        <v/>
      </c>
      <c r="V858" s="2" t="str">
        <f>IF(B858="","",VLOOKUP(AC858,Varsayımlar!$B:$Q,13,0))</f>
        <v/>
      </c>
      <c r="W858" s="2" t="str">
        <f>IF(B858="","",VLOOKUP(AC858,Varsayımlar!$B:$Q,14,0))</f>
        <v/>
      </c>
      <c r="AA858" s="2" t="str">
        <f>IF(B858="","",VLOOKUP(AC858,Varsayımlar!$B:$Q,15,0))</f>
        <v/>
      </c>
      <c r="AB858" s="2" t="str">
        <f>IF(B858="","",VLOOKUP(AC858,Varsayımlar!$B:$Q,16,0))</f>
        <v/>
      </c>
      <c r="AC858" s="2" t="str">
        <f t="shared" si="26"/>
        <v/>
      </c>
    </row>
    <row r="859" spans="2:29" hidden="1" x14ac:dyDescent="0.25">
      <c r="B859" s="6"/>
      <c r="C859" s="7" t="str">
        <f>IF(B859="","",VLOOKUP(AC859,Varsayımlar!$B:$Q,3,0))</f>
        <v/>
      </c>
      <c r="D859" s="7"/>
      <c r="H859" s="5" t="str">
        <f>IF(B859="","",VLOOKUP(AC859,Varsayımlar!$B:$Q,5,0))</f>
        <v/>
      </c>
      <c r="I859" s="5"/>
      <c r="J859" s="5" t="str">
        <f>IF(B859="","",VLOOKUP(AC859,Varsayımlar!$B:$Q,6,0))</f>
        <v/>
      </c>
      <c r="P859" s="5" t="str">
        <f>IF(B859="","",VLOOKUP(AC859,Varsayımlar!$B:$Q,7,0)*K859)</f>
        <v/>
      </c>
      <c r="Q859" s="5" t="str">
        <f>IF(B859="","",VLOOKUP(AC859,Varsayımlar!$B:$Q,8,0))</f>
        <v/>
      </c>
      <c r="R859" s="5" t="str">
        <f>IF(B859="","",VLOOKUP(AC859,Varsayımlar!$B:$Q,9,0))</f>
        <v/>
      </c>
      <c r="S859" s="5" t="str">
        <f>IF(B859="","",VLOOKUP(AC859,Varsayımlar!$B:$Q,10,0))</f>
        <v/>
      </c>
      <c r="T859" s="5" t="str">
        <f>IF(B859="","",VLOOKUP(AC859,Varsayımlar!$B:$Q,11,0))</f>
        <v/>
      </c>
      <c r="U859" s="5" t="str">
        <f>IF(B859="","",VLOOKUP(AC859,Varsayımlar!$B:$Q,12,0))</f>
        <v/>
      </c>
      <c r="V859" s="5" t="str">
        <f>IF(B859="","",VLOOKUP(AC859,Varsayımlar!$B:$Q,13,0))</f>
        <v/>
      </c>
      <c r="W859" s="5" t="str">
        <f>IF(B859="","",VLOOKUP(AC859,Varsayımlar!$B:$Q,14,0))</f>
        <v/>
      </c>
      <c r="AA859" s="5" t="str">
        <f>IF(B859="","",VLOOKUP(AC859,Varsayımlar!$B:$Q,15,0))</f>
        <v/>
      </c>
      <c r="AB859" s="5" t="str">
        <f>IF(B859="","",VLOOKUP(AC859,Varsayımlar!$B:$Q,16,0))</f>
        <v/>
      </c>
      <c r="AC859" s="5" t="str">
        <f t="shared" si="26"/>
        <v/>
      </c>
    </row>
    <row r="860" spans="2:29" hidden="1" x14ac:dyDescent="0.25">
      <c r="C860" s="3" t="str">
        <f>IF(B860="","",VLOOKUP(AC860,Varsayımlar!$B:$Q,3,0))</f>
        <v/>
      </c>
      <c r="H860" s="2" t="str">
        <f>IF(B860="","",VLOOKUP(AC860,Varsayımlar!$B:$Q,5,0))</f>
        <v/>
      </c>
      <c r="J860" s="2" t="str">
        <f>IF(B860="","",VLOOKUP(AC860,Varsayımlar!$B:$Q,6,0))</f>
        <v/>
      </c>
      <c r="P860" s="2" t="str">
        <f>IF(B860="","",VLOOKUP(AC860,Varsayımlar!$B:$Q,7,0)*K860)</f>
        <v/>
      </c>
      <c r="Q860" s="2" t="str">
        <f>IF(B860="","",VLOOKUP(AC860,Varsayımlar!$B:$Q,8,0))</f>
        <v/>
      </c>
      <c r="R860" s="2" t="str">
        <f>IF(B860="","",VLOOKUP(AC860,Varsayımlar!$B:$Q,9,0))</f>
        <v/>
      </c>
      <c r="S860" s="2" t="str">
        <f>IF(B860="","",VLOOKUP(AC860,Varsayımlar!$B:$Q,10,0))</f>
        <v/>
      </c>
      <c r="T860" s="2" t="str">
        <f>IF(B860="","",VLOOKUP(AC860,Varsayımlar!$B:$Q,11,0))</f>
        <v/>
      </c>
      <c r="U860" s="2" t="str">
        <f>IF(B860="","",VLOOKUP(AC860,Varsayımlar!$B:$Q,12,0))</f>
        <v/>
      </c>
      <c r="V860" s="2" t="str">
        <f>IF(B860="","",VLOOKUP(AC860,Varsayımlar!$B:$Q,13,0))</f>
        <v/>
      </c>
      <c r="W860" s="2" t="str">
        <f>IF(B860="","",VLOOKUP(AC860,Varsayımlar!$B:$Q,14,0))</f>
        <v/>
      </c>
      <c r="AA860" s="2" t="str">
        <f>IF(B860="","",VLOOKUP(AC860,Varsayımlar!$B:$Q,15,0))</f>
        <v/>
      </c>
      <c r="AB860" s="2" t="str">
        <f>IF(B860="","",VLOOKUP(AC860,Varsayımlar!$B:$Q,16,0))</f>
        <v/>
      </c>
      <c r="AC860" s="2" t="str">
        <f t="shared" si="26"/>
        <v/>
      </c>
    </row>
    <row r="861" spans="2:29" hidden="1" x14ac:dyDescent="0.25">
      <c r="B861" s="6"/>
      <c r="C861" s="7" t="str">
        <f>IF(B861="","",VLOOKUP(AC861,Varsayımlar!$B:$Q,3,0))</f>
        <v/>
      </c>
      <c r="D861" s="7"/>
      <c r="H861" s="5" t="str">
        <f>IF(B861="","",VLOOKUP(AC861,Varsayımlar!$B:$Q,5,0))</f>
        <v/>
      </c>
      <c r="I861" s="5"/>
      <c r="J861" s="5" t="str">
        <f>IF(B861="","",VLOOKUP(AC861,Varsayımlar!$B:$Q,6,0))</f>
        <v/>
      </c>
      <c r="P861" s="5" t="str">
        <f>IF(B861="","",VLOOKUP(AC861,Varsayımlar!$B:$Q,7,0)*K861)</f>
        <v/>
      </c>
      <c r="Q861" s="5" t="str">
        <f>IF(B861="","",VLOOKUP(AC861,Varsayımlar!$B:$Q,8,0))</f>
        <v/>
      </c>
      <c r="R861" s="5" t="str">
        <f>IF(B861="","",VLOOKUP(AC861,Varsayımlar!$B:$Q,9,0))</f>
        <v/>
      </c>
      <c r="S861" s="5" t="str">
        <f>IF(B861="","",VLOOKUP(AC861,Varsayımlar!$B:$Q,10,0))</f>
        <v/>
      </c>
      <c r="T861" s="5" t="str">
        <f>IF(B861="","",VLOOKUP(AC861,Varsayımlar!$B:$Q,11,0))</f>
        <v/>
      </c>
      <c r="U861" s="5" t="str">
        <f>IF(B861="","",VLOOKUP(AC861,Varsayımlar!$B:$Q,12,0))</f>
        <v/>
      </c>
      <c r="V861" s="5" t="str">
        <f>IF(B861="","",VLOOKUP(AC861,Varsayımlar!$B:$Q,13,0))</f>
        <v/>
      </c>
      <c r="W861" s="5" t="str">
        <f>IF(B861="","",VLOOKUP(AC861,Varsayımlar!$B:$Q,14,0))</f>
        <v/>
      </c>
      <c r="AA861" s="5" t="str">
        <f>IF(B861="","",VLOOKUP(AC861,Varsayımlar!$B:$Q,15,0))</f>
        <v/>
      </c>
      <c r="AB861" s="5" t="str">
        <f>IF(B861="","",VLOOKUP(AC861,Varsayımlar!$B:$Q,16,0))</f>
        <v/>
      </c>
      <c r="AC861" s="5" t="str">
        <f t="shared" si="26"/>
        <v/>
      </c>
    </row>
    <row r="862" spans="2:29" hidden="1" x14ac:dyDescent="0.25">
      <c r="C862" s="3" t="str">
        <f>IF(B862="","",VLOOKUP(AC862,Varsayımlar!$B:$Q,3,0))</f>
        <v/>
      </c>
      <c r="H862" s="2" t="str">
        <f>IF(B862="","",VLOOKUP(AC862,Varsayımlar!$B:$Q,5,0))</f>
        <v/>
      </c>
      <c r="J862" s="2" t="str">
        <f>IF(B862="","",VLOOKUP(AC862,Varsayımlar!$B:$Q,6,0))</f>
        <v/>
      </c>
      <c r="P862" s="2" t="str">
        <f>IF(B862="","",VLOOKUP(AC862,Varsayımlar!$B:$Q,7,0)*K862)</f>
        <v/>
      </c>
      <c r="Q862" s="2" t="str">
        <f>IF(B862="","",VLOOKUP(AC862,Varsayımlar!$B:$Q,8,0))</f>
        <v/>
      </c>
      <c r="R862" s="2" t="str">
        <f>IF(B862="","",VLOOKUP(AC862,Varsayımlar!$B:$Q,9,0))</f>
        <v/>
      </c>
      <c r="S862" s="2" t="str">
        <f>IF(B862="","",VLOOKUP(AC862,Varsayımlar!$B:$Q,10,0))</f>
        <v/>
      </c>
      <c r="T862" s="2" t="str">
        <f>IF(B862="","",VLOOKUP(AC862,Varsayımlar!$B:$Q,11,0))</f>
        <v/>
      </c>
      <c r="U862" s="2" t="str">
        <f>IF(B862="","",VLOOKUP(AC862,Varsayımlar!$B:$Q,12,0))</f>
        <v/>
      </c>
      <c r="V862" s="2" t="str">
        <f>IF(B862="","",VLOOKUP(AC862,Varsayımlar!$B:$Q,13,0))</f>
        <v/>
      </c>
      <c r="W862" s="2" t="str">
        <f>IF(B862="","",VLOOKUP(AC862,Varsayımlar!$B:$Q,14,0))</f>
        <v/>
      </c>
      <c r="AA862" s="2" t="str">
        <f>IF(B862="","",VLOOKUP(AC862,Varsayımlar!$B:$Q,15,0))</f>
        <v/>
      </c>
      <c r="AB862" s="2" t="str">
        <f>IF(B862="","",VLOOKUP(AC862,Varsayımlar!$B:$Q,16,0))</f>
        <v/>
      </c>
      <c r="AC862" s="2" t="str">
        <f t="shared" si="26"/>
        <v/>
      </c>
    </row>
    <row r="863" spans="2:29" hidden="1" x14ac:dyDescent="0.25">
      <c r="B863" s="6"/>
      <c r="C863" s="7" t="str">
        <f>IF(B863="","",VLOOKUP(AC863,Varsayımlar!$B:$Q,3,0))</f>
        <v/>
      </c>
      <c r="D863" s="7"/>
      <c r="H863" s="5" t="str">
        <f>IF(B863="","",VLOOKUP(AC863,Varsayımlar!$B:$Q,5,0))</f>
        <v/>
      </c>
      <c r="I863" s="5"/>
      <c r="J863" s="5" t="str">
        <f>IF(B863="","",VLOOKUP(AC863,Varsayımlar!$B:$Q,6,0))</f>
        <v/>
      </c>
      <c r="P863" s="5" t="str">
        <f>IF(B863="","",VLOOKUP(AC863,Varsayımlar!$B:$Q,7,0)*K863)</f>
        <v/>
      </c>
      <c r="Q863" s="5" t="str">
        <f>IF(B863="","",VLOOKUP(AC863,Varsayımlar!$B:$Q,8,0))</f>
        <v/>
      </c>
      <c r="R863" s="5" t="str">
        <f>IF(B863="","",VLOOKUP(AC863,Varsayımlar!$B:$Q,9,0))</f>
        <v/>
      </c>
      <c r="S863" s="5" t="str">
        <f>IF(B863="","",VLOOKUP(AC863,Varsayımlar!$B:$Q,10,0))</f>
        <v/>
      </c>
      <c r="T863" s="5" t="str">
        <f>IF(B863="","",VLOOKUP(AC863,Varsayımlar!$B:$Q,11,0))</f>
        <v/>
      </c>
      <c r="U863" s="5" t="str">
        <f>IF(B863="","",VLOOKUP(AC863,Varsayımlar!$B:$Q,12,0))</f>
        <v/>
      </c>
      <c r="V863" s="5" t="str">
        <f>IF(B863="","",VLOOKUP(AC863,Varsayımlar!$B:$Q,13,0))</f>
        <v/>
      </c>
      <c r="W863" s="5" t="str">
        <f>IF(B863="","",VLOOKUP(AC863,Varsayımlar!$B:$Q,14,0))</f>
        <v/>
      </c>
      <c r="AA863" s="5" t="str">
        <f>IF(B863="","",VLOOKUP(AC863,Varsayımlar!$B:$Q,15,0))</f>
        <v/>
      </c>
      <c r="AB863" s="5" t="str">
        <f>IF(B863="","",VLOOKUP(AC863,Varsayımlar!$B:$Q,16,0))</f>
        <v/>
      </c>
      <c r="AC863" s="5" t="str">
        <f t="shared" si="26"/>
        <v/>
      </c>
    </row>
    <row r="864" spans="2:29" hidden="1" x14ac:dyDescent="0.25">
      <c r="C864" s="3" t="str">
        <f>IF(B864="","",VLOOKUP(AC864,Varsayımlar!$B:$Q,3,0))</f>
        <v/>
      </c>
      <c r="H864" s="2" t="str">
        <f>IF(B864="","",VLOOKUP(AC864,Varsayımlar!$B:$Q,5,0))</f>
        <v/>
      </c>
      <c r="J864" s="2" t="str">
        <f>IF(B864="","",VLOOKUP(AC864,Varsayımlar!$B:$Q,6,0))</f>
        <v/>
      </c>
      <c r="P864" s="2" t="str">
        <f>IF(B864="","",VLOOKUP(AC864,Varsayımlar!$B:$Q,7,0)*K864)</f>
        <v/>
      </c>
      <c r="Q864" s="2" t="str">
        <f>IF(B864="","",VLOOKUP(AC864,Varsayımlar!$B:$Q,8,0))</f>
        <v/>
      </c>
      <c r="R864" s="2" t="str">
        <f>IF(B864="","",VLOOKUP(AC864,Varsayımlar!$B:$Q,9,0))</f>
        <v/>
      </c>
      <c r="S864" s="2" t="str">
        <f>IF(B864="","",VLOOKUP(AC864,Varsayımlar!$B:$Q,10,0))</f>
        <v/>
      </c>
      <c r="T864" s="2" t="str">
        <f>IF(B864="","",VLOOKUP(AC864,Varsayımlar!$B:$Q,11,0))</f>
        <v/>
      </c>
      <c r="U864" s="2" t="str">
        <f>IF(B864="","",VLOOKUP(AC864,Varsayımlar!$B:$Q,12,0))</f>
        <v/>
      </c>
      <c r="V864" s="2" t="str">
        <f>IF(B864="","",VLOOKUP(AC864,Varsayımlar!$B:$Q,13,0))</f>
        <v/>
      </c>
      <c r="W864" s="2" t="str">
        <f>IF(B864="","",VLOOKUP(AC864,Varsayımlar!$B:$Q,14,0))</f>
        <v/>
      </c>
      <c r="AA864" s="2" t="str">
        <f>IF(B864="","",VLOOKUP(AC864,Varsayımlar!$B:$Q,15,0))</f>
        <v/>
      </c>
      <c r="AB864" s="2" t="str">
        <f>IF(B864="","",VLOOKUP(AC864,Varsayımlar!$B:$Q,16,0))</f>
        <v/>
      </c>
      <c r="AC864" s="2" t="str">
        <f t="shared" si="26"/>
        <v/>
      </c>
    </row>
    <row r="865" spans="2:29" hidden="1" x14ac:dyDescent="0.25">
      <c r="B865" s="6"/>
      <c r="C865" s="7" t="str">
        <f>IF(B865="","",VLOOKUP(AC865,Varsayımlar!$B:$Q,3,0))</f>
        <v/>
      </c>
      <c r="D865" s="7"/>
      <c r="H865" s="5" t="str">
        <f>IF(B865="","",VLOOKUP(AC865,Varsayımlar!$B:$Q,5,0))</f>
        <v/>
      </c>
      <c r="I865" s="5"/>
      <c r="J865" s="5" t="str">
        <f>IF(B865="","",VLOOKUP(AC865,Varsayımlar!$B:$Q,6,0))</f>
        <v/>
      </c>
      <c r="P865" s="5" t="str">
        <f>IF(B865="","",VLOOKUP(AC865,Varsayımlar!$B:$Q,7,0)*K865)</f>
        <v/>
      </c>
      <c r="Q865" s="5" t="str">
        <f>IF(B865="","",VLOOKUP(AC865,Varsayımlar!$B:$Q,8,0))</f>
        <v/>
      </c>
      <c r="R865" s="5" t="str">
        <f>IF(B865="","",VLOOKUP(AC865,Varsayımlar!$B:$Q,9,0))</f>
        <v/>
      </c>
      <c r="S865" s="5" t="str">
        <f>IF(B865="","",VLOOKUP(AC865,Varsayımlar!$B:$Q,10,0))</f>
        <v/>
      </c>
      <c r="T865" s="5" t="str">
        <f>IF(B865="","",VLOOKUP(AC865,Varsayımlar!$B:$Q,11,0))</f>
        <v/>
      </c>
      <c r="U865" s="5" t="str">
        <f>IF(B865="","",VLOOKUP(AC865,Varsayımlar!$B:$Q,12,0))</f>
        <v/>
      </c>
      <c r="V865" s="5" t="str">
        <f>IF(B865="","",VLOOKUP(AC865,Varsayımlar!$B:$Q,13,0))</f>
        <v/>
      </c>
      <c r="W865" s="5" t="str">
        <f>IF(B865="","",VLOOKUP(AC865,Varsayımlar!$B:$Q,14,0))</f>
        <v/>
      </c>
      <c r="AA865" s="5" t="str">
        <f>IF(B865="","",VLOOKUP(AC865,Varsayımlar!$B:$Q,15,0))</f>
        <v/>
      </c>
      <c r="AB865" s="5" t="str">
        <f>IF(B865="","",VLOOKUP(AC865,Varsayımlar!$B:$Q,16,0))</f>
        <v/>
      </c>
      <c r="AC865" s="5" t="str">
        <f t="shared" si="26"/>
        <v/>
      </c>
    </row>
    <row r="866" spans="2:29" hidden="1" x14ac:dyDescent="0.25">
      <c r="C866" s="3" t="str">
        <f>IF(B866="","",VLOOKUP(AC866,Varsayımlar!$B:$Q,3,0))</f>
        <v/>
      </c>
      <c r="H866" s="2" t="str">
        <f>IF(B866="","",VLOOKUP(AC866,Varsayımlar!$B:$Q,5,0))</f>
        <v/>
      </c>
      <c r="J866" s="2" t="str">
        <f>IF(B866="","",VLOOKUP(AC866,Varsayımlar!$B:$Q,6,0))</f>
        <v/>
      </c>
      <c r="P866" s="2" t="str">
        <f>IF(B866="","",VLOOKUP(AC866,Varsayımlar!$B:$Q,7,0)*K866)</f>
        <v/>
      </c>
      <c r="Q866" s="2" t="str">
        <f>IF(B866="","",VLOOKUP(AC866,Varsayımlar!$B:$Q,8,0))</f>
        <v/>
      </c>
      <c r="R866" s="2" t="str">
        <f>IF(B866="","",VLOOKUP(AC866,Varsayımlar!$B:$Q,9,0))</f>
        <v/>
      </c>
      <c r="S866" s="2" t="str">
        <f>IF(B866="","",VLOOKUP(AC866,Varsayımlar!$B:$Q,10,0))</f>
        <v/>
      </c>
      <c r="T866" s="2" t="str">
        <f>IF(B866="","",VLOOKUP(AC866,Varsayımlar!$B:$Q,11,0))</f>
        <v/>
      </c>
      <c r="U866" s="2" t="str">
        <f>IF(B866="","",VLOOKUP(AC866,Varsayımlar!$B:$Q,12,0))</f>
        <v/>
      </c>
      <c r="V866" s="2" t="str">
        <f>IF(B866="","",VLOOKUP(AC866,Varsayımlar!$B:$Q,13,0))</f>
        <v/>
      </c>
      <c r="W866" s="2" t="str">
        <f>IF(B866="","",VLOOKUP(AC866,Varsayımlar!$B:$Q,14,0))</f>
        <v/>
      </c>
      <c r="AA866" s="2" t="str">
        <f>IF(B866="","",VLOOKUP(AC866,Varsayımlar!$B:$Q,15,0))</f>
        <v/>
      </c>
      <c r="AB866" s="2" t="str">
        <f>IF(B866="","",VLOOKUP(AC866,Varsayımlar!$B:$Q,16,0))</f>
        <v/>
      </c>
      <c r="AC866" s="2" t="str">
        <f t="shared" si="26"/>
        <v/>
      </c>
    </row>
    <row r="867" spans="2:29" hidden="1" x14ac:dyDescent="0.25">
      <c r="B867" s="6"/>
      <c r="C867" s="7" t="str">
        <f>IF(B867="","",VLOOKUP(AC867,Varsayımlar!$B:$Q,3,0))</f>
        <v/>
      </c>
      <c r="D867" s="7"/>
      <c r="H867" s="5" t="str">
        <f>IF(B867="","",VLOOKUP(AC867,Varsayımlar!$B:$Q,5,0))</f>
        <v/>
      </c>
      <c r="I867" s="5"/>
      <c r="J867" s="5" t="str">
        <f>IF(B867="","",VLOOKUP(AC867,Varsayımlar!$B:$Q,6,0))</f>
        <v/>
      </c>
      <c r="P867" s="5" t="str">
        <f>IF(B867="","",VLOOKUP(AC867,Varsayımlar!$B:$Q,7,0)*K867)</f>
        <v/>
      </c>
      <c r="Q867" s="5" t="str">
        <f>IF(B867="","",VLOOKUP(AC867,Varsayımlar!$B:$Q,8,0))</f>
        <v/>
      </c>
      <c r="R867" s="5" t="str">
        <f>IF(B867="","",VLOOKUP(AC867,Varsayımlar!$B:$Q,9,0))</f>
        <v/>
      </c>
      <c r="S867" s="5" t="str">
        <f>IF(B867="","",VLOOKUP(AC867,Varsayımlar!$B:$Q,10,0))</f>
        <v/>
      </c>
      <c r="T867" s="5" t="str">
        <f>IF(B867="","",VLOOKUP(AC867,Varsayımlar!$B:$Q,11,0))</f>
        <v/>
      </c>
      <c r="U867" s="5" t="str">
        <f>IF(B867="","",VLOOKUP(AC867,Varsayımlar!$B:$Q,12,0))</f>
        <v/>
      </c>
      <c r="V867" s="5" t="str">
        <f>IF(B867="","",VLOOKUP(AC867,Varsayımlar!$B:$Q,13,0))</f>
        <v/>
      </c>
      <c r="W867" s="5" t="str">
        <f>IF(B867="","",VLOOKUP(AC867,Varsayımlar!$B:$Q,14,0))</f>
        <v/>
      </c>
      <c r="AA867" s="5" t="str">
        <f>IF(B867="","",VLOOKUP(AC867,Varsayımlar!$B:$Q,15,0))</f>
        <v/>
      </c>
      <c r="AB867" s="5" t="str">
        <f>IF(B867="","",VLOOKUP(AC867,Varsayımlar!$B:$Q,16,0))</f>
        <v/>
      </c>
      <c r="AC867" s="5" t="str">
        <f t="shared" si="26"/>
        <v/>
      </c>
    </row>
    <row r="868" spans="2:29" hidden="1" x14ac:dyDescent="0.25">
      <c r="C868" s="3" t="str">
        <f>IF(B868="","",VLOOKUP(AC868,Varsayımlar!$B:$Q,3,0))</f>
        <v/>
      </c>
      <c r="H868" s="2" t="str">
        <f>IF(B868="","",VLOOKUP(AC868,Varsayımlar!$B:$Q,5,0))</f>
        <v/>
      </c>
      <c r="J868" s="2" t="str">
        <f>IF(B868="","",VLOOKUP(AC868,Varsayımlar!$B:$Q,6,0))</f>
        <v/>
      </c>
      <c r="P868" s="2" t="str">
        <f>IF(B868="","",VLOOKUP(AC868,Varsayımlar!$B:$Q,7,0)*K868)</f>
        <v/>
      </c>
      <c r="Q868" s="2" t="str">
        <f>IF(B868="","",VLOOKUP(AC868,Varsayımlar!$B:$Q,8,0))</f>
        <v/>
      </c>
      <c r="R868" s="2" t="str">
        <f>IF(B868="","",VLOOKUP(AC868,Varsayımlar!$B:$Q,9,0))</f>
        <v/>
      </c>
      <c r="S868" s="2" t="str">
        <f>IF(B868="","",VLOOKUP(AC868,Varsayımlar!$B:$Q,10,0))</f>
        <v/>
      </c>
      <c r="T868" s="2" t="str">
        <f>IF(B868="","",VLOOKUP(AC868,Varsayımlar!$B:$Q,11,0))</f>
        <v/>
      </c>
      <c r="U868" s="2" t="str">
        <f>IF(B868="","",VLOOKUP(AC868,Varsayımlar!$B:$Q,12,0))</f>
        <v/>
      </c>
      <c r="V868" s="2" t="str">
        <f>IF(B868="","",VLOOKUP(AC868,Varsayımlar!$B:$Q,13,0))</f>
        <v/>
      </c>
      <c r="W868" s="2" t="str">
        <f>IF(B868="","",VLOOKUP(AC868,Varsayımlar!$B:$Q,14,0))</f>
        <v/>
      </c>
      <c r="AA868" s="2" t="str">
        <f>IF(B868="","",VLOOKUP(AC868,Varsayımlar!$B:$Q,15,0))</f>
        <v/>
      </c>
      <c r="AB868" s="2" t="str">
        <f>IF(B868="","",VLOOKUP(AC868,Varsayımlar!$B:$Q,16,0))</f>
        <v/>
      </c>
      <c r="AC868" s="2" t="str">
        <f t="shared" si="26"/>
        <v/>
      </c>
    </row>
    <row r="869" spans="2:29" hidden="1" x14ac:dyDescent="0.25">
      <c r="B869" s="6"/>
      <c r="C869" s="7" t="str">
        <f>IF(B869="","",VLOOKUP(AC869,Varsayımlar!$B:$Q,3,0))</f>
        <v/>
      </c>
      <c r="D869" s="7"/>
      <c r="H869" s="5" t="str">
        <f>IF(B869="","",VLOOKUP(AC869,Varsayımlar!$B:$Q,5,0))</f>
        <v/>
      </c>
      <c r="I869" s="5"/>
      <c r="J869" s="5" t="str">
        <f>IF(B869="","",VLOOKUP(AC869,Varsayımlar!$B:$Q,6,0))</f>
        <v/>
      </c>
      <c r="P869" s="5" t="str">
        <f>IF(B869="","",VLOOKUP(AC869,Varsayımlar!$B:$Q,7,0)*K869)</f>
        <v/>
      </c>
      <c r="Q869" s="5" t="str">
        <f>IF(B869="","",VLOOKUP(AC869,Varsayımlar!$B:$Q,8,0))</f>
        <v/>
      </c>
      <c r="R869" s="5" t="str">
        <f>IF(B869="","",VLOOKUP(AC869,Varsayımlar!$B:$Q,9,0))</f>
        <v/>
      </c>
      <c r="S869" s="5" t="str">
        <f>IF(B869="","",VLOOKUP(AC869,Varsayımlar!$B:$Q,10,0))</f>
        <v/>
      </c>
      <c r="T869" s="5" t="str">
        <f>IF(B869="","",VLOOKUP(AC869,Varsayımlar!$B:$Q,11,0))</f>
        <v/>
      </c>
      <c r="U869" s="5" t="str">
        <f>IF(B869="","",VLOOKUP(AC869,Varsayımlar!$B:$Q,12,0))</f>
        <v/>
      </c>
      <c r="V869" s="5" t="str">
        <f>IF(B869="","",VLOOKUP(AC869,Varsayımlar!$B:$Q,13,0))</f>
        <v/>
      </c>
      <c r="W869" s="5" t="str">
        <f>IF(B869="","",VLOOKUP(AC869,Varsayımlar!$B:$Q,14,0))</f>
        <v/>
      </c>
      <c r="AA869" s="5" t="str">
        <f>IF(B869="","",VLOOKUP(AC869,Varsayımlar!$B:$Q,15,0))</f>
        <v/>
      </c>
      <c r="AB869" s="5" t="str">
        <f>IF(B869="","",VLOOKUP(AC869,Varsayımlar!$B:$Q,16,0))</f>
        <v/>
      </c>
      <c r="AC869" s="5" t="str">
        <f t="shared" si="26"/>
        <v/>
      </c>
    </row>
    <row r="870" spans="2:29" hidden="1" x14ac:dyDescent="0.25">
      <c r="C870" s="3" t="str">
        <f>IF(B870="","",VLOOKUP(AC870,Varsayımlar!$B:$Q,3,0))</f>
        <v/>
      </c>
      <c r="H870" s="2" t="str">
        <f>IF(B870="","",VLOOKUP(AC870,Varsayımlar!$B:$Q,5,0))</f>
        <v/>
      </c>
      <c r="J870" s="2" t="str">
        <f>IF(B870="","",VLOOKUP(AC870,Varsayımlar!$B:$Q,6,0))</f>
        <v/>
      </c>
      <c r="P870" s="2" t="str">
        <f>IF(B870="","",VLOOKUP(AC870,Varsayımlar!$B:$Q,7,0)*K870)</f>
        <v/>
      </c>
      <c r="Q870" s="2" t="str">
        <f>IF(B870="","",VLOOKUP(AC870,Varsayımlar!$B:$Q,8,0))</f>
        <v/>
      </c>
      <c r="R870" s="2" t="str">
        <f>IF(B870="","",VLOOKUP(AC870,Varsayımlar!$B:$Q,9,0))</f>
        <v/>
      </c>
      <c r="S870" s="2" t="str">
        <f>IF(B870="","",VLOOKUP(AC870,Varsayımlar!$B:$Q,10,0))</f>
        <v/>
      </c>
      <c r="T870" s="2" t="str">
        <f>IF(B870="","",VLOOKUP(AC870,Varsayımlar!$B:$Q,11,0))</f>
        <v/>
      </c>
      <c r="U870" s="2" t="str">
        <f>IF(B870="","",VLOOKUP(AC870,Varsayımlar!$B:$Q,12,0))</f>
        <v/>
      </c>
      <c r="V870" s="2" t="str">
        <f>IF(B870="","",VLOOKUP(AC870,Varsayımlar!$B:$Q,13,0))</f>
        <v/>
      </c>
      <c r="W870" s="2" t="str">
        <f>IF(B870="","",VLOOKUP(AC870,Varsayımlar!$B:$Q,14,0))</f>
        <v/>
      </c>
      <c r="AA870" s="2" t="str">
        <f>IF(B870="","",VLOOKUP(AC870,Varsayımlar!$B:$Q,15,0))</f>
        <v/>
      </c>
      <c r="AB870" s="2" t="str">
        <f>IF(B870="","",VLOOKUP(AC870,Varsayımlar!$B:$Q,16,0))</f>
        <v/>
      </c>
      <c r="AC870" s="2" t="str">
        <f t="shared" si="26"/>
        <v/>
      </c>
    </row>
    <row r="871" spans="2:29" hidden="1" x14ac:dyDescent="0.25">
      <c r="B871" s="6"/>
      <c r="C871" s="7" t="str">
        <f>IF(B871="","",VLOOKUP(AC871,Varsayımlar!$B:$Q,3,0))</f>
        <v/>
      </c>
      <c r="D871" s="7"/>
      <c r="H871" s="5" t="str">
        <f>IF(B871="","",VLOOKUP(AC871,Varsayımlar!$B:$Q,5,0))</f>
        <v/>
      </c>
      <c r="I871" s="5"/>
      <c r="J871" s="5" t="str">
        <f>IF(B871="","",VLOOKUP(AC871,Varsayımlar!$B:$Q,6,0))</f>
        <v/>
      </c>
      <c r="P871" s="5" t="str">
        <f>IF(B871="","",VLOOKUP(AC871,Varsayımlar!$B:$Q,7,0)*K871)</f>
        <v/>
      </c>
      <c r="Q871" s="5" t="str">
        <f>IF(B871="","",VLOOKUP(AC871,Varsayımlar!$B:$Q,8,0))</f>
        <v/>
      </c>
      <c r="R871" s="5" t="str">
        <f>IF(B871="","",VLOOKUP(AC871,Varsayımlar!$B:$Q,9,0))</f>
        <v/>
      </c>
      <c r="S871" s="5" t="str">
        <f>IF(B871="","",VLOOKUP(AC871,Varsayımlar!$B:$Q,10,0))</f>
        <v/>
      </c>
      <c r="T871" s="5" t="str">
        <f>IF(B871="","",VLOOKUP(AC871,Varsayımlar!$B:$Q,11,0))</f>
        <v/>
      </c>
      <c r="U871" s="5" t="str">
        <f>IF(B871="","",VLOOKUP(AC871,Varsayımlar!$B:$Q,12,0))</f>
        <v/>
      </c>
      <c r="V871" s="5" t="str">
        <f>IF(B871="","",VLOOKUP(AC871,Varsayımlar!$B:$Q,13,0))</f>
        <v/>
      </c>
      <c r="W871" s="5" t="str">
        <f>IF(B871="","",VLOOKUP(AC871,Varsayımlar!$B:$Q,14,0))</f>
        <v/>
      </c>
      <c r="AA871" s="5" t="str">
        <f>IF(B871="","",VLOOKUP(AC871,Varsayımlar!$B:$Q,15,0))</f>
        <v/>
      </c>
      <c r="AB871" s="5" t="str">
        <f>IF(B871="","",VLOOKUP(AC871,Varsayımlar!$B:$Q,16,0))</f>
        <v/>
      </c>
      <c r="AC871" s="5" t="str">
        <f t="shared" si="26"/>
        <v/>
      </c>
    </row>
    <row r="872" spans="2:29" hidden="1" x14ac:dyDescent="0.25">
      <c r="C872" s="3" t="str">
        <f>IF(B872="","",VLOOKUP(AC872,Varsayımlar!$B:$Q,3,0))</f>
        <v/>
      </c>
      <c r="H872" s="2" t="str">
        <f>IF(B872="","",VLOOKUP(AC872,Varsayımlar!$B:$Q,5,0))</f>
        <v/>
      </c>
      <c r="J872" s="2" t="str">
        <f>IF(B872="","",VLOOKUP(AC872,Varsayımlar!$B:$Q,6,0))</f>
        <v/>
      </c>
      <c r="P872" s="2" t="str">
        <f>IF(B872="","",VLOOKUP(AC872,Varsayımlar!$B:$Q,7,0)*K872)</f>
        <v/>
      </c>
      <c r="Q872" s="2" t="str">
        <f>IF(B872="","",VLOOKUP(AC872,Varsayımlar!$B:$Q,8,0))</f>
        <v/>
      </c>
      <c r="R872" s="2" t="str">
        <f>IF(B872="","",VLOOKUP(AC872,Varsayımlar!$B:$Q,9,0))</f>
        <v/>
      </c>
      <c r="S872" s="2" t="str">
        <f>IF(B872="","",VLOOKUP(AC872,Varsayımlar!$B:$Q,10,0))</f>
        <v/>
      </c>
      <c r="T872" s="2" t="str">
        <f>IF(B872="","",VLOOKUP(AC872,Varsayımlar!$B:$Q,11,0))</f>
        <v/>
      </c>
      <c r="U872" s="2" t="str">
        <f>IF(B872="","",VLOOKUP(AC872,Varsayımlar!$B:$Q,12,0))</f>
        <v/>
      </c>
      <c r="V872" s="2" t="str">
        <f>IF(B872="","",VLOOKUP(AC872,Varsayımlar!$B:$Q,13,0))</f>
        <v/>
      </c>
      <c r="W872" s="2" t="str">
        <f>IF(B872="","",VLOOKUP(AC872,Varsayımlar!$B:$Q,14,0))</f>
        <v/>
      </c>
      <c r="AA872" s="2" t="str">
        <f>IF(B872="","",VLOOKUP(AC872,Varsayımlar!$B:$Q,15,0))</f>
        <v/>
      </c>
      <c r="AB872" s="2" t="str">
        <f>IF(B872="","",VLOOKUP(AC872,Varsayımlar!$B:$Q,16,0))</f>
        <v/>
      </c>
      <c r="AC872" s="2" t="str">
        <f t="shared" si="26"/>
        <v/>
      </c>
    </row>
    <row r="873" spans="2:29" hidden="1" x14ac:dyDescent="0.25">
      <c r="B873" s="6"/>
      <c r="C873" s="7" t="str">
        <f>IF(B873="","",VLOOKUP(AC873,Varsayımlar!$B:$Q,3,0))</f>
        <v/>
      </c>
      <c r="D873" s="7"/>
      <c r="H873" s="5" t="str">
        <f>IF(B873="","",VLOOKUP(AC873,Varsayımlar!$B:$Q,5,0))</f>
        <v/>
      </c>
      <c r="I873" s="5"/>
      <c r="J873" s="5" t="str">
        <f>IF(B873="","",VLOOKUP(AC873,Varsayımlar!$B:$Q,6,0))</f>
        <v/>
      </c>
      <c r="P873" s="5" t="str">
        <f>IF(B873="","",VLOOKUP(AC873,Varsayımlar!$B:$Q,7,0)*K873)</f>
        <v/>
      </c>
      <c r="Q873" s="5" t="str">
        <f>IF(B873="","",VLOOKUP(AC873,Varsayımlar!$B:$Q,8,0))</f>
        <v/>
      </c>
      <c r="R873" s="5" t="str">
        <f>IF(B873="","",VLOOKUP(AC873,Varsayımlar!$B:$Q,9,0))</f>
        <v/>
      </c>
      <c r="S873" s="5" t="str">
        <f>IF(B873="","",VLOOKUP(AC873,Varsayımlar!$B:$Q,10,0))</f>
        <v/>
      </c>
      <c r="T873" s="5" t="str">
        <f>IF(B873="","",VLOOKUP(AC873,Varsayımlar!$B:$Q,11,0))</f>
        <v/>
      </c>
      <c r="U873" s="5" t="str">
        <f>IF(B873="","",VLOOKUP(AC873,Varsayımlar!$B:$Q,12,0))</f>
        <v/>
      </c>
      <c r="V873" s="5" t="str">
        <f>IF(B873="","",VLOOKUP(AC873,Varsayımlar!$B:$Q,13,0))</f>
        <v/>
      </c>
      <c r="W873" s="5" t="str">
        <f>IF(B873="","",VLOOKUP(AC873,Varsayımlar!$B:$Q,14,0))</f>
        <v/>
      </c>
      <c r="AA873" s="5" t="str">
        <f>IF(B873="","",VLOOKUP(AC873,Varsayımlar!$B:$Q,15,0))</f>
        <v/>
      </c>
      <c r="AB873" s="5" t="str">
        <f>IF(B873="","",VLOOKUP(AC873,Varsayımlar!$B:$Q,16,0))</f>
        <v/>
      </c>
      <c r="AC873" s="5" t="str">
        <f t="shared" si="26"/>
        <v/>
      </c>
    </row>
    <row r="874" spans="2:29" hidden="1" x14ac:dyDescent="0.25">
      <c r="C874" s="3" t="str">
        <f>IF(B874="","",VLOOKUP(AC874,Varsayımlar!$B:$Q,3,0))</f>
        <v/>
      </c>
      <c r="H874" s="2" t="str">
        <f>IF(B874="","",VLOOKUP(AC874,Varsayımlar!$B:$Q,5,0))</f>
        <v/>
      </c>
      <c r="J874" s="2" t="str">
        <f>IF(B874="","",VLOOKUP(AC874,Varsayımlar!$B:$Q,6,0))</f>
        <v/>
      </c>
      <c r="P874" s="2" t="str">
        <f>IF(B874="","",VLOOKUP(AC874,Varsayımlar!$B:$Q,7,0)*K874)</f>
        <v/>
      </c>
      <c r="Q874" s="2" t="str">
        <f>IF(B874="","",VLOOKUP(AC874,Varsayımlar!$B:$Q,8,0))</f>
        <v/>
      </c>
      <c r="R874" s="2" t="str">
        <f>IF(B874="","",VLOOKUP(AC874,Varsayımlar!$B:$Q,9,0))</f>
        <v/>
      </c>
      <c r="S874" s="2" t="str">
        <f>IF(B874="","",VLOOKUP(AC874,Varsayımlar!$B:$Q,10,0))</f>
        <v/>
      </c>
      <c r="T874" s="2" t="str">
        <f>IF(B874="","",VLOOKUP(AC874,Varsayımlar!$B:$Q,11,0))</f>
        <v/>
      </c>
      <c r="U874" s="2" t="str">
        <f>IF(B874="","",VLOOKUP(AC874,Varsayımlar!$B:$Q,12,0))</f>
        <v/>
      </c>
      <c r="V874" s="2" t="str">
        <f>IF(B874="","",VLOOKUP(AC874,Varsayımlar!$B:$Q,13,0))</f>
        <v/>
      </c>
      <c r="W874" s="2" t="str">
        <f>IF(B874="","",VLOOKUP(AC874,Varsayımlar!$B:$Q,14,0))</f>
        <v/>
      </c>
      <c r="AA874" s="2" t="str">
        <f>IF(B874="","",VLOOKUP(AC874,Varsayımlar!$B:$Q,15,0))</f>
        <v/>
      </c>
      <c r="AB874" s="2" t="str">
        <f>IF(B874="","",VLOOKUP(AC874,Varsayımlar!$B:$Q,16,0))</f>
        <v/>
      </c>
      <c r="AC874" s="2" t="str">
        <f t="shared" si="26"/>
        <v/>
      </c>
    </row>
    <row r="875" spans="2:29" hidden="1" x14ac:dyDescent="0.25">
      <c r="B875" s="6"/>
      <c r="C875" s="7" t="str">
        <f>IF(B875="","",VLOOKUP(AC875,Varsayımlar!$B:$Q,3,0))</f>
        <v/>
      </c>
      <c r="D875" s="7"/>
      <c r="H875" s="5" t="str">
        <f>IF(B875="","",VLOOKUP(AC875,Varsayımlar!$B:$Q,5,0))</f>
        <v/>
      </c>
      <c r="I875" s="5"/>
      <c r="J875" s="5" t="str">
        <f>IF(B875="","",VLOOKUP(AC875,Varsayımlar!$B:$Q,6,0))</f>
        <v/>
      </c>
      <c r="P875" s="5" t="str">
        <f>IF(B875="","",VLOOKUP(AC875,Varsayımlar!$B:$Q,7,0)*K875)</f>
        <v/>
      </c>
      <c r="Q875" s="5" t="str">
        <f>IF(B875="","",VLOOKUP(AC875,Varsayımlar!$B:$Q,8,0))</f>
        <v/>
      </c>
      <c r="R875" s="5" t="str">
        <f>IF(B875="","",VLOOKUP(AC875,Varsayımlar!$B:$Q,9,0))</f>
        <v/>
      </c>
      <c r="S875" s="5" t="str">
        <f>IF(B875="","",VLOOKUP(AC875,Varsayımlar!$B:$Q,10,0))</f>
        <v/>
      </c>
      <c r="T875" s="5" t="str">
        <f>IF(B875="","",VLOOKUP(AC875,Varsayımlar!$B:$Q,11,0))</f>
        <v/>
      </c>
      <c r="U875" s="5" t="str">
        <f>IF(B875="","",VLOOKUP(AC875,Varsayımlar!$B:$Q,12,0))</f>
        <v/>
      </c>
      <c r="V875" s="5" t="str">
        <f>IF(B875="","",VLOOKUP(AC875,Varsayımlar!$B:$Q,13,0))</f>
        <v/>
      </c>
      <c r="W875" s="5" t="str">
        <f>IF(B875="","",VLOOKUP(AC875,Varsayımlar!$B:$Q,14,0))</f>
        <v/>
      </c>
      <c r="AA875" s="5" t="str">
        <f>IF(B875="","",VLOOKUP(AC875,Varsayımlar!$B:$Q,15,0))</f>
        <v/>
      </c>
      <c r="AB875" s="5" t="str">
        <f>IF(B875="","",VLOOKUP(AC875,Varsayımlar!$B:$Q,16,0))</f>
        <v/>
      </c>
      <c r="AC875" s="5" t="str">
        <f t="shared" si="26"/>
        <v/>
      </c>
    </row>
    <row r="876" spans="2:29" hidden="1" x14ac:dyDescent="0.25">
      <c r="C876" s="3" t="str">
        <f>IF(B876="","",VLOOKUP(AC876,Varsayımlar!$B:$Q,3,0))</f>
        <v/>
      </c>
      <c r="H876" s="2" t="str">
        <f>IF(B876="","",VLOOKUP(AC876,Varsayımlar!$B:$Q,5,0))</f>
        <v/>
      </c>
      <c r="J876" s="2" t="str">
        <f>IF(B876="","",VLOOKUP(AC876,Varsayımlar!$B:$Q,6,0))</f>
        <v/>
      </c>
      <c r="P876" s="2" t="str">
        <f>IF(B876="","",VLOOKUP(AC876,Varsayımlar!$B:$Q,7,0)*K876)</f>
        <v/>
      </c>
      <c r="Q876" s="2" t="str">
        <f>IF(B876="","",VLOOKUP(AC876,Varsayımlar!$B:$Q,8,0))</f>
        <v/>
      </c>
      <c r="R876" s="2" t="str">
        <f>IF(B876="","",VLOOKUP(AC876,Varsayımlar!$B:$Q,9,0))</f>
        <v/>
      </c>
      <c r="S876" s="2" t="str">
        <f>IF(B876="","",VLOOKUP(AC876,Varsayımlar!$B:$Q,10,0))</f>
        <v/>
      </c>
      <c r="T876" s="2" t="str">
        <f>IF(B876="","",VLOOKUP(AC876,Varsayımlar!$B:$Q,11,0))</f>
        <v/>
      </c>
      <c r="U876" s="2" t="str">
        <f>IF(B876="","",VLOOKUP(AC876,Varsayımlar!$B:$Q,12,0))</f>
        <v/>
      </c>
      <c r="V876" s="2" t="str">
        <f>IF(B876="","",VLOOKUP(AC876,Varsayımlar!$B:$Q,13,0))</f>
        <v/>
      </c>
      <c r="W876" s="2" t="str">
        <f>IF(B876="","",VLOOKUP(AC876,Varsayımlar!$B:$Q,14,0))</f>
        <v/>
      </c>
      <c r="AA876" s="2" t="str">
        <f>IF(B876="","",VLOOKUP(AC876,Varsayımlar!$B:$Q,15,0))</f>
        <v/>
      </c>
      <c r="AB876" s="2" t="str">
        <f>IF(B876="","",VLOOKUP(AC876,Varsayımlar!$B:$Q,16,0))</f>
        <v/>
      </c>
      <c r="AC876" s="2" t="str">
        <f t="shared" si="26"/>
        <v/>
      </c>
    </row>
    <row r="877" spans="2:29" hidden="1" x14ac:dyDescent="0.25">
      <c r="B877" s="6"/>
      <c r="C877" s="7" t="str">
        <f>IF(B877="","",VLOOKUP(AC877,Varsayımlar!$B:$Q,3,0))</f>
        <v/>
      </c>
      <c r="D877" s="7"/>
      <c r="H877" s="5" t="str">
        <f>IF(B877="","",VLOOKUP(AC877,Varsayımlar!$B:$Q,5,0))</f>
        <v/>
      </c>
      <c r="I877" s="5"/>
      <c r="J877" s="5" t="str">
        <f>IF(B877="","",VLOOKUP(AC877,Varsayımlar!$B:$Q,6,0))</f>
        <v/>
      </c>
      <c r="P877" s="5" t="str">
        <f>IF(B877="","",VLOOKUP(AC877,Varsayımlar!$B:$Q,7,0)*K877)</f>
        <v/>
      </c>
      <c r="Q877" s="5" t="str">
        <f>IF(B877="","",VLOOKUP(AC877,Varsayımlar!$B:$Q,8,0))</f>
        <v/>
      </c>
      <c r="R877" s="5" t="str">
        <f>IF(B877="","",VLOOKUP(AC877,Varsayımlar!$B:$Q,9,0))</f>
        <v/>
      </c>
      <c r="S877" s="5" t="str">
        <f>IF(B877="","",VLOOKUP(AC877,Varsayımlar!$B:$Q,10,0))</f>
        <v/>
      </c>
      <c r="T877" s="5" t="str">
        <f>IF(B877="","",VLOOKUP(AC877,Varsayımlar!$B:$Q,11,0))</f>
        <v/>
      </c>
      <c r="U877" s="5" t="str">
        <f>IF(B877="","",VLOOKUP(AC877,Varsayımlar!$B:$Q,12,0))</f>
        <v/>
      </c>
      <c r="V877" s="5" t="str">
        <f>IF(B877="","",VLOOKUP(AC877,Varsayımlar!$B:$Q,13,0))</f>
        <v/>
      </c>
      <c r="W877" s="5" t="str">
        <f>IF(B877="","",VLOOKUP(AC877,Varsayımlar!$B:$Q,14,0))</f>
        <v/>
      </c>
      <c r="AA877" s="5" t="str">
        <f>IF(B877="","",VLOOKUP(AC877,Varsayımlar!$B:$Q,15,0))</f>
        <v/>
      </c>
      <c r="AB877" s="5" t="str">
        <f>IF(B877="","",VLOOKUP(AC877,Varsayımlar!$B:$Q,16,0))</f>
        <v/>
      </c>
      <c r="AC877" s="5" t="str">
        <f t="shared" si="26"/>
        <v/>
      </c>
    </row>
    <row r="878" spans="2:29" hidden="1" x14ac:dyDescent="0.25">
      <c r="C878" s="3" t="str">
        <f>IF(B878="","",VLOOKUP(AC878,Varsayımlar!$B:$Q,3,0))</f>
        <v/>
      </c>
      <c r="H878" s="2" t="str">
        <f>IF(B878="","",VLOOKUP(AC878,Varsayımlar!$B:$Q,5,0))</f>
        <v/>
      </c>
      <c r="J878" s="2" t="str">
        <f>IF(B878="","",VLOOKUP(AC878,Varsayımlar!$B:$Q,6,0))</f>
        <v/>
      </c>
      <c r="P878" s="2" t="str">
        <f>IF(B878="","",VLOOKUP(AC878,Varsayımlar!$B:$Q,7,0)*K878)</f>
        <v/>
      </c>
      <c r="Q878" s="2" t="str">
        <f>IF(B878="","",VLOOKUP(AC878,Varsayımlar!$B:$Q,8,0))</f>
        <v/>
      </c>
      <c r="R878" s="2" t="str">
        <f>IF(B878="","",VLOOKUP(AC878,Varsayımlar!$B:$Q,9,0))</f>
        <v/>
      </c>
      <c r="S878" s="2" t="str">
        <f>IF(B878="","",VLOOKUP(AC878,Varsayımlar!$B:$Q,10,0))</f>
        <v/>
      </c>
      <c r="T878" s="2" t="str">
        <f>IF(B878="","",VLOOKUP(AC878,Varsayımlar!$B:$Q,11,0))</f>
        <v/>
      </c>
      <c r="U878" s="2" t="str">
        <f>IF(B878="","",VLOOKUP(AC878,Varsayımlar!$B:$Q,12,0))</f>
        <v/>
      </c>
      <c r="V878" s="2" t="str">
        <f>IF(B878="","",VLOOKUP(AC878,Varsayımlar!$B:$Q,13,0))</f>
        <v/>
      </c>
      <c r="W878" s="2" t="str">
        <f>IF(B878="","",VLOOKUP(AC878,Varsayımlar!$B:$Q,14,0))</f>
        <v/>
      </c>
      <c r="AA878" s="2" t="str">
        <f>IF(B878="","",VLOOKUP(AC878,Varsayımlar!$B:$Q,15,0))</f>
        <v/>
      </c>
      <c r="AB878" s="2" t="str">
        <f>IF(B878="","",VLOOKUP(AC878,Varsayımlar!$B:$Q,16,0))</f>
        <v/>
      </c>
      <c r="AC878" s="2" t="str">
        <f t="shared" si="26"/>
        <v/>
      </c>
    </row>
    <row r="879" spans="2:29" hidden="1" x14ac:dyDescent="0.25">
      <c r="B879" s="6"/>
      <c r="C879" s="7" t="str">
        <f>IF(B879="","",VLOOKUP(AC879,Varsayımlar!$B:$Q,3,0))</f>
        <v/>
      </c>
      <c r="D879" s="7"/>
      <c r="H879" s="5" t="str">
        <f>IF(B879="","",VLOOKUP(AC879,Varsayımlar!$B:$Q,5,0))</f>
        <v/>
      </c>
      <c r="I879" s="5"/>
      <c r="J879" s="5" t="str">
        <f>IF(B879="","",VLOOKUP(AC879,Varsayımlar!$B:$Q,6,0))</f>
        <v/>
      </c>
      <c r="P879" s="5" t="str">
        <f>IF(B879="","",VLOOKUP(AC879,Varsayımlar!$B:$Q,7,0)*K879)</f>
        <v/>
      </c>
      <c r="Q879" s="5" t="str">
        <f>IF(B879="","",VLOOKUP(AC879,Varsayımlar!$B:$Q,8,0))</f>
        <v/>
      </c>
      <c r="R879" s="5" t="str">
        <f>IF(B879="","",VLOOKUP(AC879,Varsayımlar!$B:$Q,9,0))</f>
        <v/>
      </c>
      <c r="S879" s="5" t="str">
        <f>IF(B879="","",VLOOKUP(AC879,Varsayımlar!$B:$Q,10,0))</f>
        <v/>
      </c>
      <c r="T879" s="5" t="str">
        <f>IF(B879="","",VLOOKUP(AC879,Varsayımlar!$B:$Q,11,0))</f>
        <v/>
      </c>
      <c r="U879" s="5" t="str">
        <f>IF(B879="","",VLOOKUP(AC879,Varsayımlar!$B:$Q,12,0))</f>
        <v/>
      </c>
      <c r="V879" s="5" t="str">
        <f>IF(B879="","",VLOOKUP(AC879,Varsayımlar!$B:$Q,13,0))</f>
        <v/>
      </c>
      <c r="W879" s="5" t="str">
        <f>IF(B879="","",VLOOKUP(AC879,Varsayımlar!$B:$Q,14,0))</f>
        <v/>
      </c>
      <c r="AA879" s="5" t="str">
        <f>IF(B879="","",VLOOKUP(AC879,Varsayımlar!$B:$Q,15,0))</f>
        <v/>
      </c>
      <c r="AB879" s="5" t="str">
        <f>IF(B879="","",VLOOKUP(AC879,Varsayımlar!$B:$Q,16,0))</f>
        <v/>
      </c>
      <c r="AC879" s="5" t="str">
        <f t="shared" si="26"/>
        <v/>
      </c>
    </row>
    <row r="880" spans="2:29" hidden="1" x14ac:dyDescent="0.25">
      <c r="C880" s="3" t="str">
        <f>IF(B880="","",VLOOKUP(AC880,Varsayımlar!$B:$Q,3,0))</f>
        <v/>
      </c>
      <c r="H880" s="2" t="str">
        <f>IF(B880="","",VLOOKUP(AC880,Varsayımlar!$B:$Q,5,0))</f>
        <v/>
      </c>
      <c r="J880" s="2" t="str">
        <f>IF(B880="","",VLOOKUP(AC880,Varsayımlar!$B:$Q,6,0))</f>
        <v/>
      </c>
      <c r="P880" s="2" t="str">
        <f>IF(B880="","",VLOOKUP(AC880,Varsayımlar!$B:$Q,7,0)*K880)</f>
        <v/>
      </c>
      <c r="Q880" s="2" t="str">
        <f>IF(B880="","",VLOOKUP(AC880,Varsayımlar!$B:$Q,8,0))</f>
        <v/>
      </c>
      <c r="R880" s="2" t="str">
        <f>IF(B880="","",VLOOKUP(AC880,Varsayımlar!$B:$Q,9,0))</f>
        <v/>
      </c>
      <c r="S880" s="2" t="str">
        <f>IF(B880="","",VLOOKUP(AC880,Varsayımlar!$B:$Q,10,0))</f>
        <v/>
      </c>
      <c r="T880" s="2" t="str">
        <f>IF(B880="","",VLOOKUP(AC880,Varsayımlar!$B:$Q,11,0))</f>
        <v/>
      </c>
      <c r="U880" s="2" t="str">
        <f>IF(B880="","",VLOOKUP(AC880,Varsayımlar!$B:$Q,12,0))</f>
        <v/>
      </c>
      <c r="V880" s="2" t="str">
        <f>IF(B880="","",VLOOKUP(AC880,Varsayımlar!$B:$Q,13,0))</f>
        <v/>
      </c>
      <c r="W880" s="2" t="str">
        <f>IF(B880="","",VLOOKUP(AC880,Varsayımlar!$B:$Q,14,0))</f>
        <v/>
      </c>
      <c r="AA880" s="2" t="str">
        <f>IF(B880="","",VLOOKUP(AC880,Varsayımlar!$B:$Q,15,0))</f>
        <v/>
      </c>
      <c r="AB880" s="2" t="str">
        <f>IF(B880="","",VLOOKUP(AC880,Varsayımlar!$B:$Q,16,0))</f>
        <v/>
      </c>
      <c r="AC880" s="2" t="str">
        <f t="shared" si="26"/>
        <v/>
      </c>
    </row>
    <row r="881" spans="2:29" hidden="1" x14ac:dyDescent="0.25">
      <c r="B881" s="6"/>
      <c r="C881" s="7" t="str">
        <f>IF(B881="","",VLOOKUP(AC881,Varsayımlar!$B:$Q,3,0))</f>
        <v/>
      </c>
      <c r="D881" s="7"/>
      <c r="H881" s="5" t="str">
        <f>IF(B881="","",VLOOKUP(AC881,Varsayımlar!$B:$Q,5,0))</f>
        <v/>
      </c>
      <c r="I881" s="5"/>
      <c r="J881" s="5" t="str">
        <f>IF(B881="","",VLOOKUP(AC881,Varsayımlar!$B:$Q,6,0))</f>
        <v/>
      </c>
      <c r="P881" s="5" t="str">
        <f>IF(B881="","",VLOOKUP(AC881,Varsayımlar!$B:$Q,7,0)*K881)</f>
        <v/>
      </c>
      <c r="Q881" s="5" t="str">
        <f>IF(B881="","",VLOOKUP(AC881,Varsayımlar!$B:$Q,8,0))</f>
        <v/>
      </c>
      <c r="R881" s="5" t="str">
        <f>IF(B881="","",VLOOKUP(AC881,Varsayımlar!$B:$Q,9,0))</f>
        <v/>
      </c>
      <c r="S881" s="5" t="str">
        <f>IF(B881="","",VLOOKUP(AC881,Varsayımlar!$B:$Q,10,0))</f>
        <v/>
      </c>
      <c r="T881" s="5" t="str">
        <f>IF(B881="","",VLOOKUP(AC881,Varsayımlar!$B:$Q,11,0))</f>
        <v/>
      </c>
      <c r="U881" s="5" t="str">
        <f>IF(B881="","",VLOOKUP(AC881,Varsayımlar!$B:$Q,12,0))</f>
        <v/>
      </c>
      <c r="V881" s="5" t="str">
        <f>IF(B881="","",VLOOKUP(AC881,Varsayımlar!$B:$Q,13,0))</f>
        <v/>
      </c>
      <c r="W881" s="5" t="str">
        <f>IF(B881="","",VLOOKUP(AC881,Varsayımlar!$B:$Q,14,0))</f>
        <v/>
      </c>
      <c r="AA881" s="5" t="str">
        <f>IF(B881="","",VLOOKUP(AC881,Varsayımlar!$B:$Q,15,0))</f>
        <v/>
      </c>
      <c r="AB881" s="5" t="str">
        <f>IF(B881="","",VLOOKUP(AC881,Varsayımlar!$B:$Q,16,0))</f>
        <v/>
      </c>
      <c r="AC881" s="5" t="str">
        <f t="shared" si="26"/>
        <v/>
      </c>
    </row>
    <row r="882" spans="2:29" hidden="1" x14ac:dyDescent="0.25">
      <c r="C882" s="3" t="str">
        <f>IF(B882="","",VLOOKUP(AC882,Varsayımlar!$B:$Q,3,0))</f>
        <v/>
      </c>
      <c r="H882" s="2" t="str">
        <f>IF(B882="","",VLOOKUP(AC882,Varsayımlar!$B:$Q,5,0))</f>
        <v/>
      </c>
      <c r="J882" s="2" t="str">
        <f>IF(B882="","",VLOOKUP(AC882,Varsayımlar!$B:$Q,6,0))</f>
        <v/>
      </c>
      <c r="P882" s="2" t="str">
        <f>IF(B882="","",VLOOKUP(AC882,Varsayımlar!$B:$Q,7,0)*K882)</f>
        <v/>
      </c>
      <c r="Q882" s="2" t="str">
        <f>IF(B882="","",VLOOKUP(AC882,Varsayımlar!$B:$Q,8,0))</f>
        <v/>
      </c>
      <c r="R882" s="2" t="str">
        <f>IF(B882="","",VLOOKUP(AC882,Varsayımlar!$B:$Q,9,0))</f>
        <v/>
      </c>
      <c r="S882" s="2" t="str">
        <f>IF(B882="","",VLOOKUP(AC882,Varsayımlar!$B:$Q,10,0))</f>
        <v/>
      </c>
      <c r="T882" s="2" t="str">
        <f>IF(B882="","",VLOOKUP(AC882,Varsayımlar!$B:$Q,11,0))</f>
        <v/>
      </c>
      <c r="U882" s="2" t="str">
        <f>IF(B882="","",VLOOKUP(AC882,Varsayımlar!$B:$Q,12,0))</f>
        <v/>
      </c>
      <c r="V882" s="2" t="str">
        <f>IF(B882="","",VLOOKUP(AC882,Varsayımlar!$B:$Q,13,0))</f>
        <v/>
      </c>
      <c r="W882" s="2" t="str">
        <f>IF(B882="","",VLOOKUP(AC882,Varsayımlar!$B:$Q,14,0))</f>
        <v/>
      </c>
      <c r="AA882" s="2" t="str">
        <f>IF(B882="","",VLOOKUP(AC882,Varsayımlar!$B:$Q,15,0))</f>
        <v/>
      </c>
      <c r="AB882" s="2" t="str">
        <f>IF(B882="","",VLOOKUP(AC882,Varsayımlar!$B:$Q,16,0))</f>
        <v/>
      </c>
      <c r="AC882" s="2" t="str">
        <f t="shared" si="26"/>
        <v/>
      </c>
    </row>
    <row r="883" spans="2:29" hidden="1" x14ac:dyDescent="0.25">
      <c r="B883" s="6"/>
      <c r="C883" s="7" t="str">
        <f>IF(B883="","",VLOOKUP(AC883,Varsayımlar!$B:$Q,3,0))</f>
        <v/>
      </c>
      <c r="D883" s="7"/>
      <c r="H883" s="5" t="str">
        <f>IF(B883="","",VLOOKUP(AC883,Varsayımlar!$B:$Q,5,0))</f>
        <v/>
      </c>
      <c r="I883" s="5"/>
      <c r="J883" s="5" t="str">
        <f>IF(B883="","",VLOOKUP(AC883,Varsayımlar!$B:$Q,6,0))</f>
        <v/>
      </c>
      <c r="P883" s="5" t="str">
        <f>IF(B883="","",VLOOKUP(AC883,Varsayımlar!$B:$Q,7,0)*K883)</f>
        <v/>
      </c>
      <c r="Q883" s="5" t="str">
        <f>IF(B883="","",VLOOKUP(AC883,Varsayımlar!$B:$Q,8,0))</f>
        <v/>
      </c>
      <c r="R883" s="5" t="str">
        <f>IF(B883="","",VLOOKUP(AC883,Varsayımlar!$B:$Q,9,0))</f>
        <v/>
      </c>
      <c r="S883" s="5" t="str">
        <f>IF(B883="","",VLOOKUP(AC883,Varsayımlar!$B:$Q,10,0))</f>
        <v/>
      </c>
      <c r="T883" s="5" t="str">
        <f>IF(B883="","",VLOOKUP(AC883,Varsayımlar!$B:$Q,11,0))</f>
        <v/>
      </c>
      <c r="U883" s="5" t="str">
        <f>IF(B883="","",VLOOKUP(AC883,Varsayımlar!$B:$Q,12,0))</f>
        <v/>
      </c>
      <c r="V883" s="5" t="str">
        <f>IF(B883="","",VLOOKUP(AC883,Varsayımlar!$B:$Q,13,0))</f>
        <v/>
      </c>
      <c r="W883" s="5" t="str">
        <f>IF(B883="","",VLOOKUP(AC883,Varsayımlar!$B:$Q,14,0))</f>
        <v/>
      </c>
      <c r="AA883" s="5" t="str">
        <f>IF(B883="","",VLOOKUP(AC883,Varsayımlar!$B:$Q,15,0))</f>
        <v/>
      </c>
      <c r="AB883" s="5" t="str">
        <f>IF(B883="","",VLOOKUP(AC883,Varsayımlar!$B:$Q,16,0))</f>
        <v/>
      </c>
      <c r="AC883" s="5" t="str">
        <f t="shared" si="26"/>
        <v/>
      </c>
    </row>
    <row r="884" spans="2:29" hidden="1" x14ac:dyDescent="0.25">
      <c r="C884" s="3" t="str">
        <f>IF(B884="","",VLOOKUP(AC884,Varsayımlar!$B:$Q,3,0))</f>
        <v/>
      </c>
      <c r="H884" s="2" t="str">
        <f>IF(B884="","",VLOOKUP(AC884,Varsayımlar!$B:$Q,5,0))</f>
        <v/>
      </c>
      <c r="J884" s="2" t="str">
        <f>IF(B884="","",VLOOKUP(AC884,Varsayımlar!$B:$Q,6,0))</f>
        <v/>
      </c>
      <c r="P884" s="2" t="str">
        <f>IF(B884="","",VLOOKUP(AC884,Varsayımlar!$B:$Q,7,0)*K884)</f>
        <v/>
      </c>
      <c r="Q884" s="2" t="str">
        <f>IF(B884="","",VLOOKUP(AC884,Varsayımlar!$B:$Q,8,0))</f>
        <v/>
      </c>
      <c r="R884" s="2" t="str">
        <f>IF(B884="","",VLOOKUP(AC884,Varsayımlar!$B:$Q,9,0))</f>
        <v/>
      </c>
      <c r="S884" s="2" t="str">
        <f>IF(B884="","",VLOOKUP(AC884,Varsayımlar!$B:$Q,10,0))</f>
        <v/>
      </c>
      <c r="T884" s="2" t="str">
        <f>IF(B884="","",VLOOKUP(AC884,Varsayımlar!$B:$Q,11,0))</f>
        <v/>
      </c>
      <c r="U884" s="2" t="str">
        <f>IF(B884="","",VLOOKUP(AC884,Varsayımlar!$B:$Q,12,0))</f>
        <v/>
      </c>
      <c r="V884" s="2" t="str">
        <f>IF(B884="","",VLOOKUP(AC884,Varsayımlar!$B:$Q,13,0))</f>
        <v/>
      </c>
      <c r="W884" s="2" t="str">
        <f>IF(B884="","",VLOOKUP(AC884,Varsayımlar!$B:$Q,14,0))</f>
        <v/>
      </c>
      <c r="AA884" s="2" t="str">
        <f>IF(B884="","",VLOOKUP(AC884,Varsayımlar!$B:$Q,15,0))</f>
        <v/>
      </c>
      <c r="AB884" s="2" t="str">
        <f>IF(B884="","",VLOOKUP(AC884,Varsayımlar!$B:$Q,16,0))</f>
        <v/>
      </c>
      <c r="AC884" s="2" t="str">
        <f t="shared" si="26"/>
        <v/>
      </c>
    </row>
    <row r="885" spans="2:29" hidden="1" x14ac:dyDescent="0.25">
      <c r="B885" s="6"/>
      <c r="C885" s="7" t="str">
        <f>IF(B885="","",VLOOKUP(AC885,Varsayımlar!$B:$Q,3,0))</f>
        <v/>
      </c>
      <c r="D885" s="7"/>
      <c r="H885" s="5" t="str">
        <f>IF(B885="","",VLOOKUP(AC885,Varsayımlar!$B:$Q,5,0))</f>
        <v/>
      </c>
      <c r="I885" s="5"/>
      <c r="J885" s="5" t="str">
        <f>IF(B885="","",VLOOKUP(AC885,Varsayımlar!$B:$Q,6,0))</f>
        <v/>
      </c>
      <c r="P885" s="5" t="str">
        <f>IF(B885="","",VLOOKUP(AC885,Varsayımlar!$B:$Q,7,0)*K885)</f>
        <v/>
      </c>
      <c r="Q885" s="5" t="str">
        <f>IF(B885="","",VLOOKUP(AC885,Varsayımlar!$B:$Q,8,0))</f>
        <v/>
      </c>
      <c r="R885" s="5" t="str">
        <f>IF(B885="","",VLOOKUP(AC885,Varsayımlar!$B:$Q,9,0))</f>
        <v/>
      </c>
      <c r="S885" s="5" t="str">
        <f>IF(B885="","",VLOOKUP(AC885,Varsayımlar!$B:$Q,10,0))</f>
        <v/>
      </c>
      <c r="T885" s="5" t="str">
        <f>IF(B885="","",VLOOKUP(AC885,Varsayımlar!$B:$Q,11,0))</f>
        <v/>
      </c>
      <c r="U885" s="5" t="str">
        <f>IF(B885="","",VLOOKUP(AC885,Varsayımlar!$B:$Q,12,0))</f>
        <v/>
      </c>
      <c r="V885" s="5" t="str">
        <f>IF(B885="","",VLOOKUP(AC885,Varsayımlar!$B:$Q,13,0))</f>
        <v/>
      </c>
      <c r="W885" s="5" t="str">
        <f>IF(B885="","",VLOOKUP(AC885,Varsayımlar!$B:$Q,14,0))</f>
        <v/>
      </c>
      <c r="AA885" s="5" t="str">
        <f>IF(B885="","",VLOOKUP(AC885,Varsayımlar!$B:$Q,15,0))</f>
        <v/>
      </c>
      <c r="AB885" s="5" t="str">
        <f>IF(B885="","",VLOOKUP(AC885,Varsayımlar!$B:$Q,16,0))</f>
        <v/>
      </c>
      <c r="AC885" s="5" t="str">
        <f t="shared" si="26"/>
        <v/>
      </c>
    </row>
    <row r="886" spans="2:29" hidden="1" x14ac:dyDescent="0.25">
      <c r="C886" s="3" t="str">
        <f>IF(B886="","",VLOOKUP(AC886,Varsayımlar!$B:$Q,3,0))</f>
        <v/>
      </c>
      <c r="H886" s="2" t="str">
        <f>IF(B886="","",VLOOKUP(AC886,Varsayımlar!$B:$Q,5,0))</f>
        <v/>
      </c>
      <c r="J886" s="2" t="str">
        <f>IF(B886="","",VLOOKUP(AC886,Varsayımlar!$B:$Q,6,0))</f>
        <v/>
      </c>
      <c r="P886" s="2" t="str">
        <f>IF(B886="","",VLOOKUP(AC886,Varsayımlar!$B:$Q,7,0)*K886)</f>
        <v/>
      </c>
      <c r="Q886" s="2" t="str">
        <f>IF(B886="","",VLOOKUP(AC886,Varsayımlar!$B:$Q,8,0))</f>
        <v/>
      </c>
      <c r="R886" s="2" t="str">
        <f>IF(B886="","",VLOOKUP(AC886,Varsayımlar!$B:$Q,9,0))</f>
        <v/>
      </c>
      <c r="S886" s="2" t="str">
        <f>IF(B886="","",VLOOKUP(AC886,Varsayımlar!$B:$Q,10,0))</f>
        <v/>
      </c>
      <c r="T886" s="2" t="str">
        <f>IF(B886="","",VLOOKUP(AC886,Varsayımlar!$B:$Q,11,0))</f>
        <v/>
      </c>
      <c r="U886" s="2" t="str">
        <f>IF(B886="","",VLOOKUP(AC886,Varsayımlar!$B:$Q,12,0))</f>
        <v/>
      </c>
      <c r="V886" s="2" t="str">
        <f>IF(B886="","",VLOOKUP(AC886,Varsayımlar!$B:$Q,13,0))</f>
        <v/>
      </c>
      <c r="W886" s="2" t="str">
        <f>IF(B886="","",VLOOKUP(AC886,Varsayımlar!$B:$Q,14,0))</f>
        <v/>
      </c>
      <c r="AA886" s="2" t="str">
        <f>IF(B886="","",VLOOKUP(AC886,Varsayımlar!$B:$Q,15,0))</f>
        <v/>
      </c>
      <c r="AB886" s="2" t="str">
        <f>IF(B886="","",VLOOKUP(AC886,Varsayımlar!$B:$Q,16,0))</f>
        <v/>
      </c>
      <c r="AC886" s="2" t="str">
        <f t="shared" si="26"/>
        <v/>
      </c>
    </row>
    <row r="887" spans="2:29" hidden="1" x14ac:dyDescent="0.25">
      <c r="B887" s="6"/>
      <c r="C887" s="7" t="str">
        <f>IF(B887="","",VLOOKUP(AC887,Varsayımlar!$B:$Q,3,0))</f>
        <v/>
      </c>
      <c r="D887" s="7"/>
      <c r="H887" s="5" t="str">
        <f>IF(B887="","",VLOOKUP(AC887,Varsayımlar!$B:$Q,5,0))</f>
        <v/>
      </c>
      <c r="I887" s="5"/>
      <c r="J887" s="5" t="str">
        <f>IF(B887="","",VLOOKUP(AC887,Varsayımlar!$B:$Q,6,0))</f>
        <v/>
      </c>
      <c r="P887" s="5" t="str">
        <f>IF(B887="","",VLOOKUP(AC887,Varsayımlar!$B:$Q,7,0)*K887)</f>
        <v/>
      </c>
      <c r="Q887" s="5" t="str">
        <f>IF(B887="","",VLOOKUP(AC887,Varsayımlar!$B:$Q,8,0))</f>
        <v/>
      </c>
      <c r="R887" s="5" t="str">
        <f>IF(B887="","",VLOOKUP(AC887,Varsayımlar!$B:$Q,9,0))</f>
        <v/>
      </c>
      <c r="S887" s="5" t="str">
        <f>IF(B887="","",VLOOKUP(AC887,Varsayımlar!$B:$Q,10,0))</f>
        <v/>
      </c>
      <c r="T887" s="5" t="str">
        <f>IF(B887="","",VLOOKUP(AC887,Varsayımlar!$B:$Q,11,0))</f>
        <v/>
      </c>
      <c r="U887" s="5" t="str">
        <f>IF(B887="","",VLOOKUP(AC887,Varsayımlar!$B:$Q,12,0))</f>
        <v/>
      </c>
      <c r="V887" s="5" t="str">
        <f>IF(B887="","",VLOOKUP(AC887,Varsayımlar!$B:$Q,13,0))</f>
        <v/>
      </c>
      <c r="W887" s="5" t="str">
        <f>IF(B887="","",VLOOKUP(AC887,Varsayımlar!$B:$Q,14,0))</f>
        <v/>
      </c>
      <c r="AA887" s="5" t="str">
        <f>IF(B887="","",VLOOKUP(AC887,Varsayımlar!$B:$Q,15,0))</f>
        <v/>
      </c>
      <c r="AB887" s="5" t="str">
        <f>IF(B887="","",VLOOKUP(AC887,Varsayımlar!$B:$Q,16,0))</f>
        <v/>
      </c>
      <c r="AC887" s="5" t="str">
        <f t="shared" si="26"/>
        <v/>
      </c>
    </row>
    <row r="888" spans="2:29" hidden="1" x14ac:dyDescent="0.25">
      <c r="C888" s="3" t="str">
        <f>IF(B888="","",VLOOKUP(AC888,Varsayımlar!$B:$Q,3,0))</f>
        <v/>
      </c>
      <c r="H888" s="2" t="str">
        <f>IF(B888="","",VLOOKUP(AC888,Varsayımlar!$B:$Q,5,0))</f>
        <v/>
      </c>
      <c r="J888" s="2" t="str">
        <f>IF(B888="","",VLOOKUP(AC888,Varsayımlar!$B:$Q,6,0))</f>
        <v/>
      </c>
      <c r="P888" s="2" t="str">
        <f>IF(B888="","",VLOOKUP(AC888,Varsayımlar!$B:$Q,7,0)*K888)</f>
        <v/>
      </c>
      <c r="Q888" s="2" t="str">
        <f>IF(B888="","",VLOOKUP(AC888,Varsayımlar!$B:$Q,8,0))</f>
        <v/>
      </c>
      <c r="R888" s="2" t="str">
        <f>IF(B888="","",VLOOKUP(AC888,Varsayımlar!$B:$Q,9,0))</f>
        <v/>
      </c>
      <c r="S888" s="2" t="str">
        <f>IF(B888="","",VLOOKUP(AC888,Varsayımlar!$B:$Q,10,0))</f>
        <v/>
      </c>
      <c r="T888" s="2" t="str">
        <f>IF(B888="","",VLOOKUP(AC888,Varsayımlar!$B:$Q,11,0))</f>
        <v/>
      </c>
      <c r="U888" s="2" t="str">
        <f>IF(B888="","",VLOOKUP(AC888,Varsayımlar!$B:$Q,12,0))</f>
        <v/>
      </c>
      <c r="V888" s="2" t="str">
        <f>IF(B888="","",VLOOKUP(AC888,Varsayımlar!$B:$Q,13,0))</f>
        <v/>
      </c>
      <c r="W888" s="2" t="str">
        <f>IF(B888="","",VLOOKUP(AC888,Varsayımlar!$B:$Q,14,0))</f>
        <v/>
      </c>
      <c r="AA888" s="2" t="str">
        <f>IF(B888="","",VLOOKUP(AC888,Varsayımlar!$B:$Q,15,0))</f>
        <v/>
      </c>
      <c r="AB888" s="2" t="str">
        <f>IF(B888="","",VLOOKUP(AC888,Varsayımlar!$B:$Q,16,0))</f>
        <v/>
      </c>
      <c r="AC888" s="2" t="str">
        <f t="shared" si="26"/>
        <v/>
      </c>
    </row>
    <row r="889" spans="2:29" hidden="1" x14ac:dyDescent="0.25">
      <c r="B889" s="6"/>
      <c r="C889" s="7" t="str">
        <f>IF(B889="","",VLOOKUP(AC889,Varsayımlar!$B:$Q,3,0))</f>
        <v/>
      </c>
      <c r="D889" s="7"/>
      <c r="H889" s="5" t="str">
        <f>IF(B889="","",VLOOKUP(AC889,Varsayımlar!$B:$Q,5,0))</f>
        <v/>
      </c>
      <c r="I889" s="5"/>
      <c r="J889" s="5" t="str">
        <f>IF(B889="","",VLOOKUP(AC889,Varsayımlar!$B:$Q,6,0))</f>
        <v/>
      </c>
      <c r="P889" s="5" t="str">
        <f>IF(B889="","",VLOOKUP(AC889,Varsayımlar!$B:$Q,7,0)*K889)</f>
        <v/>
      </c>
      <c r="Q889" s="5" t="str">
        <f>IF(B889="","",VLOOKUP(AC889,Varsayımlar!$B:$Q,8,0))</f>
        <v/>
      </c>
      <c r="R889" s="5" t="str">
        <f>IF(B889="","",VLOOKUP(AC889,Varsayımlar!$B:$Q,9,0))</f>
        <v/>
      </c>
      <c r="S889" s="5" t="str">
        <f>IF(B889="","",VLOOKUP(AC889,Varsayımlar!$B:$Q,10,0))</f>
        <v/>
      </c>
      <c r="T889" s="5" t="str">
        <f>IF(B889="","",VLOOKUP(AC889,Varsayımlar!$B:$Q,11,0))</f>
        <v/>
      </c>
      <c r="U889" s="5" t="str">
        <f>IF(B889="","",VLOOKUP(AC889,Varsayımlar!$B:$Q,12,0))</f>
        <v/>
      </c>
      <c r="V889" s="5" t="str">
        <f>IF(B889="","",VLOOKUP(AC889,Varsayımlar!$B:$Q,13,0))</f>
        <v/>
      </c>
      <c r="W889" s="5" t="str">
        <f>IF(B889="","",VLOOKUP(AC889,Varsayımlar!$B:$Q,14,0))</f>
        <v/>
      </c>
      <c r="AA889" s="5" t="str">
        <f>IF(B889="","",VLOOKUP(AC889,Varsayımlar!$B:$Q,15,0))</f>
        <v/>
      </c>
      <c r="AB889" s="5" t="str">
        <f>IF(B889="","",VLOOKUP(AC889,Varsayımlar!$B:$Q,16,0))</f>
        <v/>
      </c>
      <c r="AC889" s="5" t="str">
        <f t="shared" si="26"/>
        <v/>
      </c>
    </row>
    <row r="890" spans="2:29" hidden="1" x14ac:dyDescent="0.25">
      <c r="C890" s="3" t="str">
        <f>IF(B890="","",VLOOKUP(AC890,Varsayımlar!$B:$Q,3,0))</f>
        <v/>
      </c>
      <c r="H890" s="2" t="str">
        <f>IF(B890="","",VLOOKUP(AC890,Varsayımlar!$B:$Q,5,0))</f>
        <v/>
      </c>
      <c r="J890" s="2" t="str">
        <f>IF(B890="","",VLOOKUP(AC890,Varsayımlar!$B:$Q,6,0))</f>
        <v/>
      </c>
      <c r="P890" s="2" t="str">
        <f>IF(B890="","",VLOOKUP(AC890,Varsayımlar!$B:$Q,7,0)*K890)</f>
        <v/>
      </c>
      <c r="Q890" s="2" t="str">
        <f>IF(B890="","",VLOOKUP(AC890,Varsayımlar!$B:$Q,8,0))</f>
        <v/>
      </c>
      <c r="R890" s="2" t="str">
        <f>IF(B890="","",VLOOKUP(AC890,Varsayımlar!$B:$Q,9,0))</f>
        <v/>
      </c>
      <c r="S890" s="2" t="str">
        <f>IF(B890="","",VLOOKUP(AC890,Varsayımlar!$B:$Q,10,0))</f>
        <v/>
      </c>
      <c r="T890" s="2" t="str">
        <f>IF(B890="","",VLOOKUP(AC890,Varsayımlar!$B:$Q,11,0))</f>
        <v/>
      </c>
      <c r="U890" s="2" t="str">
        <f>IF(B890="","",VLOOKUP(AC890,Varsayımlar!$B:$Q,12,0))</f>
        <v/>
      </c>
      <c r="V890" s="2" t="str">
        <f>IF(B890="","",VLOOKUP(AC890,Varsayımlar!$B:$Q,13,0))</f>
        <v/>
      </c>
      <c r="W890" s="2" t="str">
        <f>IF(B890="","",VLOOKUP(AC890,Varsayımlar!$B:$Q,14,0))</f>
        <v/>
      </c>
      <c r="AA890" s="2" t="str">
        <f>IF(B890="","",VLOOKUP(AC890,Varsayımlar!$B:$Q,15,0))</f>
        <v/>
      </c>
      <c r="AB890" s="2" t="str">
        <f>IF(B890="","",VLOOKUP(AC890,Varsayımlar!$B:$Q,16,0))</f>
        <v/>
      </c>
      <c r="AC890" s="2" t="str">
        <f t="shared" si="26"/>
        <v/>
      </c>
    </row>
    <row r="891" spans="2:29" hidden="1" x14ac:dyDescent="0.25">
      <c r="B891" s="6"/>
      <c r="C891" s="7" t="str">
        <f>IF(B891="","",VLOOKUP(AC891,Varsayımlar!$B:$Q,3,0))</f>
        <v/>
      </c>
      <c r="D891" s="7"/>
      <c r="H891" s="5" t="str">
        <f>IF(B891="","",VLOOKUP(AC891,Varsayımlar!$B:$Q,5,0))</f>
        <v/>
      </c>
      <c r="I891" s="5"/>
      <c r="J891" s="5" t="str">
        <f>IF(B891="","",VLOOKUP(AC891,Varsayımlar!$B:$Q,6,0))</f>
        <v/>
      </c>
      <c r="P891" s="5" t="str">
        <f>IF(B891="","",VLOOKUP(AC891,Varsayımlar!$B:$Q,7,0)*K891)</f>
        <v/>
      </c>
      <c r="Q891" s="5" t="str">
        <f>IF(B891="","",VLOOKUP(AC891,Varsayımlar!$B:$Q,8,0))</f>
        <v/>
      </c>
      <c r="R891" s="5" t="str">
        <f>IF(B891="","",VLOOKUP(AC891,Varsayımlar!$B:$Q,9,0))</f>
        <v/>
      </c>
      <c r="S891" s="5" t="str">
        <f>IF(B891="","",VLOOKUP(AC891,Varsayımlar!$B:$Q,10,0))</f>
        <v/>
      </c>
      <c r="T891" s="5" t="str">
        <f>IF(B891="","",VLOOKUP(AC891,Varsayımlar!$B:$Q,11,0))</f>
        <v/>
      </c>
      <c r="U891" s="5" t="str">
        <f>IF(B891="","",VLOOKUP(AC891,Varsayımlar!$B:$Q,12,0))</f>
        <v/>
      </c>
      <c r="V891" s="5" t="str">
        <f>IF(B891="","",VLOOKUP(AC891,Varsayımlar!$B:$Q,13,0))</f>
        <v/>
      </c>
      <c r="W891" s="5" t="str">
        <f>IF(B891="","",VLOOKUP(AC891,Varsayımlar!$B:$Q,14,0))</f>
        <v/>
      </c>
      <c r="AA891" s="5" t="str">
        <f>IF(B891="","",VLOOKUP(AC891,Varsayımlar!$B:$Q,15,0))</f>
        <v/>
      </c>
      <c r="AB891" s="5" t="str">
        <f>IF(B891="","",VLOOKUP(AC891,Varsayımlar!$B:$Q,16,0))</f>
        <v/>
      </c>
      <c r="AC891" s="5" t="str">
        <f t="shared" si="26"/>
        <v/>
      </c>
    </row>
    <row r="892" spans="2:29" hidden="1" x14ac:dyDescent="0.25">
      <c r="C892" s="3" t="str">
        <f>IF(B892="","",VLOOKUP(AC892,Varsayımlar!$B:$Q,3,0))</f>
        <v/>
      </c>
      <c r="H892" s="2" t="str">
        <f>IF(B892="","",VLOOKUP(AC892,Varsayımlar!$B:$Q,5,0))</f>
        <v/>
      </c>
      <c r="J892" s="2" t="str">
        <f>IF(B892="","",VLOOKUP(AC892,Varsayımlar!$B:$Q,6,0))</f>
        <v/>
      </c>
      <c r="P892" s="2" t="str">
        <f>IF(B892="","",VLOOKUP(AC892,Varsayımlar!$B:$Q,7,0)*K892)</f>
        <v/>
      </c>
      <c r="Q892" s="2" t="str">
        <f>IF(B892="","",VLOOKUP(AC892,Varsayımlar!$B:$Q,8,0))</f>
        <v/>
      </c>
      <c r="R892" s="2" t="str">
        <f>IF(B892="","",VLOOKUP(AC892,Varsayımlar!$B:$Q,9,0))</f>
        <v/>
      </c>
      <c r="S892" s="2" t="str">
        <f>IF(B892="","",VLOOKUP(AC892,Varsayımlar!$B:$Q,10,0))</f>
        <v/>
      </c>
      <c r="T892" s="2" t="str">
        <f>IF(B892="","",VLOOKUP(AC892,Varsayımlar!$B:$Q,11,0))</f>
        <v/>
      </c>
      <c r="U892" s="2" t="str">
        <f>IF(B892="","",VLOOKUP(AC892,Varsayımlar!$B:$Q,12,0))</f>
        <v/>
      </c>
      <c r="V892" s="2" t="str">
        <f>IF(B892="","",VLOOKUP(AC892,Varsayımlar!$B:$Q,13,0))</f>
        <v/>
      </c>
      <c r="W892" s="2" t="str">
        <f>IF(B892="","",VLOOKUP(AC892,Varsayımlar!$B:$Q,14,0))</f>
        <v/>
      </c>
      <c r="AA892" s="2" t="str">
        <f>IF(B892="","",VLOOKUP(AC892,Varsayımlar!$B:$Q,15,0))</f>
        <v/>
      </c>
      <c r="AB892" s="2" t="str">
        <f>IF(B892="","",VLOOKUP(AC892,Varsayımlar!$B:$Q,16,0))</f>
        <v/>
      </c>
      <c r="AC892" s="2" t="str">
        <f t="shared" si="26"/>
        <v/>
      </c>
    </row>
    <row r="893" spans="2:29" hidden="1" x14ac:dyDescent="0.25">
      <c r="B893" s="6"/>
      <c r="C893" s="7" t="str">
        <f>IF(B893="","",VLOOKUP(AC893,Varsayımlar!$B:$Q,3,0))</f>
        <v/>
      </c>
      <c r="D893" s="7"/>
      <c r="H893" s="5" t="str">
        <f>IF(B893="","",VLOOKUP(AC893,Varsayımlar!$B:$Q,5,0))</f>
        <v/>
      </c>
      <c r="I893" s="5"/>
      <c r="J893" s="5" t="str">
        <f>IF(B893="","",VLOOKUP(AC893,Varsayımlar!$B:$Q,6,0))</f>
        <v/>
      </c>
      <c r="P893" s="5" t="str">
        <f>IF(B893="","",VLOOKUP(AC893,Varsayımlar!$B:$Q,7,0)*K893)</f>
        <v/>
      </c>
      <c r="Q893" s="5" t="str">
        <f>IF(B893="","",VLOOKUP(AC893,Varsayımlar!$B:$Q,8,0))</f>
        <v/>
      </c>
      <c r="R893" s="5" t="str">
        <f>IF(B893="","",VLOOKUP(AC893,Varsayımlar!$B:$Q,9,0))</f>
        <v/>
      </c>
      <c r="S893" s="5" t="str">
        <f>IF(B893="","",VLOOKUP(AC893,Varsayımlar!$B:$Q,10,0))</f>
        <v/>
      </c>
      <c r="T893" s="5" t="str">
        <f>IF(B893="","",VLOOKUP(AC893,Varsayımlar!$B:$Q,11,0))</f>
        <v/>
      </c>
      <c r="U893" s="5" t="str">
        <f>IF(B893="","",VLOOKUP(AC893,Varsayımlar!$B:$Q,12,0))</f>
        <v/>
      </c>
      <c r="V893" s="5" t="str">
        <f>IF(B893="","",VLOOKUP(AC893,Varsayımlar!$B:$Q,13,0))</f>
        <v/>
      </c>
      <c r="W893" s="5" t="str">
        <f>IF(B893="","",VLOOKUP(AC893,Varsayımlar!$B:$Q,14,0))</f>
        <v/>
      </c>
      <c r="AA893" s="5" t="str">
        <f>IF(B893="","",VLOOKUP(AC893,Varsayımlar!$B:$Q,15,0))</f>
        <v/>
      </c>
      <c r="AB893" s="5" t="str">
        <f>IF(B893="","",VLOOKUP(AC893,Varsayımlar!$B:$Q,16,0))</f>
        <v/>
      </c>
      <c r="AC893" s="5" t="str">
        <f t="shared" si="26"/>
        <v/>
      </c>
    </row>
    <row r="894" spans="2:29" hidden="1" x14ac:dyDescent="0.25">
      <c r="C894" s="3" t="str">
        <f>IF(B894="","",VLOOKUP(AC894,Varsayımlar!$B:$Q,3,0))</f>
        <v/>
      </c>
      <c r="H894" s="2" t="str">
        <f>IF(B894="","",VLOOKUP(AC894,Varsayımlar!$B:$Q,5,0))</f>
        <v/>
      </c>
      <c r="J894" s="2" t="str">
        <f>IF(B894="","",VLOOKUP(AC894,Varsayımlar!$B:$Q,6,0))</f>
        <v/>
      </c>
      <c r="P894" s="2" t="str">
        <f>IF(B894="","",VLOOKUP(AC894,Varsayımlar!$B:$Q,7,0)*K894)</f>
        <v/>
      </c>
      <c r="Q894" s="2" t="str">
        <f>IF(B894="","",VLOOKUP(AC894,Varsayımlar!$B:$Q,8,0))</f>
        <v/>
      </c>
      <c r="R894" s="2" t="str">
        <f>IF(B894="","",VLOOKUP(AC894,Varsayımlar!$B:$Q,9,0))</f>
        <v/>
      </c>
      <c r="S894" s="2" t="str">
        <f>IF(B894="","",VLOOKUP(AC894,Varsayımlar!$B:$Q,10,0))</f>
        <v/>
      </c>
      <c r="T894" s="2" t="str">
        <f>IF(B894="","",VLOOKUP(AC894,Varsayımlar!$B:$Q,11,0))</f>
        <v/>
      </c>
      <c r="U894" s="2" t="str">
        <f>IF(B894="","",VLOOKUP(AC894,Varsayımlar!$B:$Q,12,0))</f>
        <v/>
      </c>
      <c r="V894" s="2" t="str">
        <f>IF(B894="","",VLOOKUP(AC894,Varsayımlar!$B:$Q,13,0))</f>
        <v/>
      </c>
      <c r="W894" s="2" t="str">
        <f>IF(B894="","",VLOOKUP(AC894,Varsayımlar!$B:$Q,14,0))</f>
        <v/>
      </c>
      <c r="AA894" s="2" t="str">
        <f>IF(B894="","",VLOOKUP(AC894,Varsayımlar!$B:$Q,15,0))</f>
        <v/>
      </c>
      <c r="AB894" s="2" t="str">
        <f>IF(B894="","",VLOOKUP(AC894,Varsayımlar!$B:$Q,16,0))</f>
        <v/>
      </c>
      <c r="AC894" s="2" t="str">
        <f t="shared" si="26"/>
        <v/>
      </c>
    </row>
    <row r="895" spans="2:29" hidden="1" x14ac:dyDescent="0.25">
      <c r="B895" s="6"/>
      <c r="C895" s="7" t="str">
        <f>IF(B895="","",VLOOKUP(AC895,Varsayımlar!$B:$Q,3,0))</f>
        <v/>
      </c>
      <c r="D895" s="7"/>
      <c r="H895" s="5" t="str">
        <f>IF(B895="","",VLOOKUP(AC895,Varsayımlar!$B:$Q,5,0))</f>
        <v/>
      </c>
      <c r="I895" s="5"/>
      <c r="J895" s="5" t="str">
        <f>IF(B895="","",VLOOKUP(AC895,Varsayımlar!$B:$Q,6,0))</f>
        <v/>
      </c>
      <c r="P895" s="5" t="str">
        <f>IF(B895="","",VLOOKUP(AC895,Varsayımlar!$B:$Q,7,0)*K895)</f>
        <v/>
      </c>
      <c r="Q895" s="5" t="str">
        <f>IF(B895="","",VLOOKUP(AC895,Varsayımlar!$B:$Q,8,0))</f>
        <v/>
      </c>
      <c r="R895" s="5" t="str">
        <f>IF(B895="","",VLOOKUP(AC895,Varsayımlar!$B:$Q,9,0))</f>
        <v/>
      </c>
      <c r="S895" s="5" t="str">
        <f>IF(B895="","",VLOOKUP(AC895,Varsayımlar!$B:$Q,10,0))</f>
        <v/>
      </c>
      <c r="T895" s="5" t="str">
        <f>IF(B895="","",VLOOKUP(AC895,Varsayımlar!$B:$Q,11,0))</f>
        <v/>
      </c>
      <c r="U895" s="5" t="str">
        <f>IF(B895="","",VLOOKUP(AC895,Varsayımlar!$B:$Q,12,0))</f>
        <v/>
      </c>
      <c r="V895" s="5" t="str">
        <f>IF(B895="","",VLOOKUP(AC895,Varsayımlar!$B:$Q,13,0))</f>
        <v/>
      </c>
      <c r="W895" s="5" t="str">
        <f>IF(B895="","",VLOOKUP(AC895,Varsayımlar!$B:$Q,14,0))</f>
        <v/>
      </c>
      <c r="AA895" s="5" t="str">
        <f>IF(B895="","",VLOOKUP(AC895,Varsayımlar!$B:$Q,15,0))</f>
        <v/>
      </c>
      <c r="AB895" s="5" t="str">
        <f>IF(B895="","",VLOOKUP(AC895,Varsayımlar!$B:$Q,16,0))</f>
        <v/>
      </c>
      <c r="AC895" s="5" t="str">
        <f t="shared" si="26"/>
        <v/>
      </c>
    </row>
    <row r="896" spans="2:29" hidden="1" x14ac:dyDescent="0.25">
      <c r="C896" s="3" t="str">
        <f>IF(B896="","",VLOOKUP(AC896,Varsayımlar!$B:$Q,3,0))</f>
        <v/>
      </c>
      <c r="H896" s="2" t="str">
        <f>IF(B896="","",VLOOKUP(AC896,Varsayımlar!$B:$Q,5,0))</f>
        <v/>
      </c>
      <c r="J896" s="2" t="str">
        <f>IF(B896="","",VLOOKUP(AC896,Varsayımlar!$B:$Q,6,0))</f>
        <v/>
      </c>
      <c r="P896" s="2" t="str">
        <f>IF(B896="","",VLOOKUP(AC896,Varsayımlar!$B:$Q,7,0)*K896)</f>
        <v/>
      </c>
      <c r="Q896" s="2" t="str">
        <f>IF(B896="","",VLOOKUP(AC896,Varsayımlar!$B:$Q,8,0))</f>
        <v/>
      </c>
      <c r="R896" s="2" t="str">
        <f>IF(B896="","",VLOOKUP(AC896,Varsayımlar!$B:$Q,9,0))</f>
        <v/>
      </c>
      <c r="S896" s="2" t="str">
        <f>IF(B896="","",VLOOKUP(AC896,Varsayımlar!$B:$Q,10,0))</f>
        <v/>
      </c>
      <c r="T896" s="2" t="str">
        <f>IF(B896="","",VLOOKUP(AC896,Varsayımlar!$B:$Q,11,0))</f>
        <v/>
      </c>
      <c r="U896" s="2" t="str">
        <f>IF(B896="","",VLOOKUP(AC896,Varsayımlar!$B:$Q,12,0))</f>
        <v/>
      </c>
      <c r="V896" s="2" t="str">
        <f>IF(B896="","",VLOOKUP(AC896,Varsayımlar!$B:$Q,13,0))</f>
        <v/>
      </c>
      <c r="W896" s="2" t="str">
        <f>IF(B896="","",VLOOKUP(AC896,Varsayımlar!$B:$Q,14,0))</f>
        <v/>
      </c>
      <c r="AA896" s="2" t="str">
        <f>IF(B896="","",VLOOKUP(AC896,Varsayımlar!$B:$Q,15,0))</f>
        <v/>
      </c>
      <c r="AB896" s="2" t="str">
        <f>IF(B896="","",VLOOKUP(AC896,Varsayımlar!$B:$Q,16,0))</f>
        <v/>
      </c>
      <c r="AC896" s="2" t="str">
        <f t="shared" si="26"/>
        <v/>
      </c>
    </row>
    <row r="897" spans="2:29" hidden="1" x14ac:dyDescent="0.25">
      <c r="B897" s="6"/>
      <c r="C897" s="7" t="str">
        <f>IF(B897="","",VLOOKUP(AC897,Varsayımlar!$B:$Q,3,0))</f>
        <v/>
      </c>
      <c r="D897" s="7"/>
      <c r="H897" s="5" t="str">
        <f>IF(B897="","",VLOOKUP(AC897,Varsayımlar!$B:$Q,5,0))</f>
        <v/>
      </c>
      <c r="I897" s="5"/>
      <c r="J897" s="5" t="str">
        <f>IF(B897="","",VLOOKUP(AC897,Varsayımlar!$B:$Q,6,0))</f>
        <v/>
      </c>
      <c r="P897" s="5" t="str">
        <f>IF(B897="","",VLOOKUP(AC897,Varsayımlar!$B:$Q,7,0)*K897)</f>
        <v/>
      </c>
      <c r="Q897" s="5" t="str">
        <f>IF(B897="","",VLOOKUP(AC897,Varsayımlar!$B:$Q,8,0))</f>
        <v/>
      </c>
      <c r="R897" s="5" t="str">
        <f>IF(B897="","",VLOOKUP(AC897,Varsayımlar!$B:$Q,9,0))</f>
        <v/>
      </c>
      <c r="S897" s="5" t="str">
        <f>IF(B897="","",VLOOKUP(AC897,Varsayımlar!$B:$Q,10,0))</f>
        <v/>
      </c>
      <c r="T897" s="5" t="str">
        <f>IF(B897="","",VLOOKUP(AC897,Varsayımlar!$B:$Q,11,0))</f>
        <v/>
      </c>
      <c r="U897" s="5" t="str">
        <f>IF(B897="","",VLOOKUP(AC897,Varsayımlar!$B:$Q,12,0))</f>
        <v/>
      </c>
      <c r="V897" s="5" t="str">
        <f>IF(B897="","",VLOOKUP(AC897,Varsayımlar!$B:$Q,13,0))</f>
        <v/>
      </c>
      <c r="W897" s="5" t="str">
        <f>IF(B897="","",VLOOKUP(AC897,Varsayımlar!$B:$Q,14,0))</f>
        <v/>
      </c>
      <c r="AA897" s="5" t="str">
        <f>IF(B897="","",VLOOKUP(AC897,Varsayımlar!$B:$Q,15,0))</f>
        <v/>
      </c>
      <c r="AB897" s="5" t="str">
        <f>IF(B897="","",VLOOKUP(AC897,Varsayımlar!$B:$Q,16,0))</f>
        <v/>
      </c>
      <c r="AC897" s="5" t="str">
        <f t="shared" si="26"/>
        <v/>
      </c>
    </row>
    <row r="898" spans="2:29" hidden="1" x14ac:dyDescent="0.25">
      <c r="C898" s="3" t="str">
        <f>IF(B898="","",VLOOKUP(AC898,Varsayımlar!$B:$Q,3,0))</f>
        <v/>
      </c>
      <c r="H898" s="2" t="str">
        <f>IF(B898="","",VLOOKUP(AC898,Varsayımlar!$B:$Q,5,0))</f>
        <v/>
      </c>
      <c r="J898" s="2" t="str">
        <f>IF(B898="","",VLOOKUP(AC898,Varsayımlar!$B:$Q,6,0))</f>
        <v/>
      </c>
      <c r="P898" s="2" t="str">
        <f>IF(B898="","",VLOOKUP(AC898,Varsayımlar!$B:$Q,7,0)*K898)</f>
        <v/>
      </c>
      <c r="Q898" s="2" t="str">
        <f>IF(B898="","",VLOOKUP(AC898,Varsayımlar!$B:$Q,8,0))</f>
        <v/>
      </c>
      <c r="R898" s="2" t="str">
        <f>IF(B898="","",VLOOKUP(AC898,Varsayımlar!$B:$Q,9,0))</f>
        <v/>
      </c>
      <c r="S898" s="2" t="str">
        <f>IF(B898="","",VLOOKUP(AC898,Varsayımlar!$B:$Q,10,0))</f>
        <v/>
      </c>
      <c r="T898" s="2" t="str">
        <f>IF(B898="","",VLOOKUP(AC898,Varsayımlar!$B:$Q,11,0))</f>
        <v/>
      </c>
      <c r="U898" s="2" t="str">
        <f>IF(B898="","",VLOOKUP(AC898,Varsayımlar!$B:$Q,12,0))</f>
        <v/>
      </c>
      <c r="V898" s="2" t="str">
        <f>IF(B898="","",VLOOKUP(AC898,Varsayımlar!$B:$Q,13,0))</f>
        <v/>
      </c>
      <c r="W898" s="2" t="str">
        <f>IF(B898="","",VLOOKUP(AC898,Varsayımlar!$B:$Q,14,0))</f>
        <v/>
      </c>
      <c r="AA898" s="2" t="str">
        <f>IF(B898="","",VLOOKUP(AC898,Varsayımlar!$B:$Q,15,0))</f>
        <v/>
      </c>
      <c r="AB898" s="2" t="str">
        <f>IF(B898="","",VLOOKUP(AC898,Varsayımlar!$B:$Q,16,0))</f>
        <v/>
      </c>
      <c r="AC898" s="2" t="str">
        <f t="shared" si="26"/>
        <v/>
      </c>
    </row>
    <row r="899" spans="2:29" hidden="1" x14ac:dyDescent="0.25">
      <c r="B899" s="6"/>
      <c r="C899" s="7" t="str">
        <f>IF(B899="","",VLOOKUP(AC899,Varsayımlar!$B:$Q,3,0))</f>
        <v/>
      </c>
      <c r="D899" s="7"/>
      <c r="H899" s="5" t="str">
        <f>IF(B899="","",VLOOKUP(AC899,Varsayımlar!$B:$Q,5,0))</f>
        <v/>
      </c>
      <c r="I899" s="5"/>
      <c r="J899" s="5" t="str">
        <f>IF(B899="","",VLOOKUP(AC899,Varsayımlar!$B:$Q,6,0))</f>
        <v/>
      </c>
      <c r="P899" s="5" t="str">
        <f>IF(B899="","",VLOOKUP(AC899,Varsayımlar!$B:$Q,7,0)*K899)</f>
        <v/>
      </c>
      <c r="Q899" s="5" t="str">
        <f>IF(B899="","",VLOOKUP(AC899,Varsayımlar!$B:$Q,8,0))</f>
        <v/>
      </c>
      <c r="R899" s="5" t="str">
        <f>IF(B899="","",VLOOKUP(AC899,Varsayımlar!$B:$Q,9,0))</f>
        <v/>
      </c>
      <c r="S899" s="5" t="str">
        <f>IF(B899="","",VLOOKUP(AC899,Varsayımlar!$B:$Q,10,0))</f>
        <v/>
      </c>
      <c r="T899" s="5" t="str">
        <f>IF(B899="","",VLOOKUP(AC899,Varsayımlar!$B:$Q,11,0))</f>
        <v/>
      </c>
      <c r="U899" s="5" t="str">
        <f>IF(B899="","",VLOOKUP(AC899,Varsayımlar!$B:$Q,12,0))</f>
        <v/>
      </c>
      <c r="V899" s="5" t="str">
        <f>IF(B899="","",VLOOKUP(AC899,Varsayımlar!$B:$Q,13,0))</f>
        <v/>
      </c>
      <c r="W899" s="5" t="str">
        <f>IF(B899="","",VLOOKUP(AC899,Varsayımlar!$B:$Q,14,0))</f>
        <v/>
      </c>
      <c r="AA899" s="5" t="str">
        <f>IF(B899="","",VLOOKUP(AC899,Varsayımlar!$B:$Q,15,0))</f>
        <v/>
      </c>
      <c r="AB899" s="5" t="str">
        <f>IF(B899="","",VLOOKUP(AC899,Varsayımlar!$B:$Q,16,0))</f>
        <v/>
      </c>
      <c r="AC899" s="5" t="str">
        <f t="shared" si="26"/>
        <v/>
      </c>
    </row>
    <row r="900" spans="2:29" hidden="1" x14ac:dyDescent="0.25">
      <c r="C900" s="3" t="str">
        <f>IF(B900="","",VLOOKUP(AC900,Varsayımlar!$B:$Q,3,0))</f>
        <v/>
      </c>
      <c r="H900" s="2" t="str">
        <f>IF(B900="","",VLOOKUP(AC900,Varsayımlar!$B:$Q,5,0))</f>
        <v/>
      </c>
      <c r="J900" s="2" t="str">
        <f>IF(B900="","",VLOOKUP(AC900,Varsayımlar!$B:$Q,6,0))</f>
        <v/>
      </c>
      <c r="P900" s="2" t="str">
        <f>IF(B900="","",VLOOKUP(AC900,Varsayımlar!$B:$Q,7,0)*K900)</f>
        <v/>
      </c>
      <c r="Q900" s="2" t="str">
        <f>IF(B900="","",VLOOKUP(AC900,Varsayımlar!$B:$Q,8,0))</f>
        <v/>
      </c>
      <c r="R900" s="2" t="str">
        <f>IF(B900="","",VLOOKUP(AC900,Varsayımlar!$B:$Q,9,0))</f>
        <v/>
      </c>
      <c r="S900" s="2" t="str">
        <f>IF(B900="","",VLOOKUP(AC900,Varsayımlar!$B:$Q,10,0))</f>
        <v/>
      </c>
      <c r="T900" s="2" t="str">
        <f>IF(B900="","",VLOOKUP(AC900,Varsayımlar!$B:$Q,11,0))</f>
        <v/>
      </c>
      <c r="U900" s="2" t="str">
        <f>IF(B900="","",VLOOKUP(AC900,Varsayımlar!$B:$Q,12,0))</f>
        <v/>
      </c>
      <c r="V900" s="2" t="str">
        <f>IF(B900="","",VLOOKUP(AC900,Varsayımlar!$B:$Q,13,0))</f>
        <v/>
      </c>
      <c r="W900" s="2" t="str">
        <f>IF(B900="","",VLOOKUP(AC900,Varsayımlar!$B:$Q,14,0))</f>
        <v/>
      </c>
      <c r="AA900" s="2" t="str">
        <f>IF(B900="","",VLOOKUP(AC900,Varsayımlar!$B:$Q,15,0))</f>
        <v/>
      </c>
      <c r="AB900" s="2" t="str">
        <f>IF(B900="","",VLOOKUP(AC900,Varsayımlar!$B:$Q,16,0))</f>
        <v/>
      </c>
      <c r="AC900" s="2" t="str">
        <f t="shared" si="26"/>
        <v/>
      </c>
    </row>
    <row r="901" spans="2:29" hidden="1" x14ac:dyDescent="0.25">
      <c r="B901" s="6"/>
      <c r="C901" s="7" t="str">
        <f>IF(B901="","",VLOOKUP(AC901,Varsayımlar!$B:$Q,3,0))</f>
        <v/>
      </c>
      <c r="D901" s="7"/>
      <c r="H901" s="5" t="str">
        <f>IF(B901="","",VLOOKUP(AC901,Varsayımlar!$B:$Q,5,0))</f>
        <v/>
      </c>
      <c r="I901" s="5"/>
      <c r="J901" s="5" t="str">
        <f>IF(B901="","",VLOOKUP(AC901,Varsayımlar!$B:$Q,6,0))</f>
        <v/>
      </c>
      <c r="P901" s="5" t="str">
        <f>IF(B901="","",VLOOKUP(AC901,Varsayımlar!$B:$Q,7,0)*K901)</f>
        <v/>
      </c>
      <c r="Q901" s="5" t="str">
        <f>IF(B901="","",VLOOKUP(AC901,Varsayımlar!$B:$Q,8,0))</f>
        <v/>
      </c>
      <c r="R901" s="5" t="str">
        <f>IF(B901="","",VLOOKUP(AC901,Varsayımlar!$B:$Q,9,0))</f>
        <v/>
      </c>
      <c r="S901" s="5" t="str">
        <f>IF(B901="","",VLOOKUP(AC901,Varsayımlar!$B:$Q,10,0))</f>
        <v/>
      </c>
      <c r="T901" s="5" t="str">
        <f>IF(B901="","",VLOOKUP(AC901,Varsayımlar!$B:$Q,11,0))</f>
        <v/>
      </c>
      <c r="U901" s="5" t="str">
        <f>IF(B901="","",VLOOKUP(AC901,Varsayımlar!$B:$Q,12,0))</f>
        <v/>
      </c>
      <c r="V901" s="5" t="str">
        <f>IF(B901="","",VLOOKUP(AC901,Varsayımlar!$B:$Q,13,0))</f>
        <v/>
      </c>
      <c r="W901" s="5" t="str">
        <f>IF(B901="","",VLOOKUP(AC901,Varsayımlar!$B:$Q,14,0))</f>
        <v/>
      </c>
      <c r="AA901" s="5" t="str">
        <f>IF(B901="","",VLOOKUP(AC901,Varsayımlar!$B:$Q,15,0))</f>
        <v/>
      </c>
      <c r="AB901" s="5" t="str">
        <f>IF(B901="","",VLOOKUP(AC901,Varsayımlar!$B:$Q,16,0))</f>
        <v/>
      </c>
      <c r="AC901" s="5" t="str">
        <f t="shared" si="26"/>
        <v/>
      </c>
    </row>
    <row r="902" spans="2:29" hidden="1" x14ac:dyDescent="0.25">
      <c r="C902" s="3" t="str">
        <f>IF(B902="","",VLOOKUP(AC902,Varsayımlar!$B:$Q,3,0))</f>
        <v/>
      </c>
      <c r="H902" s="2" t="str">
        <f>IF(B902="","",VLOOKUP(AC902,Varsayımlar!$B:$Q,5,0))</f>
        <v/>
      </c>
      <c r="J902" s="2" t="str">
        <f>IF(B902="","",VLOOKUP(AC902,Varsayımlar!$B:$Q,6,0))</f>
        <v/>
      </c>
      <c r="P902" s="2" t="str">
        <f>IF(B902="","",VLOOKUP(AC902,Varsayımlar!$B:$Q,7,0)*K902)</f>
        <v/>
      </c>
      <c r="Q902" s="2" t="str">
        <f>IF(B902="","",VLOOKUP(AC902,Varsayımlar!$B:$Q,8,0))</f>
        <v/>
      </c>
      <c r="R902" s="2" t="str">
        <f>IF(B902="","",VLOOKUP(AC902,Varsayımlar!$B:$Q,9,0))</f>
        <v/>
      </c>
      <c r="S902" s="2" t="str">
        <f>IF(B902="","",VLOOKUP(AC902,Varsayımlar!$B:$Q,10,0))</f>
        <v/>
      </c>
      <c r="T902" s="2" t="str">
        <f>IF(B902="","",VLOOKUP(AC902,Varsayımlar!$B:$Q,11,0))</f>
        <v/>
      </c>
      <c r="U902" s="2" t="str">
        <f>IF(B902="","",VLOOKUP(AC902,Varsayımlar!$B:$Q,12,0))</f>
        <v/>
      </c>
      <c r="V902" s="2" t="str">
        <f>IF(B902="","",VLOOKUP(AC902,Varsayımlar!$B:$Q,13,0))</f>
        <v/>
      </c>
      <c r="W902" s="2" t="str">
        <f>IF(B902="","",VLOOKUP(AC902,Varsayımlar!$B:$Q,14,0))</f>
        <v/>
      </c>
      <c r="AA902" s="2" t="str">
        <f>IF(B902="","",VLOOKUP(AC902,Varsayımlar!$B:$Q,15,0))</f>
        <v/>
      </c>
      <c r="AB902" s="2" t="str">
        <f>IF(B902="","",VLOOKUP(AC902,Varsayımlar!$B:$Q,16,0))</f>
        <v/>
      </c>
      <c r="AC902" s="2" t="str">
        <f t="shared" si="26"/>
        <v/>
      </c>
    </row>
    <row r="903" spans="2:29" hidden="1" x14ac:dyDescent="0.25">
      <c r="B903" s="6"/>
      <c r="C903" s="7" t="str">
        <f>IF(B903="","",VLOOKUP(AC903,Varsayımlar!$B:$Q,3,0))</f>
        <v/>
      </c>
      <c r="D903" s="7"/>
      <c r="H903" s="5" t="str">
        <f>IF(B903="","",VLOOKUP(AC903,Varsayımlar!$B:$Q,5,0))</f>
        <v/>
      </c>
      <c r="I903" s="5"/>
      <c r="J903" s="5" t="str">
        <f>IF(B903="","",VLOOKUP(AC903,Varsayımlar!$B:$Q,6,0))</f>
        <v/>
      </c>
      <c r="P903" s="5" t="str">
        <f>IF(B903="","",VLOOKUP(AC903,Varsayımlar!$B:$Q,7,0)*K903)</f>
        <v/>
      </c>
      <c r="Q903" s="5" t="str">
        <f>IF(B903="","",VLOOKUP(AC903,Varsayımlar!$B:$Q,8,0))</f>
        <v/>
      </c>
      <c r="R903" s="5" t="str">
        <f>IF(B903="","",VLOOKUP(AC903,Varsayımlar!$B:$Q,9,0))</f>
        <v/>
      </c>
      <c r="S903" s="5" t="str">
        <f>IF(B903="","",VLOOKUP(AC903,Varsayımlar!$B:$Q,10,0))</f>
        <v/>
      </c>
      <c r="T903" s="5" t="str">
        <f>IF(B903="","",VLOOKUP(AC903,Varsayımlar!$B:$Q,11,0))</f>
        <v/>
      </c>
      <c r="U903" s="5" t="str">
        <f>IF(B903="","",VLOOKUP(AC903,Varsayımlar!$B:$Q,12,0))</f>
        <v/>
      </c>
      <c r="V903" s="5" t="str">
        <f>IF(B903="","",VLOOKUP(AC903,Varsayımlar!$B:$Q,13,0))</f>
        <v/>
      </c>
      <c r="W903" s="5" t="str">
        <f>IF(B903="","",VLOOKUP(AC903,Varsayımlar!$B:$Q,14,0))</f>
        <v/>
      </c>
      <c r="AA903" s="5" t="str">
        <f>IF(B903="","",VLOOKUP(AC903,Varsayımlar!$B:$Q,15,0))</f>
        <v/>
      </c>
      <c r="AB903" s="5" t="str">
        <f>IF(B903="","",VLOOKUP(AC903,Varsayımlar!$B:$Q,16,0))</f>
        <v/>
      </c>
      <c r="AC903" s="5" t="str">
        <f t="shared" si="26"/>
        <v/>
      </c>
    </row>
    <row r="904" spans="2:29" hidden="1" x14ac:dyDescent="0.25">
      <c r="C904" s="3" t="str">
        <f>IF(B904="","",VLOOKUP(AC904,Varsayımlar!$B:$Q,3,0))</f>
        <v/>
      </c>
      <c r="H904" s="2" t="str">
        <f>IF(B904="","",VLOOKUP(AC904,Varsayımlar!$B:$Q,5,0))</f>
        <v/>
      </c>
      <c r="J904" s="2" t="str">
        <f>IF(B904="","",VLOOKUP(AC904,Varsayımlar!$B:$Q,6,0))</f>
        <v/>
      </c>
      <c r="P904" s="2" t="str">
        <f>IF(B904="","",VLOOKUP(AC904,Varsayımlar!$B:$Q,7,0)*K904)</f>
        <v/>
      </c>
      <c r="Q904" s="2" t="str">
        <f>IF(B904="","",VLOOKUP(AC904,Varsayımlar!$B:$Q,8,0))</f>
        <v/>
      </c>
      <c r="R904" s="2" t="str">
        <f>IF(B904="","",VLOOKUP(AC904,Varsayımlar!$B:$Q,9,0))</f>
        <v/>
      </c>
      <c r="S904" s="2" t="str">
        <f>IF(B904="","",VLOOKUP(AC904,Varsayımlar!$B:$Q,10,0))</f>
        <v/>
      </c>
      <c r="T904" s="2" t="str">
        <f>IF(B904="","",VLOOKUP(AC904,Varsayımlar!$B:$Q,11,0))</f>
        <v/>
      </c>
      <c r="U904" s="2" t="str">
        <f>IF(B904="","",VLOOKUP(AC904,Varsayımlar!$B:$Q,12,0))</f>
        <v/>
      </c>
      <c r="V904" s="2" t="str">
        <f>IF(B904="","",VLOOKUP(AC904,Varsayımlar!$B:$Q,13,0))</f>
        <v/>
      </c>
      <c r="W904" s="2" t="str">
        <f>IF(B904="","",VLOOKUP(AC904,Varsayımlar!$B:$Q,14,0))</f>
        <v/>
      </c>
      <c r="AA904" s="2" t="str">
        <f>IF(B904="","",VLOOKUP(AC904,Varsayımlar!$B:$Q,15,0))</f>
        <v/>
      </c>
      <c r="AB904" s="2" t="str">
        <f>IF(B904="","",VLOOKUP(AC904,Varsayımlar!$B:$Q,16,0))</f>
        <v/>
      </c>
      <c r="AC904" s="2" t="str">
        <f t="shared" si="26"/>
        <v/>
      </c>
    </row>
    <row r="905" spans="2:29" hidden="1" x14ac:dyDescent="0.25">
      <c r="B905" s="6"/>
      <c r="C905" s="7" t="str">
        <f>IF(B905="","",VLOOKUP(AC905,Varsayımlar!$B:$Q,3,0))</f>
        <v/>
      </c>
      <c r="D905" s="7"/>
      <c r="H905" s="5" t="str">
        <f>IF(B905="","",VLOOKUP(AC905,Varsayımlar!$B:$Q,5,0))</f>
        <v/>
      </c>
      <c r="I905" s="5"/>
      <c r="J905" s="5" t="str">
        <f>IF(B905="","",VLOOKUP(AC905,Varsayımlar!$B:$Q,6,0))</f>
        <v/>
      </c>
      <c r="P905" s="5" t="str">
        <f>IF(B905="","",VLOOKUP(AC905,Varsayımlar!$B:$Q,7,0)*K905)</f>
        <v/>
      </c>
      <c r="Q905" s="5" t="str">
        <f>IF(B905="","",VLOOKUP(AC905,Varsayımlar!$B:$Q,8,0))</f>
        <v/>
      </c>
      <c r="R905" s="5" t="str">
        <f>IF(B905="","",VLOOKUP(AC905,Varsayımlar!$B:$Q,9,0))</f>
        <v/>
      </c>
      <c r="S905" s="5" t="str">
        <f>IF(B905="","",VLOOKUP(AC905,Varsayımlar!$B:$Q,10,0))</f>
        <v/>
      </c>
      <c r="T905" s="5" t="str">
        <f>IF(B905="","",VLOOKUP(AC905,Varsayımlar!$B:$Q,11,0))</f>
        <v/>
      </c>
      <c r="U905" s="5" t="str">
        <f>IF(B905="","",VLOOKUP(AC905,Varsayımlar!$B:$Q,12,0))</f>
        <v/>
      </c>
      <c r="V905" s="5" t="str">
        <f>IF(B905="","",VLOOKUP(AC905,Varsayımlar!$B:$Q,13,0))</f>
        <v/>
      </c>
      <c r="W905" s="5" t="str">
        <f>IF(B905="","",VLOOKUP(AC905,Varsayımlar!$B:$Q,14,0))</f>
        <v/>
      </c>
      <c r="AA905" s="5" t="str">
        <f>IF(B905="","",VLOOKUP(AC905,Varsayımlar!$B:$Q,15,0))</f>
        <v/>
      </c>
      <c r="AB905" s="5" t="str">
        <f>IF(B905="","",VLOOKUP(AC905,Varsayımlar!$B:$Q,16,0))</f>
        <v/>
      </c>
      <c r="AC905" s="5" t="str">
        <f t="shared" si="26"/>
        <v/>
      </c>
    </row>
    <row r="906" spans="2:29" hidden="1" x14ac:dyDescent="0.25">
      <c r="C906" s="3" t="str">
        <f>IF(B906="","",VLOOKUP(AC906,Varsayımlar!$B:$Q,3,0))</f>
        <v/>
      </c>
      <c r="H906" s="2" t="str">
        <f>IF(B906="","",VLOOKUP(AC906,Varsayımlar!$B:$Q,5,0))</f>
        <v/>
      </c>
      <c r="J906" s="2" t="str">
        <f>IF(B906="","",VLOOKUP(AC906,Varsayımlar!$B:$Q,6,0))</f>
        <v/>
      </c>
      <c r="P906" s="2" t="str">
        <f>IF(B906="","",VLOOKUP(AC906,Varsayımlar!$B:$Q,7,0)*K906)</f>
        <v/>
      </c>
      <c r="Q906" s="2" t="str">
        <f>IF(B906="","",VLOOKUP(AC906,Varsayımlar!$B:$Q,8,0))</f>
        <v/>
      </c>
      <c r="R906" s="2" t="str">
        <f>IF(B906="","",VLOOKUP(AC906,Varsayımlar!$B:$Q,9,0))</f>
        <v/>
      </c>
      <c r="S906" s="2" t="str">
        <f>IF(B906="","",VLOOKUP(AC906,Varsayımlar!$B:$Q,10,0))</f>
        <v/>
      </c>
      <c r="T906" s="2" t="str">
        <f>IF(B906="","",VLOOKUP(AC906,Varsayımlar!$B:$Q,11,0))</f>
        <v/>
      </c>
      <c r="U906" s="2" t="str">
        <f>IF(B906="","",VLOOKUP(AC906,Varsayımlar!$B:$Q,12,0))</f>
        <v/>
      </c>
      <c r="V906" s="2" t="str">
        <f>IF(B906="","",VLOOKUP(AC906,Varsayımlar!$B:$Q,13,0))</f>
        <v/>
      </c>
      <c r="W906" s="2" t="str">
        <f>IF(B906="","",VLOOKUP(AC906,Varsayımlar!$B:$Q,14,0))</f>
        <v/>
      </c>
      <c r="AA906" s="2" t="str">
        <f>IF(B906="","",VLOOKUP(AC906,Varsayımlar!$B:$Q,15,0))</f>
        <v/>
      </c>
      <c r="AB906" s="2" t="str">
        <f>IF(B906="","",VLOOKUP(AC906,Varsayımlar!$B:$Q,16,0))</f>
        <v/>
      </c>
      <c r="AC906" s="2" t="str">
        <f t="shared" si="26"/>
        <v/>
      </c>
    </row>
    <row r="907" spans="2:29" hidden="1" x14ac:dyDescent="0.25">
      <c r="B907" s="6"/>
      <c r="C907" s="7" t="str">
        <f>IF(B907="","",VLOOKUP(AC907,Varsayımlar!$B:$Q,3,0))</f>
        <v/>
      </c>
      <c r="D907" s="7"/>
      <c r="H907" s="5" t="str">
        <f>IF(B907="","",VLOOKUP(AC907,Varsayımlar!$B:$Q,5,0))</f>
        <v/>
      </c>
      <c r="I907" s="5"/>
      <c r="J907" s="5" t="str">
        <f>IF(B907="","",VLOOKUP(AC907,Varsayımlar!$B:$Q,6,0))</f>
        <v/>
      </c>
      <c r="P907" s="5" t="str">
        <f>IF(B907="","",VLOOKUP(AC907,Varsayımlar!$B:$Q,7,0)*K907)</f>
        <v/>
      </c>
      <c r="Q907" s="5" t="str">
        <f>IF(B907="","",VLOOKUP(AC907,Varsayımlar!$B:$Q,8,0))</f>
        <v/>
      </c>
      <c r="R907" s="5" t="str">
        <f>IF(B907="","",VLOOKUP(AC907,Varsayımlar!$B:$Q,9,0))</f>
        <v/>
      </c>
      <c r="S907" s="5" t="str">
        <f>IF(B907="","",VLOOKUP(AC907,Varsayımlar!$B:$Q,10,0))</f>
        <v/>
      </c>
      <c r="T907" s="5" t="str">
        <f>IF(B907="","",VLOOKUP(AC907,Varsayımlar!$B:$Q,11,0))</f>
        <v/>
      </c>
      <c r="U907" s="5" t="str">
        <f>IF(B907="","",VLOOKUP(AC907,Varsayımlar!$B:$Q,12,0))</f>
        <v/>
      </c>
      <c r="V907" s="5" t="str">
        <f>IF(B907="","",VLOOKUP(AC907,Varsayımlar!$B:$Q,13,0))</f>
        <v/>
      </c>
      <c r="W907" s="5" t="str">
        <f>IF(B907="","",VLOOKUP(AC907,Varsayımlar!$B:$Q,14,0))</f>
        <v/>
      </c>
      <c r="AA907" s="5" t="str">
        <f>IF(B907="","",VLOOKUP(AC907,Varsayımlar!$B:$Q,15,0))</f>
        <v/>
      </c>
      <c r="AB907" s="5" t="str">
        <f>IF(B907="","",VLOOKUP(AC907,Varsayımlar!$B:$Q,16,0))</f>
        <v/>
      </c>
      <c r="AC907" s="5" t="str">
        <f t="shared" si="26"/>
        <v/>
      </c>
    </row>
    <row r="908" spans="2:29" hidden="1" x14ac:dyDescent="0.25">
      <c r="C908" s="3" t="str">
        <f>IF(B908="","",VLOOKUP(AC908,Varsayımlar!$B:$Q,3,0))</f>
        <v/>
      </c>
      <c r="H908" s="2" t="str">
        <f>IF(B908="","",VLOOKUP(AC908,Varsayımlar!$B:$Q,5,0))</f>
        <v/>
      </c>
      <c r="J908" s="2" t="str">
        <f>IF(B908="","",VLOOKUP(AC908,Varsayımlar!$B:$Q,6,0))</f>
        <v/>
      </c>
      <c r="P908" s="2" t="str">
        <f>IF(B908="","",VLOOKUP(AC908,Varsayımlar!$B:$Q,7,0)*K908)</f>
        <v/>
      </c>
      <c r="Q908" s="2" t="str">
        <f>IF(B908="","",VLOOKUP(AC908,Varsayımlar!$B:$Q,8,0))</f>
        <v/>
      </c>
      <c r="R908" s="2" t="str">
        <f>IF(B908="","",VLOOKUP(AC908,Varsayımlar!$B:$Q,9,0))</f>
        <v/>
      </c>
      <c r="S908" s="2" t="str">
        <f>IF(B908="","",VLOOKUP(AC908,Varsayımlar!$B:$Q,10,0))</f>
        <v/>
      </c>
      <c r="T908" s="2" t="str">
        <f>IF(B908="","",VLOOKUP(AC908,Varsayımlar!$B:$Q,11,0))</f>
        <v/>
      </c>
      <c r="U908" s="2" t="str">
        <f>IF(B908="","",VLOOKUP(AC908,Varsayımlar!$B:$Q,12,0))</f>
        <v/>
      </c>
      <c r="V908" s="2" t="str">
        <f>IF(B908="","",VLOOKUP(AC908,Varsayımlar!$B:$Q,13,0))</f>
        <v/>
      </c>
      <c r="W908" s="2" t="str">
        <f>IF(B908="","",VLOOKUP(AC908,Varsayımlar!$B:$Q,14,0))</f>
        <v/>
      </c>
      <c r="AA908" s="2" t="str">
        <f>IF(B908="","",VLOOKUP(AC908,Varsayımlar!$B:$Q,15,0))</f>
        <v/>
      </c>
      <c r="AB908" s="2" t="str">
        <f>IF(B908="","",VLOOKUP(AC908,Varsayımlar!$B:$Q,16,0))</f>
        <v/>
      </c>
      <c r="AC908" s="2" t="str">
        <f t="shared" ref="AC908:AC971" si="27">IF(B908="","",CONCATENATE(B908,E908))</f>
        <v/>
      </c>
    </row>
    <row r="909" spans="2:29" hidden="1" x14ac:dyDescent="0.25">
      <c r="B909" s="6"/>
      <c r="C909" s="7" t="str">
        <f>IF(B909="","",VLOOKUP(AC909,Varsayımlar!$B:$Q,3,0))</f>
        <v/>
      </c>
      <c r="D909" s="7"/>
      <c r="H909" s="5" t="str">
        <f>IF(B909="","",VLOOKUP(AC909,Varsayımlar!$B:$Q,5,0))</f>
        <v/>
      </c>
      <c r="I909" s="5"/>
      <c r="J909" s="5" t="str">
        <f>IF(B909="","",VLOOKUP(AC909,Varsayımlar!$B:$Q,6,0))</f>
        <v/>
      </c>
      <c r="P909" s="5" t="str">
        <f>IF(B909="","",VLOOKUP(AC909,Varsayımlar!$B:$Q,7,0)*K909)</f>
        <v/>
      </c>
      <c r="Q909" s="5" t="str">
        <f>IF(B909="","",VLOOKUP(AC909,Varsayımlar!$B:$Q,8,0))</f>
        <v/>
      </c>
      <c r="R909" s="5" t="str">
        <f>IF(B909="","",VLOOKUP(AC909,Varsayımlar!$B:$Q,9,0))</f>
        <v/>
      </c>
      <c r="S909" s="5" t="str">
        <f>IF(B909="","",VLOOKUP(AC909,Varsayımlar!$B:$Q,10,0))</f>
        <v/>
      </c>
      <c r="T909" s="5" t="str">
        <f>IF(B909="","",VLOOKUP(AC909,Varsayımlar!$B:$Q,11,0))</f>
        <v/>
      </c>
      <c r="U909" s="5" t="str">
        <f>IF(B909="","",VLOOKUP(AC909,Varsayımlar!$B:$Q,12,0))</f>
        <v/>
      </c>
      <c r="V909" s="5" t="str">
        <f>IF(B909="","",VLOOKUP(AC909,Varsayımlar!$B:$Q,13,0))</f>
        <v/>
      </c>
      <c r="W909" s="5" t="str">
        <f>IF(B909="","",VLOOKUP(AC909,Varsayımlar!$B:$Q,14,0))</f>
        <v/>
      </c>
      <c r="AA909" s="5" t="str">
        <f>IF(B909="","",VLOOKUP(AC909,Varsayımlar!$B:$Q,15,0))</f>
        <v/>
      </c>
      <c r="AB909" s="5" t="str">
        <f>IF(B909="","",VLOOKUP(AC909,Varsayımlar!$B:$Q,16,0))</f>
        <v/>
      </c>
      <c r="AC909" s="5" t="str">
        <f t="shared" si="27"/>
        <v/>
      </c>
    </row>
    <row r="910" spans="2:29" hidden="1" x14ac:dyDescent="0.25">
      <c r="C910" s="3" t="str">
        <f>IF(B910="","",VLOOKUP(AC910,Varsayımlar!$B:$Q,3,0))</f>
        <v/>
      </c>
      <c r="H910" s="2" t="str">
        <f>IF(B910="","",VLOOKUP(AC910,Varsayımlar!$B:$Q,5,0))</f>
        <v/>
      </c>
      <c r="J910" s="2" t="str">
        <f>IF(B910="","",VLOOKUP(AC910,Varsayımlar!$B:$Q,6,0))</f>
        <v/>
      </c>
      <c r="P910" s="2" t="str">
        <f>IF(B910="","",VLOOKUP(AC910,Varsayımlar!$B:$Q,7,0)*K910)</f>
        <v/>
      </c>
      <c r="Q910" s="2" t="str">
        <f>IF(B910="","",VLOOKUP(AC910,Varsayımlar!$B:$Q,8,0))</f>
        <v/>
      </c>
      <c r="R910" s="2" t="str">
        <f>IF(B910="","",VLOOKUP(AC910,Varsayımlar!$B:$Q,9,0))</f>
        <v/>
      </c>
      <c r="S910" s="2" t="str">
        <f>IF(B910="","",VLOOKUP(AC910,Varsayımlar!$B:$Q,10,0))</f>
        <v/>
      </c>
      <c r="T910" s="2" t="str">
        <f>IF(B910="","",VLOOKUP(AC910,Varsayımlar!$B:$Q,11,0))</f>
        <v/>
      </c>
      <c r="U910" s="2" t="str">
        <f>IF(B910="","",VLOOKUP(AC910,Varsayımlar!$B:$Q,12,0))</f>
        <v/>
      </c>
      <c r="V910" s="2" t="str">
        <f>IF(B910="","",VLOOKUP(AC910,Varsayımlar!$B:$Q,13,0))</f>
        <v/>
      </c>
      <c r="W910" s="2" t="str">
        <f>IF(B910="","",VLOOKUP(AC910,Varsayımlar!$B:$Q,14,0))</f>
        <v/>
      </c>
      <c r="AA910" s="2" t="str">
        <f>IF(B910="","",VLOOKUP(AC910,Varsayımlar!$B:$Q,15,0))</f>
        <v/>
      </c>
      <c r="AB910" s="2" t="str">
        <f>IF(B910="","",VLOOKUP(AC910,Varsayımlar!$B:$Q,16,0))</f>
        <v/>
      </c>
      <c r="AC910" s="2" t="str">
        <f t="shared" si="27"/>
        <v/>
      </c>
    </row>
    <row r="911" spans="2:29" hidden="1" x14ac:dyDescent="0.25">
      <c r="B911" s="6"/>
      <c r="C911" s="7" t="str">
        <f>IF(B911="","",VLOOKUP(AC911,Varsayımlar!$B:$Q,3,0))</f>
        <v/>
      </c>
      <c r="D911" s="7"/>
      <c r="H911" s="5" t="str">
        <f>IF(B911="","",VLOOKUP(AC911,Varsayımlar!$B:$Q,5,0))</f>
        <v/>
      </c>
      <c r="I911" s="5"/>
      <c r="J911" s="5" t="str">
        <f>IF(B911="","",VLOOKUP(AC911,Varsayımlar!$B:$Q,6,0))</f>
        <v/>
      </c>
      <c r="P911" s="5" t="str">
        <f>IF(B911="","",VLOOKUP(AC911,Varsayımlar!$B:$Q,7,0)*K911)</f>
        <v/>
      </c>
      <c r="Q911" s="5" t="str">
        <f>IF(B911="","",VLOOKUP(AC911,Varsayımlar!$B:$Q,8,0))</f>
        <v/>
      </c>
      <c r="R911" s="5" t="str">
        <f>IF(B911="","",VLOOKUP(AC911,Varsayımlar!$B:$Q,9,0))</f>
        <v/>
      </c>
      <c r="S911" s="5" t="str">
        <f>IF(B911="","",VLOOKUP(AC911,Varsayımlar!$B:$Q,10,0))</f>
        <v/>
      </c>
      <c r="T911" s="5" t="str">
        <f>IF(B911="","",VLOOKUP(AC911,Varsayımlar!$B:$Q,11,0))</f>
        <v/>
      </c>
      <c r="U911" s="5" t="str">
        <f>IF(B911="","",VLOOKUP(AC911,Varsayımlar!$B:$Q,12,0))</f>
        <v/>
      </c>
      <c r="V911" s="5" t="str">
        <f>IF(B911="","",VLOOKUP(AC911,Varsayımlar!$B:$Q,13,0))</f>
        <v/>
      </c>
      <c r="W911" s="5" t="str">
        <f>IF(B911="","",VLOOKUP(AC911,Varsayımlar!$B:$Q,14,0))</f>
        <v/>
      </c>
      <c r="AA911" s="5" t="str">
        <f>IF(B911="","",VLOOKUP(AC911,Varsayımlar!$B:$Q,15,0))</f>
        <v/>
      </c>
      <c r="AB911" s="5" t="str">
        <f>IF(B911="","",VLOOKUP(AC911,Varsayımlar!$B:$Q,16,0))</f>
        <v/>
      </c>
      <c r="AC911" s="5" t="str">
        <f t="shared" si="27"/>
        <v/>
      </c>
    </row>
    <row r="912" spans="2:29" hidden="1" x14ac:dyDescent="0.25">
      <c r="C912" s="3" t="str">
        <f>IF(B912="","",VLOOKUP(AC912,Varsayımlar!$B:$Q,3,0))</f>
        <v/>
      </c>
      <c r="H912" s="2" t="str">
        <f>IF(B912="","",VLOOKUP(AC912,Varsayımlar!$B:$Q,5,0))</f>
        <v/>
      </c>
      <c r="J912" s="2" t="str">
        <f>IF(B912="","",VLOOKUP(AC912,Varsayımlar!$B:$Q,6,0))</f>
        <v/>
      </c>
      <c r="P912" s="2" t="str">
        <f>IF(B912="","",VLOOKUP(AC912,Varsayımlar!$B:$Q,7,0)*K912)</f>
        <v/>
      </c>
      <c r="Q912" s="2" t="str">
        <f>IF(B912="","",VLOOKUP(AC912,Varsayımlar!$B:$Q,8,0))</f>
        <v/>
      </c>
      <c r="R912" s="2" t="str">
        <f>IF(B912="","",VLOOKUP(AC912,Varsayımlar!$B:$Q,9,0))</f>
        <v/>
      </c>
      <c r="S912" s="2" t="str">
        <f>IF(B912="","",VLOOKUP(AC912,Varsayımlar!$B:$Q,10,0))</f>
        <v/>
      </c>
      <c r="T912" s="2" t="str">
        <f>IF(B912="","",VLOOKUP(AC912,Varsayımlar!$B:$Q,11,0))</f>
        <v/>
      </c>
      <c r="U912" s="2" t="str">
        <f>IF(B912="","",VLOOKUP(AC912,Varsayımlar!$B:$Q,12,0))</f>
        <v/>
      </c>
      <c r="V912" s="2" t="str">
        <f>IF(B912="","",VLOOKUP(AC912,Varsayımlar!$B:$Q,13,0))</f>
        <v/>
      </c>
      <c r="W912" s="2" t="str">
        <f>IF(B912="","",VLOOKUP(AC912,Varsayımlar!$B:$Q,14,0))</f>
        <v/>
      </c>
      <c r="AA912" s="2" t="str">
        <f>IF(B912="","",VLOOKUP(AC912,Varsayımlar!$B:$Q,15,0))</f>
        <v/>
      </c>
      <c r="AB912" s="2" t="str">
        <f>IF(B912="","",VLOOKUP(AC912,Varsayımlar!$B:$Q,16,0))</f>
        <v/>
      </c>
      <c r="AC912" s="2" t="str">
        <f t="shared" si="27"/>
        <v/>
      </c>
    </row>
    <row r="913" spans="2:29" hidden="1" x14ac:dyDescent="0.25">
      <c r="B913" s="6"/>
      <c r="C913" s="7" t="str">
        <f>IF(B913="","",VLOOKUP(AC913,Varsayımlar!$B:$Q,3,0))</f>
        <v/>
      </c>
      <c r="D913" s="7"/>
      <c r="H913" s="5" t="str">
        <f>IF(B913="","",VLOOKUP(AC913,Varsayımlar!$B:$Q,5,0))</f>
        <v/>
      </c>
      <c r="I913" s="5"/>
      <c r="J913" s="5" t="str">
        <f>IF(B913="","",VLOOKUP(AC913,Varsayımlar!$B:$Q,6,0))</f>
        <v/>
      </c>
      <c r="P913" s="5" t="str">
        <f>IF(B913="","",VLOOKUP(AC913,Varsayımlar!$B:$Q,7,0)*K913)</f>
        <v/>
      </c>
      <c r="Q913" s="5" t="str">
        <f>IF(B913="","",VLOOKUP(AC913,Varsayımlar!$B:$Q,8,0))</f>
        <v/>
      </c>
      <c r="R913" s="5" t="str">
        <f>IF(B913="","",VLOOKUP(AC913,Varsayımlar!$B:$Q,9,0))</f>
        <v/>
      </c>
      <c r="S913" s="5" t="str">
        <f>IF(B913="","",VLOOKUP(AC913,Varsayımlar!$B:$Q,10,0))</f>
        <v/>
      </c>
      <c r="T913" s="5" t="str">
        <f>IF(B913="","",VLOOKUP(AC913,Varsayımlar!$B:$Q,11,0))</f>
        <v/>
      </c>
      <c r="U913" s="5" t="str">
        <f>IF(B913="","",VLOOKUP(AC913,Varsayımlar!$B:$Q,12,0))</f>
        <v/>
      </c>
      <c r="V913" s="5" t="str">
        <f>IF(B913="","",VLOOKUP(AC913,Varsayımlar!$B:$Q,13,0))</f>
        <v/>
      </c>
      <c r="W913" s="5" t="str">
        <f>IF(B913="","",VLOOKUP(AC913,Varsayımlar!$B:$Q,14,0))</f>
        <v/>
      </c>
      <c r="AA913" s="5" t="str">
        <f>IF(B913="","",VLOOKUP(AC913,Varsayımlar!$B:$Q,15,0))</f>
        <v/>
      </c>
      <c r="AB913" s="5" t="str">
        <f>IF(B913="","",VLOOKUP(AC913,Varsayımlar!$B:$Q,16,0))</f>
        <v/>
      </c>
      <c r="AC913" s="5" t="str">
        <f t="shared" si="27"/>
        <v/>
      </c>
    </row>
    <row r="914" spans="2:29" hidden="1" x14ac:dyDescent="0.25">
      <c r="C914" s="3" t="str">
        <f>IF(B914="","",VLOOKUP(AC914,Varsayımlar!$B:$Q,3,0))</f>
        <v/>
      </c>
      <c r="H914" s="2" t="str">
        <f>IF(B914="","",VLOOKUP(AC914,Varsayımlar!$B:$Q,5,0))</f>
        <v/>
      </c>
      <c r="J914" s="2" t="str">
        <f>IF(B914="","",VLOOKUP(AC914,Varsayımlar!$B:$Q,6,0))</f>
        <v/>
      </c>
      <c r="P914" s="2" t="str">
        <f>IF(B914="","",VLOOKUP(AC914,Varsayımlar!$B:$Q,7,0)*K914)</f>
        <v/>
      </c>
      <c r="Q914" s="2" t="str">
        <f>IF(B914="","",VLOOKUP(AC914,Varsayımlar!$B:$Q,8,0))</f>
        <v/>
      </c>
      <c r="R914" s="2" t="str">
        <f>IF(B914="","",VLOOKUP(AC914,Varsayımlar!$B:$Q,9,0))</f>
        <v/>
      </c>
      <c r="S914" s="2" t="str">
        <f>IF(B914="","",VLOOKUP(AC914,Varsayımlar!$B:$Q,10,0))</f>
        <v/>
      </c>
      <c r="T914" s="2" t="str">
        <f>IF(B914="","",VLOOKUP(AC914,Varsayımlar!$B:$Q,11,0))</f>
        <v/>
      </c>
      <c r="U914" s="2" t="str">
        <f>IF(B914="","",VLOOKUP(AC914,Varsayımlar!$B:$Q,12,0))</f>
        <v/>
      </c>
      <c r="V914" s="2" t="str">
        <f>IF(B914="","",VLOOKUP(AC914,Varsayımlar!$B:$Q,13,0))</f>
        <v/>
      </c>
      <c r="W914" s="2" t="str">
        <f>IF(B914="","",VLOOKUP(AC914,Varsayımlar!$B:$Q,14,0))</f>
        <v/>
      </c>
      <c r="AA914" s="2" t="str">
        <f>IF(B914="","",VLOOKUP(AC914,Varsayımlar!$B:$Q,15,0))</f>
        <v/>
      </c>
      <c r="AB914" s="2" t="str">
        <f>IF(B914="","",VLOOKUP(AC914,Varsayımlar!$B:$Q,16,0))</f>
        <v/>
      </c>
      <c r="AC914" s="2" t="str">
        <f t="shared" si="27"/>
        <v/>
      </c>
    </row>
    <row r="915" spans="2:29" hidden="1" x14ac:dyDescent="0.25">
      <c r="B915" s="6"/>
      <c r="C915" s="7" t="str">
        <f>IF(B915="","",VLOOKUP(AC915,Varsayımlar!$B:$Q,3,0))</f>
        <v/>
      </c>
      <c r="D915" s="7"/>
      <c r="H915" s="5" t="str">
        <f>IF(B915="","",VLOOKUP(AC915,Varsayımlar!$B:$Q,5,0))</f>
        <v/>
      </c>
      <c r="I915" s="5"/>
      <c r="J915" s="5" t="str">
        <f>IF(B915="","",VLOOKUP(AC915,Varsayımlar!$B:$Q,6,0))</f>
        <v/>
      </c>
      <c r="P915" s="5" t="str">
        <f>IF(B915="","",VLOOKUP(AC915,Varsayımlar!$B:$Q,7,0)*K915)</f>
        <v/>
      </c>
      <c r="Q915" s="5" t="str">
        <f>IF(B915="","",VLOOKUP(AC915,Varsayımlar!$B:$Q,8,0))</f>
        <v/>
      </c>
      <c r="R915" s="5" t="str">
        <f>IF(B915="","",VLOOKUP(AC915,Varsayımlar!$B:$Q,9,0))</f>
        <v/>
      </c>
      <c r="S915" s="5" t="str">
        <f>IF(B915="","",VLOOKUP(AC915,Varsayımlar!$B:$Q,10,0))</f>
        <v/>
      </c>
      <c r="T915" s="5" t="str">
        <f>IF(B915="","",VLOOKUP(AC915,Varsayımlar!$B:$Q,11,0))</f>
        <v/>
      </c>
      <c r="U915" s="5" t="str">
        <f>IF(B915="","",VLOOKUP(AC915,Varsayımlar!$B:$Q,12,0))</f>
        <v/>
      </c>
      <c r="V915" s="5" t="str">
        <f>IF(B915="","",VLOOKUP(AC915,Varsayımlar!$B:$Q,13,0))</f>
        <v/>
      </c>
      <c r="W915" s="5" t="str">
        <f>IF(B915="","",VLOOKUP(AC915,Varsayımlar!$B:$Q,14,0))</f>
        <v/>
      </c>
      <c r="AA915" s="5" t="str">
        <f>IF(B915="","",VLOOKUP(AC915,Varsayımlar!$B:$Q,15,0))</f>
        <v/>
      </c>
      <c r="AB915" s="5" t="str">
        <f>IF(B915="","",VLOOKUP(AC915,Varsayımlar!$B:$Q,16,0))</f>
        <v/>
      </c>
      <c r="AC915" s="5" t="str">
        <f t="shared" si="27"/>
        <v/>
      </c>
    </row>
    <row r="916" spans="2:29" hidden="1" x14ac:dyDescent="0.25">
      <c r="C916" s="3" t="str">
        <f>IF(B916="","",VLOOKUP(AC916,Varsayımlar!$B:$Q,3,0))</f>
        <v/>
      </c>
      <c r="H916" s="2" t="str">
        <f>IF(B916="","",VLOOKUP(AC916,Varsayımlar!$B:$Q,5,0))</f>
        <v/>
      </c>
      <c r="J916" s="2" t="str">
        <f>IF(B916="","",VLOOKUP(AC916,Varsayımlar!$B:$Q,6,0))</f>
        <v/>
      </c>
      <c r="P916" s="2" t="str">
        <f>IF(B916="","",VLOOKUP(AC916,Varsayımlar!$B:$Q,7,0)*K916)</f>
        <v/>
      </c>
      <c r="Q916" s="2" t="str">
        <f>IF(B916="","",VLOOKUP(AC916,Varsayımlar!$B:$Q,8,0))</f>
        <v/>
      </c>
      <c r="R916" s="2" t="str">
        <f>IF(B916="","",VLOOKUP(AC916,Varsayımlar!$B:$Q,9,0))</f>
        <v/>
      </c>
      <c r="S916" s="2" t="str">
        <f>IF(B916="","",VLOOKUP(AC916,Varsayımlar!$B:$Q,10,0))</f>
        <v/>
      </c>
      <c r="T916" s="2" t="str">
        <f>IF(B916="","",VLOOKUP(AC916,Varsayımlar!$B:$Q,11,0))</f>
        <v/>
      </c>
      <c r="U916" s="2" t="str">
        <f>IF(B916="","",VLOOKUP(AC916,Varsayımlar!$B:$Q,12,0))</f>
        <v/>
      </c>
      <c r="V916" s="2" t="str">
        <f>IF(B916="","",VLOOKUP(AC916,Varsayımlar!$B:$Q,13,0))</f>
        <v/>
      </c>
      <c r="W916" s="2" t="str">
        <f>IF(B916="","",VLOOKUP(AC916,Varsayımlar!$B:$Q,14,0))</f>
        <v/>
      </c>
      <c r="AA916" s="2" t="str">
        <f>IF(B916="","",VLOOKUP(AC916,Varsayımlar!$B:$Q,15,0))</f>
        <v/>
      </c>
      <c r="AB916" s="2" t="str">
        <f>IF(B916="","",VLOOKUP(AC916,Varsayımlar!$B:$Q,16,0))</f>
        <v/>
      </c>
      <c r="AC916" s="2" t="str">
        <f t="shared" si="27"/>
        <v/>
      </c>
    </row>
    <row r="917" spans="2:29" hidden="1" x14ac:dyDescent="0.25">
      <c r="B917" s="6"/>
      <c r="C917" s="7" t="str">
        <f>IF(B917="","",VLOOKUP(AC917,Varsayımlar!$B:$Q,3,0))</f>
        <v/>
      </c>
      <c r="D917" s="7"/>
      <c r="H917" s="5" t="str">
        <f>IF(B917="","",VLOOKUP(AC917,Varsayımlar!$B:$Q,5,0))</f>
        <v/>
      </c>
      <c r="I917" s="5"/>
      <c r="J917" s="5" t="str">
        <f>IF(B917="","",VLOOKUP(AC917,Varsayımlar!$B:$Q,6,0))</f>
        <v/>
      </c>
      <c r="P917" s="5" t="str">
        <f>IF(B917="","",VLOOKUP(AC917,Varsayımlar!$B:$Q,7,0)*K917)</f>
        <v/>
      </c>
      <c r="Q917" s="5" t="str">
        <f>IF(B917="","",VLOOKUP(AC917,Varsayımlar!$B:$Q,8,0))</f>
        <v/>
      </c>
      <c r="R917" s="5" t="str">
        <f>IF(B917="","",VLOOKUP(AC917,Varsayımlar!$B:$Q,9,0))</f>
        <v/>
      </c>
      <c r="S917" s="5" t="str">
        <f>IF(B917="","",VLOOKUP(AC917,Varsayımlar!$B:$Q,10,0))</f>
        <v/>
      </c>
      <c r="T917" s="5" t="str">
        <f>IF(B917="","",VLOOKUP(AC917,Varsayımlar!$B:$Q,11,0))</f>
        <v/>
      </c>
      <c r="U917" s="5" t="str">
        <f>IF(B917="","",VLOOKUP(AC917,Varsayımlar!$B:$Q,12,0))</f>
        <v/>
      </c>
      <c r="V917" s="5" t="str">
        <f>IF(B917="","",VLOOKUP(AC917,Varsayımlar!$B:$Q,13,0))</f>
        <v/>
      </c>
      <c r="W917" s="5" t="str">
        <f>IF(B917="","",VLOOKUP(AC917,Varsayımlar!$B:$Q,14,0))</f>
        <v/>
      </c>
      <c r="AA917" s="5" t="str">
        <f>IF(B917="","",VLOOKUP(AC917,Varsayımlar!$B:$Q,15,0))</f>
        <v/>
      </c>
      <c r="AB917" s="5" t="str">
        <f>IF(B917="","",VLOOKUP(AC917,Varsayımlar!$B:$Q,16,0))</f>
        <v/>
      </c>
      <c r="AC917" s="5" t="str">
        <f t="shared" si="27"/>
        <v/>
      </c>
    </row>
    <row r="918" spans="2:29" hidden="1" x14ac:dyDescent="0.25">
      <c r="C918" s="3" t="str">
        <f>IF(B918="","",VLOOKUP(AC918,Varsayımlar!$B:$Q,3,0))</f>
        <v/>
      </c>
      <c r="H918" s="2" t="str">
        <f>IF(B918="","",VLOOKUP(AC918,Varsayımlar!$B:$Q,5,0))</f>
        <v/>
      </c>
      <c r="J918" s="2" t="str">
        <f>IF(B918="","",VLOOKUP(AC918,Varsayımlar!$B:$Q,6,0))</f>
        <v/>
      </c>
      <c r="P918" s="2" t="str">
        <f>IF(B918="","",VLOOKUP(AC918,Varsayımlar!$B:$Q,7,0)*K918)</f>
        <v/>
      </c>
      <c r="Q918" s="2" t="str">
        <f>IF(B918="","",VLOOKUP(AC918,Varsayımlar!$B:$Q,8,0))</f>
        <v/>
      </c>
      <c r="R918" s="2" t="str">
        <f>IF(B918="","",VLOOKUP(AC918,Varsayımlar!$B:$Q,9,0))</f>
        <v/>
      </c>
      <c r="S918" s="2" t="str">
        <f>IF(B918="","",VLOOKUP(AC918,Varsayımlar!$B:$Q,10,0))</f>
        <v/>
      </c>
      <c r="T918" s="2" t="str">
        <f>IF(B918="","",VLOOKUP(AC918,Varsayımlar!$B:$Q,11,0))</f>
        <v/>
      </c>
      <c r="U918" s="2" t="str">
        <f>IF(B918="","",VLOOKUP(AC918,Varsayımlar!$B:$Q,12,0))</f>
        <v/>
      </c>
      <c r="V918" s="2" t="str">
        <f>IF(B918="","",VLOOKUP(AC918,Varsayımlar!$B:$Q,13,0))</f>
        <v/>
      </c>
      <c r="W918" s="2" t="str">
        <f>IF(B918="","",VLOOKUP(AC918,Varsayımlar!$B:$Q,14,0))</f>
        <v/>
      </c>
      <c r="AA918" s="2" t="str">
        <f>IF(B918="","",VLOOKUP(AC918,Varsayımlar!$B:$Q,15,0))</f>
        <v/>
      </c>
      <c r="AB918" s="2" t="str">
        <f>IF(B918="","",VLOOKUP(AC918,Varsayımlar!$B:$Q,16,0))</f>
        <v/>
      </c>
      <c r="AC918" s="2" t="str">
        <f t="shared" si="27"/>
        <v/>
      </c>
    </row>
    <row r="919" spans="2:29" hidden="1" x14ac:dyDescent="0.25">
      <c r="B919" s="6"/>
      <c r="C919" s="7" t="str">
        <f>IF(B919="","",VLOOKUP(AC919,Varsayımlar!$B:$Q,3,0))</f>
        <v/>
      </c>
      <c r="D919" s="7"/>
      <c r="H919" s="5" t="str">
        <f>IF(B919="","",VLOOKUP(AC919,Varsayımlar!$B:$Q,5,0))</f>
        <v/>
      </c>
      <c r="I919" s="5"/>
      <c r="J919" s="5" t="str">
        <f>IF(B919="","",VLOOKUP(AC919,Varsayımlar!$B:$Q,6,0))</f>
        <v/>
      </c>
      <c r="P919" s="5" t="str">
        <f>IF(B919="","",VLOOKUP(AC919,Varsayımlar!$B:$Q,7,0)*K919)</f>
        <v/>
      </c>
      <c r="Q919" s="5" t="str">
        <f>IF(B919="","",VLOOKUP(AC919,Varsayımlar!$B:$Q,8,0))</f>
        <v/>
      </c>
      <c r="R919" s="5" t="str">
        <f>IF(B919="","",VLOOKUP(AC919,Varsayımlar!$B:$Q,9,0))</f>
        <v/>
      </c>
      <c r="S919" s="5" t="str">
        <f>IF(B919="","",VLOOKUP(AC919,Varsayımlar!$B:$Q,10,0))</f>
        <v/>
      </c>
      <c r="T919" s="5" t="str">
        <f>IF(B919="","",VLOOKUP(AC919,Varsayımlar!$B:$Q,11,0))</f>
        <v/>
      </c>
      <c r="U919" s="5" t="str">
        <f>IF(B919="","",VLOOKUP(AC919,Varsayımlar!$B:$Q,12,0))</f>
        <v/>
      </c>
      <c r="V919" s="5" t="str">
        <f>IF(B919="","",VLOOKUP(AC919,Varsayımlar!$B:$Q,13,0))</f>
        <v/>
      </c>
      <c r="W919" s="5" t="str">
        <f>IF(B919="","",VLOOKUP(AC919,Varsayımlar!$B:$Q,14,0))</f>
        <v/>
      </c>
      <c r="AA919" s="5" t="str">
        <f>IF(B919="","",VLOOKUP(AC919,Varsayımlar!$B:$Q,15,0))</f>
        <v/>
      </c>
      <c r="AB919" s="5" t="str">
        <f>IF(B919="","",VLOOKUP(AC919,Varsayımlar!$B:$Q,16,0))</f>
        <v/>
      </c>
      <c r="AC919" s="5" t="str">
        <f t="shared" si="27"/>
        <v/>
      </c>
    </row>
    <row r="920" spans="2:29" hidden="1" x14ac:dyDescent="0.25">
      <c r="C920" s="3" t="str">
        <f>IF(B920="","",VLOOKUP(AC920,Varsayımlar!$B:$Q,3,0))</f>
        <v/>
      </c>
      <c r="H920" s="2" t="str">
        <f>IF(B920="","",VLOOKUP(AC920,Varsayımlar!$B:$Q,5,0))</f>
        <v/>
      </c>
      <c r="J920" s="2" t="str">
        <f>IF(B920="","",VLOOKUP(AC920,Varsayımlar!$B:$Q,6,0))</f>
        <v/>
      </c>
      <c r="P920" s="2" t="str">
        <f>IF(B920="","",VLOOKUP(AC920,Varsayımlar!$B:$Q,7,0)*K920)</f>
        <v/>
      </c>
      <c r="Q920" s="2" t="str">
        <f>IF(B920="","",VLOOKUP(AC920,Varsayımlar!$B:$Q,8,0))</f>
        <v/>
      </c>
      <c r="R920" s="2" t="str">
        <f>IF(B920="","",VLOOKUP(AC920,Varsayımlar!$B:$Q,9,0))</f>
        <v/>
      </c>
      <c r="S920" s="2" t="str">
        <f>IF(B920="","",VLOOKUP(AC920,Varsayımlar!$B:$Q,10,0))</f>
        <v/>
      </c>
      <c r="T920" s="2" t="str">
        <f>IF(B920="","",VLOOKUP(AC920,Varsayımlar!$B:$Q,11,0))</f>
        <v/>
      </c>
      <c r="U920" s="2" t="str">
        <f>IF(B920="","",VLOOKUP(AC920,Varsayımlar!$B:$Q,12,0))</f>
        <v/>
      </c>
      <c r="V920" s="2" t="str">
        <f>IF(B920="","",VLOOKUP(AC920,Varsayımlar!$B:$Q,13,0))</f>
        <v/>
      </c>
      <c r="W920" s="2" t="str">
        <f>IF(B920="","",VLOOKUP(AC920,Varsayımlar!$B:$Q,14,0))</f>
        <v/>
      </c>
      <c r="AA920" s="2" t="str">
        <f>IF(B920="","",VLOOKUP(AC920,Varsayımlar!$B:$Q,15,0))</f>
        <v/>
      </c>
      <c r="AB920" s="2" t="str">
        <f>IF(B920="","",VLOOKUP(AC920,Varsayımlar!$B:$Q,16,0))</f>
        <v/>
      </c>
      <c r="AC920" s="2" t="str">
        <f t="shared" si="27"/>
        <v/>
      </c>
    </row>
    <row r="921" spans="2:29" hidden="1" x14ac:dyDescent="0.25">
      <c r="B921" s="6"/>
      <c r="C921" s="7" t="str">
        <f>IF(B921="","",VLOOKUP(AC921,Varsayımlar!$B:$Q,3,0))</f>
        <v/>
      </c>
      <c r="D921" s="7"/>
      <c r="H921" s="5" t="str">
        <f>IF(B921="","",VLOOKUP(AC921,Varsayımlar!$B:$Q,5,0))</f>
        <v/>
      </c>
      <c r="I921" s="5"/>
      <c r="J921" s="5" t="str">
        <f>IF(B921="","",VLOOKUP(AC921,Varsayımlar!$B:$Q,6,0))</f>
        <v/>
      </c>
      <c r="P921" s="5" t="str">
        <f>IF(B921="","",VLOOKUP(AC921,Varsayımlar!$B:$Q,7,0)*K921)</f>
        <v/>
      </c>
      <c r="Q921" s="5" t="str">
        <f>IF(B921="","",VLOOKUP(AC921,Varsayımlar!$B:$Q,8,0))</f>
        <v/>
      </c>
      <c r="R921" s="5" t="str">
        <f>IF(B921="","",VLOOKUP(AC921,Varsayımlar!$B:$Q,9,0))</f>
        <v/>
      </c>
      <c r="S921" s="5" t="str">
        <f>IF(B921="","",VLOOKUP(AC921,Varsayımlar!$B:$Q,10,0))</f>
        <v/>
      </c>
      <c r="T921" s="5" t="str">
        <f>IF(B921="","",VLOOKUP(AC921,Varsayımlar!$B:$Q,11,0))</f>
        <v/>
      </c>
      <c r="U921" s="5" t="str">
        <f>IF(B921="","",VLOOKUP(AC921,Varsayımlar!$B:$Q,12,0))</f>
        <v/>
      </c>
      <c r="V921" s="5" t="str">
        <f>IF(B921="","",VLOOKUP(AC921,Varsayımlar!$B:$Q,13,0))</f>
        <v/>
      </c>
      <c r="W921" s="5" t="str">
        <f>IF(B921="","",VLOOKUP(AC921,Varsayımlar!$B:$Q,14,0))</f>
        <v/>
      </c>
      <c r="AA921" s="5" t="str">
        <f>IF(B921="","",VLOOKUP(AC921,Varsayımlar!$B:$Q,15,0))</f>
        <v/>
      </c>
      <c r="AB921" s="5" t="str">
        <f>IF(B921="","",VLOOKUP(AC921,Varsayımlar!$B:$Q,16,0))</f>
        <v/>
      </c>
      <c r="AC921" s="5" t="str">
        <f t="shared" si="27"/>
        <v/>
      </c>
    </row>
    <row r="922" spans="2:29" hidden="1" x14ac:dyDescent="0.25">
      <c r="C922" s="3" t="str">
        <f>IF(B922="","",VLOOKUP(AC922,Varsayımlar!$B:$Q,3,0))</f>
        <v/>
      </c>
      <c r="H922" s="2" t="str">
        <f>IF(B922="","",VLOOKUP(AC922,Varsayımlar!$B:$Q,5,0))</f>
        <v/>
      </c>
      <c r="J922" s="2" t="str">
        <f>IF(B922="","",VLOOKUP(AC922,Varsayımlar!$B:$Q,6,0))</f>
        <v/>
      </c>
      <c r="P922" s="2" t="str">
        <f>IF(B922="","",VLOOKUP(AC922,Varsayımlar!$B:$Q,7,0)*K922)</f>
        <v/>
      </c>
      <c r="Q922" s="2" t="str">
        <f>IF(B922="","",VLOOKUP(AC922,Varsayımlar!$B:$Q,8,0))</f>
        <v/>
      </c>
      <c r="R922" s="2" t="str">
        <f>IF(B922="","",VLOOKUP(AC922,Varsayımlar!$B:$Q,9,0))</f>
        <v/>
      </c>
      <c r="S922" s="2" t="str">
        <f>IF(B922="","",VLOOKUP(AC922,Varsayımlar!$B:$Q,10,0))</f>
        <v/>
      </c>
      <c r="T922" s="2" t="str">
        <f>IF(B922="","",VLOOKUP(AC922,Varsayımlar!$B:$Q,11,0))</f>
        <v/>
      </c>
      <c r="U922" s="2" t="str">
        <f>IF(B922="","",VLOOKUP(AC922,Varsayımlar!$B:$Q,12,0))</f>
        <v/>
      </c>
      <c r="V922" s="2" t="str">
        <f>IF(B922="","",VLOOKUP(AC922,Varsayımlar!$B:$Q,13,0))</f>
        <v/>
      </c>
      <c r="W922" s="2" t="str">
        <f>IF(B922="","",VLOOKUP(AC922,Varsayımlar!$B:$Q,14,0))</f>
        <v/>
      </c>
      <c r="AA922" s="2" t="str">
        <f>IF(B922="","",VLOOKUP(AC922,Varsayımlar!$B:$Q,15,0))</f>
        <v/>
      </c>
      <c r="AB922" s="2" t="str">
        <f>IF(B922="","",VLOOKUP(AC922,Varsayımlar!$B:$Q,16,0))</f>
        <v/>
      </c>
      <c r="AC922" s="2" t="str">
        <f t="shared" si="27"/>
        <v/>
      </c>
    </row>
    <row r="923" spans="2:29" hidden="1" x14ac:dyDescent="0.25">
      <c r="B923" s="6"/>
      <c r="C923" s="7" t="str">
        <f>IF(B923="","",VLOOKUP(AC923,Varsayımlar!$B:$Q,3,0))</f>
        <v/>
      </c>
      <c r="D923" s="7"/>
      <c r="H923" s="5" t="str">
        <f>IF(B923="","",VLOOKUP(AC923,Varsayımlar!$B:$Q,5,0))</f>
        <v/>
      </c>
      <c r="I923" s="5"/>
      <c r="J923" s="5" t="str">
        <f>IF(B923="","",VLOOKUP(AC923,Varsayımlar!$B:$Q,6,0))</f>
        <v/>
      </c>
      <c r="P923" s="5" t="str">
        <f>IF(B923="","",VLOOKUP(AC923,Varsayımlar!$B:$Q,7,0)*K923)</f>
        <v/>
      </c>
      <c r="Q923" s="5" t="str">
        <f>IF(B923="","",VLOOKUP(AC923,Varsayımlar!$B:$Q,8,0))</f>
        <v/>
      </c>
      <c r="R923" s="5" t="str">
        <f>IF(B923="","",VLOOKUP(AC923,Varsayımlar!$B:$Q,9,0))</f>
        <v/>
      </c>
      <c r="S923" s="5" t="str">
        <f>IF(B923="","",VLOOKUP(AC923,Varsayımlar!$B:$Q,10,0))</f>
        <v/>
      </c>
      <c r="T923" s="5" t="str">
        <f>IF(B923="","",VLOOKUP(AC923,Varsayımlar!$B:$Q,11,0))</f>
        <v/>
      </c>
      <c r="U923" s="5" t="str">
        <f>IF(B923="","",VLOOKUP(AC923,Varsayımlar!$B:$Q,12,0))</f>
        <v/>
      </c>
      <c r="V923" s="5" t="str">
        <f>IF(B923="","",VLOOKUP(AC923,Varsayımlar!$B:$Q,13,0))</f>
        <v/>
      </c>
      <c r="W923" s="5" t="str">
        <f>IF(B923="","",VLOOKUP(AC923,Varsayımlar!$B:$Q,14,0))</f>
        <v/>
      </c>
      <c r="AA923" s="5" t="str">
        <f>IF(B923="","",VLOOKUP(AC923,Varsayımlar!$B:$Q,15,0))</f>
        <v/>
      </c>
      <c r="AB923" s="5" t="str">
        <f>IF(B923="","",VLOOKUP(AC923,Varsayımlar!$B:$Q,16,0))</f>
        <v/>
      </c>
      <c r="AC923" s="5" t="str">
        <f t="shared" si="27"/>
        <v/>
      </c>
    </row>
    <row r="924" spans="2:29" hidden="1" x14ac:dyDescent="0.25">
      <c r="C924" s="3" t="str">
        <f>IF(B924="","",VLOOKUP(AC924,Varsayımlar!$B:$Q,3,0))</f>
        <v/>
      </c>
      <c r="H924" s="2" t="str">
        <f>IF(B924="","",VLOOKUP(AC924,Varsayımlar!$B:$Q,5,0))</f>
        <v/>
      </c>
      <c r="J924" s="2" t="str">
        <f>IF(B924="","",VLOOKUP(AC924,Varsayımlar!$B:$Q,6,0))</f>
        <v/>
      </c>
      <c r="P924" s="2" t="str">
        <f>IF(B924="","",VLOOKUP(AC924,Varsayımlar!$B:$Q,7,0)*K924)</f>
        <v/>
      </c>
      <c r="Q924" s="2" t="str">
        <f>IF(B924="","",VLOOKUP(AC924,Varsayımlar!$B:$Q,8,0))</f>
        <v/>
      </c>
      <c r="R924" s="2" t="str">
        <f>IF(B924="","",VLOOKUP(AC924,Varsayımlar!$B:$Q,9,0))</f>
        <v/>
      </c>
      <c r="S924" s="2" t="str">
        <f>IF(B924="","",VLOOKUP(AC924,Varsayımlar!$B:$Q,10,0))</f>
        <v/>
      </c>
      <c r="T924" s="2" t="str">
        <f>IF(B924="","",VLOOKUP(AC924,Varsayımlar!$B:$Q,11,0))</f>
        <v/>
      </c>
      <c r="U924" s="2" t="str">
        <f>IF(B924="","",VLOOKUP(AC924,Varsayımlar!$B:$Q,12,0))</f>
        <v/>
      </c>
      <c r="V924" s="2" t="str">
        <f>IF(B924="","",VLOOKUP(AC924,Varsayımlar!$B:$Q,13,0))</f>
        <v/>
      </c>
      <c r="W924" s="2" t="str">
        <f>IF(B924="","",VLOOKUP(AC924,Varsayımlar!$B:$Q,14,0))</f>
        <v/>
      </c>
      <c r="AA924" s="2" t="str">
        <f>IF(B924="","",VLOOKUP(AC924,Varsayımlar!$B:$Q,15,0))</f>
        <v/>
      </c>
      <c r="AB924" s="2" t="str">
        <f>IF(B924="","",VLOOKUP(AC924,Varsayımlar!$B:$Q,16,0))</f>
        <v/>
      </c>
      <c r="AC924" s="2" t="str">
        <f t="shared" si="27"/>
        <v/>
      </c>
    </row>
    <row r="925" spans="2:29" hidden="1" x14ac:dyDescent="0.25">
      <c r="B925" s="6"/>
      <c r="C925" s="7" t="str">
        <f>IF(B925="","",VLOOKUP(AC925,Varsayımlar!$B:$Q,3,0))</f>
        <v/>
      </c>
      <c r="D925" s="7"/>
      <c r="H925" s="5" t="str">
        <f>IF(B925="","",VLOOKUP(AC925,Varsayımlar!$B:$Q,5,0))</f>
        <v/>
      </c>
      <c r="I925" s="5"/>
      <c r="J925" s="5" t="str">
        <f>IF(B925="","",VLOOKUP(AC925,Varsayımlar!$B:$Q,6,0))</f>
        <v/>
      </c>
      <c r="P925" s="5" t="str">
        <f>IF(B925="","",VLOOKUP(AC925,Varsayımlar!$B:$Q,7,0)*K925)</f>
        <v/>
      </c>
      <c r="Q925" s="5" t="str">
        <f>IF(B925="","",VLOOKUP(AC925,Varsayımlar!$B:$Q,8,0))</f>
        <v/>
      </c>
      <c r="R925" s="5" t="str">
        <f>IF(B925="","",VLOOKUP(AC925,Varsayımlar!$B:$Q,9,0))</f>
        <v/>
      </c>
      <c r="S925" s="5" t="str">
        <f>IF(B925="","",VLOOKUP(AC925,Varsayımlar!$B:$Q,10,0))</f>
        <v/>
      </c>
      <c r="T925" s="5" t="str">
        <f>IF(B925="","",VLOOKUP(AC925,Varsayımlar!$B:$Q,11,0))</f>
        <v/>
      </c>
      <c r="U925" s="5" t="str">
        <f>IF(B925="","",VLOOKUP(AC925,Varsayımlar!$B:$Q,12,0))</f>
        <v/>
      </c>
      <c r="V925" s="5" t="str">
        <f>IF(B925="","",VLOOKUP(AC925,Varsayımlar!$B:$Q,13,0))</f>
        <v/>
      </c>
      <c r="W925" s="5" t="str">
        <f>IF(B925="","",VLOOKUP(AC925,Varsayımlar!$B:$Q,14,0))</f>
        <v/>
      </c>
      <c r="AA925" s="5" t="str">
        <f>IF(B925="","",VLOOKUP(AC925,Varsayımlar!$B:$Q,15,0))</f>
        <v/>
      </c>
      <c r="AB925" s="5" t="str">
        <f>IF(B925="","",VLOOKUP(AC925,Varsayımlar!$B:$Q,16,0))</f>
        <v/>
      </c>
      <c r="AC925" s="5" t="str">
        <f t="shared" si="27"/>
        <v/>
      </c>
    </row>
    <row r="926" spans="2:29" hidden="1" x14ac:dyDescent="0.25">
      <c r="C926" s="3" t="str">
        <f>IF(B926="","",VLOOKUP(AC926,Varsayımlar!$B:$Q,3,0))</f>
        <v/>
      </c>
      <c r="H926" s="2" t="str">
        <f>IF(B926="","",VLOOKUP(AC926,Varsayımlar!$B:$Q,5,0))</f>
        <v/>
      </c>
      <c r="J926" s="2" t="str">
        <f>IF(B926="","",VLOOKUP(AC926,Varsayımlar!$B:$Q,6,0))</f>
        <v/>
      </c>
      <c r="P926" s="2" t="str">
        <f>IF(B926="","",VLOOKUP(AC926,Varsayımlar!$B:$Q,7,0)*K926)</f>
        <v/>
      </c>
      <c r="Q926" s="2" t="str">
        <f>IF(B926="","",VLOOKUP(AC926,Varsayımlar!$B:$Q,8,0))</f>
        <v/>
      </c>
      <c r="R926" s="2" t="str">
        <f>IF(B926="","",VLOOKUP(AC926,Varsayımlar!$B:$Q,9,0))</f>
        <v/>
      </c>
      <c r="S926" s="2" t="str">
        <f>IF(B926="","",VLOOKUP(AC926,Varsayımlar!$B:$Q,10,0))</f>
        <v/>
      </c>
      <c r="T926" s="2" t="str">
        <f>IF(B926="","",VLOOKUP(AC926,Varsayımlar!$B:$Q,11,0))</f>
        <v/>
      </c>
      <c r="U926" s="2" t="str">
        <f>IF(B926="","",VLOOKUP(AC926,Varsayımlar!$B:$Q,12,0))</f>
        <v/>
      </c>
      <c r="V926" s="2" t="str">
        <f>IF(B926="","",VLOOKUP(AC926,Varsayımlar!$B:$Q,13,0))</f>
        <v/>
      </c>
      <c r="W926" s="2" t="str">
        <f>IF(B926="","",VLOOKUP(AC926,Varsayımlar!$B:$Q,14,0))</f>
        <v/>
      </c>
      <c r="AA926" s="2" t="str">
        <f>IF(B926="","",VLOOKUP(AC926,Varsayımlar!$B:$Q,15,0))</f>
        <v/>
      </c>
      <c r="AB926" s="2" t="str">
        <f>IF(B926="","",VLOOKUP(AC926,Varsayımlar!$B:$Q,16,0))</f>
        <v/>
      </c>
      <c r="AC926" s="2" t="str">
        <f t="shared" si="27"/>
        <v/>
      </c>
    </row>
    <row r="927" spans="2:29" hidden="1" x14ac:dyDescent="0.25">
      <c r="B927" s="6"/>
      <c r="C927" s="7" t="str">
        <f>IF(B927="","",VLOOKUP(AC927,Varsayımlar!$B:$Q,3,0))</f>
        <v/>
      </c>
      <c r="D927" s="7"/>
      <c r="H927" s="5" t="str">
        <f>IF(B927="","",VLOOKUP(AC927,Varsayımlar!$B:$Q,5,0))</f>
        <v/>
      </c>
      <c r="I927" s="5"/>
      <c r="J927" s="5" t="str">
        <f>IF(B927="","",VLOOKUP(AC927,Varsayımlar!$B:$Q,6,0))</f>
        <v/>
      </c>
      <c r="P927" s="5" t="str">
        <f>IF(B927="","",VLOOKUP(AC927,Varsayımlar!$B:$Q,7,0)*K927)</f>
        <v/>
      </c>
      <c r="Q927" s="5" t="str">
        <f>IF(B927="","",VLOOKUP(AC927,Varsayımlar!$B:$Q,8,0))</f>
        <v/>
      </c>
      <c r="R927" s="5" t="str">
        <f>IF(B927="","",VLOOKUP(AC927,Varsayımlar!$B:$Q,9,0))</f>
        <v/>
      </c>
      <c r="S927" s="5" t="str">
        <f>IF(B927="","",VLOOKUP(AC927,Varsayımlar!$B:$Q,10,0))</f>
        <v/>
      </c>
      <c r="T927" s="5" t="str">
        <f>IF(B927="","",VLOOKUP(AC927,Varsayımlar!$B:$Q,11,0))</f>
        <v/>
      </c>
      <c r="U927" s="5" t="str">
        <f>IF(B927="","",VLOOKUP(AC927,Varsayımlar!$B:$Q,12,0))</f>
        <v/>
      </c>
      <c r="V927" s="5" t="str">
        <f>IF(B927="","",VLOOKUP(AC927,Varsayımlar!$B:$Q,13,0))</f>
        <v/>
      </c>
      <c r="W927" s="5" t="str">
        <f>IF(B927="","",VLOOKUP(AC927,Varsayımlar!$B:$Q,14,0))</f>
        <v/>
      </c>
      <c r="AA927" s="5" t="str">
        <f>IF(B927="","",VLOOKUP(AC927,Varsayımlar!$B:$Q,15,0))</f>
        <v/>
      </c>
      <c r="AB927" s="5" t="str">
        <f>IF(B927="","",VLOOKUP(AC927,Varsayımlar!$B:$Q,16,0))</f>
        <v/>
      </c>
      <c r="AC927" s="5" t="str">
        <f t="shared" si="27"/>
        <v/>
      </c>
    </row>
    <row r="928" spans="2:29" hidden="1" x14ac:dyDescent="0.25">
      <c r="C928" s="3" t="str">
        <f>IF(B928="","",VLOOKUP(AC928,Varsayımlar!$B:$Q,3,0))</f>
        <v/>
      </c>
      <c r="H928" s="2" t="str">
        <f>IF(B928="","",VLOOKUP(AC928,Varsayımlar!$B:$Q,5,0))</f>
        <v/>
      </c>
      <c r="J928" s="2" t="str">
        <f>IF(B928="","",VLOOKUP(AC928,Varsayımlar!$B:$Q,6,0))</f>
        <v/>
      </c>
      <c r="P928" s="2" t="str">
        <f>IF(B928="","",VLOOKUP(AC928,Varsayımlar!$B:$Q,7,0)*K928)</f>
        <v/>
      </c>
      <c r="Q928" s="2" t="str">
        <f>IF(B928="","",VLOOKUP(AC928,Varsayımlar!$B:$Q,8,0))</f>
        <v/>
      </c>
      <c r="R928" s="2" t="str">
        <f>IF(B928="","",VLOOKUP(AC928,Varsayımlar!$B:$Q,9,0))</f>
        <v/>
      </c>
      <c r="S928" s="2" t="str">
        <f>IF(B928="","",VLOOKUP(AC928,Varsayımlar!$B:$Q,10,0))</f>
        <v/>
      </c>
      <c r="T928" s="2" t="str">
        <f>IF(B928="","",VLOOKUP(AC928,Varsayımlar!$B:$Q,11,0))</f>
        <v/>
      </c>
      <c r="U928" s="2" t="str">
        <f>IF(B928="","",VLOOKUP(AC928,Varsayımlar!$B:$Q,12,0))</f>
        <v/>
      </c>
      <c r="V928" s="2" t="str">
        <f>IF(B928="","",VLOOKUP(AC928,Varsayımlar!$B:$Q,13,0))</f>
        <v/>
      </c>
      <c r="W928" s="2" t="str">
        <f>IF(B928="","",VLOOKUP(AC928,Varsayımlar!$B:$Q,14,0))</f>
        <v/>
      </c>
      <c r="AA928" s="2" t="str">
        <f>IF(B928="","",VLOOKUP(AC928,Varsayımlar!$B:$Q,15,0))</f>
        <v/>
      </c>
      <c r="AB928" s="2" t="str">
        <f>IF(B928="","",VLOOKUP(AC928,Varsayımlar!$B:$Q,16,0))</f>
        <v/>
      </c>
      <c r="AC928" s="2" t="str">
        <f t="shared" si="27"/>
        <v/>
      </c>
    </row>
    <row r="929" spans="2:29" hidden="1" x14ac:dyDescent="0.25">
      <c r="B929" s="6"/>
      <c r="C929" s="7" t="str">
        <f>IF(B929="","",VLOOKUP(AC929,Varsayımlar!$B:$Q,3,0))</f>
        <v/>
      </c>
      <c r="D929" s="7"/>
      <c r="H929" s="5" t="str">
        <f>IF(B929="","",VLOOKUP(AC929,Varsayımlar!$B:$Q,5,0))</f>
        <v/>
      </c>
      <c r="I929" s="5"/>
      <c r="J929" s="5" t="str">
        <f>IF(B929="","",VLOOKUP(AC929,Varsayımlar!$B:$Q,6,0))</f>
        <v/>
      </c>
      <c r="P929" s="5" t="str">
        <f>IF(B929="","",VLOOKUP(AC929,Varsayımlar!$B:$Q,7,0)*K929)</f>
        <v/>
      </c>
      <c r="Q929" s="5" t="str">
        <f>IF(B929="","",VLOOKUP(AC929,Varsayımlar!$B:$Q,8,0))</f>
        <v/>
      </c>
      <c r="R929" s="5" t="str">
        <f>IF(B929="","",VLOOKUP(AC929,Varsayımlar!$B:$Q,9,0))</f>
        <v/>
      </c>
      <c r="S929" s="5" t="str">
        <f>IF(B929="","",VLOOKUP(AC929,Varsayımlar!$B:$Q,10,0))</f>
        <v/>
      </c>
      <c r="T929" s="5" t="str">
        <f>IF(B929="","",VLOOKUP(AC929,Varsayımlar!$B:$Q,11,0))</f>
        <v/>
      </c>
      <c r="U929" s="5" t="str">
        <f>IF(B929="","",VLOOKUP(AC929,Varsayımlar!$B:$Q,12,0))</f>
        <v/>
      </c>
      <c r="V929" s="5" t="str">
        <f>IF(B929="","",VLOOKUP(AC929,Varsayımlar!$B:$Q,13,0))</f>
        <v/>
      </c>
      <c r="W929" s="5" t="str">
        <f>IF(B929="","",VLOOKUP(AC929,Varsayımlar!$B:$Q,14,0))</f>
        <v/>
      </c>
      <c r="AA929" s="5" t="str">
        <f>IF(B929="","",VLOOKUP(AC929,Varsayımlar!$B:$Q,15,0))</f>
        <v/>
      </c>
      <c r="AB929" s="5" t="str">
        <f>IF(B929="","",VLOOKUP(AC929,Varsayımlar!$B:$Q,16,0))</f>
        <v/>
      </c>
      <c r="AC929" s="5" t="str">
        <f t="shared" si="27"/>
        <v/>
      </c>
    </row>
    <row r="930" spans="2:29" hidden="1" x14ac:dyDescent="0.25">
      <c r="C930" s="3" t="str">
        <f>IF(B930="","",VLOOKUP(AC930,Varsayımlar!$B:$Q,3,0))</f>
        <v/>
      </c>
      <c r="H930" s="2" t="str">
        <f>IF(B930="","",VLOOKUP(AC930,Varsayımlar!$B:$Q,5,0))</f>
        <v/>
      </c>
      <c r="J930" s="2" t="str">
        <f>IF(B930="","",VLOOKUP(AC930,Varsayımlar!$B:$Q,6,0))</f>
        <v/>
      </c>
      <c r="P930" s="2" t="str">
        <f>IF(B930="","",VLOOKUP(AC930,Varsayımlar!$B:$Q,7,0)*K930)</f>
        <v/>
      </c>
      <c r="Q930" s="2" t="str">
        <f>IF(B930="","",VLOOKUP(AC930,Varsayımlar!$B:$Q,8,0))</f>
        <v/>
      </c>
      <c r="R930" s="2" t="str">
        <f>IF(B930="","",VLOOKUP(AC930,Varsayımlar!$B:$Q,9,0))</f>
        <v/>
      </c>
      <c r="S930" s="2" t="str">
        <f>IF(B930="","",VLOOKUP(AC930,Varsayımlar!$B:$Q,10,0))</f>
        <v/>
      </c>
      <c r="T930" s="2" t="str">
        <f>IF(B930="","",VLOOKUP(AC930,Varsayımlar!$B:$Q,11,0))</f>
        <v/>
      </c>
      <c r="U930" s="2" t="str">
        <f>IF(B930="","",VLOOKUP(AC930,Varsayımlar!$B:$Q,12,0))</f>
        <v/>
      </c>
      <c r="V930" s="2" t="str">
        <f>IF(B930="","",VLOOKUP(AC930,Varsayımlar!$B:$Q,13,0))</f>
        <v/>
      </c>
      <c r="W930" s="2" t="str">
        <f>IF(B930="","",VLOOKUP(AC930,Varsayımlar!$B:$Q,14,0))</f>
        <v/>
      </c>
      <c r="AA930" s="2" t="str">
        <f>IF(B930="","",VLOOKUP(AC930,Varsayımlar!$B:$Q,15,0))</f>
        <v/>
      </c>
      <c r="AB930" s="2" t="str">
        <f>IF(B930="","",VLOOKUP(AC930,Varsayımlar!$B:$Q,16,0))</f>
        <v/>
      </c>
      <c r="AC930" s="2" t="str">
        <f t="shared" si="27"/>
        <v/>
      </c>
    </row>
    <row r="931" spans="2:29" hidden="1" x14ac:dyDescent="0.25">
      <c r="B931" s="6"/>
      <c r="C931" s="7" t="str">
        <f>IF(B931="","",VLOOKUP(AC931,Varsayımlar!$B:$Q,3,0))</f>
        <v/>
      </c>
      <c r="D931" s="7"/>
      <c r="H931" s="5" t="str">
        <f>IF(B931="","",VLOOKUP(AC931,Varsayımlar!$B:$Q,5,0))</f>
        <v/>
      </c>
      <c r="I931" s="5"/>
      <c r="J931" s="5" t="str">
        <f>IF(B931="","",VLOOKUP(AC931,Varsayımlar!$B:$Q,6,0))</f>
        <v/>
      </c>
      <c r="P931" s="5" t="str">
        <f>IF(B931="","",VLOOKUP(AC931,Varsayımlar!$B:$Q,7,0)*K931)</f>
        <v/>
      </c>
      <c r="Q931" s="5" t="str">
        <f>IF(B931="","",VLOOKUP(AC931,Varsayımlar!$B:$Q,8,0))</f>
        <v/>
      </c>
      <c r="R931" s="5" t="str">
        <f>IF(B931="","",VLOOKUP(AC931,Varsayımlar!$B:$Q,9,0))</f>
        <v/>
      </c>
      <c r="S931" s="5" t="str">
        <f>IF(B931="","",VLOOKUP(AC931,Varsayımlar!$B:$Q,10,0))</f>
        <v/>
      </c>
      <c r="T931" s="5" t="str">
        <f>IF(B931="","",VLOOKUP(AC931,Varsayımlar!$B:$Q,11,0))</f>
        <v/>
      </c>
      <c r="U931" s="5" t="str">
        <f>IF(B931="","",VLOOKUP(AC931,Varsayımlar!$B:$Q,12,0))</f>
        <v/>
      </c>
      <c r="V931" s="5" t="str">
        <f>IF(B931="","",VLOOKUP(AC931,Varsayımlar!$B:$Q,13,0))</f>
        <v/>
      </c>
      <c r="W931" s="5" t="str">
        <f>IF(B931="","",VLOOKUP(AC931,Varsayımlar!$B:$Q,14,0))</f>
        <v/>
      </c>
      <c r="AA931" s="5" t="str">
        <f>IF(B931="","",VLOOKUP(AC931,Varsayımlar!$B:$Q,15,0))</f>
        <v/>
      </c>
      <c r="AB931" s="5" t="str">
        <f>IF(B931="","",VLOOKUP(AC931,Varsayımlar!$B:$Q,16,0))</f>
        <v/>
      </c>
      <c r="AC931" s="5" t="str">
        <f t="shared" si="27"/>
        <v/>
      </c>
    </row>
    <row r="932" spans="2:29" hidden="1" x14ac:dyDescent="0.25">
      <c r="C932" s="3" t="str">
        <f>IF(B932="","",VLOOKUP(AC932,Varsayımlar!$B:$Q,3,0))</f>
        <v/>
      </c>
      <c r="H932" s="2" t="str">
        <f>IF(B932="","",VLOOKUP(AC932,Varsayımlar!$B:$Q,5,0))</f>
        <v/>
      </c>
      <c r="J932" s="2" t="str">
        <f>IF(B932="","",VLOOKUP(AC932,Varsayımlar!$B:$Q,6,0))</f>
        <v/>
      </c>
      <c r="P932" s="2" t="str">
        <f>IF(B932="","",VLOOKUP(AC932,Varsayımlar!$B:$Q,7,0)*K932)</f>
        <v/>
      </c>
      <c r="Q932" s="2" t="str">
        <f>IF(B932="","",VLOOKUP(AC932,Varsayımlar!$B:$Q,8,0))</f>
        <v/>
      </c>
      <c r="R932" s="2" t="str">
        <f>IF(B932="","",VLOOKUP(AC932,Varsayımlar!$B:$Q,9,0))</f>
        <v/>
      </c>
      <c r="S932" s="2" t="str">
        <f>IF(B932="","",VLOOKUP(AC932,Varsayımlar!$B:$Q,10,0))</f>
        <v/>
      </c>
      <c r="T932" s="2" t="str">
        <f>IF(B932="","",VLOOKUP(AC932,Varsayımlar!$B:$Q,11,0))</f>
        <v/>
      </c>
      <c r="U932" s="2" t="str">
        <f>IF(B932="","",VLOOKUP(AC932,Varsayımlar!$B:$Q,12,0))</f>
        <v/>
      </c>
      <c r="V932" s="2" t="str">
        <f>IF(B932="","",VLOOKUP(AC932,Varsayımlar!$B:$Q,13,0))</f>
        <v/>
      </c>
      <c r="W932" s="2" t="str">
        <f>IF(B932="","",VLOOKUP(AC932,Varsayımlar!$B:$Q,14,0))</f>
        <v/>
      </c>
      <c r="AA932" s="2" t="str">
        <f>IF(B932="","",VLOOKUP(AC932,Varsayımlar!$B:$Q,15,0))</f>
        <v/>
      </c>
      <c r="AB932" s="2" t="str">
        <f>IF(B932="","",VLOOKUP(AC932,Varsayımlar!$B:$Q,16,0))</f>
        <v/>
      </c>
      <c r="AC932" s="2" t="str">
        <f t="shared" si="27"/>
        <v/>
      </c>
    </row>
    <row r="933" spans="2:29" hidden="1" x14ac:dyDescent="0.25">
      <c r="B933" s="6"/>
      <c r="C933" s="7" t="str">
        <f>IF(B933="","",VLOOKUP(AC933,Varsayımlar!$B:$Q,3,0))</f>
        <v/>
      </c>
      <c r="D933" s="7"/>
      <c r="H933" s="5" t="str">
        <f>IF(B933="","",VLOOKUP(AC933,Varsayımlar!$B:$Q,5,0))</f>
        <v/>
      </c>
      <c r="I933" s="5"/>
      <c r="J933" s="5" t="str">
        <f>IF(B933="","",VLOOKUP(AC933,Varsayımlar!$B:$Q,6,0))</f>
        <v/>
      </c>
      <c r="P933" s="5" t="str">
        <f>IF(B933="","",VLOOKUP(AC933,Varsayımlar!$B:$Q,7,0)*K933)</f>
        <v/>
      </c>
      <c r="Q933" s="5" t="str">
        <f>IF(B933="","",VLOOKUP(AC933,Varsayımlar!$B:$Q,8,0))</f>
        <v/>
      </c>
      <c r="R933" s="5" t="str">
        <f>IF(B933="","",VLOOKUP(AC933,Varsayımlar!$B:$Q,9,0))</f>
        <v/>
      </c>
      <c r="S933" s="5" t="str">
        <f>IF(B933="","",VLOOKUP(AC933,Varsayımlar!$B:$Q,10,0))</f>
        <v/>
      </c>
      <c r="T933" s="5" t="str">
        <f>IF(B933="","",VLOOKUP(AC933,Varsayımlar!$B:$Q,11,0))</f>
        <v/>
      </c>
      <c r="U933" s="5" t="str">
        <f>IF(B933="","",VLOOKUP(AC933,Varsayımlar!$B:$Q,12,0))</f>
        <v/>
      </c>
      <c r="V933" s="5" t="str">
        <f>IF(B933="","",VLOOKUP(AC933,Varsayımlar!$B:$Q,13,0))</f>
        <v/>
      </c>
      <c r="W933" s="5" t="str">
        <f>IF(B933="","",VLOOKUP(AC933,Varsayımlar!$B:$Q,14,0))</f>
        <v/>
      </c>
      <c r="AA933" s="5" t="str">
        <f>IF(B933="","",VLOOKUP(AC933,Varsayımlar!$B:$Q,15,0))</f>
        <v/>
      </c>
      <c r="AB933" s="5" t="str">
        <f>IF(B933="","",VLOOKUP(AC933,Varsayımlar!$B:$Q,16,0))</f>
        <v/>
      </c>
      <c r="AC933" s="5" t="str">
        <f t="shared" si="27"/>
        <v/>
      </c>
    </row>
    <row r="934" spans="2:29" hidden="1" x14ac:dyDescent="0.25">
      <c r="C934" s="3" t="str">
        <f>IF(B934="","",VLOOKUP(AC934,Varsayımlar!$B:$Q,3,0))</f>
        <v/>
      </c>
      <c r="H934" s="2" t="str">
        <f>IF(B934="","",VLOOKUP(AC934,Varsayımlar!$B:$Q,5,0))</f>
        <v/>
      </c>
      <c r="J934" s="2" t="str">
        <f>IF(B934="","",VLOOKUP(AC934,Varsayımlar!$B:$Q,6,0))</f>
        <v/>
      </c>
      <c r="P934" s="2" t="str">
        <f>IF(B934="","",VLOOKUP(AC934,Varsayımlar!$B:$Q,7,0)*K934)</f>
        <v/>
      </c>
      <c r="Q934" s="2" t="str">
        <f>IF(B934="","",VLOOKUP(AC934,Varsayımlar!$B:$Q,8,0))</f>
        <v/>
      </c>
      <c r="R934" s="2" t="str">
        <f>IF(B934="","",VLOOKUP(AC934,Varsayımlar!$B:$Q,9,0))</f>
        <v/>
      </c>
      <c r="S934" s="2" t="str">
        <f>IF(B934="","",VLOOKUP(AC934,Varsayımlar!$B:$Q,10,0))</f>
        <v/>
      </c>
      <c r="T934" s="2" t="str">
        <f>IF(B934="","",VLOOKUP(AC934,Varsayımlar!$B:$Q,11,0))</f>
        <v/>
      </c>
      <c r="U934" s="2" t="str">
        <f>IF(B934="","",VLOOKUP(AC934,Varsayımlar!$B:$Q,12,0))</f>
        <v/>
      </c>
      <c r="V934" s="2" t="str">
        <f>IF(B934="","",VLOOKUP(AC934,Varsayımlar!$B:$Q,13,0))</f>
        <v/>
      </c>
      <c r="W934" s="2" t="str">
        <f>IF(B934="","",VLOOKUP(AC934,Varsayımlar!$B:$Q,14,0))</f>
        <v/>
      </c>
      <c r="AA934" s="2" t="str">
        <f>IF(B934="","",VLOOKUP(AC934,Varsayımlar!$B:$Q,15,0))</f>
        <v/>
      </c>
      <c r="AB934" s="2" t="str">
        <f>IF(B934="","",VLOOKUP(AC934,Varsayımlar!$B:$Q,16,0))</f>
        <v/>
      </c>
      <c r="AC934" s="2" t="str">
        <f t="shared" si="27"/>
        <v/>
      </c>
    </row>
    <row r="935" spans="2:29" hidden="1" x14ac:dyDescent="0.25">
      <c r="B935" s="6"/>
      <c r="C935" s="7" t="str">
        <f>IF(B935="","",VLOOKUP(AC935,Varsayımlar!$B:$Q,3,0))</f>
        <v/>
      </c>
      <c r="D935" s="7"/>
      <c r="H935" s="5" t="str">
        <f>IF(B935="","",VLOOKUP(AC935,Varsayımlar!$B:$Q,5,0))</f>
        <v/>
      </c>
      <c r="I935" s="5"/>
      <c r="J935" s="5" t="str">
        <f>IF(B935="","",VLOOKUP(AC935,Varsayımlar!$B:$Q,6,0))</f>
        <v/>
      </c>
      <c r="P935" s="5" t="str">
        <f>IF(B935="","",VLOOKUP(AC935,Varsayımlar!$B:$Q,7,0)*K935)</f>
        <v/>
      </c>
      <c r="Q935" s="5" t="str">
        <f>IF(B935="","",VLOOKUP(AC935,Varsayımlar!$B:$Q,8,0))</f>
        <v/>
      </c>
      <c r="R935" s="5" t="str">
        <f>IF(B935="","",VLOOKUP(AC935,Varsayımlar!$B:$Q,9,0))</f>
        <v/>
      </c>
      <c r="S935" s="5" t="str">
        <f>IF(B935="","",VLOOKUP(AC935,Varsayımlar!$B:$Q,10,0))</f>
        <v/>
      </c>
      <c r="T935" s="5" t="str">
        <f>IF(B935="","",VLOOKUP(AC935,Varsayımlar!$B:$Q,11,0))</f>
        <v/>
      </c>
      <c r="U935" s="5" t="str">
        <f>IF(B935="","",VLOOKUP(AC935,Varsayımlar!$B:$Q,12,0))</f>
        <v/>
      </c>
      <c r="V935" s="5" t="str">
        <f>IF(B935="","",VLOOKUP(AC935,Varsayımlar!$B:$Q,13,0))</f>
        <v/>
      </c>
      <c r="W935" s="5" t="str">
        <f>IF(B935="","",VLOOKUP(AC935,Varsayımlar!$B:$Q,14,0))</f>
        <v/>
      </c>
      <c r="AA935" s="5" t="str">
        <f>IF(B935="","",VLOOKUP(AC935,Varsayımlar!$B:$Q,15,0))</f>
        <v/>
      </c>
      <c r="AB935" s="5" t="str">
        <f>IF(B935="","",VLOOKUP(AC935,Varsayımlar!$B:$Q,16,0))</f>
        <v/>
      </c>
      <c r="AC935" s="5" t="str">
        <f t="shared" si="27"/>
        <v/>
      </c>
    </row>
    <row r="936" spans="2:29" hidden="1" x14ac:dyDescent="0.25">
      <c r="C936" s="3" t="str">
        <f>IF(B936="","",VLOOKUP(AC936,Varsayımlar!$B:$Q,3,0))</f>
        <v/>
      </c>
      <c r="H936" s="2" t="str">
        <f>IF(B936="","",VLOOKUP(AC936,Varsayımlar!$B:$Q,5,0))</f>
        <v/>
      </c>
      <c r="J936" s="2" t="str">
        <f>IF(B936="","",VLOOKUP(AC936,Varsayımlar!$B:$Q,6,0))</f>
        <v/>
      </c>
      <c r="P936" s="2" t="str">
        <f>IF(B936="","",VLOOKUP(AC936,Varsayımlar!$B:$Q,7,0)*K936)</f>
        <v/>
      </c>
      <c r="Q936" s="2" t="str">
        <f>IF(B936="","",VLOOKUP(AC936,Varsayımlar!$B:$Q,8,0))</f>
        <v/>
      </c>
      <c r="R936" s="2" t="str">
        <f>IF(B936="","",VLOOKUP(AC936,Varsayımlar!$B:$Q,9,0))</f>
        <v/>
      </c>
      <c r="S936" s="2" t="str">
        <f>IF(B936="","",VLOOKUP(AC936,Varsayımlar!$B:$Q,10,0))</f>
        <v/>
      </c>
      <c r="T936" s="2" t="str">
        <f>IF(B936="","",VLOOKUP(AC936,Varsayımlar!$B:$Q,11,0))</f>
        <v/>
      </c>
      <c r="U936" s="2" t="str">
        <f>IF(B936="","",VLOOKUP(AC936,Varsayımlar!$B:$Q,12,0))</f>
        <v/>
      </c>
      <c r="V936" s="2" t="str">
        <f>IF(B936="","",VLOOKUP(AC936,Varsayımlar!$B:$Q,13,0))</f>
        <v/>
      </c>
      <c r="W936" s="2" t="str">
        <f>IF(B936="","",VLOOKUP(AC936,Varsayımlar!$B:$Q,14,0))</f>
        <v/>
      </c>
      <c r="AA936" s="2" t="str">
        <f>IF(B936="","",VLOOKUP(AC936,Varsayımlar!$B:$Q,15,0))</f>
        <v/>
      </c>
      <c r="AB936" s="2" t="str">
        <f>IF(B936="","",VLOOKUP(AC936,Varsayımlar!$B:$Q,16,0))</f>
        <v/>
      </c>
      <c r="AC936" s="2" t="str">
        <f t="shared" si="27"/>
        <v/>
      </c>
    </row>
    <row r="937" spans="2:29" hidden="1" x14ac:dyDescent="0.25">
      <c r="B937" s="6"/>
      <c r="C937" s="7" t="str">
        <f>IF(B937="","",VLOOKUP(AC937,Varsayımlar!$B:$Q,3,0))</f>
        <v/>
      </c>
      <c r="D937" s="7"/>
      <c r="H937" s="5" t="str">
        <f>IF(B937="","",VLOOKUP(AC937,Varsayımlar!$B:$Q,5,0))</f>
        <v/>
      </c>
      <c r="I937" s="5"/>
      <c r="J937" s="5" t="str">
        <f>IF(B937="","",VLOOKUP(AC937,Varsayımlar!$B:$Q,6,0))</f>
        <v/>
      </c>
      <c r="P937" s="5" t="str">
        <f>IF(B937="","",VLOOKUP(AC937,Varsayımlar!$B:$Q,7,0)*K937)</f>
        <v/>
      </c>
      <c r="Q937" s="5" t="str">
        <f>IF(B937="","",VLOOKUP(AC937,Varsayımlar!$B:$Q,8,0))</f>
        <v/>
      </c>
      <c r="R937" s="5" t="str">
        <f>IF(B937="","",VLOOKUP(AC937,Varsayımlar!$B:$Q,9,0))</f>
        <v/>
      </c>
      <c r="S937" s="5" t="str">
        <f>IF(B937="","",VLOOKUP(AC937,Varsayımlar!$B:$Q,10,0))</f>
        <v/>
      </c>
      <c r="T937" s="5" t="str">
        <f>IF(B937="","",VLOOKUP(AC937,Varsayımlar!$B:$Q,11,0))</f>
        <v/>
      </c>
      <c r="U937" s="5" t="str">
        <f>IF(B937="","",VLOOKUP(AC937,Varsayımlar!$B:$Q,12,0))</f>
        <v/>
      </c>
      <c r="V937" s="5" t="str">
        <f>IF(B937="","",VLOOKUP(AC937,Varsayımlar!$B:$Q,13,0))</f>
        <v/>
      </c>
      <c r="W937" s="5" t="str">
        <f>IF(B937="","",VLOOKUP(AC937,Varsayımlar!$B:$Q,14,0))</f>
        <v/>
      </c>
      <c r="AA937" s="5" t="str">
        <f>IF(B937="","",VLOOKUP(AC937,Varsayımlar!$B:$Q,15,0))</f>
        <v/>
      </c>
      <c r="AB937" s="5" t="str">
        <f>IF(B937="","",VLOOKUP(AC937,Varsayımlar!$B:$Q,16,0))</f>
        <v/>
      </c>
      <c r="AC937" s="5" t="str">
        <f t="shared" si="27"/>
        <v/>
      </c>
    </row>
    <row r="938" spans="2:29" hidden="1" x14ac:dyDescent="0.25">
      <c r="C938" s="3" t="str">
        <f>IF(B938="","",VLOOKUP(AC938,Varsayımlar!$B:$Q,3,0))</f>
        <v/>
      </c>
      <c r="H938" s="2" t="str">
        <f>IF(B938="","",VLOOKUP(AC938,Varsayımlar!$B:$Q,5,0))</f>
        <v/>
      </c>
      <c r="J938" s="2" t="str">
        <f>IF(B938="","",VLOOKUP(AC938,Varsayımlar!$B:$Q,6,0))</f>
        <v/>
      </c>
      <c r="P938" s="2" t="str">
        <f>IF(B938="","",VLOOKUP(AC938,Varsayımlar!$B:$Q,7,0)*K938)</f>
        <v/>
      </c>
      <c r="Q938" s="2" t="str">
        <f>IF(B938="","",VLOOKUP(AC938,Varsayımlar!$B:$Q,8,0))</f>
        <v/>
      </c>
      <c r="R938" s="2" t="str">
        <f>IF(B938="","",VLOOKUP(AC938,Varsayımlar!$B:$Q,9,0))</f>
        <v/>
      </c>
      <c r="S938" s="2" t="str">
        <f>IF(B938="","",VLOOKUP(AC938,Varsayımlar!$B:$Q,10,0))</f>
        <v/>
      </c>
      <c r="T938" s="2" t="str">
        <f>IF(B938="","",VLOOKUP(AC938,Varsayımlar!$B:$Q,11,0))</f>
        <v/>
      </c>
      <c r="U938" s="2" t="str">
        <f>IF(B938="","",VLOOKUP(AC938,Varsayımlar!$B:$Q,12,0))</f>
        <v/>
      </c>
      <c r="V938" s="2" t="str">
        <f>IF(B938="","",VLOOKUP(AC938,Varsayımlar!$B:$Q,13,0))</f>
        <v/>
      </c>
      <c r="W938" s="2" t="str">
        <f>IF(B938="","",VLOOKUP(AC938,Varsayımlar!$B:$Q,14,0))</f>
        <v/>
      </c>
      <c r="AA938" s="2" t="str">
        <f>IF(B938="","",VLOOKUP(AC938,Varsayımlar!$B:$Q,15,0))</f>
        <v/>
      </c>
      <c r="AB938" s="2" t="str">
        <f>IF(B938="","",VLOOKUP(AC938,Varsayımlar!$B:$Q,16,0))</f>
        <v/>
      </c>
      <c r="AC938" s="2" t="str">
        <f t="shared" si="27"/>
        <v/>
      </c>
    </row>
    <row r="939" spans="2:29" hidden="1" x14ac:dyDescent="0.25">
      <c r="B939" s="6"/>
      <c r="C939" s="7" t="str">
        <f>IF(B939="","",VLOOKUP(AC939,Varsayımlar!$B:$Q,3,0))</f>
        <v/>
      </c>
      <c r="D939" s="7"/>
      <c r="H939" s="5" t="str">
        <f>IF(B939="","",VLOOKUP(AC939,Varsayımlar!$B:$Q,5,0))</f>
        <v/>
      </c>
      <c r="I939" s="5"/>
      <c r="J939" s="5" t="str">
        <f>IF(B939="","",VLOOKUP(AC939,Varsayımlar!$B:$Q,6,0))</f>
        <v/>
      </c>
      <c r="P939" s="5" t="str">
        <f>IF(B939="","",VLOOKUP(AC939,Varsayımlar!$B:$Q,7,0)*K939)</f>
        <v/>
      </c>
      <c r="Q939" s="5" t="str">
        <f>IF(B939="","",VLOOKUP(AC939,Varsayımlar!$B:$Q,8,0))</f>
        <v/>
      </c>
      <c r="R939" s="5" t="str">
        <f>IF(B939="","",VLOOKUP(AC939,Varsayımlar!$B:$Q,9,0))</f>
        <v/>
      </c>
      <c r="S939" s="5" t="str">
        <f>IF(B939="","",VLOOKUP(AC939,Varsayımlar!$B:$Q,10,0))</f>
        <v/>
      </c>
      <c r="T939" s="5" t="str">
        <f>IF(B939="","",VLOOKUP(AC939,Varsayımlar!$B:$Q,11,0))</f>
        <v/>
      </c>
      <c r="U939" s="5" t="str">
        <f>IF(B939="","",VLOOKUP(AC939,Varsayımlar!$B:$Q,12,0))</f>
        <v/>
      </c>
      <c r="V939" s="5" t="str">
        <f>IF(B939="","",VLOOKUP(AC939,Varsayımlar!$B:$Q,13,0))</f>
        <v/>
      </c>
      <c r="W939" s="5" t="str">
        <f>IF(B939="","",VLOOKUP(AC939,Varsayımlar!$B:$Q,14,0))</f>
        <v/>
      </c>
      <c r="AA939" s="5" t="str">
        <f>IF(B939="","",VLOOKUP(AC939,Varsayımlar!$B:$Q,15,0))</f>
        <v/>
      </c>
      <c r="AB939" s="5" t="str">
        <f>IF(B939="","",VLOOKUP(AC939,Varsayımlar!$B:$Q,16,0))</f>
        <v/>
      </c>
      <c r="AC939" s="5" t="str">
        <f t="shared" si="27"/>
        <v/>
      </c>
    </row>
    <row r="940" spans="2:29" hidden="1" x14ac:dyDescent="0.25">
      <c r="C940" s="3" t="str">
        <f>IF(B940="","",VLOOKUP(AC940,Varsayımlar!$B:$Q,3,0))</f>
        <v/>
      </c>
      <c r="H940" s="2" t="str">
        <f>IF(B940="","",VLOOKUP(AC940,Varsayımlar!$B:$Q,5,0))</f>
        <v/>
      </c>
      <c r="J940" s="2" t="str">
        <f>IF(B940="","",VLOOKUP(AC940,Varsayımlar!$B:$Q,6,0))</f>
        <v/>
      </c>
      <c r="P940" s="2" t="str">
        <f>IF(B940="","",VLOOKUP(AC940,Varsayımlar!$B:$Q,7,0)*K940)</f>
        <v/>
      </c>
      <c r="Q940" s="2" t="str">
        <f>IF(B940="","",VLOOKUP(AC940,Varsayımlar!$B:$Q,8,0))</f>
        <v/>
      </c>
      <c r="R940" s="2" t="str">
        <f>IF(B940="","",VLOOKUP(AC940,Varsayımlar!$B:$Q,9,0))</f>
        <v/>
      </c>
      <c r="S940" s="2" t="str">
        <f>IF(B940="","",VLOOKUP(AC940,Varsayımlar!$B:$Q,10,0))</f>
        <v/>
      </c>
      <c r="T940" s="2" t="str">
        <f>IF(B940="","",VLOOKUP(AC940,Varsayımlar!$B:$Q,11,0))</f>
        <v/>
      </c>
      <c r="U940" s="2" t="str">
        <f>IF(B940="","",VLOOKUP(AC940,Varsayımlar!$B:$Q,12,0))</f>
        <v/>
      </c>
      <c r="V940" s="2" t="str">
        <f>IF(B940="","",VLOOKUP(AC940,Varsayımlar!$B:$Q,13,0))</f>
        <v/>
      </c>
      <c r="W940" s="2" t="str">
        <f>IF(B940="","",VLOOKUP(AC940,Varsayımlar!$B:$Q,14,0))</f>
        <v/>
      </c>
      <c r="AA940" s="2" t="str">
        <f>IF(B940="","",VLOOKUP(AC940,Varsayımlar!$B:$Q,15,0))</f>
        <v/>
      </c>
      <c r="AB940" s="2" t="str">
        <f>IF(B940="","",VLOOKUP(AC940,Varsayımlar!$B:$Q,16,0))</f>
        <v/>
      </c>
      <c r="AC940" s="2" t="str">
        <f t="shared" si="27"/>
        <v/>
      </c>
    </row>
    <row r="941" spans="2:29" hidden="1" x14ac:dyDescent="0.25">
      <c r="B941" s="6"/>
      <c r="C941" s="7" t="str">
        <f>IF(B941="","",VLOOKUP(AC941,Varsayımlar!$B:$Q,3,0))</f>
        <v/>
      </c>
      <c r="D941" s="7"/>
      <c r="H941" s="5" t="str">
        <f>IF(B941="","",VLOOKUP(AC941,Varsayımlar!$B:$Q,5,0))</f>
        <v/>
      </c>
      <c r="I941" s="5"/>
      <c r="J941" s="5" t="str">
        <f>IF(B941="","",VLOOKUP(AC941,Varsayımlar!$B:$Q,6,0))</f>
        <v/>
      </c>
      <c r="P941" s="5" t="str">
        <f>IF(B941="","",VLOOKUP(AC941,Varsayımlar!$B:$Q,7,0)*K941)</f>
        <v/>
      </c>
      <c r="Q941" s="5" t="str">
        <f>IF(B941="","",VLOOKUP(AC941,Varsayımlar!$B:$Q,8,0))</f>
        <v/>
      </c>
      <c r="R941" s="5" t="str">
        <f>IF(B941="","",VLOOKUP(AC941,Varsayımlar!$B:$Q,9,0))</f>
        <v/>
      </c>
      <c r="S941" s="5" t="str">
        <f>IF(B941="","",VLOOKUP(AC941,Varsayımlar!$B:$Q,10,0))</f>
        <v/>
      </c>
      <c r="T941" s="5" t="str">
        <f>IF(B941="","",VLOOKUP(AC941,Varsayımlar!$B:$Q,11,0))</f>
        <v/>
      </c>
      <c r="U941" s="5" t="str">
        <f>IF(B941="","",VLOOKUP(AC941,Varsayımlar!$B:$Q,12,0))</f>
        <v/>
      </c>
      <c r="V941" s="5" t="str">
        <f>IF(B941="","",VLOOKUP(AC941,Varsayımlar!$B:$Q,13,0))</f>
        <v/>
      </c>
      <c r="W941" s="5" t="str">
        <f>IF(B941="","",VLOOKUP(AC941,Varsayımlar!$B:$Q,14,0))</f>
        <v/>
      </c>
      <c r="AA941" s="5" t="str">
        <f>IF(B941="","",VLOOKUP(AC941,Varsayımlar!$B:$Q,15,0))</f>
        <v/>
      </c>
      <c r="AB941" s="5" t="str">
        <f>IF(B941="","",VLOOKUP(AC941,Varsayımlar!$B:$Q,16,0))</f>
        <v/>
      </c>
      <c r="AC941" s="5" t="str">
        <f t="shared" si="27"/>
        <v/>
      </c>
    </row>
    <row r="942" spans="2:29" hidden="1" x14ac:dyDescent="0.25">
      <c r="C942" s="3" t="str">
        <f>IF(B942="","",VLOOKUP(AC942,Varsayımlar!$B:$Q,3,0))</f>
        <v/>
      </c>
      <c r="H942" s="2" t="str">
        <f>IF(B942="","",VLOOKUP(AC942,Varsayımlar!$B:$Q,5,0))</f>
        <v/>
      </c>
      <c r="J942" s="2" t="str">
        <f>IF(B942="","",VLOOKUP(AC942,Varsayımlar!$B:$Q,6,0))</f>
        <v/>
      </c>
      <c r="P942" s="2" t="str">
        <f>IF(B942="","",VLOOKUP(AC942,Varsayımlar!$B:$Q,7,0)*K942)</f>
        <v/>
      </c>
      <c r="Q942" s="2" t="str">
        <f>IF(B942="","",VLOOKUP(AC942,Varsayımlar!$B:$Q,8,0))</f>
        <v/>
      </c>
      <c r="R942" s="2" t="str">
        <f>IF(B942="","",VLOOKUP(AC942,Varsayımlar!$B:$Q,9,0))</f>
        <v/>
      </c>
      <c r="S942" s="2" t="str">
        <f>IF(B942="","",VLOOKUP(AC942,Varsayımlar!$B:$Q,10,0))</f>
        <v/>
      </c>
      <c r="T942" s="2" t="str">
        <f>IF(B942="","",VLOOKUP(AC942,Varsayımlar!$B:$Q,11,0))</f>
        <v/>
      </c>
      <c r="U942" s="2" t="str">
        <f>IF(B942="","",VLOOKUP(AC942,Varsayımlar!$B:$Q,12,0))</f>
        <v/>
      </c>
      <c r="V942" s="2" t="str">
        <f>IF(B942="","",VLOOKUP(AC942,Varsayımlar!$B:$Q,13,0))</f>
        <v/>
      </c>
      <c r="W942" s="2" t="str">
        <f>IF(B942="","",VLOOKUP(AC942,Varsayımlar!$B:$Q,14,0))</f>
        <v/>
      </c>
      <c r="AA942" s="2" t="str">
        <f>IF(B942="","",VLOOKUP(AC942,Varsayımlar!$B:$Q,15,0))</f>
        <v/>
      </c>
      <c r="AB942" s="2" t="str">
        <f>IF(B942="","",VLOOKUP(AC942,Varsayımlar!$B:$Q,16,0))</f>
        <v/>
      </c>
      <c r="AC942" s="2" t="str">
        <f t="shared" si="27"/>
        <v/>
      </c>
    </row>
    <row r="943" spans="2:29" hidden="1" x14ac:dyDescent="0.25">
      <c r="B943" s="6"/>
      <c r="C943" s="7" t="str">
        <f>IF(B943="","",VLOOKUP(AC943,Varsayımlar!$B:$Q,3,0))</f>
        <v/>
      </c>
      <c r="D943" s="7"/>
      <c r="H943" s="5" t="str">
        <f>IF(B943="","",VLOOKUP(AC943,Varsayımlar!$B:$Q,5,0))</f>
        <v/>
      </c>
      <c r="I943" s="5"/>
      <c r="J943" s="5" t="str">
        <f>IF(B943="","",VLOOKUP(AC943,Varsayımlar!$B:$Q,6,0))</f>
        <v/>
      </c>
      <c r="P943" s="5" t="str">
        <f>IF(B943="","",VLOOKUP(AC943,Varsayımlar!$B:$Q,7,0)*K943)</f>
        <v/>
      </c>
      <c r="Q943" s="5" t="str">
        <f>IF(B943="","",VLOOKUP(AC943,Varsayımlar!$B:$Q,8,0))</f>
        <v/>
      </c>
      <c r="R943" s="5" t="str">
        <f>IF(B943="","",VLOOKUP(AC943,Varsayımlar!$B:$Q,9,0))</f>
        <v/>
      </c>
      <c r="S943" s="5" t="str">
        <f>IF(B943="","",VLOOKUP(AC943,Varsayımlar!$B:$Q,10,0))</f>
        <v/>
      </c>
      <c r="T943" s="5" t="str">
        <f>IF(B943="","",VLOOKUP(AC943,Varsayımlar!$B:$Q,11,0))</f>
        <v/>
      </c>
      <c r="U943" s="5" t="str">
        <f>IF(B943="","",VLOOKUP(AC943,Varsayımlar!$B:$Q,12,0))</f>
        <v/>
      </c>
      <c r="V943" s="5" t="str">
        <f>IF(B943="","",VLOOKUP(AC943,Varsayımlar!$B:$Q,13,0))</f>
        <v/>
      </c>
      <c r="W943" s="5" t="str">
        <f>IF(B943="","",VLOOKUP(AC943,Varsayımlar!$B:$Q,14,0))</f>
        <v/>
      </c>
      <c r="AA943" s="5" t="str">
        <f>IF(B943="","",VLOOKUP(AC943,Varsayımlar!$B:$Q,15,0))</f>
        <v/>
      </c>
      <c r="AB943" s="5" t="str">
        <f>IF(B943="","",VLOOKUP(AC943,Varsayımlar!$B:$Q,16,0))</f>
        <v/>
      </c>
      <c r="AC943" s="5" t="str">
        <f t="shared" si="27"/>
        <v/>
      </c>
    </row>
    <row r="944" spans="2:29" hidden="1" x14ac:dyDescent="0.25">
      <c r="C944" s="3" t="str">
        <f>IF(B944="","",VLOOKUP(AC944,Varsayımlar!$B:$Q,3,0))</f>
        <v/>
      </c>
      <c r="H944" s="2" t="str">
        <f>IF(B944="","",VLOOKUP(AC944,Varsayımlar!$B:$Q,5,0))</f>
        <v/>
      </c>
      <c r="J944" s="2" t="str">
        <f>IF(B944="","",VLOOKUP(AC944,Varsayımlar!$B:$Q,6,0))</f>
        <v/>
      </c>
      <c r="P944" s="2" t="str">
        <f>IF(B944="","",VLOOKUP(AC944,Varsayımlar!$B:$Q,7,0)*K944)</f>
        <v/>
      </c>
      <c r="Q944" s="2" t="str">
        <f>IF(B944="","",VLOOKUP(AC944,Varsayımlar!$B:$Q,8,0))</f>
        <v/>
      </c>
      <c r="R944" s="2" t="str">
        <f>IF(B944="","",VLOOKUP(AC944,Varsayımlar!$B:$Q,9,0))</f>
        <v/>
      </c>
      <c r="S944" s="2" t="str">
        <f>IF(B944="","",VLOOKUP(AC944,Varsayımlar!$B:$Q,10,0))</f>
        <v/>
      </c>
      <c r="T944" s="2" t="str">
        <f>IF(B944="","",VLOOKUP(AC944,Varsayımlar!$B:$Q,11,0))</f>
        <v/>
      </c>
      <c r="U944" s="2" t="str">
        <f>IF(B944="","",VLOOKUP(AC944,Varsayımlar!$B:$Q,12,0))</f>
        <v/>
      </c>
      <c r="V944" s="2" t="str">
        <f>IF(B944="","",VLOOKUP(AC944,Varsayımlar!$B:$Q,13,0))</f>
        <v/>
      </c>
      <c r="W944" s="2" t="str">
        <f>IF(B944="","",VLOOKUP(AC944,Varsayımlar!$B:$Q,14,0))</f>
        <v/>
      </c>
      <c r="AA944" s="2" t="str">
        <f>IF(B944="","",VLOOKUP(AC944,Varsayımlar!$B:$Q,15,0))</f>
        <v/>
      </c>
      <c r="AB944" s="2" t="str">
        <f>IF(B944="","",VLOOKUP(AC944,Varsayımlar!$B:$Q,16,0))</f>
        <v/>
      </c>
      <c r="AC944" s="2" t="str">
        <f t="shared" si="27"/>
        <v/>
      </c>
    </row>
    <row r="945" spans="2:29" hidden="1" x14ac:dyDescent="0.25">
      <c r="B945" s="6"/>
      <c r="C945" s="7" t="str">
        <f>IF(B945="","",VLOOKUP(AC945,Varsayımlar!$B:$Q,3,0))</f>
        <v/>
      </c>
      <c r="D945" s="7"/>
      <c r="H945" s="5" t="str">
        <f>IF(B945="","",VLOOKUP(AC945,Varsayımlar!$B:$Q,5,0))</f>
        <v/>
      </c>
      <c r="I945" s="5"/>
      <c r="J945" s="5" t="str">
        <f>IF(B945="","",VLOOKUP(AC945,Varsayımlar!$B:$Q,6,0))</f>
        <v/>
      </c>
      <c r="P945" s="5" t="str">
        <f>IF(B945="","",VLOOKUP(AC945,Varsayımlar!$B:$Q,7,0)*K945)</f>
        <v/>
      </c>
      <c r="Q945" s="5" t="str">
        <f>IF(B945="","",VLOOKUP(AC945,Varsayımlar!$B:$Q,8,0))</f>
        <v/>
      </c>
      <c r="R945" s="5" t="str">
        <f>IF(B945="","",VLOOKUP(AC945,Varsayımlar!$B:$Q,9,0))</f>
        <v/>
      </c>
      <c r="S945" s="5" t="str">
        <f>IF(B945="","",VLOOKUP(AC945,Varsayımlar!$B:$Q,10,0))</f>
        <v/>
      </c>
      <c r="T945" s="5" t="str">
        <f>IF(B945="","",VLOOKUP(AC945,Varsayımlar!$B:$Q,11,0))</f>
        <v/>
      </c>
      <c r="U945" s="5" t="str">
        <f>IF(B945="","",VLOOKUP(AC945,Varsayımlar!$B:$Q,12,0))</f>
        <v/>
      </c>
      <c r="V945" s="5" t="str">
        <f>IF(B945="","",VLOOKUP(AC945,Varsayımlar!$B:$Q,13,0))</f>
        <v/>
      </c>
      <c r="W945" s="5" t="str">
        <f>IF(B945="","",VLOOKUP(AC945,Varsayımlar!$B:$Q,14,0))</f>
        <v/>
      </c>
      <c r="AA945" s="5" t="str">
        <f>IF(B945="","",VLOOKUP(AC945,Varsayımlar!$B:$Q,15,0))</f>
        <v/>
      </c>
      <c r="AB945" s="5" t="str">
        <f>IF(B945="","",VLOOKUP(AC945,Varsayımlar!$B:$Q,16,0))</f>
        <v/>
      </c>
      <c r="AC945" s="5" t="str">
        <f t="shared" si="27"/>
        <v/>
      </c>
    </row>
    <row r="946" spans="2:29" hidden="1" x14ac:dyDescent="0.25">
      <c r="C946" s="3" t="str">
        <f>IF(B946="","",VLOOKUP(AC946,Varsayımlar!$B:$Q,3,0))</f>
        <v/>
      </c>
      <c r="H946" s="2" t="str">
        <f>IF(B946="","",VLOOKUP(AC946,Varsayımlar!$B:$Q,5,0))</f>
        <v/>
      </c>
      <c r="J946" s="2" t="str">
        <f>IF(B946="","",VLOOKUP(AC946,Varsayımlar!$B:$Q,6,0))</f>
        <v/>
      </c>
      <c r="P946" s="2" t="str">
        <f>IF(B946="","",VLOOKUP(AC946,Varsayımlar!$B:$Q,7,0)*K946)</f>
        <v/>
      </c>
      <c r="Q946" s="2" t="str">
        <f>IF(B946="","",VLOOKUP(AC946,Varsayımlar!$B:$Q,8,0))</f>
        <v/>
      </c>
      <c r="R946" s="2" t="str">
        <f>IF(B946="","",VLOOKUP(AC946,Varsayımlar!$B:$Q,9,0))</f>
        <v/>
      </c>
      <c r="S946" s="2" t="str">
        <f>IF(B946="","",VLOOKUP(AC946,Varsayımlar!$B:$Q,10,0))</f>
        <v/>
      </c>
      <c r="T946" s="2" t="str">
        <f>IF(B946="","",VLOOKUP(AC946,Varsayımlar!$B:$Q,11,0))</f>
        <v/>
      </c>
      <c r="U946" s="2" t="str">
        <f>IF(B946="","",VLOOKUP(AC946,Varsayımlar!$B:$Q,12,0))</f>
        <v/>
      </c>
      <c r="V946" s="2" t="str">
        <f>IF(B946="","",VLOOKUP(AC946,Varsayımlar!$B:$Q,13,0))</f>
        <v/>
      </c>
      <c r="W946" s="2" t="str">
        <f>IF(B946="","",VLOOKUP(AC946,Varsayımlar!$B:$Q,14,0))</f>
        <v/>
      </c>
      <c r="AA946" s="2" t="str">
        <f>IF(B946="","",VLOOKUP(AC946,Varsayımlar!$B:$Q,15,0))</f>
        <v/>
      </c>
      <c r="AB946" s="2" t="str">
        <f>IF(B946="","",VLOOKUP(AC946,Varsayımlar!$B:$Q,16,0))</f>
        <v/>
      </c>
      <c r="AC946" s="2" t="str">
        <f t="shared" si="27"/>
        <v/>
      </c>
    </row>
    <row r="947" spans="2:29" hidden="1" x14ac:dyDescent="0.25">
      <c r="B947" s="6"/>
      <c r="C947" s="7" t="str">
        <f>IF(B947="","",VLOOKUP(AC947,Varsayımlar!$B:$Q,3,0))</f>
        <v/>
      </c>
      <c r="D947" s="7"/>
      <c r="H947" s="5" t="str">
        <f>IF(B947="","",VLOOKUP(AC947,Varsayımlar!$B:$Q,5,0))</f>
        <v/>
      </c>
      <c r="I947" s="5"/>
      <c r="J947" s="5" t="str">
        <f>IF(B947="","",VLOOKUP(AC947,Varsayımlar!$B:$Q,6,0))</f>
        <v/>
      </c>
      <c r="P947" s="5" t="str">
        <f>IF(B947="","",VLOOKUP(AC947,Varsayımlar!$B:$Q,7,0)*K947)</f>
        <v/>
      </c>
      <c r="Q947" s="5" t="str">
        <f>IF(B947="","",VLOOKUP(AC947,Varsayımlar!$B:$Q,8,0))</f>
        <v/>
      </c>
      <c r="R947" s="5" t="str">
        <f>IF(B947="","",VLOOKUP(AC947,Varsayımlar!$B:$Q,9,0))</f>
        <v/>
      </c>
      <c r="S947" s="5" t="str">
        <f>IF(B947="","",VLOOKUP(AC947,Varsayımlar!$B:$Q,10,0))</f>
        <v/>
      </c>
      <c r="T947" s="5" t="str">
        <f>IF(B947="","",VLOOKUP(AC947,Varsayımlar!$B:$Q,11,0))</f>
        <v/>
      </c>
      <c r="U947" s="5" t="str">
        <f>IF(B947="","",VLOOKUP(AC947,Varsayımlar!$B:$Q,12,0))</f>
        <v/>
      </c>
      <c r="V947" s="5" t="str">
        <f>IF(B947="","",VLOOKUP(AC947,Varsayımlar!$B:$Q,13,0))</f>
        <v/>
      </c>
      <c r="W947" s="5" t="str">
        <f>IF(B947="","",VLOOKUP(AC947,Varsayımlar!$B:$Q,14,0))</f>
        <v/>
      </c>
      <c r="AA947" s="5" t="str">
        <f>IF(B947="","",VLOOKUP(AC947,Varsayımlar!$B:$Q,15,0))</f>
        <v/>
      </c>
      <c r="AB947" s="5" t="str">
        <f>IF(B947="","",VLOOKUP(AC947,Varsayımlar!$B:$Q,16,0))</f>
        <v/>
      </c>
      <c r="AC947" s="5" t="str">
        <f t="shared" si="27"/>
        <v/>
      </c>
    </row>
    <row r="948" spans="2:29" hidden="1" x14ac:dyDescent="0.25">
      <c r="C948" s="3" t="str">
        <f>IF(B948="","",VLOOKUP(AC948,Varsayımlar!$B:$Q,3,0))</f>
        <v/>
      </c>
      <c r="H948" s="2" t="str">
        <f>IF(B948="","",VLOOKUP(AC948,Varsayımlar!$B:$Q,5,0))</f>
        <v/>
      </c>
      <c r="J948" s="2" t="str">
        <f>IF(B948="","",VLOOKUP(AC948,Varsayımlar!$B:$Q,6,0))</f>
        <v/>
      </c>
      <c r="P948" s="2" t="str">
        <f>IF(B948="","",VLOOKUP(AC948,Varsayımlar!$B:$Q,7,0)*K948)</f>
        <v/>
      </c>
      <c r="Q948" s="2" t="str">
        <f>IF(B948="","",VLOOKUP(AC948,Varsayımlar!$B:$Q,8,0))</f>
        <v/>
      </c>
      <c r="R948" s="2" t="str">
        <f>IF(B948="","",VLOOKUP(AC948,Varsayımlar!$B:$Q,9,0))</f>
        <v/>
      </c>
      <c r="S948" s="2" t="str">
        <f>IF(B948="","",VLOOKUP(AC948,Varsayımlar!$B:$Q,10,0))</f>
        <v/>
      </c>
      <c r="T948" s="2" t="str">
        <f>IF(B948="","",VLOOKUP(AC948,Varsayımlar!$B:$Q,11,0))</f>
        <v/>
      </c>
      <c r="U948" s="2" t="str">
        <f>IF(B948="","",VLOOKUP(AC948,Varsayımlar!$B:$Q,12,0))</f>
        <v/>
      </c>
      <c r="V948" s="2" t="str">
        <f>IF(B948="","",VLOOKUP(AC948,Varsayımlar!$B:$Q,13,0))</f>
        <v/>
      </c>
      <c r="W948" s="2" t="str">
        <f>IF(B948="","",VLOOKUP(AC948,Varsayımlar!$B:$Q,14,0))</f>
        <v/>
      </c>
      <c r="AA948" s="2" t="str">
        <f>IF(B948="","",VLOOKUP(AC948,Varsayımlar!$B:$Q,15,0))</f>
        <v/>
      </c>
      <c r="AB948" s="2" t="str">
        <f>IF(B948="","",VLOOKUP(AC948,Varsayımlar!$B:$Q,16,0))</f>
        <v/>
      </c>
      <c r="AC948" s="2" t="str">
        <f t="shared" si="27"/>
        <v/>
      </c>
    </row>
    <row r="949" spans="2:29" hidden="1" x14ac:dyDescent="0.25">
      <c r="B949" s="6"/>
      <c r="C949" s="7" t="str">
        <f>IF(B949="","",VLOOKUP(AC949,Varsayımlar!$B:$Q,3,0))</f>
        <v/>
      </c>
      <c r="D949" s="7"/>
      <c r="H949" s="5" t="str">
        <f>IF(B949="","",VLOOKUP(AC949,Varsayımlar!$B:$Q,5,0))</f>
        <v/>
      </c>
      <c r="I949" s="5"/>
      <c r="J949" s="5" t="str">
        <f>IF(B949="","",VLOOKUP(AC949,Varsayımlar!$B:$Q,6,0))</f>
        <v/>
      </c>
      <c r="P949" s="5" t="str">
        <f>IF(B949="","",VLOOKUP(AC949,Varsayımlar!$B:$Q,7,0)*K949)</f>
        <v/>
      </c>
      <c r="Q949" s="5" t="str">
        <f>IF(B949="","",VLOOKUP(AC949,Varsayımlar!$B:$Q,8,0))</f>
        <v/>
      </c>
      <c r="R949" s="5" t="str">
        <f>IF(B949="","",VLOOKUP(AC949,Varsayımlar!$B:$Q,9,0))</f>
        <v/>
      </c>
      <c r="S949" s="5" t="str">
        <f>IF(B949="","",VLOOKUP(AC949,Varsayımlar!$B:$Q,10,0))</f>
        <v/>
      </c>
      <c r="T949" s="5" t="str">
        <f>IF(B949="","",VLOOKUP(AC949,Varsayımlar!$B:$Q,11,0))</f>
        <v/>
      </c>
      <c r="U949" s="5" t="str">
        <f>IF(B949="","",VLOOKUP(AC949,Varsayımlar!$B:$Q,12,0))</f>
        <v/>
      </c>
      <c r="V949" s="5" t="str">
        <f>IF(B949="","",VLOOKUP(AC949,Varsayımlar!$B:$Q,13,0))</f>
        <v/>
      </c>
      <c r="W949" s="5" t="str">
        <f>IF(B949="","",VLOOKUP(AC949,Varsayımlar!$B:$Q,14,0))</f>
        <v/>
      </c>
      <c r="AA949" s="5" t="str">
        <f>IF(B949="","",VLOOKUP(AC949,Varsayımlar!$B:$Q,15,0))</f>
        <v/>
      </c>
      <c r="AB949" s="5" t="str">
        <f>IF(B949="","",VLOOKUP(AC949,Varsayımlar!$B:$Q,16,0))</f>
        <v/>
      </c>
      <c r="AC949" s="5" t="str">
        <f t="shared" si="27"/>
        <v/>
      </c>
    </row>
    <row r="950" spans="2:29" hidden="1" x14ac:dyDescent="0.25">
      <c r="C950" s="3" t="str">
        <f>IF(B950="","",VLOOKUP(AC950,Varsayımlar!$B:$Q,3,0))</f>
        <v/>
      </c>
      <c r="H950" s="2" t="str">
        <f>IF(B950="","",VLOOKUP(AC950,Varsayımlar!$B:$Q,5,0))</f>
        <v/>
      </c>
      <c r="J950" s="2" t="str">
        <f>IF(B950="","",VLOOKUP(AC950,Varsayımlar!$B:$Q,6,0))</f>
        <v/>
      </c>
      <c r="P950" s="2" t="str">
        <f>IF(B950="","",VLOOKUP(AC950,Varsayımlar!$B:$Q,7,0)*K950)</f>
        <v/>
      </c>
      <c r="Q950" s="2" t="str">
        <f>IF(B950="","",VLOOKUP(AC950,Varsayımlar!$B:$Q,8,0))</f>
        <v/>
      </c>
      <c r="R950" s="2" t="str">
        <f>IF(B950="","",VLOOKUP(AC950,Varsayımlar!$B:$Q,9,0))</f>
        <v/>
      </c>
      <c r="S950" s="2" t="str">
        <f>IF(B950="","",VLOOKUP(AC950,Varsayımlar!$B:$Q,10,0))</f>
        <v/>
      </c>
      <c r="T950" s="2" t="str">
        <f>IF(B950="","",VLOOKUP(AC950,Varsayımlar!$B:$Q,11,0))</f>
        <v/>
      </c>
      <c r="U950" s="2" t="str">
        <f>IF(B950="","",VLOOKUP(AC950,Varsayımlar!$B:$Q,12,0))</f>
        <v/>
      </c>
      <c r="V950" s="2" t="str">
        <f>IF(B950="","",VLOOKUP(AC950,Varsayımlar!$B:$Q,13,0))</f>
        <v/>
      </c>
      <c r="W950" s="2" t="str">
        <f>IF(B950="","",VLOOKUP(AC950,Varsayımlar!$B:$Q,14,0))</f>
        <v/>
      </c>
      <c r="AA950" s="2" t="str">
        <f>IF(B950="","",VLOOKUP(AC950,Varsayımlar!$B:$Q,15,0))</f>
        <v/>
      </c>
      <c r="AB950" s="2" t="str">
        <f>IF(B950="","",VLOOKUP(AC950,Varsayımlar!$B:$Q,16,0))</f>
        <v/>
      </c>
      <c r="AC950" s="2" t="str">
        <f t="shared" si="27"/>
        <v/>
      </c>
    </row>
    <row r="951" spans="2:29" hidden="1" x14ac:dyDescent="0.25">
      <c r="B951" s="6"/>
      <c r="C951" s="7" t="str">
        <f>IF(B951="","",VLOOKUP(AC951,Varsayımlar!$B:$Q,3,0))</f>
        <v/>
      </c>
      <c r="D951" s="7"/>
      <c r="H951" s="5" t="str">
        <f>IF(B951="","",VLOOKUP(AC951,Varsayımlar!$B:$Q,5,0))</f>
        <v/>
      </c>
      <c r="I951" s="5"/>
      <c r="J951" s="5" t="str">
        <f>IF(B951="","",VLOOKUP(AC951,Varsayımlar!$B:$Q,6,0))</f>
        <v/>
      </c>
      <c r="P951" s="5" t="str">
        <f>IF(B951="","",VLOOKUP(AC951,Varsayımlar!$B:$Q,7,0)*K951)</f>
        <v/>
      </c>
      <c r="Q951" s="5" t="str">
        <f>IF(B951="","",VLOOKUP(AC951,Varsayımlar!$B:$Q,8,0))</f>
        <v/>
      </c>
      <c r="R951" s="5" t="str">
        <f>IF(B951="","",VLOOKUP(AC951,Varsayımlar!$B:$Q,9,0))</f>
        <v/>
      </c>
      <c r="S951" s="5" t="str">
        <f>IF(B951="","",VLOOKUP(AC951,Varsayımlar!$B:$Q,10,0))</f>
        <v/>
      </c>
      <c r="T951" s="5" t="str">
        <f>IF(B951="","",VLOOKUP(AC951,Varsayımlar!$B:$Q,11,0))</f>
        <v/>
      </c>
      <c r="U951" s="5" t="str">
        <f>IF(B951="","",VLOOKUP(AC951,Varsayımlar!$B:$Q,12,0))</f>
        <v/>
      </c>
      <c r="V951" s="5" t="str">
        <f>IF(B951="","",VLOOKUP(AC951,Varsayımlar!$B:$Q,13,0))</f>
        <v/>
      </c>
      <c r="W951" s="5" t="str">
        <f>IF(B951="","",VLOOKUP(AC951,Varsayımlar!$B:$Q,14,0))</f>
        <v/>
      </c>
      <c r="AA951" s="5" t="str">
        <f>IF(B951="","",VLOOKUP(AC951,Varsayımlar!$B:$Q,15,0))</f>
        <v/>
      </c>
      <c r="AB951" s="5" t="str">
        <f>IF(B951="","",VLOOKUP(AC951,Varsayımlar!$B:$Q,16,0))</f>
        <v/>
      </c>
      <c r="AC951" s="5" t="str">
        <f t="shared" si="27"/>
        <v/>
      </c>
    </row>
    <row r="952" spans="2:29" hidden="1" x14ac:dyDescent="0.25">
      <c r="C952" s="3" t="str">
        <f>IF(B952="","",VLOOKUP(AC952,Varsayımlar!$B:$Q,3,0))</f>
        <v/>
      </c>
      <c r="H952" s="2" t="str">
        <f>IF(B952="","",VLOOKUP(AC952,Varsayımlar!$B:$Q,5,0))</f>
        <v/>
      </c>
      <c r="J952" s="2" t="str">
        <f>IF(B952="","",VLOOKUP(AC952,Varsayımlar!$B:$Q,6,0))</f>
        <v/>
      </c>
      <c r="P952" s="2" t="str">
        <f>IF(B952="","",VLOOKUP(AC952,Varsayımlar!$B:$Q,7,0)*K952)</f>
        <v/>
      </c>
      <c r="Q952" s="2" t="str">
        <f>IF(B952="","",VLOOKUP(AC952,Varsayımlar!$B:$Q,8,0))</f>
        <v/>
      </c>
      <c r="R952" s="2" t="str">
        <f>IF(B952="","",VLOOKUP(AC952,Varsayımlar!$B:$Q,9,0))</f>
        <v/>
      </c>
      <c r="S952" s="2" t="str">
        <f>IF(B952="","",VLOOKUP(AC952,Varsayımlar!$B:$Q,10,0))</f>
        <v/>
      </c>
      <c r="T952" s="2" t="str">
        <f>IF(B952="","",VLOOKUP(AC952,Varsayımlar!$B:$Q,11,0))</f>
        <v/>
      </c>
      <c r="U952" s="2" t="str">
        <f>IF(B952="","",VLOOKUP(AC952,Varsayımlar!$B:$Q,12,0))</f>
        <v/>
      </c>
      <c r="V952" s="2" t="str">
        <f>IF(B952="","",VLOOKUP(AC952,Varsayımlar!$B:$Q,13,0))</f>
        <v/>
      </c>
      <c r="W952" s="2" t="str">
        <f>IF(B952="","",VLOOKUP(AC952,Varsayımlar!$B:$Q,14,0))</f>
        <v/>
      </c>
      <c r="AA952" s="2" t="str">
        <f>IF(B952="","",VLOOKUP(AC952,Varsayımlar!$B:$Q,15,0))</f>
        <v/>
      </c>
      <c r="AB952" s="2" t="str">
        <f>IF(B952="","",VLOOKUP(AC952,Varsayımlar!$B:$Q,16,0))</f>
        <v/>
      </c>
      <c r="AC952" s="2" t="str">
        <f t="shared" si="27"/>
        <v/>
      </c>
    </row>
    <row r="953" spans="2:29" hidden="1" x14ac:dyDescent="0.25">
      <c r="B953" s="6"/>
      <c r="C953" s="7" t="str">
        <f>IF(B953="","",VLOOKUP(AC953,Varsayımlar!$B:$Q,3,0))</f>
        <v/>
      </c>
      <c r="D953" s="7"/>
      <c r="H953" s="5" t="str">
        <f>IF(B953="","",VLOOKUP(AC953,Varsayımlar!$B:$Q,5,0))</f>
        <v/>
      </c>
      <c r="I953" s="5"/>
      <c r="J953" s="5" t="str">
        <f>IF(B953="","",VLOOKUP(AC953,Varsayımlar!$B:$Q,6,0))</f>
        <v/>
      </c>
      <c r="P953" s="5" t="str">
        <f>IF(B953="","",VLOOKUP(AC953,Varsayımlar!$B:$Q,7,0)*K953)</f>
        <v/>
      </c>
      <c r="Q953" s="5" t="str">
        <f>IF(B953="","",VLOOKUP(AC953,Varsayımlar!$B:$Q,8,0))</f>
        <v/>
      </c>
      <c r="R953" s="5" t="str">
        <f>IF(B953="","",VLOOKUP(AC953,Varsayımlar!$B:$Q,9,0))</f>
        <v/>
      </c>
      <c r="S953" s="5" t="str">
        <f>IF(B953="","",VLOOKUP(AC953,Varsayımlar!$B:$Q,10,0))</f>
        <v/>
      </c>
      <c r="T953" s="5" t="str">
        <f>IF(B953="","",VLOOKUP(AC953,Varsayımlar!$B:$Q,11,0))</f>
        <v/>
      </c>
      <c r="U953" s="5" t="str">
        <f>IF(B953="","",VLOOKUP(AC953,Varsayımlar!$B:$Q,12,0))</f>
        <v/>
      </c>
      <c r="V953" s="5" t="str">
        <f>IF(B953="","",VLOOKUP(AC953,Varsayımlar!$B:$Q,13,0))</f>
        <v/>
      </c>
      <c r="W953" s="5" t="str">
        <f>IF(B953="","",VLOOKUP(AC953,Varsayımlar!$B:$Q,14,0))</f>
        <v/>
      </c>
      <c r="AA953" s="5" t="str">
        <f>IF(B953="","",VLOOKUP(AC953,Varsayımlar!$B:$Q,15,0))</f>
        <v/>
      </c>
      <c r="AB953" s="5" t="str">
        <f>IF(B953="","",VLOOKUP(AC953,Varsayımlar!$B:$Q,16,0))</f>
        <v/>
      </c>
      <c r="AC953" s="5" t="str">
        <f t="shared" si="27"/>
        <v/>
      </c>
    </row>
    <row r="954" spans="2:29" hidden="1" x14ac:dyDescent="0.25">
      <c r="C954" s="3" t="str">
        <f>IF(B954="","",VLOOKUP(AC954,Varsayımlar!$B:$Q,3,0))</f>
        <v/>
      </c>
      <c r="H954" s="2" t="str">
        <f>IF(B954="","",VLOOKUP(AC954,Varsayımlar!$B:$Q,5,0))</f>
        <v/>
      </c>
      <c r="J954" s="2" t="str">
        <f>IF(B954="","",VLOOKUP(AC954,Varsayımlar!$B:$Q,6,0))</f>
        <v/>
      </c>
      <c r="P954" s="2" t="str">
        <f>IF(B954="","",VLOOKUP(AC954,Varsayımlar!$B:$Q,7,0)*K954)</f>
        <v/>
      </c>
      <c r="Q954" s="2" t="str">
        <f>IF(B954="","",VLOOKUP(AC954,Varsayımlar!$B:$Q,8,0))</f>
        <v/>
      </c>
      <c r="R954" s="2" t="str">
        <f>IF(B954="","",VLOOKUP(AC954,Varsayımlar!$B:$Q,9,0))</f>
        <v/>
      </c>
      <c r="S954" s="2" t="str">
        <f>IF(B954="","",VLOOKUP(AC954,Varsayımlar!$B:$Q,10,0))</f>
        <v/>
      </c>
      <c r="T954" s="2" t="str">
        <f>IF(B954="","",VLOOKUP(AC954,Varsayımlar!$B:$Q,11,0))</f>
        <v/>
      </c>
      <c r="U954" s="2" t="str">
        <f>IF(B954="","",VLOOKUP(AC954,Varsayımlar!$B:$Q,12,0))</f>
        <v/>
      </c>
      <c r="V954" s="2" t="str">
        <f>IF(B954="","",VLOOKUP(AC954,Varsayımlar!$B:$Q,13,0))</f>
        <v/>
      </c>
      <c r="W954" s="2" t="str">
        <f>IF(B954="","",VLOOKUP(AC954,Varsayımlar!$B:$Q,14,0))</f>
        <v/>
      </c>
      <c r="AA954" s="2" t="str">
        <f>IF(B954="","",VLOOKUP(AC954,Varsayımlar!$B:$Q,15,0))</f>
        <v/>
      </c>
      <c r="AB954" s="2" t="str">
        <f>IF(B954="","",VLOOKUP(AC954,Varsayımlar!$B:$Q,16,0))</f>
        <v/>
      </c>
      <c r="AC954" s="2" t="str">
        <f t="shared" si="27"/>
        <v/>
      </c>
    </row>
    <row r="955" spans="2:29" hidden="1" x14ac:dyDescent="0.25">
      <c r="B955" s="6"/>
      <c r="C955" s="7" t="str">
        <f>IF(B955="","",VLOOKUP(AC955,Varsayımlar!$B:$Q,3,0))</f>
        <v/>
      </c>
      <c r="D955" s="7"/>
      <c r="H955" s="5" t="str">
        <f>IF(B955="","",VLOOKUP(AC955,Varsayımlar!$B:$Q,5,0))</f>
        <v/>
      </c>
      <c r="I955" s="5"/>
      <c r="J955" s="5" t="str">
        <f>IF(B955="","",VLOOKUP(AC955,Varsayımlar!$B:$Q,6,0))</f>
        <v/>
      </c>
      <c r="P955" s="5" t="str">
        <f>IF(B955="","",VLOOKUP(AC955,Varsayımlar!$B:$Q,7,0)*K955)</f>
        <v/>
      </c>
      <c r="Q955" s="5" t="str">
        <f>IF(B955="","",VLOOKUP(AC955,Varsayımlar!$B:$Q,8,0))</f>
        <v/>
      </c>
      <c r="R955" s="5" t="str">
        <f>IF(B955="","",VLOOKUP(AC955,Varsayımlar!$B:$Q,9,0))</f>
        <v/>
      </c>
      <c r="S955" s="5" t="str">
        <f>IF(B955="","",VLOOKUP(AC955,Varsayımlar!$B:$Q,10,0))</f>
        <v/>
      </c>
      <c r="T955" s="5" t="str">
        <f>IF(B955="","",VLOOKUP(AC955,Varsayımlar!$B:$Q,11,0))</f>
        <v/>
      </c>
      <c r="U955" s="5" t="str">
        <f>IF(B955="","",VLOOKUP(AC955,Varsayımlar!$B:$Q,12,0))</f>
        <v/>
      </c>
      <c r="V955" s="5" t="str">
        <f>IF(B955="","",VLOOKUP(AC955,Varsayımlar!$B:$Q,13,0))</f>
        <v/>
      </c>
      <c r="W955" s="5" t="str">
        <f>IF(B955="","",VLOOKUP(AC955,Varsayımlar!$B:$Q,14,0))</f>
        <v/>
      </c>
      <c r="AA955" s="5" t="str">
        <f>IF(B955="","",VLOOKUP(AC955,Varsayımlar!$B:$Q,15,0))</f>
        <v/>
      </c>
      <c r="AB955" s="5" t="str">
        <f>IF(B955="","",VLOOKUP(AC955,Varsayımlar!$B:$Q,16,0))</f>
        <v/>
      </c>
      <c r="AC955" s="5" t="str">
        <f t="shared" si="27"/>
        <v/>
      </c>
    </row>
    <row r="956" spans="2:29" hidden="1" x14ac:dyDescent="0.25">
      <c r="C956" s="3" t="str">
        <f>IF(B956="","",VLOOKUP(AC956,Varsayımlar!$B:$Q,3,0))</f>
        <v/>
      </c>
      <c r="H956" s="2" t="str">
        <f>IF(B956="","",VLOOKUP(AC956,Varsayımlar!$B:$Q,5,0))</f>
        <v/>
      </c>
      <c r="J956" s="2" t="str">
        <f>IF(B956="","",VLOOKUP(AC956,Varsayımlar!$B:$Q,6,0))</f>
        <v/>
      </c>
      <c r="P956" s="2" t="str">
        <f>IF(B956="","",VLOOKUP(AC956,Varsayımlar!$B:$Q,7,0)*K956)</f>
        <v/>
      </c>
      <c r="Q956" s="2" t="str">
        <f>IF(B956="","",VLOOKUP(AC956,Varsayımlar!$B:$Q,8,0))</f>
        <v/>
      </c>
      <c r="R956" s="2" t="str">
        <f>IF(B956="","",VLOOKUP(AC956,Varsayımlar!$B:$Q,9,0))</f>
        <v/>
      </c>
      <c r="S956" s="2" t="str">
        <f>IF(B956="","",VLOOKUP(AC956,Varsayımlar!$B:$Q,10,0))</f>
        <v/>
      </c>
      <c r="T956" s="2" t="str">
        <f>IF(B956="","",VLOOKUP(AC956,Varsayımlar!$B:$Q,11,0))</f>
        <v/>
      </c>
      <c r="U956" s="2" t="str">
        <f>IF(B956="","",VLOOKUP(AC956,Varsayımlar!$B:$Q,12,0))</f>
        <v/>
      </c>
      <c r="V956" s="2" t="str">
        <f>IF(B956="","",VLOOKUP(AC956,Varsayımlar!$B:$Q,13,0))</f>
        <v/>
      </c>
      <c r="W956" s="2" t="str">
        <f>IF(B956="","",VLOOKUP(AC956,Varsayımlar!$B:$Q,14,0))</f>
        <v/>
      </c>
      <c r="AA956" s="2" t="str">
        <f>IF(B956="","",VLOOKUP(AC956,Varsayımlar!$B:$Q,15,0))</f>
        <v/>
      </c>
      <c r="AB956" s="2" t="str">
        <f>IF(B956="","",VLOOKUP(AC956,Varsayımlar!$B:$Q,16,0))</f>
        <v/>
      </c>
      <c r="AC956" s="2" t="str">
        <f t="shared" si="27"/>
        <v/>
      </c>
    </row>
    <row r="957" spans="2:29" hidden="1" x14ac:dyDescent="0.25">
      <c r="B957" s="6"/>
      <c r="C957" s="7" t="str">
        <f>IF(B957="","",VLOOKUP(AC957,Varsayımlar!$B:$Q,3,0))</f>
        <v/>
      </c>
      <c r="D957" s="7"/>
      <c r="H957" s="5" t="str">
        <f>IF(B957="","",VLOOKUP(AC957,Varsayımlar!$B:$Q,5,0))</f>
        <v/>
      </c>
      <c r="I957" s="5"/>
      <c r="J957" s="5" t="str">
        <f>IF(B957="","",VLOOKUP(AC957,Varsayımlar!$B:$Q,6,0))</f>
        <v/>
      </c>
      <c r="P957" s="5" t="str">
        <f>IF(B957="","",VLOOKUP(AC957,Varsayımlar!$B:$Q,7,0)*K957)</f>
        <v/>
      </c>
      <c r="Q957" s="5" t="str">
        <f>IF(B957="","",VLOOKUP(AC957,Varsayımlar!$B:$Q,8,0))</f>
        <v/>
      </c>
      <c r="R957" s="5" t="str">
        <f>IF(B957="","",VLOOKUP(AC957,Varsayımlar!$B:$Q,9,0))</f>
        <v/>
      </c>
      <c r="S957" s="5" t="str">
        <f>IF(B957="","",VLOOKUP(AC957,Varsayımlar!$B:$Q,10,0))</f>
        <v/>
      </c>
      <c r="T957" s="5" t="str">
        <f>IF(B957="","",VLOOKUP(AC957,Varsayımlar!$B:$Q,11,0))</f>
        <v/>
      </c>
      <c r="U957" s="5" t="str">
        <f>IF(B957="","",VLOOKUP(AC957,Varsayımlar!$B:$Q,12,0))</f>
        <v/>
      </c>
      <c r="V957" s="5" t="str">
        <f>IF(B957="","",VLOOKUP(AC957,Varsayımlar!$B:$Q,13,0))</f>
        <v/>
      </c>
      <c r="W957" s="5" t="str">
        <f>IF(B957="","",VLOOKUP(AC957,Varsayımlar!$B:$Q,14,0))</f>
        <v/>
      </c>
      <c r="AA957" s="5" t="str">
        <f>IF(B957="","",VLOOKUP(AC957,Varsayımlar!$B:$Q,15,0))</f>
        <v/>
      </c>
      <c r="AB957" s="5" t="str">
        <f>IF(B957="","",VLOOKUP(AC957,Varsayımlar!$B:$Q,16,0))</f>
        <v/>
      </c>
      <c r="AC957" s="5" t="str">
        <f t="shared" si="27"/>
        <v/>
      </c>
    </row>
    <row r="958" spans="2:29" hidden="1" x14ac:dyDescent="0.25">
      <c r="C958" s="3" t="str">
        <f>IF(B958="","",VLOOKUP(AC958,Varsayımlar!$B:$Q,3,0))</f>
        <v/>
      </c>
      <c r="H958" s="2" t="str">
        <f>IF(B958="","",VLOOKUP(AC958,Varsayımlar!$B:$Q,5,0))</f>
        <v/>
      </c>
      <c r="J958" s="2" t="str">
        <f>IF(B958="","",VLOOKUP(AC958,Varsayımlar!$B:$Q,6,0))</f>
        <v/>
      </c>
      <c r="P958" s="2" t="str">
        <f>IF(B958="","",VLOOKUP(AC958,Varsayımlar!$B:$Q,7,0)*K958)</f>
        <v/>
      </c>
      <c r="Q958" s="2" t="str">
        <f>IF(B958="","",VLOOKUP(AC958,Varsayımlar!$B:$Q,8,0))</f>
        <v/>
      </c>
      <c r="R958" s="2" t="str">
        <f>IF(B958="","",VLOOKUP(AC958,Varsayımlar!$B:$Q,9,0))</f>
        <v/>
      </c>
      <c r="S958" s="2" t="str">
        <f>IF(B958="","",VLOOKUP(AC958,Varsayımlar!$B:$Q,10,0))</f>
        <v/>
      </c>
      <c r="T958" s="2" t="str">
        <f>IF(B958="","",VLOOKUP(AC958,Varsayımlar!$B:$Q,11,0))</f>
        <v/>
      </c>
      <c r="U958" s="2" t="str">
        <f>IF(B958="","",VLOOKUP(AC958,Varsayımlar!$B:$Q,12,0))</f>
        <v/>
      </c>
      <c r="V958" s="2" t="str">
        <f>IF(B958="","",VLOOKUP(AC958,Varsayımlar!$B:$Q,13,0))</f>
        <v/>
      </c>
      <c r="W958" s="2" t="str">
        <f>IF(B958="","",VLOOKUP(AC958,Varsayımlar!$B:$Q,14,0))</f>
        <v/>
      </c>
      <c r="AA958" s="2" t="str">
        <f>IF(B958="","",VLOOKUP(AC958,Varsayımlar!$B:$Q,15,0))</f>
        <v/>
      </c>
      <c r="AB958" s="2" t="str">
        <f>IF(B958="","",VLOOKUP(AC958,Varsayımlar!$B:$Q,16,0))</f>
        <v/>
      </c>
      <c r="AC958" s="2" t="str">
        <f t="shared" si="27"/>
        <v/>
      </c>
    </row>
    <row r="959" spans="2:29" hidden="1" x14ac:dyDescent="0.25">
      <c r="B959" s="6"/>
      <c r="C959" s="7" t="str">
        <f>IF(B959="","",VLOOKUP(AC959,Varsayımlar!$B:$Q,3,0))</f>
        <v/>
      </c>
      <c r="D959" s="7"/>
      <c r="H959" s="5" t="str">
        <f>IF(B959="","",VLOOKUP(AC959,Varsayımlar!$B:$Q,5,0))</f>
        <v/>
      </c>
      <c r="I959" s="5"/>
      <c r="J959" s="5" t="str">
        <f>IF(B959="","",VLOOKUP(AC959,Varsayımlar!$B:$Q,6,0))</f>
        <v/>
      </c>
      <c r="P959" s="5" t="str">
        <f>IF(B959="","",VLOOKUP(AC959,Varsayımlar!$B:$Q,7,0)*K959)</f>
        <v/>
      </c>
      <c r="Q959" s="5" t="str">
        <f>IF(B959="","",VLOOKUP(AC959,Varsayımlar!$B:$Q,8,0))</f>
        <v/>
      </c>
      <c r="R959" s="5" t="str">
        <f>IF(B959="","",VLOOKUP(AC959,Varsayımlar!$B:$Q,9,0))</f>
        <v/>
      </c>
      <c r="S959" s="5" t="str">
        <f>IF(B959="","",VLOOKUP(AC959,Varsayımlar!$B:$Q,10,0))</f>
        <v/>
      </c>
      <c r="T959" s="5" t="str">
        <f>IF(B959="","",VLOOKUP(AC959,Varsayımlar!$B:$Q,11,0))</f>
        <v/>
      </c>
      <c r="U959" s="5" t="str">
        <f>IF(B959="","",VLOOKUP(AC959,Varsayımlar!$B:$Q,12,0))</f>
        <v/>
      </c>
      <c r="V959" s="5" t="str">
        <f>IF(B959="","",VLOOKUP(AC959,Varsayımlar!$B:$Q,13,0))</f>
        <v/>
      </c>
      <c r="W959" s="5" t="str">
        <f>IF(B959="","",VLOOKUP(AC959,Varsayımlar!$B:$Q,14,0))</f>
        <v/>
      </c>
      <c r="AA959" s="5" t="str">
        <f>IF(B959="","",VLOOKUP(AC959,Varsayımlar!$B:$Q,15,0))</f>
        <v/>
      </c>
      <c r="AB959" s="5" t="str">
        <f>IF(B959="","",VLOOKUP(AC959,Varsayımlar!$B:$Q,16,0))</f>
        <v/>
      </c>
      <c r="AC959" s="5" t="str">
        <f t="shared" si="27"/>
        <v/>
      </c>
    </row>
    <row r="960" spans="2:29" hidden="1" x14ac:dyDescent="0.25">
      <c r="C960" s="3" t="str">
        <f>IF(B960="","",VLOOKUP(AC960,Varsayımlar!$B:$Q,3,0))</f>
        <v/>
      </c>
      <c r="H960" s="2" t="str">
        <f>IF(B960="","",VLOOKUP(AC960,Varsayımlar!$B:$Q,5,0))</f>
        <v/>
      </c>
      <c r="J960" s="2" t="str">
        <f>IF(B960="","",VLOOKUP(AC960,Varsayımlar!$B:$Q,6,0))</f>
        <v/>
      </c>
      <c r="P960" s="2" t="str">
        <f>IF(B960="","",VLOOKUP(AC960,Varsayımlar!$B:$Q,7,0)*K960)</f>
        <v/>
      </c>
      <c r="Q960" s="2" t="str">
        <f>IF(B960="","",VLOOKUP(AC960,Varsayımlar!$B:$Q,8,0))</f>
        <v/>
      </c>
      <c r="R960" s="2" t="str">
        <f>IF(B960="","",VLOOKUP(AC960,Varsayımlar!$B:$Q,9,0))</f>
        <v/>
      </c>
      <c r="S960" s="2" t="str">
        <f>IF(B960="","",VLOOKUP(AC960,Varsayımlar!$B:$Q,10,0))</f>
        <v/>
      </c>
      <c r="T960" s="2" t="str">
        <f>IF(B960="","",VLOOKUP(AC960,Varsayımlar!$B:$Q,11,0))</f>
        <v/>
      </c>
      <c r="U960" s="2" t="str">
        <f>IF(B960="","",VLOOKUP(AC960,Varsayımlar!$B:$Q,12,0))</f>
        <v/>
      </c>
      <c r="V960" s="2" t="str">
        <f>IF(B960="","",VLOOKUP(AC960,Varsayımlar!$B:$Q,13,0))</f>
        <v/>
      </c>
      <c r="W960" s="2" t="str">
        <f>IF(B960="","",VLOOKUP(AC960,Varsayımlar!$B:$Q,14,0))</f>
        <v/>
      </c>
      <c r="AA960" s="2" t="str">
        <f>IF(B960="","",VLOOKUP(AC960,Varsayımlar!$B:$Q,15,0))</f>
        <v/>
      </c>
      <c r="AB960" s="2" t="str">
        <f>IF(B960="","",VLOOKUP(AC960,Varsayımlar!$B:$Q,16,0))</f>
        <v/>
      </c>
      <c r="AC960" s="2" t="str">
        <f t="shared" si="27"/>
        <v/>
      </c>
    </row>
    <row r="961" spans="2:29" hidden="1" x14ac:dyDescent="0.25">
      <c r="B961" s="6"/>
      <c r="C961" s="7" t="str">
        <f>IF(B961="","",VLOOKUP(AC961,Varsayımlar!$B:$Q,3,0))</f>
        <v/>
      </c>
      <c r="D961" s="7"/>
      <c r="H961" s="5" t="str">
        <f>IF(B961="","",VLOOKUP(AC961,Varsayımlar!$B:$Q,5,0))</f>
        <v/>
      </c>
      <c r="I961" s="5"/>
      <c r="J961" s="5" t="str">
        <f>IF(B961="","",VLOOKUP(AC961,Varsayımlar!$B:$Q,6,0))</f>
        <v/>
      </c>
      <c r="P961" s="5" t="str">
        <f>IF(B961="","",VLOOKUP(AC961,Varsayımlar!$B:$Q,7,0)*K961)</f>
        <v/>
      </c>
      <c r="Q961" s="5" t="str">
        <f>IF(B961="","",VLOOKUP(AC961,Varsayımlar!$B:$Q,8,0))</f>
        <v/>
      </c>
      <c r="R961" s="5" t="str">
        <f>IF(B961="","",VLOOKUP(AC961,Varsayımlar!$B:$Q,9,0))</f>
        <v/>
      </c>
      <c r="S961" s="5" t="str">
        <f>IF(B961="","",VLOOKUP(AC961,Varsayımlar!$B:$Q,10,0))</f>
        <v/>
      </c>
      <c r="T961" s="5" t="str">
        <f>IF(B961="","",VLOOKUP(AC961,Varsayımlar!$B:$Q,11,0))</f>
        <v/>
      </c>
      <c r="U961" s="5" t="str">
        <f>IF(B961="","",VLOOKUP(AC961,Varsayımlar!$B:$Q,12,0))</f>
        <v/>
      </c>
      <c r="V961" s="5" t="str">
        <f>IF(B961="","",VLOOKUP(AC961,Varsayımlar!$B:$Q,13,0))</f>
        <v/>
      </c>
      <c r="W961" s="5" t="str">
        <f>IF(B961="","",VLOOKUP(AC961,Varsayımlar!$B:$Q,14,0))</f>
        <v/>
      </c>
      <c r="AA961" s="5" t="str">
        <f>IF(B961="","",VLOOKUP(AC961,Varsayımlar!$B:$Q,15,0))</f>
        <v/>
      </c>
      <c r="AB961" s="5" t="str">
        <f>IF(B961="","",VLOOKUP(AC961,Varsayımlar!$B:$Q,16,0))</f>
        <v/>
      </c>
      <c r="AC961" s="5" t="str">
        <f t="shared" si="27"/>
        <v/>
      </c>
    </row>
    <row r="962" spans="2:29" hidden="1" x14ac:dyDescent="0.25">
      <c r="C962" s="3" t="str">
        <f>IF(B962="","",VLOOKUP(AC962,Varsayımlar!$B:$Q,3,0))</f>
        <v/>
      </c>
      <c r="H962" s="2" t="str">
        <f>IF(B962="","",VLOOKUP(AC962,Varsayımlar!$B:$Q,5,0))</f>
        <v/>
      </c>
      <c r="J962" s="2" t="str">
        <f>IF(B962="","",VLOOKUP(AC962,Varsayımlar!$B:$Q,6,0))</f>
        <v/>
      </c>
      <c r="P962" s="2" t="str">
        <f>IF(B962="","",VLOOKUP(AC962,Varsayımlar!$B:$Q,7,0)*K962)</f>
        <v/>
      </c>
      <c r="Q962" s="2" t="str">
        <f>IF(B962="","",VLOOKUP(AC962,Varsayımlar!$B:$Q,8,0))</f>
        <v/>
      </c>
      <c r="R962" s="2" t="str">
        <f>IF(B962="","",VLOOKUP(AC962,Varsayımlar!$B:$Q,9,0))</f>
        <v/>
      </c>
      <c r="S962" s="2" t="str">
        <f>IF(B962="","",VLOOKUP(AC962,Varsayımlar!$B:$Q,10,0))</f>
        <v/>
      </c>
      <c r="T962" s="2" t="str">
        <f>IF(B962="","",VLOOKUP(AC962,Varsayımlar!$B:$Q,11,0))</f>
        <v/>
      </c>
      <c r="U962" s="2" t="str">
        <f>IF(B962="","",VLOOKUP(AC962,Varsayımlar!$B:$Q,12,0))</f>
        <v/>
      </c>
      <c r="V962" s="2" t="str">
        <f>IF(B962="","",VLOOKUP(AC962,Varsayımlar!$B:$Q,13,0))</f>
        <v/>
      </c>
      <c r="W962" s="2" t="str">
        <f>IF(B962="","",VLOOKUP(AC962,Varsayımlar!$B:$Q,14,0))</f>
        <v/>
      </c>
      <c r="AA962" s="2" t="str">
        <f>IF(B962="","",VLOOKUP(AC962,Varsayımlar!$B:$Q,15,0))</f>
        <v/>
      </c>
      <c r="AB962" s="2" t="str">
        <f>IF(B962="","",VLOOKUP(AC962,Varsayımlar!$B:$Q,16,0))</f>
        <v/>
      </c>
      <c r="AC962" s="2" t="str">
        <f t="shared" si="27"/>
        <v/>
      </c>
    </row>
    <row r="963" spans="2:29" hidden="1" x14ac:dyDescent="0.25">
      <c r="B963" s="6"/>
      <c r="C963" s="7" t="str">
        <f>IF(B963="","",VLOOKUP(AC963,Varsayımlar!$B:$Q,3,0))</f>
        <v/>
      </c>
      <c r="D963" s="7"/>
      <c r="H963" s="5" t="str">
        <f>IF(B963="","",VLOOKUP(AC963,Varsayımlar!$B:$Q,5,0))</f>
        <v/>
      </c>
      <c r="I963" s="5"/>
      <c r="J963" s="5" t="str">
        <f>IF(B963="","",VLOOKUP(AC963,Varsayımlar!$B:$Q,6,0))</f>
        <v/>
      </c>
      <c r="P963" s="5" t="str">
        <f>IF(B963="","",VLOOKUP(AC963,Varsayımlar!$B:$Q,7,0)*K963)</f>
        <v/>
      </c>
      <c r="Q963" s="5" t="str">
        <f>IF(B963="","",VLOOKUP(AC963,Varsayımlar!$B:$Q,8,0))</f>
        <v/>
      </c>
      <c r="R963" s="5" t="str">
        <f>IF(B963="","",VLOOKUP(AC963,Varsayımlar!$B:$Q,9,0))</f>
        <v/>
      </c>
      <c r="S963" s="5" t="str">
        <f>IF(B963="","",VLOOKUP(AC963,Varsayımlar!$B:$Q,10,0))</f>
        <v/>
      </c>
      <c r="T963" s="5" t="str">
        <f>IF(B963="","",VLOOKUP(AC963,Varsayımlar!$B:$Q,11,0))</f>
        <v/>
      </c>
      <c r="U963" s="5" t="str">
        <f>IF(B963="","",VLOOKUP(AC963,Varsayımlar!$B:$Q,12,0))</f>
        <v/>
      </c>
      <c r="V963" s="5" t="str">
        <f>IF(B963="","",VLOOKUP(AC963,Varsayımlar!$B:$Q,13,0))</f>
        <v/>
      </c>
      <c r="W963" s="5" t="str">
        <f>IF(B963="","",VLOOKUP(AC963,Varsayımlar!$B:$Q,14,0))</f>
        <v/>
      </c>
      <c r="AA963" s="5" t="str">
        <f>IF(B963="","",VLOOKUP(AC963,Varsayımlar!$B:$Q,15,0))</f>
        <v/>
      </c>
      <c r="AB963" s="5" t="str">
        <f>IF(B963="","",VLOOKUP(AC963,Varsayımlar!$B:$Q,16,0))</f>
        <v/>
      </c>
      <c r="AC963" s="5" t="str">
        <f t="shared" si="27"/>
        <v/>
      </c>
    </row>
    <row r="964" spans="2:29" hidden="1" x14ac:dyDescent="0.25">
      <c r="C964" s="3" t="str">
        <f>IF(B964="","",VLOOKUP(AC964,Varsayımlar!$B:$Q,3,0))</f>
        <v/>
      </c>
      <c r="H964" s="2" t="str">
        <f>IF(B964="","",VLOOKUP(AC964,Varsayımlar!$B:$Q,5,0))</f>
        <v/>
      </c>
      <c r="J964" s="2" t="str">
        <f>IF(B964="","",VLOOKUP(AC964,Varsayımlar!$B:$Q,6,0))</f>
        <v/>
      </c>
      <c r="P964" s="2" t="str">
        <f>IF(B964="","",VLOOKUP(AC964,Varsayımlar!$B:$Q,7,0)*K964)</f>
        <v/>
      </c>
      <c r="Q964" s="2" t="str">
        <f>IF(B964="","",VLOOKUP(AC964,Varsayımlar!$B:$Q,8,0))</f>
        <v/>
      </c>
      <c r="R964" s="2" t="str">
        <f>IF(B964="","",VLOOKUP(AC964,Varsayımlar!$B:$Q,9,0))</f>
        <v/>
      </c>
      <c r="S964" s="2" t="str">
        <f>IF(B964="","",VLOOKUP(AC964,Varsayımlar!$B:$Q,10,0))</f>
        <v/>
      </c>
      <c r="T964" s="2" t="str">
        <f>IF(B964="","",VLOOKUP(AC964,Varsayımlar!$B:$Q,11,0))</f>
        <v/>
      </c>
      <c r="U964" s="2" t="str">
        <f>IF(B964="","",VLOOKUP(AC964,Varsayımlar!$B:$Q,12,0))</f>
        <v/>
      </c>
      <c r="V964" s="2" t="str">
        <f>IF(B964="","",VLOOKUP(AC964,Varsayımlar!$B:$Q,13,0))</f>
        <v/>
      </c>
      <c r="W964" s="2" t="str">
        <f>IF(B964="","",VLOOKUP(AC964,Varsayımlar!$B:$Q,14,0))</f>
        <v/>
      </c>
      <c r="AA964" s="2" t="str">
        <f>IF(B964="","",VLOOKUP(AC964,Varsayımlar!$B:$Q,15,0))</f>
        <v/>
      </c>
      <c r="AB964" s="2" t="str">
        <f>IF(B964="","",VLOOKUP(AC964,Varsayımlar!$B:$Q,16,0))</f>
        <v/>
      </c>
      <c r="AC964" s="2" t="str">
        <f t="shared" si="27"/>
        <v/>
      </c>
    </row>
    <row r="965" spans="2:29" hidden="1" x14ac:dyDescent="0.25">
      <c r="B965" s="6"/>
      <c r="C965" s="7" t="str">
        <f>IF(B965="","",VLOOKUP(AC965,Varsayımlar!$B:$Q,3,0))</f>
        <v/>
      </c>
      <c r="D965" s="7"/>
      <c r="H965" s="5" t="str">
        <f>IF(B965="","",VLOOKUP(AC965,Varsayımlar!$B:$Q,5,0))</f>
        <v/>
      </c>
      <c r="I965" s="5"/>
      <c r="J965" s="5" t="str">
        <f>IF(B965="","",VLOOKUP(AC965,Varsayımlar!$B:$Q,6,0))</f>
        <v/>
      </c>
      <c r="P965" s="5" t="str">
        <f>IF(B965="","",VLOOKUP(AC965,Varsayımlar!$B:$Q,7,0)*K965)</f>
        <v/>
      </c>
      <c r="Q965" s="5" t="str">
        <f>IF(B965="","",VLOOKUP(AC965,Varsayımlar!$B:$Q,8,0))</f>
        <v/>
      </c>
      <c r="R965" s="5" t="str">
        <f>IF(B965="","",VLOOKUP(AC965,Varsayımlar!$B:$Q,9,0))</f>
        <v/>
      </c>
      <c r="S965" s="5" t="str">
        <f>IF(B965="","",VLOOKUP(AC965,Varsayımlar!$B:$Q,10,0))</f>
        <v/>
      </c>
      <c r="T965" s="5" t="str">
        <f>IF(B965="","",VLOOKUP(AC965,Varsayımlar!$B:$Q,11,0))</f>
        <v/>
      </c>
      <c r="U965" s="5" t="str">
        <f>IF(B965="","",VLOOKUP(AC965,Varsayımlar!$B:$Q,12,0))</f>
        <v/>
      </c>
      <c r="V965" s="5" t="str">
        <f>IF(B965="","",VLOOKUP(AC965,Varsayımlar!$B:$Q,13,0))</f>
        <v/>
      </c>
      <c r="W965" s="5" t="str">
        <f>IF(B965="","",VLOOKUP(AC965,Varsayımlar!$B:$Q,14,0))</f>
        <v/>
      </c>
      <c r="AA965" s="5" t="str">
        <f>IF(B965="","",VLOOKUP(AC965,Varsayımlar!$B:$Q,15,0))</f>
        <v/>
      </c>
      <c r="AB965" s="5" t="str">
        <f>IF(B965="","",VLOOKUP(AC965,Varsayımlar!$B:$Q,16,0))</f>
        <v/>
      </c>
      <c r="AC965" s="5" t="str">
        <f t="shared" si="27"/>
        <v/>
      </c>
    </row>
    <row r="966" spans="2:29" hidden="1" x14ac:dyDescent="0.25">
      <c r="C966" s="3" t="str">
        <f>IF(B966="","",VLOOKUP(AC966,Varsayımlar!$B:$Q,3,0))</f>
        <v/>
      </c>
      <c r="H966" s="2" t="str">
        <f>IF(B966="","",VLOOKUP(AC966,Varsayımlar!$B:$Q,5,0))</f>
        <v/>
      </c>
      <c r="J966" s="2" t="str">
        <f>IF(B966="","",VLOOKUP(AC966,Varsayımlar!$B:$Q,6,0))</f>
        <v/>
      </c>
      <c r="P966" s="2" t="str">
        <f>IF(B966="","",VLOOKUP(AC966,Varsayımlar!$B:$Q,7,0)*K966)</f>
        <v/>
      </c>
      <c r="Q966" s="2" t="str">
        <f>IF(B966="","",VLOOKUP(AC966,Varsayımlar!$B:$Q,8,0))</f>
        <v/>
      </c>
      <c r="R966" s="2" t="str">
        <f>IF(B966="","",VLOOKUP(AC966,Varsayımlar!$B:$Q,9,0))</f>
        <v/>
      </c>
      <c r="S966" s="2" t="str">
        <f>IF(B966="","",VLOOKUP(AC966,Varsayımlar!$B:$Q,10,0))</f>
        <v/>
      </c>
      <c r="T966" s="2" t="str">
        <f>IF(B966="","",VLOOKUP(AC966,Varsayımlar!$B:$Q,11,0))</f>
        <v/>
      </c>
      <c r="U966" s="2" t="str">
        <f>IF(B966="","",VLOOKUP(AC966,Varsayımlar!$B:$Q,12,0))</f>
        <v/>
      </c>
      <c r="V966" s="2" t="str">
        <f>IF(B966="","",VLOOKUP(AC966,Varsayımlar!$B:$Q,13,0))</f>
        <v/>
      </c>
      <c r="W966" s="2" t="str">
        <f>IF(B966="","",VLOOKUP(AC966,Varsayımlar!$B:$Q,14,0))</f>
        <v/>
      </c>
      <c r="AA966" s="2" t="str">
        <f>IF(B966="","",VLOOKUP(AC966,Varsayımlar!$B:$Q,15,0))</f>
        <v/>
      </c>
      <c r="AB966" s="2" t="str">
        <f>IF(B966="","",VLOOKUP(AC966,Varsayımlar!$B:$Q,16,0))</f>
        <v/>
      </c>
      <c r="AC966" s="2" t="str">
        <f t="shared" si="27"/>
        <v/>
      </c>
    </row>
    <row r="967" spans="2:29" hidden="1" x14ac:dyDescent="0.25">
      <c r="B967" s="6"/>
      <c r="C967" s="7" t="str">
        <f>IF(B967="","",VLOOKUP(AC967,Varsayımlar!$B:$Q,3,0))</f>
        <v/>
      </c>
      <c r="D967" s="7"/>
      <c r="H967" s="5" t="str">
        <f>IF(B967="","",VLOOKUP(AC967,Varsayımlar!$B:$Q,5,0))</f>
        <v/>
      </c>
      <c r="I967" s="5"/>
      <c r="J967" s="5" t="str">
        <f>IF(B967="","",VLOOKUP(AC967,Varsayımlar!$B:$Q,6,0))</f>
        <v/>
      </c>
      <c r="P967" s="5" t="str">
        <f>IF(B967="","",VLOOKUP(AC967,Varsayımlar!$B:$Q,7,0)*K967)</f>
        <v/>
      </c>
      <c r="Q967" s="5" t="str">
        <f>IF(B967="","",VLOOKUP(AC967,Varsayımlar!$B:$Q,8,0))</f>
        <v/>
      </c>
      <c r="R967" s="5" t="str">
        <f>IF(B967="","",VLOOKUP(AC967,Varsayımlar!$B:$Q,9,0))</f>
        <v/>
      </c>
      <c r="S967" s="5" t="str">
        <f>IF(B967="","",VLOOKUP(AC967,Varsayımlar!$B:$Q,10,0))</f>
        <v/>
      </c>
      <c r="T967" s="5" t="str">
        <f>IF(B967="","",VLOOKUP(AC967,Varsayımlar!$B:$Q,11,0))</f>
        <v/>
      </c>
      <c r="U967" s="5" t="str">
        <f>IF(B967="","",VLOOKUP(AC967,Varsayımlar!$B:$Q,12,0))</f>
        <v/>
      </c>
      <c r="V967" s="5" t="str">
        <f>IF(B967="","",VLOOKUP(AC967,Varsayımlar!$B:$Q,13,0))</f>
        <v/>
      </c>
      <c r="W967" s="5" t="str">
        <f>IF(B967="","",VLOOKUP(AC967,Varsayımlar!$B:$Q,14,0))</f>
        <v/>
      </c>
      <c r="AA967" s="5" t="str">
        <f>IF(B967="","",VLOOKUP(AC967,Varsayımlar!$B:$Q,15,0))</f>
        <v/>
      </c>
      <c r="AB967" s="5" t="str">
        <f>IF(B967="","",VLOOKUP(AC967,Varsayımlar!$B:$Q,16,0))</f>
        <v/>
      </c>
      <c r="AC967" s="5" t="str">
        <f t="shared" si="27"/>
        <v/>
      </c>
    </row>
    <row r="968" spans="2:29" hidden="1" x14ac:dyDescent="0.25">
      <c r="C968" s="3" t="str">
        <f>IF(B968="","",VLOOKUP(AC968,Varsayımlar!$B:$Q,3,0))</f>
        <v/>
      </c>
      <c r="H968" s="2" t="str">
        <f>IF(B968="","",VLOOKUP(AC968,Varsayımlar!$B:$Q,5,0))</f>
        <v/>
      </c>
      <c r="J968" s="2" t="str">
        <f>IF(B968="","",VLOOKUP(AC968,Varsayımlar!$B:$Q,6,0))</f>
        <v/>
      </c>
      <c r="P968" s="2" t="str">
        <f>IF(B968="","",VLOOKUP(AC968,Varsayımlar!$B:$Q,7,0)*K968)</f>
        <v/>
      </c>
      <c r="Q968" s="2" t="str">
        <f>IF(B968="","",VLOOKUP(AC968,Varsayımlar!$B:$Q,8,0))</f>
        <v/>
      </c>
      <c r="R968" s="2" t="str">
        <f>IF(B968="","",VLOOKUP(AC968,Varsayımlar!$B:$Q,9,0))</f>
        <v/>
      </c>
      <c r="S968" s="2" t="str">
        <f>IF(B968="","",VLOOKUP(AC968,Varsayımlar!$B:$Q,10,0))</f>
        <v/>
      </c>
      <c r="T968" s="2" t="str">
        <f>IF(B968="","",VLOOKUP(AC968,Varsayımlar!$B:$Q,11,0))</f>
        <v/>
      </c>
      <c r="U968" s="2" t="str">
        <f>IF(B968="","",VLOOKUP(AC968,Varsayımlar!$B:$Q,12,0))</f>
        <v/>
      </c>
      <c r="V968" s="2" t="str">
        <f>IF(B968="","",VLOOKUP(AC968,Varsayımlar!$B:$Q,13,0))</f>
        <v/>
      </c>
      <c r="W968" s="2" t="str">
        <f>IF(B968="","",VLOOKUP(AC968,Varsayımlar!$B:$Q,14,0))</f>
        <v/>
      </c>
      <c r="AA968" s="2" t="str">
        <f>IF(B968="","",VLOOKUP(AC968,Varsayımlar!$B:$Q,15,0))</f>
        <v/>
      </c>
      <c r="AB968" s="2" t="str">
        <f>IF(B968="","",VLOOKUP(AC968,Varsayımlar!$B:$Q,16,0))</f>
        <v/>
      </c>
      <c r="AC968" s="2" t="str">
        <f t="shared" si="27"/>
        <v/>
      </c>
    </row>
    <row r="969" spans="2:29" hidden="1" x14ac:dyDescent="0.25">
      <c r="B969" s="6"/>
      <c r="C969" s="7" t="str">
        <f>IF(B969="","",VLOOKUP(AC969,Varsayımlar!$B:$Q,3,0))</f>
        <v/>
      </c>
      <c r="D969" s="7"/>
      <c r="H969" s="5" t="str">
        <f>IF(B969="","",VLOOKUP(AC969,Varsayımlar!$B:$Q,5,0))</f>
        <v/>
      </c>
      <c r="I969" s="5"/>
      <c r="J969" s="5" t="str">
        <f>IF(B969="","",VLOOKUP(AC969,Varsayımlar!$B:$Q,6,0))</f>
        <v/>
      </c>
      <c r="P969" s="5" t="str">
        <f>IF(B969="","",VLOOKUP(AC969,Varsayımlar!$B:$Q,7,0)*K969)</f>
        <v/>
      </c>
      <c r="Q969" s="5" t="str">
        <f>IF(B969="","",VLOOKUP(AC969,Varsayımlar!$B:$Q,8,0))</f>
        <v/>
      </c>
      <c r="R969" s="5" t="str">
        <f>IF(B969="","",VLOOKUP(AC969,Varsayımlar!$B:$Q,9,0))</f>
        <v/>
      </c>
      <c r="S969" s="5" t="str">
        <f>IF(B969="","",VLOOKUP(AC969,Varsayımlar!$B:$Q,10,0))</f>
        <v/>
      </c>
      <c r="T969" s="5" t="str">
        <f>IF(B969="","",VLOOKUP(AC969,Varsayımlar!$B:$Q,11,0))</f>
        <v/>
      </c>
      <c r="U969" s="5" t="str">
        <f>IF(B969="","",VLOOKUP(AC969,Varsayımlar!$B:$Q,12,0))</f>
        <v/>
      </c>
      <c r="V969" s="5" t="str">
        <f>IF(B969="","",VLOOKUP(AC969,Varsayımlar!$B:$Q,13,0))</f>
        <v/>
      </c>
      <c r="W969" s="5" t="str">
        <f>IF(B969="","",VLOOKUP(AC969,Varsayımlar!$B:$Q,14,0))</f>
        <v/>
      </c>
      <c r="AA969" s="5" t="str">
        <f>IF(B969="","",VLOOKUP(AC969,Varsayımlar!$B:$Q,15,0))</f>
        <v/>
      </c>
      <c r="AB969" s="5" t="str">
        <f>IF(B969="","",VLOOKUP(AC969,Varsayımlar!$B:$Q,16,0))</f>
        <v/>
      </c>
      <c r="AC969" s="5" t="str">
        <f t="shared" si="27"/>
        <v/>
      </c>
    </row>
    <row r="970" spans="2:29" hidden="1" x14ac:dyDescent="0.25">
      <c r="C970" s="3" t="str">
        <f>IF(B970="","",VLOOKUP(AC970,Varsayımlar!$B:$Q,3,0))</f>
        <v/>
      </c>
      <c r="H970" s="2" t="str">
        <f>IF(B970="","",VLOOKUP(AC970,Varsayımlar!$B:$Q,5,0))</f>
        <v/>
      </c>
      <c r="J970" s="2" t="str">
        <f>IF(B970="","",VLOOKUP(AC970,Varsayımlar!$B:$Q,6,0))</f>
        <v/>
      </c>
      <c r="P970" s="2" t="str">
        <f>IF(B970="","",VLOOKUP(AC970,Varsayımlar!$B:$Q,7,0)*K970)</f>
        <v/>
      </c>
      <c r="Q970" s="2" t="str">
        <f>IF(B970="","",VLOOKUP(AC970,Varsayımlar!$B:$Q,8,0))</f>
        <v/>
      </c>
      <c r="R970" s="2" t="str">
        <f>IF(B970="","",VLOOKUP(AC970,Varsayımlar!$B:$Q,9,0))</f>
        <v/>
      </c>
      <c r="S970" s="2" t="str">
        <f>IF(B970="","",VLOOKUP(AC970,Varsayımlar!$B:$Q,10,0))</f>
        <v/>
      </c>
      <c r="T970" s="2" t="str">
        <f>IF(B970="","",VLOOKUP(AC970,Varsayımlar!$B:$Q,11,0))</f>
        <v/>
      </c>
      <c r="U970" s="2" t="str">
        <f>IF(B970="","",VLOOKUP(AC970,Varsayımlar!$B:$Q,12,0))</f>
        <v/>
      </c>
      <c r="V970" s="2" t="str">
        <f>IF(B970="","",VLOOKUP(AC970,Varsayımlar!$B:$Q,13,0))</f>
        <v/>
      </c>
      <c r="W970" s="2" t="str">
        <f>IF(B970="","",VLOOKUP(AC970,Varsayımlar!$B:$Q,14,0))</f>
        <v/>
      </c>
      <c r="AA970" s="2" t="str">
        <f>IF(B970="","",VLOOKUP(AC970,Varsayımlar!$B:$Q,15,0))</f>
        <v/>
      </c>
      <c r="AB970" s="2" t="str">
        <f>IF(B970="","",VLOOKUP(AC970,Varsayımlar!$B:$Q,16,0))</f>
        <v/>
      </c>
      <c r="AC970" s="2" t="str">
        <f t="shared" si="27"/>
        <v/>
      </c>
    </row>
    <row r="971" spans="2:29" hidden="1" x14ac:dyDescent="0.25">
      <c r="B971" s="6"/>
      <c r="C971" s="7" t="str">
        <f>IF(B971="","",VLOOKUP(AC971,Varsayımlar!$B:$Q,3,0))</f>
        <v/>
      </c>
      <c r="D971" s="7"/>
      <c r="H971" s="5" t="str">
        <f>IF(B971="","",VLOOKUP(AC971,Varsayımlar!$B:$Q,5,0))</f>
        <v/>
      </c>
      <c r="I971" s="5"/>
      <c r="J971" s="5" t="str">
        <f>IF(B971="","",VLOOKUP(AC971,Varsayımlar!$B:$Q,6,0))</f>
        <v/>
      </c>
      <c r="P971" s="5" t="str">
        <f>IF(B971="","",VLOOKUP(AC971,Varsayımlar!$B:$Q,7,0)*K971)</f>
        <v/>
      </c>
      <c r="Q971" s="5" t="str">
        <f>IF(B971="","",VLOOKUP(AC971,Varsayımlar!$B:$Q,8,0))</f>
        <v/>
      </c>
      <c r="R971" s="5" t="str">
        <f>IF(B971="","",VLOOKUP(AC971,Varsayımlar!$B:$Q,9,0))</f>
        <v/>
      </c>
      <c r="S971" s="5" t="str">
        <f>IF(B971="","",VLOOKUP(AC971,Varsayımlar!$B:$Q,10,0))</f>
        <v/>
      </c>
      <c r="T971" s="5" t="str">
        <f>IF(B971="","",VLOOKUP(AC971,Varsayımlar!$B:$Q,11,0))</f>
        <v/>
      </c>
      <c r="U971" s="5" t="str">
        <f>IF(B971="","",VLOOKUP(AC971,Varsayımlar!$B:$Q,12,0))</f>
        <v/>
      </c>
      <c r="V971" s="5" t="str">
        <f>IF(B971="","",VLOOKUP(AC971,Varsayımlar!$B:$Q,13,0))</f>
        <v/>
      </c>
      <c r="W971" s="5" t="str">
        <f>IF(B971="","",VLOOKUP(AC971,Varsayımlar!$B:$Q,14,0))</f>
        <v/>
      </c>
      <c r="AA971" s="5" t="str">
        <f>IF(B971="","",VLOOKUP(AC971,Varsayımlar!$B:$Q,15,0))</f>
        <v/>
      </c>
      <c r="AB971" s="5" t="str">
        <f>IF(B971="","",VLOOKUP(AC971,Varsayımlar!$B:$Q,16,0))</f>
        <v/>
      </c>
      <c r="AC971" s="5" t="str">
        <f t="shared" si="27"/>
        <v/>
      </c>
    </row>
    <row r="972" spans="2:29" hidden="1" x14ac:dyDescent="0.25">
      <c r="C972" s="3" t="str">
        <f>IF(B972="","",VLOOKUP(AC972,Varsayımlar!$B:$Q,3,0))</f>
        <v/>
      </c>
      <c r="H972" s="2" t="str">
        <f>IF(B972="","",VLOOKUP(AC972,Varsayımlar!$B:$Q,5,0))</f>
        <v/>
      </c>
      <c r="J972" s="2" t="str">
        <f>IF(B972="","",VLOOKUP(AC972,Varsayımlar!$B:$Q,6,0))</f>
        <v/>
      </c>
      <c r="P972" s="2" t="str">
        <f>IF(B972="","",VLOOKUP(AC972,Varsayımlar!$B:$Q,7,0)*K972)</f>
        <v/>
      </c>
      <c r="Q972" s="2" t="str">
        <f>IF(B972="","",VLOOKUP(AC972,Varsayımlar!$B:$Q,8,0))</f>
        <v/>
      </c>
      <c r="R972" s="2" t="str">
        <f>IF(B972="","",VLOOKUP(AC972,Varsayımlar!$B:$Q,9,0))</f>
        <v/>
      </c>
      <c r="S972" s="2" t="str">
        <f>IF(B972="","",VLOOKUP(AC972,Varsayımlar!$B:$Q,10,0))</f>
        <v/>
      </c>
      <c r="T972" s="2" t="str">
        <f>IF(B972="","",VLOOKUP(AC972,Varsayımlar!$B:$Q,11,0))</f>
        <v/>
      </c>
      <c r="U972" s="2" t="str">
        <f>IF(B972="","",VLOOKUP(AC972,Varsayımlar!$B:$Q,12,0))</f>
        <v/>
      </c>
      <c r="V972" s="2" t="str">
        <f>IF(B972="","",VLOOKUP(AC972,Varsayımlar!$B:$Q,13,0))</f>
        <v/>
      </c>
      <c r="W972" s="2" t="str">
        <f>IF(B972="","",VLOOKUP(AC972,Varsayımlar!$B:$Q,14,0))</f>
        <v/>
      </c>
      <c r="AA972" s="2" t="str">
        <f>IF(B972="","",VLOOKUP(AC972,Varsayımlar!$B:$Q,15,0))</f>
        <v/>
      </c>
      <c r="AB972" s="2" t="str">
        <f>IF(B972="","",VLOOKUP(AC972,Varsayımlar!$B:$Q,16,0))</f>
        <v/>
      </c>
      <c r="AC972" s="2" t="str">
        <f t="shared" ref="AC972:AC1035" si="28">IF(B972="","",CONCATENATE(B972,E972))</f>
        <v/>
      </c>
    </row>
    <row r="973" spans="2:29" hidden="1" x14ac:dyDescent="0.25">
      <c r="B973" s="6"/>
      <c r="C973" s="7" t="str">
        <f>IF(B973="","",VLOOKUP(AC973,Varsayımlar!$B:$Q,3,0))</f>
        <v/>
      </c>
      <c r="D973" s="7"/>
      <c r="H973" s="5" t="str">
        <f>IF(B973="","",VLOOKUP(AC973,Varsayımlar!$B:$Q,5,0))</f>
        <v/>
      </c>
      <c r="I973" s="5"/>
      <c r="J973" s="5" t="str">
        <f>IF(B973="","",VLOOKUP(AC973,Varsayımlar!$B:$Q,6,0))</f>
        <v/>
      </c>
      <c r="P973" s="5" t="str">
        <f>IF(B973="","",VLOOKUP(AC973,Varsayımlar!$B:$Q,7,0)*K973)</f>
        <v/>
      </c>
      <c r="Q973" s="5" t="str">
        <f>IF(B973="","",VLOOKUP(AC973,Varsayımlar!$B:$Q,8,0))</f>
        <v/>
      </c>
      <c r="R973" s="5" t="str">
        <f>IF(B973="","",VLOOKUP(AC973,Varsayımlar!$B:$Q,9,0))</f>
        <v/>
      </c>
      <c r="S973" s="5" t="str">
        <f>IF(B973="","",VLOOKUP(AC973,Varsayımlar!$B:$Q,10,0))</f>
        <v/>
      </c>
      <c r="T973" s="5" t="str">
        <f>IF(B973="","",VLOOKUP(AC973,Varsayımlar!$B:$Q,11,0))</f>
        <v/>
      </c>
      <c r="U973" s="5" t="str">
        <f>IF(B973="","",VLOOKUP(AC973,Varsayımlar!$B:$Q,12,0))</f>
        <v/>
      </c>
      <c r="V973" s="5" t="str">
        <f>IF(B973="","",VLOOKUP(AC973,Varsayımlar!$B:$Q,13,0))</f>
        <v/>
      </c>
      <c r="W973" s="5" t="str">
        <f>IF(B973="","",VLOOKUP(AC973,Varsayımlar!$B:$Q,14,0))</f>
        <v/>
      </c>
      <c r="AA973" s="5" t="str">
        <f>IF(B973="","",VLOOKUP(AC973,Varsayımlar!$B:$Q,15,0))</f>
        <v/>
      </c>
      <c r="AB973" s="5" t="str">
        <f>IF(B973="","",VLOOKUP(AC973,Varsayımlar!$B:$Q,16,0))</f>
        <v/>
      </c>
      <c r="AC973" s="5" t="str">
        <f t="shared" si="28"/>
        <v/>
      </c>
    </row>
    <row r="974" spans="2:29" hidden="1" x14ac:dyDescent="0.25">
      <c r="C974" s="3" t="str">
        <f>IF(B974="","",VLOOKUP(AC974,Varsayımlar!$B:$Q,3,0))</f>
        <v/>
      </c>
      <c r="H974" s="2" t="str">
        <f>IF(B974="","",VLOOKUP(AC974,Varsayımlar!$B:$Q,5,0))</f>
        <v/>
      </c>
      <c r="J974" s="2" t="str">
        <f>IF(B974="","",VLOOKUP(AC974,Varsayımlar!$B:$Q,6,0))</f>
        <v/>
      </c>
      <c r="P974" s="2" t="str">
        <f>IF(B974="","",VLOOKUP(AC974,Varsayımlar!$B:$Q,7,0)*K974)</f>
        <v/>
      </c>
      <c r="Q974" s="2" t="str">
        <f>IF(B974="","",VLOOKUP(AC974,Varsayımlar!$B:$Q,8,0))</f>
        <v/>
      </c>
      <c r="R974" s="2" t="str">
        <f>IF(B974="","",VLOOKUP(AC974,Varsayımlar!$B:$Q,9,0))</f>
        <v/>
      </c>
      <c r="S974" s="2" t="str">
        <f>IF(B974="","",VLOOKUP(AC974,Varsayımlar!$B:$Q,10,0))</f>
        <v/>
      </c>
      <c r="T974" s="2" t="str">
        <f>IF(B974="","",VLOOKUP(AC974,Varsayımlar!$B:$Q,11,0))</f>
        <v/>
      </c>
      <c r="U974" s="2" t="str">
        <f>IF(B974="","",VLOOKUP(AC974,Varsayımlar!$B:$Q,12,0))</f>
        <v/>
      </c>
      <c r="V974" s="2" t="str">
        <f>IF(B974="","",VLOOKUP(AC974,Varsayımlar!$B:$Q,13,0))</f>
        <v/>
      </c>
      <c r="W974" s="2" t="str">
        <f>IF(B974="","",VLOOKUP(AC974,Varsayımlar!$B:$Q,14,0))</f>
        <v/>
      </c>
      <c r="AA974" s="2" t="str">
        <f>IF(B974="","",VLOOKUP(AC974,Varsayımlar!$B:$Q,15,0))</f>
        <v/>
      </c>
      <c r="AB974" s="2" t="str">
        <f>IF(B974="","",VLOOKUP(AC974,Varsayımlar!$B:$Q,16,0))</f>
        <v/>
      </c>
      <c r="AC974" s="2" t="str">
        <f t="shared" si="28"/>
        <v/>
      </c>
    </row>
    <row r="975" spans="2:29" hidden="1" x14ac:dyDescent="0.25">
      <c r="B975" s="6"/>
      <c r="C975" s="7" t="str">
        <f>IF(B975="","",VLOOKUP(AC975,Varsayımlar!$B:$Q,3,0))</f>
        <v/>
      </c>
      <c r="D975" s="7"/>
      <c r="H975" s="5" t="str">
        <f>IF(B975="","",VLOOKUP(AC975,Varsayımlar!$B:$Q,5,0))</f>
        <v/>
      </c>
      <c r="I975" s="5"/>
      <c r="J975" s="5" t="str">
        <f>IF(B975="","",VLOOKUP(AC975,Varsayımlar!$B:$Q,6,0))</f>
        <v/>
      </c>
      <c r="P975" s="5" t="str">
        <f>IF(B975="","",VLOOKUP(AC975,Varsayımlar!$B:$Q,7,0)*K975)</f>
        <v/>
      </c>
      <c r="Q975" s="5" t="str">
        <f>IF(B975="","",VLOOKUP(AC975,Varsayımlar!$B:$Q,8,0))</f>
        <v/>
      </c>
      <c r="R975" s="5" t="str">
        <f>IF(B975="","",VLOOKUP(AC975,Varsayımlar!$B:$Q,9,0))</f>
        <v/>
      </c>
      <c r="S975" s="5" t="str">
        <f>IF(B975="","",VLOOKUP(AC975,Varsayımlar!$B:$Q,10,0))</f>
        <v/>
      </c>
      <c r="T975" s="5" t="str">
        <f>IF(B975="","",VLOOKUP(AC975,Varsayımlar!$B:$Q,11,0))</f>
        <v/>
      </c>
      <c r="U975" s="5" t="str">
        <f>IF(B975="","",VLOOKUP(AC975,Varsayımlar!$B:$Q,12,0))</f>
        <v/>
      </c>
      <c r="V975" s="5" t="str">
        <f>IF(B975="","",VLOOKUP(AC975,Varsayımlar!$B:$Q,13,0))</f>
        <v/>
      </c>
      <c r="W975" s="5" t="str">
        <f>IF(B975="","",VLOOKUP(AC975,Varsayımlar!$B:$Q,14,0))</f>
        <v/>
      </c>
      <c r="AA975" s="5" t="str">
        <f>IF(B975="","",VLOOKUP(AC975,Varsayımlar!$B:$Q,15,0))</f>
        <v/>
      </c>
      <c r="AB975" s="5" t="str">
        <f>IF(B975="","",VLOOKUP(AC975,Varsayımlar!$B:$Q,16,0))</f>
        <v/>
      </c>
      <c r="AC975" s="5" t="str">
        <f t="shared" si="28"/>
        <v/>
      </c>
    </row>
    <row r="976" spans="2:29" hidden="1" x14ac:dyDescent="0.25">
      <c r="C976" s="3" t="str">
        <f>IF(B976="","",VLOOKUP(AC976,Varsayımlar!$B:$Q,3,0))</f>
        <v/>
      </c>
      <c r="H976" s="2" t="str">
        <f>IF(B976="","",VLOOKUP(AC976,Varsayımlar!$B:$Q,5,0))</f>
        <v/>
      </c>
      <c r="J976" s="2" t="str">
        <f>IF(B976="","",VLOOKUP(AC976,Varsayımlar!$B:$Q,6,0))</f>
        <v/>
      </c>
      <c r="P976" s="2" t="str">
        <f>IF(B976="","",VLOOKUP(AC976,Varsayımlar!$B:$Q,7,0)*K976)</f>
        <v/>
      </c>
      <c r="Q976" s="2" t="str">
        <f>IF(B976="","",VLOOKUP(AC976,Varsayımlar!$B:$Q,8,0))</f>
        <v/>
      </c>
      <c r="R976" s="2" t="str">
        <f>IF(B976="","",VLOOKUP(AC976,Varsayımlar!$B:$Q,9,0))</f>
        <v/>
      </c>
      <c r="S976" s="2" t="str">
        <f>IF(B976="","",VLOOKUP(AC976,Varsayımlar!$B:$Q,10,0))</f>
        <v/>
      </c>
      <c r="T976" s="2" t="str">
        <f>IF(B976="","",VLOOKUP(AC976,Varsayımlar!$B:$Q,11,0))</f>
        <v/>
      </c>
      <c r="U976" s="2" t="str">
        <f>IF(B976="","",VLOOKUP(AC976,Varsayımlar!$B:$Q,12,0))</f>
        <v/>
      </c>
      <c r="V976" s="2" t="str">
        <f>IF(B976="","",VLOOKUP(AC976,Varsayımlar!$B:$Q,13,0))</f>
        <v/>
      </c>
      <c r="W976" s="2" t="str">
        <f>IF(B976="","",VLOOKUP(AC976,Varsayımlar!$B:$Q,14,0))</f>
        <v/>
      </c>
      <c r="AA976" s="2" t="str">
        <f>IF(B976="","",VLOOKUP(AC976,Varsayımlar!$B:$Q,15,0))</f>
        <v/>
      </c>
      <c r="AB976" s="2" t="str">
        <f>IF(B976="","",VLOOKUP(AC976,Varsayımlar!$B:$Q,16,0))</f>
        <v/>
      </c>
      <c r="AC976" s="2" t="str">
        <f t="shared" si="28"/>
        <v/>
      </c>
    </row>
    <row r="977" spans="2:29" hidden="1" x14ac:dyDescent="0.25">
      <c r="B977" s="6"/>
      <c r="C977" s="7" t="str">
        <f>IF(B977="","",VLOOKUP(AC977,Varsayımlar!$B:$Q,3,0))</f>
        <v/>
      </c>
      <c r="D977" s="7"/>
      <c r="H977" s="5" t="str">
        <f>IF(B977="","",VLOOKUP(AC977,Varsayımlar!$B:$Q,5,0))</f>
        <v/>
      </c>
      <c r="I977" s="5"/>
      <c r="J977" s="5" t="str">
        <f>IF(B977="","",VLOOKUP(AC977,Varsayımlar!$B:$Q,6,0))</f>
        <v/>
      </c>
      <c r="P977" s="5" t="str">
        <f>IF(B977="","",VLOOKUP(AC977,Varsayımlar!$B:$Q,7,0)*K977)</f>
        <v/>
      </c>
      <c r="Q977" s="5" t="str">
        <f>IF(B977="","",VLOOKUP(AC977,Varsayımlar!$B:$Q,8,0))</f>
        <v/>
      </c>
      <c r="R977" s="5" t="str">
        <f>IF(B977="","",VLOOKUP(AC977,Varsayımlar!$B:$Q,9,0))</f>
        <v/>
      </c>
      <c r="S977" s="5" t="str">
        <f>IF(B977="","",VLOOKUP(AC977,Varsayımlar!$B:$Q,10,0))</f>
        <v/>
      </c>
      <c r="T977" s="5" t="str">
        <f>IF(B977="","",VLOOKUP(AC977,Varsayımlar!$B:$Q,11,0))</f>
        <v/>
      </c>
      <c r="U977" s="5" t="str">
        <f>IF(B977="","",VLOOKUP(AC977,Varsayımlar!$B:$Q,12,0))</f>
        <v/>
      </c>
      <c r="V977" s="5" t="str">
        <f>IF(B977="","",VLOOKUP(AC977,Varsayımlar!$B:$Q,13,0))</f>
        <v/>
      </c>
      <c r="W977" s="5" t="str">
        <f>IF(B977="","",VLOOKUP(AC977,Varsayımlar!$B:$Q,14,0))</f>
        <v/>
      </c>
      <c r="AA977" s="5" t="str">
        <f>IF(B977="","",VLOOKUP(AC977,Varsayımlar!$B:$Q,15,0))</f>
        <v/>
      </c>
      <c r="AB977" s="5" t="str">
        <f>IF(B977="","",VLOOKUP(AC977,Varsayımlar!$B:$Q,16,0))</f>
        <v/>
      </c>
      <c r="AC977" s="5" t="str">
        <f t="shared" si="28"/>
        <v/>
      </c>
    </row>
    <row r="978" spans="2:29" hidden="1" x14ac:dyDescent="0.25">
      <c r="C978" s="3" t="str">
        <f>IF(B978="","",VLOOKUP(AC978,Varsayımlar!$B:$Q,3,0))</f>
        <v/>
      </c>
      <c r="H978" s="2" t="str">
        <f>IF(B978="","",VLOOKUP(AC978,Varsayımlar!$B:$Q,5,0))</f>
        <v/>
      </c>
      <c r="J978" s="2" t="str">
        <f>IF(B978="","",VLOOKUP(AC978,Varsayımlar!$B:$Q,6,0))</f>
        <v/>
      </c>
      <c r="P978" s="2" t="str">
        <f>IF(B978="","",VLOOKUP(AC978,Varsayımlar!$B:$Q,7,0)*K978)</f>
        <v/>
      </c>
      <c r="Q978" s="2" t="str">
        <f>IF(B978="","",VLOOKUP(AC978,Varsayımlar!$B:$Q,8,0))</f>
        <v/>
      </c>
      <c r="R978" s="2" t="str">
        <f>IF(B978="","",VLOOKUP(AC978,Varsayımlar!$B:$Q,9,0))</f>
        <v/>
      </c>
      <c r="S978" s="2" t="str">
        <f>IF(B978="","",VLOOKUP(AC978,Varsayımlar!$B:$Q,10,0))</f>
        <v/>
      </c>
      <c r="T978" s="2" t="str">
        <f>IF(B978="","",VLOOKUP(AC978,Varsayımlar!$B:$Q,11,0))</f>
        <v/>
      </c>
      <c r="U978" s="2" t="str">
        <f>IF(B978="","",VLOOKUP(AC978,Varsayımlar!$B:$Q,12,0))</f>
        <v/>
      </c>
      <c r="V978" s="2" t="str">
        <f>IF(B978="","",VLOOKUP(AC978,Varsayımlar!$B:$Q,13,0))</f>
        <v/>
      </c>
      <c r="W978" s="2" t="str">
        <f>IF(B978="","",VLOOKUP(AC978,Varsayımlar!$B:$Q,14,0))</f>
        <v/>
      </c>
      <c r="AA978" s="2" t="str">
        <f>IF(B978="","",VLOOKUP(AC978,Varsayımlar!$B:$Q,15,0))</f>
        <v/>
      </c>
      <c r="AB978" s="2" t="str">
        <f>IF(B978="","",VLOOKUP(AC978,Varsayımlar!$B:$Q,16,0))</f>
        <v/>
      </c>
      <c r="AC978" s="2" t="str">
        <f t="shared" si="28"/>
        <v/>
      </c>
    </row>
    <row r="979" spans="2:29" hidden="1" x14ac:dyDescent="0.25">
      <c r="B979" s="6"/>
      <c r="C979" s="7" t="str">
        <f>IF(B979="","",VLOOKUP(AC979,Varsayımlar!$B:$Q,3,0))</f>
        <v/>
      </c>
      <c r="D979" s="7"/>
      <c r="H979" s="5" t="str">
        <f>IF(B979="","",VLOOKUP(AC979,Varsayımlar!$B:$Q,5,0))</f>
        <v/>
      </c>
      <c r="I979" s="5"/>
      <c r="J979" s="5" t="str">
        <f>IF(B979="","",VLOOKUP(AC979,Varsayımlar!$B:$Q,6,0))</f>
        <v/>
      </c>
      <c r="P979" s="5" t="str">
        <f>IF(B979="","",VLOOKUP(AC979,Varsayımlar!$B:$Q,7,0)*K979)</f>
        <v/>
      </c>
      <c r="Q979" s="5" t="str">
        <f>IF(B979="","",VLOOKUP(AC979,Varsayımlar!$B:$Q,8,0))</f>
        <v/>
      </c>
      <c r="R979" s="5" t="str">
        <f>IF(B979="","",VLOOKUP(AC979,Varsayımlar!$B:$Q,9,0))</f>
        <v/>
      </c>
      <c r="S979" s="5" t="str">
        <f>IF(B979="","",VLOOKUP(AC979,Varsayımlar!$B:$Q,10,0))</f>
        <v/>
      </c>
      <c r="T979" s="5" t="str">
        <f>IF(B979="","",VLOOKUP(AC979,Varsayımlar!$B:$Q,11,0))</f>
        <v/>
      </c>
      <c r="U979" s="5" t="str">
        <f>IF(B979="","",VLOOKUP(AC979,Varsayımlar!$B:$Q,12,0))</f>
        <v/>
      </c>
      <c r="V979" s="5" t="str">
        <f>IF(B979="","",VLOOKUP(AC979,Varsayımlar!$B:$Q,13,0))</f>
        <v/>
      </c>
      <c r="W979" s="5" t="str">
        <f>IF(B979="","",VLOOKUP(AC979,Varsayımlar!$B:$Q,14,0))</f>
        <v/>
      </c>
      <c r="AA979" s="5" t="str">
        <f>IF(B979="","",VLOOKUP(AC979,Varsayımlar!$B:$Q,15,0))</f>
        <v/>
      </c>
      <c r="AB979" s="5" t="str">
        <f>IF(B979="","",VLOOKUP(AC979,Varsayımlar!$B:$Q,16,0))</f>
        <v/>
      </c>
      <c r="AC979" s="5" t="str">
        <f t="shared" si="28"/>
        <v/>
      </c>
    </row>
    <row r="980" spans="2:29" hidden="1" x14ac:dyDescent="0.25">
      <c r="C980" s="3" t="str">
        <f>IF(B980="","",VLOOKUP(AC980,Varsayımlar!$B:$Q,3,0))</f>
        <v/>
      </c>
      <c r="H980" s="2" t="str">
        <f>IF(B980="","",VLOOKUP(AC980,Varsayımlar!$B:$Q,5,0))</f>
        <v/>
      </c>
      <c r="J980" s="2" t="str">
        <f>IF(B980="","",VLOOKUP(AC980,Varsayımlar!$B:$Q,6,0))</f>
        <v/>
      </c>
      <c r="P980" s="2" t="str">
        <f>IF(B980="","",VLOOKUP(AC980,Varsayımlar!$B:$Q,7,0)*K980)</f>
        <v/>
      </c>
      <c r="Q980" s="2" t="str">
        <f>IF(B980="","",VLOOKUP(AC980,Varsayımlar!$B:$Q,8,0))</f>
        <v/>
      </c>
      <c r="R980" s="2" t="str">
        <f>IF(B980="","",VLOOKUP(AC980,Varsayımlar!$B:$Q,9,0))</f>
        <v/>
      </c>
      <c r="S980" s="2" t="str">
        <f>IF(B980="","",VLOOKUP(AC980,Varsayımlar!$B:$Q,10,0))</f>
        <v/>
      </c>
      <c r="T980" s="2" t="str">
        <f>IF(B980="","",VLOOKUP(AC980,Varsayımlar!$B:$Q,11,0))</f>
        <v/>
      </c>
      <c r="U980" s="2" t="str">
        <f>IF(B980="","",VLOOKUP(AC980,Varsayımlar!$B:$Q,12,0))</f>
        <v/>
      </c>
      <c r="V980" s="2" t="str">
        <f>IF(B980="","",VLOOKUP(AC980,Varsayımlar!$B:$Q,13,0))</f>
        <v/>
      </c>
      <c r="W980" s="2" t="str">
        <f>IF(B980="","",VLOOKUP(AC980,Varsayımlar!$B:$Q,14,0))</f>
        <v/>
      </c>
      <c r="AA980" s="2" t="str">
        <f>IF(B980="","",VLOOKUP(AC980,Varsayımlar!$B:$Q,15,0))</f>
        <v/>
      </c>
      <c r="AB980" s="2" t="str">
        <f>IF(B980="","",VLOOKUP(AC980,Varsayımlar!$B:$Q,16,0))</f>
        <v/>
      </c>
      <c r="AC980" s="2" t="str">
        <f t="shared" si="28"/>
        <v/>
      </c>
    </row>
    <row r="981" spans="2:29" hidden="1" x14ac:dyDescent="0.25">
      <c r="B981" s="6"/>
      <c r="C981" s="7" t="str">
        <f>IF(B981="","",VLOOKUP(AC981,Varsayımlar!$B:$Q,3,0))</f>
        <v/>
      </c>
      <c r="D981" s="7"/>
      <c r="H981" s="5" t="str">
        <f>IF(B981="","",VLOOKUP(AC981,Varsayımlar!$B:$Q,5,0))</f>
        <v/>
      </c>
      <c r="I981" s="5"/>
      <c r="J981" s="5" t="str">
        <f>IF(B981="","",VLOOKUP(AC981,Varsayımlar!$B:$Q,6,0))</f>
        <v/>
      </c>
      <c r="P981" s="5" t="str">
        <f>IF(B981="","",VLOOKUP(AC981,Varsayımlar!$B:$Q,7,0)*K981)</f>
        <v/>
      </c>
      <c r="Q981" s="5" t="str">
        <f>IF(B981="","",VLOOKUP(AC981,Varsayımlar!$B:$Q,8,0))</f>
        <v/>
      </c>
      <c r="R981" s="5" t="str">
        <f>IF(B981="","",VLOOKUP(AC981,Varsayımlar!$B:$Q,9,0))</f>
        <v/>
      </c>
      <c r="S981" s="5" t="str">
        <f>IF(B981="","",VLOOKUP(AC981,Varsayımlar!$B:$Q,10,0))</f>
        <v/>
      </c>
      <c r="T981" s="5" t="str">
        <f>IF(B981="","",VLOOKUP(AC981,Varsayımlar!$B:$Q,11,0))</f>
        <v/>
      </c>
      <c r="U981" s="5" t="str">
        <f>IF(B981="","",VLOOKUP(AC981,Varsayımlar!$B:$Q,12,0))</f>
        <v/>
      </c>
      <c r="V981" s="5" t="str">
        <f>IF(B981="","",VLOOKUP(AC981,Varsayımlar!$B:$Q,13,0))</f>
        <v/>
      </c>
      <c r="W981" s="5" t="str">
        <f>IF(B981="","",VLOOKUP(AC981,Varsayımlar!$B:$Q,14,0))</f>
        <v/>
      </c>
      <c r="AA981" s="5" t="str">
        <f>IF(B981="","",VLOOKUP(AC981,Varsayımlar!$B:$Q,15,0))</f>
        <v/>
      </c>
      <c r="AB981" s="5" t="str">
        <f>IF(B981="","",VLOOKUP(AC981,Varsayımlar!$B:$Q,16,0))</f>
        <v/>
      </c>
      <c r="AC981" s="5" t="str">
        <f t="shared" si="28"/>
        <v/>
      </c>
    </row>
    <row r="982" spans="2:29" hidden="1" x14ac:dyDescent="0.25">
      <c r="C982" s="3" t="str">
        <f>IF(B982="","",VLOOKUP(AC982,Varsayımlar!$B:$Q,3,0))</f>
        <v/>
      </c>
      <c r="H982" s="2" t="str">
        <f>IF(B982="","",VLOOKUP(AC982,Varsayımlar!$B:$Q,5,0))</f>
        <v/>
      </c>
      <c r="J982" s="2" t="str">
        <f>IF(B982="","",VLOOKUP(AC982,Varsayımlar!$B:$Q,6,0))</f>
        <v/>
      </c>
      <c r="P982" s="2" t="str">
        <f>IF(B982="","",VLOOKUP(AC982,Varsayımlar!$B:$Q,7,0)*K982)</f>
        <v/>
      </c>
      <c r="Q982" s="2" t="str">
        <f>IF(B982="","",VLOOKUP(AC982,Varsayımlar!$B:$Q,8,0))</f>
        <v/>
      </c>
      <c r="R982" s="2" t="str">
        <f>IF(B982="","",VLOOKUP(AC982,Varsayımlar!$B:$Q,9,0))</f>
        <v/>
      </c>
      <c r="S982" s="2" t="str">
        <f>IF(B982="","",VLOOKUP(AC982,Varsayımlar!$B:$Q,10,0))</f>
        <v/>
      </c>
      <c r="T982" s="2" t="str">
        <f>IF(B982="","",VLOOKUP(AC982,Varsayımlar!$B:$Q,11,0))</f>
        <v/>
      </c>
      <c r="U982" s="2" t="str">
        <f>IF(B982="","",VLOOKUP(AC982,Varsayımlar!$B:$Q,12,0))</f>
        <v/>
      </c>
      <c r="V982" s="2" t="str">
        <f>IF(B982="","",VLOOKUP(AC982,Varsayımlar!$B:$Q,13,0))</f>
        <v/>
      </c>
      <c r="W982" s="2" t="str">
        <f>IF(B982="","",VLOOKUP(AC982,Varsayımlar!$B:$Q,14,0))</f>
        <v/>
      </c>
      <c r="AA982" s="2" t="str">
        <f>IF(B982="","",VLOOKUP(AC982,Varsayımlar!$B:$Q,15,0))</f>
        <v/>
      </c>
      <c r="AB982" s="2" t="str">
        <f>IF(B982="","",VLOOKUP(AC982,Varsayımlar!$B:$Q,16,0))</f>
        <v/>
      </c>
      <c r="AC982" s="2" t="str">
        <f t="shared" si="28"/>
        <v/>
      </c>
    </row>
    <row r="983" spans="2:29" hidden="1" x14ac:dyDescent="0.25">
      <c r="B983" s="6"/>
      <c r="C983" s="7" t="str">
        <f>IF(B983="","",VLOOKUP(AC983,Varsayımlar!$B:$Q,3,0))</f>
        <v/>
      </c>
      <c r="D983" s="7"/>
      <c r="H983" s="5" t="str">
        <f>IF(B983="","",VLOOKUP(AC983,Varsayımlar!$B:$Q,5,0))</f>
        <v/>
      </c>
      <c r="I983" s="5"/>
      <c r="J983" s="5" t="str">
        <f>IF(B983="","",VLOOKUP(AC983,Varsayımlar!$B:$Q,6,0))</f>
        <v/>
      </c>
      <c r="P983" s="5" t="str">
        <f>IF(B983="","",VLOOKUP(AC983,Varsayımlar!$B:$Q,7,0)*K983)</f>
        <v/>
      </c>
      <c r="Q983" s="5" t="str">
        <f>IF(B983="","",VLOOKUP(AC983,Varsayımlar!$B:$Q,8,0))</f>
        <v/>
      </c>
      <c r="R983" s="5" t="str">
        <f>IF(B983="","",VLOOKUP(AC983,Varsayımlar!$B:$Q,9,0))</f>
        <v/>
      </c>
      <c r="S983" s="5" t="str">
        <f>IF(B983="","",VLOOKUP(AC983,Varsayımlar!$B:$Q,10,0))</f>
        <v/>
      </c>
      <c r="T983" s="5" t="str">
        <f>IF(B983="","",VLOOKUP(AC983,Varsayımlar!$B:$Q,11,0))</f>
        <v/>
      </c>
      <c r="U983" s="5" t="str">
        <f>IF(B983="","",VLOOKUP(AC983,Varsayımlar!$B:$Q,12,0))</f>
        <v/>
      </c>
      <c r="V983" s="5" t="str">
        <f>IF(B983="","",VLOOKUP(AC983,Varsayımlar!$B:$Q,13,0))</f>
        <v/>
      </c>
      <c r="W983" s="5" t="str">
        <f>IF(B983="","",VLOOKUP(AC983,Varsayımlar!$B:$Q,14,0))</f>
        <v/>
      </c>
      <c r="AA983" s="5" t="str">
        <f>IF(B983="","",VLOOKUP(AC983,Varsayımlar!$B:$Q,15,0))</f>
        <v/>
      </c>
      <c r="AB983" s="5" t="str">
        <f>IF(B983="","",VLOOKUP(AC983,Varsayımlar!$B:$Q,16,0))</f>
        <v/>
      </c>
      <c r="AC983" s="5" t="str">
        <f t="shared" si="28"/>
        <v/>
      </c>
    </row>
    <row r="984" spans="2:29" hidden="1" x14ac:dyDescent="0.25">
      <c r="C984" s="3" t="str">
        <f>IF(B984="","",VLOOKUP(AC984,Varsayımlar!$B:$Q,3,0))</f>
        <v/>
      </c>
      <c r="H984" s="2" t="str">
        <f>IF(B984="","",VLOOKUP(AC984,Varsayımlar!$B:$Q,5,0))</f>
        <v/>
      </c>
      <c r="J984" s="2" t="str">
        <f>IF(B984="","",VLOOKUP(AC984,Varsayımlar!$B:$Q,6,0))</f>
        <v/>
      </c>
      <c r="P984" s="2" t="str">
        <f>IF(B984="","",VLOOKUP(AC984,Varsayımlar!$B:$Q,7,0)*K984)</f>
        <v/>
      </c>
      <c r="Q984" s="2" t="str">
        <f>IF(B984="","",VLOOKUP(AC984,Varsayımlar!$B:$Q,8,0))</f>
        <v/>
      </c>
      <c r="R984" s="2" t="str">
        <f>IF(B984="","",VLOOKUP(AC984,Varsayımlar!$B:$Q,9,0))</f>
        <v/>
      </c>
      <c r="S984" s="2" t="str">
        <f>IF(B984="","",VLOOKUP(AC984,Varsayımlar!$B:$Q,10,0))</f>
        <v/>
      </c>
      <c r="T984" s="2" t="str">
        <f>IF(B984="","",VLOOKUP(AC984,Varsayımlar!$B:$Q,11,0))</f>
        <v/>
      </c>
      <c r="U984" s="2" t="str">
        <f>IF(B984="","",VLOOKUP(AC984,Varsayımlar!$B:$Q,12,0))</f>
        <v/>
      </c>
      <c r="V984" s="2" t="str">
        <f>IF(B984="","",VLOOKUP(AC984,Varsayımlar!$B:$Q,13,0))</f>
        <v/>
      </c>
      <c r="W984" s="2" t="str">
        <f>IF(B984="","",VLOOKUP(AC984,Varsayımlar!$B:$Q,14,0))</f>
        <v/>
      </c>
      <c r="AA984" s="2" t="str">
        <f>IF(B984="","",VLOOKUP(AC984,Varsayımlar!$B:$Q,15,0))</f>
        <v/>
      </c>
      <c r="AB984" s="2" t="str">
        <f>IF(B984="","",VLOOKUP(AC984,Varsayımlar!$B:$Q,16,0))</f>
        <v/>
      </c>
      <c r="AC984" s="2" t="str">
        <f t="shared" si="28"/>
        <v/>
      </c>
    </row>
    <row r="985" spans="2:29" hidden="1" x14ac:dyDescent="0.25">
      <c r="B985" s="6"/>
      <c r="C985" s="7" t="str">
        <f>IF(B985="","",VLOOKUP(AC985,Varsayımlar!$B:$Q,3,0))</f>
        <v/>
      </c>
      <c r="D985" s="7"/>
      <c r="H985" s="5" t="str">
        <f>IF(B985="","",VLOOKUP(AC985,Varsayımlar!$B:$Q,5,0))</f>
        <v/>
      </c>
      <c r="I985" s="5"/>
      <c r="J985" s="5" t="str">
        <f>IF(B985="","",VLOOKUP(AC985,Varsayımlar!$B:$Q,6,0))</f>
        <v/>
      </c>
      <c r="P985" s="5" t="str">
        <f>IF(B985="","",VLOOKUP(AC985,Varsayımlar!$B:$Q,7,0)*K985)</f>
        <v/>
      </c>
      <c r="Q985" s="5" t="str">
        <f>IF(B985="","",VLOOKUP(AC985,Varsayımlar!$B:$Q,8,0))</f>
        <v/>
      </c>
      <c r="R985" s="5" t="str">
        <f>IF(B985="","",VLOOKUP(AC985,Varsayımlar!$B:$Q,9,0))</f>
        <v/>
      </c>
      <c r="S985" s="5" t="str">
        <f>IF(B985="","",VLOOKUP(AC985,Varsayımlar!$B:$Q,10,0))</f>
        <v/>
      </c>
      <c r="T985" s="5" t="str">
        <f>IF(B985="","",VLOOKUP(AC985,Varsayımlar!$B:$Q,11,0))</f>
        <v/>
      </c>
      <c r="U985" s="5" t="str">
        <f>IF(B985="","",VLOOKUP(AC985,Varsayımlar!$B:$Q,12,0))</f>
        <v/>
      </c>
      <c r="V985" s="5" t="str">
        <f>IF(B985="","",VLOOKUP(AC985,Varsayımlar!$B:$Q,13,0))</f>
        <v/>
      </c>
      <c r="W985" s="5" t="str">
        <f>IF(B985="","",VLOOKUP(AC985,Varsayımlar!$B:$Q,14,0))</f>
        <v/>
      </c>
      <c r="AA985" s="5" t="str">
        <f>IF(B985="","",VLOOKUP(AC985,Varsayımlar!$B:$Q,15,0))</f>
        <v/>
      </c>
      <c r="AB985" s="5" t="str">
        <f>IF(B985="","",VLOOKUP(AC985,Varsayımlar!$B:$Q,16,0))</f>
        <v/>
      </c>
      <c r="AC985" s="5" t="str">
        <f t="shared" si="28"/>
        <v/>
      </c>
    </row>
    <row r="986" spans="2:29" hidden="1" x14ac:dyDescent="0.25">
      <c r="C986" s="3" t="str">
        <f>IF(B986="","",VLOOKUP(AC986,Varsayımlar!$B:$Q,3,0))</f>
        <v/>
      </c>
      <c r="H986" s="2" t="str">
        <f>IF(B986="","",VLOOKUP(AC986,Varsayımlar!$B:$Q,5,0))</f>
        <v/>
      </c>
      <c r="J986" s="2" t="str">
        <f>IF(B986="","",VLOOKUP(AC986,Varsayımlar!$B:$Q,6,0))</f>
        <v/>
      </c>
      <c r="P986" s="2" t="str">
        <f>IF(B986="","",VLOOKUP(AC986,Varsayımlar!$B:$Q,7,0)*K986)</f>
        <v/>
      </c>
      <c r="Q986" s="2" t="str">
        <f>IF(B986="","",VLOOKUP(AC986,Varsayımlar!$B:$Q,8,0))</f>
        <v/>
      </c>
      <c r="R986" s="2" t="str">
        <f>IF(B986="","",VLOOKUP(AC986,Varsayımlar!$B:$Q,9,0))</f>
        <v/>
      </c>
      <c r="S986" s="2" t="str">
        <f>IF(B986="","",VLOOKUP(AC986,Varsayımlar!$B:$Q,10,0))</f>
        <v/>
      </c>
      <c r="T986" s="2" t="str">
        <f>IF(B986="","",VLOOKUP(AC986,Varsayımlar!$B:$Q,11,0))</f>
        <v/>
      </c>
      <c r="U986" s="2" t="str">
        <f>IF(B986="","",VLOOKUP(AC986,Varsayımlar!$B:$Q,12,0))</f>
        <v/>
      </c>
      <c r="V986" s="2" t="str">
        <f>IF(B986="","",VLOOKUP(AC986,Varsayımlar!$B:$Q,13,0))</f>
        <v/>
      </c>
      <c r="W986" s="2" t="str">
        <f>IF(B986="","",VLOOKUP(AC986,Varsayımlar!$B:$Q,14,0))</f>
        <v/>
      </c>
      <c r="AA986" s="2" t="str">
        <f>IF(B986="","",VLOOKUP(AC986,Varsayımlar!$B:$Q,15,0))</f>
        <v/>
      </c>
      <c r="AB986" s="2" t="str">
        <f>IF(B986="","",VLOOKUP(AC986,Varsayımlar!$B:$Q,16,0))</f>
        <v/>
      </c>
      <c r="AC986" s="2" t="str">
        <f t="shared" si="28"/>
        <v/>
      </c>
    </row>
    <row r="987" spans="2:29" hidden="1" x14ac:dyDescent="0.25">
      <c r="B987" s="6"/>
      <c r="C987" s="7" t="str">
        <f>IF(B987="","",VLOOKUP(AC987,Varsayımlar!$B:$Q,3,0))</f>
        <v/>
      </c>
      <c r="D987" s="7"/>
      <c r="H987" s="5" t="str">
        <f>IF(B987="","",VLOOKUP(AC987,Varsayımlar!$B:$Q,5,0))</f>
        <v/>
      </c>
      <c r="I987" s="5"/>
      <c r="J987" s="5" t="str">
        <f>IF(B987="","",VLOOKUP(AC987,Varsayımlar!$B:$Q,6,0))</f>
        <v/>
      </c>
      <c r="P987" s="5" t="str">
        <f>IF(B987="","",VLOOKUP(AC987,Varsayımlar!$B:$Q,7,0)*K987)</f>
        <v/>
      </c>
      <c r="Q987" s="5" t="str">
        <f>IF(B987="","",VLOOKUP(AC987,Varsayımlar!$B:$Q,8,0))</f>
        <v/>
      </c>
      <c r="R987" s="5" t="str">
        <f>IF(B987="","",VLOOKUP(AC987,Varsayımlar!$B:$Q,9,0))</f>
        <v/>
      </c>
      <c r="S987" s="5" t="str">
        <f>IF(B987="","",VLOOKUP(AC987,Varsayımlar!$B:$Q,10,0))</f>
        <v/>
      </c>
      <c r="T987" s="5" t="str">
        <f>IF(B987="","",VLOOKUP(AC987,Varsayımlar!$B:$Q,11,0))</f>
        <v/>
      </c>
      <c r="U987" s="5" t="str">
        <f>IF(B987="","",VLOOKUP(AC987,Varsayımlar!$B:$Q,12,0))</f>
        <v/>
      </c>
      <c r="V987" s="5" t="str">
        <f>IF(B987="","",VLOOKUP(AC987,Varsayımlar!$B:$Q,13,0))</f>
        <v/>
      </c>
      <c r="W987" s="5" t="str">
        <f>IF(B987="","",VLOOKUP(AC987,Varsayımlar!$B:$Q,14,0))</f>
        <v/>
      </c>
      <c r="AA987" s="5" t="str">
        <f>IF(B987="","",VLOOKUP(AC987,Varsayımlar!$B:$Q,15,0))</f>
        <v/>
      </c>
      <c r="AB987" s="5" t="str">
        <f>IF(B987="","",VLOOKUP(AC987,Varsayımlar!$B:$Q,16,0))</f>
        <v/>
      </c>
      <c r="AC987" s="5" t="str">
        <f t="shared" si="28"/>
        <v/>
      </c>
    </row>
    <row r="988" spans="2:29" hidden="1" x14ac:dyDescent="0.25">
      <c r="C988" s="3" t="str">
        <f>IF(B988="","",VLOOKUP(AC988,Varsayımlar!$B:$Q,3,0))</f>
        <v/>
      </c>
      <c r="H988" s="2" t="str">
        <f>IF(B988="","",VLOOKUP(AC988,Varsayımlar!$B:$Q,5,0))</f>
        <v/>
      </c>
      <c r="J988" s="2" t="str">
        <f>IF(B988="","",VLOOKUP(AC988,Varsayımlar!$B:$Q,6,0))</f>
        <v/>
      </c>
      <c r="P988" s="2" t="str">
        <f>IF(B988="","",VLOOKUP(AC988,Varsayımlar!$B:$Q,7,0)*K988)</f>
        <v/>
      </c>
      <c r="Q988" s="2" t="str">
        <f>IF(B988="","",VLOOKUP(AC988,Varsayımlar!$B:$Q,8,0))</f>
        <v/>
      </c>
      <c r="R988" s="2" t="str">
        <f>IF(B988="","",VLOOKUP(AC988,Varsayımlar!$B:$Q,9,0))</f>
        <v/>
      </c>
      <c r="S988" s="2" t="str">
        <f>IF(B988="","",VLOOKUP(AC988,Varsayımlar!$B:$Q,10,0))</f>
        <v/>
      </c>
      <c r="T988" s="2" t="str">
        <f>IF(B988="","",VLOOKUP(AC988,Varsayımlar!$B:$Q,11,0))</f>
        <v/>
      </c>
      <c r="U988" s="2" t="str">
        <f>IF(B988="","",VLOOKUP(AC988,Varsayımlar!$B:$Q,12,0))</f>
        <v/>
      </c>
      <c r="V988" s="2" t="str">
        <f>IF(B988="","",VLOOKUP(AC988,Varsayımlar!$B:$Q,13,0))</f>
        <v/>
      </c>
      <c r="W988" s="2" t="str">
        <f>IF(B988="","",VLOOKUP(AC988,Varsayımlar!$B:$Q,14,0))</f>
        <v/>
      </c>
      <c r="AA988" s="2" t="str">
        <f>IF(B988="","",VLOOKUP(AC988,Varsayımlar!$B:$Q,15,0))</f>
        <v/>
      </c>
      <c r="AB988" s="2" t="str">
        <f>IF(B988="","",VLOOKUP(AC988,Varsayımlar!$B:$Q,16,0))</f>
        <v/>
      </c>
      <c r="AC988" s="2" t="str">
        <f t="shared" si="28"/>
        <v/>
      </c>
    </row>
    <row r="989" spans="2:29" hidden="1" x14ac:dyDescent="0.25">
      <c r="B989" s="6"/>
      <c r="C989" s="7" t="str">
        <f>IF(B989="","",VLOOKUP(AC989,Varsayımlar!$B:$Q,3,0))</f>
        <v/>
      </c>
      <c r="D989" s="7"/>
      <c r="H989" s="5" t="str">
        <f>IF(B989="","",VLOOKUP(AC989,Varsayımlar!$B:$Q,5,0))</f>
        <v/>
      </c>
      <c r="I989" s="5"/>
      <c r="J989" s="5" t="str">
        <f>IF(B989="","",VLOOKUP(AC989,Varsayımlar!$B:$Q,6,0))</f>
        <v/>
      </c>
      <c r="P989" s="5" t="str">
        <f>IF(B989="","",VLOOKUP(AC989,Varsayımlar!$B:$Q,7,0)*K989)</f>
        <v/>
      </c>
      <c r="Q989" s="5" t="str">
        <f>IF(B989="","",VLOOKUP(AC989,Varsayımlar!$B:$Q,8,0))</f>
        <v/>
      </c>
      <c r="R989" s="5" t="str">
        <f>IF(B989="","",VLOOKUP(AC989,Varsayımlar!$B:$Q,9,0))</f>
        <v/>
      </c>
      <c r="S989" s="5" t="str">
        <f>IF(B989="","",VLOOKUP(AC989,Varsayımlar!$B:$Q,10,0))</f>
        <v/>
      </c>
      <c r="T989" s="5" t="str">
        <f>IF(B989="","",VLOOKUP(AC989,Varsayımlar!$B:$Q,11,0))</f>
        <v/>
      </c>
      <c r="U989" s="5" t="str">
        <f>IF(B989="","",VLOOKUP(AC989,Varsayımlar!$B:$Q,12,0))</f>
        <v/>
      </c>
      <c r="V989" s="5" t="str">
        <f>IF(B989="","",VLOOKUP(AC989,Varsayımlar!$B:$Q,13,0))</f>
        <v/>
      </c>
      <c r="W989" s="5" t="str">
        <f>IF(B989="","",VLOOKUP(AC989,Varsayımlar!$B:$Q,14,0))</f>
        <v/>
      </c>
      <c r="AA989" s="5" t="str">
        <f>IF(B989="","",VLOOKUP(AC989,Varsayımlar!$B:$Q,15,0))</f>
        <v/>
      </c>
      <c r="AB989" s="5" t="str">
        <f>IF(B989="","",VLOOKUP(AC989,Varsayımlar!$B:$Q,16,0))</f>
        <v/>
      </c>
      <c r="AC989" s="5" t="str">
        <f t="shared" si="28"/>
        <v/>
      </c>
    </row>
    <row r="990" spans="2:29" hidden="1" x14ac:dyDescent="0.25">
      <c r="C990" s="3" t="str">
        <f>IF(B990="","",VLOOKUP(AC990,Varsayımlar!$B:$Q,3,0))</f>
        <v/>
      </c>
      <c r="H990" s="2" t="str">
        <f>IF(B990="","",VLOOKUP(AC990,Varsayımlar!$B:$Q,5,0))</f>
        <v/>
      </c>
      <c r="J990" s="2" t="str">
        <f>IF(B990="","",VLOOKUP(AC990,Varsayımlar!$B:$Q,6,0))</f>
        <v/>
      </c>
      <c r="P990" s="2" t="str">
        <f>IF(B990="","",VLOOKUP(AC990,Varsayımlar!$B:$Q,7,0)*K990)</f>
        <v/>
      </c>
      <c r="Q990" s="2" t="str">
        <f>IF(B990="","",VLOOKUP(AC990,Varsayımlar!$B:$Q,8,0))</f>
        <v/>
      </c>
      <c r="R990" s="2" t="str">
        <f>IF(B990="","",VLOOKUP(AC990,Varsayımlar!$B:$Q,9,0))</f>
        <v/>
      </c>
      <c r="S990" s="2" t="str">
        <f>IF(B990="","",VLOOKUP(AC990,Varsayımlar!$B:$Q,10,0))</f>
        <v/>
      </c>
      <c r="T990" s="2" t="str">
        <f>IF(B990="","",VLOOKUP(AC990,Varsayımlar!$B:$Q,11,0))</f>
        <v/>
      </c>
      <c r="U990" s="2" t="str">
        <f>IF(B990="","",VLOOKUP(AC990,Varsayımlar!$B:$Q,12,0))</f>
        <v/>
      </c>
      <c r="V990" s="2" t="str">
        <f>IF(B990="","",VLOOKUP(AC990,Varsayımlar!$B:$Q,13,0))</f>
        <v/>
      </c>
      <c r="W990" s="2" t="str">
        <f>IF(B990="","",VLOOKUP(AC990,Varsayımlar!$B:$Q,14,0))</f>
        <v/>
      </c>
      <c r="AA990" s="2" t="str">
        <f>IF(B990="","",VLOOKUP(AC990,Varsayımlar!$B:$Q,15,0))</f>
        <v/>
      </c>
      <c r="AB990" s="2" t="str">
        <f>IF(B990="","",VLOOKUP(AC990,Varsayımlar!$B:$Q,16,0))</f>
        <v/>
      </c>
      <c r="AC990" s="2" t="str">
        <f t="shared" si="28"/>
        <v/>
      </c>
    </row>
    <row r="991" spans="2:29" hidden="1" x14ac:dyDescent="0.25">
      <c r="B991" s="6"/>
      <c r="C991" s="7" t="str">
        <f>IF(B991="","",VLOOKUP(AC991,Varsayımlar!$B:$Q,3,0))</f>
        <v/>
      </c>
      <c r="D991" s="7"/>
      <c r="H991" s="5" t="str">
        <f>IF(B991="","",VLOOKUP(AC991,Varsayımlar!$B:$Q,5,0))</f>
        <v/>
      </c>
      <c r="I991" s="5"/>
      <c r="J991" s="5" t="str">
        <f>IF(B991="","",VLOOKUP(AC991,Varsayımlar!$B:$Q,6,0))</f>
        <v/>
      </c>
      <c r="P991" s="5" t="str">
        <f>IF(B991="","",VLOOKUP(AC991,Varsayımlar!$B:$Q,7,0)*K991)</f>
        <v/>
      </c>
      <c r="Q991" s="5" t="str">
        <f>IF(B991="","",VLOOKUP(AC991,Varsayımlar!$B:$Q,8,0))</f>
        <v/>
      </c>
      <c r="R991" s="5" t="str">
        <f>IF(B991="","",VLOOKUP(AC991,Varsayımlar!$B:$Q,9,0))</f>
        <v/>
      </c>
      <c r="S991" s="5" t="str">
        <f>IF(B991="","",VLOOKUP(AC991,Varsayımlar!$B:$Q,10,0))</f>
        <v/>
      </c>
      <c r="T991" s="5" t="str">
        <f>IF(B991="","",VLOOKUP(AC991,Varsayımlar!$B:$Q,11,0))</f>
        <v/>
      </c>
      <c r="U991" s="5" t="str">
        <f>IF(B991="","",VLOOKUP(AC991,Varsayımlar!$B:$Q,12,0))</f>
        <v/>
      </c>
      <c r="V991" s="5" t="str">
        <f>IF(B991="","",VLOOKUP(AC991,Varsayımlar!$B:$Q,13,0))</f>
        <v/>
      </c>
      <c r="W991" s="5" t="str">
        <f>IF(B991="","",VLOOKUP(AC991,Varsayımlar!$B:$Q,14,0))</f>
        <v/>
      </c>
      <c r="AA991" s="5" t="str">
        <f>IF(B991="","",VLOOKUP(AC991,Varsayımlar!$B:$Q,15,0))</f>
        <v/>
      </c>
      <c r="AB991" s="5" t="str">
        <f>IF(B991="","",VLOOKUP(AC991,Varsayımlar!$B:$Q,16,0))</f>
        <v/>
      </c>
      <c r="AC991" s="5" t="str">
        <f t="shared" si="28"/>
        <v/>
      </c>
    </row>
    <row r="992" spans="2:29" hidden="1" x14ac:dyDescent="0.25">
      <c r="C992" s="3" t="str">
        <f>IF(B992="","",VLOOKUP(AC992,Varsayımlar!$B:$Q,3,0))</f>
        <v/>
      </c>
      <c r="H992" s="2" t="str">
        <f>IF(B992="","",VLOOKUP(AC992,Varsayımlar!$B:$Q,5,0))</f>
        <v/>
      </c>
      <c r="J992" s="2" t="str">
        <f>IF(B992="","",VLOOKUP(AC992,Varsayımlar!$B:$Q,6,0))</f>
        <v/>
      </c>
      <c r="P992" s="2" t="str">
        <f>IF(B992="","",VLOOKUP(AC992,Varsayımlar!$B:$Q,7,0)*K992)</f>
        <v/>
      </c>
      <c r="Q992" s="2" t="str">
        <f>IF(B992="","",VLOOKUP(AC992,Varsayımlar!$B:$Q,8,0))</f>
        <v/>
      </c>
      <c r="R992" s="2" t="str">
        <f>IF(B992="","",VLOOKUP(AC992,Varsayımlar!$B:$Q,9,0))</f>
        <v/>
      </c>
      <c r="S992" s="2" t="str">
        <f>IF(B992="","",VLOOKUP(AC992,Varsayımlar!$B:$Q,10,0))</f>
        <v/>
      </c>
      <c r="T992" s="2" t="str">
        <f>IF(B992="","",VLOOKUP(AC992,Varsayımlar!$B:$Q,11,0))</f>
        <v/>
      </c>
      <c r="U992" s="2" t="str">
        <f>IF(B992="","",VLOOKUP(AC992,Varsayımlar!$B:$Q,12,0))</f>
        <v/>
      </c>
      <c r="V992" s="2" t="str">
        <f>IF(B992="","",VLOOKUP(AC992,Varsayımlar!$B:$Q,13,0))</f>
        <v/>
      </c>
      <c r="W992" s="2" t="str">
        <f>IF(B992="","",VLOOKUP(AC992,Varsayımlar!$B:$Q,14,0))</f>
        <v/>
      </c>
      <c r="AA992" s="2" t="str">
        <f>IF(B992="","",VLOOKUP(AC992,Varsayımlar!$B:$Q,15,0))</f>
        <v/>
      </c>
      <c r="AB992" s="2" t="str">
        <f>IF(B992="","",VLOOKUP(AC992,Varsayımlar!$B:$Q,16,0))</f>
        <v/>
      </c>
      <c r="AC992" s="2" t="str">
        <f t="shared" si="28"/>
        <v/>
      </c>
    </row>
    <row r="993" spans="2:29" hidden="1" x14ac:dyDescent="0.25">
      <c r="B993" s="6"/>
      <c r="C993" s="7" t="str">
        <f>IF(B993="","",VLOOKUP(AC993,Varsayımlar!$B:$Q,3,0))</f>
        <v/>
      </c>
      <c r="D993" s="7"/>
      <c r="H993" s="5" t="str">
        <f>IF(B993="","",VLOOKUP(AC993,Varsayımlar!$B:$Q,5,0))</f>
        <v/>
      </c>
      <c r="I993" s="5"/>
      <c r="J993" s="5" t="str">
        <f>IF(B993="","",VLOOKUP(AC993,Varsayımlar!$B:$Q,6,0))</f>
        <v/>
      </c>
      <c r="P993" s="5" t="str">
        <f>IF(B993="","",VLOOKUP(AC993,Varsayımlar!$B:$Q,7,0)*K993)</f>
        <v/>
      </c>
      <c r="Q993" s="5" t="str">
        <f>IF(B993="","",VLOOKUP(AC993,Varsayımlar!$B:$Q,8,0))</f>
        <v/>
      </c>
      <c r="R993" s="5" t="str">
        <f>IF(B993="","",VLOOKUP(AC993,Varsayımlar!$B:$Q,9,0))</f>
        <v/>
      </c>
      <c r="S993" s="5" t="str">
        <f>IF(B993="","",VLOOKUP(AC993,Varsayımlar!$B:$Q,10,0))</f>
        <v/>
      </c>
      <c r="T993" s="5" t="str">
        <f>IF(B993="","",VLOOKUP(AC993,Varsayımlar!$B:$Q,11,0))</f>
        <v/>
      </c>
      <c r="U993" s="5" t="str">
        <f>IF(B993="","",VLOOKUP(AC993,Varsayımlar!$B:$Q,12,0))</f>
        <v/>
      </c>
      <c r="V993" s="5" t="str">
        <f>IF(B993="","",VLOOKUP(AC993,Varsayımlar!$B:$Q,13,0))</f>
        <v/>
      </c>
      <c r="W993" s="5" t="str">
        <f>IF(B993="","",VLOOKUP(AC993,Varsayımlar!$B:$Q,14,0))</f>
        <v/>
      </c>
      <c r="AA993" s="5" t="str">
        <f>IF(B993="","",VLOOKUP(AC993,Varsayımlar!$B:$Q,15,0))</f>
        <v/>
      </c>
      <c r="AB993" s="5" t="str">
        <f>IF(B993="","",VLOOKUP(AC993,Varsayımlar!$B:$Q,16,0))</f>
        <v/>
      </c>
      <c r="AC993" s="5" t="str">
        <f t="shared" si="28"/>
        <v/>
      </c>
    </row>
    <row r="994" spans="2:29" hidden="1" x14ac:dyDescent="0.25">
      <c r="C994" s="3" t="str">
        <f>IF(B994="","",VLOOKUP(AC994,Varsayımlar!$B:$Q,3,0))</f>
        <v/>
      </c>
      <c r="H994" s="2" t="str">
        <f>IF(B994="","",VLOOKUP(AC994,Varsayımlar!$B:$Q,5,0))</f>
        <v/>
      </c>
      <c r="J994" s="2" t="str">
        <f>IF(B994="","",VLOOKUP(AC994,Varsayımlar!$B:$Q,6,0))</f>
        <v/>
      </c>
      <c r="P994" s="2" t="str">
        <f>IF(B994="","",VLOOKUP(AC994,Varsayımlar!$B:$Q,7,0)*K994)</f>
        <v/>
      </c>
      <c r="Q994" s="2" t="str">
        <f>IF(B994="","",VLOOKUP(AC994,Varsayımlar!$B:$Q,8,0))</f>
        <v/>
      </c>
      <c r="R994" s="2" t="str">
        <f>IF(B994="","",VLOOKUP(AC994,Varsayımlar!$B:$Q,9,0))</f>
        <v/>
      </c>
      <c r="S994" s="2" t="str">
        <f>IF(B994="","",VLOOKUP(AC994,Varsayımlar!$B:$Q,10,0))</f>
        <v/>
      </c>
      <c r="T994" s="2" t="str">
        <f>IF(B994="","",VLOOKUP(AC994,Varsayımlar!$B:$Q,11,0))</f>
        <v/>
      </c>
      <c r="U994" s="2" t="str">
        <f>IF(B994="","",VLOOKUP(AC994,Varsayımlar!$B:$Q,12,0))</f>
        <v/>
      </c>
      <c r="V994" s="2" t="str">
        <f>IF(B994="","",VLOOKUP(AC994,Varsayımlar!$B:$Q,13,0))</f>
        <v/>
      </c>
      <c r="W994" s="2" t="str">
        <f>IF(B994="","",VLOOKUP(AC994,Varsayımlar!$B:$Q,14,0))</f>
        <v/>
      </c>
      <c r="AA994" s="2" t="str">
        <f>IF(B994="","",VLOOKUP(AC994,Varsayımlar!$B:$Q,15,0))</f>
        <v/>
      </c>
      <c r="AB994" s="2" t="str">
        <f>IF(B994="","",VLOOKUP(AC994,Varsayımlar!$B:$Q,16,0))</f>
        <v/>
      </c>
      <c r="AC994" s="2" t="str">
        <f t="shared" si="28"/>
        <v/>
      </c>
    </row>
    <row r="995" spans="2:29" hidden="1" x14ac:dyDescent="0.25">
      <c r="B995" s="6"/>
      <c r="C995" s="7" t="str">
        <f>IF(B995="","",VLOOKUP(AC995,Varsayımlar!$B:$Q,3,0))</f>
        <v/>
      </c>
      <c r="D995" s="7"/>
      <c r="H995" s="5" t="str">
        <f>IF(B995="","",VLOOKUP(AC995,Varsayımlar!$B:$Q,5,0))</f>
        <v/>
      </c>
      <c r="I995" s="5"/>
      <c r="J995" s="5" t="str">
        <f>IF(B995="","",VLOOKUP(AC995,Varsayımlar!$B:$Q,6,0))</f>
        <v/>
      </c>
      <c r="P995" s="5" t="str">
        <f>IF(B995="","",VLOOKUP(AC995,Varsayımlar!$B:$Q,7,0)*K995)</f>
        <v/>
      </c>
      <c r="Q995" s="5" t="str">
        <f>IF(B995="","",VLOOKUP(AC995,Varsayımlar!$B:$Q,8,0))</f>
        <v/>
      </c>
      <c r="R995" s="5" t="str">
        <f>IF(B995="","",VLOOKUP(AC995,Varsayımlar!$B:$Q,9,0))</f>
        <v/>
      </c>
      <c r="S995" s="5" t="str">
        <f>IF(B995="","",VLOOKUP(AC995,Varsayımlar!$B:$Q,10,0))</f>
        <v/>
      </c>
      <c r="T995" s="5" t="str">
        <f>IF(B995="","",VLOOKUP(AC995,Varsayımlar!$B:$Q,11,0))</f>
        <v/>
      </c>
      <c r="U995" s="5" t="str">
        <f>IF(B995="","",VLOOKUP(AC995,Varsayımlar!$B:$Q,12,0))</f>
        <v/>
      </c>
      <c r="V995" s="5" t="str">
        <f>IF(B995="","",VLOOKUP(AC995,Varsayımlar!$B:$Q,13,0))</f>
        <v/>
      </c>
      <c r="W995" s="5" t="str">
        <f>IF(B995="","",VLOOKUP(AC995,Varsayımlar!$B:$Q,14,0))</f>
        <v/>
      </c>
      <c r="AA995" s="5" t="str">
        <f>IF(B995="","",VLOOKUP(AC995,Varsayımlar!$B:$Q,15,0))</f>
        <v/>
      </c>
      <c r="AB995" s="5" t="str">
        <f>IF(B995="","",VLOOKUP(AC995,Varsayımlar!$B:$Q,16,0))</f>
        <v/>
      </c>
      <c r="AC995" s="5" t="str">
        <f t="shared" si="28"/>
        <v/>
      </c>
    </row>
    <row r="996" spans="2:29" hidden="1" x14ac:dyDescent="0.25">
      <c r="C996" s="3" t="str">
        <f>IF(B996="","",VLOOKUP(AC996,Varsayımlar!$B:$Q,3,0))</f>
        <v/>
      </c>
      <c r="H996" s="2" t="str">
        <f>IF(B996="","",VLOOKUP(AC996,Varsayımlar!$B:$Q,5,0))</f>
        <v/>
      </c>
      <c r="J996" s="2" t="str">
        <f>IF(B996="","",VLOOKUP(AC996,Varsayımlar!$B:$Q,6,0))</f>
        <v/>
      </c>
      <c r="P996" s="2" t="str">
        <f>IF(B996="","",VLOOKUP(AC996,Varsayımlar!$B:$Q,7,0)*K996)</f>
        <v/>
      </c>
      <c r="Q996" s="2" t="str">
        <f>IF(B996="","",VLOOKUP(AC996,Varsayımlar!$B:$Q,8,0))</f>
        <v/>
      </c>
      <c r="R996" s="2" t="str">
        <f>IF(B996="","",VLOOKUP(AC996,Varsayımlar!$B:$Q,9,0))</f>
        <v/>
      </c>
      <c r="S996" s="2" t="str">
        <f>IF(B996="","",VLOOKUP(AC996,Varsayımlar!$B:$Q,10,0))</f>
        <v/>
      </c>
      <c r="T996" s="2" t="str">
        <f>IF(B996="","",VLOOKUP(AC996,Varsayımlar!$B:$Q,11,0))</f>
        <v/>
      </c>
      <c r="U996" s="2" t="str">
        <f>IF(B996="","",VLOOKUP(AC996,Varsayımlar!$B:$Q,12,0))</f>
        <v/>
      </c>
      <c r="V996" s="2" t="str">
        <f>IF(B996="","",VLOOKUP(AC996,Varsayımlar!$B:$Q,13,0))</f>
        <v/>
      </c>
      <c r="W996" s="2" t="str">
        <f>IF(B996="","",VLOOKUP(AC996,Varsayımlar!$B:$Q,14,0))</f>
        <v/>
      </c>
      <c r="AA996" s="2" t="str">
        <f>IF(B996="","",VLOOKUP(AC996,Varsayımlar!$B:$Q,15,0))</f>
        <v/>
      </c>
      <c r="AB996" s="2" t="str">
        <f>IF(B996="","",VLOOKUP(AC996,Varsayımlar!$B:$Q,16,0))</f>
        <v/>
      </c>
      <c r="AC996" s="2" t="str">
        <f t="shared" si="28"/>
        <v/>
      </c>
    </row>
    <row r="997" spans="2:29" hidden="1" x14ac:dyDescent="0.25">
      <c r="B997" s="6"/>
      <c r="C997" s="7" t="str">
        <f>IF(B997="","",VLOOKUP(AC997,Varsayımlar!$B:$Q,3,0))</f>
        <v/>
      </c>
      <c r="D997" s="7"/>
      <c r="H997" s="5" t="str">
        <f>IF(B997="","",VLOOKUP(AC997,Varsayımlar!$B:$Q,5,0))</f>
        <v/>
      </c>
      <c r="I997" s="5"/>
      <c r="J997" s="5" t="str">
        <f>IF(B997="","",VLOOKUP(AC997,Varsayımlar!$B:$Q,6,0))</f>
        <v/>
      </c>
      <c r="P997" s="5" t="str">
        <f>IF(B997="","",VLOOKUP(AC997,Varsayımlar!$B:$Q,7,0)*K997)</f>
        <v/>
      </c>
      <c r="Q997" s="5" t="str">
        <f>IF(B997="","",VLOOKUP(AC997,Varsayımlar!$B:$Q,8,0))</f>
        <v/>
      </c>
      <c r="R997" s="5" t="str">
        <f>IF(B997="","",VLOOKUP(AC997,Varsayımlar!$B:$Q,9,0))</f>
        <v/>
      </c>
      <c r="S997" s="5" t="str">
        <f>IF(B997="","",VLOOKUP(AC997,Varsayımlar!$B:$Q,10,0))</f>
        <v/>
      </c>
      <c r="T997" s="5" t="str">
        <f>IF(B997="","",VLOOKUP(AC997,Varsayımlar!$B:$Q,11,0))</f>
        <v/>
      </c>
      <c r="U997" s="5" t="str">
        <f>IF(B997="","",VLOOKUP(AC997,Varsayımlar!$B:$Q,12,0))</f>
        <v/>
      </c>
      <c r="V997" s="5" t="str">
        <f>IF(B997="","",VLOOKUP(AC997,Varsayımlar!$B:$Q,13,0))</f>
        <v/>
      </c>
      <c r="W997" s="5" t="str">
        <f>IF(B997="","",VLOOKUP(AC997,Varsayımlar!$B:$Q,14,0))</f>
        <v/>
      </c>
      <c r="AA997" s="5" t="str">
        <f>IF(B997="","",VLOOKUP(AC997,Varsayımlar!$B:$Q,15,0))</f>
        <v/>
      </c>
      <c r="AB997" s="5" t="str">
        <f>IF(B997="","",VLOOKUP(AC997,Varsayımlar!$B:$Q,16,0))</f>
        <v/>
      </c>
      <c r="AC997" s="5" t="str">
        <f t="shared" si="28"/>
        <v/>
      </c>
    </row>
    <row r="998" spans="2:29" hidden="1" x14ac:dyDescent="0.25">
      <c r="C998" s="3" t="str">
        <f>IF(B998="","",VLOOKUP(AC998,Varsayımlar!$B:$Q,3,0))</f>
        <v/>
      </c>
      <c r="H998" s="2" t="str">
        <f>IF(B998="","",VLOOKUP(AC998,Varsayımlar!$B:$Q,5,0))</f>
        <v/>
      </c>
      <c r="J998" s="2" t="str">
        <f>IF(B998="","",VLOOKUP(AC998,Varsayımlar!$B:$Q,6,0))</f>
        <v/>
      </c>
      <c r="P998" s="2" t="str">
        <f>IF(B998="","",VLOOKUP(AC998,Varsayımlar!$B:$Q,7,0)*K998)</f>
        <v/>
      </c>
      <c r="Q998" s="2" t="str">
        <f>IF(B998="","",VLOOKUP(AC998,Varsayımlar!$B:$Q,8,0))</f>
        <v/>
      </c>
      <c r="R998" s="2" t="str">
        <f>IF(B998="","",VLOOKUP(AC998,Varsayımlar!$B:$Q,9,0))</f>
        <v/>
      </c>
      <c r="S998" s="2" t="str">
        <f>IF(B998="","",VLOOKUP(AC998,Varsayımlar!$B:$Q,10,0))</f>
        <v/>
      </c>
      <c r="T998" s="2" t="str">
        <f>IF(B998="","",VLOOKUP(AC998,Varsayımlar!$B:$Q,11,0))</f>
        <v/>
      </c>
      <c r="U998" s="2" t="str">
        <f>IF(B998="","",VLOOKUP(AC998,Varsayımlar!$B:$Q,12,0))</f>
        <v/>
      </c>
      <c r="V998" s="2" t="str">
        <f>IF(B998="","",VLOOKUP(AC998,Varsayımlar!$B:$Q,13,0))</f>
        <v/>
      </c>
      <c r="W998" s="2" t="str">
        <f>IF(B998="","",VLOOKUP(AC998,Varsayımlar!$B:$Q,14,0))</f>
        <v/>
      </c>
      <c r="AA998" s="2" t="str">
        <f>IF(B998="","",VLOOKUP(AC998,Varsayımlar!$B:$Q,15,0))</f>
        <v/>
      </c>
      <c r="AB998" s="2" t="str">
        <f>IF(B998="","",VLOOKUP(AC998,Varsayımlar!$B:$Q,16,0))</f>
        <v/>
      </c>
      <c r="AC998" s="2" t="str">
        <f t="shared" si="28"/>
        <v/>
      </c>
    </row>
    <row r="999" spans="2:29" hidden="1" x14ac:dyDescent="0.25">
      <c r="B999" s="6"/>
      <c r="C999" s="7" t="str">
        <f>IF(B999="","",VLOOKUP(AC999,Varsayımlar!$B:$Q,3,0))</f>
        <v/>
      </c>
      <c r="D999" s="7"/>
      <c r="H999" s="5" t="str">
        <f>IF(B999="","",VLOOKUP(AC999,Varsayımlar!$B:$Q,5,0))</f>
        <v/>
      </c>
      <c r="I999" s="5"/>
      <c r="J999" s="5" t="str">
        <f>IF(B999="","",VLOOKUP(AC999,Varsayımlar!$B:$Q,6,0))</f>
        <v/>
      </c>
      <c r="P999" s="5" t="str">
        <f>IF(B999="","",VLOOKUP(AC999,Varsayımlar!$B:$Q,7,0)*K999)</f>
        <v/>
      </c>
      <c r="Q999" s="5" t="str">
        <f>IF(B999="","",VLOOKUP(AC999,Varsayımlar!$B:$Q,8,0))</f>
        <v/>
      </c>
      <c r="R999" s="5" t="str">
        <f>IF(B999="","",VLOOKUP(AC999,Varsayımlar!$B:$Q,9,0))</f>
        <v/>
      </c>
      <c r="S999" s="5" t="str">
        <f>IF(B999="","",VLOOKUP(AC999,Varsayımlar!$B:$Q,10,0))</f>
        <v/>
      </c>
      <c r="T999" s="5" t="str">
        <f>IF(B999="","",VLOOKUP(AC999,Varsayımlar!$B:$Q,11,0))</f>
        <v/>
      </c>
      <c r="U999" s="5" t="str">
        <f>IF(B999="","",VLOOKUP(AC999,Varsayımlar!$B:$Q,12,0))</f>
        <v/>
      </c>
      <c r="V999" s="5" t="str">
        <f>IF(B999="","",VLOOKUP(AC999,Varsayımlar!$B:$Q,13,0))</f>
        <v/>
      </c>
      <c r="W999" s="5" t="str">
        <f>IF(B999="","",VLOOKUP(AC999,Varsayımlar!$B:$Q,14,0))</f>
        <v/>
      </c>
      <c r="AA999" s="5" t="str">
        <f>IF(B999="","",VLOOKUP(AC999,Varsayımlar!$B:$Q,15,0))</f>
        <v/>
      </c>
      <c r="AB999" s="5" t="str">
        <f>IF(B999="","",VLOOKUP(AC999,Varsayımlar!$B:$Q,16,0))</f>
        <v/>
      </c>
      <c r="AC999" s="5" t="str">
        <f t="shared" si="28"/>
        <v/>
      </c>
    </row>
    <row r="1000" spans="2:29" hidden="1" x14ac:dyDescent="0.25">
      <c r="C1000" s="3" t="str">
        <f>IF(B1000="","",VLOOKUP(AC1000,Varsayımlar!$B:$Q,3,0))</f>
        <v/>
      </c>
      <c r="H1000" s="2" t="str">
        <f>IF(B1000="","",VLOOKUP(AC1000,Varsayımlar!$B:$Q,5,0))</f>
        <v/>
      </c>
      <c r="J1000" s="2" t="str">
        <f>IF(B1000="","",VLOOKUP(AC1000,Varsayımlar!$B:$Q,6,0))</f>
        <v/>
      </c>
      <c r="P1000" s="2" t="str">
        <f>IF(B1000="","",VLOOKUP(AC1000,Varsayımlar!$B:$Q,7,0)*K1000)</f>
        <v/>
      </c>
      <c r="Q1000" s="2" t="str">
        <f>IF(B1000="","",VLOOKUP(AC1000,Varsayımlar!$B:$Q,8,0))</f>
        <v/>
      </c>
      <c r="R1000" s="2" t="str">
        <f>IF(B1000="","",VLOOKUP(AC1000,Varsayımlar!$B:$Q,9,0))</f>
        <v/>
      </c>
      <c r="S1000" s="2" t="str">
        <f>IF(B1000="","",VLOOKUP(AC1000,Varsayımlar!$B:$Q,10,0))</f>
        <v/>
      </c>
      <c r="T1000" s="2" t="str">
        <f>IF(B1000="","",VLOOKUP(AC1000,Varsayımlar!$B:$Q,11,0))</f>
        <v/>
      </c>
      <c r="U1000" s="2" t="str">
        <f>IF(B1000="","",VLOOKUP(AC1000,Varsayımlar!$B:$Q,12,0))</f>
        <v/>
      </c>
      <c r="V1000" s="2" t="str">
        <f>IF(B1000="","",VLOOKUP(AC1000,Varsayımlar!$B:$Q,13,0))</f>
        <v/>
      </c>
      <c r="W1000" s="2" t="str">
        <f>IF(B1000="","",VLOOKUP(AC1000,Varsayımlar!$B:$Q,14,0))</f>
        <v/>
      </c>
      <c r="AA1000" s="2" t="str">
        <f>IF(B1000="","",VLOOKUP(AC1000,Varsayımlar!$B:$Q,15,0))</f>
        <v/>
      </c>
      <c r="AB1000" s="2" t="str">
        <f>IF(B1000="","",VLOOKUP(AC1000,Varsayımlar!$B:$Q,16,0))</f>
        <v/>
      </c>
      <c r="AC1000" s="2" t="str">
        <f t="shared" si="28"/>
        <v/>
      </c>
    </row>
    <row r="1001" spans="2:29" hidden="1" x14ac:dyDescent="0.25">
      <c r="B1001" s="6"/>
      <c r="C1001" s="7" t="str">
        <f>IF(B1001="","",VLOOKUP(AC1001,Varsayımlar!$B:$Q,3,0))</f>
        <v/>
      </c>
      <c r="D1001" s="7"/>
      <c r="H1001" s="5" t="str">
        <f>IF(B1001="","",VLOOKUP(AC1001,Varsayımlar!$B:$Q,5,0))</f>
        <v/>
      </c>
      <c r="I1001" s="5"/>
      <c r="J1001" s="5" t="str">
        <f>IF(B1001="","",VLOOKUP(AC1001,Varsayımlar!$B:$Q,6,0))</f>
        <v/>
      </c>
      <c r="P1001" s="5" t="str">
        <f>IF(B1001="","",VLOOKUP(AC1001,Varsayımlar!$B:$Q,7,0)*K1001)</f>
        <v/>
      </c>
      <c r="Q1001" s="5" t="str">
        <f>IF(B1001="","",VLOOKUP(AC1001,Varsayımlar!$B:$Q,8,0))</f>
        <v/>
      </c>
      <c r="R1001" s="5" t="str">
        <f>IF(B1001="","",VLOOKUP(AC1001,Varsayımlar!$B:$Q,9,0))</f>
        <v/>
      </c>
      <c r="S1001" s="5" t="str">
        <f>IF(B1001="","",VLOOKUP(AC1001,Varsayımlar!$B:$Q,10,0))</f>
        <v/>
      </c>
      <c r="T1001" s="5" t="str">
        <f>IF(B1001="","",VLOOKUP(AC1001,Varsayımlar!$B:$Q,11,0))</f>
        <v/>
      </c>
      <c r="U1001" s="5" t="str">
        <f>IF(B1001="","",VLOOKUP(AC1001,Varsayımlar!$B:$Q,12,0))</f>
        <v/>
      </c>
      <c r="V1001" s="5" t="str">
        <f>IF(B1001="","",VLOOKUP(AC1001,Varsayımlar!$B:$Q,13,0))</f>
        <v/>
      </c>
      <c r="W1001" s="5" t="str">
        <f>IF(B1001="","",VLOOKUP(AC1001,Varsayımlar!$B:$Q,14,0))</f>
        <v/>
      </c>
      <c r="AA1001" s="5" t="str">
        <f>IF(B1001="","",VLOOKUP(AC1001,Varsayımlar!$B:$Q,15,0))</f>
        <v/>
      </c>
      <c r="AB1001" s="5" t="str">
        <f>IF(B1001="","",VLOOKUP(AC1001,Varsayımlar!$B:$Q,16,0))</f>
        <v/>
      </c>
      <c r="AC1001" s="5" t="str">
        <f t="shared" si="28"/>
        <v/>
      </c>
    </row>
    <row r="1002" spans="2:29" hidden="1" x14ac:dyDescent="0.25">
      <c r="C1002" s="3" t="str">
        <f>IF(B1002="","",VLOOKUP(AC1002,Varsayımlar!$B:$Q,3,0))</f>
        <v/>
      </c>
      <c r="H1002" s="2" t="str">
        <f>IF(B1002="","",VLOOKUP(AC1002,Varsayımlar!$B:$Q,5,0))</f>
        <v/>
      </c>
      <c r="J1002" s="2" t="str">
        <f>IF(B1002="","",VLOOKUP(AC1002,Varsayımlar!$B:$Q,6,0))</f>
        <v/>
      </c>
      <c r="P1002" s="2" t="str">
        <f>IF(B1002="","",VLOOKUP(AC1002,Varsayımlar!$B:$Q,7,0)*K1002)</f>
        <v/>
      </c>
      <c r="Q1002" s="2" t="str">
        <f>IF(B1002="","",VLOOKUP(AC1002,Varsayımlar!$B:$Q,8,0))</f>
        <v/>
      </c>
      <c r="R1002" s="2" t="str">
        <f>IF(B1002="","",VLOOKUP(AC1002,Varsayımlar!$B:$Q,9,0))</f>
        <v/>
      </c>
      <c r="S1002" s="2" t="str">
        <f>IF(B1002="","",VLOOKUP(AC1002,Varsayımlar!$B:$Q,10,0))</f>
        <v/>
      </c>
      <c r="T1002" s="2" t="str">
        <f>IF(B1002="","",VLOOKUP(AC1002,Varsayımlar!$B:$Q,11,0))</f>
        <v/>
      </c>
      <c r="U1002" s="2" t="str">
        <f>IF(B1002="","",VLOOKUP(AC1002,Varsayımlar!$B:$Q,12,0))</f>
        <v/>
      </c>
      <c r="V1002" s="2" t="str">
        <f>IF(B1002="","",VLOOKUP(AC1002,Varsayımlar!$B:$Q,13,0))</f>
        <v/>
      </c>
      <c r="W1002" s="2" t="str">
        <f>IF(B1002="","",VLOOKUP(AC1002,Varsayımlar!$B:$Q,14,0))</f>
        <v/>
      </c>
      <c r="AA1002" s="2" t="str">
        <f>IF(B1002="","",VLOOKUP(AC1002,Varsayımlar!$B:$Q,15,0))</f>
        <v/>
      </c>
      <c r="AB1002" s="2" t="str">
        <f>IF(B1002="","",VLOOKUP(AC1002,Varsayımlar!$B:$Q,16,0))</f>
        <v/>
      </c>
      <c r="AC1002" s="2" t="str">
        <f t="shared" si="28"/>
        <v/>
      </c>
    </row>
    <row r="1003" spans="2:29" hidden="1" x14ac:dyDescent="0.25">
      <c r="B1003" s="6"/>
      <c r="C1003" s="7" t="str">
        <f>IF(B1003="","",VLOOKUP(AC1003,Varsayımlar!$B:$Q,3,0))</f>
        <v/>
      </c>
      <c r="D1003" s="7"/>
      <c r="H1003" s="5" t="str">
        <f>IF(B1003="","",VLOOKUP(AC1003,Varsayımlar!$B:$Q,5,0))</f>
        <v/>
      </c>
      <c r="I1003" s="5"/>
      <c r="J1003" s="5" t="str">
        <f>IF(B1003="","",VLOOKUP(AC1003,Varsayımlar!$B:$Q,6,0))</f>
        <v/>
      </c>
      <c r="P1003" s="5" t="str">
        <f>IF(B1003="","",VLOOKUP(AC1003,Varsayımlar!$B:$Q,7,0)*K1003)</f>
        <v/>
      </c>
      <c r="Q1003" s="5" t="str">
        <f>IF(B1003="","",VLOOKUP(AC1003,Varsayımlar!$B:$Q,8,0))</f>
        <v/>
      </c>
      <c r="R1003" s="5" t="str">
        <f>IF(B1003="","",VLOOKUP(AC1003,Varsayımlar!$B:$Q,9,0))</f>
        <v/>
      </c>
      <c r="S1003" s="5" t="str">
        <f>IF(B1003="","",VLOOKUP(AC1003,Varsayımlar!$B:$Q,10,0))</f>
        <v/>
      </c>
      <c r="T1003" s="5" t="str">
        <f>IF(B1003="","",VLOOKUP(AC1003,Varsayımlar!$B:$Q,11,0))</f>
        <v/>
      </c>
      <c r="U1003" s="5" t="str">
        <f>IF(B1003="","",VLOOKUP(AC1003,Varsayımlar!$B:$Q,12,0))</f>
        <v/>
      </c>
      <c r="V1003" s="5" t="str">
        <f>IF(B1003="","",VLOOKUP(AC1003,Varsayımlar!$B:$Q,13,0))</f>
        <v/>
      </c>
      <c r="W1003" s="5" t="str">
        <f>IF(B1003="","",VLOOKUP(AC1003,Varsayımlar!$B:$Q,14,0))</f>
        <v/>
      </c>
      <c r="AA1003" s="5" t="str">
        <f>IF(B1003="","",VLOOKUP(AC1003,Varsayımlar!$B:$Q,15,0))</f>
        <v/>
      </c>
      <c r="AB1003" s="5" t="str">
        <f>IF(B1003="","",VLOOKUP(AC1003,Varsayımlar!$B:$Q,16,0))</f>
        <v/>
      </c>
      <c r="AC1003" s="5" t="str">
        <f t="shared" si="28"/>
        <v/>
      </c>
    </row>
    <row r="1004" spans="2:29" hidden="1" x14ac:dyDescent="0.25">
      <c r="C1004" s="3" t="str">
        <f>IF(B1004="","",VLOOKUP(AC1004,Varsayımlar!$B:$Q,3,0))</f>
        <v/>
      </c>
      <c r="H1004" s="2" t="str">
        <f>IF(B1004="","",VLOOKUP(AC1004,Varsayımlar!$B:$Q,5,0))</f>
        <v/>
      </c>
      <c r="J1004" s="2" t="str">
        <f>IF(B1004="","",VLOOKUP(AC1004,Varsayımlar!$B:$Q,6,0))</f>
        <v/>
      </c>
      <c r="P1004" s="2" t="str">
        <f>IF(B1004="","",VLOOKUP(AC1004,Varsayımlar!$B:$Q,7,0)*K1004)</f>
        <v/>
      </c>
      <c r="Q1004" s="2" t="str">
        <f>IF(B1004="","",VLOOKUP(AC1004,Varsayımlar!$B:$Q,8,0))</f>
        <v/>
      </c>
      <c r="R1004" s="2" t="str">
        <f>IF(B1004="","",VLOOKUP(AC1004,Varsayımlar!$B:$Q,9,0))</f>
        <v/>
      </c>
      <c r="S1004" s="2" t="str">
        <f>IF(B1004="","",VLOOKUP(AC1004,Varsayımlar!$B:$Q,10,0))</f>
        <v/>
      </c>
      <c r="T1004" s="2" t="str">
        <f>IF(B1004="","",VLOOKUP(AC1004,Varsayımlar!$B:$Q,11,0))</f>
        <v/>
      </c>
      <c r="U1004" s="2" t="str">
        <f>IF(B1004="","",VLOOKUP(AC1004,Varsayımlar!$B:$Q,12,0))</f>
        <v/>
      </c>
      <c r="V1004" s="2" t="str">
        <f>IF(B1004="","",VLOOKUP(AC1004,Varsayımlar!$B:$Q,13,0))</f>
        <v/>
      </c>
      <c r="W1004" s="2" t="str">
        <f>IF(B1004="","",VLOOKUP(AC1004,Varsayımlar!$B:$Q,14,0))</f>
        <v/>
      </c>
      <c r="AA1004" s="2" t="str">
        <f>IF(B1004="","",VLOOKUP(AC1004,Varsayımlar!$B:$Q,15,0))</f>
        <v/>
      </c>
      <c r="AB1004" s="2" t="str">
        <f>IF(B1004="","",VLOOKUP(AC1004,Varsayımlar!$B:$Q,16,0))</f>
        <v/>
      </c>
      <c r="AC1004" s="2" t="str">
        <f t="shared" si="28"/>
        <v/>
      </c>
    </row>
    <row r="1005" spans="2:29" hidden="1" x14ac:dyDescent="0.25">
      <c r="B1005" s="6"/>
      <c r="C1005" s="7" t="str">
        <f>IF(B1005="","",VLOOKUP(AC1005,Varsayımlar!$B:$Q,3,0))</f>
        <v/>
      </c>
      <c r="D1005" s="7"/>
      <c r="H1005" s="5" t="str">
        <f>IF(B1005="","",VLOOKUP(AC1005,Varsayımlar!$B:$Q,5,0))</f>
        <v/>
      </c>
      <c r="I1005" s="5"/>
      <c r="J1005" s="5" t="str">
        <f>IF(B1005="","",VLOOKUP(AC1005,Varsayımlar!$B:$Q,6,0))</f>
        <v/>
      </c>
      <c r="P1005" s="5" t="str">
        <f>IF(B1005="","",VLOOKUP(AC1005,Varsayımlar!$B:$Q,7,0)*K1005)</f>
        <v/>
      </c>
      <c r="Q1005" s="5" t="str">
        <f>IF(B1005="","",VLOOKUP(AC1005,Varsayımlar!$B:$Q,8,0))</f>
        <v/>
      </c>
      <c r="R1005" s="5" t="str">
        <f>IF(B1005="","",VLOOKUP(AC1005,Varsayımlar!$B:$Q,9,0))</f>
        <v/>
      </c>
      <c r="S1005" s="5" t="str">
        <f>IF(B1005="","",VLOOKUP(AC1005,Varsayımlar!$B:$Q,10,0))</f>
        <v/>
      </c>
      <c r="T1005" s="5" t="str">
        <f>IF(B1005="","",VLOOKUP(AC1005,Varsayımlar!$B:$Q,11,0))</f>
        <v/>
      </c>
      <c r="U1005" s="5" t="str">
        <f>IF(B1005="","",VLOOKUP(AC1005,Varsayımlar!$B:$Q,12,0))</f>
        <v/>
      </c>
      <c r="V1005" s="5" t="str">
        <f>IF(B1005="","",VLOOKUP(AC1005,Varsayımlar!$B:$Q,13,0))</f>
        <v/>
      </c>
      <c r="W1005" s="5" t="str">
        <f>IF(B1005="","",VLOOKUP(AC1005,Varsayımlar!$B:$Q,14,0))</f>
        <v/>
      </c>
      <c r="AA1005" s="5" t="str">
        <f>IF(B1005="","",VLOOKUP(AC1005,Varsayımlar!$B:$Q,15,0))</f>
        <v/>
      </c>
      <c r="AB1005" s="5" t="str">
        <f>IF(B1005="","",VLOOKUP(AC1005,Varsayımlar!$B:$Q,16,0))</f>
        <v/>
      </c>
      <c r="AC1005" s="5" t="str">
        <f t="shared" si="28"/>
        <v/>
      </c>
    </row>
    <row r="1006" spans="2:29" hidden="1" x14ac:dyDescent="0.25">
      <c r="C1006" s="3" t="str">
        <f>IF(B1006="","",VLOOKUP(AC1006,Varsayımlar!$B:$Q,3,0))</f>
        <v/>
      </c>
      <c r="H1006" s="2" t="str">
        <f>IF(B1006="","",VLOOKUP(AC1006,Varsayımlar!$B:$Q,5,0))</f>
        <v/>
      </c>
      <c r="J1006" s="2" t="str">
        <f>IF(B1006="","",VLOOKUP(AC1006,Varsayımlar!$B:$Q,6,0))</f>
        <v/>
      </c>
      <c r="P1006" s="2" t="str">
        <f>IF(B1006="","",VLOOKUP(AC1006,Varsayımlar!$B:$Q,7,0)*K1006)</f>
        <v/>
      </c>
      <c r="Q1006" s="2" t="str">
        <f>IF(B1006="","",VLOOKUP(AC1006,Varsayımlar!$B:$Q,8,0))</f>
        <v/>
      </c>
      <c r="R1006" s="2" t="str">
        <f>IF(B1006="","",VLOOKUP(AC1006,Varsayımlar!$B:$Q,9,0))</f>
        <v/>
      </c>
      <c r="S1006" s="2" t="str">
        <f>IF(B1006="","",VLOOKUP(AC1006,Varsayımlar!$B:$Q,10,0))</f>
        <v/>
      </c>
      <c r="T1006" s="2" t="str">
        <f>IF(B1006="","",VLOOKUP(AC1006,Varsayımlar!$B:$Q,11,0))</f>
        <v/>
      </c>
      <c r="U1006" s="2" t="str">
        <f>IF(B1006="","",VLOOKUP(AC1006,Varsayımlar!$B:$Q,12,0))</f>
        <v/>
      </c>
      <c r="V1006" s="2" t="str">
        <f>IF(B1006="","",VLOOKUP(AC1006,Varsayımlar!$B:$Q,13,0))</f>
        <v/>
      </c>
      <c r="W1006" s="2" t="str">
        <f>IF(B1006="","",VLOOKUP(AC1006,Varsayımlar!$B:$Q,14,0))</f>
        <v/>
      </c>
      <c r="AA1006" s="2" t="str">
        <f>IF(B1006="","",VLOOKUP(AC1006,Varsayımlar!$B:$Q,15,0))</f>
        <v/>
      </c>
      <c r="AB1006" s="2" t="str">
        <f>IF(B1006="","",VLOOKUP(AC1006,Varsayımlar!$B:$Q,16,0))</f>
        <v/>
      </c>
      <c r="AC1006" s="2" t="str">
        <f t="shared" si="28"/>
        <v/>
      </c>
    </row>
    <row r="1007" spans="2:29" hidden="1" x14ac:dyDescent="0.25">
      <c r="B1007" s="6"/>
      <c r="C1007" s="7" t="str">
        <f>IF(B1007="","",VLOOKUP(AC1007,Varsayımlar!$B:$Q,3,0))</f>
        <v/>
      </c>
      <c r="D1007" s="7"/>
      <c r="H1007" s="5" t="str">
        <f>IF(B1007="","",VLOOKUP(AC1007,Varsayımlar!$B:$Q,5,0))</f>
        <v/>
      </c>
      <c r="I1007" s="5"/>
      <c r="J1007" s="5" t="str">
        <f>IF(B1007="","",VLOOKUP(AC1007,Varsayımlar!$B:$Q,6,0))</f>
        <v/>
      </c>
      <c r="P1007" s="5" t="str">
        <f>IF(B1007="","",VLOOKUP(AC1007,Varsayımlar!$B:$Q,7,0)*K1007)</f>
        <v/>
      </c>
      <c r="Q1007" s="5" t="str">
        <f>IF(B1007="","",VLOOKUP(AC1007,Varsayımlar!$B:$Q,8,0))</f>
        <v/>
      </c>
      <c r="R1007" s="5" t="str">
        <f>IF(B1007="","",VLOOKUP(AC1007,Varsayımlar!$B:$Q,9,0))</f>
        <v/>
      </c>
      <c r="S1007" s="5" t="str">
        <f>IF(B1007="","",VLOOKUP(AC1007,Varsayımlar!$B:$Q,10,0))</f>
        <v/>
      </c>
      <c r="T1007" s="5" t="str">
        <f>IF(B1007="","",VLOOKUP(AC1007,Varsayımlar!$B:$Q,11,0))</f>
        <v/>
      </c>
      <c r="U1007" s="5" t="str">
        <f>IF(B1007="","",VLOOKUP(AC1007,Varsayımlar!$B:$Q,12,0))</f>
        <v/>
      </c>
      <c r="V1007" s="5" t="str">
        <f>IF(B1007="","",VLOOKUP(AC1007,Varsayımlar!$B:$Q,13,0))</f>
        <v/>
      </c>
      <c r="W1007" s="5" t="str">
        <f>IF(B1007="","",VLOOKUP(AC1007,Varsayımlar!$B:$Q,14,0))</f>
        <v/>
      </c>
      <c r="AA1007" s="5" t="str">
        <f>IF(B1007="","",VLOOKUP(AC1007,Varsayımlar!$B:$Q,15,0))</f>
        <v/>
      </c>
      <c r="AB1007" s="5" t="str">
        <f>IF(B1007="","",VLOOKUP(AC1007,Varsayımlar!$B:$Q,16,0))</f>
        <v/>
      </c>
      <c r="AC1007" s="5" t="str">
        <f t="shared" si="28"/>
        <v/>
      </c>
    </row>
    <row r="1008" spans="2:29" hidden="1" x14ac:dyDescent="0.25">
      <c r="C1008" s="3" t="str">
        <f>IF(B1008="","",VLOOKUP(AC1008,Varsayımlar!$B:$Q,3,0))</f>
        <v/>
      </c>
      <c r="H1008" s="2" t="str">
        <f>IF(B1008="","",VLOOKUP(AC1008,Varsayımlar!$B:$Q,5,0))</f>
        <v/>
      </c>
      <c r="J1008" s="2" t="str">
        <f>IF(B1008="","",VLOOKUP(AC1008,Varsayımlar!$B:$Q,6,0))</f>
        <v/>
      </c>
      <c r="P1008" s="2" t="str">
        <f>IF(B1008="","",VLOOKUP(AC1008,Varsayımlar!$B:$Q,7,0)*K1008)</f>
        <v/>
      </c>
      <c r="Q1008" s="2" t="str">
        <f>IF(B1008="","",VLOOKUP(AC1008,Varsayımlar!$B:$Q,8,0))</f>
        <v/>
      </c>
      <c r="R1008" s="2" t="str">
        <f>IF(B1008="","",VLOOKUP(AC1008,Varsayımlar!$B:$Q,9,0))</f>
        <v/>
      </c>
      <c r="S1008" s="2" t="str">
        <f>IF(B1008="","",VLOOKUP(AC1008,Varsayımlar!$B:$Q,10,0))</f>
        <v/>
      </c>
      <c r="T1008" s="2" t="str">
        <f>IF(B1008="","",VLOOKUP(AC1008,Varsayımlar!$B:$Q,11,0))</f>
        <v/>
      </c>
      <c r="U1008" s="2" t="str">
        <f>IF(B1008="","",VLOOKUP(AC1008,Varsayımlar!$B:$Q,12,0))</f>
        <v/>
      </c>
      <c r="V1008" s="2" t="str">
        <f>IF(B1008="","",VLOOKUP(AC1008,Varsayımlar!$B:$Q,13,0))</f>
        <v/>
      </c>
      <c r="W1008" s="2" t="str">
        <f>IF(B1008="","",VLOOKUP(AC1008,Varsayımlar!$B:$Q,14,0))</f>
        <v/>
      </c>
      <c r="AA1008" s="2" t="str">
        <f>IF(B1008="","",VLOOKUP(AC1008,Varsayımlar!$B:$Q,15,0))</f>
        <v/>
      </c>
      <c r="AB1008" s="2" t="str">
        <f>IF(B1008="","",VLOOKUP(AC1008,Varsayımlar!$B:$Q,16,0))</f>
        <v/>
      </c>
      <c r="AC1008" s="2" t="str">
        <f t="shared" si="28"/>
        <v/>
      </c>
    </row>
    <row r="1009" spans="2:29" hidden="1" x14ac:dyDescent="0.25">
      <c r="B1009" s="6"/>
      <c r="C1009" s="7" t="str">
        <f>IF(B1009="","",VLOOKUP(AC1009,Varsayımlar!$B:$Q,3,0))</f>
        <v/>
      </c>
      <c r="D1009" s="7"/>
      <c r="H1009" s="5" t="str">
        <f>IF(B1009="","",VLOOKUP(AC1009,Varsayımlar!$B:$Q,5,0))</f>
        <v/>
      </c>
      <c r="I1009" s="5"/>
      <c r="J1009" s="5" t="str">
        <f>IF(B1009="","",VLOOKUP(AC1009,Varsayımlar!$B:$Q,6,0))</f>
        <v/>
      </c>
      <c r="P1009" s="5" t="str">
        <f>IF(B1009="","",VLOOKUP(AC1009,Varsayımlar!$B:$Q,7,0)*K1009)</f>
        <v/>
      </c>
      <c r="Q1009" s="5" t="str">
        <f>IF(B1009="","",VLOOKUP(AC1009,Varsayımlar!$B:$Q,8,0))</f>
        <v/>
      </c>
      <c r="R1009" s="5" t="str">
        <f>IF(B1009="","",VLOOKUP(AC1009,Varsayımlar!$B:$Q,9,0))</f>
        <v/>
      </c>
      <c r="S1009" s="5" t="str">
        <f>IF(B1009="","",VLOOKUP(AC1009,Varsayımlar!$B:$Q,10,0))</f>
        <v/>
      </c>
      <c r="T1009" s="5" t="str">
        <f>IF(B1009="","",VLOOKUP(AC1009,Varsayımlar!$B:$Q,11,0))</f>
        <v/>
      </c>
      <c r="U1009" s="5" t="str">
        <f>IF(B1009="","",VLOOKUP(AC1009,Varsayımlar!$B:$Q,12,0))</f>
        <v/>
      </c>
      <c r="V1009" s="5" t="str">
        <f>IF(B1009="","",VLOOKUP(AC1009,Varsayımlar!$B:$Q,13,0))</f>
        <v/>
      </c>
      <c r="W1009" s="5" t="str">
        <f>IF(B1009="","",VLOOKUP(AC1009,Varsayımlar!$B:$Q,14,0))</f>
        <v/>
      </c>
      <c r="AA1009" s="5" t="str">
        <f>IF(B1009="","",VLOOKUP(AC1009,Varsayımlar!$B:$Q,15,0))</f>
        <v/>
      </c>
      <c r="AB1009" s="5" t="str">
        <f>IF(B1009="","",VLOOKUP(AC1009,Varsayımlar!$B:$Q,16,0))</f>
        <v/>
      </c>
      <c r="AC1009" s="5" t="str">
        <f t="shared" si="28"/>
        <v/>
      </c>
    </row>
    <row r="1010" spans="2:29" hidden="1" x14ac:dyDescent="0.25">
      <c r="C1010" s="3" t="str">
        <f>IF(B1010="","",VLOOKUP(AC1010,Varsayımlar!$B:$Q,3,0))</f>
        <v/>
      </c>
      <c r="H1010" s="2" t="str">
        <f>IF(B1010="","",VLOOKUP(AC1010,Varsayımlar!$B:$Q,5,0))</f>
        <v/>
      </c>
      <c r="J1010" s="2" t="str">
        <f>IF(B1010="","",VLOOKUP(AC1010,Varsayımlar!$B:$Q,6,0))</f>
        <v/>
      </c>
      <c r="P1010" s="2" t="str">
        <f>IF(B1010="","",VLOOKUP(AC1010,Varsayımlar!$B:$Q,7,0)*K1010)</f>
        <v/>
      </c>
      <c r="Q1010" s="2" t="str">
        <f>IF(B1010="","",VLOOKUP(AC1010,Varsayımlar!$B:$Q,8,0))</f>
        <v/>
      </c>
      <c r="R1010" s="2" t="str">
        <f>IF(B1010="","",VLOOKUP(AC1010,Varsayımlar!$B:$Q,9,0))</f>
        <v/>
      </c>
      <c r="S1010" s="2" t="str">
        <f>IF(B1010="","",VLOOKUP(AC1010,Varsayımlar!$B:$Q,10,0))</f>
        <v/>
      </c>
      <c r="T1010" s="2" t="str">
        <f>IF(B1010="","",VLOOKUP(AC1010,Varsayımlar!$B:$Q,11,0))</f>
        <v/>
      </c>
      <c r="U1010" s="2" t="str">
        <f>IF(B1010="","",VLOOKUP(AC1010,Varsayımlar!$B:$Q,12,0))</f>
        <v/>
      </c>
      <c r="V1010" s="2" t="str">
        <f>IF(B1010="","",VLOOKUP(AC1010,Varsayımlar!$B:$Q,13,0))</f>
        <v/>
      </c>
      <c r="W1010" s="2" t="str">
        <f>IF(B1010="","",VLOOKUP(AC1010,Varsayımlar!$B:$Q,14,0))</f>
        <v/>
      </c>
      <c r="AA1010" s="2" t="str">
        <f>IF(B1010="","",VLOOKUP(AC1010,Varsayımlar!$B:$Q,15,0))</f>
        <v/>
      </c>
      <c r="AB1010" s="2" t="str">
        <f>IF(B1010="","",VLOOKUP(AC1010,Varsayımlar!$B:$Q,16,0))</f>
        <v/>
      </c>
      <c r="AC1010" s="2" t="str">
        <f t="shared" si="28"/>
        <v/>
      </c>
    </row>
    <row r="1011" spans="2:29" hidden="1" x14ac:dyDescent="0.25">
      <c r="B1011" s="6"/>
      <c r="C1011" s="7" t="str">
        <f>IF(B1011="","",VLOOKUP(AC1011,Varsayımlar!$B:$Q,3,0))</f>
        <v/>
      </c>
      <c r="D1011" s="7"/>
      <c r="H1011" s="5" t="str">
        <f>IF(B1011="","",VLOOKUP(AC1011,Varsayımlar!$B:$Q,5,0))</f>
        <v/>
      </c>
      <c r="I1011" s="5"/>
      <c r="J1011" s="5" t="str">
        <f>IF(B1011="","",VLOOKUP(AC1011,Varsayımlar!$B:$Q,6,0))</f>
        <v/>
      </c>
      <c r="P1011" s="5" t="str">
        <f>IF(B1011="","",VLOOKUP(AC1011,Varsayımlar!$B:$Q,7,0)*K1011)</f>
        <v/>
      </c>
      <c r="Q1011" s="5" t="str">
        <f>IF(B1011="","",VLOOKUP(AC1011,Varsayımlar!$B:$Q,8,0))</f>
        <v/>
      </c>
      <c r="R1011" s="5" t="str">
        <f>IF(B1011="","",VLOOKUP(AC1011,Varsayımlar!$B:$Q,9,0))</f>
        <v/>
      </c>
      <c r="S1011" s="5" t="str">
        <f>IF(B1011="","",VLOOKUP(AC1011,Varsayımlar!$B:$Q,10,0))</f>
        <v/>
      </c>
      <c r="T1011" s="5" t="str">
        <f>IF(B1011="","",VLOOKUP(AC1011,Varsayımlar!$B:$Q,11,0))</f>
        <v/>
      </c>
      <c r="U1011" s="5" t="str">
        <f>IF(B1011="","",VLOOKUP(AC1011,Varsayımlar!$B:$Q,12,0))</f>
        <v/>
      </c>
      <c r="V1011" s="5" t="str">
        <f>IF(B1011="","",VLOOKUP(AC1011,Varsayımlar!$B:$Q,13,0))</f>
        <v/>
      </c>
      <c r="W1011" s="5" t="str">
        <f>IF(B1011="","",VLOOKUP(AC1011,Varsayımlar!$B:$Q,14,0))</f>
        <v/>
      </c>
      <c r="AA1011" s="5" t="str">
        <f>IF(B1011="","",VLOOKUP(AC1011,Varsayımlar!$B:$Q,15,0))</f>
        <v/>
      </c>
      <c r="AB1011" s="5" t="str">
        <f>IF(B1011="","",VLOOKUP(AC1011,Varsayımlar!$B:$Q,16,0))</f>
        <v/>
      </c>
      <c r="AC1011" s="5" t="str">
        <f t="shared" si="28"/>
        <v/>
      </c>
    </row>
    <row r="1012" spans="2:29" hidden="1" x14ac:dyDescent="0.25">
      <c r="C1012" s="3" t="str">
        <f>IF(B1012="","",VLOOKUP(AC1012,Varsayımlar!$B:$Q,3,0))</f>
        <v/>
      </c>
      <c r="H1012" s="2" t="str">
        <f>IF(B1012="","",VLOOKUP(AC1012,Varsayımlar!$B:$Q,5,0))</f>
        <v/>
      </c>
      <c r="J1012" s="2" t="str">
        <f>IF(B1012="","",VLOOKUP(AC1012,Varsayımlar!$B:$Q,6,0))</f>
        <v/>
      </c>
      <c r="P1012" s="2" t="str">
        <f>IF(B1012="","",VLOOKUP(AC1012,Varsayımlar!$B:$Q,7,0)*K1012)</f>
        <v/>
      </c>
      <c r="Q1012" s="2" t="str">
        <f>IF(B1012="","",VLOOKUP(AC1012,Varsayımlar!$B:$Q,8,0))</f>
        <v/>
      </c>
      <c r="R1012" s="2" t="str">
        <f>IF(B1012="","",VLOOKUP(AC1012,Varsayımlar!$B:$Q,9,0))</f>
        <v/>
      </c>
      <c r="S1012" s="2" t="str">
        <f>IF(B1012="","",VLOOKUP(AC1012,Varsayımlar!$B:$Q,10,0))</f>
        <v/>
      </c>
      <c r="T1012" s="2" t="str">
        <f>IF(B1012="","",VLOOKUP(AC1012,Varsayımlar!$B:$Q,11,0))</f>
        <v/>
      </c>
      <c r="U1012" s="2" t="str">
        <f>IF(B1012="","",VLOOKUP(AC1012,Varsayımlar!$B:$Q,12,0))</f>
        <v/>
      </c>
      <c r="V1012" s="2" t="str">
        <f>IF(B1012="","",VLOOKUP(AC1012,Varsayımlar!$B:$Q,13,0))</f>
        <v/>
      </c>
      <c r="W1012" s="2" t="str">
        <f>IF(B1012="","",VLOOKUP(AC1012,Varsayımlar!$B:$Q,14,0))</f>
        <v/>
      </c>
      <c r="AA1012" s="2" t="str">
        <f>IF(B1012="","",VLOOKUP(AC1012,Varsayımlar!$B:$Q,15,0))</f>
        <v/>
      </c>
      <c r="AB1012" s="2" t="str">
        <f>IF(B1012="","",VLOOKUP(AC1012,Varsayımlar!$B:$Q,16,0))</f>
        <v/>
      </c>
      <c r="AC1012" s="2" t="str">
        <f t="shared" si="28"/>
        <v/>
      </c>
    </row>
    <row r="1013" spans="2:29" hidden="1" x14ac:dyDescent="0.25">
      <c r="B1013" s="6"/>
      <c r="C1013" s="7" t="str">
        <f>IF(B1013="","",VLOOKUP(AC1013,Varsayımlar!$B:$Q,3,0))</f>
        <v/>
      </c>
      <c r="D1013" s="7"/>
      <c r="H1013" s="5" t="str">
        <f>IF(B1013="","",VLOOKUP(AC1013,Varsayımlar!$B:$Q,5,0))</f>
        <v/>
      </c>
      <c r="I1013" s="5"/>
      <c r="J1013" s="5" t="str">
        <f>IF(B1013="","",VLOOKUP(AC1013,Varsayımlar!$B:$Q,6,0))</f>
        <v/>
      </c>
      <c r="P1013" s="5" t="str">
        <f>IF(B1013="","",VLOOKUP(AC1013,Varsayımlar!$B:$Q,7,0)*K1013)</f>
        <v/>
      </c>
      <c r="Q1013" s="5" t="str">
        <f>IF(B1013="","",VLOOKUP(AC1013,Varsayımlar!$B:$Q,8,0))</f>
        <v/>
      </c>
      <c r="R1013" s="5" t="str">
        <f>IF(B1013="","",VLOOKUP(AC1013,Varsayımlar!$B:$Q,9,0))</f>
        <v/>
      </c>
      <c r="S1013" s="5" t="str">
        <f>IF(B1013="","",VLOOKUP(AC1013,Varsayımlar!$B:$Q,10,0))</f>
        <v/>
      </c>
      <c r="T1013" s="5" t="str">
        <f>IF(B1013="","",VLOOKUP(AC1013,Varsayımlar!$B:$Q,11,0))</f>
        <v/>
      </c>
      <c r="U1013" s="5" t="str">
        <f>IF(B1013="","",VLOOKUP(AC1013,Varsayımlar!$B:$Q,12,0))</f>
        <v/>
      </c>
      <c r="V1013" s="5" t="str">
        <f>IF(B1013="","",VLOOKUP(AC1013,Varsayımlar!$B:$Q,13,0))</f>
        <v/>
      </c>
      <c r="W1013" s="5" t="str">
        <f>IF(B1013="","",VLOOKUP(AC1013,Varsayımlar!$B:$Q,14,0))</f>
        <v/>
      </c>
      <c r="AA1013" s="5" t="str">
        <f>IF(B1013="","",VLOOKUP(AC1013,Varsayımlar!$B:$Q,15,0))</f>
        <v/>
      </c>
      <c r="AB1013" s="5" t="str">
        <f>IF(B1013="","",VLOOKUP(AC1013,Varsayımlar!$B:$Q,16,0))</f>
        <v/>
      </c>
      <c r="AC1013" s="5" t="str">
        <f t="shared" si="28"/>
        <v/>
      </c>
    </row>
    <row r="1014" spans="2:29" hidden="1" x14ac:dyDescent="0.25">
      <c r="C1014" s="3" t="str">
        <f>IF(B1014="","",VLOOKUP(AC1014,Varsayımlar!$B:$Q,3,0))</f>
        <v/>
      </c>
      <c r="H1014" s="2" t="str">
        <f>IF(B1014="","",VLOOKUP(AC1014,Varsayımlar!$B:$Q,5,0))</f>
        <v/>
      </c>
      <c r="J1014" s="2" t="str">
        <f>IF(B1014="","",VLOOKUP(AC1014,Varsayımlar!$B:$Q,6,0))</f>
        <v/>
      </c>
      <c r="P1014" s="2" t="str">
        <f>IF(B1014="","",VLOOKUP(AC1014,Varsayımlar!$B:$Q,7,0)*K1014)</f>
        <v/>
      </c>
      <c r="Q1014" s="2" t="str">
        <f>IF(B1014="","",VLOOKUP(AC1014,Varsayımlar!$B:$Q,8,0))</f>
        <v/>
      </c>
      <c r="R1014" s="2" t="str">
        <f>IF(B1014="","",VLOOKUP(AC1014,Varsayımlar!$B:$Q,9,0))</f>
        <v/>
      </c>
      <c r="S1014" s="2" t="str">
        <f>IF(B1014="","",VLOOKUP(AC1014,Varsayımlar!$B:$Q,10,0))</f>
        <v/>
      </c>
      <c r="T1014" s="2" t="str">
        <f>IF(B1014="","",VLOOKUP(AC1014,Varsayımlar!$B:$Q,11,0))</f>
        <v/>
      </c>
      <c r="U1014" s="2" t="str">
        <f>IF(B1014="","",VLOOKUP(AC1014,Varsayımlar!$B:$Q,12,0))</f>
        <v/>
      </c>
      <c r="V1014" s="2" t="str">
        <f>IF(B1014="","",VLOOKUP(AC1014,Varsayımlar!$B:$Q,13,0))</f>
        <v/>
      </c>
      <c r="W1014" s="2" t="str">
        <f>IF(B1014="","",VLOOKUP(AC1014,Varsayımlar!$B:$Q,14,0))</f>
        <v/>
      </c>
      <c r="AA1014" s="2" t="str">
        <f>IF(B1014="","",VLOOKUP(AC1014,Varsayımlar!$B:$Q,15,0))</f>
        <v/>
      </c>
      <c r="AB1014" s="2" t="str">
        <f>IF(B1014="","",VLOOKUP(AC1014,Varsayımlar!$B:$Q,16,0))</f>
        <v/>
      </c>
      <c r="AC1014" s="2" t="str">
        <f t="shared" si="28"/>
        <v/>
      </c>
    </row>
    <row r="1015" spans="2:29" hidden="1" x14ac:dyDescent="0.25">
      <c r="B1015" s="6"/>
      <c r="C1015" s="7" t="str">
        <f>IF(B1015="","",VLOOKUP(AC1015,Varsayımlar!$B:$Q,3,0))</f>
        <v/>
      </c>
      <c r="D1015" s="7"/>
      <c r="H1015" s="5" t="str">
        <f>IF(B1015="","",VLOOKUP(AC1015,Varsayımlar!$B:$Q,5,0))</f>
        <v/>
      </c>
      <c r="I1015" s="5"/>
      <c r="J1015" s="5" t="str">
        <f>IF(B1015="","",VLOOKUP(AC1015,Varsayımlar!$B:$Q,6,0))</f>
        <v/>
      </c>
      <c r="P1015" s="5" t="str">
        <f>IF(B1015="","",VLOOKUP(AC1015,Varsayımlar!$B:$Q,7,0)*K1015)</f>
        <v/>
      </c>
      <c r="Q1015" s="5" t="str">
        <f>IF(B1015="","",VLOOKUP(AC1015,Varsayımlar!$B:$Q,8,0))</f>
        <v/>
      </c>
      <c r="R1015" s="5" t="str">
        <f>IF(B1015="","",VLOOKUP(AC1015,Varsayımlar!$B:$Q,9,0))</f>
        <v/>
      </c>
      <c r="S1015" s="5" t="str">
        <f>IF(B1015="","",VLOOKUP(AC1015,Varsayımlar!$B:$Q,10,0))</f>
        <v/>
      </c>
      <c r="T1015" s="5" t="str">
        <f>IF(B1015="","",VLOOKUP(AC1015,Varsayımlar!$B:$Q,11,0))</f>
        <v/>
      </c>
      <c r="U1015" s="5" t="str">
        <f>IF(B1015="","",VLOOKUP(AC1015,Varsayımlar!$B:$Q,12,0))</f>
        <v/>
      </c>
      <c r="V1015" s="5" t="str">
        <f>IF(B1015="","",VLOOKUP(AC1015,Varsayımlar!$B:$Q,13,0))</f>
        <v/>
      </c>
      <c r="W1015" s="5" t="str">
        <f>IF(B1015="","",VLOOKUP(AC1015,Varsayımlar!$B:$Q,14,0))</f>
        <v/>
      </c>
      <c r="AA1015" s="5" t="str">
        <f>IF(B1015="","",VLOOKUP(AC1015,Varsayımlar!$B:$Q,15,0))</f>
        <v/>
      </c>
      <c r="AB1015" s="5" t="str">
        <f>IF(B1015="","",VLOOKUP(AC1015,Varsayımlar!$B:$Q,16,0))</f>
        <v/>
      </c>
      <c r="AC1015" s="5" t="str">
        <f t="shared" si="28"/>
        <v/>
      </c>
    </row>
    <row r="1016" spans="2:29" hidden="1" x14ac:dyDescent="0.25">
      <c r="C1016" s="3" t="str">
        <f>IF(B1016="","",VLOOKUP(AC1016,Varsayımlar!$B:$Q,3,0))</f>
        <v/>
      </c>
      <c r="H1016" s="2" t="str">
        <f>IF(B1016="","",VLOOKUP(AC1016,Varsayımlar!$B:$Q,5,0))</f>
        <v/>
      </c>
      <c r="J1016" s="2" t="str">
        <f>IF(B1016="","",VLOOKUP(AC1016,Varsayımlar!$B:$Q,6,0))</f>
        <v/>
      </c>
      <c r="P1016" s="2" t="str">
        <f>IF(B1016="","",VLOOKUP(AC1016,Varsayımlar!$B:$Q,7,0)*K1016)</f>
        <v/>
      </c>
      <c r="Q1016" s="2" t="str">
        <f>IF(B1016="","",VLOOKUP(AC1016,Varsayımlar!$B:$Q,8,0))</f>
        <v/>
      </c>
      <c r="R1016" s="2" t="str">
        <f>IF(B1016="","",VLOOKUP(AC1016,Varsayımlar!$B:$Q,9,0))</f>
        <v/>
      </c>
      <c r="S1016" s="2" t="str">
        <f>IF(B1016="","",VLOOKUP(AC1016,Varsayımlar!$B:$Q,10,0))</f>
        <v/>
      </c>
      <c r="T1016" s="2" t="str">
        <f>IF(B1016="","",VLOOKUP(AC1016,Varsayımlar!$B:$Q,11,0))</f>
        <v/>
      </c>
      <c r="U1016" s="2" t="str">
        <f>IF(B1016="","",VLOOKUP(AC1016,Varsayımlar!$B:$Q,12,0))</f>
        <v/>
      </c>
      <c r="V1016" s="2" t="str">
        <f>IF(B1016="","",VLOOKUP(AC1016,Varsayımlar!$B:$Q,13,0))</f>
        <v/>
      </c>
      <c r="W1016" s="2" t="str">
        <f>IF(B1016="","",VLOOKUP(AC1016,Varsayımlar!$B:$Q,14,0))</f>
        <v/>
      </c>
      <c r="AA1016" s="2" t="str">
        <f>IF(B1016="","",VLOOKUP(AC1016,Varsayımlar!$B:$Q,15,0))</f>
        <v/>
      </c>
      <c r="AB1016" s="2" t="str">
        <f>IF(B1016="","",VLOOKUP(AC1016,Varsayımlar!$B:$Q,16,0))</f>
        <v/>
      </c>
      <c r="AC1016" s="2" t="str">
        <f t="shared" si="28"/>
        <v/>
      </c>
    </row>
    <row r="1017" spans="2:29" hidden="1" x14ac:dyDescent="0.25">
      <c r="B1017" s="6"/>
      <c r="C1017" s="7" t="str">
        <f>IF(B1017="","",VLOOKUP(AC1017,Varsayımlar!$B:$Q,3,0))</f>
        <v/>
      </c>
      <c r="D1017" s="7"/>
      <c r="H1017" s="5" t="str">
        <f>IF(B1017="","",VLOOKUP(AC1017,Varsayımlar!$B:$Q,5,0))</f>
        <v/>
      </c>
      <c r="I1017" s="5"/>
      <c r="J1017" s="5" t="str">
        <f>IF(B1017="","",VLOOKUP(AC1017,Varsayımlar!$B:$Q,6,0))</f>
        <v/>
      </c>
      <c r="P1017" s="5" t="str">
        <f>IF(B1017="","",VLOOKUP(AC1017,Varsayımlar!$B:$Q,7,0)*K1017)</f>
        <v/>
      </c>
      <c r="Q1017" s="5" t="str">
        <f>IF(B1017="","",VLOOKUP(AC1017,Varsayımlar!$B:$Q,8,0))</f>
        <v/>
      </c>
      <c r="R1017" s="5" t="str">
        <f>IF(B1017="","",VLOOKUP(AC1017,Varsayımlar!$B:$Q,9,0))</f>
        <v/>
      </c>
      <c r="S1017" s="5" t="str">
        <f>IF(B1017="","",VLOOKUP(AC1017,Varsayımlar!$B:$Q,10,0))</f>
        <v/>
      </c>
      <c r="T1017" s="5" t="str">
        <f>IF(B1017="","",VLOOKUP(AC1017,Varsayımlar!$B:$Q,11,0))</f>
        <v/>
      </c>
      <c r="U1017" s="5" t="str">
        <f>IF(B1017="","",VLOOKUP(AC1017,Varsayımlar!$B:$Q,12,0))</f>
        <v/>
      </c>
      <c r="V1017" s="5" t="str">
        <f>IF(B1017="","",VLOOKUP(AC1017,Varsayımlar!$B:$Q,13,0))</f>
        <v/>
      </c>
      <c r="W1017" s="5" t="str">
        <f>IF(B1017="","",VLOOKUP(AC1017,Varsayımlar!$B:$Q,14,0))</f>
        <v/>
      </c>
      <c r="AA1017" s="5" t="str">
        <f>IF(B1017="","",VLOOKUP(AC1017,Varsayımlar!$B:$Q,15,0))</f>
        <v/>
      </c>
      <c r="AB1017" s="5" t="str">
        <f>IF(B1017="","",VLOOKUP(AC1017,Varsayımlar!$B:$Q,16,0))</f>
        <v/>
      </c>
      <c r="AC1017" s="5" t="str">
        <f t="shared" si="28"/>
        <v/>
      </c>
    </row>
    <row r="1018" spans="2:29" hidden="1" x14ac:dyDescent="0.25">
      <c r="C1018" s="3" t="str">
        <f>IF(B1018="","",VLOOKUP(AC1018,Varsayımlar!$B:$Q,3,0))</f>
        <v/>
      </c>
      <c r="H1018" s="2" t="str">
        <f>IF(B1018="","",VLOOKUP(AC1018,Varsayımlar!$B:$Q,5,0))</f>
        <v/>
      </c>
      <c r="J1018" s="2" t="str">
        <f>IF(B1018="","",VLOOKUP(AC1018,Varsayımlar!$B:$Q,6,0))</f>
        <v/>
      </c>
      <c r="P1018" s="2" t="str">
        <f>IF(B1018="","",VLOOKUP(AC1018,Varsayımlar!$B:$Q,7,0)*K1018)</f>
        <v/>
      </c>
      <c r="Q1018" s="2" t="str">
        <f>IF(B1018="","",VLOOKUP(AC1018,Varsayımlar!$B:$Q,8,0))</f>
        <v/>
      </c>
      <c r="R1018" s="2" t="str">
        <f>IF(B1018="","",VLOOKUP(AC1018,Varsayımlar!$B:$Q,9,0))</f>
        <v/>
      </c>
      <c r="S1018" s="2" t="str">
        <f>IF(B1018="","",VLOOKUP(AC1018,Varsayımlar!$B:$Q,10,0))</f>
        <v/>
      </c>
      <c r="T1018" s="2" t="str">
        <f>IF(B1018="","",VLOOKUP(AC1018,Varsayımlar!$B:$Q,11,0))</f>
        <v/>
      </c>
      <c r="U1018" s="2" t="str">
        <f>IF(B1018="","",VLOOKUP(AC1018,Varsayımlar!$B:$Q,12,0))</f>
        <v/>
      </c>
      <c r="V1018" s="2" t="str">
        <f>IF(B1018="","",VLOOKUP(AC1018,Varsayımlar!$B:$Q,13,0))</f>
        <v/>
      </c>
      <c r="W1018" s="2" t="str">
        <f>IF(B1018="","",VLOOKUP(AC1018,Varsayımlar!$B:$Q,14,0))</f>
        <v/>
      </c>
      <c r="AA1018" s="2" t="str">
        <f>IF(B1018="","",VLOOKUP(AC1018,Varsayımlar!$B:$Q,15,0))</f>
        <v/>
      </c>
      <c r="AB1018" s="2" t="str">
        <f>IF(B1018="","",VLOOKUP(AC1018,Varsayımlar!$B:$Q,16,0))</f>
        <v/>
      </c>
      <c r="AC1018" s="2" t="str">
        <f t="shared" si="28"/>
        <v/>
      </c>
    </row>
    <row r="1019" spans="2:29" hidden="1" x14ac:dyDescent="0.25">
      <c r="B1019" s="6"/>
      <c r="C1019" s="7" t="str">
        <f>IF(B1019="","",VLOOKUP(AC1019,Varsayımlar!$B:$Q,3,0))</f>
        <v/>
      </c>
      <c r="D1019" s="7"/>
      <c r="H1019" s="5" t="str">
        <f>IF(B1019="","",VLOOKUP(AC1019,Varsayımlar!$B:$Q,5,0))</f>
        <v/>
      </c>
      <c r="I1019" s="5"/>
      <c r="J1019" s="5" t="str">
        <f>IF(B1019="","",VLOOKUP(AC1019,Varsayımlar!$B:$Q,6,0))</f>
        <v/>
      </c>
      <c r="P1019" s="5" t="str">
        <f>IF(B1019="","",VLOOKUP(AC1019,Varsayımlar!$B:$Q,7,0)*K1019)</f>
        <v/>
      </c>
      <c r="Q1019" s="5" t="str">
        <f>IF(B1019="","",VLOOKUP(AC1019,Varsayımlar!$B:$Q,8,0))</f>
        <v/>
      </c>
      <c r="R1019" s="5" t="str">
        <f>IF(B1019="","",VLOOKUP(AC1019,Varsayımlar!$B:$Q,9,0))</f>
        <v/>
      </c>
      <c r="S1019" s="5" t="str">
        <f>IF(B1019="","",VLOOKUP(AC1019,Varsayımlar!$B:$Q,10,0))</f>
        <v/>
      </c>
      <c r="T1019" s="5" t="str">
        <f>IF(B1019="","",VLOOKUP(AC1019,Varsayımlar!$B:$Q,11,0))</f>
        <v/>
      </c>
      <c r="U1019" s="5" t="str">
        <f>IF(B1019="","",VLOOKUP(AC1019,Varsayımlar!$B:$Q,12,0))</f>
        <v/>
      </c>
      <c r="V1019" s="5" t="str">
        <f>IF(B1019="","",VLOOKUP(AC1019,Varsayımlar!$B:$Q,13,0))</f>
        <v/>
      </c>
      <c r="W1019" s="5" t="str">
        <f>IF(B1019="","",VLOOKUP(AC1019,Varsayımlar!$B:$Q,14,0))</f>
        <v/>
      </c>
      <c r="AA1019" s="5" t="str">
        <f>IF(B1019="","",VLOOKUP(AC1019,Varsayımlar!$B:$Q,15,0))</f>
        <v/>
      </c>
      <c r="AB1019" s="5" t="str">
        <f>IF(B1019="","",VLOOKUP(AC1019,Varsayımlar!$B:$Q,16,0))</f>
        <v/>
      </c>
      <c r="AC1019" s="5" t="str">
        <f t="shared" si="28"/>
        <v/>
      </c>
    </row>
    <row r="1020" spans="2:29" hidden="1" x14ac:dyDescent="0.25">
      <c r="C1020" s="3" t="str">
        <f>IF(B1020="","",VLOOKUP(AC1020,Varsayımlar!$B:$Q,3,0))</f>
        <v/>
      </c>
      <c r="H1020" s="2" t="str">
        <f>IF(B1020="","",VLOOKUP(AC1020,Varsayımlar!$B:$Q,5,0))</f>
        <v/>
      </c>
      <c r="J1020" s="2" t="str">
        <f>IF(B1020="","",VLOOKUP(AC1020,Varsayımlar!$B:$Q,6,0))</f>
        <v/>
      </c>
      <c r="P1020" s="2" t="str">
        <f>IF(B1020="","",VLOOKUP(AC1020,Varsayımlar!$B:$Q,7,0)*K1020)</f>
        <v/>
      </c>
      <c r="Q1020" s="2" t="str">
        <f>IF(B1020="","",VLOOKUP(AC1020,Varsayımlar!$B:$Q,8,0))</f>
        <v/>
      </c>
      <c r="R1020" s="2" t="str">
        <f>IF(B1020="","",VLOOKUP(AC1020,Varsayımlar!$B:$Q,9,0))</f>
        <v/>
      </c>
      <c r="S1020" s="2" t="str">
        <f>IF(B1020="","",VLOOKUP(AC1020,Varsayımlar!$B:$Q,10,0))</f>
        <v/>
      </c>
      <c r="T1020" s="2" t="str">
        <f>IF(B1020="","",VLOOKUP(AC1020,Varsayımlar!$B:$Q,11,0))</f>
        <v/>
      </c>
      <c r="U1020" s="2" t="str">
        <f>IF(B1020="","",VLOOKUP(AC1020,Varsayımlar!$B:$Q,12,0))</f>
        <v/>
      </c>
      <c r="V1020" s="2" t="str">
        <f>IF(B1020="","",VLOOKUP(AC1020,Varsayımlar!$B:$Q,13,0))</f>
        <v/>
      </c>
      <c r="W1020" s="2" t="str">
        <f>IF(B1020="","",VLOOKUP(AC1020,Varsayımlar!$B:$Q,14,0))</f>
        <v/>
      </c>
      <c r="AA1020" s="2" t="str">
        <f>IF(B1020="","",VLOOKUP(AC1020,Varsayımlar!$B:$Q,15,0))</f>
        <v/>
      </c>
      <c r="AB1020" s="2" t="str">
        <f>IF(B1020="","",VLOOKUP(AC1020,Varsayımlar!$B:$Q,16,0))</f>
        <v/>
      </c>
      <c r="AC1020" s="2" t="str">
        <f t="shared" si="28"/>
        <v/>
      </c>
    </row>
    <row r="1021" spans="2:29" hidden="1" x14ac:dyDescent="0.25">
      <c r="B1021" s="6"/>
      <c r="C1021" s="7" t="str">
        <f>IF(B1021="","",VLOOKUP(AC1021,Varsayımlar!$B:$Q,3,0))</f>
        <v/>
      </c>
      <c r="D1021" s="7"/>
      <c r="H1021" s="5" t="str">
        <f>IF(B1021="","",VLOOKUP(AC1021,Varsayımlar!$B:$Q,5,0))</f>
        <v/>
      </c>
      <c r="I1021" s="5"/>
      <c r="J1021" s="5" t="str">
        <f>IF(B1021="","",VLOOKUP(AC1021,Varsayımlar!$B:$Q,6,0))</f>
        <v/>
      </c>
      <c r="P1021" s="5" t="str">
        <f>IF(B1021="","",VLOOKUP(AC1021,Varsayımlar!$B:$Q,7,0)*K1021)</f>
        <v/>
      </c>
      <c r="Q1021" s="5" t="str">
        <f>IF(B1021="","",VLOOKUP(AC1021,Varsayımlar!$B:$Q,8,0))</f>
        <v/>
      </c>
      <c r="R1021" s="5" t="str">
        <f>IF(B1021="","",VLOOKUP(AC1021,Varsayımlar!$B:$Q,9,0))</f>
        <v/>
      </c>
      <c r="S1021" s="5" t="str">
        <f>IF(B1021="","",VLOOKUP(AC1021,Varsayımlar!$B:$Q,10,0))</f>
        <v/>
      </c>
      <c r="T1021" s="5" t="str">
        <f>IF(B1021="","",VLOOKUP(AC1021,Varsayımlar!$B:$Q,11,0))</f>
        <v/>
      </c>
      <c r="U1021" s="5" t="str">
        <f>IF(B1021="","",VLOOKUP(AC1021,Varsayımlar!$B:$Q,12,0))</f>
        <v/>
      </c>
      <c r="V1021" s="5" t="str">
        <f>IF(B1021="","",VLOOKUP(AC1021,Varsayımlar!$B:$Q,13,0))</f>
        <v/>
      </c>
      <c r="W1021" s="5" t="str">
        <f>IF(B1021="","",VLOOKUP(AC1021,Varsayımlar!$B:$Q,14,0))</f>
        <v/>
      </c>
      <c r="AA1021" s="5" t="str">
        <f>IF(B1021="","",VLOOKUP(AC1021,Varsayımlar!$B:$Q,15,0))</f>
        <v/>
      </c>
      <c r="AB1021" s="5" t="str">
        <f>IF(B1021="","",VLOOKUP(AC1021,Varsayımlar!$B:$Q,16,0))</f>
        <v/>
      </c>
      <c r="AC1021" s="5" t="str">
        <f t="shared" si="28"/>
        <v/>
      </c>
    </row>
    <row r="1022" spans="2:29" hidden="1" x14ac:dyDescent="0.25">
      <c r="C1022" s="3" t="str">
        <f>IF(B1022="","",VLOOKUP(AC1022,Varsayımlar!$B:$Q,3,0))</f>
        <v/>
      </c>
      <c r="H1022" s="2" t="str">
        <f>IF(B1022="","",VLOOKUP(AC1022,Varsayımlar!$B:$Q,5,0))</f>
        <v/>
      </c>
      <c r="J1022" s="2" t="str">
        <f>IF(B1022="","",VLOOKUP(AC1022,Varsayımlar!$B:$Q,6,0))</f>
        <v/>
      </c>
      <c r="P1022" s="2" t="str">
        <f>IF(B1022="","",VLOOKUP(AC1022,Varsayımlar!$B:$Q,7,0)*K1022)</f>
        <v/>
      </c>
      <c r="Q1022" s="2" t="str">
        <f>IF(B1022="","",VLOOKUP(AC1022,Varsayımlar!$B:$Q,8,0))</f>
        <v/>
      </c>
      <c r="R1022" s="2" t="str">
        <f>IF(B1022="","",VLOOKUP(AC1022,Varsayımlar!$B:$Q,9,0))</f>
        <v/>
      </c>
      <c r="S1022" s="2" t="str">
        <f>IF(B1022="","",VLOOKUP(AC1022,Varsayımlar!$B:$Q,10,0))</f>
        <v/>
      </c>
      <c r="T1022" s="2" t="str">
        <f>IF(B1022="","",VLOOKUP(AC1022,Varsayımlar!$B:$Q,11,0))</f>
        <v/>
      </c>
      <c r="U1022" s="2" t="str">
        <f>IF(B1022="","",VLOOKUP(AC1022,Varsayımlar!$B:$Q,12,0))</f>
        <v/>
      </c>
      <c r="V1022" s="2" t="str">
        <f>IF(B1022="","",VLOOKUP(AC1022,Varsayımlar!$B:$Q,13,0))</f>
        <v/>
      </c>
      <c r="W1022" s="2" t="str">
        <f>IF(B1022="","",VLOOKUP(AC1022,Varsayımlar!$B:$Q,14,0))</f>
        <v/>
      </c>
      <c r="AA1022" s="2" t="str">
        <f>IF(B1022="","",VLOOKUP(AC1022,Varsayımlar!$B:$Q,15,0))</f>
        <v/>
      </c>
      <c r="AB1022" s="2" t="str">
        <f>IF(B1022="","",VLOOKUP(AC1022,Varsayımlar!$B:$Q,16,0))</f>
        <v/>
      </c>
      <c r="AC1022" s="2" t="str">
        <f t="shared" si="28"/>
        <v/>
      </c>
    </row>
    <row r="1023" spans="2:29" hidden="1" x14ac:dyDescent="0.25">
      <c r="B1023" s="6"/>
      <c r="C1023" s="7" t="str">
        <f>IF(B1023="","",VLOOKUP(AC1023,Varsayımlar!$B:$Q,3,0))</f>
        <v/>
      </c>
      <c r="D1023" s="7"/>
      <c r="H1023" s="5" t="str">
        <f>IF(B1023="","",VLOOKUP(AC1023,Varsayımlar!$B:$Q,5,0))</f>
        <v/>
      </c>
      <c r="I1023" s="5"/>
      <c r="J1023" s="5" t="str">
        <f>IF(B1023="","",VLOOKUP(AC1023,Varsayımlar!$B:$Q,6,0))</f>
        <v/>
      </c>
      <c r="P1023" s="5" t="str">
        <f>IF(B1023="","",VLOOKUP(AC1023,Varsayımlar!$B:$Q,7,0)*K1023)</f>
        <v/>
      </c>
      <c r="Q1023" s="5" t="str">
        <f>IF(B1023="","",VLOOKUP(AC1023,Varsayımlar!$B:$Q,8,0))</f>
        <v/>
      </c>
      <c r="R1023" s="5" t="str">
        <f>IF(B1023="","",VLOOKUP(AC1023,Varsayımlar!$B:$Q,9,0))</f>
        <v/>
      </c>
      <c r="S1023" s="5" t="str">
        <f>IF(B1023="","",VLOOKUP(AC1023,Varsayımlar!$B:$Q,10,0))</f>
        <v/>
      </c>
      <c r="T1023" s="5" t="str">
        <f>IF(B1023="","",VLOOKUP(AC1023,Varsayımlar!$B:$Q,11,0))</f>
        <v/>
      </c>
      <c r="U1023" s="5" t="str">
        <f>IF(B1023="","",VLOOKUP(AC1023,Varsayımlar!$B:$Q,12,0))</f>
        <v/>
      </c>
      <c r="V1023" s="5" t="str">
        <f>IF(B1023="","",VLOOKUP(AC1023,Varsayımlar!$B:$Q,13,0))</f>
        <v/>
      </c>
      <c r="W1023" s="5" t="str">
        <f>IF(B1023="","",VLOOKUP(AC1023,Varsayımlar!$B:$Q,14,0))</f>
        <v/>
      </c>
      <c r="AA1023" s="5" t="str">
        <f>IF(B1023="","",VLOOKUP(AC1023,Varsayımlar!$B:$Q,15,0))</f>
        <v/>
      </c>
      <c r="AB1023" s="5" t="str">
        <f>IF(B1023="","",VLOOKUP(AC1023,Varsayımlar!$B:$Q,16,0))</f>
        <v/>
      </c>
      <c r="AC1023" s="5" t="str">
        <f t="shared" si="28"/>
        <v/>
      </c>
    </row>
    <row r="1024" spans="2:29" hidden="1" x14ac:dyDescent="0.25">
      <c r="C1024" s="3" t="str">
        <f>IF(B1024="","",VLOOKUP(AC1024,Varsayımlar!$B:$Q,3,0))</f>
        <v/>
      </c>
      <c r="H1024" s="2" t="str">
        <f>IF(B1024="","",VLOOKUP(AC1024,Varsayımlar!$B:$Q,5,0))</f>
        <v/>
      </c>
      <c r="J1024" s="2" t="str">
        <f>IF(B1024="","",VLOOKUP(AC1024,Varsayımlar!$B:$Q,6,0))</f>
        <v/>
      </c>
      <c r="P1024" s="2" t="str">
        <f>IF(B1024="","",VLOOKUP(AC1024,Varsayımlar!$B:$Q,7,0)*K1024)</f>
        <v/>
      </c>
      <c r="Q1024" s="2" t="str">
        <f>IF(B1024="","",VLOOKUP(AC1024,Varsayımlar!$B:$Q,8,0))</f>
        <v/>
      </c>
      <c r="R1024" s="2" t="str">
        <f>IF(B1024="","",VLOOKUP(AC1024,Varsayımlar!$B:$Q,9,0))</f>
        <v/>
      </c>
      <c r="S1024" s="2" t="str">
        <f>IF(B1024="","",VLOOKUP(AC1024,Varsayımlar!$B:$Q,10,0))</f>
        <v/>
      </c>
      <c r="T1024" s="2" t="str">
        <f>IF(B1024="","",VLOOKUP(AC1024,Varsayımlar!$B:$Q,11,0))</f>
        <v/>
      </c>
      <c r="U1024" s="2" t="str">
        <f>IF(B1024="","",VLOOKUP(AC1024,Varsayımlar!$B:$Q,12,0))</f>
        <v/>
      </c>
      <c r="V1024" s="2" t="str">
        <f>IF(B1024="","",VLOOKUP(AC1024,Varsayımlar!$B:$Q,13,0))</f>
        <v/>
      </c>
      <c r="W1024" s="2" t="str">
        <f>IF(B1024="","",VLOOKUP(AC1024,Varsayımlar!$B:$Q,14,0))</f>
        <v/>
      </c>
      <c r="AA1024" s="2" t="str">
        <f>IF(B1024="","",VLOOKUP(AC1024,Varsayımlar!$B:$Q,15,0))</f>
        <v/>
      </c>
      <c r="AB1024" s="2" t="str">
        <f>IF(B1024="","",VLOOKUP(AC1024,Varsayımlar!$B:$Q,16,0))</f>
        <v/>
      </c>
      <c r="AC1024" s="2" t="str">
        <f t="shared" si="28"/>
        <v/>
      </c>
    </row>
    <row r="1025" spans="2:29" hidden="1" x14ac:dyDescent="0.25">
      <c r="B1025" s="6"/>
      <c r="C1025" s="7" t="str">
        <f>IF(B1025="","",VLOOKUP(AC1025,Varsayımlar!$B:$Q,3,0))</f>
        <v/>
      </c>
      <c r="D1025" s="7"/>
      <c r="H1025" s="5" t="str">
        <f>IF(B1025="","",VLOOKUP(AC1025,Varsayımlar!$B:$Q,5,0))</f>
        <v/>
      </c>
      <c r="I1025" s="5"/>
      <c r="J1025" s="5" t="str">
        <f>IF(B1025="","",VLOOKUP(AC1025,Varsayımlar!$B:$Q,6,0))</f>
        <v/>
      </c>
      <c r="P1025" s="5" t="str">
        <f>IF(B1025="","",VLOOKUP(AC1025,Varsayımlar!$B:$Q,7,0)*K1025)</f>
        <v/>
      </c>
      <c r="Q1025" s="5" t="str">
        <f>IF(B1025="","",VLOOKUP(AC1025,Varsayımlar!$B:$Q,8,0))</f>
        <v/>
      </c>
      <c r="R1025" s="5" t="str">
        <f>IF(B1025="","",VLOOKUP(AC1025,Varsayımlar!$B:$Q,9,0))</f>
        <v/>
      </c>
      <c r="S1025" s="5" t="str">
        <f>IF(B1025="","",VLOOKUP(AC1025,Varsayımlar!$B:$Q,10,0))</f>
        <v/>
      </c>
      <c r="T1025" s="5" t="str">
        <f>IF(B1025="","",VLOOKUP(AC1025,Varsayımlar!$B:$Q,11,0))</f>
        <v/>
      </c>
      <c r="U1025" s="5" t="str">
        <f>IF(B1025="","",VLOOKUP(AC1025,Varsayımlar!$B:$Q,12,0))</f>
        <v/>
      </c>
      <c r="V1025" s="5" t="str">
        <f>IF(B1025="","",VLOOKUP(AC1025,Varsayımlar!$B:$Q,13,0))</f>
        <v/>
      </c>
      <c r="W1025" s="5" t="str">
        <f>IF(B1025="","",VLOOKUP(AC1025,Varsayımlar!$B:$Q,14,0))</f>
        <v/>
      </c>
      <c r="AA1025" s="5" t="str">
        <f>IF(B1025="","",VLOOKUP(AC1025,Varsayımlar!$B:$Q,15,0))</f>
        <v/>
      </c>
      <c r="AB1025" s="5" t="str">
        <f>IF(B1025="","",VLOOKUP(AC1025,Varsayımlar!$B:$Q,16,0))</f>
        <v/>
      </c>
      <c r="AC1025" s="5" t="str">
        <f t="shared" si="28"/>
        <v/>
      </c>
    </row>
    <row r="1026" spans="2:29" hidden="1" x14ac:dyDescent="0.25">
      <c r="C1026" s="3" t="str">
        <f>IF(B1026="","",VLOOKUP(AC1026,Varsayımlar!$B:$Q,3,0))</f>
        <v/>
      </c>
      <c r="H1026" s="2" t="str">
        <f>IF(B1026="","",VLOOKUP(AC1026,Varsayımlar!$B:$Q,5,0))</f>
        <v/>
      </c>
      <c r="J1026" s="2" t="str">
        <f>IF(B1026="","",VLOOKUP(AC1026,Varsayımlar!$B:$Q,6,0))</f>
        <v/>
      </c>
      <c r="P1026" s="2" t="str">
        <f>IF(B1026="","",VLOOKUP(AC1026,Varsayımlar!$B:$Q,7,0)*K1026)</f>
        <v/>
      </c>
      <c r="Q1026" s="2" t="str">
        <f>IF(B1026="","",VLOOKUP(AC1026,Varsayımlar!$B:$Q,8,0))</f>
        <v/>
      </c>
      <c r="R1026" s="2" t="str">
        <f>IF(B1026="","",VLOOKUP(AC1026,Varsayımlar!$B:$Q,9,0))</f>
        <v/>
      </c>
      <c r="S1026" s="2" t="str">
        <f>IF(B1026="","",VLOOKUP(AC1026,Varsayımlar!$B:$Q,10,0))</f>
        <v/>
      </c>
      <c r="T1026" s="2" t="str">
        <f>IF(B1026="","",VLOOKUP(AC1026,Varsayımlar!$B:$Q,11,0))</f>
        <v/>
      </c>
      <c r="U1026" s="2" t="str">
        <f>IF(B1026="","",VLOOKUP(AC1026,Varsayımlar!$B:$Q,12,0))</f>
        <v/>
      </c>
      <c r="V1026" s="2" t="str">
        <f>IF(B1026="","",VLOOKUP(AC1026,Varsayımlar!$B:$Q,13,0))</f>
        <v/>
      </c>
      <c r="W1026" s="2" t="str">
        <f>IF(B1026="","",VLOOKUP(AC1026,Varsayımlar!$B:$Q,14,0))</f>
        <v/>
      </c>
      <c r="AA1026" s="2" t="str">
        <f>IF(B1026="","",VLOOKUP(AC1026,Varsayımlar!$B:$Q,15,0))</f>
        <v/>
      </c>
      <c r="AB1026" s="2" t="str">
        <f>IF(B1026="","",VLOOKUP(AC1026,Varsayımlar!$B:$Q,16,0))</f>
        <v/>
      </c>
      <c r="AC1026" s="2" t="str">
        <f t="shared" si="28"/>
        <v/>
      </c>
    </row>
    <row r="1027" spans="2:29" hidden="1" x14ac:dyDescent="0.25">
      <c r="B1027" s="6"/>
      <c r="C1027" s="7" t="str">
        <f>IF(B1027="","",VLOOKUP(AC1027,Varsayımlar!$B:$Q,3,0))</f>
        <v/>
      </c>
      <c r="D1027" s="7"/>
      <c r="H1027" s="5" t="str">
        <f>IF(B1027="","",VLOOKUP(AC1027,Varsayımlar!$B:$Q,5,0))</f>
        <v/>
      </c>
      <c r="I1027" s="5"/>
      <c r="J1027" s="5" t="str">
        <f>IF(B1027="","",VLOOKUP(AC1027,Varsayımlar!$B:$Q,6,0))</f>
        <v/>
      </c>
      <c r="P1027" s="5" t="str">
        <f>IF(B1027="","",VLOOKUP(AC1027,Varsayımlar!$B:$Q,7,0)*K1027)</f>
        <v/>
      </c>
      <c r="Q1027" s="5" t="str">
        <f>IF(B1027="","",VLOOKUP(AC1027,Varsayımlar!$B:$Q,8,0))</f>
        <v/>
      </c>
      <c r="R1027" s="5" t="str">
        <f>IF(B1027="","",VLOOKUP(AC1027,Varsayımlar!$B:$Q,9,0))</f>
        <v/>
      </c>
      <c r="S1027" s="5" t="str">
        <f>IF(B1027="","",VLOOKUP(AC1027,Varsayımlar!$B:$Q,10,0))</f>
        <v/>
      </c>
      <c r="T1027" s="5" t="str">
        <f>IF(B1027="","",VLOOKUP(AC1027,Varsayımlar!$B:$Q,11,0))</f>
        <v/>
      </c>
      <c r="U1027" s="5" t="str">
        <f>IF(B1027="","",VLOOKUP(AC1027,Varsayımlar!$B:$Q,12,0))</f>
        <v/>
      </c>
      <c r="V1027" s="5" t="str">
        <f>IF(B1027="","",VLOOKUP(AC1027,Varsayımlar!$B:$Q,13,0))</f>
        <v/>
      </c>
      <c r="W1027" s="5" t="str">
        <f>IF(B1027="","",VLOOKUP(AC1027,Varsayımlar!$B:$Q,14,0))</f>
        <v/>
      </c>
      <c r="AA1027" s="5" t="str">
        <f>IF(B1027="","",VLOOKUP(AC1027,Varsayımlar!$B:$Q,15,0))</f>
        <v/>
      </c>
      <c r="AB1027" s="5" t="str">
        <f>IF(B1027="","",VLOOKUP(AC1027,Varsayımlar!$B:$Q,16,0))</f>
        <v/>
      </c>
      <c r="AC1027" s="5" t="str">
        <f t="shared" si="28"/>
        <v/>
      </c>
    </row>
    <row r="1028" spans="2:29" hidden="1" x14ac:dyDescent="0.25">
      <c r="C1028" s="3" t="str">
        <f>IF(B1028="","",VLOOKUP(AC1028,Varsayımlar!$B:$Q,3,0))</f>
        <v/>
      </c>
      <c r="H1028" s="2" t="str">
        <f>IF(B1028="","",VLOOKUP(AC1028,Varsayımlar!$B:$Q,5,0))</f>
        <v/>
      </c>
      <c r="J1028" s="2" t="str">
        <f>IF(B1028="","",VLOOKUP(AC1028,Varsayımlar!$B:$Q,6,0))</f>
        <v/>
      </c>
      <c r="P1028" s="2" t="str">
        <f>IF(B1028="","",VLOOKUP(AC1028,Varsayımlar!$B:$Q,7,0)*K1028)</f>
        <v/>
      </c>
      <c r="Q1028" s="2" t="str">
        <f>IF(B1028="","",VLOOKUP(AC1028,Varsayımlar!$B:$Q,8,0))</f>
        <v/>
      </c>
      <c r="R1028" s="2" t="str">
        <f>IF(B1028="","",VLOOKUP(AC1028,Varsayımlar!$B:$Q,9,0))</f>
        <v/>
      </c>
      <c r="S1028" s="2" t="str">
        <f>IF(B1028="","",VLOOKUP(AC1028,Varsayımlar!$B:$Q,10,0))</f>
        <v/>
      </c>
      <c r="T1028" s="2" t="str">
        <f>IF(B1028="","",VLOOKUP(AC1028,Varsayımlar!$B:$Q,11,0))</f>
        <v/>
      </c>
      <c r="U1028" s="2" t="str">
        <f>IF(B1028="","",VLOOKUP(AC1028,Varsayımlar!$B:$Q,12,0))</f>
        <v/>
      </c>
      <c r="V1028" s="2" t="str">
        <f>IF(B1028="","",VLOOKUP(AC1028,Varsayımlar!$B:$Q,13,0))</f>
        <v/>
      </c>
      <c r="W1028" s="2" t="str">
        <f>IF(B1028="","",VLOOKUP(AC1028,Varsayımlar!$B:$Q,14,0))</f>
        <v/>
      </c>
      <c r="AA1028" s="2" t="str">
        <f>IF(B1028="","",VLOOKUP(AC1028,Varsayımlar!$B:$Q,15,0))</f>
        <v/>
      </c>
      <c r="AB1028" s="2" t="str">
        <f>IF(B1028="","",VLOOKUP(AC1028,Varsayımlar!$B:$Q,16,0))</f>
        <v/>
      </c>
      <c r="AC1028" s="2" t="str">
        <f t="shared" si="28"/>
        <v/>
      </c>
    </row>
    <row r="1029" spans="2:29" hidden="1" x14ac:dyDescent="0.25">
      <c r="B1029" s="6"/>
      <c r="C1029" s="7" t="str">
        <f>IF(B1029="","",VLOOKUP(AC1029,Varsayımlar!$B:$Q,3,0))</f>
        <v/>
      </c>
      <c r="D1029" s="7"/>
      <c r="H1029" s="5" t="str">
        <f>IF(B1029="","",VLOOKUP(AC1029,Varsayımlar!$B:$Q,5,0))</f>
        <v/>
      </c>
      <c r="I1029" s="5"/>
      <c r="J1029" s="5" t="str">
        <f>IF(B1029="","",VLOOKUP(AC1029,Varsayımlar!$B:$Q,6,0))</f>
        <v/>
      </c>
      <c r="P1029" s="5" t="str">
        <f>IF(B1029="","",VLOOKUP(AC1029,Varsayımlar!$B:$Q,7,0)*K1029)</f>
        <v/>
      </c>
      <c r="Q1029" s="5" t="str">
        <f>IF(B1029="","",VLOOKUP(AC1029,Varsayımlar!$B:$Q,8,0))</f>
        <v/>
      </c>
      <c r="R1029" s="5" t="str">
        <f>IF(B1029="","",VLOOKUP(AC1029,Varsayımlar!$B:$Q,9,0))</f>
        <v/>
      </c>
      <c r="S1029" s="5" t="str">
        <f>IF(B1029="","",VLOOKUP(AC1029,Varsayımlar!$B:$Q,10,0))</f>
        <v/>
      </c>
      <c r="T1029" s="5" t="str">
        <f>IF(B1029="","",VLOOKUP(AC1029,Varsayımlar!$B:$Q,11,0))</f>
        <v/>
      </c>
      <c r="U1029" s="5" t="str">
        <f>IF(B1029="","",VLOOKUP(AC1029,Varsayımlar!$B:$Q,12,0))</f>
        <v/>
      </c>
      <c r="V1029" s="5" t="str">
        <f>IF(B1029="","",VLOOKUP(AC1029,Varsayımlar!$B:$Q,13,0))</f>
        <v/>
      </c>
      <c r="W1029" s="5" t="str">
        <f>IF(B1029="","",VLOOKUP(AC1029,Varsayımlar!$B:$Q,14,0))</f>
        <v/>
      </c>
      <c r="AA1029" s="5" t="str">
        <f>IF(B1029="","",VLOOKUP(AC1029,Varsayımlar!$B:$Q,15,0))</f>
        <v/>
      </c>
      <c r="AB1029" s="5" t="str">
        <f>IF(B1029="","",VLOOKUP(AC1029,Varsayımlar!$B:$Q,16,0))</f>
        <v/>
      </c>
      <c r="AC1029" s="5" t="str">
        <f t="shared" si="28"/>
        <v/>
      </c>
    </row>
    <row r="1030" spans="2:29" hidden="1" x14ac:dyDescent="0.25">
      <c r="C1030" s="3" t="str">
        <f>IF(B1030="","",VLOOKUP(AC1030,Varsayımlar!$B:$Q,3,0))</f>
        <v/>
      </c>
      <c r="H1030" s="2" t="str">
        <f>IF(B1030="","",VLOOKUP(AC1030,Varsayımlar!$B:$Q,5,0))</f>
        <v/>
      </c>
      <c r="J1030" s="2" t="str">
        <f>IF(B1030="","",VLOOKUP(AC1030,Varsayımlar!$B:$Q,6,0))</f>
        <v/>
      </c>
      <c r="P1030" s="2" t="str">
        <f>IF(B1030="","",VLOOKUP(AC1030,Varsayımlar!$B:$Q,7,0)*K1030)</f>
        <v/>
      </c>
      <c r="Q1030" s="2" t="str">
        <f>IF(B1030="","",VLOOKUP(AC1030,Varsayımlar!$B:$Q,8,0))</f>
        <v/>
      </c>
      <c r="R1030" s="2" t="str">
        <f>IF(B1030="","",VLOOKUP(AC1030,Varsayımlar!$B:$Q,9,0))</f>
        <v/>
      </c>
      <c r="S1030" s="2" t="str">
        <f>IF(B1030="","",VLOOKUP(AC1030,Varsayımlar!$B:$Q,10,0))</f>
        <v/>
      </c>
      <c r="T1030" s="2" t="str">
        <f>IF(B1030="","",VLOOKUP(AC1030,Varsayımlar!$B:$Q,11,0))</f>
        <v/>
      </c>
      <c r="U1030" s="2" t="str">
        <f>IF(B1030="","",VLOOKUP(AC1030,Varsayımlar!$B:$Q,12,0))</f>
        <v/>
      </c>
      <c r="V1030" s="2" t="str">
        <f>IF(B1030="","",VLOOKUP(AC1030,Varsayımlar!$B:$Q,13,0))</f>
        <v/>
      </c>
      <c r="W1030" s="2" t="str">
        <f>IF(B1030="","",VLOOKUP(AC1030,Varsayımlar!$B:$Q,14,0))</f>
        <v/>
      </c>
      <c r="AA1030" s="2" t="str">
        <f>IF(B1030="","",VLOOKUP(AC1030,Varsayımlar!$B:$Q,15,0))</f>
        <v/>
      </c>
      <c r="AB1030" s="2" t="str">
        <f>IF(B1030="","",VLOOKUP(AC1030,Varsayımlar!$B:$Q,16,0))</f>
        <v/>
      </c>
      <c r="AC1030" s="2" t="str">
        <f t="shared" si="28"/>
        <v/>
      </c>
    </row>
    <row r="1031" spans="2:29" hidden="1" x14ac:dyDescent="0.25">
      <c r="B1031" s="6"/>
      <c r="C1031" s="7" t="str">
        <f>IF(B1031="","",VLOOKUP(AC1031,Varsayımlar!$B:$Q,3,0))</f>
        <v/>
      </c>
      <c r="D1031" s="7"/>
      <c r="H1031" s="5" t="str">
        <f>IF(B1031="","",VLOOKUP(AC1031,Varsayımlar!$B:$Q,5,0))</f>
        <v/>
      </c>
      <c r="I1031" s="5"/>
      <c r="J1031" s="5" t="str">
        <f>IF(B1031="","",VLOOKUP(AC1031,Varsayımlar!$B:$Q,6,0))</f>
        <v/>
      </c>
      <c r="P1031" s="5" t="str">
        <f>IF(B1031="","",VLOOKUP(AC1031,Varsayımlar!$B:$Q,7,0)*K1031)</f>
        <v/>
      </c>
      <c r="Q1031" s="5" t="str">
        <f>IF(B1031="","",VLOOKUP(AC1031,Varsayımlar!$B:$Q,8,0))</f>
        <v/>
      </c>
      <c r="R1031" s="5" t="str">
        <f>IF(B1031="","",VLOOKUP(AC1031,Varsayımlar!$B:$Q,9,0))</f>
        <v/>
      </c>
      <c r="S1031" s="5" t="str">
        <f>IF(B1031="","",VLOOKUP(AC1031,Varsayımlar!$B:$Q,10,0))</f>
        <v/>
      </c>
      <c r="T1031" s="5" t="str">
        <f>IF(B1031="","",VLOOKUP(AC1031,Varsayımlar!$B:$Q,11,0))</f>
        <v/>
      </c>
      <c r="U1031" s="5" t="str">
        <f>IF(B1031="","",VLOOKUP(AC1031,Varsayımlar!$B:$Q,12,0))</f>
        <v/>
      </c>
      <c r="V1031" s="5" t="str">
        <f>IF(B1031="","",VLOOKUP(AC1031,Varsayımlar!$B:$Q,13,0))</f>
        <v/>
      </c>
      <c r="W1031" s="5" t="str">
        <f>IF(B1031="","",VLOOKUP(AC1031,Varsayımlar!$B:$Q,14,0))</f>
        <v/>
      </c>
      <c r="AA1031" s="5" t="str">
        <f>IF(B1031="","",VLOOKUP(AC1031,Varsayımlar!$B:$Q,15,0))</f>
        <v/>
      </c>
      <c r="AB1031" s="5" t="str">
        <f>IF(B1031="","",VLOOKUP(AC1031,Varsayımlar!$B:$Q,16,0))</f>
        <v/>
      </c>
      <c r="AC1031" s="5" t="str">
        <f t="shared" si="28"/>
        <v/>
      </c>
    </row>
    <row r="1032" spans="2:29" hidden="1" x14ac:dyDescent="0.25">
      <c r="C1032" s="3" t="str">
        <f>IF(B1032="","",VLOOKUP(AC1032,Varsayımlar!$B:$Q,3,0))</f>
        <v/>
      </c>
      <c r="H1032" s="2" t="str">
        <f>IF(B1032="","",VLOOKUP(AC1032,Varsayımlar!$B:$Q,5,0))</f>
        <v/>
      </c>
      <c r="J1032" s="2" t="str">
        <f>IF(B1032="","",VLOOKUP(AC1032,Varsayımlar!$B:$Q,6,0))</f>
        <v/>
      </c>
      <c r="P1032" s="2" t="str">
        <f>IF(B1032="","",VLOOKUP(AC1032,Varsayımlar!$B:$Q,7,0)*K1032)</f>
        <v/>
      </c>
      <c r="Q1032" s="2" t="str">
        <f>IF(B1032="","",VLOOKUP(AC1032,Varsayımlar!$B:$Q,8,0))</f>
        <v/>
      </c>
      <c r="R1032" s="2" t="str">
        <f>IF(B1032="","",VLOOKUP(AC1032,Varsayımlar!$B:$Q,9,0))</f>
        <v/>
      </c>
      <c r="S1032" s="2" t="str">
        <f>IF(B1032="","",VLOOKUP(AC1032,Varsayımlar!$B:$Q,10,0))</f>
        <v/>
      </c>
      <c r="T1032" s="2" t="str">
        <f>IF(B1032="","",VLOOKUP(AC1032,Varsayımlar!$B:$Q,11,0))</f>
        <v/>
      </c>
      <c r="U1032" s="2" t="str">
        <f>IF(B1032="","",VLOOKUP(AC1032,Varsayımlar!$B:$Q,12,0))</f>
        <v/>
      </c>
      <c r="V1032" s="2" t="str">
        <f>IF(B1032="","",VLOOKUP(AC1032,Varsayımlar!$B:$Q,13,0))</f>
        <v/>
      </c>
      <c r="W1032" s="2" t="str">
        <f>IF(B1032="","",VLOOKUP(AC1032,Varsayımlar!$B:$Q,14,0))</f>
        <v/>
      </c>
      <c r="AA1032" s="2" t="str">
        <f>IF(B1032="","",VLOOKUP(AC1032,Varsayımlar!$B:$Q,15,0))</f>
        <v/>
      </c>
      <c r="AB1032" s="2" t="str">
        <f>IF(B1032="","",VLOOKUP(AC1032,Varsayımlar!$B:$Q,16,0))</f>
        <v/>
      </c>
      <c r="AC1032" s="2" t="str">
        <f t="shared" si="28"/>
        <v/>
      </c>
    </row>
    <row r="1033" spans="2:29" hidden="1" x14ac:dyDescent="0.25">
      <c r="B1033" s="6"/>
      <c r="C1033" s="7" t="str">
        <f>IF(B1033="","",VLOOKUP(AC1033,Varsayımlar!$B:$Q,3,0))</f>
        <v/>
      </c>
      <c r="D1033" s="7"/>
      <c r="H1033" s="5" t="str">
        <f>IF(B1033="","",VLOOKUP(AC1033,Varsayımlar!$B:$Q,5,0))</f>
        <v/>
      </c>
      <c r="I1033" s="5"/>
      <c r="J1033" s="5" t="str">
        <f>IF(B1033="","",VLOOKUP(AC1033,Varsayımlar!$B:$Q,6,0))</f>
        <v/>
      </c>
      <c r="P1033" s="5" t="str">
        <f>IF(B1033="","",VLOOKUP(AC1033,Varsayımlar!$B:$Q,7,0)*K1033)</f>
        <v/>
      </c>
      <c r="Q1033" s="5" t="str">
        <f>IF(B1033="","",VLOOKUP(AC1033,Varsayımlar!$B:$Q,8,0))</f>
        <v/>
      </c>
      <c r="R1033" s="5" t="str">
        <f>IF(B1033="","",VLOOKUP(AC1033,Varsayımlar!$B:$Q,9,0))</f>
        <v/>
      </c>
      <c r="S1033" s="5" t="str">
        <f>IF(B1033="","",VLOOKUP(AC1033,Varsayımlar!$B:$Q,10,0))</f>
        <v/>
      </c>
      <c r="T1033" s="5" t="str">
        <f>IF(B1033="","",VLOOKUP(AC1033,Varsayımlar!$B:$Q,11,0))</f>
        <v/>
      </c>
      <c r="U1033" s="5" t="str">
        <f>IF(B1033="","",VLOOKUP(AC1033,Varsayımlar!$B:$Q,12,0))</f>
        <v/>
      </c>
      <c r="V1033" s="5" t="str">
        <f>IF(B1033="","",VLOOKUP(AC1033,Varsayımlar!$B:$Q,13,0))</f>
        <v/>
      </c>
      <c r="W1033" s="5" t="str">
        <f>IF(B1033="","",VLOOKUP(AC1033,Varsayımlar!$B:$Q,14,0))</f>
        <v/>
      </c>
      <c r="AA1033" s="5" t="str">
        <f>IF(B1033="","",VLOOKUP(AC1033,Varsayımlar!$B:$Q,15,0))</f>
        <v/>
      </c>
      <c r="AB1033" s="5" t="str">
        <f>IF(B1033="","",VLOOKUP(AC1033,Varsayımlar!$B:$Q,16,0))</f>
        <v/>
      </c>
      <c r="AC1033" s="5" t="str">
        <f t="shared" si="28"/>
        <v/>
      </c>
    </row>
    <row r="1034" spans="2:29" hidden="1" x14ac:dyDescent="0.25">
      <c r="C1034" s="3" t="str">
        <f>IF(B1034="","",VLOOKUP(AC1034,Varsayımlar!$B:$Q,3,0))</f>
        <v/>
      </c>
      <c r="H1034" s="2" t="str">
        <f>IF(B1034="","",VLOOKUP(AC1034,Varsayımlar!$B:$Q,5,0))</f>
        <v/>
      </c>
      <c r="J1034" s="2" t="str">
        <f>IF(B1034="","",VLOOKUP(AC1034,Varsayımlar!$B:$Q,6,0))</f>
        <v/>
      </c>
      <c r="P1034" s="2" t="str">
        <f>IF(B1034="","",VLOOKUP(AC1034,Varsayımlar!$B:$Q,7,0)*K1034)</f>
        <v/>
      </c>
      <c r="Q1034" s="2" t="str">
        <f>IF(B1034="","",VLOOKUP(AC1034,Varsayımlar!$B:$Q,8,0))</f>
        <v/>
      </c>
      <c r="R1034" s="2" t="str">
        <f>IF(B1034="","",VLOOKUP(AC1034,Varsayımlar!$B:$Q,9,0))</f>
        <v/>
      </c>
      <c r="S1034" s="2" t="str">
        <f>IF(B1034="","",VLOOKUP(AC1034,Varsayımlar!$B:$Q,10,0))</f>
        <v/>
      </c>
      <c r="T1034" s="2" t="str">
        <f>IF(B1034="","",VLOOKUP(AC1034,Varsayımlar!$B:$Q,11,0))</f>
        <v/>
      </c>
      <c r="U1034" s="2" t="str">
        <f>IF(B1034="","",VLOOKUP(AC1034,Varsayımlar!$B:$Q,12,0))</f>
        <v/>
      </c>
      <c r="V1034" s="2" t="str">
        <f>IF(B1034="","",VLOOKUP(AC1034,Varsayımlar!$B:$Q,13,0))</f>
        <v/>
      </c>
      <c r="W1034" s="2" t="str">
        <f>IF(B1034="","",VLOOKUP(AC1034,Varsayımlar!$B:$Q,14,0))</f>
        <v/>
      </c>
      <c r="AA1034" s="2" t="str">
        <f>IF(B1034="","",VLOOKUP(AC1034,Varsayımlar!$B:$Q,15,0))</f>
        <v/>
      </c>
      <c r="AB1034" s="2" t="str">
        <f>IF(B1034="","",VLOOKUP(AC1034,Varsayımlar!$B:$Q,16,0))</f>
        <v/>
      </c>
      <c r="AC1034" s="2" t="str">
        <f t="shared" si="28"/>
        <v/>
      </c>
    </row>
    <row r="1035" spans="2:29" hidden="1" x14ac:dyDescent="0.25">
      <c r="B1035" s="6"/>
      <c r="C1035" s="7" t="str">
        <f>IF(B1035="","",VLOOKUP(AC1035,Varsayımlar!$B:$Q,3,0))</f>
        <v/>
      </c>
      <c r="D1035" s="7"/>
      <c r="H1035" s="5" t="str">
        <f>IF(B1035="","",VLOOKUP(AC1035,Varsayımlar!$B:$Q,5,0))</f>
        <v/>
      </c>
      <c r="I1035" s="5"/>
      <c r="J1035" s="5" t="str">
        <f>IF(B1035="","",VLOOKUP(AC1035,Varsayımlar!$B:$Q,6,0))</f>
        <v/>
      </c>
      <c r="P1035" s="5" t="str">
        <f>IF(B1035="","",VLOOKUP(AC1035,Varsayımlar!$B:$Q,7,0)*K1035)</f>
        <v/>
      </c>
      <c r="Q1035" s="5" t="str">
        <f>IF(B1035="","",VLOOKUP(AC1035,Varsayımlar!$B:$Q,8,0))</f>
        <v/>
      </c>
      <c r="R1035" s="5" t="str">
        <f>IF(B1035="","",VLOOKUP(AC1035,Varsayımlar!$B:$Q,9,0))</f>
        <v/>
      </c>
      <c r="S1035" s="5" t="str">
        <f>IF(B1035="","",VLOOKUP(AC1035,Varsayımlar!$B:$Q,10,0))</f>
        <v/>
      </c>
      <c r="T1035" s="5" t="str">
        <f>IF(B1035="","",VLOOKUP(AC1035,Varsayımlar!$B:$Q,11,0))</f>
        <v/>
      </c>
      <c r="U1035" s="5" t="str">
        <f>IF(B1035="","",VLOOKUP(AC1035,Varsayımlar!$B:$Q,12,0))</f>
        <v/>
      </c>
      <c r="V1035" s="5" t="str">
        <f>IF(B1035="","",VLOOKUP(AC1035,Varsayımlar!$B:$Q,13,0))</f>
        <v/>
      </c>
      <c r="W1035" s="5" t="str">
        <f>IF(B1035="","",VLOOKUP(AC1035,Varsayımlar!$B:$Q,14,0))</f>
        <v/>
      </c>
      <c r="AA1035" s="5" t="str">
        <f>IF(B1035="","",VLOOKUP(AC1035,Varsayımlar!$B:$Q,15,0))</f>
        <v/>
      </c>
      <c r="AB1035" s="5" t="str">
        <f>IF(B1035="","",VLOOKUP(AC1035,Varsayımlar!$B:$Q,16,0))</f>
        <v/>
      </c>
      <c r="AC1035" s="5" t="str">
        <f t="shared" si="28"/>
        <v/>
      </c>
    </row>
    <row r="1036" spans="2:29" hidden="1" x14ac:dyDescent="0.25">
      <c r="C1036" s="3" t="str">
        <f>IF(B1036="","",VLOOKUP(AC1036,Varsayımlar!$B:$Q,3,0))</f>
        <v/>
      </c>
      <c r="H1036" s="2" t="str">
        <f>IF(B1036="","",VLOOKUP(AC1036,Varsayımlar!$B:$Q,5,0))</f>
        <v/>
      </c>
      <c r="J1036" s="2" t="str">
        <f>IF(B1036="","",VLOOKUP(AC1036,Varsayımlar!$B:$Q,6,0))</f>
        <v/>
      </c>
      <c r="P1036" s="2" t="str">
        <f>IF(B1036="","",VLOOKUP(AC1036,Varsayımlar!$B:$Q,7,0)*K1036)</f>
        <v/>
      </c>
      <c r="Q1036" s="2" t="str">
        <f>IF(B1036="","",VLOOKUP(AC1036,Varsayımlar!$B:$Q,8,0))</f>
        <v/>
      </c>
      <c r="R1036" s="2" t="str">
        <f>IF(B1036="","",VLOOKUP(AC1036,Varsayımlar!$B:$Q,9,0))</f>
        <v/>
      </c>
      <c r="S1036" s="2" t="str">
        <f>IF(B1036="","",VLOOKUP(AC1036,Varsayımlar!$B:$Q,10,0))</f>
        <v/>
      </c>
      <c r="T1036" s="2" t="str">
        <f>IF(B1036="","",VLOOKUP(AC1036,Varsayımlar!$B:$Q,11,0))</f>
        <v/>
      </c>
      <c r="U1036" s="2" t="str">
        <f>IF(B1036="","",VLOOKUP(AC1036,Varsayımlar!$B:$Q,12,0))</f>
        <v/>
      </c>
      <c r="V1036" s="2" t="str">
        <f>IF(B1036="","",VLOOKUP(AC1036,Varsayımlar!$B:$Q,13,0))</f>
        <v/>
      </c>
      <c r="W1036" s="2" t="str">
        <f>IF(B1036="","",VLOOKUP(AC1036,Varsayımlar!$B:$Q,14,0))</f>
        <v/>
      </c>
      <c r="AA1036" s="2" t="str">
        <f>IF(B1036="","",VLOOKUP(AC1036,Varsayımlar!$B:$Q,15,0))</f>
        <v/>
      </c>
      <c r="AB1036" s="2" t="str">
        <f>IF(B1036="","",VLOOKUP(AC1036,Varsayımlar!$B:$Q,16,0))</f>
        <v/>
      </c>
      <c r="AC1036" s="2" t="str">
        <f t="shared" ref="AC1036:AC1099" si="29">IF(B1036="","",CONCATENATE(B1036,E1036))</f>
        <v/>
      </c>
    </row>
    <row r="1037" spans="2:29" hidden="1" x14ac:dyDescent="0.25">
      <c r="B1037" s="6"/>
      <c r="C1037" s="7" t="str">
        <f>IF(B1037="","",VLOOKUP(AC1037,Varsayımlar!$B:$Q,3,0))</f>
        <v/>
      </c>
      <c r="D1037" s="7"/>
      <c r="H1037" s="5" t="str">
        <f>IF(B1037="","",VLOOKUP(AC1037,Varsayımlar!$B:$Q,5,0))</f>
        <v/>
      </c>
      <c r="I1037" s="5"/>
      <c r="J1037" s="5" t="str">
        <f>IF(B1037="","",VLOOKUP(AC1037,Varsayımlar!$B:$Q,6,0))</f>
        <v/>
      </c>
      <c r="P1037" s="5" t="str">
        <f>IF(B1037="","",VLOOKUP(AC1037,Varsayımlar!$B:$Q,7,0)*K1037)</f>
        <v/>
      </c>
      <c r="Q1037" s="5" t="str">
        <f>IF(B1037="","",VLOOKUP(AC1037,Varsayımlar!$B:$Q,8,0))</f>
        <v/>
      </c>
      <c r="R1037" s="5" t="str">
        <f>IF(B1037="","",VLOOKUP(AC1037,Varsayımlar!$B:$Q,9,0))</f>
        <v/>
      </c>
      <c r="S1037" s="5" t="str">
        <f>IF(B1037="","",VLOOKUP(AC1037,Varsayımlar!$B:$Q,10,0))</f>
        <v/>
      </c>
      <c r="T1037" s="5" t="str">
        <f>IF(B1037="","",VLOOKUP(AC1037,Varsayımlar!$B:$Q,11,0))</f>
        <v/>
      </c>
      <c r="U1037" s="5" t="str">
        <f>IF(B1037="","",VLOOKUP(AC1037,Varsayımlar!$B:$Q,12,0))</f>
        <v/>
      </c>
      <c r="V1037" s="5" t="str">
        <f>IF(B1037="","",VLOOKUP(AC1037,Varsayımlar!$B:$Q,13,0))</f>
        <v/>
      </c>
      <c r="W1037" s="5" t="str">
        <f>IF(B1037="","",VLOOKUP(AC1037,Varsayımlar!$B:$Q,14,0))</f>
        <v/>
      </c>
      <c r="AA1037" s="5" t="str">
        <f>IF(B1037="","",VLOOKUP(AC1037,Varsayımlar!$B:$Q,15,0))</f>
        <v/>
      </c>
      <c r="AB1037" s="5" t="str">
        <f>IF(B1037="","",VLOOKUP(AC1037,Varsayımlar!$B:$Q,16,0))</f>
        <v/>
      </c>
      <c r="AC1037" s="5" t="str">
        <f t="shared" si="29"/>
        <v/>
      </c>
    </row>
    <row r="1038" spans="2:29" hidden="1" x14ac:dyDescent="0.25">
      <c r="C1038" s="3" t="str">
        <f>IF(B1038="","",VLOOKUP(AC1038,Varsayımlar!$B:$Q,3,0))</f>
        <v/>
      </c>
      <c r="H1038" s="2" t="str">
        <f>IF(B1038="","",VLOOKUP(AC1038,Varsayımlar!$B:$Q,5,0))</f>
        <v/>
      </c>
      <c r="J1038" s="2" t="str">
        <f>IF(B1038="","",VLOOKUP(AC1038,Varsayımlar!$B:$Q,6,0))</f>
        <v/>
      </c>
      <c r="P1038" s="2" t="str">
        <f>IF(B1038="","",VLOOKUP(AC1038,Varsayımlar!$B:$Q,7,0)*K1038)</f>
        <v/>
      </c>
      <c r="Q1038" s="2" t="str">
        <f>IF(B1038="","",VLOOKUP(AC1038,Varsayımlar!$B:$Q,8,0))</f>
        <v/>
      </c>
      <c r="R1038" s="2" t="str">
        <f>IF(B1038="","",VLOOKUP(AC1038,Varsayımlar!$B:$Q,9,0))</f>
        <v/>
      </c>
      <c r="S1038" s="2" t="str">
        <f>IF(B1038="","",VLOOKUP(AC1038,Varsayımlar!$B:$Q,10,0))</f>
        <v/>
      </c>
      <c r="T1038" s="2" t="str">
        <f>IF(B1038="","",VLOOKUP(AC1038,Varsayımlar!$B:$Q,11,0))</f>
        <v/>
      </c>
      <c r="U1038" s="2" t="str">
        <f>IF(B1038="","",VLOOKUP(AC1038,Varsayımlar!$B:$Q,12,0))</f>
        <v/>
      </c>
      <c r="V1038" s="2" t="str">
        <f>IF(B1038="","",VLOOKUP(AC1038,Varsayımlar!$B:$Q,13,0))</f>
        <v/>
      </c>
      <c r="W1038" s="2" t="str">
        <f>IF(B1038="","",VLOOKUP(AC1038,Varsayımlar!$B:$Q,14,0))</f>
        <v/>
      </c>
      <c r="AA1038" s="2" t="str">
        <f>IF(B1038="","",VLOOKUP(AC1038,Varsayımlar!$B:$Q,15,0))</f>
        <v/>
      </c>
      <c r="AB1038" s="2" t="str">
        <f>IF(B1038="","",VLOOKUP(AC1038,Varsayımlar!$B:$Q,16,0))</f>
        <v/>
      </c>
      <c r="AC1038" s="2" t="str">
        <f t="shared" si="29"/>
        <v/>
      </c>
    </row>
    <row r="1039" spans="2:29" hidden="1" x14ac:dyDescent="0.25">
      <c r="B1039" s="6"/>
      <c r="C1039" s="7" t="str">
        <f>IF(B1039="","",VLOOKUP(AC1039,Varsayımlar!$B:$Q,3,0))</f>
        <v/>
      </c>
      <c r="D1039" s="7"/>
      <c r="H1039" s="5" t="str">
        <f>IF(B1039="","",VLOOKUP(AC1039,Varsayımlar!$B:$Q,5,0))</f>
        <v/>
      </c>
      <c r="I1039" s="5"/>
      <c r="J1039" s="5" t="str">
        <f>IF(B1039="","",VLOOKUP(AC1039,Varsayımlar!$B:$Q,6,0))</f>
        <v/>
      </c>
      <c r="P1039" s="5" t="str">
        <f>IF(B1039="","",VLOOKUP(AC1039,Varsayımlar!$B:$Q,7,0)*K1039)</f>
        <v/>
      </c>
      <c r="Q1039" s="5" t="str">
        <f>IF(B1039="","",VLOOKUP(AC1039,Varsayımlar!$B:$Q,8,0))</f>
        <v/>
      </c>
      <c r="R1039" s="5" t="str">
        <f>IF(B1039="","",VLOOKUP(AC1039,Varsayımlar!$B:$Q,9,0))</f>
        <v/>
      </c>
      <c r="S1039" s="5" t="str">
        <f>IF(B1039="","",VLOOKUP(AC1039,Varsayımlar!$B:$Q,10,0))</f>
        <v/>
      </c>
      <c r="T1039" s="5" t="str">
        <f>IF(B1039="","",VLOOKUP(AC1039,Varsayımlar!$B:$Q,11,0))</f>
        <v/>
      </c>
      <c r="U1039" s="5" t="str">
        <f>IF(B1039="","",VLOOKUP(AC1039,Varsayımlar!$B:$Q,12,0))</f>
        <v/>
      </c>
      <c r="V1039" s="5" t="str">
        <f>IF(B1039="","",VLOOKUP(AC1039,Varsayımlar!$B:$Q,13,0))</f>
        <v/>
      </c>
      <c r="W1039" s="5" t="str">
        <f>IF(B1039="","",VLOOKUP(AC1039,Varsayımlar!$B:$Q,14,0))</f>
        <v/>
      </c>
      <c r="AA1039" s="5" t="str">
        <f>IF(B1039="","",VLOOKUP(AC1039,Varsayımlar!$B:$Q,15,0))</f>
        <v/>
      </c>
      <c r="AB1039" s="5" t="str">
        <f>IF(B1039="","",VLOOKUP(AC1039,Varsayımlar!$B:$Q,16,0))</f>
        <v/>
      </c>
      <c r="AC1039" s="5" t="str">
        <f t="shared" si="29"/>
        <v/>
      </c>
    </row>
    <row r="1040" spans="2:29" hidden="1" x14ac:dyDescent="0.25">
      <c r="C1040" s="3" t="str">
        <f>IF(B1040="","",VLOOKUP(AC1040,Varsayımlar!$B:$Q,3,0))</f>
        <v/>
      </c>
      <c r="H1040" s="2" t="str">
        <f>IF(B1040="","",VLOOKUP(AC1040,Varsayımlar!$B:$Q,5,0))</f>
        <v/>
      </c>
      <c r="J1040" s="2" t="str">
        <f>IF(B1040="","",VLOOKUP(AC1040,Varsayımlar!$B:$Q,6,0))</f>
        <v/>
      </c>
      <c r="P1040" s="2" t="str">
        <f>IF(B1040="","",VLOOKUP(AC1040,Varsayımlar!$B:$Q,7,0)*K1040)</f>
        <v/>
      </c>
      <c r="Q1040" s="2" t="str">
        <f>IF(B1040="","",VLOOKUP(AC1040,Varsayımlar!$B:$Q,8,0))</f>
        <v/>
      </c>
      <c r="R1040" s="2" t="str">
        <f>IF(B1040="","",VLOOKUP(AC1040,Varsayımlar!$B:$Q,9,0))</f>
        <v/>
      </c>
      <c r="S1040" s="2" t="str">
        <f>IF(B1040="","",VLOOKUP(AC1040,Varsayımlar!$B:$Q,10,0))</f>
        <v/>
      </c>
      <c r="T1040" s="2" t="str">
        <f>IF(B1040="","",VLOOKUP(AC1040,Varsayımlar!$B:$Q,11,0))</f>
        <v/>
      </c>
      <c r="U1040" s="2" t="str">
        <f>IF(B1040="","",VLOOKUP(AC1040,Varsayımlar!$B:$Q,12,0))</f>
        <v/>
      </c>
      <c r="V1040" s="2" t="str">
        <f>IF(B1040="","",VLOOKUP(AC1040,Varsayımlar!$B:$Q,13,0))</f>
        <v/>
      </c>
      <c r="W1040" s="2" t="str">
        <f>IF(B1040="","",VLOOKUP(AC1040,Varsayımlar!$B:$Q,14,0))</f>
        <v/>
      </c>
      <c r="AA1040" s="2" t="str">
        <f>IF(B1040="","",VLOOKUP(AC1040,Varsayımlar!$B:$Q,15,0))</f>
        <v/>
      </c>
      <c r="AB1040" s="2" t="str">
        <f>IF(B1040="","",VLOOKUP(AC1040,Varsayımlar!$B:$Q,16,0))</f>
        <v/>
      </c>
      <c r="AC1040" s="2" t="str">
        <f t="shared" si="29"/>
        <v/>
      </c>
    </row>
    <row r="1041" spans="2:29" hidden="1" x14ac:dyDescent="0.25">
      <c r="B1041" s="6"/>
      <c r="C1041" s="7" t="str">
        <f>IF(B1041="","",VLOOKUP(AC1041,Varsayımlar!$B:$Q,3,0))</f>
        <v/>
      </c>
      <c r="D1041" s="7"/>
      <c r="H1041" s="5" t="str">
        <f>IF(B1041="","",VLOOKUP(AC1041,Varsayımlar!$B:$Q,5,0))</f>
        <v/>
      </c>
      <c r="I1041" s="5"/>
      <c r="J1041" s="5" t="str">
        <f>IF(B1041="","",VLOOKUP(AC1041,Varsayımlar!$B:$Q,6,0))</f>
        <v/>
      </c>
      <c r="P1041" s="5" t="str">
        <f>IF(B1041="","",VLOOKUP(AC1041,Varsayımlar!$B:$Q,7,0)*K1041)</f>
        <v/>
      </c>
      <c r="Q1041" s="5" t="str">
        <f>IF(B1041="","",VLOOKUP(AC1041,Varsayımlar!$B:$Q,8,0))</f>
        <v/>
      </c>
      <c r="R1041" s="5" t="str">
        <f>IF(B1041="","",VLOOKUP(AC1041,Varsayımlar!$B:$Q,9,0))</f>
        <v/>
      </c>
      <c r="S1041" s="5" t="str">
        <f>IF(B1041="","",VLOOKUP(AC1041,Varsayımlar!$B:$Q,10,0))</f>
        <v/>
      </c>
      <c r="T1041" s="5" t="str">
        <f>IF(B1041="","",VLOOKUP(AC1041,Varsayımlar!$B:$Q,11,0))</f>
        <v/>
      </c>
      <c r="U1041" s="5" t="str">
        <f>IF(B1041="","",VLOOKUP(AC1041,Varsayımlar!$B:$Q,12,0))</f>
        <v/>
      </c>
      <c r="V1041" s="5" t="str">
        <f>IF(B1041="","",VLOOKUP(AC1041,Varsayımlar!$B:$Q,13,0))</f>
        <v/>
      </c>
      <c r="W1041" s="5" t="str">
        <f>IF(B1041="","",VLOOKUP(AC1041,Varsayımlar!$B:$Q,14,0))</f>
        <v/>
      </c>
      <c r="AA1041" s="5" t="str">
        <f>IF(B1041="","",VLOOKUP(AC1041,Varsayımlar!$B:$Q,15,0))</f>
        <v/>
      </c>
      <c r="AB1041" s="5" t="str">
        <f>IF(B1041="","",VLOOKUP(AC1041,Varsayımlar!$B:$Q,16,0))</f>
        <v/>
      </c>
      <c r="AC1041" s="5" t="str">
        <f t="shared" si="29"/>
        <v/>
      </c>
    </row>
    <row r="1042" spans="2:29" hidden="1" x14ac:dyDescent="0.25">
      <c r="C1042" s="3" t="str">
        <f>IF(B1042="","",VLOOKUP(AC1042,Varsayımlar!$B:$Q,3,0))</f>
        <v/>
      </c>
      <c r="H1042" s="2" t="str">
        <f>IF(B1042="","",VLOOKUP(AC1042,Varsayımlar!$B:$Q,5,0))</f>
        <v/>
      </c>
      <c r="J1042" s="2" t="str">
        <f>IF(B1042="","",VLOOKUP(AC1042,Varsayımlar!$B:$Q,6,0))</f>
        <v/>
      </c>
      <c r="P1042" s="2" t="str">
        <f>IF(B1042="","",VLOOKUP(AC1042,Varsayımlar!$B:$Q,7,0)*K1042)</f>
        <v/>
      </c>
      <c r="Q1042" s="2" t="str">
        <f>IF(B1042="","",VLOOKUP(AC1042,Varsayımlar!$B:$Q,8,0))</f>
        <v/>
      </c>
      <c r="R1042" s="2" t="str">
        <f>IF(B1042="","",VLOOKUP(AC1042,Varsayımlar!$B:$Q,9,0))</f>
        <v/>
      </c>
      <c r="S1042" s="2" t="str">
        <f>IF(B1042="","",VLOOKUP(AC1042,Varsayımlar!$B:$Q,10,0))</f>
        <v/>
      </c>
      <c r="T1042" s="2" t="str">
        <f>IF(B1042="","",VLOOKUP(AC1042,Varsayımlar!$B:$Q,11,0))</f>
        <v/>
      </c>
      <c r="U1042" s="2" t="str">
        <f>IF(B1042="","",VLOOKUP(AC1042,Varsayımlar!$B:$Q,12,0))</f>
        <v/>
      </c>
      <c r="V1042" s="2" t="str">
        <f>IF(B1042="","",VLOOKUP(AC1042,Varsayımlar!$B:$Q,13,0))</f>
        <v/>
      </c>
      <c r="W1042" s="2" t="str">
        <f>IF(B1042="","",VLOOKUP(AC1042,Varsayımlar!$B:$Q,14,0))</f>
        <v/>
      </c>
      <c r="AA1042" s="2" t="str">
        <f>IF(B1042="","",VLOOKUP(AC1042,Varsayımlar!$B:$Q,15,0))</f>
        <v/>
      </c>
      <c r="AB1042" s="2" t="str">
        <f>IF(B1042="","",VLOOKUP(AC1042,Varsayımlar!$B:$Q,16,0))</f>
        <v/>
      </c>
      <c r="AC1042" s="2" t="str">
        <f t="shared" si="29"/>
        <v/>
      </c>
    </row>
    <row r="1043" spans="2:29" hidden="1" x14ac:dyDescent="0.25">
      <c r="B1043" s="6"/>
      <c r="C1043" s="7" t="str">
        <f>IF(B1043="","",VLOOKUP(AC1043,Varsayımlar!$B:$Q,3,0))</f>
        <v/>
      </c>
      <c r="D1043" s="7"/>
      <c r="H1043" s="5" t="str">
        <f>IF(B1043="","",VLOOKUP(AC1043,Varsayımlar!$B:$Q,5,0))</f>
        <v/>
      </c>
      <c r="I1043" s="5"/>
      <c r="J1043" s="5" t="str">
        <f>IF(B1043="","",VLOOKUP(AC1043,Varsayımlar!$B:$Q,6,0))</f>
        <v/>
      </c>
      <c r="P1043" s="5" t="str">
        <f>IF(B1043="","",VLOOKUP(AC1043,Varsayımlar!$B:$Q,7,0)*K1043)</f>
        <v/>
      </c>
      <c r="Q1043" s="5" t="str">
        <f>IF(B1043="","",VLOOKUP(AC1043,Varsayımlar!$B:$Q,8,0))</f>
        <v/>
      </c>
      <c r="R1043" s="5" t="str">
        <f>IF(B1043="","",VLOOKUP(AC1043,Varsayımlar!$B:$Q,9,0))</f>
        <v/>
      </c>
      <c r="S1043" s="5" t="str">
        <f>IF(B1043="","",VLOOKUP(AC1043,Varsayımlar!$B:$Q,10,0))</f>
        <v/>
      </c>
      <c r="T1043" s="5" t="str">
        <f>IF(B1043="","",VLOOKUP(AC1043,Varsayımlar!$B:$Q,11,0))</f>
        <v/>
      </c>
      <c r="U1043" s="5" t="str">
        <f>IF(B1043="","",VLOOKUP(AC1043,Varsayımlar!$B:$Q,12,0))</f>
        <v/>
      </c>
      <c r="V1043" s="5" t="str">
        <f>IF(B1043="","",VLOOKUP(AC1043,Varsayımlar!$B:$Q,13,0))</f>
        <v/>
      </c>
      <c r="W1043" s="5" t="str">
        <f>IF(B1043="","",VLOOKUP(AC1043,Varsayımlar!$B:$Q,14,0))</f>
        <v/>
      </c>
      <c r="AA1043" s="5" t="str">
        <f>IF(B1043="","",VLOOKUP(AC1043,Varsayımlar!$B:$Q,15,0))</f>
        <v/>
      </c>
      <c r="AB1043" s="5" t="str">
        <f>IF(B1043="","",VLOOKUP(AC1043,Varsayımlar!$B:$Q,16,0))</f>
        <v/>
      </c>
      <c r="AC1043" s="5" t="str">
        <f t="shared" si="29"/>
        <v/>
      </c>
    </row>
    <row r="1044" spans="2:29" hidden="1" x14ac:dyDescent="0.25">
      <c r="C1044" s="3" t="str">
        <f>IF(B1044="","",VLOOKUP(AC1044,Varsayımlar!$B:$Q,3,0))</f>
        <v/>
      </c>
      <c r="H1044" s="2" t="str">
        <f>IF(B1044="","",VLOOKUP(AC1044,Varsayımlar!$B:$Q,5,0))</f>
        <v/>
      </c>
      <c r="J1044" s="2" t="str">
        <f>IF(B1044="","",VLOOKUP(AC1044,Varsayımlar!$B:$Q,6,0))</f>
        <v/>
      </c>
      <c r="P1044" s="2" t="str">
        <f>IF(B1044="","",VLOOKUP(AC1044,Varsayımlar!$B:$Q,7,0)*K1044)</f>
        <v/>
      </c>
      <c r="Q1044" s="2" t="str">
        <f>IF(B1044="","",VLOOKUP(AC1044,Varsayımlar!$B:$Q,8,0))</f>
        <v/>
      </c>
      <c r="R1044" s="2" t="str">
        <f>IF(B1044="","",VLOOKUP(AC1044,Varsayımlar!$B:$Q,9,0))</f>
        <v/>
      </c>
      <c r="S1044" s="2" t="str">
        <f>IF(B1044="","",VLOOKUP(AC1044,Varsayımlar!$B:$Q,10,0))</f>
        <v/>
      </c>
      <c r="T1044" s="2" t="str">
        <f>IF(B1044="","",VLOOKUP(AC1044,Varsayımlar!$B:$Q,11,0))</f>
        <v/>
      </c>
      <c r="U1044" s="2" t="str">
        <f>IF(B1044="","",VLOOKUP(AC1044,Varsayımlar!$B:$Q,12,0))</f>
        <v/>
      </c>
      <c r="V1044" s="2" t="str">
        <f>IF(B1044="","",VLOOKUP(AC1044,Varsayımlar!$B:$Q,13,0))</f>
        <v/>
      </c>
      <c r="W1044" s="2" t="str">
        <f>IF(B1044="","",VLOOKUP(AC1044,Varsayımlar!$B:$Q,14,0))</f>
        <v/>
      </c>
      <c r="AA1044" s="2" t="str">
        <f>IF(B1044="","",VLOOKUP(AC1044,Varsayımlar!$B:$Q,15,0))</f>
        <v/>
      </c>
      <c r="AB1044" s="2" t="str">
        <f>IF(B1044="","",VLOOKUP(AC1044,Varsayımlar!$B:$Q,16,0))</f>
        <v/>
      </c>
      <c r="AC1044" s="2" t="str">
        <f t="shared" si="29"/>
        <v/>
      </c>
    </row>
    <row r="1045" spans="2:29" hidden="1" x14ac:dyDescent="0.25">
      <c r="B1045" s="6"/>
      <c r="C1045" s="7" t="str">
        <f>IF(B1045="","",VLOOKUP(AC1045,Varsayımlar!$B:$Q,3,0))</f>
        <v/>
      </c>
      <c r="D1045" s="7"/>
      <c r="H1045" s="5" t="str">
        <f>IF(B1045="","",VLOOKUP(AC1045,Varsayımlar!$B:$Q,5,0))</f>
        <v/>
      </c>
      <c r="I1045" s="5"/>
      <c r="J1045" s="5" t="str">
        <f>IF(B1045="","",VLOOKUP(AC1045,Varsayımlar!$B:$Q,6,0))</f>
        <v/>
      </c>
      <c r="P1045" s="5" t="str">
        <f>IF(B1045="","",VLOOKUP(AC1045,Varsayımlar!$B:$Q,7,0)*K1045)</f>
        <v/>
      </c>
      <c r="Q1045" s="5" t="str">
        <f>IF(B1045="","",VLOOKUP(AC1045,Varsayımlar!$B:$Q,8,0))</f>
        <v/>
      </c>
      <c r="R1045" s="5" t="str">
        <f>IF(B1045="","",VLOOKUP(AC1045,Varsayımlar!$B:$Q,9,0))</f>
        <v/>
      </c>
      <c r="S1045" s="5" t="str">
        <f>IF(B1045="","",VLOOKUP(AC1045,Varsayımlar!$B:$Q,10,0))</f>
        <v/>
      </c>
      <c r="T1045" s="5" t="str">
        <f>IF(B1045="","",VLOOKUP(AC1045,Varsayımlar!$B:$Q,11,0))</f>
        <v/>
      </c>
      <c r="U1045" s="5" t="str">
        <f>IF(B1045="","",VLOOKUP(AC1045,Varsayımlar!$B:$Q,12,0))</f>
        <v/>
      </c>
      <c r="V1045" s="5" t="str">
        <f>IF(B1045="","",VLOOKUP(AC1045,Varsayımlar!$B:$Q,13,0))</f>
        <v/>
      </c>
      <c r="W1045" s="5" t="str">
        <f>IF(B1045="","",VLOOKUP(AC1045,Varsayımlar!$B:$Q,14,0))</f>
        <v/>
      </c>
      <c r="AA1045" s="5" t="str">
        <f>IF(B1045="","",VLOOKUP(AC1045,Varsayımlar!$B:$Q,15,0))</f>
        <v/>
      </c>
      <c r="AB1045" s="5" t="str">
        <f>IF(B1045="","",VLOOKUP(AC1045,Varsayımlar!$B:$Q,16,0))</f>
        <v/>
      </c>
      <c r="AC1045" s="5" t="str">
        <f t="shared" si="29"/>
        <v/>
      </c>
    </row>
    <row r="1046" spans="2:29" hidden="1" x14ac:dyDescent="0.25">
      <c r="C1046" s="3" t="str">
        <f>IF(B1046="","",VLOOKUP(AC1046,Varsayımlar!$B:$Q,3,0))</f>
        <v/>
      </c>
      <c r="H1046" s="2" t="str">
        <f>IF(B1046="","",VLOOKUP(AC1046,Varsayımlar!$B:$Q,5,0))</f>
        <v/>
      </c>
      <c r="J1046" s="2" t="str">
        <f>IF(B1046="","",VLOOKUP(AC1046,Varsayımlar!$B:$Q,6,0))</f>
        <v/>
      </c>
      <c r="P1046" s="2" t="str">
        <f>IF(B1046="","",VLOOKUP(AC1046,Varsayımlar!$B:$Q,7,0)*K1046)</f>
        <v/>
      </c>
      <c r="Q1046" s="2" t="str">
        <f>IF(B1046="","",VLOOKUP(AC1046,Varsayımlar!$B:$Q,8,0))</f>
        <v/>
      </c>
      <c r="R1046" s="2" t="str">
        <f>IF(B1046="","",VLOOKUP(AC1046,Varsayımlar!$B:$Q,9,0))</f>
        <v/>
      </c>
      <c r="S1046" s="2" t="str">
        <f>IF(B1046="","",VLOOKUP(AC1046,Varsayımlar!$B:$Q,10,0))</f>
        <v/>
      </c>
      <c r="T1046" s="2" t="str">
        <f>IF(B1046="","",VLOOKUP(AC1046,Varsayımlar!$B:$Q,11,0))</f>
        <v/>
      </c>
      <c r="U1046" s="2" t="str">
        <f>IF(B1046="","",VLOOKUP(AC1046,Varsayımlar!$B:$Q,12,0))</f>
        <v/>
      </c>
      <c r="V1046" s="2" t="str">
        <f>IF(B1046="","",VLOOKUP(AC1046,Varsayımlar!$B:$Q,13,0))</f>
        <v/>
      </c>
      <c r="W1046" s="2" t="str">
        <f>IF(B1046="","",VLOOKUP(AC1046,Varsayımlar!$B:$Q,14,0))</f>
        <v/>
      </c>
      <c r="AA1046" s="2" t="str">
        <f>IF(B1046="","",VLOOKUP(AC1046,Varsayımlar!$B:$Q,15,0))</f>
        <v/>
      </c>
      <c r="AB1046" s="2" t="str">
        <f>IF(B1046="","",VLOOKUP(AC1046,Varsayımlar!$B:$Q,16,0))</f>
        <v/>
      </c>
      <c r="AC1046" s="2" t="str">
        <f t="shared" si="29"/>
        <v/>
      </c>
    </row>
    <row r="1047" spans="2:29" hidden="1" x14ac:dyDescent="0.25">
      <c r="B1047" s="6"/>
      <c r="C1047" s="7" t="str">
        <f>IF(B1047="","",VLOOKUP(AC1047,Varsayımlar!$B:$Q,3,0))</f>
        <v/>
      </c>
      <c r="D1047" s="7"/>
      <c r="H1047" s="5" t="str">
        <f>IF(B1047="","",VLOOKUP(AC1047,Varsayımlar!$B:$Q,5,0))</f>
        <v/>
      </c>
      <c r="I1047" s="5"/>
      <c r="J1047" s="5" t="str">
        <f>IF(B1047="","",VLOOKUP(AC1047,Varsayımlar!$B:$Q,6,0))</f>
        <v/>
      </c>
      <c r="P1047" s="5" t="str">
        <f>IF(B1047="","",VLOOKUP(AC1047,Varsayımlar!$B:$Q,7,0)*K1047)</f>
        <v/>
      </c>
      <c r="Q1047" s="5" t="str">
        <f>IF(B1047="","",VLOOKUP(AC1047,Varsayımlar!$B:$Q,8,0))</f>
        <v/>
      </c>
      <c r="R1047" s="5" t="str">
        <f>IF(B1047="","",VLOOKUP(AC1047,Varsayımlar!$B:$Q,9,0))</f>
        <v/>
      </c>
      <c r="S1047" s="5" t="str">
        <f>IF(B1047="","",VLOOKUP(AC1047,Varsayımlar!$B:$Q,10,0))</f>
        <v/>
      </c>
      <c r="T1047" s="5" t="str">
        <f>IF(B1047="","",VLOOKUP(AC1047,Varsayımlar!$B:$Q,11,0))</f>
        <v/>
      </c>
      <c r="U1047" s="5" t="str">
        <f>IF(B1047="","",VLOOKUP(AC1047,Varsayımlar!$B:$Q,12,0))</f>
        <v/>
      </c>
      <c r="V1047" s="5" t="str">
        <f>IF(B1047="","",VLOOKUP(AC1047,Varsayımlar!$B:$Q,13,0))</f>
        <v/>
      </c>
      <c r="W1047" s="5" t="str">
        <f>IF(B1047="","",VLOOKUP(AC1047,Varsayımlar!$B:$Q,14,0))</f>
        <v/>
      </c>
      <c r="AA1047" s="5" t="str">
        <f>IF(B1047="","",VLOOKUP(AC1047,Varsayımlar!$B:$Q,15,0))</f>
        <v/>
      </c>
      <c r="AB1047" s="5" t="str">
        <f>IF(B1047="","",VLOOKUP(AC1047,Varsayımlar!$B:$Q,16,0))</f>
        <v/>
      </c>
      <c r="AC1047" s="5" t="str">
        <f t="shared" si="29"/>
        <v/>
      </c>
    </row>
    <row r="1048" spans="2:29" hidden="1" x14ac:dyDescent="0.25">
      <c r="C1048" s="3" t="str">
        <f>IF(B1048="","",VLOOKUP(AC1048,Varsayımlar!$B:$Q,3,0))</f>
        <v/>
      </c>
      <c r="H1048" s="2" t="str">
        <f>IF(B1048="","",VLOOKUP(AC1048,Varsayımlar!$B:$Q,5,0))</f>
        <v/>
      </c>
      <c r="J1048" s="2" t="str">
        <f>IF(B1048="","",VLOOKUP(AC1048,Varsayımlar!$B:$Q,6,0))</f>
        <v/>
      </c>
      <c r="P1048" s="2" t="str">
        <f>IF(B1048="","",VLOOKUP(AC1048,Varsayımlar!$B:$Q,7,0)*K1048)</f>
        <v/>
      </c>
      <c r="Q1048" s="2" t="str">
        <f>IF(B1048="","",VLOOKUP(AC1048,Varsayımlar!$B:$Q,8,0))</f>
        <v/>
      </c>
      <c r="R1048" s="2" t="str">
        <f>IF(B1048="","",VLOOKUP(AC1048,Varsayımlar!$B:$Q,9,0))</f>
        <v/>
      </c>
      <c r="S1048" s="2" t="str">
        <f>IF(B1048="","",VLOOKUP(AC1048,Varsayımlar!$B:$Q,10,0))</f>
        <v/>
      </c>
      <c r="T1048" s="2" t="str">
        <f>IF(B1048="","",VLOOKUP(AC1048,Varsayımlar!$B:$Q,11,0))</f>
        <v/>
      </c>
      <c r="U1048" s="2" t="str">
        <f>IF(B1048="","",VLOOKUP(AC1048,Varsayımlar!$B:$Q,12,0))</f>
        <v/>
      </c>
      <c r="V1048" s="2" t="str">
        <f>IF(B1048="","",VLOOKUP(AC1048,Varsayımlar!$B:$Q,13,0))</f>
        <v/>
      </c>
      <c r="W1048" s="2" t="str">
        <f>IF(B1048="","",VLOOKUP(AC1048,Varsayımlar!$B:$Q,14,0))</f>
        <v/>
      </c>
      <c r="AA1048" s="2" t="str">
        <f>IF(B1048="","",VLOOKUP(AC1048,Varsayımlar!$B:$Q,15,0))</f>
        <v/>
      </c>
      <c r="AB1048" s="2" t="str">
        <f>IF(B1048="","",VLOOKUP(AC1048,Varsayımlar!$B:$Q,16,0))</f>
        <v/>
      </c>
      <c r="AC1048" s="2" t="str">
        <f t="shared" si="29"/>
        <v/>
      </c>
    </row>
    <row r="1049" spans="2:29" hidden="1" x14ac:dyDescent="0.25">
      <c r="B1049" s="6"/>
      <c r="C1049" s="7" t="str">
        <f>IF(B1049="","",VLOOKUP(AC1049,Varsayımlar!$B:$Q,3,0))</f>
        <v/>
      </c>
      <c r="D1049" s="7"/>
      <c r="H1049" s="5" t="str">
        <f>IF(B1049="","",VLOOKUP(AC1049,Varsayımlar!$B:$Q,5,0))</f>
        <v/>
      </c>
      <c r="I1049" s="5"/>
      <c r="J1049" s="5" t="str">
        <f>IF(B1049="","",VLOOKUP(AC1049,Varsayımlar!$B:$Q,6,0))</f>
        <v/>
      </c>
      <c r="P1049" s="5" t="str">
        <f>IF(B1049="","",VLOOKUP(AC1049,Varsayımlar!$B:$Q,7,0)*K1049)</f>
        <v/>
      </c>
      <c r="Q1049" s="5" t="str">
        <f>IF(B1049="","",VLOOKUP(AC1049,Varsayımlar!$B:$Q,8,0))</f>
        <v/>
      </c>
      <c r="R1049" s="5" t="str">
        <f>IF(B1049="","",VLOOKUP(AC1049,Varsayımlar!$B:$Q,9,0))</f>
        <v/>
      </c>
      <c r="S1049" s="5" t="str">
        <f>IF(B1049="","",VLOOKUP(AC1049,Varsayımlar!$B:$Q,10,0))</f>
        <v/>
      </c>
      <c r="T1049" s="5" t="str">
        <f>IF(B1049="","",VLOOKUP(AC1049,Varsayımlar!$B:$Q,11,0))</f>
        <v/>
      </c>
      <c r="U1049" s="5" t="str">
        <f>IF(B1049="","",VLOOKUP(AC1049,Varsayımlar!$B:$Q,12,0))</f>
        <v/>
      </c>
      <c r="V1049" s="5" t="str">
        <f>IF(B1049="","",VLOOKUP(AC1049,Varsayımlar!$B:$Q,13,0))</f>
        <v/>
      </c>
      <c r="W1049" s="5" t="str">
        <f>IF(B1049="","",VLOOKUP(AC1049,Varsayımlar!$B:$Q,14,0))</f>
        <v/>
      </c>
      <c r="AA1049" s="5" t="str">
        <f>IF(B1049="","",VLOOKUP(AC1049,Varsayımlar!$B:$Q,15,0))</f>
        <v/>
      </c>
      <c r="AB1049" s="5" t="str">
        <f>IF(B1049="","",VLOOKUP(AC1049,Varsayımlar!$B:$Q,16,0))</f>
        <v/>
      </c>
      <c r="AC1049" s="5" t="str">
        <f t="shared" si="29"/>
        <v/>
      </c>
    </row>
    <row r="1050" spans="2:29" hidden="1" x14ac:dyDescent="0.25">
      <c r="C1050" s="3" t="str">
        <f>IF(B1050="","",VLOOKUP(AC1050,Varsayımlar!$B:$Q,3,0))</f>
        <v/>
      </c>
      <c r="H1050" s="2" t="str">
        <f>IF(B1050="","",VLOOKUP(AC1050,Varsayımlar!$B:$Q,5,0))</f>
        <v/>
      </c>
      <c r="J1050" s="2" t="str">
        <f>IF(B1050="","",VLOOKUP(AC1050,Varsayımlar!$B:$Q,6,0))</f>
        <v/>
      </c>
      <c r="P1050" s="2" t="str">
        <f>IF(B1050="","",VLOOKUP(AC1050,Varsayımlar!$B:$Q,7,0)*K1050)</f>
        <v/>
      </c>
      <c r="Q1050" s="2" t="str">
        <f>IF(B1050="","",VLOOKUP(AC1050,Varsayımlar!$B:$Q,8,0))</f>
        <v/>
      </c>
      <c r="R1050" s="2" t="str">
        <f>IF(B1050="","",VLOOKUP(AC1050,Varsayımlar!$B:$Q,9,0))</f>
        <v/>
      </c>
      <c r="S1050" s="2" t="str">
        <f>IF(B1050="","",VLOOKUP(AC1050,Varsayımlar!$B:$Q,10,0))</f>
        <v/>
      </c>
      <c r="T1050" s="2" t="str">
        <f>IF(B1050="","",VLOOKUP(AC1050,Varsayımlar!$B:$Q,11,0))</f>
        <v/>
      </c>
      <c r="U1050" s="2" t="str">
        <f>IF(B1050="","",VLOOKUP(AC1050,Varsayımlar!$B:$Q,12,0))</f>
        <v/>
      </c>
      <c r="V1050" s="2" t="str">
        <f>IF(B1050="","",VLOOKUP(AC1050,Varsayımlar!$B:$Q,13,0))</f>
        <v/>
      </c>
      <c r="W1050" s="2" t="str">
        <f>IF(B1050="","",VLOOKUP(AC1050,Varsayımlar!$B:$Q,14,0))</f>
        <v/>
      </c>
      <c r="AA1050" s="2" t="str">
        <f>IF(B1050="","",VLOOKUP(AC1050,Varsayımlar!$B:$Q,15,0))</f>
        <v/>
      </c>
      <c r="AB1050" s="2" t="str">
        <f>IF(B1050="","",VLOOKUP(AC1050,Varsayımlar!$B:$Q,16,0))</f>
        <v/>
      </c>
      <c r="AC1050" s="2" t="str">
        <f t="shared" si="29"/>
        <v/>
      </c>
    </row>
    <row r="1051" spans="2:29" hidden="1" x14ac:dyDescent="0.25">
      <c r="B1051" s="6"/>
      <c r="C1051" s="7" t="str">
        <f>IF(B1051="","",VLOOKUP(AC1051,Varsayımlar!$B:$Q,3,0))</f>
        <v/>
      </c>
      <c r="D1051" s="7"/>
      <c r="H1051" s="5" t="str">
        <f>IF(B1051="","",VLOOKUP(AC1051,Varsayımlar!$B:$Q,5,0))</f>
        <v/>
      </c>
      <c r="I1051" s="5"/>
      <c r="J1051" s="5" t="str">
        <f>IF(B1051="","",VLOOKUP(AC1051,Varsayımlar!$B:$Q,6,0))</f>
        <v/>
      </c>
      <c r="P1051" s="5" t="str">
        <f>IF(B1051="","",VLOOKUP(AC1051,Varsayımlar!$B:$Q,7,0)*K1051)</f>
        <v/>
      </c>
      <c r="Q1051" s="5" t="str">
        <f>IF(B1051="","",VLOOKUP(AC1051,Varsayımlar!$B:$Q,8,0))</f>
        <v/>
      </c>
      <c r="R1051" s="5" t="str">
        <f>IF(B1051="","",VLOOKUP(AC1051,Varsayımlar!$B:$Q,9,0))</f>
        <v/>
      </c>
      <c r="S1051" s="5" t="str">
        <f>IF(B1051="","",VLOOKUP(AC1051,Varsayımlar!$B:$Q,10,0))</f>
        <v/>
      </c>
      <c r="T1051" s="5" t="str">
        <f>IF(B1051="","",VLOOKUP(AC1051,Varsayımlar!$B:$Q,11,0))</f>
        <v/>
      </c>
      <c r="U1051" s="5" t="str">
        <f>IF(B1051="","",VLOOKUP(AC1051,Varsayımlar!$B:$Q,12,0))</f>
        <v/>
      </c>
      <c r="V1051" s="5" t="str">
        <f>IF(B1051="","",VLOOKUP(AC1051,Varsayımlar!$B:$Q,13,0))</f>
        <v/>
      </c>
      <c r="W1051" s="5" t="str">
        <f>IF(B1051="","",VLOOKUP(AC1051,Varsayımlar!$B:$Q,14,0))</f>
        <v/>
      </c>
      <c r="AA1051" s="5" t="str">
        <f>IF(B1051="","",VLOOKUP(AC1051,Varsayımlar!$B:$Q,15,0))</f>
        <v/>
      </c>
      <c r="AB1051" s="5" t="str">
        <f>IF(B1051="","",VLOOKUP(AC1051,Varsayımlar!$B:$Q,16,0))</f>
        <v/>
      </c>
      <c r="AC1051" s="5" t="str">
        <f t="shared" si="29"/>
        <v/>
      </c>
    </row>
    <row r="1052" spans="2:29" hidden="1" x14ac:dyDescent="0.25">
      <c r="C1052" s="3" t="str">
        <f>IF(B1052="","",VLOOKUP(AC1052,Varsayımlar!$B:$Q,3,0))</f>
        <v/>
      </c>
      <c r="H1052" s="2" t="str">
        <f>IF(B1052="","",VLOOKUP(AC1052,Varsayımlar!$B:$Q,5,0))</f>
        <v/>
      </c>
      <c r="J1052" s="2" t="str">
        <f>IF(B1052="","",VLOOKUP(AC1052,Varsayımlar!$B:$Q,6,0))</f>
        <v/>
      </c>
      <c r="P1052" s="2" t="str">
        <f>IF(B1052="","",VLOOKUP(AC1052,Varsayımlar!$B:$Q,7,0)*K1052)</f>
        <v/>
      </c>
      <c r="Q1052" s="2" t="str">
        <f>IF(B1052="","",VLOOKUP(AC1052,Varsayımlar!$B:$Q,8,0))</f>
        <v/>
      </c>
      <c r="R1052" s="2" t="str">
        <f>IF(B1052="","",VLOOKUP(AC1052,Varsayımlar!$B:$Q,9,0))</f>
        <v/>
      </c>
      <c r="S1052" s="2" t="str">
        <f>IF(B1052="","",VLOOKUP(AC1052,Varsayımlar!$B:$Q,10,0))</f>
        <v/>
      </c>
      <c r="T1052" s="2" t="str">
        <f>IF(B1052="","",VLOOKUP(AC1052,Varsayımlar!$B:$Q,11,0))</f>
        <v/>
      </c>
      <c r="U1052" s="2" t="str">
        <f>IF(B1052="","",VLOOKUP(AC1052,Varsayımlar!$B:$Q,12,0))</f>
        <v/>
      </c>
      <c r="V1052" s="2" t="str">
        <f>IF(B1052="","",VLOOKUP(AC1052,Varsayımlar!$B:$Q,13,0))</f>
        <v/>
      </c>
      <c r="W1052" s="2" t="str">
        <f>IF(B1052="","",VLOOKUP(AC1052,Varsayımlar!$B:$Q,14,0))</f>
        <v/>
      </c>
      <c r="AA1052" s="2" t="str">
        <f>IF(B1052="","",VLOOKUP(AC1052,Varsayımlar!$B:$Q,15,0))</f>
        <v/>
      </c>
      <c r="AB1052" s="2" t="str">
        <f>IF(B1052="","",VLOOKUP(AC1052,Varsayımlar!$B:$Q,16,0))</f>
        <v/>
      </c>
      <c r="AC1052" s="2" t="str">
        <f t="shared" si="29"/>
        <v/>
      </c>
    </row>
    <row r="1053" spans="2:29" hidden="1" x14ac:dyDescent="0.25">
      <c r="B1053" s="6"/>
      <c r="C1053" s="7" t="str">
        <f>IF(B1053="","",VLOOKUP(AC1053,Varsayımlar!$B:$Q,3,0))</f>
        <v/>
      </c>
      <c r="D1053" s="7"/>
      <c r="H1053" s="5" t="str">
        <f>IF(B1053="","",VLOOKUP(AC1053,Varsayımlar!$B:$Q,5,0))</f>
        <v/>
      </c>
      <c r="I1053" s="5"/>
      <c r="J1053" s="5" t="str">
        <f>IF(B1053="","",VLOOKUP(AC1053,Varsayımlar!$B:$Q,6,0))</f>
        <v/>
      </c>
      <c r="P1053" s="5" t="str">
        <f>IF(B1053="","",VLOOKUP(AC1053,Varsayımlar!$B:$Q,7,0)*K1053)</f>
        <v/>
      </c>
      <c r="Q1053" s="5" t="str">
        <f>IF(B1053="","",VLOOKUP(AC1053,Varsayımlar!$B:$Q,8,0))</f>
        <v/>
      </c>
      <c r="R1053" s="5" t="str">
        <f>IF(B1053="","",VLOOKUP(AC1053,Varsayımlar!$B:$Q,9,0))</f>
        <v/>
      </c>
      <c r="S1053" s="5" t="str">
        <f>IF(B1053="","",VLOOKUP(AC1053,Varsayımlar!$B:$Q,10,0))</f>
        <v/>
      </c>
      <c r="T1053" s="5" t="str">
        <f>IF(B1053="","",VLOOKUP(AC1053,Varsayımlar!$B:$Q,11,0))</f>
        <v/>
      </c>
      <c r="U1053" s="5" t="str">
        <f>IF(B1053="","",VLOOKUP(AC1053,Varsayımlar!$B:$Q,12,0))</f>
        <v/>
      </c>
      <c r="V1053" s="5" t="str">
        <f>IF(B1053="","",VLOOKUP(AC1053,Varsayımlar!$B:$Q,13,0))</f>
        <v/>
      </c>
      <c r="W1053" s="5" t="str">
        <f>IF(B1053="","",VLOOKUP(AC1053,Varsayımlar!$B:$Q,14,0))</f>
        <v/>
      </c>
      <c r="AA1053" s="5" t="str">
        <f>IF(B1053="","",VLOOKUP(AC1053,Varsayımlar!$B:$Q,15,0))</f>
        <v/>
      </c>
      <c r="AB1053" s="5" t="str">
        <f>IF(B1053="","",VLOOKUP(AC1053,Varsayımlar!$B:$Q,16,0))</f>
        <v/>
      </c>
      <c r="AC1053" s="5" t="str">
        <f t="shared" si="29"/>
        <v/>
      </c>
    </row>
    <row r="1054" spans="2:29" hidden="1" x14ac:dyDescent="0.25">
      <c r="C1054" s="3" t="str">
        <f>IF(B1054="","",VLOOKUP(AC1054,Varsayımlar!$B:$Q,3,0))</f>
        <v/>
      </c>
      <c r="H1054" s="2" t="str">
        <f>IF(B1054="","",VLOOKUP(AC1054,Varsayımlar!$B:$Q,5,0))</f>
        <v/>
      </c>
      <c r="J1054" s="2" t="str">
        <f>IF(B1054="","",VLOOKUP(AC1054,Varsayımlar!$B:$Q,6,0))</f>
        <v/>
      </c>
      <c r="P1054" s="2" t="str">
        <f>IF(B1054="","",VLOOKUP(AC1054,Varsayımlar!$B:$Q,7,0)*K1054)</f>
        <v/>
      </c>
      <c r="Q1054" s="2" t="str">
        <f>IF(B1054="","",VLOOKUP(AC1054,Varsayımlar!$B:$Q,8,0))</f>
        <v/>
      </c>
      <c r="R1054" s="2" t="str">
        <f>IF(B1054="","",VLOOKUP(AC1054,Varsayımlar!$B:$Q,9,0))</f>
        <v/>
      </c>
      <c r="S1054" s="2" t="str">
        <f>IF(B1054="","",VLOOKUP(AC1054,Varsayımlar!$B:$Q,10,0))</f>
        <v/>
      </c>
      <c r="T1054" s="2" t="str">
        <f>IF(B1054="","",VLOOKUP(AC1054,Varsayımlar!$B:$Q,11,0))</f>
        <v/>
      </c>
      <c r="U1054" s="2" t="str">
        <f>IF(B1054="","",VLOOKUP(AC1054,Varsayımlar!$B:$Q,12,0))</f>
        <v/>
      </c>
      <c r="V1054" s="2" t="str">
        <f>IF(B1054="","",VLOOKUP(AC1054,Varsayımlar!$B:$Q,13,0))</f>
        <v/>
      </c>
      <c r="W1054" s="2" t="str">
        <f>IF(B1054="","",VLOOKUP(AC1054,Varsayımlar!$B:$Q,14,0))</f>
        <v/>
      </c>
      <c r="AA1054" s="2" t="str">
        <f>IF(B1054="","",VLOOKUP(AC1054,Varsayımlar!$B:$Q,15,0))</f>
        <v/>
      </c>
      <c r="AB1054" s="2" t="str">
        <f>IF(B1054="","",VLOOKUP(AC1054,Varsayımlar!$B:$Q,16,0))</f>
        <v/>
      </c>
      <c r="AC1054" s="2" t="str">
        <f t="shared" si="29"/>
        <v/>
      </c>
    </row>
    <row r="1055" spans="2:29" hidden="1" x14ac:dyDescent="0.25">
      <c r="B1055" s="6"/>
      <c r="C1055" s="7" t="str">
        <f>IF(B1055="","",VLOOKUP(AC1055,Varsayımlar!$B:$Q,3,0))</f>
        <v/>
      </c>
      <c r="D1055" s="7"/>
      <c r="H1055" s="5" t="str">
        <f>IF(B1055="","",VLOOKUP(AC1055,Varsayımlar!$B:$Q,5,0))</f>
        <v/>
      </c>
      <c r="I1055" s="5"/>
      <c r="J1055" s="5" t="str">
        <f>IF(B1055="","",VLOOKUP(AC1055,Varsayımlar!$B:$Q,6,0))</f>
        <v/>
      </c>
      <c r="P1055" s="5" t="str">
        <f>IF(B1055="","",VLOOKUP(AC1055,Varsayımlar!$B:$Q,7,0)*K1055)</f>
        <v/>
      </c>
      <c r="Q1055" s="5" t="str">
        <f>IF(B1055="","",VLOOKUP(AC1055,Varsayımlar!$B:$Q,8,0))</f>
        <v/>
      </c>
      <c r="R1055" s="5" t="str">
        <f>IF(B1055="","",VLOOKUP(AC1055,Varsayımlar!$B:$Q,9,0))</f>
        <v/>
      </c>
      <c r="S1055" s="5" t="str">
        <f>IF(B1055="","",VLOOKUP(AC1055,Varsayımlar!$B:$Q,10,0))</f>
        <v/>
      </c>
      <c r="T1055" s="5" t="str">
        <f>IF(B1055="","",VLOOKUP(AC1055,Varsayımlar!$B:$Q,11,0))</f>
        <v/>
      </c>
      <c r="U1055" s="5" t="str">
        <f>IF(B1055="","",VLOOKUP(AC1055,Varsayımlar!$B:$Q,12,0))</f>
        <v/>
      </c>
      <c r="V1055" s="5" t="str">
        <f>IF(B1055="","",VLOOKUP(AC1055,Varsayımlar!$B:$Q,13,0))</f>
        <v/>
      </c>
      <c r="W1055" s="5" t="str">
        <f>IF(B1055="","",VLOOKUP(AC1055,Varsayımlar!$B:$Q,14,0))</f>
        <v/>
      </c>
      <c r="AA1055" s="5" t="str">
        <f>IF(B1055="","",VLOOKUP(AC1055,Varsayımlar!$B:$Q,15,0))</f>
        <v/>
      </c>
      <c r="AB1055" s="5" t="str">
        <f>IF(B1055="","",VLOOKUP(AC1055,Varsayımlar!$B:$Q,16,0))</f>
        <v/>
      </c>
      <c r="AC1055" s="5" t="str">
        <f t="shared" si="29"/>
        <v/>
      </c>
    </row>
    <row r="1056" spans="2:29" hidden="1" x14ac:dyDescent="0.25">
      <c r="C1056" s="3" t="str">
        <f>IF(B1056="","",VLOOKUP(AC1056,Varsayımlar!$B:$Q,3,0))</f>
        <v/>
      </c>
      <c r="H1056" s="2" t="str">
        <f>IF(B1056="","",VLOOKUP(AC1056,Varsayımlar!$B:$Q,5,0))</f>
        <v/>
      </c>
      <c r="J1056" s="2" t="str">
        <f>IF(B1056="","",VLOOKUP(AC1056,Varsayımlar!$B:$Q,6,0))</f>
        <v/>
      </c>
      <c r="P1056" s="2" t="str">
        <f>IF(B1056="","",VLOOKUP(AC1056,Varsayımlar!$B:$Q,7,0)*K1056)</f>
        <v/>
      </c>
      <c r="Q1056" s="2" t="str">
        <f>IF(B1056="","",VLOOKUP(AC1056,Varsayımlar!$B:$Q,8,0))</f>
        <v/>
      </c>
      <c r="R1056" s="2" t="str">
        <f>IF(B1056="","",VLOOKUP(AC1056,Varsayımlar!$B:$Q,9,0))</f>
        <v/>
      </c>
      <c r="S1056" s="2" t="str">
        <f>IF(B1056="","",VLOOKUP(AC1056,Varsayımlar!$B:$Q,10,0))</f>
        <v/>
      </c>
      <c r="T1056" s="2" t="str">
        <f>IF(B1056="","",VLOOKUP(AC1056,Varsayımlar!$B:$Q,11,0))</f>
        <v/>
      </c>
      <c r="U1056" s="2" t="str">
        <f>IF(B1056="","",VLOOKUP(AC1056,Varsayımlar!$B:$Q,12,0))</f>
        <v/>
      </c>
      <c r="V1056" s="2" t="str">
        <f>IF(B1056="","",VLOOKUP(AC1056,Varsayımlar!$B:$Q,13,0))</f>
        <v/>
      </c>
      <c r="W1056" s="2" t="str">
        <f>IF(B1056="","",VLOOKUP(AC1056,Varsayımlar!$B:$Q,14,0))</f>
        <v/>
      </c>
      <c r="AA1056" s="2" t="str">
        <f>IF(B1056="","",VLOOKUP(AC1056,Varsayımlar!$B:$Q,15,0))</f>
        <v/>
      </c>
      <c r="AB1056" s="2" t="str">
        <f>IF(B1056="","",VLOOKUP(AC1056,Varsayımlar!$B:$Q,16,0))</f>
        <v/>
      </c>
      <c r="AC1056" s="2" t="str">
        <f t="shared" si="29"/>
        <v/>
      </c>
    </row>
    <row r="1057" spans="2:29" hidden="1" x14ac:dyDescent="0.25">
      <c r="B1057" s="6"/>
      <c r="C1057" s="7" t="str">
        <f>IF(B1057="","",VLOOKUP(AC1057,Varsayımlar!$B:$Q,3,0))</f>
        <v/>
      </c>
      <c r="D1057" s="7"/>
      <c r="H1057" s="5" t="str">
        <f>IF(B1057="","",VLOOKUP(AC1057,Varsayımlar!$B:$Q,5,0))</f>
        <v/>
      </c>
      <c r="I1057" s="5"/>
      <c r="J1057" s="5" t="str">
        <f>IF(B1057="","",VLOOKUP(AC1057,Varsayımlar!$B:$Q,6,0))</f>
        <v/>
      </c>
      <c r="P1057" s="5" t="str">
        <f>IF(B1057="","",VLOOKUP(AC1057,Varsayımlar!$B:$Q,7,0)*K1057)</f>
        <v/>
      </c>
      <c r="Q1057" s="5" t="str">
        <f>IF(B1057="","",VLOOKUP(AC1057,Varsayımlar!$B:$Q,8,0))</f>
        <v/>
      </c>
      <c r="R1057" s="5" t="str">
        <f>IF(B1057="","",VLOOKUP(AC1057,Varsayımlar!$B:$Q,9,0))</f>
        <v/>
      </c>
      <c r="S1057" s="5" t="str">
        <f>IF(B1057="","",VLOOKUP(AC1057,Varsayımlar!$B:$Q,10,0))</f>
        <v/>
      </c>
      <c r="T1057" s="5" t="str">
        <f>IF(B1057="","",VLOOKUP(AC1057,Varsayımlar!$B:$Q,11,0))</f>
        <v/>
      </c>
      <c r="U1057" s="5" t="str">
        <f>IF(B1057="","",VLOOKUP(AC1057,Varsayımlar!$B:$Q,12,0))</f>
        <v/>
      </c>
      <c r="V1057" s="5" t="str">
        <f>IF(B1057="","",VLOOKUP(AC1057,Varsayımlar!$B:$Q,13,0))</f>
        <v/>
      </c>
      <c r="W1057" s="5" t="str">
        <f>IF(B1057="","",VLOOKUP(AC1057,Varsayımlar!$B:$Q,14,0))</f>
        <v/>
      </c>
      <c r="AA1057" s="5" t="str">
        <f>IF(B1057="","",VLOOKUP(AC1057,Varsayımlar!$B:$Q,15,0))</f>
        <v/>
      </c>
      <c r="AB1057" s="5" t="str">
        <f>IF(B1057="","",VLOOKUP(AC1057,Varsayımlar!$B:$Q,16,0))</f>
        <v/>
      </c>
      <c r="AC1057" s="5" t="str">
        <f t="shared" si="29"/>
        <v/>
      </c>
    </row>
    <row r="1058" spans="2:29" hidden="1" x14ac:dyDescent="0.25">
      <c r="C1058" s="3" t="str">
        <f>IF(B1058="","",VLOOKUP(AC1058,Varsayımlar!$B:$Q,3,0))</f>
        <v/>
      </c>
      <c r="H1058" s="2" t="str">
        <f>IF(B1058="","",VLOOKUP(AC1058,Varsayımlar!$B:$Q,5,0))</f>
        <v/>
      </c>
      <c r="J1058" s="2" t="str">
        <f>IF(B1058="","",VLOOKUP(AC1058,Varsayımlar!$B:$Q,6,0))</f>
        <v/>
      </c>
      <c r="P1058" s="2" t="str">
        <f>IF(B1058="","",VLOOKUP(AC1058,Varsayımlar!$B:$Q,7,0)*K1058)</f>
        <v/>
      </c>
      <c r="Q1058" s="2" t="str">
        <f>IF(B1058="","",VLOOKUP(AC1058,Varsayımlar!$B:$Q,8,0))</f>
        <v/>
      </c>
      <c r="R1058" s="2" t="str">
        <f>IF(B1058="","",VLOOKUP(AC1058,Varsayımlar!$B:$Q,9,0))</f>
        <v/>
      </c>
      <c r="S1058" s="2" t="str">
        <f>IF(B1058="","",VLOOKUP(AC1058,Varsayımlar!$B:$Q,10,0))</f>
        <v/>
      </c>
      <c r="T1058" s="2" t="str">
        <f>IF(B1058="","",VLOOKUP(AC1058,Varsayımlar!$B:$Q,11,0))</f>
        <v/>
      </c>
      <c r="U1058" s="2" t="str">
        <f>IF(B1058="","",VLOOKUP(AC1058,Varsayımlar!$B:$Q,12,0))</f>
        <v/>
      </c>
      <c r="V1058" s="2" t="str">
        <f>IF(B1058="","",VLOOKUP(AC1058,Varsayımlar!$B:$Q,13,0))</f>
        <v/>
      </c>
      <c r="W1058" s="2" t="str">
        <f>IF(B1058="","",VLOOKUP(AC1058,Varsayımlar!$B:$Q,14,0))</f>
        <v/>
      </c>
      <c r="AA1058" s="2" t="str">
        <f>IF(B1058="","",VLOOKUP(AC1058,Varsayımlar!$B:$Q,15,0))</f>
        <v/>
      </c>
      <c r="AB1058" s="2" t="str">
        <f>IF(B1058="","",VLOOKUP(AC1058,Varsayımlar!$B:$Q,16,0))</f>
        <v/>
      </c>
      <c r="AC1058" s="2" t="str">
        <f t="shared" si="29"/>
        <v/>
      </c>
    </row>
    <row r="1059" spans="2:29" hidden="1" x14ac:dyDescent="0.25">
      <c r="B1059" s="6"/>
      <c r="C1059" s="7" t="str">
        <f>IF(B1059="","",VLOOKUP(AC1059,Varsayımlar!$B:$Q,3,0))</f>
        <v/>
      </c>
      <c r="D1059" s="7"/>
      <c r="H1059" s="5" t="str">
        <f>IF(B1059="","",VLOOKUP(AC1059,Varsayımlar!$B:$Q,5,0))</f>
        <v/>
      </c>
      <c r="I1059" s="5"/>
      <c r="J1059" s="5" t="str">
        <f>IF(B1059="","",VLOOKUP(AC1059,Varsayımlar!$B:$Q,6,0))</f>
        <v/>
      </c>
      <c r="P1059" s="5" t="str">
        <f>IF(B1059="","",VLOOKUP(AC1059,Varsayımlar!$B:$Q,7,0)*K1059)</f>
        <v/>
      </c>
      <c r="Q1059" s="5" t="str">
        <f>IF(B1059="","",VLOOKUP(AC1059,Varsayımlar!$B:$Q,8,0))</f>
        <v/>
      </c>
      <c r="R1059" s="5" t="str">
        <f>IF(B1059="","",VLOOKUP(AC1059,Varsayımlar!$B:$Q,9,0))</f>
        <v/>
      </c>
      <c r="S1059" s="5" t="str">
        <f>IF(B1059="","",VLOOKUP(AC1059,Varsayımlar!$B:$Q,10,0))</f>
        <v/>
      </c>
      <c r="T1059" s="5" t="str">
        <f>IF(B1059="","",VLOOKUP(AC1059,Varsayımlar!$B:$Q,11,0))</f>
        <v/>
      </c>
      <c r="U1059" s="5" t="str">
        <f>IF(B1059="","",VLOOKUP(AC1059,Varsayımlar!$B:$Q,12,0))</f>
        <v/>
      </c>
      <c r="V1059" s="5" t="str">
        <f>IF(B1059="","",VLOOKUP(AC1059,Varsayımlar!$B:$Q,13,0))</f>
        <v/>
      </c>
      <c r="W1059" s="5" t="str">
        <f>IF(B1059="","",VLOOKUP(AC1059,Varsayımlar!$B:$Q,14,0))</f>
        <v/>
      </c>
      <c r="AA1059" s="5" t="str">
        <f>IF(B1059="","",VLOOKUP(AC1059,Varsayımlar!$B:$Q,15,0))</f>
        <v/>
      </c>
      <c r="AB1059" s="5" t="str">
        <f>IF(B1059="","",VLOOKUP(AC1059,Varsayımlar!$B:$Q,16,0))</f>
        <v/>
      </c>
      <c r="AC1059" s="5" t="str">
        <f t="shared" si="29"/>
        <v/>
      </c>
    </row>
    <row r="1060" spans="2:29" hidden="1" x14ac:dyDescent="0.25">
      <c r="C1060" s="3" t="str">
        <f>IF(B1060="","",VLOOKUP(AC1060,Varsayımlar!$B:$Q,3,0))</f>
        <v/>
      </c>
      <c r="H1060" s="2" t="str">
        <f>IF(B1060="","",VLOOKUP(AC1060,Varsayımlar!$B:$Q,5,0))</f>
        <v/>
      </c>
      <c r="J1060" s="2" t="str">
        <f>IF(B1060="","",VLOOKUP(AC1060,Varsayımlar!$B:$Q,6,0))</f>
        <v/>
      </c>
      <c r="P1060" s="2" t="str">
        <f>IF(B1060="","",VLOOKUP(AC1060,Varsayımlar!$B:$Q,7,0)*K1060)</f>
        <v/>
      </c>
      <c r="Q1060" s="2" t="str">
        <f>IF(B1060="","",VLOOKUP(AC1060,Varsayımlar!$B:$Q,8,0))</f>
        <v/>
      </c>
      <c r="R1060" s="2" t="str">
        <f>IF(B1060="","",VLOOKUP(AC1060,Varsayımlar!$B:$Q,9,0))</f>
        <v/>
      </c>
      <c r="S1060" s="2" t="str">
        <f>IF(B1060="","",VLOOKUP(AC1060,Varsayımlar!$B:$Q,10,0))</f>
        <v/>
      </c>
      <c r="T1060" s="2" t="str">
        <f>IF(B1060="","",VLOOKUP(AC1060,Varsayımlar!$B:$Q,11,0))</f>
        <v/>
      </c>
      <c r="U1060" s="2" t="str">
        <f>IF(B1060="","",VLOOKUP(AC1060,Varsayımlar!$B:$Q,12,0))</f>
        <v/>
      </c>
      <c r="V1060" s="2" t="str">
        <f>IF(B1060="","",VLOOKUP(AC1060,Varsayımlar!$B:$Q,13,0))</f>
        <v/>
      </c>
      <c r="W1060" s="2" t="str">
        <f>IF(B1060="","",VLOOKUP(AC1060,Varsayımlar!$B:$Q,14,0))</f>
        <v/>
      </c>
      <c r="AA1060" s="2" t="str">
        <f>IF(B1060="","",VLOOKUP(AC1060,Varsayımlar!$B:$Q,15,0))</f>
        <v/>
      </c>
      <c r="AB1060" s="2" t="str">
        <f>IF(B1060="","",VLOOKUP(AC1060,Varsayımlar!$B:$Q,16,0))</f>
        <v/>
      </c>
      <c r="AC1060" s="2" t="str">
        <f t="shared" si="29"/>
        <v/>
      </c>
    </row>
    <row r="1061" spans="2:29" hidden="1" x14ac:dyDescent="0.25">
      <c r="B1061" s="6"/>
      <c r="C1061" s="7" t="str">
        <f>IF(B1061="","",VLOOKUP(AC1061,Varsayımlar!$B:$Q,3,0))</f>
        <v/>
      </c>
      <c r="D1061" s="7"/>
      <c r="H1061" s="5" t="str">
        <f>IF(B1061="","",VLOOKUP(AC1061,Varsayımlar!$B:$Q,5,0))</f>
        <v/>
      </c>
      <c r="I1061" s="5"/>
      <c r="J1061" s="5" t="str">
        <f>IF(B1061="","",VLOOKUP(AC1061,Varsayımlar!$B:$Q,6,0))</f>
        <v/>
      </c>
      <c r="P1061" s="5" t="str">
        <f>IF(B1061="","",VLOOKUP(AC1061,Varsayımlar!$B:$Q,7,0)*K1061)</f>
        <v/>
      </c>
      <c r="Q1061" s="5" t="str">
        <f>IF(B1061="","",VLOOKUP(AC1061,Varsayımlar!$B:$Q,8,0))</f>
        <v/>
      </c>
      <c r="R1061" s="5" t="str">
        <f>IF(B1061="","",VLOOKUP(AC1061,Varsayımlar!$B:$Q,9,0))</f>
        <v/>
      </c>
      <c r="S1061" s="5" t="str">
        <f>IF(B1061="","",VLOOKUP(AC1061,Varsayımlar!$B:$Q,10,0))</f>
        <v/>
      </c>
      <c r="T1061" s="5" t="str">
        <f>IF(B1061="","",VLOOKUP(AC1061,Varsayımlar!$B:$Q,11,0))</f>
        <v/>
      </c>
      <c r="U1061" s="5" t="str">
        <f>IF(B1061="","",VLOOKUP(AC1061,Varsayımlar!$B:$Q,12,0))</f>
        <v/>
      </c>
      <c r="V1061" s="5" t="str">
        <f>IF(B1061="","",VLOOKUP(AC1061,Varsayımlar!$B:$Q,13,0))</f>
        <v/>
      </c>
      <c r="W1061" s="5" t="str">
        <f>IF(B1061="","",VLOOKUP(AC1061,Varsayımlar!$B:$Q,14,0))</f>
        <v/>
      </c>
      <c r="AA1061" s="5" t="str">
        <f>IF(B1061="","",VLOOKUP(AC1061,Varsayımlar!$B:$Q,15,0))</f>
        <v/>
      </c>
      <c r="AB1061" s="5" t="str">
        <f>IF(B1061="","",VLOOKUP(AC1061,Varsayımlar!$B:$Q,16,0))</f>
        <v/>
      </c>
      <c r="AC1061" s="5" t="str">
        <f t="shared" si="29"/>
        <v/>
      </c>
    </row>
    <row r="1062" spans="2:29" hidden="1" x14ac:dyDescent="0.25">
      <c r="C1062" s="3" t="str">
        <f>IF(B1062="","",VLOOKUP(AC1062,Varsayımlar!$B:$Q,3,0))</f>
        <v/>
      </c>
      <c r="H1062" s="2" t="str">
        <f>IF(B1062="","",VLOOKUP(AC1062,Varsayımlar!$B:$Q,5,0))</f>
        <v/>
      </c>
      <c r="J1062" s="2" t="str">
        <f>IF(B1062="","",VLOOKUP(AC1062,Varsayımlar!$B:$Q,6,0))</f>
        <v/>
      </c>
      <c r="P1062" s="2" t="str">
        <f>IF(B1062="","",VLOOKUP(AC1062,Varsayımlar!$B:$Q,7,0)*K1062)</f>
        <v/>
      </c>
      <c r="Q1062" s="2" t="str">
        <f>IF(B1062="","",VLOOKUP(AC1062,Varsayımlar!$B:$Q,8,0))</f>
        <v/>
      </c>
      <c r="R1062" s="2" t="str">
        <f>IF(B1062="","",VLOOKUP(AC1062,Varsayımlar!$B:$Q,9,0))</f>
        <v/>
      </c>
      <c r="S1062" s="2" t="str">
        <f>IF(B1062="","",VLOOKUP(AC1062,Varsayımlar!$B:$Q,10,0))</f>
        <v/>
      </c>
      <c r="T1062" s="2" t="str">
        <f>IF(B1062="","",VLOOKUP(AC1062,Varsayımlar!$B:$Q,11,0))</f>
        <v/>
      </c>
      <c r="U1062" s="2" t="str">
        <f>IF(B1062="","",VLOOKUP(AC1062,Varsayımlar!$B:$Q,12,0))</f>
        <v/>
      </c>
      <c r="V1062" s="2" t="str">
        <f>IF(B1062="","",VLOOKUP(AC1062,Varsayımlar!$B:$Q,13,0))</f>
        <v/>
      </c>
      <c r="W1062" s="2" t="str">
        <f>IF(B1062="","",VLOOKUP(AC1062,Varsayımlar!$B:$Q,14,0))</f>
        <v/>
      </c>
      <c r="AA1062" s="2" t="str">
        <f>IF(B1062="","",VLOOKUP(AC1062,Varsayımlar!$B:$Q,15,0))</f>
        <v/>
      </c>
      <c r="AB1062" s="2" t="str">
        <f>IF(B1062="","",VLOOKUP(AC1062,Varsayımlar!$B:$Q,16,0))</f>
        <v/>
      </c>
      <c r="AC1062" s="2" t="str">
        <f t="shared" si="29"/>
        <v/>
      </c>
    </row>
    <row r="1063" spans="2:29" hidden="1" x14ac:dyDescent="0.25">
      <c r="B1063" s="6"/>
      <c r="C1063" s="7" t="str">
        <f>IF(B1063="","",VLOOKUP(AC1063,Varsayımlar!$B:$Q,3,0))</f>
        <v/>
      </c>
      <c r="D1063" s="7"/>
      <c r="H1063" s="5" t="str">
        <f>IF(B1063="","",VLOOKUP(AC1063,Varsayımlar!$B:$Q,5,0))</f>
        <v/>
      </c>
      <c r="I1063" s="5"/>
      <c r="J1063" s="5" t="str">
        <f>IF(B1063="","",VLOOKUP(AC1063,Varsayımlar!$B:$Q,6,0))</f>
        <v/>
      </c>
      <c r="P1063" s="5" t="str">
        <f>IF(B1063="","",VLOOKUP(AC1063,Varsayımlar!$B:$Q,7,0)*K1063)</f>
        <v/>
      </c>
      <c r="Q1063" s="5" t="str">
        <f>IF(B1063="","",VLOOKUP(AC1063,Varsayımlar!$B:$Q,8,0))</f>
        <v/>
      </c>
      <c r="R1063" s="5" t="str">
        <f>IF(B1063="","",VLOOKUP(AC1063,Varsayımlar!$B:$Q,9,0))</f>
        <v/>
      </c>
      <c r="S1063" s="5" t="str">
        <f>IF(B1063="","",VLOOKUP(AC1063,Varsayımlar!$B:$Q,10,0))</f>
        <v/>
      </c>
      <c r="T1063" s="5" t="str">
        <f>IF(B1063="","",VLOOKUP(AC1063,Varsayımlar!$B:$Q,11,0))</f>
        <v/>
      </c>
      <c r="U1063" s="5" t="str">
        <f>IF(B1063="","",VLOOKUP(AC1063,Varsayımlar!$B:$Q,12,0))</f>
        <v/>
      </c>
      <c r="V1063" s="5" t="str">
        <f>IF(B1063="","",VLOOKUP(AC1063,Varsayımlar!$B:$Q,13,0))</f>
        <v/>
      </c>
      <c r="W1063" s="5" t="str">
        <f>IF(B1063="","",VLOOKUP(AC1063,Varsayımlar!$B:$Q,14,0))</f>
        <v/>
      </c>
      <c r="AA1063" s="5" t="str">
        <f>IF(B1063="","",VLOOKUP(AC1063,Varsayımlar!$B:$Q,15,0))</f>
        <v/>
      </c>
      <c r="AB1063" s="5" t="str">
        <f>IF(B1063="","",VLOOKUP(AC1063,Varsayımlar!$B:$Q,16,0))</f>
        <v/>
      </c>
      <c r="AC1063" s="5" t="str">
        <f t="shared" si="29"/>
        <v/>
      </c>
    </row>
    <row r="1064" spans="2:29" hidden="1" x14ac:dyDescent="0.25">
      <c r="C1064" s="3" t="str">
        <f>IF(B1064="","",VLOOKUP(AC1064,Varsayımlar!$B:$Q,3,0))</f>
        <v/>
      </c>
      <c r="H1064" s="2" t="str">
        <f>IF(B1064="","",VLOOKUP(AC1064,Varsayımlar!$B:$Q,5,0))</f>
        <v/>
      </c>
      <c r="J1064" s="2" t="str">
        <f>IF(B1064="","",VLOOKUP(AC1064,Varsayımlar!$B:$Q,6,0))</f>
        <v/>
      </c>
      <c r="P1064" s="2" t="str">
        <f>IF(B1064="","",VLOOKUP(AC1064,Varsayımlar!$B:$Q,7,0)*K1064)</f>
        <v/>
      </c>
      <c r="Q1064" s="2" t="str">
        <f>IF(B1064="","",VLOOKUP(AC1064,Varsayımlar!$B:$Q,8,0))</f>
        <v/>
      </c>
      <c r="R1064" s="2" t="str">
        <f>IF(B1064="","",VLOOKUP(AC1064,Varsayımlar!$B:$Q,9,0))</f>
        <v/>
      </c>
      <c r="S1064" s="2" t="str">
        <f>IF(B1064="","",VLOOKUP(AC1064,Varsayımlar!$B:$Q,10,0))</f>
        <v/>
      </c>
      <c r="T1064" s="2" t="str">
        <f>IF(B1064="","",VLOOKUP(AC1064,Varsayımlar!$B:$Q,11,0))</f>
        <v/>
      </c>
      <c r="U1064" s="2" t="str">
        <f>IF(B1064="","",VLOOKUP(AC1064,Varsayımlar!$B:$Q,12,0))</f>
        <v/>
      </c>
      <c r="V1064" s="2" t="str">
        <f>IF(B1064="","",VLOOKUP(AC1064,Varsayımlar!$B:$Q,13,0))</f>
        <v/>
      </c>
      <c r="W1064" s="2" t="str">
        <f>IF(B1064="","",VLOOKUP(AC1064,Varsayımlar!$B:$Q,14,0))</f>
        <v/>
      </c>
      <c r="AA1064" s="2" t="str">
        <f>IF(B1064="","",VLOOKUP(AC1064,Varsayımlar!$B:$Q,15,0))</f>
        <v/>
      </c>
      <c r="AB1064" s="2" t="str">
        <f>IF(B1064="","",VLOOKUP(AC1064,Varsayımlar!$B:$Q,16,0))</f>
        <v/>
      </c>
      <c r="AC1064" s="2" t="str">
        <f t="shared" si="29"/>
        <v/>
      </c>
    </row>
    <row r="1065" spans="2:29" hidden="1" x14ac:dyDescent="0.25">
      <c r="B1065" s="6"/>
      <c r="C1065" s="7" t="str">
        <f>IF(B1065="","",VLOOKUP(AC1065,Varsayımlar!$B:$Q,3,0))</f>
        <v/>
      </c>
      <c r="D1065" s="7"/>
      <c r="H1065" s="5" t="str">
        <f>IF(B1065="","",VLOOKUP(AC1065,Varsayımlar!$B:$Q,5,0))</f>
        <v/>
      </c>
      <c r="I1065" s="5"/>
      <c r="J1065" s="5" t="str">
        <f>IF(B1065="","",VLOOKUP(AC1065,Varsayımlar!$B:$Q,6,0))</f>
        <v/>
      </c>
      <c r="P1065" s="5" t="str">
        <f>IF(B1065="","",VLOOKUP(AC1065,Varsayımlar!$B:$Q,7,0)*K1065)</f>
        <v/>
      </c>
      <c r="Q1065" s="5" t="str">
        <f>IF(B1065="","",VLOOKUP(AC1065,Varsayımlar!$B:$Q,8,0))</f>
        <v/>
      </c>
      <c r="R1065" s="5" t="str">
        <f>IF(B1065="","",VLOOKUP(AC1065,Varsayımlar!$B:$Q,9,0))</f>
        <v/>
      </c>
      <c r="S1065" s="5" t="str">
        <f>IF(B1065="","",VLOOKUP(AC1065,Varsayımlar!$B:$Q,10,0))</f>
        <v/>
      </c>
      <c r="T1065" s="5" t="str">
        <f>IF(B1065="","",VLOOKUP(AC1065,Varsayımlar!$B:$Q,11,0))</f>
        <v/>
      </c>
      <c r="U1065" s="5" t="str">
        <f>IF(B1065="","",VLOOKUP(AC1065,Varsayımlar!$B:$Q,12,0))</f>
        <v/>
      </c>
      <c r="V1065" s="5" t="str">
        <f>IF(B1065="","",VLOOKUP(AC1065,Varsayımlar!$B:$Q,13,0))</f>
        <v/>
      </c>
      <c r="W1065" s="5" t="str">
        <f>IF(B1065="","",VLOOKUP(AC1065,Varsayımlar!$B:$Q,14,0))</f>
        <v/>
      </c>
      <c r="AA1065" s="5" t="str">
        <f>IF(B1065="","",VLOOKUP(AC1065,Varsayımlar!$B:$Q,15,0))</f>
        <v/>
      </c>
      <c r="AB1065" s="5" t="str">
        <f>IF(B1065="","",VLOOKUP(AC1065,Varsayımlar!$B:$Q,16,0))</f>
        <v/>
      </c>
      <c r="AC1065" s="5" t="str">
        <f t="shared" si="29"/>
        <v/>
      </c>
    </row>
    <row r="1066" spans="2:29" hidden="1" x14ac:dyDescent="0.25">
      <c r="C1066" s="3" t="str">
        <f>IF(B1066="","",VLOOKUP(AC1066,Varsayımlar!$B:$Q,3,0))</f>
        <v/>
      </c>
      <c r="H1066" s="2" t="str">
        <f>IF(B1066="","",VLOOKUP(AC1066,Varsayımlar!$B:$Q,5,0))</f>
        <v/>
      </c>
      <c r="J1066" s="2" t="str">
        <f>IF(B1066="","",VLOOKUP(AC1066,Varsayımlar!$B:$Q,6,0))</f>
        <v/>
      </c>
      <c r="P1066" s="2" t="str">
        <f>IF(B1066="","",VLOOKUP(AC1066,Varsayımlar!$B:$Q,7,0)*K1066)</f>
        <v/>
      </c>
      <c r="Q1066" s="2" t="str">
        <f>IF(B1066="","",VLOOKUP(AC1066,Varsayımlar!$B:$Q,8,0))</f>
        <v/>
      </c>
      <c r="R1066" s="2" t="str">
        <f>IF(B1066="","",VLOOKUP(AC1066,Varsayımlar!$B:$Q,9,0))</f>
        <v/>
      </c>
      <c r="S1066" s="2" t="str">
        <f>IF(B1066="","",VLOOKUP(AC1066,Varsayımlar!$B:$Q,10,0))</f>
        <v/>
      </c>
      <c r="T1066" s="2" t="str">
        <f>IF(B1066="","",VLOOKUP(AC1066,Varsayımlar!$B:$Q,11,0))</f>
        <v/>
      </c>
      <c r="U1066" s="2" t="str">
        <f>IF(B1066="","",VLOOKUP(AC1066,Varsayımlar!$B:$Q,12,0))</f>
        <v/>
      </c>
      <c r="V1066" s="2" t="str">
        <f>IF(B1066="","",VLOOKUP(AC1066,Varsayımlar!$B:$Q,13,0))</f>
        <v/>
      </c>
      <c r="W1066" s="2" t="str">
        <f>IF(B1066="","",VLOOKUP(AC1066,Varsayımlar!$B:$Q,14,0))</f>
        <v/>
      </c>
      <c r="AA1066" s="2" t="str">
        <f>IF(B1066="","",VLOOKUP(AC1066,Varsayımlar!$B:$Q,15,0))</f>
        <v/>
      </c>
      <c r="AB1066" s="2" t="str">
        <f>IF(B1066="","",VLOOKUP(AC1066,Varsayımlar!$B:$Q,16,0))</f>
        <v/>
      </c>
      <c r="AC1066" s="2" t="str">
        <f t="shared" si="29"/>
        <v/>
      </c>
    </row>
    <row r="1067" spans="2:29" hidden="1" x14ac:dyDescent="0.25">
      <c r="B1067" s="6"/>
      <c r="C1067" s="7" t="str">
        <f>IF(B1067="","",VLOOKUP(AC1067,Varsayımlar!$B:$Q,3,0))</f>
        <v/>
      </c>
      <c r="D1067" s="7"/>
      <c r="H1067" s="5" t="str">
        <f>IF(B1067="","",VLOOKUP(AC1067,Varsayımlar!$B:$Q,5,0))</f>
        <v/>
      </c>
      <c r="I1067" s="5"/>
      <c r="J1067" s="5" t="str">
        <f>IF(B1067="","",VLOOKUP(AC1067,Varsayımlar!$B:$Q,6,0))</f>
        <v/>
      </c>
      <c r="P1067" s="5" t="str">
        <f>IF(B1067="","",VLOOKUP(AC1067,Varsayımlar!$B:$Q,7,0)*K1067)</f>
        <v/>
      </c>
      <c r="Q1067" s="5" t="str">
        <f>IF(B1067="","",VLOOKUP(AC1067,Varsayımlar!$B:$Q,8,0))</f>
        <v/>
      </c>
      <c r="R1067" s="5" t="str">
        <f>IF(B1067="","",VLOOKUP(AC1067,Varsayımlar!$B:$Q,9,0))</f>
        <v/>
      </c>
      <c r="S1067" s="5" t="str">
        <f>IF(B1067="","",VLOOKUP(AC1067,Varsayımlar!$B:$Q,10,0))</f>
        <v/>
      </c>
      <c r="T1067" s="5" t="str">
        <f>IF(B1067="","",VLOOKUP(AC1067,Varsayımlar!$B:$Q,11,0))</f>
        <v/>
      </c>
      <c r="U1067" s="5" t="str">
        <f>IF(B1067="","",VLOOKUP(AC1067,Varsayımlar!$B:$Q,12,0))</f>
        <v/>
      </c>
      <c r="V1067" s="5" t="str">
        <f>IF(B1067="","",VLOOKUP(AC1067,Varsayımlar!$B:$Q,13,0))</f>
        <v/>
      </c>
      <c r="W1067" s="5" t="str">
        <f>IF(B1067="","",VLOOKUP(AC1067,Varsayımlar!$B:$Q,14,0))</f>
        <v/>
      </c>
      <c r="AA1067" s="5" t="str">
        <f>IF(B1067="","",VLOOKUP(AC1067,Varsayımlar!$B:$Q,15,0))</f>
        <v/>
      </c>
      <c r="AB1067" s="5" t="str">
        <f>IF(B1067="","",VLOOKUP(AC1067,Varsayımlar!$B:$Q,16,0))</f>
        <v/>
      </c>
      <c r="AC1067" s="5" t="str">
        <f t="shared" si="29"/>
        <v/>
      </c>
    </row>
    <row r="1068" spans="2:29" hidden="1" x14ac:dyDescent="0.25">
      <c r="C1068" s="3" t="str">
        <f>IF(B1068="","",VLOOKUP(AC1068,Varsayımlar!$B:$Q,3,0))</f>
        <v/>
      </c>
      <c r="H1068" s="2" t="str">
        <f>IF(B1068="","",VLOOKUP(AC1068,Varsayımlar!$B:$Q,5,0))</f>
        <v/>
      </c>
      <c r="J1068" s="2" t="str">
        <f>IF(B1068="","",VLOOKUP(AC1068,Varsayımlar!$B:$Q,6,0))</f>
        <v/>
      </c>
      <c r="P1068" s="2" t="str">
        <f>IF(B1068="","",VLOOKUP(AC1068,Varsayımlar!$B:$Q,7,0)*K1068)</f>
        <v/>
      </c>
      <c r="Q1068" s="2" t="str">
        <f>IF(B1068="","",VLOOKUP(AC1068,Varsayımlar!$B:$Q,8,0))</f>
        <v/>
      </c>
      <c r="R1068" s="2" t="str">
        <f>IF(B1068="","",VLOOKUP(AC1068,Varsayımlar!$B:$Q,9,0))</f>
        <v/>
      </c>
      <c r="S1068" s="2" t="str">
        <f>IF(B1068="","",VLOOKUP(AC1068,Varsayımlar!$B:$Q,10,0))</f>
        <v/>
      </c>
      <c r="T1068" s="2" t="str">
        <f>IF(B1068="","",VLOOKUP(AC1068,Varsayımlar!$B:$Q,11,0))</f>
        <v/>
      </c>
      <c r="U1068" s="2" t="str">
        <f>IF(B1068="","",VLOOKUP(AC1068,Varsayımlar!$B:$Q,12,0))</f>
        <v/>
      </c>
      <c r="V1068" s="2" t="str">
        <f>IF(B1068="","",VLOOKUP(AC1068,Varsayımlar!$B:$Q,13,0))</f>
        <v/>
      </c>
      <c r="W1068" s="2" t="str">
        <f>IF(B1068="","",VLOOKUP(AC1068,Varsayımlar!$B:$Q,14,0))</f>
        <v/>
      </c>
      <c r="AA1068" s="2" t="str">
        <f>IF(B1068="","",VLOOKUP(AC1068,Varsayımlar!$B:$Q,15,0))</f>
        <v/>
      </c>
      <c r="AB1068" s="2" t="str">
        <f>IF(B1068="","",VLOOKUP(AC1068,Varsayımlar!$B:$Q,16,0))</f>
        <v/>
      </c>
      <c r="AC1068" s="2" t="str">
        <f t="shared" si="29"/>
        <v/>
      </c>
    </row>
    <row r="1069" spans="2:29" hidden="1" x14ac:dyDescent="0.25">
      <c r="B1069" s="6"/>
      <c r="C1069" s="7" t="str">
        <f>IF(B1069="","",VLOOKUP(AC1069,Varsayımlar!$B:$Q,3,0))</f>
        <v/>
      </c>
      <c r="D1069" s="7"/>
      <c r="H1069" s="5" t="str">
        <f>IF(B1069="","",VLOOKUP(AC1069,Varsayımlar!$B:$Q,5,0))</f>
        <v/>
      </c>
      <c r="I1069" s="5"/>
      <c r="J1069" s="5" t="str">
        <f>IF(B1069="","",VLOOKUP(AC1069,Varsayımlar!$B:$Q,6,0))</f>
        <v/>
      </c>
      <c r="P1069" s="5" t="str">
        <f>IF(B1069="","",VLOOKUP(AC1069,Varsayımlar!$B:$Q,7,0)*K1069)</f>
        <v/>
      </c>
      <c r="Q1069" s="5" t="str">
        <f>IF(B1069="","",VLOOKUP(AC1069,Varsayımlar!$B:$Q,8,0))</f>
        <v/>
      </c>
      <c r="R1069" s="5" t="str">
        <f>IF(B1069="","",VLOOKUP(AC1069,Varsayımlar!$B:$Q,9,0))</f>
        <v/>
      </c>
      <c r="S1069" s="5" t="str">
        <f>IF(B1069="","",VLOOKUP(AC1069,Varsayımlar!$B:$Q,10,0))</f>
        <v/>
      </c>
      <c r="T1069" s="5" t="str">
        <f>IF(B1069="","",VLOOKUP(AC1069,Varsayımlar!$B:$Q,11,0))</f>
        <v/>
      </c>
      <c r="U1069" s="5" t="str">
        <f>IF(B1069="","",VLOOKUP(AC1069,Varsayımlar!$B:$Q,12,0))</f>
        <v/>
      </c>
      <c r="V1069" s="5" t="str">
        <f>IF(B1069="","",VLOOKUP(AC1069,Varsayımlar!$B:$Q,13,0))</f>
        <v/>
      </c>
      <c r="W1069" s="5" t="str">
        <f>IF(B1069="","",VLOOKUP(AC1069,Varsayımlar!$B:$Q,14,0))</f>
        <v/>
      </c>
      <c r="AA1069" s="5" t="str">
        <f>IF(B1069="","",VLOOKUP(AC1069,Varsayımlar!$B:$Q,15,0))</f>
        <v/>
      </c>
      <c r="AB1069" s="5" t="str">
        <f>IF(B1069="","",VLOOKUP(AC1069,Varsayımlar!$B:$Q,16,0))</f>
        <v/>
      </c>
      <c r="AC1069" s="5" t="str">
        <f t="shared" si="29"/>
        <v/>
      </c>
    </row>
    <row r="1070" spans="2:29" hidden="1" x14ac:dyDescent="0.25">
      <c r="C1070" s="3" t="str">
        <f>IF(B1070="","",VLOOKUP(AC1070,Varsayımlar!$B:$Q,3,0))</f>
        <v/>
      </c>
      <c r="H1070" s="2" t="str">
        <f>IF(B1070="","",VLOOKUP(AC1070,Varsayımlar!$B:$Q,5,0))</f>
        <v/>
      </c>
      <c r="J1070" s="2" t="str">
        <f>IF(B1070="","",VLOOKUP(AC1070,Varsayımlar!$B:$Q,6,0))</f>
        <v/>
      </c>
      <c r="P1070" s="2" t="str">
        <f>IF(B1070="","",VLOOKUP(AC1070,Varsayımlar!$B:$Q,7,0)*K1070)</f>
        <v/>
      </c>
      <c r="Q1070" s="2" t="str">
        <f>IF(B1070="","",VLOOKUP(AC1070,Varsayımlar!$B:$Q,8,0))</f>
        <v/>
      </c>
      <c r="R1070" s="2" t="str">
        <f>IF(B1070="","",VLOOKUP(AC1070,Varsayımlar!$B:$Q,9,0))</f>
        <v/>
      </c>
      <c r="S1070" s="2" t="str">
        <f>IF(B1070="","",VLOOKUP(AC1070,Varsayımlar!$B:$Q,10,0))</f>
        <v/>
      </c>
      <c r="T1070" s="2" t="str">
        <f>IF(B1070="","",VLOOKUP(AC1070,Varsayımlar!$B:$Q,11,0))</f>
        <v/>
      </c>
      <c r="U1070" s="2" t="str">
        <f>IF(B1070="","",VLOOKUP(AC1070,Varsayımlar!$B:$Q,12,0))</f>
        <v/>
      </c>
      <c r="V1070" s="2" t="str">
        <f>IF(B1070="","",VLOOKUP(AC1070,Varsayımlar!$B:$Q,13,0))</f>
        <v/>
      </c>
      <c r="W1070" s="2" t="str">
        <f>IF(B1070="","",VLOOKUP(AC1070,Varsayımlar!$B:$Q,14,0))</f>
        <v/>
      </c>
      <c r="AA1070" s="2" t="str">
        <f>IF(B1070="","",VLOOKUP(AC1070,Varsayımlar!$B:$Q,15,0))</f>
        <v/>
      </c>
      <c r="AB1070" s="2" t="str">
        <f>IF(B1070="","",VLOOKUP(AC1070,Varsayımlar!$B:$Q,16,0))</f>
        <v/>
      </c>
      <c r="AC1070" s="2" t="str">
        <f t="shared" si="29"/>
        <v/>
      </c>
    </row>
    <row r="1071" spans="2:29" hidden="1" x14ac:dyDescent="0.25">
      <c r="B1071" s="6"/>
      <c r="C1071" s="7" t="str">
        <f>IF(B1071="","",VLOOKUP(AC1071,Varsayımlar!$B:$Q,3,0))</f>
        <v/>
      </c>
      <c r="D1071" s="7"/>
      <c r="H1071" s="5" t="str">
        <f>IF(B1071="","",VLOOKUP(AC1071,Varsayımlar!$B:$Q,5,0))</f>
        <v/>
      </c>
      <c r="I1071" s="5"/>
      <c r="J1071" s="5" t="str">
        <f>IF(B1071="","",VLOOKUP(AC1071,Varsayımlar!$B:$Q,6,0))</f>
        <v/>
      </c>
      <c r="P1071" s="5" t="str">
        <f>IF(B1071="","",VLOOKUP(AC1071,Varsayımlar!$B:$Q,7,0)*K1071)</f>
        <v/>
      </c>
      <c r="Q1071" s="5" t="str">
        <f>IF(B1071="","",VLOOKUP(AC1071,Varsayımlar!$B:$Q,8,0))</f>
        <v/>
      </c>
      <c r="R1071" s="5" t="str">
        <f>IF(B1071="","",VLOOKUP(AC1071,Varsayımlar!$B:$Q,9,0))</f>
        <v/>
      </c>
      <c r="S1071" s="5" t="str">
        <f>IF(B1071="","",VLOOKUP(AC1071,Varsayımlar!$B:$Q,10,0))</f>
        <v/>
      </c>
      <c r="T1071" s="5" t="str">
        <f>IF(B1071="","",VLOOKUP(AC1071,Varsayımlar!$B:$Q,11,0))</f>
        <v/>
      </c>
      <c r="U1071" s="5" t="str">
        <f>IF(B1071="","",VLOOKUP(AC1071,Varsayımlar!$B:$Q,12,0))</f>
        <v/>
      </c>
      <c r="V1071" s="5" t="str">
        <f>IF(B1071="","",VLOOKUP(AC1071,Varsayımlar!$B:$Q,13,0))</f>
        <v/>
      </c>
      <c r="W1071" s="5" t="str">
        <f>IF(B1071="","",VLOOKUP(AC1071,Varsayımlar!$B:$Q,14,0))</f>
        <v/>
      </c>
      <c r="AA1071" s="5" t="str">
        <f>IF(B1071="","",VLOOKUP(AC1071,Varsayımlar!$B:$Q,15,0))</f>
        <v/>
      </c>
      <c r="AB1071" s="5" t="str">
        <f>IF(B1071="","",VLOOKUP(AC1071,Varsayımlar!$B:$Q,16,0))</f>
        <v/>
      </c>
      <c r="AC1071" s="5" t="str">
        <f t="shared" si="29"/>
        <v/>
      </c>
    </row>
    <row r="1072" spans="2:29" hidden="1" x14ac:dyDescent="0.25">
      <c r="C1072" s="3" t="str">
        <f>IF(B1072="","",VLOOKUP(AC1072,Varsayımlar!$B:$Q,3,0))</f>
        <v/>
      </c>
      <c r="H1072" s="2" t="str">
        <f>IF(B1072="","",VLOOKUP(AC1072,Varsayımlar!$B:$Q,5,0))</f>
        <v/>
      </c>
      <c r="J1072" s="2" t="str">
        <f>IF(B1072="","",VLOOKUP(AC1072,Varsayımlar!$B:$Q,6,0))</f>
        <v/>
      </c>
      <c r="P1072" s="2" t="str">
        <f>IF(B1072="","",VLOOKUP(AC1072,Varsayımlar!$B:$Q,7,0)*K1072)</f>
        <v/>
      </c>
      <c r="Q1072" s="2" t="str">
        <f>IF(B1072="","",VLOOKUP(AC1072,Varsayımlar!$B:$Q,8,0))</f>
        <v/>
      </c>
      <c r="R1072" s="2" t="str">
        <f>IF(B1072="","",VLOOKUP(AC1072,Varsayımlar!$B:$Q,9,0))</f>
        <v/>
      </c>
      <c r="S1072" s="2" t="str">
        <f>IF(B1072="","",VLOOKUP(AC1072,Varsayımlar!$B:$Q,10,0))</f>
        <v/>
      </c>
      <c r="T1072" s="2" t="str">
        <f>IF(B1072="","",VLOOKUP(AC1072,Varsayımlar!$B:$Q,11,0))</f>
        <v/>
      </c>
      <c r="U1072" s="2" t="str">
        <f>IF(B1072="","",VLOOKUP(AC1072,Varsayımlar!$B:$Q,12,0))</f>
        <v/>
      </c>
      <c r="V1072" s="2" t="str">
        <f>IF(B1072="","",VLOOKUP(AC1072,Varsayımlar!$B:$Q,13,0))</f>
        <v/>
      </c>
      <c r="W1072" s="2" t="str">
        <f>IF(B1072="","",VLOOKUP(AC1072,Varsayımlar!$B:$Q,14,0))</f>
        <v/>
      </c>
      <c r="AA1072" s="2" t="str">
        <f>IF(B1072="","",VLOOKUP(AC1072,Varsayımlar!$B:$Q,15,0))</f>
        <v/>
      </c>
      <c r="AB1072" s="2" t="str">
        <f>IF(B1072="","",VLOOKUP(AC1072,Varsayımlar!$B:$Q,16,0))</f>
        <v/>
      </c>
      <c r="AC1072" s="2" t="str">
        <f t="shared" si="29"/>
        <v/>
      </c>
    </row>
    <row r="1073" spans="2:29" hidden="1" x14ac:dyDescent="0.25">
      <c r="B1073" s="6"/>
      <c r="C1073" s="7" t="str">
        <f>IF(B1073="","",VLOOKUP(AC1073,Varsayımlar!$B:$Q,3,0))</f>
        <v/>
      </c>
      <c r="D1073" s="7"/>
      <c r="H1073" s="5" t="str">
        <f>IF(B1073="","",VLOOKUP(AC1073,Varsayımlar!$B:$Q,5,0))</f>
        <v/>
      </c>
      <c r="I1073" s="5"/>
      <c r="J1073" s="5" t="str">
        <f>IF(B1073="","",VLOOKUP(AC1073,Varsayımlar!$B:$Q,6,0))</f>
        <v/>
      </c>
      <c r="P1073" s="5" t="str">
        <f>IF(B1073="","",VLOOKUP(AC1073,Varsayımlar!$B:$Q,7,0)*K1073)</f>
        <v/>
      </c>
      <c r="Q1073" s="5" t="str">
        <f>IF(B1073="","",VLOOKUP(AC1073,Varsayımlar!$B:$Q,8,0))</f>
        <v/>
      </c>
      <c r="R1073" s="5" t="str">
        <f>IF(B1073="","",VLOOKUP(AC1073,Varsayımlar!$B:$Q,9,0))</f>
        <v/>
      </c>
      <c r="S1073" s="5" t="str">
        <f>IF(B1073="","",VLOOKUP(AC1073,Varsayımlar!$B:$Q,10,0))</f>
        <v/>
      </c>
      <c r="T1073" s="5" t="str">
        <f>IF(B1073="","",VLOOKUP(AC1073,Varsayımlar!$B:$Q,11,0))</f>
        <v/>
      </c>
      <c r="U1073" s="5" t="str">
        <f>IF(B1073="","",VLOOKUP(AC1073,Varsayımlar!$B:$Q,12,0))</f>
        <v/>
      </c>
      <c r="V1073" s="5" t="str">
        <f>IF(B1073="","",VLOOKUP(AC1073,Varsayımlar!$B:$Q,13,0))</f>
        <v/>
      </c>
      <c r="W1073" s="5" t="str">
        <f>IF(B1073="","",VLOOKUP(AC1073,Varsayımlar!$B:$Q,14,0))</f>
        <v/>
      </c>
      <c r="AA1073" s="5" t="str">
        <f>IF(B1073="","",VLOOKUP(AC1073,Varsayımlar!$B:$Q,15,0))</f>
        <v/>
      </c>
      <c r="AB1073" s="5" t="str">
        <f>IF(B1073="","",VLOOKUP(AC1073,Varsayımlar!$B:$Q,16,0))</f>
        <v/>
      </c>
      <c r="AC1073" s="5" t="str">
        <f t="shared" si="29"/>
        <v/>
      </c>
    </row>
    <row r="1074" spans="2:29" hidden="1" x14ac:dyDescent="0.25">
      <c r="C1074" s="3" t="str">
        <f>IF(B1074="","",VLOOKUP(AC1074,Varsayımlar!$B:$Q,3,0))</f>
        <v/>
      </c>
      <c r="H1074" s="2" t="str">
        <f>IF(B1074="","",VLOOKUP(AC1074,Varsayımlar!$B:$Q,5,0))</f>
        <v/>
      </c>
      <c r="J1074" s="2" t="str">
        <f>IF(B1074="","",VLOOKUP(AC1074,Varsayımlar!$B:$Q,6,0))</f>
        <v/>
      </c>
      <c r="P1074" s="2" t="str">
        <f>IF(B1074="","",VLOOKUP(AC1074,Varsayımlar!$B:$Q,7,0)*K1074)</f>
        <v/>
      </c>
      <c r="Q1074" s="2" t="str">
        <f>IF(B1074="","",VLOOKUP(AC1074,Varsayımlar!$B:$Q,8,0))</f>
        <v/>
      </c>
      <c r="R1074" s="2" t="str">
        <f>IF(B1074="","",VLOOKUP(AC1074,Varsayımlar!$B:$Q,9,0))</f>
        <v/>
      </c>
      <c r="S1074" s="2" t="str">
        <f>IF(B1074="","",VLOOKUP(AC1074,Varsayımlar!$B:$Q,10,0))</f>
        <v/>
      </c>
      <c r="T1074" s="2" t="str">
        <f>IF(B1074="","",VLOOKUP(AC1074,Varsayımlar!$B:$Q,11,0))</f>
        <v/>
      </c>
      <c r="U1074" s="2" t="str">
        <f>IF(B1074="","",VLOOKUP(AC1074,Varsayımlar!$B:$Q,12,0))</f>
        <v/>
      </c>
      <c r="V1074" s="2" t="str">
        <f>IF(B1074="","",VLOOKUP(AC1074,Varsayımlar!$B:$Q,13,0))</f>
        <v/>
      </c>
      <c r="W1074" s="2" t="str">
        <f>IF(B1074="","",VLOOKUP(AC1074,Varsayımlar!$B:$Q,14,0))</f>
        <v/>
      </c>
      <c r="AA1074" s="2" t="str">
        <f>IF(B1074="","",VLOOKUP(AC1074,Varsayımlar!$B:$Q,15,0))</f>
        <v/>
      </c>
      <c r="AB1074" s="2" t="str">
        <f>IF(B1074="","",VLOOKUP(AC1074,Varsayımlar!$B:$Q,16,0))</f>
        <v/>
      </c>
      <c r="AC1074" s="2" t="str">
        <f t="shared" si="29"/>
        <v/>
      </c>
    </row>
    <row r="1075" spans="2:29" hidden="1" x14ac:dyDescent="0.25">
      <c r="B1075" s="6"/>
      <c r="C1075" s="7" t="str">
        <f>IF(B1075="","",VLOOKUP(AC1075,Varsayımlar!$B:$Q,3,0))</f>
        <v/>
      </c>
      <c r="D1075" s="7"/>
      <c r="H1075" s="5" t="str">
        <f>IF(B1075="","",VLOOKUP(AC1075,Varsayımlar!$B:$Q,5,0))</f>
        <v/>
      </c>
      <c r="I1075" s="5"/>
      <c r="J1075" s="5" t="str">
        <f>IF(B1075="","",VLOOKUP(AC1075,Varsayımlar!$B:$Q,6,0))</f>
        <v/>
      </c>
      <c r="P1075" s="5" t="str">
        <f>IF(B1075="","",VLOOKUP(AC1075,Varsayımlar!$B:$Q,7,0)*K1075)</f>
        <v/>
      </c>
      <c r="Q1075" s="5" t="str">
        <f>IF(B1075="","",VLOOKUP(AC1075,Varsayımlar!$B:$Q,8,0))</f>
        <v/>
      </c>
      <c r="R1075" s="5" t="str">
        <f>IF(B1075="","",VLOOKUP(AC1075,Varsayımlar!$B:$Q,9,0))</f>
        <v/>
      </c>
      <c r="S1075" s="5" t="str">
        <f>IF(B1075="","",VLOOKUP(AC1075,Varsayımlar!$B:$Q,10,0))</f>
        <v/>
      </c>
      <c r="T1075" s="5" t="str">
        <f>IF(B1075="","",VLOOKUP(AC1075,Varsayımlar!$B:$Q,11,0))</f>
        <v/>
      </c>
      <c r="U1075" s="5" t="str">
        <f>IF(B1075="","",VLOOKUP(AC1075,Varsayımlar!$B:$Q,12,0))</f>
        <v/>
      </c>
      <c r="V1075" s="5" t="str">
        <f>IF(B1075="","",VLOOKUP(AC1075,Varsayımlar!$B:$Q,13,0))</f>
        <v/>
      </c>
      <c r="W1075" s="5" t="str">
        <f>IF(B1075="","",VLOOKUP(AC1075,Varsayımlar!$B:$Q,14,0))</f>
        <v/>
      </c>
      <c r="AA1075" s="5" t="str">
        <f>IF(B1075="","",VLOOKUP(AC1075,Varsayımlar!$B:$Q,15,0))</f>
        <v/>
      </c>
      <c r="AB1075" s="5" t="str">
        <f>IF(B1075="","",VLOOKUP(AC1075,Varsayımlar!$B:$Q,16,0))</f>
        <v/>
      </c>
      <c r="AC1075" s="5" t="str">
        <f t="shared" si="29"/>
        <v/>
      </c>
    </row>
    <row r="1076" spans="2:29" hidden="1" x14ac:dyDescent="0.25">
      <c r="C1076" s="3" t="str">
        <f>IF(B1076="","",VLOOKUP(AC1076,Varsayımlar!$B:$Q,3,0))</f>
        <v/>
      </c>
      <c r="H1076" s="2" t="str">
        <f>IF(B1076="","",VLOOKUP(AC1076,Varsayımlar!$B:$Q,5,0))</f>
        <v/>
      </c>
      <c r="J1076" s="2" t="str">
        <f>IF(B1076="","",VLOOKUP(AC1076,Varsayımlar!$B:$Q,6,0))</f>
        <v/>
      </c>
      <c r="P1076" s="2" t="str">
        <f>IF(B1076="","",VLOOKUP(AC1076,Varsayımlar!$B:$Q,7,0)*K1076)</f>
        <v/>
      </c>
      <c r="Q1076" s="2" t="str">
        <f>IF(B1076="","",VLOOKUP(AC1076,Varsayımlar!$B:$Q,8,0))</f>
        <v/>
      </c>
      <c r="R1076" s="2" t="str">
        <f>IF(B1076="","",VLOOKUP(AC1076,Varsayımlar!$B:$Q,9,0))</f>
        <v/>
      </c>
      <c r="S1076" s="2" t="str">
        <f>IF(B1076="","",VLOOKUP(AC1076,Varsayımlar!$B:$Q,10,0))</f>
        <v/>
      </c>
      <c r="T1076" s="2" t="str">
        <f>IF(B1076="","",VLOOKUP(AC1076,Varsayımlar!$B:$Q,11,0))</f>
        <v/>
      </c>
      <c r="U1076" s="2" t="str">
        <f>IF(B1076="","",VLOOKUP(AC1076,Varsayımlar!$B:$Q,12,0))</f>
        <v/>
      </c>
      <c r="V1076" s="2" t="str">
        <f>IF(B1076="","",VLOOKUP(AC1076,Varsayımlar!$B:$Q,13,0))</f>
        <v/>
      </c>
      <c r="W1076" s="2" t="str">
        <f>IF(B1076="","",VLOOKUP(AC1076,Varsayımlar!$B:$Q,14,0))</f>
        <v/>
      </c>
      <c r="AA1076" s="2" t="str">
        <f>IF(B1076="","",VLOOKUP(AC1076,Varsayımlar!$B:$Q,15,0))</f>
        <v/>
      </c>
      <c r="AB1076" s="2" t="str">
        <f>IF(B1076="","",VLOOKUP(AC1076,Varsayımlar!$B:$Q,16,0))</f>
        <v/>
      </c>
      <c r="AC1076" s="2" t="str">
        <f t="shared" si="29"/>
        <v/>
      </c>
    </row>
    <row r="1077" spans="2:29" hidden="1" x14ac:dyDescent="0.25">
      <c r="B1077" s="6"/>
      <c r="C1077" s="7" t="str">
        <f>IF(B1077="","",VLOOKUP(AC1077,Varsayımlar!$B:$Q,3,0))</f>
        <v/>
      </c>
      <c r="D1077" s="7"/>
      <c r="H1077" s="5" t="str">
        <f>IF(B1077="","",VLOOKUP(AC1077,Varsayımlar!$B:$Q,5,0))</f>
        <v/>
      </c>
      <c r="I1077" s="5"/>
      <c r="J1077" s="5" t="str">
        <f>IF(B1077="","",VLOOKUP(AC1077,Varsayımlar!$B:$Q,6,0))</f>
        <v/>
      </c>
      <c r="P1077" s="5" t="str">
        <f>IF(B1077="","",VLOOKUP(AC1077,Varsayımlar!$B:$Q,7,0)*K1077)</f>
        <v/>
      </c>
      <c r="Q1077" s="5" t="str">
        <f>IF(B1077="","",VLOOKUP(AC1077,Varsayımlar!$B:$Q,8,0))</f>
        <v/>
      </c>
      <c r="R1077" s="5" t="str">
        <f>IF(B1077="","",VLOOKUP(AC1077,Varsayımlar!$B:$Q,9,0))</f>
        <v/>
      </c>
      <c r="S1077" s="5" t="str">
        <f>IF(B1077="","",VLOOKUP(AC1077,Varsayımlar!$B:$Q,10,0))</f>
        <v/>
      </c>
      <c r="T1077" s="5" t="str">
        <f>IF(B1077="","",VLOOKUP(AC1077,Varsayımlar!$B:$Q,11,0))</f>
        <v/>
      </c>
      <c r="U1077" s="5" t="str">
        <f>IF(B1077="","",VLOOKUP(AC1077,Varsayımlar!$B:$Q,12,0))</f>
        <v/>
      </c>
      <c r="V1077" s="5" t="str">
        <f>IF(B1077="","",VLOOKUP(AC1077,Varsayımlar!$B:$Q,13,0))</f>
        <v/>
      </c>
      <c r="W1077" s="5" t="str">
        <f>IF(B1077="","",VLOOKUP(AC1077,Varsayımlar!$B:$Q,14,0))</f>
        <v/>
      </c>
      <c r="AA1077" s="5" t="str">
        <f>IF(B1077="","",VLOOKUP(AC1077,Varsayımlar!$B:$Q,15,0))</f>
        <v/>
      </c>
      <c r="AB1077" s="5" t="str">
        <f>IF(B1077="","",VLOOKUP(AC1077,Varsayımlar!$B:$Q,16,0))</f>
        <v/>
      </c>
      <c r="AC1077" s="5" t="str">
        <f t="shared" si="29"/>
        <v/>
      </c>
    </row>
    <row r="1078" spans="2:29" hidden="1" x14ac:dyDescent="0.25">
      <c r="C1078" s="3" t="str">
        <f>IF(B1078="","",VLOOKUP(AC1078,Varsayımlar!$B:$Q,3,0))</f>
        <v/>
      </c>
      <c r="H1078" s="2" t="str">
        <f>IF(B1078="","",VLOOKUP(AC1078,Varsayımlar!$B:$Q,5,0))</f>
        <v/>
      </c>
      <c r="J1078" s="2" t="str">
        <f>IF(B1078="","",VLOOKUP(AC1078,Varsayımlar!$B:$Q,6,0))</f>
        <v/>
      </c>
      <c r="P1078" s="2" t="str">
        <f>IF(B1078="","",VLOOKUP(AC1078,Varsayımlar!$B:$Q,7,0)*K1078)</f>
        <v/>
      </c>
      <c r="Q1078" s="2" t="str">
        <f>IF(B1078="","",VLOOKUP(AC1078,Varsayımlar!$B:$Q,8,0))</f>
        <v/>
      </c>
      <c r="R1078" s="2" t="str">
        <f>IF(B1078="","",VLOOKUP(AC1078,Varsayımlar!$B:$Q,9,0))</f>
        <v/>
      </c>
      <c r="S1078" s="2" t="str">
        <f>IF(B1078="","",VLOOKUP(AC1078,Varsayımlar!$B:$Q,10,0))</f>
        <v/>
      </c>
      <c r="T1078" s="2" t="str">
        <f>IF(B1078="","",VLOOKUP(AC1078,Varsayımlar!$B:$Q,11,0))</f>
        <v/>
      </c>
      <c r="U1078" s="2" t="str">
        <f>IF(B1078="","",VLOOKUP(AC1078,Varsayımlar!$B:$Q,12,0))</f>
        <v/>
      </c>
      <c r="V1078" s="2" t="str">
        <f>IF(B1078="","",VLOOKUP(AC1078,Varsayımlar!$B:$Q,13,0))</f>
        <v/>
      </c>
      <c r="W1078" s="2" t="str">
        <f>IF(B1078="","",VLOOKUP(AC1078,Varsayımlar!$B:$Q,14,0))</f>
        <v/>
      </c>
      <c r="AA1078" s="2" t="str">
        <f>IF(B1078="","",VLOOKUP(AC1078,Varsayımlar!$B:$Q,15,0))</f>
        <v/>
      </c>
      <c r="AB1078" s="2" t="str">
        <f>IF(B1078="","",VLOOKUP(AC1078,Varsayımlar!$B:$Q,16,0))</f>
        <v/>
      </c>
      <c r="AC1078" s="2" t="str">
        <f t="shared" si="29"/>
        <v/>
      </c>
    </row>
    <row r="1079" spans="2:29" hidden="1" x14ac:dyDescent="0.25">
      <c r="B1079" s="6"/>
      <c r="C1079" s="7" t="str">
        <f>IF(B1079="","",VLOOKUP(AC1079,Varsayımlar!$B:$Q,3,0))</f>
        <v/>
      </c>
      <c r="D1079" s="7"/>
      <c r="H1079" s="5" t="str">
        <f>IF(B1079="","",VLOOKUP(AC1079,Varsayımlar!$B:$Q,5,0))</f>
        <v/>
      </c>
      <c r="I1079" s="5"/>
      <c r="J1079" s="5" t="str">
        <f>IF(B1079="","",VLOOKUP(AC1079,Varsayımlar!$B:$Q,6,0))</f>
        <v/>
      </c>
      <c r="P1079" s="5" t="str">
        <f>IF(B1079="","",VLOOKUP(AC1079,Varsayımlar!$B:$Q,7,0)*K1079)</f>
        <v/>
      </c>
      <c r="Q1079" s="5" t="str">
        <f>IF(B1079="","",VLOOKUP(AC1079,Varsayımlar!$B:$Q,8,0))</f>
        <v/>
      </c>
      <c r="R1079" s="5" t="str">
        <f>IF(B1079="","",VLOOKUP(AC1079,Varsayımlar!$B:$Q,9,0))</f>
        <v/>
      </c>
      <c r="S1079" s="5" t="str">
        <f>IF(B1079="","",VLOOKUP(AC1079,Varsayımlar!$B:$Q,10,0))</f>
        <v/>
      </c>
      <c r="T1079" s="5" t="str">
        <f>IF(B1079="","",VLOOKUP(AC1079,Varsayımlar!$B:$Q,11,0))</f>
        <v/>
      </c>
      <c r="U1079" s="5" t="str">
        <f>IF(B1079="","",VLOOKUP(AC1079,Varsayımlar!$B:$Q,12,0))</f>
        <v/>
      </c>
      <c r="V1079" s="5" t="str">
        <f>IF(B1079="","",VLOOKUP(AC1079,Varsayımlar!$B:$Q,13,0))</f>
        <v/>
      </c>
      <c r="W1079" s="5" t="str">
        <f>IF(B1079="","",VLOOKUP(AC1079,Varsayımlar!$B:$Q,14,0))</f>
        <v/>
      </c>
      <c r="AA1079" s="5" t="str">
        <f>IF(B1079="","",VLOOKUP(AC1079,Varsayımlar!$B:$Q,15,0))</f>
        <v/>
      </c>
      <c r="AB1079" s="5" t="str">
        <f>IF(B1079="","",VLOOKUP(AC1079,Varsayımlar!$B:$Q,16,0))</f>
        <v/>
      </c>
      <c r="AC1079" s="5" t="str">
        <f t="shared" si="29"/>
        <v/>
      </c>
    </row>
    <row r="1080" spans="2:29" hidden="1" x14ac:dyDescent="0.25">
      <c r="C1080" s="3" t="str">
        <f>IF(B1080="","",VLOOKUP(AC1080,Varsayımlar!$B:$Q,3,0))</f>
        <v/>
      </c>
      <c r="H1080" s="2" t="str">
        <f>IF(B1080="","",VLOOKUP(AC1080,Varsayımlar!$B:$Q,5,0))</f>
        <v/>
      </c>
      <c r="J1080" s="2" t="str">
        <f>IF(B1080="","",VLOOKUP(AC1080,Varsayımlar!$B:$Q,6,0))</f>
        <v/>
      </c>
      <c r="P1080" s="2" t="str">
        <f>IF(B1080="","",VLOOKUP(AC1080,Varsayımlar!$B:$Q,7,0)*K1080)</f>
        <v/>
      </c>
      <c r="Q1080" s="2" t="str">
        <f>IF(B1080="","",VLOOKUP(AC1080,Varsayımlar!$B:$Q,8,0))</f>
        <v/>
      </c>
      <c r="R1080" s="2" t="str">
        <f>IF(B1080="","",VLOOKUP(AC1080,Varsayımlar!$B:$Q,9,0))</f>
        <v/>
      </c>
      <c r="S1080" s="2" t="str">
        <f>IF(B1080="","",VLOOKUP(AC1080,Varsayımlar!$B:$Q,10,0))</f>
        <v/>
      </c>
      <c r="T1080" s="2" t="str">
        <f>IF(B1080="","",VLOOKUP(AC1080,Varsayımlar!$B:$Q,11,0))</f>
        <v/>
      </c>
      <c r="U1080" s="2" t="str">
        <f>IF(B1080="","",VLOOKUP(AC1080,Varsayımlar!$B:$Q,12,0))</f>
        <v/>
      </c>
      <c r="V1080" s="2" t="str">
        <f>IF(B1080="","",VLOOKUP(AC1080,Varsayımlar!$B:$Q,13,0))</f>
        <v/>
      </c>
      <c r="W1080" s="2" t="str">
        <f>IF(B1080="","",VLOOKUP(AC1080,Varsayımlar!$B:$Q,14,0))</f>
        <v/>
      </c>
      <c r="AA1080" s="2" t="str">
        <f>IF(B1080="","",VLOOKUP(AC1080,Varsayımlar!$B:$Q,15,0))</f>
        <v/>
      </c>
      <c r="AB1080" s="2" t="str">
        <f>IF(B1080="","",VLOOKUP(AC1080,Varsayımlar!$B:$Q,16,0))</f>
        <v/>
      </c>
      <c r="AC1080" s="2" t="str">
        <f t="shared" si="29"/>
        <v/>
      </c>
    </row>
    <row r="1081" spans="2:29" hidden="1" x14ac:dyDescent="0.25">
      <c r="B1081" s="6"/>
      <c r="C1081" s="7" t="str">
        <f>IF(B1081="","",VLOOKUP(AC1081,Varsayımlar!$B:$Q,3,0))</f>
        <v/>
      </c>
      <c r="D1081" s="7"/>
      <c r="H1081" s="5" t="str">
        <f>IF(B1081="","",VLOOKUP(AC1081,Varsayımlar!$B:$Q,5,0))</f>
        <v/>
      </c>
      <c r="I1081" s="5"/>
      <c r="J1081" s="5" t="str">
        <f>IF(B1081="","",VLOOKUP(AC1081,Varsayımlar!$B:$Q,6,0))</f>
        <v/>
      </c>
      <c r="P1081" s="5" t="str">
        <f>IF(B1081="","",VLOOKUP(AC1081,Varsayımlar!$B:$Q,7,0)*K1081)</f>
        <v/>
      </c>
      <c r="Q1081" s="5" t="str">
        <f>IF(B1081="","",VLOOKUP(AC1081,Varsayımlar!$B:$Q,8,0))</f>
        <v/>
      </c>
      <c r="R1081" s="5" t="str">
        <f>IF(B1081="","",VLOOKUP(AC1081,Varsayımlar!$B:$Q,9,0))</f>
        <v/>
      </c>
      <c r="S1081" s="5" t="str">
        <f>IF(B1081="","",VLOOKUP(AC1081,Varsayımlar!$B:$Q,10,0))</f>
        <v/>
      </c>
      <c r="T1081" s="5" t="str">
        <f>IF(B1081="","",VLOOKUP(AC1081,Varsayımlar!$B:$Q,11,0))</f>
        <v/>
      </c>
      <c r="U1081" s="5" t="str">
        <f>IF(B1081="","",VLOOKUP(AC1081,Varsayımlar!$B:$Q,12,0))</f>
        <v/>
      </c>
      <c r="V1081" s="5" t="str">
        <f>IF(B1081="","",VLOOKUP(AC1081,Varsayımlar!$B:$Q,13,0))</f>
        <v/>
      </c>
      <c r="W1081" s="5" t="str">
        <f>IF(B1081="","",VLOOKUP(AC1081,Varsayımlar!$B:$Q,14,0))</f>
        <v/>
      </c>
      <c r="AA1081" s="5" t="str">
        <f>IF(B1081="","",VLOOKUP(AC1081,Varsayımlar!$B:$Q,15,0))</f>
        <v/>
      </c>
      <c r="AB1081" s="5" t="str">
        <f>IF(B1081="","",VLOOKUP(AC1081,Varsayımlar!$B:$Q,16,0))</f>
        <v/>
      </c>
      <c r="AC1081" s="5" t="str">
        <f t="shared" si="29"/>
        <v/>
      </c>
    </row>
    <row r="1082" spans="2:29" hidden="1" x14ac:dyDescent="0.25">
      <c r="C1082" s="3" t="str">
        <f>IF(B1082="","",VLOOKUP(AC1082,Varsayımlar!$B:$Q,3,0))</f>
        <v/>
      </c>
      <c r="H1082" s="2" t="str">
        <f>IF(B1082="","",VLOOKUP(AC1082,Varsayımlar!$B:$Q,5,0))</f>
        <v/>
      </c>
      <c r="J1082" s="2" t="str">
        <f>IF(B1082="","",VLOOKUP(AC1082,Varsayımlar!$B:$Q,6,0))</f>
        <v/>
      </c>
      <c r="P1082" s="2" t="str">
        <f>IF(B1082="","",VLOOKUP(AC1082,Varsayımlar!$B:$Q,7,0)*K1082)</f>
        <v/>
      </c>
      <c r="Q1082" s="2" t="str">
        <f>IF(B1082="","",VLOOKUP(AC1082,Varsayımlar!$B:$Q,8,0))</f>
        <v/>
      </c>
      <c r="R1082" s="2" t="str">
        <f>IF(B1082="","",VLOOKUP(AC1082,Varsayımlar!$B:$Q,9,0))</f>
        <v/>
      </c>
      <c r="S1082" s="2" t="str">
        <f>IF(B1082="","",VLOOKUP(AC1082,Varsayımlar!$B:$Q,10,0))</f>
        <v/>
      </c>
      <c r="T1082" s="2" t="str">
        <f>IF(B1082="","",VLOOKUP(AC1082,Varsayımlar!$B:$Q,11,0))</f>
        <v/>
      </c>
      <c r="U1082" s="2" t="str">
        <f>IF(B1082="","",VLOOKUP(AC1082,Varsayımlar!$B:$Q,12,0))</f>
        <v/>
      </c>
      <c r="V1082" s="2" t="str">
        <f>IF(B1082="","",VLOOKUP(AC1082,Varsayımlar!$B:$Q,13,0))</f>
        <v/>
      </c>
      <c r="W1082" s="2" t="str">
        <f>IF(B1082="","",VLOOKUP(AC1082,Varsayımlar!$B:$Q,14,0))</f>
        <v/>
      </c>
      <c r="AA1082" s="2" t="str">
        <f>IF(B1082="","",VLOOKUP(AC1082,Varsayımlar!$B:$Q,15,0))</f>
        <v/>
      </c>
      <c r="AB1082" s="2" t="str">
        <f>IF(B1082="","",VLOOKUP(AC1082,Varsayımlar!$B:$Q,16,0))</f>
        <v/>
      </c>
      <c r="AC1082" s="2" t="str">
        <f t="shared" si="29"/>
        <v/>
      </c>
    </row>
    <row r="1083" spans="2:29" hidden="1" x14ac:dyDescent="0.25">
      <c r="B1083" s="6"/>
      <c r="C1083" s="7" t="str">
        <f>IF(B1083="","",VLOOKUP(AC1083,Varsayımlar!$B:$Q,3,0))</f>
        <v/>
      </c>
      <c r="D1083" s="7"/>
      <c r="H1083" s="5" t="str">
        <f>IF(B1083="","",VLOOKUP(AC1083,Varsayımlar!$B:$Q,5,0))</f>
        <v/>
      </c>
      <c r="I1083" s="5"/>
      <c r="J1083" s="5" t="str">
        <f>IF(B1083="","",VLOOKUP(AC1083,Varsayımlar!$B:$Q,6,0))</f>
        <v/>
      </c>
      <c r="P1083" s="5" t="str">
        <f>IF(B1083="","",VLOOKUP(AC1083,Varsayımlar!$B:$Q,7,0)*K1083)</f>
        <v/>
      </c>
      <c r="Q1083" s="5" t="str">
        <f>IF(B1083="","",VLOOKUP(AC1083,Varsayımlar!$B:$Q,8,0))</f>
        <v/>
      </c>
      <c r="R1083" s="5" t="str">
        <f>IF(B1083="","",VLOOKUP(AC1083,Varsayımlar!$B:$Q,9,0))</f>
        <v/>
      </c>
      <c r="S1083" s="5" t="str">
        <f>IF(B1083="","",VLOOKUP(AC1083,Varsayımlar!$B:$Q,10,0))</f>
        <v/>
      </c>
      <c r="T1083" s="5" t="str">
        <f>IF(B1083="","",VLOOKUP(AC1083,Varsayımlar!$B:$Q,11,0))</f>
        <v/>
      </c>
      <c r="U1083" s="5" t="str">
        <f>IF(B1083="","",VLOOKUP(AC1083,Varsayımlar!$B:$Q,12,0))</f>
        <v/>
      </c>
      <c r="V1083" s="5" t="str">
        <f>IF(B1083="","",VLOOKUP(AC1083,Varsayımlar!$B:$Q,13,0))</f>
        <v/>
      </c>
      <c r="W1083" s="5" t="str">
        <f>IF(B1083="","",VLOOKUP(AC1083,Varsayımlar!$B:$Q,14,0))</f>
        <v/>
      </c>
      <c r="AA1083" s="5" t="str">
        <f>IF(B1083="","",VLOOKUP(AC1083,Varsayımlar!$B:$Q,15,0))</f>
        <v/>
      </c>
      <c r="AB1083" s="5" t="str">
        <f>IF(B1083="","",VLOOKUP(AC1083,Varsayımlar!$B:$Q,16,0))</f>
        <v/>
      </c>
      <c r="AC1083" s="5" t="str">
        <f t="shared" si="29"/>
        <v/>
      </c>
    </row>
    <row r="1084" spans="2:29" hidden="1" x14ac:dyDescent="0.25">
      <c r="C1084" s="3" t="str">
        <f>IF(B1084="","",VLOOKUP(AC1084,Varsayımlar!$B:$Q,3,0))</f>
        <v/>
      </c>
      <c r="H1084" s="2" t="str">
        <f>IF(B1084="","",VLOOKUP(AC1084,Varsayımlar!$B:$Q,5,0))</f>
        <v/>
      </c>
      <c r="J1084" s="2" t="str">
        <f>IF(B1084="","",VLOOKUP(AC1084,Varsayımlar!$B:$Q,6,0))</f>
        <v/>
      </c>
      <c r="P1084" s="2" t="str">
        <f>IF(B1084="","",VLOOKUP(AC1084,Varsayımlar!$B:$Q,7,0)*K1084)</f>
        <v/>
      </c>
      <c r="Q1084" s="2" t="str">
        <f>IF(B1084="","",VLOOKUP(AC1084,Varsayımlar!$B:$Q,8,0))</f>
        <v/>
      </c>
      <c r="R1084" s="2" t="str">
        <f>IF(B1084="","",VLOOKUP(AC1084,Varsayımlar!$B:$Q,9,0))</f>
        <v/>
      </c>
      <c r="S1084" s="2" t="str">
        <f>IF(B1084="","",VLOOKUP(AC1084,Varsayımlar!$B:$Q,10,0))</f>
        <v/>
      </c>
      <c r="T1084" s="2" t="str">
        <f>IF(B1084="","",VLOOKUP(AC1084,Varsayımlar!$B:$Q,11,0))</f>
        <v/>
      </c>
      <c r="U1084" s="2" t="str">
        <f>IF(B1084="","",VLOOKUP(AC1084,Varsayımlar!$B:$Q,12,0))</f>
        <v/>
      </c>
      <c r="V1084" s="2" t="str">
        <f>IF(B1084="","",VLOOKUP(AC1084,Varsayımlar!$B:$Q,13,0))</f>
        <v/>
      </c>
      <c r="W1084" s="2" t="str">
        <f>IF(B1084="","",VLOOKUP(AC1084,Varsayımlar!$B:$Q,14,0))</f>
        <v/>
      </c>
      <c r="AA1084" s="2" t="str">
        <f>IF(B1084="","",VLOOKUP(AC1084,Varsayımlar!$B:$Q,15,0))</f>
        <v/>
      </c>
      <c r="AB1084" s="2" t="str">
        <f>IF(B1084="","",VLOOKUP(AC1084,Varsayımlar!$B:$Q,16,0))</f>
        <v/>
      </c>
      <c r="AC1084" s="2" t="str">
        <f t="shared" si="29"/>
        <v/>
      </c>
    </row>
    <row r="1085" spans="2:29" hidden="1" x14ac:dyDescent="0.25">
      <c r="B1085" s="6"/>
      <c r="C1085" s="7" t="str">
        <f>IF(B1085="","",VLOOKUP(AC1085,Varsayımlar!$B:$Q,3,0))</f>
        <v/>
      </c>
      <c r="D1085" s="7"/>
      <c r="H1085" s="5" t="str">
        <f>IF(B1085="","",VLOOKUP(AC1085,Varsayımlar!$B:$Q,5,0))</f>
        <v/>
      </c>
      <c r="I1085" s="5"/>
      <c r="J1085" s="5" t="str">
        <f>IF(B1085="","",VLOOKUP(AC1085,Varsayımlar!$B:$Q,6,0))</f>
        <v/>
      </c>
      <c r="P1085" s="5" t="str">
        <f>IF(B1085="","",VLOOKUP(AC1085,Varsayımlar!$B:$Q,7,0)*K1085)</f>
        <v/>
      </c>
      <c r="Q1085" s="5" t="str">
        <f>IF(B1085="","",VLOOKUP(AC1085,Varsayımlar!$B:$Q,8,0))</f>
        <v/>
      </c>
      <c r="R1085" s="5" t="str">
        <f>IF(B1085="","",VLOOKUP(AC1085,Varsayımlar!$B:$Q,9,0))</f>
        <v/>
      </c>
      <c r="S1085" s="5" t="str">
        <f>IF(B1085="","",VLOOKUP(AC1085,Varsayımlar!$B:$Q,10,0))</f>
        <v/>
      </c>
      <c r="T1085" s="5" t="str">
        <f>IF(B1085="","",VLOOKUP(AC1085,Varsayımlar!$B:$Q,11,0))</f>
        <v/>
      </c>
      <c r="U1085" s="5" t="str">
        <f>IF(B1085="","",VLOOKUP(AC1085,Varsayımlar!$B:$Q,12,0))</f>
        <v/>
      </c>
      <c r="V1085" s="5" t="str">
        <f>IF(B1085="","",VLOOKUP(AC1085,Varsayımlar!$B:$Q,13,0))</f>
        <v/>
      </c>
      <c r="W1085" s="5" t="str">
        <f>IF(B1085="","",VLOOKUP(AC1085,Varsayımlar!$B:$Q,14,0))</f>
        <v/>
      </c>
      <c r="AA1085" s="5" t="str">
        <f>IF(B1085="","",VLOOKUP(AC1085,Varsayımlar!$B:$Q,15,0))</f>
        <v/>
      </c>
      <c r="AB1085" s="5" t="str">
        <f>IF(B1085="","",VLOOKUP(AC1085,Varsayımlar!$B:$Q,16,0))</f>
        <v/>
      </c>
      <c r="AC1085" s="5" t="str">
        <f t="shared" si="29"/>
        <v/>
      </c>
    </row>
    <row r="1086" spans="2:29" hidden="1" x14ac:dyDescent="0.25">
      <c r="C1086" s="3" t="str">
        <f>IF(B1086="","",VLOOKUP(AC1086,Varsayımlar!$B:$Q,3,0))</f>
        <v/>
      </c>
      <c r="H1086" s="2" t="str">
        <f>IF(B1086="","",VLOOKUP(AC1086,Varsayımlar!$B:$Q,5,0))</f>
        <v/>
      </c>
      <c r="J1086" s="2" t="str">
        <f>IF(B1086="","",VLOOKUP(AC1086,Varsayımlar!$B:$Q,6,0))</f>
        <v/>
      </c>
      <c r="P1086" s="2" t="str">
        <f>IF(B1086="","",VLOOKUP(AC1086,Varsayımlar!$B:$Q,7,0)*K1086)</f>
        <v/>
      </c>
      <c r="Q1086" s="2" t="str">
        <f>IF(B1086="","",VLOOKUP(AC1086,Varsayımlar!$B:$Q,8,0))</f>
        <v/>
      </c>
      <c r="R1086" s="2" t="str">
        <f>IF(B1086="","",VLOOKUP(AC1086,Varsayımlar!$B:$Q,9,0))</f>
        <v/>
      </c>
      <c r="S1086" s="2" t="str">
        <f>IF(B1086="","",VLOOKUP(AC1086,Varsayımlar!$B:$Q,10,0))</f>
        <v/>
      </c>
      <c r="T1086" s="2" t="str">
        <f>IF(B1086="","",VLOOKUP(AC1086,Varsayımlar!$B:$Q,11,0))</f>
        <v/>
      </c>
      <c r="U1086" s="2" t="str">
        <f>IF(B1086="","",VLOOKUP(AC1086,Varsayımlar!$B:$Q,12,0))</f>
        <v/>
      </c>
      <c r="V1086" s="2" t="str">
        <f>IF(B1086="","",VLOOKUP(AC1086,Varsayımlar!$B:$Q,13,0))</f>
        <v/>
      </c>
      <c r="W1086" s="2" t="str">
        <f>IF(B1086="","",VLOOKUP(AC1086,Varsayımlar!$B:$Q,14,0))</f>
        <v/>
      </c>
      <c r="AA1086" s="2" t="str">
        <f>IF(B1086="","",VLOOKUP(AC1086,Varsayımlar!$B:$Q,15,0))</f>
        <v/>
      </c>
      <c r="AB1086" s="2" t="str">
        <f>IF(B1086="","",VLOOKUP(AC1086,Varsayımlar!$B:$Q,16,0))</f>
        <v/>
      </c>
      <c r="AC1086" s="2" t="str">
        <f t="shared" si="29"/>
        <v/>
      </c>
    </row>
    <row r="1087" spans="2:29" hidden="1" x14ac:dyDescent="0.25">
      <c r="B1087" s="6"/>
      <c r="C1087" s="7" t="str">
        <f>IF(B1087="","",VLOOKUP(AC1087,Varsayımlar!$B:$Q,3,0))</f>
        <v/>
      </c>
      <c r="D1087" s="7"/>
      <c r="H1087" s="5" t="str">
        <f>IF(B1087="","",VLOOKUP(AC1087,Varsayımlar!$B:$Q,5,0))</f>
        <v/>
      </c>
      <c r="I1087" s="5"/>
      <c r="J1087" s="5" t="str">
        <f>IF(B1087="","",VLOOKUP(AC1087,Varsayımlar!$B:$Q,6,0))</f>
        <v/>
      </c>
      <c r="P1087" s="5" t="str">
        <f>IF(B1087="","",VLOOKUP(AC1087,Varsayımlar!$B:$Q,7,0)*K1087)</f>
        <v/>
      </c>
      <c r="Q1087" s="5" t="str">
        <f>IF(B1087="","",VLOOKUP(AC1087,Varsayımlar!$B:$Q,8,0))</f>
        <v/>
      </c>
      <c r="R1087" s="5" t="str">
        <f>IF(B1087="","",VLOOKUP(AC1087,Varsayımlar!$B:$Q,9,0))</f>
        <v/>
      </c>
      <c r="S1087" s="5" t="str">
        <f>IF(B1087="","",VLOOKUP(AC1087,Varsayımlar!$B:$Q,10,0))</f>
        <v/>
      </c>
      <c r="T1087" s="5" t="str">
        <f>IF(B1087="","",VLOOKUP(AC1087,Varsayımlar!$B:$Q,11,0))</f>
        <v/>
      </c>
      <c r="U1087" s="5" t="str">
        <f>IF(B1087="","",VLOOKUP(AC1087,Varsayımlar!$B:$Q,12,0))</f>
        <v/>
      </c>
      <c r="V1087" s="5" t="str">
        <f>IF(B1087="","",VLOOKUP(AC1087,Varsayımlar!$B:$Q,13,0))</f>
        <v/>
      </c>
      <c r="W1087" s="5" t="str">
        <f>IF(B1087="","",VLOOKUP(AC1087,Varsayımlar!$B:$Q,14,0))</f>
        <v/>
      </c>
      <c r="AA1087" s="5" t="str">
        <f>IF(B1087="","",VLOOKUP(AC1087,Varsayımlar!$B:$Q,15,0))</f>
        <v/>
      </c>
      <c r="AB1087" s="5" t="str">
        <f>IF(B1087="","",VLOOKUP(AC1087,Varsayımlar!$B:$Q,16,0))</f>
        <v/>
      </c>
      <c r="AC1087" s="5" t="str">
        <f t="shared" si="29"/>
        <v/>
      </c>
    </row>
    <row r="1088" spans="2:29" hidden="1" x14ac:dyDescent="0.25">
      <c r="C1088" s="3" t="str">
        <f>IF(B1088="","",VLOOKUP(AC1088,Varsayımlar!$B:$Q,3,0))</f>
        <v/>
      </c>
      <c r="H1088" s="2" t="str">
        <f>IF(B1088="","",VLOOKUP(AC1088,Varsayımlar!$B:$Q,5,0))</f>
        <v/>
      </c>
      <c r="J1088" s="2" t="str">
        <f>IF(B1088="","",VLOOKUP(AC1088,Varsayımlar!$B:$Q,6,0))</f>
        <v/>
      </c>
      <c r="P1088" s="2" t="str">
        <f>IF(B1088="","",VLOOKUP(AC1088,Varsayımlar!$B:$Q,7,0)*K1088)</f>
        <v/>
      </c>
      <c r="Q1088" s="2" t="str">
        <f>IF(B1088="","",VLOOKUP(AC1088,Varsayımlar!$B:$Q,8,0))</f>
        <v/>
      </c>
      <c r="R1088" s="2" t="str">
        <f>IF(B1088="","",VLOOKUP(AC1088,Varsayımlar!$B:$Q,9,0))</f>
        <v/>
      </c>
      <c r="S1088" s="2" t="str">
        <f>IF(B1088="","",VLOOKUP(AC1088,Varsayımlar!$B:$Q,10,0))</f>
        <v/>
      </c>
      <c r="T1088" s="2" t="str">
        <f>IF(B1088="","",VLOOKUP(AC1088,Varsayımlar!$B:$Q,11,0))</f>
        <v/>
      </c>
      <c r="U1088" s="2" t="str">
        <f>IF(B1088="","",VLOOKUP(AC1088,Varsayımlar!$B:$Q,12,0))</f>
        <v/>
      </c>
      <c r="V1088" s="2" t="str">
        <f>IF(B1088="","",VLOOKUP(AC1088,Varsayımlar!$B:$Q,13,0))</f>
        <v/>
      </c>
      <c r="W1088" s="2" t="str">
        <f>IF(B1088="","",VLOOKUP(AC1088,Varsayımlar!$B:$Q,14,0))</f>
        <v/>
      </c>
      <c r="AA1088" s="2" t="str">
        <f>IF(B1088="","",VLOOKUP(AC1088,Varsayımlar!$B:$Q,15,0))</f>
        <v/>
      </c>
      <c r="AB1088" s="2" t="str">
        <f>IF(B1088="","",VLOOKUP(AC1088,Varsayımlar!$B:$Q,16,0))</f>
        <v/>
      </c>
      <c r="AC1088" s="2" t="str">
        <f t="shared" si="29"/>
        <v/>
      </c>
    </row>
    <row r="1089" spans="2:29" hidden="1" x14ac:dyDescent="0.25">
      <c r="B1089" s="6"/>
      <c r="C1089" s="7" t="str">
        <f>IF(B1089="","",VLOOKUP(AC1089,Varsayımlar!$B:$Q,3,0))</f>
        <v/>
      </c>
      <c r="D1089" s="7"/>
      <c r="H1089" s="5" t="str">
        <f>IF(B1089="","",VLOOKUP(AC1089,Varsayımlar!$B:$Q,5,0))</f>
        <v/>
      </c>
      <c r="I1089" s="5"/>
      <c r="J1089" s="5" t="str">
        <f>IF(B1089="","",VLOOKUP(AC1089,Varsayımlar!$B:$Q,6,0))</f>
        <v/>
      </c>
      <c r="P1089" s="5" t="str">
        <f>IF(B1089="","",VLOOKUP(AC1089,Varsayımlar!$B:$Q,7,0)*K1089)</f>
        <v/>
      </c>
      <c r="Q1089" s="5" t="str">
        <f>IF(B1089="","",VLOOKUP(AC1089,Varsayımlar!$B:$Q,8,0))</f>
        <v/>
      </c>
      <c r="R1089" s="5" t="str">
        <f>IF(B1089="","",VLOOKUP(AC1089,Varsayımlar!$B:$Q,9,0))</f>
        <v/>
      </c>
      <c r="S1089" s="5" t="str">
        <f>IF(B1089="","",VLOOKUP(AC1089,Varsayımlar!$B:$Q,10,0))</f>
        <v/>
      </c>
      <c r="T1089" s="5" t="str">
        <f>IF(B1089="","",VLOOKUP(AC1089,Varsayımlar!$B:$Q,11,0))</f>
        <v/>
      </c>
      <c r="U1089" s="5" t="str">
        <f>IF(B1089="","",VLOOKUP(AC1089,Varsayımlar!$B:$Q,12,0))</f>
        <v/>
      </c>
      <c r="V1089" s="5" t="str">
        <f>IF(B1089="","",VLOOKUP(AC1089,Varsayımlar!$B:$Q,13,0))</f>
        <v/>
      </c>
      <c r="W1089" s="5" t="str">
        <f>IF(B1089="","",VLOOKUP(AC1089,Varsayımlar!$B:$Q,14,0))</f>
        <v/>
      </c>
      <c r="AA1089" s="5" t="str">
        <f>IF(B1089="","",VLOOKUP(AC1089,Varsayımlar!$B:$Q,15,0))</f>
        <v/>
      </c>
      <c r="AB1089" s="5" t="str">
        <f>IF(B1089="","",VLOOKUP(AC1089,Varsayımlar!$B:$Q,16,0))</f>
        <v/>
      </c>
      <c r="AC1089" s="5" t="str">
        <f t="shared" si="29"/>
        <v/>
      </c>
    </row>
    <row r="1090" spans="2:29" hidden="1" x14ac:dyDescent="0.25">
      <c r="C1090" s="3" t="str">
        <f>IF(B1090="","",VLOOKUP(AC1090,Varsayımlar!$B:$Q,3,0))</f>
        <v/>
      </c>
      <c r="H1090" s="2" t="str">
        <f>IF(B1090="","",VLOOKUP(AC1090,Varsayımlar!$B:$Q,5,0))</f>
        <v/>
      </c>
      <c r="J1090" s="2" t="str">
        <f>IF(B1090="","",VLOOKUP(AC1090,Varsayımlar!$B:$Q,6,0))</f>
        <v/>
      </c>
      <c r="P1090" s="2" t="str">
        <f>IF(B1090="","",VLOOKUP(AC1090,Varsayımlar!$B:$Q,7,0)*K1090)</f>
        <v/>
      </c>
      <c r="Q1090" s="2" t="str">
        <f>IF(B1090="","",VLOOKUP(AC1090,Varsayımlar!$B:$Q,8,0))</f>
        <v/>
      </c>
      <c r="R1090" s="2" t="str">
        <f>IF(B1090="","",VLOOKUP(AC1090,Varsayımlar!$B:$Q,9,0))</f>
        <v/>
      </c>
      <c r="S1090" s="2" t="str">
        <f>IF(B1090="","",VLOOKUP(AC1090,Varsayımlar!$B:$Q,10,0))</f>
        <v/>
      </c>
      <c r="T1090" s="2" t="str">
        <f>IF(B1090="","",VLOOKUP(AC1090,Varsayımlar!$B:$Q,11,0))</f>
        <v/>
      </c>
      <c r="U1090" s="2" t="str">
        <f>IF(B1090="","",VLOOKUP(AC1090,Varsayımlar!$B:$Q,12,0))</f>
        <v/>
      </c>
      <c r="V1090" s="2" t="str">
        <f>IF(B1090="","",VLOOKUP(AC1090,Varsayımlar!$B:$Q,13,0))</f>
        <v/>
      </c>
      <c r="W1090" s="2" t="str">
        <f>IF(B1090="","",VLOOKUP(AC1090,Varsayımlar!$B:$Q,14,0))</f>
        <v/>
      </c>
      <c r="AA1090" s="2" t="str">
        <f>IF(B1090="","",VLOOKUP(AC1090,Varsayımlar!$B:$Q,15,0))</f>
        <v/>
      </c>
      <c r="AB1090" s="2" t="str">
        <f>IF(B1090="","",VLOOKUP(AC1090,Varsayımlar!$B:$Q,16,0))</f>
        <v/>
      </c>
      <c r="AC1090" s="2" t="str">
        <f t="shared" si="29"/>
        <v/>
      </c>
    </row>
    <row r="1091" spans="2:29" hidden="1" x14ac:dyDescent="0.25">
      <c r="B1091" s="6"/>
      <c r="C1091" s="7" t="str">
        <f>IF(B1091="","",VLOOKUP(AC1091,Varsayımlar!$B:$Q,3,0))</f>
        <v/>
      </c>
      <c r="D1091" s="7"/>
      <c r="H1091" s="5" t="str">
        <f>IF(B1091="","",VLOOKUP(AC1091,Varsayımlar!$B:$Q,5,0))</f>
        <v/>
      </c>
      <c r="I1091" s="5"/>
      <c r="J1091" s="5" t="str">
        <f>IF(B1091="","",VLOOKUP(AC1091,Varsayımlar!$B:$Q,6,0))</f>
        <v/>
      </c>
      <c r="P1091" s="5" t="str">
        <f>IF(B1091="","",VLOOKUP(AC1091,Varsayımlar!$B:$Q,7,0)*K1091)</f>
        <v/>
      </c>
      <c r="Q1091" s="5" t="str">
        <f>IF(B1091="","",VLOOKUP(AC1091,Varsayımlar!$B:$Q,8,0))</f>
        <v/>
      </c>
      <c r="R1091" s="5" t="str">
        <f>IF(B1091="","",VLOOKUP(AC1091,Varsayımlar!$B:$Q,9,0))</f>
        <v/>
      </c>
      <c r="S1091" s="5" t="str">
        <f>IF(B1091="","",VLOOKUP(AC1091,Varsayımlar!$B:$Q,10,0))</f>
        <v/>
      </c>
      <c r="T1091" s="5" t="str">
        <f>IF(B1091="","",VLOOKUP(AC1091,Varsayımlar!$B:$Q,11,0))</f>
        <v/>
      </c>
      <c r="U1091" s="5" t="str">
        <f>IF(B1091="","",VLOOKUP(AC1091,Varsayımlar!$B:$Q,12,0))</f>
        <v/>
      </c>
      <c r="V1091" s="5" t="str">
        <f>IF(B1091="","",VLOOKUP(AC1091,Varsayımlar!$B:$Q,13,0))</f>
        <v/>
      </c>
      <c r="W1091" s="5" t="str">
        <f>IF(B1091="","",VLOOKUP(AC1091,Varsayımlar!$B:$Q,14,0))</f>
        <v/>
      </c>
      <c r="AA1091" s="5" t="str">
        <f>IF(B1091="","",VLOOKUP(AC1091,Varsayımlar!$B:$Q,15,0))</f>
        <v/>
      </c>
      <c r="AB1091" s="5" t="str">
        <f>IF(B1091="","",VLOOKUP(AC1091,Varsayımlar!$B:$Q,16,0))</f>
        <v/>
      </c>
      <c r="AC1091" s="5" t="str">
        <f t="shared" si="29"/>
        <v/>
      </c>
    </row>
    <row r="1092" spans="2:29" hidden="1" x14ac:dyDescent="0.25">
      <c r="C1092" s="3" t="str">
        <f>IF(B1092="","",VLOOKUP(AC1092,Varsayımlar!$B:$Q,3,0))</f>
        <v/>
      </c>
      <c r="H1092" s="2" t="str">
        <f>IF(B1092="","",VLOOKUP(AC1092,Varsayımlar!$B:$Q,5,0))</f>
        <v/>
      </c>
      <c r="J1092" s="2" t="str">
        <f>IF(B1092="","",VLOOKUP(AC1092,Varsayımlar!$B:$Q,6,0))</f>
        <v/>
      </c>
      <c r="P1092" s="2" t="str">
        <f>IF(B1092="","",VLOOKUP(AC1092,Varsayımlar!$B:$Q,7,0)*K1092)</f>
        <v/>
      </c>
      <c r="Q1092" s="2" t="str">
        <f>IF(B1092="","",VLOOKUP(AC1092,Varsayımlar!$B:$Q,8,0))</f>
        <v/>
      </c>
      <c r="R1092" s="2" t="str">
        <f>IF(B1092="","",VLOOKUP(AC1092,Varsayımlar!$B:$Q,9,0))</f>
        <v/>
      </c>
      <c r="S1092" s="2" t="str">
        <f>IF(B1092="","",VLOOKUP(AC1092,Varsayımlar!$B:$Q,10,0))</f>
        <v/>
      </c>
      <c r="T1092" s="2" t="str">
        <f>IF(B1092="","",VLOOKUP(AC1092,Varsayımlar!$B:$Q,11,0))</f>
        <v/>
      </c>
      <c r="U1092" s="2" t="str">
        <f>IF(B1092="","",VLOOKUP(AC1092,Varsayımlar!$B:$Q,12,0))</f>
        <v/>
      </c>
      <c r="V1092" s="2" t="str">
        <f>IF(B1092="","",VLOOKUP(AC1092,Varsayımlar!$B:$Q,13,0))</f>
        <v/>
      </c>
      <c r="W1092" s="2" t="str">
        <f>IF(B1092="","",VLOOKUP(AC1092,Varsayımlar!$B:$Q,14,0))</f>
        <v/>
      </c>
      <c r="AA1092" s="2" t="str">
        <f>IF(B1092="","",VLOOKUP(AC1092,Varsayımlar!$B:$Q,15,0))</f>
        <v/>
      </c>
      <c r="AB1092" s="2" t="str">
        <f>IF(B1092="","",VLOOKUP(AC1092,Varsayımlar!$B:$Q,16,0))</f>
        <v/>
      </c>
      <c r="AC1092" s="2" t="str">
        <f t="shared" si="29"/>
        <v/>
      </c>
    </row>
    <row r="1093" spans="2:29" hidden="1" x14ac:dyDescent="0.25">
      <c r="B1093" s="6"/>
      <c r="C1093" s="7" t="str">
        <f>IF(B1093="","",VLOOKUP(AC1093,Varsayımlar!$B:$Q,3,0))</f>
        <v/>
      </c>
      <c r="D1093" s="7"/>
      <c r="H1093" s="5" t="str">
        <f>IF(B1093="","",VLOOKUP(AC1093,Varsayımlar!$B:$Q,5,0))</f>
        <v/>
      </c>
      <c r="I1093" s="5"/>
      <c r="J1093" s="5" t="str">
        <f>IF(B1093="","",VLOOKUP(AC1093,Varsayımlar!$B:$Q,6,0))</f>
        <v/>
      </c>
      <c r="P1093" s="5" t="str">
        <f>IF(B1093="","",VLOOKUP(AC1093,Varsayımlar!$B:$Q,7,0)*K1093)</f>
        <v/>
      </c>
      <c r="Q1093" s="5" t="str">
        <f>IF(B1093="","",VLOOKUP(AC1093,Varsayımlar!$B:$Q,8,0))</f>
        <v/>
      </c>
      <c r="R1093" s="5" t="str">
        <f>IF(B1093="","",VLOOKUP(AC1093,Varsayımlar!$B:$Q,9,0))</f>
        <v/>
      </c>
      <c r="S1093" s="5" t="str">
        <f>IF(B1093="","",VLOOKUP(AC1093,Varsayımlar!$B:$Q,10,0))</f>
        <v/>
      </c>
      <c r="T1093" s="5" t="str">
        <f>IF(B1093="","",VLOOKUP(AC1093,Varsayımlar!$B:$Q,11,0))</f>
        <v/>
      </c>
      <c r="U1093" s="5" t="str">
        <f>IF(B1093="","",VLOOKUP(AC1093,Varsayımlar!$B:$Q,12,0))</f>
        <v/>
      </c>
      <c r="V1093" s="5" t="str">
        <f>IF(B1093="","",VLOOKUP(AC1093,Varsayımlar!$B:$Q,13,0))</f>
        <v/>
      </c>
      <c r="W1093" s="5" t="str">
        <f>IF(B1093="","",VLOOKUP(AC1093,Varsayımlar!$B:$Q,14,0))</f>
        <v/>
      </c>
      <c r="AA1093" s="5" t="str">
        <f>IF(B1093="","",VLOOKUP(AC1093,Varsayımlar!$B:$Q,15,0))</f>
        <v/>
      </c>
      <c r="AB1093" s="5" t="str">
        <f>IF(B1093="","",VLOOKUP(AC1093,Varsayımlar!$B:$Q,16,0))</f>
        <v/>
      </c>
      <c r="AC1093" s="5" t="str">
        <f t="shared" si="29"/>
        <v/>
      </c>
    </row>
    <row r="1094" spans="2:29" hidden="1" x14ac:dyDescent="0.25">
      <c r="C1094" s="3" t="str">
        <f>IF(B1094="","",VLOOKUP(AC1094,Varsayımlar!$B:$Q,3,0))</f>
        <v/>
      </c>
      <c r="H1094" s="2" t="str">
        <f>IF(B1094="","",VLOOKUP(AC1094,Varsayımlar!$B:$Q,5,0))</f>
        <v/>
      </c>
      <c r="J1094" s="2" t="str">
        <f>IF(B1094="","",VLOOKUP(AC1094,Varsayımlar!$B:$Q,6,0))</f>
        <v/>
      </c>
      <c r="P1094" s="2" t="str">
        <f>IF(B1094="","",VLOOKUP(AC1094,Varsayımlar!$B:$Q,7,0)*K1094)</f>
        <v/>
      </c>
      <c r="Q1094" s="2" t="str">
        <f>IF(B1094="","",VLOOKUP(AC1094,Varsayımlar!$B:$Q,8,0))</f>
        <v/>
      </c>
      <c r="R1094" s="2" t="str">
        <f>IF(B1094="","",VLOOKUP(AC1094,Varsayımlar!$B:$Q,9,0))</f>
        <v/>
      </c>
      <c r="S1094" s="2" t="str">
        <f>IF(B1094="","",VLOOKUP(AC1094,Varsayımlar!$B:$Q,10,0))</f>
        <v/>
      </c>
      <c r="T1094" s="2" t="str">
        <f>IF(B1094="","",VLOOKUP(AC1094,Varsayımlar!$B:$Q,11,0))</f>
        <v/>
      </c>
      <c r="U1094" s="2" t="str">
        <f>IF(B1094="","",VLOOKUP(AC1094,Varsayımlar!$B:$Q,12,0))</f>
        <v/>
      </c>
      <c r="V1094" s="2" t="str">
        <f>IF(B1094="","",VLOOKUP(AC1094,Varsayımlar!$B:$Q,13,0))</f>
        <v/>
      </c>
      <c r="W1094" s="2" t="str">
        <f>IF(B1094="","",VLOOKUP(AC1094,Varsayımlar!$B:$Q,14,0))</f>
        <v/>
      </c>
      <c r="AA1094" s="2" t="str">
        <f>IF(B1094="","",VLOOKUP(AC1094,Varsayımlar!$B:$Q,15,0))</f>
        <v/>
      </c>
      <c r="AB1094" s="2" t="str">
        <f>IF(B1094="","",VLOOKUP(AC1094,Varsayımlar!$B:$Q,16,0))</f>
        <v/>
      </c>
      <c r="AC1094" s="2" t="str">
        <f t="shared" si="29"/>
        <v/>
      </c>
    </row>
    <row r="1095" spans="2:29" hidden="1" x14ac:dyDescent="0.25">
      <c r="B1095" s="6"/>
      <c r="C1095" s="7" t="str">
        <f>IF(B1095="","",VLOOKUP(AC1095,Varsayımlar!$B:$Q,3,0))</f>
        <v/>
      </c>
      <c r="D1095" s="7"/>
      <c r="H1095" s="5" t="str">
        <f>IF(B1095="","",VLOOKUP(AC1095,Varsayımlar!$B:$Q,5,0))</f>
        <v/>
      </c>
      <c r="I1095" s="5"/>
      <c r="J1095" s="5" t="str">
        <f>IF(B1095="","",VLOOKUP(AC1095,Varsayımlar!$B:$Q,6,0))</f>
        <v/>
      </c>
      <c r="P1095" s="5" t="str">
        <f>IF(B1095="","",VLOOKUP(AC1095,Varsayımlar!$B:$Q,7,0)*K1095)</f>
        <v/>
      </c>
      <c r="Q1095" s="5" t="str">
        <f>IF(B1095="","",VLOOKUP(AC1095,Varsayımlar!$B:$Q,8,0))</f>
        <v/>
      </c>
      <c r="R1095" s="5" t="str">
        <f>IF(B1095="","",VLOOKUP(AC1095,Varsayımlar!$B:$Q,9,0))</f>
        <v/>
      </c>
      <c r="S1095" s="5" t="str">
        <f>IF(B1095="","",VLOOKUP(AC1095,Varsayımlar!$B:$Q,10,0))</f>
        <v/>
      </c>
      <c r="T1095" s="5" t="str">
        <f>IF(B1095="","",VLOOKUP(AC1095,Varsayımlar!$B:$Q,11,0))</f>
        <v/>
      </c>
      <c r="U1095" s="5" t="str">
        <f>IF(B1095="","",VLOOKUP(AC1095,Varsayımlar!$B:$Q,12,0))</f>
        <v/>
      </c>
      <c r="V1095" s="5" t="str">
        <f>IF(B1095="","",VLOOKUP(AC1095,Varsayımlar!$B:$Q,13,0))</f>
        <v/>
      </c>
      <c r="W1095" s="5" t="str">
        <f>IF(B1095="","",VLOOKUP(AC1095,Varsayımlar!$B:$Q,14,0))</f>
        <v/>
      </c>
      <c r="AA1095" s="5" t="str">
        <f>IF(B1095="","",VLOOKUP(AC1095,Varsayımlar!$B:$Q,15,0))</f>
        <v/>
      </c>
      <c r="AB1095" s="5" t="str">
        <f>IF(B1095="","",VLOOKUP(AC1095,Varsayımlar!$B:$Q,16,0))</f>
        <v/>
      </c>
      <c r="AC1095" s="5" t="str">
        <f t="shared" si="29"/>
        <v/>
      </c>
    </row>
    <row r="1096" spans="2:29" hidden="1" x14ac:dyDescent="0.25">
      <c r="C1096" s="3" t="str">
        <f>IF(B1096="","",VLOOKUP(AC1096,Varsayımlar!$B:$Q,3,0))</f>
        <v/>
      </c>
      <c r="H1096" s="2" t="str">
        <f>IF(B1096="","",VLOOKUP(AC1096,Varsayımlar!$B:$Q,5,0))</f>
        <v/>
      </c>
      <c r="J1096" s="2" t="str">
        <f>IF(B1096="","",VLOOKUP(AC1096,Varsayımlar!$B:$Q,6,0))</f>
        <v/>
      </c>
      <c r="P1096" s="2" t="str">
        <f>IF(B1096="","",VLOOKUP(AC1096,Varsayımlar!$B:$Q,7,0)*K1096)</f>
        <v/>
      </c>
      <c r="Q1096" s="2" t="str">
        <f>IF(B1096="","",VLOOKUP(AC1096,Varsayımlar!$B:$Q,8,0))</f>
        <v/>
      </c>
      <c r="R1096" s="2" t="str">
        <f>IF(B1096="","",VLOOKUP(AC1096,Varsayımlar!$B:$Q,9,0))</f>
        <v/>
      </c>
      <c r="S1096" s="2" t="str">
        <f>IF(B1096="","",VLOOKUP(AC1096,Varsayımlar!$B:$Q,10,0))</f>
        <v/>
      </c>
      <c r="T1096" s="2" t="str">
        <f>IF(B1096="","",VLOOKUP(AC1096,Varsayımlar!$B:$Q,11,0))</f>
        <v/>
      </c>
      <c r="U1096" s="2" t="str">
        <f>IF(B1096="","",VLOOKUP(AC1096,Varsayımlar!$B:$Q,12,0))</f>
        <v/>
      </c>
      <c r="V1096" s="2" t="str">
        <f>IF(B1096="","",VLOOKUP(AC1096,Varsayımlar!$B:$Q,13,0))</f>
        <v/>
      </c>
      <c r="W1096" s="2" t="str">
        <f>IF(B1096="","",VLOOKUP(AC1096,Varsayımlar!$B:$Q,14,0))</f>
        <v/>
      </c>
      <c r="AA1096" s="2" t="str">
        <f>IF(B1096="","",VLOOKUP(AC1096,Varsayımlar!$B:$Q,15,0))</f>
        <v/>
      </c>
      <c r="AB1096" s="2" t="str">
        <f>IF(B1096="","",VLOOKUP(AC1096,Varsayımlar!$B:$Q,16,0))</f>
        <v/>
      </c>
      <c r="AC1096" s="2" t="str">
        <f t="shared" si="29"/>
        <v/>
      </c>
    </row>
    <row r="1097" spans="2:29" hidden="1" x14ac:dyDescent="0.25">
      <c r="B1097" s="6"/>
      <c r="C1097" s="7" t="str">
        <f>IF(B1097="","",VLOOKUP(AC1097,Varsayımlar!$B:$Q,3,0))</f>
        <v/>
      </c>
      <c r="D1097" s="7"/>
      <c r="H1097" s="5" t="str">
        <f>IF(B1097="","",VLOOKUP(AC1097,Varsayımlar!$B:$Q,5,0))</f>
        <v/>
      </c>
      <c r="I1097" s="5"/>
      <c r="J1097" s="5" t="str">
        <f>IF(B1097="","",VLOOKUP(AC1097,Varsayımlar!$B:$Q,6,0))</f>
        <v/>
      </c>
      <c r="P1097" s="5" t="str">
        <f>IF(B1097="","",VLOOKUP(AC1097,Varsayımlar!$B:$Q,7,0)*K1097)</f>
        <v/>
      </c>
      <c r="Q1097" s="5" t="str">
        <f>IF(B1097="","",VLOOKUP(AC1097,Varsayımlar!$B:$Q,8,0))</f>
        <v/>
      </c>
      <c r="R1097" s="5" t="str">
        <f>IF(B1097="","",VLOOKUP(AC1097,Varsayımlar!$B:$Q,9,0))</f>
        <v/>
      </c>
      <c r="S1097" s="5" t="str">
        <f>IF(B1097="","",VLOOKUP(AC1097,Varsayımlar!$B:$Q,10,0))</f>
        <v/>
      </c>
      <c r="T1097" s="5" t="str">
        <f>IF(B1097="","",VLOOKUP(AC1097,Varsayımlar!$B:$Q,11,0))</f>
        <v/>
      </c>
      <c r="U1097" s="5" t="str">
        <f>IF(B1097="","",VLOOKUP(AC1097,Varsayımlar!$B:$Q,12,0))</f>
        <v/>
      </c>
      <c r="V1097" s="5" t="str">
        <f>IF(B1097="","",VLOOKUP(AC1097,Varsayımlar!$B:$Q,13,0))</f>
        <v/>
      </c>
      <c r="W1097" s="5" t="str">
        <f>IF(B1097="","",VLOOKUP(AC1097,Varsayımlar!$B:$Q,14,0))</f>
        <v/>
      </c>
      <c r="AA1097" s="5" t="str">
        <f>IF(B1097="","",VLOOKUP(AC1097,Varsayımlar!$B:$Q,15,0))</f>
        <v/>
      </c>
      <c r="AB1097" s="5" t="str">
        <f>IF(B1097="","",VLOOKUP(AC1097,Varsayımlar!$B:$Q,16,0))</f>
        <v/>
      </c>
      <c r="AC1097" s="5" t="str">
        <f t="shared" si="29"/>
        <v/>
      </c>
    </row>
    <row r="1098" spans="2:29" hidden="1" x14ac:dyDescent="0.25">
      <c r="C1098" s="3" t="str">
        <f>IF(B1098="","",VLOOKUP(AC1098,Varsayımlar!$B:$Q,3,0))</f>
        <v/>
      </c>
      <c r="H1098" s="2" t="str">
        <f>IF(B1098="","",VLOOKUP(AC1098,Varsayımlar!$B:$Q,5,0))</f>
        <v/>
      </c>
      <c r="J1098" s="2" t="str">
        <f>IF(B1098="","",VLOOKUP(AC1098,Varsayımlar!$B:$Q,6,0))</f>
        <v/>
      </c>
      <c r="P1098" s="2" t="str">
        <f>IF(B1098="","",VLOOKUP(AC1098,Varsayımlar!$B:$Q,7,0)*K1098)</f>
        <v/>
      </c>
      <c r="Q1098" s="2" t="str">
        <f>IF(B1098="","",VLOOKUP(AC1098,Varsayımlar!$B:$Q,8,0))</f>
        <v/>
      </c>
      <c r="R1098" s="2" t="str">
        <f>IF(B1098="","",VLOOKUP(AC1098,Varsayımlar!$B:$Q,9,0))</f>
        <v/>
      </c>
      <c r="S1098" s="2" t="str">
        <f>IF(B1098="","",VLOOKUP(AC1098,Varsayımlar!$B:$Q,10,0))</f>
        <v/>
      </c>
      <c r="T1098" s="2" t="str">
        <f>IF(B1098="","",VLOOKUP(AC1098,Varsayımlar!$B:$Q,11,0))</f>
        <v/>
      </c>
      <c r="U1098" s="2" t="str">
        <f>IF(B1098="","",VLOOKUP(AC1098,Varsayımlar!$B:$Q,12,0))</f>
        <v/>
      </c>
      <c r="V1098" s="2" t="str">
        <f>IF(B1098="","",VLOOKUP(AC1098,Varsayımlar!$B:$Q,13,0))</f>
        <v/>
      </c>
      <c r="W1098" s="2" t="str">
        <f>IF(B1098="","",VLOOKUP(AC1098,Varsayımlar!$B:$Q,14,0))</f>
        <v/>
      </c>
      <c r="AA1098" s="2" t="str">
        <f>IF(B1098="","",VLOOKUP(AC1098,Varsayımlar!$B:$Q,15,0))</f>
        <v/>
      </c>
      <c r="AB1098" s="2" t="str">
        <f>IF(B1098="","",VLOOKUP(AC1098,Varsayımlar!$B:$Q,16,0))</f>
        <v/>
      </c>
      <c r="AC1098" s="2" t="str">
        <f t="shared" si="29"/>
        <v/>
      </c>
    </row>
    <row r="1099" spans="2:29" hidden="1" x14ac:dyDescent="0.25">
      <c r="B1099" s="6"/>
      <c r="C1099" s="7" t="str">
        <f>IF(B1099="","",VLOOKUP(AC1099,Varsayımlar!$B:$Q,3,0))</f>
        <v/>
      </c>
      <c r="D1099" s="7"/>
      <c r="H1099" s="5" t="str">
        <f>IF(B1099="","",VLOOKUP(AC1099,Varsayımlar!$B:$Q,5,0))</f>
        <v/>
      </c>
      <c r="I1099" s="5"/>
      <c r="J1099" s="5" t="str">
        <f>IF(B1099="","",VLOOKUP(AC1099,Varsayımlar!$B:$Q,6,0))</f>
        <v/>
      </c>
      <c r="P1099" s="5" t="str">
        <f>IF(B1099="","",VLOOKUP(AC1099,Varsayımlar!$B:$Q,7,0)*K1099)</f>
        <v/>
      </c>
      <c r="Q1099" s="5" t="str">
        <f>IF(B1099="","",VLOOKUP(AC1099,Varsayımlar!$B:$Q,8,0))</f>
        <v/>
      </c>
      <c r="R1099" s="5" t="str">
        <f>IF(B1099="","",VLOOKUP(AC1099,Varsayımlar!$B:$Q,9,0))</f>
        <v/>
      </c>
      <c r="S1099" s="5" t="str">
        <f>IF(B1099="","",VLOOKUP(AC1099,Varsayımlar!$B:$Q,10,0))</f>
        <v/>
      </c>
      <c r="T1099" s="5" t="str">
        <f>IF(B1099="","",VLOOKUP(AC1099,Varsayımlar!$B:$Q,11,0))</f>
        <v/>
      </c>
      <c r="U1099" s="5" t="str">
        <f>IF(B1099="","",VLOOKUP(AC1099,Varsayımlar!$B:$Q,12,0))</f>
        <v/>
      </c>
      <c r="V1099" s="5" t="str">
        <f>IF(B1099="","",VLOOKUP(AC1099,Varsayımlar!$B:$Q,13,0))</f>
        <v/>
      </c>
      <c r="W1099" s="5" t="str">
        <f>IF(B1099="","",VLOOKUP(AC1099,Varsayımlar!$B:$Q,14,0))</f>
        <v/>
      </c>
      <c r="AA1099" s="5" t="str">
        <f>IF(B1099="","",VLOOKUP(AC1099,Varsayımlar!$B:$Q,15,0))</f>
        <v/>
      </c>
      <c r="AB1099" s="5" t="str">
        <f>IF(B1099="","",VLOOKUP(AC1099,Varsayımlar!$B:$Q,16,0))</f>
        <v/>
      </c>
      <c r="AC1099" s="5" t="str">
        <f t="shared" si="29"/>
        <v/>
      </c>
    </row>
    <row r="1100" spans="2:29" hidden="1" x14ac:dyDescent="0.25">
      <c r="C1100" s="3" t="str">
        <f>IF(B1100="","",VLOOKUP(AC1100,Varsayımlar!$B:$Q,3,0))</f>
        <v/>
      </c>
      <c r="H1100" s="2" t="str">
        <f>IF(B1100="","",VLOOKUP(AC1100,Varsayımlar!$B:$Q,5,0))</f>
        <v/>
      </c>
      <c r="J1100" s="2" t="str">
        <f>IF(B1100="","",VLOOKUP(AC1100,Varsayımlar!$B:$Q,6,0))</f>
        <v/>
      </c>
      <c r="P1100" s="2" t="str">
        <f>IF(B1100="","",VLOOKUP(AC1100,Varsayımlar!$B:$Q,7,0)*K1100)</f>
        <v/>
      </c>
      <c r="Q1100" s="2" t="str">
        <f>IF(B1100="","",VLOOKUP(AC1100,Varsayımlar!$B:$Q,8,0))</f>
        <v/>
      </c>
      <c r="R1100" s="2" t="str">
        <f>IF(B1100="","",VLOOKUP(AC1100,Varsayımlar!$B:$Q,9,0))</f>
        <v/>
      </c>
      <c r="S1100" s="2" t="str">
        <f>IF(B1100="","",VLOOKUP(AC1100,Varsayımlar!$B:$Q,10,0))</f>
        <v/>
      </c>
      <c r="T1100" s="2" t="str">
        <f>IF(B1100="","",VLOOKUP(AC1100,Varsayımlar!$B:$Q,11,0))</f>
        <v/>
      </c>
      <c r="U1100" s="2" t="str">
        <f>IF(B1100="","",VLOOKUP(AC1100,Varsayımlar!$B:$Q,12,0))</f>
        <v/>
      </c>
      <c r="V1100" s="2" t="str">
        <f>IF(B1100="","",VLOOKUP(AC1100,Varsayımlar!$B:$Q,13,0))</f>
        <v/>
      </c>
      <c r="W1100" s="2" t="str">
        <f>IF(B1100="","",VLOOKUP(AC1100,Varsayımlar!$B:$Q,14,0))</f>
        <v/>
      </c>
      <c r="AA1100" s="2" t="str">
        <f>IF(B1100="","",VLOOKUP(AC1100,Varsayımlar!$B:$Q,15,0))</f>
        <v/>
      </c>
      <c r="AB1100" s="2" t="str">
        <f>IF(B1100="","",VLOOKUP(AC1100,Varsayımlar!$B:$Q,16,0))</f>
        <v/>
      </c>
      <c r="AC1100" s="2" t="str">
        <f t="shared" ref="AC1100:AC1163" si="30">IF(B1100="","",CONCATENATE(B1100,E1100))</f>
        <v/>
      </c>
    </row>
    <row r="1101" spans="2:29" hidden="1" x14ac:dyDescent="0.25">
      <c r="B1101" s="6"/>
      <c r="C1101" s="7" t="str">
        <f>IF(B1101="","",VLOOKUP(AC1101,Varsayımlar!$B:$Q,3,0))</f>
        <v/>
      </c>
      <c r="D1101" s="7"/>
      <c r="H1101" s="5" t="str">
        <f>IF(B1101="","",VLOOKUP(AC1101,Varsayımlar!$B:$Q,5,0))</f>
        <v/>
      </c>
      <c r="I1101" s="5"/>
      <c r="J1101" s="5" t="str">
        <f>IF(B1101="","",VLOOKUP(AC1101,Varsayımlar!$B:$Q,6,0))</f>
        <v/>
      </c>
      <c r="P1101" s="5" t="str">
        <f>IF(B1101="","",VLOOKUP(AC1101,Varsayımlar!$B:$Q,7,0)*K1101)</f>
        <v/>
      </c>
      <c r="Q1101" s="5" t="str">
        <f>IF(B1101="","",VLOOKUP(AC1101,Varsayımlar!$B:$Q,8,0))</f>
        <v/>
      </c>
      <c r="R1101" s="5" t="str">
        <f>IF(B1101="","",VLOOKUP(AC1101,Varsayımlar!$B:$Q,9,0))</f>
        <v/>
      </c>
      <c r="S1101" s="5" t="str">
        <f>IF(B1101="","",VLOOKUP(AC1101,Varsayımlar!$B:$Q,10,0))</f>
        <v/>
      </c>
      <c r="T1101" s="5" t="str">
        <f>IF(B1101="","",VLOOKUP(AC1101,Varsayımlar!$B:$Q,11,0))</f>
        <v/>
      </c>
      <c r="U1101" s="5" t="str">
        <f>IF(B1101="","",VLOOKUP(AC1101,Varsayımlar!$B:$Q,12,0))</f>
        <v/>
      </c>
      <c r="V1101" s="5" t="str">
        <f>IF(B1101="","",VLOOKUP(AC1101,Varsayımlar!$B:$Q,13,0))</f>
        <v/>
      </c>
      <c r="W1101" s="5" t="str">
        <f>IF(B1101="","",VLOOKUP(AC1101,Varsayımlar!$B:$Q,14,0))</f>
        <v/>
      </c>
      <c r="AA1101" s="5" t="str">
        <f>IF(B1101="","",VLOOKUP(AC1101,Varsayımlar!$B:$Q,15,0))</f>
        <v/>
      </c>
      <c r="AB1101" s="5" t="str">
        <f>IF(B1101="","",VLOOKUP(AC1101,Varsayımlar!$B:$Q,16,0))</f>
        <v/>
      </c>
      <c r="AC1101" s="5" t="str">
        <f t="shared" si="30"/>
        <v/>
      </c>
    </row>
    <row r="1102" spans="2:29" hidden="1" x14ac:dyDescent="0.25">
      <c r="C1102" s="3" t="str">
        <f>IF(B1102="","",VLOOKUP(AC1102,Varsayımlar!$B:$Q,3,0))</f>
        <v/>
      </c>
      <c r="H1102" s="2" t="str">
        <f>IF(B1102="","",VLOOKUP(AC1102,Varsayımlar!$B:$Q,5,0))</f>
        <v/>
      </c>
      <c r="J1102" s="2" t="str">
        <f>IF(B1102="","",VLOOKUP(AC1102,Varsayımlar!$B:$Q,6,0))</f>
        <v/>
      </c>
      <c r="P1102" s="2" t="str">
        <f>IF(B1102="","",VLOOKUP(AC1102,Varsayımlar!$B:$Q,7,0)*K1102)</f>
        <v/>
      </c>
      <c r="Q1102" s="2" t="str">
        <f>IF(B1102="","",VLOOKUP(AC1102,Varsayımlar!$B:$Q,8,0))</f>
        <v/>
      </c>
      <c r="R1102" s="2" t="str">
        <f>IF(B1102="","",VLOOKUP(AC1102,Varsayımlar!$B:$Q,9,0))</f>
        <v/>
      </c>
      <c r="S1102" s="2" t="str">
        <f>IF(B1102="","",VLOOKUP(AC1102,Varsayımlar!$B:$Q,10,0))</f>
        <v/>
      </c>
      <c r="T1102" s="2" t="str">
        <f>IF(B1102="","",VLOOKUP(AC1102,Varsayımlar!$B:$Q,11,0))</f>
        <v/>
      </c>
      <c r="U1102" s="2" t="str">
        <f>IF(B1102="","",VLOOKUP(AC1102,Varsayımlar!$B:$Q,12,0))</f>
        <v/>
      </c>
      <c r="V1102" s="2" t="str">
        <f>IF(B1102="","",VLOOKUP(AC1102,Varsayımlar!$B:$Q,13,0))</f>
        <v/>
      </c>
      <c r="W1102" s="2" t="str">
        <f>IF(B1102="","",VLOOKUP(AC1102,Varsayımlar!$B:$Q,14,0))</f>
        <v/>
      </c>
      <c r="AA1102" s="2" t="str">
        <f>IF(B1102="","",VLOOKUP(AC1102,Varsayımlar!$B:$Q,15,0))</f>
        <v/>
      </c>
      <c r="AB1102" s="2" t="str">
        <f>IF(B1102="","",VLOOKUP(AC1102,Varsayımlar!$B:$Q,16,0))</f>
        <v/>
      </c>
      <c r="AC1102" s="2" t="str">
        <f t="shared" si="30"/>
        <v/>
      </c>
    </row>
    <row r="1103" spans="2:29" hidden="1" x14ac:dyDescent="0.25">
      <c r="B1103" s="6"/>
      <c r="C1103" s="7" t="str">
        <f>IF(B1103="","",VLOOKUP(AC1103,Varsayımlar!$B:$Q,3,0))</f>
        <v/>
      </c>
      <c r="D1103" s="7"/>
      <c r="H1103" s="5" t="str">
        <f>IF(B1103="","",VLOOKUP(AC1103,Varsayımlar!$B:$Q,5,0))</f>
        <v/>
      </c>
      <c r="I1103" s="5"/>
      <c r="J1103" s="5" t="str">
        <f>IF(B1103="","",VLOOKUP(AC1103,Varsayımlar!$B:$Q,6,0))</f>
        <v/>
      </c>
      <c r="P1103" s="5" t="str">
        <f>IF(B1103="","",VLOOKUP(AC1103,Varsayımlar!$B:$Q,7,0)*K1103)</f>
        <v/>
      </c>
      <c r="Q1103" s="5" t="str">
        <f>IF(B1103="","",VLOOKUP(AC1103,Varsayımlar!$B:$Q,8,0))</f>
        <v/>
      </c>
      <c r="R1103" s="5" t="str">
        <f>IF(B1103="","",VLOOKUP(AC1103,Varsayımlar!$B:$Q,9,0))</f>
        <v/>
      </c>
      <c r="S1103" s="5" t="str">
        <f>IF(B1103="","",VLOOKUP(AC1103,Varsayımlar!$B:$Q,10,0))</f>
        <v/>
      </c>
      <c r="T1103" s="5" t="str">
        <f>IF(B1103="","",VLOOKUP(AC1103,Varsayımlar!$B:$Q,11,0))</f>
        <v/>
      </c>
      <c r="U1103" s="5" t="str">
        <f>IF(B1103="","",VLOOKUP(AC1103,Varsayımlar!$B:$Q,12,0))</f>
        <v/>
      </c>
      <c r="V1103" s="5" t="str">
        <f>IF(B1103="","",VLOOKUP(AC1103,Varsayımlar!$B:$Q,13,0))</f>
        <v/>
      </c>
      <c r="W1103" s="5" t="str">
        <f>IF(B1103="","",VLOOKUP(AC1103,Varsayımlar!$B:$Q,14,0))</f>
        <v/>
      </c>
      <c r="AA1103" s="5" t="str">
        <f>IF(B1103="","",VLOOKUP(AC1103,Varsayımlar!$B:$Q,15,0))</f>
        <v/>
      </c>
      <c r="AB1103" s="5" t="str">
        <f>IF(B1103="","",VLOOKUP(AC1103,Varsayımlar!$B:$Q,16,0))</f>
        <v/>
      </c>
      <c r="AC1103" s="5" t="str">
        <f t="shared" si="30"/>
        <v/>
      </c>
    </row>
    <row r="1104" spans="2:29" hidden="1" x14ac:dyDescent="0.25">
      <c r="C1104" s="3" t="str">
        <f>IF(B1104="","",VLOOKUP(AC1104,Varsayımlar!$B:$Q,3,0))</f>
        <v/>
      </c>
      <c r="H1104" s="2" t="str">
        <f>IF(B1104="","",VLOOKUP(AC1104,Varsayımlar!$B:$Q,5,0))</f>
        <v/>
      </c>
      <c r="J1104" s="2" t="str">
        <f>IF(B1104="","",VLOOKUP(AC1104,Varsayımlar!$B:$Q,6,0))</f>
        <v/>
      </c>
      <c r="P1104" s="2" t="str">
        <f>IF(B1104="","",VLOOKUP(AC1104,Varsayımlar!$B:$Q,7,0)*K1104)</f>
        <v/>
      </c>
      <c r="Q1104" s="2" t="str">
        <f>IF(B1104="","",VLOOKUP(AC1104,Varsayımlar!$B:$Q,8,0))</f>
        <v/>
      </c>
      <c r="R1104" s="2" t="str">
        <f>IF(B1104="","",VLOOKUP(AC1104,Varsayımlar!$B:$Q,9,0))</f>
        <v/>
      </c>
      <c r="S1104" s="2" t="str">
        <f>IF(B1104="","",VLOOKUP(AC1104,Varsayımlar!$B:$Q,10,0))</f>
        <v/>
      </c>
      <c r="T1104" s="2" t="str">
        <f>IF(B1104="","",VLOOKUP(AC1104,Varsayımlar!$B:$Q,11,0))</f>
        <v/>
      </c>
      <c r="U1104" s="2" t="str">
        <f>IF(B1104="","",VLOOKUP(AC1104,Varsayımlar!$B:$Q,12,0))</f>
        <v/>
      </c>
      <c r="V1104" s="2" t="str">
        <f>IF(B1104="","",VLOOKUP(AC1104,Varsayımlar!$B:$Q,13,0))</f>
        <v/>
      </c>
      <c r="W1104" s="2" t="str">
        <f>IF(B1104="","",VLOOKUP(AC1104,Varsayımlar!$B:$Q,14,0))</f>
        <v/>
      </c>
      <c r="AA1104" s="2" t="str">
        <f>IF(B1104="","",VLOOKUP(AC1104,Varsayımlar!$B:$Q,15,0))</f>
        <v/>
      </c>
      <c r="AB1104" s="2" t="str">
        <f>IF(B1104="","",VLOOKUP(AC1104,Varsayımlar!$B:$Q,16,0))</f>
        <v/>
      </c>
      <c r="AC1104" s="2" t="str">
        <f t="shared" si="30"/>
        <v/>
      </c>
    </row>
    <row r="1105" spans="2:29" hidden="1" x14ac:dyDescent="0.25">
      <c r="B1105" s="6"/>
      <c r="C1105" s="7" t="str">
        <f>IF(B1105="","",VLOOKUP(AC1105,Varsayımlar!$B:$Q,3,0))</f>
        <v/>
      </c>
      <c r="D1105" s="7"/>
      <c r="H1105" s="5" t="str">
        <f>IF(B1105="","",VLOOKUP(AC1105,Varsayımlar!$B:$Q,5,0))</f>
        <v/>
      </c>
      <c r="I1105" s="5"/>
      <c r="J1105" s="5" t="str">
        <f>IF(B1105="","",VLOOKUP(AC1105,Varsayımlar!$B:$Q,6,0))</f>
        <v/>
      </c>
      <c r="P1105" s="5" t="str">
        <f>IF(B1105="","",VLOOKUP(AC1105,Varsayımlar!$B:$Q,7,0)*K1105)</f>
        <v/>
      </c>
      <c r="Q1105" s="5" t="str">
        <f>IF(B1105="","",VLOOKUP(AC1105,Varsayımlar!$B:$Q,8,0))</f>
        <v/>
      </c>
      <c r="R1105" s="5" t="str">
        <f>IF(B1105="","",VLOOKUP(AC1105,Varsayımlar!$B:$Q,9,0))</f>
        <v/>
      </c>
      <c r="S1105" s="5" t="str">
        <f>IF(B1105="","",VLOOKUP(AC1105,Varsayımlar!$B:$Q,10,0))</f>
        <v/>
      </c>
      <c r="T1105" s="5" t="str">
        <f>IF(B1105="","",VLOOKUP(AC1105,Varsayımlar!$B:$Q,11,0))</f>
        <v/>
      </c>
      <c r="U1105" s="5" t="str">
        <f>IF(B1105="","",VLOOKUP(AC1105,Varsayımlar!$B:$Q,12,0))</f>
        <v/>
      </c>
      <c r="V1105" s="5" t="str">
        <f>IF(B1105="","",VLOOKUP(AC1105,Varsayımlar!$B:$Q,13,0))</f>
        <v/>
      </c>
      <c r="W1105" s="5" t="str">
        <f>IF(B1105="","",VLOOKUP(AC1105,Varsayımlar!$B:$Q,14,0))</f>
        <v/>
      </c>
      <c r="AA1105" s="5" t="str">
        <f>IF(B1105="","",VLOOKUP(AC1105,Varsayımlar!$B:$Q,15,0))</f>
        <v/>
      </c>
      <c r="AB1105" s="5" t="str">
        <f>IF(B1105="","",VLOOKUP(AC1105,Varsayımlar!$B:$Q,16,0))</f>
        <v/>
      </c>
      <c r="AC1105" s="5" t="str">
        <f t="shared" si="30"/>
        <v/>
      </c>
    </row>
    <row r="1106" spans="2:29" hidden="1" x14ac:dyDescent="0.25">
      <c r="C1106" s="3" t="str">
        <f>IF(B1106="","",VLOOKUP(AC1106,Varsayımlar!$B:$Q,3,0))</f>
        <v/>
      </c>
      <c r="H1106" s="2" t="str">
        <f>IF(B1106="","",VLOOKUP(AC1106,Varsayımlar!$B:$Q,5,0))</f>
        <v/>
      </c>
      <c r="J1106" s="2" t="str">
        <f>IF(B1106="","",VLOOKUP(AC1106,Varsayımlar!$B:$Q,6,0))</f>
        <v/>
      </c>
      <c r="P1106" s="2" t="str">
        <f>IF(B1106="","",VLOOKUP(AC1106,Varsayımlar!$B:$Q,7,0)*K1106)</f>
        <v/>
      </c>
      <c r="Q1106" s="2" t="str">
        <f>IF(B1106="","",VLOOKUP(AC1106,Varsayımlar!$B:$Q,8,0))</f>
        <v/>
      </c>
      <c r="R1106" s="2" t="str">
        <f>IF(B1106="","",VLOOKUP(AC1106,Varsayımlar!$B:$Q,9,0))</f>
        <v/>
      </c>
      <c r="S1106" s="2" t="str">
        <f>IF(B1106="","",VLOOKUP(AC1106,Varsayımlar!$B:$Q,10,0))</f>
        <v/>
      </c>
      <c r="T1106" s="2" t="str">
        <f>IF(B1106="","",VLOOKUP(AC1106,Varsayımlar!$B:$Q,11,0))</f>
        <v/>
      </c>
      <c r="U1106" s="2" t="str">
        <f>IF(B1106="","",VLOOKUP(AC1106,Varsayımlar!$B:$Q,12,0))</f>
        <v/>
      </c>
      <c r="V1106" s="2" t="str">
        <f>IF(B1106="","",VLOOKUP(AC1106,Varsayımlar!$B:$Q,13,0))</f>
        <v/>
      </c>
      <c r="W1106" s="2" t="str">
        <f>IF(B1106="","",VLOOKUP(AC1106,Varsayımlar!$B:$Q,14,0))</f>
        <v/>
      </c>
      <c r="AA1106" s="2" t="str">
        <f>IF(B1106="","",VLOOKUP(AC1106,Varsayımlar!$B:$Q,15,0))</f>
        <v/>
      </c>
      <c r="AB1106" s="2" t="str">
        <f>IF(B1106="","",VLOOKUP(AC1106,Varsayımlar!$B:$Q,16,0))</f>
        <v/>
      </c>
      <c r="AC1106" s="2" t="str">
        <f t="shared" si="30"/>
        <v/>
      </c>
    </row>
    <row r="1107" spans="2:29" hidden="1" x14ac:dyDescent="0.25">
      <c r="B1107" s="6"/>
      <c r="C1107" s="7" t="str">
        <f>IF(B1107="","",VLOOKUP(AC1107,Varsayımlar!$B:$Q,3,0))</f>
        <v/>
      </c>
      <c r="D1107" s="7"/>
      <c r="H1107" s="5" t="str">
        <f>IF(B1107="","",VLOOKUP(AC1107,Varsayımlar!$B:$Q,5,0))</f>
        <v/>
      </c>
      <c r="I1107" s="5"/>
      <c r="J1107" s="5" t="str">
        <f>IF(B1107="","",VLOOKUP(AC1107,Varsayımlar!$B:$Q,6,0))</f>
        <v/>
      </c>
      <c r="P1107" s="5" t="str">
        <f>IF(B1107="","",VLOOKUP(AC1107,Varsayımlar!$B:$Q,7,0)*K1107)</f>
        <v/>
      </c>
      <c r="Q1107" s="5" t="str">
        <f>IF(B1107="","",VLOOKUP(AC1107,Varsayımlar!$B:$Q,8,0))</f>
        <v/>
      </c>
      <c r="R1107" s="5" t="str">
        <f>IF(B1107="","",VLOOKUP(AC1107,Varsayımlar!$B:$Q,9,0))</f>
        <v/>
      </c>
      <c r="S1107" s="5" t="str">
        <f>IF(B1107="","",VLOOKUP(AC1107,Varsayımlar!$B:$Q,10,0))</f>
        <v/>
      </c>
      <c r="T1107" s="5" t="str">
        <f>IF(B1107="","",VLOOKUP(AC1107,Varsayımlar!$B:$Q,11,0))</f>
        <v/>
      </c>
      <c r="U1107" s="5" t="str">
        <f>IF(B1107="","",VLOOKUP(AC1107,Varsayımlar!$B:$Q,12,0))</f>
        <v/>
      </c>
      <c r="V1107" s="5" t="str">
        <f>IF(B1107="","",VLOOKUP(AC1107,Varsayımlar!$B:$Q,13,0))</f>
        <v/>
      </c>
      <c r="W1107" s="5" t="str">
        <f>IF(B1107="","",VLOOKUP(AC1107,Varsayımlar!$B:$Q,14,0))</f>
        <v/>
      </c>
      <c r="AA1107" s="5" t="str">
        <f>IF(B1107="","",VLOOKUP(AC1107,Varsayımlar!$B:$Q,15,0))</f>
        <v/>
      </c>
      <c r="AB1107" s="5" t="str">
        <f>IF(B1107="","",VLOOKUP(AC1107,Varsayımlar!$B:$Q,16,0))</f>
        <v/>
      </c>
      <c r="AC1107" s="5" t="str">
        <f t="shared" si="30"/>
        <v/>
      </c>
    </row>
    <row r="1108" spans="2:29" hidden="1" x14ac:dyDescent="0.25">
      <c r="C1108" s="3" t="str">
        <f>IF(B1108="","",VLOOKUP(AC1108,Varsayımlar!$B:$Q,3,0))</f>
        <v/>
      </c>
      <c r="H1108" s="2" t="str">
        <f>IF(B1108="","",VLOOKUP(AC1108,Varsayımlar!$B:$Q,5,0))</f>
        <v/>
      </c>
      <c r="J1108" s="2" t="str">
        <f>IF(B1108="","",VLOOKUP(AC1108,Varsayımlar!$B:$Q,6,0))</f>
        <v/>
      </c>
      <c r="P1108" s="2" t="str">
        <f>IF(B1108="","",VLOOKUP(AC1108,Varsayımlar!$B:$Q,7,0)*K1108)</f>
        <v/>
      </c>
      <c r="Q1108" s="2" t="str">
        <f>IF(B1108="","",VLOOKUP(AC1108,Varsayımlar!$B:$Q,8,0))</f>
        <v/>
      </c>
      <c r="R1108" s="2" t="str">
        <f>IF(B1108="","",VLOOKUP(AC1108,Varsayımlar!$B:$Q,9,0))</f>
        <v/>
      </c>
      <c r="S1108" s="2" t="str">
        <f>IF(B1108="","",VLOOKUP(AC1108,Varsayımlar!$B:$Q,10,0))</f>
        <v/>
      </c>
      <c r="T1108" s="2" t="str">
        <f>IF(B1108="","",VLOOKUP(AC1108,Varsayımlar!$B:$Q,11,0))</f>
        <v/>
      </c>
      <c r="U1108" s="2" t="str">
        <f>IF(B1108="","",VLOOKUP(AC1108,Varsayımlar!$B:$Q,12,0))</f>
        <v/>
      </c>
      <c r="V1108" s="2" t="str">
        <f>IF(B1108="","",VLOOKUP(AC1108,Varsayımlar!$B:$Q,13,0))</f>
        <v/>
      </c>
      <c r="W1108" s="2" t="str">
        <f>IF(B1108="","",VLOOKUP(AC1108,Varsayımlar!$B:$Q,14,0))</f>
        <v/>
      </c>
      <c r="AA1108" s="2" t="str">
        <f>IF(B1108="","",VLOOKUP(AC1108,Varsayımlar!$B:$Q,15,0))</f>
        <v/>
      </c>
      <c r="AB1108" s="2" t="str">
        <f>IF(B1108="","",VLOOKUP(AC1108,Varsayımlar!$B:$Q,16,0))</f>
        <v/>
      </c>
      <c r="AC1108" s="2" t="str">
        <f t="shared" si="30"/>
        <v/>
      </c>
    </row>
    <row r="1109" spans="2:29" hidden="1" x14ac:dyDescent="0.25">
      <c r="B1109" s="6"/>
      <c r="C1109" s="7" t="str">
        <f>IF(B1109="","",VLOOKUP(AC1109,Varsayımlar!$B:$Q,3,0))</f>
        <v/>
      </c>
      <c r="D1109" s="7"/>
      <c r="H1109" s="5" t="str">
        <f>IF(B1109="","",VLOOKUP(AC1109,Varsayımlar!$B:$Q,5,0))</f>
        <v/>
      </c>
      <c r="I1109" s="5"/>
      <c r="J1109" s="5" t="str">
        <f>IF(B1109="","",VLOOKUP(AC1109,Varsayımlar!$B:$Q,6,0))</f>
        <v/>
      </c>
      <c r="P1109" s="5" t="str">
        <f>IF(B1109="","",VLOOKUP(AC1109,Varsayımlar!$B:$Q,7,0)*K1109)</f>
        <v/>
      </c>
      <c r="Q1109" s="5" t="str">
        <f>IF(B1109="","",VLOOKUP(AC1109,Varsayımlar!$B:$Q,8,0))</f>
        <v/>
      </c>
      <c r="R1109" s="5" t="str">
        <f>IF(B1109="","",VLOOKUP(AC1109,Varsayımlar!$B:$Q,9,0))</f>
        <v/>
      </c>
      <c r="S1109" s="5" t="str">
        <f>IF(B1109="","",VLOOKUP(AC1109,Varsayımlar!$B:$Q,10,0))</f>
        <v/>
      </c>
      <c r="T1109" s="5" t="str">
        <f>IF(B1109="","",VLOOKUP(AC1109,Varsayımlar!$B:$Q,11,0))</f>
        <v/>
      </c>
      <c r="U1109" s="5" t="str">
        <f>IF(B1109="","",VLOOKUP(AC1109,Varsayımlar!$B:$Q,12,0))</f>
        <v/>
      </c>
      <c r="V1109" s="5" t="str">
        <f>IF(B1109="","",VLOOKUP(AC1109,Varsayımlar!$B:$Q,13,0))</f>
        <v/>
      </c>
      <c r="W1109" s="5" t="str">
        <f>IF(B1109="","",VLOOKUP(AC1109,Varsayımlar!$B:$Q,14,0))</f>
        <v/>
      </c>
      <c r="AA1109" s="5" t="str">
        <f>IF(B1109="","",VLOOKUP(AC1109,Varsayımlar!$B:$Q,15,0))</f>
        <v/>
      </c>
      <c r="AB1109" s="5" t="str">
        <f>IF(B1109="","",VLOOKUP(AC1109,Varsayımlar!$B:$Q,16,0))</f>
        <v/>
      </c>
      <c r="AC1109" s="5" t="str">
        <f t="shared" si="30"/>
        <v/>
      </c>
    </row>
    <row r="1110" spans="2:29" hidden="1" x14ac:dyDescent="0.25">
      <c r="C1110" s="3" t="str">
        <f>IF(B1110="","",VLOOKUP(AC1110,Varsayımlar!$B:$Q,3,0))</f>
        <v/>
      </c>
      <c r="H1110" s="2" t="str">
        <f>IF(B1110="","",VLOOKUP(AC1110,Varsayımlar!$B:$Q,5,0))</f>
        <v/>
      </c>
      <c r="J1110" s="2" t="str">
        <f>IF(B1110="","",VLOOKUP(AC1110,Varsayımlar!$B:$Q,6,0))</f>
        <v/>
      </c>
      <c r="P1110" s="2" t="str">
        <f>IF(B1110="","",VLOOKUP(AC1110,Varsayımlar!$B:$Q,7,0)*K1110)</f>
        <v/>
      </c>
      <c r="Q1110" s="2" t="str">
        <f>IF(B1110="","",VLOOKUP(AC1110,Varsayımlar!$B:$Q,8,0))</f>
        <v/>
      </c>
      <c r="R1110" s="2" t="str">
        <f>IF(B1110="","",VLOOKUP(AC1110,Varsayımlar!$B:$Q,9,0))</f>
        <v/>
      </c>
      <c r="S1110" s="2" t="str">
        <f>IF(B1110="","",VLOOKUP(AC1110,Varsayımlar!$B:$Q,10,0))</f>
        <v/>
      </c>
      <c r="T1110" s="2" t="str">
        <f>IF(B1110="","",VLOOKUP(AC1110,Varsayımlar!$B:$Q,11,0))</f>
        <v/>
      </c>
      <c r="U1110" s="2" t="str">
        <f>IF(B1110="","",VLOOKUP(AC1110,Varsayımlar!$B:$Q,12,0))</f>
        <v/>
      </c>
      <c r="V1110" s="2" t="str">
        <f>IF(B1110="","",VLOOKUP(AC1110,Varsayımlar!$B:$Q,13,0))</f>
        <v/>
      </c>
      <c r="W1110" s="2" t="str">
        <f>IF(B1110="","",VLOOKUP(AC1110,Varsayımlar!$B:$Q,14,0))</f>
        <v/>
      </c>
      <c r="AA1110" s="2" t="str">
        <f>IF(B1110="","",VLOOKUP(AC1110,Varsayımlar!$B:$Q,15,0))</f>
        <v/>
      </c>
      <c r="AB1110" s="2" t="str">
        <f>IF(B1110="","",VLOOKUP(AC1110,Varsayımlar!$B:$Q,16,0))</f>
        <v/>
      </c>
      <c r="AC1110" s="2" t="str">
        <f t="shared" si="30"/>
        <v/>
      </c>
    </row>
    <row r="1111" spans="2:29" hidden="1" x14ac:dyDescent="0.25">
      <c r="B1111" s="6"/>
      <c r="C1111" s="7" t="str">
        <f>IF(B1111="","",VLOOKUP(AC1111,Varsayımlar!$B:$Q,3,0))</f>
        <v/>
      </c>
      <c r="D1111" s="7"/>
      <c r="H1111" s="5" t="str">
        <f>IF(B1111="","",VLOOKUP(AC1111,Varsayımlar!$B:$Q,5,0))</f>
        <v/>
      </c>
      <c r="I1111" s="5"/>
      <c r="J1111" s="5" t="str">
        <f>IF(B1111="","",VLOOKUP(AC1111,Varsayımlar!$B:$Q,6,0))</f>
        <v/>
      </c>
      <c r="P1111" s="5" t="str">
        <f>IF(B1111="","",VLOOKUP(AC1111,Varsayımlar!$B:$Q,7,0)*K1111)</f>
        <v/>
      </c>
      <c r="Q1111" s="5" t="str">
        <f>IF(B1111="","",VLOOKUP(AC1111,Varsayımlar!$B:$Q,8,0))</f>
        <v/>
      </c>
      <c r="R1111" s="5" t="str">
        <f>IF(B1111="","",VLOOKUP(AC1111,Varsayımlar!$B:$Q,9,0))</f>
        <v/>
      </c>
      <c r="S1111" s="5" t="str">
        <f>IF(B1111="","",VLOOKUP(AC1111,Varsayımlar!$B:$Q,10,0))</f>
        <v/>
      </c>
      <c r="T1111" s="5" t="str">
        <f>IF(B1111="","",VLOOKUP(AC1111,Varsayımlar!$B:$Q,11,0))</f>
        <v/>
      </c>
      <c r="U1111" s="5" t="str">
        <f>IF(B1111="","",VLOOKUP(AC1111,Varsayımlar!$B:$Q,12,0))</f>
        <v/>
      </c>
      <c r="V1111" s="5" t="str">
        <f>IF(B1111="","",VLOOKUP(AC1111,Varsayımlar!$B:$Q,13,0))</f>
        <v/>
      </c>
      <c r="W1111" s="5" t="str">
        <f>IF(B1111="","",VLOOKUP(AC1111,Varsayımlar!$B:$Q,14,0))</f>
        <v/>
      </c>
      <c r="AA1111" s="5" t="str">
        <f>IF(B1111="","",VLOOKUP(AC1111,Varsayımlar!$B:$Q,15,0))</f>
        <v/>
      </c>
      <c r="AB1111" s="5" t="str">
        <f>IF(B1111="","",VLOOKUP(AC1111,Varsayımlar!$B:$Q,16,0))</f>
        <v/>
      </c>
      <c r="AC1111" s="5" t="str">
        <f t="shared" si="30"/>
        <v/>
      </c>
    </row>
    <row r="1112" spans="2:29" hidden="1" x14ac:dyDescent="0.25">
      <c r="C1112" s="3" t="str">
        <f>IF(B1112="","",VLOOKUP(AC1112,Varsayımlar!$B:$Q,3,0))</f>
        <v/>
      </c>
      <c r="H1112" s="2" t="str">
        <f>IF(B1112="","",VLOOKUP(AC1112,Varsayımlar!$B:$Q,5,0))</f>
        <v/>
      </c>
      <c r="J1112" s="2" t="str">
        <f>IF(B1112="","",VLOOKUP(AC1112,Varsayımlar!$B:$Q,6,0))</f>
        <v/>
      </c>
      <c r="P1112" s="2" t="str">
        <f>IF(B1112="","",VLOOKUP(AC1112,Varsayımlar!$B:$Q,7,0)*K1112)</f>
        <v/>
      </c>
      <c r="Q1112" s="2" t="str">
        <f>IF(B1112="","",VLOOKUP(AC1112,Varsayımlar!$B:$Q,8,0))</f>
        <v/>
      </c>
      <c r="R1112" s="2" t="str">
        <f>IF(B1112="","",VLOOKUP(AC1112,Varsayımlar!$B:$Q,9,0))</f>
        <v/>
      </c>
      <c r="S1112" s="2" t="str">
        <f>IF(B1112="","",VLOOKUP(AC1112,Varsayımlar!$B:$Q,10,0))</f>
        <v/>
      </c>
      <c r="T1112" s="2" t="str">
        <f>IF(B1112="","",VLOOKUP(AC1112,Varsayımlar!$B:$Q,11,0))</f>
        <v/>
      </c>
      <c r="U1112" s="2" t="str">
        <f>IF(B1112="","",VLOOKUP(AC1112,Varsayımlar!$B:$Q,12,0))</f>
        <v/>
      </c>
      <c r="V1112" s="2" t="str">
        <f>IF(B1112="","",VLOOKUP(AC1112,Varsayımlar!$B:$Q,13,0))</f>
        <v/>
      </c>
      <c r="W1112" s="2" t="str">
        <f>IF(B1112="","",VLOOKUP(AC1112,Varsayımlar!$B:$Q,14,0))</f>
        <v/>
      </c>
      <c r="AA1112" s="2" t="str">
        <f>IF(B1112="","",VLOOKUP(AC1112,Varsayımlar!$B:$Q,15,0))</f>
        <v/>
      </c>
      <c r="AB1112" s="2" t="str">
        <f>IF(B1112="","",VLOOKUP(AC1112,Varsayımlar!$B:$Q,16,0))</f>
        <v/>
      </c>
      <c r="AC1112" s="2" t="str">
        <f t="shared" si="30"/>
        <v/>
      </c>
    </row>
    <row r="1113" spans="2:29" hidden="1" x14ac:dyDescent="0.25">
      <c r="B1113" s="6"/>
      <c r="C1113" s="7" t="str">
        <f>IF(B1113="","",VLOOKUP(AC1113,Varsayımlar!$B:$Q,3,0))</f>
        <v/>
      </c>
      <c r="D1113" s="7"/>
      <c r="H1113" s="5" t="str">
        <f>IF(B1113="","",VLOOKUP(AC1113,Varsayımlar!$B:$Q,5,0))</f>
        <v/>
      </c>
      <c r="I1113" s="5"/>
      <c r="J1113" s="5" t="str">
        <f>IF(B1113="","",VLOOKUP(AC1113,Varsayımlar!$B:$Q,6,0))</f>
        <v/>
      </c>
      <c r="P1113" s="5" t="str">
        <f>IF(B1113="","",VLOOKUP(AC1113,Varsayımlar!$B:$Q,7,0)*K1113)</f>
        <v/>
      </c>
      <c r="Q1113" s="5" t="str">
        <f>IF(B1113="","",VLOOKUP(AC1113,Varsayımlar!$B:$Q,8,0))</f>
        <v/>
      </c>
      <c r="R1113" s="5" t="str">
        <f>IF(B1113="","",VLOOKUP(AC1113,Varsayımlar!$B:$Q,9,0))</f>
        <v/>
      </c>
      <c r="S1113" s="5" t="str">
        <f>IF(B1113="","",VLOOKUP(AC1113,Varsayımlar!$B:$Q,10,0))</f>
        <v/>
      </c>
      <c r="T1113" s="5" t="str">
        <f>IF(B1113="","",VLOOKUP(AC1113,Varsayımlar!$B:$Q,11,0))</f>
        <v/>
      </c>
      <c r="U1113" s="5" t="str">
        <f>IF(B1113="","",VLOOKUP(AC1113,Varsayımlar!$B:$Q,12,0))</f>
        <v/>
      </c>
      <c r="V1113" s="5" t="str">
        <f>IF(B1113="","",VLOOKUP(AC1113,Varsayımlar!$B:$Q,13,0))</f>
        <v/>
      </c>
      <c r="W1113" s="5" t="str">
        <f>IF(B1113="","",VLOOKUP(AC1113,Varsayımlar!$B:$Q,14,0))</f>
        <v/>
      </c>
      <c r="AA1113" s="5" t="str">
        <f>IF(B1113="","",VLOOKUP(AC1113,Varsayımlar!$B:$Q,15,0))</f>
        <v/>
      </c>
      <c r="AB1113" s="5" t="str">
        <f>IF(B1113="","",VLOOKUP(AC1113,Varsayımlar!$B:$Q,16,0))</f>
        <v/>
      </c>
      <c r="AC1113" s="5" t="str">
        <f t="shared" si="30"/>
        <v/>
      </c>
    </row>
    <row r="1114" spans="2:29" hidden="1" x14ac:dyDescent="0.25">
      <c r="C1114" s="3" t="str">
        <f>IF(B1114="","",VLOOKUP(AC1114,Varsayımlar!$B:$Q,3,0))</f>
        <v/>
      </c>
      <c r="H1114" s="2" t="str">
        <f>IF(B1114="","",VLOOKUP(AC1114,Varsayımlar!$B:$Q,5,0))</f>
        <v/>
      </c>
      <c r="J1114" s="2" t="str">
        <f>IF(B1114="","",VLOOKUP(AC1114,Varsayımlar!$B:$Q,6,0))</f>
        <v/>
      </c>
      <c r="P1114" s="2" t="str">
        <f>IF(B1114="","",VLOOKUP(AC1114,Varsayımlar!$B:$Q,7,0)*K1114)</f>
        <v/>
      </c>
      <c r="Q1114" s="2" t="str">
        <f>IF(B1114="","",VLOOKUP(AC1114,Varsayımlar!$B:$Q,8,0))</f>
        <v/>
      </c>
      <c r="R1114" s="2" t="str">
        <f>IF(B1114="","",VLOOKUP(AC1114,Varsayımlar!$B:$Q,9,0))</f>
        <v/>
      </c>
      <c r="S1114" s="2" t="str">
        <f>IF(B1114="","",VLOOKUP(AC1114,Varsayımlar!$B:$Q,10,0))</f>
        <v/>
      </c>
      <c r="T1114" s="2" t="str">
        <f>IF(B1114="","",VLOOKUP(AC1114,Varsayımlar!$B:$Q,11,0))</f>
        <v/>
      </c>
      <c r="U1114" s="2" t="str">
        <f>IF(B1114="","",VLOOKUP(AC1114,Varsayımlar!$B:$Q,12,0))</f>
        <v/>
      </c>
      <c r="V1114" s="2" t="str">
        <f>IF(B1114="","",VLOOKUP(AC1114,Varsayımlar!$B:$Q,13,0))</f>
        <v/>
      </c>
      <c r="W1114" s="2" t="str">
        <f>IF(B1114="","",VLOOKUP(AC1114,Varsayımlar!$B:$Q,14,0))</f>
        <v/>
      </c>
      <c r="AA1114" s="2" t="str">
        <f>IF(B1114="","",VLOOKUP(AC1114,Varsayımlar!$B:$Q,15,0))</f>
        <v/>
      </c>
      <c r="AB1114" s="2" t="str">
        <f>IF(B1114="","",VLOOKUP(AC1114,Varsayımlar!$B:$Q,16,0))</f>
        <v/>
      </c>
      <c r="AC1114" s="2" t="str">
        <f t="shared" si="30"/>
        <v/>
      </c>
    </row>
    <row r="1115" spans="2:29" hidden="1" x14ac:dyDescent="0.25">
      <c r="B1115" s="6"/>
      <c r="C1115" s="7" t="str">
        <f>IF(B1115="","",VLOOKUP(AC1115,Varsayımlar!$B:$Q,3,0))</f>
        <v/>
      </c>
      <c r="D1115" s="7"/>
      <c r="H1115" s="5" t="str">
        <f>IF(B1115="","",VLOOKUP(AC1115,Varsayımlar!$B:$Q,5,0))</f>
        <v/>
      </c>
      <c r="I1115" s="5"/>
      <c r="J1115" s="5" t="str">
        <f>IF(B1115="","",VLOOKUP(AC1115,Varsayımlar!$B:$Q,6,0))</f>
        <v/>
      </c>
      <c r="P1115" s="5" t="str">
        <f>IF(B1115="","",VLOOKUP(AC1115,Varsayımlar!$B:$Q,7,0)*K1115)</f>
        <v/>
      </c>
      <c r="Q1115" s="5" t="str">
        <f>IF(B1115="","",VLOOKUP(AC1115,Varsayımlar!$B:$Q,8,0))</f>
        <v/>
      </c>
      <c r="R1115" s="5" t="str">
        <f>IF(B1115="","",VLOOKUP(AC1115,Varsayımlar!$B:$Q,9,0))</f>
        <v/>
      </c>
      <c r="S1115" s="5" t="str">
        <f>IF(B1115="","",VLOOKUP(AC1115,Varsayımlar!$B:$Q,10,0))</f>
        <v/>
      </c>
      <c r="T1115" s="5" t="str">
        <f>IF(B1115="","",VLOOKUP(AC1115,Varsayımlar!$B:$Q,11,0))</f>
        <v/>
      </c>
      <c r="U1115" s="5" t="str">
        <f>IF(B1115="","",VLOOKUP(AC1115,Varsayımlar!$B:$Q,12,0))</f>
        <v/>
      </c>
      <c r="V1115" s="5" t="str">
        <f>IF(B1115="","",VLOOKUP(AC1115,Varsayımlar!$B:$Q,13,0))</f>
        <v/>
      </c>
      <c r="W1115" s="5" t="str">
        <f>IF(B1115="","",VLOOKUP(AC1115,Varsayımlar!$B:$Q,14,0))</f>
        <v/>
      </c>
      <c r="AA1115" s="5" t="str">
        <f>IF(B1115="","",VLOOKUP(AC1115,Varsayımlar!$B:$Q,15,0))</f>
        <v/>
      </c>
      <c r="AB1115" s="5" t="str">
        <f>IF(B1115="","",VLOOKUP(AC1115,Varsayımlar!$B:$Q,16,0))</f>
        <v/>
      </c>
      <c r="AC1115" s="5" t="str">
        <f t="shared" si="30"/>
        <v/>
      </c>
    </row>
    <row r="1116" spans="2:29" hidden="1" x14ac:dyDescent="0.25">
      <c r="C1116" s="3" t="str">
        <f>IF(B1116="","",VLOOKUP(AC1116,Varsayımlar!$B:$Q,3,0))</f>
        <v/>
      </c>
      <c r="H1116" s="2" t="str">
        <f>IF(B1116="","",VLOOKUP(AC1116,Varsayımlar!$B:$Q,5,0))</f>
        <v/>
      </c>
      <c r="J1116" s="2" t="str">
        <f>IF(B1116="","",VLOOKUP(AC1116,Varsayımlar!$B:$Q,6,0))</f>
        <v/>
      </c>
      <c r="P1116" s="2" t="str">
        <f>IF(B1116="","",VLOOKUP(AC1116,Varsayımlar!$B:$Q,7,0)*K1116)</f>
        <v/>
      </c>
      <c r="Q1116" s="2" t="str">
        <f>IF(B1116="","",VLOOKUP(AC1116,Varsayımlar!$B:$Q,8,0))</f>
        <v/>
      </c>
      <c r="R1116" s="2" t="str">
        <f>IF(B1116="","",VLOOKUP(AC1116,Varsayımlar!$B:$Q,9,0))</f>
        <v/>
      </c>
      <c r="S1116" s="2" t="str">
        <f>IF(B1116="","",VLOOKUP(AC1116,Varsayımlar!$B:$Q,10,0))</f>
        <v/>
      </c>
      <c r="T1116" s="2" t="str">
        <f>IF(B1116="","",VLOOKUP(AC1116,Varsayımlar!$B:$Q,11,0))</f>
        <v/>
      </c>
      <c r="U1116" s="2" t="str">
        <f>IF(B1116="","",VLOOKUP(AC1116,Varsayımlar!$B:$Q,12,0))</f>
        <v/>
      </c>
      <c r="V1116" s="2" t="str">
        <f>IF(B1116="","",VLOOKUP(AC1116,Varsayımlar!$B:$Q,13,0))</f>
        <v/>
      </c>
      <c r="W1116" s="2" t="str">
        <f>IF(B1116="","",VLOOKUP(AC1116,Varsayımlar!$B:$Q,14,0))</f>
        <v/>
      </c>
      <c r="AA1116" s="2" t="str">
        <f>IF(B1116="","",VLOOKUP(AC1116,Varsayımlar!$B:$Q,15,0))</f>
        <v/>
      </c>
      <c r="AB1116" s="2" t="str">
        <f>IF(B1116="","",VLOOKUP(AC1116,Varsayımlar!$B:$Q,16,0))</f>
        <v/>
      </c>
      <c r="AC1116" s="2" t="str">
        <f t="shared" si="30"/>
        <v/>
      </c>
    </row>
    <row r="1117" spans="2:29" hidden="1" x14ac:dyDescent="0.25">
      <c r="B1117" s="6"/>
      <c r="C1117" s="7" t="str">
        <f>IF(B1117="","",VLOOKUP(AC1117,Varsayımlar!$B:$Q,3,0))</f>
        <v/>
      </c>
      <c r="D1117" s="7"/>
      <c r="H1117" s="5" t="str">
        <f>IF(B1117="","",VLOOKUP(AC1117,Varsayımlar!$B:$Q,5,0))</f>
        <v/>
      </c>
      <c r="I1117" s="5"/>
      <c r="J1117" s="5" t="str">
        <f>IF(B1117="","",VLOOKUP(AC1117,Varsayımlar!$B:$Q,6,0))</f>
        <v/>
      </c>
      <c r="P1117" s="5" t="str">
        <f>IF(B1117="","",VLOOKUP(AC1117,Varsayımlar!$B:$Q,7,0)*K1117)</f>
        <v/>
      </c>
      <c r="Q1117" s="5" t="str">
        <f>IF(B1117="","",VLOOKUP(AC1117,Varsayımlar!$B:$Q,8,0))</f>
        <v/>
      </c>
      <c r="R1117" s="5" t="str">
        <f>IF(B1117="","",VLOOKUP(AC1117,Varsayımlar!$B:$Q,9,0))</f>
        <v/>
      </c>
      <c r="S1117" s="5" t="str">
        <f>IF(B1117="","",VLOOKUP(AC1117,Varsayımlar!$B:$Q,10,0))</f>
        <v/>
      </c>
      <c r="T1117" s="5" t="str">
        <f>IF(B1117="","",VLOOKUP(AC1117,Varsayımlar!$B:$Q,11,0))</f>
        <v/>
      </c>
      <c r="U1117" s="5" t="str">
        <f>IF(B1117="","",VLOOKUP(AC1117,Varsayımlar!$B:$Q,12,0))</f>
        <v/>
      </c>
      <c r="V1117" s="5" t="str">
        <f>IF(B1117="","",VLOOKUP(AC1117,Varsayımlar!$B:$Q,13,0))</f>
        <v/>
      </c>
      <c r="W1117" s="5" t="str">
        <f>IF(B1117="","",VLOOKUP(AC1117,Varsayımlar!$B:$Q,14,0))</f>
        <v/>
      </c>
      <c r="AA1117" s="5" t="str">
        <f>IF(B1117="","",VLOOKUP(AC1117,Varsayımlar!$B:$Q,15,0))</f>
        <v/>
      </c>
      <c r="AB1117" s="5" t="str">
        <f>IF(B1117="","",VLOOKUP(AC1117,Varsayımlar!$B:$Q,16,0))</f>
        <v/>
      </c>
      <c r="AC1117" s="5" t="str">
        <f t="shared" si="30"/>
        <v/>
      </c>
    </row>
    <row r="1118" spans="2:29" hidden="1" x14ac:dyDescent="0.25">
      <c r="C1118" s="3" t="str">
        <f>IF(B1118="","",VLOOKUP(AC1118,Varsayımlar!$B:$Q,3,0))</f>
        <v/>
      </c>
      <c r="H1118" s="2" t="str">
        <f>IF(B1118="","",VLOOKUP(AC1118,Varsayımlar!$B:$Q,5,0))</f>
        <v/>
      </c>
      <c r="J1118" s="2" t="str">
        <f>IF(B1118="","",VLOOKUP(AC1118,Varsayımlar!$B:$Q,6,0))</f>
        <v/>
      </c>
      <c r="P1118" s="2" t="str">
        <f>IF(B1118="","",VLOOKUP(AC1118,Varsayımlar!$B:$Q,7,0)*K1118)</f>
        <v/>
      </c>
      <c r="Q1118" s="2" t="str">
        <f>IF(B1118="","",VLOOKUP(AC1118,Varsayımlar!$B:$Q,8,0))</f>
        <v/>
      </c>
      <c r="R1118" s="2" t="str">
        <f>IF(B1118="","",VLOOKUP(AC1118,Varsayımlar!$B:$Q,9,0))</f>
        <v/>
      </c>
      <c r="S1118" s="2" t="str">
        <f>IF(B1118="","",VLOOKUP(AC1118,Varsayımlar!$B:$Q,10,0))</f>
        <v/>
      </c>
      <c r="T1118" s="2" t="str">
        <f>IF(B1118="","",VLOOKUP(AC1118,Varsayımlar!$B:$Q,11,0))</f>
        <v/>
      </c>
      <c r="U1118" s="2" t="str">
        <f>IF(B1118="","",VLOOKUP(AC1118,Varsayımlar!$B:$Q,12,0))</f>
        <v/>
      </c>
      <c r="V1118" s="2" t="str">
        <f>IF(B1118="","",VLOOKUP(AC1118,Varsayımlar!$B:$Q,13,0))</f>
        <v/>
      </c>
      <c r="W1118" s="2" t="str">
        <f>IF(B1118="","",VLOOKUP(AC1118,Varsayımlar!$B:$Q,14,0))</f>
        <v/>
      </c>
      <c r="AA1118" s="2" t="str">
        <f>IF(B1118="","",VLOOKUP(AC1118,Varsayımlar!$B:$Q,15,0))</f>
        <v/>
      </c>
      <c r="AB1118" s="2" t="str">
        <f>IF(B1118="","",VLOOKUP(AC1118,Varsayımlar!$B:$Q,16,0))</f>
        <v/>
      </c>
      <c r="AC1118" s="2" t="str">
        <f t="shared" si="30"/>
        <v/>
      </c>
    </row>
    <row r="1119" spans="2:29" hidden="1" x14ac:dyDescent="0.25">
      <c r="B1119" s="6"/>
      <c r="C1119" s="7" t="str">
        <f>IF(B1119="","",VLOOKUP(AC1119,Varsayımlar!$B:$Q,3,0))</f>
        <v/>
      </c>
      <c r="D1119" s="7"/>
      <c r="H1119" s="5" t="str">
        <f>IF(B1119="","",VLOOKUP(AC1119,Varsayımlar!$B:$Q,5,0))</f>
        <v/>
      </c>
      <c r="I1119" s="5"/>
      <c r="J1119" s="5" t="str">
        <f>IF(B1119="","",VLOOKUP(AC1119,Varsayımlar!$B:$Q,6,0))</f>
        <v/>
      </c>
      <c r="P1119" s="5" t="str">
        <f>IF(B1119="","",VLOOKUP(AC1119,Varsayımlar!$B:$Q,7,0)*K1119)</f>
        <v/>
      </c>
      <c r="Q1119" s="5" t="str">
        <f>IF(B1119="","",VLOOKUP(AC1119,Varsayımlar!$B:$Q,8,0))</f>
        <v/>
      </c>
      <c r="R1119" s="5" t="str">
        <f>IF(B1119="","",VLOOKUP(AC1119,Varsayımlar!$B:$Q,9,0))</f>
        <v/>
      </c>
      <c r="S1119" s="5" t="str">
        <f>IF(B1119="","",VLOOKUP(AC1119,Varsayımlar!$B:$Q,10,0))</f>
        <v/>
      </c>
      <c r="T1119" s="5" t="str">
        <f>IF(B1119="","",VLOOKUP(AC1119,Varsayımlar!$B:$Q,11,0))</f>
        <v/>
      </c>
      <c r="U1119" s="5" t="str">
        <f>IF(B1119="","",VLOOKUP(AC1119,Varsayımlar!$B:$Q,12,0))</f>
        <v/>
      </c>
      <c r="V1119" s="5" t="str">
        <f>IF(B1119="","",VLOOKUP(AC1119,Varsayımlar!$B:$Q,13,0))</f>
        <v/>
      </c>
      <c r="W1119" s="5" t="str">
        <f>IF(B1119="","",VLOOKUP(AC1119,Varsayımlar!$B:$Q,14,0))</f>
        <v/>
      </c>
      <c r="AA1119" s="5" t="str">
        <f>IF(B1119="","",VLOOKUP(AC1119,Varsayımlar!$B:$Q,15,0))</f>
        <v/>
      </c>
      <c r="AB1119" s="5" t="str">
        <f>IF(B1119="","",VLOOKUP(AC1119,Varsayımlar!$B:$Q,16,0))</f>
        <v/>
      </c>
      <c r="AC1119" s="5" t="str">
        <f t="shared" si="30"/>
        <v/>
      </c>
    </row>
    <row r="1120" spans="2:29" hidden="1" x14ac:dyDescent="0.25">
      <c r="C1120" s="3" t="str">
        <f>IF(B1120="","",VLOOKUP(AC1120,Varsayımlar!$B:$Q,3,0))</f>
        <v/>
      </c>
      <c r="H1120" s="2" t="str">
        <f>IF(B1120="","",VLOOKUP(AC1120,Varsayımlar!$B:$Q,5,0))</f>
        <v/>
      </c>
      <c r="J1120" s="2" t="str">
        <f>IF(B1120="","",VLOOKUP(AC1120,Varsayımlar!$B:$Q,6,0))</f>
        <v/>
      </c>
      <c r="P1120" s="2" t="str">
        <f>IF(B1120="","",VLOOKUP(AC1120,Varsayımlar!$B:$Q,7,0)*K1120)</f>
        <v/>
      </c>
      <c r="Q1120" s="2" t="str">
        <f>IF(B1120="","",VLOOKUP(AC1120,Varsayımlar!$B:$Q,8,0))</f>
        <v/>
      </c>
      <c r="R1120" s="2" t="str">
        <f>IF(B1120="","",VLOOKUP(AC1120,Varsayımlar!$B:$Q,9,0))</f>
        <v/>
      </c>
      <c r="S1120" s="2" t="str">
        <f>IF(B1120="","",VLOOKUP(AC1120,Varsayımlar!$B:$Q,10,0))</f>
        <v/>
      </c>
      <c r="T1120" s="2" t="str">
        <f>IF(B1120="","",VLOOKUP(AC1120,Varsayımlar!$B:$Q,11,0))</f>
        <v/>
      </c>
      <c r="U1120" s="2" t="str">
        <f>IF(B1120="","",VLOOKUP(AC1120,Varsayımlar!$B:$Q,12,0))</f>
        <v/>
      </c>
      <c r="V1120" s="2" t="str">
        <f>IF(B1120="","",VLOOKUP(AC1120,Varsayımlar!$B:$Q,13,0))</f>
        <v/>
      </c>
      <c r="W1120" s="2" t="str">
        <f>IF(B1120="","",VLOOKUP(AC1120,Varsayımlar!$B:$Q,14,0))</f>
        <v/>
      </c>
      <c r="AA1120" s="2" t="str">
        <f>IF(B1120="","",VLOOKUP(AC1120,Varsayımlar!$B:$Q,15,0))</f>
        <v/>
      </c>
      <c r="AB1120" s="2" t="str">
        <f>IF(B1120="","",VLOOKUP(AC1120,Varsayımlar!$B:$Q,16,0))</f>
        <v/>
      </c>
      <c r="AC1120" s="2" t="str">
        <f t="shared" si="30"/>
        <v/>
      </c>
    </row>
    <row r="1121" spans="2:29" hidden="1" x14ac:dyDescent="0.25">
      <c r="B1121" s="6"/>
      <c r="C1121" s="7" t="str">
        <f>IF(B1121="","",VLOOKUP(AC1121,Varsayımlar!$B:$Q,3,0))</f>
        <v/>
      </c>
      <c r="D1121" s="7"/>
      <c r="H1121" s="5" t="str">
        <f>IF(B1121="","",VLOOKUP(AC1121,Varsayımlar!$B:$Q,5,0))</f>
        <v/>
      </c>
      <c r="I1121" s="5"/>
      <c r="J1121" s="5" t="str">
        <f>IF(B1121="","",VLOOKUP(AC1121,Varsayımlar!$B:$Q,6,0))</f>
        <v/>
      </c>
      <c r="P1121" s="5" t="str">
        <f>IF(B1121="","",VLOOKUP(AC1121,Varsayımlar!$B:$Q,7,0)*K1121)</f>
        <v/>
      </c>
      <c r="Q1121" s="5" t="str">
        <f>IF(B1121="","",VLOOKUP(AC1121,Varsayımlar!$B:$Q,8,0))</f>
        <v/>
      </c>
      <c r="R1121" s="5" t="str">
        <f>IF(B1121="","",VLOOKUP(AC1121,Varsayımlar!$B:$Q,9,0))</f>
        <v/>
      </c>
      <c r="S1121" s="5" t="str">
        <f>IF(B1121="","",VLOOKUP(AC1121,Varsayımlar!$B:$Q,10,0))</f>
        <v/>
      </c>
      <c r="T1121" s="5" t="str">
        <f>IF(B1121="","",VLOOKUP(AC1121,Varsayımlar!$B:$Q,11,0))</f>
        <v/>
      </c>
      <c r="U1121" s="5" t="str">
        <f>IF(B1121="","",VLOOKUP(AC1121,Varsayımlar!$B:$Q,12,0))</f>
        <v/>
      </c>
      <c r="V1121" s="5" t="str">
        <f>IF(B1121="","",VLOOKUP(AC1121,Varsayımlar!$B:$Q,13,0))</f>
        <v/>
      </c>
      <c r="W1121" s="5" t="str">
        <f>IF(B1121="","",VLOOKUP(AC1121,Varsayımlar!$B:$Q,14,0))</f>
        <v/>
      </c>
      <c r="AA1121" s="5" t="str">
        <f>IF(B1121="","",VLOOKUP(AC1121,Varsayımlar!$B:$Q,15,0))</f>
        <v/>
      </c>
      <c r="AB1121" s="5" t="str">
        <f>IF(B1121="","",VLOOKUP(AC1121,Varsayımlar!$B:$Q,16,0))</f>
        <v/>
      </c>
      <c r="AC1121" s="5" t="str">
        <f t="shared" si="30"/>
        <v/>
      </c>
    </row>
    <row r="1122" spans="2:29" hidden="1" x14ac:dyDescent="0.25">
      <c r="C1122" s="3" t="str">
        <f>IF(B1122="","",VLOOKUP(AC1122,Varsayımlar!$B:$Q,3,0))</f>
        <v/>
      </c>
      <c r="H1122" s="2" t="str">
        <f>IF(B1122="","",VLOOKUP(AC1122,Varsayımlar!$B:$Q,5,0))</f>
        <v/>
      </c>
      <c r="J1122" s="2" t="str">
        <f>IF(B1122="","",VLOOKUP(AC1122,Varsayımlar!$B:$Q,6,0))</f>
        <v/>
      </c>
      <c r="P1122" s="2" t="str">
        <f>IF(B1122="","",VLOOKUP(AC1122,Varsayımlar!$B:$Q,7,0)*K1122)</f>
        <v/>
      </c>
      <c r="Q1122" s="2" t="str">
        <f>IF(B1122="","",VLOOKUP(AC1122,Varsayımlar!$B:$Q,8,0))</f>
        <v/>
      </c>
      <c r="R1122" s="2" t="str">
        <f>IF(B1122="","",VLOOKUP(AC1122,Varsayımlar!$B:$Q,9,0))</f>
        <v/>
      </c>
      <c r="S1122" s="2" t="str">
        <f>IF(B1122="","",VLOOKUP(AC1122,Varsayımlar!$B:$Q,10,0))</f>
        <v/>
      </c>
      <c r="T1122" s="2" t="str">
        <f>IF(B1122="","",VLOOKUP(AC1122,Varsayımlar!$B:$Q,11,0))</f>
        <v/>
      </c>
      <c r="U1122" s="2" t="str">
        <f>IF(B1122="","",VLOOKUP(AC1122,Varsayımlar!$B:$Q,12,0))</f>
        <v/>
      </c>
      <c r="V1122" s="2" t="str">
        <f>IF(B1122="","",VLOOKUP(AC1122,Varsayımlar!$B:$Q,13,0))</f>
        <v/>
      </c>
      <c r="W1122" s="2" t="str">
        <f>IF(B1122="","",VLOOKUP(AC1122,Varsayımlar!$B:$Q,14,0))</f>
        <v/>
      </c>
      <c r="AA1122" s="2" t="str">
        <f>IF(B1122="","",VLOOKUP(AC1122,Varsayımlar!$B:$Q,15,0))</f>
        <v/>
      </c>
      <c r="AB1122" s="2" t="str">
        <f>IF(B1122="","",VLOOKUP(AC1122,Varsayımlar!$B:$Q,16,0))</f>
        <v/>
      </c>
      <c r="AC1122" s="2" t="str">
        <f t="shared" si="30"/>
        <v/>
      </c>
    </row>
    <row r="1123" spans="2:29" hidden="1" x14ac:dyDescent="0.25">
      <c r="B1123" s="6"/>
      <c r="C1123" s="7" t="str">
        <f>IF(B1123="","",VLOOKUP(AC1123,Varsayımlar!$B:$Q,3,0))</f>
        <v/>
      </c>
      <c r="D1123" s="7"/>
      <c r="H1123" s="5" t="str">
        <f>IF(B1123="","",VLOOKUP(AC1123,Varsayımlar!$B:$Q,5,0))</f>
        <v/>
      </c>
      <c r="I1123" s="5"/>
      <c r="J1123" s="5" t="str">
        <f>IF(B1123="","",VLOOKUP(AC1123,Varsayımlar!$B:$Q,6,0))</f>
        <v/>
      </c>
      <c r="P1123" s="5" t="str">
        <f>IF(B1123="","",VLOOKUP(AC1123,Varsayımlar!$B:$Q,7,0)*K1123)</f>
        <v/>
      </c>
      <c r="Q1123" s="5" t="str">
        <f>IF(B1123="","",VLOOKUP(AC1123,Varsayımlar!$B:$Q,8,0))</f>
        <v/>
      </c>
      <c r="R1123" s="5" t="str">
        <f>IF(B1123="","",VLOOKUP(AC1123,Varsayımlar!$B:$Q,9,0))</f>
        <v/>
      </c>
      <c r="S1123" s="5" t="str">
        <f>IF(B1123="","",VLOOKUP(AC1123,Varsayımlar!$B:$Q,10,0))</f>
        <v/>
      </c>
      <c r="T1123" s="5" t="str">
        <f>IF(B1123="","",VLOOKUP(AC1123,Varsayımlar!$B:$Q,11,0))</f>
        <v/>
      </c>
      <c r="U1123" s="5" t="str">
        <f>IF(B1123="","",VLOOKUP(AC1123,Varsayımlar!$B:$Q,12,0))</f>
        <v/>
      </c>
      <c r="V1123" s="5" t="str">
        <f>IF(B1123="","",VLOOKUP(AC1123,Varsayımlar!$B:$Q,13,0))</f>
        <v/>
      </c>
      <c r="W1123" s="5" t="str">
        <f>IF(B1123="","",VLOOKUP(AC1123,Varsayımlar!$B:$Q,14,0))</f>
        <v/>
      </c>
      <c r="AA1123" s="5" t="str">
        <f>IF(B1123="","",VLOOKUP(AC1123,Varsayımlar!$B:$Q,15,0))</f>
        <v/>
      </c>
      <c r="AB1123" s="5" t="str">
        <f>IF(B1123="","",VLOOKUP(AC1123,Varsayımlar!$B:$Q,16,0))</f>
        <v/>
      </c>
      <c r="AC1123" s="5" t="str">
        <f t="shared" si="30"/>
        <v/>
      </c>
    </row>
    <row r="1124" spans="2:29" hidden="1" x14ac:dyDescent="0.25">
      <c r="C1124" s="3" t="str">
        <f>IF(B1124="","",VLOOKUP(AC1124,Varsayımlar!$B:$Q,3,0))</f>
        <v/>
      </c>
      <c r="H1124" s="2" t="str">
        <f>IF(B1124="","",VLOOKUP(AC1124,Varsayımlar!$B:$Q,5,0))</f>
        <v/>
      </c>
      <c r="J1124" s="2" t="str">
        <f>IF(B1124="","",VLOOKUP(AC1124,Varsayımlar!$B:$Q,6,0))</f>
        <v/>
      </c>
      <c r="P1124" s="2" t="str">
        <f>IF(B1124="","",VLOOKUP(AC1124,Varsayımlar!$B:$Q,7,0)*K1124)</f>
        <v/>
      </c>
      <c r="Q1124" s="2" t="str">
        <f>IF(B1124="","",VLOOKUP(AC1124,Varsayımlar!$B:$Q,8,0))</f>
        <v/>
      </c>
      <c r="R1124" s="2" t="str">
        <f>IF(B1124="","",VLOOKUP(AC1124,Varsayımlar!$B:$Q,9,0))</f>
        <v/>
      </c>
      <c r="S1124" s="2" t="str">
        <f>IF(B1124="","",VLOOKUP(AC1124,Varsayımlar!$B:$Q,10,0))</f>
        <v/>
      </c>
      <c r="T1124" s="2" t="str">
        <f>IF(B1124="","",VLOOKUP(AC1124,Varsayımlar!$B:$Q,11,0))</f>
        <v/>
      </c>
      <c r="U1124" s="2" t="str">
        <f>IF(B1124="","",VLOOKUP(AC1124,Varsayımlar!$B:$Q,12,0))</f>
        <v/>
      </c>
      <c r="V1124" s="2" t="str">
        <f>IF(B1124="","",VLOOKUP(AC1124,Varsayımlar!$B:$Q,13,0))</f>
        <v/>
      </c>
      <c r="W1124" s="2" t="str">
        <f>IF(B1124="","",VLOOKUP(AC1124,Varsayımlar!$B:$Q,14,0))</f>
        <v/>
      </c>
      <c r="AA1124" s="2" t="str">
        <f>IF(B1124="","",VLOOKUP(AC1124,Varsayımlar!$B:$Q,15,0))</f>
        <v/>
      </c>
      <c r="AB1124" s="2" t="str">
        <f>IF(B1124="","",VLOOKUP(AC1124,Varsayımlar!$B:$Q,16,0))</f>
        <v/>
      </c>
      <c r="AC1124" s="2" t="str">
        <f t="shared" si="30"/>
        <v/>
      </c>
    </row>
    <row r="1125" spans="2:29" hidden="1" x14ac:dyDescent="0.25">
      <c r="B1125" s="6"/>
      <c r="C1125" s="7" t="str">
        <f>IF(B1125="","",VLOOKUP(AC1125,Varsayımlar!$B:$Q,3,0))</f>
        <v/>
      </c>
      <c r="D1125" s="7"/>
      <c r="H1125" s="5" t="str">
        <f>IF(B1125="","",VLOOKUP(AC1125,Varsayımlar!$B:$Q,5,0))</f>
        <v/>
      </c>
      <c r="I1125" s="5"/>
      <c r="J1125" s="5" t="str">
        <f>IF(B1125="","",VLOOKUP(AC1125,Varsayımlar!$B:$Q,6,0))</f>
        <v/>
      </c>
      <c r="P1125" s="5" t="str">
        <f>IF(B1125="","",VLOOKUP(AC1125,Varsayımlar!$B:$Q,7,0)*K1125)</f>
        <v/>
      </c>
      <c r="Q1125" s="5" t="str">
        <f>IF(B1125="","",VLOOKUP(AC1125,Varsayımlar!$B:$Q,8,0))</f>
        <v/>
      </c>
      <c r="R1125" s="5" t="str">
        <f>IF(B1125="","",VLOOKUP(AC1125,Varsayımlar!$B:$Q,9,0))</f>
        <v/>
      </c>
      <c r="S1125" s="5" t="str">
        <f>IF(B1125="","",VLOOKUP(AC1125,Varsayımlar!$B:$Q,10,0))</f>
        <v/>
      </c>
      <c r="T1125" s="5" t="str">
        <f>IF(B1125="","",VLOOKUP(AC1125,Varsayımlar!$B:$Q,11,0))</f>
        <v/>
      </c>
      <c r="U1125" s="5" t="str">
        <f>IF(B1125="","",VLOOKUP(AC1125,Varsayımlar!$B:$Q,12,0))</f>
        <v/>
      </c>
      <c r="V1125" s="5" t="str">
        <f>IF(B1125="","",VLOOKUP(AC1125,Varsayımlar!$B:$Q,13,0))</f>
        <v/>
      </c>
      <c r="W1125" s="5" t="str">
        <f>IF(B1125="","",VLOOKUP(AC1125,Varsayımlar!$B:$Q,14,0))</f>
        <v/>
      </c>
      <c r="AA1125" s="5" t="str">
        <f>IF(B1125="","",VLOOKUP(AC1125,Varsayımlar!$B:$Q,15,0))</f>
        <v/>
      </c>
      <c r="AB1125" s="5" t="str">
        <f>IF(B1125="","",VLOOKUP(AC1125,Varsayımlar!$B:$Q,16,0))</f>
        <v/>
      </c>
      <c r="AC1125" s="5" t="str">
        <f t="shared" si="30"/>
        <v/>
      </c>
    </row>
    <row r="1126" spans="2:29" hidden="1" x14ac:dyDescent="0.25">
      <c r="C1126" s="3" t="str">
        <f>IF(B1126="","",VLOOKUP(AC1126,Varsayımlar!$B:$Q,3,0))</f>
        <v/>
      </c>
      <c r="H1126" s="2" t="str">
        <f>IF(B1126="","",VLOOKUP(AC1126,Varsayımlar!$B:$Q,5,0))</f>
        <v/>
      </c>
      <c r="J1126" s="2" t="str">
        <f>IF(B1126="","",VLOOKUP(AC1126,Varsayımlar!$B:$Q,6,0))</f>
        <v/>
      </c>
      <c r="P1126" s="2" t="str">
        <f>IF(B1126="","",VLOOKUP(AC1126,Varsayımlar!$B:$Q,7,0)*K1126)</f>
        <v/>
      </c>
      <c r="Q1126" s="2" t="str">
        <f>IF(B1126="","",VLOOKUP(AC1126,Varsayımlar!$B:$Q,8,0))</f>
        <v/>
      </c>
      <c r="R1126" s="2" t="str">
        <f>IF(B1126="","",VLOOKUP(AC1126,Varsayımlar!$B:$Q,9,0))</f>
        <v/>
      </c>
      <c r="S1126" s="2" t="str">
        <f>IF(B1126="","",VLOOKUP(AC1126,Varsayımlar!$B:$Q,10,0))</f>
        <v/>
      </c>
      <c r="T1126" s="2" t="str">
        <f>IF(B1126="","",VLOOKUP(AC1126,Varsayımlar!$B:$Q,11,0))</f>
        <v/>
      </c>
      <c r="U1126" s="2" t="str">
        <f>IF(B1126="","",VLOOKUP(AC1126,Varsayımlar!$B:$Q,12,0))</f>
        <v/>
      </c>
      <c r="V1126" s="2" t="str">
        <f>IF(B1126="","",VLOOKUP(AC1126,Varsayımlar!$B:$Q,13,0))</f>
        <v/>
      </c>
      <c r="W1126" s="2" t="str">
        <f>IF(B1126="","",VLOOKUP(AC1126,Varsayımlar!$B:$Q,14,0))</f>
        <v/>
      </c>
      <c r="AA1126" s="2" t="str">
        <f>IF(B1126="","",VLOOKUP(AC1126,Varsayımlar!$B:$Q,15,0))</f>
        <v/>
      </c>
      <c r="AB1126" s="2" t="str">
        <f>IF(B1126="","",VLOOKUP(AC1126,Varsayımlar!$B:$Q,16,0))</f>
        <v/>
      </c>
      <c r="AC1126" s="2" t="str">
        <f t="shared" si="30"/>
        <v/>
      </c>
    </row>
    <row r="1127" spans="2:29" hidden="1" x14ac:dyDescent="0.25">
      <c r="B1127" s="6"/>
      <c r="C1127" s="7" t="str">
        <f>IF(B1127="","",VLOOKUP(AC1127,Varsayımlar!$B:$Q,3,0))</f>
        <v/>
      </c>
      <c r="D1127" s="7"/>
      <c r="H1127" s="5" t="str">
        <f>IF(B1127="","",VLOOKUP(AC1127,Varsayımlar!$B:$Q,5,0))</f>
        <v/>
      </c>
      <c r="I1127" s="5"/>
      <c r="J1127" s="5" t="str">
        <f>IF(B1127="","",VLOOKUP(AC1127,Varsayımlar!$B:$Q,6,0))</f>
        <v/>
      </c>
      <c r="P1127" s="5" t="str">
        <f>IF(B1127="","",VLOOKUP(AC1127,Varsayımlar!$B:$Q,7,0)*K1127)</f>
        <v/>
      </c>
      <c r="Q1127" s="5" t="str">
        <f>IF(B1127="","",VLOOKUP(AC1127,Varsayımlar!$B:$Q,8,0))</f>
        <v/>
      </c>
      <c r="R1127" s="5" t="str">
        <f>IF(B1127="","",VLOOKUP(AC1127,Varsayımlar!$B:$Q,9,0))</f>
        <v/>
      </c>
      <c r="S1127" s="5" t="str">
        <f>IF(B1127="","",VLOOKUP(AC1127,Varsayımlar!$B:$Q,10,0))</f>
        <v/>
      </c>
      <c r="T1127" s="5" t="str">
        <f>IF(B1127="","",VLOOKUP(AC1127,Varsayımlar!$B:$Q,11,0))</f>
        <v/>
      </c>
      <c r="U1127" s="5" t="str">
        <f>IF(B1127="","",VLOOKUP(AC1127,Varsayımlar!$B:$Q,12,0))</f>
        <v/>
      </c>
      <c r="V1127" s="5" t="str">
        <f>IF(B1127="","",VLOOKUP(AC1127,Varsayımlar!$B:$Q,13,0))</f>
        <v/>
      </c>
      <c r="W1127" s="5" t="str">
        <f>IF(B1127="","",VLOOKUP(AC1127,Varsayımlar!$B:$Q,14,0))</f>
        <v/>
      </c>
      <c r="AA1127" s="5" t="str">
        <f>IF(B1127="","",VLOOKUP(AC1127,Varsayımlar!$B:$Q,15,0))</f>
        <v/>
      </c>
      <c r="AB1127" s="5" t="str">
        <f>IF(B1127="","",VLOOKUP(AC1127,Varsayımlar!$B:$Q,16,0))</f>
        <v/>
      </c>
      <c r="AC1127" s="5" t="str">
        <f t="shared" si="30"/>
        <v/>
      </c>
    </row>
    <row r="1128" spans="2:29" hidden="1" x14ac:dyDescent="0.25">
      <c r="C1128" s="3" t="str">
        <f>IF(B1128="","",VLOOKUP(AC1128,Varsayımlar!$B:$Q,3,0))</f>
        <v/>
      </c>
      <c r="H1128" s="2" t="str">
        <f>IF(B1128="","",VLOOKUP(AC1128,Varsayımlar!$B:$Q,5,0))</f>
        <v/>
      </c>
      <c r="J1128" s="2" t="str">
        <f>IF(B1128="","",VLOOKUP(AC1128,Varsayımlar!$B:$Q,6,0))</f>
        <v/>
      </c>
      <c r="P1128" s="2" t="str">
        <f>IF(B1128="","",VLOOKUP(AC1128,Varsayımlar!$B:$Q,7,0)*K1128)</f>
        <v/>
      </c>
      <c r="Q1128" s="2" t="str">
        <f>IF(B1128="","",VLOOKUP(AC1128,Varsayımlar!$B:$Q,8,0))</f>
        <v/>
      </c>
      <c r="R1128" s="2" t="str">
        <f>IF(B1128="","",VLOOKUP(AC1128,Varsayımlar!$B:$Q,9,0))</f>
        <v/>
      </c>
      <c r="S1128" s="2" t="str">
        <f>IF(B1128="","",VLOOKUP(AC1128,Varsayımlar!$B:$Q,10,0))</f>
        <v/>
      </c>
      <c r="T1128" s="2" t="str">
        <f>IF(B1128="","",VLOOKUP(AC1128,Varsayımlar!$B:$Q,11,0))</f>
        <v/>
      </c>
      <c r="U1128" s="2" t="str">
        <f>IF(B1128="","",VLOOKUP(AC1128,Varsayımlar!$B:$Q,12,0))</f>
        <v/>
      </c>
      <c r="V1128" s="2" t="str">
        <f>IF(B1128="","",VLOOKUP(AC1128,Varsayımlar!$B:$Q,13,0))</f>
        <v/>
      </c>
      <c r="W1128" s="2" t="str">
        <f>IF(B1128="","",VLOOKUP(AC1128,Varsayımlar!$B:$Q,14,0))</f>
        <v/>
      </c>
      <c r="AA1128" s="2" t="str">
        <f>IF(B1128="","",VLOOKUP(AC1128,Varsayımlar!$B:$Q,15,0))</f>
        <v/>
      </c>
      <c r="AB1128" s="2" t="str">
        <f>IF(B1128="","",VLOOKUP(AC1128,Varsayımlar!$B:$Q,16,0))</f>
        <v/>
      </c>
      <c r="AC1128" s="2" t="str">
        <f t="shared" si="30"/>
        <v/>
      </c>
    </row>
    <row r="1129" spans="2:29" hidden="1" x14ac:dyDescent="0.25">
      <c r="B1129" s="6"/>
      <c r="C1129" s="7" t="str">
        <f>IF(B1129="","",VLOOKUP(AC1129,Varsayımlar!$B:$Q,3,0))</f>
        <v/>
      </c>
      <c r="D1129" s="7"/>
      <c r="H1129" s="5" t="str">
        <f>IF(B1129="","",VLOOKUP(AC1129,Varsayımlar!$B:$Q,5,0))</f>
        <v/>
      </c>
      <c r="I1129" s="5"/>
      <c r="J1129" s="5" t="str">
        <f>IF(B1129="","",VLOOKUP(AC1129,Varsayımlar!$B:$Q,6,0))</f>
        <v/>
      </c>
      <c r="P1129" s="5" t="str">
        <f>IF(B1129="","",VLOOKUP(AC1129,Varsayımlar!$B:$Q,7,0)*K1129)</f>
        <v/>
      </c>
      <c r="Q1129" s="5" t="str">
        <f>IF(B1129="","",VLOOKUP(AC1129,Varsayımlar!$B:$Q,8,0))</f>
        <v/>
      </c>
      <c r="R1129" s="5" t="str">
        <f>IF(B1129="","",VLOOKUP(AC1129,Varsayımlar!$B:$Q,9,0))</f>
        <v/>
      </c>
      <c r="S1129" s="5" t="str">
        <f>IF(B1129="","",VLOOKUP(AC1129,Varsayımlar!$B:$Q,10,0))</f>
        <v/>
      </c>
      <c r="T1129" s="5" t="str">
        <f>IF(B1129="","",VLOOKUP(AC1129,Varsayımlar!$B:$Q,11,0))</f>
        <v/>
      </c>
      <c r="U1129" s="5" t="str">
        <f>IF(B1129="","",VLOOKUP(AC1129,Varsayımlar!$B:$Q,12,0))</f>
        <v/>
      </c>
      <c r="V1129" s="5" t="str">
        <f>IF(B1129="","",VLOOKUP(AC1129,Varsayımlar!$B:$Q,13,0))</f>
        <v/>
      </c>
      <c r="W1129" s="5" t="str">
        <f>IF(B1129="","",VLOOKUP(AC1129,Varsayımlar!$B:$Q,14,0))</f>
        <v/>
      </c>
      <c r="AA1129" s="5" t="str">
        <f>IF(B1129="","",VLOOKUP(AC1129,Varsayımlar!$B:$Q,15,0))</f>
        <v/>
      </c>
      <c r="AB1129" s="5" t="str">
        <f>IF(B1129="","",VLOOKUP(AC1129,Varsayımlar!$B:$Q,16,0))</f>
        <v/>
      </c>
      <c r="AC1129" s="5" t="str">
        <f t="shared" si="30"/>
        <v/>
      </c>
    </row>
    <row r="1130" spans="2:29" hidden="1" x14ac:dyDescent="0.25">
      <c r="C1130" s="3" t="str">
        <f>IF(B1130="","",VLOOKUP(AC1130,Varsayımlar!$B:$Q,3,0))</f>
        <v/>
      </c>
      <c r="H1130" s="2" t="str">
        <f>IF(B1130="","",VLOOKUP(AC1130,Varsayımlar!$B:$Q,5,0))</f>
        <v/>
      </c>
      <c r="J1130" s="2" t="str">
        <f>IF(B1130="","",VLOOKUP(AC1130,Varsayımlar!$B:$Q,6,0))</f>
        <v/>
      </c>
      <c r="P1130" s="2" t="str">
        <f>IF(B1130="","",VLOOKUP(AC1130,Varsayımlar!$B:$Q,7,0)*K1130)</f>
        <v/>
      </c>
      <c r="Q1130" s="2" t="str">
        <f>IF(B1130="","",VLOOKUP(AC1130,Varsayımlar!$B:$Q,8,0))</f>
        <v/>
      </c>
      <c r="R1130" s="2" t="str">
        <f>IF(B1130="","",VLOOKUP(AC1130,Varsayımlar!$B:$Q,9,0))</f>
        <v/>
      </c>
      <c r="S1130" s="2" t="str">
        <f>IF(B1130="","",VLOOKUP(AC1130,Varsayımlar!$B:$Q,10,0))</f>
        <v/>
      </c>
      <c r="T1130" s="2" t="str">
        <f>IF(B1130="","",VLOOKUP(AC1130,Varsayımlar!$B:$Q,11,0))</f>
        <v/>
      </c>
      <c r="U1130" s="2" t="str">
        <f>IF(B1130="","",VLOOKUP(AC1130,Varsayımlar!$B:$Q,12,0))</f>
        <v/>
      </c>
      <c r="V1130" s="2" t="str">
        <f>IF(B1130="","",VLOOKUP(AC1130,Varsayımlar!$B:$Q,13,0))</f>
        <v/>
      </c>
      <c r="W1130" s="2" t="str">
        <f>IF(B1130="","",VLOOKUP(AC1130,Varsayımlar!$B:$Q,14,0))</f>
        <v/>
      </c>
      <c r="AA1130" s="2" t="str">
        <f>IF(B1130="","",VLOOKUP(AC1130,Varsayımlar!$B:$Q,15,0))</f>
        <v/>
      </c>
      <c r="AB1130" s="2" t="str">
        <f>IF(B1130="","",VLOOKUP(AC1130,Varsayımlar!$B:$Q,16,0))</f>
        <v/>
      </c>
      <c r="AC1130" s="2" t="str">
        <f t="shared" si="30"/>
        <v/>
      </c>
    </row>
    <row r="1131" spans="2:29" hidden="1" x14ac:dyDescent="0.25">
      <c r="B1131" s="6"/>
      <c r="C1131" s="7" t="str">
        <f>IF(B1131="","",VLOOKUP(AC1131,Varsayımlar!$B:$Q,3,0))</f>
        <v/>
      </c>
      <c r="D1131" s="7"/>
      <c r="H1131" s="5" t="str">
        <f>IF(B1131="","",VLOOKUP(AC1131,Varsayımlar!$B:$Q,5,0))</f>
        <v/>
      </c>
      <c r="I1131" s="5"/>
      <c r="J1131" s="5" t="str">
        <f>IF(B1131="","",VLOOKUP(AC1131,Varsayımlar!$B:$Q,6,0))</f>
        <v/>
      </c>
      <c r="P1131" s="5" t="str">
        <f>IF(B1131="","",VLOOKUP(AC1131,Varsayımlar!$B:$Q,7,0)*K1131)</f>
        <v/>
      </c>
      <c r="Q1131" s="5" t="str">
        <f>IF(B1131="","",VLOOKUP(AC1131,Varsayımlar!$B:$Q,8,0))</f>
        <v/>
      </c>
      <c r="R1131" s="5" t="str">
        <f>IF(B1131="","",VLOOKUP(AC1131,Varsayımlar!$B:$Q,9,0))</f>
        <v/>
      </c>
      <c r="S1131" s="5" t="str">
        <f>IF(B1131="","",VLOOKUP(AC1131,Varsayımlar!$B:$Q,10,0))</f>
        <v/>
      </c>
      <c r="T1131" s="5" t="str">
        <f>IF(B1131="","",VLOOKUP(AC1131,Varsayımlar!$B:$Q,11,0))</f>
        <v/>
      </c>
      <c r="U1131" s="5" t="str">
        <f>IF(B1131="","",VLOOKUP(AC1131,Varsayımlar!$B:$Q,12,0))</f>
        <v/>
      </c>
      <c r="V1131" s="5" t="str">
        <f>IF(B1131="","",VLOOKUP(AC1131,Varsayımlar!$B:$Q,13,0))</f>
        <v/>
      </c>
      <c r="W1131" s="5" t="str">
        <f>IF(B1131="","",VLOOKUP(AC1131,Varsayımlar!$B:$Q,14,0))</f>
        <v/>
      </c>
      <c r="AA1131" s="5" t="str">
        <f>IF(B1131="","",VLOOKUP(AC1131,Varsayımlar!$B:$Q,15,0))</f>
        <v/>
      </c>
      <c r="AB1131" s="5" t="str">
        <f>IF(B1131="","",VLOOKUP(AC1131,Varsayımlar!$B:$Q,16,0))</f>
        <v/>
      </c>
      <c r="AC1131" s="5" t="str">
        <f t="shared" si="30"/>
        <v/>
      </c>
    </row>
    <row r="1132" spans="2:29" hidden="1" x14ac:dyDescent="0.25">
      <c r="C1132" s="3" t="str">
        <f>IF(B1132="","",VLOOKUP(AC1132,Varsayımlar!$B:$Q,3,0))</f>
        <v/>
      </c>
      <c r="H1132" s="2" t="str">
        <f>IF(B1132="","",VLOOKUP(AC1132,Varsayımlar!$B:$Q,5,0))</f>
        <v/>
      </c>
      <c r="J1132" s="2" t="str">
        <f>IF(B1132="","",VLOOKUP(AC1132,Varsayımlar!$B:$Q,6,0))</f>
        <v/>
      </c>
      <c r="P1132" s="2" t="str">
        <f>IF(B1132="","",VLOOKUP(AC1132,Varsayımlar!$B:$Q,7,0)*K1132)</f>
        <v/>
      </c>
      <c r="Q1132" s="2" t="str">
        <f>IF(B1132="","",VLOOKUP(AC1132,Varsayımlar!$B:$Q,8,0))</f>
        <v/>
      </c>
      <c r="R1132" s="2" t="str">
        <f>IF(B1132="","",VLOOKUP(AC1132,Varsayımlar!$B:$Q,9,0))</f>
        <v/>
      </c>
      <c r="S1132" s="2" t="str">
        <f>IF(B1132="","",VLOOKUP(AC1132,Varsayımlar!$B:$Q,10,0))</f>
        <v/>
      </c>
      <c r="T1132" s="2" t="str">
        <f>IF(B1132="","",VLOOKUP(AC1132,Varsayımlar!$B:$Q,11,0))</f>
        <v/>
      </c>
      <c r="U1132" s="2" t="str">
        <f>IF(B1132="","",VLOOKUP(AC1132,Varsayımlar!$B:$Q,12,0))</f>
        <v/>
      </c>
      <c r="V1132" s="2" t="str">
        <f>IF(B1132="","",VLOOKUP(AC1132,Varsayımlar!$B:$Q,13,0))</f>
        <v/>
      </c>
      <c r="W1132" s="2" t="str">
        <f>IF(B1132="","",VLOOKUP(AC1132,Varsayımlar!$B:$Q,14,0))</f>
        <v/>
      </c>
      <c r="AA1132" s="2" t="str">
        <f>IF(B1132="","",VLOOKUP(AC1132,Varsayımlar!$B:$Q,15,0))</f>
        <v/>
      </c>
      <c r="AB1132" s="2" t="str">
        <f>IF(B1132="","",VLOOKUP(AC1132,Varsayımlar!$B:$Q,16,0))</f>
        <v/>
      </c>
      <c r="AC1132" s="2" t="str">
        <f t="shared" si="30"/>
        <v/>
      </c>
    </row>
    <row r="1133" spans="2:29" hidden="1" x14ac:dyDescent="0.25">
      <c r="B1133" s="6"/>
      <c r="C1133" s="7" t="str">
        <f>IF(B1133="","",VLOOKUP(AC1133,Varsayımlar!$B:$Q,3,0))</f>
        <v/>
      </c>
      <c r="D1133" s="7"/>
      <c r="H1133" s="5" t="str">
        <f>IF(B1133="","",VLOOKUP(AC1133,Varsayımlar!$B:$Q,5,0))</f>
        <v/>
      </c>
      <c r="I1133" s="5"/>
      <c r="J1133" s="5" t="str">
        <f>IF(B1133="","",VLOOKUP(AC1133,Varsayımlar!$B:$Q,6,0))</f>
        <v/>
      </c>
      <c r="P1133" s="5" t="str">
        <f>IF(B1133="","",VLOOKUP(AC1133,Varsayımlar!$B:$Q,7,0)*K1133)</f>
        <v/>
      </c>
      <c r="Q1133" s="5" t="str">
        <f>IF(B1133="","",VLOOKUP(AC1133,Varsayımlar!$B:$Q,8,0))</f>
        <v/>
      </c>
      <c r="R1133" s="5" t="str">
        <f>IF(B1133="","",VLOOKUP(AC1133,Varsayımlar!$B:$Q,9,0))</f>
        <v/>
      </c>
      <c r="S1133" s="5" t="str">
        <f>IF(B1133="","",VLOOKUP(AC1133,Varsayımlar!$B:$Q,10,0))</f>
        <v/>
      </c>
      <c r="T1133" s="5" t="str">
        <f>IF(B1133="","",VLOOKUP(AC1133,Varsayımlar!$B:$Q,11,0))</f>
        <v/>
      </c>
      <c r="U1133" s="5" t="str">
        <f>IF(B1133="","",VLOOKUP(AC1133,Varsayımlar!$B:$Q,12,0))</f>
        <v/>
      </c>
      <c r="V1133" s="5" t="str">
        <f>IF(B1133="","",VLOOKUP(AC1133,Varsayımlar!$B:$Q,13,0))</f>
        <v/>
      </c>
      <c r="W1133" s="5" t="str">
        <f>IF(B1133="","",VLOOKUP(AC1133,Varsayımlar!$B:$Q,14,0))</f>
        <v/>
      </c>
      <c r="AA1133" s="5" t="str">
        <f>IF(B1133="","",VLOOKUP(AC1133,Varsayımlar!$B:$Q,15,0))</f>
        <v/>
      </c>
      <c r="AB1133" s="5" t="str">
        <f>IF(B1133="","",VLOOKUP(AC1133,Varsayımlar!$B:$Q,16,0))</f>
        <v/>
      </c>
      <c r="AC1133" s="5" t="str">
        <f t="shared" si="30"/>
        <v/>
      </c>
    </row>
    <row r="1134" spans="2:29" hidden="1" x14ac:dyDescent="0.25">
      <c r="C1134" s="3" t="str">
        <f>IF(B1134="","",VLOOKUP(AC1134,Varsayımlar!$B:$Q,3,0))</f>
        <v/>
      </c>
      <c r="H1134" s="2" t="str">
        <f>IF(B1134="","",VLOOKUP(AC1134,Varsayımlar!$B:$Q,5,0))</f>
        <v/>
      </c>
      <c r="J1134" s="2" t="str">
        <f>IF(B1134="","",VLOOKUP(AC1134,Varsayımlar!$B:$Q,6,0))</f>
        <v/>
      </c>
      <c r="P1134" s="2" t="str">
        <f>IF(B1134="","",VLOOKUP(AC1134,Varsayımlar!$B:$Q,7,0)*K1134)</f>
        <v/>
      </c>
      <c r="Q1134" s="2" t="str">
        <f>IF(B1134="","",VLOOKUP(AC1134,Varsayımlar!$B:$Q,8,0))</f>
        <v/>
      </c>
      <c r="R1134" s="2" t="str">
        <f>IF(B1134="","",VLOOKUP(AC1134,Varsayımlar!$B:$Q,9,0))</f>
        <v/>
      </c>
      <c r="S1134" s="2" t="str">
        <f>IF(B1134="","",VLOOKUP(AC1134,Varsayımlar!$B:$Q,10,0))</f>
        <v/>
      </c>
      <c r="T1134" s="2" t="str">
        <f>IF(B1134="","",VLOOKUP(AC1134,Varsayımlar!$B:$Q,11,0))</f>
        <v/>
      </c>
      <c r="U1134" s="2" t="str">
        <f>IF(B1134="","",VLOOKUP(AC1134,Varsayımlar!$B:$Q,12,0))</f>
        <v/>
      </c>
      <c r="V1134" s="2" t="str">
        <f>IF(B1134="","",VLOOKUP(AC1134,Varsayımlar!$B:$Q,13,0))</f>
        <v/>
      </c>
      <c r="W1134" s="2" t="str">
        <f>IF(B1134="","",VLOOKUP(AC1134,Varsayımlar!$B:$Q,14,0))</f>
        <v/>
      </c>
      <c r="AA1134" s="2" t="str">
        <f>IF(B1134="","",VLOOKUP(AC1134,Varsayımlar!$B:$Q,15,0))</f>
        <v/>
      </c>
      <c r="AB1134" s="2" t="str">
        <f>IF(B1134="","",VLOOKUP(AC1134,Varsayımlar!$B:$Q,16,0))</f>
        <v/>
      </c>
      <c r="AC1134" s="2" t="str">
        <f t="shared" si="30"/>
        <v/>
      </c>
    </row>
    <row r="1135" spans="2:29" hidden="1" x14ac:dyDescent="0.25">
      <c r="B1135" s="6"/>
      <c r="C1135" s="7" t="str">
        <f>IF(B1135="","",VLOOKUP(AC1135,Varsayımlar!$B:$Q,3,0))</f>
        <v/>
      </c>
      <c r="D1135" s="7"/>
      <c r="H1135" s="5" t="str">
        <f>IF(B1135="","",VLOOKUP(AC1135,Varsayımlar!$B:$Q,5,0))</f>
        <v/>
      </c>
      <c r="I1135" s="5"/>
      <c r="J1135" s="5" t="str">
        <f>IF(B1135="","",VLOOKUP(AC1135,Varsayımlar!$B:$Q,6,0))</f>
        <v/>
      </c>
      <c r="P1135" s="5" t="str">
        <f>IF(B1135="","",VLOOKUP(AC1135,Varsayımlar!$B:$Q,7,0)*K1135)</f>
        <v/>
      </c>
      <c r="Q1135" s="5" t="str">
        <f>IF(B1135="","",VLOOKUP(AC1135,Varsayımlar!$B:$Q,8,0))</f>
        <v/>
      </c>
      <c r="R1135" s="5" t="str">
        <f>IF(B1135="","",VLOOKUP(AC1135,Varsayımlar!$B:$Q,9,0))</f>
        <v/>
      </c>
      <c r="S1135" s="5" t="str">
        <f>IF(B1135="","",VLOOKUP(AC1135,Varsayımlar!$B:$Q,10,0))</f>
        <v/>
      </c>
      <c r="T1135" s="5" t="str">
        <f>IF(B1135="","",VLOOKUP(AC1135,Varsayımlar!$B:$Q,11,0))</f>
        <v/>
      </c>
      <c r="U1135" s="5" t="str">
        <f>IF(B1135="","",VLOOKUP(AC1135,Varsayımlar!$B:$Q,12,0))</f>
        <v/>
      </c>
      <c r="V1135" s="5" t="str">
        <f>IF(B1135="","",VLOOKUP(AC1135,Varsayımlar!$B:$Q,13,0))</f>
        <v/>
      </c>
      <c r="W1135" s="5" t="str">
        <f>IF(B1135="","",VLOOKUP(AC1135,Varsayımlar!$B:$Q,14,0))</f>
        <v/>
      </c>
      <c r="AA1135" s="5" t="str">
        <f>IF(B1135="","",VLOOKUP(AC1135,Varsayımlar!$B:$Q,15,0))</f>
        <v/>
      </c>
      <c r="AB1135" s="5" t="str">
        <f>IF(B1135="","",VLOOKUP(AC1135,Varsayımlar!$B:$Q,16,0))</f>
        <v/>
      </c>
      <c r="AC1135" s="5" t="str">
        <f t="shared" si="30"/>
        <v/>
      </c>
    </row>
    <row r="1136" spans="2:29" hidden="1" x14ac:dyDescent="0.25">
      <c r="C1136" s="3" t="str">
        <f>IF(B1136="","",VLOOKUP(AC1136,Varsayımlar!$B:$Q,3,0))</f>
        <v/>
      </c>
      <c r="H1136" s="2" t="str">
        <f>IF(B1136="","",VLOOKUP(AC1136,Varsayımlar!$B:$Q,5,0))</f>
        <v/>
      </c>
      <c r="J1136" s="2" t="str">
        <f>IF(B1136="","",VLOOKUP(AC1136,Varsayımlar!$B:$Q,6,0))</f>
        <v/>
      </c>
      <c r="P1136" s="2" t="str">
        <f>IF(B1136="","",VLOOKUP(AC1136,Varsayımlar!$B:$Q,7,0)*K1136)</f>
        <v/>
      </c>
      <c r="Q1136" s="2" t="str">
        <f>IF(B1136="","",VLOOKUP(AC1136,Varsayımlar!$B:$Q,8,0))</f>
        <v/>
      </c>
      <c r="R1136" s="2" t="str">
        <f>IF(B1136="","",VLOOKUP(AC1136,Varsayımlar!$B:$Q,9,0))</f>
        <v/>
      </c>
      <c r="S1136" s="2" t="str">
        <f>IF(B1136="","",VLOOKUP(AC1136,Varsayımlar!$B:$Q,10,0))</f>
        <v/>
      </c>
      <c r="T1136" s="2" t="str">
        <f>IF(B1136="","",VLOOKUP(AC1136,Varsayımlar!$B:$Q,11,0))</f>
        <v/>
      </c>
      <c r="U1136" s="2" t="str">
        <f>IF(B1136="","",VLOOKUP(AC1136,Varsayımlar!$B:$Q,12,0))</f>
        <v/>
      </c>
      <c r="V1136" s="2" t="str">
        <f>IF(B1136="","",VLOOKUP(AC1136,Varsayımlar!$B:$Q,13,0))</f>
        <v/>
      </c>
      <c r="W1136" s="2" t="str">
        <f>IF(B1136="","",VLOOKUP(AC1136,Varsayımlar!$B:$Q,14,0))</f>
        <v/>
      </c>
      <c r="AA1136" s="2" t="str">
        <f>IF(B1136="","",VLOOKUP(AC1136,Varsayımlar!$B:$Q,15,0))</f>
        <v/>
      </c>
      <c r="AB1136" s="2" t="str">
        <f>IF(B1136="","",VLOOKUP(AC1136,Varsayımlar!$B:$Q,16,0))</f>
        <v/>
      </c>
      <c r="AC1136" s="2" t="str">
        <f t="shared" si="30"/>
        <v/>
      </c>
    </row>
    <row r="1137" spans="2:29" hidden="1" x14ac:dyDescent="0.25">
      <c r="B1137" s="6"/>
      <c r="C1137" s="7" t="str">
        <f>IF(B1137="","",VLOOKUP(AC1137,Varsayımlar!$B:$Q,3,0))</f>
        <v/>
      </c>
      <c r="D1137" s="7"/>
      <c r="H1137" s="5" t="str">
        <f>IF(B1137="","",VLOOKUP(AC1137,Varsayımlar!$B:$Q,5,0))</f>
        <v/>
      </c>
      <c r="I1137" s="5"/>
      <c r="J1137" s="5" t="str">
        <f>IF(B1137="","",VLOOKUP(AC1137,Varsayımlar!$B:$Q,6,0))</f>
        <v/>
      </c>
      <c r="P1137" s="5" t="str">
        <f>IF(B1137="","",VLOOKUP(AC1137,Varsayımlar!$B:$Q,7,0)*K1137)</f>
        <v/>
      </c>
      <c r="Q1137" s="5" t="str">
        <f>IF(B1137="","",VLOOKUP(AC1137,Varsayımlar!$B:$Q,8,0))</f>
        <v/>
      </c>
      <c r="R1137" s="5" t="str">
        <f>IF(B1137="","",VLOOKUP(AC1137,Varsayımlar!$B:$Q,9,0))</f>
        <v/>
      </c>
      <c r="S1137" s="5" t="str">
        <f>IF(B1137="","",VLOOKUP(AC1137,Varsayımlar!$B:$Q,10,0))</f>
        <v/>
      </c>
      <c r="T1137" s="5" t="str">
        <f>IF(B1137="","",VLOOKUP(AC1137,Varsayımlar!$B:$Q,11,0))</f>
        <v/>
      </c>
      <c r="U1137" s="5" t="str">
        <f>IF(B1137="","",VLOOKUP(AC1137,Varsayımlar!$B:$Q,12,0))</f>
        <v/>
      </c>
      <c r="V1137" s="5" t="str">
        <f>IF(B1137="","",VLOOKUP(AC1137,Varsayımlar!$B:$Q,13,0))</f>
        <v/>
      </c>
      <c r="W1137" s="5" t="str">
        <f>IF(B1137="","",VLOOKUP(AC1137,Varsayımlar!$B:$Q,14,0))</f>
        <v/>
      </c>
      <c r="AA1137" s="5" t="str">
        <f>IF(B1137="","",VLOOKUP(AC1137,Varsayımlar!$B:$Q,15,0))</f>
        <v/>
      </c>
      <c r="AB1137" s="5" t="str">
        <f>IF(B1137="","",VLOOKUP(AC1137,Varsayımlar!$B:$Q,16,0))</f>
        <v/>
      </c>
      <c r="AC1137" s="5" t="str">
        <f t="shared" si="30"/>
        <v/>
      </c>
    </row>
    <row r="1138" spans="2:29" hidden="1" x14ac:dyDescent="0.25">
      <c r="C1138" s="3" t="str">
        <f>IF(B1138="","",VLOOKUP(AC1138,Varsayımlar!$B:$Q,3,0))</f>
        <v/>
      </c>
      <c r="H1138" s="2" t="str">
        <f>IF(B1138="","",VLOOKUP(AC1138,Varsayımlar!$B:$Q,5,0))</f>
        <v/>
      </c>
      <c r="J1138" s="2" t="str">
        <f>IF(B1138="","",VLOOKUP(AC1138,Varsayımlar!$B:$Q,6,0))</f>
        <v/>
      </c>
      <c r="P1138" s="2" t="str">
        <f>IF(B1138="","",VLOOKUP(AC1138,Varsayımlar!$B:$Q,7,0)*K1138)</f>
        <v/>
      </c>
      <c r="Q1138" s="2" t="str">
        <f>IF(B1138="","",VLOOKUP(AC1138,Varsayımlar!$B:$Q,8,0))</f>
        <v/>
      </c>
      <c r="R1138" s="2" t="str">
        <f>IF(B1138="","",VLOOKUP(AC1138,Varsayımlar!$B:$Q,9,0))</f>
        <v/>
      </c>
      <c r="S1138" s="2" t="str">
        <f>IF(B1138="","",VLOOKUP(AC1138,Varsayımlar!$B:$Q,10,0))</f>
        <v/>
      </c>
      <c r="T1138" s="2" t="str">
        <f>IF(B1138="","",VLOOKUP(AC1138,Varsayımlar!$B:$Q,11,0))</f>
        <v/>
      </c>
      <c r="U1138" s="2" t="str">
        <f>IF(B1138="","",VLOOKUP(AC1138,Varsayımlar!$B:$Q,12,0))</f>
        <v/>
      </c>
      <c r="V1138" s="2" t="str">
        <f>IF(B1138="","",VLOOKUP(AC1138,Varsayımlar!$B:$Q,13,0))</f>
        <v/>
      </c>
      <c r="W1138" s="2" t="str">
        <f>IF(B1138="","",VLOOKUP(AC1138,Varsayımlar!$B:$Q,14,0))</f>
        <v/>
      </c>
      <c r="AA1138" s="2" t="str">
        <f>IF(B1138="","",VLOOKUP(AC1138,Varsayımlar!$B:$Q,15,0))</f>
        <v/>
      </c>
      <c r="AB1138" s="2" t="str">
        <f>IF(B1138="","",VLOOKUP(AC1138,Varsayımlar!$B:$Q,16,0))</f>
        <v/>
      </c>
      <c r="AC1138" s="2" t="str">
        <f t="shared" si="30"/>
        <v/>
      </c>
    </row>
    <row r="1139" spans="2:29" hidden="1" x14ac:dyDescent="0.25">
      <c r="B1139" s="6"/>
      <c r="C1139" s="7" t="str">
        <f>IF(B1139="","",VLOOKUP(AC1139,Varsayımlar!$B:$Q,3,0))</f>
        <v/>
      </c>
      <c r="D1139" s="7"/>
      <c r="H1139" s="5" t="str">
        <f>IF(B1139="","",VLOOKUP(AC1139,Varsayımlar!$B:$Q,5,0))</f>
        <v/>
      </c>
      <c r="I1139" s="5"/>
      <c r="J1139" s="5" t="str">
        <f>IF(B1139="","",VLOOKUP(AC1139,Varsayımlar!$B:$Q,6,0))</f>
        <v/>
      </c>
      <c r="P1139" s="5" t="str">
        <f>IF(B1139="","",VLOOKUP(AC1139,Varsayımlar!$B:$Q,7,0)*K1139)</f>
        <v/>
      </c>
      <c r="Q1139" s="5" t="str">
        <f>IF(B1139="","",VLOOKUP(AC1139,Varsayımlar!$B:$Q,8,0))</f>
        <v/>
      </c>
      <c r="R1139" s="5" t="str">
        <f>IF(B1139="","",VLOOKUP(AC1139,Varsayımlar!$B:$Q,9,0))</f>
        <v/>
      </c>
      <c r="S1139" s="5" t="str">
        <f>IF(B1139="","",VLOOKUP(AC1139,Varsayımlar!$B:$Q,10,0))</f>
        <v/>
      </c>
      <c r="T1139" s="5" t="str">
        <f>IF(B1139="","",VLOOKUP(AC1139,Varsayımlar!$B:$Q,11,0))</f>
        <v/>
      </c>
      <c r="U1139" s="5" t="str">
        <f>IF(B1139="","",VLOOKUP(AC1139,Varsayımlar!$B:$Q,12,0))</f>
        <v/>
      </c>
      <c r="V1139" s="5" t="str">
        <f>IF(B1139="","",VLOOKUP(AC1139,Varsayımlar!$B:$Q,13,0))</f>
        <v/>
      </c>
      <c r="W1139" s="5" t="str">
        <f>IF(B1139="","",VLOOKUP(AC1139,Varsayımlar!$B:$Q,14,0))</f>
        <v/>
      </c>
      <c r="AA1139" s="5" t="str">
        <f>IF(B1139="","",VLOOKUP(AC1139,Varsayımlar!$B:$Q,15,0))</f>
        <v/>
      </c>
      <c r="AB1139" s="5" t="str">
        <f>IF(B1139="","",VLOOKUP(AC1139,Varsayımlar!$B:$Q,16,0))</f>
        <v/>
      </c>
      <c r="AC1139" s="5" t="str">
        <f t="shared" si="30"/>
        <v/>
      </c>
    </row>
    <row r="1140" spans="2:29" hidden="1" x14ac:dyDescent="0.25">
      <c r="C1140" s="3" t="str">
        <f>IF(B1140="","",VLOOKUP(AC1140,Varsayımlar!$B:$Q,3,0))</f>
        <v/>
      </c>
      <c r="H1140" s="2" t="str">
        <f>IF(B1140="","",VLOOKUP(AC1140,Varsayımlar!$B:$Q,5,0))</f>
        <v/>
      </c>
      <c r="J1140" s="2" t="str">
        <f>IF(B1140="","",VLOOKUP(AC1140,Varsayımlar!$B:$Q,6,0))</f>
        <v/>
      </c>
      <c r="P1140" s="2" t="str">
        <f>IF(B1140="","",VLOOKUP(AC1140,Varsayımlar!$B:$Q,7,0)*K1140)</f>
        <v/>
      </c>
      <c r="Q1140" s="2" t="str">
        <f>IF(B1140="","",VLOOKUP(AC1140,Varsayımlar!$B:$Q,8,0))</f>
        <v/>
      </c>
      <c r="R1140" s="2" t="str">
        <f>IF(B1140="","",VLOOKUP(AC1140,Varsayımlar!$B:$Q,9,0))</f>
        <v/>
      </c>
      <c r="S1140" s="2" t="str">
        <f>IF(B1140="","",VLOOKUP(AC1140,Varsayımlar!$B:$Q,10,0))</f>
        <v/>
      </c>
      <c r="T1140" s="2" t="str">
        <f>IF(B1140="","",VLOOKUP(AC1140,Varsayımlar!$B:$Q,11,0))</f>
        <v/>
      </c>
      <c r="U1140" s="2" t="str">
        <f>IF(B1140="","",VLOOKUP(AC1140,Varsayımlar!$B:$Q,12,0))</f>
        <v/>
      </c>
      <c r="V1140" s="2" t="str">
        <f>IF(B1140="","",VLOOKUP(AC1140,Varsayımlar!$B:$Q,13,0))</f>
        <v/>
      </c>
      <c r="W1140" s="2" t="str">
        <f>IF(B1140="","",VLOOKUP(AC1140,Varsayımlar!$B:$Q,14,0))</f>
        <v/>
      </c>
      <c r="AA1140" s="2" t="str">
        <f>IF(B1140="","",VLOOKUP(AC1140,Varsayımlar!$B:$Q,15,0))</f>
        <v/>
      </c>
      <c r="AB1140" s="2" t="str">
        <f>IF(B1140="","",VLOOKUP(AC1140,Varsayımlar!$B:$Q,16,0))</f>
        <v/>
      </c>
      <c r="AC1140" s="2" t="str">
        <f t="shared" si="30"/>
        <v/>
      </c>
    </row>
    <row r="1141" spans="2:29" hidden="1" x14ac:dyDescent="0.25">
      <c r="B1141" s="6"/>
      <c r="C1141" s="7" t="str">
        <f>IF(B1141="","",VLOOKUP(AC1141,Varsayımlar!$B:$Q,3,0))</f>
        <v/>
      </c>
      <c r="D1141" s="7"/>
      <c r="H1141" s="5" t="str">
        <f>IF(B1141="","",VLOOKUP(AC1141,Varsayımlar!$B:$Q,5,0))</f>
        <v/>
      </c>
      <c r="I1141" s="5"/>
      <c r="J1141" s="5" t="str">
        <f>IF(B1141="","",VLOOKUP(AC1141,Varsayımlar!$B:$Q,6,0))</f>
        <v/>
      </c>
      <c r="P1141" s="5" t="str">
        <f>IF(B1141="","",VLOOKUP(AC1141,Varsayımlar!$B:$Q,7,0)*K1141)</f>
        <v/>
      </c>
      <c r="Q1141" s="5" t="str">
        <f>IF(B1141="","",VLOOKUP(AC1141,Varsayımlar!$B:$Q,8,0))</f>
        <v/>
      </c>
      <c r="R1141" s="5" t="str">
        <f>IF(B1141="","",VLOOKUP(AC1141,Varsayımlar!$B:$Q,9,0))</f>
        <v/>
      </c>
      <c r="S1141" s="5" t="str">
        <f>IF(B1141="","",VLOOKUP(AC1141,Varsayımlar!$B:$Q,10,0))</f>
        <v/>
      </c>
      <c r="T1141" s="5" t="str">
        <f>IF(B1141="","",VLOOKUP(AC1141,Varsayımlar!$B:$Q,11,0))</f>
        <v/>
      </c>
      <c r="U1141" s="5" t="str">
        <f>IF(B1141="","",VLOOKUP(AC1141,Varsayımlar!$B:$Q,12,0))</f>
        <v/>
      </c>
      <c r="V1141" s="5" t="str">
        <f>IF(B1141="","",VLOOKUP(AC1141,Varsayımlar!$B:$Q,13,0))</f>
        <v/>
      </c>
      <c r="W1141" s="5" t="str">
        <f>IF(B1141="","",VLOOKUP(AC1141,Varsayımlar!$B:$Q,14,0))</f>
        <v/>
      </c>
      <c r="AA1141" s="5" t="str">
        <f>IF(B1141="","",VLOOKUP(AC1141,Varsayımlar!$B:$Q,15,0))</f>
        <v/>
      </c>
      <c r="AB1141" s="5" t="str">
        <f>IF(B1141="","",VLOOKUP(AC1141,Varsayımlar!$B:$Q,16,0))</f>
        <v/>
      </c>
      <c r="AC1141" s="5" t="str">
        <f t="shared" si="30"/>
        <v/>
      </c>
    </row>
    <row r="1142" spans="2:29" hidden="1" x14ac:dyDescent="0.25">
      <c r="C1142" s="3" t="str">
        <f>IF(B1142="","",VLOOKUP(AC1142,Varsayımlar!$B:$Q,3,0))</f>
        <v/>
      </c>
      <c r="H1142" s="2" t="str">
        <f>IF(B1142="","",VLOOKUP(AC1142,Varsayımlar!$B:$Q,5,0))</f>
        <v/>
      </c>
      <c r="J1142" s="2" t="str">
        <f>IF(B1142="","",VLOOKUP(AC1142,Varsayımlar!$B:$Q,6,0))</f>
        <v/>
      </c>
      <c r="P1142" s="2" t="str">
        <f>IF(B1142="","",VLOOKUP(AC1142,Varsayımlar!$B:$Q,7,0)*K1142)</f>
        <v/>
      </c>
      <c r="Q1142" s="2" t="str">
        <f>IF(B1142="","",VLOOKUP(AC1142,Varsayımlar!$B:$Q,8,0))</f>
        <v/>
      </c>
      <c r="R1142" s="2" t="str">
        <f>IF(B1142="","",VLOOKUP(AC1142,Varsayımlar!$B:$Q,9,0))</f>
        <v/>
      </c>
      <c r="S1142" s="2" t="str">
        <f>IF(B1142="","",VLOOKUP(AC1142,Varsayımlar!$B:$Q,10,0))</f>
        <v/>
      </c>
      <c r="T1142" s="2" t="str">
        <f>IF(B1142="","",VLOOKUP(AC1142,Varsayımlar!$B:$Q,11,0))</f>
        <v/>
      </c>
      <c r="U1142" s="2" t="str">
        <f>IF(B1142="","",VLOOKUP(AC1142,Varsayımlar!$B:$Q,12,0))</f>
        <v/>
      </c>
      <c r="V1142" s="2" t="str">
        <f>IF(B1142="","",VLOOKUP(AC1142,Varsayımlar!$B:$Q,13,0))</f>
        <v/>
      </c>
      <c r="W1142" s="2" t="str">
        <f>IF(B1142="","",VLOOKUP(AC1142,Varsayımlar!$B:$Q,14,0))</f>
        <v/>
      </c>
      <c r="AA1142" s="2" t="str">
        <f>IF(B1142="","",VLOOKUP(AC1142,Varsayımlar!$B:$Q,15,0))</f>
        <v/>
      </c>
      <c r="AB1142" s="2" t="str">
        <f>IF(B1142="","",VLOOKUP(AC1142,Varsayımlar!$B:$Q,16,0))</f>
        <v/>
      </c>
      <c r="AC1142" s="2" t="str">
        <f t="shared" si="30"/>
        <v/>
      </c>
    </row>
    <row r="1143" spans="2:29" hidden="1" x14ac:dyDescent="0.25">
      <c r="B1143" s="6"/>
      <c r="C1143" s="7" t="str">
        <f>IF(B1143="","",VLOOKUP(AC1143,Varsayımlar!$B:$Q,3,0))</f>
        <v/>
      </c>
      <c r="D1143" s="7"/>
      <c r="H1143" s="5" t="str">
        <f>IF(B1143="","",VLOOKUP(AC1143,Varsayımlar!$B:$Q,5,0))</f>
        <v/>
      </c>
      <c r="I1143" s="5"/>
      <c r="J1143" s="5" t="str">
        <f>IF(B1143="","",VLOOKUP(AC1143,Varsayımlar!$B:$Q,6,0))</f>
        <v/>
      </c>
      <c r="P1143" s="5" t="str">
        <f>IF(B1143="","",VLOOKUP(AC1143,Varsayımlar!$B:$Q,7,0)*K1143)</f>
        <v/>
      </c>
      <c r="Q1143" s="5" t="str">
        <f>IF(B1143="","",VLOOKUP(AC1143,Varsayımlar!$B:$Q,8,0))</f>
        <v/>
      </c>
      <c r="R1143" s="5" t="str">
        <f>IF(B1143="","",VLOOKUP(AC1143,Varsayımlar!$B:$Q,9,0))</f>
        <v/>
      </c>
      <c r="S1143" s="5" t="str">
        <f>IF(B1143="","",VLOOKUP(AC1143,Varsayımlar!$B:$Q,10,0))</f>
        <v/>
      </c>
      <c r="T1143" s="5" t="str">
        <f>IF(B1143="","",VLOOKUP(AC1143,Varsayımlar!$B:$Q,11,0))</f>
        <v/>
      </c>
      <c r="U1143" s="5" t="str">
        <f>IF(B1143="","",VLOOKUP(AC1143,Varsayımlar!$B:$Q,12,0))</f>
        <v/>
      </c>
      <c r="V1143" s="5" t="str">
        <f>IF(B1143="","",VLOOKUP(AC1143,Varsayımlar!$B:$Q,13,0))</f>
        <v/>
      </c>
      <c r="W1143" s="5" t="str">
        <f>IF(B1143="","",VLOOKUP(AC1143,Varsayımlar!$B:$Q,14,0))</f>
        <v/>
      </c>
      <c r="AA1143" s="5" t="str">
        <f>IF(B1143="","",VLOOKUP(AC1143,Varsayımlar!$B:$Q,15,0))</f>
        <v/>
      </c>
      <c r="AB1143" s="5" t="str">
        <f>IF(B1143="","",VLOOKUP(AC1143,Varsayımlar!$B:$Q,16,0))</f>
        <v/>
      </c>
      <c r="AC1143" s="5" t="str">
        <f t="shared" si="30"/>
        <v/>
      </c>
    </row>
    <row r="1144" spans="2:29" hidden="1" x14ac:dyDescent="0.25">
      <c r="C1144" s="3" t="str">
        <f>IF(B1144="","",VLOOKUP(AC1144,Varsayımlar!$B:$Q,3,0))</f>
        <v/>
      </c>
      <c r="H1144" s="2" t="str">
        <f>IF(B1144="","",VLOOKUP(AC1144,Varsayımlar!$B:$Q,5,0))</f>
        <v/>
      </c>
      <c r="J1144" s="2" t="str">
        <f>IF(B1144="","",VLOOKUP(AC1144,Varsayımlar!$B:$Q,6,0))</f>
        <v/>
      </c>
      <c r="P1144" s="2" t="str">
        <f>IF(B1144="","",VLOOKUP(AC1144,Varsayımlar!$B:$Q,7,0)*K1144)</f>
        <v/>
      </c>
      <c r="Q1144" s="2" t="str">
        <f>IF(B1144="","",VLOOKUP(AC1144,Varsayımlar!$B:$Q,8,0))</f>
        <v/>
      </c>
      <c r="R1144" s="2" t="str">
        <f>IF(B1144="","",VLOOKUP(AC1144,Varsayımlar!$B:$Q,9,0))</f>
        <v/>
      </c>
      <c r="S1144" s="2" t="str">
        <f>IF(B1144="","",VLOOKUP(AC1144,Varsayımlar!$B:$Q,10,0))</f>
        <v/>
      </c>
      <c r="T1144" s="2" t="str">
        <f>IF(B1144="","",VLOOKUP(AC1144,Varsayımlar!$B:$Q,11,0))</f>
        <v/>
      </c>
      <c r="U1144" s="2" t="str">
        <f>IF(B1144="","",VLOOKUP(AC1144,Varsayımlar!$B:$Q,12,0))</f>
        <v/>
      </c>
      <c r="V1144" s="2" t="str">
        <f>IF(B1144="","",VLOOKUP(AC1144,Varsayımlar!$B:$Q,13,0))</f>
        <v/>
      </c>
      <c r="W1144" s="2" t="str">
        <f>IF(B1144="","",VLOOKUP(AC1144,Varsayımlar!$B:$Q,14,0))</f>
        <v/>
      </c>
      <c r="AA1144" s="2" t="str">
        <f>IF(B1144="","",VLOOKUP(AC1144,Varsayımlar!$B:$Q,15,0))</f>
        <v/>
      </c>
      <c r="AB1144" s="2" t="str">
        <f>IF(B1144="","",VLOOKUP(AC1144,Varsayımlar!$B:$Q,16,0))</f>
        <v/>
      </c>
      <c r="AC1144" s="2" t="str">
        <f t="shared" si="30"/>
        <v/>
      </c>
    </row>
    <row r="1145" spans="2:29" hidden="1" x14ac:dyDescent="0.25">
      <c r="B1145" s="6"/>
      <c r="C1145" s="7" t="str">
        <f>IF(B1145="","",VLOOKUP(AC1145,Varsayımlar!$B:$Q,3,0))</f>
        <v/>
      </c>
      <c r="D1145" s="7"/>
      <c r="H1145" s="5" t="str">
        <f>IF(B1145="","",VLOOKUP(AC1145,Varsayımlar!$B:$Q,5,0))</f>
        <v/>
      </c>
      <c r="I1145" s="5"/>
      <c r="J1145" s="5" t="str">
        <f>IF(B1145="","",VLOOKUP(AC1145,Varsayımlar!$B:$Q,6,0))</f>
        <v/>
      </c>
      <c r="P1145" s="5" t="str">
        <f>IF(B1145="","",VLOOKUP(AC1145,Varsayımlar!$B:$Q,7,0)*K1145)</f>
        <v/>
      </c>
      <c r="Q1145" s="5" t="str">
        <f>IF(B1145="","",VLOOKUP(AC1145,Varsayımlar!$B:$Q,8,0))</f>
        <v/>
      </c>
      <c r="R1145" s="5" t="str">
        <f>IF(B1145="","",VLOOKUP(AC1145,Varsayımlar!$B:$Q,9,0))</f>
        <v/>
      </c>
      <c r="S1145" s="5" t="str">
        <f>IF(B1145="","",VLOOKUP(AC1145,Varsayımlar!$B:$Q,10,0))</f>
        <v/>
      </c>
      <c r="T1145" s="5" t="str">
        <f>IF(B1145="","",VLOOKUP(AC1145,Varsayımlar!$B:$Q,11,0))</f>
        <v/>
      </c>
      <c r="U1145" s="5" t="str">
        <f>IF(B1145="","",VLOOKUP(AC1145,Varsayımlar!$B:$Q,12,0))</f>
        <v/>
      </c>
      <c r="V1145" s="5" t="str">
        <f>IF(B1145="","",VLOOKUP(AC1145,Varsayımlar!$B:$Q,13,0))</f>
        <v/>
      </c>
      <c r="W1145" s="5" t="str">
        <f>IF(B1145="","",VLOOKUP(AC1145,Varsayımlar!$B:$Q,14,0))</f>
        <v/>
      </c>
      <c r="AA1145" s="5" t="str">
        <f>IF(B1145="","",VLOOKUP(AC1145,Varsayımlar!$B:$Q,15,0))</f>
        <v/>
      </c>
      <c r="AB1145" s="5" t="str">
        <f>IF(B1145="","",VLOOKUP(AC1145,Varsayımlar!$B:$Q,16,0))</f>
        <v/>
      </c>
      <c r="AC1145" s="5" t="str">
        <f t="shared" si="30"/>
        <v/>
      </c>
    </row>
    <row r="1146" spans="2:29" hidden="1" x14ac:dyDescent="0.25">
      <c r="C1146" s="3" t="str">
        <f>IF(B1146="","",VLOOKUP(AC1146,Varsayımlar!$B:$Q,3,0))</f>
        <v/>
      </c>
      <c r="H1146" s="2" t="str">
        <f>IF(B1146="","",VLOOKUP(AC1146,Varsayımlar!$B:$Q,5,0))</f>
        <v/>
      </c>
      <c r="J1146" s="2" t="str">
        <f>IF(B1146="","",VLOOKUP(AC1146,Varsayımlar!$B:$Q,6,0))</f>
        <v/>
      </c>
      <c r="P1146" s="2" t="str">
        <f>IF(B1146="","",VLOOKUP(AC1146,Varsayımlar!$B:$Q,7,0)*K1146)</f>
        <v/>
      </c>
      <c r="Q1146" s="2" t="str">
        <f>IF(B1146="","",VLOOKUP(AC1146,Varsayımlar!$B:$Q,8,0))</f>
        <v/>
      </c>
      <c r="R1146" s="2" t="str">
        <f>IF(B1146="","",VLOOKUP(AC1146,Varsayımlar!$B:$Q,9,0))</f>
        <v/>
      </c>
      <c r="S1146" s="2" t="str">
        <f>IF(B1146="","",VLOOKUP(AC1146,Varsayımlar!$B:$Q,10,0))</f>
        <v/>
      </c>
      <c r="T1146" s="2" t="str">
        <f>IF(B1146="","",VLOOKUP(AC1146,Varsayımlar!$B:$Q,11,0))</f>
        <v/>
      </c>
      <c r="U1146" s="2" t="str">
        <f>IF(B1146="","",VLOOKUP(AC1146,Varsayımlar!$B:$Q,12,0))</f>
        <v/>
      </c>
      <c r="V1146" s="2" t="str">
        <f>IF(B1146="","",VLOOKUP(AC1146,Varsayımlar!$B:$Q,13,0))</f>
        <v/>
      </c>
      <c r="W1146" s="2" t="str">
        <f>IF(B1146="","",VLOOKUP(AC1146,Varsayımlar!$B:$Q,14,0))</f>
        <v/>
      </c>
      <c r="AA1146" s="2" t="str">
        <f>IF(B1146="","",VLOOKUP(AC1146,Varsayımlar!$B:$Q,15,0))</f>
        <v/>
      </c>
      <c r="AB1146" s="2" t="str">
        <f>IF(B1146="","",VLOOKUP(AC1146,Varsayımlar!$B:$Q,16,0))</f>
        <v/>
      </c>
      <c r="AC1146" s="2" t="str">
        <f t="shared" si="30"/>
        <v/>
      </c>
    </row>
    <row r="1147" spans="2:29" hidden="1" x14ac:dyDescent="0.25">
      <c r="B1147" s="6"/>
      <c r="C1147" s="7" t="str">
        <f>IF(B1147="","",VLOOKUP(AC1147,Varsayımlar!$B:$Q,3,0))</f>
        <v/>
      </c>
      <c r="D1147" s="7"/>
      <c r="H1147" s="5" t="str">
        <f>IF(B1147="","",VLOOKUP(AC1147,Varsayımlar!$B:$Q,5,0))</f>
        <v/>
      </c>
      <c r="I1147" s="5"/>
      <c r="J1147" s="5" t="str">
        <f>IF(B1147="","",VLOOKUP(AC1147,Varsayımlar!$B:$Q,6,0))</f>
        <v/>
      </c>
      <c r="P1147" s="5" t="str">
        <f>IF(B1147="","",VLOOKUP(AC1147,Varsayımlar!$B:$Q,7,0)*K1147)</f>
        <v/>
      </c>
      <c r="Q1147" s="5" t="str">
        <f>IF(B1147="","",VLOOKUP(AC1147,Varsayımlar!$B:$Q,8,0))</f>
        <v/>
      </c>
      <c r="R1147" s="5" t="str">
        <f>IF(B1147="","",VLOOKUP(AC1147,Varsayımlar!$B:$Q,9,0))</f>
        <v/>
      </c>
      <c r="S1147" s="5" t="str">
        <f>IF(B1147="","",VLOOKUP(AC1147,Varsayımlar!$B:$Q,10,0))</f>
        <v/>
      </c>
      <c r="T1147" s="5" t="str">
        <f>IF(B1147="","",VLOOKUP(AC1147,Varsayımlar!$B:$Q,11,0))</f>
        <v/>
      </c>
      <c r="U1147" s="5" t="str">
        <f>IF(B1147="","",VLOOKUP(AC1147,Varsayımlar!$B:$Q,12,0))</f>
        <v/>
      </c>
      <c r="V1147" s="5" t="str">
        <f>IF(B1147="","",VLOOKUP(AC1147,Varsayımlar!$B:$Q,13,0))</f>
        <v/>
      </c>
      <c r="W1147" s="5" t="str">
        <f>IF(B1147="","",VLOOKUP(AC1147,Varsayımlar!$B:$Q,14,0))</f>
        <v/>
      </c>
      <c r="AA1147" s="5" t="str">
        <f>IF(B1147="","",VLOOKUP(AC1147,Varsayımlar!$B:$Q,15,0))</f>
        <v/>
      </c>
      <c r="AB1147" s="5" t="str">
        <f>IF(B1147="","",VLOOKUP(AC1147,Varsayımlar!$B:$Q,16,0))</f>
        <v/>
      </c>
      <c r="AC1147" s="5" t="str">
        <f t="shared" si="30"/>
        <v/>
      </c>
    </row>
    <row r="1148" spans="2:29" hidden="1" x14ac:dyDescent="0.25">
      <c r="C1148" s="3" t="str">
        <f>IF(B1148="","",VLOOKUP(AC1148,Varsayımlar!$B:$Q,3,0))</f>
        <v/>
      </c>
      <c r="H1148" s="2" t="str">
        <f>IF(B1148="","",VLOOKUP(AC1148,Varsayımlar!$B:$Q,5,0))</f>
        <v/>
      </c>
      <c r="J1148" s="2" t="str">
        <f>IF(B1148="","",VLOOKUP(AC1148,Varsayımlar!$B:$Q,6,0))</f>
        <v/>
      </c>
      <c r="P1148" s="2" t="str">
        <f>IF(B1148="","",VLOOKUP(AC1148,Varsayımlar!$B:$Q,7,0)*K1148)</f>
        <v/>
      </c>
      <c r="Q1148" s="2" t="str">
        <f>IF(B1148="","",VLOOKUP(AC1148,Varsayımlar!$B:$Q,8,0))</f>
        <v/>
      </c>
      <c r="R1148" s="2" t="str">
        <f>IF(B1148="","",VLOOKUP(AC1148,Varsayımlar!$B:$Q,9,0))</f>
        <v/>
      </c>
      <c r="S1148" s="2" t="str">
        <f>IF(B1148="","",VLOOKUP(AC1148,Varsayımlar!$B:$Q,10,0))</f>
        <v/>
      </c>
      <c r="T1148" s="2" t="str">
        <f>IF(B1148="","",VLOOKUP(AC1148,Varsayımlar!$B:$Q,11,0))</f>
        <v/>
      </c>
      <c r="U1148" s="2" t="str">
        <f>IF(B1148="","",VLOOKUP(AC1148,Varsayımlar!$B:$Q,12,0))</f>
        <v/>
      </c>
      <c r="V1148" s="2" t="str">
        <f>IF(B1148="","",VLOOKUP(AC1148,Varsayımlar!$B:$Q,13,0))</f>
        <v/>
      </c>
      <c r="W1148" s="2" t="str">
        <f>IF(B1148="","",VLOOKUP(AC1148,Varsayımlar!$B:$Q,14,0))</f>
        <v/>
      </c>
      <c r="AA1148" s="2" t="str">
        <f>IF(B1148="","",VLOOKUP(AC1148,Varsayımlar!$B:$Q,15,0))</f>
        <v/>
      </c>
      <c r="AB1148" s="2" t="str">
        <f>IF(B1148="","",VLOOKUP(AC1148,Varsayımlar!$B:$Q,16,0))</f>
        <v/>
      </c>
      <c r="AC1148" s="2" t="str">
        <f t="shared" si="30"/>
        <v/>
      </c>
    </row>
    <row r="1149" spans="2:29" hidden="1" x14ac:dyDescent="0.25">
      <c r="B1149" s="6"/>
      <c r="C1149" s="7" t="str">
        <f>IF(B1149="","",VLOOKUP(AC1149,Varsayımlar!$B:$Q,3,0))</f>
        <v/>
      </c>
      <c r="D1149" s="7"/>
      <c r="H1149" s="5" t="str">
        <f>IF(B1149="","",VLOOKUP(AC1149,Varsayımlar!$B:$Q,5,0))</f>
        <v/>
      </c>
      <c r="I1149" s="5"/>
      <c r="J1149" s="5" t="str">
        <f>IF(B1149="","",VLOOKUP(AC1149,Varsayımlar!$B:$Q,6,0))</f>
        <v/>
      </c>
      <c r="P1149" s="5" t="str">
        <f>IF(B1149="","",VLOOKUP(AC1149,Varsayımlar!$B:$Q,7,0)*K1149)</f>
        <v/>
      </c>
      <c r="Q1149" s="5" t="str">
        <f>IF(B1149="","",VLOOKUP(AC1149,Varsayımlar!$B:$Q,8,0))</f>
        <v/>
      </c>
      <c r="R1149" s="5" t="str">
        <f>IF(B1149="","",VLOOKUP(AC1149,Varsayımlar!$B:$Q,9,0))</f>
        <v/>
      </c>
      <c r="S1149" s="5" t="str">
        <f>IF(B1149="","",VLOOKUP(AC1149,Varsayımlar!$B:$Q,10,0))</f>
        <v/>
      </c>
      <c r="T1149" s="5" t="str">
        <f>IF(B1149="","",VLOOKUP(AC1149,Varsayımlar!$B:$Q,11,0))</f>
        <v/>
      </c>
      <c r="U1149" s="5" t="str">
        <f>IF(B1149="","",VLOOKUP(AC1149,Varsayımlar!$B:$Q,12,0))</f>
        <v/>
      </c>
      <c r="V1149" s="5" t="str">
        <f>IF(B1149="","",VLOOKUP(AC1149,Varsayımlar!$B:$Q,13,0))</f>
        <v/>
      </c>
      <c r="W1149" s="5" t="str">
        <f>IF(B1149="","",VLOOKUP(AC1149,Varsayımlar!$B:$Q,14,0))</f>
        <v/>
      </c>
      <c r="AA1149" s="5" t="str">
        <f>IF(B1149="","",VLOOKUP(AC1149,Varsayımlar!$B:$Q,15,0))</f>
        <v/>
      </c>
      <c r="AB1149" s="5" t="str">
        <f>IF(B1149="","",VLOOKUP(AC1149,Varsayımlar!$B:$Q,16,0))</f>
        <v/>
      </c>
      <c r="AC1149" s="5" t="str">
        <f t="shared" si="30"/>
        <v/>
      </c>
    </row>
    <row r="1150" spans="2:29" hidden="1" x14ac:dyDescent="0.25">
      <c r="C1150" s="3" t="str">
        <f>IF(B1150="","",VLOOKUP(AC1150,Varsayımlar!$B:$Q,3,0))</f>
        <v/>
      </c>
      <c r="H1150" s="2" t="str">
        <f>IF(B1150="","",VLOOKUP(AC1150,Varsayımlar!$B:$Q,5,0))</f>
        <v/>
      </c>
      <c r="J1150" s="2" t="str">
        <f>IF(B1150="","",VLOOKUP(AC1150,Varsayımlar!$B:$Q,6,0))</f>
        <v/>
      </c>
      <c r="P1150" s="2" t="str">
        <f>IF(B1150="","",VLOOKUP(AC1150,Varsayımlar!$B:$Q,7,0)*K1150)</f>
        <v/>
      </c>
      <c r="Q1150" s="2" t="str">
        <f>IF(B1150="","",VLOOKUP(AC1150,Varsayımlar!$B:$Q,8,0))</f>
        <v/>
      </c>
      <c r="R1150" s="2" t="str">
        <f>IF(B1150="","",VLOOKUP(AC1150,Varsayımlar!$B:$Q,9,0))</f>
        <v/>
      </c>
      <c r="S1150" s="2" t="str">
        <f>IF(B1150="","",VLOOKUP(AC1150,Varsayımlar!$B:$Q,10,0))</f>
        <v/>
      </c>
      <c r="T1150" s="2" t="str">
        <f>IF(B1150="","",VLOOKUP(AC1150,Varsayımlar!$B:$Q,11,0))</f>
        <v/>
      </c>
      <c r="U1150" s="2" t="str">
        <f>IF(B1150="","",VLOOKUP(AC1150,Varsayımlar!$B:$Q,12,0))</f>
        <v/>
      </c>
      <c r="V1150" s="2" t="str">
        <f>IF(B1150="","",VLOOKUP(AC1150,Varsayımlar!$B:$Q,13,0))</f>
        <v/>
      </c>
      <c r="W1150" s="2" t="str">
        <f>IF(B1150="","",VLOOKUP(AC1150,Varsayımlar!$B:$Q,14,0))</f>
        <v/>
      </c>
      <c r="AA1150" s="2" t="str">
        <f>IF(B1150="","",VLOOKUP(AC1150,Varsayımlar!$B:$Q,15,0))</f>
        <v/>
      </c>
      <c r="AB1150" s="2" t="str">
        <f>IF(B1150="","",VLOOKUP(AC1150,Varsayımlar!$B:$Q,16,0))</f>
        <v/>
      </c>
      <c r="AC1150" s="2" t="str">
        <f t="shared" si="30"/>
        <v/>
      </c>
    </row>
    <row r="1151" spans="2:29" hidden="1" x14ac:dyDescent="0.25">
      <c r="B1151" s="6"/>
      <c r="C1151" s="7" t="str">
        <f>IF(B1151="","",VLOOKUP(AC1151,Varsayımlar!$B:$Q,3,0))</f>
        <v/>
      </c>
      <c r="D1151" s="7"/>
      <c r="H1151" s="5" t="str">
        <f>IF(B1151="","",VLOOKUP(AC1151,Varsayımlar!$B:$Q,5,0))</f>
        <v/>
      </c>
      <c r="I1151" s="5"/>
      <c r="J1151" s="5" t="str">
        <f>IF(B1151="","",VLOOKUP(AC1151,Varsayımlar!$B:$Q,6,0))</f>
        <v/>
      </c>
      <c r="P1151" s="5" t="str">
        <f>IF(B1151="","",VLOOKUP(AC1151,Varsayımlar!$B:$Q,7,0)*K1151)</f>
        <v/>
      </c>
      <c r="Q1151" s="5" t="str">
        <f>IF(B1151="","",VLOOKUP(AC1151,Varsayımlar!$B:$Q,8,0))</f>
        <v/>
      </c>
      <c r="R1151" s="5" t="str">
        <f>IF(B1151="","",VLOOKUP(AC1151,Varsayımlar!$B:$Q,9,0))</f>
        <v/>
      </c>
      <c r="S1151" s="5" t="str">
        <f>IF(B1151="","",VLOOKUP(AC1151,Varsayımlar!$B:$Q,10,0))</f>
        <v/>
      </c>
      <c r="T1151" s="5" t="str">
        <f>IF(B1151="","",VLOOKUP(AC1151,Varsayımlar!$B:$Q,11,0))</f>
        <v/>
      </c>
      <c r="U1151" s="5" t="str">
        <f>IF(B1151="","",VLOOKUP(AC1151,Varsayımlar!$B:$Q,12,0))</f>
        <v/>
      </c>
      <c r="V1151" s="5" t="str">
        <f>IF(B1151="","",VLOOKUP(AC1151,Varsayımlar!$B:$Q,13,0))</f>
        <v/>
      </c>
      <c r="W1151" s="5" t="str">
        <f>IF(B1151="","",VLOOKUP(AC1151,Varsayımlar!$B:$Q,14,0))</f>
        <v/>
      </c>
      <c r="AA1151" s="5" t="str">
        <f>IF(B1151="","",VLOOKUP(AC1151,Varsayımlar!$B:$Q,15,0))</f>
        <v/>
      </c>
      <c r="AB1151" s="5" t="str">
        <f>IF(B1151="","",VLOOKUP(AC1151,Varsayımlar!$B:$Q,16,0))</f>
        <v/>
      </c>
      <c r="AC1151" s="5" t="str">
        <f t="shared" si="30"/>
        <v/>
      </c>
    </row>
    <row r="1152" spans="2:29" hidden="1" x14ac:dyDescent="0.25">
      <c r="C1152" s="3" t="str">
        <f>IF(B1152="","",VLOOKUP(AC1152,Varsayımlar!$B:$Q,3,0))</f>
        <v/>
      </c>
      <c r="H1152" s="2" t="str">
        <f>IF(B1152="","",VLOOKUP(AC1152,Varsayımlar!$B:$Q,5,0))</f>
        <v/>
      </c>
      <c r="J1152" s="2" t="str">
        <f>IF(B1152="","",VLOOKUP(AC1152,Varsayımlar!$B:$Q,6,0))</f>
        <v/>
      </c>
      <c r="P1152" s="2" t="str">
        <f>IF(B1152="","",VLOOKUP(AC1152,Varsayımlar!$B:$Q,7,0)*K1152)</f>
        <v/>
      </c>
      <c r="Q1152" s="2" t="str">
        <f>IF(B1152="","",VLOOKUP(AC1152,Varsayımlar!$B:$Q,8,0))</f>
        <v/>
      </c>
      <c r="R1152" s="2" t="str">
        <f>IF(B1152="","",VLOOKUP(AC1152,Varsayımlar!$B:$Q,9,0))</f>
        <v/>
      </c>
      <c r="S1152" s="2" t="str">
        <f>IF(B1152="","",VLOOKUP(AC1152,Varsayımlar!$B:$Q,10,0))</f>
        <v/>
      </c>
      <c r="T1152" s="2" t="str">
        <f>IF(B1152="","",VLOOKUP(AC1152,Varsayımlar!$B:$Q,11,0))</f>
        <v/>
      </c>
      <c r="U1152" s="2" t="str">
        <f>IF(B1152="","",VLOOKUP(AC1152,Varsayımlar!$B:$Q,12,0))</f>
        <v/>
      </c>
      <c r="V1152" s="2" t="str">
        <f>IF(B1152="","",VLOOKUP(AC1152,Varsayımlar!$B:$Q,13,0))</f>
        <v/>
      </c>
      <c r="W1152" s="2" t="str">
        <f>IF(B1152="","",VLOOKUP(AC1152,Varsayımlar!$B:$Q,14,0))</f>
        <v/>
      </c>
      <c r="AA1152" s="2" t="str">
        <f>IF(B1152="","",VLOOKUP(AC1152,Varsayımlar!$B:$Q,15,0))</f>
        <v/>
      </c>
      <c r="AB1152" s="2" t="str">
        <f>IF(B1152="","",VLOOKUP(AC1152,Varsayımlar!$B:$Q,16,0))</f>
        <v/>
      </c>
      <c r="AC1152" s="2" t="str">
        <f t="shared" si="30"/>
        <v/>
      </c>
    </row>
    <row r="1153" spans="2:29" hidden="1" x14ac:dyDescent="0.25">
      <c r="B1153" s="6"/>
      <c r="C1153" s="7" t="str">
        <f>IF(B1153="","",VLOOKUP(AC1153,Varsayımlar!$B:$Q,3,0))</f>
        <v/>
      </c>
      <c r="D1153" s="7"/>
      <c r="H1153" s="5" t="str">
        <f>IF(B1153="","",VLOOKUP(AC1153,Varsayımlar!$B:$Q,5,0))</f>
        <v/>
      </c>
      <c r="I1153" s="5"/>
      <c r="J1153" s="5" t="str">
        <f>IF(B1153="","",VLOOKUP(AC1153,Varsayımlar!$B:$Q,6,0))</f>
        <v/>
      </c>
      <c r="P1153" s="5" t="str">
        <f>IF(B1153="","",VLOOKUP(AC1153,Varsayımlar!$B:$Q,7,0)*K1153)</f>
        <v/>
      </c>
      <c r="Q1153" s="5" t="str">
        <f>IF(B1153="","",VLOOKUP(AC1153,Varsayımlar!$B:$Q,8,0))</f>
        <v/>
      </c>
      <c r="R1153" s="5" t="str">
        <f>IF(B1153="","",VLOOKUP(AC1153,Varsayımlar!$B:$Q,9,0))</f>
        <v/>
      </c>
      <c r="S1153" s="5" t="str">
        <f>IF(B1153="","",VLOOKUP(AC1153,Varsayımlar!$B:$Q,10,0))</f>
        <v/>
      </c>
      <c r="T1153" s="5" t="str">
        <f>IF(B1153="","",VLOOKUP(AC1153,Varsayımlar!$B:$Q,11,0))</f>
        <v/>
      </c>
      <c r="U1153" s="5" t="str">
        <f>IF(B1153="","",VLOOKUP(AC1153,Varsayımlar!$B:$Q,12,0))</f>
        <v/>
      </c>
      <c r="V1153" s="5" t="str">
        <f>IF(B1153="","",VLOOKUP(AC1153,Varsayımlar!$B:$Q,13,0))</f>
        <v/>
      </c>
      <c r="W1153" s="5" t="str">
        <f>IF(B1153="","",VLOOKUP(AC1153,Varsayımlar!$B:$Q,14,0))</f>
        <v/>
      </c>
      <c r="AA1153" s="5" t="str">
        <f>IF(B1153="","",VLOOKUP(AC1153,Varsayımlar!$B:$Q,15,0))</f>
        <v/>
      </c>
      <c r="AB1153" s="5" t="str">
        <f>IF(B1153="","",VLOOKUP(AC1153,Varsayımlar!$B:$Q,16,0))</f>
        <v/>
      </c>
      <c r="AC1153" s="5" t="str">
        <f t="shared" si="30"/>
        <v/>
      </c>
    </row>
    <row r="1154" spans="2:29" hidden="1" x14ac:dyDescent="0.25">
      <c r="C1154" s="3" t="str">
        <f>IF(B1154="","",VLOOKUP(AC1154,Varsayımlar!$B:$Q,3,0))</f>
        <v/>
      </c>
      <c r="H1154" s="2" t="str">
        <f>IF(B1154="","",VLOOKUP(AC1154,Varsayımlar!$B:$Q,5,0))</f>
        <v/>
      </c>
      <c r="J1154" s="2" t="str">
        <f>IF(B1154="","",VLOOKUP(AC1154,Varsayımlar!$B:$Q,6,0))</f>
        <v/>
      </c>
      <c r="P1154" s="2" t="str">
        <f>IF(B1154="","",VLOOKUP(AC1154,Varsayımlar!$B:$Q,7,0)*K1154)</f>
        <v/>
      </c>
      <c r="Q1154" s="2" t="str">
        <f>IF(B1154="","",VLOOKUP(AC1154,Varsayımlar!$B:$Q,8,0))</f>
        <v/>
      </c>
      <c r="R1154" s="2" t="str">
        <f>IF(B1154="","",VLOOKUP(AC1154,Varsayımlar!$B:$Q,9,0))</f>
        <v/>
      </c>
      <c r="S1154" s="2" t="str">
        <f>IF(B1154="","",VLOOKUP(AC1154,Varsayımlar!$B:$Q,10,0))</f>
        <v/>
      </c>
      <c r="T1154" s="2" t="str">
        <f>IF(B1154="","",VLOOKUP(AC1154,Varsayımlar!$B:$Q,11,0))</f>
        <v/>
      </c>
      <c r="U1154" s="2" t="str">
        <f>IF(B1154="","",VLOOKUP(AC1154,Varsayımlar!$B:$Q,12,0))</f>
        <v/>
      </c>
      <c r="V1154" s="2" t="str">
        <f>IF(B1154="","",VLOOKUP(AC1154,Varsayımlar!$B:$Q,13,0))</f>
        <v/>
      </c>
      <c r="W1154" s="2" t="str">
        <f>IF(B1154="","",VLOOKUP(AC1154,Varsayımlar!$B:$Q,14,0))</f>
        <v/>
      </c>
      <c r="AA1154" s="2" t="str">
        <f>IF(B1154="","",VLOOKUP(AC1154,Varsayımlar!$B:$Q,15,0))</f>
        <v/>
      </c>
      <c r="AB1154" s="2" t="str">
        <f>IF(B1154="","",VLOOKUP(AC1154,Varsayımlar!$B:$Q,16,0))</f>
        <v/>
      </c>
      <c r="AC1154" s="2" t="str">
        <f t="shared" si="30"/>
        <v/>
      </c>
    </row>
    <row r="1155" spans="2:29" hidden="1" x14ac:dyDescent="0.25">
      <c r="B1155" s="6"/>
      <c r="C1155" s="7" t="str">
        <f>IF(B1155="","",VLOOKUP(AC1155,Varsayımlar!$B:$Q,3,0))</f>
        <v/>
      </c>
      <c r="D1155" s="7"/>
      <c r="H1155" s="5" t="str">
        <f>IF(B1155="","",VLOOKUP(AC1155,Varsayımlar!$B:$Q,5,0))</f>
        <v/>
      </c>
      <c r="I1155" s="5"/>
      <c r="J1155" s="5" t="str">
        <f>IF(B1155="","",VLOOKUP(AC1155,Varsayımlar!$B:$Q,6,0))</f>
        <v/>
      </c>
      <c r="P1155" s="5" t="str">
        <f>IF(B1155="","",VLOOKUP(AC1155,Varsayımlar!$B:$Q,7,0)*K1155)</f>
        <v/>
      </c>
      <c r="Q1155" s="5" t="str">
        <f>IF(B1155="","",VLOOKUP(AC1155,Varsayımlar!$B:$Q,8,0))</f>
        <v/>
      </c>
      <c r="R1155" s="5" t="str">
        <f>IF(B1155="","",VLOOKUP(AC1155,Varsayımlar!$B:$Q,9,0))</f>
        <v/>
      </c>
      <c r="S1155" s="5" t="str">
        <f>IF(B1155="","",VLOOKUP(AC1155,Varsayımlar!$B:$Q,10,0))</f>
        <v/>
      </c>
      <c r="T1155" s="5" t="str">
        <f>IF(B1155="","",VLOOKUP(AC1155,Varsayımlar!$B:$Q,11,0))</f>
        <v/>
      </c>
      <c r="U1155" s="5" t="str">
        <f>IF(B1155="","",VLOOKUP(AC1155,Varsayımlar!$B:$Q,12,0))</f>
        <v/>
      </c>
      <c r="V1155" s="5" t="str">
        <f>IF(B1155="","",VLOOKUP(AC1155,Varsayımlar!$B:$Q,13,0))</f>
        <v/>
      </c>
      <c r="W1155" s="5" t="str">
        <f>IF(B1155="","",VLOOKUP(AC1155,Varsayımlar!$B:$Q,14,0))</f>
        <v/>
      </c>
      <c r="AA1155" s="5" t="str">
        <f>IF(B1155="","",VLOOKUP(AC1155,Varsayımlar!$B:$Q,15,0))</f>
        <v/>
      </c>
      <c r="AB1155" s="5" t="str">
        <f>IF(B1155="","",VLOOKUP(AC1155,Varsayımlar!$B:$Q,16,0))</f>
        <v/>
      </c>
      <c r="AC1155" s="5" t="str">
        <f t="shared" si="30"/>
        <v/>
      </c>
    </row>
    <row r="1156" spans="2:29" hidden="1" x14ac:dyDescent="0.25">
      <c r="C1156" s="3" t="str">
        <f>IF(B1156="","",VLOOKUP(AC1156,Varsayımlar!$B:$Q,3,0))</f>
        <v/>
      </c>
      <c r="H1156" s="2" t="str">
        <f>IF(B1156="","",VLOOKUP(AC1156,Varsayımlar!$B:$Q,5,0))</f>
        <v/>
      </c>
      <c r="J1156" s="2" t="str">
        <f>IF(B1156="","",VLOOKUP(AC1156,Varsayımlar!$B:$Q,6,0))</f>
        <v/>
      </c>
      <c r="P1156" s="2" t="str">
        <f>IF(B1156="","",VLOOKUP(AC1156,Varsayımlar!$B:$Q,7,0)*K1156)</f>
        <v/>
      </c>
      <c r="Q1156" s="2" t="str">
        <f>IF(B1156="","",VLOOKUP(AC1156,Varsayımlar!$B:$Q,8,0))</f>
        <v/>
      </c>
      <c r="R1156" s="2" t="str">
        <f>IF(B1156="","",VLOOKUP(AC1156,Varsayımlar!$B:$Q,9,0))</f>
        <v/>
      </c>
      <c r="S1156" s="2" t="str">
        <f>IF(B1156="","",VLOOKUP(AC1156,Varsayımlar!$B:$Q,10,0))</f>
        <v/>
      </c>
      <c r="T1156" s="2" t="str">
        <f>IF(B1156="","",VLOOKUP(AC1156,Varsayımlar!$B:$Q,11,0))</f>
        <v/>
      </c>
      <c r="U1156" s="2" t="str">
        <f>IF(B1156="","",VLOOKUP(AC1156,Varsayımlar!$B:$Q,12,0))</f>
        <v/>
      </c>
      <c r="V1156" s="2" t="str">
        <f>IF(B1156="","",VLOOKUP(AC1156,Varsayımlar!$B:$Q,13,0))</f>
        <v/>
      </c>
      <c r="W1156" s="2" t="str">
        <f>IF(B1156="","",VLOOKUP(AC1156,Varsayımlar!$B:$Q,14,0))</f>
        <v/>
      </c>
      <c r="AA1156" s="2" t="str">
        <f>IF(B1156="","",VLOOKUP(AC1156,Varsayımlar!$B:$Q,15,0))</f>
        <v/>
      </c>
      <c r="AB1156" s="2" t="str">
        <f>IF(B1156="","",VLOOKUP(AC1156,Varsayımlar!$B:$Q,16,0))</f>
        <v/>
      </c>
      <c r="AC1156" s="2" t="str">
        <f t="shared" si="30"/>
        <v/>
      </c>
    </row>
    <row r="1157" spans="2:29" hidden="1" x14ac:dyDescent="0.25">
      <c r="B1157" s="6"/>
      <c r="C1157" s="7" t="str">
        <f>IF(B1157="","",VLOOKUP(AC1157,Varsayımlar!$B:$Q,3,0))</f>
        <v/>
      </c>
      <c r="D1157" s="7"/>
      <c r="H1157" s="5" t="str">
        <f>IF(B1157="","",VLOOKUP(AC1157,Varsayımlar!$B:$Q,5,0))</f>
        <v/>
      </c>
      <c r="I1157" s="5"/>
      <c r="J1157" s="5" t="str">
        <f>IF(B1157="","",VLOOKUP(AC1157,Varsayımlar!$B:$Q,6,0))</f>
        <v/>
      </c>
      <c r="P1157" s="5" t="str">
        <f>IF(B1157="","",VLOOKUP(AC1157,Varsayımlar!$B:$Q,7,0)*K1157)</f>
        <v/>
      </c>
      <c r="Q1157" s="5" t="str">
        <f>IF(B1157="","",VLOOKUP(AC1157,Varsayımlar!$B:$Q,8,0))</f>
        <v/>
      </c>
      <c r="R1157" s="5" t="str">
        <f>IF(B1157="","",VLOOKUP(AC1157,Varsayımlar!$B:$Q,9,0))</f>
        <v/>
      </c>
      <c r="S1157" s="5" t="str">
        <f>IF(B1157="","",VLOOKUP(AC1157,Varsayımlar!$B:$Q,10,0))</f>
        <v/>
      </c>
      <c r="T1157" s="5" t="str">
        <f>IF(B1157="","",VLOOKUP(AC1157,Varsayımlar!$B:$Q,11,0))</f>
        <v/>
      </c>
      <c r="U1157" s="5" t="str">
        <f>IF(B1157="","",VLOOKUP(AC1157,Varsayımlar!$B:$Q,12,0))</f>
        <v/>
      </c>
      <c r="V1157" s="5" t="str">
        <f>IF(B1157="","",VLOOKUP(AC1157,Varsayımlar!$B:$Q,13,0))</f>
        <v/>
      </c>
      <c r="W1157" s="5" t="str">
        <f>IF(B1157="","",VLOOKUP(AC1157,Varsayımlar!$B:$Q,14,0))</f>
        <v/>
      </c>
      <c r="AA1157" s="5" t="str">
        <f>IF(B1157="","",VLOOKUP(AC1157,Varsayımlar!$B:$Q,15,0))</f>
        <v/>
      </c>
      <c r="AB1157" s="5" t="str">
        <f>IF(B1157="","",VLOOKUP(AC1157,Varsayımlar!$B:$Q,16,0))</f>
        <v/>
      </c>
      <c r="AC1157" s="5" t="str">
        <f t="shared" si="30"/>
        <v/>
      </c>
    </row>
    <row r="1158" spans="2:29" hidden="1" x14ac:dyDescent="0.25">
      <c r="C1158" s="3" t="str">
        <f>IF(B1158="","",VLOOKUP(AC1158,Varsayımlar!$B:$Q,3,0))</f>
        <v/>
      </c>
      <c r="H1158" s="2" t="str">
        <f>IF(B1158="","",VLOOKUP(AC1158,Varsayımlar!$B:$Q,5,0))</f>
        <v/>
      </c>
      <c r="J1158" s="2" t="str">
        <f>IF(B1158="","",VLOOKUP(AC1158,Varsayımlar!$B:$Q,6,0))</f>
        <v/>
      </c>
      <c r="P1158" s="2" t="str">
        <f>IF(B1158="","",VLOOKUP(AC1158,Varsayımlar!$B:$Q,7,0)*K1158)</f>
        <v/>
      </c>
      <c r="Q1158" s="2" t="str">
        <f>IF(B1158="","",VLOOKUP(AC1158,Varsayımlar!$B:$Q,8,0))</f>
        <v/>
      </c>
      <c r="R1158" s="2" t="str">
        <f>IF(B1158="","",VLOOKUP(AC1158,Varsayımlar!$B:$Q,9,0))</f>
        <v/>
      </c>
      <c r="S1158" s="2" t="str">
        <f>IF(B1158="","",VLOOKUP(AC1158,Varsayımlar!$B:$Q,10,0))</f>
        <v/>
      </c>
      <c r="T1158" s="2" t="str">
        <f>IF(B1158="","",VLOOKUP(AC1158,Varsayımlar!$B:$Q,11,0))</f>
        <v/>
      </c>
      <c r="U1158" s="2" t="str">
        <f>IF(B1158="","",VLOOKUP(AC1158,Varsayımlar!$B:$Q,12,0))</f>
        <v/>
      </c>
      <c r="V1158" s="2" t="str">
        <f>IF(B1158="","",VLOOKUP(AC1158,Varsayımlar!$B:$Q,13,0))</f>
        <v/>
      </c>
      <c r="W1158" s="2" t="str">
        <f>IF(B1158="","",VLOOKUP(AC1158,Varsayımlar!$B:$Q,14,0))</f>
        <v/>
      </c>
      <c r="AA1158" s="2" t="str">
        <f>IF(B1158="","",VLOOKUP(AC1158,Varsayımlar!$B:$Q,15,0))</f>
        <v/>
      </c>
      <c r="AB1158" s="2" t="str">
        <f>IF(B1158="","",VLOOKUP(AC1158,Varsayımlar!$B:$Q,16,0))</f>
        <v/>
      </c>
      <c r="AC1158" s="2" t="str">
        <f t="shared" si="30"/>
        <v/>
      </c>
    </row>
    <row r="1159" spans="2:29" hidden="1" x14ac:dyDescent="0.25">
      <c r="B1159" s="6"/>
      <c r="C1159" s="7" t="str">
        <f>IF(B1159="","",VLOOKUP(AC1159,Varsayımlar!$B:$Q,3,0))</f>
        <v/>
      </c>
      <c r="D1159" s="7"/>
      <c r="H1159" s="5" t="str">
        <f>IF(B1159="","",VLOOKUP(AC1159,Varsayımlar!$B:$Q,5,0))</f>
        <v/>
      </c>
      <c r="I1159" s="5"/>
      <c r="J1159" s="5" t="str">
        <f>IF(B1159="","",VLOOKUP(AC1159,Varsayımlar!$B:$Q,6,0))</f>
        <v/>
      </c>
      <c r="P1159" s="5" t="str">
        <f>IF(B1159="","",VLOOKUP(AC1159,Varsayımlar!$B:$Q,7,0)*K1159)</f>
        <v/>
      </c>
      <c r="Q1159" s="5" t="str">
        <f>IF(B1159="","",VLOOKUP(AC1159,Varsayımlar!$B:$Q,8,0))</f>
        <v/>
      </c>
      <c r="R1159" s="5" t="str">
        <f>IF(B1159="","",VLOOKUP(AC1159,Varsayımlar!$B:$Q,9,0))</f>
        <v/>
      </c>
      <c r="S1159" s="5" t="str">
        <f>IF(B1159="","",VLOOKUP(AC1159,Varsayımlar!$B:$Q,10,0))</f>
        <v/>
      </c>
      <c r="T1159" s="5" t="str">
        <f>IF(B1159="","",VLOOKUP(AC1159,Varsayımlar!$B:$Q,11,0))</f>
        <v/>
      </c>
      <c r="U1159" s="5" t="str">
        <f>IF(B1159="","",VLOOKUP(AC1159,Varsayımlar!$B:$Q,12,0))</f>
        <v/>
      </c>
      <c r="V1159" s="5" t="str">
        <f>IF(B1159="","",VLOOKUP(AC1159,Varsayımlar!$B:$Q,13,0))</f>
        <v/>
      </c>
      <c r="W1159" s="5" t="str">
        <f>IF(B1159="","",VLOOKUP(AC1159,Varsayımlar!$B:$Q,14,0))</f>
        <v/>
      </c>
      <c r="AA1159" s="5" t="str">
        <f>IF(B1159="","",VLOOKUP(AC1159,Varsayımlar!$B:$Q,15,0))</f>
        <v/>
      </c>
      <c r="AB1159" s="5" t="str">
        <f>IF(B1159="","",VLOOKUP(AC1159,Varsayımlar!$B:$Q,16,0))</f>
        <v/>
      </c>
      <c r="AC1159" s="5" t="str">
        <f t="shared" si="30"/>
        <v/>
      </c>
    </row>
    <row r="1160" spans="2:29" hidden="1" x14ac:dyDescent="0.25">
      <c r="C1160" s="3" t="str">
        <f>IF(B1160="","",VLOOKUP(AC1160,Varsayımlar!$B:$Q,3,0))</f>
        <v/>
      </c>
      <c r="H1160" s="2" t="str">
        <f>IF(B1160="","",VLOOKUP(AC1160,Varsayımlar!$B:$Q,5,0))</f>
        <v/>
      </c>
      <c r="J1160" s="2" t="str">
        <f>IF(B1160="","",VLOOKUP(AC1160,Varsayımlar!$B:$Q,6,0))</f>
        <v/>
      </c>
      <c r="P1160" s="2" t="str">
        <f>IF(B1160="","",VLOOKUP(AC1160,Varsayımlar!$B:$Q,7,0)*K1160)</f>
        <v/>
      </c>
      <c r="Q1160" s="2" t="str">
        <f>IF(B1160="","",VLOOKUP(AC1160,Varsayımlar!$B:$Q,8,0))</f>
        <v/>
      </c>
      <c r="R1160" s="2" t="str">
        <f>IF(B1160="","",VLOOKUP(AC1160,Varsayımlar!$B:$Q,9,0))</f>
        <v/>
      </c>
      <c r="S1160" s="2" t="str">
        <f>IF(B1160="","",VLOOKUP(AC1160,Varsayımlar!$B:$Q,10,0))</f>
        <v/>
      </c>
      <c r="T1160" s="2" t="str">
        <f>IF(B1160="","",VLOOKUP(AC1160,Varsayımlar!$B:$Q,11,0))</f>
        <v/>
      </c>
      <c r="U1160" s="2" t="str">
        <f>IF(B1160="","",VLOOKUP(AC1160,Varsayımlar!$B:$Q,12,0))</f>
        <v/>
      </c>
      <c r="V1160" s="2" t="str">
        <f>IF(B1160="","",VLOOKUP(AC1160,Varsayımlar!$B:$Q,13,0))</f>
        <v/>
      </c>
      <c r="W1160" s="2" t="str">
        <f>IF(B1160="","",VLOOKUP(AC1160,Varsayımlar!$B:$Q,14,0))</f>
        <v/>
      </c>
      <c r="AA1160" s="2" t="str">
        <f>IF(B1160="","",VLOOKUP(AC1160,Varsayımlar!$B:$Q,15,0))</f>
        <v/>
      </c>
      <c r="AB1160" s="2" t="str">
        <f>IF(B1160="","",VLOOKUP(AC1160,Varsayımlar!$B:$Q,16,0))</f>
        <v/>
      </c>
      <c r="AC1160" s="2" t="str">
        <f t="shared" si="30"/>
        <v/>
      </c>
    </row>
    <row r="1161" spans="2:29" hidden="1" x14ac:dyDescent="0.25">
      <c r="B1161" s="6"/>
      <c r="C1161" s="7" t="str">
        <f>IF(B1161="","",VLOOKUP(AC1161,Varsayımlar!$B:$Q,3,0))</f>
        <v/>
      </c>
      <c r="D1161" s="7"/>
      <c r="H1161" s="5" t="str">
        <f>IF(B1161="","",VLOOKUP(AC1161,Varsayımlar!$B:$Q,5,0))</f>
        <v/>
      </c>
      <c r="I1161" s="5"/>
      <c r="J1161" s="5" t="str">
        <f>IF(B1161="","",VLOOKUP(AC1161,Varsayımlar!$B:$Q,6,0))</f>
        <v/>
      </c>
      <c r="P1161" s="5" t="str">
        <f>IF(B1161="","",VLOOKUP(AC1161,Varsayımlar!$B:$Q,7,0)*K1161)</f>
        <v/>
      </c>
      <c r="Q1161" s="5" t="str">
        <f>IF(B1161="","",VLOOKUP(AC1161,Varsayımlar!$B:$Q,8,0))</f>
        <v/>
      </c>
      <c r="R1161" s="5" t="str">
        <f>IF(B1161="","",VLOOKUP(AC1161,Varsayımlar!$B:$Q,9,0))</f>
        <v/>
      </c>
      <c r="S1161" s="5" t="str">
        <f>IF(B1161="","",VLOOKUP(AC1161,Varsayımlar!$B:$Q,10,0))</f>
        <v/>
      </c>
      <c r="T1161" s="5" t="str">
        <f>IF(B1161="","",VLOOKUP(AC1161,Varsayımlar!$B:$Q,11,0))</f>
        <v/>
      </c>
      <c r="U1161" s="5" t="str">
        <f>IF(B1161="","",VLOOKUP(AC1161,Varsayımlar!$B:$Q,12,0))</f>
        <v/>
      </c>
      <c r="V1161" s="5" t="str">
        <f>IF(B1161="","",VLOOKUP(AC1161,Varsayımlar!$B:$Q,13,0))</f>
        <v/>
      </c>
      <c r="W1161" s="5" t="str">
        <f>IF(B1161="","",VLOOKUP(AC1161,Varsayımlar!$B:$Q,14,0))</f>
        <v/>
      </c>
      <c r="AA1161" s="5" t="str">
        <f>IF(B1161="","",VLOOKUP(AC1161,Varsayımlar!$B:$Q,15,0))</f>
        <v/>
      </c>
      <c r="AB1161" s="5" t="str">
        <f>IF(B1161="","",VLOOKUP(AC1161,Varsayımlar!$B:$Q,16,0))</f>
        <v/>
      </c>
      <c r="AC1161" s="5" t="str">
        <f t="shared" si="30"/>
        <v/>
      </c>
    </row>
    <row r="1162" spans="2:29" hidden="1" x14ac:dyDescent="0.25">
      <c r="C1162" s="3" t="str">
        <f>IF(B1162="","",VLOOKUP(AC1162,Varsayımlar!$B:$Q,3,0))</f>
        <v/>
      </c>
      <c r="H1162" s="2" t="str">
        <f>IF(B1162="","",VLOOKUP(AC1162,Varsayımlar!$B:$Q,5,0))</f>
        <v/>
      </c>
      <c r="J1162" s="2" t="str">
        <f>IF(B1162="","",VLOOKUP(AC1162,Varsayımlar!$B:$Q,6,0))</f>
        <v/>
      </c>
      <c r="P1162" s="2" t="str">
        <f>IF(B1162="","",VLOOKUP(AC1162,Varsayımlar!$B:$Q,7,0)*K1162)</f>
        <v/>
      </c>
      <c r="Q1162" s="2" t="str">
        <f>IF(B1162="","",VLOOKUP(AC1162,Varsayımlar!$B:$Q,8,0))</f>
        <v/>
      </c>
      <c r="R1162" s="2" t="str">
        <f>IF(B1162="","",VLOOKUP(AC1162,Varsayımlar!$B:$Q,9,0))</f>
        <v/>
      </c>
      <c r="S1162" s="2" t="str">
        <f>IF(B1162="","",VLOOKUP(AC1162,Varsayımlar!$B:$Q,10,0))</f>
        <v/>
      </c>
      <c r="T1162" s="2" t="str">
        <f>IF(B1162="","",VLOOKUP(AC1162,Varsayımlar!$B:$Q,11,0))</f>
        <v/>
      </c>
      <c r="U1162" s="2" t="str">
        <f>IF(B1162="","",VLOOKUP(AC1162,Varsayımlar!$B:$Q,12,0))</f>
        <v/>
      </c>
      <c r="V1162" s="2" t="str">
        <f>IF(B1162="","",VLOOKUP(AC1162,Varsayımlar!$B:$Q,13,0))</f>
        <v/>
      </c>
      <c r="W1162" s="2" t="str">
        <f>IF(B1162="","",VLOOKUP(AC1162,Varsayımlar!$B:$Q,14,0))</f>
        <v/>
      </c>
      <c r="AA1162" s="2" t="str">
        <f>IF(B1162="","",VLOOKUP(AC1162,Varsayımlar!$B:$Q,15,0))</f>
        <v/>
      </c>
      <c r="AB1162" s="2" t="str">
        <f>IF(B1162="","",VLOOKUP(AC1162,Varsayımlar!$B:$Q,16,0))</f>
        <v/>
      </c>
      <c r="AC1162" s="2" t="str">
        <f t="shared" si="30"/>
        <v/>
      </c>
    </row>
    <row r="1163" spans="2:29" hidden="1" x14ac:dyDescent="0.25">
      <c r="B1163" s="6"/>
      <c r="C1163" s="7" t="str">
        <f>IF(B1163="","",VLOOKUP(AC1163,Varsayımlar!$B:$Q,3,0))</f>
        <v/>
      </c>
      <c r="D1163" s="7"/>
      <c r="H1163" s="5" t="str">
        <f>IF(B1163="","",VLOOKUP(AC1163,Varsayımlar!$B:$Q,5,0))</f>
        <v/>
      </c>
      <c r="I1163" s="5"/>
      <c r="J1163" s="5" t="str">
        <f>IF(B1163="","",VLOOKUP(AC1163,Varsayımlar!$B:$Q,6,0))</f>
        <v/>
      </c>
      <c r="P1163" s="5" t="str">
        <f>IF(B1163="","",VLOOKUP(AC1163,Varsayımlar!$B:$Q,7,0)*K1163)</f>
        <v/>
      </c>
      <c r="Q1163" s="5" t="str">
        <f>IF(B1163="","",VLOOKUP(AC1163,Varsayımlar!$B:$Q,8,0))</f>
        <v/>
      </c>
      <c r="R1163" s="5" t="str">
        <f>IF(B1163="","",VLOOKUP(AC1163,Varsayımlar!$B:$Q,9,0))</f>
        <v/>
      </c>
      <c r="S1163" s="5" t="str">
        <f>IF(B1163="","",VLOOKUP(AC1163,Varsayımlar!$B:$Q,10,0))</f>
        <v/>
      </c>
      <c r="T1163" s="5" t="str">
        <f>IF(B1163="","",VLOOKUP(AC1163,Varsayımlar!$B:$Q,11,0))</f>
        <v/>
      </c>
      <c r="U1163" s="5" t="str">
        <f>IF(B1163="","",VLOOKUP(AC1163,Varsayımlar!$B:$Q,12,0))</f>
        <v/>
      </c>
      <c r="V1163" s="5" t="str">
        <f>IF(B1163="","",VLOOKUP(AC1163,Varsayımlar!$B:$Q,13,0))</f>
        <v/>
      </c>
      <c r="W1163" s="5" t="str">
        <f>IF(B1163="","",VLOOKUP(AC1163,Varsayımlar!$B:$Q,14,0))</f>
        <v/>
      </c>
      <c r="AA1163" s="5" t="str">
        <f>IF(B1163="","",VLOOKUP(AC1163,Varsayımlar!$B:$Q,15,0))</f>
        <v/>
      </c>
      <c r="AB1163" s="5" t="str">
        <f>IF(B1163="","",VLOOKUP(AC1163,Varsayımlar!$B:$Q,16,0))</f>
        <v/>
      </c>
      <c r="AC1163" s="5" t="str">
        <f t="shared" si="30"/>
        <v/>
      </c>
    </row>
    <row r="1164" spans="2:29" hidden="1" x14ac:dyDescent="0.25">
      <c r="C1164" s="3" t="str">
        <f>IF(B1164="","",VLOOKUP(AC1164,Varsayımlar!$B:$Q,3,0))</f>
        <v/>
      </c>
      <c r="H1164" s="2" t="str">
        <f>IF(B1164="","",VLOOKUP(AC1164,Varsayımlar!$B:$Q,5,0))</f>
        <v/>
      </c>
      <c r="J1164" s="2" t="str">
        <f>IF(B1164="","",VLOOKUP(AC1164,Varsayımlar!$B:$Q,6,0))</f>
        <v/>
      </c>
      <c r="P1164" s="2" t="str">
        <f>IF(B1164="","",VLOOKUP(AC1164,Varsayımlar!$B:$Q,7,0)*K1164)</f>
        <v/>
      </c>
      <c r="Q1164" s="2" t="str">
        <f>IF(B1164="","",VLOOKUP(AC1164,Varsayımlar!$B:$Q,8,0))</f>
        <v/>
      </c>
      <c r="R1164" s="2" t="str">
        <f>IF(B1164="","",VLOOKUP(AC1164,Varsayımlar!$B:$Q,9,0))</f>
        <v/>
      </c>
      <c r="S1164" s="2" t="str">
        <f>IF(B1164="","",VLOOKUP(AC1164,Varsayımlar!$B:$Q,10,0))</f>
        <v/>
      </c>
      <c r="T1164" s="2" t="str">
        <f>IF(B1164="","",VLOOKUP(AC1164,Varsayımlar!$B:$Q,11,0))</f>
        <v/>
      </c>
      <c r="U1164" s="2" t="str">
        <f>IF(B1164="","",VLOOKUP(AC1164,Varsayımlar!$B:$Q,12,0))</f>
        <v/>
      </c>
      <c r="V1164" s="2" t="str">
        <f>IF(B1164="","",VLOOKUP(AC1164,Varsayımlar!$B:$Q,13,0))</f>
        <v/>
      </c>
      <c r="W1164" s="2" t="str">
        <f>IF(B1164="","",VLOOKUP(AC1164,Varsayımlar!$B:$Q,14,0))</f>
        <v/>
      </c>
      <c r="AA1164" s="2" t="str">
        <f>IF(B1164="","",VLOOKUP(AC1164,Varsayımlar!$B:$Q,15,0))</f>
        <v/>
      </c>
      <c r="AB1164" s="2" t="str">
        <f>IF(B1164="","",VLOOKUP(AC1164,Varsayımlar!$B:$Q,16,0))</f>
        <v/>
      </c>
      <c r="AC1164" s="2" t="str">
        <f t="shared" ref="AC1164:AC1227" si="31">IF(B1164="","",CONCATENATE(B1164,E1164))</f>
        <v/>
      </c>
    </row>
    <row r="1165" spans="2:29" hidden="1" x14ac:dyDescent="0.25">
      <c r="B1165" s="6"/>
      <c r="C1165" s="7" t="str">
        <f>IF(B1165="","",VLOOKUP(AC1165,Varsayımlar!$B:$Q,3,0))</f>
        <v/>
      </c>
      <c r="D1165" s="7"/>
      <c r="H1165" s="5" t="str">
        <f>IF(B1165="","",VLOOKUP(AC1165,Varsayımlar!$B:$Q,5,0))</f>
        <v/>
      </c>
      <c r="I1165" s="5"/>
      <c r="J1165" s="5" t="str">
        <f>IF(B1165="","",VLOOKUP(AC1165,Varsayımlar!$B:$Q,6,0))</f>
        <v/>
      </c>
      <c r="P1165" s="5" t="str">
        <f>IF(B1165="","",VLOOKUP(AC1165,Varsayımlar!$B:$Q,7,0)*K1165)</f>
        <v/>
      </c>
      <c r="Q1165" s="5" t="str">
        <f>IF(B1165="","",VLOOKUP(AC1165,Varsayımlar!$B:$Q,8,0))</f>
        <v/>
      </c>
      <c r="R1165" s="5" t="str">
        <f>IF(B1165="","",VLOOKUP(AC1165,Varsayımlar!$B:$Q,9,0))</f>
        <v/>
      </c>
      <c r="S1165" s="5" t="str">
        <f>IF(B1165="","",VLOOKUP(AC1165,Varsayımlar!$B:$Q,10,0))</f>
        <v/>
      </c>
      <c r="T1165" s="5" t="str">
        <f>IF(B1165="","",VLOOKUP(AC1165,Varsayımlar!$B:$Q,11,0))</f>
        <v/>
      </c>
      <c r="U1165" s="5" t="str">
        <f>IF(B1165="","",VLOOKUP(AC1165,Varsayımlar!$B:$Q,12,0))</f>
        <v/>
      </c>
      <c r="V1165" s="5" t="str">
        <f>IF(B1165="","",VLOOKUP(AC1165,Varsayımlar!$B:$Q,13,0))</f>
        <v/>
      </c>
      <c r="W1165" s="5" t="str">
        <f>IF(B1165="","",VLOOKUP(AC1165,Varsayımlar!$B:$Q,14,0))</f>
        <v/>
      </c>
      <c r="AA1165" s="5" t="str">
        <f>IF(B1165="","",VLOOKUP(AC1165,Varsayımlar!$B:$Q,15,0))</f>
        <v/>
      </c>
      <c r="AB1165" s="5" t="str">
        <f>IF(B1165="","",VLOOKUP(AC1165,Varsayımlar!$B:$Q,16,0))</f>
        <v/>
      </c>
      <c r="AC1165" s="5" t="str">
        <f t="shared" si="31"/>
        <v/>
      </c>
    </row>
    <row r="1166" spans="2:29" hidden="1" x14ac:dyDescent="0.25">
      <c r="C1166" s="3" t="str">
        <f>IF(B1166="","",VLOOKUP(AC1166,Varsayımlar!$B:$Q,3,0))</f>
        <v/>
      </c>
      <c r="H1166" s="2" t="str">
        <f>IF(B1166="","",VLOOKUP(AC1166,Varsayımlar!$B:$Q,5,0))</f>
        <v/>
      </c>
      <c r="J1166" s="2" t="str">
        <f>IF(B1166="","",VLOOKUP(AC1166,Varsayımlar!$B:$Q,6,0))</f>
        <v/>
      </c>
      <c r="P1166" s="2" t="str">
        <f>IF(B1166="","",VLOOKUP(AC1166,Varsayımlar!$B:$Q,7,0)*K1166)</f>
        <v/>
      </c>
      <c r="Q1166" s="2" t="str">
        <f>IF(B1166="","",VLOOKUP(AC1166,Varsayımlar!$B:$Q,8,0))</f>
        <v/>
      </c>
      <c r="R1166" s="2" t="str">
        <f>IF(B1166="","",VLOOKUP(AC1166,Varsayımlar!$B:$Q,9,0))</f>
        <v/>
      </c>
      <c r="S1166" s="2" t="str">
        <f>IF(B1166="","",VLOOKUP(AC1166,Varsayımlar!$B:$Q,10,0))</f>
        <v/>
      </c>
      <c r="T1166" s="2" t="str">
        <f>IF(B1166="","",VLOOKUP(AC1166,Varsayımlar!$B:$Q,11,0))</f>
        <v/>
      </c>
      <c r="U1166" s="2" t="str">
        <f>IF(B1166="","",VLOOKUP(AC1166,Varsayımlar!$B:$Q,12,0))</f>
        <v/>
      </c>
      <c r="V1166" s="2" t="str">
        <f>IF(B1166="","",VLOOKUP(AC1166,Varsayımlar!$B:$Q,13,0))</f>
        <v/>
      </c>
      <c r="W1166" s="2" t="str">
        <f>IF(B1166="","",VLOOKUP(AC1166,Varsayımlar!$B:$Q,14,0))</f>
        <v/>
      </c>
      <c r="AA1166" s="2" t="str">
        <f>IF(B1166="","",VLOOKUP(AC1166,Varsayımlar!$B:$Q,15,0))</f>
        <v/>
      </c>
      <c r="AB1166" s="2" t="str">
        <f>IF(B1166="","",VLOOKUP(AC1166,Varsayımlar!$B:$Q,16,0))</f>
        <v/>
      </c>
      <c r="AC1166" s="2" t="str">
        <f t="shared" si="31"/>
        <v/>
      </c>
    </row>
    <row r="1167" spans="2:29" hidden="1" x14ac:dyDescent="0.25">
      <c r="B1167" s="6"/>
      <c r="C1167" s="7" t="str">
        <f>IF(B1167="","",VLOOKUP(AC1167,Varsayımlar!$B:$Q,3,0))</f>
        <v/>
      </c>
      <c r="D1167" s="7"/>
      <c r="H1167" s="5" t="str">
        <f>IF(B1167="","",VLOOKUP(AC1167,Varsayımlar!$B:$Q,5,0))</f>
        <v/>
      </c>
      <c r="I1167" s="5"/>
      <c r="J1167" s="5" t="str">
        <f>IF(B1167="","",VLOOKUP(AC1167,Varsayımlar!$B:$Q,6,0))</f>
        <v/>
      </c>
      <c r="P1167" s="5" t="str">
        <f>IF(B1167="","",VLOOKUP(AC1167,Varsayımlar!$B:$Q,7,0)*K1167)</f>
        <v/>
      </c>
      <c r="Q1167" s="5" t="str">
        <f>IF(B1167="","",VLOOKUP(AC1167,Varsayımlar!$B:$Q,8,0))</f>
        <v/>
      </c>
      <c r="R1167" s="5" t="str">
        <f>IF(B1167="","",VLOOKUP(AC1167,Varsayımlar!$B:$Q,9,0))</f>
        <v/>
      </c>
      <c r="S1167" s="5" t="str">
        <f>IF(B1167="","",VLOOKUP(AC1167,Varsayımlar!$B:$Q,10,0))</f>
        <v/>
      </c>
      <c r="T1167" s="5" t="str">
        <f>IF(B1167="","",VLOOKUP(AC1167,Varsayımlar!$B:$Q,11,0))</f>
        <v/>
      </c>
      <c r="U1167" s="5" t="str">
        <f>IF(B1167="","",VLOOKUP(AC1167,Varsayımlar!$B:$Q,12,0))</f>
        <v/>
      </c>
      <c r="V1167" s="5" t="str">
        <f>IF(B1167="","",VLOOKUP(AC1167,Varsayımlar!$B:$Q,13,0))</f>
        <v/>
      </c>
      <c r="W1167" s="5" t="str">
        <f>IF(B1167="","",VLOOKUP(AC1167,Varsayımlar!$B:$Q,14,0))</f>
        <v/>
      </c>
      <c r="AA1167" s="5" t="str">
        <f>IF(B1167="","",VLOOKUP(AC1167,Varsayımlar!$B:$Q,15,0))</f>
        <v/>
      </c>
      <c r="AB1167" s="5" t="str">
        <f>IF(B1167="","",VLOOKUP(AC1167,Varsayımlar!$B:$Q,16,0))</f>
        <v/>
      </c>
      <c r="AC1167" s="5" t="str">
        <f t="shared" si="31"/>
        <v/>
      </c>
    </row>
    <row r="1168" spans="2:29" hidden="1" x14ac:dyDescent="0.25">
      <c r="C1168" s="3" t="str">
        <f>IF(B1168="","",VLOOKUP(AC1168,Varsayımlar!$B:$Q,3,0))</f>
        <v/>
      </c>
      <c r="H1168" s="2" t="str">
        <f>IF(B1168="","",VLOOKUP(AC1168,Varsayımlar!$B:$Q,5,0))</f>
        <v/>
      </c>
      <c r="J1168" s="2" t="str">
        <f>IF(B1168="","",VLOOKUP(AC1168,Varsayımlar!$B:$Q,6,0))</f>
        <v/>
      </c>
      <c r="P1168" s="2" t="str">
        <f>IF(B1168="","",VLOOKUP(AC1168,Varsayımlar!$B:$Q,7,0)*K1168)</f>
        <v/>
      </c>
      <c r="Q1168" s="2" t="str">
        <f>IF(B1168="","",VLOOKUP(AC1168,Varsayımlar!$B:$Q,8,0))</f>
        <v/>
      </c>
      <c r="R1168" s="2" t="str">
        <f>IF(B1168="","",VLOOKUP(AC1168,Varsayımlar!$B:$Q,9,0))</f>
        <v/>
      </c>
      <c r="S1168" s="2" t="str">
        <f>IF(B1168="","",VLOOKUP(AC1168,Varsayımlar!$B:$Q,10,0))</f>
        <v/>
      </c>
      <c r="T1168" s="2" t="str">
        <f>IF(B1168="","",VLOOKUP(AC1168,Varsayımlar!$B:$Q,11,0))</f>
        <v/>
      </c>
      <c r="U1168" s="2" t="str">
        <f>IF(B1168="","",VLOOKUP(AC1168,Varsayımlar!$B:$Q,12,0))</f>
        <v/>
      </c>
      <c r="V1168" s="2" t="str">
        <f>IF(B1168="","",VLOOKUP(AC1168,Varsayımlar!$B:$Q,13,0))</f>
        <v/>
      </c>
      <c r="W1168" s="2" t="str">
        <f>IF(B1168="","",VLOOKUP(AC1168,Varsayımlar!$B:$Q,14,0))</f>
        <v/>
      </c>
      <c r="AA1168" s="2" t="str">
        <f>IF(B1168="","",VLOOKUP(AC1168,Varsayımlar!$B:$Q,15,0))</f>
        <v/>
      </c>
      <c r="AB1168" s="2" t="str">
        <f>IF(B1168="","",VLOOKUP(AC1168,Varsayımlar!$B:$Q,16,0))</f>
        <v/>
      </c>
      <c r="AC1168" s="2" t="str">
        <f t="shared" si="31"/>
        <v/>
      </c>
    </row>
    <row r="1169" spans="2:29" hidden="1" x14ac:dyDescent="0.25">
      <c r="B1169" s="6"/>
      <c r="C1169" s="7" t="str">
        <f>IF(B1169="","",VLOOKUP(AC1169,Varsayımlar!$B:$Q,3,0))</f>
        <v/>
      </c>
      <c r="D1169" s="7"/>
      <c r="H1169" s="5" t="str">
        <f>IF(B1169="","",VLOOKUP(AC1169,Varsayımlar!$B:$Q,5,0))</f>
        <v/>
      </c>
      <c r="I1169" s="5"/>
      <c r="J1169" s="5" t="str">
        <f>IF(B1169="","",VLOOKUP(AC1169,Varsayımlar!$B:$Q,6,0))</f>
        <v/>
      </c>
      <c r="P1169" s="5" t="str">
        <f>IF(B1169="","",VLOOKUP(AC1169,Varsayımlar!$B:$Q,7,0)*K1169)</f>
        <v/>
      </c>
      <c r="Q1169" s="5" t="str">
        <f>IF(B1169="","",VLOOKUP(AC1169,Varsayımlar!$B:$Q,8,0))</f>
        <v/>
      </c>
      <c r="R1169" s="5" t="str">
        <f>IF(B1169="","",VLOOKUP(AC1169,Varsayımlar!$B:$Q,9,0))</f>
        <v/>
      </c>
      <c r="S1169" s="5" t="str">
        <f>IF(B1169="","",VLOOKUP(AC1169,Varsayımlar!$B:$Q,10,0))</f>
        <v/>
      </c>
      <c r="T1169" s="5" t="str">
        <f>IF(B1169="","",VLOOKUP(AC1169,Varsayımlar!$B:$Q,11,0))</f>
        <v/>
      </c>
      <c r="U1169" s="5" t="str">
        <f>IF(B1169="","",VLOOKUP(AC1169,Varsayımlar!$B:$Q,12,0))</f>
        <v/>
      </c>
      <c r="V1169" s="5" t="str">
        <f>IF(B1169="","",VLOOKUP(AC1169,Varsayımlar!$B:$Q,13,0))</f>
        <v/>
      </c>
      <c r="W1169" s="5" t="str">
        <f>IF(B1169="","",VLOOKUP(AC1169,Varsayımlar!$B:$Q,14,0))</f>
        <v/>
      </c>
      <c r="AA1169" s="5" t="str">
        <f>IF(B1169="","",VLOOKUP(AC1169,Varsayımlar!$B:$Q,15,0))</f>
        <v/>
      </c>
      <c r="AB1169" s="5" t="str">
        <f>IF(B1169="","",VLOOKUP(AC1169,Varsayımlar!$B:$Q,16,0))</f>
        <v/>
      </c>
      <c r="AC1169" s="5" t="str">
        <f t="shared" si="31"/>
        <v/>
      </c>
    </row>
    <row r="1170" spans="2:29" hidden="1" x14ac:dyDescent="0.25">
      <c r="C1170" s="3" t="str">
        <f>IF(B1170="","",VLOOKUP(AC1170,Varsayımlar!$B:$Q,3,0))</f>
        <v/>
      </c>
      <c r="H1170" s="2" t="str">
        <f>IF(B1170="","",VLOOKUP(AC1170,Varsayımlar!$B:$Q,5,0))</f>
        <v/>
      </c>
      <c r="J1170" s="2" t="str">
        <f>IF(B1170="","",VLOOKUP(AC1170,Varsayımlar!$B:$Q,6,0))</f>
        <v/>
      </c>
      <c r="P1170" s="2" t="str">
        <f>IF(B1170="","",VLOOKUP(AC1170,Varsayımlar!$B:$Q,7,0)*K1170)</f>
        <v/>
      </c>
      <c r="Q1170" s="2" t="str">
        <f>IF(B1170="","",VLOOKUP(AC1170,Varsayımlar!$B:$Q,8,0))</f>
        <v/>
      </c>
      <c r="R1170" s="2" t="str">
        <f>IF(B1170="","",VLOOKUP(AC1170,Varsayımlar!$B:$Q,9,0))</f>
        <v/>
      </c>
      <c r="S1170" s="2" t="str">
        <f>IF(B1170="","",VLOOKUP(AC1170,Varsayımlar!$B:$Q,10,0))</f>
        <v/>
      </c>
      <c r="T1170" s="2" t="str">
        <f>IF(B1170="","",VLOOKUP(AC1170,Varsayımlar!$B:$Q,11,0))</f>
        <v/>
      </c>
      <c r="U1170" s="2" t="str">
        <f>IF(B1170="","",VLOOKUP(AC1170,Varsayımlar!$B:$Q,12,0))</f>
        <v/>
      </c>
      <c r="V1170" s="2" t="str">
        <f>IF(B1170="","",VLOOKUP(AC1170,Varsayımlar!$B:$Q,13,0))</f>
        <v/>
      </c>
      <c r="W1170" s="2" t="str">
        <f>IF(B1170="","",VLOOKUP(AC1170,Varsayımlar!$B:$Q,14,0))</f>
        <v/>
      </c>
      <c r="AA1170" s="2" t="str">
        <f>IF(B1170="","",VLOOKUP(AC1170,Varsayımlar!$B:$Q,15,0))</f>
        <v/>
      </c>
      <c r="AB1170" s="2" t="str">
        <f>IF(B1170="","",VLOOKUP(AC1170,Varsayımlar!$B:$Q,16,0))</f>
        <v/>
      </c>
      <c r="AC1170" s="2" t="str">
        <f t="shared" si="31"/>
        <v/>
      </c>
    </row>
    <row r="1171" spans="2:29" hidden="1" x14ac:dyDescent="0.25">
      <c r="B1171" s="6"/>
      <c r="C1171" s="7" t="str">
        <f>IF(B1171="","",VLOOKUP(AC1171,Varsayımlar!$B:$Q,3,0))</f>
        <v/>
      </c>
      <c r="D1171" s="7"/>
      <c r="H1171" s="5" t="str">
        <f>IF(B1171="","",VLOOKUP(AC1171,Varsayımlar!$B:$Q,5,0))</f>
        <v/>
      </c>
      <c r="I1171" s="5"/>
      <c r="J1171" s="5" t="str">
        <f>IF(B1171="","",VLOOKUP(AC1171,Varsayımlar!$B:$Q,6,0))</f>
        <v/>
      </c>
      <c r="P1171" s="5" t="str">
        <f>IF(B1171="","",VLOOKUP(AC1171,Varsayımlar!$B:$Q,7,0)*K1171)</f>
        <v/>
      </c>
      <c r="Q1171" s="5" t="str">
        <f>IF(B1171="","",VLOOKUP(AC1171,Varsayımlar!$B:$Q,8,0))</f>
        <v/>
      </c>
      <c r="R1171" s="5" t="str">
        <f>IF(B1171="","",VLOOKUP(AC1171,Varsayımlar!$B:$Q,9,0))</f>
        <v/>
      </c>
      <c r="S1171" s="5" t="str">
        <f>IF(B1171="","",VLOOKUP(AC1171,Varsayımlar!$B:$Q,10,0))</f>
        <v/>
      </c>
      <c r="T1171" s="5" t="str">
        <f>IF(B1171="","",VLOOKUP(AC1171,Varsayımlar!$B:$Q,11,0))</f>
        <v/>
      </c>
      <c r="U1171" s="5" t="str">
        <f>IF(B1171="","",VLOOKUP(AC1171,Varsayımlar!$B:$Q,12,0))</f>
        <v/>
      </c>
      <c r="V1171" s="5" t="str">
        <f>IF(B1171="","",VLOOKUP(AC1171,Varsayımlar!$B:$Q,13,0))</f>
        <v/>
      </c>
      <c r="W1171" s="5" t="str">
        <f>IF(B1171="","",VLOOKUP(AC1171,Varsayımlar!$B:$Q,14,0))</f>
        <v/>
      </c>
      <c r="AA1171" s="5" t="str">
        <f>IF(B1171="","",VLOOKUP(AC1171,Varsayımlar!$B:$Q,15,0))</f>
        <v/>
      </c>
      <c r="AB1171" s="5" t="str">
        <f>IF(B1171="","",VLOOKUP(AC1171,Varsayımlar!$B:$Q,16,0))</f>
        <v/>
      </c>
      <c r="AC1171" s="5" t="str">
        <f t="shared" si="31"/>
        <v/>
      </c>
    </row>
    <row r="1172" spans="2:29" hidden="1" x14ac:dyDescent="0.25">
      <c r="C1172" s="3" t="str">
        <f>IF(B1172="","",VLOOKUP(AC1172,Varsayımlar!$B:$Q,3,0))</f>
        <v/>
      </c>
      <c r="H1172" s="2" t="str">
        <f>IF(B1172="","",VLOOKUP(AC1172,Varsayımlar!$B:$Q,5,0))</f>
        <v/>
      </c>
      <c r="J1172" s="2" t="str">
        <f>IF(B1172="","",VLOOKUP(AC1172,Varsayımlar!$B:$Q,6,0))</f>
        <v/>
      </c>
      <c r="P1172" s="2" t="str">
        <f>IF(B1172="","",VLOOKUP(AC1172,Varsayımlar!$B:$Q,7,0)*K1172)</f>
        <v/>
      </c>
      <c r="Q1172" s="2" t="str">
        <f>IF(B1172="","",VLOOKUP(AC1172,Varsayımlar!$B:$Q,8,0))</f>
        <v/>
      </c>
      <c r="R1172" s="2" t="str">
        <f>IF(B1172="","",VLOOKUP(AC1172,Varsayımlar!$B:$Q,9,0))</f>
        <v/>
      </c>
      <c r="S1172" s="2" t="str">
        <f>IF(B1172="","",VLOOKUP(AC1172,Varsayımlar!$B:$Q,10,0))</f>
        <v/>
      </c>
      <c r="T1172" s="2" t="str">
        <f>IF(B1172="","",VLOOKUP(AC1172,Varsayımlar!$B:$Q,11,0))</f>
        <v/>
      </c>
      <c r="U1172" s="2" t="str">
        <f>IF(B1172="","",VLOOKUP(AC1172,Varsayımlar!$B:$Q,12,0))</f>
        <v/>
      </c>
      <c r="V1172" s="2" t="str">
        <f>IF(B1172="","",VLOOKUP(AC1172,Varsayımlar!$B:$Q,13,0))</f>
        <v/>
      </c>
      <c r="W1172" s="2" t="str">
        <f>IF(B1172="","",VLOOKUP(AC1172,Varsayımlar!$B:$Q,14,0))</f>
        <v/>
      </c>
      <c r="AA1172" s="2" t="str">
        <f>IF(B1172="","",VLOOKUP(AC1172,Varsayımlar!$B:$Q,15,0))</f>
        <v/>
      </c>
      <c r="AB1172" s="2" t="str">
        <f>IF(B1172="","",VLOOKUP(AC1172,Varsayımlar!$B:$Q,16,0))</f>
        <v/>
      </c>
      <c r="AC1172" s="2" t="str">
        <f t="shared" si="31"/>
        <v/>
      </c>
    </row>
    <row r="1173" spans="2:29" hidden="1" x14ac:dyDescent="0.25">
      <c r="B1173" s="6"/>
      <c r="C1173" s="7" t="str">
        <f>IF(B1173="","",VLOOKUP(AC1173,Varsayımlar!$B:$Q,3,0))</f>
        <v/>
      </c>
      <c r="D1173" s="7"/>
      <c r="H1173" s="5" t="str">
        <f>IF(B1173="","",VLOOKUP(AC1173,Varsayımlar!$B:$Q,5,0))</f>
        <v/>
      </c>
      <c r="I1173" s="5"/>
      <c r="J1173" s="5" t="str">
        <f>IF(B1173="","",VLOOKUP(AC1173,Varsayımlar!$B:$Q,6,0))</f>
        <v/>
      </c>
      <c r="P1173" s="5" t="str">
        <f>IF(B1173="","",VLOOKUP(AC1173,Varsayımlar!$B:$Q,7,0)*K1173)</f>
        <v/>
      </c>
      <c r="Q1173" s="5" t="str">
        <f>IF(B1173="","",VLOOKUP(AC1173,Varsayımlar!$B:$Q,8,0))</f>
        <v/>
      </c>
      <c r="R1173" s="5" t="str">
        <f>IF(B1173="","",VLOOKUP(AC1173,Varsayımlar!$B:$Q,9,0))</f>
        <v/>
      </c>
      <c r="S1173" s="5" t="str">
        <f>IF(B1173="","",VLOOKUP(AC1173,Varsayımlar!$B:$Q,10,0))</f>
        <v/>
      </c>
      <c r="T1173" s="5" t="str">
        <f>IF(B1173="","",VLOOKUP(AC1173,Varsayımlar!$B:$Q,11,0))</f>
        <v/>
      </c>
      <c r="U1173" s="5" t="str">
        <f>IF(B1173="","",VLOOKUP(AC1173,Varsayımlar!$B:$Q,12,0))</f>
        <v/>
      </c>
      <c r="V1173" s="5" t="str">
        <f>IF(B1173="","",VLOOKUP(AC1173,Varsayımlar!$B:$Q,13,0))</f>
        <v/>
      </c>
      <c r="W1173" s="5" t="str">
        <f>IF(B1173="","",VLOOKUP(AC1173,Varsayımlar!$B:$Q,14,0))</f>
        <v/>
      </c>
      <c r="AA1173" s="5" t="str">
        <f>IF(B1173="","",VLOOKUP(AC1173,Varsayımlar!$B:$Q,15,0))</f>
        <v/>
      </c>
      <c r="AB1173" s="5" t="str">
        <f>IF(B1173="","",VLOOKUP(AC1173,Varsayımlar!$B:$Q,16,0))</f>
        <v/>
      </c>
      <c r="AC1173" s="5" t="str">
        <f t="shared" si="31"/>
        <v/>
      </c>
    </row>
    <row r="1174" spans="2:29" hidden="1" x14ac:dyDescent="0.25">
      <c r="C1174" s="3" t="str">
        <f>IF(B1174="","",VLOOKUP(AC1174,Varsayımlar!$B:$Q,3,0))</f>
        <v/>
      </c>
      <c r="H1174" s="2" t="str">
        <f>IF(B1174="","",VLOOKUP(AC1174,Varsayımlar!$B:$Q,5,0))</f>
        <v/>
      </c>
      <c r="J1174" s="2" t="str">
        <f>IF(B1174="","",VLOOKUP(AC1174,Varsayımlar!$B:$Q,6,0))</f>
        <v/>
      </c>
      <c r="P1174" s="2" t="str">
        <f>IF(B1174="","",VLOOKUP(AC1174,Varsayımlar!$B:$Q,7,0)*K1174)</f>
        <v/>
      </c>
      <c r="Q1174" s="2" t="str">
        <f>IF(B1174="","",VLOOKUP(AC1174,Varsayımlar!$B:$Q,8,0))</f>
        <v/>
      </c>
      <c r="R1174" s="2" t="str">
        <f>IF(B1174="","",VLOOKUP(AC1174,Varsayımlar!$B:$Q,9,0))</f>
        <v/>
      </c>
      <c r="S1174" s="2" t="str">
        <f>IF(B1174="","",VLOOKUP(AC1174,Varsayımlar!$B:$Q,10,0))</f>
        <v/>
      </c>
      <c r="T1174" s="2" t="str">
        <f>IF(B1174="","",VLOOKUP(AC1174,Varsayımlar!$B:$Q,11,0))</f>
        <v/>
      </c>
      <c r="U1174" s="2" t="str">
        <f>IF(B1174="","",VLOOKUP(AC1174,Varsayımlar!$B:$Q,12,0))</f>
        <v/>
      </c>
      <c r="V1174" s="2" t="str">
        <f>IF(B1174="","",VLOOKUP(AC1174,Varsayımlar!$B:$Q,13,0))</f>
        <v/>
      </c>
      <c r="W1174" s="2" t="str">
        <f>IF(B1174="","",VLOOKUP(AC1174,Varsayımlar!$B:$Q,14,0))</f>
        <v/>
      </c>
      <c r="AA1174" s="2" t="str">
        <f>IF(B1174="","",VLOOKUP(AC1174,Varsayımlar!$B:$Q,15,0))</f>
        <v/>
      </c>
      <c r="AB1174" s="2" t="str">
        <f>IF(B1174="","",VLOOKUP(AC1174,Varsayımlar!$B:$Q,16,0))</f>
        <v/>
      </c>
      <c r="AC1174" s="2" t="str">
        <f t="shared" si="31"/>
        <v/>
      </c>
    </row>
    <row r="1175" spans="2:29" hidden="1" x14ac:dyDescent="0.25">
      <c r="B1175" s="6"/>
      <c r="C1175" s="7" t="str">
        <f>IF(B1175="","",VLOOKUP(AC1175,Varsayımlar!$B:$Q,3,0))</f>
        <v/>
      </c>
      <c r="D1175" s="7"/>
      <c r="H1175" s="5" t="str">
        <f>IF(B1175="","",VLOOKUP(AC1175,Varsayımlar!$B:$Q,5,0))</f>
        <v/>
      </c>
      <c r="I1175" s="5"/>
      <c r="J1175" s="5" t="str">
        <f>IF(B1175="","",VLOOKUP(AC1175,Varsayımlar!$B:$Q,6,0))</f>
        <v/>
      </c>
      <c r="P1175" s="5" t="str">
        <f>IF(B1175="","",VLOOKUP(AC1175,Varsayımlar!$B:$Q,7,0)*K1175)</f>
        <v/>
      </c>
      <c r="Q1175" s="5" t="str">
        <f>IF(B1175="","",VLOOKUP(AC1175,Varsayımlar!$B:$Q,8,0))</f>
        <v/>
      </c>
      <c r="R1175" s="5" t="str">
        <f>IF(B1175="","",VLOOKUP(AC1175,Varsayımlar!$B:$Q,9,0))</f>
        <v/>
      </c>
      <c r="S1175" s="5" t="str">
        <f>IF(B1175="","",VLOOKUP(AC1175,Varsayımlar!$B:$Q,10,0))</f>
        <v/>
      </c>
      <c r="T1175" s="5" t="str">
        <f>IF(B1175="","",VLOOKUP(AC1175,Varsayımlar!$B:$Q,11,0))</f>
        <v/>
      </c>
      <c r="U1175" s="5" t="str">
        <f>IF(B1175="","",VLOOKUP(AC1175,Varsayımlar!$B:$Q,12,0))</f>
        <v/>
      </c>
      <c r="V1175" s="5" t="str">
        <f>IF(B1175="","",VLOOKUP(AC1175,Varsayımlar!$B:$Q,13,0))</f>
        <v/>
      </c>
      <c r="W1175" s="5" t="str">
        <f>IF(B1175="","",VLOOKUP(AC1175,Varsayımlar!$B:$Q,14,0))</f>
        <v/>
      </c>
      <c r="AA1175" s="5" t="str">
        <f>IF(B1175="","",VLOOKUP(AC1175,Varsayımlar!$B:$Q,15,0))</f>
        <v/>
      </c>
      <c r="AB1175" s="5" t="str">
        <f>IF(B1175="","",VLOOKUP(AC1175,Varsayımlar!$B:$Q,16,0))</f>
        <v/>
      </c>
      <c r="AC1175" s="5" t="str">
        <f t="shared" si="31"/>
        <v/>
      </c>
    </row>
    <row r="1176" spans="2:29" hidden="1" x14ac:dyDescent="0.25">
      <c r="C1176" s="3" t="str">
        <f>IF(B1176="","",VLOOKUP(AC1176,Varsayımlar!$B:$Q,3,0))</f>
        <v/>
      </c>
      <c r="H1176" s="2" t="str">
        <f>IF(B1176="","",VLOOKUP(AC1176,Varsayımlar!$B:$Q,5,0))</f>
        <v/>
      </c>
      <c r="J1176" s="2" t="str">
        <f>IF(B1176="","",VLOOKUP(AC1176,Varsayımlar!$B:$Q,6,0))</f>
        <v/>
      </c>
      <c r="P1176" s="2" t="str">
        <f>IF(B1176="","",VLOOKUP(AC1176,Varsayımlar!$B:$Q,7,0)*K1176)</f>
        <v/>
      </c>
      <c r="Q1176" s="2" t="str">
        <f>IF(B1176="","",VLOOKUP(AC1176,Varsayımlar!$B:$Q,8,0))</f>
        <v/>
      </c>
      <c r="R1176" s="2" t="str">
        <f>IF(B1176="","",VLOOKUP(AC1176,Varsayımlar!$B:$Q,9,0))</f>
        <v/>
      </c>
      <c r="S1176" s="2" t="str">
        <f>IF(B1176="","",VLOOKUP(AC1176,Varsayımlar!$B:$Q,10,0))</f>
        <v/>
      </c>
      <c r="T1176" s="2" t="str">
        <f>IF(B1176="","",VLOOKUP(AC1176,Varsayımlar!$B:$Q,11,0))</f>
        <v/>
      </c>
      <c r="U1176" s="2" t="str">
        <f>IF(B1176="","",VLOOKUP(AC1176,Varsayımlar!$B:$Q,12,0))</f>
        <v/>
      </c>
      <c r="V1176" s="2" t="str">
        <f>IF(B1176="","",VLOOKUP(AC1176,Varsayımlar!$B:$Q,13,0))</f>
        <v/>
      </c>
      <c r="W1176" s="2" t="str">
        <f>IF(B1176="","",VLOOKUP(AC1176,Varsayımlar!$B:$Q,14,0))</f>
        <v/>
      </c>
      <c r="AA1176" s="2" t="str">
        <f>IF(B1176="","",VLOOKUP(AC1176,Varsayımlar!$B:$Q,15,0))</f>
        <v/>
      </c>
      <c r="AB1176" s="2" t="str">
        <f>IF(B1176="","",VLOOKUP(AC1176,Varsayımlar!$B:$Q,16,0))</f>
        <v/>
      </c>
      <c r="AC1176" s="2" t="str">
        <f t="shared" si="31"/>
        <v/>
      </c>
    </row>
    <row r="1177" spans="2:29" hidden="1" x14ac:dyDescent="0.25">
      <c r="B1177" s="6"/>
      <c r="C1177" s="7" t="str">
        <f>IF(B1177="","",VLOOKUP(AC1177,Varsayımlar!$B:$Q,3,0))</f>
        <v/>
      </c>
      <c r="D1177" s="7"/>
      <c r="H1177" s="5" t="str">
        <f>IF(B1177="","",VLOOKUP(AC1177,Varsayımlar!$B:$Q,5,0))</f>
        <v/>
      </c>
      <c r="I1177" s="5"/>
      <c r="J1177" s="5" t="str">
        <f>IF(B1177="","",VLOOKUP(AC1177,Varsayımlar!$B:$Q,6,0))</f>
        <v/>
      </c>
      <c r="P1177" s="5" t="str">
        <f>IF(B1177="","",VLOOKUP(AC1177,Varsayımlar!$B:$Q,7,0)*K1177)</f>
        <v/>
      </c>
      <c r="Q1177" s="5" t="str">
        <f>IF(B1177="","",VLOOKUP(AC1177,Varsayımlar!$B:$Q,8,0))</f>
        <v/>
      </c>
      <c r="R1177" s="5" t="str">
        <f>IF(B1177="","",VLOOKUP(AC1177,Varsayımlar!$B:$Q,9,0))</f>
        <v/>
      </c>
      <c r="S1177" s="5" t="str">
        <f>IF(B1177="","",VLOOKUP(AC1177,Varsayımlar!$B:$Q,10,0))</f>
        <v/>
      </c>
      <c r="T1177" s="5" t="str">
        <f>IF(B1177="","",VLOOKUP(AC1177,Varsayımlar!$B:$Q,11,0))</f>
        <v/>
      </c>
      <c r="U1177" s="5" t="str">
        <f>IF(B1177="","",VLOOKUP(AC1177,Varsayımlar!$B:$Q,12,0))</f>
        <v/>
      </c>
      <c r="V1177" s="5" t="str">
        <f>IF(B1177="","",VLOOKUP(AC1177,Varsayımlar!$B:$Q,13,0))</f>
        <v/>
      </c>
      <c r="W1177" s="5" t="str">
        <f>IF(B1177="","",VLOOKUP(AC1177,Varsayımlar!$B:$Q,14,0))</f>
        <v/>
      </c>
      <c r="AA1177" s="5" t="str">
        <f>IF(B1177="","",VLOOKUP(AC1177,Varsayımlar!$B:$Q,15,0))</f>
        <v/>
      </c>
      <c r="AB1177" s="5" t="str">
        <f>IF(B1177="","",VLOOKUP(AC1177,Varsayımlar!$B:$Q,16,0))</f>
        <v/>
      </c>
      <c r="AC1177" s="5" t="str">
        <f t="shared" si="31"/>
        <v/>
      </c>
    </row>
    <row r="1178" spans="2:29" hidden="1" x14ac:dyDescent="0.25">
      <c r="C1178" s="3" t="str">
        <f>IF(B1178="","",VLOOKUP(AC1178,Varsayımlar!$B:$Q,3,0))</f>
        <v/>
      </c>
      <c r="H1178" s="2" t="str">
        <f>IF(B1178="","",VLOOKUP(AC1178,Varsayımlar!$B:$Q,5,0))</f>
        <v/>
      </c>
      <c r="J1178" s="2" t="str">
        <f>IF(B1178="","",VLOOKUP(AC1178,Varsayımlar!$B:$Q,6,0))</f>
        <v/>
      </c>
      <c r="P1178" s="2" t="str">
        <f>IF(B1178="","",VLOOKUP(AC1178,Varsayımlar!$B:$Q,7,0)*K1178)</f>
        <v/>
      </c>
      <c r="Q1178" s="2" t="str">
        <f>IF(B1178="","",VLOOKUP(AC1178,Varsayımlar!$B:$Q,8,0))</f>
        <v/>
      </c>
      <c r="R1178" s="2" t="str">
        <f>IF(B1178="","",VLOOKUP(AC1178,Varsayımlar!$B:$Q,9,0))</f>
        <v/>
      </c>
      <c r="S1178" s="2" t="str">
        <f>IF(B1178="","",VLOOKUP(AC1178,Varsayımlar!$B:$Q,10,0))</f>
        <v/>
      </c>
      <c r="T1178" s="2" t="str">
        <f>IF(B1178="","",VLOOKUP(AC1178,Varsayımlar!$B:$Q,11,0))</f>
        <v/>
      </c>
      <c r="U1178" s="2" t="str">
        <f>IF(B1178="","",VLOOKUP(AC1178,Varsayımlar!$B:$Q,12,0))</f>
        <v/>
      </c>
      <c r="V1178" s="2" t="str">
        <f>IF(B1178="","",VLOOKUP(AC1178,Varsayımlar!$B:$Q,13,0))</f>
        <v/>
      </c>
      <c r="W1178" s="2" t="str">
        <f>IF(B1178="","",VLOOKUP(AC1178,Varsayımlar!$B:$Q,14,0))</f>
        <v/>
      </c>
      <c r="AA1178" s="2" t="str">
        <f>IF(B1178="","",VLOOKUP(AC1178,Varsayımlar!$B:$Q,15,0))</f>
        <v/>
      </c>
      <c r="AB1178" s="2" t="str">
        <f>IF(B1178="","",VLOOKUP(AC1178,Varsayımlar!$B:$Q,16,0))</f>
        <v/>
      </c>
      <c r="AC1178" s="2" t="str">
        <f t="shared" si="31"/>
        <v/>
      </c>
    </row>
    <row r="1179" spans="2:29" hidden="1" x14ac:dyDescent="0.25">
      <c r="B1179" s="6"/>
      <c r="C1179" s="7" t="str">
        <f>IF(B1179="","",VLOOKUP(AC1179,Varsayımlar!$B:$Q,3,0))</f>
        <v/>
      </c>
      <c r="D1179" s="7"/>
      <c r="H1179" s="5" t="str">
        <f>IF(B1179="","",VLOOKUP(AC1179,Varsayımlar!$B:$Q,5,0))</f>
        <v/>
      </c>
      <c r="I1179" s="5"/>
      <c r="J1179" s="5" t="str">
        <f>IF(B1179="","",VLOOKUP(AC1179,Varsayımlar!$B:$Q,6,0))</f>
        <v/>
      </c>
      <c r="P1179" s="5" t="str">
        <f>IF(B1179="","",VLOOKUP(AC1179,Varsayımlar!$B:$Q,7,0)*K1179)</f>
        <v/>
      </c>
      <c r="Q1179" s="5" t="str">
        <f>IF(B1179="","",VLOOKUP(AC1179,Varsayımlar!$B:$Q,8,0))</f>
        <v/>
      </c>
      <c r="R1179" s="5" t="str">
        <f>IF(B1179="","",VLOOKUP(AC1179,Varsayımlar!$B:$Q,9,0))</f>
        <v/>
      </c>
      <c r="S1179" s="5" t="str">
        <f>IF(B1179="","",VLOOKUP(AC1179,Varsayımlar!$B:$Q,10,0))</f>
        <v/>
      </c>
      <c r="T1179" s="5" t="str">
        <f>IF(B1179="","",VLOOKUP(AC1179,Varsayımlar!$B:$Q,11,0))</f>
        <v/>
      </c>
      <c r="U1179" s="5" t="str">
        <f>IF(B1179="","",VLOOKUP(AC1179,Varsayımlar!$B:$Q,12,0))</f>
        <v/>
      </c>
      <c r="V1179" s="5" t="str">
        <f>IF(B1179="","",VLOOKUP(AC1179,Varsayımlar!$B:$Q,13,0))</f>
        <v/>
      </c>
      <c r="W1179" s="5" t="str">
        <f>IF(B1179="","",VLOOKUP(AC1179,Varsayımlar!$B:$Q,14,0))</f>
        <v/>
      </c>
      <c r="AA1179" s="5" t="str">
        <f>IF(B1179="","",VLOOKUP(AC1179,Varsayımlar!$B:$Q,15,0))</f>
        <v/>
      </c>
      <c r="AB1179" s="5" t="str">
        <f>IF(B1179="","",VLOOKUP(AC1179,Varsayımlar!$B:$Q,16,0))</f>
        <v/>
      </c>
      <c r="AC1179" s="5" t="str">
        <f t="shared" si="31"/>
        <v/>
      </c>
    </row>
    <row r="1180" spans="2:29" hidden="1" x14ac:dyDescent="0.25">
      <c r="C1180" s="3" t="str">
        <f>IF(B1180="","",VLOOKUP(AC1180,Varsayımlar!$B:$Q,3,0))</f>
        <v/>
      </c>
      <c r="H1180" s="2" t="str">
        <f>IF(B1180="","",VLOOKUP(AC1180,Varsayımlar!$B:$Q,5,0))</f>
        <v/>
      </c>
      <c r="J1180" s="2" t="str">
        <f>IF(B1180="","",VLOOKUP(AC1180,Varsayımlar!$B:$Q,6,0))</f>
        <v/>
      </c>
      <c r="P1180" s="2" t="str">
        <f>IF(B1180="","",VLOOKUP(AC1180,Varsayımlar!$B:$Q,7,0)*K1180)</f>
        <v/>
      </c>
      <c r="Q1180" s="2" t="str">
        <f>IF(B1180="","",VLOOKUP(AC1180,Varsayımlar!$B:$Q,8,0))</f>
        <v/>
      </c>
      <c r="R1180" s="2" t="str">
        <f>IF(B1180="","",VLOOKUP(AC1180,Varsayımlar!$B:$Q,9,0))</f>
        <v/>
      </c>
      <c r="S1180" s="2" t="str">
        <f>IF(B1180="","",VLOOKUP(AC1180,Varsayımlar!$B:$Q,10,0))</f>
        <v/>
      </c>
      <c r="T1180" s="2" t="str">
        <f>IF(B1180="","",VLOOKUP(AC1180,Varsayımlar!$B:$Q,11,0))</f>
        <v/>
      </c>
      <c r="U1180" s="2" t="str">
        <f>IF(B1180="","",VLOOKUP(AC1180,Varsayımlar!$B:$Q,12,0))</f>
        <v/>
      </c>
      <c r="V1180" s="2" t="str">
        <f>IF(B1180="","",VLOOKUP(AC1180,Varsayımlar!$B:$Q,13,0))</f>
        <v/>
      </c>
      <c r="W1180" s="2" t="str">
        <f>IF(B1180="","",VLOOKUP(AC1180,Varsayımlar!$B:$Q,14,0))</f>
        <v/>
      </c>
      <c r="AA1180" s="2" t="str">
        <f>IF(B1180="","",VLOOKUP(AC1180,Varsayımlar!$B:$Q,15,0))</f>
        <v/>
      </c>
      <c r="AB1180" s="2" t="str">
        <f>IF(B1180="","",VLOOKUP(AC1180,Varsayımlar!$B:$Q,16,0))</f>
        <v/>
      </c>
      <c r="AC1180" s="2" t="str">
        <f t="shared" si="31"/>
        <v/>
      </c>
    </row>
    <row r="1181" spans="2:29" hidden="1" x14ac:dyDescent="0.25">
      <c r="B1181" s="6"/>
      <c r="C1181" s="7" t="str">
        <f>IF(B1181="","",VLOOKUP(AC1181,Varsayımlar!$B:$Q,3,0))</f>
        <v/>
      </c>
      <c r="D1181" s="7"/>
      <c r="H1181" s="5" t="str">
        <f>IF(B1181="","",VLOOKUP(AC1181,Varsayımlar!$B:$Q,5,0))</f>
        <v/>
      </c>
      <c r="I1181" s="5"/>
      <c r="J1181" s="5" t="str">
        <f>IF(B1181="","",VLOOKUP(AC1181,Varsayımlar!$B:$Q,6,0))</f>
        <v/>
      </c>
      <c r="P1181" s="5" t="str">
        <f>IF(B1181="","",VLOOKUP(AC1181,Varsayımlar!$B:$Q,7,0)*K1181)</f>
        <v/>
      </c>
      <c r="Q1181" s="5" t="str">
        <f>IF(B1181="","",VLOOKUP(AC1181,Varsayımlar!$B:$Q,8,0))</f>
        <v/>
      </c>
      <c r="R1181" s="5" t="str">
        <f>IF(B1181="","",VLOOKUP(AC1181,Varsayımlar!$B:$Q,9,0))</f>
        <v/>
      </c>
      <c r="S1181" s="5" t="str">
        <f>IF(B1181="","",VLOOKUP(AC1181,Varsayımlar!$B:$Q,10,0))</f>
        <v/>
      </c>
      <c r="T1181" s="5" t="str">
        <f>IF(B1181="","",VLOOKUP(AC1181,Varsayımlar!$B:$Q,11,0))</f>
        <v/>
      </c>
      <c r="U1181" s="5" t="str">
        <f>IF(B1181="","",VLOOKUP(AC1181,Varsayımlar!$B:$Q,12,0))</f>
        <v/>
      </c>
      <c r="V1181" s="5" t="str">
        <f>IF(B1181="","",VLOOKUP(AC1181,Varsayımlar!$B:$Q,13,0))</f>
        <v/>
      </c>
      <c r="W1181" s="5" t="str">
        <f>IF(B1181="","",VLOOKUP(AC1181,Varsayımlar!$B:$Q,14,0))</f>
        <v/>
      </c>
      <c r="AA1181" s="5" t="str">
        <f>IF(B1181="","",VLOOKUP(AC1181,Varsayımlar!$B:$Q,15,0))</f>
        <v/>
      </c>
      <c r="AB1181" s="5" t="str">
        <f>IF(B1181="","",VLOOKUP(AC1181,Varsayımlar!$B:$Q,16,0))</f>
        <v/>
      </c>
      <c r="AC1181" s="5" t="str">
        <f t="shared" si="31"/>
        <v/>
      </c>
    </row>
    <row r="1182" spans="2:29" hidden="1" x14ac:dyDescent="0.25">
      <c r="C1182" s="3" t="str">
        <f>IF(B1182="","",VLOOKUP(AC1182,Varsayımlar!$B:$Q,3,0))</f>
        <v/>
      </c>
      <c r="H1182" s="2" t="str">
        <f>IF(B1182="","",VLOOKUP(AC1182,Varsayımlar!$B:$Q,5,0))</f>
        <v/>
      </c>
      <c r="J1182" s="2" t="str">
        <f>IF(B1182="","",VLOOKUP(AC1182,Varsayımlar!$B:$Q,6,0))</f>
        <v/>
      </c>
      <c r="P1182" s="2" t="str">
        <f>IF(B1182="","",VLOOKUP(AC1182,Varsayımlar!$B:$Q,7,0)*K1182)</f>
        <v/>
      </c>
      <c r="Q1182" s="2" t="str">
        <f>IF(B1182="","",VLOOKUP(AC1182,Varsayımlar!$B:$Q,8,0))</f>
        <v/>
      </c>
      <c r="R1182" s="2" t="str">
        <f>IF(B1182="","",VLOOKUP(AC1182,Varsayımlar!$B:$Q,9,0))</f>
        <v/>
      </c>
      <c r="S1182" s="2" t="str">
        <f>IF(B1182="","",VLOOKUP(AC1182,Varsayımlar!$B:$Q,10,0))</f>
        <v/>
      </c>
      <c r="T1182" s="2" t="str">
        <f>IF(B1182="","",VLOOKUP(AC1182,Varsayımlar!$B:$Q,11,0))</f>
        <v/>
      </c>
      <c r="U1182" s="2" t="str">
        <f>IF(B1182="","",VLOOKUP(AC1182,Varsayımlar!$B:$Q,12,0))</f>
        <v/>
      </c>
      <c r="V1182" s="2" t="str">
        <f>IF(B1182="","",VLOOKUP(AC1182,Varsayımlar!$B:$Q,13,0))</f>
        <v/>
      </c>
      <c r="W1182" s="2" t="str">
        <f>IF(B1182="","",VLOOKUP(AC1182,Varsayımlar!$B:$Q,14,0))</f>
        <v/>
      </c>
      <c r="AA1182" s="2" t="str">
        <f>IF(B1182="","",VLOOKUP(AC1182,Varsayımlar!$B:$Q,15,0))</f>
        <v/>
      </c>
      <c r="AB1182" s="2" t="str">
        <f>IF(B1182="","",VLOOKUP(AC1182,Varsayımlar!$B:$Q,16,0))</f>
        <v/>
      </c>
      <c r="AC1182" s="2" t="str">
        <f t="shared" si="31"/>
        <v/>
      </c>
    </row>
    <row r="1183" spans="2:29" hidden="1" x14ac:dyDescent="0.25">
      <c r="B1183" s="6"/>
      <c r="C1183" s="7" t="str">
        <f>IF(B1183="","",VLOOKUP(AC1183,Varsayımlar!$B:$Q,3,0))</f>
        <v/>
      </c>
      <c r="D1183" s="7"/>
      <c r="H1183" s="5" t="str">
        <f>IF(B1183="","",VLOOKUP(AC1183,Varsayımlar!$B:$Q,5,0))</f>
        <v/>
      </c>
      <c r="I1183" s="5"/>
      <c r="J1183" s="5" t="str">
        <f>IF(B1183="","",VLOOKUP(AC1183,Varsayımlar!$B:$Q,6,0))</f>
        <v/>
      </c>
      <c r="P1183" s="5" t="str">
        <f>IF(B1183="","",VLOOKUP(AC1183,Varsayımlar!$B:$Q,7,0)*K1183)</f>
        <v/>
      </c>
      <c r="Q1183" s="5" t="str">
        <f>IF(B1183="","",VLOOKUP(AC1183,Varsayımlar!$B:$Q,8,0))</f>
        <v/>
      </c>
      <c r="R1183" s="5" t="str">
        <f>IF(B1183="","",VLOOKUP(AC1183,Varsayımlar!$B:$Q,9,0))</f>
        <v/>
      </c>
      <c r="S1183" s="5" t="str">
        <f>IF(B1183="","",VLOOKUP(AC1183,Varsayımlar!$B:$Q,10,0))</f>
        <v/>
      </c>
      <c r="T1183" s="5" t="str">
        <f>IF(B1183="","",VLOOKUP(AC1183,Varsayımlar!$B:$Q,11,0))</f>
        <v/>
      </c>
      <c r="U1183" s="5" t="str">
        <f>IF(B1183="","",VLOOKUP(AC1183,Varsayımlar!$B:$Q,12,0))</f>
        <v/>
      </c>
      <c r="V1183" s="5" t="str">
        <f>IF(B1183="","",VLOOKUP(AC1183,Varsayımlar!$B:$Q,13,0))</f>
        <v/>
      </c>
      <c r="W1183" s="5" t="str">
        <f>IF(B1183="","",VLOOKUP(AC1183,Varsayımlar!$B:$Q,14,0))</f>
        <v/>
      </c>
      <c r="AA1183" s="5" t="str">
        <f>IF(B1183="","",VLOOKUP(AC1183,Varsayımlar!$B:$Q,15,0))</f>
        <v/>
      </c>
      <c r="AB1183" s="5" t="str">
        <f>IF(B1183="","",VLOOKUP(AC1183,Varsayımlar!$B:$Q,16,0))</f>
        <v/>
      </c>
      <c r="AC1183" s="5" t="str">
        <f t="shared" si="31"/>
        <v/>
      </c>
    </row>
    <row r="1184" spans="2:29" hidden="1" x14ac:dyDescent="0.25">
      <c r="C1184" s="3" t="str">
        <f>IF(B1184="","",VLOOKUP(AC1184,Varsayımlar!$B:$Q,3,0))</f>
        <v/>
      </c>
      <c r="H1184" s="2" t="str">
        <f>IF(B1184="","",VLOOKUP(AC1184,Varsayımlar!$B:$Q,5,0))</f>
        <v/>
      </c>
      <c r="J1184" s="2" t="str">
        <f>IF(B1184="","",VLOOKUP(AC1184,Varsayımlar!$B:$Q,6,0))</f>
        <v/>
      </c>
      <c r="P1184" s="2" t="str">
        <f>IF(B1184="","",VLOOKUP(AC1184,Varsayımlar!$B:$Q,7,0)*K1184)</f>
        <v/>
      </c>
      <c r="Q1184" s="2" t="str">
        <f>IF(B1184="","",VLOOKUP(AC1184,Varsayımlar!$B:$Q,8,0))</f>
        <v/>
      </c>
      <c r="R1184" s="2" t="str">
        <f>IF(B1184="","",VLOOKUP(AC1184,Varsayımlar!$B:$Q,9,0))</f>
        <v/>
      </c>
      <c r="S1184" s="2" t="str">
        <f>IF(B1184="","",VLOOKUP(AC1184,Varsayımlar!$B:$Q,10,0))</f>
        <v/>
      </c>
      <c r="T1184" s="2" t="str">
        <f>IF(B1184="","",VLOOKUP(AC1184,Varsayımlar!$B:$Q,11,0))</f>
        <v/>
      </c>
      <c r="U1184" s="2" t="str">
        <f>IF(B1184="","",VLOOKUP(AC1184,Varsayımlar!$B:$Q,12,0))</f>
        <v/>
      </c>
      <c r="V1184" s="2" t="str">
        <f>IF(B1184="","",VLOOKUP(AC1184,Varsayımlar!$B:$Q,13,0))</f>
        <v/>
      </c>
      <c r="W1184" s="2" t="str">
        <f>IF(B1184="","",VLOOKUP(AC1184,Varsayımlar!$B:$Q,14,0))</f>
        <v/>
      </c>
      <c r="AA1184" s="2" t="str">
        <f>IF(B1184="","",VLOOKUP(AC1184,Varsayımlar!$B:$Q,15,0))</f>
        <v/>
      </c>
      <c r="AB1184" s="2" t="str">
        <f>IF(B1184="","",VLOOKUP(AC1184,Varsayımlar!$B:$Q,16,0))</f>
        <v/>
      </c>
      <c r="AC1184" s="2" t="str">
        <f t="shared" si="31"/>
        <v/>
      </c>
    </row>
    <row r="1185" spans="2:29" hidden="1" x14ac:dyDescent="0.25">
      <c r="B1185" s="6"/>
      <c r="C1185" s="7" t="str">
        <f>IF(B1185="","",VLOOKUP(AC1185,Varsayımlar!$B:$Q,3,0))</f>
        <v/>
      </c>
      <c r="D1185" s="7"/>
      <c r="H1185" s="5" t="str">
        <f>IF(B1185="","",VLOOKUP(AC1185,Varsayımlar!$B:$Q,5,0))</f>
        <v/>
      </c>
      <c r="I1185" s="5"/>
      <c r="J1185" s="5" t="str">
        <f>IF(B1185="","",VLOOKUP(AC1185,Varsayımlar!$B:$Q,6,0))</f>
        <v/>
      </c>
      <c r="P1185" s="5" t="str">
        <f>IF(B1185="","",VLOOKUP(AC1185,Varsayımlar!$B:$Q,7,0)*K1185)</f>
        <v/>
      </c>
      <c r="Q1185" s="5" t="str">
        <f>IF(B1185="","",VLOOKUP(AC1185,Varsayımlar!$B:$Q,8,0))</f>
        <v/>
      </c>
      <c r="R1185" s="5" t="str">
        <f>IF(B1185="","",VLOOKUP(AC1185,Varsayımlar!$B:$Q,9,0))</f>
        <v/>
      </c>
      <c r="S1185" s="5" t="str">
        <f>IF(B1185="","",VLOOKUP(AC1185,Varsayımlar!$B:$Q,10,0))</f>
        <v/>
      </c>
      <c r="T1185" s="5" t="str">
        <f>IF(B1185="","",VLOOKUP(AC1185,Varsayımlar!$B:$Q,11,0))</f>
        <v/>
      </c>
      <c r="U1185" s="5" t="str">
        <f>IF(B1185="","",VLOOKUP(AC1185,Varsayımlar!$B:$Q,12,0))</f>
        <v/>
      </c>
      <c r="V1185" s="5" t="str">
        <f>IF(B1185="","",VLOOKUP(AC1185,Varsayımlar!$B:$Q,13,0))</f>
        <v/>
      </c>
      <c r="W1185" s="5" t="str">
        <f>IF(B1185="","",VLOOKUP(AC1185,Varsayımlar!$B:$Q,14,0))</f>
        <v/>
      </c>
      <c r="AA1185" s="5" t="str">
        <f>IF(B1185="","",VLOOKUP(AC1185,Varsayımlar!$B:$Q,15,0))</f>
        <v/>
      </c>
      <c r="AB1185" s="5" t="str">
        <f>IF(B1185="","",VLOOKUP(AC1185,Varsayımlar!$B:$Q,16,0))</f>
        <v/>
      </c>
      <c r="AC1185" s="5" t="str">
        <f t="shared" si="31"/>
        <v/>
      </c>
    </row>
    <row r="1186" spans="2:29" hidden="1" x14ac:dyDescent="0.25">
      <c r="C1186" s="3" t="str">
        <f>IF(B1186="","",VLOOKUP(AC1186,Varsayımlar!$B:$Q,3,0))</f>
        <v/>
      </c>
      <c r="H1186" s="2" t="str">
        <f>IF(B1186="","",VLOOKUP(AC1186,Varsayımlar!$B:$Q,5,0))</f>
        <v/>
      </c>
      <c r="J1186" s="2" t="str">
        <f>IF(B1186="","",VLOOKUP(AC1186,Varsayımlar!$B:$Q,6,0))</f>
        <v/>
      </c>
      <c r="P1186" s="2" t="str">
        <f>IF(B1186="","",VLOOKUP(AC1186,Varsayımlar!$B:$Q,7,0)*K1186)</f>
        <v/>
      </c>
      <c r="Q1186" s="2" t="str">
        <f>IF(B1186="","",VLOOKUP(AC1186,Varsayımlar!$B:$Q,8,0))</f>
        <v/>
      </c>
      <c r="R1186" s="2" t="str">
        <f>IF(B1186="","",VLOOKUP(AC1186,Varsayımlar!$B:$Q,9,0))</f>
        <v/>
      </c>
      <c r="S1186" s="2" t="str">
        <f>IF(B1186="","",VLOOKUP(AC1186,Varsayımlar!$B:$Q,10,0))</f>
        <v/>
      </c>
      <c r="T1186" s="2" t="str">
        <f>IF(B1186="","",VLOOKUP(AC1186,Varsayımlar!$B:$Q,11,0))</f>
        <v/>
      </c>
      <c r="U1186" s="2" t="str">
        <f>IF(B1186="","",VLOOKUP(AC1186,Varsayımlar!$B:$Q,12,0))</f>
        <v/>
      </c>
      <c r="V1186" s="2" t="str">
        <f>IF(B1186="","",VLOOKUP(AC1186,Varsayımlar!$B:$Q,13,0))</f>
        <v/>
      </c>
      <c r="W1186" s="2" t="str">
        <f>IF(B1186="","",VLOOKUP(AC1186,Varsayımlar!$B:$Q,14,0))</f>
        <v/>
      </c>
      <c r="AA1186" s="2" t="str">
        <f>IF(B1186="","",VLOOKUP(AC1186,Varsayımlar!$B:$Q,15,0))</f>
        <v/>
      </c>
      <c r="AB1186" s="2" t="str">
        <f>IF(B1186="","",VLOOKUP(AC1186,Varsayımlar!$B:$Q,16,0))</f>
        <v/>
      </c>
      <c r="AC1186" s="2" t="str">
        <f t="shared" si="31"/>
        <v/>
      </c>
    </row>
    <row r="1187" spans="2:29" hidden="1" x14ac:dyDescent="0.25">
      <c r="B1187" s="6"/>
      <c r="C1187" s="7" t="str">
        <f>IF(B1187="","",VLOOKUP(AC1187,Varsayımlar!$B:$Q,3,0))</f>
        <v/>
      </c>
      <c r="D1187" s="7"/>
      <c r="H1187" s="5" t="str">
        <f>IF(B1187="","",VLOOKUP(AC1187,Varsayımlar!$B:$Q,5,0))</f>
        <v/>
      </c>
      <c r="I1187" s="5"/>
      <c r="J1187" s="5" t="str">
        <f>IF(B1187="","",VLOOKUP(AC1187,Varsayımlar!$B:$Q,6,0))</f>
        <v/>
      </c>
      <c r="P1187" s="5" t="str">
        <f>IF(B1187="","",VLOOKUP(AC1187,Varsayımlar!$B:$Q,7,0)*K1187)</f>
        <v/>
      </c>
      <c r="Q1187" s="5" t="str">
        <f>IF(B1187="","",VLOOKUP(AC1187,Varsayımlar!$B:$Q,8,0))</f>
        <v/>
      </c>
      <c r="R1187" s="5" t="str">
        <f>IF(B1187="","",VLOOKUP(AC1187,Varsayımlar!$B:$Q,9,0))</f>
        <v/>
      </c>
      <c r="S1187" s="5" t="str">
        <f>IF(B1187="","",VLOOKUP(AC1187,Varsayımlar!$B:$Q,10,0))</f>
        <v/>
      </c>
      <c r="T1187" s="5" t="str">
        <f>IF(B1187="","",VLOOKUP(AC1187,Varsayımlar!$B:$Q,11,0))</f>
        <v/>
      </c>
      <c r="U1187" s="5" t="str">
        <f>IF(B1187="","",VLOOKUP(AC1187,Varsayımlar!$B:$Q,12,0))</f>
        <v/>
      </c>
      <c r="V1187" s="5" t="str">
        <f>IF(B1187="","",VLOOKUP(AC1187,Varsayımlar!$B:$Q,13,0))</f>
        <v/>
      </c>
      <c r="W1187" s="5" t="str">
        <f>IF(B1187="","",VLOOKUP(AC1187,Varsayımlar!$B:$Q,14,0))</f>
        <v/>
      </c>
      <c r="AA1187" s="5" t="str">
        <f>IF(B1187="","",VLOOKUP(AC1187,Varsayımlar!$B:$Q,15,0))</f>
        <v/>
      </c>
      <c r="AB1187" s="5" t="str">
        <f>IF(B1187="","",VLOOKUP(AC1187,Varsayımlar!$B:$Q,16,0))</f>
        <v/>
      </c>
      <c r="AC1187" s="5" t="str">
        <f t="shared" si="31"/>
        <v/>
      </c>
    </row>
    <row r="1188" spans="2:29" hidden="1" x14ac:dyDescent="0.25">
      <c r="C1188" s="3" t="str">
        <f>IF(B1188="","",VLOOKUP(AC1188,Varsayımlar!$B:$Q,3,0))</f>
        <v/>
      </c>
      <c r="H1188" s="2" t="str">
        <f>IF(B1188="","",VLOOKUP(AC1188,Varsayımlar!$B:$Q,5,0))</f>
        <v/>
      </c>
      <c r="J1188" s="2" t="str">
        <f>IF(B1188="","",VLOOKUP(AC1188,Varsayımlar!$B:$Q,6,0))</f>
        <v/>
      </c>
      <c r="P1188" s="2" t="str">
        <f>IF(B1188="","",VLOOKUP(AC1188,Varsayımlar!$B:$Q,7,0)*K1188)</f>
        <v/>
      </c>
      <c r="Q1188" s="2" t="str">
        <f>IF(B1188="","",VLOOKUP(AC1188,Varsayımlar!$B:$Q,8,0))</f>
        <v/>
      </c>
      <c r="R1188" s="2" t="str">
        <f>IF(B1188="","",VLOOKUP(AC1188,Varsayımlar!$B:$Q,9,0))</f>
        <v/>
      </c>
      <c r="S1188" s="2" t="str">
        <f>IF(B1188="","",VLOOKUP(AC1188,Varsayımlar!$B:$Q,10,0))</f>
        <v/>
      </c>
      <c r="T1188" s="2" t="str">
        <f>IF(B1188="","",VLOOKUP(AC1188,Varsayımlar!$B:$Q,11,0))</f>
        <v/>
      </c>
      <c r="U1188" s="2" t="str">
        <f>IF(B1188="","",VLOOKUP(AC1188,Varsayımlar!$B:$Q,12,0))</f>
        <v/>
      </c>
      <c r="V1188" s="2" t="str">
        <f>IF(B1188="","",VLOOKUP(AC1188,Varsayımlar!$B:$Q,13,0))</f>
        <v/>
      </c>
      <c r="W1188" s="2" t="str">
        <f>IF(B1188="","",VLOOKUP(AC1188,Varsayımlar!$B:$Q,14,0))</f>
        <v/>
      </c>
      <c r="AA1188" s="2" t="str">
        <f>IF(B1188="","",VLOOKUP(AC1188,Varsayımlar!$B:$Q,15,0))</f>
        <v/>
      </c>
      <c r="AB1188" s="2" t="str">
        <f>IF(B1188="","",VLOOKUP(AC1188,Varsayımlar!$B:$Q,16,0))</f>
        <v/>
      </c>
      <c r="AC1188" s="2" t="str">
        <f t="shared" si="31"/>
        <v/>
      </c>
    </row>
    <row r="1189" spans="2:29" hidden="1" x14ac:dyDescent="0.25">
      <c r="B1189" s="6"/>
      <c r="C1189" s="7" t="str">
        <f>IF(B1189="","",VLOOKUP(AC1189,Varsayımlar!$B:$Q,3,0))</f>
        <v/>
      </c>
      <c r="D1189" s="7"/>
      <c r="H1189" s="5" t="str">
        <f>IF(B1189="","",VLOOKUP(AC1189,Varsayımlar!$B:$Q,5,0))</f>
        <v/>
      </c>
      <c r="I1189" s="5"/>
      <c r="J1189" s="5" t="str">
        <f>IF(B1189="","",VLOOKUP(AC1189,Varsayımlar!$B:$Q,6,0))</f>
        <v/>
      </c>
      <c r="P1189" s="5" t="str">
        <f>IF(B1189="","",VLOOKUP(AC1189,Varsayımlar!$B:$Q,7,0)*K1189)</f>
        <v/>
      </c>
      <c r="Q1189" s="5" t="str">
        <f>IF(B1189="","",VLOOKUP(AC1189,Varsayımlar!$B:$Q,8,0))</f>
        <v/>
      </c>
      <c r="R1189" s="5" t="str">
        <f>IF(B1189="","",VLOOKUP(AC1189,Varsayımlar!$B:$Q,9,0))</f>
        <v/>
      </c>
      <c r="S1189" s="5" t="str">
        <f>IF(B1189="","",VLOOKUP(AC1189,Varsayımlar!$B:$Q,10,0))</f>
        <v/>
      </c>
      <c r="T1189" s="5" t="str">
        <f>IF(B1189="","",VLOOKUP(AC1189,Varsayımlar!$B:$Q,11,0))</f>
        <v/>
      </c>
      <c r="U1189" s="5" t="str">
        <f>IF(B1189="","",VLOOKUP(AC1189,Varsayımlar!$B:$Q,12,0))</f>
        <v/>
      </c>
      <c r="V1189" s="5" t="str">
        <f>IF(B1189="","",VLOOKUP(AC1189,Varsayımlar!$B:$Q,13,0))</f>
        <v/>
      </c>
      <c r="W1189" s="5" t="str">
        <f>IF(B1189="","",VLOOKUP(AC1189,Varsayımlar!$B:$Q,14,0))</f>
        <v/>
      </c>
      <c r="AA1189" s="5" t="str">
        <f>IF(B1189="","",VLOOKUP(AC1189,Varsayımlar!$B:$Q,15,0))</f>
        <v/>
      </c>
      <c r="AB1189" s="5" t="str">
        <f>IF(B1189="","",VLOOKUP(AC1189,Varsayımlar!$B:$Q,16,0))</f>
        <v/>
      </c>
      <c r="AC1189" s="5" t="str">
        <f t="shared" si="31"/>
        <v/>
      </c>
    </row>
    <row r="1190" spans="2:29" hidden="1" x14ac:dyDescent="0.25">
      <c r="C1190" s="3" t="str">
        <f>IF(B1190="","",VLOOKUP(AC1190,Varsayımlar!$B:$Q,3,0))</f>
        <v/>
      </c>
      <c r="H1190" s="2" t="str">
        <f>IF(B1190="","",VLOOKUP(AC1190,Varsayımlar!$B:$Q,5,0))</f>
        <v/>
      </c>
      <c r="J1190" s="2" t="str">
        <f>IF(B1190="","",VLOOKUP(AC1190,Varsayımlar!$B:$Q,6,0))</f>
        <v/>
      </c>
      <c r="P1190" s="2" t="str">
        <f>IF(B1190="","",VLOOKUP(AC1190,Varsayımlar!$B:$Q,7,0)*K1190)</f>
        <v/>
      </c>
      <c r="Q1190" s="2" t="str">
        <f>IF(B1190="","",VLOOKUP(AC1190,Varsayımlar!$B:$Q,8,0))</f>
        <v/>
      </c>
      <c r="R1190" s="2" t="str">
        <f>IF(B1190="","",VLOOKUP(AC1190,Varsayımlar!$B:$Q,9,0))</f>
        <v/>
      </c>
      <c r="S1190" s="2" t="str">
        <f>IF(B1190="","",VLOOKUP(AC1190,Varsayımlar!$B:$Q,10,0))</f>
        <v/>
      </c>
      <c r="T1190" s="2" t="str">
        <f>IF(B1190="","",VLOOKUP(AC1190,Varsayımlar!$B:$Q,11,0))</f>
        <v/>
      </c>
      <c r="U1190" s="2" t="str">
        <f>IF(B1190="","",VLOOKUP(AC1190,Varsayımlar!$B:$Q,12,0))</f>
        <v/>
      </c>
      <c r="V1190" s="2" t="str">
        <f>IF(B1190="","",VLOOKUP(AC1190,Varsayımlar!$B:$Q,13,0))</f>
        <v/>
      </c>
      <c r="W1190" s="2" t="str">
        <f>IF(B1190="","",VLOOKUP(AC1190,Varsayımlar!$B:$Q,14,0))</f>
        <v/>
      </c>
      <c r="AA1190" s="2" t="str">
        <f>IF(B1190="","",VLOOKUP(AC1190,Varsayımlar!$B:$Q,15,0))</f>
        <v/>
      </c>
      <c r="AB1190" s="2" t="str">
        <f>IF(B1190="","",VLOOKUP(AC1190,Varsayımlar!$B:$Q,16,0))</f>
        <v/>
      </c>
      <c r="AC1190" s="2" t="str">
        <f t="shared" si="31"/>
        <v/>
      </c>
    </row>
    <row r="1191" spans="2:29" hidden="1" x14ac:dyDescent="0.25">
      <c r="B1191" s="6"/>
      <c r="C1191" s="7" t="str">
        <f>IF(B1191="","",VLOOKUP(AC1191,Varsayımlar!$B:$Q,3,0))</f>
        <v/>
      </c>
      <c r="D1191" s="7"/>
      <c r="H1191" s="5" t="str">
        <f>IF(B1191="","",VLOOKUP(AC1191,Varsayımlar!$B:$Q,5,0))</f>
        <v/>
      </c>
      <c r="I1191" s="5"/>
      <c r="J1191" s="5" t="str">
        <f>IF(B1191="","",VLOOKUP(AC1191,Varsayımlar!$B:$Q,6,0))</f>
        <v/>
      </c>
      <c r="P1191" s="5" t="str">
        <f>IF(B1191="","",VLOOKUP(AC1191,Varsayımlar!$B:$Q,7,0)*K1191)</f>
        <v/>
      </c>
      <c r="Q1191" s="5" t="str">
        <f>IF(B1191="","",VLOOKUP(AC1191,Varsayımlar!$B:$Q,8,0))</f>
        <v/>
      </c>
      <c r="R1191" s="5" t="str">
        <f>IF(B1191="","",VLOOKUP(AC1191,Varsayımlar!$B:$Q,9,0))</f>
        <v/>
      </c>
      <c r="S1191" s="5" t="str">
        <f>IF(B1191="","",VLOOKUP(AC1191,Varsayımlar!$B:$Q,10,0))</f>
        <v/>
      </c>
      <c r="T1191" s="5" t="str">
        <f>IF(B1191="","",VLOOKUP(AC1191,Varsayımlar!$B:$Q,11,0))</f>
        <v/>
      </c>
      <c r="U1191" s="5" t="str">
        <f>IF(B1191="","",VLOOKUP(AC1191,Varsayımlar!$B:$Q,12,0))</f>
        <v/>
      </c>
      <c r="V1191" s="5" t="str">
        <f>IF(B1191="","",VLOOKUP(AC1191,Varsayımlar!$B:$Q,13,0))</f>
        <v/>
      </c>
      <c r="W1191" s="5" t="str">
        <f>IF(B1191="","",VLOOKUP(AC1191,Varsayımlar!$B:$Q,14,0))</f>
        <v/>
      </c>
      <c r="AA1191" s="5" t="str">
        <f>IF(B1191="","",VLOOKUP(AC1191,Varsayımlar!$B:$Q,15,0))</f>
        <v/>
      </c>
      <c r="AB1191" s="5" t="str">
        <f>IF(B1191="","",VLOOKUP(AC1191,Varsayımlar!$B:$Q,16,0))</f>
        <v/>
      </c>
      <c r="AC1191" s="5" t="str">
        <f t="shared" si="31"/>
        <v/>
      </c>
    </row>
    <row r="1192" spans="2:29" hidden="1" x14ac:dyDescent="0.25">
      <c r="C1192" s="3" t="str">
        <f>IF(B1192="","",VLOOKUP(AC1192,Varsayımlar!$B:$Q,3,0))</f>
        <v/>
      </c>
      <c r="H1192" s="2" t="str">
        <f>IF(B1192="","",VLOOKUP(AC1192,Varsayımlar!$B:$Q,5,0))</f>
        <v/>
      </c>
      <c r="J1192" s="2" t="str">
        <f>IF(B1192="","",VLOOKUP(AC1192,Varsayımlar!$B:$Q,6,0))</f>
        <v/>
      </c>
      <c r="P1192" s="2" t="str">
        <f>IF(B1192="","",VLOOKUP(AC1192,Varsayımlar!$B:$Q,7,0)*K1192)</f>
        <v/>
      </c>
      <c r="Q1192" s="2" t="str">
        <f>IF(B1192="","",VLOOKUP(AC1192,Varsayımlar!$B:$Q,8,0))</f>
        <v/>
      </c>
      <c r="R1192" s="2" t="str">
        <f>IF(B1192="","",VLOOKUP(AC1192,Varsayımlar!$B:$Q,9,0))</f>
        <v/>
      </c>
      <c r="S1192" s="2" t="str">
        <f>IF(B1192="","",VLOOKUP(AC1192,Varsayımlar!$B:$Q,10,0))</f>
        <v/>
      </c>
      <c r="T1192" s="2" t="str">
        <f>IF(B1192="","",VLOOKUP(AC1192,Varsayımlar!$B:$Q,11,0))</f>
        <v/>
      </c>
      <c r="U1192" s="2" t="str">
        <f>IF(B1192="","",VLOOKUP(AC1192,Varsayımlar!$B:$Q,12,0))</f>
        <v/>
      </c>
      <c r="V1192" s="2" t="str">
        <f>IF(B1192="","",VLOOKUP(AC1192,Varsayımlar!$B:$Q,13,0))</f>
        <v/>
      </c>
      <c r="W1192" s="2" t="str">
        <f>IF(B1192="","",VLOOKUP(AC1192,Varsayımlar!$B:$Q,14,0))</f>
        <v/>
      </c>
      <c r="AA1192" s="2" t="str">
        <f>IF(B1192="","",VLOOKUP(AC1192,Varsayımlar!$B:$Q,15,0))</f>
        <v/>
      </c>
      <c r="AB1192" s="2" t="str">
        <f>IF(B1192="","",VLOOKUP(AC1192,Varsayımlar!$B:$Q,16,0))</f>
        <v/>
      </c>
      <c r="AC1192" s="2" t="str">
        <f t="shared" si="31"/>
        <v/>
      </c>
    </row>
    <row r="1193" spans="2:29" hidden="1" x14ac:dyDescent="0.25">
      <c r="B1193" s="6"/>
      <c r="C1193" s="7" t="str">
        <f>IF(B1193="","",VLOOKUP(AC1193,Varsayımlar!$B:$Q,3,0))</f>
        <v/>
      </c>
      <c r="D1193" s="7"/>
      <c r="H1193" s="5" t="str">
        <f>IF(B1193="","",VLOOKUP(AC1193,Varsayımlar!$B:$Q,5,0))</f>
        <v/>
      </c>
      <c r="I1193" s="5"/>
      <c r="J1193" s="5" t="str">
        <f>IF(B1193="","",VLOOKUP(AC1193,Varsayımlar!$B:$Q,6,0))</f>
        <v/>
      </c>
      <c r="P1193" s="5" t="str">
        <f>IF(B1193="","",VLOOKUP(AC1193,Varsayımlar!$B:$Q,7,0)*K1193)</f>
        <v/>
      </c>
      <c r="Q1193" s="5" t="str">
        <f>IF(B1193="","",VLOOKUP(AC1193,Varsayımlar!$B:$Q,8,0))</f>
        <v/>
      </c>
      <c r="R1193" s="5" t="str">
        <f>IF(B1193="","",VLOOKUP(AC1193,Varsayımlar!$B:$Q,9,0))</f>
        <v/>
      </c>
      <c r="S1193" s="5" t="str">
        <f>IF(B1193="","",VLOOKUP(AC1193,Varsayımlar!$B:$Q,10,0))</f>
        <v/>
      </c>
      <c r="T1193" s="5" t="str">
        <f>IF(B1193="","",VLOOKUP(AC1193,Varsayımlar!$B:$Q,11,0))</f>
        <v/>
      </c>
      <c r="U1193" s="5" t="str">
        <f>IF(B1193="","",VLOOKUP(AC1193,Varsayımlar!$B:$Q,12,0))</f>
        <v/>
      </c>
      <c r="V1193" s="5" t="str">
        <f>IF(B1193="","",VLOOKUP(AC1193,Varsayımlar!$B:$Q,13,0))</f>
        <v/>
      </c>
      <c r="W1193" s="5" t="str">
        <f>IF(B1193="","",VLOOKUP(AC1193,Varsayımlar!$B:$Q,14,0))</f>
        <v/>
      </c>
      <c r="AA1193" s="5" t="str">
        <f>IF(B1193="","",VLOOKUP(AC1193,Varsayımlar!$B:$Q,15,0))</f>
        <v/>
      </c>
      <c r="AB1193" s="5" t="str">
        <f>IF(B1193="","",VLOOKUP(AC1193,Varsayımlar!$B:$Q,16,0))</f>
        <v/>
      </c>
      <c r="AC1193" s="5" t="str">
        <f t="shared" si="31"/>
        <v/>
      </c>
    </row>
    <row r="1194" spans="2:29" hidden="1" x14ac:dyDescent="0.25">
      <c r="C1194" s="3" t="str">
        <f>IF(B1194="","",VLOOKUP(AC1194,Varsayımlar!$B:$Q,3,0))</f>
        <v/>
      </c>
      <c r="H1194" s="2" t="str">
        <f>IF(B1194="","",VLOOKUP(AC1194,Varsayımlar!$B:$Q,5,0))</f>
        <v/>
      </c>
      <c r="J1194" s="2" t="str">
        <f>IF(B1194="","",VLOOKUP(AC1194,Varsayımlar!$B:$Q,6,0))</f>
        <v/>
      </c>
      <c r="P1194" s="2" t="str">
        <f>IF(B1194="","",VLOOKUP(AC1194,Varsayımlar!$B:$Q,7,0)*K1194)</f>
        <v/>
      </c>
      <c r="Q1194" s="2" t="str">
        <f>IF(B1194="","",VLOOKUP(AC1194,Varsayımlar!$B:$Q,8,0))</f>
        <v/>
      </c>
      <c r="R1194" s="2" t="str">
        <f>IF(B1194="","",VLOOKUP(AC1194,Varsayımlar!$B:$Q,9,0))</f>
        <v/>
      </c>
      <c r="S1194" s="2" t="str">
        <f>IF(B1194="","",VLOOKUP(AC1194,Varsayımlar!$B:$Q,10,0))</f>
        <v/>
      </c>
      <c r="T1194" s="2" t="str">
        <f>IF(B1194="","",VLOOKUP(AC1194,Varsayımlar!$B:$Q,11,0))</f>
        <v/>
      </c>
      <c r="U1194" s="2" t="str">
        <f>IF(B1194="","",VLOOKUP(AC1194,Varsayımlar!$B:$Q,12,0))</f>
        <v/>
      </c>
      <c r="V1194" s="2" t="str">
        <f>IF(B1194="","",VLOOKUP(AC1194,Varsayımlar!$B:$Q,13,0))</f>
        <v/>
      </c>
      <c r="W1194" s="2" t="str">
        <f>IF(B1194="","",VLOOKUP(AC1194,Varsayımlar!$B:$Q,14,0))</f>
        <v/>
      </c>
      <c r="AA1194" s="2" t="str">
        <f>IF(B1194="","",VLOOKUP(AC1194,Varsayımlar!$B:$Q,15,0))</f>
        <v/>
      </c>
      <c r="AB1194" s="2" t="str">
        <f>IF(B1194="","",VLOOKUP(AC1194,Varsayımlar!$B:$Q,16,0))</f>
        <v/>
      </c>
      <c r="AC1194" s="2" t="str">
        <f t="shared" si="31"/>
        <v/>
      </c>
    </row>
    <row r="1195" spans="2:29" hidden="1" x14ac:dyDescent="0.25">
      <c r="B1195" s="6"/>
      <c r="C1195" s="7" t="str">
        <f>IF(B1195="","",VLOOKUP(AC1195,Varsayımlar!$B:$Q,3,0))</f>
        <v/>
      </c>
      <c r="D1195" s="7"/>
      <c r="H1195" s="5" t="str">
        <f>IF(B1195="","",VLOOKUP(AC1195,Varsayımlar!$B:$Q,5,0))</f>
        <v/>
      </c>
      <c r="I1195" s="5"/>
      <c r="J1195" s="5" t="str">
        <f>IF(B1195="","",VLOOKUP(AC1195,Varsayımlar!$B:$Q,6,0))</f>
        <v/>
      </c>
      <c r="P1195" s="5" t="str">
        <f>IF(B1195="","",VLOOKUP(AC1195,Varsayımlar!$B:$Q,7,0)*K1195)</f>
        <v/>
      </c>
      <c r="Q1195" s="5" t="str">
        <f>IF(B1195="","",VLOOKUP(AC1195,Varsayımlar!$B:$Q,8,0))</f>
        <v/>
      </c>
      <c r="R1195" s="5" t="str">
        <f>IF(B1195="","",VLOOKUP(AC1195,Varsayımlar!$B:$Q,9,0))</f>
        <v/>
      </c>
      <c r="S1195" s="5" t="str">
        <f>IF(B1195="","",VLOOKUP(AC1195,Varsayımlar!$B:$Q,10,0))</f>
        <v/>
      </c>
      <c r="T1195" s="5" t="str">
        <f>IF(B1195="","",VLOOKUP(AC1195,Varsayımlar!$B:$Q,11,0))</f>
        <v/>
      </c>
      <c r="U1195" s="5" t="str">
        <f>IF(B1195="","",VLOOKUP(AC1195,Varsayımlar!$B:$Q,12,0))</f>
        <v/>
      </c>
      <c r="V1195" s="5" t="str">
        <f>IF(B1195="","",VLOOKUP(AC1195,Varsayımlar!$B:$Q,13,0))</f>
        <v/>
      </c>
      <c r="W1195" s="5" t="str">
        <f>IF(B1195="","",VLOOKUP(AC1195,Varsayımlar!$B:$Q,14,0))</f>
        <v/>
      </c>
      <c r="AA1195" s="5" t="str">
        <f>IF(B1195="","",VLOOKUP(AC1195,Varsayımlar!$B:$Q,15,0))</f>
        <v/>
      </c>
      <c r="AB1195" s="5" t="str">
        <f>IF(B1195="","",VLOOKUP(AC1195,Varsayımlar!$B:$Q,16,0))</f>
        <v/>
      </c>
      <c r="AC1195" s="5" t="str">
        <f t="shared" si="31"/>
        <v/>
      </c>
    </row>
    <row r="1196" spans="2:29" hidden="1" x14ac:dyDescent="0.25">
      <c r="C1196" s="3" t="str">
        <f>IF(B1196="","",VLOOKUP(AC1196,Varsayımlar!$B:$Q,3,0))</f>
        <v/>
      </c>
      <c r="H1196" s="2" t="str">
        <f>IF(B1196="","",VLOOKUP(AC1196,Varsayımlar!$B:$Q,5,0))</f>
        <v/>
      </c>
      <c r="J1196" s="2" t="str">
        <f>IF(B1196="","",VLOOKUP(AC1196,Varsayımlar!$B:$Q,6,0))</f>
        <v/>
      </c>
      <c r="P1196" s="2" t="str">
        <f>IF(B1196="","",VLOOKUP(AC1196,Varsayımlar!$B:$Q,7,0)*K1196)</f>
        <v/>
      </c>
      <c r="Q1196" s="2" t="str">
        <f>IF(B1196="","",VLOOKUP(AC1196,Varsayımlar!$B:$Q,8,0))</f>
        <v/>
      </c>
      <c r="R1196" s="2" t="str">
        <f>IF(B1196="","",VLOOKUP(AC1196,Varsayımlar!$B:$Q,9,0))</f>
        <v/>
      </c>
      <c r="S1196" s="2" t="str">
        <f>IF(B1196="","",VLOOKUP(AC1196,Varsayımlar!$B:$Q,10,0))</f>
        <v/>
      </c>
      <c r="T1196" s="2" t="str">
        <f>IF(B1196="","",VLOOKUP(AC1196,Varsayımlar!$B:$Q,11,0))</f>
        <v/>
      </c>
      <c r="U1196" s="2" t="str">
        <f>IF(B1196="","",VLOOKUP(AC1196,Varsayımlar!$B:$Q,12,0))</f>
        <v/>
      </c>
      <c r="V1196" s="2" t="str">
        <f>IF(B1196="","",VLOOKUP(AC1196,Varsayımlar!$B:$Q,13,0))</f>
        <v/>
      </c>
      <c r="W1196" s="2" t="str">
        <f>IF(B1196="","",VLOOKUP(AC1196,Varsayımlar!$B:$Q,14,0))</f>
        <v/>
      </c>
      <c r="AA1196" s="2" t="str">
        <f>IF(B1196="","",VLOOKUP(AC1196,Varsayımlar!$B:$Q,15,0))</f>
        <v/>
      </c>
      <c r="AB1196" s="2" t="str">
        <f>IF(B1196="","",VLOOKUP(AC1196,Varsayımlar!$B:$Q,16,0))</f>
        <v/>
      </c>
      <c r="AC1196" s="2" t="str">
        <f t="shared" si="31"/>
        <v/>
      </c>
    </row>
    <row r="1197" spans="2:29" hidden="1" x14ac:dyDescent="0.25">
      <c r="B1197" s="6"/>
      <c r="C1197" s="7" t="str">
        <f>IF(B1197="","",VLOOKUP(AC1197,Varsayımlar!$B:$Q,3,0))</f>
        <v/>
      </c>
      <c r="D1197" s="7"/>
      <c r="H1197" s="5" t="str">
        <f>IF(B1197="","",VLOOKUP(AC1197,Varsayımlar!$B:$Q,5,0))</f>
        <v/>
      </c>
      <c r="I1197" s="5"/>
      <c r="J1197" s="5" t="str">
        <f>IF(B1197="","",VLOOKUP(AC1197,Varsayımlar!$B:$Q,6,0))</f>
        <v/>
      </c>
      <c r="P1197" s="5" t="str">
        <f>IF(B1197="","",VLOOKUP(AC1197,Varsayımlar!$B:$Q,7,0)*K1197)</f>
        <v/>
      </c>
      <c r="Q1197" s="5" t="str">
        <f>IF(B1197="","",VLOOKUP(AC1197,Varsayımlar!$B:$Q,8,0))</f>
        <v/>
      </c>
      <c r="R1197" s="5" t="str">
        <f>IF(B1197="","",VLOOKUP(AC1197,Varsayımlar!$B:$Q,9,0))</f>
        <v/>
      </c>
      <c r="S1197" s="5" t="str">
        <f>IF(B1197="","",VLOOKUP(AC1197,Varsayımlar!$B:$Q,10,0))</f>
        <v/>
      </c>
      <c r="T1197" s="5" t="str">
        <f>IF(B1197="","",VLOOKUP(AC1197,Varsayımlar!$B:$Q,11,0))</f>
        <v/>
      </c>
      <c r="U1197" s="5" t="str">
        <f>IF(B1197="","",VLOOKUP(AC1197,Varsayımlar!$B:$Q,12,0))</f>
        <v/>
      </c>
      <c r="V1197" s="5" t="str">
        <f>IF(B1197="","",VLOOKUP(AC1197,Varsayımlar!$B:$Q,13,0))</f>
        <v/>
      </c>
      <c r="W1197" s="5" t="str">
        <f>IF(B1197="","",VLOOKUP(AC1197,Varsayımlar!$B:$Q,14,0))</f>
        <v/>
      </c>
      <c r="AA1197" s="5" t="str">
        <f>IF(B1197="","",VLOOKUP(AC1197,Varsayımlar!$B:$Q,15,0))</f>
        <v/>
      </c>
      <c r="AB1197" s="5" t="str">
        <f>IF(B1197="","",VLOOKUP(AC1197,Varsayımlar!$B:$Q,16,0))</f>
        <v/>
      </c>
      <c r="AC1197" s="5" t="str">
        <f t="shared" si="31"/>
        <v/>
      </c>
    </row>
    <row r="1198" spans="2:29" hidden="1" x14ac:dyDescent="0.25">
      <c r="C1198" s="3" t="str">
        <f>IF(B1198="","",VLOOKUP(AC1198,Varsayımlar!$B:$Q,3,0))</f>
        <v/>
      </c>
      <c r="H1198" s="2" t="str">
        <f>IF(B1198="","",VLOOKUP(AC1198,Varsayımlar!$B:$Q,5,0))</f>
        <v/>
      </c>
      <c r="J1198" s="2" t="str">
        <f>IF(B1198="","",VLOOKUP(AC1198,Varsayımlar!$B:$Q,6,0))</f>
        <v/>
      </c>
      <c r="P1198" s="2" t="str">
        <f>IF(B1198="","",VLOOKUP(AC1198,Varsayımlar!$B:$Q,7,0)*K1198)</f>
        <v/>
      </c>
      <c r="Q1198" s="2" t="str">
        <f>IF(B1198="","",VLOOKUP(AC1198,Varsayımlar!$B:$Q,8,0))</f>
        <v/>
      </c>
      <c r="R1198" s="2" t="str">
        <f>IF(B1198="","",VLOOKUP(AC1198,Varsayımlar!$B:$Q,9,0))</f>
        <v/>
      </c>
      <c r="S1198" s="2" t="str">
        <f>IF(B1198="","",VLOOKUP(AC1198,Varsayımlar!$B:$Q,10,0))</f>
        <v/>
      </c>
      <c r="T1198" s="2" t="str">
        <f>IF(B1198="","",VLOOKUP(AC1198,Varsayımlar!$B:$Q,11,0))</f>
        <v/>
      </c>
      <c r="U1198" s="2" t="str">
        <f>IF(B1198="","",VLOOKUP(AC1198,Varsayımlar!$B:$Q,12,0))</f>
        <v/>
      </c>
      <c r="V1198" s="2" t="str">
        <f>IF(B1198="","",VLOOKUP(AC1198,Varsayımlar!$B:$Q,13,0))</f>
        <v/>
      </c>
      <c r="W1198" s="2" t="str">
        <f>IF(B1198="","",VLOOKUP(AC1198,Varsayımlar!$B:$Q,14,0))</f>
        <v/>
      </c>
      <c r="AA1198" s="2" t="str">
        <f>IF(B1198="","",VLOOKUP(AC1198,Varsayımlar!$B:$Q,15,0))</f>
        <v/>
      </c>
      <c r="AB1198" s="2" t="str">
        <f>IF(B1198="","",VLOOKUP(AC1198,Varsayımlar!$B:$Q,16,0))</f>
        <v/>
      </c>
      <c r="AC1198" s="2" t="str">
        <f t="shared" si="31"/>
        <v/>
      </c>
    </row>
    <row r="1199" spans="2:29" hidden="1" x14ac:dyDescent="0.25">
      <c r="B1199" s="6"/>
      <c r="C1199" s="7" t="str">
        <f>IF(B1199="","",VLOOKUP(AC1199,Varsayımlar!$B:$Q,3,0))</f>
        <v/>
      </c>
      <c r="D1199" s="7"/>
      <c r="H1199" s="5" t="str">
        <f>IF(B1199="","",VLOOKUP(AC1199,Varsayımlar!$B:$Q,5,0))</f>
        <v/>
      </c>
      <c r="I1199" s="5"/>
      <c r="J1199" s="5" t="str">
        <f>IF(B1199="","",VLOOKUP(AC1199,Varsayımlar!$B:$Q,6,0))</f>
        <v/>
      </c>
      <c r="P1199" s="5" t="str">
        <f>IF(B1199="","",VLOOKUP(AC1199,Varsayımlar!$B:$Q,7,0)*K1199)</f>
        <v/>
      </c>
      <c r="Q1199" s="5" t="str">
        <f>IF(B1199="","",VLOOKUP(AC1199,Varsayımlar!$B:$Q,8,0))</f>
        <v/>
      </c>
      <c r="R1199" s="5" t="str">
        <f>IF(B1199="","",VLOOKUP(AC1199,Varsayımlar!$B:$Q,9,0))</f>
        <v/>
      </c>
      <c r="S1199" s="5" t="str">
        <f>IF(B1199="","",VLOOKUP(AC1199,Varsayımlar!$B:$Q,10,0))</f>
        <v/>
      </c>
      <c r="T1199" s="5" t="str">
        <f>IF(B1199="","",VLOOKUP(AC1199,Varsayımlar!$B:$Q,11,0))</f>
        <v/>
      </c>
      <c r="U1199" s="5" t="str">
        <f>IF(B1199="","",VLOOKUP(AC1199,Varsayımlar!$B:$Q,12,0))</f>
        <v/>
      </c>
      <c r="V1199" s="5" t="str">
        <f>IF(B1199="","",VLOOKUP(AC1199,Varsayımlar!$B:$Q,13,0))</f>
        <v/>
      </c>
      <c r="W1199" s="5" t="str">
        <f>IF(B1199="","",VLOOKUP(AC1199,Varsayımlar!$B:$Q,14,0))</f>
        <v/>
      </c>
      <c r="AA1199" s="5" t="str">
        <f>IF(B1199="","",VLOOKUP(AC1199,Varsayımlar!$B:$Q,15,0))</f>
        <v/>
      </c>
      <c r="AB1199" s="5" t="str">
        <f>IF(B1199="","",VLOOKUP(AC1199,Varsayımlar!$B:$Q,16,0))</f>
        <v/>
      </c>
      <c r="AC1199" s="5" t="str">
        <f t="shared" si="31"/>
        <v/>
      </c>
    </row>
    <row r="1200" spans="2:29" hidden="1" x14ac:dyDescent="0.25">
      <c r="C1200" s="3" t="str">
        <f>IF(B1200="","",VLOOKUP(AC1200,Varsayımlar!$B:$Q,3,0))</f>
        <v/>
      </c>
      <c r="H1200" s="2" t="str">
        <f>IF(B1200="","",VLOOKUP(AC1200,Varsayımlar!$B:$Q,5,0))</f>
        <v/>
      </c>
      <c r="J1200" s="2" t="str">
        <f>IF(B1200="","",VLOOKUP(AC1200,Varsayımlar!$B:$Q,6,0))</f>
        <v/>
      </c>
      <c r="P1200" s="2" t="str">
        <f>IF(B1200="","",VLOOKUP(AC1200,Varsayımlar!$B:$Q,7,0)*K1200)</f>
        <v/>
      </c>
      <c r="Q1200" s="2" t="str">
        <f>IF(B1200="","",VLOOKUP(AC1200,Varsayımlar!$B:$Q,8,0))</f>
        <v/>
      </c>
      <c r="R1200" s="2" t="str">
        <f>IF(B1200="","",VLOOKUP(AC1200,Varsayımlar!$B:$Q,9,0))</f>
        <v/>
      </c>
      <c r="S1200" s="2" t="str">
        <f>IF(B1200="","",VLOOKUP(AC1200,Varsayımlar!$B:$Q,10,0))</f>
        <v/>
      </c>
      <c r="T1200" s="2" t="str">
        <f>IF(B1200="","",VLOOKUP(AC1200,Varsayımlar!$B:$Q,11,0))</f>
        <v/>
      </c>
      <c r="U1200" s="2" t="str">
        <f>IF(B1200="","",VLOOKUP(AC1200,Varsayımlar!$B:$Q,12,0))</f>
        <v/>
      </c>
      <c r="V1200" s="2" t="str">
        <f>IF(B1200="","",VLOOKUP(AC1200,Varsayımlar!$B:$Q,13,0))</f>
        <v/>
      </c>
      <c r="W1200" s="2" t="str">
        <f>IF(B1200="","",VLOOKUP(AC1200,Varsayımlar!$B:$Q,14,0))</f>
        <v/>
      </c>
      <c r="AA1200" s="2" t="str">
        <f>IF(B1200="","",VLOOKUP(AC1200,Varsayımlar!$B:$Q,15,0))</f>
        <v/>
      </c>
      <c r="AB1200" s="2" t="str">
        <f>IF(B1200="","",VLOOKUP(AC1200,Varsayımlar!$B:$Q,16,0))</f>
        <v/>
      </c>
      <c r="AC1200" s="2" t="str">
        <f t="shared" si="31"/>
        <v/>
      </c>
    </row>
    <row r="1201" spans="2:29" hidden="1" x14ac:dyDescent="0.25">
      <c r="B1201" s="6"/>
      <c r="C1201" s="7" t="str">
        <f>IF(B1201="","",VLOOKUP(AC1201,Varsayımlar!$B:$Q,3,0))</f>
        <v/>
      </c>
      <c r="D1201" s="7"/>
      <c r="H1201" s="5" t="str">
        <f>IF(B1201="","",VLOOKUP(AC1201,Varsayımlar!$B:$Q,5,0))</f>
        <v/>
      </c>
      <c r="I1201" s="5"/>
      <c r="J1201" s="5" t="str">
        <f>IF(B1201="","",VLOOKUP(AC1201,Varsayımlar!$B:$Q,6,0))</f>
        <v/>
      </c>
      <c r="P1201" s="5" t="str">
        <f>IF(B1201="","",VLOOKUP(AC1201,Varsayımlar!$B:$Q,7,0)*K1201)</f>
        <v/>
      </c>
      <c r="Q1201" s="5" t="str">
        <f>IF(B1201="","",VLOOKUP(AC1201,Varsayımlar!$B:$Q,8,0))</f>
        <v/>
      </c>
      <c r="R1201" s="5" t="str">
        <f>IF(B1201="","",VLOOKUP(AC1201,Varsayımlar!$B:$Q,9,0))</f>
        <v/>
      </c>
      <c r="S1201" s="5" t="str">
        <f>IF(B1201="","",VLOOKUP(AC1201,Varsayımlar!$B:$Q,10,0))</f>
        <v/>
      </c>
      <c r="T1201" s="5" t="str">
        <f>IF(B1201="","",VLOOKUP(AC1201,Varsayımlar!$B:$Q,11,0))</f>
        <v/>
      </c>
      <c r="U1201" s="5" t="str">
        <f>IF(B1201="","",VLOOKUP(AC1201,Varsayımlar!$B:$Q,12,0))</f>
        <v/>
      </c>
      <c r="V1201" s="5" t="str">
        <f>IF(B1201="","",VLOOKUP(AC1201,Varsayımlar!$B:$Q,13,0))</f>
        <v/>
      </c>
      <c r="W1201" s="5" t="str">
        <f>IF(B1201="","",VLOOKUP(AC1201,Varsayımlar!$B:$Q,14,0))</f>
        <v/>
      </c>
      <c r="AA1201" s="5" t="str">
        <f>IF(B1201="","",VLOOKUP(AC1201,Varsayımlar!$B:$Q,15,0))</f>
        <v/>
      </c>
      <c r="AB1201" s="5" t="str">
        <f>IF(B1201="","",VLOOKUP(AC1201,Varsayımlar!$B:$Q,16,0))</f>
        <v/>
      </c>
      <c r="AC1201" s="5" t="str">
        <f t="shared" si="31"/>
        <v/>
      </c>
    </row>
    <row r="1202" spans="2:29" hidden="1" x14ac:dyDescent="0.25">
      <c r="C1202" s="3" t="str">
        <f>IF(B1202="","",VLOOKUP(AC1202,Varsayımlar!$B:$Q,3,0))</f>
        <v/>
      </c>
      <c r="H1202" s="2" t="str">
        <f>IF(B1202="","",VLOOKUP(AC1202,Varsayımlar!$B:$Q,5,0))</f>
        <v/>
      </c>
      <c r="J1202" s="2" t="str">
        <f>IF(B1202="","",VLOOKUP(AC1202,Varsayımlar!$B:$Q,6,0))</f>
        <v/>
      </c>
      <c r="P1202" s="2" t="str">
        <f>IF(B1202="","",VLOOKUP(AC1202,Varsayımlar!$B:$Q,7,0)*K1202)</f>
        <v/>
      </c>
      <c r="Q1202" s="2" t="str">
        <f>IF(B1202="","",VLOOKUP(AC1202,Varsayımlar!$B:$Q,8,0))</f>
        <v/>
      </c>
      <c r="R1202" s="2" t="str">
        <f>IF(B1202="","",VLOOKUP(AC1202,Varsayımlar!$B:$Q,9,0))</f>
        <v/>
      </c>
      <c r="S1202" s="2" t="str">
        <f>IF(B1202="","",VLOOKUP(AC1202,Varsayımlar!$B:$Q,10,0))</f>
        <v/>
      </c>
      <c r="T1202" s="2" t="str">
        <f>IF(B1202="","",VLOOKUP(AC1202,Varsayımlar!$B:$Q,11,0))</f>
        <v/>
      </c>
      <c r="U1202" s="2" t="str">
        <f>IF(B1202="","",VLOOKUP(AC1202,Varsayımlar!$B:$Q,12,0))</f>
        <v/>
      </c>
      <c r="V1202" s="2" t="str">
        <f>IF(B1202="","",VLOOKUP(AC1202,Varsayımlar!$B:$Q,13,0))</f>
        <v/>
      </c>
      <c r="W1202" s="2" t="str">
        <f>IF(B1202="","",VLOOKUP(AC1202,Varsayımlar!$B:$Q,14,0))</f>
        <v/>
      </c>
      <c r="AA1202" s="2" t="str">
        <f>IF(B1202="","",VLOOKUP(AC1202,Varsayımlar!$B:$Q,15,0))</f>
        <v/>
      </c>
      <c r="AB1202" s="2" t="str">
        <f>IF(B1202="","",VLOOKUP(AC1202,Varsayımlar!$B:$Q,16,0))</f>
        <v/>
      </c>
      <c r="AC1202" s="2" t="str">
        <f t="shared" si="31"/>
        <v/>
      </c>
    </row>
    <row r="1203" spans="2:29" hidden="1" x14ac:dyDescent="0.25">
      <c r="B1203" s="6"/>
      <c r="C1203" s="7" t="str">
        <f>IF(B1203="","",VLOOKUP(AC1203,Varsayımlar!$B:$Q,3,0))</f>
        <v/>
      </c>
      <c r="D1203" s="7"/>
      <c r="H1203" s="5" t="str">
        <f>IF(B1203="","",VLOOKUP(AC1203,Varsayımlar!$B:$Q,5,0))</f>
        <v/>
      </c>
      <c r="I1203" s="5"/>
      <c r="J1203" s="5" t="str">
        <f>IF(B1203="","",VLOOKUP(AC1203,Varsayımlar!$B:$Q,6,0))</f>
        <v/>
      </c>
      <c r="P1203" s="5" t="str">
        <f>IF(B1203="","",VLOOKUP(AC1203,Varsayımlar!$B:$Q,7,0)*K1203)</f>
        <v/>
      </c>
      <c r="Q1203" s="5" t="str">
        <f>IF(B1203="","",VLOOKUP(AC1203,Varsayımlar!$B:$Q,8,0))</f>
        <v/>
      </c>
      <c r="R1203" s="5" t="str">
        <f>IF(B1203="","",VLOOKUP(AC1203,Varsayımlar!$B:$Q,9,0))</f>
        <v/>
      </c>
      <c r="S1203" s="5" t="str">
        <f>IF(B1203="","",VLOOKUP(AC1203,Varsayımlar!$B:$Q,10,0))</f>
        <v/>
      </c>
      <c r="T1203" s="5" t="str">
        <f>IF(B1203="","",VLOOKUP(AC1203,Varsayımlar!$B:$Q,11,0))</f>
        <v/>
      </c>
      <c r="U1203" s="5" t="str">
        <f>IF(B1203="","",VLOOKUP(AC1203,Varsayımlar!$B:$Q,12,0))</f>
        <v/>
      </c>
      <c r="V1203" s="5" t="str">
        <f>IF(B1203="","",VLOOKUP(AC1203,Varsayımlar!$B:$Q,13,0))</f>
        <v/>
      </c>
      <c r="W1203" s="5" t="str">
        <f>IF(B1203="","",VLOOKUP(AC1203,Varsayımlar!$B:$Q,14,0))</f>
        <v/>
      </c>
      <c r="AA1203" s="5" t="str">
        <f>IF(B1203="","",VLOOKUP(AC1203,Varsayımlar!$B:$Q,15,0))</f>
        <v/>
      </c>
      <c r="AB1203" s="5" t="str">
        <f>IF(B1203="","",VLOOKUP(AC1203,Varsayımlar!$B:$Q,16,0))</f>
        <v/>
      </c>
      <c r="AC1203" s="5" t="str">
        <f t="shared" si="31"/>
        <v/>
      </c>
    </row>
    <row r="1204" spans="2:29" hidden="1" x14ac:dyDescent="0.25">
      <c r="C1204" s="3" t="str">
        <f>IF(B1204="","",VLOOKUP(AC1204,Varsayımlar!$B:$Q,3,0))</f>
        <v/>
      </c>
      <c r="H1204" s="2" t="str">
        <f>IF(B1204="","",VLOOKUP(AC1204,Varsayımlar!$B:$Q,5,0))</f>
        <v/>
      </c>
      <c r="J1204" s="2" t="str">
        <f>IF(B1204="","",VLOOKUP(AC1204,Varsayımlar!$B:$Q,6,0))</f>
        <v/>
      </c>
      <c r="P1204" s="2" t="str">
        <f>IF(B1204="","",VLOOKUP(AC1204,Varsayımlar!$B:$Q,7,0)*K1204)</f>
        <v/>
      </c>
      <c r="Q1204" s="2" t="str">
        <f>IF(B1204="","",VLOOKUP(AC1204,Varsayımlar!$B:$Q,8,0))</f>
        <v/>
      </c>
      <c r="R1204" s="2" t="str">
        <f>IF(B1204="","",VLOOKUP(AC1204,Varsayımlar!$B:$Q,9,0))</f>
        <v/>
      </c>
      <c r="S1204" s="2" t="str">
        <f>IF(B1204="","",VLOOKUP(AC1204,Varsayımlar!$B:$Q,10,0))</f>
        <v/>
      </c>
      <c r="T1204" s="2" t="str">
        <f>IF(B1204="","",VLOOKUP(AC1204,Varsayımlar!$B:$Q,11,0))</f>
        <v/>
      </c>
      <c r="U1204" s="2" t="str">
        <f>IF(B1204="","",VLOOKUP(AC1204,Varsayımlar!$B:$Q,12,0))</f>
        <v/>
      </c>
      <c r="V1204" s="2" t="str">
        <f>IF(B1204="","",VLOOKUP(AC1204,Varsayımlar!$B:$Q,13,0))</f>
        <v/>
      </c>
      <c r="W1204" s="2" t="str">
        <f>IF(B1204="","",VLOOKUP(AC1204,Varsayımlar!$B:$Q,14,0))</f>
        <v/>
      </c>
      <c r="AA1204" s="2" t="str">
        <f>IF(B1204="","",VLOOKUP(AC1204,Varsayımlar!$B:$Q,15,0))</f>
        <v/>
      </c>
      <c r="AB1204" s="2" t="str">
        <f>IF(B1204="","",VLOOKUP(AC1204,Varsayımlar!$B:$Q,16,0))</f>
        <v/>
      </c>
      <c r="AC1204" s="2" t="str">
        <f t="shared" si="31"/>
        <v/>
      </c>
    </row>
    <row r="1205" spans="2:29" hidden="1" x14ac:dyDescent="0.25">
      <c r="B1205" s="6"/>
      <c r="C1205" s="7" t="str">
        <f>IF(B1205="","",VLOOKUP(AC1205,Varsayımlar!$B:$Q,3,0))</f>
        <v/>
      </c>
      <c r="D1205" s="7"/>
      <c r="H1205" s="5" t="str">
        <f>IF(B1205="","",VLOOKUP(AC1205,Varsayımlar!$B:$Q,5,0))</f>
        <v/>
      </c>
      <c r="I1205" s="5"/>
      <c r="J1205" s="5" t="str">
        <f>IF(B1205="","",VLOOKUP(AC1205,Varsayımlar!$B:$Q,6,0))</f>
        <v/>
      </c>
      <c r="P1205" s="5" t="str">
        <f>IF(B1205="","",VLOOKUP(AC1205,Varsayımlar!$B:$Q,7,0)*K1205)</f>
        <v/>
      </c>
      <c r="Q1205" s="5" t="str">
        <f>IF(B1205="","",VLOOKUP(AC1205,Varsayımlar!$B:$Q,8,0))</f>
        <v/>
      </c>
      <c r="R1205" s="5" t="str">
        <f>IF(B1205="","",VLOOKUP(AC1205,Varsayımlar!$B:$Q,9,0))</f>
        <v/>
      </c>
      <c r="S1205" s="5" t="str">
        <f>IF(B1205="","",VLOOKUP(AC1205,Varsayımlar!$B:$Q,10,0))</f>
        <v/>
      </c>
      <c r="T1205" s="5" t="str">
        <f>IF(B1205="","",VLOOKUP(AC1205,Varsayımlar!$B:$Q,11,0))</f>
        <v/>
      </c>
      <c r="U1205" s="5" t="str">
        <f>IF(B1205="","",VLOOKUP(AC1205,Varsayımlar!$B:$Q,12,0))</f>
        <v/>
      </c>
      <c r="V1205" s="5" t="str">
        <f>IF(B1205="","",VLOOKUP(AC1205,Varsayımlar!$B:$Q,13,0))</f>
        <v/>
      </c>
      <c r="W1205" s="5" t="str">
        <f>IF(B1205="","",VLOOKUP(AC1205,Varsayımlar!$B:$Q,14,0))</f>
        <v/>
      </c>
      <c r="AA1205" s="5" t="str">
        <f>IF(B1205="","",VLOOKUP(AC1205,Varsayımlar!$B:$Q,15,0))</f>
        <v/>
      </c>
      <c r="AB1205" s="5" t="str">
        <f>IF(B1205="","",VLOOKUP(AC1205,Varsayımlar!$B:$Q,16,0))</f>
        <v/>
      </c>
      <c r="AC1205" s="5" t="str">
        <f t="shared" si="31"/>
        <v/>
      </c>
    </row>
    <row r="1206" spans="2:29" hidden="1" x14ac:dyDescent="0.25">
      <c r="C1206" s="3" t="str">
        <f>IF(B1206="","",VLOOKUP(AC1206,Varsayımlar!$B:$Q,3,0))</f>
        <v/>
      </c>
      <c r="H1206" s="2" t="str">
        <f>IF(B1206="","",VLOOKUP(AC1206,Varsayımlar!$B:$Q,5,0))</f>
        <v/>
      </c>
      <c r="J1206" s="2" t="str">
        <f>IF(B1206="","",VLOOKUP(AC1206,Varsayımlar!$B:$Q,6,0))</f>
        <v/>
      </c>
      <c r="P1206" s="2" t="str">
        <f>IF(B1206="","",VLOOKUP(AC1206,Varsayımlar!$B:$Q,7,0)*K1206)</f>
        <v/>
      </c>
      <c r="Q1206" s="2" t="str">
        <f>IF(B1206="","",VLOOKUP(AC1206,Varsayımlar!$B:$Q,8,0))</f>
        <v/>
      </c>
      <c r="R1206" s="2" t="str">
        <f>IF(B1206="","",VLOOKUP(AC1206,Varsayımlar!$B:$Q,9,0))</f>
        <v/>
      </c>
      <c r="S1206" s="2" t="str">
        <f>IF(B1206="","",VLOOKUP(AC1206,Varsayımlar!$B:$Q,10,0))</f>
        <v/>
      </c>
      <c r="T1206" s="2" t="str">
        <f>IF(B1206="","",VLOOKUP(AC1206,Varsayımlar!$B:$Q,11,0))</f>
        <v/>
      </c>
      <c r="U1206" s="2" t="str">
        <f>IF(B1206="","",VLOOKUP(AC1206,Varsayımlar!$B:$Q,12,0))</f>
        <v/>
      </c>
      <c r="V1206" s="2" t="str">
        <f>IF(B1206="","",VLOOKUP(AC1206,Varsayımlar!$B:$Q,13,0))</f>
        <v/>
      </c>
      <c r="W1206" s="2" t="str">
        <f>IF(B1206="","",VLOOKUP(AC1206,Varsayımlar!$B:$Q,14,0))</f>
        <v/>
      </c>
      <c r="AA1206" s="2" t="str">
        <f>IF(B1206="","",VLOOKUP(AC1206,Varsayımlar!$B:$Q,15,0))</f>
        <v/>
      </c>
      <c r="AB1206" s="2" t="str">
        <f>IF(B1206="","",VLOOKUP(AC1206,Varsayımlar!$B:$Q,16,0))</f>
        <v/>
      </c>
      <c r="AC1206" s="2" t="str">
        <f t="shared" si="31"/>
        <v/>
      </c>
    </row>
    <row r="1207" spans="2:29" hidden="1" x14ac:dyDescent="0.25">
      <c r="B1207" s="6"/>
      <c r="C1207" s="7" t="str">
        <f>IF(B1207="","",VLOOKUP(AC1207,Varsayımlar!$B:$Q,3,0))</f>
        <v/>
      </c>
      <c r="D1207" s="7"/>
      <c r="H1207" s="5" t="str">
        <f>IF(B1207="","",VLOOKUP(AC1207,Varsayımlar!$B:$Q,5,0))</f>
        <v/>
      </c>
      <c r="I1207" s="5"/>
      <c r="J1207" s="5" t="str">
        <f>IF(B1207="","",VLOOKUP(AC1207,Varsayımlar!$B:$Q,6,0))</f>
        <v/>
      </c>
      <c r="P1207" s="5" t="str">
        <f>IF(B1207="","",VLOOKUP(AC1207,Varsayımlar!$B:$Q,7,0)*K1207)</f>
        <v/>
      </c>
      <c r="Q1207" s="5" t="str">
        <f>IF(B1207="","",VLOOKUP(AC1207,Varsayımlar!$B:$Q,8,0))</f>
        <v/>
      </c>
      <c r="R1207" s="5" t="str">
        <f>IF(B1207="","",VLOOKUP(AC1207,Varsayımlar!$B:$Q,9,0))</f>
        <v/>
      </c>
      <c r="S1207" s="5" t="str">
        <f>IF(B1207="","",VLOOKUP(AC1207,Varsayımlar!$B:$Q,10,0))</f>
        <v/>
      </c>
      <c r="T1207" s="5" t="str">
        <f>IF(B1207="","",VLOOKUP(AC1207,Varsayımlar!$B:$Q,11,0))</f>
        <v/>
      </c>
      <c r="U1207" s="5" t="str">
        <f>IF(B1207="","",VLOOKUP(AC1207,Varsayımlar!$B:$Q,12,0))</f>
        <v/>
      </c>
      <c r="V1207" s="5" t="str">
        <f>IF(B1207="","",VLOOKUP(AC1207,Varsayımlar!$B:$Q,13,0))</f>
        <v/>
      </c>
      <c r="W1207" s="5" t="str">
        <f>IF(B1207="","",VLOOKUP(AC1207,Varsayımlar!$B:$Q,14,0))</f>
        <v/>
      </c>
      <c r="AA1207" s="5" t="str">
        <f>IF(B1207="","",VLOOKUP(AC1207,Varsayımlar!$B:$Q,15,0))</f>
        <v/>
      </c>
      <c r="AB1207" s="5" t="str">
        <f>IF(B1207="","",VLOOKUP(AC1207,Varsayımlar!$B:$Q,16,0))</f>
        <v/>
      </c>
      <c r="AC1207" s="5" t="str">
        <f t="shared" si="31"/>
        <v/>
      </c>
    </row>
    <row r="1208" spans="2:29" hidden="1" x14ac:dyDescent="0.25">
      <c r="C1208" s="3" t="str">
        <f>IF(B1208="","",VLOOKUP(AC1208,Varsayımlar!$B:$Q,3,0))</f>
        <v/>
      </c>
      <c r="H1208" s="2" t="str">
        <f>IF(B1208="","",VLOOKUP(AC1208,Varsayımlar!$B:$Q,5,0))</f>
        <v/>
      </c>
      <c r="J1208" s="2" t="str">
        <f>IF(B1208="","",VLOOKUP(AC1208,Varsayımlar!$B:$Q,6,0))</f>
        <v/>
      </c>
      <c r="P1208" s="2" t="str">
        <f>IF(B1208="","",VLOOKUP(AC1208,Varsayımlar!$B:$Q,7,0)*K1208)</f>
        <v/>
      </c>
      <c r="Q1208" s="2" t="str">
        <f>IF(B1208="","",VLOOKUP(AC1208,Varsayımlar!$B:$Q,8,0))</f>
        <v/>
      </c>
      <c r="R1208" s="2" t="str">
        <f>IF(B1208="","",VLOOKUP(AC1208,Varsayımlar!$B:$Q,9,0))</f>
        <v/>
      </c>
      <c r="S1208" s="2" t="str">
        <f>IF(B1208="","",VLOOKUP(AC1208,Varsayımlar!$B:$Q,10,0))</f>
        <v/>
      </c>
      <c r="T1208" s="2" t="str">
        <f>IF(B1208="","",VLOOKUP(AC1208,Varsayımlar!$B:$Q,11,0))</f>
        <v/>
      </c>
      <c r="U1208" s="2" t="str">
        <f>IF(B1208="","",VLOOKUP(AC1208,Varsayımlar!$B:$Q,12,0))</f>
        <v/>
      </c>
      <c r="V1208" s="2" t="str">
        <f>IF(B1208="","",VLOOKUP(AC1208,Varsayımlar!$B:$Q,13,0))</f>
        <v/>
      </c>
      <c r="W1208" s="2" t="str">
        <f>IF(B1208="","",VLOOKUP(AC1208,Varsayımlar!$B:$Q,14,0))</f>
        <v/>
      </c>
      <c r="AA1208" s="2" t="str">
        <f>IF(B1208="","",VLOOKUP(AC1208,Varsayımlar!$B:$Q,15,0))</f>
        <v/>
      </c>
      <c r="AB1208" s="2" t="str">
        <f>IF(B1208="","",VLOOKUP(AC1208,Varsayımlar!$B:$Q,16,0))</f>
        <v/>
      </c>
      <c r="AC1208" s="2" t="str">
        <f t="shared" si="31"/>
        <v/>
      </c>
    </row>
    <row r="1209" spans="2:29" hidden="1" x14ac:dyDescent="0.25">
      <c r="B1209" s="6"/>
      <c r="C1209" s="7" t="str">
        <f>IF(B1209="","",VLOOKUP(AC1209,Varsayımlar!$B:$Q,3,0))</f>
        <v/>
      </c>
      <c r="D1209" s="7"/>
      <c r="H1209" s="5" t="str">
        <f>IF(B1209="","",VLOOKUP(AC1209,Varsayımlar!$B:$Q,5,0))</f>
        <v/>
      </c>
      <c r="I1209" s="5"/>
      <c r="J1209" s="5" t="str">
        <f>IF(B1209="","",VLOOKUP(AC1209,Varsayımlar!$B:$Q,6,0))</f>
        <v/>
      </c>
      <c r="P1209" s="5" t="str">
        <f>IF(B1209="","",VLOOKUP(AC1209,Varsayımlar!$B:$Q,7,0)*K1209)</f>
        <v/>
      </c>
      <c r="Q1209" s="5" t="str">
        <f>IF(B1209="","",VLOOKUP(AC1209,Varsayımlar!$B:$Q,8,0))</f>
        <v/>
      </c>
      <c r="R1209" s="5" t="str">
        <f>IF(B1209="","",VLOOKUP(AC1209,Varsayımlar!$B:$Q,9,0))</f>
        <v/>
      </c>
      <c r="S1209" s="5" t="str">
        <f>IF(B1209="","",VLOOKUP(AC1209,Varsayımlar!$B:$Q,10,0))</f>
        <v/>
      </c>
      <c r="T1209" s="5" t="str">
        <f>IF(B1209="","",VLOOKUP(AC1209,Varsayımlar!$B:$Q,11,0))</f>
        <v/>
      </c>
      <c r="U1209" s="5" t="str">
        <f>IF(B1209="","",VLOOKUP(AC1209,Varsayımlar!$B:$Q,12,0))</f>
        <v/>
      </c>
      <c r="V1209" s="5" t="str">
        <f>IF(B1209="","",VLOOKUP(AC1209,Varsayımlar!$B:$Q,13,0))</f>
        <v/>
      </c>
      <c r="W1209" s="5" t="str">
        <f>IF(B1209="","",VLOOKUP(AC1209,Varsayımlar!$B:$Q,14,0))</f>
        <v/>
      </c>
      <c r="AA1209" s="5" t="str">
        <f>IF(B1209="","",VLOOKUP(AC1209,Varsayımlar!$B:$Q,15,0))</f>
        <v/>
      </c>
      <c r="AB1209" s="5" t="str">
        <f>IF(B1209="","",VLOOKUP(AC1209,Varsayımlar!$B:$Q,16,0))</f>
        <v/>
      </c>
      <c r="AC1209" s="5" t="str">
        <f t="shared" si="31"/>
        <v/>
      </c>
    </row>
    <row r="1210" spans="2:29" hidden="1" x14ac:dyDescent="0.25">
      <c r="C1210" s="3" t="str">
        <f>IF(B1210="","",VLOOKUP(AC1210,Varsayımlar!$B:$Q,3,0))</f>
        <v/>
      </c>
      <c r="H1210" s="2" t="str">
        <f>IF(B1210="","",VLOOKUP(AC1210,Varsayımlar!$B:$Q,5,0))</f>
        <v/>
      </c>
      <c r="J1210" s="2" t="str">
        <f>IF(B1210="","",VLOOKUP(AC1210,Varsayımlar!$B:$Q,6,0))</f>
        <v/>
      </c>
      <c r="P1210" s="2" t="str">
        <f>IF(B1210="","",VLOOKUP(AC1210,Varsayımlar!$B:$Q,7,0)*K1210)</f>
        <v/>
      </c>
      <c r="Q1210" s="2" t="str">
        <f>IF(B1210="","",VLOOKUP(AC1210,Varsayımlar!$B:$Q,8,0))</f>
        <v/>
      </c>
      <c r="R1210" s="2" t="str">
        <f>IF(B1210="","",VLOOKUP(AC1210,Varsayımlar!$B:$Q,9,0))</f>
        <v/>
      </c>
      <c r="S1210" s="2" t="str">
        <f>IF(B1210="","",VLOOKUP(AC1210,Varsayımlar!$B:$Q,10,0))</f>
        <v/>
      </c>
      <c r="T1210" s="2" t="str">
        <f>IF(B1210="","",VLOOKUP(AC1210,Varsayımlar!$B:$Q,11,0))</f>
        <v/>
      </c>
      <c r="U1210" s="2" t="str">
        <f>IF(B1210="","",VLOOKUP(AC1210,Varsayımlar!$B:$Q,12,0))</f>
        <v/>
      </c>
      <c r="V1210" s="2" t="str">
        <f>IF(B1210="","",VLOOKUP(AC1210,Varsayımlar!$B:$Q,13,0))</f>
        <v/>
      </c>
      <c r="W1210" s="2" t="str">
        <f>IF(B1210="","",VLOOKUP(AC1210,Varsayımlar!$B:$Q,14,0))</f>
        <v/>
      </c>
      <c r="AA1210" s="2" t="str">
        <f>IF(B1210="","",VLOOKUP(AC1210,Varsayımlar!$B:$Q,15,0))</f>
        <v/>
      </c>
      <c r="AB1210" s="2" t="str">
        <f>IF(B1210="","",VLOOKUP(AC1210,Varsayımlar!$B:$Q,16,0))</f>
        <v/>
      </c>
      <c r="AC1210" s="2" t="str">
        <f t="shared" si="31"/>
        <v/>
      </c>
    </row>
    <row r="1211" spans="2:29" hidden="1" x14ac:dyDescent="0.25">
      <c r="B1211" s="6"/>
      <c r="C1211" s="7" t="str">
        <f>IF(B1211="","",VLOOKUP(AC1211,Varsayımlar!$B:$Q,3,0))</f>
        <v/>
      </c>
      <c r="D1211" s="7"/>
      <c r="H1211" s="5" t="str">
        <f>IF(B1211="","",VLOOKUP(AC1211,Varsayımlar!$B:$Q,5,0))</f>
        <v/>
      </c>
      <c r="I1211" s="5"/>
      <c r="J1211" s="5" t="str">
        <f>IF(B1211="","",VLOOKUP(AC1211,Varsayımlar!$B:$Q,6,0))</f>
        <v/>
      </c>
      <c r="P1211" s="5" t="str">
        <f>IF(B1211="","",VLOOKUP(AC1211,Varsayımlar!$B:$Q,7,0)*K1211)</f>
        <v/>
      </c>
      <c r="Q1211" s="5" t="str">
        <f>IF(B1211="","",VLOOKUP(AC1211,Varsayımlar!$B:$Q,8,0))</f>
        <v/>
      </c>
      <c r="R1211" s="5" t="str">
        <f>IF(B1211="","",VLOOKUP(AC1211,Varsayımlar!$B:$Q,9,0))</f>
        <v/>
      </c>
      <c r="S1211" s="5" t="str">
        <f>IF(B1211="","",VLOOKUP(AC1211,Varsayımlar!$B:$Q,10,0))</f>
        <v/>
      </c>
      <c r="T1211" s="5" t="str">
        <f>IF(B1211="","",VLOOKUP(AC1211,Varsayımlar!$B:$Q,11,0))</f>
        <v/>
      </c>
      <c r="U1211" s="5" t="str">
        <f>IF(B1211="","",VLOOKUP(AC1211,Varsayımlar!$B:$Q,12,0))</f>
        <v/>
      </c>
      <c r="V1211" s="5" t="str">
        <f>IF(B1211="","",VLOOKUP(AC1211,Varsayımlar!$B:$Q,13,0))</f>
        <v/>
      </c>
      <c r="W1211" s="5" t="str">
        <f>IF(B1211="","",VLOOKUP(AC1211,Varsayımlar!$B:$Q,14,0))</f>
        <v/>
      </c>
      <c r="AA1211" s="5" t="str">
        <f>IF(B1211="","",VLOOKUP(AC1211,Varsayımlar!$B:$Q,15,0))</f>
        <v/>
      </c>
      <c r="AB1211" s="5" t="str">
        <f>IF(B1211="","",VLOOKUP(AC1211,Varsayımlar!$B:$Q,16,0))</f>
        <v/>
      </c>
      <c r="AC1211" s="5" t="str">
        <f t="shared" si="31"/>
        <v/>
      </c>
    </row>
    <row r="1212" spans="2:29" hidden="1" x14ac:dyDescent="0.25">
      <c r="C1212" s="3" t="str">
        <f>IF(B1212="","",VLOOKUP(AC1212,Varsayımlar!$B:$Q,3,0))</f>
        <v/>
      </c>
      <c r="H1212" s="2" t="str">
        <f>IF(B1212="","",VLOOKUP(AC1212,Varsayımlar!$B:$Q,5,0))</f>
        <v/>
      </c>
      <c r="J1212" s="2" t="str">
        <f>IF(B1212="","",VLOOKUP(AC1212,Varsayımlar!$B:$Q,6,0))</f>
        <v/>
      </c>
      <c r="P1212" s="2" t="str">
        <f>IF(B1212="","",VLOOKUP(AC1212,Varsayımlar!$B:$Q,7,0)*K1212)</f>
        <v/>
      </c>
      <c r="Q1212" s="2" t="str">
        <f>IF(B1212="","",VLOOKUP(AC1212,Varsayımlar!$B:$Q,8,0))</f>
        <v/>
      </c>
      <c r="R1212" s="2" t="str">
        <f>IF(B1212="","",VLOOKUP(AC1212,Varsayımlar!$B:$Q,9,0))</f>
        <v/>
      </c>
      <c r="S1212" s="2" t="str">
        <f>IF(B1212="","",VLOOKUP(AC1212,Varsayımlar!$B:$Q,10,0))</f>
        <v/>
      </c>
      <c r="T1212" s="2" t="str">
        <f>IF(B1212="","",VLOOKUP(AC1212,Varsayımlar!$B:$Q,11,0))</f>
        <v/>
      </c>
      <c r="U1212" s="2" t="str">
        <f>IF(B1212="","",VLOOKUP(AC1212,Varsayımlar!$B:$Q,12,0))</f>
        <v/>
      </c>
      <c r="V1212" s="2" t="str">
        <f>IF(B1212="","",VLOOKUP(AC1212,Varsayımlar!$B:$Q,13,0))</f>
        <v/>
      </c>
      <c r="W1212" s="2" t="str">
        <f>IF(B1212="","",VLOOKUP(AC1212,Varsayımlar!$B:$Q,14,0))</f>
        <v/>
      </c>
      <c r="AA1212" s="2" t="str">
        <f>IF(B1212="","",VLOOKUP(AC1212,Varsayımlar!$B:$Q,15,0))</f>
        <v/>
      </c>
      <c r="AB1212" s="2" t="str">
        <f>IF(B1212="","",VLOOKUP(AC1212,Varsayımlar!$B:$Q,16,0))</f>
        <v/>
      </c>
      <c r="AC1212" s="2" t="str">
        <f t="shared" si="31"/>
        <v/>
      </c>
    </row>
    <row r="1213" spans="2:29" hidden="1" x14ac:dyDescent="0.25">
      <c r="B1213" s="6"/>
      <c r="C1213" s="7" t="str">
        <f>IF(B1213="","",VLOOKUP(AC1213,Varsayımlar!$B:$Q,3,0))</f>
        <v/>
      </c>
      <c r="D1213" s="7"/>
      <c r="H1213" s="5" t="str">
        <f>IF(B1213="","",VLOOKUP(AC1213,Varsayımlar!$B:$Q,5,0))</f>
        <v/>
      </c>
      <c r="I1213" s="5"/>
      <c r="J1213" s="5" t="str">
        <f>IF(B1213="","",VLOOKUP(AC1213,Varsayımlar!$B:$Q,6,0))</f>
        <v/>
      </c>
      <c r="P1213" s="5" t="str">
        <f>IF(B1213="","",VLOOKUP(AC1213,Varsayımlar!$B:$Q,7,0)*K1213)</f>
        <v/>
      </c>
      <c r="Q1213" s="5" t="str">
        <f>IF(B1213="","",VLOOKUP(AC1213,Varsayımlar!$B:$Q,8,0))</f>
        <v/>
      </c>
      <c r="R1213" s="5" t="str">
        <f>IF(B1213="","",VLOOKUP(AC1213,Varsayımlar!$B:$Q,9,0))</f>
        <v/>
      </c>
      <c r="S1213" s="5" t="str">
        <f>IF(B1213="","",VLOOKUP(AC1213,Varsayımlar!$B:$Q,10,0))</f>
        <v/>
      </c>
      <c r="T1213" s="5" t="str">
        <f>IF(B1213="","",VLOOKUP(AC1213,Varsayımlar!$B:$Q,11,0))</f>
        <v/>
      </c>
      <c r="U1213" s="5" t="str">
        <f>IF(B1213="","",VLOOKUP(AC1213,Varsayımlar!$B:$Q,12,0))</f>
        <v/>
      </c>
      <c r="V1213" s="5" t="str">
        <f>IF(B1213="","",VLOOKUP(AC1213,Varsayımlar!$B:$Q,13,0))</f>
        <v/>
      </c>
      <c r="W1213" s="5" t="str">
        <f>IF(B1213="","",VLOOKUP(AC1213,Varsayımlar!$B:$Q,14,0))</f>
        <v/>
      </c>
      <c r="AA1213" s="5" t="str">
        <f>IF(B1213="","",VLOOKUP(AC1213,Varsayımlar!$B:$Q,15,0))</f>
        <v/>
      </c>
      <c r="AB1213" s="5" t="str">
        <f>IF(B1213="","",VLOOKUP(AC1213,Varsayımlar!$B:$Q,16,0))</f>
        <v/>
      </c>
      <c r="AC1213" s="5" t="str">
        <f t="shared" si="31"/>
        <v/>
      </c>
    </row>
    <row r="1214" spans="2:29" hidden="1" x14ac:dyDescent="0.25">
      <c r="C1214" s="3" t="str">
        <f>IF(B1214="","",VLOOKUP(AC1214,Varsayımlar!$B:$Q,3,0))</f>
        <v/>
      </c>
      <c r="H1214" s="2" t="str">
        <f>IF(B1214="","",VLOOKUP(AC1214,Varsayımlar!$B:$Q,5,0))</f>
        <v/>
      </c>
      <c r="J1214" s="2" t="str">
        <f>IF(B1214="","",VLOOKUP(AC1214,Varsayımlar!$B:$Q,6,0))</f>
        <v/>
      </c>
      <c r="P1214" s="2" t="str">
        <f>IF(B1214="","",VLOOKUP(AC1214,Varsayımlar!$B:$Q,7,0)*K1214)</f>
        <v/>
      </c>
      <c r="Q1214" s="2" t="str">
        <f>IF(B1214="","",VLOOKUP(AC1214,Varsayımlar!$B:$Q,8,0))</f>
        <v/>
      </c>
      <c r="R1214" s="2" t="str">
        <f>IF(B1214="","",VLOOKUP(AC1214,Varsayımlar!$B:$Q,9,0))</f>
        <v/>
      </c>
      <c r="S1214" s="2" t="str">
        <f>IF(B1214="","",VLOOKUP(AC1214,Varsayımlar!$B:$Q,10,0))</f>
        <v/>
      </c>
      <c r="T1214" s="2" t="str">
        <f>IF(B1214="","",VLOOKUP(AC1214,Varsayımlar!$B:$Q,11,0))</f>
        <v/>
      </c>
      <c r="U1214" s="2" t="str">
        <f>IF(B1214="","",VLOOKUP(AC1214,Varsayımlar!$B:$Q,12,0))</f>
        <v/>
      </c>
      <c r="V1214" s="2" t="str">
        <f>IF(B1214="","",VLOOKUP(AC1214,Varsayımlar!$B:$Q,13,0))</f>
        <v/>
      </c>
      <c r="W1214" s="2" t="str">
        <f>IF(B1214="","",VLOOKUP(AC1214,Varsayımlar!$B:$Q,14,0))</f>
        <v/>
      </c>
      <c r="AA1214" s="2" t="str">
        <f>IF(B1214="","",VLOOKUP(AC1214,Varsayımlar!$B:$Q,15,0))</f>
        <v/>
      </c>
      <c r="AB1214" s="2" t="str">
        <f>IF(B1214="","",VLOOKUP(AC1214,Varsayımlar!$B:$Q,16,0))</f>
        <v/>
      </c>
      <c r="AC1214" s="2" t="str">
        <f t="shared" si="31"/>
        <v/>
      </c>
    </row>
    <row r="1215" spans="2:29" hidden="1" x14ac:dyDescent="0.25">
      <c r="B1215" s="6"/>
      <c r="C1215" s="7" t="str">
        <f>IF(B1215="","",VLOOKUP(AC1215,Varsayımlar!$B:$Q,3,0))</f>
        <v/>
      </c>
      <c r="D1215" s="7"/>
      <c r="H1215" s="5" t="str">
        <f>IF(B1215="","",VLOOKUP(AC1215,Varsayımlar!$B:$Q,5,0))</f>
        <v/>
      </c>
      <c r="I1215" s="5"/>
      <c r="J1215" s="5" t="str">
        <f>IF(B1215="","",VLOOKUP(AC1215,Varsayımlar!$B:$Q,6,0))</f>
        <v/>
      </c>
      <c r="P1215" s="5" t="str">
        <f>IF(B1215="","",VLOOKUP(AC1215,Varsayımlar!$B:$Q,7,0)*K1215)</f>
        <v/>
      </c>
      <c r="Q1215" s="5" t="str">
        <f>IF(B1215="","",VLOOKUP(AC1215,Varsayımlar!$B:$Q,8,0))</f>
        <v/>
      </c>
      <c r="R1215" s="5" t="str">
        <f>IF(B1215="","",VLOOKUP(AC1215,Varsayımlar!$B:$Q,9,0))</f>
        <v/>
      </c>
      <c r="S1215" s="5" t="str">
        <f>IF(B1215="","",VLOOKUP(AC1215,Varsayımlar!$B:$Q,10,0))</f>
        <v/>
      </c>
      <c r="T1215" s="5" t="str">
        <f>IF(B1215="","",VLOOKUP(AC1215,Varsayımlar!$B:$Q,11,0))</f>
        <v/>
      </c>
      <c r="U1215" s="5" t="str">
        <f>IF(B1215="","",VLOOKUP(AC1215,Varsayımlar!$B:$Q,12,0))</f>
        <v/>
      </c>
      <c r="V1215" s="5" t="str">
        <f>IF(B1215="","",VLOOKUP(AC1215,Varsayımlar!$B:$Q,13,0))</f>
        <v/>
      </c>
      <c r="W1215" s="5" t="str">
        <f>IF(B1215="","",VLOOKUP(AC1215,Varsayımlar!$B:$Q,14,0))</f>
        <v/>
      </c>
      <c r="AA1215" s="5" t="str">
        <f>IF(B1215="","",VLOOKUP(AC1215,Varsayımlar!$B:$Q,15,0))</f>
        <v/>
      </c>
      <c r="AB1215" s="5" t="str">
        <f>IF(B1215="","",VLOOKUP(AC1215,Varsayımlar!$B:$Q,16,0))</f>
        <v/>
      </c>
      <c r="AC1215" s="5" t="str">
        <f t="shared" si="31"/>
        <v/>
      </c>
    </row>
    <row r="1216" spans="2:29" hidden="1" x14ac:dyDescent="0.25">
      <c r="C1216" s="3" t="str">
        <f>IF(B1216="","",VLOOKUP(AC1216,Varsayımlar!$B:$Q,3,0))</f>
        <v/>
      </c>
      <c r="H1216" s="2" t="str">
        <f>IF(B1216="","",VLOOKUP(AC1216,Varsayımlar!$B:$Q,5,0))</f>
        <v/>
      </c>
      <c r="J1216" s="2" t="str">
        <f>IF(B1216="","",VLOOKUP(AC1216,Varsayımlar!$B:$Q,6,0))</f>
        <v/>
      </c>
      <c r="P1216" s="2" t="str">
        <f>IF(B1216="","",VLOOKUP(AC1216,Varsayımlar!$B:$Q,7,0)*K1216)</f>
        <v/>
      </c>
      <c r="Q1216" s="2" t="str">
        <f>IF(B1216="","",VLOOKUP(AC1216,Varsayımlar!$B:$Q,8,0))</f>
        <v/>
      </c>
      <c r="R1216" s="2" t="str">
        <f>IF(B1216="","",VLOOKUP(AC1216,Varsayımlar!$B:$Q,9,0))</f>
        <v/>
      </c>
      <c r="S1216" s="2" t="str">
        <f>IF(B1216="","",VLOOKUP(AC1216,Varsayımlar!$B:$Q,10,0))</f>
        <v/>
      </c>
      <c r="T1216" s="2" t="str">
        <f>IF(B1216="","",VLOOKUP(AC1216,Varsayımlar!$B:$Q,11,0))</f>
        <v/>
      </c>
      <c r="U1216" s="2" t="str">
        <f>IF(B1216="","",VLOOKUP(AC1216,Varsayımlar!$B:$Q,12,0))</f>
        <v/>
      </c>
      <c r="V1216" s="2" t="str">
        <f>IF(B1216="","",VLOOKUP(AC1216,Varsayımlar!$B:$Q,13,0))</f>
        <v/>
      </c>
      <c r="W1216" s="2" t="str">
        <f>IF(B1216="","",VLOOKUP(AC1216,Varsayımlar!$B:$Q,14,0))</f>
        <v/>
      </c>
      <c r="AA1216" s="2" t="str">
        <f>IF(B1216="","",VLOOKUP(AC1216,Varsayımlar!$B:$Q,15,0))</f>
        <v/>
      </c>
      <c r="AB1216" s="2" t="str">
        <f>IF(B1216="","",VLOOKUP(AC1216,Varsayımlar!$B:$Q,16,0))</f>
        <v/>
      </c>
      <c r="AC1216" s="2" t="str">
        <f t="shared" si="31"/>
        <v/>
      </c>
    </row>
    <row r="1217" spans="2:29" hidden="1" x14ac:dyDescent="0.25">
      <c r="B1217" s="6"/>
      <c r="C1217" s="7" t="str">
        <f>IF(B1217="","",VLOOKUP(AC1217,Varsayımlar!$B:$Q,3,0))</f>
        <v/>
      </c>
      <c r="D1217" s="7"/>
      <c r="H1217" s="5" t="str">
        <f>IF(B1217="","",VLOOKUP(AC1217,Varsayımlar!$B:$Q,5,0))</f>
        <v/>
      </c>
      <c r="I1217" s="5"/>
      <c r="J1217" s="5" t="str">
        <f>IF(B1217="","",VLOOKUP(AC1217,Varsayımlar!$B:$Q,6,0))</f>
        <v/>
      </c>
      <c r="P1217" s="5" t="str">
        <f>IF(B1217="","",VLOOKUP(AC1217,Varsayımlar!$B:$Q,7,0)*K1217)</f>
        <v/>
      </c>
      <c r="Q1217" s="5" t="str">
        <f>IF(B1217="","",VLOOKUP(AC1217,Varsayımlar!$B:$Q,8,0))</f>
        <v/>
      </c>
      <c r="R1217" s="5" t="str">
        <f>IF(B1217="","",VLOOKUP(AC1217,Varsayımlar!$B:$Q,9,0))</f>
        <v/>
      </c>
      <c r="S1217" s="5" t="str">
        <f>IF(B1217="","",VLOOKUP(AC1217,Varsayımlar!$B:$Q,10,0))</f>
        <v/>
      </c>
      <c r="T1217" s="5" t="str">
        <f>IF(B1217="","",VLOOKUP(AC1217,Varsayımlar!$B:$Q,11,0))</f>
        <v/>
      </c>
      <c r="U1217" s="5" t="str">
        <f>IF(B1217="","",VLOOKUP(AC1217,Varsayımlar!$B:$Q,12,0))</f>
        <v/>
      </c>
      <c r="V1217" s="5" t="str">
        <f>IF(B1217="","",VLOOKUP(AC1217,Varsayımlar!$B:$Q,13,0))</f>
        <v/>
      </c>
      <c r="W1217" s="5" t="str">
        <f>IF(B1217="","",VLOOKUP(AC1217,Varsayımlar!$B:$Q,14,0))</f>
        <v/>
      </c>
      <c r="AA1217" s="5" t="str">
        <f>IF(B1217="","",VLOOKUP(AC1217,Varsayımlar!$B:$Q,15,0))</f>
        <v/>
      </c>
      <c r="AB1217" s="5" t="str">
        <f>IF(B1217="","",VLOOKUP(AC1217,Varsayımlar!$B:$Q,16,0))</f>
        <v/>
      </c>
      <c r="AC1217" s="5" t="str">
        <f t="shared" si="31"/>
        <v/>
      </c>
    </row>
    <row r="1218" spans="2:29" hidden="1" x14ac:dyDescent="0.25">
      <c r="C1218" s="3" t="str">
        <f>IF(B1218="","",VLOOKUP(AC1218,Varsayımlar!$B:$Q,3,0))</f>
        <v/>
      </c>
      <c r="H1218" s="2" t="str">
        <f>IF(B1218="","",VLOOKUP(AC1218,Varsayımlar!$B:$Q,5,0))</f>
        <v/>
      </c>
      <c r="J1218" s="2" t="str">
        <f>IF(B1218="","",VLOOKUP(AC1218,Varsayımlar!$B:$Q,6,0))</f>
        <v/>
      </c>
      <c r="P1218" s="2" t="str">
        <f>IF(B1218="","",VLOOKUP(AC1218,Varsayımlar!$B:$Q,7,0)*K1218)</f>
        <v/>
      </c>
      <c r="Q1218" s="2" t="str">
        <f>IF(B1218="","",VLOOKUP(AC1218,Varsayımlar!$B:$Q,8,0))</f>
        <v/>
      </c>
      <c r="R1218" s="2" t="str">
        <f>IF(B1218="","",VLOOKUP(AC1218,Varsayımlar!$B:$Q,9,0))</f>
        <v/>
      </c>
      <c r="S1218" s="2" t="str">
        <f>IF(B1218="","",VLOOKUP(AC1218,Varsayımlar!$B:$Q,10,0))</f>
        <v/>
      </c>
      <c r="T1218" s="2" t="str">
        <f>IF(B1218="","",VLOOKUP(AC1218,Varsayımlar!$B:$Q,11,0))</f>
        <v/>
      </c>
      <c r="U1218" s="2" t="str">
        <f>IF(B1218="","",VLOOKUP(AC1218,Varsayımlar!$B:$Q,12,0))</f>
        <v/>
      </c>
      <c r="V1218" s="2" t="str">
        <f>IF(B1218="","",VLOOKUP(AC1218,Varsayımlar!$B:$Q,13,0))</f>
        <v/>
      </c>
      <c r="W1218" s="2" t="str">
        <f>IF(B1218="","",VLOOKUP(AC1218,Varsayımlar!$B:$Q,14,0))</f>
        <v/>
      </c>
      <c r="AA1218" s="2" t="str">
        <f>IF(B1218="","",VLOOKUP(AC1218,Varsayımlar!$B:$Q,15,0))</f>
        <v/>
      </c>
      <c r="AB1218" s="2" t="str">
        <f>IF(B1218="","",VLOOKUP(AC1218,Varsayımlar!$B:$Q,16,0))</f>
        <v/>
      </c>
      <c r="AC1218" s="2" t="str">
        <f t="shared" si="31"/>
        <v/>
      </c>
    </row>
    <row r="1219" spans="2:29" hidden="1" x14ac:dyDescent="0.25">
      <c r="B1219" s="6"/>
      <c r="C1219" s="7" t="str">
        <f>IF(B1219="","",VLOOKUP(AC1219,Varsayımlar!$B:$Q,3,0))</f>
        <v/>
      </c>
      <c r="D1219" s="7"/>
      <c r="H1219" s="5" t="str">
        <f>IF(B1219="","",VLOOKUP(AC1219,Varsayımlar!$B:$Q,5,0))</f>
        <v/>
      </c>
      <c r="I1219" s="5"/>
      <c r="J1219" s="5" t="str">
        <f>IF(B1219="","",VLOOKUP(AC1219,Varsayımlar!$B:$Q,6,0))</f>
        <v/>
      </c>
      <c r="P1219" s="5" t="str">
        <f>IF(B1219="","",VLOOKUP(AC1219,Varsayımlar!$B:$Q,7,0)*K1219)</f>
        <v/>
      </c>
      <c r="Q1219" s="5" t="str">
        <f>IF(B1219="","",VLOOKUP(AC1219,Varsayımlar!$B:$Q,8,0))</f>
        <v/>
      </c>
      <c r="R1219" s="5" t="str">
        <f>IF(B1219="","",VLOOKUP(AC1219,Varsayımlar!$B:$Q,9,0))</f>
        <v/>
      </c>
      <c r="S1219" s="5" t="str">
        <f>IF(B1219="","",VLOOKUP(AC1219,Varsayımlar!$B:$Q,10,0))</f>
        <v/>
      </c>
      <c r="T1219" s="5" t="str">
        <f>IF(B1219="","",VLOOKUP(AC1219,Varsayımlar!$B:$Q,11,0))</f>
        <v/>
      </c>
      <c r="U1219" s="5" t="str">
        <f>IF(B1219="","",VLOOKUP(AC1219,Varsayımlar!$B:$Q,12,0))</f>
        <v/>
      </c>
      <c r="V1219" s="5" t="str">
        <f>IF(B1219="","",VLOOKUP(AC1219,Varsayımlar!$B:$Q,13,0))</f>
        <v/>
      </c>
      <c r="W1219" s="5" t="str">
        <f>IF(B1219="","",VLOOKUP(AC1219,Varsayımlar!$B:$Q,14,0))</f>
        <v/>
      </c>
      <c r="AA1219" s="5" t="str">
        <f>IF(B1219="","",VLOOKUP(AC1219,Varsayımlar!$B:$Q,15,0))</f>
        <v/>
      </c>
      <c r="AB1219" s="5" t="str">
        <f>IF(B1219="","",VLOOKUP(AC1219,Varsayımlar!$B:$Q,16,0))</f>
        <v/>
      </c>
      <c r="AC1219" s="5" t="str">
        <f t="shared" si="31"/>
        <v/>
      </c>
    </row>
    <row r="1220" spans="2:29" hidden="1" x14ac:dyDescent="0.25">
      <c r="C1220" s="3" t="str">
        <f>IF(B1220="","",VLOOKUP(AC1220,Varsayımlar!$B:$Q,3,0))</f>
        <v/>
      </c>
      <c r="H1220" s="2" t="str">
        <f>IF(B1220="","",VLOOKUP(AC1220,Varsayımlar!$B:$Q,5,0))</f>
        <v/>
      </c>
      <c r="J1220" s="2" t="str">
        <f>IF(B1220="","",VLOOKUP(AC1220,Varsayımlar!$B:$Q,6,0))</f>
        <v/>
      </c>
      <c r="P1220" s="2" t="str">
        <f>IF(B1220="","",VLOOKUP(AC1220,Varsayımlar!$B:$Q,7,0)*K1220)</f>
        <v/>
      </c>
      <c r="Q1220" s="2" t="str">
        <f>IF(B1220="","",VLOOKUP(AC1220,Varsayımlar!$B:$Q,8,0))</f>
        <v/>
      </c>
      <c r="R1220" s="2" t="str">
        <f>IF(B1220="","",VLOOKUP(AC1220,Varsayımlar!$B:$Q,9,0))</f>
        <v/>
      </c>
      <c r="S1220" s="2" t="str">
        <f>IF(B1220="","",VLOOKUP(AC1220,Varsayımlar!$B:$Q,10,0))</f>
        <v/>
      </c>
      <c r="T1220" s="2" t="str">
        <f>IF(B1220="","",VLOOKUP(AC1220,Varsayımlar!$B:$Q,11,0))</f>
        <v/>
      </c>
      <c r="U1220" s="2" t="str">
        <f>IF(B1220="","",VLOOKUP(AC1220,Varsayımlar!$B:$Q,12,0))</f>
        <v/>
      </c>
      <c r="V1220" s="2" t="str">
        <f>IF(B1220="","",VLOOKUP(AC1220,Varsayımlar!$B:$Q,13,0))</f>
        <v/>
      </c>
      <c r="W1220" s="2" t="str">
        <f>IF(B1220="","",VLOOKUP(AC1220,Varsayımlar!$B:$Q,14,0))</f>
        <v/>
      </c>
      <c r="AA1220" s="2" t="str">
        <f>IF(B1220="","",VLOOKUP(AC1220,Varsayımlar!$B:$Q,15,0))</f>
        <v/>
      </c>
      <c r="AB1220" s="2" t="str">
        <f>IF(B1220="","",VLOOKUP(AC1220,Varsayımlar!$B:$Q,16,0))</f>
        <v/>
      </c>
      <c r="AC1220" s="2" t="str">
        <f t="shared" si="31"/>
        <v/>
      </c>
    </row>
    <row r="1221" spans="2:29" hidden="1" x14ac:dyDescent="0.25">
      <c r="B1221" s="6"/>
      <c r="C1221" s="7" t="str">
        <f>IF(B1221="","",VLOOKUP(AC1221,Varsayımlar!$B:$Q,3,0))</f>
        <v/>
      </c>
      <c r="D1221" s="7"/>
      <c r="H1221" s="5" t="str">
        <f>IF(B1221="","",VLOOKUP(AC1221,Varsayımlar!$B:$Q,5,0))</f>
        <v/>
      </c>
      <c r="I1221" s="5"/>
      <c r="J1221" s="5" t="str">
        <f>IF(B1221="","",VLOOKUP(AC1221,Varsayımlar!$B:$Q,6,0))</f>
        <v/>
      </c>
      <c r="P1221" s="5" t="str">
        <f>IF(B1221="","",VLOOKUP(AC1221,Varsayımlar!$B:$Q,7,0)*K1221)</f>
        <v/>
      </c>
      <c r="Q1221" s="5" t="str">
        <f>IF(B1221="","",VLOOKUP(AC1221,Varsayımlar!$B:$Q,8,0))</f>
        <v/>
      </c>
      <c r="R1221" s="5" t="str">
        <f>IF(B1221="","",VLOOKUP(AC1221,Varsayımlar!$B:$Q,9,0))</f>
        <v/>
      </c>
      <c r="S1221" s="5" t="str">
        <f>IF(B1221="","",VLOOKUP(AC1221,Varsayımlar!$B:$Q,10,0))</f>
        <v/>
      </c>
      <c r="T1221" s="5" t="str">
        <f>IF(B1221="","",VLOOKUP(AC1221,Varsayımlar!$B:$Q,11,0))</f>
        <v/>
      </c>
      <c r="U1221" s="5" t="str">
        <f>IF(B1221="","",VLOOKUP(AC1221,Varsayımlar!$B:$Q,12,0))</f>
        <v/>
      </c>
      <c r="V1221" s="5" t="str">
        <f>IF(B1221="","",VLOOKUP(AC1221,Varsayımlar!$B:$Q,13,0))</f>
        <v/>
      </c>
      <c r="W1221" s="5" t="str">
        <f>IF(B1221="","",VLOOKUP(AC1221,Varsayımlar!$B:$Q,14,0))</f>
        <v/>
      </c>
      <c r="AA1221" s="5" t="str">
        <f>IF(B1221="","",VLOOKUP(AC1221,Varsayımlar!$B:$Q,15,0))</f>
        <v/>
      </c>
      <c r="AB1221" s="5" t="str">
        <f>IF(B1221="","",VLOOKUP(AC1221,Varsayımlar!$B:$Q,16,0))</f>
        <v/>
      </c>
      <c r="AC1221" s="5" t="str">
        <f t="shared" si="31"/>
        <v/>
      </c>
    </row>
    <row r="1222" spans="2:29" hidden="1" x14ac:dyDescent="0.25">
      <c r="C1222" s="3" t="str">
        <f>IF(B1222="","",VLOOKUP(AC1222,Varsayımlar!$B:$Q,3,0))</f>
        <v/>
      </c>
      <c r="H1222" s="2" t="str">
        <f>IF(B1222="","",VLOOKUP(AC1222,Varsayımlar!$B:$Q,5,0))</f>
        <v/>
      </c>
      <c r="J1222" s="2" t="str">
        <f>IF(B1222="","",VLOOKUP(AC1222,Varsayımlar!$B:$Q,6,0))</f>
        <v/>
      </c>
      <c r="P1222" s="2" t="str">
        <f>IF(B1222="","",VLOOKUP(AC1222,Varsayımlar!$B:$Q,7,0)*K1222)</f>
        <v/>
      </c>
      <c r="Q1222" s="2" t="str">
        <f>IF(B1222="","",VLOOKUP(AC1222,Varsayımlar!$B:$Q,8,0))</f>
        <v/>
      </c>
      <c r="R1222" s="2" t="str">
        <f>IF(B1222="","",VLOOKUP(AC1222,Varsayımlar!$B:$Q,9,0))</f>
        <v/>
      </c>
      <c r="S1222" s="2" t="str">
        <f>IF(B1222="","",VLOOKUP(AC1222,Varsayımlar!$B:$Q,10,0))</f>
        <v/>
      </c>
      <c r="T1222" s="2" t="str">
        <f>IF(B1222="","",VLOOKUP(AC1222,Varsayımlar!$B:$Q,11,0))</f>
        <v/>
      </c>
      <c r="U1222" s="2" t="str">
        <f>IF(B1222="","",VLOOKUP(AC1222,Varsayımlar!$B:$Q,12,0))</f>
        <v/>
      </c>
      <c r="V1222" s="2" t="str">
        <f>IF(B1222="","",VLOOKUP(AC1222,Varsayımlar!$B:$Q,13,0))</f>
        <v/>
      </c>
      <c r="W1222" s="2" t="str">
        <f>IF(B1222="","",VLOOKUP(AC1222,Varsayımlar!$B:$Q,14,0))</f>
        <v/>
      </c>
      <c r="AA1222" s="2" t="str">
        <f>IF(B1222="","",VLOOKUP(AC1222,Varsayımlar!$B:$Q,15,0))</f>
        <v/>
      </c>
      <c r="AB1222" s="2" t="str">
        <f>IF(B1222="","",VLOOKUP(AC1222,Varsayımlar!$B:$Q,16,0))</f>
        <v/>
      </c>
      <c r="AC1222" s="2" t="str">
        <f t="shared" si="31"/>
        <v/>
      </c>
    </row>
    <row r="1223" spans="2:29" hidden="1" x14ac:dyDescent="0.25">
      <c r="B1223" s="6"/>
      <c r="C1223" s="7" t="str">
        <f>IF(B1223="","",VLOOKUP(AC1223,Varsayımlar!$B:$Q,3,0))</f>
        <v/>
      </c>
      <c r="D1223" s="7"/>
      <c r="H1223" s="5" t="str">
        <f>IF(B1223="","",VLOOKUP(AC1223,Varsayımlar!$B:$Q,5,0))</f>
        <v/>
      </c>
      <c r="I1223" s="5"/>
      <c r="J1223" s="5" t="str">
        <f>IF(B1223="","",VLOOKUP(AC1223,Varsayımlar!$B:$Q,6,0))</f>
        <v/>
      </c>
      <c r="P1223" s="5" t="str">
        <f>IF(B1223="","",VLOOKUP(AC1223,Varsayımlar!$B:$Q,7,0)*K1223)</f>
        <v/>
      </c>
      <c r="Q1223" s="5" t="str">
        <f>IF(B1223="","",VLOOKUP(AC1223,Varsayımlar!$B:$Q,8,0))</f>
        <v/>
      </c>
      <c r="R1223" s="5" t="str">
        <f>IF(B1223="","",VLOOKUP(AC1223,Varsayımlar!$B:$Q,9,0))</f>
        <v/>
      </c>
      <c r="S1223" s="5" t="str">
        <f>IF(B1223="","",VLOOKUP(AC1223,Varsayımlar!$B:$Q,10,0))</f>
        <v/>
      </c>
      <c r="T1223" s="5" t="str">
        <f>IF(B1223="","",VLOOKUP(AC1223,Varsayımlar!$B:$Q,11,0))</f>
        <v/>
      </c>
      <c r="U1223" s="5" t="str">
        <f>IF(B1223="","",VLOOKUP(AC1223,Varsayımlar!$B:$Q,12,0))</f>
        <v/>
      </c>
      <c r="V1223" s="5" t="str">
        <f>IF(B1223="","",VLOOKUP(AC1223,Varsayımlar!$B:$Q,13,0))</f>
        <v/>
      </c>
      <c r="W1223" s="5" t="str">
        <f>IF(B1223="","",VLOOKUP(AC1223,Varsayımlar!$B:$Q,14,0))</f>
        <v/>
      </c>
      <c r="AA1223" s="5" t="str">
        <f>IF(B1223="","",VLOOKUP(AC1223,Varsayımlar!$B:$Q,15,0))</f>
        <v/>
      </c>
      <c r="AB1223" s="5" t="str">
        <f>IF(B1223="","",VLOOKUP(AC1223,Varsayımlar!$B:$Q,16,0))</f>
        <v/>
      </c>
      <c r="AC1223" s="5" t="str">
        <f t="shared" si="31"/>
        <v/>
      </c>
    </row>
    <row r="1224" spans="2:29" hidden="1" x14ac:dyDescent="0.25">
      <c r="C1224" s="3" t="str">
        <f>IF(B1224="","",VLOOKUP(AC1224,Varsayımlar!$B:$Q,3,0))</f>
        <v/>
      </c>
      <c r="H1224" s="2" t="str">
        <f>IF(B1224="","",VLOOKUP(AC1224,Varsayımlar!$B:$Q,5,0))</f>
        <v/>
      </c>
      <c r="J1224" s="2" t="str">
        <f>IF(B1224="","",VLOOKUP(AC1224,Varsayımlar!$B:$Q,6,0))</f>
        <v/>
      </c>
      <c r="P1224" s="2" t="str">
        <f>IF(B1224="","",VLOOKUP(AC1224,Varsayımlar!$B:$Q,7,0)*K1224)</f>
        <v/>
      </c>
      <c r="Q1224" s="2" t="str">
        <f>IF(B1224="","",VLOOKUP(AC1224,Varsayımlar!$B:$Q,8,0))</f>
        <v/>
      </c>
      <c r="R1224" s="2" t="str">
        <f>IF(B1224="","",VLOOKUP(AC1224,Varsayımlar!$B:$Q,9,0))</f>
        <v/>
      </c>
      <c r="S1224" s="2" t="str">
        <f>IF(B1224="","",VLOOKUP(AC1224,Varsayımlar!$B:$Q,10,0))</f>
        <v/>
      </c>
      <c r="T1224" s="2" t="str">
        <f>IF(B1224="","",VLOOKUP(AC1224,Varsayımlar!$B:$Q,11,0))</f>
        <v/>
      </c>
      <c r="U1224" s="2" t="str">
        <f>IF(B1224="","",VLOOKUP(AC1224,Varsayımlar!$B:$Q,12,0))</f>
        <v/>
      </c>
      <c r="V1224" s="2" t="str">
        <f>IF(B1224="","",VLOOKUP(AC1224,Varsayımlar!$B:$Q,13,0))</f>
        <v/>
      </c>
      <c r="W1224" s="2" t="str">
        <f>IF(B1224="","",VLOOKUP(AC1224,Varsayımlar!$B:$Q,14,0))</f>
        <v/>
      </c>
      <c r="AA1224" s="2" t="str">
        <f>IF(B1224="","",VLOOKUP(AC1224,Varsayımlar!$B:$Q,15,0))</f>
        <v/>
      </c>
      <c r="AB1224" s="2" t="str">
        <f>IF(B1224="","",VLOOKUP(AC1224,Varsayımlar!$B:$Q,16,0))</f>
        <v/>
      </c>
      <c r="AC1224" s="2" t="str">
        <f t="shared" si="31"/>
        <v/>
      </c>
    </row>
    <row r="1225" spans="2:29" hidden="1" x14ac:dyDescent="0.25">
      <c r="B1225" s="6"/>
      <c r="C1225" s="7" t="str">
        <f>IF(B1225="","",VLOOKUP(AC1225,Varsayımlar!$B:$Q,3,0))</f>
        <v/>
      </c>
      <c r="D1225" s="7"/>
      <c r="H1225" s="5" t="str">
        <f>IF(B1225="","",VLOOKUP(AC1225,Varsayımlar!$B:$Q,5,0))</f>
        <v/>
      </c>
      <c r="I1225" s="5"/>
      <c r="J1225" s="5" t="str">
        <f>IF(B1225="","",VLOOKUP(AC1225,Varsayımlar!$B:$Q,6,0))</f>
        <v/>
      </c>
      <c r="P1225" s="5" t="str">
        <f>IF(B1225="","",VLOOKUP(AC1225,Varsayımlar!$B:$Q,7,0)*K1225)</f>
        <v/>
      </c>
      <c r="Q1225" s="5" t="str">
        <f>IF(B1225="","",VLOOKUP(AC1225,Varsayımlar!$B:$Q,8,0))</f>
        <v/>
      </c>
      <c r="R1225" s="5" t="str">
        <f>IF(B1225="","",VLOOKUP(AC1225,Varsayımlar!$B:$Q,9,0))</f>
        <v/>
      </c>
      <c r="S1225" s="5" t="str">
        <f>IF(B1225="","",VLOOKUP(AC1225,Varsayımlar!$B:$Q,10,0))</f>
        <v/>
      </c>
      <c r="T1225" s="5" t="str">
        <f>IF(B1225="","",VLOOKUP(AC1225,Varsayımlar!$B:$Q,11,0))</f>
        <v/>
      </c>
      <c r="U1225" s="5" t="str">
        <f>IF(B1225="","",VLOOKUP(AC1225,Varsayımlar!$B:$Q,12,0))</f>
        <v/>
      </c>
      <c r="V1225" s="5" t="str">
        <f>IF(B1225="","",VLOOKUP(AC1225,Varsayımlar!$B:$Q,13,0))</f>
        <v/>
      </c>
      <c r="W1225" s="5" t="str">
        <f>IF(B1225="","",VLOOKUP(AC1225,Varsayımlar!$B:$Q,14,0))</f>
        <v/>
      </c>
      <c r="AA1225" s="5" t="str">
        <f>IF(B1225="","",VLOOKUP(AC1225,Varsayımlar!$B:$Q,15,0))</f>
        <v/>
      </c>
      <c r="AB1225" s="5" t="str">
        <f>IF(B1225="","",VLOOKUP(AC1225,Varsayımlar!$B:$Q,16,0))</f>
        <v/>
      </c>
      <c r="AC1225" s="5" t="str">
        <f t="shared" si="31"/>
        <v/>
      </c>
    </row>
    <row r="1226" spans="2:29" hidden="1" x14ac:dyDescent="0.25">
      <c r="C1226" s="3" t="str">
        <f>IF(B1226="","",VLOOKUP(AC1226,Varsayımlar!$B:$Q,3,0))</f>
        <v/>
      </c>
      <c r="H1226" s="2" t="str">
        <f>IF(B1226="","",VLOOKUP(AC1226,Varsayımlar!$B:$Q,5,0))</f>
        <v/>
      </c>
      <c r="J1226" s="2" t="str">
        <f>IF(B1226="","",VLOOKUP(AC1226,Varsayımlar!$B:$Q,6,0))</f>
        <v/>
      </c>
      <c r="P1226" s="2" t="str">
        <f>IF(B1226="","",VLOOKUP(AC1226,Varsayımlar!$B:$Q,7,0)*K1226)</f>
        <v/>
      </c>
      <c r="Q1226" s="2" t="str">
        <f>IF(B1226="","",VLOOKUP(AC1226,Varsayımlar!$B:$Q,8,0))</f>
        <v/>
      </c>
      <c r="R1226" s="2" t="str">
        <f>IF(B1226="","",VLOOKUP(AC1226,Varsayımlar!$B:$Q,9,0))</f>
        <v/>
      </c>
      <c r="S1226" s="2" t="str">
        <f>IF(B1226="","",VLOOKUP(AC1226,Varsayımlar!$B:$Q,10,0))</f>
        <v/>
      </c>
      <c r="T1226" s="2" t="str">
        <f>IF(B1226="","",VLOOKUP(AC1226,Varsayımlar!$B:$Q,11,0))</f>
        <v/>
      </c>
      <c r="U1226" s="2" t="str">
        <f>IF(B1226="","",VLOOKUP(AC1226,Varsayımlar!$B:$Q,12,0))</f>
        <v/>
      </c>
      <c r="V1226" s="2" t="str">
        <f>IF(B1226="","",VLOOKUP(AC1226,Varsayımlar!$B:$Q,13,0))</f>
        <v/>
      </c>
      <c r="W1226" s="2" t="str">
        <f>IF(B1226="","",VLOOKUP(AC1226,Varsayımlar!$B:$Q,14,0))</f>
        <v/>
      </c>
      <c r="AA1226" s="2" t="str">
        <f>IF(B1226="","",VLOOKUP(AC1226,Varsayımlar!$B:$Q,15,0))</f>
        <v/>
      </c>
      <c r="AB1226" s="2" t="str">
        <f>IF(B1226="","",VLOOKUP(AC1226,Varsayımlar!$B:$Q,16,0))</f>
        <v/>
      </c>
      <c r="AC1226" s="2" t="str">
        <f t="shared" si="31"/>
        <v/>
      </c>
    </row>
    <row r="1227" spans="2:29" hidden="1" x14ac:dyDescent="0.25">
      <c r="B1227" s="6"/>
      <c r="C1227" s="7" t="str">
        <f>IF(B1227="","",VLOOKUP(AC1227,Varsayımlar!$B:$Q,3,0))</f>
        <v/>
      </c>
      <c r="D1227" s="7"/>
      <c r="H1227" s="5" t="str">
        <f>IF(B1227="","",VLOOKUP(AC1227,Varsayımlar!$B:$Q,5,0))</f>
        <v/>
      </c>
      <c r="I1227" s="5"/>
      <c r="J1227" s="5" t="str">
        <f>IF(B1227="","",VLOOKUP(AC1227,Varsayımlar!$B:$Q,6,0))</f>
        <v/>
      </c>
      <c r="P1227" s="5" t="str">
        <f>IF(B1227="","",VLOOKUP(AC1227,Varsayımlar!$B:$Q,7,0)*K1227)</f>
        <v/>
      </c>
      <c r="Q1227" s="5" t="str">
        <f>IF(B1227="","",VLOOKUP(AC1227,Varsayımlar!$B:$Q,8,0))</f>
        <v/>
      </c>
      <c r="R1227" s="5" t="str">
        <f>IF(B1227="","",VLOOKUP(AC1227,Varsayımlar!$B:$Q,9,0))</f>
        <v/>
      </c>
      <c r="S1227" s="5" t="str">
        <f>IF(B1227="","",VLOOKUP(AC1227,Varsayımlar!$B:$Q,10,0))</f>
        <v/>
      </c>
      <c r="T1227" s="5" t="str">
        <f>IF(B1227="","",VLOOKUP(AC1227,Varsayımlar!$B:$Q,11,0))</f>
        <v/>
      </c>
      <c r="U1227" s="5" t="str">
        <f>IF(B1227="","",VLOOKUP(AC1227,Varsayımlar!$B:$Q,12,0))</f>
        <v/>
      </c>
      <c r="V1227" s="5" t="str">
        <f>IF(B1227="","",VLOOKUP(AC1227,Varsayımlar!$B:$Q,13,0))</f>
        <v/>
      </c>
      <c r="W1227" s="5" t="str">
        <f>IF(B1227="","",VLOOKUP(AC1227,Varsayımlar!$B:$Q,14,0))</f>
        <v/>
      </c>
      <c r="AA1227" s="5" t="str">
        <f>IF(B1227="","",VLOOKUP(AC1227,Varsayımlar!$B:$Q,15,0))</f>
        <v/>
      </c>
      <c r="AB1227" s="5" t="str">
        <f>IF(B1227="","",VLOOKUP(AC1227,Varsayımlar!$B:$Q,16,0))</f>
        <v/>
      </c>
      <c r="AC1227" s="5" t="str">
        <f t="shared" si="31"/>
        <v/>
      </c>
    </row>
    <row r="1228" spans="2:29" hidden="1" x14ac:dyDescent="0.25">
      <c r="C1228" s="3" t="str">
        <f>IF(B1228="","",VLOOKUP(AC1228,Varsayımlar!$B:$Q,3,0))</f>
        <v/>
      </c>
      <c r="H1228" s="2" t="str">
        <f>IF(B1228="","",VLOOKUP(AC1228,Varsayımlar!$B:$Q,5,0))</f>
        <v/>
      </c>
      <c r="J1228" s="2" t="str">
        <f>IF(B1228="","",VLOOKUP(AC1228,Varsayımlar!$B:$Q,6,0))</f>
        <v/>
      </c>
      <c r="P1228" s="2" t="str">
        <f>IF(B1228="","",VLOOKUP(AC1228,Varsayımlar!$B:$Q,7,0)*K1228)</f>
        <v/>
      </c>
      <c r="Q1228" s="2" t="str">
        <f>IF(B1228="","",VLOOKUP(AC1228,Varsayımlar!$B:$Q,8,0))</f>
        <v/>
      </c>
      <c r="R1228" s="2" t="str">
        <f>IF(B1228="","",VLOOKUP(AC1228,Varsayımlar!$B:$Q,9,0))</f>
        <v/>
      </c>
      <c r="S1228" s="2" t="str">
        <f>IF(B1228="","",VLOOKUP(AC1228,Varsayımlar!$B:$Q,10,0))</f>
        <v/>
      </c>
      <c r="T1228" s="2" t="str">
        <f>IF(B1228="","",VLOOKUP(AC1228,Varsayımlar!$B:$Q,11,0))</f>
        <v/>
      </c>
      <c r="U1228" s="2" t="str">
        <f>IF(B1228="","",VLOOKUP(AC1228,Varsayımlar!$B:$Q,12,0))</f>
        <v/>
      </c>
      <c r="V1228" s="2" t="str">
        <f>IF(B1228="","",VLOOKUP(AC1228,Varsayımlar!$B:$Q,13,0))</f>
        <v/>
      </c>
      <c r="W1228" s="2" t="str">
        <f>IF(B1228="","",VLOOKUP(AC1228,Varsayımlar!$B:$Q,14,0))</f>
        <v/>
      </c>
      <c r="AA1228" s="2" t="str">
        <f>IF(B1228="","",VLOOKUP(AC1228,Varsayımlar!$B:$Q,15,0))</f>
        <v/>
      </c>
      <c r="AB1228" s="2" t="str">
        <f>IF(B1228="","",VLOOKUP(AC1228,Varsayımlar!$B:$Q,16,0))</f>
        <v/>
      </c>
      <c r="AC1228" s="2" t="str">
        <f t="shared" ref="AC1228:AC1291" si="32">IF(B1228="","",CONCATENATE(B1228,E1228))</f>
        <v/>
      </c>
    </row>
    <row r="1229" spans="2:29" hidden="1" x14ac:dyDescent="0.25">
      <c r="B1229" s="6"/>
      <c r="C1229" s="7" t="str">
        <f>IF(B1229="","",VLOOKUP(AC1229,Varsayımlar!$B:$Q,3,0))</f>
        <v/>
      </c>
      <c r="D1229" s="7"/>
      <c r="H1229" s="5" t="str">
        <f>IF(B1229="","",VLOOKUP(AC1229,Varsayımlar!$B:$Q,5,0))</f>
        <v/>
      </c>
      <c r="I1229" s="5"/>
      <c r="J1229" s="5" t="str">
        <f>IF(B1229="","",VLOOKUP(AC1229,Varsayımlar!$B:$Q,6,0))</f>
        <v/>
      </c>
      <c r="P1229" s="5" t="str">
        <f>IF(B1229="","",VLOOKUP(AC1229,Varsayımlar!$B:$Q,7,0)*K1229)</f>
        <v/>
      </c>
      <c r="Q1229" s="5" t="str">
        <f>IF(B1229="","",VLOOKUP(AC1229,Varsayımlar!$B:$Q,8,0))</f>
        <v/>
      </c>
      <c r="R1229" s="5" t="str">
        <f>IF(B1229="","",VLOOKUP(AC1229,Varsayımlar!$B:$Q,9,0))</f>
        <v/>
      </c>
      <c r="S1229" s="5" t="str">
        <f>IF(B1229="","",VLOOKUP(AC1229,Varsayımlar!$B:$Q,10,0))</f>
        <v/>
      </c>
      <c r="T1229" s="5" t="str">
        <f>IF(B1229="","",VLOOKUP(AC1229,Varsayımlar!$B:$Q,11,0))</f>
        <v/>
      </c>
      <c r="U1229" s="5" t="str">
        <f>IF(B1229="","",VLOOKUP(AC1229,Varsayımlar!$B:$Q,12,0))</f>
        <v/>
      </c>
      <c r="V1229" s="5" t="str">
        <f>IF(B1229="","",VLOOKUP(AC1229,Varsayımlar!$B:$Q,13,0))</f>
        <v/>
      </c>
      <c r="W1229" s="5" t="str">
        <f>IF(B1229="","",VLOOKUP(AC1229,Varsayımlar!$B:$Q,14,0))</f>
        <v/>
      </c>
      <c r="AA1229" s="5" t="str">
        <f>IF(B1229="","",VLOOKUP(AC1229,Varsayımlar!$B:$Q,15,0))</f>
        <v/>
      </c>
      <c r="AB1229" s="5" t="str">
        <f>IF(B1229="","",VLOOKUP(AC1229,Varsayımlar!$B:$Q,16,0))</f>
        <v/>
      </c>
      <c r="AC1229" s="5" t="str">
        <f t="shared" si="32"/>
        <v/>
      </c>
    </row>
    <row r="1230" spans="2:29" hidden="1" x14ac:dyDescent="0.25">
      <c r="C1230" s="3" t="str">
        <f>IF(B1230="","",VLOOKUP(AC1230,Varsayımlar!$B:$Q,3,0))</f>
        <v/>
      </c>
      <c r="H1230" s="2" t="str">
        <f>IF(B1230="","",VLOOKUP(AC1230,Varsayımlar!$B:$Q,5,0))</f>
        <v/>
      </c>
      <c r="J1230" s="2" t="str">
        <f>IF(B1230="","",VLOOKUP(AC1230,Varsayımlar!$B:$Q,6,0))</f>
        <v/>
      </c>
      <c r="P1230" s="2" t="str">
        <f>IF(B1230="","",VLOOKUP(AC1230,Varsayımlar!$B:$Q,7,0)*K1230)</f>
        <v/>
      </c>
      <c r="Q1230" s="2" t="str">
        <f>IF(B1230="","",VLOOKUP(AC1230,Varsayımlar!$B:$Q,8,0))</f>
        <v/>
      </c>
      <c r="R1230" s="2" t="str">
        <f>IF(B1230="","",VLOOKUP(AC1230,Varsayımlar!$B:$Q,9,0))</f>
        <v/>
      </c>
      <c r="S1230" s="2" t="str">
        <f>IF(B1230="","",VLOOKUP(AC1230,Varsayımlar!$B:$Q,10,0))</f>
        <v/>
      </c>
      <c r="T1230" s="2" t="str">
        <f>IF(B1230="","",VLOOKUP(AC1230,Varsayımlar!$B:$Q,11,0))</f>
        <v/>
      </c>
      <c r="U1230" s="2" t="str">
        <f>IF(B1230="","",VLOOKUP(AC1230,Varsayımlar!$B:$Q,12,0))</f>
        <v/>
      </c>
      <c r="V1230" s="2" t="str">
        <f>IF(B1230="","",VLOOKUP(AC1230,Varsayımlar!$B:$Q,13,0))</f>
        <v/>
      </c>
      <c r="W1230" s="2" t="str">
        <f>IF(B1230="","",VLOOKUP(AC1230,Varsayımlar!$B:$Q,14,0))</f>
        <v/>
      </c>
      <c r="AA1230" s="2" t="str">
        <f>IF(B1230="","",VLOOKUP(AC1230,Varsayımlar!$B:$Q,15,0))</f>
        <v/>
      </c>
      <c r="AB1230" s="2" t="str">
        <f>IF(B1230="","",VLOOKUP(AC1230,Varsayımlar!$B:$Q,16,0))</f>
        <v/>
      </c>
      <c r="AC1230" s="2" t="str">
        <f t="shared" si="32"/>
        <v/>
      </c>
    </row>
    <row r="1231" spans="2:29" hidden="1" x14ac:dyDescent="0.25">
      <c r="B1231" s="6"/>
      <c r="C1231" s="7" t="str">
        <f>IF(B1231="","",VLOOKUP(AC1231,Varsayımlar!$B:$Q,3,0))</f>
        <v/>
      </c>
      <c r="D1231" s="7"/>
      <c r="H1231" s="5" t="str">
        <f>IF(B1231="","",VLOOKUP(AC1231,Varsayımlar!$B:$Q,5,0))</f>
        <v/>
      </c>
      <c r="I1231" s="5"/>
      <c r="J1231" s="5" t="str">
        <f>IF(B1231="","",VLOOKUP(AC1231,Varsayımlar!$B:$Q,6,0))</f>
        <v/>
      </c>
      <c r="P1231" s="5" t="str">
        <f>IF(B1231="","",VLOOKUP(AC1231,Varsayımlar!$B:$Q,7,0)*K1231)</f>
        <v/>
      </c>
      <c r="Q1231" s="5" t="str">
        <f>IF(B1231="","",VLOOKUP(AC1231,Varsayımlar!$B:$Q,8,0))</f>
        <v/>
      </c>
      <c r="R1231" s="5" t="str">
        <f>IF(B1231="","",VLOOKUP(AC1231,Varsayımlar!$B:$Q,9,0))</f>
        <v/>
      </c>
      <c r="S1231" s="5" t="str">
        <f>IF(B1231="","",VLOOKUP(AC1231,Varsayımlar!$B:$Q,10,0))</f>
        <v/>
      </c>
      <c r="T1231" s="5" t="str">
        <f>IF(B1231="","",VLOOKUP(AC1231,Varsayımlar!$B:$Q,11,0))</f>
        <v/>
      </c>
      <c r="U1231" s="5" t="str">
        <f>IF(B1231="","",VLOOKUP(AC1231,Varsayımlar!$B:$Q,12,0))</f>
        <v/>
      </c>
      <c r="V1231" s="5" t="str">
        <f>IF(B1231="","",VLOOKUP(AC1231,Varsayımlar!$B:$Q,13,0))</f>
        <v/>
      </c>
      <c r="W1231" s="5" t="str">
        <f>IF(B1231="","",VLOOKUP(AC1231,Varsayımlar!$B:$Q,14,0))</f>
        <v/>
      </c>
      <c r="AA1231" s="5" t="str">
        <f>IF(B1231="","",VLOOKUP(AC1231,Varsayımlar!$B:$Q,15,0))</f>
        <v/>
      </c>
      <c r="AB1231" s="5" t="str">
        <f>IF(B1231="","",VLOOKUP(AC1231,Varsayımlar!$B:$Q,16,0))</f>
        <v/>
      </c>
      <c r="AC1231" s="5" t="str">
        <f t="shared" si="32"/>
        <v/>
      </c>
    </row>
    <row r="1232" spans="2:29" hidden="1" x14ac:dyDescent="0.25">
      <c r="C1232" s="3" t="str">
        <f>IF(B1232="","",VLOOKUP(AC1232,Varsayımlar!$B:$Q,3,0))</f>
        <v/>
      </c>
      <c r="H1232" s="2" t="str">
        <f>IF(B1232="","",VLOOKUP(AC1232,Varsayımlar!$B:$Q,5,0))</f>
        <v/>
      </c>
      <c r="J1232" s="2" t="str">
        <f>IF(B1232="","",VLOOKUP(AC1232,Varsayımlar!$B:$Q,6,0))</f>
        <v/>
      </c>
      <c r="P1232" s="2" t="str">
        <f>IF(B1232="","",VLOOKUP(AC1232,Varsayımlar!$B:$Q,7,0)*K1232)</f>
        <v/>
      </c>
      <c r="Q1232" s="2" t="str">
        <f>IF(B1232="","",VLOOKUP(AC1232,Varsayımlar!$B:$Q,8,0))</f>
        <v/>
      </c>
      <c r="R1232" s="2" t="str">
        <f>IF(B1232="","",VLOOKUP(AC1232,Varsayımlar!$B:$Q,9,0))</f>
        <v/>
      </c>
      <c r="S1232" s="2" t="str">
        <f>IF(B1232="","",VLOOKUP(AC1232,Varsayımlar!$B:$Q,10,0))</f>
        <v/>
      </c>
      <c r="T1232" s="2" t="str">
        <f>IF(B1232="","",VLOOKUP(AC1232,Varsayımlar!$B:$Q,11,0))</f>
        <v/>
      </c>
      <c r="U1232" s="2" t="str">
        <f>IF(B1232="","",VLOOKUP(AC1232,Varsayımlar!$B:$Q,12,0))</f>
        <v/>
      </c>
      <c r="V1232" s="2" t="str">
        <f>IF(B1232="","",VLOOKUP(AC1232,Varsayımlar!$B:$Q,13,0))</f>
        <v/>
      </c>
      <c r="W1232" s="2" t="str">
        <f>IF(B1232="","",VLOOKUP(AC1232,Varsayımlar!$B:$Q,14,0))</f>
        <v/>
      </c>
      <c r="AA1232" s="2" t="str">
        <f>IF(B1232="","",VLOOKUP(AC1232,Varsayımlar!$B:$Q,15,0))</f>
        <v/>
      </c>
      <c r="AB1232" s="2" t="str">
        <f>IF(B1232="","",VLOOKUP(AC1232,Varsayımlar!$B:$Q,16,0))</f>
        <v/>
      </c>
      <c r="AC1232" s="2" t="str">
        <f t="shared" si="32"/>
        <v/>
      </c>
    </row>
    <row r="1233" spans="2:29" hidden="1" x14ac:dyDescent="0.25">
      <c r="B1233" s="6"/>
      <c r="C1233" s="7" t="str">
        <f>IF(B1233="","",VLOOKUP(AC1233,Varsayımlar!$B:$Q,3,0))</f>
        <v/>
      </c>
      <c r="D1233" s="7"/>
      <c r="H1233" s="5" t="str">
        <f>IF(B1233="","",VLOOKUP(AC1233,Varsayımlar!$B:$Q,5,0))</f>
        <v/>
      </c>
      <c r="I1233" s="5"/>
      <c r="J1233" s="5" t="str">
        <f>IF(B1233="","",VLOOKUP(AC1233,Varsayımlar!$B:$Q,6,0))</f>
        <v/>
      </c>
      <c r="P1233" s="5" t="str">
        <f>IF(B1233="","",VLOOKUP(AC1233,Varsayımlar!$B:$Q,7,0)*K1233)</f>
        <v/>
      </c>
      <c r="Q1233" s="5" t="str">
        <f>IF(B1233="","",VLOOKUP(AC1233,Varsayımlar!$B:$Q,8,0))</f>
        <v/>
      </c>
      <c r="R1233" s="5" t="str">
        <f>IF(B1233="","",VLOOKUP(AC1233,Varsayımlar!$B:$Q,9,0))</f>
        <v/>
      </c>
      <c r="S1233" s="5" t="str">
        <f>IF(B1233="","",VLOOKUP(AC1233,Varsayımlar!$B:$Q,10,0))</f>
        <v/>
      </c>
      <c r="T1233" s="5" t="str">
        <f>IF(B1233="","",VLOOKUP(AC1233,Varsayımlar!$B:$Q,11,0))</f>
        <v/>
      </c>
      <c r="U1233" s="5" t="str">
        <f>IF(B1233="","",VLOOKUP(AC1233,Varsayımlar!$B:$Q,12,0))</f>
        <v/>
      </c>
      <c r="V1233" s="5" t="str">
        <f>IF(B1233="","",VLOOKUP(AC1233,Varsayımlar!$B:$Q,13,0))</f>
        <v/>
      </c>
      <c r="W1233" s="5" t="str">
        <f>IF(B1233="","",VLOOKUP(AC1233,Varsayımlar!$B:$Q,14,0))</f>
        <v/>
      </c>
      <c r="AA1233" s="5" t="str">
        <f>IF(B1233="","",VLOOKUP(AC1233,Varsayımlar!$B:$Q,15,0))</f>
        <v/>
      </c>
      <c r="AB1233" s="5" t="str">
        <f>IF(B1233="","",VLOOKUP(AC1233,Varsayımlar!$B:$Q,16,0))</f>
        <v/>
      </c>
      <c r="AC1233" s="5" t="str">
        <f t="shared" si="32"/>
        <v/>
      </c>
    </row>
    <row r="1234" spans="2:29" hidden="1" x14ac:dyDescent="0.25">
      <c r="C1234" s="3" t="str">
        <f>IF(B1234="","",VLOOKUP(AC1234,Varsayımlar!$B:$Q,3,0))</f>
        <v/>
      </c>
      <c r="H1234" s="2" t="str">
        <f>IF(B1234="","",VLOOKUP(AC1234,Varsayımlar!$B:$Q,5,0))</f>
        <v/>
      </c>
      <c r="J1234" s="2" t="str">
        <f>IF(B1234="","",VLOOKUP(AC1234,Varsayımlar!$B:$Q,6,0))</f>
        <v/>
      </c>
      <c r="P1234" s="2" t="str">
        <f>IF(B1234="","",VLOOKUP(AC1234,Varsayımlar!$B:$Q,7,0)*K1234)</f>
        <v/>
      </c>
      <c r="Q1234" s="2" t="str">
        <f>IF(B1234="","",VLOOKUP(AC1234,Varsayımlar!$B:$Q,8,0))</f>
        <v/>
      </c>
      <c r="R1234" s="2" t="str">
        <f>IF(B1234="","",VLOOKUP(AC1234,Varsayımlar!$B:$Q,9,0))</f>
        <v/>
      </c>
      <c r="S1234" s="2" t="str">
        <f>IF(B1234="","",VLOOKUP(AC1234,Varsayımlar!$B:$Q,10,0))</f>
        <v/>
      </c>
      <c r="T1234" s="2" t="str">
        <f>IF(B1234="","",VLOOKUP(AC1234,Varsayımlar!$B:$Q,11,0))</f>
        <v/>
      </c>
      <c r="U1234" s="2" t="str">
        <f>IF(B1234="","",VLOOKUP(AC1234,Varsayımlar!$B:$Q,12,0))</f>
        <v/>
      </c>
      <c r="V1234" s="2" t="str">
        <f>IF(B1234="","",VLOOKUP(AC1234,Varsayımlar!$B:$Q,13,0))</f>
        <v/>
      </c>
      <c r="W1234" s="2" t="str">
        <f>IF(B1234="","",VLOOKUP(AC1234,Varsayımlar!$B:$Q,14,0))</f>
        <v/>
      </c>
      <c r="AA1234" s="2" t="str">
        <f>IF(B1234="","",VLOOKUP(AC1234,Varsayımlar!$B:$Q,15,0))</f>
        <v/>
      </c>
      <c r="AB1234" s="2" t="str">
        <f>IF(B1234="","",VLOOKUP(AC1234,Varsayımlar!$B:$Q,16,0))</f>
        <v/>
      </c>
      <c r="AC1234" s="2" t="str">
        <f t="shared" si="32"/>
        <v/>
      </c>
    </row>
    <row r="1235" spans="2:29" hidden="1" x14ac:dyDescent="0.25">
      <c r="B1235" s="6"/>
      <c r="C1235" s="7" t="str">
        <f>IF(B1235="","",VLOOKUP(AC1235,Varsayımlar!$B:$Q,3,0))</f>
        <v/>
      </c>
      <c r="D1235" s="7"/>
      <c r="H1235" s="5" t="str">
        <f>IF(B1235="","",VLOOKUP(AC1235,Varsayımlar!$B:$Q,5,0))</f>
        <v/>
      </c>
      <c r="I1235" s="5"/>
      <c r="J1235" s="5" t="str">
        <f>IF(B1235="","",VLOOKUP(AC1235,Varsayımlar!$B:$Q,6,0))</f>
        <v/>
      </c>
      <c r="P1235" s="5" t="str">
        <f>IF(B1235="","",VLOOKUP(AC1235,Varsayımlar!$B:$Q,7,0)*K1235)</f>
        <v/>
      </c>
      <c r="Q1235" s="5" t="str">
        <f>IF(B1235="","",VLOOKUP(AC1235,Varsayımlar!$B:$Q,8,0))</f>
        <v/>
      </c>
      <c r="R1235" s="5" t="str">
        <f>IF(B1235="","",VLOOKUP(AC1235,Varsayımlar!$B:$Q,9,0))</f>
        <v/>
      </c>
      <c r="S1235" s="5" t="str">
        <f>IF(B1235="","",VLOOKUP(AC1235,Varsayımlar!$B:$Q,10,0))</f>
        <v/>
      </c>
      <c r="T1235" s="5" t="str">
        <f>IF(B1235="","",VLOOKUP(AC1235,Varsayımlar!$B:$Q,11,0))</f>
        <v/>
      </c>
      <c r="U1235" s="5" t="str">
        <f>IF(B1235="","",VLOOKUP(AC1235,Varsayımlar!$B:$Q,12,0))</f>
        <v/>
      </c>
      <c r="V1235" s="5" t="str">
        <f>IF(B1235="","",VLOOKUP(AC1235,Varsayımlar!$B:$Q,13,0))</f>
        <v/>
      </c>
      <c r="W1235" s="5" t="str">
        <f>IF(B1235="","",VLOOKUP(AC1235,Varsayımlar!$B:$Q,14,0))</f>
        <v/>
      </c>
      <c r="AA1235" s="5" t="str">
        <f>IF(B1235="","",VLOOKUP(AC1235,Varsayımlar!$B:$Q,15,0))</f>
        <v/>
      </c>
      <c r="AB1235" s="5" t="str">
        <f>IF(B1235="","",VLOOKUP(AC1235,Varsayımlar!$B:$Q,16,0))</f>
        <v/>
      </c>
      <c r="AC1235" s="5" t="str">
        <f t="shared" si="32"/>
        <v/>
      </c>
    </row>
    <row r="1236" spans="2:29" hidden="1" x14ac:dyDescent="0.25">
      <c r="C1236" s="3" t="str">
        <f>IF(B1236="","",VLOOKUP(AC1236,Varsayımlar!$B:$Q,3,0))</f>
        <v/>
      </c>
      <c r="H1236" s="2" t="str">
        <f>IF(B1236="","",VLOOKUP(AC1236,Varsayımlar!$B:$Q,5,0))</f>
        <v/>
      </c>
      <c r="J1236" s="2" t="str">
        <f>IF(B1236="","",VLOOKUP(AC1236,Varsayımlar!$B:$Q,6,0))</f>
        <v/>
      </c>
      <c r="P1236" s="2" t="str">
        <f>IF(B1236="","",VLOOKUP(AC1236,Varsayımlar!$B:$Q,7,0)*K1236)</f>
        <v/>
      </c>
      <c r="Q1236" s="2" t="str">
        <f>IF(B1236="","",VLOOKUP(AC1236,Varsayımlar!$B:$Q,8,0))</f>
        <v/>
      </c>
      <c r="R1236" s="2" t="str">
        <f>IF(B1236="","",VLOOKUP(AC1236,Varsayımlar!$B:$Q,9,0))</f>
        <v/>
      </c>
      <c r="S1236" s="2" t="str">
        <f>IF(B1236="","",VLOOKUP(AC1236,Varsayımlar!$B:$Q,10,0))</f>
        <v/>
      </c>
      <c r="T1236" s="2" t="str">
        <f>IF(B1236="","",VLOOKUP(AC1236,Varsayımlar!$B:$Q,11,0))</f>
        <v/>
      </c>
      <c r="U1236" s="2" t="str">
        <f>IF(B1236="","",VLOOKUP(AC1236,Varsayımlar!$B:$Q,12,0))</f>
        <v/>
      </c>
      <c r="V1236" s="2" t="str">
        <f>IF(B1236="","",VLOOKUP(AC1236,Varsayımlar!$B:$Q,13,0))</f>
        <v/>
      </c>
      <c r="W1236" s="2" t="str">
        <f>IF(B1236="","",VLOOKUP(AC1236,Varsayımlar!$B:$Q,14,0))</f>
        <v/>
      </c>
      <c r="AA1236" s="2" t="str">
        <f>IF(B1236="","",VLOOKUP(AC1236,Varsayımlar!$B:$Q,15,0))</f>
        <v/>
      </c>
      <c r="AB1236" s="2" t="str">
        <f>IF(B1236="","",VLOOKUP(AC1236,Varsayımlar!$B:$Q,16,0))</f>
        <v/>
      </c>
      <c r="AC1236" s="2" t="str">
        <f t="shared" si="32"/>
        <v/>
      </c>
    </row>
    <row r="1237" spans="2:29" hidden="1" x14ac:dyDescent="0.25">
      <c r="B1237" s="6"/>
      <c r="C1237" s="7" t="str">
        <f>IF(B1237="","",VLOOKUP(AC1237,Varsayımlar!$B:$Q,3,0))</f>
        <v/>
      </c>
      <c r="D1237" s="7"/>
      <c r="H1237" s="5" t="str">
        <f>IF(B1237="","",VLOOKUP(AC1237,Varsayımlar!$B:$Q,5,0))</f>
        <v/>
      </c>
      <c r="I1237" s="5"/>
      <c r="J1237" s="5" t="str">
        <f>IF(B1237="","",VLOOKUP(AC1237,Varsayımlar!$B:$Q,6,0))</f>
        <v/>
      </c>
      <c r="P1237" s="5" t="str">
        <f>IF(B1237="","",VLOOKUP(AC1237,Varsayımlar!$B:$Q,7,0)*K1237)</f>
        <v/>
      </c>
      <c r="Q1237" s="5" t="str">
        <f>IF(B1237="","",VLOOKUP(AC1237,Varsayımlar!$B:$Q,8,0))</f>
        <v/>
      </c>
      <c r="R1237" s="5" t="str">
        <f>IF(B1237="","",VLOOKUP(AC1237,Varsayımlar!$B:$Q,9,0))</f>
        <v/>
      </c>
      <c r="S1237" s="5" t="str">
        <f>IF(B1237="","",VLOOKUP(AC1237,Varsayımlar!$B:$Q,10,0))</f>
        <v/>
      </c>
      <c r="T1237" s="5" t="str">
        <f>IF(B1237="","",VLOOKUP(AC1237,Varsayımlar!$B:$Q,11,0))</f>
        <v/>
      </c>
      <c r="U1237" s="5" t="str">
        <f>IF(B1237="","",VLOOKUP(AC1237,Varsayımlar!$B:$Q,12,0))</f>
        <v/>
      </c>
      <c r="V1237" s="5" t="str">
        <f>IF(B1237="","",VLOOKUP(AC1237,Varsayımlar!$B:$Q,13,0))</f>
        <v/>
      </c>
      <c r="W1237" s="5" t="str">
        <f>IF(B1237="","",VLOOKUP(AC1237,Varsayımlar!$B:$Q,14,0))</f>
        <v/>
      </c>
      <c r="AA1237" s="5" t="str">
        <f>IF(B1237="","",VLOOKUP(AC1237,Varsayımlar!$B:$Q,15,0))</f>
        <v/>
      </c>
      <c r="AB1237" s="5" t="str">
        <f>IF(B1237="","",VLOOKUP(AC1237,Varsayımlar!$B:$Q,16,0))</f>
        <v/>
      </c>
      <c r="AC1237" s="5" t="str">
        <f t="shared" si="32"/>
        <v/>
      </c>
    </row>
    <row r="1238" spans="2:29" hidden="1" x14ac:dyDescent="0.25">
      <c r="C1238" s="3" t="str">
        <f>IF(B1238="","",VLOOKUP(AC1238,Varsayımlar!$B:$Q,3,0))</f>
        <v/>
      </c>
      <c r="H1238" s="2" t="str">
        <f>IF(B1238="","",VLOOKUP(AC1238,Varsayımlar!$B:$Q,5,0))</f>
        <v/>
      </c>
      <c r="J1238" s="2" t="str">
        <f>IF(B1238="","",VLOOKUP(AC1238,Varsayımlar!$B:$Q,6,0))</f>
        <v/>
      </c>
      <c r="P1238" s="2" t="str">
        <f>IF(B1238="","",VLOOKUP(AC1238,Varsayımlar!$B:$Q,7,0)*K1238)</f>
        <v/>
      </c>
      <c r="Q1238" s="2" t="str">
        <f>IF(B1238="","",VLOOKUP(AC1238,Varsayımlar!$B:$Q,8,0))</f>
        <v/>
      </c>
      <c r="R1238" s="2" t="str">
        <f>IF(B1238="","",VLOOKUP(AC1238,Varsayımlar!$B:$Q,9,0))</f>
        <v/>
      </c>
      <c r="S1238" s="2" t="str">
        <f>IF(B1238="","",VLOOKUP(AC1238,Varsayımlar!$B:$Q,10,0))</f>
        <v/>
      </c>
      <c r="T1238" s="2" t="str">
        <f>IF(B1238="","",VLOOKUP(AC1238,Varsayımlar!$B:$Q,11,0))</f>
        <v/>
      </c>
      <c r="U1238" s="2" t="str">
        <f>IF(B1238="","",VLOOKUP(AC1238,Varsayımlar!$B:$Q,12,0))</f>
        <v/>
      </c>
      <c r="V1238" s="2" t="str">
        <f>IF(B1238="","",VLOOKUP(AC1238,Varsayımlar!$B:$Q,13,0))</f>
        <v/>
      </c>
      <c r="W1238" s="2" t="str">
        <f>IF(B1238="","",VLOOKUP(AC1238,Varsayımlar!$B:$Q,14,0))</f>
        <v/>
      </c>
      <c r="AA1238" s="2" t="str">
        <f>IF(B1238="","",VLOOKUP(AC1238,Varsayımlar!$B:$Q,15,0))</f>
        <v/>
      </c>
      <c r="AB1238" s="2" t="str">
        <f>IF(B1238="","",VLOOKUP(AC1238,Varsayımlar!$B:$Q,16,0))</f>
        <v/>
      </c>
      <c r="AC1238" s="2" t="str">
        <f t="shared" si="32"/>
        <v/>
      </c>
    </row>
    <row r="1239" spans="2:29" hidden="1" x14ac:dyDescent="0.25">
      <c r="B1239" s="6"/>
      <c r="C1239" s="7" t="str">
        <f>IF(B1239="","",VLOOKUP(AC1239,Varsayımlar!$B:$Q,3,0))</f>
        <v/>
      </c>
      <c r="D1239" s="7"/>
      <c r="H1239" s="5" t="str">
        <f>IF(B1239="","",VLOOKUP(AC1239,Varsayımlar!$B:$Q,5,0))</f>
        <v/>
      </c>
      <c r="I1239" s="5"/>
      <c r="J1239" s="5" t="str">
        <f>IF(B1239="","",VLOOKUP(AC1239,Varsayımlar!$B:$Q,6,0))</f>
        <v/>
      </c>
      <c r="P1239" s="5" t="str">
        <f>IF(B1239="","",VLOOKUP(AC1239,Varsayımlar!$B:$Q,7,0)*K1239)</f>
        <v/>
      </c>
      <c r="Q1239" s="5" t="str">
        <f>IF(B1239="","",VLOOKUP(AC1239,Varsayımlar!$B:$Q,8,0))</f>
        <v/>
      </c>
      <c r="R1239" s="5" t="str">
        <f>IF(B1239="","",VLOOKUP(AC1239,Varsayımlar!$B:$Q,9,0))</f>
        <v/>
      </c>
      <c r="S1239" s="5" t="str">
        <f>IF(B1239="","",VLOOKUP(AC1239,Varsayımlar!$B:$Q,10,0))</f>
        <v/>
      </c>
      <c r="T1239" s="5" t="str">
        <f>IF(B1239="","",VLOOKUP(AC1239,Varsayımlar!$B:$Q,11,0))</f>
        <v/>
      </c>
      <c r="U1239" s="5" t="str">
        <f>IF(B1239="","",VLOOKUP(AC1239,Varsayımlar!$B:$Q,12,0))</f>
        <v/>
      </c>
      <c r="V1239" s="5" t="str">
        <f>IF(B1239="","",VLOOKUP(AC1239,Varsayımlar!$B:$Q,13,0))</f>
        <v/>
      </c>
      <c r="W1239" s="5" t="str">
        <f>IF(B1239="","",VLOOKUP(AC1239,Varsayımlar!$B:$Q,14,0))</f>
        <v/>
      </c>
      <c r="AA1239" s="5" t="str">
        <f>IF(B1239="","",VLOOKUP(AC1239,Varsayımlar!$B:$Q,15,0))</f>
        <v/>
      </c>
      <c r="AB1239" s="5" t="str">
        <f>IF(B1239="","",VLOOKUP(AC1239,Varsayımlar!$B:$Q,16,0))</f>
        <v/>
      </c>
      <c r="AC1239" s="5" t="str">
        <f t="shared" si="32"/>
        <v/>
      </c>
    </row>
    <row r="1240" spans="2:29" hidden="1" x14ac:dyDescent="0.25">
      <c r="C1240" s="3" t="str">
        <f>IF(B1240="","",VLOOKUP(AC1240,Varsayımlar!$B:$Q,3,0))</f>
        <v/>
      </c>
      <c r="H1240" s="2" t="str">
        <f>IF(B1240="","",VLOOKUP(AC1240,Varsayımlar!$B:$Q,5,0))</f>
        <v/>
      </c>
      <c r="J1240" s="2" t="str">
        <f>IF(B1240="","",VLOOKUP(AC1240,Varsayımlar!$B:$Q,6,0))</f>
        <v/>
      </c>
      <c r="P1240" s="2" t="str">
        <f>IF(B1240="","",VLOOKUP(AC1240,Varsayımlar!$B:$Q,7,0)*K1240)</f>
        <v/>
      </c>
      <c r="Q1240" s="2" t="str">
        <f>IF(B1240="","",VLOOKUP(AC1240,Varsayımlar!$B:$Q,8,0))</f>
        <v/>
      </c>
      <c r="R1240" s="2" t="str">
        <f>IF(B1240="","",VLOOKUP(AC1240,Varsayımlar!$B:$Q,9,0))</f>
        <v/>
      </c>
      <c r="S1240" s="2" t="str">
        <f>IF(B1240="","",VLOOKUP(AC1240,Varsayımlar!$B:$Q,10,0))</f>
        <v/>
      </c>
      <c r="T1240" s="2" t="str">
        <f>IF(B1240="","",VLOOKUP(AC1240,Varsayımlar!$B:$Q,11,0))</f>
        <v/>
      </c>
      <c r="U1240" s="2" t="str">
        <f>IF(B1240="","",VLOOKUP(AC1240,Varsayımlar!$B:$Q,12,0))</f>
        <v/>
      </c>
      <c r="V1240" s="2" t="str">
        <f>IF(B1240="","",VLOOKUP(AC1240,Varsayımlar!$B:$Q,13,0))</f>
        <v/>
      </c>
      <c r="W1240" s="2" t="str">
        <f>IF(B1240="","",VLOOKUP(AC1240,Varsayımlar!$B:$Q,14,0))</f>
        <v/>
      </c>
      <c r="AA1240" s="2" t="str">
        <f>IF(B1240="","",VLOOKUP(AC1240,Varsayımlar!$B:$Q,15,0))</f>
        <v/>
      </c>
      <c r="AB1240" s="2" t="str">
        <f>IF(B1240="","",VLOOKUP(AC1240,Varsayımlar!$B:$Q,16,0))</f>
        <v/>
      </c>
      <c r="AC1240" s="2" t="str">
        <f t="shared" si="32"/>
        <v/>
      </c>
    </row>
    <row r="1241" spans="2:29" hidden="1" x14ac:dyDescent="0.25">
      <c r="B1241" s="6"/>
      <c r="C1241" s="7" t="str">
        <f>IF(B1241="","",VLOOKUP(AC1241,Varsayımlar!$B:$Q,3,0))</f>
        <v/>
      </c>
      <c r="D1241" s="7"/>
      <c r="H1241" s="5" t="str">
        <f>IF(B1241="","",VLOOKUP(AC1241,Varsayımlar!$B:$Q,5,0))</f>
        <v/>
      </c>
      <c r="I1241" s="5"/>
      <c r="J1241" s="5" t="str">
        <f>IF(B1241="","",VLOOKUP(AC1241,Varsayımlar!$B:$Q,6,0))</f>
        <v/>
      </c>
      <c r="P1241" s="5" t="str">
        <f>IF(B1241="","",VLOOKUP(AC1241,Varsayımlar!$B:$Q,7,0)*K1241)</f>
        <v/>
      </c>
      <c r="Q1241" s="5" t="str">
        <f>IF(B1241="","",VLOOKUP(AC1241,Varsayımlar!$B:$Q,8,0))</f>
        <v/>
      </c>
      <c r="R1241" s="5" t="str">
        <f>IF(B1241="","",VLOOKUP(AC1241,Varsayımlar!$B:$Q,9,0))</f>
        <v/>
      </c>
      <c r="S1241" s="5" t="str">
        <f>IF(B1241="","",VLOOKUP(AC1241,Varsayımlar!$B:$Q,10,0))</f>
        <v/>
      </c>
      <c r="T1241" s="5" t="str">
        <f>IF(B1241="","",VLOOKUP(AC1241,Varsayımlar!$B:$Q,11,0))</f>
        <v/>
      </c>
      <c r="U1241" s="5" t="str">
        <f>IF(B1241="","",VLOOKUP(AC1241,Varsayımlar!$B:$Q,12,0))</f>
        <v/>
      </c>
      <c r="V1241" s="5" t="str">
        <f>IF(B1241="","",VLOOKUP(AC1241,Varsayımlar!$B:$Q,13,0))</f>
        <v/>
      </c>
      <c r="W1241" s="5" t="str">
        <f>IF(B1241="","",VLOOKUP(AC1241,Varsayımlar!$B:$Q,14,0))</f>
        <v/>
      </c>
      <c r="AA1241" s="5" t="str">
        <f>IF(B1241="","",VLOOKUP(AC1241,Varsayımlar!$B:$Q,15,0))</f>
        <v/>
      </c>
      <c r="AB1241" s="5" t="str">
        <f>IF(B1241="","",VLOOKUP(AC1241,Varsayımlar!$B:$Q,16,0))</f>
        <v/>
      </c>
      <c r="AC1241" s="5" t="str">
        <f t="shared" si="32"/>
        <v/>
      </c>
    </row>
    <row r="1242" spans="2:29" hidden="1" x14ac:dyDescent="0.25">
      <c r="C1242" s="3" t="str">
        <f>IF(B1242="","",VLOOKUP(AC1242,Varsayımlar!$B:$Q,3,0))</f>
        <v/>
      </c>
      <c r="H1242" s="2" t="str">
        <f>IF(B1242="","",VLOOKUP(AC1242,Varsayımlar!$B:$Q,5,0))</f>
        <v/>
      </c>
      <c r="J1242" s="2" t="str">
        <f>IF(B1242="","",VLOOKUP(AC1242,Varsayımlar!$B:$Q,6,0))</f>
        <v/>
      </c>
      <c r="P1242" s="2" t="str">
        <f>IF(B1242="","",VLOOKUP(AC1242,Varsayımlar!$B:$Q,7,0)*K1242)</f>
        <v/>
      </c>
      <c r="Q1242" s="2" t="str">
        <f>IF(B1242="","",VLOOKUP(AC1242,Varsayımlar!$B:$Q,8,0))</f>
        <v/>
      </c>
      <c r="R1242" s="2" t="str">
        <f>IF(B1242="","",VLOOKUP(AC1242,Varsayımlar!$B:$Q,9,0))</f>
        <v/>
      </c>
      <c r="S1242" s="2" t="str">
        <f>IF(B1242="","",VLOOKUP(AC1242,Varsayımlar!$B:$Q,10,0))</f>
        <v/>
      </c>
      <c r="T1242" s="2" t="str">
        <f>IF(B1242="","",VLOOKUP(AC1242,Varsayımlar!$B:$Q,11,0))</f>
        <v/>
      </c>
      <c r="U1242" s="2" t="str">
        <f>IF(B1242="","",VLOOKUP(AC1242,Varsayımlar!$B:$Q,12,0))</f>
        <v/>
      </c>
      <c r="V1242" s="2" t="str">
        <f>IF(B1242="","",VLOOKUP(AC1242,Varsayımlar!$B:$Q,13,0))</f>
        <v/>
      </c>
      <c r="W1242" s="2" t="str">
        <f>IF(B1242="","",VLOOKUP(AC1242,Varsayımlar!$B:$Q,14,0))</f>
        <v/>
      </c>
      <c r="AA1242" s="2" t="str">
        <f>IF(B1242="","",VLOOKUP(AC1242,Varsayımlar!$B:$Q,15,0))</f>
        <v/>
      </c>
      <c r="AB1242" s="2" t="str">
        <f>IF(B1242="","",VLOOKUP(AC1242,Varsayımlar!$B:$Q,16,0))</f>
        <v/>
      </c>
      <c r="AC1242" s="2" t="str">
        <f t="shared" si="32"/>
        <v/>
      </c>
    </row>
    <row r="1243" spans="2:29" hidden="1" x14ac:dyDescent="0.25">
      <c r="B1243" s="6"/>
      <c r="C1243" s="7" t="str">
        <f>IF(B1243="","",VLOOKUP(AC1243,Varsayımlar!$B:$Q,3,0))</f>
        <v/>
      </c>
      <c r="D1243" s="7"/>
      <c r="H1243" s="5" t="str">
        <f>IF(B1243="","",VLOOKUP(AC1243,Varsayımlar!$B:$Q,5,0))</f>
        <v/>
      </c>
      <c r="I1243" s="5"/>
      <c r="J1243" s="5" t="str">
        <f>IF(B1243="","",VLOOKUP(AC1243,Varsayımlar!$B:$Q,6,0))</f>
        <v/>
      </c>
      <c r="P1243" s="5" t="str">
        <f>IF(B1243="","",VLOOKUP(AC1243,Varsayımlar!$B:$Q,7,0)*K1243)</f>
        <v/>
      </c>
      <c r="Q1243" s="5" t="str">
        <f>IF(B1243="","",VLOOKUP(AC1243,Varsayımlar!$B:$Q,8,0))</f>
        <v/>
      </c>
      <c r="R1243" s="5" t="str">
        <f>IF(B1243="","",VLOOKUP(AC1243,Varsayımlar!$B:$Q,9,0))</f>
        <v/>
      </c>
      <c r="S1243" s="5" t="str">
        <f>IF(B1243="","",VLOOKUP(AC1243,Varsayımlar!$B:$Q,10,0))</f>
        <v/>
      </c>
      <c r="T1243" s="5" t="str">
        <f>IF(B1243="","",VLOOKUP(AC1243,Varsayımlar!$B:$Q,11,0))</f>
        <v/>
      </c>
      <c r="U1243" s="5" t="str">
        <f>IF(B1243="","",VLOOKUP(AC1243,Varsayımlar!$B:$Q,12,0))</f>
        <v/>
      </c>
      <c r="V1243" s="5" t="str">
        <f>IF(B1243="","",VLOOKUP(AC1243,Varsayımlar!$B:$Q,13,0))</f>
        <v/>
      </c>
      <c r="W1243" s="5" t="str">
        <f>IF(B1243="","",VLOOKUP(AC1243,Varsayımlar!$B:$Q,14,0))</f>
        <v/>
      </c>
      <c r="AA1243" s="5" t="str">
        <f>IF(B1243="","",VLOOKUP(AC1243,Varsayımlar!$B:$Q,15,0))</f>
        <v/>
      </c>
      <c r="AB1243" s="5" t="str">
        <f>IF(B1243="","",VLOOKUP(AC1243,Varsayımlar!$B:$Q,16,0))</f>
        <v/>
      </c>
      <c r="AC1243" s="5" t="str">
        <f t="shared" si="32"/>
        <v/>
      </c>
    </row>
    <row r="1244" spans="2:29" hidden="1" x14ac:dyDescent="0.25">
      <c r="C1244" s="3" t="str">
        <f>IF(B1244="","",VLOOKUP(AC1244,Varsayımlar!$B:$Q,3,0))</f>
        <v/>
      </c>
      <c r="H1244" s="2" t="str">
        <f>IF(B1244="","",VLOOKUP(AC1244,Varsayımlar!$B:$Q,5,0))</f>
        <v/>
      </c>
      <c r="J1244" s="2" t="str">
        <f>IF(B1244="","",VLOOKUP(AC1244,Varsayımlar!$B:$Q,6,0))</f>
        <v/>
      </c>
      <c r="P1244" s="2" t="str">
        <f>IF(B1244="","",VLOOKUP(AC1244,Varsayımlar!$B:$Q,7,0)*K1244)</f>
        <v/>
      </c>
      <c r="Q1244" s="2" t="str">
        <f>IF(B1244="","",VLOOKUP(AC1244,Varsayımlar!$B:$Q,8,0))</f>
        <v/>
      </c>
      <c r="R1244" s="2" t="str">
        <f>IF(B1244="","",VLOOKUP(AC1244,Varsayımlar!$B:$Q,9,0))</f>
        <v/>
      </c>
      <c r="S1244" s="2" t="str">
        <f>IF(B1244="","",VLOOKUP(AC1244,Varsayımlar!$B:$Q,10,0))</f>
        <v/>
      </c>
      <c r="T1244" s="2" t="str">
        <f>IF(B1244="","",VLOOKUP(AC1244,Varsayımlar!$B:$Q,11,0))</f>
        <v/>
      </c>
      <c r="U1244" s="2" t="str">
        <f>IF(B1244="","",VLOOKUP(AC1244,Varsayımlar!$B:$Q,12,0))</f>
        <v/>
      </c>
      <c r="V1244" s="2" t="str">
        <f>IF(B1244="","",VLOOKUP(AC1244,Varsayımlar!$B:$Q,13,0))</f>
        <v/>
      </c>
      <c r="W1244" s="2" t="str">
        <f>IF(B1244="","",VLOOKUP(AC1244,Varsayımlar!$B:$Q,14,0))</f>
        <v/>
      </c>
      <c r="AA1244" s="2" t="str">
        <f>IF(B1244="","",VLOOKUP(AC1244,Varsayımlar!$B:$Q,15,0))</f>
        <v/>
      </c>
      <c r="AB1244" s="2" t="str">
        <f>IF(B1244="","",VLOOKUP(AC1244,Varsayımlar!$B:$Q,16,0))</f>
        <v/>
      </c>
      <c r="AC1244" s="2" t="str">
        <f t="shared" si="32"/>
        <v/>
      </c>
    </row>
    <row r="1245" spans="2:29" hidden="1" x14ac:dyDescent="0.25">
      <c r="B1245" s="6"/>
      <c r="C1245" s="7" t="str">
        <f>IF(B1245="","",VLOOKUP(AC1245,Varsayımlar!$B:$Q,3,0))</f>
        <v/>
      </c>
      <c r="D1245" s="7"/>
      <c r="H1245" s="5" t="str">
        <f>IF(B1245="","",VLOOKUP(AC1245,Varsayımlar!$B:$Q,5,0))</f>
        <v/>
      </c>
      <c r="I1245" s="5"/>
      <c r="J1245" s="5" t="str">
        <f>IF(B1245="","",VLOOKUP(AC1245,Varsayımlar!$B:$Q,6,0))</f>
        <v/>
      </c>
      <c r="P1245" s="5" t="str">
        <f>IF(B1245="","",VLOOKUP(AC1245,Varsayımlar!$B:$Q,7,0)*K1245)</f>
        <v/>
      </c>
      <c r="Q1245" s="5" t="str">
        <f>IF(B1245="","",VLOOKUP(AC1245,Varsayımlar!$B:$Q,8,0))</f>
        <v/>
      </c>
      <c r="R1245" s="5" t="str">
        <f>IF(B1245="","",VLOOKUP(AC1245,Varsayımlar!$B:$Q,9,0))</f>
        <v/>
      </c>
      <c r="S1245" s="5" t="str">
        <f>IF(B1245="","",VLOOKUP(AC1245,Varsayımlar!$B:$Q,10,0))</f>
        <v/>
      </c>
      <c r="T1245" s="5" t="str">
        <f>IF(B1245="","",VLOOKUP(AC1245,Varsayımlar!$B:$Q,11,0))</f>
        <v/>
      </c>
      <c r="U1245" s="5" t="str">
        <f>IF(B1245="","",VLOOKUP(AC1245,Varsayımlar!$B:$Q,12,0))</f>
        <v/>
      </c>
      <c r="V1245" s="5" t="str">
        <f>IF(B1245="","",VLOOKUP(AC1245,Varsayımlar!$B:$Q,13,0))</f>
        <v/>
      </c>
      <c r="W1245" s="5" t="str">
        <f>IF(B1245="","",VLOOKUP(AC1245,Varsayımlar!$B:$Q,14,0))</f>
        <v/>
      </c>
      <c r="AA1245" s="5" t="str">
        <f>IF(B1245="","",VLOOKUP(AC1245,Varsayımlar!$B:$Q,15,0))</f>
        <v/>
      </c>
      <c r="AB1245" s="5" t="str">
        <f>IF(B1245="","",VLOOKUP(AC1245,Varsayımlar!$B:$Q,16,0))</f>
        <v/>
      </c>
      <c r="AC1245" s="5" t="str">
        <f t="shared" si="32"/>
        <v/>
      </c>
    </row>
    <row r="1246" spans="2:29" hidden="1" x14ac:dyDescent="0.25">
      <c r="C1246" s="3" t="str">
        <f>IF(B1246="","",VLOOKUP(AC1246,Varsayımlar!$B:$Q,3,0))</f>
        <v/>
      </c>
      <c r="H1246" s="2" t="str">
        <f>IF(B1246="","",VLOOKUP(AC1246,Varsayımlar!$B:$Q,5,0))</f>
        <v/>
      </c>
      <c r="J1246" s="2" t="str">
        <f>IF(B1246="","",VLOOKUP(AC1246,Varsayımlar!$B:$Q,6,0))</f>
        <v/>
      </c>
      <c r="P1246" s="2" t="str">
        <f>IF(B1246="","",VLOOKUP(AC1246,Varsayımlar!$B:$Q,7,0)*K1246)</f>
        <v/>
      </c>
      <c r="Q1246" s="2" t="str">
        <f>IF(B1246="","",VLOOKUP(AC1246,Varsayımlar!$B:$Q,8,0))</f>
        <v/>
      </c>
      <c r="R1246" s="2" t="str">
        <f>IF(B1246="","",VLOOKUP(AC1246,Varsayımlar!$B:$Q,9,0))</f>
        <v/>
      </c>
      <c r="S1246" s="2" t="str">
        <f>IF(B1246="","",VLOOKUP(AC1246,Varsayımlar!$B:$Q,10,0))</f>
        <v/>
      </c>
      <c r="T1246" s="2" t="str">
        <f>IF(B1246="","",VLOOKUP(AC1246,Varsayımlar!$B:$Q,11,0))</f>
        <v/>
      </c>
      <c r="U1246" s="2" t="str">
        <f>IF(B1246="","",VLOOKUP(AC1246,Varsayımlar!$B:$Q,12,0))</f>
        <v/>
      </c>
      <c r="V1246" s="2" t="str">
        <f>IF(B1246="","",VLOOKUP(AC1246,Varsayımlar!$B:$Q,13,0))</f>
        <v/>
      </c>
      <c r="W1246" s="2" t="str">
        <f>IF(B1246="","",VLOOKUP(AC1246,Varsayımlar!$B:$Q,14,0))</f>
        <v/>
      </c>
      <c r="AA1246" s="2" t="str">
        <f>IF(B1246="","",VLOOKUP(AC1246,Varsayımlar!$B:$Q,15,0))</f>
        <v/>
      </c>
      <c r="AB1246" s="2" t="str">
        <f>IF(B1246="","",VLOOKUP(AC1246,Varsayımlar!$B:$Q,16,0))</f>
        <v/>
      </c>
      <c r="AC1246" s="2" t="str">
        <f t="shared" si="32"/>
        <v/>
      </c>
    </row>
    <row r="1247" spans="2:29" hidden="1" x14ac:dyDescent="0.25">
      <c r="B1247" s="6"/>
      <c r="C1247" s="7" t="str">
        <f>IF(B1247="","",VLOOKUP(AC1247,Varsayımlar!$B:$Q,3,0))</f>
        <v/>
      </c>
      <c r="D1247" s="7"/>
      <c r="H1247" s="5" t="str">
        <f>IF(B1247="","",VLOOKUP(AC1247,Varsayımlar!$B:$Q,5,0))</f>
        <v/>
      </c>
      <c r="I1247" s="5"/>
      <c r="J1247" s="5" t="str">
        <f>IF(B1247="","",VLOOKUP(AC1247,Varsayımlar!$B:$Q,6,0))</f>
        <v/>
      </c>
      <c r="P1247" s="5" t="str">
        <f>IF(B1247="","",VLOOKUP(AC1247,Varsayımlar!$B:$Q,7,0)*K1247)</f>
        <v/>
      </c>
      <c r="Q1247" s="5" t="str">
        <f>IF(B1247="","",VLOOKUP(AC1247,Varsayımlar!$B:$Q,8,0))</f>
        <v/>
      </c>
      <c r="R1247" s="5" t="str">
        <f>IF(B1247="","",VLOOKUP(AC1247,Varsayımlar!$B:$Q,9,0))</f>
        <v/>
      </c>
      <c r="S1247" s="5" t="str">
        <f>IF(B1247="","",VLOOKUP(AC1247,Varsayımlar!$B:$Q,10,0))</f>
        <v/>
      </c>
      <c r="T1247" s="5" t="str">
        <f>IF(B1247="","",VLOOKUP(AC1247,Varsayımlar!$B:$Q,11,0))</f>
        <v/>
      </c>
      <c r="U1247" s="5" t="str">
        <f>IF(B1247="","",VLOOKUP(AC1247,Varsayımlar!$B:$Q,12,0))</f>
        <v/>
      </c>
      <c r="V1247" s="5" t="str">
        <f>IF(B1247="","",VLOOKUP(AC1247,Varsayımlar!$B:$Q,13,0))</f>
        <v/>
      </c>
      <c r="W1247" s="5" t="str">
        <f>IF(B1247="","",VLOOKUP(AC1247,Varsayımlar!$B:$Q,14,0))</f>
        <v/>
      </c>
      <c r="AA1247" s="5" t="str">
        <f>IF(B1247="","",VLOOKUP(AC1247,Varsayımlar!$B:$Q,15,0))</f>
        <v/>
      </c>
      <c r="AB1247" s="5" t="str">
        <f>IF(B1247="","",VLOOKUP(AC1247,Varsayımlar!$B:$Q,16,0))</f>
        <v/>
      </c>
      <c r="AC1247" s="5" t="str">
        <f t="shared" si="32"/>
        <v/>
      </c>
    </row>
    <row r="1248" spans="2:29" hidden="1" x14ac:dyDescent="0.25">
      <c r="C1248" s="3" t="str">
        <f>IF(B1248="","",VLOOKUP(AC1248,Varsayımlar!$B:$Q,3,0))</f>
        <v/>
      </c>
      <c r="H1248" s="2" t="str">
        <f>IF(B1248="","",VLOOKUP(AC1248,Varsayımlar!$B:$Q,5,0))</f>
        <v/>
      </c>
      <c r="J1248" s="2" t="str">
        <f>IF(B1248="","",VLOOKUP(AC1248,Varsayımlar!$B:$Q,6,0))</f>
        <v/>
      </c>
      <c r="P1248" s="2" t="str">
        <f>IF(B1248="","",VLOOKUP(AC1248,Varsayımlar!$B:$Q,7,0)*K1248)</f>
        <v/>
      </c>
      <c r="Q1248" s="2" t="str">
        <f>IF(B1248="","",VLOOKUP(AC1248,Varsayımlar!$B:$Q,8,0))</f>
        <v/>
      </c>
      <c r="R1248" s="2" t="str">
        <f>IF(B1248="","",VLOOKUP(AC1248,Varsayımlar!$B:$Q,9,0))</f>
        <v/>
      </c>
      <c r="S1248" s="2" t="str">
        <f>IF(B1248="","",VLOOKUP(AC1248,Varsayımlar!$B:$Q,10,0))</f>
        <v/>
      </c>
      <c r="T1248" s="2" t="str">
        <f>IF(B1248="","",VLOOKUP(AC1248,Varsayımlar!$B:$Q,11,0))</f>
        <v/>
      </c>
      <c r="U1248" s="2" t="str">
        <f>IF(B1248="","",VLOOKUP(AC1248,Varsayımlar!$B:$Q,12,0))</f>
        <v/>
      </c>
      <c r="V1248" s="2" t="str">
        <f>IF(B1248="","",VLOOKUP(AC1248,Varsayımlar!$B:$Q,13,0))</f>
        <v/>
      </c>
      <c r="W1248" s="2" t="str">
        <f>IF(B1248="","",VLOOKUP(AC1248,Varsayımlar!$B:$Q,14,0))</f>
        <v/>
      </c>
      <c r="AA1248" s="2" t="str">
        <f>IF(B1248="","",VLOOKUP(AC1248,Varsayımlar!$B:$Q,15,0))</f>
        <v/>
      </c>
      <c r="AB1248" s="2" t="str">
        <f>IF(B1248="","",VLOOKUP(AC1248,Varsayımlar!$B:$Q,16,0))</f>
        <v/>
      </c>
      <c r="AC1248" s="2" t="str">
        <f t="shared" si="32"/>
        <v/>
      </c>
    </row>
    <row r="1249" spans="2:29" hidden="1" x14ac:dyDescent="0.25">
      <c r="B1249" s="6"/>
      <c r="C1249" s="7" t="str">
        <f>IF(B1249="","",VLOOKUP(AC1249,Varsayımlar!$B:$Q,3,0))</f>
        <v/>
      </c>
      <c r="D1249" s="7"/>
      <c r="H1249" s="5" t="str">
        <f>IF(B1249="","",VLOOKUP(AC1249,Varsayımlar!$B:$Q,5,0))</f>
        <v/>
      </c>
      <c r="I1249" s="5"/>
      <c r="J1249" s="5" t="str">
        <f>IF(B1249="","",VLOOKUP(AC1249,Varsayımlar!$B:$Q,6,0))</f>
        <v/>
      </c>
      <c r="P1249" s="5" t="str">
        <f>IF(B1249="","",VLOOKUP(AC1249,Varsayımlar!$B:$Q,7,0)*K1249)</f>
        <v/>
      </c>
      <c r="Q1249" s="5" t="str">
        <f>IF(B1249="","",VLOOKUP(AC1249,Varsayımlar!$B:$Q,8,0))</f>
        <v/>
      </c>
      <c r="R1249" s="5" t="str">
        <f>IF(B1249="","",VLOOKUP(AC1249,Varsayımlar!$B:$Q,9,0))</f>
        <v/>
      </c>
      <c r="S1249" s="5" t="str">
        <f>IF(B1249="","",VLOOKUP(AC1249,Varsayımlar!$B:$Q,10,0))</f>
        <v/>
      </c>
      <c r="T1249" s="5" t="str">
        <f>IF(B1249="","",VLOOKUP(AC1249,Varsayımlar!$B:$Q,11,0))</f>
        <v/>
      </c>
      <c r="U1249" s="5" t="str">
        <f>IF(B1249="","",VLOOKUP(AC1249,Varsayımlar!$B:$Q,12,0))</f>
        <v/>
      </c>
      <c r="V1249" s="5" t="str">
        <f>IF(B1249="","",VLOOKUP(AC1249,Varsayımlar!$B:$Q,13,0))</f>
        <v/>
      </c>
      <c r="W1249" s="5" t="str">
        <f>IF(B1249="","",VLOOKUP(AC1249,Varsayımlar!$B:$Q,14,0))</f>
        <v/>
      </c>
      <c r="AA1249" s="5" t="str">
        <f>IF(B1249="","",VLOOKUP(AC1249,Varsayımlar!$B:$Q,15,0))</f>
        <v/>
      </c>
      <c r="AB1249" s="5" t="str">
        <f>IF(B1249="","",VLOOKUP(AC1249,Varsayımlar!$B:$Q,16,0))</f>
        <v/>
      </c>
      <c r="AC1249" s="5" t="str">
        <f t="shared" si="32"/>
        <v/>
      </c>
    </row>
    <row r="1250" spans="2:29" hidden="1" x14ac:dyDescent="0.25">
      <c r="C1250" s="3" t="str">
        <f>IF(B1250="","",VLOOKUP(AC1250,Varsayımlar!$B:$Q,3,0))</f>
        <v/>
      </c>
      <c r="H1250" s="2" t="str">
        <f>IF(B1250="","",VLOOKUP(AC1250,Varsayımlar!$B:$Q,5,0))</f>
        <v/>
      </c>
      <c r="J1250" s="2" t="str">
        <f>IF(B1250="","",VLOOKUP(AC1250,Varsayımlar!$B:$Q,6,0))</f>
        <v/>
      </c>
      <c r="P1250" s="2" t="str">
        <f>IF(B1250="","",VLOOKUP(AC1250,Varsayımlar!$B:$Q,7,0)*K1250)</f>
        <v/>
      </c>
      <c r="Q1250" s="2" t="str">
        <f>IF(B1250="","",VLOOKUP(AC1250,Varsayımlar!$B:$Q,8,0))</f>
        <v/>
      </c>
      <c r="R1250" s="2" t="str">
        <f>IF(B1250="","",VLOOKUP(AC1250,Varsayımlar!$B:$Q,9,0))</f>
        <v/>
      </c>
      <c r="S1250" s="2" t="str">
        <f>IF(B1250="","",VLOOKUP(AC1250,Varsayımlar!$B:$Q,10,0))</f>
        <v/>
      </c>
      <c r="T1250" s="2" t="str">
        <f>IF(B1250="","",VLOOKUP(AC1250,Varsayımlar!$B:$Q,11,0))</f>
        <v/>
      </c>
      <c r="U1250" s="2" t="str">
        <f>IF(B1250="","",VLOOKUP(AC1250,Varsayımlar!$B:$Q,12,0))</f>
        <v/>
      </c>
      <c r="V1250" s="2" t="str">
        <f>IF(B1250="","",VLOOKUP(AC1250,Varsayımlar!$B:$Q,13,0))</f>
        <v/>
      </c>
      <c r="W1250" s="2" t="str">
        <f>IF(B1250="","",VLOOKUP(AC1250,Varsayımlar!$B:$Q,14,0))</f>
        <v/>
      </c>
      <c r="AA1250" s="2" t="str">
        <f>IF(B1250="","",VLOOKUP(AC1250,Varsayımlar!$B:$Q,15,0))</f>
        <v/>
      </c>
      <c r="AB1250" s="2" t="str">
        <f>IF(B1250="","",VLOOKUP(AC1250,Varsayımlar!$B:$Q,16,0))</f>
        <v/>
      </c>
      <c r="AC1250" s="2" t="str">
        <f t="shared" si="32"/>
        <v/>
      </c>
    </row>
    <row r="1251" spans="2:29" hidden="1" x14ac:dyDescent="0.25">
      <c r="B1251" s="6"/>
      <c r="C1251" s="7" t="str">
        <f>IF(B1251="","",VLOOKUP(AC1251,Varsayımlar!$B:$Q,3,0))</f>
        <v/>
      </c>
      <c r="D1251" s="7"/>
      <c r="H1251" s="5" t="str">
        <f>IF(B1251="","",VLOOKUP(AC1251,Varsayımlar!$B:$Q,5,0))</f>
        <v/>
      </c>
      <c r="I1251" s="5"/>
      <c r="J1251" s="5" t="str">
        <f>IF(B1251="","",VLOOKUP(AC1251,Varsayımlar!$B:$Q,6,0))</f>
        <v/>
      </c>
      <c r="P1251" s="5" t="str">
        <f>IF(B1251="","",VLOOKUP(AC1251,Varsayımlar!$B:$Q,7,0)*K1251)</f>
        <v/>
      </c>
      <c r="Q1251" s="5" t="str">
        <f>IF(B1251="","",VLOOKUP(AC1251,Varsayımlar!$B:$Q,8,0))</f>
        <v/>
      </c>
      <c r="R1251" s="5" t="str">
        <f>IF(B1251="","",VLOOKUP(AC1251,Varsayımlar!$B:$Q,9,0))</f>
        <v/>
      </c>
      <c r="S1251" s="5" t="str">
        <f>IF(B1251="","",VLOOKUP(AC1251,Varsayımlar!$B:$Q,10,0))</f>
        <v/>
      </c>
      <c r="T1251" s="5" t="str">
        <f>IF(B1251="","",VLOOKUP(AC1251,Varsayımlar!$B:$Q,11,0))</f>
        <v/>
      </c>
      <c r="U1251" s="5" t="str">
        <f>IF(B1251="","",VLOOKUP(AC1251,Varsayımlar!$B:$Q,12,0))</f>
        <v/>
      </c>
      <c r="V1251" s="5" t="str">
        <f>IF(B1251="","",VLOOKUP(AC1251,Varsayımlar!$B:$Q,13,0))</f>
        <v/>
      </c>
      <c r="W1251" s="5" t="str">
        <f>IF(B1251="","",VLOOKUP(AC1251,Varsayımlar!$B:$Q,14,0))</f>
        <v/>
      </c>
      <c r="AA1251" s="5" t="str">
        <f>IF(B1251="","",VLOOKUP(AC1251,Varsayımlar!$B:$Q,15,0))</f>
        <v/>
      </c>
      <c r="AB1251" s="5" t="str">
        <f>IF(B1251="","",VLOOKUP(AC1251,Varsayımlar!$B:$Q,16,0))</f>
        <v/>
      </c>
      <c r="AC1251" s="5" t="str">
        <f t="shared" si="32"/>
        <v/>
      </c>
    </row>
    <row r="1252" spans="2:29" hidden="1" x14ac:dyDescent="0.25">
      <c r="C1252" s="3" t="str">
        <f>IF(B1252="","",VLOOKUP(AC1252,Varsayımlar!$B:$Q,3,0))</f>
        <v/>
      </c>
      <c r="H1252" s="2" t="str">
        <f>IF(B1252="","",VLOOKUP(AC1252,Varsayımlar!$B:$Q,5,0))</f>
        <v/>
      </c>
      <c r="J1252" s="2" t="str">
        <f>IF(B1252="","",VLOOKUP(AC1252,Varsayımlar!$B:$Q,6,0))</f>
        <v/>
      </c>
      <c r="P1252" s="2" t="str">
        <f>IF(B1252="","",VLOOKUP(AC1252,Varsayımlar!$B:$Q,7,0)*K1252)</f>
        <v/>
      </c>
      <c r="Q1252" s="2" t="str">
        <f>IF(B1252="","",VLOOKUP(AC1252,Varsayımlar!$B:$Q,8,0))</f>
        <v/>
      </c>
      <c r="R1252" s="2" t="str">
        <f>IF(B1252="","",VLOOKUP(AC1252,Varsayımlar!$B:$Q,9,0))</f>
        <v/>
      </c>
      <c r="S1252" s="2" t="str">
        <f>IF(B1252="","",VLOOKUP(AC1252,Varsayımlar!$B:$Q,10,0))</f>
        <v/>
      </c>
      <c r="T1252" s="2" t="str">
        <f>IF(B1252="","",VLOOKUP(AC1252,Varsayımlar!$B:$Q,11,0))</f>
        <v/>
      </c>
      <c r="U1252" s="2" t="str">
        <f>IF(B1252="","",VLOOKUP(AC1252,Varsayımlar!$B:$Q,12,0))</f>
        <v/>
      </c>
      <c r="V1252" s="2" t="str">
        <f>IF(B1252="","",VLOOKUP(AC1252,Varsayımlar!$B:$Q,13,0))</f>
        <v/>
      </c>
      <c r="W1252" s="2" t="str">
        <f>IF(B1252="","",VLOOKUP(AC1252,Varsayımlar!$B:$Q,14,0))</f>
        <v/>
      </c>
      <c r="AA1252" s="2" t="str">
        <f>IF(B1252="","",VLOOKUP(AC1252,Varsayımlar!$B:$Q,15,0))</f>
        <v/>
      </c>
      <c r="AB1252" s="2" t="str">
        <f>IF(B1252="","",VLOOKUP(AC1252,Varsayımlar!$B:$Q,16,0))</f>
        <v/>
      </c>
      <c r="AC1252" s="2" t="str">
        <f t="shared" si="32"/>
        <v/>
      </c>
    </row>
    <row r="1253" spans="2:29" hidden="1" x14ac:dyDescent="0.25">
      <c r="B1253" s="6"/>
      <c r="C1253" s="7" t="str">
        <f>IF(B1253="","",VLOOKUP(AC1253,Varsayımlar!$B:$Q,3,0))</f>
        <v/>
      </c>
      <c r="D1253" s="7"/>
      <c r="H1253" s="5" t="str">
        <f>IF(B1253="","",VLOOKUP(AC1253,Varsayımlar!$B:$Q,5,0))</f>
        <v/>
      </c>
      <c r="I1253" s="5"/>
      <c r="J1253" s="5" t="str">
        <f>IF(B1253="","",VLOOKUP(AC1253,Varsayımlar!$B:$Q,6,0))</f>
        <v/>
      </c>
      <c r="P1253" s="5" t="str">
        <f>IF(B1253="","",VLOOKUP(AC1253,Varsayımlar!$B:$Q,7,0)*K1253)</f>
        <v/>
      </c>
      <c r="Q1253" s="5" t="str">
        <f>IF(B1253="","",VLOOKUP(AC1253,Varsayımlar!$B:$Q,8,0))</f>
        <v/>
      </c>
      <c r="R1253" s="5" t="str">
        <f>IF(B1253="","",VLOOKUP(AC1253,Varsayımlar!$B:$Q,9,0))</f>
        <v/>
      </c>
      <c r="S1253" s="5" t="str">
        <f>IF(B1253="","",VLOOKUP(AC1253,Varsayımlar!$B:$Q,10,0))</f>
        <v/>
      </c>
      <c r="T1253" s="5" t="str">
        <f>IF(B1253="","",VLOOKUP(AC1253,Varsayımlar!$B:$Q,11,0))</f>
        <v/>
      </c>
      <c r="U1253" s="5" t="str">
        <f>IF(B1253="","",VLOOKUP(AC1253,Varsayımlar!$B:$Q,12,0))</f>
        <v/>
      </c>
      <c r="V1253" s="5" t="str">
        <f>IF(B1253="","",VLOOKUP(AC1253,Varsayımlar!$B:$Q,13,0))</f>
        <v/>
      </c>
      <c r="W1253" s="5" t="str">
        <f>IF(B1253="","",VLOOKUP(AC1253,Varsayımlar!$B:$Q,14,0))</f>
        <v/>
      </c>
      <c r="AA1253" s="5" t="str">
        <f>IF(B1253="","",VLOOKUP(AC1253,Varsayımlar!$B:$Q,15,0))</f>
        <v/>
      </c>
      <c r="AB1253" s="5" t="str">
        <f>IF(B1253="","",VLOOKUP(AC1253,Varsayımlar!$B:$Q,16,0))</f>
        <v/>
      </c>
      <c r="AC1253" s="5" t="str">
        <f t="shared" si="32"/>
        <v/>
      </c>
    </row>
    <row r="1254" spans="2:29" hidden="1" x14ac:dyDescent="0.25">
      <c r="C1254" s="3" t="str">
        <f>IF(B1254="","",VLOOKUP(AC1254,Varsayımlar!$B:$Q,3,0))</f>
        <v/>
      </c>
      <c r="H1254" s="2" t="str">
        <f>IF(B1254="","",VLOOKUP(AC1254,Varsayımlar!$B:$Q,5,0))</f>
        <v/>
      </c>
      <c r="J1254" s="2" t="str">
        <f>IF(B1254="","",VLOOKUP(AC1254,Varsayımlar!$B:$Q,6,0))</f>
        <v/>
      </c>
      <c r="P1254" s="2" t="str">
        <f>IF(B1254="","",VLOOKUP(AC1254,Varsayımlar!$B:$Q,7,0)*K1254)</f>
        <v/>
      </c>
      <c r="Q1254" s="2" t="str">
        <f>IF(B1254="","",VLOOKUP(AC1254,Varsayımlar!$B:$Q,8,0))</f>
        <v/>
      </c>
      <c r="R1254" s="2" t="str">
        <f>IF(B1254="","",VLOOKUP(AC1254,Varsayımlar!$B:$Q,9,0))</f>
        <v/>
      </c>
      <c r="S1254" s="2" t="str">
        <f>IF(B1254="","",VLOOKUP(AC1254,Varsayımlar!$B:$Q,10,0))</f>
        <v/>
      </c>
      <c r="T1254" s="2" t="str">
        <f>IF(B1254="","",VLOOKUP(AC1254,Varsayımlar!$B:$Q,11,0))</f>
        <v/>
      </c>
      <c r="U1254" s="2" t="str">
        <f>IF(B1254="","",VLOOKUP(AC1254,Varsayımlar!$B:$Q,12,0))</f>
        <v/>
      </c>
      <c r="V1254" s="2" t="str">
        <f>IF(B1254="","",VLOOKUP(AC1254,Varsayımlar!$B:$Q,13,0))</f>
        <v/>
      </c>
      <c r="W1254" s="2" t="str">
        <f>IF(B1254="","",VLOOKUP(AC1254,Varsayımlar!$B:$Q,14,0))</f>
        <v/>
      </c>
      <c r="AA1254" s="2" t="str">
        <f>IF(B1254="","",VLOOKUP(AC1254,Varsayımlar!$B:$Q,15,0))</f>
        <v/>
      </c>
      <c r="AB1254" s="2" t="str">
        <f>IF(B1254="","",VLOOKUP(AC1254,Varsayımlar!$B:$Q,16,0))</f>
        <v/>
      </c>
      <c r="AC1254" s="2" t="str">
        <f t="shared" si="32"/>
        <v/>
      </c>
    </row>
    <row r="1255" spans="2:29" hidden="1" x14ac:dyDescent="0.25">
      <c r="B1255" s="6"/>
      <c r="C1255" s="7" t="str">
        <f>IF(B1255="","",VLOOKUP(AC1255,Varsayımlar!$B:$Q,3,0))</f>
        <v/>
      </c>
      <c r="D1255" s="7"/>
      <c r="H1255" s="5" t="str">
        <f>IF(B1255="","",VLOOKUP(AC1255,Varsayımlar!$B:$Q,5,0))</f>
        <v/>
      </c>
      <c r="I1255" s="5"/>
      <c r="J1255" s="5" t="str">
        <f>IF(B1255="","",VLOOKUP(AC1255,Varsayımlar!$B:$Q,6,0))</f>
        <v/>
      </c>
      <c r="P1255" s="5" t="str">
        <f>IF(B1255="","",VLOOKUP(AC1255,Varsayımlar!$B:$Q,7,0)*K1255)</f>
        <v/>
      </c>
      <c r="Q1255" s="5" t="str">
        <f>IF(B1255="","",VLOOKUP(AC1255,Varsayımlar!$B:$Q,8,0))</f>
        <v/>
      </c>
      <c r="R1255" s="5" t="str">
        <f>IF(B1255="","",VLOOKUP(AC1255,Varsayımlar!$B:$Q,9,0))</f>
        <v/>
      </c>
      <c r="S1255" s="5" t="str">
        <f>IF(B1255="","",VLOOKUP(AC1255,Varsayımlar!$B:$Q,10,0))</f>
        <v/>
      </c>
      <c r="T1255" s="5" t="str">
        <f>IF(B1255="","",VLOOKUP(AC1255,Varsayımlar!$B:$Q,11,0))</f>
        <v/>
      </c>
      <c r="U1255" s="5" t="str">
        <f>IF(B1255="","",VLOOKUP(AC1255,Varsayımlar!$B:$Q,12,0))</f>
        <v/>
      </c>
      <c r="V1255" s="5" t="str">
        <f>IF(B1255="","",VLOOKUP(AC1255,Varsayımlar!$B:$Q,13,0))</f>
        <v/>
      </c>
      <c r="W1255" s="5" t="str">
        <f>IF(B1255="","",VLOOKUP(AC1255,Varsayımlar!$B:$Q,14,0))</f>
        <v/>
      </c>
      <c r="AA1255" s="5" t="str">
        <f>IF(B1255="","",VLOOKUP(AC1255,Varsayımlar!$B:$Q,15,0))</f>
        <v/>
      </c>
      <c r="AB1255" s="5" t="str">
        <f>IF(B1255="","",VLOOKUP(AC1255,Varsayımlar!$B:$Q,16,0))</f>
        <v/>
      </c>
      <c r="AC1255" s="5" t="str">
        <f t="shared" si="32"/>
        <v/>
      </c>
    </row>
    <row r="1256" spans="2:29" hidden="1" x14ac:dyDescent="0.25">
      <c r="C1256" s="3" t="str">
        <f>IF(B1256="","",VLOOKUP(AC1256,Varsayımlar!$B:$Q,3,0))</f>
        <v/>
      </c>
      <c r="H1256" s="2" t="str">
        <f>IF(B1256="","",VLOOKUP(AC1256,Varsayımlar!$B:$Q,5,0))</f>
        <v/>
      </c>
      <c r="J1256" s="2" t="str">
        <f>IF(B1256="","",VLOOKUP(AC1256,Varsayımlar!$B:$Q,6,0))</f>
        <v/>
      </c>
      <c r="P1256" s="2" t="str">
        <f>IF(B1256="","",VLOOKUP(AC1256,Varsayımlar!$B:$Q,7,0)*K1256)</f>
        <v/>
      </c>
      <c r="Q1256" s="2" t="str">
        <f>IF(B1256="","",VLOOKUP(AC1256,Varsayımlar!$B:$Q,8,0))</f>
        <v/>
      </c>
      <c r="R1256" s="2" t="str">
        <f>IF(B1256="","",VLOOKUP(AC1256,Varsayımlar!$B:$Q,9,0))</f>
        <v/>
      </c>
      <c r="S1256" s="2" t="str">
        <f>IF(B1256="","",VLOOKUP(AC1256,Varsayımlar!$B:$Q,10,0))</f>
        <v/>
      </c>
      <c r="T1256" s="2" t="str">
        <f>IF(B1256="","",VLOOKUP(AC1256,Varsayımlar!$B:$Q,11,0))</f>
        <v/>
      </c>
      <c r="U1256" s="2" t="str">
        <f>IF(B1256="","",VLOOKUP(AC1256,Varsayımlar!$B:$Q,12,0))</f>
        <v/>
      </c>
      <c r="V1256" s="2" t="str">
        <f>IF(B1256="","",VLOOKUP(AC1256,Varsayımlar!$B:$Q,13,0))</f>
        <v/>
      </c>
      <c r="W1256" s="2" t="str">
        <f>IF(B1256="","",VLOOKUP(AC1256,Varsayımlar!$B:$Q,14,0))</f>
        <v/>
      </c>
      <c r="AA1256" s="2" t="str">
        <f>IF(B1256="","",VLOOKUP(AC1256,Varsayımlar!$B:$Q,15,0))</f>
        <v/>
      </c>
      <c r="AB1256" s="2" t="str">
        <f>IF(B1256="","",VLOOKUP(AC1256,Varsayımlar!$B:$Q,16,0))</f>
        <v/>
      </c>
      <c r="AC1256" s="2" t="str">
        <f t="shared" si="32"/>
        <v/>
      </c>
    </row>
    <row r="1257" spans="2:29" hidden="1" x14ac:dyDescent="0.25">
      <c r="B1257" s="6"/>
      <c r="C1257" s="7" t="str">
        <f>IF(B1257="","",VLOOKUP(AC1257,Varsayımlar!$B:$Q,3,0))</f>
        <v/>
      </c>
      <c r="D1257" s="7"/>
      <c r="H1257" s="5" t="str">
        <f>IF(B1257="","",VLOOKUP(AC1257,Varsayımlar!$B:$Q,5,0))</f>
        <v/>
      </c>
      <c r="I1257" s="5"/>
      <c r="J1257" s="5" t="str">
        <f>IF(B1257="","",VLOOKUP(AC1257,Varsayımlar!$B:$Q,6,0))</f>
        <v/>
      </c>
      <c r="P1257" s="5" t="str">
        <f>IF(B1257="","",VLOOKUP(AC1257,Varsayımlar!$B:$Q,7,0)*K1257)</f>
        <v/>
      </c>
      <c r="Q1257" s="5" t="str">
        <f>IF(B1257="","",VLOOKUP(AC1257,Varsayımlar!$B:$Q,8,0))</f>
        <v/>
      </c>
      <c r="R1257" s="5" t="str">
        <f>IF(B1257="","",VLOOKUP(AC1257,Varsayımlar!$B:$Q,9,0))</f>
        <v/>
      </c>
      <c r="S1257" s="5" t="str">
        <f>IF(B1257="","",VLOOKUP(AC1257,Varsayımlar!$B:$Q,10,0))</f>
        <v/>
      </c>
      <c r="T1257" s="5" t="str">
        <f>IF(B1257="","",VLOOKUP(AC1257,Varsayımlar!$B:$Q,11,0))</f>
        <v/>
      </c>
      <c r="U1257" s="5" t="str">
        <f>IF(B1257="","",VLOOKUP(AC1257,Varsayımlar!$B:$Q,12,0))</f>
        <v/>
      </c>
      <c r="V1257" s="5" t="str">
        <f>IF(B1257="","",VLOOKUP(AC1257,Varsayımlar!$B:$Q,13,0))</f>
        <v/>
      </c>
      <c r="W1257" s="5" t="str">
        <f>IF(B1257="","",VLOOKUP(AC1257,Varsayımlar!$B:$Q,14,0))</f>
        <v/>
      </c>
      <c r="AA1257" s="5" t="str">
        <f>IF(B1257="","",VLOOKUP(AC1257,Varsayımlar!$B:$Q,15,0))</f>
        <v/>
      </c>
      <c r="AB1257" s="5" t="str">
        <f>IF(B1257="","",VLOOKUP(AC1257,Varsayımlar!$B:$Q,16,0))</f>
        <v/>
      </c>
      <c r="AC1257" s="5" t="str">
        <f t="shared" si="32"/>
        <v/>
      </c>
    </row>
    <row r="1258" spans="2:29" hidden="1" x14ac:dyDescent="0.25">
      <c r="C1258" s="3" t="str">
        <f>IF(B1258="","",VLOOKUP(AC1258,Varsayımlar!$B:$Q,3,0))</f>
        <v/>
      </c>
      <c r="H1258" s="2" t="str">
        <f>IF(B1258="","",VLOOKUP(AC1258,Varsayımlar!$B:$Q,5,0))</f>
        <v/>
      </c>
      <c r="J1258" s="2" t="str">
        <f>IF(B1258="","",VLOOKUP(AC1258,Varsayımlar!$B:$Q,6,0))</f>
        <v/>
      </c>
      <c r="P1258" s="2" t="str">
        <f>IF(B1258="","",VLOOKUP(AC1258,Varsayımlar!$B:$Q,7,0)*K1258)</f>
        <v/>
      </c>
      <c r="Q1258" s="2" t="str">
        <f>IF(B1258="","",VLOOKUP(AC1258,Varsayımlar!$B:$Q,8,0))</f>
        <v/>
      </c>
      <c r="R1258" s="2" t="str">
        <f>IF(B1258="","",VLOOKUP(AC1258,Varsayımlar!$B:$Q,9,0))</f>
        <v/>
      </c>
      <c r="S1258" s="2" t="str">
        <f>IF(B1258="","",VLOOKUP(AC1258,Varsayımlar!$B:$Q,10,0))</f>
        <v/>
      </c>
      <c r="T1258" s="2" t="str">
        <f>IF(B1258="","",VLOOKUP(AC1258,Varsayımlar!$B:$Q,11,0))</f>
        <v/>
      </c>
      <c r="U1258" s="2" t="str">
        <f>IF(B1258="","",VLOOKUP(AC1258,Varsayımlar!$B:$Q,12,0))</f>
        <v/>
      </c>
      <c r="V1258" s="2" t="str">
        <f>IF(B1258="","",VLOOKUP(AC1258,Varsayımlar!$B:$Q,13,0))</f>
        <v/>
      </c>
      <c r="W1258" s="2" t="str">
        <f>IF(B1258="","",VLOOKUP(AC1258,Varsayımlar!$B:$Q,14,0))</f>
        <v/>
      </c>
      <c r="AA1258" s="2" t="str">
        <f>IF(B1258="","",VLOOKUP(AC1258,Varsayımlar!$B:$Q,15,0))</f>
        <v/>
      </c>
      <c r="AB1258" s="2" t="str">
        <f>IF(B1258="","",VLOOKUP(AC1258,Varsayımlar!$B:$Q,16,0))</f>
        <v/>
      </c>
      <c r="AC1258" s="2" t="str">
        <f t="shared" si="32"/>
        <v/>
      </c>
    </row>
    <row r="1259" spans="2:29" hidden="1" x14ac:dyDescent="0.25">
      <c r="B1259" s="6"/>
      <c r="C1259" s="7" t="str">
        <f>IF(B1259="","",VLOOKUP(AC1259,Varsayımlar!$B:$Q,3,0))</f>
        <v/>
      </c>
      <c r="D1259" s="7"/>
      <c r="H1259" s="5" t="str">
        <f>IF(B1259="","",VLOOKUP(AC1259,Varsayımlar!$B:$Q,5,0))</f>
        <v/>
      </c>
      <c r="I1259" s="5"/>
      <c r="J1259" s="5" t="str">
        <f>IF(B1259="","",VLOOKUP(AC1259,Varsayımlar!$B:$Q,6,0))</f>
        <v/>
      </c>
      <c r="P1259" s="5" t="str">
        <f>IF(B1259="","",VLOOKUP(AC1259,Varsayımlar!$B:$Q,7,0)*K1259)</f>
        <v/>
      </c>
      <c r="Q1259" s="5" t="str">
        <f>IF(B1259="","",VLOOKUP(AC1259,Varsayımlar!$B:$Q,8,0))</f>
        <v/>
      </c>
      <c r="R1259" s="5" t="str">
        <f>IF(B1259="","",VLOOKUP(AC1259,Varsayımlar!$B:$Q,9,0))</f>
        <v/>
      </c>
      <c r="S1259" s="5" t="str">
        <f>IF(B1259="","",VLOOKUP(AC1259,Varsayımlar!$B:$Q,10,0))</f>
        <v/>
      </c>
      <c r="T1259" s="5" t="str">
        <f>IF(B1259="","",VLOOKUP(AC1259,Varsayımlar!$B:$Q,11,0))</f>
        <v/>
      </c>
      <c r="U1259" s="5" t="str">
        <f>IF(B1259="","",VLOOKUP(AC1259,Varsayımlar!$B:$Q,12,0))</f>
        <v/>
      </c>
      <c r="V1259" s="5" t="str">
        <f>IF(B1259="","",VLOOKUP(AC1259,Varsayımlar!$B:$Q,13,0))</f>
        <v/>
      </c>
      <c r="W1259" s="5" t="str">
        <f>IF(B1259="","",VLOOKUP(AC1259,Varsayımlar!$B:$Q,14,0))</f>
        <v/>
      </c>
      <c r="AA1259" s="5" t="str">
        <f>IF(B1259="","",VLOOKUP(AC1259,Varsayımlar!$B:$Q,15,0))</f>
        <v/>
      </c>
      <c r="AB1259" s="5" t="str">
        <f>IF(B1259="","",VLOOKUP(AC1259,Varsayımlar!$B:$Q,16,0))</f>
        <v/>
      </c>
      <c r="AC1259" s="5" t="str">
        <f t="shared" si="32"/>
        <v/>
      </c>
    </row>
    <row r="1260" spans="2:29" hidden="1" x14ac:dyDescent="0.25">
      <c r="C1260" s="3" t="str">
        <f>IF(B1260="","",VLOOKUP(AC1260,Varsayımlar!$B:$Q,3,0))</f>
        <v/>
      </c>
      <c r="H1260" s="2" t="str">
        <f>IF(B1260="","",VLOOKUP(AC1260,Varsayımlar!$B:$Q,5,0))</f>
        <v/>
      </c>
      <c r="J1260" s="2" t="str">
        <f>IF(B1260="","",VLOOKUP(AC1260,Varsayımlar!$B:$Q,6,0))</f>
        <v/>
      </c>
      <c r="P1260" s="2" t="str">
        <f>IF(B1260="","",VLOOKUP(AC1260,Varsayımlar!$B:$Q,7,0)*K1260)</f>
        <v/>
      </c>
      <c r="Q1260" s="2" t="str">
        <f>IF(B1260="","",VLOOKUP(AC1260,Varsayımlar!$B:$Q,8,0))</f>
        <v/>
      </c>
      <c r="R1260" s="2" t="str">
        <f>IF(B1260="","",VLOOKUP(AC1260,Varsayımlar!$B:$Q,9,0))</f>
        <v/>
      </c>
      <c r="S1260" s="2" t="str">
        <f>IF(B1260="","",VLOOKUP(AC1260,Varsayımlar!$B:$Q,10,0))</f>
        <v/>
      </c>
      <c r="T1260" s="2" t="str">
        <f>IF(B1260="","",VLOOKUP(AC1260,Varsayımlar!$B:$Q,11,0))</f>
        <v/>
      </c>
      <c r="U1260" s="2" t="str">
        <f>IF(B1260="","",VLOOKUP(AC1260,Varsayımlar!$B:$Q,12,0))</f>
        <v/>
      </c>
      <c r="V1260" s="2" t="str">
        <f>IF(B1260="","",VLOOKUP(AC1260,Varsayımlar!$B:$Q,13,0))</f>
        <v/>
      </c>
      <c r="W1260" s="2" t="str">
        <f>IF(B1260="","",VLOOKUP(AC1260,Varsayımlar!$B:$Q,14,0))</f>
        <v/>
      </c>
      <c r="AA1260" s="2" t="str">
        <f>IF(B1260="","",VLOOKUP(AC1260,Varsayımlar!$B:$Q,15,0))</f>
        <v/>
      </c>
      <c r="AB1260" s="2" t="str">
        <f>IF(B1260="","",VLOOKUP(AC1260,Varsayımlar!$B:$Q,16,0))</f>
        <v/>
      </c>
      <c r="AC1260" s="2" t="str">
        <f t="shared" si="32"/>
        <v/>
      </c>
    </row>
    <row r="1261" spans="2:29" hidden="1" x14ac:dyDescent="0.25">
      <c r="B1261" s="6"/>
      <c r="C1261" s="7" t="str">
        <f>IF(B1261="","",VLOOKUP(AC1261,Varsayımlar!$B:$Q,3,0))</f>
        <v/>
      </c>
      <c r="D1261" s="7"/>
      <c r="H1261" s="5" t="str">
        <f>IF(B1261="","",VLOOKUP(AC1261,Varsayımlar!$B:$Q,5,0))</f>
        <v/>
      </c>
      <c r="I1261" s="5"/>
      <c r="J1261" s="5" t="str">
        <f>IF(B1261="","",VLOOKUP(AC1261,Varsayımlar!$B:$Q,6,0))</f>
        <v/>
      </c>
      <c r="P1261" s="5" t="str">
        <f>IF(B1261="","",VLOOKUP(AC1261,Varsayımlar!$B:$Q,7,0)*K1261)</f>
        <v/>
      </c>
      <c r="Q1261" s="5" t="str">
        <f>IF(B1261="","",VLOOKUP(AC1261,Varsayımlar!$B:$Q,8,0))</f>
        <v/>
      </c>
      <c r="R1261" s="5" t="str">
        <f>IF(B1261="","",VLOOKUP(AC1261,Varsayımlar!$B:$Q,9,0))</f>
        <v/>
      </c>
      <c r="S1261" s="5" t="str">
        <f>IF(B1261="","",VLOOKUP(AC1261,Varsayımlar!$B:$Q,10,0))</f>
        <v/>
      </c>
      <c r="T1261" s="5" t="str">
        <f>IF(B1261="","",VLOOKUP(AC1261,Varsayımlar!$B:$Q,11,0))</f>
        <v/>
      </c>
      <c r="U1261" s="5" t="str">
        <f>IF(B1261="","",VLOOKUP(AC1261,Varsayımlar!$B:$Q,12,0))</f>
        <v/>
      </c>
      <c r="V1261" s="5" t="str">
        <f>IF(B1261="","",VLOOKUP(AC1261,Varsayımlar!$B:$Q,13,0))</f>
        <v/>
      </c>
      <c r="W1261" s="5" t="str">
        <f>IF(B1261="","",VLOOKUP(AC1261,Varsayımlar!$B:$Q,14,0))</f>
        <v/>
      </c>
      <c r="AA1261" s="5" t="str">
        <f>IF(B1261="","",VLOOKUP(AC1261,Varsayımlar!$B:$Q,15,0))</f>
        <v/>
      </c>
      <c r="AB1261" s="5" t="str">
        <f>IF(B1261="","",VLOOKUP(AC1261,Varsayımlar!$B:$Q,16,0))</f>
        <v/>
      </c>
      <c r="AC1261" s="5" t="str">
        <f t="shared" si="32"/>
        <v/>
      </c>
    </row>
    <row r="1262" spans="2:29" hidden="1" x14ac:dyDescent="0.25">
      <c r="C1262" s="3" t="str">
        <f>IF(B1262="","",VLOOKUP(AC1262,Varsayımlar!$B:$Q,3,0))</f>
        <v/>
      </c>
      <c r="H1262" s="2" t="str">
        <f>IF(B1262="","",VLOOKUP(AC1262,Varsayımlar!$B:$Q,5,0))</f>
        <v/>
      </c>
      <c r="J1262" s="2" t="str">
        <f>IF(B1262="","",VLOOKUP(AC1262,Varsayımlar!$B:$Q,6,0))</f>
        <v/>
      </c>
      <c r="P1262" s="2" t="str">
        <f>IF(B1262="","",VLOOKUP(AC1262,Varsayımlar!$B:$Q,7,0)*K1262)</f>
        <v/>
      </c>
      <c r="Q1262" s="2" t="str">
        <f>IF(B1262="","",VLOOKUP(AC1262,Varsayımlar!$B:$Q,8,0))</f>
        <v/>
      </c>
      <c r="R1262" s="2" t="str">
        <f>IF(B1262="","",VLOOKUP(AC1262,Varsayımlar!$B:$Q,9,0))</f>
        <v/>
      </c>
      <c r="S1262" s="2" t="str">
        <f>IF(B1262="","",VLOOKUP(AC1262,Varsayımlar!$B:$Q,10,0))</f>
        <v/>
      </c>
      <c r="T1262" s="2" t="str">
        <f>IF(B1262="","",VLOOKUP(AC1262,Varsayımlar!$B:$Q,11,0))</f>
        <v/>
      </c>
      <c r="U1262" s="2" t="str">
        <f>IF(B1262="","",VLOOKUP(AC1262,Varsayımlar!$B:$Q,12,0))</f>
        <v/>
      </c>
      <c r="V1262" s="2" t="str">
        <f>IF(B1262="","",VLOOKUP(AC1262,Varsayımlar!$B:$Q,13,0))</f>
        <v/>
      </c>
      <c r="W1262" s="2" t="str">
        <f>IF(B1262="","",VLOOKUP(AC1262,Varsayımlar!$B:$Q,14,0))</f>
        <v/>
      </c>
      <c r="AA1262" s="2" t="str">
        <f>IF(B1262="","",VLOOKUP(AC1262,Varsayımlar!$B:$Q,15,0))</f>
        <v/>
      </c>
      <c r="AB1262" s="2" t="str">
        <f>IF(B1262="","",VLOOKUP(AC1262,Varsayımlar!$B:$Q,16,0))</f>
        <v/>
      </c>
      <c r="AC1262" s="2" t="str">
        <f t="shared" si="32"/>
        <v/>
      </c>
    </row>
    <row r="1263" spans="2:29" hidden="1" x14ac:dyDescent="0.25">
      <c r="B1263" s="6"/>
      <c r="C1263" s="7" t="str">
        <f>IF(B1263="","",VLOOKUP(AC1263,Varsayımlar!$B:$Q,3,0))</f>
        <v/>
      </c>
      <c r="D1263" s="7"/>
      <c r="H1263" s="5" t="str">
        <f>IF(B1263="","",VLOOKUP(AC1263,Varsayımlar!$B:$Q,5,0))</f>
        <v/>
      </c>
      <c r="I1263" s="5"/>
      <c r="J1263" s="5" t="str">
        <f>IF(B1263="","",VLOOKUP(AC1263,Varsayımlar!$B:$Q,6,0))</f>
        <v/>
      </c>
      <c r="P1263" s="5" t="str">
        <f>IF(B1263="","",VLOOKUP(AC1263,Varsayımlar!$B:$Q,7,0)*K1263)</f>
        <v/>
      </c>
      <c r="Q1263" s="5" t="str">
        <f>IF(B1263="","",VLOOKUP(AC1263,Varsayımlar!$B:$Q,8,0))</f>
        <v/>
      </c>
      <c r="R1263" s="5" t="str">
        <f>IF(B1263="","",VLOOKUP(AC1263,Varsayımlar!$B:$Q,9,0))</f>
        <v/>
      </c>
      <c r="S1263" s="5" t="str">
        <f>IF(B1263="","",VLOOKUP(AC1263,Varsayımlar!$B:$Q,10,0))</f>
        <v/>
      </c>
      <c r="T1263" s="5" t="str">
        <f>IF(B1263="","",VLOOKUP(AC1263,Varsayımlar!$B:$Q,11,0))</f>
        <v/>
      </c>
      <c r="U1263" s="5" t="str">
        <f>IF(B1263="","",VLOOKUP(AC1263,Varsayımlar!$B:$Q,12,0))</f>
        <v/>
      </c>
      <c r="V1263" s="5" t="str">
        <f>IF(B1263="","",VLOOKUP(AC1263,Varsayımlar!$B:$Q,13,0))</f>
        <v/>
      </c>
      <c r="W1263" s="5" t="str">
        <f>IF(B1263="","",VLOOKUP(AC1263,Varsayımlar!$B:$Q,14,0))</f>
        <v/>
      </c>
      <c r="AA1263" s="5" t="str">
        <f>IF(B1263="","",VLOOKUP(AC1263,Varsayımlar!$B:$Q,15,0))</f>
        <v/>
      </c>
      <c r="AB1263" s="5" t="str">
        <f>IF(B1263="","",VLOOKUP(AC1263,Varsayımlar!$B:$Q,16,0))</f>
        <v/>
      </c>
      <c r="AC1263" s="5" t="str">
        <f t="shared" si="32"/>
        <v/>
      </c>
    </row>
    <row r="1264" spans="2:29" hidden="1" x14ac:dyDescent="0.25">
      <c r="C1264" s="3" t="str">
        <f>IF(B1264="","",VLOOKUP(AC1264,Varsayımlar!$B:$Q,3,0))</f>
        <v/>
      </c>
      <c r="H1264" s="2" t="str">
        <f>IF(B1264="","",VLOOKUP(AC1264,Varsayımlar!$B:$Q,5,0))</f>
        <v/>
      </c>
      <c r="J1264" s="2" t="str">
        <f>IF(B1264="","",VLOOKUP(AC1264,Varsayımlar!$B:$Q,6,0))</f>
        <v/>
      </c>
      <c r="P1264" s="2" t="str">
        <f>IF(B1264="","",VLOOKUP(AC1264,Varsayımlar!$B:$Q,7,0)*K1264)</f>
        <v/>
      </c>
      <c r="Q1264" s="2" t="str">
        <f>IF(B1264="","",VLOOKUP(AC1264,Varsayımlar!$B:$Q,8,0))</f>
        <v/>
      </c>
      <c r="R1264" s="2" t="str">
        <f>IF(B1264="","",VLOOKUP(AC1264,Varsayımlar!$B:$Q,9,0))</f>
        <v/>
      </c>
      <c r="S1264" s="2" t="str">
        <f>IF(B1264="","",VLOOKUP(AC1264,Varsayımlar!$B:$Q,10,0))</f>
        <v/>
      </c>
      <c r="T1264" s="2" t="str">
        <f>IF(B1264="","",VLOOKUP(AC1264,Varsayımlar!$B:$Q,11,0))</f>
        <v/>
      </c>
      <c r="U1264" s="2" t="str">
        <f>IF(B1264="","",VLOOKUP(AC1264,Varsayımlar!$B:$Q,12,0))</f>
        <v/>
      </c>
      <c r="V1264" s="2" t="str">
        <f>IF(B1264="","",VLOOKUP(AC1264,Varsayımlar!$B:$Q,13,0))</f>
        <v/>
      </c>
      <c r="W1264" s="2" t="str">
        <f>IF(B1264="","",VLOOKUP(AC1264,Varsayımlar!$B:$Q,14,0))</f>
        <v/>
      </c>
      <c r="AA1264" s="2" t="str">
        <f>IF(B1264="","",VLOOKUP(AC1264,Varsayımlar!$B:$Q,15,0))</f>
        <v/>
      </c>
      <c r="AB1264" s="2" t="str">
        <f>IF(B1264="","",VLOOKUP(AC1264,Varsayımlar!$B:$Q,16,0))</f>
        <v/>
      </c>
      <c r="AC1264" s="2" t="str">
        <f t="shared" si="32"/>
        <v/>
      </c>
    </row>
    <row r="1265" spans="2:29" hidden="1" x14ac:dyDescent="0.25">
      <c r="B1265" s="6"/>
      <c r="C1265" s="7" t="str">
        <f>IF(B1265="","",VLOOKUP(AC1265,Varsayımlar!$B:$Q,3,0))</f>
        <v/>
      </c>
      <c r="D1265" s="7"/>
      <c r="H1265" s="5" t="str">
        <f>IF(B1265="","",VLOOKUP(AC1265,Varsayımlar!$B:$Q,5,0))</f>
        <v/>
      </c>
      <c r="I1265" s="5"/>
      <c r="J1265" s="5" t="str">
        <f>IF(B1265="","",VLOOKUP(AC1265,Varsayımlar!$B:$Q,6,0))</f>
        <v/>
      </c>
      <c r="P1265" s="5" t="str">
        <f>IF(B1265="","",VLOOKUP(AC1265,Varsayımlar!$B:$Q,7,0)*K1265)</f>
        <v/>
      </c>
      <c r="Q1265" s="5" t="str">
        <f>IF(B1265="","",VLOOKUP(AC1265,Varsayımlar!$B:$Q,8,0))</f>
        <v/>
      </c>
      <c r="R1265" s="5" t="str">
        <f>IF(B1265="","",VLOOKUP(AC1265,Varsayımlar!$B:$Q,9,0))</f>
        <v/>
      </c>
      <c r="S1265" s="5" t="str">
        <f>IF(B1265="","",VLOOKUP(AC1265,Varsayımlar!$B:$Q,10,0))</f>
        <v/>
      </c>
      <c r="T1265" s="5" t="str">
        <f>IF(B1265="","",VLOOKUP(AC1265,Varsayımlar!$B:$Q,11,0))</f>
        <v/>
      </c>
      <c r="U1265" s="5" t="str">
        <f>IF(B1265="","",VLOOKUP(AC1265,Varsayımlar!$B:$Q,12,0))</f>
        <v/>
      </c>
      <c r="V1265" s="5" t="str">
        <f>IF(B1265="","",VLOOKUP(AC1265,Varsayımlar!$B:$Q,13,0))</f>
        <v/>
      </c>
      <c r="W1265" s="5" t="str">
        <f>IF(B1265="","",VLOOKUP(AC1265,Varsayımlar!$B:$Q,14,0))</f>
        <v/>
      </c>
      <c r="AA1265" s="5" t="str">
        <f>IF(B1265="","",VLOOKUP(AC1265,Varsayımlar!$B:$Q,15,0))</f>
        <v/>
      </c>
      <c r="AB1265" s="5" t="str">
        <f>IF(B1265="","",VLOOKUP(AC1265,Varsayımlar!$B:$Q,16,0))</f>
        <v/>
      </c>
      <c r="AC1265" s="5" t="str">
        <f t="shared" si="32"/>
        <v/>
      </c>
    </row>
    <row r="1266" spans="2:29" hidden="1" x14ac:dyDescent="0.25">
      <c r="C1266" s="3" t="str">
        <f>IF(B1266="","",VLOOKUP(AC1266,Varsayımlar!$B:$Q,3,0))</f>
        <v/>
      </c>
      <c r="H1266" s="2" t="str">
        <f>IF(B1266="","",VLOOKUP(AC1266,Varsayımlar!$B:$Q,5,0))</f>
        <v/>
      </c>
      <c r="J1266" s="2" t="str">
        <f>IF(B1266="","",VLOOKUP(AC1266,Varsayımlar!$B:$Q,6,0))</f>
        <v/>
      </c>
      <c r="P1266" s="2" t="str">
        <f>IF(B1266="","",VLOOKUP(AC1266,Varsayımlar!$B:$Q,7,0)*K1266)</f>
        <v/>
      </c>
      <c r="Q1266" s="2" t="str">
        <f>IF(B1266="","",VLOOKUP(AC1266,Varsayımlar!$B:$Q,8,0))</f>
        <v/>
      </c>
      <c r="R1266" s="2" t="str">
        <f>IF(B1266="","",VLOOKUP(AC1266,Varsayımlar!$B:$Q,9,0))</f>
        <v/>
      </c>
      <c r="S1266" s="2" t="str">
        <f>IF(B1266="","",VLOOKUP(AC1266,Varsayımlar!$B:$Q,10,0))</f>
        <v/>
      </c>
      <c r="T1266" s="2" t="str">
        <f>IF(B1266="","",VLOOKUP(AC1266,Varsayımlar!$B:$Q,11,0))</f>
        <v/>
      </c>
      <c r="U1266" s="2" t="str">
        <f>IF(B1266="","",VLOOKUP(AC1266,Varsayımlar!$B:$Q,12,0))</f>
        <v/>
      </c>
      <c r="V1266" s="2" t="str">
        <f>IF(B1266="","",VLOOKUP(AC1266,Varsayımlar!$B:$Q,13,0))</f>
        <v/>
      </c>
      <c r="W1266" s="2" t="str">
        <f>IF(B1266="","",VLOOKUP(AC1266,Varsayımlar!$B:$Q,14,0))</f>
        <v/>
      </c>
      <c r="AA1266" s="2" t="str">
        <f>IF(B1266="","",VLOOKUP(AC1266,Varsayımlar!$B:$Q,15,0))</f>
        <v/>
      </c>
      <c r="AB1266" s="2" t="str">
        <f>IF(B1266="","",VLOOKUP(AC1266,Varsayımlar!$B:$Q,16,0))</f>
        <v/>
      </c>
      <c r="AC1266" s="2" t="str">
        <f t="shared" si="32"/>
        <v/>
      </c>
    </row>
    <row r="1267" spans="2:29" hidden="1" x14ac:dyDescent="0.25">
      <c r="B1267" s="6"/>
      <c r="C1267" s="7" t="str">
        <f>IF(B1267="","",VLOOKUP(AC1267,Varsayımlar!$B:$Q,3,0))</f>
        <v/>
      </c>
      <c r="D1267" s="7"/>
      <c r="H1267" s="5" t="str">
        <f>IF(B1267="","",VLOOKUP(AC1267,Varsayımlar!$B:$Q,5,0))</f>
        <v/>
      </c>
      <c r="I1267" s="5"/>
      <c r="J1267" s="5" t="str">
        <f>IF(B1267="","",VLOOKUP(AC1267,Varsayımlar!$B:$Q,6,0))</f>
        <v/>
      </c>
      <c r="P1267" s="5" t="str">
        <f>IF(B1267="","",VLOOKUP(AC1267,Varsayımlar!$B:$Q,7,0)*K1267)</f>
        <v/>
      </c>
      <c r="Q1267" s="5" t="str">
        <f>IF(B1267="","",VLOOKUP(AC1267,Varsayımlar!$B:$Q,8,0))</f>
        <v/>
      </c>
      <c r="R1267" s="5" t="str">
        <f>IF(B1267="","",VLOOKUP(AC1267,Varsayımlar!$B:$Q,9,0))</f>
        <v/>
      </c>
      <c r="S1267" s="5" t="str">
        <f>IF(B1267="","",VLOOKUP(AC1267,Varsayımlar!$B:$Q,10,0))</f>
        <v/>
      </c>
      <c r="T1267" s="5" t="str">
        <f>IF(B1267="","",VLOOKUP(AC1267,Varsayımlar!$B:$Q,11,0))</f>
        <v/>
      </c>
      <c r="U1267" s="5" t="str">
        <f>IF(B1267="","",VLOOKUP(AC1267,Varsayımlar!$B:$Q,12,0))</f>
        <v/>
      </c>
      <c r="V1267" s="5" t="str">
        <f>IF(B1267="","",VLOOKUP(AC1267,Varsayımlar!$B:$Q,13,0))</f>
        <v/>
      </c>
      <c r="W1267" s="5" t="str">
        <f>IF(B1267="","",VLOOKUP(AC1267,Varsayımlar!$B:$Q,14,0))</f>
        <v/>
      </c>
      <c r="AA1267" s="5" t="str">
        <f>IF(B1267="","",VLOOKUP(AC1267,Varsayımlar!$B:$Q,15,0))</f>
        <v/>
      </c>
      <c r="AB1267" s="5" t="str">
        <f>IF(B1267="","",VLOOKUP(AC1267,Varsayımlar!$B:$Q,16,0))</f>
        <v/>
      </c>
      <c r="AC1267" s="5" t="str">
        <f t="shared" si="32"/>
        <v/>
      </c>
    </row>
    <row r="1268" spans="2:29" hidden="1" x14ac:dyDescent="0.25">
      <c r="C1268" s="3" t="str">
        <f>IF(B1268="","",VLOOKUP(AC1268,Varsayımlar!$B:$Q,3,0))</f>
        <v/>
      </c>
      <c r="H1268" s="2" t="str">
        <f>IF(B1268="","",VLOOKUP(AC1268,Varsayımlar!$B:$Q,5,0))</f>
        <v/>
      </c>
      <c r="J1268" s="2" t="str">
        <f>IF(B1268="","",VLOOKUP(AC1268,Varsayımlar!$B:$Q,6,0))</f>
        <v/>
      </c>
      <c r="P1268" s="2" t="str">
        <f>IF(B1268="","",VLOOKUP(AC1268,Varsayımlar!$B:$Q,7,0)*K1268)</f>
        <v/>
      </c>
      <c r="Q1268" s="2" t="str">
        <f>IF(B1268="","",VLOOKUP(AC1268,Varsayımlar!$B:$Q,8,0))</f>
        <v/>
      </c>
      <c r="R1268" s="2" t="str">
        <f>IF(B1268="","",VLOOKUP(AC1268,Varsayımlar!$B:$Q,9,0))</f>
        <v/>
      </c>
      <c r="S1268" s="2" t="str">
        <f>IF(B1268="","",VLOOKUP(AC1268,Varsayımlar!$B:$Q,10,0))</f>
        <v/>
      </c>
      <c r="T1268" s="2" t="str">
        <f>IF(B1268="","",VLOOKUP(AC1268,Varsayımlar!$B:$Q,11,0))</f>
        <v/>
      </c>
      <c r="U1268" s="2" t="str">
        <f>IF(B1268="","",VLOOKUP(AC1268,Varsayımlar!$B:$Q,12,0))</f>
        <v/>
      </c>
      <c r="V1268" s="2" t="str">
        <f>IF(B1268="","",VLOOKUP(AC1268,Varsayımlar!$B:$Q,13,0))</f>
        <v/>
      </c>
      <c r="W1268" s="2" t="str">
        <f>IF(B1268="","",VLOOKUP(AC1268,Varsayımlar!$B:$Q,14,0))</f>
        <v/>
      </c>
      <c r="AA1268" s="2" t="str">
        <f>IF(B1268="","",VLOOKUP(AC1268,Varsayımlar!$B:$Q,15,0))</f>
        <v/>
      </c>
      <c r="AB1268" s="2" t="str">
        <f>IF(B1268="","",VLOOKUP(AC1268,Varsayımlar!$B:$Q,16,0))</f>
        <v/>
      </c>
      <c r="AC1268" s="2" t="str">
        <f t="shared" si="32"/>
        <v/>
      </c>
    </row>
    <row r="1269" spans="2:29" hidden="1" x14ac:dyDescent="0.25">
      <c r="B1269" s="6"/>
      <c r="C1269" s="7" t="str">
        <f>IF(B1269="","",VLOOKUP(AC1269,Varsayımlar!$B:$Q,3,0))</f>
        <v/>
      </c>
      <c r="D1269" s="7"/>
      <c r="H1269" s="5" t="str">
        <f>IF(B1269="","",VLOOKUP(AC1269,Varsayımlar!$B:$Q,5,0))</f>
        <v/>
      </c>
      <c r="I1269" s="5"/>
      <c r="J1269" s="5" t="str">
        <f>IF(B1269="","",VLOOKUP(AC1269,Varsayımlar!$B:$Q,6,0))</f>
        <v/>
      </c>
      <c r="P1269" s="5" t="str">
        <f>IF(B1269="","",VLOOKUP(AC1269,Varsayımlar!$B:$Q,7,0)*K1269)</f>
        <v/>
      </c>
      <c r="Q1269" s="5" t="str">
        <f>IF(B1269="","",VLOOKUP(AC1269,Varsayımlar!$B:$Q,8,0))</f>
        <v/>
      </c>
      <c r="R1269" s="5" t="str">
        <f>IF(B1269="","",VLOOKUP(AC1269,Varsayımlar!$B:$Q,9,0))</f>
        <v/>
      </c>
      <c r="S1269" s="5" t="str">
        <f>IF(B1269="","",VLOOKUP(AC1269,Varsayımlar!$B:$Q,10,0))</f>
        <v/>
      </c>
      <c r="T1269" s="5" t="str">
        <f>IF(B1269="","",VLOOKUP(AC1269,Varsayımlar!$B:$Q,11,0))</f>
        <v/>
      </c>
      <c r="U1269" s="5" t="str">
        <f>IF(B1269="","",VLOOKUP(AC1269,Varsayımlar!$B:$Q,12,0))</f>
        <v/>
      </c>
      <c r="V1269" s="5" t="str">
        <f>IF(B1269="","",VLOOKUP(AC1269,Varsayımlar!$B:$Q,13,0))</f>
        <v/>
      </c>
      <c r="W1269" s="5" t="str">
        <f>IF(B1269="","",VLOOKUP(AC1269,Varsayımlar!$B:$Q,14,0))</f>
        <v/>
      </c>
      <c r="AA1269" s="5" t="str">
        <f>IF(B1269="","",VLOOKUP(AC1269,Varsayımlar!$B:$Q,15,0))</f>
        <v/>
      </c>
      <c r="AB1269" s="5" t="str">
        <f>IF(B1269="","",VLOOKUP(AC1269,Varsayımlar!$B:$Q,16,0))</f>
        <v/>
      </c>
      <c r="AC1269" s="5" t="str">
        <f t="shared" si="32"/>
        <v/>
      </c>
    </row>
    <row r="1270" spans="2:29" hidden="1" x14ac:dyDescent="0.25">
      <c r="C1270" s="3" t="str">
        <f>IF(B1270="","",VLOOKUP(AC1270,Varsayımlar!$B:$Q,3,0))</f>
        <v/>
      </c>
      <c r="H1270" s="2" t="str">
        <f>IF(B1270="","",VLOOKUP(AC1270,Varsayımlar!$B:$Q,5,0))</f>
        <v/>
      </c>
      <c r="J1270" s="2" t="str">
        <f>IF(B1270="","",VLOOKUP(AC1270,Varsayımlar!$B:$Q,6,0))</f>
        <v/>
      </c>
      <c r="P1270" s="2" t="str">
        <f>IF(B1270="","",VLOOKUP(AC1270,Varsayımlar!$B:$Q,7,0)*K1270)</f>
        <v/>
      </c>
      <c r="Q1270" s="2" t="str">
        <f>IF(B1270="","",VLOOKUP(AC1270,Varsayımlar!$B:$Q,8,0))</f>
        <v/>
      </c>
      <c r="R1270" s="2" t="str">
        <f>IF(B1270="","",VLOOKUP(AC1270,Varsayımlar!$B:$Q,9,0))</f>
        <v/>
      </c>
      <c r="S1270" s="2" t="str">
        <f>IF(B1270="","",VLOOKUP(AC1270,Varsayımlar!$B:$Q,10,0))</f>
        <v/>
      </c>
      <c r="T1270" s="2" t="str">
        <f>IF(B1270="","",VLOOKUP(AC1270,Varsayımlar!$B:$Q,11,0))</f>
        <v/>
      </c>
      <c r="U1270" s="2" t="str">
        <f>IF(B1270="","",VLOOKUP(AC1270,Varsayımlar!$B:$Q,12,0))</f>
        <v/>
      </c>
      <c r="V1270" s="2" t="str">
        <f>IF(B1270="","",VLOOKUP(AC1270,Varsayımlar!$B:$Q,13,0))</f>
        <v/>
      </c>
      <c r="W1270" s="2" t="str">
        <f>IF(B1270="","",VLOOKUP(AC1270,Varsayımlar!$B:$Q,14,0))</f>
        <v/>
      </c>
      <c r="AA1270" s="2" t="str">
        <f>IF(B1270="","",VLOOKUP(AC1270,Varsayımlar!$B:$Q,15,0))</f>
        <v/>
      </c>
      <c r="AB1270" s="2" t="str">
        <f>IF(B1270="","",VLOOKUP(AC1270,Varsayımlar!$B:$Q,16,0))</f>
        <v/>
      </c>
      <c r="AC1270" s="2" t="str">
        <f t="shared" si="32"/>
        <v/>
      </c>
    </row>
    <row r="1271" spans="2:29" hidden="1" x14ac:dyDescent="0.25">
      <c r="B1271" s="6"/>
      <c r="C1271" s="7" t="str">
        <f>IF(B1271="","",VLOOKUP(AC1271,Varsayımlar!$B:$Q,3,0))</f>
        <v/>
      </c>
      <c r="D1271" s="7"/>
      <c r="H1271" s="5" t="str">
        <f>IF(B1271="","",VLOOKUP(AC1271,Varsayımlar!$B:$Q,5,0))</f>
        <v/>
      </c>
      <c r="I1271" s="5"/>
      <c r="J1271" s="5" t="str">
        <f>IF(B1271="","",VLOOKUP(AC1271,Varsayımlar!$B:$Q,6,0))</f>
        <v/>
      </c>
      <c r="P1271" s="5" t="str">
        <f>IF(B1271="","",VLOOKUP(AC1271,Varsayımlar!$B:$Q,7,0)*K1271)</f>
        <v/>
      </c>
      <c r="Q1271" s="5" t="str">
        <f>IF(B1271="","",VLOOKUP(AC1271,Varsayımlar!$B:$Q,8,0))</f>
        <v/>
      </c>
      <c r="R1271" s="5" t="str">
        <f>IF(B1271="","",VLOOKUP(AC1271,Varsayımlar!$B:$Q,9,0))</f>
        <v/>
      </c>
      <c r="S1271" s="5" t="str">
        <f>IF(B1271="","",VLOOKUP(AC1271,Varsayımlar!$B:$Q,10,0))</f>
        <v/>
      </c>
      <c r="T1271" s="5" t="str">
        <f>IF(B1271="","",VLOOKUP(AC1271,Varsayımlar!$B:$Q,11,0))</f>
        <v/>
      </c>
      <c r="U1271" s="5" t="str">
        <f>IF(B1271="","",VLOOKUP(AC1271,Varsayımlar!$B:$Q,12,0))</f>
        <v/>
      </c>
      <c r="V1271" s="5" t="str">
        <f>IF(B1271="","",VLOOKUP(AC1271,Varsayımlar!$B:$Q,13,0))</f>
        <v/>
      </c>
      <c r="W1271" s="5" t="str">
        <f>IF(B1271="","",VLOOKUP(AC1271,Varsayımlar!$B:$Q,14,0))</f>
        <v/>
      </c>
      <c r="AA1271" s="5" t="str">
        <f>IF(B1271="","",VLOOKUP(AC1271,Varsayımlar!$B:$Q,15,0))</f>
        <v/>
      </c>
      <c r="AB1271" s="5" t="str">
        <f>IF(B1271="","",VLOOKUP(AC1271,Varsayımlar!$B:$Q,16,0))</f>
        <v/>
      </c>
      <c r="AC1271" s="5" t="str">
        <f t="shared" si="32"/>
        <v/>
      </c>
    </row>
    <row r="1272" spans="2:29" hidden="1" x14ac:dyDescent="0.25">
      <c r="C1272" s="3" t="str">
        <f>IF(B1272="","",VLOOKUP(AC1272,Varsayımlar!$B:$Q,3,0))</f>
        <v/>
      </c>
      <c r="H1272" s="2" t="str">
        <f>IF(B1272="","",VLOOKUP(AC1272,Varsayımlar!$B:$Q,5,0))</f>
        <v/>
      </c>
      <c r="J1272" s="2" t="str">
        <f>IF(B1272="","",VLOOKUP(AC1272,Varsayımlar!$B:$Q,6,0))</f>
        <v/>
      </c>
      <c r="P1272" s="2" t="str">
        <f>IF(B1272="","",VLOOKUP(AC1272,Varsayımlar!$B:$Q,7,0)*K1272)</f>
        <v/>
      </c>
      <c r="Q1272" s="2" t="str">
        <f>IF(B1272="","",VLOOKUP(AC1272,Varsayımlar!$B:$Q,8,0))</f>
        <v/>
      </c>
      <c r="R1272" s="2" t="str">
        <f>IF(B1272="","",VLOOKUP(AC1272,Varsayımlar!$B:$Q,9,0))</f>
        <v/>
      </c>
      <c r="S1272" s="2" t="str">
        <f>IF(B1272="","",VLOOKUP(AC1272,Varsayımlar!$B:$Q,10,0))</f>
        <v/>
      </c>
      <c r="T1272" s="2" t="str">
        <f>IF(B1272="","",VLOOKUP(AC1272,Varsayımlar!$B:$Q,11,0))</f>
        <v/>
      </c>
      <c r="U1272" s="2" t="str">
        <f>IF(B1272="","",VLOOKUP(AC1272,Varsayımlar!$B:$Q,12,0))</f>
        <v/>
      </c>
      <c r="V1272" s="2" t="str">
        <f>IF(B1272="","",VLOOKUP(AC1272,Varsayımlar!$B:$Q,13,0))</f>
        <v/>
      </c>
      <c r="W1272" s="2" t="str">
        <f>IF(B1272="","",VLOOKUP(AC1272,Varsayımlar!$B:$Q,14,0))</f>
        <v/>
      </c>
      <c r="AA1272" s="2" t="str">
        <f>IF(B1272="","",VLOOKUP(AC1272,Varsayımlar!$B:$Q,15,0))</f>
        <v/>
      </c>
      <c r="AB1272" s="2" t="str">
        <f>IF(B1272="","",VLOOKUP(AC1272,Varsayımlar!$B:$Q,16,0))</f>
        <v/>
      </c>
      <c r="AC1272" s="2" t="str">
        <f t="shared" si="32"/>
        <v/>
      </c>
    </row>
    <row r="1273" spans="2:29" hidden="1" x14ac:dyDescent="0.25">
      <c r="B1273" s="6"/>
      <c r="C1273" s="7" t="str">
        <f>IF(B1273="","",VLOOKUP(AC1273,Varsayımlar!$B:$Q,3,0))</f>
        <v/>
      </c>
      <c r="D1273" s="7"/>
      <c r="H1273" s="5" t="str">
        <f>IF(B1273="","",VLOOKUP(AC1273,Varsayımlar!$B:$Q,5,0))</f>
        <v/>
      </c>
      <c r="I1273" s="5"/>
      <c r="J1273" s="5" t="str">
        <f>IF(B1273="","",VLOOKUP(AC1273,Varsayımlar!$B:$Q,6,0))</f>
        <v/>
      </c>
      <c r="P1273" s="5" t="str">
        <f>IF(B1273="","",VLOOKUP(AC1273,Varsayımlar!$B:$Q,7,0)*K1273)</f>
        <v/>
      </c>
      <c r="Q1273" s="5" t="str">
        <f>IF(B1273="","",VLOOKUP(AC1273,Varsayımlar!$B:$Q,8,0))</f>
        <v/>
      </c>
      <c r="R1273" s="5" t="str">
        <f>IF(B1273="","",VLOOKUP(AC1273,Varsayımlar!$B:$Q,9,0))</f>
        <v/>
      </c>
      <c r="S1273" s="5" t="str">
        <f>IF(B1273="","",VLOOKUP(AC1273,Varsayımlar!$B:$Q,10,0))</f>
        <v/>
      </c>
      <c r="T1273" s="5" t="str">
        <f>IF(B1273="","",VLOOKUP(AC1273,Varsayımlar!$B:$Q,11,0))</f>
        <v/>
      </c>
      <c r="U1273" s="5" t="str">
        <f>IF(B1273="","",VLOOKUP(AC1273,Varsayımlar!$B:$Q,12,0))</f>
        <v/>
      </c>
      <c r="V1273" s="5" t="str">
        <f>IF(B1273="","",VLOOKUP(AC1273,Varsayımlar!$B:$Q,13,0))</f>
        <v/>
      </c>
      <c r="W1273" s="5" t="str">
        <f>IF(B1273="","",VLOOKUP(AC1273,Varsayımlar!$B:$Q,14,0))</f>
        <v/>
      </c>
      <c r="AA1273" s="5" t="str">
        <f>IF(B1273="","",VLOOKUP(AC1273,Varsayımlar!$B:$Q,15,0))</f>
        <v/>
      </c>
      <c r="AB1273" s="5" t="str">
        <f>IF(B1273="","",VLOOKUP(AC1273,Varsayımlar!$B:$Q,16,0))</f>
        <v/>
      </c>
      <c r="AC1273" s="5" t="str">
        <f t="shared" si="32"/>
        <v/>
      </c>
    </row>
    <row r="1274" spans="2:29" hidden="1" x14ac:dyDescent="0.25">
      <c r="C1274" s="3" t="str">
        <f>IF(B1274="","",VLOOKUP(AC1274,Varsayımlar!$B:$Q,3,0))</f>
        <v/>
      </c>
      <c r="H1274" s="2" t="str">
        <f>IF(B1274="","",VLOOKUP(AC1274,Varsayımlar!$B:$Q,5,0))</f>
        <v/>
      </c>
      <c r="J1274" s="2" t="str">
        <f>IF(B1274="","",VLOOKUP(AC1274,Varsayımlar!$B:$Q,6,0))</f>
        <v/>
      </c>
      <c r="P1274" s="2" t="str">
        <f>IF(B1274="","",VLOOKUP(AC1274,Varsayımlar!$B:$Q,7,0)*K1274)</f>
        <v/>
      </c>
      <c r="Q1274" s="2" t="str">
        <f>IF(B1274="","",VLOOKUP(AC1274,Varsayımlar!$B:$Q,8,0))</f>
        <v/>
      </c>
      <c r="R1274" s="2" t="str">
        <f>IF(B1274="","",VLOOKUP(AC1274,Varsayımlar!$B:$Q,9,0))</f>
        <v/>
      </c>
      <c r="S1274" s="2" t="str">
        <f>IF(B1274="","",VLOOKUP(AC1274,Varsayımlar!$B:$Q,10,0))</f>
        <v/>
      </c>
      <c r="T1274" s="2" t="str">
        <f>IF(B1274="","",VLOOKUP(AC1274,Varsayımlar!$B:$Q,11,0))</f>
        <v/>
      </c>
      <c r="U1274" s="2" t="str">
        <f>IF(B1274="","",VLOOKUP(AC1274,Varsayımlar!$B:$Q,12,0))</f>
        <v/>
      </c>
      <c r="V1274" s="2" t="str">
        <f>IF(B1274="","",VLOOKUP(AC1274,Varsayımlar!$B:$Q,13,0))</f>
        <v/>
      </c>
      <c r="W1274" s="2" t="str">
        <f>IF(B1274="","",VLOOKUP(AC1274,Varsayımlar!$B:$Q,14,0))</f>
        <v/>
      </c>
      <c r="AA1274" s="2" t="str">
        <f>IF(B1274="","",VLOOKUP(AC1274,Varsayımlar!$B:$Q,15,0))</f>
        <v/>
      </c>
      <c r="AB1274" s="2" t="str">
        <f>IF(B1274="","",VLOOKUP(AC1274,Varsayımlar!$B:$Q,16,0))</f>
        <v/>
      </c>
      <c r="AC1274" s="2" t="str">
        <f t="shared" si="32"/>
        <v/>
      </c>
    </row>
    <row r="1275" spans="2:29" hidden="1" x14ac:dyDescent="0.25">
      <c r="B1275" s="6"/>
      <c r="C1275" s="7" t="str">
        <f>IF(B1275="","",VLOOKUP(AC1275,Varsayımlar!$B:$Q,3,0))</f>
        <v/>
      </c>
      <c r="D1275" s="7"/>
      <c r="H1275" s="5" t="str">
        <f>IF(B1275="","",VLOOKUP(AC1275,Varsayımlar!$B:$Q,5,0))</f>
        <v/>
      </c>
      <c r="I1275" s="5"/>
      <c r="J1275" s="5" t="str">
        <f>IF(B1275="","",VLOOKUP(AC1275,Varsayımlar!$B:$Q,6,0))</f>
        <v/>
      </c>
      <c r="P1275" s="5" t="str">
        <f>IF(B1275="","",VLOOKUP(AC1275,Varsayımlar!$B:$Q,7,0)*K1275)</f>
        <v/>
      </c>
      <c r="Q1275" s="5" t="str">
        <f>IF(B1275="","",VLOOKUP(AC1275,Varsayımlar!$B:$Q,8,0))</f>
        <v/>
      </c>
      <c r="R1275" s="5" t="str">
        <f>IF(B1275="","",VLOOKUP(AC1275,Varsayımlar!$B:$Q,9,0))</f>
        <v/>
      </c>
      <c r="S1275" s="5" t="str">
        <f>IF(B1275="","",VLOOKUP(AC1275,Varsayımlar!$B:$Q,10,0))</f>
        <v/>
      </c>
      <c r="T1275" s="5" t="str">
        <f>IF(B1275="","",VLOOKUP(AC1275,Varsayımlar!$B:$Q,11,0))</f>
        <v/>
      </c>
      <c r="U1275" s="5" t="str">
        <f>IF(B1275="","",VLOOKUP(AC1275,Varsayımlar!$B:$Q,12,0))</f>
        <v/>
      </c>
      <c r="V1275" s="5" t="str">
        <f>IF(B1275="","",VLOOKUP(AC1275,Varsayımlar!$B:$Q,13,0))</f>
        <v/>
      </c>
      <c r="W1275" s="5" t="str">
        <f>IF(B1275="","",VLOOKUP(AC1275,Varsayımlar!$B:$Q,14,0))</f>
        <v/>
      </c>
      <c r="AA1275" s="5" t="str">
        <f>IF(B1275="","",VLOOKUP(AC1275,Varsayımlar!$B:$Q,15,0))</f>
        <v/>
      </c>
      <c r="AB1275" s="5" t="str">
        <f>IF(B1275="","",VLOOKUP(AC1275,Varsayımlar!$B:$Q,16,0))</f>
        <v/>
      </c>
      <c r="AC1275" s="5" t="str">
        <f t="shared" si="32"/>
        <v/>
      </c>
    </row>
    <row r="1276" spans="2:29" hidden="1" x14ac:dyDescent="0.25">
      <c r="C1276" s="3" t="str">
        <f>IF(B1276="","",VLOOKUP(AC1276,Varsayımlar!$B:$Q,3,0))</f>
        <v/>
      </c>
      <c r="H1276" s="2" t="str">
        <f>IF(B1276="","",VLOOKUP(AC1276,Varsayımlar!$B:$Q,5,0))</f>
        <v/>
      </c>
      <c r="J1276" s="2" t="str">
        <f>IF(B1276="","",VLOOKUP(AC1276,Varsayımlar!$B:$Q,6,0))</f>
        <v/>
      </c>
      <c r="P1276" s="2" t="str">
        <f>IF(B1276="","",VLOOKUP(AC1276,Varsayımlar!$B:$Q,7,0)*K1276)</f>
        <v/>
      </c>
      <c r="Q1276" s="2" t="str">
        <f>IF(B1276="","",VLOOKUP(AC1276,Varsayımlar!$B:$Q,8,0))</f>
        <v/>
      </c>
      <c r="R1276" s="2" t="str">
        <f>IF(B1276="","",VLOOKUP(AC1276,Varsayımlar!$B:$Q,9,0))</f>
        <v/>
      </c>
      <c r="S1276" s="2" t="str">
        <f>IF(B1276="","",VLOOKUP(AC1276,Varsayımlar!$B:$Q,10,0))</f>
        <v/>
      </c>
      <c r="T1276" s="2" t="str">
        <f>IF(B1276="","",VLOOKUP(AC1276,Varsayımlar!$B:$Q,11,0))</f>
        <v/>
      </c>
      <c r="U1276" s="2" t="str">
        <f>IF(B1276="","",VLOOKUP(AC1276,Varsayımlar!$B:$Q,12,0))</f>
        <v/>
      </c>
      <c r="V1276" s="2" t="str">
        <f>IF(B1276="","",VLOOKUP(AC1276,Varsayımlar!$B:$Q,13,0))</f>
        <v/>
      </c>
      <c r="W1276" s="2" t="str">
        <f>IF(B1276="","",VLOOKUP(AC1276,Varsayımlar!$B:$Q,14,0))</f>
        <v/>
      </c>
      <c r="AA1276" s="2" t="str">
        <f>IF(B1276="","",VLOOKUP(AC1276,Varsayımlar!$B:$Q,15,0))</f>
        <v/>
      </c>
      <c r="AB1276" s="2" t="str">
        <f>IF(B1276="","",VLOOKUP(AC1276,Varsayımlar!$B:$Q,16,0))</f>
        <v/>
      </c>
      <c r="AC1276" s="2" t="str">
        <f t="shared" si="32"/>
        <v/>
      </c>
    </row>
    <row r="1277" spans="2:29" hidden="1" x14ac:dyDescent="0.25">
      <c r="B1277" s="6"/>
      <c r="C1277" s="7" t="str">
        <f>IF(B1277="","",VLOOKUP(AC1277,Varsayımlar!$B:$Q,3,0))</f>
        <v/>
      </c>
      <c r="D1277" s="7"/>
      <c r="H1277" s="5" t="str">
        <f>IF(B1277="","",VLOOKUP(AC1277,Varsayımlar!$B:$Q,5,0))</f>
        <v/>
      </c>
      <c r="I1277" s="5"/>
      <c r="J1277" s="5" t="str">
        <f>IF(B1277="","",VLOOKUP(AC1277,Varsayımlar!$B:$Q,6,0))</f>
        <v/>
      </c>
      <c r="P1277" s="5" t="str">
        <f>IF(B1277="","",VLOOKUP(AC1277,Varsayımlar!$B:$Q,7,0)*K1277)</f>
        <v/>
      </c>
      <c r="Q1277" s="5" t="str">
        <f>IF(B1277="","",VLOOKUP(AC1277,Varsayımlar!$B:$Q,8,0))</f>
        <v/>
      </c>
      <c r="R1277" s="5" t="str">
        <f>IF(B1277="","",VLOOKUP(AC1277,Varsayımlar!$B:$Q,9,0))</f>
        <v/>
      </c>
      <c r="S1277" s="5" t="str">
        <f>IF(B1277="","",VLOOKUP(AC1277,Varsayımlar!$B:$Q,10,0))</f>
        <v/>
      </c>
      <c r="T1277" s="5" t="str">
        <f>IF(B1277="","",VLOOKUP(AC1277,Varsayımlar!$B:$Q,11,0))</f>
        <v/>
      </c>
      <c r="U1277" s="5" t="str">
        <f>IF(B1277="","",VLOOKUP(AC1277,Varsayımlar!$B:$Q,12,0))</f>
        <v/>
      </c>
      <c r="V1277" s="5" t="str">
        <f>IF(B1277="","",VLOOKUP(AC1277,Varsayımlar!$B:$Q,13,0))</f>
        <v/>
      </c>
      <c r="W1277" s="5" t="str">
        <f>IF(B1277="","",VLOOKUP(AC1277,Varsayımlar!$B:$Q,14,0))</f>
        <v/>
      </c>
      <c r="AA1277" s="5" t="str">
        <f>IF(B1277="","",VLOOKUP(AC1277,Varsayımlar!$B:$Q,15,0))</f>
        <v/>
      </c>
      <c r="AB1277" s="5" t="str">
        <f>IF(B1277="","",VLOOKUP(AC1277,Varsayımlar!$B:$Q,16,0))</f>
        <v/>
      </c>
      <c r="AC1277" s="5" t="str">
        <f t="shared" si="32"/>
        <v/>
      </c>
    </row>
    <row r="1278" spans="2:29" hidden="1" x14ac:dyDescent="0.25">
      <c r="C1278" s="3" t="str">
        <f>IF(B1278="","",VLOOKUP(AC1278,Varsayımlar!$B:$Q,3,0))</f>
        <v/>
      </c>
      <c r="H1278" s="2" t="str">
        <f>IF(B1278="","",VLOOKUP(AC1278,Varsayımlar!$B:$Q,5,0))</f>
        <v/>
      </c>
      <c r="J1278" s="2" t="str">
        <f>IF(B1278="","",VLOOKUP(AC1278,Varsayımlar!$B:$Q,6,0))</f>
        <v/>
      </c>
      <c r="P1278" s="2" t="str">
        <f>IF(B1278="","",VLOOKUP(AC1278,Varsayımlar!$B:$Q,7,0)*K1278)</f>
        <v/>
      </c>
      <c r="Q1278" s="2" t="str">
        <f>IF(B1278="","",VLOOKUP(AC1278,Varsayımlar!$B:$Q,8,0))</f>
        <v/>
      </c>
      <c r="R1278" s="2" t="str">
        <f>IF(B1278="","",VLOOKUP(AC1278,Varsayımlar!$B:$Q,9,0))</f>
        <v/>
      </c>
      <c r="S1278" s="2" t="str">
        <f>IF(B1278="","",VLOOKUP(AC1278,Varsayımlar!$B:$Q,10,0))</f>
        <v/>
      </c>
      <c r="T1278" s="2" t="str">
        <f>IF(B1278="","",VLOOKUP(AC1278,Varsayımlar!$B:$Q,11,0))</f>
        <v/>
      </c>
      <c r="U1278" s="2" t="str">
        <f>IF(B1278="","",VLOOKUP(AC1278,Varsayımlar!$B:$Q,12,0))</f>
        <v/>
      </c>
      <c r="V1278" s="2" t="str">
        <f>IF(B1278="","",VLOOKUP(AC1278,Varsayımlar!$B:$Q,13,0))</f>
        <v/>
      </c>
      <c r="W1278" s="2" t="str">
        <f>IF(B1278="","",VLOOKUP(AC1278,Varsayımlar!$B:$Q,14,0))</f>
        <v/>
      </c>
      <c r="AA1278" s="2" t="str">
        <f>IF(B1278="","",VLOOKUP(AC1278,Varsayımlar!$B:$Q,15,0))</f>
        <v/>
      </c>
      <c r="AB1278" s="2" t="str">
        <f>IF(B1278="","",VLOOKUP(AC1278,Varsayımlar!$B:$Q,16,0))</f>
        <v/>
      </c>
      <c r="AC1278" s="2" t="str">
        <f t="shared" si="32"/>
        <v/>
      </c>
    </row>
    <row r="1279" spans="2:29" hidden="1" x14ac:dyDescent="0.25">
      <c r="B1279" s="6"/>
      <c r="C1279" s="7" t="str">
        <f>IF(B1279="","",VLOOKUP(AC1279,Varsayımlar!$B:$Q,3,0))</f>
        <v/>
      </c>
      <c r="D1279" s="7"/>
      <c r="H1279" s="5" t="str">
        <f>IF(B1279="","",VLOOKUP(AC1279,Varsayımlar!$B:$Q,5,0))</f>
        <v/>
      </c>
      <c r="I1279" s="5"/>
      <c r="J1279" s="5" t="str">
        <f>IF(B1279="","",VLOOKUP(AC1279,Varsayımlar!$B:$Q,6,0))</f>
        <v/>
      </c>
      <c r="P1279" s="5" t="str">
        <f>IF(B1279="","",VLOOKUP(AC1279,Varsayımlar!$B:$Q,7,0)*K1279)</f>
        <v/>
      </c>
      <c r="Q1279" s="5" t="str">
        <f>IF(B1279="","",VLOOKUP(AC1279,Varsayımlar!$B:$Q,8,0))</f>
        <v/>
      </c>
      <c r="R1279" s="5" t="str">
        <f>IF(B1279="","",VLOOKUP(AC1279,Varsayımlar!$B:$Q,9,0))</f>
        <v/>
      </c>
      <c r="S1279" s="5" t="str">
        <f>IF(B1279="","",VLOOKUP(AC1279,Varsayımlar!$B:$Q,10,0))</f>
        <v/>
      </c>
      <c r="T1279" s="5" t="str">
        <f>IF(B1279="","",VLOOKUP(AC1279,Varsayımlar!$B:$Q,11,0))</f>
        <v/>
      </c>
      <c r="U1279" s="5" t="str">
        <f>IF(B1279="","",VLOOKUP(AC1279,Varsayımlar!$B:$Q,12,0))</f>
        <v/>
      </c>
      <c r="V1279" s="5" t="str">
        <f>IF(B1279="","",VLOOKUP(AC1279,Varsayımlar!$B:$Q,13,0))</f>
        <v/>
      </c>
      <c r="W1279" s="5" t="str">
        <f>IF(B1279="","",VLOOKUP(AC1279,Varsayımlar!$B:$Q,14,0))</f>
        <v/>
      </c>
      <c r="AA1279" s="5" t="str">
        <f>IF(B1279="","",VLOOKUP(AC1279,Varsayımlar!$B:$Q,15,0))</f>
        <v/>
      </c>
      <c r="AB1279" s="5" t="str">
        <f>IF(B1279="","",VLOOKUP(AC1279,Varsayımlar!$B:$Q,16,0))</f>
        <v/>
      </c>
      <c r="AC1279" s="5" t="str">
        <f t="shared" si="32"/>
        <v/>
      </c>
    </row>
    <row r="1280" spans="2:29" hidden="1" x14ac:dyDescent="0.25">
      <c r="C1280" s="3" t="str">
        <f>IF(B1280="","",VLOOKUP(AC1280,Varsayımlar!$B:$Q,3,0))</f>
        <v/>
      </c>
      <c r="H1280" s="2" t="str">
        <f>IF(B1280="","",VLOOKUP(AC1280,Varsayımlar!$B:$Q,5,0))</f>
        <v/>
      </c>
      <c r="J1280" s="2" t="str">
        <f>IF(B1280="","",VLOOKUP(AC1280,Varsayımlar!$B:$Q,6,0))</f>
        <v/>
      </c>
      <c r="P1280" s="2" t="str">
        <f>IF(B1280="","",VLOOKUP(AC1280,Varsayımlar!$B:$Q,7,0)*K1280)</f>
        <v/>
      </c>
      <c r="Q1280" s="2" t="str">
        <f>IF(B1280="","",VLOOKUP(AC1280,Varsayımlar!$B:$Q,8,0))</f>
        <v/>
      </c>
      <c r="R1280" s="2" t="str">
        <f>IF(B1280="","",VLOOKUP(AC1280,Varsayımlar!$B:$Q,9,0))</f>
        <v/>
      </c>
      <c r="S1280" s="2" t="str">
        <f>IF(B1280="","",VLOOKUP(AC1280,Varsayımlar!$B:$Q,10,0))</f>
        <v/>
      </c>
      <c r="T1280" s="2" t="str">
        <f>IF(B1280="","",VLOOKUP(AC1280,Varsayımlar!$B:$Q,11,0))</f>
        <v/>
      </c>
      <c r="U1280" s="2" t="str">
        <f>IF(B1280="","",VLOOKUP(AC1280,Varsayımlar!$B:$Q,12,0))</f>
        <v/>
      </c>
      <c r="V1280" s="2" t="str">
        <f>IF(B1280="","",VLOOKUP(AC1280,Varsayımlar!$B:$Q,13,0))</f>
        <v/>
      </c>
      <c r="W1280" s="2" t="str">
        <f>IF(B1280="","",VLOOKUP(AC1280,Varsayımlar!$B:$Q,14,0))</f>
        <v/>
      </c>
      <c r="AA1280" s="2" t="str">
        <f>IF(B1280="","",VLOOKUP(AC1280,Varsayımlar!$B:$Q,15,0))</f>
        <v/>
      </c>
      <c r="AB1280" s="2" t="str">
        <f>IF(B1280="","",VLOOKUP(AC1280,Varsayımlar!$B:$Q,16,0))</f>
        <v/>
      </c>
      <c r="AC1280" s="2" t="str">
        <f t="shared" si="32"/>
        <v/>
      </c>
    </row>
    <row r="1281" spans="2:29" hidden="1" x14ac:dyDescent="0.25">
      <c r="B1281" s="6"/>
      <c r="C1281" s="7" t="str">
        <f>IF(B1281="","",VLOOKUP(AC1281,Varsayımlar!$B:$Q,3,0))</f>
        <v/>
      </c>
      <c r="D1281" s="7"/>
      <c r="H1281" s="5" t="str">
        <f>IF(B1281="","",VLOOKUP(AC1281,Varsayımlar!$B:$Q,5,0))</f>
        <v/>
      </c>
      <c r="I1281" s="5"/>
      <c r="J1281" s="5" t="str">
        <f>IF(B1281="","",VLOOKUP(AC1281,Varsayımlar!$B:$Q,6,0))</f>
        <v/>
      </c>
      <c r="P1281" s="5" t="str">
        <f>IF(B1281="","",VLOOKUP(AC1281,Varsayımlar!$B:$Q,7,0)*K1281)</f>
        <v/>
      </c>
      <c r="Q1281" s="5" t="str">
        <f>IF(B1281="","",VLOOKUP(AC1281,Varsayımlar!$B:$Q,8,0))</f>
        <v/>
      </c>
      <c r="R1281" s="5" t="str">
        <f>IF(B1281="","",VLOOKUP(AC1281,Varsayımlar!$B:$Q,9,0))</f>
        <v/>
      </c>
      <c r="S1281" s="5" t="str">
        <f>IF(B1281="","",VLOOKUP(AC1281,Varsayımlar!$B:$Q,10,0))</f>
        <v/>
      </c>
      <c r="T1281" s="5" t="str">
        <f>IF(B1281="","",VLOOKUP(AC1281,Varsayımlar!$B:$Q,11,0))</f>
        <v/>
      </c>
      <c r="U1281" s="5" t="str">
        <f>IF(B1281="","",VLOOKUP(AC1281,Varsayımlar!$B:$Q,12,0))</f>
        <v/>
      </c>
      <c r="V1281" s="5" t="str">
        <f>IF(B1281="","",VLOOKUP(AC1281,Varsayımlar!$B:$Q,13,0))</f>
        <v/>
      </c>
      <c r="W1281" s="5" t="str">
        <f>IF(B1281="","",VLOOKUP(AC1281,Varsayımlar!$B:$Q,14,0))</f>
        <v/>
      </c>
      <c r="AA1281" s="5" t="str">
        <f>IF(B1281="","",VLOOKUP(AC1281,Varsayımlar!$B:$Q,15,0))</f>
        <v/>
      </c>
      <c r="AB1281" s="5" t="str">
        <f>IF(B1281="","",VLOOKUP(AC1281,Varsayımlar!$B:$Q,16,0))</f>
        <v/>
      </c>
      <c r="AC1281" s="5" t="str">
        <f t="shared" si="32"/>
        <v/>
      </c>
    </row>
    <row r="1282" spans="2:29" hidden="1" x14ac:dyDescent="0.25">
      <c r="C1282" s="3" t="str">
        <f>IF(B1282="","",VLOOKUP(AC1282,Varsayımlar!$B:$Q,3,0))</f>
        <v/>
      </c>
      <c r="H1282" s="2" t="str">
        <f>IF(B1282="","",VLOOKUP(AC1282,Varsayımlar!$B:$Q,5,0))</f>
        <v/>
      </c>
      <c r="J1282" s="2" t="str">
        <f>IF(B1282="","",VLOOKUP(AC1282,Varsayımlar!$B:$Q,6,0))</f>
        <v/>
      </c>
      <c r="P1282" s="2" t="str">
        <f>IF(B1282="","",VLOOKUP(AC1282,Varsayımlar!$B:$Q,7,0)*K1282)</f>
        <v/>
      </c>
      <c r="Q1282" s="2" t="str">
        <f>IF(B1282="","",VLOOKUP(AC1282,Varsayımlar!$B:$Q,8,0))</f>
        <v/>
      </c>
      <c r="R1282" s="2" t="str">
        <f>IF(B1282="","",VLOOKUP(AC1282,Varsayımlar!$B:$Q,9,0))</f>
        <v/>
      </c>
      <c r="S1282" s="2" t="str">
        <f>IF(B1282="","",VLOOKUP(AC1282,Varsayımlar!$B:$Q,10,0))</f>
        <v/>
      </c>
      <c r="T1282" s="2" t="str">
        <f>IF(B1282="","",VLOOKUP(AC1282,Varsayımlar!$B:$Q,11,0))</f>
        <v/>
      </c>
      <c r="U1282" s="2" t="str">
        <f>IF(B1282="","",VLOOKUP(AC1282,Varsayımlar!$B:$Q,12,0))</f>
        <v/>
      </c>
      <c r="V1282" s="2" t="str">
        <f>IF(B1282="","",VLOOKUP(AC1282,Varsayımlar!$B:$Q,13,0))</f>
        <v/>
      </c>
      <c r="W1282" s="2" t="str">
        <f>IF(B1282="","",VLOOKUP(AC1282,Varsayımlar!$B:$Q,14,0))</f>
        <v/>
      </c>
      <c r="AA1282" s="2" t="str">
        <f>IF(B1282="","",VLOOKUP(AC1282,Varsayımlar!$B:$Q,15,0))</f>
        <v/>
      </c>
      <c r="AB1282" s="2" t="str">
        <f>IF(B1282="","",VLOOKUP(AC1282,Varsayımlar!$B:$Q,16,0))</f>
        <v/>
      </c>
      <c r="AC1282" s="2" t="str">
        <f t="shared" si="32"/>
        <v/>
      </c>
    </row>
    <row r="1283" spans="2:29" hidden="1" x14ac:dyDescent="0.25">
      <c r="B1283" s="6"/>
      <c r="C1283" s="7" t="str">
        <f>IF(B1283="","",VLOOKUP(AC1283,Varsayımlar!$B:$Q,3,0))</f>
        <v/>
      </c>
      <c r="D1283" s="7"/>
      <c r="H1283" s="5" t="str">
        <f>IF(B1283="","",VLOOKUP(AC1283,Varsayımlar!$B:$Q,5,0))</f>
        <v/>
      </c>
      <c r="I1283" s="5"/>
      <c r="J1283" s="5" t="str">
        <f>IF(B1283="","",VLOOKUP(AC1283,Varsayımlar!$B:$Q,6,0))</f>
        <v/>
      </c>
      <c r="P1283" s="5" t="str">
        <f>IF(B1283="","",VLOOKUP(AC1283,Varsayımlar!$B:$Q,7,0)*K1283)</f>
        <v/>
      </c>
      <c r="Q1283" s="5" t="str">
        <f>IF(B1283="","",VLOOKUP(AC1283,Varsayımlar!$B:$Q,8,0))</f>
        <v/>
      </c>
      <c r="R1283" s="5" t="str">
        <f>IF(B1283="","",VLOOKUP(AC1283,Varsayımlar!$B:$Q,9,0))</f>
        <v/>
      </c>
      <c r="S1283" s="5" t="str">
        <f>IF(B1283="","",VLOOKUP(AC1283,Varsayımlar!$B:$Q,10,0))</f>
        <v/>
      </c>
      <c r="T1283" s="5" t="str">
        <f>IF(B1283="","",VLOOKUP(AC1283,Varsayımlar!$B:$Q,11,0))</f>
        <v/>
      </c>
      <c r="U1283" s="5" t="str">
        <f>IF(B1283="","",VLOOKUP(AC1283,Varsayımlar!$B:$Q,12,0))</f>
        <v/>
      </c>
      <c r="V1283" s="5" t="str">
        <f>IF(B1283="","",VLOOKUP(AC1283,Varsayımlar!$B:$Q,13,0))</f>
        <v/>
      </c>
      <c r="W1283" s="5" t="str">
        <f>IF(B1283="","",VLOOKUP(AC1283,Varsayımlar!$B:$Q,14,0))</f>
        <v/>
      </c>
      <c r="AA1283" s="5" t="str">
        <f>IF(B1283="","",VLOOKUP(AC1283,Varsayımlar!$B:$Q,15,0))</f>
        <v/>
      </c>
      <c r="AB1283" s="5" t="str">
        <f>IF(B1283="","",VLOOKUP(AC1283,Varsayımlar!$B:$Q,16,0))</f>
        <v/>
      </c>
      <c r="AC1283" s="5" t="str">
        <f t="shared" si="32"/>
        <v/>
      </c>
    </row>
    <row r="1284" spans="2:29" hidden="1" x14ac:dyDescent="0.25">
      <c r="C1284" s="3" t="str">
        <f>IF(B1284="","",VLOOKUP(AC1284,Varsayımlar!$B:$Q,3,0))</f>
        <v/>
      </c>
      <c r="H1284" s="2" t="str">
        <f>IF(B1284="","",VLOOKUP(AC1284,Varsayımlar!$B:$Q,5,0))</f>
        <v/>
      </c>
      <c r="J1284" s="2" t="str">
        <f>IF(B1284="","",VLOOKUP(AC1284,Varsayımlar!$B:$Q,6,0))</f>
        <v/>
      </c>
      <c r="P1284" s="2" t="str">
        <f>IF(B1284="","",VLOOKUP(AC1284,Varsayımlar!$B:$Q,7,0)*K1284)</f>
        <v/>
      </c>
      <c r="Q1284" s="2" t="str">
        <f>IF(B1284="","",VLOOKUP(AC1284,Varsayımlar!$B:$Q,8,0))</f>
        <v/>
      </c>
      <c r="R1284" s="2" t="str">
        <f>IF(B1284="","",VLOOKUP(AC1284,Varsayımlar!$B:$Q,9,0))</f>
        <v/>
      </c>
      <c r="S1284" s="2" t="str">
        <f>IF(B1284="","",VLOOKUP(AC1284,Varsayımlar!$B:$Q,10,0))</f>
        <v/>
      </c>
      <c r="T1284" s="2" t="str">
        <f>IF(B1284="","",VLOOKUP(AC1284,Varsayımlar!$B:$Q,11,0))</f>
        <v/>
      </c>
      <c r="U1284" s="2" t="str">
        <f>IF(B1284="","",VLOOKUP(AC1284,Varsayımlar!$B:$Q,12,0))</f>
        <v/>
      </c>
      <c r="V1284" s="2" t="str">
        <f>IF(B1284="","",VLOOKUP(AC1284,Varsayımlar!$B:$Q,13,0))</f>
        <v/>
      </c>
      <c r="W1284" s="2" t="str">
        <f>IF(B1284="","",VLOOKUP(AC1284,Varsayımlar!$B:$Q,14,0))</f>
        <v/>
      </c>
      <c r="AA1284" s="2" t="str">
        <f>IF(B1284="","",VLOOKUP(AC1284,Varsayımlar!$B:$Q,15,0))</f>
        <v/>
      </c>
      <c r="AB1284" s="2" t="str">
        <f>IF(B1284="","",VLOOKUP(AC1284,Varsayımlar!$B:$Q,16,0))</f>
        <v/>
      </c>
      <c r="AC1284" s="2" t="str">
        <f t="shared" si="32"/>
        <v/>
      </c>
    </row>
    <row r="1285" spans="2:29" hidden="1" x14ac:dyDescent="0.25">
      <c r="B1285" s="6"/>
      <c r="C1285" s="7" t="str">
        <f>IF(B1285="","",VLOOKUP(AC1285,Varsayımlar!$B:$Q,3,0))</f>
        <v/>
      </c>
      <c r="D1285" s="7"/>
      <c r="H1285" s="5" t="str">
        <f>IF(B1285="","",VLOOKUP(AC1285,Varsayımlar!$B:$Q,5,0))</f>
        <v/>
      </c>
      <c r="I1285" s="5"/>
      <c r="J1285" s="5" t="str">
        <f>IF(B1285="","",VLOOKUP(AC1285,Varsayımlar!$B:$Q,6,0))</f>
        <v/>
      </c>
      <c r="P1285" s="5" t="str">
        <f>IF(B1285="","",VLOOKUP(AC1285,Varsayımlar!$B:$Q,7,0)*K1285)</f>
        <v/>
      </c>
      <c r="Q1285" s="5" t="str">
        <f>IF(B1285="","",VLOOKUP(AC1285,Varsayımlar!$B:$Q,8,0))</f>
        <v/>
      </c>
      <c r="R1285" s="5" t="str">
        <f>IF(B1285="","",VLOOKUP(AC1285,Varsayımlar!$B:$Q,9,0))</f>
        <v/>
      </c>
      <c r="S1285" s="5" t="str">
        <f>IF(B1285="","",VLOOKUP(AC1285,Varsayımlar!$B:$Q,10,0))</f>
        <v/>
      </c>
      <c r="T1285" s="5" t="str">
        <f>IF(B1285="","",VLOOKUP(AC1285,Varsayımlar!$B:$Q,11,0))</f>
        <v/>
      </c>
      <c r="U1285" s="5" t="str">
        <f>IF(B1285="","",VLOOKUP(AC1285,Varsayımlar!$B:$Q,12,0))</f>
        <v/>
      </c>
      <c r="V1285" s="5" t="str">
        <f>IF(B1285="","",VLOOKUP(AC1285,Varsayımlar!$B:$Q,13,0))</f>
        <v/>
      </c>
      <c r="W1285" s="5" t="str">
        <f>IF(B1285="","",VLOOKUP(AC1285,Varsayımlar!$B:$Q,14,0))</f>
        <v/>
      </c>
      <c r="AA1285" s="5" t="str">
        <f>IF(B1285="","",VLOOKUP(AC1285,Varsayımlar!$B:$Q,15,0))</f>
        <v/>
      </c>
      <c r="AB1285" s="5" t="str">
        <f>IF(B1285="","",VLOOKUP(AC1285,Varsayımlar!$B:$Q,16,0))</f>
        <v/>
      </c>
      <c r="AC1285" s="5" t="str">
        <f t="shared" si="32"/>
        <v/>
      </c>
    </row>
    <row r="1286" spans="2:29" hidden="1" x14ac:dyDescent="0.25">
      <c r="C1286" s="3" t="str">
        <f>IF(B1286="","",VLOOKUP(AC1286,Varsayımlar!$B:$Q,3,0))</f>
        <v/>
      </c>
      <c r="H1286" s="2" t="str">
        <f>IF(B1286="","",VLOOKUP(AC1286,Varsayımlar!$B:$Q,5,0))</f>
        <v/>
      </c>
      <c r="J1286" s="2" t="str">
        <f>IF(B1286="","",VLOOKUP(AC1286,Varsayımlar!$B:$Q,6,0))</f>
        <v/>
      </c>
      <c r="P1286" s="2" t="str">
        <f>IF(B1286="","",VLOOKUP(AC1286,Varsayımlar!$B:$Q,7,0)*K1286)</f>
        <v/>
      </c>
      <c r="Q1286" s="2" t="str">
        <f>IF(B1286="","",VLOOKUP(AC1286,Varsayımlar!$B:$Q,8,0))</f>
        <v/>
      </c>
      <c r="R1286" s="2" t="str">
        <f>IF(B1286="","",VLOOKUP(AC1286,Varsayımlar!$B:$Q,9,0))</f>
        <v/>
      </c>
      <c r="S1286" s="2" t="str">
        <f>IF(B1286="","",VLOOKUP(AC1286,Varsayımlar!$B:$Q,10,0))</f>
        <v/>
      </c>
      <c r="T1286" s="2" t="str">
        <f>IF(B1286="","",VLOOKUP(AC1286,Varsayımlar!$B:$Q,11,0))</f>
        <v/>
      </c>
      <c r="U1286" s="2" t="str">
        <f>IF(B1286="","",VLOOKUP(AC1286,Varsayımlar!$B:$Q,12,0))</f>
        <v/>
      </c>
      <c r="V1286" s="2" t="str">
        <f>IF(B1286="","",VLOOKUP(AC1286,Varsayımlar!$B:$Q,13,0))</f>
        <v/>
      </c>
      <c r="W1286" s="2" t="str">
        <f>IF(B1286="","",VLOOKUP(AC1286,Varsayımlar!$B:$Q,14,0))</f>
        <v/>
      </c>
      <c r="AA1286" s="2" t="str">
        <f>IF(B1286="","",VLOOKUP(AC1286,Varsayımlar!$B:$Q,15,0))</f>
        <v/>
      </c>
      <c r="AB1286" s="2" t="str">
        <f>IF(B1286="","",VLOOKUP(AC1286,Varsayımlar!$B:$Q,16,0))</f>
        <v/>
      </c>
      <c r="AC1286" s="2" t="str">
        <f t="shared" si="32"/>
        <v/>
      </c>
    </row>
    <row r="1287" spans="2:29" hidden="1" x14ac:dyDescent="0.25">
      <c r="B1287" s="6"/>
      <c r="C1287" s="7" t="str">
        <f>IF(B1287="","",VLOOKUP(AC1287,Varsayımlar!$B:$Q,3,0))</f>
        <v/>
      </c>
      <c r="D1287" s="7"/>
      <c r="H1287" s="5" t="str">
        <f>IF(B1287="","",VLOOKUP(AC1287,Varsayımlar!$B:$Q,5,0))</f>
        <v/>
      </c>
      <c r="I1287" s="5"/>
      <c r="J1287" s="5" t="str">
        <f>IF(B1287="","",VLOOKUP(AC1287,Varsayımlar!$B:$Q,6,0))</f>
        <v/>
      </c>
      <c r="P1287" s="5" t="str">
        <f>IF(B1287="","",VLOOKUP(AC1287,Varsayımlar!$B:$Q,7,0)*K1287)</f>
        <v/>
      </c>
      <c r="Q1287" s="5" t="str">
        <f>IF(B1287="","",VLOOKUP(AC1287,Varsayımlar!$B:$Q,8,0))</f>
        <v/>
      </c>
      <c r="R1287" s="5" t="str">
        <f>IF(B1287="","",VLOOKUP(AC1287,Varsayımlar!$B:$Q,9,0))</f>
        <v/>
      </c>
      <c r="S1287" s="5" t="str">
        <f>IF(B1287="","",VLOOKUP(AC1287,Varsayımlar!$B:$Q,10,0))</f>
        <v/>
      </c>
      <c r="T1287" s="5" t="str">
        <f>IF(B1287="","",VLOOKUP(AC1287,Varsayımlar!$B:$Q,11,0))</f>
        <v/>
      </c>
      <c r="U1287" s="5" t="str">
        <f>IF(B1287="","",VLOOKUP(AC1287,Varsayımlar!$B:$Q,12,0))</f>
        <v/>
      </c>
      <c r="V1287" s="5" t="str">
        <f>IF(B1287="","",VLOOKUP(AC1287,Varsayımlar!$B:$Q,13,0))</f>
        <v/>
      </c>
      <c r="W1287" s="5" t="str">
        <f>IF(B1287="","",VLOOKUP(AC1287,Varsayımlar!$B:$Q,14,0))</f>
        <v/>
      </c>
      <c r="AA1287" s="5" t="str">
        <f>IF(B1287="","",VLOOKUP(AC1287,Varsayımlar!$B:$Q,15,0))</f>
        <v/>
      </c>
      <c r="AB1287" s="5" t="str">
        <f>IF(B1287="","",VLOOKUP(AC1287,Varsayımlar!$B:$Q,16,0))</f>
        <v/>
      </c>
      <c r="AC1287" s="5" t="str">
        <f t="shared" si="32"/>
        <v/>
      </c>
    </row>
    <row r="1288" spans="2:29" hidden="1" x14ac:dyDescent="0.25">
      <c r="C1288" s="3" t="str">
        <f>IF(B1288="","",VLOOKUP(AC1288,Varsayımlar!$B:$Q,3,0))</f>
        <v/>
      </c>
      <c r="H1288" s="2" t="str">
        <f>IF(B1288="","",VLOOKUP(AC1288,Varsayımlar!$B:$Q,5,0))</f>
        <v/>
      </c>
      <c r="J1288" s="2" t="str">
        <f>IF(B1288="","",VLOOKUP(AC1288,Varsayımlar!$B:$Q,6,0))</f>
        <v/>
      </c>
      <c r="P1288" s="2" t="str">
        <f>IF(B1288="","",VLOOKUP(AC1288,Varsayımlar!$B:$Q,7,0)*K1288)</f>
        <v/>
      </c>
      <c r="Q1288" s="2" t="str">
        <f>IF(B1288="","",VLOOKUP(AC1288,Varsayımlar!$B:$Q,8,0))</f>
        <v/>
      </c>
      <c r="R1288" s="2" t="str">
        <f>IF(B1288="","",VLOOKUP(AC1288,Varsayımlar!$B:$Q,9,0))</f>
        <v/>
      </c>
      <c r="S1288" s="2" t="str">
        <f>IF(B1288="","",VLOOKUP(AC1288,Varsayımlar!$B:$Q,10,0))</f>
        <v/>
      </c>
      <c r="T1288" s="2" t="str">
        <f>IF(B1288="","",VLOOKUP(AC1288,Varsayımlar!$B:$Q,11,0))</f>
        <v/>
      </c>
      <c r="U1288" s="2" t="str">
        <f>IF(B1288="","",VLOOKUP(AC1288,Varsayımlar!$B:$Q,12,0))</f>
        <v/>
      </c>
      <c r="V1288" s="2" t="str">
        <f>IF(B1288="","",VLOOKUP(AC1288,Varsayımlar!$B:$Q,13,0))</f>
        <v/>
      </c>
      <c r="W1288" s="2" t="str">
        <f>IF(B1288="","",VLOOKUP(AC1288,Varsayımlar!$B:$Q,14,0))</f>
        <v/>
      </c>
      <c r="AA1288" s="2" t="str">
        <f>IF(B1288="","",VLOOKUP(AC1288,Varsayımlar!$B:$Q,15,0))</f>
        <v/>
      </c>
      <c r="AB1288" s="2" t="str">
        <f>IF(B1288="","",VLOOKUP(AC1288,Varsayımlar!$B:$Q,16,0))</f>
        <v/>
      </c>
      <c r="AC1288" s="2" t="str">
        <f t="shared" si="32"/>
        <v/>
      </c>
    </row>
    <row r="1289" spans="2:29" hidden="1" x14ac:dyDescent="0.25">
      <c r="B1289" s="6"/>
      <c r="C1289" s="7" t="str">
        <f>IF(B1289="","",VLOOKUP(AC1289,Varsayımlar!$B:$Q,3,0))</f>
        <v/>
      </c>
      <c r="D1289" s="7"/>
      <c r="H1289" s="5" t="str">
        <f>IF(B1289="","",VLOOKUP(AC1289,Varsayımlar!$B:$Q,5,0))</f>
        <v/>
      </c>
      <c r="I1289" s="5"/>
      <c r="J1289" s="5" t="str">
        <f>IF(B1289="","",VLOOKUP(AC1289,Varsayımlar!$B:$Q,6,0))</f>
        <v/>
      </c>
      <c r="P1289" s="5" t="str">
        <f>IF(B1289="","",VLOOKUP(AC1289,Varsayımlar!$B:$Q,7,0)*K1289)</f>
        <v/>
      </c>
      <c r="Q1289" s="5" t="str">
        <f>IF(B1289="","",VLOOKUP(AC1289,Varsayımlar!$B:$Q,8,0))</f>
        <v/>
      </c>
      <c r="R1289" s="5" t="str">
        <f>IF(B1289="","",VLOOKUP(AC1289,Varsayımlar!$B:$Q,9,0))</f>
        <v/>
      </c>
      <c r="S1289" s="5" t="str">
        <f>IF(B1289="","",VLOOKUP(AC1289,Varsayımlar!$B:$Q,10,0))</f>
        <v/>
      </c>
      <c r="T1289" s="5" t="str">
        <f>IF(B1289="","",VLOOKUP(AC1289,Varsayımlar!$B:$Q,11,0))</f>
        <v/>
      </c>
      <c r="U1289" s="5" t="str">
        <f>IF(B1289="","",VLOOKUP(AC1289,Varsayımlar!$B:$Q,12,0))</f>
        <v/>
      </c>
      <c r="V1289" s="5" t="str">
        <f>IF(B1289="","",VLOOKUP(AC1289,Varsayımlar!$B:$Q,13,0))</f>
        <v/>
      </c>
      <c r="W1289" s="5" t="str">
        <f>IF(B1289="","",VLOOKUP(AC1289,Varsayımlar!$B:$Q,14,0))</f>
        <v/>
      </c>
      <c r="AA1289" s="5" t="str">
        <f>IF(B1289="","",VLOOKUP(AC1289,Varsayımlar!$B:$Q,15,0))</f>
        <v/>
      </c>
      <c r="AB1289" s="5" t="str">
        <f>IF(B1289="","",VLOOKUP(AC1289,Varsayımlar!$B:$Q,16,0))</f>
        <v/>
      </c>
      <c r="AC1289" s="5" t="str">
        <f t="shared" si="32"/>
        <v/>
      </c>
    </row>
    <row r="1290" spans="2:29" hidden="1" x14ac:dyDescent="0.25">
      <c r="C1290" s="3" t="str">
        <f>IF(B1290="","",VLOOKUP(AC1290,Varsayımlar!$B:$Q,3,0))</f>
        <v/>
      </c>
      <c r="H1290" s="2" t="str">
        <f>IF(B1290="","",VLOOKUP(AC1290,Varsayımlar!$B:$Q,5,0))</f>
        <v/>
      </c>
      <c r="J1290" s="2" t="str">
        <f>IF(B1290="","",VLOOKUP(AC1290,Varsayımlar!$B:$Q,6,0))</f>
        <v/>
      </c>
      <c r="P1290" s="2" t="str">
        <f>IF(B1290="","",VLOOKUP(AC1290,Varsayımlar!$B:$Q,7,0)*K1290)</f>
        <v/>
      </c>
      <c r="Q1290" s="2" t="str">
        <f>IF(B1290="","",VLOOKUP(AC1290,Varsayımlar!$B:$Q,8,0))</f>
        <v/>
      </c>
      <c r="R1290" s="2" t="str">
        <f>IF(B1290="","",VLOOKUP(AC1290,Varsayımlar!$B:$Q,9,0))</f>
        <v/>
      </c>
      <c r="S1290" s="2" t="str">
        <f>IF(B1290="","",VLOOKUP(AC1290,Varsayımlar!$B:$Q,10,0))</f>
        <v/>
      </c>
      <c r="T1290" s="2" t="str">
        <f>IF(B1290="","",VLOOKUP(AC1290,Varsayımlar!$B:$Q,11,0))</f>
        <v/>
      </c>
      <c r="U1290" s="2" t="str">
        <f>IF(B1290="","",VLOOKUP(AC1290,Varsayımlar!$B:$Q,12,0))</f>
        <v/>
      </c>
      <c r="V1290" s="2" t="str">
        <f>IF(B1290="","",VLOOKUP(AC1290,Varsayımlar!$B:$Q,13,0))</f>
        <v/>
      </c>
      <c r="W1290" s="2" t="str">
        <f>IF(B1290="","",VLOOKUP(AC1290,Varsayımlar!$B:$Q,14,0))</f>
        <v/>
      </c>
      <c r="AA1290" s="2" t="str">
        <f>IF(B1290="","",VLOOKUP(AC1290,Varsayımlar!$B:$Q,15,0))</f>
        <v/>
      </c>
      <c r="AB1290" s="2" t="str">
        <f>IF(B1290="","",VLOOKUP(AC1290,Varsayımlar!$B:$Q,16,0))</f>
        <v/>
      </c>
      <c r="AC1290" s="2" t="str">
        <f t="shared" si="32"/>
        <v/>
      </c>
    </row>
    <row r="1291" spans="2:29" hidden="1" x14ac:dyDescent="0.25">
      <c r="B1291" s="6"/>
      <c r="C1291" s="7" t="str">
        <f>IF(B1291="","",VLOOKUP(AC1291,Varsayımlar!$B:$Q,3,0))</f>
        <v/>
      </c>
      <c r="D1291" s="7"/>
      <c r="H1291" s="5" t="str">
        <f>IF(B1291="","",VLOOKUP(AC1291,Varsayımlar!$B:$Q,5,0))</f>
        <v/>
      </c>
      <c r="I1291" s="5"/>
      <c r="J1291" s="5" t="str">
        <f>IF(B1291="","",VLOOKUP(AC1291,Varsayımlar!$B:$Q,6,0))</f>
        <v/>
      </c>
      <c r="P1291" s="5" t="str">
        <f>IF(B1291="","",VLOOKUP(AC1291,Varsayımlar!$B:$Q,7,0)*K1291)</f>
        <v/>
      </c>
      <c r="Q1291" s="5" t="str">
        <f>IF(B1291="","",VLOOKUP(AC1291,Varsayımlar!$B:$Q,8,0))</f>
        <v/>
      </c>
      <c r="R1291" s="5" t="str">
        <f>IF(B1291="","",VLOOKUP(AC1291,Varsayımlar!$B:$Q,9,0))</f>
        <v/>
      </c>
      <c r="S1291" s="5" t="str">
        <f>IF(B1291="","",VLOOKUP(AC1291,Varsayımlar!$B:$Q,10,0))</f>
        <v/>
      </c>
      <c r="T1291" s="5" t="str">
        <f>IF(B1291="","",VLOOKUP(AC1291,Varsayımlar!$B:$Q,11,0))</f>
        <v/>
      </c>
      <c r="U1291" s="5" t="str">
        <f>IF(B1291="","",VLOOKUP(AC1291,Varsayımlar!$B:$Q,12,0))</f>
        <v/>
      </c>
      <c r="V1291" s="5" t="str">
        <f>IF(B1291="","",VLOOKUP(AC1291,Varsayımlar!$B:$Q,13,0))</f>
        <v/>
      </c>
      <c r="W1291" s="5" t="str">
        <f>IF(B1291="","",VLOOKUP(AC1291,Varsayımlar!$B:$Q,14,0))</f>
        <v/>
      </c>
      <c r="AA1291" s="5" t="str">
        <f>IF(B1291="","",VLOOKUP(AC1291,Varsayımlar!$B:$Q,15,0))</f>
        <v/>
      </c>
      <c r="AB1291" s="5" t="str">
        <f>IF(B1291="","",VLOOKUP(AC1291,Varsayımlar!$B:$Q,16,0))</f>
        <v/>
      </c>
      <c r="AC1291" s="5" t="str">
        <f t="shared" si="32"/>
        <v/>
      </c>
    </row>
    <row r="1292" spans="2:29" hidden="1" x14ac:dyDescent="0.25">
      <c r="C1292" s="3" t="str">
        <f>IF(B1292="","",VLOOKUP(AC1292,Varsayımlar!$B:$Q,3,0))</f>
        <v/>
      </c>
      <c r="H1292" s="2" t="str">
        <f>IF(B1292="","",VLOOKUP(AC1292,Varsayımlar!$B:$Q,5,0))</f>
        <v/>
      </c>
      <c r="J1292" s="2" t="str">
        <f>IF(B1292="","",VLOOKUP(AC1292,Varsayımlar!$B:$Q,6,0))</f>
        <v/>
      </c>
      <c r="P1292" s="2" t="str">
        <f>IF(B1292="","",VLOOKUP(AC1292,Varsayımlar!$B:$Q,7,0)*K1292)</f>
        <v/>
      </c>
      <c r="Q1292" s="2" t="str">
        <f>IF(B1292="","",VLOOKUP(AC1292,Varsayımlar!$B:$Q,8,0))</f>
        <v/>
      </c>
      <c r="R1292" s="2" t="str">
        <f>IF(B1292="","",VLOOKUP(AC1292,Varsayımlar!$B:$Q,9,0))</f>
        <v/>
      </c>
      <c r="S1292" s="2" t="str">
        <f>IF(B1292="","",VLOOKUP(AC1292,Varsayımlar!$B:$Q,10,0))</f>
        <v/>
      </c>
      <c r="T1292" s="2" t="str">
        <f>IF(B1292="","",VLOOKUP(AC1292,Varsayımlar!$B:$Q,11,0))</f>
        <v/>
      </c>
      <c r="U1292" s="2" t="str">
        <f>IF(B1292="","",VLOOKUP(AC1292,Varsayımlar!$B:$Q,12,0))</f>
        <v/>
      </c>
      <c r="V1292" s="2" t="str">
        <f>IF(B1292="","",VLOOKUP(AC1292,Varsayımlar!$B:$Q,13,0))</f>
        <v/>
      </c>
      <c r="W1292" s="2" t="str">
        <f>IF(B1292="","",VLOOKUP(AC1292,Varsayımlar!$B:$Q,14,0))</f>
        <v/>
      </c>
      <c r="AA1292" s="2" t="str">
        <f>IF(B1292="","",VLOOKUP(AC1292,Varsayımlar!$B:$Q,15,0))</f>
        <v/>
      </c>
      <c r="AB1292" s="2" t="str">
        <f>IF(B1292="","",VLOOKUP(AC1292,Varsayımlar!$B:$Q,16,0))</f>
        <v/>
      </c>
      <c r="AC1292" s="2" t="str">
        <f t="shared" ref="AC1292:AC1355" si="33">IF(B1292="","",CONCATENATE(B1292,E1292))</f>
        <v/>
      </c>
    </row>
    <row r="1293" spans="2:29" hidden="1" x14ac:dyDescent="0.25">
      <c r="B1293" s="6"/>
      <c r="C1293" s="7" t="str">
        <f>IF(B1293="","",VLOOKUP(AC1293,Varsayımlar!$B:$Q,3,0))</f>
        <v/>
      </c>
      <c r="D1293" s="7"/>
      <c r="H1293" s="5" t="str">
        <f>IF(B1293="","",VLOOKUP(AC1293,Varsayımlar!$B:$Q,5,0))</f>
        <v/>
      </c>
      <c r="I1293" s="5"/>
      <c r="J1293" s="5" t="str">
        <f>IF(B1293="","",VLOOKUP(AC1293,Varsayımlar!$B:$Q,6,0))</f>
        <v/>
      </c>
      <c r="P1293" s="5" t="str">
        <f>IF(B1293="","",VLOOKUP(AC1293,Varsayımlar!$B:$Q,7,0)*K1293)</f>
        <v/>
      </c>
      <c r="Q1293" s="5" t="str">
        <f>IF(B1293="","",VLOOKUP(AC1293,Varsayımlar!$B:$Q,8,0))</f>
        <v/>
      </c>
      <c r="R1293" s="5" t="str">
        <f>IF(B1293="","",VLOOKUP(AC1293,Varsayımlar!$B:$Q,9,0))</f>
        <v/>
      </c>
      <c r="S1293" s="5" t="str">
        <f>IF(B1293="","",VLOOKUP(AC1293,Varsayımlar!$B:$Q,10,0))</f>
        <v/>
      </c>
      <c r="T1293" s="5" t="str">
        <f>IF(B1293="","",VLOOKUP(AC1293,Varsayımlar!$B:$Q,11,0))</f>
        <v/>
      </c>
      <c r="U1293" s="5" t="str">
        <f>IF(B1293="","",VLOOKUP(AC1293,Varsayımlar!$B:$Q,12,0))</f>
        <v/>
      </c>
      <c r="V1293" s="5" t="str">
        <f>IF(B1293="","",VLOOKUP(AC1293,Varsayımlar!$B:$Q,13,0))</f>
        <v/>
      </c>
      <c r="W1293" s="5" t="str">
        <f>IF(B1293="","",VLOOKUP(AC1293,Varsayımlar!$B:$Q,14,0))</f>
        <v/>
      </c>
      <c r="AA1293" s="5" t="str">
        <f>IF(B1293="","",VLOOKUP(AC1293,Varsayımlar!$B:$Q,15,0))</f>
        <v/>
      </c>
      <c r="AB1293" s="5" t="str">
        <f>IF(B1293="","",VLOOKUP(AC1293,Varsayımlar!$B:$Q,16,0))</f>
        <v/>
      </c>
      <c r="AC1293" s="5" t="str">
        <f t="shared" si="33"/>
        <v/>
      </c>
    </row>
    <row r="1294" spans="2:29" hidden="1" x14ac:dyDescent="0.25">
      <c r="C1294" s="3" t="str">
        <f>IF(B1294="","",VLOOKUP(AC1294,Varsayımlar!$B:$Q,3,0))</f>
        <v/>
      </c>
      <c r="H1294" s="2" t="str">
        <f>IF(B1294="","",VLOOKUP(AC1294,Varsayımlar!$B:$Q,5,0))</f>
        <v/>
      </c>
      <c r="J1294" s="2" t="str">
        <f>IF(B1294="","",VLOOKUP(AC1294,Varsayımlar!$B:$Q,6,0))</f>
        <v/>
      </c>
      <c r="P1294" s="2" t="str">
        <f>IF(B1294="","",VLOOKUP(AC1294,Varsayımlar!$B:$Q,7,0)*K1294)</f>
        <v/>
      </c>
      <c r="Q1294" s="2" t="str">
        <f>IF(B1294="","",VLOOKUP(AC1294,Varsayımlar!$B:$Q,8,0))</f>
        <v/>
      </c>
      <c r="R1294" s="2" t="str">
        <f>IF(B1294="","",VLOOKUP(AC1294,Varsayımlar!$B:$Q,9,0))</f>
        <v/>
      </c>
      <c r="S1294" s="2" t="str">
        <f>IF(B1294="","",VLOOKUP(AC1294,Varsayımlar!$B:$Q,10,0))</f>
        <v/>
      </c>
      <c r="T1294" s="2" t="str">
        <f>IF(B1294="","",VLOOKUP(AC1294,Varsayımlar!$B:$Q,11,0))</f>
        <v/>
      </c>
      <c r="U1294" s="2" t="str">
        <f>IF(B1294="","",VLOOKUP(AC1294,Varsayımlar!$B:$Q,12,0))</f>
        <v/>
      </c>
      <c r="V1294" s="2" t="str">
        <f>IF(B1294="","",VLOOKUP(AC1294,Varsayımlar!$B:$Q,13,0))</f>
        <v/>
      </c>
      <c r="W1294" s="2" t="str">
        <f>IF(B1294="","",VLOOKUP(AC1294,Varsayımlar!$B:$Q,14,0))</f>
        <v/>
      </c>
      <c r="AA1294" s="2" t="str">
        <f>IF(B1294="","",VLOOKUP(AC1294,Varsayımlar!$B:$Q,15,0))</f>
        <v/>
      </c>
      <c r="AB1294" s="2" t="str">
        <f>IF(B1294="","",VLOOKUP(AC1294,Varsayımlar!$B:$Q,16,0))</f>
        <v/>
      </c>
      <c r="AC1294" s="2" t="str">
        <f t="shared" si="33"/>
        <v/>
      </c>
    </row>
    <row r="1295" spans="2:29" hidden="1" x14ac:dyDescent="0.25">
      <c r="B1295" s="6"/>
      <c r="C1295" s="7" t="str">
        <f>IF(B1295="","",VLOOKUP(AC1295,Varsayımlar!$B:$Q,3,0))</f>
        <v/>
      </c>
      <c r="D1295" s="7"/>
      <c r="H1295" s="5" t="str">
        <f>IF(B1295="","",VLOOKUP(AC1295,Varsayımlar!$B:$Q,5,0))</f>
        <v/>
      </c>
      <c r="I1295" s="5"/>
      <c r="J1295" s="5" t="str">
        <f>IF(B1295="","",VLOOKUP(AC1295,Varsayımlar!$B:$Q,6,0))</f>
        <v/>
      </c>
      <c r="P1295" s="5" t="str">
        <f>IF(B1295="","",VLOOKUP(AC1295,Varsayımlar!$B:$Q,7,0)*K1295)</f>
        <v/>
      </c>
      <c r="Q1295" s="5" t="str">
        <f>IF(B1295="","",VLOOKUP(AC1295,Varsayımlar!$B:$Q,8,0))</f>
        <v/>
      </c>
      <c r="R1295" s="5" t="str">
        <f>IF(B1295="","",VLOOKUP(AC1295,Varsayımlar!$B:$Q,9,0))</f>
        <v/>
      </c>
      <c r="S1295" s="5" t="str">
        <f>IF(B1295="","",VLOOKUP(AC1295,Varsayımlar!$B:$Q,10,0))</f>
        <v/>
      </c>
      <c r="T1295" s="5" t="str">
        <f>IF(B1295="","",VLOOKUP(AC1295,Varsayımlar!$B:$Q,11,0))</f>
        <v/>
      </c>
      <c r="U1295" s="5" t="str">
        <f>IF(B1295="","",VLOOKUP(AC1295,Varsayımlar!$B:$Q,12,0))</f>
        <v/>
      </c>
      <c r="V1295" s="5" t="str">
        <f>IF(B1295="","",VLOOKUP(AC1295,Varsayımlar!$B:$Q,13,0))</f>
        <v/>
      </c>
      <c r="W1295" s="5" t="str">
        <f>IF(B1295="","",VLOOKUP(AC1295,Varsayımlar!$B:$Q,14,0))</f>
        <v/>
      </c>
      <c r="AA1295" s="5" t="str">
        <f>IF(B1295="","",VLOOKUP(AC1295,Varsayımlar!$B:$Q,15,0))</f>
        <v/>
      </c>
      <c r="AB1295" s="5" t="str">
        <f>IF(B1295="","",VLOOKUP(AC1295,Varsayımlar!$B:$Q,16,0))</f>
        <v/>
      </c>
      <c r="AC1295" s="5" t="str">
        <f t="shared" si="33"/>
        <v/>
      </c>
    </row>
    <row r="1296" spans="2:29" hidden="1" x14ac:dyDescent="0.25">
      <c r="C1296" s="3" t="str">
        <f>IF(B1296="","",VLOOKUP(AC1296,Varsayımlar!$B:$Q,3,0))</f>
        <v/>
      </c>
      <c r="H1296" s="2" t="str">
        <f>IF(B1296="","",VLOOKUP(AC1296,Varsayımlar!$B:$Q,5,0))</f>
        <v/>
      </c>
      <c r="J1296" s="2" t="str">
        <f>IF(B1296="","",VLOOKUP(AC1296,Varsayımlar!$B:$Q,6,0))</f>
        <v/>
      </c>
      <c r="P1296" s="2" t="str">
        <f>IF(B1296="","",VLOOKUP(AC1296,Varsayımlar!$B:$Q,7,0)*K1296)</f>
        <v/>
      </c>
      <c r="Q1296" s="2" t="str">
        <f>IF(B1296="","",VLOOKUP(AC1296,Varsayımlar!$B:$Q,8,0))</f>
        <v/>
      </c>
      <c r="R1296" s="2" t="str">
        <f>IF(B1296="","",VLOOKUP(AC1296,Varsayımlar!$B:$Q,9,0))</f>
        <v/>
      </c>
      <c r="S1296" s="2" t="str">
        <f>IF(B1296="","",VLOOKUP(AC1296,Varsayımlar!$B:$Q,10,0))</f>
        <v/>
      </c>
      <c r="T1296" s="2" t="str">
        <f>IF(B1296="","",VLOOKUP(AC1296,Varsayımlar!$B:$Q,11,0))</f>
        <v/>
      </c>
      <c r="U1296" s="2" t="str">
        <f>IF(B1296="","",VLOOKUP(AC1296,Varsayımlar!$B:$Q,12,0))</f>
        <v/>
      </c>
      <c r="V1296" s="2" t="str">
        <f>IF(B1296="","",VLOOKUP(AC1296,Varsayımlar!$B:$Q,13,0))</f>
        <v/>
      </c>
      <c r="W1296" s="2" t="str">
        <f>IF(B1296="","",VLOOKUP(AC1296,Varsayımlar!$B:$Q,14,0))</f>
        <v/>
      </c>
      <c r="AA1296" s="2" t="str">
        <f>IF(B1296="","",VLOOKUP(AC1296,Varsayımlar!$B:$Q,15,0))</f>
        <v/>
      </c>
      <c r="AB1296" s="2" t="str">
        <f>IF(B1296="","",VLOOKUP(AC1296,Varsayımlar!$B:$Q,16,0))</f>
        <v/>
      </c>
      <c r="AC1296" s="2" t="str">
        <f t="shared" si="33"/>
        <v/>
      </c>
    </row>
    <row r="1297" spans="2:29" hidden="1" x14ac:dyDescent="0.25">
      <c r="B1297" s="6"/>
      <c r="C1297" s="7" t="str">
        <f>IF(B1297="","",VLOOKUP(AC1297,Varsayımlar!$B:$Q,3,0))</f>
        <v/>
      </c>
      <c r="D1297" s="7"/>
      <c r="H1297" s="5" t="str">
        <f>IF(B1297="","",VLOOKUP(AC1297,Varsayımlar!$B:$Q,5,0))</f>
        <v/>
      </c>
      <c r="I1297" s="5"/>
      <c r="J1297" s="5" t="str">
        <f>IF(B1297="","",VLOOKUP(AC1297,Varsayımlar!$B:$Q,6,0))</f>
        <v/>
      </c>
      <c r="P1297" s="5" t="str">
        <f>IF(B1297="","",VLOOKUP(AC1297,Varsayımlar!$B:$Q,7,0)*K1297)</f>
        <v/>
      </c>
      <c r="Q1297" s="5" t="str">
        <f>IF(B1297="","",VLOOKUP(AC1297,Varsayımlar!$B:$Q,8,0))</f>
        <v/>
      </c>
      <c r="R1297" s="5" t="str">
        <f>IF(B1297="","",VLOOKUP(AC1297,Varsayımlar!$B:$Q,9,0))</f>
        <v/>
      </c>
      <c r="S1297" s="5" t="str">
        <f>IF(B1297="","",VLOOKUP(AC1297,Varsayımlar!$B:$Q,10,0))</f>
        <v/>
      </c>
      <c r="T1297" s="5" t="str">
        <f>IF(B1297="","",VLOOKUP(AC1297,Varsayımlar!$B:$Q,11,0))</f>
        <v/>
      </c>
      <c r="U1297" s="5" t="str">
        <f>IF(B1297="","",VLOOKUP(AC1297,Varsayımlar!$B:$Q,12,0))</f>
        <v/>
      </c>
      <c r="V1297" s="5" t="str">
        <f>IF(B1297="","",VLOOKUP(AC1297,Varsayımlar!$B:$Q,13,0))</f>
        <v/>
      </c>
      <c r="W1297" s="5" t="str">
        <f>IF(B1297="","",VLOOKUP(AC1297,Varsayımlar!$B:$Q,14,0))</f>
        <v/>
      </c>
      <c r="AA1297" s="5" t="str">
        <f>IF(B1297="","",VLOOKUP(AC1297,Varsayımlar!$B:$Q,15,0))</f>
        <v/>
      </c>
      <c r="AB1297" s="5" t="str">
        <f>IF(B1297="","",VLOOKUP(AC1297,Varsayımlar!$B:$Q,16,0))</f>
        <v/>
      </c>
      <c r="AC1297" s="5" t="str">
        <f t="shared" si="33"/>
        <v/>
      </c>
    </row>
    <row r="1298" spans="2:29" hidden="1" x14ac:dyDescent="0.25">
      <c r="C1298" s="3" t="str">
        <f>IF(B1298="","",VLOOKUP(AC1298,Varsayımlar!$B:$Q,3,0))</f>
        <v/>
      </c>
      <c r="H1298" s="2" t="str">
        <f>IF(B1298="","",VLOOKUP(AC1298,Varsayımlar!$B:$Q,5,0))</f>
        <v/>
      </c>
      <c r="J1298" s="2" t="str">
        <f>IF(B1298="","",VLOOKUP(AC1298,Varsayımlar!$B:$Q,6,0))</f>
        <v/>
      </c>
      <c r="P1298" s="2" t="str">
        <f>IF(B1298="","",VLOOKUP(AC1298,Varsayımlar!$B:$Q,7,0)*K1298)</f>
        <v/>
      </c>
      <c r="Q1298" s="2" t="str">
        <f>IF(B1298="","",VLOOKUP(AC1298,Varsayımlar!$B:$Q,8,0))</f>
        <v/>
      </c>
      <c r="R1298" s="2" t="str">
        <f>IF(B1298="","",VLOOKUP(AC1298,Varsayımlar!$B:$Q,9,0))</f>
        <v/>
      </c>
      <c r="S1298" s="2" t="str">
        <f>IF(B1298="","",VLOOKUP(AC1298,Varsayımlar!$B:$Q,10,0))</f>
        <v/>
      </c>
      <c r="T1298" s="2" t="str">
        <f>IF(B1298="","",VLOOKUP(AC1298,Varsayımlar!$B:$Q,11,0))</f>
        <v/>
      </c>
      <c r="U1298" s="2" t="str">
        <f>IF(B1298="","",VLOOKUP(AC1298,Varsayımlar!$B:$Q,12,0))</f>
        <v/>
      </c>
      <c r="V1298" s="2" t="str">
        <f>IF(B1298="","",VLOOKUP(AC1298,Varsayımlar!$B:$Q,13,0))</f>
        <v/>
      </c>
      <c r="W1298" s="2" t="str">
        <f>IF(B1298="","",VLOOKUP(AC1298,Varsayımlar!$B:$Q,14,0))</f>
        <v/>
      </c>
      <c r="AA1298" s="2" t="str">
        <f>IF(B1298="","",VLOOKUP(AC1298,Varsayımlar!$B:$Q,15,0))</f>
        <v/>
      </c>
      <c r="AB1298" s="2" t="str">
        <f>IF(B1298="","",VLOOKUP(AC1298,Varsayımlar!$B:$Q,16,0))</f>
        <v/>
      </c>
      <c r="AC1298" s="2" t="str">
        <f t="shared" si="33"/>
        <v/>
      </c>
    </row>
    <row r="1299" spans="2:29" hidden="1" x14ac:dyDescent="0.25">
      <c r="B1299" s="6"/>
      <c r="C1299" s="7" t="str">
        <f>IF(B1299="","",VLOOKUP(AC1299,Varsayımlar!$B:$Q,3,0))</f>
        <v/>
      </c>
      <c r="D1299" s="7"/>
      <c r="H1299" s="5" t="str">
        <f>IF(B1299="","",VLOOKUP(AC1299,Varsayımlar!$B:$Q,5,0))</f>
        <v/>
      </c>
      <c r="I1299" s="5"/>
      <c r="J1299" s="5" t="str">
        <f>IF(B1299="","",VLOOKUP(AC1299,Varsayımlar!$B:$Q,6,0))</f>
        <v/>
      </c>
      <c r="P1299" s="5" t="str">
        <f>IF(B1299="","",VLOOKUP(AC1299,Varsayımlar!$B:$Q,7,0)*K1299)</f>
        <v/>
      </c>
      <c r="Q1299" s="5" t="str">
        <f>IF(B1299="","",VLOOKUP(AC1299,Varsayımlar!$B:$Q,8,0))</f>
        <v/>
      </c>
      <c r="R1299" s="5" t="str">
        <f>IF(B1299="","",VLOOKUP(AC1299,Varsayımlar!$B:$Q,9,0))</f>
        <v/>
      </c>
      <c r="S1299" s="5" t="str">
        <f>IF(B1299="","",VLOOKUP(AC1299,Varsayımlar!$B:$Q,10,0))</f>
        <v/>
      </c>
      <c r="T1299" s="5" t="str">
        <f>IF(B1299="","",VLOOKUP(AC1299,Varsayımlar!$B:$Q,11,0))</f>
        <v/>
      </c>
      <c r="U1299" s="5" t="str">
        <f>IF(B1299="","",VLOOKUP(AC1299,Varsayımlar!$B:$Q,12,0))</f>
        <v/>
      </c>
      <c r="V1299" s="5" t="str">
        <f>IF(B1299="","",VLOOKUP(AC1299,Varsayımlar!$B:$Q,13,0))</f>
        <v/>
      </c>
      <c r="W1299" s="5" t="str">
        <f>IF(B1299="","",VLOOKUP(AC1299,Varsayımlar!$B:$Q,14,0))</f>
        <v/>
      </c>
      <c r="AA1299" s="5" t="str">
        <f>IF(B1299="","",VLOOKUP(AC1299,Varsayımlar!$B:$Q,15,0))</f>
        <v/>
      </c>
      <c r="AB1299" s="5" t="str">
        <f>IF(B1299="","",VLOOKUP(AC1299,Varsayımlar!$B:$Q,16,0))</f>
        <v/>
      </c>
      <c r="AC1299" s="5" t="str">
        <f t="shared" si="33"/>
        <v/>
      </c>
    </row>
    <row r="1300" spans="2:29" hidden="1" x14ac:dyDescent="0.25">
      <c r="C1300" s="3" t="str">
        <f>IF(B1300="","",VLOOKUP(AC1300,Varsayımlar!$B:$Q,3,0))</f>
        <v/>
      </c>
      <c r="H1300" s="2" t="str">
        <f>IF(B1300="","",VLOOKUP(AC1300,Varsayımlar!$B:$Q,5,0))</f>
        <v/>
      </c>
      <c r="J1300" s="2" t="str">
        <f>IF(B1300="","",VLOOKUP(AC1300,Varsayımlar!$B:$Q,6,0))</f>
        <v/>
      </c>
      <c r="P1300" s="2" t="str">
        <f>IF(B1300="","",VLOOKUP(AC1300,Varsayımlar!$B:$Q,7,0)*K1300)</f>
        <v/>
      </c>
      <c r="Q1300" s="2" t="str">
        <f>IF(B1300="","",VLOOKUP(AC1300,Varsayımlar!$B:$Q,8,0))</f>
        <v/>
      </c>
      <c r="R1300" s="2" t="str">
        <f>IF(B1300="","",VLOOKUP(AC1300,Varsayımlar!$B:$Q,9,0))</f>
        <v/>
      </c>
      <c r="S1300" s="2" t="str">
        <f>IF(B1300="","",VLOOKUP(AC1300,Varsayımlar!$B:$Q,10,0))</f>
        <v/>
      </c>
      <c r="T1300" s="2" t="str">
        <f>IF(B1300="","",VLOOKUP(AC1300,Varsayımlar!$B:$Q,11,0))</f>
        <v/>
      </c>
      <c r="U1300" s="2" t="str">
        <f>IF(B1300="","",VLOOKUP(AC1300,Varsayımlar!$B:$Q,12,0))</f>
        <v/>
      </c>
      <c r="V1300" s="2" t="str">
        <f>IF(B1300="","",VLOOKUP(AC1300,Varsayımlar!$B:$Q,13,0))</f>
        <v/>
      </c>
      <c r="W1300" s="2" t="str">
        <f>IF(B1300="","",VLOOKUP(AC1300,Varsayımlar!$B:$Q,14,0))</f>
        <v/>
      </c>
      <c r="AA1300" s="2" t="str">
        <f>IF(B1300="","",VLOOKUP(AC1300,Varsayımlar!$B:$Q,15,0))</f>
        <v/>
      </c>
      <c r="AB1300" s="2" t="str">
        <f>IF(B1300="","",VLOOKUP(AC1300,Varsayımlar!$B:$Q,16,0))</f>
        <v/>
      </c>
      <c r="AC1300" s="2" t="str">
        <f t="shared" si="33"/>
        <v/>
      </c>
    </row>
    <row r="1301" spans="2:29" hidden="1" x14ac:dyDescent="0.25">
      <c r="B1301" s="6"/>
      <c r="C1301" s="7" t="str">
        <f>IF(B1301="","",VLOOKUP(AC1301,Varsayımlar!$B:$Q,3,0))</f>
        <v/>
      </c>
      <c r="D1301" s="7"/>
      <c r="H1301" s="5" t="str">
        <f>IF(B1301="","",VLOOKUP(AC1301,Varsayımlar!$B:$Q,5,0))</f>
        <v/>
      </c>
      <c r="I1301" s="5"/>
      <c r="J1301" s="5" t="str">
        <f>IF(B1301="","",VLOOKUP(AC1301,Varsayımlar!$B:$Q,6,0))</f>
        <v/>
      </c>
      <c r="P1301" s="5" t="str">
        <f>IF(B1301="","",VLOOKUP(AC1301,Varsayımlar!$B:$Q,7,0)*K1301)</f>
        <v/>
      </c>
      <c r="Q1301" s="5" t="str">
        <f>IF(B1301="","",VLOOKUP(AC1301,Varsayımlar!$B:$Q,8,0))</f>
        <v/>
      </c>
      <c r="R1301" s="5" t="str">
        <f>IF(B1301="","",VLOOKUP(AC1301,Varsayımlar!$B:$Q,9,0))</f>
        <v/>
      </c>
      <c r="S1301" s="5" t="str">
        <f>IF(B1301="","",VLOOKUP(AC1301,Varsayımlar!$B:$Q,10,0))</f>
        <v/>
      </c>
      <c r="T1301" s="5" t="str">
        <f>IF(B1301="","",VLOOKUP(AC1301,Varsayımlar!$B:$Q,11,0))</f>
        <v/>
      </c>
      <c r="U1301" s="5" t="str">
        <f>IF(B1301="","",VLOOKUP(AC1301,Varsayımlar!$B:$Q,12,0))</f>
        <v/>
      </c>
      <c r="V1301" s="5" t="str">
        <f>IF(B1301="","",VLOOKUP(AC1301,Varsayımlar!$B:$Q,13,0))</f>
        <v/>
      </c>
      <c r="W1301" s="5" t="str">
        <f>IF(B1301="","",VLOOKUP(AC1301,Varsayımlar!$B:$Q,14,0))</f>
        <v/>
      </c>
      <c r="AA1301" s="5" t="str">
        <f>IF(B1301="","",VLOOKUP(AC1301,Varsayımlar!$B:$Q,15,0))</f>
        <v/>
      </c>
      <c r="AB1301" s="5" t="str">
        <f>IF(B1301="","",VLOOKUP(AC1301,Varsayımlar!$B:$Q,16,0))</f>
        <v/>
      </c>
      <c r="AC1301" s="5" t="str">
        <f t="shared" si="33"/>
        <v/>
      </c>
    </row>
    <row r="1302" spans="2:29" hidden="1" x14ac:dyDescent="0.25">
      <c r="C1302" s="3" t="str">
        <f>IF(B1302="","",VLOOKUP(AC1302,Varsayımlar!$B:$Q,3,0))</f>
        <v/>
      </c>
      <c r="H1302" s="2" t="str">
        <f>IF(B1302="","",VLOOKUP(AC1302,Varsayımlar!$B:$Q,5,0))</f>
        <v/>
      </c>
      <c r="J1302" s="2" t="str">
        <f>IF(B1302="","",VLOOKUP(AC1302,Varsayımlar!$B:$Q,6,0))</f>
        <v/>
      </c>
      <c r="P1302" s="2" t="str">
        <f>IF(B1302="","",VLOOKUP(AC1302,Varsayımlar!$B:$Q,7,0)*K1302)</f>
        <v/>
      </c>
      <c r="Q1302" s="2" t="str">
        <f>IF(B1302="","",VLOOKUP(AC1302,Varsayımlar!$B:$Q,8,0))</f>
        <v/>
      </c>
      <c r="R1302" s="2" t="str">
        <f>IF(B1302="","",VLOOKUP(AC1302,Varsayımlar!$B:$Q,9,0))</f>
        <v/>
      </c>
      <c r="S1302" s="2" t="str">
        <f>IF(B1302="","",VLOOKUP(AC1302,Varsayımlar!$B:$Q,10,0))</f>
        <v/>
      </c>
      <c r="T1302" s="2" t="str">
        <f>IF(B1302="","",VLOOKUP(AC1302,Varsayımlar!$B:$Q,11,0))</f>
        <v/>
      </c>
      <c r="U1302" s="2" t="str">
        <f>IF(B1302="","",VLOOKUP(AC1302,Varsayımlar!$B:$Q,12,0))</f>
        <v/>
      </c>
      <c r="V1302" s="2" t="str">
        <f>IF(B1302="","",VLOOKUP(AC1302,Varsayımlar!$B:$Q,13,0))</f>
        <v/>
      </c>
      <c r="W1302" s="2" t="str">
        <f>IF(B1302="","",VLOOKUP(AC1302,Varsayımlar!$B:$Q,14,0))</f>
        <v/>
      </c>
      <c r="AA1302" s="2" t="str">
        <f>IF(B1302="","",VLOOKUP(AC1302,Varsayımlar!$B:$Q,15,0))</f>
        <v/>
      </c>
      <c r="AB1302" s="2" t="str">
        <f>IF(B1302="","",VLOOKUP(AC1302,Varsayımlar!$B:$Q,16,0))</f>
        <v/>
      </c>
      <c r="AC1302" s="2" t="str">
        <f t="shared" si="33"/>
        <v/>
      </c>
    </row>
    <row r="1303" spans="2:29" hidden="1" x14ac:dyDescent="0.25">
      <c r="B1303" s="6"/>
      <c r="C1303" s="7" t="str">
        <f>IF(B1303="","",VLOOKUP(AC1303,Varsayımlar!$B:$Q,3,0))</f>
        <v/>
      </c>
      <c r="D1303" s="7"/>
      <c r="H1303" s="5" t="str">
        <f>IF(B1303="","",VLOOKUP(AC1303,Varsayımlar!$B:$Q,5,0))</f>
        <v/>
      </c>
      <c r="I1303" s="5"/>
      <c r="J1303" s="5" t="str">
        <f>IF(B1303="","",VLOOKUP(AC1303,Varsayımlar!$B:$Q,6,0))</f>
        <v/>
      </c>
      <c r="P1303" s="5" t="str">
        <f>IF(B1303="","",VLOOKUP(AC1303,Varsayımlar!$B:$Q,7,0)*K1303)</f>
        <v/>
      </c>
      <c r="Q1303" s="5" t="str">
        <f>IF(B1303="","",VLOOKUP(AC1303,Varsayımlar!$B:$Q,8,0))</f>
        <v/>
      </c>
      <c r="R1303" s="5" t="str">
        <f>IF(B1303="","",VLOOKUP(AC1303,Varsayımlar!$B:$Q,9,0))</f>
        <v/>
      </c>
      <c r="S1303" s="5" t="str">
        <f>IF(B1303="","",VLOOKUP(AC1303,Varsayımlar!$B:$Q,10,0))</f>
        <v/>
      </c>
      <c r="T1303" s="5" t="str">
        <f>IF(B1303="","",VLOOKUP(AC1303,Varsayımlar!$B:$Q,11,0))</f>
        <v/>
      </c>
      <c r="U1303" s="5" t="str">
        <f>IF(B1303="","",VLOOKUP(AC1303,Varsayımlar!$B:$Q,12,0))</f>
        <v/>
      </c>
      <c r="V1303" s="5" t="str">
        <f>IF(B1303="","",VLOOKUP(AC1303,Varsayımlar!$B:$Q,13,0))</f>
        <v/>
      </c>
      <c r="W1303" s="5" t="str">
        <f>IF(B1303="","",VLOOKUP(AC1303,Varsayımlar!$B:$Q,14,0))</f>
        <v/>
      </c>
      <c r="AA1303" s="5" t="str">
        <f>IF(B1303="","",VLOOKUP(AC1303,Varsayımlar!$B:$Q,15,0))</f>
        <v/>
      </c>
      <c r="AB1303" s="5" t="str">
        <f>IF(B1303="","",VLOOKUP(AC1303,Varsayımlar!$B:$Q,16,0))</f>
        <v/>
      </c>
      <c r="AC1303" s="5" t="str">
        <f t="shared" si="33"/>
        <v/>
      </c>
    </row>
    <row r="1304" spans="2:29" hidden="1" x14ac:dyDescent="0.25">
      <c r="C1304" s="3" t="str">
        <f>IF(B1304="","",VLOOKUP(AC1304,Varsayımlar!$B:$Q,3,0))</f>
        <v/>
      </c>
      <c r="H1304" s="2" t="str">
        <f>IF(B1304="","",VLOOKUP(AC1304,Varsayımlar!$B:$Q,5,0))</f>
        <v/>
      </c>
      <c r="J1304" s="2" t="str">
        <f>IF(B1304="","",VLOOKUP(AC1304,Varsayımlar!$B:$Q,6,0))</f>
        <v/>
      </c>
      <c r="P1304" s="2" t="str">
        <f>IF(B1304="","",VLOOKUP(AC1304,Varsayımlar!$B:$Q,7,0)*K1304)</f>
        <v/>
      </c>
      <c r="Q1304" s="2" t="str">
        <f>IF(B1304="","",VLOOKUP(AC1304,Varsayımlar!$B:$Q,8,0))</f>
        <v/>
      </c>
      <c r="R1304" s="2" t="str">
        <f>IF(B1304="","",VLOOKUP(AC1304,Varsayımlar!$B:$Q,9,0))</f>
        <v/>
      </c>
      <c r="S1304" s="2" t="str">
        <f>IF(B1304="","",VLOOKUP(AC1304,Varsayımlar!$B:$Q,10,0))</f>
        <v/>
      </c>
      <c r="T1304" s="2" t="str">
        <f>IF(B1304="","",VLOOKUP(AC1304,Varsayımlar!$B:$Q,11,0))</f>
        <v/>
      </c>
      <c r="U1304" s="2" t="str">
        <f>IF(B1304="","",VLOOKUP(AC1304,Varsayımlar!$B:$Q,12,0))</f>
        <v/>
      </c>
      <c r="V1304" s="2" t="str">
        <f>IF(B1304="","",VLOOKUP(AC1304,Varsayımlar!$B:$Q,13,0))</f>
        <v/>
      </c>
      <c r="W1304" s="2" t="str">
        <f>IF(B1304="","",VLOOKUP(AC1304,Varsayımlar!$B:$Q,14,0))</f>
        <v/>
      </c>
      <c r="AA1304" s="2" t="str">
        <f>IF(B1304="","",VLOOKUP(AC1304,Varsayımlar!$B:$Q,15,0))</f>
        <v/>
      </c>
      <c r="AB1304" s="2" t="str">
        <f>IF(B1304="","",VLOOKUP(AC1304,Varsayımlar!$B:$Q,16,0))</f>
        <v/>
      </c>
      <c r="AC1304" s="2" t="str">
        <f t="shared" si="33"/>
        <v/>
      </c>
    </row>
    <row r="1305" spans="2:29" hidden="1" x14ac:dyDescent="0.25">
      <c r="B1305" s="6"/>
      <c r="C1305" s="7" t="str">
        <f>IF(B1305="","",VLOOKUP(AC1305,Varsayımlar!$B:$Q,3,0))</f>
        <v/>
      </c>
      <c r="D1305" s="7"/>
      <c r="H1305" s="5" t="str">
        <f>IF(B1305="","",VLOOKUP(AC1305,Varsayımlar!$B:$Q,5,0))</f>
        <v/>
      </c>
      <c r="I1305" s="5"/>
      <c r="J1305" s="5" t="str">
        <f>IF(B1305="","",VLOOKUP(AC1305,Varsayımlar!$B:$Q,6,0))</f>
        <v/>
      </c>
      <c r="P1305" s="5" t="str">
        <f>IF(B1305="","",VLOOKUP(AC1305,Varsayımlar!$B:$Q,7,0)*K1305)</f>
        <v/>
      </c>
      <c r="Q1305" s="5" t="str">
        <f>IF(B1305="","",VLOOKUP(AC1305,Varsayımlar!$B:$Q,8,0))</f>
        <v/>
      </c>
      <c r="R1305" s="5" t="str">
        <f>IF(B1305="","",VLOOKUP(AC1305,Varsayımlar!$B:$Q,9,0))</f>
        <v/>
      </c>
      <c r="S1305" s="5" t="str">
        <f>IF(B1305="","",VLOOKUP(AC1305,Varsayımlar!$B:$Q,10,0))</f>
        <v/>
      </c>
      <c r="T1305" s="5" t="str">
        <f>IF(B1305="","",VLOOKUP(AC1305,Varsayımlar!$B:$Q,11,0))</f>
        <v/>
      </c>
      <c r="U1305" s="5" t="str">
        <f>IF(B1305="","",VLOOKUP(AC1305,Varsayımlar!$B:$Q,12,0))</f>
        <v/>
      </c>
      <c r="V1305" s="5" t="str">
        <f>IF(B1305="","",VLOOKUP(AC1305,Varsayımlar!$B:$Q,13,0))</f>
        <v/>
      </c>
      <c r="W1305" s="5" t="str">
        <f>IF(B1305="","",VLOOKUP(AC1305,Varsayımlar!$B:$Q,14,0))</f>
        <v/>
      </c>
      <c r="AA1305" s="5" t="str">
        <f>IF(B1305="","",VLOOKUP(AC1305,Varsayımlar!$B:$Q,15,0))</f>
        <v/>
      </c>
      <c r="AB1305" s="5" t="str">
        <f>IF(B1305="","",VLOOKUP(AC1305,Varsayımlar!$B:$Q,16,0))</f>
        <v/>
      </c>
      <c r="AC1305" s="5" t="str">
        <f t="shared" si="33"/>
        <v/>
      </c>
    </row>
    <row r="1306" spans="2:29" hidden="1" x14ac:dyDescent="0.25">
      <c r="C1306" s="3" t="str">
        <f>IF(B1306="","",VLOOKUP(AC1306,Varsayımlar!$B:$Q,3,0))</f>
        <v/>
      </c>
      <c r="H1306" s="2" t="str">
        <f>IF(B1306="","",VLOOKUP(AC1306,Varsayımlar!$B:$Q,5,0))</f>
        <v/>
      </c>
      <c r="J1306" s="2" t="str">
        <f>IF(B1306="","",VLOOKUP(AC1306,Varsayımlar!$B:$Q,6,0))</f>
        <v/>
      </c>
      <c r="P1306" s="2" t="str">
        <f>IF(B1306="","",VLOOKUP(AC1306,Varsayımlar!$B:$Q,7,0)*K1306)</f>
        <v/>
      </c>
      <c r="Q1306" s="2" t="str">
        <f>IF(B1306="","",VLOOKUP(AC1306,Varsayımlar!$B:$Q,8,0))</f>
        <v/>
      </c>
      <c r="R1306" s="2" t="str">
        <f>IF(B1306="","",VLOOKUP(AC1306,Varsayımlar!$B:$Q,9,0))</f>
        <v/>
      </c>
      <c r="S1306" s="2" t="str">
        <f>IF(B1306="","",VLOOKUP(AC1306,Varsayımlar!$B:$Q,10,0))</f>
        <v/>
      </c>
      <c r="T1306" s="2" t="str">
        <f>IF(B1306="","",VLOOKUP(AC1306,Varsayımlar!$B:$Q,11,0))</f>
        <v/>
      </c>
      <c r="U1306" s="2" t="str">
        <f>IF(B1306="","",VLOOKUP(AC1306,Varsayımlar!$B:$Q,12,0))</f>
        <v/>
      </c>
      <c r="V1306" s="2" t="str">
        <f>IF(B1306="","",VLOOKUP(AC1306,Varsayımlar!$B:$Q,13,0))</f>
        <v/>
      </c>
      <c r="W1306" s="2" t="str">
        <f>IF(B1306="","",VLOOKUP(AC1306,Varsayımlar!$B:$Q,14,0))</f>
        <v/>
      </c>
      <c r="AA1306" s="2" t="str">
        <f>IF(B1306="","",VLOOKUP(AC1306,Varsayımlar!$B:$Q,15,0))</f>
        <v/>
      </c>
      <c r="AB1306" s="2" t="str">
        <f>IF(B1306="","",VLOOKUP(AC1306,Varsayımlar!$B:$Q,16,0))</f>
        <v/>
      </c>
      <c r="AC1306" s="2" t="str">
        <f t="shared" si="33"/>
        <v/>
      </c>
    </row>
    <row r="1307" spans="2:29" hidden="1" x14ac:dyDescent="0.25">
      <c r="B1307" s="6"/>
      <c r="C1307" s="7" t="str">
        <f>IF(B1307="","",VLOOKUP(AC1307,Varsayımlar!$B:$Q,3,0))</f>
        <v/>
      </c>
      <c r="D1307" s="7"/>
      <c r="H1307" s="5" t="str">
        <f>IF(B1307="","",VLOOKUP(AC1307,Varsayımlar!$B:$Q,5,0))</f>
        <v/>
      </c>
      <c r="I1307" s="5"/>
      <c r="J1307" s="5" t="str">
        <f>IF(B1307="","",VLOOKUP(AC1307,Varsayımlar!$B:$Q,6,0))</f>
        <v/>
      </c>
      <c r="P1307" s="5" t="str">
        <f>IF(B1307="","",VLOOKUP(AC1307,Varsayımlar!$B:$Q,7,0)*K1307)</f>
        <v/>
      </c>
      <c r="Q1307" s="5" t="str">
        <f>IF(B1307="","",VLOOKUP(AC1307,Varsayımlar!$B:$Q,8,0))</f>
        <v/>
      </c>
      <c r="R1307" s="5" t="str">
        <f>IF(B1307="","",VLOOKUP(AC1307,Varsayımlar!$B:$Q,9,0))</f>
        <v/>
      </c>
      <c r="S1307" s="5" t="str">
        <f>IF(B1307="","",VLOOKUP(AC1307,Varsayımlar!$B:$Q,10,0))</f>
        <v/>
      </c>
      <c r="T1307" s="5" t="str">
        <f>IF(B1307="","",VLOOKUP(AC1307,Varsayımlar!$B:$Q,11,0))</f>
        <v/>
      </c>
      <c r="U1307" s="5" t="str">
        <f>IF(B1307="","",VLOOKUP(AC1307,Varsayımlar!$B:$Q,12,0))</f>
        <v/>
      </c>
      <c r="V1307" s="5" t="str">
        <f>IF(B1307="","",VLOOKUP(AC1307,Varsayımlar!$B:$Q,13,0))</f>
        <v/>
      </c>
      <c r="W1307" s="5" t="str">
        <f>IF(B1307="","",VLOOKUP(AC1307,Varsayımlar!$B:$Q,14,0))</f>
        <v/>
      </c>
      <c r="AA1307" s="5" t="str">
        <f>IF(B1307="","",VLOOKUP(AC1307,Varsayımlar!$B:$Q,15,0))</f>
        <v/>
      </c>
      <c r="AB1307" s="5" t="str">
        <f>IF(B1307="","",VLOOKUP(AC1307,Varsayımlar!$B:$Q,16,0))</f>
        <v/>
      </c>
      <c r="AC1307" s="5" t="str">
        <f t="shared" si="33"/>
        <v/>
      </c>
    </row>
    <row r="1308" spans="2:29" hidden="1" x14ac:dyDescent="0.25">
      <c r="C1308" s="3" t="str">
        <f>IF(B1308="","",VLOOKUP(AC1308,Varsayımlar!$B:$Q,3,0))</f>
        <v/>
      </c>
      <c r="H1308" s="2" t="str">
        <f>IF(B1308="","",VLOOKUP(AC1308,Varsayımlar!$B:$Q,5,0))</f>
        <v/>
      </c>
      <c r="J1308" s="2" t="str">
        <f>IF(B1308="","",VLOOKUP(AC1308,Varsayımlar!$B:$Q,6,0))</f>
        <v/>
      </c>
      <c r="P1308" s="2" t="str">
        <f>IF(B1308="","",VLOOKUP(AC1308,Varsayımlar!$B:$Q,7,0)*K1308)</f>
        <v/>
      </c>
      <c r="Q1308" s="2" t="str">
        <f>IF(B1308="","",VLOOKUP(AC1308,Varsayımlar!$B:$Q,8,0))</f>
        <v/>
      </c>
      <c r="R1308" s="2" t="str">
        <f>IF(B1308="","",VLOOKUP(AC1308,Varsayımlar!$B:$Q,9,0))</f>
        <v/>
      </c>
      <c r="S1308" s="2" t="str">
        <f>IF(B1308="","",VLOOKUP(AC1308,Varsayımlar!$B:$Q,10,0))</f>
        <v/>
      </c>
      <c r="T1308" s="2" t="str">
        <f>IF(B1308="","",VLOOKUP(AC1308,Varsayımlar!$B:$Q,11,0))</f>
        <v/>
      </c>
      <c r="U1308" s="2" t="str">
        <f>IF(B1308="","",VLOOKUP(AC1308,Varsayımlar!$B:$Q,12,0))</f>
        <v/>
      </c>
      <c r="V1308" s="2" t="str">
        <f>IF(B1308="","",VLOOKUP(AC1308,Varsayımlar!$B:$Q,13,0))</f>
        <v/>
      </c>
      <c r="W1308" s="2" t="str">
        <f>IF(B1308="","",VLOOKUP(AC1308,Varsayımlar!$B:$Q,14,0))</f>
        <v/>
      </c>
      <c r="AA1308" s="2" t="str">
        <f>IF(B1308="","",VLOOKUP(AC1308,Varsayımlar!$B:$Q,15,0))</f>
        <v/>
      </c>
      <c r="AB1308" s="2" t="str">
        <f>IF(B1308="","",VLOOKUP(AC1308,Varsayımlar!$B:$Q,16,0))</f>
        <v/>
      </c>
      <c r="AC1308" s="2" t="str">
        <f t="shared" si="33"/>
        <v/>
      </c>
    </row>
    <row r="1309" spans="2:29" hidden="1" x14ac:dyDescent="0.25">
      <c r="B1309" s="6"/>
      <c r="C1309" s="7" t="str">
        <f>IF(B1309="","",VLOOKUP(AC1309,Varsayımlar!$B:$Q,3,0))</f>
        <v/>
      </c>
      <c r="D1309" s="7"/>
      <c r="H1309" s="5" t="str">
        <f>IF(B1309="","",VLOOKUP(AC1309,Varsayımlar!$B:$Q,5,0))</f>
        <v/>
      </c>
      <c r="I1309" s="5"/>
      <c r="J1309" s="5" t="str">
        <f>IF(B1309="","",VLOOKUP(AC1309,Varsayımlar!$B:$Q,6,0))</f>
        <v/>
      </c>
      <c r="P1309" s="5" t="str">
        <f>IF(B1309="","",VLOOKUP(AC1309,Varsayımlar!$B:$Q,7,0)*K1309)</f>
        <v/>
      </c>
      <c r="Q1309" s="5" t="str">
        <f>IF(B1309="","",VLOOKUP(AC1309,Varsayımlar!$B:$Q,8,0))</f>
        <v/>
      </c>
      <c r="R1309" s="5" t="str">
        <f>IF(B1309="","",VLOOKUP(AC1309,Varsayımlar!$B:$Q,9,0))</f>
        <v/>
      </c>
      <c r="S1309" s="5" t="str">
        <f>IF(B1309="","",VLOOKUP(AC1309,Varsayımlar!$B:$Q,10,0))</f>
        <v/>
      </c>
      <c r="T1309" s="5" t="str">
        <f>IF(B1309="","",VLOOKUP(AC1309,Varsayımlar!$B:$Q,11,0))</f>
        <v/>
      </c>
      <c r="U1309" s="5" t="str">
        <f>IF(B1309="","",VLOOKUP(AC1309,Varsayımlar!$B:$Q,12,0))</f>
        <v/>
      </c>
      <c r="V1309" s="5" t="str">
        <f>IF(B1309="","",VLOOKUP(AC1309,Varsayımlar!$B:$Q,13,0))</f>
        <v/>
      </c>
      <c r="W1309" s="5" t="str">
        <f>IF(B1309="","",VLOOKUP(AC1309,Varsayımlar!$B:$Q,14,0))</f>
        <v/>
      </c>
      <c r="AA1309" s="5" t="str">
        <f>IF(B1309="","",VLOOKUP(AC1309,Varsayımlar!$B:$Q,15,0))</f>
        <v/>
      </c>
      <c r="AB1309" s="5" t="str">
        <f>IF(B1309="","",VLOOKUP(AC1309,Varsayımlar!$B:$Q,16,0))</f>
        <v/>
      </c>
      <c r="AC1309" s="5" t="str">
        <f t="shared" si="33"/>
        <v/>
      </c>
    </row>
    <row r="1310" spans="2:29" hidden="1" x14ac:dyDescent="0.25">
      <c r="C1310" s="3" t="str">
        <f>IF(B1310="","",VLOOKUP(AC1310,Varsayımlar!$B:$Q,3,0))</f>
        <v/>
      </c>
      <c r="H1310" s="2" t="str">
        <f>IF(B1310="","",VLOOKUP(AC1310,Varsayımlar!$B:$Q,5,0))</f>
        <v/>
      </c>
      <c r="J1310" s="2" t="str">
        <f>IF(B1310="","",VLOOKUP(AC1310,Varsayımlar!$B:$Q,6,0))</f>
        <v/>
      </c>
      <c r="P1310" s="2" t="str">
        <f>IF(B1310="","",VLOOKUP(AC1310,Varsayımlar!$B:$Q,7,0)*K1310)</f>
        <v/>
      </c>
      <c r="Q1310" s="2" t="str">
        <f>IF(B1310="","",VLOOKUP(AC1310,Varsayımlar!$B:$Q,8,0))</f>
        <v/>
      </c>
      <c r="R1310" s="2" t="str">
        <f>IF(B1310="","",VLOOKUP(AC1310,Varsayımlar!$B:$Q,9,0))</f>
        <v/>
      </c>
      <c r="S1310" s="2" t="str">
        <f>IF(B1310="","",VLOOKUP(AC1310,Varsayımlar!$B:$Q,10,0))</f>
        <v/>
      </c>
      <c r="T1310" s="2" t="str">
        <f>IF(B1310="","",VLOOKUP(AC1310,Varsayımlar!$B:$Q,11,0))</f>
        <v/>
      </c>
      <c r="U1310" s="2" t="str">
        <f>IF(B1310="","",VLOOKUP(AC1310,Varsayımlar!$B:$Q,12,0))</f>
        <v/>
      </c>
      <c r="V1310" s="2" t="str">
        <f>IF(B1310="","",VLOOKUP(AC1310,Varsayımlar!$B:$Q,13,0))</f>
        <v/>
      </c>
      <c r="W1310" s="2" t="str">
        <f>IF(B1310="","",VLOOKUP(AC1310,Varsayımlar!$B:$Q,14,0))</f>
        <v/>
      </c>
      <c r="AA1310" s="2" t="str">
        <f>IF(B1310="","",VLOOKUP(AC1310,Varsayımlar!$B:$Q,15,0))</f>
        <v/>
      </c>
      <c r="AB1310" s="2" t="str">
        <f>IF(B1310="","",VLOOKUP(AC1310,Varsayımlar!$B:$Q,16,0))</f>
        <v/>
      </c>
      <c r="AC1310" s="2" t="str">
        <f t="shared" si="33"/>
        <v/>
      </c>
    </row>
    <row r="1311" spans="2:29" hidden="1" x14ac:dyDescent="0.25">
      <c r="B1311" s="6"/>
      <c r="C1311" s="7" t="str">
        <f>IF(B1311="","",VLOOKUP(AC1311,Varsayımlar!$B:$Q,3,0))</f>
        <v/>
      </c>
      <c r="D1311" s="7"/>
      <c r="H1311" s="5" t="str">
        <f>IF(B1311="","",VLOOKUP(AC1311,Varsayımlar!$B:$Q,5,0))</f>
        <v/>
      </c>
      <c r="I1311" s="5"/>
      <c r="J1311" s="5" t="str">
        <f>IF(B1311="","",VLOOKUP(AC1311,Varsayımlar!$B:$Q,6,0))</f>
        <v/>
      </c>
      <c r="P1311" s="5" t="str">
        <f>IF(B1311="","",VLOOKUP(AC1311,Varsayımlar!$B:$Q,7,0)*K1311)</f>
        <v/>
      </c>
      <c r="Q1311" s="5" t="str">
        <f>IF(B1311="","",VLOOKUP(AC1311,Varsayımlar!$B:$Q,8,0))</f>
        <v/>
      </c>
      <c r="R1311" s="5" t="str">
        <f>IF(B1311="","",VLOOKUP(AC1311,Varsayımlar!$B:$Q,9,0))</f>
        <v/>
      </c>
      <c r="S1311" s="5" t="str">
        <f>IF(B1311="","",VLOOKUP(AC1311,Varsayımlar!$B:$Q,10,0))</f>
        <v/>
      </c>
      <c r="T1311" s="5" t="str">
        <f>IF(B1311="","",VLOOKUP(AC1311,Varsayımlar!$B:$Q,11,0))</f>
        <v/>
      </c>
      <c r="U1311" s="5" t="str">
        <f>IF(B1311="","",VLOOKUP(AC1311,Varsayımlar!$B:$Q,12,0))</f>
        <v/>
      </c>
      <c r="V1311" s="5" t="str">
        <f>IF(B1311="","",VLOOKUP(AC1311,Varsayımlar!$B:$Q,13,0))</f>
        <v/>
      </c>
      <c r="W1311" s="5" t="str">
        <f>IF(B1311="","",VLOOKUP(AC1311,Varsayımlar!$B:$Q,14,0))</f>
        <v/>
      </c>
      <c r="AA1311" s="5" t="str">
        <f>IF(B1311="","",VLOOKUP(AC1311,Varsayımlar!$B:$Q,15,0))</f>
        <v/>
      </c>
      <c r="AB1311" s="5" t="str">
        <f>IF(B1311="","",VLOOKUP(AC1311,Varsayımlar!$B:$Q,16,0))</f>
        <v/>
      </c>
      <c r="AC1311" s="5" t="str">
        <f t="shared" si="33"/>
        <v/>
      </c>
    </row>
    <row r="1312" spans="2:29" hidden="1" x14ac:dyDescent="0.25">
      <c r="C1312" s="3" t="str">
        <f>IF(B1312="","",VLOOKUP(AC1312,Varsayımlar!$B:$Q,3,0))</f>
        <v/>
      </c>
      <c r="H1312" s="2" t="str">
        <f>IF(B1312="","",VLOOKUP(AC1312,Varsayımlar!$B:$Q,5,0))</f>
        <v/>
      </c>
      <c r="J1312" s="2" t="str">
        <f>IF(B1312="","",VLOOKUP(AC1312,Varsayımlar!$B:$Q,6,0))</f>
        <v/>
      </c>
      <c r="P1312" s="2" t="str">
        <f>IF(B1312="","",VLOOKUP(AC1312,Varsayımlar!$B:$Q,7,0)*K1312)</f>
        <v/>
      </c>
      <c r="Q1312" s="2" t="str">
        <f>IF(B1312="","",VLOOKUP(AC1312,Varsayımlar!$B:$Q,8,0))</f>
        <v/>
      </c>
      <c r="R1312" s="2" t="str">
        <f>IF(B1312="","",VLOOKUP(AC1312,Varsayımlar!$B:$Q,9,0))</f>
        <v/>
      </c>
      <c r="S1312" s="2" t="str">
        <f>IF(B1312="","",VLOOKUP(AC1312,Varsayımlar!$B:$Q,10,0))</f>
        <v/>
      </c>
      <c r="T1312" s="2" t="str">
        <f>IF(B1312="","",VLOOKUP(AC1312,Varsayımlar!$B:$Q,11,0))</f>
        <v/>
      </c>
      <c r="U1312" s="2" t="str">
        <f>IF(B1312="","",VLOOKUP(AC1312,Varsayımlar!$B:$Q,12,0))</f>
        <v/>
      </c>
      <c r="V1312" s="2" t="str">
        <f>IF(B1312="","",VLOOKUP(AC1312,Varsayımlar!$B:$Q,13,0))</f>
        <v/>
      </c>
      <c r="W1312" s="2" t="str">
        <f>IF(B1312="","",VLOOKUP(AC1312,Varsayımlar!$B:$Q,14,0))</f>
        <v/>
      </c>
      <c r="AA1312" s="2" t="str">
        <f>IF(B1312="","",VLOOKUP(AC1312,Varsayımlar!$B:$Q,15,0))</f>
        <v/>
      </c>
      <c r="AB1312" s="2" t="str">
        <f>IF(B1312="","",VLOOKUP(AC1312,Varsayımlar!$B:$Q,16,0))</f>
        <v/>
      </c>
      <c r="AC1312" s="2" t="str">
        <f t="shared" si="33"/>
        <v/>
      </c>
    </row>
    <row r="1313" spans="2:29" hidden="1" x14ac:dyDescent="0.25">
      <c r="B1313" s="6"/>
      <c r="C1313" s="7" t="str">
        <f>IF(B1313="","",VLOOKUP(AC1313,Varsayımlar!$B:$Q,3,0))</f>
        <v/>
      </c>
      <c r="D1313" s="7"/>
      <c r="H1313" s="5" t="str">
        <f>IF(B1313="","",VLOOKUP(AC1313,Varsayımlar!$B:$Q,5,0))</f>
        <v/>
      </c>
      <c r="I1313" s="5"/>
      <c r="J1313" s="5" t="str">
        <f>IF(B1313="","",VLOOKUP(AC1313,Varsayımlar!$B:$Q,6,0))</f>
        <v/>
      </c>
      <c r="P1313" s="5" t="str">
        <f>IF(B1313="","",VLOOKUP(AC1313,Varsayımlar!$B:$Q,7,0)*K1313)</f>
        <v/>
      </c>
      <c r="Q1313" s="5" t="str">
        <f>IF(B1313="","",VLOOKUP(AC1313,Varsayımlar!$B:$Q,8,0))</f>
        <v/>
      </c>
      <c r="R1313" s="5" t="str">
        <f>IF(B1313="","",VLOOKUP(AC1313,Varsayımlar!$B:$Q,9,0))</f>
        <v/>
      </c>
      <c r="S1313" s="5" t="str">
        <f>IF(B1313="","",VLOOKUP(AC1313,Varsayımlar!$B:$Q,10,0))</f>
        <v/>
      </c>
      <c r="T1313" s="5" t="str">
        <f>IF(B1313="","",VLOOKUP(AC1313,Varsayımlar!$B:$Q,11,0))</f>
        <v/>
      </c>
      <c r="U1313" s="5" t="str">
        <f>IF(B1313="","",VLOOKUP(AC1313,Varsayımlar!$B:$Q,12,0))</f>
        <v/>
      </c>
      <c r="V1313" s="5" t="str">
        <f>IF(B1313="","",VLOOKUP(AC1313,Varsayımlar!$B:$Q,13,0))</f>
        <v/>
      </c>
      <c r="W1313" s="5" t="str">
        <f>IF(B1313="","",VLOOKUP(AC1313,Varsayımlar!$B:$Q,14,0))</f>
        <v/>
      </c>
      <c r="AA1313" s="5" t="str">
        <f>IF(B1313="","",VLOOKUP(AC1313,Varsayımlar!$B:$Q,15,0))</f>
        <v/>
      </c>
      <c r="AB1313" s="5" t="str">
        <f>IF(B1313="","",VLOOKUP(AC1313,Varsayımlar!$B:$Q,16,0))</f>
        <v/>
      </c>
      <c r="AC1313" s="5" t="str">
        <f t="shared" si="33"/>
        <v/>
      </c>
    </row>
    <row r="1314" spans="2:29" hidden="1" x14ac:dyDescent="0.25">
      <c r="C1314" s="3" t="str">
        <f>IF(B1314="","",VLOOKUP(AC1314,Varsayımlar!$B:$Q,3,0))</f>
        <v/>
      </c>
      <c r="H1314" s="2" t="str">
        <f>IF(B1314="","",VLOOKUP(AC1314,Varsayımlar!$B:$Q,5,0))</f>
        <v/>
      </c>
      <c r="J1314" s="2" t="str">
        <f>IF(B1314="","",VLOOKUP(AC1314,Varsayımlar!$B:$Q,6,0))</f>
        <v/>
      </c>
      <c r="P1314" s="2" t="str">
        <f>IF(B1314="","",VLOOKUP(AC1314,Varsayımlar!$B:$Q,7,0)*K1314)</f>
        <v/>
      </c>
      <c r="Q1314" s="2" t="str">
        <f>IF(B1314="","",VLOOKUP(AC1314,Varsayımlar!$B:$Q,8,0))</f>
        <v/>
      </c>
      <c r="R1314" s="2" t="str">
        <f>IF(B1314="","",VLOOKUP(AC1314,Varsayımlar!$B:$Q,9,0))</f>
        <v/>
      </c>
      <c r="S1314" s="2" t="str">
        <f>IF(B1314="","",VLOOKUP(AC1314,Varsayımlar!$B:$Q,10,0))</f>
        <v/>
      </c>
      <c r="T1314" s="2" t="str">
        <f>IF(B1314="","",VLOOKUP(AC1314,Varsayımlar!$B:$Q,11,0))</f>
        <v/>
      </c>
      <c r="U1314" s="2" t="str">
        <f>IF(B1314="","",VLOOKUP(AC1314,Varsayımlar!$B:$Q,12,0))</f>
        <v/>
      </c>
      <c r="V1314" s="2" t="str">
        <f>IF(B1314="","",VLOOKUP(AC1314,Varsayımlar!$B:$Q,13,0))</f>
        <v/>
      </c>
      <c r="W1314" s="2" t="str">
        <f>IF(B1314="","",VLOOKUP(AC1314,Varsayımlar!$B:$Q,14,0))</f>
        <v/>
      </c>
      <c r="AA1314" s="2" t="str">
        <f>IF(B1314="","",VLOOKUP(AC1314,Varsayımlar!$B:$Q,15,0))</f>
        <v/>
      </c>
      <c r="AB1314" s="2" t="str">
        <f>IF(B1314="","",VLOOKUP(AC1314,Varsayımlar!$B:$Q,16,0))</f>
        <v/>
      </c>
      <c r="AC1314" s="2" t="str">
        <f t="shared" si="33"/>
        <v/>
      </c>
    </row>
    <row r="1315" spans="2:29" hidden="1" x14ac:dyDescent="0.25">
      <c r="B1315" s="6"/>
      <c r="C1315" s="7" t="str">
        <f>IF(B1315="","",VLOOKUP(AC1315,Varsayımlar!$B:$Q,3,0))</f>
        <v/>
      </c>
      <c r="D1315" s="7"/>
      <c r="H1315" s="5" t="str">
        <f>IF(B1315="","",VLOOKUP(AC1315,Varsayımlar!$B:$Q,5,0))</f>
        <v/>
      </c>
      <c r="I1315" s="5"/>
      <c r="J1315" s="5" t="str">
        <f>IF(B1315="","",VLOOKUP(AC1315,Varsayımlar!$B:$Q,6,0))</f>
        <v/>
      </c>
      <c r="P1315" s="5" t="str">
        <f>IF(B1315="","",VLOOKUP(AC1315,Varsayımlar!$B:$Q,7,0)*K1315)</f>
        <v/>
      </c>
      <c r="Q1315" s="5" t="str">
        <f>IF(B1315="","",VLOOKUP(AC1315,Varsayımlar!$B:$Q,8,0))</f>
        <v/>
      </c>
      <c r="R1315" s="5" t="str">
        <f>IF(B1315="","",VLOOKUP(AC1315,Varsayımlar!$B:$Q,9,0))</f>
        <v/>
      </c>
      <c r="S1315" s="5" t="str">
        <f>IF(B1315="","",VLOOKUP(AC1315,Varsayımlar!$B:$Q,10,0))</f>
        <v/>
      </c>
      <c r="T1315" s="5" t="str">
        <f>IF(B1315="","",VLOOKUP(AC1315,Varsayımlar!$B:$Q,11,0))</f>
        <v/>
      </c>
      <c r="U1315" s="5" t="str">
        <f>IF(B1315="","",VLOOKUP(AC1315,Varsayımlar!$B:$Q,12,0))</f>
        <v/>
      </c>
      <c r="V1315" s="5" t="str">
        <f>IF(B1315="","",VLOOKUP(AC1315,Varsayımlar!$B:$Q,13,0))</f>
        <v/>
      </c>
      <c r="W1315" s="5" t="str">
        <f>IF(B1315="","",VLOOKUP(AC1315,Varsayımlar!$B:$Q,14,0))</f>
        <v/>
      </c>
      <c r="AA1315" s="5" t="str">
        <f>IF(B1315="","",VLOOKUP(AC1315,Varsayımlar!$B:$Q,15,0))</f>
        <v/>
      </c>
      <c r="AB1315" s="5" t="str">
        <f>IF(B1315="","",VLOOKUP(AC1315,Varsayımlar!$B:$Q,16,0))</f>
        <v/>
      </c>
      <c r="AC1315" s="5" t="str">
        <f t="shared" si="33"/>
        <v/>
      </c>
    </row>
    <row r="1316" spans="2:29" hidden="1" x14ac:dyDescent="0.25">
      <c r="C1316" s="3" t="str">
        <f>IF(B1316="","",VLOOKUP(AC1316,Varsayımlar!$B:$Q,3,0))</f>
        <v/>
      </c>
      <c r="H1316" s="2" t="str">
        <f>IF(B1316="","",VLOOKUP(AC1316,Varsayımlar!$B:$Q,5,0))</f>
        <v/>
      </c>
      <c r="J1316" s="2" t="str">
        <f>IF(B1316="","",VLOOKUP(AC1316,Varsayımlar!$B:$Q,6,0))</f>
        <v/>
      </c>
      <c r="P1316" s="2" t="str">
        <f>IF(B1316="","",VLOOKUP(AC1316,Varsayımlar!$B:$Q,7,0)*K1316)</f>
        <v/>
      </c>
      <c r="Q1316" s="2" t="str">
        <f>IF(B1316="","",VLOOKUP(AC1316,Varsayımlar!$B:$Q,8,0))</f>
        <v/>
      </c>
      <c r="R1316" s="2" t="str">
        <f>IF(B1316="","",VLOOKUP(AC1316,Varsayımlar!$B:$Q,9,0))</f>
        <v/>
      </c>
      <c r="S1316" s="2" t="str">
        <f>IF(B1316="","",VLOOKUP(AC1316,Varsayımlar!$B:$Q,10,0))</f>
        <v/>
      </c>
      <c r="T1316" s="2" t="str">
        <f>IF(B1316="","",VLOOKUP(AC1316,Varsayımlar!$B:$Q,11,0))</f>
        <v/>
      </c>
      <c r="U1316" s="2" t="str">
        <f>IF(B1316="","",VLOOKUP(AC1316,Varsayımlar!$B:$Q,12,0))</f>
        <v/>
      </c>
      <c r="V1316" s="2" t="str">
        <f>IF(B1316="","",VLOOKUP(AC1316,Varsayımlar!$B:$Q,13,0))</f>
        <v/>
      </c>
      <c r="W1316" s="2" t="str">
        <f>IF(B1316="","",VLOOKUP(AC1316,Varsayımlar!$B:$Q,14,0))</f>
        <v/>
      </c>
      <c r="AA1316" s="2" t="str">
        <f>IF(B1316="","",VLOOKUP(AC1316,Varsayımlar!$B:$Q,15,0))</f>
        <v/>
      </c>
      <c r="AB1316" s="2" t="str">
        <f>IF(B1316="","",VLOOKUP(AC1316,Varsayımlar!$B:$Q,16,0))</f>
        <v/>
      </c>
      <c r="AC1316" s="2" t="str">
        <f t="shared" si="33"/>
        <v/>
      </c>
    </row>
    <row r="1317" spans="2:29" hidden="1" x14ac:dyDescent="0.25">
      <c r="B1317" s="6"/>
      <c r="C1317" s="7" t="str">
        <f>IF(B1317="","",VLOOKUP(AC1317,Varsayımlar!$B:$Q,3,0))</f>
        <v/>
      </c>
      <c r="D1317" s="7"/>
      <c r="H1317" s="5" t="str">
        <f>IF(B1317="","",VLOOKUP(AC1317,Varsayımlar!$B:$Q,5,0))</f>
        <v/>
      </c>
      <c r="I1317" s="5"/>
      <c r="J1317" s="5" t="str">
        <f>IF(B1317="","",VLOOKUP(AC1317,Varsayımlar!$B:$Q,6,0))</f>
        <v/>
      </c>
      <c r="P1317" s="5" t="str">
        <f>IF(B1317="","",VLOOKUP(AC1317,Varsayımlar!$B:$Q,7,0)*K1317)</f>
        <v/>
      </c>
      <c r="Q1317" s="5" t="str">
        <f>IF(B1317="","",VLOOKUP(AC1317,Varsayımlar!$B:$Q,8,0))</f>
        <v/>
      </c>
      <c r="R1317" s="5" t="str">
        <f>IF(B1317="","",VLOOKUP(AC1317,Varsayımlar!$B:$Q,9,0))</f>
        <v/>
      </c>
      <c r="S1317" s="5" t="str">
        <f>IF(B1317="","",VLOOKUP(AC1317,Varsayımlar!$B:$Q,10,0))</f>
        <v/>
      </c>
      <c r="T1317" s="5" t="str">
        <f>IF(B1317="","",VLOOKUP(AC1317,Varsayımlar!$B:$Q,11,0))</f>
        <v/>
      </c>
      <c r="U1317" s="5" t="str">
        <f>IF(B1317="","",VLOOKUP(AC1317,Varsayımlar!$B:$Q,12,0))</f>
        <v/>
      </c>
      <c r="V1317" s="5" t="str">
        <f>IF(B1317="","",VLOOKUP(AC1317,Varsayımlar!$B:$Q,13,0))</f>
        <v/>
      </c>
      <c r="W1317" s="5" t="str">
        <f>IF(B1317="","",VLOOKUP(AC1317,Varsayımlar!$B:$Q,14,0))</f>
        <v/>
      </c>
      <c r="AA1317" s="5" t="str">
        <f>IF(B1317="","",VLOOKUP(AC1317,Varsayımlar!$B:$Q,15,0))</f>
        <v/>
      </c>
      <c r="AB1317" s="5" t="str">
        <f>IF(B1317="","",VLOOKUP(AC1317,Varsayımlar!$B:$Q,16,0))</f>
        <v/>
      </c>
      <c r="AC1317" s="5" t="str">
        <f t="shared" si="33"/>
        <v/>
      </c>
    </row>
    <row r="1318" spans="2:29" hidden="1" x14ac:dyDescent="0.25">
      <c r="C1318" s="3" t="str">
        <f>IF(B1318="","",VLOOKUP(AC1318,Varsayımlar!$B:$Q,3,0))</f>
        <v/>
      </c>
      <c r="H1318" s="2" t="str">
        <f>IF(B1318="","",VLOOKUP(AC1318,Varsayımlar!$B:$Q,5,0))</f>
        <v/>
      </c>
      <c r="J1318" s="2" t="str">
        <f>IF(B1318="","",VLOOKUP(AC1318,Varsayımlar!$B:$Q,6,0))</f>
        <v/>
      </c>
      <c r="P1318" s="2" t="str">
        <f>IF(B1318="","",VLOOKUP(AC1318,Varsayımlar!$B:$Q,7,0)*K1318)</f>
        <v/>
      </c>
      <c r="Q1318" s="2" t="str">
        <f>IF(B1318="","",VLOOKUP(AC1318,Varsayımlar!$B:$Q,8,0))</f>
        <v/>
      </c>
      <c r="R1318" s="2" t="str">
        <f>IF(B1318="","",VLOOKUP(AC1318,Varsayımlar!$B:$Q,9,0))</f>
        <v/>
      </c>
      <c r="S1318" s="2" t="str">
        <f>IF(B1318="","",VLOOKUP(AC1318,Varsayımlar!$B:$Q,10,0))</f>
        <v/>
      </c>
      <c r="T1318" s="2" t="str">
        <f>IF(B1318="","",VLOOKUP(AC1318,Varsayımlar!$B:$Q,11,0))</f>
        <v/>
      </c>
      <c r="U1318" s="2" t="str">
        <f>IF(B1318="","",VLOOKUP(AC1318,Varsayımlar!$B:$Q,12,0))</f>
        <v/>
      </c>
      <c r="V1318" s="2" t="str">
        <f>IF(B1318="","",VLOOKUP(AC1318,Varsayımlar!$B:$Q,13,0))</f>
        <v/>
      </c>
      <c r="W1318" s="2" t="str">
        <f>IF(B1318="","",VLOOKUP(AC1318,Varsayımlar!$B:$Q,14,0))</f>
        <v/>
      </c>
      <c r="AA1318" s="2" t="str">
        <f>IF(B1318="","",VLOOKUP(AC1318,Varsayımlar!$B:$Q,15,0))</f>
        <v/>
      </c>
      <c r="AB1318" s="2" t="str">
        <f>IF(B1318="","",VLOOKUP(AC1318,Varsayımlar!$B:$Q,16,0))</f>
        <v/>
      </c>
      <c r="AC1318" s="2" t="str">
        <f t="shared" si="33"/>
        <v/>
      </c>
    </row>
    <row r="1319" spans="2:29" hidden="1" x14ac:dyDescent="0.25">
      <c r="B1319" s="6"/>
      <c r="C1319" s="7" t="str">
        <f>IF(B1319="","",VLOOKUP(AC1319,Varsayımlar!$B:$Q,3,0))</f>
        <v/>
      </c>
      <c r="D1319" s="7"/>
      <c r="H1319" s="5" t="str">
        <f>IF(B1319="","",VLOOKUP(AC1319,Varsayımlar!$B:$Q,5,0))</f>
        <v/>
      </c>
      <c r="I1319" s="5"/>
      <c r="J1319" s="5" t="str">
        <f>IF(B1319="","",VLOOKUP(AC1319,Varsayımlar!$B:$Q,6,0))</f>
        <v/>
      </c>
      <c r="P1319" s="5" t="str">
        <f>IF(B1319="","",VLOOKUP(AC1319,Varsayımlar!$B:$Q,7,0)*K1319)</f>
        <v/>
      </c>
      <c r="Q1319" s="5" t="str">
        <f>IF(B1319="","",VLOOKUP(AC1319,Varsayımlar!$B:$Q,8,0))</f>
        <v/>
      </c>
      <c r="R1319" s="5" t="str">
        <f>IF(B1319="","",VLOOKUP(AC1319,Varsayımlar!$B:$Q,9,0))</f>
        <v/>
      </c>
      <c r="S1319" s="5" t="str">
        <f>IF(B1319="","",VLOOKUP(AC1319,Varsayımlar!$B:$Q,10,0))</f>
        <v/>
      </c>
      <c r="T1319" s="5" t="str">
        <f>IF(B1319="","",VLOOKUP(AC1319,Varsayımlar!$B:$Q,11,0))</f>
        <v/>
      </c>
      <c r="U1319" s="5" t="str">
        <f>IF(B1319="","",VLOOKUP(AC1319,Varsayımlar!$B:$Q,12,0))</f>
        <v/>
      </c>
      <c r="V1319" s="5" t="str">
        <f>IF(B1319="","",VLOOKUP(AC1319,Varsayımlar!$B:$Q,13,0))</f>
        <v/>
      </c>
      <c r="W1319" s="5" t="str">
        <f>IF(B1319="","",VLOOKUP(AC1319,Varsayımlar!$B:$Q,14,0))</f>
        <v/>
      </c>
      <c r="AA1319" s="5" t="str">
        <f>IF(B1319="","",VLOOKUP(AC1319,Varsayımlar!$B:$Q,15,0))</f>
        <v/>
      </c>
      <c r="AB1319" s="5" t="str">
        <f>IF(B1319="","",VLOOKUP(AC1319,Varsayımlar!$B:$Q,16,0))</f>
        <v/>
      </c>
      <c r="AC1319" s="5" t="str">
        <f t="shared" si="33"/>
        <v/>
      </c>
    </row>
    <row r="1320" spans="2:29" hidden="1" x14ac:dyDescent="0.25">
      <c r="C1320" s="3" t="str">
        <f>IF(B1320="","",VLOOKUP(AC1320,Varsayımlar!$B:$Q,3,0))</f>
        <v/>
      </c>
      <c r="H1320" s="2" t="str">
        <f>IF(B1320="","",VLOOKUP(AC1320,Varsayımlar!$B:$Q,5,0))</f>
        <v/>
      </c>
      <c r="J1320" s="2" t="str">
        <f>IF(B1320="","",VLOOKUP(AC1320,Varsayımlar!$B:$Q,6,0))</f>
        <v/>
      </c>
      <c r="P1320" s="2" t="str">
        <f>IF(B1320="","",VLOOKUP(AC1320,Varsayımlar!$B:$Q,7,0)*K1320)</f>
        <v/>
      </c>
      <c r="Q1320" s="2" t="str">
        <f>IF(B1320="","",VLOOKUP(AC1320,Varsayımlar!$B:$Q,8,0))</f>
        <v/>
      </c>
      <c r="R1320" s="2" t="str">
        <f>IF(B1320="","",VLOOKUP(AC1320,Varsayımlar!$B:$Q,9,0))</f>
        <v/>
      </c>
      <c r="S1320" s="2" t="str">
        <f>IF(B1320="","",VLOOKUP(AC1320,Varsayımlar!$B:$Q,10,0))</f>
        <v/>
      </c>
      <c r="T1320" s="2" t="str">
        <f>IF(B1320="","",VLOOKUP(AC1320,Varsayımlar!$B:$Q,11,0))</f>
        <v/>
      </c>
      <c r="U1320" s="2" t="str">
        <f>IF(B1320="","",VLOOKUP(AC1320,Varsayımlar!$B:$Q,12,0))</f>
        <v/>
      </c>
      <c r="V1320" s="2" t="str">
        <f>IF(B1320="","",VLOOKUP(AC1320,Varsayımlar!$B:$Q,13,0))</f>
        <v/>
      </c>
      <c r="W1320" s="2" t="str">
        <f>IF(B1320="","",VLOOKUP(AC1320,Varsayımlar!$B:$Q,14,0))</f>
        <v/>
      </c>
      <c r="AA1320" s="2" t="str">
        <f>IF(B1320="","",VLOOKUP(AC1320,Varsayımlar!$B:$Q,15,0))</f>
        <v/>
      </c>
      <c r="AB1320" s="2" t="str">
        <f>IF(B1320="","",VLOOKUP(AC1320,Varsayımlar!$B:$Q,16,0))</f>
        <v/>
      </c>
      <c r="AC1320" s="2" t="str">
        <f t="shared" si="33"/>
        <v/>
      </c>
    </row>
    <row r="1321" spans="2:29" hidden="1" x14ac:dyDescent="0.25">
      <c r="B1321" s="6"/>
      <c r="C1321" s="7" t="str">
        <f>IF(B1321="","",VLOOKUP(AC1321,Varsayımlar!$B:$Q,3,0))</f>
        <v/>
      </c>
      <c r="D1321" s="7"/>
      <c r="H1321" s="5" t="str">
        <f>IF(B1321="","",VLOOKUP(AC1321,Varsayımlar!$B:$Q,5,0))</f>
        <v/>
      </c>
      <c r="I1321" s="5"/>
      <c r="J1321" s="5" t="str">
        <f>IF(B1321="","",VLOOKUP(AC1321,Varsayımlar!$B:$Q,6,0))</f>
        <v/>
      </c>
      <c r="P1321" s="5" t="str">
        <f>IF(B1321="","",VLOOKUP(AC1321,Varsayımlar!$B:$Q,7,0)*K1321)</f>
        <v/>
      </c>
      <c r="Q1321" s="5" t="str">
        <f>IF(B1321="","",VLOOKUP(AC1321,Varsayımlar!$B:$Q,8,0))</f>
        <v/>
      </c>
      <c r="R1321" s="5" t="str">
        <f>IF(B1321="","",VLOOKUP(AC1321,Varsayımlar!$B:$Q,9,0))</f>
        <v/>
      </c>
      <c r="S1321" s="5" t="str">
        <f>IF(B1321="","",VLOOKUP(AC1321,Varsayımlar!$B:$Q,10,0))</f>
        <v/>
      </c>
      <c r="T1321" s="5" t="str">
        <f>IF(B1321="","",VLOOKUP(AC1321,Varsayımlar!$B:$Q,11,0))</f>
        <v/>
      </c>
      <c r="U1321" s="5" t="str">
        <f>IF(B1321="","",VLOOKUP(AC1321,Varsayımlar!$B:$Q,12,0))</f>
        <v/>
      </c>
      <c r="V1321" s="5" t="str">
        <f>IF(B1321="","",VLOOKUP(AC1321,Varsayımlar!$B:$Q,13,0))</f>
        <v/>
      </c>
      <c r="W1321" s="5" t="str">
        <f>IF(B1321="","",VLOOKUP(AC1321,Varsayımlar!$B:$Q,14,0))</f>
        <v/>
      </c>
      <c r="AA1321" s="5" t="str">
        <f>IF(B1321="","",VLOOKUP(AC1321,Varsayımlar!$B:$Q,15,0))</f>
        <v/>
      </c>
      <c r="AB1321" s="5" t="str">
        <f>IF(B1321="","",VLOOKUP(AC1321,Varsayımlar!$B:$Q,16,0))</f>
        <v/>
      </c>
      <c r="AC1321" s="5" t="str">
        <f t="shared" si="33"/>
        <v/>
      </c>
    </row>
    <row r="1322" spans="2:29" hidden="1" x14ac:dyDescent="0.25">
      <c r="C1322" s="3" t="str">
        <f>IF(B1322="","",VLOOKUP(AC1322,Varsayımlar!$B:$Q,3,0))</f>
        <v/>
      </c>
      <c r="H1322" s="2" t="str">
        <f>IF(B1322="","",VLOOKUP(AC1322,Varsayımlar!$B:$Q,5,0))</f>
        <v/>
      </c>
      <c r="J1322" s="2" t="str">
        <f>IF(B1322="","",VLOOKUP(AC1322,Varsayımlar!$B:$Q,6,0))</f>
        <v/>
      </c>
      <c r="P1322" s="2" t="str">
        <f>IF(B1322="","",VLOOKUP(AC1322,Varsayımlar!$B:$Q,7,0)*K1322)</f>
        <v/>
      </c>
      <c r="Q1322" s="2" t="str">
        <f>IF(B1322="","",VLOOKUP(AC1322,Varsayımlar!$B:$Q,8,0))</f>
        <v/>
      </c>
      <c r="R1322" s="2" t="str">
        <f>IF(B1322="","",VLOOKUP(AC1322,Varsayımlar!$B:$Q,9,0))</f>
        <v/>
      </c>
      <c r="S1322" s="2" t="str">
        <f>IF(B1322="","",VLOOKUP(AC1322,Varsayımlar!$B:$Q,10,0))</f>
        <v/>
      </c>
      <c r="T1322" s="2" t="str">
        <f>IF(B1322="","",VLOOKUP(AC1322,Varsayımlar!$B:$Q,11,0))</f>
        <v/>
      </c>
      <c r="U1322" s="2" t="str">
        <f>IF(B1322="","",VLOOKUP(AC1322,Varsayımlar!$B:$Q,12,0))</f>
        <v/>
      </c>
      <c r="V1322" s="2" t="str">
        <f>IF(B1322="","",VLOOKUP(AC1322,Varsayımlar!$B:$Q,13,0))</f>
        <v/>
      </c>
      <c r="W1322" s="2" t="str">
        <f>IF(B1322="","",VLOOKUP(AC1322,Varsayımlar!$B:$Q,14,0))</f>
        <v/>
      </c>
      <c r="AA1322" s="2" t="str">
        <f>IF(B1322="","",VLOOKUP(AC1322,Varsayımlar!$B:$Q,15,0))</f>
        <v/>
      </c>
      <c r="AB1322" s="2" t="str">
        <f>IF(B1322="","",VLOOKUP(AC1322,Varsayımlar!$B:$Q,16,0))</f>
        <v/>
      </c>
      <c r="AC1322" s="2" t="str">
        <f t="shared" si="33"/>
        <v/>
      </c>
    </row>
    <row r="1323" spans="2:29" hidden="1" x14ac:dyDescent="0.25">
      <c r="B1323" s="6"/>
      <c r="C1323" s="7" t="str">
        <f>IF(B1323="","",VLOOKUP(AC1323,Varsayımlar!$B:$Q,3,0))</f>
        <v/>
      </c>
      <c r="D1323" s="7"/>
      <c r="H1323" s="5" t="str">
        <f>IF(B1323="","",VLOOKUP(AC1323,Varsayımlar!$B:$Q,5,0))</f>
        <v/>
      </c>
      <c r="I1323" s="5"/>
      <c r="J1323" s="5" t="str">
        <f>IF(B1323="","",VLOOKUP(AC1323,Varsayımlar!$B:$Q,6,0))</f>
        <v/>
      </c>
      <c r="P1323" s="5" t="str">
        <f>IF(B1323="","",VLOOKUP(AC1323,Varsayımlar!$B:$Q,7,0)*K1323)</f>
        <v/>
      </c>
      <c r="Q1323" s="5" t="str">
        <f>IF(B1323="","",VLOOKUP(AC1323,Varsayımlar!$B:$Q,8,0))</f>
        <v/>
      </c>
      <c r="R1323" s="5" t="str">
        <f>IF(B1323="","",VLOOKUP(AC1323,Varsayımlar!$B:$Q,9,0))</f>
        <v/>
      </c>
      <c r="S1323" s="5" t="str">
        <f>IF(B1323="","",VLOOKUP(AC1323,Varsayımlar!$B:$Q,10,0))</f>
        <v/>
      </c>
      <c r="T1323" s="5" t="str">
        <f>IF(B1323="","",VLOOKUP(AC1323,Varsayımlar!$B:$Q,11,0))</f>
        <v/>
      </c>
      <c r="U1323" s="5" t="str">
        <f>IF(B1323="","",VLOOKUP(AC1323,Varsayımlar!$B:$Q,12,0))</f>
        <v/>
      </c>
      <c r="V1323" s="5" t="str">
        <f>IF(B1323="","",VLOOKUP(AC1323,Varsayımlar!$B:$Q,13,0))</f>
        <v/>
      </c>
      <c r="W1323" s="5" t="str">
        <f>IF(B1323="","",VLOOKUP(AC1323,Varsayımlar!$B:$Q,14,0))</f>
        <v/>
      </c>
      <c r="AA1323" s="5" t="str">
        <f>IF(B1323="","",VLOOKUP(AC1323,Varsayımlar!$B:$Q,15,0))</f>
        <v/>
      </c>
      <c r="AB1323" s="5" t="str">
        <f>IF(B1323="","",VLOOKUP(AC1323,Varsayımlar!$B:$Q,16,0))</f>
        <v/>
      </c>
      <c r="AC1323" s="5" t="str">
        <f t="shared" si="33"/>
        <v/>
      </c>
    </row>
    <row r="1324" spans="2:29" hidden="1" x14ac:dyDescent="0.25">
      <c r="C1324" s="3" t="str">
        <f>IF(B1324="","",VLOOKUP(AC1324,Varsayımlar!$B:$Q,3,0))</f>
        <v/>
      </c>
      <c r="H1324" s="2" t="str">
        <f>IF(B1324="","",VLOOKUP(AC1324,Varsayımlar!$B:$Q,5,0))</f>
        <v/>
      </c>
      <c r="J1324" s="2" t="str">
        <f>IF(B1324="","",VLOOKUP(AC1324,Varsayımlar!$B:$Q,6,0))</f>
        <v/>
      </c>
      <c r="P1324" s="2" t="str">
        <f>IF(B1324="","",VLOOKUP(AC1324,Varsayımlar!$B:$Q,7,0)*K1324)</f>
        <v/>
      </c>
      <c r="Q1324" s="2" t="str">
        <f>IF(B1324="","",VLOOKUP(AC1324,Varsayımlar!$B:$Q,8,0))</f>
        <v/>
      </c>
      <c r="R1324" s="2" t="str">
        <f>IF(B1324="","",VLOOKUP(AC1324,Varsayımlar!$B:$Q,9,0))</f>
        <v/>
      </c>
      <c r="S1324" s="2" t="str">
        <f>IF(B1324="","",VLOOKUP(AC1324,Varsayımlar!$B:$Q,10,0))</f>
        <v/>
      </c>
      <c r="T1324" s="2" t="str">
        <f>IF(B1324="","",VLOOKUP(AC1324,Varsayımlar!$B:$Q,11,0))</f>
        <v/>
      </c>
      <c r="U1324" s="2" t="str">
        <f>IF(B1324="","",VLOOKUP(AC1324,Varsayımlar!$B:$Q,12,0))</f>
        <v/>
      </c>
      <c r="V1324" s="2" t="str">
        <f>IF(B1324="","",VLOOKUP(AC1324,Varsayımlar!$B:$Q,13,0))</f>
        <v/>
      </c>
      <c r="W1324" s="2" t="str">
        <f>IF(B1324="","",VLOOKUP(AC1324,Varsayımlar!$B:$Q,14,0))</f>
        <v/>
      </c>
      <c r="AA1324" s="2" t="str">
        <f>IF(B1324="","",VLOOKUP(AC1324,Varsayımlar!$B:$Q,15,0))</f>
        <v/>
      </c>
      <c r="AB1324" s="2" t="str">
        <f>IF(B1324="","",VLOOKUP(AC1324,Varsayımlar!$B:$Q,16,0))</f>
        <v/>
      </c>
      <c r="AC1324" s="2" t="str">
        <f t="shared" si="33"/>
        <v/>
      </c>
    </row>
    <row r="1325" spans="2:29" hidden="1" x14ac:dyDescent="0.25">
      <c r="B1325" s="6"/>
      <c r="C1325" s="7" t="str">
        <f>IF(B1325="","",VLOOKUP(AC1325,Varsayımlar!$B:$Q,3,0))</f>
        <v/>
      </c>
      <c r="D1325" s="7"/>
      <c r="H1325" s="5" t="str">
        <f>IF(B1325="","",VLOOKUP(AC1325,Varsayımlar!$B:$Q,5,0))</f>
        <v/>
      </c>
      <c r="I1325" s="5"/>
      <c r="J1325" s="5" t="str">
        <f>IF(B1325="","",VLOOKUP(AC1325,Varsayımlar!$B:$Q,6,0))</f>
        <v/>
      </c>
      <c r="P1325" s="5" t="str">
        <f>IF(B1325="","",VLOOKUP(AC1325,Varsayımlar!$B:$Q,7,0)*K1325)</f>
        <v/>
      </c>
      <c r="Q1325" s="5" t="str">
        <f>IF(B1325="","",VLOOKUP(AC1325,Varsayımlar!$B:$Q,8,0))</f>
        <v/>
      </c>
      <c r="R1325" s="5" t="str">
        <f>IF(B1325="","",VLOOKUP(AC1325,Varsayımlar!$B:$Q,9,0))</f>
        <v/>
      </c>
      <c r="S1325" s="5" t="str">
        <f>IF(B1325="","",VLOOKUP(AC1325,Varsayımlar!$B:$Q,10,0))</f>
        <v/>
      </c>
      <c r="T1325" s="5" t="str">
        <f>IF(B1325="","",VLOOKUP(AC1325,Varsayımlar!$B:$Q,11,0))</f>
        <v/>
      </c>
      <c r="U1325" s="5" t="str">
        <f>IF(B1325="","",VLOOKUP(AC1325,Varsayımlar!$B:$Q,12,0))</f>
        <v/>
      </c>
      <c r="V1325" s="5" t="str">
        <f>IF(B1325="","",VLOOKUP(AC1325,Varsayımlar!$B:$Q,13,0))</f>
        <v/>
      </c>
      <c r="W1325" s="5" t="str">
        <f>IF(B1325="","",VLOOKUP(AC1325,Varsayımlar!$B:$Q,14,0))</f>
        <v/>
      </c>
      <c r="AA1325" s="5" t="str">
        <f>IF(B1325="","",VLOOKUP(AC1325,Varsayımlar!$B:$Q,15,0))</f>
        <v/>
      </c>
      <c r="AB1325" s="5" t="str">
        <f>IF(B1325="","",VLOOKUP(AC1325,Varsayımlar!$B:$Q,16,0))</f>
        <v/>
      </c>
      <c r="AC1325" s="5" t="str">
        <f t="shared" si="33"/>
        <v/>
      </c>
    </row>
    <row r="1326" spans="2:29" hidden="1" x14ac:dyDescent="0.25">
      <c r="C1326" s="3" t="str">
        <f>IF(B1326="","",VLOOKUP(AC1326,Varsayımlar!$B:$Q,3,0))</f>
        <v/>
      </c>
      <c r="H1326" s="2" t="str">
        <f>IF(B1326="","",VLOOKUP(AC1326,Varsayımlar!$B:$Q,5,0))</f>
        <v/>
      </c>
      <c r="J1326" s="2" t="str">
        <f>IF(B1326="","",VLOOKUP(AC1326,Varsayımlar!$B:$Q,6,0))</f>
        <v/>
      </c>
      <c r="P1326" s="2" t="str">
        <f>IF(B1326="","",VLOOKUP(AC1326,Varsayımlar!$B:$Q,7,0)*K1326)</f>
        <v/>
      </c>
      <c r="Q1326" s="2" t="str">
        <f>IF(B1326="","",VLOOKUP(AC1326,Varsayımlar!$B:$Q,8,0))</f>
        <v/>
      </c>
      <c r="R1326" s="2" t="str">
        <f>IF(B1326="","",VLOOKUP(AC1326,Varsayımlar!$B:$Q,9,0))</f>
        <v/>
      </c>
      <c r="S1326" s="2" t="str">
        <f>IF(B1326="","",VLOOKUP(AC1326,Varsayımlar!$B:$Q,10,0))</f>
        <v/>
      </c>
      <c r="T1326" s="2" t="str">
        <f>IF(B1326="","",VLOOKUP(AC1326,Varsayımlar!$B:$Q,11,0))</f>
        <v/>
      </c>
      <c r="U1326" s="2" t="str">
        <f>IF(B1326="","",VLOOKUP(AC1326,Varsayımlar!$B:$Q,12,0))</f>
        <v/>
      </c>
      <c r="V1326" s="2" t="str">
        <f>IF(B1326="","",VLOOKUP(AC1326,Varsayımlar!$B:$Q,13,0))</f>
        <v/>
      </c>
      <c r="W1326" s="2" t="str">
        <f>IF(B1326="","",VLOOKUP(AC1326,Varsayımlar!$B:$Q,14,0))</f>
        <v/>
      </c>
      <c r="AA1326" s="2" t="str">
        <f>IF(B1326="","",VLOOKUP(AC1326,Varsayımlar!$B:$Q,15,0))</f>
        <v/>
      </c>
      <c r="AB1326" s="2" t="str">
        <f>IF(B1326="","",VLOOKUP(AC1326,Varsayımlar!$B:$Q,16,0))</f>
        <v/>
      </c>
      <c r="AC1326" s="2" t="str">
        <f t="shared" si="33"/>
        <v/>
      </c>
    </row>
    <row r="1327" spans="2:29" hidden="1" x14ac:dyDescent="0.25">
      <c r="B1327" s="6"/>
      <c r="C1327" s="7" t="str">
        <f>IF(B1327="","",VLOOKUP(AC1327,Varsayımlar!$B:$Q,3,0))</f>
        <v/>
      </c>
      <c r="D1327" s="7"/>
      <c r="H1327" s="5" t="str">
        <f>IF(B1327="","",VLOOKUP(AC1327,Varsayımlar!$B:$Q,5,0))</f>
        <v/>
      </c>
      <c r="I1327" s="5"/>
      <c r="J1327" s="5" t="str">
        <f>IF(B1327="","",VLOOKUP(AC1327,Varsayımlar!$B:$Q,6,0))</f>
        <v/>
      </c>
      <c r="P1327" s="5" t="str">
        <f>IF(B1327="","",VLOOKUP(AC1327,Varsayımlar!$B:$Q,7,0)*K1327)</f>
        <v/>
      </c>
      <c r="Q1327" s="5" t="str">
        <f>IF(B1327="","",VLOOKUP(AC1327,Varsayımlar!$B:$Q,8,0))</f>
        <v/>
      </c>
      <c r="R1327" s="5" t="str">
        <f>IF(B1327="","",VLOOKUP(AC1327,Varsayımlar!$B:$Q,9,0))</f>
        <v/>
      </c>
      <c r="S1327" s="5" t="str">
        <f>IF(B1327="","",VLOOKUP(AC1327,Varsayımlar!$B:$Q,10,0))</f>
        <v/>
      </c>
      <c r="T1327" s="5" t="str">
        <f>IF(B1327="","",VLOOKUP(AC1327,Varsayımlar!$B:$Q,11,0))</f>
        <v/>
      </c>
      <c r="U1327" s="5" t="str">
        <f>IF(B1327="","",VLOOKUP(AC1327,Varsayımlar!$B:$Q,12,0))</f>
        <v/>
      </c>
      <c r="V1327" s="5" t="str">
        <f>IF(B1327="","",VLOOKUP(AC1327,Varsayımlar!$B:$Q,13,0))</f>
        <v/>
      </c>
      <c r="W1327" s="5" t="str">
        <f>IF(B1327="","",VLOOKUP(AC1327,Varsayımlar!$B:$Q,14,0))</f>
        <v/>
      </c>
      <c r="AA1327" s="5" t="str">
        <f>IF(B1327="","",VLOOKUP(AC1327,Varsayımlar!$B:$Q,15,0))</f>
        <v/>
      </c>
      <c r="AB1327" s="5" t="str">
        <f>IF(B1327="","",VLOOKUP(AC1327,Varsayımlar!$B:$Q,16,0))</f>
        <v/>
      </c>
      <c r="AC1327" s="5" t="str">
        <f t="shared" si="33"/>
        <v/>
      </c>
    </row>
    <row r="1328" spans="2:29" hidden="1" x14ac:dyDescent="0.25">
      <c r="C1328" s="3" t="str">
        <f>IF(B1328="","",VLOOKUP(AC1328,Varsayımlar!$B:$Q,3,0))</f>
        <v/>
      </c>
      <c r="H1328" s="2" t="str">
        <f>IF(B1328="","",VLOOKUP(AC1328,Varsayımlar!$B:$Q,5,0))</f>
        <v/>
      </c>
      <c r="J1328" s="2" t="str">
        <f>IF(B1328="","",VLOOKUP(AC1328,Varsayımlar!$B:$Q,6,0))</f>
        <v/>
      </c>
      <c r="P1328" s="2" t="str">
        <f>IF(B1328="","",VLOOKUP(AC1328,Varsayımlar!$B:$Q,7,0)*K1328)</f>
        <v/>
      </c>
      <c r="Q1328" s="2" t="str">
        <f>IF(B1328="","",VLOOKUP(AC1328,Varsayımlar!$B:$Q,8,0))</f>
        <v/>
      </c>
      <c r="R1328" s="2" t="str">
        <f>IF(B1328="","",VLOOKUP(AC1328,Varsayımlar!$B:$Q,9,0))</f>
        <v/>
      </c>
      <c r="S1328" s="2" t="str">
        <f>IF(B1328="","",VLOOKUP(AC1328,Varsayımlar!$B:$Q,10,0))</f>
        <v/>
      </c>
      <c r="T1328" s="2" t="str">
        <f>IF(B1328="","",VLOOKUP(AC1328,Varsayımlar!$B:$Q,11,0))</f>
        <v/>
      </c>
      <c r="U1328" s="2" t="str">
        <f>IF(B1328="","",VLOOKUP(AC1328,Varsayımlar!$B:$Q,12,0))</f>
        <v/>
      </c>
      <c r="V1328" s="2" t="str">
        <f>IF(B1328="","",VLOOKUP(AC1328,Varsayımlar!$B:$Q,13,0))</f>
        <v/>
      </c>
      <c r="W1328" s="2" t="str">
        <f>IF(B1328="","",VLOOKUP(AC1328,Varsayımlar!$B:$Q,14,0))</f>
        <v/>
      </c>
      <c r="AA1328" s="2" t="str">
        <f>IF(B1328="","",VLOOKUP(AC1328,Varsayımlar!$B:$Q,15,0))</f>
        <v/>
      </c>
      <c r="AB1328" s="2" t="str">
        <f>IF(B1328="","",VLOOKUP(AC1328,Varsayımlar!$B:$Q,16,0))</f>
        <v/>
      </c>
      <c r="AC1328" s="2" t="str">
        <f t="shared" si="33"/>
        <v/>
      </c>
    </row>
    <row r="1329" spans="2:29" hidden="1" x14ac:dyDescent="0.25">
      <c r="B1329" s="6"/>
      <c r="C1329" s="7" t="str">
        <f>IF(B1329="","",VLOOKUP(AC1329,Varsayımlar!$B:$Q,3,0))</f>
        <v/>
      </c>
      <c r="D1329" s="7"/>
      <c r="H1329" s="5" t="str">
        <f>IF(B1329="","",VLOOKUP(AC1329,Varsayımlar!$B:$Q,5,0))</f>
        <v/>
      </c>
      <c r="I1329" s="5"/>
      <c r="J1329" s="5" t="str">
        <f>IF(B1329="","",VLOOKUP(AC1329,Varsayımlar!$B:$Q,6,0))</f>
        <v/>
      </c>
      <c r="P1329" s="5" t="str">
        <f>IF(B1329="","",VLOOKUP(AC1329,Varsayımlar!$B:$Q,7,0)*K1329)</f>
        <v/>
      </c>
      <c r="Q1329" s="5" t="str">
        <f>IF(B1329="","",VLOOKUP(AC1329,Varsayımlar!$B:$Q,8,0))</f>
        <v/>
      </c>
      <c r="R1329" s="5" t="str">
        <f>IF(B1329="","",VLOOKUP(AC1329,Varsayımlar!$B:$Q,9,0))</f>
        <v/>
      </c>
      <c r="S1329" s="5" t="str">
        <f>IF(B1329="","",VLOOKUP(AC1329,Varsayımlar!$B:$Q,10,0))</f>
        <v/>
      </c>
      <c r="T1329" s="5" t="str">
        <f>IF(B1329="","",VLOOKUP(AC1329,Varsayımlar!$B:$Q,11,0))</f>
        <v/>
      </c>
      <c r="U1329" s="5" t="str">
        <f>IF(B1329="","",VLOOKUP(AC1329,Varsayımlar!$B:$Q,12,0))</f>
        <v/>
      </c>
      <c r="V1329" s="5" t="str">
        <f>IF(B1329="","",VLOOKUP(AC1329,Varsayımlar!$B:$Q,13,0))</f>
        <v/>
      </c>
      <c r="W1329" s="5" t="str">
        <f>IF(B1329="","",VLOOKUP(AC1329,Varsayımlar!$B:$Q,14,0))</f>
        <v/>
      </c>
      <c r="AA1329" s="5" t="str">
        <f>IF(B1329="","",VLOOKUP(AC1329,Varsayımlar!$B:$Q,15,0))</f>
        <v/>
      </c>
      <c r="AB1329" s="5" t="str">
        <f>IF(B1329="","",VLOOKUP(AC1329,Varsayımlar!$B:$Q,16,0))</f>
        <v/>
      </c>
      <c r="AC1329" s="5" t="str">
        <f t="shared" si="33"/>
        <v/>
      </c>
    </row>
    <row r="1330" spans="2:29" hidden="1" x14ac:dyDescent="0.25">
      <c r="C1330" s="3" t="str">
        <f>IF(B1330="","",VLOOKUP(AC1330,Varsayımlar!$B:$Q,3,0))</f>
        <v/>
      </c>
      <c r="H1330" s="2" t="str">
        <f>IF(B1330="","",VLOOKUP(AC1330,Varsayımlar!$B:$Q,5,0))</f>
        <v/>
      </c>
      <c r="J1330" s="2" t="str">
        <f>IF(B1330="","",VLOOKUP(AC1330,Varsayımlar!$B:$Q,6,0))</f>
        <v/>
      </c>
      <c r="P1330" s="2" t="str">
        <f>IF(B1330="","",VLOOKUP(AC1330,Varsayımlar!$B:$Q,7,0)*K1330)</f>
        <v/>
      </c>
      <c r="Q1330" s="2" t="str">
        <f>IF(B1330="","",VLOOKUP(AC1330,Varsayımlar!$B:$Q,8,0))</f>
        <v/>
      </c>
      <c r="R1330" s="2" t="str">
        <f>IF(B1330="","",VLOOKUP(AC1330,Varsayımlar!$B:$Q,9,0))</f>
        <v/>
      </c>
      <c r="S1330" s="2" t="str">
        <f>IF(B1330="","",VLOOKUP(AC1330,Varsayımlar!$B:$Q,10,0))</f>
        <v/>
      </c>
      <c r="T1330" s="2" t="str">
        <f>IF(B1330="","",VLOOKUP(AC1330,Varsayımlar!$B:$Q,11,0))</f>
        <v/>
      </c>
      <c r="U1330" s="2" t="str">
        <f>IF(B1330="","",VLOOKUP(AC1330,Varsayımlar!$B:$Q,12,0))</f>
        <v/>
      </c>
      <c r="V1330" s="2" t="str">
        <f>IF(B1330="","",VLOOKUP(AC1330,Varsayımlar!$B:$Q,13,0))</f>
        <v/>
      </c>
      <c r="W1330" s="2" t="str">
        <f>IF(B1330="","",VLOOKUP(AC1330,Varsayımlar!$B:$Q,14,0))</f>
        <v/>
      </c>
      <c r="AA1330" s="2" t="str">
        <f>IF(B1330="","",VLOOKUP(AC1330,Varsayımlar!$B:$Q,15,0))</f>
        <v/>
      </c>
      <c r="AB1330" s="2" t="str">
        <f>IF(B1330="","",VLOOKUP(AC1330,Varsayımlar!$B:$Q,16,0))</f>
        <v/>
      </c>
      <c r="AC1330" s="2" t="str">
        <f t="shared" si="33"/>
        <v/>
      </c>
    </row>
    <row r="1331" spans="2:29" hidden="1" x14ac:dyDescent="0.25">
      <c r="B1331" s="6"/>
      <c r="C1331" s="7" t="str">
        <f>IF(B1331="","",VLOOKUP(AC1331,Varsayımlar!$B:$Q,3,0))</f>
        <v/>
      </c>
      <c r="D1331" s="7"/>
      <c r="H1331" s="5" t="str">
        <f>IF(B1331="","",VLOOKUP(AC1331,Varsayımlar!$B:$Q,5,0))</f>
        <v/>
      </c>
      <c r="I1331" s="5"/>
      <c r="J1331" s="5" t="str">
        <f>IF(B1331="","",VLOOKUP(AC1331,Varsayımlar!$B:$Q,6,0))</f>
        <v/>
      </c>
      <c r="P1331" s="5" t="str">
        <f>IF(B1331="","",VLOOKUP(AC1331,Varsayımlar!$B:$Q,7,0)*K1331)</f>
        <v/>
      </c>
      <c r="Q1331" s="5" t="str">
        <f>IF(B1331="","",VLOOKUP(AC1331,Varsayımlar!$B:$Q,8,0))</f>
        <v/>
      </c>
      <c r="R1331" s="5" t="str">
        <f>IF(B1331="","",VLOOKUP(AC1331,Varsayımlar!$B:$Q,9,0))</f>
        <v/>
      </c>
      <c r="S1331" s="5" t="str">
        <f>IF(B1331="","",VLOOKUP(AC1331,Varsayımlar!$B:$Q,10,0))</f>
        <v/>
      </c>
      <c r="T1331" s="5" t="str">
        <f>IF(B1331="","",VLOOKUP(AC1331,Varsayımlar!$B:$Q,11,0))</f>
        <v/>
      </c>
      <c r="U1331" s="5" t="str">
        <f>IF(B1331="","",VLOOKUP(AC1331,Varsayımlar!$B:$Q,12,0))</f>
        <v/>
      </c>
      <c r="V1331" s="5" t="str">
        <f>IF(B1331="","",VLOOKUP(AC1331,Varsayımlar!$B:$Q,13,0))</f>
        <v/>
      </c>
      <c r="W1331" s="5" t="str">
        <f>IF(B1331="","",VLOOKUP(AC1331,Varsayımlar!$B:$Q,14,0))</f>
        <v/>
      </c>
      <c r="AA1331" s="5" t="str">
        <f>IF(B1331="","",VLOOKUP(AC1331,Varsayımlar!$B:$Q,15,0))</f>
        <v/>
      </c>
      <c r="AB1331" s="5" t="str">
        <f>IF(B1331="","",VLOOKUP(AC1331,Varsayımlar!$B:$Q,16,0))</f>
        <v/>
      </c>
      <c r="AC1331" s="5" t="str">
        <f t="shared" si="33"/>
        <v/>
      </c>
    </row>
    <row r="1332" spans="2:29" hidden="1" x14ac:dyDescent="0.25">
      <c r="C1332" s="3" t="str">
        <f>IF(B1332="","",VLOOKUP(AC1332,Varsayımlar!$B:$Q,3,0))</f>
        <v/>
      </c>
      <c r="H1332" s="2" t="str">
        <f>IF(B1332="","",VLOOKUP(AC1332,Varsayımlar!$B:$Q,5,0))</f>
        <v/>
      </c>
      <c r="J1332" s="2" t="str">
        <f>IF(B1332="","",VLOOKUP(AC1332,Varsayımlar!$B:$Q,6,0))</f>
        <v/>
      </c>
      <c r="P1332" s="2" t="str">
        <f>IF(B1332="","",VLOOKUP(AC1332,Varsayımlar!$B:$Q,7,0)*K1332)</f>
        <v/>
      </c>
      <c r="Q1332" s="2" t="str">
        <f>IF(B1332="","",VLOOKUP(AC1332,Varsayımlar!$B:$Q,8,0))</f>
        <v/>
      </c>
      <c r="R1332" s="2" t="str">
        <f>IF(B1332="","",VLOOKUP(AC1332,Varsayımlar!$B:$Q,9,0))</f>
        <v/>
      </c>
      <c r="S1332" s="2" t="str">
        <f>IF(B1332="","",VLOOKUP(AC1332,Varsayımlar!$B:$Q,10,0))</f>
        <v/>
      </c>
      <c r="T1332" s="2" t="str">
        <f>IF(B1332="","",VLOOKUP(AC1332,Varsayımlar!$B:$Q,11,0))</f>
        <v/>
      </c>
      <c r="U1332" s="2" t="str">
        <f>IF(B1332="","",VLOOKUP(AC1332,Varsayımlar!$B:$Q,12,0))</f>
        <v/>
      </c>
      <c r="V1332" s="2" t="str">
        <f>IF(B1332="","",VLOOKUP(AC1332,Varsayımlar!$B:$Q,13,0))</f>
        <v/>
      </c>
      <c r="W1332" s="2" t="str">
        <f>IF(B1332="","",VLOOKUP(AC1332,Varsayımlar!$B:$Q,14,0))</f>
        <v/>
      </c>
      <c r="AA1332" s="2" t="str">
        <f>IF(B1332="","",VLOOKUP(AC1332,Varsayımlar!$B:$Q,15,0))</f>
        <v/>
      </c>
      <c r="AB1332" s="2" t="str">
        <f>IF(B1332="","",VLOOKUP(AC1332,Varsayımlar!$B:$Q,16,0))</f>
        <v/>
      </c>
      <c r="AC1332" s="2" t="str">
        <f t="shared" si="33"/>
        <v/>
      </c>
    </row>
    <row r="1333" spans="2:29" hidden="1" x14ac:dyDescent="0.25">
      <c r="B1333" s="6"/>
      <c r="C1333" s="7" t="str">
        <f>IF(B1333="","",VLOOKUP(AC1333,Varsayımlar!$B:$Q,3,0))</f>
        <v/>
      </c>
      <c r="D1333" s="7"/>
      <c r="H1333" s="5" t="str">
        <f>IF(B1333="","",VLOOKUP(AC1333,Varsayımlar!$B:$Q,5,0))</f>
        <v/>
      </c>
      <c r="I1333" s="5"/>
      <c r="J1333" s="5" t="str">
        <f>IF(B1333="","",VLOOKUP(AC1333,Varsayımlar!$B:$Q,6,0))</f>
        <v/>
      </c>
      <c r="P1333" s="5" t="str">
        <f>IF(B1333="","",VLOOKUP(AC1333,Varsayımlar!$B:$Q,7,0)*K1333)</f>
        <v/>
      </c>
      <c r="Q1333" s="5" t="str">
        <f>IF(B1333="","",VLOOKUP(AC1333,Varsayımlar!$B:$Q,8,0))</f>
        <v/>
      </c>
      <c r="R1333" s="5" t="str">
        <f>IF(B1333="","",VLOOKUP(AC1333,Varsayımlar!$B:$Q,9,0))</f>
        <v/>
      </c>
      <c r="S1333" s="5" t="str">
        <f>IF(B1333="","",VLOOKUP(AC1333,Varsayımlar!$B:$Q,10,0))</f>
        <v/>
      </c>
      <c r="T1333" s="5" t="str">
        <f>IF(B1333="","",VLOOKUP(AC1333,Varsayımlar!$B:$Q,11,0))</f>
        <v/>
      </c>
      <c r="U1333" s="5" t="str">
        <f>IF(B1333="","",VLOOKUP(AC1333,Varsayımlar!$B:$Q,12,0))</f>
        <v/>
      </c>
      <c r="V1333" s="5" t="str">
        <f>IF(B1333="","",VLOOKUP(AC1333,Varsayımlar!$B:$Q,13,0))</f>
        <v/>
      </c>
      <c r="W1333" s="5" t="str">
        <f>IF(B1333="","",VLOOKUP(AC1333,Varsayımlar!$B:$Q,14,0))</f>
        <v/>
      </c>
      <c r="AA1333" s="5" t="str">
        <f>IF(B1333="","",VLOOKUP(AC1333,Varsayımlar!$B:$Q,15,0))</f>
        <v/>
      </c>
      <c r="AB1333" s="5" t="str">
        <f>IF(B1333="","",VLOOKUP(AC1333,Varsayımlar!$B:$Q,16,0))</f>
        <v/>
      </c>
      <c r="AC1333" s="5" t="str">
        <f t="shared" si="33"/>
        <v/>
      </c>
    </row>
    <row r="1334" spans="2:29" hidden="1" x14ac:dyDescent="0.25">
      <c r="C1334" s="3" t="str">
        <f>IF(B1334="","",VLOOKUP(AC1334,Varsayımlar!$B:$Q,3,0))</f>
        <v/>
      </c>
      <c r="H1334" s="2" t="str">
        <f>IF(B1334="","",VLOOKUP(AC1334,Varsayımlar!$B:$Q,5,0))</f>
        <v/>
      </c>
      <c r="J1334" s="2" t="str">
        <f>IF(B1334="","",VLOOKUP(AC1334,Varsayımlar!$B:$Q,6,0))</f>
        <v/>
      </c>
      <c r="P1334" s="2" t="str">
        <f>IF(B1334="","",VLOOKUP(AC1334,Varsayımlar!$B:$Q,7,0)*K1334)</f>
        <v/>
      </c>
      <c r="Q1334" s="2" t="str">
        <f>IF(B1334="","",VLOOKUP(AC1334,Varsayımlar!$B:$Q,8,0))</f>
        <v/>
      </c>
      <c r="R1334" s="2" t="str">
        <f>IF(B1334="","",VLOOKUP(AC1334,Varsayımlar!$B:$Q,9,0))</f>
        <v/>
      </c>
      <c r="S1334" s="2" t="str">
        <f>IF(B1334="","",VLOOKUP(AC1334,Varsayımlar!$B:$Q,10,0))</f>
        <v/>
      </c>
      <c r="T1334" s="2" t="str">
        <f>IF(B1334="","",VLOOKUP(AC1334,Varsayımlar!$B:$Q,11,0))</f>
        <v/>
      </c>
      <c r="U1334" s="2" t="str">
        <f>IF(B1334="","",VLOOKUP(AC1334,Varsayımlar!$B:$Q,12,0))</f>
        <v/>
      </c>
      <c r="V1334" s="2" t="str">
        <f>IF(B1334="","",VLOOKUP(AC1334,Varsayımlar!$B:$Q,13,0))</f>
        <v/>
      </c>
      <c r="W1334" s="2" t="str">
        <f>IF(B1334="","",VLOOKUP(AC1334,Varsayımlar!$B:$Q,14,0))</f>
        <v/>
      </c>
      <c r="AA1334" s="2" t="str">
        <f>IF(B1334="","",VLOOKUP(AC1334,Varsayımlar!$B:$Q,15,0))</f>
        <v/>
      </c>
      <c r="AB1334" s="2" t="str">
        <f>IF(B1334="","",VLOOKUP(AC1334,Varsayımlar!$B:$Q,16,0))</f>
        <v/>
      </c>
      <c r="AC1334" s="2" t="str">
        <f t="shared" si="33"/>
        <v/>
      </c>
    </row>
    <row r="1335" spans="2:29" hidden="1" x14ac:dyDescent="0.25">
      <c r="B1335" s="6"/>
      <c r="C1335" s="7" t="str">
        <f>IF(B1335="","",VLOOKUP(AC1335,Varsayımlar!$B:$Q,3,0))</f>
        <v/>
      </c>
      <c r="D1335" s="7"/>
      <c r="H1335" s="5" t="str">
        <f>IF(B1335="","",VLOOKUP(AC1335,Varsayımlar!$B:$Q,5,0))</f>
        <v/>
      </c>
      <c r="I1335" s="5"/>
      <c r="J1335" s="5" t="str">
        <f>IF(B1335="","",VLOOKUP(AC1335,Varsayımlar!$B:$Q,6,0))</f>
        <v/>
      </c>
      <c r="P1335" s="5" t="str">
        <f>IF(B1335="","",VLOOKUP(AC1335,Varsayımlar!$B:$Q,7,0)*K1335)</f>
        <v/>
      </c>
      <c r="Q1335" s="5" t="str">
        <f>IF(B1335="","",VLOOKUP(AC1335,Varsayımlar!$B:$Q,8,0))</f>
        <v/>
      </c>
      <c r="R1335" s="5" t="str">
        <f>IF(B1335="","",VLOOKUP(AC1335,Varsayımlar!$B:$Q,9,0))</f>
        <v/>
      </c>
      <c r="S1335" s="5" t="str">
        <f>IF(B1335="","",VLOOKUP(AC1335,Varsayımlar!$B:$Q,10,0))</f>
        <v/>
      </c>
      <c r="T1335" s="5" t="str">
        <f>IF(B1335="","",VLOOKUP(AC1335,Varsayımlar!$B:$Q,11,0))</f>
        <v/>
      </c>
      <c r="U1335" s="5" t="str">
        <f>IF(B1335="","",VLOOKUP(AC1335,Varsayımlar!$B:$Q,12,0))</f>
        <v/>
      </c>
      <c r="V1335" s="5" t="str">
        <f>IF(B1335="","",VLOOKUP(AC1335,Varsayımlar!$B:$Q,13,0))</f>
        <v/>
      </c>
      <c r="W1335" s="5" t="str">
        <f>IF(B1335="","",VLOOKUP(AC1335,Varsayımlar!$B:$Q,14,0))</f>
        <v/>
      </c>
      <c r="AA1335" s="5" t="str">
        <f>IF(B1335="","",VLOOKUP(AC1335,Varsayımlar!$B:$Q,15,0))</f>
        <v/>
      </c>
      <c r="AB1335" s="5" t="str">
        <f>IF(B1335="","",VLOOKUP(AC1335,Varsayımlar!$B:$Q,16,0))</f>
        <v/>
      </c>
      <c r="AC1335" s="5" t="str">
        <f t="shared" si="33"/>
        <v/>
      </c>
    </row>
    <row r="1336" spans="2:29" hidden="1" x14ac:dyDescent="0.25">
      <c r="C1336" s="3" t="str">
        <f>IF(B1336="","",VLOOKUP(AC1336,Varsayımlar!$B:$Q,3,0))</f>
        <v/>
      </c>
      <c r="H1336" s="2" t="str">
        <f>IF(B1336="","",VLOOKUP(AC1336,Varsayımlar!$B:$Q,5,0))</f>
        <v/>
      </c>
      <c r="J1336" s="2" t="str">
        <f>IF(B1336="","",VLOOKUP(AC1336,Varsayımlar!$B:$Q,6,0))</f>
        <v/>
      </c>
      <c r="P1336" s="2" t="str">
        <f>IF(B1336="","",VLOOKUP(AC1336,Varsayımlar!$B:$Q,7,0)*K1336)</f>
        <v/>
      </c>
      <c r="Q1336" s="2" t="str">
        <f>IF(B1336="","",VLOOKUP(AC1336,Varsayımlar!$B:$Q,8,0))</f>
        <v/>
      </c>
      <c r="R1336" s="2" t="str">
        <f>IF(B1336="","",VLOOKUP(AC1336,Varsayımlar!$B:$Q,9,0))</f>
        <v/>
      </c>
      <c r="S1336" s="2" t="str">
        <f>IF(B1336="","",VLOOKUP(AC1336,Varsayımlar!$B:$Q,10,0))</f>
        <v/>
      </c>
      <c r="T1336" s="2" t="str">
        <f>IF(B1336="","",VLOOKUP(AC1336,Varsayımlar!$B:$Q,11,0))</f>
        <v/>
      </c>
      <c r="U1336" s="2" t="str">
        <f>IF(B1336="","",VLOOKUP(AC1336,Varsayımlar!$B:$Q,12,0))</f>
        <v/>
      </c>
      <c r="V1336" s="2" t="str">
        <f>IF(B1336="","",VLOOKUP(AC1336,Varsayımlar!$B:$Q,13,0))</f>
        <v/>
      </c>
      <c r="W1336" s="2" t="str">
        <f>IF(B1336="","",VLOOKUP(AC1336,Varsayımlar!$B:$Q,14,0))</f>
        <v/>
      </c>
      <c r="AA1336" s="2" t="str">
        <f>IF(B1336="","",VLOOKUP(AC1336,Varsayımlar!$B:$Q,15,0))</f>
        <v/>
      </c>
      <c r="AB1336" s="2" t="str">
        <f>IF(B1336="","",VLOOKUP(AC1336,Varsayımlar!$B:$Q,16,0))</f>
        <v/>
      </c>
      <c r="AC1336" s="2" t="str">
        <f t="shared" si="33"/>
        <v/>
      </c>
    </row>
    <row r="1337" spans="2:29" hidden="1" x14ac:dyDescent="0.25">
      <c r="B1337" s="6"/>
      <c r="C1337" s="7" t="str">
        <f>IF(B1337="","",VLOOKUP(AC1337,Varsayımlar!$B:$Q,3,0))</f>
        <v/>
      </c>
      <c r="D1337" s="7"/>
      <c r="H1337" s="5" t="str">
        <f>IF(B1337="","",VLOOKUP(AC1337,Varsayımlar!$B:$Q,5,0))</f>
        <v/>
      </c>
      <c r="I1337" s="5"/>
      <c r="J1337" s="5" t="str">
        <f>IF(B1337="","",VLOOKUP(AC1337,Varsayımlar!$B:$Q,6,0))</f>
        <v/>
      </c>
      <c r="P1337" s="5" t="str">
        <f>IF(B1337="","",VLOOKUP(AC1337,Varsayımlar!$B:$Q,7,0)*K1337)</f>
        <v/>
      </c>
      <c r="Q1337" s="5" t="str">
        <f>IF(B1337="","",VLOOKUP(AC1337,Varsayımlar!$B:$Q,8,0))</f>
        <v/>
      </c>
      <c r="R1337" s="5" t="str">
        <f>IF(B1337="","",VLOOKUP(AC1337,Varsayımlar!$B:$Q,9,0))</f>
        <v/>
      </c>
      <c r="S1337" s="5" t="str">
        <f>IF(B1337="","",VLOOKUP(AC1337,Varsayımlar!$B:$Q,10,0))</f>
        <v/>
      </c>
      <c r="T1337" s="5" t="str">
        <f>IF(B1337="","",VLOOKUP(AC1337,Varsayımlar!$B:$Q,11,0))</f>
        <v/>
      </c>
      <c r="U1337" s="5" t="str">
        <f>IF(B1337="","",VLOOKUP(AC1337,Varsayımlar!$B:$Q,12,0))</f>
        <v/>
      </c>
      <c r="V1337" s="5" t="str">
        <f>IF(B1337="","",VLOOKUP(AC1337,Varsayımlar!$B:$Q,13,0))</f>
        <v/>
      </c>
      <c r="W1337" s="5" t="str">
        <f>IF(B1337="","",VLOOKUP(AC1337,Varsayımlar!$B:$Q,14,0))</f>
        <v/>
      </c>
      <c r="AA1337" s="5" t="str">
        <f>IF(B1337="","",VLOOKUP(AC1337,Varsayımlar!$B:$Q,15,0))</f>
        <v/>
      </c>
      <c r="AB1337" s="5" t="str">
        <f>IF(B1337="","",VLOOKUP(AC1337,Varsayımlar!$B:$Q,16,0))</f>
        <v/>
      </c>
      <c r="AC1337" s="5" t="str">
        <f t="shared" si="33"/>
        <v/>
      </c>
    </row>
    <row r="1338" spans="2:29" hidden="1" x14ac:dyDescent="0.25">
      <c r="C1338" s="3" t="str">
        <f>IF(B1338="","",VLOOKUP(AC1338,Varsayımlar!$B:$Q,3,0))</f>
        <v/>
      </c>
      <c r="H1338" s="2" t="str">
        <f>IF(B1338="","",VLOOKUP(AC1338,Varsayımlar!$B:$Q,5,0))</f>
        <v/>
      </c>
      <c r="J1338" s="2" t="str">
        <f>IF(B1338="","",VLOOKUP(AC1338,Varsayımlar!$B:$Q,6,0))</f>
        <v/>
      </c>
      <c r="P1338" s="2" t="str">
        <f>IF(B1338="","",VLOOKUP(AC1338,Varsayımlar!$B:$Q,7,0)*K1338)</f>
        <v/>
      </c>
      <c r="Q1338" s="2" t="str">
        <f>IF(B1338="","",VLOOKUP(AC1338,Varsayımlar!$B:$Q,8,0))</f>
        <v/>
      </c>
      <c r="R1338" s="2" t="str">
        <f>IF(B1338="","",VLOOKUP(AC1338,Varsayımlar!$B:$Q,9,0))</f>
        <v/>
      </c>
      <c r="S1338" s="2" t="str">
        <f>IF(B1338="","",VLOOKUP(AC1338,Varsayımlar!$B:$Q,10,0))</f>
        <v/>
      </c>
      <c r="T1338" s="2" t="str">
        <f>IF(B1338="","",VLOOKUP(AC1338,Varsayımlar!$B:$Q,11,0))</f>
        <v/>
      </c>
      <c r="U1338" s="2" t="str">
        <f>IF(B1338="","",VLOOKUP(AC1338,Varsayımlar!$B:$Q,12,0))</f>
        <v/>
      </c>
      <c r="V1338" s="2" t="str">
        <f>IF(B1338="","",VLOOKUP(AC1338,Varsayımlar!$B:$Q,13,0))</f>
        <v/>
      </c>
      <c r="W1338" s="2" t="str">
        <f>IF(B1338="","",VLOOKUP(AC1338,Varsayımlar!$B:$Q,14,0))</f>
        <v/>
      </c>
      <c r="AA1338" s="2" t="str">
        <f>IF(B1338="","",VLOOKUP(AC1338,Varsayımlar!$B:$Q,15,0))</f>
        <v/>
      </c>
      <c r="AB1338" s="2" t="str">
        <f>IF(B1338="","",VLOOKUP(AC1338,Varsayımlar!$B:$Q,16,0))</f>
        <v/>
      </c>
      <c r="AC1338" s="2" t="str">
        <f t="shared" si="33"/>
        <v/>
      </c>
    </row>
    <row r="1339" spans="2:29" hidden="1" x14ac:dyDescent="0.25">
      <c r="B1339" s="6"/>
      <c r="C1339" s="7" t="str">
        <f>IF(B1339="","",VLOOKUP(AC1339,Varsayımlar!$B:$Q,3,0))</f>
        <v/>
      </c>
      <c r="D1339" s="7"/>
      <c r="H1339" s="5" t="str">
        <f>IF(B1339="","",VLOOKUP(AC1339,Varsayımlar!$B:$Q,5,0))</f>
        <v/>
      </c>
      <c r="I1339" s="5"/>
      <c r="J1339" s="5" t="str">
        <f>IF(B1339="","",VLOOKUP(AC1339,Varsayımlar!$B:$Q,6,0))</f>
        <v/>
      </c>
      <c r="P1339" s="5" t="str">
        <f>IF(B1339="","",VLOOKUP(AC1339,Varsayımlar!$B:$Q,7,0)*K1339)</f>
        <v/>
      </c>
      <c r="Q1339" s="5" t="str">
        <f>IF(B1339="","",VLOOKUP(AC1339,Varsayımlar!$B:$Q,8,0))</f>
        <v/>
      </c>
      <c r="R1339" s="5" t="str">
        <f>IF(B1339="","",VLOOKUP(AC1339,Varsayımlar!$B:$Q,9,0))</f>
        <v/>
      </c>
      <c r="S1339" s="5" t="str">
        <f>IF(B1339="","",VLOOKUP(AC1339,Varsayımlar!$B:$Q,10,0))</f>
        <v/>
      </c>
      <c r="T1339" s="5" t="str">
        <f>IF(B1339="","",VLOOKUP(AC1339,Varsayımlar!$B:$Q,11,0))</f>
        <v/>
      </c>
      <c r="U1339" s="5" t="str">
        <f>IF(B1339="","",VLOOKUP(AC1339,Varsayımlar!$B:$Q,12,0))</f>
        <v/>
      </c>
      <c r="V1339" s="5" t="str">
        <f>IF(B1339="","",VLOOKUP(AC1339,Varsayımlar!$B:$Q,13,0))</f>
        <v/>
      </c>
      <c r="W1339" s="5" t="str">
        <f>IF(B1339="","",VLOOKUP(AC1339,Varsayımlar!$B:$Q,14,0))</f>
        <v/>
      </c>
      <c r="AA1339" s="5" t="str">
        <f>IF(B1339="","",VLOOKUP(AC1339,Varsayımlar!$B:$Q,15,0))</f>
        <v/>
      </c>
      <c r="AB1339" s="5" t="str">
        <f>IF(B1339="","",VLOOKUP(AC1339,Varsayımlar!$B:$Q,16,0))</f>
        <v/>
      </c>
      <c r="AC1339" s="5" t="str">
        <f t="shared" si="33"/>
        <v/>
      </c>
    </row>
    <row r="1340" spans="2:29" hidden="1" x14ac:dyDescent="0.25">
      <c r="C1340" s="3" t="str">
        <f>IF(B1340="","",VLOOKUP(AC1340,Varsayımlar!$B:$Q,3,0))</f>
        <v/>
      </c>
      <c r="H1340" s="2" t="str">
        <f>IF(B1340="","",VLOOKUP(AC1340,Varsayımlar!$B:$Q,5,0))</f>
        <v/>
      </c>
      <c r="J1340" s="2" t="str">
        <f>IF(B1340="","",VLOOKUP(AC1340,Varsayımlar!$B:$Q,6,0))</f>
        <v/>
      </c>
      <c r="P1340" s="2" t="str">
        <f>IF(B1340="","",VLOOKUP(AC1340,Varsayımlar!$B:$Q,7,0)*K1340)</f>
        <v/>
      </c>
      <c r="Q1340" s="2" t="str">
        <f>IF(B1340="","",VLOOKUP(AC1340,Varsayımlar!$B:$Q,8,0))</f>
        <v/>
      </c>
      <c r="R1340" s="2" t="str">
        <f>IF(B1340="","",VLOOKUP(AC1340,Varsayımlar!$B:$Q,9,0))</f>
        <v/>
      </c>
      <c r="S1340" s="2" t="str">
        <f>IF(B1340="","",VLOOKUP(AC1340,Varsayımlar!$B:$Q,10,0))</f>
        <v/>
      </c>
      <c r="T1340" s="2" t="str">
        <f>IF(B1340="","",VLOOKUP(AC1340,Varsayımlar!$B:$Q,11,0))</f>
        <v/>
      </c>
      <c r="U1340" s="2" t="str">
        <f>IF(B1340="","",VLOOKUP(AC1340,Varsayımlar!$B:$Q,12,0))</f>
        <v/>
      </c>
      <c r="V1340" s="2" t="str">
        <f>IF(B1340="","",VLOOKUP(AC1340,Varsayımlar!$B:$Q,13,0))</f>
        <v/>
      </c>
      <c r="W1340" s="2" t="str">
        <f>IF(B1340="","",VLOOKUP(AC1340,Varsayımlar!$B:$Q,14,0))</f>
        <v/>
      </c>
      <c r="AA1340" s="2" t="str">
        <f>IF(B1340="","",VLOOKUP(AC1340,Varsayımlar!$B:$Q,15,0))</f>
        <v/>
      </c>
      <c r="AB1340" s="2" t="str">
        <f>IF(B1340="","",VLOOKUP(AC1340,Varsayımlar!$B:$Q,16,0))</f>
        <v/>
      </c>
      <c r="AC1340" s="2" t="str">
        <f t="shared" si="33"/>
        <v/>
      </c>
    </row>
    <row r="1341" spans="2:29" hidden="1" x14ac:dyDescent="0.25">
      <c r="B1341" s="6"/>
      <c r="C1341" s="7" t="str">
        <f>IF(B1341="","",VLOOKUP(AC1341,Varsayımlar!$B:$Q,3,0))</f>
        <v/>
      </c>
      <c r="D1341" s="7"/>
      <c r="H1341" s="5" t="str">
        <f>IF(B1341="","",VLOOKUP(AC1341,Varsayımlar!$B:$Q,5,0))</f>
        <v/>
      </c>
      <c r="I1341" s="5"/>
      <c r="J1341" s="5" t="str">
        <f>IF(B1341="","",VLOOKUP(AC1341,Varsayımlar!$B:$Q,6,0))</f>
        <v/>
      </c>
      <c r="P1341" s="5" t="str">
        <f>IF(B1341="","",VLOOKUP(AC1341,Varsayımlar!$B:$Q,7,0)*K1341)</f>
        <v/>
      </c>
      <c r="Q1341" s="5" t="str">
        <f>IF(B1341="","",VLOOKUP(AC1341,Varsayımlar!$B:$Q,8,0))</f>
        <v/>
      </c>
      <c r="R1341" s="5" t="str">
        <f>IF(B1341="","",VLOOKUP(AC1341,Varsayımlar!$B:$Q,9,0))</f>
        <v/>
      </c>
      <c r="S1341" s="5" t="str">
        <f>IF(B1341="","",VLOOKUP(AC1341,Varsayımlar!$B:$Q,10,0))</f>
        <v/>
      </c>
      <c r="T1341" s="5" t="str">
        <f>IF(B1341="","",VLOOKUP(AC1341,Varsayımlar!$B:$Q,11,0))</f>
        <v/>
      </c>
      <c r="U1341" s="5" t="str">
        <f>IF(B1341="","",VLOOKUP(AC1341,Varsayımlar!$B:$Q,12,0))</f>
        <v/>
      </c>
      <c r="V1341" s="5" t="str">
        <f>IF(B1341="","",VLOOKUP(AC1341,Varsayımlar!$B:$Q,13,0))</f>
        <v/>
      </c>
      <c r="W1341" s="5" t="str">
        <f>IF(B1341="","",VLOOKUP(AC1341,Varsayımlar!$B:$Q,14,0))</f>
        <v/>
      </c>
      <c r="AA1341" s="5" t="str">
        <f>IF(B1341="","",VLOOKUP(AC1341,Varsayımlar!$B:$Q,15,0))</f>
        <v/>
      </c>
      <c r="AB1341" s="5" t="str">
        <f>IF(B1341="","",VLOOKUP(AC1341,Varsayımlar!$B:$Q,16,0))</f>
        <v/>
      </c>
      <c r="AC1341" s="5" t="str">
        <f t="shared" si="33"/>
        <v/>
      </c>
    </row>
    <row r="1342" spans="2:29" hidden="1" x14ac:dyDescent="0.25">
      <c r="C1342" s="3" t="str">
        <f>IF(B1342="","",VLOOKUP(AC1342,Varsayımlar!$B:$Q,3,0))</f>
        <v/>
      </c>
      <c r="H1342" s="2" t="str">
        <f>IF(B1342="","",VLOOKUP(AC1342,Varsayımlar!$B:$Q,5,0))</f>
        <v/>
      </c>
      <c r="J1342" s="2" t="str">
        <f>IF(B1342="","",VLOOKUP(AC1342,Varsayımlar!$B:$Q,6,0))</f>
        <v/>
      </c>
      <c r="P1342" s="2" t="str">
        <f>IF(B1342="","",VLOOKUP(AC1342,Varsayımlar!$B:$Q,7,0)*K1342)</f>
        <v/>
      </c>
      <c r="Q1342" s="2" t="str">
        <f>IF(B1342="","",VLOOKUP(AC1342,Varsayımlar!$B:$Q,8,0))</f>
        <v/>
      </c>
      <c r="R1342" s="2" t="str">
        <f>IF(B1342="","",VLOOKUP(AC1342,Varsayımlar!$B:$Q,9,0))</f>
        <v/>
      </c>
      <c r="S1342" s="2" t="str">
        <f>IF(B1342="","",VLOOKUP(AC1342,Varsayımlar!$B:$Q,10,0))</f>
        <v/>
      </c>
      <c r="T1342" s="2" t="str">
        <f>IF(B1342="","",VLOOKUP(AC1342,Varsayımlar!$B:$Q,11,0))</f>
        <v/>
      </c>
      <c r="U1342" s="2" t="str">
        <f>IF(B1342="","",VLOOKUP(AC1342,Varsayımlar!$B:$Q,12,0))</f>
        <v/>
      </c>
      <c r="V1342" s="2" t="str">
        <f>IF(B1342="","",VLOOKUP(AC1342,Varsayımlar!$B:$Q,13,0))</f>
        <v/>
      </c>
      <c r="W1342" s="2" t="str">
        <f>IF(B1342="","",VLOOKUP(AC1342,Varsayımlar!$B:$Q,14,0))</f>
        <v/>
      </c>
      <c r="AA1342" s="2" t="str">
        <f>IF(B1342="","",VLOOKUP(AC1342,Varsayımlar!$B:$Q,15,0))</f>
        <v/>
      </c>
      <c r="AB1342" s="2" t="str">
        <f>IF(B1342="","",VLOOKUP(AC1342,Varsayımlar!$B:$Q,16,0))</f>
        <v/>
      </c>
      <c r="AC1342" s="2" t="str">
        <f t="shared" si="33"/>
        <v/>
      </c>
    </row>
    <row r="1343" spans="2:29" hidden="1" x14ac:dyDescent="0.25">
      <c r="B1343" s="6"/>
      <c r="C1343" s="7" t="str">
        <f>IF(B1343="","",VLOOKUP(AC1343,Varsayımlar!$B:$Q,3,0))</f>
        <v/>
      </c>
      <c r="D1343" s="7"/>
      <c r="H1343" s="5" t="str">
        <f>IF(B1343="","",VLOOKUP(AC1343,Varsayımlar!$B:$Q,5,0))</f>
        <v/>
      </c>
      <c r="I1343" s="5"/>
      <c r="J1343" s="5" t="str">
        <f>IF(B1343="","",VLOOKUP(AC1343,Varsayımlar!$B:$Q,6,0))</f>
        <v/>
      </c>
      <c r="P1343" s="5" t="str">
        <f>IF(B1343="","",VLOOKUP(AC1343,Varsayımlar!$B:$Q,7,0)*K1343)</f>
        <v/>
      </c>
      <c r="Q1343" s="5" t="str">
        <f>IF(B1343="","",VLOOKUP(AC1343,Varsayımlar!$B:$Q,8,0))</f>
        <v/>
      </c>
      <c r="R1343" s="5" t="str">
        <f>IF(B1343="","",VLOOKUP(AC1343,Varsayımlar!$B:$Q,9,0))</f>
        <v/>
      </c>
      <c r="S1343" s="5" t="str">
        <f>IF(B1343="","",VLOOKUP(AC1343,Varsayımlar!$B:$Q,10,0))</f>
        <v/>
      </c>
      <c r="T1343" s="5" t="str">
        <f>IF(B1343="","",VLOOKUP(AC1343,Varsayımlar!$B:$Q,11,0))</f>
        <v/>
      </c>
      <c r="U1343" s="5" t="str">
        <f>IF(B1343="","",VLOOKUP(AC1343,Varsayımlar!$B:$Q,12,0))</f>
        <v/>
      </c>
      <c r="V1343" s="5" t="str">
        <f>IF(B1343="","",VLOOKUP(AC1343,Varsayımlar!$B:$Q,13,0))</f>
        <v/>
      </c>
      <c r="W1343" s="5" t="str">
        <f>IF(B1343="","",VLOOKUP(AC1343,Varsayımlar!$B:$Q,14,0))</f>
        <v/>
      </c>
      <c r="AA1343" s="5" t="str">
        <f>IF(B1343="","",VLOOKUP(AC1343,Varsayımlar!$B:$Q,15,0))</f>
        <v/>
      </c>
      <c r="AB1343" s="5" t="str">
        <f>IF(B1343="","",VLOOKUP(AC1343,Varsayımlar!$B:$Q,16,0))</f>
        <v/>
      </c>
      <c r="AC1343" s="5" t="str">
        <f t="shared" si="33"/>
        <v/>
      </c>
    </row>
    <row r="1344" spans="2:29" hidden="1" x14ac:dyDescent="0.25">
      <c r="C1344" s="3" t="str">
        <f>IF(B1344="","",VLOOKUP(AC1344,Varsayımlar!$B:$Q,3,0))</f>
        <v/>
      </c>
      <c r="H1344" s="2" t="str">
        <f>IF(B1344="","",VLOOKUP(AC1344,Varsayımlar!$B:$Q,5,0))</f>
        <v/>
      </c>
      <c r="J1344" s="2" t="str">
        <f>IF(B1344="","",VLOOKUP(AC1344,Varsayımlar!$B:$Q,6,0))</f>
        <v/>
      </c>
      <c r="P1344" s="2" t="str">
        <f>IF(B1344="","",VLOOKUP(AC1344,Varsayımlar!$B:$Q,7,0)*K1344)</f>
        <v/>
      </c>
      <c r="Q1344" s="2" t="str">
        <f>IF(B1344="","",VLOOKUP(AC1344,Varsayımlar!$B:$Q,8,0))</f>
        <v/>
      </c>
      <c r="R1344" s="2" t="str">
        <f>IF(B1344="","",VLOOKUP(AC1344,Varsayımlar!$B:$Q,9,0))</f>
        <v/>
      </c>
      <c r="S1344" s="2" t="str">
        <f>IF(B1344="","",VLOOKUP(AC1344,Varsayımlar!$B:$Q,10,0))</f>
        <v/>
      </c>
      <c r="T1344" s="2" t="str">
        <f>IF(B1344="","",VLOOKUP(AC1344,Varsayımlar!$B:$Q,11,0))</f>
        <v/>
      </c>
      <c r="U1344" s="2" t="str">
        <f>IF(B1344="","",VLOOKUP(AC1344,Varsayımlar!$B:$Q,12,0))</f>
        <v/>
      </c>
      <c r="V1344" s="2" t="str">
        <f>IF(B1344="","",VLOOKUP(AC1344,Varsayımlar!$B:$Q,13,0))</f>
        <v/>
      </c>
      <c r="W1344" s="2" t="str">
        <f>IF(B1344="","",VLOOKUP(AC1344,Varsayımlar!$B:$Q,14,0))</f>
        <v/>
      </c>
      <c r="AA1344" s="2" t="str">
        <f>IF(B1344="","",VLOOKUP(AC1344,Varsayımlar!$B:$Q,15,0))</f>
        <v/>
      </c>
      <c r="AB1344" s="2" t="str">
        <f>IF(B1344="","",VLOOKUP(AC1344,Varsayımlar!$B:$Q,16,0))</f>
        <v/>
      </c>
      <c r="AC1344" s="2" t="str">
        <f t="shared" si="33"/>
        <v/>
      </c>
    </row>
    <row r="1345" spans="2:29" hidden="1" x14ac:dyDescent="0.25">
      <c r="B1345" s="6"/>
      <c r="C1345" s="7" t="str">
        <f>IF(B1345="","",VLOOKUP(AC1345,Varsayımlar!$B:$Q,3,0))</f>
        <v/>
      </c>
      <c r="D1345" s="7"/>
      <c r="H1345" s="5" t="str">
        <f>IF(B1345="","",VLOOKUP(AC1345,Varsayımlar!$B:$Q,5,0))</f>
        <v/>
      </c>
      <c r="I1345" s="5"/>
      <c r="J1345" s="5" t="str">
        <f>IF(B1345="","",VLOOKUP(AC1345,Varsayımlar!$B:$Q,6,0))</f>
        <v/>
      </c>
      <c r="P1345" s="5" t="str">
        <f>IF(B1345="","",VLOOKUP(AC1345,Varsayımlar!$B:$Q,7,0)*K1345)</f>
        <v/>
      </c>
      <c r="Q1345" s="5" t="str">
        <f>IF(B1345="","",VLOOKUP(AC1345,Varsayımlar!$B:$Q,8,0))</f>
        <v/>
      </c>
      <c r="R1345" s="5" t="str">
        <f>IF(B1345="","",VLOOKUP(AC1345,Varsayımlar!$B:$Q,9,0))</f>
        <v/>
      </c>
      <c r="S1345" s="5" t="str">
        <f>IF(B1345="","",VLOOKUP(AC1345,Varsayımlar!$B:$Q,10,0))</f>
        <v/>
      </c>
      <c r="T1345" s="5" t="str">
        <f>IF(B1345="","",VLOOKUP(AC1345,Varsayımlar!$B:$Q,11,0))</f>
        <v/>
      </c>
      <c r="U1345" s="5" t="str">
        <f>IF(B1345="","",VLOOKUP(AC1345,Varsayımlar!$B:$Q,12,0))</f>
        <v/>
      </c>
      <c r="V1345" s="5" t="str">
        <f>IF(B1345="","",VLOOKUP(AC1345,Varsayımlar!$B:$Q,13,0))</f>
        <v/>
      </c>
      <c r="W1345" s="5" t="str">
        <f>IF(B1345="","",VLOOKUP(AC1345,Varsayımlar!$B:$Q,14,0))</f>
        <v/>
      </c>
      <c r="AA1345" s="5" t="str">
        <f>IF(B1345="","",VLOOKUP(AC1345,Varsayımlar!$B:$Q,15,0))</f>
        <v/>
      </c>
      <c r="AB1345" s="5" t="str">
        <f>IF(B1345="","",VLOOKUP(AC1345,Varsayımlar!$B:$Q,16,0))</f>
        <v/>
      </c>
      <c r="AC1345" s="5" t="str">
        <f t="shared" si="33"/>
        <v/>
      </c>
    </row>
    <row r="1346" spans="2:29" hidden="1" x14ac:dyDescent="0.25">
      <c r="C1346" s="3" t="str">
        <f>IF(B1346="","",VLOOKUP(AC1346,Varsayımlar!$B:$Q,3,0))</f>
        <v/>
      </c>
      <c r="H1346" s="2" t="str">
        <f>IF(B1346="","",VLOOKUP(AC1346,Varsayımlar!$B:$Q,5,0))</f>
        <v/>
      </c>
      <c r="J1346" s="2" t="str">
        <f>IF(B1346="","",VLOOKUP(AC1346,Varsayımlar!$B:$Q,6,0))</f>
        <v/>
      </c>
      <c r="P1346" s="2" t="str">
        <f>IF(B1346="","",VLOOKUP(AC1346,Varsayımlar!$B:$Q,7,0)*K1346)</f>
        <v/>
      </c>
      <c r="Q1346" s="2" t="str">
        <f>IF(B1346="","",VLOOKUP(AC1346,Varsayımlar!$B:$Q,8,0))</f>
        <v/>
      </c>
      <c r="R1346" s="2" t="str">
        <f>IF(B1346="","",VLOOKUP(AC1346,Varsayımlar!$B:$Q,9,0))</f>
        <v/>
      </c>
      <c r="S1346" s="2" t="str">
        <f>IF(B1346="","",VLOOKUP(AC1346,Varsayımlar!$B:$Q,10,0))</f>
        <v/>
      </c>
      <c r="T1346" s="2" t="str">
        <f>IF(B1346="","",VLOOKUP(AC1346,Varsayımlar!$B:$Q,11,0))</f>
        <v/>
      </c>
      <c r="U1346" s="2" t="str">
        <f>IF(B1346="","",VLOOKUP(AC1346,Varsayımlar!$B:$Q,12,0))</f>
        <v/>
      </c>
      <c r="V1346" s="2" t="str">
        <f>IF(B1346="","",VLOOKUP(AC1346,Varsayımlar!$B:$Q,13,0))</f>
        <v/>
      </c>
      <c r="W1346" s="2" t="str">
        <f>IF(B1346="","",VLOOKUP(AC1346,Varsayımlar!$B:$Q,14,0))</f>
        <v/>
      </c>
      <c r="AA1346" s="2" t="str">
        <f>IF(B1346="","",VLOOKUP(AC1346,Varsayımlar!$B:$Q,15,0))</f>
        <v/>
      </c>
      <c r="AB1346" s="2" t="str">
        <f>IF(B1346="","",VLOOKUP(AC1346,Varsayımlar!$B:$Q,16,0))</f>
        <v/>
      </c>
      <c r="AC1346" s="2" t="str">
        <f t="shared" si="33"/>
        <v/>
      </c>
    </row>
    <row r="1347" spans="2:29" hidden="1" x14ac:dyDescent="0.25">
      <c r="B1347" s="6"/>
      <c r="C1347" s="7" t="str">
        <f>IF(B1347="","",VLOOKUP(AC1347,Varsayımlar!$B:$Q,3,0))</f>
        <v/>
      </c>
      <c r="D1347" s="7"/>
      <c r="H1347" s="5" t="str">
        <f>IF(B1347="","",VLOOKUP(AC1347,Varsayımlar!$B:$Q,5,0))</f>
        <v/>
      </c>
      <c r="I1347" s="5"/>
      <c r="J1347" s="5" t="str">
        <f>IF(B1347="","",VLOOKUP(AC1347,Varsayımlar!$B:$Q,6,0))</f>
        <v/>
      </c>
      <c r="P1347" s="5" t="str">
        <f>IF(B1347="","",VLOOKUP(AC1347,Varsayımlar!$B:$Q,7,0)*K1347)</f>
        <v/>
      </c>
      <c r="Q1347" s="5" t="str">
        <f>IF(B1347="","",VLOOKUP(AC1347,Varsayımlar!$B:$Q,8,0))</f>
        <v/>
      </c>
      <c r="R1347" s="5" t="str">
        <f>IF(B1347="","",VLOOKUP(AC1347,Varsayımlar!$B:$Q,9,0))</f>
        <v/>
      </c>
      <c r="S1347" s="5" t="str">
        <f>IF(B1347="","",VLOOKUP(AC1347,Varsayımlar!$B:$Q,10,0))</f>
        <v/>
      </c>
      <c r="T1347" s="5" t="str">
        <f>IF(B1347="","",VLOOKUP(AC1347,Varsayımlar!$B:$Q,11,0))</f>
        <v/>
      </c>
      <c r="U1347" s="5" t="str">
        <f>IF(B1347="","",VLOOKUP(AC1347,Varsayımlar!$B:$Q,12,0))</f>
        <v/>
      </c>
      <c r="V1347" s="5" t="str">
        <f>IF(B1347="","",VLOOKUP(AC1347,Varsayımlar!$B:$Q,13,0))</f>
        <v/>
      </c>
      <c r="W1347" s="5" t="str">
        <f>IF(B1347="","",VLOOKUP(AC1347,Varsayımlar!$B:$Q,14,0))</f>
        <v/>
      </c>
      <c r="AA1347" s="5" t="str">
        <f>IF(B1347="","",VLOOKUP(AC1347,Varsayımlar!$B:$Q,15,0))</f>
        <v/>
      </c>
      <c r="AB1347" s="5" t="str">
        <f>IF(B1347="","",VLOOKUP(AC1347,Varsayımlar!$B:$Q,16,0))</f>
        <v/>
      </c>
      <c r="AC1347" s="5" t="str">
        <f t="shared" si="33"/>
        <v/>
      </c>
    </row>
    <row r="1348" spans="2:29" hidden="1" x14ac:dyDescent="0.25">
      <c r="C1348" s="3" t="str">
        <f>IF(B1348="","",VLOOKUP(AC1348,Varsayımlar!$B:$Q,3,0))</f>
        <v/>
      </c>
      <c r="H1348" s="2" t="str">
        <f>IF(B1348="","",VLOOKUP(AC1348,Varsayımlar!$B:$Q,5,0))</f>
        <v/>
      </c>
      <c r="J1348" s="2" t="str">
        <f>IF(B1348="","",VLOOKUP(AC1348,Varsayımlar!$B:$Q,6,0))</f>
        <v/>
      </c>
      <c r="P1348" s="2" t="str">
        <f>IF(B1348="","",VLOOKUP(AC1348,Varsayımlar!$B:$Q,7,0)*K1348)</f>
        <v/>
      </c>
      <c r="Q1348" s="2" t="str">
        <f>IF(B1348="","",VLOOKUP(AC1348,Varsayımlar!$B:$Q,8,0))</f>
        <v/>
      </c>
      <c r="R1348" s="2" t="str">
        <f>IF(B1348="","",VLOOKUP(AC1348,Varsayımlar!$B:$Q,9,0))</f>
        <v/>
      </c>
      <c r="S1348" s="2" t="str">
        <f>IF(B1348="","",VLOOKUP(AC1348,Varsayımlar!$B:$Q,10,0))</f>
        <v/>
      </c>
      <c r="T1348" s="2" t="str">
        <f>IF(B1348="","",VLOOKUP(AC1348,Varsayımlar!$B:$Q,11,0))</f>
        <v/>
      </c>
      <c r="U1348" s="2" t="str">
        <f>IF(B1348="","",VLOOKUP(AC1348,Varsayımlar!$B:$Q,12,0))</f>
        <v/>
      </c>
      <c r="V1348" s="2" t="str">
        <f>IF(B1348="","",VLOOKUP(AC1348,Varsayımlar!$B:$Q,13,0))</f>
        <v/>
      </c>
      <c r="W1348" s="2" t="str">
        <f>IF(B1348="","",VLOOKUP(AC1348,Varsayımlar!$B:$Q,14,0))</f>
        <v/>
      </c>
      <c r="AA1348" s="2" t="str">
        <f>IF(B1348="","",VLOOKUP(AC1348,Varsayımlar!$B:$Q,15,0))</f>
        <v/>
      </c>
      <c r="AB1348" s="2" t="str">
        <f>IF(B1348="","",VLOOKUP(AC1348,Varsayımlar!$B:$Q,16,0))</f>
        <v/>
      </c>
      <c r="AC1348" s="2" t="str">
        <f t="shared" si="33"/>
        <v/>
      </c>
    </row>
    <row r="1349" spans="2:29" hidden="1" x14ac:dyDescent="0.25">
      <c r="B1349" s="6"/>
      <c r="C1349" s="7" t="str">
        <f>IF(B1349="","",VLOOKUP(AC1349,Varsayımlar!$B:$Q,3,0))</f>
        <v/>
      </c>
      <c r="D1349" s="7"/>
      <c r="H1349" s="5" t="str">
        <f>IF(B1349="","",VLOOKUP(AC1349,Varsayımlar!$B:$Q,5,0))</f>
        <v/>
      </c>
      <c r="I1349" s="5"/>
      <c r="J1349" s="5" t="str">
        <f>IF(B1349="","",VLOOKUP(AC1349,Varsayımlar!$B:$Q,6,0))</f>
        <v/>
      </c>
      <c r="P1349" s="5" t="str">
        <f>IF(B1349="","",VLOOKUP(AC1349,Varsayımlar!$B:$Q,7,0)*K1349)</f>
        <v/>
      </c>
      <c r="Q1349" s="5" t="str">
        <f>IF(B1349="","",VLOOKUP(AC1349,Varsayımlar!$B:$Q,8,0))</f>
        <v/>
      </c>
      <c r="R1349" s="5" t="str">
        <f>IF(B1349="","",VLOOKUP(AC1349,Varsayımlar!$B:$Q,9,0))</f>
        <v/>
      </c>
      <c r="S1349" s="5" t="str">
        <f>IF(B1349="","",VLOOKUP(AC1349,Varsayımlar!$B:$Q,10,0))</f>
        <v/>
      </c>
      <c r="T1349" s="5" t="str">
        <f>IF(B1349="","",VLOOKUP(AC1349,Varsayımlar!$B:$Q,11,0))</f>
        <v/>
      </c>
      <c r="U1349" s="5" t="str">
        <f>IF(B1349="","",VLOOKUP(AC1349,Varsayımlar!$B:$Q,12,0))</f>
        <v/>
      </c>
      <c r="V1349" s="5" t="str">
        <f>IF(B1349="","",VLOOKUP(AC1349,Varsayımlar!$B:$Q,13,0))</f>
        <v/>
      </c>
      <c r="W1349" s="5" t="str">
        <f>IF(B1349="","",VLOOKUP(AC1349,Varsayımlar!$B:$Q,14,0))</f>
        <v/>
      </c>
      <c r="AA1349" s="5" t="str">
        <f>IF(B1349="","",VLOOKUP(AC1349,Varsayımlar!$B:$Q,15,0))</f>
        <v/>
      </c>
      <c r="AB1349" s="5" t="str">
        <f>IF(B1349="","",VLOOKUP(AC1349,Varsayımlar!$B:$Q,16,0))</f>
        <v/>
      </c>
      <c r="AC1349" s="5" t="str">
        <f t="shared" si="33"/>
        <v/>
      </c>
    </row>
    <row r="1350" spans="2:29" hidden="1" x14ac:dyDescent="0.25">
      <c r="C1350" s="3" t="str">
        <f>IF(B1350="","",VLOOKUP(AC1350,Varsayımlar!$B:$Q,3,0))</f>
        <v/>
      </c>
      <c r="H1350" s="2" t="str">
        <f>IF(B1350="","",VLOOKUP(AC1350,Varsayımlar!$B:$Q,5,0))</f>
        <v/>
      </c>
      <c r="J1350" s="2" t="str">
        <f>IF(B1350="","",VLOOKUP(AC1350,Varsayımlar!$B:$Q,6,0))</f>
        <v/>
      </c>
      <c r="P1350" s="2" t="str">
        <f>IF(B1350="","",VLOOKUP(AC1350,Varsayımlar!$B:$Q,7,0)*K1350)</f>
        <v/>
      </c>
      <c r="Q1350" s="2" t="str">
        <f>IF(B1350="","",VLOOKUP(AC1350,Varsayımlar!$B:$Q,8,0))</f>
        <v/>
      </c>
      <c r="R1350" s="2" t="str">
        <f>IF(B1350="","",VLOOKUP(AC1350,Varsayımlar!$B:$Q,9,0))</f>
        <v/>
      </c>
      <c r="S1350" s="2" t="str">
        <f>IF(B1350="","",VLOOKUP(AC1350,Varsayımlar!$B:$Q,10,0))</f>
        <v/>
      </c>
      <c r="T1350" s="2" t="str">
        <f>IF(B1350="","",VLOOKUP(AC1350,Varsayımlar!$B:$Q,11,0))</f>
        <v/>
      </c>
      <c r="U1350" s="2" t="str">
        <f>IF(B1350="","",VLOOKUP(AC1350,Varsayımlar!$B:$Q,12,0))</f>
        <v/>
      </c>
      <c r="V1350" s="2" t="str">
        <f>IF(B1350="","",VLOOKUP(AC1350,Varsayımlar!$B:$Q,13,0))</f>
        <v/>
      </c>
      <c r="W1350" s="2" t="str">
        <f>IF(B1350="","",VLOOKUP(AC1350,Varsayımlar!$B:$Q,14,0))</f>
        <v/>
      </c>
      <c r="AA1350" s="2" t="str">
        <f>IF(B1350="","",VLOOKUP(AC1350,Varsayımlar!$B:$Q,15,0))</f>
        <v/>
      </c>
      <c r="AB1350" s="2" t="str">
        <f>IF(B1350="","",VLOOKUP(AC1350,Varsayımlar!$B:$Q,16,0))</f>
        <v/>
      </c>
      <c r="AC1350" s="2" t="str">
        <f t="shared" si="33"/>
        <v/>
      </c>
    </row>
    <row r="1351" spans="2:29" hidden="1" x14ac:dyDescent="0.25">
      <c r="B1351" s="6"/>
      <c r="C1351" s="7" t="str">
        <f>IF(B1351="","",VLOOKUP(AC1351,Varsayımlar!$B:$Q,3,0))</f>
        <v/>
      </c>
      <c r="D1351" s="7"/>
      <c r="H1351" s="5" t="str">
        <f>IF(B1351="","",VLOOKUP(AC1351,Varsayımlar!$B:$Q,5,0))</f>
        <v/>
      </c>
      <c r="I1351" s="5"/>
      <c r="J1351" s="5" t="str">
        <f>IF(B1351="","",VLOOKUP(AC1351,Varsayımlar!$B:$Q,6,0))</f>
        <v/>
      </c>
      <c r="P1351" s="5" t="str">
        <f>IF(B1351="","",VLOOKUP(AC1351,Varsayımlar!$B:$Q,7,0)*K1351)</f>
        <v/>
      </c>
      <c r="Q1351" s="5" t="str">
        <f>IF(B1351="","",VLOOKUP(AC1351,Varsayımlar!$B:$Q,8,0))</f>
        <v/>
      </c>
      <c r="R1351" s="5" t="str">
        <f>IF(B1351="","",VLOOKUP(AC1351,Varsayımlar!$B:$Q,9,0))</f>
        <v/>
      </c>
      <c r="S1351" s="5" t="str">
        <f>IF(B1351="","",VLOOKUP(AC1351,Varsayımlar!$B:$Q,10,0))</f>
        <v/>
      </c>
      <c r="T1351" s="5" t="str">
        <f>IF(B1351="","",VLOOKUP(AC1351,Varsayımlar!$B:$Q,11,0))</f>
        <v/>
      </c>
      <c r="U1351" s="5" t="str">
        <f>IF(B1351="","",VLOOKUP(AC1351,Varsayımlar!$B:$Q,12,0))</f>
        <v/>
      </c>
      <c r="V1351" s="5" t="str">
        <f>IF(B1351="","",VLOOKUP(AC1351,Varsayımlar!$B:$Q,13,0))</f>
        <v/>
      </c>
      <c r="W1351" s="5" t="str">
        <f>IF(B1351="","",VLOOKUP(AC1351,Varsayımlar!$B:$Q,14,0))</f>
        <v/>
      </c>
      <c r="AA1351" s="5" t="str">
        <f>IF(B1351="","",VLOOKUP(AC1351,Varsayımlar!$B:$Q,15,0))</f>
        <v/>
      </c>
      <c r="AB1351" s="5" t="str">
        <f>IF(B1351="","",VLOOKUP(AC1351,Varsayımlar!$B:$Q,16,0))</f>
        <v/>
      </c>
      <c r="AC1351" s="5" t="str">
        <f t="shared" si="33"/>
        <v/>
      </c>
    </row>
    <row r="1352" spans="2:29" hidden="1" x14ac:dyDescent="0.25">
      <c r="C1352" s="3" t="str">
        <f>IF(B1352="","",VLOOKUP(AC1352,Varsayımlar!$B:$Q,3,0))</f>
        <v/>
      </c>
      <c r="H1352" s="2" t="str">
        <f>IF(B1352="","",VLOOKUP(AC1352,Varsayımlar!$B:$Q,5,0))</f>
        <v/>
      </c>
      <c r="J1352" s="2" t="str">
        <f>IF(B1352="","",VLOOKUP(AC1352,Varsayımlar!$B:$Q,6,0))</f>
        <v/>
      </c>
      <c r="P1352" s="2" t="str">
        <f>IF(B1352="","",VLOOKUP(AC1352,Varsayımlar!$B:$Q,7,0)*K1352)</f>
        <v/>
      </c>
      <c r="Q1352" s="2" t="str">
        <f>IF(B1352="","",VLOOKUP(AC1352,Varsayımlar!$B:$Q,8,0))</f>
        <v/>
      </c>
      <c r="R1352" s="2" t="str">
        <f>IF(B1352="","",VLOOKUP(AC1352,Varsayımlar!$B:$Q,9,0))</f>
        <v/>
      </c>
      <c r="S1352" s="2" t="str">
        <f>IF(B1352="","",VLOOKUP(AC1352,Varsayımlar!$B:$Q,10,0))</f>
        <v/>
      </c>
      <c r="T1352" s="2" t="str">
        <f>IF(B1352="","",VLOOKUP(AC1352,Varsayımlar!$B:$Q,11,0))</f>
        <v/>
      </c>
      <c r="U1352" s="2" t="str">
        <f>IF(B1352="","",VLOOKUP(AC1352,Varsayımlar!$B:$Q,12,0))</f>
        <v/>
      </c>
      <c r="V1352" s="2" t="str">
        <f>IF(B1352="","",VLOOKUP(AC1352,Varsayımlar!$B:$Q,13,0))</f>
        <v/>
      </c>
      <c r="W1352" s="2" t="str">
        <f>IF(B1352="","",VLOOKUP(AC1352,Varsayımlar!$B:$Q,14,0))</f>
        <v/>
      </c>
      <c r="AA1352" s="2" t="str">
        <f>IF(B1352="","",VLOOKUP(AC1352,Varsayımlar!$B:$Q,15,0))</f>
        <v/>
      </c>
      <c r="AB1352" s="2" t="str">
        <f>IF(B1352="","",VLOOKUP(AC1352,Varsayımlar!$B:$Q,16,0))</f>
        <v/>
      </c>
      <c r="AC1352" s="2" t="str">
        <f t="shared" si="33"/>
        <v/>
      </c>
    </row>
    <row r="1353" spans="2:29" hidden="1" x14ac:dyDescent="0.25">
      <c r="B1353" s="6"/>
      <c r="C1353" s="7" t="str">
        <f>IF(B1353="","",VLOOKUP(AC1353,Varsayımlar!$B:$Q,3,0))</f>
        <v/>
      </c>
      <c r="D1353" s="7"/>
      <c r="H1353" s="5" t="str">
        <f>IF(B1353="","",VLOOKUP(AC1353,Varsayımlar!$B:$Q,5,0))</f>
        <v/>
      </c>
      <c r="I1353" s="5"/>
      <c r="J1353" s="5" t="str">
        <f>IF(B1353="","",VLOOKUP(AC1353,Varsayımlar!$B:$Q,6,0))</f>
        <v/>
      </c>
      <c r="P1353" s="5" t="str">
        <f>IF(B1353="","",VLOOKUP(AC1353,Varsayımlar!$B:$Q,7,0)*K1353)</f>
        <v/>
      </c>
      <c r="Q1353" s="5" t="str">
        <f>IF(B1353="","",VLOOKUP(AC1353,Varsayımlar!$B:$Q,8,0))</f>
        <v/>
      </c>
      <c r="R1353" s="5" t="str">
        <f>IF(B1353="","",VLOOKUP(AC1353,Varsayımlar!$B:$Q,9,0))</f>
        <v/>
      </c>
      <c r="S1353" s="5" t="str">
        <f>IF(B1353="","",VLOOKUP(AC1353,Varsayımlar!$B:$Q,10,0))</f>
        <v/>
      </c>
      <c r="T1353" s="5" t="str">
        <f>IF(B1353="","",VLOOKUP(AC1353,Varsayımlar!$B:$Q,11,0))</f>
        <v/>
      </c>
      <c r="U1353" s="5" t="str">
        <f>IF(B1353="","",VLOOKUP(AC1353,Varsayımlar!$B:$Q,12,0))</f>
        <v/>
      </c>
      <c r="V1353" s="5" t="str">
        <f>IF(B1353="","",VLOOKUP(AC1353,Varsayımlar!$B:$Q,13,0))</f>
        <v/>
      </c>
      <c r="W1353" s="5" t="str">
        <f>IF(B1353="","",VLOOKUP(AC1353,Varsayımlar!$B:$Q,14,0))</f>
        <v/>
      </c>
      <c r="AA1353" s="5" t="str">
        <f>IF(B1353="","",VLOOKUP(AC1353,Varsayımlar!$B:$Q,15,0))</f>
        <v/>
      </c>
      <c r="AB1353" s="5" t="str">
        <f>IF(B1353="","",VLOOKUP(AC1353,Varsayımlar!$B:$Q,16,0))</f>
        <v/>
      </c>
      <c r="AC1353" s="5" t="str">
        <f t="shared" si="33"/>
        <v/>
      </c>
    </row>
    <row r="1354" spans="2:29" hidden="1" x14ac:dyDescent="0.25">
      <c r="C1354" s="3" t="str">
        <f>IF(B1354="","",VLOOKUP(AC1354,Varsayımlar!$B:$Q,3,0))</f>
        <v/>
      </c>
      <c r="H1354" s="2" t="str">
        <f>IF(B1354="","",VLOOKUP(AC1354,Varsayımlar!$B:$Q,5,0))</f>
        <v/>
      </c>
      <c r="J1354" s="2" t="str">
        <f>IF(B1354="","",VLOOKUP(AC1354,Varsayımlar!$B:$Q,6,0))</f>
        <v/>
      </c>
      <c r="P1354" s="2" t="str">
        <f>IF(B1354="","",VLOOKUP(AC1354,Varsayımlar!$B:$Q,7,0)*K1354)</f>
        <v/>
      </c>
      <c r="Q1354" s="2" t="str">
        <f>IF(B1354="","",VLOOKUP(AC1354,Varsayımlar!$B:$Q,8,0))</f>
        <v/>
      </c>
      <c r="R1354" s="2" t="str">
        <f>IF(B1354="","",VLOOKUP(AC1354,Varsayımlar!$B:$Q,9,0))</f>
        <v/>
      </c>
      <c r="S1354" s="2" t="str">
        <f>IF(B1354="","",VLOOKUP(AC1354,Varsayımlar!$B:$Q,10,0))</f>
        <v/>
      </c>
      <c r="T1354" s="2" t="str">
        <f>IF(B1354="","",VLOOKUP(AC1354,Varsayımlar!$B:$Q,11,0))</f>
        <v/>
      </c>
      <c r="U1354" s="2" t="str">
        <f>IF(B1354="","",VLOOKUP(AC1354,Varsayımlar!$B:$Q,12,0))</f>
        <v/>
      </c>
      <c r="V1354" s="2" t="str">
        <f>IF(B1354="","",VLOOKUP(AC1354,Varsayımlar!$B:$Q,13,0))</f>
        <v/>
      </c>
      <c r="W1354" s="2" t="str">
        <f>IF(B1354="","",VLOOKUP(AC1354,Varsayımlar!$B:$Q,14,0))</f>
        <v/>
      </c>
      <c r="AA1354" s="2" t="str">
        <f>IF(B1354="","",VLOOKUP(AC1354,Varsayımlar!$B:$Q,15,0))</f>
        <v/>
      </c>
      <c r="AB1354" s="2" t="str">
        <f>IF(B1354="","",VLOOKUP(AC1354,Varsayımlar!$B:$Q,16,0))</f>
        <v/>
      </c>
      <c r="AC1354" s="2" t="str">
        <f t="shared" si="33"/>
        <v/>
      </c>
    </row>
    <row r="1355" spans="2:29" hidden="1" x14ac:dyDescent="0.25">
      <c r="B1355" s="6"/>
      <c r="C1355" s="7" t="str">
        <f>IF(B1355="","",VLOOKUP(AC1355,Varsayımlar!$B:$Q,3,0))</f>
        <v/>
      </c>
      <c r="D1355" s="7"/>
      <c r="H1355" s="5" t="str">
        <f>IF(B1355="","",VLOOKUP(AC1355,Varsayımlar!$B:$Q,5,0))</f>
        <v/>
      </c>
      <c r="I1355" s="5"/>
      <c r="J1355" s="5" t="str">
        <f>IF(B1355="","",VLOOKUP(AC1355,Varsayımlar!$B:$Q,6,0))</f>
        <v/>
      </c>
      <c r="P1355" s="5" t="str">
        <f>IF(B1355="","",VLOOKUP(AC1355,Varsayımlar!$B:$Q,7,0)*K1355)</f>
        <v/>
      </c>
      <c r="Q1355" s="5" t="str">
        <f>IF(B1355="","",VLOOKUP(AC1355,Varsayımlar!$B:$Q,8,0))</f>
        <v/>
      </c>
      <c r="R1355" s="5" t="str">
        <f>IF(B1355="","",VLOOKUP(AC1355,Varsayımlar!$B:$Q,9,0))</f>
        <v/>
      </c>
      <c r="S1355" s="5" t="str">
        <f>IF(B1355="","",VLOOKUP(AC1355,Varsayımlar!$B:$Q,10,0))</f>
        <v/>
      </c>
      <c r="T1355" s="5" t="str">
        <f>IF(B1355="","",VLOOKUP(AC1355,Varsayımlar!$B:$Q,11,0))</f>
        <v/>
      </c>
      <c r="U1355" s="5" t="str">
        <f>IF(B1355="","",VLOOKUP(AC1355,Varsayımlar!$B:$Q,12,0))</f>
        <v/>
      </c>
      <c r="V1355" s="5" t="str">
        <f>IF(B1355="","",VLOOKUP(AC1355,Varsayımlar!$B:$Q,13,0))</f>
        <v/>
      </c>
      <c r="W1355" s="5" t="str">
        <f>IF(B1355="","",VLOOKUP(AC1355,Varsayımlar!$B:$Q,14,0))</f>
        <v/>
      </c>
      <c r="AA1355" s="5" t="str">
        <f>IF(B1355="","",VLOOKUP(AC1355,Varsayımlar!$B:$Q,15,0))</f>
        <v/>
      </c>
      <c r="AB1355" s="5" t="str">
        <f>IF(B1355="","",VLOOKUP(AC1355,Varsayımlar!$B:$Q,16,0))</f>
        <v/>
      </c>
      <c r="AC1355" s="5" t="str">
        <f t="shared" si="33"/>
        <v/>
      </c>
    </row>
    <row r="1356" spans="2:29" hidden="1" x14ac:dyDescent="0.25">
      <c r="C1356" s="3" t="str">
        <f>IF(B1356="","",VLOOKUP(AC1356,Varsayımlar!$B:$Q,3,0))</f>
        <v/>
      </c>
      <c r="H1356" s="2" t="str">
        <f>IF(B1356="","",VLOOKUP(AC1356,Varsayımlar!$B:$Q,5,0))</f>
        <v/>
      </c>
      <c r="J1356" s="2" t="str">
        <f>IF(B1356="","",VLOOKUP(AC1356,Varsayımlar!$B:$Q,6,0))</f>
        <v/>
      </c>
      <c r="P1356" s="2" t="str">
        <f>IF(B1356="","",VLOOKUP(AC1356,Varsayımlar!$B:$Q,7,0)*K1356)</f>
        <v/>
      </c>
      <c r="Q1356" s="2" t="str">
        <f>IF(B1356="","",VLOOKUP(AC1356,Varsayımlar!$B:$Q,8,0))</f>
        <v/>
      </c>
      <c r="R1356" s="2" t="str">
        <f>IF(B1356="","",VLOOKUP(AC1356,Varsayımlar!$B:$Q,9,0))</f>
        <v/>
      </c>
      <c r="S1356" s="2" t="str">
        <f>IF(B1356="","",VLOOKUP(AC1356,Varsayımlar!$B:$Q,10,0))</f>
        <v/>
      </c>
      <c r="T1356" s="2" t="str">
        <f>IF(B1356="","",VLOOKUP(AC1356,Varsayımlar!$B:$Q,11,0))</f>
        <v/>
      </c>
      <c r="U1356" s="2" t="str">
        <f>IF(B1356="","",VLOOKUP(AC1356,Varsayımlar!$B:$Q,12,0))</f>
        <v/>
      </c>
      <c r="V1356" s="2" t="str">
        <f>IF(B1356="","",VLOOKUP(AC1356,Varsayımlar!$B:$Q,13,0))</f>
        <v/>
      </c>
      <c r="W1356" s="2" t="str">
        <f>IF(B1356="","",VLOOKUP(AC1356,Varsayımlar!$B:$Q,14,0))</f>
        <v/>
      </c>
      <c r="AA1356" s="2" t="str">
        <f>IF(B1356="","",VLOOKUP(AC1356,Varsayımlar!$B:$Q,15,0))</f>
        <v/>
      </c>
      <c r="AB1356" s="2" t="str">
        <f>IF(B1356="","",VLOOKUP(AC1356,Varsayımlar!$B:$Q,16,0))</f>
        <v/>
      </c>
      <c r="AC1356" s="2" t="str">
        <f t="shared" ref="AC1356:AC1396" si="34">IF(B1356="","",CONCATENATE(B1356,E1356))</f>
        <v/>
      </c>
    </row>
    <row r="1357" spans="2:29" hidden="1" x14ac:dyDescent="0.25">
      <c r="B1357" s="6"/>
      <c r="C1357" s="7" t="str">
        <f>IF(B1357="","",VLOOKUP(AC1357,Varsayımlar!$B:$Q,3,0))</f>
        <v/>
      </c>
      <c r="D1357" s="7"/>
      <c r="H1357" s="5" t="str">
        <f>IF(B1357="","",VLOOKUP(AC1357,Varsayımlar!$B:$Q,5,0))</f>
        <v/>
      </c>
      <c r="I1357" s="5"/>
      <c r="J1357" s="5" t="str">
        <f>IF(B1357="","",VLOOKUP(AC1357,Varsayımlar!$B:$Q,6,0))</f>
        <v/>
      </c>
      <c r="P1357" s="5" t="str">
        <f>IF(B1357="","",VLOOKUP(AC1357,Varsayımlar!$B:$Q,7,0)*K1357)</f>
        <v/>
      </c>
      <c r="Q1357" s="5" t="str">
        <f>IF(B1357="","",VLOOKUP(AC1357,Varsayımlar!$B:$Q,8,0))</f>
        <v/>
      </c>
      <c r="R1357" s="5" t="str">
        <f>IF(B1357="","",VLOOKUP(AC1357,Varsayımlar!$B:$Q,9,0))</f>
        <v/>
      </c>
      <c r="S1357" s="5" t="str">
        <f>IF(B1357="","",VLOOKUP(AC1357,Varsayımlar!$B:$Q,10,0))</f>
        <v/>
      </c>
      <c r="T1357" s="5" t="str">
        <f>IF(B1357="","",VLOOKUP(AC1357,Varsayımlar!$B:$Q,11,0))</f>
        <v/>
      </c>
      <c r="U1357" s="5" t="str">
        <f>IF(B1357="","",VLOOKUP(AC1357,Varsayımlar!$B:$Q,12,0))</f>
        <v/>
      </c>
      <c r="V1357" s="5" t="str">
        <f>IF(B1357="","",VLOOKUP(AC1357,Varsayımlar!$B:$Q,13,0))</f>
        <v/>
      </c>
      <c r="W1357" s="5" t="str">
        <f>IF(B1357="","",VLOOKUP(AC1357,Varsayımlar!$B:$Q,14,0))</f>
        <v/>
      </c>
      <c r="AA1357" s="5" t="str">
        <f>IF(B1357="","",VLOOKUP(AC1357,Varsayımlar!$B:$Q,15,0))</f>
        <v/>
      </c>
      <c r="AB1357" s="5" t="str">
        <f>IF(B1357="","",VLOOKUP(AC1357,Varsayımlar!$B:$Q,16,0))</f>
        <v/>
      </c>
      <c r="AC1357" s="5" t="str">
        <f t="shared" si="34"/>
        <v/>
      </c>
    </row>
    <row r="1358" spans="2:29" hidden="1" x14ac:dyDescent="0.25">
      <c r="C1358" s="3" t="str">
        <f>IF(B1358="","",VLOOKUP(AC1358,Varsayımlar!$B:$Q,3,0))</f>
        <v/>
      </c>
      <c r="H1358" s="2" t="str">
        <f>IF(B1358="","",VLOOKUP(AC1358,Varsayımlar!$B:$Q,5,0))</f>
        <v/>
      </c>
      <c r="J1358" s="2" t="str">
        <f>IF(B1358="","",VLOOKUP(AC1358,Varsayımlar!$B:$Q,6,0))</f>
        <v/>
      </c>
      <c r="P1358" s="2" t="str">
        <f>IF(B1358="","",VLOOKUP(AC1358,Varsayımlar!$B:$Q,7,0)*K1358)</f>
        <v/>
      </c>
      <c r="Q1358" s="2" t="str">
        <f>IF(B1358="","",VLOOKUP(AC1358,Varsayımlar!$B:$Q,8,0))</f>
        <v/>
      </c>
      <c r="R1358" s="2" t="str">
        <f>IF(B1358="","",VLOOKUP(AC1358,Varsayımlar!$B:$Q,9,0))</f>
        <v/>
      </c>
      <c r="S1358" s="2" t="str">
        <f>IF(B1358="","",VLOOKUP(AC1358,Varsayımlar!$B:$Q,10,0))</f>
        <v/>
      </c>
      <c r="T1358" s="2" t="str">
        <f>IF(B1358="","",VLOOKUP(AC1358,Varsayımlar!$B:$Q,11,0))</f>
        <v/>
      </c>
      <c r="U1358" s="2" t="str">
        <f>IF(B1358="","",VLOOKUP(AC1358,Varsayımlar!$B:$Q,12,0))</f>
        <v/>
      </c>
      <c r="V1358" s="2" t="str">
        <f>IF(B1358="","",VLOOKUP(AC1358,Varsayımlar!$B:$Q,13,0))</f>
        <v/>
      </c>
      <c r="W1358" s="2" t="str">
        <f>IF(B1358="","",VLOOKUP(AC1358,Varsayımlar!$B:$Q,14,0))</f>
        <v/>
      </c>
      <c r="AA1358" s="2" t="str">
        <f>IF(B1358="","",VLOOKUP(AC1358,Varsayımlar!$B:$Q,15,0))</f>
        <v/>
      </c>
      <c r="AB1358" s="2" t="str">
        <f>IF(B1358="","",VLOOKUP(AC1358,Varsayımlar!$B:$Q,16,0))</f>
        <v/>
      </c>
      <c r="AC1358" s="2" t="str">
        <f t="shared" si="34"/>
        <v/>
      </c>
    </row>
    <row r="1359" spans="2:29" hidden="1" x14ac:dyDescent="0.25">
      <c r="B1359" s="6"/>
      <c r="C1359" s="7" t="str">
        <f>IF(B1359="","",VLOOKUP(AC1359,Varsayımlar!$B:$Q,3,0))</f>
        <v/>
      </c>
      <c r="D1359" s="7"/>
      <c r="H1359" s="5" t="str">
        <f>IF(B1359="","",VLOOKUP(AC1359,Varsayımlar!$B:$Q,5,0))</f>
        <v/>
      </c>
      <c r="I1359" s="5"/>
      <c r="J1359" s="5" t="str">
        <f>IF(B1359="","",VLOOKUP(AC1359,Varsayımlar!$B:$Q,6,0))</f>
        <v/>
      </c>
      <c r="P1359" s="5" t="str">
        <f>IF(B1359="","",VLOOKUP(AC1359,Varsayımlar!$B:$Q,7,0)*K1359)</f>
        <v/>
      </c>
      <c r="Q1359" s="5" t="str">
        <f>IF(B1359="","",VLOOKUP(AC1359,Varsayımlar!$B:$Q,8,0))</f>
        <v/>
      </c>
      <c r="R1359" s="5" t="str">
        <f>IF(B1359="","",VLOOKUP(AC1359,Varsayımlar!$B:$Q,9,0))</f>
        <v/>
      </c>
      <c r="S1359" s="5" t="str">
        <f>IF(B1359="","",VLOOKUP(AC1359,Varsayımlar!$B:$Q,10,0))</f>
        <v/>
      </c>
      <c r="T1359" s="5" t="str">
        <f>IF(B1359="","",VLOOKUP(AC1359,Varsayımlar!$B:$Q,11,0))</f>
        <v/>
      </c>
      <c r="U1359" s="5" t="str">
        <f>IF(B1359="","",VLOOKUP(AC1359,Varsayımlar!$B:$Q,12,0))</f>
        <v/>
      </c>
      <c r="V1359" s="5" t="str">
        <f>IF(B1359="","",VLOOKUP(AC1359,Varsayımlar!$B:$Q,13,0))</f>
        <v/>
      </c>
      <c r="W1359" s="5" t="str">
        <f>IF(B1359="","",VLOOKUP(AC1359,Varsayımlar!$B:$Q,14,0))</f>
        <v/>
      </c>
      <c r="AA1359" s="5" t="str">
        <f>IF(B1359="","",VLOOKUP(AC1359,Varsayımlar!$B:$Q,15,0))</f>
        <v/>
      </c>
      <c r="AB1359" s="5" t="str">
        <f>IF(B1359="","",VLOOKUP(AC1359,Varsayımlar!$B:$Q,16,0))</f>
        <v/>
      </c>
      <c r="AC1359" s="5" t="str">
        <f t="shared" si="34"/>
        <v/>
      </c>
    </row>
    <row r="1360" spans="2:29" hidden="1" x14ac:dyDescent="0.25">
      <c r="C1360" s="3" t="str">
        <f>IF(B1360="","",VLOOKUP(AC1360,Varsayımlar!$B:$Q,3,0))</f>
        <v/>
      </c>
      <c r="H1360" s="2" t="str">
        <f>IF(B1360="","",VLOOKUP(AC1360,Varsayımlar!$B:$Q,5,0))</f>
        <v/>
      </c>
      <c r="J1360" s="2" t="str">
        <f>IF(B1360="","",VLOOKUP(AC1360,Varsayımlar!$B:$Q,6,0))</f>
        <v/>
      </c>
      <c r="P1360" s="2" t="str">
        <f>IF(B1360="","",VLOOKUP(AC1360,Varsayımlar!$B:$Q,7,0)*K1360)</f>
        <v/>
      </c>
      <c r="Q1360" s="2" t="str">
        <f>IF(B1360="","",VLOOKUP(AC1360,Varsayımlar!$B:$Q,8,0))</f>
        <v/>
      </c>
      <c r="R1360" s="2" t="str">
        <f>IF(B1360="","",VLOOKUP(AC1360,Varsayımlar!$B:$Q,9,0))</f>
        <v/>
      </c>
      <c r="S1360" s="2" t="str">
        <f>IF(B1360="","",VLOOKUP(AC1360,Varsayımlar!$B:$Q,10,0))</f>
        <v/>
      </c>
      <c r="T1360" s="2" t="str">
        <f>IF(B1360="","",VLOOKUP(AC1360,Varsayımlar!$B:$Q,11,0))</f>
        <v/>
      </c>
      <c r="U1360" s="2" t="str">
        <f>IF(B1360="","",VLOOKUP(AC1360,Varsayımlar!$B:$Q,12,0))</f>
        <v/>
      </c>
      <c r="V1360" s="2" t="str">
        <f>IF(B1360="","",VLOOKUP(AC1360,Varsayımlar!$B:$Q,13,0))</f>
        <v/>
      </c>
      <c r="W1360" s="2" t="str">
        <f>IF(B1360="","",VLOOKUP(AC1360,Varsayımlar!$B:$Q,14,0))</f>
        <v/>
      </c>
      <c r="AA1360" s="2" t="str">
        <f>IF(B1360="","",VLOOKUP(AC1360,Varsayımlar!$B:$Q,15,0))</f>
        <v/>
      </c>
      <c r="AB1360" s="2" t="str">
        <f>IF(B1360="","",VLOOKUP(AC1360,Varsayımlar!$B:$Q,16,0))</f>
        <v/>
      </c>
      <c r="AC1360" s="2" t="str">
        <f t="shared" si="34"/>
        <v/>
      </c>
    </row>
    <row r="1361" spans="2:29" hidden="1" x14ac:dyDescent="0.25">
      <c r="B1361" s="6"/>
      <c r="C1361" s="7" t="str">
        <f>IF(B1361="","",VLOOKUP(AC1361,Varsayımlar!$B:$Q,3,0))</f>
        <v/>
      </c>
      <c r="D1361" s="7"/>
      <c r="H1361" s="5" t="str">
        <f>IF(B1361="","",VLOOKUP(AC1361,Varsayımlar!$B:$Q,5,0))</f>
        <v/>
      </c>
      <c r="I1361" s="5"/>
      <c r="J1361" s="5" t="str">
        <f>IF(B1361="","",VLOOKUP(AC1361,Varsayımlar!$B:$Q,6,0))</f>
        <v/>
      </c>
      <c r="P1361" s="5" t="str">
        <f>IF(B1361="","",VLOOKUP(AC1361,Varsayımlar!$B:$Q,7,0)*K1361)</f>
        <v/>
      </c>
      <c r="Q1361" s="5" t="str">
        <f>IF(B1361="","",VLOOKUP(AC1361,Varsayımlar!$B:$Q,8,0))</f>
        <v/>
      </c>
      <c r="R1361" s="5" t="str">
        <f>IF(B1361="","",VLOOKUP(AC1361,Varsayımlar!$B:$Q,9,0))</f>
        <v/>
      </c>
      <c r="S1361" s="5" t="str">
        <f>IF(B1361="","",VLOOKUP(AC1361,Varsayımlar!$B:$Q,10,0))</f>
        <v/>
      </c>
      <c r="T1361" s="5" t="str">
        <f>IF(B1361="","",VLOOKUP(AC1361,Varsayımlar!$B:$Q,11,0))</f>
        <v/>
      </c>
      <c r="U1361" s="5" t="str">
        <f>IF(B1361="","",VLOOKUP(AC1361,Varsayımlar!$B:$Q,12,0))</f>
        <v/>
      </c>
      <c r="V1361" s="5" t="str">
        <f>IF(B1361="","",VLOOKUP(AC1361,Varsayımlar!$B:$Q,13,0))</f>
        <v/>
      </c>
      <c r="W1361" s="5" t="str">
        <f>IF(B1361="","",VLOOKUP(AC1361,Varsayımlar!$B:$Q,14,0))</f>
        <v/>
      </c>
      <c r="AA1361" s="5" t="str">
        <f>IF(B1361="","",VLOOKUP(AC1361,Varsayımlar!$B:$Q,15,0))</f>
        <v/>
      </c>
      <c r="AB1361" s="5" t="str">
        <f>IF(B1361="","",VLOOKUP(AC1361,Varsayımlar!$B:$Q,16,0))</f>
        <v/>
      </c>
      <c r="AC1361" s="5" t="str">
        <f t="shared" si="34"/>
        <v/>
      </c>
    </row>
    <row r="1362" spans="2:29" hidden="1" x14ac:dyDescent="0.25">
      <c r="C1362" s="3" t="str">
        <f>IF(B1362="","",VLOOKUP(AC1362,Varsayımlar!$B:$Q,3,0))</f>
        <v/>
      </c>
      <c r="H1362" s="2" t="str">
        <f>IF(B1362="","",VLOOKUP(AC1362,Varsayımlar!$B:$Q,5,0))</f>
        <v/>
      </c>
      <c r="J1362" s="2" t="str">
        <f>IF(B1362="","",VLOOKUP(AC1362,Varsayımlar!$B:$Q,6,0))</f>
        <v/>
      </c>
      <c r="P1362" s="2" t="str">
        <f>IF(B1362="","",VLOOKUP(AC1362,Varsayımlar!$B:$Q,7,0)*K1362)</f>
        <v/>
      </c>
      <c r="Q1362" s="2" t="str">
        <f>IF(B1362="","",VLOOKUP(AC1362,Varsayımlar!$B:$Q,8,0))</f>
        <v/>
      </c>
      <c r="R1362" s="2" t="str">
        <f>IF(B1362="","",VLOOKUP(AC1362,Varsayımlar!$B:$Q,9,0))</f>
        <v/>
      </c>
      <c r="S1362" s="2" t="str">
        <f>IF(B1362="","",VLOOKUP(AC1362,Varsayımlar!$B:$Q,10,0))</f>
        <v/>
      </c>
      <c r="T1362" s="2" t="str">
        <f>IF(B1362="","",VLOOKUP(AC1362,Varsayımlar!$B:$Q,11,0))</f>
        <v/>
      </c>
      <c r="U1362" s="2" t="str">
        <f>IF(B1362="","",VLOOKUP(AC1362,Varsayımlar!$B:$Q,12,0))</f>
        <v/>
      </c>
      <c r="V1362" s="2" t="str">
        <f>IF(B1362="","",VLOOKUP(AC1362,Varsayımlar!$B:$Q,13,0))</f>
        <v/>
      </c>
      <c r="W1362" s="2" t="str">
        <f>IF(B1362="","",VLOOKUP(AC1362,Varsayımlar!$B:$Q,14,0))</f>
        <v/>
      </c>
      <c r="AA1362" s="2" t="str">
        <f>IF(B1362="","",VLOOKUP(AC1362,Varsayımlar!$B:$Q,15,0))</f>
        <v/>
      </c>
      <c r="AB1362" s="2" t="str">
        <f>IF(B1362="","",VLOOKUP(AC1362,Varsayımlar!$B:$Q,16,0))</f>
        <v/>
      </c>
      <c r="AC1362" s="2" t="str">
        <f t="shared" si="34"/>
        <v/>
      </c>
    </row>
    <row r="1363" spans="2:29" hidden="1" x14ac:dyDescent="0.25">
      <c r="B1363" s="6"/>
      <c r="C1363" s="7" t="str">
        <f>IF(B1363="","",VLOOKUP(AC1363,Varsayımlar!$B:$Q,3,0))</f>
        <v/>
      </c>
      <c r="D1363" s="7"/>
      <c r="H1363" s="5" t="str">
        <f>IF(B1363="","",VLOOKUP(AC1363,Varsayımlar!$B:$Q,5,0))</f>
        <v/>
      </c>
      <c r="I1363" s="5"/>
      <c r="J1363" s="5" t="str">
        <f>IF(B1363="","",VLOOKUP(AC1363,Varsayımlar!$B:$Q,6,0))</f>
        <v/>
      </c>
      <c r="P1363" s="5" t="str">
        <f>IF(B1363="","",VLOOKUP(AC1363,Varsayımlar!$B:$Q,7,0)*K1363)</f>
        <v/>
      </c>
      <c r="Q1363" s="5" t="str">
        <f>IF(B1363="","",VLOOKUP(AC1363,Varsayımlar!$B:$Q,8,0))</f>
        <v/>
      </c>
      <c r="R1363" s="5" t="str">
        <f>IF(B1363="","",VLOOKUP(AC1363,Varsayımlar!$B:$Q,9,0))</f>
        <v/>
      </c>
      <c r="S1363" s="5" t="str">
        <f>IF(B1363="","",VLOOKUP(AC1363,Varsayımlar!$B:$Q,10,0))</f>
        <v/>
      </c>
      <c r="T1363" s="5" t="str">
        <f>IF(B1363="","",VLOOKUP(AC1363,Varsayımlar!$B:$Q,11,0))</f>
        <v/>
      </c>
      <c r="U1363" s="5" t="str">
        <f>IF(B1363="","",VLOOKUP(AC1363,Varsayımlar!$B:$Q,12,0))</f>
        <v/>
      </c>
      <c r="V1363" s="5" t="str">
        <f>IF(B1363="","",VLOOKUP(AC1363,Varsayımlar!$B:$Q,13,0))</f>
        <v/>
      </c>
      <c r="W1363" s="5" t="str">
        <f>IF(B1363="","",VLOOKUP(AC1363,Varsayımlar!$B:$Q,14,0))</f>
        <v/>
      </c>
      <c r="AA1363" s="5" t="str">
        <f>IF(B1363="","",VLOOKUP(AC1363,Varsayımlar!$B:$Q,15,0))</f>
        <v/>
      </c>
      <c r="AB1363" s="5" t="str">
        <f>IF(B1363="","",VLOOKUP(AC1363,Varsayımlar!$B:$Q,16,0))</f>
        <v/>
      </c>
      <c r="AC1363" s="5" t="str">
        <f t="shared" si="34"/>
        <v/>
      </c>
    </row>
    <row r="1364" spans="2:29" hidden="1" x14ac:dyDescent="0.25">
      <c r="C1364" s="3" t="str">
        <f>IF(B1364="","",VLOOKUP(AC1364,Varsayımlar!$B:$Q,3,0))</f>
        <v/>
      </c>
      <c r="H1364" s="2" t="str">
        <f>IF(B1364="","",VLOOKUP(AC1364,Varsayımlar!$B:$Q,5,0))</f>
        <v/>
      </c>
      <c r="J1364" s="2" t="str">
        <f>IF(B1364="","",VLOOKUP(AC1364,Varsayımlar!$B:$Q,6,0))</f>
        <v/>
      </c>
      <c r="P1364" s="2" t="str">
        <f>IF(B1364="","",VLOOKUP(AC1364,Varsayımlar!$B:$Q,7,0)*K1364)</f>
        <v/>
      </c>
      <c r="Q1364" s="2" t="str">
        <f>IF(B1364="","",VLOOKUP(AC1364,Varsayımlar!$B:$Q,8,0))</f>
        <v/>
      </c>
      <c r="R1364" s="2" t="str">
        <f>IF(B1364="","",VLOOKUP(AC1364,Varsayımlar!$B:$Q,9,0))</f>
        <v/>
      </c>
      <c r="S1364" s="2" t="str">
        <f>IF(B1364="","",VLOOKUP(AC1364,Varsayımlar!$B:$Q,10,0))</f>
        <v/>
      </c>
      <c r="T1364" s="2" t="str">
        <f>IF(B1364="","",VLOOKUP(AC1364,Varsayımlar!$B:$Q,11,0))</f>
        <v/>
      </c>
      <c r="U1364" s="2" t="str">
        <f>IF(B1364="","",VLOOKUP(AC1364,Varsayımlar!$B:$Q,12,0))</f>
        <v/>
      </c>
      <c r="V1364" s="2" t="str">
        <f>IF(B1364="","",VLOOKUP(AC1364,Varsayımlar!$B:$Q,13,0))</f>
        <v/>
      </c>
      <c r="W1364" s="2" t="str">
        <f>IF(B1364="","",VLOOKUP(AC1364,Varsayımlar!$B:$Q,14,0))</f>
        <v/>
      </c>
      <c r="AA1364" s="2" t="str">
        <f>IF(B1364="","",VLOOKUP(AC1364,Varsayımlar!$B:$Q,15,0))</f>
        <v/>
      </c>
      <c r="AB1364" s="2" t="str">
        <f>IF(B1364="","",VLOOKUP(AC1364,Varsayımlar!$B:$Q,16,0))</f>
        <v/>
      </c>
      <c r="AC1364" s="2" t="str">
        <f t="shared" si="34"/>
        <v/>
      </c>
    </row>
    <row r="1365" spans="2:29" hidden="1" x14ac:dyDescent="0.25">
      <c r="B1365" s="6"/>
      <c r="C1365" s="7" t="str">
        <f>IF(B1365="","",VLOOKUP(AC1365,Varsayımlar!$B:$Q,3,0))</f>
        <v/>
      </c>
      <c r="D1365" s="7"/>
      <c r="H1365" s="5" t="str">
        <f>IF(B1365="","",VLOOKUP(AC1365,Varsayımlar!$B:$Q,5,0))</f>
        <v/>
      </c>
      <c r="I1365" s="5"/>
      <c r="J1365" s="5" t="str">
        <f>IF(B1365="","",VLOOKUP(AC1365,Varsayımlar!$B:$Q,6,0))</f>
        <v/>
      </c>
      <c r="P1365" s="5" t="str">
        <f>IF(B1365="","",VLOOKUP(AC1365,Varsayımlar!$B:$Q,7,0)*K1365)</f>
        <v/>
      </c>
      <c r="Q1365" s="5" t="str">
        <f>IF(B1365="","",VLOOKUP(AC1365,Varsayımlar!$B:$Q,8,0))</f>
        <v/>
      </c>
      <c r="R1365" s="5" t="str">
        <f>IF(B1365="","",VLOOKUP(AC1365,Varsayımlar!$B:$Q,9,0))</f>
        <v/>
      </c>
      <c r="S1365" s="5" t="str">
        <f>IF(B1365="","",VLOOKUP(AC1365,Varsayımlar!$B:$Q,10,0))</f>
        <v/>
      </c>
      <c r="T1365" s="5" t="str">
        <f>IF(B1365="","",VLOOKUP(AC1365,Varsayımlar!$B:$Q,11,0))</f>
        <v/>
      </c>
      <c r="U1365" s="5" t="str">
        <f>IF(B1365="","",VLOOKUP(AC1365,Varsayımlar!$B:$Q,12,0))</f>
        <v/>
      </c>
      <c r="V1365" s="5" t="str">
        <f>IF(B1365="","",VLOOKUP(AC1365,Varsayımlar!$B:$Q,13,0))</f>
        <v/>
      </c>
      <c r="W1365" s="5" t="str">
        <f>IF(B1365="","",VLOOKUP(AC1365,Varsayımlar!$B:$Q,14,0))</f>
        <v/>
      </c>
      <c r="AA1365" s="5" t="str">
        <f>IF(B1365="","",VLOOKUP(AC1365,Varsayımlar!$B:$Q,15,0))</f>
        <v/>
      </c>
      <c r="AB1365" s="5" t="str">
        <f>IF(B1365="","",VLOOKUP(AC1365,Varsayımlar!$B:$Q,16,0))</f>
        <v/>
      </c>
      <c r="AC1365" s="5" t="str">
        <f t="shared" si="34"/>
        <v/>
      </c>
    </row>
    <row r="1366" spans="2:29" hidden="1" x14ac:dyDescent="0.25">
      <c r="C1366" s="3" t="str">
        <f>IF(B1366="","",VLOOKUP(AC1366,Varsayımlar!$B:$Q,3,0))</f>
        <v/>
      </c>
      <c r="H1366" s="2" t="str">
        <f>IF(B1366="","",VLOOKUP(AC1366,Varsayımlar!$B:$Q,5,0))</f>
        <v/>
      </c>
      <c r="J1366" s="2" t="str">
        <f>IF(B1366="","",VLOOKUP(AC1366,Varsayımlar!$B:$Q,6,0))</f>
        <v/>
      </c>
      <c r="P1366" s="2" t="str">
        <f>IF(B1366="","",VLOOKUP(AC1366,Varsayımlar!$B:$Q,7,0)*K1366)</f>
        <v/>
      </c>
      <c r="Q1366" s="2" t="str">
        <f>IF(B1366="","",VLOOKUP(AC1366,Varsayımlar!$B:$Q,8,0))</f>
        <v/>
      </c>
      <c r="R1366" s="2" t="str">
        <f>IF(B1366="","",VLOOKUP(AC1366,Varsayımlar!$B:$Q,9,0))</f>
        <v/>
      </c>
      <c r="S1366" s="2" t="str">
        <f>IF(B1366="","",VLOOKUP(AC1366,Varsayımlar!$B:$Q,10,0))</f>
        <v/>
      </c>
      <c r="T1366" s="2" t="str">
        <f>IF(B1366="","",VLOOKUP(AC1366,Varsayımlar!$B:$Q,11,0))</f>
        <v/>
      </c>
      <c r="U1366" s="2" t="str">
        <f>IF(B1366="","",VLOOKUP(AC1366,Varsayımlar!$B:$Q,12,0))</f>
        <v/>
      </c>
      <c r="V1366" s="2" t="str">
        <f>IF(B1366="","",VLOOKUP(AC1366,Varsayımlar!$B:$Q,13,0))</f>
        <v/>
      </c>
      <c r="W1366" s="2" t="str">
        <f>IF(B1366="","",VLOOKUP(AC1366,Varsayımlar!$B:$Q,14,0))</f>
        <v/>
      </c>
      <c r="AA1366" s="2" t="str">
        <f>IF(B1366="","",VLOOKUP(AC1366,Varsayımlar!$B:$Q,15,0))</f>
        <v/>
      </c>
      <c r="AB1366" s="2" t="str">
        <f>IF(B1366="","",VLOOKUP(AC1366,Varsayımlar!$B:$Q,16,0))</f>
        <v/>
      </c>
      <c r="AC1366" s="2" t="str">
        <f t="shared" si="34"/>
        <v/>
      </c>
    </row>
    <row r="1367" spans="2:29" hidden="1" x14ac:dyDescent="0.25">
      <c r="B1367" s="6"/>
      <c r="C1367" s="7" t="str">
        <f>IF(B1367="","",VLOOKUP(AC1367,Varsayımlar!$B:$Q,3,0))</f>
        <v/>
      </c>
      <c r="D1367" s="7"/>
      <c r="H1367" s="5" t="str">
        <f>IF(B1367="","",VLOOKUP(AC1367,Varsayımlar!$B:$Q,5,0))</f>
        <v/>
      </c>
      <c r="I1367" s="5"/>
      <c r="J1367" s="5" t="str">
        <f>IF(B1367="","",VLOOKUP(AC1367,Varsayımlar!$B:$Q,6,0))</f>
        <v/>
      </c>
      <c r="P1367" s="5" t="str">
        <f>IF(B1367="","",VLOOKUP(AC1367,Varsayımlar!$B:$Q,7,0)*K1367)</f>
        <v/>
      </c>
      <c r="Q1367" s="5" t="str">
        <f>IF(B1367="","",VLOOKUP(AC1367,Varsayımlar!$B:$Q,8,0))</f>
        <v/>
      </c>
      <c r="R1367" s="5" t="str">
        <f>IF(B1367="","",VLOOKUP(AC1367,Varsayımlar!$B:$Q,9,0))</f>
        <v/>
      </c>
      <c r="S1367" s="5" t="str">
        <f>IF(B1367="","",VLOOKUP(AC1367,Varsayımlar!$B:$Q,10,0))</f>
        <v/>
      </c>
      <c r="T1367" s="5" t="str">
        <f>IF(B1367="","",VLOOKUP(AC1367,Varsayımlar!$B:$Q,11,0))</f>
        <v/>
      </c>
      <c r="U1367" s="5" t="str">
        <f>IF(B1367="","",VLOOKUP(AC1367,Varsayımlar!$B:$Q,12,0))</f>
        <v/>
      </c>
      <c r="V1367" s="5" t="str">
        <f>IF(B1367="","",VLOOKUP(AC1367,Varsayımlar!$B:$Q,13,0))</f>
        <v/>
      </c>
      <c r="W1367" s="5" t="str">
        <f>IF(B1367="","",VLOOKUP(AC1367,Varsayımlar!$B:$Q,14,0))</f>
        <v/>
      </c>
      <c r="AA1367" s="5" t="str">
        <f>IF(B1367="","",VLOOKUP(AC1367,Varsayımlar!$B:$Q,15,0))</f>
        <v/>
      </c>
      <c r="AB1367" s="5" t="str">
        <f>IF(B1367="","",VLOOKUP(AC1367,Varsayımlar!$B:$Q,16,0))</f>
        <v/>
      </c>
      <c r="AC1367" s="5" t="str">
        <f t="shared" si="34"/>
        <v/>
      </c>
    </row>
    <row r="1368" spans="2:29" hidden="1" x14ac:dyDescent="0.25">
      <c r="C1368" s="3" t="str">
        <f>IF(B1368="","",VLOOKUP(AC1368,Varsayımlar!$B:$Q,3,0))</f>
        <v/>
      </c>
      <c r="H1368" s="2" t="str">
        <f>IF(B1368="","",VLOOKUP(AC1368,Varsayımlar!$B:$Q,5,0))</f>
        <v/>
      </c>
      <c r="J1368" s="2" t="str">
        <f>IF(B1368="","",VLOOKUP(AC1368,Varsayımlar!$B:$Q,6,0))</f>
        <v/>
      </c>
      <c r="P1368" s="2" t="str">
        <f>IF(B1368="","",VLOOKUP(AC1368,Varsayımlar!$B:$Q,7,0)*K1368)</f>
        <v/>
      </c>
      <c r="Q1368" s="2" t="str">
        <f>IF(B1368="","",VLOOKUP(AC1368,Varsayımlar!$B:$Q,8,0))</f>
        <v/>
      </c>
      <c r="R1368" s="2" t="str">
        <f>IF(B1368="","",VLOOKUP(AC1368,Varsayımlar!$B:$Q,9,0))</f>
        <v/>
      </c>
      <c r="S1368" s="2" t="str">
        <f>IF(B1368="","",VLOOKUP(AC1368,Varsayımlar!$B:$Q,10,0))</f>
        <v/>
      </c>
      <c r="T1368" s="2" t="str">
        <f>IF(B1368="","",VLOOKUP(AC1368,Varsayımlar!$B:$Q,11,0))</f>
        <v/>
      </c>
      <c r="U1368" s="2" t="str">
        <f>IF(B1368="","",VLOOKUP(AC1368,Varsayımlar!$B:$Q,12,0))</f>
        <v/>
      </c>
      <c r="V1368" s="2" t="str">
        <f>IF(B1368="","",VLOOKUP(AC1368,Varsayımlar!$B:$Q,13,0))</f>
        <v/>
      </c>
      <c r="W1368" s="2" t="str">
        <f>IF(B1368="","",VLOOKUP(AC1368,Varsayımlar!$B:$Q,14,0))</f>
        <v/>
      </c>
      <c r="AA1368" s="2" t="str">
        <f>IF(B1368="","",VLOOKUP(AC1368,Varsayımlar!$B:$Q,15,0))</f>
        <v/>
      </c>
      <c r="AB1368" s="2" t="str">
        <f>IF(B1368="","",VLOOKUP(AC1368,Varsayımlar!$B:$Q,16,0))</f>
        <v/>
      </c>
      <c r="AC1368" s="2" t="str">
        <f t="shared" si="34"/>
        <v/>
      </c>
    </row>
    <row r="1369" spans="2:29" hidden="1" x14ac:dyDescent="0.25">
      <c r="B1369" s="6"/>
      <c r="C1369" s="7" t="str">
        <f>IF(B1369="","",VLOOKUP(AC1369,Varsayımlar!$B:$Q,3,0))</f>
        <v/>
      </c>
      <c r="D1369" s="7"/>
      <c r="H1369" s="5" t="str">
        <f>IF(B1369="","",VLOOKUP(AC1369,Varsayımlar!$B:$Q,5,0))</f>
        <v/>
      </c>
      <c r="I1369" s="5"/>
      <c r="J1369" s="5" t="str">
        <f>IF(B1369="","",VLOOKUP(AC1369,Varsayımlar!$B:$Q,6,0))</f>
        <v/>
      </c>
      <c r="P1369" s="5" t="str">
        <f>IF(B1369="","",VLOOKUP(AC1369,Varsayımlar!$B:$Q,7,0)*K1369)</f>
        <v/>
      </c>
      <c r="Q1369" s="5" t="str">
        <f>IF(B1369="","",VLOOKUP(AC1369,Varsayımlar!$B:$Q,8,0))</f>
        <v/>
      </c>
      <c r="R1369" s="5" t="str">
        <f>IF(B1369="","",VLOOKUP(AC1369,Varsayımlar!$B:$Q,9,0))</f>
        <v/>
      </c>
      <c r="S1369" s="5" t="str">
        <f>IF(B1369="","",VLOOKUP(AC1369,Varsayımlar!$B:$Q,10,0))</f>
        <v/>
      </c>
      <c r="T1369" s="5" t="str">
        <f>IF(B1369="","",VLOOKUP(AC1369,Varsayımlar!$B:$Q,11,0))</f>
        <v/>
      </c>
      <c r="U1369" s="5" t="str">
        <f>IF(B1369="","",VLOOKUP(AC1369,Varsayımlar!$B:$Q,12,0))</f>
        <v/>
      </c>
      <c r="V1369" s="5" t="str">
        <f>IF(B1369="","",VLOOKUP(AC1369,Varsayımlar!$B:$Q,13,0))</f>
        <v/>
      </c>
      <c r="W1369" s="5" t="str">
        <f>IF(B1369="","",VLOOKUP(AC1369,Varsayımlar!$B:$Q,14,0))</f>
        <v/>
      </c>
      <c r="AA1369" s="5" t="str">
        <f>IF(B1369="","",VLOOKUP(AC1369,Varsayımlar!$B:$Q,15,0))</f>
        <v/>
      </c>
      <c r="AB1369" s="5" t="str">
        <f>IF(B1369="","",VLOOKUP(AC1369,Varsayımlar!$B:$Q,16,0))</f>
        <v/>
      </c>
      <c r="AC1369" s="5" t="str">
        <f t="shared" si="34"/>
        <v/>
      </c>
    </row>
    <row r="1370" spans="2:29" hidden="1" x14ac:dyDescent="0.25">
      <c r="C1370" s="3" t="str">
        <f>IF(B1370="","",VLOOKUP(AC1370,Varsayımlar!$B:$Q,3,0))</f>
        <v/>
      </c>
      <c r="H1370" s="2" t="str">
        <f>IF(B1370="","",VLOOKUP(AC1370,Varsayımlar!$B:$Q,5,0))</f>
        <v/>
      </c>
      <c r="J1370" s="2" t="str">
        <f>IF(B1370="","",VLOOKUP(AC1370,Varsayımlar!$B:$Q,6,0))</f>
        <v/>
      </c>
      <c r="P1370" s="2" t="str">
        <f>IF(B1370="","",VLOOKUP(AC1370,Varsayımlar!$B:$Q,7,0)*K1370)</f>
        <v/>
      </c>
      <c r="Q1370" s="2" t="str">
        <f>IF(B1370="","",VLOOKUP(AC1370,Varsayımlar!$B:$Q,8,0))</f>
        <v/>
      </c>
      <c r="R1370" s="2" t="str">
        <f>IF(B1370="","",VLOOKUP(AC1370,Varsayımlar!$B:$Q,9,0))</f>
        <v/>
      </c>
      <c r="S1370" s="2" t="str">
        <f>IF(B1370="","",VLOOKUP(AC1370,Varsayımlar!$B:$Q,10,0))</f>
        <v/>
      </c>
      <c r="T1370" s="2" t="str">
        <f>IF(B1370="","",VLOOKUP(AC1370,Varsayımlar!$B:$Q,11,0))</f>
        <v/>
      </c>
      <c r="U1370" s="2" t="str">
        <f>IF(B1370="","",VLOOKUP(AC1370,Varsayımlar!$B:$Q,12,0))</f>
        <v/>
      </c>
      <c r="V1370" s="2" t="str">
        <f>IF(B1370="","",VLOOKUP(AC1370,Varsayımlar!$B:$Q,13,0))</f>
        <v/>
      </c>
      <c r="W1370" s="2" t="str">
        <f>IF(B1370="","",VLOOKUP(AC1370,Varsayımlar!$B:$Q,14,0))</f>
        <v/>
      </c>
      <c r="AA1370" s="2" t="str">
        <f>IF(B1370="","",VLOOKUP(AC1370,Varsayımlar!$B:$Q,15,0))</f>
        <v/>
      </c>
      <c r="AB1370" s="2" t="str">
        <f>IF(B1370="","",VLOOKUP(AC1370,Varsayımlar!$B:$Q,16,0))</f>
        <v/>
      </c>
      <c r="AC1370" s="2" t="str">
        <f t="shared" si="34"/>
        <v/>
      </c>
    </row>
    <row r="1371" spans="2:29" hidden="1" x14ac:dyDescent="0.25">
      <c r="B1371" s="6"/>
      <c r="C1371" s="7" t="str">
        <f>IF(B1371="","",VLOOKUP(AC1371,Varsayımlar!$B:$Q,3,0))</f>
        <v/>
      </c>
      <c r="D1371" s="7"/>
      <c r="H1371" s="5" t="str">
        <f>IF(B1371="","",VLOOKUP(AC1371,Varsayımlar!$B:$Q,5,0))</f>
        <v/>
      </c>
      <c r="I1371" s="5"/>
      <c r="J1371" s="5" t="str">
        <f>IF(B1371="","",VLOOKUP(AC1371,Varsayımlar!$B:$Q,6,0))</f>
        <v/>
      </c>
      <c r="P1371" s="5" t="str">
        <f>IF(B1371="","",VLOOKUP(AC1371,Varsayımlar!$B:$Q,7,0)*K1371)</f>
        <v/>
      </c>
      <c r="Q1371" s="5" t="str">
        <f>IF(B1371="","",VLOOKUP(AC1371,Varsayımlar!$B:$Q,8,0))</f>
        <v/>
      </c>
      <c r="R1371" s="5" t="str">
        <f>IF(B1371="","",VLOOKUP(AC1371,Varsayımlar!$B:$Q,9,0))</f>
        <v/>
      </c>
      <c r="S1371" s="5" t="str">
        <f>IF(B1371="","",VLOOKUP(AC1371,Varsayımlar!$B:$Q,10,0))</f>
        <v/>
      </c>
      <c r="T1371" s="5" t="str">
        <f>IF(B1371="","",VLOOKUP(AC1371,Varsayımlar!$B:$Q,11,0))</f>
        <v/>
      </c>
      <c r="U1371" s="5" t="str">
        <f>IF(B1371="","",VLOOKUP(AC1371,Varsayımlar!$B:$Q,12,0))</f>
        <v/>
      </c>
      <c r="V1371" s="5" t="str">
        <f>IF(B1371="","",VLOOKUP(AC1371,Varsayımlar!$B:$Q,13,0))</f>
        <v/>
      </c>
      <c r="W1371" s="5" t="str">
        <f>IF(B1371="","",VLOOKUP(AC1371,Varsayımlar!$B:$Q,14,0))</f>
        <v/>
      </c>
      <c r="AA1371" s="5" t="str">
        <f>IF(B1371="","",VLOOKUP(AC1371,Varsayımlar!$B:$Q,15,0))</f>
        <v/>
      </c>
      <c r="AB1371" s="5" t="str">
        <f>IF(B1371="","",VLOOKUP(AC1371,Varsayımlar!$B:$Q,16,0))</f>
        <v/>
      </c>
      <c r="AC1371" s="5" t="str">
        <f t="shared" si="34"/>
        <v/>
      </c>
    </row>
    <row r="1372" spans="2:29" hidden="1" x14ac:dyDescent="0.25">
      <c r="C1372" s="3" t="str">
        <f>IF(B1372="","",VLOOKUP(AC1372,Varsayımlar!$B:$Q,3,0))</f>
        <v/>
      </c>
      <c r="H1372" s="2" t="str">
        <f>IF(B1372="","",VLOOKUP(AC1372,Varsayımlar!$B:$Q,5,0))</f>
        <v/>
      </c>
      <c r="J1372" s="2" t="str">
        <f>IF(B1372="","",VLOOKUP(AC1372,Varsayımlar!$B:$Q,6,0))</f>
        <v/>
      </c>
      <c r="P1372" s="2" t="str">
        <f>IF(B1372="","",VLOOKUP(AC1372,Varsayımlar!$B:$Q,7,0)*K1372)</f>
        <v/>
      </c>
      <c r="Q1372" s="2" t="str">
        <f>IF(B1372="","",VLOOKUP(AC1372,Varsayımlar!$B:$Q,8,0))</f>
        <v/>
      </c>
      <c r="R1372" s="2" t="str">
        <f>IF(B1372="","",VLOOKUP(AC1372,Varsayımlar!$B:$Q,9,0))</f>
        <v/>
      </c>
      <c r="S1372" s="2" t="str">
        <f>IF(B1372="","",VLOOKUP(AC1372,Varsayımlar!$B:$Q,10,0))</f>
        <v/>
      </c>
      <c r="T1372" s="2" t="str">
        <f>IF(B1372="","",VLOOKUP(AC1372,Varsayımlar!$B:$Q,11,0))</f>
        <v/>
      </c>
      <c r="U1372" s="2" t="str">
        <f>IF(B1372="","",VLOOKUP(AC1372,Varsayımlar!$B:$Q,12,0))</f>
        <v/>
      </c>
      <c r="V1372" s="2" t="str">
        <f>IF(B1372="","",VLOOKUP(AC1372,Varsayımlar!$B:$Q,13,0))</f>
        <v/>
      </c>
      <c r="W1372" s="2" t="str">
        <f>IF(B1372="","",VLOOKUP(AC1372,Varsayımlar!$B:$Q,14,0))</f>
        <v/>
      </c>
      <c r="AA1372" s="2" t="str">
        <f>IF(B1372="","",VLOOKUP(AC1372,Varsayımlar!$B:$Q,15,0))</f>
        <v/>
      </c>
      <c r="AB1372" s="2" t="str">
        <f>IF(B1372="","",VLOOKUP(AC1372,Varsayımlar!$B:$Q,16,0))</f>
        <v/>
      </c>
      <c r="AC1372" s="2" t="str">
        <f t="shared" si="34"/>
        <v/>
      </c>
    </row>
    <row r="1373" spans="2:29" hidden="1" x14ac:dyDescent="0.25">
      <c r="B1373" s="6"/>
      <c r="C1373" s="7" t="str">
        <f>IF(B1373="","",VLOOKUP(AC1373,Varsayımlar!$B:$Q,3,0))</f>
        <v/>
      </c>
      <c r="D1373" s="7"/>
      <c r="H1373" s="5" t="str">
        <f>IF(B1373="","",VLOOKUP(AC1373,Varsayımlar!$B:$Q,5,0))</f>
        <v/>
      </c>
      <c r="I1373" s="5"/>
      <c r="J1373" s="5" t="str">
        <f>IF(B1373="","",VLOOKUP(AC1373,Varsayımlar!$B:$Q,6,0))</f>
        <v/>
      </c>
      <c r="P1373" s="5" t="str">
        <f>IF(B1373="","",VLOOKUP(AC1373,Varsayımlar!$B:$Q,7,0)*K1373)</f>
        <v/>
      </c>
      <c r="Q1373" s="5" t="str">
        <f>IF(B1373="","",VLOOKUP(AC1373,Varsayımlar!$B:$Q,8,0))</f>
        <v/>
      </c>
      <c r="R1373" s="5" t="str">
        <f>IF(B1373="","",VLOOKUP(AC1373,Varsayımlar!$B:$Q,9,0))</f>
        <v/>
      </c>
      <c r="S1373" s="5" t="str">
        <f>IF(B1373="","",VLOOKUP(AC1373,Varsayımlar!$B:$Q,10,0))</f>
        <v/>
      </c>
      <c r="T1373" s="5" t="str">
        <f>IF(B1373="","",VLOOKUP(AC1373,Varsayımlar!$B:$Q,11,0))</f>
        <v/>
      </c>
      <c r="U1373" s="5" t="str">
        <f>IF(B1373="","",VLOOKUP(AC1373,Varsayımlar!$B:$Q,12,0))</f>
        <v/>
      </c>
      <c r="V1373" s="5" t="str">
        <f>IF(B1373="","",VLOOKUP(AC1373,Varsayımlar!$B:$Q,13,0))</f>
        <v/>
      </c>
      <c r="W1373" s="5" t="str">
        <f>IF(B1373="","",VLOOKUP(AC1373,Varsayımlar!$B:$Q,14,0))</f>
        <v/>
      </c>
      <c r="AA1373" s="5" t="str">
        <f>IF(B1373="","",VLOOKUP(AC1373,Varsayımlar!$B:$Q,15,0))</f>
        <v/>
      </c>
      <c r="AB1373" s="5" t="str">
        <f>IF(B1373="","",VLOOKUP(AC1373,Varsayımlar!$B:$Q,16,0))</f>
        <v/>
      </c>
      <c r="AC1373" s="5" t="str">
        <f t="shared" si="34"/>
        <v/>
      </c>
    </row>
    <row r="1374" spans="2:29" hidden="1" x14ac:dyDescent="0.25">
      <c r="C1374" s="3" t="str">
        <f>IF(B1374="","",VLOOKUP(AC1374,Varsayımlar!$B:$Q,3,0))</f>
        <v/>
      </c>
      <c r="H1374" s="2" t="str">
        <f>IF(B1374="","",VLOOKUP(AC1374,Varsayımlar!$B:$Q,5,0))</f>
        <v/>
      </c>
      <c r="J1374" s="2" t="str">
        <f>IF(B1374="","",VLOOKUP(AC1374,Varsayımlar!$B:$Q,6,0))</f>
        <v/>
      </c>
      <c r="P1374" s="2" t="str">
        <f>IF(B1374="","",VLOOKUP(AC1374,Varsayımlar!$B:$Q,7,0)*K1374)</f>
        <v/>
      </c>
      <c r="Q1374" s="2" t="str">
        <f>IF(B1374="","",VLOOKUP(AC1374,Varsayımlar!$B:$Q,8,0))</f>
        <v/>
      </c>
      <c r="R1374" s="2" t="str">
        <f>IF(B1374="","",VLOOKUP(AC1374,Varsayımlar!$B:$Q,9,0))</f>
        <v/>
      </c>
      <c r="S1374" s="2" t="str">
        <f>IF(B1374="","",VLOOKUP(AC1374,Varsayımlar!$B:$Q,10,0))</f>
        <v/>
      </c>
      <c r="T1374" s="2" t="str">
        <f>IF(B1374="","",VLOOKUP(AC1374,Varsayımlar!$B:$Q,11,0))</f>
        <v/>
      </c>
      <c r="U1374" s="2" t="str">
        <f>IF(B1374="","",VLOOKUP(AC1374,Varsayımlar!$B:$Q,12,0))</f>
        <v/>
      </c>
      <c r="V1374" s="2" t="str">
        <f>IF(B1374="","",VLOOKUP(AC1374,Varsayımlar!$B:$Q,13,0))</f>
        <v/>
      </c>
      <c r="W1374" s="2" t="str">
        <f>IF(B1374="","",VLOOKUP(AC1374,Varsayımlar!$B:$Q,14,0))</f>
        <v/>
      </c>
      <c r="AA1374" s="2" t="str">
        <f>IF(B1374="","",VLOOKUP(AC1374,Varsayımlar!$B:$Q,15,0))</f>
        <v/>
      </c>
      <c r="AB1374" s="2" t="str">
        <f>IF(B1374="","",VLOOKUP(AC1374,Varsayımlar!$B:$Q,16,0))</f>
        <v/>
      </c>
      <c r="AC1374" s="2" t="str">
        <f t="shared" si="34"/>
        <v/>
      </c>
    </row>
    <row r="1375" spans="2:29" hidden="1" x14ac:dyDescent="0.25">
      <c r="B1375" s="6"/>
      <c r="C1375" s="7" t="str">
        <f>IF(B1375="","",VLOOKUP(AC1375,Varsayımlar!$B:$Q,3,0))</f>
        <v/>
      </c>
      <c r="D1375" s="7"/>
      <c r="H1375" s="5" t="str">
        <f>IF(B1375="","",VLOOKUP(AC1375,Varsayımlar!$B:$Q,5,0))</f>
        <v/>
      </c>
      <c r="I1375" s="5"/>
      <c r="J1375" s="5" t="str">
        <f>IF(B1375="","",VLOOKUP(AC1375,Varsayımlar!$B:$Q,6,0))</f>
        <v/>
      </c>
      <c r="P1375" s="5" t="str">
        <f>IF(B1375="","",VLOOKUP(AC1375,Varsayımlar!$B:$Q,7,0)*K1375)</f>
        <v/>
      </c>
      <c r="Q1375" s="5" t="str">
        <f>IF(B1375="","",VLOOKUP(AC1375,Varsayımlar!$B:$Q,8,0))</f>
        <v/>
      </c>
      <c r="R1375" s="5" t="str">
        <f>IF(B1375="","",VLOOKUP(AC1375,Varsayımlar!$B:$Q,9,0))</f>
        <v/>
      </c>
      <c r="S1375" s="5" t="str">
        <f>IF(B1375="","",VLOOKUP(AC1375,Varsayımlar!$B:$Q,10,0))</f>
        <v/>
      </c>
      <c r="T1375" s="5" t="str">
        <f>IF(B1375="","",VLOOKUP(AC1375,Varsayımlar!$B:$Q,11,0))</f>
        <v/>
      </c>
      <c r="U1375" s="5" t="str">
        <f>IF(B1375="","",VLOOKUP(AC1375,Varsayımlar!$B:$Q,12,0))</f>
        <v/>
      </c>
      <c r="V1375" s="5" t="str">
        <f>IF(B1375="","",VLOOKUP(AC1375,Varsayımlar!$B:$Q,13,0))</f>
        <v/>
      </c>
      <c r="W1375" s="5" t="str">
        <f>IF(B1375="","",VLOOKUP(AC1375,Varsayımlar!$B:$Q,14,0))</f>
        <v/>
      </c>
      <c r="AA1375" s="5" t="str">
        <f>IF(B1375="","",VLOOKUP(AC1375,Varsayımlar!$B:$Q,15,0))</f>
        <v/>
      </c>
      <c r="AB1375" s="5" t="str">
        <f>IF(B1375="","",VLOOKUP(AC1375,Varsayımlar!$B:$Q,16,0))</f>
        <v/>
      </c>
      <c r="AC1375" s="5" t="str">
        <f t="shared" si="34"/>
        <v/>
      </c>
    </row>
    <row r="1376" spans="2:29" hidden="1" x14ac:dyDescent="0.25">
      <c r="C1376" s="3" t="str">
        <f>IF(B1376="","",VLOOKUP(AC1376,Varsayımlar!$B:$Q,3,0))</f>
        <v/>
      </c>
      <c r="H1376" s="2" t="str">
        <f>IF(B1376="","",VLOOKUP(AC1376,Varsayımlar!$B:$Q,5,0))</f>
        <v/>
      </c>
      <c r="J1376" s="2" t="str">
        <f>IF(B1376="","",VLOOKUP(AC1376,Varsayımlar!$B:$Q,6,0))</f>
        <v/>
      </c>
      <c r="P1376" s="2" t="str">
        <f>IF(B1376="","",VLOOKUP(AC1376,Varsayımlar!$B:$Q,7,0)*K1376)</f>
        <v/>
      </c>
      <c r="Q1376" s="2" t="str">
        <f>IF(B1376="","",VLOOKUP(AC1376,Varsayımlar!$B:$Q,8,0))</f>
        <v/>
      </c>
      <c r="R1376" s="2" t="str">
        <f>IF(B1376="","",VLOOKUP(AC1376,Varsayımlar!$B:$Q,9,0))</f>
        <v/>
      </c>
      <c r="S1376" s="2" t="str">
        <f>IF(B1376="","",VLOOKUP(AC1376,Varsayımlar!$B:$Q,10,0))</f>
        <v/>
      </c>
      <c r="T1376" s="2" t="str">
        <f>IF(B1376="","",VLOOKUP(AC1376,Varsayımlar!$B:$Q,11,0))</f>
        <v/>
      </c>
      <c r="U1376" s="2" t="str">
        <f>IF(B1376="","",VLOOKUP(AC1376,Varsayımlar!$B:$Q,12,0))</f>
        <v/>
      </c>
      <c r="V1376" s="2" t="str">
        <f>IF(B1376="","",VLOOKUP(AC1376,Varsayımlar!$B:$Q,13,0))</f>
        <v/>
      </c>
      <c r="W1376" s="2" t="str">
        <f>IF(B1376="","",VLOOKUP(AC1376,Varsayımlar!$B:$Q,14,0))</f>
        <v/>
      </c>
      <c r="AA1376" s="2" t="str">
        <f>IF(B1376="","",VLOOKUP(AC1376,Varsayımlar!$B:$Q,15,0))</f>
        <v/>
      </c>
      <c r="AB1376" s="2" t="str">
        <f>IF(B1376="","",VLOOKUP(AC1376,Varsayımlar!$B:$Q,16,0))</f>
        <v/>
      </c>
      <c r="AC1376" s="2" t="str">
        <f t="shared" si="34"/>
        <v/>
      </c>
    </row>
    <row r="1377" spans="2:29" hidden="1" x14ac:dyDescent="0.25">
      <c r="B1377" s="6"/>
      <c r="C1377" s="7" t="str">
        <f>IF(B1377="","",VLOOKUP(AC1377,Varsayımlar!$B:$Q,3,0))</f>
        <v/>
      </c>
      <c r="D1377" s="7"/>
      <c r="H1377" s="5" t="str">
        <f>IF(B1377="","",VLOOKUP(AC1377,Varsayımlar!$B:$Q,5,0))</f>
        <v/>
      </c>
      <c r="I1377" s="5"/>
      <c r="J1377" s="5" t="str">
        <f>IF(B1377="","",VLOOKUP(AC1377,Varsayımlar!$B:$Q,6,0))</f>
        <v/>
      </c>
      <c r="P1377" s="5" t="str">
        <f>IF(B1377="","",VLOOKUP(AC1377,Varsayımlar!$B:$Q,7,0)*K1377)</f>
        <v/>
      </c>
      <c r="Q1377" s="5" t="str">
        <f>IF(B1377="","",VLOOKUP(AC1377,Varsayımlar!$B:$Q,8,0))</f>
        <v/>
      </c>
      <c r="R1377" s="5" t="str">
        <f>IF(B1377="","",VLOOKUP(AC1377,Varsayımlar!$B:$Q,9,0))</f>
        <v/>
      </c>
      <c r="S1377" s="5" t="str">
        <f>IF(B1377="","",VLOOKUP(AC1377,Varsayımlar!$B:$Q,10,0))</f>
        <v/>
      </c>
      <c r="T1377" s="5" t="str">
        <f>IF(B1377="","",VLOOKUP(AC1377,Varsayımlar!$B:$Q,11,0))</f>
        <v/>
      </c>
      <c r="U1377" s="5" t="str">
        <f>IF(B1377="","",VLOOKUP(AC1377,Varsayımlar!$B:$Q,12,0))</f>
        <v/>
      </c>
      <c r="V1377" s="5" t="str">
        <f>IF(B1377="","",VLOOKUP(AC1377,Varsayımlar!$B:$Q,13,0))</f>
        <v/>
      </c>
      <c r="W1377" s="5" t="str">
        <f>IF(B1377="","",VLOOKUP(AC1377,Varsayımlar!$B:$Q,14,0))</f>
        <v/>
      </c>
      <c r="AA1377" s="5" t="str">
        <f>IF(B1377="","",VLOOKUP(AC1377,Varsayımlar!$B:$Q,15,0))</f>
        <v/>
      </c>
      <c r="AB1377" s="5" t="str">
        <f>IF(B1377="","",VLOOKUP(AC1377,Varsayımlar!$B:$Q,16,0))</f>
        <v/>
      </c>
      <c r="AC1377" s="5" t="str">
        <f t="shared" si="34"/>
        <v/>
      </c>
    </row>
    <row r="1378" spans="2:29" hidden="1" x14ac:dyDescent="0.25">
      <c r="C1378" s="3" t="str">
        <f>IF(B1378="","",VLOOKUP(AC1378,Varsayımlar!$B:$Q,3,0))</f>
        <v/>
      </c>
      <c r="H1378" s="2" t="str">
        <f>IF(B1378="","",VLOOKUP(AC1378,Varsayımlar!$B:$Q,5,0))</f>
        <v/>
      </c>
      <c r="J1378" s="2" t="str">
        <f>IF(B1378="","",VLOOKUP(AC1378,Varsayımlar!$B:$Q,6,0))</f>
        <v/>
      </c>
      <c r="P1378" s="2" t="str">
        <f>IF(B1378="","",VLOOKUP(AC1378,Varsayımlar!$B:$Q,7,0)*K1378)</f>
        <v/>
      </c>
      <c r="Q1378" s="2" t="str">
        <f>IF(B1378="","",VLOOKUP(AC1378,Varsayımlar!$B:$Q,8,0))</f>
        <v/>
      </c>
      <c r="R1378" s="2" t="str">
        <f>IF(B1378="","",VLOOKUP(AC1378,Varsayımlar!$B:$Q,9,0))</f>
        <v/>
      </c>
      <c r="S1378" s="2" t="str">
        <f>IF(B1378="","",VLOOKUP(AC1378,Varsayımlar!$B:$Q,10,0))</f>
        <v/>
      </c>
      <c r="T1378" s="2" t="str">
        <f>IF(B1378="","",VLOOKUP(AC1378,Varsayımlar!$B:$Q,11,0))</f>
        <v/>
      </c>
      <c r="U1378" s="2" t="str">
        <f>IF(B1378="","",VLOOKUP(AC1378,Varsayımlar!$B:$Q,12,0))</f>
        <v/>
      </c>
      <c r="V1378" s="2" t="str">
        <f>IF(B1378="","",VLOOKUP(AC1378,Varsayımlar!$B:$Q,13,0))</f>
        <v/>
      </c>
      <c r="W1378" s="2" t="str">
        <f>IF(B1378="","",VLOOKUP(AC1378,Varsayımlar!$B:$Q,14,0))</f>
        <v/>
      </c>
      <c r="AA1378" s="2" t="str">
        <f>IF(B1378="","",VLOOKUP(AC1378,Varsayımlar!$B:$Q,15,0))</f>
        <v/>
      </c>
      <c r="AB1378" s="2" t="str">
        <f>IF(B1378="","",VLOOKUP(AC1378,Varsayımlar!$B:$Q,16,0))</f>
        <v/>
      </c>
      <c r="AC1378" s="2" t="str">
        <f t="shared" si="34"/>
        <v/>
      </c>
    </row>
    <row r="1379" spans="2:29" hidden="1" x14ac:dyDescent="0.25">
      <c r="B1379" s="6"/>
      <c r="C1379" s="7" t="str">
        <f>IF(B1379="","",VLOOKUP(AC1379,Varsayımlar!$B:$Q,3,0))</f>
        <v/>
      </c>
      <c r="D1379" s="7"/>
      <c r="H1379" s="5" t="str">
        <f>IF(B1379="","",VLOOKUP(AC1379,Varsayımlar!$B:$Q,5,0))</f>
        <v/>
      </c>
      <c r="I1379" s="5"/>
      <c r="J1379" s="5" t="str">
        <f>IF(B1379="","",VLOOKUP(AC1379,Varsayımlar!$B:$Q,6,0))</f>
        <v/>
      </c>
      <c r="P1379" s="5" t="str">
        <f>IF(B1379="","",VLOOKUP(AC1379,Varsayımlar!$B:$Q,7,0)*K1379)</f>
        <v/>
      </c>
      <c r="Q1379" s="5" t="str">
        <f>IF(B1379="","",VLOOKUP(AC1379,Varsayımlar!$B:$Q,8,0))</f>
        <v/>
      </c>
      <c r="R1379" s="5" t="str">
        <f>IF(B1379="","",VLOOKUP(AC1379,Varsayımlar!$B:$Q,9,0))</f>
        <v/>
      </c>
      <c r="S1379" s="5" t="str">
        <f>IF(B1379="","",VLOOKUP(AC1379,Varsayımlar!$B:$Q,10,0))</f>
        <v/>
      </c>
      <c r="T1379" s="5" t="str">
        <f>IF(B1379="","",VLOOKUP(AC1379,Varsayımlar!$B:$Q,11,0))</f>
        <v/>
      </c>
      <c r="U1379" s="5" t="str">
        <f>IF(B1379="","",VLOOKUP(AC1379,Varsayımlar!$B:$Q,12,0))</f>
        <v/>
      </c>
      <c r="V1379" s="5" t="str">
        <f>IF(B1379="","",VLOOKUP(AC1379,Varsayımlar!$B:$Q,13,0))</f>
        <v/>
      </c>
      <c r="W1379" s="5" t="str">
        <f>IF(B1379="","",VLOOKUP(AC1379,Varsayımlar!$B:$Q,14,0))</f>
        <v/>
      </c>
      <c r="AA1379" s="5" t="str">
        <f>IF(B1379="","",VLOOKUP(AC1379,Varsayımlar!$B:$Q,15,0))</f>
        <v/>
      </c>
      <c r="AB1379" s="5" t="str">
        <f>IF(B1379="","",VLOOKUP(AC1379,Varsayımlar!$B:$Q,16,0))</f>
        <v/>
      </c>
      <c r="AC1379" s="5" t="str">
        <f t="shared" si="34"/>
        <v/>
      </c>
    </row>
    <row r="1380" spans="2:29" hidden="1" x14ac:dyDescent="0.25">
      <c r="C1380" s="3" t="str">
        <f>IF(B1380="","",VLOOKUP(AC1380,Varsayımlar!$B:$Q,3,0))</f>
        <v/>
      </c>
      <c r="H1380" s="2" t="str">
        <f>IF(B1380="","",VLOOKUP(AC1380,Varsayımlar!$B:$Q,5,0))</f>
        <v/>
      </c>
      <c r="J1380" s="2" t="str">
        <f>IF(B1380="","",VLOOKUP(AC1380,Varsayımlar!$B:$Q,6,0))</f>
        <v/>
      </c>
      <c r="P1380" s="2" t="str">
        <f>IF(B1380="","",VLOOKUP(AC1380,Varsayımlar!$B:$Q,7,0)*K1380)</f>
        <v/>
      </c>
      <c r="Q1380" s="2" t="str">
        <f>IF(B1380="","",VLOOKUP(AC1380,Varsayımlar!$B:$Q,8,0))</f>
        <v/>
      </c>
      <c r="R1380" s="2" t="str">
        <f>IF(B1380="","",VLOOKUP(AC1380,Varsayımlar!$B:$Q,9,0))</f>
        <v/>
      </c>
      <c r="S1380" s="2" t="str">
        <f>IF(B1380="","",VLOOKUP(AC1380,Varsayımlar!$B:$Q,10,0))</f>
        <v/>
      </c>
      <c r="T1380" s="2" t="str">
        <f>IF(B1380="","",VLOOKUP(AC1380,Varsayımlar!$B:$Q,11,0))</f>
        <v/>
      </c>
      <c r="U1380" s="2" t="str">
        <f>IF(B1380="","",VLOOKUP(AC1380,Varsayımlar!$B:$Q,12,0))</f>
        <v/>
      </c>
      <c r="V1380" s="2" t="str">
        <f>IF(B1380="","",VLOOKUP(AC1380,Varsayımlar!$B:$Q,13,0))</f>
        <v/>
      </c>
      <c r="W1380" s="2" t="str">
        <f>IF(B1380="","",VLOOKUP(AC1380,Varsayımlar!$B:$Q,14,0))</f>
        <v/>
      </c>
      <c r="AA1380" s="2" t="str">
        <f>IF(B1380="","",VLOOKUP(AC1380,Varsayımlar!$B:$Q,15,0))</f>
        <v/>
      </c>
      <c r="AB1380" s="2" t="str">
        <f>IF(B1380="","",VLOOKUP(AC1380,Varsayımlar!$B:$Q,16,0))</f>
        <v/>
      </c>
      <c r="AC1380" s="2" t="str">
        <f t="shared" si="34"/>
        <v/>
      </c>
    </row>
    <row r="1381" spans="2:29" hidden="1" x14ac:dyDescent="0.25">
      <c r="B1381" s="6"/>
      <c r="C1381" s="7" t="str">
        <f>IF(B1381="","",VLOOKUP(AC1381,Varsayımlar!$B:$Q,3,0))</f>
        <v/>
      </c>
      <c r="D1381" s="7"/>
      <c r="H1381" s="5" t="str">
        <f>IF(B1381="","",VLOOKUP(AC1381,Varsayımlar!$B:$Q,5,0))</f>
        <v/>
      </c>
      <c r="I1381" s="5"/>
      <c r="J1381" s="5" t="str">
        <f>IF(B1381="","",VLOOKUP(AC1381,Varsayımlar!$B:$Q,6,0))</f>
        <v/>
      </c>
      <c r="P1381" s="5" t="str">
        <f>IF(B1381="","",VLOOKUP(AC1381,Varsayımlar!$B:$Q,7,0)*K1381)</f>
        <v/>
      </c>
      <c r="Q1381" s="5" t="str">
        <f>IF(B1381="","",VLOOKUP(AC1381,Varsayımlar!$B:$Q,8,0))</f>
        <v/>
      </c>
      <c r="R1381" s="5" t="str">
        <f>IF(B1381="","",VLOOKUP(AC1381,Varsayımlar!$B:$Q,9,0))</f>
        <v/>
      </c>
      <c r="S1381" s="5" t="str">
        <f>IF(B1381="","",VLOOKUP(AC1381,Varsayımlar!$B:$Q,10,0))</f>
        <v/>
      </c>
      <c r="T1381" s="5" t="str">
        <f>IF(B1381="","",VLOOKUP(AC1381,Varsayımlar!$B:$Q,11,0))</f>
        <v/>
      </c>
      <c r="U1381" s="5" t="str">
        <f>IF(B1381="","",VLOOKUP(AC1381,Varsayımlar!$B:$Q,12,0))</f>
        <v/>
      </c>
      <c r="V1381" s="5" t="str">
        <f>IF(B1381="","",VLOOKUP(AC1381,Varsayımlar!$B:$Q,13,0))</f>
        <v/>
      </c>
      <c r="W1381" s="5" t="str">
        <f>IF(B1381="","",VLOOKUP(AC1381,Varsayımlar!$B:$Q,14,0))</f>
        <v/>
      </c>
      <c r="AA1381" s="5" t="str">
        <f>IF(B1381="","",VLOOKUP(AC1381,Varsayımlar!$B:$Q,15,0))</f>
        <v/>
      </c>
      <c r="AB1381" s="5" t="str">
        <f>IF(B1381="","",VLOOKUP(AC1381,Varsayımlar!$B:$Q,16,0))</f>
        <v/>
      </c>
      <c r="AC1381" s="5" t="str">
        <f t="shared" si="34"/>
        <v/>
      </c>
    </row>
    <row r="1382" spans="2:29" hidden="1" x14ac:dyDescent="0.25">
      <c r="C1382" s="3" t="str">
        <f>IF(B1382="","",VLOOKUP(AC1382,Varsayımlar!$B:$Q,3,0))</f>
        <v/>
      </c>
      <c r="H1382" s="2" t="str">
        <f>IF(B1382="","",VLOOKUP(AC1382,Varsayımlar!$B:$Q,5,0))</f>
        <v/>
      </c>
      <c r="J1382" s="2" t="str">
        <f>IF(B1382="","",VLOOKUP(AC1382,Varsayımlar!$B:$Q,6,0))</f>
        <v/>
      </c>
      <c r="P1382" s="2" t="str">
        <f>IF(B1382="","",VLOOKUP(AC1382,Varsayımlar!$B:$Q,7,0)*K1382)</f>
        <v/>
      </c>
      <c r="Q1382" s="2" t="str">
        <f>IF(B1382="","",VLOOKUP(AC1382,Varsayımlar!$B:$Q,8,0))</f>
        <v/>
      </c>
      <c r="R1382" s="2" t="str">
        <f>IF(B1382="","",VLOOKUP(AC1382,Varsayımlar!$B:$Q,9,0))</f>
        <v/>
      </c>
      <c r="S1382" s="2" t="str">
        <f>IF(B1382="","",VLOOKUP(AC1382,Varsayımlar!$B:$Q,10,0))</f>
        <v/>
      </c>
      <c r="T1382" s="2" t="str">
        <f>IF(B1382="","",VLOOKUP(AC1382,Varsayımlar!$B:$Q,11,0))</f>
        <v/>
      </c>
      <c r="U1382" s="2" t="str">
        <f>IF(B1382="","",VLOOKUP(AC1382,Varsayımlar!$B:$Q,12,0))</f>
        <v/>
      </c>
      <c r="V1382" s="2" t="str">
        <f>IF(B1382="","",VLOOKUP(AC1382,Varsayımlar!$B:$Q,13,0))</f>
        <v/>
      </c>
      <c r="W1382" s="2" t="str">
        <f>IF(B1382="","",VLOOKUP(AC1382,Varsayımlar!$B:$Q,14,0))</f>
        <v/>
      </c>
      <c r="AA1382" s="2" t="str">
        <f>IF(B1382="","",VLOOKUP(AC1382,Varsayımlar!$B:$Q,15,0))</f>
        <v/>
      </c>
      <c r="AB1382" s="2" t="str">
        <f>IF(B1382="","",VLOOKUP(AC1382,Varsayımlar!$B:$Q,16,0))</f>
        <v/>
      </c>
      <c r="AC1382" s="2" t="str">
        <f t="shared" si="34"/>
        <v/>
      </c>
    </row>
    <row r="1383" spans="2:29" hidden="1" x14ac:dyDescent="0.25">
      <c r="B1383" s="6"/>
      <c r="C1383" s="7" t="str">
        <f>IF(B1383="","",VLOOKUP(AC1383,Varsayımlar!$B:$Q,3,0))</f>
        <v/>
      </c>
      <c r="D1383" s="7"/>
      <c r="H1383" s="5" t="str">
        <f>IF(B1383="","",VLOOKUP(AC1383,Varsayımlar!$B:$Q,5,0))</f>
        <v/>
      </c>
      <c r="I1383" s="5"/>
      <c r="J1383" s="5" t="str">
        <f>IF(B1383="","",VLOOKUP(AC1383,Varsayımlar!$B:$Q,6,0))</f>
        <v/>
      </c>
      <c r="P1383" s="5" t="str">
        <f>IF(B1383="","",VLOOKUP(AC1383,Varsayımlar!$B:$Q,7,0)*K1383)</f>
        <v/>
      </c>
      <c r="Q1383" s="5" t="str">
        <f>IF(B1383="","",VLOOKUP(AC1383,Varsayımlar!$B:$Q,8,0))</f>
        <v/>
      </c>
      <c r="R1383" s="5" t="str">
        <f>IF(B1383="","",VLOOKUP(AC1383,Varsayımlar!$B:$Q,9,0))</f>
        <v/>
      </c>
      <c r="S1383" s="5" t="str">
        <f>IF(B1383="","",VLOOKUP(AC1383,Varsayımlar!$B:$Q,10,0))</f>
        <v/>
      </c>
      <c r="T1383" s="5" t="str">
        <f>IF(B1383="","",VLOOKUP(AC1383,Varsayımlar!$B:$Q,11,0))</f>
        <v/>
      </c>
      <c r="U1383" s="5" t="str">
        <f>IF(B1383="","",VLOOKUP(AC1383,Varsayımlar!$B:$Q,12,0))</f>
        <v/>
      </c>
      <c r="V1383" s="5" t="str">
        <f>IF(B1383="","",VLOOKUP(AC1383,Varsayımlar!$B:$Q,13,0))</f>
        <v/>
      </c>
      <c r="W1383" s="5" t="str">
        <f>IF(B1383="","",VLOOKUP(AC1383,Varsayımlar!$B:$Q,14,0))</f>
        <v/>
      </c>
      <c r="AA1383" s="5" t="str">
        <f>IF(B1383="","",VLOOKUP(AC1383,Varsayımlar!$B:$Q,15,0))</f>
        <v/>
      </c>
      <c r="AB1383" s="5" t="str">
        <f>IF(B1383="","",VLOOKUP(AC1383,Varsayımlar!$B:$Q,16,0))</f>
        <v/>
      </c>
      <c r="AC1383" s="5" t="str">
        <f t="shared" si="34"/>
        <v/>
      </c>
    </row>
    <row r="1384" spans="2:29" hidden="1" x14ac:dyDescent="0.25">
      <c r="C1384" s="3" t="str">
        <f>IF(B1384="","",VLOOKUP(AC1384,Varsayımlar!$B:$Q,3,0))</f>
        <v/>
      </c>
      <c r="H1384" s="2" t="str">
        <f>IF(B1384="","",VLOOKUP(AC1384,Varsayımlar!$B:$Q,5,0))</f>
        <v/>
      </c>
      <c r="J1384" s="2" t="str">
        <f>IF(B1384="","",VLOOKUP(AC1384,Varsayımlar!$B:$Q,6,0))</f>
        <v/>
      </c>
      <c r="P1384" s="2" t="str">
        <f>IF(B1384="","",VLOOKUP(AC1384,Varsayımlar!$B:$Q,7,0)*K1384)</f>
        <v/>
      </c>
      <c r="Q1384" s="2" t="str">
        <f>IF(B1384="","",VLOOKUP(AC1384,Varsayımlar!$B:$Q,8,0))</f>
        <v/>
      </c>
      <c r="R1384" s="2" t="str">
        <f>IF(B1384="","",VLOOKUP(AC1384,Varsayımlar!$B:$Q,9,0))</f>
        <v/>
      </c>
      <c r="S1384" s="2" t="str">
        <f>IF(B1384="","",VLOOKUP(AC1384,Varsayımlar!$B:$Q,10,0))</f>
        <v/>
      </c>
      <c r="T1384" s="2" t="str">
        <f>IF(B1384="","",VLOOKUP(AC1384,Varsayımlar!$B:$Q,11,0))</f>
        <v/>
      </c>
      <c r="U1384" s="2" t="str">
        <f>IF(B1384="","",VLOOKUP(AC1384,Varsayımlar!$B:$Q,12,0))</f>
        <v/>
      </c>
      <c r="V1384" s="2" t="str">
        <f>IF(B1384="","",VLOOKUP(AC1384,Varsayımlar!$B:$Q,13,0))</f>
        <v/>
      </c>
      <c r="W1384" s="2" t="str">
        <f>IF(B1384="","",VLOOKUP(AC1384,Varsayımlar!$B:$Q,14,0))</f>
        <v/>
      </c>
      <c r="AA1384" s="2" t="str">
        <f>IF(B1384="","",VLOOKUP(AC1384,Varsayımlar!$B:$Q,15,0))</f>
        <v/>
      </c>
      <c r="AB1384" s="2" t="str">
        <f>IF(B1384="","",VLOOKUP(AC1384,Varsayımlar!$B:$Q,16,0))</f>
        <v/>
      </c>
      <c r="AC1384" s="2" t="str">
        <f t="shared" si="34"/>
        <v/>
      </c>
    </row>
    <row r="1385" spans="2:29" hidden="1" x14ac:dyDescent="0.25">
      <c r="B1385" s="6"/>
      <c r="C1385" s="7" t="str">
        <f>IF(B1385="","",VLOOKUP(AC1385,Varsayımlar!$B:$Q,3,0))</f>
        <v/>
      </c>
      <c r="D1385" s="7"/>
      <c r="H1385" s="5" t="str">
        <f>IF(B1385="","",VLOOKUP(AC1385,Varsayımlar!$B:$Q,5,0))</f>
        <v/>
      </c>
      <c r="I1385" s="5"/>
      <c r="J1385" s="5" t="str">
        <f>IF(B1385="","",VLOOKUP(AC1385,Varsayımlar!$B:$Q,6,0))</f>
        <v/>
      </c>
      <c r="P1385" s="5" t="str">
        <f>IF(B1385="","",VLOOKUP(AC1385,Varsayımlar!$B:$Q,7,0)*K1385)</f>
        <v/>
      </c>
      <c r="Q1385" s="5" t="str">
        <f>IF(B1385="","",VLOOKUP(AC1385,Varsayımlar!$B:$Q,8,0))</f>
        <v/>
      </c>
      <c r="R1385" s="5" t="str">
        <f>IF(B1385="","",VLOOKUP(AC1385,Varsayımlar!$B:$Q,9,0))</f>
        <v/>
      </c>
      <c r="S1385" s="5" t="str">
        <f>IF(B1385="","",VLOOKUP(AC1385,Varsayımlar!$B:$Q,10,0))</f>
        <v/>
      </c>
      <c r="T1385" s="5" t="str">
        <f>IF(B1385="","",VLOOKUP(AC1385,Varsayımlar!$B:$Q,11,0))</f>
        <v/>
      </c>
      <c r="U1385" s="5" t="str">
        <f>IF(B1385="","",VLOOKUP(AC1385,Varsayımlar!$B:$Q,12,0))</f>
        <v/>
      </c>
      <c r="V1385" s="5" t="str">
        <f>IF(B1385="","",VLOOKUP(AC1385,Varsayımlar!$B:$Q,13,0))</f>
        <v/>
      </c>
      <c r="W1385" s="5" t="str">
        <f>IF(B1385="","",VLOOKUP(AC1385,Varsayımlar!$B:$Q,14,0))</f>
        <v/>
      </c>
      <c r="AA1385" s="5" t="str">
        <f>IF(B1385="","",VLOOKUP(AC1385,Varsayımlar!$B:$Q,15,0))</f>
        <v/>
      </c>
      <c r="AB1385" s="5" t="str">
        <f>IF(B1385="","",VLOOKUP(AC1385,Varsayımlar!$B:$Q,16,0))</f>
        <v/>
      </c>
      <c r="AC1385" s="5" t="str">
        <f t="shared" si="34"/>
        <v/>
      </c>
    </row>
    <row r="1386" spans="2:29" hidden="1" x14ac:dyDescent="0.25">
      <c r="C1386" s="3" t="str">
        <f>IF(B1386="","",VLOOKUP(AC1386,Varsayımlar!$B:$Q,3,0))</f>
        <v/>
      </c>
      <c r="H1386" s="2" t="str">
        <f>IF(B1386="","",VLOOKUP(AC1386,Varsayımlar!$B:$Q,5,0))</f>
        <v/>
      </c>
      <c r="J1386" s="2" t="str">
        <f>IF(B1386="","",VLOOKUP(AC1386,Varsayımlar!$B:$Q,6,0))</f>
        <v/>
      </c>
      <c r="P1386" s="2" t="str">
        <f>IF(B1386="","",VLOOKUP(AC1386,Varsayımlar!$B:$Q,7,0)*K1386)</f>
        <v/>
      </c>
      <c r="Q1386" s="2" t="str">
        <f>IF(B1386="","",VLOOKUP(AC1386,Varsayımlar!$B:$Q,8,0))</f>
        <v/>
      </c>
      <c r="R1386" s="2" t="str">
        <f>IF(B1386="","",VLOOKUP(AC1386,Varsayımlar!$B:$Q,9,0))</f>
        <v/>
      </c>
      <c r="S1386" s="2" t="str">
        <f>IF(B1386="","",VLOOKUP(AC1386,Varsayımlar!$B:$Q,10,0))</f>
        <v/>
      </c>
      <c r="T1386" s="2" t="str">
        <f>IF(B1386="","",VLOOKUP(AC1386,Varsayımlar!$B:$Q,11,0))</f>
        <v/>
      </c>
      <c r="U1386" s="2" t="str">
        <f>IF(B1386="","",VLOOKUP(AC1386,Varsayımlar!$B:$Q,12,0))</f>
        <v/>
      </c>
      <c r="V1386" s="2" t="str">
        <f>IF(B1386="","",VLOOKUP(AC1386,Varsayımlar!$B:$Q,13,0))</f>
        <v/>
      </c>
      <c r="W1386" s="2" t="str">
        <f>IF(B1386="","",VLOOKUP(AC1386,Varsayımlar!$B:$Q,14,0))</f>
        <v/>
      </c>
      <c r="AA1386" s="2" t="str">
        <f>IF(B1386="","",VLOOKUP(AC1386,Varsayımlar!$B:$Q,15,0))</f>
        <v/>
      </c>
      <c r="AB1386" s="2" t="str">
        <f>IF(B1386="","",VLOOKUP(AC1386,Varsayımlar!$B:$Q,16,0))</f>
        <v/>
      </c>
      <c r="AC1386" s="2" t="str">
        <f t="shared" si="34"/>
        <v/>
      </c>
    </row>
    <row r="1387" spans="2:29" hidden="1" x14ac:dyDescent="0.25">
      <c r="B1387" s="6"/>
      <c r="C1387" s="7" t="str">
        <f>IF(B1387="","",VLOOKUP(AC1387,Varsayımlar!$B:$Q,3,0))</f>
        <v/>
      </c>
      <c r="D1387" s="7"/>
      <c r="H1387" s="5" t="str">
        <f>IF(B1387="","",VLOOKUP(AC1387,Varsayımlar!$B:$Q,5,0))</f>
        <v/>
      </c>
      <c r="I1387" s="5"/>
      <c r="J1387" s="5" t="str">
        <f>IF(B1387="","",VLOOKUP(AC1387,Varsayımlar!$B:$Q,6,0))</f>
        <v/>
      </c>
      <c r="P1387" s="5" t="str">
        <f>IF(B1387="","",VLOOKUP(AC1387,Varsayımlar!$B:$Q,7,0)*K1387)</f>
        <v/>
      </c>
      <c r="Q1387" s="5" t="str">
        <f>IF(B1387="","",VLOOKUP(AC1387,Varsayımlar!$B:$Q,8,0))</f>
        <v/>
      </c>
      <c r="R1387" s="5" t="str">
        <f>IF(B1387="","",VLOOKUP(AC1387,Varsayımlar!$B:$Q,9,0))</f>
        <v/>
      </c>
      <c r="S1387" s="5" t="str">
        <f>IF(B1387="","",VLOOKUP(AC1387,Varsayımlar!$B:$Q,10,0))</f>
        <v/>
      </c>
      <c r="T1387" s="5" t="str">
        <f>IF(B1387="","",VLOOKUP(AC1387,Varsayımlar!$B:$Q,11,0))</f>
        <v/>
      </c>
      <c r="U1387" s="5" t="str">
        <f>IF(B1387="","",VLOOKUP(AC1387,Varsayımlar!$B:$Q,12,0))</f>
        <v/>
      </c>
      <c r="V1387" s="5" t="str">
        <f>IF(B1387="","",VLOOKUP(AC1387,Varsayımlar!$B:$Q,13,0))</f>
        <v/>
      </c>
      <c r="W1387" s="5" t="str">
        <f>IF(B1387="","",VLOOKUP(AC1387,Varsayımlar!$B:$Q,14,0))</f>
        <v/>
      </c>
      <c r="AA1387" s="5" t="str">
        <f>IF(B1387="","",VLOOKUP(AC1387,Varsayımlar!$B:$Q,15,0))</f>
        <v/>
      </c>
      <c r="AB1387" s="5" t="str">
        <f>IF(B1387="","",VLOOKUP(AC1387,Varsayımlar!$B:$Q,16,0))</f>
        <v/>
      </c>
      <c r="AC1387" s="5" t="str">
        <f t="shared" si="34"/>
        <v/>
      </c>
    </row>
    <row r="1388" spans="2:29" hidden="1" x14ac:dyDescent="0.25">
      <c r="C1388" s="3" t="str">
        <f>IF(B1388="","",VLOOKUP(AC1388,Varsayımlar!$B:$Q,3,0))</f>
        <v/>
      </c>
      <c r="H1388" s="2" t="str">
        <f>IF(B1388="","",VLOOKUP(AC1388,Varsayımlar!$B:$Q,5,0))</f>
        <v/>
      </c>
      <c r="J1388" s="2" t="str">
        <f>IF(B1388="","",VLOOKUP(AC1388,Varsayımlar!$B:$Q,6,0))</f>
        <v/>
      </c>
      <c r="P1388" s="2" t="str">
        <f>IF(B1388="","",VLOOKUP(AC1388,Varsayımlar!$B:$Q,7,0)*K1388)</f>
        <v/>
      </c>
      <c r="Q1388" s="2" t="str">
        <f>IF(B1388="","",VLOOKUP(AC1388,Varsayımlar!$B:$Q,8,0))</f>
        <v/>
      </c>
      <c r="R1388" s="2" t="str">
        <f>IF(B1388="","",VLOOKUP(AC1388,Varsayımlar!$B:$Q,9,0))</f>
        <v/>
      </c>
      <c r="S1388" s="2" t="str">
        <f>IF(B1388="","",VLOOKUP(AC1388,Varsayımlar!$B:$Q,10,0))</f>
        <v/>
      </c>
      <c r="T1388" s="2" t="str">
        <f>IF(B1388="","",VLOOKUP(AC1388,Varsayımlar!$B:$Q,11,0))</f>
        <v/>
      </c>
      <c r="U1388" s="2" t="str">
        <f>IF(B1388="","",VLOOKUP(AC1388,Varsayımlar!$B:$Q,12,0))</f>
        <v/>
      </c>
      <c r="V1388" s="2" t="str">
        <f>IF(B1388="","",VLOOKUP(AC1388,Varsayımlar!$B:$Q,13,0))</f>
        <v/>
      </c>
      <c r="W1388" s="2" t="str">
        <f>IF(B1388="","",VLOOKUP(AC1388,Varsayımlar!$B:$Q,14,0))</f>
        <v/>
      </c>
      <c r="AA1388" s="2" t="str">
        <f>IF(B1388="","",VLOOKUP(AC1388,Varsayımlar!$B:$Q,15,0))</f>
        <v/>
      </c>
      <c r="AB1388" s="2" t="str">
        <f>IF(B1388="","",VLOOKUP(AC1388,Varsayımlar!$B:$Q,16,0))</f>
        <v/>
      </c>
      <c r="AC1388" s="2" t="str">
        <f t="shared" si="34"/>
        <v/>
      </c>
    </row>
    <row r="1389" spans="2:29" hidden="1" x14ac:dyDescent="0.25">
      <c r="B1389" s="6"/>
      <c r="C1389" s="7" t="str">
        <f>IF(B1389="","",VLOOKUP(AC1389,Varsayımlar!$B:$Q,3,0))</f>
        <v/>
      </c>
      <c r="D1389" s="7"/>
      <c r="H1389" s="5" t="str">
        <f>IF(B1389="","",VLOOKUP(AC1389,Varsayımlar!$B:$Q,5,0))</f>
        <v/>
      </c>
      <c r="I1389" s="5"/>
      <c r="J1389" s="5" t="str">
        <f>IF(B1389="","",VLOOKUP(AC1389,Varsayımlar!$B:$Q,6,0))</f>
        <v/>
      </c>
      <c r="P1389" s="5" t="str">
        <f>IF(B1389="","",VLOOKUP(AC1389,Varsayımlar!$B:$Q,7,0)*K1389)</f>
        <v/>
      </c>
      <c r="Q1389" s="5" t="str">
        <f>IF(B1389="","",VLOOKUP(AC1389,Varsayımlar!$B:$Q,8,0))</f>
        <v/>
      </c>
      <c r="R1389" s="5" t="str">
        <f>IF(B1389="","",VLOOKUP(AC1389,Varsayımlar!$B:$Q,9,0))</f>
        <v/>
      </c>
      <c r="S1389" s="5" t="str">
        <f>IF(B1389="","",VLOOKUP(AC1389,Varsayımlar!$B:$Q,10,0))</f>
        <v/>
      </c>
      <c r="T1389" s="5" t="str">
        <f>IF(B1389="","",VLOOKUP(AC1389,Varsayımlar!$B:$Q,11,0))</f>
        <v/>
      </c>
      <c r="U1389" s="5" t="str">
        <f>IF(B1389="","",VLOOKUP(AC1389,Varsayımlar!$B:$Q,12,0))</f>
        <v/>
      </c>
      <c r="V1389" s="5" t="str">
        <f>IF(B1389="","",VLOOKUP(AC1389,Varsayımlar!$B:$Q,13,0))</f>
        <v/>
      </c>
      <c r="W1389" s="5" t="str">
        <f>IF(B1389="","",VLOOKUP(AC1389,Varsayımlar!$B:$Q,14,0))</f>
        <v/>
      </c>
      <c r="AA1389" s="5" t="str">
        <f>IF(B1389="","",VLOOKUP(AC1389,Varsayımlar!$B:$Q,15,0))</f>
        <v/>
      </c>
      <c r="AB1389" s="5" t="str">
        <f>IF(B1389="","",VLOOKUP(AC1389,Varsayımlar!$B:$Q,16,0))</f>
        <v/>
      </c>
      <c r="AC1389" s="5" t="str">
        <f t="shared" si="34"/>
        <v/>
      </c>
    </row>
    <row r="1390" spans="2:29" hidden="1" x14ac:dyDescent="0.25">
      <c r="C1390" s="3" t="str">
        <f>IF(B1390="","",VLOOKUP(AC1390,Varsayımlar!$B:$Q,3,0))</f>
        <v/>
      </c>
      <c r="H1390" s="2" t="str">
        <f>IF(B1390="","",VLOOKUP(AC1390,Varsayımlar!$B:$Q,5,0))</f>
        <v/>
      </c>
      <c r="J1390" s="2" t="str">
        <f>IF(B1390="","",VLOOKUP(AC1390,Varsayımlar!$B:$Q,6,0))</f>
        <v/>
      </c>
      <c r="P1390" s="2" t="str">
        <f>IF(B1390="","",VLOOKUP(AC1390,Varsayımlar!$B:$Q,7,0)*K1390)</f>
        <v/>
      </c>
      <c r="Q1390" s="2" t="str">
        <f>IF(B1390="","",VLOOKUP(AC1390,Varsayımlar!$B:$Q,8,0))</f>
        <v/>
      </c>
      <c r="R1390" s="2" t="str">
        <f>IF(B1390="","",VLOOKUP(AC1390,Varsayımlar!$B:$Q,9,0))</f>
        <v/>
      </c>
      <c r="S1390" s="2" t="str">
        <f>IF(B1390="","",VLOOKUP(AC1390,Varsayımlar!$B:$Q,10,0))</f>
        <v/>
      </c>
      <c r="T1390" s="2" t="str">
        <f>IF(B1390="","",VLOOKUP(AC1390,Varsayımlar!$B:$Q,11,0))</f>
        <v/>
      </c>
      <c r="U1390" s="2" t="str">
        <f>IF(B1390="","",VLOOKUP(AC1390,Varsayımlar!$B:$Q,12,0))</f>
        <v/>
      </c>
      <c r="V1390" s="2" t="str">
        <f>IF(B1390="","",VLOOKUP(AC1390,Varsayımlar!$B:$Q,13,0))</f>
        <v/>
      </c>
      <c r="W1390" s="2" t="str">
        <f>IF(B1390="","",VLOOKUP(AC1390,Varsayımlar!$B:$Q,14,0))</f>
        <v/>
      </c>
      <c r="AA1390" s="2" t="str">
        <f>IF(B1390="","",VLOOKUP(AC1390,Varsayımlar!$B:$Q,15,0))</f>
        <v/>
      </c>
      <c r="AB1390" s="2" t="str">
        <f>IF(B1390="","",VLOOKUP(AC1390,Varsayımlar!$B:$Q,16,0))</f>
        <v/>
      </c>
      <c r="AC1390" s="2" t="str">
        <f t="shared" si="34"/>
        <v/>
      </c>
    </row>
    <row r="1391" spans="2:29" hidden="1" x14ac:dyDescent="0.25">
      <c r="B1391" s="6"/>
      <c r="C1391" s="7" t="str">
        <f>IF(B1391="","",VLOOKUP(AC1391,Varsayımlar!$B:$Q,3,0))</f>
        <v/>
      </c>
      <c r="D1391" s="7"/>
      <c r="H1391" s="5" t="str">
        <f>IF(B1391="","",VLOOKUP(AC1391,Varsayımlar!$B:$Q,5,0))</f>
        <v/>
      </c>
      <c r="I1391" s="5"/>
      <c r="J1391" s="5" t="str">
        <f>IF(B1391="","",VLOOKUP(AC1391,Varsayımlar!$B:$Q,6,0))</f>
        <v/>
      </c>
      <c r="P1391" s="5" t="str">
        <f>IF(B1391="","",VLOOKUP(AC1391,Varsayımlar!$B:$Q,7,0)*K1391)</f>
        <v/>
      </c>
      <c r="Q1391" s="5" t="str">
        <f>IF(B1391="","",VLOOKUP(AC1391,Varsayımlar!$B:$Q,8,0))</f>
        <v/>
      </c>
      <c r="R1391" s="5" t="str">
        <f>IF(B1391="","",VLOOKUP(AC1391,Varsayımlar!$B:$Q,9,0))</f>
        <v/>
      </c>
      <c r="S1391" s="5" t="str">
        <f>IF(B1391="","",VLOOKUP(AC1391,Varsayımlar!$B:$Q,10,0))</f>
        <v/>
      </c>
      <c r="T1391" s="5" t="str">
        <f>IF(B1391="","",VLOOKUP(AC1391,Varsayımlar!$B:$Q,11,0))</f>
        <v/>
      </c>
      <c r="U1391" s="5" t="str">
        <f>IF(B1391="","",VLOOKUP(AC1391,Varsayımlar!$B:$Q,12,0))</f>
        <v/>
      </c>
      <c r="V1391" s="5" t="str">
        <f>IF(B1391="","",VLOOKUP(AC1391,Varsayımlar!$B:$Q,13,0))</f>
        <v/>
      </c>
      <c r="W1391" s="5" t="str">
        <f>IF(B1391="","",VLOOKUP(AC1391,Varsayımlar!$B:$Q,14,0))</f>
        <v/>
      </c>
      <c r="AA1391" s="5" t="str">
        <f>IF(B1391="","",VLOOKUP(AC1391,Varsayımlar!$B:$Q,15,0))</f>
        <v/>
      </c>
      <c r="AB1391" s="5" t="str">
        <f>IF(B1391="","",VLOOKUP(AC1391,Varsayımlar!$B:$Q,16,0))</f>
        <v/>
      </c>
      <c r="AC1391" s="5" t="str">
        <f t="shared" si="34"/>
        <v/>
      </c>
    </row>
    <row r="1392" spans="2:29" hidden="1" x14ac:dyDescent="0.25">
      <c r="C1392" s="3" t="str">
        <f>IF(B1392="","",VLOOKUP(AC1392,Varsayımlar!$B:$Q,3,0))</f>
        <v/>
      </c>
      <c r="H1392" s="2" t="str">
        <f>IF(B1392="","",VLOOKUP(AC1392,Varsayımlar!$B:$Q,5,0))</f>
        <v/>
      </c>
      <c r="J1392" s="2" t="str">
        <f>IF(B1392="","",VLOOKUP(AC1392,Varsayımlar!$B:$Q,6,0))</f>
        <v/>
      </c>
      <c r="P1392" s="2" t="str">
        <f>IF(B1392="","",VLOOKUP(AC1392,Varsayımlar!$B:$Q,7,0)*K1392)</f>
        <v/>
      </c>
      <c r="Q1392" s="2" t="str">
        <f>IF(B1392="","",VLOOKUP(AC1392,Varsayımlar!$B:$Q,8,0))</f>
        <v/>
      </c>
      <c r="R1392" s="2" t="str">
        <f>IF(B1392="","",VLOOKUP(AC1392,Varsayımlar!$B:$Q,9,0))</f>
        <v/>
      </c>
      <c r="S1392" s="2" t="str">
        <f>IF(B1392="","",VLOOKUP(AC1392,Varsayımlar!$B:$Q,10,0))</f>
        <v/>
      </c>
      <c r="T1392" s="2" t="str">
        <f>IF(B1392="","",VLOOKUP(AC1392,Varsayımlar!$B:$Q,11,0))</f>
        <v/>
      </c>
      <c r="U1392" s="2" t="str">
        <f>IF(B1392="","",VLOOKUP(AC1392,Varsayımlar!$B:$Q,12,0))</f>
        <v/>
      </c>
      <c r="V1392" s="2" t="str">
        <f>IF(B1392="","",VLOOKUP(AC1392,Varsayımlar!$B:$Q,13,0))</f>
        <v/>
      </c>
      <c r="W1392" s="2" t="str">
        <f>IF(B1392="","",VLOOKUP(AC1392,Varsayımlar!$B:$Q,14,0))</f>
        <v/>
      </c>
      <c r="AA1392" s="2" t="str">
        <f>IF(B1392="","",VLOOKUP(AC1392,Varsayımlar!$B:$Q,15,0))</f>
        <v/>
      </c>
      <c r="AB1392" s="2" t="str">
        <f>IF(B1392="","",VLOOKUP(AC1392,Varsayımlar!$B:$Q,16,0))</f>
        <v/>
      </c>
      <c r="AC1392" s="2" t="str">
        <f t="shared" si="34"/>
        <v/>
      </c>
    </row>
    <row r="1393" spans="2:29" hidden="1" x14ac:dyDescent="0.25">
      <c r="B1393" s="6"/>
      <c r="C1393" s="7" t="str">
        <f>IF(B1393="","",VLOOKUP(AC1393,Varsayımlar!$B:$Q,3,0))</f>
        <v/>
      </c>
      <c r="D1393" s="7"/>
      <c r="H1393" s="5" t="str">
        <f>IF(B1393="","",VLOOKUP(AC1393,Varsayımlar!$B:$Q,5,0))</f>
        <v/>
      </c>
      <c r="I1393" s="5"/>
      <c r="J1393" s="5" t="str">
        <f>IF(B1393="","",VLOOKUP(AC1393,Varsayımlar!$B:$Q,6,0))</f>
        <v/>
      </c>
      <c r="P1393" s="5" t="str">
        <f>IF(B1393="","",VLOOKUP(AC1393,Varsayımlar!$B:$Q,7,0)*K1393)</f>
        <v/>
      </c>
      <c r="Q1393" s="5" t="str">
        <f>IF(B1393="","",VLOOKUP(AC1393,Varsayımlar!$B:$Q,8,0))</f>
        <v/>
      </c>
      <c r="R1393" s="5" t="str">
        <f>IF(B1393="","",VLOOKUP(AC1393,Varsayımlar!$B:$Q,9,0))</f>
        <v/>
      </c>
      <c r="S1393" s="5" t="str">
        <f>IF(B1393="","",VLOOKUP(AC1393,Varsayımlar!$B:$Q,10,0))</f>
        <v/>
      </c>
      <c r="T1393" s="5" t="str">
        <f>IF(B1393="","",VLOOKUP(AC1393,Varsayımlar!$B:$Q,11,0))</f>
        <v/>
      </c>
      <c r="U1393" s="5" t="str">
        <f>IF(B1393="","",VLOOKUP(AC1393,Varsayımlar!$B:$Q,12,0))</f>
        <v/>
      </c>
      <c r="V1393" s="5" t="str">
        <f>IF(B1393="","",VLOOKUP(AC1393,Varsayımlar!$B:$Q,13,0))</f>
        <v/>
      </c>
      <c r="W1393" s="5" t="str">
        <f>IF(B1393="","",VLOOKUP(AC1393,Varsayımlar!$B:$Q,14,0))</f>
        <v/>
      </c>
      <c r="AA1393" s="5" t="str">
        <f>IF(B1393="","",VLOOKUP(AC1393,Varsayımlar!$B:$Q,15,0))</f>
        <v/>
      </c>
      <c r="AB1393" s="5" t="str">
        <f>IF(B1393="","",VLOOKUP(AC1393,Varsayımlar!$B:$Q,16,0))</f>
        <v/>
      </c>
      <c r="AC1393" s="5" t="str">
        <f t="shared" si="34"/>
        <v/>
      </c>
    </row>
    <row r="1394" spans="2:29" hidden="1" x14ac:dyDescent="0.25">
      <c r="C1394" s="3" t="str">
        <f>IF(B1394="","",VLOOKUP(AC1394,Varsayımlar!$B:$Q,3,0))</f>
        <v/>
      </c>
      <c r="H1394" s="2" t="str">
        <f>IF(B1394="","",VLOOKUP(AC1394,Varsayımlar!$B:$Q,5,0))</f>
        <v/>
      </c>
      <c r="J1394" s="2" t="str">
        <f>IF(B1394="","",VLOOKUP(AC1394,Varsayımlar!$B:$Q,6,0))</f>
        <v/>
      </c>
      <c r="P1394" s="2" t="str">
        <f>IF(B1394="","",VLOOKUP(AC1394,Varsayımlar!$B:$Q,7,0)*K1394)</f>
        <v/>
      </c>
      <c r="Q1394" s="2" t="str">
        <f>IF(B1394="","",VLOOKUP(AC1394,Varsayımlar!$B:$Q,8,0))</f>
        <v/>
      </c>
      <c r="R1394" s="2" t="str">
        <f>IF(B1394="","",VLOOKUP(AC1394,Varsayımlar!$B:$Q,9,0))</f>
        <v/>
      </c>
      <c r="S1394" s="2" t="str">
        <f>IF(B1394="","",VLOOKUP(AC1394,Varsayımlar!$B:$Q,10,0))</f>
        <v/>
      </c>
      <c r="T1394" s="2" t="str">
        <f>IF(B1394="","",VLOOKUP(AC1394,Varsayımlar!$B:$Q,11,0))</f>
        <v/>
      </c>
      <c r="U1394" s="2" t="str">
        <f>IF(B1394="","",VLOOKUP(AC1394,Varsayımlar!$B:$Q,12,0))</f>
        <v/>
      </c>
      <c r="V1394" s="2" t="str">
        <f>IF(B1394="","",VLOOKUP(AC1394,Varsayımlar!$B:$Q,13,0))</f>
        <v/>
      </c>
      <c r="W1394" s="2" t="str">
        <f>IF(B1394="","",VLOOKUP(AC1394,Varsayımlar!$B:$Q,14,0))</f>
        <v/>
      </c>
      <c r="AA1394" s="2" t="str">
        <f>IF(B1394="","",VLOOKUP(AC1394,Varsayımlar!$B:$Q,15,0))</f>
        <v/>
      </c>
      <c r="AB1394" s="2" t="str">
        <f>IF(B1394="","",VLOOKUP(AC1394,Varsayımlar!$B:$Q,16,0))</f>
        <v/>
      </c>
      <c r="AC1394" s="2" t="str">
        <f t="shared" si="34"/>
        <v/>
      </c>
    </row>
    <row r="1395" spans="2:29" hidden="1" x14ac:dyDescent="0.25">
      <c r="B1395" s="6"/>
      <c r="C1395" s="7" t="str">
        <f>IF(B1395="","",VLOOKUP(AC1395,Varsayımlar!$B:$Q,3,0))</f>
        <v/>
      </c>
      <c r="D1395" s="7"/>
      <c r="H1395" s="5" t="str">
        <f>IF(B1395="","",VLOOKUP(AC1395,Varsayımlar!$B:$Q,5,0))</f>
        <v/>
      </c>
      <c r="I1395" s="5"/>
      <c r="J1395" s="5" t="str">
        <f>IF(B1395="","",VLOOKUP(AC1395,Varsayımlar!$B:$Q,6,0))</f>
        <v/>
      </c>
      <c r="P1395" s="5" t="str">
        <f>IF(B1395="","",VLOOKUP(AC1395,Varsayımlar!$B:$Q,7,0)*K1395)</f>
        <v/>
      </c>
      <c r="Q1395" s="5" t="str">
        <f>IF(B1395="","",VLOOKUP(AC1395,Varsayımlar!$B:$Q,8,0))</f>
        <v/>
      </c>
      <c r="R1395" s="5" t="str">
        <f>IF(B1395="","",VLOOKUP(AC1395,Varsayımlar!$B:$Q,9,0))</f>
        <v/>
      </c>
      <c r="S1395" s="5" t="str">
        <f>IF(B1395="","",VLOOKUP(AC1395,Varsayımlar!$B:$Q,10,0))</f>
        <v/>
      </c>
      <c r="T1395" s="5" t="str">
        <f>IF(B1395="","",VLOOKUP(AC1395,Varsayımlar!$B:$Q,11,0))</f>
        <v/>
      </c>
      <c r="U1395" s="5" t="str">
        <f>IF(B1395="","",VLOOKUP(AC1395,Varsayımlar!$B:$Q,12,0))</f>
        <v/>
      </c>
      <c r="V1395" s="5" t="str">
        <f>IF(B1395="","",VLOOKUP(AC1395,Varsayımlar!$B:$Q,13,0))</f>
        <v/>
      </c>
      <c r="W1395" s="5" t="str">
        <f>IF(B1395="","",VLOOKUP(AC1395,Varsayımlar!$B:$Q,14,0))</f>
        <v/>
      </c>
      <c r="AA1395" s="5" t="str">
        <f>IF(B1395="","",VLOOKUP(AC1395,Varsayımlar!$B:$Q,15,0))</f>
        <v/>
      </c>
      <c r="AB1395" s="5" t="str">
        <f>IF(B1395="","",VLOOKUP(AC1395,Varsayımlar!$B:$Q,16,0))</f>
        <v/>
      </c>
      <c r="AC1395" s="5" t="str">
        <f t="shared" si="34"/>
        <v/>
      </c>
    </row>
    <row r="1396" spans="2:29" hidden="1" x14ac:dyDescent="0.25">
      <c r="C1396" s="3" t="str">
        <f>IF(B1396="","",VLOOKUP(AC1396,Varsayımlar!$B:$Q,3,0))</f>
        <v/>
      </c>
      <c r="H1396" s="2" t="str">
        <f>IF(B1396="","",VLOOKUP(AC1396,Varsayımlar!$B:$Q,5,0))</f>
        <v/>
      </c>
      <c r="J1396" s="2" t="str">
        <f>IF(B1396="","",VLOOKUP(AC1396,Varsayımlar!$B:$Q,6,0))</f>
        <v/>
      </c>
      <c r="P1396" s="2" t="str">
        <f>IF(B1396="","",VLOOKUP(AC1396,Varsayımlar!$B:$Q,7,0)*K1396)</f>
        <v/>
      </c>
      <c r="Q1396" s="2" t="str">
        <f>IF(B1396="","",VLOOKUP(AC1396,Varsayımlar!$B:$Q,8,0))</f>
        <v/>
      </c>
      <c r="R1396" s="2" t="str">
        <f>IF(B1396="","",VLOOKUP(AC1396,Varsayımlar!$B:$Q,9,0))</f>
        <v/>
      </c>
      <c r="S1396" s="2" t="str">
        <f>IF(B1396="","",VLOOKUP(AC1396,Varsayımlar!$B:$Q,10,0))</f>
        <v/>
      </c>
      <c r="T1396" s="2" t="str">
        <f>IF(B1396="","",VLOOKUP(AC1396,Varsayımlar!$B:$Q,11,0))</f>
        <v/>
      </c>
      <c r="AA1396" s="2" t="str">
        <f>IF(B1396="","",VLOOKUP(AC1396,Varsayımlar!$B:$Q,15,0))</f>
        <v/>
      </c>
      <c r="AB1396" s="2" t="str">
        <f>IF(B1396="","",VLOOKUP(AC1396,Varsayımlar!$B:$Q,16,0))</f>
        <v/>
      </c>
      <c r="AC1396" s="2" t="str">
        <f t="shared" si="34"/>
        <v/>
      </c>
    </row>
    <row r="1397" spans="2:29" x14ac:dyDescent="0.25"/>
    <row r="1398" spans="2:29" x14ac:dyDescent="0.25"/>
    <row r="1399" spans="2:29" x14ac:dyDescent="0.25"/>
    <row r="1400" spans="2:29" x14ac:dyDescent="0.25"/>
  </sheetData>
  <mergeCells count="5">
    <mergeCell ref="A1:AB1"/>
    <mergeCell ref="A2:Z2"/>
    <mergeCell ref="A25:AB25"/>
    <mergeCell ref="A39:AB39"/>
    <mergeCell ref="A17:AB17"/>
  </mergeCells>
  <pageMargins left="0.70866141732283472" right="0.70866141732283472" top="0.74803149606299213" bottom="0.74803149606299213" header="0.31496062992125984" footer="0.31496062992125984"/>
  <pageSetup paperSize="9" scale="34" fitToHeight="3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394"/>
  <sheetViews>
    <sheetView topLeftCell="A34" zoomScale="77" zoomScaleNormal="77" workbookViewId="0">
      <selection activeCell="Y43" sqref="Y43"/>
    </sheetView>
  </sheetViews>
  <sheetFormatPr defaultRowHeight="15.75" zeroHeight="1" x14ac:dyDescent="0.25"/>
  <cols>
    <col min="1" max="1" width="5.42578125" style="2" bestFit="1" customWidth="1"/>
    <col min="2" max="2" width="21.7109375" style="2" customWidth="1"/>
    <col min="3" max="3" width="17.28515625" style="3" customWidth="1"/>
    <col min="4" max="4" width="10.28515625" style="3" customWidth="1"/>
    <col min="5" max="5" width="38.85546875" style="3" customWidth="1"/>
    <col min="6" max="6" width="14" style="2" customWidth="1"/>
    <col min="7" max="7" width="22.42578125" style="2" customWidth="1"/>
    <col min="8" max="8" width="30.7109375" style="2" customWidth="1"/>
    <col min="9" max="9" width="12.42578125" style="2" customWidth="1"/>
    <col min="10" max="10" width="10.28515625" style="2" bestFit="1" customWidth="1"/>
    <col min="11" max="11" width="14" style="2" bestFit="1" customWidth="1"/>
    <col min="12" max="12" width="11" style="2" customWidth="1"/>
    <col min="13" max="15" width="12.85546875" style="2" customWidth="1"/>
    <col min="16" max="16" width="11.7109375" style="2" customWidth="1"/>
    <col min="17" max="17" width="6.42578125" style="2" bestFit="1" customWidth="1"/>
    <col min="18" max="18" width="12.5703125" style="2" customWidth="1"/>
    <col min="19" max="19" width="7" style="2" bestFit="1" customWidth="1"/>
    <col min="20" max="20" width="8.42578125" style="2" bestFit="1" customWidth="1"/>
    <col min="21" max="21" width="9.5703125" style="2" bestFit="1" customWidth="1"/>
    <col min="22" max="22" width="10.85546875" style="2" bestFit="1" customWidth="1"/>
    <col min="23" max="23" width="7.28515625" style="2" customWidth="1"/>
    <col min="24" max="25" width="12.28515625" style="2" bestFit="1" customWidth="1"/>
    <col min="26" max="26" width="14" style="2" customWidth="1"/>
    <col min="27" max="27" width="20.140625" style="2" customWidth="1"/>
    <col min="28" max="29" width="20.85546875" style="2" customWidth="1"/>
    <col min="30" max="30" width="42.28515625" style="2" customWidth="1"/>
    <col min="31" max="31" width="7" style="2" customWidth="1"/>
    <col min="32" max="16384" width="9.140625" style="2"/>
  </cols>
  <sheetData>
    <row r="1" spans="1:31" ht="31.5" customHeight="1" x14ac:dyDescent="0.25">
      <c r="A1" s="191" t="s">
        <v>139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52"/>
    </row>
    <row r="2" spans="1:31" ht="25.5" customHeight="1" x14ac:dyDescent="0.25">
      <c r="A2" s="192" t="s">
        <v>41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34">
        <v>46176</v>
      </c>
      <c r="AB2" s="35">
        <v>0.5625</v>
      </c>
      <c r="AC2" s="53"/>
    </row>
    <row r="3" spans="1:31" s="8" customFormat="1" ht="63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1.5" x14ac:dyDescent="0.25">
      <c r="A4" s="11" t="s">
        <v>29</v>
      </c>
      <c r="B4" s="18" t="s">
        <v>17</v>
      </c>
      <c r="C4" s="19">
        <f>IF(B4="","",VLOOKUP(AD4,Varsayımlar!$B:$Q,3,0))</f>
        <v>8698829380698</v>
      </c>
      <c r="D4" s="19"/>
      <c r="E4" s="19" t="s">
        <v>37</v>
      </c>
      <c r="F4" s="18" t="s">
        <v>44</v>
      </c>
      <c r="G4" s="18" t="s">
        <v>45</v>
      </c>
      <c r="H4" s="18" t="str">
        <f>IF(B4="","",VLOOKUP(AD4,Varsayımlar!$B:$Q,5,0))</f>
        <v>TORTİLLAS 25 CM 4 PCS 260G</v>
      </c>
      <c r="I4" s="18">
        <f>IF(B4="","",VLOOKUP(AD4,Varsayımlar!B:T,19,0))</f>
        <v>0</v>
      </c>
      <c r="J4" s="18" t="str">
        <f>IF(B4="","",VLOOKUP(AD4,Varsayımlar!$B:$Q,6,0))</f>
        <v>SADE</v>
      </c>
      <c r="K4" s="18">
        <v>1680</v>
      </c>
      <c r="L4" s="18"/>
      <c r="M4" s="18">
        <f>IFERROR(IF(B4="","",K4/VLOOKUP(AD4,Varsayımlar!B:R,17,0)),"")</f>
        <v>20</v>
      </c>
      <c r="N4" s="18">
        <v>84</v>
      </c>
      <c r="O4" s="18"/>
      <c r="P4" s="18">
        <f>IF(B4="","",VLOOKUP(AD4,Varsayımlar!$B:$Q,7,0)*K4)</f>
        <v>50400</v>
      </c>
      <c r="Q4" s="18">
        <f>IF(B4="","",VLOOKUP(AD4,Varsayımlar!$B:$Q,8,0))</f>
        <v>25</v>
      </c>
      <c r="R4" s="18" t="str">
        <f>IF(B4="","",VLOOKUP(AD4,Varsayımlar!$B:$Q,9,0))</f>
        <v>SOFT</v>
      </c>
      <c r="S4" s="18">
        <f>IF(B4="","",VLOOKUP(AD4,Varsayımlar!$B:$Q,10,0))</f>
        <v>4</v>
      </c>
      <c r="T4" s="18">
        <f>IF(B4="","",VLOOKUP(AD4,Varsayımlar!$B:$Q,11,0))</f>
        <v>30</v>
      </c>
      <c r="U4" s="18">
        <f>IF(B4="","",VLOOKUP(AD4,Varsayımlar!$B:$Q,12,0))</f>
        <v>260</v>
      </c>
      <c r="V4" s="18" t="str">
        <f>IF(B4="","",VLOOKUP(AD4,Varsayımlar!$B:$Q,13,0))</f>
        <v>YURTDIŞI</v>
      </c>
      <c r="W4" s="18">
        <f>IF(B4="","",VLOOKUP(AD4,Varsayımlar!$B:$Q,14,0))</f>
        <v>6</v>
      </c>
      <c r="X4" s="20">
        <v>46176</v>
      </c>
      <c r="Y4" s="20">
        <v>46359</v>
      </c>
      <c r="Z4" s="18" t="s">
        <v>46</v>
      </c>
      <c r="AA4" s="18" t="str">
        <f>IF(B4="","",VLOOKUP(AD4,Varsayımlar!$B:$Q,15,0))</f>
        <v>TRİTON -SKT ATILACAK</v>
      </c>
      <c r="AB4" s="18" t="str">
        <f>IF(B4="","",VLOOKUP(AD4,Varsayımlar!$B:$Q,16,0))</f>
        <v>24-26 CM</v>
      </c>
      <c r="AC4" s="18">
        <f>IF(B4="","",VLOOKUP(Sayfa2!AD4,Varsayımlar!B:S,18,0))</f>
        <v>0</v>
      </c>
      <c r="AD4" s="2" t="str">
        <f>IF(B4="","",CONCATENATE(B4,E4))</f>
        <v>LLC TRİTONMUTLUKAL WHEAT TORTILLA</v>
      </c>
      <c r="AE4" s="2" t="s">
        <v>285</v>
      </c>
    </row>
    <row r="5" spans="1:31" ht="31.5" x14ac:dyDescent="0.25">
      <c r="A5" s="11" t="s">
        <v>122</v>
      </c>
      <c r="B5" s="18" t="s">
        <v>17</v>
      </c>
      <c r="C5" s="19">
        <f>IF(B5="","",VLOOKUP(AD5,Varsayımlar!$B:$Q,3,0))</f>
        <v>8698829380698</v>
      </c>
      <c r="D5" s="19"/>
      <c r="E5" s="19" t="s">
        <v>37</v>
      </c>
      <c r="F5" s="18" t="s">
        <v>44</v>
      </c>
      <c r="G5" s="18" t="s">
        <v>51</v>
      </c>
      <c r="H5" s="18" t="str">
        <f>IF(B5="","",VLOOKUP(AD5,Varsayımlar!$B:$Q,5,0))</f>
        <v>TORTİLLAS 25 CM 4 PCS 260G</v>
      </c>
      <c r="I5" s="18">
        <f>IF(B5="","",VLOOKUP(AD5,Varsayımlar!B:T,19,0))</f>
        <v>0</v>
      </c>
      <c r="J5" s="18" t="str">
        <f>IF(B5="","",VLOOKUP(AD5,Varsayımlar!$B:$Q,6,0))</f>
        <v>SADE</v>
      </c>
      <c r="K5" s="18">
        <v>420</v>
      </c>
      <c r="L5" s="18"/>
      <c r="M5" s="18">
        <f>IFERROR(IF(B5="","",K5/VLOOKUP(AD5,Varsayımlar!B:R,17,0)),"")</f>
        <v>5</v>
      </c>
      <c r="N5" s="18">
        <v>84</v>
      </c>
      <c r="O5" s="18"/>
      <c r="P5" s="18">
        <f>IF(B5="","",VLOOKUP(AD5,Varsayımlar!$B:$Q,7,0)*K5)</f>
        <v>12600</v>
      </c>
      <c r="Q5" s="18">
        <f>IF(B5="","",VLOOKUP(AD5,Varsayımlar!$B:$Q,8,0))</f>
        <v>25</v>
      </c>
      <c r="R5" s="18" t="str">
        <f>IF(B5="","",VLOOKUP(AD5,Varsayımlar!$B:$Q,9,0))</f>
        <v>SOFT</v>
      </c>
      <c r="S5" s="18">
        <f>IF(B5="","",VLOOKUP(AD5,Varsayımlar!$B:$Q,10,0))</f>
        <v>4</v>
      </c>
      <c r="T5" s="18">
        <f>IF(B5="","",VLOOKUP(AD5,Varsayımlar!$B:$Q,11,0))</f>
        <v>30</v>
      </c>
      <c r="U5" s="18">
        <f>IF(B5="","",VLOOKUP(AD5,Varsayımlar!$B:$Q,12,0))</f>
        <v>260</v>
      </c>
      <c r="V5" s="18" t="str">
        <f>IF(B5="","",VLOOKUP(AD5,Varsayımlar!$B:$Q,13,0))</f>
        <v>YURTDIŞI</v>
      </c>
      <c r="W5" s="18">
        <f>IF(B5="","",VLOOKUP(AD5,Varsayımlar!$B:$Q,14,0))</f>
        <v>6</v>
      </c>
      <c r="X5" s="20">
        <v>46176</v>
      </c>
      <c r="Y5" s="20">
        <v>46359</v>
      </c>
      <c r="Z5" s="18" t="s">
        <v>46</v>
      </c>
      <c r="AA5" s="18" t="str">
        <f>IF(B5="","",VLOOKUP(AD5,Varsayımlar!$B:$Q,15,0))</f>
        <v>TRİTON -SKT ATILACAK</v>
      </c>
      <c r="AB5" s="18" t="str">
        <f>IF(B5="","",VLOOKUP(AD5,Varsayımlar!$B:$Q,16,0))</f>
        <v>24-26 CM</v>
      </c>
      <c r="AC5" s="18">
        <f>IF(B5="","",VLOOKUP(Sayfa2!AD5,Varsayımlar!B:S,18,0))</f>
        <v>0</v>
      </c>
      <c r="AD5" s="5" t="str">
        <f>IF(B5="","",CONCATENATE(B5,E5))</f>
        <v>LLC TRİTONMUTLUKAL WHEAT TORTILLA</v>
      </c>
      <c r="AE5" s="2" t="s">
        <v>285</v>
      </c>
    </row>
    <row r="6" spans="1:31" ht="31.5" x14ac:dyDescent="0.25">
      <c r="A6" s="11" t="s">
        <v>123</v>
      </c>
      <c r="B6" s="18" t="s">
        <v>17</v>
      </c>
      <c r="C6" s="19">
        <f>IF(B6="","",VLOOKUP(AD6,Varsayımlar!$B:$Q,3,0))</f>
        <v>8698829380698</v>
      </c>
      <c r="D6" s="19"/>
      <c r="E6" s="19" t="s">
        <v>37</v>
      </c>
      <c r="F6" s="18" t="s">
        <v>44</v>
      </c>
      <c r="G6" s="18" t="s">
        <v>52</v>
      </c>
      <c r="H6" s="18" t="str">
        <f>IF(B6="","",VLOOKUP(AD6,Varsayımlar!$B:$Q,5,0))</f>
        <v>TORTİLLAS 25 CM 4 PCS 260G</v>
      </c>
      <c r="I6" s="18">
        <f>IF(B6="","",VLOOKUP(AD6,Varsayımlar!B:T,19,0))</f>
        <v>0</v>
      </c>
      <c r="J6" s="18" t="str">
        <f>IF(B6="","",VLOOKUP(AD6,Varsayımlar!$B:$Q,6,0))</f>
        <v>SADE</v>
      </c>
      <c r="K6" s="18">
        <v>336</v>
      </c>
      <c r="L6" s="18"/>
      <c r="M6" s="18">
        <f>IFERROR(IF(B6="","",K6/VLOOKUP(AD6,Varsayımlar!B:R,17,0)),"")</f>
        <v>4</v>
      </c>
      <c r="N6" s="18">
        <v>84</v>
      </c>
      <c r="O6" s="18"/>
      <c r="P6" s="18">
        <f>IF(B6="","",VLOOKUP(AD6,Varsayımlar!$B:$Q,7,0)*K6)</f>
        <v>10080</v>
      </c>
      <c r="Q6" s="18">
        <f>IF(B6="","",VLOOKUP(AD6,Varsayımlar!$B:$Q,8,0))</f>
        <v>25</v>
      </c>
      <c r="R6" s="18" t="str">
        <f>IF(B6="","",VLOOKUP(AD6,Varsayımlar!$B:$Q,9,0))</f>
        <v>SOFT</v>
      </c>
      <c r="S6" s="18">
        <f>IF(B6="","",VLOOKUP(AD6,Varsayımlar!$B:$Q,10,0))</f>
        <v>4</v>
      </c>
      <c r="T6" s="18">
        <f>IF(B6="","",VLOOKUP(AD6,Varsayımlar!$B:$Q,11,0))</f>
        <v>30</v>
      </c>
      <c r="U6" s="18">
        <f>IF(B6="","",VLOOKUP(AD6,Varsayımlar!$B:$Q,12,0))</f>
        <v>260</v>
      </c>
      <c r="V6" s="18" t="str">
        <f>IF(B6="","",VLOOKUP(AD6,Varsayımlar!$B:$Q,13,0))</f>
        <v>YURTDIŞI</v>
      </c>
      <c r="W6" s="18">
        <f>IF(B6="","",VLOOKUP(AD6,Varsayımlar!$B:$Q,14,0))</f>
        <v>6</v>
      </c>
      <c r="X6" s="20">
        <v>46176</v>
      </c>
      <c r="Y6" s="20">
        <v>46359</v>
      </c>
      <c r="Z6" s="18" t="s">
        <v>46</v>
      </c>
      <c r="AA6" s="18" t="str">
        <f>IF(B6="","",VLOOKUP(AD6,Varsayımlar!$B:$Q,15,0))</f>
        <v>TRİTON -SKT ATILACAK</v>
      </c>
      <c r="AB6" s="18" t="str">
        <f>IF(B6="","",VLOOKUP(AD6,Varsayımlar!$B:$Q,16,0))</f>
        <v>24-26 CM</v>
      </c>
      <c r="AC6" s="18">
        <f>IF(B6="","",VLOOKUP(Sayfa2!AD6,Varsayımlar!B:S,18,0))</f>
        <v>0</v>
      </c>
      <c r="AD6" s="2" t="str">
        <f>IF(B6="","",CONCATENATE(B6,E6))</f>
        <v>LLC TRİTONMUTLUKAL WHEAT TORTILLA</v>
      </c>
    </row>
    <row r="7" spans="1:31" ht="31.5" x14ac:dyDescent="0.25">
      <c r="A7" s="11" t="s">
        <v>124</v>
      </c>
      <c r="B7" s="12" t="s">
        <v>17</v>
      </c>
      <c r="C7" s="13">
        <f>IF(B7="","",VLOOKUP(AD7,Varsayımlar!$B:$Q,3,0))</f>
        <v>8698829380698</v>
      </c>
      <c r="D7" s="13"/>
      <c r="E7" s="13" t="s">
        <v>37</v>
      </c>
      <c r="F7" s="12" t="s">
        <v>57</v>
      </c>
      <c r="G7" s="12" t="s">
        <v>58</v>
      </c>
      <c r="H7" s="12" t="str">
        <f>IF(B7="","",VLOOKUP(AD7,Varsayımlar!$B:$Q,5,0))</f>
        <v>TORTİLLAS 25 CM 4 PCS 260G</v>
      </c>
      <c r="I7" s="12">
        <f>IF(B7="","",VLOOKUP(AD7,Varsayımlar!B:T,19,0))</f>
        <v>0</v>
      </c>
      <c r="J7" s="12" t="str">
        <f>IF(B7="","",VLOOKUP(AD7,Varsayımlar!$B:$Q,6,0))</f>
        <v>SADE</v>
      </c>
      <c r="K7" s="12">
        <v>1680</v>
      </c>
      <c r="L7" s="12"/>
      <c r="M7" s="12">
        <f>IFERROR(IF(B7="","",K7/VLOOKUP(AD7,Varsayımlar!B:R,17,0)),"")</f>
        <v>20</v>
      </c>
      <c r="N7" s="12">
        <v>84</v>
      </c>
      <c r="O7" s="12"/>
      <c r="P7" s="12">
        <f>IF(B7="","",VLOOKUP(AD7,Varsayımlar!$B:$Q,7,0)*K7)</f>
        <v>50400</v>
      </c>
      <c r="Q7" s="12">
        <f>IF(B7="","",VLOOKUP(AD7,Varsayımlar!$B:$Q,8,0))</f>
        <v>25</v>
      </c>
      <c r="R7" s="12" t="str">
        <f>IF(B7="","",VLOOKUP(AD7,Varsayımlar!$B:$Q,9,0))</f>
        <v>SOFT</v>
      </c>
      <c r="S7" s="12">
        <f>IF(B7="","",VLOOKUP(AD7,Varsayımlar!$B:$Q,10,0))</f>
        <v>4</v>
      </c>
      <c r="T7" s="12">
        <f>IF(B7="","",VLOOKUP(AD7,Varsayımlar!$B:$Q,11,0))</f>
        <v>30</v>
      </c>
      <c r="U7" s="12">
        <f>IF(B7="","",VLOOKUP(AD7,Varsayımlar!$B:$Q,12,0))</f>
        <v>260</v>
      </c>
      <c r="V7" s="12" t="str">
        <f>IF(B7="","",VLOOKUP(AD7,Varsayımlar!$B:$Q,13,0))</f>
        <v>YURTDIŞI</v>
      </c>
      <c r="W7" s="12">
        <f>IF(B7="","",VLOOKUP(AD7,Varsayımlar!$B:$Q,14,0))</f>
        <v>6</v>
      </c>
      <c r="X7" s="14">
        <v>46176</v>
      </c>
      <c r="Y7" s="14">
        <v>46359</v>
      </c>
      <c r="Z7" s="12" t="s">
        <v>59</v>
      </c>
      <c r="AA7" s="12" t="str">
        <f>IF(B7="","",VLOOKUP(AD7,Varsayımlar!$B:$Q,15,0))</f>
        <v>TRİTON -SKT ATILACAK</v>
      </c>
      <c r="AB7" s="12" t="str">
        <f>IF(B7="","",VLOOKUP(AD7,Varsayımlar!$B:$Q,16,0))</f>
        <v>24-26 CM</v>
      </c>
      <c r="AC7" s="12">
        <f>IF(B7="","",VLOOKUP(Sayfa2!AD7,Varsayımlar!B:S,18,0))</f>
        <v>0</v>
      </c>
      <c r="AD7" s="5" t="str">
        <f t="shared" ref="AD7:AD21" si="0">IF(B7="","",CONCATENATE(B7,E7))</f>
        <v>LLC TRİTONMUTLUKAL WHEAT TORTILLA</v>
      </c>
    </row>
    <row r="8" spans="1:31" ht="31.5" x14ac:dyDescent="0.25">
      <c r="A8" s="11" t="s">
        <v>125</v>
      </c>
      <c r="B8" s="12" t="s">
        <v>17</v>
      </c>
      <c r="C8" s="13">
        <f>IF(B8="","",VLOOKUP(AD8,Varsayımlar!$B:$Q,3,0))</f>
        <v>8698829380698</v>
      </c>
      <c r="D8" s="13"/>
      <c r="E8" s="13" t="s">
        <v>37</v>
      </c>
      <c r="F8" s="12" t="s">
        <v>57</v>
      </c>
      <c r="G8" s="12" t="s">
        <v>60</v>
      </c>
      <c r="H8" s="12" t="str">
        <f>IF(B8="","",VLOOKUP(AD8,Varsayımlar!$B:$Q,5,0))</f>
        <v>TORTİLLAS 25 CM 4 PCS 260G</v>
      </c>
      <c r="I8" s="12">
        <f>IF(B8="","",VLOOKUP(AD8,Varsayımlar!B:T,19,0))</f>
        <v>0</v>
      </c>
      <c r="J8" s="12" t="str">
        <f>IF(B8="","",VLOOKUP(AD8,Varsayımlar!$B:$Q,6,0))</f>
        <v>SADE</v>
      </c>
      <c r="K8" s="12">
        <v>756</v>
      </c>
      <c r="L8" s="12"/>
      <c r="M8" s="12">
        <f>IFERROR(IF(B8="","",K8/VLOOKUP(AD8,Varsayımlar!B:R,17,0)),"")</f>
        <v>9</v>
      </c>
      <c r="N8" s="12">
        <v>84</v>
      </c>
      <c r="O8" s="12"/>
      <c r="P8" s="12">
        <f>IF(B8="","",VLOOKUP(AD8,Varsayımlar!$B:$Q,7,0)*K8)</f>
        <v>22680</v>
      </c>
      <c r="Q8" s="12">
        <f>IF(B8="","",VLOOKUP(AD8,Varsayımlar!$B:$Q,8,0))</f>
        <v>25</v>
      </c>
      <c r="R8" s="12" t="str">
        <f>IF(B8="","",VLOOKUP(AD8,Varsayımlar!$B:$Q,9,0))</f>
        <v>SOFT</v>
      </c>
      <c r="S8" s="12">
        <f>IF(B8="","",VLOOKUP(AD8,Varsayımlar!$B:$Q,10,0))</f>
        <v>4</v>
      </c>
      <c r="T8" s="12">
        <f>IF(B8="","",VLOOKUP(AD8,Varsayımlar!$B:$Q,11,0))</f>
        <v>30</v>
      </c>
      <c r="U8" s="12">
        <f>IF(B8="","",VLOOKUP(AD8,Varsayımlar!$B:$Q,12,0))</f>
        <v>260</v>
      </c>
      <c r="V8" s="12" t="str">
        <f>IF(B8="","",VLOOKUP(AD8,Varsayımlar!$B:$Q,13,0))</f>
        <v>YURTDIŞI</v>
      </c>
      <c r="W8" s="12">
        <f>IF(B8="","",VLOOKUP(AD8,Varsayımlar!$B:$Q,14,0))</f>
        <v>6</v>
      </c>
      <c r="X8" s="14">
        <v>46176</v>
      </c>
      <c r="Y8" s="14">
        <v>46359</v>
      </c>
      <c r="Z8" s="12" t="s">
        <v>59</v>
      </c>
      <c r="AA8" s="12" t="str">
        <f>IF(B8="","",VLOOKUP(AD8,Varsayımlar!$B:$Q,15,0))</f>
        <v>TRİTON -SKT ATILACAK</v>
      </c>
      <c r="AB8" s="12" t="str">
        <f>IF(B8="","",VLOOKUP(AD8,Varsayımlar!$B:$Q,16,0))</f>
        <v>24-26 CM</v>
      </c>
      <c r="AC8" s="12">
        <f>IF(B8="","",VLOOKUP(Sayfa2!AD8,Varsayımlar!B:S,18,0))</f>
        <v>0</v>
      </c>
      <c r="AD8" s="2" t="str">
        <f t="shared" si="0"/>
        <v>LLC TRİTONMUTLUKAL WHEAT TORTILLA</v>
      </c>
    </row>
    <row r="9" spans="1:31" ht="31.5" x14ac:dyDescent="0.25">
      <c r="A9" s="11" t="s">
        <v>126</v>
      </c>
      <c r="B9" s="30" t="s">
        <v>17</v>
      </c>
      <c r="C9" s="31">
        <f>IF(B9="","",VLOOKUP(AD9,Varsayımlar!$B:$Q,3,0))</f>
        <v>8698829380698</v>
      </c>
      <c r="D9" s="31"/>
      <c r="E9" s="31" t="s">
        <v>37</v>
      </c>
      <c r="F9" s="30" t="s">
        <v>72</v>
      </c>
      <c r="G9" s="30" t="s">
        <v>73</v>
      </c>
      <c r="H9" s="30" t="str">
        <f>IF(B9="","",VLOOKUP(AD9,Varsayımlar!$B:$Q,5,0))</f>
        <v>TORTİLLAS 25 CM 4 PCS 260G</v>
      </c>
      <c r="I9" s="30">
        <f>IF(B9="","",VLOOKUP(AD9,Varsayımlar!B:T,19,0))</f>
        <v>0</v>
      </c>
      <c r="J9" s="30" t="str">
        <f>IF(B9="","",VLOOKUP(AD9,Varsayımlar!$B:$Q,6,0))</f>
        <v>SADE</v>
      </c>
      <c r="K9" s="30">
        <v>588</v>
      </c>
      <c r="L9" s="30"/>
      <c r="M9" s="30">
        <f>IFERROR(IF(B9="","",K9/VLOOKUP(AD9,Varsayımlar!B:R,17,0)),"")</f>
        <v>7</v>
      </c>
      <c r="N9" s="30">
        <v>84</v>
      </c>
      <c r="O9" s="30"/>
      <c r="P9" s="30">
        <f>IF(B9="","",VLOOKUP(AD9,Varsayımlar!$B:$Q,7,0)*K9)</f>
        <v>17640</v>
      </c>
      <c r="Q9" s="30">
        <f>IF(B9="","",VLOOKUP(AD9,Varsayımlar!$B:$Q,8,0))</f>
        <v>25</v>
      </c>
      <c r="R9" s="30" t="str">
        <f>IF(B9="","",VLOOKUP(AD9,Varsayımlar!$B:$Q,9,0))</f>
        <v>SOFT</v>
      </c>
      <c r="S9" s="30">
        <f>IF(B9="","",VLOOKUP(AD9,Varsayımlar!$B:$Q,10,0))</f>
        <v>4</v>
      </c>
      <c r="T9" s="30">
        <f>IF(B9="","",VLOOKUP(AD9,Varsayımlar!$B:$Q,11,0))</f>
        <v>30</v>
      </c>
      <c r="U9" s="30">
        <f>IF(B9="","",VLOOKUP(AD9,Varsayımlar!$B:$Q,12,0))</f>
        <v>260</v>
      </c>
      <c r="V9" s="30" t="str">
        <f>IF(B9="","",VLOOKUP(AD9,Varsayımlar!$B:$Q,13,0))</f>
        <v>YURTDIŞI</v>
      </c>
      <c r="W9" s="30">
        <f>IF(B9="","",VLOOKUP(AD9,Varsayımlar!$B:$Q,14,0))</f>
        <v>6</v>
      </c>
      <c r="X9" s="32">
        <v>46178</v>
      </c>
      <c r="Y9" s="32">
        <v>46361</v>
      </c>
      <c r="Z9" s="30">
        <v>26060525</v>
      </c>
      <c r="AA9" s="30" t="str">
        <f>IF(B9="","",VLOOKUP(AD9,Varsayımlar!$B:$Q,15,0))</f>
        <v>TRİTON -SKT ATILACAK</v>
      </c>
      <c r="AB9" s="30" t="str">
        <f>IF(B9="","",VLOOKUP(AD9,Varsayımlar!$B:$Q,16,0))</f>
        <v>24-26 CM</v>
      </c>
      <c r="AC9" s="30">
        <f>IF(B9="","",VLOOKUP(Sayfa2!AD9,Varsayımlar!B:S,18,0))</f>
        <v>0</v>
      </c>
      <c r="AD9" s="2" t="str">
        <f t="shared" si="0"/>
        <v>LLC TRİTONMUTLUKAL WHEAT TORTILLA</v>
      </c>
    </row>
    <row r="10" spans="1:31" ht="31.5" x14ac:dyDescent="0.25">
      <c r="A10" s="11" t="s">
        <v>127</v>
      </c>
      <c r="B10" s="30" t="s">
        <v>17</v>
      </c>
      <c r="C10" s="31">
        <f>IF(B10="","",VLOOKUP(AD10,Varsayımlar!$B:$Q,3,0))</f>
        <v>8698829380698</v>
      </c>
      <c r="D10" s="31"/>
      <c r="E10" s="31" t="s">
        <v>37</v>
      </c>
      <c r="F10" s="30" t="s">
        <v>72</v>
      </c>
      <c r="G10" s="30" t="s">
        <v>74</v>
      </c>
      <c r="H10" s="30" t="str">
        <f>IF(B10="","",VLOOKUP(AD10,Varsayımlar!$B:$Q,5,0))</f>
        <v>TORTİLLAS 25 CM 4 PCS 260G</v>
      </c>
      <c r="I10" s="30">
        <f>IF(B10="","",VLOOKUP(AD10,Varsayımlar!B:T,19,0))</f>
        <v>0</v>
      </c>
      <c r="J10" s="30" t="str">
        <f>IF(B10="","",VLOOKUP(AD10,Varsayımlar!$B:$Q,6,0))</f>
        <v>SADE</v>
      </c>
      <c r="K10" s="30">
        <v>1848</v>
      </c>
      <c r="L10" s="30"/>
      <c r="M10" s="30">
        <f>IFERROR(IF(B10="","",K10/VLOOKUP(AD10,Varsayımlar!B:R,17,0)),"")</f>
        <v>22</v>
      </c>
      <c r="N10" s="30">
        <v>84</v>
      </c>
      <c r="O10" s="30"/>
      <c r="P10" s="30">
        <f>IF(B10="","",VLOOKUP(AD10,Varsayımlar!$B:$Q,7,0)*K10)</f>
        <v>55440</v>
      </c>
      <c r="Q10" s="30">
        <f>IF(B10="","",VLOOKUP(AD10,Varsayımlar!$B:$Q,8,0))</f>
        <v>25</v>
      </c>
      <c r="R10" s="30" t="str">
        <f>IF(B10="","",VLOOKUP(AD10,Varsayımlar!$B:$Q,9,0))</f>
        <v>SOFT</v>
      </c>
      <c r="S10" s="30">
        <f>IF(B10="","",VLOOKUP(AD10,Varsayımlar!$B:$Q,10,0))</f>
        <v>4</v>
      </c>
      <c r="T10" s="30">
        <f>IF(B10="","",VLOOKUP(AD10,Varsayımlar!$B:$Q,11,0))</f>
        <v>30</v>
      </c>
      <c r="U10" s="30">
        <f>IF(B10="","",VLOOKUP(AD10,Varsayımlar!$B:$Q,12,0))</f>
        <v>260</v>
      </c>
      <c r="V10" s="30" t="str">
        <f>IF(B10="","",VLOOKUP(AD10,Varsayımlar!$B:$Q,13,0))</f>
        <v>YURTDIŞI</v>
      </c>
      <c r="W10" s="30">
        <f>IF(B10="","",VLOOKUP(AD10,Varsayımlar!$B:$Q,14,0))</f>
        <v>6</v>
      </c>
      <c r="X10" s="32">
        <v>46178</v>
      </c>
      <c r="Y10" s="32">
        <v>46361</v>
      </c>
      <c r="Z10" s="30">
        <v>26060525</v>
      </c>
      <c r="AA10" s="30" t="str">
        <f>IF(B10="","",VLOOKUP(AD10,Varsayımlar!$B:$Q,15,0))</f>
        <v>TRİTON -SKT ATILACAK</v>
      </c>
      <c r="AB10" s="30" t="str">
        <f>IF(B10="","",VLOOKUP(AD10,Varsayımlar!$B:$Q,16,0))</f>
        <v>24-26 CM</v>
      </c>
      <c r="AC10" s="30">
        <f>IF(B10="","",VLOOKUP(Sayfa2!AD10,Varsayımlar!B:S,18,0))</f>
        <v>0</v>
      </c>
      <c r="AD10" s="5" t="str">
        <f t="shared" si="0"/>
        <v>LLC TRİTONMUTLUKAL WHEAT TORTILLA</v>
      </c>
    </row>
    <row r="11" spans="1:31" ht="47.25" x14ac:dyDescent="0.25">
      <c r="A11" s="11" t="s">
        <v>128</v>
      </c>
      <c r="B11" s="15" t="s">
        <v>31</v>
      </c>
      <c r="C11" s="16">
        <f>IF(B11="","",VLOOKUP(AD11,Varsayımlar!$B:$Q,3,0))</f>
        <v>8698829380698</v>
      </c>
      <c r="D11" s="16"/>
      <c r="E11" s="15" t="s">
        <v>94</v>
      </c>
      <c r="F11" s="15">
        <v>46</v>
      </c>
      <c r="G11" s="15" t="s">
        <v>32</v>
      </c>
      <c r="H11" s="15" t="str">
        <f>IF(B11="","",VLOOKUP(AD11,Varsayımlar!$B:$Q,5,0))</f>
        <v>HANAMİ 25 CM SADE (081)</v>
      </c>
      <c r="I11" s="15" t="str">
        <f>IF(B11="","",VLOOKUP(AD11,Varsayımlar!B:T,19,0))</f>
        <v>Ambalaj kaç aylık kontrol?</v>
      </c>
      <c r="J11" s="15" t="str">
        <f>IF(B11="","",VLOOKUP(AD11,Varsayımlar!$B:$Q,6,0))</f>
        <v>SADE</v>
      </c>
      <c r="K11" s="15">
        <v>588</v>
      </c>
      <c r="L11" s="15"/>
      <c r="M11" s="15">
        <f>IFERROR(IF(B11="","",K11/VLOOKUP(AD11,Varsayımlar!B:R,17,0)),"")</f>
        <v>7</v>
      </c>
      <c r="N11" s="15">
        <v>84</v>
      </c>
      <c r="O11" s="15"/>
      <c r="P11" s="15">
        <f>IF(B11="","",VLOOKUP(AD11,Varsayımlar!$B:$Q,7,0)*K11)</f>
        <v>17640</v>
      </c>
      <c r="Q11" s="15">
        <f>IF(B11="","",VLOOKUP(AD11,Varsayımlar!$B:$Q,8,0))</f>
        <v>25</v>
      </c>
      <c r="R11" s="15" t="str">
        <f>IF(B11="","",VLOOKUP(AD11,Varsayımlar!$B:$Q,9,0))</f>
        <v>IRAK SOFT</v>
      </c>
      <c r="S11" s="15">
        <f>IF(B11="","",VLOOKUP(AD11,Varsayımlar!$B:$Q,10,0))</f>
        <v>4</v>
      </c>
      <c r="T11" s="15">
        <f>IF(B11="","",VLOOKUP(AD11,Varsayımlar!$B:$Q,11,0))</f>
        <v>30</v>
      </c>
      <c r="U11" s="15">
        <f>IF(B11="","",VLOOKUP(AD11,Varsayımlar!$B:$Q,12,0))</f>
        <v>250</v>
      </c>
      <c r="V11" s="15" t="str">
        <f>IF(B11="","",VLOOKUP(AD11,Varsayımlar!$B:$Q,13,0))</f>
        <v>YURTDIŞI</v>
      </c>
      <c r="W11" s="15">
        <f>IF(B11="","",VLOOKUP(AD11,Varsayımlar!$B:$Q,14,0))</f>
        <v>9</v>
      </c>
      <c r="X11" s="17">
        <v>46181</v>
      </c>
      <c r="Y11" s="17">
        <v>46454</v>
      </c>
      <c r="Z11" s="15">
        <v>26060825</v>
      </c>
      <c r="AA11" s="15" t="str">
        <f>IF(B11="","",VLOOKUP(AD11,Varsayımlar!$B:$Q,15,0))</f>
        <v>HANAMİ MAVİ - ÜRETİM ATILACAK</v>
      </c>
      <c r="AB11" s="15" t="str">
        <f>IF(B11="","",VLOOKUP(AD11,Varsayımlar!$B:$Q,16,0))</f>
        <v>24-26 CM</v>
      </c>
      <c r="AC11" s="15">
        <f>IF(B11="","",VLOOKUP(Sayfa2!AD11,Varsayımlar!B:S,18,0))</f>
        <v>0</v>
      </c>
      <c r="AD11" s="2" t="str">
        <f>IF(B11="","",CONCATENATE(B11,E11))</f>
        <v>GERMESHANAMİ GERMES 25CM SADE 250G</v>
      </c>
    </row>
    <row r="12" spans="1:31" ht="31.5" x14ac:dyDescent="0.25">
      <c r="A12" s="11" t="s">
        <v>129</v>
      </c>
      <c r="B12" s="15" t="s">
        <v>31</v>
      </c>
      <c r="C12" s="16">
        <f>IF(B12="","",VLOOKUP(AD12,Varsayımlar!$B:$Q,3,0))</f>
        <v>8698829380698</v>
      </c>
      <c r="D12" s="16"/>
      <c r="E12" s="4" t="s">
        <v>95</v>
      </c>
      <c r="F12" s="15">
        <v>46</v>
      </c>
      <c r="G12" s="4" t="s">
        <v>38</v>
      </c>
      <c r="H12" s="15" t="str">
        <f>IF(B12="","",VLOOKUP(AD12,Varsayımlar!$B:$Q,5,0))</f>
        <v>KIRMIZI TORTİLLAS 25 CM</v>
      </c>
      <c r="I12" s="15" t="str">
        <f>IF(B12="","",VLOOKUP(AD12,Varsayımlar!B:T,19,0))</f>
        <v>BARKOD ETİKETİ</v>
      </c>
      <c r="J12" s="15" t="str">
        <f>IF(B12="","",VLOOKUP(AD12,Varsayımlar!$B:$Q,6,0))</f>
        <v>SADE</v>
      </c>
      <c r="K12" s="15">
        <v>84</v>
      </c>
      <c r="L12" s="15"/>
      <c r="M12" s="15">
        <f>IFERROR(IF(B12="","",K12/VLOOKUP(AD12,Varsayımlar!B:R,17,0)),"")</f>
        <v>1</v>
      </c>
      <c r="N12" s="15">
        <v>84</v>
      </c>
      <c r="O12" s="15"/>
      <c r="P12" s="15">
        <f>IF(B12="","",VLOOKUP(AD12,Varsayımlar!$B:$Q,7,0)*K12)</f>
        <v>1512</v>
      </c>
      <c r="Q12" s="15">
        <f>IF(B12="","",VLOOKUP(AD12,Varsayımlar!$B:$Q,8,0))</f>
        <v>25</v>
      </c>
      <c r="R12" s="15" t="str">
        <f>IF(B12="","",VLOOKUP(AD12,Varsayımlar!$B:$Q,9,0))</f>
        <v>IRAK SOFT</v>
      </c>
      <c r="S12" s="15">
        <f>IF(B12="","",VLOOKUP(AD12,Varsayımlar!$B:$Q,10,0))</f>
        <v>6</v>
      </c>
      <c r="T12" s="15">
        <f>IF(B12="","",VLOOKUP(AD12,Varsayımlar!$B:$Q,11,0))</f>
        <v>18</v>
      </c>
      <c r="U12" s="15">
        <f>IF(B12="","",VLOOKUP(AD12,Varsayımlar!$B:$Q,12,0))</f>
        <v>375</v>
      </c>
      <c r="V12" s="15" t="str">
        <f>IF(B12="","",VLOOKUP(AD12,Varsayımlar!$B:$Q,13,0))</f>
        <v>YURTDIŞI</v>
      </c>
      <c r="W12" s="15">
        <f>IF(B12="","",VLOOKUP(AD12,Varsayımlar!$B:$Q,14,0))</f>
        <v>9</v>
      </c>
      <c r="X12" s="17">
        <v>46181</v>
      </c>
      <c r="Y12" s="17">
        <v>46454</v>
      </c>
      <c r="Z12" s="15">
        <v>26060825</v>
      </c>
      <c r="AA12" s="15" t="str">
        <f>IF(B12="","",VLOOKUP(AD12,Varsayımlar!$B:$Q,15,0))</f>
        <v>KIRMIZI - ÜRETİM TARİHLİ ETİKET</v>
      </c>
      <c r="AB12" s="15" t="str">
        <f>IF(B12="","",VLOOKUP(AD12,Varsayımlar!$B:$Q,16,0))</f>
        <v>24-26 CM</v>
      </c>
      <c r="AC12" s="15">
        <f>IF(B12="","",VLOOKUP(Sayfa2!AD12,Varsayımlar!B:S,18,0))</f>
        <v>0</v>
      </c>
      <c r="AD12" s="5" t="str">
        <f>IF(B12="","",CONCATENATE(B12,E12))</f>
        <v>GERMESKırmızı Tortillas-Germes-25cm 375g</v>
      </c>
    </row>
    <row r="13" spans="1:31" ht="36" customHeight="1" x14ac:dyDescent="0.25">
      <c r="A13" s="11" t="s">
        <v>136</v>
      </c>
      <c r="B13" s="30"/>
      <c r="C13" s="31" t="str">
        <f>IF(B13="","",VLOOKUP(AD13,Varsayımlar!$B:$Q,3,0))</f>
        <v/>
      </c>
      <c r="D13" s="31"/>
      <c r="E13" s="31"/>
      <c r="F13" s="30"/>
      <c r="G13" s="30"/>
      <c r="H13" s="30" t="str">
        <f>IF(B13="","",VLOOKUP(AD13,Varsayımlar!$B:$Q,5,0))</f>
        <v/>
      </c>
      <c r="I13" s="30"/>
      <c r="J13" s="30" t="str">
        <f>IF(B13="","",VLOOKUP(AD13,Varsayımlar!$B:$Q,6,0))</f>
        <v/>
      </c>
      <c r="K13" s="30"/>
      <c r="L13" s="30"/>
      <c r="M13" s="30">
        <f t="shared" ref="M13:M20" si="1">K13/84</f>
        <v>0</v>
      </c>
      <c r="N13" s="30"/>
      <c r="O13" s="30"/>
      <c r="P13" s="30" t="str">
        <f>IF(B13="","",VLOOKUP(AD13,Varsayımlar!$B:$Q,7,0)*K13)</f>
        <v/>
      </c>
      <c r="Q13" s="30" t="str">
        <f>IF(B13="","",VLOOKUP(AD13,Varsayımlar!$B:$Q,8,0))</f>
        <v/>
      </c>
      <c r="R13" s="30" t="str">
        <f>IF(B13="","",VLOOKUP(AD13,Varsayımlar!$B:$Q,9,0))</f>
        <v/>
      </c>
      <c r="S13" s="30" t="str">
        <f>IF(B13="","",VLOOKUP(AD13,Varsayımlar!$B:$Q,10,0))</f>
        <v/>
      </c>
      <c r="T13" s="30" t="str">
        <f>IF(B13="","",VLOOKUP(AD13,Varsayımlar!$B:$Q,11,0))</f>
        <v/>
      </c>
      <c r="U13" s="30" t="str">
        <f>IF(B13="","",VLOOKUP(AD13,Varsayımlar!$B:$Q,12,0))</f>
        <v/>
      </c>
      <c r="V13" s="30" t="str">
        <f>IF(B13="","",VLOOKUP(AD13,Varsayımlar!$B:$Q,13,0))</f>
        <v/>
      </c>
      <c r="W13" s="30" t="str">
        <f>IF(B13="","",VLOOKUP(AD13,Varsayımlar!$B:$Q,14,0))</f>
        <v/>
      </c>
      <c r="X13" s="32"/>
      <c r="Y13" s="32"/>
      <c r="Z13" s="30"/>
      <c r="AA13" s="30" t="str">
        <f>IF(B13="","",VLOOKUP(AD13,Varsayımlar!$B:$Q,15,0))</f>
        <v/>
      </c>
      <c r="AB13" s="30" t="str">
        <f>IF(B13="","",VLOOKUP(AD13,Varsayımlar!$B:$Q,16,0))</f>
        <v/>
      </c>
      <c r="AC13" s="30"/>
      <c r="AD13" s="5" t="str">
        <f t="shared" si="0"/>
        <v/>
      </c>
    </row>
    <row r="14" spans="1:31" ht="36" customHeight="1" x14ac:dyDescent="0.25">
      <c r="A14" s="190" t="s">
        <v>171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4"/>
      <c r="AC14" s="55"/>
    </row>
    <row r="15" spans="1:31" s="8" customFormat="1" ht="63" x14ac:dyDescent="0.25">
      <c r="A15" s="9" t="s">
        <v>0</v>
      </c>
      <c r="B15" s="9" t="s">
        <v>1</v>
      </c>
      <c r="C15" s="10" t="s">
        <v>36</v>
      </c>
      <c r="D15" s="10" t="s">
        <v>177</v>
      </c>
      <c r="E15" s="10" t="s">
        <v>42</v>
      </c>
      <c r="F15" s="9" t="s">
        <v>43</v>
      </c>
      <c r="G15" s="9" t="s">
        <v>13</v>
      </c>
      <c r="H15" s="9" t="s">
        <v>2</v>
      </c>
      <c r="I15" s="9" t="s">
        <v>83</v>
      </c>
      <c r="J15" s="9" t="s">
        <v>3</v>
      </c>
      <c r="K15" s="9" t="s">
        <v>21</v>
      </c>
      <c r="L15" s="9" t="s">
        <v>141</v>
      </c>
      <c r="M15" s="9" t="s">
        <v>20</v>
      </c>
      <c r="N15" s="9" t="s">
        <v>243</v>
      </c>
      <c r="O15" s="9" t="s">
        <v>176</v>
      </c>
      <c r="P15" s="9" t="s">
        <v>16</v>
      </c>
      <c r="Q15" s="9" t="s">
        <v>4</v>
      </c>
      <c r="R15" s="9" t="s">
        <v>5</v>
      </c>
      <c r="S15" s="9" t="s">
        <v>6</v>
      </c>
      <c r="T15" s="9" t="s">
        <v>33</v>
      </c>
      <c r="U15" s="9" t="s">
        <v>7</v>
      </c>
      <c r="V15" s="9" t="s">
        <v>8</v>
      </c>
      <c r="W15" s="9" t="s">
        <v>364</v>
      </c>
      <c r="X15" s="9" t="s">
        <v>10</v>
      </c>
      <c r="Y15" s="9" t="s">
        <v>11</v>
      </c>
      <c r="Z15" s="9" t="s">
        <v>12</v>
      </c>
      <c r="AA15" s="9" t="s">
        <v>14</v>
      </c>
      <c r="AB15" s="9" t="s">
        <v>15</v>
      </c>
      <c r="AC15" s="9" t="s">
        <v>305</v>
      </c>
      <c r="AD15" s="8" t="s">
        <v>50</v>
      </c>
    </row>
    <row r="16" spans="1:31" ht="63" x14ac:dyDescent="0.25">
      <c r="A16" s="11" t="s">
        <v>29</v>
      </c>
      <c r="B16" s="30" t="s">
        <v>117</v>
      </c>
      <c r="C16" s="31">
        <f>IF(B16="","",VLOOKUP(AD16,Varsayımlar!$B:$Q,3,0))</f>
        <v>8698829380698</v>
      </c>
      <c r="D16" s="31"/>
      <c r="E16" s="36" t="s">
        <v>113</v>
      </c>
      <c r="F16" s="30"/>
      <c r="G16" s="30"/>
      <c r="H16" s="30" t="str">
        <f>IF(B16="","",VLOOKUP(AD16,Varsayımlar!$B:$Q,5,0))</f>
        <v>Mutlukal Tortillas 15cm</v>
      </c>
      <c r="I16" s="30">
        <f>IF(B16="","",VLOOKUP(AD16,Varsayımlar!B:T,19,0))</f>
        <v>0</v>
      </c>
      <c r="J16" s="30" t="str">
        <f>IF(B16="","",VLOOKUP(AD16,Varsayımlar!$B:$Q,6,0))</f>
        <v>SADE</v>
      </c>
      <c r="K16" s="30" t="s">
        <v>160</v>
      </c>
      <c r="L16" s="30"/>
      <c r="M16" s="30" t="str">
        <f>IFERROR(IF(B16="","",K16/VLOOKUP(AD16,Varsayımlar!B:R,17,0)),"")</f>
        <v/>
      </c>
      <c r="N16" s="30">
        <v>96</v>
      </c>
      <c r="O16" s="30"/>
      <c r="P16" s="30" t="e">
        <f>IF(B16="","",VLOOKUP(AD16,Varsayımlar!$B:$Q,7,0)*K16)</f>
        <v>#VALUE!</v>
      </c>
      <c r="Q16" s="30">
        <f>IF(B16="","",VLOOKUP(AD16,Varsayımlar!$B:$Q,8,0))</f>
        <v>12</v>
      </c>
      <c r="R16" s="30" t="str">
        <f>IF(B16="","",VLOOKUP(AD16,Varsayımlar!$B:$Q,9,0))</f>
        <v>IRAK SOFT</v>
      </c>
      <c r="S16" s="30">
        <f>IF(B16="","",VLOOKUP(AD16,Varsayımlar!$B:$Q,10,0))</f>
        <v>10</v>
      </c>
      <c r="T16" s="30">
        <f>IF(B16="","",VLOOKUP(AD16,Varsayımlar!$B:$Q,11,0))</f>
        <v>12</v>
      </c>
      <c r="U16" s="30">
        <f>IF(B16="","",VLOOKUP(AD16,Varsayımlar!$B:$Q,12,0))</f>
        <v>250</v>
      </c>
      <c r="V16" s="30" t="str">
        <f>IF(B16="","",VLOOKUP(AD16,Varsayımlar!$B:$Q,13,0))</f>
        <v>YURTİÇİ</v>
      </c>
      <c r="W16" s="30">
        <f>IF(B16="","",VLOOKUP(AD16,Varsayımlar!$B:$Q,14,0))</f>
        <v>6</v>
      </c>
      <c r="X16" s="32" t="s">
        <v>161</v>
      </c>
      <c r="Y16" s="32" t="s">
        <v>161</v>
      </c>
      <c r="Z16" s="32" t="s">
        <v>161</v>
      </c>
      <c r="AA16" s="30" t="str">
        <f>IF(B16="","",VLOOKUP(AD16,Varsayımlar!$B:$Q,15,0))</f>
        <v>15CM KOLİ</v>
      </c>
      <c r="AB16" s="30" t="str">
        <f>IF(B16="","",VLOOKUP(AD16,Varsayımlar!$B:$Q,16,0))</f>
        <v>KESME-33-35G BEZE, KESİLMEMİŞ 16-18CM, 320-330G- KESİLMİŞ 245-250G</v>
      </c>
      <c r="AC16" s="30">
        <f>IF(B16="","",VLOOKUP(Sayfa2!AD16,Varsayımlar!B:S,18,0))</f>
        <v>0</v>
      </c>
      <c r="AD16" s="5" t="str">
        <f>IF(B16="","",CONCATENATE(B16,E16))</f>
        <v>Maydonoz DönerMutlukal Tortillas 15cm 250g</v>
      </c>
    </row>
    <row r="17" spans="1:30" ht="31.5" customHeight="1" x14ac:dyDescent="0.25">
      <c r="A17" s="11" t="s">
        <v>122</v>
      </c>
      <c r="B17" s="27" t="s">
        <v>149</v>
      </c>
      <c r="C17" s="28">
        <f>IF(B17="","",VLOOKUP(AD17,Varsayımlar!$B:$Q,3,0))</f>
        <v>8698829380698</v>
      </c>
      <c r="D17" s="28"/>
      <c r="E17" s="39" t="s">
        <v>150</v>
      </c>
      <c r="F17" s="27"/>
      <c r="G17" s="27"/>
      <c r="H17" s="27" t="str">
        <f>IF(B17="","",VLOOKUP(AD17,Varsayımlar!$B:$Q,5,0))</f>
        <v>Happylla 25cm (060)</v>
      </c>
      <c r="I17" s="27">
        <f>IF(B17="","",VLOOKUP(AD17,Varsayımlar!B:T,19,0))</f>
        <v>0</v>
      </c>
      <c r="J17" s="27" t="str">
        <f>IF(B17="","",VLOOKUP(AD17,Varsayımlar!$B:$Q,6,0))</f>
        <v>SADE</v>
      </c>
      <c r="K17" s="27" t="s">
        <v>160</v>
      </c>
      <c r="L17" s="27"/>
      <c r="M17" s="27" t="str">
        <f>IFERROR(IF(B17="","",K17/VLOOKUP(AD17,Varsayımlar!B:R,17,0)),"")</f>
        <v/>
      </c>
      <c r="N17" s="27"/>
      <c r="O17" s="27"/>
      <c r="P17" s="27" t="e">
        <f>IF(B17="","",VLOOKUP(AD17,Varsayımlar!$B:$Q,7,0)*K17)</f>
        <v>#VALUE!</v>
      </c>
      <c r="Q17" s="27">
        <f>IF(B17="","",VLOOKUP(AD17,Varsayımlar!$B:$Q,8,0))</f>
        <v>25</v>
      </c>
      <c r="R17" s="27" t="str">
        <f>IF(B17="","",VLOOKUP(AD17,Varsayımlar!$B:$Q,9,0))</f>
        <v>Irak soft</v>
      </c>
      <c r="S17" s="27">
        <f>IF(B17="","",VLOOKUP(AD17,Varsayımlar!$B:$Q,10,0))</f>
        <v>10</v>
      </c>
      <c r="T17" s="27">
        <f>IF(B17="","",VLOOKUP(AD17,Varsayımlar!$B:$Q,11,0))</f>
        <v>12</v>
      </c>
      <c r="U17" s="27">
        <f>IF(B17="","",VLOOKUP(AD17,Varsayımlar!$B:$Q,12,0))</f>
        <v>650</v>
      </c>
      <c r="V17" s="27" t="str">
        <f>IF(B17="","",VLOOKUP(AD17,Varsayımlar!$B:$Q,13,0))</f>
        <v>Yurtiçi</v>
      </c>
      <c r="W17" s="27">
        <f>IF(B17="","",VLOOKUP(AD17,Varsayımlar!$B:$Q,14,0))</f>
        <v>6</v>
      </c>
      <c r="X17" s="29" t="s">
        <v>161</v>
      </c>
      <c r="Y17" s="29" t="s">
        <v>161</v>
      </c>
      <c r="Z17" s="29" t="s">
        <v>161</v>
      </c>
      <c r="AA17" s="27" t="str">
        <f>IF(B17="","",VLOOKUP(AD17,Varsayımlar!$B:$Q,15,0))</f>
        <v>Kırmızı Koli-Etiketli</v>
      </c>
      <c r="AB17" s="27" t="str">
        <f>IF(B17="","",VLOOKUP(AD17,Varsayımlar!$B:$Q,16,0))</f>
        <v>24-26 cm</v>
      </c>
      <c r="AC17" s="27">
        <f>IF(B17="","",VLOOKUP(Sayfa2!AD17,Varsayımlar!B:S,18,0))</f>
        <v>0</v>
      </c>
      <c r="AD17" s="2" t="str">
        <f>IF(B17="","",CONCATENATE(B17,E17))</f>
        <v>Aylin KartonHappylla 25 cm 10 lu 650g</v>
      </c>
    </row>
    <row r="18" spans="1:30" ht="31.5" customHeight="1" x14ac:dyDescent="0.25">
      <c r="A18" s="11" t="s">
        <v>123</v>
      </c>
      <c r="B18" s="18" t="s">
        <v>143</v>
      </c>
      <c r="C18" s="19">
        <f>IF(B18="","",VLOOKUP(AD18,Varsayımlar!$B:$Q,3,0))</f>
        <v>8698829380698</v>
      </c>
      <c r="D18" s="19"/>
      <c r="E18" s="37" t="s">
        <v>162</v>
      </c>
      <c r="F18" s="18"/>
      <c r="G18" s="18"/>
      <c r="H18" s="18" t="str">
        <f>IF(B18="","",VLOOKUP(AD18,Varsayımlar!$B:$Q,5,0))</f>
        <v>Bisto 25 cm</v>
      </c>
      <c r="I18" s="18">
        <f>IF(B18="","",VLOOKUP(AD18,Varsayımlar!B:T,19,0))</f>
        <v>0</v>
      </c>
      <c r="J18" s="18" t="str">
        <f>IF(B18="","",VLOOKUP(AD18,Varsayımlar!$B:$Q,6,0))</f>
        <v>SADE</v>
      </c>
      <c r="K18" s="18" t="s">
        <v>160</v>
      </c>
      <c r="L18" s="18"/>
      <c r="M18" s="18" t="str">
        <f>IFERROR(IF(B18="","",K18/VLOOKUP(AD18,Varsayımlar!B:R,17,0)),"")</f>
        <v/>
      </c>
      <c r="N18" s="18">
        <v>50</v>
      </c>
      <c r="O18" s="18"/>
      <c r="P18" s="18" t="e">
        <f>IF(B18="","",VLOOKUP(AD18,Varsayımlar!$B:$Q,7,0)*K18)</f>
        <v>#VALUE!</v>
      </c>
      <c r="Q18" s="18">
        <f>IF(B18="","",VLOOKUP(AD18,Varsayımlar!$B:$Q,8,0))</f>
        <v>25</v>
      </c>
      <c r="R18" s="18" t="str">
        <f>IF(B18="","",VLOOKUP(AD18,Varsayımlar!$B:$Q,9,0))</f>
        <v>Standart</v>
      </c>
      <c r="S18" s="18">
        <f>IF(B18="","",VLOOKUP(AD18,Varsayımlar!$B:$Q,10,0))</f>
        <v>12</v>
      </c>
      <c r="T18" s="18">
        <f>IF(B18="","",VLOOKUP(AD18,Varsayımlar!$B:$Q,11,0))</f>
        <v>12</v>
      </c>
      <c r="U18" s="18">
        <f>IF(B18="","",VLOOKUP(AD18,Varsayımlar!$B:$Q,12,0))</f>
        <v>840</v>
      </c>
      <c r="V18" s="18" t="str">
        <f>IF(B18="","",VLOOKUP(AD18,Varsayımlar!$B:$Q,13,0))</f>
        <v>Yurtiçi</v>
      </c>
      <c r="W18" s="18">
        <f>IF(B18="","",VLOOKUP(AD18,Varsayımlar!$B:$Q,14,0))</f>
        <v>6</v>
      </c>
      <c r="X18" s="20" t="s">
        <v>161</v>
      </c>
      <c r="Y18" s="20" t="s">
        <v>161</v>
      </c>
      <c r="Z18" s="20" t="s">
        <v>161</v>
      </c>
      <c r="AA18" s="18" t="str">
        <f>IF(B18="","",VLOOKUP(AD18,Varsayımlar!$B:$Q,15,0))</f>
        <v>Bisto Kolisi</v>
      </c>
      <c r="AB18" s="18" t="str">
        <f>IF(B18="","",VLOOKUP(AD18,Varsayımlar!$B:$Q,16,0))</f>
        <v>24-26 Cm</v>
      </c>
      <c r="AC18" s="18">
        <f>IF(B18="","",VLOOKUP(Sayfa2!AD18,Varsayımlar!B:S,18,0))</f>
        <v>0</v>
      </c>
      <c r="AD18" s="5" t="str">
        <f>IF(B18="","",CONCATENATE(B18,E18))</f>
        <v>Şok MarketBisto 25 cm 12 pcs 840g</v>
      </c>
    </row>
    <row r="19" spans="1:30" ht="31.5" customHeight="1" x14ac:dyDescent="0.25">
      <c r="A19" s="11" t="s">
        <v>124</v>
      </c>
      <c r="B19" s="38" t="s">
        <v>143</v>
      </c>
      <c r="C19" s="25">
        <f>IF(B19="","",VLOOKUP(AD19,Varsayımlar!$B:$Q,3,0))</f>
        <v>8698829380698</v>
      </c>
      <c r="D19" s="25"/>
      <c r="E19" s="38" t="s">
        <v>144</v>
      </c>
      <c r="F19" s="24"/>
      <c r="G19" s="24"/>
      <c r="H19" s="24" t="str">
        <f>IF(B19="","",VLOOKUP(AD19,Varsayımlar!$B:$Q,5,0))</f>
        <v xml:space="preserve">Taco 15 cm </v>
      </c>
      <c r="I19" s="24">
        <f>IF(B19="","",VLOOKUP(AD19,Varsayımlar!B:T,19,0))</f>
        <v>0</v>
      </c>
      <c r="J19" s="24" t="str">
        <f>IF(B19="","",VLOOKUP(AD19,Varsayımlar!$B:$Q,6,0))</f>
        <v>SADE</v>
      </c>
      <c r="K19" s="24" t="s">
        <v>160</v>
      </c>
      <c r="L19" s="24"/>
      <c r="M19" s="24" t="str">
        <f>IFERROR(IF(B19="","",K19/VLOOKUP(AD19,Varsayımlar!B:R,17,0)),"")</f>
        <v/>
      </c>
      <c r="N19" s="24">
        <v>50</v>
      </c>
      <c r="O19" s="24"/>
      <c r="P19" s="24" t="e">
        <f>IF(B19="","",VLOOKUP(AD19,Varsayımlar!$B:$Q,7,0)*K19)</f>
        <v>#VALUE!</v>
      </c>
      <c r="Q19" s="24">
        <f>IF(B19="","",VLOOKUP(AD19,Varsayımlar!$B:$Q,8,0))</f>
        <v>15</v>
      </c>
      <c r="R19" s="24" t="str">
        <f>IF(B19="","",VLOOKUP(AD19,Varsayımlar!$B:$Q,9,0))</f>
        <v>SOFT-PA3</v>
      </c>
      <c r="S19" s="24">
        <f>IF(B19="","",VLOOKUP(AD19,Varsayımlar!$B:$Q,10,0))</f>
        <v>6</v>
      </c>
      <c r="T19" s="24">
        <f>IF(B19="","",VLOOKUP(AD19,Varsayımlar!$B:$Q,11,0))</f>
        <v>18</v>
      </c>
      <c r="U19" s="24">
        <f>IF(B19="","",VLOOKUP(AD19,Varsayımlar!$B:$Q,12,0))</f>
        <v>250</v>
      </c>
      <c r="V19" s="24" t="str">
        <f>IF(B19="","",VLOOKUP(AD19,Varsayımlar!$B:$Q,13,0))</f>
        <v>YURTİÇİ</v>
      </c>
      <c r="W19" s="24">
        <f>IF(B19="","",VLOOKUP(AD19,Varsayımlar!$B:$Q,14,0))</f>
        <v>6</v>
      </c>
      <c r="X19" s="26" t="s">
        <v>161</v>
      </c>
      <c r="Y19" s="26" t="s">
        <v>161</v>
      </c>
      <c r="Z19" s="26" t="s">
        <v>161</v>
      </c>
      <c r="AA19" s="24" t="str">
        <f>IF(B19="","",VLOOKUP(AD19,Varsayımlar!$B:$Q,15,0))</f>
        <v>15 CM KOLİ</v>
      </c>
      <c r="AB19" s="24" t="str">
        <f>IF(B19="","",VLOOKUP(AD19,Varsayımlar!$B:$Q,16,0))</f>
        <v>14-16 CM</v>
      </c>
      <c r="AC19" s="24">
        <f>IF(B19="","",VLOOKUP(Sayfa2!AD19,Varsayımlar!B:S,18,0))</f>
        <v>0</v>
      </c>
      <c r="AD19" s="2" t="str">
        <f t="shared" si="0"/>
        <v>Şok MarketTaco 15 cm 6 lı 150 g</v>
      </c>
    </row>
    <row r="20" spans="1:30" ht="31.5" hidden="1" customHeight="1" x14ac:dyDescent="0.25">
      <c r="A20" s="11" t="s">
        <v>125</v>
      </c>
      <c r="B20" s="30"/>
      <c r="C20" s="31" t="str">
        <f>IF(B20="","",VLOOKUP(AD20,Varsayımlar!$B:$Q,3,0))</f>
        <v/>
      </c>
      <c r="D20" s="31"/>
      <c r="E20" s="31"/>
      <c r="F20" s="30"/>
      <c r="G20" s="30"/>
      <c r="H20" s="30" t="str">
        <f>IF(B20="","",VLOOKUP(AD20,Varsayımlar!$B:$Q,5,0))</f>
        <v/>
      </c>
      <c r="I20" s="30"/>
      <c r="J20" s="30" t="str">
        <f>IF(B20="","",VLOOKUP(AD20,Varsayımlar!$B:$Q,6,0))</f>
        <v/>
      </c>
      <c r="K20" s="30"/>
      <c r="L20" s="30"/>
      <c r="M20" s="30">
        <f t="shared" si="1"/>
        <v>0</v>
      </c>
      <c r="N20" s="30"/>
      <c r="O20" s="30"/>
      <c r="P20" s="30" t="str">
        <f>IF(B20="","",VLOOKUP(AD20,Varsayımlar!$B:$Q,7,0)*K20)</f>
        <v/>
      </c>
      <c r="Q20" s="30" t="str">
        <f>IF(B20="","",VLOOKUP(AD20,Varsayımlar!$B:$Q,8,0))</f>
        <v/>
      </c>
      <c r="R20" s="30" t="str">
        <f>IF(B20="","",VLOOKUP(AD20,Varsayımlar!$B:$Q,9,0))</f>
        <v/>
      </c>
      <c r="S20" s="30" t="str">
        <f>IF(B20="","",VLOOKUP(AD20,Varsayımlar!$B:$Q,10,0))</f>
        <v/>
      </c>
      <c r="T20" s="30" t="str">
        <f>IF(B20="","",VLOOKUP(AD20,Varsayımlar!$B:$Q,11,0))</f>
        <v/>
      </c>
      <c r="U20" s="30" t="str">
        <f>IF(B20="","",VLOOKUP(AD20,Varsayımlar!$B:$Q,12,0))</f>
        <v/>
      </c>
      <c r="V20" s="30" t="str">
        <f>IF(B20="","",VLOOKUP(AD20,Varsayımlar!$B:$Q,13,0))</f>
        <v/>
      </c>
      <c r="W20" s="30" t="str">
        <f>IF(B20="","",VLOOKUP(AD20,Varsayımlar!$B:$Q,14,0))</f>
        <v/>
      </c>
      <c r="X20" s="32"/>
      <c r="Y20" s="32"/>
      <c r="Z20" s="30"/>
      <c r="AA20" s="30" t="str">
        <f>IF(B20="","",VLOOKUP(AD20,Varsayımlar!$B:$Q,15,0))</f>
        <v/>
      </c>
      <c r="AB20" s="30" t="str">
        <f>IF(B20="","",VLOOKUP(AD20,Varsayımlar!$B:$Q,16,0))</f>
        <v/>
      </c>
      <c r="AC20" s="54"/>
      <c r="AD20" s="5" t="str">
        <f t="shared" si="0"/>
        <v/>
      </c>
    </row>
    <row r="21" spans="1:30" x14ac:dyDescent="0.25">
      <c r="C21" s="3" t="str">
        <f>IF(B21="","",VLOOKUP(AD21,Varsayımlar!$B:$Q,3,0))</f>
        <v/>
      </c>
      <c r="H21" s="2" t="str">
        <f>IF(B21="","",VLOOKUP(AD21,Varsayımlar!$B:$Q,5,0))</f>
        <v/>
      </c>
      <c r="J21" s="2" t="str">
        <f>IF(B21="","",VLOOKUP(AD21,Varsayımlar!$B:$Q,6,0))</f>
        <v/>
      </c>
      <c r="P21" s="2" t="str">
        <f>IF(B21="","",VLOOKUP(AD21,Varsayımlar!$B:$Q,7,0)*K21)</f>
        <v/>
      </c>
      <c r="Q21" s="2" t="str">
        <f>IF(B21="","",VLOOKUP(AD21,Varsayımlar!$B:$Q,8,0))</f>
        <v/>
      </c>
      <c r="R21" s="2" t="str">
        <f>IF(B21="","",VLOOKUP(AD21,Varsayımlar!$B:$Q,9,0))</f>
        <v/>
      </c>
      <c r="S21" s="2" t="str">
        <f>IF(B21="","",VLOOKUP(AD21,Varsayımlar!$B:$Q,10,0))</f>
        <v/>
      </c>
      <c r="T21" s="2" t="str">
        <f>IF(B21="","",VLOOKUP(AD21,Varsayımlar!$B:$Q,11,0))</f>
        <v/>
      </c>
      <c r="U21" s="2" t="str">
        <f>IF(B21="","",VLOOKUP(AD21,Varsayımlar!$B:$Q,12,0))</f>
        <v/>
      </c>
      <c r="V21" s="2" t="str">
        <f>IF(B21="","",VLOOKUP(AD21,Varsayımlar!$B:$Q,13,0))</f>
        <v/>
      </c>
      <c r="W21" s="2" t="str">
        <f>IF(B21="","",VLOOKUP(AD21,Varsayımlar!$B:$Q,14,0))</f>
        <v/>
      </c>
      <c r="AA21" s="2" t="str">
        <f>IF(B21="","",VLOOKUP(AD21,Varsayımlar!$B:$Q,15,0))</f>
        <v/>
      </c>
      <c r="AB21" s="2" t="str">
        <f>IF(B21="","",VLOOKUP(AD21,Varsayımlar!$B:$Q,16,0))</f>
        <v/>
      </c>
      <c r="AD21" s="2" t="str">
        <f t="shared" si="0"/>
        <v/>
      </c>
    </row>
    <row r="22" spans="1:30" ht="29.25" customHeight="1" x14ac:dyDescent="0.25">
      <c r="A22" s="190" t="s">
        <v>121</v>
      </c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55"/>
    </row>
    <row r="23" spans="1:30" s="8" customFormat="1" ht="63" x14ac:dyDescent="0.25">
      <c r="A23" s="9" t="s">
        <v>0</v>
      </c>
      <c r="B23" s="9" t="s">
        <v>1</v>
      </c>
      <c r="C23" s="10" t="s">
        <v>36</v>
      </c>
      <c r="D23" s="10" t="s">
        <v>177</v>
      </c>
      <c r="E23" s="10" t="s">
        <v>42</v>
      </c>
      <c r="F23" s="9" t="s">
        <v>43</v>
      </c>
      <c r="G23" s="9" t="s">
        <v>13</v>
      </c>
      <c r="H23" s="9" t="s">
        <v>2</v>
      </c>
      <c r="I23" s="9" t="s">
        <v>83</v>
      </c>
      <c r="J23" s="9" t="s">
        <v>3</v>
      </c>
      <c r="K23" s="9" t="s">
        <v>21</v>
      </c>
      <c r="L23" s="9" t="s">
        <v>141</v>
      </c>
      <c r="M23" s="9" t="s">
        <v>20</v>
      </c>
      <c r="N23" s="9" t="s">
        <v>243</v>
      </c>
      <c r="O23" s="9"/>
      <c r="P23" s="9" t="s">
        <v>16</v>
      </c>
      <c r="Q23" s="9" t="s">
        <v>4</v>
      </c>
      <c r="R23" s="9" t="s">
        <v>5</v>
      </c>
      <c r="S23" s="9" t="s">
        <v>6</v>
      </c>
      <c r="T23" s="9" t="s">
        <v>33</v>
      </c>
      <c r="U23" s="9" t="s">
        <v>7</v>
      </c>
      <c r="V23" s="9" t="s">
        <v>8</v>
      </c>
      <c r="W23" s="9" t="s">
        <v>9</v>
      </c>
      <c r="X23" s="9" t="s">
        <v>10</v>
      </c>
      <c r="Y23" s="9" t="s">
        <v>11</v>
      </c>
      <c r="Z23" s="9" t="s">
        <v>12</v>
      </c>
      <c r="AA23" s="9" t="s">
        <v>14</v>
      </c>
      <c r="AB23" s="9" t="s">
        <v>15</v>
      </c>
      <c r="AC23" s="9" t="s">
        <v>305</v>
      </c>
      <c r="AD23" s="8" t="s">
        <v>50</v>
      </c>
    </row>
    <row r="24" spans="1:30" ht="31.5" customHeight="1" x14ac:dyDescent="0.25">
      <c r="A24" s="11" t="s">
        <v>29</v>
      </c>
      <c r="B24" s="15" t="s">
        <v>17</v>
      </c>
      <c r="C24" s="16">
        <f>IF(B24="","",VLOOKUP(AD24,Varsayımlar!$B:$Q,3,0))</f>
        <v>8698829380698</v>
      </c>
      <c r="D24" s="16"/>
      <c r="E24" s="16" t="s">
        <v>37</v>
      </c>
      <c r="F24" s="15" t="s">
        <v>64</v>
      </c>
      <c r="G24" s="15" t="s">
        <v>65</v>
      </c>
      <c r="H24" s="15" t="str">
        <f>IF(B24="","",VLOOKUP(AD24,Varsayımlar!$B:$Q,5,0))</f>
        <v>TORTİLLAS 25 CM 4 PCS 260G</v>
      </c>
      <c r="I24" s="15">
        <f>IF(B24="","",VLOOKUP(AD24,Varsayımlar!B:T,19,0))</f>
        <v>0</v>
      </c>
      <c r="J24" s="15" t="str">
        <f>IF(B24="","",VLOOKUP(AD24,Varsayımlar!$B:$Q,6,0))</f>
        <v>SADE</v>
      </c>
      <c r="K24" s="15">
        <v>1344</v>
      </c>
      <c r="L24" s="15"/>
      <c r="M24" s="15">
        <f>IFERROR(IF(B24="","",K24/VLOOKUP(AD24,Varsayımlar!B:R,17,0)),"")</f>
        <v>16</v>
      </c>
      <c r="N24" s="15">
        <v>84</v>
      </c>
      <c r="O24" s="15"/>
      <c r="P24" s="15">
        <f>IF(B24="","",VLOOKUP(AD24,Varsayımlar!$B:$Q,7,0)*K24)</f>
        <v>40320</v>
      </c>
      <c r="Q24" s="15">
        <f>IF(B24="","",VLOOKUP(AD24,Varsayımlar!$B:$Q,8,0))</f>
        <v>25</v>
      </c>
      <c r="R24" s="15" t="str">
        <f>IF(B24="","",VLOOKUP(AD24,Varsayımlar!$B:$Q,9,0))</f>
        <v>SOFT</v>
      </c>
      <c r="S24" s="15">
        <f>IF(B24="","",VLOOKUP(AD24,Varsayımlar!$B:$Q,10,0))</f>
        <v>4</v>
      </c>
      <c r="T24" s="15">
        <f>IF(B24="","",VLOOKUP(AD24,Varsayımlar!$B:$Q,11,0))</f>
        <v>30</v>
      </c>
      <c r="U24" s="15">
        <f>IF(B24="","",VLOOKUP(AD24,Varsayımlar!$B:$Q,12,0))</f>
        <v>260</v>
      </c>
      <c r="V24" s="15" t="str">
        <f>IF(B24="","",VLOOKUP(AD24,Varsayımlar!$B:$Q,13,0))</f>
        <v>YURTDIŞI</v>
      </c>
      <c r="W24" s="15">
        <f>IF(B24="","",VLOOKUP(AD24,Varsayımlar!$B:$Q,14,0))</f>
        <v>6</v>
      </c>
      <c r="X24" s="17">
        <v>46177</v>
      </c>
      <c r="Y24" s="17">
        <v>46360</v>
      </c>
      <c r="Z24" s="15" t="s">
        <v>66</v>
      </c>
      <c r="AA24" s="15" t="str">
        <f>IF(B24="","",VLOOKUP(AD24,Varsayımlar!$B:$Q,15,0))</f>
        <v>TRİTON -SKT ATILACAK</v>
      </c>
      <c r="AB24" s="15" t="str">
        <f>IF(B24="","",VLOOKUP(AD24,Varsayımlar!$B:$Q,16,0))</f>
        <v>24-26 CM</v>
      </c>
      <c r="AC24" s="15">
        <f>IF(B24="","",VLOOKUP(Sayfa2!AD24,Varsayımlar!B:S,18,0))</f>
        <v>0</v>
      </c>
      <c r="AD24" s="2" t="str">
        <f>IF(B24="","",CONCATENATE(B24,E24))</f>
        <v>LLC TRİTONMUTLUKAL WHEAT TORTILLA</v>
      </c>
    </row>
    <row r="25" spans="1:30" ht="31.5" customHeight="1" x14ac:dyDescent="0.25">
      <c r="A25" s="11" t="s">
        <v>122</v>
      </c>
      <c r="B25" s="15" t="s">
        <v>17</v>
      </c>
      <c r="C25" s="16">
        <f>IF(B25="","",VLOOKUP(AD25,Varsayımlar!$B:$Q,3,0))</f>
        <v>8698829380698</v>
      </c>
      <c r="D25" s="16"/>
      <c r="E25" s="16" t="s">
        <v>37</v>
      </c>
      <c r="F25" s="15" t="s">
        <v>64</v>
      </c>
      <c r="G25" s="15" t="s">
        <v>67</v>
      </c>
      <c r="H25" s="15" t="str">
        <f>IF(B25="","",VLOOKUP(AD25,Varsayımlar!$B:$Q,5,0))</f>
        <v>TORTİLLAS 25 CM 4 PCS 260G</v>
      </c>
      <c r="I25" s="15">
        <f>IF(B25="","",VLOOKUP(AD25,Varsayımlar!B:T,19,0))</f>
        <v>0</v>
      </c>
      <c r="J25" s="15" t="str">
        <f>IF(B25="","",VLOOKUP(AD25,Varsayımlar!$B:$Q,6,0))</f>
        <v>SADE</v>
      </c>
      <c r="K25" s="15">
        <v>1092</v>
      </c>
      <c r="L25" s="15"/>
      <c r="M25" s="15">
        <f>IFERROR(IF(B25="","",K25/VLOOKUP(AD25,Varsayımlar!B:R,17,0)),"")</f>
        <v>13</v>
      </c>
      <c r="N25" s="15">
        <v>84</v>
      </c>
      <c r="O25" s="15"/>
      <c r="P25" s="15">
        <f>IF(B25="","",VLOOKUP(AD25,Varsayımlar!$B:$Q,7,0)*K25)</f>
        <v>32760</v>
      </c>
      <c r="Q25" s="15">
        <f>IF(B25="","",VLOOKUP(AD25,Varsayımlar!$B:$Q,8,0))</f>
        <v>25</v>
      </c>
      <c r="R25" s="15" t="str">
        <f>IF(B25="","",VLOOKUP(AD25,Varsayımlar!$B:$Q,9,0))</f>
        <v>SOFT</v>
      </c>
      <c r="S25" s="15">
        <f>IF(B25="","",VLOOKUP(AD25,Varsayımlar!$B:$Q,10,0))</f>
        <v>4</v>
      </c>
      <c r="T25" s="15">
        <f>IF(B25="","",VLOOKUP(AD25,Varsayımlar!$B:$Q,11,0))</f>
        <v>30</v>
      </c>
      <c r="U25" s="15">
        <f>IF(B25="","",VLOOKUP(AD25,Varsayımlar!$B:$Q,12,0))</f>
        <v>260</v>
      </c>
      <c r="V25" s="15" t="str">
        <f>IF(B25="","",VLOOKUP(AD25,Varsayımlar!$B:$Q,13,0))</f>
        <v>YURTDIŞI</v>
      </c>
      <c r="W25" s="15">
        <f>IF(B25="","",VLOOKUP(AD25,Varsayımlar!$B:$Q,14,0))</f>
        <v>6</v>
      </c>
      <c r="X25" s="17">
        <v>46177</v>
      </c>
      <c r="Y25" s="17">
        <v>46360</v>
      </c>
      <c r="Z25" s="15" t="s">
        <v>66</v>
      </c>
      <c r="AA25" s="15" t="str">
        <f>IF(B25="","",VLOOKUP(AD25,Varsayımlar!$B:$Q,15,0))</f>
        <v>TRİTON -SKT ATILACAK</v>
      </c>
      <c r="AB25" s="15" t="str">
        <f>IF(B25="","",VLOOKUP(AD25,Varsayımlar!$B:$Q,16,0))</f>
        <v>24-26 CM</v>
      </c>
      <c r="AC25" s="15">
        <f>IF(B25="","",VLOOKUP(Sayfa2!AD25,Varsayımlar!B:S,18,0))</f>
        <v>0</v>
      </c>
      <c r="AD25" s="5" t="str">
        <f>IF(B25="","",CONCATENATE(B25,E25))</f>
        <v>LLC TRİTONMUTLUKAL WHEAT TORTILLA</v>
      </c>
    </row>
    <row r="26" spans="1:30" ht="47.25" x14ac:dyDescent="0.25">
      <c r="A26" s="11" t="s">
        <v>123</v>
      </c>
      <c r="B26" s="30" t="s">
        <v>79</v>
      </c>
      <c r="C26" s="31">
        <f>IF(B26="","",VLOOKUP(AD26,Varsayımlar!$B:$Q,3,0))</f>
        <v>8698829380698</v>
      </c>
      <c r="D26" s="31"/>
      <c r="E26" s="31" t="s">
        <v>85</v>
      </c>
      <c r="F26" s="30" t="s">
        <v>86</v>
      </c>
      <c r="G26" s="30" t="s">
        <v>87</v>
      </c>
      <c r="H26" s="30" t="str">
        <f>IF(B26="","",VLOOKUP(AD26,Varsayımlar!$B:$Q,5,0))</f>
        <v xml:space="preserve">MANETKA PEYNİRLİ 25 CM </v>
      </c>
      <c r="I26" s="30">
        <f>IF(B26="","",VLOOKUP(AD26,Varsayımlar!B:T,19,0))</f>
        <v>0</v>
      </c>
      <c r="J26" s="30" t="str">
        <f>IF(B26="","",VLOOKUP(AD26,Varsayımlar!$B:$Q,6,0))</f>
        <v>PEYNİRLİ</v>
      </c>
      <c r="K26" s="30">
        <v>2496</v>
      </c>
      <c r="L26" s="30"/>
      <c r="M26" s="30">
        <f>IFERROR(IF(B26="","",K26/VLOOKUP(AD26,Varsayımlar!B:R,17,0)),"")</f>
        <v>32</v>
      </c>
      <c r="N26" s="30">
        <v>78</v>
      </c>
      <c r="O26" s="30"/>
      <c r="P26" s="30">
        <f>IF(B26="","",VLOOKUP(AD26,Varsayımlar!$B:$Q,7,0)*K26)</f>
        <v>74880</v>
      </c>
      <c r="Q26" s="30">
        <f>IF(B26="","",VLOOKUP(AD26,Varsayımlar!$B:$Q,8,0))</f>
        <v>25</v>
      </c>
      <c r="R26" s="30" t="str">
        <f>IF(B26="","",VLOOKUP(AD26,Varsayımlar!$B:$Q,9,0))</f>
        <v>SOFT-AT</v>
      </c>
      <c r="S26" s="30">
        <f>IF(B26="","",VLOOKUP(AD26,Varsayımlar!$B:$Q,10,0))</f>
        <v>4</v>
      </c>
      <c r="T26" s="30">
        <f>IF(B26="","",VLOOKUP(AD26,Varsayımlar!$B:$Q,11,0))</f>
        <v>30</v>
      </c>
      <c r="U26" s="30">
        <f>IF(B26="","",VLOOKUP(AD26,Varsayımlar!$B:$Q,12,0))</f>
        <v>250</v>
      </c>
      <c r="V26" s="30" t="str">
        <f>IF(B26="","",VLOOKUP(AD26,Varsayımlar!$B:$Q,13,0))</f>
        <v>YURTDIŞI</v>
      </c>
      <c r="W26" s="30">
        <f>IF(B26="","",VLOOKUP(AD26,Varsayımlar!$B:$Q,14,0))</f>
        <v>6</v>
      </c>
      <c r="X26" s="32">
        <v>46182</v>
      </c>
      <c r="Y26" s="32">
        <v>46365</v>
      </c>
      <c r="Z26" s="30" t="s">
        <v>88</v>
      </c>
      <c r="AA26" s="30" t="str">
        <f>IF(B26="","",VLOOKUP(AD26,Varsayımlar!$B:$Q,15,0))</f>
        <v>KIRMIZI KOLİ-TARİHLİ KOLİ ETİKETİ</v>
      </c>
      <c r="AB26" s="30" t="str">
        <f>IF(B26="","",VLOOKUP(AD26,Varsayımlar!$B:$Q,16,0))</f>
        <v>24-26 CM</v>
      </c>
      <c r="AC26" s="30">
        <f>IF(B26="","",VLOOKUP(Sayfa2!AD26,Varsayımlar!B:S,18,0))</f>
        <v>0</v>
      </c>
      <c r="AD26" s="2" t="str">
        <f t="shared" ref="AD26:AD31" si="2">IF(B26="","",CONCATENATE(B26,E26))</f>
        <v>LLC KOTORMANETKA PEYNİRLİ 25CM</v>
      </c>
    </row>
    <row r="27" spans="1:30" ht="78.75" x14ac:dyDescent="0.25">
      <c r="A27" s="11" t="s">
        <v>123</v>
      </c>
      <c r="B27" s="27" t="s">
        <v>90</v>
      </c>
      <c r="C27" s="28">
        <f>IF(B27="","",VLOOKUP(AD27,Varsayımlar!$B:$Q,3,0))</f>
        <v>8698829380698</v>
      </c>
      <c r="D27" s="28" t="s">
        <v>172</v>
      </c>
      <c r="E27" s="28" t="s">
        <v>91</v>
      </c>
      <c r="F27" s="27"/>
      <c r="G27" s="27"/>
      <c r="H27" s="27" t="str">
        <f>IF(B27="","",VLOOKUP(AD27,Varsayımlar!$B:$Q,5,0))</f>
        <v>MAGNİT MAVİ AMBALAJ 25CM</v>
      </c>
      <c r="I27" s="27"/>
      <c r="J27" s="27" t="str">
        <f>IF(B27="","",VLOOKUP(AD27,Varsayımlar!$B:$Q,6,0))</f>
        <v>SADE</v>
      </c>
      <c r="K27" s="27">
        <v>2016</v>
      </c>
      <c r="L27" s="27"/>
      <c r="M27" s="30">
        <f>IFERROR(IF(B27="","",K27/VLOOKUP(AD27,Varsayımlar!B:R,17,0)),"")</f>
        <v>24</v>
      </c>
      <c r="N27" s="27">
        <v>84</v>
      </c>
      <c r="O27" s="27"/>
      <c r="P27" s="27">
        <f>IF(B27="","",VLOOKUP(AD27,Varsayımlar!$B:$Q,7,0)*K27)</f>
        <v>60480</v>
      </c>
      <c r="Q27" s="27">
        <f>IF(B27="","",VLOOKUP(AD27,Varsayımlar!$B:$Q,8,0))</f>
        <v>25</v>
      </c>
      <c r="R27" s="27" t="str">
        <f>IF(B27="","",VLOOKUP(AD27,Varsayımlar!$B:$Q,9,0))</f>
        <v>SOFT</v>
      </c>
      <c r="S27" s="27">
        <f>IF(B27="","",VLOOKUP(AD27,Varsayımlar!$B:$Q,10,0))</f>
        <v>4</v>
      </c>
      <c r="T27" s="27">
        <f>IF(B27="","",VLOOKUP(AD27,Varsayımlar!$B:$Q,11,0))</f>
        <v>30</v>
      </c>
      <c r="U27" s="27">
        <f>IF(B27="","",VLOOKUP(AD27,Varsayımlar!$B:$Q,12,0))</f>
        <v>260</v>
      </c>
      <c r="V27" s="27" t="str">
        <f>IF(B27="","",VLOOKUP(AD27,Varsayımlar!$B:$Q,13,0))</f>
        <v>YURTDIŞI</v>
      </c>
      <c r="W27" s="27">
        <f>IF(B27="","",VLOOKUP(AD27,Varsayımlar!$B:$Q,14,0))</f>
        <v>9</v>
      </c>
      <c r="X27" s="27"/>
      <c r="Y27" s="27"/>
      <c r="Z27" s="27"/>
      <c r="AA27" s="27" t="str">
        <f>IF(B27="","",VLOOKUP(AD27,Varsayımlar!$B:$Q,15,0))</f>
        <v>25CM TURUNCU KOLİ-SOL ÜST DİKDÖRTGENE ÜRETİM TARİHİ BASILACAK</v>
      </c>
      <c r="AB27" s="27" t="str">
        <f>IF(B27="","",VLOOKUP(AD27,Varsayımlar!$B:$Q,16,0))</f>
        <v>24-26 CM</v>
      </c>
      <c r="AC27" s="56"/>
      <c r="AD27" s="5" t="str">
        <f t="shared" si="2"/>
        <v>MAGNİTMAGNİT MAVİ AMBALAJ 25 CM 260G</v>
      </c>
    </row>
    <row r="28" spans="1:30" ht="78.75" x14ac:dyDescent="0.25">
      <c r="A28" s="11" t="s">
        <v>124</v>
      </c>
      <c r="B28" s="27" t="s">
        <v>90</v>
      </c>
      <c r="C28" s="28">
        <f>IF(B28="","",VLOOKUP(AD28,Varsayımlar!$B:$Q,3,0))</f>
        <v>8698829380698</v>
      </c>
      <c r="D28" s="28" t="s">
        <v>173</v>
      </c>
      <c r="E28" s="28" t="s">
        <v>91</v>
      </c>
      <c r="F28" s="27"/>
      <c r="G28" s="27"/>
      <c r="H28" s="27" t="str">
        <f>IF(B28="","",VLOOKUP(AD28,Varsayımlar!$B:$Q,5,0))</f>
        <v>MAGNİT MAVİ AMBALAJ 25CM</v>
      </c>
      <c r="I28" s="27"/>
      <c r="J28" s="27" t="str">
        <f>IF(B28="","",VLOOKUP(AD28,Varsayımlar!$B:$Q,6,0))</f>
        <v>SADE</v>
      </c>
      <c r="K28" s="27">
        <v>2016</v>
      </c>
      <c r="L28" s="27"/>
      <c r="M28" s="30">
        <f>IFERROR(IF(B28="","",K28/VLOOKUP(AD28,Varsayımlar!B:R,17,0)),"")</f>
        <v>24</v>
      </c>
      <c r="N28" s="27">
        <v>84</v>
      </c>
      <c r="O28" s="27"/>
      <c r="P28" s="27">
        <f>IF(B28="","",VLOOKUP(AD28,Varsayımlar!$B:$Q,7,0)*K28)</f>
        <v>60480</v>
      </c>
      <c r="Q28" s="27">
        <f>IF(B28="","",VLOOKUP(AD28,Varsayımlar!$B:$Q,8,0))</f>
        <v>25</v>
      </c>
      <c r="R28" s="27" t="str">
        <f>IF(B28="","",VLOOKUP(AD28,Varsayımlar!$B:$Q,9,0))</f>
        <v>SOFT</v>
      </c>
      <c r="S28" s="27">
        <f>IF(B28="","",VLOOKUP(AD28,Varsayımlar!$B:$Q,10,0))</f>
        <v>4</v>
      </c>
      <c r="T28" s="27">
        <f>IF(B28="","",VLOOKUP(AD28,Varsayımlar!$B:$Q,11,0))</f>
        <v>30</v>
      </c>
      <c r="U28" s="27">
        <f>IF(B28="","",VLOOKUP(AD28,Varsayımlar!$B:$Q,12,0))</f>
        <v>260</v>
      </c>
      <c r="V28" s="27" t="str">
        <f>IF(B28="","",VLOOKUP(AD28,Varsayımlar!$B:$Q,13,0))</f>
        <v>YURTDIŞI</v>
      </c>
      <c r="W28" s="27">
        <f>IF(B28="","",VLOOKUP(AD28,Varsayımlar!$B:$Q,14,0))</f>
        <v>9</v>
      </c>
      <c r="X28" s="27"/>
      <c r="Y28" s="27"/>
      <c r="Z28" s="27"/>
      <c r="AA28" s="27" t="str">
        <f>IF(B28="","",VLOOKUP(AD28,Varsayımlar!$B:$Q,15,0))</f>
        <v>25CM TURUNCU KOLİ-SOL ÜST DİKDÖRTGENE ÜRETİM TARİHİ BASILACAK</v>
      </c>
      <c r="AB28" s="27" t="str">
        <f>IF(B28="","",VLOOKUP(AD28,Varsayımlar!$B:$Q,16,0))</f>
        <v>24-26 CM</v>
      </c>
      <c r="AC28" s="56"/>
      <c r="AD28" s="5" t="str">
        <f t="shared" si="2"/>
        <v>MAGNİTMAGNİT MAVİ AMBALAJ 25 CM 260G</v>
      </c>
    </row>
    <row r="29" spans="1:30" ht="78.75" x14ac:dyDescent="0.25">
      <c r="A29" s="11" t="s">
        <v>125</v>
      </c>
      <c r="B29" s="27" t="s">
        <v>90</v>
      </c>
      <c r="C29" s="28">
        <f>IF(B29="","",VLOOKUP(AD29,Varsayımlar!$B:$Q,3,0))</f>
        <v>8698829380698</v>
      </c>
      <c r="D29" s="28" t="s">
        <v>174</v>
      </c>
      <c r="E29" s="28" t="s">
        <v>91</v>
      </c>
      <c r="F29" s="27"/>
      <c r="G29" s="27"/>
      <c r="H29" s="27" t="str">
        <f>IF(B29="","",VLOOKUP(AD29,Varsayımlar!$B:$Q,5,0))</f>
        <v>MAGNİT MAVİ AMBALAJ 25CM</v>
      </c>
      <c r="I29" s="27"/>
      <c r="J29" s="27" t="str">
        <f>IF(B29="","",VLOOKUP(AD29,Varsayımlar!$B:$Q,6,0))</f>
        <v>SADE</v>
      </c>
      <c r="K29" s="27">
        <v>2016</v>
      </c>
      <c r="L29" s="27"/>
      <c r="M29" s="30">
        <f>IFERROR(IF(B29="","",K29/VLOOKUP(AD29,Varsayımlar!B:R,17,0)),"")</f>
        <v>24</v>
      </c>
      <c r="N29" s="27">
        <v>84</v>
      </c>
      <c r="O29" s="27"/>
      <c r="P29" s="27">
        <f>IF(B29="","",VLOOKUP(AD29,Varsayımlar!$B:$Q,7,0)*K29)</f>
        <v>60480</v>
      </c>
      <c r="Q29" s="27">
        <f>IF(B29="","",VLOOKUP(AD29,Varsayımlar!$B:$Q,8,0))</f>
        <v>25</v>
      </c>
      <c r="R29" s="27" t="str">
        <f>IF(B29="","",VLOOKUP(AD29,Varsayımlar!$B:$Q,9,0))</f>
        <v>SOFT</v>
      </c>
      <c r="S29" s="27">
        <f>IF(B29="","",VLOOKUP(AD29,Varsayımlar!$B:$Q,10,0))</f>
        <v>4</v>
      </c>
      <c r="T29" s="27">
        <f>IF(B29="","",VLOOKUP(AD29,Varsayımlar!$B:$Q,11,0))</f>
        <v>30</v>
      </c>
      <c r="U29" s="27">
        <f>IF(B29="","",VLOOKUP(AD29,Varsayımlar!$B:$Q,12,0))</f>
        <v>260</v>
      </c>
      <c r="V29" s="27" t="str">
        <f>IF(B29="","",VLOOKUP(AD29,Varsayımlar!$B:$Q,13,0))</f>
        <v>YURTDIŞI</v>
      </c>
      <c r="W29" s="27">
        <f>IF(B29="","",VLOOKUP(AD29,Varsayımlar!$B:$Q,14,0))</f>
        <v>9</v>
      </c>
      <c r="X29" s="27"/>
      <c r="Y29" s="27"/>
      <c r="Z29" s="27"/>
      <c r="AA29" s="27" t="str">
        <f>IF(B29="","",VLOOKUP(AD29,Varsayımlar!$B:$Q,15,0))</f>
        <v>25CM TURUNCU KOLİ-SOL ÜST DİKDÖRTGENE ÜRETİM TARİHİ BASILACAK</v>
      </c>
      <c r="AB29" s="27" t="str">
        <f>IF(B29="","",VLOOKUP(AD29,Varsayımlar!$B:$Q,16,0))</f>
        <v>24-26 CM</v>
      </c>
      <c r="AC29" s="56"/>
      <c r="AD29" s="5" t="str">
        <f t="shared" si="2"/>
        <v>MAGNİTMAGNİT MAVİ AMBALAJ 25 CM 260G</v>
      </c>
    </row>
    <row r="30" spans="1:30" ht="78.75" x14ac:dyDescent="0.25">
      <c r="A30" s="11" t="s">
        <v>126</v>
      </c>
      <c r="B30" s="27" t="s">
        <v>90</v>
      </c>
      <c r="C30" s="28">
        <f>IF(B30="","",VLOOKUP(AD30,Varsayımlar!$B:$Q,3,0))</f>
        <v>8698829380698</v>
      </c>
      <c r="D30" s="28" t="s">
        <v>175</v>
      </c>
      <c r="E30" s="28" t="s">
        <v>91</v>
      </c>
      <c r="F30" s="27"/>
      <c r="G30" s="27"/>
      <c r="H30" s="27" t="str">
        <f>IF(B30="","",VLOOKUP(AD30,Varsayımlar!$B:$Q,5,0))</f>
        <v>MAGNİT MAVİ AMBALAJ 25CM</v>
      </c>
      <c r="I30" s="27"/>
      <c r="J30" s="27" t="str">
        <f>IF(B30="","",VLOOKUP(AD30,Varsayımlar!$B:$Q,6,0))</f>
        <v>SADE</v>
      </c>
      <c r="K30" s="27">
        <v>2016</v>
      </c>
      <c r="L30" s="27"/>
      <c r="M30" s="30">
        <f>IFERROR(IF(B30="","",K30/VLOOKUP(AD30,Varsayımlar!B:R,17,0)),"")</f>
        <v>24</v>
      </c>
      <c r="N30" s="27">
        <v>84</v>
      </c>
      <c r="O30" s="27"/>
      <c r="P30" s="27">
        <f>IF(B30="","",VLOOKUP(AD30,Varsayımlar!$B:$Q,7,0)*K30)</f>
        <v>60480</v>
      </c>
      <c r="Q30" s="27">
        <f>IF(B30="","",VLOOKUP(AD30,Varsayımlar!$B:$Q,8,0))</f>
        <v>25</v>
      </c>
      <c r="R30" s="27" t="str">
        <f>IF(B30="","",VLOOKUP(AD30,Varsayımlar!$B:$Q,9,0))</f>
        <v>SOFT</v>
      </c>
      <c r="S30" s="27">
        <f>IF(B30="","",VLOOKUP(AD30,Varsayımlar!$B:$Q,10,0))</f>
        <v>4</v>
      </c>
      <c r="T30" s="27">
        <f>IF(B30="","",VLOOKUP(AD30,Varsayımlar!$B:$Q,11,0))</f>
        <v>30</v>
      </c>
      <c r="U30" s="27">
        <f>IF(B30="","",VLOOKUP(AD30,Varsayımlar!$B:$Q,12,0))</f>
        <v>260</v>
      </c>
      <c r="V30" s="27" t="str">
        <f>IF(B30="","",VLOOKUP(AD30,Varsayımlar!$B:$Q,13,0))</f>
        <v>YURTDIŞI</v>
      </c>
      <c r="W30" s="27">
        <f>IF(B30="","",VLOOKUP(AD30,Varsayımlar!$B:$Q,14,0))</f>
        <v>9</v>
      </c>
      <c r="X30" s="27"/>
      <c r="Y30" s="27"/>
      <c r="Z30" s="27"/>
      <c r="AA30" s="27" t="str">
        <f>IF(B30="","",VLOOKUP(AD30,Varsayımlar!$B:$Q,15,0))</f>
        <v>25CM TURUNCU KOLİ-SOL ÜST DİKDÖRTGENE ÜRETİM TARİHİ BASILACAK</v>
      </c>
      <c r="AB30" s="27" t="str">
        <f>IF(B30="","",VLOOKUP(AD30,Varsayımlar!$B:$Q,16,0))</f>
        <v>24-26 CM</v>
      </c>
      <c r="AC30" s="56"/>
      <c r="AD30" s="5" t="str">
        <f t="shared" si="2"/>
        <v>MAGNİTMAGNİT MAVİ AMBALAJ 25 CM 260G</v>
      </c>
    </row>
    <row r="31" spans="1:30" ht="31.5" x14ac:dyDescent="0.25">
      <c r="A31" s="11" t="s">
        <v>127</v>
      </c>
      <c r="B31" s="15" t="s">
        <v>104</v>
      </c>
      <c r="C31" s="16">
        <f>IF(B31="","",VLOOKUP(AD31,Varsayımlar!$B:$Q,3,0))</f>
        <v>8698829380698</v>
      </c>
      <c r="D31" s="40"/>
      <c r="E31" s="41" t="s">
        <v>156</v>
      </c>
      <c r="F31" s="15"/>
      <c r="G31" s="15" t="s">
        <v>108</v>
      </c>
      <c r="H31" s="15" t="str">
        <f>IF(B31="","",VLOOKUP(AD31,Varsayımlar!$B:$Q,5,0))</f>
        <v>Kırmızı Tortillas 25 cm</v>
      </c>
      <c r="I31" s="15"/>
      <c r="J31" s="15" t="str">
        <f>IF(B31="","",VLOOKUP(AD31,Varsayımlar!$B:$Q,6,0))</f>
        <v>SADE</v>
      </c>
      <c r="K31" s="15">
        <v>924</v>
      </c>
      <c r="L31" s="15"/>
      <c r="M31" s="30">
        <f>IFERROR(IF(B31="","",K31/VLOOKUP(AD31,Varsayımlar!B:R,17,0)),"")</f>
        <v>11</v>
      </c>
      <c r="N31" s="15">
        <v>84</v>
      </c>
      <c r="O31" s="15"/>
      <c r="P31" s="15">
        <f>IF(B31="","",VLOOKUP(AD31,Varsayımlar!$B:$Q,7,0)*K31)</f>
        <v>27720</v>
      </c>
      <c r="Q31" s="15">
        <f>IF(B31="","",VLOOKUP(AD31,Varsayımlar!$B:$Q,8,0))</f>
        <v>25</v>
      </c>
      <c r="R31" s="15" t="str">
        <f>IF(B31="","",VLOOKUP(AD31,Varsayımlar!$B:$Q,9,0))</f>
        <v>Soft</v>
      </c>
      <c r="S31" s="15">
        <f>IF(B31="","",VLOOKUP(AD31,Varsayımlar!$B:$Q,10,0))</f>
        <v>4</v>
      </c>
      <c r="T31" s="15">
        <f>IF(B31="","",VLOOKUP(AD31,Varsayımlar!$B:$Q,11,0))</f>
        <v>30</v>
      </c>
      <c r="U31" s="15">
        <f>IF(B31="","",VLOOKUP(AD31,Varsayımlar!$B:$Q,12,0))</f>
        <v>250</v>
      </c>
      <c r="V31" s="15" t="str">
        <f>IF(B31="","",VLOOKUP(AD31,Varsayımlar!$B:$Q,13,0))</f>
        <v>Yurtdışı</v>
      </c>
      <c r="W31" s="15">
        <f>IF(B31="","",VLOOKUP(AD31,Varsayımlar!$B:$Q,14,0))</f>
        <v>9</v>
      </c>
      <c r="X31" s="17">
        <v>46195</v>
      </c>
      <c r="Y31" s="17">
        <v>46468</v>
      </c>
      <c r="Z31" s="15">
        <v>26062225</v>
      </c>
      <c r="AA31" s="15" t="str">
        <f>IF(B31="","",VLOOKUP(AD31,Varsayımlar!$B:$Q,15,0))</f>
        <v>Kırmızı Koli- Üretim Tarihi Etiketli</v>
      </c>
      <c r="AB31" s="27" t="str">
        <f>IF(B31="","",VLOOKUP(AD31,Varsayımlar!$B:$Q,16,0))</f>
        <v>24-26 CM</v>
      </c>
      <c r="AC31" s="56"/>
      <c r="AD31" s="5" t="str">
        <f t="shared" si="2"/>
        <v>SMART LLCKırmızı tortillas 25cm 4 lü 250g</v>
      </c>
    </row>
    <row r="32" spans="1:30" x14ac:dyDescent="0.25">
      <c r="A32" s="11" t="s">
        <v>128</v>
      </c>
      <c r="B32" s="27"/>
      <c r="C32" s="28" t="str">
        <f>IF(B32="","",VLOOKUP(AD32,Varsayımlar!$B:$Q,3,0))</f>
        <v/>
      </c>
      <c r="D32" s="28"/>
      <c r="E32" s="28"/>
      <c r="F32" s="27"/>
      <c r="G32" s="27"/>
      <c r="H32" s="27" t="str">
        <f>IF(B32="","",VLOOKUP(AD32,Varsayımlar!$B:$Q,5,0))</f>
        <v/>
      </c>
      <c r="I32" s="27"/>
      <c r="J32" s="27" t="str">
        <f>IF(B32="","",VLOOKUP(AD32,Varsayımlar!$B:$Q,6,0))</f>
        <v/>
      </c>
      <c r="K32" s="27"/>
      <c r="L32" s="27"/>
      <c r="M32" s="30" t="str">
        <f>IFERROR(IF(B32="","",K32/VLOOKUP(AD32,Varsayımlar!B:R,17,0)),"")</f>
        <v/>
      </c>
      <c r="N32" s="27"/>
      <c r="O32" s="27"/>
      <c r="P32" s="27" t="str">
        <f>IF(B32="","",VLOOKUP(AD32,Varsayımlar!$B:$Q,7,0)*K32)</f>
        <v/>
      </c>
      <c r="Q32" s="27" t="str">
        <f>IF(B32="","",VLOOKUP(AD32,Varsayımlar!$B:$Q,8,0))</f>
        <v/>
      </c>
      <c r="R32" s="27" t="str">
        <f>IF(B32="","",VLOOKUP(AD32,Varsayımlar!$B:$Q,9,0))</f>
        <v/>
      </c>
      <c r="S32" s="27" t="str">
        <f>IF(B32="","",VLOOKUP(AD32,Varsayımlar!$B:$Q,10,0))</f>
        <v/>
      </c>
      <c r="T32" s="27" t="str">
        <f>IF(B32="","",VLOOKUP(AD32,Varsayımlar!$B:$Q,11,0))</f>
        <v/>
      </c>
      <c r="U32" s="27" t="str">
        <f>IF(B32="","",VLOOKUP(AD32,Varsayımlar!$B:$Q,12,0))</f>
        <v/>
      </c>
      <c r="V32" s="27" t="str">
        <f>IF(B32="","",VLOOKUP(AD32,Varsayımlar!$B:$Q,13,0))</f>
        <v/>
      </c>
      <c r="W32" s="27" t="str">
        <f>IF(B32="","",VLOOKUP(AD32,Varsayımlar!$B:$Q,14,0))</f>
        <v/>
      </c>
      <c r="X32" s="27"/>
      <c r="Y32" s="27"/>
      <c r="Z32" s="27"/>
      <c r="AA32" s="27" t="str">
        <f>IF(B32="","",VLOOKUP(AD32,Varsayımlar!$B:$Q,15,0))</f>
        <v/>
      </c>
      <c r="AB32" s="27" t="str">
        <f>IF(B32="","",VLOOKUP(AD32,Varsayımlar!$B:$Q,16,0))</f>
        <v/>
      </c>
      <c r="AC32" s="56"/>
      <c r="AD32" s="5"/>
    </row>
    <row r="33" spans="1:31" x14ac:dyDescent="0.25">
      <c r="A33" s="11" t="s">
        <v>129</v>
      </c>
      <c r="B33" s="27"/>
      <c r="C33" s="28" t="str">
        <f>IF(B33="","",VLOOKUP(AD33,Varsayımlar!$B:$Q,3,0))</f>
        <v/>
      </c>
      <c r="D33" s="28"/>
      <c r="E33" s="28"/>
      <c r="F33" s="27"/>
      <c r="G33" s="27"/>
      <c r="H33" s="27" t="str">
        <f>IF(B33="","",VLOOKUP(AD33,Varsayımlar!$B:$Q,5,0))</f>
        <v/>
      </c>
      <c r="I33" s="27"/>
      <c r="J33" s="27" t="str">
        <f>IF(B33="","",VLOOKUP(AD33,Varsayımlar!$B:$Q,6,0))</f>
        <v/>
      </c>
      <c r="K33" s="27"/>
      <c r="L33" s="27"/>
      <c r="M33" s="30" t="str">
        <f>IFERROR(IF(B33="","",K33/VLOOKUP(AD33,Varsayımlar!B:R,17,0)),"")</f>
        <v/>
      </c>
      <c r="N33" s="27"/>
      <c r="O33" s="27"/>
      <c r="P33" s="27" t="str">
        <f>IF(B33="","",VLOOKUP(AD33,Varsayımlar!$B:$Q,7,0)*K33)</f>
        <v/>
      </c>
      <c r="Q33" s="27" t="str">
        <f>IF(B33="","",VLOOKUP(AD33,Varsayımlar!$B:$Q,8,0))</f>
        <v/>
      </c>
      <c r="R33" s="27" t="str">
        <f>IF(B33="","",VLOOKUP(AD33,Varsayımlar!$B:$Q,9,0))</f>
        <v/>
      </c>
      <c r="S33" s="27" t="str">
        <f>IF(B33="","",VLOOKUP(AD33,Varsayımlar!$B:$Q,10,0))</f>
        <v/>
      </c>
      <c r="T33" s="27" t="str">
        <f>IF(B33="","",VLOOKUP(AD33,Varsayımlar!$B:$Q,11,0))</f>
        <v/>
      </c>
      <c r="U33" s="27" t="str">
        <f>IF(B33="","",VLOOKUP(AD33,Varsayımlar!$B:$Q,12,0))</f>
        <v/>
      </c>
      <c r="V33" s="27" t="str">
        <f>IF(B33="","",VLOOKUP(AD33,Varsayımlar!$B:$Q,13,0))</f>
        <v/>
      </c>
      <c r="W33" s="27" t="str">
        <f>IF(B33="","",VLOOKUP(AD33,Varsayımlar!$B:$Q,14,0))</f>
        <v/>
      </c>
      <c r="X33" s="27"/>
      <c r="Y33" s="27"/>
      <c r="Z33" s="27"/>
      <c r="AA33" s="27" t="str">
        <f>IF(B33="","",VLOOKUP(AD33,Varsayımlar!$B:$Q,15,0))</f>
        <v/>
      </c>
      <c r="AB33" s="27" t="str">
        <f>IF(B33="","",VLOOKUP(AD33,Varsayımlar!$B:$Q,16,0))</f>
        <v/>
      </c>
      <c r="AC33" s="56"/>
      <c r="AD33" s="5"/>
    </row>
    <row r="34" spans="1:31" x14ac:dyDescent="0.25">
      <c r="C34" s="3" t="str">
        <f>IF(B34="","",VLOOKUP(AD34,Varsayımlar!$B:$Q,3,0))</f>
        <v/>
      </c>
      <c r="H34" s="2" t="str">
        <f>IF(B34="","",VLOOKUP(AD34,Varsayımlar!$B:$Q,5,0))</f>
        <v/>
      </c>
      <c r="J34" s="2" t="str">
        <f>IF(B34="","",VLOOKUP(AD34,Varsayımlar!$B:$Q,6,0))</f>
        <v/>
      </c>
      <c r="P34" s="2" t="str">
        <f>IF(B34="","",VLOOKUP(AD34,Varsayımlar!$B:$Q,7,0)*K34)</f>
        <v/>
      </c>
      <c r="Q34" s="2" t="str">
        <f>IF(B34="","",VLOOKUP(AD34,Varsayımlar!$B:$Q,8,0))</f>
        <v/>
      </c>
      <c r="R34" s="2" t="str">
        <f>IF(B34="","",VLOOKUP(AD34,Varsayımlar!$B:$Q,9,0))</f>
        <v/>
      </c>
      <c r="S34" s="2" t="str">
        <f>IF(B34="","",VLOOKUP(AD34,Varsayımlar!$B:$Q,10,0))</f>
        <v/>
      </c>
      <c r="T34" s="2" t="str">
        <f>IF(B34="","",VLOOKUP(AD34,Varsayımlar!$B:$Q,11,0))</f>
        <v/>
      </c>
      <c r="U34" s="2" t="str">
        <f>IF(B34="","",VLOOKUP(AD34,Varsayımlar!$B:$Q,12,0))</f>
        <v/>
      </c>
      <c r="V34" s="2" t="str">
        <f>IF(B34="","",VLOOKUP(AD34,Varsayımlar!$B:$Q,13,0))</f>
        <v/>
      </c>
      <c r="W34" s="2" t="str">
        <f>IF(B34="","",VLOOKUP(AD34,Varsayımlar!$B:$Q,14,0))</f>
        <v/>
      </c>
      <c r="AA34" s="2" t="str">
        <f>IF(B34="","",VLOOKUP(AD34,Varsayımlar!$B:$Q,15,0))</f>
        <v/>
      </c>
      <c r="AB34" s="2" t="str">
        <f>IF(B34="","",VLOOKUP(AD34,Varsayımlar!$B:$Q,16,0))</f>
        <v/>
      </c>
      <c r="AD34" s="2" t="str">
        <f>IF(B34="","",CONCATENATE(B34,E34))</f>
        <v/>
      </c>
    </row>
    <row r="35" spans="1:31" ht="24.75" customHeight="1" x14ac:dyDescent="0.25">
      <c r="A35" s="190" t="s">
        <v>120</v>
      </c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55"/>
    </row>
    <row r="36" spans="1:31" s="8" customFormat="1" ht="63" x14ac:dyDescent="0.25">
      <c r="A36" s="9" t="s">
        <v>0</v>
      </c>
      <c r="B36" s="9" t="s">
        <v>1</v>
      </c>
      <c r="C36" s="10" t="s">
        <v>36</v>
      </c>
      <c r="D36" s="10" t="s">
        <v>177</v>
      </c>
      <c r="E36" s="10" t="s">
        <v>42</v>
      </c>
      <c r="F36" s="9" t="s">
        <v>43</v>
      </c>
      <c r="G36" s="9" t="s">
        <v>13</v>
      </c>
      <c r="H36" s="9" t="s">
        <v>2</v>
      </c>
      <c r="I36" s="9" t="s">
        <v>83</v>
      </c>
      <c r="J36" s="9" t="s">
        <v>3</v>
      </c>
      <c r="K36" s="9" t="s">
        <v>21</v>
      </c>
      <c r="L36" s="9" t="s">
        <v>141</v>
      </c>
      <c r="M36" s="9" t="s">
        <v>20</v>
      </c>
      <c r="N36" s="9" t="s">
        <v>243</v>
      </c>
      <c r="O36" s="9"/>
      <c r="P36" s="9" t="s">
        <v>16</v>
      </c>
      <c r="Q36" s="9" t="s">
        <v>4</v>
      </c>
      <c r="R36" s="9" t="s">
        <v>5</v>
      </c>
      <c r="S36" s="9" t="s">
        <v>6</v>
      </c>
      <c r="T36" s="9" t="s">
        <v>33</v>
      </c>
      <c r="U36" s="9" t="s">
        <v>7</v>
      </c>
      <c r="V36" s="9" t="s">
        <v>8</v>
      </c>
      <c r="W36" s="9" t="s">
        <v>9</v>
      </c>
      <c r="X36" s="9" t="s">
        <v>10</v>
      </c>
      <c r="Y36" s="9" t="s">
        <v>11</v>
      </c>
      <c r="Z36" s="9" t="s">
        <v>12</v>
      </c>
      <c r="AA36" s="9" t="s">
        <v>14</v>
      </c>
      <c r="AB36" s="9" t="s">
        <v>15</v>
      </c>
      <c r="AC36" s="9" t="s">
        <v>305</v>
      </c>
      <c r="AD36" s="8" t="s">
        <v>50</v>
      </c>
    </row>
    <row r="37" spans="1:31" ht="31.5" x14ac:dyDescent="0.25">
      <c r="A37" s="11" t="s">
        <v>29</v>
      </c>
      <c r="B37" s="21" t="s">
        <v>17</v>
      </c>
      <c r="C37" s="22">
        <f>IF(B37="","",VLOOKUP(AD37,Varsayımlar!$B:$Q,3,0))</f>
        <v>8698829380698</v>
      </c>
      <c r="D37" s="22"/>
      <c r="E37" s="22" t="s">
        <v>37</v>
      </c>
      <c r="F37" s="21" t="s">
        <v>53</v>
      </c>
      <c r="G37" s="21" t="s">
        <v>54</v>
      </c>
      <c r="H37" s="21" t="str">
        <f>IF(B37="","",VLOOKUP(AD37,Varsayımlar!$B:$Q,5,0))</f>
        <v>TORTİLLAS 25 CM 4 PCS 260G</v>
      </c>
      <c r="I37" s="21">
        <f>IF(B37="","",VLOOKUP(AD37,Varsayımlar!B:T,19,0))</f>
        <v>0</v>
      </c>
      <c r="J37" s="21" t="str">
        <f>IF(B37="","",VLOOKUP(AD37,Varsayımlar!$B:$Q,6,0))</f>
        <v>SADE</v>
      </c>
      <c r="K37" s="21">
        <v>2016</v>
      </c>
      <c r="L37" s="21"/>
      <c r="M37" s="21">
        <f>IFERROR(IF(B37="","",K37/VLOOKUP(AD37,Varsayımlar!B:R,17,0)),"")</f>
        <v>24</v>
      </c>
      <c r="N37" s="21"/>
      <c r="O37" s="21"/>
      <c r="P37" s="21">
        <f>IF(B37="","",VLOOKUP(AD37,Varsayımlar!$B:$Q,7,0)*K37)</f>
        <v>60480</v>
      </c>
      <c r="Q37" s="21">
        <f>IF(B37="","",VLOOKUP(AD37,Varsayımlar!$B:$Q,8,0))</f>
        <v>25</v>
      </c>
      <c r="R37" s="21" t="str">
        <f>IF(B37="","",VLOOKUP(AD37,Varsayımlar!$B:$Q,9,0))</f>
        <v>SOFT</v>
      </c>
      <c r="S37" s="21">
        <f>IF(B37="","",VLOOKUP(AD37,Varsayımlar!$B:$Q,10,0))</f>
        <v>4</v>
      </c>
      <c r="T37" s="21">
        <f>IF(B37="","",VLOOKUP(AD37,Varsayımlar!$B:$Q,11,0))</f>
        <v>30</v>
      </c>
      <c r="U37" s="21">
        <f>IF(B37="","",VLOOKUP(AD37,Varsayımlar!$B:$Q,12,0))</f>
        <v>260</v>
      </c>
      <c r="V37" s="21" t="str">
        <f>IF(B37="","",VLOOKUP(AD37,Varsayımlar!$B:$Q,13,0))</f>
        <v>YURTDIŞI</v>
      </c>
      <c r="W37" s="21">
        <f>IF(B37="","",VLOOKUP(AD37,Varsayımlar!$B:$Q,14,0))</f>
        <v>6</v>
      </c>
      <c r="X37" s="23">
        <v>46176</v>
      </c>
      <c r="Y37" s="23">
        <v>46359</v>
      </c>
      <c r="Z37" s="21" t="s">
        <v>55</v>
      </c>
      <c r="AA37" s="21" t="str">
        <f>IF(B37="","",VLOOKUP(AD37,Varsayımlar!$B:$Q,15,0))</f>
        <v>TRİTON -SKT ATILACAK</v>
      </c>
      <c r="AB37" s="21" t="str">
        <f>IF(B37="","",VLOOKUP(AD37,Varsayımlar!$B:$Q,16,0))</f>
        <v>24-26 CM</v>
      </c>
      <c r="AC37" s="21">
        <f>IF(B37="","",VLOOKUP(Sayfa2!AD37,Varsayımlar!B:S,18,0))</f>
        <v>0</v>
      </c>
      <c r="AD37" s="5" t="str">
        <f>IF(B37="","",CONCATENATE(B37,E37))</f>
        <v>LLC TRİTONMUTLUKAL WHEAT TORTILLA</v>
      </c>
      <c r="AE37" s="2" t="s">
        <v>285</v>
      </c>
    </row>
    <row r="38" spans="1:31" ht="31.5" x14ac:dyDescent="0.25">
      <c r="A38" s="11" t="s">
        <v>122</v>
      </c>
      <c r="B38" s="21" t="s">
        <v>17</v>
      </c>
      <c r="C38" s="22">
        <f>IF(B38="","",VLOOKUP(AD38,Varsayımlar!$B:$Q,3,0))</f>
        <v>8698829380698</v>
      </c>
      <c r="D38" s="22"/>
      <c r="E38" s="22" t="s">
        <v>37</v>
      </c>
      <c r="F38" s="21" t="s">
        <v>53</v>
      </c>
      <c r="G38" s="21" t="s">
        <v>56</v>
      </c>
      <c r="H38" s="21" t="str">
        <f>IF(B38="","",VLOOKUP(AD38,Varsayımlar!$B:$Q,5,0))</f>
        <v>TORTİLLAS 25 CM 4 PCS 260G</v>
      </c>
      <c r="I38" s="21">
        <f>IF(B38="","",VLOOKUP(AD38,Varsayımlar!B:T,19,0))</f>
        <v>0</v>
      </c>
      <c r="J38" s="21" t="str">
        <f>IF(B38="","",VLOOKUP(AD38,Varsayımlar!$B:$Q,6,0))</f>
        <v>SADE</v>
      </c>
      <c r="K38" s="21">
        <v>420</v>
      </c>
      <c r="L38" s="21"/>
      <c r="M38" s="21">
        <f>IFERROR(IF(B38="","",K38/VLOOKUP(AD38,Varsayımlar!B:R,17,0)),"")</f>
        <v>5</v>
      </c>
      <c r="N38" s="21"/>
      <c r="O38" s="21"/>
      <c r="P38" s="21">
        <f>IF(B38="","",VLOOKUP(AD38,Varsayımlar!$B:$Q,7,0)*K38)</f>
        <v>12600</v>
      </c>
      <c r="Q38" s="21">
        <f>IF(B38="","",VLOOKUP(AD38,Varsayımlar!$B:$Q,8,0))</f>
        <v>25</v>
      </c>
      <c r="R38" s="21" t="str">
        <f>IF(B38="","",VLOOKUP(AD38,Varsayımlar!$B:$Q,9,0))</f>
        <v>SOFT</v>
      </c>
      <c r="S38" s="21">
        <f>IF(B38="","",VLOOKUP(AD38,Varsayımlar!$B:$Q,10,0))</f>
        <v>4</v>
      </c>
      <c r="T38" s="21">
        <f>IF(B38="","",VLOOKUP(AD38,Varsayımlar!$B:$Q,11,0))</f>
        <v>30</v>
      </c>
      <c r="U38" s="21">
        <f>IF(B38="","",VLOOKUP(AD38,Varsayımlar!$B:$Q,12,0))</f>
        <v>260</v>
      </c>
      <c r="V38" s="21" t="str">
        <f>IF(B38="","",VLOOKUP(AD38,Varsayımlar!$B:$Q,13,0))</f>
        <v>YURTDIŞI</v>
      </c>
      <c r="W38" s="21">
        <f>IF(B38="","",VLOOKUP(AD38,Varsayımlar!$B:$Q,14,0))</f>
        <v>6</v>
      </c>
      <c r="X38" s="23">
        <v>46176</v>
      </c>
      <c r="Y38" s="23">
        <v>46359</v>
      </c>
      <c r="Z38" s="21" t="s">
        <v>55</v>
      </c>
      <c r="AA38" s="21" t="str">
        <f>IF(B38="","",VLOOKUP(AD38,Varsayımlar!$B:$Q,15,0))</f>
        <v>TRİTON -SKT ATILACAK</v>
      </c>
      <c r="AB38" s="21" t="str">
        <f>IF(B38="","",VLOOKUP(AD38,Varsayımlar!$B:$Q,16,0))</f>
        <v>24-26 CM</v>
      </c>
      <c r="AC38" s="21">
        <f>IF(B38="","",VLOOKUP(Sayfa2!AD38,Varsayımlar!B:S,18,0))</f>
        <v>0</v>
      </c>
      <c r="AD38" s="2" t="str">
        <f>IF(B38="","",CONCATENATE(B38,E38))</f>
        <v>LLC TRİTONMUTLUKAL WHEAT TORTILLA</v>
      </c>
      <c r="AE38" s="2" t="s">
        <v>285</v>
      </c>
    </row>
    <row r="39" spans="1:31" ht="31.5" x14ac:dyDescent="0.25">
      <c r="A39" s="11" t="s">
        <v>123</v>
      </c>
      <c r="B39" s="27" t="s">
        <v>17</v>
      </c>
      <c r="C39" s="28">
        <f>IF(B39="","",VLOOKUP(AD39,Varsayımlar!$B:$Q,3,0))</f>
        <v>8698829380698</v>
      </c>
      <c r="D39" s="28"/>
      <c r="E39" s="28" t="s">
        <v>37</v>
      </c>
      <c r="F39" s="27" t="s">
        <v>68</v>
      </c>
      <c r="G39" s="27" t="s">
        <v>69</v>
      </c>
      <c r="H39" s="27" t="str">
        <f>IF(B39="","",VLOOKUP(AD39,Varsayımlar!$B:$Q,5,0))</f>
        <v>TORTİLLAS 25 CM 4 PCS 260G</v>
      </c>
      <c r="I39" s="27">
        <f>IF(B39="","",VLOOKUP(AD39,Varsayımlar!B:T,19,0))</f>
        <v>0</v>
      </c>
      <c r="J39" s="27" t="str">
        <f>IF(B39="","",VLOOKUP(AD39,Varsayımlar!$B:$Q,6,0))</f>
        <v>SADE</v>
      </c>
      <c r="K39" s="27">
        <v>1092</v>
      </c>
      <c r="L39" s="27"/>
      <c r="M39" s="27">
        <f>IFERROR(IF(B39="","",K39/VLOOKUP(AD39,Varsayımlar!B:R,17,0)),"")</f>
        <v>13</v>
      </c>
      <c r="N39" s="27">
        <v>84</v>
      </c>
      <c r="O39" s="27"/>
      <c r="P39" s="27">
        <f>IF(B39="","",VLOOKUP(AD39,Varsayımlar!$B:$Q,7,0)*K39)</f>
        <v>32760</v>
      </c>
      <c r="Q39" s="27">
        <f>IF(B39="","",VLOOKUP(AD39,Varsayımlar!$B:$Q,8,0))</f>
        <v>25</v>
      </c>
      <c r="R39" s="27" t="str">
        <f>IF(B39="","",VLOOKUP(AD39,Varsayımlar!$B:$Q,9,0))</f>
        <v>SOFT</v>
      </c>
      <c r="S39" s="27">
        <f>IF(B39="","",VLOOKUP(AD39,Varsayımlar!$B:$Q,10,0))</f>
        <v>4</v>
      </c>
      <c r="T39" s="27">
        <f>IF(B39="","",VLOOKUP(AD39,Varsayımlar!$B:$Q,11,0))</f>
        <v>30</v>
      </c>
      <c r="U39" s="27">
        <f>IF(B39="","",VLOOKUP(AD39,Varsayımlar!$B:$Q,12,0))</f>
        <v>260</v>
      </c>
      <c r="V39" s="27" t="str">
        <f>IF(B39="","",VLOOKUP(AD39,Varsayımlar!$B:$Q,13,0))</f>
        <v>YURTDIŞI</v>
      </c>
      <c r="W39" s="27">
        <f>IF(B39="","",VLOOKUP(AD39,Varsayımlar!$B:$Q,14,0))</f>
        <v>6</v>
      </c>
      <c r="X39" s="29">
        <v>46177</v>
      </c>
      <c r="Y39" s="29">
        <v>46360</v>
      </c>
      <c r="Z39" s="27" t="s">
        <v>70</v>
      </c>
      <c r="AA39" s="27" t="str">
        <f>IF(B39="","",VLOOKUP(AD39,Varsayımlar!$B:$Q,15,0))</f>
        <v>TRİTON -SKT ATILACAK</v>
      </c>
      <c r="AB39" s="27" t="str">
        <f>IF(B39="","",VLOOKUP(AD39,Varsayımlar!$B:$Q,16,0))</f>
        <v>24-26 CM</v>
      </c>
      <c r="AC39" s="27">
        <f>IF(B39="","",VLOOKUP(Sayfa2!AD39,Varsayımlar!B:S,18,0))</f>
        <v>0</v>
      </c>
      <c r="AD39" s="2" t="str">
        <f>IF(B39="","",CONCATENATE(B39,E39))</f>
        <v>LLC TRİTONMUTLUKAL WHEAT TORTILLA</v>
      </c>
    </row>
    <row r="40" spans="1:31" ht="31.5" x14ac:dyDescent="0.25">
      <c r="A40" s="11" t="s">
        <v>124</v>
      </c>
      <c r="B40" s="27" t="s">
        <v>17</v>
      </c>
      <c r="C40" s="28">
        <f>IF(B40="","",VLOOKUP(AD40,Varsayımlar!$B:$Q,3,0))</f>
        <v>8698829380698</v>
      </c>
      <c r="D40" s="28"/>
      <c r="E40" s="28" t="s">
        <v>37</v>
      </c>
      <c r="F40" s="27" t="s">
        <v>68</v>
      </c>
      <c r="G40" s="27" t="s">
        <v>71</v>
      </c>
      <c r="H40" s="27" t="str">
        <f>IF(B40="","",VLOOKUP(AD40,Varsayımlar!$B:$Q,5,0))</f>
        <v>TORTİLLAS 25 CM 4 PCS 260G</v>
      </c>
      <c r="I40" s="27">
        <f>IF(B40="","",VLOOKUP(AD40,Varsayımlar!B:T,19,0))</f>
        <v>0</v>
      </c>
      <c r="J40" s="27" t="str">
        <f>IF(B40="","",VLOOKUP(AD40,Varsayımlar!$B:$Q,6,0))</f>
        <v>SADE</v>
      </c>
      <c r="K40" s="27">
        <v>1344</v>
      </c>
      <c r="L40" s="27"/>
      <c r="M40" s="27">
        <f>IFERROR(IF(B40="","",K40/VLOOKUP(AD40,Varsayımlar!B:R,17,0)),"")</f>
        <v>16</v>
      </c>
      <c r="N40" s="27">
        <v>84</v>
      </c>
      <c r="O40" s="27"/>
      <c r="P40" s="27">
        <f>IF(B40="","",VLOOKUP(AD40,Varsayımlar!$B:$Q,7,0)*K40)</f>
        <v>40320</v>
      </c>
      <c r="Q40" s="27">
        <f>IF(B40="","",VLOOKUP(AD40,Varsayımlar!$B:$Q,8,0))</f>
        <v>25</v>
      </c>
      <c r="R40" s="27" t="str">
        <f>IF(B40="","",VLOOKUP(AD40,Varsayımlar!$B:$Q,9,0))</f>
        <v>SOFT</v>
      </c>
      <c r="S40" s="27">
        <f>IF(B40="","",VLOOKUP(AD40,Varsayımlar!$B:$Q,10,0))</f>
        <v>4</v>
      </c>
      <c r="T40" s="27">
        <f>IF(B40="","",VLOOKUP(AD40,Varsayımlar!$B:$Q,11,0))</f>
        <v>30</v>
      </c>
      <c r="U40" s="27">
        <f>IF(B40="","",VLOOKUP(AD40,Varsayımlar!$B:$Q,12,0))</f>
        <v>260</v>
      </c>
      <c r="V40" s="27" t="str">
        <f>IF(B40="","",VLOOKUP(AD40,Varsayımlar!$B:$Q,13,0))</f>
        <v>YURTDIŞI</v>
      </c>
      <c r="W40" s="27">
        <f>IF(B40="","",VLOOKUP(AD40,Varsayımlar!$B:$Q,14,0))</f>
        <v>6</v>
      </c>
      <c r="X40" s="29">
        <v>46177</v>
      </c>
      <c r="Y40" s="29">
        <v>46360</v>
      </c>
      <c r="Z40" s="27" t="s">
        <v>70</v>
      </c>
      <c r="AA40" s="27" t="str">
        <f>IF(B40="","",VLOOKUP(AD40,Varsayımlar!$B:$Q,15,0))</f>
        <v>TRİTON -SKT ATILACAK</v>
      </c>
      <c r="AB40" s="27" t="str">
        <f>IF(B40="","",VLOOKUP(AD40,Varsayımlar!$B:$Q,16,0))</f>
        <v>24-26 CM</v>
      </c>
      <c r="AC40" s="27">
        <f>IF(B40="","",VLOOKUP(Sayfa2!AD40,Varsayımlar!B:S,18,0))</f>
        <v>0</v>
      </c>
      <c r="AD40" s="5" t="str">
        <f>IF(B40="","",CONCATENATE(B40,E40))</f>
        <v>LLC TRİTONMUTLUKAL WHEAT TORTILLA</v>
      </c>
    </row>
    <row r="41" spans="1:31" ht="47.25" x14ac:dyDescent="0.25">
      <c r="A41" s="11" t="s">
        <v>125</v>
      </c>
      <c r="B41" s="24" t="s">
        <v>104</v>
      </c>
      <c r="C41" s="25">
        <f>IF(B41="","",VLOOKUP(AD41,Varsayımlar!$B:$Q,3,0))</f>
        <v>8698829380698</v>
      </c>
      <c r="D41" s="25"/>
      <c r="E41" s="24" t="s">
        <v>105</v>
      </c>
      <c r="F41" s="24"/>
      <c r="G41" s="24" t="s">
        <v>108</v>
      </c>
      <c r="H41" s="24" t="str">
        <f>IF(B41="","",VLOOKUP(AD41,Varsayımlar!$B:$Q,5,0))</f>
        <v>TORTİLLAS 20CM (SAMAKAT BİLGİLERİ EKLİ)</v>
      </c>
      <c r="I41" s="24">
        <f>IF(B41="","",VLOOKUP(AD41,Varsayımlar!B:T,19,0))</f>
        <v>0</v>
      </c>
      <c r="J41" s="24" t="str">
        <f>IF(B41="","",VLOOKUP(AD41,Varsayımlar!$B:$Q,6,0))</f>
        <v>SADE</v>
      </c>
      <c r="K41" s="24">
        <v>2475</v>
      </c>
      <c r="L41" s="24"/>
      <c r="M41" s="24">
        <f>IFERROR(IF(B41="","",K41/VLOOKUP(AD41,Varsayımlar!B:R,17,0)),"")</f>
        <v>11</v>
      </c>
      <c r="N41" s="24"/>
      <c r="O41" s="24"/>
      <c r="P41" s="24">
        <f>IF(B41="","",VLOOKUP(AD41,Varsayımlar!$B:$Q,7,0)*K41)</f>
        <v>34650</v>
      </c>
      <c r="Q41" s="24">
        <f>IF(B41="","",VLOOKUP(AD41,Varsayımlar!$B:$Q,8,0))</f>
        <v>20</v>
      </c>
      <c r="R41" s="24" t="str">
        <f>IF(B41="","",VLOOKUP(AD41,Varsayımlar!$B:$Q,9,0))</f>
        <v>IRAK SOFT</v>
      </c>
      <c r="S41" s="24">
        <f>IF(B41="","",VLOOKUP(AD41,Varsayımlar!$B:$Q,10,0))</f>
        <v>4</v>
      </c>
      <c r="T41" s="24">
        <f>IF(B41="","",VLOOKUP(AD41,Varsayımlar!$B:$Q,11,0))</f>
        <v>14</v>
      </c>
      <c r="U41" s="24">
        <f>IF(B41="","",VLOOKUP(AD41,Varsayımlar!$B:$Q,12,0))</f>
        <v>166</v>
      </c>
      <c r="V41" s="24" t="str">
        <f>IF(B41="","",VLOOKUP(AD41,Varsayımlar!$B:$Q,13,0))</f>
        <v>YURTDIŞI</v>
      </c>
      <c r="W41" s="24">
        <f>IF(B41="","",VLOOKUP(AD41,Varsayımlar!$B:$Q,14,0))</f>
        <v>9</v>
      </c>
      <c r="X41" s="26">
        <v>46181</v>
      </c>
      <c r="Y41" s="26">
        <v>46454</v>
      </c>
      <c r="Z41" s="24">
        <v>26060820</v>
      </c>
      <c r="AA41" s="24" t="str">
        <f>IF(B41="","",VLOOKUP(AD41,Varsayımlar!$B:$Q,15,0))</f>
        <v>SİYAH KARE KOLİ- Üretim Tarihi Etiketli</v>
      </c>
      <c r="AB41" s="24" t="str">
        <f>IF(B41="","",VLOOKUP(AD41,Varsayımlar!$B:$Q,16,0))</f>
        <v>19-21 CM</v>
      </c>
      <c r="AC41" s="24">
        <f>IF(B41="","",VLOOKUP(Sayfa2!AD41,Varsayımlar!B:S,18,0))</f>
        <v>0</v>
      </c>
      <c r="AD41" s="2" t="str">
        <f t="shared" ref="AD41:AD135" si="3">IF(B41="","",CONCATENATE(B41,E41))</f>
        <v>SMART LLCTORTİLLAS SAMAKAT 20CM 166G</v>
      </c>
    </row>
    <row r="42" spans="1:31" ht="47.25" x14ac:dyDescent="0.25">
      <c r="A42" s="11" t="s">
        <v>126</v>
      </c>
      <c r="B42" s="18" t="s">
        <v>79</v>
      </c>
      <c r="C42" s="19">
        <f>IF(B42="","",VLOOKUP(AD42,Varsayımlar!$B:$Q,3,0))</f>
        <v>8698829380698</v>
      </c>
      <c r="D42" s="19"/>
      <c r="E42" s="19" t="s">
        <v>109</v>
      </c>
      <c r="F42" s="18" t="s">
        <v>111</v>
      </c>
      <c r="G42" s="18" t="s">
        <v>112</v>
      </c>
      <c r="H42" s="18" t="str">
        <f>IF(B42="","",VLOOKUP(AD42,Varsayımlar!$B:$Q,5,0))</f>
        <v>MANETKA SADE 20CM 166G</v>
      </c>
      <c r="I42" s="18">
        <f>IF(B42="","",VLOOKUP(AD42,Varsayımlar!B:T,19,0))</f>
        <v>0</v>
      </c>
      <c r="J42" s="18" t="str">
        <f>IF(B42="","",VLOOKUP(AD42,Varsayımlar!$B:$Q,6,0))</f>
        <v>SADE</v>
      </c>
      <c r="K42" s="18">
        <v>7200</v>
      </c>
      <c r="L42" s="18"/>
      <c r="M42" s="18">
        <f>IFERROR(IF(B42="","",K42/VLOOKUP(AD42,Varsayımlar!B:R,17,0)),"")</f>
        <v>32</v>
      </c>
      <c r="N42" s="18"/>
      <c r="O42" s="18"/>
      <c r="P42" s="18">
        <f>IF(B42="","",VLOOKUP(AD42,Varsayımlar!$B:$Q,7,0)*K42)</f>
        <v>100800</v>
      </c>
      <c r="Q42" s="18">
        <f>IF(B42="","",VLOOKUP(AD42,Varsayımlar!$B:$Q,8,0))</f>
        <v>20</v>
      </c>
      <c r="R42" s="18" t="str">
        <f>IF(B42="","",VLOOKUP(AD42,Varsayımlar!$B:$Q,9,0))</f>
        <v>IRAK SOFT</v>
      </c>
      <c r="S42" s="18">
        <f>IF(B42="","",VLOOKUP(AD42,Varsayımlar!$B:$Q,10,0))</f>
        <v>4</v>
      </c>
      <c r="T42" s="18">
        <f>IF(B42="","",VLOOKUP(AD42,Varsayımlar!$B:$Q,11,0))</f>
        <v>14</v>
      </c>
      <c r="U42" s="18">
        <f>IF(B42="","",VLOOKUP(AD42,Varsayımlar!$B:$Q,12,0))</f>
        <v>166</v>
      </c>
      <c r="V42" s="18" t="str">
        <f>IF(B42="","",VLOOKUP(AD42,Varsayımlar!$B:$Q,13,0))</f>
        <v>YURTDIŞI</v>
      </c>
      <c r="W42" s="18">
        <f>IF(B42="","",VLOOKUP(AD42,Varsayımlar!$B:$Q,14,0))</f>
        <v>6</v>
      </c>
      <c r="X42" s="20">
        <v>46182</v>
      </c>
      <c r="Y42" s="20">
        <v>46365</v>
      </c>
      <c r="Z42" s="18">
        <v>26060920</v>
      </c>
      <c r="AA42" s="18" t="str">
        <f>IF(B42="","",VLOOKUP(AD42,Varsayımlar!$B:$Q,15,0))</f>
        <v>SİYAH KARE KOLİ-ÜRETİM TARİHLİ ETİKET</v>
      </c>
      <c r="AB42" s="18" t="str">
        <f>IF(B42="","",VLOOKUP(AD42,Varsayımlar!$B:$Q,16,0))</f>
        <v>19-21 CM</v>
      </c>
      <c r="AC42" s="18">
        <f>IF(B42="","",VLOOKUP(Sayfa2!AD42,Varsayımlar!B:S,18,0))</f>
        <v>0</v>
      </c>
      <c r="AD42" s="5" t="str">
        <f t="shared" si="3"/>
        <v>LLC KOTORMANETKA SADE 20CM 166G</v>
      </c>
    </row>
    <row r="43" spans="1:31" ht="63" x14ac:dyDescent="0.25">
      <c r="A43" s="11" t="s">
        <v>127</v>
      </c>
      <c r="B43" s="21" t="s">
        <v>119</v>
      </c>
      <c r="C43" s="22">
        <f>IF(B43="","",VLOOKUP(AD43,Varsayımlar!$B:$Q,3,0))</f>
        <v>8698829380698</v>
      </c>
      <c r="D43" s="22"/>
      <c r="E43" s="21" t="s">
        <v>113</v>
      </c>
      <c r="F43" s="21"/>
      <c r="G43" s="21"/>
      <c r="H43" s="21" t="str">
        <f>IF(B43="","",VLOOKUP(AD43,Varsayımlar!$B:$Q,5,0))</f>
        <v>Mutlukal Tortillas 15cm</v>
      </c>
      <c r="I43" s="21">
        <f>IF(B43="","",VLOOKUP(AD43,Varsayımlar!B:T,19,0))</f>
        <v>0</v>
      </c>
      <c r="J43" s="21" t="str">
        <f>IF(B43="","",VLOOKUP(AD43,Varsayımlar!$B:$Q,6,0))</f>
        <v>SADE</v>
      </c>
      <c r="K43" s="21">
        <v>3168</v>
      </c>
      <c r="L43" s="21"/>
      <c r="M43" s="21">
        <f>IFERROR(IF(B43="","",K43/VLOOKUP(AD43,Varsayımlar!B:R,17,0)),"")</f>
        <v>33</v>
      </c>
      <c r="N43" s="21"/>
      <c r="O43" s="21"/>
      <c r="P43" s="21">
        <f>IF(B43="","",VLOOKUP(AD43,Varsayımlar!$B:$Q,7,0)*K43)</f>
        <v>31680</v>
      </c>
      <c r="Q43" s="21">
        <f>IF(B43="","",VLOOKUP(AD43,Varsayımlar!$B:$Q,8,0))</f>
        <v>12</v>
      </c>
      <c r="R43" s="21" t="str">
        <f>IF(B43="","",VLOOKUP(AD43,Varsayımlar!$B:$Q,9,0))</f>
        <v>IRAK SOFT</v>
      </c>
      <c r="S43" s="21">
        <f>IF(B43="","",VLOOKUP(AD43,Varsayımlar!$B:$Q,10,0))</f>
        <v>10</v>
      </c>
      <c r="T43" s="21">
        <f>IF(B43="","",VLOOKUP(AD43,Varsayımlar!$B:$Q,11,0))</f>
        <v>12</v>
      </c>
      <c r="U43" s="21">
        <f>IF(B43="","",VLOOKUP(AD43,Varsayımlar!$B:$Q,12,0))</f>
        <v>250</v>
      </c>
      <c r="V43" s="21" t="str">
        <f>IF(B43="","",VLOOKUP(AD43,Varsayımlar!$B:$Q,13,0))</f>
        <v>YURTİÇİ</v>
      </c>
      <c r="W43" s="21">
        <f>IF(B43="","",VLOOKUP(AD43,Varsayımlar!$B:$Q,14,0))</f>
        <v>6</v>
      </c>
      <c r="X43" s="21"/>
      <c r="Y43" s="21"/>
      <c r="Z43" s="21"/>
      <c r="AA43" s="21" t="str">
        <f>IF(B43="","",VLOOKUP(AD43,Varsayımlar!$B:$Q,15,0))</f>
        <v>15CM KOLİ</v>
      </c>
      <c r="AB43" s="21" t="str">
        <f>IF(B43="","",VLOOKUP(AD43,Varsayımlar!$B:$Q,16,0))</f>
        <v>KESME-33-35G BEZE, KESİLMEMİŞ 16-18CM, 320-330G- KESİLMİŞ 245-250G</v>
      </c>
      <c r="AC43" s="21">
        <f>IF(B43="","",VLOOKUP(Sayfa2!AD43,Varsayımlar!B:S,18,0))</f>
        <v>0</v>
      </c>
      <c r="AD43" s="2" t="str">
        <f t="shared" si="3"/>
        <v>MAYDONOZ DÖNERMutlukal Tortillas 15cm 250g</v>
      </c>
    </row>
    <row r="44" spans="1:31" ht="47.25" x14ac:dyDescent="0.25">
      <c r="A44" s="11" t="s">
        <v>128</v>
      </c>
      <c r="B44" s="12" t="s">
        <v>104</v>
      </c>
      <c r="C44" s="13">
        <f>IF(B44="","",VLOOKUP(AD44,Varsayımlar!$B:$Q,3,0))</f>
        <v>8698829380698</v>
      </c>
      <c r="D44" s="13"/>
      <c r="E44" s="12" t="s">
        <v>105</v>
      </c>
      <c r="F44" s="12">
        <v>32</v>
      </c>
      <c r="G44" s="12" t="s">
        <v>108</v>
      </c>
      <c r="H44" s="12" t="str">
        <f>IF(B44="","",VLOOKUP(AD44,Varsayımlar!$B:$Q,5,0))</f>
        <v>TORTİLLAS 20CM (SAMAKAT BİLGİLERİ EKLİ)</v>
      </c>
      <c r="I44" s="12">
        <f>IF(B44="","",VLOOKUP(AD44,Varsayımlar!B:T,19,0))</f>
        <v>0</v>
      </c>
      <c r="J44" s="12" t="str">
        <f>IF(B44="","",VLOOKUP(AD44,Varsayımlar!$B:$Q,6,0))</f>
        <v>SADE</v>
      </c>
      <c r="K44" s="12">
        <v>5850</v>
      </c>
      <c r="L44" s="12"/>
      <c r="M44" s="12">
        <f>IFERROR(IF(B44="","",K44/VLOOKUP(AD44,Varsayımlar!B:R,17,0)),"")</f>
        <v>26</v>
      </c>
      <c r="N44" s="12"/>
      <c r="O44" s="12"/>
      <c r="P44" s="12">
        <f>IF(B44="","",VLOOKUP(AD44,Varsayımlar!$B:$Q,7,0)*K44)</f>
        <v>81900</v>
      </c>
      <c r="Q44" s="12">
        <f>IF(B44="","",VLOOKUP(AD44,Varsayımlar!$B:$Q,8,0))</f>
        <v>20</v>
      </c>
      <c r="R44" s="12" t="str">
        <f>IF(B44="","",VLOOKUP(AD44,Varsayımlar!$B:$Q,9,0))</f>
        <v>IRAK SOFT</v>
      </c>
      <c r="S44" s="12">
        <f>IF(B44="","",VLOOKUP(AD44,Varsayımlar!$B:$Q,10,0))</f>
        <v>4</v>
      </c>
      <c r="T44" s="12">
        <f>IF(B44="","",VLOOKUP(AD44,Varsayımlar!$B:$Q,11,0))</f>
        <v>14</v>
      </c>
      <c r="U44" s="12">
        <f>IF(B44="","",VLOOKUP(AD44,Varsayımlar!$B:$Q,12,0))</f>
        <v>166</v>
      </c>
      <c r="V44" s="12" t="str">
        <f>IF(B44="","",VLOOKUP(AD44,Varsayımlar!$B:$Q,13,0))</f>
        <v>YURTDIŞI</v>
      </c>
      <c r="W44" s="12">
        <f>IF(B44="","",VLOOKUP(AD44,Varsayımlar!$B:$Q,14,0))</f>
        <v>9</v>
      </c>
      <c r="X44" s="14">
        <v>46188</v>
      </c>
      <c r="Y44" s="14">
        <v>46461</v>
      </c>
      <c r="Z44" s="12">
        <v>26061520</v>
      </c>
      <c r="AA44" s="12" t="str">
        <f>IF(B44="","",VLOOKUP(AD44,Varsayımlar!$B:$Q,15,0))</f>
        <v>SİYAH KARE KOLİ- Üretim Tarihi Etiketli</v>
      </c>
      <c r="AB44" s="12" t="str">
        <f>IF(B44="","",VLOOKUP(AD44,Varsayımlar!$B:$Q,16,0))</f>
        <v>19-21 CM</v>
      </c>
      <c r="AC44" s="12">
        <f>IF(B44="","",VLOOKUP(Sayfa2!AD44,Varsayımlar!B:S,18,0))</f>
        <v>0</v>
      </c>
      <c r="AD44" s="5" t="str">
        <f t="shared" si="3"/>
        <v>SMART LLCTORTİLLAS SAMAKAT 20CM 166G</v>
      </c>
    </row>
    <row r="45" spans="1:31" x14ac:dyDescent="0.25">
      <c r="A45" s="11" t="s">
        <v>129</v>
      </c>
      <c r="B45" s="11" t="s">
        <v>178</v>
      </c>
      <c r="C45" s="46">
        <f>IF(B45="","",VLOOKUP(AD45,Varsayımlar!$B:$Q,3,0))</f>
        <v>8698829380698</v>
      </c>
      <c r="D45" s="46"/>
      <c r="E45" s="47" t="s">
        <v>179</v>
      </c>
      <c r="F45" s="11"/>
      <c r="G45" s="11"/>
      <c r="H45" s="11" t="str">
        <f>IF(B45="","",VLOOKUP(AD45,Varsayımlar!$B:$Q,5,0))</f>
        <v>Tortillove 25 cm</v>
      </c>
      <c r="I45" s="11">
        <f>IF(B45="","",VLOOKUP(AD45,Varsayımlar!B:T,19,0))</f>
        <v>0</v>
      </c>
      <c r="J45" s="11" t="str">
        <f>IF(B45="","",VLOOKUP(AD45,Varsayımlar!$B:$Q,6,0))</f>
        <v>SADE</v>
      </c>
      <c r="K45" s="11">
        <v>60</v>
      </c>
      <c r="L45" s="11"/>
      <c r="M45" s="11" t="str">
        <f>IFERROR(IF(B45="","",K45/VLOOKUP(AD45,Varsayımlar!B:R,17,0)),"")</f>
        <v/>
      </c>
      <c r="N45" s="11"/>
      <c r="O45" s="11"/>
      <c r="P45" s="11">
        <f>IF(B45="","",VLOOKUP(AD45,Varsayımlar!$B:$Q,7,0)*K45)</f>
        <v>840</v>
      </c>
      <c r="Q45" s="11">
        <f>IF(B45="","",VLOOKUP(AD45,Varsayımlar!$B:$Q,8,0))</f>
        <v>25</v>
      </c>
      <c r="R45" s="11" t="str">
        <f>IF(B45="","",VLOOKUP(AD45,Varsayımlar!$B:$Q,9,0))</f>
        <v>Irak Soft</v>
      </c>
      <c r="S45" s="11">
        <f>IF(B45="","",VLOOKUP(AD45,Varsayımlar!$B:$Q,10,0))</f>
        <v>8</v>
      </c>
      <c r="T45" s="11">
        <f>IF(B45="","",VLOOKUP(AD45,Varsayımlar!$B:$Q,11,0))</f>
        <v>14</v>
      </c>
      <c r="U45" s="11">
        <f>IF(B45="","",VLOOKUP(AD45,Varsayımlar!$B:$Q,12,0))</f>
        <v>520</v>
      </c>
      <c r="V45" s="11" t="str">
        <f>IF(B45="","",VLOOKUP(AD45,Varsayımlar!$B:$Q,13,0))</f>
        <v>YURTİÇİ</v>
      </c>
      <c r="W45" s="11">
        <f>IF(B45="","",VLOOKUP(AD45,Varsayımlar!$B:$Q,14,0))</f>
        <v>6</v>
      </c>
      <c r="X45" s="11" t="s">
        <v>161</v>
      </c>
      <c r="Y45" s="11" t="s">
        <v>161</v>
      </c>
      <c r="Z45" s="11" t="s">
        <v>161</v>
      </c>
      <c r="AA45" s="11" t="str">
        <f>IF(B45="","",VLOOKUP(AD45,Varsayımlar!$B:$Q,15,0))</f>
        <v>Kırmızı Koli</v>
      </c>
      <c r="AB45" s="11" t="str">
        <f>IF(B45="","",VLOOKUP(AD45,Varsayımlar!$B:$Q,16,0))</f>
        <v>24-26 cm</v>
      </c>
      <c r="AC45" s="11">
        <f>IF(B45="","",VLOOKUP(Sayfa2!AD45,Varsayımlar!B:S,18,0))</f>
        <v>0</v>
      </c>
      <c r="AD45" s="11" t="str">
        <f t="shared" si="3"/>
        <v>SultanoğluTortillove 25 cm 8pcs 520g</v>
      </c>
    </row>
    <row r="46" spans="1:31" x14ac:dyDescent="0.25">
      <c r="A46" s="11" t="s">
        <v>130</v>
      </c>
      <c r="B46" s="48" t="s">
        <v>183</v>
      </c>
      <c r="C46" s="49">
        <f>IF(B46="","",VLOOKUP(AD46,Varsayımlar!$B:$Q,3,0))</f>
        <v>8698829380698</v>
      </c>
      <c r="D46" s="49"/>
      <c r="E46" s="47" t="s">
        <v>184</v>
      </c>
      <c r="F46" s="11"/>
      <c r="G46" s="11"/>
      <c r="H46" s="50" t="str">
        <f>IF(B46="","",VLOOKUP(AD46,Varsayımlar!$B:$Q,5,0))</f>
        <v>Mutlukal tortillas 30cm</v>
      </c>
      <c r="I46" s="50">
        <f>IF(B46="","",VLOOKUP(AD46,Varsayımlar!B:T,19,0))</f>
        <v>0</v>
      </c>
      <c r="J46" s="50" t="str">
        <f>IF(B46="","",VLOOKUP(AD46,Varsayımlar!$B:$Q,6,0))</f>
        <v>SADE</v>
      </c>
      <c r="K46" s="11">
        <v>50</v>
      </c>
      <c r="L46" s="11"/>
      <c r="M46" s="11" t="str">
        <f>IFERROR(IF(B46="","",K46/VLOOKUP(AD46,Varsayımlar!B:R,17,0)),"")</f>
        <v/>
      </c>
      <c r="N46" s="11"/>
      <c r="O46" s="11"/>
      <c r="P46" s="50">
        <f>IF(B46="","",VLOOKUP(AD46,Varsayımlar!$B:$Q,7,0)*K46)</f>
        <v>600</v>
      </c>
      <c r="Q46" s="50">
        <f>IF(B46="","",VLOOKUP(AD46,Varsayımlar!$B:$Q,8,0))</f>
        <v>30</v>
      </c>
      <c r="R46" s="50" t="str">
        <f>IF(B46="","",VLOOKUP(AD46,Varsayımlar!$B:$Q,9,0))</f>
        <v>Irak Soft</v>
      </c>
      <c r="S46" s="50">
        <f>IF(B46="","",VLOOKUP(AD46,Varsayımlar!$B:$Q,10,0))</f>
        <v>10</v>
      </c>
      <c r="T46" s="50">
        <f>IF(B46="","",VLOOKUP(AD46,Varsayımlar!$B:$Q,11,0))</f>
        <v>12</v>
      </c>
      <c r="U46" s="50">
        <f>IF(B46="","",VLOOKUP(AD46,Varsayımlar!$B:$Q,12,0))</f>
        <v>950</v>
      </c>
      <c r="V46" s="50" t="str">
        <f>IF(B46="","",VLOOKUP(AD46,Varsayımlar!$B:$Q,13,0))</f>
        <v>Yurtiçi</v>
      </c>
      <c r="W46" s="50">
        <f>IF(B46="","",VLOOKUP(AD46,Varsayımlar!$B:$Q,14,0))</f>
        <v>6</v>
      </c>
      <c r="X46" s="11" t="s">
        <v>161</v>
      </c>
      <c r="Y46" s="11" t="s">
        <v>161</v>
      </c>
      <c r="Z46" s="11" t="s">
        <v>161</v>
      </c>
      <c r="AA46" s="50" t="str">
        <f>IF(B46="","",VLOOKUP(AD46,Varsayımlar!$B:$Q,15,0))</f>
        <v>Mavi Koli</v>
      </c>
      <c r="AB46" s="50" t="str">
        <f>IF(B46="","",VLOOKUP(AD46,Varsayımlar!$B:$Q,16,0))</f>
        <v>29-31 Cm</v>
      </c>
      <c r="AC46" s="50">
        <f>IF(B46="","",VLOOKUP(Sayfa2!AD46,Varsayımlar!B:S,18,0))</f>
        <v>0</v>
      </c>
      <c r="AD46" s="50" t="str">
        <f t="shared" si="3"/>
        <v>KopuzMutlukal Tortillas 30cm 950g</v>
      </c>
    </row>
    <row r="47" spans="1:31" ht="47.25" x14ac:dyDescent="0.25">
      <c r="A47" s="11" t="s">
        <v>131</v>
      </c>
      <c r="B47" s="11" t="s">
        <v>104</v>
      </c>
      <c r="C47" s="46">
        <f>IF(B47="","",VLOOKUP(AD47,Varsayımlar!$B:$Q,3,0))</f>
        <v>8698829380698</v>
      </c>
      <c r="D47" s="46"/>
      <c r="E47" s="47" t="s">
        <v>105</v>
      </c>
      <c r="F47" s="11">
        <v>32</v>
      </c>
      <c r="G47" s="11" t="s">
        <v>108</v>
      </c>
      <c r="H47" s="11" t="str">
        <f>IF(B47="","",VLOOKUP(AD47,Varsayımlar!$B:$Q,5,0))</f>
        <v>TORTİLLAS 20CM (SAMAKAT BİLGİLERİ EKLİ)</v>
      </c>
      <c r="I47" s="11">
        <f>IF(B47="","",VLOOKUP(AD47,Varsayımlar!B:T,19,0))</f>
        <v>0</v>
      </c>
      <c r="J47" s="11" t="str">
        <f>IF(B47="","",VLOOKUP(AD47,Varsayımlar!$B:$Q,6,0))</f>
        <v>SADE</v>
      </c>
      <c r="K47" s="11">
        <v>5850</v>
      </c>
      <c r="L47" s="11"/>
      <c r="M47" s="11">
        <f>IFERROR(IF(B47="","",K47/VLOOKUP(AD47,Varsayımlar!B:R,17,0)),"")</f>
        <v>26</v>
      </c>
      <c r="N47" s="11"/>
      <c r="O47" s="11"/>
      <c r="P47" s="11">
        <f>IF(B47="","",VLOOKUP(AD47,Varsayımlar!$B:$Q,7,0)*K47)</f>
        <v>81900</v>
      </c>
      <c r="Q47" s="11">
        <f>IF(B47="","",VLOOKUP(AD47,Varsayımlar!$B:$Q,8,0))</f>
        <v>20</v>
      </c>
      <c r="R47" s="11" t="str">
        <f>IF(B47="","",VLOOKUP(AD47,Varsayımlar!$B:$Q,9,0))</f>
        <v>IRAK SOFT</v>
      </c>
      <c r="S47" s="11">
        <f>IF(B47="","",VLOOKUP(AD47,Varsayımlar!$B:$Q,10,0))</f>
        <v>4</v>
      </c>
      <c r="T47" s="11">
        <f>IF(B47="","",VLOOKUP(AD47,Varsayımlar!$B:$Q,11,0))</f>
        <v>14</v>
      </c>
      <c r="U47" s="11">
        <f>IF(B47="","",VLOOKUP(AD47,Varsayımlar!$B:$Q,12,0))</f>
        <v>166</v>
      </c>
      <c r="V47" s="11" t="str">
        <f>IF(B47="","",VLOOKUP(AD47,Varsayımlar!$B:$Q,13,0))</f>
        <v>YURTDIŞI</v>
      </c>
      <c r="W47" s="11">
        <f>IF(B47="","",VLOOKUP(AD47,Varsayımlar!$B:$Q,14,0))</f>
        <v>9</v>
      </c>
      <c r="X47" s="51">
        <v>46188</v>
      </c>
      <c r="Y47" s="51">
        <v>46461</v>
      </c>
      <c r="Z47" s="11">
        <v>26061520</v>
      </c>
      <c r="AA47" s="11" t="str">
        <f>IF(B47="","",VLOOKUP(AD47,Varsayımlar!$B:$Q,15,0))</f>
        <v>SİYAH KARE KOLİ- Üretim Tarihi Etiketli</v>
      </c>
      <c r="AB47" s="11" t="str">
        <f>IF(B47="","",VLOOKUP(AD47,Varsayımlar!$B:$Q,16,0))</f>
        <v>19-21 CM</v>
      </c>
      <c r="AC47" s="11">
        <f>IF(B47="","",VLOOKUP(Sayfa2!AD47,Varsayımlar!B:S,18,0))</f>
        <v>0</v>
      </c>
      <c r="AD47" s="42" t="str">
        <f t="shared" si="3"/>
        <v>SMART LLCTORTİLLAS SAMAKAT 20CM 166G</v>
      </c>
    </row>
    <row r="48" spans="1:31" ht="78.75" x14ac:dyDescent="0.25">
      <c r="A48" s="11" t="s">
        <v>132</v>
      </c>
      <c r="B48" s="48" t="s">
        <v>90</v>
      </c>
      <c r="C48" s="49">
        <f>IF(B48="","",VLOOKUP(AD48,Varsayımlar!$B:$Q,3,0))</f>
        <v>8698829380698</v>
      </c>
      <c r="D48" s="49" t="s">
        <v>231</v>
      </c>
      <c r="E48" s="47" t="s">
        <v>91</v>
      </c>
      <c r="F48" s="11"/>
      <c r="G48" s="11"/>
      <c r="H48" s="50" t="str">
        <f>IF(B48="","",VLOOKUP(AD48,Varsayımlar!$B:$Q,5,0))</f>
        <v>MAGNİT MAVİ AMBALAJ 25CM</v>
      </c>
      <c r="I48" s="50">
        <f>IF(B48="","",VLOOKUP(AD48,Varsayımlar!B:T,19,0))</f>
        <v>0</v>
      </c>
      <c r="J48" s="50" t="str">
        <f>IF(B48="","",VLOOKUP(AD48,Varsayımlar!$B:$Q,6,0))</f>
        <v>SADE</v>
      </c>
      <c r="K48" s="11">
        <v>2016</v>
      </c>
      <c r="L48" s="11"/>
      <c r="M48" s="11">
        <f>IFERROR(IF(B48="","",K48/VLOOKUP(AD48,Varsayımlar!B:R,17,0)),"")</f>
        <v>24</v>
      </c>
      <c r="N48" s="11"/>
      <c r="O48" s="11"/>
      <c r="P48" s="50">
        <f>IF(B48="","",VLOOKUP(AD48,Varsayımlar!$B:$Q,7,0)*K48)</f>
        <v>60480</v>
      </c>
      <c r="Q48" s="50">
        <f>IF(B48="","",VLOOKUP(AD48,Varsayımlar!$B:$Q,8,0))</f>
        <v>25</v>
      </c>
      <c r="R48" s="50" t="str">
        <f>IF(B48="","",VLOOKUP(AD48,Varsayımlar!$B:$Q,9,0))</f>
        <v>SOFT</v>
      </c>
      <c r="S48" s="50">
        <f>IF(B48="","",VLOOKUP(AD48,Varsayımlar!$B:$Q,10,0))</f>
        <v>4</v>
      </c>
      <c r="T48" s="50">
        <f>IF(B48="","",VLOOKUP(AD48,Varsayımlar!$B:$Q,11,0))</f>
        <v>30</v>
      </c>
      <c r="U48" s="50">
        <f>IF(B48="","",VLOOKUP(AD48,Varsayımlar!$B:$Q,12,0))</f>
        <v>260</v>
      </c>
      <c r="V48" s="50" t="str">
        <f>IF(B48="","",VLOOKUP(AD48,Varsayımlar!$B:$Q,13,0))</f>
        <v>YURTDIŞI</v>
      </c>
      <c r="W48" s="50">
        <f>IF(B48="","",VLOOKUP(AD48,Varsayımlar!$B:$Q,14,0))</f>
        <v>9</v>
      </c>
      <c r="X48" s="11"/>
      <c r="Y48" s="11"/>
      <c r="Z48" s="11"/>
      <c r="AA48" s="50" t="str">
        <f>IF(B48="","",VLOOKUP(AD48,Varsayımlar!$B:$Q,15,0))</f>
        <v>25CM TURUNCU KOLİ-SOL ÜST DİKDÖRTGENE ÜRETİM TARİHİ BASILACAK</v>
      </c>
      <c r="AB48" s="50" t="str">
        <f>IF(B48="","",VLOOKUP(AD48,Varsayımlar!$B:$Q,16,0))</f>
        <v>24-26 CM</v>
      </c>
      <c r="AC48" s="50">
        <f>IF(B48="","",VLOOKUP(Sayfa2!AD48,Varsayımlar!B:S,18,0))</f>
        <v>0</v>
      </c>
      <c r="AD48" s="50" t="str">
        <f t="shared" si="3"/>
        <v>MAGNİTMAGNİT MAVİ AMBALAJ 25 CM 260G</v>
      </c>
    </row>
    <row r="49" spans="1:30" ht="78.75" x14ac:dyDescent="0.25">
      <c r="A49" s="11" t="s">
        <v>133</v>
      </c>
      <c r="B49" s="48" t="s">
        <v>90</v>
      </c>
      <c r="C49" s="49">
        <f>IF(B49="","",VLOOKUP(AD49,Varsayımlar!$B:$Q,3,0))</f>
        <v>8698829380698</v>
      </c>
      <c r="D49" s="49" t="s">
        <v>232</v>
      </c>
      <c r="E49" s="47" t="s">
        <v>91</v>
      </c>
      <c r="F49" s="11"/>
      <c r="G49" s="11"/>
      <c r="H49" s="50" t="str">
        <f>IF(B49="","",VLOOKUP(AD49,Varsayımlar!$B:$Q,5,0))</f>
        <v>MAGNİT MAVİ AMBALAJ 25CM</v>
      </c>
      <c r="I49" s="50">
        <f>IF(B49="","",VLOOKUP(AD49,Varsayımlar!B:T,19,0))</f>
        <v>0</v>
      </c>
      <c r="J49" s="50" t="str">
        <f>IF(B49="","",VLOOKUP(AD49,Varsayımlar!$B:$Q,6,0))</f>
        <v>SADE</v>
      </c>
      <c r="K49" s="11">
        <v>2016</v>
      </c>
      <c r="L49" s="11"/>
      <c r="M49" s="11">
        <f>IFERROR(IF(B49="","",K49/VLOOKUP(AD49,Varsayımlar!B:R,17,0)),"")</f>
        <v>24</v>
      </c>
      <c r="N49" s="11"/>
      <c r="O49" s="11"/>
      <c r="P49" s="50">
        <f>IF(B49="","",VLOOKUP(AD49,Varsayımlar!$B:$Q,7,0)*K49)</f>
        <v>60480</v>
      </c>
      <c r="Q49" s="50">
        <f>IF(B49="","",VLOOKUP(AD49,Varsayımlar!$B:$Q,8,0))</f>
        <v>25</v>
      </c>
      <c r="R49" s="50" t="str">
        <f>IF(B49="","",VLOOKUP(AD49,Varsayımlar!$B:$Q,9,0))</f>
        <v>SOFT</v>
      </c>
      <c r="S49" s="50">
        <f>IF(B49="","",VLOOKUP(AD49,Varsayımlar!$B:$Q,10,0))</f>
        <v>4</v>
      </c>
      <c r="T49" s="50">
        <f>IF(B49="","",VLOOKUP(AD49,Varsayımlar!$B:$Q,11,0))</f>
        <v>30</v>
      </c>
      <c r="U49" s="50">
        <f>IF(B49="","",VLOOKUP(AD49,Varsayımlar!$B:$Q,12,0))</f>
        <v>260</v>
      </c>
      <c r="V49" s="50" t="str">
        <f>IF(B49="","",VLOOKUP(AD49,Varsayımlar!$B:$Q,13,0))</f>
        <v>YURTDIŞI</v>
      </c>
      <c r="W49" s="50">
        <f>IF(B49="","",VLOOKUP(AD49,Varsayımlar!$B:$Q,14,0))</f>
        <v>9</v>
      </c>
      <c r="X49" s="11"/>
      <c r="Y49" s="11"/>
      <c r="Z49" s="11"/>
      <c r="AA49" s="50" t="str">
        <f>IF(B49="","",VLOOKUP(AD49,Varsayımlar!$B:$Q,15,0))</f>
        <v>25CM TURUNCU KOLİ-SOL ÜST DİKDÖRTGENE ÜRETİM TARİHİ BASILACAK</v>
      </c>
      <c r="AB49" s="50" t="str">
        <f>IF(B49="","",VLOOKUP(AD49,Varsayımlar!$B:$Q,16,0))</f>
        <v>24-26 CM</v>
      </c>
      <c r="AC49" s="50">
        <f>IF(B49="","",VLOOKUP(Sayfa2!AD49,Varsayımlar!B:S,18,0))</f>
        <v>0</v>
      </c>
      <c r="AD49" s="50" t="str">
        <f t="shared" si="3"/>
        <v>MAGNİTMAGNİT MAVİ AMBALAJ 25 CM 260G</v>
      </c>
    </row>
    <row r="50" spans="1:30" ht="78.75" x14ac:dyDescent="0.25">
      <c r="A50" s="11" t="s">
        <v>134</v>
      </c>
      <c r="B50" s="48" t="s">
        <v>90</v>
      </c>
      <c r="C50" s="49">
        <f>IF(B50="","",VLOOKUP(AD50,Varsayımlar!$B:$Q,3,0))</f>
        <v>8698829380698</v>
      </c>
      <c r="D50" s="49" t="s">
        <v>233</v>
      </c>
      <c r="E50" s="47" t="s">
        <v>91</v>
      </c>
      <c r="F50" s="11"/>
      <c r="G50" s="11"/>
      <c r="H50" s="50" t="str">
        <f>IF(B50="","",VLOOKUP(AD50,Varsayımlar!$B:$Q,5,0))</f>
        <v>MAGNİT MAVİ AMBALAJ 25CM</v>
      </c>
      <c r="I50" s="50">
        <f>IF(B50="","",VLOOKUP(AD50,Varsayımlar!B:T,19,0))</f>
        <v>0</v>
      </c>
      <c r="J50" s="50" t="str">
        <f>IF(B50="","",VLOOKUP(AD50,Varsayımlar!$B:$Q,6,0))</f>
        <v>SADE</v>
      </c>
      <c r="K50" s="11">
        <v>2016</v>
      </c>
      <c r="L50" s="11"/>
      <c r="M50" s="11">
        <f>IFERROR(IF(B50="","",K50/VLOOKUP(AD50,Varsayımlar!B:R,17,0)),"")</f>
        <v>24</v>
      </c>
      <c r="N50" s="11"/>
      <c r="O50" s="11"/>
      <c r="P50" s="50">
        <f>IF(B50="","",VLOOKUP(AD50,Varsayımlar!$B:$Q,7,0)*K50)</f>
        <v>60480</v>
      </c>
      <c r="Q50" s="50">
        <f>IF(B50="","",VLOOKUP(AD50,Varsayımlar!$B:$Q,8,0))</f>
        <v>25</v>
      </c>
      <c r="R50" s="50" t="str">
        <f>IF(B50="","",VLOOKUP(AD50,Varsayımlar!$B:$Q,9,0))</f>
        <v>SOFT</v>
      </c>
      <c r="S50" s="50">
        <f>IF(B50="","",VLOOKUP(AD50,Varsayımlar!$B:$Q,10,0))</f>
        <v>4</v>
      </c>
      <c r="T50" s="50">
        <f>IF(B50="","",VLOOKUP(AD50,Varsayımlar!$B:$Q,11,0))</f>
        <v>30</v>
      </c>
      <c r="U50" s="50">
        <f>IF(B50="","",VLOOKUP(AD50,Varsayımlar!$B:$Q,12,0))</f>
        <v>260</v>
      </c>
      <c r="V50" s="50" t="str">
        <f>IF(B50="","",VLOOKUP(AD50,Varsayımlar!$B:$Q,13,0))</f>
        <v>YURTDIŞI</v>
      </c>
      <c r="W50" s="50">
        <f>IF(B50="","",VLOOKUP(AD50,Varsayımlar!$B:$Q,14,0))</f>
        <v>9</v>
      </c>
      <c r="X50" s="11"/>
      <c r="Y50" s="11"/>
      <c r="Z50" s="11"/>
      <c r="AA50" s="50" t="str">
        <f>IF(B50="","",VLOOKUP(AD50,Varsayımlar!$B:$Q,15,0))</f>
        <v>25CM TURUNCU KOLİ-SOL ÜST DİKDÖRTGENE ÜRETİM TARİHİ BASILACAK</v>
      </c>
      <c r="AB50" s="50" t="str">
        <f>IF(B50="","",VLOOKUP(AD50,Varsayımlar!$B:$Q,16,0))</f>
        <v>24-26 CM</v>
      </c>
      <c r="AC50" s="50">
        <f>IF(B50="","",VLOOKUP(Sayfa2!AD50,Varsayımlar!B:S,18,0))</f>
        <v>0</v>
      </c>
      <c r="AD50" s="50" t="str">
        <f t="shared" si="3"/>
        <v>MAGNİTMAGNİT MAVİ AMBALAJ 25 CM 260G</v>
      </c>
    </row>
    <row r="51" spans="1:30" ht="78.75" x14ac:dyDescent="0.25">
      <c r="A51" s="11" t="s">
        <v>135</v>
      </c>
      <c r="B51" s="48" t="s">
        <v>90</v>
      </c>
      <c r="C51" s="49">
        <f>IF(B51="","",VLOOKUP(AD51,Varsayımlar!$B:$Q,3,0))</f>
        <v>8698829380698</v>
      </c>
      <c r="D51" s="49" t="s">
        <v>234</v>
      </c>
      <c r="E51" s="47" t="s">
        <v>91</v>
      </c>
      <c r="F51" s="11"/>
      <c r="G51" s="11"/>
      <c r="H51" s="50" t="str">
        <f>IF(B51="","",VLOOKUP(AD51,Varsayımlar!$B:$Q,5,0))</f>
        <v>MAGNİT MAVİ AMBALAJ 25CM</v>
      </c>
      <c r="I51" s="50">
        <f>IF(B51="","",VLOOKUP(AD51,Varsayımlar!B:T,19,0))</f>
        <v>0</v>
      </c>
      <c r="J51" s="50" t="str">
        <f>IF(B51="","",VLOOKUP(AD51,Varsayımlar!$B:$Q,6,0))</f>
        <v>SADE</v>
      </c>
      <c r="K51" s="11">
        <v>2016</v>
      </c>
      <c r="L51" s="11"/>
      <c r="M51" s="11">
        <f>IFERROR(IF(B51="","",K51/VLOOKUP(AD51,Varsayımlar!B:R,17,0)),"")</f>
        <v>24</v>
      </c>
      <c r="N51" s="11"/>
      <c r="O51" s="11"/>
      <c r="P51" s="50">
        <f>IF(B51="","",VLOOKUP(AD51,Varsayımlar!$B:$Q,7,0)*K51)</f>
        <v>60480</v>
      </c>
      <c r="Q51" s="50">
        <f>IF(B51="","",VLOOKUP(AD51,Varsayımlar!$B:$Q,8,0))</f>
        <v>25</v>
      </c>
      <c r="R51" s="50" t="str">
        <f>IF(B51="","",VLOOKUP(AD51,Varsayımlar!$B:$Q,9,0))</f>
        <v>SOFT</v>
      </c>
      <c r="S51" s="50">
        <f>IF(B51="","",VLOOKUP(AD51,Varsayımlar!$B:$Q,10,0))</f>
        <v>4</v>
      </c>
      <c r="T51" s="50">
        <f>IF(B51="","",VLOOKUP(AD51,Varsayımlar!$B:$Q,11,0))</f>
        <v>30</v>
      </c>
      <c r="U51" s="50">
        <f>IF(B51="","",VLOOKUP(AD51,Varsayımlar!$B:$Q,12,0))</f>
        <v>260</v>
      </c>
      <c r="V51" s="50" t="str">
        <f>IF(B51="","",VLOOKUP(AD51,Varsayımlar!$B:$Q,13,0))</f>
        <v>YURTDIŞI</v>
      </c>
      <c r="W51" s="50">
        <f>IF(B51="","",VLOOKUP(AD51,Varsayımlar!$B:$Q,14,0))</f>
        <v>9</v>
      </c>
      <c r="X51" s="11"/>
      <c r="Y51" s="11"/>
      <c r="Z51" s="11"/>
      <c r="AA51" s="50" t="str">
        <f>IF(B51="","",VLOOKUP(AD51,Varsayımlar!$B:$Q,15,0))</f>
        <v>25CM TURUNCU KOLİ-SOL ÜST DİKDÖRTGENE ÜRETİM TARİHİ BASILACAK</v>
      </c>
      <c r="AB51" s="50" t="str">
        <f>IF(B51="","",VLOOKUP(AD51,Varsayımlar!$B:$Q,16,0))</f>
        <v>24-26 CM</v>
      </c>
      <c r="AC51" s="50">
        <f>IF(B51="","",VLOOKUP(Sayfa2!AD51,Varsayımlar!B:S,18,0))</f>
        <v>0</v>
      </c>
      <c r="AD51" s="50" t="str">
        <f t="shared" si="3"/>
        <v>MAGNİTMAGNİT MAVİ AMBALAJ 25 CM 260G</v>
      </c>
    </row>
    <row r="52" spans="1:30" ht="78.75" x14ac:dyDescent="0.25">
      <c r="A52" s="11" t="s">
        <v>136</v>
      </c>
      <c r="B52" s="48" t="s">
        <v>90</v>
      </c>
      <c r="C52" s="49">
        <f>IF(B52="","",VLOOKUP(AD52,Varsayımlar!$B:$Q,3,0))</f>
        <v>8698829380698</v>
      </c>
      <c r="D52" s="49" t="s">
        <v>235</v>
      </c>
      <c r="E52" s="47" t="s">
        <v>91</v>
      </c>
      <c r="F52" s="11"/>
      <c r="G52" s="11"/>
      <c r="H52" s="50" t="str">
        <f>IF(B52="","",VLOOKUP(AD52,Varsayımlar!$B:$Q,5,0))</f>
        <v>MAGNİT MAVİ AMBALAJ 25CM</v>
      </c>
      <c r="I52" s="50">
        <f>IF(B52="","",VLOOKUP(AD52,Varsayımlar!B:T,19,0))</f>
        <v>0</v>
      </c>
      <c r="J52" s="50" t="str">
        <f>IF(B52="","",VLOOKUP(AD52,Varsayımlar!$B:$Q,6,0))</f>
        <v>SADE</v>
      </c>
      <c r="K52" s="11">
        <v>2016</v>
      </c>
      <c r="L52" s="11"/>
      <c r="M52" s="11">
        <f>IFERROR(IF(B52="","",K52/VLOOKUP(AD52,Varsayımlar!B:R,17,0)),"")</f>
        <v>24</v>
      </c>
      <c r="N52" s="11"/>
      <c r="O52" s="11"/>
      <c r="P52" s="50">
        <f>IF(B52="","",VLOOKUP(AD52,Varsayımlar!$B:$Q,7,0)*K52)</f>
        <v>60480</v>
      </c>
      <c r="Q52" s="50">
        <f>IF(B52="","",VLOOKUP(AD52,Varsayımlar!$B:$Q,8,0))</f>
        <v>25</v>
      </c>
      <c r="R52" s="50" t="str">
        <f>IF(B52="","",VLOOKUP(AD52,Varsayımlar!$B:$Q,9,0))</f>
        <v>SOFT</v>
      </c>
      <c r="S52" s="50">
        <f>IF(B52="","",VLOOKUP(AD52,Varsayımlar!$B:$Q,10,0))</f>
        <v>4</v>
      </c>
      <c r="T52" s="50">
        <f>IF(B52="","",VLOOKUP(AD52,Varsayımlar!$B:$Q,11,0))</f>
        <v>30</v>
      </c>
      <c r="U52" s="50">
        <f>IF(B52="","",VLOOKUP(AD52,Varsayımlar!$B:$Q,12,0))</f>
        <v>260</v>
      </c>
      <c r="V52" s="50" t="str">
        <f>IF(B52="","",VLOOKUP(AD52,Varsayımlar!$B:$Q,13,0))</f>
        <v>YURTDIŞI</v>
      </c>
      <c r="W52" s="50">
        <f>IF(B52="","",VLOOKUP(AD52,Varsayımlar!$B:$Q,14,0))</f>
        <v>9</v>
      </c>
      <c r="X52" s="11"/>
      <c r="Y52" s="11"/>
      <c r="Z52" s="11"/>
      <c r="AA52" s="50" t="str">
        <f>IF(B52="","",VLOOKUP(AD52,Varsayımlar!$B:$Q,15,0))</f>
        <v>25CM TURUNCU KOLİ-SOL ÜST DİKDÖRTGENE ÜRETİM TARİHİ BASILACAK</v>
      </c>
      <c r="AB52" s="50" t="str">
        <f>IF(B52="","",VLOOKUP(AD52,Varsayımlar!$B:$Q,16,0))</f>
        <v>24-26 CM</v>
      </c>
      <c r="AC52" s="50">
        <f>IF(B52="","",VLOOKUP(Sayfa2!AD52,Varsayımlar!B:S,18,0))</f>
        <v>0</v>
      </c>
      <c r="AD52" s="50" t="str">
        <f t="shared" si="3"/>
        <v>MAGNİTMAGNİT MAVİ AMBALAJ 25 CM 260G</v>
      </c>
    </row>
    <row r="53" spans="1:30" ht="78.75" x14ac:dyDescent="0.25">
      <c r="A53" s="11" t="s">
        <v>137</v>
      </c>
      <c r="B53" s="48" t="s">
        <v>90</v>
      </c>
      <c r="C53" s="49">
        <f>IF(B53="","",VLOOKUP(AD53,Varsayımlar!$B:$Q,3,0))</f>
        <v>8698829380698</v>
      </c>
      <c r="D53" s="49" t="s">
        <v>236</v>
      </c>
      <c r="E53" s="47" t="s">
        <v>91</v>
      </c>
      <c r="F53" s="11"/>
      <c r="G53" s="11"/>
      <c r="H53" s="50" t="str">
        <f>IF(B53="","",VLOOKUP(AD53,Varsayımlar!$B:$Q,5,0))</f>
        <v>MAGNİT MAVİ AMBALAJ 25CM</v>
      </c>
      <c r="I53" s="50">
        <f>IF(B53="","",VLOOKUP(AD53,Varsayımlar!B:T,19,0))</f>
        <v>0</v>
      </c>
      <c r="J53" s="50" t="str">
        <f>IF(B53="","",VLOOKUP(AD53,Varsayımlar!$B:$Q,6,0))</f>
        <v>SADE</v>
      </c>
      <c r="K53" s="11">
        <v>2016</v>
      </c>
      <c r="L53" s="11"/>
      <c r="M53" s="11">
        <f>IFERROR(IF(B53="","",K53/VLOOKUP(AD53,Varsayımlar!B:R,17,0)),"")</f>
        <v>24</v>
      </c>
      <c r="N53" s="11"/>
      <c r="O53" s="11"/>
      <c r="P53" s="50">
        <f>IF(B53="","",VLOOKUP(AD53,Varsayımlar!$B:$Q,7,0)*K53)</f>
        <v>60480</v>
      </c>
      <c r="Q53" s="50">
        <f>IF(B53="","",VLOOKUP(AD53,Varsayımlar!$B:$Q,8,0))</f>
        <v>25</v>
      </c>
      <c r="R53" s="50" t="str">
        <f>IF(B53="","",VLOOKUP(AD53,Varsayımlar!$B:$Q,9,0))</f>
        <v>SOFT</v>
      </c>
      <c r="S53" s="50">
        <f>IF(B53="","",VLOOKUP(AD53,Varsayımlar!$B:$Q,10,0))</f>
        <v>4</v>
      </c>
      <c r="T53" s="50">
        <f>IF(B53="","",VLOOKUP(AD53,Varsayımlar!$B:$Q,11,0))</f>
        <v>30</v>
      </c>
      <c r="U53" s="50">
        <f>IF(B53="","",VLOOKUP(AD53,Varsayımlar!$B:$Q,12,0))</f>
        <v>260</v>
      </c>
      <c r="V53" s="50" t="str">
        <f>IF(B53="","",VLOOKUP(AD53,Varsayımlar!$B:$Q,13,0))</f>
        <v>YURTDIŞI</v>
      </c>
      <c r="W53" s="50">
        <f>IF(B53="","",VLOOKUP(AD53,Varsayımlar!$B:$Q,14,0))</f>
        <v>9</v>
      </c>
      <c r="X53" s="11"/>
      <c r="Y53" s="11"/>
      <c r="Z53" s="11"/>
      <c r="AA53" s="50" t="str">
        <f>IF(B53="","",VLOOKUP(AD53,Varsayımlar!$B:$Q,15,0))</f>
        <v>25CM TURUNCU KOLİ-SOL ÜST DİKDÖRTGENE ÜRETİM TARİHİ BASILACAK</v>
      </c>
      <c r="AB53" s="50" t="str">
        <f>IF(B53="","",VLOOKUP(AD53,Varsayımlar!$B:$Q,16,0))</f>
        <v>24-26 CM</v>
      </c>
      <c r="AC53" s="50">
        <f>IF(B53="","",VLOOKUP(Sayfa2!AD53,Varsayımlar!B:S,18,0))</f>
        <v>0</v>
      </c>
      <c r="AD53" s="50" t="str">
        <f t="shared" si="3"/>
        <v>MAGNİTMAGNİT MAVİ AMBALAJ 25 CM 260G</v>
      </c>
    </row>
    <row r="54" spans="1:30" ht="78.75" x14ac:dyDescent="0.25">
      <c r="A54" s="11" t="s">
        <v>138</v>
      </c>
      <c r="B54" s="48" t="s">
        <v>90</v>
      </c>
      <c r="C54" s="49">
        <f>IF(B54="","",VLOOKUP(AD54,Varsayımlar!$B:$Q,3,0))</f>
        <v>8698829380698</v>
      </c>
      <c r="D54" s="49" t="s">
        <v>237</v>
      </c>
      <c r="E54" s="47" t="s">
        <v>91</v>
      </c>
      <c r="F54" s="11"/>
      <c r="G54" s="11"/>
      <c r="H54" s="50" t="str">
        <f>IF(B54="","",VLOOKUP(AD54,Varsayımlar!$B:$Q,5,0))</f>
        <v>MAGNİT MAVİ AMBALAJ 25CM</v>
      </c>
      <c r="I54" s="50">
        <f>IF(B54="","",VLOOKUP(AD54,Varsayımlar!B:T,19,0))</f>
        <v>0</v>
      </c>
      <c r="J54" s="50" t="str">
        <f>IF(B54="","",VLOOKUP(AD54,Varsayımlar!$B:$Q,6,0))</f>
        <v>SADE</v>
      </c>
      <c r="K54" s="11">
        <v>2016</v>
      </c>
      <c r="L54" s="11"/>
      <c r="M54" s="11">
        <f>IFERROR(IF(B54="","",K54/VLOOKUP(AD54,Varsayımlar!B:R,17,0)),"")</f>
        <v>24</v>
      </c>
      <c r="N54" s="11"/>
      <c r="O54" s="11"/>
      <c r="P54" s="50">
        <f>IF(B54="","",VLOOKUP(AD54,Varsayımlar!$B:$Q,7,0)*K54)</f>
        <v>60480</v>
      </c>
      <c r="Q54" s="50">
        <f>IF(B54="","",VLOOKUP(AD54,Varsayımlar!$B:$Q,8,0))</f>
        <v>25</v>
      </c>
      <c r="R54" s="50" t="str">
        <f>IF(B54="","",VLOOKUP(AD54,Varsayımlar!$B:$Q,9,0))</f>
        <v>SOFT</v>
      </c>
      <c r="S54" s="50">
        <f>IF(B54="","",VLOOKUP(AD54,Varsayımlar!$B:$Q,10,0))</f>
        <v>4</v>
      </c>
      <c r="T54" s="50">
        <f>IF(B54="","",VLOOKUP(AD54,Varsayımlar!$B:$Q,11,0))</f>
        <v>30</v>
      </c>
      <c r="U54" s="50">
        <f>IF(B54="","",VLOOKUP(AD54,Varsayımlar!$B:$Q,12,0))</f>
        <v>260</v>
      </c>
      <c r="V54" s="50" t="str">
        <f>IF(B54="","",VLOOKUP(AD54,Varsayımlar!$B:$Q,13,0))</f>
        <v>YURTDIŞI</v>
      </c>
      <c r="W54" s="50">
        <f>IF(B54="","",VLOOKUP(AD54,Varsayımlar!$B:$Q,14,0))</f>
        <v>9</v>
      </c>
      <c r="X54" s="11"/>
      <c r="Y54" s="11"/>
      <c r="Z54" s="11"/>
      <c r="AA54" s="50" t="str">
        <f>IF(B54="","",VLOOKUP(AD54,Varsayımlar!$B:$Q,15,0))</f>
        <v>25CM TURUNCU KOLİ-SOL ÜST DİKDÖRTGENE ÜRETİM TARİHİ BASILACAK</v>
      </c>
      <c r="AB54" s="50" t="str">
        <f>IF(B54="","",VLOOKUP(AD54,Varsayımlar!$B:$Q,16,0))</f>
        <v>24-26 CM</v>
      </c>
      <c r="AC54" s="50">
        <f>IF(B54="","",VLOOKUP(Sayfa2!AD54,Varsayımlar!B:S,18,0))</f>
        <v>0</v>
      </c>
      <c r="AD54" s="50" t="str">
        <f t="shared" si="3"/>
        <v>MAGNİTMAGNİT MAVİ AMBALAJ 25 CM 260G</v>
      </c>
    </row>
    <row r="55" spans="1:30" ht="78.75" x14ac:dyDescent="0.25">
      <c r="A55" s="11" t="s">
        <v>188</v>
      </c>
      <c r="B55" s="48" t="s">
        <v>90</v>
      </c>
      <c r="C55" s="49">
        <f>IF(B55="","",VLOOKUP(AD55,Varsayımlar!$B:$Q,3,0))</f>
        <v>8698829380698</v>
      </c>
      <c r="D55" s="49" t="s">
        <v>238</v>
      </c>
      <c r="E55" s="47" t="s">
        <v>91</v>
      </c>
      <c r="F55" s="11"/>
      <c r="G55" s="11"/>
      <c r="H55" s="50" t="str">
        <f>IF(B55="","",VLOOKUP(AD55,Varsayımlar!$B:$Q,5,0))</f>
        <v>MAGNİT MAVİ AMBALAJ 25CM</v>
      </c>
      <c r="I55" s="50">
        <f>IF(B55="","",VLOOKUP(AD55,Varsayımlar!B:T,19,0))</f>
        <v>0</v>
      </c>
      <c r="J55" s="50" t="str">
        <f>IF(B55="","",VLOOKUP(AD55,Varsayımlar!$B:$Q,6,0))</f>
        <v>SADE</v>
      </c>
      <c r="K55" s="11">
        <v>2016</v>
      </c>
      <c r="L55" s="11"/>
      <c r="M55" s="11">
        <f>IFERROR(IF(B55="","",K55/VLOOKUP(AD55,Varsayımlar!B:R,17,0)),"")</f>
        <v>24</v>
      </c>
      <c r="N55" s="11"/>
      <c r="O55" s="11"/>
      <c r="P55" s="50">
        <f>IF(B55="","",VLOOKUP(AD55,Varsayımlar!$B:$Q,7,0)*K55)</f>
        <v>60480</v>
      </c>
      <c r="Q55" s="50">
        <f>IF(B55="","",VLOOKUP(AD55,Varsayımlar!$B:$Q,8,0))</f>
        <v>25</v>
      </c>
      <c r="R55" s="50" t="str">
        <f>IF(B55="","",VLOOKUP(AD55,Varsayımlar!$B:$Q,9,0))</f>
        <v>SOFT</v>
      </c>
      <c r="S55" s="50">
        <f>IF(B55="","",VLOOKUP(AD55,Varsayımlar!$B:$Q,10,0))</f>
        <v>4</v>
      </c>
      <c r="T55" s="50">
        <f>IF(B55="","",VLOOKUP(AD55,Varsayımlar!$B:$Q,11,0))</f>
        <v>30</v>
      </c>
      <c r="U55" s="50">
        <f>IF(B55="","",VLOOKUP(AD55,Varsayımlar!$B:$Q,12,0))</f>
        <v>260</v>
      </c>
      <c r="V55" s="50" t="str">
        <f>IF(B55="","",VLOOKUP(AD55,Varsayımlar!$B:$Q,13,0))</f>
        <v>YURTDIŞI</v>
      </c>
      <c r="W55" s="50">
        <f>IF(B55="","",VLOOKUP(AD55,Varsayımlar!$B:$Q,14,0))</f>
        <v>9</v>
      </c>
      <c r="X55" s="11"/>
      <c r="Y55" s="11"/>
      <c r="Z55" s="11"/>
      <c r="AA55" s="50" t="str">
        <f>IF(B55="","",VLOOKUP(AD55,Varsayımlar!$B:$Q,15,0))</f>
        <v>25CM TURUNCU KOLİ-SOL ÜST DİKDÖRTGENE ÜRETİM TARİHİ BASILACAK</v>
      </c>
      <c r="AB55" s="50" t="str">
        <f>IF(B55="","",VLOOKUP(AD55,Varsayımlar!$B:$Q,16,0))</f>
        <v>24-26 CM</v>
      </c>
      <c r="AC55" s="50">
        <f>IF(B55="","",VLOOKUP(Sayfa2!AD55,Varsayımlar!B:S,18,0))</f>
        <v>0</v>
      </c>
      <c r="AD55" s="50" t="str">
        <f t="shared" si="3"/>
        <v>MAGNİTMAGNİT MAVİ AMBALAJ 25 CM 260G</v>
      </c>
    </row>
    <row r="56" spans="1:30" ht="78.75" x14ac:dyDescent="0.25">
      <c r="A56" s="11" t="s">
        <v>189</v>
      </c>
      <c r="B56" s="48" t="s">
        <v>90</v>
      </c>
      <c r="C56" s="49">
        <f>IF(B56="","",VLOOKUP(AD56,Varsayımlar!$B:$Q,3,0))</f>
        <v>8698829380698</v>
      </c>
      <c r="D56" s="49" t="s">
        <v>239</v>
      </c>
      <c r="E56" s="47" t="s">
        <v>91</v>
      </c>
      <c r="F56" s="11"/>
      <c r="G56" s="11"/>
      <c r="H56" s="50" t="str">
        <f>IF(B56="","",VLOOKUP(AD56,Varsayımlar!$B:$Q,5,0))</f>
        <v>MAGNİT MAVİ AMBALAJ 25CM</v>
      </c>
      <c r="I56" s="50">
        <f>IF(B56="","",VLOOKUP(AD56,Varsayımlar!B:T,19,0))</f>
        <v>0</v>
      </c>
      <c r="J56" s="50" t="str">
        <f>IF(B56="","",VLOOKUP(AD56,Varsayımlar!$B:$Q,6,0))</f>
        <v>SADE</v>
      </c>
      <c r="K56" s="11">
        <v>2016</v>
      </c>
      <c r="L56" s="11"/>
      <c r="M56" s="11">
        <f>IFERROR(IF(B56="","",K56/VLOOKUP(AD56,Varsayımlar!B:R,17,0)),"")</f>
        <v>24</v>
      </c>
      <c r="N56" s="11"/>
      <c r="O56" s="11"/>
      <c r="P56" s="50">
        <f>IF(B56="","",VLOOKUP(AD56,Varsayımlar!$B:$Q,7,0)*K56)</f>
        <v>60480</v>
      </c>
      <c r="Q56" s="50">
        <f>IF(B56="","",VLOOKUP(AD56,Varsayımlar!$B:$Q,8,0))</f>
        <v>25</v>
      </c>
      <c r="R56" s="50" t="str">
        <f>IF(B56="","",VLOOKUP(AD56,Varsayımlar!$B:$Q,9,0))</f>
        <v>SOFT</v>
      </c>
      <c r="S56" s="50">
        <f>IF(B56="","",VLOOKUP(AD56,Varsayımlar!$B:$Q,10,0))</f>
        <v>4</v>
      </c>
      <c r="T56" s="50">
        <f>IF(B56="","",VLOOKUP(AD56,Varsayımlar!$B:$Q,11,0))</f>
        <v>30</v>
      </c>
      <c r="U56" s="50">
        <f>IF(B56="","",VLOOKUP(AD56,Varsayımlar!$B:$Q,12,0))</f>
        <v>260</v>
      </c>
      <c r="V56" s="50" t="str">
        <f>IF(B56="","",VLOOKUP(AD56,Varsayımlar!$B:$Q,13,0))</f>
        <v>YURTDIŞI</v>
      </c>
      <c r="W56" s="50">
        <f>IF(B56="","",VLOOKUP(AD56,Varsayımlar!$B:$Q,14,0))</f>
        <v>9</v>
      </c>
      <c r="X56" s="11"/>
      <c r="Y56" s="11"/>
      <c r="Z56" s="11"/>
      <c r="AA56" s="50" t="str">
        <f>IF(B56="","",VLOOKUP(AD56,Varsayımlar!$B:$Q,15,0))</f>
        <v>25CM TURUNCU KOLİ-SOL ÜST DİKDÖRTGENE ÜRETİM TARİHİ BASILACAK</v>
      </c>
      <c r="AB56" s="50" t="str">
        <f>IF(B56="","",VLOOKUP(AD56,Varsayımlar!$B:$Q,16,0))</f>
        <v>24-26 CM</v>
      </c>
      <c r="AC56" s="50">
        <f>IF(B56="","",VLOOKUP(Sayfa2!AD56,Varsayımlar!B:S,18,0))</f>
        <v>0</v>
      </c>
      <c r="AD56" s="50" t="str">
        <f t="shared" si="3"/>
        <v>MAGNİTMAGNİT MAVİ AMBALAJ 25 CM 260G</v>
      </c>
    </row>
    <row r="57" spans="1:30" ht="63" x14ac:dyDescent="0.25">
      <c r="A57" s="11" t="s">
        <v>190</v>
      </c>
      <c r="B57" s="11" t="s">
        <v>31</v>
      </c>
      <c r="C57" s="46">
        <f>IF(B57="","",VLOOKUP(AD57,Varsayımlar!$B:$Q,3,0))</f>
        <v>8698829380698</v>
      </c>
      <c r="D57" s="46"/>
      <c r="E57" s="47" t="s">
        <v>240</v>
      </c>
      <c r="F57" s="11">
        <v>47</v>
      </c>
      <c r="G57" s="11" t="s">
        <v>251</v>
      </c>
      <c r="H57" s="11" t="str">
        <f>IF(B57="","",VLOOKUP(AD57,Varsayımlar!$B:$Q,5,0))</f>
        <v>Hanami 20cm Sade 4 pcs 166g (067)</v>
      </c>
      <c r="I57" s="11" t="str">
        <f>IF(B57="","",VLOOKUP(AD57,Varsayımlar!B:T,19,0))</f>
        <v>Ambalaj kaç aylık kontrol?</v>
      </c>
      <c r="J57" s="11" t="str">
        <f>IF(B57="","",VLOOKUP(AD57,Varsayımlar!$B:$Q,6,0))</f>
        <v>SADE</v>
      </c>
      <c r="K57" s="11">
        <v>2380</v>
      </c>
      <c r="L57" s="11"/>
      <c r="M57" s="11">
        <f>IFERROR(IF(B57="","",K57/VLOOKUP(AD57,Varsayımlar!B:R,17,0)),"")</f>
        <v>17</v>
      </c>
      <c r="N57" s="11"/>
      <c r="O57" s="11"/>
      <c r="P57" s="11">
        <f>IF(B57="","",VLOOKUP(AD57,Varsayımlar!$B:$Q,7,0)*K57)</f>
        <v>71400</v>
      </c>
      <c r="Q57" s="11">
        <f>IF(B57="","",VLOOKUP(AD57,Varsayımlar!$B:$Q,8,0))</f>
        <v>20</v>
      </c>
      <c r="R57" s="11" t="str">
        <f>IF(B57="","",VLOOKUP(AD57,Varsayımlar!$B:$Q,9,0))</f>
        <v>Irak Soft</v>
      </c>
      <c r="S57" s="11">
        <f>IF(B57="","",VLOOKUP(AD57,Varsayımlar!$B:$Q,10,0))</f>
        <v>4</v>
      </c>
      <c r="T57" s="11">
        <f>IF(B57="","",VLOOKUP(AD57,Varsayımlar!$B:$Q,11,0))</f>
        <v>30</v>
      </c>
      <c r="U57" s="11">
        <f>IF(B57="","",VLOOKUP(AD57,Varsayımlar!$B:$Q,12,0))</f>
        <v>166</v>
      </c>
      <c r="V57" s="11" t="str">
        <f>IF(B57="","",VLOOKUP(AD57,Varsayımlar!$B:$Q,13,0))</f>
        <v>Yurtdışı</v>
      </c>
      <c r="W57" s="11">
        <f>IF(B57="","",VLOOKUP(AD57,Varsayımlar!$B:$Q,14,0))</f>
        <v>9</v>
      </c>
      <c r="X57" s="51">
        <v>46188</v>
      </c>
      <c r="Y57" s="51">
        <v>46461</v>
      </c>
      <c r="Z57" s="11">
        <v>26061520</v>
      </c>
      <c r="AA57" s="11" t="str">
        <f>IF(B57="","",VLOOKUP(AD57,Varsayımlar!$B:$Q,15,0))</f>
        <v>Hanami Mavi Koli -Üretim Tarihi+9 AYI KAPATACAK ETİKETLİ</v>
      </c>
      <c r="AB57" s="11" t="str">
        <f>IF(B57="","",VLOOKUP(AD57,Varsayımlar!$B:$Q,16,0))</f>
        <v>19-21 cm</v>
      </c>
      <c r="AC57" s="11">
        <f>IF(B57="","",VLOOKUP(Sayfa2!AD57,Varsayımlar!B:S,18,0))</f>
        <v>0</v>
      </c>
      <c r="AD57" s="11" t="str">
        <f t="shared" si="3"/>
        <v xml:space="preserve">GERMESHanami 20cm sade 4pcs 166g </v>
      </c>
    </row>
    <row r="58" spans="1:30" ht="31.5" x14ac:dyDescent="0.25">
      <c r="A58" s="11" t="s">
        <v>191</v>
      </c>
      <c r="B58" s="48" t="s">
        <v>31</v>
      </c>
      <c r="C58" s="49">
        <f>IF(B58="","",VLOOKUP(AD58,Varsayımlar!$B:$Q,3,0))</f>
        <v>8698829380698</v>
      </c>
      <c r="D58" s="49"/>
      <c r="E58" s="47" t="s">
        <v>244</v>
      </c>
      <c r="F58" s="11">
        <v>47</v>
      </c>
      <c r="G58" s="11" t="s">
        <v>252</v>
      </c>
      <c r="H58" s="50" t="str">
        <f>IF(B58="","",VLOOKUP(AD58,Varsayımlar!$B:$Q,5,0))</f>
        <v>Tortillas 20cm (Etiketli)</v>
      </c>
      <c r="I58" s="50" t="str">
        <f>IF(B58="","",VLOOKUP(AD58,Varsayımlar!B:T,19,0))</f>
        <v>Etiketli</v>
      </c>
      <c r="J58" s="50" t="str">
        <f>IF(B58="","",VLOOKUP(AD58,Varsayımlar!$B:$Q,6,0))</f>
        <v>SADE</v>
      </c>
      <c r="K58" s="11">
        <v>140</v>
      </c>
      <c r="L58" s="11"/>
      <c r="M58" s="11">
        <f>IFERROR(IF(B58="","",K58/VLOOKUP(AD58,Varsayımlar!B:R,17,0)),"")</f>
        <v>1</v>
      </c>
      <c r="N58" s="11"/>
      <c r="O58" s="11"/>
      <c r="P58" s="50">
        <f>IF(B58="","",VLOOKUP(AD58,Varsayımlar!$B:$Q,7,0)*K58)</f>
        <v>4200</v>
      </c>
      <c r="Q58" s="50">
        <f>IF(B58="","",VLOOKUP(AD58,Varsayımlar!$B:$Q,8,0))</f>
        <v>20</v>
      </c>
      <c r="R58" s="50" t="str">
        <f>IF(B58="","",VLOOKUP(AD58,Varsayımlar!$B:$Q,9,0))</f>
        <v>Irak soft</v>
      </c>
      <c r="S58" s="50">
        <f>IF(B58="","",VLOOKUP(AD58,Varsayımlar!$B:$Q,10,0))</f>
        <v>4</v>
      </c>
      <c r="T58" s="50">
        <f>IF(B58="","",VLOOKUP(AD58,Varsayımlar!$B:$Q,11,0))</f>
        <v>30</v>
      </c>
      <c r="U58" s="50">
        <f>IF(B58="","",VLOOKUP(AD58,Varsayımlar!$B:$Q,12,0))</f>
        <v>166</v>
      </c>
      <c r="V58" s="50" t="str">
        <f>IF(B58="","",VLOOKUP(AD58,Varsayımlar!$B:$Q,13,0))</f>
        <v>Yurtdışı</v>
      </c>
      <c r="W58" s="50">
        <f>IF(B58="","",VLOOKUP(AD58,Varsayımlar!$B:$Q,14,0))</f>
        <v>9</v>
      </c>
      <c r="X58" s="51">
        <v>46188</v>
      </c>
      <c r="Y58" s="51">
        <v>46461</v>
      </c>
      <c r="Z58" s="11">
        <v>26061520</v>
      </c>
      <c r="AA58" s="50" t="str">
        <f>IF(B58="","",VLOOKUP(AD58,Varsayımlar!$B:$Q,15,0))</f>
        <v>20cm Koli-Üretim Tarihli Etiket</v>
      </c>
      <c r="AB58" s="50" t="str">
        <f>IF(B58="","",VLOOKUP(AD58,Varsayımlar!$B:$Q,16,0))</f>
        <v>19-21 cm</v>
      </c>
      <c r="AC58" s="50">
        <f>IF(B58="","",VLOOKUP(Sayfa2!AD58,Varsayımlar!B:S,18,0))</f>
        <v>0</v>
      </c>
      <c r="AD58" s="50" t="str">
        <f t="shared" si="3"/>
        <v>GERMESTortillas 20cm 4 lü 166g</v>
      </c>
    </row>
    <row r="59" spans="1:30" ht="47.25" x14ac:dyDescent="0.25">
      <c r="A59" s="11" t="s">
        <v>192</v>
      </c>
      <c r="B59" s="11" t="s">
        <v>31</v>
      </c>
      <c r="C59" s="46">
        <f>IF(B59="","",VLOOKUP(AD59,Varsayımlar!$B:$Q,3,0))</f>
        <v>8698829380698</v>
      </c>
      <c r="D59" s="46"/>
      <c r="E59" s="1" t="s">
        <v>246</v>
      </c>
      <c r="F59" s="11">
        <v>47</v>
      </c>
      <c r="G59" s="11" t="s">
        <v>253</v>
      </c>
      <c r="H59" s="11" t="str">
        <f>IF(B59="","",VLOOKUP(AD59,Varsayımlar!$B:$Q,5,0))</f>
        <v>Hanami Peynirli 20cm (050)</v>
      </c>
      <c r="I59" s="11" t="str">
        <f>IF(B59="","",VLOOKUP(AD59,Varsayımlar!B:T,19,0))</f>
        <v>Ambalaj kaç aylık kontrol?</v>
      </c>
      <c r="J59" s="11" t="str">
        <f>IF(B59="","",VLOOKUP(AD59,Varsayımlar!$B:$Q,6,0))</f>
        <v>PEYNİRLİ</v>
      </c>
      <c r="K59" s="11">
        <v>1120</v>
      </c>
      <c r="L59" s="11"/>
      <c r="M59" s="11">
        <f>IFERROR(IF(B59="","",K59/VLOOKUP(AD59,Varsayımlar!B:R,17,0)),"")</f>
        <v>8</v>
      </c>
      <c r="N59" s="11"/>
      <c r="O59" s="11"/>
      <c r="P59" s="11">
        <f>IF(B59="","",VLOOKUP(AD59,Varsayımlar!$B:$Q,7,0)*K59)</f>
        <v>33600</v>
      </c>
      <c r="Q59" s="11">
        <f>IF(B59="","",VLOOKUP(AD59,Varsayımlar!$B:$Q,8,0))</f>
        <v>20</v>
      </c>
      <c r="R59" s="11" t="str">
        <f>IF(B59="","",VLOOKUP(AD59,Varsayımlar!$B:$Q,9,0))</f>
        <v>Irak Soft-AT</v>
      </c>
      <c r="S59" s="11">
        <f>IF(B59="","",VLOOKUP(AD59,Varsayımlar!$B:$Q,10,0))</f>
        <v>4</v>
      </c>
      <c r="T59" s="11">
        <f>IF(B59="","",VLOOKUP(AD59,Varsayımlar!$B:$Q,11,0))</f>
        <v>30</v>
      </c>
      <c r="U59" s="11">
        <f>IF(B59="","",VLOOKUP(AD59,Varsayımlar!$B:$Q,12,0))</f>
        <v>166</v>
      </c>
      <c r="V59" s="11" t="str">
        <f>IF(B59="","",VLOOKUP(AD59,Varsayımlar!$B:$Q,13,0))</f>
        <v>YURTDIŞI</v>
      </c>
      <c r="W59" s="11">
        <f>IF(B59="","",VLOOKUP(AD59,Varsayımlar!$B:$Q,14,0))</f>
        <v>9</v>
      </c>
      <c r="X59" s="51">
        <v>46188</v>
      </c>
      <c r="Y59" s="51">
        <v>46461</v>
      </c>
      <c r="Z59" s="11" t="s">
        <v>250</v>
      </c>
      <c r="AA59" s="11" t="str">
        <f>IF(B59="","",VLOOKUP(AD59,Varsayımlar!$B:$Q,15,0))</f>
        <v>HANAMİ SARI KOLİ-ÜRETİM TARİHİ BASILACAK</v>
      </c>
      <c r="AB59" s="11" t="str">
        <f>IF(B59="","",VLOOKUP(AD59,Varsayımlar!$B:$Q,16,0))</f>
        <v>19-21 CM</v>
      </c>
      <c r="AC59" s="11">
        <f>IF(B59="","",VLOOKUP(Sayfa2!AD59,Varsayımlar!B:S,18,0))</f>
        <v>0</v>
      </c>
      <c r="AD59" s="11" t="str">
        <f t="shared" si="3"/>
        <v>GERMESHanami Peynirli 20cm 4 lü 166g</v>
      </c>
    </row>
    <row r="60" spans="1:30" ht="31.5" x14ac:dyDescent="0.25">
      <c r="A60" s="11" t="s">
        <v>193</v>
      </c>
      <c r="B60" s="48" t="s">
        <v>79</v>
      </c>
      <c r="C60" s="49">
        <f>IF(B60="","",VLOOKUP(AD60,Varsayımlar!$B:$Q,3,0))</f>
        <v>8698829380698</v>
      </c>
      <c r="D60" s="49"/>
      <c r="E60" s="1" t="s">
        <v>254</v>
      </c>
      <c r="F60" s="11"/>
      <c r="G60" s="11" t="s">
        <v>257</v>
      </c>
      <c r="H60" s="50" t="str">
        <f>IF(B60="","",VLOOKUP(AD60,Varsayımlar!$B:$Q,5,0))</f>
        <v>Manetka 20cm</v>
      </c>
      <c r="I60" s="50">
        <f>IF(B60="","",VLOOKUP(AD60,Varsayımlar!B:T,19,0))</f>
        <v>0</v>
      </c>
      <c r="J60" s="50" t="str">
        <f>IF(B60="","",VLOOKUP(AD60,Varsayımlar!$B:$Q,6,0))</f>
        <v>SADE</v>
      </c>
      <c r="K60" s="11">
        <v>7200</v>
      </c>
      <c r="L60" s="11"/>
      <c r="M60" s="11">
        <f>IFERROR(IF(B60="","",K60/VLOOKUP(AD60,Varsayımlar!B:R,17,0)),"")</f>
        <v>32</v>
      </c>
      <c r="N60" s="11"/>
      <c r="O60" s="11"/>
      <c r="P60" s="50">
        <f>IF(B60="","",VLOOKUP(AD60,Varsayımlar!$B:$Q,7,0)*K60)</f>
        <v>100800</v>
      </c>
      <c r="Q60" s="50">
        <f>IF(B60="","",VLOOKUP(AD60,Varsayımlar!$B:$Q,8,0))</f>
        <v>20</v>
      </c>
      <c r="R60" s="50" t="str">
        <f>IF(B60="","",VLOOKUP(AD60,Varsayımlar!$B:$Q,9,0))</f>
        <v>Irak Soft</v>
      </c>
      <c r="S60" s="50">
        <f>IF(B60="","",VLOOKUP(AD60,Varsayımlar!$B:$Q,10,0))</f>
        <v>4</v>
      </c>
      <c r="T60" s="50">
        <f>IF(B60="","",VLOOKUP(AD60,Varsayımlar!$B:$Q,11,0))</f>
        <v>14</v>
      </c>
      <c r="U60" s="50">
        <f>IF(B60="","",VLOOKUP(AD60,Varsayımlar!$B:$Q,12,0))</f>
        <v>166</v>
      </c>
      <c r="V60" s="50" t="str">
        <f>IF(B60="","",VLOOKUP(AD60,Varsayımlar!$B:$Q,13,0))</f>
        <v>YURTDIŞI</v>
      </c>
      <c r="W60" s="50">
        <f>IF(B60="","",VLOOKUP(AD60,Varsayımlar!$B:$Q,14,0))</f>
        <v>6</v>
      </c>
      <c r="X60" s="51">
        <v>46196</v>
      </c>
      <c r="Y60" s="51">
        <v>46379</v>
      </c>
      <c r="Z60" s="11">
        <v>26062320</v>
      </c>
      <c r="AA60" s="50" t="str">
        <f>IF(B60="","",VLOOKUP(AD60,Varsayımlar!$B:$Q,15,0))</f>
        <v>Kare Koli-Üretim Tarihli Etiket</v>
      </c>
      <c r="AB60" s="50" t="str">
        <f>IF(B60="","",VLOOKUP(AD60,Varsayımlar!$B:$Q,16,0))</f>
        <v>19-21 cm</v>
      </c>
      <c r="AC60" s="50">
        <f>IF(B60="","",VLOOKUP(Sayfa2!AD60,Varsayımlar!B:S,18,0))</f>
        <v>0</v>
      </c>
      <c r="AD60" s="50" t="str">
        <f t="shared" si="3"/>
        <v>LLC KOTORManetka 20cm 4 pcs 166g</v>
      </c>
    </row>
    <row r="61" spans="1:30" ht="78.75" x14ac:dyDescent="0.25">
      <c r="A61" s="11" t="s">
        <v>194</v>
      </c>
      <c r="B61" s="48" t="s">
        <v>90</v>
      </c>
      <c r="C61" s="49">
        <f>IF(B61="","",VLOOKUP(AD61,Varsayımlar!$B:$Q,3,0))</f>
        <v>8698829380698</v>
      </c>
      <c r="D61" s="49" t="s">
        <v>231</v>
      </c>
      <c r="E61" s="47" t="s">
        <v>91</v>
      </c>
      <c r="F61" s="11"/>
      <c r="G61" s="11"/>
      <c r="H61" s="50" t="str">
        <f>IF(B61="","",VLOOKUP(AD61,Varsayımlar!$B:$Q,5,0))</f>
        <v>MAGNİT MAVİ AMBALAJ 25CM</v>
      </c>
      <c r="I61" s="50">
        <f>IF(B61="","",VLOOKUP(AD61,Varsayımlar!B:T,19,0))</f>
        <v>0</v>
      </c>
      <c r="J61" s="50" t="str">
        <f>IF(B61="","",VLOOKUP(AD61,Varsayımlar!$B:$Q,6,0))</f>
        <v>SADE</v>
      </c>
      <c r="K61" s="11">
        <v>2016</v>
      </c>
      <c r="L61" s="11"/>
      <c r="M61" s="11">
        <f>IFERROR(IF(B61="","",K61/VLOOKUP(AD61,Varsayımlar!B:R,17,0)),"")</f>
        <v>24</v>
      </c>
      <c r="N61" s="11"/>
      <c r="O61" s="11"/>
      <c r="P61" s="50">
        <f>IF(B61="","",VLOOKUP(AD61,Varsayımlar!$B:$Q,7,0)*K61)</f>
        <v>60480</v>
      </c>
      <c r="Q61" s="50">
        <f>IF(B61="","",VLOOKUP(AD61,Varsayımlar!$B:$Q,8,0))</f>
        <v>25</v>
      </c>
      <c r="R61" s="50" t="str">
        <f>IF(B61="","",VLOOKUP(AD61,Varsayımlar!$B:$Q,9,0))</f>
        <v>SOFT</v>
      </c>
      <c r="S61" s="50">
        <f>IF(B61="","",VLOOKUP(AD61,Varsayımlar!$B:$Q,10,0))</f>
        <v>4</v>
      </c>
      <c r="T61" s="50">
        <f>IF(B61="","",VLOOKUP(AD61,Varsayımlar!$B:$Q,11,0))</f>
        <v>30</v>
      </c>
      <c r="U61" s="50">
        <f>IF(B61="","",VLOOKUP(AD61,Varsayımlar!$B:$Q,12,0))</f>
        <v>260</v>
      </c>
      <c r="V61" s="50" t="str">
        <f>IF(B61="","",VLOOKUP(AD61,Varsayımlar!$B:$Q,13,0))</f>
        <v>YURTDIŞI</v>
      </c>
      <c r="W61" s="50">
        <f>IF(B61="","",VLOOKUP(AD61,Varsayımlar!$B:$Q,14,0))</f>
        <v>9</v>
      </c>
      <c r="X61" s="11"/>
      <c r="Y61" s="11"/>
      <c r="Z61" s="11"/>
      <c r="AA61" s="50" t="str">
        <f>IF(B61="","",VLOOKUP(AD61,Varsayımlar!$B:$Q,15,0))</f>
        <v>25CM TURUNCU KOLİ-SOL ÜST DİKDÖRTGENE ÜRETİM TARİHİ BASILACAK</v>
      </c>
      <c r="AB61" s="50" t="str">
        <f>IF(B61="","",VLOOKUP(AD61,Varsayımlar!$B:$Q,16,0))</f>
        <v>24-26 CM</v>
      </c>
      <c r="AC61" s="50">
        <f>IF(B61="","",VLOOKUP(Sayfa2!AD61,Varsayımlar!B:S,18,0))</f>
        <v>0</v>
      </c>
      <c r="AD61" s="50" t="str">
        <f t="shared" si="3"/>
        <v>MAGNİTMAGNİT MAVİ AMBALAJ 25 CM 260G</v>
      </c>
    </row>
    <row r="62" spans="1:30" ht="78.75" x14ac:dyDescent="0.25">
      <c r="A62" s="11" t="s">
        <v>195</v>
      </c>
      <c r="B62" s="48" t="s">
        <v>90</v>
      </c>
      <c r="C62" s="49">
        <f>IF(B62="","",VLOOKUP(AD62,Varsayımlar!$B:$Q,3,0))</f>
        <v>8698829380698</v>
      </c>
      <c r="D62" s="49" t="s">
        <v>232</v>
      </c>
      <c r="E62" s="47" t="s">
        <v>91</v>
      </c>
      <c r="F62" s="11"/>
      <c r="G62" s="11"/>
      <c r="H62" s="50" t="str">
        <f>IF(B62="","",VLOOKUP(AD62,Varsayımlar!$B:$Q,5,0))</f>
        <v>MAGNİT MAVİ AMBALAJ 25CM</v>
      </c>
      <c r="I62" s="50">
        <f>IF(B62="","",VLOOKUP(AD62,Varsayımlar!B:T,19,0))</f>
        <v>0</v>
      </c>
      <c r="J62" s="50" t="str">
        <f>IF(B62="","",VLOOKUP(AD62,Varsayımlar!$B:$Q,6,0))</f>
        <v>SADE</v>
      </c>
      <c r="K62" s="11">
        <v>2016</v>
      </c>
      <c r="L62" s="11"/>
      <c r="M62" s="11">
        <f>IFERROR(IF(B62="","",K62/VLOOKUP(AD62,Varsayımlar!B:R,17,0)),"")</f>
        <v>24</v>
      </c>
      <c r="N62" s="11"/>
      <c r="O62" s="11"/>
      <c r="P62" s="50">
        <f>IF(B62="","",VLOOKUP(AD62,Varsayımlar!$B:$Q,7,0)*K62)</f>
        <v>60480</v>
      </c>
      <c r="Q62" s="50">
        <f>IF(B62="","",VLOOKUP(AD62,Varsayımlar!$B:$Q,8,0))</f>
        <v>25</v>
      </c>
      <c r="R62" s="50" t="str">
        <f>IF(B62="","",VLOOKUP(AD62,Varsayımlar!$B:$Q,9,0))</f>
        <v>SOFT</v>
      </c>
      <c r="S62" s="50">
        <f>IF(B62="","",VLOOKUP(AD62,Varsayımlar!$B:$Q,10,0))</f>
        <v>4</v>
      </c>
      <c r="T62" s="50">
        <f>IF(B62="","",VLOOKUP(AD62,Varsayımlar!$B:$Q,11,0))</f>
        <v>30</v>
      </c>
      <c r="U62" s="50">
        <f>IF(B62="","",VLOOKUP(AD62,Varsayımlar!$B:$Q,12,0))</f>
        <v>260</v>
      </c>
      <c r="V62" s="50" t="str">
        <f>IF(B62="","",VLOOKUP(AD62,Varsayımlar!$B:$Q,13,0))</f>
        <v>YURTDIŞI</v>
      </c>
      <c r="W62" s="50">
        <f>IF(B62="","",VLOOKUP(AD62,Varsayımlar!$B:$Q,14,0))</f>
        <v>9</v>
      </c>
      <c r="X62" s="11"/>
      <c r="Y62" s="11"/>
      <c r="Z62" s="11"/>
      <c r="AA62" s="50" t="str">
        <f>IF(B62="","",VLOOKUP(AD62,Varsayımlar!$B:$Q,15,0))</f>
        <v>25CM TURUNCU KOLİ-SOL ÜST DİKDÖRTGENE ÜRETİM TARİHİ BASILACAK</v>
      </c>
      <c r="AB62" s="50" t="str">
        <f>IF(B62="","",VLOOKUP(AD62,Varsayımlar!$B:$Q,16,0))</f>
        <v>24-26 CM</v>
      </c>
      <c r="AC62" s="50">
        <f>IF(B62="","",VLOOKUP(Sayfa2!AD62,Varsayımlar!B:S,18,0))</f>
        <v>0</v>
      </c>
      <c r="AD62" s="50" t="str">
        <f t="shared" si="3"/>
        <v>MAGNİTMAGNİT MAVİ AMBALAJ 25 CM 260G</v>
      </c>
    </row>
    <row r="63" spans="1:30" ht="78.75" x14ac:dyDescent="0.25">
      <c r="A63" s="11" t="s">
        <v>196</v>
      </c>
      <c r="B63" s="48" t="s">
        <v>90</v>
      </c>
      <c r="C63" s="49">
        <f>IF(B63="","",VLOOKUP(AD63,Varsayımlar!$B:$Q,3,0))</f>
        <v>8698829380698</v>
      </c>
      <c r="D63" s="49" t="s">
        <v>233</v>
      </c>
      <c r="E63" s="47" t="s">
        <v>91</v>
      </c>
      <c r="F63" s="11"/>
      <c r="G63" s="11"/>
      <c r="H63" s="50" t="str">
        <f>IF(B63="","",VLOOKUP(AD63,Varsayımlar!$B:$Q,5,0))</f>
        <v>MAGNİT MAVİ AMBALAJ 25CM</v>
      </c>
      <c r="I63" s="50">
        <f>IF(B63="","",VLOOKUP(AD63,Varsayımlar!B:T,19,0))</f>
        <v>0</v>
      </c>
      <c r="J63" s="50" t="str">
        <f>IF(B63="","",VLOOKUP(AD63,Varsayımlar!$B:$Q,6,0))</f>
        <v>SADE</v>
      </c>
      <c r="K63" s="11">
        <v>2016</v>
      </c>
      <c r="L63" s="11"/>
      <c r="M63" s="11">
        <f>IFERROR(IF(B63="","",K63/VLOOKUP(AD63,Varsayımlar!B:R,17,0)),"")</f>
        <v>24</v>
      </c>
      <c r="N63" s="11"/>
      <c r="O63" s="11"/>
      <c r="P63" s="50">
        <f>IF(B63="","",VLOOKUP(AD63,Varsayımlar!$B:$Q,7,0)*K63)</f>
        <v>60480</v>
      </c>
      <c r="Q63" s="50">
        <f>IF(B63="","",VLOOKUP(AD63,Varsayımlar!$B:$Q,8,0))</f>
        <v>25</v>
      </c>
      <c r="R63" s="50" t="str">
        <f>IF(B63="","",VLOOKUP(AD63,Varsayımlar!$B:$Q,9,0))</f>
        <v>SOFT</v>
      </c>
      <c r="S63" s="50">
        <f>IF(B63="","",VLOOKUP(AD63,Varsayımlar!$B:$Q,10,0))</f>
        <v>4</v>
      </c>
      <c r="T63" s="50">
        <f>IF(B63="","",VLOOKUP(AD63,Varsayımlar!$B:$Q,11,0))</f>
        <v>30</v>
      </c>
      <c r="U63" s="50">
        <f>IF(B63="","",VLOOKUP(AD63,Varsayımlar!$B:$Q,12,0))</f>
        <v>260</v>
      </c>
      <c r="V63" s="50" t="str">
        <f>IF(B63="","",VLOOKUP(AD63,Varsayımlar!$B:$Q,13,0))</f>
        <v>YURTDIŞI</v>
      </c>
      <c r="W63" s="50">
        <f>IF(B63="","",VLOOKUP(AD63,Varsayımlar!$B:$Q,14,0))</f>
        <v>9</v>
      </c>
      <c r="X63" s="11"/>
      <c r="Y63" s="11"/>
      <c r="Z63" s="11"/>
      <c r="AA63" s="50" t="str">
        <f>IF(B63="","",VLOOKUP(AD63,Varsayımlar!$B:$Q,15,0))</f>
        <v>25CM TURUNCU KOLİ-SOL ÜST DİKDÖRTGENE ÜRETİM TARİHİ BASILACAK</v>
      </c>
      <c r="AB63" s="50" t="str">
        <f>IF(B63="","",VLOOKUP(AD63,Varsayımlar!$B:$Q,16,0))</f>
        <v>24-26 CM</v>
      </c>
      <c r="AC63" s="50">
        <f>IF(B63="","",VLOOKUP(Sayfa2!AD63,Varsayımlar!B:S,18,0))</f>
        <v>0</v>
      </c>
      <c r="AD63" s="50" t="str">
        <f t="shared" si="3"/>
        <v>MAGNİTMAGNİT MAVİ AMBALAJ 25 CM 260G</v>
      </c>
    </row>
    <row r="64" spans="1:30" ht="78.75" x14ac:dyDescent="0.25">
      <c r="A64" s="11" t="s">
        <v>197</v>
      </c>
      <c r="B64" s="48" t="s">
        <v>90</v>
      </c>
      <c r="C64" s="49">
        <f>IF(B64="","",VLOOKUP(AD64,Varsayımlar!$B:$Q,3,0))</f>
        <v>8698829380698</v>
      </c>
      <c r="D64" s="49" t="s">
        <v>234</v>
      </c>
      <c r="E64" s="47" t="s">
        <v>91</v>
      </c>
      <c r="F64" s="11"/>
      <c r="G64" s="11"/>
      <c r="H64" s="50" t="str">
        <f>IF(B64="","",VLOOKUP(AD64,Varsayımlar!$B:$Q,5,0))</f>
        <v>MAGNİT MAVİ AMBALAJ 25CM</v>
      </c>
      <c r="I64" s="50">
        <f>IF(B64="","",VLOOKUP(AD64,Varsayımlar!B:T,19,0))</f>
        <v>0</v>
      </c>
      <c r="J64" s="50" t="str">
        <f>IF(B64="","",VLOOKUP(AD64,Varsayımlar!$B:$Q,6,0))</f>
        <v>SADE</v>
      </c>
      <c r="K64" s="11">
        <v>2016</v>
      </c>
      <c r="L64" s="11"/>
      <c r="M64" s="11">
        <f>IFERROR(IF(B64="","",K64/VLOOKUP(AD64,Varsayımlar!B:R,17,0)),"")</f>
        <v>24</v>
      </c>
      <c r="N64" s="11"/>
      <c r="O64" s="11"/>
      <c r="P64" s="50">
        <f>IF(B64="","",VLOOKUP(AD64,Varsayımlar!$B:$Q,7,0)*K64)</f>
        <v>60480</v>
      </c>
      <c r="Q64" s="50">
        <f>IF(B64="","",VLOOKUP(AD64,Varsayımlar!$B:$Q,8,0))</f>
        <v>25</v>
      </c>
      <c r="R64" s="50" t="str">
        <f>IF(B64="","",VLOOKUP(AD64,Varsayımlar!$B:$Q,9,0))</f>
        <v>SOFT</v>
      </c>
      <c r="S64" s="50">
        <f>IF(B64="","",VLOOKUP(AD64,Varsayımlar!$B:$Q,10,0))</f>
        <v>4</v>
      </c>
      <c r="T64" s="50">
        <f>IF(B64="","",VLOOKUP(AD64,Varsayımlar!$B:$Q,11,0))</f>
        <v>30</v>
      </c>
      <c r="U64" s="50">
        <f>IF(B64="","",VLOOKUP(AD64,Varsayımlar!$B:$Q,12,0))</f>
        <v>260</v>
      </c>
      <c r="V64" s="50" t="str">
        <f>IF(B64="","",VLOOKUP(AD64,Varsayımlar!$B:$Q,13,0))</f>
        <v>YURTDIŞI</v>
      </c>
      <c r="W64" s="50">
        <f>IF(B64="","",VLOOKUP(AD64,Varsayımlar!$B:$Q,14,0))</f>
        <v>9</v>
      </c>
      <c r="X64" s="11"/>
      <c r="Y64" s="11"/>
      <c r="Z64" s="11"/>
      <c r="AA64" s="50" t="str">
        <f>IF(B64="","",VLOOKUP(AD64,Varsayımlar!$B:$Q,15,0))</f>
        <v>25CM TURUNCU KOLİ-SOL ÜST DİKDÖRTGENE ÜRETİM TARİHİ BASILACAK</v>
      </c>
      <c r="AB64" s="50" t="str">
        <f>IF(B64="","",VLOOKUP(AD64,Varsayımlar!$B:$Q,16,0))</f>
        <v>24-26 CM</v>
      </c>
      <c r="AC64" s="50">
        <f>IF(B64="","",VLOOKUP(Sayfa2!AD64,Varsayımlar!B:S,18,0))</f>
        <v>0</v>
      </c>
      <c r="AD64" s="50" t="str">
        <f t="shared" si="3"/>
        <v>MAGNİTMAGNİT MAVİ AMBALAJ 25 CM 260G</v>
      </c>
    </row>
    <row r="65" spans="1:30" ht="78.75" x14ac:dyDescent="0.25">
      <c r="A65" s="11" t="s">
        <v>198</v>
      </c>
      <c r="B65" s="48" t="s">
        <v>90</v>
      </c>
      <c r="C65" s="49">
        <f>IF(B65="","",VLOOKUP(AD65,Varsayımlar!$B:$Q,3,0))</f>
        <v>8698829380698</v>
      </c>
      <c r="D65" s="49" t="s">
        <v>235</v>
      </c>
      <c r="E65" s="47" t="s">
        <v>91</v>
      </c>
      <c r="F65" s="11"/>
      <c r="G65" s="11"/>
      <c r="H65" s="50" t="str">
        <f>IF(B65="","",VLOOKUP(AD65,Varsayımlar!$B:$Q,5,0))</f>
        <v>MAGNİT MAVİ AMBALAJ 25CM</v>
      </c>
      <c r="I65" s="50">
        <f>IF(B65="","",VLOOKUP(AD65,Varsayımlar!B:T,19,0))</f>
        <v>0</v>
      </c>
      <c r="J65" s="50" t="str">
        <f>IF(B65="","",VLOOKUP(AD65,Varsayımlar!$B:$Q,6,0))</f>
        <v>SADE</v>
      </c>
      <c r="K65" s="11">
        <v>2016</v>
      </c>
      <c r="L65" s="11"/>
      <c r="M65" s="11">
        <f>IFERROR(IF(B65="","",K65/VLOOKUP(AD65,Varsayımlar!B:R,17,0)),"")</f>
        <v>24</v>
      </c>
      <c r="N65" s="11"/>
      <c r="O65" s="11"/>
      <c r="P65" s="50">
        <f>IF(B65="","",VLOOKUP(AD65,Varsayımlar!$B:$Q,7,0)*K65)</f>
        <v>60480</v>
      </c>
      <c r="Q65" s="50">
        <f>IF(B65="","",VLOOKUP(AD65,Varsayımlar!$B:$Q,8,0))</f>
        <v>25</v>
      </c>
      <c r="R65" s="50" t="str">
        <f>IF(B65="","",VLOOKUP(AD65,Varsayımlar!$B:$Q,9,0))</f>
        <v>SOFT</v>
      </c>
      <c r="S65" s="50">
        <f>IF(B65="","",VLOOKUP(AD65,Varsayımlar!$B:$Q,10,0))</f>
        <v>4</v>
      </c>
      <c r="T65" s="50">
        <f>IF(B65="","",VLOOKUP(AD65,Varsayımlar!$B:$Q,11,0))</f>
        <v>30</v>
      </c>
      <c r="U65" s="50">
        <f>IF(B65="","",VLOOKUP(AD65,Varsayımlar!$B:$Q,12,0))</f>
        <v>260</v>
      </c>
      <c r="V65" s="50" t="str">
        <f>IF(B65="","",VLOOKUP(AD65,Varsayımlar!$B:$Q,13,0))</f>
        <v>YURTDIŞI</v>
      </c>
      <c r="W65" s="50">
        <f>IF(B65="","",VLOOKUP(AD65,Varsayımlar!$B:$Q,14,0))</f>
        <v>9</v>
      </c>
      <c r="X65" s="11"/>
      <c r="Y65" s="11"/>
      <c r="Z65" s="11"/>
      <c r="AA65" s="50" t="str">
        <f>IF(B65="","",VLOOKUP(AD65,Varsayımlar!$B:$Q,15,0))</f>
        <v>25CM TURUNCU KOLİ-SOL ÜST DİKDÖRTGENE ÜRETİM TARİHİ BASILACAK</v>
      </c>
      <c r="AB65" s="50" t="str">
        <f>IF(B65="","",VLOOKUP(AD65,Varsayımlar!$B:$Q,16,0))</f>
        <v>24-26 CM</v>
      </c>
      <c r="AC65" s="50">
        <f>IF(B65="","",VLOOKUP(Sayfa2!AD65,Varsayımlar!B:S,18,0))</f>
        <v>0</v>
      </c>
      <c r="AD65" s="50" t="str">
        <f t="shared" si="3"/>
        <v>MAGNİTMAGNİT MAVİ AMBALAJ 25 CM 260G</v>
      </c>
    </row>
    <row r="66" spans="1:30" ht="78.75" x14ac:dyDescent="0.25">
      <c r="A66" s="11" t="s">
        <v>199</v>
      </c>
      <c r="B66" s="48" t="s">
        <v>90</v>
      </c>
      <c r="C66" s="49">
        <f>IF(B66="","",VLOOKUP(AD66,Varsayımlar!$B:$Q,3,0))</f>
        <v>8698829380698</v>
      </c>
      <c r="D66" s="49" t="s">
        <v>236</v>
      </c>
      <c r="E66" s="47" t="s">
        <v>91</v>
      </c>
      <c r="F66" s="11"/>
      <c r="G66" s="11"/>
      <c r="H66" s="50" t="str">
        <f>IF(B66="","",VLOOKUP(AD66,Varsayımlar!$B:$Q,5,0))</f>
        <v>MAGNİT MAVİ AMBALAJ 25CM</v>
      </c>
      <c r="I66" s="50">
        <f>IF(B66="","",VLOOKUP(AD66,Varsayımlar!B:T,19,0))</f>
        <v>0</v>
      </c>
      <c r="J66" s="50" t="str">
        <f>IF(B66="","",VLOOKUP(AD66,Varsayımlar!$B:$Q,6,0))</f>
        <v>SADE</v>
      </c>
      <c r="K66" s="11">
        <v>2016</v>
      </c>
      <c r="L66" s="11"/>
      <c r="M66" s="11">
        <f>IFERROR(IF(B66="","",K66/VLOOKUP(AD66,Varsayımlar!B:R,17,0)),"")</f>
        <v>24</v>
      </c>
      <c r="N66" s="11"/>
      <c r="O66" s="11"/>
      <c r="P66" s="50">
        <f>IF(B66="","",VLOOKUP(AD66,Varsayımlar!$B:$Q,7,0)*K66)</f>
        <v>60480</v>
      </c>
      <c r="Q66" s="50">
        <f>IF(B66="","",VLOOKUP(AD66,Varsayımlar!$B:$Q,8,0))</f>
        <v>25</v>
      </c>
      <c r="R66" s="50" t="str">
        <f>IF(B66="","",VLOOKUP(AD66,Varsayımlar!$B:$Q,9,0))</f>
        <v>SOFT</v>
      </c>
      <c r="S66" s="50">
        <f>IF(B66="","",VLOOKUP(AD66,Varsayımlar!$B:$Q,10,0))</f>
        <v>4</v>
      </c>
      <c r="T66" s="50">
        <f>IF(B66="","",VLOOKUP(AD66,Varsayımlar!$B:$Q,11,0))</f>
        <v>30</v>
      </c>
      <c r="U66" s="50">
        <f>IF(B66="","",VLOOKUP(AD66,Varsayımlar!$B:$Q,12,0))</f>
        <v>260</v>
      </c>
      <c r="V66" s="50" t="str">
        <f>IF(B66="","",VLOOKUP(AD66,Varsayımlar!$B:$Q,13,0))</f>
        <v>YURTDIŞI</v>
      </c>
      <c r="W66" s="50">
        <f>IF(B66="","",VLOOKUP(AD66,Varsayımlar!$B:$Q,14,0))</f>
        <v>9</v>
      </c>
      <c r="X66" s="11"/>
      <c r="Y66" s="11"/>
      <c r="Z66" s="11"/>
      <c r="AA66" s="50" t="str">
        <f>IF(B66="","",VLOOKUP(AD66,Varsayımlar!$B:$Q,15,0))</f>
        <v>25CM TURUNCU KOLİ-SOL ÜST DİKDÖRTGENE ÜRETİM TARİHİ BASILACAK</v>
      </c>
      <c r="AB66" s="50" t="str">
        <f>IF(B66="","",VLOOKUP(AD66,Varsayımlar!$B:$Q,16,0))</f>
        <v>24-26 CM</v>
      </c>
      <c r="AC66" s="50">
        <f>IF(B66="","",VLOOKUP(Sayfa2!AD66,Varsayımlar!B:S,18,0))</f>
        <v>0</v>
      </c>
      <c r="AD66" s="50" t="str">
        <f t="shared" si="3"/>
        <v>MAGNİTMAGNİT MAVİ AMBALAJ 25 CM 260G</v>
      </c>
    </row>
    <row r="67" spans="1:30" ht="78.75" x14ac:dyDescent="0.25">
      <c r="A67" s="11" t="s">
        <v>200</v>
      </c>
      <c r="B67" s="48" t="s">
        <v>90</v>
      </c>
      <c r="C67" s="49">
        <f>IF(B67="","",VLOOKUP(AD67,Varsayımlar!$B:$Q,3,0))</f>
        <v>8698829380698</v>
      </c>
      <c r="D67" s="49" t="s">
        <v>237</v>
      </c>
      <c r="E67" s="47" t="s">
        <v>91</v>
      </c>
      <c r="F67" s="11"/>
      <c r="G67" s="11"/>
      <c r="H67" s="50" t="str">
        <f>IF(B67="","",VLOOKUP(AD67,Varsayımlar!$B:$Q,5,0))</f>
        <v>MAGNİT MAVİ AMBALAJ 25CM</v>
      </c>
      <c r="I67" s="50">
        <f>IF(B67="","",VLOOKUP(AD67,Varsayımlar!B:T,19,0))</f>
        <v>0</v>
      </c>
      <c r="J67" s="50" t="str">
        <f>IF(B67="","",VLOOKUP(AD67,Varsayımlar!$B:$Q,6,0))</f>
        <v>SADE</v>
      </c>
      <c r="K67" s="11">
        <v>2016</v>
      </c>
      <c r="L67" s="11"/>
      <c r="M67" s="11">
        <f>IFERROR(IF(B67="","",K67/VLOOKUP(AD67,Varsayımlar!B:R,17,0)),"")</f>
        <v>24</v>
      </c>
      <c r="N67" s="11"/>
      <c r="O67" s="11"/>
      <c r="P67" s="50">
        <f>IF(B67="","",VLOOKUP(AD67,Varsayımlar!$B:$Q,7,0)*K67)</f>
        <v>60480</v>
      </c>
      <c r="Q67" s="50">
        <f>IF(B67="","",VLOOKUP(AD67,Varsayımlar!$B:$Q,8,0))</f>
        <v>25</v>
      </c>
      <c r="R67" s="50" t="str">
        <f>IF(B67="","",VLOOKUP(AD67,Varsayımlar!$B:$Q,9,0))</f>
        <v>SOFT</v>
      </c>
      <c r="S67" s="50">
        <f>IF(B67="","",VLOOKUP(AD67,Varsayımlar!$B:$Q,10,0))</f>
        <v>4</v>
      </c>
      <c r="T67" s="50">
        <f>IF(B67="","",VLOOKUP(AD67,Varsayımlar!$B:$Q,11,0))</f>
        <v>30</v>
      </c>
      <c r="U67" s="50">
        <f>IF(B67="","",VLOOKUP(AD67,Varsayımlar!$B:$Q,12,0))</f>
        <v>260</v>
      </c>
      <c r="V67" s="50" t="str">
        <f>IF(B67="","",VLOOKUP(AD67,Varsayımlar!$B:$Q,13,0))</f>
        <v>YURTDIŞI</v>
      </c>
      <c r="W67" s="50">
        <f>IF(B67="","",VLOOKUP(AD67,Varsayımlar!$B:$Q,14,0))</f>
        <v>9</v>
      </c>
      <c r="X67" s="11"/>
      <c r="Y67" s="11"/>
      <c r="Z67" s="11"/>
      <c r="AA67" s="50" t="str">
        <f>IF(B67="","",VLOOKUP(AD67,Varsayımlar!$B:$Q,15,0))</f>
        <v>25CM TURUNCU KOLİ-SOL ÜST DİKDÖRTGENE ÜRETİM TARİHİ BASILACAK</v>
      </c>
      <c r="AB67" s="50" t="str">
        <f>IF(B67="","",VLOOKUP(AD67,Varsayımlar!$B:$Q,16,0))</f>
        <v>24-26 CM</v>
      </c>
      <c r="AC67" s="50">
        <f>IF(B67="","",VLOOKUP(Sayfa2!AD67,Varsayımlar!B:S,18,0))</f>
        <v>0</v>
      </c>
      <c r="AD67" s="50" t="str">
        <f t="shared" si="3"/>
        <v>MAGNİTMAGNİT MAVİ AMBALAJ 25 CM 260G</v>
      </c>
    </row>
    <row r="68" spans="1:30" ht="78.75" x14ac:dyDescent="0.25">
      <c r="A68" s="11" t="s">
        <v>201</v>
      </c>
      <c r="B68" s="48" t="s">
        <v>90</v>
      </c>
      <c r="C68" s="49">
        <f>IF(B68="","",VLOOKUP(AD68,Varsayımlar!$B:$Q,3,0))</f>
        <v>8698829380698</v>
      </c>
      <c r="D68" s="49" t="s">
        <v>238</v>
      </c>
      <c r="E68" s="47" t="s">
        <v>91</v>
      </c>
      <c r="F68" s="11"/>
      <c r="G68" s="11"/>
      <c r="H68" s="50" t="str">
        <f>IF(B68="","",VLOOKUP(AD68,Varsayımlar!$B:$Q,5,0))</f>
        <v>MAGNİT MAVİ AMBALAJ 25CM</v>
      </c>
      <c r="I68" s="50">
        <f>IF(B68="","",VLOOKUP(AD68,Varsayımlar!B:T,19,0))</f>
        <v>0</v>
      </c>
      <c r="J68" s="50" t="str">
        <f>IF(B68="","",VLOOKUP(AD68,Varsayımlar!$B:$Q,6,0))</f>
        <v>SADE</v>
      </c>
      <c r="K68" s="11">
        <v>2016</v>
      </c>
      <c r="L68" s="11"/>
      <c r="M68" s="11">
        <f>IFERROR(IF(B68="","",K68/VLOOKUP(AD68,Varsayımlar!B:R,17,0)),"")</f>
        <v>24</v>
      </c>
      <c r="N68" s="11"/>
      <c r="O68" s="11"/>
      <c r="P68" s="50">
        <f>IF(B68="","",VLOOKUP(AD68,Varsayımlar!$B:$Q,7,0)*K68)</f>
        <v>60480</v>
      </c>
      <c r="Q68" s="50">
        <f>IF(B68="","",VLOOKUP(AD68,Varsayımlar!$B:$Q,8,0))</f>
        <v>25</v>
      </c>
      <c r="R68" s="50" t="str">
        <f>IF(B68="","",VLOOKUP(AD68,Varsayımlar!$B:$Q,9,0))</f>
        <v>SOFT</v>
      </c>
      <c r="S68" s="50">
        <f>IF(B68="","",VLOOKUP(AD68,Varsayımlar!$B:$Q,10,0))</f>
        <v>4</v>
      </c>
      <c r="T68" s="50">
        <f>IF(B68="","",VLOOKUP(AD68,Varsayımlar!$B:$Q,11,0))</f>
        <v>30</v>
      </c>
      <c r="U68" s="50">
        <f>IF(B68="","",VLOOKUP(AD68,Varsayımlar!$B:$Q,12,0))</f>
        <v>260</v>
      </c>
      <c r="V68" s="50" t="str">
        <f>IF(B68="","",VLOOKUP(AD68,Varsayımlar!$B:$Q,13,0))</f>
        <v>YURTDIŞI</v>
      </c>
      <c r="W68" s="50">
        <f>IF(B68="","",VLOOKUP(AD68,Varsayımlar!$B:$Q,14,0))</f>
        <v>9</v>
      </c>
      <c r="X68" s="11"/>
      <c r="Y68" s="11"/>
      <c r="Z68" s="11"/>
      <c r="AA68" s="50" t="str">
        <f>IF(B68="","",VLOOKUP(AD68,Varsayımlar!$B:$Q,15,0))</f>
        <v>25CM TURUNCU KOLİ-SOL ÜST DİKDÖRTGENE ÜRETİM TARİHİ BASILACAK</v>
      </c>
      <c r="AB68" s="50" t="str">
        <f>IF(B68="","",VLOOKUP(AD68,Varsayımlar!$B:$Q,16,0))</f>
        <v>24-26 CM</v>
      </c>
      <c r="AC68" s="50">
        <f>IF(B68="","",VLOOKUP(Sayfa2!AD68,Varsayımlar!B:S,18,0))</f>
        <v>0</v>
      </c>
      <c r="AD68" s="50" t="str">
        <f t="shared" si="3"/>
        <v>MAGNİTMAGNİT MAVİ AMBALAJ 25 CM 260G</v>
      </c>
    </row>
    <row r="69" spans="1:30" ht="78.75" x14ac:dyDescent="0.25">
      <c r="A69" s="11" t="s">
        <v>202</v>
      </c>
      <c r="B69" s="48" t="s">
        <v>90</v>
      </c>
      <c r="C69" s="49">
        <f>IF(B69="","",VLOOKUP(AD69,Varsayımlar!$B:$Q,3,0))</f>
        <v>8698829380698</v>
      </c>
      <c r="D69" s="49" t="s">
        <v>239</v>
      </c>
      <c r="E69" s="47" t="s">
        <v>91</v>
      </c>
      <c r="F69" s="11"/>
      <c r="G69" s="11"/>
      <c r="H69" s="50" t="str">
        <f>IF(B69="","",VLOOKUP(AD69,Varsayımlar!$B:$Q,5,0))</f>
        <v>MAGNİT MAVİ AMBALAJ 25CM</v>
      </c>
      <c r="I69" s="50">
        <f>IF(B69="","",VLOOKUP(AD69,Varsayımlar!B:T,19,0))</f>
        <v>0</v>
      </c>
      <c r="J69" s="50" t="str">
        <f>IF(B69="","",VLOOKUP(AD69,Varsayımlar!$B:$Q,6,0))</f>
        <v>SADE</v>
      </c>
      <c r="K69" s="11">
        <v>2016</v>
      </c>
      <c r="L69" s="11"/>
      <c r="M69" s="11">
        <f>IFERROR(IF(B69="","",K69/VLOOKUP(AD69,Varsayımlar!B:R,17,0)),"")</f>
        <v>24</v>
      </c>
      <c r="N69" s="11"/>
      <c r="O69" s="11"/>
      <c r="P69" s="50">
        <f>IF(B69="","",VLOOKUP(AD69,Varsayımlar!$B:$Q,7,0)*K69)</f>
        <v>60480</v>
      </c>
      <c r="Q69" s="50">
        <f>IF(B69="","",VLOOKUP(AD69,Varsayımlar!$B:$Q,8,0))</f>
        <v>25</v>
      </c>
      <c r="R69" s="50" t="str">
        <f>IF(B69="","",VLOOKUP(AD69,Varsayımlar!$B:$Q,9,0))</f>
        <v>SOFT</v>
      </c>
      <c r="S69" s="50">
        <f>IF(B69="","",VLOOKUP(AD69,Varsayımlar!$B:$Q,10,0))</f>
        <v>4</v>
      </c>
      <c r="T69" s="50">
        <f>IF(B69="","",VLOOKUP(AD69,Varsayımlar!$B:$Q,11,0))</f>
        <v>30</v>
      </c>
      <c r="U69" s="50">
        <f>IF(B69="","",VLOOKUP(AD69,Varsayımlar!$B:$Q,12,0))</f>
        <v>260</v>
      </c>
      <c r="V69" s="50" t="str">
        <f>IF(B69="","",VLOOKUP(AD69,Varsayımlar!$B:$Q,13,0))</f>
        <v>YURTDIŞI</v>
      </c>
      <c r="W69" s="50">
        <f>IF(B69="","",VLOOKUP(AD69,Varsayımlar!$B:$Q,14,0))</f>
        <v>9</v>
      </c>
      <c r="X69" s="11"/>
      <c r="Y69" s="11"/>
      <c r="Z69" s="11"/>
      <c r="AA69" s="50" t="str">
        <f>IF(B69="","",VLOOKUP(AD69,Varsayımlar!$B:$Q,15,0))</f>
        <v>25CM TURUNCU KOLİ-SOL ÜST DİKDÖRTGENE ÜRETİM TARİHİ BASILACAK</v>
      </c>
      <c r="AB69" s="50" t="str">
        <f>IF(B69="","",VLOOKUP(AD69,Varsayımlar!$B:$Q,16,0))</f>
        <v>24-26 CM</v>
      </c>
      <c r="AC69" s="50">
        <f>IF(B69="","",VLOOKUP(Sayfa2!AD69,Varsayımlar!B:S,18,0))</f>
        <v>0</v>
      </c>
      <c r="AD69" s="50" t="str">
        <f t="shared" si="3"/>
        <v>MAGNİTMAGNİT MAVİ AMBALAJ 25 CM 260G</v>
      </c>
    </row>
    <row r="70" spans="1:30" ht="78.75" x14ac:dyDescent="0.25">
      <c r="A70" s="11" t="s">
        <v>203</v>
      </c>
      <c r="B70" s="48" t="s">
        <v>90</v>
      </c>
      <c r="C70" s="49">
        <f>IF(B70="","",VLOOKUP(AD70,Varsayımlar!$B:$Q,3,0))</f>
        <v>8698829380698</v>
      </c>
      <c r="D70" s="49" t="s">
        <v>258</v>
      </c>
      <c r="E70" s="47" t="s">
        <v>91</v>
      </c>
      <c r="F70" s="11"/>
      <c r="G70" s="11"/>
      <c r="H70" s="50" t="str">
        <f>IF(B70="","",VLOOKUP(AD70,Varsayımlar!$B:$Q,5,0))</f>
        <v>MAGNİT MAVİ AMBALAJ 25CM</v>
      </c>
      <c r="I70" s="50">
        <f>IF(B70="","",VLOOKUP(AD70,Varsayımlar!B:T,19,0))</f>
        <v>0</v>
      </c>
      <c r="J70" s="50" t="str">
        <f>IF(B70="","",VLOOKUP(AD70,Varsayımlar!$B:$Q,6,0))</f>
        <v>SADE</v>
      </c>
      <c r="K70" s="11">
        <v>2016</v>
      </c>
      <c r="L70" s="11"/>
      <c r="M70" s="11">
        <f>IFERROR(IF(B70="","",K70/VLOOKUP(AD70,Varsayımlar!B:R,17,0)),"")</f>
        <v>24</v>
      </c>
      <c r="N70" s="11"/>
      <c r="O70" s="11"/>
      <c r="P70" s="50">
        <f>IF(B70="","",VLOOKUP(AD70,Varsayımlar!$B:$Q,7,0)*K70)</f>
        <v>60480</v>
      </c>
      <c r="Q70" s="50">
        <f>IF(B70="","",VLOOKUP(AD70,Varsayımlar!$B:$Q,8,0))</f>
        <v>25</v>
      </c>
      <c r="R70" s="50" t="str">
        <f>IF(B70="","",VLOOKUP(AD70,Varsayımlar!$B:$Q,9,0))</f>
        <v>SOFT</v>
      </c>
      <c r="S70" s="50">
        <f>IF(B70="","",VLOOKUP(AD70,Varsayımlar!$B:$Q,10,0))</f>
        <v>4</v>
      </c>
      <c r="T70" s="50">
        <f>IF(B70="","",VLOOKUP(AD70,Varsayımlar!$B:$Q,11,0))</f>
        <v>30</v>
      </c>
      <c r="U70" s="50">
        <f>IF(B70="","",VLOOKUP(AD70,Varsayımlar!$B:$Q,12,0))</f>
        <v>260</v>
      </c>
      <c r="V70" s="50" t="str">
        <f>IF(B70="","",VLOOKUP(AD70,Varsayımlar!$B:$Q,13,0))</f>
        <v>YURTDIŞI</v>
      </c>
      <c r="W70" s="50">
        <f>IF(B70="","",VLOOKUP(AD70,Varsayımlar!$B:$Q,14,0))</f>
        <v>9</v>
      </c>
      <c r="X70" s="11"/>
      <c r="Y70" s="11"/>
      <c r="Z70" s="11"/>
      <c r="AA70" s="50" t="str">
        <f>IF(B70="","",VLOOKUP(AD70,Varsayımlar!$B:$Q,15,0))</f>
        <v>25CM TURUNCU KOLİ-SOL ÜST DİKDÖRTGENE ÜRETİM TARİHİ BASILACAK</v>
      </c>
      <c r="AB70" s="50" t="str">
        <f>IF(B70="","",VLOOKUP(AD70,Varsayımlar!$B:$Q,16,0))</f>
        <v>24-26 CM</v>
      </c>
      <c r="AC70" s="50">
        <f>IF(B70="","",VLOOKUP(Sayfa2!AD70,Varsayımlar!B:S,18,0))</f>
        <v>0</v>
      </c>
      <c r="AD70" s="50" t="str">
        <f t="shared" si="3"/>
        <v>MAGNİTMAGNİT MAVİ AMBALAJ 25 CM 260G</v>
      </c>
    </row>
    <row r="71" spans="1:30" ht="78.75" x14ac:dyDescent="0.25">
      <c r="A71" s="11" t="s">
        <v>204</v>
      </c>
      <c r="B71" s="48" t="s">
        <v>90</v>
      </c>
      <c r="C71" s="49">
        <f>IF(B71="","",VLOOKUP(AD71,Varsayımlar!$B:$Q,3,0))</f>
        <v>8698829380698</v>
      </c>
      <c r="D71" s="49" t="s">
        <v>259</v>
      </c>
      <c r="E71" s="47" t="s">
        <v>91</v>
      </c>
      <c r="F71" s="11"/>
      <c r="G71" s="11"/>
      <c r="H71" s="50" t="str">
        <f>IF(B71="","",VLOOKUP(AD71,Varsayımlar!$B:$Q,5,0))</f>
        <v>MAGNİT MAVİ AMBALAJ 25CM</v>
      </c>
      <c r="I71" s="50">
        <f>IF(B71="","",VLOOKUP(AD71,Varsayımlar!B:T,19,0))</f>
        <v>0</v>
      </c>
      <c r="J71" s="50" t="str">
        <f>IF(B71="","",VLOOKUP(AD71,Varsayımlar!$B:$Q,6,0))</f>
        <v>SADE</v>
      </c>
      <c r="K71" s="11">
        <v>2016</v>
      </c>
      <c r="L71" s="11"/>
      <c r="M71" s="11">
        <f>IFERROR(IF(B71="","",K71/VLOOKUP(AD71,Varsayımlar!B:R,17,0)),"")</f>
        <v>24</v>
      </c>
      <c r="N71" s="11"/>
      <c r="O71" s="11"/>
      <c r="P71" s="50">
        <f>IF(B71="","",VLOOKUP(AD71,Varsayımlar!$B:$Q,7,0)*K71)</f>
        <v>60480</v>
      </c>
      <c r="Q71" s="50">
        <f>IF(B71="","",VLOOKUP(AD71,Varsayımlar!$B:$Q,8,0))</f>
        <v>25</v>
      </c>
      <c r="R71" s="50" t="str">
        <f>IF(B71="","",VLOOKUP(AD71,Varsayımlar!$B:$Q,9,0))</f>
        <v>SOFT</v>
      </c>
      <c r="S71" s="50">
        <f>IF(B71="","",VLOOKUP(AD71,Varsayımlar!$B:$Q,10,0))</f>
        <v>4</v>
      </c>
      <c r="T71" s="50">
        <f>IF(B71="","",VLOOKUP(AD71,Varsayımlar!$B:$Q,11,0))</f>
        <v>30</v>
      </c>
      <c r="U71" s="50">
        <f>IF(B71="","",VLOOKUP(AD71,Varsayımlar!$B:$Q,12,0))</f>
        <v>260</v>
      </c>
      <c r="V71" s="50" t="str">
        <f>IF(B71="","",VLOOKUP(AD71,Varsayımlar!$B:$Q,13,0))</f>
        <v>YURTDIŞI</v>
      </c>
      <c r="W71" s="50">
        <f>IF(B71="","",VLOOKUP(AD71,Varsayımlar!$B:$Q,14,0))</f>
        <v>9</v>
      </c>
      <c r="X71" s="11"/>
      <c r="Y71" s="11"/>
      <c r="Z71" s="11"/>
      <c r="AA71" s="50" t="str">
        <f>IF(B71="","",VLOOKUP(AD71,Varsayımlar!$B:$Q,15,0))</f>
        <v>25CM TURUNCU KOLİ-SOL ÜST DİKDÖRTGENE ÜRETİM TARİHİ BASILACAK</v>
      </c>
      <c r="AB71" s="50" t="str">
        <f>IF(B71="","",VLOOKUP(AD71,Varsayımlar!$B:$Q,16,0))</f>
        <v>24-26 CM</v>
      </c>
      <c r="AC71" s="50">
        <f>IF(B71="","",VLOOKUP(Sayfa2!AD71,Varsayımlar!B:S,18,0))</f>
        <v>0</v>
      </c>
      <c r="AD71" s="50" t="str">
        <f t="shared" si="3"/>
        <v>MAGNİTMAGNİT MAVİ AMBALAJ 25 CM 260G</v>
      </c>
    </row>
    <row r="72" spans="1:30" ht="78.75" x14ac:dyDescent="0.25">
      <c r="A72" s="11" t="s">
        <v>205</v>
      </c>
      <c r="B72" s="48" t="s">
        <v>90</v>
      </c>
      <c r="C72" s="49">
        <f>IF(B72="","",VLOOKUP(AD72,Varsayımlar!$B:$Q,3,0))</f>
        <v>8698829380698</v>
      </c>
      <c r="D72" s="49" t="s">
        <v>260</v>
      </c>
      <c r="E72" s="47" t="s">
        <v>91</v>
      </c>
      <c r="F72" s="11"/>
      <c r="G72" s="11"/>
      <c r="H72" s="50" t="str">
        <f>IF(B72="","",VLOOKUP(AD72,Varsayımlar!$B:$Q,5,0))</f>
        <v>MAGNİT MAVİ AMBALAJ 25CM</v>
      </c>
      <c r="I72" s="50">
        <f>IF(B72="","",VLOOKUP(AD72,Varsayımlar!B:T,19,0))</f>
        <v>0</v>
      </c>
      <c r="J72" s="50" t="str">
        <f>IF(B72="","",VLOOKUP(AD72,Varsayımlar!$B:$Q,6,0))</f>
        <v>SADE</v>
      </c>
      <c r="K72" s="11">
        <v>2016</v>
      </c>
      <c r="L72" s="11"/>
      <c r="M72" s="11">
        <f>IFERROR(IF(B72="","",K72/VLOOKUP(AD72,Varsayımlar!B:R,17,0)),"")</f>
        <v>24</v>
      </c>
      <c r="N72" s="11"/>
      <c r="O72" s="11"/>
      <c r="P72" s="50">
        <f>IF(B72="","",VLOOKUP(AD72,Varsayımlar!$B:$Q,7,0)*K72)</f>
        <v>60480</v>
      </c>
      <c r="Q72" s="50">
        <f>IF(B72="","",VLOOKUP(AD72,Varsayımlar!$B:$Q,8,0))</f>
        <v>25</v>
      </c>
      <c r="R72" s="50" t="str">
        <f>IF(B72="","",VLOOKUP(AD72,Varsayımlar!$B:$Q,9,0))</f>
        <v>SOFT</v>
      </c>
      <c r="S72" s="50">
        <f>IF(B72="","",VLOOKUP(AD72,Varsayımlar!$B:$Q,10,0))</f>
        <v>4</v>
      </c>
      <c r="T72" s="50">
        <f>IF(B72="","",VLOOKUP(AD72,Varsayımlar!$B:$Q,11,0))</f>
        <v>30</v>
      </c>
      <c r="U72" s="50">
        <f>IF(B72="","",VLOOKUP(AD72,Varsayımlar!$B:$Q,12,0))</f>
        <v>260</v>
      </c>
      <c r="V72" s="50" t="str">
        <f>IF(B72="","",VLOOKUP(AD72,Varsayımlar!$B:$Q,13,0))</f>
        <v>YURTDIŞI</v>
      </c>
      <c r="W72" s="50">
        <f>IF(B72="","",VLOOKUP(AD72,Varsayımlar!$B:$Q,14,0))</f>
        <v>9</v>
      </c>
      <c r="X72" s="11"/>
      <c r="Y72" s="11"/>
      <c r="Z72" s="11"/>
      <c r="AA72" s="50" t="str">
        <f>IF(B72="","",VLOOKUP(AD72,Varsayımlar!$B:$Q,15,0))</f>
        <v>25CM TURUNCU KOLİ-SOL ÜST DİKDÖRTGENE ÜRETİM TARİHİ BASILACAK</v>
      </c>
      <c r="AB72" s="50" t="str">
        <f>IF(B72="","",VLOOKUP(AD72,Varsayımlar!$B:$Q,16,0))</f>
        <v>24-26 CM</v>
      </c>
      <c r="AC72" s="50">
        <f>IF(B72="","",VLOOKUP(Sayfa2!AD72,Varsayımlar!B:S,18,0))</f>
        <v>0</v>
      </c>
      <c r="AD72" s="50" t="str">
        <f t="shared" si="3"/>
        <v>MAGNİTMAGNİT MAVİ AMBALAJ 25 CM 260G</v>
      </c>
    </row>
    <row r="73" spans="1:30" ht="78.75" x14ac:dyDescent="0.25">
      <c r="A73" s="11" t="s">
        <v>206</v>
      </c>
      <c r="B73" s="48" t="s">
        <v>90</v>
      </c>
      <c r="C73" s="49">
        <f>IF(B73="","",VLOOKUP(AD73,Varsayımlar!$B:$Q,3,0))</f>
        <v>8698829380698</v>
      </c>
      <c r="D73" s="49" t="s">
        <v>261</v>
      </c>
      <c r="E73" s="47" t="s">
        <v>91</v>
      </c>
      <c r="F73" s="11"/>
      <c r="G73" s="11"/>
      <c r="H73" s="50" t="str">
        <f>IF(B73="","",VLOOKUP(AD73,Varsayımlar!$B:$Q,5,0))</f>
        <v>MAGNİT MAVİ AMBALAJ 25CM</v>
      </c>
      <c r="I73" s="50">
        <f>IF(B73="","",VLOOKUP(AD73,Varsayımlar!B:T,19,0))</f>
        <v>0</v>
      </c>
      <c r="J73" s="50" t="str">
        <f>IF(B73="","",VLOOKUP(AD73,Varsayımlar!$B:$Q,6,0))</f>
        <v>SADE</v>
      </c>
      <c r="K73" s="11">
        <v>2016</v>
      </c>
      <c r="L73" s="11"/>
      <c r="M73" s="11">
        <f>IFERROR(IF(B73="","",K73/VLOOKUP(AD73,Varsayımlar!B:R,17,0)),"")</f>
        <v>24</v>
      </c>
      <c r="N73" s="11"/>
      <c r="O73" s="11"/>
      <c r="P73" s="50">
        <f>IF(B73="","",VLOOKUP(AD73,Varsayımlar!$B:$Q,7,0)*K73)</f>
        <v>60480</v>
      </c>
      <c r="Q73" s="50">
        <f>IF(B73="","",VLOOKUP(AD73,Varsayımlar!$B:$Q,8,0))</f>
        <v>25</v>
      </c>
      <c r="R73" s="50" t="str">
        <f>IF(B73="","",VLOOKUP(AD73,Varsayımlar!$B:$Q,9,0))</f>
        <v>SOFT</v>
      </c>
      <c r="S73" s="50">
        <f>IF(B73="","",VLOOKUP(AD73,Varsayımlar!$B:$Q,10,0))</f>
        <v>4</v>
      </c>
      <c r="T73" s="50">
        <f>IF(B73="","",VLOOKUP(AD73,Varsayımlar!$B:$Q,11,0))</f>
        <v>30</v>
      </c>
      <c r="U73" s="50">
        <f>IF(B73="","",VLOOKUP(AD73,Varsayımlar!$B:$Q,12,0))</f>
        <v>260</v>
      </c>
      <c r="V73" s="50" t="str">
        <f>IF(B73="","",VLOOKUP(AD73,Varsayımlar!$B:$Q,13,0))</f>
        <v>YURTDIŞI</v>
      </c>
      <c r="W73" s="50">
        <f>IF(B73="","",VLOOKUP(AD73,Varsayımlar!$B:$Q,14,0))</f>
        <v>9</v>
      </c>
      <c r="X73" s="11"/>
      <c r="Y73" s="11"/>
      <c r="Z73" s="11"/>
      <c r="AA73" s="50" t="str">
        <f>IF(B73="","",VLOOKUP(AD73,Varsayımlar!$B:$Q,15,0))</f>
        <v>25CM TURUNCU KOLİ-SOL ÜST DİKDÖRTGENE ÜRETİM TARİHİ BASILACAK</v>
      </c>
      <c r="AB73" s="50" t="str">
        <f>IF(B73="","",VLOOKUP(AD73,Varsayımlar!$B:$Q,16,0))</f>
        <v>24-26 CM</v>
      </c>
      <c r="AC73" s="50">
        <f>IF(B73="","",VLOOKUP(Sayfa2!AD73,Varsayımlar!B:S,18,0))</f>
        <v>0</v>
      </c>
      <c r="AD73" s="50" t="str">
        <f t="shared" si="3"/>
        <v>MAGNİTMAGNİT MAVİ AMBALAJ 25 CM 260G</v>
      </c>
    </row>
    <row r="74" spans="1:30" ht="78.75" x14ac:dyDescent="0.25">
      <c r="A74" s="11" t="s">
        <v>207</v>
      </c>
      <c r="B74" s="48" t="s">
        <v>90</v>
      </c>
      <c r="C74" s="49">
        <f>IF(B74="","",VLOOKUP(AD74,Varsayımlar!$B:$Q,3,0))</f>
        <v>8698829380698</v>
      </c>
      <c r="D74" s="49" t="s">
        <v>262</v>
      </c>
      <c r="E74" s="47" t="s">
        <v>91</v>
      </c>
      <c r="F74" s="11"/>
      <c r="G74" s="11"/>
      <c r="H74" s="50" t="str">
        <f>IF(B74="","",VLOOKUP(AD74,Varsayımlar!$B:$Q,5,0))</f>
        <v>MAGNİT MAVİ AMBALAJ 25CM</v>
      </c>
      <c r="I74" s="50">
        <f>IF(B74="","",VLOOKUP(AD74,Varsayımlar!B:T,19,0))</f>
        <v>0</v>
      </c>
      <c r="J74" s="50" t="str">
        <f>IF(B74="","",VLOOKUP(AD74,Varsayımlar!$B:$Q,6,0))</f>
        <v>SADE</v>
      </c>
      <c r="K74" s="11">
        <v>2016</v>
      </c>
      <c r="L74" s="11"/>
      <c r="M74" s="11">
        <f>IFERROR(IF(B74="","",K74/VLOOKUP(AD74,Varsayımlar!B:R,17,0)),"")</f>
        <v>24</v>
      </c>
      <c r="N74" s="11"/>
      <c r="O74" s="11"/>
      <c r="P74" s="50">
        <f>IF(B74="","",VLOOKUP(AD74,Varsayımlar!$B:$Q,7,0)*K74)</f>
        <v>60480</v>
      </c>
      <c r="Q74" s="50">
        <f>IF(B74="","",VLOOKUP(AD74,Varsayımlar!$B:$Q,8,0))</f>
        <v>25</v>
      </c>
      <c r="R74" s="50" t="str">
        <f>IF(B74="","",VLOOKUP(AD74,Varsayımlar!$B:$Q,9,0))</f>
        <v>SOFT</v>
      </c>
      <c r="S74" s="50">
        <f>IF(B74="","",VLOOKUP(AD74,Varsayımlar!$B:$Q,10,0))</f>
        <v>4</v>
      </c>
      <c r="T74" s="50">
        <f>IF(B74="","",VLOOKUP(AD74,Varsayımlar!$B:$Q,11,0))</f>
        <v>30</v>
      </c>
      <c r="U74" s="50">
        <f>IF(B74="","",VLOOKUP(AD74,Varsayımlar!$B:$Q,12,0))</f>
        <v>260</v>
      </c>
      <c r="V74" s="50" t="str">
        <f>IF(B74="","",VLOOKUP(AD74,Varsayımlar!$B:$Q,13,0))</f>
        <v>YURTDIŞI</v>
      </c>
      <c r="W74" s="50">
        <f>IF(B74="","",VLOOKUP(AD74,Varsayımlar!$B:$Q,14,0))</f>
        <v>9</v>
      </c>
      <c r="X74" s="11"/>
      <c r="Y74" s="11"/>
      <c r="Z74" s="11"/>
      <c r="AA74" s="50" t="str">
        <f>IF(B74="","",VLOOKUP(AD74,Varsayımlar!$B:$Q,15,0))</f>
        <v>25CM TURUNCU KOLİ-SOL ÜST DİKDÖRTGENE ÜRETİM TARİHİ BASILACAK</v>
      </c>
      <c r="AB74" s="50" t="str">
        <f>IF(B74="","",VLOOKUP(AD74,Varsayımlar!$B:$Q,16,0))</f>
        <v>24-26 CM</v>
      </c>
      <c r="AC74" s="50">
        <f>IF(B74="","",VLOOKUP(Sayfa2!AD74,Varsayımlar!B:S,18,0))</f>
        <v>0</v>
      </c>
      <c r="AD74" s="50" t="str">
        <f t="shared" si="3"/>
        <v>MAGNİTMAGNİT MAVİ AMBALAJ 25 CM 260G</v>
      </c>
    </row>
    <row r="75" spans="1:30" ht="31.5" x14ac:dyDescent="0.25">
      <c r="A75" s="11" t="s">
        <v>208</v>
      </c>
      <c r="B75" s="11" t="s">
        <v>104</v>
      </c>
      <c r="C75" s="46">
        <f>IF(B75="","",VLOOKUP(AD75,Varsayımlar!$B:$Q,3,0))</f>
        <v>8698829380698</v>
      </c>
      <c r="D75" s="46"/>
      <c r="E75" s="1" t="s">
        <v>263</v>
      </c>
      <c r="F75" s="11"/>
      <c r="G75" s="11"/>
      <c r="H75" s="11" t="str">
        <f>IF(B75="","",VLOOKUP(AD75,Varsayımlar!$B:$Q,5,0))</f>
        <v>Tortillas 20cm (Samakat Bilgileri Ekli)</v>
      </c>
      <c r="I75" s="11">
        <f>IF(B75="","",VLOOKUP(AD75,Varsayımlar!B:T,19,0))</f>
        <v>0</v>
      </c>
      <c r="J75" s="11" t="str">
        <f>IF(B75="","",VLOOKUP(AD75,Varsayımlar!$B:$Q,6,0))</f>
        <v>PEYNİRLİ</v>
      </c>
      <c r="K75" s="11">
        <v>1800</v>
      </c>
      <c r="L75" s="11"/>
      <c r="M75" s="11">
        <f>IFERROR(IF(B75="","",K75/VLOOKUP(AD75,Varsayımlar!B:R,17,0)),"")</f>
        <v>8</v>
      </c>
      <c r="N75" s="11"/>
      <c r="O75" s="11"/>
      <c r="P75" s="11">
        <f>IF(B75="","",VLOOKUP(AD75,Varsayımlar!$B:$Q,7,0)*K75)</f>
        <v>25200</v>
      </c>
      <c r="Q75" s="11">
        <f>IF(B75="","",VLOOKUP(AD75,Varsayımlar!$B:$Q,8,0))</f>
        <v>20</v>
      </c>
      <c r="R75" s="11" t="str">
        <f>IF(B75="","",VLOOKUP(AD75,Varsayımlar!$B:$Q,9,0))</f>
        <v>IRAK SOFT-AT</v>
      </c>
      <c r="S75" s="11">
        <f>IF(B75="","",VLOOKUP(AD75,Varsayımlar!$B:$Q,10,0))</f>
        <v>4</v>
      </c>
      <c r="T75" s="11">
        <f>IF(B75="","",VLOOKUP(AD75,Varsayımlar!$B:$Q,11,0))</f>
        <v>14</v>
      </c>
      <c r="U75" s="11">
        <f>IF(B75="","",VLOOKUP(AD75,Varsayımlar!$B:$Q,12,0))</f>
        <v>166</v>
      </c>
      <c r="V75" s="11" t="str">
        <f>IF(B75="","",VLOOKUP(AD75,Varsayımlar!$B:$Q,13,0))</f>
        <v>YURTDIŞI</v>
      </c>
      <c r="W75" s="11">
        <f>IF(B75="","",VLOOKUP(AD75,Varsayımlar!$B:$Q,14,0))</f>
        <v>9</v>
      </c>
      <c r="X75" s="51">
        <v>46206</v>
      </c>
      <c r="Y75" s="51">
        <v>46480</v>
      </c>
      <c r="Z75" s="11" t="s">
        <v>265</v>
      </c>
      <c r="AA75" s="11" t="str">
        <f>IF(B75="","",VLOOKUP(AD75,Varsayımlar!$B:$Q,15,0))</f>
        <v>Kare Koli-Üretim Tarihli Etiket</v>
      </c>
      <c r="AB75" s="11" t="str">
        <f>IF(B75="","",VLOOKUP(AD75,Varsayımlar!$B:$Q,16,0))</f>
        <v>19-21 cm</v>
      </c>
      <c r="AC75" s="11">
        <f>IF(B75="","",VLOOKUP(Sayfa2!AD75,Varsayımlar!B:S,18,0))</f>
        <v>0</v>
      </c>
      <c r="AD75" s="11" t="str">
        <f t="shared" si="3"/>
        <v>SMART LLCTortillas 20cm Peynirli 4pcs 166g</v>
      </c>
    </row>
    <row r="76" spans="1:30" ht="47.25" x14ac:dyDescent="0.25">
      <c r="A76" s="11" t="s">
        <v>209</v>
      </c>
      <c r="B76" s="48" t="s">
        <v>104</v>
      </c>
      <c r="C76" s="49">
        <f>IF(B76="","",VLOOKUP(AD76,Varsayımlar!$B:$Q,3,0))</f>
        <v>8698829380698</v>
      </c>
      <c r="D76" s="49"/>
      <c r="E76" s="1" t="s">
        <v>105</v>
      </c>
      <c r="F76" s="11"/>
      <c r="G76" s="11"/>
      <c r="H76" s="50" t="str">
        <f>IF(B76="","",VLOOKUP(AD76,Varsayımlar!$B:$Q,5,0))</f>
        <v>TORTİLLAS 20CM (SAMAKAT BİLGİLERİ EKLİ)</v>
      </c>
      <c r="I76" s="50">
        <f>IF(B76="","",VLOOKUP(AD76,Varsayımlar!B:T,19,0))</f>
        <v>0</v>
      </c>
      <c r="J76" s="50" t="str">
        <f>IF(B76="","",VLOOKUP(AD76,Varsayımlar!$B:$Q,6,0))</f>
        <v>SADE</v>
      </c>
      <c r="K76" s="11">
        <v>5400</v>
      </c>
      <c r="L76" s="11"/>
      <c r="M76" s="11">
        <f>IFERROR(IF(B76="","",K76/VLOOKUP(AD76,Varsayımlar!B:R,17,0)),"")</f>
        <v>24</v>
      </c>
      <c r="N76" s="11"/>
      <c r="O76" s="11"/>
      <c r="P76" s="50">
        <f>IF(B76="","",VLOOKUP(AD76,Varsayımlar!$B:$Q,7,0)*K76)</f>
        <v>75600</v>
      </c>
      <c r="Q76" s="50">
        <f>IF(B76="","",VLOOKUP(AD76,Varsayımlar!$B:$Q,8,0))</f>
        <v>20</v>
      </c>
      <c r="R76" s="50" t="str">
        <f>IF(B76="","",VLOOKUP(AD76,Varsayımlar!$B:$Q,9,0))</f>
        <v>IRAK SOFT</v>
      </c>
      <c r="S76" s="50">
        <f>IF(B76="","",VLOOKUP(AD76,Varsayımlar!$B:$Q,10,0))</f>
        <v>4</v>
      </c>
      <c r="T76" s="50">
        <f>IF(B76="","",VLOOKUP(AD76,Varsayımlar!$B:$Q,11,0))</f>
        <v>14</v>
      </c>
      <c r="U76" s="50">
        <f>IF(B76="","",VLOOKUP(AD76,Varsayımlar!$B:$Q,12,0))</f>
        <v>166</v>
      </c>
      <c r="V76" s="50" t="str">
        <f>IF(B76="","",VLOOKUP(AD76,Varsayımlar!$B:$Q,13,0))</f>
        <v>YURTDIŞI</v>
      </c>
      <c r="W76" s="50">
        <f>IF(B76="","",VLOOKUP(AD76,Varsayımlar!$B:$Q,14,0))</f>
        <v>9</v>
      </c>
      <c r="X76" s="51">
        <v>46206</v>
      </c>
      <c r="Y76" s="51">
        <v>46480</v>
      </c>
      <c r="Z76" s="11">
        <v>26070320</v>
      </c>
      <c r="AA76" s="50" t="str">
        <f>IF(B76="","",VLOOKUP(AD76,Varsayımlar!$B:$Q,15,0))</f>
        <v>SİYAH KARE KOLİ- Üretim Tarihi Etiketli</v>
      </c>
      <c r="AB76" s="50" t="str">
        <f>IF(B76="","",VLOOKUP(AD76,Varsayımlar!$B:$Q,16,0))</f>
        <v>19-21 CM</v>
      </c>
      <c r="AC76" s="50">
        <f>IF(B76="","",VLOOKUP(Sayfa2!AD76,Varsayımlar!B:S,18,0))</f>
        <v>0</v>
      </c>
      <c r="AD76" s="50" t="str">
        <f t="shared" si="3"/>
        <v>SMART LLCTORTİLLAS SAMAKAT 20CM 166G</v>
      </c>
    </row>
    <row r="77" spans="1:30" ht="78.75" x14ac:dyDescent="0.25">
      <c r="A77" s="11" t="s">
        <v>210</v>
      </c>
      <c r="B77" s="48" t="s">
        <v>90</v>
      </c>
      <c r="C77" s="49">
        <f>IF(B77="","",VLOOKUP(AD77,Varsayımlar!$B:$Q,3,0))</f>
        <v>8698829380698</v>
      </c>
      <c r="D77" s="49" t="s">
        <v>231</v>
      </c>
      <c r="E77" s="47" t="s">
        <v>91</v>
      </c>
      <c r="F77" s="11"/>
      <c r="G77" s="11"/>
      <c r="H77" s="50" t="str">
        <f>IF(B77="","",VLOOKUP(AD77,Varsayımlar!$B:$Q,5,0))</f>
        <v>MAGNİT MAVİ AMBALAJ 25CM</v>
      </c>
      <c r="I77" s="50">
        <f>IF(B77="","",VLOOKUP(AD77,Varsayımlar!B:T,19,0))</f>
        <v>0</v>
      </c>
      <c r="J77" s="50" t="str">
        <f>IF(B77="","",VLOOKUP(AD77,Varsayımlar!$B:$Q,6,0))</f>
        <v>SADE</v>
      </c>
      <c r="K77" s="11">
        <v>2016</v>
      </c>
      <c r="L77" s="11"/>
      <c r="M77" s="11">
        <f>IFERROR(IF(B77="","",K77/VLOOKUP(AD77,Varsayımlar!B:R,17,0)),"")</f>
        <v>24</v>
      </c>
      <c r="N77" s="11"/>
      <c r="O77" s="11"/>
      <c r="P77" s="50">
        <f>IF(B77="","",VLOOKUP(AD77,Varsayımlar!$B:$Q,7,0)*K77)</f>
        <v>60480</v>
      </c>
      <c r="Q77" s="50">
        <f>IF(B77="","",VLOOKUP(AD77,Varsayımlar!$B:$Q,8,0))</f>
        <v>25</v>
      </c>
      <c r="R77" s="50" t="str">
        <f>IF(B77="","",VLOOKUP(AD77,Varsayımlar!$B:$Q,9,0))</f>
        <v>SOFT</v>
      </c>
      <c r="S77" s="50">
        <f>IF(B77="","",VLOOKUP(AD77,Varsayımlar!$B:$Q,10,0))</f>
        <v>4</v>
      </c>
      <c r="T77" s="50">
        <f>IF(B77="","",VLOOKUP(AD77,Varsayımlar!$B:$Q,11,0))</f>
        <v>30</v>
      </c>
      <c r="U77" s="50">
        <f>IF(B77="","",VLOOKUP(AD77,Varsayımlar!$B:$Q,12,0))</f>
        <v>260</v>
      </c>
      <c r="V77" s="50" t="str">
        <f>IF(B77="","",VLOOKUP(AD77,Varsayımlar!$B:$Q,13,0))</f>
        <v>YURTDIŞI</v>
      </c>
      <c r="W77" s="50">
        <f>IF(B77="","",VLOOKUP(AD77,Varsayımlar!$B:$Q,14,0))</f>
        <v>9</v>
      </c>
      <c r="X77" s="11"/>
      <c r="Y77" s="11"/>
      <c r="Z77" s="11"/>
      <c r="AA77" s="50" t="str">
        <f>IF(B77="","",VLOOKUP(AD77,Varsayımlar!$B:$Q,15,0))</f>
        <v>25CM TURUNCU KOLİ-SOL ÜST DİKDÖRTGENE ÜRETİM TARİHİ BASILACAK</v>
      </c>
      <c r="AB77" s="50" t="str">
        <f>IF(B77="","",VLOOKUP(AD77,Varsayımlar!$B:$Q,16,0))</f>
        <v>24-26 CM</v>
      </c>
      <c r="AC77" s="50">
        <f>IF(B77="","",VLOOKUP(Sayfa2!AD77,Varsayımlar!B:S,18,0))</f>
        <v>0</v>
      </c>
      <c r="AD77" s="50" t="str">
        <f t="shared" si="3"/>
        <v>MAGNİTMAGNİT MAVİ AMBALAJ 25 CM 260G</v>
      </c>
    </row>
    <row r="78" spans="1:30" ht="78.75" x14ac:dyDescent="0.25">
      <c r="A78" s="11" t="s">
        <v>211</v>
      </c>
      <c r="B78" s="48" t="s">
        <v>90</v>
      </c>
      <c r="C78" s="49">
        <f>IF(B78="","",VLOOKUP(AD78,Varsayımlar!$B:$Q,3,0))</f>
        <v>8698829380698</v>
      </c>
      <c r="D78" s="49" t="s">
        <v>232</v>
      </c>
      <c r="E78" s="47" t="s">
        <v>91</v>
      </c>
      <c r="F78" s="11"/>
      <c r="G78" s="11"/>
      <c r="H78" s="50" t="str">
        <f>IF(B78="","",VLOOKUP(AD78,Varsayımlar!$B:$Q,5,0))</f>
        <v>MAGNİT MAVİ AMBALAJ 25CM</v>
      </c>
      <c r="I78" s="50">
        <f>IF(B78="","",VLOOKUP(AD78,Varsayımlar!B:T,19,0))</f>
        <v>0</v>
      </c>
      <c r="J78" s="50" t="str">
        <f>IF(B78="","",VLOOKUP(AD78,Varsayımlar!$B:$Q,6,0))</f>
        <v>SADE</v>
      </c>
      <c r="K78" s="11">
        <v>2016</v>
      </c>
      <c r="L78" s="11"/>
      <c r="M78" s="11">
        <f>IFERROR(IF(B78="","",K78/VLOOKUP(AD78,Varsayımlar!B:R,17,0)),"")</f>
        <v>24</v>
      </c>
      <c r="N78" s="11"/>
      <c r="O78" s="11"/>
      <c r="P78" s="50">
        <f>IF(B78="","",VLOOKUP(AD78,Varsayımlar!$B:$Q,7,0)*K78)</f>
        <v>60480</v>
      </c>
      <c r="Q78" s="50">
        <f>IF(B78="","",VLOOKUP(AD78,Varsayımlar!$B:$Q,8,0))</f>
        <v>25</v>
      </c>
      <c r="R78" s="50" t="str">
        <f>IF(B78="","",VLOOKUP(AD78,Varsayımlar!$B:$Q,9,0))</f>
        <v>SOFT</v>
      </c>
      <c r="S78" s="50">
        <f>IF(B78="","",VLOOKUP(AD78,Varsayımlar!$B:$Q,10,0))</f>
        <v>4</v>
      </c>
      <c r="T78" s="50">
        <f>IF(B78="","",VLOOKUP(AD78,Varsayımlar!$B:$Q,11,0))</f>
        <v>30</v>
      </c>
      <c r="U78" s="50">
        <f>IF(B78="","",VLOOKUP(AD78,Varsayımlar!$B:$Q,12,0))</f>
        <v>260</v>
      </c>
      <c r="V78" s="50" t="str">
        <f>IF(B78="","",VLOOKUP(AD78,Varsayımlar!$B:$Q,13,0))</f>
        <v>YURTDIŞI</v>
      </c>
      <c r="W78" s="50">
        <f>IF(B78="","",VLOOKUP(AD78,Varsayımlar!$B:$Q,14,0))</f>
        <v>9</v>
      </c>
      <c r="X78" s="11"/>
      <c r="Y78" s="11"/>
      <c r="Z78" s="11"/>
      <c r="AA78" s="50" t="str">
        <f>IF(B78="","",VLOOKUP(AD78,Varsayımlar!$B:$Q,15,0))</f>
        <v>25CM TURUNCU KOLİ-SOL ÜST DİKDÖRTGENE ÜRETİM TARİHİ BASILACAK</v>
      </c>
      <c r="AB78" s="50" t="str">
        <f>IF(B78="","",VLOOKUP(AD78,Varsayımlar!$B:$Q,16,0))</f>
        <v>24-26 CM</v>
      </c>
      <c r="AC78" s="50">
        <f>IF(B78="","",VLOOKUP(Sayfa2!AD78,Varsayımlar!B:S,18,0))</f>
        <v>0</v>
      </c>
      <c r="AD78" s="50" t="str">
        <f t="shared" si="3"/>
        <v>MAGNİTMAGNİT MAVİ AMBALAJ 25 CM 260G</v>
      </c>
    </row>
    <row r="79" spans="1:30" ht="78.75" x14ac:dyDescent="0.25">
      <c r="A79" s="11" t="s">
        <v>212</v>
      </c>
      <c r="B79" s="48" t="s">
        <v>90</v>
      </c>
      <c r="C79" s="49">
        <f>IF(B79="","",VLOOKUP(AD79,Varsayımlar!$B:$Q,3,0))</f>
        <v>8698829380698</v>
      </c>
      <c r="D79" s="49" t="s">
        <v>233</v>
      </c>
      <c r="E79" s="47" t="s">
        <v>91</v>
      </c>
      <c r="F79" s="11"/>
      <c r="G79" s="11"/>
      <c r="H79" s="50" t="str">
        <f>IF(B79="","",VLOOKUP(AD79,Varsayımlar!$B:$Q,5,0))</f>
        <v>MAGNİT MAVİ AMBALAJ 25CM</v>
      </c>
      <c r="I79" s="50">
        <f>IF(B79="","",VLOOKUP(AD79,Varsayımlar!B:T,19,0))</f>
        <v>0</v>
      </c>
      <c r="J79" s="50" t="str">
        <f>IF(B79="","",VLOOKUP(AD79,Varsayımlar!$B:$Q,6,0))</f>
        <v>SADE</v>
      </c>
      <c r="K79" s="11">
        <v>2016</v>
      </c>
      <c r="L79" s="11"/>
      <c r="M79" s="11">
        <f>IFERROR(IF(B79="","",K79/VLOOKUP(AD79,Varsayımlar!B:R,17,0)),"")</f>
        <v>24</v>
      </c>
      <c r="N79" s="11"/>
      <c r="O79" s="11"/>
      <c r="P79" s="50">
        <f>IF(B79="","",VLOOKUP(AD79,Varsayımlar!$B:$Q,7,0)*K79)</f>
        <v>60480</v>
      </c>
      <c r="Q79" s="50">
        <f>IF(B79="","",VLOOKUP(AD79,Varsayımlar!$B:$Q,8,0))</f>
        <v>25</v>
      </c>
      <c r="R79" s="50" t="str">
        <f>IF(B79="","",VLOOKUP(AD79,Varsayımlar!$B:$Q,9,0))</f>
        <v>SOFT</v>
      </c>
      <c r="S79" s="50">
        <f>IF(B79="","",VLOOKUP(AD79,Varsayımlar!$B:$Q,10,0))</f>
        <v>4</v>
      </c>
      <c r="T79" s="50">
        <f>IF(B79="","",VLOOKUP(AD79,Varsayımlar!$B:$Q,11,0))</f>
        <v>30</v>
      </c>
      <c r="U79" s="50">
        <f>IF(B79="","",VLOOKUP(AD79,Varsayımlar!$B:$Q,12,0))</f>
        <v>260</v>
      </c>
      <c r="V79" s="50" t="str">
        <f>IF(B79="","",VLOOKUP(AD79,Varsayımlar!$B:$Q,13,0))</f>
        <v>YURTDIŞI</v>
      </c>
      <c r="W79" s="50">
        <f>IF(B79="","",VLOOKUP(AD79,Varsayımlar!$B:$Q,14,0))</f>
        <v>9</v>
      </c>
      <c r="X79" s="11"/>
      <c r="Y79" s="11"/>
      <c r="Z79" s="11"/>
      <c r="AA79" s="50" t="str">
        <f>IF(B79="","",VLOOKUP(AD79,Varsayımlar!$B:$Q,15,0))</f>
        <v>25CM TURUNCU KOLİ-SOL ÜST DİKDÖRTGENE ÜRETİM TARİHİ BASILACAK</v>
      </c>
      <c r="AB79" s="50" t="str">
        <f>IF(B79="","",VLOOKUP(AD79,Varsayımlar!$B:$Q,16,0))</f>
        <v>24-26 CM</v>
      </c>
      <c r="AC79" s="50">
        <f>IF(B79="","",VLOOKUP(Sayfa2!AD79,Varsayımlar!B:S,18,0))</f>
        <v>0</v>
      </c>
      <c r="AD79" s="50" t="str">
        <f t="shared" si="3"/>
        <v>MAGNİTMAGNİT MAVİ AMBALAJ 25 CM 260G</v>
      </c>
    </row>
    <row r="80" spans="1:30" ht="78.75" x14ac:dyDescent="0.25">
      <c r="A80" s="11" t="s">
        <v>213</v>
      </c>
      <c r="B80" s="48" t="s">
        <v>90</v>
      </c>
      <c r="C80" s="49">
        <f>IF(B80="","",VLOOKUP(AD80,Varsayımlar!$B:$Q,3,0))</f>
        <v>8698829380698</v>
      </c>
      <c r="D80" s="49" t="s">
        <v>234</v>
      </c>
      <c r="E80" s="47" t="s">
        <v>91</v>
      </c>
      <c r="F80" s="11"/>
      <c r="G80" s="11"/>
      <c r="H80" s="50" t="str">
        <f>IF(B80="","",VLOOKUP(AD80,Varsayımlar!$B:$Q,5,0))</f>
        <v>MAGNİT MAVİ AMBALAJ 25CM</v>
      </c>
      <c r="I80" s="50">
        <f>IF(B80="","",VLOOKUP(AD80,Varsayımlar!B:T,19,0))</f>
        <v>0</v>
      </c>
      <c r="J80" s="50" t="str">
        <f>IF(B80="","",VLOOKUP(AD80,Varsayımlar!$B:$Q,6,0))</f>
        <v>SADE</v>
      </c>
      <c r="K80" s="11">
        <v>2016</v>
      </c>
      <c r="L80" s="11"/>
      <c r="M80" s="11">
        <f>IFERROR(IF(B80="","",K80/VLOOKUP(AD80,Varsayımlar!B:R,17,0)),"")</f>
        <v>24</v>
      </c>
      <c r="N80" s="11"/>
      <c r="O80" s="11"/>
      <c r="P80" s="50">
        <f>IF(B80="","",VLOOKUP(AD80,Varsayımlar!$B:$Q,7,0)*K80)</f>
        <v>60480</v>
      </c>
      <c r="Q80" s="50">
        <f>IF(B80="","",VLOOKUP(AD80,Varsayımlar!$B:$Q,8,0))</f>
        <v>25</v>
      </c>
      <c r="R80" s="50" t="str">
        <f>IF(B80="","",VLOOKUP(AD80,Varsayımlar!$B:$Q,9,0))</f>
        <v>SOFT</v>
      </c>
      <c r="S80" s="50">
        <f>IF(B80="","",VLOOKUP(AD80,Varsayımlar!$B:$Q,10,0))</f>
        <v>4</v>
      </c>
      <c r="T80" s="50">
        <f>IF(B80="","",VLOOKUP(AD80,Varsayımlar!$B:$Q,11,0))</f>
        <v>30</v>
      </c>
      <c r="U80" s="50">
        <f>IF(B80="","",VLOOKUP(AD80,Varsayımlar!$B:$Q,12,0))</f>
        <v>260</v>
      </c>
      <c r="V80" s="50" t="str">
        <f>IF(B80="","",VLOOKUP(AD80,Varsayımlar!$B:$Q,13,0))</f>
        <v>YURTDIŞI</v>
      </c>
      <c r="W80" s="50">
        <f>IF(B80="","",VLOOKUP(AD80,Varsayımlar!$B:$Q,14,0))</f>
        <v>9</v>
      </c>
      <c r="X80" s="11"/>
      <c r="Y80" s="11"/>
      <c r="Z80" s="11"/>
      <c r="AA80" s="50" t="str">
        <f>IF(B80="","",VLOOKUP(AD80,Varsayımlar!$B:$Q,15,0))</f>
        <v>25CM TURUNCU KOLİ-SOL ÜST DİKDÖRTGENE ÜRETİM TARİHİ BASILACAK</v>
      </c>
      <c r="AB80" s="50" t="str">
        <f>IF(B80="","",VLOOKUP(AD80,Varsayımlar!$B:$Q,16,0))</f>
        <v>24-26 CM</v>
      </c>
      <c r="AC80" s="50">
        <f>IF(B80="","",VLOOKUP(Sayfa2!AD80,Varsayımlar!B:S,18,0))</f>
        <v>0</v>
      </c>
      <c r="AD80" s="50" t="str">
        <f t="shared" si="3"/>
        <v>MAGNİTMAGNİT MAVİ AMBALAJ 25 CM 260G</v>
      </c>
    </row>
    <row r="81" spans="1:30" ht="78.75" x14ac:dyDescent="0.25">
      <c r="A81" s="11" t="s">
        <v>214</v>
      </c>
      <c r="B81" s="48" t="s">
        <v>90</v>
      </c>
      <c r="C81" s="49">
        <f>IF(B81="","",VLOOKUP(AD81,Varsayımlar!$B:$Q,3,0))</f>
        <v>8698829380698</v>
      </c>
      <c r="D81" s="49" t="s">
        <v>235</v>
      </c>
      <c r="E81" s="47" t="s">
        <v>91</v>
      </c>
      <c r="F81" s="11"/>
      <c r="G81" s="11"/>
      <c r="H81" s="50" t="str">
        <f>IF(B81="","",VLOOKUP(AD81,Varsayımlar!$B:$Q,5,0))</f>
        <v>MAGNİT MAVİ AMBALAJ 25CM</v>
      </c>
      <c r="I81" s="50">
        <f>IF(B81="","",VLOOKUP(AD81,Varsayımlar!B:T,19,0))</f>
        <v>0</v>
      </c>
      <c r="J81" s="50" t="str">
        <f>IF(B81="","",VLOOKUP(AD81,Varsayımlar!$B:$Q,6,0))</f>
        <v>SADE</v>
      </c>
      <c r="K81" s="11">
        <v>2016</v>
      </c>
      <c r="L81" s="11"/>
      <c r="M81" s="11">
        <f>IFERROR(IF(B81="","",K81/VLOOKUP(AD81,Varsayımlar!B:R,17,0)),"")</f>
        <v>24</v>
      </c>
      <c r="N81" s="11"/>
      <c r="O81" s="11"/>
      <c r="P81" s="50">
        <f>IF(B81="","",VLOOKUP(AD81,Varsayımlar!$B:$Q,7,0)*K81)</f>
        <v>60480</v>
      </c>
      <c r="Q81" s="50">
        <f>IF(B81="","",VLOOKUP(AD81,Varsayımlar!$B:$Q,8,0))</f>
        <v>25</v>
      </c>
      <c r="R81" s="50" t="str">
        <f>IF(B81="","",VLOOKUP(AD81,Varsayımlar!$B:$Q,9,0))</f>
        <v>SOFT</v>
      </c>
      <c r="S81" s="50">
        <f>IF(B81="","",VLOOKUP(AD81,Varsayımlar!$B:$Q,10,0))</f>
        <v>4</v>
      </c>
      <c r="T81" s="50">
        <f>IF(B81="","",VLOOKUP(AD81,Varsayımlar!$B:$Q,11,0))</f>
        <v>30</v>
      </c>
      <c r="U81" s="50">
        <f>IF(B81="","",VLOOKUP(AD81,Varsayımlar!$B:$Q,12,0))</f>
        <v>260</v>
      </c>
      <c r="V81" s="50" t="str">
        <f>IF(B81="","",VLOOKUP(AD81,Varsayımlar!$B:$Q,13,0))</f>
        <v>YURTDIŞI</v>
      </c>
      <c r="W81" s="50">
        <f>IF(B81="","",VLOOKUP(AD81,Varsayımlar!$B:$Q,14,0))</f>
        <v>9</v>
      </c>
      <c r="X81" s="11"/>
      <c r="Y81" s="11"/>
      <c r="Z81" s="11"/>
      <c r="AA81" s="50" t="str">
        <f>IF(B81="","",VLOOKUP(AD81,Varsayımlar!$B:$Q,15,0))</f>
        <v>25CM TURUNCU KOLİ-SOL ÜST DİKDÖRTGENE ÜRETİM TARİHİ BASILACAK</v>
      </c>
      <c r="AB81" s="50" t="str">
        <f>IF(B81="","",VLOOKUP(AD81,Varsayımlar!$B:$Q,16,0))</f>
        <v>24-26 CM</v>
      </c>
      <c r="AC81" s="50">
        <f>IF(B81="","",VLOOKUP(Sayfa2!AD81,Varsayımlar!B:S,18,0))</f>
        <v>0</v>
      </c>
      <c r="AD81" s="50" t="str">
        <f t="shared" si="3"/>
        <v>MAGNİTMAGNİT MAVİ AMBALAJ 25 CM 260G</v>
      </c>
    </row>
    <row r="82" spans="1:30" ht="78.75" x14ac:dyDescent="0.25">
      <c r="A82" s="11" t="s">
        <v>215</v>
      </c>
      <c r="B82" s="48" t="s">
        <v>90</v>
      </c>
      <c r="C82" s="49">
        <f>IF(B82="","",VLOOKUP(AD82,Varsayımlar!$B:$Q,3,0))</f>
        <v>8698829380698</v>
      </c>
      <c r="D82" s="49" t="s">
        <v>236</v>
      </c>
      <c r="E82" s="47" t="s">
        <v>91</v>
      </c>
      <c r="F82" s="11"/>
      <c r="G82" s="11"/>
      <c r="H82" s="50" t="str">
        <f>IF(B82="","",VLOOKUP(AD82,Varsayımlar!$B:$Q,5,0))</f>
        <v>MAGNİT MAVİ AMBALAJ 25CM</v>
      </c>
      <c r="I82" s="50">
        <f>IF(B82="","",VLOOKUP(AD82,Varsayımlar!B:T,19,0))</f>
        <v>0</v>
      </c>
      <c r="J82" s="50" t="str">
        <f>IF(B82="","",VLOOKUP(AD82,Varsayımlar!$B:$Q,6,0))</f>
        <v>SADE</v>
      </c>
      <c r="K82" s="11">
        <v>2016</v>
      </c>
      <c r="L82" s="11"/>
      <c r="M82" s="11">
        <f>IFERROR(IF(B82="","",K82/VLOOKUP(AD82,Varsayımlar!B:R,17,0)),"")</f>
        <v>24</v>
      </c>
      <c r="N82" s="11"/>
      <c r="O82" s="11"/>
      <c r="P82" s="50">
        <f>IF(B82="","",VLOOKUP(AD82,Varsayımlar!$B:$Q,7,0)*K82)</f>
        <v>60480</v>
      </c>
      <c r="Q82" s="50">
        <f>IF(B82="","",VLOOKUP(AD82,Varsayımlar!$B:$Q,8,0))</f>
        <v>25</v>
      </c>
      <c r="R82" s="50" t="str">
        <f>IF(B82="","",VLOOKUP(AD82,Varsayımlar!$B:$Q,9,0))</f>
        <v>SOFT</v>
      </c>
      <c r="S82" s="50">
        <f>IF(B82="","",VLOOKUP(AD82,Varsayımlar!$B:$Q,10,0))</f>
        <v>4</v>
      </c>
      <c r="T82" s="50">
        <f>IF(B82="","",VLOOKUP(AD82,Varsayımlar!$B:$Q,11,0))</f>
        <v>30</v>
      </c>
      <c r="U82" s="50">
        <f>IF(B82="","",VLOOKUP(AD82,Varsayımlar!$B:$Q,12,0))</f>
        <v>260</v>
      </c>
      <c r="V82" s="50" t="str">
        <f>IF(B82="","",VLOOKUP(AD82,Varsayımlar!$B:$Q,13,0))</f>
        <v>YURTDIŞI</v>
      </c>
      <c r="W82" s="50">
        <f>IF(B82="","",VLOOKUP(AD82,Varsayımlar!$B:$Q,14,0))</f>
        <v>9</v>
      </c>
      <c r="X82" s="11"/>
      <c r="Y82" s="11"/>
      <c r="Z82" s="11"/>
      <c r="AA82" s="50" t="str">
        <f>IF(B82="","",VLOOKUP(AD82,Varsayımlar!$B:$Q,15,0))</f>
        <v>25CM TURUNCU KOLİ-SOL ÜST DİKDÖRTGENE ÜRETİM TARİHİ BASILACAK</v>
      </c>
      <c r="AB82" s="50" t="str">
        <f>IF(B82="","",VLOOKUP(AD82,Varsayımlar!$B:$Q,16,0))</f>
        <v>24-26 CM</v>
      </c>
      <c r="AC82" s="50">
        <f>IF(B82="","",VLOOKUP(Sayfa2!AD82,Varsayımlar!B:S,18,0))</f>
        <v>0</v>
      </c>
      <c r="AD82" s="50" t="str">
        <f t="shared" si="3"/>
        <v>MAGNİTMAGNİT MAVİ AMBALAJ 25 CM 260G</v>
      </c>
    </row>
    <row r="83" spans="1:30" ht="78.75" x14ac:dyDescent="0.25">
      <c r="A83" s="11" t="s">
        <v>216</v>
      </c>
      <c r="B83" s="48" t="s">
        <v>90</v>
      </c>
      <c r="C83" s="49">
        <f>IF(B83="","",VLOOKUP(AD83,Varsayımlar!$B:$Q,3,0))</f>
        <v>8698829380698</v>
      </c>
      <c r="D83" s="49" t="s">
        <v>237</v>
      </c>
      <c r="E83" s="47" t="s">
        <v>91</v>
      </c>
      <c r="F83" s="11"/>
      <c r="G83" s="11"/>
      <c r="H83" s="50" t="str">
        <f>IF(B83="","",VLOOKUP(AD83,Varsayımlar!$B:$Q,5,0))</f>
        <v>MAGNİT MAVİ AMBALAJ 25CM</v>
      </c>
      <c r="I83" s="50">
        <f>IF(B83="","",VLOOKUP(AD83,Varsayımlar!B:T,19,0))</f>
        <v>0</v>
      </c>
      <c r="J83" s="50" t="str">
        <f>IF(B83="","",VLOOKUP(AD83,Varsayımlar!$B:$Q,6,0))</f>
        <v>SADE</v>
      </c>
      <c r="K83" s="11">
        <v>2016</v>
      </c>
      <c r="L83" s="11"/>
      <c r="M83" s="11">
        <f>IFERROR(IF(B83="","",K83/VLOOKUP(AD83,Varsayımlar!B:R,17,0)),"")</f>
        <v>24</v>
      </c>
      <c r="N83" s="11"/>
      <c r="O83" s="11"/>
      <c r="P83" s="50">
        <f>IF(B83="","",VLOOKUP(AD83,Varsayımlar!$B:$Q,7,0)*K83)</f>
        <v>60480</v>
      </c>
      <c r="Q83" s="50">
        <f>IF(B83="","",VLOOKUP(AD83,Varsayımlar!$B:$Q,8,0))</f>
        <v>25</v>
      </c>
      <c r="R83" s="50" t="str">
        <f>IF(B83="","",VLOOKUP(AD83,Varsayımlar!$B:$Q,9,0))</f>
        <v>SOFT</v>
      </c>
      <c r="S83" s="50">
        <f>IF(B83="","",VLOOKUP(AD83,Varsayımlar!$B:$Q,10,0))</f>
        <v>4</v>
      </c>
      <c r="T83" s="50">
        <f>IF(B83="","",VLOOKUP(AD83,Varsayımlar!$B:$Q,11,0))</f>
        <v>30</v>
      </c>
      <c r="U83" s="50">
        <f>IF(B83="","",VLOOKUP(AD83,Varsayımlar!$B:$Q,12,0))</f>
        <v>260</v>
      </c>
      <c r="V83" s="50" t="str">
        <f>IF(B83="","",VLOOKUP(AD83,Varsayımlar!$B:$Q,13,0))</f>
        <v>YURTDIŞI</v>
      </c>
      <c r="W83" s="50">
        <f>IF(B83="","",VLOOKUP(AD83,Varsayımlar!$B:$Q,14,0))</f>
        <v>9</v>
      </c>
      <c r="X83" s="11"/>
      <c r="Y83" s="11"/>
      <c r="Z83" s="11"/>
      <c r="AA83" s="50" t="str">
        <f>IF(B83="","",VLOOKUP(AD83,Varsayımlar!$B:$Q,15,0))</f>
        <v>25CM TURUNCU KOLİ-SOL ÜST DİKDÖRTGENE ÜRETİM TARİHİ BASILACAK</v>
      </c>
      <c r="AB83" s="50" t="str">
        <f>IF(B83="","",VLOOKUP(AD83,Varsayımlar!$B:$Q,16,0))</f>
        <v>24-26 CM</v>
      </c>
      <c r="AC83" s="50">
        <f>IF(B83="","",VLOOKUP(Sayfa2!AD83,Varsayımlar!B:S,18,0))</f>
        <v>0</v>
      </c>
      <c r="AD83" s="50" t="str">
        <f t="shared" si="3"/>
        <v>MAGNİTMAGNİT MAVİ AMBALAJ 25 CM 260G</v>
      </c>
    </row>
    <row r="84" spans="1:30" ht="78.75" x14ac:dyDescent="0.25">
      <c r="A84" s="11" t="s">
        <v>217</v>
      </c>
      <c r="B84" s="48" t="s">
        <v>90</v>
      </c>
      <c r="C84" s="49">
        <f>IF(B84="","",VLOOKUP(AD84,Varsayımlar!$B:$Q,3,0))</f>
        <v>8698829380698</v>
      </c>
      <c r="D84" s="49" t="s">
        <v>238</v>
      </c>
      <c r="E84" s="47" t="s">
        <v>91</v>
      </c>
      <c r="F84" s="11"/>
      <c r="G84" s="11"/>
      <c r="H84" s="50" t="str">
        <f>IF(B84="","",VLOOKUP(AD84,Varsayımlar!$B:$Q,5,0))</f>
        <v>MAGNİT MAVİ AMBALAJ 25CM</v>
      </c>
      <c r="I84" s="50">
        <f>IF(B84="","",VLOOKUP(AD84,Varsayımlar!B:T,19,0))</f>
        <v>0</v>
      </c>
      <c r="J84" s="50" t="str">
        <f>IF(B84="","",VLOOKUP(AD84,Varsayımlar!$B:$Q,6,0))</f>
        <v>SADE</v>
      </c>
      <c r="K84" s="11">
        <v>2016</v>
      </c>
      <c r="L84" s="11"/>
      <c r="M84" s="11">
        <f>IFERROR(IF(B84="","",K84/VLOOKUP(AD84,Varsayımlar!B:R,17,0)),"")</f>
        <v>24</v>
      </c>
      <c r="N84" s="11"/>
      <c r="O84" s="11"/>
      <c r="P84" s="50">
        <f>IF(B84="","",VLOOKUP(AD84,Varsayımlar!$B:$Q,7,0)*K84)</f>
        <v>60480</v>
      </c>
      <c r="Q84" s="50">
        <f>IF(B84="","",VLOOKUP(AD84,Varsayımlar!$B:$Q,8,0))</f>
        <v>25</v>
      </c>
      <c r="R84" s="50" t="str">
        <f>IF(B84="","",VLOOKUP(AD84,Varsayımlar!$B:$Q,9,0))</f>
        <v>SOFT</v>
      </c>
      <c r="S84" s="50">
        <f>IF(B84="","",VLOOKUP(AD84,Varsayımlar!$B:$Q,10,0))</f>
        <v>4</v>
      </c>
      <c r="T84" s="50">
        <f>IF(B84="","",VLOOKUP(AD84,Varsayımlar!$B:$Q,11,0))</f>
        <v>30</v>
      </c>
      <c r="U84" s="50">
        <f>IF(B84="","",VLOOKUP(AD84,Varsayımlar!$B:$Q,12,0))</f>
        <v>260</v>
      </c>
      <c r="V84" s="50" t="str">
        <f>IF(B84="","",VLOOKUP(AD84,Varsayımlar!$B:$Q,13,0))</f>
        <v>YURTDIŞI</v>
      </c>
      <c r="W84" s="50">
        <f>IF(B84="","",VLOOKUP(AD84,Varsayımlar!$B:$Q,14,0))</f>
        <v>9</v>
      </c>
      <c r="X84" s="11"/>
      <c r="Y84" s="11"/>
      <c r="Z84" s="11"/>
      <c r="AA84" s="50" t="str">
        <f>IF(B84="","",VLOOKUP(AD84,Varsayımlar!$B:$Q,15,0))</f>
        <v>25CM TURUNCU KOLİ-SOL ÜST DİKDÖRTGENE ÜRETİM TARİHİ BASILACAK</v>
      </c>
      <c r="AB84" s="50" t="str">
        <f>IF(B84="","",VLOOKUP(AD84,Varsayımlar!$B:$Q,16,0))</f>
        <v>24-26 CM</v>
      </c>
      <c r="AC84" s="50">
        <f>IF(B84="","",VLOOKUP(Sayfa2!AD84,Varsayımlar!B:S,18,0))</f>
        <v>0</v>
      </c>
      <c r="AD84" s="50" t="str">
        <f t="shared" si="3"/>
        <v>MAGNİTMAGNİT MAVİ AMBALAJ 25 CM 260G</v>
      </c>
    </row>
    <row r="85" spans="1:30" ht="78.75" x14ac:dyDescent="0.25">
      <c r="A85" s="11" t="s">
        <v>218</v>
      </c>
      <c r="B85" s="48" t="s">
        <v>90</v>
      </c>
      <c r="C85" s="49">
        <f>IF(B85="","",VLOOKUP(AD85,Varsayımlar!$B:$Q,3,0))</f>
        <v>8698829380698</v>
      </c>
      <c r="D85" s="49" t="s">
        <v>239</v>
      </c>
      <c r="E85" s="47" t="s">
        <v>91</v>
      </c>
      <c r="F85" s="11"/>
      <c r="G85" s="11"/>
      <c r="H85" s="50" t="str">
        <f>IF(B85="","",VLOOKUP(AD85,Varsayımlar!$B:$Q,5,0))</f>
        <v>MAGNİT MAVİ AMBALAJ 25CM</v>
      </c>
      <c r="I85" s="50">
        <f>IF(B85="","",VLOOKUP(AD85,Varsayımlar!B:T,19,0))</f>
        <v>0</v>
      </c>
      <c r="J85" s="50" t="str">
        <f>IF(B85="","",VLOOKUP(AD85,Varsayımlar!$B:$Q,6,0))</f>
        <v>SADE</v>
      </c>
      <c r="K85" s="11">
        <v>2016</v>
      </c>
      <c r="L85" s="11"/>
      <c r="M85" s="11">
        <f>IFERROR(IF(B85="","",K85/VLOOKUP(AD85,Varsayımlar!B:R,17,0)),"")</f>
        <v>24</v>
      </c>
      <c r="N85" s="11"/>
      <c r="O85" s="11"/>
      <c r="P85" s="50">
        <f>IF(B85="","",VLOOKUP(AD85,Varsayımlar!$B:$Q,7,0)*K85)</f>
        <v>60480</v>
      </c>
      <c r="Q85" s="50">
        <f>IF(B85="","",VLOOKUP(AD85,Varsayımlar!$B:$Q,8,0))</f>
        <v>25</v>
      </c>
      <c r="R85" s="50" t="str">
        <f>IF(B85="","",VLOOKUP(AD85,Varsayımlar!$B:$Q,9,0))</f>
        <v>SOFT</v>
      </c>
      <c r="S85" s="50">
        <f>IF(B85="","",VLOOKUP(AD85,Varsayımlar!$B:$Q,10,0))</f>
        <v>4</v>
      </c>
      <c r="T85" s="50">
        <f>IF(B85="","",VLOOKUP(AD85,Varsayımlar!$B:$Q,11,0))</f>
        <v>30</v>
      </c>
      <c r="U85" s="50">
        <f>IF(B85="","",VLOOKUP(AD85,Varsayımlar!$B:$Q,12,0))</f>
        <v>260</v>
      </c>
      <c r="V85" s="50" t="str">
        <f>IF(B85="","",VLOOKUP(AD85,Varsayımlar!$B:$Q,13,0))</f>
        <v>YURTDIŞI</v>
      </c>
      <c r="W85" s="50">
        <f>IF(B85="","",VLOOKUP(AD85,Varsayımlar!$B:$Q,14,0))</f>
        <v>9</v>
      </c>
      <c r="X85" s="11"/>
      <c r="Y85" s="11"/>
      <c r="Z85" s="11"/>
      <c r="AA85" s="50" t="str">
        <f>IF(B85="","",VLOOKUP(AD85,Varsayımlar!$B:$Q,15,0))</f>
        <v>25CM TURUNCU KOLİ-SOL ÜST DİKDÖRTGENE ÜRETİM TARİHİ BASILACAK</v>
      </c>
      <c r="AB85" s="50" t="str">
        <f>IF(B85="","",VLOOKUP(AD85,Varsayımlar!$B:$Q,16,0))</f>
        <v>24-26 CM</v>
      </c>
      <c r="AC85" s="50">
        <f>IF(B85="","",VLOOKUP(Sayfa2!AD85,Varsayımlar!B:S,18,0))</f>
        <v>0</v>
      </c>
      <c r="AD85" s="50" t="str">
        <f t="shared" si="3"/>
        <v>MAGNİTMAGNİT MAVİ AMBALAJ 25 CM 260G</v>
      </c>
    </row>
    <row r="86" spans="1:30" ht="78.75" x14ac:dyDescent="0.25">
      <c r="A86" s="11" t="s">
        <v>219</v>
      </c>
      <c r="B86" s="48" t="s">
        <v>90</v>
      </c>
      <c r="C86" s="49">
        <f>IF(B86="","",VLOOKUP(AD86,Varsayımlar!$B:$Q,3,0))</f>
        <v>8698829380698</v>
      </c>
      <c r="D86" s="49" t="s">
        <v>258</v>
      </c>
      <c r="E86" s="47" t="s">
        <v>91</v>
      </c>
      <c r="F86" s="11"/>
      <c r="G86" s="11"/>
      <c r="H86" s="50" t="str">
        <f>IF(B86="","",VLOOKUP(AD86,Varsayımlar!$B:$Q,5,0))</f>
        <v>MAGNİT MAVİ AMBALAJ 25CM</v>
      </c>
      <c r="I86" s="50">
        <f>IF(B86="","",VLOOKUP(AD86,Varsayımlar!B:T,19,0))</f>
        <v>0</v>
      </c>
      <c r="J86" s="50" t="str">
        <f>IF(B86="","",VLOOKUP(AD86,Varsayımlar!$B:$Q,6,0))</f>
        <v>SADE</v>
      </c>
      <c r="K86" s="11">
        <v>2016</v>
      </c>
      <c r="L86" s="11"/>
      <c r="M86" s="11">
        <f>IFERROR(IF(B86="","",K86/VLOOKUP(AD86,Varsayımlar!B:R,17,0)),"")</f>
        <v>24</v>
      </c>
      <c r="N86" s="11"/>
      <c r="O86" s="11"/>
      <c r="P86" s="50">
        <f>IF(B86="","",VLOOKUP(AD86,Varsayımlar!$B:$Q,7,0)*K86)</f>
        <v>60480</v>
      </c>
      <c r="Q86" s="50">
        <f>IF(B86="","",VLOOKUP(AD86,Varsayımlar!$B:$Q,8,0))</f>
        <v>25</v>
      </c>
      <c r="R86" s="50" t="str">
        <f>IF(B86="","",VLOOKUP(AD86,Varsayımlar!$B:$Q,9,0))</f>
        <v>SOFT</v>
      </c>
      <c r="S86" s="50">
        <f>IF(B86="","",VLOOKUP(AD86,Varsayımlar!$B:$Q,10,0))</f>
        <v>4</v>
      </c>
      <c r="T86" s="50">
        <f>IF(B86="","",VLOOKUP(AD86,Varsayımlar!$B:$Q,11,0))</f>
        <v>30</v>
      </c>
      <c r="U86" s="50">
        <f>IF(B86="","",VLOOKUP(AD86,Varsayımlar!$B:$Q,12,0))</f>
        <v>260</v>
      </c>
      <c r="V86" s="50" t="str">
        <f>IF(B86="","",VLOOKUP(AD86,Varsayımlar!$B:$Q,13,0))</f>
        <v>YURTDIŞI</v>
      </c>
      <c r="W86" s="50">
        <f>IF(B86="","",VLOOKUP(AD86,Varsayımlar!$B:$Q,14,0))</f>
        <v>9</v>
      </c>
      <c r="X86" s="11"/>
      <c r="Y86" s="11"/>
      <c r="Z86" s="11"/>
      <c r="AA86" s="50" t="str">
        <f>IF(B86="","",VLOOKUP(AD86,Varsayımlar!$B:$Q,15,0))</f>
        <v>25CM TURUNCU KOLİ-SOL ÜST DİKDÖRTGENE ÜRETİM TARİHİ BASILACAK</v>
      </c>
      <c r="AB86" s="50" t="str">
        <f>IF(B86="","",VLOOKUP(AD86,Varsayımlar!$B:$Q,16,0))</f>
        <v>24-26 CM</v>
      </c>
      <c r="AC86" s="50">
        <f>IF(B86="","",VLOOKUP(Sayfa2!AD86,Varsayımlar!B:S,18,0))</f>
        <v>0</v>
      </c>
      <c r="AD86" s="50" t="str">
        <f t="shared" si="3"/>
        <v>MAGNİTMAGNİT MAVİ AMBALAJ 25 CM 260G</v>
      </c>
    </row>
    <row r="87" spans="1:30" ht="78.75" x14ac:dyDescent="0.25">
      <c r="A87" s="11" t="s">
        <v>220</v>
      </c>
      <c r="B87" s="48" t="s">
        <v>90</v>
      </c>
      <c r="C87" s="49">
        <f>IF(B87="","",VLOOKUP(AD87,Varsayımlar!$B:$Q,3,0))</f>
        <v>8698829380698</v>
      </c>
      <c r="D87" s="49" t="s">
        <v>259</v>
      </c>
      <c r="E87" s="47" t="s">
        <v>91</v>
      </c>
      <c r="F87" s="11"/>
      <c r="G87" s="11"/>
      <c r="H87" s="50" t="str">
        <f>IF(B87="","",VLOOKUP(AD87,Varsayımlar!$B:$Q,5,0))</f>
        <v>MAGNİT MAVİ AMBALAJ 25CM</v>
      </c>
      <c r="I87" s="50">
        <f>IF(B87="","",VLOOKUP(AD87,Varsayımlar!B:T,19,0))</f>
        <v>0</v>
      </c>
      <c r="J87" s="50" t="str">
        <f>IF(B87="","",VLOOKUP(AD87,Varsayımlar!$B:$Q,6,0))</f>
        <v>SADE</v>
      </c>
      <c r="K87" s="11">
        <v>2016</v>
      </c>
      <c r="L87" s="11"/>
      <c r="M87" s="11">
        <f>IFERROR(IF(B87="","",K87/VLOOKUP(AD87,Varsayımlar!B:R,17,0)),"")</f>
        <v>24</v>
      </c>
      <c r="N87" s="11"/>
      <c r="O87" s="11"/>
      <c r="P87" s="50">
        <f>IF(B87="","",VLOOKUP(AD87,Varsayımlar!$B:$Q,7,0)*K87)</f>
        <v>60480</v>
      </c>
      <c r="Q87" s="50">
        <f>IF(B87="","",VLOOKUP(AD87,Varsayımlar!$B:$Q,8,0))</f>
        <v>25</v>
      </c>
      <c r="R87" s="50" t="str">
        <f>IF(B87="","",VLOOKUP(AD87,Varsayımlar!$B:$Q,9,0))</f>
        <v>SOFT</v>
      </c>
      <c r="S87" s="50">
        <f>IF(B87="","",VLOOKUP(AD87,Varsayımlar!$B:$Q,10,0))</f>
        <v>4</v>
      </c>
      <c r="T87" s="50">
        <f>IF(B87="","",VLOOKUP(AD87,Varsayımlar!$B:$Q,11,0))</f>
        <v>30</v>
      </c>
      <c r="U87" s="50">
        <f>IF(B87="","",VLOOKUP(AD87,Varsayımlar!$B:$Q,12,0))</f>
        <v>260</v>
      </c>
      <c r="V87" s="50" t="str">
        <f>IF(B87="","",VLOOKUP(AD87,Varsayımlar!$B:$Q,13,0))</f>
        <v>YURTDIŞI</v>
      </c>
      <c r="W87" s="50">
        <f>IF(B87="","",VLOOKUP(AD87,Varsayımlar!$B:$Q,14,0))</f>
        <v>9</v>
      </c>
      <c r="X87" s="11"/>
      <c r="Y87" s="11"/>
      <c r="Z87" s="11"/>
      <c r="AA87" s="50" t="str">
        <f>IF(B87="","",VLOOKUP(AD87,Varsayımlar!$B:$Q,15,0))</f>
        <v>25CM TURUNCU KOLİ-SOL ÜST DİKDÖRTGENE ÜRETİM TARİHİ BASILACAK</v>
      </c>
      <c r="AB87" s="50" t="str">
        <f>IF(B87="","",VLOOKUP(AD87,Varsayımlar!$B:$Q,16,0))</f>
        <v>24-26 CM</v>
      </c>
      <c r="AC87" s="50">
        <f>IF(B87="","",VLOOKUP(Sayfa2!AD87,Varsayımlar!B:S,18,0))</f>
        <v>0</v>
      </c>
      <c r="AD87" s="50" t="str">
        <f t="shared" si="3"/>
        <v>MAGNİTMAGNİT MAVİ AMBALAJ 25 CM 260G</v>
      </c>
    </row>
    <row r="88" spans="1:30" ht="78.75" x14ac:dyDescent="0.25">
      <c r="A88" s="11" t="s">
        <v>221</v>
      </c>
      <c r="B88" s="48" t="s">
        <v>90</v>
      </c>
      <c r="C88" s="49">
        <f>IF(B88="","",VLOOKUP(AD88,Varsayımlar!$B:$Q,3,0))</f>
        <v>8698829380698</v>
      </c>
      <c r="D88" s="49" t="s">
        <v>260</v>
      </c>
      <c r="E88" s="47" t="s">
        <v>91</v>
      </c>
      <c r="F88" s="11"/>
      <c r="G88" s="11"/>
      <c r="H88" s="50" t="str">
        <f>IF(B88="","",VLOOKUP(AD88,Varsayımlar!$B:$Q,5,0))</f>
        <v>MAGNİT MAVİ AMBALAJ 25CM</v>
      </c>
      <c r="I88" s="50">
        <f>IF(B88="","",VLOOKUP(AD88,Varsayımlar!B:T,19,0))</f>
        <v>0</v>
      </c>
      <c r="J88" s="50" t="str">
        <f>IF(B88="","",VLOOKUP(AD88,Varsayımlar!$B:$Q,6,0))</f>
        <v>SADE</v>
      </c>
      <c r="K88" s="11">
        <v>2016</v>
      </c>
      <c r="L88" s="11"/>
      <c r="M88" s="11">
        <f>IFERROR(IF(B88="","",K88/VLOOKUP(AD88,Varsayımlar!B:R,17,0)),"")</f>
        <v>24</v>
      </c>
      <c r="N88" s="11"/>
      <c r="O88" s="11"/>
      <c r="P88" s="50">
        <f>IF(B88="","",VLOOKUP(AD88,Varsayımlar!$B:$Q,7,0)*K88)</f>
        <v>60480</v>
      </c>
      <c r="Q88" s="50">
        <f>IF(B88="","",VLOOKUP(AD88,Varsayımlar!$B:$Q,8,0))</f>
        <v>25</v>
      </c>
      <c r="R88" s="50" t="str">
        <f>IF(B88="","",VLOOKUP(AD88,Varsayımlar!$B:$Q,9,0))</f>
        <v>SOFT</v>
      </c>
      <c r="S88" s="50">
        <f>IF(B88="","",VLOOKUP(AD88,Varsayımlar!$B:$Q,10,0))</f>
        <v>4</v>
      </c>
      <c r="T88" s="50">
        <f>IF(B88="","",VLOOKUP(AD88,Varsayımlar!$B:$Q,11,0))</f>
        <v>30</v>
      </c>
      <c r="U88" s="50">
        <f>IF(B88="","",VLOOKUP(AD88,Varsayımlar!$B:$Q,12,0))</f>
        <v>260</v>
      </c>
      <c r="V88" s="50" t="str">
        <f>IF(B88="","",VLOOKUP(AD88,Varsayımlar!$B:$Q,13,0))</f>
        <v>YURTDIŞI</v>
      </c>
      <c r="W88" s="50">
        <f>IF(B88="","",VLOOKUP(AD88,Varsayımlar!$B:$Q,14,0))</f>
        <v>9</v>
      </c>
      <c r="X88" s="11"/>
      <c r="Y88" s="11"/>
      <c r="Z88" s="11"/>
      <c r="AA88" s="50" t="str">
        <f>IF(B88="","",VLOOKUP(AD88,Varsayımlar!$B:$Q,15,0))</f>
        <v>25CM TURUNCU KOLİ-SOL ÜST DİKDÖRTGENE ÜRETİM TARİHİ BASILACAK</v>
      </c>
      <c r="AB88" s="50" t="str">
        <f>IF(B88="","",VLOOKUP(AD88,Varsayımlar!$B:$Q,16,0))</f>
        <v>24-26 CM</v>
      </c>
      <c r="AC88" s="50">
        <f>IF(B88="","",VLOOKUP(Sayfa2!AD88,Varsayımlar!B:S,18,0))</f>
        <v>0</v>
      </c>
      <c r="AD88" s="50" t="str">
        <f t="shared" si="3"/>
        <v>MAGNİTMAGNİT MAVİ AMBALAJ 25 CM 260G</v>
      </c>
    </row>
    <row r="89" spans="1:30" ht="78.75" x14ac:dyDescent="0.25">
      <c r="A89" s="11" t="s">
        <v>222</v>
      </c>
      <c r="B89" s="48" t="s">
        <v>90</v>
      </c>
      <c r="C89" s="49">
        <f>IF(B89="","",VLOOKUP(AD89,Varsayımlar!$B:$Q,3,0))</f>
        <v>8698829380698</v>
      </c>
      <c r="D89" s="49" t="s">
        <v>261</v>
      </c>
      <c r="E89" s="47" t="s">
        <v>91</v>
      </c>
      <c r="F89" s="11"/>
      <c r="G89" s="11"/>
      <c r="H89" s="50" t="str">
        <f>IF(B89="","",VLOOKUP(AD89,Varsayımlar!$B:$Q,5,0))</f>
        <v>MAGNİT MAVİ AMBALAJ 25CM</v>
      </c>
      <c r="I89" s="50">
        <f>IF(B89="","",VLOOKUP(AD89,Varsayımlar!B:T,19,0))</f>
        <v>0</v>
      </c>
      <c r="J89" s="50" t="str">
        <f>IF(B89="","",VLOOKUP(AD89,Varsayımlar!$B:$Q,6,0))</f>
        <v>SADE</v>
      </c>
      <c r="K89" s="11">
        <v>2016</v>
      </c>
      <c r="L89" s="11"/>
      <c r="M89" s="11">
        <f>IFERROR(IF(B89="","",K89/VLOOKUP(AD89,Varsayımlar!B:R,17,0)),"")</f>
        <v>24</v>
      </c>
      <c r="N89" s="11"/>
      <c r="O89" s="11"/>
      <c r="P89" s="50">
        <f>IF(B89="","",VLOOKUP(AD89,Varsayımlar!$B:$Q,7,0)*K89)</f>
        <v>60480</v>
      </c>
      <c r="Q89" s="50">
        <f>IF(B89="","",VLOOKUP(AD89,Varsayımlar!$B:$Q,8,0))</f>
        <v>25</v>
      </c>
      <c r="R89" s="50" t="str">
        <f>IF(B89="","",VLOOKUP(AD89,Varsayımlar!$B:$Q,9,0))</f>
        <v>SOFT</v>
      </c>
      <c r="S89" s="50">
        <f>IF(B89="","",VLOOKUP(AD89,Varsayımlar!$B:$Q,10,0))</f>
        <v>4</v>
      </c>
      <c r="T89" s="50">
        <f>IF(B89="","",VLOOKUP(AD89,Varsayımlar!$B:$Q,11,0))</f>
        <v>30</v>
      </c>
      <c r="U89" s="50">
        <f>IF(B89="","",VLOOKUP(AD89,Varsayımlar!$B:$Q,12,0))</f>
        <v>260</v>
      </c>
      <c r="V89" s="50" t="str">
        <f>IF(B89="","",VLOOKUP(AD89,Varsayımlar!$B:$Q,13,0))</f>
        <v>YURTDIŞI</v>
      </c>
      <c r="W89" s="50">
        <f>IF(B89="","",VLOOKUP(AD89,Varsayımlar!$B:$Q,14,0))</f>
        <v>9</v>
      </c>
      <c r="X89" s="11"/>
      <c r="Y89" s="11"/>
      <c r="Z89" s="11"/>
      <c r="AA89" s="50" t="str">
        <f>IF(B89="","",VLOOKUP(AD89,Varsayımlar!$B:$Q,15,0))</f>
        <v>25CM TURUNCU KOLİ-SOL ÜST DİKDÖRTGENE ÜRETİM TARİHİ BASILACAK</v>
      </c>
      <c r="AB89" s="50" t="str">
        <f>IF(B89="","",VLOOKUP(AD89,Varsayımlar!$B:$Q,16,0))</f>
        <v>24-26 CM</v>
      </c>
      <c r="AC89" s="50">
        <f>IF(B89="","",VLOOKUP(Sayfa2!AD89,Varsayımlar!B:S,18,0))</f>
        <v>0</v>
      </c>
      <c r="AD89" s="50" t="str">
        <f t="shared" si="3"/>
        <v>MAGNİTMAGNİT MAVİ AMBALAJ 25 CM 260G</v>
      </c>
    </row>
    <row r="90" spans="1:30" ht="78.75" x14ac:dyDescent="0.25">
      <c r="A90" s="11" t="s">
        <v>223</v>
      </c>
      <c r="B90" s="48" t="s">
        <v>90</v>
      </c>
      <c r="C90" s="49">
        <f>IF(B90="","",VLOOKUP(AD90,Varsayımlar!$B:$Q,3,0))</f>
        <v>8698829380698</v>
      </c>
      <c r="D90" s="49" t="s">
        <v>262</v>
      </c>
      <c r="E90" s="47" t="s">
        <v>91</v>
      </c>
      <c r="F90" s="11"/>
      <c r="G90" s="11"/>
      <c r="H90" s="50" t="str">
        <f>IF(B90="","",VLOOKUP(AD90,Varsayımlar!$B:$Q,5,0))</f>
        <v>MAGNİT MAVİ AMBALAJ 25CM</v>
      </c>
      <c r="I90" s="50">
        <f>IF(B90="","",VLOOKUP(AD90,Varsayımlar!B:T,19,0))</f>
        <v>0</v>
      </c>
      <c r="J90" s="50" t="str">
        <f>IF(B90="","",VLOOKUP(AD90,Varsayımlar!$B:$Q,6,0))</f>
        <v>SADE</v>
      </c>
      <c r="K90" s="11">
        <v>2016</v>
      </c>
      <c r="L90" s="11"/>
      <c r="M90" s="11">
        <f>IFERROR(IF(B90="","",K90/VLOOKUP(AD90,Varsayımlar!B:R,17,0)),"")</f>
        <v>24</v>
      </c>
      <c r="N90" s="11"/>
      <c r="O90" s="11"/>
      <c r="P90" s="50">
        <f>IF(B90="","",VLOOKUP(AD90,Varsayımlar!$B:$Q,7,0)*K90)</f>
        <v>60480</v>
      </c>
      <c r="Q90" s="50">
        <f>IF(B90="","",VLOOKUP(AD90,Varsayımlar!$B:$Q,8,0))</f>
        <v>25</v>
      </c>
      <c r="R90" s="50" t="str">
        <f>IF(B90="","",VLOOKUP(AD90,Varsayımlar!$B:$Q,9,0))</f>
        <v>SOFT</v>
      </c>
      <c r="S90" s="50">
        <f>IF(B90="","",VLOOKUP(AD90,Varsayımlar!$B:$Q,10,0))</f>
        <v>4</v>
      </c>
      <c r="T90" s="50">
        <f>IF(B90="","",VLOOKUP(AD90,Varsayımlar!$B:$Q,11,0))</f>
        <v>30</v>
      </c>
      <c r="U90" s="50">
        <f>IF(B90="","",VLOOKUP(AD90,Varsayımlar!$B:$Q,12,0))</f>
        <v>260</v>
      </c>
      <c r="V90" s="50" t="str">
        <f>IF(B90="","",VLOOKUP(AD90,Varsayımlar!$B:$Q,13,0))</f>
        <v>YURTDIŞI</v>
      </c>
      <c r="W90" s="50">
        <f>IF(B90="","",VLOOKUP(AD90,Varsayımlar!$B:$Q,14,0))</f>
        <v>9</v>
      </c>
      <c r="X90" s="11"/>
      <c r="Y90" s="11"/>
      <c r="Z90" s="11"/>
      <c r="AA90" s="50" t="str">
        <f>IF(B90="","",VLOOKUP(AD90,Varsayımlar!$B:$Q,15,0))</f>
        <v>25CM TURUNCU KOLİ-SOL ÜST DİKDÖRTGENE ÜRETİM TARİHİ BASILACAK</v>
      </c>
      <c r="AB90" s="50" t="str">
        <f>IF(B90="","",VLOOKUP(AD90,Varsayımlar!$B:$Q,16,0))</f>
        <v>24-26 CM</v>
      </c>
      <c r="AC90" s="50">
        <f>IF(B90="","",VLOOKUP(Sayfa2!AD90,Varsayımlar!B:S,18,0))</f>
        <v>0</v>
      </c>
      <c r="AD90" s="50" t="str">
        <f t="shared" si="3"/>
        <v>MAGNİTMAGNİT MAVİ AMBALAJ 25 CM 260G</v>
      </c>
    </row>
    <row r="91" spans="1:30" ht="78.75" x14ac:dyDescent="0.25">
      <c r="A91" s="11" t="s">
        <v>224</v>
      </c>
      <c r="B91" s="48" t="s">
        <v>90</v>
      </c>
      <c r="C91" s="49">
        <f>IF(B91="","",VLOOKUP(AD91,Varsayımlar!$B:$Q,3,0))</f>
        <v>8698829380698</v>
      </c>
      <c r="D91" s="49" t="s">
        <v>266</v>
      </c>
      <c r="E91" s="47" t="s">
        <v>91</v>
      </c>
      <c r="F91" s="11"/>
      <c r="G91" s="11"/>
      <c r="H91" s="50" t="str">
        <f>IF(B91="","",VLOOKUP(AD91,Varsayımlar!$B:$Q,5,0))</f>
        <v>MAGNİT MAVİ AMBALAJ 25CM</v>
      </c>
      <c r="I91" s="50">
        <f>IF(B91="","",VLOOKUP(AD91,Varsayımlar!B:T,19,0))</f>
        <v>0</v>
      </c>
      <c r="J91" s="50" t="str">
        <f>IF(B91="","",VLOOKUP(AD91,Varsayımlar!$B:$Q,6,0))</f>
        <v>SADE</v>
      </c>
      <c r="K91" s="11">
        <v>2016</v>
      </c>
      <c r="L91" s="11"/>
      <c r="M91" s="11">
        <f>IFERROR(IF(B91="","",K91/VLOOKUP(AD91,Varsayımlar!B:R,17,0)),"")</f>
        <v>24</v>
      </c>
      <c r="N91" s="11"/>
      <c r="O91" s="11"/>
      <c r="P91" s="50">
        <f>IF(B91="","",VLOOKUP(AD91,Varsayımlar!$B:$Q,7,0)*K91)</f>
        <v>60480</v>
      </c>
      <c r="Q91" s="50">
        <f>IF(B91="","",VLOOKUP(AD91,Varsayımlar!$B:$Q,8,0))</f>
        <v>25</v>
      </c>
      <c r="R91" s="50" t="str">
        <f>IF(B91="","",VLOOKUP(AD91,Varsayımlar!$B:$Q,9,0))</f>
        <v>SOFT</v>
      </c>
      <c r="S91" s="50">
        <f>IF(B91="","",VLOOKUP(AD91,Varsayımlar!$B:$Q,10,0))</f>
        <v>4</v>
      </c>
      <c r="T91" s="50">
        <f>IF(B91="","",VLOOKUP(AD91,Varsayımlar!$B:$Q,11,0))</f>
        <v>30</v>
      </c>
      <c r="U91" s="50">
        <f>IF(B91="","",VLOOKUP(AD91,Varsayımlar!$B:$Q,12,0))</f>
        <v>260</v>
      </c>
      <c r="V91" s="50" t="str">
        <f>IF(B91="","",VLOOKUP(AD91,Varsayımlar!$B:$Q,13,0))</f>
        <v>YURTDIŞI</v>
      </c>
      <c r="W91" s="50">
        <f>IF(B91="","",VLOOKUP(AD91,Varsayımlar!$B:$Q,14,0))</f>
        <v>9</v>
      </c>
      <c r="X91" s="11"/>
      <c r="Y91" s="11"/>
      <c r="Z91" s="11"/>
      <c r="AA91" s="50" t="str">
        <f>IF(B91="","",VLOOKUP(AD91,Varsayımlar!$B:$Q,15,0))</f>
        <v>25CM TURUNCU KOLİ-SOL ÜST DİKDÖRTGENE ÜRETİM TARİHİ BASILACAK</v>
      </c>
      <c r="AB91" s="50" t="str">
        <f>IF(B91="","",VLOOKUP(AD91,Varsayımlar!$B:$Q,16,0))</f>
        <v>24-26 CM</v>
      </c>
      <c r="AC91" s="50">
        <f>IF(B91="","",VLOOKUP(Sayfa2!AD91,Varsayımlar!B:S,18,0))</f>
        <v>0</v>
      </c>
      <c r="AD91" s="50" t="str">
        <f t="shared" si="3"/>
        <v>MAGNİTMAGNİT MAVİ AMBALAJ 25 CM 260G</v>
      </c>
    </row>
    <row r="92" spans="1:30" ht="31.5" x14ac:dyDescent="0.25">
      <c r="A92" s="11" t="s">
        <v>225</v>
      </c>
      <c r="B92" s="11" t="s">
        <v>79</v>
      </c>
      <c r="C92" s="46">
        <f>IF(B92="","",VLOOKUP(AD92,Varsayımlar!$B:$Q,3,0))</f>
        <v>8698829380698</v>
      </c>
      <c r="D92" s="46"/>
      <c r="E92" s="47" t="s">
        <v>254</v>
      </c>
      <c r="F92" s="11"/>
      <c r="G92" s="11"/>
      <c r="H92" s="11" t="str">
        <f>IF(B92="","",VLOOKUP(AD92,Varsayımlar!$B:$Q,5,0))</f>
        <v>Manetka 20cm</v>
      </c>
      <c r="I92" s="11">
        <f>IF(B92="","",VLOOKUP(AD92,Varsayımlar!B:T,19,0))</f>
        <v>0</v>
      </c>
      <c r="J92" s="11" t="str">
        <f>IF(B92="","",VLOOKUP(AD92,Varsayımlar!$B:$Q,6,0))</f>
        <v>SADE</v>
      </c>
      <c r="K92" s="11">
        <v>7200</v>
      </c>
      <c r="L92" s="11"/>
      <c r="M92" s="11">
        <f>IFERROR(IF(B92="","",K92/VLOOKUP(AD92,Varsayımlar!B:R,17,0)),"")</f>
        <v>32</v>
      </c>
      <c r="N92" s="11"/>
      <c r="O92" s="11"/>
      <c r="P92" s="11">
        <f>IF(B92="","",VLOOKUP(AD92,Varsayımlar!$B:$Q,7,0)*K92)</f>
        <v>100800</v>
      </c>
      <c r="Q92" s="11">
        <f>IF(B92="","",VLOOKUP(AD92,Varsayımlar!$B:$Q,8,0))</f>
        <v>20</v>
      </c>
      <c r="R92" s="11" t="str">
        <f>IF(B92="","",VLOOKUP(AD92,Varsayımlar!$B:$Q,9,0))</f>
        <v>Irak Soft</v>
      </c>
      <c r="S92" s="11">
        <f>IF(B92="","",VLOOKUP(AD92,Varsayımlar!$B:$Q,10,0))</f>
        <v>4</v>
      </c>
      <c r="T92" s="11">
        <f>IF(B92="","",VLOOKUP(AD92,Varsayımlar!$B:$Q,11,0))</f>
        <v>14</v>
      </c>
      <c r="U92" s="11">
        <f>IF(B92="","",VLOOKUP(AD92,Varsayımlar!$B:$Q,12,0))</f>
        <v>166</v>
      </c>
      <c r="V92" s="11" t="str">
        <f>IF(B92="","",VLOOKUP(AD92,Varsayımlar!$B:$Q,13,0))</f>
        <v>YURTDIŞI</v>
      </c>
      <c r="W92" s="11">
        <f>IF(B92="","",VLOOKUP(AD92,Varsayımlar!$B:$Q,14,0))</f>
        <v>6</v>
      </c>
      <c r="X92" s="11"/>
      <c r="Y92" s="11"/>
      <c r="Z92" s="11"/>
      <c r="AA92" s="11" t="str">
        <f>IF(B92="","",VLOOKUP(AD92,Varsayımlar!$B:$Q,15,0))</f>
        <v>Kare Koli-Üretim Tarihli Etiket</v>
      </c>
      <c r="AB92" s="11" t="str">
        <f>IF(B92="","",VLOOKUP(AD92,Varsayımlar!$B:$Q,16,0))</f>
        <v>19-21 cm</v>
      </c>
      <c r="AC92" s="11">
        <f>IF(B92="","",VLOOKUP(Sayfa2!AD92,Varsayımlar!B:S,18,0))</f>
        <v>0</v>
      </c>
      <c r="AD92" s="11" t="str">
        <f t="shared" si="3"/>
        <v>LLC KOTORManetka 20cm 4 pcs 166g</v>
      </c>
    </row>
    <row r="93" spans="1:30" ht="47.25" x14ac:dyDescent="0.25">
      <c r="A93" s="11" t="s">
        <v>226</v>
      </c>
      <c r="B93" s="48" t="s">
        <v>79</v>
      </c>
      <c r="C93" s="49">
        <f>IF(B93="","",VLOOKUP(AD93,Varsayımlar!$B:$Q,3,0))</f>
        <v>8698829380698</v>
      </c>
      <c r="D93" s="49"/>
      <c r="E93" s="47" t="s">
        <v>85</v>
      </c>
      <c r="F93" s="11"/>
      <c r="G93" s="11"/>
      <c r="H93" s="50" t="str">
        <f>IF(B93="","",VLOOKUP(AD93,Varsayımlar!$B:$Q,5,0))</f>
        <v xml:space="preserve">MANETKA PEYNİRLİ 25 CM </v>
      </c>
      <c r="I93" s="50">
        <f>IF(B93="","",VLOOKUP(AD93,Varsayımlar!B:T,19,0))</f>
        <v>0</v>
      </c>
      <c r="J93" s="50" t="str">
        <f>IF(B93="","",VLOOKUP(AD93,Varsayımlar!$B:$Q,6,0))</f>
        <v>PEYNİRLİ</v>
      </c>
      <c r="K93" s="11">
        <v>2496</v>
      </c>
      <c r="L93" s="11"/>
      <c r="M93" s="11">
        <f>IFERROR(IF(B93="","",K93/VLOOKUP(AD93,Varsayımlar!B:R,17,0)),"")</f>
        <v>32</v>
      </c>
      <c r="N93" s="11"/>
      <c r="O93" s="11"/>
      <c r="P93" s="50">
        <f>IF(B93="","",VLOOKUP(AD93,Varsayımlar!$B:$Q,7,0)*K93)</f>
        <v>74880</v>
      </c>
      <c r="Q93" s="50">
        <f>IF(B93="","",VLOOKUP(AD93,Varsayımlar!$B:$Q,8,0))</f>
        <v>25</v>
      </c>
      <c r="R93" s="50" t="str">
        <f>IF(B93="","",VLOOKUP(AD93,Varsayımlar!$B:$Q,9,0))</f>
        <v>SOFT-AT</v>
      </c>
      <c r="S93" s="50">
        <f>IF(B93="","",VLOOKUP(AD93,Varsayımlar!$B:$Q,10,0))</f>
        <v>4</v>
      </c>
      <c r="T93" s="50">
        <f>IF(B93="","",VLOOKUP(AD93,Varsayımlar!$B:$Q,11,0))</f>
        <v>30</v>
      </c>
      <c r="U93" s="50">
        <f>IF(B93="","",VLOOKUP(AD93,Varsayımlar!$B:$Q,12,0))</f>
        <v>250</v>
      </c>
      <c r="V93" s="50" t="str">
        <f>IF(B93="","",VLOOKUP(AD93,Varsayımlar!$B:$Q,13,0))</f>
        <v>YURTDIŞI</v>
      </c>
      <c r="W93" s="50">
        <f>IF(B93="","",VLOOKUP(AD93,Varsayımlar!$B:$Q,14,0))</f>
        <v>6</v>
      </c>
      <c r="X93" s="11"/>
      <c r="Y93" s="11"/>
      <c r="Z93" s="11"/>
      <c r="AA93" s="50" t="str">
        <f>IF(B93="","",VLOOKUP(AD93,Varsayımlar!$B:$Q,15,0))</f>
        <v>KIRMIZI KOLİ-TARİHLİ KOLİ ETİKETİ</v>
      </c>
      <c r="AB93" s="50" t="str">
        <f>IF(B93="","",VLOOKUP(AD93,Varsayımlar!$B:$Q,16,0))</f>
        <v>24-26 CM</v>
      </c>
      <c r="AC93" s="50">
        <f>IF(B93="","",VLOOKUP(Sayfa2!AD93,Varsayımlar!B:S,18,0))</f>
        <v>0</v>
      </c>
      <c r="AD93" s="50" t="str">
        <f t="shared" si="3"/>
        <v>LLC KOTORMANETKA PEYNİRLİ 25CM</v>
      </c>
    </row>
    <row r="94" spans="1:30" ht="31.5" x14ac:dyDescent="0.25">
      <c r="A94" s="11" t="s">
        <v>227</v>
      </c>
      <c r="B94" s="11" t="s">
        <v>79</v>
      </c>
      <c r="C94" s="46">
        <f>IF(B94="","",VLOOKUP(AD94,Varsayımlar!$B:$Q,3,0))</f>
        <v>8698829380698</v>
      </c>
      <c r="D94" s="46"/>
      <c r="E94" s="47" t="s">
        <v>254</v>
      </c>
      <c r="F94" s="11"/>
      <c r="G94" s="11"/>
      <c r="H94" s="11" t="str">
        <f>IF(B94="","",VLOOKUP(AD94,Varsayımlar!$B:$Q,5,0))</f>
        <v>Manetka 20cm</v>
      </c>
      <c r="I94" s="11">
        <f>IF(B94="","",VLOOKUP(AD94,Varsayımlar!B:T,19,0))</f>
        <v>0</v>
      </c>
      <c r="J94" s="11" t="str">
        <f>IF(B94="","",VLOOKUP(AD94,Varsayımlar!$B:$Q,6,0))</f>
        <v>SADE</v>
      </c>
      <c r="K94" s="11">
        <v>7200</v>
      </c>
      <c r="L94" s="11"/>
      <c r="M94" s="11">
        <f>IFERROR(IF(B94="","",K94/VLOOKUP(AD94,Varsayımlar!B:R,17,0)),"")</f>
        <v>32</v>
      </c>
      <c r="N94" s="11"/>
      <c r="O94" s="11"/>
      <c r="P94" s="11">
        <f>IF(B94="","",VLOOKUP(AD94,Varsayımlar!$B:$Q,7,0)*K94)</f>
        <v>100800</v>
      </c>
      <c r="Q94" s="11">
        <f>IF(B94="","",VLOOKUP(AD94,Varsayımlar!$B:$Q,8,0))</f>
        <v>20</v>
      </c>
      <c r="R94" s="11" t="str">
        <f>IF(B94="","",VLOOKUP(AD94,Varsayımlar!$B:$Q,9,0))</f>
        <v>Irak Soft</v>
      </c>
      <c r="S94" s="11">
        <f>IF(B94="","",VLOOKUP(AD94,Varsayımlar!$B:$Q,10,0))</f>
        <v>4</v>
      </c>
      <c r="T94" s="11">
        <f>IF(B94="","",VLOOKUP(AD94,Varsayımlar!$B:$Q,11,0))</f>
        <v>14</v>
      </c>
      <c r="U94" s="11">
        <f>IF(B94="","",VLOOKUP(AD94,Varsayımlar!$B:$Q,12,0))</f>
        <v>166</v>
      </c>
      <c r="V94" s="11" t="str">
        <f>IF(B94="","",VLOOKUP(AD94,Varsayımlar!$B:$Q,13,0))</f>
        <v>YURTDIŞI</v>
      </c>
      <c r="W94" s="11">
        <f>IF(B94="","",VLOOKUP(AD94,Varsayımlar!$B:$Q,14,0))</f>
        <v>6</v>
      </c>
      <c r="X94" s="11"/>
      <c r="Y94" s="11"/>
      <c r="Z94" s="11"/>
      <c r="AA94" s="11" t="str">
        <f>IF(B94="","",VLOOKUP(AD94,Varsayımlar!$B:$Q,15,0))</f>
        <v>Kare Koli-Üretim Tarihli Etiket</v>
      </c>
      <c r="AB94" s="11" t="str">
        <f>IF(B94="","",VLOOKUP(AD94,Varsayımlar!$B:$Q,16,0))</f>
        <v>19-21 cm</v>
      </c>
      <c r="AC94" s="11">
        <f>IF(B94="","",VLOOKUP(Sayfa2!AD94,Varsayımlar!B:S,18,0))</f>
        <v>0</v>
      </c>
      <c r="AD94" s="11" t="str">
        <f t="shared" si="3"/>
        <v>LLC KOTORManetka 20cm 4 pcs 166g</v>
      </c>
    </row>
    <row r="95" spans="1:30" ht="47.25" x14ac:dyDescent="0.25">
      <c r="A95" s="11" t="s">
        <v>228</v>
      </c>
      <c r="B95" s="48" t="s">
        <v>79</v>
      </c>
      <c r="C95" s="49">
        <f>IF(B95="","",VLOOKUP(AD95,Varsayımlar!$B:$Q,3,0))</f>
        <v>8698829380698</v>
      </c>
      <c r="D95" s="49"/>
      <c r="E95" s="47" t="s">
        <v>85</v>
      </c>
      <c r="F95" s="11"/>
      <c r="G95" s="11"/>
      <c r="H95" s="50" t="str">
        <f>IF(B95="","",VLOOKUP(AD95,Varsayımlar!$B:$Q,5,0))</f>
        <v xml:space="preserve">MANETKA PEYNİRLİ 25 CM </v>
      </c>
      <c r="I95" s="50">
        <f>IF(B95="","",VLOOKUP(AD95,Varsayımlar!B:T,19,0))</f>
        <v>0</v>
      </c>
      <c r="J95" s="50" t="str">
        <f>IF(B95="","",VLOOKUP(AD95,Varsayımlar!$B:$Q,6,0))</f>
        <v>PEYNİRLİ</v>
      </c>
      <c r="K95" s="11">
        <v>2496</v>
      </c>
      <c r="L95" s="11"/>
      <c r="M95" s="11">
        <f>IFERROR(IF(B95="","",K95/VLOOKUP(AD95,Varsayımlar!B:R,17,0)),"")</f>
        <v>32</v>
      </c>
      <c r="N95" s="11"/>
      <c r="O95" s="11"/>
      <c r="P95" s="50">
        <f>IF(B95="","",VLOOKUP(AD95,Varsayımlar!$B:$Q,7,0)*K95)</f>
        <v>74880</v>
      </c>
      <c r="Q95" s="50">
        <f>IF(B95="","",VLOOKUP(AD95,Varsayımlar!$B:$Q,8,0))</f>
        <v>25</v>
      </c>
      <c r="R95" s="50" t="str">
        <f>IF(B95="","",VLOOKUP(AD95,Varsayımlar!$B:$Q,9,0))</f>
        <v>SOFT-AT</v>
      </c>
      <c r="S95" s="50">
        <f>IF(B95="","",VLOOKUP(AD95,Varsayımlar!$B:$Q,10,0))</f>
        <v>4</v>
      </c>
      <c r="T95" s="50">
        <f>IF(B95="","",VLOOKUP(AD95,Varsayımlar!$B:$Q,11,0))</f>
        <v>30</v>
      </c>
      <c r="U95" s="50">
        <f>IF(B95="","",VLOOKUP(AD95,Varsayımlar!$B:$Q,12,0))</f>
        <v>250</v>
      </c>
      <c r="V95" s="50" t="str">
        <f>IF(B95="","",VLOOKUP(AD95,Varsayımlar!$B:$Q,13,0))</f>
        <v>YURTDIŞI</v>
      </c>
      <c r="W95" s="50">
        <f>IF(B95="","",VLOOKUP(AD95,Varsayımlar!$B:$Q,14,0))</f>
        <v>6</v>
      </c>
      <c r="X95" s="11"/>
      <c r="Y95" s="11"/>
      <c r="Z95" s="11"/>
      <c r="AA95" s="50" t="str">
        <f>IF(B95="","",VLOOKUP(AD95,Varsayımlar!$B:$Q,15,0))</f>
        <v>KIRMIZI KOLİ-TARİHLİ KOLİ ETİKETİ</v>
      </c>
      <c r="AB95" s="50" t="str">
        <f>IF(B95="","",VLOOKUP(AD95,Varsayımlar!$B:$Q,16,0))</f>
        <v>24-26 CM</v>
      </c>
      <c r="AC95" s="50">
        <f>IF(B95="","",VLOOKUP(Sayfa2!AD95,Varsayımlar!B:S,18,0))</f>
        <v>0</v>
      </c>
      <c r="AD95" s="50" t="str">
        <f t="shared" si="3"/>
        <v>LLC KOTORMANETKA PEYNİRLİ 25CM</v>
      </c>
    </row>
    <row r="96" spans="1:30" ht="31.5" x14ac:dyDescent="0.25">
      <c r="A96" s="11" t="s">
        <v>229</v>
      </c>
      <c r="B96" s="11" t="s">
        <v>79</v>
      </c>
      <c r="C96" s="46">
        <f>IF(B96="","",VLOOKUP(AD96,Varsayımlar!$B:$Q,3,0))</f>
        <v>8698829380698</v>
      </c>
      <c r="D96" s="46"/>
      <c r="E96" s="47" t="s">
        <v>254</v>
      </c>
      <c r="F96" s="11"/>
      <c r="G96" s="11"/>
      <c r="H96" s="11" t="str">
        <f>IF(B96="","",VLOOKUP(AD96,Varsayımlar!$B:$Q,5,0))</f>
        <v>Manetka 20cm</v>
      </c>
      <c r="I96" s="11">
        <f>IF(B96="","",VLOOKUP(AD96,Varsayımlar!B:T,19,0))</f>
        <v>0</v>
      </c>
      <c r="J96" s="11" t="str">
        <f>IF(B96="","",VLOOKUP(AD96,Varsayımlar!$B:$Q,6,0))</f>
        <v>SADE</v>
      </c>
      <c r="K96" s="11">
        <v>7200</v>
      </c>
      <c r="L96" s="11"/>
      <c r="M96" s="11">
        <f>IFERROR(IF(B96="","",K96/VLOOKUP(AD96,Varsayımlar!B:R,17,0)),"")</f>
        <v>32</v>
      </c>
      <c r="N96" s="11"/>
      <c r="O96" s="11"/>
      <c r="P96" s="11">
        <f>IF(B96="","",VLOOKUP(AD96,Varsayımlar!$B:$Q,7,0)*K96)</f>
        <v>100800</v>
      </c>
      <c r="Q96" s="11">
        <f>IF(B96="","",VLOOKUP(AD96,Varsayımlar!$B:$Q,8,0))</f>
        <v>20</v>
      </c>
      <c r="R96" s="11" t="str">
        <f>IF(B96="","",VLOOKUP(AD96,Varsayımlar!$B:$Q,9,0))</f>
        <v>Irak Soft</v>
      </c>
      <c r="S96" s="11">
        <f>IF(B96="","",VLOOKUP(AD96,Varsayımlar!$B:$Q,10,0))</f>
        <v>4</v>
      </c>
      <c r="T96" s="11">
        <f>IF(B96="","",VLOOKUP(AD96,Varsayımlar!$B:$Q,11,0))</f>
        <v>14</v>
      </c>
      <c r="U96" s="11">
        <f>IF(B96="","",VLOOKUP(AD96,Varsayımlar!$B:$Q,12,0))</f>
        <v>166</v>
      </c>
      <c r="V96" s="11" t="str">
        <f>IF(B96="","",VLOOKUP(AD96,Varsayımlar!$B:$Q,13,0))</f>
        <v>YURTDIŞI</v>
      </c>
      <c r="W96" s="11">
        <f>IF(B96="","",VLOOKUP(AD96,Varsayımlar!$B:$Q,14,0))</f>
        <v>6</v>
      </c>
      <c r="X96" s="11"/>
      <c r="Y96" s="11"/>
      <c r="Z96" s="11"/>
      <c r="AA96" s="11" t="str">
        <f>IF(B96="","",VLOOKUP(AD96,Varsayımlar!$B:$Q,15,0))</f>
        <v>Kare Koli-Üretim Tarihli Etiket</v>
      </c>
      <c r="AB96" s="11" t="str">
        <f>IF(B96="","",VLOOKUP(AD96,Varsayımlar!$B:$Q,16,0))</f>
        <v>19-21 cm</v>
      </c>
      <c r="AC96" s="11">
        <f>IF(B96="","",VLOOKUP(Sayfa2!AD96,Varsayımlar!B:S,18,0))</f>
        <v>0</v>
      </c>
      <c r="AD96" s="11" t="str">
        <f t="shared" si="3"/>
        <v>LLC KOTORManetka 20cm 4 pcs 166g</v>
      </c>
    </row>
    <row r="97" spans="1:30" ht="31.5" x14ac:dyDescent="0.25">
      <c r="A97" s="11" t="s">
        <v>230</v>
      </c>
      <c r="B97" s="48" t="s">
        <v>79</v>
      </c>
      <c r="C97" s="49">
        <f>IF(B97="","",VLOOKUP(AD97,Varsayımlar!$B:$Q,3,0))</f>
        <v>8698829380698</v>
      </c>
      <c r="D97" s="49"/>
      <c r="E97" s="47" t="s">
        <v>254</v>
      </c>
      <c r="F97" s="11"/>
      <c r="G97" s="11"/>
      <c r="H97" s="50" t="str">
        <f>IF(B97="","",VLOOKUP(AD97,Varsayımlar!$B:$Q,5,0))</f>
        <v>Manetka 20cm</v>
      </c>
      <c r="I97" s="50">
        <f>IF(B97="","",VLOOKUP(AD97,Varsayımlar!B:T,19,0))</f>
        <v>0</v>
      </c>
      <c r="J97" s="50" t="str">
        <f>IF(B97="","",VLOOKUP(AD97,Varsayımlar!$B:$Q,6,0))</f>
        <v>SADE</v>
      </c>
      <c r="K97" s="11">
        <v>7200</v>
      </c>
      <c r="L97" s="11"/>
      <c r="M97" s="11">
        <f>IFERROR(IF(B97="","",K97/VLOOKUP(AD97,Varsayımlar!B:R,17,0)),"")</f>
        <v>32</v>
      </c>
      <c r="N97" s="11"/>
      <c r="O97" s="11"/>
      <c r="P97" s="50">
        <f>IF(B97="","",VLOOKUP(AD97,Varsayımlar!$B:$Q,7,0)*K97)</f>
        <v>100800</v>
      </c>
      <c r="Q97" s="50">
        <f>IF(B97="","",VLOOKUP(AD97,Varsayımlar!$B:$Q,8,0))</f>
        <v>20</v>
      </c>
      <c r="R97" s="50" t="str">
        <f>IF(B97="","",VLOOKUP(AD97,Varsayımlar!$B:$Q,9,0))</f>
        <v>Irak Soft</v>
      </c>
      <c r="S97" s="50">
        <f>IF(B97="","",VLOOKUP(AD97,Varsayımlar!$B:$Q,10,0))</f>
        <v>4</v>
      </c>
      <c r="T97" s="50">
        <f>IF(B97="","",VLOOKUP(AD97,Varsayımlar!$B:$Q,11,0))</f>
        <v>14</v>
      </c>
      <c r="U97" s="50">
        <f>IF(B97="","",VLOOKUP(AD97,Varsayımlar!$B:$Q,12,0))</f>
        <v>166</v>
      </c>
      <c r="V97" s="50" t="str">
        <f>IF(B97="","",VLOOKUP(AD97,Varsayımlar!$B:$Q,13,0))</f>
        <v>YURTDIŞI</v>
      </c>
      <c r="W97" s="50">
        <f>IF(B97="","",VLOOKUP(AD97,Varsayımlar!$B:$Q,14,0))</f>
        <v>6</v>
      </c>
      <c r="X97" s="11"/>
      <c r="Y97" s="11"/>
      <c r="Z97" s="11"/>
      <c r="AA97" s="50" t="str">
        <f>IF(B97="","",VLOOKUP(AD97,Varsayımlar!$B:$Q,15,0))</f>
        <v>Kare Koli-Üretim Tarihli Etiket</v>
      </c>
      <c r="AB97" s="50" t="str">
        <f>IF(B97="","",VLOOKUP(AD97,Varsayımlar!$B:$Q,16,0))</f>
        <v>19-21 cm</v>
      </c>
      <c r="AC97" s="50">
        <f>IF(B97="","",VLOOKUP(Sayfa2!AD97,Varsayımlar!B:S,18,0))</f>
        <v>0</v>
      </c>
      <c r="AD97" s="50" t="str">
        <f t="shared" si="3"/>
        <v>LLC KOTORManetka 20cm 4 pcs 166g</v>
      </c>
    </row>
    <row r="98" spans="1:30" ht="47.25" x14ac:dyDescent="0.25">
      <c r="A98" s="11" t="s">
        <v>283</v>
      </c>
      <c r="B98" s="11" t="s">
        <v>79</v>
      </c>
      <c r="C98" s="46">
        <f>IF(B98="","",VLOOKUP(AD98,Varsayımlar!$B:$Q,3,0))</f>
        <v>8698829380698</v>
      </c>
      <c r="D98" s="46"/>
      <c r="E98" s="47" t="s">
        <v>85</v>
      </c>
      <c r="F98" s="11"/>
      <c r="G98" s="11"/>
      <c r="H98" s="11" t="str">
        <f>IF(B98="","",VLOOKUP(AD98,Varsayımlar!$B:$Q,5,0))</f>
        <v xml:space="preserve">MANETKA PEYNİRLİ 25 CM </v>
      </c>
      <c r="I98" s="11">
        <f>IF(B98="","",VLOOKUP(AD98,Varsayımlar!B:T,19,0))</f>
        <v>0</v>
      </c>
      <c r="J98" s="11" t="str">
        <f>IF(B98="","",VLOOKUP(AD98,Varsayımlar!$B:$Q,6,0))</f>
        <v>PEYNİRLİ</v>
      </c>
      <c r="K98" s="11">
        <v>2496</v>
      </c>
      <c r="L98" s="11"/>
      <c r="M98" s="11">
        <f>IFERROR(IF(B98="","",K98/VLOOKUP(AD98,Varsayımlar!B:R,17,0)),"")</f>
        <v>32</v>
      </c>
      <c r="N98" s="11"/>
      <c r="O98" s="11"/>
      <c r="P98" s="11">
        <f>IF(B98="","",VLOOKUP(AD98,Varsayımlar!$B:$Q,7,0)*K98)</f>
        <v>74880</v>
      </c>
      <c r="Q98" s="11">
        <f>IF(B98="","",VLOOKUP(AD98,Varsayımlar!$B:$Q,8,0))</f>
        <v>25</v>
      </c>
      <c r="R98" s="11" t="str">
        <f>IF(B98="","",VLOOKUP(AD98,Varsayımlar!$B:$Q,9,0))</f>
        <v>SOFT-AT</v>
      </c>
      <c r="S98" s="11">
        <f>IF(B98="","",VLOOKUP(AD98,Varsayımlar!$B:$Q,10,0))</f>
        <v>4</v>
      </c>
      <c r="T98" s="11">
        <f>IF(B98="","",VLOOKUP(AD98,Varsayımlar!$B:$Q,11,0))</f>
        <v>30</v>
      </c>
      <c r="U98" s="11">
        <f>IF(B98="","",VLOOKUP(AD98,Varsayımlar!$B:$Q,12,0))</f>
        <v>250</v>
      </c>
      <c r="V98" s="11" t="str">
        <f>IF(B98="","",VLOOKUP(AD98,Varsayımlar!$B:$Q,13,0))</f>
        <v>YURTDIŞI</v>
      </c>
      <c r="W98" s="11">
        <f>IF(B98="","",VLOOKUP(AD98,Varsayımlar!$B:$Q,14,0))</f>
        <v>6</v>
      </c>
      <c r="X98" s="11"/>
      <c r="Y98" s="11"/>
      <c r="Z98" s="11"/>
      <c r="AA98" s="11" t="str">
        <f>IF(B98="","",VLOOKUP(AD98,Varsayımlar!$B:$Q,15,0))</f>
        <v>KIRMIZI KOLİ-TARİHLİ KOLİ ETİKETİ</v>
      </c>
      <c r="AB98" s="11" t="str">
        <f>IF(B98="","",VLOOKUP(AD98,Varsayımlar!$B:$Q,16,0))</f>
        <v>24-26 CM</v>
      </c>
      <c r="AC98" s="11">
        <f>IF(B98="","",VLOOKUP(Sayfa2!AD98,Varsayımlar!B:S,18,0))</f>
        <v>0</v>
      </c>
      <c r="AD98" s="11" t="str">
        <f t="shared" si="3"/>
        <v>LLC KOTORMANETKA PEYNİRLİ 25CM</v>
      </c>
    </row>
    <row r="99" spans="1:30" ht="31.5" x14ac:dyDescent="0.25">
      <c r="A99" s="11" t="s">
        <v>284</v>
      </c>
      <c r="B99" s="48" t="s">
        <v>271</v>
      </c>
      <c r="C99" s="49">
        <f>IF(B99="","",VLOOKUP(AD99,Varsayımlar!$B:$Q,3,0))</f>
        <v>8698829380698</v>
      </c>
      <c r="D99" s="49"/>
      <c r="E99" s="47" t="s">
        <v>268</v>
      </c>
      <c r="F99" s="11"/>
      <c r="G99" s="11" t="s">
        <v>274</v>
      </c>
      <c r="H99" s="50" t="str">
        <f>IF(B99="","",VLOOKUP(AD99,Varsayımlar!$B:$Q,5,0))</f>
        <v>Rimini 20cm</v>
      </c>
      <c r="I99" s="50">
        <f>IF(B99="","",VLOOKUP(AD99,Varsayımlar!B:T,19,0))</f>
        <v>0</v>
      </c>
      <c r="J99" s="50" t="str">
        <f>IF(B99="","",VLOOKUP(AD99,Varsayımlar!$B:$Q,6,0))</f>
        <v>SADE</v>
      </c>
      <c r="K99" s="11">
        <v>2880</v>
      </c>
      <c r="L99" s="11"/>
      <c r="M99" s="11">
        <f>IFERROR(IF(B99="","",K99/VLOOKUP(AD99,Varsayımlar!B:R,17,0)),"")</f>
        <v>24</v>
      </c>
      <c r="N99" s="11"/>
      <c r="O99" s="11"/>
      <c r="P99" s="50">
        <f>IF(B99="","",VLOOKUP(AD99,Varsayımlar!$B:$Q,7,0)*K99)</f>
        <v>40320</v>
      </c>
      <c r="Q99" s="50">
        <f>IF(B99="","",VLOOKUP(AD99,Varsayımlar!$B:$Q,8,0))</f>
        <v>20</v>
      </c>
      <c r="R99" s="50" t="str">
        <f>IF(B99="","",VLOOKUP(AD99,Varsayımlar!$B:$Q,9,0))</f>
        <v>Irak soft</v>
      </c>
      <c r="S99" s="50">
        <f>IF(B99="","",VLOOKUP(AD99,Varsayımlar!$B:$Q,10,0))</f>
        <v>8</v>
      </c>
      <c r="T99" s="50">
        <f>IF(B99="","",VLOOKUP(AD99,Varsayımlar!$B:$Q,11,0))</f>
        <v>14</v>
      </c>
      <c r="U99" s="50">
        <f>IF(B99="","",VLOOKUP(AD99,Varsayımlar!$B:$Q,12,0))</f>
        <v>360</v>
      </c>
      <c r="V99" s="50" t="str">
        <f>IF(B99="","",VLOOKUP(AD99,Varsayımlar!$B:$Q,13,0))</f>
        <v>YURTDIŞI</v>
      </c>
      <c r="W99" s="50">
        <f>IF(B99="","",VLOOKUP(AD99,Varsayımlar!$B:$Q,14,0))</f>
        <v>0</v>
      </c>
      <c r="X99" s="11"/>
      <c r="Y99" s="11" t="s">
        <v>272</v>
      </c>
      <c r="Z99" s="11" t="s">
        <v>273</v>
      </c>
      <c r="AA99" s="50" t="str">
        <f>IF(B99="","",VLOOKUP(AD99,Varsayımlar!$B:$Q,15,0))</f>
        <v>20cm koli-İbranice Etiket</v>
      </c>
      <c r="AB99" s="50" t="str">
        <f>IF(B99="","",VLOOKUP(AD99,Varsayımlar!$B:$Q,16,0))</f>
        <v>19-21 cm</v>
      </c>
      <c r="AC99" s="50">
        <f>IF(B99="","",VLOOKUP(Sayfa2!AD99,Varsayımlar!B:S,18,0))</f>
        <v>0</v>
      </c>
      <c r="AD99" s="50" t="str">
        <f t="shared" si="3"/>
        <v>EyalRimini 20 cm 8 pcs 360g</v>
      </c>
    </row>
    <row r="100" spans="1:30" x14ac:dyDescent="0.25">
      <c r="A100" s="11"/>
      <c r="B100" s="11"/>
      <c r="C100" s="46" t="str">
        <f>IF(B100="","",VLOOKUP(AD100,Varsayımlar!$B:$Q,3,0))</f>
        <v/>
      </c>
      <c r="D100" s="46"/>
      <c r="E100" s="46"/>
      <c r="F100" s="11"/>
      <c r="G100" s="11"/>
      <c r="H100" s="11" t="str">
        <f>IF(B100="","",VLOOKUP(AD100,Varsayımlar!$B:$Q,5,0))</f>
        <v/>
      </c>
      <c r="I100" s="11" t="str">
        <f>IF(B100="","",VLOOKUP(AD100,Varsayımlar!B:T,19,0))</f>
        <v/>
      </c>
      <c r="J100" s="11" t="str">
        <f>IF(B100="","",VLOOKUP(AD100,Varsayımlar!$B:$Q,6,0))</f>
        <v/>
      </c>
      <c r="K100" s="11"/>
      <c r="L100" s="11"/>
      <c r="M100" s="11"/>
      <c r="N100" s="11"/>
      <c r="O100" s="11"/>
      <c r="P100" s="11" t="str">
        <f>IF(B100="","",VLOOKUP(AD100,Varsayımlar!$B:$Q,7,0)*K100)</f>
        <v/>
      </c>
      <c r="Q100" s="11" t="str">
        <f>IF(B100="","",VLOOKUP(AD100,Varsayımlar!$B:$Q,8,0))</f>
        <v/>
      </c>
      <c r="R100" s="11" t="str">
        <f>IF(B100="","",VLOOKUP(AD100,Varsayımlar!$B:$Q,9,0))</f>
        <v/>
      </c>
      <c r="S100" s="11" t="str">
        <f>IF(B100="","",VLOOKUP(AD100,Varsayımlar!$B:$Q,10,0))</f>
        <v/>
      </c>
      <c r="T100" s="11" t="str">
        <f>IF(B100="","",VLOOKUP(AD100,Varsayımlar!$B:$Q,11,0))</f>
        <v/>
      </c>
      <c r="U100" s="11" t="str">
        <f>IF(B100="","",VLOOKUP(AD100,Varsayımlar!$B:$Q,12,0))</f>
        <v/>
      </c>
      <c r="V100" s="11" t="str">
        <f>IF(B100="","",VLOOKUP(AD100,Varsayımlar!$B:$Q,13,0))</f>
        <v/>
      </c>
      <c r="W100" s="11" t="str">
        <f>IF(B100="","",VLOOKUP(AD100,Varsayımlar!$B:$Q,14,0))</f>
        <v/>
      </c>
      <c r="X100" s="11"/>
      <c r="Y100" s="11"/>
      <c r="Z100" s="11"/>
      <c r="AA100" s="11" t="str">
        <f>IF(B100="","",VLOOKUP(AD100,Varsayımlar!$B:$Q,15,0))</f>
        <v/>
      </c>
      <c r="AB100" s="11" t="str">
        <f>IF(B100="","",VLOOKUP(AD100,Varsayımlar!$B:$Q,16,0))</f>
        <v/>
      </c>
      <c r="AC100" s="11" t="str">
        <f>IF(B100="","",VLOOKUP(Sayfa2!AD100,Varsayımlar!B:S,18,0))</f>
        <v/>
      </c>
      <c r="AD100" s="11" t="str">
        <f t="shared" si="3"/>
        <v/>
      </c>
    </row>
    <row r="101" spans="1:30" x14ac:dyDescent="0.25">
      <c r="A101" s="11"/>
      <c r="B101" s="48"/>
      <c r="C101" s="49" t="str">
        <f>IF(B101="","",VLOOKUP(AD101,Varsayımlar!$B:$Q,3,0))</f>
        <v/>
      </c>
      <c r="D101" s="49"/>
      <c r="E101" s="46"/>
      <c r="F101" s="11"/>
      <c r="G101" s="11"/>
      <c r="H101" s="50" t="str">
        <f>IF(B101="","",VLOOKUP(AD101,Varsayımlar!$B:$Q,5,0))</f>
        <v/>
      </c>
      <c r="I101" s="50" t="str">
        <f>IF(B101="","",VLOOKUP(AD101,Varsayımlar!B:T,19,0))</f>
        <v/>
      </c>
      <c r="J101" s="50" t="str">
        <f>IF(B101="","",VLOOKUP(AD101,Varsayımlar!$B:$Q,6,0))</f>
        <v/>
      </c>
      <c r="K101" s="11"/>
      <c r="L101" s="11"/>
      <c r="M101" s="11"/>
      <c r="N101" s="11"/>
      <c r="O101" s="11"/>
      <c r="P101" s="50" t="str">
        <f>IF(B101="","",VLOOKUP(AD101,Varsayımlar!$B:$Q,7,0)*K101)</f>
        <v/>
      </c>
      <c r="Q101" s="50" t="str">
        <f>IF(B101="","",VLOOKUP(AD101,Varsayımlar!$B:$Q,8,0))</f>
        <v/>
      </c>
      <c r="R101" s="50" t="str">
        <f>IF(B101="","",VLOOKUP(AD101,Varsayımlar!$B:$Q,9,0))</f>
        <v/>
      </c>
      <c r="S101" s="50" t="str">
        <f>IF(B101="","",VLOOKUP(AD101,Varsayımlar!$B:$Q,10,0))</f>
        <v/>
      </c>
      <c r="T101" s="50" t="str">
        <f>IF(B101="","",VLOOKUP(AD101,Varsayımlar!$B:$Q,11,0))</f>
        <v/>
      </c>
      <c r="U101" s="50" t="str">
        <f>IF(B101="","",VLOOKUP(AD101,Varsayımlar!$B:$Q,12,0))</f>
        <v/>
      </c>
      <c r="V101" s="50" t="str">
        <f>IF(B101="","",VLOOKUP(AD101,Varsayımlar!$B:$Q,13,0))</f>
        <v/>
      </c>
      <c r="W101" s="50" t="str">
        <f>IF(B101="","",VLOOKUP(AD101,Varsayımlar!$B:$Q,14,0))</f>
        <v/>
      </c>
      <c r="X101" s="11"/>
      <c r="Y101" s="11"/>
      <c r="Z101" s="11"/>
      <c r="AA101" s="50" t="str">
        <f>IF(B101="","",VLOOKUP(AD101,Varsayımlar!$B:$Q,15,0))</f>
        <v/>
      </c>
      <c r="AB101" s="50" t="str">
        <f>IF(B101="","",VLOOKUP(AD101,Varsayımlar!$B:$Q,16,0))</f>
        <v/>
      </c>
      <c r="AC101" s="50" t="str">
        <f>IF(B101="","",VLOOKUP(Sayfa2!AD101,Varsayımlar!B:S,18,0))</f>
        <v/>
      </c>
      <c r="AD101" s="50" t="str">
        <f t="shared" si="3"/>
        <v/>
      </c>
    </row>
    <row r="102" spans="1:30" x14ac:dyDescent="0.25">
      <c r="A102" s="11"/>
      <c r="B102" s="11"/>
      <c r="C102" s="46" t="str">
        <f>IF(B102="","",VLOOKUP(AD102,Varsayımlar!$B:$Q,3,0))</f>
        <v/>
      </c>
      <c r="D102" s="46"/>
      <c r="E102" s="46"/>
      <c r="F102" s="11"/>
      <c r="G102" s="11"/>
      <c r="H102" s="11" t="str">
        <f>IF(B102="","",VLOOKUP(AD102,Varsayımlar!$B:$Q,5,0))</f>
        <v/>
      </c>
      <c r="I102" s="11" t="str">
        <f>IF(B102="","",VLOOKUP(AD102,Varsayımlar!B:T,19,0))</f>
        <v/>
      </c>
      <c r="J102" s="11" t="str">
        <f>IF(B102="","",VLOOKUP(AD102,Varsayımlar!$B:$Q,6,0))</f>
        <v/>
      </c>
      <c r="K102" s="11"/>
      <c r="L102" s="11"/>
      <c r="M102" s="11"/>
      <c r="N102" s="11"/>
      <c r="O102" s="11"/>
      <c r="P102" s="11" t="str">
        <f>IF(B102="","",VLOOKUP(AD102,Varsayımlar!$B:$Q,7,0)*K102)</f>
        <v/>
      </c>
      <c r="Q102" s="11" t="str">
        <f>IF(B102="","",VLOOKUP(AD102,Varsayımlar!$B:$Q,8,0))</f>
        <v/>
      </c>
      <c r="R102" s="11" t="str">
        <f>IF(B102="","",VLOOKUP(AD102,Varsayımlar!$B:$Q,9,0))</f>
        <v/>
      </c>
      <c r="S102" s="11" t="str">
        <f>IF(B102="","",VLOOKUP(AD102,Varsayımlar!$B:$Q,10,0))</f>
        <v/>
      </c>
      <c r="T102" s="11" t="str">
        <f>IF(B102="","",VLOOKUP(AD102,Varsayımlar!$B:$Q,11,0))</f>
        <v/>
      </c>
      <c r="U102" s="11" t="str">
        <f>IF(B102="","",VLOOKUP(AD102,Varsayımlar!$B:$Q,12,0))</f>
        <v/>
      </c>
      <c r="V102" s="11" t="str">
        <f>IF(B102="","",VLOOKUP(AD102,Varsayımlar!$B:$Q,13,0))</f>
        <v/>
      </c>
      <c r="W102" s="11" t="str">
        <f>IF(B102="","",VLOOKUP(AD102,Varsayımlar!$B:$Q,14,0))</f>
        <v/>
      </c>
      <c r="X102" s="11"/>
      <c r="Y102" s="11"/>
      <c r="Z102" s="11"/>
      <c r="AA102" s="11" t="str">
        <f>IF(B102="","",VLOOKUP(AD102,Varsayımlar!$B:$Q,15,0))</f>
        <v/>
      </c>
      <c r="AB102" s="11" t="str">
        <f>IF(B102="","",VLOOKUP(AD102,Varsayımlar!$B:$Q,16,0))</f>
        <v/>
      </c>
      <c r="AC102" s="11" t="str">
        <f>IF(B102="","",VLOOKUP(Sayfa2!AD102,Varsayımlar!B:S,18,0))</f>
        <v/>
      </c>
      <c r="AD102" s="11" t="str">
        <f t="shared" si="3"/>
        <v/>
      </c>
    </row>
    <row r="103" spans="1:30" x14ac:dyDescent="0.25">
      <c r="A103" s="11"/>
      <c r="B103" s="48"/>
      <c r="C103" s="49" t="str">
        <f>IF(B103="","",VLOOKUP(AD103,Varsayımlar!$B:$Q,3,0))</f>
        <v/>
      </c>
      <c r="D103" s="49"/>
      <c r="E103" s="46"/>
      <c r="F103" s="11"/>
      <c r="G103" s="11"/>
      <c r="H103" s="50" t="str">
        <f>IF(B103="","",VLOOKUP(AD103,Varsayımlar!$B:$Q,5,0))</f>
        <v/>
      </c>
      <c r="I103" s="50" t="str">
        <f>IF(B103="","",VLOOKUP(AD103,Varsayımlar!B:T,19,0))</f>
        <v/>
      </c>
      <c r="J103" s="50" t="str">
        <f>IF(B103="","",VLOOKUP(AD103,Varsayımlar!$B:$Q,6,0))</f>
        <v/>
      </c>
      <c r="K103" s="11"/>
      <c r="L103" s="11"/>
      <c r="M103" s="11"/>
      <c r="N103" s="11"/>
      <c r="O103" s="11"/>
      <c r="P103" s="50" t="str">
        <f>IF(B103="","",VLOOKUP(AD103,Varsayımlar!$B:$Q,7,0)*K103)</f>
        <v/>
      </c>
      <c r="Q103" s="50" t="str">
        <f>IF(B103="","",VLOOKUP(AD103,Varsayımlar!$B:$Q,8,0))</f>
        <v/>
      </c>
      <c r="R103" s="50" t="str">
        <f>IF(B103="","",VLOOKUP(AD103,Varsayımlar!$B:$Q,9,0))</f>
        <v/>
      </c>
      <c r="S103" s="50" t="str">
        <f>IF(B103="","",VLOOKUP(AD103,Varsayımlar!$B:$Q,10,0))</f>
        <v/>
      </c>
      <c r="T103" s="50" t="str">
        <f>IF(B103="","",VLOOKUP(AD103,Varsayımlar!$B:$Q,11,0))</f>
        <v/>
      </c>
      <c r="U103" s="50" t="str">
        <f>IF(B103="","",VLOOKUP(AD103,Varsayımlar!$B:$Q,12,0))</f>
        <v/>
      </c>
      <c r="V103" s="50" t="str">
        <f>IF(B103="","",VLOOKUP(AD103,Varsayımlar!$B:$Q,13,0))</f>
        <v/>
      </c>
      <c r="W103" s="50" t="str">
        <f>IF(B103="","",VLOOKUP(AD103,Varsayımlar!$B:$Q,14,0))</f>
        <v/>
      </c>
      <c r="X103" s="11"/>
      <c r="Y103" s="11"/>
      <c r="Z103" s="11"/>
      <c r="AA103" s="50" t="str">
        <f>IF(B103="","",VLOOKUP(AD103,Varsayımlar!$B:$Q,15,0))</f>
        <v/>
      </c>
      <c r="AB103" s="50" t="str">
        <f>IF(B103="","",VLOOKUP(AD103,Varsayımlar!$B:$Q,16,0))</f>
        <v/>
      </c>
      <c r="AC103" s="50" t="str">
        <f>IF(B103="","",VLOOKUP(Sayfa2!AD103,Varsayımlar!B:S,18,0))</f>
        <v/>
      </c>
      <c r="AD103" s="50" t="str">
        <f t="shared" si="3"/>
        <v/>
      </c>
    </row>
    <row r="104" spans="1:30" x14ac:dyDescent="0.25">
      <c r="A104" s="11"/>
      <c r="B104" s="11"/>
      <c r="C104" s="46" t="str">
        <f>IF(B104="","",VLOOKUP(AD104,Varsayımlar!$B:$Q,3,0))</f>
        <v/>
      </c>
      <c r="D104" s="46"/>
      <c r="E104" s="46"/>
      <c r="F104" s="11"/>
      <c r="G104" s="11"/>
      <c r="H104" s="11" t="str">
        <f>IF(B104="","",VLOOKUP(AD104,Varsayımlar!$B:$Q,5,0))</f>
        <v/>
      </c>
      <c r="I104" s="11" t="str">
        <f>IF(B104="","",VLOOKUP(AD104,Varsayımlar!B:T,19,0))</f>
        <v/>
      </c>
      <c r="J104" s="11" t="str">
        <f>IF(B104="","",VLOOKUP(AD104,Varsayımlar!$B:$Q,6,0))</f>
        <v/>
      </c>
      <c r="K104" s="11"/>
      <c r="L104" s="11"/>
      <c r="M104" s="11"/>
      <c r="N104" s="11"/>
      <c r="O104" s="11"/>
      <c r="P104" s="11" t="str">
        <f>IF(B104="","",VLOOKUP(AD104,Varsayımlar!$B:$Q,7,0)*K104)</f>
        <v/>
      </c>
      <c r="Q104" s="11" t="str">
        <f>IF(B104="","",VLOOKUP(AD104,Varsayımlar!$B:$Q,8,0))</f>
        <v/>
      </c>
      <c r="R104" s="11" t="str">
        <f>IF(B104="","",VLOOKUP(AD104,Varsayımlar!$B:$Q,9,0))</f>
        <v/>
      </c>
      <c r="S104" s="11" t="str">
        <f>IF(B104="","",VLOOKUP(AD104,Varsayımlar!$B:$Q,10,0))</f>
        <v/>
      </c>
      <c r="T104" s="11" t="str">
        <f>IF(B104="","",VLOOKUP(AD104,Varsayımlar!$B:$Q,11,0))</f>
        <v/>
      </c>
      <c r="U104" s="11" t="str">
        <f>IF(B104="","",VLOOKUP(AD104,Varsayımlar!$B:$Q,12,0))</f>
        <v/>
      </c>
      <c r="V104" s="11" t="str">
        <f>IF(B104="","",VLOOKUP(AD104,Varsayımlar!$B:$Q,13,0))</f>
        <v/>
      </c>
      <c r="W104" s="11" t="str">
        <f>IF(B104="","",VLOOKUP(AD104,Varsayımlar!$B:$Q,14,0))</f>
        <v/>
      </c>
      <c r="X104" s="11"/>
      <c r="Y104" s="11"/>
      <c r="Z104" s="11"/>
      <c r="AA104" s="11" t="str">
        <f>IF(B104="","",VLOOKUP(AD104,Varsayımlar!$B:$Q,15,0))</f>
        <v/>
      </c>
      <c r="AB104" s="11" t="str">
        <f>IF(B104="","",VLOOKUP(AD104,Varsayımlar!$B:$Q,16,0))</f>
        <v/>
      </c>
      <c r="AC104" s="11" t="str">
        <f>IF(B104="","",VLOOKUP(Sayfa2!AD104,Varsayımlar!B:S,18,0))</f>
        <v/>
      </c>
      <c r="AD104" s="11" t="str">
        <f t="shared" si="3"/>
        <v/>
      </c>
    </row>
    <row r="105" spans="1:30" x14ac:dyDescent="0.25">
      <c r="A105" s="11"/>
      <c r="B105" s="48"/>
      <c r="C105" s="49" t="str">
        <f>IF(B105="","",VLOOKUP(AD105,Varsayımlar!$B:$Q,3,0))</f>
        <v/>
      </c>
      <c r="D105" s="49"/>
      <c r="E105" s="46"/>
      <c r="F105" s="11"/>
      <c r="G105" s="11"/>
      <c r="H105" s="50" t="str">
        <f>IF(B105="","",VLOOKUP(AD105,Varsayımlar!$B:$Q,5,0))</f>
        <v/>
      </c>
      <c r="I105" s="50" t="str">
        <f>IF(B105="","",VLOOKUP(AD105,Varsayımlar!B:T,19,0))</f>
        <v/>
      </c>
      <c r="J105" s="50" t="str">
        <f>IF(B105="","",VLOOKUP(AD105,Varsayımlar!$B:$Q,6,0))</f>
        <v/>
      </c>
      <c r="K105" s="11"/>
      <c r="L105" s="11"/>
      <c r="M105" s="11"/>
      <c r="N105" s="11"/>
      <c r="O105" s="11"/>
      <c r="P105" s="50" t="str">
        <f>IF(B105="","",VLOOKUP(AD105,Varsayımlar!$B:$Q,7,0)*K105)</f>
        <v/>
      </c>
      <c r="Q105" s="50" t="str">
        <f>IF(B105="","",VLOOKUP(AD105,Varsayımlar!$B:$Q,8,0))</f>
        <v/>
      </c>
      <c r="R105" s="50" t="str">
        <f>IF(B105="","",VLOOKUP(AD105,Varsayımlar!$B:$Q,9,0))</f>
        <v/>
      </c>
      <c r="S105" s="50" t="str">
        <f>IF(B105="","",VLOOKUP(AD105,Varsayımlar!$B:$Q,10,0))</f>
        <v/>
      </c>
      <c r="T105" s="50" t="str">
        <f>IF(B105="","",VLOOKUP(AD105,Varsayımlar!$B:$Q,11,0))</f>
        <v/>
      </c>
      <c r="U105" s="50" t="str">
        <f>IF(B105="","",VLOOKUP(AD105,Varsayımlar!$B:$Q,12,0))</f>
        <v/>
      </c>
      <c r="V105" s="50" t="str">
        <f>IF(B105="","",VLOOKUP(AD105,Varsayımlar!$B:$Q,13,0))</f>
        <v/>
      </c>
      <c r="W105" s="50" t="str">
        <f>IF(B105="","",VLOOKUP(AD105,Varsayımlar!$B:$Q,14,0))</f>
        <v/>
      </c>
      <c r="X105" s="11"/>
      <c r="Y105" s="11"/>
      <c r="Z105" s="11"/>
      <c r="AA105" s="50" t="str">
        <f>IF(B105="","",VLOOKUP(AD105,Varsayımlar!$B:$Q,15,0))</f>
        <v/>
      </c>
      <c r="AB105" s="50" t="str">
        <f>IF(B105="","",VLOOKUP(AD105,Varsayımlar!$B:$Q,16,0))</f>
        <v/>
      </c>
      <c r="AC105" s="50" t="str">
        <f>IF(B105="","",VLOOKUP(Sayfa2!AD105,Varsayımlar!B:S,18,0))</f>
        <v/>
      </c>
      <c r="AD105" s="50" t="str">
        <f t="shared" si="3"/>
        <v/>
      </c>
    </row>
    <row r="106" spans="1:30" x14ac:dyDescent="0.25">
      <c r="A106" s="11"/>
      <c r="B106" s="11"/>
      <c r="C106" s="46" t="str">
        <f>IF(B106="","",VLOOKUP(AD106,Varsayımlar!$B:$Q,3,0))</f>
        <v/>
      </c>
      <c r="D106" s="46"/>
      <c r="E106" s="46"/>
      <c r="F106" s="11"/>
      <c r="G106" s="11"/>
      <c r="H106" s="11" t="str">
        <f>IF(B106="","",VLOOKUP(AD106,Varsayımlar!$B:$Q,5,0))</f>
        <v/>
      </c>
      <c r="I106" s="11" t="str">
        <f>IF(B106="","",VLOOKUP(AD106,Varsayımlar!B:T,19,0))</f>
        <v/>
      </c>
      <c r="J106" s="11" t="str">
        <f>IF(B106="","",VLOOKUP(AD106,Varsayımlar!$B:$Q,6,0))</f>
        <v/>
      </c>
      <c r="K106" s="11"/>
      <c r="L106" s="11"/>
      <c r="M106" s="11"/>
      <c r="N106" s="11"/>
      <c r="O106" s="11"/>
      <c r="P106" s="11" t="str">
        <f>IF(B106="","",VLOOKUP(AD106,Varsayımlar!$B:$Q,7,0)*K106)</f>
        <v/>
      </c>
      <c r="Q106" s="11" t="str">
        <f>IF(B106="","",VLOOKUP(AD106,Varsayımlar!$B:$Q,8,0))</f>
        <v/>
      </c>
      <c r="R106" s="11" t="str">
        <f>IF(B106="","",VLOOKUP(AD106,Varsayımlar!$B:$Q,9,0))</f>
        <v/>
      </c>
      <c r="S106" s="11" t="str">
        <f>IF(B106="","",VLOOKUP(AD106,Varsayımlar!$B:$Q,10,0))</f>
        <v/>
      </c>
      <c r="T106" s="11" t="str">
        <f>IF(B106="","",VLOOKUP(AD106,Varsayımlar!$B:$Q,11,0))</f>
        <v/>
      </c>
      <c r="U106" s="11" t="str">
        <f>IF(B106="","",VLOOKUP(AD106,Varsayımlar!$B:$Q,12,0))</f>
        <v/>
      </c>
      <c r="V106" s="11" t="str">
        <f>IF(B106="","",VLOOKUP(AD106,Varsayımlar!$B:$Q,13,0))</f>
        <v/>
      </c>
      <c r="W106" s="11" t="str">
        <f>IF(B106="","",VLOOKUP(AD106,Varsayımlar!$B:$Q,14,0))</f>
        <v/>
      </c>
      <c r="X106" s="11"/>
      <c r="Y106" s="11"/>
      <c r="Z106" s="11"/>
      <c r="AA106" s="11" t="str">
        <f>IF(B106="","",VLOOKUP(AD106,Varsayımlar!$B:$Q,15,0))</f>
        <v/>
      </c>
      <c r="AB106" s="11" t="str">
        <f>IF(B106="","",VLOOKUP(AD106,Varsayımlar!$B:$Q,16,0))</f>
        <v/>
      </c>
      <c r="AC106" s="11" t="str">
        <f>IF(B106="","",VLOOKUP(Sayfa2!AD106,Varsayımlar!B:S,18,0))</f>
        <v/>
      </c>
      <c r="AD106" s="11" t="str">
        <f t="shared" si="3"/>
        <v/>
      </c>
    </row>
    <row r="107" spans="1:30" x14ac:dyDescent="0.25">
      <c r="A107" s="11"/>
      <c r="B107" s="48"/>
      <c r="C107" s="49" t="str">
        <f>IF(B107="","",VLOOKUP(AD107,Varsayımlar!$B:$Q,3,0))</f>
        <v/>
      </c>
      <c r="D107" s="49"/>
      <c r="E107" s="46"/>
      <c r="F107" s="11"/>
      <c r="G107" s="11"/>
      <c r="H107" s="50" t="str">
        <f>IF(B107="","",VLOOKUP(AD107,Varsayımlar!$B:$Q,5,0))</f>
        <v/>
      </c>
      <c r="I107" s="50" t="str">
        <f>IF(B107="","",VLOOKUP(AD107,Varsayımlar!B:T,19,0))</f>
        <v/>
      </c>
      <c r="J107" s="50" t="str">
        <f>IF(B107="","",VLOOKUP(AD107,Varsayımlar!$B:$Q,6,0))</f>
        <v/>
      </c>
      <c r="K107" s="11"/>
      <c r="L107" s="11"/>
      <c r="M107" s="11"/>
      <c r="N107" s="11"/>
      <c r="O107" s="11"/>
      <c r="P107" s="50" t="str">
        <f>IF(B107="","",VLOOKUP(AD107,Varsayımlar!$B:$Q,7,0)*K107)</f>
        <v/>
      </c>
      <c r="Q107" s="50" t="str">
        <f>IF(B107="","",VLOOKUP(AD107,Varsayımlar!$B:$Q,8,0))</f>
        <v/>
      </c>
      <c r="R107" s="50" t="str">
        <f>IF(B107="","",VLOOKUP(AD107,Varsayımlar!$B:$Q,9,0))</f>
        <v/>
      </c>
      <c r="S107" s="50" t="str">
        <f>IF(B107="","",VLOOKUP(AD107,Varsayımlar!$B:$Q,10,0))</f>
        <v/>
      </c>
      <c r="T107" s="50" t="str">
        <f>IF(B107="","",VLOOKUP(AD107,Varsayımlar!$B:$Q,11,0))</f>
        <v/>
      </c>
      <c r="U107" s="50" t="str">
        <f>IF(B107="","",VLOOKUP(AD107,Varsayımlar!$B:$Q,12,0))</f>
        <v/>
      </c>
      <c r="V107" s="50" t="str">
        <f>IF(B107="","",VLOOKUP(AD107,Varsayımlar!$B:$Q,13,0))</f>
        <v/>
      </c>
      <c r="W107" s="50" t="str">
        <f>IF(B107="","",VLOOKUP(AD107,Varsayımlar!$B:$Q,14,0))</f>
        <v/>
      </c>
      <c r="X107" s="11"/>
      <c r="Y107" s="11"/>
      <c r="Z107" s="11"/>
      <c r="AA107" s="50" t="str">
        <f>IF(B107="","",VLOOKUP(AD107,Varsayımlar!$B:$Q,15,0))</f>
        <v/>
      </c>
      <c r="AB107" s="50" t="str">
        <f>IF(B107="","",VLOOKUP(AD107,Varsayımlar!$B:$Q,16,0))</f>
        <v/>
      </c>
      <c r="AC107" s="50" t="str">
        <f>IF(B107="","",VLOOKUP(Sayfa2!AD107,Varsayımlar!B:S,18,0))</f>
        <v/>
      </c>
      <c r="AD107" s="50" t="str">
        <f t="shared" si="3"/>
        <v/>
      </c>
    </row>
    <row r="108" spans="1:30" x14ac:dyDescent="0.25">
      <c r="A108" s="11"/>
      <c r="B108" s="11"/>
      <c r="C108" s="46" t="str">
        <f>IF(B108="","",VLOOKUP(AD108,Varsayımlar!$B:$Q,3,0))</f>
        <v/>
      </c>
      <c r="D108" s="46"/>
      <c r="E108" s="46"/>
      <c r="F108" s="11"/>
      <c r="G108" s="11"/>
      <c r="H108" s="11" t="str">
        <f>IF(B108="","",VLOOKUP(AD108,Varsayımlar!$B:$Q,5,0))</f>
        <v/>
      </c>
      <c r="I108" s="11" t="str">
        <f>IF(B108="","",VLOOKUP(AD108,Varsayımlar!B:T,19,0))</f>
        <v/>
      </c>
      <c r="J108" s="11" t="str">
        <f>IF(B108="","",VLOOKUP(AD108,Varsayımlar!$B:$Q,6,0))</f>
        <v/>
      </c>
      <c r="K108" s="11"/>
      <c r="L108" s="11"/>
      <c r="M108" s="11"/>
      <c r="N108" s="11"/>
      <c r="O108" s="11"/>
      <c r="P108" s="11" t="str">
        <f>IF(B108="","",VLOOKUP(AD108,Varsayımlar!$B:$Q,7,0)*K108)</f>
        <v/>
      </c>
      <c r="Q108" s="11" t="str">
        <f>IF(B108="","",VLOOKUP(AD108,Varsayımlar!$B:$Q,8,0))</f>
        <v/>
      </c>
      <c r="R108" s="11" t="str">
        <f>IF(B108="","",VLOOKUP(AD108,Varsayımlar!$B:$Q,9,0))</f>
        <v/>
      </c>
      <c r="S108" s="11" t="str">
        <f>IF(B108="","",VLOOKUP(AD108,Varsayımlar!$B:$Q,10,0))</f>
        <v/>
      </c>
      <c r="T108" s="11" t="str">
        <f>IF(B108="","",VLOOKUP(AD108,Varsayımlar!$B:$Q,11,0))</f>
        <v/>
      </c>
      <c r="U108" s="11" t="str">
        <f>IF(B108="","",VLOOKUP(AD108,Varsayımlar!$B:$Q,12,0))</f>
        <v/>
      </c>
      <c r="V108" s="11" t="str">
        <f>IF(B108="","",VLOOKUP(AD108,Varsayımlar!$B:$Q,13,0))</f>
        <v/>
      </c>
      <c r="W108" s="11" t="str">
        <f>IF(B108="","",VLOOKUP(AD108,Varsayımlar!$B:$Q,14,0))</f>
        <v/>
      </c>
      <c r="X108" s="11"/>
      <c r="Y108" s="11"/>
      <c r="Z108" s="11"/>
      <c r="AA108" s="11" t="str">
        <f>IF(B108="","",VLOOKUP(AD108,Varsayımlar!$B:$Q,15,0))</f>
        <v/>
      </c>
      <c r="AB108" s="11" t="str">
        <f>IF(B108="","",VLOOKUP(AD108,Varsayımlar!$B:$Q,16,0))</f>
        <v/>
      </c>
      <c r="AC108" s="11" t="str">
        <f>IF(B108="","",VLOOKUP(Sayfa2!AD108,Varsayımlar!B:S,18,0))</f>
        <v/>
      </c>
      <c r="AD108" s="11" t="str">
        <f t="shared" si="3"/>
        <v/>
      </c>
    </row>
    <row r="109" spans="1:30" x14ac:dyDescent="0.25">
      <c r="A109" s="11"/>
      <c r="B109" s="48"/>
      <c r="C109" s="49" t="str">
        <f>IF(B109="","",VLOOKUP(AD109,Varsayımlar!$B:$Q,3,0))</f>
        <v/>
      </c>
      <c r="D109" s="49"/>
      <c r="E109" s="46"/>
      <c r="F109" s="11"/>
      <c r="G109" s="11"/>
      <c r="H109" s="50" t="str">
        <f>IF(B109="","",VLOOKUP(AD109,Varsayımlar!$B:$Q,5,0))</f>
        <v/>
      </c>
      <c r="I109" s="50" t="str">
        <f>IF(B109="","",VLOOKUP(AD109,Varsayımlar!B:T,19,0))</f>
        <v/>
      </c>
      <c r="J109" s="50" t="str">
        <f>IF(B109="","",VLOOKUP(AD109,Varsayımlar!$B:$Q,6,0))</f>
        <v/>
      </c>
      <c r="K109" s="11"/>
      <c r="L109" s="11"/>
      <c r="M109" s="11"/>
      <c r="N109" s="11"/>
      <c r="O109" s="11"/>
      <c r="P109" s="50" t="str">
        <f>IF(B109="","",VLOOKUP(AD109,Varsayımlar!$B:$Q,7,0)*K109)</f>
        <v/>
      </c>
      <c r="Q109" s="50" t="str">
        <f>IF(B109="","",VLOOKUP(AD109,Varsayımlar!$B:$Q,8,0))</f>
        <v/>
      </c>
      <c r="R109" s="50" t="str">
        <f>IF(B109="","",VLOOKUP(AD109,Varsayımlar!$B:$Q,9,0))</f>
        <v/>
      </c>
      <c r="S109" s="50" t="str">
        <f>IF(B109="","",VLOOKUP(AD109,Varsayımlar!$B:$Q,10,0))</f>
        <v/>
      </c>
      <c r="T109" s="50" t="str">
        <f>IF(B109="","",VLOOKUP(AD109,Varsayımlar!$B:$Q,11,0))</f>
        <v/>
      </c>
      <c r="U109" s="50" t="str">
        <f>IF(B109="","",VLOOKUP(AD109,Varsayımlar!$B:$Q,12,0))</f>
        <v/>
      </c>
      <c r="V109" s="50" t="str">
        <f>IF(B109="","",VLOOKUP(AD109,Varsayımlar!$B:$Q,13,0))</f>
        <v/>
      </c>
      <c r="W109" s="50" t="str">
        <f>IF(B109="","",VLOOKUP(AD109,Varsayımlar!$B:$Q,14,0))</f>
        <v/>
      </c>
      <c r="X109" s="11"/>
      <c r="Y109" s="11"/>
      <c r="Z109" s="11"/>
      <c r="AA109" s="50" t="str">
        <f>IF(B109="","",VLOOKUP(AD109,Varsayımlar!$B:$Q,15,0))</f>
        <v/>
      </c>
      <c r="AB109" s="50" t="str">
        <f>IF(B109="","",VLOOKUP(AD109,Varsayımlar!$B:$Q,16,0))</f>
        <v/>
      </c>
      <c r="AC109" s="50" t="str">
        <f>IF(B109="","",VLOOKUP(Sayfa2!AD109,Varsayımlar!B:S,18,0))</f>
        <v/>
      </c>
      <c r="AD109" s="50" t="str">
        <f t="shared" si="3"/>
        <v/>
      </c>
    </row>
    <row r="110" spans="1:30" x14ac:dyDescent="0.25">
      <c r="A110" s="11"/>
      <c r="B110" s="11"/>
      <c r="C110" s="46" t="str">
        <f>IF(B110="","",VLOOKUP(AD110,Varsayımlar!$B:$Q,3,0))</f>
        <v/>
      </c>
      <c r="D110" s="46"/>
      <c r="E110" s="46"/>
      <c r="F110" s="11"/>
      <c r="G110" s="11"/>
      <c r="H110" s="11" t="str">
        <f>IF(B110="","",VLOOKUP(AD110,Varsayımlar!$B:$Q,5,0))</f>
        <v/>
      </c>
      <c r="I110" s="11" t="str">
        <f>IF(B110="","",VLOOKUP(AD110,Varsayımlar!B:T,19,0))</f>
        <v/>
      </c>
      <c r="J110" s="11" t="str">
        <f>IF(B110="","",VLOOKUP(AD110,Varsayımlar!$B:$Q,6,0))</f>
        <v/>
      </c>
      <c r="K110" s="11"/>
      <c r="L110" s="11"/>
      <c r="M110" s="11"/>
      <c r="N110" s="11"/>
      <c r="O110" s="11"/>
      <c r="P110" s="11" t="str">
        <f>IF(B110="","",VLOOKUP(AD110,Varsayımlar!$B:$Q,7,0)*K110)</f>
        <v/>
      </c>
      <c r="Q110" s="11" t="str">
        <f>IF(B110="","",VLOOKUP(AD110,Varsayımlar!$B:$Q,8,0))</f>
        <v/>
      </c>
      <c r="R110" s="11" t="str">
        <f>IF(B110="","",VLOOKUP(AD110,Varsayımlar!$B:$Q,9,0))</f>
        <v/>
      </c>
      <c r="S110" s="11" t="str">
        <f>IF(B110="","",VLOOKUP(AD110,Varsayımlar!$B:$Q,10,0))</f>
        <v/>
      </c>
      <c r="T110" s="11" t="str">
        <f>IF(B110="","",VLOOKUP(AD110,Varsayımlar!$B:$Q,11,0))</f>
        <v/>
      </c>
      <c r="U110" s="11" t="str">
        <f>IF(B110="","",VLOOKUP(AD110,Varsayımlar!$B:$Q,12,0))</f>
        <v/>
      </c>
      <c r="V110" s="11" t="str">
        <f>IF(B110="","",VLOOKUP(AD110,Varsayımlar!$B:$Q,13,0))</f>
        <v/>
      </c>
      <c r="W110" s="11" t="str">
        <f>IF(B110="","",VLOOKUP(AD110,Varsayımlar!$B:$Q,14,0))</f>
        <v/>
      </c>
      <c r="X110" s="11"/>
      <c r="Y110" s="11"/>
      <c r="Z110" s="11"/>
      <c r="AA110" s="11" t="str">
        <f>IF(B110="","",VLOOKUP(AD110,Varsayımlar!$B:$Q,15,0))</f>
        <v/>
      </c>
      <c r="AB110" s="11" t="str">
        <f>IF(B110="","",VLOOKUP(AD110,Varsayımlar!$B:$Q,16,0))</f>
        <v/>
      </c>
      <c r="AC110" s="11" t="str">
        <f>IF(B110="","",VLOOKUP(Sayfa2!AD110,Varsayımlar!B:S,18,0))</f>
        <v/>
      </c>
      <c r="AD110" s="11" t="str">
        <f t="shared" si="3"/>
        <v/>
      </c>
    </row>
    <row r="111" spans="1:30" x14ac:dyDescent="0.25">
      <c r="A111" s="11"/>
      <c r="B111" s="48"/>
      <c r="C111" s="49" t="str">
        <f>IF(B111="","",VLOOKUP(AD111,Varsayımlar!$B:$Q,3,0))</f>
        <v/>
      </c>
      <c r="D111" s="49"/>
      <c r="E111" s="46"/>
      <c r="F111" s="11"/>
      <c r="G111" s="11"/>
      <c r="H111" s="50" t="str">
        <f>IF(B111="","",VLOOKUP(AD111,Varsayımlar!$B:$Q,5,0))</f>
        <v/>
      </c>
      <c r="I111" s="50" t="str">
        <f>IF(B111="","",VLOOKUP(AD111,Varsayımlar!B:T,19,0))</f>
        <v/>
      </c>
      <c r="J111" s="50" t="str">
        <f>IF(B111="","",VLOOKUP(AD111,Varsayımlar!$B:$Q,6,0))</f>
        <v/>
      </c>
      <c r="K111" s="11"/>
      <c r="L111" s="11"/>
      <c r="M111" s="11"/>
      <c r="N111" s="11"/>
      <c r="O111" s="11"/>
      <c r="P111" s="50" t="str">
        <f>IF(B111="","",VLOOKUP(AD111,Varsayımlar!$B:$Q,7,0)*K111)</f>
        <v/>
      </c>
      <c r="Q111" s="50" t="str">
        <f>IF(B111="","",VLOOKUP(AD111,Varsayımlar!$B:$Q,8,0))</f>
        <v/>
      </c>
      <c r="R111" s="50" t="str">
        <f>IF(B111="","",VLOOKUP(AD111,Varsayımlar!$B:$Q,9,0))</f>
        <v/>
      </c>
      <c r="S111" s="50" t="str">
        <f>IF(B111="","",VLOOKUP(AD111,Varsayımlar!$B:$Q,10,0))</f>
        <v/>
      </c>
      <c r="T111" s="50" t="str">
        <f>IF(B111="","",VLOOKUP(AD111,Varsayımlar!$B:$Q,11,0))</f>
        <v/>
      </c>
      <c r="U111" s="50" t="str">
        <f>IF(B111="","",VLOOKUP(AD111,Varsayımlar!$B:$Q,12,0))</f>
        <v/>
      </c>
      <c r="V111" s="50" t="str">
        <f>IF(B111="","",VLOOKUP(AD111,Varsayımlar!$B:$Q,13,0))</f>
        <v/>
      </c>
      <c r="W111" s="50" t="str">
        <f>IF(B111="","",VLOOKUP(AD111,Varsayımlar!$B:$Q,14,0))</f>
        <v/>
      </c>
      <c r="X111" s="11"/>
      <c r="Y111" s="11"/>
      <c r="Z111" s="11"/>
      <c r="AA111" s="50" t="str">
        <f>IF(B111="","",VLOOKUP(AD111,Varsayımlar!$B:$Q,15,0))</f>
        <v/>
      </c>
      <c r="AB111" s="50" t="str">
        <f>IF(B111="","",VLOOKUP(AD111,Varsayımlar!$B:$Q,16,0))</f>
        <v/>
      </c>
      <c r="AC111" s="50" t="str">
        <f>IF(B111="","",VLOOKUP(Sayfa2!AD111,Varsayımlar!B:S,18,0))</f>
        <v/>
      </c>
      <c r="AD111" s="50" t="str">
        <f t="shared" si="3"/>
        <v/>
      </c>
    </row>
    <row r="112" spans="1:30" x14ac:dyDescent="0.25">
      <c r="A112" s="11"/>
      <c r="B112" s="11"/>
      <c r="C112" s="46" t="str">
        <f>IF(B112="","",VLOOKUP(AD112,Varsayımlar!$B:$Q,3,0))</f>
        <v/>
      </c>
      <c r="D112" s="46"/>
      <c r="E112" s="46"/>
      <c r="F112" s="11"/>
      <c r="G112" s="11"/>
      <c r="H112" s="11" t="str">
        <f>IF(B112="","",VLOOKUP(AD112,Varsayımlar!$B:$Q,5,0))</f>
        <v/>
      </c>
      <c r="I112" s="11" t="str">
        <f>IF(B112="","",VLOOKUP(AD112,Varsayımlar!B:T,19,0))</f>
        <v/>
      </c>
      <c r="J112" s="11" t="str">
        <f>IF(B112="","",VLOOKUP(AD112,Varsayımlar!$B:$Q,6,0))</f>
        <v/>
      </c>
      <c r="K112" s="11"/>
      <c r="L112" s="11"/>
      <c r="M112" s="11"/>
      <c r="N112" s="11"/>
      <c r="O112" s="11"/>
      <c r="P112" s="11" t="str">
        <f>IF(B112="","",VLOOKUP(AD112,Varsayımlar!$B:$Q,7,0)*K112)</f>
        <v/>
      </c>
      <c r="Q112" s="11" t="str">
        <f>IF(B112="","",VLOOKUP(AD112,Varsayımlar!$B:$Q,8,0))</f>
        <v/>
      </c>
      <c r="R112" s="11" t="str">
        <f>IF(B112="","",VLOOKUP(AD112,Varsayımlar!$B:$Q,9,0))</f>
        <v/>
      </c>
      <c r="S112" s="11" t="str">
        <f>IF(B112="","",VLOOKUP(AD112,Varsayımlar!$B:$Q,10,0))</f>
        <v/>
      </c>
      <c r="T112" s="11" t="str">
        <f>IF(B112="","",VLOOKUP(AD112,Varsayımlar!$B:$Q,11,0))</f>
        <v/>
      </c>
      <c r="U112" s="11" t="str">
        <f>IF(B112="","",VLOOKUP(AD112,Varsayımlar!$B:$Q,12,0))</f>
        <v/>
      </c>
      <c r="V112" s="11" t="str">
        <f>IF(B112="","",VLOOKUP(AD112,Varsayımlar!$B:$Q,13,0))</f>
        <v/>
      </c>
      <c r="W112" s="11" t="str">
        <f>IF(B112="","",VLOOKUP(AD112,Varsayımlar!$B:$Q,14,0))</f>
        <v/>
      </c>
      <c r="X112" s="11"/>
      <c r="Y112" s="11"/>
      <c r="Z112" s="11"/>
      <c r="AA112" s="11" t="str">
        <f>IF(B112="","",VLOOKUP(AD112,Varsayımlar!$B:$Q,15,0))</f>
        <v/>
      </c>
      <c r="AB112" s="11" t="str">
        <f>IF(B112="","",VLOOKUP(AD112,Varsayımlar!$B:$Q,16,0))</f>
        <v/>
      </c>
      <c r="AC112" s="11" t="str">
        <f>IF(B112="","",VLOOKUP(Sayfa2!AD112,Varsayımlar!B:S,18,0))</f>
        <v/>
      </c>
      <c r="AD112" s="11" t="str">
        <f t="shared" si="3"/>
        <v/>
      </c>
    </row>
    <row r="113" spans="1:30" x14ac:dyDescent="0.25">
      <c r="A113" s="11"/>
      <c r="B113" s="48"/>
      <c r="C113" s="49" t="str">
        <f>IF(B113="","",VLOOKUP(AD113,Varsayımlar!$B:$Q,3,0))</f>
        <v/>
      </c>
      <c r="D113" s="49"/>
      <c r="E113" s="46"/>
      <c r="F113" s="11"/>
      <c r="G113" s="11"/>
      <c r="H113" s="50" t="str">
        <f>IF(B113="","",VLOOKUP(AD113,Varsayımlar!$B:$Q,5,0))</f>
        <v/>
      </c>
      <c r="I113" s="50" t="str">
        <f>IF(B113="","",VLOOKUP(AD113,Varsayımlar!B:T,19,0))</f>
        <v/>
      </c>
      <c r="J113" s="50" t="str">
        <f>IF(B113="","",VLOOKUP(AD113,Varsayımlar!$B:$Q,6,0))</f>
        <v/>
      </c>
      <c r="K113" s="11"/>
      <c r="L113" s="11"/>
      <c r="M113" s="11"/>
      <c r="N113" s="11"/>
      <c r="O113" s="11"/>
      <c r="P113" s="50" t="str">
        <f>IF(B113="","",VLOOKUP(AD113,Varsayımlar!$B:$Q,7,0)*K113)</f>
        <v/>
      </c>
      <c r="Q113" s="50" t="str">
        <f>IF(B113="","",VLOOKUP(AD113,Varsayımlar!$B:$Q,8,0))</f>
        <v/>
      </c>
      <c r="R113" s="50" t="str">
        <f>IF(B113="","",VLOOKUP(AD113,Varsayımlar!$B:$Q,9,0))</f>
        <v/>
      </c>
      <c r="S113" s="50" t="str">
        <f>IF(B113="","",VLOOKUP(AD113,Varsayımlar!$B:$Q,10,0))</f>
        <v/>
      </c>
      <c r="T113" s="50" t="str">
        <f>IF(B113="","",VLOOKUP(AD113,Varsayımlar!$B:$Q,11,0))</f>
        <v/>
      </c>
      <c r="U113" s="50" t="str">
        <f>IF(B113="","",VLOOKUP(AD113,Varsayımlar!$B:$Q,12,0))</f>
        <v/>
      </c>
      <c r="V113" s="50" t="str">
        <f>IF(B113="","",VLOOKUP(AD113,Varsayımlar!$B:$Q,13,0))</f>
        <v/>
      </c>
      <c r="W113" s="50" t="str">
        <f>IF(B113="","",VLOOKUP(AD113,Varsayımlar!$B:$Q,14,0))</f>
        <v/>
      </c>
      <c r="X113" s="11"/>
      <c r="Y113" s="11"/>
      <c r="Z113" s="11"/>
      <c r="AA113" s="50" t="str">
        <f>IF(B113="","",VLOOKUP(AD113,Varsayımlar!$B:$Q,15,0))</f>
        <v/>
      </c>
      <c r="AB113" s="50" t="str">
        <f>IF(B113="","",VLOOKUP(AD113,Varsayımlar!$B:$Q,16,0))</f>
        <v/>
      </c>
      <c r="AC113" s="50" t="str">
        <f>IF(B113="","",VLOOKUP(Sayfa2!AD113,Varsayımlar!B:S,18,0))</f>
        <v/>
      </c>
      <c r="AD113" s="50" t="str">
        <f t="shared" si="3"/>
        <v/>
      </c>
    </row>
    <row r="114" spans="1:30" x14ac:dyDescent="0.25">
      <c r="A114" s="11"/>
      <c r="B114" s="11"/>
      <c r="C114" s="46" t="str">
        <f>IF(B114="","",VLOOKUP(AD114,Varsayımlar!$B:$Q,3,0))</f>
        <v/>
      </c>
      <c r="D114" s="46"/>
      <c r="E114" s="46"/>
      <c r="F114" s="11"/>
      <c r="G114" s="11"/>
      <c r="H114" s="11" t="str">
        <f>IF(B114="","",VLOOKUP(AD114,Varsayımlar!$B:$Q,5,0))</f>
        <v/>
      </c>
      <c r="I114" s="11" t="str">
        <f>IF(B114="","",VLOOKUP(AD114,Varsayımlar!B:T,19,0))</f>
        <v/>
      </c>
      <c r="J114" s="11" t="str">
        <f>IF(B114="","",VLOOKUP(AD114,Varsayımlar!$B:$Q,6,0))</f>
        <v/>
      </c>
      <c r="K114" s="11"/>
      <c r="L114" s="11"/>
      <c r="M114" s="11"/>
      <c r="N114" s="11"/>
      <c r="O114" s="11"/>
      <c r="P114" s="11" t="str">
        <f>IF(B114="","",VLOOKUP(AD114,Varsayımlar!$B:$Q,7,0)*K114)</f>
        <v/>
      </c>
      <c r="Q114" s="11" t="str">
        <f>IF(B114="","",VLOOKUP(AD114,Varsayımlar!$B:$Q,8,0))</f>
        <v/>
      </c>
      <c r="R114" s="11" t="str">
        <f>IF(B114="","",VLOOKUP(AD114,Varsayımlar!$B:$Q,9,0))</f>
        <v/>
      </c>
      <c r="S114" s="11" t="str">
        <f>IF(B114="","",VLOOKUP(AD114,Varsayımlar!$B:$Q,10,0))</f>
        <v/>
      </c>
      <c r="T114" s="11" t="str">
        <f>IF(B114="","",VLOOKUP(AD114,Varsayımlar!$B:$Q,11,0))</f>
        <v/>
      </c>
      <c r="U114" s="11" t="str">
        <f>IF(B114="","",VLOOKUP(AD114,Varsayımlar!$B:$Q,12,0))</f>
        <v/>
      </c>
      <c r="V114" s="11" t="str">
        <f>IF(B114="","",VLOOKUP(AD114,Varsayımlar!$B:$Q,13,0))</f>
        <v/>
      </c>
      <c r="W114" s="11" t="str">
        <f>IF(B114="","",VLOOKUP(AD114,Varsayımlar!$B:$Q,14,0))</f>
        <v/>
      </c>
      <c r="X114" s="11"/>
      <c r="Y114" s="11"/>
      <c r="Z114" s="11"/>
      <c r="AA114" s="11" t="str">
        <f>IF(B114="","",VLOOKUP(AD114,Varsayımlar!$B:$Q,15,0))</f>
        <v/>
      </c>
      <c r="AB114" s="11" t="str">
        <f>IF(B114="","",VLOOKUP(AD114,Varsayımlar!$B:$Q,16,0))</f>
        <v/>
      </c>
      <c r="AC114" s="11" t="str">
        <f>IF(B114="","",VLOOKUP(Sayfa2!AD114,Varsayımlar!B:S,18,0))</f>
        <v/>
      </c>
      <c r="AD114" s="11" t="str">
        <f t="shared" si="3"/>
        <v/>
      </c>
    </row>
    <row r="115" spans="1:30" x14ac:dyDescent="0.25">
      <c r="A115" s="11"/>
      <c r="B115" s="48"/>
      <c r="C115" s="49" t="str">
        <f>IF(B115="","",VLOOKUP(AD115,Varsayımlar!$B:$Q,3,0))</f>
        <v/>
      </c>
      <c r="D115" s="49"/>
      <c r="E115" s="46"/>
      <c r="F115" s="11"/>
      <c r="G115" s="11"/>
      <c r="H115" s="50" t="str">
        <f>IF(B115="","",VLOOKUP(AD115,Varsayımlar!$B:$Q,5,0))</f>
        <v/>
      </c>
      <c r="I115" s="50" t="str">
        <f>IF(B115="","",VLOOKUP(AD115,Varsayımlar!B:T,19,0))</f>
        <v/>
      </c>
      <c r="J115" s="50" t="str">
        <f>IF(B115="","",VLOOKUP(AD115,Varsayımlar!$B:$Q,6,0))</f>
        <v/>
      </c>
      <c r="K115" s="11"/>
      <c r="L115" s="11"/>
      <c r="M115" s="11"/>
      <c r="N115" s="11"/>
      <c r="O115" s="11"/>
      <c r="P115" s="50" t="str">
        <f>IF(B115="","",VLOOKUP(AD115,Varsayımlar!$B:$Q,7,0)*K115)</f>
        <v/>
      </c>
      <c r="Q115" s="50" t="str">
        <f>IF(B115="","",VLOOKUP(AD115,Varsayımlar!$B:$Q,8,0))</f>
        <v/>
      </c>
      <c r="R115" s="50" t="str">
        <f>IF(B115="","",VLOOKUP(AD115,Varsayımlar!$B:$Q,9,0))</f>
        <v/>
      </c>
      <c r="S115" s="50" t="str">
        <f>IF(B115="","",VLOOKUP(AD115,Varsayımlar!$B:$Q,10,0))</f>
        <v/>
      </c>
      <c r="T115" s="50" t="str">
        <f>IF(B115="","",VLOOKUP(AD115,Varsayımlar!$B:$Q,11,0))</f>
        <v/>
      </c>
      <c r="U115" s="50" t="str">
        <f>IF(B115="","",VLOOKUP(AD115,Varsayımlar!$B:$Q,12,0))</f>
        <v/>
      </c>
      <c r="V115" s="50" t="str">
        <f>IF(B115="","",VLOOKUP(AD115,Varsayımlar!$B:$Q,13,0))</f>
        <v/>
      </c>
      <c r="W115" s="50" t="str">
        <f>IF(B115="","",VLOOKUP(AD115,Varsayımlar!$B:$Q,14,0))</f>
        <v/>
      </c>
      <c r="X115" s="11"/>
      <c r="Y115" s="11"/>
      <c r="Z115" s="11"/>
      <c r="AA115" s="50" t="str">
        <f>IF(B115="","",VLOOKUP(AD115,Varsayımlar!$B:$Q,15,0))</f>
        <v/>
      </c>
      <c r="AB115" s="50" t="str">
        <f>IF(B115="","",VLOOKUP(AD115,Varsayımlar!$B:$Q,16,0))</f>
        <v/>
      </c>
      <c r="AC115" s="50" t="str">
        <f>IF(B115="","",VLOOKUP(Sayfa2!AD115,Varsayımlar!B:S,18,0))</f>
        <v/>
      </c>
      <c r="AD115" s="50" t="str">
        <f t="shared" si="3"/>
        <v/>
      </c>
    </row>
    <row r="116" spans="1:30" x14ac:dyDescent="0.25">
      <c r="A116" s="11"/>
      <c r="B116" s="11"/>
      <c r="C116" s="46" t="str">
        <f>IF(B116="","",VLOOKUP(AD116,Varsayımlar!$B:$Q,3,0))</f>
        <v/>
      </c>
      <c r="D116" s="46"/>
      <c r="E116" s="46"/>
      <c r="F116" s="11"/>
      <c r="G116" s="11"/>
      <c r="H116" s="11" t="str">
        <f>IF(B116="","",VLOOKUP(AD116,Varsayımlar!$B:$Q,5,0))</f>
        <v/>
      </c>
      <c r="I116" s="11" t="str">
        <f>IF(B116="","",VLOOKUP(AD116,Varsayımlar!B:T,19,0))</f>
        <v/>
      </c>
      <c r="J116" s="11" t="str">
        <f>IF(B116="","",VLOOKUP(AD116,Varsayımlar!$B:$Q,6,0))</f>
        <v/>
      </c>
      <c r="K116" s="11"/>
      <c r="L116" s="11"/>
      <c r="M116" s="11"/>
      <c r="N116" s="11"/>
      <c r="O116" s="11"/>
      <c r="P116" s="11" t="str">
        <f>IF(B116="","",VLOOKUP(AD116,Varsayımlar!$B:$Q,7,0)*K116)</f>
        <v/>
      </c>
      <c r="Q116" s="11" t="str">
        <f>IF(B116="","",VLOOKUP(AD116,Varsayımlar!$B:$Q,8,0))</f>
        <v/>
      </c>
      <c r="R116" s="11" t="str">
        <f>IF(B116="","",VLOOKUP(AD116,Varsayımlar!$B:$Q,9,0))</f>
        <v/>
      </c>
      <c r="S116" s="11" t="str">
        <f>IF(B116="","",VLOOKUP(AD116,Varsayımlar!$B:$Q,10,0))</f>
        <v/>
      </c>
      <c r="T116" s="11" t="str">
        <f>IF(B116="","",VLOOKUP(AD116,Varsayımlar!$B:$Q,11,0))</f>
        <v/>
      </c>
      <c r="U116" s="11" t="str">
        <f>IF(B116="","",VLOOKUP(AD116,Varsayımlar!$B:$Q,12,0))</f>
        <v/>
      </c>
      <c r="V116" s="11" t="str">
        <f>IF(B116="","",VLOOKUP(AD116,Varsayımlar!$B:$Q,13,0))</f>
        <v/>
      </c>
      <c r="W116" s="11" t="str">
        <f>IF(B116="","",VLOOKUP(AD116,Varsayımlar!$B:$Q,14,0))</f>
        <v/>
      </c>
      <c r="X116" s="11"/>
      <c r="Y116" s="11"/>
      <c r="Z116" s="11"/>
      <c r="AA116" s="11" t="str">
        <f>IF(B116="","",VLOOKUP(AD116,Varsayımlar!$B:$Q,15,0))</f>
        <v/>
      </c>
      <c r="AB116" s="11" t="str">
        <f>IF(B116="","",VLOOKUP(AD116,Varsayımlar!$B:$Q,16,0))</f>
        <v/>
      </c>
      <c r="AC116" s="11" t="str">
        <f>IF(B116="","",VLOOKUP(Sayfa2!AD116,Varsayımlar!B:S,18,0))</f>
        <v/>
      </c>
      <c r="AD116" s="11" t="str">
        <f t="shared" si="3"/>
        <v/>
      </c>
    </row>
    <row r="117" spans="1:30" x14ac:dyDescent="0.25">
      <c r="A117" s="11"/>
      <c r="B117" s="48"/>
      <c r="C117" s="49" t="str">
        <f>IF(B117="","",VLOOKUP(AD117,Varsayımlar!$B:$Q,3,0))</f>
        <v/>
      </c>
      <c r="D117" s="49"/>
      <c r="E117" s="46"/>
      <c r="F117" s="11"/>
      <c r="G117" s="11"/>
      <c r="H117" s="50" t="str">
        <f>IF(B117="","",VLOOKUP(AD117,Varsayımlar!$B:$Q,5,0))</f>
        <v/>
      </c>
      <c r="I117" s="50" t="str">
        <f>IF(B117="","",VLOOKUP(AD117,Varsayımlar!B:T,19,0))</f>
        <v/>
      </c>
      <c r="J117" s="50" t="str">
        <f>IF(B117="","",VLOOKUP(AD117,Varsayımlar!$B:$Q,6,0))</f>
        <v/>
      </c>
      <c r="K117" s="11"/>
      <c r="L117" s="11"/>
      <c r="M117" s="11"/>
      <c r="N117" s="11"/>
      <c r="O117" s="11"/>
      <c r="P117" s="50" t="str">
        <f>IF(B117="","",VLOOKUP(AD117,Varsayımlar!$B:$Q,7,0)*K117)</f>
        <v/>
      </c>
      <c r="Q117" s="50" t="str">
        <f>IF(B117="","",VLOOKUP(AD117,Varsayımlar!$B:$Q,8,0))</f>
        <v/>
      </c>
      <c r="R117" s="50" t="str">
        <f>IF(B117="","",VLOOKUP(AD117,Varsayımlar!$B:$Q,9,0))</f>
        <v/>
      </c>
      <c r="S117" s="50" t="str">
        <f>IF(B117="","",VLOOKUP(AD117,Varsayımlar!$B:$Q,10,0))</f>
        <v/>
      </c>
      <c r="T117" s="50" t="str">
        <f>IF(B117="","",VLOOKUP(AD117,Varsayımlar!$B:$Q,11,0))</f>
        <v/>
      </c>
      <c r="U117" s="50" t="str">
        <f>IF(B117="","",VLOOKUP(AD117,Varsayımlar!$B:$Q,12,0))</f>
        <v/>
      </c>
      <c r="V117" s="50" t="str">
        <f>IF(B117="","",VLOOKUP(AD117,Varsayımlar!$B:$Q,13,0))</f>
        <v/>
      </c>
      <c r="W117" s="50" t="str">
        <f>IF(B117="","",VLOOKUP(AD117,Varsayımlar!$B:$Q,14,0))</f>
        <v/>
      </c>
      <c r="X117" s="11"/>
      <c r="Y117" s="11"/>
      <c r="Z117" s="11"/>
      <c r="AA117" s="50" t="str">
        <f>IF(B117="","",VLOOKUP(AD117,Varsayımlar!$B:$Q,15,0))</f>
        <v/>
      </c>
      <c r="AB117" s="50" t="str">
        <f>IF(B117="","",VLOOKUP(AD117,Varsayımlar!$B:$Q,16,0))</f>
        <v/>
      </c>
      <c r="AC117" s="50" t="str">
        <f>IF(B117="","",VLOOKUP(Sayfa2!AD117,Varsayımlar!B:S,18,0))</f>
        <v/>
      </c>
      <c r="AD117" s="50" t="str">
        <f t="shared" si="3"/>
        <v/>
      </c>
    </row>
    <row r="118" spans="1:30" x14ac:dyDescent="0.25">
      <c r="A118" s="11"/>
      <c r="B118" s="11"/>
      <c r="C118" s="46" t="str">
        <f>IF(B118="","",VLOOKUP(AD118,Varsayımlar!$B:$Q,3,0))</f>
        <v/>
      </c>
      <c r="D118" s="46"/>
      <c r="E118" s="46"/>
      <c r="F118" s="11"/>
      <c r="G118" s="11"/>
      <c r="H118" s="11" t="str">
        <f>IF(B118="","",VLOOKUP(AD118,Varsayımlar!$B:$Q,5,0))</f>
        <v/>
      </c>
      <c r="I118" s="11" t="str">
        <f>IF(B118="","",VLOOKUP(AD118,Varsayımlar!B:T,19,0))</f>
        <v/>
      </c>
      <c r="J118" s="11" t="str">
        <f>IF(B118="","",VLOOKUP(AD118,Varsayımlar!$B:$Q,6,0))</f>
        <v/>
      </c>
      <c r="K118" s="11"/>
      <c r="L118" s="11"/>
      <c r="M118" s="11"/>
      <c r="N118" s="11"/>
      <c r="O118" s="11"/>
      <c r="P118" s="11" t="str">
        <f>IF(B118="","",VLOOKUP(AD118,Varsayımlar!$B:$Q,7,0)*K118)</f>
        <v/>
      </c>
      <c r="Q118" s="11" t="str">
        <f>IF(B118="","",VLOOKUP(AD118,Varsayımlar!$B:$Q,8,0))</f>
        <v/>
      </c>
      <c r="R118" s="11" t="str">
        <f>IF(B118="","",VLOOKUP(AD118,Varsayımlar!$B:$Q,9,0))</f>
        <v/>
      </c>
      <c r="S118" s="11" t="str">
        <f>IF(B118="","",VLOOKUP(AD118,Varsayımlar!$B:$Q,10,0))</f>
        <v/>
      </c>
      <c r="T118" s="11" t="str">
        <f>IF(B118="","",VLOOKUP(AD118,Varsayımlar!$B:$Q,11,0))</f>
        <v/>
      </c>
      <c r="U118" s="11" t="str">
        <f>IF(B118="","",VLOOKUP(AD118,Varsayımlar!$B:$Q,12,0))</f>
        <v/>
      </c>
      <c r="V118" s="11" t="str">
        <f>IF(B118="","",VLOOKUP(AD118,Varsayımlar!$B:$Q,13,0))</f>
        <v/>
      </c>
      <c r="W118" s="11" t="str">
        <f>IF(B118="","",VLOOKUP(AD118,Varsayımlar!$B:$Q,14,0))</f>
        <v/>
      </c>
      <c r="X118" s="11"/>
      <c r="Y118" s="11"/>
      <c r="Z118" s="11"/>
      <c r="AA118" s="11" t="str">
        <f>IF(B118="","",VLOOKUP(AD118,Varsayımlar!$B:$Q,15,0))</f>
        <v/>
      </c>
      <c r="AB118" s="11" t="str">
        <f>IF(B118="","",VLOOKUP(AD118,Varsayımlar!$B:$Q,16,0))</f>
        <v/>
      </c>
      <c r="AC118" s="11" t="str">
        <f>IF(B118="","",VLOOKUP(Sayfa2!AD118,Varsayımlar!B:S,18,0))</f>
        <v/>
      </c>
      <c r="AD118" s="11" t="str">
        <f t="shared" si="3"/>
        <v/>
      </c>
    </row>
    <row r="119" spans="1:30" x14ac:dyDescent="0.25">
      <c r="A119" s="11"/>
      <c r="B119" s="48"/>
      <c r="C119" s="49" t="str">
        <f>IF(B119="","",VLOOKUP(AD119,Varsayımlar!$B:$Q,3,0))</f>
        <v/>
      </c>
      <c r="D119" s="49"/>
      <c r="E119" s="46"/>
      <c r="F119" s="11"/>
      <c r="G119" s="11"/>
      <c r="H119" s="50" t="str">
        <f>IF(B119="","",VLOOKUP(AD119,Varsayımlar!$B:$Q,5,0))</f>
        <v/>
      </c>
      <c r="I119" s="50" t="str">
        <f>IF(B119="","",VLOOKUP(AD119,Varsayımlar!B:T,19,0))</f>
        <v/>
      </c>
      <c r="J119" s="50" t="str">
        <f>IF(B119="","",VLOOKUP(AD119,Varsayımlar!$B:$Q,6,0))</f>
        <v/>
      </c>
      <c r="K119" s="11"/>
      <c r="L119" s="11"/>
      <c r="M119" s="11"/>
      <c r="N119" s="11"/>
      <c r="O119" s="11"/>
      <c r="P119" s="50" t="str">
        <f>IF(B119="","",VLOOKUP(AD119,Varsayımlar!$B:$Q,7,0)*K119)</f>
        <v/>
      </c>
      <c r="Q119" s="50" t="str">
        <f>IF(B119="","",VLOOKUP(AD119,Varsayımlar!$B:$Q,8,0))</f>
        <v/>
      </c>
      <c r="R119" s="50" t="str">
        <f>IF(B119="","",VLOOKUP(AD119,Varsayımlar!$B:$Q,9,0))</f>
        <v/>
      </c>
      <c r="S119" s="50" t="str">
        <f>IF(B119="","",VLOOKUP(AD119,Varsayımlar!$B:$Q,10,0))</f>
        <v/>
      </c>
      <c r="T119" s="50" t="str">
        <f>IF(B119="","",VLOOKUP(AD119,Varsayımlar!$B:$Q,11,0))</f>
        <v/>
      </c>
      <c r="U119" s="50" t="str">
        <f>IF(B119="","",VLOOKUP(AD119,Varsayımlar!$B:$Q,12,0))</f>
        <v/>
      </c>
      <c r="V119" s="50" t="str">
        <f>IF(B119="","",VLOOKUP(AD119,Varsayımlar!$B:$Q,13,0))</f>
        <v/>
      </c>
      <c r="W119" s="50" t="str">
        <f>IF(B119="","",VLOOKUP(AD119,Varsayımlar!$B:$Q,14,0))</f>
        <v/>
      </c>
      <c r="X119" s="11"/>
      <c r="Y119" s="11"/>
      <c r="Z119" s="11"/>
      <c r="AA119" s="50" t="str">
        <f>IF(B119="","",VLOOKUP(AD119,Varsayımlar!$B:$Q,15,0))</f>
        <v/>
      </c>
      <c r="AB119" s="50" t="str">
        <f>IF(B119="","",VLOOKUP(AD119,Varsayımlar!$B:$Q,16,0))</f>
        <v/>
      </c>
      <c r="AC119" s="50" t="str">
        <f>IF(B119="","",VLOOKUP(Sayfa2!AD119,Varsayımlar!B:S,18,0))</f>
        <v/>
      </c>
      <c r="AD119" s="50" t="str">
        <f t="shared" si="3"/>
        <v/>
      </c>
    </row>
    <row r="120" spans="1:30" x14ac:dyDescent="0.25">
      <c r="A120" s="11"/>
      <c r="B120" s="11"/>
      <c r="C120" s="46" t="str">
        <f>IF(B120="","",VLOOKUP(AD120,Varsayımlar!$B:$Q,3,0))</f>
        <v/>
      </c>
      <c r="D120" s="46"/>
      <c r="E120" s="46"/>
      <c r="F120" s="11"/>
      <c r="G120" s="11"/>
      <c r="H120" s="11" t="str">
        <f>IF(B120="","",VLOOKUP(AD120,Varsayımlar!$B:$Q,5,0))</f>
        <v/>
      </c>
      <c r="I120" s="11" t="str">
        <f>IF(B120="","",VLOOKUP(AD120,Varsayımlar!B:T,19,0))</f>
        <v/>
      </c>
      <c r="J120" s="11" t="str">
        <f>IF(B120="","",VLOOKUP(AD120,Varsayımlar!$B:$Q,6,0))</f>
        <v/>
      </c>
      <c r="K120" s="11"/>
      <c r="L120" s="11"/>
      <c r="M120" s="11"/>
      <c r="N120" s="11"/>
      <c r="O120" s="11"/>
      <c r="P120" s="11" t="str">
        <f>IF(B120="","",VLOOKUP(AD120,Varsayımlar!$B:$Q,7,0)*K120)</f>
        <v/>
      </c>
      <c r="Q120" s="11" t="str">
        <f>IF(B120="","",VLOOKUP(AD120,Varsayımlar!$B:$Q,8,0))</f>
        <v/>
      </c>
      <c r="R120" s="11" t="str">
        <f>IF(B120="","",VLOOKUP(AD120,Varsayımlar!$B:$Q,9,0))</f>
        <v/>
      </c>
      <c r="S120" s="11" t="str">
        <f>IF(B120="","",VLOOKUP(AD120,Varsayımlar!$B:$Q,10,0))</f>
        <v/>
      </c>
      <c r="T120" s="11" t="str">
        <f>IF(B120="","",VLOOKUP(AD120,Varsayımlar!$B:$Q,11,0))</f>
        <v/>
      </c>
      <c r="U120" s="11" t="str">
        <f>IF(B120="","",VLOOKUP(AD120,Varsayımlar!$B:$Q,12,0))</f>
        <v/>
      </c>
      <c r="V120" s="11" t="str">
        <f>IF(B120="","",VLOOKUP(AD120,Varsayımlar!$B:$Q,13,0))</f>
        <v/>
      </c>
      <c r="W120" s="11" t="str">
        <f>IF(B120="","",VLOOKUP(AD120,Varsayımlar!$B:$Q,14,0))</f>
        <v/>
      </c>
      <c r="X120" s="11"/>
      <c r="Y120" s="11"/>
      <c r="Z120" s="11"/>
      <c r="AA120" s="11" t="str">
        <f>IF(B120="","",VLOOKUP(AD120,Varsayımlar!$B:$Q,15,0))</f>
        <v/>
      </c>
      <c r="AB120" s="11" t="str">
        <f>IF(B120="","",VLOOKUP(AD120,Varsayımlar!$B:$Q,16,0))</f>
        <v/>
      </c>
      <c r="AC120" s="11" t="str">
        <f>IF(B120="","",VLOOKUP(Sayfa2!AD120,Varsayımlar!B:S,18,0))</f>
        <v/>
      </c>
      <c r="AD120" s="11" t="str">
        <f t="shared" si="3"/>
        <v/>
      </c>
    </row>
    <row r="121" spans="1:30" x14ac:dyDescent="0.25">
      <c r="B121" s="6"/>
      <c r="C121" s="7" t="str">
        <f>IF(B121="","",VLOOKUP(AD121,Varsayımlar!$B:$Q,3,0))</f>
        <v/>
      </c>
      <c r="D121" s="7"/>
      <c r="H121" s="5" t="str">
        <f>IF(B121="","",VLOOKUP(AD121,Varsayımlar!$B:$Q,5,0))</f>
        <v/>
      </c>
      <c r="I121" s="5"/>
      <c r="J121" s="5" t="str">
        <f>IF(B121="","",VLOOKUP(AD121,Varsayımlar!$B:$Q,6,0))</f>
        <v/>
      </c>
      <c r="P121" s="5" t="str">
        <f>IF(B121="","",VLOOKUP(AD121,Varsayımlar!$B:$Q,7,0)*K121)</f>
        <v/>
      </c>
      <c r="Q121" s="5" t="str">
        <f>IF(B121="","",VLOOKUP(AD121,Varsayımlar!$B:$Q,8,0))</f>
        <v/>
      </c>
      <c r="R121" s="5" t="str">
        <f>IF(B121="","",VLOOKUP(AD121,Varsayımlar!$B:$Q,9,0))</f>
        <v/>
      </c>
      <c r="S121" s="5" t="str">
        <f>IF(B121="","",VLOOKUP(AD121,Varsayımlar!$B:$Q,10,0))</f>
        <v/>
      </c>
      <c r="T121" s="5" t="str">
        <f>IF(B121="","",VLOOKUP(AD121,Varsayımlar!$B:$Q,11,0))</f>
        <v/>
      </c>
      <c r="U121" s="5" t="str">
        <f>IF(B121="","",VLOOKUP(AD121,Varsayımlar!$B:$Q,12,0))</f>
        <v/>
      </c>
      <c r="V121" s="5" t="str">
        <f>IF(B121="","",VLOOKUP(AD121,Varsayımlar!$B:$Q,13,0))</f>
        <v/>
      </c>
      <c r="W121" s="5" t="str">
        <f>IF(B121="","",VLOOKUP(AD121,Varsayımlar!$B:$Q,14,0))</f>
        <v/>
      </c>
      <c r="AA121" s="5" t="str">
        <f>IF(B121="","",VLOOKUP(AD121,Varsayımlar!$B:$Q,15,0))</f>
        <v/>
      </c>
      <c r="AB121" s="5" t="str">
        <f>IF(B121="","",VLOOKUP(AD121,Varsayımlar!$B:$Q,16,0))</f>
        <v/>
      </c>
      <c r="AC121" s="5" t="str">
        <f>IF(B121="","",VLOOKUP(Sayfa2!AD121,Varsayımlar!B:S,18,0))</f>
        <v/>
      </c>
      <c r="AD121" s="5" t="str">
        <f t="shared" si="3"/>
        <v/>
      </c>
    </row>
    <row r="122" spans="1:30" x14ac:dyDescent="0.25">
      <c r="C122" s="3" t="str">
        <f>IF(B122="","",VLOOKUP(AD122,Varsayımlar!$B:$Q,3,0))</f>
        <v/>
      </c>
      <c r="H122" s="2" t="str">
        <f>IF(B122="","",VLOOKUP(AD122,Varsayımlar!$B:$Q,5,0))</f>
        <v/>
      </c>
      <c r="J122" s="2" t="str">
        <f>IF(B122="","",VLOOKUP(AD122,Varsayımlar!$B:$Q,6,0))</f>
        <v/>
      </c>
      <c r="P122" s="2" t="str">
        <f>IF(B122="","",VLOOKUP(AD122,Varsayımlar!$B:$Q,7,0)*K122)</f>
        <v/>
      </c>
      <c r="Q122" s="2" t="str">
        <f>IF(B122="","",VLOOKUP(AD122,Varsayımlar!$B:$Q,8,0))</f>
        <v/>
      </c>
      <c r="R122" s="2" t="str">
        <f>IF(B122="","",VLOOKUP(AD122,Varsayımlar!$B:$Q,9,0))</f>
        <v/>
      </c>
      <c r="S122" s="2" t="str">
        <f>IF(B122="","",VLOOKUP(AD122,Varsayımlar!$B:$Q,10,0))</f>
        <v/>
      </c>
      <c r="T122" s="2" t="str">
        <f>IF(B122="","",VLOOKUP(AD122,Varsayımlar!$B:$Q,11,0))</f>
        <v/>
      </c>
      <c r="U122" s="2" t="str">
        <f>IF(B122="","",VLOOKUP(AD122,Varsayımlar!$B:$Q,12,0))</f>
        <v/>
      </c>
      <c r="V122" s="2" t="str">
        <f>IF(B122="","",VLOOKUP(AD122,Varsayımlar!$B:$Q,13,0))</f>
        <v/>
      </c>
      <c r="W122" s="2" t="str">
        <f>IF(B122="","",VLOOKUP(AD122,Varsayımlar!$B:$Q,14,0))</f>
        <v/>
      </c>
      <c r="AA122" s="2" t="str">
        <f>IF(B122="","",VLOOKUP(AD122,Varsayımlar!$B:$Q,15,0))</f>
        <v/>
      </c>
      <c r="AB122" s="2" t="str">
        <f>IF(B122="","",VLOOKUP(AD122,Varsayımlar!$B:$Q,16,0))</f>
        <v/>
      </c>
      <c r="AC122" s="2" t="str">
        <f>IF(B122="","",VLOOKUP(Sayfa2!AD122,Varsayımlar!B:S,18,0))</f>
        <v/>
      </c>
      <c r="AD122" s="2" t="str">
        <f t="shared" si="3"/>
        <v/>
      </c>
    </row>
    <row r="123" spans="1:30" x14ac:dyDescent="0.25">
      <c r="B123" s="6"/>
      <c r="C123" s="7" t="str">
        <f>IF(B123="","",VLOOKUP(AD123,Varsayımlar!$B:$Q,3,0))</f>
        <v/>
      </c>
      <c r="D123" s="7"/>
      <c r="H123" s="5" t="str">
        <f>IF(B123="","",VLOOKUP(AD123,Varsayımlar!$B:$Q,5,0))</f>
        <v/>
      </c>
      <c r="I123" s="5"/>
      <c r="J123" s="5" t="str">
        <f>IF(B123="","",VLOOKUP(AD123,Varsayımlar!$B:$Q,6,0))</f>
        <v/>
      </c>
      <c r="P123" s="5" t="str">
        <f>IF(B123="","",VLOOKUP(AD123,Varsayımlar!$B:$Q,7,0)*K123)</f>
        <v/>
      </c>
      <c r="Q123" s="5" t="str">
        <f>IF(B123="","",VLOOKUP(AD123,Varsayımlar!$B:$Q,8,0))</f>
        <v/>
      </c>
      <c r="R123" s="5" t="str">
        <f>IF(B123="","",VLOOKUP(AD123,Varsayımlar!$B:$Q,9,0))</f>
        <v/>
      </c>
      <c r="S123" s="5" t="str">
        <f>IF(B123="","",VLOOKUP(AD123,Varsayımlar!$B:$Q,10,0))</f>
        <v/>
      </c>
      <c r="T123" s="5" t="str">
        <f>IF(B123="","",VLOOKUP(AD123,Varsayımlar!$B:$Q,11,0))</f>
        <v/>
      </c>
      <c r="U123" s="5" t="str">
        <f>IF(B123="","",VLOOKUP(AD123,Varsayımlar!$B:$Q,12,0))</f>
        <v/>
      </c>
      <c r="V123" s="5" t="str">
        <f>IF(B123="","",VLOOKUP(AD123,Varsayımlar!$B:$Q,13,0))</f>
        <v/>
      </c>
      <c r="W123" s="5" t="str">
        <f>IF(B123="","",VLOOKUP(AD123,Varsayımlar!$B:$Q,14,0))</f>
        <v/>
      </c>
      <c r="AA123" s="5" t="str">
        <f>IF(B123="","",VLOOKUP(AD123,Varsayımlar!$B:$Q,15,0))</f>
        <v/>
      </c>
      <c r="AB123" s="5" t="str">
        <f>IF(B123="","",VLOOKUP(AD123,Varsayımlar!$B:$Q,16,0))</f>
        <v/>
      </c>
      <c r="AC123" s="5" t="str">
        <f>IF(B123="","",VLOOKUP(Sayfa2!AD123,Varsayımlar!B:S,18,0))</f>
        <v/>
      </c>
      <c r="AD123" s="5" t="str">
        <f t="shared" si="3"/>
        <v/>
      </c>
    </row>
    <row r="124" spans="1:30" x14ac:dyDescent="0.25">
      <c r="C124" s="3" t="str">
        <f>IF(B124="","",VLOOKUP(AD124,Varsayımlar!$B:$Q,3,0))</f>
        <v/>
      </c>
      <c r="H124" s="2" t="str">
        <f>IF(B124="","",VLOOKUP(AD124,Varsayımlar!$B:$Q,5,0))</f>
        <v/>
      </c>
      <c r="J124" s="2" t="str">
        <f>IF(B124="","",VLOOKUP(AD124,Varsayımlar!$B:$Q,6,0))</f>
        <v/>
      </c>
      <c r="P124" s="2" t="str">
        <f>IF(B124="","",VLOOKUP(AD124,Varsayımlar!$B:$Q,7,0)*K124)</f>
        <v/>
      </c>
      <c r="Q124" s="2" t="str">
        <f>IF(B124="","",VLOOKUP(AD124,Varsayımlar!$B:$Q,8,0))</f>
        <v/>
      </c>
      <c r="R124" s="2" t="str">
        <f>IF(B124="","",VLOOKUP(AD124,Varsayımlar!$B:$Q,9,0))</f>
        <v/>
      </c>
      <c r="S124" s="2" t="str">
        <f>IF(B124="","",VLOOKUP(AD124,Varsayımlar!$B:$Q,10,0))</f>
        <v/>
      </c>
      <c r="T124" s="2" t="str">
        <f>IF(B124="","",VLOOKUP(AD124,Varsayımlar!$B:$Q,11,0))</f>
        <v/>
      </c>
      <c r="U124" s="2" t="str">
        <f>IF(B124="","",VLOOKUP(AD124,Varsayımlar!$B:$Q,12,0))</f>
        <v/>
      </c>
      <c r="V124" s="2" t="str">
        <f>IF(B124="","",VLOOKUP(AD124,Varsayımlar!$B:$Q,13,0))</f>
        <v/>
      </c>
      <c r="W124" s="2" t="str">
        <f>IF(B124="","",VLOOKUP(AD124,Varsayımlar!$B:$Q,14,0))</f>
        <v/>
      </c>
      <c r="AA124" s="2" t="str">
        <f>IF(B124="","",VLOOKUP(AD124,Varsayımlar!$B:$Q,15,0))</f>
        <v/>
      </c>
      <c r="AB124" s="2" t="str">
        <f>IF(B124="","",VLOOKUP(AD124,Varsayımlar!$B:$Q,16,0))</f>
        <v/>
      </c>
      <c r="AC124" s="2" t="str">
        <f>IF(B124="","",VLOOKUP(Sayfa2!AD124,Varsayımlar!B:S,18,0))</f>
        <v/>
      </c>
      <c r="AD124" s="2" t="str">
        <f t="shared" si="3"/>
        <v/>
      </c>
    </row>
    <row r="125" spans="1:30" x14ac:dyDescent="0.25">
      <c r="B125" s="6"/>
      <c r="C125" s="7" t="str">
        <f>IF(B125="","",VLOOKUP(AD125,Varsayımlar!$B:$Q,3,0))</f>
        <v/>
      </c>
      <c r="D125" s="7"/>
      <c r="H125" s="5" t="str">
        <f>IF(B125="","",VLOOKUP(AD125,Varsayımlar!$B:$Q,5,0))</f>
        <v/>
      </c>
      <c r="I125" s="5"/>
      <c r="J125" s="5" t="str">
        <f>IF(B125="","",VLOOKUP(AD125,Varsayımlar!$B:$Q,6,0))</f>
        <v/>
      </c>
      <c r="P125" s="5" t="str">
        <f>IF(B125="","",VLOOKUP(AD125,Varsayımlar!$B:$Q,7,0)*K125)</f>
        <v/>
      </c>
      <c r="Q125" s="5" t="str">
        <f>IF(B125="","",VLOOKUP(AD125,Varsayımlar!$B:$Q,8,0))</f>
        <v/>
      </c>
      <c r="R125" s="5" t="str">
        <f>IF(B125="","",VLOOKUP(AD125,Varsayımlar!$B:$Q,9,0))</f>
        <v/>
      </c>
      <c r="S125" s="5" t="str">
        <f>IF(B125="","",VLOOKUP(AD125,Varsayımlar!$B:$Q,10,0))</f>
        <v/>
      </c>
      <c r="T125" s="5" t="str">
        <f>IF(B125="","",VLOOKUP(AD125,Varsayımlar!$B:$Q,11,0))</f>
        <v/>
      </c>
      <c r="U125" s="5" t="str">
        <f>IF(B125="","",VLOOKUP(AD125,Varsayımlar!$B:$Q,12,0))</f>
        <v/>
      </c>
      <c r="V125" s="5" t="str">
        <f>IF(B125="","",VLOOKUP(AD125,Varsayımlar!$B:$Q,13,0))</f>
        <v/>
      </c>
      <c r="W125" s="5" t="str">
        <f>IF(B125="","",VLOOKUP(AD125,Varsayımlar!$B:$Q,14,0))</f>
        <v/>
      </c>
      <c r="AA125" s="5" t="str">
        <f>IF(B125="","",VLOOKUP(AD125,Varsayımlar!$B:$Q,15,0))</f>
        <v/>
      </c>
      <c r="AB125" s="5" t="str">
        <f>IF(B125="","",VLOOKUP(AD125,Varsayımlar!$B:$Q,16,0))</f>
        <v/>
      </c>
      <c r="AC125" s="5" t="str">
        <f>IF(B125="","",VLOOKUP(Sayfa2!AD125,Varsayımlar!B:S,18,0))</f>
        <v/>
      </c>
      <c r="AD125" s="5" t="str">
        <f t="shared" si="3"/>
        <v/>
      </c>
    </row>
    <row r="126" spans="1:30" x14ac:dyDescent="0.25">
      <c r="C126" s="3" t="str">
        <f>IF(B126="","",VLOOKUP(AD126,Varsayımlar!$B:$Q,3,0))</f>
        <v/>
      </c>
      <c r="H126" s="2" t="str">
        <f>IF(B126="","",VLOOKUP(AD126,Varsayımlar!$B:$Q,5,0))</f>
        <v/>
      </c>
      <c r="J126" s="2" t="str">
        <f>IF(B126="","",VLOOKUP(AD126,Varsayımlar!$B:$Q,6,0))</f>
        <v/>
      </c>
      <c r="P126" s="2" t="str">
        <f>IF(B126="","",VLOOKUP(AD126,Varsayımlar!$B:$Q,7,0)*K126)</f>
        <v/>
      </c>
      <c r="Q126" s="2" t="str">
        <f>IF(B126="","",VLOOKUP(AD126,Varsayımlar!$B:$Q,8,0))</f>
        <v/>
      </c>
      <c r="R126" s="2" t="str">
        <f>IF(B126="","",VLOOKUP(AD126,Varsayımlar!$B:$Q,9,0))</f>
        <v/>
      </c>
      <c r="S126" s="2" t="str">
        <f>IF(B126="","",VLOOKUP(AD126,Varsayımlar!$B:$Q,10,0))</f>
        <v/>
      </c>
      <c r="T126" s="2" t="str">
        <f>IF(B126="","",VLOOKUP(AD126,Varsayımlar!$B:$Q,11,0))</f>
        <v/>
      </c>
      <c r="U126" s="2" t="str">
        <f>IF(B126="","",VLOOKUP(AD126,Varsayımlar!$B:$Q,12,0))</f>
        <v/>
      </c>
      <c r="V126" s="2" t="str">
        <f>IF(B126="","",VLOOKUP(AD126,Varsayımlar!$B:$Q,13,0))</f>
        <v/>
      </c>
      <c r="W126" s="2" t="str">
        <f>IF(B126="","",VLOOKUP(AD126,Varsayımlar!$B:$Q,14,0))</f>
        <v/>
      </c>
      <c r="AA126" s="2" t="str">
        <f>IF(B126="","",VLOOKUP(AD126,Varsayımlar!$B:$Q,15,0))</f>
        <v/>
      </c>
      <c r="AB126" s="2" t="str">
        <f>IF(B126="","",VLOOKUP(AD126,Varsayımlar!$B:$Q,16,0))</f>
        <v/>
      </c>
      <c r="AC126" s="2" t="str">
        <f>IF(B126="","",VLOOKUP(Sayfa2!AD126,Varsayımlar!B:S,18,0))</f>
        <v/>
      </c>
      <c r="AD126" s="2" t="str">
        <f t="shared" si="3"/>
        <v/>
      </c>
    </row>
    <row r="127" spans="1:30" x14ac:dyDescent="0.25">
      <c r="B127" s="6"/>
      <c r="C127" s="7" t="str">
        <f>IF(B127="","",VLOOKUP(AD127,Varsayımlar!$B:$Q,3,0))</f>
        <v/>
      </c>
      <c r="D127" s="7"/>
      <c r="H127" s="5" t="str">
        <f>IF(B127="","",VLOOKUP(AD127,Varsayımlar!$B:$Q,5,0))</f>
        <v/>
      </c>
      <c r="I127" s="5"/>
      <c r="J127" s="5" t="str">
        <f>IF(B127="","",VLOOKUP(AD127,Varsayımlar!$B:$Q,6,0))</f>
        <v/>
      </c>
      <c r="P127" s="5" t="str">
        <f>IF(B127="","",VLOOKUP(AD127,Varsayımlar!$B:$Q,7,0)*K127)</f>
        <v/>
      </c>
      <c r="Q127" s="5" t="str">
        <f>IF(B127="","",VLOOKUP(AD127,Varsayımlar!$B:$Q,8,0))</f>
        <v/>
      </c>
      <c r="R127" s="5" t="str">
        <f>IF(B127="","",VLOOKUP(AD127,Varsayımlar!$B:$Q,9,0))</f>
        <v/>
      </c>
      <c r="S127" s="5" t="str">
        <f>IF(B127="","",VLOOKUP(AD127,Varsayımlar!$B:$Q,10,0))</f>
        <v/>
      </c>
      <c r="T127" s="5" t="str">
        <f>IF(B127="","",VLOOKUP(AD127,Varsayımlar!$B:$Q,11,0))</f>
        <v/>
      </c>
      <c r="U127" s="5" t="str">
        <f>IF(B127="","",VLOOKUP(AD127,Varsayımlar!$B:$Q,12,0))</f>
        <v/>
      </c>
      <c r="V127" s="5" t="str">
        <f>IF(B127="","",VLOOKUP(AD127,Varsayımlar!$B:$Q,13,0))</f>
        <v/>
      </c>
      <c r="W127" s="5" t="str">
        <f>IF(B127="","",VLOOKUP(AD127,Varsayımlar!$B:$Q,14,0))</f>
        <v/>
      </c>
      <c r="AA127" s="5" t="str">
        <f>IF(B127="","",VLOOKUP(AD127,Varsayımlar!$B:$Q,15,0))</f>
        <v/>
      </c>
      <c r="AB127" s="5" t="str">
        <f>IF(B127="","",VLOOKUP(AD127,Varsayımlar!$B:$Q,16,0))</f>
        <v/>
      </c>
      <c r="AC127" s="5" t="str">
        <f>IF(B127="","",VLOOKUP(Sayfa2!AD127,Varsayımlar!B:S,18,0))</f>
        <v/>
      </c>
      <c r="AD127" s="5" t="str">
        <f t="shared" si="3"/>
        <v/>
      </c>
    </row>
    <row r="128" spans="1:30" x14ac:dyDescent="0.25">
      <c r="C128" s="3" t="str">
        <f>IF(B128="","",VLOOKUP(AD128,Varsayımlar!$B:$Q,3,0))</f>
        <v/>
      </c>
      <c r="H128" s="2" t="str">
        <f>IF(B128="","",VLOOKUP(AD128,Varsayımlar!$B:$Q,5,0))</f>
        <v/>
      </c>
      <c r="J128" s="2" t="str">
        <f>IF(B128="","",VLOOKUP(AD128,Varsayımlar!$B:$Q,6,0))</f>
        <v/>
      </c>
      <c r="P128" s="2" t="str">
        <f>IF(B128="","",VLOOKUP(AD128,Varsayımlar!$B:$Q,7,0)*K128)</f>
        <v/>
      </c>
      <c r="Q128" s="2" t="str">
        <f>IF(B128="","",VLOOKUP(AD128,Varsayımlar!$B:$Q,8,0))</f>
        <v/>
      </c>
      <c r="R128" s="2" t="str">
        <f>IF(B128="","",VLOOKUP(AD128,Varsayımlar!$B:$Q,9,0))</f>
        <v/>
      </c>
      <c r="S128" s="2" t="str">
        <f>IF(B128="","",VLOOKUP(AD128,Varsayımlar!$B:$Q,10,0))</f>
        <v/>
      </c>
      <c r="T128" s="2" t="str">
        <f>IF(B128="","",VLOOKUP(AD128,Varsayımlar!$B:$Q,11,0))</f>
        <v/>
      </c>
      <c r="U128" s="2" t="str">
        <f>IF(B128="","",VLOOKUP(AD128,Varsayımlar!$B:$Q,12,0))</f>
        <v/>
      </c>
      <c r="V128" s="2" t="str">
        <f>IF(B128="","",VLOOKUP(AD128,Varsayımlar!$B:$Q,13,0))</f>
        <v/>
      </c>
      <c r="W128" s="2" t="str">
        <f>IF(B128="","",VLOOKUP(AD128,Varsayımlar!$B:$Q,14,0))</f>
        <v/>
      </c>
      <c r="AA128" s="2" t="str">
        <f>IF(B128="","",VLOOKUP(AD128,Varsayımlar!$B:$Q,15,0))</f>
        <v/>
      </c>
      <c r="AB128" s="2" t="str">
        <f>IF(B128="","",VLOOKUP(AD128,Varsayımlar!$B:$Q,16,0))</f>
        <v/>
      </c>
      <c r="AC128" s="2" t="str">
        <f>IF(B128="","",VLOOKUP(Sayfa2!AD128,Varsayımlar!B:S,18,0))</f>
        <v/>
      </c>
      <c r="AD128" s="2" t="str">
        <f t="shared" si="3"/>
        <v/>
      </c>
    </row>
    <row r="129" spans="2:30" x14ac:dyDescent="0.25">
      <c r="B129" s="6"/>
      <c r="C129" s="7" t="str">
        <f>IF(B129="","",VLOOKUP(AD129,Varsayımlar!$B:$Q,3,0))</f>
        <v/>
      </c>
      <c r="D129" s="7"/>
      <c r="H129" s="5" t="str">
        <f>IF(B129="","",VLOOKUP(AD129,Varsayımlar!$B:$Q,5,0))</f>
        <v/>
      </c>
      <c r="I129" s="5"/>
      <c r="J129" s="5" t="str">
        <f>IF(B129="","",VLOOKUP(AD129,Varsayımlar!$B:$Q,6,0))</f>
        <v/>
      </c>
      <c r="P129" s="5" t="str">
        <f>IF(B129="","",VLOOKUP(AD129,Varsayımlar!$B:$Q,7,0)*K129)</f>
        <v/>
      </c>
      <c r="Q129" s="5" t="str">
        <f>IF(B129="","",VLOOKUP(AD129,Varsayımlar!$B:$Q,8,0))</f>
        <v/>
      </c>
      <c r="R129" s="5" t="str">
        <f>IF(B129="","",VLOOKUP(AD129,Varsayımlar!$B:$Q,9,0))</f>
        <v/>
      </c>
      <c r="S129" s="5" t="str">
        <f>IF(B129="","",VLOOKUP(AD129,Varsayımlar!$B:$Q,10,0))</f>
        <v/>
      </c>
      <c r="T129" s="5" t="str">
        <f>IF(B129="","",VLOOKUP(AD129,Varsayımlar!$B:$Q,11,0))</f>
        <v/>
      </c>
      <c r="U129" s="5" t="str">
        <f>IF(B129="","",VLOOKUP(AD129,Varsayımlar!$B:$Q,12,0))</f>
        <v/>
      </c>
      <c r="V129" s="5" t="str">
        <f>IF(B129="","",VLOOKUP(AD129,Varsayımlar!$B:$Q,13,0))</f>
        <v/>
      </c>
      <c r="W129" s="5" t="str">
        <f>IF(B129="","",VLOOKUP(AD129,Varsayımlar!$B:$Q,14,0))</f>
        <v/>
      </c>
      <c r="AA129" s="5" t="str">
        <f>IF(B129="","",VLOOKUP(AD129,Varsayımlar!$B:$Q,15,0))</f>
        <v/>
      </c>
      <c r="AB129" s="5" t="str">
        <f>IF(B129="","",VLOOKUP(AD129,Varsayımlar!$B:$Q,16,0))</f>
        <v/>
      </c>
      <c r="AC129" s="5" t="str">
        <f>IF(B129="","",VLOOKUP(Sayfa2!AD129,Varsayımlar!B:S,18,0))</f>
        <v/>
      </c>
      <c r="AD129" s="5" t="str">
        <f t="shared" si="3"/>
        <v/>
      </c>
    </row>
    <row r="130" spans="2:30" x14ac:dyDescent="0.25">
      <c r="C130" s="3" t="str">
        <f>IF(B130="","",VLOOKUP(AD130,Varsayımlar!$B:$Q,3,0))</f>
        <v/>
      </c>
      <c r="H130" s="2" t="str">
        <f>IF(B130="","",VLOOKUP(AD130,Varsayımlar!$B:$Q,5,0))</f>
        <v/>
      </c>
      <c r="J130" s="2" t="str">
        <f>IF(B130="","",VLOOKUP(AD130,Varsayımlar!$B:$Q,6,0))</f>
        <v/>
      </c>
      <c r="P130" s="2" t="str">
        <f>IF(B130="","",VLOOKUP(AD130,Varsayımlar!$B:$Q,7,0)*K130)</f>
        <v/>
      </c>
      <c r="Q130" s="2" t="str">
        <f>IF(B130="","",VLOOKUP(AD130,Varsayımlar!$B:$Q,8,0))</f>
        <v/>
      </c>
      <c r="R130" s="2" t="str">
        <f>IF(B130="","",VLOOKUP(AD130,Varsayımlar!$B:$Q,9,0))</f>
        <v/>
      </c>
      <c r="S130" s="2" t="str">
        <f>IF(B130="","",VLOOKUP(AD130,Varsayımlar!$B:$Q,10,0))</f>
        <v/>
      </c>
      <c r="T130" s="2" t="str">
        <f>IF(B130="","",VLOOKUP(AD130,Varsayımlar!$B:$Q,11,0))</f>
        <v/>
      </c>
      <c r="U130" s="2" t="str">
        <f>IF(B130="","",VLOOKUP(AD130,Varsayımlar!$B:$Q,12,0))</f>
        <v/>
      </c>
      <c r="V130" s="2" t="str">
        <f>IF(B130="","",VLOOKUP(AD130,Varsayımlar!$B:$Q,13,0))</f>
        <v/>
      </c>
      <c r="W130" s="2" t="str">
        <f>IF(B130="","",VLOOKUP(AD130,Varsayımlar!$B:$Q,14,0))</f>
        <v/>
      </c>
      <c r="AA130" s="2" t="str">
        <f>IF(B130="","",VLOOKUP(AD130,Varsayımlar!$B:$Q,15,0))</f>
        <v/>
      </c>
      <c r="AB130" s="2" t="str">
        <f>IF(B130="","",VLOOKUP(AD130,Varsayımlar!$B:$Q,16,0))</f>
        <v/>
      </c>
      <c r="AC130" s="2" t="str">
        <f>IF(B130="","",VLOOKUP(Sayfa2!AD130,Varsayımlar!B:S,18,0))</f>
        <v/>
      </c>
      <c r="AD130" s="2" t="str">
        <f t="shared" si="3"/>
        <v/>
      </c>
    </row>
    <row r="131" spans="2:30" x14ac:dyDescent="0.25">
      <c r="B131" s="6"/>
      <c r="C131" s="7" t="str">
        <f>IF(B131="","",VLOOKUP(AD131,Varsayımlar!$B:$Q,3,0))</f>
        <v/>
      </c>
      <c r="D131" s="7"/>
      <c r="H131" s="5" t="str">
        <f>IF(B131="","",VLOOKUP(AD131,Varsayımlar!$B:$Q,5,0))</f>
        <v/>
      </c>
      <c r="I131" s="5"/>
      <c r="J131" s="5" t="str">
        <f>IF(B131="","",VLOOKUP(AD131,Varsayımlar!$B:$Q,6,0))</f>
        <v/>
      </c>
      <c r="P131" s="5" t="str">
        <f>IF(B131="","",VLOOKUP(AD131,Varsayımlar!$B:$Q,7,0)*K131)</f>
        <v/>
      </c>
      <c r="Q131" s="5" t="str">
        <f>IF(B131="","",VLOOKUP(AD131,Varsayımlar!$B:$Q,8,0))</f>
        <v/>
      </c>
      <c r="R131" s="5" t="str">
        <f>IF(B131="","",VLOOKUP(AD131,Varsayımlar!$B:$Q,9,0))</f>
        <v/>
      </c>
      <c r="S131" s="5" t="str">
        <f>IF(B131="","",VLOOKUP(AD131,Varsayımlar!$B:$Q,10,0))</f>
        <v/>
      </c>
      <c r="T131" s="5" t="str">
        <f>IF(B131="","",VLOOKUP(AD131,Varsayımlar!$B:$Q,11,0))</f>
        <v/>
      </c>
      <c r="U131" s="5" t="str">
        <f>IF(B131="","",VLOOKUP(AD131,Varsayımlar!$B:$Q,12,0))</f>
        <v/>
      </c>
      <c r="V131" s="5" t="str">
        <f>IF(B131="","",VLOOKUP(AD131,Varsayımlar!$B:$Q,13,0))</f>
        <v/>
      </c>
      <c r="W131" s="5" t="str">
        <f>IF(B131="","",VLOOKUP(AD131,Varsayımlar!$B:$Q,14,0))</f>
        <v/>
      </c>
      <c r="AA131" s="5" t="str">
        <f>IF(B131="","",VLOOKUP(AD131,Varsayımlar!$B:$Q,15,0))</f>
        <v/>
      </c>
      <c r="AB131" s="5" t="str">
        <f>IF(B131="","",VLOOKUP(AD131,Varsayımlar!$B:$Q,16,0))</f>
        <v/>
      </c>
      <c r="AC131" s="5" t="str">
        <f>IF(B131="","",VLOOKUP(Sayfa2!AD131,Varsayımlar!B:S,18,0))</f>
        <v/>
      </c>
      <c r="AD131" s="5" t="str">
        <f t="shared" si="3"/>
        <v/>
      </c>
    </row>
    <row r="132" spans="2:30" x14ac:dyDescent="0.25">
      <c r="C132" s="3" t="str">
        <f>IF(B132="","",VLOOKUP(AD132,Varsayımlar!$B:$Q,3,0))</f>
        <v/>
      </c>
      <c r="H132" s="2" t="str">
        <f>IF(B132="","",VLOOKUP(AD132,Varsayımlar!$B:$Q,5,0))</f>
        <v/>
      </c>
      <c r="J132" s="2" t="str">
        <f>IF(B132="","",VLOOKUP(AD132,Varsayımlar!$B:$Q,6,0))</f>
        <v/>
      </c>
      <c r="P132" s="2" t="str">
        <f>IF(B132="","",VLOOKUP(AD132,Varsayımlar!$B:$Q,7,0)*K132)</f>
        <v/>
      </c>
      <c r="Q132" s="2" t="str">
        <f>IF(B132="","",VLOOKUP(AD132,Varsayımlar!$B:$Q,8,0))</f>
        <v/>
      </c>
      <c r="R132" s="2" t="str">
        <f>IF(B132="","",VLOOKUP(AD132,Varsayımlar!$B:$Q,9,0))</f>
        <v/>
      </c>
      <c r="S132" s="2" t="str">
        <f>IF(B132="","",VLOOKUP(AD132,Varsayımlar!$B:$Q,10,0))</f>
        <v/>
      </c>
      <c r="T132" s="2" t="str">
        <f>IF(B132="","",VLOOKUP(AD132,Varsayımlar!$B:$Q,11,0))</f>
        <v/>
      </c>
      <c r="U132" s="2" t="str">
        <f>IF(B132="","",VLOOKUP(AD132,Varsayımlar!$B:$Q,12,0))</f>
        <v/>
      </c>
      <c r="V132" s="2" t="str">
        <f>IF(B132="","",VLOOKUP(AD132,Varsayımlar!$B:$Q,13,0))</f>
        <v/>
      </c>
      <c r="W132" s="2" t="str">
        <f>IF(B132="","",VLOOKUP(AD132,Varsayımlar!$B:$Q,14,0))</f>
        <v/>
      </c>
      <c r="AA132" s="2" t="str">
        <f>IF(B132="","",VLOOKUP(AD132,Varsayımlar!$B:$Q,15,0))</f>
        <v/>
      </c>
      <c r="AB132" s="2" t="str">
        <f>IF(B132="","",VLOOKUP(AD132,Varsayımlar!$B:$Q,16,0))</f>
        <v/>
      </c>
      <c r="AC132" s="2" t="str">
        <f>IF(B132="","",VLOOKUP(Sayfa2!AD132,Varsayımlar!B:S,18,0))</f>
        <v/>
      </c>
      <c r="AD132" s="2" t="str">
        <f t="shared" si="3"/>
        <v/>
      </c>
    </row>
    <row r="133" spans="2:30" x14ac:dyDescent="0.25">
      <c r="B133" s="6"/>
      <c r="C133" s="7" t="str">
        <f>IF(B133="","",VLOOKUP(AD133,Varsayımlar!$B:$Q,3,0))</f>
        <v/>
      </c>
      <c r="D133" s="7"/>
      <c r="H133" s="5" t="str">
        <f>IF(B133="","",VLOOKUP(AD133,Varsayımlar!$B:$Q,5,0))</f>
        <v/>
      </c>
      <c r="I133" s="5"/>
      <c r="J133" s="5" t="str">
        <f>IF(B133="","",VLOOKUP(AD133,Varsayımlar!$B:$Q,6,0))</f>
        <v/>
      </c>
      <c r="P133" s="5" t="str">
        <f>IF(B133="","",VLOOKUP(AD133,Varsayımlar!$B:$Q,7,0)*K133)</f>
        <v/>
      </c>
      <c r="Q133" s="5" t="str">
        <f>IF(B133="","",VLOOKUP(AD133,Varsayımlar!$B:$Q,8,0))</f>
        <v/>
      </c>
      <c r="R133" s="5" t="str">
        <f>IF(B133="","",VLOOKUP(AD133,Varsayımlar!$B:$Q,9,0))</f>
        <v/>
      </c>
      <c r="S133" s="5" t="str">
        <f>IF(B133="","",VLOOKUP(AD133,Varsayımlar!$B:$Q,10,0))</f>
        <v/>
      </c>
      <c r="T133" s="5" t="str">
        <f>IF(B133="","",VLOOKUP(AD133,Varsayımlar!$B:$Q,11,0))</f>
        <v/>
      </c>
      <c r="U133" s="5" t="str">
        <f>IF(B133="","",VLOOKUP(AD133,Varsayımlar!$B:$Q,12,0))</f>
        <v/>
      </c>
      <c r="V133" s="5" t="str">
        <f>IF(B133="","",VLOOKUP(AD133,Varsayımlar!$B:$Q,13,0))</f>
        <v/>
      </c>
      <c r="W133" s="5" t="str">
        <f>IF(B133="","",VLOOKUP(AD133,Varsayımlar!$B:$Q,14,0))</f>
        <v/>
      </c>
      <c r="AA133" s="5" t="str">
        <f>IF(B133="","",VLOOKUP(AD133,Varsayımlar!$B:$Q,15,0))</f>
        <v/>
      </c>
      <c r="AB133" s="5" t="str">
        <f>IF(B133="","",VLOOKUP(AD133,Varsayımlar!$B:$Q,16,0))</f>
        <v/>
      </c>
      <c r="AC133" s="5" t="str">
        <f>IF(B133="","",VLOOKUP(Sayfa2!AD133,Varsayımlar!B:S,18,0))</f>
        <v/>
      </c>
      <c r="AD133" s="5" t="str">
        <f t="shared" si="3"/>
        <v/>
      </c>
    </row>
    <row r="134" spans="2:30" x14ac:dyDescent="0.25">
      <c r="C134" s="3" t="str">
        <f>IF(B134="","",VLOOKUP(AD134,Varsayımlar!$B:$Q,3,0))</f>
        <v/>
      </c>
      <c r="H134" s="2" t="str">
        <f>IF(B134="","",VLOOKUP(AD134,Varsayımlar!$B:$Q,5,0))</f>
        <v/>
      </c>
      <c r="J134" s="2" t="str">
        <f>IF(B134="","",VLOOKUP(AD134,Varsayımlar!$B:$Q,6,0))</f>
        <v/>
      </c>
      <c r="P134" s="2" t="str">
        <f>IF(B134="","",VLOOKUP(AD134,Varsayımlar!$B:$Q,7,0)*K134)</f>
        <v/>
      </c>
      <c r="Q134" s="2" t="str">
        <f>IF(B134="","",VLOOKUP(AD134,Varsayımlar!$B:$Q,8,0))</f>
        <v/>
      </c>
      <c r="R134" s="2" t="str">
        <f>IF(B134="","",VLOOKUP(AD134,Varsayımlar!$B:$Q,9,0))</f>
        <v/>
      </c>
      <c r="S134" s="2" t="str">
        <f>IF(B134="","",VLOOKUP(AD134,Varsayımlar!$B:$Q,10,0))</f>
        <v/>
      </c>
      <c r="T134" s="2" t="str">
        <f>IF(B134="","",VLOOKUP(AD134,Varsayımlar!$B:$Q,11,0))</f>
        <v/>
      </c>
      <c r="U134" s="2" t="str">
        <f>IF(B134="","",VLOOKUP(AD134,Varsayımlar!$B:$Q,12,0))</f>
        <v/>
      </c>
      <c r="V134" s="2" t="str">
        <f>IF(B134="","",VLOOKUP(AD134,Varsayımlar!$B:$Q,13,0))</f>
        <v/>
      </c>
      <c r="W134" s="2" t="str">
        <f>IF(B134="","",VLOOKUP(AD134,Varsayımlar!$B:$Q,14,0))</f>
        <v/>
      </c>
      <c r="AA134" s="2" t="str">
        <f>IF(B134="","",VLOOKUP(AD134,Varsayımlar!$B:$Q,15,0))</f>
        <v/>
      </c>
      <c r="AB134" s="2" t="str">
        <f>IF(B134="","",VLOOKUP(AD134,Varsayımlar!$B:$Q,16,0))</f>
        <v/>
      </c>
      <c r="AC134" s="2" t="str">
        <f>IF(B134="","",VLOOKUP(Sayfa2!AD134,Varsayımlar!B:S,18,0))</f>
        <v/>
      </c>
      <c r="AD134" s="2" t="str">
        <f t="shared" si="3"/>
        <v/>
      </c>
    </row>
    <row r="135" spans="2:30" x14ac:dyDescent="0.25">
      <c r="B135" s="6"/>
      <c r="C135" s="7" t="str">
        <f>IF(B135="","",VLOOKUP(AD135,Varsayımlar!$B:$Q,3,0))</f>
        <v/>
      </c>
      <c r="D135" s="7"/>
      <c r="H135" s="5" t="str">
        <f>IF(B135="","",VLOOKUP(AD135,Varsayımlar!$B:$Q,5,0))</f>
        <v/>
      </c>
      <c r="I135" s="5"/>
      <c r="J135" s="5" t="str">
        <f>IF(B135="","",VLOOKUP(AD135,Varsayımlar!$B:$Q,6,0))</f>
        <v/>
      </c>
      <c r="P135" s="5" t="str">
        <f>IF(B135="","",VLOOKUP(AD135,Varsayımlar!$B:$Q,7,0)*K135)</f>
        <v/>
      </c>
      <c r="Q135" s="5" t="str">
        <f>IF(B135="","",VLOOKUP(AD135,Varsayımlar!$B:$Q,8,0))</f>
        <v/>
      </c>
      <c r="R135" s="5" t="str">
        <f>IF(B135="","",VLOOKUP(AD135,Varsayımlar!$B:$Q,9,0))</f>
        <v/>
      </c>
      <c r="S135" s="5" t="str">
        <f>IF(B135="","",VLOOKUP(AD135,Varsayımlar!$B:$Q,10,0))</f>
        <v/>
      </c>
      <c r="T135" s="5" t="str">
        <f>IF(B135="","",VLOOKUP(AD135,Varsayımlar!$B:$Q,11,0))</f>
        <v/>
      </c>
      <c r="U135" s="5" t="str">
        <f>IF(B135="","",VLOOKUP(AD135,Varsayımlar!$B:$Q,12,0))</f>
        <v/>
      </c>
      <c r="V135" s="5" t="str">
        <f>IF(B135="","",VLOOKUP(AD135,Varsayımlar!$B:$Q,13,0))</f>
        <v/>
      </c>
      <c r="W135" s="5" t="str">
        <f>IF(B135="","",VLOOKUP(AD135,Varsayımlar!$B:$Q,14,0))</f>
        <v/>
      </c>
      <c r="AA135" s="5" t="str">
        <f>IF(B135="","",VLOOKUP(AD135,Varsayımlar!$B:$Q,15,0))</f>
        <v/>
      </c>
      <c r="AB135" s="5" t="str">
        <f>IF(B135="","",VLOOKUP(AD135,Varsayımlar!$B:$Q,16,0))</f>
        <v/>
      </c>
      <c r="AC135" s="5" t="str">
        <f>IF(B135="","",VLOOKUP(Sayfa2!AD135,Varsayımlar!B:S,18,0))</f>
        <v/>
      </c>
      <c r="AD135" s="5" t="str">
        <f t="shared" si="3"/>
        <v/>
      </c>
    </row>
    <row r="136" spans="2:30" x14ac:dyDescent="0.25">
      <c r="C136" s="3" t="str">
        <f>IF(B136="","",VLOOKUP(AD136,Varsayımlar!$B:$Q,3,0))</f>
        <v/>
      </c>
      <c r="H136" s="2" t="str">
        <f>IF(B136="","",VLOOKUP(AD136,Varsayımlar!$B:$Q,5,0))</f>
        <v/>
      </c>
      <c r="J136" s="2" t="str">
        <f>IF(B136="","",VLOOKUP(AD136,Varsayımlar!$B:$Q,6,0))</f>
        <v/>
      </c>
      <c r="P136" s="2" t="str">
        <f>IF(B136="","",VLOOKUP(AD136,Varsayımlar!$B:$Q,7,0)*K136)</f>
        <v/>
      </c>
      <c r="Q136" s="2" t="str">
        <f>IF(B136="","",VLOOKUP(AD136,Varsayımlar!$B:$Q,8,0))</f>
        <v/>
      </c>
      <c r="R136" s="2" t="str">
        <f>IF(B136="","",VLOOKUP(AD136,Varsayımlar!$B:$Q,9,0))</f>
        <v/>
      </c>
      <c r="S136" s="2" t="str">
        <f>IF(B136="","",VLOOKUP(AD136,Varsayımlar!$B:$Q,10,0))</f>
        <v/>
      </c>
      <c r="T136" s="2" t="str">
        <f>IF(B136="","",VLOOKUP(AD136,Varsayımlar!$B:$Q,11,0))</f>
        <v/>
      </c>
      <c r="U136" s="2" t="str">
        <f>IF(B136="","",VLOOKUP(AD136,Varsayımlar!$B:$Q,12,0))</f>
        <v/>
      </c>
      <c r="V136" s="2" t="str">
        <f>IF(B136="","",VLOOKUP(AD136,Varsayımlar!$B:$Q,13,0))</f>
        <v/>
      </c>
      <c r="W136" s="2" t="str">
        <f>IF(B136="","",VLOOKUP(AD136,Varsayımlar!$B:$Q,14,0))</f>
        <v/>
      </c>
      <c r="AA136" s="2" t="str">
        <f>IF(B136="","",VLOOKUP(AD136,Varsayımlar!$B:$Q,15,0))</f>
        <v/>
      </c>
      <c r="AB136" s="2" t="str">
        <f>IF(B136="","",VLOOKUP(AD136,Varsayımlar!$B:$Q,16,0))</f>
        <v/>
      </c>
      <c r="AC136" s="2" t="str">
        <f>IF(B136="","",VLOOKUP(Sayfa2!AD136,Varsayımlar!B:S,18,0))</f>
        <v/>
      </c>
      <c r="AD136" s="2" t="str">
        <f t="shared" ref="AD136:AD199" si="4">IF(B136="","",CONCATENATE(B136,E136))</f>
        <v/>
      </c>
    </row>
    <row r="137" spans="2:30" x14ac:dyDescent="0.25">
      <c r="B137" s="6"/>
      <c r="C137" s="7" t="str">
        <f>IF(B137="","",VLOOKUP(AD137,Varsayımlar!$B:$Q,3,0))</f>
        <v/>
      </c>
      <c r="D137" s="7"/>
      <c r="H137" s="5" t="str">
        <f>IF(B137="","",VLOOKUP(AD137,Varsayımlar!$B:$Q,5,0))</f>
        <v/>
      </c>
      <c r="I137" s="5"/>
      <c r="J137" s="5" t="str">
        <f>IF(B137="","",VLOOKUP(AD137,Varsayımlar!$B:$Q,6,0))</f>
        <v/>
      </c>
      <c r="P137" s="5" t="str">
        <f>IF(B137="","",VLOOKUP(AD137,Varsayımlar!$B:$Q,7,0)*K137)</f>
        <v/>
      </c>
      <c r="Q137" s="5" t="str">
        <f>IF(B137="","",VLOOKUP(AD137,Varsayımlar!$B:$Q,8,0))</f>
        <v/>
      </c>
      <c r="R137" s="5" t="str">
        <f>IF(B137="","",VLOOKUP(AD137,Varsayımlar!$B:$Q,9,0))</f>
        <v/>
      </c>
      <c r="S137" s="5" t="str">
        <f>IF(B137="","",VLOOKUP(AD137,Varsayımlar!$B:$Q,10,0))</f>
        <v/>
      </c>
      <c r="T137" s="5" t="str">
        <f>IF(B137="","",VLOOKUP(AD137,Varsayımlar!$B:$Q,11,0))</f>
        <v/>
      </c>
      <c r="U137" s="5" t="str">
        <f>IF(B137="","",VLOOKUP(AD137,Varsayımlar!$B:$Q,12,0))</f>
        <v/>
      </c>
      <c r="V137" s="5" t="str">
        <f>IF(B137="","",VLOOKUP(AD137,Varsayımlar!$B:$Q,13,0))</f>
        <v/>
      </c>
      <c r="W137" s="5" t="str">
        <f>IF(B137="","",VLOOKUP(AD137,Varsayımlar!$B:$Q,14,0))</f>
        <v/>
      </c>
      <c r="AA137" s="5" t="str">
        <f>IF(B137="","",VLOOKUP(AD137,Varsayımlar!$B:$Q,15,0))</f>
        <v/>
      </c>
      <c r="AB137" s="5" t="str">
        <f>IF(B137="","",VLOOKUP(AD137,Varsayımlar!$B:$Q,16,0))</f>
        <v/>
      </c>
      <c r="AC137" s="5" t="str">
        <f>IF(B137="","",VLOOKUP(Sayfa2!AD137,Varsayımlar!B:S,18,0))</f>
        <v/>
      </c>
      <c r="AD137" s="5" t="str">
        <f t="shared" si="4"/>
        <v/>
      </c>
    </row>
    <row r="138" spans="2:30" x14ac:dyDescent="0.25">
      <c r="C138" s="3" t="str">
        <f>IF(B138="","",VLOOKUP(AD138,Varsayımlar!$B:$Q,3,0))</f>
        <v/>
      </c>
      <c r="H138" s="2" t="str">
        <f>IF(B138="","",VLOOKUP(AD138,Varsayımlar!$B:$Q,5,0))</f>
        <v/>
      </c>
      <c r="J138" s="2" t="str">
        <f>IF(B138="","",VLOOKUP(AD138,Varsayımlar!$B:$Q,6,0))</f>
        <v/>
      </c>
      <c r="P138" s="2" t="str">
        <f>IF(B138="","",VLOOKUP(AD138,Varsayımlar!$B:$Q,7,0)*K138)</f>
        <v/>
      </c>
      <c r="Q138" s="2" t="str">
        <f>IF(B138="","",VLOOKUP(AD138,Varsayımlar!$B:$Q,8,0))</f>
        <v/>
      </c>
      <c r="R138" s="2" t="str">
        <f>IF(B138="","",VLOOKUP(AD138,Varsayımlar!$B:$Q,9,0))</f>
        <v/>
      </c>
      <c r="S138" s="2" t="str">
        <f>IF(B138="","",VLOOKUP(AD138,Varsayımlar!$B:$Q,10,0))</f>
        <v/>
      </c>
      <c r="T138" s="2" t="str">
        <f>IF(B138="","",VLOOKUP(AD138,Varsayımlar!$B:$Q,11,0))</f>
        <v/>
      </c>
      <c r="U138" s="2" t="str">
        <f>IF(B138="","",VLOOKUP(AD138,Varsayımlar!$B:$Q,12,0))</f>
        <v/>
      </c>
      <c r="V138" s="2" t="str">
        <f>IF(B138="","",VLOOKUP(AD138,Varsayımlar!$B:$Q,13,0))</f>
        <v/>
      </c>
      <c r="W138" s="2" t="str">
        <f>IF(B138="","",VLOOKUP(AD138,Varsayımlar!$B:$Q,14,0))</f>
        <v/>
      </c>
      <c r="AA138" s="2" t="str">
        <f>IF(B138="","",VLOOKUP(AD138,Varsayımlar!$B:$Q,15,0))</f>
        <v/>
      </c>
      <c r="AB138" s="2" t="str">
        <f>IF(B138="","",VLOOKUP(AD138,Varsayımlar!$B:$Q,16,0))</f>
        <v/>
      </c>
      <c r="AC138" s="2" t="str">
        <f>IF(B138="","",VLOOKUP(Sayfa2!AD138,Varsayımlar!B:S,18,0))</f>
        <v/>
      </c>
      <c r="AD138" s="2" t="str">
        <f t="shared" si="4"/>
        <v/>
      </c>
    </row>
    <row r="139" spans="2:30" x14ac:dyDescent="0.25">
      <c r="B139" s="6"/>
      <c r="C139" s="7" t="str">
        <f>IF(B139="","",VLOOKUP(AD139,Varsayımlar!$B:$Q,3,0))</f>
        <v/>
      </c>
      <c r="D139" s="7"/>
      <c r="H139" s="5" t="str">
        <f>IF(B139="","",VLOOKUP(AD139,Varsayımlar!$B:$Q,5,0))</f>
        <v/>
      </c>
      <c r="I139" s="5"/>
      <c r="J139" s="5" t="str">
        <f>IF(B139="","",VLOOKUP(AD139,Varsayımlar!$B:$Q,6,0))</f>
        <v/>
      </c>
      <c r="P139" s="5" t="str">
        <f>IF(B139="","",VLOOKUP(AD139,Varsayımlar!$B:$Q,7,0)*K139)</f>
        <v/>
      </c>
      <c r="Q139" s="5" t="str">
        <f>IF(B139="","",VLOOKUP(AD139,Varsayımlar!$B:$Q,8,0))</f>
        <v/>
      </c>
      <c r="R139" s="5" t="str">
        <f>IF(B139="","",VLOOKUP(AD139,Varsayımlar!$B:$Q,9,0))</f>
        <v/>
      </c>
      <c r="S139" s="5" t="str">
        <f>IF(B139="","",VLOOKUP(AD139,Varsayımlar!$B:$Q,10,0))</f>
        <v/>
      </c>
      <c r="T139" s="5" t="str">
        <f>IF(B139="","",VLOOKUP(AD139,Varsayımlar!$B:$Q,11,0))</f>
        <v/>
      </c>
      <c r="U139" s="5" t="str">
        <f>IF(B139="","",VLOOKUP(AD139,Varsayımlar!$B:$Q,12,0))</f>
        <v/>
      </c>
      <c r="V139" s="5" t="str">
        <f>IF(B139="","",VLOOKUP(AD139,Varsayımlar!$B:$Q,13,0))</f>
        <v/>
      </c>
      <c r="W139" s="5" t="str">
        <f>IF(B139="","",VLOOKUP(AD139,Varsayımlar!$B:$Q,14,0))</f>
        <v/>
      </c>
      <c r="AA139" s="5" t="str">
        <f>IF(B139="","",VLOOKUP(AD139,Varsayımlar!$B:$Q,15,0))</f>
        <v/>
      </c>
      <c r="AB139" s="5" t="str">
        <f>IF(B139="","",VLOOKUP(AD139,Varsayımlar!$B:$Q,16,0))</f>
        <v/>
      </c>
      <c r="AC139" s="5" t="str">
        <f>IF(B139="","",VLOOKUP(Sayfa2!AD139,Varsayımlar!B:S,18,0))</f>
        <v/>
      </c>
      <c r="AD139" s="5" t="str">
        <f t="shared" si="4"/>
        <v/>
      </c>
    </row>
    <row r="140" spans="2:30" x14ac:dyDescent="0.25">
      <c r="C140" s="3" t="str">
        <f>IF(B140="","",VLOOKUP(AD140,Varsayımlar!$B:$Q,3,0))</f>
        <v/>
      </c>
      <c r="H140" s="2" t="str">
        <f>IF(B140="","",VLOOKUP(AD140,Varsayımlar!$B:$Q,5,0))</f>
        <v/>
      </c>
      <c r="J140" s="2" t="str">
        <f>IF(B140="","",VLOOKUP(AD140,Varsayımlar!$B:$Q,6,0))</f>
        <v/>
      </c>
      <c r="P140" s="2" t="str">
        <f>IF(B140="","",VLOOKUP(AD140,Varsayımlar!$B:$Q,7,0)*K140)</f>
        <v/>
      </c>
      <c r="Q140" s="2" t="str">
        <f>IF(B140="","",VLOOKUP(AD140,Varsayımlar!$B:$Q,8,0))</f>
        <v/>
      </c>
      <c r="R140" s="2" t="str">
        <f>IF(B140="","",VLOOKUP(AD140,Varsayımlar!$B:$Q,9,0))</f>
        <v/>
      </c>
      <c r="S140" s="2" t="str">
        <f>IF(B140="","",VLOOKUP(AD140,Varsayımlar!$B:$Q,10,0))</f>
        <v/>
      </c>
      <c r="T140" s="2" t="str">
        <f>IF(B140="","",VLOOKUP(AD140,Varsayımlar!$B:$Q,11,0))</f>
        <v/>
      </c>
      <c r="U140" s="2" t="str">
        <f>IF(B140="","",VLOOKUP(AD140,Varsayımlar!$B:$Q,12,0))</f>
        <v/>
      </c>
      <c r="V140" s="2" t="str">
        <f>IF(B140="","",VLOOKUP(AD140,Varsayımlar!$B:$Q,13,0))</f>
        <v/>
      </c>
      <c r="W140" s="2" t="str">
        <f>IF(B140="","",VLOOKUP(AD140,Varsayımlar!$B:$Q,14,0))</f>
        <v/>
      </c>
      <c r="AA140" s="2" t="str">
        <f>IF(B140="","",VLOOKUP(AD140,Varsayımlar!$B:$Q,15,0))</f>
        <v/>
      </c>
      <c r="AB140" s="2" t="str">
        <f>IF(B140="","",VLOOKUP(AD140,Varsayımlar!$B:$Q,16,0))</f>
        <v/>
      </c>
      <c r="AC140" s="2" t="str">
        <f>IF(B140="","",VLOOKUP(Sayfa2!AD140,Varsayımlar!B:S,18,0))</f>
        <v/>
      </c>
      <c r="AD140" s="2" t="str">
        <f t="shared" si="4"/>
        <v/>
      </c>
    </row>
    <row r="141" spans="2:30" x14ac:dyDescent="0.25">
      <c r="B141" s="6"/>
      <c r="C141" s="7" t="str">
        <f>IF(B141="","",VLOOKUP(AD141,Varsayımlar!$B:$Q,3,0))</f>
        <v/>
      </c>
      <c r="D141" s="7"/>
      <c r="H141" s="5" t="str">
        <f>IF(B141="","",VLOOKUP(AD141,Varsayımlar!$B:$Q,5,0))</f>
        <v/>
      </c>
      <c r="I141" s="5"/>
      <c r="J141" s="5" t="str">
        <f>IF(B141="","",VLOOKUP(AD141,Varsayımlar!$B:$Q,6,0))</f>
        <v/>
      </c>
      <c r="P141" s="5" t="str">
        <f>IF(B141="","",VLOOKUP(AD141,Varsayımlar!$B:$Q,7,0)*K141)</f>
        <v/>
      </c>
      <c r="Q141" s="5" t="str">
        <f>IF(B141="","",VLOOKUP(AD141,Varsayımlar!$B:$Q,8,0))</f>
        <v/>
      </c>
      <c r="R141" s="5" t="str">
        <f>IF(B141="","",VLOOKUP(AD141,Varsayımlar!$B:$Q,9,0))</f>
        <v/>
      </c>
      <c r="S141" s="5" t="str">
        <f>IF(B141="","",VLOOKUP(AD141,Varsayımlar!$B:$Q,10,0))</f>
        <v/>
      </c>
      <c r="T141" s="5" t="str">
        <f>IF(B141="","",VLOOKUP(AD141,Varsayımlar!$B:$Q,11,0))</f>
        <v/>
      </c>
      <c r="U141" s="5" t="str">
        <f>IF(B141="","",VLOOKUP(AD141,Varsayımlar!$B:$Q,12,0))</f>
        <v/>
      </c>
      <c r="V141" s="5" t="str">
        <f>IF(B141="","",VLOOKUP(AD141,Varsayımlar!$B:$Q,13,0))</f>
        <v/>
      </c>
      <c r="W141" s="5" t="str">
        <f>IF(B141="","",VLOOKUP(AD141,Varsayımlar!$B:$Q,14,0))</f>
        <v/>
      </c>
      <c r="AA141" s="5" t="str">
        <f>IF(B141="","",VLOOKUP(AD141,Varsayımlar!$B:$Q,15,0))</f>
        <v/>
      </c>
      <c r="AB141" s="5" t="str">
        <f>IF(B141="","",VLOOKUP(AD141,Varsayımlar!$B:$Q,16,0))</f>
        <v/>
      </c>
      <c r="AC141" s="5" t="str">
        <f>IF(B141="","",VLOOKUP(Sayfa2!AD141,Varsayımlar!B:S,18,0))</f>
        <v/>
      </c>
      <c r="AD141" s="5" t="str">
        <f t="shared" si="4"/>
        <v/>
      </c>
    </row>
    <row r="142" spans="2:30" x14ac:dyDescent="0.25">
      <c r="C142" s="3" t="str">
        <f>IF(B142="","",VLOOKUP(AD142,Varsayımlar!$B:$Q,3,0))</f>
        <v/>
      </c>
      <c r="H142" s="2" t="str">
        <f>IF(B142="","",VLOOKUP(AD142,Varsayımlar!$B:$Q,5,0))</f>
        <v/>
      </c>
      <c r="J142" s="2" t="str">
        <f>IF(B142="","",VLOOKUP(AD142,Varsayımlar!$B:$Q,6,0))</f>
        <v/>
      </c>
      <c r="P142" s="2" t="str">
        <f>IF(B142="","",VLOOKUP(AD142,Varsayımlar!$B:$Q,7,0)*K142)</f>
        <v/>
      </c>
      <c r="Q142" s="2" t="str">
        <f>IF(B142="","",VLOOKUP(AD142,Varsayımlar!$B:$Q,8,0))</f>
        <v/>
      </c>
      <c r="R142" s="2" t="str">
        <f>IF(B142="","",VLOOKUP(AD142,Varsayımlar!$B:$Q,9,0))</f>
        <v/>
      </c>
      <c r="S142" s="2" t="str">
        <f>IF(B142="","",VLOOKUP(AD142,Varsayımlar!$B:$Q,10,0))</f>
        <v/>
      </c>
      <c r="T142" s="2" t="str">
        <f>IF(B142="","",VLOOKUP(AD142,Varsayımlar!$B:$Q,11,0))</f>
        <v/>
      </c>
      <c r="U142" s="2" t="str">
        <f>IF(B142="","",VLOOKUP(AD142,Varsayımlar!$B:$Q,12,0))</f>
        <v/>
      </c>
      <c r="V142" s="2" t="str">
        <f>IF(B142="","",VLOOKUP(AD142,Varsayımlar!$B:$Q,13,0))</f>
        <v/>
      </c>
      <c r="W142" s="2" t="str">
        <f>IF(B142="","",VLOOKUP(AD142,Varsayımlar!$B:$Q,14,0))</f>
        <v/>
      </c>
      <c r="AA142" s="2" t="str">
        <f>IF(B142="","",VLOOKUP(AD142,Varsayımlar!$B:$Q,15,0))</f>
        <v/>
      </c>
      <c r="AB142" s="2" t="str">
        <f>IF(B142="","",VLOOKUP(AD142,Varsayımlar!$B:$Q,16,0))</f>
        <v/>
      </c>
      <c r="AC142" s="2" t="str">
        <f>IF(B142="","",VLOOKUP(Sayfa2!AD142,Varsayımlar!B:S,18,0))</f>
        <v/>
      </c>
      <c r="AD142" s="2" t="str">
        <f t="shared" si="4"/>
        <v/>
      </c>
    </row>
    <row r="143" spans="2:30" x14ac:dyDescent="0.25">
      <c r="B143" s="6"/>
      <c r="C143" s="7" t="str">
        <f>IF(B143="","",VLOOKUP(AD143,Varsayımlar!$B:$Q,3,0))</f>
        <v/>
      </c>
      <c r="D143" s="7"/>
      <c r="H143" s="5" t="str">
        <f>IF(B143="","",VLOOKUP(AD143,Varsayımlar!$B:$Q,5,0))</f>
        <v/>
      </c>
      <c r="I143" s="5"/>
      <c r="J143" s="5" t="str">
        <f>IF(B143="","",VLOOKUP(AD143,Varsayımlar!$B:$Q,6,0))</f>
        <v/>
      </c>
      <c r="P143" s="5" t="str">
        <f>IF(B143="","",VLOOKUP(AD143,Varsayımlar!$B:$Q,7,0)*K143)</f>
        <v/>
      </c>
      <c r="Q143" s="5" t="str">
        <f>IF(B143="","",VLOOKUP(AD143,Varsayımlar!$B:$Q,8,0))</f>
        <v/>
      </c>
      <c r="R143" s="5" t="str">
        <f>IF(B143="","",VLOOKUP(AD143,Varsayımlar!$B:$Q,9,0))</f>
        <v/>
      </c>
      <c r="S143" s="5" t="str">
        <f>IF(B143="","",VLOOKUP(AD143,Varsayımlar!$B:$Q,10,0))</f>
        <v/>
      </c>
      <c r="T143" s="5" t="str">
        <f>IF(B143="","",VLOOKUP(AD143,Varsayımlar!$B:$Q,11,0))</f>
        <v/>
      </c>
      <c r="U143" s="5" t="str">
        <f>IF(B143="","",VLOOKUP(AD143,Varsayımlar!$B:$Q,12,0))</f>
        <v/>
      </c>
      <c r="V143" s="5" t="str">
        <f>IF(B143="","",VLOOKUP(AD143,Varsayımlar!$B:$Q,13,0))</f>
        <v/>
      </c>
      <c r="W143" s="5" t="str">
        <f>IF(B143="","",VLOOKUP(AD143,Varsayımlar!$B:$Q,14,0))</f>
        <v/>
      </c>
      <c r="AA143" s="5" t="str">
        <f>IF(B143="","",VLOOKUP(AD143,Varsayımlar!$B:$Q,15,0))</f>
        <v/>
      </c>
      <c r="AB143" s="5" t="str">
        <f>IF(B143="","",VLOOKUP(AD143,Varsayımlar!$B:$Q,16,0))</f>
        <v/>
      </c>
      <c r="AC143" s="5" t="str">
        <f>IF(B143="","",VLOOKUP(Sayfa2!AD143,Varsayımlar!B:S,18,0))</f>
        <v/>
      </c>
      <c r="AD143" s="5" t="str">
        <f t="shared" si="4"/>
        <v/>
      </c>
    </row>
    <row r="144" spans="2:30" x14ac:dyDescent="0.25">
      <c r="C144" s="3" t="str">
        <f>IF(B144="","",VLOOKUP(AD144,Varsayımlar!$B:$Q,3,0))</f>
        <v/>
      </c>
      <c r="H144" s="2" t="str">
        <f>IF(B144="","",VLOOKUP(AD144,Varsayımlar!$B:$Q,5,0))</f>
        <v/>
      </c>
      <c r="J144" s="2" t="str">
        <f>IF(B144="","",VLOOKUP(AD144,Varsayımlar!$B:$Q,6,0))</f>
        <v/>
      </c>
      <c r="P144" s="2" t="str">
        <f>IF(B144="","",VLOOKUP(AD144,Varsayımlar!$B:$Q,7,0)*K144)</f>
        <v/>
      </c>
      <c r="Q144" s="2" t="str">
        <f>IF(B144="","",VLOOKUP(AD144,Varsayımlar!$B:$Q,8,0))</f>
        <v/>
      </c>
      <c r="R144" s="2" t="str">
        <f>IF(B144="","",VLOOKUP(AD144,Varsayımlar!$B:$Q,9,0))</f>
        <v/>
      </c>
      <c r="S144" s="2" t="str">
        <f>IF(B144="","",VLOOKUP(AD144,Varsayımlar!$B:$Q,10,0))</f>
        <v/>
      </c>
      <c r="T144" s="2" t="str">
        <f>IF(B144="","",VLOOKUP(AD144,Varsayımlar!$B:$Q,11,0))</f>
        <v/>
      </c>
      <c r="U144" s="2" t="str">
        <f>IF(B144="","",VLOOKUP(AD144,Varsayımlar!$B:$Q,12,0))</f>
        <v/>
      </c>
      <c r="V144" s="2" t="str">
        <f>IF(B144="","",VLOOKUP(AD144,Varsayımlar!$B:$Q,13,0))</f>
        <v/>
      </c>
      <c r="W144" s="2" t="str">
        <f>IF(B144="","",VLOOKUP(AD144,Varsayımlar!$B:$Q,14,0))</f>
        <v/>
      </c>
      <c r="AA144" s="2" t="str">
        <f>IF(B144="","",VLOOKUP(AD144,Varsayımlar!$B:$Q,15,0))</f>
        <v/>
      </c>
      <c r="AB144" s="2" t="str">
        <f>IF(B144="","",VLOOKUP(AD144,Varsayımlar!$B:$Q,16,0))</f>
        <v/>
      </c>
      <c r="AC144" s="2" t="str">
        <f>IF(B144="","",VLOOKUP(Sayfa2!AD144,Varsayımlar!B:S,18,0))</f>
        <v/>
      </c>
      <c r="AD144" s="2" t="str">
        <f t="shared" si="4"/>
        <v/>
      </c>
    </row>
    <row r="145" spans="2:30" x14ac:dyDescent="0.25">
      <c r="B145" s="6"/>
      <c r="C145" s="7" t="str">
        <f>IF(B145="","",VLOOKUP(AD145,Varsayımlar!$B:$Q,3,0))</f>
        <v/>
      </c>
      <c r="D145" s="7"/>
      <c r="H145" s="5" t="str">
        <f>IF(B145="","",VLOOKUP(AD145,Varsayımlar!$B:$Q,5,0))</f>
        <v/>
      </c>
      <c r="I145" s="5"/>
      <c r="J145" s="5" t="str">
        <f>IF(B145="","",VLOOKUP(AD145,Varsayımlar!$B:$Q,6,0))</f>
        <v/>
      </c>
      <c r="P145" s="5" t="str">
        <f>IF(B145="","",VLOOKUP(AD145,Varsayımlar!$B:$Q,7,0)*K145)</f>
        <v/>
      </c>
      <c r="Q145" s="5" t="str">
        <f>IF(B145="","",VLOOKUP(AD145,Varsayımlar!$B:$Q,8,0))</f>
        <v/>
      </c>
      <c r="R145" s="5" t="str">
        <f>IF(B145="","",VLOOKUP(AD145,Varsayımlar!$B:$Q,9,0))</f>
        <v/>
      </c>
      <c r="S145" s="5" t="str">
        <f>IF(B145="","",VLOOKUP(AD145,Varsayımlar!$B:$Q,10,0))</f>
        <v/>
      </c>
      <c r="T145" s="5" t="str">
        <f>IF(B145="","",VLOOKUP(AD145,Varsayımlar!$B:$Q,11,0))</f>
        <v/>
      </c>
      <c r="U145" s="5" t="str">
        <f>IF(B145="","",VLOOKUP(AD145,Varsayımlar!$B:$Q,12,0))</f>
        <v/>
      </c>
      <c r="V145" s="5" t="str">
        <f>IF(B145="","",VLOOKUP(AD145,Varsayımlar!$B:$Q,13,0))</f>
        <v/>
      </c>
      <c r="W145" s="5" t="str">
        <f>IF(B145="","",VLOOKUP(AD145,Varsayımlar!$B:$Q,14,0))</f>
        <v/>
      </c>
      <c r="AA145" s="5" t="str">
        <f>IF(B145="","",VLOOKUP(AD145,Varsayımlar!$B:$Q,15,0))</f>
        <v/>
      </c>
      <c r="AB145" s="5" t="str">
        <f>IF(B145="","",VLOOKUP(AD145,Varsayımlar!$B:$Q,16,0))</f>
        <v/>
      </c>
      <c r="AC145" s="5" t="str">
        <f>IF(B145="","",VLOOKUP(Sayfa2!AD145,Varsayımlar!B:S,18,0))</f>
        <v/>
      </c>
      <c r="AD145" s="5" t="str">
        <f t="shared" si="4"/>
        <v/>
      </c>
    </row>
    <row r="146" spans="2:30" x14ac:dyDescent="0.25">
      <c r="C146" s="3" t="str">
        <f>IF(B146="","",VLOOKUP(AD146,Varsayımlar!$B:$Q,3,0))</f>
        <v/>
      </c>
      <c r="H146" s="2" t="str">
        <f>IF(B146="","",VLOOKUP(AD146,Varsayımlar!$B:$Q,5,0))</f>
        <v/>
      </c>
      <c r="J146" s="2" t="str">
        <f>IF(B146="","",VLOOKUP(AD146,Varsayımlar!$B:$Q,6,0))</f>
        <v/>
      </c>
      <c r="P146" s="2" t="str">
        <f>IF(B146="","",VLOOKUP(AD146,Varsayımlar!$B:$Q,7,0)*K146)</f>
        <v/>
      </c>
      <c r="Q146" s="2" t="str">
        <f>IF(B146="","",VLOOKUP(AD146,Varsayımlar!$B:$Q,8,0))</f>
        <v/>
      </c>
      <c r="R146" s="2" t="str">
        <f>IF(B146="","",VLOOKUP(AD146,Varsayımlar!$B:$Q,9,0))</f>
        <v/>
      </c>
      <c r="S146" s="2" t="str">
        <f>IF(B146="","",VLOOKUP(AD146,Varsayımlar!$B:$Q,10,0))</f>
        <v/>
      </c>
      <c r="T146" s="2" t="str">
        <f>IF(B146="","",VLOOKUP(AD146,Varsayımlar!$B:$Q,11,0))</f>
        <v/>
      </c>
      <c r="U146" s="2" t="str">
        <f>IF(B146="","",VLOOKUP(AD146,Varsayımlar!$B:$Q,12,0))</f>
        <v/>
      </c>
      <c r="V146" s="2" t="str">
        <f>IF(B146="","",VLOOKUP(AD146,Varsayımlar!$B:$Q,13,0))</f>
        <v/>
      </c>
      <c r="W146" s="2" t="str">
        <f>IF(B146="","",VLOOKUP(AD146,Varsayımlar!$B:$Q,14,0))</f>
        <v/>
      </c>
      <c r="AA146" s="2" t="str">
        <f>IF(B146="","",VLOOKUP(AD146,Varsayımlar!$B:$Q,15,0))</f>
        <v/>
      </c>
      <c r="AB146" s="2" t="str">
        <f>IF(B146="","",VLOOKUP(AD146,Varsayımlar!$B:$Q,16,0))</f>
        <v/>
      </c>
      <c r="AC146" s="2" t="str">
        <f>IF(B146="","",VLOOKUP(Sayfa2!AD146,Varsayımlar!B:S,18,0))</f>
        <v/>
      </c>
      <c r="AD146" s="2" t="str">
        <f t="shared" si="4"/>
        <v/>
      </c>
    </row>
    <row r="147" spans="2:30" x14ac:dyDescent="0.25">
      <c r="B147" s="6"/>
      <c r="C147" s="7" t="str">
        <f>IF(B147="","",VLOOKUP(AD147,Varsayımlar!$B:$Q,3,0))</f>
        <v/>
      </c>
      <c r="D147" s="7"/>
      <c r="H147" s="5" t="str">
        <f>IF(B147="","",VLOOKUP(AD147,Varsayımlar!$B:$Q,5,0))</f>
        <v/>
      </c>
      <c r="I147" s="5"/>
      <c r="J147" s="5" t="str">
        <f>IF(B147="","",VLOOKUP(AD147,Varsayımlar!$B:$Q,6,0))</f>
        <v/>
      </c>
      <c r="P147" s="5" t="str">
        <f>IF(B147="","",VLOOKUP(AD147,Varsayımlar!$B:$Q,7,0)*K147)</f>
        <v/>
      </c>
      <c r="Q147" s="5" t="str">
        <f>IF(B147="","",VLOOKUP(AD147,Varsayımlar!$B:$Q,8,0))</f>
        <v/>
      </c>
      <c r="R147" s="5" t="str">
        <f>IF(B147="","",VLOOKUP(AD147,Varsayımlar!$B:$Q,9,0))</f>
        <v/>
      </c>
      <c r="S147" s="5" t="str">
        <f>IF(B147="","",VLOOKUP(AD147,Varsayımlar!$B:$Q,10,0))</f>
        <v/>
      </c>
      <c r="T147" s="5" t="str">
        <f>IF(B147="","",VLOOKUP(AD147,Varsayımlar!$B:$Q,11,0))</f>
        <v/>
      </c>
      <c r="U147" s="5" t="str">
        <f>IF(B147="","",VLOOKUP(AD147,Varsayımlar!$B:$Q,12,0))</f>
        <v/>
      </c>
      <c r="V147" s="5" t="str">
        <f>IF(B147="","",VLOOKUP(AD147,Varsayımlar!$B:$Q,13,0))</f>
        <v/>
      </c>
      <c r="W147" s="5" t="str">
        <f>IF(B147="","",VLOOKUP(AD147,Varsayımlar!$B:$Q,14,0))</f>
        <v/>
      </c>
      <c r="AA147" s="5" t="str">
        <f>IF(B147="","",VLOOKUP(AD147,Varsayımlar!$B:$Q,15,0))</f>
        <v/>
      </c>
      <c r="AB147" s="5" t="str">
        <f>IF(B147="","",VLOOKUP(AD147,Varsayımlar!$B:$Q,16,0))</f>
        <v/>
      </c>
      <c r="AC147" s="5" t="str">
        <f>IF(B147="","",VLOOKUP(Sayfa2!AD147,Varsayımlar!B:S,18,0))</f>
        <v/>
      </c>
      <c r="AD147" s="5" t="str">
        <f t="shared" si="4"/>
        <v/>
      </c>
    </row>
    <row r="148" spans="2:30" x14ac:dyDescent="0.25">
      <c r="C148" s="3" t="str">
        <f>IF(B148="","",VLOOKUP(AD148,Varsayımlar!$B:$Q,3,0))</f>
        <v/>
      </c>
      <c r="H148" s="2" t="str">
        <f>IF(B148="","",VLOOKUP(AD148,Varsayımlar!$B:$Q,5,0))</f>
        <v/>
      </c>
      <c r="J148" s="2" t="str">
        <f>IF(B148="","",VLOOKUP(AD148,Varsayımlar!$B:$Q,6,0))</f>
        <v/>
      </c>
      <c r="P148" s="2" t="str">
        <f>IF(B148="","",VLOOKUP(AD148,Varsayımlar!$B:$Q,7,0)*K148)</f>
        <v/>
      </c>
      <c r="Q148" s="2" t="str">
        <f>IF(B148="","",VLOOKUP(AD148,Varsayımlar!$B:$Q,8,0))</f>
        <v/>
      </c>
      <c r="R148" s="2" t="str">
        <f>IF(B148="","",VLOOKUP(AD148,Varsayımlar!$B:$Q,9,0))</f>
        <v/>
      </c>
      <c r="S148" s="2" t="str">
        <f>IF(B148="","",VLOOKUP(AD148,Varsayımlar!$B:$Q,10,0))</f>
        <v/>
      </c>
      <c r="T148" s="2" t="str">
        <f>IF(B148="","",VLOOKUP(AD148,Varsayımlar!$B:$Q,11,0))</f>
        <v/>
      </c>
      <c r="U148" s="2" t="str">
        <f>IF(B148="","",VLOOKUP(AD148,Varsayımlar!$B:$Q,12,0))</f>
        <v/>
      </c>
      <c r="V148" s="2" t="str">
        <f>IF(B148="","",VLOOKUP(AD148,Varsayımlar!$B:$Q,13,0))</f>
        <v/>
      </c>
      <c r="W148" s="2" t="str">
        <f>IF(B148="","",VLOOKUP(AD148,Varsayımlar!$B:$Q,14,0))</f>
        <v/>
      </c>
      <c r="AA148" s="2" t="str">
        <f>IF(B148="","",VLOOKUP(AD148,Varsayımlar!$B:$Q,15,0))</f>
        <v/>
      </c>
      <c r="AB148" s="2" t="str">
        <f>IF(B148="","",VLOOKUP(AD148,Varsayımlar!$B:$Q,16,0))</f>
        <v/>
      </c>
      <c r="AC148" s="2" t="str">
        <f>IF(B148="","",VLOOKUP(Sayfa2!AD148,Varsayımlar!B:S,18,0))</f>
        <v/>
      </c>
      <c r="AD148" s="2" t="str">
        <f t="shared" si="4"/>
        <v/>
      </c>
    </row>
    <row r="149" spans="2:30" x14ac:dyDescent="0.25">
      <c r="B149" s="6"/>
      <c r="C149" s="7" t="str">
        <f>IF(B149="","",VLOOKUP(AD149,Varsayımlar!$B:$Q,3,0))</f>
        <v/>
      </c>
      <c r="D149" s="7"/>
      <c r="H149" s="5" t="str">
        <f>IF(B149="","",VLOOKUP(AD149,Varsayımlar!$B:$Q,5,0))</f>
        <v/>
      </c>
      <c r="I149" s="5"/>
      <c r="J149" s="5" t="str">
        <f>IF(B149="","",VLOOKUP(AD149,Varsayımlar!$B:$Q,6,0))</f>
        <v/>
      </c>
      <c r="P149" s="5" t="str">
        <f>IF(B149="","",VLOOKUP(AD149,Varsayımlar!$B:$Q,7,0)*K149)</f>
        <v/>
      </c>
      <c r="Q149" s="5" t="str">
        <f>IF(B149="","",VLOOKUP(AD149,Varsayımlar!$B:$Q,8,0))</f>
        <v/>
      </c>
      <c r="R149" s="5" t="str">
        <f>IF(B149="","",VLOOKUP(AD149,Varsayımlar!$B:$Q,9,0))</f>
        <v/>
      </c>
      <c r="S149" s="5" t="str">
        <f>IF(B149="","",VLOOKUP(AD149,Varsayımlar!$B:$Q,10,0))</f>
        <v/>
      </c>
      <c r="T149" s="5" t="str">
        <f>IF(B149="","",VLOOKUP(AD149,Varsayımlar!$B:$Q,11,0))</f>
        <v/>
      </c>
      <c r="U149" s="5" t="str">
        <f>IF(B149="","",VLOOKUP(AD149,Varsayımlar!$B:$Q,12,0))</f>
        <v/>
      </c>
      <c r="V149" s="5" t="str">
        <f>IF(B149="","",VLOOKUP(AD149,Varsayımlar!$B:$Q,13,0))</f>
        <v/>
      </c>
      <c r="W149" s="5" t="str">
        <f>IF(B149="","",VLOOKUP(AD149,Varsayımlar!$B:$Q,14,0))</f>
        <v/>
      </c>
      <c r="AA149" s="5" t="str">
        <f>IF(B149="","",VLOOKUP(AD149,Varsayımlar!$B:$Q,15,0))</f>
        <v/>
      </c>
      <c r="AB149" s="5" t="str">
        <f>IF(B149="","",VLOOKUP(AD149,Varsayımlar!$B:$Q,16,0))</f>
        <v/>
      </c>
      <c r="AC149" s="5" t="str">
        <f>IF(B149="","",VLOOKUP(Sayfa2!AD149,Varsayımlar!B:S,18,0))</f>
        <v/>
      </c>
      <c r="AD149" s="5" t="str">
        <f t="shared" si="4"/>
        <v/>
      </c>
    </row>
    <row r="150" spans="2:30" x14ac:dyDescent="0.25">
      <c r="C150" s="3" t="str">
        <f>IF(B150="","",VLOOKUP(AD150,Varsayımlar!$B:$Q,3,0))</f>
        <v/>
      </c>
      <c r="H150" s="2" t="str">
        <f>IF(B150="","",VLOOKUP(AD150,Varsayımlar!$B:$Q,5,0))</f>
        <v/>
      </c>
      <c r="J150" s="2" t="str">
        <f>IF(B150="","",VLOOKUP(AD150,Varsayımlar!$B:$Q,6,0))</f>
        <v/>
      </c>
      <c r="P150" s="2" t="str">
        <f>IF(B150="","",VLOOKUP(AD150,Varsayımlar!$B:$Q,7,0)*K150)</f>
        <v/>
      </c>
      <c r="Q150" s="2" t="str">
        <f>IF(B150="","",VLOOKUP(AD150,Varsayımlar!$B:$Q,8,0))</f>
        <v/>
      </c>
      <c r="R150" s="2" t="str">
        <f>IF(B150="","",VLOOKUP(AD150,Varsayımlar!$B:$Q,9,0))</f>
        <v/>
      </c>
      <c r="S150" s="2" t="str">
        <f>IF(B150="","",VLOOKUP(AD150,Varsayımlar!$B:$Q,10,0))</f>
        <v/>
      </c>
      <c r="T150" s="2" t="str">
        <f>IF(B150="","",VLOOKUP(AD150,Varsayımlar!$B:$Q,11,0))</f>
        <v/>
      </c>
      <c r="U150" s="2" t="str">
        <f>IF(B150="","",VLOOKUP(AD150,Varsayımlar!$B:$Q,12,0))</f>
        <v/>
      </c>
      <c r="V150" s="2" t="str">
        <f>IF(B150="","",VLOOKUP(AD150,Varsayımlar!$B:$Q,13,0))</f>
        <v/>
      </c>
      <c r="W150" s="2" t="str">
        <f>IF(B150="","",VLOOKUP(AD150,Varsayımlar!$B:$Q,14,0))</f>
        <v/>
      </c>
      <c r="AA150" s="2" t="str">
        <f>IF(B150="","",VLOOKUP(AD150,Varsayımlar!$B:$Q,15,0))</f>
        <v/>
      </c>
      <c r="AB150" s="2" t="str">
        <f>IF(B150="","",VLOOKUP(AD150,Varsayımlar!$B:$Q,16,0))</f>
        <v/>
      </c>
      <c r="AC150" s="2" t="str">
        <f>IF(B150="","",VLOOKUP(Sayfa2!AD150,Varsayımlar!B:S,18,0))</f>
        <v/>
      </c>
      <c r="AD150" s="2" t="str">
        <f t="shared" si="4"/>
        <v/>
      </c>
    </row>
    <row r="151" spans="2:30" x14ac:dyDescent="0.25">
      <c r="B151" s="6"/>
      <c r="C151" s="7" t="str">
        <f>IF(B151="","",VLOOKUP(AD151,Varsayımlar!$B:$Q,3,0))</f>
        <v/>
      </c>
      <c r="D151" s="7"/>
      <c r="H151" s="5" t="str">
        <f>IF(B151="","",VLOOKUP(AD151,Varsayımlar!$B:$Q,5,0))</f>
        <v/>
      </c>
      <c r="I151" s="5"/>
      <c r="J151" s="5" t="str">
        <f>IF(B151="","",VLOOKUP(AD151,Varsayımlar!$B:$Q,6,0))</f>
        <v/>
      </c>
      <c r="P151" s="5" t="str">
        <f>IF(B151="","",VLOOKUP(AD151,Varsayımlar!$B:$Q,7,0)*K151)</f>
        <v/>
      </c>
      <c r="Q151" s="5" t="str">
        <f>IF(B151="","",VLOOKUP(AD151,Varsayımlar!$B:$Q,8,0))</f>
        <v/>
      </c>
      <c r="R151" s="5" t="str">
        <f>IF(B151="","",VLOOKUP(AD151,Varsayımlar!$B:$Q,9,0))</f>
        <v/>
      </c>
      <c r="S151" s="5" t="str">
        <f>IF(B151="","",VLOOKUP(AD151,Varsayımlar!$B:$Q,10,0))</f>
        <v/>
      </c>
      <c r="T151" s="5" t="str">
        <f>IF(B151="","",VLOOKUP(AD151,Varsayımlar!$B:$Q,11,0))</f>
        <v/>
      </c>
      <c r="U151" s="5" t="str">
        <f>IF(B151="","",VLOOKUP(AD151,Varsayımlar!$B:$Q,12,0))</f>
        <v/>
      </c>
      <c r="V151" s="5" t="str">
        <f>IF(B151="","",VLOOKUP(AD151,Varsayımlar!$B:$Q,13,0))</f>
        <v/>
      </c>
      <c r="W151" s="5" t="str">
        <f>IF(B151="","",VLOOKUP(AD151,Varsayımlar!$B:$Q,14,0))</f>
        <v/>
      </c>
      <c r="AA151" s="5" t="str">
        <f>IF(B151="","",VLOOKUP(AD151,Varsayımlar!$B:$Q,15,0))</f>
        <v/>
      </c>
      <c r="AB151" s="5" t="str">
        <f>IF(B151="","",VLOOKUP(AD151,Varsayımlar!$B:$Q,16,0))</f>
        <v/>
      </c>
      <c r="AC151" s="5" t="str">
        <f>IF(B151="","",VLOOKUP(Sayfa2!AD151,Varsayımlar!B:S,18,0))</f>
        <v/>
      </c>
      <c r="AD151" s="5" t="str">
        <f t="shared" si="4"/>
        <v/>
      </c>
    </row>
    <row r="152" spans="2:30" x14ac:dyDescent="0.25">
      <c r="C152" s="3" t="str">
        <f>IF(B152="","",VLOOKUP(AD152,Varsayımlar!$B:$Q,3,0))</f>
        <v/>
      </c>
      <c r="H152" s="2" t="str">
        <f>IF(B152="","",VLOOKUP(AD152,Varsayımlar!$B:$Q,5,0))</f>
        <v/>
      </c>
      <c r="J152" s="2" t="str">
        <f>IF(B152="","",VLOOKUP(AD152,Varsayımlar!$B:$Q,6,0))</f>
        <v/>
      </c>
      <c r="P152" s="2" t="str">
        <f>IF(B152="","",VLOOKUP(AD152,Varsayımlar!$B:$Q,7,0)*K152)</f>
        <v/>
      </c>
      <c r="Q152" s="2" t="str">
        <f>IF(B152="","",VLOOKUP(AD152,Varsayımlar!$B:$Q,8,0))</f>
        <v/>
      </c>
      <c r="R152" s="2" t="str">
        <f>IF(B152="","",VLOOKUP(AD152,Varsayımlar!$B:$Q,9,0))</f>
        <v/>
      </c>
      <c r="S152" s="2" t="str">
        <f>IF(B152="","",VLOOKUP(AD152,Varsayımlar!$B:$Q,10,0))</f>
        <v/>
      </c>
      <c r="T152" s="2" t="str">
        <f>IF(B152="","",VLOOKUP(AD152,Varsayımlar!$B:$Q,11,0))</f>
        <v/>
      </c>
      <c r="U152" s="2" t="str">
        <f>IF(B152="","",VLOOKUP(AD152,Varsayımlar!$B:$Q,12,0))</f>
        <v/>
      </c>
      <c r="V152" s="2" t="str">
        <f>IF(B152="","",VLOOKUP(AD152,Varsayımlar!$B:$Q,13,0))</f>
        <v/>
      </c>
      <c r="W152" s="2" t="str">
        <f>IF(B152="","",VLOOKUP(AD152,Varsayımlar!$B:$Q,14,0))</f>
        <v/>
      </c>
      <c r="AA152" s="2" t="str">
        <f>IF(B152="","",VLOOKUP(AD152,Varsayımlar!$B:$Q,15,0))</f>
        <v/>
      </c>
      <c r="AB152" s="2" t="str">
        <f>IF(B152="","",VLOOKUP(AD152,Varsayımlar!$B:$Q,16,0))</f>
        <v/>
      </c>
      <c r="AC152" s="2" t="str">
        <f>IF(B152="","",VLOOKUP(Sayfa2!AD152,Varsayımlar!B:S,18,0))</f>
        <v/>
      </c>
      <c r="AD152" s="2" t="str">
        <f t="shared" si="4"/>
        <v/>
      </c>
    </row>
    <row r="153" spans="2:30" x14ac:dyDescent="0.25">
      <c r="B153" s="6"/>
      <c r="C153" s="7" t="str">
        <f>IF(B153="","",VLOOKUP(AD153,Varsayımlar!$B:$Q,3,0))</f>
        <v/>
      </c>
      <c r="D153" s="7"/>
      <c r="H153" s="5" t="str">
        <f>IF(B153="","",VLOOKUP(AD153,Varsayımlar!$B:$Q,5,0))</f>
        <v/>
      </c>
      <c r="I153" s="5"/>
      <c r="J153" s="5" t="str">
        <f>IF(B153="","",VLOOKUP(AD153,Varsayımlar!$B:$Q,6,0))</f>
        <v/>
      </c>
      <c r="P153" s="5" t="str">
        <f>IF(B153="","",VLOOKUP(AD153,Varsayımlar!$B:$Q,7,0)*K153)</f>
        <v/>
      </c>
      <c r="Q153" s="5" t="str">
        <f>IF(B153="","",VLOOKUP(AD153,Varsayımlar!$B:$Q,8,0))</f>
        <v/>
      </c>
      <c r="R153" s="5" t="str">
        <f>IF(B153="","",VLOOKUP(AD153,Varsayımlar!$B:$Q,9,0))</f>
        <v/>
      </c>
      <c r="S153" s="5" t="str">
        <f>IF(B153="","",VLOOKUP(AD153,Varsayımlar!$B:$Q,10,0))</f>
        <v/>
      </c>
      <c r="T153" s="5" t="str">
        <f>IF(B153="","",VLOOKUP(AD153,Varsayımlar!$B:$Q,11,0))</f>
        <v/>
      </c>
      <c r="U153" s="5" t="str">
        <f>IF(B153="","",VLOOKUP(AD153,Varsayımlar!$B:$Q,12,0))</f>
        <v/>
      </c>
      <c r="V153" s="5" t="str">
        <f>IF(B153="","",VLOOKUP(AD153,Varsayımlar!$B:$Q,13,0))</f>
        <v/>
      </c>
      <c r="W153" s="5" t="str">
        <f>IF(B153="","",VLOOKUP(AD153,Varsayımlar!$B:$Q,14,0))</f>
        <v/>
      </c>
      <c r="AA153" s="5" t="str">
        <f>IF(B153="","",VLOOKUP(AD153,Varsayımlar!$B:$Q,15,0))</f>
        <v/>
      </c>
      <c r="AB153" s="5" t="str">
        <f>IF(B153="","",VLOOKUP(AD153,Varsayımlar!$B:$Q,16,0))</f>
        <v/>
      </c>
      <c r="AC153" s="5" t="str">
        <f>IF(B153="","",VLOOKUP(Sayfa2!AD153,Varsayımlar!B:S,18,0))</f>
        <v/>
      </c>
      <c r="AD153" s="5" t="str">
        <f t="shared" si="4"/>
        <v/>
      </c>
    </row>
    <row r="154" spans="2:30" x14ac:dyDescent="0.25">
      <c r="C154" s="3" t="str">
        <f>IF(B154="","",VLOOKUP(AD154,Varsayımlar!$B:$Q,3,0))</f>
        <v/>
      </c>
      <c r="H154" s="2" t="str">
        <f>IF(B154="","",VLOOKUP(AD154,Varsayımlar!$B:$Q,5,0))</f>
        <v/>
      </c>
      <c r="J154" s="2" t="str">
        <f>IF(B154="","",VLOOKUP(AD154,Varsayımlar!$B:$Q,6,0))</f>
        <v/>
      </c>
      <c r="P154" s="2" t="str">
        <f>IF(B154="","",VLOOKUP(AD154,Varsayımlar!$B:$Q,7,0)*K154)</f>
        <v/>
      </c>
      <c r="Q154" s="2" t="str">
        <f>IF(B154="","",VLOOKUP(AD154,Varsayımlar!$B:$Q,8,0))</f>
        <v/>
      </c>
      <c r="R154" s="2" t="str">
        <f>IF(B154="","",VLOOKUP(AD154,Varsayımlar!$B:$Q,9,0))</f>
        <v/>
      </c>
      <c r="S154" s="2" t="str">
        <f>IF(B154="","",VLOOKUP(AD154,Varsayımlar!$B:$Q,10,0))</f>
        <v/>
      </c>
      <c r="T154" s="2" t="str">
        <f>IF(B154="","",VLOOKUP(AD154,Varsayımlar!$B:$Q,11,0))</f>
        <v/>
      </c>
      <c r="U154" s="2" t="str">
        <f>IF(B154="","",VLOOKUP(AD154,Varsayımlar!$B:$Q,12,0))</f>
        <v/>
      </c>
      <c r="V154" s="2" t="str">
        <f>IF(B154="","",VLOOKUP(AD154,Varsayımlar!$B:$Q,13,0))</f>
        <v/>
      </c>
      <c r="W154" s="2" t="str">
        <f>IF(B154="","",VLOOKUP(AD154,Varsayımlar!$B:$Q,14,0))</f>
        <v/>
      </c>
      <c r="AA154" s="2" t="str">
        <f>IF(B154="","",VLOOKUP(AD154,Varsayımlar!$B:$Q,15,0))</f>
        <v/>
      </c>
      <c r="AB154" s="2" t="str">
        <f>IF(B154="","",VLOOKUP(AD154,Varsayımlar!$B:$Q,16,0))</f>
        <v/>
      </c>
      <c r="AC154" s="2" t="str">
        <f>IF(B154="","",VLOOKUP(Sayfa2!AD154,Varsayımlar!B:S,18,0))</f>
        <v/>
      </c>
      <c r="AD154" s="2" t="str">
        <f t="shared" si="4"/>
        <v/>
      </c>
    </row>
    <row r="155" spans="2:30" x14ac:dyDescent="0.25">
      <c r="B155" s="6"/>
      <c r="C155" s="7" t="str">
        <f>IF(B155="","",VLOOKUP(AD155,Varsayımlar!$B:$Q,3,0))</f>
        <v/>
      </c>
      <c r="D155" s="7"/>
      <c r="H155" s="5" t="str">
        <f>IF(B155="","",VLOOKUP(AD155,Varsayımlar!$B:$Q,5,0))</f>
        <v/>
      </c>
      <c r="I155" s="5"/>
      <c r="J155" s="5" t="str">
        <f>IF(B155="","",VLOOKUP(AD155,Varsayımlar!$B:$Q,6,0))</f>
        <v/>
      </c>
      <c r="P155" s="5" t="str">
        <f>IF(B155="","",VLOOKUP(AD155,Varsayımlar!$B:$Q,7,0)*K155)</f>
        <v/>
      </c>
      <c r="Q155" s="5" t="str">
        <f>IF(B155="","",VLOOKUP(AD155,Varsayımlar!$B:$Q,8,0))</f>
        <v/>
      </c>
      <c r="R155" s="5" t="str">
        <f>IF(B155="","",VLOOKUP(AD155,Varsayımlar!$B:$Q,9,0))</f>
        <v/>
      </c>
      <c r="S155" s="5" t="str">
        <f>IF(B155="","",VLOOKUP(AD155,Varsayımlar!$B:$Q,10,0))</f>
        <v/>
      </c>
      <c r="T155" s="5" t="str">
        <f>IF(B155="","",VLOOKUP(AD155,Varsayımlar!$B:$Q,11,0))</f>
        <v/>
      </c>
      <c r="U155" s="5" t="str">
        <f>IF(B155="","",VLOOKUP(AD155,Varsayımlar!$B:$Q,12,0))</f>
        <v/>
      </c>
      <c r="V155" s="5" t="str">
        <f>IF(B155="","",VLOOKUP(AD155,Varsayımlar!$B:$Q,13,0))</f>
        <v/>
      </c>
      <c r="W155" s="5" t="str">
        <f>IF(B155="","",VLOOKUP(AD155,Varsayımlar!$B:$Q,14,0))</f>
        <v/>
      </c>
      <c r="AA155" s="5" t="str">
        <f>IF(B155="","",VLOOKUP(AD155,Varsayımlar!$B:$Q,15,0))</f>
        <v/>
      </c>
      <c r="AB155" s="5" t="str">
        <f>IF(B155="","",VLOOKUP(AD155,Varsayımlar!$B:$Q,16,0))</f>
        <v/>
      </c>
      <c r="AC155" s="5" t="str">
        <f>IF(B155="","",VLOOKUP(Sayfa2!AD155,Varsayımlar!B:S,18,0))</f>
        <v/>
      </c>
      <c r="AD155" s="5" t="str">
        <f t="shared" si="4"/>
        <v/>
      </c>
    </row>
    <row r="156" spans="2:30" x14ac:dyDescent="0.25">
      <c r="C156" s="3" t="str">
        <f>IF(B156="","",VLOOKUP(AD156,Varsayımlar!$B:$Q,3,0))</f>
        <v/>
      </c>
      <c r="H156" s="2" t="str">
        <f>IF(B156="","",VLOOKUP(AD156,Varsayımlar!$B:$Q,5,0))</f>
        <v/>
      </c>
      <c r="J156" s="2" t="str">
        <f>IF(B156="","",VLOOKUP(AD156,Varsayımlar!$B:$Q,6,0))</f>
        <v/>
      </c>
      <c r="P156" s="2" t="str">
        <f>IF(B156="","",VLOOKUP(AD156,Varsayımlar!$B:$Q,7,0)*K156)</f>
        <v/>
      </c>
      <c r="Q156" s="2" t="str">
        <f>IF(B156="","",VLOOKUP(AD156,Varsayımlar!$B:$Q,8,0))</f>
        <v/>
      </c>
      <c r="R156" s="2" t="str">
        <f>IF(B156="","",VLOOKUP(AD156,Varsayımlar!$B:$Q,9,0))</f>
        <v/>
      </c>
      <c r="S156" s="2" t="str">
        <f>IF(B156="","",VLOOKUP(AD156,Varsayımlar!$B:$Q,10,0))</f>
        <v/>
      </c>
      <c r="T156" s="2" t="str">
        <f>IF(B156="","",VLOOKUP(AD156,Varsayımlar!$B:$Q,11,0))</f>
        <v/>
      </c>
      <c r="U156" s="2" t="str">
        <f>IF(B156="","",VLOOKUP(AD156,Varsayımlar!$B:$Q,12,0))</f>
        <v/>
      </c>
      <c r="V156" s="2" t="str">
        <f>IF(B156="","",VLOOKUP(AD156,Varsayımlar!$B:$Q,13,0))</f>
        <v/>
      </c>
      <c r="W156" s="2" t="str">
        <f>IF(B156="","",VLOOKUP(AD156,Varsayımlar!$B:$Q,14,0))</f>
        <v/>
      </c>
      <c r="AA156" s="2" t="str">
        <f>IF(B156="","",VLOOKUP(AD156,Varsayımlar!$B:$Q,15,0))</f>
        <v/>
      </c>
      <c r="AB156" s="2" t="str">
        <f>IF(B156="","",VLOOKUP(AD156,Varsayımlar!$B:$Q,16,0))</f>
        <v/>
      </c>
      <c r="AC156" s="2" t="str">
        <f>IF(B156="","",VLOOKUP(Sayfa2!AD156,Varsayımlar!B:S,18,0))</f>
        <v/>
      </c>
      <c r="AD156" s="2" t="str">
        <f t="shared" si="4"/>
        <v/>
      </c>
    </row>
    <row r="157" spans="2:30" x14ac:dyDescent="0.25">
      <c r="B157" s="6"/>
      <c r="C157" s="7" t="str">
        <f>IF(B157="","",VLOOKUP(AD157,Varsayımlar!$B:$Q,3,0))</f>
        <v/>
      </c>
      <c r="D157" s="7"/>
      <c r="H157" s="5" t="str">
        <f>IF(B157="","",VLOOKUP(AD157,Varsayımlar!$B:$Q,5,0))</f>
        <v/>
      </c>
      <c r="I157" s="5"/>
      <c r="J157" s="5" t="str">
        <f>IF(B157="","",VLOOKUP(AD157,Varsayımlar!$B:$Q,6,0))</f>
        <v/>
      </c>
      <c r="P157" s="5" t="str">
        <f>IF(B157="","",VLOOKUP(AD157,Varsayımlar!$B:$Q,7,0)*K157)</f>
        <v/>
      </c>
      <c r="Q157" s="5" t="str">
        <f>IF(B157="","",VLOOKUP(AD157,Varsayımlar!$B:$Q,8,0))</f>
        <v/>
      </c>
      <c r="R157" s="5" t="str">
        <f>IF(B157="","",VLOOKUP(AD157,Varsayımlar!$B:$Q,9,0))</f>
        <v/>
      </c>
      <c r="S157" s="5" t="str">
        <f>IF(B157="","",VLOOKUP(AD157,Varsayımlar!$B:$Q,10,0))</f>
        <v/>
      </c>
      <c r="T157" s="5" t="str">
        <f>IF(B157="","",VLOOKUP(AD157,Varsayımlar!$B:$Q,11,0))</f>
        <v/>
      </c>
      <c r="U157" s="5" t="str">
        <f>IF(B157="","",VLOOKUP(AD157,Varsayımlar!$B:$Q,12,0))</f>
        <v/>
      </c>
      <c r="V157" s="5" t="str">
        <f>IF(B157="","",VLOOKUP(AD157,Varsayımlar!$B:$Q,13,0))</f>
        <v/>
      </c>
      <c r="W157" s="5" t="str">
        <f>IF(B157="","",VLOOKUP(AD157,Varsayımlar!$B:$Q,14,0))</f>
        <v/>
      </c>
      <c r="AA157" s="5" t="str">
        <f>IF(B157="","",VLOOKUP(AD157,Varsayımlar!$B:$Q,15,0))</f>
        <v/>
      </c>
      <c r="AB157" s="5" t="str">
        <f>IF(B157="","",VLOOKUP(AD157,Varsayımlar!$B:$Q,16,0))</f>
        <v/>
      </c>
      <c r="AC157" s="5" t="str">
        <f>IF(B157="","",VLOOKUP(Sayfa2!AD157,Varsayımlar!B:S,18,0))</f>
        <v/>
      </c>
      <c r="AD157" s="5" t="str">
        <f t="shared" si="4"/>
        <v/>
      </c>
    </row>
    <row r="158" spans="2:30" x14ac:dyDescent="0.25">
      <c r="C158" s="3" t="str">
        <f>IF(B158="","",VLOOKUP(AD158,Varsayımlar!$B:$Q,3,0))</f>
        <v/>
      </c>
      <c r="H158" s="2" t="str">
        <f>IF(B158="","",VLOOKUP(AD158,Varsayımlar!$B:$Q,5,0))</f>
        <v/>
      </c>
      <c r="J158" s="2" t="str">
        <f>IF(B158="","",VLOOKUP(AD158,Varsayımlar!$B:$Q,6,0))</f>
        <v/>
      </c>
      <c r="P158" s="2" t="str">
        <f>IF(B158="","",VLOOKUP(AD158,Varsayımlar!$B:$Q,7,0)*K158)</f>
        <v/>
      </c>
      <c r="Q158" s="2" t="str">
        <f>IF(B158="","",VLOOKUP(AD158,Varsayımlar!$B:$Q,8,0))</f>
        <v/>
      </c>
      <c r="R158" s="2" t="str">
        <f>IF(B158="","",VLOOKUP(AD158,Varsayımlar!$B:$Q,9,0))</f>
        <v/>
      </c>
      <c r="S158" s="2" t="str">
        <f>IF(B158="","",VLOOKUP(AD158,Varsayımlar!$B:$Q,10,0))</f>
        <v/>
      </c>
      <c r="T158" s="2" t="str">
        <f>IF(B158="","",VLOOKUP(AD158,Varsayımlar!$B:$Q,11,0))</f>
        <v/>
      </c>
      <c r="U158" s="2" t="str">
        <f>IF(B158="","",VLOOKUP(AD158,Varsayımlar!$B:$Q,12,0))</f>
        <v/>
      </c>
      <c r="V158" s="2" t="str">
        <f>IF(B158="","",VLOOKUP(AD158,Varsayımlar!$B:$Q,13,0))</f>
        <v/>
      </c>
      <c r="W158" s="2" t="str">
        <f>IF(B158="","",VLOOKUP(AD158,Varsayımlar!$B:$Q,14,0))</f>
        <v/>
      </c>
      <c r="AA158" s="2" t="str">
        <f>IF(B158="","",VLOOKUP(AD158,Varsayımlar!$B:$Q,15,0))</f>
        <v/>
      </c>
      <c r="AB158" s="2" t="str">
        <f>IF(B158="","",VLOOKUP(AD158,Varsayımlar!$B:$Q,16,0))</f>
        <v/>
      </c>
      <c r="AC158" s="2" t="str">
        <f>IF(B158="","",VLOOKUP(Sayfa2!AD158,Varsayımlar!B:S,18,0))</f>
        <v/>
      </c>
      <c r="AD158" s="2" t="str">
        <f t="shared" si="4"/>
        <v/>
      </c>
    </row>
    <row r="159" spans="2:30" x14ac:dyDescent="0.25">
      <c r="B159" s="6"/>
      <c r="C159" s="7" t="str">
        <f>IF(B159="","",VLOOKUP(AD159,Varsayımlar!$B:$Q,3,0))</f>
        <v/>
      </c>
      <c r="D159" s="7"/>
      <c r="H159" s="5" t="str">
        <f>IF(B159="","",VLOOKUP(AD159,Varsayımlar!$B:$Q,5,0))</f>
        <v/>
      </c>
      <c r="I159" s="5"/>
      <c r="J159" s="5" t="str">
        <f>IF(B159="","",VLOOKUP(AD159,Varsayımlar!$B:$Q,6,0))</f>
        <v/>
      </c>
      <c r="P159" s="5" t="str">
        <f>IF(B159="","",VLOOKUP(AD159,Varsayımlar!$B:$Q,7,0)*K159)</f>
        <v/>
      </c>
      <c r="Q159" s="5" t="str">
        <f>IF(B159="","",VLOOKUP(AD159,Varsayımlar!$B:$Q,8,0))</f>
        <v/>
      </c>
      <c r="R159" s="5" t="str">
        <f>IF(B159="","",VLOOKUP(AD159,Varsayımlar!$B:$Q,9,0))</f>
        <v/>
      </c>
      <c r="S159" s="5" t="str">
        <f>IF(B159="","",VLOOKUP(AD159,Varsayımlar!$B:$Q,10,0))</f>
        <v/>
      </c>
      <c r="T159" s="5" t="str">
        <f>IF(B159="","",VLOOKUP(AD159,Varsayımlar!$B:$Q,11,0))</f>
        <v/>
      </c>
      <c r="U159" s="5" t="str">
        <f>IF(B159="","",VLOOKUP(AD159,Varsayımlar!$B:$Q,12,0))</f>
        <v/>
      </c>
      <c r="V159" s="5" t="str">
        <f>IF(B159="","",VLOOKUP(AD159,Varsayımlar!$B:$Q,13,0))</f>
        <v/>
      </c>
      <c r="W159" s="5" t="str">
        <f>IF(B159="","",VLOOKUP(AD159,Varsayımlar!$B:$Q,14,0))</f>
        <v/>
      </c>
      <c r="AA159" s="5" t="str">
        <f>IF(B159="","",VLOOKUP(AD159,Varsayımlar!$B:$Q,15,0))</f>
        <v/>
      </c>
      <c r="AB159" s="5" t="str">
        <f>IF(B159="","",VLOOKUP(AD159,Varsayımlar!$B:$Q,16,0))</f>
        <v/>
      </c>
      <c r="AC159" s="5" t="str">
        <f>IF(B159="","",VLOOKUP(Sayfa2!AD159,Varsayımlar!B:S,18,0))</f>
        <v/>
      </c>
      <c r="AD159" s="5" t="str">
        <f t="shared" si="4"/>
        <v/>
      </c>
    </row>
    <row r="160" spans="2:30" x14ac:dyDescent="0.25">
      <c r="C160" s="3" t="str">
        <f>IF(B160="","",VLOOKUP(AD160,Varsayımlar!$B:$Q,3,0))</f>
        <v/>
      </c>
      <c r="H160" s="2" t="str">
        <f>IF(B160="","",VLOOKUP(AD160,Varsayımlar!$B:$Q,5,0))</f>
        <v/>
      </c>
      <c r="J160" s="2" t="str">
        <f>IF(B160="","",VLOOKUP(AD160,Varsayımlar!$B:$Q,6,0))</f>
        <v/>
      </c>
      <c r="P160" s="2" t="str">
        <f>IF(B160="","",VLOOKUP(AD160,Varsayımlar!$B:$Q,7,0)*K160)</f>
        <v/>
      </c>
      <c r="Q160" s="2" t="str">
        <f>IF(B160="","",VLOOKUP(AD160,Varsayımlar!$B:$Q,8,0))</f>
        <v/>
      </c>
      <c r="R160" s="2" t="str">
        <f>IF(B160="","",VLOOKUP(AD160,Varsayımlar!$B:$Q,9,0))</f>
        <v/>
      </c>
      <c r="S160" s="2" t="str">
        <f>IF(B160="","",VLOOKUP(AD160,Varsayımlar!$B:$Q,10,0))</f>
        <v/>
      </c>
      <c r="T160" s="2" t="str">
        <f>IF(B160="","",VLOOKUP(AD160,Varsayımlar!$B:$Q,11,0))</f>
        <v/>
      </c>
      <c r="U160" s="2" t="str">
        <f>IF(B160="","",VLOOKUP(AD160,Varsayımlar!$B:$Q,12,0))</f>
        <v/>
      </c>
      <c r="V160" s="2" t="str">
        <f>IF(B160="","",VLOOKUP(AD160,Varsayımlar!$B:$Q,13,0))</f>
        <v/>
      </c>
      <c r="W160" s="2" t="str">
        <f>IF(B160="","",VLOOKUP(AD160,Varsayımlar!$B:$Q,14,0))</f>
        <v/>
      </c>
      <c r="AA160" s="2" t="str">
        <f>IF(B160="","",VLOOKUP(AD160,Varsayımlar!$B:$Q,15,0))</f>
        <v/>
      </c>
      <c r="AB160" s="2" t="str">
        <f>IF(B160="","",VLOOKUP(AD160,Varsayımlar!$B:$Q,16,0))</f>
        <v/>
      </c>
      <c r="AC160" s="2" t="str">
        <f>IF(B160="","",VLOOKUP(Sayfa2!AD160,Varsayımlar!B:S,18,0))</f>
        <v/>
      </c>
      <c r="AD160" s="2" t="str">
        <f t="shared" si="4"/>
        <v/>
      </c>
    </row>
    <row r="161" spans="2:30" x14ac:dyDescent="0.25">
      <c r="B161" s="6"/>
      <c r="C161" s="7" t="str">
        <f>IF(B161="","",VLOOKUP(AD161,Varsayımlar!$B:$Q,3,0))</f>
        <v/>
      </c>
      <c r="D161" s="7"/>
      <c r="H161" s="5" t="str">
        <f>IF(B161="","",VLOOKUP(AD161,Varsayımlar!$B:$Q,5,0))</f>
        <v/>
      </c>
      <c r="I161" s="5"/>
      <c r="J161" s="5" t="str">
        <f>IF(B161="","",VLOOKUP(AD161,Varsayımlar!$B:$Q,6,0))</f>
        <v/>
      </c>
      <c r="P161" s="5" t="str">
        <f>IF(B161="","",VLOOKUP(AD161,Varsayımlar!$B:$Q,7,0)*K161)</f>
        <v/>
      </c>
      <c r="Q161" s="5" t="str">
        <f>IF(B161="","",VLOOKUP(AD161,Varsayımlar!$B:$Q,8,0))</f>
        <v/>
      </c>
      <c r="R161" s="5" t="str">
        <f>IF(B161="","",VLOOKUP(AD161,Varsayımlar!$B:$Q,9,0))</f>
        <v/>
      </c>
      <c r="S161" s="5" t="str">
        <f>IF(B161="","",VLOOKUP(AD161,Varsayımlar!$B:$Q,10,0))</f>
        <v/>
      </c>
      <c r="T161" s="5" t="str">
        <f>IF(B161="","",VLOOKUP(AD161,Varsayımlar!$B:$Q,11,0))</f>
        <v/>
      </c>
      <c r="U161" s="5" t="str">
        <f>IF(B161="","",VLOOKUP(AD161,Varsayımlar!$B:$Q,12,0))</f>
        <v/>
      </c>
      <c r="V161" s="5" t="str">
        <f>IF(B161="","",VLOOKUP(AD161,Varsayımlar!$B:$Q,13,0))</f>
        <v/>
      </c>
      <c r="W161" s="5" t="str">
        <f>IF(B161="","",VLOOKUP(AD161,Varsayımlar!$B:$Q,14,0))</f>
        <v/>
      </c>
      <c r="AA161" s="5" t="str">
        <f>IF(B161="","",VLOOKUP(AD161,Varsayımlar!$B:$Q,15,0))</f>
        <v/>
      </c>
      <c r="AB161" s="5" t="str">
        <f>IF(B161="","",VLOOKUP(AD161,Varsayımlar!$B:$Q,16,0))</f>
        <v/>
      </c>
      <c r="AC161" s="5" t="str">
        <f>IF(B161="","",VLOOKUP(Sayfa2!AD161,Varsayımlar!B:S,18,0))</f>
        <v/>
      </c>
      <c r="AD161" s="5" t="str">
        <f t="shared" si="4"/>
        <v/>
      </c>
    </row>
    <row r="162" spans="2:30" x14ac:dyDescent="0.25">
      <c r="C162" s="3" t="str">
        <f>IF(B162="","",VLOOKUP(AD162,Varsayımlar!$B:$Q,3,0))</f>
        <v/>
      </c>
      <c r="H162" s="2" t="str">
        <f>IF(B162="","",VLOOKUP(AD162,Varsayımlar!$B:$Q,5,0))</f>
        <v/>
      </c>
      <c r="J162" s="2" t="str">
        <f>IF(B162="","",VLOOKUP(AD162,Varsayımlar!$B:$Q,6,0))</f>
        <v/>
      </c>
      <c r="P162" s="2" t="str">
        <f>IF(B162="","",VLOOKUP(AD162,Varsayımlar!$B:$Q,7,0)*K162)</f>
        <v/>
      </c>
      <c r="Q162" s="2" t="str">
        <f>IF(B162="","",VLOOKUP(AD162,Varsayımlar!$B:$Q,8,0))</f>
        <v/>
      </c>
      <c r="R162" s="2" t="str">
        <f>IF(B162="","",VLOOKUP(AD162,Varsayımlar!$B:$Q,9,0))</f>
        <v/>
      </c>
      <c r="S162" s="2" t="str">
        <f>IF(B162="","",VLOOKUP(AD162,Varsayımlar!$B:$Q,10,0))</f>
        <v/>
      </c>
      <c r="T162" s="2" t="str">
        <f>IF(B162="","",VLOOKUP(AD162,Varsayımlar!$B:$Q,11,0))</f>
        <v/>
      </c>
      <c r="U162" s="2" t="str">
        <f>IF(B162="","",VLOOKUP(AD162,Varsayımlar!$B:$Q,12,0))</f>
        <v/>
      </c>
      <c r="V162" s="2" t="str">
        <f>IF(B162="","",VLOOKUP(AD162,Varsayımlar!$B:$Q,13,0))</f>
        <v/>
      </c>
      <c r="W162" s="2" t="str">
        <f>IF(B162="","",VLOOKUP(AD162,Varsayımlar!$B:$Q,14,0))</f>
        <v/>
      </c>
      <c r="AA162" s="2" t="str">
        <f>IF(B162="","",VLOOKUP(AD162,Varsayımlar!$B:$Q,15,0))</f>
        <v/>
      </c>
      <c r="AB162" s="2" t="str">
        <f>IF(B162="","",VLOOKUP(AD162,Varsayımlar!$B:$Q,16,0))</f>
        <v/>
      </c>
      <c r="AC162" s="2" t="str">
        <f>IF(B162="","",VLOOKUP(Sayfa2!AD162,Varsayımlar!B:S,18,0))</f>
        <v/>
      </c>
      <c r="AD162" s="2" t="str">
        <f t="shared" si="4"/>
        <v/>
      </c>
    </row>
    <row r="163" spans="2:30" x14ac:dyDescent="0.25">
      <c r="B163" s="6"/>
      <c r="C163" s="7" t="str">
        <f>IF(B163="","",VLOOKUP(AD163,Varsayımlar!$B:$Q,3,0))</f>
        <v/>
      </c>
      <c r="D163" s="7"/>
      <c r="H163" s="5" t="str">
        <f>IF(B163="","",VLOOKUP(AD163,Varsayımlar!$B:$Q,5,0))</f>
        <v/>
      </c>
      <c r="I163" s="5"/>
      <c r="J163" s="5" t="str">
        <f>IF(B163="","",VLOOKUP(AD163,Varsayımlar!$B:$Q,6,0))</f>
        <v/>
      </c>
      <c r="P163" s="5" t="str">
        <f>IF(B163="","",VLOOKUP(AD163,Varsayımlar!$B:$Q,7,0)*K163)</f>
        <v/>
      </c>
      <c r="Q163" s="5" t="str">
        <f>IF(B163="","",VLOOKUP(AD163,Varsayımlar!$B:$Q,8,0))</f>
        <v/>
      </c>
      <c r="R163" s="5" t="str">
        <f>IF(B163="","",VLOOKUP(AD163,Varsayımlar!$B:$Q,9,0))</f>
        <v/>
      </c>
      <c r="S163" s="5" t="str">
        <f>IF(B163="","",VLOOKUP(AD163,Varsayımlar!$B:$Q,10,0))</f>
        <v/>
      </c>
      <c r="T163" s="5" t="str">
        <f>IF(B163="","",VLOOKUP(AD163,Varsayımlar!$B:$Q,11,0))</f>
        <v/>
      </c>
      <c r="U163" s="5" t="str">
        <f>IF(B163="","",VLOOKUP(AD163,Varsayımlar!$B:$Q,12,0))</f>
        <v/>
      </c>
      <c r="V163" s="5" t="str">
        <f>IF(B163="","",VLOOKUP(AD163,Varsayımlar!$B:$Q,13,0))</f>
        <v/>
      </c>
      <c r="W163" s="5" t="str">
        <f>IF(B163="","",VLOOKUP(AD163,Varsayımlar!$B:$Q,14,0))</f>
        <v/>
      </c>
      <c r="AA163" s="5" t="str">
        <f>IF(B163="","",VLOOKUP(AD163,Varsayımlar!$B:$Q,15,0))</f>
        <v/>
      </c>
      <c r="AB163" s="5" t="str">
        <f>IF(B163="","",VLOOKUP(AD163,Varsayımlar!$B:$Q,16,0))</f>
        <v/>
      </c>
      <c r="AC163" s="5" t="str">
        <f>IF(B163="","",VLOOKUP(Sayfa2!AD163,Varsayımlar!B:S,18,0))</f>
        <v/>
      </c>
      <c r="AD163" s="5" t="str">
        <f t="shared" si="4"/>
        <v/>
      </c>
    </row>
    <row r="164" spans="2:30" x14ac:dyDescent="0.25">
      <c r="C164" s="3" t="str">
        <f>IF(B164="","",VLOOKUP(AD164,Varsayımlar!$B:$Q,3,0))</f>
        <v/>
      </c>
      <c r="H164" s="2" t="str">
        <f>IF(B164="","",VLOOKUP(AD164,Varsayımlar!$B:$Q,5,0))</f>
        <v/>
      </c>
      <c r="J164" s="2" t="str">
        <f>IF(B164="","",VLOOKUP(AD164,Varsayımlar!$B:$Q,6,0))</f>
        <v/>
      </c>
      <c r="P164" s="2" t="str">
        <f>IF(B164="","",VLOOKUP(AD164,Varsayımlar!$B:$Q,7,0)*K164)</f>
        <v/>
      </c>
      <c r="Q164" s="2" t="str">
        <f>IF(B164="","",VLOOKUP(AD164,Varsayımlar!$B:$Q,8,0))</f>
        <v/>
      </c>
      <c r="R164" s="2" t="str">
        <f>IF(B164="","",VLOOKUP(AD164,Varsayımlar!$B:$Q,9,0))</f>
        <v/>
      </c>
      <c r="S164" s="2" t="str">
        <f>IF(B164="","",VLOOKUP(AD164,Varsayımlar!$B:$Q,10,0))</f>
        <v/>
      </c>
      <c r="T164" s="2" t="str">
        <f>IF(B164="","",VLOOKUP(AD164,Varsayımlar!$B:$Q,11,0))</f>
        <v/>
      </c>
      <c r="U164" s="2" t="str">
        <f>IF(B164="","",VLOOKUP(AD164,Varsayımlar!$B:$Q,12,0))</f>
        <v/>
      </c>
      <c r="V164" s="2" t="str">
        <f>IF(B164="","",VLOOKUP(AD164,Varsayımlar!$B:$Q,13,0))</f>
        <v/>
      </c>
      <c r="W164" s="2" t="str">
        <f>IF(B164="","",VLOOKUP(AD164,Varsayımlar!$B:$Q,14,0))</f>
        <v/>
      </c>
      <c r="AA164" s="2" t="str">
        <f>IF(B164="","",VLOOKUP(AD164,Varsayımlar!$B:$Q,15,0))</f>
        <v/>
      </c>
      <c r="AB164" s="2" t="str">
        <f>IF(B164="","",VLOOKUP(AD164,Varsayımlar!$B:$Q,16,0))</f>
        <v/>
      </c>
      <c r="AC164" s="2" t="str">
        <f>IF(B164="","",VLOOKUP(Sayfa2!AD164,Varsayımlar!B:S,18,0))</f>
        <v/>
      </c>
      <c r="AD164" s="2" t="str">
        <f t="shared" si="4"/>
        <v/>
      </c>
    </row>
    <row r="165" spans="2:30" x14ac:dyDescent="0.25">
      <c r="B165" s="6"/>
      <c r="C165" s="7" t="str">
        <f>IF(B165="","",VLOOKUP(AD165,Varsayımlar!$B:$Q,3,0))</f>
        <v/>
      </c>
      <c r="D165" s="7"/>
      <c r="H165" s="5" t="str">
        <f>IF(B165="","",VLOOKUP(AD165,Varsayımlar!$B:$Q,5,0))</f>
        <v/>
      </c>
      <c r="I165" s="5"/>
      <c r="J165" s="5" t="str">
        <f>IF(B165="","",VLOOKUP(AD165,Varsayımlar!$B:$Q,6,0))</f>
        <v/>
      </c>
      <c r="P165" s="5" t="str">
        <f>IF(B165="","",VLOOKUP(AD165,Varsayımlar!$B:$Q,7,0)*K165)</f>
        <v/>
      </c>
      <c r="Q165" s="5" t="str">
        <f>IF(B165="","",VLOOKUP(AD165,Varsayımlar!$B:$Q,8,0))</f>
        <v/>
      </c>
      <c r="R165" s="5" t="str">
        <f>IF(B165="","",VLOOKUP(AD165,Varsayımlar!$B:$Q,9,0))</f>
        <v/>
      </c>
      <c r="S165" s="5" t="str">
        <f>IF(B165="","",VLOOKUP(AD165,Varsayımlar!$B:$Q,10,0))</f>
        <v/>
      </c>
      <c r="T165" s="5" t="str">
        <f>IF(B165="","",VLOOKUP(AD165,Varsayımlar!$B:$Q,11,0))</f>
        <v/>
      </c>
      <c r="U165" s="5" t="str">
        <f>IF(B165="","",VLOOKUP(AD165,Varsayımlar!$B:$Q,12,0))</f>
        <v/>
      </c>
      <c r="V165" s="5" t="str">
        <f>IF(B165="","",VLOOKUP(AD165,Varsayımlar!$B:$Q,13,0))</f>
        <v/>
      </c>
      <c r="W165" s="5" t="str">
        <f>IF(B165="","",VLOOKUP(AD165,Varsayımlar!$B:$Q,14,0))</f>
        <v/>
      </c>
      <c r="AA165" s="5" t="str">
        <f>IF(B165="","",VLOOKUP(AD165,Varsayımlar!$B:$Q,15,0))</f>
        <v/>
      </c>
      <c r="AB165" s="5" t="str">
        <f>IF(B165="","",VLOOKUP(AD165,Varsayımlar!$B:$Q,16,0))</f>
        <v/>
      </c>
      <c r="AC165" s="5" t="str">
        <f>IF(B165="","",VLOOKUP(Sayfa2!AD165,Varsayımlar!B:S,18,0))</f>
        <v/>
      </c>
      <c r="AD165" s="5" t="str">
        <f t="shared" si="4"/>
        <v/>
      </c>
    </row>
    <row r="166" spans="2:30" x14ac:dyDescent="0.25">
      <c r="C166" s="3" t="str">
        <f>IF(B166="","",VLOOKUP(AD166,Varsayımlar!$B:$Q,3,0))</f>
        <v/>
      </c>
      <c r="H166" s="2" t="str">
        <f>IF(B166="","",VLOOKUP(AD166,Varsayımlar!$B:$Q,5,0))</f>
        <v/>
      </c>
      <c r="J166" s="2" t="str">
        <f>IF(B166="","",VLOOKUP(AD166,Varsayımlar!$B:$Q,6,0))</f>
        <v/>
      </c>
      <c r="P166" s="2" t="str">
        <f>IF(B166="","",VLOOKUP(AD166,Varsayımlar!$B:$Q,7,0)*K166)</f>
        <v/>
      </c>
      <c r="Q166" s="2" t="str">
        <f>IF(B166="","",VLOOKUP(AD166,Varsayımlar!$B:$Q,8,0))</f>
        <v/>
      </c>
      <c r="R166" s="2" t="str">
        <f>IF(B166="","",VLOOKUP(AD166,Varsayımlar!$B:$Q,9,0))</f>
        <v/>
      </c>
      <c r="S166" s="2" t="str">
        <f>IF(B166="","",VLOOKUP(AD166,Varsayımlar!$B:$Q,10,0))</f>
        <v/>
      </c>
      <c r="T166" s="2" t="str">
        <f>IF(B166="","",VLOOKUP(AD166,Varsayımlar!$B:$Q,11,0))</f>
        <v/>
      </c>
      <c r="U166" s="2" t="str">
        <f>IF(B166="","",VLOOKUP(AD166,Varsayımlar!$B:$Q,12,0))</f>
        <v/>
      </c>
      <c r="V166" s="2" t="str">
        <f>IF(B166="","",VLOOKUP(AD166,Varsayımlar!$B:$Q,13,0))</f>
        <v/>
      </c>
      <c r="W166" s="2" t="str">
        <f>IF(B166="","",VLOOKUP(AD166,Varsayımlar!$B:$Q,14,0))</f>
        <v/>
      </c>
      <c r="AA166" s="2" t="str">
        <f>IF(B166="","",VLOOKUP(AD166,Varsayımlar!$B:$Q,15,0))</f>
        <v/>
      </c>
      <c r="AB166" s="2" t="str">
        <f>IF(B166="","",VLOOKUP(AD166,Varsayımlar!$B:$Q,16,0))</f>
        <v/>
      </c>
      <c r="AC166" s="2" t="str">
        <f>IF(B166="","",VLOOKUP(Sayfa2!AD166,Varsayımlar!B:S,18,0))</f>
        <v/>
      </c>
      <c r="AD166" s="2" t="str">
        <f t="shared" si="4"/>
        <v/>
      </c>
    </row>
    <row r="167" spans="2:30" x14ac:dyDescent="0.25">
      <c r="B167" s="6"/>
      <c r="C167" s="7" t="str">
        <f>IF(B167="","",VLOOKUP(AD167,Varsayımlar!$B:$Q,3,0))</f>
        <v/>
      </c>
      <c r="D167" s="7"/>
      <c r="H167" s="5" t="str">
        <f>IF(B167="","",VLOOKUP(AD167,Varsayımlar!$B:$Q,5,0))</f>
        <v/>
      </c>
      <c r="I167" s="5"/>
      <c r="J167" s="5" t="str">
        <f>IF(B167="","",VLOOKUP(AD167,Varsayımlar!$B:$Q,6,0))</f>
        <v/>
      </c>
      <c r="P167" s="5" t="str">
        <f>IF(B167="","",VLOOKUP(AD167,Varsayımlar!$B:$Q,7,0)*K167)</f>
        <v/>
      </c>
      <c r="Q167" s="5" t="str">
        <f>IF(B167="","",VLOOKUP(AD167,Varsayımlar!$B:$Q,8,0))</f>
        <v/>
      </c>
      <c r="R167" s="5" t="str">
        <f>IF(B167="","",VLOOKUP(AD167,Varsayımlar!$B:$Q,9,0))</f>
        <v/>
      </c>
      <c r="S167" s="5" t="str">
        <f>IF(B167="","",VLOOKUP(AD167,Varsayımlar!$B:$Q,10,0))</f>
        <v/>
      </c>
      <c r="T167" s="5" t="str">
        <f>IF(B167="","",VLOOKUP(AD167,Varsayımlar!$B:$Q,11,0))</f>
        <v/>
      </c>
      <c r="U167" s="5" t="str">
        <f>IF(B167="","",VLOOKUP(AD167,Varsayımlar!$B:$Q,12,0))</f>
        <v/>
      </c>
      <c r="V167" s="5" t="str">
        <f>IF(B167="","",VLOOKUP(AD167,Varsayımlar!$B:$Q,13,0))</f>
        <v/>
      </c>
      <c r="W167" s="5" t="str">
        <f>IF(B167="","",VLOOKUP(AD167,Varsayımlar!$B:$Q,14,0))</f>
        <v/>
      </c>
      <c r="AA167" s="5" t="str">
        <f>IF(B167="","",VLOOKUP(AD167,Varsayımlar!$B:$Q,15,0))</f>
        <v/>
      </c>
      <c r="AB167" s="5" t="str">
        <f>IF(B167="","",VLOOKUP(AD167,Varsayımlar!$B:$Q,16,0))</f>
        <v/>
      </c>
      <c r="AC167" s="5" t="str">
        <f>IF(B167="","",VLOOKUP(Sayfa2!AD167,Varsayımlar!B:S,18,0))</f>
        <v/>
      </c>
      <c r="AD167" s="5" t="str">
        <f t="shared" si="4"/>
        <v/>
      </c>
    </row>
    <row r="168" spans="2:30" x14ac:dyDescent="0.25">
      <c r="C168" s="3" t="str">
        <f>IF(B168="","",VLOOKUP(AD168,Varsayımlar!$B:$Q,3,0))</f>
        <v/>
      </c>
      <c r="H168" s="2" t="str">
        <f>IF(B168="","",VLOOKUP(AD168,Varsayımlar!$B:$Q,5,0))</f>
        <v/>
      </c>
      <c r="J168" s="2" t="str">
        <f>IF(B168="","",VLOOKUP(AD168,Varsayımlar!$B:$Q,6,0))</f>
        <v/>
      </c>
      <c r="P168" s="2" t="str">
        <f>IF(B168="","",VLOOKUP(AD168,Varsayımlar!$B:$Q,7,0)*K168)</f>
        <v/>
      </c>
      <c r="Q168" s="2" t="str">
        <f>IF(B168="","",VLOOKUP(AD168,Varsayımlar!$B:$Q,8,0))</f>
        <v/>
      </c>
      <c r="R168" s="2" t="str">
        <f>IF(B168="","",VLOOKUP(AD168,Varsayımlar!$B:$Q,9,0))</f>
        <v/>
      </c>
      <c r="S168" s="2" t="str">
        <f>IF(B168="","",VLOOKUP(AD168,Varsayımlar!$B:$Q,10,0))</f>
        <v/>
      </c>
      <c r="T168" s="2" t="str">
        <f>IF(B168="","",VLOOKUP(AD168,Varsayımlar!$B:$Q,11,0))</f>
        <v/>
      </c>
      <c r="U168" s="2" t="str">
        <f>IF(B168="","",VLOOKUP(AD168,Varsayımlar!$B:$Q,12,0))</f>
        <v/>
      </c>
      <c r="V168" s="2" t="str">
        <f>IF(B168="","",VLOOKUP(AD168,Varsayımlar!$B:$Q,13,0))</f>
        <v/>
      </c>
      <c r="W168" s="2" t="str">
        <f>IF(B168="","",VLOOKUP(AD168,Varsayımlar!$B:$Q,14,0))</f>
        <v/>
      </c>
      <c r="AA168" s="2" t="str">
        <f>IF(B168="","",VLOOKUP(AD168,Varsayımlar!$B:$Q,15,0))</f>
        <v/>
      </c>
      <c r="AB168" s="2" t="str">
        <f>IF(B168="","",VLOOKUP(AD168,Varsayımlar!$B:$Q,16,0))</f>
        <v/>
      </c>
      <c r="AC168" s="2" t="str">
        <f>IF(B168="","",VLOOKUP(Sayfa2!AD168,Varsayımlar!B:S,18,0))</f>
        <v/>
      </c>
      <c r="AD168" s="2" t="str">
        <f t="shared" si="4"/>
        <v/>
      </c>
    </row>
    <row r="169" spans="2:30" x14ac:dyDescent="0.25">
      <c r="B169" s="6"/>
      <c r="C169" s="7" t="str">
        <f>IF(B169="","",VLOOKUP(AD169,Varsayımlar!$B:$Q,3,0))</f>
        <v/>
      </c>
      <c r="D169" s="7"/>
      <c r="H169" s="5" t="str">
        <f>IF(B169="","",VLOOKUP(AD169,Varsayımlar!$B:$Q,5,0))</f>
        <v/>
      </c>
      <c r="I169" s="5"/>
      <c r="J169" s="5" t="str">
        <f>IF(B169="","",VLOOKUP(AD169,Varsayımlar!$B:$Q,6,0))</f>
        <v/>
      </c>
      <c r="P169" s="5" t="str">
        <f>IF(B169="","",VLOOKUP(AD169,Varsayımlar!$B:$Q,7,0)*K169)</f>
        <v/>
      </c>
      <c r="Q169" s="5" t="str">
        <f>IF(B169="","",VLOOKUP(AD169,Varsayımlar!$B:$Q,8,0))</f>
        <v/>
      </c>
      <c r="R169" s="5" t="str">
        <f>IF(B169="","",VLOOKUP(AD169,Varsayımlar!$B:$Q,9,0))</f>
        <v/>
      </c>
      <c r="S169" s="5" t="str">
        <f>IF(B169="","",VLOOKUP(AD169,Varsayımlar!$B:$Q,10,0))</f>
        <v/>
      </c>
      <c r="T169" s="5" t="str">
        <f>IF(B169="","",VLOOKUP(AD169,Varsayımlar!$B:$Q,11,0))</f>
        <v/>
      </c>
      <c r="U169" s="5" t="str">
        <f>IF(B169="","",VLOOKUP(AD169,Varsayımlar!$B:$Q,12,0))</f>
        <v/>
      </c>
      <c r="V169" s="5" t="str">
        <f>IF(B169="","",VLOOKUP(AD169,Varsayımlar!$B:$Q,13,0))</f>
        <v/>
      </c>
      <c r="W169" s="5" t="str">
        <f>IF(B169="","",VLOOKUP(AD169,Varsayımlar!$B:$Q,14,0))</f>
        <v/>
      </c>
      <c r="AA169" s="5" t="str">
        <f>IF(B169="","",VLOOKUP(AD169,Varsayımlar!$B:$Q,15,0))</f>
        <v/>
      </c>
      <c r="AB169" s="5" t="str">
        <f>IF(B169="","",VLOOKUP(AD169,Varsayımlar!$B:$Q,16,0))</f>
        <v/>
      </c>
      <c r="AC169" s="5" t="str">
        <f>IF(B169="","",VLOOKUP(Sayfa2!AD169,Varsayımlar!B:S,18,0))</f>
        <v/>
      </c>
      <c r="AD169" s="5" t="str">
        <f t="shared" si="4"/>
        <v/>
      </c>
    </row>
    <row r="170" spans="2:30" x14ac:dyDescent="0.25">
      <c r="C170" s="3" t="str">
        <f>IF(B170="","",VLOOKUP(AD170,Varsayımlar!$B:$Q,3,0))</f>
        <v/>
      </c>
      <c r="H170" s="2" t="str">
        <f>IF(B170="","",VLOOKUP(AD170,Varsayımlar!$B:$Q,5,0))</f>
        <v/>
      </c>
      <c r="J170" s="2" t="str">
        <f>IF(B170="","",VLOOKUP(AD170,Varsayımlar!$B:$Q,6,0))</f>
        <v/>
      </c>
      <c r="P170" s="2" t="str">
        <f>IF(B170="","",VLOOKUP(AD170,Varsayımlar!$B:$Q,7,0)*K170)</f>
        <v/>
      </c>
      <c r="Q170" s="2" t="str">
        <f>IF(B170="","",VLOOKUP(AD170,Varsayımlar!$B:$Q,8,0))</f>
        <v/>
      </c>
      <c r="R170" s="2" t="str">
        <f>IF(B170="","",VLOOKUP(AD170,Varsayımlar!$B:$Q,9,0))</f>
        <v/>
      </c>
      <c r="S170" s="2" t="str">
        <f>IF(B170="","",VLOOKUP(AD170,Varsayımlar!$B:$Q,10,0))</f>
        <v/>
      </c>
      <c r="T170" s="2" t="str">
        <f>IF(B170="","",VLOOKUP(AD170,Varsayımlar!$B:$Q,11,0))</f>
        <v/>
      </c>
      <c r="U170" s="2" t="str">
        <f>IF(B170="","",VLOOKUP(AD170,Varsayımlar!$B:$Q,12,0))</f>
        <v/>
      </c>
      <c r="V170" s="2" t="str">
        <f>IF(B170="","",VLOOKUP(AD170,Varsayımlar!$B:$Q,13,0))</f>
        <v/>
      </c>
      <c r="W170" s="2" t="str">
        <f>IF(B170="","",VLOOKUP(AD170,Varsayımlar!$B:$Q,14,0))</f>
        <v/>
      </c>
      <c r="AA170" s="2" t="str">
        <f>IF(B170="","",VLOOKUP(AD170,Varsayımlar!$B:$Q,15,0))</f>
        <v/>
      </c>
      <c r="AB170" s="2" t="str">
        <f>IF(B170="","",VLOOKUP(AD170,Varsayımlar!$B:$Q,16,0))</f>
        <v/>
      </c>
      <c r="AC170" s="2" t="str">
        <f>IF(B170="","",VLOOKUP(Sayfa2!AD170,Varsayımlar!B:S,18,0))</f>
        <v/>
      </c>
      <c r="AD170" s="2" t="str">
        <f t="shared" si="4"/>
        <v/>
      </c>
    </row>
    <row r="171" spans="2:30" x14ac:dyDescent="0.25">
      <c r="B171" s="6"/>
      <c r="C171" s="7" t="str">
        <f>IF(B171="","",VLOOKUP(AD171,Varsayımlar!$B:$Q,3,0))</f>
        <v/>
      </c>
      <c r="D171" s="7"/>
      <c r="H171" s="5" t="str">
        <f>IF(B171="","",VLOOKUP(AD171,Varsayımlar!$B:$Q,5,0))</f>
        <v/>
      </c>
      <c r="I171" s="5"/>
      <c r="J171" s="5" t="str">
        <f>IF(B171="","",VLOOKUP(AD171,Varsayımlar!$B:$Q,6,0))</f>
        <v/>
      </c>
      <c r="P171" s="5" t="str">
        <f>IF(B171="","",VLOOKUP(AD171,Varsayımlar!$B:$Q,7,0)*K171)</f>
        <v/>
      </c>
      <c r="Q171" s="5" t="str">
        <f>IF(B171="","",VLOOKUP(AD171,Varsayımlar!$B:$Q,8,0))</f>
        <v/>
      </c>
      <c r="R171" s="5" t="str">
        <f>IF(B171="","",VLOOKUP(AD171,Varsayımlar!$B:$Q,9,0))</f>
        <v/>
      </c>
      <c r="S171" s="5" t="str">
        <f>IF(B171="","",VLOOKUP(AD171,Varsayımlar!$B:$Q,10,0))</f>
        <v/>
      </c>
      <c r="T171" s="5" t="str">
        <f>IF(B171="","",VLOOKUP(AD171,Varsayımlar!$B:$Q,11,0))</f>
        <v/>
      </c>
      <c r="U171" s="5" t="str">
        <f>IF(B171="","",VLOOKUP(AD171,Varsayımlar!$B:$Q,12,0))</f>
        <v/>
      </c>
      <c r="V171" s="5" t="str">
        <f>IF(B171="","",VLOOKUP(AD171,Varsayımlar!$B:$Q,13,0))</f>
        <v/>
      </c>
      <c r="W171" s="5" t="str">
        <f>IF(B171="","",VLOOKUP(AD171,Varsayımlar!$B:$Q,14,0))</f>
        <v/>
      </c>
      <c r="AA171" s="5" t="str">
        <f>IF(B171="","",VLOOKUP(AD171,Varsayımlar!$B:$Q,15,0))</f>
        <v/>
      </c>
      <c r="AB171" s="5" t="str">
        <f>IF(B171="","",VLOOKUP(AD171,Varsayımlar!$B:$Q,16,0))</f>
        <v/>
      </c>
      <c r="AC171" s="5" t="str">
        <f>IF(B171="","",VLOOKUP(Sayfa2!AD171,Varsayımlar!B:S,18,0))</f>
        <v/>
      </c>
      <c r="AD171" s="5" t="str">
        <f t="shared" si="4"/>
        <v/>
      </c>
    </row>
    <row r="172" spans="2:30" x14ac:dyDescent="0.25">
      <c r="C172" s="3" t="str">
        <f>IF(B172="","",VLOOKUP(AD172,Varsayımlar!$B:$Q,3,0))</f>
        <v/>
      </c>
      <c r="H172" s="2" t="str">
        <f>IF(B172="","",VLOOKUP(AD172,Varsayımlar!$B:$Q,5,0))</f>
        <v/>
      </c>
      <c r="J172" s="2" t="str">
        <f>IF(B172="","",VLOOKUP(AD172,Varsayımlar!$B:$Q,6,0))</f>
        <v/>
      </c>
      <c r="P172" s="2" t="str">
        <f>IF(B172="","",VLOOKUP(AD172,Varsayımlar!$B:$Q,7,0)*K172)</f>
        <v/>
      </c>
      <c r="Q172" s="2" t="str">
        <f>IF(B172="","",VLOOKUP(AD172,Varsayımlar!$B:$Q,8,0))</f>
        <v/>
      </c>
      <c r="R172" s="2" t="str">
        <f>IF(B172="","",VLOOKUP(AD172,Varsayımlar!$B:$Q,9,0))</f>
        <v/>
      </c>
      <c r="S172" s="2" t="str">
        <f>IF(B172="","",VLOOKUP(AD172,Varsayımlar!$B:$Q,10,0))</f>
        <v/>
      </c>
      <c r="T172" s="2" t="str">
        <f>IF(B172="","",VLOOKUP(AD172,Varsayımlar!$B:$Q,11,0))</f>
        <v/>
      </c>
      <c r="U172" s="2" t="str">
        <f>IF(B172="","",VLOOKUP(AD172,Varsayımlar!$B:$Q,12,0))</f>
        <v/>
      </c>
      <c r="V172" s="2" t="str">
        <f>IF(B172="","",VLOOKUP(AD172,Varsayımlar!$B:$Q,13,0))</f>
        <v/>
      </c>
      <c r="W172" s="2" t="str">
        <f>IF(B172="","",VLOOKUP(AD172,Varsayımlar!$B:$Q,14,0))</f>
        <v/>
      </c>
      <c r="AA172" s="2" t="str">
        <f>IF(B172="","",VLOOKUP(AD172,Varsayımlar!$B:$Q,15,0))</f>
        <v/>
      </c>
      <c r="AB172" s="2" t="str">
        <f>IF(B172="","",VLOOKUP(AD172,Varsayımlar!$B:$Q,16,0))</f>
        <v/>
      </c>
      <c r="AC172" s="2" t="str">
        <f>IF(B172="","",VLOOKUP(Sayfa2!AD172,Varsayımlar!B:S,18,0))</f>
        <v/>
      </c>
      <c r="AD172" s="2" t="str">
        <f t="shared" si="4"/>
        <v/>
      </c>
    </row>
    <row r="173" spans="2:30" x14ac:dyDescent="0.25">
      <c r="B173" s="6"/>
      <c r="C173" s="7" t="str">
        <f>IF(B173="","",VLOOKUP(AD173,Varsayımlar!$B:$Q,3,0))</f>
        <v/>
      </c>
      <c r="D173" s="7"/>
      <c r="H173" s="5" t="str">
        <f>IF(B173="","",VLOOKUP(AD173,Varsayımlar!$B:$Q,5,0))</f>
        <v/>
      </c>
      <c r="I173" s="5"/>
      <c r="J173" s="5" t="str">
        <f>IF(B173="","",VLOOKUP(AD173,Varsayımlar!$B:$Q,6,0))</f>
        <v/>
      </c>
      <c r="P173" s="5" t="str">
        <f>IF(B173="","",VLOOKUP(AD173,Varsayımlar!$B:$Q,7,0)*K173)</f>
        <v/>
      </c>
      <c r="Q173" s="5" t="str">
        <f>IF(B173="","",VLOOKUP(AD173,Varsayımlar!$B:$Q,8,0))</f>
        <v/>
      </c>
      <c r="R173" s="5" t="str">
        <f>IF(B173="","",VLOOKUP(AD173,Varsayımlar!$B:$Q,9,0))</f>
        <v/>
      </c>
      <c r="S173" s="5" t="str">
        <f>IF(B173="","",VLOOKUP(AD173,Varsayımlar!$B:$Q,10,0))</f>
        <v/>
      </c>
      <c r="T173" s="5" t="str">
        <f>IF(B173="","",VLOOKUP(AD173,Varsayımlar!$B:$Q,11,0))</f>
        <v/>
      </c>
      <c r="U173" s="5" t="str">
        <f>IF(B173="","",VLOOKUP(AD173,Varsayımlar!$B:$Q,12,0))</f>
        <v/>
      </c>
      <c r="V173" s="5" t="str">
        <f>IF(B173="","",VLOOKUP(AD173,Varsayımlar!$B:$Q,13,0))</f>
        <v/>
      </c>
      <c r="W173" s="5" t="str">
        <f>IF(B173="","",VLOOKUP(AD173,Varsayımlar!$B:$Q,14,0))</f>
        <v/>
      </c>
      <c r="AA173" s="5" t="str">
        <f>IF(B173="","",VLOOKUP(AD173,Varsayımlar!$B:$Q,15,0))</f>
        <v/>
      </c>
      <c r="AB173" s="5" t="str">
        <f>IF(B173="","",VLOOKUP(AD173,Varsayımlar!$B:$Q,16,0))</f>
        <v/>
      </c>
      <c r="AC173" s="5" t="str">
        <f>IF(B173="","",VLOOKUP(Sayfa2!AD173,Varsayımlar!B:S,18,0))</f>
        <v/>
      </c>
      <c r="AD173" s="5" t="str">
        <f t="shared" si="4"/>
        <v/>
      </c>
    </row>
    <row r="174" spans="2:30" x14ac:dyDescent="0.25">
      <c r="C174" s="3" t="str">
        <f>IF(B174="","",VLOOKUP(AD174,Varsayımlar!$B:$Q,3,0))</f>
        <v/>
      </c>
      <c r="H174" s="2" t="str">
        <f>IF(B174="","",VLOOKUP(AD174,Varsayımlar!$B:$Q,5,0))</f>
        <v/>
      </c>
      <c r="J174" s="2" t="str">
        <f>IF(B174="","",VLOOKUP(AD174,Varsayımlar!$B:$Q,6,0))</f>
        <v/>
      </c>
      <c r="P174" s="2" t="str">
        <f>IF(B174="","",VLOOKUP(AD174,Varsayımlar!$B:$Q,7,0)*K174)</f>
        <v/>
      </c>
      <c r="Q174" s="2" t="str">
        <f>IF(B174="","",VLOOKUP(AD174,Varsayımlar!$B:$Q,8,0))</f>
        <v/>
      </c>
      <c r="R174" s="2" t="str">
        <f>IF(B174="","",VLOOKUP(AD174,Varsayımlar!$B:$Q,9,0))</f>
        <v/>
      </c>
      <c r="S174" s="2" t="str">
        <f>IF(B174="","",VLOOKUP(AD174,Varsayımlar!$B:$Q,10,0))</f>
        <v/>
      </c>
      <c r="T174" s="2" t="str">
        <f>IF(B174="","",VLOOKUP(AD174,Varsayımlar!$B:$Q,11,0))</f>
        <v/>
      </c>
      <c r="U174" s="2" t="str">
        <f>IF(B174="","",VLOOKUP(AD174,Varsayımlar!$B:$Q,12,0))</f>
        <v/>
      </c>
      <c r="V174" s="2" t="str">
        <f>IF(B174="","",VLOOKUP(AD174,Varsayımlar!$B:$Q,13,0))</f>
        <v/>
      </c>
      <c r="W174" s="2" t="str">
        <f>IF(B174="","",VLOOKUP(AD174,Varsayımlar!$B:$Q,14,0))</f>
        <v/>
      </c>
      <c r="AA174" s="2" t="str">
        <f>IF(B174="","",VLOOKUP(AD174,Varsayımlar!$B:$Q,15,0))</f>
        <v/>
      </c>
      <c r="AB174" s="2" t="str">
        <f>IF(B174="","",VLOOKUP(AD174,Varsayımlar!$B:$Q,16,0))</f>
        <v/>
      </c>
      <c r="AC174" s="2" t="str">
        <f>IF(B174="","",VLOOKUP(Sayfa2!AD174,Varsayımlar!B:S,18,0))</f>
        <v/>
      </c>
      <c r="AD174" s="2" t="str">
        <f t="shared" si="4"/>
        <v/>
      </c>
    </row>
    <row r="175" spans="2:30" x14ac:dyDescent="0.25">
      <c r="B175" s="6"/>
      <c r="C175" s="7" t="str">
        <f>IF(B175="","",VLOOKUP(AD175,Varsayımlar!$B:$Q,3,0))</f>
        <v/>
      </c>
      <c r="D175" s="7"/>
      <c r="H175" s="5" t="str">
        <f>IF(B175="","",VLOOKUP(AD175,Varsayımlar!$B:$Q,5,0))</f>
        <v/>
      </c>
      <c r="I175" s="5"/>
      <c r="J175" s="5" t="str">
        <f>IF(B175="","",VLOOKUP(AD175,Varsayımlar!$B:$Q,6,0))</f>
        <v/>
      </c>
      <c r="P175" s="5" t="str">
        <f>IF(B175="","",VLOOKUP(AD175,Varsayımlar!$B:$Q,7,0)*K175)</f>
        <v/>
      </c>
      <c r="Q175" s="5" t="str">
        <f>IF(B175="","",VLOOKUP(AD175,Varsayımlar!$B:$Q,8,0))</f>
        <v/>
      </c>
      <c r="R175" s="5" t="str">
        <f>IF(B175="","",VLOOKUP(AD175,Varsayımlar!$B:$Q,9,0))</f>
        <v/>
      </c>
      <c r="S175" s="5" t="str">
        <f>IF(B175="","",VLOOKUP(AD175,Varsayımlar!$B:$Q,10,0))</f>
        <v/>
      </c>
      <c r="T175" s="5" t="str">
        <f>IF(B175="","",VLOOKUP(AD175,Varsayımlar!$B:$Q,11,0))</f>
        <v/>
      </c>
      <c r="U175" s="5" t="str">
        <f>IF(B175="","",VLOOKUP(AD175,Varsayımlar!$B:$Q,12,0))</f>
        <v/>
      </c>
      <c r="V175" s="5" t="str">
        <f>IF(B175="","",VLOOKUP(AD175,Varsayımlar!$B:$Q,13,0))</f>
        <v/>
      </c>
      <c r="W175" s="5" t="str">
        <f>IF(B175="","",VLOOKUP(AD175,Varsayımlar!$B:$Q,14,0))</f>
        <v/>
      </c>
      <c r="AA175" s="5" t="str">
        <f>IF(B175="","",VLOOKUP(AD175,Varsayımlar!$B:$Q,15,0))</f>
        <v/>
      </c>
      <c r="AB175" s="5" t="str">
        <f>IF(B175="","",VLOOKUP(AD175,Varsayımlar!$B:$Q,16,0))</f>
        <v/>
      </c>
      <c r="AC175" s="5" t="str">
        <f>IF(B175="","",VLOOKUP(Sayfa2!AD175,Varsayımlar!B:S,18,0))</f>
        <v/>
      </c>
      <c r="AD175" s="5" t="str">
        <f t="shared" si="4"/>
        <v/>
      </c>
    </row>
    <row r="176" spans="2:30" x14ac:dyDescent="0.25">
      <c r="C176" s="3" t="str">
        <f>IF(B176="","",VLOOKUP(AD176,Varsayımlar!$B:$Q,3,0))</f>
        <v/>
      </c>
      <c r="H176" s="2" t="str">
        <f>IF(B176="","",VLOOKUP(AD176,Varsayımlar!$B:$Q,5,0))</f>
        <v/>
      </c>
      <c r="J176" s="2" t="str">
        <f>IF(B176="","",VLOOKUP(AD176,Varsayımlar!$B:$Q,6,0))</f>
        <v/>
      </c>
      <c r="P176" s="2" t="str">
        <f>IF(B176="","",VLOOKUP(AD176,Varsayımlar!$B:$Q,7,0)*K176)</f>
        <v/>
      </c>
      <c r="Q176" s="2" t="str">
        <f>IF(B176="","",VLOOKUP(AD176,Varsayımlar!$B:$Q,8,0))</f>
        <v/>
      </c>
      <c r="R176" s="2" t="str">
        <f>IF(B176="","",VLOOKUP(AD176,Varsayımlar!$B:$Q,9,0))</f>
        <v/>
      </c>
      <c r="S176" s="2" t="str">
        <f>IF(B176="","",VLOOKUP(AD176,Varsayımlar!$B:$Q,10,0))</f>
        <v/>
      </c>
      <c r="T176" s="2" t="str">
        <f>IF(B176="","",VLOOKUP(AD176,Varsayımlar!$B:$Q,11,0))</f>
        <v/>
      </c>
      <c r="U176" s="2" t="str">
        <f>IF(B176="","",VLOOKUP(AD176,Varsayımlar!$B:$Q,12,0))</f>
        <v/>
      </c>
      <c r="V176" s="2" t="str">
        <f>IF(B176="","",VLOOKUP(AD176,Varsayımlar!$B:$Q,13,0))</f>
        <v/>
      </c>
      <c r="W176" s="2" t="str">
        <f>IF(B176="","",VLOOKUP(AD176,Varsayımlar!$B:$Q,14,0))</f>
        <v/>
      </c>
      <c r="AA176" s="2" t="str">
        <f>IF(B176="","",VLOOKUP(AD176,Varsayımlar!$B:$Q,15,0))</f>
        <v/>
      </c>
      <c r="AB176" s="2" t="str">
        <f>IF(B176="","",VLOOKUP(AD176,Varsayımlar!$B:$Q,16,0))</f>
        <v/>
      </c>
      <c r="AC176" s="2" t="str">
        <f>IF(B176="","",VLOOKUP(Sayfa2!AD176,Varsayımlar!B:S,18,0))</f>
        <v/>
      </c>
      <c r="AD176" s="2" t="str">
        <f t="shared" si="4"/>
        <v/>
      </c>
    </row>
    <row r="177" spans="2:30" x14ac:dyDescent="0.25">
      <c r="B177" s="6"/>
      <c r="C177" s="7" t="str">
        <f>IF(B177="","",VLOOKUP(AD177,Varsayımlar!$B:$Q,3,0))</f>
        <v/>
      </c>
      <c r="D177" s="7"/>
      <c r="H177" s="5" t="str">
        <f>IF(B177="","",VLOOKUP(AD177,Varsayımlar!$B:$Q,5,0))</f>
        <v/>
      </c>
      <c r="I177" s="5"/>
      <c r="J177" s="5" t="str">
        <f>IF(B177="","",VLOOKUP(AD177,Varsayımlar!$B:$Q,6,0))</f>
        <v/>
      </c>
      <c r="P177" s="5" t="str">
        <f>IF(B177="","",VLOOKUP(AD177,Varsayımlar!$B:$Q,7,0)*K177)</f>
        <v/>
      </c>
      <c r="Q177" s="5" t="str">
        <f>IF(B177="","",VLOOKUP(AD177,Varsayımlar!$B:$Q,8,0))</f>
        <v/>
      </c>
      <c r="R177" s="5" t="str">
        <f>IF(B177="","",VLOOKUP(AD177,Varsayımlar!$B:$Q,9,0))</f>
        <v/>
      </c>
      <c r="S177" s="5" t="str">
        <f>IF(B177="","",VLOOKUP(AD177,Varsayımlar!$B:$Q,10,0))</f>
        <v/>
      </c>
      <c r="T177" s="5" t="str">
        <f>IF(B177="","",VLOOKUP(AD177,Varsayımlar!$B:$Q,11,0))</f>
        <v/>
      </c>
      <c r="U177" s="5" t="str">
        <f>IF(B177="","",VLOOKUP(AD177,Varsayımlar!$B:$Q,12,0))</f>
        <v/>
      </c>
      <c r="V177" s="5" t="str">
        <f>IF(B177="","",VLOOKUP(AD177,Varsayımlar!$B:$Q,13,0))</f>
        <v/>
      </c>
      <c r="W177" s="5" t="str">
        <f>IF(B177="","",VLOOKUP(AD177,Varsayımlar!$B:$Q,14,0))</f>
        <v/>
      </c>
      <c r="AA177" s="5" t="str">
        <f>IF(B177="","",VLOOKUP(AD177,Varsayımlar!$B:$Q,15,0))</f>
        <v/>
      </c>
      <c r="AB177" s="5" t="str">
        <f>IF(B177="","",VLOOKUP(AD177,Varsayımlar!$B:$Q,16,0))</f>
        <v/>
      </c>
      <c r="AC177" s="5" t="str">
        <f>IF(B177="","",VLOOKUP(Sayfa2!AD177,Varsayımlar!B:S,18,0))</f>
        <v/>
      </c>
      <c r="AD177" s="5" t="str">
        <f t="shared" si="4"/>
        <v/>
      </c>
    </row>
    <row r="178" spans="2:30" x14ac:dyDescent="0.25">
      <c r="C178" s="3" t="str">
        <f>IF(B178="","",VLOOKUP(AD178,Varsayımlar!$B:$Q,3,0))</f>
        <v/>
      </c>
      <c r="H178" s="2" t="str">
        <f>IF(B178="","",VLOOKUP(AD178,Varsayımlar!$B:$Q,5,0))</f>
        <v/>
      </c>
      <c r="J178" s="2" t="str">
        <f>IF(B178="","",VLOOKUP(AD178,Varsayımlar!$B:$Q,6,0))</f>
        <v/>
      </c>
      <c r="P178" s="2" t="str">
        <f>IF(B178="","",VLOOKUP(AD178,Varsayımlar!$B:$Q,7,0)*K178)</f>
        <v/>
      </c>
      <c r="Q178" s="2" t="str">
        <f>IF(B178="","",VLOOKUP(AD178,Varsayımlar!$B:$Q,8,0))</f>
        <v/>
      </c>
      <c r="R178" s="2" t="str">
        <f>IF(B178="","",VLOOKUP(AD178,Varsayımlar!$B:$Q,9,0))</f>
        <v/>
      </c>
      <c r="S178" s="2" t="str">
        <f>IF(B178="","",VLOOKUP(AD178,Varsayımlar!$B:$Q,10,0))</f>
        <v/>
      </c>
      <c r="T178" s="2" t="str">
        <f>IF(B178="","",VLOOKUP(AD178,Varsayımlar!$B:$Q,11,0))</f>
        <v/>
      </c>
      <c r="U178" s="2" t="str">
        <f>IF(B178="","",VLOOKUP(AD178,Varsayımlar!$B:$Q,12,0))</f>
        <v/>
      </c>
      <c r="V178" s="2" t="str">
        <f>IF(B178="","",VLOOKUP(AD178,Varsayımlar!$B:$Q,13,0))</f>
        <v/>
      </c>
      <c r="W178" s="2" t="str">
        <f>IF(B178="","",VLOOKUP(AD178,Varsayımlar!$B:$Q,14,0))</f>
        <v/>
      </c>
      <c r="AA178" s="2" t="str">
        <f>IF(B178="","",VLOOKUP(AD178,Varsayımlar!$B:$Q,15,0))</f>
        <v/>
      </c>
      <c r="AB178" s="2" t="str">
        <f>IF(B178="","",VLOOKUP(AD178,Varsayımlar!$B:$Q,16,0))</f>
        <v/>
      </c>
      <c r="AC178" s="2" t="str">
        <f>IF(B178="","",VLOOKUP(Sayfa2!AD178,Varsayımlar!B:S,18,0))</f>
        <v/>
      </c>
      <c r="AD178" s="2" t="str">
        <f t="shared" si="4"/>
        <v/>
      </c>
    </row>
    <row r="179" spans="2:30" x14ac:dyDescent="0.25">
      <c r="B179" s="6"/>
      <c r="C179" s="7" t="str">
        <f>IF(B179="","",VLOOKUP(AD179,Varsayımlar!$B:$Q,3,0))</f>
        <v/>
      </c>
      <c r="D179" s="7"/>
      <c r="H179" s="5" t="str">
        <f>IF(B179="","",VLOOKUP(AD179,Varsayımlar!$B:$Q,5,0))</f>
        <v/>
      </c>
      <c r="I179" s="5"/>
      <c r="J179" s="5" t="str">
        <f>IF(B179="","",VLOOKUP(AD179,Varsayımlar!$B:$Q,6,0))</f>
        <v/>
      </c>
      <c r="P179" s="5" t="str">
        <f>IF(B179="","",VLOOKUP(AD179,Varsayımlar!$B:$Q,7,0)*K179)</f>
        <v/>
      </c>
      <c r="Q179" s="5" t="str">
        <f>IF(B179="","",VLOOKUP(AD179,Varsayımlar!$B:$Q,8,0))</f>
        <v/>
      </c>
      <c r="R179" s="5" t="str">
        <f>IF(B179="","",VLOOKUP(AD179,Varsayımlar!$B:$Q,9,0))</f>
        <v/>
      </c>
      <c r="S179" s="5" t="str">
        <f>IF(B179="","",VLOOKUP(AD179,Varsayımlar!$B:$Q,10,0))</f>
        <v/>
      </c>
      <c r="T179" s="5" t="str">
        <f>IF(B179="","",VLOOKUP(AD179,Varsayımlar!$B:$Q,11,0))</f>
        <v/>
      </c>
      <c r="U179" s="5" t="str">
        <f>IF(B179="","",VLOOKUP(AD179,Varsayımlar!$B:$Q,12,0))</f>
        <v/>
      </c>
      <c r="V179" s="5" t="str">
        <f>IF(B179="","",VLOOKUP(AD179,Varsayımlar!$B:$Q,13,0))</f>
        <v/>
      </c>
      <c r="W179" s="5" t="str">
        <f>IF(B179="","",VLOOKUP(AD179,Varsayımlar!$B:$Q,14,0))</f>
        <v/>
      </c>
      <c r="AA179" s="5" t="str">
        <f>IF(B179="","",VLOOKUP(AD179,Varsayımlar!$B:$Q,15,0))</f>
        <v/>
      </c>
      <c r="AB179" s="5" t="str">
        <f>IF(B179="","",VLOOKUP(AD179,Varsayımlar!$B:$Q,16,0))</f>
        <v/>
      </c>
      <c r="AC179" s="5" t="str">
        <f>IF(B179="","",VLOOKUP(Sayfa2!AD179,Varsayımlar!B:S,18,0))</f>
        <v/>
      </c>
      <c r="AD179" s="5" t="str">
        <f t="shared" si="4"/>
        <v/>
      </c>
    </row>
    <row r="180" spans="2:30" x14ac:dyDescent="0.25">
      <c r="C180" s="3" t="str">
        <f>IF(B180="","",VLOOKUP(AD180,Varsayımlar!$B:$Q,3,0))</f>
        <v/>
      </c>
      <c r="H180" s="2" t="str">
        <f>IF(B180="","",VLOOKUP(AD180,Varsayımlar!$B:$Q,5,0))</f>
        <v/>
      </c>
      <c r="J180" s="2" t="str">
        <f>IF(B180="","",VLOOKUP(AD180,Varsayımlar!$B:$Q,6,0))</f>
        <v/>
      </c>
      <c r="P180" s="2" t="str">
        <f>IF(B180="","",VLOOKUP(AD180,Varsayımlar!$B:$Q,7,0)*K180)</f>
        <v/>
      </c>
      <c r="Q180" s="2" t="str">
        <f>IF(B180="","",VLOOKUP(AD180,Varsayımlar!$B:$Q,8,0))</f>
        <v/>
      </c>
      <c r="R180" s="2" t="str">
        <f>IF(B180="","",VLOOKUP(AD180,Varsayımlar!$B:$Q,9,0))</f>
        <v/>
      </c>
      <c r="S180" s="2" t="str">
        <f>IF(B180="","",VLOOKUP(AD180,Varsayımlar!$B:$Q,10,0))</f>
        <v/>
      </c>
      <c r="T180" s="2" t="str">
        <f>IF(B180="","",VLOOKUP(AD180,Varsayımlar!$B:$Q,11,0))</f>
        <v/>
      </c>
      <c r="U180" s="2" t="str">
        <f>IF(B180="","",VLOOKUP(AD180,Varsayımlar!$B:$Q,12,0))</f>
        <v/>
      </c>
      <c r="V180" s="2" t="str">
        <f>IF(B180="","",VLOOKUP(AD180,Varsayımlar!$B:$Q,13,0))</f>
        <v/>
      </c>
      <c r="W180" s="2" t="str">
        <f>IF(B180="","",VLOOKUP(AD180,Varsayımlar!$B:$Q,14,0))</f>
        <v/>
      </c>
      <c r="AA180" s="2" t="str">
        <f>IF(B180="","",VLOOKUP(AD180,Varsayımlar!$B:$Q,15,0))</f>
        <v/>
      </c>
      <c r="AB180" s="2" t="str">
        <f>IF(B180="","",VLOOKUP(AD180,Varsayımlar!$B:$Q,16,0))</f>
        <v/>
      </c>
      <c r="AC180" s="2" t="str">
        <f>IF(B180="","",VLOOKUP(Sayfa2!AD180,Varsayımlar!B:S,18,0))</f>
        <v/>
      </c>
      <c r="AD180" s="2" t="str">
        <f t="shared" si="4"/>
        <v/>
      </c>
    </row>
    <row r="181" spans="2:30" x14ac:dyDescent="0.25">
      <c r="B181" s="6"/>
      <c r="C181" s="7" t="str">
        <f>IF(B181="","",VLOOKUP(AD181,Varsayımlar!$B:$Q,3,0))</f>
        <v/>
      </c>
      <c r="D181" s="7"/>
      <c r="H181" s="5" t="str">
        <f>IF(B181="","",VLOOKUP(AD181,Varsayımlar!$B:$Q,5,0))</f>
        <v/>
      </c>
      <c r="I181" s="5"/>
      <c r="J181" s="5" t="str">
        <f>IF(B181="","",VLOOKUP(AD181,Varsayımlar!$B:$Q,6,0))</f>
        <v/>
      </c>
      <c r="P181" s="5" t="str">
        <f>IF(B181="","",VLOOKUP(AD181,Varsayımlar!$B:$Q,7,0)*K181)</f>
        <v/>
      </c>
      <c r="Q181" s="5" t="str">
        <f>IF(B181="","",VLOOKUP(AD181,Varsayımlar!$B:$Q,8,0))</f>
        <v/>
      </c>
      <c r="R181" s="5" t="str">
        <f>IF(B181="","",VLOOKUP(AD181,Varsayımlar!$B:$Q,9,0))</f>
        <v/>
      </c>
      <c r="S181" s="5" t="str">
        <f>IF(B181="","",VLOOKUP(AD181,Varsayımlar!$B:$Q,10,0))</f>
        <v/>
      </c>
      <c r="T181" s="5" t="str">
        <f>IF(B181="","",VLOOKUP(AD181,Varsayımlar!$B:$Q,11,0))</f>
        <v/>
      </c>
      <c r="U181" s="5" t="str">
        <f>IF(B181="","",VLOOKUP(AD181,Varsayımlar!$B:$Q,12,0))</f>
        <v/>
      </c>
      <c r="V181" s="5" t="str">
        <f>IF(B181="","",VLOOKUP(AD181,Varsayımlar!$B:$Q,13,0))</f>
        <v/>
      </c>
      <c r="W181" s="5" t="str">
        <f>IF(B181="","",VLOOKUP(AD181,Varsayımlar!$B:$Q,14,0))</f>
        <v/>
      </c>
      <c r="AA181" s="5" t="str">
        <f>IF(B181="","",VLOOKUP(AD181,Varsayımlar!$B:$Q,15,0))</f>
        <v/>
      </c>
      <c r="AB181" s="5" t="str">
        <f>IF(B181="","",VLOOKUP(AD181,Varsayımlar!$B:$Q,16,0))</f>
        <v/>
      </c>
      <c r="AC181" s="5" t="str">
        <f>IF(B181="","",VLOOKUP(Sayfa2!AD181,Varsayımlar!B:S,18,0))</f>
        <v/>
      </c>
      <c r="AD181" s="5" t="str">
        <f t="shared" si="4"/>
        <v/>
      </c>
    </row>
    <row r="182" spans="2:30" x14ac:dyDescent="0.25">
      <c r="C182" s="3" t="str">
        <f>IF(B182="","",VLOOKUP(AD182,Varsayımlar!$B:$Q,3,0))</f>
        <v/>
      </c>
      <c r="H182" s="2" t="str">
        <f>IF(B182="","",VLOOKUP(AD182,Varsayımlar!$B:$Q,5,0))</f>
        <v/>
      </c>
      <c r="J182" s="2" t="str">
        <f>IF(B182="","",VLOOKUP(AD182,Varsayımlar!$B:$Q,6,0))</f>
        <v/>
      </c>
      <c r="P182" s="2" t="str">
        <f>IF(B182="","",VLOOKUP(AD182,Varsayımlar!$B:$Q,7,0)*K182)</f>
        <v/>
      </c>
      <c r="Q182" s="2" t="str">
        <f>IF(B182="","",VLOOKUP(AD182,Varsayımlar!$B:$Q,8,0))</f>
        <v/>
      </c>
      <c r="R182" s="2" t="str">
        <f>IF(B182="","",VLOOKUP(AD182,Varsayımlar!$B:$Q,9,0))</f>
        <v/>
      </c>
      <c r="S182" s="2" t="str">
        <f>IF(B182="","",VLOOKUP(AD182,Varsayımlar!$B:$Q,10,0))</f>
        <v/>
      </c>
      <c r="T182" s="2" t="str">
        <f>IF(B182="","",VLOOKUP(AD182,Varsayımlar!$B:$Q,11,0))</f>
        <v/>
      </c>
      <c r="U182" s="2" t="str">
        <f>IF(B182="","",VLOOKUP(AD182,Varsayımlar!$B:$Q,12,0))</f>
        <v/>
      </c>
      <c r="V182" s="2" t="str">
        <f>IF(B182="","",VLOOKUP(AD182,Varsayımlar!$B:$Q,13,0))</f>
        <v/>
      </c>
      <c r="W182" s="2" t="str">
        <f>IF(B182="","",VLOOKUP(AD182,Varsayımlar!$B:$Q,14,0))</f>
        <v/>
      </c>
      <c r="AA182" s="2" t="str">
        <f>IF(B182="","",VLOOKUP(AD182,Varsayımlar!$B:$Q,15,0))</f>
        <v/>
      </c>
      <c r="AB182" s="2" t="str">
        <f>IF(B182="","",VLOOKUP(AD182,Varsayımlar!$B:$Q,16,0))</f>
        <v/>
      </c>
      <c r="AC182" s="2" t="str">
        <f>IF(B182="","",VLOOKUP(Sayfa2!AD182,Varsayımlar!B:S,18,0))</f>
        <v/>
      </c>
      <c r="AD182" s="2" t="str">
        <f t="shared" si="4"/>
        <v/>
      </c>
    </row>
    <row r="183" spans="2:30" x14ac:dyDescent="0.25">
      <c r="B183" s="6"/>
      <c r="C183" s="7" t="str">
        <f>IF(B183="","",VLOOKUP(AD183,Varsayımlar!$B:$Q,3,0))</f>
        <v/>
      </c>
      <c r="D183" s="7"/>
      <c r="H183" s="5" t="str">
        <f>IF(B183="","",VLOOKUP(AD183,Varsayımlar!$B:$Q,5,0))</f>
        <v/>
      </c>
      <c r="I183" s="5"/>
      <c r="J183" s="5" t="str">
        <f>IF(B183="","",VLOOKUP(AD183,Varsayımlar!$B:$Q,6,0))</f>
        <v/>
      </c>
      <c r="P183" s="5" t="str">
        <f>IF(B183="","",VLOOKUP(AD183,Varsayımlar!$B:$Q,7,0)*K183)</f>
        <v/>
      </c>
      <c r="Q183" s="5" t="str">
        <f>IF(B183="","",VLOOKUP(AD183,Varsayımlar!$B:$Q,8,0))</f>
        <v/>
      </c>
      <c r="R183" s="5" t="str">
        <f>IF(B183="","",VLOOKUP(AD183,Varsayımlar!$B:$Q,9,0))</f>
        <v/>
      </c>
      <c r="S183" s="5" t="str">
        <f>IF(B183="","",VLOOKUP(AD183,Varsayımlar!$B:$Q,10,0))</f>
        <v/>
      </c>
      <c r="T183" s="5" t="str">
        <f>IF(B183="","",VLOOKUP(AD183,Varsayımlar!$B:$Q,11,0))</f>
        <v/>
      </c>
      <c r="U183" s="5" t="str">
        <f>IF(B183="","",VLOOKUP(AD183,Varsayımlar!$B:$Q,12,0))</f>
        <v/>
      </c>
      <c r="V183" s="5" t="str">
        <f>IF(B183="","",VLOOKUP(AD183,Varsayımlar!$B:$Q,13,0))</f>
        <v/>
      </c>
      <c r="W183" s="5" t="str">
        <f>IF(B183="","",VLOOKUP(AD183,Varsayımlar!$B:$Q,14,0))</f>
        <v/>
      </c>
      <c r="AA183" s="5" t="str">
        <f>IF(B183="","",VLOOKUP(AD183,Varsayımlar!$B:$Q,15,0))</f>
        <v/>
      </c>
      <c r="AB183" s="5" t="str">
        <f>IF(B183="","",VLOOKUP(AD183,Varsayımlar!$B:$Q,16,0))</f>
        <v/>
      </c>
      <c r="AC183" s="5" t="str">
        <f>IF(B183="","",VLOOKUP(Sayfa2!AD183,Varsayımlar!B:S,18,0))</f>
        <v/>
      </c>
      <c r="AD183" s="5" t="str">
        <f t="shared" si="4"/>
        <v/>
      </c>
    </row>
    <row r="184" spans="2:30" x14ac:dyDescent="0.25">
      <c r="C184" s="3" t="str">
        <f>IF(B184="","",VLOOKUP(AD184,Varsayımlar!$B:$Q,3,0))</f>
        <v/>
      </c>
      <c r="H184" s="2" t="str">
        <f>IF(B184="","",VLOOKUP(AD184,Varsayımlar!$B:$Q,5,0))</f>
        <v/>
      </c>
      <c r="J184" s="2" t="str">
        <f>IF(B184="","",VLOOKUP(AD184,Varsayımlar!$B:$Q,6,0))</f>
        <v/>
      </c>
      <c r="P184" s="2" t="str">
        <f>IF(B184="","",VLOOKUP(AD184,Varsayımlar!$B:$Q,7,0)*K184)</f>
        <v/>
      </c>
      <c r="Q184" s="2" t="str">
        <f>IF(B184="","",VLOOKUP(AD184,Varsayımlar!$B:$Q,8,0))</f>
        <v/>
      </c>
      <c r="R184" s="2" t="str">
        <f>IF(B184="","",VLOOKUP(AD184,Varsayımlar!$B:$Q,9,0))</f>
        <v/>
      </c>
      <c r="S184" s="2" t="str">
        <f>IF(B184="","",VLOOKUP(AD184,Varsayımlar!$B:$Q,10,0))</f>
        <v/>
      </c>
      <c r="T184" s="2" t="str">
        <f>IF(B184="","",VLOOKUP(AD184,Varsayımlar!$B:$Q,11,0))</f>
        <v/>
      </c>
      <c r="U184" s="2" t="str">
        <f>IF(B184="","",VLOOKUP(AD184,Varsayımlar!$B:$Q,12,0))</f>
        <v/>
      </c>
      <c r="V184" s="2" t="str">
        <f>IF(B184="","",VLOOKUP(AD184,Varsayımlar!$B:$Q,13,0))</f>
        <v/>
      </c>
      <c r="W184" s="2" t="str">
        <f>IF(B184="","",VLOOKUP(AD184,Varsayımlar!$B:$Q,14,0))</f>
        <v/>
      </c>
      <c r="AA184" s="2" t="str">
        <f>IF(B184="","",VLOOKUP(AD184,Varsayımlar!$B:$Q,15,0))</f>
        <v/>
      </c>
      <c r="AB184" s="2" t="str">
        <f>IF(B184="","",VLOOKUP(AD184,Varsayımlar!$B:$Q,16,0))</f>
        <v/>
      </c>
      <c r="AC184" s="2" t="str">
        <f>IF(B184="","",VLOOKUP(Sayfa2!AD184,Varsayımlar!B:S,18,0))</f>
        <v/>
      </c>
      <c r="AD184" s="2" t="str">
        <f t="shared" si="4"/>
        <v/>
      </c>
    </row>
    <row r="185" spans="2:30" x14ac:dyDescent="0.25">
      <c r="B185" s="6"/>
      <c r="C185" s="7" t="str">
        <f>IF(B185="","",VLOOKUP(AD185,Varsayımlar!$B:$Q,3,0))</f>
        <v/>
      </c>
      <c r="D185" s="7"/>
      <c r="H185" s="5" t="str">
        <f>IF(B185="","",VLOOKUP(AD185,Varsayımlar!$B:$Q,5,0))</f>
        <v/>
      </c>
      <c r="I185" s="5"/>
      <c r="J185" s="5" t="str">
        <f>IF(B185="","",VLOOKUP(AD185,Varsayımlar!$B:$Q,6,0))</f>
        <v/>
      </c>
      <c r="P185" s="5" t="str">
        <f>IF(B185="","",VLOOKUP(AD185,Varsayımlar!$B:$Q,7,0)*K185)</f>
        <v/>
      </c>
      <c r="Q185" s="5" t="str">
        <f>IF(B185="","",VLOOKUP(AD185,Varsayımlar!$B:$Q,8,0))</f>
        <v/>
      </c>
      <c r="R185" s="5" t="str">
        <f>IF(B185="","",VLOOKUP(AD185,Varsayımlar!$B:$Q,9,0))</f>
        <v/>
      </c>
      <c r="S185" s="5" t="str">
        <f>IF(B185="","",VLOOKUP(AD185,Varsayımlar!$B:$Q,10,0))</f>
        <v/>
      </c>
      <c r="T185" s="5" t="str">
        <f>IF(B185="","",VLOOKUP(AD185,Varsayımlar!$B:$Q,11,0))</f>
        <v/>
      </c>
      <c r="U185" s="5" t="str">
        <f>IF(B185="","",VLOOKUP(AD185,Varsayımlar!$B:$Q,12,0))</f>
        <v/>
      </c>
      <c r="V185" s="5" t="str">
        <f>IF(B185="","",VLOOKUP(AD185,Varsayımlar!$B:$Q,13,0))</f>
        <v/>
      </c>
      <c r="W185" s="5" t="str">
        <f>IF(B185="","",VLOOKUP(AD185,Varsayımlar!$B:$Q,14,0))</f>
        <v/>
      </c>
      <c r="AA185" s="5" t="str">
        <f>IF(B185="","",VLOOKUP(AD185,Varsayımlar!$B:$Q,15,0))</f>
        <v/>
      </c>
      <c r="AB185" s="5" t="str">
        <f>IF(B185="","",VLOOKUP(AD185,Varsayımlar!$B:$Q,16,0))</f>
        <v/>
      </c>
      <c r="AC185" s="5" t="str">
        <f>IF(B185="","",VLOOKUP(Sayfa2!AD185,Varsayımlar!B:S,18,0))</f>
        <v/>
      </c>
      <c r="AD185" s="5" t="str">
        <f t="shared" si="4"/>
        <v/>
      </c>
    </row>
    <row r="186" spans="2:30" x14ac:dyDescent="0.25">
      <c r="C186" s="3" t="str">
        <f>IF(B186="","",VLOOKUP(AD186,Varsayımlar!$B:$Q,3,0))</f>
        <v/>
      </c>
      <c r="H186" s="2" t="str">
        <f>IF(B186="","",VLOOKUP(AD186,Varsayımlar!$B:$Q,5,0))</f>
        <v/>
      </c>
      <c r="J186" s="2" t="str">
        <f>IF(B186="","",VLOOKUP(AD186,Varsayımlar!$B:$Q,6,0))</f>
        <v/>
      </c>
      <c r="P186" s="2" t="str">
        <f>IF(B186="","",VLOOKUP(AD186,Varsayımlar!$B:$Q,7,0)*K186)</f>
        <v/>
      </c>
      <c r="Q186" s="2" t="str">
        <f>IF(B186="","",VLOOKUP(AD186,Varsayımlar!$B:$Q,8,0))</f>
        <v/>
      </c>
      <c r="R186" s="2" t="str">
        <f>IF(B186="","",VLOOKUP(AD186,Varsayımlar!$B:$Q,9,0))</f>
        <v/>
      </c>
      <c r="S186" s="2" t="str">
        <f>IF(B186="","",VLOOKUP(AD186,Varsayımlar!$B:$Q,10,0))</f>
        <v/>
      </c>
      <c r="T186" s="2" t="str">
        <f>IF(B186="","",VLOOKUP(AD186,Varsayımlar!$B:$Q,11,0))</f>
        <v/>
      </c>
      <c r="U186" s="2" t="str">
        <f>IF(B186="","",VLOOKUP(AD186,Varsayımlar!$B:$Q,12,0))</f>
        <v/>
      </c>
      <c r="V186" s="2" t="str">
        <f>IF(B186="","",VLOOKUP(AD186,Varsayımlar!$B:$Q,13,0))</f>
        <v/>
      </c>
      <c r="W186" s="2" t="str">
        <f>IF(B186="","",VLOOKUP(AD186,Varsayımlar!$B:$Q,14,0))</f>
        <v/>
      </c>
      <c r="AA186" s="2" t="str">
        <f>IF(B186="","",VLOOKUP(AD186,Varsayımlar!$B:$Q,15,0))</f>
        <v/>
      </c>
      <c r="AB186" s="2" t="str">
        <f>IF(B186="","",VLOOKUP(AD186,Varsayımlar!$B:$Q,16,0))</f>
        <v/>
      </c>
      <c r="AC186" s="2" t="str">
        <f>IF(B186="","",VLOOKUP(Sayfa2!AD186,Varsayımlar!B:S,18,0))</f>
        <v/>
      </c>
      <c r="AD186" s="2" t="str">
        <f t="shared" si="4"/>
        <v/>
      </c>
    </row>
    <row r="187" spans="2:30" x14ac:dyDescent="0.25">
      <c r="B187" s="6"/>
      <c r="C187" s="7" t="str">
        <f>IF(B187="","",VLOOKUP(AD187,Varsayımlar!$B:$Q,3,0))</f>
        <v/>
      </c>
      <c r="D187" s="7"/>
      <c r="H187" s="5" t="str">
        <f>IF(B187="","",VLOOKUP(AD187,Varsayımlar!$B:$Q,5,0))</f>
        <v/>
      </c>
      <c r="I187" s="5"/>
      <c r="J187" s="5" t="str">
        <f>IF(B187="","",VLOOKUP(AD187,Varsayımlar!$B:$Q,6,0))</f>
        <v/>
      </c>
      <c r="P187" s="5" t="str">
        <f>IF(B187="","",VLOOKUP(AD187,Varsayımlar!$B:$Q,7,0)*K187)</f>
        <v/>
      </c>
      <c r="Q187" s="5" t="str">
        <f>IF(B187="","",VLOOKUP(AD187,Varsayımlar!$B:$Q,8,0))</f>
        <v/>
      </c>
      <c r="R187" s="5" t="str">
        <f>IF(B187="","",VLOOKUP(AD187,Varsayımlar!$B:$Q,9,0))</f>
        <v/>
      </c>
      <c r="S187" s="5" t="str">
        <f>IF(B187="","",VLOOKUP(AD187,Varsayımlar!$B:$Q,10,0))</f>
        <v/>
      </c>
      <c r="T187" s="5" t="str">
        <f>IF(B187="","",VLOOKUP(AD187,Varsayımlar!$B:$Q,11,0))</f>
        <v/>
      </c>
      <c r="U187" s="5" t="str">
        <f>IF(B187="","",VLOOKUP(AD187,Varsayımlar!$B:$Q,12,0))</f>
        <v/>
      </c>
      <c r="V187" s="5" t="str">
        <f>IF(B187="","",VLOOKUP(AD187,Varsayımlar!$B:$Q,13,0))</f>
        <v/>
      </c>
      <c r="W187" s="5" t="str">
        <f>IF(B187="","",VLOOKUP(AD187,Varsayımlar!$B:$Q,14,0))</f>
        <v/>
      </c>
      <c r="AA187" s="5" t="str">
        <f>IF(B187="","",VLOOKUP(AD187,Varsayımlar!$B:$Q,15,0))</f>
        <v/>
      </c>
      <c r="AB187" s="5" t="str">
        <f>IF(B187="","",VLOOKUP(AD187,Varsayımlar!$B:$Q,16,0))</f>
        <v/>
      </c>
      <c r="AC187" s="5" t="str">
        <f>IF(B187="","",VLOOKUP(Sayfa2!AD187,Varsayımlar!B:S,18,0))</f>
        <v/>
      </c>
      <c r="AD187" s="5" t="str">
        <f t="shared" si="4"/>
        <v/>
      </c>
    </row>
    <row r="188" spans="2:30" x14ac:dyDescent="0.25">
      <c r="C188" s="3" t="str">
        <f>IF(B188="","",VLOOKUP(AD188,Varsayımlar!$B:$Q,3,0))</f>
        <v/>
      </c>
      <c r="H188" s="2" t="str">
        <f>IF(B188="","",VLOOKUP(AD188,Varsayımlar!$B:$Q,5,0))</f>
        <v/>
      </c>
      <c r="J188" s="2" t="str">
        <f>IF(B188="","",VLOOKUP(AD188,Varsayımlar!$B:$Q,6,0))</f>
        <v/>
      </c>
      <c r="P188" s="2" t="str">
        <f>IF(B188="","",VLOOKUP(AD188,Varsayımlar!$B:$Q,7,0)*K188)</f>
        <v/>
      </c>
      <c r="Q188" s="2" t="str">
        <f>IF(B188="","",VLOOKUP(AD188,Varsayımlar!$B:$Q,8,0))</f>
        <v/>
      </c>
      <c r="R188" s="2" t="str">
        <f>IF(B188="","",VLOOKUP(AD188,Varsayımlar!$B:$Q,9,0))</f>
        <v/>
      </c>
      <c r="S188" s="2" t="str">
        <f>IF(B188="","",VLOOKUP(AD188,Varsayımlar!$B:$Q,10,0))</f>
        <v/>
      </c>
      <c r="T188" s="2" t="str">
        <f>IF(B188="","",VLOOKUP(AD188,Varsayımlar!$B:$Q,11,0))</f>
        <v/>
      </c>
      <c r="U188" s="2" t="str">
        <f>IF(B188="","",VLOOKUP(AD188,Varsayımlar!$B:$Q,12,0))</f>
        <v/>
      </c>
      <c r="V188" s="2" t="str">
        <f>IF(B188="","",VLOOKUP(AD188,Varsayımlar!$B:$Q,13,0))</f>
        <v/>
      </c>
      <c r="W188" s="2" t="str">
        <f>IF(B188="","",VLOOKUP(AD188,Varsayımlar!$B:$Q,14,0))</f>
        <v/>
      </c>
      <c r="AA188" s="2" t="str">
        <f>IF(B188="","",VLOOKUP(AD188,Varsayımlar!$B:$Q,15,0))</f>
        <v/>
      </c>
      <c r="AB188" s="2" t="str">
        <f>IF(B188="","",VLOOKUP(AD188,Varsayımlar!$B:$Q,16,0))</f>
        <v/>
      </c>
      <c r="AC188" s="2" t="str">
        <f>IF(B188="","",VLOOKUP(Sayfa2!AD188,Varsayımlar!B:S,18,0))</f>
        <v/>
      </c>
      <c r="AD188" s="2" t="str">
        <f t="shared" si="4"/>
        <v/>
      </c>
    </row>
    <row r="189" spans="2:30" x14ac:dyDescent="0.25">
      <c r="B189" s="6"/>
      <c r="C189" s="7" t="str">
        <f>IF(B189="","",VLOOKUP(AD189,Varsayımlar!$B:$Q,3,0))</f>
        <v/>
      </c>
      <c r="D189" s="7"/>
      <c r="H189" s="5" t="str">
        <f>IF(B189="","",VLOOKUP(AD189,Varsayımlar!$B:$Q,5,0))</f>
        <v/>
      </c>
      <c r="I189" s="5"/>
      <c r="J189" s="5" t="str">
        <f>IF(B189="","",VLOOKUP(AD189,Varsayımlar!$B:$Q,6,0))</f>
        <v/>
      </c>
      <c r="P189" s="5" t="str">
        <f>IF(B189="","",VLOOKUP(AD189,Varsayımlar!$B:$Q,7,0)*K189)</f>
        <v/>
      </c>
      <c r="Q189" s="5" t="str">
        <f>IF(B189="","",VLOOKUP(AD189,Varsayımlar!$B:$Q,8,0))</f>
        <v/>
      </c>
      <c r="R189" s="5" t="str">
        <f>IF(B189="","",VLOOKUP(AD189,Varsayımlar!$B:$Q,9,0))</f>
        <v/>
      </c>
      <c r="S189" s="5" t="str">
        <f>IF(B189="","",VLOOKUP(AD189,Varsayımlar!$B:$Q,10,0))</f>
        <v/>
      </c>
      <c r="T189" s="5" t="str">
        <f>IF(B189="","",VLOOKUP(AD189,Varsayımlar!$B:$Q,11,0))</f>
        <v/>
      </c>
      <c r="U189" s="5" t="str">
        <f>IF(B189="","",VLOOKUP(AD189,Varsayımlar!$B:$Q,12,0))</f>
        <v/>
      </c>
      <c r="V189" s="5" t="str">
        <f>IF(B189="","",VLOOKUP(AD189,Varsayımlar!$B:$Q,13,0))</f>
        <v/>
      </c>
      <c r="W189" s="5" t="str">
        <f>IF(B189="","",VLOOKUP(AD189,Varsayımlar!$B:$Q,14,0))</f>
        <v/>
      </c>
      <c r="AA189" s="5" t="str">
        <f>IF(B189="","",VLOOKUP(AD189,Varsayımlar!$B:$Q,15,0))</f>
        <v/>
      </c>
      <c r="AB189" s="5" t="str">
        <f>IF(B189="","",VLOOKUP(AD189,Varsayımlar!$B:$Q,16,0))</f>
        <v/>
      </c>
      <c r="AC189" s="5" t="str">
        <f>IF(B189="","",VLOOKUP(Sayfa2!AD189,Varsayımlar!B:S,18,0))</f>
        <v/>
      </c>
      <c r="AD189" s="5" t="str">
        <f t="shared" si="4"/>
        <v/>
      </c>
    </row>
    <row r="190" spans="2:30" x14ac:dyDescent="0.25">
      <c r="C190" s="3" t="str">
        <f>IF(B190="","",VLOOKUP(AD190,Varsayımlar!$B:$Q,3,0))</f>
        <v/>
      </c>
      <c r="H190" s="2" t="str">
        <f>IF(B190="","",VLOOKUP(AD190,Varsayımlar!$B:$Q,5,0))</f>
        <v/>
      </c>
      <c r="J190" s="2" t="str">
        <f>IF(B190="","",VLOOKUP(AD190,Varsayımlar!$B:$Q,6,0))</f>
        <v/>
      </c>
      <c r="P190" s="2" t="str">
        <f>IF(B190="","",VLOOKUP(AD190,Varsayımlar!$B:$Q,7,0)*K190)</f>
        <v/>
      </c>
      <c r="Q190" s="2" t="str">
        <f>IF(B190="","",VLOOKUP(AD190,Varsayımlar!$B:$Q,8,0))</f>
        <v/>
      </c>
      <c r="R190" s="2" t="str">
        <f>IF(B190="","",VLOOKUP(AD190,Varsayımlar!$B:$Q,9,0))</f>
        <v/>
      </c>
      <c r="S190" s="2" t="str">
        <f>IF(B190="","",VLOOKUP(AD190,Varsayımlar!$B:$Q,10,0))</f>
        <v/>
      </c>
      <c r="T190" s="2" t="str">
        <f>IF(B190="","",VLOOKUP(AD190,Varsayımlar!$B:$Q,11,0))</f>
        <v/>
      </c>
      <c r="U190" s="2" t="str">
        <f>IF(B190="","",VLOOKUP(AD190,Varsayımlar!$B:$Q,12,0))</f>
        <v/>
      </c>
      <c r="V190" s="2" t="str">
        <f>IF(B190="","",VLOOKUP(AD190,Varsayımlar!$B:$Q,13,0))</f>
        <v/>
      </c>
      <c r="W190" s="2" t="str">
        <f>IF(B190="","",VLOOKUP(AD190,Varsayımlar!$B:$Q,14,0))</f>
        <v/>
      </c>
      <c r="AA190" s="2" t="str">
        <f>IF(B190="","",VLOOKUP(AD190,Varsayımlar!$B:$Q,15,0))</f>
        <v/>
      </c>
      <c r="AB190" s="2" t="str">
        <f>IF(B190="","",VLOOKUP(AD190,Varsayımlar!$B:$Q,16,0))</f>
        <v/>
      </c>
      <c r="AC190" s="2" t="str">
        <f>IF(B190="","",VLOOKUP(Sayfa2!AD190,Varsayımlar!B:S,18,0))</f>
        <v/>
      </c>
      <c r="AD190" s="2" t="str">
        <f t="shared" si="4"/>
        <v/>
      </c>
    </row>
    <row r="191" spans="2:30" x14ac:dyDescent="0.25">
      <c r="B191" s="6"/>
      <c r="C191" s="7" t="str">
        <f>IF(B191="","",VLOOKUP(AD191,Varsayımlar!$B:$Q,3,0))</f>
        <v/>
      </c>
      <c r="D191" s="7"/>
      <c r="H191" s="5" t="str">
        <f>IF(B191="","",VLOOKUP(AD191,Varsayımlar!$B:$Q,5,0))</f>
        <v/>
      </c>
      <c r="I191" s="5"/>
      <c r="J191" s="5" t="str">
        <f>IF(B191="","",VLOOKUP(AD191,Varsayımlar!$B:$Q,6,0))</f>
        <v/>
      </c>
      <c r="P191" s="5" t="str">
        <f>IF(B191="","",VLOOKUP(AD191,Varsayımlar!$B:$Q,7,0)*K191)</f>
        <v/>
      </c>
      <c r="Q191" s="5" t="str">
        <f>IF(B191="","",VLOOKUP(AD191,Varsayımlar!$B:$Q,8,0))</f>
        <v/>
      </c>
      <c r="R191" s="5" t="str">
        <f>IF(B191="","",VLOOKUP(AD191,Varsayımlar!$B:$Q,9,0))</f>
        <v/>
      </c>
      <c r="S191" s="5" t="str">
        <f>IF(B191="","",VLOOKUP(AD191,Varsayımlar!$B:$Q,10,0))</f>
        <v/>
      </c>
      <c r="T191" s="5" t="str">
        <f>IF(B191="","",VLOOKUP(AD191,Varsayımlar!$B:$Q,11,0))</f>
        <v/>
      </c>
      <c r="U191" s="5" t="str">
        <f>IF(B191="","",VLOOKUP(AD191,Varsayımlar!$B:$Q,12,0))</f>
        <v/>
      </c>
      <c r="V191" s="5" t="str">
        <f>IF(B191="","",VLOOKUP(AD191,Varsayımlar!$B:$Q,13,0))</f>
        <v/>
      </c>
      <c r="W191" s="5" t="str">
        <f>IF(B191="","",VLOOKUP(AD191,Varsayımlar!$B:$Q,14,0))</f>
        <v/>
      </c>
      <c r="AA191" s="5" t="str">
        <f>IF(B191="","",VLOOKUP(AD191,Varsayımlar!$B:$Q,15,0))</f>
        <v/>
      </c>
      <c r="AB191" s="5" t="str">
        <f>IF(B191="","",VLOOKUP(AD191,Varsayımlar!$B:$Q,16,0))</f>
        <v/>
      </c>
      <c r="AC191" s="5" t="str">
        <f>IF(B191="","",VLOOKUP(Sayfa2!AD191,Varsayımlar!B:S,18,0))</f>
        <v/>
      </c>
      <c r="AD191" s="5" t="str">
        <f t="shared" si="4"/>
        <v/>
      </c>
    </row>
    <row r="192" spans="2:30" x14ac:dyDescent="0.25">
      <c r="C192" s="3" t="str">
        <f>IF(B192="","",VLOOKUP(AD192,Varsayımlar!$B:$Q,3,0))</f>
        <v/>
      </c>
      <c r="H192" s="2" t="str">
        <f>IF(B192="","",VLOOKUP(AD192,Varsayımlar!$B:$Q,5,0))</f>
        <v/>
      </c>
      <c r="J192" s="2" t="str">
        <f>IF(B192="","",VLOOKUP(AD192,Varsayımlar!$B:$Q,6,0))</f>
        <v/>
      </c>
      <c r="P192" s="2" t="str">
        <f>IF(B192="","",VLOOKUP(AD192,Varsayımlar!$B:$Q,7,0)*K192)</f>
        <v/>
      </c>
      <c r="Q192" s="2" t="str">
        <f>IF(B192="","",VLOOKUP(AD192,Varsayımlar!$B:$Q,8,0))</f>
        <v/>
      </c>
      <c r="R192" s="2" t="str">
        <f>IF(B192="","",VLOOKUP(AD192,Varsayımlar!$B:$Q,9,0))</f>
        <v/>
      </c>
      <c r="S192" s="2" t="str">
        <f>IF(B192="","",VLOOKUP(AD192,Varsayımlar!$B:$Q,10,0))</f>
        <v/>
      </c>
      <c r="T192" s="2" t="str">
        <f>IF(B192="","",VLOOKUP(AD192,Varsayımlar!$B:$Q,11,0))</f>
        <v/>
      </c>
      <c r="U192" s="2" t="str">
        <f>IF(B192="","",VLOOKUP(AD192,Varsayımlar!$B:$Q,12,0))</f>
        <v/>
      </c>
      <c r="V192" s="2" t="str">
        <f>IF(B192="","",VLOOKUP(AD192,Varsayımlar!$B:$Q,13,0))</f>
        <v/>
      </c>
      <c r="W192" s="2" t="str">
        <f>IF(B192="","",VLOOKUP(AD192,Varsayımlar!$B:$Q,14,0))</f>
        <v/>
      </c>
      <c r="AA192" s="2" t="str">
        <f>IF(B192="","",VLOOKUP(AD192,Varsayımlar!$B:$Q,15,0))</f>
        <v/>
      </c>
      <c r="AB192" s="2" t="str">
        <f>IF(B192="","",VLOOKUP(AD192,Varsayımlar!$B:$Q,16,0))</f>
        <v/>
      </c>
      <c r="AC192" s="2" t="str">
        <f>IF(B192="","",VLOOKUP(Sayfa2!AD192,Varsayımlar!B:S,18,0))</f>
        <v/>
      </c>
      <c r="AD192" s="2" t="str">
        <f t="shared" si="4"/>
        <v/>
      </c>
    </row>
    <row r="193" spans="2:30" x14ac:dyDescent="0.25">
      <c r="B193" s="6"/>
      <c r="C193" s="7" t="str">
        <f>IF(B193="","",VLOOKUP(AD193,Varsayımlar!$B:$Q,3,0))</f>
        <v/>
      </c>
      <c r="D193" s="7"/>
      <c r="H193" s="5" t="str">
        <f>IF(B193="","",VLOOKUP(AD193,Varsayımlar!$B:$Q,5,0))</f>
        <v/>
      </c>
      <c r="I193" s="5"/>
      <c r="J193" s="5" t="str">
        <f>IF(B193="","",VLOOKUP(AD193,Varsayımlar!$B:$Q,6,0))</f>
        <v/>
      </c>
      <c r="P193" s="5" t="str">
        <f>IF(B193="","",VLOOKUP(AD193,Varsayımlar!$B:$Q,7,0)*K193)</f>
        <v/>
      </c>
      <c r="Q193" s="5" t="str">
        <f>IF(B193="","",VLOOKUP(AD193,Varsayımlar!$B:$Q,8,0))</f>
        <v/>
      </c>
      <c r="R193" s="5" t="str">
        <f>IF(B193="","",VLOOKUP(AD193,Varsayımlar!$B:$Q,9,0))</f>
        <v/>
      </c>
      <c r="S193" s="5" t="str">
        <f>IF(B193="","",VLOOKUP(AD193,Varsayımlar!$B:$Q,10,0))</f>
        <v/>
      </c>
      <c r="T193" s="5" t="str">
        <f>IF(B193="","",VLOOKUP(AD193,Varsayımlar!$B:$Q,11,0))</f>
        <v/>
      </c>
      <c r="U193" s="5" t="str">
        <f>IF(B193="","",VLOOKUP(AD193,Varsayımlar!$B:$Q,12,0))</f>
        <v/>
      </c>
      <c r="V193" s="5" t="str">
        <f>IF(B193="","",VLOOKUP(AD193,Varsayımlar!$B:$Q,13,0))</f>
        <v/>
      </c>
      <c r="W193" s="5" t="str">
        <f>IF(B193="","",VLOOKUP(AD193,Varsayımlar!$B:$Q,14,0))</f>
        <v/>
      </c>
      <c r="AA193" s="5" t="str">
        <f>IF(B193="","",VLOOKUP(AD193,Varsayımlar!$B:$Q,15,0))</f>
        <v/>
      </c>
      <c r="AB193" s="5" t="str">
        <f>IF(B193="","",VLOOKUP(AD193,Varsayımlar!$B:$Q,16,0))</f>
        <v/>
      </c>
      <c r="AC193" s="5" t="str">
        <f>IF(B193="","",VLOOKUP(Sayfa2!AD193,Varsayımlar!B:S,18,0))</f>
        <v/>
      </c>
      <c r="AD193" s="5" t="str">
        <f t="shared" si="4"/>
        <v/>
      </c>
    </row>
    <row r="194" spans="2:30" x14ac:dyDescent="0.25">
      <c r="C194" s="3" t="str">
        <f>IF(B194="","",VLOOKUP(AD194,Varsayımlar!$B:$Q,3,0))</f>
        <v/>
      </c>
      <c r="H194" s="2" t="str">
        <f>IF(B194="","",VLOOKUP(AD194,Varsayımlar!$B:$Q,5,0))</f>
        <v/>
      </c>
      <c r="J194" s="2" t="str">
        <f>IF(B194="","",VLOOKUP(AD194,Varsayımlar!$B:$Q,6,0))</f>
        <v/>
      </c>
      <c r="P194" s="2" t="str">
        <f>IF(B194="","",VLOOKUP(AD194,Varsayımlar!$B:$Q,7,0)*K194)</f>
        <v/>
      </c>
      <c r="Q194" s="2" t="str">
        <f>IF(B194="","",VLOOKUP(AD194,Varsayımlar!$B:$Q,8,0))</f>
        <v/>
      </c>
      <c r="R194" s="2" t="str">
        <f>IF(B194="","",VLOOKUP(AD194,Varsayımlar!$B:$Q,9,0))</f>
        <v/>
      </c>
      <c r="S194" s="2" t="str">
        <f>IF(B194="","",VLOOKUP(AD194,Varsayımlar!$B:$Q,10,0))</f>
        <v/>
      </c>
      <c r="T194" s="2" t="str">
        <f>IF(B194="","",VLOOKUP(AD194,Varsayımlar!$B:$Q,11,0))</f>
        <v/>
      </c>
      <c r="U194" s="2" t="str">
        <f>IF(B194="","",VLOOKUP(AD194,Varsayımlar!$B:$Q,12,0))</f>
        <v/>
      </c>
      <c r="V194" s="2" t="str">
        <f>IF(B194="","",VLOOKUP(AD194,Varsayımlar!$B:$Q,13,0))</f>
        <v/>
      </c>
      <c r="W194" s="2" t="str">
        <f>IF(B194="","",VLOOKUP(AD194,Varsayımlar!$B:$Q,14,0))</f>
        <v/>
      </c>
      <c r="AA194" s="2" t="str">
        <f>IF(B194="","",VLOOKUP(AD194,Varsayımlar!$B:$Q,15,0))</f>
        <v/>
      </c>
      <c r="AB194" s="2" t="str">
        <f>IF(B194="","",VLOOKUP(AD194,Varsayımlar!$B:$Q,16,0))</f>
        <v/>
      </c>
      <c r="AC194" s="2" t="str">
        <f>IF(B194="","",VLOOKUP(Sayfa2!AD194,Varsayımlar!B:S,18,0))</f>
        <v/>
      </c>
      <c r="AD194" s="2" t="str">
        <f t="shared" si="4"/>
        <v/>
      </c>
    </row>
    <row r="195" spans="2:30" x14ac:dyDescent="0.25">
      <c r="B195" s="6"/>
      <c r="C195" s="7" t="str">
        <f>IF(B195="","",VLOOKUP(AD195,Varsayımlar!$B:$Q,3,0))</f>
        <v/>
      </c>
      <c r="D195" s="7"/>
      <c r="H195" s="5" t="str">
        <f>IF(B195="","",VLOOKUP(AD195,Varsayımlar!$B:$Q,5,0))</f>
        <v/>
      </c>
      <c r="I195" s="5"/>
      <c r="J195" s="5" t="str">
        <f>IF(B195="","",VLOOKUP(AD195,Varsayımlar!$B:$Q,6,0))</f>
        <v/>
      </c>
      <c r="P195" s="5" t="str">
        <f>IF(B195="","",VLOOKUP(AD195,Varsayımlar!$B:$Q,7,0)*K195)</f>
        <v/>
      </c>
      <c r="Q195" s="5" t="str">
        <f>IF(B195="","",VLOOKUP(AD195,Varsayımlar!$B:$Q,8,0))</f>
        <v/>
      </c>
      <c r="R195" s="5" t="str">
        <f>IF(B195="","",VLOOKUP(AD195,Varsayımlar!$B:$Q,9,0))</f>
        <v/>
      </c>
      <c r="S195" s="5" t="str">
        <f>IF(B195="","",VLOOKUP(AD195,Varsayımlar!$B:$Q,10,0))</f>
        <v/>
      </c>
      <c r="T195" s="5" t="str">
        <f>IF(B195="","",VLOOKUP(AD195,Varsayımlar!$B:$Q,11,0))</f>
        <v/>
      </c>
      <c r="U195" s="5" t="str">
        <f>IF(B195="","",VLOOKUP(AD195,Varsayımlar!$B:$Q,12,0))</f>
        <v/>
      </c>
      <c r="V195" s="5" t="str">
        <f>IF(B195="","",VLOOKUP(AD195,Varsayımlar!$B:$Q,13,0))</f>
        <v/>
      </c>
      <c r="W195" s="5" t="str">
        <f>IF(B195="","",VLOOKUP(AD195,Varsayımlar!$B:$Q,14,0))</f>
        <v/>
      </c>
      <c r="AA195" s="5" t="str">
        <f>IF(B195="","",VLOOKUP(AD195,Varsayımlar!$B:$Q,15,0))</f>
        <v/>
      </c>
      <c r="AB195" s="5" t="str">
        <f>IF(B195="","",VLOOKUP(AD195,Varsayımlar!$B:$Q,16,0))</f>
        <v/>
      </c>
      <c r="AC195" s="5" t="str">
        <f>IF(B195="","",VLOOKUP(Sayfa2!AD195,Varsayımlar!B:S,18,0))</f>
        <v/>
      </c>
      <c r="AD195" s="5" t="str">
        <f t="shared" si="4"/>
        <v/>
      </c>
    </row>
    <row r="196" spans="2:30" x14ac:dyDescent="0.25">
      <c r="C196" s="3" t="str">
        <f>IF(B196="","",VLOOKUP(AD196,Varsayımlar!$B:$Q,3,0))</f>
        <v/>
      </c>
      <c r="H196" s="2" t="str">
        <f>IF(B196="","",VLOOKUP(AD196,Varsayımlar!$B:$Q,5,0))</f>
        <v/>
      </c>
      <c r="J196" s="2" t="str">
        <f>IF(B196="","",VLOOKUP(AD196,Varsayımlar!$B:$Q,6,0))</f>
        <v/>
      </c>
      <c r="P196" s="2" t="str">
        <f>IF(B196="","",VLOOKUP(AD196,Varsayımlar!$B:$Q,7,0)*K196)</f>
        <v/>
      </c>
      <c r="Q196" s="2" t="str">
        <f>IF(B196="","",VLOOKUP(AD196,Varsayımlar!$B:$Q,8,0))</f>
        <v/>
      </c>
      <c r="R196" s="2" t="str">
        <f>IF(B196="","",VLOOKUP(AD196,Varsayımlar!$B:$Q,9,0))</f>
        <v/>
      </c>
      <c r="S196" s="2" t="str">
        <f>IF(B196="","",VLOOKUP(AD196,Varsayımlar!$B:$Q,10,0))</f>
        <v/>
      </c>
      <c r="T196" s="2" t="str">
        <f>IF(B196="","",VLOOKUP(AD196,Varsayımlar!$B:$Q,11,0))</f>
        <v/>
      </c>
      <c r="U196" s="2" t="str">
        <f>IF(B196="","",VLOOKUP(AD196,Varsayımlar!$B:$Q,12,0))</f>
        <v/>
      </c>
      <c r="V196" s="2" t="str">
        <f>IF(B196="","",VLOOKUP(AD196,Varsayımlar!$B:$Q,13,0))</f>
        <v/>
      </c>
      <c r="W196" s="2" t="str">
        <f>IF(B196="","",VLOOKUP(AD196,Varsayımlar!$B:$Q,14,0))</f>
        <v/>
      </c>
      <c r="AA196" s="2" t="str">
        <f>IF(B196="","",VLOOKUP(AD196,Varsayımlar!$B:$Q,15,0))</f>
        <v/>
      </c>
      <c r="AB196" s="2" t="str">
        <f>IF(B196="","",VLOOKUP(AD196,Varsayımlar!$B:$Q,16,0))</f>
        <v/>
      </c>
      <c r="AC196" s="2" t="str">
        <f>IF(B196="","",VLOOKUP(Sayfa2!AD196,Varsayımlar!B:S,18,0))</f>
        <v/>
      </c>
      <c r="AD196" s="2" t="str">
        <f t="shared" si="4"/>
        <v/>
      </c>
    </row>
    <row r="197" spans="2:30" x14ac:dyDescent="0.25">
      <c r="B197" s="6"/>
      <c r="C197" s="7" t="str">
        <f>IF(B197="","",VLOOKUP(AD197,Varsayımlar!$B:$Q,3,0))</f>
        <v/>
      </c>
      <c r="D197" s="7"/>
      <c r="H197" s="5" t="str">
        <f>IF(B197="","",VLOOKUP(AD197,Varsayımlar!$B:$Q,5,0))</f>
        <v/>
      </c>
      <c r="I197" s="5"/>
      <c r="J197" s="5" t="str">
        <f>IF(B197="","",VLOOKUP(AD197,Varsayımlar!$B:$Q,6,0))</f>
        <v/>
      </c>
      <c r="P197" s="5" t="str">
        <f>IF(B197="","",VLOOKUP(AD197,Varsayımlar!$B:$Q,7,0)*K197)</f>
        <v/>
      </c>
      <c r="Q197" s="5" t="str">
        <f>IF(B197="","",VLOOKUP(AD197,Varsayımlar!$B:$Q,8,0))</f>
        <v/>
      </c>
      <c r="R197" s="5" t="str">
        <f>IF(B197="","",VLOOKUP(AD197,Varsayımlar!$B:$Q,9,0))</f>
        <v/>
      </c>
      <c r="S197" s="5" t="str">
        <f>IF(B197="","",VLOOKUP(AD197,Varsayımlar!$B:$Q,10,0))</f>
        <v/>
      </c>
      <c r="T197" s="5" t="str">
        <f>IF(B197="","",VLOOKUP(AD197,Varsayımlar!$B:$Q,11,0))</f>
        <v/>
      </c>
      <c r="U197" s="5" t="str">
        <f>IF(B197="","",VLOOKUP(AD197,Varsayımlar!$B:$Q,12,0))</f>
        <v/>
      </c>
      <c r="V197" s="5" t="str">
        <f>IF(B197="","",VLOOKUP(AD197,Varsayımlar!$B:$Q,13,0))</f>
        <v/>
      </c>
      <c r="W197" s="5" t="str">
        <f>IF(B197="","",VLOOKUP(AD197,Varsayımlar!$B:$Q,14,0))</f>
        <v/>
      </c>
      <c r="AA197" s="5" t="str">
        <f>IF(B197="","",VLOOKUP(AD197,Varsayımlar!$B:$Q,15,0))</f>
        <v/>
      </c>
      <c r="AB197" s="5" t="str">
        <f>IF(B197="","",VLOOKUP(AD197,Varsayımlar!$B:$Q,16,0))</f>
        <v/>
      </c>
      <c r="AC197" s="5" t="str">
        <f>IF(B197="","",VLOOKUP(Sayfa2!AD197,Varsayımlar!B:S,18,0))</f>
        <v/>
      </c>
      <c r="AD197" s="5" t="str">
        <f t="shared" si="4"/>
        <v/>
      </c>
    </row>
    <row r="198" spans="2:30" x14ac:dyDescent="0.25">
      <c r="C198" s="3" t="str">
        <f>IF(B198="","",VLOOKUP(AD198,Varsayımlar!$B:$Q,3,0))</f>
        <v/>
      </c>
      <c r="H198" s="2" t="str">
        <f>IF(B198="","",VLOOKUP(AD198,Varsayımlar!$B:$Q,5,0))</f>
        <v/>
      </c>
      <c r="J198" s="2" t="str">
        <f>IF(B198="","",VLOOKUP(AD198,Varsayımlar!$B:$Q,6,0))</f>
        <v/>
      </c>
      <c r="P198" s="2" t="str">
        <f>IF(B198="","",VLOOKUP(AD198,Varsayımlar!$B:$Q,7,0)*K198)</f>
        <v/>
      </c>
      <c r="Q198" s="2" t="str">
        <f>IF(B198="","",VLOOKUP(AD198,Varsayımlar!$B:$Q,8,0))</f>
        <v/>
      </c>
      <c r="R198" s="2" t="str">
        <f>IF(B198="","",VLOOKUP(AD198,Varsayımlar!$B:$Q,9,0))</f>
        <v/>
      </c>
      <c r="S198" s="2" t="str">
        <f>IF(B198="","",VLOOKUP(AD198,Varsayımlar!$B:$Q,10,0))</f>
        <v/>
      </c>
      <c r="T198" s="2" t="str">
        <f>IF(B198="","",VLOOKUP(AD198,Varsayımlar!$B:$Q,11,0))</f>
        <v/>
      </c>
      <c r="U198" s="2" t="str">
        <f>IF(B198="","",VLOOKUP(AD198,Varsayımlar!$B:$Q,12,0))</f>
        <v/>
      </c>
      <c r="V198" s="2" t="str">
        <f>IF(B198="","",VLOOKUP(AD198,Varsayımlar!$B:$Q,13,0))</f>
        <v/>
      </c>
      <c r="W198" s="2" t="str">
        <f>IF(B198="","",VLOOKUP(AD198,Varsayımlar!$B:$Q,14,0))</f>
        <v/>
      </c>
      <c r="AA198" s="2" t="str">
        <f>IF(B198="","",VLOOKUP(AD198,Varsayımlar!$B:$Q,15,0))</f>
        <v/>
      </c>
      <c r="AB198" s="2" t="str">
        <f>IF(B198="","",VLOOKUP(AD198,Varsayımlar!$B:$Q,16,0))</f>
        <v/>
      </c>
      <c r="AC198" s="2" t="str">
        <f>IF(B198="","",VLOOKUP(Sayfa2!AD198,Varsayımlar!B:S,18,0))</f>
        <v/>
      </c>
      <c r="AD198" s="2" t="str">
        <f t="shared" si="4"/>
        <v/>
      </c>
    </row>
    <row r="199" spans="2:30" x14ac:dyDescent="0.25">
      <c r="B199" s="6"/>
      <c r="C199" s="7" t="str">
        <f>IF(B199="","",VLOOKUP(AD199,Varsayımlar!$B:$Q,3,0))</f>
        <v/>
      </c>
      <c r="D199" s="7"/>
      <c r="H199" s="5" t="str">
        <f>IF(B199="","",VLOOKUP(AD199,Varsayımlar!$B:$Q,5,0))</f>
        <v/>
      </c>
      <c r="I199" s="5"/>
      <c r="J199" s="5" t="str">
        <f>IF(B199="","",VLOOKUP(AD199,Varsayımlar!$B:$Q,6,0))</f>
        <v/>
      </c>
      <c r="P199" s="5" t="str">
        <f>IF(B199="","",VLOOKUP(AD199,Varsayımlar!$B:$Q,7,0)*K199)</f>
        <v/>
      </c>
      <c r="Q199" s="5" t="str">
        <f>IF(B199="","",VLOOKUP(AD199,Varsayımlar!$B:$Q,8,0))</f>
        <v/>
      </c>
      <c r="R199" s="5" t="str">
        <f>IF(B199="","",VLOOKUP(AD199,Varsayımlar!$B:$Q,9,0))</f>
        <v/>
      </c>
      <c r="S199" s="5" t="str">
        <f>IF(B199="","",VLOOKUP(AD199,Varsayımlar!$B:$Q,10,0))</f>
        <v/>
      </c>
      <c r="T199" s="5" t="str">
        <f>IF(B199="","",VLOOKUP(AD199,Varsayımlar!$B:$Q,11,0))</f>
        <v/>
      </c>
      <c r="U199" s="5" t="str">
        <f>IF(B199="","",VLOOKUP(AD199,Varsayımlar!$B:$Q,12,0))</f>
        <v/>
      </c>
      <c r="V199" s="5" t="str">
        <f>IF(B199="","",VLOOKUP(AD199,Varsayımlar!$B:$Q,13,0))</f>
        <v/>
      </c>
      <c r="W199" s="5" t="str">
        <f>IF(B199="","",VLOOKUP(AD199,Varsayımlar!$B:$Q,14,0))</f>
        <v/>
      </c>
      <c r="AA199" s="5" t="str">
        <f>IF(B199="","",VLOOKUP(AD199,Varsayımlar!$B:$Q,15,0))</f>
        <v/>
      </c>
      <c r="AB199" s="5" t="str">
        <f>IF(B199="","",VLOOKUP(AD199,Varsayımlar!$B:$Q,16,0))</f>
        <v/>
      </c>
      <c r="AC199" s="5" t="str">
        <f>IF(B199="","",VLOOKUP(Sayfa2!AD199,Varsayımlar!B:S,18,0))</f>
        <v/>
      </c>
      <c r="AD199" s="5" t="str">
        <f t="shared" si="4"/>
        <v/>
      </c>
    </row>
    <row r="200" spans="2:30" x14ac:dyDescent="0.25">
      <c r="C200" s="3" t="str">
        <f>IF(B200="","",VLOOKUP(AD200,Varsayımlar!$B:$Q,3,0))</f>
        <v/>
      </c>
      <c r="H200" s="2" t="str">
        <f>IF(B200="","",VLOOKUP(AD200,Varsayımlar!$B:$Q,5,0))</f>
        <v/>
      </c>
      <c r="J200" s="2" t="str">
        <f>IF(B200="","",VLOOKUP(AD200,Varsayımlar!$B:$Q,6,0))</f>
        <v/>
      </c>
      <c r="P200" s="2" t="str">
        <f>IF(B200="","",VLOOKUP(AD200,Varsayımlar!$B:$Q,7,0)*K200)</f>
        <v/>
      </c>
      <c r="Q200" s="2" t="str">
        <f>IF(B200="","",VLOOKUP(AD200,Varsayımlar!$B:$Q,8,0))</f>
        <v/>
      </c>
      <c r="R200" s="2" t="str">
        <f>IF(B200="","",VLOOKUP(AD200,Varsayımlar!$B:$Q,9,0))</f>
        <v/>
      </c>
      <c r="S200" s="2" t="str">
        <f>IF(B200="","",VLOOKUP(AD200,Varsayımlar!$B:$Q,10,0))</f>
        <v/>
      </c>
      <c r="T200" s="2" t="str">
        <f>IF(B200="","",VLOOKUP(AD200,Varsayımlar!$B:$Q,11,0))</f>
        <v/>
      </c>
      <c r="U200" s="2" t="str">
        <f>IF(B200="","",VLOOKUP(AD200,Varsayımlar!$B:$Q,12,0))</f>
        <v/>
      </c>
      <c r="V200" s="2" t="str">
        <f>IF(B200="","",VLOOKUP(AD200,Varsayımlar!$B:$Q,13,0))</f>
        <v/>
      </c>
      <c r="W200" s="2" t="str">
        <f>IF(B200="","",VLOOKUP(AD200,Varsayımlar!$B:$Q,14,0))</f>
        <v/>
      </c>
      <c r="AA200" s="2" t="str">
        <f>IF(B200="","",VLOOKUP(AD200,Varsayımlar!$B:$Q,15,0))</f>
        <v/>
      </c>
      <c r="AB200" s="2" t="str">
        <f>IF(B200="","",VLOOKUP(AD200,Varsayımlar!$B:$Q,16,0))</f>
        <v/>
      </c>
      <c r="AC200" s="2" t="str">
        <f>IF(B200="","",VLOOKUP(Sayfa2!AD200,Varsayımlar!B:S,18,0))</f>
        <v/>
      </c>
      <c r="AD200" s="2" t="str">
        <f t="shared" ref="AD200:AD263" si="5">IF(B200="","",CONCATENATE(B200,E200))</f>
        <v/>
      </c>
    </row>
    <row r="201" spans="2:30" x14ac:dyDescent="0.25">
      <c r="B201" s="6"/>
      <c r="C201" s="7" t="str">
        <f>IF(B201="","",VLOOKUP(AD201,Varsayımlar!$B:$Q,3,0))</f>
        <v/>
      </c>
      <c r="D201" s="7"/>
      <c r="H201" s="5" t="str">
        <f>IF(B201="","",VLOOKUP(AD201,Varsayımlar!$B:$Q,5,0))</f>
        <v/>
      </c>
      <c r="I201" s="5"/>
      <c r="J201" s="5" t="str">
        <f>IF(B201="","",VLOOKUP(AD201,Varsayımlar!$B:$Q,6,0))</f>
        <v/>
      </c>
      <c r="P201" s="5" t="str">
        <f>IF(B201="","",VLOOKUP(AD201,Varsayımlar!$B:$Q,7,0)*K201)</f>
        <v/>
      </c>
      <c r="Q201" s="5" t="str">
        <f>IF(B201="","",VLOOKUP(AD201,Varsayımlar!$B:$Q,8,0))</f>
        <v/>
      </c>
      <c r="R201" s="5" t="str">
        <f>IF(B201="","",VLOOKUP(AD201,Varsayımlar!$B:$Q,9,0))</f>
        <v/>
      </c>
      <c r="S201" s="5" t="str">
        <f>IF(B201="","",VLOOKUP(AD201,Varsayımlar!$B:$Q,10,0))</f>
        <v/>
      </c>
      <c r="T201" s="5" t="str">
        <f>IF(B201="","",VLOOKUP(AD201,Varsayımlar!$B:$Q,11,0))</f>
        <v/>
      </c>
      <c r="U201" s="5" t="str">
        <f>IF(B201="","",VLOOKUP(AD201,Varsayımlar!$B:$Q,12,0))</f>
        <v/>
      </c>
      <c r="V201" s="5" t="str">
        <f>IF(B201="","",VLOOKUP(AD201,Varsayımlar!$B:$Q,13,0))</f>
        <v/>
      </c>
      <c r="W201" s="5" t="str">
        <f>IF(B201="","",VLOOKUP(AD201,Varsayımlar!$B:$Q,14,0))</f>
        <v/>
      </c>
      <c r="AA201" s="5" t="str">
        <f>IF(B201="","",VLOOKUP(AD201,Varsayımlar!$B:$Q,15,0))</f>
        <v/>
      </c>
      <c r="AB201" s="5" t="str">
        <f>IF(B201="","",VLOOKUP(AD201,Varsayımlar!$B:$Q,16,0))</f>
        <v/>
      </c>
      <c r="AC201" s="5" t="str">
        <f>IF(B201="","",VLOOKUP(Sayfa2!AD201,Varsayımlar!B:S,18,0))</f>
        <v/>
      </c>
      <c r="AD201" s="5" t="str">
        <f t="shared" si="5"/>
        <v/>
      </c>
    </row>
    <row r="202" spans="2:30" x14ac:dyDescent="0.25">
      <c r="C202" s="3" t="str">
        <f>IF(B202="","",VLOOKUP(AD202,Varsayımlar!$B:$Q,3,0))</f>
        <v/>
      </c>
      <c r="H202" s="2" t="str">
        <f>IF(B202="","",VLOOKUP(AD202,Varsayımlar!$B:$Q,5,0))</f>
        <v/>
      </c>
      <c r="J202" s="2" t="str">
        <f>IF(B202="","",VLOOKUP(AD202,Varsayımlar!$B:$Q,6,0))</f>
        <v/>
      </c>
      <c r="P202" s="2" t="str">
        <f>IF(B202="","",VLOOKUP(AD202,Varsayımlar!$B:$Q,7,0)*K202)</f>
        <v/>
      </c>
      <c r="Q202" s="2" t="str">
        <f>IF(B202="","",VLOOKUP(AD202,Varsayımlar!$B:$Q,8,0))</f>
        <v/>
      </c>
      <c r="R202" s="2" t="str">
        <f>IF(B202="","",VLOOKUP(AD202,Varsayımlar!$B:$Q,9,0))</f>
        <v/>
      </c>
      <c r="S202" s="2" t="str">
        <f>IF(B202="","",VLOOKUP(AD202,Varsayımlar!$B:$Q,10,0))</f>
        <v/>
      </c>
      <c r="T202" s="2" t="str">
        <f>IF(B202="","",VLOOKUP(AD202,Varsayımlar!$B:$Q,11,0))</f>
        <v/>
      </c>
      <c r="U202" s="2" t="str">
        <f>IF(B202="","",VLOOKUP(AD202,Varsayımlar!$B:$Q,12,0))</f>
        <v/>
      </c>
      <c r="V202" s="2" t="str">
        <f>IF(B202="","",VLOOKUP(AD202,Varsayımlar!$B:$Q,13,0))</f>
        <v/>
      </c>
      <c r="W202" s="2" t="str">
        <f>IF(B202="","",VLOOKUP(AD202,Varsayımlar!$B:$Q,14,0))</f>
        <v/>
      </c>
      <c r="AA202" s="2" t="str">
        <f>IF(B202="","",VLOOKUP(AD202,Varsayımlar!$B:$Q,15,0))</f>
        <v/>
      </c>
      <c r="AB202" s="2" t="str">
        <f>IF(B202="","",VLOOKUP(AD202,Varsayımlar!$B:$Q,16,0))</f>
        <v/>
      </c>
      <c r="AC202" s="2" t="str">
        <f>IF(B202="","",VLOOKUP(Sayfa2!AD202,Varsayımlar!B:S,18,0))</f>
        <v/>
      </c>
      <c r="AD202" s="2" t="str">
        <f t="shared" si="5"/>
        <v/>
      </c>
    </row>
    <row r="203" spans="2:30" x14ac:dyDescent="0.25">
      <c r="B203" s="6"/>
      <c r="C203" s="7" t="str">
        <f>IF(B203="","",VLOOKUP(AD203,Varsayımlar!$B:$Q,3,0))</f>
        <v/>
      </c>
      <c r="D203" s="7"/>
      <c r="H203" s="5" t="str">
        <f>IF(B203="","",VLOOKUP(AD203,Varsayımlar!$B:$Q,5,0))</f>
        <v/>
      </c>
      <c r="I203" s="5"/>
      <c r="J203" s="5" t="str">
        <f>IF(B203="","",VLOOKUP(AD203,Varsayımlar!$B:$Q,6,0))</f>
        <v/>
      </c>
      <c r="P203" s="5" t="str">
        <f>IF(B203="","",VLOOKUP(AD203,Varsayımlar!$B:$Q,7,0)*K203)</f>
        <v/>
      </c>
      <c r="Q203" s="5" t="str">
        <f>IF(B203="","",VLOOKUP(AD203,Varsayımlar!$B:$Q,8,0))</f>
        <v/>
      </c>
      <c r="R203" s="5" t="str">
        <f>IF(B203="","",VLOOKUP(AD203,Varsayımlar!$B:$Q,9,0))</f>
        <v/>
      </c>
      <c r="S203" s="5" t="str">
        <f>IF(B203="","",VLOOKUP(AD203,Varsayımlar!$B:$Q,10,0))</f>
        <v/>
      </c>
      <c r="T203" s="5" t="str">
        <f>IF(B203="","",VLOOKUP(AD203,Varsayımlar!$B:$Q,11,0))</f>
        <v/>
      </c>
      <c r="U203" s="5" t="str">
        <f>IF(B203="","",VLOOKUP(AD203,Varsayımlar!$B:$Q,12,0))</f>
        <v/>
      </c>
      <c r="V203" s="5" t="str">
        <f>IF(B203="","",VLOOKUP(AD203,Varsayımlar!$B:$Q,13,0))</f>
        <v/>
      </c>
      <c r="W203" s="5" t="str">
        <f>IF(B203="","",VLOOKUP(AD203,Varsayımlar!$B:$Q,14,0))</f>
        <v/>
      </c>
      <c r="AA203" s="5" t="str">
        <f>IF(B203="","",VLOOKUP(AD203,Varsayımlar!$B:$Q,15,0))</f>
        <v/>
      </c>
      <c r="AB203" s="5" t="str">
        <f>IF(B203="","",VLOOKUP(AD203,Varsayımlar!$B:$Q,16,0))</f>
        <v/>
      </c>
      <c r="AC203" s="5" t="str">
        <f>IF(B203="","",VLOOKUP(Sayfa2!AD203,Varsayımlar!B:S,18,0))</f>
        <v/>
      </c>
      <c r="AD203" s="5" t="str">
        <f t="shared" si="5"/>
        <v/>
      </c>
    </row>
    <row r="204" spans="2:30" x14ac:dyDescent="0.25">
      <c r="C204" s="3" t="str">
        <f>IF(B204="","",VLOOKUP(AD204,Varsayımlar!$B:$Q,3,0))</f>
        <v/>
      </c>
      <c r="H204" s="2" t="str">
        <f>IF(B204="","",VLOOKUP(AD204,Varsayımlar!$B:$Q,5,0))</f>
        <v/>
      </c>
      <c r="J204" s="2" t="str">
        <f>IF(B204="","",VLOOKUP(AD204,Varsayımlar!$B:$Q,6,0))</f>
        <v/>
      </c>
      <c r="P204" s="2" t="str">
        <f>IF(B204="","",VLOOKUP(AD204,Varsayımlar!$B:$Q,7,0)*K204)</f>
        <v/>
      </c>
      <c r="Q204" s="2" t="str">
        <f>IF(B204="","",VLOOKUP(AD204,Varsayımlar!$B:$Q,8,0))</f>
        <v/>
      </c>
      <c r="R204" s="2" t="str">
        <f>IF(B204="","",VLOOKUP(AD204,Varsayımlar!$B:$Q,9,0))</f>
        <v/>
      </c>
      <c r="S204" s="2" t="str">
        <f>IF(B204="","",VLOOKUP(AD204,Varsayımlar!$B:$Q,10,0))</f>
        <v/>
      </c>
      <c r="T204" s="2" t="str">
        <f>IF(B204="","",VLOOKUP(AD204,Varsayımlar!$B:$Q,11,0))</f>
        <v/>
      </c>
      <c r="U204" s="2" t="str">
        <f>IF(B204="","",VLOOKUP(AD204,Varsayımlar!$B:$Q,12,0))</f>
        <v/>
      </c>
      <c r="V204" s="2" t="str">
        <f>IF(B204="","",VLOOKUP(AD204,Varsayımlar!$B:$Q,13,0))</f>
        <v/>
      </c>
      <c r="W204" s="2" t="str">
        <f>IF(B204="","",VLOOKUP(AD204,Varsayımlar!$B:$Q,14,0))</f>
        <v/>
      </c>
      <c r="AA204" s="2" t="str">
        <f>IF(B204="","",VLOOKUP(AD204,Varsayımlar!$B:$Q,15,0))</f>
        <v/>
      </c>
      <c r="AB204" s="2" t="str">
        <f>IF(B204="","",VLOOKUP(AD204,Varsayımlar!$B:$Q,16,0))</f>
        <v/>
      </c>
      <c r="AC204" s="2" t="str">
        <f>IF(B204="","",VLOOKUP(Sayfa2!AD204,Varsayımlar!B:S,18,0))</f>
        <v/>
      </c>
      <c r="AD204" s="2" t="str">
        <f t="shared" si="5"/>
        <v/>
      </c>
    </row>
    <row r="205" spans="2:30" x14ac:dyDescent="0.25">
      <c r="B205" s="6"/>
      <c r="C205" s="7" t="str">
        <f>IF(B205="","",VLOOKUP(AD205,Varsayımlar!$B:$Q,3,0))</f>
        <v/>
      </c>
      <c r="D205" s="7"/>
      <c r="H205" s="5" t="str">
        <f>IF(B205="","",VLOOKUP(AD205,Varsayımlar!$B:$Q,5,0))</f>
        <v/>
      </c>
      <c r="I205" s="5"/>
      <c r="J205" s="5" t="str">
        <f>IF(B205="","",VLOOKUP(AD205,Varsayımlar!$B:$Q,6,0))</f>
        <v/>
      </c>
      <c r="P205" s="5" t="str">
        <f>IF(B205="","",VLOOKUP(AD205,Varsayımlar!$B:$Q,7,0)*K205)</f>
        <v/>
      </c>
      <c r="Q205" s="5" t="str">
        <f>IF(B205="","",VLOOKUP(AD205,Varsayımlar!$B:$Q,8,0))</f>
        <v/>
      </c>
      <c r="R205" s="5" t="str">
        <f>IF(B205="","",VLOOKUP(AD205,Varsayımlar!$B:$Q,9,0))</f>
        <v/>
      </c>
      <c r="S205" s="5" t="str">
        <f>IF(B205="","",VLOOKUP(AD205,Varsayımlar!$B:$Q,10,0))</f>
        <v/>
      </c>
      <c r="T205" s="5" t="str">
        <f>IF(B205="","",VLOOKUP(AD205,Varsayımlar!$B:$Q,11,0))</f>
        <v/>
      </c>
      <c r="U205" s="5" t="str">
        <f>IF(B205="","",VLOOKUP(AD205,Varsayımlar!$B:$Q,12,0))</f>
        <v/>
      </c>
      <c r="V205" s="5" t="str">
        <f>IF(B205="","",VLOOKUP(AD205,Varsayımlar!$B:$Q,13,0))</f>
        <v/>
      </c>
      <c r="W205" s="5" t="str">
        <f>IF(B205="","",VLOOKUP(AD205,Varsayımlar!$B:$Q,14,0))</f>
        <v/>
      </c>
      <c r="AA205" s="5" t="str">
        <f>IF(B205="","",VLOOKUP(AD205,Varsayımlar!$B:$Q,15,0))</f>
        <v/>
      </c>
      <c r="AB205" s="5" t="str">
        <f>IF(B205="","",VLOOKUP(AD205,Varsayımlar!$B:$Q,16,0))</f>
        <v/>
      </c>
      <c r="AC205" s="5" t="str">
        <f>IF(B205="","",VLOOKUP(Sayfa2!AD205,Varsayımlar!B:S,18,0))</f>
        <v/>
      </c>
      <c r="AD205" s="5" t="str">
        <f t="shared" si="5"/>
        <v/>
      </c>
    </row>
    <row r="206" spans="2:30" x14ac:dyDescent="0.25">
      <c r="C206" s="3" t="str">
        <f>IF(B206="","",VLOOKUP(AD206,Varsayımlar!$B:$Q,3,0))</f>
        <v/>
      </c>
      <c r="H206" s="2" t="str">
        <f>IF(B206="","",VLOOKUP(AD206,Varsayımlar!$B:$Q,5,0))</f>
        <v/>
      </c>
      <c r="J206" s="2" t="str">
        <f>IF(B206="","",VLOOKUP(AD206,Varsayımlar!$B:$Q,6,0))</f>
        <v/>
      </c>
      <c r="P206" s="2" t="str">
        <f>IF(B206="","",VLOOKUP(AD206,Varsayımlar!$B:$Q,7,0)*K206)</f>
        <v/>
      </c>
      <c r="Q206" s="2" t="str">
        <f>IF(B206="","",VLOOKUP(AD206,Varsayımlar!$B:$Q,8,0))</f>
        <v/>
      </c>
      <c r="R206" s="2" t="str">
        <f>IF(B206="","",VLOOKUP(AD206,Varsayımlar!$B:$Q,9,0))</f>
        <v/>
      </c>
      <c r="S206" s="2" t="str">
        <f>IF(B206="","",VLOOKUP(AD206,Varsayımlar!$B:$Q,10,0))</f>
        <v/>
      </c>
      <c r="T206" s="2" t="str">
        <f>IF(B206="","",VLOOKUP(AD206,Varsayımlar!$B:$Q,11,0))</f>
        <v/>
      </c>
      <c r="U206" s="2" t="str">
        <f>IF(B206="","",VLOOKUP(AD206,Varsayımlar!$B:$Q,12,0))</f>
        <v/>
      </c>
      <c r="V206" s="2" t="str">
        <f>IF(B206="","",VLOOKUP(AD206,Varsayımlar!$B:$Q,13,0))</f>
        <v/>
      </c>
      <c r="W206" s="2" t="str">
        <f>IF(B206="","",VLOOKUP(AD206,Varsayımlar!$B:$Q,14,0))</f>
        <v/>
      </c>
      <c r="AA206" s="2" t="str">
        <f>IF(B206="","",VLOOKUP(AD206,Varsayımlar!$B:$Q,15,0))</f>
        <v/>
      </c>
      <c r="AB206" s="2" t="str">
        <f>IF(B206="","",VLOOKUP(AD206,Varsayımlar!$B:$Q,16,0))</f>
        <v/>
      </c>
      <c r="AC206" s="2" t="str">
        <f>IF(B206="","",VLOOKUP(Sayfa2!AD206,Varsayımlar!B:S,18,0))</f>
        <v/>
      </c>
      <c r="AD206" s="2" t="str">
        <f t="shared" si="5"/>
        <v/>
      </c>
    </row>
    <row r="207" spans="2:30" x14ac:dyDescent="0.25">
      <c r="B207" s="6"/>
      <c r="C207" s="7" t="str">
        <f>IF(B207="","",VLOOKUP(AD207,Varsayımlar!$B:$Q,3,0))</f>
        <v/>
      </c>
      <c r="D207" s="7"/>
      <c r="H207" s="5" t="str">
        <f>IF(B207="","",VLOOKUP(AD207,Varsayımlar!$B:$Q,5,0))</f>
        <v/>
      </c>
      <c r="I207" s="5"/>
      <c r="J207" s="5" t="str">
        <f>IF(B207="","",VLOOKUP(AD207,Varsayımlar!$B:$Q,6,0))</f>
        <v/>
      </c>
      <c r="P207" s="5" t="str">
        <f>IF(B207="","",VLOOKUP(AD207,Varsayımlar!$B:$Q,7,0)*K207)</f>
        <v/>
      </c>
      <c r="Q207" s="5" t="str">
        <f>IF(B207="","",VLOOKUP(AD207,Varsayımlar!$B:$Q,8,0))</f>
        <v/>
      </c>
      <c r="R207" s="5" t="str">
        <f>IF(B207="","",VLOOKUP(AD207,Varsayımlar!$B:$Q,9,0))</f>
        <v/>
      </c>
      <c r="S207" s="5" t="str">
        <f>IF(B207="","",VLOOKUP(AD207,Varsayımlar!$B:$Q,10,0))</f>
        <v/>
      </c>
      <c r="T207" s="5" t="str">
        <f>IF(B207="","",VLOOKUP(AD207,Varsayımlar!$B:$Q,11,0))</f>
        <v/>
      </c>
      <c r="U207" s="5" t="str">
        <f>IF(B207="","",VLOOKUP(AD207,Varsayımlar!$B:$Q,12,0))</f>
        <v/>
      </c>
      <c r="V207" s="5" t="str">
        <f>IF(B207="","",VLOOKUP(AD207,Varsayımlar!$B:$Q,13,0))</f>
        <v/>
      </c>
      <c r="W207" s="5" t="str">
        <f>IF(B207="","",VLOOKUP(AD207,Varsayımlar!$B:$Q,14,0))</f>
        <v/>
      </c>
      <c r="AA207" s="5" t="str">
        <f>IF(B207="","",VLOOKUP(AD207,Varsayımlar!$B:$Q,15,0))</f>
        <v/>
      </c>
      <c r="AB207" s="5" t="str">
        <f>IF(B207="","",VLOOKUP(AD207,Varsayımlar!$B:$Q,16,0))</f>
        <v/>
      </c>
      <c r="AC207" s="5" t="str">
        <f>IF(B207="","",VLOOKUP(Sayfa2!AD207,Varsayımlar!B:S,18,0))</f>
        <v/>
      </c>
      <c r="AD207" s="5" t="str">
        <f t="shared" si="5"/>
        <v/>
      </c>
    </row>
    <row r="208" spans="2:30" x14ac:dyDescent="0.25">
      <c r="C208" s="3" t="str">
        <f>IF(B208="","",VLOOKUP(AD208,Varsayımlar!$B:$Q,3,0))</f>
        <v/>
      </c>
      <c r="H208" s="2" t="str">
        <f>IF(B208="","",VLOOKUP(AD208,Varsayımlar!$B:$Q,5,0))</f>
        <v/>
      </c>
      <c r="J208" s="2" t="str">
        <f>IF(B208="","",VLOOKUP(AD208,Varsayımlar!$B:$Q,6,0))</f>
        <v/>
      </c>
      <c r="P208" s="2" t="str">
        <f>IF(B208="","",VLOOKUP(AD208,Varsayımlar!$B:$Q,7,0)*K208)</f>
        <v/>
      </c>
      <c r="Q208" s="2" t="str">
        <f>IF(B208="","",VLOOKUP(AD208,Varsayımlar!$B:$Q,8,0))</f>
        <v/>
      </c>
      <c r="R208" s="2" t="str">
        <f>IF(B208="","",VLOOKUP(AD208,Varsayımlar!$B:$Q,9,0))</f>
        <v/>
      </c>
      <c r="S208" s="2" t="str">
        <f>IF(B208="","",VLOOKUP(AD208,Varsayımlar!$B:$Q,10,0))</f>
        <v/>
      </c>
      <c r="T208" s="2" t="str">
        <f>IF(B208="","",VLOOKUP(AD208,Varsayımlar!$B:$Q,11,0))</f>
        <v/>
      </c>
      <c r="U208" s="2" t="str">
        <f>IF(B208="","",VLOOKUP(AD208,Varsayımlar!$B:$Q,12,0))</f>
        <v/>
      </c>
      <c r="V208" s="2" t="str">
        <f>IF(B208="","",VLOOKUP(AD208,Varsayımlar!$B:$Q,13,0))</f>
        <v/>
      </c>
      <c r="W208" s="2" t="str">
        <f>IF(B208="","",VLOOKUP(AD208,Varsayımlar!$B:$Q,14,0))</f>
        <v/>
      </c>
      <c r="AA208" s="2" t="str">
        <f>IF(B208="","",VLOOKUP(AD208,Varsayımlar!$B:$Q,15,0))</f>
        <v/>
      </c>
      <c r="AB208" s="2" t="str">
        <f>IF(B208="","",VLOOKUP(AD208,Varsayımlar!$B:$Q,16,0))</f>
        <v/>
      </c>
      <c r="AC208" s="2" t="str">
        <f>IF(B208="","",VLOOKUP(Sayfa2!AD208,Varsayımlar!B:S,18,0))</f>
        <v/>
      </c>
      <c r="AD208" s="2" t="str">
        <f t="shared" si="5"/>
        <v/>
      </c>
    </row>
    <row r="209" spans="2:30" x14ac:dyDescent="0.25">
      <c r="B209" s="6"/>
      <c r="C209" s="7" t="str">
        <f>IF(B209="","",VLOOKUP(AD209,Varsayımlar!$B:$Q,3,0))</f>
        <v/>
      </c>
      <c r="D209" s="7"/>
      <c r="H209" s="5" t="str">
        <f>IF(B209="","",VLOOKUP(AD209,Varsayımlar!$B:$Q,5,0))</f>
        <v/>
      </c>
      <c r="I209" s="5"/>
      <c r="J209" s="5" t="str">
        <f>IF(B209="","",VLOOKUP(AD209,Varsayımlar!$B:$Q,6,0))</f>
        <v/>
      </c>
      <c r="P209" s="5" t="str">
        <f>IF(B209="","",VLOOKUP(AD209,Varsayımlar!$B:$Q,7,0)*K209)</f>
        <v/>
      </c>
      <c r="Q209" s="5" t="str">
        <f>IF(B209="","",VLOOKUP(AD209,Varsayımlar!$B:$Q,8,0))</f>
        <v/>
      </c>
      <c r="R209" s="5" t="str">
        <f>IF(B209="","",VLOOKUP(AD209,Varsayımlar!$B:$Q,9,0))</f>
        <v/>
      </c>
      <c r="S209" s="5" t="str">
        <f>IF(B209="","",VLOOKUP(AD209,Varsayımlar!$B:$Q,10,0))</f>
        <v/>
      </c>
      <c r="T209" s="5" t="str">
        <f>IF(B209="","",VLOOKUP(AD209,Varsayımlar!$B:$Q,11,0))</f>
        <v/>
      </c>
      <c r="U209" s="5" t="str">
        <f>IF(B209="","",VLOOKUP(AD209,Varsayımlar!$B:$Q,12,0))</f>
        <v/>
      </c>
      <c r="V209" s="5" t="str">
        <f>IF(B209="","",VLOOKUP(AD209,Varsayımlar!$B:$Q,13,0))</f>
        <v/>
      </c>
      <c r="W209" s="5" t="str">
        <f>IF(B209="","",VLOOKUP(AD209,Varsayımlar!$B:$Q,14,0))</f>
        <v/>
      </c>
      <c r="AA209" s="5" t="str">
        <f>IF(B209="","",VLOOKUP(AD209,Varsayımlar!$B:$Q,15,0))</f>
        <v/>
      </c>
      <c r="AB209" s="5" t="str">
        <f>IF(B209="","",VLOOKUP(AD209,Varsayımlar!$B:$Q,16,0))</f>
        <v/>
      </c>
      <c r="AC209" s="5" t="str">
        <f>IF(B209="","",VLOOKUP(Sayfa2!AD209,Varsayımlar!B:S,18,0))</f>
        <v/>
      </c>
      <c r="AD209" s="5" t="str">
        <f t="shared" si="5"/>
        <v/>
      </c>
    </row>
    <row r="210" spans="2:30" x14ac:dyDescent="0.25">
      <c r="C210" s="3" t="str">
        <f>IF(B210="","",VLOOKUP(AD210,Varsayımlar!$B:$Q,3,0))</f>
        <v/>
      </c>
      <c r="H210" s="2" t="str">
        <f>IF(B210="","",VLOOKUP(AD210,Varsayımlar!$B:$Q,5,0))</f>
        <v/>
      </c>
      <c r="J210" s="2" t="str">
        <f>IF(B210="","",VLOOKUP(AD210,Varsayımlar!$B:$Q,6,0))</f>
        <v/>
      </c>
      <c r="P210" s="2" t="str">
        <f>IF(B210="","",VLOOKUP(AD210,Varsayımlar!$B:$Q,7,0)*K210)</f>
        <v/>
      </c>
      <c r="Q210" s="2" t="str">
        <f>IF(B210="","",VLOOKUP(AD210,Varsayımlar!$B:$Q,8,0))</f>
        <v/>
      </c>
      <c r="R210" s="2" t="str">
        <f>IF(B210="","",VLOOKUP(AD210,Varsayımlar!$B:$Q,9,0))</f>
        <v/>
      </c>
      <c r="S210" s="2" t="str">
        <f>IF(B210="","",VLOOKUP(AD210,Varsayımlar!$B:$Q,10,0))</f>
        <v/>
      </c>
      <c r="T210" s="2" t="str">
        <f>IF(B210="","",VLOOKUP(AD210,Varsayımlar!$B:$Q,11,0))</f>
        <v/>
      </c>
      <c r="U210" s="2" t="str">
        <f>IF(B210="","",VLOOKUP(AD210,Varsayımlar!$B:$Q,12,0))</f>
        <v/>
      </c>
      <c r="V210" s="2" t="str">
        <f>IF(B210="","",VLOOKUP(AD210,Varsayımlar!$B:$Q,13,0))</f>
        <v/>
      </c>
      <c r="W210" s="2" t="str">
        <f>IF(B210="","",VLOOKUP(AD210,Varsayımlar!$B:$Q,14,0))</f>
        <v/>
      </c>
      <c r="AA210" s="2" t="str">
        <f>IF(B210="","",VLOOKUP(AD210,Varsayımlar!$B:$Q,15,0))</f>
        <v/>
      </c>
      <c r="AB210" s="2" t="str">
        <f>IF(B210="","",VLOOKUP(AD210,Varsayımlar!$B:$Q,16,0))</f>
        <v/>
      </c>
      <c r="AC210" s="2" t="str">
        <f>IF(B210="","",VLOOKUP(Sayfa2!AD210,Varsayımlar!B:S,18,0))</f>
        <v/>
      </c>
      <c r="AD210" s="2" t="str">
        <f t="shared" si="5"/>
        <v/>
      </c>
    </row>
    <row r="211" spans="2:30" x14ac:dyDescent="0.25">
      <c r="B211" s="6"/>
      <c r="C211" s="7" t="str">
        <f>IF(B211="","",VLOOKUP(AD211,Varsayımlar!$B:$Q,3,0))</f>
        <v/>
      </c>
      <c r="D211" s="7"/>
      <c r="H211" s="5" t="str">
        <f>IF(B211="","",VLOOKUP(AD211,Varsayımlar!$B:$Q,5,0))</f>
        <v/>
      </c>
      <c r="I211" s="5"/>
      <c r="J211" s="5" t="str">
        <f>IF(B211="","",VLOOKUP(AD211,Varsayımlar!$B:$Q,6,0))</f>
        <v/>
      </c>
      <c r="P211" s="5" t="str">
        <f>IF(B211="","",VLOOKUP(AD211,Varsayımlar!$B:$Q,7,0)*K211)</f>
        <v/>
      </c>
      <c r="Q211" s="5" t="str">
        <f>IF(B211="","",VLOOKUP(AD211,Varsayımlar!$B:$Q,8,0))</f>
        <v/>
      </c>
      <c r="R211" s="5" t="str">
        <f>IF(B211="","",VLOOKUP(AD211,Varsayımlar!$B:$Q,9,0))</f>
        <v/>
      </c>
      <c r="S211" s="5" t="str">
        <f>IF(B211="","",VLOOKUP(AD211,Varsayımlar!$B:$Q,10,0))</f>
        <v/>
      </c>
      <c r="T211" s="5" t="str">
        <f>IF(B211="","",VLOOKUP(AD211,Varsayımlar!$B:$Q,11,0))</f>
        <v/>
      </c>
      <c r="U211" s="5" t="str">
        <f>IF(B211="","",VLOOKUP(AD211,Varsayımlar!$B:$Q,12,0))</f>
        <v/>
      </c>
      <c r="V211" s="5" t="str">
        <f>IF(B211="","",VLOOKUP(AD211,Varsayımlar!$B:$Q,13,0))</f>
        <v/>
      </c>
      <c r="W211" s="5" t="str">
        <f>IF(B211="","",VLOOKUP(AD211,Varsayımlar!$B:$Q,14,0))</f>
        <v/>
      </c>
      <c r="AA211" s="5" t="str">
        <f>IF(B211="","",VLOOKUP(AD211,Varsayımlar!$B:$Q,15,0))</f>
        <v/>
      </c>
      <c r="AB211" s="5" t="str">
        <f>IF(B211="","",VLOOKUP(AD211,Varsayımlar!$B:$Q,16,0))</f>
        <v/>
      </c>
      <c r="AC211" s="5" t="str">
        <f>IF(B211="","",VLOOKUP(Sayfa2!AD211,Varsayımlar!B:S,18,0))</f>
        <v/>
      </c>
      <c r="AD211" s="5" t="str">
        <f t="shared" si="5"/>
        <v/>
      </c>
    </row>
    <row r="212" spans="2:30" x14ac:dyDescent="0.25">
      <c r="C212" s="3" t="str">
        <f>IF(B212="","",VLOOKUP(AD212,Varsayımlar!$B:$Q,3,0))</f>
        <v/>
      </c>
      <c r="H212" s="2" t="str">
        <f>IF(B212="","",VLOOKUP(AD212,Varsayımlar!$B:$Q,5,0))</f>
        <v/>
      </c>
      <c r="J212" s="2" t="str">
        <f>IF(B212="","",VLOOKUP(AD212,Varsayımlar!$B:$Q,6,0))</f>
        <v/>
      </c>
      <c r="P212" s="2" t="str">
        <f>IF(B212="","",VLOOKUP(AD212,Varsayımlar!$B:$Q,7,0)*K212)</f>
        <v/>
      </c>
      <c r="Q212" s="2" t="str">
        <f>IF(B212="","",VLOOKUP(AD212,Varsayımlar!$B:$Q,8,0))</f>
        <v/>
      </c>
      <c r="R212" s="2" t="str">
        <f>IF(B212="","",VLOOKUP(AD212,Varsayımlar!$B:$Q,9,0))</f>
        <v/>
      </c>
      <c r="S212" s="2" t="str">
        <f>IF(B212="","",VLOOKUP(AD212,Varsayımlar!$B:$Q,10,0))</f>
        <v/>
      </c>
      <c r="T212" s="2" t="str">
        <f>IF(B212="","",VLOOKUP(AD212,Varsayımlar!$B:$Q,11,0))</f>
        <v/>
      </c>
      <c r="U212" s="2" t="str">
        <f>IF(B212="","",VLOOKUP(AD212,Varsayımlar!$B:$Q,12,0))</f>
        <v/>
      </c>
      <c r="V212" s="2" t="str">
        <f>IF(B212="","",VLOOKUP(AD212,Varsayımlar!$B:$Q,13,0))</f>
        <v/>
      </c>
      <c r="W212" s="2" t="str">
        <f>IF(B212="","",VLOOKUP(AD212,Varsayımlar!$B:$Q,14,0))</f>
        <v/>
      </c>
      <c r="AA212" s="2" t="str">
        <f>IF(B212="","",VLOOKUP(AD212,Varsayımlar!$B:$Q,15,0))</f>
        <v/>
      </c>
      <c r="AB212" s="2" t="str">
        <f>IF(B212="","",VLOOKUP(AD212,Varsayımlar!$B:$Q,16,0))</f>
        <v/>
      </c>
      <c r="AC212" s="2" t="str">
        <f>IF(B212="","",VLOOKUP(Sayfa2!AD212,Varsayımlar!B:S,18,0))</f>
        <v/>
      </c>
      <c r="AD212" s="2" t="str">
        <f t="shared" si="5"/>
        <v/>
      </c>
    </row>
    <row r="213" spans="2:30" x14ac:dyDescent="0.25">
      <c r="B213" s="6"/>
      <c r="C213" s="7" t="str">
        <f>IF(B213="","",VLOOKUP(AD213,Varsayımlar!$B:$Q,3,0))</f>
        <v/>
      </c>
      <c r="D213" s="7"/>
      <c r="H213" s="5" t="str">
        <f>IF(B213="","",VLOOKUP(AD213,Varsayımlar!$B:$Q,5,0))</f>
        <v/>
      </c>
      <c r="I213" s="5"/>
      <c r="J213" s="5" t="str">
        <f>IF(B213="","",VLOOKUP(AD213,Varsayımlar!$B:$Q,6,0))</f>
        <v/>
      </c>
      <c r="P213" s="5" t="str">
        <f>IF(B213="","",VLOOKUP(AD213,Varsayımlar!$B:$Q,7,0)*K213)</f>
        <v/>
      </c>
      <c r="Q213" s="5" t="str">
        <f>IF(B213="","",VLOOKUP(AD213,Varsayımlar!$B:$Q,8,0))</f>
        <v/>
      </c>
      <c r="R213" s="5" t="str">
        <f>IF(B213="","",VLOOKUP(AD213,Varsayımlar!$B:$Q,9,0))</f>
        <v/>
      </c>
      <c r="S213" s="5" t="str">
        <f>IF(B213="","",VLOOKUP(AD213,Varsayımlar!$B:$Q,10,0))</f>
        <v/>
      </c>
      <c r="T213" s="5" t="str">
        <f>IF(B213="","",VLOOKUP(AD213,Varsayımlar!$B:$Q,11,0))</f>
        <v/>
      </c>
      <c r="U213" s="5" t="str">
        <f>IF(B213="","",VLOOKUP(AD213,Varsayımlar!$B:$Q,12,0))</f>
        <v/>
      </c>
      <c r="V213" s="5" t="str">
        <f>IF(B213="","",VLOOKUP(AD213,Varsayımlar!$B:$Q,13,0))</f>
        <v/>
      </c>
      <c r="W213" s="5" t="str">
        <f>IF(B213="","",VLOOKUP(AD213,Varsayımlar!$B:$Q,14,0))</f>
        <v/>
      </c>
      <c r="AA213" s="5" t="str">
        <f>IF(B213="","",VLOOKUP(AD213,Varsayımlar!$B:$Q,15,0))</f>
        <v/>
      </c>
      <c r="AB213" s="5" t="str">
        <f>IF(B213="","",VLOOKUP(AD213,Varsayımlar!$B:$Q,16,0))</f>
        <v/>
      </c>
      <c r="AC213" s="5" t="str">
        <f>IF(B213="","",VLOOKUP(Sayfa2!AD213,Varsayımlar!B:S,18,0))</f>
        <v/>
      </c>
      <c r="AD213" s="5" t="str">
        <f t="shared" si="5"/>
        <v/>
      </c>
    </row>
    <row r="214" spans="2:30" x14ac:dyDescent="0.25">
      <c r="C214" s="3" t="str">
        <f>IF(B214="","",VLOOKUP(AD214,Varsayımlar!$B:$Q,3,0))</f>
        <v/>
      </c>
      <c r="H214" s="2" t="str">
        <f>IF(B214="","",VLOOKUP(AD214,Varsayımlar!$B:$Q,5,0))</f>
        <v/>
      </c>
      <c r="J214" s="2" t="str">
        <f>IF(B214="","",VLOOKUP(AD214,Varsayımlar!$B:$Q,6,0))</f>
        <v/>
      </c>
      <c r="P214" s="2" t="str">
        <f>IF(B214="","",VLOOKUP(AD214,Varsayımlar!$B:$Q,7,0)*K214)</f>
        <v/>
      </c>
      <c r="Q214" s="2" t="str">
        <f>IF(B214="","",VLOOKUP(AD214,Varsayımlar!$B:$Q,8,0))</f>
        <v/>
      </c>
      <c r="R214" s="2" t="str">
        <f>IF(B214="","",VLOOKUP(AD214,Varsayımlar!$B:$Q,9,0))</f>
        <v/>
      </c>
      <c r="S214" s="2" t="str">
        <f>IF(B214="","",VLOOKUP(AD214,Varsayımlar!$B:$Q,10,0))</f>
        <v/>
      </c>
      <c r="T214" s="2" t="str">
        <f>IF(B214="","",VLOOKUP(AD214,Varsayımlar!$B:$Q,11,0))</f>
        <v/>
      </c>
      <c r="U214" s="2" t="str">
        <f>IF(B214="","",VLOOKUP(AD214,Varsayımlar!$B:$Q,12,0))</f>
        <v/>
      </c>
      <c r="V214" s="2" t="str">
        <f>IF(B214="","",VLOOKUP(AD214,Varsayımlar!$B:$Q,13,0))</f>
        <v/>
      </c>
      <c r="W214" s="2" t="str">
        <f>IF(B214="","",VLOOKUP(AD214,Varsayımlar!$B:$Q,14,0))</f>
        <v/>
      </c>
      <c r="AA214" s="2" t="str">
        <f>IF(B214="","",VLOOKUP(AD214,Varsayımlar!$B:$Q,15,0))</f>
        <v/>
      </c>
      <c r="AB214" s="2" t="str">
        <f>IF(B214="","",VLOOKUP(AD214,Varsayımlar!$B:$Q,16,0))</f>
        <v/>
      </c>
      <c r="AC214" s="2" t="str">
        <f>IF(B214="","",VLOOKUP(Sayfa2!AD214,Varsayımlar!B:S,18,0))</f>
        <v/>
      </c>
      <c r="AD214" s="2" t="str">
        <f t="shared" si="5"/>
        <v/>
      </c>
    </row>
    <row r="215" spans="2:30" x14ac:dyDescent="0.25">
      <c r="B215" s="6"/>
      <c r="C215" s="7" t="str">
        <f>IF(B215="","",VLOOKUP(AD215,Varsayımlar!$B:$Q,3,0))</f>
        <v/>
      </c>
      <c r="D215" s="7"/>
      <c r="H215" s="5" t="str">
        <f>IF(B215="","",VLOOKUP(AD215,Varsayımlar!$B:$Q,5,0))</f>
        <v/>
      </c>
      <c r="I215" s="5"/>
      <c r="J215" s="5" t="str">
        <f>IF(B215="","",VLOOKUP(AD215,Varsayımlar!$B:$Q,6,0))</f>
        <v/>
      </c>
      <c r="P215" s="5" t="str">
        <f>IF(B215="","",VLOOKUP(AD215,Varsayımlar!$B:$Q,7,0)*K215)</f>
        <v/>
      </c>
      <c r="Q215" s="5" t="str">
        <f>IF(B215="","",VLOOKUP(AD215,Varsayımlar!$B:$Q,8,0))</f>
        <v/>
      </c>
      <c r="R215" s="5" t="str">
        <f>IF(B215="","",VLOOKUP(AD215,Varsayımlar!$B:$Q,9,0))</f>
        <v/>
      </c>
      <c r="S215" s="5" t="str">
        <f>IF(B215="","",VLOOKUP(AD215,Varsayımlar!$B:$Q,10,0))</f>
        <v/>
      </c>
      <c r="T215" s="5" t="str">
        <f>IF(B215="","",VLOOKUP(AD215,Varsayımlar!$B:$Q,11,0))</f>
        <v/>
      </c>
      <c r="U215" s="5" t="str">
        <f>IF(B215="","",VLOOKUP(AD215,Varsayımlar!$B:$Q,12,0))</f>
        <v/>
      </c>
      <c r="V215" s="5" t="str">
        <f>IF(B215="","",VLOOKUP(AD215,Varsayımlar!$B:$Q,13,0))</f>
        <v/>
      </c>
      <c r="W215" s="5" t="str">
        <f>IF(B215="","",VLOOKUP(AD215,Varsayımlar!$B:$Q,14,0))</f>
        <v/>
      </c>
      <c r="AA215" s="5" t="str">
        <f>IF(B215="","",VLOOKUP(AD215,Varsayımlar!$B:$Q,15,0))</f>
        <v/>
      </c>
      <c r="AB215" s="5" t="str">
        <f>IF(B215="","",VLOOKUP(AD215,Varsayımlar!$B:$Q,16,0))</f>
        <v/>
      </c>
      <c r="AC215" s="5" t="str">
        <f>IF(B215="","",VLOOKUP(Sayfa2!AD215,Varsayımlar!B:S,18,0))</f>
        <v/>
      </c>
      <c r="AD215" s="5" t="str">
        <f t="shared" si="5"/>
        <v/>
      </c>
    </row>
    <row r="216" spans="2:30" x14ac:dyDescent="0.25">
      <c r="C216" s="3" t="str">
        <f>IF(B216="","",VLOOKUP(AD216,Varsayımlar!$B:$Q,3,0))</f>
        <v/>
      </c>
      <c r="H216" s="2" t="str">
        <f>IF(B216="","",VLOOKUP(AD216,Varsayımlar!$B:$Q,5,0))</f>
        <v/>
      </c>
      <c r="J216" s="2" t="str">
        <f>IF(B216="","",VLOOKUP(AD216,Varsayımlar!$B:$Q,6,0))</f>
        <v/>
      </c>
      <c r="P216" s="2" t="str">
        <f>IF(B216="","",VLOOKUP(AD216,Varsayımlar!$B:$Q,7,0)*K216)</f>
        <v/>
      </c>
      <c r="Q216" s="2" t="str">
        <f>IF(B216="","",VLOOKUP(AD216,Varsayımlar!$B:$Q,8,0))</f>
        <v/>
      </c>
      <c r="R216" s="2" t="str">
        <f>IF(B216="","",VLOOKUP(AD216,Varsayımlar!$B:$Q,9,0))</f>
        <v/>
      </c>
      <c r="S216" s="2" t="str">
        <f>IF(B216="","",VLOOKUP(AD216,Varsayımlar!$B:$Q,10,0))</f>
        <v/>
      </c>
      <c r="T216" s="2" t="str">
        <f>IF(B216="","",VLOOKUP(AD216,Varsayımlar!$B:$Q,11,0))</f>
        <v/>
      </c>
      <c r="U216" s="2" t="str">
        <f>IF(B216="","",VLOOKUP(AD216,Varsayımlar!$B:$Q,12,0))</f>
        <v/>
      </c>
      <c r="V216" s="2" t="str">
        <f>IF(B216="","",VLOOKUP(AD216,Varsayımlar!$B:$Q,13,0))</f>
        <v/>
      </c>
      <c r="W216" s="2" t="str">
        <f>IF(B216="","",VLOOKUP(AD216,Varsayımlar!$B:$Q,14,0))</f>
        <v/>
      </c>
      <c r="AA216" s="2" t="str">
        <f>IF(B216="","",VLOOKUP(AD216,Varsayımlar!$B:$Q,15,0))</f>
        <v/>
      </c>
      <c r="AB216" s="2" t="str">
        <f>IF(B216="","",VLOOKUP(AD216,Varsayımlar!$B:$Q,16,0))</f>
        <v/>
      </c>
      <c r="AC216" s="2" t="str">
        <f>IF(B216="","",VLOOKUP(Sayfa2!AD216,Varsayımlar!B:S,18,0))</f>
        <v/>
      </c>
      <c r="AD216" s="2" t="str">
        <f t="shared" si="5"/>
        <v/>
      </c>
    </row>
    <row r="217" spans="2:30" x14ac:dyDescent="0.25">
      <c r="B217" s="6"/>
      <c r="C217" s="7" t="str">
        <f>IF(B217="","",VLOOKUP(AD217,Varsayımlar!$B:$Q,3,0))</f>
        <v/>
      </c>
      <c r="D217" s="7"/>
      <c r="H217" s="5" t="str">
        <f>IF(B217="","",VLOOKUP(AD217,Varsayımlar!$B:$Q,5,0))</f>
        <v/>
      </c>
      <c r="I217" s="5"/>
      <c r="J217" s="5" t="str">
        <f>IF(B217="","",VLOOKUP(AD217,Varsayımlar!$B:$Q,6,0))</f>
        <v/>
      </c>
      <c r="P217" s="5" t="str">
        <f>IF(B217="","",VLOOKUP(AD217,Varsayımlar!$B:$Q,7,0)*K217)</f>
        <v/>
      </c>
      <c r="Q217" s="5" t="str">
        <f>IF(B217="","",VLOOKUP(AD217,Varsayımlar!$B:$Q,8,0))</f>
        <v/>
      </c>
      <c r="R217" s="5" t="str">
        <f>IF(B217="","",VLOOKUP(AD217,Varsayımlar!$B:$Q,9,0))</f>
        <v/>
      </c>
      <c r="S217" s="5" t="str">
        <f>IF(B217="","",VLOOKUP(AD217,Varsayımlar!$B:$Q,10,0))</f>
        <v/>
      </c>
      <c r="T217" s="5" t="str">
        <f>IF(B217="","",VLOOKUP(AD217,Varsayımlar!$B:$Q,11,0))</f>
        <v/>
      </c>
      <c r="U217" s="5" t="str">
        <f>IF(B217="","",VLOOKUP(AD217,Varsayımlar!$B:$Q,12,0))</f>
        <v/>
      </c>
      <c r="V217" s="5" t="str">
        <f>IF(B217="","",VLOOKUP(AD217,Varsayımlar!$B:$Q,13,0))</f>
        <v/>
      </c>
      <c r="W217" s="5" t="str">
        <f>IF(B217="","",VLOOKUP(AD217,Varsayımlar!$B:$Q,14,0))</f>
        <v/>
      </c>
      <c r="AA217" s="5" t="str">
        <f>IF(B217="","",VLOOKUP(AD217,Varsayımlar!$B:$Q,15,0))</f>
        <v/>
      </c>
      <c r="AB217" s="5" t="str">
        <f>IF(B217="","",VLOOKUP(AD217,Varsayımlar!$B:$Q,16,0))</f>
        <v/>
      </c>
      <c r="AC217" s="5" t="str">
        <f>IF(B217="","",VLOOKUP(Sayfa2!AD217,Varsayımlar!B:S,18,0))</f>
        <v/>
      </c>
      <c r="AD217" s="5" t="str">
        <f t="shared" si="5"/>
        <v/>
      </c>
    </row>
    <row r="218" spans="2:30" x14ac:dyDescent="0.25">
      <c r="C218" s="3" t="str">
        <f>IF(B218="","",VLOOKUP(AD218,Varsayımlar!$B:$Q,3,0))</f>
        <v/>
      </c>
      <c r="H218" s="2" t="str">
        <f>IF(B218="","",VLOOKUP(AD218,Varsayımlar!$B:$Q,5,0))</f>
        <v/>
      </c>
      <c r="J218" s="2" t="str">
        <f>IF(B218="","",VLOOKUP(AD218,Varsayımlar!$B:$Q,6,0))</f>
        <v/>
      </c>
      <c r="P218" s="2" t="str">
        <f>IF(B218="","",VLOOKUP(AD218,Varsayımlar!$B:$Q,7,0)*K218)</f>
        <v/>
      </c>
      <c r="Q218" s="2" t="str">
        <f>IF(B218="","",VLOOKUP(AD218,Varsayımlar!$B:$Q,8,0))</f>
        <v/>
      </c>
      <c r="R218" s="2" t="str">
        <f>IF(B218="","",VLOOKUP(AD218,Varsayımlar!$B:$Q,9,0))</f>
        <v/>
      </c>
      <c r="S218" s="2" t="str">
        <f>IF(B218="","",VLOOKUP(AD218,Varsayımlar!$B:$Q,10,0))</f>
        <v/>
      </c>
      <c r="T218" s="2" t="str">
        <f>IF(B218="","",VLOOKUP(AD218,Varsayımlar!$B:$Q,11,0))</f>
        <v/>
      </c>
      <c r="U218" s="2" t="str">
        <f>IF(B218="","",VLOOKUP(AD218,Varsayımlar!$B:$Q,12,0))</f>
        <v/>
      </c>
      <c r="V218" s="2" t="str">
        <f>IF(B218="","",VLOOKUP(AD218,Varsayımlar!$B:$Q,13,0))</f>
        <v/>
      </c>
      <c r="W218" s="2" t="str">
        <f>IF(B218="","",VLOOKUP(AD218,Varsayımlar!$B:$Q,14,0))</f>
        <v/>
      </c>
      <c r="AA218" s="2" t="str">
        <f>IF(B218="","",VLOOKUP(AD218,Varsayımlar!$B:$Q,15,0))</f>
        <v/>
      </c>
      <c r="AB218" s="2" t="str">
        <f>IF(B218="","",VLOOKUP(AD218,Varsayımlar!$B:$Q,16,0))</f>
        <v/>
      </c>
      <c r="AC218" s="2" t="str">
        <f>IF(B218="","",VLOOKUP(Sayfa2!AD218,Varsayımlar!B:S,18,0))</f>
        <v/>
      </c>
      <c r="AD218" s="2" t="str">
        <f t="shared" si="5"/>
        <v/>
      </c>
    </row>
    <row r="219" spans="2:30" x14ac:dyDescent="0.25">
      <c r="B219" s="6"/>
      <c r="C219" s="7" t="str">
        <f>IF(B219="","",VLOOKUP(AD219,Varsayımlar!$B:$Q,3,0))</f>
        <v/>
      </c>
      <c r="D219" s="7"/>
      <c r="H219" s="5" t="str">
        <f>IF(B219="","",VLOOKUP(AD219,Varsayımlar!$B:$Q,5,0))</f>
        <v/>
      </c>
      <c r="I219" s="5"/>
      <c r="J219" s="5" t="str">
        <f>IF(B219="","",VLOOKUP(AD219,Varsayımlar!$B:$Q,6,0))</f>
        <v/>
      </c>
      <c r="P219" s="5" t="str">
        <f>IF(B219="","",VLOOKUP(AD219,Varsayımlar!$B:$Q,7,0)*K219)</f>
        <v/>
      </c>
      <c r="Q219" s="5" t="str">
        <f>IF(B219="","",VLOOKUP(AD219,Varsayımlar!$B:$Q,8,0))</f>
        <v/>
      </c>
      <c r="R219" s="5" t="str">
        <f>IF(B219="","",VLOOKUP(AD219,Varsayımlar!$B:$Q,9,0))</f>
        <v/>
      </c>
      <c r="S219" s="5" t="str">
        <f>IF(B219="","",VLOOKUP(AD219,Varsayımlar!$B:$Q,10,0))</f>
        <v/>
      </c>
      <c r="T219" s="5" t="str">
        <f>IF(B219="","",VLOOKUP(AD219,Varsayımlar!$B:$Q,11,0))</f>
        <v/>
      </c>
      <c r="U219" s="5" t="str">
        <f>IF(B219="","",VLOOKUP(AD219,Varsayımlar!$B:$Q,12,0))</f>
        <v/>
      </c>
      <c r="V219" s="5" t="str">
        <f>IF(B219="","",VLOOKUP(AD219,Varsayımlar!$B:$Q,13,0))</f>
        <v/>
      </c>
      <c r="W219" s="5" t="str">
        <f>IF(B219="","",VLOOKUP(AD219,Varsayımlar!$B:$Q,14,0))</f>
        <v/>
      </c>
      <c r="AA219" s="5" t="str">
        <f>IF(B219="","",VLOOKUP(AD219,Varsayımlar!$B:$Q,15,0))</f>
        <v/>
      </c>
      <c r="AB219" s="5" t="str">
        <f>IF(B219="","",VLOOKUP(AD219,Varsayımlar!$B:$Q,16,0))</f>
        <v/>
      </c>
      <c r="AC219" s="5" t="str">
        <f>IF(B219="","",VLOOKUP(Sayfa2!AD219,Varsayımlar!B:S,18,0))</f>
        <v/>
      </c>
      <c r="AD219" s="5" t="str">
        <f t="shared" si="5"/>
        <v/>
      </c>
    </row>
    <row r="220" spans="2:30" x14ac:dyDescent="0.25">
      <c r="C220" s="3" t="str">
        <f>IF(B220="","",VLOOKUP(AD220,Varsayımlar!$B:$Q,3,0))</f>
        <v/>
      </c>
      <c r="H220" s="2" t="str">
        <f>IF(B220="","",VLOOKUP(AD220,Varsayımlar!$B:$Q,5,0))</f>
        <v/>
      </c>
      <c r="J220" s="2" t="str">
        <f>IF(B220="","",VLOOKUP(AD220,Varsayımlar!$B:$Q,6,0))</f>
        <v/>
      </c>
      <c r="P220" s="2" t="str">
        <f>IF(B220="","",VLOOKUP(AD220,Varsayımlar!$B:$Q,7,0)*K220)</f>
        <v/>
      </c>
      <c r="Q220" s="2" t="str">
        <f>IF(B220="","",VLOOKUP(AD220,Varsayımlar!$B:$Q,8,0))</f>
        <v/>
      </c>
      <c r="R220" s="2" t="str">
        <f>IF(B220="","",VLOOKUP(AD220,Varsayımlar!$B:$Q,9,0))</f>
        <v/>
      </c>
      <c r="S220" s="2" t="str">
        <f>IF(B220="","",VLOOKUP(AD220,Varsayımlar!$B:$Q,10,0))</f>
        <v/>
      </c>
      <c r="T220" s="2" t="str">
        <f>IF(B220="","",VLOOKUP(AD220,Varsayımlar!$B:$Q,11,0))</f>
        <v/>
      </c>
      <c r="U220" s="2" t="str">
        <f>IF(B220="","",VLOOKUP(AD220,Varsayımlar!$B:$Q,12,0))</f>
        <v/>
      </c>
      <c r="V220" s="2" t="str">
        <f>IF(B220="","",VLOOKUP(AD220,Varsayımlar!$B:$Q,13,0))</f>
        <v/>
      </c>
      <c r="W220" s="2" t="str">
        <f>IF(B220="","",VLOOKUP(AD220,Varsayımlar!$B:$Q,14,0))</f>
        <v/>
      </c>
      <c r="AA220" s="2" t="str">
        <f>IF(B220="","",VLOOKUP(AD220,Varsayımlar!$B:$Q,15,0))</f>
        <v/>
      </c>
      <c r="AB220" s="2" t="str">
        <f>IF(B220="","",VLOOKUP(AD220,Varsayımlar!$B:$Q,16,0))</f>
        <v/>
      </c>
      <c r="AC220" s="2" t="str">
        <f>IF(B220="","",VLOOKUP(Sayfa2!AD220,Varsayımlar!B:S,18,0))</f>
        <v/>
      </c>
      <c r="AD220" s="2" t="str">
        <f t="shared" si="5"/>
        <v/>
      </c>
    </row>
    <row r="221" spans="2:30" x14ac:dyDescent="0.25">
      <c r="B221" s="6"/>
      <c r="C221" s="7" t="str">
        <f>IF(B221="","",VLOOKUP(AD221,Varsayımlar!$B:$Q,3,0))</f>
        <v/>
      </c>
      <c r="D221" s="7"/>
      <c r="H221" s="5" t="str">
        <f>IF(B221="","",VLOOKUP(AD221,Varsayımlar!$B:$Q,5,0))</f>
        <v/>
      </c>
      <c r="I221" s="5"/>
      <c r="J221" s="5" t="str">
        <f>IF(B221="","",VLOOKUP(AD221,Varsayımlar!$B:$Q,6,0))</f>
        <v/>
      </c>
      <c r="P221" s="5" t="str">
        <f>IF(B221="","",VLOOKUP(AD221,Varsayımlar!$B:$Q,7,0)*K221)</f>
        <v/>
      </c>
      <c r="Q221" s="5" t="str">
        <f>IF(B221="","",VLOOKUP(AD221,Varsayımlar!$B:$Q,8,0))</f>
        <v/>
      </c>
      <c r="R221" s="5" t="str">
        <f>IF(B221="","",VLOOKUP(AD221,Varsayımlar!$B:$Q,9,0))</f>
        <v/>
      </c>
      <c r="S221" s="5" t="str">
        <f>IF(B221="","",VLOOKUP(AD221,Varsayımlar!$B:$Q,10,0))</f>
        <v/>
      </c>
      <c r="T221" s="5" t="str">
        <f>IF(B221="","",VLOOKUP(AD221,Varsayımlar!$B:$Q,11,0))</f>
        <v/>
      </c>
      <c r="U221" s="5" t="str">
        <f>IF(B221="","",VLOOKUP(AD221,Varsayımlar!$B:$Q,12,0))</f>
        <v/>
      </c>
      <c r="V221" s="5" t="str">
        <f>IF(B221="","",VLOOKUP(AD221,Varsayımlar!$B:$Q,13,0))</f>
        <v/>
      </c>
      <c r="W221" s="5" t="str">
        <f>IF(B221="","",VLOOKUP(AD221,Varsayımlar!$B:$Q,14,0))</f>
        <v/>
      </c>
      <c r="AA221" s="5" t="str">
        <f>IF(B221="","",VLOOKUP(AD221,Varsayımlar!$B:$Q,15,0))</f>
        <v/>
      </c>
      <c r="AB221" s="5" t="str">
        <f>IF(B221="","",VLOOKUP(AD221,Varsayımlar!$B:$Q,16,0))</f>
        <v/>
      </c>
      <c r="AC221" s="5" t="str">
        <f>IF(B221="","",VLOOKUP(Sayfa2!AD221,Varsayımlar!B:S,18,0))</f>
        <v/>
      </c>
      <c r="AD221" s="5" t="str">
        <f t="shared" si="5"/>
        <v/>
      </c>
    </row>
    <row r="222" spans="2:30" x14ac:dyDescent="0.25">
      <c r="C222" s="3" t="str">
        <f>IF(B222="","",VLOOKUP(AD222,Varsayımlar!$B:$Q,3,0))</f>
        <v/>
      </c>
      <c r="H222" s="2" t="str">
        <f>IF(B222="","",VLOOKUP(AD222,Varsayımlar!$B:$Q,5,0))</f>
        <v/>
      </c>
      <c r="J222" s="2" t="str">
        <f>IF(B222="","",VLOOKUP(AD222,Varsayımlar!$B:$Q,6,0))</f>
        <v/>
      </c>
      <c r="P222" s="2" t="str">
        <f>IF(B222="","",VLOOKUP(AD222,Varsayımlar!$B:$Q,7,0)*K222)</f>
        <v/>
      </c>
      <c r="Q222" s="2" t="str">
        <f>IF(B222="","",VLOOKUP(AD222,Varsayımlar!$B:$Q,8,0))</f>
        <v/>
      </c>
      <c r="R222" s="2" t="str">
        <f>IF(B222="","",VLOOKUP(AD222,Varsayımlar!$B:$Q,9,0))</f>
        <v/>
      </c>
      <c r="S222" s="2" t="str">
        <f>IF(B222="","",VLOOKUP(AD222,Varsayımlar!$B:$Q,10,0))</f>
        <v/>
      </c>
      <c r="T222" s="2" t="str">
        <f>IF(B222="","",VLOOKUP(AD222,Varsayımlar!$B:$Q,11,0))</f>
        <v/>
      </c>
      <c r="U222" s="2" t="str">
        <f>IF(B222="","",VLOOKUP(AD222,Varsayımlar!$B:$Q,12,0))</f>
        <v/>
      </c>
      <c r="V222" s="2" t="str">
        <f>IF(B222="","",VLOOKUP(AD222,Varsayımlar!$B:$Q,13,0))</f>
        <v/>
      </c>
      <c r="W222" s="2" t="str">
        <f>IF(B222="","",VLOOKUP(AD222,Varsayımlar!$B:$Q,14,0))</f>
        <v/>
      </c>
      <c r="AA222" s="2" t="str">
        <f>IF(B222="","",VLOOKUP(AD222,Varsayımlar!$B:$Q,15,0))</f>
        <v/>
      </c>
      <c r="AB222" s="2" t="str">
        <f>IF(B222="","",VLOOKUP(AD222,Varsayımlar!$B:$Q,16,0))</f>
        <v/>
      </c>
      <c r="AC222" s="2" t="str">
        <f>IF(B222="","",VLOOKUP(Sayfa2!AD222,Varsayımlar!B:S,18,0))</f>
        <v/>
      </c>
      <c r="AD222" s="2" t="str">
        <f t="shared" si="5"/>
        <v/>
      </c>
    </row>
    <row r="223" spans="2:30" x14ac:dyDescent="0.25">
      <c r="B223" s="6"/>
      <c r="C223" s="7" t="str">
        <f>IF(B223="","",VLOOKUP(AD223,Varsayımlar!$B:$Q,3,0))</f>
        <v/>
      </c>
      <c r="D223" s="7"/>
      <c r="H223" s="5" t="str">
        <f>IF(B223="","",VLOOKUP(AD223,Varsayımlar!$B:$Q,5,0))</f>
        <v/>
      </c>
      <c r="I223" s="5"/>
      <c r="J223" s="5" t="str">
        <f>IF(B223="","",VLOOKUP(AD223,Varsayımlar!$B:$Q,6,0))</f>
        <v/>
      </c>
      <c r="P223" s="5" t="str">
        <f>IF(B223="","",VLOOKUP(AD223,Varsayımlar!$B:$Q,7,0)*K223)</f>
        <v/>
      </c>
      <c r="Q223" s="5" t="str">
        <f>IF(B223="","",VLOOKUP(AD223,Varsayımlar!$B:$Q,8,0))</f>
        <v/>
      </c>
      <c r="R223" s="5" t="str">
        <f>IF(B223="","",VLOOKUP(AD223,Varsayımlar!$B:$Q,9,0))</f>
        <v/>
      </c>
      <c r="S223" s="5" t="str">
        <f>IF(B223="","",VLOOKUP(AD223,Varsayımlar!$B:$Q,10,0))</f>
        <v/>
      </c>
      <c r="T223" s="5" t="str">
        <f>IF(B223="","",VLOOKUP(AD223,Varsayımlar!$B:$Q,11,0))</f>
        <v/>
      </c>
      <c r="U223" s="5" t="str">
        <f>IF(B223="","",VLOOKUP(AD223,Varsayımlar!$B:$Q,12,0))</f>
        <v/>
      </c>
      <c r="V223" s="5" t="str">
        <f>IF(B223="","",VLOOKUP(AD223,Varsayımlar!$B:$Q,13,0))</f>
        <v/>
      </c>
      <c r="W223" s="5" t="str">
        <f>IF(B223="","",VLOOKUP(AD223,Varsayımlar!$B:$Q,14,0))</f>
        <v/>
      </c>
      <c r="AA223" s="5" t="str">
        <f>IF(B223="","",VLOOKUP(AD223,Varsayımlar!$B:$Q,15,0))</f>
        <v/>
      </c>
      <c r="AB223" s="5" t="str">
        <f>IF(B223="","",VLOOKUP(AD223,Varsayımlar!$B:$Q,16,0))</f>
        <v/>
      </c>
      <c r="AC223" s="5" t="str">
        <f>IF(B223="","",VLOOKUP(Sayfa2!AD223,Varsayımlar!B:S,18,0))</f>
        <v/>
      </c>
      <c r="AD223" s="5" t="str">
        <f t="shared" si="5"/>
        <v/>
      </c>
    </row>
    <row r="224" spans="2:30" x14ac:dyDescent="0.25">
      <c r="C224" s="3" t="str">
        <f>IF(B224="","",VLOOKUP(AD224,Varsayımlar!$B:$Q,3,0))</f>
        <v/>
      </c>
      <c r="H224" s="2" t="str">
        <f>IF(B224="","",VLOOKUP(AD224,Varsayımlar!$B:$Q,5,0))</f>
        <v/>
      </c>
      <c r="J224" s="2" t="str">
        <f>IF(B224="","",VLOOKUP(AD224,Varsayımlar!$B:$Q,6,0))</f>
        <v/>
      </c>
      <c r="P224" s="2" t="str">
        <f>IF(B224="","",VLOOKUP(AD224,Varsayımlar!$B:$Q,7,0)*K224)</f>
        <v/>
      </c>
      <c r="Q224" s="2" t="str">
        <f>IF(B224="","",VLOOKUP(AD224,Varsayımlar!$B:$Q,8,0))</f>
        <v/>
      </c>
      <c r="R224" s="2" t="str">
        <f>IF(B224="","",VLOOKUP(AD224,Varsayımlar!$B:$Q,9,0))</f>
        <v/>
      </c>
      <c r="S224" s="2" t="str">
        <f>IF(B224="","",VLOOKUP(AD224,Varsayımlar!$B:$Q,10,0))</f>
        <v/>
      </c>
      <c r="T224" s="2" t="str">
        <f>IF(B224="","",VLOOKUP(AD224,Varsayımlar!$B:$Q,11,0))</f>
        <v/>
      </c>
      <c r="U224" s="2" t="str">
        <f>IF(B224="","",VLOOKUP(AD224,Varsayımlar!$B:$Q,12,0))</f>
        <v/>
      </c>
      <c r="V224" s="2" t="str">
        <f>IF(B224="","",VLOOKUP(AD224,Varsayımlar!$B:$Q,13,0))</f>
        <v/>
      </c>
      <c r="W224" s="2" t="str">
        <f>IF(B224="","",VLOOKUP(AD224,Varsayımlar!$B:$Q,14,0))</f>
        <v/>
      </c>
      <c r="AA224" s="2" t="str">
        <f>IF(B224="","",VLOOKUP(AD224,Varsayımlar!$B:$Q,15,0))</f>
        <v/>
      </c>
      <c r="AB224" s="2" t="str">
        <f>IF(B224="","",VLOOKUP(AD224,Varsayımlar!$B:$Q,16,0))</f>
        <v/>
      </c>
      <c r="AC224" s="2" t="str">
        <f>IF(B224="","",VLOOKUP(Sayfa2!AD224,Varsayımlar!B:S,18,0))</f>
        <v/>
      </c>
      <c r="AD224" s="2" t="str">
        <f t="shared" si="5"/>
        <v/>
      </c>
    </row>
    <row r="225" spans="2:30" x14ac:dyDescent="0.25">
      <c r="B225" s="6"/>
      <c r="C225" s="7" t="str">
        <f>IF(B225="","",VLOOKUP(AD225,Varsayımlar!$B:$Q,3,0))</f>
        <v/>
      </c>
      <c r="D225" s="7"/>
      <c r="H225" s="5" t="str">
        <f>IF(B225="","",VLOOKUP(AD225,Varsayımlar!$B:$Q,5,0))</f>
        <v/>
      </c>
      <c r="I225" s="5"/>
      <c r="J225" s="5" t="str">
        <f>IF(B225="","",VLOOKUP(AD225,Varsayımlar!$B:$Q,6,0))</f>
        <v/>
      </c>
      <c r="P225" s="5" t="str">
        <f>IF(B225="","",VLOOKUP(AD225,Varsayımlar!$B:$Q,7,0)*K225)</f>
        <v/>
      </c>
      <c r="Q225" s="5" t="str">
        <f>IF(B225="","",VLOOKUP(AD225,Varsayımlar!$B:$Q,8,0))</f>
        <v/>
      </c>
      <c r="R225" s="5" t="str">
        <f>IF(B225="","",VLOOKUP(AD225,Varsayımlar!$B:$Q,9,0))</f>
        <v/>
      </c>
      <c r="S225" s="5" t="str">
        <f>IF(B225="","",VLOOKUP(AD225,Varsayımlar!$B:$Q,10,0))</f>
        <v/>
      </c>
      <c r="T225" s="5" t="str">
        <f>IF(B225="","",VLOOKUP(AD225,Varsayımlar!$B:$Q,11,0))</f>
        <v/>
      </c>
      <c r="U225" s="5" t="str">
        <f>IF(B225="","",VLOOKUP(AD225,Varsayımlar!$B:$Q,12,0))</f>
        <v/>
      </c>
      <c r="V225" s="5" t="str">
        <f>IF(B225="","",VLOOKUP(AD225,Varsayımlar!$B:$Q,13,0))</f>
        <v/>
      </c>
      <c r="W225" s="5" t="str">
        <f>IF(B225="","",VLOOKUP(AD225,Varsayımlar!$B:$Q,14,0))</f>
        <v/>
      </c>
      <c r="AA225" s="5" t="str">
        <f>IF(B225="","",VLOOKUP(AD225,Varsayımlar!$B:$Q,15,0))</f>
        <v/>
      </c>
      <c r="AB225" s="5" t="str">
        <f>IF(B225="","",VLOOKUP(AD225,Varsayımlar!$B:$Q,16,0))</f>
        <v/>
      </c>
      <c r="AC225" s="5" t="str">
        <f>IF(B225="","",VLOOKUP(Sayfa2!AD225,Varsayımlar!B:S,18,0))</f>
        <v/>
      </c>
      <c r="AD225" s="5" t="str">
        <f t="shared" si="5"/>
        <v/>
      </c>
    </row>
    <row r="226" spans="2:30" x14ac:dyDescent="0.25">
      <c r="C226" s="3" t="str">
        <f>IF(B226="","",VLOOKUP(AD226,Varsayımlar!$B:$Q,3,0))</f>
        <v/>
      </c>
      <c r="H226" s="2" t="str">
        <f>IF(B226="","",VLOOKUP(AD226,Varsayımlar!$B:$Q,5,0))</f>
        <v/>
      </c>
      <c r="J226" s="2" t="str">
        <f>IF(B226="","",VLOOKUP(AD226,Varsayımlar!$B:$Q,6,0))</f>
        <v/>
      </c>
      <c r="P226" s="2" t="str">
        <f>IF(B226="","",VLOOKUP(AD226,Varsayımlar!$B:$Q,7,0)*K226)</f>
        <v/>
      </c>
      <c r="Q226" s="2" t="str">
        <f>IF(B226="","",VLOOKUP(AD226,Varsayımlar!$B:$Q,8,0))</f>
        <v/>
      </c>
      <c r="R226" s="2" t="str">
        <f>IF(B226="","",VLOOKUP(AD226,Varsayımlar!$B:$Q,9,0))</f>
        <v/>
      </c>
      <c r="S226" s="2" t="str">
        <f>IF(B226="","",VLOOKUP(AD226,Varsayımlar!$B:$Q,10,0))</f>
        <v/>
      </c>
      <c r="T226" s="2" t="str">
        <f>IF(B226="","",VLOOKUP(AD226,Varsayımlar!$B:$Q,11,0))</f>
        <v/>
      </c>
      <c r="U226" s="2" t="str">
        <f>IF(B226="","",VLOOKUP(AD226,Varsayımlar!$B:$Q,12,0))</f>
        <v/>
      </c>
      <c r="V226" s="2" t="str">
        <f>IF(B226="","",VLOOKUP(AD226,Varsayımlar!$B:$Q,13,0))</f>
        <v/>
      </c>
      <c r="W226" s="2" t="str">
        <f>IF(B226="","",VLOOKUP(AD226,Varsayımlar!$B:$Q,14,0))</f>
        <v/>
      </c>
      <c r="AA226" s="2" t="str">
        <f>IF(B226="","",VLOOKUP(AD226,Varsayımlar!$B:$Q,15,0))</f>
        <v/>
      </c>
      <c r="AB226" s="2" t="str">
        <f>IF(B226="","",VLOOKUP(AD226,Varsayımlar!$B:$Q,16,0))</f>
        <v/>
      </c>
      <c r="AC226" s="2" t="str">
        <f>IF(B226="","",VLOOKUP(Sayfa2!AD226,Varsayımlar!B:S,18,0))</f>
        <v/>
      </c>
      <c r="AD226" s="2" t="str">
        <f t="shared" si="5"/>
        <v/>
      </c>
    </row>
    <row r="227" spans="2:30" x14ac:dyDescent="0.25">
      <c r="B227" s="6"/>
      <c r="C227" s="7" t="str">
        <f>IF(B227="","",VLOOKUP(AD227,Varsayımlar!$B:$Q,3,0))</f>
        <v/>
      </c>
      <c r="D227" s="7"/>
      <c r="H227" s="5" t="str">
        <f>IF(B227="","",VLOOKUP(AD227,Varsayımlar!$B:$Q,5,0))</f>
        <v/>
      </c>
      <c r="I227" s="5"/>
      <c r="J227" s="5" t="str">
        <f>IF(B227="","",VLOOKUP(AD227,Varsayımlar!$B:$Q,6,0))</f>
        <v/>
      </c>
      <c r="P227" s="5" t="str">
        <f>IF(B227="","",VLOOKUP(AD227,Varsayımlar!$B:$Q,7,0)*K227)</f>
        <v/>
      </c>
      <c r="Q227" s="5" t="str">
        <f>IF(B227="","",VLOOKUP(AD227,Varsayımlar!$B:$Q,8,0))</f>
        <v/>
      </c>
      <c r="R227" s="5" t="str">
        <f>IF(B227="","",VLOOKUP(AD227,Varsayımlar!$B:$Q,9,0))</f>
        <v/>
      </c>
      <c r="S227" s="5" t="str">
        <f>IF(B227="","",VLOOKUP(AD227,Varsayımlar!$B:$Q,10,0))</f>
        <v/>
      </c>
      <c r="T227" s="5" t="str">
        <f>IF(B227="","",VLOOKUP(AD227,Varsayımlar!$B:$Q,11,0))</f>
        <v/>
      </c>
      <c r="U227" s="5" t="str">
        <f>IF(B227="","",VLOOKUP(AD227,Varsayımlar!$B:$Q,12,0))</f>
        <v/>
      </c>
      <c r="V227" s="5" t="str">
        <f>IF(B227="","",VLOOKUP(AD227,Varsayımlar!$B:$Q,13,0))</f>
        <v/>
      </c>
      <c r="W227" s="5" t="str">
        <f>IF(B227="","",VLOOKUP(AD227,Varsayımlar!$B:$Q,14,0))</f>
        <v/>
      </c>
      <c r="AA227" s="5" t="str">
        <f>IF(B227="","",VLOOKUP(AD227,Varsayımlar!$B:$Q,15,0))</f>
        <v/>
      </c>
      <c r="AB227" s="5" t="str">
        <f>IF(B227="","",VLOOKUP(AD227,Varsayımlar!$B:$Q,16,0))</f>
        <v/>
      </c>
      <c r="AC227" s="5" t="str">
        <f>IF(B227="","",VLOOKUP(Sayfa2!AD227,Varsayımlar!B:S,18,0))</f>
        <v/>
      </c>
      <c r="AD227" s="5" t="str">
        <f t="shared" si="5"/>
        <v/>
      </c>
    </row>
    <row r="228" spans="2:30" x14ac:dyDescent="0.25">
      <c r="C228" s="3" t="str">
        <f>IF(B228="","",VLOOKUP(AD228,Varsayımlar!$B:$Q,3,0))</f>
        <v/>
      </c>
      <c r="H228" s="2" t="str">
        <f>IF(B228="","",VLOOKUP(AD228,Varsayımlar!$B:$Q,5,0))</f>
        <v/>
      </c>
      <c r="J228" s="2" t="str">
        <f>IF(B228="","",VLOOKUP(AD228,Varsayımlar!$B:$Q,6,0))</f>
        <v/>
      </c>
      <c r="P228" s="2" t="str">
        <f>IF(B228="","",VLOOKUP(AD228,Varsayımlar!$B:$Q,7,0)*K228)</f>
        <v/>
      </c>
      <c r="Q228" s="2" t="str">
        <f>IF(B228="","",VLOOKUP(AD228,Varsayımlar!$B:$Q,8,0))</f>
        <v/>
      </c>
      <c r="R228" s="2" t="str">
        <f>IF(B228="","",VLOOKUP(AD228,Varsayımlar!$B:$Q,9,0))</f>
        <v/>
      </c>
      <c r="S228" s="2" t="str">
        <f>IF(B228="","",VLOOKUP(AD228,Varsayımlar!$B:$Q,10,0))</f>
        <v/>
      </c>
      <c r="T228" s="2" t="str">
        <f>IF(B228="","",VLOOKUP(AD228,Varsayımlar!$B:$Q,11,0))</f>
        <v/>
      </c>
      <c r="U228" s="2" t="str">
        <f>IF(B228="","",VLOOKUP(AD228,Varsayımlar!$B:$Q,12,0))</f>
        <v/>
      </c>
      <c r="V228" s="2" t="str">
        <f>IF(B228="","",VLOOKUP(AD228,Varsayımlar!$B:$Q,13,0))</f>
        <v/>
      </c>
      <c r="W228" s="2" t="str">
        <f>IF(B228="","",VLOOKUP(AD228,Varsayımlar!$B:$Q,14,0))</f>
        <v/>
      </c>
      <c r="AA228" s="2" t="str">
        <f>IF(B228="","",VLOOKUP(AD228,Varsayımlar!$B:$Q,15,0))</f>
        <v/>
      </c>
      <c r="AB228" s="2" t="str">
        <f>IF(B228="","",VLOOKUP(AD228,Varsayımlar!$B:$Q,16,0))</f>
        <v/>
      </c>
      <c r="AC228" s="2" t="str">
        <f>IF(B228="","",VLOOKUP(Sayfa2!AD228,Varsayımlar!B:S,18,0))</f>
        <v/>
      </c>
      <c r="AD228" s="2" t="str">
        <f t="shared" si="5"/>
        <v/>
      </c>
    </row>
    <row r="229" spans="2:30" x14ac:dyDescent="0.25">
      <c r="B229" s="6"/>
      <c r="C229" s="7" t="str">
        <f>IF(B229="","",VLOOKUP(AD229,Varsayımlar!$B:$Q,3,0))</f>
        <v/>
      </c>
      <c r="D229" s="7"/>
      <c r="H229" s="5" t="str">
        <f>IF(B229="","",VLOOKUP(AD229,Varsayımlar!$B:$Q,5,0))</f>
        <v/>
      </c>
      <c r="I229" s="5"/>
      <c r="J229" s="5" t="str">
        <f>IF(B229="","",VLOOKUP(AD229,Varsayımlar!$B:$Q,6,0))</f>
        <v/>
      </c>
      <c r="P229" s="5" t="str">
        <f>IF(B229="","",VLOOKUP(AD229,Varsayımlar!$B:$Q,7,0)*K229)</f>
        <v/>
      </c>
      <c r="Q229" s="5" t="str">
        <f>IF(B229="","",VLOOKUP(AD229,Varsayımlar!$B:$Q,8,0))</f>
        <v/>
      </c>
      <c r="R229" s="5" t="str">
        <f>IF(B229="","",VLOOKUP(AD229,Varsayımlar!$B:$Q,9,0))</f>
        <v/>
      </c>
      <c r="S229" s="5" t="str">
        <f>IF(B229="","",VLOOKUP(AD229,Varsayımlar!$B:$Q,10,0))</f>
        <v/>
      </c>
      <c r="T229" s="5" t="str">
        <f>IF(B229="","",VLOOKUP(AD229,Varsayımlar!$B:$Q,11,0))</f>
        <v/>
      </c>
      <c r="U229" s="5" t="str">
        <f>IF(B229="","",VLOOKUP(AD229,Varsayımlar!$B:$Q,12,0))</f>
        <v/>
      </c>
      <c r="V229" s="5" t="str">
        <f>IF(B229="","",VLOOKUP(AD229,Varsayımlar!$B:$Q,13,0))</f>
        <v/>
      </c>
      <c r="W229" s="5" t="str">
        <f>IF(B229="","",VLOOKUP(AD229,Varsayımlar!$B:$Q,14,0))</f>
        <v/>
      </c>
      <c r="AA229" s="5" t="str">
        <f>IF(B229="","",VLOOKUP(AD229,Varsayımlar!$B:$Q,15,0))</f>
        <v/>
      </c>
      <c r="AB229" s="5" t="str">
        <f>IF(B229="","",VLOOKUP(AD229,Varsayımlar!$B:$Q,16,0))</f>
        <v/>
      </c>
      <c r="AC229" s="5" t="str">
        <f>IF(B229="","",VLOOKUP(Sayfa2!AD229,Varsayımlar!B:S,18,0))</f>
        <v/>
      </c>
      <c r="AD229" s="5" t="str">
        <f t="shared" si="5"/>
        <v/>
      </c>
    </row>
    <row r="230" spans="2:30" x14ac:dyDescent="0.25">
      <c r="C230" s="3" t="str">
        <f>IF(B230="","",VLOOKUP(AD230,Varsayımlar!$B:$Q,3,0))</f>
        <v/>
      </c>
      <c r="H230" s="2" t="str">
        <f>IF(B230="","",VLOOKUP(AD230,Varsayımlar!$B:$Q,5,0))</f>
        <v/>
      </c>
      <c r="J230" s="2" t="str">
        <f>IF(B230="","",VLOOKUP(AD230,Varsayımlar!$B:$Q,6,0))</f>
        <v/>
      </c>
      <c r="P230" s="2" t="str">
        <f>IF(B230="","",VLOOKUP(AD230,Varsayımlar!$B:$Q,7,0)*K230)</f>
        <v/>
      </c>
      <c r="Q230" s="2" t="str">
        <f>IF(B230="","",VLOOKUP(AD230,Varsayımlar!$B:$Q,8,0))</f>
        <v/>
      </c>
      <c r="R230" s="2" t="str">
        <f>IF(B230="","",VLOOKUP(AD230,Varsayımlar!$B:$Q,9,0))</f>
        <v/>
      </c>
      <c r="S230" s="2" t="str">
        <f>IF(B230="","",VLOOKUP(AD230,Varsayımlar!$B:$Q,10,0))</f>
        <v/>
      </c>
      <c r="T230" s="2" t="str">
        <f>IF(B230="","",VLOOKUP(AD230,Varsayımlar!$B:$Q,11,0))</f>
        <v/>
      </c>
      <c r="U230" s="2" t="str">
        <f>IF(B230="","",VLOOKUP(AD230,Varsayımlar!$B:$Q,12,0))</f>
        <v/>
      </c>
      <c r="V230" s="2" t="str">
        <f>IF(B230="","",VLOOKUP(AD230,Varsayımlar!$B:$Q,13,0))</f>
        <v/>
      </c>
      <c r="W230" s="2" t="str">
        <f>IF(B230="","",VLOOKUP(AD230,Varsayımlar!$B:$Q,14,0))</f>
        <v/>
      </c>
      <c r="AA230" s="2" t="str">
        <f>IF(B230="","",VLOOKUP(AD230,Varsayımlar!$B:$Q,15,0))</f>
        <v/>
      </c>
      <c r="AB230" s="2" t="str">
        <f>IF(B230="","",VLOOKUP(AD230,Varsayımlar!$B:$Q,16,0))</f>
        <v/>
      </c>
      <c r="AC230" s="2" t="str">
        <f>IF(B230="","",VLOOKUP(Sayfa2!AD230,Varsayımlar!B:S,18,0))</f>
        <v/>
      </c>
      <c r="AD230" s="2" t="str">
        <f t="shared" si="5"/>
        <v/>
      </c>
    </row>
    <row r="231" spans="2:30" x14ac:dyDescent="0.25">
      <c r="B231" s="6"/>
      <c r="C231" s="7" t="str">
        <f>IF(B231="","",VLOOKUP(AD231,Varsayımlar!$B:$Q,3,0))</f>
        <v/>
      </c>
      <c r="D231" s="7"/>
      <c r="H231" s="5" t="str">
        <f>IF(B231="","",VLOOKUP(AD231,Varsayımlar!$B:$Q,5,0))</f>
        <v/>
      </c>
      <c r="I231" s="5"/>
      <c r="J231" s="5" t="str">
        <f>IF(B231="","",VLOOKUP(AD231,Varsayımlar!$B:$Q,6,0))</f>
        <v/>
      </c>
      <c r="P231" s="5" t="str">
        <f>IF(B231="","",VLOOKUP(AD231,Varsayımlar!$B:$Q,7,0)*K231)</f>
        <v/>
      </c>
      <c r="Q231" s="5" t="str">
        <f>IF(B231="","",VLOOKUP(AD231,Varsayımlar!$B:$Q,8,0))</f>
        <v/>
      </c>
      <c r="R231" s="5" t="str">
        <f>IF(B231="","",VLOOKUP(AD231,Varsayımlar!$B:$Q,9,0))</f>
        <v/>
      </c>
      <c r="S231" s="5" t="str">
        <f>IF(B231="","",VLOOKUP(AD231,Varsayımlar!$B:$Q,10,0))</f>
        <v/>
      </c>
      <c r="T231" s="5" t="str">
        <f>IF(B231="","",VLOOKUP(AD231,Varsayımlar!$B:$Q,11,0))</f>
        <v/>
      </c>
      <c r="U231" s="5" t="str">
        <f>IF(B231="","",VLOOKUP(AD231,Varsayımlar!$B:$Q,12,0))</f>
        <v/>
      </c>
      <c r="V231" s="5" t="str">
        <f>IF(B231="","",VLOOKUP(AD231,Varsayımlar!$B:$Q,13,0))</f>
        <v/>
      </c>
      <c r="W231" s="5" t="str">
        <f>IF(B231="","",VLOOKUP(AD231,Varsayımlar!$B:$Q,14,0))</f>
        <v/>
      </c>
      <c r="AA231" s="5" t="str">
        <f>IF(B231="","",VLOOKUP(AD231,Varsayımlar!$B:$Q,15,0))</f>
        <v/>
      </c>
      <c r="AB231" s="5" t="str">
        <f>IF(B231="","",VLOOKUP(AD231,Varsayımlar!$B:$Q,16,0))</f>
        <v/>
      </c>
      <c r="AC231" s="5" t="str">
        <f>IF(B231="","",VLOOKUP(Sayfa2!AD231,Varsayımlar!B:S,18,0))</f>
        <v/>
      </c>
      <c r="AD231" s="5" t="str">
        <f t="shared" si="5"/>
        <v/>
      </c>
    </row>
    <row r="232" spans="2:30" x14ac:dyDescent="0.25">
      <c r="C232" s="3" t="str">
        <f>IF(B232="","",VLOOKUP(AD232,Varsayımlar!$B:$Q,3,0))</f>
        <v/>
      </c>
      <c r="H232" s="2" t="str">
        <f>IF(B232="","",VLOOKUP(AD232,Varsayımlar!$B:$Q,5,0))</f>
        <v/>
      </c>
      <c r="J232" s="2" t="str">
        <f>IF(B232="","",VLOOKUP(AD232,Varsayımlar!$B:$Q,6,0))</f>
        <v/>
      </c>
      <c r="P232" s="2" t="str">
        <f>IF(B232="","",VLOOKUP(AD232,Varsayımlar!$B:$Q,7,0)*K232)</f>
        <v/>
      </c>
      <c r="Q232" s="2" t="str">
        <f>IF(B232="","",VLOOKUP(AD232,Varsayımlar!$B:$Q,8,0))</f>
        <v/>
      </c>
      <c r="R232" s="2" t="str">
        <f>IF(B232="","",VLOOKUP(AD232,Varsayımlar!$B:$Q,9,0))</f>
        <v/>
      </c>
      <c r="S232" s="2" t="str">
        <f>IF(B232="","",VLOOKUP(AD232,Varsayımlar!$B:$Q,10,0))</f>
        <v/>
      </c>
      <c r="T232" s="2" t="str">
        <f>IF(B232="","",VLOOKUP(AD232,Varsayımlar!$B:$Q,11,0))</f>
        <v/>
      </c>
      <c r="U232" s="2" t="str">
        <f>IF(B232="","",VLOOKUP(AD232,Varsayımlar!$B:$Q,12,0))</f>
        <v/>
      </c>
      <c r="V232" s="2" t="str">
        <f>IF(B232="","",VLOOKUP(AD232,Varsayımlar!$B:$Q,13,0))</f>
        <v/>
      </c>
      <c r="W232" s="2" t="str">
        <f>IF(B232="","",VLOOKUP(AD232,Varsayımlar!$B:$Q,14,0))</f>
        <v/>
      </c>
      <c r="AA232" s="2" t="str">
        <f>IF(B232="","",VLOOKUP(AD232,Varsayımlar!$B:$Q,15,0))</f>
        <v/>
      </c>
      <c r="AB232" s="2" t="str">
        <f>IF(B232="","",VLOOKUP(AD232,Varsayımlar!$B:$Q,16,0))</f>
        <v/>
      </c>
      <c r="AC232" s="2" t="str">
        <f>IF(B232="","",VLOOKUP(Sayfa2!AD232,Varsayımlar!B:S,18,0))</f>
        <v/>
      </c>
      <c r="AD232" s="2" t="str">
        <f t="shared" si="5"/>
        <v/>
      </c>
    </row>
    <row r="233" spans="2:30" x14ac:dyDescent="0.25">
      <c r="B233" s="6"/>
      <c r="C233" s="7" t="str">
        <f>IF(B233="","",VLOOKUP(AD233,Varsayımlar!$B:$Q,3,0))</f>
        <v/>
      </c>
      <c r="D233" s="7"/>
      <c r="H233" s="5" t="str">
        <f>IF(B233="","",VLOOKUP(AD233,Varsayımlar!$B:$Q,5,0))</f>
        <v/>
      </c>
      <c r="I233" s="5"/>
      <c r="J233" s="5" t="str">
        <f>IF(B233="","",VLOOKUP(AD233,Varsayımlar!$B:$Q,6,0))</f>
        <v/>
      </c>
      <c r="P233" s="5" t="str">
        <f>IF(B233="","",VLOOKUP(AD233,Varsayımlar!$B:$Q,7,0)*K233)</f>
        <v/>
      </c>
      <c r="Q233" s="5" t="str">
        <f>IF(B233="","",VLOOKUP(AD233,Varsayımlar!$B:$Q,8,0))</f>
        <v/>
      </c>
      <c r="R233" s="5" t="str">
        <f>IF(B233="","",VLOOKUP(AD233,Varsayımlar!$B:$Q,9,0))</f>
        <v/>
      </c>
      <c r="S233" s="5" t="str">
        <f>IF(B233="","",VLOOKUP(AD233,Varsayımlar!$B:$Q,10,0))</f>
        <v/>
      </c>
      <c r="T233" s="5" t="str">
        <f>IF(B233="","",VLOOKUP(AD233,Varsayımlar!$B:$Q,11,0))</f>
        <v/>
      </c>
      <c r="U233" s="5" t="str">
        <f>IF(B233="","",VLOOKUP(AD233,Varsayımlar!$B:$Q,12,0))</f>
        <v/>
      </c>
      <c r="V233" s="5" t="str">
        <f>IF(B233="","",VLOOKUP(AD233,Varsayımlar!$B:$Q,13,0))</f>
        <v/>
      </c>
      <c r="W233" s="5" t="str">
        <f>IF(B233="","",VLOOKUP(AD233,Varsayımlar!$B:$Q,14,0))</f>
        <v/>
      </c>
      <c r="AA233" s="5" t="str">
        <f>IF(B233="","",VLOOKUP(AD233,Varsayımlar!$B:$Q,15,0))</f>
        <v/>
      </c>
      <c r="AB233" s="5" t="str">
        <f>IF(B233="","",VLOOKUP(AD233,Varsayımlar!$B:$Q,16,0))</f>
        <v/>
      </c>
      <c r="AC233" s="5" t="str">
        <f>IF(B233="","",VLOOKUP(Sayfa2!AD233,Varsayımlar!B:S,18,0))</f>
        <v/>
      </c>
      <c r="AD233" s="5" t="str">
        <f t="shared" si="5"/>
        <v/>
      </c>
    </row>
    <row r="234" spans="2:30" x14ac:dyDescent="0.25">
      <c r="C234" s="3" t="str">
        <f>IF(B234="","",VLOOKUP(AD234,Varsayımlar!$B:$Q,3,0))</f>
        <v/>
      </c>
      <c r="H234" s="2" t="str">
        <f>IF(B234="","",VLOOKUP(AD234,Varsayımlar!$B:$Q,5,0))</f>
        <v/>
      </c>
      <c r="J234" s="2" t="str">
        <f>IF(B234="","",VLOOKUP(AD234,Varsayımlar!$B:$Q,6,0))</f>
        <v/>
      </c>
      <c r="P234" s="2" t="str">
        <f>IF(B234="","",VLOOKUP(AD234,Varsayımlar!$B:$Q,7,0)*K234)</f>
        <v/>
      </c>
      <c r="Q234" s="2" t="str">
        <f>IF(B234="","",VLOOKUP(AD234,Varsayımlar!$B:$Q,8,0))</f>
        <v/>
      </c>
      <c r="R234" s="2" t="str">
        <f>IF(B234="","",VLOOKUP(AD234,Varsayımlar!$B:$Q,9,0))</f>
        <v/>
      </c>
      <c r="S234" s="2" t="str">
        <f>IF(B234="","",VLOOKUP(AD234,Varsayımlar!$B:$Q,10,0))</f>
        <v/>
      </c>
      <c r="T234" s="2" t="str">
        <f>IF(B234="","",VLOOKUP(AD234,Varsayımlar!$B:$Q,11,0))</f>
        <v/>
      </c>
      <c r="U234" s="2" t="str">
        <f>IF(B234="","",VLOOKUP(AD234,Varsayımlar!$B:$Q,12,0))</f>
        <v/>
      </c>
      <c r="V234" s="2" t="str">
        <f>IF(B234="","",VLOOKUP(AD234,Varsayımlar!$B:$Q,13,0))</f>
        <v/>
      </c>
      <c r="W234" s="2" t="str">
        <f>IF(B234="","",VLOOKUP(AD234,Varsayımlar!$B:$Q,14,0))</f>
        <v/>
      </c>
      <c r="AA234" s="2" t="str">
        <f>IF(B234="","",VLOOKUP(AD234,Varsayımlar!$B:$Q,15,0))</f>
        <v/>
      </c>
      <c r="AB234" s="2" t="str">
        <f>IF(B234="","",VLOOKUP(AD234,Varsayımlar!$B:$Q,16,0))</f>
        <v/>
      </c>
      <c r="AC234" s="2" t="str">
        <f>IF(B234="","",VLOOKUP(Sayfa2!AD234,Varsayımlar!B:S,18,0))</f>
        <v/>
      </c>
      <c r="AD234" s="2" t="str">
        <f t="shared" si="5"/>
        <v/>
      </c>
    </row>
    <row r="235" spans="2:30" x14ac:dyDescent="0.25">
      <c r="B235" s="6"/>
      <c r="C235" s="7" t="str">
        <f>IF(B235="","",VLOOKUP(AD235,Varsayımlar!$B:$Q,3,0))</f>
        <v/>
      </c>
      <c r="D235" s="7"/>
      <c r="H235" s="5" t="str">
        <f>IF(B235="","",VLOOKUP(AD235,Varsayımlar!$B:$Q,5,0))</f>
        <v/>
      </c>
      <c r="I235" s="5"/>
      <c r="J235" s="5" t="str">
        <f>IF(B235="","",VLOOKUP(AD235,Varsayımlar!$B:$Q,6,0))</f>
        <v/>
      </c>
      <c r="P235" s="5" t="str">
        <f>IF(B235="","",VLOOKUP(AD235,Varsayımlar!$B:$Q,7,0)*K235)</f>
        <v/>
      </c>
      <c r="Q235" s="5" t="str">
        <f>IF(B235="","",VLOOKUP(AD235,Varsayımlar!$B:$Q,8,0))</f>
        <v/>
      </c>
      <c r="R235" s="5" t="str">
        <f>IF(B235="","",VLOOKUP(AD235,Varsayımlar!$B:$Q,9,0))</f>
        <v/>
      </c>
      <c r="S235" s="5" t="str">
        <f>IF(B235="","",VLOOKUP(AD235,Varsayımlar!$B:$Q,10,0))</f>
        <v/>
      </c>
      <c r="T235" s="5" t="str">
        <f>IF(B235="","",VLOOKUP(AD235,Varsayımlar!$B:$Q,11,0))</f>
        <v/>
      </c>
      <c r="U235" s="5" t="str">
        <f>IF(B235="","",VLOOKUP(AD235,Varsayımlar!$B:$Q,12,0))</f>
        <v/>
      </c>
      <c r="V235" s="5" t="str">
        <f>IF(B235="","",VLOOKUP(AD235,Varsayımlar!$B:$Q,13,0))</f>
        <v/>
      </c>
      <c r="W235" s="5" t="str">
        <f>IF(B235="","",VLOOKUP(AD235,Varsayımlar!$B:$Q,14,0))</f>
        <v/>
      </c>
      <c r="AA235" s="5" t="str">
        <f>IF(B235="","",VLOOKUP(AD235,Varsayımlar!$B:$Q,15,0))</f>
        <v/>
      </c>
      <c r="AB235" s="5" t="str">
        <f>IF(B235="","",VLOOKUP(AD235,Varsayımlar!$B:$Q,16,0))</f>
        <v/>
      </c>
      <c r="AC235" s="5" t="str">
        <f>IF(B235="","",VLOOKUP(Sayfa2!AD235,Varsayımlar!B:S,18,0))</f>
        <v/>
      </c>
      <c r="AD235" s="5" t="str">
        <f t="shared" si="5"/>
        <v/>
      </c>
    </row>
    <row r="236" spans="2:30" x14ac:dyDescent="0.25">
      <c r="C236" s="3" t="str">
        <f>IF(B236="","",VLOOKUP(AD236,Varsayımlar!$B:$Q,3,0))</f>
        <v/>
      </c>
      <c r="H236" s="2" t="str">
        <f>IF(B236="","",VLOOKUP(AD236,Varsayımlar!$B:$Q,5,0))</f>
        <v/>
      </c>
      <c r="J236" s="2" t="str">
        <f>IF(B236="","",VLOOKUP(AD236,Varsayımlar!$B:$Q,6,0))</f>
        <v/>
      </c>
      <c r="P236" s="2" t="str">
        <f>IF(B236="","",VLOOKUP(AD236,Varsayımlar!$B:$Q,7,0)*K236)</f>
        <v/>
      </c>
      <c r="Q236" s="2" t="str">
        <f>IF(B236="","",VLOOKUP(AD236,Varsayımlar!$B:$Q,8,0))</f>
        <v/>
      </c>
      <c r="R236" s="2" t="str">
        <f>IF(B236="","",VLOOKUP(AD236,Varsayımlar!$B:$Q,9,0))</f>
        <v/>
      </c>
      <c r="S236" s="2" t="str">
        <f>IF(B236="","",VLOOKUP(AD236,Varsayımlar!$B:$Q,10,0))</f>
        <v/>
      </c>
      <c r="T236" s="2" t="str">
        <f>IF(B236="","",VLOOKUP(AD236,Varsayımlar!$B:$Q,11,0))</f>
        <v/>
      </c>
      <c r="U236" s="2" t="str">
        <f>IF(B236="","",VLOOKUP(AD236,Varsayımlar!$B:$Q,12,0))</f>
        <v/>
      </c>
      <c r="V236" s="2" t="str">
        <f>IF(B236="","",VLOOKUP(AD236,Varsayımlar!$B:$Q,13,0))</f>
        <v/>
      </c>
      <c r="W236" s="2" t="str">
        <f>IF(B236="","",VLOOKUP(AD236,Varsayımlar!$B:$Q,14,0))</f>
        <v/>
      </c>
      <c r="AA236" s="2" t="str">
        <f>IF(B236="","",VLOOKUP(AD236,Varsayımlar!$B:$Q,15,0))</f>
        <v/>
      </c>
      <c r="AB236" s="2" t="str">
        <f>IF(B236="","",VLOOKUP(AD236,Varsayımlar!$B:$Q,16,0))</f>
        <v/>
      </c>
      <c r="AC236" s="2" t="str">
        <f>IF(B236="","",VLOOKUP(Sayfa2!AD236,Varsayımlar!B:S,18,0))</f>
        <v/>
      </c>
      <c r="AD236" s="2" t="str">
        <f t="shared" si="5"/>
        <v/>
      </c>
    </row>
    <row r="237" spans="2:30" x14ac:dyDescent="0.25">
      <c r="B237" s="6"/>
      <c r="C237" s="7" t="str">
        <f>IF(B237="","",VLOOKUP(AD237,Varsayımlar!$B:$Q,3,0))</f>
        <v/>
      </c>
      <c r="D237" s="7"/>
      <c r="H237" s="5" t="str">
        <f>IF(B237="","",VLOOKUP(AD237,Varsayımlar!$B:$Q,5,0))</f>
        <v/>
      </c>
      <c r="I237" s="5"/>
      <c r="J237" s="5" t="str">
        <f>IF(B237="","",VLOOKUP(AD237,Varsayımlar!$B:$Q,6,0))</f>
        <v/>
      </c>
      <c r="P237" s="5" t="str">
        <f>IF(B237="","",VLOOKUP(AD237,Varsayımlar!$B:$Q,7,0)*K237)</f>
        <v/>
      </c>
      <c r="Q237" s="5" t="str">
        <f>IF(B237="","",VLOOKUP(AD237,Varsayımlar!$B:$Q,8,0))</f>
        <v/>
      </c>
      <c r="R237" s="5" t="str">
        <f>IF(B237="","",VLOOKUP(AD237,Varsayımlar!$B:$Q,9,0))</f>
        <v/>
      </c>
      <c r="S237" s="5" t="str">
        <f>IF(B237="","",VLOOKUP(AD237,Varsayımlar!$B:$Q,10,0))</f>
        <v/>
      </c>
      <c r="T237" s="5" t="str">
        <f>IF(B237="","",VLOOKUP(AD237,Varsayımlar!$B:$Q,11,0))</f>
        <v/>
      </c>
      <c r="U237" s="5" t="str">
        <f>IF(B237="","",VLOOKUP(AD237,Varsayımlar!$B:$Q,12,0))</f>
        <v/>
      </c>
      <c r="V237" s="5" t="str">
        <f>IF(B237="","",VLOOKUP(AD237,Varsayımlar!$B:$Q,13,0))</f>
        <v/>
      </c>
      <c r="W237" s="5" t="str">
        <f>IF(B237="","",VLOOKUP(AD237,Varsayımlar!$B:$Q,14,0))</f>
        <v/>
      </c>
      <c r="AA237" s="5" t="str">
        <f>IF(B237="","",VLOOKUP(AD237,Varsayımlar!$B:$Q,15,0))</f>
        <v/>
      </c>
      <c r="AB237" s="5" t="str">
        <f>IF(B237="","",VLOOKUP(AD237,Varsayımlar!$B:$Q,16,0))</f>
        <v/>
      </c>
      <c r="AC237" s="5" t="str">
        <f>IF(B237="","",VLOOKUP(Sayfa2!AD237,Varsayımlar!B:S,18,0))</f>
        <v/>
      </c>
      <c r="AD237" s="5" t="str">
        <f t="shared" si="5"/>
        <v/>
      </c>
    </row>
    <row r="238" spans="2:30" x14ac:dyDescent="0.25">
      <c r="C238" s="3" t="str">
        <f>IF(B238="","",VLOOKUP(AD238,Varsayımlar!$B:$Q,3,0))</f>
        <v/>
      </c>
      <c r="H238" s="2" t="str">
        <f>IF(B238="","",VLOOKUP(AD238,Varsayımlar!$B:$Q,5,0))</f>
        <v/>
      </c>
      <c r="J238" s="2" t="str">
        <f>IF(B238="","",VLOOKUP(AD238,Varsayımlar!$B:$Q,6,0))</f>
        <v/>
      </c>
      <c r="P238" s="2" t="str">
        <f>IF(B238="","",VLOOKUP(AD238,Varsayımlar!$B:$Q,7,0)*K238)</f>
        <v/>
      </c>
      <c r="Q238" s="2" t="str">
        <f>IF(B238="","",VLOOKUP(AD238,Varsayımlar!$B:$Q,8,0))</f>
        <v/>
      </c>
      <c r="R238" s="2" t="str">
        <f>IF(B238="","",VLOOKUP(AD238,Varsayımlar!$B:$Q,9,0))</f>
        <v/>
      </c>
      <c r="S238" s="2" t="str">
        <f>IF(B238="","",VLOOKUP(AD238,Varsayımlar!$B:$Q,10,0))</f>
        <v/>
      </c>
      <c r="T238" s="2" t="str">
        <f>IF(B238="","",VLOOKUP(AD238,Varsayımlar!$B:$Q,11,0))</f>
        <v/>
      </c>
      <c r="U238" s="2" t="str">
        <f>IF(B238="","",VLOOKUP(AD238,Varsayımlar!$B:$Q,12,0))</f>
        <v/>
      </c>
      <c r="V238" s="2" t="str">
        <f>IF(B238="","",VLOOKUP(AD238,Varsayımlar!$B:$Q,13,0))</f>
        <v/>
      </c>
      <c r="W238" s="2" t="str">
        <f>IF(B238="","",VLOOKUP(AD238,Varsayımlar!$B:$Q,14,0))</f>
        <v/>
      </c>
      <c r="AA238" s="2" t="str">
        <f>IF(B238="","",VLOOKUP(AD238,Varsayımlar!$B:$Q,15,0))</f>
        <v/>
      </c>
      <c r="AB238" s="2" t="str">
        <f>IF(B238="","",VLOOKUP(AD238,Varsayımlar!$B:$Q,16,0))</f>
        <v/>
      </c>
      <c r="AC238" s="2" t="str">
        <f>IF(B238="","",VLOOKUP(Sayfa2!AD238,Varsayımlar!B:S,18,0))</f>
        <v/>
      </c>
      <c r="AD238" s="2" t="str">
        <f t="shared" si="5"/>
        <v/>
      </c>
    </row>
    <row r="239" spans="2:30" x14ac:dyDescent="0.25">
      <c r="B239" s="6"/>
      <c r="C239" s="7" t="str">
        <f>IF(B239="","",VLOOKUP(AD239,Varsayımlar!$B:$Q,3,0))</f>
        <v/>
      </c>
      <c r="D239" s="7"/>
      <c r="H239" s="5" t="str">
        <f>IF(B239="","",VLOOKUP(AD239,Varsayımlar!$B:$Q,5,0))</f>
        <v/>
      </c>
      <c r="I239" s="5"/>
      <c r="J239" s="5" t="str">
        <f>IF(B239="","",VLOOKUP(AD239,Varsayımlar!$B:$Q,6,0))</f>
        <v/>
      </c>
      <c r="P239" s="5" t="str">
        <f>IF(B239="","",VLOOKUP(AD239,Varsayımlar!$B:$Q,7,0)*K239)</f>
        <v/>
      </c>
      <c r="Q239" s="5" t="str">
        <f>IF(B239="","",VLOOKUP(AD239,Varsayımlar!$B:$Q,8,0))</f>
        <v/>
      </c>
      <c r="R239" s="5" t="str">
        <f>IF(B239="","",VLOOKUP(AD239,Varsayımlar!$B:$Q,9,0))</f>
        <v/>
      </c>
      <c r="S239" s="5" t="str">
        <f>IF(B239="","",VLOOKUP(AD239,Varsayımlar!$B:$Q,10,0))</f>
        <v/>
      </c>
      <c r="T239" s="5" t="str">
        <f>IF(B239="","",VLOOKUP(AD239,Varsayımlar!$B:$Q,11,0))</f>
        <v/>
      </c>
      <c r="U239" s="5" t="str">
        <f>IF(B239="","",VLOOKUP(AD239,Varsayımlar!$B:$Q,12,0))</f>
        <v/>
      </c>
      <c r="V239" s="5" t="str">
        <f>IF(B239="","",VLOOKUP(AD239,Varsayımlar!$B:$Q,13,0))</f>
        <v/>
      </c>
      <c r="W239" s="5" t="str">
        <f>IF(B239="","",VLOOKUP(AD239,Varsayımlar!$B:$Q,14,0))</f>
        <v/>
      </c>
      <c r="AA239" s="5" t="str">
        <f>IF(B239="","",VLOOKUP(AD239,Varsayımlar!$B:$Q,15,0))</f>
        <v/>
      </c>
      <c r="AB239" s="5" t="str">
        <f>IF(B239="","",VLOOKUP(AD239,Varsayımlar!$B:$Q,16,0))</f>
        <v/>
      </c>
      <c r="AC239" s="5" t="str">
        <f>IF(B239="","",VLOOKUP(Sayfa2!AD239,Varsayımlar!B:S,18,0))</f>
        <v/>
      </c>
      <c r="AD239" s="5" t="str">
        <f t="shared" si="5"/>
        <v/>
      </c>
    </row>
    <row r="240" spans="2:30" x14ac:dyDescent="0.25">
      <c r="C240" s="3" t="str">
        <f>IF(B240="","",VLOOKUP(AD240,Varsayımlar!$B:$Q,3,0))</f>
        <v/>
      </c>
      <c r="H240" s="2" t="str">
        <f>IF(B240="","",VLOOKUP(AD240,Varsayımlar!$B:$Q,5,0))</f>
        <v/>
      </c>
      <c r="J240" s="2" t="str">
        <f>IF(B240="","",VLOOKUP(AD240,Varsayımlar!$B:$Q,6,0))</f>
        <v/>
      </c>
      <c r="P240" s="2" t="str">
        <f>IF(B240="","",VLOOKUP(AD240,Varsayımlar!$B:$Q,7,0)*K240)</f>
        <v/>
      </c>
      <c r="Q240" s="2" t="str">
        <f>IF(B240="","",VLOOKUP(AD240,Varsayımlar!$B:$Q,8,0))</f>
        <v/>
      </c>
      <c r="R240" s="2" t="str">
        <f>IF(B240="","",VLOOKUP(AD240,Varsayımlar!$B:$Q,9,0))</f>
        <v/>
      </c>
      <c r="S240" s="2" t="str">
        <f>IF(B240="","",VLOOKUP(AD240,Varsayımlar!$B:$Q,10,0))</f>
        <v/>
      </c>
      <c r="T240" s="2" t="str">
        <f>IF(B240="","",VLOOKUP(AD240,Varsayımlar!$B:$Q,11,0))</f>
        <v/>
      </c>
      <c r="U240" s="2" t="str">
        <f>IF(B240="","",VLOOKUP(AD240,Varsayımlar!$B:$Q,12,0))</f>
        <v/>
      </c>
      <c r="V240" s="2" t="str">
        <f>IF(B240="","",VLOOKUP(AD240,Varsayımlar!$B:$Q,13,0))</f>
        <v/>
      </c>
      <c r="W240" s="2" t="str">
        <f>IF(B240="","",VLOOKUP(AD240,Varsayımlar!$B:$Q,14,0))</f>
        <v/>
      </c>
      <c r="AA240" s="2" t="str">
        <f>IF(B240="","",VLOOKUP(AD240,Varsayımlar!$B:$Q,15,0))</f>
        <v/>
      </c>
      <c r="AB240" s="2" t="str">
        <f>IF(B240="","",VLOOKUP(AD240,Varsayımlar!$B:$Q,16,0))</f>
        <v/>
      </c>
      <c r="AC240" s="2" t="str">
        <f>IF(B240="","",VLOOKUP(Sayfa2!AD240,Varsayımlar!B:S,18,0))</f>
        <v/>
      </c>
      <c r="AD240" s="2" t="str">
        <f t="shared" si="5"/>
        <v/>
      </c>
    </row>
    <row r="241" spans="2:30" x14ac:dyDescent="0.25">
      <c r="B241" s="6"/>
      <c r="C241" s="7" t="str">
        <f>IF(B241="","",VLOOKUP(AD241,Varsayımlar!$B:$Q,3,0))</f>
        <v/>
      </c>
      <c r="D241" s="7"/>
      <c r="H241" s="5" t="str">
        <f>IF(B241="","",VLOOKUP(AD241,Varsayımlar!$B:$Q,5,0))</f>
        <v/>
      </c>
      <c r="I241" s="5"/>
      <c r="J241" s="5" t="str">
        <f>IF(B241="","",VLOOKUP(AD241,Varsayımlar!$B:$Q,6,0))</f>
        <v/>
      </c>
      <c r="P241" s="5" t="str">
        <f>IF(B241="","",VLOOKUP(AD241,Varsayımlar!$B:$Q,7,0)*K241)</f>
        <v/>
      </c>
      <c r="Q241" s="5" t="str">
        <f>IF(B241="","",VLOOKUP(AD241,Varsayımlar!$B:$Q,8,0))</f>
        <v/>
      </c>
      <c r="R241" s="5" t="str">
        <f>IF(B241="","",VLOOKUP(AD241,Varsayımlar!$B:$Q,9,0))</f>
        <v/>
      </c>
      <c r="S241" s="5" t="str">
        <f>IF(B241="","",VLOOKUP(AD241,Varsayımlar!$B:$Q,10,0))</f>
        <v/>
      </c>
      <c r="T241" s="5" t="str">
        <f>IF(B241="","",VLOOKUP(AD241,Varsayımlar!$B:$Q,11,0))</f>
        <v/>
      </c>
      <c r="U241" s="5" t="str">
        <f>IF(B241="","",VLOOKUP(AD241,Varsayımlar!$B:$Q,12,0))</f>
        <v/>
      </c>
      <c r="V241" s="5" t="str">
        <f>IF(B241="","",VLOOKUP(AD241,Varsayımlar!$B:$Q,13,0))</f>
        <v/>
      </c>
      <c r="W241" s="5" t="str">
        <f>IF(B241="","",VLOOKUP(AD241,Varsayımlar!$B:$Q,14,0))</f>
        <v/>
      </c>
      <c r="AA241" s="5" t="str">
        <f>IF(B241="","",VLOOKUP(AD241,Varsayımlar!$B:$Q,15,0))</f>
        <v/>
      </c>
      <c r="AB241" s="5" t="str">
        <f>IF(B241="","",VLOOKUP(AD241,Varsayımlar!$B:$Q,16,0))</f>
        <v/>
      </c>
      <c r="AC241" s="5" t="str">
        <f>IF(B241="","",VLOOKUP(Sayfa2!AD241,Varsayımlar!B:S,18,0))</f>
        <v/>
      </c>
      <c r="AD241" s="5" t="str">
        <f t="shared" si="5"/>
        <v/>
      </c>
    </row>
    <row r="242" spans="2:30" x14ac:dyDescent="0.25">
      <c r="C242" s="3" t="str">
        <f>IF(B242="","",VLOOKUP(AD242,Varsayımlar!$B:$Q,3,0))</f>
        <v/>
      </c>
      <c r="H242" s="2" t="str">
        <f>IF(B242="","",VLOOKUP(AD242,Varsayımlar!$B:$Q,5,0))</f>
        <v/>
      </c>
      <c r="J242" s="2" t="str">
        <f>IF(B242="","",VLOOKUP(AD242,Varsayımlar!$B:$Q,6,0))</f>
        <v/>
      </c>
      <c r="P242" s="2" t="str">
        <f>IF(B242="","",VLOOKUP(AD242,Varsayımlar!$B:$Q,7,0)*K242)</f>
        <v/>
      </c>
      <c r="Q242" s="2" t="str">
        <f>IF(B242="","",VLOOKUP(AD242,Varsayımlar!$B:$Q,8,0))</f>
        <v/>
      </c>
      <c r="R242" s="2" t="str">
        <f>IF(B242="","",VLOOKUP(AD242,Varsayımlar!$B:$Q,9,0))</f>
        <v/>
      </c>
      <c r="S242" s="2" t="str">
        <f>IF(B242="","",VLOOKUP(AD242,Varsayımlar!$B:$Q,10,0))</f>
        <v/>
      </c>
      <c r="T242" s="2" t="str">
        <f>IF(B242="","",VLOOKUP(AD242,Varsayımlar!$B:$Q,11,0))</f>
        <v/>
      </c>
      <c r="U242" s="2" t="str">
        <f>IF(B242="","",VLOOKUP(AD242,Varsayımlar!$B:$Q,12,0))</f>
        <v/>
      </c>
      <c r="V242" s="2" t="str">
        <f>IF(B242="","",VLOOKUP(AD242,Varsayımlar!$B:$Q,13,0))</f>
        <v/>
      </c>
      <c r="W242" s="2" t="str">
        <f>IF(B242="","",VLOOKUP(AD242,Varsayımlar!$B:$Q,14,0))</f>
        <v/>
      </c>
      <c r="AA242" s="2" t="str">
        <f>IF(B242="","",VLOOKUP(AD242,Varsayımlar!$B:$Q,15,0))</f>
        <v/>
      </c>
      <c r="AB242" s="2" t="str">
        <f>IF(B242="","",VLOOKUP(AD242,Varsayımlar!$B:$Q,16,0))</f>
        <v/>
      </c>
      <c r="AC242" s="2" t="str">
        <f>IF(B242="","",VLOOKUP(Sayfa2!AD242,Varsayımlar!B:S,18,0))</f>
        <v/>
      </c>
      <c r="AD242" s="2" t="str">
        <f t="shared" si="5"/>
        <v/>
      </c>
    </row>
    <row r="243" spans="2:30" x14ac:dyDescent="0.25">
      <c r="B243" s="6"/>
      <c r="C243" s="7" t="str">
        <f>IF(B243="","",VLOOKUP(AD243,Varsayımlar!$B:$Q,3,0))</f>
        <v/>
      </c>
      <c r="D243" s="7"/>
      <c r="H243" s="5" t="str">
        <f>IF(B243="","",VLOOKUP(AD243,Varsayımlar!$B:$Q,5,0))</f>
        <v/>
      </c>
      <c r="I243" s="5"/>
      <c r="J243" s="5" t="str">
        <f>IF(B243="","",VLOOKUP(AD243,Varsayımlar!$B:$Q,6,0))</f>
        <v/>
      </c>
      <c r="P243" s="5" t="str">
        <f>IF(B243="","",VLOOKUP(AD243,Varsayımlar!$B:$Q,7,0)*K243)</f>
        <v/>
      </c>
      <c r="Q243" s="5" t="str">
        <f>IF(B243="","",VLOOKUP(AD243,Varsayımlar!$B:$Q,8,0))</f>
        <v/>
      </c>
      <c r="R243" s="5" t="str">
        <f>IF(B243="","",VLOOKUP(AD243,Varsayımlar!$B:$Q,9,0))</f>
        <v/>
      </c>
      <c r="S243" s="5" t="str">
        <f>IF(B243="","",VLOOKUP(AD243,Varsayımlar!$B:$Q,10,0))</f>
        <v/>
      </c>
      <c r="T243" s="5" t="str">
        <f>IF(B243="","",VLOOKUP(AD243,Varsayımlar!$B:$Q,11,0))</f>
        <v/>
      </c>
      <c r="U243" s="5" t="str">
        <f>IF(B243="","",VLOOKUP(AD243,Varsayımlar!$B:$Q,12,0))</f>
        <v/>
      </c>
      <c r="V243" s="5" t="str">
        <f>IF(B243="","",VLOOKUP(AD243,Varsayımlar!$B:$Q,13,0))</f>
        <v/>
      </c>
      <c r="W243" s="5" t="str">
        <f>IF(B243="","",VLOOKUP(AD243,Varsayımlar!$B:$Q,14,0))</f>
        <v/>
      </c>
      <c r="AA243" s="5" t="str">
        <f>IF(B243="","",VLOOKUP(AD243,Varsayımlar!$B:$Q,15,0))</f>
        <v/>
      </c>
      <c r="AB243" s="5" t="str">
        <f>IF(B243="","",VLOOKUP(AD243,Varsayımlar!$B:$Q,16,0))</f>
        <v/>
      </c>
      <c r="AC243" s="5" t="str">
        <f>IF(B243="","",VLOOKUP(Sayfa2!AD243,Varsayımlar!B:S,18,0))</f>
        <v/>
      </c>
      <c r="AD243" s="5" t="str">
        <f t="shared" si="5"/>
        <v/>
      </c>
    </row>
    <row r="244" spans="2:30" x14ac:dyDescent="0.25">
      <c r="C244" s="3" t="str">
        <f>IF(B244="","",VLOOKUP(AD244,Varsayımlar!$B:$Q,3,0))</f>
        <v/>
      </c>
      <c r="H244" s="2" t="str">
        <f>IF(B244="","",VLOOKUP(AD244,Varsayımlar!$B:$Q,5,0))</f>
        <v/>
      </c>
      <c r="J244" s="2" t="str">
        <f>IF(B244="","",VLOOKUP(AD244,Varsayımlar!$B:$Q,6,0))</f>
        <v/>
      </c>
      <c r="P244" s="2" t="str">
        <f>IF(B244="","",VLOOKUP(AD244,Varsayımlar!$B:$Q,7,0)*K244)</f>
        <v/>
      </c>
      <c r="Q244" s="2" t="str">
        <f>IF(B244="","",VLOOKUP(AD244,Varsayımlar!$B:$Q,8,0))</f>
        <v/>
      </c>
      <c r="R244" s="2" t="str">
        <f>IF(B244="","",VLOOKUP(AD244,Varsayımlar!$B:$Q,9,0))</f>
        <v/>
      </c>
      <c r="S244" s="2" t="str">
        <f>IF(B244="","",VLOOKUP(AD244,Varsayımlar!$B:$Q,10,0))</f>
        <v/>
      </c>
      <c r="T244" s="2" t="str">
        <f>IF(B244="","",VLOOKUP(AD244,Varsayımlar!$B:$Q,11,0))</f>
        <v/>
      </c>
      <c r="U244" s="2" t="str">
        <f>IF(B244="","",VLOOKUP(AD244,Varsayımlar!$B:$Q,12,0))</f>
        <v/>
      </c>
      <c r="V244" s="2" t="str">
        <f>IF(B244="","",VLOOKUP(AD244,Varsayımlar!$B:$Q,13,0))</f>
        <v/>
      </c>
      <c r="W244" s="2" t="str">
        <f>IF(B244="","",VLOOKUP(AD244,Varsayımlar!$B:$Q,14,0))</f>
        <v/>
      </c>
      <c r="AA244" s="2" t="str">
        <f>IF(B244="","",VLOOKUP(AD244,Varsayımlar!$B:$Q,15,0))</f>
        <v/>
      </c>
      <c r="AB244" s="2" t="str">
        <f>IF(B244="","",VLOOKUP(AD244,Varsayımlar!$B:$Q,16,0))</f>
        <v/>
      </c>
      <c r="AC244" s="2" t="str">
        <f>IF(B244="","",VLOOKUP(Sayfa2!AD244,Varsayımlar!B:S,18,0))</f>
        <v/>
      </c>
      <c r="AD244" s="2" t="str">
        <f t="shared" si="5"/>
        <v/>
      </c>
    </row>
    <row r="245" spans="2:30" x14ac:dyDescent="0.25">
      <c r="B245" s="6"/>
      <c r="C245" s="7" t="str">
        <f>IF(B245="","",VLOOKUP(AD245,Varsayımlar!$B:$Q,3,0))</f>
        <v/>
      </c>
      <c r="D245" s="7"/>
      <c r="H245" s="5" t="str">
        <f>IF(B245="","",VLOOKUP(AD245,Varsayımlar!$B:$Q,5,0))</f>
        <v/>
      </c>
      <c r="I245" s="5"/>
      <c r="J245" s="5" t="str">
        <f>IF(B245="","",VLOOKUP(AD245,Varsayımlar!$B:$Q,6,0))</f>
        <v/>
      </c>
      <c r="P245" s="5" t="str">
        <f>IF(B245="","",VLOOKUP(AD245,Varsayımlar!$B:$Q,7,0)*K245)</f>
        <v/>
      </c>
      <c r="Q245" s="5" t="str">
        <f>IF(B245="","",VLOOKUP(AD245,Varsayımlar!$B:$Q,8,0))</f>
        <v/>
      </c>
      <c r="R245" s="5" t="str">
        <f>IF(B245="","",VLOOKUP(AD245,Varsayımlar!$B:$Q,9,0))</f>
        <v/>
      </c>
      <c r="S245" s="5" t="str">
        <f>IF(B245="","",VLOOKUP(AD245,Varsayımlar!$B:$Q,10,0))</f>
        <v/>
      </c>
      <c r="T245" s="5" t="str">
        <f>IF(B245="","",VLOOKUP(AD245,Varsayımlar!$B:$Q,11,0))</f>
        <v/>
      </c>
      <c r="U245" s="5" t="str">
        <f>IF(B245="","",VLOOKUP(AD245,Varsayımlar!$B:$Q,12,0))</f>
        <v/>
      </c>
      <c r="V245" s="5" t="str">
        <f>IF(B245="","",VLOOKUP(AD245,Varsayımlar!$B:$Q,13,0))</f>
        <v/>
      </c>
      <c r="W245" s="5" t="str">
        <f>IF(B245="","",VLOOKUP(AD245,Varsayımlar!$B:$Q,14,0))</f>
        <v/>
      </c>
      <c r="AA245" s="5" t="str">
        <f>IF(B245="","",VLOOKUP(AD245,Varsayımlar!$B:$Q,15,0))</f>
        <v/>
      </c>
      <c r="AB245" s="5" t="str">
        <f>IF(B245="","",VLOOKUP(AD245,Varsayımlar!$B:$Q,16,0))</f>
        <v/>
      </c>
      <c r="AC245" s="5" t="str">
        <f>IF(B245="","",VLOOKUP(Sayfa2!AD245,Varsayımlar!B:S,18,0))</f>
        <v/>
      </c>
      <c r="AD245" s="5" t="str">
        <f t="shared" si="5"/>
        <v/>
      </c>
    </row>
    <row r="246" spans="2:30" x14ac:dyDescent="0.25">
      <c r="C246" s="3" t="str">
        <f>IF(B246="","",VLOOKUP(AD246,Varsayımlar!$B:$Q,3,0))</f>
        <v/>
      </c>
      <c r="H246" s="2" t="str">
        <f>IF(B246="","",VLOOKUP(AD246,Varsayımlar!$B:$Q,5,0))</f>
        <v/>
      </c>
      <c r="J246" s="2" t="str">
        <f>IF(B246="","",VLOOKUP(AD246,Varsayımlar!$B:$Q,6,0))</f>
        <v/>
      </c>
      <c r="P246" s="2" t="str">
        <f>IF(B246="","",VLOOKUP(AD246,Varsayımlar!$B:$Q,7,0)*K246)</f>
        <v/>
      </c>
      <c r="Q246" s="2" t="str">
        <f>IF(B246="","",VLOOKUP(AD246,Varsayımlar!$B:$Q,8,0))</f>
        <v/>
      </c>
      <c r="R246" s="2" t="str">
        <f>IF(B246="","",VLOOKUP(AD246,Varsayımlar!$B:$Q,9,0))</f>
        <v/>
      </c>
      <c r="S246" s="2" t="str">
        <f>IF(B246="","",VLOOKUP(AD246,Varsayımlar!$B:$Q,10,0))</f>
        <v/>
      </c>
      <c r="T246" s="2" t="str">
        <f>IF(B246="","",VLOOKUP(AD246,Varsayımlar!$B:$Q,11,0))</f>
        <v/>
      </c>
      <c r="U246" s="2" t="str">
        <f>IF(B246="","",VLOOKUP(AD246,Varsayımlar!$B:$Q,12,0))</f>
        <v/>
      </c>
      <c r="V246" s="2" t="str">
        <f>IF(B246="","",VLOOKUP(AD246,Varsayımlar!$B:$Q,13,0))</f>
        <v/>
      </c>
      <c r="W246" s="2" t="str">
        <f>IF(B246="","",VLOOKUP(AD246,Varsayımlar!$B:$Q,14,0))</f>
        <v/>
      </c>
      <c r="AA246" s="2" t="str">
        <f>IF(B246="","",VLOOKUP(AD246,Varsayımlar!$B:$Q,15,0))</f>
        <v/>
      </c>
      <c r="AB246" s="2" t="str">
        <f>IF(B246="","",VLOOKUP(AD246,Varsayımlar!$B:$Q,16,0))</f>
        <v/>
      </c>
      <c r="AC246" s="2" t="str">
        <f>IF(B246="","",VLOOKUP(Sayfa2!AD246,Varsayımlar!B:S,18,0))</f>
        <v/>
      </c>
      <c r="AD246" s="2" t="str">
        <f t="shared" si="5"/>
        <v/>
      </c>
    </row>
    <row r="247" spans="2:30" x14ac:dyDescent="0.25">
      <c r="B247" s="6"/>
      <c r="C247" s="7" t="str">
        <f>IF(B247="","",VLOOKUP(AD247,Varsayımlar!$B:$Q,3,0))</f>
        <v/>
      </c>
      <c r="D247" s="7"/>
      <c r="H247" s="5" t="str">
        <f>IF(B247="","",VLOOKUP(AD247,Varsayımlar!$B:$Q,5,0))</f>
        <v/>
      </c>
      <c r="I247" s="5"/>
      <c r="J247" s="5" t="str">
        <f>IF(B247="","",VLOOKUP(AD247,Varsayımlar!$B:$Q,6,0))</f>
        <v/>
      </c>
      <c r="P247" s="5" t="str">
        <f>IF(B247="","",VLOOKUP(AD247,Varsayımlar!$B:$Q,7,0)*K247)</f>
        <v/>
      </c>
      <c r="Q247" s="5" t="str">
        <f>IF(B247="","",VLOOKUP(AD247,Varsayımlar!$B:$Q,8,0))</f>
        <v/>
      </c>
      <c r="R247" s="5" t="str">
        <f>IF(B247="","",VLOOKUP(AD247,Varsayımlar!$B:$Q,9,0))</f>
        <v/>
      </c>
      <c r="S247" s="5" t="str">
        <f>IF(B247="","",VLOOKUP(AD247,Varsayımlar!$B:$Q,10,0))</f>
        <v/>
      </c>
      <c r="T247" s="5" t="str">
        <f>IF(B247="","",VLOOKUP(AD247,Varsayımlar!$B:$Q,11,0))</f>
        <v/>
      </c>
      <c r="U247" s="5" t="str">
        <f>IF(B247="","",VLOOKUP(AD247,Varsayımlar!$B:$Q,12,0))</f>
        <v/>
      </c>
      <c r="V247" s="5" t="str">
        <f>IF(B247="","",VLOOKUP(AD247,Varsayımlar!$B:$Q,13,0))</f>
        <v/>
      </c>
      <c r="W247" s="5" t="str">
        <f>IF(B247="","",VLOOKUP(AD247,Varsayımlar!$B:$Q,14,0))</f>
        <v/>
      </c>
      <c r="AA247" s="5" t="str">
        <f>IF(B247="","",VLOOKUP(AD247,Varsayımlar!$B:$Q,15,0))</f>
        <v/>
      </c>
      <c r="AB247" s="5" t="str">
        <f>IF(B247="","",VLOOKUP(AD247,Varsayımlar!$B:$Q,16,0))</f>
        <v/>
      </c>
      <c r="AC247" s="5" t="str">
        <f>IF(B247="","",VLOOKUP(Sayfa2!AD247,Varsayımlar!B:S,18,0))</f>
        <v/>
      </c>
      <c r="AD247" s="5" t="str">
        <f t="shared" si="5"/>
        <v/>
      </c>
    </row>
    <row r="248" spans="2:30" x14ac:dyDescent="0.25">
      <c r="C248" s="3" t="str">
        <f>IF(B248="","",VLOOKUP(AD248,Varsayımlar!$B:$Q,3,0))</f>
        <v/>
      </c>
      <c r="H248" s="2" t="str">
        <f>IF(B248="","",VLOOKUP(AD248,Varsayımlar!$B:$Q,5,0))</f>
        <v/>
      </c>
      <c r="J248" s="2" t="str">
        <f>IF(B248="","",VLOOKUP(AD248,Varsayımlar!$B:$Q,6,0))</f>
        <v/>
      </c>
      <c r="P248" s="2" t="str">
        <f>IF(B248="","",VLOOKUP(AD248,Varsayımlar!$B:$Q,7,0)*K248)</f>
        <v/>
      </c>
      <c r="Q248" s="2" t="str">
        <f>IF(B248="","",VLOOKUP(AD248,Varsayımlar!$B:$Q,8,0))</f>
        <v/>
      </c>
      <c r="R248" s="2" t="str">
        <f>IF(B248="","",VLOOKUP(AD248,Varsayımlar!$B:$Q,9,0))</f>
        <v/>
      </c>
      <c r="S248" s="2" t="str">
        <f>IF(B248="","",VLOOKUP(AD248,Varsayımlar!$B:$Q,10,0))</f>
        <v/>
      </c>
      <c r="T248" s="2" t="str">
        <f>IF(B248="","",VLOOKUP(AD248,Varsayımlar!$B:$Q,11,0))</f>
        <v/>
      </c>
      <c r="U248" s="2" t="str">
        <f>IF(B248="","",VLOOKUP(AD248,Varsayımlar!$B:$Q,12,0))</f>
        <v/>
      </c>
      <c r="V248" s="2" t="str">
        <f>IF(B248="","",VLOOKUP(AD248,Varsayımlar!$B:$Q,13,0))</f>
        <v/>
      </c>
      <c r="W248" s="2" t="str">
        <f>IF(B248="","",VLOOKUP(AD248,Varsayımlar!$B:$Q,14,0))</f>
        <v/>
      </c>
      <c r="AA248" s="2" t="str">
        <f>IF(B248="","",VLOOKUP(AD248,Varsayımlar!$B:$Q,15,0))</f>
        <v/>
      </c>
      <c r="AB248" s="2" t="str">
        <f>IF(B248="","",VLOOKUP(AD248,Varsayımlar!$B:$Q,16,0))</f>
        <v/>
      </c>
      <c r="AC248" s="2" t="str">
        <f>IF(B248="","",VLOOKUP(Sayfa2!AD248,Varsayımlar!B:S,18,0))</f>
        <v/>
      </c>
      <c r="AD248" s="2" t="str">
        <f t="shared" si="5"/>
        <v/>
      </c>
    </row>
    <row r="249" spans="2:30" x14ac:dyDescent="0.25">
      <c r="B249" s="6"/>
      <c r="C249" s="7" t="str">
        <f>IF(B249="","",VLOOKUP(AD249,Varsayımlar!$B:$Q,3,0))</f>
        <v/>
      </c>
      <c r="D249" s="7"/>
      <c r="H249" s="5" t="str">
        <f>IF(B249="","",VLOOKUP(AD249,Varsayımlar!$B:$Q,5,0))</f>
        <v/>
      </c>
      <c r="I249" s="5"/>
      <c r="J249" s="5" t="str">
        <f>IF(B249="","",VLOOKUP(AD249,Varsayımlar!$B:$Q,6,0))</f>
        <v/>
      </c>
      <c r="P249" s="5" t="str">
        <f>IF(B249="","",VLOOKUP(AD249,Varsayımlar!$B:$Q,7,0)*K249)</f>
        <v/>
      </c>
      <c r="Q249" s="5" t="str">
        <f>IF(B249="","",VLOOKUP(AD249,Varsayımlar!$B:$Q,8,0))</f>
        <v/>
      </c>
      <c r="R249" s="5" t="str">
        <f>IF(B249="","",VLOOKUP(AD249,Varsayımlar!$B:$Q,9,0))</f>
        <v/>
      </c>
      <c r="S249" s="5" t="str">
        <f>IF(B249="","",VLOOKUP(AD249,Varsayımlar!$B:$Q,10,0))</f>
        <v/>
      </c>
      <c r="T249" s="5" t="str">
        <f>IF(B249="","",VLOOKUP(AD249,Varsayımlar!$B:$Q,11,0))</f>
        <v/>
      </c>
      <c r="U249" s="5" t="str">
        <f>IF(B249="","",VLOOKUP(AD249,Varsayımlar!$B:$Q,12,0))</f>
        <v/>
      </c>
      <c r="V249" s="5" t="str">
        <f>IF(B249="","",VLOOKUP(AD249,Varsayımlar!$B:$Q,13,0))</f>
        <v/>
      </c>
      <c r="W249" s="5" t="str">
        <f>IF(B249="","",VLOOKUP(AD249,Varsayımlar!$B:$Q,14,0))</f>
        <v/>
      </c>
      <c r="AA249" s="5" t="str">
        <f>IF(B249="","",VLOOKUP(AD249,Varsayımlar!$B:$Q,15,0))</f>
        <v/>
      </c>
      <c r="AB249" s="5" t="str">
        <f>IF(B249="","",VLOOKUP(AD249,Varsayımlar!$B:$Q,16,0))</f>
        <v/>
      </c>
      <c r="AC249" s="5" t="str">
        <f>IF(B249="","",VLOOKUP(Sayfa2!AD249,Varsayımlar!B:S,18,0))</f>
        <v/>
      </c>
      <c r="AD249" s="5" t="str">
        <f t="shared" si="5"/>
        <v/>
      </c>
    </row>
    <row r="250" spans="2:30" x14ac:dyDescent="0.25">
      <c r="C250" s="3" t="str">
        <f>IF(B250="","",VLOOKUP(AD250,Varsayımlar!$B:$Q,3,0))</f>
        <v/>
      </c>
      <c r="H250" s="2" t="str">
        <f>IF(B250="","",VLOOKUP(AD250,Varsayımlar!$B:$Q,5,0))</f>
        <v/>
      </c>
      <c r="J250" s="2" t="str">
        <f>IF(B250="","",VLOOKUP(AD250,Varsayımlar!$B:$Q,6,0))</f>
        <v/>
      </c>
      <c r="P250" s="2" t="str">
        <f>IF(B250="","",VLOOKUP(AD250,Varsayımlar!$B:$Q,7,0)*K250)</f>
        <v/>
      </c>
      <c r="Q250" s="2" t="str">
        <f>IF(B250="","",VLOOKUP(AD250,Varsayımlar!$B:$Q,8,0))</f>
        <v/>
      </c>
      <c r="R250" s="2" t="str">
        <f>IF(B250="","",VLOOKUP(AD250,Varsayımlar!$B:$Q,9,0))</f>
        <v/>
      </c>
      <c r="S250" s="2" t="str">
        <f>IF(B250="","",VLOOKUP(AD250,Varsayımlar!$B:$Q,10,0))</f>
        <v/>
      </c>
      <c r="T250" s="2" t="str">
        <f>IF(B250="","",VLOOKUP(AD250,Varsayımlar!$B:$Q,11,0))</f>
        <v/>
      </c>
      <c r="U250" s="2" t="str">
        <f>IF(B250="","",VLOOKUP(AD250,Varsayımlar!$B:$Q,12,0))</f>
        <v/>
      </c>
      <c r="V250" s="2" t="str">
        <f>IF(B250="","",VLOOKUP(AD250,Varsayımlar!$B:$Q,13,0))</f>
        <v/>
      </c>
      <c r="W250" s="2" t="str">
        <f>IF(B250="","",VLOOKUP(AD250,Varsayımlar!$B:$Q,14,0))</f>
        <v/>
      </c>
      <c r="AA250" s="2" t="str">
        <f>IF(B250="","",VLOOKUP(AD250,Varsayımlar!$B:$Q,15,0))</f>
        <v/>
      </c>
      <c r="AB250" s="2" t="str">
        <f>IF(B250="","",VLOOKUP(AD250,Varsayımlar!$B:$Q,16,0))</f>
        <v/>
      </c>
      <c r="AC250" s="2" t="str">
        <f>IF(B250="","",VLOOKUP(Sayfa2!AD250,Varsayımlar!B:S,18,0))</f>
        <v/>
      </c>
      <c r="AD250" s="2" t="str">
        <f t="shared" si="5"/>
        <v/>
      </c>
    </row>
    <row r="251" spans="2:30" x14ac:dyDescent="0.25">
      <c r="B251" s="6"/>
      <c r="C251" s="7" t="str">
        <f>IF(B251="","",VLOOKUP(AD251,Varsayımlar!$B:$Q,3,0))</f>
        <v/>
      </c>
      <c r="D251" s="7"/>
      <c r="H251" s="5" t="str">
        <f>IF(B251="","",VLOOKUP(AD251,Varsayımlar!$B:$Q,5,0))</f>
        <v/>
      </c>
      <c r="I251" s="5"/>
      <c r="J251" s="5" t="str">
        <f>IF(B251="","",VLOOKUP(AD251,Varsayımlar!$B:$Q,6,0))</f>
        <v/>
      </c>
      <c r="P251" s="5" t="str">
        <f>IF(B251="","",VLOOKUP(AD251,Varsayımlar!$B:$Q,7,0)*K251)</f>
        <v/>
      </c>
      <c r="Q251" s="5" t="str">
        <f>IF(B251="","",VLOOKUP(AD251,Varsayımlar!$B:$Q,8,0))</f>
        <v/>
      </c>
      <c r="R251" s="5" t="str">
        <f>IF(B251="","",VLOOKUP(AD251,Varsayımlar!$B:$Q,9,0))</f>
        <v/>
      </c>
      <c r="S251" s="5" t="str">
        <f>IF(B251="","",VLOOKUP(AD251,Varsayımlar!$B:$Q,10,0))</f>
        <v/>
      </c>
      <c r="T251" s="5" t="str">
        <f>IF(B251="","",VLOOKUP(AD251,Varsayımlar!$B:$Q,11,0))</f>
        <v/>
      </c>
      <c r="U251" s="5" t="str">
        <f>IF(B251="","",VLOOKUP(AD251,Varsayımlar!$B:$Q,12,0))</f>
        <v/>
      </c>
      <c r="V251" s="5" t="str">
        <f>IF(B251="","",VLOOKUP(AD251,Varsayımlar!$B:$Q,13,0))</f>
        <v/>
      </c>
      <c r="W251" s="5" t="str">
        <f>IF(B251="","",VLOOKUP(AD251,Varsayımlar!$B:$Q,14,0))</f>
        <v/>
      </c>
      <c r="AA251" s="5" t="str">
        <f>IF(B251="","",VLOOKUP(AD251,Varsayımlar!$B:$Q,15,0))</f>
        <v/>
      </c>
      <c r="AB251" s="5" t="str">
        <f>IF(B251="","",VLOOKUP(AD251,Varsayımlar!$B:$Q,16,0))</f>
        <v/>
      </c>
      <c r="AC251" s="5" t="str">
        <f>IF(B251="","",VLOOKUP(Sayfa2!AD251,Varsayımlar!B:S,18,0))</f>
        <v/>
      </c>
      <c r="AD251" s="5" t="str">
        <f t="shared" si="5"/>
        <v/>
      </c>
    </row>
    <row r="252" spans="2:30" x14ac:dyDescent="0.25">
      <c r="C252" s="3" t="str">
        <f>IF(B252="","",VLOOKUP(AD252,Varsayımlar!$B:$Q,3,0))</f>
        <v/>
      </c>
      <c r="H252" s="2" t="str">
        <f>IF(B252="","",VLOOKUP(AD252,Varsayımlar!$B:$Q,5,0))</f>
        <v/>
      </c>
      <c r="J252" s="2" t="str">
        <f>IF(B252="","",VLOOKUP(AD252,Varsayımlar!$B:$Q,6,0))</f>
        <v/>
      </c>
      <c r="P252" s="2" t="str">
        <f>IF(B252="","",VLOOKUP(AD252,Varsayımlar!$B:$Q,7,0)*K252)</f>
        <v/>
      </c>
      <c r="Q252" s="2" t="str">
        <f>IF(B252="","",VLOOKUP(AD252,Varsayımlar!$B:$Q,8,0))</f>
        <v/>
      </c>
      <c r="R252" s="2" t="str">
        <f>IF(B252="","",VLOOKUP(AD252,Varsayımlar!$B:$Q,9,0))</f>
        <v/>
      </c>
      <c r="S252" s="2" t="str">
        <f>IF(B252="","",VLOOKUP(AD252,Varsayımlar!$B:$Q,10,0))</f>
        <v/>
      </c>
      <c r="T252" s="2" t="str">
        <f>IF(B252="","",VLOOKUP(AD252,Varsayımlar!$B:$Q,11,0))</f>
        <v/>
      </c>
      <c r="U252" s="2" t="str">
        <f>IF(B252="","",VLOOKUP(AD252,Varsayımlar!$B:$Q,12,0))</f>
        <v/>
      </c>
      <c r="V252" s="2" t="str">
        <f>IF(B252="","",VLOOKUP(AD252,Varsayımlar!$B:$Q,13,0))</f>
        <v/>
      </c>
      <c r="W252" s="2" t="str">
        <f>IF(B252="","",VLOOKUP(AD252,Varsayımlar!$B:$Q,14,0))</f>
        <v/>
      </c>
      <c r="AA252" s="2" t="str">
        <f>IF(B252="","",VLOOKUP(AD252,Varsayımlar!$B:$Q,15,0))</f>
        <v/>
      </c>
      <c r="AB252" s="2" t="str">
        <f>IF(B252="","",VLOOKUP(AD252,Varsayımlar!$B:$Q,16,0))</f>
        <v/>
      </c>
      <c r="AC252" s="2" t="str">
        <f>IF(B252="","",VLOOKUP(Sayfa2!AD252,Varsayımlar!B:S,18,0))</f>
        <v/>
      </c>
      <c r="AD252" s="2" t="str">
        <f t="shared" si="5"/>
        <v/>
      </c>
    </row>
    <row r="253" spans="2:30" x14ac:dyDescent="0.25">
      <c r="B253" s="6"/>
      <c r="C253" s="7" t="str">
        <f>IF(B253="","",VLOOKUP(AD253,Varsayımlar!$B:$Q,3,0))</f>
        <v/>
      </c>
      <c r="D253" s="7"/>
      <c r="H253" s="5" t="str">
        <f>IF(B253="","",VLOOKUP(AD253,Varsayımlar!$B:$Q,5,0))</f>
        <v/>
      </c>
      <c r="I253" s="5"/>
      <c r="J253" s="5" t="str">
        <f>IF(B253="","",VLOOKUP(AD253,Varsayımlar!$B:$Q,6,0))</f>
        <v/>
      </c>
      <c r="P253" s="5" t="str">
        <f>IF(B253="","",VLOOKUP(AD253,Varsayımlar!$B:$Q,7,0)*K253)</f>
        <v/>
      </c>
      <c r="Q253" s="5" t="str">
        <f>IF(B253="","",VLOOKUP(AD253,Varsayımlar!$B:$Q,8,0))</f>
        <v/>
      </c>
      <c r="R253" s="5" t="str">
        <f>IF(B253="","",VLOOKUP(AD253,Varsayımlar!$B:$Q,9,0))</f>
        <v/>
      </c>
      <c r="S253" s="5" t="str">
        <f>IF(B253="","",VLOOKUP(AD253,Varsayımlar!$B:$Q,10,0))</f>
        <v/>
      </c>
      <c r="T253" s="5" t="str">
        <f>IF(B253="","",VLOOKUP(AD253,Varsayımlar!$B:$Q,11,0))</f>
        <v/>
      </c>
      <c r="U253" s="5" t="str">
        <f>IF(B253="","",VLOOKUP(AD253,Varsayımlar!$B:$Q,12,0))</f>
        <v/>
      </c>
      <c r="V253" s="5" t="str">
        <f>IF(B253="","",VLOOKUP(AD253,Varsayımlar!$B:$Q,13,0))</f>
        <v/>
      </c>
      <c r="W253" s="5" t="str">
        <f>IF(B253="","",VLOOKUP(AD253,Varsayımlar!$B:$Q,14,0))</f>
        <v/>
      </c>
      <c r="AA253" s="5" t="str">
        <f>IF(B253="","",VLOOKUP(AD253,Varsayımlar!$B:$Q,15,0))</f>
        <v/>
      </c>
      <c r="AB253" s="5" t="str">
        <f>IF(B253="","",VLOOKUP(AD253,Varsayımlar!$B:$Q,16,0))</f>
        <v/>
      </c>
      <c r="AC253" s="5" t="str">
        <f>IF(B253="","",VLOOKUP(Sayfa2!AD253,Varsayımlar!B:S,18,0))</f>
        <v/>
      </c>
      <c r="AD253" s="5" t="str">
        <f t="shared" si="5"/>
        <v/>
      </c>
    </row>
    <row r="254" spans="2:30" x14ac:dyDescent="0.25">
      <c r="C254" s="3" t="str">
        <f>IF(B254="","",VLOOKUP(AD254,Varsayımlar!$B:$Q,3,0))</f>
        <v/>
      </c>
      <c r="H254" s="2" t="str">
        <f>IF(B254="","",VLOOKUP(AD254,Varsayımlar!$B:$Q,5,0))</f>
        <v/>
      </c>
      <c r="J254" s="2" t="str">
        <f>IF(B254="","",VLOOKUP(AD254,Varsayımlar!$B:$Q,6,0))</f>
        <v/>
      </c>
      <c r="P254" s="2" t="str">
        <f>IF(B254="","",VLOOKUP(AD254,Varsayımlar!$B:$Q,7,0)*K254)</f>
        <v/>
      </c>
      <c r="Q254" s="2" t="str">
        <f>IF(B254="","",VLOOKUP(AD254,Varsayımlar!$B:$Q,8,0))</f>
        <v/>
      </c>
      <c r="R254" s="2" t="str">
        <f>IF(B254="","",VLOOKUP(AD254,Varsayımlar!$B:$Q,9,0))</f>
        <v/>
      </c>
      <c r="S254" s="2" t="str">
        <f>IF(B254="","",VLOOKUP(AD254,Varsayımlar!$B:$Q,10,0))</f>
        <v/>
      </c>
      <c r="T254" s="2" t="str">
        <f>IF(B254="","",VLOOKUP(AD254,Varsayımlar!$B:$Q,11,0))</f>
        <v/>
      </c>
      <c r="U254" s="2" t="str">
        <f>IF(B254="","",VLOOKUP(AD254,Varsayımlar!$B:$Q,12,0))</f>
        <v/>
      </c>
      <c r="V254" s="2" t="str">
        <f>IF(B254="","",VLOOKUP(AD254,Varsayımlar!$B:$Q,13,0))</f>
        <v/>
      </c>
      <c r="W254" s="2" t="str">
        <f>IF(B254="","",VLOOKUP(AD254,Varsayımlar!$B:$Q,14,0))</f>
        <v/>
      </c>
      <c r="AA254" s="2" t="str">
        <f>IF(B254="","",VLOOKUP(AD254,Varsayımlar!$B:$Q,15,0))</f>
        <v/>
      </c>
      <c r="AB254" s="2" t="str">
        <f>IF(B254="","",VLOOKUP(AD254,Varsayımlar!$B:$Q,16,0))</f>
        <v/>
      </c>
      <c r="AC254" s="2" t="str">
        <f>IF(B254="","",VLOOKUP(Sayfa2!AD254,Varsayımlar!B:S,18,0))</f>
        <v/>
      </c>
      <c r="AD254" s="2" t="str">
        <f t="shared" si="5"/>
        <v/>
      </c>
    </row>
    <row r="255" spans="2:30" x14ac:dyDescent="0.25">
      <c r="B255" s="6"/>
      <c r="C255" s="7" t="str">
        <f>IF(B255="","",VLOOKUP(AD255,Varsayımlar!$B:$Q,3,0))</f>
        <v/>
      </c>
      <c r="D255" s="7"/>
      <c r="H255" s="5" t="str">
        <f>IF(B255="","",VLOOKUP(AD255,Varsayımlar!$B:$Q,5,0))</f>
        <v/>
      </c>
      <c r="I255" s="5"/>
      <c r="J255" s="5" t="str">
        <f>IF(B255="","",VLOOKUP(AD255,Varsayımlar!$B:$Q,6,0))</f>
        <v/>
      </c>
      <c r="P255" s="5" t="str">
        <f>IF(B255="","",VLOOKUP(AD255,Varsayımlar!$B:$Q,7,0)*K255)</f>
        <v/>
      </c>
      <c r="Q255" s="5" t="str">
        <f>IF(B255="","",VLOOKUP(AD255,Varsayımlar!$B:$Q,8,0))</f>
        <v/>
      </c>
      <c r="R255" s="5" t="str">
        <f>IF(B255="","",VLOOKUP(AD255,Varsayımlar!$B:$Q,9,0))</f>
        <v/>
      </c>
      <c r="S255" s="5" t="str">
        <f>IF(B255="","",VLOOKUP(AD255,Varsayımlar!$B:$Q,10,0))</f>
        <v/>
      </c>
      <c r="T255" s="5" t="str">
        <f>IF(B255="","",VLOOKUP(AD255,Varsayımlar!$B:$Q,11,0))</f>
        <v/>
      </c>
      <c r="U255" s="5" t="str">
        <f>IF(B255="","",VLOOKUP(AD255,Varsayımlar!$B:$Q,12,0))</f>
        <v/>
      </c>
      <c r="V255" s="5" t="str">
        <f>IF(B255="","",VLOOKUP(AD255,Varsayımlar!$B:$Q,13,0))</f>
        <v/>
      </c>
      <c r="W255" s="5" t="str">
        <f>IF(B255="","",VLOOKUP(AD255,Varsayımlar!$B:$Q,14,0))</f>
        <v/>
      </c>
      <c r="AA255" s="5" t="str">
        <f>IF(B255="","",VLOOKUP(AD255,Varsayımlar!$B:$Q,15,0))</f>
        <v/>
      </c>
      <c r="AB255" s="5" t="str">
        <f>IF(B255="","",VLOOKUP(AD255,Varsayımlar!$B:$Q,16,0))</f>
        <v/>
      </c>
      <c r="AC255" s="5" t="str">
        <f>IF(B255="","",VLOOKUP(Sayfa2!AD255,Varsayımlar!B:S,18,0))</f>
        <v/>
      </c>
      <c r="AD255" s="5" t="str">
        <f t="shared" si="5"/>
        <v/>
      </c>
    </row>
    <row r="256" spans="2:30" x14ac:dyDescent="0.25">
      <c r="C256" s="3" t="str">
        <f>IF(B256="","",VLOOKUP(AD256,Varsayımlar!$B:$Q,3,0))</f>
        <v/>
      </c>
      <c r="H256" s="2" t="str">
        <f>IF(B256="","",VLOOKUP(AD256,Varsayımlar!$B:$Q,5,0))</f>
        <v/>
      </c>
      <c r="J256" s="2" t="str">
        <f>IF(B256="","",VLOOKUP(AD256,Varsayımlar!$B:$Q,6,0))</f>
        <v/>
      </c>
      <c r="P256" s="2" t="str">
        <f>IF(B256="","",VLOOKUP(AD256,Varsayımlar!$B:$Q,7,0)*K256)</f>
        <v/>
      </c>
      <c r="Q256" s="2" t="str">
        <f>IF(B256="","",VLOOKUP(AD256,Varsayımlar!$B:$Q,8,0))</f>
        <v/>
      </c>
      <c r="R256" s="2" t="str">
        <f>IF(B256="","",VLOOKUP(AD256,Varsayımlar!$B:$Q,9,0))</f>
        <v/>
      </c>
      <c r="S256" s="2" t="str">
        <f>IF(B256="","",VLOOKUP(AD256,Varsayımlar!$B:$Q,10,0))</f>
        <v/>
      </c>
      <c r="T256" s="2" t="str">
        <f>IF(B256="","",VLOOKUP(AD256,Varsayımlar!$B:$Q,11,0))</f>
        <v/>
      </c>
      <c r="U256" s="2" t="str">
        <f>IF(B256="","",VLOOKUP(AD256,Varsayımlar!$B:$Q,12,0))</f>
        <v/>
      </c>
      <c r="V256" s="2" t="str">
        <f>IF(B256="","",VLOOKUP(AD256,Varsayımlar!$B:$Q,13,0))</f>
        <v/>
      </c>
      <c r="W256" s="2" t="str">
        <f>IF(B256="","",VLOOKUP(AD256,Varsayımlar!$B:$Q,14,0))</f>
        <v/>
      </c>
      <c r="AA256" s="2" t="str">
        <f>IF(B256="","",VLOOKUP(AD256,Varsayımlar!$B:$Q,15,0))</f>
        <v/>
      </c>
      <c r="AB256" s="2" t="str">
        <f>IF(B256="","",VLOOKUP(AD256,Varsayımlar!$B:$Q,16,0))</f>
        <v/>
      </c>
      <c r="AC256" s="2" t="str">
        <f>IF(B256="","",VLOOKUP(Sayfa2!AD256,Varsayımlar!B:S,18,0))</f>
        <v/>
      </c>
      <c r="AD256" s="2" t="str">
        <f t="shared" si="5"/>
        <v/>
      </c>
    </row>
    <row r="257" spans="2:30" x14ac:dyDescent="0.25">
      <c r="B257" s="6"/>
      <c r="C257" s="7" t="str">
        <f>IF(B257="","",VLOOKUP(AD257,Varsayımlar!$B:$Q,3,0))</f>
        <v/>
      </c>
      <c r="D257" s="7"/>
      <c r="H257" s="5" t="str">
        <f>IF(B257="","",VLOOKUP(AD257,Varsayımlar!$B:$Q,5,0))</f>
        <v/>
      </c>
      <c r="I257" s="5"/>
      <c r="J257" s="5" t="str">
        <f>IF(B257="","",VLOOKUP(AD257,Varsayımlar!$B:$Q,6,0))</f>
        <v/>
      </c>
      <c r="P257" s="5" t="str">
        <f>IF(B257="","",VLOOKUP(AD257,Varsayımlar!$B:$Q,7,0)*K257)</f>
        <v/>
      </c>
      <c r="Q257" s="5" t="str">
        <f>IF(B257="","",VLOOKUP(AD257,Varsayımlar!$B:$Q,8,0))</f>
        <v/>
      </c>
      <c r="R257" s="5" t="str">
        <f>IF(B257="","",VLOOKUP(AD257,Varsayımlar!$B:$Q,9,0))</f>
        <v/>
      </c>
      <c r="S257" s="5" t="str">
        <f>IF(B257="","",VLOOKUP(AD257,Varsayımlar!$B:$Q,10,0))</f>
        <v/>
      </c>
      <c r="T257" s="5" t="str">
        <f>IF(B257="","",VLOOKUP(AD257,Varsayımlar!$B:$Q,11,0))</f>
        <v/>
      </c>
      <c r="U257" s="5" t="str">
        <f>IF(B257="","",VLOOKUP(AD257,Varsayımlar!$B:$Q,12,0))</f>
        <v/>
      </c>
      <c r="V257" s="5" t="str">
        <f>IF(B257="","",VLOOKUP(AD257,Varsayımlar!$B:$Q,13,0))</f>
        <v/>
      </c>
      <c r="W257" s="5" t="str">
        <f>IF(B257="","",VLOOKUP(AD257,Varsayımlar!$B:$Q,14,0))</f>
        <v/>
      </c>
      <c r="AA257" s="5" t="str">
        <f>IF(B257="","",VLOOKUP(AD257,Varsayımlar!$B:$Q,15,0))</f>
        <v/>
      </c>
      <c r="AB257" s="5" t="str">
        <f>IF(B257="","",VLOOKUP(AD257,Varsayımlar!$B:$Q,16,0))</f>
        <v/>
      </c>
      <c r="AC257" s="5" t="str">
        <f>IF(B257="","",VLOOKUP(Sayfa2!AD257,Varsayımlar!B:S,18,0))</f>
        <v/>
      </c>
      <c r="AD257" s="5" t="str">
        <f t="shared" si="5"/>
        <v/>
      </c>
    </row>
    <row r="258" spans="2:30" x14ac:dyDescent="0.25">
      <c r="C258" s="3" t="str">
        <f>IF(B258="","",VLOOKUP(AD258,Varsayımlar!$B:$Q,3,0))</f>
        <v/>
      </c>
      <c r="H258" s="2" t="str">
        <f>IF(B258="","",VLOOKUP(AD258,Varsayımlar!$B:$Q,5,0))</f>
        <v/>
      </c>
      <c r="J258" s="2" t="str">
        <f>IF(B258="","",VLOOKUP(AD258,Varsayımlar!$B:$Q,6,0))</f>
        <v/>
      </c>
      <c r="P258" s="2" t="str">
        <f>IF(B258="","",VLOOKUP(AD258,Varsayımlar!$B:$Q,7,0)*K258)</f>
        <v/>
      </c>
      <c r="Q258" s="2" t="str">
        <f>IF(B258="","",VLOOKUP(AD258,Varsayımlar!$B:$Q,8,0))</f>
        <v/>
      </c>
      <c r="R258" s="2" t="str">
        <f>IF(B258="","",VLOOKUP(AD258,Varsayımlar!$B:$Q,9,0))</f>
        <v/>
      </c>
      <c r="S258" s="2" t="str">
        <f>IF(B258="","",VLOOKUP(AD258,Varsayımlar!$B:$Q,10,0))</f>
        <v/>
      </c>
      <c r="T258" s="2" t="str">
        <f>IF(B258="","",VLOOKUP(AD258,Varsayımlar!$B:$Q,11,0))</f>
        <v/>
      </c>
      <c r="U258" s="2" t="str">
        <f>IF(B258="","",VLOOKUP(AD258,Varsayımlar!$B:$Q,12,0))</f>
        <v/>
      </c>
      <c r="V258" s="2" t="str">
        <f>IF(B258="","",VLOOKUP(AD258,Varsayımlar!$B:$Q,13,0))</f>
        <v/>
      </c>
      <c r="W258" s="2" t="str">
        <f>IF(B258="","",VLOOKUP(AD258,Varsayımlar!$B:$Q,14,0))</f>
        <v/>
      </c>
      <c r="AA258" s="2" t="str">
        <f>IF(B258="","",VLOOKUP(AD258,Varsayımlar!$B:$Q,15,0))</f>
        <v/>
      </c>
      <c r="AB258" s="2" t="str">
        <f>IF(B258="","",VLOOKUP(AD258,Varsayımlar!$B:$Q,16,0))</f>
        <v/>
      </c>
      <c r="AC258" s="2" t="str">
        <f>IF(B258="","",VLOOKUP(Sayfa2!AD258,Varsayımlar!B:S,18,0))</f>
        <v/>
      </c>
      <c r="AD258" s="2" t="str">
        <f t="shared" si="5"/>
        <v/>
      </c>
    </row>
    <row r="259" spans="2:30" x14ac:dyDescent="0.25">
      <c r="B259" s="6"/>
      <c r="C259" s="7" t="str">
        <f>IF(B259="","",VLOOKUP(AD259,Varsayımlar!$B:$Q,3,0))</f>
        <v/>
      </c>
      <c r="D259" s="7"/>
      <c r="H259" s="5" t="str">
        <f>IF(B259="","",VLOOKUP(AD259,Varsayımlar!$B:$Q,5,0))</f>
        <v/>
      </c>
      <c r="I259" s="5"/>
      <c r="J259" s="5" t="str">
        <f>IF(B259="","",VLOOKUP(AD259,Varsayımlar!$B:$Q,6,0))</f>
        <v/>
      </c>
      <c r="P259" s="5" t="str">
        <f>IF(B259="","",VLOOKUP(AD259,Varsayımlar!$B:$Q,7,0)*K259)</f>
        <v/>
      </c>
      <c r="Q259" s="5" t="str">
        <f>IF(B259="","",VLOOKUP(AD259,Varsayımlar!$B:$Q,8,0))</f>
        <v/>
      </c>
      <c r="R259" s="5" t="str">
        <f>IF(B259="","",VLOOKUP(AD259,Varsayımlar!$B:$Q,9,0))</f>
        <v/>
      </c>
      <c r="S259" s="5" t="str">
        <f>IF(B259="","",VLOOKUP(AD259,Varsayımlar!$B:$Q,10,0))</f>
        <v/>
      </c>
      <c r="T259" s="5" t="str">
        <f>IF(B259="","",VLOOKUP(AD259,Varsayımlar!$B:$Q,11,0))</f>
        <v/>
      </c>
      <c r="U259" s="5" t="str">
        <f>IF(B259="","",VLOOKUP(AD259,Varsayımlar!$B:$Q,12,0))</f>
        <v/>
      </c>
      <c r="V259" s="5" t="str">
        <f>IF(B259="","",VLOOKUP(AD259,Varsayımlar!$B:$Q,13,0))</f>
        <v/>
      </c>
      <c r="W259" s="5" t="str">
        <f>IF(B259="","",VLOOKUP(AD259,Varsayımlar!$B:$Q,14,0))</f>
        <v/>
      </c>
      <c r="AA259" s="5" t="str">
        <f>IF(B259="","",VLOOKUP(AD259,Varsayımlar!$B:$Q,15,0))</f>
        <v/>
      </c>
      <c r="AB259" s="5" t="str">
        <f>IF(B259="","",VLOOKUP(AD259,Varsayımlar!$B:$Q,16,0))</f>
        <v/>
      </c>
      <c r="AC259" s="5" t="str">
        <f>IF(B259="","",VLOOKUP(Sayfa2!AD259,Varsayımlar!B:S,18,0))</f>
        <v/>
      </c>
      <c r="AD259" s="5" t="str">
        <f t="shared" si="5"/>
        <v/>
      </c>
    </row>
    <row r="260" spans="2:30" x14ac:dyDescent="0.25">
      <c r="C260" s="3" t="str">
        <f>IF(B260="","",VLOOKUP(AD260,Varsayımlar!$B:$Q,3,0))</f>
        <v/>
      </c>
      <c r="H260" s="2" t="str">
        <f>IF(B260="","",VLOOKUP(AD260,Varsayımlar!$B:$Q,5,0))</f>
        <v/>
      </c>
      <c r="J260" s="2" t="str">
        <f>IF(B260="","",VLOOKUP(AD260,Varsayımlar!$B:$Q,6,0))</f>
        <v/>
      </c>
      <c r="P260" s="2" t="str">
        <f>IF(B260="","",VLOOKUP(AD260,Varsayımlar!$B:$Q,7,0)*K260)</f>
        <v/>
      </c>
      <c r="Q260" s="2" t="str">
        <f>IF(B260="","",VLOOKUP(AD260,Varsayımlar!$B:$Q,8,0))</f>
        <v/>
      </c>
      <c r="R260" s="2" t="str">
        <f>IF(B260="","",VLOOKUP(AD260,Varsayımlar!$B:$Q,9,0))</f>
        <v/>
      </c>
      <c r="S260" s="2" t="str">
        <f>IF(B260="","",VLOOKUP(AD260,Varsayımlar!$B:$Q,10,0))</f>
        <v/>
      </c>
      <c r="T260" s="2" t="str">
        <f>IF(B260="","",VLOOKUP(AD260,Varsayımlar!$B:$Q,11,0))</f>
        <v/>
      </c>
      <c r="U260" s="2" t="str">
        <f>IF(B260="","",VLOOKUP(AD260,Varsayımlar!$B:$Q,12,0))</f>
        <v/>
      </c>
      <c r="V260" s="2" t="str">
        <f>IF(B260="","",VLOOKUP(AD260,Varsayımlar!$B:$Q,13,0))</f>
        <v/>
      </c>
      <c r="W260" s="2" t="str">
        <f>IF(B260="","",VLOOKUP(AD260,Varsayımlar!$B:$Q,14,0))</f>
        <v/>
      </c>
      <c r="AA260" s="2" t="str">
        <f>IF(B260="","",VLOOKUP(AD260,Varsayımlar!$B:$Q,15,0))</f>
        <v/>
      </c>
      <c r="AB260" s="2" t="str">
        <f>IF(B260="","",VLOOKUP(AD260,Varsayımlar!$B:$Q,16,0))</f>
        <v/>
      </c>
      <c r="AC260" s="2" t="str">
        <f>IF(B260="","",VLOOKUP(Sayfa2!AD260,Varsayımlar!B:S,18,0))</f>
        <v/>
      </c>
      <c r="AD260" s="2" t="str">
        <f t="shared" si="5"/>
        <v/>
      </c>
    </row>
    <row r="261" spans="2:30" x14ac:dyDescent="0.25">
      <c r="B261" s="6"/>
      <c r="C261" s="7" t="str">
        <f>IF(B261="","",VLOOKUP(AD261,Varsayımlar!$B:$Q,3,0))</f>
        <v/>
      </c>
      <c r="D261" s="7"/>
      <c r="H261" s="5" t="str">
        <f>IF(B261="","",VLOOKUP(AD261,Varsayımlar!$B:$Q,5,0))</f>
        <v/>
      </c>
      <c r="I261" s="5"/>
      <c r="J261" s="5" t="str">
        <f>IF(B261="","",VLOOKUP(AD261,Varsayımlar!$B:$Q,6,0))</f>
        <v/>
      </c>
      <c r="P261" s="5" t="str">
        <f>IF(B261="","",VLOOKUP(AD261,Varsayımlar!$B:$Q,7,0)*K261)</f>
        <v/>
      </c>
      <c r="Q261" s="5" t="str">
        <f>IF(B261="","",VLOOKUP(AD261,Varsayımlar!$B:$Q,8,0))</f>
        <v/>
      </c>
      <c r="R261" s="5" t="str">
        <f>IF(B261="","",VLOOKUP(AD261,Varsayımlar!$B:$Q,9,0))</f>
        <v/>
      </c>
      <c r="S261" s="5" t="str">
        <f>IF(B261="","",VLOOKUP(AD261,Varsayımlar!$B:$Q,10,0))</f>
        <v/>
      </c>
      <c r="T261" s="5" t="str">
        <f>IF(B261="","",VLOOKUP(AD261,Varsayımlar!$B:$Q,11,0))</f>
        <v/>
      </c>
      <c r="U261" s="5" t="str">
        <f>IF(B261="","",VLOOKUP(AD261,Varsayımlar!$B:$Q,12,0))</f>
        <v/>
      </c>
      <c r="V261" s="5" t="str">
        <f>IF(B261="","",VLOOKUP(AD261,Varsayımlar!$B:$Q,13,0))</f>
        <v/>
      </c>
      <c r="W261" s="5" t="str">
        <f>IF(B261="","",VLOOKUP(AD261,Varsayımlar!$B:$Q,14,0))</f>
        <v/>
      </c>
      <c r="AA261" s="5" t="str">
        <f>IF(B261="","",VLOOKUP(AD261,Varsayımlar!$B:$Q,15,0))</f>
        <v/>
      </c>
      <c r="AB261" s="5" t="str">
        <f>IF(B261="","",VLOOKUP(AD261,Varsayımlar!$B:$Q,16,0))</f>
        <v/>
      </c>
      <c r="AC261" s="5" t="str">
        <f>IF(B261="","",VLOOKUP(Sayfa2!AD261,Varsayımlar!B:S,18,0))</f>
        <v/>
      </c>
      <c r="AD261" s="5" t="str">
        <f t="shared" si="5"/>
        <v/>
      </c>
    </row>
    <row r="262" spans="2:30" x14ac:dyDescent="0.25">
      <c r="C262" s="3" t="str">
        <f>IF(B262="","",VLOOKUP(AD262,Varsayımlar!$B:$Q,3,0))</f>
        <v/>
      </c>
      <c r="H262" s="2" t="str">
        <f>IF(B262="","",VLOOKUP(AD262,Varsayımlar!$B:$Q,5,0))</f>
        <v/>
      </c>
      <c r="J262" s="2" t="str">
        <f>IF(B262="","",VLOOKUP(AD262,Varsayımlar!$B:$Q,6,0))</f>
        <v/>
      </c>
      <c r="P262" s="2" t="str">
        <f>IF(B262="","",VLOOKUP(AD262,Varsayımlar!$B:$Q,7,0)*K262)</f>
        <v/>
      </c>
      <c r="Q262" s="2" t="str">
        <f>IF(B262="","",VLOOKUP(AD262,Varsayımlar!$B:$Q,8,0))</f>
        <v/>
      </c>
      <c r="R262" s="2" t="str">
        <f>IF(B262="","",VLOOKUP(AD262,Varsayımlar!$B:$Q,9,0))</f>
        <v/>
      </c>
      <c r="S262" s="2" t="str">
        <f>IF(B262="","",VLOOKUP(AD262,Varsayımlar!$B:$Q,10,0))</f>
        <v/>
      </c>
      <c r="T262" s="2" t="str">
        <f>IF(B262="","",VLOOKUP(AD262,Varsayımlar!$B:$Q,11,0))</f>
        <v/>
      </c>
      <c r="U262" s="2" t="str">
        <f>IF(B262="","",VLOOKUP(AD262,Varsayımlar!$B:$Q,12,0))</f>
        <v/>
      </c>
      <c r="V262" s="2" t="str">
        <f>IF(B262="","",VLOOKUP(AD262,Varsayımlar!$B:$Q,13,0))</f>
        <v/>
      </c>
      <c r="W262" s="2" t="str">
        <f>IF(B262="","",VLOOKUP(AD262,Varsayımlar!$B:$Q,14,0))</f>
        <v/>
      </c>
      <c r="AA262" s="2" t="str">
        <f>IF(B262="","",VLOOKUP(AD262,Varsayımlar!$B:$Q,15,0))</f>
        <v/>
      </c>
      <c r="AB262" s="2" t="str">
        <f>IF(B262="","",VLOOKUP(AD262,Varsayımlar!$B:$Q,16,0))</f>
        <v/>
      </c>
      <c r="AC262" s="2" t="str">
        <f>IF(B262="","",VLOOKUP(Sayfa2!AD262,Varsayımlar!B:S,18,0))</f>
        <v/>
      </c>
      <c r="AD262" s="2" t="str">
        <f t="shared" si="5"/>
        <v/>
      </c>
    </row>
    <row r="263" spans="2:30" x14ac:dyDescent="0.25">
      <c r="B263" s="6"/>
      <c r="C263" s="7" t="str">
        <f>IF(B263="","",VLOOKUP(AD263,Varsayımlar!$B:$Q,3,0))</f>
        <v/>
      </c>
      <c r="D263" s="7"/>
      <c r="H263" s="5" t="str">
        <f>IF(B263="","",VLOOKUP(AD263,Varsayımlar!$B:$Q,5,0))</f>
        <v/>
      </c>
      <c r="I263" s="5"/>
      <c r="J263" s="5" t="str">
        <f>IF(B263="","",VLOOKUP(AD263,Varsayımlar!$B:$Q,6,0))</f>
        <v/>
      </c>
      <c r="P263" s="5" t="str">
        <f>IF(B263="","",VLOOKUP(AD263,Varsayımlar!$B:$Q,7,0)*K263)</f>
        <v/>
      </c>
      <c r="Q263" s="5" t="str">
        <f>IF(B263="","",VLOOKUP(AD263,Varsayımlar!$B:$Q,8,0))</f>
        <v/>
      </c>
      <c r="R263" s="5" t="str">
        <f>IF(B263="","",VLOOKUP(AD263,Varsayımlar!$B:$Q,9,0))</f>
        <v/>
      </c>
      <c r="S263" s="5" t="str">
        <f>IF(B263="","",VLOOKUP(AD263,Varsayımlar!$B:$Q,10,0))</f>
        <v/>
      </c>
      <c r="T263" s="5" t="str">
        <f>IF(B263="","",VLOOKUP(AD263,Varsayımlar!$B:$Q,11,0))</f>
        <v/>
      </c>
      <c r="U263" s="5" t="str">
        <f>IF(B263="","",VLOOKUP(AD263,Varsayımlar!$B:$Q,12,0))</f>
        <v/>
      </c>
      <c r="V263" s="5" t="str">
        <f>IF(B263="","",VLOOKUP(AD263,Varsayımlar!$B:$Q,13,0))</f>
        <v/>
      </c>
      <c r="W263" s="5" t="str">
        <f>IF(B263="","",VLOOKUP(AD263,Varsayımlar!$B:$Q,14,0))</f>
        <v/>
      </c>
      <c r="AA263" s="5" t="str">
        <f>IF(B263="","",VLOOKUP(AD263,Varsayımlar!$B:$Q,15,0))</f>
        <v/>
      </c>
      <c r="AB263" s="5" t="str">
        <f>IF(B263="","",VLOOKUP(AD263,Varsayımlar!$B:$Q,16,0))</f>
        <v/>
      </c>
      <c r="AC263" s="5" t="str">
        <f>IF(B263="","",VLOOKUP(Sayfa2!AD263,Varsayımlar!B:S,18,0))</f>
        <v/>
      </c>
      <c r="AD263" s="5" t="str">
        <f t="shared" si="5"/>
        <v/>
      </c>
    </row>
    <row r="264" spans="2:30" x14ac:dyDescent="0.25">
      <c r="C264" s="3" t="str">
        <f>IF(B264="","",VLOOKUP(AD264,Varsayımlar!$B:$Q,3,0))</f>
        <v/>
      </c>
      <c r="H264" s="2" t="str">
        <f>IF(B264="","",VLOOKUP(AD264,Varsayımlar!$B:$Q,5,0))</f>
        <v/>
      </c>
      <c r="J264" s="2" t="str">
        <f>IF(B264="","",VLOOKUP(AD264,Varsayımlar!$B:$Q,6,0))</f>
        <v/>
      </c>
      <c r="P264" s="2" t="str">
        <f>IF(B264="","",VLOOKUP(AD264,Varsayımlar!$B:$Q,7,0)*K264)</f>
        <v/>
      </c>
      <c r="Q264" s="2" t="str">
        <f>IF(B264="","",VLOOKUP(AD264,Varsayımlar!$B:$Q,8,0))</f>
        <v/>
      </c>
      <c r="R264" s="2" t="str">
        <f>IF(B264="","",VLOOKUP(AD264,Varsayımlar!$B:$Q,9,0))</f>
        <v/>
      </c>
      <c r="S264" s="2" t="str">
        <f>IF(B264="","",VLOOKUP(AD264,Varsayımlar!$B:$Q,10,0))</f>
        <v/>
      </c>
      <c r="T264" s="2" t="str">
        <f>IF(B264="","",VLOOKUP(AD264,Varsayımlar!$B:$Q,11,0))</f>
        <v/>
      </c>
      <c r="U264" s="2" t="str">
        <f>IF(B264="","",VLOOKUP(AD264,Varsayımlar!$B:$Q,12,0))</f>
        <v/>
      </c>
      <c r="V264" s="2" t="str">
        <f>IF(B264="","",VLOOKUP(AD264,Varsayımlar!$B:$Q,13,0))</f>
        <v/>
      </c>
      <c r="W264" s="2" t="str">
        <f>IF(B264="","",VLOOKUP(AD264,Varsayımlar!$B:$Q,14,0))</f>
        <v/>
      </c>
      <c r="AA264" s="2" t="str">
        <f>IF(B264="","",VLOOKUP(AD264,Varsayımlar!$B:$Q,15,0))</f>
        <v/>
      </c>
      <c r="AB264" s="2" t="str">
        <f>IF(B264="","",VLOOKUP(AD264,Varsayımlar!$B:$Q,16,0))</f>
        <v/>
      </c>
      <c r="AC264" s="2" t="str">
        <f>IF(B264="","",VLOOKUP(Sayfa2!AD264,Varsayımlar!B:S,18,0))</f>
        <v/>
      </c>
      <c r="AD264" s="2" t="str">
        <f t="shared" ref="AD264:AD327" si="6">IF(B264="","",CONCATENATE(B264,E264))</f>
        <v/>
      </c>
    </row>
    <row r="265" spans="2:30" x14ac:dyDescent="0.25">
      <c r="B265" s="6"/>
      <c r="C265" s="7" t="str">
        <f>IF(B265="","",VLOOKUP(AD265,Varsayımlar!$B:$Q,3,0))</f>
        <v/>
      </c>
      <c r="D265" s="7"/>
      <c r="H265" s="5" t="str">
        <f>IF(B265="","",VLOOKUP(AD265,Varsayımlar!$B:$Q,5,0))</f>
        <v/>
      </c>
      <c r="I265" s="5"/>
      <c r="J265" s="5" t="str">
        <f>IF(B265="","",VLOOKUP(AD265,Varsayımlar!$B:$Q,6,0))</f>
        <v/>
      </c>
      <c r="P265" s="5" t="str">
        <f>IF(B265="","",VLOOKUP(AD265,Varsayımlar!$B:$Q,7,0)*K265)</f>
        <v/>
      </c>
      <c r="Q265" s="5" t="str">
        <f>IF(B265="","",VLOOKUP(AD265,Varsayımlar!$B:$Q,8,0))</f>
        <v/>
      </c>
      <c r="R265" s="5" t="str">
        <f>IF(B265="","",VLOOKUP(AD265,Varsayımlar!$B:$Q,9,0))</f>
        <v/>
      </c>
      <c r="S265" s="5" t="str">
        <f>IF(B265="","",VLOOKUP(AD265,Varsayımlar!$B:$Q,10,0))</f>
        <v/>
      </c>
      <c r="T265" s="5" t="str">
        <f>IF(B265="","",VLOOKUP(AD265,Varsayımlar!$B:$Q,11,0))</f>
        <v/>
      </c>
      <c r="U265" s="5" t="str">
        <f>IF(B265="","",VLOOKUP(AD265,Varsayımlar!$B:$Q,12,0))</f>
        <v/>
      </c>
      <c r="V265" s="5" t="str">
        <f>IF(B265="","",VLOOKUP(AD265,Varsayımlar!$B:$Q,13,0))</f>
        <v/>
      </c>
      <c r="W265" s="5" t="str">
        <f>IF(B265="","",VLOOKUP(AD265,Varsayımlar!$B:$Q,14,0))</f>
        <v/>
      </c>
      <c r="AA265" s="5" t="str">
        <f>IF(B265="","",VLOOKUP(AD265,Varsayımlar!$B:$Q,15,0))</f>
        <v/>
      </c>
      <c r="AB265" s="5" t="str">
        <f>IF(B265="","",VLOOKUP(AD265,Varsayımlar!$B:$Q,16,0))</f>
        <v/>
      </c>
      <c r="AC265" s="5" t="str">
        <f>IF(B265="","",VLOOKUP(Sayfa2!AD265,Varsayımlar!B:S,18,0))</f>
        <v/>
      </c>
      <c r="AD265" s="5" t="str">
        <f t="shared" si="6"/>
        <v/>
      </c>
    </row>
    <row r="266" spans="2:30" x14ac:dyDescent="0.25">
      <c r="C266" s="3" t="str">
        <f>IF(B266="","",VLOOKUP(AD266,Varsayımlar!$B:$Q,3,0))</f>
        <v/>
      </c>
      <c r="H266" s="2" t="str">
        <f>IF(B266="","",VLOOKUP(AD266,Varsayımlar!$B:$Q,5,0))</f>
        <v/>
      </c>
      <c r="J266" s="2" t="str">
        <f>IF(B266="","",VLOOKUP(AD266,Varsayımlar!$B:$Q,6,0))</f>
        <v/>
      </c>
      <c r="P266" s="2" t="str">
        <f>IF(B266="","",VLOOKUP(AD266,Varsayımlar!$B:$Q,7,0)*K266)</f>
        <v/>
      </c>
      <c r="Q266" s="2" t="str">
        <f>IF(B266="","",VLOOKUP(AD266,Varsayımlar!$B:$Q,8,0))</f>
        <v/>
      </c>
      <c r="R266" s="2" t="str">
        <f>IF(B266="","",VLOOKUP(AD266,Varsayımlar!$B:$Q,9,0))</f>
        <v/>
      </c>
      <c r="S266" s="2" t="str">
        <f>IF(B266="","",VLOOKUP(AD266,Varsayımlar!$B:$Q,10,0))</f>
        <v/>
      </c>
      <c r="T266" s="2" t="str">
        <f>IF(B266="","",VLOOKUP(AD266,Varsayımlar!$B:$Q,11,0))</f>
        <v/>
      </c>
      <c r="U266" s="2" t="str">
        <f>IF(B266="","",VLOOKUP(AD266,Varsayımlar!$B:$Q,12,0))</f>
        <v/>
      </c>
      <c r="V266" s="2" t="str">
        <f>IF(B266="","",VLOOKUP(AD266,Varsayımlar!$B:$Q,13,0))</f>
        <v/>
      </c>
      <c r="W266" s="2" t="str">
        <f>IF(B266="","",VLOOKUP(AD266,Varsayımlar!$B:$Q,14,0))</f>
        <v/>
      </c>
      <c r="AA266" s="2" t="str">
        <f>IF(B266="","",VLOOKUP(AD266,Varsayımlar!$B:$Q,15,0))</f>
        <v/>
      </c>
      <c r="AB266" s="2" t="str">
        <f>IF(B266="","",VLOOKUP(AD266,Varsayımlar!$B:$Q,16,0))</f>
        <v/>
      </c>
      <c r="AC266" s="2" t="str">
        <f>IF(B266="","",VLOOKUP(Sayfa2!AD266,Varsayımlar!B:S,18,0))</f>
        <v/>
      </c>
      <c r="AD266" s="2" t="str">
        <f t="shared" si="6"/>
        <v/>
      </c>
    </row>
    <row r="267" spans="2:30" x14ac:dyDescent="0.25">
      <c r="B267" s="6"/>
      <c r="C267" s="7" t="str">
        <f>IF(B267="","",VLOOKUP(AD267,Varsayımlar!$B:$Q,3,0))</f>
        <v/>
      </c>
      <c r="D267" s="7"/>
      <c r="H267" s="5" t="str">
        <f>IF(B267="","",VLOOKUP(AD267,Varsayımlar!$B:$Q,5,0))</f>
        <v/>
      </c>
      <c r="I267" s="5"/>
      <c r="J267" s="5" t="str">
        <f>IF(B267="","",VLOOKUP(AD267,Varsayımlar!$B:$Q,6,0))</f>
        <v/>
      </c>
      <c r="P267" s="5" t="str">
        <f>IF(B267="","",VLOOKUP(AD267,Varsayımlar!$B:$Q,7,0)*K267)</f>
        <v/>
      </c>
      <c r="Q267" s="5" t="str">
        <f>IF(B267="","",VLOOKUP(AD267,Varsayımlar!$B:$Q,8,0))</f>
        <v/>
      </c>
      <c r="R267" s="5" t="str">
        <f>IF(B267="","",VLOOKUP(AD267,Varsayımlar!$B:$Q,9,0))</f>
        <v/>
      </c>
      <c r="S267" s="5" t="str">
        <f>IF(B267="","",VLOOKUP(AD267,Varsayımlar!$B:$Q,10,0))</f>
        <v/>
      </c>
      <c r="T267" s="5" t="str">
        <f>IF(B267="","",VLOOKUP(AD267,Varsayımlar!$B:$Q,11,0))</f>
        <v/>
      </c>
      <c r="U267" s="5" t="str">
        <f>IF(B267="","",VLOOKUP(AD267,Varsayımlar!$B:$Q,12,0))</f>
        <v/>
      </c>
      <c r="V267" s="5" t="str">
        <f>IF(B267="","",VLOOKUP(AD267,Varsayımlar!$B:$Q,13,0))</f>
        <v/>
      </c>
      <c r="W267" s="5" t="str">
        <f>IF(B267="","",VLOOKUP(AD267,Varsayımlar!$B:$Q,14,0))</f>
        <v/>
      </c>
      <c r="AA267" s="5" t="str">
        <f>IF(B267="","",VLOOKUP(AD267,Varsayımlar!$B:$Q,15,0))</f>
        <v/>
      </c>
      <c r="AB267" s="5" t="str">
        <f>IF(B267="","",VLOOKUP(AD267,Varsayımlar!$B:$Q,16,0))</f>
        <v/>
      </c>
      <c r="AC267" s="5" t="str">
        <f>IF(B267="","",VLOOKUP(Sayfa2!AD267,Varsayımlar!B:S,18,0))</f>
        <v/>
      </c>
      <c r="AD267" s="5" t="str">
        <f t="shared" si="6"/>
        <v/>
      </c>
    </row>
    <row r="268" spans="2:30" x14ac:dyDescent="0.25">
      <c r="C268" s="3" t="str">
        <f>IF(B268="","",VLOOKUP(AD268,Varsayımlar!$B:$Q,3,0))</f>
        <v/>
      </c>
      <c r="H268" s="2" t="str">
        <f>IF(B268="","",VLOOKUP(AD268,Varsayımlar!$B:$Q,5,0))</f>
        <v/>
      </c>
      <c r="J268" s="2" t="str">
        <f>IF(B268="","",VLOOKUP(AD268,Varsayımlar!$B:$Q,6,0))</f>
        <v/>
      </c>
      <c r="P268" s="2" t="str">
        <f>IF(B268="","",VLOOKUP(AD268,Varsayımlar!$B:$Q,7,0)*K268)</f>
        <v/>
      </c>
      <c r="Q268" s="2" t="str">
        <f>IF(B268="","",VLOOKUP(AD268,Varsayımlar!$B:$Q,8,0))</f>
        <v/>
      </c>
      <c r="R268" s="2" t="str">
        <f>IF(B268="","",VLOOKUP(AD268,Varsayımlar!$B:$Q,9,0))</f>
        <v/>
      </c>
      <c r="S268" s="2" t="str">
        <f>IF(B268="","",VLOOKUP(AD268,Varsayımlar!$B:$Q,10,0))</f>
        <v/>
      </c>
      <c r="T268" s="2" t="str">
        <f>IF(B268="","",VLOOKUP(AD268,Varsayımlar!$B:$Q,11,0))</f>
        <v/>
      </c>
      <c r="U268" s="2" t="str">
        <f>IF(B268="","",VLOOKUP(AD268,Varsayımlar!$B:$Q,12,0))</f>
        <v/>
      </c>
      <c r="V268" s="2" t="str">
        <f>IF(B268="","",VLOOKUP(AD268,Varsayımlar!$B:$Q,13,0))</f>
        <v/>
      </c>
      <c r="W268" s="2" t="str">
        <f>IF(B268="","",VLOOKUP(AD268,Varsayımlar!$B:$Q,14,0))</f>
        <v/>
      </c>
      <c r="AA268" s="2" t="str">
        <f>IF(B268="","",VLOOKUP(AD268,Varsayımlar!$B:$Q,15,0))</f>
        <v/>
      </c>
      <c r="AB268" s="2" t="str">
        <f>IF(B268="","",VLOOKUP(AD268,Varsayımlar!$B:$Q,16,0))</f>
        <v/>
      </c>
      <c r="AC268" s="2" t="str">
        <f>IF(B268="","",VLOOKUP(Sayfa2!AD268,Varsayımlar!B:S,18,0))</f>
        <v/>
      </c>
      <c r="AD268" s="2" t="str">
        <f t="shared" si="6"/>
        <v/>
      </c>
    </row>
    <row r="269" spans="2:30" x14ac:dyDescent="0.25">
      <c r="B269" s="6"/>
      <c r="C269" s="7" t="str">
        <f>IF(B269="","",VLOOKUP(AD269,Varsayımlar!$B:$Q,3,0))</f>
        <v/>
      </c>
      <c r="D269" s="7"/>
      <c r="H269" s="5" t="str">
        <f>IF(B269="","",VLOOKUP(AD269,Varsayımlar!$B:$Q,5,0))</f>
        <v/>
      </c>
      <c r="I269" s="5"/>
      <c r="J269" s="5" t="str">
        <f>IF(B269="","",VLOOKUP(AD269,Varsayımlar!$B:$Q,6,0))</f>
        <v/>
      </c>
      <c r="P269" s="5" t="str">
        <f>IF(B269="","",VLOOKUP(AD269,Varsayımlar!$B:$Q,7,0)*K269)</f>
        <v/>
      </c>
      <c r="Q269" s="5" t="str">
        <f>IF(B269="","",VLOOKUP(AD269,Varsayımlar!$B:$Q,8,0))</f>
        <v/>
      </c>
      <c r="R269" s="5" t="str">
        <f>IF(B269="","",VLOOKUP(AD269,Varsayımlar!$B:$Q,9,0))</f>
        <v/>
      </c>
      <c r="S269" s="5" t="str">
        <f>IF(B269="","",VLOOKUP(AD269,Varsayımlar!$B:$Q,10,0))</f>
        <v/>
      </c>
      <c r="T269" s="5" t="str">
        <f>IF(B269="","",VLOOKUP(AD269,Varsayımlar!$B:$Q,11,0))</f>
        <v/>
      </c>
      <c r="U269" s="5" t="str">
        <f>IF(B269="","",VLOOKUP(AD269,Varsayımlar!$B:$Q,12,0))</f>
        <v/>
      </c>
      <c r="V269" s="5" t="str">
        <f>IF(B269="","",VLOOKUP(AD269,Varsayımlar!$B:$Q,13,0))</f>
        <v/>
      </c>
      <c r="W269" s="5" t="str">
        <f>IF(B269="","",VLOOKUP(AD269,Varsayımlar!$B:$Q,14,0))</f>
        <v/>
      </c>
      <c r="AA269" s="5" t="str">
        <f>IF(B269="","",VLOOKUP(AD269,Varsayımlar!$B:$Q,15,0))</f>
        <v/>
      </c>
      <c r="AB269" s="5" t="str">
        <f>IF(B269="","",VLOOKUP(AD269,Varsayımlar!$B:$Q,16,0))</f>
        <v/>
      </c>
      <c r="AC269" s="5" t="str">
        <f>IF(B269="","",VLOOKUP(Sayfa2!AD269,Varsayımlar!B:S,18,0))</f>
        <v/>
      </c>
      <c r="AD269" s="5" t="str">
        <f t="shared" si="6"/>
        <v/>
      </c>
    </row>
    <row r="270" spans="2:30" x14ac:dyDescent="0.25">
      <c r="C270" s="3" t="str">
        <f>IF(B270="","",VLOOKUP(AD270,Varsayımlar!$B:$Q,3,0))</f>
        <v/>
      </c>
      <c r="H270" s="2" t="str">
        <f>IF(B270="","",VLOOKUP(AD270,Varsayımlar!$B:$Q,5,0))</f>
        <v/>
      </c>
      <c r="J270" s="2" t="str">
        <f>IF(B270="","",VLOOKUP(AD270,Varsayımlar!$B:$Q,6,0))</f>
        <v/>
      </c>
      <c r="P270" s="2" t="str">
        <f>IF(B270="","",VLOOKUP(AD270,Varsayımlar!$B:$Q,7,0)*K270)</f>
        <v/>
      </c>
      <c r="Q270" s="2" t="str">
        <f>IF(B270="","",VLOOKUP(AD270,Varsayımlar!$B:$Q,8,0))</f>
        <v/>
      </c>
      <c r="R270" s="2" t="str">
        <f>IF(B270="","",VLOOKUP(AD270,Varsayımlar!$B:$Q,9,0))</f>
        <v/>
      </c>
      <c r="S270" s="2" t="str">
        <f>IF(B270="","",VLOOKUP(AD270,Varsayımlar!$B:$Q,10,0))</f>
        <v/>
      </c>
      <c r="T270" s="2" t="str">
        <f>IF(B270="","",VLOOKUP(AD270,Varsayımlar!$B:$Q,11,0))</f>
        <v/>
      </c>
      <c r="U270" s="2" t="str">
        <f>IF(B270="","",VLOOKUP(AD270,Varsayımlar!$B:$Q,12,0))</f>
        <v/>
      </c>
      <c r="V270" s="2" t="str">
        <f>IF(B270="","",VLOOKUP(AD270,Varsayımlar!$B:$Q,13,0))</f>
        <v/>
      </c>
      <c r="W270" s="2" t="str">
        <f>IF(B270="","",VLOOKUP(AD270,Varsayımlar!$B:$Q,14,0))</f>
        <v/>
      </c>
      <c r="AA270" s="2" t="str">
        <f>IF(B270="","",VLOOKUP(AD270,Varsayımlar!$B:$Q,15,0))</f>
        <v/>
      </c>
      <c r="AB270" s="2" t="str">
        <f>IF(B270="","",VLOOKUP(AD270,Varsayımlar!$B:$Q,16,0))</f>
        <v/>
      </c>
      <c r="AC270" s="2" t="str">
        <f>IF(B270="","",VLOOKUP(Sayfa2!AD270,Varsayımlar!B:S,18,0))</f>
        <v/>
      </c>
      <c r="AD270" s="2" t="str">
        <f t="shared" si="6"/>
        <v/>
      </c>
    </row>
    <row r="271" spans="2:30" x14ac:dyDescent="0.25">
      <c r="B271" s="6"/>
      <c r="C271" s="7" t="str">
        <f>IF(B271="","",VLOOKUP(AD271,Varsayımlar!$B:$Q,3,0))</f>
        <v/>
      </c>
      <c r="D271" s="7"/>
      <c r="H271" s="5" t="str">
        <f>IF(B271="","",VLOOKUP(AD271,Varsayımlar!$B:$Q,5,0))</f>
        <v/>
      </c>
      <c r="I271" s="5"/>
      <c r="J271" s="5" t="str">
        <f>IF(B271="","",VLOOKUP(AD271,Varsayımlar!$B:$Q,6,0))</f>
        <v/>
      </c>
      <c r="P271" s="5" t="str">
        <f>IF(B271="","",VLOOKUP(AD271,Varsayımlar!$B:$Q,7,0)*K271)</f>
        <v/>
      </c>
      <c r="Q271" s="5" t="str">
        <f>IF(B271="","",VLOOKUP(AD271,Varsayımlar!$B:$Q,8,0))</f>
        <v/>
      </c>
      <c r="R271" s="5" t="str">
        <f>IF(B271="","",VLOOKUP(AD271,Varsayımlar!$B:$Q,9,0))</f>
        <v/>
      </c>
      <c r="S271" s="5" t="str">
        <f>IF(B271="","",VLOOKUP(AD271,Varsayımlar!$B:$Q,10,0))</f>
        <v/>
      </c>
      <c r="T271" s="5" t="str">
        <f>IF(B271="","",VLOOKUP(AD271,Varsayımlar!$B:$Q,11,0))</f>
        <v/>
      </c>
      <c r="U271" s="5" t="str">
        <f>IF(B271="","",VLOOKUP(AD271,Varsayımlar!$B:$Q,12,0))</f>
        <v/>
      </c>
      <c r="V271" s="5" t="str">
        <f>IF(B271="","",VLOOKUP(AD271,Varsayımlar!$B:$Q,13,0))</f>
        <v/>
      </c>
      <c r="W271" s="5" t="str">
        <f>IF(B271="","",VLOOKUP(AD271,Varsayımlar!$B:$Q,14,0))</f>
        <v/>
      </c>
      <c r="AA271" s="5" t="str">
        <f>IF(B271="","",VLOOKUP(AD271,Varsayımlar!$B:$Q,15,0))</f>
        <v/>
      </c>
      <c r="AB271" s="5" t="str">
        <f>IF(B271="","",VLOOKUP(AD271,Varsayımlar!$B:$Q,16,0))</f>
        <v/>
      </c>
      <c r="AC271" s="5" t="str">
        <f>IF(B271="","",VLOOKUP(Sayfa2!AD271,Varsayımlar!B:S,18,0))</f>
        <v/>
      </c>
      <c r="AD271" s="5" t="str">
        <f t="shared" si="6"/>
        <v/>
      </c>
    </row>
    <row r="272" spans="2:30" x14ac:dyDescent="0.25">
      <c r="C272" s="3" t="str">
        <f>IF(B272="","",VLOOKUP(AD272,Varsayımlar!$B:$Q,3,0))</f>
        <v/>
      </c>
      <c r="H272" s="2" t="str">
        <f>IF(B272="","",VLOOKUP(AD272,Varsayımlar!$B:$Q,5,0))</f>
        <v/>
      </c>
      <c r="J272" s="2" t="str">
        <f>IF(B272="","",VLOOKUP(AD272,Varsayımlar!$B:$Q,6,0))</f>
        <v/>
      </c>
      <c r="P272" s="2" t="str">
        <f>IF(B272="","",VLOOKUP(AD272,Varsayımlar!$B:$Q,7,0)*K272)</f>
        <v/>
      </c>
      <c r="Q272" s="2" t="str">
        <f>IF(B272="","",VLOOKUP(AD272,Varsayımlar!$B:$Q,8,0))</f>
        <v/>
      </c>
      <c r="R272" s="2" t="str">
        <f>IF(B272="","",VLOOKUP(AD272,Varsayımlar!$B:$Q,9,0))</f>
        <v/>
      </c>
      <c r="S272" s="2" t="str">
        <f>IF(B272="","",VLOOKUP(AD272,Varsayımlar!$B:$Q,10,0))</f>
        <v/>
      </c>
      <c r="T272" s="2" t="str">
        <f>IF(B272="","",VLOOKUP(AD272,Varsayımlar!$B:$Q,11,0))</f>
        <v/>
      </c>
      <c r="U272" s="2" t="str">
        <f>IF(B272="","",VLOOKUP(AD272,Varsayımlar!$B:$Q,12,0))</f>
        <v/>
      </c>
      <c r="V272" s="2" t="str">
        <f>IF(B272="","",VLOOKUP(AD272,Varsayımlar!$B:$Q,13,0))</f>
        <v/>
      </c>
      <c r="W272" s="2" t="str">
        <f>IF(B272="","",VLOOKUP(AD272,Varsayımlar!$B:$Q,14,0))</f>
        <v/>
      </c>
      <c r="AA272" s="2" t="str">
        <f>IF(B272="","",VLOOKUP(AD272,Varsayımlar!$B:$Q,15,0))</f>
        <v/>
      </c>
      <c r="AB272" s="2" t="str">
        <f>IF(B272="","",VLOOKUP(AD272,Varsayımlar!$B:$Q,16,0))</f>
        <v/>
      </c>
      <c r="AC272" s="2" t="str">
        <f>IF(B272="","",VLOOKUP(Sayfa2!AD272,Varsayımlar!B:S,18,0))</f>
        <v/>
      </c>
      <c r="AD272" s="2" t="str">
        <f t="shared" si="6"/>
        <v/>
      </c>
    </row>
    <row r="273" spans="2:30" x14ac:dyDescent="0.25">
      <c r="B273" s="6"/>
      <c r="C273" s="7" t="str">
        <f>IF(B273="","",VLOOKUP(AD273,Varsayımlar!$B:$Q,3,0))</f>
        <v/>
      </c>
      <c r="D273" s="7"/>
      <c r="H273" s="5" t="str">
        <f>IF(B273="","",VLOOKUP(AD273,Varsayımlar!$B:$Q,5,0))</f>
        <v/>
      </c>
      <c r="I273" s="5"/>
      <c r="J273" s="5" t="str">
        <f>IF(B273="","",VLOOKUP(AD273,Varsayımlar!$B:$Q,6,0))</f>
        <v/>
      </c>
      <c r="P273" s="5" t="str">
        <f>IF(B273="","",VLOOKUP(AD273,Varsayımlar!$B:$Q,7,0)*K273)</f>
        <v/>
      </c>
      <c r="Q273" s="5" t="str">
        <f>IF(B273="","",VLOOKUP(AD273,Varsayımlar!$B:$Q,8,0))</f>
        <v/>
      </c>
      <c r="R273" s="5" t="str">
        <f>IF(B273="","",VLOOKUP(AD273,Varsayımlar!$B:$Q,9,0))</f>
        <v/>
      </c>
      <c r="S273" s="5" t="str">
        <f>IF(B273="","",VLOOKUP(AD273,Varsayımlar!$B:$Q,10,0))</f>
        <v/>
      </c>
      <c r="T273" s="5" t="str">
        <f>IF(B273="","",VLOOKUP(AD273,Varsayımlar!$B:$Q,11,0))</f>
        <v/>
      </c>
      <c r="U273" s="5" t="str">
        <f>IF(B273="","",VLOOKUP(AD273,Varsayımlar!$B:$Q,12,0))</f>
        <v/>
      </c>
      <c r="V273" s="5" t="str">
        <f>IF(B273="","",VLOOKUP(AD273,Varsayımlar!$B:$Q,13,0))</f>
        <v/>
      </c>
      <c r="W273" s="5" t="str">
        <f>IF(B273="","",VLOOKUP(AD273,Varsayımlar!$B:$Q,14,0))</f>
        <v/>
      </c>
      <c r="AA273" s="5" t="str">
        <f>IF(B273="","",VLOOKUP(AD273,Varsayımlar!$B:$Q,15,0))</f>
        <v/>
      </c>
      <c r="AB273" s="5" t="str">
        <f>IF(B273="","",VLOOKUP(AD273,Varsayımlar!$B:$Q,16,0))</f>
        <v/>
      </c>
      <c r="AC273" s="5" t="str">
        <f>IF(B273="","",VLOOKUP(Sayfa2!AD273,Varsayımlar!B:S,18,0))</f>
        <v/>
      </c>
      <c r="AD273" s="5" t="str">
        <f t="shared" si="6"/>
        <v/>
      </c>
    </row>
    <row r="274" spans="2:30" x14ac:dyDescent="0.25">
      <c r="C274" s="3" t="str">
        <f>IF(B274="","",VLOOKUP(AD274,Varsayımlar!$B:$Q,3,0))</f>
        <v/>
      </c>
      <c r="H274" s="2" t="str">
        <f>IF(B274="","",VLOOKUP(AD274,Varsayımlar!$B:$Q,5,0))</f>
        <v/>
      </c>
      <c r="J274" s="2" t="str">
        <f>IF(B274="","",VLOOKUP(AD274,Varsayımlar!$B:$Q,6,0))</f>
        <v/>
      </c>
      <c r="P274" s="2" t="str">
        <f>IF(B274="","",VLOOKUP(AD274,Varsayımlar!$B:$Q,7,0)*K274)</f>
        <v/>
      </c>
      <c r="Q274" s="2" t="str">
        <f>IF(B274="","",VLOOKUP(AD274,Varsayımlar!$B:$Q,8,0))</f>
        <v/>
      </c>
      <c r="R274" s="2" t="str">
        <f>IF(B274="","",VLOOKUP(AD274,Varsayımlar!$B:$Q,9,0))</f>
        <v/>
      </c>
      <c r="S274" s="2" t="str">
        <f>IF(B274="","",VLOOKUP(AD274,Varsayımlar!$B:$Q,10,0))</f>
        <v/>
      </c>
      <c r="T274" s="2" t="str">
        <f>IF(B274="","",VLOOKUP(AD274,Varsayımlar!$B:$Q,11,0))</f>
        <v/>
      </c>
      <c r="U274" s="2" t="str">
        <f>IF(B274="","",VLOOKUP(AD274,Varsayımlar!$B:$Q,12,0))</f>
        <v/>
      </c>
      <c r="V274" s="2" t="str">
        <f>IF(B274="","",VLOOKUP(AD274,Varsayımlar!$B:$Q,13,0))</f>
        <v/>
      </c>
      <c r="W274" s="2" t="str">
        <f>IF(B274="","",VLOOKUP(AD274,Varsayımlar!$B:$Q,14,0))</f>
        <v/>
      </c>
      <c r="AA274" s="2" t="str">
        <f>IF(B274="","",VLOOKUP(AD274,Varsayımlar!$B:$Q,15,0))</f>
        <v/>
      </c>
      <c r="AB274" s="2" t="str">
        <f>IF(B274="","",VLOOKUP(AD274,Varsayımlar!$B:$Q,16,0))</f>
        <v/>
      </c>
      <c r="AC274" s="2" t="str">
        <f>IF(B274="","",VLOOKUP(Sayfa2!AD274,Varsayımlar!B:S,18,0))</f>
        <v/>
      </c>
      <c r="AD274" s="2" t="str">
        <f t="shared" si="6"/>
        <v/>
      </c>
    </row>
    <row r="275" spans="2:30" x14ac:dyDescent="0.25">
      <c r="B275" s="6"/>
      <c r="C275" s="7" t="str">
        <f>IF(B275="","",VLOOKUP(AD275,Varsayımlar!$B:$Q,3,0))</f>
        <v/>
      </c>
      <c r="D275" s="7"/>
      <c r="H275" s="5" t="str">
        <f>IF(B275="","",VLOOKUP(AD275,Varsayımlar!$B:$Q,5,0))</f>
        <v/>
      </c>
      <c r="I275" s="5"/>
      <c r="J275" s="5" t="str">
        <f>IF(B275="","",VLOOKUP(AD275,Varsayımlar!$B:$Q,6,0))</f>
        <v/>
      </c>
      <c r="P275" s="5" t="str">
        <f>IF(B275="","",VLOOKUP(AD275,Varsayımlar!$B:$Q,7,0)*K275)</f>
        <v/>
      </c>
      <c r="Q275" s="5" t="str">
        <f>IF(B275="","",VLOOKUP(AD275,Varsayımlar!$B:$Q,8,0))</f>
        <v/>
      </c>
      <c r="R275" s="5" t="str">
        <f>IF(B275="","",VLOOKUP(AD275,Varsayımlar!$B:$Q,9,0))</f>
        <v/>
      </c>
      <c r="S275" s="5" t="str">
        <f>IF(B275="","",VLOOKUP(AD275,Varsayımlar!$B:$Q,10,0))</f>
        <v/>
      </c>
      <c r="T275" s="5" t="str">
        <f>IF(B275="","",VLOOKUP(AD275,Varsayımlar!$B:$Q,11,0))</f>
        <v/>
      </c>
      <c r="U275" s="5" t="str">
        <f>IF(B275="","",VLOOKUP(AD275,Varsayımlar!$B:$Q,12,0))</f>
        <v/>
      </c>
      <c r="V275" s="5" t="str">
        <f>IF(B275="","",VLOOKUP(AD275,Varsayımlar!$B:$Q,13,0))</f>
        <v/>
      </c>
      <c r="W275" s="5" t="str">
        <f>IF(B275="","",VLOOKUP(AD275,Varsayımlar!$B:$Q,14,0))</f>
        <v/>
      </c>
      <c r="AA275" s="5" t="str">
        <f>IF(B275="","",VLOOKUP(AD275,Varsayımlar!$B:$Q,15,0))</f>
        <v/>
      </c>
      <c r="AB275" s="5" t="str">
        <f>IF(B275="","",VLOOKUP(AD275,Varsayımlar!$B:$Q,16,0))</f>
        <v/>
      </c>
      <c r="AC275" s="5" t="str">
        <f>IF(B275="","",VLOOKUP(Sayfa2!AD275,Varsayımlar!B:S,18,0))</f>
        <v/>
      </c>
      <c r="AD275" s="5" t="str">
        <f t="shared" si="6"/>
        <v/>
      </c>
    </row>
    <row r="276" spans="2:30" x14ac:dyDescent="0.25">
      <c r="C276" s="3" t="str">
        <f>IF(B276="","",VLOOKUP(AD276,Varsayımlar!$B:$Q,3,0))</f>
        <v/>
      </c>
      <c r="H276" s="2" t="str">
        <f>IF(B276="","",VLOOKUP(AD276,Varsayımlar!$B:$Q,5,0))</f>
        <v/>
      </c>
      <c r="J276" s="2" t="str">
        <f>IF(B276="","",VLOOKUP(AD276,Varsayımlar!$B:$Q,6,0))</f>
        <v/>
      </c>
      <c r="P276" s="2" t="str">
        <f>IF(B276="","",VLOOKUP(AD276,Varsayımlar!$B:$Q,7,0)*K276)</f>
        <v/>
      </c>
      <c r="Q276" s="2" t="str">
        <f>IF(B276="","",VLOOKUP(AD276,Varsayımlar!$B:$Q,8,0))</f>
        <v/>
      </c>
      <c r="R276" s="2" t="str">
        <f>IF(B276="","",VLOOKUP(AD276,Varsayımlar!$B:$Q,9,0))</f>
        <v/>
      </c>
      <c r="S276" s="2" t="str">
        <f>IF(B276="","",VLOOKUP(AD276,Varsayımlar!$B:$Q,10,0))</f>
        <v/>
      </c>
      <c r="T276" s="2" t="str">
        <f>IF(B276="","",VLOOKUP(AD276,Varsayımlar!$B:$Q,11,0))</f>
        <v/>
      </c>
      <c r="U276" s="2" t="str">
        <f>IF(B276="","",VLOOKUP(AD276,Varsayımlar!$B:$Q,12,0))</f>
        <v/>
      </c>
      <c r="V276" s="2" t="str">
        <f>IF(B276="","",VLOOKUP(AD276,Varsayımlar!$B:$Q,13,0))</f>
        <v/>
      </c>
      <c r="W276" s="2" t="str">
        <f>IF(B276="","",VLOOKUP(AD276,Varsayımlar!$B:$Q,14,0))</f>
        <v/>
      </c>
      <c r="AA276" s="2" t="str">
        <f>IF(B276="","",VLOOKUP(AD276,Varsayımlar!$B:$Q,15,0))</f>
        <v/>
      </c>
      <c r="AB276" s="2" t="str">
        <f>IF(B276="","",VLOOKUP(AD276,Varsayımlar!$B:$Q,16,0))</f>
        <v/>
      </c>
      <c r="AC276" s="2" t="str">
        <f>IF(B276="","",VLOOKUP(Sayfa2!AD276,Varsayımlar!B:S,18,0))</f>
        <v/>
      </c>
      <c r="AD276" s="2" t="str">
        <f t="shared" si="6"/>
        <v/>
      </c>
    </row>
    <row r="277" spans="2:30" x14ac:dyDescent="0.25">
      <c r="B277" s="6"/>
      <c r="C277" s="7" t="str">
        <f>IF(B277="","",VLOOKUP(AD277,Varsayımlar!$B:$Q,3,0))</f>
        <v/>
      </c>
      <c r="D277" s="7"/>
      <c r="H277" s="5" t="str">
        <f>IF(B277="","",VLOOKUP(AD277,Varsayımlar!$B:$Q,5,0))</f>
        <v/>
      </c>
      <c r="I277" s="5"/>
      <c r="J277" s="5" t="str">
        <f>IF(B277="","",VLOOKUP(AD277,Varsayımlar!$B:$Q,6,0))</f>
        <v/>
      </c>
      <c r="P277" s="5" t="str">
        <f>IF(B277="","",VLOOKUP(AD277,Varsayımlar!$B:$Q,7,0)*K277)</f>
        <v/>
      </c>
      <c r="Q277" s="5" t="str">
        <f>IF(B277="","",VLOOKUP(AD277,Varsayımlar!$B:$Q,8,0))</f>
        <v/>
      </c>
      <c r="R277" s="5" t="str">
        <f>IF(B277="","",VLOOKUP(AD277,Varsayımlar!$B:$Q,9,0))</f>
        <v/>
      </c>
      <c r="S277" s="5" t="str">
        <f>IF(B277="","",VLOOKUP(AD277,Varsayımlar!$B:$Q,10,0))</f>
        <v/>
      </c>
      <c r="T277" s="5" t="str">
        <f>IF(B277="","",VLOOKUP(AD277,Varsayımlar!$B:$Q,11,0))</f>
        <v/>
      </c>
      <c r="U277" s="5" t="str">
        <f>IF(B277="","",VLOOKUP(AD277,Varsayımlar!$B:$Q,12,0))</f>
        <v/>
      </c>
      <c r="V277" s="5" t="str">
        <f>IF(B277="","",VLOOKUP(AD277,Varsayımlar!$B:$Q,13,0))</f>
        <v/>
      </c>
      <c r="W277" s="5" t="str">
        <f>IF(B277="","",VLOOKUP(AD277,Varsayımlar!$B:$Q,14,0))</f>
        <v/>
      </c>
      <c r="AA277" s="5" t="str">
        <f>IF(B277="","",VLOOKUP(AD277,Varsayımlar!$B:$Q,15,0))</f>
        <v/>
      </c>
      <c r="AB277" s="5" t="str">
        <f>IF(B277="","",VLOOKUP(AD277,Varsayımlar!$B:$Q,16,0))</f>
        <v/>
      </c>
      <c r="AC277" s="5" t="str">
        <f>IF(B277="","",VLOOKUP(Sayfa2!AD277,Varsayımlar!B:S,18,0))</f>
        <v/>
      </c>
      <c r="AD277" s="5" t="str">
        <f t="shared" si="6"/>
        <v/>
      </c>
    </row>
    <row r="278" spans="2:30" x14ac:dyDescent="0.25">
      <c r="C278" s="3" t="str">
        <f>IF(B278="","",VLOOKUP(AD278,Varsayımlar!$B:$Q,3,0))</f>
        <v/>
      </c>
      <c r="H278" s="2" t="str">
        <f>IF(B278="","",VLOOKUP(AD278,Varsayımlar!$B:$Q,5,0))</f>
        <v/>
      </c>
      <c r="J278" s="2" t="str">
        <f>IF(B278="","",VLOOKUP(AD278,Varsayımlar!$B:$Q,6,0))</f>
        <v/>
      </c>
      <c r="P278" s="2" t="str">
        <f>IF(B278="","",VLOOKUP(AD278,Varsayımlar!$B:$Q,7,0)*K278)</f>
        <v/>
      </c>
      <c r="Q278" s="2" t="str">
        <f>IF(B278="","",VLOOKUP(AD278,Varsayımlar!$B:$Q,8,0))</f>
        <v/>
      </c>
      <c r="R278" s="2" t="str">
        <f>IF(B278="","",VLOOKUP(AD278,Varsayımlar!$B:$Q,9,0))</f>
        <v/>
      </c>
      <c r="S278" s="2" t="str">
        <f>IF(B278="","",VLOOKUP(AD278,Varsayımlar!$B:$Q,10,0))</f>
        <v/>
      </c>
      <c r="T278" s="2" t="str">
        <f>IF(B278="","",VLOOKUP(AD278,Varsayımlar!$B:$Q,11,0))</f>
        <v/>
      </c>
      <c r="U278" s="2" t="str">
        <f>IF(B278="","",VLOOKUP(AD278,Varsayımlar!$B:$Q,12,0))</f>
        <v/>
      </c>
      <c r="V278" s="2" t="str">
        <f>IF(B278="","",VLOOKUP(AD278,Varsayımlar!$B:$Q,13,0))</f>
        <v/>
      </c>
      <c r="W278" s="2" t="str">
        <f>IF(B278="","",VLOOKUP(AD278,Varsayımlar!$B:$Q,14,0))</f>
        <v/>
      </c>
      <c r="AA278" s="2" t="str">
        <f>IF(B278="","",VLOOKUP(AD278,Varsayımlar!$B:$Q,15,0))</f>
        <v/>
      </c>
      <c r="AB278" s="2" t="str">
        <f>IF(B278="","",VLOOKUP(AD278,Varsayımlar!$B:$Q,16,0))</f>
        <v/>
      </c>
      <c r="AC278" s="2" t="str">
        <f>IF(B278="","",VLOOKUP(Sayfa2!AD278,Varsayımlar!B:S,18,0))</f>
        <v/>
      </c>
      <c r="AD278" s="2" t="str">
        <f t="shared" si="6"/>
        <v/>
      </c>
    </row>
    <row r="279" spans="2:30" x14ac:dyDescent="0.25">
      <c r="B279" s="6"/>
      <c r="C279" s="7" t="str">
        <f>IF(B279="","",VLOOKUP(AD279,Varsayımlar!$B:$Q,3,0))</f>
        <v/>
      </c>
      <c r="D279" s="7"/>
      <c r="H279" s="5" t="str">
        <f>IF(B279="","",VLOOKUP(AD279,Varsayımlar!$B:$Q,5,0))</f>
        <v/>
      </c>
      <c r="I279" s="5"/>
      <c r="J279" s="5" t="str">
        <f>IF(B279="","",VLOOKUP(AD279,Varsayımlar!$B:$Q,6,0))</f>
        <v/>
      </c>
      <c r="P279" s="5" t="str">
        <f>IF(B279="","",VLOOKUP(AD279,Varsayımlar!$B:$Q,7,0)*K279)</f>
        <v/>
      </c>
      <c r="Q279" s="5" t="str">
        <f>IF(B279="","",VLOOKUP(AD279,Varsayımlar!$B:$Q,8,0))</f>
        <v/>
      </c>
      <c r="R279" s="5" t="str">
        <f>IF(B279="","",VLOOKUP(AD279,Varsayımlar!$B:$Q,9,0))</f>
        <v/>
      </c>
      <c r="S279" s="5" t="str">
        <f>IF(B279="","",VLOOKUP(AD279,Varsayımlar!$B:$Q,10,0))</f>
        <v/>
      </c>
      <c r="T279" s="5" t="str">
        <f>IF(B279="","",VLOOKUP(AD279,Varsayımlar!$B:$Q,11,0))</f>
        <v/>
      </c>
      <c r="U279" s="5" t="str">
        <f>IF(B279="","",VLOOKUP(AD279,Varsayımlar!$B:$Q,12,0))</f>
        <v/>
      </c>
      <c r="V279" s="5" t="str">
        <f>IF(B279="","",VLOOKUP(AD279,Varsayımlar!$B:$Q,13,0))</f>
        <v/>
      </c>
      <c r="W279" s="5" t="str">
        <f>IF(B279="","",VLOOKUP(AD279,Varsayımlar!$B:$Q,14,0))</f>
        <v/>
      </c>
      <c r="AA279" s="5" t="str">
        <f>IF(B279="","",VLOOKUP(AD279,Varsayımlar!$B:$Q,15,0))</f>
        <v/>
      </c>
      <c r="AB279" s="5" t="str">
        <f>IF(B279="","",VLOOKUP(AD279,Varsayımlar!$B:$Q,16,0))</f>
        <v/>
      </c>
      <c r="AC279" s="5" t="str">
        <f>IF(B279="","",VLOOKUP(Sayfa2!AD279,Varsayımlar!B:S,18,0))</f>
        <v/>
      </c>
      <c r="AD279" s="5" t="str">
        <f t="shared" si="6"/>
        <v/>
      </c>
    </row>
    <row r="280" spans="2:30" x14ac:dyDescent="0.25">
      <c r="C280" s="3" t="str">
        <f>IF(B280="","",VLOOKUP(AD280,Varsayımlar!$B:$Q,3,0))</f>
        <v/>
      </c>
      <c r="H280" s="2" t="str">
        <f>IF(B280="","",VLOOKUP(AD280,Varsayımlar!$B:$Q,5,0))</f>
        <v/>
      </c>
      <c r="J280" s="2" t="str">
        <f>IF(B280="","",VLOOKUP(AD280,Varsayımlar!$B:$Q,6,0))</f>
        <v/>
      </c>
      <c r="P280" s="2" t="str">
        <f>IF(B280="","",VLOOKUP(AD280,Varsayımlar!$B:$Q,7,0)*K280)</f>
        <v/>
      </c>
      <c r="Q280" s="2" t="str">
        <f>IF(B280="","",VLOOKUP(AD280,Varsayımlar!$B:$Q,8,0))</f>
        <v/>
      </c>
      <c r="R280" s="2" t="str">
        <f>IF(B280="","",VLOOKUP(AD280,Varsayımlar!$B:$Q,9,0))</f>
        <v/>
      </c>
      <c r="S280" s="2" t="str">
        <f>IF(B280="","",VLOOKUP(AD280,Varsayımlar!$B:$Q,10,0))</f>
        <v/>
      </c>
      <c r="T280" s="2" t="str">
        <f>IF(B280="","",VLOOKUP(AD280,Varsayımlar!$B:$Q,11,0))</f>
        <v/>
      </c>
      <c r="U280" s="2" t="str">
        <f>IF(B280="","",VLOOKUP(AD280,Varsayımlar!$B:$Q,12,0))</f>
        <v/>
      </c>
      <c r="V280" s="2" t="str">
        <f>IF(B280="","",VLOOKUP(AD280,Varsayımlar!$B:$Q,13,0))</f>
        <v/>
      </c>
      <c r="W280" s="2" t="str">
        <f>IF(B280="","",VLOOKUP(AD280,Varsayımlar!$B:$Q,14,0))</f>
        <v/>
      </c>
      <c r="AA280" s="2" t="str">
        <f>IF(B280="","",VLOOKUP(AD280,Varsayımlar!$B:$Q,15,0))</f>
        <v/>
      </c>
      <c r="AB280" s="2" t="str">
        <f>IF(B280="","",VLOOKUP(AD280,Varsayımlar!$B:$Q,16,0))</f>
        <v/>
      </c>
      <c r="AC280" s="2" t="str">
        <f>IF(B280="","",VLOOKUP(Sayfa2!AD280,Varsayımlar!B:S,18,0))</f>
        <v/>
      </c>
      <c r="AD280" s="2" t="str">
        <f t="shared" si="6"/>
        <v/>
      </c>
    </row>
    <row r="281" spans="2:30" x14ac:dyDescent="0.25">
      <c r="B281" s="6"/>
      <c r="C281" s="7" t="str">
        <f>IF(B281="","",VLOOKUP(AD281,Varsayımlar!$B:$Q,3,0))</f>
        <v/>
      </c>
      <c r="D281" s="7"/>
      <c r="H281" s="5" t="str">
        <f>IF(B281="","",VLOOKUP(AD281,Varsayımlar!$B:$Q,5,0))</f>
        <v/>
      </c>
      <c r="I281" s="5"/>
      <c r="J281" s="5" t="str">
        <f>IF(B281="","",VLOOKUP(AD281,Varsayımlar!$B:$Q,6,0))</f>
        <v/>
      </c>
      <c r="P281" s="5" t="str">
        <f>IF(B281="","",VLOOKUP(AD281,Varsayımlar!$B:$Q,7,0)*K281)</f>
        <v/>
      </c>
      <c r="Q281" s="5" t="str">
        <f>IF(B281="","",VLOOKUP(AD281,Varsayımlar!$B:$Q,8,0))</f>
        <v/>
      </c>
      <c r="R281" s="5" t="str">
        <f>IF(B281="","",VLOOKUP(AD281,Varsayımlar!$B:$Q,9,0))</f>
        <v/>
      </c>
      <c r="S281" s="5" t="str">
        <f>IF(B281="","",VLOOKUP(AD281,Varsayımlar!$B:$Q,10,0))</f>
        <v/>
      </c>
      <c r="T281" s="5" t="str">
        <f>IF(B281="","",VLOOKUP(AD281,Varsayımlar!$B:$Q,11,0))</f>
        <v/>
      </c>
      <c r="U281" s="5" t="str">
        <f>IF(B281="","",VLOOKUP(AD281,Varsayımlar!$B:$Q,12,0))</f>
        <v/>
      </c>
      <c r="V281" s="5" t="str">
        <f>IF(B281="","",VLOOKUP(AD281,Varsayımlar!$B:$Q,13,0))</f>
        <v/>
      </c>
      <c r="W281" s="5" t="str">
        <f>IF(B281="","",VLOOKUP(AD281,Varsayımlar!$B:$Q,14,0))</f>
        <v/>
      </c>
      <c r="AA281" s="5" t="str">
        <f>IF(B281="","",VLOOKUP(AD281,Varsayımlar!$B:$Q,15,0))</f>
        <v/>
      </c>
      <c r="AB281" s="5" t="str">
        <f>IF(B281="","",VLOOKUP(AD281,Varsayımlar!$B:$Q,16,0))</f>
        <v/>
      </c>
      <c r="AC281" s="5" t="str">
        <f>IF(B281="","",VLOOKUP(Sayfa2!AD281,Varsayımlar!B:S,18,0))</f>
        <v/>
      </c>
      <c r="AD281" s="5" t="str">
        <f t="shared" si="6"/>
        <v/>
      </c>
    </row>
    <row r="282" spans="2:30" x14ac:dyDescent="0.25">
      <c r="C282" s="3" t="str">
        <f>IF(B282="","",VLOOKUP(AD282,Varsayımlar!$B:$Q,3,0))</f>
        <v/>
      </c>
      <c r="H282" s="2" t="str">
        <f>IF(B282="","",VLOOKUP(AD282,Varsayımlar!$B:$Q,5,0))</f>
        <v/>
      </c>
      <c r="J282" s="2" t="str">
        <f>IF(B282="","",VLOOKUP(AD282,Varsayımlar!$B:$Q,6,0))</f>
        <v/>
      </c>
      <c r="P282" s="2" t="str">
        <f>IF(B282="","",VLOOKUP(AD282,Varsayımlar!$B:$Q,7,0)*K282)</f>
        <v/>
      </c>
      <c r="Q282" s="2" t="str">
        <f>IF(B282="","",VLOOKUP(AD282,Varsayımlar!$B:$Q,8,0))</f>
        <v/>
      </c>
      <c r="R282" s="2" t="str">
        <f>IF(B282="","",VLOOKUP(AD282,Varsayımlar!$B:$Q,9,0))</f>
        <v/>
      </c>
      <c r="S282" s="2" t="str">
        <f>IF(B282="","",VLOOKUP(AD282,Varsayımlar!$B:$Q,10,0))</f>
        <v/>
      </c>
      <c r="T282" s="2" t="str">
        <f>IF(B282="","",VLOOKUP(AD282,Varsayımlar!$B:$Q,11,0))</f>
        <v/>
      </c>
      <c r="U282" s="2" t="str">
        <f>IF(B282="","",VLOOKUP(AD282,Varsayımlar!$B:$Q,12,0))</f>
        <v/>
      </c>
      <c r="V282" s="2" t="str">
        <f>IF(B282="","",VLOOKUP(AD282,Varsayımlar!$B:$Q,13,0))</f>
        <v/>
      </c>
      <c r="W282" s="2" t="str">
        <f>IF(B282="","",VLOOKUP(AD282,Varsayımlar!$B:$Q,14,0))</f>
        <v/>
      </c>
      <c r="AA282" s="2" t="str">
        <f>IF(B282="","",VLOOKUP(AD282,Varsayımlar!$B:$Q,15,0))</f>
        <v/>
      </c>
      <c r="AB282" s="2" t="str">
        <f>IF(B282="","",VLOOKUP(AD282,Varsayımlar!$B:$Q,16,0))</f>
        <v/>
      </c>
      <c r="AC282" s="2" t="str">
        <f>IF(B282="","",VLOOKUP(Sayfa2!AD282,Varsayımlar!B:S,18,0))</f>
        <v/>
      </c>
      <c r="AD282" s="2" t="str">
        <f t="shared" si="6"/>
        <v/>
      </c>
    </row>
    <row r="283" spans="2:30" x14ac:dyDescent="0.25">
      <c r="B283" s="6"/>
      <c r="C283" s="7" t="str">
        <f>IF(B283="","",VLOOKUP(AD283,Varsayımlar!$B:$Q,3,0))</f>
        <v/>
      </c>
      <c r="D283" s="7"/>
      <c r="H283" s="5" t="str">
        <f>IF(B283="","",VLOOKUP(AD283,Varsayımlar!$B:$Q,5,0))</f>
        <v/>
      </c>
      <c r="I283" s="5"/>
      <c r="J283" s="5" t="str">
        <f>IF(B283="","",VLOOKUP(AD283,Varsayımlar!$B:$Q,6,0))</f>
        <v/>
      </c>
      <c r="P283" s="5" t="str">
        <f>IF(B283="","",VLOOKUP(AD283,Varsayımlar!$B:$Q,7,0)*K283)</f>
        <v/>
      </c>
      <c r="Q283" s="5" t="str">
        <f>IF(B283="","",VLOOKUP(AD283,Varsayımlar!$B:$Q,8,0))</f>
        <v/>
      </c>
      <c r="R283" s="5" t="str">
        <f>IF(B283="","",VLOOKUP(AD283,Varsayımlar!$B:$Q,9,0))</f>
        <v/>
      </c>
      <c r="S283" s="5" t="str">
        <f>IF(B283="","",VLOOKUP(AD283,Varsayımlar!$B:$Q,10,0))</f>
        <v/>
      </c>
      <c r="T283" s="5" t="str">
        <f>IF(B283="","",VLOOKUP(AD283,Varsayımlar!$B:$Q,11,0))</f>
        <v/>
      </c>
      <c r="U283" s="5" t="str">
        <f>IF(B283="","",VLOOKUP(AD283,Varsayımlar!$B:$Q,12,0))</f>
        <v/>
      </c>
      <c r="V283" s="5" t="str">
        <f>IF(B283="","",VLOOKUP(AD283,Varsayımlar!$B:$Q,13,0))</f>
        <v/>
      </c>
      <c r="W283" s="5" t="str">
        <f>IF(B283="","",VLOOKUP(AD283,Varsayımlar!$B:$Q,14,0))</f>
        <v/>
      </c>
      <c r="AA283" s="5" t="str">
        <f>IF(B283="","",VLOOKUP(AD283,Varsayımlar!$B:$Q,15,0))</f>
        <v/>
      </c>
      <c r="AB283" s="5" t="str">
        <f>IF(B283="","",VLOOKUP(AD283,Varsayımlar!$B:$Q,16,0))</f>
        <v/>
      </c>
      <c r="AC283" s="5" t="str">
        <f>IF(B283="","",VLOOKUP(Sayfa2!AD283,Varsayımlar!B:S,18,0))</f>
        <v/>
      </c>
      <c r="AD283" s="5" t="str">
        <f t="shared" si="6"/>
        <v/>
      </c>
    </row>
    <row r="284" spans="2:30" x14ac:dyDescent="0.25">
      <c r="C284" s="3" t="str">
        <f>IF(B284="","",VLOOKUP(AD284,Varsayımlar!$B:$Q,3,0))</f>
        <v/>
      </c>
      <c r="H284" s="2" t="str">
        <f>IF(B284="","",VLOOKUP(AD284,Varsayımlar!$B:$Q,5,0))</f>
        <v/>
      </c>
      <c r="J284" s="2" t="str">
        <f>IF(B284="","",VLOOKUP(AD284,Varsayımlar!$B:$Q,6,0))</f>
        <v/>
      </c>
      <c r="P284" s="2" t="str">
        <f>IF(B284="","",VLOOKUP(AD284,Varsayımlar!$B:$Q,7,0)*K284)</f>
        <v/>
      </c>
      <c r="Q284" s="2" t="str">
        <f>IF(B284="","",VLOOKUP(AD284,Varsayımlar!$B:$Q,8,0))</f>
        <v/>
      </c>
      <c r="R284" s="2" t="str">
        <f>IF(B284="","",VLOOKUP(AD284,Varsayımlar!$B:$Q,9,0))</f>
        <v/>
      </c>
      <c r="S284" s="2" t="str">
        <f>IF(B284="","",VLOOKUP(AD284,Varsayımlar!$B:$Q,10,0))</f>
        <v/>
      </c>
      <c r="T284" s="2" t="str">
        <f>IF(B284="","",VLOOKUP(AD284,Varsayımlar!$B:$Q,11,0))</f>
        <v/>
      </c>
      <c r="U284" s="2" t="str">
        <f>IF(B284="","",VLOOKUP(AD284,Varsayımlar!$B:$Q,12,0))</f>
        <v/>
      </c>
      <c r="V284" s="2" t="str">
        <f>IF(B284="","",VLOOKUP(AD284,Varsayımlar!$B:$Q,13,0))</f>
        <v/>
      </c>
      <c r="W284" s="2" t="str">
        <f>IF(B284="","",VLOOKUP(AD284,Varsayımlar!$B:$Q,14,0))</f>
        <v/>
      </c>
      <c r="AA284" s="2" t="str">
        <f>IF(B284="","",VLOOKUP(AD284,Varsayımlar!$B:$Q,15,0))</f>
        <v/>
      </c>
      <c r="AB284" s="2" t="str">
        <f>IF(B284="","",VLOOKUP(AD284,Varsayımlar!$B:$Q,16,0))</f>
        <v/>
      </c>
      <c r="AC284" s="2" t="str">
        <f>IF(B284="","",VLOOKUP(Sayfa2!AD284,Varsayımlar!B:S,18,0))</f>
        <v/>
      </c>
      <c r="AD284" s="2" t="str">
        <f t="shared" si="6"/>
        <v/>
      </c>
    </row>
    <row r="285" spans="2:30" x14ac:dyDescent="0.25">
      <c r="B285" s="6"/>
      <c r="C285" s="7" t="str">
        <f>IF(B285="","",VLOOKUP(AD285,Varsayımlar!$B:$Q,3,0))</f>
        <v/>
      </c>
      <c r="D285" s="7"/>
      <c r="H285" s="5" t="str">
        <f>IF(B285="","",VLOOKUP(AD285,Varsayımlar!$B:$Q,5,0))</f>
        <v/>
      </c>
      <c r="I285" s="5"/>
      <c r="J285" s="5" t="str">
        <f>IF(B285="","",VLOOKUP(AD285,Varsayımlar!$B:$Q,6,0))</f>
        <v/>
      </c>
      <c r="P285" s="5" t="str">
        <f>IF(B285="","",VLOOKUP(AD285,Varsayımlar!$B:$Q,7,0)*K285)</f>
        <v/>
      </c>
      <c r="Q285" s="5" t="str">
        <f>IF(B285="","",VLOOKUP(AD285,Varsayımlar!$B:$Q,8,0))</f>
        <v/>
      </c>
      <c r="R285" s="5" t="str">
        <f>IF(B285="","",VLOOKUP(AD285,Varsayımlar!$B:$Q,9,0))</f>
        <v/>
      </c>
      <c r="S285" s="5" t="str">
        <f>IF(B285="","",VLOOKUP(AD285,Varsayımlar!$B:$Q,10,0))</f>
        <v/>
      </c>
      <c r="T285" s="5" t="str">
        <f>IF(B285="","",VLOOKUP(AD285,Varsayımlar!$B:$Q,11,0))</f>
        <v/>
      </c>
      <c r="U285" s="5" t="str">
        <f>IF(B285="","",VLOOKUP(AD285,Varsayımlar!$B:$Q,12,0))</f>
        <v/>
      </c>
      <c r="V285" s="5" t="str">
        <f>IF(B285="","",VLOOKUP(AD285,Varsayımlar!$B:$Q,13,0))</f>
        <v/>
      </c>
      <c r="W285" s="5" t="str">
        <f>IF(B285="","",VLOOKUP(AD285,Varsayımlar!$B:$Q,14,0))</f>
        <v/>
      </c>
      <c r="AA285" s="5" t="str">
        <f>IF(B285="","",VLOOKUP(AD285,Varsayımlar!$B:$Q,15,0))</f>
        <v/>
      </c>
      <c r="AB285" s="5" t="str">
        <f>IF(B285="","",VLOOKUP(AD285,Varsayımlar!$B:$Q,16,0))</f>
        <v/>
      </c>
      <c r="AC285" s="5" t="str">
        <f>IF(B285="","",VLOOKUP(Sayfa2!AD285,Varsayımlar!B:S,18,0))</f>
        <v/>
      </c>
      <c r="AD285" s="5" t="str">
        <f t="shared" si="6"/>
        <v/>
      </c>
    </row>
    <row r="286" spans="2:30" x14ac:dyDescent="0.25">
      <c r="C286" s="3" t="str">
        <f>IF(B286="","",VLOOKUP(AD286,Varsayımlar!$B:$Q,3,0))</f>
        <v/>
      </c>
      <c r="H286" s="2" t="str">
        <f>IF(B286="","",VLOOKUP(AD286,Varsayımlar!$B:$Q,5,0))</f>
        <v/>
      </c>
      <c r="J286" s="2" t="str">
        <f>IF(B286="","",VLOOKUP(AD286,Varsayımlar!$B:$Q,6,0))</f>
        <v/>
      </c>
      <c r="P286" s="2" t="str">
        <f>IF(B286="","",VLOOKUP(AD286,Varsayımlar!$B:$Q,7,0)*K286)</f>
        <v/>
      </c>
      <c r="Q286" s="2" t="str">
        <f>IF(B286="","",VLOOKUP(AD286,Varsayımlar!$B:$Q,8,0))</f>
        <v/>
      </c>
      <c r="R286" s="2" t="str">
        <f>IF(B286="","",VLOOKUP(AD286,Varsayımlar!$B:$Q,9,0))</f>
        <v/>
      </c>
      <c r="S286" s="2" t="str">
        <f>IF(B286="","",VLOOKUP(AD286,Varsayımlar!$B:$Q,10,0))</f>
        <v/>
      </c>
      <c r="T286" s="2" t="str">
        <f>IF(B286="","",VLOOKUP(AD286,Varsayımlar!$B:$Q,11,0))</f>
        <v/>
      </c>
      <c r="U286" s="2" t="str">
        <f>IF(B286="","",VLOOKUP(AD286,Varsayımlar!$B:$Q,12,0))</f>
        <v/>
      </c>
      <c r="V286" s="2" t="str">
        <f>IF(B286="","",VLOOKUP(AD286,Varsayımlar!$B:$Q,13,0))</f>
        <v/>
      </c>
      <c r="W286" s="2" t="str">
        <f>IF(B286="","",VLOOKUP(AD286,Varsayımlar!$B:$Q,14,0))</f>
        <v/>
      </c>
      <c r="AA286" s="2" t="str">
        <f>IF(B286="","",VLOOKUP(AD286,Varsayımlar!$B:$Q,15,0))</f>
        <v/>
      </c>
      <c r="AB286" s="2" t="str">
        <f>IF(B286="","",VLOOKUP(AD286,Varsayımlar!$B:$Q,16,0))</f>
        <v/>
      </c>
      <c r="AC286" s="2" t="str">
        <f>IF(B286="","",VLOOKUP(Sayfa2!AD286,Varsayımlar!B:S,18,0))</f>
        <v/>
      </c>
      <c r="AD286" s="2" t="str">
        <f t="shared" si="6"/>
        <v/>
      </c>
    </row>
    <row r="287" spans="2:30" x14ac:dyDescent="0.25">
      <c r="B287" s="6"/>
      <c r="C287" s="7" t="str">
        <f>IF(B287="","",VLOOKUP(AD287,Varsayımlar!$B:$Q,3,0))</f>
        <v/>
      </c>
      <c r="D287" s="7"/>
      <c r="H287" s="5" t="str">
        <f>IF(B287="","",VLOOKUP(AD287,Varsayımlar!$B:$Q,5,0))</f>
        <v/>
      </c>
      <c r="I287" s="5"/>
      <c r="J287" s="5" t="str">
        <f>IF(B287="","",VLOOKUP(AD287,Varsayımlar!$B:$Q,6,0))</f>
        <v/>
      </c>
      <c r="P287" s="5" t="str">
        <f>IF(B287="","",VLOOKUP(AD287,Varsayımlar!$B:$Q,7,0)*K287)</f>
        <v/>
      </c>
      <c r="Q287" s="5" t="str">
        <f>IF(B287="","",VLOOKUP(AD287,Varsayımlar!$B:$Q,8,0))</f>
        <v/>
      </c>
      <c r="R287" s="5" t="str">
        <f>IF(B287="","",VLOOKUP(AD287,Varsayımlar!$B:$Q,9,0))</f>
        <v/>
      </c>
      <c r="S287" s="5" t="str">
        <f>IF(B287="","",VLOOKUP(AD287,Varsayımlar!$B:$Q,10,0))</f>
        <v/>
      </c>
      <c r="T287" s="5" t="str">
        <f>IF(B287="","",VLOOKUP(AD287,Varsayımlar!$B:$Q,11,0))</f>
        <v/>
      </c>
      <c r="U287" s="5" t="str">
        <f>IF(B287="","",VLOOKUP(AD287,Varsayımlar!$B:$Q,12,0))</f>
        <v/>
      </c>
      <c r="V287" s="5" t="str">
        <f>IF(B287="","",VLOOKUP(AD287,Varsayımlar!$B:$Q,13,0))</f>
        <v/>
      </c>
      <c r="W287" s="5" t="str">
        <f>IF(B287="","",VLOOKUP(AD287,Varsayımlar!$B:$Q,14,0))</f>
        <v/>
      </c>
      <c r="AA287" s="5" t="str">
        <f>IF(B287="","",VLOOKUP(AD287,Varsayımlar!$B:$Q,15,0))</f>
        <v/>
      </c>
      <c r="AB287" s="5" t="str">
        <f>IF(B287="","",VLOOKUP(AD287,Varsayımlar!$B:$Q,16,0))</f>
        <v/>
      </c>
      <c r="AC287" s="5" t="str">
        <f>IF(B287="","",VLOOKUP(Sayfa2!AD287,Varsayımlar!B:S,18,0))</f>
        <v/>
      </c>
      <c r="AD287" s="5" t="str">
        <f t="shared" si="6"/>
        <v/>
      </c>
    </row>
    <row r="288" spans="2:30" x14ac:dyDescent="0.25">
      <c r="C288" s="3" t="str">
        <f>IF(B288="","",VLOOKUP(AD288,Varsayımlar!$B:$Q,3,0))</f>
        <v/>
      </c>
      <c r="H288" s="2" t="str">
        <f>IF(B288="","",VLOOKUP(AD288,Varsayımlar!$B:$Q,5,0))</f>
        <v/>
      </c>
      <c r="J288" s="2" t="str">
        <f>IF(B288="","",VLOOKUP(AD288,Varsayımlar!$B:$Q,6,0))</f>
        <v/>
      </c>
      <c r="P288" s="2" t="str">
        <f>IF(B288="","",VLOOKUP(AD288,Varsayımlar!$B:$Q,7,0)*K288)</f>
        <v/>
      </c>
      <c r="Q288" s="2" t="str">
        <f>IF(B288="","",VLOOKUP(AD288,Varsayımlar!$B:$Q,8,0))</f>
        <v/>
      </c>
      <c r="R288" s="2" t="str">
        <f>IF(B288="","",VLOOKUP(AD288,Varsayımlar!$B:$Q,9,0))</f>
        <v/>
      </c>
      <c r="S288" s="2" t="str">
        <f>IF(B288="","",VLOOKUP(AD288,Varsayımlar!$B:$Q,10,0))</f>
        <v/>
      </c>
      <c r="T288" s="2" t="str">
        <f>IF(B288="","",VLOOKUP(AD288,Varsayımlar!$B:$Q,11,0))</f>
        <v/>
      </c>
      <c r="U288" s="2" t="str">
        <f>IF(B288="","",VLOOKUP(AD288,Varsayımlar!$B:$Q,12,0))</f>
        <v/>
      </c>
      <c r="V288" s="2" t="str">
        <f>IF(B288="","",VLOOKUP(AD288,Varsayımlar!$B:$Q,13,0))</f>
        <v/>
      </c>
      <c r="W288" s="2" t="str">
        <f>IF(B288="","",VLOOKUP(AD288,Varsayımlar!$B:$Q,14,0))</f>
        <v/>
      </c>
      <c r="AA288" s="2" t="str">
        <f>IF(B288="","",VLOOKUP(AD288,Varsayımlar!$B:$Q,15,0))</f>
        <v/>
      </c>
      <c r="AB288" s="2" t="str">
        <f>IF(B288="","",VLOOKUP(AD288,Varsayımlar!$B:$Q,16,0))</f>
        <v/>
      </c>
      <c r="AC288" s="2" t="str">
        <f>IF(B288="","",VLOOKUP(Sayfa2!AD288,Varsayımlar!B:S,18,0))</f>
        <v/>
      </c>
      <c r="AD288" s="2" t="str">
        <f t="shared" si="6"/>
        <v/>
      </c>
    </row>
    <row r="289" spans="2:30" x14ac:dyDescent="0.25">
      <c r="B289" s="6"/>
      <c r="C289" s="7" t="str">
        <f>IF(B289="","",VLOOKUP(AD289,Varsayımlar!$B:$Q,3,0))</f>
        <v/>
      </c>
      <c r="D289" s="7"/>
      <c r="H289" s="5" t="str">
        <f>IF(B289="","",VLOOKUP(AD289,Varsayımlar!$B:$Q,5,0))</f>
        <v/>
      </c>
      <c r="I289" s="5"/>
      <c r="J289" s="5" t="str">
        <f>IF(B289="","",VLOOKUP(AD289,Varsayımlar!$B:$Q,6,0))</f>
        <v/>
      </c>
      <c r="P289" s="5" t="str">
        <f>IF(B289="","",VLOOKUP(AD289,Varsayımlar!$B:$Q,7,0)*K289)</f>
        <v/>
      </c>
      <c r="Q289" s="5" t="str">
        <f>IF(B289="","",VLOOKUP(AD289,Varsayımlar!$B:$Q,8,0))</f>
        <v/>
      </c>
      <c r="R289" s="5" t="str">
        <f>IF(B289="","",VLOOKUP(AD289,Varsayımlar!$B:$Q,9,0))</f>
        <v/>
      </c>
      <c r="S289" s="5" t="str">
        <f>IF(B289="","",VLOOKUP(AD289,Varsayımlar!$B:$Q,10,0))</f>
        <v/>
      </c>
      <c r="T289" s="5" t="str">
        <f>IF(B289="","",VLOOKUP(AD289,Varsayımlar!$B:$Q,11,0))</f>
        <v/>
      </c>
      <c r="U289" s="5" t="str">
        <f>IF(B289="","",VLOOKUP(AD289,Varsayımlar!$B:$Q,12,0))</f>
        <v/>
      </c>
      <c r="V289" s="5" t="str">
        <f>IF(B289="","",VLOOKUP(AD289,Varsayımlar!$B:$Q,13,0))</f>
        <v/>
      </c>
      <c r="W289" s="5" t="str">
        <f>IF(B289="","",VLOOKUP(AD289,Varsayımlar!$B:$Q,14,0))</f>
        <v/>
      </c>
      <c r="AA289" s="5" t="str">
        <f>IF(B289="","",VLOOKUP(AD289,Varsayımlar!$B:$Q,15,0))</f>
        <v/>
      </c>
      <c r="AB289" s="5" t="str">
        <f>IF(B289="","",VLOOKUP(AD289,Varsayımlar!$B:$Q,16,0))</f>
        <v/>
      </c>
      <c r="AC289" s="5" t="str">
        <f>IF(B289="","",VLOOKUP(Sayfa2!AD289,Varsayımlar!B:S,18,0))</f>
        <v/>
      </c>
      <c r="AD289" s="5" t="str">
        <f t="shared" si="6"/>
        <v/>
      </c>
    </row>
    <row r="290" spans="2:30" x14ac:dyDescent="0.25">
      <c r="C290" s="3" t="str">
        <f>IF(B290="","",VLOOKUP(AD290,Varsayımlar!$B:$Q,3,0))</f>
        <v/>
      </c>
      <c r="H290" s="2" t="str">
        <f>IF(B290="","",VLOOKUP(AD290,Varsayımlar!$B:$Q,5,0))</f>
        <v/>
      </c>
      <c r="J290" s="2" t="str">
        <f>IF(B290="","",VLOOKUP(AD290,Varsayımlar!$B:$Q,6,0))</f>
        <v/>
      </c>
      <c r="P290" s="2" t="str">
        <f>IF(B290="","",VLOOKUP(AD290,Varsayımlar!$B:$Q,7,0)*K290)</f>
        <v/>
      </c>
      <c r="Q290" s="2" t="str">
        <f>IF(B290="","",VLOOKUP(AD290,Varsayımlar!$B:$Q,8,0))</f>
        <v/>
      </c>
      <c r="R290" s="2" t="str">
        <f>IF(B290="","",VLOOKUP(AD290,Varsayımlar!$B:$Q,9,0))</f>
        <v/>
      </c>
      <c r="S290" s="2" t="str">
        <f>IF(B290="","",VLOOKUP(AD290,Varsayımlar!$B:$Q,10,0))</f>
        <v/>
      </c>
      <c r="T290" s="2" t="str">
        <f>IF(B290="","",VLOOKUP(AD290,Varsayımlar!$B:$Q,11,0))</f>
        <v/>
      </c>
      <c r="U290" s="2" t="str">
        <f>IF(B290="","",VLOOKUP(AD290,Varsayımlar!$B:$Q,12,0))</f>
        <v/>
      </c>
      <c r="V290" s="2" t="str">
        <f>IF(B290="","",VLOOKUP(AD290,Varsayımlar!$B:$Q,13,0))</f>
        <v/>
      </c>
      <c r="W290" s="2" t="str">
        <f>IF(B290="","",VLOOKUP(AD290,Varsayımlar!$B:$Q,14,0))</f>
        <v/>
      </c>
      <c r="AA290" s="2" t="str">
        <f>IF(B290="","",VLOOKUP(AD290,Varsayımlar!$B:$Q,15,0))</f>
        <v/>
      </c>
      <c r="AB290" s="2" t="str">
        <f>IF(B290="","",VLOOKUP(AD290,Varsayımlar!$B:$Q,16,0))</f>
        <v/>
      </c>
      <c r="AC290" s="2" t="str">
        <f>IF(B290="","",VLOOKUP(Sayfa2!AD290,Varsayımlar!B:S,18,0))</f>
        <v/>
      </c>
      <c r="AD290" s="2" t="str">
        <f t="shared" si="6"/>
        <v/>
      </c>
    </row>
    <row r="291" spans="2:30" x14ac:dyDescent="0.25">
      <c r="B291" s="6"/>
      <c r="C291" s="7" t="str">
        <f>IF(B291="","",VLOOKUP(AD291,Varsayımlar!$B:$Q,3,0))</f>
        <v/>
      </c>
      <c r="D291" s="7"/>
      <c r="H291" s="5" t="str">
        <f>IF(B291="","",VLOOKUP(AD291,Varsayımlar!$B:$Q,5,0))</f>
        <v/>
      </c>
      <c r="I291" s="5"/>
      <c r="J291" s="5" t="str">
        <f>IF(B291="","",VLOOKUP(AD291,Varsayımlar!$B:$Q,6,0))</f>
        <v/>
      </c>
      <c r="P291" s="5" t="str">
        <f>IF(B291="","",VLOOKUP(AD291,Varsayımlar!$B:$Q,7,0)*K291)</f>
        <v/>
      </c>
      <c r="Q291" s="5" t="str">
        <f>IF(B291="","",VLOOKUP(AD291,Varsayımlar!$B:$Q,8,0))</f>
        <v/>
      </c>
      <c r="R291" s="5" t="str">
        <f>IF(B291="","",VLOOKUP(AD291,Varsayımlar!$B:$Q,9,0))</f>
        <v/>
      </c>
      <c r="S291" s="5" t="str">
        <f>IF(B291="","",VLOOKUP(AD291,Varsayımlar!$B:$Q,10,0))</f>
        <v/>
      </c>
      <c r="T291" s="5" t="str">
        <f>IF(B291="","",VLOOKUP(AD291,Varsayımlar!$B:$Q,11,0))</f>
        <v/>
      </c>
      <c r="U291" s="5" t="str">
        <f>IF(B291="","",VLOOKUP(AD291,Varsayımlar!$B:$Q,12,0))</f>
        <v/>
      </c>
      <c r="V291" s="5" t="str">
        <f>IF(B291="","",VLOOKUP(AD291,Varsayımlar!$B:$Q,13,0))</f>
        <v/>
      </c>
      <c r="W291" s="5" t="str">
        <f>IF(B291="","",VLOOKUP(AD291,Varsayımlar!$B:$Q,14,0))</f>
        <v/>
      </c>
      <c r="AA291" s="5" t="str">
        <f>IF(B291="","",VLOOKUP(AD291,Varsayımlar!$B:$Q,15,0))</f>
        <v/>
      </c>
      <c r="AB291" s="5" t="str">
        <f>IF(B291="","",VLOOKUP(AD291,Varsayımlar!$B:$Q,16,0))</f>
        <v/>
      </c>
      <c r="AC291" s="5" t="str">
        <f>IF(B291="","",VLOOKUP(Sayfa2!AD291,Varsayımlar!B:S,18,0))</f>
        <v/>
      </c>
      <c r="AD291" s="5" t="str">
        <f t="shared" si="6"/>
        <v/>
      </c>
    </row>
    <row r="292" spans="2:30" x14ac:dyDescent="0.25">
      <c r="C292" s="3" t="str">
        <f>IF(B292="","",VLOOKUP(AD292,Varsayımlar!$B:$Q,3,0))</f>
        <v/>
      </c>
      <c r="H292" s="2" t="str">
        <f>IF(B292="","",VLOOKUP(AD292,Varsayımlar!$B:$Q,5,0))</f>
        <v/>
      </c>
      <c r="J292" s="2" t="str">
        <f>IF(B292="","",VLOOKUP(AD292,Varsayımlar!$B:$Q,6,0))</f>
        <v/>
      </c>
      <c r="P292" s="2" t="str">
        <f>IF(B292="","",VLOOKUP(AD292,Varsayımlar!$B:$Q,7,0)*K292)</f>
        <v/>
      </c>
      <c r="Q292" s="2" t="str">
        <f>IF(B292="","",VLOOKUP(AD292,Varsayımlar!$B:$Q,8,0))</f>
        <v/>
      </c>
      <c r="R292" s="2" t="str">
        <f>IF(B292="","",VLOOKUP(AD292,Varsayımlar!$B:$Q,9,0))</f>
        <v/>
      </c>
      <c r="S292" s="2" t="str">
        <f>IF(B292="","",VLOOKUP(AD292,Varsayımlar!$B:$Q,10,0))</f>
        <v/>
      </c>
      <c r="T292" s="2" t="str">
        <f>IF(B292="","",VLOOKUP(AD292,Varsayımlar!$B:$Q,11,0))</f>
        <v/>
      </c>
      <c r="U292" s="2" t="str">
        <f>IF(B292="","",VLOOKUP(AD292,Varsayımlar!$B:$Q,12,0))</f>
        <v/>
      </c>
      <c r="V292" s="2" t="str">
        <f>IF(B292="","",VLOOKUP(AD292,Varsayımlar!$B:$Q,13,0))</f>
        <v/>
      </c>
      <c r="W292" s="2" t="str">
        <f>IF(B292="","",VLOOKUP(AD292,Varsayımlar!$B:$Q,14,0))</f>
        <v/>
      </c>
      <c r="AA292" s="2" t="str">
        <f>IF(B292="","",VLOOKUP(AD292,Varsayımlar!$B:$Q,15,0))</f>
        <v/>
      </c>
      <c r="AB292" s="2" t="str">
        <f>IF(B292="","",VLOOKUP(AD292,Varsayımlar!$B:$Q,16,0))</f>
        <v/>
      </c>
      <c r="AC292" s="2" t="str">
        <f>IF(B292="","",VLOOKUP(Sayfa2!AD292,Varsayımlar!B:S,18,0))</f>
        <v/>
      </c>
      <c r="AD292" s="2" t="str">
        <f t="shared" si="6"/>
        <v/>
      </c>
    </row>
    <row r="293" spans="2:30" x14ac:dyDescent="0.25">
      <c r="B293" s="6"/>
      <c r="C293" s="7" t="str">
        <f>IF(B293="","",VLOOKUP(AD293,Varsayımlar!$B:$Q,3,0))</f>
        <v/>
      </c>
      <c r="D293" s="7"/>
      <c r="H293" s="5" t="str">
        <f>IF(B293="","",VLOOKUP(AD293,Varsayımlar!$B:$Q,5,0))</f>
        <v/>
      </c>
      <c r="I293" s="5"/>
      <c r="J293" s="5" t="str">
        <f>IF(B293="","",VLOOKUP(AD293,Varsayımlar!$B:$Q,6,0))</f>
        <v/>
      </c>
      <c r="P293" s="5" t="str">
        <f>IF(B293="","",VLOOKUP(AD293,Varsayımlar!$B:$Q,7,0)*K293)</f>
        <v/>
      </c>
      <c r="Q293" s="5" t="str">
        <f>IF(B293="","",VLOOKUP(AD293,Varsayımlar!$B:$Q,8,0))</f>
        <v/>
      </c>
      <c r="R293" s="5" t="str">
        <f>IF(B293="","",VLOOKUP(AD293,Varsayımlar!$B:$Q,9,0))</f>
        <v/>
      </c>
      <c r="S293" s="5" t="str">
        <f>IF(B293="","",VLOOKUP(AD293,Varsayımlar!$B:$Q,10,0))</f>
        <v/>
      </c>
      <c r="T293" s="5" t="str">
        <f>IF(B293="","",VLOOKUP(AD293,Varsayımlar!$B:$Q,11,0))</f>
        <v/>
      </c>
      <c r="U293" s="5" t="str">
        <f>IF(B293="","",VLOOKUP(AD293,Varsayımlar!$B:$Q,12,0))</f>
        <v/>
      </c>
      <c r="V293" s="5" t="str">
        <f>IF(B293="","",VLOOKUP(AD293,Varsayımlar!$B:$Q,13,0))</f>
        <v/>
      </c>
      <c r="W293" s="5" t="str">
        <f>IF(B293="","",VLOOKUP(AD293,Varsayımlar!$B:$Q,14,0))</f>
        <v/>
      </c>
      <c r="AA293" s="5" t="str">
        <f>IF(B293="","",VLOOKUP(AD293,Varsayımlar!$B:$Q,15,0))</f>
        <v/>
      </c>
      <c r="AB293" s="5" t="str">
        <f>IF(B293="","",VLOOKUP(AD293,Varsayımlar!$B:$Q,16,0))</f>
        <v/>
      </c>
      <c r="AC293" s="5" t="str">
        <f>IF(B293="","",VLOOKUP(Sayfa2!AD293,Varsayımlar!B:S,18,0))</f>
        <v/>
      </c>
      <c r="AD293" s="5" t="str">
        <f t="shared" si="6"/>
        <v/>
      </c>
    </row>
    <row r="294" spans="2:30" x14ac:dyDescent="0.25">
      <c r="C294" s="3" t="str">
        <f>IF(B294="","",VLOOKUP(AD294,Varsayımlar!$B:$Q,3,0))</f>
        <v/>
      </c>
      <c r="H294" s="2" t="str">
        <f>IF(B294="","",VLOOKUP(AD294,Varsayımlar!$B:$Q,5,0))</f>
        <v/>
      </c>
      <c r="J294" s="2" t="str">
        <f>IF(B294="","",VLOOKUP(AD294,Varsayımlar!$B:$Q,6,0))</f>
        <v/>
      </c>
      <c r="P294" s="2" t="str">
        <f>IF(B294="","",VLOOKUP(AD294,Varsayımlar!$B:$Q,7,0)*K294)</f>
        <v/>
      </c>
      <c r="Q294" s="2" t="str">
        <f>IF(B294="","",VLOOKUP(AD294,Varsayımlar!$B:$Q,8,0))</f>
        <v/>
      </c>
      <c r="R294" s="2" t="str">
        <f>IF(B294="","",VLOOKUP(AD294,Varsayımlar!$B:$Q,9,0))</f>
        <v/>
      </c>
      <c r="S294" s="2" t="str">
        <f>IF(B294="","",VLOOKUP(AD294,Varsayımlar!$B:$Q,10,0))</f>
        <v/>
      </c>
      <c r="T294" s="2" t="str">
        <f>IF(B294="","",VLOOKUP(AD294,Varsayımlar!$B:$Q,11,0))</f>
        <v/>
      </c>
      <c r="U294" s="2" t="str">
        <f>IF(B294="","",VLOOKUP(AD294,Varsayımlar!$B:$Q,12,0))</f>
        <v/>
      </c>
      <c r="V294" s="2" t="str">
        <f>IF(B294="","",VLOOKUP(AD294,Varsayımlar!$B:$Q,13,0))</f>
        <v/>
      </c>
      <c r="W294" s="2" t="str">
        <f>IF(B294="","",VLOOKUP(AD294,Varsayımlar!$B:$Q,14,0))</f>
        <v/>
      </c>
      <c r="AA294" s="2" t="str">
        <f>IF(B294="","",VLOOKUP(AD294,Varsayımlar!$B:$Q,15,0))</f>
        <v/>
      </c>
      <c r="AB294" s="2" t="str">
        <f>IF(B294="","",VLOOKUP(AD294,Varsayımlar!$B:$Q,16,0))</f>
        <v/>
      </c>
      <c r="AC294" s="2" t="str">
        <f>IF(B294="","",VLOOKUP(Sayfa2!AD294,Varsayımlar!B:S,18,0))</f>
        <v/>
      </c>
      <c r="AD294" s="2" t="str">
        <f t="shared" si="6"/>
        <v/>
      </c>
    </row>
    <row r="295" spans="2:30" x14ac:dyDescent="0.25">
      <c r="B295" s="6"/>
      <c r="C295" s="7" t="str">
        <f>IF(B295="","",VLOOKUP(AD295,Varsayımlar!$B:$Q,3,0))</f>
        <v/>
      </c>
      <c r="D295" s="7"/>
      <c r="H295" s="5" t="str">
        <f>IF(B295="","",VLOOKUP(AD295,Varsayımlar!$B:$Q,5,0))</f>
        <v/>
      </c>
      <c r="I295" s="5"/>
      <c r="J295" s="5" t="str">
        <f>IF(B295="","",VLOOKUP(AD295,Varsayımlar!$B:$Q,6,0))</f>
        <v/>
      </c>
      <c r="P295" s="5" t="str">
        <f>IF(B295="","",VLOOKUP(AD295,Varsayımlar!$B:$Q,7,0)*K295)</f>
        <v/>
      </c>
      <c r="Q295" s="5" t="str">
        <f>IF(B295="","",VLOOKUP(AD295,Varsayımlar!$B:$Q,8,0))</f>
        <v/>
      </c>
      <c r="R295" s="5" t="str">
        <f>IF(B295="","",VLOOKUP(AD295,Varsayımlar!$B:$Q,9,0))</f>
        <v/>
      </c>
      <c r="S295" s="5" t="str">
        <f>IF(B295="","",VLOOKUP(AD295,Varsayımlar!$B:$Q,10,0))</f>
        <v/>
      </c>
      <c r="T295" s="5" t="str">
        <f>IF(B295="","",VLOOKUP(AD295,Varsayımlar!$B:$Q,11,0))</f>
        <v/>
      </c>
      <c r="U295" s="5" t="str">
        <f>IF(B295="","",VLOOKUP(AD295,Varsayımlar!$B:$Q,12,0))</f>
        <v/>
      </c>
      <c r="V295" s="5" t="str">
        <f>IF(B295="","",VLOOKUP(AD295,Varsayımlar!$B:$Q,13,0))</f>
        <v/>
      </c>
      <c r="W295" s="5" t="str">
        <f>IF(B295="","",VLOOKUP(AD295,Varsayımlar!$B:$Q,14,0))</f>
        <v/>
      </c>
      <c r="AA295" s="5" t="str">
        <f>IF(B295="","",VLOOKUP(AD295,Varsayımlar!$B:$Q,15,0))</f>
        <v/>
      </c>
      <c r="AB295" s="5" t="str">
        <f>IF(B295="","",VLOOKUP(AD295,Varsayımlar!$B:$Q,16,0))</f>
        <v/>
      </c>
      <c r="AC295" s="5" t="str">
        <f>IF(B295="","",VLOOKUP(Sayfa2!AD295,Varsayımlar!B:S,18,0))</f>
        <v/>
      </c>
      <c r="AD295" s="5" t="str">
        <f t="shared" si="6"/>
        <v/>
      </c>
    </row>
    <row r="296" spans="2:30" x14ac:dyDescent="0.25">
      <c r="C296" s="3" t="str">
        <f>IF(B296="","",VLOOKUP(AD296,Varsayımlar!$B:$Q,3,0))</f>
        <v/>
      </c>
      <c r="H296" s="2" t="str">
        <f>IF(B296="","",VLOOKUP(AD296,Varsayımlar!$B:$Q,5,0))</f>
        <v/>
      </c>
      <c r="J296" s="2" t="str">
        <f>IF(B296="","",VLOOKUP(AD296,Varsayımlar!$B:$Q,6,0))</f>
        <v/>
      </c>
      <c r="P296" s="2" t="str">
        <f>IF(B296="","",VLOOKUP(AD296,Varsayımlar!$B:$Q,7,0)*K296)</f>
        <v/>
      </c>
      <c r="Q296" s="2" t="str">
        <f>IF(B296="","",VLOOKUP(AD296,Varsayımlar!$B:$Q,8,0))</f>
        <v/>
      </c>
      <c r="R296" s="2" t="str">
        <f>IF(B296="","",VLOOKUP(AD296,Varsayımlar!$B:$Q,9,0))</f>
        <v/>
      </c>
      <c r="S296" s="2" t="str">
        <f>IF(B296="","",VLOOKUP(AD296,Varsayımlar!$B:$Q,10,0))</f>
        <v/>
      </c>
      <c r="T296" s="2" t="str">
        <f>IF(B296="","",VLOOKUP(AD296,Varsayımlar!$B:$Q,11,0))</f>
        <v/>
      </c>
      <c r="U296" s="2" t="str">
        <f>IF(B296="","",VLOOKUP(AD296,Varsayımlar!$B:$Q,12,0))</f>
        <v/>
      </c>
      <c r="V296" s="2" t="str">
        <f>IF(B296="","",VLOOKUP(AD296,Varsayımlar!$B:$Q,13,0))</f>
        <v/>
      </c>
      <c r="W296" s="2" t="str">
        <f>IF(B296="","",VLOOKUP(AD296,Varsayımlar!$B:$Q,14,0))</f>
        <v/>
      </c>
      <c r="AA296" s="2" t="str">
        <f>IF(B296="","",VLOOKUP(AD296,Varsayımlar!$B:$Q,15,0))</f>
        <v/>
      </c>
      <c r="AB296" s="2" t="str">
        <f>IF(B296="","",VLOOKUP(AD296,Varsayımlar!$B:$Q,16,0))</f>
        <v/>
      </c>
      <c r="AC296" s="2" t="str">
        <f>IF(B296="","",VLOOKUP(Sayfa2!AD296,Varsayımlar!B:S,18,0))</f>
        <v/>
      </c>
      <c r="AD296" s="2" t="str">
        <f t="shared" si="6"/>
        <v/>
      </c>
    </row>
    <row r="297" spans="2:30" x14ac:dyDescent="0.25">
      <c r="B297" s="6"/>
      <c r="C297" s="7" t="str">
        <f>IF(B297="","",VLOOKUP(AD297,Varsayımlar!$B:$Q,3,0))</f>
        <v/>
      </c>
      <c r="D297" s="7"/>
      <c r="H297" s="5" t="str">
        <f>IF(B297="","",VLOOKUP(AD297,Varsayımlar!$B:$Q,5,0))</f>
        <v/>
      </c>
      <c r="I297" s="5"/>
      <c r="J297" s="5" t="str">
        <f>IF(B297="","",VLOOKUP(AD297,Varsayımlar!$B:$Q,6,0))</f>
        <v/>
      </c>
      <c r="P297" s="5" t="str">
        <f>IF(B297="","",VLOOKUP(AD297,Varsayımlar!$B:$Q,7,0)*K297)</f>
        <v/>
      </c>
      <c r="Q297" s="5" t="str">
        <f>IF(B297="","",VLOOKUP(AD297,Varsayımlar!$B:$Q,8,0))</f>
        <v/>
      </c>
      <c r="R297" s="5" t="str">
        <f>IF(B297="","",VLOOKUP(AD297,Varsayımlar!$B:$Q,9,0))</f>
        <v/>
      </c>
      <c r="S297" s="5" t="str">
        <f>IF(B297="","",VLOOKUP(AD297,Varsayımlar!$B:$Q,10,0))</f>
        <v/>
      </c>
      <c r="T297" s="5" t="str">
        <f>IF(B297="","",VLOOKUP(AD297,Varsayımlar!$B:$Q,11,0))</f>
        <v/>
      </c>
      <c r="U297" s="5" t="str">
        <f>IF(B297="","",VLOOKUP(AD297,Varsayımlar!$B:$Q,12,0))</f>
        <v/>
      </c>
      <c r="V297" s="5" t="str">
        <f>IF(B297="","",VLOOKUP(AD297,Varsayımlar!$B:$Q,13,0))</f>
        <v/>
      </c>
      <c r="W297" s="5" t="str">
        <f>IF(B297="","",VLOOKUP(AD297,Varsayımlar!$B:$Q,14,0))</f>
        <v/>
      </c>
      <c r="AA297" s="5" t="str">
        <f>IF(B297="","",VLOOKUP(AD297,Varsayımlar!$B:$Q,15,0))</f>
        <v/>
      </c>
      <c r="AB297" s="5" t="str">
        <f>IF(B297="","",VLOOKUP(AD297,Varsayımlar!$B:$Q,16,0))</f>
        <v/>
      </c>
      <c r="AC297" s="5" t="str">
        <f>IF(B297="","",VLOOKUP(Sayfa2!AD297,Varsayımlar!B:S,18,0))</f>
        <v/>
      </c>
      <c r="AD297" s="5" t="str">
        <f t="shared" si="6"/>
        <v/>
      </c>
    </row>
    <row r="298" spans="2:30" x14ac:dyDescent="0.25">
      <c r="C298" s="3" t="str">
        <f>IF(B298="","",VLOOKUP(AD298,Varsayımlar!$B:$Q,3,0))</f>
        <v/>
      </c>
      <c r="H298" s="2" t="str">
        <f>IF(B298="","",VLOOKUP(AD298,Varsayımlar!$B:$Q,5,0))</f>
        <v/>
      </c>
      <c r="J298" s="2" t="str">
        <f>IF(B298="","",VLOOKUP(AD298,Varsayımlar!$B:$Q,6,0))</f>
        <v/>
      </c>
      <c r="P298" s="2" t="str">
        <f>IF(B298="","",VLOOKUP(AD298,Varsayımlar!$B:$Q,7,0)*K298)</f>
        <v/>
      </c>
      <c r="Q298" s="2" t="str">
        <f>IF(B298="","",VLOOKUP(AD298,Varsayımlar!$B:$Q,8,0))</f>
        <v/>
      </c>
      <c r="R298" s="2" t="str">
        <f>IF(B298="","",VLOOKUP(AD298,Varsayımlar!$B:$Q,9,0))</f>
        <v/>
      </c>
      <c r="S298" s="2" t="str">
        <f>IF(B298="","",VLOOKUP(AD298,Varsayımlar!$B:$Q,10,0))</f>
        <v/>
      </c>
      <c r="T298" s="2" t="str">
        <f>IF(B298="","",VLOOKUP(AD298,Varsayımlar!$B:$Q,11,0))</f>
        <v/>
      </c>
      <c r="U298" s="2" t="str">
        <f>IF(B298="","",VLOOKUP(AD298,Varsayımlar!$B:$Q,12,0))</f>
        <v/>
      </c>
      <c r="V298" s="2" t="str">
        <f>IF(B298="","",VLOOKUP(AD298,Varsayımlar!$B:$Q,13,0))</f>
        <v/>
      </c>
      <c r="W298" s="2" t="str">
        <f>IF(B298="","",VLOOKUP(AD298,Varsayımlar!$B:$Q,14,0))</f>
        <v/>
      </c>
      <c r="AA298" s="2" t="str">
        <f>IF(B298="","",VLOOKUP(AD298,Varsayımlar!$B:$Q,15,0))</f>
        <v/>
      </c>
      <c r="AB298" s="2" t="str">
        <f>IF(B298="","",VLOOKUP(AD298,Varsayımlar!$B:$Q,16,0))</f>
        <v/>
      </c>
      <c r="AC298" s="2" t="str">
        <f>IF(B298="","",VLOOKUP(Sayfa2!AD298,Varsayımlar!B:S,18,0))</f>
        <v/>
      </c>
      <c r="AD298" s="2" t="str">
        <f t="shared" si="6"/>
        <v/>
      </c>
    </row>
    <row r="299" spans="2:30" x14ac:dyDescent="0.25">
      <c r="B299" s="6"/>
      <c r="C299" s="7" t="str">
        <f>IF(B299="","",VLOOKUP(AD299,Varsayımlar!$B:$Q,3,0))</f>
        <v/>
      </c>
      <c r="D299" s="7"/>
      <c r="H299" s="5" t="str">
        <f>IF(B299="","",VLOOKUP(AD299,Varsayımlar!$B:$Q,5,0))</f>
        <v/>
      </c>
      <c r="I299" s="5"/>
      <c r="J299" s="5" t="str">
        <f>IF(B299="","",VLOOKUP(AD299,Varsayımlar!$B:$Q,6,0))</f>
        <v/>
      </c>
      <c r="P299" s="5" t="str">
        <f>IF(B299="","",VLOOKUP(AD299,Varsayımlar!$B:$Q,7,0)*K299)</f>
        <v/>
      </c>
      <c r="Q299" s="5" t="str">
        <f>IF(B299="","",VLOOKUP(AD299,Varsayımlar!$B:$Q,8,0))</f>
        <v/>
      </c>
      <c r="R299" s="5" t="str">
        <f>IF(B299="","",VLOOKUP(AD299,Varsayımlar!$B:$Q,9,0))</f>
        <v/>
      </c>
      <c r="S299" s="5" t="str">
        <f>IF(B299="","",VLOOKUP(AD299,Varsayımlar!$B:$Q,10,0))</f>
        <v/>
      </c>
      <c r="T299" s="5" t="str">
        <f>IF(B299="","",VLOOKUP(AD299,Varsayımlar!$B:$Q,11,0))</f>
        <v/>
      </c>
      <c r="U299" s="5" t="str">
        <f>IF(B299="","",VLOOKUP(AD299,Varsayımlar!$B:$Q,12,0))</f>
        <v/>
      </c>
      <c r="V299" s="5" t="str">
        <f>IF(B299="","",VLOOKUP(AD299,Varsayımlar!$B:$Q,13,0))</f>
        <v/>
      </c>
      <c r="W299" s="5" t="str">
        <f>IF(B299="","",VLOOKUP(AD299,Varsayımlar!$B:$Q,14,0))</f>
        <v/>
      </c>
      <c r="AA299" s="5" t="str">
        <f>IF(B299="","",VLOOKUP(AD299,Varsayımlar!$B:$Q,15,0))</f>
        <v/>
      </c>
      <c r="AB299" s="5" t="str">
        <f>IF(B299="","",VLOOKUP(AD299,Varsayımlar!$B:$Q,16,0))</f>
        <v/>
      </c>
      <c r="AC299" s="5" t="str">
        <f>IF(B299="","",VLOOKUP(Sayfa2!AD299,Varsayımlar!B:S,18,0))</f>
        <v/>
      </c>
      <c r="AD299" s="5" t="str">
        <f t="shared" si="6"/>
        <v/>
      </c>
    </row>
    <row r="300" spans="2:30" x14ac:dyDescent="0.25">
      <c r="C300" s="3" t="str">
        <f>IF(B300="","",VLOOKUP(AD300,Varsayımlar!$B:$Q,3,0))</f>
        <v/>
      </c>
      <c r="H300" s="2" t="str">
        <f>IF(B300="","",VLOOKUP(AD300,Varsayımlar!$B:$Q,5,0))</f>
        <v/>
      </c>
      <c r="J300" s="2" t="str">
        <f>IF(B300="","",VLOOKUP(AD300,Varsayımlar!$B:$Q,6,0))</f>
        <v/>
      </c>
      <c r="P300" s="2" t="str">
        <f>IF(B300="","",VLOOKUP(AD300,Varsayımlar!$B:$Q,7,0)*K300)</f>
        <v/>
      </c>
      <c r="Q300" s="2" t="str">
        <f>IF(B300="","",VLOOKUP(AD300,Varsayımlar!$B:$Q,8,0))</f>
        <v/>
      </c>
      <c r="R300" s="2" t="str">
        <f>IF(B300="","",VLOOKUP(AD300,Varsayımlar!$B:$Q,9,0))</f>
        <v/>
      </c>
      <c r="S300" s="2" t="str">
        <f>IF(B300="","",VLOOKUP(AD300,Varsayımlar!$B:$Q,10,0))</f>
        <v/>
      </c>
      <c r="T300" s="2" t="str">
        <f>IF(B300="","",VLOOKUP(AD300,Varsayımlar!$B:$Q,11,0))</f>
        <v/>
      </c>
      <c r="U300" s="2" t="str">
        <f>IF(B300="","",VLOOKUP(AD300,Varsayımlar!$B:$Q,12,0))</f>
        <v/>
      </c>
      <c r="V300" s="2" t="str">
        <f>IF(B300="","",VLOOKUP(AD300,Varsayımlar!$B:$Q,13,0))</f>
        <v/>
      </c>
      <c r="W300" s="2" t="str">
        <f>IF(B300="","",VLOOKUP(AD300,Varsayımlar!$B:$Q,14,0))</f>
        <v/>
      </c>
      <c r="AA300" s="2" t="str">
        <f>IF(B300="","",VLOOKUP(AD300,Varsayımlar!$B:$Q,15,0))</f>
        <v/>
      </c>
      <c r="AB300" s="2" t="str">
        <f>IF(B300="","",VLOOKUP(AD300,Varsayımlar!$B:$Q,16,0))</f>
        <v/>
      </c>
      <c r="AC300" s="2" t="str">
        <f>IF(B300="","",VLOOKUP(Sayfa2!AD300,Varsayımlar!B:S,18,0))</f>
        <v/>
      </c>
      <c r="AD300" s="2" t="str">
        <f t="shared" si="6"/>
        <v/>
      </c>
    </row>
    <row r="301" spans="2:30" x14ac:dyDescent="0.25">
      <c r="B301" s="6"/>
      <c r="C301" s="7" t="str">
        <f>IF(B301="","",VLOOKUP(AD301,Varsayımlar!$B:$Q,3,0))</f>
        <v/>
      </c>
      <c r="D301" s="7"/>
      <c r="H301" s="5" t="str">
        <f>IF(B301="","",VLOOKUP(AD301,Varsayımlar!$B:$Q,5,0))</f>
        <v/>
      </c>
      <c r="I301" s="5"/>
      <c r="J301" s="5" t="str">
        <f>IF(B301="","",VLOOKUP(AD301,Varsayımlar!$B:$Q,6,0))</f>
        <v/>
      </c>
      <c r="P301" s="5" t="str">
        <f>IF(B301="","",VLOOKUP(AD301,Varsayımlar!$B:$Q,7,0)*K301)</f>
        <v/>
      </c>
      <c r="Q301" s="5" t="str">
        <f>IF(B301="","",VLOOKUP(AD301,Varsayımlar!$B:$Q,8,0))</f>
        <v/>
      </c>
      <c r="R301" s="5" t="str">
        <f>IF(B301="","",VLOOKUP(AD301,Varsayımlar!$B:$Q,9,0))</f>
        <v/>
      </c>
      <c r="S301" s="5" t="str">
        <f>IF(B301="","",VLOOKUP(AD301,Varsayımlar!$B:$Q,10,0))</f>
        <v/>
      </c>
      <c r="T301" s="5" t="str">
        <f>IF(B301="","",VLOOKUP(AD301,Varsayımlar!$B:$Q,11,0))</f>
        <v/>
      </c>
      <c r="U301" s="5" t="str">
        <f>IF(B301="","",VLOOKUP(AD301,Varsayımlar!$B:$Q,12,0))</f>
        <v/>
      </c>
      <c r="V301" s="5" t="str">
        <f>IF(B301="","",VLOOKUP(AD301,Varsayımlar!$B:$Q,13,0))</f>
        <v/>
      </c>
      <c r="W301" s="5" t="str">
        <f>IF(B301="","",VLOOKUP(AD301,Varsayımlar!$B:$Q,14,0))</f>
        <v/>
      </c>
      <c r="AA301" s="5" t="str">
        <f>IF(B301="","",VLOOKUP(AD301,Varsayımlar!$B:$Q,15,0))</f>
        <v/>
      </c>
      <c r="AB301" s="5" t="str">
        <f>IF(B301="","",VLOOKUP(AD301,Varsayımlar!$B:$Q,16,0))</f>
        <v/>
      </c>
      <c r="AC301" s="5" t="str">
        <f>IF(B301="","",VLOOKUP(Sayfa2!AD301,Varsayımlar!B:S,18,0))</f>
        <v/>
      </c>
      <c r="AD301" s="5" t="str">
        <f t="shared" si="6"/>
        <v/>
      </c>
    </row>
    <row r="302" spans="2:30" x14ac:dyDescent="0.25">
      <c r="C302" s="3" t="str">
        <f>IF(B302="","",VLOOKUP(AD302,Varsayımlar!$B:$Q,3,0))</f>
        <v/>
      </c>
      <c r="H302" s="2" t="str">
        <f>IF(B302="","",VLOOKUP(AD302,Varsayımlar!$B:$Q,5,0))</f>
        <v/>
      </c>
      <c r="J302" s="2" t="str">
        <f>IF(B302="","",VLOOKUP(AD302,Varsayımlar!$B:$Q,6,0))</f>
        <v/>
      </c>
      <c r="P302" s="2" t="str">
        <f>IF(B302="","",VLOOKUP(AD302,Varsayımlar!$B:$Q,7,0)*K302)</f>
        <v/>
      </c>
      <c r="Q302" s="2" t="str">
        <f>IF(B302="","",VLOOKUP(AD302,Varsayımlar!$B:$Q,8,0))</f>
        <v/>
      </c>
      <c r="R302" s="2" t="str">
        <f>IF(B302="","",VLOOKUP(AD302,Varsayımlar!$B:$Q,9,0))</f>
        <v/>
      </c>
      <c r="S302" s="2" t="str">
        <f>IF(B302="","",VLOOKUP(AD302,Varsayımlar!$B:$Q,10,0))</f>
        <v/>
      </c>
      <c r="T302" s="2" t="str">
        <f>IF(B302="","",VLOOKUP(AD302,Varsayımlar!$B:$Q,11,0))</f>
        <v/>
      </c>
      <c r="U302" s="2" t="str">
        <f>IF(B302="","",VLOOKUP(AD302,Varsayımlar!$B:$Q,12,0))</f>
        <v/>
      </c>
      <c r="V302" s="2" t="str">
        <f>IF(B302="","",VLOOKUP(AD302,Varsayımlar!$B:$Q,13,0))</f>
        <v/>
      </c>
      <c r="W302" s="2" t="str">
        <f>IF(B302="","",VLOOKUP(AD302,Varsayımlar!$B:$Q,14,0))</f>
        <v/>
      </c>
      <c r="AA302" s="2" t="str">
        <f>IF(B302="","",VLOOKUP(AD302,Varsayımlar!$B:$Q,15,0))</f>
        <v/>
      </c>
      <c r="AB302" s="2" t="str">
        <f>IF(B302="","",VLOOKUP(AD302,Varsayımlar!$B:$Q,16,0))</f>
        <v/>
      </c>
      <c r="AC302" s="2" t="str">
        <f>IF(B302="","",VLOOKUP(Sayfa2!AD302,Varsayımlar!B:S,18,0))</f>
        <v/>
      </c>
      <c r="AD302" s="2" t="str">
        <f t="shared" si="6"/>
        <v/>
      </c>
    </row>
    <row r="303" spans="2:30" x14ac:dyDescent="0.25">
      <c r="B303" s="6"/>
      <c r="C303" s="7" t="str">
        <f>IF(B303="","",VLOOKUP(AD303,Varsayımlar!$B:$Q,3,0))</f>
        <v/>
      </c>
      <c r="D303" s="7"/>
      <c r="H303" s="5" t="str">
        <f>IF(B303="","",VLOOKUP(AD303,Varsayımlar!$B:$Q,5,0))</f>
        <v/>
      </c>
      <c r="I303" s="5"/>
      <c r="J303" s="5" t="str">
        <f>IF(B303="","",VLOOKUP(AD303,Varsayımlar!$B:$Q,6,0))</f>
        <v/>
      </c>
      <c r="P303" s="5" t="str">
        <f>IF(B303="","",VLOOKUP(AD303,Varsayımlar!$B:$Q,7,0)*K303)</f>
        <v/>
      </c>
      <c r="Q303" s="5" t="str">
        <f>IF(B303="","",VLOOKUP(AD303,Varsayımlar!$B:$Q,8,0))</f>
        <v/>
      </c>
      <c r="R303" s="5" t="str">
        <f>IF(B303="","",VLOOKUP(AD303,Varsayımlar!$B:$Q,9,0))</f>
        <v/>
      </c>
      <c r="S303" s="5" t="str">
        <f>IF(B303="","",VLOOKUP(AD303,Varsayımlar!$B:$Q,10,0))</f>
        <v/>
      </c>
      <c r="T303" s="5" t="str">
        <f>IF(B303="","",VLOOKUP(AD303,Varsayımlar!$B:$Q,11,0))</f>
        <v/>
      </c>
      <c r="U303" s="5" t="str">
        <f>IF(B303="","",VLOOKUP(AD303,Varsayımlar!$B:$Q,12,0))</f>
        <v/>
      </c>
      <c r="V303" s="5" t="str">
        <f>IF(B303="","",VLOOKUP(AD303,Varsayımlar!$B:$Q,13,0))</f>
        <v/>
      </c>
      <c r="W303" s="5" t="str">
        <f>IF(B303="","",VLOOKUP(AD303,Varsayımlar!$B:$Q,14,0))</f>
        <v/>
      </c>
      <c r="AA303" s="5" t="str">
        <f>IF(B303="","",VLOOKUP(AD303,Varsayımlar!$B:$Q,15,0))</f>
        <v/>
      </c>
      <c r="AB303" s="5" t="str">
        <f>IF(B303="","",VLOOKUP(AD303,Varsayımlar!$B:$Q,16,0))</f>
        <v/>
      </c>
      <c r="AC303" s="5" t="str">
        <f>IF(B303="","",VLOOKUP(Sayfa2!AD303,Varsayımlar!B:S,18,0))</f>
        <v/>
      </c>
      <c r="AD303" s="5" t="str">
        <f t="shared" si="6"/>
        <v/>
      </c>
    </row>
    <row r="304" spans="2:30" x14ac:dyDescent="0.25">
      <c r="C304" s="3" t="str">
        <f>IF(B304="","",VLOOKUP(AD304,Varsayımlar!$B:$Q,3,0))</f>
        <v/>
      </c>
      <c r="H304" s="2" t="str">
        <f>IF(B304="","",VLOOKUP(AD304,Varsayımlar!$B:$Q,5,0))</f>
        <v/>
      </c>
      <c r="J304" s="2" t="str">
        <f>IF(B304="","",VLOOKUP(AD304,Varsayımlar!$B:$Q,6,0))</f>
        <v/>
      </c>
      <c r="P304" s="2" t="str">
        <f>IF(B304="","",VLOOKUP(AD304,Varsayımlar!$B:$Q,7,0)*K304)</f>
        <v/>
      </c>
      <c r="Q304" s="2" t="str">
        <f>IF(B304="","",VLOOKUP(AD304,Varsayımlar!$B:$Q,8,0))</f>
        <v/>
      </c>
      <c r="R304" s="2" t="str">
        <f>IF(B304="","",VLOOKUP(AD304,Varsayımlar!$B:$Q,9,0))</f>
        <v/>
      </c>
      <c r="S304" s="2" t="str">
        <f>IF(B304="","",VLOOKUP(AD304,Varsayımlar!$B:$Q,10,0))</f>
        <v/>
      </c>
      <c r="T304" s="2" t="str">
        <f>IF(B304="","",VLOOKUP(AD304,Varsayımlar!$B:$Q,11,0))</f>
        <v/>
      </c>
      <c r="U304" s="2" t="str">
        <f>IF(B304="","",VLOOKUP(AD304,Varsayımlar!$B:$Q,12,0))</f>
        <v/>
      </c>
      <c r="V304" s="2" t="str">
        <f>IF(B304="","",VLOOKUP(AD304,Varsayımlar!$B:$Q,13,0))</f>
        <v/>
      </c>
      <c r="W304" s="2" t="str">
        <f>IF(B304="","",VLOOKUP(AD304,Varsayımlar!$B:$Q,14,0))</f>
        <v/>
      </c>
      <c r="AA304" s="2" t="str">
        <f>IF(B304="","",VLOOKUP(AD304,Varsayımlar!$B:$Q,15,0))</f>
        <v/>
      </c>
      <c r="AB304" s="2" t="str">
        <f>IF(B304="","",VLOOKUP(AD304,Varsayımlar!$B:$Q,16,0))</f>
        <v/>
      </c>
      <c r="AC304" s="2" t="str">
        <f>IF(B304="","",VLOOKUP(Sayfa2!AD304,Varsayımlar!B:S,18,0))</f>
        <v/>
      </c>
      <c r="AD304" s="2" t="str">
        <f t="shared" si="6"/>
        <v/>
      </c>
    </row>
    <row r="305" spans="2:30" x14ac:dyDescent="0.25">
      <c r="B305" s="6"/>
      <c r="C305" s="7" t="str">
        <f>IF(B305="","",VLOOKUP(AD305,Varsayımlar!$B:$Q,3,0))</f>
        <v/>
      </c>
      <c r="D305" s="7"/>
      <c r="H305" s="5" t="str">
        <f>IF(B305="","",VLOOKUP(AD305,Varsayımlar!$B:$Q,5,0))</f>
        <v/>
      </c>
      <c r="I305" s="5"/>
      <c r="J305" s="5" t="str">
        <f>IF(B305="","",VLOOKUP(AD305,Varsayımlar!$B:$Q,6,0))</f>
        <v/>
      </c>
      <c r="P305" s="5" t="str">
        <f>IF(B305="","",VLOOKUP(AD305,Varsayımlar!$B:$Q,7,0)*K305)</f>
        <v/>
      </c>
      <c r="Q305" s="5" t="str">
        <f>IF(B305="","",VLOOKUP(AD305,Varsayımlar!$B:$Q,8,0))</f>
        <v/>
      </c>
      <c r="R305" s="5" t="str">
        <f>IF(B305="","",VLOOKUP(AD305,Varsayımlar!$B:$Q,9,0))</f>
        <v/>
      </c>
      <c r="S305" s="5" t="str">
        <f>IF(B305="","",VLOOKUP(AD305,Varsayımlar!$B:$Q,10,0))</f>
        <v/>
      </c>
      <c r="T305" s="5" t="str">
        <f>IF(B305="","",VLOOKUP(AD305,Varsayımlar!$B:$Q,11,0))</f>
        <v/>
      </c>
      <c r="U305" s="5" t="str">
        <f>IF(B305="","",VLOOKUP(AD305,Varsayımlar!$B:$Q,12,0))</f>
        <v/>
      </c>
      <c r="V305" s="5" t="str">
        <f>IF(B305="","",VLOOKUP(AD305,Varsayımlar!$B:$Q,13,0))</f>
        <v/>
      </c>
      <c r="W305" s="5" t="str">
        <f>IF(B305="","",VLOOKUP(AD305,Varsayımlar!$B:$Q,14,0))</f>
        <v/>
      </c>
      <c r="AA305" s="5" t="str">
        <f>IF(B305="","",VLOOKUP(AD305,Varsayımlar!$B:$Q,15,0))</f>
        <v/>
      </c>
      <c r="AB305" s="5" t="str">
        <f>IF(B305="","",VLOOKUP(AD305,Varsayımlar!$B:$Q,16,0))</f>
        <v/>
      </c>
      <c r="AC305" s="5" t="str">
        <f>IF(B305="","",VLOOKUP(Sayfa2!AD305,Varsayımlar!B:S,18,0))</f>
        <v/>
      </c>
      <c r="AD305" s="5" t="str">
        <f t="shared" si="6"/>
        <v/>
      </c>
    </row>
    <row r="306" spans="2:30" x14ac:dyDescent="0.25">
      <c r="C306" s="3" t="str">
        <f>IF(B306="","",VLOOKUP(AD306,Varsayımlar!$B:$Q,3,0))</f>
        <v/>
      </c>
      <c r="H306" s="2" t="str">
        <f>IF(B306="","",VLOOKUP(AD306,Varsayımlar!$B:$Q,5,0))</f>
        <v/>
      </c>
      <c r="J306" s="2" t="str">
        <f>IF(B306="","",VLOOKUP(AD306,Varsayımlar!$B:$Q,6,0))</f>
        <v/>
      </c>
      <c r="P306" s="2" t="str">
        <f>IF(B306="","",VLOOKUP(AD306,Varsayımlar!$B:$Q,7,0)*K306)</f>
        <v/>
      </c>
      <c r="Q306" s="2" t="str">
        <f>IF(B306="","",VLOOKUP(AD306,Varsayımlar!$B:$Q,8,0))</f>
        <v/>
      </c>
      <c r="R306" s="2" t="str">
        <f>IF(B306="","",VLOOKUP(AD306,Varsayımlar!$B:$Q,9,0))</f>
        <v/>
      </c>
      <c r="S306" s="2" t="str">
        <f>IF(B306="","",VLOOKUP(AD306,Varsayımlar!$B:$Q,10,0))</f>
        <v/>
      </c>
      <c r="T306" s="2" t="str">
        <f>IF(B306="","",VLOOKUP(AD306,Varsayımlar!$B:$Q,11,0))</f>
        <v/>
      </c>
      <c r="U306" s="2" t="str">
        <f>IF(B306="","",VLOOKUP(AD306,Varsayımlar!$B:$Q,12,0))</f>
        <v/>
      </c>
      <c r="V306" s="2" t="str">
        <f>IF(B306="","",VLOOKUP(AD306,Varsayımlar!$B:$Q,13,0))</f>
        <v/>
      </c>
      <c r="W306" s="2" t="str">
        <f>IF(B306="","",VLOOKUP(AD306,Varsayımlar!$B:$Q,14,0))</f>
        <v/>
      </c>
      <c r="AA306" s="2" t="str">
        <f>IF(B306="","",VLOOKUP(AD306,Varsayımlar!$B:$Q,15,0))</f>
        <v/>
      </c>
      <c r="AB306" s="2" t="str">
        <f>IF(B306="","",VLOOKUP(AD306,Varsayımlar!$B:$Q,16,0))</f>
        <v/>
      </c>
      <c r="AC306" s="2" t="str">
        <f>IF(B306="","",VLOOKUP(Sayfa2!AD306,Varsayımlar!B:S,18,0))</f>
        <v/>
      </c>
      <c r="AD306" s="2" t="str">
        <f t="shared" si="6"/>
        <v/>
      </c>
    </row>
    <row r="307" spans="2:30" x14ac:dyDescent="0.25">
      <c r="B307" s="6"/>
      <c r="C307" s="7" t="str">
        <f>IF(B307="","",VLOOKUP(AD307,Varsayımlar!$B:$Q,3,0))</f>
        <v/>
      </c>
      <c r="D307" s="7"/>
      <c r="H307" s="5" t="str">
        <f>IF(B307="","",VLOOKUP(AD307,Varsayımlar!$B:$Q,5,0))</f>
        <v/>
      </c>
      <c r="I307" s="5"/>
      <c r="J307" s="5" t="str">
        <f>IF(B307="","",VLOOKUP(AD307,Varsayımlar!$B:$Q,6,0))</f>
        <v/>
      </c>
      <c r="P307" s="5" t="str">
        <f>IF(B307="","",VLOOKUP(AD307,Varsayımlar!$B:$Q,7,0)*K307)</f>
        <v/>
      </c>
      <c r="Q307" s="5" t="str">
        <f>IF(B307="","",VLOOKUP(AD307,Varsayımlar!$B:$Q,8,0))</f>
        <v/>
      </c>
      <c r="R307" s="5" t="str">
        <f>IF(B307="","",VLOOKUP(AD307,Varsayımlar!$B:$Q,9,0))</f>
        <v/>
      </c>
      <c r="S307" s="5" t="str">
        <f>IF(B307="","",VLOOKUP(AD307,Varsayımlar!$B:$Q,10,0))</f>
        <v/>
      </c>
      <c r="T307" s="5" t="str">
        <f>IF(B307="","",VLOOKUP(AD307,Varsayımlar!$B:$Q,11,0))</f>
        <v/>
      </c>
      <c r="U307" s="5" t="str">
        <f>IF(B307="","",VLOOKUP(AD307,Varsayımlar!$B:$Q,12,0))</f>
        <v/>
      </c>
      <c r="V307" s="5" t="str">
        <f>IF(B307="","",VLOOKUP(AD307,Varsayımlar!$B:$Q,13,0))</f>
        <v/>
      </c>
      <c r="W307" s="5" t="str">
        <f>IF(B307="","",VLOOKUP(AD307,Varsayımlar!$B:$Q,14,0))</f>
        <v/>
      </c>
      <c r="AA307" s="5" t="str">
        <f>IF(B307="","",VLOOKUP(AD307,Varsayımlar!$B:$Q,15,0))</f>
        <v/>
      </c>
      <c r="AB307" s="5" t="str">
        <f>IF(B307="","",VLOOKUP(AD307,Varsayımlar!$B:$Q,16,0))</f>
        <v/>
      </c>
      <c r="AC307" s="5" t="str">
        <f>IF(B307="","",VLOOKUP(Sayfa2!AD307,Varsayımlar!B:S,18,0))</f>
        <v/>
      </c>
      <c r="AD307" s="5" t="str">
        <f t="shared" si="6"/>
        <v/>
      </c>
    </row>
    <row r="308" spans="2:30" x14ac:dyDescent="0.25">
      <c r="C308" s="3" t="str">
        <f>IF(B308="","",VLOOKUP(AD308,Varsayımlar!$B:$Q,3,0))</f>
        <v/>
      </c>
      <c r="H308" s="2" t="str">
        <f>IF(B308="","",VLOOKUP(AD308,Varsayımlar!$B:$Q,5,0))</f>
        <v/>
      </c>
      <c r="J308" s="2" t="str">
        <f>IF(B308="","",VLOOKUP(AD308,Varsayımlar!$B:$Q,6,0))</f>
        <v/>
      </c>
      <c r="P308" s="2" t="str">
        <f>IF(B308="","",VLOOKUP(AD308,Varsayımlar!$B:$Q,7,0)*K308)</f>
        <v/>
      </c>
      <c r="Q308" s="2" t="str">
        <f>IF(B308="","",VLOOKUP(AD308,Varsayımlar!$B:$Q,8,0))</f>
        <v/>
      </c>
      <c r="R308" s="2" t="str">
        <f>IF(B308="","",VLOOKUP(AD308,Varsayımlar!$B:$Q,9,0))</f>
        <v/>
      </c>
      <c r="S308" s="2" t="str">
        <f>IF(B308="","",VLOOKUP(AD308,Varsayımlar!$B:$Q,10,0))</f>
        <v/>
      </c>
      <c r="T308" s="2" t="str">
        <f>IF(B308="","",VLOOKUP(AD308,Varsayımlar!$B:$Q,11,0))</f>
        <v/>
      </c>
      <c r="U308" s="2" t="str">
        <f>IF(B308="","",VLOOKUP(AD308,Varsayımlar!$B:$Q,12,0))</f>
        <v/>
      </c>
      <c r="V308" s="2" t="str">
        <f>IF(B308="","",VLOOKUP(AD308,Varsayımlar!$B:$Q,13,0))</f>
        <v/>
      </c>
      <c r="W308" s="2" t="str">
        <f>IF(B308="","",VLOOKUP(AD308,Varsayımlar!$B:$Q,14,0))</f>
        <v/>
      </c>
      <c r="AA308" s="2" t="str">
        <f>IF(B308="","",VLOOKUP(AD308,Varsayımlar!$B:$Q,15,0))</f>
        <v/>
      </c>
      <c r="AB308" s="2" t="str">
        <f>IF(B308="","",VLOOKUP(AD308,Varsayımlar!$B:$Q,16,0))</f>
        <v/>
      </c>
      <c r="AC308" s="2" t="str">
        <f>IF(B308="","",VLOOKUP(Sayfa2!AD308,Varsayımlar!B:S,18,0))</f>
        <v/>
      </c>
      <c r="AD308" s="2" t="str">
        <f t="shared" si="6"/>
        <v/>
      </c>
    </row>
    <row r="309" spans="2:30" x14ac:dyDescent="0.25">
      <c r="B309" s="6"/>
      <c r="C309" s="7" t="str">
        <f>IF(B309="","",VLOOKUP(AD309,Varsayımlar!$B:$Q,3,0))</f>
        <v/>
      </c>
      <c r="D309" s="7"/>
      <c r="H309" s="5" t="str">
        <f>IF(B309="","",VLOOKUP(AD309,Varsayımlar!$B:$Q,5,0))</f>
        <v/>
      </c>
      <c r="I309" s="5"/>
      <c r="J309" s="5" t="str">
        <f>IF(B309="","",VLOOKUP(AD309,Varsayımlar!$B:$Q,6,0))</f>
        <v/>
      </c>
      <c r="P309" s="5" t="str">
        <f>IF(B309="","",VLOOKUP(AD309,Varsayımlar!$B:$Q,7,0)*K309)</f>
        <v/>
      </c>
      <c r="Q309" s="5" t="str">
        <f>IF(B309="","",VLOOKUP(AD309,Varsayımlar!$B:$Q,8,0))</f>
        <v/>
      </c>
      <c r="R309" s="5" t="str">
        <f>IF(B309="","",VLOOKUP(AD309,Varsayımlar!$B:$Q,9,0))</f>
        <v/>
      </c>
      <c r="S309" s="5" t="str">
        <f>IF(B309="","",VLOOKUP(AD309,Varsayımlar!$B:$Q,10,0))</f>
        <v/>
      </c>
      <c r="T309" s="5" t="str">
        <f>IF(B309="","",VLOOKUP(AD309,Varsayımlar!$B:$Q,11,0))</f>
        <v/>
      </c>
      <c r="U309" s="5" t="str">
        <f>IF(B309="","",VLOOKUP(AD309,Varsayımlar!$B:$Q,12,0))</f>
        <v/>
      </c>
      <c r="V309" s="5" t="str">
        <f>IF(B309="","",VLOOKUP(AD309,Varsayımlar!$B:$Q,13,0))</f>
        <v/>
      </c>
      <c r="W309" s="5" t="str">
        <f>IF(B309="","",VLOOKUP(AD309,Varsayımlar!$B:$Q,14,0))</f>
        <v/>
      </c>
      <c r="AA309" s="5" t="str">
        <f>IF(B309="","",VLOOKUP(AD309,Varsayımlar!$B:$Q,15,0))</f>
        <v/>
      </c>
      <c r="AB309" s="5" t="str">
        <f>IF(B309="","",VLOOKUP(AD309,Varsayımlar!$B:$Q,16,0))</f>
        <v/>
      </c>
      <c r="AC309" s="5" t="str">
        <f>IF(B309="","",VLOOKUP(Sayfa2!AD309,Varsayımlar!B:S,18,0))</f>
        <v/>
      </c>
      <c r="AD309" s="5" t="str">
        <f t="shared" si="6"/>
        <v/>
      </c>
    </row>
    <row r="310" spans="2:30" x14ac:dyDescent="0.25">
      <c r="C310" s="3" t="str">
        <f>IF(B310="","",VLOOKUP(AD310,Varsayımlar!$B:$Q,3,0))</f>
        <v/>
      </c>
      <c r="H310" s="2" t="str">
        <f>IF(B310="","",VLOOKUP(AD310,Varsayımlar!$B:$Q,5,0))</f>
        <v/>
      </c>
      <c r="J310" s="2" t="str">
        <f>IF(B310="","",VLOOKUP(AD310,Varsayımlar!$B:$Q,6,0))</f>
        <v/>
      </c>
      <c r="P310" s="2" t="str">
        <f>IF(B310="","",VLOOKUP(AD310,Varsayımlar!$B:$Q,7,0)*K310)</f>
        <v/>
      </c>
      <c r="Q310" s="2" t="str">
        <f>IF(B310="","",VLOOKUP(AD310,Varsayımlar!$B:$Q,8,0))</f>
        <v/>
      </c>
      <c r="R310" s="2" t="str">
        <f>IF(B310="","",VLOOKUP(AD310,Varsayımlar!$B:$Q,9,0))</f>
        <v/>
      </c>
      <c r="S310" s="2" t="str">
        <f>IF(B310="","",VLOOKUP(AD310,Varsayımlar!$B:$Q,10,0))</f>
        <v/>
      </c>
      <c r="T310" s="2" t="str">
        <f>IF(B310="","",VLOOKUP(AD310,Varsayımlar!$B:$Q,11,0))</f>
        <v/>
      </c>
      <c r="U310" s="2" t="str">
        <f>IF(B310="","",VLOOKUP(AD310,Varsayımlar!$B:$Q,12,0))</f>
        <v/>
      </c>
      <c r="V310" s="2" t="str">
        <f>IF(B310="","",VLOOKUP(AD310,Varsayımlar!$B:$Q,13,0))</f>
        <v/>
      </c>
      <c r="W310" s="2" t="str">
        <f>IF(B310="","",VLOOKUP(AD310,Varsayımlar!$B:$Q,14,0))</f>
        <v/>
      </c>
      <c r="AA310" s="2" t="str">
        <f>IF(B310="","",VLOOKUP(AD310,Varsayımlar!$B:$Q,15,0))</f>
        <v/>
      </c>
      <c r="AB310" s="2" t="str">
        <f>IF(B310="","",VLOOKUP(AD310,Varsayımlar!$B:$Q,16,0))</f>
        <v/>
      </c>
      <c r="AC310" s="2" t="str">
        <f>IF(B310="","",VLOOKUP(Sayfa2!AD310,Varsayımlar!B:S,18,0))</f>
        <v/>
      </c>
      <c r="AD310" s="2" t="str">
        <f t="shared" si="6"/>
        <v/>
      </c>
    </row>
    <row r="311" spans="2:30" x14ac:dyDescent="0.25">
      <c r="B311" s="6"/>
      <c r="C311" s="7" t="str">
        <f>IF(B311="","",VLOOKUP(AD311,Varsayımlar!$B:$Q,3,0))</f>
        <v/>
      </c>
      <c r="D311" s="7"/>
      <c r="H311" s="5" t="str">
        <f>IF(B311="","",VLOOKUP(AD311,Varsayımlar!$B:$Q,5,0))</f>
        <v/>
      </c>
      <c r="I311" s="5"/>
      <c r="J311" s="5" t="str">
        <f>IF(B311="","",VLOOKUP(AD311,Varsayımlar!$B:$Q,6,0))</f>
        <v/>
      </c>
      <c r="P311" s="5" t="str">
        <f>IF(B311="","",VLOOKUP(AD311,Varsayımlar!$B:$Q,7,0)*K311)</f>
        <v/>
      </c>
      <c r="Q311" s="5" t="str">
        <f>IF(B311="","",VLOOKUP(AD311,Varsayımlar!$B:$Q,8,0))</f>
        <v/>
      </c>
      <c r="R311" s="5" t="str">
        <f>IF(B311="","",VLOOKUP(AD311,Varsayımlar!$B:$Q,9,0))</f>
        <v/>
      </c>
      <c r="S311" s="5" t="str">
        <f>IF(B311="","",VLOOKUP(AD311,Varsayımlar!$B:$Q,10,0))</f>
        <v/>
      </c>
      <c r="T311" s="5" t="str">
        <f>IF(B311="","",VLOOKUP(AD311,Varsayımlar!$B:$Q,11,0))</f>
        <v/>
      </c>
      <c r="U311" s="5" t="str">
        <f>IF(B311="","",VLOOKUP(AD311,Varsayımlar!$B:$Q,12,0))</f>
        <v/>
      </c>
      <c r="V311" s="5" t="str">
        <f>IF(B311="","",VLOOKUP(AD311,Varsayımlar!$B:$Q,13,0))</f>
        <v/>
      </c>
      <c r="W311" s="5" t="str">
        <f>IF(B311="","",VLOOKUP(AD311,Varsayımlar!$B:$Q,14,0))</f>
        <v/>
      </c>
      <c r="AA311" s="5" t="str">
        <f>IF(B311="","",VLOOKUP(AD311,Varsayımlar!$B:$Q,15,0))</f>
        <v/>
      </c>
      <c r="AB311" s="5" t="str">
        <f>IF(B311="","",VLOOKUP(AD311,Varsayımlar!$B:$Q,16,0))</f>
        <v/>
      </c>
      <c r="AC311" s="5" t="str">
        <f>IF(B311="","",VLOOKUP(Sayfa2!AD311,Varsayımlar!B:S,18,0))</f>
        <v/>
      </c>
      <c r="AD311" s="5" t="str">
        <f t="shared" si="6"/>
        <v/>
      </c>
    </row>
    <row r="312" spans="2:30" x14ac:dyDescent="0.25">
      <c r="C312" s="3" t="str">
        <f>IF(B312="","",VLOOKUP(AD312,Varsayımlar!$B:$Q,3,0))</f>
        <v/>
      </c>
      <c r="H312" s="2" t="str">
        <f>IF(B312="","",VLOOKUP(AD312,Varsayımlar!$B:$Q,5,0))</f>
        <v/>
      </c>
      <c r="J312" s="2" t="str">
        <f>IF(B312="","",VLOOKUP(AD312,Varsayımlar!$B:$Q,6,0))</f>
        <v/>
      </c>
      <c r="P312" s="2" t="str">
        <f>IF(B312="","",VLOOKUP(AD312,Varsayımlar!$B:$Q,7,0)*K312)</f>
        <v/>
      </c>
      <c r="Q312" s="2" t="str">
        <f>IF(B312="","",VLOOKUP(AD312,Varsayımlar!$B:$Q,8,0))</f>
        <v/>
      </c>
      <c r="R312" s="2" t="str">
        <f>IF(B312="","",VLOOKUP(AD312,Varsayımlar!$B:$Q,9,0))</f>
        <v/>
      </c>
      <c r="S312" s="2" t="str">
        <f>IF(B312="","",VLOOKUP(AD312,Varsayımlar!$B:$Q,10,0))</f>
        <v/>
      </c>
      <c r="T312" s="2" t="str">
        <f>IF(B312="","",VLOOKUP(AD312,Varsayımlar!$B:$Q,11,0))</f>
        <v/>
      </c>
      <c r="U312" s="2" t="str">
        <f>IF(B312="","",VLOOKUP(AD312,Varsayımlar!$B:$Q,12,0))</f>
        <v/>
      </c>
      <c r="V312" s="2" t="str">
        <f>IF(B312="","",VLOOKUP(AD312,Varsayımlar!$B:$Q,13,0))</f>
        <v/>
      </c>
      <c r="W312" s="2" t="str">
        <f>IF(B312="","",VLOOKUP(AD312,Varsayımlar!$B:$Q,14,0))</f>
        <v/>
      </c>
      <c r="AA312" s="2" t="str">
        <f>IF(B312="","",VLOOKUP(AD312,Varsayımlar!$B:$Q,15,0))</f>
        <v/>
      </c>
      <c r="AB312" s="2" t="str">
        <f>IF(B312="","",VLOOKUP(AD312,Varsayımlar!$B:$Q,16,0))</f>
        <v/>
      </c>
      <c r="AC312" s="2" t="str">
        <f>IF(B312="","",VLOOKUP(Sayfa2!AD312,Varsayımlar!B:S,18,0))</f>
        <v/>
      </c>
      <c r="AD312" s="2" t="str">
        <f t="shared" si="6"/>
        <v/>
      </c>
    </row>
    <row r="313" spans="2:30" x14ac:dyDescent="0.25">
      <c r="B313" s="6"/>
      <c r="C313" s="7" t="str">
        <f>IF(B313="","",VLOOKUP(AD313,Varsayımlar!$B:$Q,3,0))</f>
        <v/>
      </c>
      <c r="D313" s="7"/>
      <c r="H313" s="5" t="str">
        <f>IF(B313="","",VLOOKUP(AD313,Varsayımlar!$B:$Q,5,0))</f>
        <v/>
      </c>
      <c r="I313" s="5"/>
      <c r="J313" s="5" t="str">
        <f>IF(B313="","",VLOOKUP(AD313,Varsayımlar!$B:$Q,6,0))</f>
        <v/>
      </c>
      <c r="P313" s="5" t="str">
        <f>IF(B313="","",VLOOKUP(AD313,Varsayımlar!$B:$Q,7,0)*K313)</f>
        <v/>
      </c>
      <c r="Q313" s="5" t="str">
        <f>IF(B313="","",VLOOKUP(AD313,Varsayımlar!$B:$Q,8,0))</f>
        <v/>
      </c>
      <c r="R313" s="5" t="str">
        <f>IF(B313="","",VLOOKUP(AD313,Varsayımlar!$B:$Q,9,0))</f>
        <v/>
      </c>
      <c r="S313" s="5" t="str">
        <f>IF(B313="","",VLOOKUP(AD313,Varsayımlar!$B:$Q,10,0))</f>
        <v/>
      </c>
      <c r="T313" s="5" t="str">
        <f>IF(B313="","",VLOOKUP(AD313,Varsayımlar!$B:$Q,11,0))</f>
        <v/>
      </c>
      <c r="U313" s="5" t="str">
        <f>IF(B313="","",VLOOKUP(AD313,Varsayımlar!$B:$Q,12,0))</f>
        <v/>
      </c>
      <c r="V313" s="5" t="str">
        <f>IF(B313="","",VLOOKUP(AD313,Varsayımlar!$B:$Q,13,0))</f>
        <v/>
      </c>
      <c r="W313" s="5" t="str">
        <f>IF(B313="","",VLOOKUP(AD313,Varsayımlar!$B:$Q,14,0))</f>
        <v/>
      </c>
      <c r="AA313" s="5" t="str">
        <f>IF(B313="","",VLOOKUP(AD313,Varsayımlar!$B:$Q,15,0))</f>
        <v/>
      </c>
      <c r="AB313" s="5" t="str">
        <f>IF(B313="","",VLOOKUP(AD313,Varsayımlar!$B:$Q,16,0))</f>
        <v/>
      </c>
      <c r="AC313" s="5" t="str">
        <f>IF(B313="","",VLOOKUP(Sayfa2!AD313,Varsayımlar!B:S,18,0))</f>
        <v/>
      </c>
      <c r="AD313" s="5" t="str">
        <f t="shared" si="6"/>
        <v/>
      </c>
    </row>
    <row r="314" spans="2:30" x14ac:dyDescent="0.25">
      <c r="C314" s="3" t="str">
        <f>IF(B314="","",VLOOKUP(AD314,Varsayımlar!$B:$Q,3,0))</f>
        <v/>
      </c>
      <c r="H314" s="2" t="str">
        <f>IF(B314="","",VLOOKUP(AD314,Varsayımlar!$B:$Q,5,0))</f>
        <v/>
      </c>
      <c r="J314" s="2" t="str">
        <f>IF(B314="","",VLOOKUP(AD314,Varsayımlar!$B:$Q,6,0))</f>
        <v/>
      </c>
      <c r="P314" s="2" t="str">
        <f>IF(B314="","",VLOOKUP(AD314,Varsayımlar!$B:$Q,7,0)*K314)</f>
        <v/>
      </c>
      <c r="Q314" s="2" t="str">
        <f>IF(B314="","",VLOOKUP(AD314,Varsayımlar!$B:$Q,8,0))</f>
        <v/>
      </c>
      <c r="R314" s="2" t="str">
        <f>IF(B314="","",VLOOKUP(AD314,Varsayımlar!$B:$Q,9,0))</f>
        <v/>
      </c>
      <c r="S314" s="2" t="str">
        <f>IF(B314="","",VLOOKUP(AD314,Varsayımlar!$B:$Q,10,0))</f>
        <v/>
      </c>
      <c r="T314" s="2" t="str">
        <f>IF(B314="","",VLOOKUP(AD314,Varsayımlar!$B:$Q,11,0))</f>
        <v/>
      </c>
      <c r="U314" s="2" t="str">
        <f>IF(B314="","",VLOOKUP(AD314,Varsayımlar!$B:$Q,12,0))</f>
        <v/>
      </c>
      <c r="V314" s="2" t="str">
        <f>IF(B314="","",VLOOKUP(AD314,Varsayımlar!$B:$Q,13,0))</f>
        <v/>
      </c>
      <c r="W314" s="2" t="str">
        <f>IF(B314="","",VLOOKUP(AD314,Varsayımlar!$B:$Q,14,0))</f>
        <v/>
      </c>
      <c r="AA314" s="2" t="str">
        <f>IF(B314="","",VLOOKUP(AD314,Varsayımlar!$B:$Q,15,0))</f>
        <v/>
      </c>
      <c r="AB314" s="2" t="str">
        <f>IF(B314="","",VLOOKUP(AD314,Varsayımlar!$B:$Q,16,0))</f>
        <v/>
      </c>
      <c r="AC314" s="2" t="str">
        <f>IF(B314="","",VLOOKUP(Sayfa2!AD314,Varsayımlar!B:S,18,0))</f>
        <v/>
      </c>
      <c r="AD314" s="2" t="str">
        <f t="shared" si="6"/>
        <v/>
      </c>
    </row>
    <row r="315" spans="2:30" x14ac:dyDescent="0.25">
      <c r="B315" s="6"/>
      <c r="C315" s="7" t="str">
        <f>IF(B315="","",VLOOKUP(AD315,Varsayımlar!$B:$Q,3,0))</f>
        <v/>
      </c>
      <c r="D315" s="7"/>
      <c r="H315" s="5" t="str">
        <f>IF(B315="","",VLOOKUP(AD315,Varsayımlar!$B:$Q,5,0))</f>
        <v/>
      </c>
      <c r="I315" s="5"/>
      <c r="J315" s="5" t="str">
        <f>IF(B315="","",VLOOKUP(AD315,Varsayımlar!$B:$Q,6,0))</f>
        <v/>
      </c>
      <c r="P315" s="5" t="str">
        <f>IF(B315="","",VLOOKUP(AD315,Varsayımlar!$B:$Q,7,0)*K315)</f>
        <v/>
      </c>
      <c r="Q315" s="5" t="str">
        <f>IF(B315="","",VLOOKUP(AD315,Varsayımlar!$B:$Q,8,0))</f>
        <v/>
      </c>
      <c r="R315" s="5" t="str">
        <f>IF(B315="","",VLOOKUP(AD315,Varsayımlar!$B:$Q,9,0))</f>
        <v/>
      </c>
      <c r="S315" s="5" t="str">
        <f>IF(B315="","",VLOOKUP(AD315,Varsayımlar!$B:$Q,10,0))</f>
        <v/>
      </c>
      <c r="T315" s="5" t="str">
        <f>IF(B315="","",VLOOKUP(AD315,Varsayımlar!$B:$Q,11,0))</f>
        <v/>
      </c>
      <c r="U315" s="5" t="str">
        <f>IF(B315="","",VLOOKUP(AD315,Varsayımlar!$B:$Q,12,0))</f>
        <v/>
      </c>
      <c r="V315" s="5" t="str">
        <f>IF(B315="","",VLOOKUP(AD315,Varsayımlar!$B:$Q,13,0))</f>
        <v/>
      </c>
      <c r="W315" s="5" t="str">
        <f>IF(B315="","",VLOOKUP(AD315,Varsayımlar!$B:$Q,14,0))</f>
        <v/>
      </c>
      <c r="AA315" s="5" t="str">
        <f>IF(B315="","",VLOOKUP(AD315,Varsayımlar!$B:$Q,15,0))</f>
        <v/>
      </c>
      <c r="AB315" s="5" t="str">
        <f>IF(B315="","",VLOOKUP(AD315,Varsayımlar!$B:$Q,16,0))</f>
        <v/>
      </c>
      <c r="AC315" s="5" t="str">
        <f>IF(B315="","",VLOOKUP(Sayfa2!AD315,Varsayımlar!B:S,18,0))</f>
        <v/>
      </c>
      <c r="AD315" s="5" t="str">
        <f t="shared" si="6"/>
        <v/>
      </c>
    </row>
    <row r="316" spans="2:30" x14ac:dyDescent="0.25">
      <c r="C316" s="3" t="str">
        <f>IF(B316="","",VLOOKUP(AD316,Varsayımlar!$B:$Q,3,0))</f>
        <v/>
      </c>
      <c r="H316" s="2" t="str">
        <f>IF(B316="","",VLOOKUP(AD316,Varsayımlar!$B:$Q,5,0))</f>
        <v/>
      </c>
      <c r="J316" s="2" t="str">
        <f>IF(B316="","",VLOOKUP(AD316,Varsayımlar!$B:$Q,6,0))</f>
        <v/>
      </c>
      <c r="P316" s="2" t="str">
        <f>IF(B316="","",VLOOKUP(AD316,Varsayımlar!$B:$Q,7,0)*K316)</f>
        <v/>
      </c>
      <c r="Q316" s="2" t="str">
        <f>IF(B316="","",VLOOKUP(AD316,Varsayımlar!$B:$Q,8,0))</f>
        <v/>
      </c>
      <c r="R316" s="2" t="str">
        <f>IF(B316="","",VLOOKUP(AD316,Varsayımlar!$B:$Q,9,0))</f>
        <v/>
      </c>
      <c r="S316" s="2" t="str">
        <f>IF(B316="","",VLOOKUP(AD316,Varsayımlar!$B:$Q,10,0))</f>
        <v/>
      </c>
      <c r="T316" s="2" t="str">
        <f>IF(B316="","",VLOOKUP(AD316,Varsayımlar!$B:$Q,11,0))</f>
        <v/>
      </c>
      <c r="U316" s="2" t="str">
        <f>IF(B316="","",VLOOKUP(AD316,Varsayımlar!$B:$Q,12,0))</f>
        <v/>
      </c>
      <c r="V316" s="2" t="str">
        <f>IF(B316="","",VLOOKUP(AD316,Varsayımlar!$B:$Q,13,0))</f>
        <v/>
      </c>
      <c r="W316" s="2" t="str">
        <f>IF(B316="","",VLOOKUP(AD316,Varsayımlar!$B:$Q,14,0))</f>
        <v/>
      </c>
      <c r="AA316" s="2" t="str">
        <f>IF(B316="","",VLOOKUP(AD316,Varsayımlar!$B:$Q,15,0))</f>
        <v/>
      </c>
      <c r="AB316" s="2" t="str">
        <f>IF(B316="","",VLOOKUP(AD316,Varsayımlar!$B:$Q,16,0))</f>
        <v/>
      </c>
      <c r="AC316" s="2" t="str">
        <f>IF(B316="","",VLOOKUP(Sayfa2!AD316,Varsayımlar!B:S,18,0))</f>
        <v/>
      </c>
      <c r="AD316" s="2" t="str">
        <f t="shared" si="6"/>
        <v/>
      </c>
    </row>
    <row r="317" spans="2:30" x14ac:dyDescent="0.25">
      <c r="B317" s="6"/>
      <c r="C317" s="7" t="str">
        <f>IF(B317="","",VLOOKUP(AD317,Varsayımlar!$B:$Q,3,0))</f>
        <v/>
      </c>
      <c r="D317" s="7"/>
      <c r="H317" s="5" t="str">
        <f>IF(B317="","",VLOOKUP(AD317,Varsayımlar!$B:$Q,5,0))</f>
        <v/>
      </c>
      <c r="I317" s="5"/>
      <c r="J317" s="5" t="str">
        <f>IF(B317="","",VLOOKUP(AD317,Varsayımlar!$B:$Q,6,0))</f>
        <v/>
      </c>
      <c r="P317" s="5" t="str">
        <f>IF(B317="","",VLOOKUP(AD317,Varsayımlar!$B:$Q,7,0)*K317)</f>
        <v/>
      </c>
      <c r="Q317" s="5" t="str">
        <f>IF(B317="","",VLOOKUP(AD317,Varsayımlar!$B:$Q,8,0))</f>
        <v/>
      </c>
      <c r="R317" s="5" t="str">
        <f>IF(B317="","",VLOOKUP(AD317,Varsayımlar!$B:$Q,9,0))</f>
        <v/>
      </c>
      <c r="S317" s="5" t="str">
        <f>IF(B317="","",VLOOKUP(AD317,Varsayımlar!$B:$Q,10,0))</f>
        <v/>
      </c>
      <c r="T317" s="5" t="str">
        <f>IF(B317="","",VLOOKUP(AD317,Varsayımlar!$B:$Q,11,0))</f>
        <v/>
      </c>
      <c r="U317" s="5" t="str">
        <f>IF(B317="","",VLOOKUP(AD317,Varsayımlar!$B:$Q,12,0))</f>
        <v/>
      </c>
      <c r="V317" s="5" t="str">
        <f>IF(B317="","",VLOOKUP(AD317,Varsayımlar!$B:$Q,13,0))</f>
        <v/>
      </c>
      <c r="W317" s="5" t="str">
        <f>IF(B317="","",VLOOKUP(AD317,Varsayımlar!$B:$Q,14,0))</f>
        <v/>
      </c>
      <c r="AA317" s="5" t="str">
        <f>IF(B317="","",VLOOKUP(AD317,Varsayımlar!$B:$Q,15,0))</f>
        <v/>
      </c>
      <c r="AB317" s="5" t="str">
        <f>IF(B317="","",VLOOKUP(AD317,Varsayımlar!$B:$Q,16,0))</f>
        <v/>
      </c>
      <c r="AC317" s="5" t="str">
        <f>IF(B317="","",VLOOKUP(Sayfa2!AD317,Varsayımlar!B:S,18,0))</f>
        <v/>
      </c>
      <c r="AD317" s="5" t="str">
        <f t="shared" si="6"/>
        <v/>
      </c>
    </row>
    <row r="318" spans="2:30" x14ac:dyDescent="0.25">
      <c r="C318" s="3" t="str">
        <f>IF(B318="","",VLOOKUP(AD318,Varsayımlar!$B:$Q,3,0))</f>
        <v/>
      </c>
      <c r="H318" s="2" t="str">
        <f>IF(B318="","",VLOOKUP(AD318,Varsayımlar!$B:$Q,5,0))</f>
        <v/>
      </c>
      <c r="J318" s="2" t="str">
        <f>IF(B318="","",VLOOKUP(AD318,Varsayımlar!$B:$Q,6,0))</f>
        <v/>
      </c>
      <c r="P318" s="2" t="str">
        <f>IF(B318="","",VLOOKUP(AD318,Varsayımlar!$B:$Q,7,0)*K318)</f>
        <v/>
      </c>
      <c r="Q318" s="2" t="str">
        <f>IF(B318="","",VLOOKUP(AD318,Varsayımlar!$B:$Q,8,0))</f>
        <v/>
      </c>
      <c r="R318" s="2" t="str">
        <f>IF(B318="","",VLOOKUP(AD318,Varsayımlar!$B:$Q,9,0))</f>
        <v/>
      </c>
      <c r="S318" s="2" t="str">
        <f>IF(B318="","",VLOOKUP(AD318,Varsayımlar!$B:$Q,10,0))</f>
        <v/>
      </c>
      <c r="T318" s="2" t="str">
        <f>IF(B318="","",VLOOKUP(AD318,Varsayımlar!$B:$Q,11,0))</f>
        <v/>
      </c>
      <c r="U318" s="2" t="str">
        <f>IF(B318="","",VLOOKUP(AD318,Varsayımlar!$B:$Q,12,0))</f>
        <v/>
      </c>
      <c r="V318" s="2" t="str">
        <f>IF(B318="","",VLOOKUP(AD318,Varsayımlar!$B:$Q,13,0))</f>
        <v/>
      </c>
      <c r="W318" s="2" t="str">
        <f>IF(B318="","",VLOOKUP(AD318,Varsayımlar!$B:$Q,14,0))</f>
        <v/>
      </c>
      <c r="AA318" s="2" t="str">
        <f>IF(B318="","",VLOOKUP(AD318,Varsayımlar!$B:$Q,15,0))</f>
        <v/>
      </c>
      <c r="AB318" s="2" t="str">
        <f>IF(B318="","",VLOOKUP(AD318,Varsayımlar!$B:$Q,16,0))</f>
        <v/>
      </c>
      <c r="AC318" s="2" t="str">
        <f>IF(B318="","",VLOOKUP(Sayfa2!AD318,Varsayımlar!B:S,18,0))</f>
        <v/>
      </c>
      <c r="AD318" s="2" t="str">
        <f t="shared" si="6"/>
        <v/>
      </c>
    </row>
    <row r="319" spans="2:30" x14ac:dyDescent="0.25">
      <c r="B319" s="6"/>
      <c r="C319" s="7" t="str">
        <f>IF(B319="","",VLOOKUP(AD319,Varsayımlar!$B:$Q,3,0))</f>
        <v/>
      </c>
      <c r="D319" s="7"/>
      <c r="H319" s="5" t="str">
        <f>IF(B319="","",VLOOKUP(AD319,Varsayımlar!$B:$Q,5,0))</f>
        <v/>
      </c>
      <c r="I319" s="5"/>
      <c r="J319" s="5" t="str">
        <f>IF(B319="","",VLOOKUP(AD319,Varsayımlar!$B:$Q,6,0))</f>
        <v/>
      </c>
      <c r="P319" s="5" t="str">
        <f>IF(B319="","",VLOOKUP(AD319,Varsayımlar!$B:$Q,7,0)*K319)</f>
        <v/>
      </c>
      <c r="Q319" s="5" t="str">
        <f>IF(B319="","",VLOOKUP(AD319,Varsayımlar!$B:$Q,8,0))</f>
        <v/>
      </c>
      <c r="R319" s="5" t="str">
        <f>IF(B319="","",VLOOKUP(AD319,Varsayımlar!$B:$Q,9,0))</f>
        <v/>
      </c>
      <c r="S319" s="5" t="str">
        <f>IF(B319="","",VLOOKUP(AD319,Varsayımlar!$B:$Q,10,0))</f>
        <v/>
      </c>
      <c r="T319" s="5" t="str">
        <f>IF(B319="","",VLOOKUP(AD319,Varsayımlar!$B:$Q,11,0))</f>
        <v/>
      </c>
      <c r="U319" s="5" t="str">
        <f>IF(B319="","",VLOOKUP(AD319,Varsayımlar!$B:$Q,12,0))</f>
        <v/>
      </c>
      <c r="V319" s="5" t="str">
        <f>IF(B319="","",VLOOKUP(AD319,Varsayımlar!$B:$Q,13,0))</f>
        <v/>
      </c>
      <c r="W319" s="5" t="str">
        <f>IF(B319="","",VLOOKUP(AD319,Varsayımlar!$B:$Q,14,0))</f>
        <v/>
      </c>
      <c r="AA319" s="5" t="str">
        <f>IF(B319="","",VLOOKUP(AD319,Varsayımlar!$B:$Q,15,0))</f>
        <v/>
      </c>
      <c r="AB319" s="5" t="str">
        <f>IF(B319="","",VLOOKUP(AD319,Varsayımlar!$B:$Q,16,0))</f>
        <v/>
      </c>
      <c r="AC319" s="5" t="str">
        <f>IF(B319="","",VLOOKUP(Sayfa2!AD319,Varsayımlar!B:S,18,0))</f>
        <v/>
      </c>
      <c r="AD319" s="5" t="str">
        <f t="shared" si="6"/>
        <v/>
      </c>
    </row>
    <row r="320" spans="2:30" x14ac:dyDescent="0.25">
      <c r="C320" s="3" t="str">
        <f>IF(B320="","",VLOOKUP(AD320,Varsayımlar!$B:$Q,3,0))</f>
        <v/>
      </c>
      <c r="H320" s="2" t="str">
        <f>IF(B320="","",VLOOKUP(AD320,Varsayımlar!$B:$Q,5,0))</f>
        <v/>
      </c>
      <c r="J320" s="2" t="str">
        <f>IF(B320="","",VLOOKUP(AD320,Varsayımlar!$B:$Q,6,0))</f>
        <v/>
      </c>
      <c r="P320" s="2" t="str">
        <f>IF(B320="","",VLOOKUP(AD320,Varsayımlar!$B:$Q,7,0)*K320)</f>
        <v/>
      </c>
      <c r="Q320" s="2" t="str">
        <f>IF(B320="","",VLOOKUP(AD320,Varsayımlar!$B:$Q,8,0))</f>
        <v/>
      </c>
      <c r="R320" s="2" t="str">
        <f>IF(B320="","",VLOOKUP(AD320,Varsayımlar!$B:$Q,9,0))</f>
        <v/>
      </c>
      <c r="S320" s="2" t="str">
        <f>IF(B320="","",VLOOKUP(AD320,Varsayımlar!$B:$Q,10,0))</f>
        <v/>
      </c>
      <c r="T320" s="2" t="str">
        <f>IF(B320="","",VLOOKUP(AD320,Varsayımlar!$B:$Q,11,0))</f>
        <v/>
      </c>
      <c r="U320" s="2" t="str">
        <f>IF(B320="","",VLOOKUP(AD320,Varsayımlar!$B:$Q,12,0))</f>
        <v/>
      </c>
      <c r="V320" s="2" t="str">
        <f>IF(B320="","",VLOOKUP(AD320,Varsayımlar!$B:$Q,13,0))</f>
        <v/>
      </c>
      <c r="W320" s="2" t="str">
        <f>IF(B320="","",VLOOKUP(AD320,Varsayımlar!$B:$Q,14,0))</f>
        <v/>
      </c>
      <c r="AA320" s="2" t="str">
        <f>IF(B320="","",VLOOKUP(AD320,Varsayımlar!$B:$Q,15,0))</f>
        <v/>
      </c>
      <c r="AB320" s="2" t="str">
        <f>IF(B320="","",VLOOKUP(AD320,Varsayımlar!$B:$Q,16,0))</f>
        <v/>
      </c>
      <c r="AC320" s="2" t="str">
        <f>IF(B320="","",VLOOKUP(Sayfa2!AD320,Varsayımlar!B:S,18,0))</f>
        <v/>
      </c>
      <c r="AD320" s="2" t="str">
        <f t="shared" si="6"/>
        <v/>
      </c>
    </row>
    <row r="321" spans="2:30" x14ac:dyDescent="0.25">
      <c r="B321" s="6"/>
      <c r="C321" s="7" t="str">
        <f>IF(B321="","",VLOOKUP(AD321,Varsayımlar!$B:$Q,3,0))</f>
        <v/>
      </c>
      <c r="D321" s="7"/>
      <c r="H321" s="5" t="str">
        <f>IF(B321="","",VLOOKUP(AD321,Varsayımlar!$B:$Q,5,0))</f>
        <v/>
      </c>
      <c r="I321" s="5"/>
      <c r="J321" s="5" t="str">
        <f>IF(B321="","",VLOOKUP(AD321,Varsayımlar!$B:$Q,6,0))</f>
        <v/>
      </c>
      <c r="P321" s="5" t="str">
        <f>IF(B321="","",VLOOKUP(AD321,Varsayımlar!$B:$Q,7,0)*K321)</f>
        <v/>
      </c>
      <c r="Q321" s="5" t="str">
        <f>IF(B321="","",VLOOKUP(AD321,Varsayımlar!$B:$Q,8,0))</f>
        <v/>
      </c>
      <c r="R321" s="5" t="str">
        <f>IF(B321="","",VLOOKUP(AD321,Varsayımlar!$B:$Q,9,0))</f>
        <v/>
      </c>
      <c r="S321" s="5" t="str">
        <f>IF(B321="","",VLOOKUP(AD321,Varsayımlar!$B:$Q,10,0))</f>
        <v/>
      </c>
      <c r="T321" s="5" t="str">
        <f>IF(B321="","",VLOOKUP(AD321,Varsayımlar!$B:$Q,11,0))</f>
        <v/>
      </c>
      <c r="U321" s="5" t="str">
        <f>IF(B321="","",VLOOKUP(AD321,Varsayımlar!$B:$Q,12,0))</f>
        <v/>
      </c>
      <c r="V321" s="5" t="str">
        <f>IF(B321="","",VLOOKUP(AD321,Varsayımlar!$B:$Q,13,0))</f>
        <v/>
      </c>
      <c r="W321" s="5" t="str">
        <f>IF(B321="","",VLOOKUP(AD321,Varsayımlar!$B:$Q,14,0))</f>
        <v/>
      </c>
      <c r="AA321" s="5" t="str">
        <f>IF(B321="","",VLOOKUP(AD321,Varsayımlar!$B:$Q,15,0))</f>
        <v/>
      </c>
      <c r="AB321" s="5" t="str">
        <f>IF(B321="","",VLOOKUP(AD321,Varsayımlar!$B:$Q,16,0))</f>
        <v/>
      </c>
      <c r="AC321" s="5" t="str">
        <f>IF(B321="","",VLOOKUP(Sayfa2!AD321,Varsayımlar!B:S,18,0))</f>
        <v/>
      </c>
      <c r="AD321" s="5" t="str">
        <f t="shared" si="6"/>
        <v/>
      </c>
    </row>
    <row r="322" spans="2:30" x14ac:dyDescent="0.25">
      <c r="C322" s="3" t="str">
        <f>IF(B322="","",VLOOKUP(AD322,Varsayımlar!$B:$Q,3,0))</f>
        <v/>
      </c>
      <c r="H322" s="2" t="str">
        <f>IF(B322="","",VLOOKUP(AD322,Varsayımlar!$B:$Q,5,0))</f>
        <v/>
      </c>
      <c r="J322" s="2" t="str">
        <f>IF(B322="","",VLOOKUP(AD322,Varsayımlar!$B:$Q,6,0))</f>
        <v/>
      </c>
      <c r="P322" s="2" t="str">
        <f>IF(B322="","",VLOOKUP(AD322,Varsayımlar!$B:$Q,7,0)*K322)</f>
        <v/>
      </c>
      <c r="Q322" s="2" t="str">
        <f>IF(B322="","",VLOOKUP(AD322,Varsayımlar!$B:$Q,8,0))</f>
        <v/>
      </c>
      <c r="R322" s="2" t="str">
        <f>IF(B322="","",VLOOKUP(AD322,Varsayımlar!$B:$Q,9,0))</f>
        <v/>
      </c>
      <c r="S322" s="2" t="str">
        <f>IF(B322="","",VLOOKUP(AD322,Varsayımlar!$B:$Q,10,0))</f>
        <v/>
      </c>
      <c r="T322" s="2" t="str">
        <f>IF(B322="","",VLOOKUP(AD322,Varsayımlar!$B:$Q,11,0))</f>
        <v/>
      </c>
      <c r="U322" s="2" t="str">
        <f>IF(B322="","",VLOOKUP(AD322,Varsayımlar!$B:$Q,12,0))</f>
        <v/>
      </c>
      <c r="V322" s="2" t="str">
        <f>IF(B322="","",VLOOKUP(AD322,Varsayımlar!$B:$Q,13,0))</f>
        <v/>
      </c>
      <c r="W322" s="2" t="str">
        <f>IF(B322="","",VLOOKUP(AD322,Varsayımlar!$B:$Q,14,0))</f>
        <v/>
      </c>
      <c r="AA322" s="2" t="str">
        <f>IF(B322="","",VLOOKUP(AD322,Varsayımlar!$B:$Q,15,0))</f>
        <v/>
      </c>
      <c r="AB322" s="2" t="str">
        <f>IF(B322="","",VLOOKUP(AD322,Varsayımlar!$B:$Q,16,0))</f>
        <v/>
      </c>
      <c r="AC322" s="2" t="str">
        <f>IF(B322="","",VLOOKUP(Sayfa2!AD322,Varsayımlar!B:S,18,0))</f>
        <v/>
      </c>
      <c r="AD322" s="2" t="str">
        <f t="shared" si="6"/>
        <v/>
      </c>
    </row>
    <row r="323" spans="2:30" x14ac:dyDescent="0.25">
      <c r="B323" s="6"/>
      <c r="C323" s="7" t="str">
        <f>IF(B323="","",VLOOKUP(AD323,Varsayımlar!$B:$Q,3,0))</f>
        <v/>
      </c>
      <c r="D323" s="7"/>
      <c r="H323" s="5" t="str">
        <f>IF(B323="","",VLOOKUP(AD323,Varsayımlar!$B:$Q,5,0))</f>
        <v/>
      </c>
      <c r="I323" s="5"/>
      <c r="J323" s="5" t="str">
        <f>IF(B323="","",VLOOKUP(AD323,Varsayımlar!$B:$Q,6,0))</f>
        <v/>
      </c>
      <c r="P323" s="5" t="str">
        <f>IF(B323="","",VLOOKUP(AD323,Varsayımlar!$B:$Q,7,0)*K323)</f>
        <v/>
      </c>
      <c r="Q323" s="5" t="str">
        <f>IF(B323="","",VLOOKUP(AD323,Varsayımlar!$B:$Q,8,0))</f>
        <v/>
      </c>
      <c r="R323" s="5" t="str">
        <f>IF(B323="","",VLOOKUP(AD323,Varsayımlar!$B:$Q,9,0))</f>
        <v/>
      </c>
      <c r="S323" s="5" t="str">
        <f>IF(B323="","",VLOOKUP(AD323,Varsayımlar!$B:$Q,10,0))</f>
        <v/>
      </c>
      <c r="T323" s="5" t="str">
        <f>IF(B323="","",VLOOKUP(AD323,Varsayımlar!$B:$Q,11,0))</f>
        <v/>
      </c>
      <c r="U323" s="5" t="str">
        <f>IF(B323="","",VLOOKUP(AD323,Varsayımlar!$B:$Q,12,0))</f>
        <v/>
      </c>
      <c r="V323" s="5" t="str">
        <f>IF(B323="","",VLOOKUP(AD323,Varsayımlar!$B:$Q,13,0))</f>
        <v/>
      </c>
      <c r="W323" s="5" t="str">
        <f>IF(B323="","",VLOOKUP(AD323,Varsayımlar!$B:$Q,14,0))</f>
        <v/>
      </c>
      <c r="AA323" s="5" t="str">
        <f>IF(B323="","",VLOOKUP(AD323,Varsayımlar!$B:$Q,15,0))</f>
        <v/>
      </c>
      <c r="AB323" s="5" t="str">
        <f>IF(B323="","",VLOOKUP(AD323,Varsayımlar!$B:$Q,16,0))</f>
        <v/>
      </c>
      <c r="AC323" s="5" t="str">
        <f>IF(B323="","",VLOOKUP(Sayfa2!AD323,Varsayımlar!B:S,18,0))</f>
        <v/>
      </c>
      <c r="AD323" s="5" t="str">
        <f t="shared" si="6"/>
        <v/>
      </c>
    </row>
    <row r="324" spans="2:30" x14ac:dyDescent="0.25">
      <c r="C324" s="3" t="str">
        <f>IF(B324="","",VLOOKUP(AD324,Varsayımlar!$B:$Q,3,0))</f>
        <v/>
      </c>
      <c r="H324" s="2" t="str">
        <f>IF(B324="","",VLOOKUP(AD324,Varsayımlar!$B:$Q,5,0))</f>
        <v/>
      </c>
      <c r="J324" s="2" t="str">
        <f>IF(B324="","",VLOOKUP(AD324,Varsayımlar!$B:$Q,6,0))</f>
        <v/>
      </c>
      <c r="P324" s="2" t="str">
        <f>IF(B324="","",VLOOKUP(AD324,Varsayımlar!$B:$Q,7,0)*K324)</f>
        <v/>
      </c>
      <c r="Q324" s="2" t="str">
        <f>IF(B324="","",VLOOKUP(AD324,Varsayımlar!$B:$Q,8,0))</f>
        <v/>
      </c>
      <c r="R324" s="2" t="str">
        <f>IF(B324="","",VLOOKUP(AD324,Varsayımlar!$B:$Q,9,0))</f>
        <v/>
      </c>
      <c r="S324" s="2" t="str">
        <f>IF(B324="","",VLOOKUP(AD324,Varsayımlar!$B:$Q,10,0))</f>
        <v/>
      </c>
      <c r="T324" s="2" t="str">
        <f>IF(B324="","",VLOOKUP(AD324,Varsayımlar!$B:$Q,11,0))</f>
        <v/>
      </c>
      <c r="U324" s="2" t="str">
        <f>IF(B324="","",VLOOKUP(AD324,Varsayımlar!$B:$Q,12,0))</f>
        <v/>
      </c>
      <c r="V324" s="2" t="str">
        <f>IF(B324="","",VLOOKUP(AD324,Varsayımlar!$B:$Q,13,0))</f>
        <v/>
      </c>
      <c r="W324" s="2" t="str">
        <f>IF(B324="","",VLOOKUP(AD324,Varsayımlar!$B:$Q,14,0))</f>
        <v/>
      </c>
      <c r="AA324" s="2" t="str">
        <f>IF(B324="","",VLOOKUP(AD324,Varsayımlar!$B:$Q,15,0))</f>
        <v/>
      </c>
      <c r="AB324" s="2" t="str">
        <f>IF(B324="","",VLOOKUP(AD324,Varsayımlar!$B:$Q,16,0))</f>
        <v/>
      </c>
      <c r="AC324" s="2" t="str">
        <f>IF(B324="","",VLOOKUP(Sayfa2!AD324,Varsayımlar!B:S,18,0))</f>
        <v/>
      </c>
      <c r="AD324" s="2" t="str">
        <f t="shared" si="6"/>
        <v/>
      </c>
    </row>
    <row r="325" spans="2:30" x14ac:dyDescent="0.25">
      <c r="B325" s="6"/>
      <c r="C325" s="7" t="str">
        <f>IF(B325="","",VLOOKUP(AD325,Varsayımlar!$B:$Q,3,0))</f>
        <v/>
      </c>
      <c r="D325" s="7"/>
      <c r="H325" s="5" t="str">
        <f>IF(B325="","",VLOOKUP(AD325,Varsayımlar!$B:$Q,5,0))</f>
        <v/>
      </c>
      <c r="I325" s="5"/>
      <c r="J325" s="5" t="str">
        <f>IF(B325="","",VLOOKUP(AD325,Varsayımlar!$B:$Q,6,0))</f>
        <v/>
      </c>
      <c r="P325" s="5" t="str">
        <f>IF(B325="","",VLOOKUP(AD325,Varsayımlar!$B:$Q,7,0)*K325)</f>
        <v/>
      </c>
      <c r="Q325" s="5" t="str">
        <f>IF(B325="","",VLOOKUP(AD325,Varsayımlar!$B:$Q,8,0))</f>
        <v/>
      </c>
      <c r="R325" s="5" t="str">
        <f>IF(B325="","",VLOOKUP(AD325,Varsayımlar!$B:$Q,9,0))</f>
        <v/>
      </c>
      <c r="S325" s="5" t="str">
        <f>IF(B325="","",VLOOKUP(AD325,Varsayımlar!$B:$Q,10,0))</f>
        <v/>
      </c>
      <c r="T325" s="5" t="str">
        <f>IF(B325="","",VLOOKUP(AD325,Varsayımlar!$B:$Q,11,0))</f>
        <v/>
      </c>
      <c r="U325" s="5" t="str">
        <f>IF(B325="","",VLOOKUP(AD325,Varsayımlar!$B:$Q,12,0))</f>
        <v/>
      </c>
      <c r="V325" s="5" t="str">
        <f>IF(B325="","",VLOOKUP(AD325,Varsayımlar!$B:$Q,13,0))</f>
        <v/>
      </c>
      <c r="W325" s="5" t="str">
        <f>IF(B325="","",VLOOKUP(AD325,Varsayımlar!$B:$Q,14,0))</f>
        <v/>
      </c>
      <c r="AA325" s="5" t="str">
        <f>IF(B325="","",VLOOKUP(AD325,Varsayımlar!$B:$Q,15,0))</f>
        <v/>
      </c>
      <c r="AB325" s="5" t="str">
        <f>IF(B325="","",VLOOKUP(AD325,Varsayımlar!$B:$Q,16,0))</f>
        <v/>
      </c>
      <c r="AC325" s="5" t="str">
        <f>IF(B325="","",VLOOKUP(Sayfa2!AD325,Varsayımlar!B:S,18,0))</f>
        <v/>
      </c>
      <c r="AD325" s="5" t="str">
        <f t="shared" si="6"/>
        <v/>
      </c>
    </row>
    <row r="326" spans="2:30" x14ac:dyDescent="0.25">
      <c r="C326" s="3" t="str">
        <f>IF(B326="","",VLOOKUP(AD326,Varsayımlar!$B:$Q,3,0))</f>
        <v/>
      </c>
      <c r="H326" s="2" t="str">
        <f>IF(B326="","",VLOOKUP(AD326,Varsayımlar!$B:$Q,5,0))</f>
        <v/>
      </c>
      <c r="J326" s="2" t="str">
        <f>IF(B326="","",VLOOKUP(AD326,Varsayımlar!$B:$Q,6,0))</f>
        <v/>
      </c>
      <c r="P326" s="2" t="str">
        <f>IF(B326="","",VLOOKUP(AD326,Varsayımlar!$B:$Q,7,0)*K326)</f>
        <v/>
      </c>
      <c r="Q326" s="2" t="str">
        <f>IF(B326="","",VLOOKUP(AD326,Varsayımlar!$B:$Q,8,0))</f>
        <v/>
      </c>
      <c r="R326" s="2" t="str">
        <f>IF(B326="","",VLOOKUP(AD326,Varsayımlar!$B:$Q,9,0))</f>
        <v/>
      </c>
      <c r="S326" s="2" t="str">
        <f>IF(B326="","",VLOOKUP(AD326,Varsayımlar!$B:$Q,10,0))</f>
        <v/>
      </c>
      <c r="T326" s="2" t="str">
        <f>IF(B326="","",VLOOKUP(AD326,Varsayımlar!$B:$Q,11,0))</f>
        <v/>
      </c>
      <c r="U326" s="2" t="str">
        <f>IF(B326="","",VLOOKUP(AD326,Varsayımlar!$B:$Q,12,0))</f>
        <v/>
      </c>
      <c r="V326" s="2" t="str">
        <f>IF(B326="","",VLOOKUP(AD326,Varsayımlar!$B:$Q,13,0))</f>
        <v/>
      </c>
      <c r="W326" s="2" t="str">
        <f>IF(B326="","",VLOOKUP(AD326,Varsayımlar!$B:$Q,14,0))</f>
        <v/>
      </c>
      <c r="AA326" s="2" t="str">
        <f>IF(B326="","",VLOOKUP(AD326,Varsayımlar!$B:$Q,15,0))</f>
        <v/>
      </c>
      <c r="AB326" s="2" t="str">
        <f>IF(B326="","",VLOOKUP(AD326,Varsayımlar!$B:$Q,16,0))</f>
        <v/>
      </c>
      <c r="AC326" s="2" t="str">
        <f>IF(B326="","",VLOOKUP(Sayfa2!AD326,Varsayımlar!B:S,18,0))</f>
        <v/>
      </c>
      <c r="AD326" s="2" t="str">
        <f t="shared" si="6"/>
        <v/>
      </c>
    </row>
    <row r="327" spans="2:30" x14ac:dyDescent="0.25">
      <c r="B327" s="6"/>
      <c r="C327" s="7" t="str">
        <f>IF(B327="","",VLOOKUP(AD327,Varsayımlar!$B:$Q,3,0))</f>
        <v/>
      </c>
      <c r="D327" s="7"/>
      <c r="H327" s="5" t="str">
        <f>IF(B327="","",VLOOKUP(AD327,Varsayımlar!$B:$Q,5,0))</f>
        <v/>
      </c>
      <c r="I327" s="5"/>
      <c r="J327" s="5" t="str">
        <f>IF(B327="","",VLOOKUP(AD327,Varsayımlar!$B:$Q,6,0))</f>
        <v/>
      </c>
      <c r="P327" s="5" t="str">
        <f>IF(B327="","",VLOOKUP(AD327,Varsayımlar!$B:$Q,7,0)*K327)</f>
        <v/>
      </c>
      <c r="Q327" s="5" t="str">
        <f>IF(B327="","",VLOOKUP(AD327,Varsayımlar!$B:$Q,8,0))</f>
        <v/>
      </c>
      <c r="R327" s="5" t="str">
        <f>IF(B327="","",VLOOKUP(AD327,Varsayımlar!$B:$Q,9,0))</f>
        <v/>
      </c>
      <c r="S327" s="5" t="str">
        <f>IF(B327="","",VLOOKUP(AD327,Varsayımlar!$B:$Q,10,0))</f>
        <v/>
      </c>
      <c r="T327" s="5" t="str">
        <f>IF(B327="","",VLOOKUP(AD327,Varsayımlar!$B:$Q,11,0))</f>
        <v/>
      </c>
      <c r="U327" s="5" t="str">
        <f>IF(B327="","",VLOOKUP(AD327,Varsayımlar!$B:$Q,12,0))</f>
        <v/>
      </c>
      <c r="V327" s="5" t="str">
        <f>IF(B327="","",VLOOKUP(AD327,Varsayımlar!$B:$Q,13,0))</f>
        <v/>
      </c>
      <c r="W327" s="5" t="str">
        <f>IF(B327="","",VLOOKUP(AD327,Varsayımlar!$B:$Q,14,0))</f>
        <v/>
      </c>
      <c r="AA327" s="5" t="str">
        <f>IF(B327="","",VLOOKUP(AD327,Varsayımlar!$B:$Q,15,0))</f>
        <v/>
      </c>
      <c r="AB327" s="5" t="str">
        <f>IF(B327="","",VLOOKUP(AD327,Varsayımlar!$B:$Q,16,0))</f>
        <v/>
      </c>
      <c r="AC327" s="5" t="str">
        <f>IF(B327="","",VLOOKUP(Sayfa2!AD327,Varsayımlar!B:S,18,0))</f>
        <v/>
      </c>
      <c r="AD327" s="5" t="str">
        <f t="shared" si="6"/>
        <v/>
      </c>
    </row>
    <row r="328" spans="2:30" x14ac:dyDescent="0.25">
      <c r="C328" s="3" t="str">
        <f>IF(B328="","",VLOOKUP(AD328,Varsayımlar!$B:$Q,3,0))</f>
        <v/>
      </c>
      <c r="H328" s="2" t="str">
        <f>IF(B328="","",VLOOKUP(AD328,Varsayımlar!$B:$Q,5,0))</f>
        <v/>
      </c>
      <c r="J328" s="2" t="str">
        <f>IF(B328="","",VLOOKUP(AD328,Varsayımlar!$B:$Q,6,0))</f>
        <v/>
      </c>
      <c r="P328" s="2" t="str">
        <f>IF(B328="","",VLOOKUP(AD328,Varsayımlar!$B:$Q,7,0)*K328)</f>
        <v/>
      </c>
      <c r="Q328" s="2" t="str">
        <f>IF(B328="","",VLOOKUP(AD328,Varsayımlar!$B:$Q,8,0))</f>
        <v/>
      </c>
      <c r="R328" s="2" t="str">
        <f>IF(B328="","",VLOOKUP(AD328,Varsayımlar!$B:$Q,9,0))</f>
        <v/>
      </c>
      <c r="S328" s="2" t="str">
        <f>IF(B328="","",VLOOKUP(AD328,Varsayımlar!$B:$Q,10,0))</f>
        <v/>
      </c>
      <c r="T328" s="2" t="str">
        <f>IF(B328="","",VLOOKUP(AD328,Varsayımlar!$B:$Q,11,0))</f>
        <v/>
      </c>
      <c r="U328" s="2" t="str">
        <f>IF(B328="","",VLOOKUP(AD328,Varsayımlar!$B:$Q,12,0))</f>
        <v/>
      </c>
      <c r="V328" s="2" t="str">
        <f>IF(B328="","",VLOOKUP(AD328,Varsayımlar!$B:$Q,13,0))</f>
        <v/>
      </c>
      <c r="W328" s="2" t="str">
        <f>IF(B328="","",VLOOKUP(AD328,Varsayımlar!$B:$Q,14,0))</f>
        <v/>
      </c>
      <c r="AA328" s="2" t="str">
        <f>IF(B328="","",VLOOKUP(AD328,Varsayımlar!$B:$Q,15,0))</f>
        <v/>
      </c>
      <c r="AB328" s="2" t="str">
        <f>IF(B328="","",VLOOKUP(AD328,Varsayımlar!$B:$Q,16,0))</f>
        <v/>
      </c>
      <c r="AC328" s="2" t="str">
        <f>IF(B328="","",VLOOKUP(Sayfa2!AD328,Varsayımlar!B:S,18,0))</f>
        <v/>
      </c>
      <c r="AD328" s="2" t="str">
        <f t="shared" ref="AD328:AD391" si="7">IF(B328="","",CONCATENATE(B328,E328))</f>
        <v/>
      </c>
    </row>
    <row r="329" spans="2:30" x14ac:dyDescent="0.25">
      <c r="B329" s="6"/>
      <c r="C329" s="7" t="str">
        <f>IF(B329="","",VLOOKUP(AD329,Varsayımlar!$B:$Q,3,0))</f>
        <v/>
      </c>
      <c r="D329" s="7"/>
      <c r="H329" s="5" t="str">
        <f>IF(B329="","",VLOOKUP(AD329,Varsayımlar!$B:$Q,5,0))</f>
        <v/>
      </c>
      <c r="I329" s="5"/>
      <c r="J329" s="5" t="str">
        <f>IF(B329="","",VLOOKUP(AD329,Varsayımlar!$B:$Q,6,0))</f>
        <v/>
      </c>
      <c r="P329" s="5" t="str">
        <f>IF(B329="","",VLOOKUP(AD329,Varsayımlar!$B:$Q,7,0)*K329)</f>
        <v/>
      </c>
      <c r="Q329" s="5" t="str">
        <f>IF(B329="","",VLOOKUP(AD329,Varsayımlar!$B:$Q,8,0))</f>
        <v/>
      </c>
      <c r="R329" s="5" t="str">
        <f>IF(B329="","",VLOOKUP(AD329,Varsayımlar!$B:$Q,9,0))</f>
        <v/>
      </c>
      <c r="S329" s="5" t="str">
        <f>IF(B329="","",VLOOKUP(AD329,Varsayımlar!$B:$Q,10,0))</f>
        <v/>
      </c>
      <c r="T329" s="5" t="str">
        <f>IF(B329="","",VLOOKUP(AD329,Varsayımlar!$B:$Q,11,0))</f>
        <v/>
      </c>
      <c r="U329" s="5" t="str">
        <f>IF(B329="","",VLOOKUP(AD329,Varsayımlar!$B:$Q,12,0))</f>
        <v/>
      </c>
      <c r="V329" s="5" t="str">
        <f>IF(B329="","",VLOOKUP(AD329,Varsayımlar!$B:$Q,13,0))</f>
        <v/>
      </c>
      <c r="W329" s="5" t="str">
        <f>IF(B329="","",VLOOKUP(AD329,Varsayımlar!$B:$Q,14,0))</f>
        <v/>
      </c>
      <c r="AA329" s="5" t="str">
        <f>IF(B329="","",VLOOKUP(AD329,Varsayımlar!$B:$Q,15,0))</f>
        <v/>
      </c>
      <c r="AB329" s="5" t="str">
        <f>IF(B329="","",VLOOKUP(AD329,Varsayımlar!$B:$Q,16,0))</f>
        <v/>
      </c>
      <c r="AC329" s="5" t="str">
        <f>IF(B329="","",VLOOKUP(Sayfa2!AD329,Varsayımlar!B:S,18,0))</f>
        <v/>
      </c>
      <c r="AD329" s="5" t="str">
        <f t="shared" si="7"/>
        <v/>
      </c>
    </row>
    <row r="330" spans="2:30" x14ac:dyDescent="0.25">
      <c r="C330" s="3" t="str">
        <f>IF(B330="","",VLOOKUP(AD330,Varsayımlar!$B:$Q,3,0))</f>
        <v/>
      </c>
      <c r="H330" s="2" t="str">
        <f>IF(B330="","",VLOOKUP(AD330,Varsayımlar!$B:$Q,5,0))</f>
        <v/>
      </c>
      <c r="J330" s="2" t="str">
        <f>IF(B330="","",VLOOKUP(AD330,Varsayımlar!$B:$Q,6,0))</f>
        <v/>
      </c>
      <c r="P330" s="2" t="str">
        <f>IF(B330="","",VLOOKUP(AD330,Varsayımlar!$B:$Q,7,0)*K330)</f>
        <v/>
      </c>
      <c r="Q330" s="2" t="str">
        <f>IF(B330="","",VLOOKUP(AD330,Varsayımlar!$B:$Q,8,0))</f>
        <v/>
      </c>
      <c r="R330" s="2" t="str">
        <f>IF(B330="","",VLOOKUP(AD330,Varsayımlar!$B:$Q,9,0))</f>
        <v/>
      </c>
      <c r="S330" s="2" t="str">
        <f>IF(B330="","",VLOOKUP(AD330,Varsayımlar!$B:$Q,10,0))</f>
        <v/>
      </c>
      <c r="T330" s="2" t="str">
        <f>IF(B330="","",VLOOKUP(AD330,Varsayımlar!$B:$Q,11,0))</f>
        <v/>
      </c>
      <c r="U330" s="2" t="str">
        <f>IF(B330="","",VLOOKUP(AD330,Varsayımlar!$B:$Q,12,0))</f>
        <v/>
      </c>
      <c r="V330" s="2" t="str">
        <f>IF(B330="","",VLOOKUP(AD330,Varsayımlar!$B:$Q,13,0))</f>
        <v/>
      </c>
      <c r="W330" s="2" t="str">
        <f>IF(B330="","",VLOOKUP(AD330,Varsayımlar!$B:$Q,14,0))</f>
        <v/>
      </c>
      <c r="AA330" s="2" t="str">
        <f>IF(B330="","",VLOOKUP(AD330,Varsayımlar!$B:$Q,15,0))</f>
        <v/>
      </c>
      <c r="AB330" s="2" t="str">
        <f>IF(B330="","",VLOOKUP(AD330,Varsayımlar!$B:$Q,16,0))</f>
        <v/>
      </c>
      <c r="AC330" s="2" t="str">
        <f>IF(B330="","",VLOOKUP(Sayfa2!AD330,Varsayımlar!B:S,18,0))</f>
        <v/>
      </c>
      <c r="AD330" s="2" t="str">
        <f t="shared" si="7"/>
        <v/>
      </c>
    </row>
    <row r="331" spans="2:30" x14ac:dyDescent="0.25">
      <c r="B331" s="6"/>
      <c r="C331" s="7" t="str">
        <f>IF(B331="","",VLOOKUP(AD331,Varsayımlar!$B:$Q,3,0))</f>
        <v/>
      </c>
      <c r="D331" s="7"/>
      <c r="H331" s="5" t="str">
        <f>IF(B331="","",VLOOKUP(AD331,Varsayımlar!$B:$Q,5,0))</f>
        <v/>
      </c>
      <c r="I331" s="5"/>
      <c r="J331" s="5" t="str">
        <f>IF(B331="","",VLOOKUP(AD331,Varsayımlar!$B:$Q,6,0))</f>
        <v/>
      </c>
      <c r="P331" s="5" t="str">
        <f>IF(B331="","",VLOOKUP(AD331,Varsayımlar!$B:$Q,7,0)*K331)</f>
        <v/>
      </c>
      <c r="Q331" s="5" t="str">
        <f>IF(B331="","",VLOOKUP(AD331,Varsayımlar!$B:$Q,8,0))</f>
        <v/>
      </c>
      <c r="R331" s="5" t="str">
        <f>IF(B331="","",VLOOKUP(AD331,Varsayımlar!$B:$Q,9,0))</f>
        <v/>
      </c>
      <c r="S331" s="5" t="str">
        <f>IF(B331="","",VLOOKUP(AD331,Varsayımlar!$B:$Q,10,0))</f>
        <v/>
      </c>
      <c r="T331" s="5" t="str">
        <f>IF(B331="","",VLOOKUP(AD331,Varsayımlar!$B:$Q,11,0))</f>
        <v/>
      </c>
      <c r="U331" s="5" t="str">
        <f>IF(B331="","",VLOOKUP(AD331,Varsayımlar!$B:$Q,12,0))</f>
        <v/>
      </c>
      <c r="V331" s="5" t="str">
        <f>IF(B331="","",VLOOKUP(AD331,Varsayımlar!$B:$Q,13,0))</f>
        <v/>
      </c>
      <c r="W331" s="5" t="str">
        <f>IF(B331="","",VLOOKUP(AD331,Varsayımlar!$B:$Q,14,0))</f>
        <v/>
      </c>
      <c r="AA331" s="5" t="str">
        <f>IF(B331="","",VLOOKUP(AD331,Varsayımlar!$B:$Q,15,0))</f>
        <v/>
      </c>
      <c r="AB331" s="5" t="str">
        <f>IF(B331="","",VLOOKUP(AD331,Varsayımlar!$B:$Q,16,0))</f>
        <v/>
      </c>
      <c r="AC331" s="5" t="str">
        <f>IF(B331="","",VLOOKUP(Sayfa2!AD331,Varsayımlar!B:S,18,0))</f>
        <v/>
      </c>
      <c r="AD331" s="5" t="str">
        <f t="shared" si="7"/>
        <v/>
      </c>
    </row>
    <row r="332" spans="2:30" x14ac:dyDescent="0.25">
      <c r="C332" s="3" t="str">
        <f>IF(B332="","",VLOOKUP(AD332,Varsayımlar!$B:$Q,3,0))</f>
        <v/>
      </c>
      <c r="H332" s="2" t="str">
        <f>IF(B332="","",VLOOKUP(AD332,Varsayımlar!$B:$Q,5,0))</f>
        <v/>
      </c>
      <c r="J332" s="2" t="str">
        <f>IF(B332="","",VLOOKUP(AD332,Varsayımlar!$B:$Q,6,0))</f>
        <v/>
      </c>
      <c r="P332" s="2" t="str">
        <f>IF(B332="","",VLOOKUP(AD332,Varsayımlar!$B:$Q,7,0)*K332)</f>
        <v/>
      </c>
      <c r="Q332" s="2" t="str">
        <f>IF(B332="","",VLOOKUP(AD332,Varsayımlar!$B:$Q,8,0))</f>
        <v/>
      </c>
      <c r="R332" s="2" t="str">
        <f>IF(B332="","",VLOOKUP(AD332,Varsayımlar!$B:$Q,9,0))</f>
        <v/>
      </c>
      <c r="S332" s="2" t="str">
        <f>IF(B332="","",VLOOKUP(AD332,Varsayımlar!$B:$Q,10,0))</f>
        <v/>
      </c>
      <c r="T332" s="2" t="str">
        <f>IF(B332="","",VLOOKUP(AD332,Varsayımlar!$B:$Q,11,0))</f>
        <v/>
      </c>
      <c r="U332" s="2" t="str">
        <f>IF(B332="","",VLOOKUP(AD332,Varsayımlar!$B:$Q,12,0))</f>
        <v/>
      </c>
      <c r="V332" s="2" t="str">
        <f>IF(B332="","",VLOOKUP(AD332,Varsayımlar!$B:$Q,13,0))</f>
        <v/>
      </c>
      <c r="W332" s="2" t="str">
        <f>IF(B332="","",VLOOKUP(AD332,Varsayımlar!$B:$Q,14,0))</f>
        <v/>
      </c>
      <c r="AA332" s="2" t="str">
        <f>IF(B332="","",VLOOKUP(AD332,Varsayımlar!$B:$Q,15,0))</f>
        <v/>
      </c>
      <c r="AB332" s="2" t="str">
        <f>IF(B332="","",VLOOKUP(AD332,Varsayımlar!$B:$Q,16,0))</f>
        <v/>
      </c>
      <c r="AC332" s="2" t="str">
        <f>IF(B332="","",VLOOKUP(Sayfa2!AD332,Varsayımlar!B:S,18,0))</f>
        <v/>
      </c>
      <c r="AD332" s="2" t="str">
        <f t="shared" si="7"/>
        <v/>
      </c>
    </row>
    <row r="333" spans="2:30" x14ac:dyDescent="0.25">
      <c r="B333" s="6"/>
      <c r="C333" s="7" t="str">
        <f>IF(B333="","",VLOOKUP(AD333,Varsayımlar!$B:$Q,3,0))</f>
        <v/>
      </c>
      <c r="D333" s="7"/>
      <c r="H333" s="5" t="str">
        <f>IF(B333="","",VLOOKUP(AD333,Varsayımlar!$B:$Q,5,0))</f>
        <v/>
      </c>
      <c r="I333" s="5"/>
      <c r="J333" s="5" t="str">
        <f>IF(B333="","",VLOOKUP(AD333,Varsayımlar!$B:$Q,6,0))</f>
        <v/>
      </c>
      <c r="P333" s="5" t="str">
        <f>IF(B333="","",VLOOKUP(AD333,Varsayımlar!$B:$Q,7,0)*K333)</f>
        <v/>
      </c>
      <c r="Q333" s="5" t="str">
        <f>IF(B333="","",VLOOKUP(AD333,Varsayımlar!$B:$Q,8,0))</f>
        <v/>
      </c>
      <c r="R333" s="5" t="str">
        <f>IF(B333="","",VLOOKUP(AD333,Varsayımlar!$B:$Q,9,0))</f>
        <v/>
      </c>
      <c r="S333" s="5" t="str">
        <f>IF(B333="","",VLOOKUP(AD333,Varsayımlar!$B:$Q,10,0))</f>
        <v/>
      </c>
      <c r="T333" s="5" t="str">
        <f>IF(B333="","",VLOOKUP(AD333,Varsayımlar!$B:$Q,11,0))</f>
        <v/>
      </c>
      <c r="U333" s="5" t="str">
        <f>IF(B333="","",VLOOKUP(AD333,Varsayımlar!$B:$Q,12,0))</f>
        <v/>
      </c>
      <c r="V333" s="5" t="str">
        <f>IF(B333="","",VLOOKUP(AD333,Varsayımlar!$B:$Q,13,0))</f>
        <v/>
      </c>
      <c r="W333" s="5" t="str">
        <f>IF(B333="","",VLOOKUP(AD333,Varsayımlar!$B:$Q,14,0))</f>
        <v/>
      </c>
      <c r="AA333" s="5" t="str">
        <f>IF(B333="","",VLOOKUP(AD333,Varsayımlar!$B:$Q,15,0))</f>
        <v/>
      </c>
      <c r="AB333" s="5" t="str">
        <f>IF(B333="","",VLOOKUP(AD333,Varsayımlar!$B:$Q,16,0))</f>
        <v/>
      </c>
      <c r="AC333" s="5" t="str">
        <f>IF(B333="","",VLOOKUP(Sayfa2!AD333,Varsayımlar!B:S,18,0))</f>
        <v/>
      </c>
      <c r="AD333" s="5" t="str">
        <f t="shared" si="7"/>
        <v/>
      </c>
    </row>
    <row r="334" spans="2:30" x14ac:dyDescent="0.25">
      <c r="C334" s="3" t="str">
        <f>IF(B334="","",VLOOKUP(AD334,Varsayımlar!$B:$Q,3,0))</f>
        <v/>
      </c>
      <c r="H334" s="2" t="str">
        <f>IF(B334="","",VLOOKUP(AD334,Varsayımlar!$B:$Q,5,0))</f>
        <v/>
      </c>
      <c r="J334" s="2" t="str">
        <f>IF(B334="","",VLOOKUP(AD334,Varsayımlar!$B:$Q,6,0))</f>
        <v/>
      </c>
      <c r="P334" s="2" t="str">
        <f>IF(B334="","",VLOOKUP(AD334,Varsayımlar!$B:$Q,7,0)*K334)</f>
        <v/>
      </c>
      <c r="Q334" s="2" t="str">
        <f>IF(B334="","",VLOOKUP(AD334,Varsayımlar!$B:$Q,8,0))</f>
        <v/>
      </c>
      <c r="R334" s="2" t="str">
        <f>IF(B334="","",VLOOKUP(AD334,Varsayımlar!$B:$Q,9,0))</f>
        <v/>
      </c>
      <c r="S334" s="2" t="str">
        <f>IF(B334="","",VLOOKUP(AD334,Varsayımlar!$B:$Q,10,0))</f>
        <v/>
      </c>
      <c r="T334" s="2" t="str">
        <f>IF(B334="","",VLOOKUP(AD334,Varsayımlar!$B:$Q,11,0))</f>
        <v/>
      </c>
      <c r="U334" s="2" t="str">
        <f>IF(B334="","",VLOOKUP(AD334,Varsayımlar!$B:$Q,12,0))</f>
        <v/>
      </c>
      <c r="V334" s="2" t="str">
        <f>IF(B334="","",VLOOKUP(AD334,Varsayımlar!$B:$Q,13,0))</f>
        <v/>
      </c>
      <c r="W334" s="2" t="str">
        <f>IF(B334="","",VLOOKUP(AD334,Varsayımlar!$B:$Q,14,0))</f>
        <v/>
      </c>
      <c r="AA334" s="2" t="str">
        <f>IF(B334="","",VLOOKUP(AD334,Varsayımlar!$B:$Q,15,0))</f>
        <v/>
      </c>
      <c r="AB334" s="2" t="str">
        <f>IF(B334="","",VLOOKUP(AD334,Varsayımlar!$B:$Q,16,0))</f>
        <v/>
      </c>
      <c r="AC334" s="2" t="str">
        <f>IF(B334="","",VLOOKUP(Sayfa2!AD334,Varsayımlar!B:S,18,0))</f>
        <v/>
      </c>
      <c r="AD334" s="2" t="str">
        <f t="shared" si="7"/>
        <v/>
      </c>
    </row>
    <row r="335" spans="2:30" x14ac:dyDescent="0.25">
      <c r="B335" s="6"/>
      <c r="C335" s="7" t="str">
        <f>IF(B335="","",VLOOKUP(AD335,Varsayımlar!$B:$Q,3,0))</f>
        <v/>
      </c>
      <c r="D335" s="7"/>
      <c r="H335" s="5" t="str">
        <f>IF(B335="","",VLOOKUP(AD335,Varsayımlar!$B:$Q,5,0))</f>
        <v/>
      </c>
      <c r="I335" s="5"/>
      <c r="J335" s="5" t="str">
        <f>IF(B335="","",VLOOKUP(AD335,Varsayımlar!$B:$Q,6,0))</f>
        <v/>
      </c>
      <c r="P335" s="5" t="str">
        <f>IF(B335="","",VLOOKUP(AD335,Varsayımlar!$B:$Q,7,0)*K335)</f>
        <v/>
      </c>
      <c r="Q335" s="5" t="str">
        <f>IF(B335="","",VLOOKUP(AD335,Varsayımlar!$B:$Q,8,0))</f>
        <v/>
      </c>
      <c r="R335" s="5" t="str">
        <f>IF(B335="","",VLOOKUP(AD335,Varsayımlar!$B:$Q,9,0))</f>
        <v/>
      </c>
      <c r="S335" s="5" t="str">
        <f>IF(B335="","",VLOOKUP(AD335,Varsayımlar!$B:$Q,10,0))</f>
        <v/>
      </c>
      <c r="T335" s="5" t="str">
        <f>IF(B335="","",VLOOKUP(AD335,Varsayımlar!$B:$Q,11,0))</f>
        <v/>
      </c>
      <c r="U335" s="5" t="str">
        <f>IF(B335="","",VLOOKUP(AD335,Varsayımlar!$B:$Q,12,0))</f>
        <v/>
      </c>
      <c r="V335" s="5" t="str">
        <f>IF(B335="","",VLOOKUP(AD335,Varsayımlar!$B:$Q,13,0))</f>
        <v/>
      </c>
      <c r="W335" s="5" t="str">
        <f>IF(B335="","",VLOOKUP(AD335,Varsayımlar!$B:$Q,14,0))</f>
        <v/>
      </c>
      <c r="AA335" s="5" t="str">
        <f>IF(B335="","",VLOOKUP(AD335,Varsayımlar!$B:$Q,15,0))</f>
        <v/>
      </c>
      <c r="AB335" s="5" t="str">
        <f>IF(B335="","",VLOOKUP(AD335,Varsayımlar!$B:$Q,16,0))</f>
        <v/>
      </c>
      <c r="AC335" s="5" t="str">
        <f>IF(B335="","",VLOOKUP(Sayfa2!AD335,Varsayımlar!B:S,18,0))</f>
        <v/>
      </c>
      <c r="AD335" s="5" t="str">
        <f t="shared" si="7"/>
        <v/>
      </c>
    </row>
    <row r="336" spans="2:30" x14ac:dyDescent="0.25">
      <c r="C336" s="3" t="str">
        <f>IF(B336="","",VLOOKUP(AD336,Varsayımlar!$B:$Q,3,0))</f>
        <v/>
      </c>
      <c r="H336" s="2" t="str">
        <f>IF(B336="","",VLOOKUP(AD336,Varsayımlar!$B:$Q,5,0))</f>
        <v/>
      </c>
      <c r="J336" s="2" t="str">
        <f>IF(B336="","",VLOOKUP(AD336,Varsayımlar!$B:$Q,6,0))</f>
        <v/>
      </c>
      <c r="P336" s="2" t="str">
        <f>IF(B336="","",VLOOKUP(AD336,Varsayımlar!$B:$Q,7,0)*K336)</f>
        <v/>
      </c>
      <c r="Q336" s="2" t="str">
        <f>IF(B336="","",VLOOKUP(AD336,Varsayımlar!$B:$Q,8,0))</f>
        <v/>
      </c>
      <c r="R336" s="2" t="str">
        <f>IF(B336="","",VLOOKUP(AD336,Varsayımlar!$B:$Q,9,0))</f>
        <v/>
      </c>
      <c r="S336" s="2" t="str">
        <f>IF(B336="","",VLOOKUP(AD336,Varsayımlar!$B:$Q,10,0))</f>
        <v/>
      </c>
      <c r="T336" s="2" t="str">
        <f>IF(B336="","",VLOOKUP(AD336,Varsayımlar!$B:$Q,11,0))</f>
        <v/>
      </c>
      <c r="U336" s="2" t="str">
        <f>IF(B336="","",VLOOKUP(AD336,Varsayımlar!$B:$Q,12,0))</f>
        <v/>
      </c>
      <c r="V336" s="2" t="str">
        <f>IF(B336="","",VLOOKUP(AD336,Varsayımlar!$B:$Q,13,0))</f>
        <v/>
      </c>
      <c r="W336" s="2" t="str">
        <f>IF(B336="","",VLOOKUP(AD336,Varsayımlar!$B:$Q,14,0))</f>
        <v/>
      </c>
      <c r="AA336" s="2" t="str">
        <f>IF(B336="","",VLOOKUP(AD336,Varsayımlar!$B:$Q,15,0))</f>
        <v/>
      </c>
      <c r="AB336" s="2" t="str">
        <f>IF(B336="","",VLOOKUP(AD336,Varsayımlar!$B:$Q,16,0))</f>
        <v/>
      </c>
      <c r="AC336" s="2" t="str">
        <f>IF(B336="","",VLOOKUP(Sayfa2!AD336,Varsayımlar!B:S,18,0))</f>
        <v/>
      </c>
      <c r="AD336" s="2" t="str">
        <f t="shared" si="7"/>
        <v/>
      </c>
    </row>
    <row r="337" spans="2:30" x14ac:dyDescent="0.25">
      <c r="B337" s="6"/>
      <c r="C337" s="7" t="str">
        <f>IF(B337="","",VLOOKUP(AD337,Varsayımlar!$B:$Q,3,0))</f>
        <v/>
      </c>
      <c r="D337" s="7"/>
      <c r="H337" s="5" t="str">
        <f>IF(B337="","",VLOOKUP(AD337,Varsayımlar!$B:$Q,5,0))</f>
        <v/>
      </c>
      <c r="I337" s="5"/>
      <c r="J337" s="5" t="str">
        <f>IF(B337="","",VLOOKUP(AD337,Varsayımlar!$B:$Q,6,0))</f>
        <v/>
      </c>
      <c r="P337" s="5" t="str">
        <f>IF(B337="","",VLOOKUP(AD337,Varsayımlar!$B:$Q,7,0)*K337)</f>
        <v/>
      </c>
      <c r="Q337" s="5" t="str">
        <f>IF(B337="","",VLOOKUP(AD337,Varsayımlar!$B:$Q,8,0))</f>
        <v/>
      </c>
      <c r="R337" s="5" t="str">
        <f>IF(B337="","",VLOOKUP(AD337,Varsayımlar!$B:$Q,9,0))</f>
        <v/>
      </c>
      <c r="S337" s="5" t="str">
        <f>IF(B337="","",VLOOKUP(AD337,Varsayımlar!$B:$Q,10,0))</f>
        <v/>
      </c>
      <c r="T337" s="5" t="str">
        <f>IF(B337="","",VLOOKUP(AD337,Varsayımlar!$B:$Q,11,0))</f>
        <v/>
      </c>
      <c r="U337" s="5" t="str">
        <f>IF(B337="","",VLOOKUP(AD337,Varsayımlar!$B:$Q,12,0))</f>
        <v/>
      </c>
      <c r="V337" s="5" t="str">
        <f>IF(B337="","",VLOOKUP(AD337,Varsayımlar!$B:$Q,13,0))</f>
        <v/>
      </c>
      <c r="W337" s="5" t="str">
        <f>IF(B337="","",VLOOKUP(AD337,Varsayımlar!$B:$Q,14,0))</f>
        <v/>
      </c>
      <c r="AA337" s="5" t="str">
        <f>IF(B337="","",VLOOKUP(AD337,Varsayımlar!$B:$Q,15,0))</f>
        <v/>
      </c>
      <c r="AB337" s="5" t="str">
        <f>IF(B337="","",VLOOKUP(AD337,Varsayımlar!$B:$Q,16,0))</f>
        <v/>
      </c>
      <c r="AC337" s="5" t="str">
        <f>IF(B337="","",VLOOKUP(Sayfa2!AD337,Varsayımlar!B:S,18,0))</f>
        <v/>
      </c>
      <c r="AD337" s="5" t="str">
        <f t="shared" si="7"/>
        <v/>
      </c>
    </row>
    <row r="338" spans="2:30" x14ac:dyDescent="0.25">
      <c r="C338" s="3" t="str">
        <f>IF(B338="","",VLOOKUP(AD338,Varsayımlar!$B:$Q,3,0))</f>
        <v/>
      </c>
      <c r="H338" s="2" t="str">
        <f>IF(B338="","",VLOOKUP(AD338,Varsayımlar!$B:$Q,5,0))</f>
        <v/>
      </c>
      <c r="J338" s="2" t="str">
        <f>IF(B338="","",VLOOKUP(AD338,Varsayımlar!$B:$Q,6,0))</f>
        <v/>
      </c>
      <c r="P338" s="2" t="str">
        <f>IF(B338="","",VLOOKUP(AD338,Varsayımlar!$B:$Q,7,0)*K338)</f>
        <v/>
      </c>
      <c r="Q338" s="2" t="str">
        <f>IF(B338="","",VLOOKUP(AD338,Varsayımlar!$B:$Q,8,0))</f>
        <v/>
      </c>
      <c r="R338" s="2" t="str">
        <f>IF(B338="","",VLOOKUP(AD338,Varsayımlar!$B:$Q,9,0))</f>
        <v/>
      </c>
      <c r="S338" s="2" t="str">
        <f>IF(B338="","",VLOOKUP(AD338,Varsayımlar!$B:$Q,10,0))</f>
        <v/>
      </c>
      <c r="T338" s="2" t="str">
        <f>IF(B338="","",VLOOKUP(AD338,Varsayımlar!$B:$Q,11,0))</f>
        <v/>
      </c>
      <c r="U338" s="2" t="str">
        <f>IF(B338="","",VLOOKUP(AD338,Varsayımlar!$B:$Q,12,0))</f>
        <v/>
      </c>
      <c r="V338" s="2" t="str">
        <f>IF(B338="","",VLOOKUP(AD338,Varsayımlar!$B:$Q,13,0))</f>
        <v/>
      </c>
      <c r="W338" s="2" t="str">
        <f>IF(B338="","",VLOOKUP(AD338,Varsayımlar!$B:$Q,14,0))</f>
        <v/>
      </c>
      <c r="AA338" s="2" t="str">
        <f>IF(B338="","",VLOOKUP(AD338,Varsayımlar!$B:$Q,15,0))</f>
        <v/>
      </c>
      <c r="AB338" s="2" t="str">
        <f>IF(B338="","",VLOOKUP(AD338,Varsayımlar!$B:$Q,16,0))</f>
        <v/>
      </c>
      <c r="AC338" s="2" t="str">
        <f>IF(B338="","",VLOOKUP(Sayfa2!AD338,Varsayımlar!B:S,18,0))</f>
        <v/>
      </c>
      <c r="AD338" s="2" t="str">
        <f t="shared" si="7"/>
        <v/>
      </c>
    </row>
    <row r="339" spans="2:30" x14ac:dyDescent="0.25">
      <c r="B339" s="6"/>
      <c r="C339" s="7" t="str">
        <f>IF(B339="","",VLOOKUP(AD339,Varsayımlar!$B:$Q,3,0))</f>
        <v/>
      </c>
      <c r="D339" s="7"/>
      <c r="H339" s="5" t="str">
        <f>IF(B339="","",VLOOKUP(AD339,Varsayımlar!$B:$Q,5,0))</f>
        <v/>
      </c>
      <c r="I339" s="5"/>
      <c r="J339" s="5" t="str">
        <f>IF(B339="","",VLOOKUP(AD339,Varsayımlar!$B:$Q,6,0))</f>
        <v/>
      </c>
      <c r="P339" s="5" t="str">
        <f>IF(B339="","",VLOOKUP(AD339,Varsayımlar!$B:$Q,7,0)*K339)</f>
        <v/>
      </c>
      <c r="Q339" s="5" t="str">
        <f>IF(B339="","",VLOOKUP(AD339,Varsayımlar!$B:$Q,8,0))</f>
        <v/>
      </c>
      <c r="R339" s="5" t="str">
        <f>IF(B339="","",VLOOKUP(AD339,Varsayımlar!$B:$Q,9,0))</f>
        <v/>
      </c>
      <c r="S339" s="5" t="str">
        <f>IF(B339="","",VLOOKUP(AD339,Varsayımlar!$B:$Q,10,0))</f>
        <v/>
      </c>
      <c r="T339" s="5" t="str">
        <f>IF(B339="","",VLOOKUP(AD339,Varsayımlar!$B:$Q,11,0))</f>
        <v/>
      </c>
      <c r="U339" s="5" t="str">
        <f>IF(B339="","",VLOOKUP(AD339,Varsayımlar!$B:$Q,12,0))</f>
        <v/>
      </c>
      <c r="V339" s="5" t="str">
        <f>IF(B339="","",VLOOKUP(AD339,Varsayımlar!$B:$Q,13,0))</f>
        <v/>
      </c>
      <c r="W339" s="5" t="str">
        <f>IF(B339="","",VLOOKUP(AD339,Varsayımlar!$B:$Q,14,0))</f>
        <v/>
      </c>
      <c r="AA339" s="5" t="str">
        <f>IF(B339="","",VLOOKUP(AD339,Varsayımlar!$B:$Q,15,0))</f>
        <v/>
      </c>
      <c r="AB339" s="5" t="str">
        <f>IF(B339="","",VLOOKUP(AD339,Varsayımlar!$B:$Q,16,0))</f>
        <v/>
      </c>
      <c r="AC339" s="5" t="str">
        <f>IF(B339="","",VLOOKUP(Sayfa2!AD339,Varsayımlar!B:S,18,0))</f>
        <v/>
      </c>
      <c r="AD339" s="5" t="str">
        <f t="shared" si="7"/>
        <v/>
      </c>
    </row>
    <row r="340" spans="2:30" x14ac:dyDescent="0.25">
      <c r="C340" s="3" t="str">
        <f>IF(B340="","",VLOOKUP(AD340,Varsayımlar!$B:$Q,3,0))</f>
        <v/>
      </c>
      <c r="H340" s="2" t="str">
        <f>IF(B340="","",VLOOKUP(AD340,Varsayımlar!$B:$Q,5,0))</f>
        <v/>
      </c>
      <c r="J340" s="2" t="str">
        <f>IF(B340="","",VLOOKUP(AD340,Varsayımlar!$B:$Q,6,0))</f>
        <v/>
      </c>
      <c r="P340" s="2" t="str">
        <f>IF(B340="","",VLOOKUP(AD340,Varsayımlar!$B:$Q,7,0)*K340)</f>
        <v/>
      </c>
      <c r="Q340" s="2" t="str">
        <f>IF(B340="","",VLOOKUP(AD340,Varsayımlar!$B:$Q,8,0))</f>
        <v/>
      </c>
      <c r="R340" s="2" t="str">
        <f>IF(B340="","",VLOOKUP(AD340,Varsayımlar!$B:$Q,9,0))</f>
        <v/>
      </c>
      <c r="S340" s="2" t="str">
        <f>IF(B340="","",VLOOKUP(AD340,Varsayımlar!$B:$Q,10,0))</f>
        <v/>
      </c>
      <c r="T340" s="2" t="str">
        <f>IF(B340="","",VLOOKUP(AD340,Varsayımlar!$B:$Q,11,0))</f>
        <v/>
      </c>
      <c r="U340" s="2" t="str">
        <f>IF(B340="","",VLOOKUP(AD340,Varsayımlar!$B:$Q,12,0))</f>
        <v/>
      </c>
      <c r="V340" s="2" t="str">
        <f>IF(B340="","",VLOOKUP(AD340,Varsayımlar!$B:$Q,13,0))</f>
        <v/>
      </c>
      <c r="W340" s="2" t="str">
        <f>IF(B340="","",VLOOKUP(AD340,Varsayımlar!$B:$Q,14,0))</f>
        <v/>
      </c>
      <c r="AA340" s="2" t="str">
        <f>IF(B340="","",VLOOKUP(AD340,Varsayımlar!$B:$Q,15,0))</f>
        <v/>
      </c>
      <c r="AB340" s="2" t="str">
        <f>IF(B340="","",VLOOKUP(AD340,Varsayımlar!$B:$Q,16,0))</f>
        <v/>
      </c>
      <c r="AC340" s="2" t="str">
        <f>IF(B340="","",VLOOKUP(Sayfa2!AD340,Varsayımlar!B:S,18,0))</f>
        <v/>
      </c>
      <c r="AD340" s="2" t="str">
        <f t="shared" si="7"/>
        <v/>
      </c>
    </row>
    <row r="341" spans="2:30" x14ac:dyDescent="0.25">
      <c r="B341" s="6"/>
      <c r="C341" s="7" t="str">
        <f>IF(B341="","",VLOOKUP(AD341,Varsayımlar!$B:$Q,3,0))</f>
        <v/>
      </c>
      <c r="D341" s="7"/>
      <c r="H341" s="5" t="str">
        <f>IF(B341="","",VLOOKUP(AD341,Varsayımlar!$B:$Q,5,0))</f>
        <v/>
      </c>
      <c r="I341" s="5"/>
      <c r="J341" s="5" t="str">
        <f>IF(B341="","",VLOOKUP(AD341,Varsayımlar!$B:$Q,6,0))</f>
        <v/>
      </c>
      <c r="P341" s="5" t="str">
        <f>IF(B341="","",VLOOKUP(AD341,Varsayımlar!$B:$Q,7,0)*K341)</f>
        <v/>
      </c>
      <c r="Q341" s="5" t="str">
        <f>IF(B341="","",VLOOKUP(AD341,Varsayımlar!$B:$Q,8,0))</f>
        <v/>
      </c>
      <c r="R341" s="5" t="str">
        <f>IF(B341="","",VLOOKUP(AD341,Varsayımlar!$B:$Q,9,0))</f>
        <v/>
      </c>
      <c r="S341" s="5" t="str">
        <f>IF(B341="","",VLOOKUP(AD341,Varsayımlar!$B:$Q,10,0))</f>
        <v/>
      </c>
      <c r="T341" s="5" t="str">
        <f>IF(B341="","",VLOOKUP(AD341,Varsayımlar!$B:$Q,11,0))</f>
        <v/>
      </c>
      <c r="U341" s="5" t="str">
        <f>IF(B341="","",VLOOKUP(AD341,Varsayımlar!$B:$Q,12,0))</f>
        <v/>
      </c>
      <c r="V341" s="5" t="str">
        <f>IF(B341="","",VLOOKUP(AD341,Varsayımlar!$B:$Q,13,0))</f>
        <v/>
      </c>
      <c r="W341" s="5" t="str">
        <f>IF(B341="","",VLOOKUP(AD341,Varsayımlar!$B:$Q,14,0))</f>
        <v/>
      </c>
      <c r="AA341" s="5" t="str">
        <f>IF(B341="","",VLOOKUP(AD341,Varsayımlar!$B:$Q,15,0))</f>
        <v/>
      </c>
      <c r="AB341" s="5" t="str">
        <f>IF(B341="","",VLOOKUP(AD341,Varsayımlar!$B:$Q,16,0))</f>
        <v/>
      </c>
      <c r="AC341" s="5" t="str">
        <f>IF(B341="","",VLOOKUP(Sayfa2!AD341,Varsayımlar!B:S,18,0))</f>
        <v/>
      </c>
      <c r="AD341" s="5" t="str">
        <f t="shared" si="7"/>
        <v/>
      </c>
    </row>
    <row r="342" spans="2:30" x14ac:dyDescent="0.25">
      <c r="C342" s="3" t="str">
        <f>IF(B342="","",VLOOKUP(AD342,Varsayımlar!$B:$Q,3,0))</f>
        <v/>
      </c>
      <c r="H342" s="2" t="str">
        <f>IF(B342="","",VLOOKUP(AD342,Varsayımlar!$B:$Q,5,0))</f>
        <v/>
      </c>
      <c r="J342" s="2" t="str">
        <f>IF(B342="","",VLOOKUP(AD342,Varsayımlar!$B:$Q,6,0))</f>
        <v/>
      </c>
      <c r="P342" s="2" t="str">
        <f>IF(B342="","",VLOOKUP(AD342,Varsayımlar!$B:$Q,7,0)*K342)</f>
        <v/>
      </c>
      <c r="Q342" s="2" t="str">
        <f>IF(B342="","",VLOOKUP(AD342,Varsayımlar!$B:$Q,8,0))</f>
        <v/>
      </c>
      <c r="R342" s="2" t="str">
        <f>IF(B342="","",VLOOKUP(AD342,Varsayımlar!$B:$Q,9,0))</f>
        <v/>
      </c>
      <c r="S342" s="2" t="str">
        <f>IF(B342="","",VLOOKUP(AD342,Varsayımlar!$B:$Q,10,0))</f>
        <v/>
      </c>
      <c r="T342" s="2" t="str">
        <f>IF(B342="","",VLOOKUP(AD342,Varsayımlar!$B:$Q,11,0))</f>
        <v/>
      </c>
      <c r="U342" s="2" t="str">
        <f>IF(B342="","",VLOOKUP(AD342,Varsayımlar!$B:$Q,12,0))</f>
        <v/>
      </c>
      <c r="V342" s="2" t="str">
        <f>IF(B342="","",VLOOKUP(AD342,Varsayımlar!$B:$Q,13,0))</f>
        <v/>
      </c>
      <c r="W342" s="2" t="str">
        <f>IF(B342="","",VLOOKUP(AD342,Varsayımlar!$B:$Q,14,0))</f>
        <v/>
      </c>
      <c r="AA342" s="2" t="str">
        <f>IF(B342="","",VLOOKUP(AD342,Varsayımlar!$B:$Q,15,0))</f>
        <v/>
      </c>
      <c r="AB342" s="2" t="str">
        <f>IF(B342="","",VLOOKUP(AD342,Varsayımlar!$B:$Q,16,0))</f>
        <v/>
      </c>
      <c r="AC342" s="2" t="str">
        <f>IF(B342="","",VLOOKUP(Sayfa2!AD342,Varsayımlar!B:S,18,0))</f>
        <v/>
      </c>
      <c r="AD342" s="2" t="str">
        <f t="shared" si="7"/>
        <v/>
      </c>
    </row>
    <row r="343" spans="2:30" x14ac:dyDescent="0.25">
      <c r="B343" s="6"/>
      <c r="C343" s="7" t="str">
        <f>IF(B343="","",VLOOKUP(AD343,Varsayımlar!$B:$Q,3,0))</f>
        <v/>
      </c>
      <c r="D343" s="7"/>
      <c r="H343" s="5" t="str">
        <f>IF(B343="","",VLOOKUP(AD343,Varsayımlar!$B:$Q,5,0))</f>
        <v/>
      </c>
      <c r="I343" s="5"/>
      <c r="J343" s="5" t="str">
        <f>IF(B343="","",VLOOKUP(AD343,Varsayımlar!$B:$Q,6,0))</f>
        <v/>
      </c>
      <c r="P343" s="5" t="str">
        <f>IF(B343="","",VLOOKUP(AD343,Varsayımlar!$B:$Q,7,0)*K343)</f>
        <v/>
      </c>
      <c r="Q343" s="5" t="str">
        <f>IF(B343="","",VLOOKUP(AD343,Varsayımlar!$B:$Q,8,0))</f>
        <v/>
      </c>
      <c r="R343" s="5" t="str">
        <f>IF(B343="","",VLOOKUP(AD343,Varsayımlar!$B:$Q,9,0))</f>
        <v/>
      </c>
      <c r="S343" s="5" t="str">
        <f>IF(B343="","",VLOOKUP(AD343,Varsayımlar!$B:$Q,10,0))</f>
        <v/>
      </c>
      <c r="T343" s="5" t="str">
        <f>IF(B343="","",VLOOKUP(AD343,Varsayımlar!$B:$Q,11,0))</f>
        <v/>
      </c>
      <c r="U343" s="5" t="str">
        <f>IF(B343="","",VLOOKUP(AD343,Varsayımlar!$B:$Q,12,0))</f>
        <v/>
      </c>
      <c r="V343" s="5" t="str">
        <f>IF(B343="","",VLOOKUP(AD343,Varsayımlar!$B:$Q,13,0))</f>
        <v/>
      </c>
      <c r="W343" s="5" t="str">
        <f>IF(B343="","",VLOOKUP(AD343,Varsayımlar!$B:$Q,14,0))</f>
        <v/>
      </c>
      <c r="AA343" s="5" t="str">
        <f>IF(B343="","",VLOOKUP(AD343,Varsayımlar!$B:$Q,15,0))</f>
        <v/>
      </c>
      <c r="AB343" s="5" t="str">
        <f>IF(B343="","",VLOOKUP(AD343,Varsayımlar!$B:$Q,16,0))</f>
        <v/>
      </c>
      <c r="AC343" s="5" t="str">
        <f>IF(B343="","",VLOOKUP(Sayfa2!AD343,Varsayımlar!B:S,18,0))</f>
        <v/>
      </c>
      <c r="AD343" s="5" t="str">
        <f t="shared" si="7"/>
        <v/>
      </c>
    </row>
    <row r="344" spans="2:30" x14ac:dyDescent="0.25">
      <c r="C344" s="3" t="str">
        <f>IF(B344="","",VLOOKUP(AD344,Varsayımlar!$B:$Q,3,0))</f>
        <v/>
      </c>
      <c r="H344" s="2" t="str">
        <f>IF(B344="","",VLOOKUP(AD344,Varsayımlar!$B:$Q,5,0))</f>
        <v/>
      </c>
      <c r="J344" s="2" t="str">
        <f>IF(B344="","",VLOOKUP(AD344,Varsayımlar!$B:$Q,6,0))</f>
        <v/>
      </c>
      <c r="P344" s="2" t="str">
        <f>IF(B344="","",VLOOKUP(AD344,Varsayımlar!$B:$Q,7,0)*K344)</f>
        <v/>
      </c>
      <c r="Q344" s="2" t="str">
        <f>IF(B344="","",VLOOKUP(AD344,Varsayımlar!$B:$Q,8,0))</f>
        <v/>
      </c>
      <c r="R344" s="2" t="str">
        <f>IF(B344="","",VLOOKUP(AD344,Varsayımlar!$B:$Q,9,0))</f>
        <v/>
      </c>
      <c r="S344" s="2" t="str">
        <f>IF(B344="","",VLOOKUP(AD344,Varsayımlar!$B:$Q,10,0))</f>
        <v/>
      </c>
      <c r="T344" s="2" t="str">
        <f>IF(B344="","",VLOOKUP(AD344,Varsayımlar!$B:$Q,11,0))</f>
        <v/>
      </c>
      <c r="U344" s="2" t="str">
        <f>IF(B344="","",VLOOKUP(AD344,Varsayımlar!$B:$Q,12,0))</f>
        <v/>
      </c>
      <c r="V344" s="2" t="str">
        <f>IF(B344="","",VLOOKUP(AD344,Varsayımlar!$B:$Q,13,0))</f>
        <v/>
      </c>
      <c r="W344" s="2" t="str">
        <f>IF(B344="","",VLOOKUP(AD344,Varsayımlar!$B:$Q,14,0))</f>
        <v/>
      </c>
      <c r="AA344" s="2" t="str">
        <f>IF(B344="","",VLOOKUP(AD344,Varsayımlar!$B:$Q,15,0))</f>
        <v/>
      </c>
      <c r="AB344" s="2" t="str">
        <f>IF(B344="","",VLOOKUP(AD344,Varsayımlar!$B:$Q,16,0))</f>
        <v/>
      </c>
      <c r="AC344" s="2" t="str">
        <f>IF(B344="","",VLOOKUP(Sayfa2!AD344,Varsayımlar!B:S,18,0))</f>
        <v/>
      </c>
      <c r="AD344" s="2" t="str">
        <f t="shared" si="7"/>
        <v/>
      </c>
    </row>
    <row r="345" spans="2:30" x14ac:dyDescent="0.25">
      <c r="B345" s="6"/>
      <c r="C345" s="7" t="str">
        <f>IF(B345="","",VLOOKUP(AD345,Varsayımlar!$B:$Q,3,0))</f>
        <v/>
      </c>
      <c r="D345" s="7"/>
      <c r="H345" s="5" t="str">
        <f>IF(B345="","",VLOOKUP(AD345,Varsayımlar!$B:$Q,5,0))</f>
        <v/>
      </c>
      <c r="I345" s="5"/>
      <c r="J345" s="5" t="str">
        <f>IF(B345="","",VLOOKUP(AD345,Varsayımlar!$B:$Q,6,0))</f>
        <v/>
      </c>
      <c r="P345" s="5" t="str">
        <f>IF(B345="","",VLOOKUP(AD345,Varsayımlar!$B:$Q,7,0)*K345)</f>
        <v/>
      </c>
      <c r="Q345" s="5" t="str">
        <f>IF(B345="","",VLOOKUP(AD345,Varsayımlar!$B:$Q,8,0))</f>
        <v/>
      </c>
      <c r="R345" s="5" t="str">
        <f>IF(B345="","",VLOOKUP(AD345,Varsayımlar!$B:$Q,9,0))</f>
        <v/>
      </c>
      <c r="S345" s="5" t="str">
        <f>IF(B345="","",VLOOKUP(AD345,Varsayımlar!$B:$Q,10,0))</f>
        <v/>
      </c>
      <c r="T345" s="5" t="str">
        <f>IF(B345="","",VLOOKUP(AD345,Varsayımlar!$B:$Q,11,0))</f>
        <v/>
      </c>
      <c r="U345" s="5" t="str">
        <f>IF(B345="","",VLOOKUP(AD345,Varsayımlar!$B:$Q,12,0))</f>
        <v/>
      </c>
      <c r="V345" s="5" t="str">
        <f>IF(B345="","",VLOOKUP(AD345,Varsayımlar!$B:$Q,13,0))</f>
        <v/>
      </c>
      <c r="W345" s="5" t="str">
        <f>IF(B345="","",VLOOKUP(AD345,Varsayımlar!$B:$Q,14,0))</f>
        <v/>
      </c>
      <c r="AA345" s="5" t="str">
        <f>IF(B345="","",VLOOKUP(AD345,Varsayımlar!$B:$Q,15,0))</f>
        <v/>
      </c>
      <c r="AB345" s="5" t="str">
        <f>IF(B345="","",VLOOKUP(AD345,Varsayımlar!$B:$Q,16,0))</f>
        <v/>
      </c>
      <c r="AC345" s="5" t="str">
        <f>IF(B345="","",VLOOKUP(Sayfa2!AD345,Varsayımlar!B:S,18,0))</f>
        <v/>
      </c>
      <c r="AD345" s="5" t="str">
        <f t="shared" si="7"/>
        <v/>
      </c>
    </row>
    <row r="346" spans="2:30" x14ac:dyDescent="0.25">
      <c r="C346" s="3" t="str">
        <f>IF(B346="","",VLOOKUP(AD346,Varsayımlar!$B:$Q,3,0))</f>
        <v/>
      </c>
      <c r="H346" s="2" t="str">
        <f>IF(B346="","",VLOOKUP(AD346,Varsayımlar!$B:$Q,5,0))</f>
        <v/>
      </c>
      <c r="J346" s="2" t="str">
        <f>IF(B346="","",VLOOKUP(AD346,Varsayımlar!$B:$Q,6,0))</f>
        <v/>
      </c>
      <c r="P346" s="2" t="str">
        <f>IF(B346="","",VLOOKUP(AD346,Varsayımlar!$B:$Q,7,0)*K346)</f>
        <v/>
      </c>
      <c r="Q346" s="2" t="str">
        <f>IF(B346="","",VLOOKUP(AD346,Varsayımlar!$B:$Q,8,0))</f>
        <v/>
      </c>
      <c r="R346" s="2" t="str">
        <f>IF(B346="","",VLOOKUP(AD346,Varsayımlar!$B:$Q,9,0))</f>
        <v/>
      </c>
      <c r="S346" s="2" t="str">
        <f>IF(B346="","",VLOOKUP(AD346,Varsayımlar!$B:$Q,10,0))</f>
        <v/>
      </c>
      <c r="T346" s="2" t="str">
        <f>IF(B346="","",VLOOKUP(AD346,Varsayımlar!$B:$Q,11,0))</f>
        <v/>
      </c>
      <c r="U346" s="2" t="str">
        <f>IF(B346="","",VLOOKUP(AD346,Varsayımlar!$B:$Q,12,0))</f>
        <v/>
      </c>
      <c r="V346" s="2" t="str">
        <f>IF(B346="","",VLOOKUP(AD346,Varsayımlar!$B:$Q,13,0))</f>
        <v/>
      </c>
      <c r="W346" s="2" t="str">
        <f>IF(B346="","",VLOOKUP(AD346,Varsayımlar!$B:$Q,14,0))</f>
        <v/>
      </c>
      <c r="AA346" s="2" t="str">
        <f>IF(B346="","",VLOOKUP(AD346,Varsayımlar!$B:$Q,15,0))</f>
        <v/>
      </c>
      <c r="AB346" s="2" t="str">
        <f>IF(B346="","",VLOOKUP(AD346,Varsayımlar!$B:$Q,16,0))</f>
        <v/>
      </c>
      <c r="AC346" s="2" t="str">
        <f>IF(B346="","",VLOOKUP(Sayfa2!AD346,Varsayımlar!B:S,18,0))</f>
        <v/>
      </c>
      <c r="AD346" s="2" t="str">
        <f t="shared" si="7"/>
        <v/>
      </c>
    </row>
    <row r="347" spans="2:30" x14ac:dyDescent="0.25">
      <c r="B347" s="6"/>
      <c r="C347" s="7" t="str">
        <f>IF(B347="","",VLOOKUP(AD347,Varsayımlar!$B:$Q,3,0))</f>
        <v/>
      </c>
      <c r="D347" s="7"/>
      <c r="H347" s="5" t="str">
        <f>IF(B347="","",VLOOKUP(AD347,Varsayımlar!$B:$Q,5,0))</f>
        <v/>
      </c>
      <c r="I347" s="5"/>
      <c r="J347" s="5" t="str">
        <f>IF(B347="","",VLOOKUP(AD347,Varsayımlar!$B:$Q,6,0))</f>
        <v/>
      </c>
      <c r="P347" s="5" t="str">
        <f>IF(B347="","",VLOOKUP(AD347,Varsayımlar!$B:$Q,7,0)*K347)</f>
        <v/>
      </c>
      <c r="Q347" s="5" t="str">
        <f>IF(B347="","",VLOOKUP(AD347,Varsayımlar!$B:$Q,8,0))</f>
        <v/>
      </c>
      <c r="R347" s="5" t="str">
        <f>IF(B347="","",VLOOKUP(AD347,Varsayımlar!$B:$Q,9,0))</f>
        <v/>
      </c>
      <c r="S347" s="5" t="str">
        <f>IF(B347="","",VLOOKUP(AD347,Varsayımlar!$B:$Q,10,0))</f>
        <v/>
      </c>
      <c r="T347" s="5" t="str">
        <f>IF(B347="","",VLOOKUP(AD347,Varsayımlar!$B:$Q,11,0))</f>
        <v/>
      </c>
      <c r="U347" s="5" t="str">
        <f>IF(B347="","",VLOOKUP(AD347,Varsayımlar!$B:$Q,12,0))</f>
        <v/>
      </c>
      <c r="V347" s="5" t="str">
        <f>IF(B347="","",VLOOKUP(AD347,Varsayımlar!$B:$Q,13,0))</f>
        <v/>
      </c>
      <c r="W347" s="5" t="str">
        <f>IF(B347="","",VLOOKUP(AD347,Varsayımlar!$B:$Q,14,0))</f>
        <v/>
      </c>
      <c r="AA347" s="5" t="str">
        <f>IF(B347="","",VLOOKUP(AD347,Varsayımlar!$B:$Q,15,0))</f>
        <v/>
      </c>
      <c r="AB347" s="5" t="str">
        <f>IF(B347="","",VLOOKUP(AD347,Varsayımlar!$B:$Q,16,0))</f>
        <v/>
      </c>
      <c r="AC347" s="5" t="str">
        <f>IF(B347="","",VLOOKUP(Sayfa2!AD347,Varsayımlar!B:S,18,0))</f>
        <v/>
      </c>
      <c r="AD347" s="5" t="str">
        <f t="shared" si="7"/>
        <v/>
      </c>
    </row>
    <row r="348" spans="2:30" x14ac:dyDescent="0.25">
      <c r="C348" s="3" t="str">
        <f>IF(B348="","",VLOOKUP(AD348,Varsayımlar!$B:$Q,3,0))</f>
        <v/>
      </c>
      <c r="H348" s="2" t="str">
        <f>IF(B348="","",VLOOKUP(AD348,Varsayımlar!$B:$Q,5,0))</f>
        <v/>
      </c>
      <c r="J348" s="2" t="str">
        <f>IF(B348="","",VLOOKUP(AD348,Varsayımlar!$B:$Q,6,0))</f>
        <v/>
      </c>
      <c r="P348" s="2" t="str">
        <f>IF(B348="","",VLOOKUP(AD348,Varsayımlar!$B:$Q,7,0)*K348)</f>
        <v/>
      </c>
      <c r="Q348" s="2" t="str">
        <f>IF(B348="","",VLOOKUP(AD348,Varsayımlar!$B:$Q,8,0))</f>
        <v/>
      </c>
      <c r="R348" s="2" t="str">
        <f>IF(B348="","",VLOOKUP(AD348,Varsayımlar!$B:$Q,9,0))</f>
        <v/>
      </c>
      <c r="S348" s="2" t="str">
        <f>IF(B348="","",VLOOKUP(AD348,Varsayımlar!$B:$Q,10,0))</f>
        <v/>
      </c>
      <c r="T348" s="2" t="str">
        <f>IF(B348="","",VLOOKUP(AD348,Varsayımlar!$B:$Q,11,0))</f>
        <v/>
      </c>
      <c r="U348" s="2" t="str">
        <f>IF(B348="","",VLOOKUP(AD348,Varsayımlar!$B:$Q,12,0))</f>
        <v/>
      </c>
      <c r="V348" s="2" t="str">
        <f>IF(B348="","",VLOOKUP(AD348,Varsayımlar!$B:$Q,13,0))</f>
        <v/>
      </c>
      <c r="W348" s="2" t="str">
        <f>IF(B348="","",VLOOKUP(AD348,Varsayımlar!$B:$Q,14,0))</f>
        <v/>
      </c>
      <c r="AA348" s="2" t="str">
        <f>IF(B348="","",VLOOKUP(AD348,Varsayımlar!$B:$Q,15,0))</f>
        <v/>
      </c>
      <c r="AB348" s="2" t="str">
        <f>IF(B348="","",VLOOKUP(AD348,Varsayımlar!$B:$Q,16,0))</f>
        <v/>
      </c>
      <c r="AC348" s="2" t="str">
        <f>IF(B348="","",VLOOKUP(Sayfa2!AD348,Varsayımlar!B:S,18,0))</f>
        <v/>
      </c>
      <c r="AD348" s="2" t="str">
        <f t="shared" si="7"/>
        <v/>
      </c>
    </row>
    <row r="349" spans="2:30" x14ac:dyDescent="0.25">
      <c r="B349" s="6"/>
      <c r="C349" s="7" t="str">
        <f>IF(B349="","",VLOOKUP(AD349,Varsayımlar!$B:$Q,3,0))</f>
        <v/>
      </c>
      <c r="D349" s="7"/>
      <c r="H349" s="5" t="str">
        <f>IF(B349="","",VLOOKUP(AD349,Varsayımlar!$B:$Q,5,0))</f>
        <v/>
      </c>
      <c r="I349" s="5"/>
      <c r="J349" s="5" t="str">
        <f>IF(B349="","",VLOOKUP(AD349,Varsayımlar!$B:$Q,6,0))</f>
        <v/>
      </c>
      <c r="P349" s="5" t="str">
        <f>IF(B349="","",VLOOKUP(AD349,Varsayımlar!$B:$Q,7,0)*K349)</f>
        <v/>
      </c>
      <c r="Q349" s="5" t="str">
        <f>IF(B349="","",VLOOKUP(AD349,Varsayımlar!$B:$Q,8,0))</f>
        <v/>
      </c>
      <c r="R349" s="5" t="str">
        <f>IF(B349="","",VLOOKUP(AD349,Varsayımlar!$B:$Q,9,0))</f>
        <v/>
      </c>
      <c r="S349" s="5" t="str">
        <f>IF(B349="","",VLOOKUP(AD349,Varsayımlar!$B:$Q,10,0))</f>
        <v/>
      </c>
      <c r="T349" s="5" t="str">
        <f>IF(B349="","",VLOOKUP(AD349,Varsayımlar!$B:$Q,11,0))</f>
        <v/>
      </c>
      <c r="U349" s="5" t="str">
        <f>IF(B349="","",VLOOKUP(AD349,Varsayımlar!$B:$Q,12,0))</f>
        <v/>
      </c>
      <c r="V349" s="5" t="str">
        <f>IF(B349="","",VLOOKUP(AD349,Varsayımlar!$B:$Q,13,0))</f>
        <v/>
      </c>
      <c r="W349" s="5" t="str">
        <f>IF(B349="","",VLOOKUP(AD349,Varsayımlar!$B:$Q,14,0))</f>
        <v/>
      </c>
      <c r="AA349" s="5" t="str">
        <f>IF(B349="","",VLOOKUP(AD349,Varsayımlar!$B:$Q,15,0))</f>
        <v/>
      </c>
      <c r="AB349" s="5" t="str">
        <f>IF(B349="","",VLOOKUP(AD349,Varsayımlar!$B:$Q,16,0))</f>
        <v/>
      </c>
      <c r="AC349" s="5" t="str">
        <f>IF(B349="","",VLOOKUP(Sayfa2!AD349,Varsayımlar!B:S,18,0))</f>
        <v/>
      </c>
      <c r="AD349" s="5" t="str">
        <f t="shared" si="7"/>
        <v/>
      </c>
    </row>
    <row r="350" spans="2:30" x14ac:dyDescent="0.25">
      <c r="C350" s="3" t="str">
        <f>IF(B350="","",VLOOKUP(AD350,Varsayımlar!$B:$Q,3,0))</f>
        <v/>
      </c>
      <c r="H350" s="2" t="str">
        <f>IF(B350="","",VLOOKUP(AD350,Varsayımlar!$B:$Q,5,0))</f>
        <v/>
      </c>
      <c r="J350" s="2" t="str">
        <f>IF(B350="","",VLOOKUP(AD350,Varsayımlar!$B:$Q,6,0))</f>
        <v/>
      </c>
      <c r="P350" s="2" t="str">
        <f>IF(B350="","",VLOOKUP(AD350,Varsayımlar!$B:$Q,7,0)*K350)</f>
        <v/>
      </c>
      <c r="Q350" s="2" t="str">
        <f>IF(B350="","",VLOOKUP(AD350,Varsayımlar!$B:$Q,8,0))</f>
        <v/>
      </c>
      <c r="R350" s="2" t="str">
        <f>IF(B350="","",VLOOKUP(AD350,Varsayımlar!$B:$Q,9,0))</f>
        <v/>
      </c>
      <c r="S350" s="2" t="str">
        <f>IF(B350="","",VLOOKUP(AD350,Varsayımlar!$B:$Q,10,0))</f>
        <v/>
      </c>
      <c r="T350" s="2" t="str">
        <f>IF(B350="","",VLOOKUP(AD350,Varsayımlar!$B:$Q,11,0))</f>
        <v/>
      </c>
      <c r="U350" s="2" t="str">
        <f>IF(B350="","",VLOOKUP(AD350,Varsayımlar!$B:$Q,12,0))</f>
        <v/>
      </c>
      <c r="V350" s="2" t="str">
        <f>IF(B350="","",VLOOKUP(AD350,Varsayımlar!$B:$Q,13,0))</f>
        <v/>
      </c>
      <c r="W350" s="2" t="str">
        <f>IF(B350="","",VLOOKUP(AD350,Varsayımlar!$B:$Q,14,0))</f>
        <v/>
      </c>
      <c r="AA350" s="2" t="str">
        <f>IF(B350="","",VLOOKUP(AD350,Varsayımlar!$B:$Q,15,0))</f>
        <v/>
      </c>
      <c r="AB350" s="2" t="str">
        <f>IF(B350="","",VLOOKUP(AD350,Varsayımlar!$B:$Q,16,0))</f>
        <v/>
      </c>
      <c r="AC350" s="2" t="str">
        <f>IF(B350="","",VLOOKUP(Sayfa2!AD350,Varsayımlar!B:S,18,0))</f>
        <v/>
      </c>
      <c r="AD350" s="2" t="str">
        <f t="shared" si="7"/>
        <v/>
      </c>
    </row>
    <row r="351" spans="2:30" x14ac:dyDescent="0.25">
      <c r="B351" s="6"/>
      <c r="C351" s="7" t="str">
        <f>IF(B351="","",VLOOKUP(AD351,Varsayımlar!$B:$Q,3,0))</f>
        <v/>
      </c>
      <c r="D351" s="7"/>
      <c r="H351" s="5" t="str">
        <f>IF(B351="","",VLOOKUP(AD351,Varsayımlar!$B:$Q,5,0))</f>
        <v/>
      </c>
      <c r="I351" s="5"/>
      <c r="J351" s="5" t="str">
        <f>IF(B351="","",VLOOKUP(AD351,Varsayımlar!$B:$Q,6,0))</f>
        <v/>
      </c>
      <c r="P351" s="5" t="str">
        <f>IF(B351="","",VLOOKUP(AD351,Varsayımlar!$B:$Q,7,0)*K351)</f>
        <v/>
      </c>
      <c r="Q351" s="5" t="str">
        <f>IF(B351="","",VLOOKUP(AD351,Varsayımlar!$B:$Q,8,0))</f>
        <v/>
      </c>
      <c r="R351" s="5" t="str">
        <f>IF(B351="","",VLOOKUP(AD351,Varsayımlar!$B:$Q,9,0))</f>
        <v/>
      </c>
      <c r="S351" s="5" t="str">
        <f>IF(B351="","",VLOOKUP(AD351,Varsayımlar!$B:$Q,10,0))</f>
        <v/>
      </c>
      <c r="T351" s="5" t="str">
        <f>IF(B351="","",VLOOKUP(AD351,Varsayımlar!$B:$Q,11,0))</f>
        <v/>
      </c>
      <c r="U351" s="5" t="str">
        <f>IF(B351="","",VLOOKUP(AD351,Varsayımlar!$B:$Q,12,0))</f>
        <v/>
      </c>
      <c r="V351" s="5" t="str">
        <f>IF(B351="","",VLOOKUP(AD351,Varsayımlar!$B:$Q,13,0))</f>
        <v/>
      </c>
      <c r="W351" s="5" t="str">
        <f>IF(B351="","",VLOOKUP(AD351,Varsayımlar!$B:$Q,14,0))</f>
        <v/>
      </c>
      <c r="AA351" s="5" t="str">
        <f>IF(B351="","",VLOOKUP(AD351,Varsayımlar!$B:$Q,15,0))</f>
        <v/>
      </c>
      <c r="AB351" s="5" t="str">
        <f>IF(B351="","",VLOOKUP(AD351,Varsayımlar!$B:$Q,16,0))</f>
        <v/>
      </c>
      <c r="AC351" s="5" t="str">
        <f>IF(B351="","",VLOOKUP(Sayfa2!AD351,Varsayımlar!B:S,18,0))</f>
        <v/>
      </c>
      <c r="AD351" s="5" t="str">
        <f t="shared" si="7"/>
        <v/>
      </c>
    </row>
    <row r="352" spans="2:30" x14ac:dyDescent="0.25">
      <c r="C352" s="3" t="str">
        <f>IF(B352="","",VLOOKUP(AD352,Varsayımlar!$B:$Q,3,0))</f>
        <v/>
      </c>
      <c r="H352" s="2" t="str">
        <f>IF(B352="","",VLOOKUP(AD352,Varsayımlar!$B:$Q,5,0))</f>
        <v/>
      </c>
      <c r="J352" s="2" t="str">
        <f>IF(B352="","",VLOOKUP(AD352,Varsayımlar!$B:$Q,6,0))</f>
        <v/>
      </c>
      <c r="P352" s="2" t="str">
        <f>IF(B352="","",VLOOKUP(AD352,Varsayımlar!$B:$Q,7,0)*K352)</f>
        <v/>
      </c>
      <c r="Q352" s="2" t="str">
        <f>IF(B352="","",VLOOKUP(AD352,Varsayımlar!$B:$Q,8,0))</f>
        <v/>
      </c>
      <c r="R352" s="2" t="str">
        <f>IF(B352="","",VLOOKUP(AD352,Varsayımlar!$B:$Q,9,0))</f>
        <v/>
      </c>
      <c r="S352" s="2" t="str">
        <f>IF(B352="","",VLOOKUP(AD352,Varsayımlar!$B:$Q,10,0))</f>
        <v/>
      </c>
      <c r="T352" s="2" t="str">
        <f>IF(B352="","",VLOOKUP(AD352,Varsayımlar!$B:$Q,11,0))</f>
        <v/>
      </c>
      <c r="U352" s="2" t="str">
        <f>IF(B352="","",VLOOKUP(AD352,Varsayımlar!$B:$Q,12,0))</f>
        <v/>
      </c>
      <c r="V352" s="2" t="str">
        <f>IF(B352="","",VLOOKUP(AD352,Varsayımlar!$B:$Q,13,0))</f>
        <v/>
      </c>
      <c r="W352" s="2" t="str">
        <f>IF(B352="","",VLOOKUP(AD352,Varsayımlar!$B:$Q,14,0))</f>
        <v/>
      </c>
      <c r="AA352" s="2" t="str">
        <f>IF(B352="","",VLOOKUP(AD352,Varsayımlar!$B:$Q,15,0))</f>
        <v/>
      </c>
      <c r="AB352" s="2" t="str">
        <f>IF(B352="","",VLOOKUP(AD352,Varsayımlar!$B:$Q,16,0))</f>
        <v/>
      </c>
      <c r="AC352" s="2" t="str">
        <f>IF(B352="","",VLOOKUP(Sayfa2!AD352,Varsayımlar!B:S,18,0))</f>
        <v/>
      </c>
      <c r="AD352" s="2" t="str">
        <f t="shared" si="7"/>
        <v/>
      </c>
    </row>
    <row r="353" spans="2:30" x14ac:dyDescent="0.25">
      <c r="B353" s="6"/>
      <c r="C353" s="7" t="str">
        <f>IF(B353="","",VLOOKUP(AD353,Varsayımlar!$B:$Q,3,0))</f>
        <v/>
      </c>
      <c r="D353" s="7"/>
      <c r="H353" s="5" t="str">
        <f>IF(B353="","",VLOOKUP(AD353,Varsayımlar!$B:$Q,5,0))</f>
        <v/>
      </c>
      <c r="I353" s="5"/>
      <c r="J353" s="5" t="str">
        <f>IF(B353="","",VLOOKUP(AD353,Varsayımlar!$B:$Q,6,0))</f>
        <v/>
      </c>
      <c r="P353" s="5" t="str">
        <f>IF(B353="","",VLOOKUP(AD353,Varsayımlar!$B:$Q,7,0)*K353)</f>
        <v/>
      </c>
      <c r="Q353" s="5" t="str">
        <f>IF(B353="","",VLOOKUP(AD353,Varsayımlar!$B:$Q,8,0))</f>
        <v/>
      </c>
      <c r="R353" s="5" t="str">
        <f>IF(B353="","",VLOOKUP(AD353,Varsayımlar!$B:$Q,9,0))</f>
        <v/>
      </c>
      <c r="S353" s="5" t="str">
        <f>IF(B353="","",VLOOKUP(AD353,Varsayımlar!$B:$Q,10,0))</f>
        <v/>
      </c>
      <c r="T353" s="5" t="str">
        <f>IF(B353="","",VLOOKUP(AD353,Varsayımlar!$B:$Q,11,0))</f>
        <v/>
      </c>
      <c r="U353" s="5" t="str">
        <f>IF(B353="","",VLOOKUP(AD353,Varsayımlar!$B:$Q,12,0))</f>
        <v/>
      </c>
      <c r="V353" s="5" t="str">
        <f>IF(B353="","",VLOOKUP(AD353,Varsayımlar!$B:$Q,13,0))</f>
        <v/>
      </c>
      <c r="W353" s="5" t="str">
        <f>IF(B353="","",VLOOKUP(AD353,Varsayımlar!$B:$Q,14,0))</f>
        <v/>
      </c>
      <c r="AA353" s="5" t="str">
        <f>IF(B353="","",VLOOKUP(AD353,Varsayımlar!$B:$Q,15,0))</f>
        <v/>
      </c>
      <c r="AB353" s="5" t="str">
        <f>IF(B353="","",VLOOKUP(AD353,Varsayımlar!$B:$Q,16,0))</f>
        <v/>
      </c>
      <c r="AC353" s="5" t="str">
        <f>IF(B353="","",VLOOKUP(Sayfa2!AD353,Varsayımlar!B:S,18,0))</f>
        <v/>
      </c>
      <c r="AD353" s="5" t="str">
        <f t="shared" si="7"/>
        <v/>
      </c>
    </row>
    <row r="354" spans="2:30" x14ac:dyDescent="0.25">
      <c r="C354" s="3" t="str">
        <f>IF(B354="","",VLOOKUP(AD354,Varsayımlar!$B:$Q,3,0))</f>
        <v/>
      </c>
      <c r="H354" s="2" t="str">
        <f>IF(B354="","",VLOOKUP(AD354,Varsayımlar!$B:$Q,5,0))</f>
        <v/>
      </c>
      <c r="J354" s="2" t="str">
        <f>IF(B354="","",VLOOKUP(AD354,Varsayımlar!$B:$Q,6,0))</f>
        <v/>
      </c>
      <c r="P354" s="2" t="str">
        <f>IF(B354="","",VLOOKUP(AD354,Varsayımlar!$B:$Q,7,0)*K354)</f>
        <v/>
      </c>
      <c r="Q354" s="2" t="str">
        <f>IF(B354="","",VLOOKUP(AD354,Varsayımlar!$B:$Q,8,0))</f>
        <v/>
      </c>
      <c r="R354" s="2" t="str">
        <f>IF(B354="","",VLOOKUP(AD354,Varsayımlar!$B:$Q,9,0))</f>
        <v/>
      </c>
      <c r="S354" s="2" t="str">
        <f>IF(B354="","",VLOOKUP(AD354,Varsayımlar!$B:$Q,10,0))</f>
        <v/>
      </c>
      <c r="T354" s="2" t="str">
        <f>IF(B354="","",VLOOKUP(AD354,Varsayımlar!$B:$Q,11,0))</f>
        <v/>
      </c>
      <c r="U354" s="2" t="str">
        <f>IF(B354="","",VLOOKUP(AD354,Varsayımlar!$B:$Q,12,0))</f>
        <v/>
      </c>
      <c r="V354" s="2" t="str">
        <f>IF(B354="","",VLOOKUP(AD354,Varsayımlar!$B:$Q,13,0))</f>
        <v/>
      </c>
      <c r="W354" s="2" t="str">
        <f>IF(B354="","",VLOOKUP(AD354,Varsayımlar!$B:$Q,14,0))</f>
        <v/>
      </c>
      <c r="AA354" s="2" t="str">
        <f>IF(B354="","",VLOOKUP(AD354,Varsayımlar!$B:$Q,15,0))</f>
        <v/>
      </c>
      <c r="AB354" s="2" t="str">
        <f>IF(B354="","",VLOOKUP(AD354,Varsayımlar!$B:$Q,16,0))</f>
        <v/>
      </c>
      <c r="AC354" s="2" t="str">
        <f>IF(B354="","",VLOOKUP(Sayfa2!AD354,Varsayımlar!B:S,18,0))</f>
        <v/>
      </c>
      <c r="AD354" s="2" t="str">
        <f t="shared" si="7"/>
        <v/>
      </c>
    </row>
    <row r="355" spans="2:30" x14ac:dyDescent="0.25">
      <c r="B355" s="6"/>
      <c r="C355" s="7" t="str">
        <f>IF(B355="","",VLOOKUP(AD355,Varsayımlar!$B:$Q,3,0))</f>
        <v/>
      </c>
      <c r="D355" s="7"/>
      <c r="H355" s="5" t="str">
        <f>IF(B355="","",VLOOKUP(AD355,Varsayımlar!$B:$Q,5,0))</f>
        <v/>
      </c>
      <c r="I355" s="5"/>
      <c r="J355" s="5" t="str">
        <f>IF(B355="","",VLOOKUP(AD355,Varsayımlar!$B:$Q,6,0))</f>
        <v/>
      </c>
      <c r="P355" s="5" t="str">
        <f>IF(B355="","",VLOOKUP(AD355,Varsayımlar!$B:$Q,7,0)*K355)</f>
        <v/>
      </c>
      <c r="Q355" s="5" t="str">
        <f>IF(B355="","",VLOOKUP(AD355,Varsayımlar!$B:$Q,8,0))</f>
        <v/>
      </c>
      <c r="R355" s="5" t="str">
        <f>IF(B355="","",VLOOKUP(AD355,Varsayımlar!$B:$Q,9,0))</f>
        <v/>
      </c>
      <c r="S355" s="5" t="str">
        <f>IF(B355="","",VLOOKUP(AD355,Varsayımlar!$B:$Q,10,0))</f>
        <v/>
      </c>
      <c r="T355" s="5" t="str">
        <f>IF(B355="","",VLOOKUP(AD355,Varsayımlar!$B:$Q,11,0))</f>
        <v/>
      </c>
      <c r="U355" s="5" t="str">
        <f>IF(B355="","",VLOOKUP(AD355,Varsayımlar!$B:$Q,12,0))</f>
        <v/>
      </c>
      <c r="V355" s="5" t="str">
        <f>IF(B355="","",VLOOKUP(AD355,Varsayımlar!$B:$Q,13,0))</f>
        <v/>
      </c>
      <c r="W355" s="5" t="str">
        <f>IF(B355="","",VLOOKUP(AD355,Varsayımlar!$B:$Q,14,0))</f>
        <v/>
      </c>
      <c r="AA355" s="5" t="str">
        <f>IF(B355="","",VLOOKUP(AD355,Varsayımlar!$B:$Q,15,0))</f>
        <v/>
      </c>
      <c r="AB355" s="5" t="str">
        <f>IF(B355="","",VLOOKUP(AD355,Varsayımlar!$B:$Q,16,0))</f>
        <v/>
      </c>
      <c r="AC355" s="5" t="str">
        <f>IF(B355="","",VLOOKUP(Sayfa2!AD355,Varsayımlar!B:S,18,0))</f>
        <v/>
      </c>
      <c r="AD355" s="5" t="str">
        <f t="shared" si="7"/>
        <v/>
      </c>
    </row>
    <row r="356" spans="2:30" x14ac:dyDescent="0.25">
      <c r="C356" s="3" t="str">
        <f>IF(B356="","",VLOOKUP(AD356,Varsayımlar!$B:$Q,3,0))</f>
        <v/>
      </c>
      <c r="H356" s="2" t="str">
        <f>IF(B356="","",VLOOKUP(AD356,Varsayımlar!$B:$Q,5,0))</f>
        <v/>
      </c>
      <c r="J356" s="2" t="str">
        <f>IF(B356="","",VLOOKUP(AD356,Varsayımlar!$B:$Q,6,0))</f>
        <v/>
      </c>
      <c r="P356" s="2" t="str">
        <f>IF(B356="","",VLOOKUP(AD356,Varsayımlar!$B:$Q,7,0)*K356)</f>
        <v/>
      </c>
      <c r="Q356" s="2" t="str">
        <f>IF(B356="","",VLOOKUP(AD356,Varsayımlar!$B:$Q,8,0))</f>
        <v/>
      </c>
      <c r="R356" s="2" t="str">
        <f>IF(B356="","",VLOOKUP(AD356,Varsayımlar!$B:$Q,9,0))</f>
        <v/>
      </c>
      <c r="S356" s="2" t="str">
        <f>IF(B356="","",VLOOKUP(AD356,Varsayımlar!$B:$Q,10,0))</f>
        <v/>
      </c>
      <c r="T356" s="2" t="str">
        <f>IF(B356="","",VLOOKUP(AD356,Varsayımlar!$B:$Q,11,0))</f>
        <v/>
      </c>
      <c r="U356" s="2" t="str">
        <f>IF(B356="","",VLOOKUP(AD356,Varsayımlar!$B:$Q,12,0))</f>
        <v/>
      </c>
      <c r="V356" s="2" t="str">
        <f>IF(B356="","",VLOOKUP(AD356,Varsayımlar!$B:$Q,13,0))</f>
        <v/>
      </c>
      <c r="W356" s="2" t="str">
        <f>IF(B356="","",VLOOKUP(AD356,Varsayımlar!$B:$Q,14,0))</f>
        <v/>
      </c>
      <c r="AA356" s="2" t="str">
        <f>IF(B356="","",VLOOKUP(AD356,Varsayımlar!$B:$Q,15,0))</f>
        <v/>
      </c>
      <c r="AB356" s="2" t="str">
        <f>IF(B356="","",VLOOKUP(AD356,Varsayımlar!$B:$Q,16,0))</f>
        <v/>
      </c>
      <c r="AC356" s="2" t="str">
        <f>IF(B356="","",VLOOKUP(Sayfa2!AD356,Varsayımlar!B:S,18,0))</f>
        <v/>
      </c>
      <c r="AD356" s="2" t="str">
        <f t="shared" si="7"/>
        <v/>
      </c>
    </row>
    <row r="357" spans="2:30" x14ac:dyDescent="0.25">
      <c r="B357" s="6"/>
      <c r="C357" s="7" t="str">
        <f>IF(B357="","",VLOOKUP(AD357,Varsayımlar!$B:$Q,3,0))</f>
        <v/>
      </c>
      <c r="D357" s="7"/>
      <c r="H357" s="5" t="str">
        <f>IF(B357="","",VLOOKUP(AD357,Varsayımlar!$B:$Q,5,0))</f>
        <v/>
      </c>
      <c r="I357" s="5"/>
      <c r="J357" s="5" t="str">
        <f>IF(B357="","",VLOOKUP(AD357,Varsayımlar!$B:$Q,6,0))</f>
        <v/>
      </c>
      <c r="P357" s="5" t="str">
        <f>IF(B357="","",VLOOKUP(AD357,Varsayımlar!$B:$Q,7,0)*K357)</f>
        <v/>
      </c>
      <c r="Q357" s="5" t="str">
        <f>IF(B357="","",VLOOKUP(AD357,Varsayımlar!$B:$Q,8,0))</f>
        <v/>
      </c>
      <c r="R357" s="5" t="str">
        <f>IF(B357="","",VLOOKUP(AD357,Varsayımlar!$B:$Q,9,0))</f>
        <v/>
      </c>
      <c r="S357" s="5" t="str">
        <f>IF(B357="","",VLOOKUP(AD357,Varsayımlar!$B:$Q,10,0))</f>
        <v/>
      </c>
      <c r="T357" s="5" t="str">
        <f>IF(B357="","",VLOOKUP(AD357,Varsayımlar!$B:$Q,11,0))</f>
        <v/>
      </c>
      <c r="U357" s="5" t="str">
        <f>IF(B357="","",VLOOKUP(AD357,Varsayımlar!$B:$Q,12,0))</f>
        <v/>
      </c>
      <c r="V357" s="5" t="str">
        <f>IF(B357="","",VLOOKUP(AD357,Varsayımlar!$B:$Q,13,0))</f>
        <v/>
      </c>
      <c r="W357" s="5" t="str">
        <f>IF(B357="","",VLOOKUP(AD357,Varsayımlar!$B:$Q,14,0))</f>
        <v/>
      </c>
      <c r="AA357" s="5" t="str">
        <f>IF(B357="","",VLOOKUP(AD357,Varsayımlar!$B:$Q,15,0))</f>
        <v/>
      </c>
      <c r="AB357" s="5" t="str">
        <f>IF(B357="","",VLOOKUP(AD357,Varsayımlar!$B:$Q,16,0))</f>
        <v/>
      </c>
      <c r="AC357" s="5" t="str">
        <f>IF(B357="","",VLOOKUP(Sayfa2!AD357,Varsayımlar!B:S,18,0))</f>
        <v/>
      </c>
      <c r="AD357" s="5" t="str">
        <f t="shared" si="7"/>
        <v/>
      </c>
    </row>
    <row r="358" spans="2:30" x14ac:dyDescent="0.25">
      <c r="C358" s="3" t="str">
        <f>IF(B358="","",VLOOKUP(AD358,Varsayımlar!$B:$Q,3,0))</f>
        <v/>
      </c>
      <c r="H358" s="2" t="str">
        <f>IF(B358="","",VLOOKUP(AD358,Varsayımlar!$B:$Q,5,0))</f>
        <v/>
      </c>
      <c r="J358" s="2" t="str">
        <f>IF(B358="","",VLOOKUP(AD358,Varsayımlar!$B:$Q,6,0))</f>
        <v/>
      </c>
      <c r="P358" s="2" t="str">
        <f>IF(B358="","",VLOOKUP(AD358,Varsayımlar!$B:$Q,7,0)*K358)</f>
        <v/>
      </c>
      <c r="Q358" s="2" t="str">
        <f>IF(B358="","",VLOOKUP(AD358,Varsayımlar!$B:$Q,8,0))</f>
        <v/>
      </c>
      <c r="R358" s="2" t="str">
        <f>IF(B358="","",VLOOKUP(AD358,Varsayımlar!$B:$Q,9,0))</f>
        <v/>
      </c>
      <c r="S358" s="2" t="str">
        <f>IF(B358="","",VLOOKUP(AD358,Varsayımlar!$B:$Q,10,0))</f>
        <v/>
      </c>
      <c r="T358" s="2" t="str">
        <f>IF(B358="","",VLOOKUP(AD358,Varsayımlar!$B:$Q,11,0))</f>
        <v/>
      </c>
      <c r="U358" s="2" t="str">
        <f>IF(B358="","",VLOOKUP(AD358,Varsayımlar!$B:$Q,12,0))</f>
        <v/>
      </c>
      <c r="V358" s="2" t="str">
        <f>IF(B358="","",VLOOKUP(AD358,Varsayımlar!$B:$Q,13,0))</f>
        <v/>
      </c>
      <c r="W358" s="2" t="str">
        <f>IF(B358="","",VLOOKUP(AD358,Varsayımlar!$B:$Q,14,0))</f>
        <v/>
      </c>
      <c r="AA358" s="2" t="str">
        <f>IF(B358="","",VLOOKUP(AD358,Varsayımlar!$B:$Q,15,0))</f>
        <v/>
      </c>
      <c r="AB358" s="2" t="str">
        <f>IF(B358="","",VLOOKUP(AD358,Varsayımlar!$B:$Q,16,0))</f>
        <v/>
      </c>
      <c r="AC358" s="2" t="str">
        <f>IF(B358="","",VLOOKUP(Sayfa2!AD358,Varsayımlar!B:S,18,0))</f>
        <v/>
      </c>
      <c r="AD358" s="2" t="str">
        <f t="shared" si="7"/>
        <v/>
      </c>
    </row>
    <row r="359" spans="2:30" x14ac:dyDescent="0.25">
      <c r="B359" s="6"/>
      <c r="C359" s="7" t="str">
        <f>IF(B359="","",VLOOKUP(AD359,Varsayımlar!$B:$Q,3,0))</f>
        <v/>
      </c>
      <c r="D359" s="7"/>
      <c r="H359" s="5" t="str">
        <f>IF(B359="","",VLOOKUP(AD359,Varsayımlar!$B:$Q,5,0))</f>
        <v/>
      </c>
      <c r="I359" s="5"/>
      <c r="J359" s="5" t="str">
        <f>IF(B359="","",VLOOKUP(AD359,Varsayımlar!$B:$Q,6,0))</f>
        <v/>
      </c>
      <c r="P359" s="5" t="str">
        <f>IF(B359="","",VLOOKUP(AD359,Varsayımlar!$B:$Q,7,0)*K359)</f>
        <v/>
      </c>
      <c r="Q359" s="5" t="str">
        <f>IF(B359="","",VLOOKUP(AD359,Varsayımlar!$B:$Q,8,0))</f>
        <v/>
      </c>
      <c r="R359" s="5" t="str">
        <f>IF(B359="","",VLOOKUP(AD359,Varsayımlar!$B:$Q,9,0))</f>
        <v/>
      </c>
      <c r="S359" s="5" t="str">
        <f>IF(B359="","",VLOOKUP(AD359,Varsayımlar!$B:$Q,10,0))</f>
        <v/>
      </c>
      <c r="T359" s="5" t="str">
        <f>IF(B359="","",VLOOKUP(AD359,Varsayımlar!$B:$Q,11,0))</f>
        <v/>
      </c>
      <c r="U359" s="5" t="str">
        <f>IF(B359="","",VLOOKUP(AD359,Varsayımlar!$B:$Q,12,0))</f>
        <v/>
      </c>
      <c r="V359" s="5" t="str">
        <f>IF(B359="","",VLOOKUP(AD359,Varsayımlar!$B:$Q,13,0))</f>
        <v/>
      </c>
      <c r="W359" s="5" t="str">
        <f>IF(B359="","",VLOOKUP(AD359,Varsayımlar!$B:$Q,14,0))</f>
        <v/>
      </c>
      <c r="AA359" s="5" t="str">
        <f>IF(B359="","",VLOOKUP(AD359,Varsayımlar!$B:$Q,15,0))</f>
        <v/>
      </c>
      <c r="AB359" s="5" t="str">
        <f>IF(B359="","",VLOOKUP(AD359,Varsayımlar!$B:$Q,16,0))</f>
        <v/>
      </c>
      <c r="AC359" s="5" t="str">
        <f>IF(B359="","",VLOOKUP(Sayfa2!AD359,Varsayımlar!B:S,18,0))</f>
        <v/>
      </c>
      <c r="AD359" s="5" t="str">
        <f t="shared" si="7"/>
        <v/>
      </c>
    </row>
    <row r="360" spans="2:30" x14ac:dyDescent="0.25">
      <c r="C360" s="3" t="str">
        <f>IF(B360="","",VLOOKUP(AD360,Varsayımlar!$B:$Q,3,0))</f>
        <v/>
      </c>
      <c r="H360" s="2" t="str">
        <f>IF(B360="","",VLOOKUP(AD360,Varsayımlar!$B:$Q,5,0))</f>
        <v/>
      </c>
      <c r="J360" s="2" t="str">
        <f>IF(B360="","",VLOOKUP(AD360,Varsayımlar!$B:$Q,6,0))</f>
        <v/>
      </c>
      <c r="P360" s="2" t="str">
        <f>IF(B360="","",VLOOKUP(AD360,Varsayımlar!$B:$Q,7,0)*K360)</f>
        <v/>
      </c>
      <c r="Q360" s="2" t="str">
        <f>IF(B360="","",VLOOKUP(AD360,Varsayımlar!$B:$Q,8,0))</f>
        <v/>
      </c>
      <c r="R360" s="2" t="str">
        <f>IF(B360="","",VLOOKUP(AD360,Varsayımlar!$B:$Q,9,0))</f>
        <v/>
      </c>
      <c r="S360" s="2" t="str">
        <f>IF(B360="","",VLOOKUP(AD360,Varsayımlar!$B:$Q,10,0))</f>
        <v/>
      </c>
      <c r="T360" s="2" t="str">
        <f>IF(B360="","",VLOOKUP(AD360,Varsayımlar!$B:$Q,11,0))</f>
        <v/>
      </c>
      <c r="U360" s="2" t="str">
        <f>IF(B360="","",VLOOKUP(AD360,Varsayımlar!$B:$Q,12,0))</f>
        <v/>
      </c>
      <c r="V360" s="2" t="str">
        <f>IF(B360="","",VLOOKUP(AD360,Varsayımlar!$B:$Q,13,0))</f>
        <v/>
      </c>
      <c r="W360" s="2" t="str">
        <f>IF(B360="","",VLOOKUP(AD360,Varsayımlar!$B:$Q,14,0))</f>
        <v/>
      </c>
      <c r="AA360" s="2" t="str">
        <f>IF(B360="","",VLOOKUP(AD360,Varsayımlar!$B:$Q,15,0))</f>
        <v/>
      </c>
      <c r="AB360" s="2" t="str">
        <f>IF(B360="","",VLOOKUP(AD360,Varsayımlar!$B:$Q,16,0))</f>
        <v/>
      </c>
      <c r="AC360" s="2" t="str">
        <f>IF(B360="","",VLOOKUP(Sayfa2!AD360,Varsayımlar!B:S,18,0))</f>
        <v/>
      </c>
      <c r="AD360" s="2" t="str">
        <f t="shared" si="7"/>
        <v/>
      </c>
    </row>
    <row r="361" spans="2:30" x14ac:dyDescent="0.25">
      <c r="B361" s="6"/>
      <c r="C361" s="7" t="str">
        <f>IF(B361="","",VLOOKUP(AD361,Varsayımlar!$B:$Q,3,0))</f>
        <v/>
      </c>
      <c r="D361" s="7"/>
      <c r="H361" s="5" t="str">
        <f>IF(B361="","",VLOOKUP(AD361,Varsayımlar!$B:$Q,5,0))</f>
        <v/>
      </c>
      <c r="I361" s="5"/>
      <c r="J361" s="5" t="str">
        <f>IF(B361="","",VLOOKUP(AD361,Varsayımlar!$B:$Q,6,0))</f>
        <v/>
      </c>
      <c r="P361" s="5" t="str">
        <f>IF(B361="","",VLOOKUP(AD361,Varsayımlar!$B:$Q,7,0)*K361)</f>
        <v/>
      </c>
      <c r="Q361" s="5" t="str">
        <f>IF(B361="","",VLOOKUP(AD361,Varsayımlar!$B:$Q,8,0))</f>
        <v/>
      </c>
      <c r="R361" s="5" t="str">
        <f>IF(B361="","",VLOOKUP(AD361,Varsayımlar!$B:$Q,9,0))</f>
        <v/>
      </c>
      <c r="S361" s="5" t="str">
        <f>IF(B361="","",VLOOKUP(AD361,Varsayımlar!$B:$Q,10,0))</f>
        <v/>
      </c>
      <c r="T361" s="5" t="str">
        <f>IF(B361="","",VLOOKUP(AD361,Varsayımlar!$B:$Q,11,0))</f>
        <v/>
      </c>
      <c r="U361" s="5" t="str">
        <f>IF(B361="","",VLOOKUP(AD361,Varsayımlar!$B:$Q,12,0))</f>
        <v/>
      </c>
      <c r="V361" s="5" t="str">
        <f>IF(B361="","",VLOOKUP(AD361,Varsayımlar!$B:$Q,13,0))</f>
        <v/>
      </c>
      <c r="W361" s="5" t="str">
        <f>IF(B361="","",VLOOKUP(AD361,Varsayımlar!$B:$Q,14,0))</f>
        <v/>
      </c>
      <c r="AA361" s="5" t="str">
        <f>IF(B361="","",VLOOKUP(AD361,Varsayımlar!$B:$Q,15,0))</f>
        <v/>
      </c>
      <c r="AB361" s="5" t="str">
        <f>IF(B361="","",VLOOKUP(AD361,Varsayımlar!$B:$Q,16,0))</f>
        <v/>
      </c>
      <c r="AC361" s="5" t="str">
        <f>IF(B361="","",VLOOKUP(Sayfa2!AD361,Varsayımlar!B:S,18,0))</f>
        <v/>
      </c>
      <c r="AD361" s="5" t="str">
        <f t="shared" si="7"/>
        <v/>
      </c>
    </row>
    <row r="362" spans="2:30" x14ac:dyDescent="0.25">
      <c r="C362" s="3" t="str">
        <f>IF(B362="","",VLOOKUP(AD362,Varsayımlar!$B:$Q,3,0))</f>
        <v/>
      </c>
      <c r="H362" s="2" t="str">
        <f>IF(B362="","",VLOOKUP(AD362,Varsayımlar!$B:$Q,5,0))</f>
        <v/>
      </c>
      <c r="J362" s="2" t="str">
        <f>IF(B362="","",VLOOKUP(AD362,Varsayımlar!$B:$Q,6,0))</f>
        <v/>
      </c>
      <c r="P362" s="2" t="str">
        <f>IF(B362="","",VLOOKUP(AD362,Varsayımlar!$B:$Q,7,0)*K362)</f>
        <v/>
      </c>
      <c r="Q362" s="2" t="str">
        <f>IF(B362="","",VLOOKUP(AD362,Varsayımlar!$B:$Q,8,0))</f>
        <v/>
      </c>
      <c r="R362" s="2" t="str">
        <f>IF(B362="","",VLOOKUP(AD362,Varsayımlar!$B:$Q,9,0))</f>
        <v/>
      </c>
      <c r="S362" s="2" t="str">
        <f>IF(B362="","",VLOOKUP(AD362,Varsayımlar!$B:$Q,10,0))</f>
        <v/>
      </c>
      <c r="T362" s="2" t="str">
        <f>IF(B362="","",VLOOKUP(AD362,Varsayımlar!$B:$Q,11,0))</f>
        <v/>
      </c>
      <c r="U362" s="2" t="str">
        <f>IF(B362="","",VLOOKUP(AD362,Varsayımlar!$B:$Q,12,0))</f>
        <v/>
      </c>
      <c r="V362" s="2" t="str">
        <f>IF(B362="","",VLOOKUP(AD362,Varsayımlar!$B:$Q,13,0))</f>
        <v/>
      </c>
      <c r="W362" s="2" t="str">
        <f>IF(B362="","",VLOOKUP(AD362,Varsayımlar!$B:$Q,14,0))</f>
        <v/>
      </c>
      <c r="AA362" s="2" t="str">
        <f>IF(B362="","",VLOOKUP(AD362,Varsayımlar!$B:$Q,15,0))</f>
        <v/>
      </c>
      <c r="AB362" s="2" t="str">
        <f>IF(B362="","",VLOOKUP(AD362,Varsayımlar!$B:$Q,16,0))</f>
        <v/>
      </c>
      <c r="AC362" s="2" t="str">
        <f>IF(B362="","",VLOOKUP(Sayfa2!AD362,Varsayımlar!B:S,18,0))</f>
        <v/>
      </c>
      <c r="AD362" s="2" t="str">
        <f t="shared" si="7"/>
        <v/>
      </c>
    </row>
    <row r="363" spans="2:30" x14ac:dyDescent="0.25">
      <c r="B363" s="6"/>
      <c r="C363" s="7" t="str">
        <f>IF(B363="","",VLOOKUP(AD363,Varsayımlar!$B:$Q,3,0))</f>
        <v/>
      </c>
      <c r="D363" s="7"/>
      <c r="H363" s="5" t="str">
        <f>IF(B363="","",VLOOKUP(AD363,Varsayımlar!$B:$Q,5,0))</f>
        <v/>
      </c>
      <c r="I363" s="5"/>
      <c r="J363" s="5" t="str">
        <f>IF(B363="","",VLOOKUP(AD363,Varsayımlar!$B:$Q,6,0))</f>
        <v/>
      </c>
      <c r="P363" s="5" t="str">
        <f>IF(B363="","",VLOOKUP(AD363,Varsayımlar!$B:$Q,7,0)*K363)</f>
        <v/>
      </c>
      <c r="Q363" s="5" t="str">
        <f>IF(B363="","",VLOOKUP(AD363,Varsayımlar!$B:$Q,8,0))</f>
        <v/>
      </c>
      <c r="R363" s="5" t="str">
        <f>IF(B363="","",VLOOKUP(AD363,Varsayımlar!$B:$Q,9,0))</f>
        <v/>
      </c>
      <c r="S363" s="5" t="str">
        <f>IF(B363="","",VLOOKUP(AD363,Varsayımlar!$B:$Q,10,0))</f>
        <v/>
      </c>
      <c r="T363" s="5" t="str">
        <f>IF(B363="","",VLOOKUP(AD363,Varsayımlar!$B:$Q,11,0))</f>
        <v/>
      </c>
      <c r="U363" s="5" t="str">
        <f>IF(B363="","",VLOOKUP(AD363,Varsayımlar!$B:$Q,12,0))</f>
        <v/>
      </c>
      <c r="V363" s="5" t="str">
        <f>IF(B363="","",VLOOKUP(AD363,Varsayımlar!$B:$Q,13,0))</f>
        <v/>
      </c>
      <c r="W363" s="5" t="str">
        <f>IF(B363="","",VLOOKUP(AD363,Varsayımlar!$B:$Q,14,0))</f>
        <v/>
      </c>
      <c r="AA363" s="5" t="str">
        <f>IF(B363="","",VLOOKUP(AD363,Varsayımlar!$B:$Q,15,0))</f>
        <v/>
      </c>
      <c r="AB363" s="5" t="str">
        <f>IF(B363="","",VLOOKUP(AD363,Varsayımlar!$B:$Q,16,0))</f>
        <v/>
      </c>
      <c r="AC363" s="5" t="str">
        <f>IF(B363="","",VLOOKUP(Sayfa2!AD363,Varsayımlar!B:S,18,0))</f>
        <v/>
      </c>
      <c r="AD363" s="5" t="str">
        <f t="shared" si="7"/>
        <v/>
      </c>
    </row>
    <row r="364" spans="2:30" x14ac:dyDescent="0.25">
      <c r="C364" s="3" t="str">
        <f>IF(B364="","",VLOOKUP(AD364,Varsayımlar!$B:$Q,3,0))</f>
        <v/>
      </c>
      <c r="H364" s="2" t="str">
        <f>IF(B364="","",VLOOKUP(AD364,Varsayımlar!$B:$Q,5,0))</f>
        <v/>
      </c>
      <c r="J364" s="2" t="str">
        <f>IF(B364="","",VLOOKUP(AD364,Varsayımlar!$B:$Q,6,0))</f>
        <v/>
      </c>
      <c r="P364" s="2" t="str">
        <f>IF(B364="","",VLOOKUP(AD364,Varsayımlar!$B:$Q,7,0)*K364)</f>
        <v/>
      </c>
      <c r="Q364" s="2" t="str">
        <f>IF(B364="","",VLOOKUP(AD364,Varsayımlar!$B:$Q,8,0))</f>
        <v/>
      </c>
      <c r="R364" s="2" t="str">
        <f>IF(B364="","",VLOOKUP(AD364,Varsayımlar!$B:$Q,9,0))</f>
        <v/>
      </c>
      <c r="S364" s="2" t="str">
        <f>IF(B364="","",VLOOKUP(AD364,Varsayımlar!$B:$Q,10,0))</f>
        <v/>
      </c>
      <c r="T364" s="2" t="str">
        <f>IF(B364="","",VLOOKUP(AD364,Varsayımlar!$B:$Q,11,0))</f>
        <v/>
      </c>
      <c r="U364" s="2" t="str">
        <f>IF(B364="","",VLOOKUP(AD364,Varsayımlar!$B:$Q,12,0))</f>
        <v/>
      </c>
      <c r="V364" s="2" t="str">
        <f>IF(B364="","",VLOOKUP(AD364,Varsayımlar!$B:$Q,13,0))</f>
        <v/>
      </c>
      <c r="W364" s="2" t="str">
        <f>IF(B364="","",VLOOKUP(AD364,Varsayımlar!$B:$Q,14,0))</f>
        <v/>
      </c>
      <c r="AA364" s="2" t="str">
        <f>IF(B364="","",VLOOKUP(AD364,Varsayımlar!$B:$Q,15,0))</f>
        <v/>
      </c>
      <c r="AB364" s="2" t="str">
        <f>IF(B364="","",VLOOKUP(AD364,Varsayımlar!$B:$Q,16,0))</f>
        <v/>
      </c>
      <c r="AC364" s="2" t="str">
        <f>IF(B364="","",VLOOKUP(Sayfa2!AD364,Varsayımlar!B:S,18,0))</f>
        <v/>
      </c>
      <c r="AD364" s="2" t="str">
        <f t="shared" si="7"/>
        <v/>
      </c>
    </row>
    <row r="365" spans="2:30" x14ac:dyDescent="0.25">
      <c r="B365" s="6"/>
      <c r="C365" s="7" t="str">
        <f>IF(B365="","",VLOOKUP(AD365,Varsayımlar!$B:$Q,3,0))</f>
        <v/>
      </c>
      <c r="D365" s="7"/>
      <c r="H365" s="5" t="str">
        <f>IF(B365="","",VLOOKUP(AD365,Varsayımlar!$B:$Q,5,0))</f>
        <v/>
      </c>
      <c r="I365" s="5"/>
      <c r="J365" s="5" t="str">
        <f>IF(B365="","",VLOOKUP(AD365,Varsayımlar!$B:$Q,6,0))</f>
        <v/>
      </c>
      <c r="P365" s="5" t="str">
        <f>IF(B365="","",VLOOKUP(AD365,Varsayımlar!$B:$Q,7,0)*K365)</f>
        <v/>
      </c>
      <c r="Q365" s="5" t="str">
        <f>IF(B365="","",VLOOKUP(AD365,Varsayımlar!$B:$Q,8,0))</f>
        <v/>
      </c>
      <c r="R365" s="5" t="str">
        <f>IF(B365="","",VLOOKUP(AD365,Varsayımlar!$B:$Q,9,0))</f>
        <v/>
      </c>
      <c r="S365" s="5" t="str">
        <f>IF(B365="","",VLOOKUP(AD365,Varsayımlar!$B:$Q,10,0))</f>
        <v/>
      </c>
      <c r="T365" s="5" t="str">
        <f>IF(B365="","",VLOOKUP(AD365,Varsayımlar!$B:$Q,11,0))</f>
        <v/>
      </c>
      <c r="U365" s="5" t="str">
        <f>IF(B365="","",VLOOKUP(AD365,Varsayımlar!$B:$Q,12,0))</f>
        <v/>
      </c>
      <c r="V365" s="5" t="str">
        <f>IF(B365="","",VLOOKUP(AD365,Varsayımlar!$B:$Q,13,0))</f>
        <v/>
      </c>
      <c r="W365" s="5" t="str">
        <f>IF(B365="","",VLOOKUP(AD365,Varsayımlar!$B:$Q,14,0))</f>
        <v/>
      </c>
      <c r="AA365" s="5" t="str">
        <f>IF(B365="","",VLOOKUP(AD365,Varsayımlar!$B:$Q,15,0))</f>
        <v/>
      </c>
      <c r="AB365" s="5" t="str">
        <f>IF(B365="","",VLOOKUP(AD365,Varsayımlar!$B:$Q,16,0))</f>
        <v/>
      </c>
      <c r="AC365" s="5" t="str">
        <f>IF(B365="","",VLOOKUP(Sayfa2!AD365,Varsayımlar!B:S,18,0))</f>
        <v/>
      </c>
      <c r="AD365" s="5" t="str">
        <f t="shared" si="7"/>
        <v/>
      </c>
    </row>
    <row r="366" spans="2:30" x14ac:dyDescent="0.25">
      <c r="C366" s="3" t="str">
        <f>IF(B366="","",VLOOKUP(AD366,Varsayımlar!$B:$Q,3,0))</f>
        <v/>
      </c>
      <c r="H366" s="2" t="str">
        <f>IF(B366="","",VLOOKUP(AD366,Varsayımlar!$B:$Q,5,0))</f>
        <v/>
      </c>
      <c r="J366" s="2" t="str">
        <f>IF(B366="","",VLOOKUP(AD366,Varsayımlar!$B:$Q,6,0))</f>
        <v/>
      </c>
      <c r="P366" s="2" t="str">
        <f>IF(B366="","",VLOOKUP(AD366,Varsayımlar!$B:$Q,7,0)*K366)</f>
        <v/>
      </c>
      <c r="Q366" s="2" t="str">
        <f>IF(B366="","",VLOOKUP(AD366,Varsayımlar!$B:$Q,8,0))</f>
        <v/>
      </c>
      <c r="R366" s="2" t="str">
        <f>IF(B366="","",VLOOKUP(AD366,Varsayımlar!$B:$Q,9,0))</f>
        <v/>
      </c>
      <c r="S366" s="2" t="str">
        <f>IF(B366="","",VLOOKUP(AD366,Varsayımlar!$B:$Q,10,0))</f>
        <v/>
      </c>
      <c r="T366" s="2" t="str">
        <f>IF(B366="","",VLOOKUP(AD366,Varsayımlar!$B:$Q,11,0))</f>
        <v/>
      </c>
      <c r="U366" s="2" t="str">
        <f>IF(B366="","",VLOOKUP(AD366,Varsayımlar!$B:$Q,12,0))</f>
        <v/>
      </c>
      <c r="V366" s="2" t="str">
        <f>IF(B366="","",VLOOKUP(AD366,Varsayımlar!$B:$Q,13,0))</f>
        <v/>
      </c>
      <c r="W366" s="2" t="str">
        <f>IF(B366="","",VLOOKUP(AD366,Varsayımlar!$B:$Q,14,0))</f>
        <v/>
      </c>
      <c r="AA366" s="2" t="str">
        <f>IF(B366="","",VLOOKUP(AD366,Varsayımlar!$B:$Q,15,0))</f>
        <v/>
      </c>
      <c r="AB366" s="2" t="str">
        <f>IF(B366="","",VLOOKUP(AD366,Varsayımlar!$B:$Q,16,0))</f>
        <v/>
      </c>
      <c r="AC366" s="2" t="str">
        <f>IF(B366="","",VLOOKUP(Sayfa2!AD366,Varsayımlar!B:S,18,0))</f>
        <v/>
      </c>
      <c r="AD366" s="2" t="str">
        <f t="shared" si="7"/>
        <v/>
      </c>
    </row>
    <row r="367" spans="2:30" x14ac:dyDescent="0.25">
      <c r="B367" s="6"/>
      <c r="C367" s="7" t="str">
        <f>IF(B367="","",VLOOKUP(AD367,Varsayımlar!$B:$Q,3,0))</f>
        <v/>
      </c>
      <c r="D367" s="7"/>
      <c r="H367" s="5" t="str">
        <f>IF(B367="","",VLOOKUP(AD367,Varsayımlar!$B:$Q,5,0))</f>
        <v/>
      </c>
      <c r="I367" s="5"/>
      <c r="J367" s="5" t="str">
        <f>IF(B367="","",VLOOKUP(AD367,Varsayımlar!$B:$Q,6,0))</f>
        <v/>
      </c>
      <c r="P367" s="5" t="str">
        <f>IF(B367="","",VLOOKUP(AD367,Varsayımlar!$B:$Q,7,0)*K367)</f>
        <v/>
      </c>
      <c r="Q367" s="5" t="str">
        <f>IF(B367="","",VLOOKUP(AD367,Varsayımlar!$B:$Q,8,0))</f>
        <v/>
      </c>
      <c r="R367" s="5" t="str">
        <f>IF(B367="","",VLOOKUP(AD367,Varsayımlar!$B:$Q,9,0))</f>
        <v/>
      </c>
      <c r="S367" s="5" t="str">
        <f>IF(B367="","",VLOOKUP(AD367,Varsayımlar!$B:$Q,10,0))</f>
        <v/>
      </c>
      <c r="T367" s="5" t="str">
        <f>IF(B367="","",VLOOKUP(AD367,Varsayımlar!$B:$Q,11,0))</f>
        <v/>
      </c>
      <c r="U367" s="5" t="str">
        <f>IF(B367="","",VLOOKUP(AD367,Varsayımlar!$B:$Q,12,0))</f>
        <v/>
      </c>
      <c r="V367" s="5" t="str">
        <f>IF(B367="","",VLOOKUP(AD367,Varsayımlar!$B:$Q,13,0))</f>
        <v/>
      </c>
      <c r="W367" s="5" t="str">
        <f>IF(B367="","",VLOOKUP(AD367,Varsayımlar!$B:$Q,14,0))</f>
        <v/>
      </c>
      <c r="AA367" s="5" t="str">
        <f>IF(B367="","",VLOOKUP(AD367,Varsayımlar!$B:$Q,15,0))</f>
        <v/>
      </c>
      <c r="AB367" s="5" t="str">
        <f>IF(B367="","",VLOOKUP(AD367,Varsayımlar!$B:$Q,16,0))</f>
        <v/>
      </c>
      <c r="AC367" s="5" t="str">
        <f>IF(B367="","",VLOOKUP(Sayfa2!AD367,Varsayımlar!B:S,18,0))</f>
        <v/>
      </c>
      <c r="AD367" s="5" t="str">
        <f t="shared" si="7"/>
        <v/>
      </c>
    </row>
    <row r="368" spans="2:30" x14ac:dyDescent="0.25">
      <c r="C368" s="3" t="str">
        <f>IF(B368="","",VLOOKUP(AD368,Varsayımlar!$B:$Q,3,0))</f>
        <v/>
      </c>
      <c r="H368" s="2" t="str">
        <f>IF(B368="","",VLOOKUP(AD368,Varsayımlar!$B:$Q,5,0))</f>
        <v/>
      </c>
      <c r="J368" s="2" t="str">
        <f>IF(B368="","",VLOOKUP(AD368,Varsayımlar!$B:$Q,6,0))</f>
        <v/>
      </c>
      <c r="P368" s="2" t="str">
        <f>IF(B368="","",VLOOKUP(AD368,Varsayımlar!$B:$Q,7,0)*K368)</f>
        <v/>
      </c>
      <c r="Q368" s="2" t="str">
        <f>IF(B368="","",VLOOKUP(AD368,Varsayımlar!$B:$Q,8,0))</f>
        <v/>
      </c>
      <c r="R368" s="2" t="str">
        <f>IF(B368="","",VLOOKUP(AD368,Varsayımlar!$B:$Q,9,0))</f>
        <v/>
      </c>
      <c r="S368" s="2" t="str">
        <f>IF(B368="","",VLOOKUP(AD368,Varsayımlar!$B:$Q,10,0))</f>
        <v/>
      </c>
      <c r="T368" s="2" t="str">
        <f>IF(B368="","",VLOOKUP(AD368,Varsayımlar!$B:$Q,11,0))</f>
        <v/>
      </c>
      <c r="U368" s="2" t="str">
        <f>IF(B368="","",VLOOKUP(AD368,Varsayımlar!$B:$Q,12,0))</f>
        <v/>
      </c>
      <c r="V368" s="2" t="str">
        <f>IF(B368="","",VLOOKUP(AD368,Varsayımlar!$B:$Q,13,0))</f>
        <v/>
      </c>
      <c r="W368" s="2" t="str">
        <f>IF(B368="","",VLOOKUP(AD368,Varsayımlar!$B:$Q,14,0))</f>
        <v/>
      </c>
      <c r="AA368" s="2" t="str">
        <f>IF(B368="","",VLOOKUP(AD368,Varsayımlar!$B:$Q,15,0))</f>
        <v/>
      </c>
      <c r="AB368" s="2" t="str">
        <f>IF(B368="","",VLOOKUP(AD368,Varsayımlar!$B:$Q,16,0))</f>
        <v/>
      </c>
      <c r="AC368" s="2" t="str">
        <f>IF(B368="","",VLOOKUP(Sayfa2!AD368,Varsayımlar!B:S,18,0))</f>
        <v/>
      </c>
      <c r="AD368" s="2" t="str">
        <f t="shared" si="7"/>
        <v/>
      </c>
    </row>
    <row r="369" spans="2:30" x14ac:dyDescent="0.25">
      <c r="B369" s="6"/>
      <c r="C369" s="7" t="str">
        <f>IF(B369="","",VLOOKUP(AD369,Varsayımlar!$B:$Q,3,0))</f>
        <v/>
      </c>
      <c r="D369" s="7"/>
      <c r="H369" s="5" t="str">
        <f>IF(B369="","",VLOOKUP(AD369,Varsayımlar!$B:$Q,5,0))</f>
        <v/>
      </c>
      <c r="I369" s="5"/>
      <c r="J369" s="5" t="str">
        <f>IF(B369="","",VLOOKUP(AD369,Varsayımlar!$B:$Q,6,0))</f>
        <v/>
      </c>
      <c r="P369" s="5" t="str">
        <f>IF(B369="","",VLOOKUP(AD369,Varsayımlar!$B:$Q,7,0)*K369)</f>
        <v/>
      </c>
      <c r="Q369" s="5" t="str">
        <f>IF(B369="","",VLOOKUP(AD369,Varsayımlar!$B:$Q,8,0))</f>
        <v/>
      </c>
      <c r="R369" s="5" t="str">
        <f>IF(B369="","",VLOOKUP(AD369,Varsayımlar!$B:$Q,9,0))</f>
        <v/>
      </c>
      <c r="S369" s="5" t="str">
        <f>IF(B369="","",VLOOKUP(AD369,Varsayımlar!$B:$Q,10,0))</f>
        <v/>
      </c>
      <c r="T369" s="5" t="str">
        <f>IF(B369="","",VLOOKUP(AD369,Varsayımlar!$B:$Q,11,0))</f>
        <v/>
      </c>
      <c r="U369" s="5" t="str">
        <f>IF(B369="","",VLOOKUP(AD369,Varsayımlar!$B:$Q,12,0))</f>
        <v/>
      </c>
      <c r="V369" s="5" t="str">
        <f>IF(B369="","",VLOOKUP(AD369,Varsayımlar!$B:$Q,13,0))</f>
        <v/>
      </c>
      <c r="W369" s="5" t="str">
        <f>IF(B369="","",VLOOKUP(AD369,Varsayımlar!$B:$Q,14,0))</f>
        <v/>
      </c>
      <c r="AA369" s="5" t="str">
        <f>IF(B369="","",VLOOKUP(AD369,Varsayımlar!$B:$Q,15,0))</f>
        <v/>
      </c>
      <c r="AB369" s="5" t="str">
        <f>IF(B369="","",VLOOKUP(AD369,Varsayımlar!$B:$Q,16,0))</f>
        <v/>
      </c>
      <c r="AC369" s="5" t="str">
        <f>IF(B369="","",VLOOKUP(Sayfa2!AD369,Varsayımlar!B:S,18,0))</f>
        <v/>
      </c>
      <c r="AD369" s="5" t="str">
        <f t="shared" si="7"/>
        <v/>
      </c>
    </row>
    <row r="370" spans="2:30" x14ac:dyDescent="0.25">
      <c r="C370" s="3" t="str">
        <f>IF(B370="","",VLOOKUP(AD370,Varsayımlar!$B:$Q,3,0))</f>
        <v/>
      </c>
      <c r="H370" s="2" t="str">
        <f>IF(B370="","",VLOOKUP(AD370,Varsayımlar!$B:$Q,5,0))</f>
        <v/>
      </c>
      <c r="J370" s="2" t="str">
        <f>IF(B370="","",VLOOKUP(AD370,Varsayımlar!$B:$Q,6,0))</f>
        <v/>
      </c>
      <c r="P370" s="2" t="str">
        <f>IF(B370="","",VLOOKUP(AD370,Varsayımlar!$B:$Q,7,0)*K370)</f>
        <v/>
      </c>
      <c r="Q370" s="2" t="str">
        <f>IF(B370="","",VLOOKUP(AD370,Varsayımlar!$B:$Q,8,0))</f>
        <v/>
      </c>
      <c r="R370" s="2" t="str">
        <f>IF(B370="","",VLOOKUP(AD370,Varsayımlar!$B:$Q,9,0))</f>
        <v/>
      </c>
      <c r="S370" s="2" t="str">
        <f>IF(B370="","",VLOOKUP(AD370,Varsayımlar!$B:$Q,10,0))</f>
        <v/>
      </c>
      <c r="T370" s="2" t="str">
        <f>IF(B370="","",VLOOKUP(AD370,Varsayımlar!$B:$Q,11,0))</f>
        <v/>
      </c>
      <c r="U370" s="2" t="str">
        <f>IF(B370="","",VLOOKUP(AD370,Varsayımlar!$B:$Q,12,0))</f>
        <v/>
      </c>
      <c r="V370" s="2" t="str">
        <f>IF(B370="","",VLOOKUP(AD370,Varsayımlar!$B:$Q,13,0))</f>
        <v/>
      </c>
      <c r="W370" s="2" t="str">
        <f>IF(B370="","",VLOOKUP(AD370,Varsayımlar!$B:$Q,14,0))</f>
        <v/>
      </c>
      <c r="AA370" s="2" t="str">
        <f>IF(B370="","",VLOOKUP(AD370,Varsayımlar!$B:$Q,15,0))</f>
        <v/>
      </c>
      <c r="AB370" s="2" t="str">
        <f>IF(B370="","",VLOOKUP(AD370,Varsayımlar!$B:$Q,16,0))</f>
        <v/>
      </c>
      <c r="AC370" s="2" t="str">
        <f>IF(B370="","",VLOOKUP(Sayfa2!AD370,Varsayımlar!B:S,18,0))</f>
        <v/>
      </c>
      <c r="AD370" s="2" t="str">
        <f t="shared" si="7"/>
        <v/>
      </c>
    </row>
    <row r="371" spans="2:30" x14ac:dyDescent="0.25">
      <c r="B371" s="6"/>
      <c r="C371" s="7" t="str">
        <f>IF(B371="","",VLOOKUP(AD371,Varsayımlar!$B:$Q,3,0))</f>
        <v/>
      </c>
      <c r="D371" s="7"/>
      <c r="H371" s="5" t="str">
        <f>IF(B371="","",VLOOKUP(AD371,Varsayımlar!$B:$Q,5,0))</f>
        <v/>
      </c>
      <c r="I371" s="5"/>
      <c r="J371" s="5" t="str">
        <f>IF(B371="","",VLOOKUP(AD371,Varsayımlar!$B:$Q,6,0))</f>
        <v/>
      </c>
      <c r="P371" s="5" t="str">
        <f>IF(B371="","",VLOOKUP(AD371,Varsayımlar!$B:$Q,7,0)*K371)</f>
        <v/>
      </c>
      <c r="Q371" s="5" t="str">
        <f>IF(B371="","",VLOOKUP(AD371,Varsayımlar!$B:$Q,8,0))</f>
        <v/>
      </c>
      <c r="R371" s="5" t="str">
        <f>IF(B371="","",VLOOKUP(AD371,Varsayımlar!$B:$Q,9,0))</f>
        <v/>
      </c>
      <c r="S371" s="5" t="str">
        <f>IF(B371="","",VLOOKUP(AD371,Varsayımlar!$B:$Q,10,0))</f>
        <v/>
      </c>
      <c r="T371" s="5" t="str">
        <f>IF(B371="","",VLOOKUP(AD371,Varsayımlar!$B:$Q,11,0))</f>
        <v/>
      </c>
      <c r="U371" s="5" t="str">
        <f>IF(B371="","",VLOOKUP(AD371,Varsayımlar!$B:$Q,12,0))</f>
        <v/>
      </c>
      <c r="V371" s="5" t="str">
        <f>IF(B371="","",VLOOKUP(AD371,Varsayımlar!$B:$Q,13,0))</f>
        <v/>
      </c>
      <c r="W371" s="5" t="str">
        <f>IF(B371="","",VLOOKUP(AD371,Varsayımlar!$B:$Q,14,0))</f>
        <v/>
      </c>
      <c r="AA371" s="5" t="str">
        <f>IF(B371="","",VLOOKUP(AD371,Varsayımlar!$B:$Q,15,0))</f>
        <v/>
      </c>
      <c r="AB371" s="5" t="str">
        <f>IF(B371="","",VLOOKUP(AD371,Varsayımlar!$B:$Q,16,0))</f>
        <v/>
      </c>
      <c r="AC371" s="5" t="str">
        <f>IF(B371="","",VLOOKUP(Sayfa2!AD371,Varsayımlar!B:S,18,0))</f>
        <v/>
      </c>
      <c r="AD371" s="5" t="str">
        <f t="shared" si="7"/>
        <v/>
      </c>
    </row>
    <row r="372" spans="2:30" x14ac:dyDescent="0.25">
      <c r="C372" s="3" t="str">
        <f>IF(B372="","",VLOOKUP(AD372,Varsayımlar!$B:$Q,3,0))</f>
        <v/>
      </c>
      <c r="H372" s="2" t="str">
        <f>IF(B372="","",VLOOKUP(AD372,Varsayımlar!$B:$Q,5,0))</f>
        <v/>
      </c>
      <c r="J372" s="2" t="str">
        <f>IF(B372="","",VLOOKUP(AD372,Varsayımlar!$B:$Q,6,0))</f>
        <v/>
      </c>
      <c r="P372" s="2" t="str">
        <f>IF(B372="","",VLOOKUP(AD372,Varsayımlar!$B:$Q,7,0)*K372)</f>
        <v/>
      </c>
      <c r="Q372" s="2" t="str">
        <f>IF(B372="","",VLOOKUP(AD372,Varsayımlar!$B:$Q,8,0))</f>
        <v/>
      </c>
      <c r="R372" s="2" t="str">
        <f>IF(B372="","",VLOOKUP(AD372,Varsayımlar!$B:$Q,9,0))</f>
        <v/>
      </c>
      <c r="S372" s="2" t="str">
        <f>IF(B372="","",VLOOKUP(AD372,Varsayımlar!$B:$Q,10,0))</f>
        <v/>
      </c>
      <c r="T372" s="2" t="str">
        <f>IF(B372="","",VLOOKUP(AD372,Varsayımlar!$B:$Q,11,0))</f>
        <v/>
      </c>
      <c r="U372" s="2" t="str">
        <f>IF(B372="","",VLOOKUP(AD372,Varsayımlar!$B:$Q,12,0))</f>
        <v/>
      </c>
      <c r="V372" s="2" t="str">
        <f>IF(B372="","",VLOOKUP(AD372,Varsayımlar!$B:$Q,13,0))</f>
        <v/>
      </c>
      <c r="W372" s="2" t="str">
        <f>IF(B372="","",VLOOKUP(AD372,Varsayımlar!$B:$Q,14,0))</f>
        <v/>
      </c>
      <c r="AA372" s="2" t="str">
        <f>IF(B372="","",VLOOKUP(AD372,Varsayımlar!$B:$Q,15,0))</f>
        <v/>
      </c>
      <c r="AB372" s="2" t="str">
        <f>IF(B372="","",VLOOKUP(AD372,Varsayımlar!$B:$Q,16,0))</f>
        <v/>
      </c>
      <c r="AC372" s="2" t="str">
        <f>IF(B372="","",VLOOKUP(Sayfa2!AD372,Varsayımlar!B:S,18,0))</f>
        <v/>
      </c>
      <c r="AD372" s="2" t="str">
        <f t="shared" si="7"/>
        <v/>
      </c>
    </row>
    <row r="373" spans="2:30" x14ac:dyDescent="0.25">
      <c r="B373" s="6"/>
      <c r="C373" s="7" t="str">
        <f>IF(B373="","",VLOOKUP(AD373,Varsayımlar!$B:$Q,3,0))</f>
        <v/>
      </c>
      <c r="D373" s="7"/>
      <c r="H373" s="5" t="str">
        <f>IF(B373="","",VLOOKUP(AD373,Varsayımlar!$B:$Q,5,0))</f>
        <v/>
      </c>
      <c r="I373" s="5"/>
      <c r="J373" s="5" t="str">
        <f>IF(B373="","",VLOOKUP(AD373,Varsayımlar!$B:$Q,6,0))</f>
        <v/>
      </c>
      <c r="P373" s="5" t="str">
        <f>IF(B373="","",VLOOKUP(AD373,Varsayımlar!$B:$Q,7,0)*K373)</f>
        <v/>
      </c>
      <c r="Q373" s="5" t="str">
        <f>IF(B373="","",VLOOKUP(AD373,Varsayımlar!$B:$Q,8,0))</f>
        <v/>
      </c>
      <c r="R373" s="5" t="str">
        <f>IF(B373="","",VLOOKUP(AD373,Varsayımlar!$B:$Q,9,0))</f>
        <v/>
      </c>
      <c r="S373" s="5" t="str">
        <f>IF(B373="","",VLOOKUP(AD373,Varsayımlar!$B:$Q,10,0))</f>
        <v/>
      </c>
      <c r="T373" s="5" t="str">
        <f>IF(B373="","",VLOOKUP(AD373,Varsayımlar!$B:$Q,11,0))</f>
        <v/>
      </c>
      <c r="U373" s="5" t="str">
        <f>IF(B373="","",VLOOKUP(AD373,Varsayımlar!$B:$Q,12,0))</f>
        <v/>
      </c>
      <c r="V373" s="5" t="str">
        <f>IF(B373="","",VLOOKUP(AD373,Varsayımlar!$B:$Q,13,0))</f>
        <v/>
      </c>
      <c r="W373" s="5" t="str">
        <f>IF(B373="","",VLOOKUP(AD373,Varsayımlar!$B:$Q,14,0))</f>
        <v/>
      </c>
      <c r="AA373" s="5" t="str">
        <f>IF(B373="","",VLOOKUP(AD373,Varsayımlar!$B:$Q,15,0))</f>
        <v/>
      </c>
      <c r="AB373" s="5" t="str">
        <f>IF(B373="","",VLOOKUP(AD373,Varsayımlar!$B:$Q,16,0))</f>
        <v/>
      </c>
      <c r="AC373" s="5" t="str">
        <f>IF(B373="","",VLOOKUP(Sayfa2!AD373,Varsayımlar!B:S,18,0))</f>
        <v/>
      </c>
      <c r="AD373" s="5" t="str">
        <f t="shared" si="7"/>
        <v/>
      </c>
    </row>
    <row r="374" spans="2:30" x14ac:dyDescent="0.25">
      <c r="C374" s="3" t="str">
        <f>IF(B374="","",VLOOKUP(AD374,Varsayımlar!$B:$Q,3,0))</f>
        <v/>
      </c>
      <c r="H374" s="2" t="str">
        <f>IF(B374="","",VLOOKUP(AD374,Varsayımlar!$B:$Q,5,0))</f>
        <v/>
      </c>
      <c r="J374" s="2" t="str">
        <f>IF(B374="","",VLOOKUP(AD374,Varsayımlar!$B:$Q,6,0))</f>
        <v/>
      </c>
      <c r="P374" s="2" t="str">
        <f>IF(B374="","",VLOOKUP(AD374,Varsayımlar!$B:$Q,7,0)*K374)</f>
        <v/>
      </c>
      <c r="Q374" s="2" t="str">
        <f>IF(B374="","",VLOOKUP(AD374,Varsayımlar!$B:$Q,8,0))</f>
        <v/>
      </c>
      <c r="R374" s="2" t="str">
        <f>IF(B374="","",VLOOKUP(AD374,Varsayımlar!$B:$Q,9,0))</f>
        <v/>
      </c>
      <c r="S374" s="2" t="str">
        <f>IF(B374="","",VLOOKUP(AD374,Varsayımlar!$B:$Q,10,0))</f>
        <v/>
      </c>
      <c r="T374" s="2" t="str">
        <f>IF(B374="","",VLOOKUP(AD374,Varsayımlar!$B:$Q,11,0))</f>
        <v/>
      </c>
      <c r="U374" s="2" t="str">
        <f>IF(B374="","",VLOOKUP(AD374,Varsayımlar!$B:$Q,12,0))</f>
        <v/>
      </c>
      <c r="V374" s="2" t="str">
        <f>IF(B374="","",VLOOKUP(AD374,Varsayımlar!$B:$Q,13,0))</f>
        <v/>
      </c>
      <c r="W374" s="2" t="str">
        <f>IF(B374="","",VLOOKUP(AD374,Varsayımlar!$B:$Q,14,0))</f>
        <v/>
      </c>
      <c r="AA374" s="2" t="str">
        <f>IF(B374="","",VLOOKUP(AD374,Varsayımlar!$B:$Q,15,0))</f>
        <v/>
      </c>
      <c r="AB374" s="2" t="str">
        <f>IF(B374="","",VLOOKUP(AD374,Varsayımlar!$B:$Q,16,0))</f>
        <v/>
      </c>
      <c r="AC374" s="2" t="str">
        <f>IF(B374="","",VLOOKUP(Sayfa2!AD374,Varsayımlar!B:S,18,0))</f>
        <v/>
      </c>
      <c r="AD374" s="2" t="str">
        <f t="shared" si="7"/>
        <v/>
      </c>
    </row>
    <row r="375" spans="2:30" x14ac:dyDescent="0.25">
      <c r="B375" s="6"/>
      <c r="C375" s="7" t="str">
        <f>IF(B375="","",VLOOKUP(AD375,Varsayımlar!$B:$Q,3,0))</f>
        <v/>
      </c>
      <c r="D375" s="7"/>
      <c r="H375" s="5" t="str">
        <f>IF(B375="","",VLOOKUP(AD375,Varsayımlar!$B:$Q,5,0))</f>
        <v/>
      </c>
      <c r="I375" s="5"/>
      <c r="J375" s="5" t="str">
        <f>IF(B375="","",VLOOKUP(AD375,Varsayımlar!$B:$Q,6,0))</f>
        <v/>
      </c>
      <c r="P375" s="5" t="str">
        <f>IF(B375="","",VLOOKUP(AD375,Varsayımlar!$B:$Q,7,0)*K375)</f>
        <v/>
      </c>
      <c r="Q375" s="5" t="str">
        <f>IF(B375="","",VLOOKUP(AD375,Varsayımlar!$B:$Q,8,0))</f>
        <v/>
      </c>
      <c r="R375" s="5" t="str">
        <f>IF(B375="","",VLOOKUP(AD375,Varsayımlar!$B:$Q,9,0))</f>
        <v/>
      </c>
      <c r="S375" s="5" t="str">
        <f>IF(B375="","",VLOOKUP(AD375,Varsayımlar!$B:$Q,10,0))</f>
        <v/>
      </c>
      <c r="T375" s="5" t="str">
        <f>IF(B375="","",VLOOKUP(AD375,Varsayımlar!$B:$Q,11,0))</f>
        <v/>
      </c>
      <c r="U375" s="5" t="str">
        <f>IF(B375="","",VLOOKUP(AD375,Varsayımlar!$B:$Q,12,0))</f>
        <v/>
      </c>
      <c r="V375" s="5" t="str">
        <f>IF(B375="","",VLOOKUP(AD375,Varsayımlar!$B:$Q,13,0))</f>
        <v/>
      </c>
      <c r="W375" s="5" t="str">
        <f>IF(B375="","",VLOOKUP(AD375,Varsayımlar!$B:$Q,14,0))</f>
        <v/>
      </c>
      <c r="AA375" s="5" t="str">
        <f>IF(B375="","",VLOOKUP(AD375,Varsayımlar!$B:$Q,15,0))</f>
        <v/>
      </c>
      <c r="AB375" s="5" t="str">
        <f>IF(B375="","",VLOOKUP(AD375,Varsayımlar!$B:$Q,16,0))</f>
        <v/>
      </c>
      <c r="AC375" s="5" t="str">
        <f>IF(B375="","",VLOOKUP(Sayfa2!AD375,Varsayımlar!B:S,18,0))</f>
        <v/>
      </c>
      <c r="AD375" s="5" t="str">
        <f t="shared" si="7"/>
        <v/>
      </c>
    </row>
    <row r="376" spans="2:30" x14ac:dyDescent="0.25">
      <c r="C376" s="3" t="str">
        <f>IF(B376="","",VLOOKUP(AD376,Varsayımlar!$B:$Q,3,0))</f>
        <v/>
      </c>
      <c r="H376" s="2" t="str">
        <f>IF(B376="","",VLOOKUP(AD376,Varsayımlar!$B:$Q,5,0))</f>
        <v/>
      </c>
      <c r="J376" s="2" t="str">
        <f>IF(B376="","",VLOOKUP(AD376,Varsayımlar!$B:$Q,6,0))</f>
        <v/>
      </c>
      <c r="P376" s="2" t="str">
        <f>IF(B376="","",VLOOKUP(AD376,Varsayımlar!$B:$Q,7,0)*K376)</f>
        <v/>
      </c>
      <c r="Q376" s="2" t="str">
        <f>IF(B376="","",VLOOKUP(AD376,Varsayımlar!$B:$Q,8,0))</f>
        <v/>
      </c>
      <c r="R376" s="2" t="str">
        <f>IF(B376="","",VLOOKUP(AD376,Varsayımlar!$B:$Q,9,0))</f>
        <v/>
      </c>
      <c r="S376" s="2" t="str">
        <f>IF(B376="","",VLOOKUP(AD376,Varsayımlar!$B:$Q,10,0))</f>
        <v/>
      </c>
      <c r="T376" s="2" t="str">
        <f>IF(B376="","",VLOOKUP(AD376,Varsayımlar!$B:$Q,11,0))</f>
        <v/>
      </c>
      <c r="U376" s="2" t="str">
        <f>IF(B376="","",VLOOKUP(AD376,Varsayımlar!$B:$Q,12,0))</f>
        <v/>
      </c>
      <c r="V376" s="2" t="str">
        <f>IF(B376="","",VLOOKUP(AD376,Varsayımlar!$B:$Q,13,0))</f>
        <v/>
      </c>
      <c r="W376" s="2" t="str">
        <f>IF(B376="","",VLOOKUP(AD376,Varsayımlar!$B:$Q,14,0))</f>
        <v/>
      </c>
      <c r="AA376" s="2" t="str">
        <f>IF(B376="","",VLOOKUP(AD376,Varsayımlar!$B:$Q,15,0))</f>
        <v/>
      </c>
      <c r="AB376" s="2" t="str">
        <f>IF(B376="","",VLOOKUP(AD376,Varsayımlar!$B:$Q,16,0))</f>
        <v/>
      </c>
      <c r="AC376" s="2" t="str">
        <f>IF(B376="","",VLOOKUP(Sayfa2!AD376,Varsayımlar!B:S,18,0))</f>
        <v/>
      </c>
      <c r="AD376" s="2" t="str">
        <f t="shared" si="7"/>
        <v/>
      </c>
    </row>
    <row r="377" spans="2:30" x14ac:dyDescent="0.25">
      <c r="B377" s="6"/>
      <c r="C377" s="7" t="str">
        <f>IF(B377="","",VLOOKUP(AD377,Varsayımlar!$B:$Q,3,0))</f>
        <v/>
      </c>
      <c r="D377" s="7"/>
      <c r="H377" s="5" t="str">
        <f>IF(B377="","",VLOOKUP(AD377,Varsayımlar!$B:$Q,5,0))</f>
        <v/>
      </c>
      <c r="I377" s="5"/>
      <c r="J377" s="5" t="str">
        <f>IF(B377="","",VLOOKUP(AD377,Varsayımlar!$B:$Q,6,0))</f>
        <v/>
      </c>
      <c r="P377" s="5" t="str">
        <f>IF(B377="","",VLOOKUP(AD377,Varsayımlar!$B:$Q,7,0)*K377)</f>
        <v/>
      </c>
      <c r="Q377" s="5" t="str">
        <f>IF(B377="","",VLOOKUP(AD377,Varsayımlar!$B:$Q,8,0))</f>
        <v/>
      </c>
      <c r="R377" s="5" t="str">
        <f>IF(B377="","",VLOOKUP(AD377,Varsayımlar!$B:$Q,9,0))</f>
        <v/>
      </c>
      <c r="S377" s="5" t="str">
        <f>IF(B377="","",VLOOKUP(AD377,Varsayımlar!$B:$Q,10,0))</f>
        <v/>
      </c>
      <c r="T377" s="5" t="str">
        <f>IF(B377="","",VLOOKUP(AD377,Varsayımlar!$B:$Q,11,0))</f>
        <v/>
      </c>
      <c r="U377" s="5" t="str">
        <f>IF(B377="","",VLOOKUP(AD377,Varsayımlar!$B:$Q,12,0))</f>
        <v/>
      </c>
      <c r="V377" s="5" t="str">
        <f>IF(B377="","",VLOOKUP(AD377,Varsayımlar!$B:$Q,13,0))</f>
        <v/>
      </c>
      <c r="W377" s="5" t="str">
        <f>IF(B377="","",VLOOKUP(AD377,Varsayımlar!$B:$Q,14,0))</f>
        <v/>
      </c>
      <c r="AA377" s="5" t="str">
        <f>IF(B377="","",VLOOKUP(AD377,Varsayımlar!$B:$Q,15,0))</f>
        <v/>
      </c>
      <c r="AB377" s="5" t="str">
        <f>IF(B377="","",VLOOKUP(AD377,Varsayımlar!$B:$Q,16,0))</f>
        <v/>
      </c>
      <c r="AC377" s="5" t="str">
        <f>IF(B377="","",VLOOKUP(Sayfa2!AD377,Varsayımlar!B:S,18,0))</f>
        <v/>
      </c>
      <c r="AD377" s="5" t="str">
        <f t="shared" si="7"/>
        <v/>
      </c>
    </row>
    <row r="378" spans="2:30" x14ac:dyDescent="0.25">
      <c r="C378" s="3" t="str">
        <f>IF(B378="","",VLOOKUP(AD378,Varsayımlar!$B:$Q,3,0))</f>
        <v/>
      </c>
      <c r="H378" s="2" t="str">
        <f>IF(B378="","",VLOOKUP(AD378,Varsayımlar!$B:$Q,5,0))</f>
        <v/>
      </c>
      <c r="J378" s="2" t="str">
        <f>IF(B378="","",VLOOKUP(AD378,Varsayımlar!$B:$Q,6,0))</f>
        <v/>
      </c>
      <c r="P378" s="2" t="str">
        <f>IF(B378="","",VLOOKUP(AD378,Varsayımlar!$B:$Q,7,0)*K378)</f>
        <v/>
      </c>
      <c r="Q378" s="2" t="str">
        <f>IF(B378="","",VLOOKUP(AD378,Varsayımlar!$B:$Q,8,0))</f>
        <v/>
      </c>
      <c r="R378" s="2" t="str">
        <f>IF(B378="","",VLOOKUP(AD378,Varsayımlar!$B:$Q,9,0))</f>
        <v/>
      </c>
      <c r="S378" s="2" t="str">
        <f>IF(B378="","",VLOOKUP(AD378,Varsayımlar!$B:$Q,10,0))</f>
        <v/>
      </c>
      <c r="T378" s="2" t="str">
        <f>IF(B378="","",VLOOKUP(AD378,Varsayımlar!$B:$Q,11,0))</f>
        <v/>
      </c>
      <c r="U378" s="2" t="str">
        <f>IF(B378="","",VLOOKUP(AD378,Varsayımlar!$B:$Q,12,0))</f>
        <v/>
      </c>
      <c r="V378" s="2" t="str">
        <f>IF(B378="","",VLOOKUP(AD378,Varsayımlar!$B:$Q,13,0))</f>
        <v/>
      </c>
      <c r="W378" s="2" t="str">
        <f>IF(B378="","",VLOOKUP(AD378,Varsayımlar!$B:$Q,14,0))</f>
        <v/>
      </c>
      <c r="AA378" s="2" t="str">
        <f>IF(B378="","",VLOOKUP(AD378,Varsayımlar!$B:$Q,15,0))</f>
        <v/>
      </c>
      <c r="AB378" s="2" t="str">
        <f>IF(B378="","",VLOOKUP(AD378,Varsayımlar!$B:$Q,16,0))</f>
        <v/>
      </c>
      <c r="AC378" s="2" t="str">
        <f>IF(B378="","",VLOOKUP(Sayfa2!AD378,Varsayımlar!B:S,18,0))</f>
        <v/>
      </c>
      <c r="AD378" s="2" t="str">
        <f t="shared" si="7"/>
        <v/>
      </c>
    </row>
    <row r="379" spans="2:30" x14ac:dyDescent="0.25">
      <c r="B379" s="6"/>
      <c r="C379" s="7" t="str">
        <f>IF(B379="","",VLOOKUP(AD379,Varsayımlar!$B:$Q,3,0))</f>
        <v/>
      </c>
      <c r="D379" s="7"/>
      <c r="H379" s="5" t="str">
        <f>IF(B379="","",VLOOKUP(AD379,Varsayımlar!$B:$Q,5,0))</f>
        <v/>
      </c>
      <c r="I379" s="5"/>
      <c r="J379" s="5" t="str">
        <f>IF(B379="","",VLOOKUP(AD379,Varsayımlar!$B:$Q,6,0))</f>
        <v/>
      </c>
      <c r="P379" s="5" t="str">
        <f>IF(B379="","",VLOOKUP(AD379,Varsayımlar!$B:$Q,7,0)*K379)</f>
        <v/>
      </c>
      <c r="Q379" s="5" t="str">
        <f>IF(B379="","",VLOOKUP(AD379,Varsayımlar!$B:$Q,8,0))</f>
        <v/>
      </c>
      <c r="R379" s="5" t="str">
        <f>IF(B379="","",VLOOKUP(AD379,Varsayımlar!$B:$Q,9,0))</f>
        <v/>
      </c>
      <c r="S379" s="5" t="str">
        <f>IF(B379="","",VLOOKUP(AD379,Varsayımlar!$B:$Q,10,0))</f>
        <v/>
      </c>
      <c r="T379" s="5" t="str">
        <f>IF(B379="","",VLOOKUP(AD379,Varsayımlar!$B:$Q,11,0))</f>
        <v/>
      </c>
      <c r="U379" s="5" t="str">
        <f>IF(B379="","",VLOOKUP(AD379,Varsayımlar!$B:$Q,12,0))</f>
        <v/>
      </c>
      <c r="V379" s="5" t="str">
        <f>IF(B379="","",VLOOKUP(AD379,Varsayımlar!$B:$Q,13,0))</f>
        <v/>
      </c>
      <c r="W379" s="5" t="str">
        <f>IF(B379="","",VLOOKUP(AD379,Varsayımlar!$B:$Q,14,0))</f>
        <v/>
      </c>
      <c r="AA379" s="5" t="str">
        <f>IF(B379="","",VLOOKUP(AD379,Varsayımlar!$B:$Q,15,0))</f>
        <v/>
      </c>
      <c r="AB379" s="5" t="str">
        <f>IF(B379="","",VLOOKUP(AD379,Varsayımlar!$B:$Q,16,0))</f>
        <v/>
      </c>
      <c r="AC379" s="5" t="str">
        <f>IF(B379="","",VLOOKUP(Sayfa2!AD379,Varsayımlar!B:S,18,0))</f>
        <v/>
      </c>
      <c r="AD379" s="5" t="str">
        <f t="shared" si="7"/>
        <v/>
      </c>
    </row>
    <row r="380" spans="2:30" x14ac:dyDescent="0.25">
      <c r="C380" s="3" t="str">
        <f>IF(B380="","",VLOOKUP(AD380,Varsayımlar!$B:$Q,3,0))</f>
        <v/>
      </c>
      <c r="H380" s="2" t="str">
        <f>IF(B380="","",VLOOKUP(AD380,Varsayımlar!$B:$Q,5,0))</f>
        <v/>
      </c>
      <c r="J380" s="2" t="str">
        <f>IF(B380="","",VLOOKUP(AD380,Varsayımlar!$B:$Q,6,0))</f>
        <v/>
      </c>
      <c r="P380" s="2" t="str">
        <f>IF(B380="","",VLOOKUP(AD380,Varsayımlar!$B:$Q,7,0)*K380)</f>
        <v/>
      </c>
      <c r="Q380" s="2" t="str">
        <f>IF(B380="","",VLOOKUP(AD380,Varsayımlar!$B:$Q,8,0))</f>
        <v/>
      </c>
      <c r="R380" s="2" t="str">
        <f>IF(B380="","",VLOOKUP(AD380,Varsayımlar!$B:$Q,9,0))</f>
        <v/>
      </c>
      <c r="S380" s="2" t="str">
        <f>IF(B380="","",VLOOKUP(AD380,Varsayımlar!$B:$Q,10,0))</f>
        <v/>
      </c>
      <c r="T380" s="2" t="str">
        <f>IF(B380="","",VLOOKUP(AD380,Varsayımlar!$B:$Q,11,0))</f>
        <v/>
      </c>
      <c r="U380" s="2" t="str">
        <f>IF(B380="","",VLOOKUP(AD380,Varsayımlar!$B:$Q,12,0))</f>
        <v/>
      </c>
      <c r="V380" s="2" t="str">
        <f>IF(B380="","",VLOOKUP(AD380,Varsayımlar!$B:$Q,13,0))</f>
        <v/>
      </c>
      <c r="W380" s="2" t="str">
        <f>IF(B380="","",VLOOKUP(AD380,Varsayımlar!$B:$Q,14,0))</f>
        <v/>
      </c>
      <c r="AA380" s="2" t="str">
        <f>IF(B380="","",VLOOKUP(AD380,Varsayımlar!$B:$Q,15,0))</f>
        <v/>
      </c>
      <c r="AB380" s="2" t="str">
        <f>IF(B380="","",VLOOKUP(AD380,Varsayımlar!$B:$Q,16,0))</f>
        <v/>
      </c>
      <c r="AC380" s="2" t="str">
        <f>IF(B380="","",VLOOKUP(Sayfa2!AD380,Varsayımlar!B:S,18,0))</f>
        <v/>
      </c>
      <c r="AD380" s="2" t="str">
        <f t="shared" si="7"/>
        <v/>
      </c>
    </row>
    <row r="381" spans="2:30" x14ac:dyDescent="0.25">
      <c r="B381" s="6"/>
      <c r="C381" s="7" t="str">
        <f>IF(B381="","",VLOOKUP(AD381,Varsayımlar!$B:$Q,3,0))</f>
        <v/>
      </c>
      <c r="D381" s="7"/>
      <c r="H381" s="5" t="str">
        <f>IF(B381="","",VLOOKUP(AD381,Varsayımlar!$B:$Q,5,0))</f>
        <v/>
      </c>
      <c r="I381" s="5"/>
      <c r="J381" s="5" t="str">
        <f>IF(B381="","",VLOOKUP(AD381,Varsayımlar!$B:$Q,6,0))</f>
        <v/>
      </c>
      <c r="P381" s="5" t="str">
        <f>IF(B381="","",VLOOKUP(AD381,Varsayımlar!$B:$Q,7,0)*K381)</f>
        <v/>
      </c>
      <c r="Q381" s="5" t="str">
        <f>IF(B381="","",VLOOKUP(AD381,Varsayımlar!$B:$Q,8,0))</f>
        <v/>
      </c>
      <c r="R381" s="5" t="str">
        <f>IF(B381="","",VLOOKUP(AD381,Varsayımlar!$B:$Q,9,0))</f>
        <v/>
      </c>
      <c r="S381" s="5" t="str">
        <f>IF(B381="","",VLOOKUP(AD381,Varsayımlar!$B:$Q,10,0))</f>
        <v/>
      </c>
      <c r="T381" s="5" t="str">
        <f>IF(B381="","",VLOOKUP(AD381,Varsayımlar!$B:$Q,11,0))</f>
        <v/>
      </c>
      <c r="U381" s="5" t="str">
        <f>IF(B381="","",VLOOKUP(AD381,Varsayımlar!$B:$Q,12,0))</f>
        <v/>
      </c>
      <c r="V381" s="5" t="str">
        <f>IF(B381="","",VLOOKUP(AD381,Varsayımlar!$B:$Q,13,0))</f>
        <v/>
      </c>
      <c r="W381" s="5" t="str">
        <f>IF(B381="","",VLOOKUP(AD381,Varsayımlar!$B:$Q,14,0))</f>
        <v/>
      </c>
      <c r="AA381" s="5" t="str">
        <f>IF(B381="","",VLOOKUP(AD381,Varsayımlar!$B:$Q,15,0))</f>
        <v/>
      </c>
      <c r="AB381" s="5" t="str">
        <f>IF(B381="","",VLOOKUP(AD381,Varsayımlar!$B:$Q,16,0))</f>
        <v/>
      </c>
      <c r="AC381" s="5" t="str">
        <f>IF(B381="","",VLOOKUP(Sayfa2!AD381,Varsayımlar!B:S,18,0))</f>
        <v/>
      </c>
      <c r="AD381" s="5" t="str">
        <f t="shared" si="7"/>
        <v/>
      </c>
    </row>
    <row r="382" spans="2:30" x14ac:dyDescent="0.25">
      <c r="C382" s="3" t="str">
        <f>IF(B382="","",VLOOKUP(AD382,Varsayımlar!$B:$Q,3,0))</f>
        <v/>
      </c>
      <c r="H382" s="2" t="str">
        <f>IF(B382="","",VLOOKUP(AD382,Varsayımlar!$B:$Q,5,0))</f>
        <v/>
      </c>
      <c r="J382" s="2" t="str">
        <f>IF(B382="","",VLOOKUP(AD382,Varsayımlar!$B:$Q,6,0))</f>
        <v/>
      </c>
      <c r="P382" s="2" t="str">
        <f>IF(B382="","",VLOOKUP(AD382,Varsayımlar!$B:$Q,7,0)*K382)</f>
        <v/>
      </c>
      <c r="Q382" s="2" t="str">
        <f>IF(B382="","",VLOOKUP(AD382,Varsayımlar!$B:$Q,8,0))</f>
        <v/>
      </c>
      <c r="R382" s="2" t="str">
        <f>IF(B382="","",VLOOKUP(AD382,Varsayımlar!$B:$Q,9,0))</f>
        <v/>
      </c>
      <c r="S382" s="2" t="str">
        <f>IF(B382="","",VLOOKUP(AD382,Varsayımlar!$B:$Q,10,0))</f>
        <v/>
      </c>
      <c r="T382" s="2" t="str">
        <f>IF(B382="","",VLOOKUP(AD382,Varsayımlar!$B:$Q,11,0))</f>
        <v/>
      </c>
      <c r="U382" s="2" t="str">
        <f>IF(B382="","",VLOOKUP(AD382,Varsayımlar!$B:$Q,12,0))</f>
        <v/>
      </c>
      <c r="V382" s="2" t="str">
        <f>IF(B382="","",VLOOKUP(AD382,Varsayımlar!$B:$Q,13,0))</f>
        <v/>
      </c>
      <c r="W382" s="2" t="str">
        <f>IF(B382="","",VLOOKUP(AD382,Varsayımlar!$B:$Q,14,0))</f>
        <v/>
      </c>
      <c r="AA382" s="2" t="str">
        <f>IF(B382="","",VLOOKUP(AD382,Varsayımlar!$B:$Q,15,0))</f>
        <v/>
      </c>
      <c r="AB382" s="2" t="str">
        <f>IF(B382="","",VLOOKUP(AD382,Varsayımlar!$B:$Q,16,0))</f>
        <v/>
      </c>
      <c r="AC382" s="2" t="str">
        <f>IF(B382="","",VLOOKUP(Sayfa2!AD382,Varsayımlar!B:S,18,0))</f>
        <v/>
      </c>
      <c r="AD382" s="2" t="str">
        <f t="shared" si="7"/>
        <v/>
      </c>
    </row>
    <row r="383" spans="2:30" x14ac:dyDescent="0.25">
      <c r="B383" s="6"/>
      <c r="C383" s="7" t="str">
        <f>IF(B383="","",VLOOKUP(AD383,Varsayımlar!$B:$Q,3,0))</f>
        <v/>
      </c>
      <c r="D383" s="7"/>
      <c r="H383" s="5" t="str">
        <f>IF(B383="","",VLOOKUP(AD383,Varsayımlar!$B:$Q,5,0))</f>
        <v/>
      </c>
      <c r="I383" s="5"/>
      <c r="J383" s="5" t="str">
        <f>IF(B383="","",VLOOKUP(AD383,Varsayımlar!$B:$Q,6,0))</f>
        <v/>
      </c>
      <c r="P383" s="5" t="str">
        <f>IF(B383="","",VLOOKUP(AD383,Varsayımlar!$B:$Q,7,0)*K383)</f>
        <v/>
      </c>
      <c r="Q383" s="5" t="str">
        <f>IF(B383="","",VLOOKUP(AD383,Varsayımlar!$B:$Q,8,0))</f>
        <v/>
      </c>
      <c r="R383" s="5" t="str">
        <f>IF(B383="","",VLOOKUP(AD383,Varsayımlar!$B:$Q,9,0))</f>
        <v/>
      </c>
      <c r="S383" s="5" t="str">
        <f>IF(B383="","",VLOOKUP(AD383,Varsayımlar!$B:$Q,10,0))</f>
        <v/>
      </c>
      <c r="T383" s="5" t="str">
        <f>IF(B383="","",VLOOKUP(AD383,Varsayımlar!$B:$Q,11,0))</f>
        <v/>
      </c>
      <c r="U383" s="5" t="str">
        <f>IF(B383="","",VLOOKUP(AD383,Varsayımlar!$B:$Q,12,0))</f>
        <v/>
      </c>
      <c r="V383" s="5" t="str">
        <f>IF(B383="","",VLOOKUP(AD383,Varsayımlar!$B:$Q,13,0))</f>
        <v/>
      </c>
      <c r="W383" s="5" t="str">
        <f>IF(B383="","",VLOOKUP(AD383,Varsayımlar!$B:$Q,14,0))</f>
        <v/>
      </c>
      <c r="AA383" s="5" t="str">
        <f>IF(B383="","",VLOOKUP(AD383,Varsayımlar!$B:$Q,15,0))</f>
        <v/>
      </c>
      <c r="AB383" s="5" t="str">
        <f>IF(B383="","",VLOOKUP(AD383,Varsayımlar!$B:$Q,16,0))</f>
        <v/>
      </c>
      <c r="AC383" s="5" t="str">
        <f>IF(B383="","",VLOOKUP(Sayfa2!AD383,Varsayımlar!B:S,18,0))</f>
        <v/>
      </c>
      <c r="AD383" s="5" t="str">
        <f t="shared" si="7"/>
        <v/>
      </c>
    </row>
    <row r="384" spans="2:30" x14ac:dyDescent="0.25">
      <c r="C384" s="3" t="str">
        <f>IF(B384="","",VLOOKUP(AD384,Varsayımlar!$B:$Q,3,0))</f>
        <v/>
      </c>
      <c r="H384" s="2" t="str">
        <f>IF(B384="","",VLOOKUP(AD384,Varsayımlar!$B:$Q,5,0))</f>
        <v/>
      </c>
      <c r="J384" s="2" t="str">
        <f>IF(B384="","",VLOOKUP(AD384,Varsayımlar!$B:$Q,6,0))</f>
        <v/>
      </c>
      <c r="P384" s="2" t="str">
        <f>IF(B384="","",VLOOKUP(AD384,Varsayımlar!$B:$Q,7,0)*K384)</f>
        <v/>
      </c>
      <c r="Q384" s="2" t="str">
        <f>IF(B384="","",VLOOKUP(AD384,Varsayımlar!$B:$Q,8,0))</f>
        <v/>
      </c>
      <c r="R384" s="2" t="str">
        <f>IF(B384="","",VLOOKUP(AD384,Varsayımlar!$B:$Q,9,0))</f>
        <v/>
      </c>
      <c r="S384" s="2" t="str">
        <f>IF(B384="","",VLOOKUP(AD384,Varsayımlar!$B:$Q,10,0))</f>
        <v/>
      </c>
      <c r="T384" s="2" t="str">
        <f>IF(B384="","",VLOOKUP(AD384,Varsayımlar!$B:$Q,11,0))</f>
        <v/>
      </c>
      <c r="U384" s="2" t="str">
        <f>IF(B384="","",VLOOKUP(AD384,Varsayımlar!$B:$Q,12,0))</f>
        <v/>
      </c>
      <c r="V384" s="2" t="str">
        <f>IF(B384="","",VLOOKUP(AD384,Varsayımlar!$B:$Q,13,0))</f>
        <v/>
      </c>
      <c r="W384" s="2" t="str">
        <f>IF(B384="","",VLOOKUP(AD384,Varsayımlar!$B:$Q,14,0))</f>
        <v/>
      </c>
      <c r="AA384" s="2" t="str">
        <f>IF(B384="","",VLOOKUP(AD384,Varsayımlar!$B:$Q,15,0))</f>
        <v/>
      </c>
      <c r="AB384" s="2" t="str">
        <f>IF(B384="","",VLOOKUP(AD384,Varsayımlar!$B:$Q,16,0))</f>
        <v/>
      </c>
      <c r="AC384" s="2" t="str">
        <f>IF(B384="","",VLOOKUP(Sayfa2!AD384,Varsayımlar!B:S,18,0))</f>
        <v/>
      </c>
      <c r="AD384" s="2" t="str">
        <f t="shared" si="7"/>
        <v/>
      </c>
    </row>
    <row r="385" spans="2:30" x14ac:dyDescent="0.25">
      <c r="B385" s="6"/>
      <c r="C385" s="7" t="str">
        <f>IF(B385="","",VLOOKUP(AD385,Varsayımlar!$B:$Q,3,0))</f>
        <v/>
      </c>
      <c r="D385" s="7"/>
      <c r="H385" s="5" t="str">
        <f>IF(B385="","",VLOOKUP(AD385,Varsayımlar!$B:$Q,5,0))</f>
        <v/>
      </c>
      <c r="I385" s="5"/>
      <c r="J385" s="5" t="str">
        <f>IF(B385="","",VLOOKUP(AD385,Varsayımlar!$B:$Q,6,0))</f>
        <v/>
      </c>
      <c r="P385" s="5" t="str">
        <f>IF(B385="","",VLOOKUP(AD385,Varsayımlar!$B:$Q,7,0)*K385)</f>
        <v/>
      </c>
      <c r="Q385" s="5" t="str">
        <f>IF(B385="","",VLOOKUP(AD385,Varsayımlar!$B:$Q,8,0))</f>
        <v/>
      </c>
      <c r="R385" s="5" t="str">
        <f>IF(B385="","",VLOOKUP(AD385,Varsayımlar!$B:$Q,9,0))</f>
        <v/>
      </c>
      <c r="S385" s="5" t="str">
        <f>IF(B385="","",VLOOKUP(AD385,Varsayımlar!$B:$Q,10,0))</f>
        <v/>
      </c>
      <c r="T385" s="5" t="str">
        <f>IF(B385="","",VLOOKUP(AD385,Varsayımlar!$B:$Q,11,0))</f>
        <v/>
      </c>
      <c r="U385" s="5" t="str">
        <f>IF(B385="","",VLOOKUP(AD385,Varsayımlar!$B:$Q,12,0))</f>
        <v/>
      </c>
      <c r="V385" s="5" t="str">
        <f>IF(B385="","",VLOOKUP(AD385,Varsayımlar!$B:$Q,13,0))</f>
        <v/>
      </c>
      <c r="W385" s="5" t="str">
        <f>IF(B385="","",VLOOKUP(AD385,Varsayımlar!$B:$Q,14,0))</f>
        <v/>
      </c>
      <c r="AA385" s="5" t="str">
        <f>IF(B385="","",VLOOKUP(AD385,Varsayımlar!$B:$Q,15,0))</f>
        <v/>
      </c>
      <c r="AB385" s="5" t="str">
        <f>IF(B385="","",VLOOKUP(AD385,Varsayımlar!$B:$Q,16,0))</f>
        <v/>
      </c>
      <c r="AC385" s="5" t="str">
        <f>IF(B385="","",VLOOKUP(Sayfa2!AD385,Varsayımlar!B:S,18,0))</f>
        <v/>
      </c>
      <c r="AD385" s="5" t="str">
        <f t="shared" si="7"/>
        <v/>
      </c>
    </row>
    <row r="386" spans="2:30" x14ac:dyDescent="0.25">
      <c r="C386" s="3" t="str">
        <f>IF(B386="","",VLOOKUP(AD386,Varsayımlar!$B:$Q,3,0))</f>
        <v/>
      </c>
      <c r="H386" s="2" t="str">
        <f>IF(B386="","",VLOOKUP(AD386,Varsayımlar!$B:$Q,5,0))</f>
        <v/>
      </c>
      <c r="J386" s="2" t="str">
        <f>IF(B386="","",VLOOKUP(AD386,Varsayımlar!$B:$Q,6,0))</f>
        <v/>
      </c>
      <c r="P386" s="2" t="str">
        <f>IF(B386="","",VLOOKUP(AD386,Varsayımlar!$B:$Q,7,0)*K386)</f>
        <v/>
      </c>
      <c r="Q386" s="2" t="str">
        <f>IF(B386="","",VLOOKUP(AD386,Varsayımlar!$B:$Q,8,0))</f>
        <v/>
      </c>
      <c r="R386" s="2" t="str">
        <f>IF(B386="","",VLOOKUP(AD386,Varsayımlar!$B:$Q,9,0))</f>
        <v/>
      </c>
      <c r="S386" s="2" t="str">
        <f>IF(B386="","",VLOOKUP(AD386,Varsayımlar!$B:$Q,10,0))</f>
        <v/>
      </c>
      <c r="T386" s="2" t="str">
        <f>IF(B386="","",VLOOKUP(AD386,Varsayımlar!$B:$Q,11,0))</f>
        <v/>
      </c>
      <c r="U386" s="2" t="str">
        <f>IF(B386="","",VLOOKUP(AD386,Varsayımlar!$B:$Q,12,0))</f>
        <v/>
      </c>
      <c r="V386" s="2" t="str">
        <f>IF(B386="","",VLOOKUP(AD386,Varsayımlar!$B:$Q,13,0))</f>
        <v/>
      </c>
      <c r="W386" s="2" t="str">
        <f>IF(B386="","",VLOOKUP(AD386,Varsayımlar!$B:$Q,14,0))</f>
        <v/>
      </c>
      <c r="AA386" s="2" t="str">
        <f>IF(B386="","",VLOOKUP(AD386,Varsayımlar!$B:$Q,15,0))</f>
        <v/>
      </c>
      <c r="AB386" s="2" t="str">
        <f>IF(B386="","",VLOOKUP(AD386,Varsayımlar!$B:$Q,16,0))</f>
        <v/>
      </c>
      <c r="AC386" s="2" t="str">
        <f>IF(B386="","",VLOOKUP(Sayfa2!AD386,Varsayımlar!B:S,18,0))</f>
        <v/>
      </c>
      <c r="AD386" s="2" t="str">
        <f t="shared" si="7"/>
        <v/>
      </c>
    </row>
    <row r="387" spans="2:30" x14ac:dyDescent="0.25">
      <c r="B387" s="6"/>
      <c r="C387" s="7" t="str">
        <f>IF(B387="","",VLOOKUP(AD387,Varsayımlar!$B:$Q,3,0))</f>
        <v/>
      </c>
      <c r="D387" s="7"/>
      <c r="H387" s="5" t="str">
        <f>IF(B387="","",VLOOKUP(AD387,Varsayımlar!$B:$Q,5,0))</f>
        <v/>
      </c>
      <c r="I387" s="5"/>
      <c r="J387" s="5" t="str">
        <f>IF(B387="","",VLOOKUP(AD387,Varsayımlar!$B:$Q,6,0))</f>
        <v/>
      </c>
      <c r="P387" s="5" t="str">
        <f>IF(B387="","",VLOOKUP(AD387,Varsayımlar!$B:$Q,7,0)*K387)</f>
        <v/>
      </c>
      <c r="Q387" s="5" t="str">
        <f>IF(B387="","",VLOOKUP(AD387,Varsayımlar!$B:$Q,8,0))</f>
        <v/>
      </c>
      <c r="R387" s="5" t="str">
        <f>IF(B387="","",VLOOKUP(AD387,Varsayımlar!$B:$Q,9,0))</f>
        <v/>
      </c>
      <c r="S387" s="5" t="str">
        <f>IF(B387="","",VLOOKUP(AD387,Varsayımlar!$B:$Q,10,0))</f>
        <v/>
      </c>
      <c r="T387" s="5" t="str">
        <f>IF(B387="","",VLOOKUP(AD387,Varsayımlar!$B:$Q,11,0))</f>
        <v/>
      </c>
      <c r="U387" s="5" t="str">
        <f>IF(B387="","",VLOOKUP(AD387,Varsayımlar!$B:$Q,12,0))</f>
        <v/>
      </c>
      <c r="V387" s="5" t="str">
        <f>IF(B387="","",VLOOKUP(AD387,Varsayımlar!$B:$Q,13,0))</f>
        <v/>
      </c>
      <c r="W387" s="5" t="str">
        <f>IF(B387="","",VLOOKUP(AD387,Varsayımlar!$B:$Q,14,0))</f>
        <v/>
      </c>
      <c r="AA387" s="5" t="str">
        <f>IF(B387="","",VLOOKUP(AD387,Varsayımlar!$B:$Q,15,0))</f>
        <v/>
      </c>
      <c r="AB387" s="5" t="str">
        <f>IF(B387="","",VLOOKUP(AD387,Varsayımlar!$B:$Q,16,0))</f>
        <v/>
      </c>
      <c r="AC387" s="5" t="str">
        <f>IF(B387="","",VLOOKUP(Sayfa2!AD387,Varsayımlar!B:S,18,0))</f>
        <v/>
      </c>
      <c r="AD387" s="5" t="str">
        <f t="shared" si="7"/>
        <v/>
      </c>
    </row>
    <row r="388" spans="2:30" x14ac:dyDescent="0.25">
      <c r="C388" s="3" t="str">
        <f>IF(B388="","",VLOOKUP(AD388,Varsayımlar!$B:$Q,3,0))</f>
        <v/>
      </c>
      <c r="H388" s="2" t="str">
        <f>IF(B388="","",VLOOKUP(AD388,Varsayımlar!$B:$Q,5,0))</f>
        <v/>
      </c>
      <c r="J388" s="2" t="str">
        <f>IF(B388="","",VLOOKUP(AD388,Varsayımlar!$B:$Q,6,0))</f>
        <v/>
      </c>
      <c r="P388" s="2" t="str">
        <f>IF(B388="","",VLOOKUP(AD388,Varsayımlar!$B:$Q,7,0)*K388)</f>
        <v/>
      </c>
      <c r="Q388" s="2" t="str">
        <f>IF(B388="","",VLOOKUP(AD388,Varsayımlar!$B:$Q,8,0))</f>
        <v/>
      </c>
      <c r="R388" s="2" t="str">
        <f>IF(B388="","",VLOOKUP(AD388,Varsayımlar!$B:$Q,9,0))</f>
        <v/>
      </c>
      <c r="S388" s="2" t="str">
        <f>IF(B388="","",VLOOKUP(AD388,Varsayımlar!$B:$Q,10,0))</f>
        <v/>
      </c>
      <c r="T388" s="2" t="str">
        <f>IF(B388="","",VLOOKUP(AD388,Varsayımlar!$B:$Q,11,0))</f>
        <v/>
      </c>
      <c r="U388" s="2" t="str">
        <f>IF(B388="","",VLOOKUP(AD388,Varsayımlar!$B:$Q,12,0))</f>
        <v/>
      </c>
      <c r="V388" s="2" t="str">
        <f>IF(B388="","",VLOOKUP(AD388,Varsayımlar!$B:$Q,13,0))</f>
        <v/>
      </c>
      <c r="W388" s="2" t="str">
        <f>IF(B388="","",VLOOKUP(AD388,Varsayımlar!$B:$Q,14,0))</f>
        <v/>
      </c>
      <c r="AA388" s="2" t="str">
        <f>IF(B388="","",VLOOKUP(AD388,Varsayımlar!$B:$Q,15,0))</f>
        <v/>
      </c>
      <c r="AB388" s="2" t="str">
        <f>IF(B388="","",VLOOKUP(AD388,Varsayımlar!$B:$Q,16,0))</f>
        <v/>
      </c>
      <c r="AC388" s="2" t="str">
        <f>IF(B388="","",VLOOKUP(Sayfa2!AD388,Varsayımlar!B:S,18,0))</f>
        <v/>
      </c>
      <c r="AD388" s="2" t="str">
        <f t="shared" si="7"/>
        <v/>
      </c>
    </row>
    <row r="389" spans="2:30" x14ac:dyDescent="0.25">
      <c r="B389" s="6"/>
      <c r="C389" s="7" t="str">
        <f>IF(B389="","",VLOOKUP(AD389,Varsayımlar!$B:$Q,3,0))</f>
        <v/>
      </c>
      <c r="D389" s="7"/>
      <c r="H389" s="5" t="str">
        <f>IF(B389="","",VLOOKUP(AD389,Varsayımlar!$B:$Q,5,0))</f>
        <v/>
      </c>
      <c r="I389" s="5"/>
      <c r="J389" s="5" t="str">
        <f>IF(B389="","",VLOOKUP(AD389,Varsayımlar!$B:$Q,6,0))</f>
        <v/>
      </c>
      <c r="P389" s="5" t="str">
        <f>IF(B389="","",VLOOKUP(AD389,Varsayımlar!$B:$Q,7,0)*K389)</f>
        <v/>
      </c>
      <c r="Q389" s="5" t="str">
        <f>IF(B389="","",VLOOKUP(AD389,Varsayımlar!$B:$Q,8,0))</f>
        <v/>
      </c>
      <c r="R389" s="5" t="str">
        <f>IF(B389="","",VLOOKUP(AD389,Varsayımlar!$B:$Q,9,0))</f>
        <v/>
      </c>
      <c r="S389" s="5" t="str">
        <f>IF(B389="","",VLOOKUP(AD389,Varsayımlar!$B:$Q,10,0))</f>
        <v/>
      </c>
      <c r="T389" s="5" t="str">
        <f>IF(B389="","",VLOOKUP(AD389,Varsayımlar!$B:$Q,11,0))</f>
        <v/>
      </c>
      <c r="U389" s="5" t="str">
        <f>IF(B389="","",VLOOKUP(AD389,Varsayımlar!$B:$Q,12,0))</f>
        <v/>
      </c>
      <c r="V389" s="5" t="str">
        <f>IF(B389="","",VLOOKUP(AD389,Varsayımlar!$B:$Q,13,0))</f>
        <v/>
      </c>
      <c r="W389" s="5" t="str">
        <f>IF(B389="","",VLOOKUP(AD389,Varsayımlar!$B:$Q,14,0))</f>
        <v/>
      </c>
      <c r="AA389" s="5" t="str">
        <f>IF(B389="","",VLOOKUP(AD389,Varsayımlar!$B:$Q,15,0))</f>
        <v/>
      </c>
      <c r="AB389" s="5" t="str">
        <f>IF(B389="","",VLOOKUP(AD389,Varsayımlar!$B:$Q,16,0))</f>
        <v/>
      </c>
      <c r="AC389" s="5" t="str">
        <f>IF(B389="","",VLOOKUP(Sayfa2!AD389,Varsayımlar!B:S,18,0))</f>
        <v/>
      </c>
      <c r="AD389" s="5" t="str">
        <f t="shared" si="7"/>
        <v/>
      </c>
    </row>
    <row r="390" spans="2:30" x14ac:dyDescent="0.25">
      <c r="C390" s="3" t="str">
        <f>IF(B390="","",VLOOKUP(AD390,Varsayımlar!$B:$Q,3,0))</f>
        <v/>
      </c>
      <c r="H390" s="2" t="str">
        <f>IF(B390="","",VLOOKUP(AD390,Varsayımlar!$B:$Q,5,0))</f>
        <v/>
      </c>
      <c r="J390" s="2" t="str">
        <f>IF(B390="","",VLOOKUP(AD390,Varsayımlar!$B:$Q,6,0))</f>
        <v/>
      </c>
      <c r="P390" s="2" t="str">
        <f>IF(B390="","",VLOOKUP(AD390,Varsayımlar!$B:$Q,7,0)*K390)</f>
        <v/>
      </c>
      <c r="Q390" s="2" t="str">
        <f>IF(B390="","",VLOOKUP(AD390,Varsayımlar!$B:$Q,8,0))</f>
        <v/>
      </c>
      <c r="R390" s="2" t="str">
        <f>IF(B390="","",VLOOKUP(AD390,Varsayımlar!$B:$Q,9,0))</f>
        <v/>
      </c>
      <c r="S390" s="2" t="str">
        <f>IF(B390="","",VLOOKUP(AD390,Varsayımlar!$B:$Q,10,0))</f>
        <v/>
      </c>
      <c r="T390" s="2" t="str">
        <f>IF(B390="","",VLOOKUP(AD390,Varsayımlar!$B:$Q,11,0))</f>
        <v/>
      </c>
      <c r="U390" s="2" t="str">
        <f>IF(B390="","",VLOOKUP(AD390,Varsayımlar!$B:$Q,12,0))</f>
        <v/>
      </c>
      <c r="V390" s="2" t="str">
        <f>IF(B390="","",VLOOKUP(AD390,Varsayımlar!$B:$Q,13,0))</f>
        <v/>
      </c>
      <c r="W390" s="2" t="str">
        <f>IF(B390="","",VLOOKUP(AD390,Varsayımlar!$B:$Q,14,0))</f>
        <v/>
      </c>
      <c r="AA390" s="2" t="str">
        <f>IF(B390="","",VLOOKUP(AD390,Varsayımlar!$B:$Q,15,0))</f>
        <v/>
      </c>
      <c r="AB390" s="2" t="str">
        <f>IF(B390="","",VLOOKUP(AD390,Varsayımlar!$B:$Q,16,0))</f>
        <v/>
      </c>
      <c r="AC390" s="2" t="str">
        <f>IF(B390="","",VLOOKUP(Sayfa2!AD390,Varsayımlar!B:S,18,0))</f>
        <v/>
      </c>
      <c r="AD390" s="2" t="str">
        <f t="shared" si="7"/>
        <v/>
      </c>
    </row>
    <row r="391" spans="2:30" x14ac:dyDescent="0.25">
      <c r="B391" s="6"/>
      <c r="C391" s="7" t="str">
        <f>IF(B391="","",VLOOKUP(AD391,Varsayımlar!$B:$Q,3,0))</f>
        <v/>
      </c>
      <c r="D391" s="7"/>
      <c r="H391" s="5" t="str">
        <f>IF(B391="","",VLOOKUP(AD391,Varsayımlar!$B:$Q,5,0))</f>
        <v/>
      </c>
      <c r="I391" s="5"/>
      <c r="J391" s="5" t="str">
        <f>IF(B391="","",VLOOKUP(AD391,Varsayımlar!$B:$Q,6,0))</f>
        <v/>
      </c>
      <c r="P391" s="5" t="str">
        <f>IF(B391="","",VLOOKUP(AD391,Varsayımlar!$B:$Q,7,0)*K391)</f>
        <v/>
      </c>
      <c r="Q391" s="5" t="str">
        <f>IF(B391="","",VLOOKUP(AD391,Varsayımlar!$B:$Q,8,0))</f>
        <v/>
      </c>
      <c r="R391" s="5" t="str">
        <f>IF(B391="","",VLOOKUP(AD391,Varsayımlar!$B:$Q,9,0))</f>
        <v/>
      </c>
      <c r="S391" s="5" t="str">
        <f>IF(B391="","",VLOOKUP(AD391,Varsayımlar!$B:$Q,10,0))</f>
        <v/>
      </c>
      <c r="T391" s="5" t="str">
        <f>IF(B391="","",VLOOKUP(AD391,Varsayımlar!$B:$Q,11,0))</f>
        <v/>
      </c>
      <c r="U391" s="5" t="str">
        <f>IF(B391="","",VLOOKUP(AD391,Varsayımlar!$B:$Q,12,0))</f>
        <v/>
      </c>
      <c r="V391" s="5" t="str">
        <f>IF(B391="","",VLOOKUP(AD391,Varsayımlar!$B:$Q,13,0))</f>
        <v/>
      </c>
      <c r="W391" s="5" t="str">
        <f>IF(B391="","",VLOOKUP(AD391,Varsayımlar!$B:$Q,14,0))</f>
        <v/>
      </c>
      <c r="AA391" s="5" t="str">
        <f>IF(B391="","",VLOOKUP(AD391,Varsayımlar!$B:$Q,15,0))</f>
        <v/>
      </c>
      <c r="AB391" s="5" t="str">
        <f>IF(B391="","",VLOOKUP(AD391,Varsayımlar!$B:$Q,16,0))</f>
        <v/>
      </c>
      <c r="AC391" s="5" t="str">
        <f>IF(B391="","",VLOOKUP(Sayfa2!AD391,Varsayımlar!B:S,18,0))</f>
        <v/>
      </c>
      <c r="AD391" s="5" t="str">
        <f t="shared" si="7"/>
        <v/>
      </c>
    </row>
    <row r="392" spans="2:30" x14ac:dyDescent="0.25">
      <c r="C392" s="3" t="str">
        <f>IF(B392="","",VLOOKUP(AD392,Varsayımlar!$B:$Q,3,0))</f>
        <v/>
      </c>
      <c r="H392" s="2" t="str">
        <f>IF(B392="","",VLOOKUP(AD392,Varsayımlar!$B:$Q,5,0))</f>
        <v/>
      </c>
      <c r="J392" s="2" t="str">
        <f>IF(B392="","",VLOOKUP(AD392,Varsayımlar!$B:$Q,6,0))</f>
        <v/>
      </c>
      <c r="P392" s="2" t="str">
        <f>IF(B392="","",VLOOKUP(AD392,Varsayımlar!$B:$Q,7,0)*K392)</f>
        <v/>
      </c>
      <c r="Q392" s="2" t="str">
        <f>IF(B392="","",VLOOKUP(AD392,Varsayımlar!$B:$Q,8,0))</f>
        <v/>
      </c>
      <c r="R392" s="2" t="str">
        <f>IF(B392="","",VLOOKUP(AD392,Varsayımlar!$B:$Q,9,0))</f>
        <v/>
      </c>
      <c r="S392" s="2" t="str">
        <f>IF(B392="","",VLOOKUP(AD392,Varsayımlar!$B:$Q,10,0))</f>
        <v/>
      </c>
      <c r="T392" s="2" t="str">
        <f>IF(B392="","",VLOOKUP(AD392,Varsayımlar!$B:$Q,11,0))</f>
        <v/>
      </c>
      <c r="U392" s="2" t="str">
        <f>IF(B392="","",VLOOKUP(AD392,Varsayımlar!$B:$Q,12,0))</f>
        <v/>
      </c>
      <c r="V392" s="2" t="str">
        <f>IF(B392="","",VLOOKUP(AD392,Varsayımlar!$B:$Q,13,0))</f>
        <v/>
      </c>
      <c r="W392" s="2" t="str">
        <f>IF(B392="","",VLOOKUP(AD392,Varsayımlar!$B:$Q,14,0))</f>
        <v/>
      </c>
      <c r="AA392" s="2" t="str">
        <f>IF(B392="","",VLOOKUP(AD392,Varsayımlar!$B:$Q,15,0))</f>
        <v/>
      </c>
      <c r="AB392" s="2" t="str">
        <f>IF(B392="","",VLOOKUP(AD392,Varsayımlar!$B:$Q,16,0))</f>
        <v/>
      </c>
      <c r="AC392" s="2" t="str">
        <f>IF(B392="","",VLOOKUP(Sayfa2!AD392,Varsayımlar!B:S,18,0))</f>
        <v/>
      </c>
      <c r="AD392" s="2" t="str">
        <f t="shared" ref="AD392:AD455" si="8">IF(B392="","",CONCATENATE(B392,E392))</f>
        <v/>
      </c>
    </row>
    <row r="393" spans="2:30" x14ac:dyDescent="0.25">
      <c r="B393" s="6"/>
      <c r="C393" s="7" t="str">
        <f>IF(B393="","",VLOOKUP(AD393,Varsayımlar!$B:$Q,3,0))</f>
        <v/>
      </c>
      <c r="D393" s="7"/>
      <c r="H393" s="5" t="str">
        <f>IF(B393="","",VLOOKUP(AD393,Varsayımlar!$B:$Q,5,0))</f>
        <v/>
      </c>
      <c r="I393" s="5"/>
      <c r="J393" s="5" t="str">
        <f>IF(B393="","",VLOOKUP(AD393,Varsayımlar!$B:$Q,6,0))</f>
        <v/>
      </c>
      <c r="P393" s="5" t="str">
        <f>IF(B393="","",VLOOKUP(AD393,Varsayımlar!$B:$Q,7,0)*K393)</f>
        <v/>
      </c>
      <c r="Q393" s="5" t="str">
        <f>IF(B393="","",VLOOKUP(AD393,Varsayımlar!$B:$Q,8,0))</f>
        <v/>
      </c>
      <c r="R393" s="5" t="str">
        <f>IF(B393="","",VLOOKUP(AD393,Varsayımlar!$B:$Q,9,0))</f>
        <v/>
      </c>
      <c r="S393" s="5" t="str">
        <f>IF(B393="","",VLOOKUP(AD393,Varsayımlar!$B:$Q,10,0))</f>
        <v/>
      </c>
      <c r="T393" s="5" t="str">
        <f>IF(B393="","",VLOOKUP(AD393,Varsayımlar!$B:$Q,11,0))</f>
        <v/>
      </c>
      <c r="U393" s="5" t="str">
        <f>IF(B393="","",VLOOKUP(AD393,Varsayımlar!$B:$Q,12,0))</f>
        <v/>
      </c>
      <c r="V393" s="5" t="str">
        <f>IF(B393="","",VLOOKUP(AD393,Varsayımlar!$B:$Q,13,0))</f>
        <v/>
      </c>
      <c r="W393" s="5" t="str">
        <f>IF(B393="","",VLOOKUP(AD393,Varsayımlar!$B:$Q,14,0))</f>
        <v/>
      </c>
      <c r="AA393" s="5" t="str">
        <f>IF(B393="","",VLOOKUP(AD393,Varsayımlar!$B:$Q,15,0))</f>
        <v/>
      </c>
      <c r="AB393" s="5" t="str">
        <f>IF(B393="","",VLOOKUP(AD393,Varsayımlar!$B:$Q,16,0))</f>
        <v/>
      </c>
      <c r="AC393" s="5" t="str">
        <f>IF(B393="","",VLOOKUP(Sayfa2!AD393,Varsayımlar!B:S,18,0))</f>
        <v/>
      </c>
      <c r="AD393" s="5" t="str">
        <f t="shared" si="8"/>
        <v/>
      </c>
    </row>
    <row r="394" spans="2:30" x14ac:dyDescent="0.25">
      <c r="C394" s="3" t="str">
        <f>IF(B394="","",VLOOKUP(AD394,Varsayımlar!$B:$Q,3,0))</f>
        <v/>
      </c>
      <c r="H394" s="2" t="str">
        <f>IF(B394="","",VLOOKUP(AD394,Varsayımlar!$B:$Q,5,0))</f>
        <v/>
      </c>
      <c r="J394" s="2" t="str">
        <f>IF(B394="","",VLOOKUP(AD394,Varsayımlar!$B:$Q,6,0))</f>
        <v/>
      </c>
      <c r="P394" s="2" t="str">
        <f>IF(B394="","",VLOOKUP(AD394,Varsayımlar!$B:$Q,7,0)*K394)</f>
        <v/>
      </c>
      <c r="Q394" s="2" t="str">
        <f>IF(B394="","",VLOOKUP(AD394,Varsayımlar!$B:$Q,8,0))</f>
        <v/>
      </c>
      <c r="R394" s="2" t="str">
        <f>IF(B394="","",VLOOKUP(AD394,Varsayımlar!$B:$Q,9,0))</f>
        <v/>
      </c>
      <c r="S394" s="2" t="str">
        <f>IF(B394="","",VLOOKUP(AD394,Varsayımlar!$B:$Q,10,0))</f>
        <v/>
      </c>
      <c r="T394" s="2" t="str">
        <f>IF(B394="","",VLOOKUP(AD394,Varsayımlar!$B:$Q,11,0))</f>
        <v/>
      </c>
      <c r="U394" s="2" t="str">
        <f>IF(B394="","",VLOOKUP(AD394,Varsayımlar!$B:$Q,12,0))</f>
        <v/>
      </c>
      <c r="V394" s="2" t="str">
        <f>IF(B394="","",VLOOKUP(AD394,Varsayımlar!$B:$Q,13,0))</f>
        <v/>
      </c>
      <c r="W394" s="2" t="str">
        <f>IF(B394="","",VLOOKUP(AD394,Varsayımlar!$B:$Q,14,0))</f>
        <v/>
      </c>
      <c r="AA394" s="2" t="str">
        <f>IF(B394="","",VLOOKUP(AD394,Varsayımlar!$B:$Q,15,0))</f>
        <v/>
      </c>
      <c r="AB394" s="2" t="str">
        <f>IF(B394="","",VLOOKUP(AD394,Varsayımlar!$B:$Q,16,0))</f>
        <v/>
      </c>
      <c r="AC394" s="2" t="str">
        <f>IF(B394="","",VLOOKUP(Sayfa2!AD394,Varsayımlar!B:S,18,0))</f>
        <v/>
      </c>
      <c r="AD394" s="2" t="str">
        <f t="shared" si="8"/>
        <v/>
      </c>
    </row>
    <row r="395" spans="2:30" x14ac:dyDescent="0.25">
      <c r="B395" s="6"/>
      <c r="C395" s="7" t="str">
        <f>IF(B395="","",VLOOKUP(AD395,Varsayımlar!$B:$Q,3,0))</f>
        <v/>
      </c>
      <c r="D395" s="7"/>
      <c r="H395" s="5" t="str">
        <f>IF(B395="","",VLOOKUP(AD395,Varsayımlar!$B:$Q,5,0))</f>
        <v/>
      </c>
      <c r="I395" s="5"/>
      <c r="J395" s="5" t="str">
        <f>IF(B395="","",VLOOKUP(AD395,Varsayımlar!$B:$Q,6,0))</f>
        <v/>
      </c>
      <c r="P395" s="5" t="str">
        <f>IF(B395="","",VLOOKUP(AD395,Varsayımlar!$B:$Q,7,0)*K395)</f>
        <v/>
      </c>
      <c r="Q395" s="5" t="str">
        <f>IF(B395="","",VLOOKUP(AD395,Varsayımlar!$B:$Q,8,0))</f>
        <v/>
      </c>
      <c r="R395" s="5" t="str">
        <f>IF(B395="","",VLOOKUP(AD395,Varsayımlar!$B:$Q,9,0))</f>
        <v/>
      </c>
      <c r="S395" s="5" t="str">
        <f>IF(B395="","",VLOOKUP(AD395,Varsayımlar!$B:$Q,10,0))</f>
        <v/>
      </c>
      <c r="T395" s="5" t="str">
        <f>IF(B395="","",VLOOKUP(AD395,Varsayımlar!$B:$Q,11,0))</f>
        <v/>
      </c>
      <c r="U395" s="5" t="str">
        <f>IF(B395="","",VLOOKUP(AD395,Varsayımlar!$B:$Q,12,0))</f>
        <v/>
      </c>
      <c r="V395" s="5" t="str">
        <f>IF(B395="","",VLOOKUP(AD395,Varsayımlar!$B:$Q,13,0))</f>
        <v/>
      </c>
      <c r="W395" s="5" t="str">
        <f>IF(B395="","",VLOOKUP(AD395,Varsayımlar!$B:$Q,14,0))</f>
        <v/>
      </c>
      <c r="AA395" s="5" t="str">
        <f>IF(B395="","",VLOOKUP(AD395,Varsayımlar!$B:$Q,15,0))</f>
        <v/>
      </c>
      <c r="AB395" s="5" t="str">
        <f>IF(B395="","",VLOOKUP(AD395,Varsayımlar!$B:$Q,16,0))</f>
        <v/>
      </c>
      <c r="AC395" s="5" t="str">
        <f>IF(B395="","",VLOOKUP(Sayfa2!AD395,Varsayımlar!B:S,18,0))</f>
        <v/>
      </c>
      <c r="AD395" s="5" t="str">
        <f t="shared" si="8"/>
        <v/>
      </c>
    </row>
    <row r="396" spans="2:30" x14ac:dyDescent="0.25">
      <c r="C396" s="3" t="str">
        <f>IF(B396="","",VLOOKUP(AD396,Varsayımlar!$B:$Q,3,0))</f>
        <v/>
      </c>
      <c r="H396" s="2" t="str">
        <f>IF(B396="","",VLOOKUP(AD396,Varsayımlar!$B:$Q,5,0))</f>
        <v/>
      </c>
      <c r="J396" s="2" t="str">
        <f>IF(B396="","",VLOOKUP(AD396,Varsayımlar!$B:$Q,6,0))</f>
        <v/>
      </c>
      <c r="P396" s="2" t="str">
        <f>IF(B396="","",VLOOKUP(AD396,Varsayımlar!$B:$Q,7,0)*K396)</f>
        <v/>
      </c>
      <c r="Q396" s="2" t="str">
        <f>IF(B396="","",VLOOKUP(AD396,Varsayımlar!$B:$Q,8,0))</f>
        <v/>
      </c>
      <c r="R396" s="2" t="str">
        <f>IF(B396="","",VLOOKUP(AD396,Varsayımlar!$B:$Q,9,0))</f>
        <v/>
      </c>
      <c r="S396" s="2" t="str">
        <f>IF(B396="","",VLOOKUP(AD396,Varsayımlar!$B:$Q,10,0))</f>
        <v/>
      </c>
      <c r="T396" s="2" t="str">
        <f>IF(B396="","",VLOOKUP(AD396,Varsayımlar!$B:$Q,11,0))</f>
        <v/>
      </c>
      <c r="U396" s="2" t="str">
        <f>IF(B396="","",VLOOKUP(AD396,Varsayımlar!$B:$Q,12,0))</f>
        <v/>
      </c>
      <c r="V396" s="2" t="str">
        <f>IF(B396="","",VLOOKUP(AD396,Varsayımlar!$B:$Q,13,0))</f>
        <v/>
      </c>
      <c r="W396" s="2" t="str">
        <f>IF(B396="","",VLOOKUP(AD396,Varsayımlar!$B:$Q,14,0))</f>
        <v/>
      </c>
      <c r="AA396" s="2" t="str">
        <f>IF(B396="","",VLOOKUP(AD396,Varsayımlar!$B:$Q,15,0))</f>
        <v/>
      </c>
      <c r="AB396" s="2" t="str">
        <f>IF(B396="","",VLOOKUP(AD396,Varsayımlar!$B:$Q,16,0))</f>
        <v/>
      </c>
      <c r="AC396" s="2" t="str">
        <f>IF(B396="","",VLOOKUP(Sayfa2!AD396,Varsayımlar!B:S,18,0))</f>
        <v/>
      </c>
      <c r="AD396" s="2" t="str">
        <f t="shared" si="8"/>
        <v/>
      </c>
    </row>
    <row r="397" spans="2:30" x14ac:dyDescent="0.25">
      <c r="B397" s="6"/>
      <c r="C397" s="7" t="str">
        <f>IF(B397="","",VLOOKUP(AD397,Varsayımlar!$B:$Q,3,0))</f>
        <v/>
      </c>
      <c r="D397" s="7"/>
      <c r="H397" s="5" t="str">
        <f>IF(B397="","",VLOOKUP(AD397,Varsayımlar!$B:$Q,5,0))</f>
        <v/>
      </c>
      <c r="I397" s="5"/>
      <c r="J397" s="5" t="str">
        <f>IF(B397="","",VLOOKUP(AD397,Varsayımlar!$B:$Q,6,0))</f>
        <v/>
      </c>
      <c r="P397" s="5" t="str">
        <f>IF(B397="","",VLOOKUP(AD397,Varsayımlar!$B:$Q,7,0)*K397)</f>
        <v/>
      </c>
      <c r="Q397" s="5" t="str">
        <f>IF(B397="","",VLOOKUP(AD397,Varsayımlar!$B:$Q,8,0))</f>
        <v/>
      </c>
      <c r="R397" s="5" t="str">
        <f>IF(B397="","",VLOOKUP(AD397,Varsayımlar!$B:$Q,9,0))</f>
        <v/>
      </c>
      <c r="S397" s="5" t="str">
        <f>IF(B397="","",VLOOKUP(AD397,Varsayımlar!$B:$Q,10,0))</f>
        <v/>
      </c>
      <c r="T397" s="5" t="str">
        <f>IF(B397="","",VLOOKUP(AD397,Varsayımlar!$B:$Q,11,0))</f>
        <v/>
      </c>
      <c r="U397" s="5" t="str">
        <f>IF(B397="","",VLOOKUP(AD397,Varsayımlar!$B:$Q,12,0))</f>
        <v/>
      </c>
      <c r="V397" s="5" t="str">
        <f>IF(B397="","",VLOOKUP(AD397,Varsayımlar!$B:$Q,13,0))</f>
        <v/>
      </c>
      <c r="W397" s="5" t="str">
        <f>IF(B397="","",VLOOKUP(AD397,Varsayımlar!$B:$Q,14,0))</f>
        <v/>
      </c>
      <c r="AA397" s="5" t="str">
        <f>IF(B397="","",VLOOKUP(AD397,Varsayımlar!$B:$Q,15,0))</f>
        <v/>
      </c>
      <c r="AB397" s="5" t="str">
        <f>IF(B397="","",VLOOKUP(AD397,Varsayımlar!$B:$Q,16,0))</f>
        <v/>
      </c>
      <c r="AC397" s="5" t="str">
        <f>IF(B397="","",VLOOKUP(Sayfa2!AD397,Varsayımlar!B:S,18,0))</f>
        <v/>
      </c>
      <c r="AD397" s="5" t="str">
        <f t="shared" si="8"/>
        <v/>
      </c>
    </row>
    <row r="398" spans="2:30" x14ac:dyDescent="0.25">
      <c r="C398" s="3" t="str">
        <f>IF(B398="","",VLOOKUP(AD398,Varsayımlar!$B:$Q,3,0))</f>
        <v/>
      </c>
      <c r="H398" s="2" t="str">
        <f>IF(B398="","",VLOOKUP(AD398,Varsayımlar!$B:$Q,5,0))</f>
        <v/>
      </c>
      <c r="J398" s="2" t="str">
        <f>IF(B398="","",VLOOKUP(AD398,Varsayımlar!$B:$Q,6,0))</f>
        <v/>
      </c>
      <c r="P398" s="2" t="str">
        <f>IF(B398="","",VLOOKUP(AD398,Varsayımlar!$B:$Q,7,0)*K398)</f>
        <v/>
      </c>
      <c r="Q398" s="2" t="str">
        <f>IF(B398="","",VLOOKUP(AD398,Varsayımlar!$B:$Q,8,0))</f>
        <v/>
      </c>
      <c r="R398" s="2" t="str">
        <f>IF(B398="","",VLOOKUP(AD398,Varsayımlar!$B:$Q,9,0))</f>
        <v/>
      </c>
      <c r="S398" s="2" t="str">
        <f>IF(B398="","",VLOOKUP(AD398,Varsayımlar!$B:$Q,10,0))</f>
        <v/>
      </c>
      <c r="T398" s="2" t="str">
        <f>IF(B398="","",VLOOKUP(AD398,Varsayımlar!$B:$Q,11,0))</f>
        <v/>
      </c>
      <c r="U398" s="2" t="str">
        <f>IF(B398="","",VLOOKUP(AD398,Varsayımlar!$B:$Q,12,0))</f>
        <v/>
      </c>
      <c r="V398" s="2" t="str">
        <f>IF(B398="","",VLOOKUP(AD398,Varsayımlar!$B:$Q,13,0))</f>
        <v/>
      </c>
      <c r="W398" s="2" t="str">
        <f>IF(B398="","",VLOOKUP(AD398,Varsayımlar!$B:$Q,14,0))</f>
        <v/>
      </c>
      <c r="AA398" s="2" t="str">
        <f>IF(B398="","",VLOOKUP(AD398,Varsayımlar!$B:$Q,15,0))</f>
        <v/>
      </c>
      <c r="AB398" s="2" t="str">
        <f>IF(B398="","",VLOOKUP(AD398,Varsayımlar!$B:$Q,16,0))</f>
        <v/>
      </c>
      <c r="AC398" s="2" t="str">
        <f>IF(B398="","",VLOOKUP(Sayfa2!AD398,Varsayımlar!B:S,18,0))</f>
        <v/>
      </c>
      <c r="AD398" s="2" t="str">
        <f t="shared" si="8"/>
        <v/>
      </c>
    </row>
    <row r="399" spans="2:30" x14ac:dyDescent="0.25">
      <c r="B399" s="6"/>
      <c r="C399" s="7" t="str">
        <f>IF(B399="","",VLOOKUP(AD399,Varsayımlar!$B:$Q,3,0))</f>
        <v/>
      </c>
      <c r="D399" s="7"/>
      <c r="H399" s="5" t="str">
        <f>IF(B399="","",VLOOKUP(AD399,Varsayımlar!$B:$Q,5,0))</f>
        <v/>
      </c>
      <c r="I399" s="5"/>
      <c r="J399" s="5" t="str">
        <f>IF(B399="","",VLOOKUP(AD399,Varsayımlar!$B:$Q,6,0))</f>
        <v/>
      </c>
      <c r="P399" s="5" t="str">
        <f>IF(B399="","",VLOOKUP(AD399,Varsayımlar!$B:$Q,7,0)*K399)</f>
        <v/>
      </c>
      <c r="Q399" s="5" t="str">
        <f>IF(B399="","",VLOOKUP(AD399,Varsayımlar!$B:$Q,8,0))</f>
        <v/>
      </c>
      <c r="R399" s="5" t="str">
        <f>IF(B399="","",VLOOKUP(AD399,Varsayımlar!$B:$Q,9,0))</f>
        <v/>
      </c>
      <c r="S399" s="5" t="str">
        <f>IF(B399="","",VLOOKUP(AD399,Varsayımlar!$B:$Q,10,0))</f>
        <v/>
      </c>
      <c r="T399" s="5" t="str">
        <f>IF(B399="","",VLOOKUP(AD399,Varsayımlar!$B:$Q,11,0))</f>
        <v/>
      </c>
      <c r="U399" s="5" t="str">
        <f>IF(B399="","",VLOOKUP(AD399,Varsayımlar!$B:$Q,12,0))</f>
        <v/>
      </c>
      <c r="V399" s="5" t="str">
        <f>IF(B399="","",VLOOKUP(AD399,Varsayımlar!$B:$Q,13,0))</f>
        <v/>
      </c>
      <c r="W399" s="5" t="str">
        <f>IF(B399="","",VLOOKUP(AD399,Varsayımlar!$B:$Q,14,0))</f>
        <v/>
      </c>
      <c r="AA399" s="5" t="str">
        <f>IF(B399="","",VLOOKUP(AD399,Varsayımlar!$B:$Q,15,0))</f>
        <v/>
      </c>
      <c r="AB399" s="5" t="str">
        <f>IF(B399="","",VLOOKUP(AD399,Varsayımlar!$B:$Q,16,0))</f>
        <v/>
      </c>
      <c r="AC399" s="5" t="str">
        <f>IF(B399="","",VLOOKUP(Sayfa2!AD399,Varsayımlar!B:S,18,0))</f>
        <v/>
      </c>
      <c r="AD399" s="5" t="str">
        <f t="shared" si="8"/>
        <v/>
      </c>
    </row>
    <row r="400" spans="2:30" x14ac:dyDescent="0.25">
      <c r="C400" s="3" t="str">
        <f>IF(B400="","",VLOOKUP(AD400,Varsayımlar!$B:$Q,3,0))</f>
        <v/>
      </c>
      <c r="H400" s="2" t="str">
        <f>IF(B400="","",VLOOKUP(AD400,Varsayımlar!$B:$Q,5,0))</f>
        <v/>
      </c>
      <c r="J400" s="2" t="str">
        <f>IF(B400="","",VLOOKUP(AD400,Varsayımlar!$B:$Q,6,0))</f>
        <v/>
      </c>
      <c r="P400" s="2" t="str">
        <f>IF(B400="","",VLOOKUP(AD400,Varsayımlar!$B:$Q,7,0)*K400)</f>
        <v/>
      </c>
      <c r="Q400" s="2" t="str">
        <f>IF(B400="","",VLOOKUP(AD400,Varsayımlar!$B:$Q,8,0))</f>
        <v/>
      </c>
      <c r="R400" s="2" t="str">
        <f>IF(B400="","",VLOOKUP(AD400,Varsayımlar!$B:$Q,9,0))</f>
        <v/>
      </c>
      <c r="S400" s="2" t="str">
        <f>IF(B400="","",VLOOKUP(AD400,Varsayımlar!$B:$Q,10,0))</f>
        <v/>
      </c>
      <c r="T400" s="2" t="str">
        <f>IF(B400="","",VLOOKUP(AD400,Varsayımlar!$B:$Q,11,0))</f>
        <v/>
      </c>
      <c r="U400" s="2" t="str">
        <f>IF(B400="","",VLOOKUP(AD400,Varsayımlar!$B:$Q,12,0))</f>
        <v/>
      </c>
      <c r="V400" s="2" t="str">
        <f>IF(B400="","",VLOOKUP(AD400,Varsayımlar!$B:$Q,13,0))</f>
        <v/>
      </c>
      <c r="W400" s="2" t="str">
        <f>IF(B400="","",VLOOKUP(AD400,Varsayımlar!$B:$Q,14,0))</f>
        <v/>
      </c>
      <c r="AA400" s="2" t="str">
        <f>IF(B400="","",VLOOKUP(AD400,Varsayımlar!$B:$Q,15,0))</f>
        <v/>
      </c>
      <c r="AB400" s="2" t="str">
        <f>IF(B400="","",VLOOKUP(AD400,Varsayımlar!$B:$Q,16,0))</f>
        <v/>
      </c>
      <c r="AC400" s="2" t="str">
        <f>IF(B400="","",VLOOKUP(Sayfa2!AD400,Varsayımlar!B:S,18,0))</f>
        <v/>
      </c>
      <c r="AD400" s="2" t="str">
        <f t="shared" si="8"/>
        <v/>
      </c>
    </row>
    <row r="401" spans="2:30" x14ac:dyDescent="0.25">
      <c r="B401" s="6"/>
      <c r="C401" s="7" t="str">
        <f>IF(B401="","",VLOOKUP(AD401,Varsayımlar!$B:$Q,3,0))</f>
        <v/>
      </c>
      <c r="D401" s="7"/>
      <c r="H401" s="5" t="str">
        <f>IF(B401="","",VLOOKUP(AD401,Varsayımlar!$B:$Q,5,0))</f>
        <v/>
      </c>
      <c r="I401" s="5"/>
      <c r="J401" s="5" t="str">
        <f>IF(B401="","",VLOOKUP(AD401,Varsayımlar!$B:$Q,6,0))</f>
        <v/>
      </c>
      <c r="P401" s="5" t="str">
        <f>IF(B401="","",VLOOKUP(AD401,Varsayımlar!$B:$Q,7,0)*K401)</f>
        <v/>
      </c>
      <c r="Q401" s="5" t="str">
        <f>IF(B401="","",VLOOKUP(AD401,Varsayımlar!$B:$Q,8,0))</f>
        <v/>
      </c>
      <c r="R401" s="5" t="str">
        <f>IF(B401="","",VLOOKUP(AD401,Varsayımlar!$B:$Q,9,0))</f>
        <v/>
      </c>
      <c r="S401" s="5" t="str">
        <f>IF(B401="","",VLOOKUP(AD401,Varsayımlar!$B:$Q,10,0))</f>
        <v/>
      </c>
      <c r="T401" s="5" t="str">
        <f>IF(B401="","",VLOOKUP(AD401,Varsayımlar!$B:$Q,11,0))</f>
        <v/>
      </c>
      <c r="U401" s="5" t="str">
        <f>IF(B401="","",VLOOKUP(AD401,Varsayımlar!$B:$Q,12,0))</f>
        <v/>
      </c>
      <c r="V401" s="5" t="str">
        <f>IF(B401="","",VLOOKUP(AD401,Varsayımlar!$B:$Q,13,0))</f>
        <v/>
      </c>
      <c r="W401" s="5" t="str">
        <f>IF(B401="","",VLOOKUP(AD401,Varsayımlar!$B:$Q,14,0))</f>
        <v/>
      </c>
      <c r="AA401" s="5" t="str">
        <f>IF(B401="","",VLOOKUP(AD401,Varsayımlar!$B:$Q,15,0))</f>
        <v/>
      </c>
      <c r="AB401" s="5" t="str">
        <f>IF(B401="","",VLOOKUP(AD401,Varsayımlar!$B:$Q,16,0))</f>
        <v/>
      </c>
      <c r="AC401" s="5" t="str">
        <f>IF(B401="","",VLOOKUP(Sayfa2!AD401,Varsayımlar!B:S,18,0))</f>
        <v/>
      </c>
      <c r="AD401" s="5" t="str">
        <f t="shared" si="8"/>
        <v/>
      </c>
    </row>
    <row r="402" spans="2:30" x14ac:dyDescent="0.25">
      <c r="C402" s="3" t="str">
        <f>IF(B402="","",VLOOKUP(AD402,Varsayımlar!$B:$Q,3,0))</f>
        <v/>
      </c>
      <c r="H402" s="2" t="str">
        <f>IF(B402="","",VLOOKUP(AD402,Varsayımlar!$B:$Q,5,0))</f>
        <v/>
      </c>
      <c r="J402" s="2" t="str">
        <f>IF(B402="","",VLOOKUP(AD402,Varsayımlar!$B:$Q,6,0))</f>
        <v/>
      </c>
      <c r="P402" s="2" t="str">
        <f>IF(B402="","",VLOOKUP(AD402,Varsayımlar!$B:$Q,7,0)*K402)</f>
        <v/>
      </c>
      <c r="Q402" s="2" t="str">
        <f>IF(B402="","",VLOOKUP(AD402,Varsayımlar!$B:$Q,8,0))</f>
        <v/>
      </c>
      <c r="R402" s="2" t="str">
        <f>IF(B402="","",VLOOKUP(AD402,Varsayımlar!$B:$Q,9,0))</f>
        <v/>
      </c>
      <c r="S402" s="2" t="str">
        <f>IF(B402="","",VLOOKUP(AD402,Varsayımlar!$B:$Q,10,0))</f>
        <v/>
      </c>
      <c r="T402" s="2" t="str">
        <f>IF(B402="","",VLOOKUP(AD402,Varsayımlar!$B:$Q,11,0))</f>
        <v/>
      </c>
      <c r="U402" s="2" t="str">
        <f>IF(B402="","",VLOOKUP(AD402,Varsayımlar!$B:$Q,12,0))</f>
        <v/>
      </c>
      <c r="V402" s="2" t="str">
        <f>IF(B402="","",VLOOKUP(AD402,Varsayımlar!$B:$Q,13,0))</f>
        <v/>
      </c>
      <c r="W402" s="2" t="str">
        <f>IF(B402="","",VLOOKUP(AD402,Varsayımlar!$B:$Q,14,0))</f>
        <v/>
      </c>
      <c r="AA402" s="2" t="str">
        <f>IF(B402="","",VLOOKUP(AD402,Varsayımlar!$B:$Q,15,0))</f>
        <v/>
      </c>
      <c r="AB402" s="2" t="str">
        <f>IF(B402="","",VLOOKUP(AD402,Varsayımlar!$B:$Q,16,0))</f>
        <v/>
      </c>
      <c r="AC402" s="2" t="str">
        <f>IF(B402="","",VLOOKUP(Sayfa2!AD402,Varsayımlar!B:S,18,0))</f>
        <v/>
      </c>
      <c r="AD402" s="2" t="str">
        <f t="shared" si="8"/>
        <v/>
      </c>
    </row>
    <row r="403" spans="2:30" x14ac:dyDescent="0.25">
      <c r="B403" s="6"/>
      <c r="C403" s="7" t="str">
        <f>IF(B403="","",VLOOKUP(AD403,Varsayımlar!$B:$Q,3,0))</f>
        <v/>
      </c>
      <c r="D403" s="7"/>
      <c r="H403" s="5" t="str">
        <f>IF(B403="","",VLOOKUP(AD403,Varsayımlar!$B:$Q,5,0))</f>
        <v/>
      </c>
      <c r="I403" s="5"/>
      <c r="J403" s="5" t="str">
        <f>IF(B403="","",VLOOKUP(AD403,Varsayımlar!$B:$Q,6,0))</f>
        <v/>
      </c>
      <c r="P403" s="5" t="str">
        <f>IF(B403="","",VLOOKUP(AD403,Varsayımlar!$B:$Q,7,0)*K403)</f>
        <v/>
      </c>
      <c r="Q403" s="5" t="str">
        <f>IF(B403="","",VLOOKUP(AD403,Varsayımlar!$B:$Q,8,0))</f>
        <v/>
      </c>
      <c r="R403" s="5" t="str">
        <f>IF(B403="","",VLOOKUP(AD403,Varsayımlar!$B:$Q,9,0))</f>
        <v/>
      </c>
      <c r="S403" s="5" t="str">
        <f>IF(B403="","",VLOOKUP(AD403,Varsayımlar!$B:$Q,10,0))</f>
        <v/>
      </c>
      <c r="T403" s="5" t="str">
        <f>IF(B403="","",VLOOKUP(AD403,Varsayımlar!$B:$Q,11,0))</f>
        <v/>
      </c>
      <c r="U403" s="5" t="str">
        <f>IF(B403="","",VLOOKUP(AD403,Varsayımlar!$B:$Q,12,0))</f>
        <v/>
      </c>
      <c r="V403" s="5" t="str">
        <f>IF(B403="","",VLOOKUP(AD403,Varsayımlar!$B:$Q,13,0))</f>
        <v/>
      </c>
      <c r="W403" s="5" t="str">
        <f>IF(B403="","",VLOOKUP(AD403,Varsayımlar!$B:$Q,14,0))</f>
        <v/>
      </c>
      <c r="AA403" s="5" t="str">
        <f>IF(B403="","",VLOOKUP(AD403,Varsayımlar!$B:$Q,15,0))</f>
        <v/>
      </c>
      <c r="AB403" s="5" t="str">
        <f>IF(B403="","",VLOOKUP(AD403,Varsayımlar!$B:$Q,16,0))</f>
        <v/>
      </c>
      <c r="AC403" s="5" t="str">
        <f>IF(B403="","",VLOOKUP(Sayfa2!AD403,Varsayımlar!B:S,18,0))</f>
        <v/>
      </c>
      <c r="AD403" s="5" t="str">
        <f t="shared" si="8"/>
        <v/>
      </c>
    </row>
    <row r="404" spans="2:30" x14ac:dyDescent="0.25">
      <c r="C404" s="3" t="str">
        <f>IF(B404="","",VLOOKUP(AD404,Varsayımlar!$B:$Q,3,0))</f>
        <v/>
      </c>
      <c r="H404" s="2" t="str">
        <f>IF(B404="","",VLOOKUP(AD404,Varsayımlar!$B:$Q,5,0))</f>
        <v/>
      </c>
      <c r="J404" s="2" t="str">
        <f>IF(B404="","",VLOOKUP(AD404,Varsayımlar!$B:$Q,6,0))</f>
        <v/>
      </c>
      <c r="P404" s="2" t="str">
        <f>IF(B404="","",VLOOKUP(AD404,Varsayımlar!$B:$Q,7,0)*K404)</f>
        <v/>
      </c>
      <c r="Q404" s="2" t="str">
        <f>IF(B404="","",VLOOKUP(AD404,Varsayımlar!$B:$Q,8,0))</f>
        <v/>
      </c>
      <c r="R404" s="2" t="str">
        <f>IF(B404="","",VLOOKUP(AD404,Varsayımlar!$B:$Q,9,0))</f>
        <v/>
      </c>
      <c r="S404" s="2" t="str">
        <f>IF(B404="","",VLOOKUP(AD404,Varsayımlar!$B:$Q,10,0))</f>
        <v/>
      </c>
      <c r="T404" s="2" t="str">
        <f>IF(B404="","",VLOOKUP(AD404,Varsayımlar!$B:$Q,11,0))</f>
        <v/>
      </c>
      <c r="U404" s="2" t="str">
        <f>IF(B404="","",VLOOKUP(AD404,Varsayımlar!$B:$Q,12,0))</f>
        <v/>
      </c>
      <c r="V404" s="2" t="str">
        <f>IF(B404="","",VLOOKUP(AD404,Varsayımlar!$B:$Q,13,0))</f>
        <v/>
      </c>
      <c r="W404" s="2" t="str">
        <f>IF(B404="","",VLOOKUP(AD404,Varsayımlar!$B:$Q,14,0))</f>
        <v/>
      </c>
      <c r="AA404" s="2" t="str">
        <f>IF(B404="","",VLOOKUP(AD404,Varsayımlar!$B:$Q,15,0))</f>
        <v/>
      </c>
      <c r="AB404" s="2" t="str">
        <f>IF(B404="","",VLOOKUP(AD404,Varsayımlar!$B:$Q,16,0))</f>
        <v/>
      </c>
      <c r="AC404" s="2" t="str">
        <f>IF(B404="","",VLOOKUP(Sayfa2!AD404,Varsayımlar!B:S,18,0))</f>
        <v/>
      </c>
      <c r="AD404" s="2" t="str">
        <f t="shared" si="8"/>
        <v/>
      </c>
    </row>
    <row r="405" spans="2:30" x14ac:dyDescent="0.25">
      <c r="B405" s="6"/>
      <c r="C405" s="7" t="str">
        <f>IF(B405="","",VLOOKUP(AD405,Varsayımlar!$B:$Q,3,0))</f>
        <v/>
      </c>
      <c r="D405" s="7"/>
      <c r="H405" s="5" t="str">
        <f>IF(B405="","",VLOOKUP(AD405,Varsayımlar!$B:$Q,5,0))</f>
        <v/>
      </c>
      <c r="I405" s="5"/>
      <c r="J405" s="5" t="str">
        <f>IF(B405="","",VLOOKUP(AD405,Varsayımlar!$B:$Q,6,0))</f>
        <v/>
      </c>
      <c r="P405" s="5" t="str">
        <f>IF(B405="","",VLOOKUP(AD405,Varsayımlar!$B:$Q,7,0)*K405)</f>
        <v/>
      </c>
      <c r="Q405" s="5" t="str">
        <f>IF(B405="","",VLOOKUP(AD405,Varsayımlar!$B:$Q,8,0))</f>
        <v/>
      </c>
      <c r="R405" s="5" t="str">
        <f>IF(B405="","",VLOOKUP(AD405,Varsayımlar!$B:$Q,9,0))</f>
        <v/>
      </c>
      <c r="S405" s="5" t="str">
        <f>IF(B405="","",VLOOKUP(AD405,Varsayımlar!$B:$Q,10,0))</f>
        <v/>
      </c>
      <c r="T405" s="5" t="str">
        <f>IF(B405="","",VLOOKUP(AD405,Varsayımlar!$B:$Q,11,0))</f>
        <v/>
      </c>
      <c r="U405" s="5" t="str">
        <f>IF(B405="","",VLOOKUP(AD405,Varsayımlar!$B:$Q,12,0))</f>
        <v/>
      </c>
      <c r="V405" s="5" t="str">
        <f>IF(B405="","",VLOOKUP(AD405,Varsayımlar!$B:$Q,13,0))</f>
        <v/>
      </c>
      <c r="W405" s="5" t="str">
        <f>IF(B405="","",VLOOKUP(AD405,Varsayımlar!$B:$Q,14,0))</f>
        <v/>
      </c>
      <c r="AA405" s="5" t="str">
        <f>IF(B405="","",VLOOKUP(AD405,Varsayımlar!$B:$Q,15,0))</f>
        <v/>
      </c>
      <c r="AB405" s="5" t="str">
        <f>IF(B405="","",VLOOKUP(AD405,Varsayımlar!$B:$Q,16,0))</f>
        <v/>
      </c>
      <c r="AC405" s="5" t="str">
        <f>IF(B405="","",VLOOKUP(Sayfa2!AD405,Varsayımlar!B:S,18,0))</f>
        <v/>
      </c>
      <c r="AD405" s="5" t="str">
        <f t="shared" si="8"/>
        <v/>
      </c>
    </row>
    <row r="406" spans="2:30" x14ac:dyDescent="0.25">
      <c r="C406" s="3" t="str">
        <f>IF(B406="","",VLOOKUP(AD406,Varsayımlar!$B:$Q,3,0))</f>
        <v/>
      </c>
      <c r="H406" s="2" t="str">
        <f>IF(B406="","",VLOOKUP(AD406,Varsayımlar!$B:$Q,5,0))</f>
        <v/>
      </c>
      <c r="J406" s="2" t="str">
        <f>IF(B406="","",VLOOKUP(AD406,Varsayımlar!$B:$Q,6,0))</f>
        <v/>
      </c>
      <c r="P406" s="2" t="str">
        <f>IF(B406="","",VLOOKUP(AD406,Varsayımlar!$B:$Q,7,0)*K406)</f>
        <v/>
      </c>
      <c r="Q406" s="2" t="str">
        <f>IF(B406="","",VLOOKUP(AD406,Varsayımlar!$B:$Q,8,0))</f>
        <v/>
      </c>
      <c r="R406" s="2" t="str">
        <f>IF(B406="","",VLOOKUP(AD406,Varsayımlar!$B:$Q,9,0))</f>
        <v/>
      </c>
      <c r="S406" s="2" t="str">
        <f>IF(B406="","",VLOOKUP(AD406,Varsayımlar!$B:$Q,10,0))</f>
        <v/>
      </c>
      <c r="T406" s="2" t="str">
        <f>IF(B406="","",VLOOKUP(AD406,Varsayımlar!$B:$Q,11,0))</f>
        <v/>
      </c>
      <c r="U406" s="2" t="str">
        <f>IF(B406="","",VLOOKUP(AD406,Varsayımlar!$B:$Q,12,0))</f>
        <v/>
      </c>
      <c r="V406" s="2" t="str">
        <f>IF(B406="","",VLOOKUP(AD406,Varsayımlar!$B:$Q,13,0))</f>
        <v/>
      </c>
      <c r="W406" s="2" t="str">
        <f>IF(B406="","",VLOOKUP(AD406,Varsayımlar!$B:$Q,14,0))</f>
        <v/>
      </c>
      <c r="AA406" s="2" t="str">
        <f>IF(B406="","",VLOOKUP(AD406,Varsayımlar!$B:$Q,15,0))</f>
        <v/>
      </c>
      <c r="AB406" s="2" t="str">
        <f>IF(B406="","",VLOOKUP(AD406,Varsayımlar!$B:$Q,16,0))</f>
        <v/>
      </c>
      <c r="AC406" s="2" t="str">
        <f>IF(B406="","",VLOOKUP(Sayfa2!AD406,Varsayımlar!B:S,18,0))</f>
        <v/>
      </c>
      <c r="AD406" s="2" t="str">
        <f t="shared" si="8"/>
        <v/>
      </c>
    </row>
    <row r="407" spans="2:30" x14ac:dyDescent="0.25">
      <c r="B407" s="6"/>
      <c r="C407" s="7" t="str">
        <f>IF(B407="","",VLOOKUP(AD407,Varsayımlar!$B:$Q,3,0))</f>
        <v/>
      </c>
      <c r="D407" s="7"/>
      <c r="H407" s="5" t="str">
        <f>IF(B407="","",VLOOKUP(AD407,Varsayımlar!$B:$Q,5,0))</f>
        <v/>
      </c>
      <c r="I407" s="5"/>
      <c r="J407" s="5" t="str">
        <f>IF(B407="","",VLOOKUP(AD407,Varsayımlar!$B:$Q,6,0))</f>
        <v/>
      </c>
      <c r="P407" s="5" t="str">
        <f>IF(B407="","",VLOOKUP(AD407,Varsayımlar!$B:$Q,7,0)*K407)</f>
        <v/>
      </c>
      <c r="Q407" s="5" t="str">
        <f>IF(B407="","",VLOOKUP(AD407,Varsayımlar!$B:$Q,8,0))</f>
        <v/>
      </c>
      <c r="R407" s="5" t="str">
        <f>IF(B407="","",VLOOKUP(AD407,Varsayımlar!$B:$Q,9,0))</f>
        <v/>
      </c>
      <c r="S407" s="5" t="str">
        <f>IF(B407="","",VLOOKUP(AD407,Varsayımlar!$B:$Q,10,0))</f>
        <v/>
      </c>
      <c r="T407" s="5" t="str">
        <f>IF(B407="","",VLOOKUP(AD407,Varsayımlar!$B:$Q,11,0))</f>
        <v/>
      </c>
      <c r="U407" s="5" t="str">
        <f>IF(B407="","",VLOOKUP(AD407,Varsayımlar!$B:$Q,12,0))</f>
        <v/>
      </c>
      <c r="V407" s="5" t="str">
        <f>IF(B407="","",VLOOKUP(AD407,Varsayımlar!$B:$Q,13,0))</f>
        <v/>
      </c>
      <c r="W407" s="5" t="str">
        <f>IF(B407="","",VLOOKUP(AD407,Varsayımlar!$B:$Q,14,0))</f>
        <v/>
      </c>
      <c r="AA407" s="5" t="str">
        <f>IF(B407="","",VLOOKUP(AD407,Varsayımlar!$B:$Q,15,0))</f>
        <v/>
      </c>
      <c r="AB407" s="5" t="str">
        <f>IF(B407="","",VLOOKUP(AD407,Varsayımlar!$B:$Q,16,0))</f>
        <v/>
      </c>
      <c r="AC407" s="5" t="str">
        <f>IF(B407="","",VLOOKUP(Sayfa2!AD407,Varsayımlar!B:S,18,0))</f>
        <v/>
      </c>
      <c r="AD407" s="5" t="str">
        <f t="shared" si="8"/>
        <v/>
      </c>
    </row>
    <row r="408" spans="2:30" x14ac:dyDescent="0.25">
      <c r="C408" s="3" t="str">
        <f>IF(B408="","",VLOOKUP(AD408,Varsayımlar!$B:$Q,3,0))</f>
        <v/>
      </c>
      <c r="H408" s="2" t="str">
        <f>IF(B408="","",VLOOKUP(AD408,Varsayımlar!$B:$Q,5,0))</f>
        <v/>
      </c>
      <c r="J408" s="2" t="str">
        <f>IF(B408="","",VLOOKUP(AD408,Varsayımlar!$B:$Q,6,0))</f>
        <v/>
      </c>
      <c r="P408" s="2" t="str">
        <f>IF(B408="","",VLOOKUP(AD408,Varsayımlar!$B:$Q,7,0)*K408)</f>
        <v/>
      </c>
      <c r="Q408" s="2" t="str">
        <f>IF(B408="","",VLOOKUP(AD408,Varsayımlar!$B:$Q,8,0))</f>
        <v/>
      </c>
      <c r="R408" s="2" t="str">
        <f>IF(B408="","",VLOOKUP(AD408,Varsayımlar!$B:$Q,9,0))</f>
        <v/>
      </c>
      <c r="S408" s="2" t="str">
        <f>IF(B408="","",VLOOKUP(AD408,Varsayımlar!$B:$Q,10,0))</f>
        <v/>
      </c>
      <c r="T408" s="2" t="str">
        <f>IF(B408="","",VLOOKUP(AD408,Varsayımlar!$B:$Q,11,0))</f>
        <v/>
      </c>
      <c r="U408" s="2" t="str">
        <f>IF(B408="","",VLOOKUP(AD408,Varsayımlar!$B:$Q,12,0))</f>
        <v/>
      </c>
      <c r="V408" s="2" t="str">
        <f>IF(B408="","",VLOOKUP(AD408,Varsayımlar!$B:$Q,13,0))</f>
        <v/>
      </c>
      <c r="W408" s="2" t="str">
        <f>IF(B408="","",VLOOKUP(AD408,Varsayımlar!$B:$Q,14,0))</f>
        <v/>
      </c>
      <c r="AA408" s="2" t="str">
        <f>IF(B408="","",VLOOKUP(AD408,Varsayımlar!$B:$Q,15,0))</f>
        <v/>
      </c>
      <c r="AB408" s="2" t="str">
        <f>IF(B408="","",VLOOKUP(AD408,Varsayımlar!$B:$Q,16,0))</f>
        <v/>
      </c>
      <c r="AC408" s="2" t="str">
        <f>IF(B408="","",VLOOKUP(Sayfa2!AD408,Varsayımlar!B:S,18,0))</f>
        <v/>
      </c>
      <c r="AD408" s="2" t="str">
        <f t="shared" si="8"/>
        <v/>
      </c>
    </row>
    <row r="409" spans="2:30" x14ac:dyDescent="0.25">
      <c r="B409" s="6"/>
      <c r="C409" s="7" t="str">
        <f>IF(B409="","",VLOOKUP(AD409,Varsayımlar!$B:$Q,3,0))</f>
        <v/>
      </c>
      <c r="D409" s="7"/>
      <c r="H409" s="5" t="str">
        <f>IF(B409="","",VLOOKUP(AD409,Varsayımlar!$B:$Q,5,0))</f>
        <v/>
      </c>
      <c r="I409" s="5"/>
      <c r="J409" s="5" t="str">
        <f>IF(B409="","",VLOOKUP(AD409,Varsayımlar!$B:$Q,6,0))</f>
        <v/>
      </c>
      <c r="P409" s="5" t="str">
        <f>IF(B409="","",VLOOKUP(AD409,Varsayımlar!$B:$Q,7,0)*K409)</f>
        <v/>
      </c>
      <c r="Q409" s="5" t="str">
        <f>IF(B409="","",VLOOKUP(AD409,Varsayımlar!$B:$Q,8,0))</f>
        <v/>
      </c>
      <c r="R409" s="5" t="str">
        <f>IF(B409="","",VLOOKUP(AD409,Varsayımlar!$B:$Q,9,0))</f>
        <v/>
      </c>
      <c r="S409" s="5" t="str">
        <f>IF(B409="","",VLOOKUP(AD409,Varsayımlar!$B:$Q,10,0))</f>
        <v/>
      </c>
      <c r="T409" s="5" t="str">
        <f>IF(B409="","",VLOOKUP(AD409,Varsayımlar!$B:$Q,11,0))</f>
        <v/>
      </c>
      <c r="U409" s="5" t="str">
        <f>IF(B409="","",VLOOKUP(AD409,Varsayımlar!$B:$Q,12,0))</f>
        <v/>
      </c>
      <c r="V409" s="5" t="str">
        <f>IF(B409="","",VLOOKUP(AD409,Varsayımlar!$B:$Q,13,0))</f>
        <v/>
      </c>
      <c r="W409" s="5" t="str">
        <f>IF(B409="","",VLOOKUP(AD409,Varsayımlar!$B:$Q,14,0))</f>
        <v/>
      </c>
      <c r="AA409" s="5" t="str">
        <f>IF(B409="","",VLOOKUP(AD409,Varsayımlar!$B:$Q,15,0))</f>
        <v/>
      </c>
      <c r="AB409" s="5" t="str">
        <f>IF(B409="","",VLOOKUP(AD409,Varsayımlar!$B:$Q,16,0))</f>
        <v/>
      </c>
      <c r="AC409" s="5" t="str">
        <f>IF(B409="","",VLOOKUP(Sayfa2!AD409,Varsayımlar!B:S,18,0))</f>
        <v/>
      </c>
      <c r="AD409" s="5" t="str">
        <f t="shared" si="8"/>
        <v/>
      </c>
    </row>
    <row r="410" spans="2:30" x14ac:dyDescent="0.25">
      <c r="C410" s="3" t="str">
        <f>IF(B410="","",VLOOKUP(AD410,Varsayımlar!$B:$Q,3,0))</f>
        <v/>
      </c>
      <c r="H410" s="2" t="str">
        <f>IF(B410="","",VLOOKUP(AD410,Varsayımlar!$B:$Q,5,0))</f>
        <v/>
      </c>
      <c r="J410" s="2" t="str">
        <f>IF(B410="","",VLOOKUP(AD410,Varsayımlar!$B:$Q,6,0))</f>
        <v/>
      </c>
      <c r="P410" s="2" t="str">
        <f>IF(B410="","",VLOOKUP(AD410,Varsayımlar!$B:$Q,7,0)*K410)</f>
        <v/>
      </c>
      <c r="Q410" s="2" t="str">
        <f>IF(B410="","",VLOOKUP(AD410,Varsayımlar!$B:$Q,8,0))</f>
        <v/>
      </c>
      <c r="R410" s="2" t="str">
        <f>IF(B410="","",VLOOKUP(AD410,Varsayımlar!$B:$Q,9,0))</f>
        <v/>
      </c>
      <c r="S410" s="2" t="str">
        <f>IF(B410="","",VLOOKUP(AD410,Varsayımlar!$B:$Q,10,0))</f>
        <v/>
      </c>
      <c r="T410" s="2" t="str">
        <f>IF(B410="","",VLOOKUP(AD410,Varsayımlar!$B:$Q,11,0))</f>
        <v/>
      </c>
      <c r="U410" s="2" t="str">
        <f>IF(B410="","",VLOOKUP(AD410,Varsayımlar!$B:$Q,12,0))</f>
        <v/>
      </c>
      <c r="V410" s="2" t="str">
        <f>IF(B410="","",VLOOKUP(AD410,Varsayımlar!$B:$Q,13,0))</f>
        <v/>
      </c>
      <c r="W410" s="2" t="str">
        <f>IF(B410="","",VLOOKUP(AD410,Varsayımlar!$B:$Q,14,0))</f>
        <v/>
      </c>
      <c r="AA410" s="2" t="str">
        <f>IF(B410="","",VLOOKUP(AD410,Varsayımlar!$B:$Q,15,0))</f>
        <v/>
      </c>
      <c r="AB410" s="2" t="str">
        <f>IF(B410="","",VLOOKUP(AD410,Varsayımlar!$B:$Q,16,0))</f>
        <v/>
      </c>
      <c r="AC410" s="2" t="str">
        <f>IF(B410="","",VLOOKUP(Sayfa2!AD410,Varsayımlar!B:S,18,0))</f>
        <v/>
      </c>
      <c r="AD410" s="2" t="str">
        <f t="shared" si="8"/>
        <v/>
      </c>
    </row>
    <row r="411" spans="2:30" x14ac:dyDescent="0.25">
      <c r="B411" s="6"/>
      <c r="C411" s="7" t="str">
        <f>IF(B411="","",VLOOKUP(AD411,Varsayımlar!$B:$Q,3,0))</f>
        <v/>
      </c>
      <c r="D411" s="7"/>
      <c r="H411" s="5" t="str">
        <f>IF(B411="","",VLOOKUP(AD411,Varsayımlar!$B:$Q,5,0))</f>
        <v/>
      </c>
      <c r="I411" s="5"/>
      <c r="J411" s="5" t="str">
        <f>IF(B411="","",VLOOKUP(AD411,Varsayımlar!$B:$Q,6,0))</f>
        <v/>
      </c>
      <c r="P411" s="5" t="str">
        <f>IF(B411="","",VLOOKUP(AD411,Varsayımlar!$B:$Q,7,0)*K411)</f>
        <v/>
      </c>
      <c r="Q411" s="5" t="str">
        <f>IF(B411="","",VLOOKUP(AD411,Varsayımlar!$B:$Q,8,0))</f>
        <v/>
      </c>
      <c r="R411" s="5" t="str">
        <f>IF(B411="","",VLOOKUP(AD411,Varsayımlar!$B:$Q,9,0))</f>
        <v/>
      </c>
      <c r="S411" s="5" t="str">
        <f>IF(B411="","",VLOOKUP(AD411,Varsayımlar!$B:$Q,10,0))</f>
        <v/>
      </c>
      <c r="T411" s="5" t="str">
        <f>IF(B411="","",VLOOKUP(AD411,Varsayımlar!$B:$Q,11,0))</f>
        <v/>
      </c>
      <c r="U411" s="5" t="str">
        <f>IF(B411="","",VLOOKUP(AD411,Varsayımlar!$B:$Q,12,0))</f>
        <v/>
      </c>
      <c r="V411" s="5" t="str">
        <f>IF(B411="","",VLOOKUP(AD411,Varsayımlar!$B:$Q,13,0))</f>
        <v/>
      </c>
      <c r="W411" s="5" t="str">
        <f>IF(B411="","",VLOOKUP(AD411,Varsayımlar!$B:$Q,14,0))</f>
        <v/>
      </c>
      <c r="AA411" s="5" t="str">
        <f>IF(B411="","",VLOOKUP(AD411,Varsayımlar!$B:$Q,15,0))</f>
        <v/>
      </c>
      <c r="AB411" s="5" t="str">
        <f>IF(B411="","",VLOOKUP(AD411,Varsayımlar!$B:$Q,16,0))</f>
        <v/>
      </c>
      <c r="AC411" s="5" t="str">
        <f>IF(B411="","",VLOOKUP(Sayfa2!AD411,Varsayımlar!B:S,18,0))</f>
        <v/>
      </c>
      <c r="AD411" s="5" t="str">
        <f t="shared" si="8"/>
        <v/>
      </c>
    </row>
    <row r="412" spans="2:30" x14ac:dyDescent="0.25">
      <c r="C412" s="3" t="str">
        <f>IF(B412="","",VLOOKUP(AD412,Varsayımlar!$B:$Q,3,0))</f>
        <v/>
      </c>
      <c r="H412" s="2" t="str">
        <f>IF(B412="","",VLOOKUP(AD412,Varsayımlar!$B:$Q,5,0))</f>
        <v/>
      </c>
      <c r="J412" s="2" t="str">
        <f>IF(B412="","",VLOOKUP(AD412,Varsayımlar!$B:$Q,6,0))</f>
        <v/>
      </c>
      <c r="P412" s="2" t="str">
        <f>IF(B412="","",VLOOKUP(AD412,Varsayımlar!$B:$Q,7,0)*K412)</f>
        <v/>
      </c>
      <c r="Q412" s="2" t="str">
        <f>IF(B412="","",VLOOKUP(AD412,Varsayımlar!$B:$Q,8,0))</f>
        <v/>
      </c>
      <c r="R412" s="2" t="str">
        <f>IF(B412="","",VLOOKUP(AD412,Varsayımlar!$B:$Q,9,0))</f>
        <v/>
      </c>
      <c r="S412" s="2" t="str">
        <f>IF(B412="","",VLOOKUP(AD412,Varsayımlar!$B:$Q,10,0))</f>
        <v/>
      </c>
      <c r="T412" s="2" t="str">
        <f>IF(B412="","",VLOOKUP(AD412,Varsayımlar!$B:$Q,11,0))</f>
        <v/>
      </c>
      <c r="U412" s="2" t="str">
        <f>IF(B412="","",VLOOKUP(AD412,Varsayımlar!$B:$Q,12,0))</f>
        <v/>
      </c>
      <c r="V412" s="2" t="str">
        <f>IF(B412="","",VLOOKUP(AD412,Varsayımlar!$B:$Q,13,0))</f>
        <v/>
      </c>
      <c r="W412" s="2" t="str">
        <f>IF(B412="","",VLOOKUP(AD412,Varsayımlar!$B:$Q,14,0))</f>
        <v/>
      </c>
      <c r="AA412" s="2" t="str">
        <f>IF(B412="","",VLOOKUP(AD412,Varsayımlar!$B:$Q,15,0))</f>
        <v/>
      </c>
      <c r="AB412" s="2" t="str">
        <f>IF(B412="","",VLOOKUP(AD412,Varsayımlar!$B:$Q,16,0))</f>
        <v/>
      </c>
      <c r="AC412" s="2" t="str">
        <f>IF(B412="","",VLOOKUP(Sayfa2!AD412,Varsayımlar!B:S,18,0))</f>
        <v/>
      </c>
      <c r="AD412" s="2" t="str">
        <f t="shared" si="8"/>
        <v/>
      </c>
    </row>
    <row r="413" spans="2:30" x14ac:dyDescent="0.25">
      <c r="B413" s="6"/>
      <c r="C413" s="7" t="str">
        <f>IF(B413="","",VLOOKUP(AD413,Varsayımlar!$B:$Q,3,0))</f>
        <v/>
      </c>
      <c r="D413" s="7"/>
      <c r="H413" s="5" t="str">
        <f>IF(B413="","",VLOOKUP(AD413,Varsayımlar!$B:$Q,5,0))</f>
        <v/>
      </c>
      <c r="I413" s="5"/>
      <c r="J413" s="5" t="str">
        <f>IF(B413="","",VLOOKUP(AD413,Varsayımlar!$B:$Q,6,0))</f>
        <v/>
      </c>
      <c r="P413" s="5" t="str">
        <f>IF(B413="","",VLOOKUP(AD413,Varsayımlar!$B:$Q,7,0)*K413)</f>
        <v/>
      </c>
      <c r="Q413" s="5" t="str">
        <f>IF(B413="","",VLOOKUP(AD413,Varsayımlar!$B:$Q,8,0))</f>
        <v/>
      </c>
      <c r="R413" s="5" t="str">
        <f>IF(B413="","",VLOOKUP(AD413,Varsayımlar!$B:$Q,9,0))</f>
        <v/>
      </c>
      <c r="S413" s="5" t="str">
        <f>IF(B413="","",VLOOKUP(AD413,Varsayımlar!$B:$Q,10,0))</f>
        <v/>
      </c>
      <c r="T413" s="5" t="str">
        <f>IF(B413="","",VLOOKUP(AD413,Varsayımlar!$B:$Q,11,0))</f>
        <v/>
      </c>
      <c r="U413" s="5" t="str">
        <f>IF(B413="","",VLOOKUP(AD413,Varsayımlar!$B:$Q,12,0))</f>
        <v/>
      </c>
      <c r="V413" s="5" t="str">
        <f>IF(B413="","",VLOOKUP(AD413,Varsayımlar!$B:$Q,13,0))</f>
        <v/>
      </c>
      <c r="W413" s="5" t="str">
        <f>IF(B413="","",VLOOKUP(AD413,Varsayımlar!$B:$Q,14,0))</f>
        <v/>
      </c>
      <c r="AA413" s="5" t="str">
        <f>IF(B413="","",VLOOKUP(AD413,Varsayımlar!$B:$Q,15,0))</f>
        <v/>
      </c>
      <c r="AB413" s="5" t="str">
        <f>IF(B413="","",VLOOKUP(AD413,Varsayımlar!$B:$Q,16,0))</f>
        <v/>
      </c>
      <c r="AC413" s="5" t="str">
        <f>IF(B413="","",VLOOKUP(Sayfa2!AD413,Varsayımlar!B:S,18,0))</f>
        <v/>
      </c>
      <c r="AD413" s="5" t="str">
        <f t="shared" si="8"/>
        <v/>
      </c>
    </row>
    <row r="414" spans="2:30" x14ac:dyDescent="0.25">
      <c r="C414" s="3" t="str">
        <f>IF(B414="","",VLOOKUP(AD414,Varsayımlar!$B:$Q,3,0))</f>
        <v/>
      </c>
      <c r="H414" s="2" t="str">
        <f>IF(B414="","",VLOOKUP(AD414,Varsayımlar!$B:$Q,5,0))</f>
        <v/>
      </c>
      <c r="J414" s="2" t="str">
        <f>IF(B414="","",VLOOKUP(AD414,Varsayımlar!$B:$Q,6,0))</f>
        <v/>
      </c>
      <c r="P414" s="2" t="str">
        <f>IF(B414="","",VLOOKUP(AD414,Varsayımlar!$B:$Q,7,0)*K414)</f>
        <v/>
      </c>
      <c r="Q414" s="2" t="str">
        <f>IF(B414="","",VLOOKUP(AD414,Varsayımlar!$B:$Q,8,0))</f>
        <v/>
      </c>
      <c r="R414" s="2" t="str">
        <f>IF(B414="","",VLOOKUP(AD414,Varsayımlar!$B:$Q,9,0))</f>
        <v/>
      </c>
      <c r="S414" s="2" t="str">
        <f>IF(B414="","",VLOOKUP(AD414,Varsayımlar!$B:$Q,10,0))</f>
        <v/>
      </c>
      <c r="T414" s="2" t="str">
        <f>IF(B414="","",VLOOKUP(AD414,Varsayımlar!$B:$Q,11,0))</f>
        <v/>
      </c>
      <c r="U414" s="2" t="str">
        <f>IF(B414="","",VLOOKUP(AD414,Varsayımlar!$B:$Q,12,0))</f>
        <v/>
      </c>
      <c r="V414" s="2" t="str">
        <f>IF(B414="","",VLOOKUP(AD414,Varsayımlar!$B:$Q,13,0))</f>
        <v/>
      </c>
      <c r="W414" s="2" t="str">
        <f>IF(B414="","",VLOOKUP(AD414,Varsayımlar!$B:$Q,14,0))</f>
        <v/>
      </c>
      <c r="AA414" s="2" t="str">
        <f>IF(B414="","",VLOOKUP(AD414,Varsayımlar!$B:$Q,15,0))</f>
        <v/>
      </c>
      <c r="AB414" s="2" t="str">
        <f>IF(B414="","",VLOOKUP(AD414,Varsayımlar!$B:$Q,16,0))</f>
        <v/>
      </c>
      <c r="AC414" s="2" t="str">
        <f>IF(B414="","",VLOOKUP(Sayfa2!AD414,Varsayımlar!B:S,18,0))</f>
        <v/>
      </c>
      <c r="AD414" s="2" t="str">
        <f t="shared" si="8"/>
        <v/>
      </c>
    </row>
    <row r="415" spans="2:30" x14ac:dyDescent="0.25">
      <c r="B415" s="6"/>
      <c r="C415" s="7" t="str">
        <f>IF(B415="","",VLOOKUP(AD415,Varsayımlar!$B:$Q,3,0))</f>
        <v/>
      </c>
      <c r="D415" s="7"/>
      <c r="H415" s="5" t="str">
        <f>IF(B415="","",VLOOKUP(AD415,Varsayımlar!$B:$Q,5,0))</f>
        <v/>
      </c>
      <c r="I415" s="5"/>
      <c r="J415" s="5" t="str">
        <f>IF(B415="","",VLOOKUP(AD415,Varsayımlar!$B:$Q,6,0))</f>
        <v/>
      </c>
      <c r="P415" s="5" t="str">
        <f>IF(B415="","",VLOOKUP(AD415,Varsayımlar!$B:$Q,7,0)*K415)</f>
        <v/>
      </c>
      <c r="Q415" s="5" t="str">
        <f>IF(B415="","",VLOOKUP(AD415,Varsayımlar!$B:$Q,8,0))</f>
        <v/>
      </c>
      <c r="R415" s="5" t="str">
        <f>IF(B415="","",VLOOKUP(AD415,Varsayımlar!$B:$Q,9,0))</f>
        <v/>
      </c>
      <c r="S415" s="5" t="str">
        <f>IF(B415="","",VLOOKUP(AD415,Varsayımlar!$B:$Q,10,0))</f>
        <v/>
      </c>
      <c r="T415" s="5" t="str">
        <f>IF(B415="","",VLOOKUP(AD415,Varsayımlar!$B:$Q,11,0))</f>
        <v/>
      </c>
      <c r="U415" s="5" t="str">
        <f>IF(B415="","",VLOOKUP(AD415,Varsayımlar!$B:$Q,12,0))</f>
        <v/>
      </c>
      <c r="V415" s="5" t="str">
        <f>IF(B415="","",VLOOKUP(AD415,Varsayımlar!$B:$Q,13,0))</f>
        <v/>
      </c>
      <c r="W415" s="5" t="str">
        <f>IF(B415="","",VLOOKUP(AD415,Varsayımlar!$B:$Q,14,0))</f>
        <v/>
      </c>
      <c r="AA415" s="5" t="str">
        <f>IF(B415="","",VLOOKUP(AD415,Varsayımlar!$B:$Q,15,0))</f>
        <v/>
      </c>
      <c r="AB415" s="5" t="str">
        <f>IF(B415="","",VLOOKUP(AD415,Varsayımlar!$B:$Q,16,0))</f>
        <v/>
      </c>
      <c r="AC415" s="5" t="str">
        <f>IF(B415="","",VLOOKUP(Sayfa2!AD415,Varsayımlar!B:S,18,0))</f>
        <v/>
      </c>
      <c r="AD415" s="5" t="str">
        <f t="shared" si="8"/>
        <v/>
      </c>
    </row>
    <row r="416" spans="2:30" x14ac:dyDescent="0.25">
      <c r="C416" s="3" t="str">
        <f>IF(B416="","",VLOOKUP(AD416,Varsayımlar!$B:$Q,3,0))</f>
        <v/>
      </c>
      <c r="H416" s="2" t="str">
        <f>IF(B416="","",VLOOKUP(AD416,Varsayımlar!$B:$Q,5,0))</f>
        <v/>
      </c>
      <c r="J416" s="2" t="str">
        <f>IF(B416="","",VLOOKUP(AD416,Varsayımlar!$B:$Q,6,0))</f>
        <v/>
      </c>
      <c r="P416" s="2" t="str">
        <f>IF(B416="","",VLOOKUP(AD416,Varsayımlar!$B:$Q,7,0)*K416)</f>
        <v/>
      </c>
      <c r="Q416" s="2" t="str">
        <f>IF(B416="","",VLOOKUP(AD416,Varsayımlar!$B:$Q,8,0))</f>
        <v/>
      </c>
      <c r="R416" s="2" t="str">
        <f>IF(B416="","",VLOOKUP(AD416,Varsayımlar!$B:$Q,9,0))</f>
        <v/>
      </c>
      <c r="S416" s="2" t="str">
        <f>IF(B416="","",VLOOKUP(AD416,Varsayımlar!$B:$Q,10,0))</f>
        <v/>
      </c>
      <c r="T416" s="2" t="str">
        <f>IF(B416="","",VLOOKUP(AD416,Varsayımlar!$B:$Q,11,0))</f>
        <v/>
      </c>
      <c r="U416" s="2" t="str">
        <f>IF(B416="","",VLOOKUP(AD416,Varsayımlar!$B:$Q,12,0))</f>
        <v/>
      </c>
      <c r="V416" s="2" t="str">
        <f>IF(B416="","",VLOOKUP(AD416,Varsayımlar!$B:$Q,13,0))</f>
        <v/>
      </c>
      <c r="W416" s="2" t="str">
        <f>IF(B416="","",VLOOKUP(AD416,Varsayımlar!$B:$Q,14,0))</f>
        <v/>
      </c>
      <c r="AA416" s="2" t="str">
        <f>IF(B416="","",VLOOKUP(AD416,Varsayımlar!$B:$Q,15,0))</f>
        <v/>
      </c>
      <c r="AB416" s="2" t="str">
        <f>IF(B416="","",VLOOKUP(AD416,Varsayımlar!$B:$Q,16,0))</f>
        <v/>
      </c>
      <c r="AC416" s="2" t="str">
        <f>IF(B416="","",VLOOKUP(Sayfa2!AD416,Varsayımlar!B:S,18,0))</f>
        <v/>
      </c>
      <c r="AD416" s="2" t="str">
        <f t="shared" si="8"/>
        <v/>
      </c>
    </row>
    <row r="417" spans="2:30" x14ac:dyDescent="0.25">
      <c r="B417" s="6"/>
      <c r="C417" s="7" t="str">
        <f>IF(B417="","",VLOOKUP(AD417,Varsayımlar!$B:$Q,3,0))</f>
        <v/>
      </c>
      <c r="D417" s="7"/>
      <c r="H417" s="5" t="str">
        <f>IF(B417="","",VLOOKUP(AD417,Varsayımlar!$B:$Q,5,0))</f>
        <v/>
      </c>
      <c r="I417" s="5"/>
      <c r="J417" s="5" t="str">
        <f>IF(B417="","",VLOOKUP(AD417,Varsayımlar!$B:$Q,6,0))</f>
        <v/>
      </c>
      <c r="P417" s="5" t="str">
        <f>IF(B417="","",VLOOKUP(AD417,Varsayımlar!$B:$Q,7,0)*K417)</f>
        <v/>
      </c>
      <c r="Q417" s="5" t="str">
        <f>IF(B417="","",VLOOKUP(AD417,Varsayımlar!$B:$Q,8,0))</f>
        <v/>
      </c>
      <c r="R417" s="5" t="str">
        <f>IF(B417="","",VLOOKUP(AD417,Varsayımlar!$B:$Q,9,0))</f>
        <v/>
      </c>
      <c r="S417" s="5" t="str">
        <f>IF(B417="","",VLOOKUP(AD417,Varsayımlar!$B:$Q,10,0))</f>
        <v/>
      </c>
      <c r="T417" s="5" t="str">
        <f>IF(B417="","",VLOOKUP(AD417,Varsayımlar!$B:$Q,11,0))</f>
        <v/>
      </c>
      <c r="U417" s="5" t="str">
        <f>IF(B417="","",VLOOKUP(AD417,Varsayımlar!$B:$Q,12,0))</f>
        <v/>
      </c>
      <c r="V417" s="5" t="str">
        <f>IF(B417="","",VLOOKUP(AD417,Varsayımlar!$B:$Q,13,0))</f>
        <v/>
      </c>
      <c r="W417" s="5" t="str">
        <f>IF(B417="","",VLOOKUP(AD417,Varsayımlar!$B:$Q,14,0))</f>
        <v/>
      </c>
      <c r="AA417" s="5" t="str">
        <f>IF(B417="","",VLOOKUP(AD417,Varsayımlar!$B:$Q,15,0))</f>
        <v/>
      </c>
      <c r="AB417" s="5" t="str">
        <f>IF(B417="","",VLOOKUP(AD417,Varsayımlar!$B:$Q,16,0))</f>
        <v/>
      </c>
      <c r="AC417" s="5" t="str">
        <f>IF(B417="","",VLOOKUP(Sayfa2!AD417,Varsayımlar!B:S,18,0))</f>
        <v/>
      </c>
      <c r="AD417" s="5" t="str">
        <f t="shared" si="8"/>
        <v/>
      </c>
    </row>
    <row r="418" spans="2:30" x14ac:dyDescent="0.25">
      <c r="C418" s="3" t="str">
        <f>IF(B418="","",VLOOKUP(AD418,Varsayımlar!$B:$Q,3,0))</f>
        <v/>
      </c>
      <c r="H418" s="2" t="str">
        <f>IF(B418="","",VLOOKUP(AD418,Varsayımlar!$B:$Q,5,0))</f>
        <v/>
      </c>
      <c r="J418" s="2" t="str">
        <f>IF(B418="","",VLOOKUP(AD418,Varsayımlar!$B:$Q,6,0))</f>
        <v/>
      </c>
      <c r="P418" s="2" t="str">
        <f>IF(B418="","",VLOOKUP(AD418,Varsayımlar!$B:$Q,7,0)*K418)</f>
        <v/>
      </c>
      <c r="Q418" s="2" t="str">
        <f>IF(B418="","",VLOOKUP(AD418,Varsayımlar!$B:$Q,8,0))</f>
        <v/>
      </c>
      <c r="R418" s="2" t="str">
        <f>IF(B418="","",VLOOKUP(AD418,Varsayımlar!$B:$Q,9,0))</f>
        <v/>
      </c>
      <c r="S418" s="2" t="str">
        <f>IF(B418="","",VLOOKUP(AD418,Varsayımlar!$B:$Q,10,0))</f>
        <v/>
      </c>
      <c r="T418" s="2" t="str">
        <f>IF(B418="","",VLOOKUP(AD418,Varsayımlar!$B:$Q,11,0))</f>
        <v/>
      </c>
      <c r="U418" s="2" t="str">
        <f>IF(B418="","",VLOOKUP(AD418,Varsayımlar!$B:$Q,12,0))</f>
        <v/>
      </c>
      <c r="V418" s="2" t="str">
        <f>IF(B418="","",VLOOKUP(AD418,Varsayımlar!$B:$Q,13,0))</f>
        <v/>
      </c>
      <c r="W418" s="2" t="str">
        <f>IF(B418="","",VLOOKUP(AD418,Varsayımlar!$B:$Q,14,0))</f>
        <v/>
      </c>
      <c r="AA418" s="2" t="str">
        <f>IF(B418="","",VLOOKUP(AD418,Varsayımlar!$B:$Q,15,0))</f>
        <v/>
      </c>
      <c r="AB418" s="2" t="str">
        <f>IF(B418="","",VLOOKUP(AD418,Varsayımlar!$B:$Q,16,0))</f>
        <v/>
      </c>
      <c r="AC418" s="2" t="str">
        <f>IF(B418="","",VLOOKUP(Sayfa2!AD418,Varsayımlar!B:S,18,0))</f>
        <v/>
      </c>
      <c r="AD418" s="2" t="str">
        <f t="shared" si="8"/>
        <v/>
      </c>
    </row>
    <row r="419" spans="2:30" x14ac:dyDescent="0.25">
      <c r="B419" s="6"/>
      <c r="C419" s="7" t="str">
        <f>IF(B419="","",VLOOKUP(AD419,Varsayımlar!$B:$Q,3,0))</f>
        <v/>
      </c>
      <c r="D419" s="7"/>
      <c r="H419" s="5" t="str">
        <f>IF(B419="","",VLOOKUP(AD419,Varsayımlar!$B:$Q,5,0))</f>
        <v/>
      </c>
      <c r="I419" s="5"/>
      <c r="J419" s="5" t="str">
        <f>IF(B419="","",VLOOKUP(AD419,Varsayımlar!$B:$Q,6,0))</f>
        <v/>
      </c>
      <c r="P419" s="5" t="str">
        <f>IF(B419="","",VLOOKUP(AD419,Varsayımlar!$B:$Q,7,0)*K419)</f>
        <v/>
      </c>
      <c r="Q419" s="5" t="str">
        <f>IF(B419="","",VLOOKUP(AD419,Varsayımlar!$B:$Q,8,0))</f>
        <v/>
      </c>
      <c r="R419" s="5" t="str">
        <f>IF(B419="","",VLOOKUP(AD419,Varsayımlar!$B:$Q,9,0))</f>
        <v/>
      </c>
      <c r="S419" s="5" t="str">
        <f>IF(B419="","",VLOOKUP(AD419,Varsayımlar!$B:$Q,10,0))</f>
        <v/>
      </c>
      <c r="T419" s="5" t="str">
        <f>IF(B419="","",VLOOKUP(AD419,Varsayımlar!$B:$Q,11,0))</f>
        <v/>
      </c>
      <c r="U419" s="5" t="str">
        <f>IF(B419="","",VLOOKUP(AD419,Varsayımlar!$B:$Q,12,0))</f>
        <v/>
      </c>
      <c r="V419" s="5" t="str">
        <f>IF(B419="","",VLOOKUP(AD419,Varsayımlar!$B:$Q,13,0))</f>
        <v/>
      </c>
      <c r="W419" s="5" t="str">
        <f>IF(B419="","",VLOOKUP(AD419,Varsayımlar!$B:$Q,14,0))</f>
        <v/>
      </c>
      <c r="AA419" s="5" t="str">
        <f>IF(B419="","",VLOOKUP(AD419,Varsayımlar!$B:$Q,15,0))</f>
        <v/>
      </c>
      <c r="AB419" s="5" t="str">
        <f>IF(B419="","",VLOOKUP(AD419,Varsayımlar!$B:$Q,16,0))</f>
        <v/>
      </c>
      <c r="AC419" s="5" t="str">
        <f>IF(B419="","",VLOOKUP(Sayfa2!AD419,Varsayımlar!B:S,18,0))</f>
        <v/>
      </c>
      <c r="AD419" s="5" t="str">
        <f t="shared" si="8"/>
        <v/>
      </c>
    </row>
    <row r="420" spans="2:30" x14ac:dyDescent="0.25">
      <c r="C420" s="3" t="str">
        <f>IF(B420="","",VLOOKUP(AD420,Varsayımlar!$B:$Q,3,0))</f>
        <v/>
      </c>
      <c r="H420" s="2" t="str">
        <f>IF(B420="","",VLOOKUP(AD420,Varsayımlar!$B:$Q,5,0))</f>
        <v/>
      </c>
      <c r="J420" s="2" t="str">
        <f>IF(B420="","",VLOOKUP(AD420,Varsayımlar!$B:$Q,6,0))</f>
        <v/>
      </c>
      <c r="P420" s="2" t="str">
        <f>IF(B420="","",VLOOKUP(AD420,Varsayımlar!$B:$Q,7,0)*K420)</f>
        <v/>
      </c>
      <c r="Q420" s="2" t="str">
        <f>IF(B420="","",VLOOKUP(AD420,Varsayımlar!$B:$Q,8,0))</f>
        <v/>
      </c>
      <c r="R420" s="2" t="str">
        <f>IF(B420="","",VLOOKUP(AD420,Varsayımlar!$B:$Q,9,0))</f>
        <v/>
      </c>
      <c r="S420" s="2" t="str">
        <f>IF(B420="","",VLOOKUP(AD420,Varsayımlar!$B:$Q,10,0))</f>
        <v/>
      </c>
      <c r="T420" s="2" t="str">
        <f>IF(B420="","",VLOOKUP(AD420,Varsayımlar!$B:$Q,11,0))</f>
        <v/>
      </c>
      <c r="U420" s="2" t="str">
        <f>IF(B420="","",VLOOKUP(AD420,Varsayımlar!$B:$Q,12,0))</f>
        <v/>
      </c>
      <c r="V420" s="2" t="str">
        <f>IF(B420="","",VLOOKUP(AD420,Varsayımlar!$B:$Q,13,0))</f>
        <v/>
      </c>
      <c r="W420" s="2" t="str">
        <f>IF(B420="","",VLOOKUP(AD420,Varsayımlar!$B:$Q,14,0))</f>
        <v/>
      </c>
      <c r="AA420" s="2" t="str">
        <f>IF(B420="","",VLOOKUP(AD420,Varsayımlar!$B:$Q,15,0))</f>
        <v/>
      </c>
      <c r="AB420" s="2" t="str">
        <f>IF(B420="","",VLOOKUP(AD420,Varsayımlar!$B:$Q,16,0))</f>
        <v/>
      </c>
      <c r="AC420" s="2" t="str">
        <f>IF(B420="","",VLOOKUP(Sayfa2!AD420,Varsayımlar!B:S,18,0))</f>
        <v/>
      </c>
      <c r="AD420" s="2" t="str">
        <f t="shared" si="8"/>
        <v/>
      </c>
    </row>
    <row r="421" spans="2:30" x14ac:dyDescent="0.25">
      <c r="B421" s="6"/>
      <c r="C421" s="7" t="str">
        <f>IF(B421="","",VLOOKUP(AD421,Varsayımlar!$B:$Q,3,0))</f>
        <v/>
      </c>
      <c r="D421" s="7"/>
      <c r="H421" s="5" t="str">
        <f>IF(B421="","",VLOOKUP(AD421,Varsayımlar!$B:$Q,5,0))</f>
        <v/>
      </c>
      <c r="I421" s="5"/>
      <c r="J421" s="5" t="str">
        <f>IF(B421="","",VLOOKUP(AD421,Varsayımlar!$B:$Q,6,0))</f>
        <v/>
      </c>
      <c r="P421" s="5" t="str">
        <f>IF(B421="","",VLOOKUP(AD421,Varsayımlar!$B:$Q,7,0)*K421)</f>
        <v/>
      </c>
      <c r="Q421" s="5" t="str">
        <f>IF(B421="","",VLOOKUP(AD421,Varsayımlar!$B:$Q,8,0))</f>
        <v/>
      </c>
      <c r="R421" s="5" t="str">
        <f>IF(B421="","",VLOOKUP(AD421,Varsayımlar!$B:$Q,9,0))</f>
        <v/>
      </c>
      <c r="S421" s="5" t="str">
        <f>IF(B421="","",VLOOKUP(AD421,Varsayımlar!$B:$Q,10,0))</f>
        <v/>
      </c>
      <c r="T421" s="5" t="str">
        <f>IF(B421="","",VLOOKUP(AD421,Varsayımlar!$B:$Q,11,0))</f>
        <v/>
      </c>
      <c r="U421" s="5" t="str">
        <f>IF(B421="","",VLOOKUP(AD421,Varsayımlar!$B:$Q,12,0))</f>
        <v/>
      </c>
      <c r="V421" s="5" t="str">
        <f>IF(B421="","",VLOOKUP(AD421,Varsayımlar!$B:$Q,13,0))</f>
        <v/>
      </c>
      <c r="W421" s="5" t="str">
        <f>IF(B421="","",VLOOKUP(AD421,Varsayımlar!$B:$Q,14,0))</f>
        <v/>
      </c>
      <c r="AA421" s="5" t="str">
        <f>IF(B421="","",VLOOKUP(AD421,Varsayımlar!$B:$Q,15,0))</f>
        <v/>
      </c>
      <c r="AB421" s="5" t="str">
        <f>IF(B421="","",VLOOKUP(AD421,Varsayımlar!$B:$Q,16,0))</f>
        <v/>
      </c>
      <c r="AC421" s="5" t="str">
        <f>IF(B421="","",VLOOKUP(Sayfa2!AD421,Varsayımlar!B:S,18,0))</f>
        <v/>
      </c>
      <c r="AD421" s="5" t="str">
        <f t="shared" si="8"/>
        <v/>
      </c>
    </row>
    <row r="422" spans="2:30" x14ac:dyDescent="0.25">
      <c r="C422" s="3" t="str">
        <f>IF(B422="","",VLOOKUP(AD422,Varsayımlar!$B:$Q,3,0))</f>
        <v/>
      </c>
      <c r="H422" s="2" t="str">
        <f>IF(B422="","",VLOOKUP(AD422,Varsayımlar!$B:$Q,5,0))</f>
        <v/>
      </c>
      <c r="J422" s="2" t="str">
        <f>IF(B422="","",VLOOKUP(AD422,Varsayımlar!$B:$Q,6,0))</f>
        <v/>
      </c>
      <c r="P422" s="2" t="str">
        <f>IF(B422="","",VLOOKUP(AD422,Varsayımlar!$B:$Q,7,0)*K422)</f>
        <v/>
      </c>
      <c r="Q422" s="2" t="str">
        <f>IF(B422="","",VLOOKUP(AD422,Varsayımlar!$B:$Q,8,0))</f>
        <v/>
      </c>
      <c r="R422" s="2" t="str">
        <f>IF(B422="","",VLOOKUP(AD422,Varsayımlar!$B:$Q,9,0))</f>
        <v/>
      </c>
      <c r="S422" s="2" t="str">
        <f>IF(B422="","",VLOOKUP(AD422,Varsayımlar!$B:$Q,10,0))</f>
        <v/>
      </c>
      <c r="T422" s="2" t="str">
        <f>IF(B422="","",VLOOKUP(AD422,Varsayımlar!$B:$Q,11,0))</f>
        <v/>
      </c>
      <c r="U422" s="2" t="str">
        <f>IF(B422="","",VLOOKUP(AD422,Varsayımlar!$B:$Q,12,0))</f>
        <v/>
      </c>
      <c r="V422" s="2" t="str">
        <f>IF(B422="","",VLOOKUP(AD422,Varsayımlar!$B:$Q,13,0))</f>
        <v/>
      </c>
      <c r="W422" s="2" t="str">
        <f>IF(B422="","",VLOOKUP(AD422,Varsayımlar!$B:$Q,14,0))</f>
        <v/>
      </c>
      <c r="AA422" s="2" t="str">
        <f>IF(B422="","",VLOOKUP(AD422,Varsayımlar!$B:$Q,15,0))</f>
        <v/>
      </c>
      <c r="AB422" s="2" t="str">
        <f>IF(B422="","",VLOOKUP(AD422,Varsayımlar!$B:$Q,16,0))</f>
        <v/>
      </c>
      <c r="AC422" s="2" t="str">
        <f>IF(B422="","",VLOOKUP(Sayfa2!AD422,Varsayımlar!B:S,18,0))</f>
        <v/>
      </c>
      <c r="AD422" s="2" t="str">
        <f t="shared" si="8"/>
        <v/>
      </c>
    </row>
    <row r="423" spans="2:30" x14ac:dyDescent="0.25">
      <c r="B423" s="6"/>
      <c r="C423" s="7" t="str">
        <f>IF(B423="","",VLOOKUP(AD423,Varsayımlar!$B:$Q,3,0))</f>
        <v/>
      </c>
      <c r="D423" s="7"/>
      <c r="H423" s="5" t="str">
        <f>IF(B423="","",VLOOKUP(AD423,Varsayımlar!$B:$Q,5,0))</f>
        <v/>
      </c>
      <c r="I423" s="5"/>
      <c r="J423" s="5" t="str">
        <f>IF(B423="","",VLOOKUP(AD423,Varsayımlar!$B:$Q,6,0))</f>
        <v/>
      </c>
      <c r="P423" s="5" t="str">
        <f>IF(B423="","",VLOOKUP(AD423,Varsayımlar!$B:$Q,7,0)*K423)</f>
        <v/>
      </c>
      <c r="Q423" s="5" t="str">
        <f>IF(B423="","",VLOOKUP(AD423,Varsayımlar!$B:$Q,8,0))</f>
        <v/>
      </c>
      <c r="R423" s="5" t="str">
        <f>IF(B423="","",VLOOKUP(AD423,Varsayımlar!$B:$Q,9,0))</f>
        <v/>
      </c>
      <c r="S423" s="5" t="str">
        <f>IF(B423="","",VLOOKUP(AD423,Varsayımlar!$B:$Q,10,0))</f>
        <v/>
      </c>
      <c r="T423" s="5" t="str">
        <f>IF(B423="","",VLOOKUP(AD423,Varsayımlar!$B:$Q,11,0))</f>
        <v/>
      </c>
      <c r="U423" s="5" t="str">
        <f>IF(B423="","",VLOOKUP(AD423,Varsayımlar!$B:$Q,12,0))</f>
        <v/>
      </c>
      <c r="V423" s="5" t="str">
        <f>IF(B423="","",VLOOKUP(AD423,Varsayımlar!$B:$Q,13,0))</f>
        <v/>
      </c>
      <c r="W423" s="5" t="str">
        <f>IF(B423="","",VLOOKUP(AD423,Varsayımlar!$B:$Q,14,0))</f>
        <v/>
      </c>
      <c r="AA423" s="5" t="str">
        <f>IF(B423="","",VLOOKUP(AD423,Varsayımlar!$B:$Q,15,0))</f>
        <v/>
      </c>
      <c r="AB423" s="5" t="str">
        <f>IF(B423="","",VLOOKUP(AD423,Varsayımlar!$B:$Q,16,0))</f>
        <v/>
      </c>
      <c r="AC423" s="5" t="str">
        <f>IF(B423="","",VLOOKUP(Sayfa2!AD423,Varsayımlar!B:S,18,0))</f>
        <v/>
      </c>
      <c r="AD423" s="5" t="str">
        <f t="shared" si="8"/>
        <v/>
      </c>
    </row>
    <row r="424" spans="2:30" x14ac:dyDescent="0.25">
      <c r="C424" s="3" t="str">
        <f>IF(B424="","",VLOOKUP(AD424,Varsayımlar!$B:$Q,3,0))</f>
        <v/>
      </c>
      <c r="H424" s="2" t="str">
        <f>IF(B424="","",VLOOKUP(AD424,Varsayımlar!$B:$Q,5,0))</f>
        <v/>
      </c>
      <c r="J424" s="2" t="str">
        <f>IF(B424="","",VLOOKUP(AD424,Varsayımlar!$B:$Q,6,0))</f>
        <v/>
      </c>
      <c r="P424" s="2" t="str">
        <f>IF(B424="","",VLOOKUP(AD424,Varsayımlar!$B:$Q,7,0)*K424)</f>
        <v/>
      </c>
      <c r="Q424" s="2" t="str">
        <f>IF(B424="","",VLOOKUP(AD424,Varsayımlar!$B:$Q,8,0))</f>
        <v/>
      </c>
      <c r="R424" s="2" t="str">
        <f>IF(B424="","",VLOOKUP(AD424,Varsayımlar!$B:$Q,9,0))</f>
        <v/>
      </c>
      <c r="S424" s="2" t="str">
        <f>IF(B424="","",VLOOKUP(AD424,Varsayımlar!$B:$Q,10,0))</f>
        <v/>
      </c>
      <c r="T424" s="2" t="str">
        <f>IF(B424="","",VLOOKUP(AD424,Varsayımlar!$B:$Q,11,0))</f>
        <v/>
      </c>
      <c r="U424" s="2" t="str">
        <f>IF(B424="","",VLOOKUP(AD424,Varsayımlar!$B:$Q,12,0))</f>
        <v/>
      </c>
      <c r="V424" s="2" t="str">
        <f>IF(B424="","",VLOOKUP(AD424,Varsayımlar!$B:$Q,13,0))</f>
        <v/>
      </c>
      <c r="W424" s="2" t="str">
        <f>IF(B424="","",VLOOKUP(AD424,Varsayımlar!$B:$Q,14,0))</f>
        <v/>
      </c>
      <c r="AA424" s="2" t="str">
        <f>IF(B424="","",VLOOKUP(AD424,Varsayımlar!$B:$Q,15,0))</f>
        <v/>
      </c>
      <c r="AB424" s="2" t="str">
        <f>IF(B424="","",VLOOKUP(AD424,Varsayımlar!$B:$Q,16,0))</f>
        <v/>
      </c>
      <c r="AC424" s="2" t="str">
        <f>IF(B424="","",VLOOKUP(Sayfa2!AD424,Varsayımlar!B:S,18,0))</f>
        <v/>
      </c>
      <c r="AD424" s="2" t="str">
        <f t="shared" si="8"/>
        <v/>
      </c>
    </row>
    <row r="425" spans="2:30" x14ac:dyDescent="0.25">
      <c r="B425" s="6"/>
      <c r="C425" s="7" t="str">
        <f>IF(B425="","",VLOOKUP(AD425,Varsayımlar!$B:$Q,3,0))</f>
        <v/>
      </c>
      <c r="D425" s="7"/>
      <c r="H425" s="5" t="str">
        <f>IF(B425="","",VLOOKUP(AD425,Varsayımlar!$B:$Q,5,0))</f>
        <v/>
      </c>
      <c r="I425" s="5"/>
      <c r="J425" s="5" t="str">
        <f>IF(B425="","",VLOOKUP(AD425,Varsayımlar!$B:$Q,6,0))</f>
        <v/>
      </c>
      <c r="P425" s="5" t="str">
        <f>IF(B425="","",VLOOKUP(AD425,Varsayımlar!$B:$Q,7,0)*K425)</f>
        <v/>
      </c>
      <c r="Q425" s="5" t="str">
        <f>IF(B425="","",VLOOKUP(AD425,Varsayımlar!$B:$Q,8,0))</f>
        <v/>
      </c>
      <c r="R425" s="5" t="str">
        <f>IF(B425="","",VLOOKUP(AD425,Varsayımlar!$B:$Q,9,0))</f>
        <v/>
      </c>
      <c r="S425" s="5" t="str">
        <f>IF(B425="","",VLOOKUP(AD425,Varsayımlar!$B:$Q,10,0))</f>
        <v/>
      </c>
      <c r="T425" s="5" t="str">
        <f>IF(B425="","",VLOOKUP(AD425,Varsayımlar!$B:$Q,11,0))</f>
        <v/>
      </c>
      <c r="U425" s="5" t="str">
        <f>IF(B425="","",VLOOKUP(AD425,Varsayımlar!$B:$Q,12,0))</f>
        <v/>
      </c>
      <c r="V425" s="5" t="str">
        <f>IF(B425="","",VLOOKUP(AD425,Varsayımlar!$B:$Q,13,0))</f>
        <v/>
      </c>
      <c r="W425" s="5" t="str">
        <f>IF(B425="","",VLOOKUP(AD425,Varsayımlar!$B:$Q,14,0))</f>
        <v/>
      </c>
      <c r="AA425" s="5" t="str">
        <f>IF(B425="","",VLOOKUP(AD425,Varsayımlar!$B:$Q,15,0))</f>
        <v/>
      </c>
      <c r="AB425" s="5" t="str">
        <f>IF(B425="","",VLOOKUP(AD425,Varsayımlar!$B:$Q,16,0))</f>
        <v/>
      </c>
      <c r="AC425" s="5" t="str">
        <f>IF(B425="","",VLOOKUP(Sayfa2!AD425,Varsayımlar!B:S,18,0))</f>
        <v/>
      </c>
      <c r="AD425" s="5" t="str">
        <f t="shared" si="8"/>
        <v/>
      </c>
    </row>
    <row r="426" spans="2:30" x14ac:dyDescent="0.25">
      <c r="C426" s="3" t="str">
        <f>IF(B426="","",VLOOKUP(AD426,Varsayımlar!$B:$Q,3,0))</f>
        <v/>
      </c>
      <c r="H426" s="2" t="str">
        <f>IF(B426="","",VLOOKUP(AD426,Varsayımlar!$B:$Q,5,0))</f>
        <v/>
      </c>
      <c r="J426" s="2" t="str">
        <f>IF(B426="","",VLOOKUP(AD426,Varsayımlar!$B:$Q,6,0))</f>
        <v/>
      </c>
      <c r="P426" s="2" t="str">
        <f>IF(B426="","",VLOOKUP(AD426,Varsayımlar!$B:$Q,7,0)*K426)</f>
        <v/>
      </c>
      <c r="Q426" s="2" t="str">
        <f>IF(B426="","",VLOOKUP(AD426,Varsayımlar!$B:$Q,8,0))</f>
        <v/>
      </c>
      <c r="R426" s="2" t="str">
        <f>IF(B426="","",VLOOKUP(AD426,Varsayımlar!$B:$Q,9,0))</f>
        <v/>
      </c>
      <c r="S426" s="2" t="str">
        <f>IF(B426="","",VLOOKUP(AD426,Varsayımlar!$B:$Q,10,0))</f>
        <v/>
      </c>
      <c r="T426" s="2" t="str">
        <f>IF(B426="","",VLOOKUP(AD426,Varsayımlar!$B:$Q,11,0))</f>
        <v/>
      </c>
      <c r="U426" s="2" t="str">
        <f>IF(B426="","",VLOOKUP(AD426,Varsayımlar!$B:$Q,12,0))</f>
        <v/>
      </c>
      <c r="V426" s="2" t="str">
        <f>IF(B426="","",VLOOKUP(AD426,Varsayımlar!$B:$Q,13,0))</f>
        <v/>
      </c>
      <c r="W426" s="2" t="str">
        <f>IF(B426="","",VLOOKUP(AD426,Varsayımlar!$B:$Q,14,0))</f>
        <v/>
      </c>
      <c r="AA426" s="2" t="str">
        <f>IF(B426="","",VLOOKUP(AD426,Varsayımlar!$B:$Q,15,0))</f>
        <v/>
      </c>
      <c r="AB426" s="2" t="str">
        <f>IF(B426="","",VLOOKUP(AD426,Varsayımlar!$B:$Q,16,0))</f>
        <v/>
      </c>
      <c r="AC426" s="2" t="str">
        <f>IF(B426="","",VLOOKUP(Sayfa2!AD426,Varsayımlar!B:S,18,0))</f>
        <v/>
      </c>
      <c r="AD426" s="2" t="str">
        <f t="shared" si="8"/>
        <v/>
      </c>
    </row>
    <row r="427" spans="2:30" x14ac:dyDescent="0.25">
      <c r="B427" s="6"/>
      <c r="C427" s="7" t="str">
        <f>IF(B427="","",VLOOKUP(AD427,Varsayımlar!$B:$Q,3,0))</f>
        <v/>
      </c>
      <c r="D427" s="7"/>
      <c r="H427" s="5" t="str">
        <f>IF(B427="","",VLOOKUP(AD427,Varsayımlar!$B:$Q,5,0))</f>
        <v/>
      </c>
      <c r="I427" s="5"/>
      <c r="J427" s="5" t="str">
        <f>IF(B427="","",VLOOKUP(AD427,Varsayımlar!$B:$Q,6,0))</f>
        <v/>
      </c>
      <c r="P427" s="5" t="str">
        <f>IF(B427="","",VLOOKUP(AD427,Varsayımlar!$B:$Q,7,0)*K427)</f>
        <v/>
      </c>
      <c r="Q427" s="5" t="str">
        <f>IF(B427="","",VLOOKUP(AD427,Varsayımlar!$B:$Q,8,0))</f>
        <v/>
      </c>
      <c r="R427" s="5" t="str">
        <f>IF(B427="","",VLOOKUP(AD427,Varsayımlar!$B:$Q,9,0))</f>
        <v/>
      </c>
      <c r="S427" s="5" t="str">
        <f>IF(B427="","",VLOOKUP(AD427,Varsayımlar!$B:$Q,10,0))</f>
        <v/>
      </c>
      <c r="T427" s="5" t="str">
        <f>IF(B427="","",VLOOKUP(AD427,Varsayımlar!$B:$Q,11,0))</f>
        <v/>
      </c>
      <c r="U427" s="5" t="str">
        <f>IF(B427="","",VLOOKUP(AD427,Varsayımlar!$B:$Q,12,0))</f>
        <v/>
      </c>
      <c r="V427" s="5" t="str">
        <f>IF(B427="","",VLOOKUP(AD427,Varsayımlar!$B:$Q,13,0))</f>
        <v/>
      </c>
      <c r="W427" s="5" t="str">
        <f>IF(B427="","",VLOOKUP(AD427,Varsayımlar!$B:$Q,14,0))</f>
        <v/>
      </c>
      <c r="AA427" s="5" t="str">
        <f>IF(B427="","",VLOOKUP(AD427,Varsayımlar!$B:$Q,15,0))</f>
        <v/>
      </c>
      <c r="AB427" s="5" t="str">
        <f>IF(B427="","",VLOOKUP(AD427,Varsayımlar!$B:$Q,16,0))</f>
        <v/>
      </c>
      <c r="AC427" s="5" t="str">
        <f>IF(B427="","",VLOOKUP(Sayfa2!AD427,Varsayımlar!B:S,18,0))</f>
        <v/>
      </c>
      <c r="AD427" s="5" t="str">
        <f t="shared" si="8"/>
        <v/>
      </c>
    </row>
    <row r="428" spans="2:30" x14ac:dyDescent="0.25">
      <c r="C428" s="3" t="str">
        <f>IF(B428="","",VLOOKUP(AD428,Varsayımlar!$B:$Q,3,0))</f>
        <v/>
      </c>
      <c r="H428" s="2" t="str">
        <f>IF(B428="","",VLOOKUP(AD428,Varsayımlar!$B:$Q,5,0))</f>
        <v/>
      </c>
      <c r="J428" s="2" t="str">
        <f>IF(B428="","",VLOOKUP(AD428,Varsayımlar!$B:$Q,6,0))</f>
        <v/>
      </c>
      <c r="P428" s="2" t="str">
        <f>IF(B428="","",VLOOKUP(AD428,Varsayımlar!$B:$Q,7,0)*K428)</f>
        <v/>
      </c>
      <c r="Q428" s="2" t="str">
        <f>IF(B428="","",VLOOKUP(AD428,Varsayımlar!$B:$Q,8,0))</f>
        <v/>
      </c>
      <c r="R428" s="2" t="str">
        <f>IF(B428="","",VLOOKUP(AD428,Varsayımlar!$B:$Q,9,0))</f>
        <v/>
      </c>
      <c r="S428" s="2" t="str">
        <f>IF(B428="","",VLOOKUP(AD428,Varsayımlar!$B:$Q,10,0))</f>
        <v/>
      </c>
      <c r="T428" s="2" t="str">
        <f>IF(B428="","",VLOOKUP(AD428,Varsayımlar!$B:$Q,11,0))</f>
        <v/>
      </c>
      <c r="U428" s="2" t="str">
        <f>IF(B428="","",VLOOKUP(AD428,Varsayımlar!$B:$Q,12,0))</f>
        <v/>
      </c>
      <c r="V428" s="2" t="str">
        <f>IF(B428="","",VLOOKUP(AD428,Varsayımlar!$B:$Q,13,0))</f>
        <v/>
      </c>
      <c r="W428" s="2" t="str">
        <f>IF(B428="","",VLOOKUP(AD428,Varsayımlar!$B:$Q,14,0))</f>
        <v/>
      </c>
      <c r="AA428" s="2" t="str">
        <f>IF(B428="","",VLOOKUP(AD428,Varsayımlar!$B:$Q,15,0))</f>
        <v/>
      </c>
      <c r="AB428" s="2" t="str">
        <f>IF(B428="","",VLOOKUP(AD428,Varsayımlar!$B:$Q,16,0))</f>
        <v/>
      </c>
      <c r="AC428" s="2" t="str">
        <f>IF(B428="","",VLOOKUP(Sayfa2!AD428,Varsayımlar!B:S,18,0))</f>
        <v/>
      </c>
      <c r="AD428" s="2" t="str">
        <f t="shared" si="8"/>
        <v/>
      </c>
    </row>
    <row r="429" spans="2:30" x14ac:dyDescent="0.25">
      <c r="B429" s="6"/>
      <c r="C429" s="7" t="str">
        <f>IF(B429="","",VLOOKUP(AD429,Varsayımlar!$B:$Q,3,0))</f>
        <v/>
      </c>
      <c r="D429" s="7"/>
      <c r="H429" s="5" t="str">
        <f>IF(B429="","",VLOOKUP(AD429,Varsayımlar!$B:$Q,5,0))</f>
        <v/>
      </c>
      <c r="I429" s="5"/>
      <c r="J429" s="5" t="str">
        <f>IF(B429="","",VLOOKUP(AD429,Varsayımlar!$B:$Q,6,0))</f>
        <v/>
      </c>
      <c r="P429" s="5" t="str">
        <f>IF(B429="","",VLOOKUP(AD429,Varsayımlar!$B:$Q,7,0)*K429)</f>
        <v/>
      </c>
      <c r="Q429" s="5" t="str">
        <f>IF(B429="","",VLOOKUP(AD429,Varsayımlar!$B:$Q,8,0))</f>
        <v/>
      </c>
      <c r="R429" s="5" t="str">
        <f>IF(B429="","",VLOOKUP(AD429,Varsayımlar!$B:$Q,9,0))</f>
        <v/>
      </c>
      <c r="S429" s="5" t="str">
        <f>IF(B429="","",VLOOKUP(AD429,Varsayımlar!$B:$Q,10,0))</f>
        <v/>
      </c>
      <c r="T429" s="5" t="str">
        <f>IF(B429="","",VLOOKUP(AD429,Varsayımlar!$B:$Q,11,0))</f>
        <v/>
      </c>
      <c r="U429" s="5" t="str">
        <f>IF(B429="","",VLOOKUP(AD429,Varsayımlar!$B:$Q,12,0))</f>
        <v/>
      </c>
      <c r="V429" s="5" t="str">
        <f>IF(B429="","",VLOOKUP(AD429,Varsayımlar!$B:$Q,13,0))</f>
        <v/>
      </c>
      <c r="W429" s="5" t="str">
        <f>IF(B429="","",VLOOKUP(AD429,Varsayımlar!$B:$Q,14,0))</f>
        <v/>
      </c>
      <c r="AA429" s="5" t="str">
        <f>IF(B429="","",VLOOKUP(AD429,Varsayımlar!$B:$Q,15,0))</f>
        <v/>
      </c>
      <c r="AB429" s="5" t="str">
        <f>IF(B429="","",VLOOKUP(AD429,Varsayımlar!$B:$Q,16,0))</f>
        <v/>
      </c>
      <c r="AC429" s="5" t="str">
        <f>IF(B429="","",VLOOKUP(Sayfa2!AD429,Varsayımlar!B:S,18,0))</f>
        <v/>
      </c>
      <c r="AD429" s="5" t="str">
        <f t="shared" si="8"/>
        <v/>
      </c>
    </row>
    <row r="430" spans="2:30" x14ac:dyDescent="0.25">
      <c r="C430" s="3" t="str">
        <f>IF(B430="","",VLOOKUP(AD430,Varsayımlar!$B:$Q,3,0))</f>
        <v/>
      </c>
      <c r="H430" s="2" t="str">
        <f>IF(B430="","",VLOOKUP(AD430,Varsayımlar!$B:$Q,5,0))</f>
        <v/>
      </c>
      <c r="J430" s="2" t="str">
        <f>IF(B430="","",VLOOKUP(AD430,Varsayımlar!$B:$Q,6,0))</f>
        <v/>
      </c>
      <c r="P430" s="2" t="str">
        <f>IF(B430="","",VLOOKUP(AD430,Varsayımlar!$B:$Q,7,0)*K430)</f>
        <v/>
      </c>
      <c r="Q430" s="2" t="str">
        <f>IF(B430="","",VLOOKUP(AD430,Varsayımlar!$B:$Q,8,0))</f>
        <v/>
      </c>
      <c r="R430" s="2" t="str">
        <f>IF(B430="","",VLOOKUP(AD430,Varsayımlar!$B:$Q,9,0))</f>
        <v/>
      </c>
      <c r="S430" s="2" t="str">
        <f>IF(B430="","",VLOOKUP(AD430,Varsayımlar!$B:$Q,10,0))</f>
        <v/>
      </c>
      <c r="T430" s="2" t="str">
        <f>IF(B430="","",VLOOKUP(AD430,Varsayımlar!$B:$Q,11,0))</f>
        <v/>
      </c>
      <c r="U430" s="2" t="str">
        <f>IF(B430="","",VLOOKUP(AD430,Varsayımlar!$B:$Q,12,0))</f>
        <v/>
      </c>
      <c r="V430" s="2" t="str">
        <f>IF(B430="","",VLOOKUP(AD430,Varsayımlar!$B:$Q,13,0))</f>
        <v/>
      </c>
      <c r="W430" s="2" t="str">
        <f>IF(B430="","",VLOOKUP(AD430,Varsayımlar!$B:$Q,14,0))</f>
        <v/>
      </c>
      <c r="AA430" s="2" t="str">
        <f>IF(B430="","",VLOOKUP(AD430,Varsayımlar!$B:$Q,15,0))</f>
        <v/>
      </c>
      <c r="AB430" s="2" t="str">
        <f>IF(B430="","",VLOOKUP(AD430,Varsayımlar!$B:$Q,16,0))</f>
        <v/>
      </c>
      <c r="AC430" s="2" t="str">
        <f>IF(B430="","",VLOOKUP(Sayfa2!AD430,Varsayımlar!B:S,18,0))</f>
        <v/>
      </c>
      <c r="AD430" s="2" t="str">
        <f t="shared" si="8"/>
        <v/>
      </c>
    </row>
    <row r="431" spans="2:30" x14ac:dyDescent="0.25">
      <c r="B431" s="6"/>
      <c r="C431" s="7" t="str">
        <f>IF(B431="","",VLOOKUP(AD431,Varsayımlar!$B:$Q,3,0))</f>
        <v/>
      </c>
      <c r="D431" s="7"/>
      <c r="H431" s="5" t="str">
        <f>IF(B431="","",VLOOKUP(AD431,Varsayımlar!$B:$Q,5,0))</f>
        <v/>
      </c>
      <c r="I431" s="5"/>
      <c r="J431" s="5" t="str">
        <f>IF(B431="","",VLOOKUP(AD431,Varsayımlar!$B:$Q,6,0))</f>
        <v/>
      </c>
      <c r="P431" s="5" t="str">
        <f>IF(B431="","",VLOOKUP(AD431,Varsayımlar!$B:$Q,7,0)*K431)</f>
        <v/>
      </c>
      <c r="Q431" s="5" t="str">
        <f>IF(B431="","",VLOOKUP(AD431,Varsayımlar!$B:$Q,8,0))</f>
        <v/>
      </c>
      <c r="R431" s="5" t="str">
        <f>IF(B431="","",VLOOKUP(AD431,Varsayımlar!$B:$Q,9,0))</f>
        <v/>
      </c>
      <c r="S431" s="5" t="str">
        <f>IF(B431="","",VLOOKUP(AD431,Varsayımlar!$B:$Q,10,0))</f>
        <v/>
      </c>
      <c r="T431" s="5" t="str">
        <f>IF(B431="","",VLOOKUP(AD431,Varsayımlar!$B:$Q,11,0))</f>
        <v/>
      </c>
      <c r="U431" s="5" t="str">
        <f>IF(B431="","",VLOOKUP(AD431,Varsayımlar!$B:$Q,12,0))</f>
        <v/>
      </c>
      <c r="V431" s="5" t="str">
        <f>IF(B431="","",VLOOKUP(AD431,Varsayımlar!$B:$Q,13,0))</f>
        <v/>
      </c>
      <c r="W431" s="5" t="str">
        <f>IF(B431="","",VLOOKUP(AD431,Varsayımlar!$B:$Q,14,0))</f>
        <v/>
      </c>
      <c r="AA431" s="5" t="str">
        <f>IF(B431="","",VLOOKUP(AD431,Varsayımlar!$B:$Q,15,0))</f>
        <v/>
      </c>
      <c r="AB431" s="5" t="str">
        <f>IF(B431="","",VLOOKUP(AD431,Varsayımlar!$B:$Q,16,0))</f>
        <v/>
      </c>
      <c r="AC431" s="5" t="str">
        <f>IF(B431="","",VLOOKUP(Sayfa2!AD431,Varsayımlar!B:S,18,0))</f>
        <v/>
      </c>
      <c r="AD431" s="5" t="str">
        <f t="shared" si="8"/>
        <v/>
      </c>
    </row>
    <row r="432" spans="2:30" x14ac:dyDescent="0.25">
      <c r="C432" s="3" t="str">
        <f>IF(B432="","",VLOOKUP(AD432,Varsayımlar!$B:$Q,3,0))</f>
        <v/>
      </c>
      <c r="H432" s="2" t="str">
        <f>IF(B432="","",VLOOKUP(AD432,Varsayımlar!$B:$Q,5,0))</f>
        <v/>
      </c>
      <c r="J432" s="2" t="str">
        <f>IF(B432="","",VLOOKUP(AD432,Varsayımlar!$B:$Q,6,0))</f>
        <v/>
      </c>
      <c r="P432" s="2" t="str">
        <f>IF(B432="","",VLOOKUP(AD432,Varsayımlar!$B:$Q,7,0)*K432)</f>
        <v/>
      </c>
      <c r="Q432" s="2" t="str">
        <f>IF(B432="","",VLOOKUP(AD432,Varsayımlar!$B:$Q,8,0))</f>
        <v/>
      </c>
      <c r="R432" s="2" t="str">
        <f>IF(B432="","",VLOOKUP(AD432,Varsayımlar!$B:$Q,9,0))</f>
        <v/>
      </c>
      <c r="S432" s="2" t="str">
        <f>IF(B432="","",VLOOKUP(AD432,Varsayımlar!$B:$Q,10,0))</f>
        <v/>
      </c>
      <c r="T432" s="2" t="str">
        <f>IF(B432="","",VLOOKUP(AD432,Varsayımlar!$B:$Q,11,0))</f>
        <v/>
      </c>
      <c r="U432" s="2" t="str">
        <f>IF(B432="","",VLOOKUP(AD432,Varsayımlar!$B:$Q,12,0))</f>
        <v/>
      </c>
      <c r="V432" s="2" t="str">
        <f>IF(B432="","",VLOOKUP(AD432,Varsayımlar!$B:$Q,13,0))</f>
        <v/>
      </c>
      <c r="W432" s="2" t="str">
        <f>IF(B432="","",VLOOKUP(AD432,Varsayımlar!$B:$Q,14,0))</f>
        <v/>
      </c>
      <c r="AA432" s="2" t="str">
        <f>IF(B432="","",VLOOKUP(AD432,Varsayımlar!$B:$Q,15,0))</f>
        <v/>
      </c>
      <c r="AB432" s="2" t="str">
        <f>IF(B432="","",VLOOKUP(AD432,Varsayımlar!$B:$Q,16,0))</f>
        <v/>
      </c>
      <c r="AC432" s="2" t="str">
        <f>IF(B432="","",VLOOKUP(Sayfa2!AD432,Varsayımlar!B:S,18,0))</f>
        <v/>
      </c>
      <c r="AD432" s="2" t="str">
        <f t="shared" si="8"/>
        <v/>
      </c>
    </row>
    <row r="433" spans="2:30" x14ac:dyDescent="0.25">
      <c r="B433" s="6"/>
      <c r="C433" s="7" t="str">
        <f>IF(B433="","",VLOOKUP(AD433,Varsayımlar!$B:$Q,3,0))</f>
        <v/>
      </c>
      <c r="D433" s="7"/>
      <c r="H433" s="5" t="str">
        <f>IF(B433="","",VLOOKUP(AD433,Varsayımlar!$B:$Q,5,0))</f>
        <v/>
      </c>
      <c r="I433" s="5"/>
      <c r="J433" s="5" t="str">
        <f>IF(B433="","",VLOOKUP(AD433,Varsayımlar!$B:$Q,6,0))</f>
        <v/>
      </c>
      <c r="P433" s="5" t="str">
        <f>IF(B433="","",VLOOKUP(AD433,Varsayımlar!$B:$Q,7,0)*K433)</f>
        <v/>
      </c>
      <c r="Q433" s="5" t="str">
        <f>IF(B433="","",VLOOKUP(AD433,Varsayımlar!$B:$Q,8,0))</f>
        <v/>
      </c>
      <c r="R433" s="5" t="str">
        <f>IF(B433="","",VLOOKUP(AD433,Varsayımlar!$B:$Q,9,0))</f>
        <v/>
      </c>
      <c r="S433" s="5" t="str">
        <f>IF(B433="","",VLOOKUP(AD433,Varsayımlar!$B:$Q,10,0))</f>
        <v/>
      </c>
      <c r="T433" s="5" t="str">
        <f>IF(B433="","",VLOOKUP(AD433,Varsayımlar!$B:$Q,11,0))</f>
        <v/>
      </c>
      <c r="U433" s="5" t="str">
        <f>IF(B433="","",VLOOKUP(AD433,Varsayımlar!$B:$Q,12,0))</f>
        <v/>
      </c>
      <c r="V433" s="5" t="str">
        <f>IF(B433="","",VLOOKUP(AD433,Varsayımlar!$B:$Q,13,0))</f>
        <v/>
      </c>
      <c r="W433" s="5" t="str">
        <f>IF(B433="","",VLOOKUP(AD433,Varsayımlar!$B:$Q,14,0))</f>
        <v/>
      </c>
      <c r="AA433" s="5" t="str">
        <f>IF(B433="","",VLOOKUP(AD433,Varsayımlar!$B:$Q,15,0))</f>
        <v/>
      </c>
      <c r="AB433" s="5" t="str">
        <f>IF(B433="","",VLOOKUP(AD433,Varsayımlar!$B:$Q,16,0))</f>
        <v/>
      </c>
      <c r="AC433" s="5" t="str">
        <f>IF(B433="","",VLOOKUP(Sayfa2!AD433,Varsayımlar!B:S,18,0))</f>
        <v/>
      </c>
      <c r="AD433" s="5" t="str">
        <f t="shared" si="8"/>
        <v/>
      </c>
    </row>
    <row r="434" spans="2:30" x14ac:dyDescent="0.25">
      <c r="C434" s="3" t="str">
        <f>IF(B434="","",VLOOKUP(AD434,Varsayımlar!$B:$Q,3,0))</f>
        <v/>
      </c>
      <c r="H434" s="2" t="str">
        <f>IF(B434="","",VLOOKUP(AD434,Varsayımlar!$B:$Q,5,0))</f>
        <v/>
      </c>
      <c r="J434" s="2" t="str">
        <f>IF(B434="","",VLOOKUP(AD434,Varsayımlar!$B:$Q,6,0))</f>
        <v/>
      </c>
      <c r="P434" s="2" t="str">
        <f>IF(B434="","",VLOOKUP(AD434,Varsayımlar!$B:$Q,7,0)*K434)</f>
        <v/>
      </c>
      <c r="Q434" s="2" t="str">
        <f>IF(B434="","",VLOOKUP(AD434,Varsayımlar!$B:$Q,8,0))</f>
        <v/>
      </c>
      <c r="R434" s="2" t="str">
        <f>IF(B434="","",VLOOKUP(AD434,Varsayımlar!$B:$Q,9,0))</f>
        <v/>
      </c>
      <c r="S434" s="2" t="str">
        <f>IF(B434="","",VLOOKUP(AD434,Varsayımlar!$B:$Q,10,0))</f>
        <v/>
      </c>
      <c r="T434" s="2" t="str">
        <f>IF(B434="","",VLOOKUP(AD434,Varsayımlar!$B:$Q,11,0))</f>
        <v/>
      </c>
      <c r="U434" s="2" t="str">
        <f>IF(B434="","",VLOOKUP(AD434,Varsayımlar!$B:$Q,12,0))</f>
        <v/>
      </c>
      <c r="V434" s="2" t="str">
        <f>IF(B434="","",VLOOKUP(AD434,Varsayımlar!$B:$Q,13,0))</f>
        <v/>
      </c>
      <c r="W434" s="2" t="str">
        <f>IF(B434="","",VLOOKUP(AD434,Varsayımlar!$B:$Q,14,0))</f>
        <v/>
      </c>
      <c r="AA434" s="2" t="str">
        <f>IF(B434="","",VLOOKUP(AD434,Varsayımlar!$B:$Q,15,0))</f>
        <v/>
      </c>
      <c r="AB434" s="2" t="str">
        <f>IF(B434="","",VLOOKUP(AD434,Varsayımlar!$B:$Q,16,0))</f>
        <v/>
      </c>
      <c r="AC434" s="2" t="str">
        <f>IF(B434="","",VLOOKUP(Sayfa2!AD434,Varsayımlar!B:S,18,0))</f>
        <v/>
      </c>
      <c r="AD434" s="2" t="str">
        <f t="shared" si="8"/>
        <v/>
      </c>
    </row>
    <row r="435" spans="2:30" x14ac:dyDescent="0.25">
      <c r="B435" s="6"/>
      <c r="C435" s="7" t="str">
        <f>IF(B435="","",VLOOKUP(AD435,Varsayımlar!$B:$Q,3,0))</f>
        <v/>
      </c>
      <c r="D435" s="7"/>
      <c r="H435" s="5" t="str">
        <f>IF(B435="","",VLOOKUP(AD435,Varsayımlar!$B:$Q,5,0))</f>
        <v/>
      </c>
      <c r="I435" s="5"/>
      <c r="J435" s="5" t="str">
        <f>IF(B435="","",VLOOKUP(AD435,Varsayımlar!$B:$Q,6,0))</f>
        <v/>
      </c>
      <c r="P435" s="5" t="str">
        <f>IF(B435="","",VLOOKUP(AD435,Varsayımlar!$B:$Q,7,0)*K435)</f>
        <v/>
      </c>
      <c r="Q435" s="5" t="str">
        <f>IF(B435="","",VLOOKUP(AD435,Varsayımlar!$B:$Q,8,0))</f>
        <v/>
      </c>
      <c r="R435" s="5" t="str">
        <f>IF(B435="","",VLOOKUP(AD435,Varsayımlar!$B:$Q,9,0))</f>
        <v/>
      </c>
      <c r="S435" s="5" t="str">
        <f>IF(B435="","",VLOOKUP(AD435,Varsayımlar!$B:$Q,10,0))</f>
        <v/>
      </c>
      <c r="T435" s="5" t="str">
        <f>IF(B435="","",VLOOKUP(AD435,Varsayımlar!$B:$Q,11,0))</f>
        <v/>
      </c>
      <c r="U435" s="5" t="str">
        <f>IF(B435="","",VLOOKUP(AD435,Varsayımlar!$B:$Q,12,0))</f>
        <v/>
      </c>
      <c r="V435" s="5" t="str">
        <f>IF(B435="","",VLOOKUP(AD435,Varsayımlar!$B:$Q,13,0))</f>
        <v/>
      </c>
      <c r="W435" s="5" t="str">
        <f>IF(B435="","",VLOOKUP(AD435,Varsayımlar!$B:$Q,14,0))</f>
        <v/>
      </c>
      <c r="AA435" s="5" t="str">
        <f>IF(B435="","",VLOOKUP(AD435,Varsayımlar!$B:$Q,15,0))</f>
        <v/>
      </c>
      <c r="AB435" s="5" t="str">
        <f>IF(B435="","",VLOOKUP(AD435,Varsayımlar!$B:$Q,16,0))</f>
        <v/>
      </c>
      <c r="AC435" s="5" t="str">
        <f>IF(B435="","",VLOOKUP(Sayfa2!AD435,Varsayımlar!B:S,18,0))</f>
        <v/>
      </c>
      <c r="AD435" s="5" t="str">
        <f t="shared" si="8"/>
        <v/>
      </c>
    </row>
    <row r="436" spans="2:30" x14ac:dyDescent="0.25">
      <c r="C436" s="3" t="str">
        <f>IF(B436="","",VLOOKUP(AD436,Varsayımlar!$B:$Q,3,0))</f>
        <v/>
      </c>
      <c r="H436" s="2" t="str">
        <f>IF(B436="","",VLOOKUP(AD436,Varsayımlar!$B:$Q,5,0))</f>
        <v/>
      </c>
      <c r="J436" s="2" t="str">
        <f>IF(B436="","",VLOOKUP(AD436,Varsayımlar!$B:$Q,6,0))</f>
        <v/>
      </c>
      <c r="P436" s="2" t="str">
        <f>IF(B436="","",VLOOKUP(AD436,Varsayımlar!$B:$Q,7,0)*K436)</f>
        <v/>
      </c>
      <c r="Q436" s="2" t="str">
        <f>IF(B436="","",VLOOKUP(AD436,Varsayımlar!$B:$Q,8,0))</f>
        <v/>
      </c>
      <c r="R436" s="2" t="str">
        <f>IF(B436="","",VLOOKUP(AD436,Varsayımlar!$B:$Q,9,0))</f>
        <v/>
      </c>
      <c r="S436" s="2" t="str">
        <f>IF(B436="","",VLOOKUP(AD436,Varsayımlar!$B:$Q,10,0))</f>
        <v/>
      </c>
      <c r="T436" s="2" t="str">
        <f>IF(B436="","",VLOOKUP(AD436,Varsayımlar!$B:$Q,11,0))</f>
        <v/>
      </c>
      <c r="U436" s="2" t="str">
        <f>IF(B436="","",VLOOKUP(AD436,Varsayımlar!$B:$Q,12,0))</f>
        <v/>
      </c>
      <c r="V436" s="2" t="str">
        <f>IF(B436="","",VLOOKUP(AD436,Varsayımlar!$B:$Q,13,0))</f>
        <v/>
      </c>
      <c r="W436" s="2" t="str">
        <f>IF(B436="","",VLOOKUP(AD436,Varsayımlar!$B:$Q,14,0))</f>
        <v/>
      </c>
      <c r="AA436" s="2" t="str">
        <f>IF(B436="","",VLOOKUP(AD436,Varsayımlar!$B:$Q,15,0))</f>
        <v/>
      </c>
      <c r="AB436" s="2" t="str">
        <f>IF(B436="","",VLOOKUP(AD436,Varsayımlar!$B:$Q,16,0))</f>
        <v/>
      </c>
      <c r="AC436" s="2" t="str">
        <f>IF(B436="","",VLOOKUP(Sayfa2!AD436,Varsayımlar!B:S,18,0))</f>
        <v/>
      </c>
      <c r="AD436" s="2" t="str">
        <f t="shared" si="8"/>
        <v/>
      </c>
    </row>
    <row r="437" spans="2:30" x14ac:dyDescent="0.25">
      <c r="B437" s="6"/>
      <c r="C437" s="7" t="str">
        <f>IF(B437="","",VLOOKUP(AD437,Varsayımlar!$B:$Q,3,0))</f>
        <v/>
      </c>
      <c r="D437" s="7"/>
      <c r="H437" s="5" t="str">
        <f>IF(B437="","",VLOOKUP(AD437,Varsayımlar!$B:$Q,5,0))</f>
        <v/>
      </c>
      <c r="I437" s="5"/>
      <c r="J437" s="5" t="str">
        <f>IF(B437="","",VLOOKUP(AD437,Varsayımlar!$B:$Q,6,0))</f>
        <v/>
      </c>
      <c r="P437" s="5" t="str">
        <f>IF(B437="","",VLOOKUP(AD437,Varsayımlar!$B:$Q,7,0)*K437)</f>
        <v/>
      </c>
      <c r="Q437" s="5" t="str">
        <f>IF(B437="","",VLOOKUP(AD437,Varsayımlar!$B:$Q,8,0))</f>
        <v/>
      </c>
      <c r="R437" s="5" t="str">
        <f>IF(B437="","",VLOOKUP(AD437,Varsayımlar!$B:$Q,9,0))</f>
        <v/>
      </c>
      <c r="S437" s="5" t="str">
        <f>IF(B437="","",VLOOKUP(AD437,Varsayımlar!$B:$Q,10,0))</f>
        <v/>
      </c>
      <c r="T437" s="5" t="str">
        <f>IF(B437="","",VLOOKUP(AD437,Varsayımlar!$B:$Q,11,0))</f>
        <v/>
      </c>
      <c r="U437" s="5" t="str">
        <f>IF(B437="","",VLOOKUP(AD437,Varsayımlar!$B:$Q,12,0))</f>
        <v/>
      </c>
      <c r="V437" s="5" t="str">
        <f>IF(B437="","",VLOOKUP(AD437,Varsayımlar!$B:$Q,13,0))</f>
        <v/>
      </c>
      <c r="W437" s="5" t="str">
        <f>IF(B437="","",VLOOKUP(AD437,Varsayımlar!$B:$Q,14,0))</f>
        <v/>
      </c>
      <c r="AA437" s="5" t="str">
        <f>IF(B437="","",VLOOKUP(AD437,Varsayımlar!$B:$Q,15,0))</f>
        <v/>
      </c>
      <c r="AB437" s="5" t="str">
        <f>IF(B437="","",VLOOKUP(AD437,Varsayımlar!$B:$Q,16,0))</f>
        <v/>
      </c>
      <c r="AC437" s="5" t="str">
        <f>IF(B437="","",VLOOKUP(Sayfa2!AD437,Varsayımlar!B:S,18,0))</f>
        <v/>
      </c>
      <c r="AD437" s="5" t="str">
        <f t="shared" si="8"/>
        <v/>
      </c>
    </row>
    <row r="438" spans="2:30" x14ac:dyDescent="0.25">
      <c r="C438" s="3" t="str">
        <f>IF(B438="","",VLOOKUP(AD438,Varsayımlar!$B:$Q,3,0))</f>
        <v/>
      </c>
      <c r="H438" s="2" t="str">
        <f>IF(B438="","",VLOOKUP(AD438,Varsayımlar!$B:$Q,5,0))</f>
        <v/>
      </c>
      <c r="J438" s="2" t="str">
        <f>IF(B438="","",VLOOKUP(AD438,Varsayımlar!$B:$Q,6,0))</f>
        <v/>
      </c>
      <c r="P438" s="2" t="str">
        <f>IF(B438="","",VLOOKUP(AD438,Varsayımlar!$B:$Q,7,0)*K438)</f>
        <v/>
      </c>
      <c r="Q438" s="2" t="str">
        <f>IF(B438="","",VLOOKUP(AD438,Varsayımlar!$B:$Q,8,0))</f>
        <v/>
      </c>
      <c r="R438" s="2" t="str">
        <f>IF(B438="","",VLOOKUP(AD438,Varsayımlar!$B:$Q,9,0))</f>
        <v/>
      </c>
      <c r="S438" s="2" t="str">
        <f>IF(B438="","",VLOOKUP(AD438,Varsayımlar!$B:$Q,10,0))</f>
        <v/>
      </c>
      <c r="T438" s="2" t="str">
        <f>IF(B438="","",VLOOKUP(AD438,Varsayımlar!$B:$Q,11,0))</f>
        <v/>
      </c>
      <c r="U438" s="2" t="str">
        <f>IF(B438="","",VLOOKUP(AD438,Varsayımlar!$B:$Q,12,0))</f>
        <v/>
      </c>
      <c r="V438" s="2" t="str">
        <f>IF(B438="","",VLOOKUP(AD438,Varsayımlar!$B:$Q,13,0))</f>
        <v/>
      </c>
      <c r="W438" s="2" t="str">
        <f>IF(B438="","",VLOOKUP(AD438,Varsayımlar!$B:$Q,14,0))</f>
        <v/>
      </c>
      <c r="AA438" s="2" t="str">
        <f>IF(B438="","",VLOOKUP(AD438,Varsayımlar!$B:$Q,15,0))</f>
        <v/>
      </c>
      <c r="AB438" s="2" t="str">
        <f>IF(B438="","",VLOOKUP(AD438,Varsayımlar!$B:$Q,16,0))</f>
        <v/>
      </c>
      <c r="AC438" s="2" t="str">
        <f>IF(B438="","",VLOOKUP(Sayfa2!AD438,Varsayımlar!B:S,18,0))</f>
        <v/>
      </c>
      <c r="AD438" s="2" t="str">
        <f t="shared" si="8"/>
        <v/>
      </c>
    </row>
    <row r="439" spans="2:30" x14ac:dyDescent="0.25">
      <c r="B439" s="6"/>
      <c r="C439" s="7" t="str">
        <f>IF(B439="","",VLOOKUP(AD439,Varsayımlar!$B:$Q,3,0))</f>
        <v/>
      </c>
      <c r="D439" s="7"/>
      <c r="H439" s="5" t="str">
        <f>IF(B439="","",VLOOKUP(AD439,Varsayımlar!$B:$Q,5,0))</f>
        <v/>
      </c>
      <c r="I439" s="5"/>
      <c r="J439" s="5" t="str">
        <f>IF(B439="","",VLOOKUP(AD439,Varsayımlar!$B:$Q,6,0))</f>
        <v/>
      </c>
      <c r="P439" s="5" t="str">
        <f>IF(B439="","",VLOOKUP(AD439,Varsayımlar!$B:$Q,7,0)*K439)</f>
        <v/>
      </c>
      <c r="Q439" s="5" t="str">
        <f>IF(B439="","",VLOOKUP(AD439,Varsayımlar!$B:$Q,8,0))</f>
        <v/>
      </c>
      <c r="R439" s="5" t="str">
        <f>IF(B439="","",VLOOKUP(AD439,Varsayımlar!$B:$Q,9,0))</f>
        <v/>
      </c>
      <c r="S439" s="5" t="str">
        <f>IF(B439="","",VLOOKUP(AD439,Varsayımlar!$B:$Q,10,0))</f>
        <v/>
      </c>
      <c r="T439" s="5" t="str">
        <f>IF(B439="","",VLOOKUP(AD439,Varsayımlar!$B:$Q,11,0))</f>
        <v/>
      </c>
      <c r="U439" s="5" t="str">
        <f>IF(B439="","",VLOOKUP(AD439,Varsayımlar!$B:$Q,12,0))</f>
        <v/>
      </c>
      <c r="V439" s="5" t="str">
        <f>IF(B439="","",VLOOKUP(AD439,Varsayımlar!$B:$Q,13,0))</f>
        <v/>
      </c>
      <c r="W439" s="5" t="str">
        <f>IF(B439="","",VLOOKUP(AD439,Varsayımlar!$B:$Q,14,0))</f>
        <v/>
      </c>
      <c r="AA439" s="5" t="str">
        <f>IF(B439="","",VLOOKUP(AD439,Varsayımlar!$B:$Q,15,0))</f>
        <v/>
      </c>
      <c r="AB439" s="5" t="str">
        <f>IF(B439="","",VLOOKUP(AD439,Varsayımlar!$B:$Q,16,0))</f>
        <v/>
      </c>
      <c r="AC439" s="5" t="str">
        <f>IF(B439="","",VLOOKUP(Sayfa2!AD439,Varsayımlar!B:S,18,0))</f>
        <v/>
      </c>
      <c r="AD439" s="5" t="str">
        <f t="shared" si="8"/>
        <v/>
      </c>
    </row>
    <row r="440" spans="2:30" x14ac:dyDescent="0.25">
      <c r="C440" s="3" t="str">
        <f>IF(B440="","",VLOOKUP(AD440,Varsayımlar!$B:$Q,3,0))</f>
        <v/>
      </c>
      <c r="H440" s="2" t="str">
        <f>IF(B440="","",VLOOKUP(AD440,Varsayımlar!$B:$Q,5,0))</f>
        <v/>
      </c>
      <c r="J440" s="2" t="str">
        <f>IF(B440="","",VLOOKUP(AD440,Varsayımlar!$B:$Q,6,0))</f>
        <v/>
      </c>
      <c r="P440" s="2" t="str">
        <f>IF(B440="","",VLOOKUP(AD440,Varsayımlar!$B:$Q,7,0)*K440)</f>
        <v/>
      </c>
      <c r="Q440" s="2" t="str">
        <f>IF(B440="","",VLOOKUP(AD440,Varsayımlar!$B:$Q,8,0))</f>
        <v/>
      </c>
      <c r="R440" s="2" t="str">
        <f>IF(B440="","",VLOOKUP(AD440,Varsayımlar!$B:$Q,9,0))</f>
        <v/>
      </c>
      <c r="S440" s="2" t="str">
        <f>IF(B440="","",VLOOKUP(AD440,Varsayımlar!$B:$Q,10,0))</f>
        <v/>
      </c>
      <c r="T440" s="2" t="str">
        <f>IF(B440="","",VLOOKUP(AD440,Varsayımlar!$B:$Q,11,0))</f>
        <v/>
      </c>
      <c r="U440" s="2" t="str">
        <f>IF(B440="","",VLOOKUP(AD440,Varsayımlar!$B:$Q,12,0))</f>
        <v/>
      </c>
      <c r="V440" s="2" t="str">
        <f>IF(B440="","",VLOOKUP(AD440,Varsayımlar!$B:$Q,13,0))</f>
        <v/>
      </c>
      <c r="W440" s="2" t="str">
        <f>IF(B440="","",VLOOKUP(AD440,Varsayımlar!$B:$Q,14,0))</f>
        <v/>
      </c>
      <c r="AA440" s="2" t="str">
        <f>IF(B440="","",VLOOKUP(AD440,Varsayımlar!$B:$Q,15,0))</f>
        <v/>
      </c>
      <c r="AB440" s="2" t="str">
        <f>IF(B440="","",VLOOKUP(AD440,Varsayımlar!$B:$Q,16,0))</f>
        <v/>
      </c>
      <c r="AC440" s="2" t="str">
        <f>IF(B440="","",VLOOKUP(Sayfa2!AD440,Varsayımlar!B:S,18,0))</f>
        <v/>
      </c>
      <c r="AD440" s="2" t="str">
        <f t="shared" si="8"/>
        <v/>
      </c>
    </row>
    <row r="441" spans="2:30" x14ac:dyDescent="0.25">
      <c r="B441" s="6"/>
      <c r="C441" s="7" t="str">
        <f>IF(B441="","",VLOOKUP(AD441,Varsayımlar!$B:$Q,3,0))</f>
        <v/>
      </c>
      <c r="D441" s="7"/>
      <c r="H441" s="5" t="str">
        <f>IF(B441="","",VLOOKUP(AD441,Varsayımlar!$B:$Q,5,0))</f>
        <v/>
      </c>
      <c r="I441" s="5"/>
      <c r="J441" s="5" t="str">
        <f>IF(B441="","",VLOOKUP(AD441,Varsayımlar!$B:$Q,6,0))</f>
        <v/>
      </c>
      <c r="P441" s="5" t="str">
        <f>IF(B441="","",VLOOKUP(AD441,Varsayımlar!$B:$Q,7,0)*K441)</f>
        <v/>
      </c>
      <c r="Q441" s="5" t="str">
        <f>IF(B441="","",VLOOKUP(AD441,Varsayımlar!$B:$Q,8,0))</f>
        <v/>
      </c>
      <c r="R441" s="5" t="str">
        <f>IF(B441="","",VLOOKUP(AD441,Varsayımlar!$B:$Q,9,0))</f>
        <v/>
      </c>
      <c r="S441" s="5" t="str">
        <f>IF(B441="","",VLOOKUP(AD441,Varsayımlar!$B:$Q,10,0))</f>
        <v/>
      </c>
      <c r="T441" s="5" t="str">
        <f>IF(B441="","",VLOOKUP(AD441,Varsayımlar!$B:$Q,11,0))</f>
        <v/>
      </c>
      <c r="U441" s="5" t="str">
        <f>IF(B441="","",VLOOKUP(AD441,Varsayımlar!$B:$Q,12,0))</f>
        <v/>
      </c>
      <c r="V441" s="5" t="str">
        <f>IF(B441="","",VLOOKUP(AD441,Varsayımlar!$B:$Q,13,0))</f>
        <v/>
      </c>
      <c r="W441" s="5" t="str">
        <f>IF(B441="","",VLOOKUP(AD441,Varsayımlar!$B:$Q,14,0))</f>
        <v/>
      </c>
      <c r="AA441" s="5" t="str">
        <f>IF(B441="","",VLOOKUP(AD441,Varsayımlar!$B:$Q,15,0))</f>
        <v/>
      </c>
      <c r="AB441" s="5" t="str">
        <f>IF(B441="","",VLOOKUP(AD441,Varsayımlar!$B:$Q,16,0))</f>
        <v/>
      </c>
      <c r="AC441" s="5" t="str">
        <f>IF(B441="","",VLOOKUP(Sayfa2!AD441,Varsayımlar!B:S,18,0))</f>
        <v/>
      </c>
      <c r="AD441" s="5" t="str">
        <f t="shared" si="8"/>
        <v/>
      </c>
    </row>
    <row r="442" spans="2:30" x14ac:dyDescent="0.25">
      <c r="C442" s="3" t="str">
        <f>IF(B442="","",VLOOKUP(AD442,Varsayımlar!$B:$Q,3,0))</f>
        <v/>
      </c>
      <c r="H442" s="2" t="str">
        <f>IF(B442="","",VLOOKUP(AD442,Varsayımlar!$B:$Q,5,0))</f>
        <v/>
      </c>
      <c r="J442" s="2" t="str">
        <f>IF(B442="","",VLOOKUP(AD442,Varsayımlar!$B:$Q,6,0))</f>
        <v/>
      </c>
      <c r="P442" s="2" t="str">
        <f>IF(B442="","",VLOOKUP(AD442,Varsayımlar!$B:$Q,7,0)*K442)</f>
        <v/>
      </c>
      <c r="Q442" s="2" t="str">
        <f>IF(B442="","",VLOOKUP(AD442,Varsayımlar!$B:$Q,8,0))</f>
        <v/>
      </c>
      <c r="R442" s="2" t="str">
        <f>IF(B442="","",VLOOKUP(AD442,Varsayımlar!$B:$Q,9,0))</f>
        <v/>
      </c>
      <c r="S442" s="2" t="str">
        <f>IF(B442="","",VLOOKUP(AD442,Varsayımlar!$B:$Q,10,0))</f>
        <v/>
      </c>
      <c r="T442" s="2" t="str">
        <f>IF(B442="","",VLOOKUP(AD442,Varsayımlar!$B:$Q,11,0))</f>
        <v/>
      </c>
      <c r="U442" s="2" t="str">
        <f>IF(B442="","",VLOOKUP(AD442,Varsayımlar!$B:$Q,12,0))</f>
        <v/>
      </c>
      <c r="V442" s="2" t="str">
        <f>IF(B442="","",VLOOKUP(AD442,Varsayımlar!$B:$Q,13,0))</f>
        <v/>
      </c>
      <c r="W442" s="2" t="str">
        <f>IF(B442="","",VLOOKUP(AD442,Varsayımlar!$B:$Q,14,0))</f>
        <v/>
      </c>
      <c r="AA442" s="2" t="str">
        <f>IF(B442="","",VLOOKUP(AD442,Varsayımlar!$B:$Q,15,0))</f>
        <v/>
      </c>
      <c r="AB442" s="2" t="str">
        <f>IF(B442="","",VLOOKUP(AD442,Varsayımlar!$B:$Q,16,0))</f>
        <v/>
      </c>
      <c r="AC442" s="2" t="str">
        <f>IF(B442="","",VLOOKUP(Sayfa2!AD442,Varsayımlar!B:S,18,0))</f>
        <v/>
      </c>
      <c r="AD442" s="2" t="str">
        <f t="shared" si="8"/>
        <v/>
      </c>
    </row>
    <row r="443" spans="2:30" x14ac:dyDescent="0.25">
      <c r="B443" s="6"/>
      <c r="C443" s="7" t="str">
        <f>IF(B443="","",VLOOKUP(AD443,Varsayımlar!$B:$Q,3,0))</f>
        <v/>
      </c>
      <c r="D443" s="7"/>
      <c r="H443" s="5" t="str">
        <f>IF(B443="","",VLOOKUP(AD443,Varsayımlar!$B:$Q,5,0))</f>
        <v/>
      </c>
      <c r="I443" s="5"/>
      <c r="J443" s="5" t="str">
        <f>IF(B443="","",VLOOKUP(AD443,Varsayımlar!$B:$Q,6,0))</f>
        <v/>
      </c>
      <c r="P443" s="5" t="str">
        <f>IF(B443="","",VLOOKUP(AD443,Varsayımlar!$B:$Q,7,0)*K443)</f>
        <v/>
      </c>
      <c r="Q443" s="5" t="str">
        <f>IF(B443="","",VLOOKUP(AD443,Varsayımlar!$B:$Q,8,0))</f>
        <v/>
      </c>
      <c r="R443" s="5" t="str">
        <f>IF(B443="","",VLOOKUP(AD443,Varsayımlar!$B:$Q,9,0))</f>
        <v/>
      </c>
      <c r="S443" s="5" t="str">
        <f>IF(B443="","",VLOOKUP(AD443,Varsayımlar!$B:$Q,10,0))</f>
        <v/>
      </c>
      <c r="T443" s="5" t="str">
        <f>IF(B443="","",VLOOKUP(AD443,Varsayımlar!$B:$Q,11,0))</f>
        <v/>
      </c>
      <c r="U443" s="5" t="str">
        <f>IF(B443="","",VLOOKUP(AD443,Varsayımlar!$B:$Q,12,0))</f>
        <v/>
      </c>
      <c r="V443" s="5" t="str">
        <f>IF(B443="","",VLOOKUP(AD443,Varsayımlar!$B:$Q,13,0))</f>
        <v/>
      </c>
      <c r="W443" s="5" t="str">
        <f>IF(B443="","",VLOOKUP(AD443,Varsayımlar!$B:$Q,14,0))</f>
        <v/>
      </c>
      <c r="AA443" s="5" t="str">
        <f>IF(B443="","",VLOOKUP(AD443,Varsayımlar!$B:$Q,15,0))</f>
        <v/>
      </c>
      <c r="AB443" s="5" t="str">
        <f>IF(B443="","",VLOOKUP(AD443,Varsayımlar!$B:$Q,16,0))</f>
        <v/>
      </c>
      <c r="AC443" s="5" t="str">
        <f>IF(B443="","",VLOOKUP(Sayfa2!AD443,Varsayımlar!B:S,18,0))</f>
        <v/>
      </c>
      <c r="AD443" s="5" t="str">
        <f t="shared" si="8"/>
        <v/>
      </c>
    </row>
    <row r="444" spans="2:30" x14ac:dyDescent="0.25">
      <c r="C444" s="3" t="str">
        <f>IF(B444="","",VLOOKUP(AD444,Varsayımlar!$B:$Q,3,0))</f>
        <v/>
      </c>
      <c r="H444" s="2" t="str">
        <f>IF(B444="","",VLOOKUP(AD444,Varsayımlar!$B:$Q,5,0))</f>
        <v/>
      </c>
      <c r="J444" s="2" t="str">
        <f>IF(B444="","",VLOOKUP(AD444,Varsayımlar!$B:$Q,6,0))</f>
        <v/>
      </c>
      <c r="P444" s="2" t="str">
        <f>IF(B444="","",VLOOKUP(AD444,Varsayımlar!$B:$Q,7,0)*K444)</f>
        <v/>
      </c>
      <c r="Q444" s="2" t="str">
        <f>IF(B444="","",VLOOKUP(AD444,Varsayımlar!$B:$Q,8,0))</f>
        <v/>
      </c>
      <c r="R444" s="2" t="str">
        <f>IF(B444="","",VLOOKUP(AD444,Varsayımlar!$B:$Q,9,0))</f>
        <v/>
      </c>
      <c r="S444" s="2" t="str">
        <f>IF(B444="","",VLOOKUP(AD444,Varsayımlar!$B:$Q,10,0))</f>
        <v/>
      </c>
      <c r="T444" s="2" t="str">
        <f>IF(B444="","",VLOOKUP(AD444,Varsayımlar!$B:$Q,11,0))</f>
        <v/>
      </c>
      <c r="U444" s="2" t="str">
        <f>IF(B444="","",VLOOKUP(AD444,Varsayımlar!$B:$Q,12,0))</f>
        <v/>
      </c>
      <c r="V444" s="2" t="str">
        <f>IF(B444="","",VLOOKUP(AD444,Varsayımlar!$B:$Q,13,0))</f>
        <v/>
      </c>
      <c r="W444" s="2" t="str">
        <f>IF(B444="","",VLOOKUP(AD444,Varsayımlar!$B:$Q,14,0))</f>
        <v/>
      </c>
      <c r="AA444" s="2" t="str">
        <f>IF(B444="","",VLOOKUP(AD444,Varsayımlar!$B:$Q,15,0))</f>
        <v/>
      </c>
      <c r="AB444" s="2" t="str">
        <f>IF(B444="","",VLOOKUP(AD444,Varsayımlar!$B:$Q,16,0))</f>
        <v/>
      </c>
      <c r="AC444" s="2" t="str">
        <f>IF(B444="","",VLOOKUP(Sayfa2!AD444,Varsayımlar!B:S,18,0))</f>
        <v/>
      </c>
      <c r="AD444" s="2" t="str">
        <f t="shared" si="8"/>
        <v/>
      </c>
    </row>
    <row r="445" spans="2:30" x14ac:dyDescent="0.25">
      <c r="B445" s="6"/>
      <c r="C445" s="7" t="str">
        <f>IF(B445="","",VLOOKUP(AD445,Varsayımlar!$B:$Q,3,0))</f>
        <v/>
      </c>
      <c r="D445" s="7"/>
      <c r="H445" s="5" t="str">
        <f>IF(B445="","",VLOOKUP(AD445,Varsayımlar!$B:$Q,5,0))</f>
        <v/>
      </c>
      <c r="I445" s="5"/>
      <c r="J445" s="5" t="str">
        <f>IF(B445="","",VLOOKUP(AD445,Varsayımlar!$B:$Q,6,0))</f>
        <v/>
      </c>
      <c r="P445" s="5" t="str">
        <f>IF(B445="","",VLOOKUP(AD445,Varsayımlar!$B:$Q,7,0)*K445)</f>
        <v/>
      </c>
      <c r="Q445" s="5" t="str">
        <f>IF(B445="","",VLOOKUP(AD445,Varsayımlar!$B:$Q,8,0))</f>
        <v/>
      </c>
      <c r="R445" s="5" t="str">
        <f>IF(B445="","",VLOOKUP(AD445,Varsayımlar!$B:$Q,9,0))</f>
        <v/>
      </c>
      <c r="S445" s="5" t="str">
        <f>IF(B445="","",VLOOKUP(AD445,Varsayımlar!$B:$Q,10,0))</f>
        <v/>
      </c>
      <c r="T445" s="5" t="str">
        <f>IF(B445="","",VLOOKUP(AD445,Varsayımlar!$B:$Q,11,0))</f>
        <v/>
      </c>
      <c r="U445" s="5" t="str">
        <f>IF(B445="","",VLOOKUP(AD445,Varsayımlar!$B:$Q,12,0))</f>
        <v/>
      </c>
      <c r="V445" s="5" t="str">
        <f>IF(B445="","",VLOOKUP(AD445,Varsayımlar!$B:$Q,13,0))</f>
        <v/>
      </c>
      <c r="W445" s="5" t="str">
        <f>IF(B445="","",VLOOKUP(AD445,Varsayımlar!$B:$Q,14,0))</f>
        <v/>
      </c>
      <c r="AA445" s="5" t="str">
        <f>IF(B445="","",VLOOKUP(AD445,Varsayımlar!$B:$Q,15,0))</f>
        <v/>
      </c>
      <c r="AB445" s="5" t="str">
        <f>IF(B445="","",VLOOKUP(AD445,Varsayımlar!$B:$Q,16,0))</f>
        <v/>
      </c>
      <c r="AC445" s="5" t="str">
        <f>IF(B445="","",VLOOKUP(Sayfa2!AD445,Varsayımlar!B:S,18,0))</f>
        <v/>
      </c>
      <c r="AD445" s="5" t="str">
        <f t="shared" si="8"/>
        <v/>
      </c>
    </row>
    <row r="446" spans="2:30" x14ac:dyDescent="0.25">
      <c r="C446" s="3" t="str">
        <f>IF(B446="","",VLOOKUP(AD446,Varsayımlar!$B:$Q,3,0))</f>
        <v/>
      </c>
      <c r="H446" s="2" t="str">
        <f>IF(B446="","",VLOOKUP(AD446,Varsayımlar!$B:$Q,5,0))</f>
        <v/>
      </c>
      <c r="J446" s="2" t="str">
        <f>IF(B446="","",VLOOKUP(AD446,Varsayımlar!$B:$Q,6,0))</f>
        <v/>
      </c>
      <c r="P446" s="2" t="str">
        <f>IF(B446="","",VLOOKUP(AD446,Varsayımlar!$B:$Q,7,0)*K446)</f>
        <v/>
      </c>
      <c r="Q446" s="2" t="str">
        <f>IF(B446="","",VLOOKUP(AD446,Varsayımlar!$B:$Q,8,0))</f>
        <v/>
      </c>
      <c r="R446" s="2" t="str">
        <f>IF(B446="","",VLOOKUP(AD446,Varsayımlar!$B:$Q,9,0))</f>
        <v/>
      </c>
      <c r="S446" s="2" t="str">
        <f>IF(B446="","",VLOOKUP(AD446,Varsayımlar!$B:$Q,10,0))</f>
        <v/>
      </c>
      <c r="T446" s="2" t="str">
        <f>IF(B446="","",VLOOKUP(AD446,Varsayımlar!$B:$Q,11,0))</f>
        <v/>
      </c>
      <c r="U446" s="2" t="str">
        <f>IF(B446="","",VLOOKUP(AD446,Varsayımlar!$B:$Q,12,0))</f>
        <v/>
      </c>
      <c r="V446" s="2" t="str">
        <f>IF(B446="","",VLOOKUP(AD446,Varsayımlar!$B:$Q,13,0))</f>
        <v/>
      </c>
      <c r="W446" s="2" t="str">
        <f>IF(B446="","",VLOOKUP(AD446,Varsayımlar!$B:$Q,14,0))</f>
        <v/>
      </c>
      <c r="AA446" s="2" t="str">
        <f>IF(B446="","",VLOOKUP(AD446,Varsayımlar!$B:$Q,15,0))</f>
        <v/>
      </c>
      <c r="AB446" s="2" t="str">
        <f>IF(B446="","",VLOOKUP(AD446,Varsayımlar!$B:$Q,16,0))</f>
        <v/>
      </c>
      <c r="AC446" s="2" t="str">
        <f>IF(B446="","",VLOOKUP(Sayfa2!AD446,Varsayımlar!B:S,18,0))</f>
        <v/>
      </c>
      <c r="AD446" s="2" t="str">
        <f t="shared" si="8"/>
        <v/>
      </c>
    </row>
    <row r="447" spans="2:30" x14ac:dyDescent="0.25">
      <c r="B447" s="6"/>
      <c r="C447" s="7" t="str">
        <f>IF(B447="","",VLOOKUP(AD447,Varsayımlar!$B:$Q,3,0))</f>
        <v/>
      </c>
      <c r="D447" s="7"/>
      <c r="H447" s="5" t="str">
        <f>IF(B447="","",VLOOKUP(AD447,Varsayımlar!$B:$Q,5,0))</f>
        <v/>
      </c>
      <c r="I447" s="5"/>
      <c r="J447" s="5" t="str">
        <f>IF(B447="","",VLOOKUP(AD447,Varsayımlar!$B:$Q,6,0))</f>
        <v/>
      </c>
      <c r="P447" s="5" t="str">
        <f>IF(B447="","",VLOOKUP(AD447,Varsayımlar!$B:$Q,7,0)*K447)</f>
        <v/>
      </c>
      <c r="Q447" s="5" t="str">
        <f>IF(B447="","",VLOOKUP(AD447,Varsayımlar!$B:$Q,8,0))</f>
        <v/>
      </c>
      <c r="R447" s="5" t="str">
        <f>IF(B447="","",VLOOKUP(AD447,Varsayımlar!$B:$Q,9,0))</f>
        <v/>
      </c>
      <c r="S447" s="5" t="str">
        <f>IF(B447="","",VLOOKUP(AD447,Varsayımlar!$B:$Q,10,0))</f>
        <v/>
      </c>
      <c r="T447" s="5" t="str">
        <f>IF(B447="","",VLOOKUP(AD447,Varsayımlar!$B:$Q,11,0))</f>
        <v/>
      </c>
      <c r="U447" s="5" t="str">
        <f>IF(B447="","",VLOOKUP(AD447,Varsayımlar!$B:$Q,12,0))</f>
        <v/>
      </c>
      <c r="V447" s="5" t="str">
        <f>IF(B447="","",VLOOKUP(AD447,Varsayımlar!$B:$Q,13,0))</f>
        <v/>
      </c>
      <c r="W447" s="5" t="str">
        <f>IF(B447="","",VLOOKUP(AD447,Varsayımlar!$B:$Q,14,0))</f>
        <v/>
      </c>
      <c r="AA447" s="5" t="str">
        <f>IF(B447="","",VLOOKUP(AD447,Varsayımlar!$B:$Q,15,0))</f>
        <v/>
      </c>
      <c r="AB447" s="5" t="str">
        <f>IF(B447="","",VLOOKUP(AD447,Varsayımlar!$B:$Q,16,0))</f>
        <v/>
      </c>
      <c r="AC447" s="5" t="str">
        <f>IF(B447="","",VLOOKUP(Sayfa2!AD447,Varsayımlar!B:S,18,0))</f>
        <v/>
      </c>
      <c r="AD447" s="5" t="str">
        <f t="shared" si="8"/>
        <v/>
      </c>
    </row>
    <row r="448" spans="2:30" x14ac:dyDescent="0.25">
      <c r="C448" s="3" t="str">
        <f>IF(B448="","",VLOOKUP(AD448,Varsayımlar!$B:$Q,3,0))</f>
        <v/>
      </c>
      <c r="H448" s="2" t="str">
        <f>IF(B448="","",VLOOKUP(AD448,Varsayımlar!$B:$Q,5,0))</f>
        <v/>
      </c>
      <c r="J448" s="2" t="str">
        <f>IF(B448="","",VLOOKUP(AD448,Varsayımlar!$B:$Q,6,0))</f>
        <v/>
      </c>
      <c r="P448" s="2" t="str">
        <f>IF(B448="","",VLOOKUP(AD448,Varsayımlar!$B:$Q,7,0)*K448)</f>
        <v/>
      </c>
      <c r="Q448" s="2" t="str">
        <f>IF(B448="","",VLOOKUP(AD448,Varsayımlar!$B:$Q,8,0))</f>
        <v/>
      </c>
      <c r="R448" s="2" t="str">
        <f>IF(B448="","",VLOOKUP(AD448,Varsayımlar!$B:$Q,9,0))</f>
        <v/>
      </c>
      <c r="S448" s="2" t="str">
        <f>IF(B448="","",VLOOKUP(AD448,Varsayımlar!$B:$Q,10,0))</f>
        <v/>
      </c>
      <c r="T448" s="2" t="str">
        <f>IF(B448="","",VLOOKUP(AD448,Varsayımlar!$B:$Q,11,0))</f>
        <v/>
      </c>
      <c r="U448" s="2" t="str">
        <f>IF(B448="","",VLOOKUP(AD448,Varsayımlar!$B:$Q,12,0))</f>
        <v/>
      </c>
      <c r="V448" s="2" t="str">
        <f>IF(B448="","",VLOOKUP(AD448,Varsayımlar!$B:$Q,13,0))</f>
        <v/>
      </c>
      <c r="W448" s="2" t="str">
        <f>IF(B448="","",VLOOKUP(AD448,Varsayımlar!$B:$Q,14,0))</f>
        <v/>
      </c>
      <c r="AA448" s="2" t="str">
        <f>IF(B448="","",VLOOKUP(AD448,Varsayımlar!$B:$Q,15,0))</f>
        <v/>
      </c>
      <c r="AB448" s="2" t="str">
        <f>IF(B448="","",VLOOKUP(AD448,Varsayımlar!$B:$Q,16,0))</f>
        <v/>
      </c>
      <c r="AC448" s="2" t="str">
        <f>IF(B448="","",VLOOKUP(Sayfa2!AD448,Varsayımlar!B:S,18,0))</f>
        <v/>
      </c>
      <c r="AD448" s="2" t="str">
        <f t="shared" si="8"/>
        <v/>
      </c>
    </row>
    <row r="449" spans="2:30" x14ac:dyDescent="0.25">
      <c r="B449" s="6"/>
      <c r="C449" s="7" t="str">
        <f>IF(B449="","",VLOOKUP(AD449,Varsayımlar!$B:$Q,3,0))</f>
        <v/>
      </c>
      <c r="D449" s="7"/>
      <c r="H449" s="5" t="str">
        <f>IF(B449="","",VLOOKUP(AD449,Varsayımlar!$B:$Q,5,0))</f>
        <v/>
      </c>
      <c r="I449" s="5"/>
      <c r="J449" s="5" t="str">
        <f>IF(B449="","",VLOOKUP(AD449,Varsayımlar!$B:$Q,6,0))</f>
        <v/>
      </c>
      <c r="P449" s="5" t="str">
        <f>IF(B449="","",VLOOKUP(AD449,Varsayımlar!$B:$Q,7,0)*K449)</f>
        <v/>
      </c>
      <c r="Q449" s="5" t="str">
        <f>IF(B449="","",VLOOKUP(AD449,Varsayımlar!$B:$Q,8,0))</f>
        <v/>
      </c>
      <c r="R449" s="5" t="str">
        <f>IF(B449="","",VLOOKUP(AD449,Varsayımlar!$B:$Q,9,0))</f>
        <v/>
      </c>
      <c r="S449" s="5" t="str">
        <f>IF(B449="","",VLOOKUP(AD449,Varsayımlar!$B:$Q,10,0))</f>
        <v/>
      </c>
      <c r="T449" s="5" t="str">
        <f>IF(B449="","",VLOOKUP(AD449,Varsayımlar!$B:$Q,11,0))</f>
        <v/>
      </c>
      <c r="U449" s="5" t="str">
        <f>IF(B449="","",VLOOKUP(AD449,Varsayımlar!$B:$Q,12,0))</f>
        <v/>
      </c>
      <c r="V449" s="5" t="str">
        <f>IF(B449="","",VLOOKUP(AD449,Varsayımlar!$B:$Q,13,0))</f>
        <v/>
      </c>
      <c r="W449" s="5" t="str">
        <f>IF(B449="","",VLOOKUP(AD449,Varsayımlar!$B:$Q,14,0))</f>
        <v/>
      </c>
      <c r="AA449" s="5" t="str">
        <f>IF(B449="","",VLOOKUP(AD449,Varsayımlar!$B:$Q,15,0))</f>
        <v/>
      </c>
      <c r="AB449" s="5" t="str">
        <f>IF(B449="","",VLOOKUP(AD449,Varsayımlar!$B:$Q,16,0))</f>
        <v/>
      </c>
      <c r="AC449" s="5" t="str">
        <f>IF(B449="","",VLOOKUP(Sayfa2!AD449,Varsayımlar!B:S,18,0))</f>
        <v/>
      </c>
      <c r="AD449" s="5" t="str">
        <f t="shared" si="8"/>
        <v/>
      </c>
    </row>
    <row r="450" spans="2:30" x14ac:dyDescent="0.25">
      <c r="C450" s="3" t="str">
        <f>IF(B450="","",VLOOKUP(AD450,Varsayımlar!$B:$Q,3,0))</f>
        <v/>
      </c>
      <c r="H450" s="2" t="str">
        <f>IF(B450="","",VLOOKUP(AD450,Varsayımlar!$B:$Q,5,0))</f>
        <v/>
      </c>
      <c r="J450" s="2" t="str">
        <f>IF(B450="","",VLOOKUP(AD450,Varsayımlar!$B:$Q,6,0))</f>
        <v/>
      </c>
      <c r="P450" s="2" t="str">
        <f>IF(B450="","",VLOOKUP(AD450,Varsayımlar!$B:$Q,7,0)*K450)</f>
        <v/>
      </c>
      <c r="Q450" s="2" t="str">
        <f>IF(B450="","",VLOOKUP(AD450,Varsayımlar!$B:$Q,8,0))</f>
        <v/>
      </c>
      <c r="R450" s="2" t="str">
        <f>IF(B450="","",VLOOKUP(AD450,Varsayımlar!$B:$Q,9,0))</f>
        <v/>
      </c>
      <c r="S450" s="2" t="str">
        <f>IF(B450="","",VLOOKUP(AD450,Varsayımlar!$B:$Q,10,0))</f>
        <v/>
      </c>
      <c r="T450" s="2" t="str">
        <f>IF(B450="","",VLOOKUP(AD450,Varsayımlar!$B:$Q,11,0))</f>
        <v/>
      </c>
      <c r="U450" s="2" t="str">
        <f>IF(B450="","",VLOOKUP(AD450,Varsayımlar!$B:$Q,12,0))</f>
        <v/>
      </c>
      <c r="V450" s="2" t="str">
        <f>IF(B450="","",VLOOKUP(AD450,Varsayımlar!$B:$Q,13,0))</f>
        <v/>
      </c>
      <c r="W450" s="2" t="str">
        <f>IF(B450="","",VLOOKUP(AD450,Varsayımlar!$B:$Q,14,0))</f>
        <v/>
      </c>
      <c r="AA450" s="2" t="str">
        <f>IF(B450="","",VLOOKUP(AD450,Varsayımlar!$B:$Q,15,0))</f>
        <v/>
      </c>
      <c r="AB450" s="2" t="str">
        <f>IF(B450="","",VLOOKUP(AD450,Varsayımlar!$B:$Q,16,0))</f>
        <v/>
      </c>
      <c r="AC450" s="2" t="str">
        <f>IF(B450="","",VLOOKUP(Sayfa2!AD450,Varsayımlar!B:S,18,0))</f>
        <v/>
      </c>
      <c r="AD450" s="2" t="str">
        <f t="shared" si="8"/>
        <v/>
      </c>
    </row>
    <row r="451" spans="2:30" x14ac:dyDescent="0.25">
      <c r="B451" s="6"/>
      <c r="C451" s="7" t="str">
        <f>IF(B451="","",VLOOKUP(AD451,Varsayımlar!$B:$Q,3,0))</f>
        <v/>
      </c>
      <c r="D451" s="7"/>
      <c r="H451" s="5" t="str">
        <f>IF(B451="","",VLOOKUP(AD451,Varsayımlar!$B:$Q,5,0))</f>
        <v/>
      </c>
      <c r="I451" s="5"/>
      <c r="J451" s="5" t="str">
        <f>IF(B451="","",VLOOKUP(AD451,Varsayımlar!$B:$Q,6,0))</f>
        <v/>
      </c>
      <c r="P451" s="5" t="str">
        <f>IF(B451="","",VLOOKUP(AD451,Varsayımlar!$B:$Q,7,0)*K451)</f>
        <v/>
      </c>
      <c r="Q451" s="5" t="str">
        <f>IF(B451="","",VLOOKUP(AD451,Varsayımlar!$B:$Q,8,0))</f>
        <v/>
      </c>
      <c r="R451" s="5" t="str">
        <f>IF(B451="","",VLOOKUP(AD451,Varsayımlar!$B:$Q,9,0))</f>
        <v/>
      </c>
      <c r="S451" s="5" t="str">
        <f>IF(B451="","",VLOOKUP(AD451,Varsayımlar!$B:$Q,10,0))</f>
        <v/>
      </c>
      <c r="T451" s="5" t="str">
        <f>IF(B451="","",VLOOKUP(AD451,Varsayımlar!$B:$Q,11,0))</f>
        <v/>
      </c>
      <c r="U451" s="5" t="str">
        <f>IF(B451="","",VLOOKUP(AD451,Varsayımlar!$B:$Q,12,0))</f>
        <v/>
      </c>
      <c r="V451" s="5" t="str">
        <f>IF(B451="","",VLOOKUP(AD451,Varsayımlar!$B:$Q,13,0))</f>
        <v/>
      </c>
      <c r="W451" s="5" t="str">
        <f>IF(B451="","",VLOOKUP(AD451,Varsayımlar!$B:$Q,14,0))</f>
        <v/>
      </c>
      <c r="AA451" s="5" t="str">
        <f>IF(B451="","",VLOOKUP(AD451,Varsayımlar!$B:$Q,15,0))</f>
        <v/>
      </c>
      <c r="AB451" s="5" t="str">
        <f>IF(B451="","",VLOOKUP(AD451,Varsayımlar!$B:$Q,16,0))</f>
        <v/>
      </c>
      <c r="AC451" s="5" t="str">
        <f>IF(B451="","",VLOOKUP(Sayfa2!AD451,Varsayımlar!B:S,18,0))</f>
        <v/>
      </c>
      <c r="AD451" s="5" t="str">
        <f t="shared" si="8"/>
        <v/>
      </c>
    </row>
    <row r="452" spans="2:30" x14ac:dyDescent="0.25">
      <c r="C452" s="3" t="str">
        <f>IF(B452="","",VLOOKUP(AD452,Varsayımlar!$B:$Q,3,0))</f>
        <v/>
      </c>
      <c r="H452" s="2" t="str">
        <f>IF(B452="","",VLOOKUP(AD452,Varsayımlar!$B:$Q,5,0))</f>
        <v/>
      </c>
      <c r="J452" s="2" t="str">
        <f>IF(B452="","",VLOOKUP(AD452,Varsayımlar!$B:$Q,6,0))</f>
        <v/>
      </c>
      <c r="P452" s="2" t="str">
        <f>IF(B452="","",VLOOKUP(AD452,Varsayımlar!$B:$Q,7,0)*K452)</f>
        <v/>
      </c>
      <c r="Q452" s="2" t="str">
        <f>IF(B452="","",VLOOKUP(AD452,Varsayımlar!$B:$Q,8,0))</f>
        <v/>
      </c>
      <c r="R452" s="2" t="str">
        <f>IF(B452="","",VLOOKUP(AD452,Varsayımlar!$B:$Q,9,0))</f>
        <v/>
      </c>
      <c r="S452" s="2" t="str">
        <f>IF(B452="","",VLOOKUP(AD452,Varsayımlar!$B:$Q,10,0))</f>
        <v/>
      </c>
      <c r="T452" s="2" t="str">
        <f>IF(B452="","",VLOOKUP(AD452,Varsayımlar!$B:$Q,11,0))</f>
        <v/>
      </c>
      <c r="U452" s="2" t="str">
        <f>IF(B452="","",VLOOKUP(AD452,Varsayımlar!$B:$Q,12,0))</f>
        <v/>
      </c>
      <c r="V452" s="2" t="str">
        <f>IF(B452="","",VLOOKUP(AD452,Varsayımlar!$B:$Q,13,0))</f>
        <v/>
      </c>
      <c r="W452" s="2" t="str">
        <f>IF(B452="","",VLOOKUP(AD452,Varsayımlar!$B:$Q,14,0))</f>
        <v/>
      </c>
      <c r="AA452" s="2" t="str">
        <f>IF(B452="","",VLOOKUP(AD452,Varsayımlar!$B:$Q,15,0))</f>
        <v/>
      </c>
      <c r="AB452" s="2" t="str">
        <f>IF(B452="","",VLOOKUP(AD452,Varsayımlar!$B:$Q,16,0))</f>
        <v/>
      </c>
      <c r="AC452" s="2" t="str">
        <f>IF(B452="","",VLOOKUP(Sayfa2!AD452,Varsayımlar!B:S,18,0))</f>
        <v/>
      </c>
      <c r="AD452" s="2" t="str">
        <f t="shared" si="8"/>
        <v/>
      </c>
    </row>
    <row r="453" spans="2:30" x14ac:dyDescent="0.25">
      <c r="B453" s="6"/>
      <c r="C453" s="7" t="str">
        <f>IF(B453="","",VLOOKUP(AD453,Varsayımlar!$B:$Q,3,0))</f>
        <v/>
      </c>
      <c r="D453" s="7"/>
      <c r="H453" s="5" t="str">
        <f>IF(B453="","",VLOOKUP(AD453,Varsayımlar!$B:$Q,5,0))</f>
        <v/>
      </c>
      <c r="I453" s="5"/>
      <c r="J453" s="5" t="str">
        <f>IF(B453="","",VLOOKUP(AD453,Varsayımlar!$B:$Q,6,0))</f>
        <v/>
      </c>
      <c r="P453" s="5" t="str">
        <f>IF(B453="","",VLOOKUP(AD453,Varsayımlar!$B:$Q,7,0)*K453)</f>
        <v/>
      </c>
      <c r="Q453" s="5" t="str">
        <f>IF(B453="","",VLOOKUP(AD453,Varsayımlar!$B:$Q,8,0))</f>
        <v/>
      </c>
      <c r="R453" s="5" t="str">
        <f>IF(B453="","",VLOOKUP(AD453,Varsayımlar!$B:$Q,9,0))</f>
        <v/>
      </c>
      <c r="S453" s="5" t="str">
        <f>IF(B453="","",VLOOKUP(AD453,Varsayımlar!$B:$Q,10,0))</f>
        <v/>
      </c>
      <c r="T453" s="5" t="str">
        <f>IF(B453="","",VLOOKUP(AD453,Varsayımlar!$B:$Q,11,0))</f>
        <v/>
      </c>
      <c r="U453" s="5" t="str">
        <f>IF(B453="","",VLOOKUP(AD453,Varsayımlar!$B:$Q,12,0))</f>
        <v/>
      </c>
      <c r="V453" s="5" t="str">
        <f>IF(B453="","",VLOOKUP(AD453,Varsayımlar!$B:$Q,13,0))</f>
        <v/>
      </c>
      <c r="W453" s="5" t="str">
        <f>IF(B453="","",VLOOKUP(AD453,Varsayımlar!$B:$Q,14,0))</f>
        <v/>
      </c>
      <c r="AA453" s="5" t="str">
        <f>IF(B453="","",VLOOKUP(AD453,Varsayımlar!$B:$Q,15,0))</f>
        <v/>
      </c>
      <c r="AB453" s="5" t="str">
        <f>IF(B453="","",VLOOKUP(AD453,Varsayımlar!$B:$Q,16,0))</f>
        <v/>
      </c>
      <c r="AC453" s="5" t="str">
        <f>IF(B453="","",VLOOKUP(Sayfa2!AD453,Varsayımlar!B:S,18,0))</f>
        <v/>
      </c>
      <c r="AD453" s="5" t="str">
        <f t="shared" si="8"/>
        <v/>
      </c>
    </row>
    <row r="454" spans="2:30" x14ac:dyDescent="0.25">
      <c r="C454" s="3" t="str">
        <f>IF(B454="","",VLOOKUP(AD454,Varsayımlar!$B:$Q,3,0))</f>
        <v/>
      </c>
      <c r="H454" s="2" t="str">
        <f>IF(B454="","",VLOOKUP(AD454,Varsayımlar!$B:$Q,5,0))</f>
        <v/>
      </c>
      <c r="J454" s="2" t="str">
        <f>IF(B454="","",VLOOKUP(AD454,Varsayımlar!$B:$Q,6,0))</f>
        <v/>
      </c>
      <c r="P454" s="2" t="str">
        <f>IF(B454="","",VLOOKUP(AD454,Varsayımlar!$B:$Q,7,0)*K454)</f>
        <v/>
      </c>
      <c r="Q454" s="2" t="str">
        <f>IF(B454="","",VLOOKUP(AD454,Varsayımlar!$B:$Q,8,0))</f>
        <v/>
      </c>
      <c r="R454" s="2" t="str">
        <f>IF(B454="","",VLOOKUP(AD454,Varsayımlar!$B:$Q,9,0))</f>
        <v/>
      </c>
      <c r="S454" s="2" t="str">
        <f>IF(B454="","",VLOOKUP(AD454,Varsayımlar!$B:$Q,10,0))</f>
        <v/>
      </c>
      <c r="T454" s="2" t="str">
        <f>IF(B454="","",VLOOKUP(AD454,Varsayımlar!$B:$Q,11,0))</f>
        <v/>
      </c>
      <c r="U454" s="2" t="str">
        <f>IF(B454="","",VLOOKUP(AD454,Varsayımlar!$B:$Q,12,0))</f>
        <v/>
      </c>
      <c r="V454" s="2" t="str">
        <f>IF(B454="","",VLOOKUP(AD454,Varsayımlar!$B:$Q,13,0))</f>
        <v/>
      </c>
      <c r="W454" s="2" t="str">
        <f>IF(B454="","",VLOOKUP(AD454,Varsayımlar!$B:$Q,14,0))</f>
        <v/>
      </c>
      <c r="AA454" s="2" t="str">
        <f>IF(B454="","",VLOOKUP(AD454,Varsayımlar!$B:$Q,15,0))</f>
        <v/>
      </c>
      <c r="AB454" s="2" t="str">
        <f>IF(B454="","",VLOOKUP(AD454,Varsayımlar!$B:$Q,16,0))</f>
        <v/>
      </c>
      <c r="AC454" s="2" t="str">
        <f>IF(B454="","",VLOOKUP(Sayfa2!AD454,Varsayımlar!B:S,18,0))</f>
        <v/>
      </c>
      <c r="AD454" s="2" t="str">
        <f t="shared" si="8"/>
        <v/>
      </c>
    </row>
    <row r="455" spans="2:30" x14ac:dyDescent="0.25">
      <c r="B455" s="6"/>
      <c r="C455" s="7" t="str">
        <f>IF(B455="","",VLOOKUP(AD455,Varsayımlar!$B:$Q,3,0))</f>
        <v/>
      </c>
      <c r="D455" s="7"/>
      <c r="H455" s="5" t="str">
        <f>IF(B455="","",VLOOKUP(AD455,Varsayımlar!$B:$Q,5,0))</f>
        <v/>
      </c>
      <c r="I455" s="5"/>
      <c r="J455" s="5" t="str">
        <f>IF(B455="","",VLOOKUP(AD455,Varsayımlar!$B:$Q,6,0))</f>
        <v/>
      </c>
      <c r="P455" s="5" t="str">
        <f>IF(B455="","",VLOOKUP(AD455,Varsayımlar!$B:$Q,7,0)*K455)</f>
        <v/>
      </c>
      <c r="Q455" s="5" t="str">
        <f>IF(B455="","",VLOOKUP(AD455,Varsayımlar!$B:$Q,8,0))</f>
        <v/>
      </c>
      <c r="R455" s="5" t="str">
        <f>IF(B455="","",VLOOKUP(AD455,Varsayımlar!$B:$Q,9,0))</f>
        <v/>
      </c>
      <c r="S455" s="5" t="str">
        <f>IF(B455="","",VLOOKUP(AD455,Varsayımlar!$B:$Q,10,0))</f>
        <v/>
      </c>
      <c r="T455" s="5" t="str">
        <f>IF(B455="","",VLOOKUP(AD455,Varsayımlar!$B:$Q,11,0))</f>
        <v/>
      </c>
      <c r="U455" s="5" t="str">
        <f>IF(B455="","",VLOOKUP(AD455,Varsayımlar!$B:$Q,12,0))</f>
        <v/>
      </c>
      <c r="V455" s="5" t="str">
        <f>IF(B455="","",VLOOKUP(AD455,Varsayımlar!$B:$Q,13,0))</f>
        <v/>
      </c>
      <c r="W455" s="5" t="str">
        <f>IF(B455="","",VLOOKUP(AD455,Varsayımlar!$B:$Q,14,0))</f>
        <v/>
      </c>
      <c r="AA455" s="5" t="str">
        <f>IF(B455="","",VLOOKUP(AD455,Varsayımlar!$B:$Q,15,0))</f>
        <v/>
      </c>
      <c r="AB455" s="5" t="str">
        <f>IF(B455="","",VLOOKUP(AD455,Varsayımlar!$B:$Q,16,0))</f>
        <v/>
      </c>
      <c r="AC455" s="5" t="str">
        <f>IF(B455="","",VLOOKUP(Sayfa2!AD455,Varsayımlar!B:S,18,0))</f>
        <v/>
      </c>
      <c r="AD455" s="5" t="str">
        <f t="shared" si="8"/>
        <v/>
      </c>
    </row>
    <row r="456" spans="2:30" x14ac:dyDescent="0.25">
      <c r="C456" s="3" t="str">
        <f>IF(B456="","",VLOOKUP(AD456,Varsayımlar!$B:$Q,3,0))</f>
        <v/>
      </c>
      <c r="H456" s="2" t="str">
        <f>IF(B456="","",VLOOKUP(AD456,Varsayımlar!$B:$Q,5,0))</f>
        <v/>
      </c>
      <c r="J456" s="2" t="str">
        <f>IF(B456="","",VLOOKUP(AD456,Varsayımlar!$B:$Q,6,0))</f>
        <v/>
      </c>
      <c r="P456" s="2" t="str">
        <f>IF(B456="","",VLOOKUP(AD456,Varsayımlar!$B:$Q,7,0)*K456)</f>
        <v/>
      </c>
      <c r="Q456" s="2" t="str">
        <f>IF(B456="","",VLOOKUP(AD456,Varsayımlar!$B:$Q,8,0))</f>
        <v/>
      </c>
      <c r="R456" s="2" t="str">
        <f>IF(B456="","",VLOOKUP(AD456,Varsayımlar!$B:$Q,9,0))</f>
        <v/>
      </c>
      <c r="S456" s="2" t="str">
        <f>IF(B456="","",VLOOKUP(AD456,Varsayımlar!$B:$Q,10,0))</f>
        <v/>
      </c>
      <c r="T456" s="2" t="str">
        <f>IF(B456="","",VLOOKUP(AD456,Varsayımlar!$B:$Q,11,0))</f>
        <v/>
      </c>
      <c r="U456" s="2" t="str">
        <f>IF(B456="","",VLOOKUP(AD456,Varsayımlar!$B:$Q,12,0))</f>
        <v/>
      </c>
      <c r="V456" s="2" t="str">
        <f>IF(B456="","",VLOOKUP(AD456,Varsayımlar!$B:$Q,13,0))</f>
        <v/>
      </c>
      <c r="W456" s="2" t="str">
        <f>IF(B456="","",VLOOKUP(AD456,Varsayımlar!$B:$Q,14,0))</f>
        <v/>
      </c>
      <c r="AA456" s="2" t="str">
        <f>IF(B456="","",VLOOKUP(AD456,Varsayımlar!$B:$Q,15,0))</f>
        <v/>
      </c>
      <c r="AB456" s="2" t="str">
        <f>IF(B456="","",VLOOKUP(AD456,Varsayımlar!$B:$Q,16,0))</f>
        <v/>
      </c>
      <c r="AC456" s="2" t="str">
        <f>IF(B456="","",VLOOKUP(Sayfa2!AD456,Varsayımlar!B:S,18,0))</f>
        <v/>
      </c>
      <c r="AD456" s="2" t="str">
        <f t="shared" ref="AD456:AD519" si="9">IF(B456="","",CONCATENATE(B456,E456))</f>
        <v/>
      </c>
    </row>
    <row r="457" spans="2:30" x14ac:dyDescent="0.25">
      <c r="B457" s="6"/>
      <c r="C457" s="7" t="str">
        <f>IF(B457="","",VLOOKUP(AD457,Varsayımlar!$B:$Q,3,0))</f>
        <v/>
      </c>
      <c r="D457" s="7"/>
      <c r="H457" s="5" t="str">
        <f>IF(B457="","",VLOOKUP(AD457,Varsayımlar!$B:$Q,5,0))</f>
        <v/>
      </c>
      <c r="I457" s="5"/>
      <c r="J457" s="5" t="str">
        <f>IF(B457="","",VLOOKUP(AD457,Varsayımlar!$B:$Q,6,0))</f>
        <v/>
      </c>
      <c r="P457" s="5" t="str">
        <f>IF(B457="","",VLOOKUP(AD457,Varsayımlar!$B:$Q,7,0)*K457)</f>
        <v/>
      </c>
      <c r="Q457" s="5" t="str">
        <f>IF(B457="","",VLOOKUP(AD457,Varsayımlar!$B:$Q,8,0))</f>
        <v/>
      </c>
      <c r="R457" s="5" t="str">
        <f>IF(B457="","",VLOOKUP(AD457,Varsayımlar!$B:$Q,9,0))</f>
        <v/>
      </c>
      <c r="S457" s="5" t="str">
        <f>IF(B457="","",VLOOKUP(AD457,Varsayımlar!$B:$Q,10,0))</f>
        <v/>
      </c>
      <c r="T457" s="5" t="str">
        <f>IF(B457="","",VLOOKUP(AD457,Varsayımlar!$B:$Q,11,0))</f>
        <v/>
      </c>
      <c r="U457" s="5" t="str">
        <f>IF(B457="","",VLOOKUP(AD457,Varsayımlar!$B:$Q,12,0))</f>
        <v/>
      </c>
      <c r="V457" s="5" t="str">
        <f>IF(B457="","",VLOOKUP(AD457,Varsayımlar!$B:$Q,13,0))</f>
        <v/>
      </c>
      <c r="W457" s="5" t="str">
        <f>IF(B457="","",VLOOKUP(AD457,Varsayımlar!$B:$Q,14,0))</f>
        <v/>
      </c>
      <c r="AA457" s="5" t="str">
        <f>IF(B457="","",VLOOKUP(AD457,Varsayımlar!$B:$Q,15,0))</f>
        <v/>
      </c>
      <c r="AB457" s="5" t="str">
        <f>IF(B457="","",VLOOKUP(AD457,Varsayımlar!$B:$Q,16,0))</f>
        <v/>
      </c>
      <c r="AC457" s="5" t="str">
        <f>IF(B457="","",VLOOKUP(Sayfa2!AD457,Varsayımlar!B:S,18,0))</f>
        <v/>
      </c>
      <c r="AD457" s="5" t="str">
        <f t="shared" si="9"/>
        <v/>
      </c>
    </row>
    <row r="458" spans="2:30" x14ac:dyDescent="0.25">
      <c r="C458" s="3" t="str">
        <f>IF(B458="","",VLOOKUP(AD458,Varsayımlar!$B:$Q,3,0))</f>
        <v/>
      </c>
      <c r="H458" s="2" t="str">
        <f>IF(B458="","",VLOOKUP(AD458,Varsayımlar!$B:$Q,5,0))</f>
        <v/>
      </c>
      <c r="J458" s="2" t="str">
        <f>IF(B458="","",VLOOKUP(AD458,Varsayımlar!$B:$Q,6,0))</f>
        <v/>
      </c>
      <c r="P458" s="2" t="str">
        <f>IF(B458="","",VLOOKUP(AD458,Varsayımlar!$B:$Q,7,0)*K458)</f>
        <v/>
      </c>
      <c r="Q458" s="2" t="str">
        <f>IF(B458="","",VLOOKUP(AD458,Varsayımlar!$B:$Q,8,0))</f>
        <v/>
      </c>
      <c r="R458" s="2" t="str">
        <f>IF(B458="","",VLOOKUP(AD458,Varsayımlar!$B:$Q,9,0))</f>
        <v/>
      </c>
      <c r="S458" s="2" t="str">
        <f>IF(B458="","",VLOOKUP(AD458,Varsayımlar!$B:$Q,10,0))</f>
        <v/>
      </c>
      <c r="T458" s="2" t="str">
        <f>IF(B458="","",VLOOKUP(AD458,Varsayımlar!$B:$Q,11,0))</f>
        <v/>
      </c>
      <c r="U458" s="2" t="str">
        <f>IF(B458="","",VLOOKUP(AD458,Varsayımlar!$B:$Q,12,0))</f>
        <v/>
      </c>
      <c r="V458" s="2" t="str">
        <f>IF(B458="","",VLOOKUP(AD458,Varsayımlar!$B:$Q,13,0))</f>
        <v/>
      </c>
      <c r="W458" s="2" t="str">
        <f>IF(B458="","",VLOOKUP(AD458,Varsayımlar!$B:$Q,14,0))</f>
        <v/>
      </c>
      <c r="AA458" s="2" t="str">
        <f>IF(B458="","",VLOOKUP(AD458,Varsayımlar!$B:$Q,15,0))</f>
        <v/>
      </c>
      <c r="AB458" s="2" t="str">
        <f>IF(B458="","",VLOOKUP(AD458,Varsayımlar!$B:$Q,16,0))</f>
        <v/>
      </c>
      <c r="AC458" s="2" t="str">
        <f>IF(B458="","",VLOOKUP(Sayfa2!AD458,Varsayımlar!B:S,18,0))</f>
        <v/>
      </c>
      <c r="AD458" s="2" t="str">
        <f t="shared" si="9"/>
        <v/>
      </c>
    </row>
    <row r="459" spans="2:30" x14ac:dyDescent="0.25">
      <c r="B459" s="6"/>
      <c r="C459" s="7" t="str">
        <f>IF(B459="","",VLOOKUP(AD459,Varsayımlar!$B:$Q,3,0))</f>
        <v/>
      </c>
      <c r="D459" s="7"/>
      <c r="H459" s="5" t="str">
        <f>IF(B459="","",VLOOKUP(AD459,Varsayımlar!$B:$Q,5,0))</f>
        <v/>
      </c>
      <c r="I459" s="5"/>
      <c r="J459" s="5" t="str">
        <f>IF(B459="","",VLOOKUP(AD459,Varsayımlar!$B:$Q,6,0))</f>
        <v/>
      </c>
      <c r="P459" s="5" t="str">
        <f>IF(B459="","",VLOOKUP(AD459,Varsayımlar!$B:$Q,7,0)*K459)</f>
        <v/>
      </c>
      <c r="Q459" s="5" t="str">
        <f>IF(B459="","",VLOOKUP(AD459,Varsayımlar!$B:$Q,8,0))</f>
        <v/>
      </c>
      <c r="R459" s="5" t="str">
        <f>IF(B459="","",VLOOKUP(AD459,Varsayımlar!$B:$Q,9,0))</f>
        <v/>
      </c>
      <c r="S459" s="5" t="str">
        <f>IF(B459="","",VLOOKUP(AD459,Varsayımlar!$B:$Q,10,0))</f>
        <v/>
      </c>
      <c r="T459" s="5" t="str">
        <f>IF(B459="","",VLOOKUP(AD459,Varsayımlar!$B:$Q,11,0))</f>
        <v/>
      </c>
      <c r="U459" s="5" t="str">
        <f>IF(B459="","",VLOOKUP(AD459,Varsayımlar!$B:$Q,12,0))</f>
        <v/>
      </c>
      <c r="V459" s="5" t="str">
        <f>IF(B459="","",VLOOKUP(AD459,Varsayımlar!$B:$Q,13,0))</f>
        <v/>
      </c>
      <c r="W459" s="5" t="str">
        <f>IF(B459="","",VLOOKUP(AD459,Varsayımlar!$B:$Q,14,0))</f>
        <v/>
      </c>
      <c r="AA459" s="5" t="str">
        <f>IF(B459="","",VLOOKUP(AD459,Varsayımlar!$B:$Q,15,0))</f>
        <v/>
      </c>
      <c r="AB459" s="5" t="str">
        <f>IF(B459="","",VLOOKUP(AD459,Varsayımlar!$B:$Q,16,0))</f>
        <v/>
      </c>
      <c r="AC459" s="5" t="str">
        <f>IF(B459="","",VLOOKUP(Sayfa2!AD459,Varsayımlar!B:S,18,0))</f>
        <v/>
      </c>
      <c r="AD459" s="5" t="str">
        <f t="shared" si="9"/>
        <v/>
      </c>
    </row>
    <row r="460" spans="2:30" x14ac:dyDescent="0.25">
      <c r="C460" s="3" t="str">
        <f>IF(B460="","",VLOOKUP(AD460,Varsayımlar!$B:$Q,3,0))</f>
        <v/>
      </c>
      <c r="H460" s="2" t="str">
        <f>IF(B460="","",VLOOKUP(AD460,Varsayımlar!$B:$Q,5,0))</f>
        <v/>
      </c>
      <c r="J460" s="2" t="str">
        <f>IF(B460="","",VLOOKUP(AD460,Varsayımlar!$B:$Q,6,0))</f>
        <v/>
      </c>
      <c r="P460" s="2" t="str">
        <f>IF(B460="","",VLOOKUP(AD460,Varsayımlar!$B:$Q,7,0)*K460)</f>
        <v/>
      </c>
      <c r="Q460" s="2" t="str">
        <f>IF(B460="","",VLOOKUP(AD460,Varsayımlar!$B:$Q,8,0))</f>
        <v/>
      </c>
      <c r="R460" s="2" t="str">
        <f>IF(B460="","",VLOOKUP(AD460,Varsayımlar!$B:$Q,9,0))</f>
        <v/>
      </c>
      <c r="S460" s="2" t="str">
        <f>IF(B460="","",VLOOKUP(AD460,Varsayımlar!$B:$Q,10,0))</f>
        <v/>
      </c>
      <c r="T460" s="2" t="str">
        <f>IF(B460="","",VLOOKUP(AD460,Varsayımlar!$B:$Q,11,0))</f>
        <v/>
      </c>
      <c r="U460" s="2" t="str">
        <f>IF(B460="","",VLOOKUP(AD460,Varsayımlar!$B:$Q,12,0))</f>
        <v/>
      </c>
      <c r="V460" s="2" t="str">
        <f>IF(B460="","",VLOOKUP(AD460,Varsayımlar!$B:$Q,13,0))</f>
        <v/>
      </c>
      <c r="W460" s="2" t="str">
        <f>IF(B460="","",VLOOKUP(AD460,Varsayımlar!$B:$Q,14,0))</f>
        <v/>
      </c>
      <c r="AA460" s="2" t="str">
        <f>IF(B460="","",VLOOKUP(AD460,Varsayımlar!$B:$Q,15,0))</f>
        <v/>
      </c>
      <c r="AB460" s="2" t="str">
        <f>IF(B460="","",VLOOKUP(AD460,Varsayımlar!$B:$Q,16,0))</f>
        <v/>
      </c>
      <c r="AC460" s="2" t="str">
        <f>IF(B460="","",VLOOKUP(Sayfa2!AD460,Varsayımlar!B:S,18,0))</f>
        <v/>
      </c>
      <c r="AD460" s="2" t="str">
        <f t="shared" si="9"/>
        <v/>
      </c>
    </row>
    <row r="461" spans="2:30" x14ac:dyDescent="0.25">
      <c r="B461" s="6"/>
      <c r="C461" s="7" t="str">
        <f>IF(B461="","",VLOOKUP(AD461,Varsayımlar!$B:$Q,3,0))</f>
        <v/>
      </c>
      <c r="D461" s="7"/>
      <c r="H461" s="5" t="str">
        <f>IF(B461="","",VLOOKUP(AD461,Varsayımlar!$B:$Q,5,0))</f>
        <v/>
      </c>
      <c r="I461" s="5"/>
      <c r="J461" s="5" t="str">
        <f>IF(B461="","",VLOOKUP(AD461,Varsayımlar!$B:$Q,6,0))</f>
        <v/>
      </c>
      <c r="P461" s="5" t="str">
        <f>IF(B461="","",VLOOKUP(AD461,Varsayımlar!$B:$Q,7,0)*K461)</f>
        <v/>
      </c>
      <c r="Q461" s="5" t="str">
        <f>IF(B461="","",VLOOKUP(AD461,Varsayımlar!$B:$Q,8,0))</f>
        <v/>
      </c>
      <c r="R461" s="5" t="str">
        <f>IF(B461="","",VLOOKUP(AD461,Varsayımlar!$B:$Q,9,0))</f>
        <v/>
      </c>
      <c r="S461" s="5" t="str">
        <f>IF(B461="","",VLOOKUP(AD461,Varsayımlar!$B:$Q,10,0))</f>
        <v/>
      </c>
      <c r="T461" s="5" t="str">
        <f>IF(B461="","",VLOOKUP(AD461,Varsayımlar!$B:$Q,11,0))</f>
        <v/>
      </c>
      <c r="U461" s="5" t="str">
        <f>IF(B461="","",VLOOKUP(AD461,Varsayımlar!$B:$Q,12,0))</f>
        <v/>
      </c>
      <c r="V461" s="5" t="str">
        <f>IF(B461="","",VLOOKUP(AD461,Varsayımlar!$B:$Q,13,0))</f>
        <v/>
      </c>
      <c r="W461" s="5" t="str">
        <f>IF(B461="","",VLOOKUP(AD461,Varsayımlar!$B:$Q,14,0))</f>
        <v/>
      </c>
      <c r="AA461" s="5" t="str">
        <f>IF(B461="","",VLOOKUP(AD461,Varsayımlar!$B:$Q,15,0))</f>
        <v/>
      </c>
      <c r="AB461" s="5" t="str">
        <f>IF(B461="","",VLOOKUP(AD461,Varsayımlar!$B:$Q,16,0))</f>
        <v/>
      </c>
      <c r="AC461" s="5" t="str">
        <f>IF(B461="","",VLOOKUP(Sayfa2!AD461,Varsayımlar!B:S,18,0))</f>
        <v/>
      </c>
      <c r="AD461" s="5" t="str">
        <f t="shared" si="9"/>
        <v/>
      </c>
    </row>
    <row r="462" spans="2:30" x14ac:dyDescent="0.25">
      <c r="C462" s="3" t="str">
        <f>IF(B462="","",VLOOKUP(AD462,Varsayımlar!$B:$Q,3,0))</f>
        <v/>
      </c>
      <c r="H462" s="2" t="str">
        <f>IF(B462="","",VLOOKUP(AD462,Varsayımlar!$B:$Q,5,0))</f>
        <v/>
      </c>
      <c r="J462" s="2" t="str">
        <f>IF(B462="","",VLOOKUP(AD462,Varsayımlar!$B:$Q,6,0))</f>
        <v/>
      </c>
      <c r="P462" s="2" t="str">
        <f>IF(B462="","",VLOOKUP(AD462,Varsayımlar!$B:$Q,7,0)*K462)</f>
        <v/>
      </c>
      <c r="Q462" s="2" t="str">
        <f>IF(B462="","",VLOOKUP(AD462,Varsayımlar!$B:$Q,8,0))</f>
        <v/>
      </c>
      <c r="R462" s="2" t="str">
        <f>IF(B462="","",VLOOKUP(AD462,Varsayımlar!$B:$Q,9,0))</f>
        <v/>
      </c>
      <c r="S462" s="2" t="str">
        <f>IF(B462="","",VLOOKUP(AD462,Varsayımlar!$B:$Q,10,0))</f>
        <v/>
      </c>
      <c r="T462" s="2" t="str">
        <f>IF(B462="","",VLOOKUP(AD462,Varsayımlar!$B:$Q,11,0))</f>
        <v/>
      </c>
      <c r="U462" s="2" t="str">
        <f>IF(B462="","",VLOOKUP(AD462,Varsayımlar!$B:$Q,12,0))</f>
        <v/>
      </c>
      <c r="V462" s="2" t="str">
        <f>IF(B462="","",VLOOKUP(AD462,Varsayımlar!$B:$Q,13,0))</f>
        <v/>
      </c>
      <c r="W462" s="2" t="str">
        <f>IF(B462="","",VLOOKUP(AD462,Varsayımlar!$B:$Q,14,0))</f>
        <v/>
      </c>
      <c r="AA462" s="2" t="str">
        <f>IF(B462="","",VLOOKUP(AD462,Varsayımlar!$B:$Q,15,0))</f>
        <v/>
      </c>
      <c r="AB462" s="2" t="str">
        <f>IF(B462="","",VLOOKUP(AD462,Varsayımlar!$B:$Q,16,0))</f>
        <v/>
      </c>
      <c r="AC462" s="2" t="str">
        <f>IF(B462="","",VLOOKUP(Sayfa2!AD462,Varsayımlar!B:S,18,0))</f>
        <v/>
      </c>
      <c r="AD462" s="2" t="str">
        <f t="shared" si="9"/>
        <v/>
      </c>
    </row>
    <row r="463" spans="2:30" x14ac:dyDescent="0.25">
      <c r="B463" s="6"/>
      <c r="C463" s="7" t="str">
        <f>IF(B463="","",VLOOKUP(AD463,Varsayımlar!$B:$Q,3,0))</f>
        <v/>
      </c>
      <c r="D463" s="7"/>
      <c r="H463" s="5" t="str">
        <f>IF(B463="","",VLOOKUP(AD463,Varsayımlar!$B:$Q,5,0))</f>
        <v/>
      </c>
      <c r="I463" s="5"/>
      <c r="J463" s="5" t="str">
        <f>IF(B463="","",VLOOKUP(AD463,Varsayımlar!$B:$Q,6,0))</f>
        <v/>
      </c>
      <c r="P463" s="5" t="str">
        <f>IF(B463="","",VLOOKUP(AD463,Varsayımlar!$B:$Q,7,0)*K463)</f>
        <v/>
      </c>
      <c r="Q463" s="5" t="str">
        <f>IF(B463="","",VLOOKUP(AD463,Varsayımlar!$B:$Q,8,0))</f>
        <v/>
      </c>
      <c r="R463" s="5" t="str">
        <f>IF(B463="","",VLOOKUP(AD463,Varsayımlar!$B:$Q,9,0))</f>
        <v/>
      </c>
      <c r="S463" s="5" t="str">
        <f>IF(B463="","",VLOOKUP(AD463,Varsayımlar!$B:$Q,10,0))</f>
        <v/>
      </c>
      <c r="T463" s="5" t="str">
        <f>IF(B463="","",VLOOKUP(AD463,Varsayımlar!$B:$Q,11,0))</f>
        <v/>
      </c>
      <c r="U463" s="5" t="str">
        <f>IF(B463="","",VLOOKUP(AD463,Varsayımlar!$B:$Q,12,0))</f>
        <v/>
      </c>
      <c r="V463" s="5" t="str">
        <f>IF(B463="","",VLOOKUP(AD463,Varsayımlar!$B:$Q,13,0))</f>
        <v/>
      </c>
      <c r="W463" s="5" t="str">
        <f>IF(B463="","",VLOOKUP(AD463,Varsayımlar!$B:$Q,14,0))</f>
        <v/>
      </c>
      <c r="AA463" s="5" t="str">
        <f>IF(B463="","",VLOOKUP(AD463,Varsayımlar!$B:$Q,15,0))</f>
        <v/>
      </c>
      <c r="AB463" s="5" t="str">
        <f>IF(B463="","",VLOOKUP(AD463,Varsayımlar!$B:$Q,16,0))</f>
        <v/>
      </c>
      <c r="AC463" s="5" t="str">
        <f>IF(B463="","",VLOOKUP(Sayfa2!AD463,Varsayımlar!B:S,18,0))</f>
        <v/>
      </c>
      <c r="AD463" s="5" t="str">
        <f t="shared" si="9"/>
        <v/>
      </c>
    </row>
    <row r="464" spans="2:30" x14ac:dyDescent="0.25">
      <c r="C464" s="3" t="str">
        <f>IF(B464="","",VLOOKUP(AD464,Varsayımlar!$B:$Q,3,0))</f>
        <v/>
      </c>
      <c r="H464" s="2" t="str">
        <f>IF(B464="","",VLOOKUP(AD464,Varsayımlar!$B:$Q,5,0))</f>
        <v/>
      </c>
      <c r="J464" s="2" t="str">
        <f>IF(B464="","",VLOOKUP(AD464,Varsayımlar!$B:$Q,6,0))</f>
        <v/>
      </c>
      <c r="P464" s="2" t="str">
        <f>IF(B464="","",VLOOKUP(AD464,Varsayımlar!$B:$Q,7,0)*K464)</f>
        <v/>
      </c>
      <c r="Q464" s="2" t="str">
        <f>IF(B464="","",VLOOKUP(AD464,Varsayımlar!$B:$Q,8,0))</f>
        <v/>
      </c>
      <c r="R464" s="2" t="str">
        <f>IF(B464="","",VLOOKUP(AD464,Varsayımlar!$B:$Q,9,0))</f>
        <v/>
      </c>
      <c r="S464" s="2" t="str">
        <f>IF(B464="","",VLOOKUP(AD464,Varsayımlar!$B:$Q,10,0))</f>
        <v/>
      </c>
      <c r="T464" s="2" t="str">
        <f>IF(B464="","",VLOOKUP(AD464,Varsayımlar!$B:$Q,11,0))</f>
        <v/>
      </c>
      <c r="U464" s="2" t="str">
        <f>IF(B464="","",VLOOKUP(AD464,Varsayımlar!$B:$Q,12,0))</f>
        <v/>
      </c>
      <c r="V464" s="2" t="str">
        <f>IF(B464="","",VLOOKUP(AD464,Varsayımlar!$B:$Q,13,0))</f>
        <v/>
      </c>
      <c r="W464" s="2" t="str">
        <f>IF(B464="","",VLOOKUP(AD464,Varsayımlar!$B:$Q,14,0))</f>
        <v/>
      </c>
      <c r="AA464" s="2" t="str">
        <f>IF(B464="","",VLOOKUP(AD464,Varsayımlar!$B:$Q,15,0))</f>
        <v/>
      </c>
      <c r="AB464" s="2" t="str">
        <f>IF(B464="","",VLOOKUP(AD464,Varsayımlar!$B:$Q,16,0))</f>
        <v/>
      </c>
      <c r="AC464" s="2" t="str">
        <f>IF(B464="","",VLOOKUP(Sayfa2!AD464,Varsayımlar!B:S,18,0))</f>
        <v/>
      </c>
      <c r="AD464" s="2" t="str">
        <f t="shared" si="9"/>
        <v/>
      </c>
    </row>
    <row r="465" spans="2:30" x14ac:dyDescent="0.25">
      <c r="B465" s="6"/>
      <c r="C465" s="7" t="str">
        <f>IF(B465="","",VLOOKUP(AD465,Varsayımlar!$B:$Q,3,0))</f>
        <v/>
      </c>
      <c r="D465" s="7"/>
      <c r="H465" s="5" t="str">
        <f>IF(B465="","",VLOOKUP(AD465,Varsayımlar!$B:$Q,5,0))</f>
        <v/>
      </c>
      <c r="I465" s="5"/>
      <c r="J465" s="5" t="str">
        <f>IF(B465="","",VLOOKUP(AD465,Varsayımlar!$B:$Q,6,0))</f>
        <v/>
      </c>
      <c r="P465" s="5" t="str">
        <f>IF(B465="","",VLOOKUP(AD465,Varsayımlar!$B:$Q,7,0)*K465)</f>
        <v/>
      </c>
      <c r="Q465" s="5" t="str">
        <f>IF(B465="","",VLOOKUP(AD465,Varsayımlar!$B:$Q,8,0))</f>
        <v/>
      </c>
      <c r="R465" s="5" t="str">
        <f>IF(B465="","",VLOOKUP(AD465,Varsayımlar!$B:$Q,9,0))</f>
        <v/>
      </c>
      <c r="S465" s="5" t="str">
        <f>IF(B465="","",VLOOKUP(AD465,Varsayımlar!$B:$Q,10,0))</f>
        <v/>
      </c>
      <c r="T465" s="5" t="str">
        <f>IF(B465="","",VLOOKUP(AD465,Varsayımlar!$B:$Q,11,0))</f>
        <v/>
      </c>
      <c r="U465" s="5" t="str">
        <f>IF(B465="","",VLOOKUP(AD465,Varsayımlar!$B:$Q,12,0))</f>
        <v/>
      </c>
      <c r="V465" s="5" t="str">
        <f>IF(B465="","",VLOOKUP(AD465,Varsayımlar!$B:$Q,13,0))</f>
        <v/>
      </c>
      <c r="W465" s="5" t="str">
        <f>IF(B465="","",VLOOKUP(AD465,Varsayımlar!$B:$Q,14,0))</f>
        <v/>
      </c>
      <c r="AA465" s="5" t="str">
        <f>IF(B465="","",VLOOKUP(AD465,Varsayımlar!$B:$Q,15,0))</f>
        <v/>
      </c>
      <c r="AB465" s="5" t="str">
        <f>IF(B465="","",VLOOKUP(AD465,Varsayımlar!$B:$Q,16,0))</f>
        <v/>
      </c>
      <c r="AC465" s="5" t="str">
        <f>IF(B465="","",VLOOKUP(Sayfa2!AD465,Varsayımlar!B:S,18,0))</f>
        <v/>
      </c>
      <c r="AD465" s="5" t="str">
        <f t="shared" si="9"/>
        <v/>
      </c>
    </row>
    <row r="466" spans="2:30" x14ac:dyDescent="0.25">
      <c r="C466" s="3" t="str">
        <f>IF(B466="","",VLOOKUP(AD466,Varsayımlar!$B:$Q,3,0))</f>
        <v/>
      </c>
      <c r="H466" s="2" t="str">
        <f>IF(B466="","",VLOOKUP(AD466,Varsayımlar!$B:$Q,5,0))</f>
        <v/>
      </c>
      <c r="J466" s="2" t="str">
        <f>IF(B466="","",VLOOKUP(AD466,Varsayımlar!$B:$Q,6,0))</f>
        <v/>
      </c>
      <c r="P466" s="2" t="str">
        <f>IF(B466="","",VLOOKUP(AD466,Varsayımlar!$B:$Q,7,0)*K466)</f>
        <v/>
      </c>
      <c r="Q466" s="2" t="str">
        <f>IF(B466="","",VLOOKUP(AD466,Varsayımlar!$B:$Q,8,0))</f>
        <v/>
      </c>
      <c r="R466" s="2" t="str">
        <f>IF(B466="","",VLOOKUP(AD466,Varsayımlar!$B:$Q,9,0))</f>
        <v/>
      </c>
      <c r="S466" s="2" t="str">
        <f>IF(B466="","",VLOOKUP(AD466,Varsayımlar!$B:$Q,10,0))</f>
        <v/>
      </c>
      <c r="T466" s="2" t="str">
        <f>IF(B466="","",VLOOKUP(AD466,Varsayımlar!$B:$Q,11,0))</f>
        <v/>
      </c>
      <c r="U466" s="2" t="str">
        <f>IF(B466="","",VLOOKUP(AD466,Varsayımlar!$B:$Q,12,0))</f>
        <v/>
      </c>
      <c r="V466" s="2" t="str">
        <f>IF(B466="","",VLOOKUP(AD466,Varsayımlar!$B:$Q,13,0))</f>
        <v/>
      </c>
      <c r="W466" s="2" t="str">
        <f>IF(B466="","",VLOOKUP(AD466,Varsayımlar!$B:$Q,14,0))</f>
        <v/>
      </c>
      <c r="AA466" s="2" t="str">
        <f>IF(B466="","",VLOOKUP(AD466,Varsayımlar!$B:$Q,15,0))</f>
        <v/>
      </c>
      <c r="AB466" s="2" t="str">
        <f>IF(B466="","",VLOOKUP(AD466,Varsayımlar!$B:$Q,16,0))</f>
        <v/>
      </c>
      <c r="AC466" s="2" t="str">
        <f>IF(B466="","",VLOOKUP(Sayfa2!AD466,Varsayımlar!B:S,18,0))</f>
        <v/>
      </c>
      <c r="AD466" s="2" t="str">
        <f t="shared" si="9"/>
        <v/>
      </c>
    </row>
    <row r="467" spans="2:30" x14ac:dyDescent="0.25">
      <c r="B467" s="6"/>
      <c r="C467" s="7" t="str">
        <f>IF(B467="","",VLOOKUP(AD467,Varsayımlar!$B:$Q,3,0))</f>
        <v/>
      </c>
      <c r="D467" s="7"/>
      <c r="H467" s="5" t="str">
        <f>IF(B467="","",VLOOKUP(AD467,Varsayımlar!$B:$Q,5,0))</f>
        <v/>
      </c>
      <c r="I467" s="5"/>
      <c r="J467" s="5" t="str">
        <f>IF(B467="","",VLOOKUP(AD467,Varsayımlar!$B:$Q,6,0))</f>
        <v/>
      </c>
      <c r="P467" s="5" t="str">
        <f>IF(B467="","",VLOOKUP(AD467,Varsayımlar!$B:$Q,7,0)*K467)</f>
        <v/>
      </c>
      <c r="Q467" s="5" t="str">
        <f>IF(B467="","",VLOOKUP(AD467,Varsayımlar!$B:$Q,8,0))</f>
        <v/>
      </c>
      <c r="R467" s="5" t="str">
        <f>IF(B467="","",VLOOKUP(AD467,Varsayımlar!$B:$Q,9,0))</f>
        <v/>
      </c>
      <c r="S467" s="5" t="str">
        <f>IF(B467="","",VLOOKUP(AD467,Varsayımlar!$B:$Q,10,0))</f>
        <v/>
      </c>
      <c r="T467" s="5" t="str">
        <f>IF(B467="","",VLOOKUP(AD467,Varsayımlar!$B:$Q,11,0))</f>
        <v/>
      </c>
      <c r="U467" s="5" t="str">
        <f>IF(B467="","",VLOOKUP(AD467,Varsayımlar!$B:$Q,12,0))</f>
        <v/>
      </c>
      <c r="V467" s="5" t="str">
        <f>IF(B467="","",VLOOKUP(AD467,Varsayımlar!$B:$Q,13,0))</f>
        <v/>
      </c>
      <c r="W467" s="5" t="str">
        <f>IF(B467="","",VLOOKUP(AD467,Varsayımlar!$B:$Q,14,0))</f>
        <v/>
      </c>
      <c r="AA467" s="5" t="str">
        <f>IF(B467="","",VLOOKUP(AD467,Varsayımlar!$B:$Q,15,0))</f>
        <v/>
      </c>
      <c r="AB467" s="5" t="str">
        <f>IF(B467="","",VLOOKUP(AD467,Varsayımlar!$B:$Q,16,0))</f>
        <v/>
      </c>
      <c r="AC467" s="5" t="str">
        <f>IF(B467="","",VLOOKUP(Sayfa2!AD467,Varsayımlar!B:S,18,0))</f>
        <v/>
      </c>
      <c r="AD467" s="5" t="str">
        <f t="shared" si="9"/>
        <v/>
      </c>
    </row>
    <row r="468" spans="2:30" x14ac:dyDescent="0.25">
      <c r="C468" s="3" t="str">
        <f>IF(B468="","",VLOOKUP(AD468,Varsayımlar!$B:$Q,3,0))</f>
        <v/>
      </c>
      <c r="H468" s="2" t="str">
        <f>IF(B468="","",VLOOKUP(AD468,Varsayımlar!$B:$Q,5,0))</f>
        <v/>
      </c>
      <c r="J468" s="2" t="str">
        <f>IF(B468="","",VLOOKUP(AD468,Varsayımlar!$B:$Q,6,0))</f>
        <v/>
      </c>
      <c r="P468" s="2" t="str">
        <f>IF(B468="","",VLOOKUP(AD468,Varsayımlar!$B:$Q,7,0)*K468)</f>
        <v/>
      </c>
      <c r="Q468" s="2" t="str">
        <f>IF(B468="","",VLOOKUP(AD468,Varsayımlar!$B:$Q,8,0))</f>
        <v/>
      </c>
      <c r="R468" s="2" t="str">
        <f>IF(B468="","",VLOOKUP(AD468,Varsayımlar!$B:$Q,9,0))</f>
        <v/>
      </c>
      <c r="S468" s="2" t="str">
        <f>IF(B468="","",VLOOKUP(AD468,Varsayımlar!$B:$Q,10,0))</f>
        <v/>
      </c>
      <c r="T468" s="2" t="str">
        <f>IF(B468="","",VLOOKUP(AD468,Varsayımlar!$B:$Q,11,0))</f>
        <v/>
      </c>
      <c r="U468" s="2" t="str">
        <f>IF(B468="","",VLOOKUP(AD468,Varsayımlar!$B:$Q,12,0))</f>
        <v/>
      </c>
      <c r="V468" s="2" t="str">
        <f>IF(B468="","",VLOOKUP(AD468,Varsayımlar!$B:$Q,13,0))</f>
        <v/>
      </c>
      <c r="W468" s="2" t="str">
        <f>IF(B468="","",VLOOKUP(AD468,Varsayımlar!$B:$Q,14,0))</f>
        <v/>
      </c>
      <c r="AA468" s="2" t="str">
        <f>IF(B468="","",VLOOKUP(AD468,Varsayımlar!$B:$Q,15,0))</f>
        <v/>
      </c>
      <c r="AB468" s="2" t="str">
        <f>IF(B468="","",VLOOKUP(AD468,Varsayımlar!$B:$Q,16,0))</f>
        <v/>
      </c>
      <c r="AC468" s="2" t="str">
        <f>IF(B468="","",VLOOKUP(Sayfa2!AD468,Varsayımlar!B:S,18,0))</f>
        <v/>
      </c>
      <c r="AD468" s="2" t="str">
        <f t="shared" si="9"/>
        <v/>
      </c>
    </row>
    <row r="469" spans="2:30" x14ac:dyDescent="0.25">
      <c r="B469" s="6"/>
      <c r="C469" s="7" t="str">
        <f>IF(B469="","",VLOOKUP(AD469,Varsayımlar!$B:$Q,3,0))</f>
        <v/>
      </c>
      <c r="D469" s="7"/>
      <c r="H469" s="5" t="str">
        <f>IF(B469="","",VLOOKUP(AD469,Varsayımlar!$B:$Q,5,0))</f>
        <v/>
      </c>
      <c r="I469" s="5"/>
      <c r="J469" s="5" t="str">
        <f>IF(B469="","",VLOOKUP(AD469,Varsayımlar!$B:$Q,6,0))</f>
        <v/>
      </c>
      <c r="P469" s="5" t="str">
        <f>IF(B469="","",VLOOKUP(AD469,Varsayımlar!$B:$Q,7,0)*K469)</f>
        <v/>
      </c>
      <c r="Q469" s="5" t="str">
        <f>IF(B469="","",VLOOKUP(AD469,Varsayımlar!$B:$Q,8,0))</f>
        <v/>
      </c>
      <c r="R469" s="5" t="str">
        <f>IF(B469="","",VLOOKUP(AD469,Varsayımlar!$B:$Q,9,0))</f>
        <v/>
      </c>
      <c r="S469" s="5" t="str">
        <f>IF(B469="","",VLOOKUP(AD469,Varsayımlar!$B:$Q,10,0))</f>
        <v/>
      </c>
      <c r="T469" s="5" t="str">
        <f>IF(B469="","",VLOOKUP(AD469,Varsayımlar!$B:$Q,11,0))</f>
        <v/>
      </c>
      <c r="U469" s="5" t="str">
        <f>IF(B469="","",VLOOKUP(AD469,Varsayımlar!$B:$Q,12,0))</f>
        <v/>
      </c>
      <c r="V469" s="5" t="str">
        <f>IF(B469="","",VLOOKUP(AD469,Varsayımlar!$B:$Q,13,0))</f>
        <v/>
      </c>
      <c r="W469" s="5" t="str">
        <f>IF(B469="","",VLOOKUP(AD469,Varsayımlar!$B:$Q,14,0))</f>
        <v/>
      </c>
      <c r="AA469" s="5" t="str">
        <f>IF(B469="","",VLOOKUP(AD469,Varsayımlar!$B:$Q,15,0))</f>
        <v/>
      </c>
      <c r="AB469" s="5" t="str">
        <f>IF(B469="","",VLOOKUP(AD469,Varsayımlar!$B:$Q,16,0))</f>
        <v/>
      </c>
      <c r="AC469" s="5" t="str">
        <f>IF(B469="","",VLOOKUP(Sayfa2!AD469,Varsayımlar!B:S,18,0))</f>
        <v/>
      </c>
      <c r="AD469" s="5" t="str">
        <f t="shared" si="9"/>
        <v/>
      </c>
    </row>
    <row r="470" spans="2:30" x14ac:dyDescent="0.25">
      <c r="C470" s="3" t="str">
        <f>IF(B470="","",VLOOKUP(AD470,Varsayımlar!$B:$Q,3,0))</f>
        <v/>
      </c>
      <c r="H470" s="2" t="str">
        <f>IF(B470="","",VLOOKUP(AD470,Varsayımlar!$B:$Q,5,0))</f>
        <v/>
      </c>
      <c r="J470" s="2" t="str">
        <f>IF(B470="","",VLOOKUP(AD470,Varsayımlar!$B:$Q,6,0))</f>
        <v/>
      </c>
      <c r="P470" s="2" t="str">
        <f>IF(B470="","",VLOOKUP(AD470,Varsayımlar!$B:$Q,7,0)*K470)</f>
        <v/>
      </c>
      <c r="Q470" s="2" t="str">
        <f>IF(B470="","",VLOOKUP(AD470,Varsayımlar!$B:$Q,8,0))</f>
        <v/>
      </c>
      <c r="R470" s="2" t="str">
        <f>IF(B470="","",VLOOKUP(AD470,Varsayımlar!$B:$Q,9,0))</f>
        <v/>
      </c>
      <c r="S470" s="2" t="str">
        <f>IF(B470="","",VLOOKUP(AD470,Varsayımlar!$B:$Q,10,0))</f>
        <v/>
      </c>
      <c r="T470" s="2" t="str">
        <f>IF(B470="","",VLOOKUP(AD470,Varsayımlar!$B:$Q,11,0))</f>
        <v/>
      </c>
      <c r="U470" s="2" t="str">
        <f>IF(B470="","",VLOOKUP(AD470,Varsayımlar!$B:$Q,12,0))</f>
        <v/>
      </c>
      <c r="V470" s="2" t="str">
        <f>IF(B470="","",VLOOKUP(AD470,Varsayımlar!$B:$Q,13,0))</f>
        <v/>
      </c>
      <c r="W470" s="2" t="str">
        <f>IF(B470="","",VLOOKUP(AD470,Varsayımlar!$B:$Q,14,0))</f>
        <v/>
      </c>
      <c r="AA470" s="2" t="str">
        <f>IF(B470="","",VLOOKUP(AD470,Varsayımlar!$B:$Q,15,0))</f>
        <v/>
      </c>
      <c r="AB470" s="2" t="str">
        <f>IF(B470="","",VLOOKUP(AD470,Varsayımlar!$B:$Q,16,0))</f>
        <v/>
      </c>
      <c r="AC470" s="2" t="str">
        <f>IF(B470="","",VLOOKUP(Sayfa2!AD470,Varsayımlar!B:S,18,0))</f>
        <v/>
      </c>
      <c r="AD470" s="2" t="str">
        <f t="shared" si="9"/>
        <v/>
      </c>
    </row>
    <row r="471" spans="2:30" x14ac:dyDescent="0.25">
      <c r="B471" s="6"/>
      <c r="C471" s="7" t="str">
        <f>IF(B471="","",VLOOKUP(AD471,Varsayımlar!$B:$Q,3,0))</f>
        <v/>
      </c>
      <c r="D471" s="7"/>
      <c r="H471" s="5" t="str">
        <f>IF(B471="","",VLOOKUP(AD471,Varsayımlar!$B:$Q,5,0))</f>
        <v/>
      </c>
      <c r="I471" s="5"/>
      <c r="J471" s="5" t="str">
        <f>IF(B471="","",VLOOKUP(AD471,Varsayımlar!$B:$Q,6,0))</f>
        <v/>
      </c>
      <c r="P471" s="5" t="str">
        <f>IF(B471="","",VLOOKUP(AD471,Varsayımlar!$B:$Q,7,0)*K471)</f>
        <v/>
      </c>
      <c r="Q471" s="5" t="str">
        <f>IF(B471="","",VLOOKUP(AD471,Varsayımlar!$B:$Q,8,0))</f>
        <v/>
      </c>
      <c r="R471" s="5" t="str">
        <f>IF(B471="","",VLOOKUP(AD471,Varsayımlar!$B:$Q,9,0))</f>
        <v/>
      </c>
      <c r="S471" s="5" t="str">
        <f>IF(B471="","",VLOOKUP(AD471,Varsayımlar!$B:$Q,10,0))</f>
        <v/>
      </c>
      <c r="T471" s="5" t="str">
        <f>IF(B471="","",VLOOKUP(AD471,Varsayımlar!$B:$Q,11,0))</f>
        <v/>
      </c>
      <c r="U471" s="5" t="str">
        <f>IF(B471="","",VLOOKUP(AD471,Varsayımlar!$B:$Q,12,0))</f>
        <v/>
      </c>
      <c r="V471" s="5" t="str">
        <f>IF(B471="","",VLOOKUP(AD471,Varsayımlar!$B:$Q,13,0))</f>
        <v/>
      </c>
      <c r="W471" s="5" t="str">
        <f>IF(B471="","",VLOOKUP(AD471,Varsayımlar!$B:$Q,14,0))</f>
        <v/>
      </c>
      <c r="AA471" s="5" t="str">
        <f>IF(B471="","",VLOOKUP(AD471,Varsayımlar!$B:$Q,15,0))</f>
        <v/>
      </c>
      <c r="AB471" s="5" t="str">
        <f>IF(B471="","",VLOOKUP(AD471,Varsayımlar!$B:$Q,16,0))</f>
        <v/>
      </c>
      <c r="AC471" s="5" t="str">
        <f>IF(B471="","",VLOOKUP(Sayfa2!AD471,Varsayımlar!B:S,18,0))</f>
        <v/>
      </c>
      <c r="AD471" s="5" t="str">
        <f t="shared" si="9"/>
        <v/>
      </c>
    </row>
    <row r="472" spans="2:30" x14ac:dyDescent="0.25">
      <c r="C472" s="3" t="str">
        <f>IF(B472="","",VLOOKUP(AD472,Varsayımlar!$B:$Q,3,0))</f>
        <v/>
      </c>
      <c r="H472" s="2" t="str">
        <f>IF(B472="","",VLOOKUP(AD472,Varsayımlar!$B:$Q,5,0))</f>
        <v/>
      </c>
      <c r="J472" s="2" t="str">
        <f>IF(B472="","",VLOOKUP(AD472,Varsayımlar!$B:$Q,6,0))</f>
        <v/>
      </c>
      <c r="P472" s="2" t="str">
        <f>IF(B472="","",VLOOKUP(AD472,Varsayımlar!$B:$Q,7,0)*K472)</f>
        <v/>
      </c>
      <c r="Q472" s="2" t="str">
        <f>IF(B472="","",VLOOKUP(AD472,Varsayımlar!$B:$Q,8,0))</f>
        <v/>
      </c>
      <c r="R472" s="2" t="str">
        <f>IF(B472="","",VLOOKUP(AD472,Varsayımlar!$B:$Q,9,0))</f>
        <v/>
      </c>
      <c r="S472" s="2" t="str">
        <f>IF(B472="","",VLOOKUP(AD472,Varsayımlar!$B:$Q,10,0))</f>
        <v/>
      </c>
      <c r="T472" s="2" t="str">
        <f>IF(B472="","",VLOOKUP(AD472,Varsayımlar!$B:$Q,11,0))</f>
        <v/>
      </c>
      <c r="U472" s="2" t="str">
        <f>IF(B472="","",VLOOKUP(AD472,Varsayımlar!$B:$Q,12,0))</f>
        <v/>
      </c>
      <c r="V472" s="2" t="str">
        <f>IF(B472="","",VLOOKUP(AD472,Varsayımlar!$B:$Q,13,0))</f>
        <v/>
      </c>
      <c r="W472" s="2" t="str">
        <f>IF(B472="","",VLOOKUP(AD472,Varsayımlar!$B:$Q,14,0))</f>
        <v/>
      </c>
      <c r="AA472" s="2" t="str">
        <f>IF(B472="","",VLOOKUP(AD472,Varsayımlar!$B:$Q,15,0))</f>
        <v/>
      </c>
      <c r="AB472" s="2" t="str">
        <f>IF(B472="","",VLOOKUP(AD472,Varsayımlar!$B:$Q,16,0))</f>
        <v/>
      </c>
      <c r="AC472" s="2" t="str">
        <f>IF(B472="","",VLOOKUP(Sayfa2!AD472,Varsayımlar!B:S,18,0))</f>
        <v/>
      </c>
      <c r="AD472" s="2" t="str">
        <f t="shared" si="9"/>
        <v/>
      </c>
    </row>
    <row r="473" spans="2:30" x14ac:dyDescent="0.25">
      <c r="B473" s="6"/>
      <c r="C473" s="7" t="str">
        <f>IF(B473="","",VLOOKUP(AD473,Varsayımlar!$B:$Q,3,0))</f>
        <v/>
      </c>
      <c r="D473" s="7"/>
      <c r="H473" s="5" t="str">
        <f>IF(B473="","",VLOOKUP(AD473,Varsayımlar!$B:$Q,5,0))</f>
        <v/>
      </c>
      <c r="I473" s="5"/>
      <c r="J473" s="5" t="str">
        <f>IF(B473="","",VLOOKUP(AD473,Varsayımlar!$B:$Q,6,0))</f>
        <v/>
      </c>
      <c r="P473" s="5" t="str">
        <f>IF(B473="","",VLOOKUP(AD473,Varsayımlar!$B:$Q,7,0)*K473)</f>
        <v/>
      </c>
      <c r="Q473" s="5" t="str">
        <f>IF(B473="","",VLOOKUP(AD473,Varsayımlar!$B:$Q,8,0))</f>
        <v/>
      </c>
      <c r="R473" s="5" t="str">
        <f>IF(B473="","",VLOOKUP(AD473,Varsayımlar!$B:$Q,9,0))</f>
        <v/>
      </c>
      <c r="S473" s="5" t="str">
        <f>IF(B473="","",VLOOKUP(AD473,Varsayımlar!$B:$Q,10,0))</f>
        <v/>
      </c>
      <c r="T473" s="5" t="str">
        <f>IF(B473="","",VLOOKUP(AD473,Varsayımlar!$B:$Q,11,0))</f>
        <v/>
      </c>
      <c r="U473" s="5" t="str">
        <f>IF(B473="","",VLOOKUP(AD473,Varsayımlar!$B:$Q,12,0))</f>
        <v/>
      </c>
      <c r="V473" s="5" t="str">
        <f>IF(B473="","",VLOOKUP(AD473,Varsayımlar!$B:$Q,13,0))</f>
        <v/>
      </c>
      <c r="W473" s="5" t="str">
        <f>IF(B473="","",VLOOKUP(AD473,Varsayımlar!$B:$Q,14,0))</f>
        <v/>
      </c>
      <c r="AA473" s="5" t="str">
        <f>IF(B473="","",VLOOKUP(AD473,Varsayımlar!$B:$Q,15,0))</f>
        <v/>
      </c>
      <c r="AB473" s="5" t="str">
        <f>IF(B473="","",VLOOKUP(AD473,Varsayımlar!$B:$Q,16,0))</f>
        <v/>
      </c>
      <c r="AC473" s="5" t="str">
        <f>IF(B473="","",VLOOKUP(Sayfa2!AD473,Varsayımlar!B:S,18,0))</f>
        <v/>
      </c>
      <c r="AD473" s="5" t="str">
        <f t="shared" si="9"/>
        <v/>
      </c>
    </row>
    <row r="474" spans="2:30" x14ac:dyDescent="0.25">
      <c r="C474" s="3" t="str">
        <f>IF(B474="","",VLOOKUP(AD474,Varsayımlar!$B:$Q,3,0))</f>
        <v/>
      </c>
      <c r="H474" s="2" t="str">
        <f>IF(B474="","",VLOOKUP(AD474,Varsayımlar!$B:$Q,5,0))</f>
        <v/>
      </c>
      <c r="J474" s="2" t="str">
        <f>IF(B474="","",VLOOKUP(AD474,Varsayımlar!$B:$Q,6,0))</f>
        <v/>
      </c>
      <c r="P474" s="2" t="str">
        <f>IF(B474="","",VLOOKUP(AD474,Varsayımlar!$B:$Q,7,0)*K474)</f>
        <v/>
      </c>
      <c r="Q474" s="2" t="str">
        <f>IF(B474="","",VLOOKUP(AD474,Varsayımlar!$B:$Q,8,0))</f>
        <v/>
      </c>
      <c r="R474" s="2" t="str">
        <f>IF(B474="","",VLOOKUP(AD474,Varsayımlar!$B:$Q,9,0))</f>
        <v/>
      </c>
      <c r="S474" s="2" t="str">
        <f>IF(B474="","",VLOOKUP(AD474,Varsayımlar!$B:$Q,10,0))</f>
        <v/>
      </c>
      <c r="T474" s="2" t="str">
        <f>IF(B474="","",VLOOKUP(AD474,Varsayımlar!$B:$Q,11,0))</f>
        <v/>
      </c>
      <c r="U474" s="2" t="str">
        <f>IF(B474="","",VLOOKUP(AD474,Varsayımlar!$B:$Q,12,0))</f>
        <v/>
      </c>
      <c r="V474" s="2" t="str">
        <f>IF(B474="","",VLOOKUP(AD474,Varsayımlar!$B:$Q,13,0))</f>
        <v/>
      </c>
      <c r="W474" s="2" t="str">
        <f>IF(B474="","",VLOOKUP(AD474,Varsayımlar!$B:$Q,14,0))</f>
        <v/>
      </c>
      <c r="AA474" s="2" t="str">
        <f>IF(B474="","",VLOOKUP(AD474,Varsayımlar!$B:$Q,15,0))</f>
        <v/>
      </c>
      <c r="AB474" s="2" t="str">
        <f>IF(B474="","",VLOOKUP(AD474,Varsayımlar!$B:$Q,16,0))</f>
        <v/>
      </c>
      <c r="AC474" s="2" t="str">
        <f>IF(B474="","",VLOOKUP(Sayfa2!AD474,Varsayımlar!B:S,18,0))</f>
        <v/>
      </c>
      <c r="AD474" s="2" t="str">
        <f t="shared" si="9"/>
        <v/>
      </c>
    </row>
    <row r="475" spans="2:30" x14ac:dyDescent="0.25">
      <c r="B475" s="6"/>
      <c r="C475" s="7" t="str">
        <f>IF(B475="","",VLOOKUP(AD475,Varsayımlar!$B:$Q,3,0))</f>
        <v/>
      </c>
      <c r="D475" s="7"/>
      <c r="H475" s="5" t="str">
        <f>IF(B475="","",VLOOKUP(AD475,Varsayımlar!$B:$Q,5,0))</f>
        <v/>
      </c>
      <c r="I475" s="5"/>
      <c r="J475" s="5" t="str">
        <f>IF(B475="","",VLOOKUP(AD475,Varsayımlar!$B:$Q,6,0))</f>
        <v/>
      </c>
      <c r="P475" s="5" t="str">
        <f>IF(B475="","",VLOOKUP(AD475,Varsayımlar!$B:$Q,7,0)*K475)</f>
        <v/>
      </c>
      <c r="Q475" s="5" t="str">
        <f>IF(B475="","",VLOOKUP(AD475,Varsayımlar!$B:$Q,8,0))</f>
        <v/>
      </c>
      <c r="R475" s="5" t="str">
        <f>IF(B475="","",VLOOKUP(AD475,Varsayımlar!$B:$Q,9,0))</f>
        <v/>
      </c>
      <c r="S475" s="5" t="str">
        <f>IF(B475="","",VLOOKUP(AD475,Varsayımlar!$B:$Q,10,0))</f>
        <v/>
      </c>
      <c r="T475" s="5" t="str">
        <f>IF(B475="","",VLOOKUP(AD475,Varsayımlar!$B:$Q,11,0))</f>
        <v/>
      </c>
      <c r="U475" s="5" t="str">
        <f>IF(B475="","",VLOOKUP(AD475,Varsayımlar!$B:$Q,12,0))</f>
        <v/>
      </c>
      <c r="V475" s="5" t="str">
        <f>IF(B475="","",VLOOKUP(AD475,Varsayımlar!$B:$Q,13,0))</f>
        <v/>
      </c>
      <c r="W475" s="5" t="str">
        <f>IF(B475="","",VLOOKUP(AD475,Varsayımlar!$B:$Q,14,0))</f>
        <v/>
      </c>
      <c r="AA475" s="5" t="str">
        <f>IF(B475="","",VLOOKUP(AD475,Varsayımlar!$B:$Q,15,0))</f>
        <v/>
      </c>
      <c r="AB475" s="5" t="str">
        <f>IF(B475="","",VLOOKUP(AD475,Varsayımlar!$B:$Q,16,0))</f>
        <v/>
      </c>
      <c r="AC475" s="5" t="str">
        <f>IF(B475="","",VLOOKUP(Sayfa2!AD475,Varsayımlar!B:S,18,0))</f>
        <v/>
      </c>
      <c r="AD475" s="5" t="str">
        <f t="shared" si="9"/>
        <v/>
      </c>
    </row>
    <row r="476" spans="2:30" x14ac:dyDescent="0.25">
      <c r="C476" s="3" t="str">
        <f>IF(B476="","",VLOOKUP(AD476,Varsayımlar!$B:$Q,3,0))</f>
        <v/>
      </c>
      <c r="H476" s="2" t="str">
        <f>IF(B476="","",VLOOKUP(AD476,Varsayımlar!$B:$Q,5,0))</f>
        <v/>
      </c>
      <c r="J476" s="2" t="str">
        <f>IF(B476="","",VLOOKUP(AD476,Varsayımlar!$B:$Q,6,0))</f>
        <v/>
      </c>
      <c r="P476" s="2" t="str">
        <f>IF(B476="","",VLOOKUP(AD476,Varsayımlar!$B:$Q,7,0)*K476)</f>
        <v/>
      </c>
      <c r="Q476" s="2" t="str">
        <f>IF(B476="","",VLOOKUP(AD476,Varsayımlar!$B:$Q,8,0))</f>
        <v/>
      </c>
      <c r="R476" s="2" t="str">
        <f>IF(B476="","",VLOOKUP(AD476,Varsayımlar!$B:$Q,9,0))</f>
        <v/>
      </c>
      <c r="S476" s="2" t="str">
        <f>IF(B476="","",VLOOKUP(AD476,Varsayımlar!$B:$Q,10,0))</f>
        <v/>
      </c>
      <c r="T476" s="2" t="str">
        <f>IF(B476="","",VLOOKUP(AD476,Varsayımlar!$B:$Q,11,0))</f>
        <v/>
      </c>
      <c r="U476" s="2" t="str">
        <f>IF(B476="","",VLOOKUP(AD476,Varsayımlar!$B:$Q,12,0))</f>
        <v/>
      </c>
      <c r="V476" s="2" t="str">
        <f>IF(B476="","",VLOOKUP(AD476,Varsayımlar!$B:$Q,13,0))</f>
        <v/>
      </c>
      <c r="W476" s="2" t="str">
        <f>IF(B476="","",VLOOKUP(AD476,Varsayımlar!$B:$Q,14,0))</f>
        <v/>
      </c>
      <c r="AA476" s="2" t="str">
        <f>IF(B476="","",VLOOKUP(AD476,Varsayımlar!$B:$Q,15,0))</f>
        <v/>
      </c>
      <c r="AB476" s="2" t="str">
        <f>IF(B476="","",VLOOKUP(AD476,Varsayımlar!$B:$Q,16,0))</f>
        <v/>
      </c>
      <c r="AC476" s="2" t="str">
        <f>IF(B476="","",VLOOKUP(Sayfa2!AD476,Varsayımlar!B:S,18,0))</f>
        <v/>
      </c>
      <c r="AD476" s="2" t="str">
        <f t="shared" si="9"/>
        <v/>
      </c>
    </row>
    <row r="477" spans="2:30" x14ac:dyDescent="0.25">
      <c r="B477" s="6"/>
      <c r="C477" s="7" t="str">
        <f>IF(B477="","",VLOOKUP(AD477,Varsayımlar!$B:$Q,3,0))</f>
        <v/>
      </c>
      <c r="D477" s="7"/>
      <c r="H477" s="5" t="str">
        <f>IF(B477="","",VLOOKUP(AD477,Varsayımlar!$B:$Q,5,0))</f>
        <v/>
      </c>
      <c r="I477" s="5"/>
      <c r="J477" s="5" t="str">
        <f>IF(B477="","",VLOOKUP(AD477,Varsayımlar!$B:$Q,6,0))</f>
        <v/>
      </c>
      <c r="P477" s="5" t="str">
        <f>IF(B477="","",VLOOKUP(AD477,Varsayımlar!$B:$Q,7,0)*K477)</f>
        <v/>
      </c>
      <c r="Q477" s="5" t="str">
        <f>IF(B477="","",VLOOKUP(AD477,Varsayımlar!$B:$Q,8,0))</f>
        <v/>
      </c>
      <c r="R477" s="5" t="str">
        <f>IF(B477="","",VLOOKUP(AD477,Varsayımlar!$B:$Q,9,0))</f>
        <v/>
      </c>
      <c r="S477" s="5" t="str">
        <f>IF(B477="","",VLOOKUP(AD477,Varsayımlar!$B:$Q,10,0))</f>
        <v/>
      </c>
      <c r="T477" s="5" t="str">
        <f>IF(B477="","",VLOOKUP(AD477,Varsayımlar!$B:$Q,11,0))</f>
        <v/>
      </c>
      <c r="U477" s="5" t="str">
        <f>IF(B477="","",VLOOKUP(AD477,Varsayımlar!$B:$Q,12,0))</f>
        <v/>
      </c>
      <c r="V477" s="5" t="str">
        <f>IF(B477="","",VLOOKUP(AD477,Varsayımlar!$B:$Q,13,0))</f>
        <v/>
      </c>
      <c r="W477" s="5" t="str">
        <f>IF(B477="","",VLOOKUP(AD477,Varsayımlar!$B:$Q,14,0))</f>
        <v/>
      </c>
      <c r="AA477" s="5" t="str">
        <f>IF(B477="","",VLOOKUP(AD477,Varsayımlar!$B:$Q,15,0))</f>
        <v/>
      </c>
      <c r="AB477" s="5" t="str">
        <f>IF(B477="","",VLOOKUP(AD477,Varsayımlar!$B:$Q,16,0))</f>
        <v/>
      </c>
      <c r="AC477" s="5" t="str">
        <f>IF(B477="","",VLOOKUP(Sayfa2!AD477,Varsayımlar!B:S,18,0))</f>
        <v/>
      </c>
      <c r="AD477" s="5" t="str">
        <f t="shared" si="9"/>
        <v/>
      </c>
    </row>
    <row r="478" spans="2:30" x14ac:dyDescent="0.25">
      <c r="C478" s="3" t="str">
        <f>IF(B478="","",VLOOKUP(AD478,Varsayımlar!$B:$Q,3,0))</f>
        <v/>
      </c>
      <c r="H478" s="2" t="str">
        <f>IF(B478="","",VLOOKUP(AD478,Varsayımlar!$B:$Q,5,0))</f>
        <v/>
      </c>
      <c r="J478" s="2" t="str">
        <f>IF(B478="","",VLOOKUP(AD478,Varsayımlar!$B:$Q,6,0))</f>
        <v/>
      </c>
      <c r="P478" s="2" t="str">
        <f>IF(B478="","",VLOOKUP(AD478,Varsayımlar!$B:$Q,7,0)*K478)</f>
        <v/>
      </c>
      <c r="Q478" s="2" t="str">
        <f>IF(B478="","",VLOOKUP(AD478,Varsayımlar!$B:$Q,8,0))</f>
        <v/>
      </c>
      <c r="R478" s="2" t="str">
        <f>IF(B478="","",VLOOKUP(AD478,Varsayımlar!$B:$Q,9,0))</f>
        <v/>
      </c>
      <c r="S478" s="2" t="str">
        <f>IF(B478="","",VLOOKUP(AD478,Varsayımlar!$B:$Q,10,0))</f>
        <v/>
      </c>
      <c r="T478" s="2" t="str">
        <f>IF(B478="","",VLOOKUP(AD478,Varsayımlar!$B:$Q,11,0))</f>
        <v/>
      </c>
      <c r="U478" s="2" t="str">
        <f>IF(B478="","",VLOOKUP(AD478,Varsayımlar!$B:$Q,12,0))</f>
        <v/>
      </c>
      <c r="V478" s="2" t="str">
        <f>IF(B478="","",VLOOKUP(AD478,Varsayımlar!$B:$Q,13,0))</f>
        <v/>
      </c>
      <c r="W478" s="2" t="str">
        <f>IF(B478="","",VLOOKUP(AD478,Varsayımlar!$B:$Q,14,0))</f>
        <v/>
      </c>
      <c r="AA478" s="2" t="str">
        <f>IF(B478="","",VLOOKUP(AD478,Varsayımlar!$B:$Q,15,0))</f>
        <v/>
      </c>
      <c r="AB478" s="2" t="str">
        <f>IF(B478="","",VLOOKUP(AD478,Varsayımlar!$B:$Q,16,0))</f>
        <v/>
      </c>
      <c r="AC478" s="2" t="str">
        <f>IF(B478="","",VLOOKUP(Sayfa2!AD478,Varsayımlar!B:S,18,0))</f>
        <v/>
      </c>
      <c r="AD478" s="2" t="str">
        <f t="shared" si="9"/>
        <v/>
      </c>
    </row>
    <row r="479" spans="2:30" x14ac:dyDescent="0.25">
      <c r="B479" s="6"/>
      <c r="C479" s="7" t="str">
        <f>IF(B479="","",VLOOKUP(AD479,Varsayımlar!$B:$Q,3,0))</f>
        <v/>
      </c>
      <c r="D479" s="7"/>
      <c r="H479" s="5" t="str">
        <f>IF(B479="","",VLOOKUP(AD479,Varsayımlar!$B:$Q,5,0))</f>
        <v/>
      </c>
      <c r="I479" s="5"/>
      <c r="J479" s="5" t="str">
        <f>IF(B479="","",VLOOKUP(AD479,Varsayımlar!$B:$Q,6,0))</f>
        <v/>
      </c>
      <c r="P479" s="5" t="str">
        <f>IF(B479="","",VLOOKUP(AD479,Varsayımlar!$B:$Q,7,0)*K479)</f>
        <v/>
      </c>
      <c r="Q479" s="5" t="str">
        <f>IF(B479="","",VLOOKUP(AD479,Varsayımlar!$B:$Q,8,0))</f>
        <v/>
      </c>
      <c r="R479" s="5" t="str">
        <f>IF(B479="","",VLOOKUP(AD479,Varsayımlar!$B:$Q,9,0))</f>
        <v/>
      </c>
      <c r="S479" s="5" t="str">
        <f>IF(B479="","",VLOOKUP(AD479,Varsayımlar!$B:$Q,10,0))</f>
        <v/>
      </c>
      <c r="T479" s="5" t="str">
        <f>IF(B479="","",VLOOKUP(AD479,Varsayımlar!$B:$Q,11,0))</f>
        <v/>
      </c>
      <c r="U479" s="5" t="str">
        <f>IF(B479="","",VLOOKUP(AD479,Varsayımlar!$B:$Q,12,0))</f>
        <v/>
      </c>
      <c r="V479" s="5" t="str">
        <f>IF(B479="","",VLOOKUP(AD479,Varsayımlar!$B:$Q,13,0))</f>
        <v/>
      </c>
      <c r="W479" s="5" t="str">
        <f>IF(B479="","",VLOOKUP(AD479,Varsayımlar!$B:$Q,14,0))</f>
        <v/>
      </c>
      <c r="AA479" s="5" t="str">
        <f>IF(B479="","",VLOOKUP(AD479,Varsayımlar!$B:$Q,15,0))</f>
        <v/>
      </c>
      <c r="AB479" s="5" t="str">
        <f>IF(B479="","",VLOOKUP(AD479,Varsayımlar!$B:$Q,16,0))</f>
        <v/>
      </c>
      <c r="AC479" s="5" t="str">
        <f>IF(B479="","",VLOOKUP(Sayfa2!AD479,Varsayımlar!B:S,18,0))</f>
        <v/>
      </c>
      <c r="AD479" s="5" t="str">
        <f t="shared" si="9"/>
        <v/>
      </c>
    </row>
    <row r="480" spans="2:30" x14ac:dyDescent="0.25">
      <c r="C480" s="3" t="str">
        <f>IF(B480="","",VLOOKUP(AD480,Varsayımlar!$B:$Q,3,0))</f>
        <v/>
      </c>
      <c r="H480" s="2" t="str">
        <f>IF(B480="","",VLOOKUP(AD480,Varsayımlar!$B:$Q,5,0))</f>
        <v/>
      </c>
      <c r="J480" s="2" t="str">
        <f>IF(B480="","",VLOOKUP(AD480,Varsayımlar!$B:$Q,6,0))</f>
        <v/>
      </c>
      <c r="P480" s="2" t="str">
        <f>IF(B480="","",VLOOKUP(AD480,Varsayımlar!$B:$Q,7,0)*K480)</f>
        <v/>
      </c>
      <c r="Q480" s="2" t="str">
        <f>IF(B480="","",VLOOKUP(AD480,Varsayımlar!$B:$Q,8,0))</f>
        <v/>
      </c>
      <c r="R480" s="2" t="str">
        <f>IF(B480="","",VLOOKUP(AD480,Varsayımlar!$B:$Q,9,0))</f>
        <v/>
      </c>
      <c r="S480" s="2" t="str">
        <f>IF(B480="","",VLOOKUP(AD480,Varsayımlar!$B:$Q,10,0))</f>
        <v/>
      </c>
      <c r="T480" s="2" t="str">
        <f>IF(B480="","",VLOOKUP(AD480,Varsayımlar!$B:$Q,11,0))</f>
        <v/>
      </c>
      <c r="U480" s="2" t="str">
        <f>IF(B480="","",VLOOKUP(AD480,Varsayımlar!$B:$Q,12,0))</f>
        <v/>
      </c>
      <c r="V480" s="2" t="str">
        <f>IF(B480="","",VLOOKUP(AD480,Varsayımlar!$B:$Q,13,0))</f>
        <v/>
      </c>
      <c r="W480" s="2" t="str">
        <f>IF(B480="","",VLOOKUP(AD480,Varsayımlar!$B:$Q,14,0))</f>
        <v/>
      </c>
      <c r="AA480" s="2" t="str">
        <f>IF(B480="","",VLOOKUP(AD480,Varsayımlar!$B:$Q,15,0))</f>
        <v/>
      </c>
      <c r="AB480" s="2" t="str">
        <f>IF(B480="","",VLOOKUP(AD480,Varsayımlar!$B:$Q,16,0))</f>
        <v/>
      </c>
      <c r="AC480" s="2" t="str">
        <f>IF(B480="","",VLOOKUP(Sayfa2!AD480,Varsayımlar!B:S,18,0))</f>
        <v/>
      </c>
      <c r="AD480" s="2" t="str">
        <f t="shared" si="9"/>
        <v/>
      </c>
    </row>
    <row r="481" spans="2:30" x14ac:dyDescent="0.25">
      <c r="B481" s="6"/>
      <c r="C481" s="7" t="str">
        <f>IF(B481="","",VLOOKUP(AD481,Varsayımlar!$B:$Q,3,0))</f>
        <v/>
      </c>
      <c r="D481" s="7"/>
      <c r="H481" s="5" t="str">
        <f>IF(B481="","",VLOOKUP(AD481,Varsayımlar!$B:$Q,5,0))</f>
        <v/>
      </c>
      <c r="I481" s="5"/>
      <c r="J481" s="5" t="str">
        <f>IF(B481="","",VLOOKUP(AD481,Varsayımlar!$B:$Q,6,0))</f>
        <v/>
      </c>
      <c r="P481" s="5" t="str">
        <f>IF(B481="","",VLOOKUP(AD481,Varsayımlar!$B:$Q,7,0)*K481)</f>
        <v/>
      </c>
      <c r="Q481" s="5" t="str">
        <f>IF(B481="","",VLOOKUP(AD481,Varsayımlar!$B:$Q,8,0))</f>
        <v/>
      </c>
      <c r="R481" s="5" t="str">
        <f>IF(B481="","",VLOOKUP(AD481,Varsayımlar!$B:$Q,9,0))</f>
        <v/>
      </c>
      <c r="S481" s="5" t="str">
        <f>IF(B481="","",VLOOKUP(AD481,Varsayımlar!$B:$Q,10,0))</f>
        <v/>
      </c>
      <c r="T481" s="5" t="str">
        <f>IF(B481="","",VLOOKUP(AD481,Varsayımlar!$B:$Q,11,0))</f>
        <v/>
      </c>
      <c r="U481" s="5" t="str">
        <f>IF(B481="","",VLOOKUP(AD481,Varsayımlar!$B:$Q,12,0))</f>
        <v/>
      </c>
      <c r="V481" s="5" t="str">
        <f>IF(B481="","",VLOOKUP(AD481,Varsayımlar!$B:$Q,13,0))</f>
        <v/>
      </c>
      <c r="W481" s="5" t="str">
        <f>IF(B481="","",VLOOKUP(AD481,Varsayımlar!$B:$Q,14,0))</f>
        <v/>
      </c>
      <c r="AA481" s="5" t="str">
        <f>IF(B481="","",VLOOKUP(AD481,Varsayımlar!$B:$Q,15,0))</f>
        <v/>
      </c>
      <c r="AB481" s="5" t="str">
        <f>IF(B481="","",VLOOKUP(AD481,Varsayımlar!$B:$Q,16,0))</f>
        <v/>
      </c>
      <c r="AC481" s="5" t="str">
        <f>IF(B481="","",VLOOKUP(Sayfa2!AD481,Varsayımlar!B:S,18,0))</f>
        <v/>
      </c>
      <c r="AD481" s="5" t="str">
        <f t="shared" si="9"/>
        <v/>
      </c>
    </row>
    <row r="482" spans="2:30" x14ac:dyDescent="0.25">
      <c r="C482" s="3" t="str">
        <f>IF(B482="","",VLOOKUP(AD482,Varsayımlar!$B:$Q,3,0))</f>
        <v/>
      </c>
      <c r="H482" s="2" t="str">
        <f>IF(B482="","",VLOOKUP(AD482,Varsayımlar!$B:$Q,5,0))</f>
        <v/>
      </c>
      <c r="J482" s="2" t="str">
        <f>IF(B482="","",VLOOKUP(AD482,Varsayımlar!$B:$Q,6,0))</f>
        <v/>
      </c>
      <c r="P482" s="2" t="str">
        <f>IF(B482="","",VLOOKUP(AD482,Varsayımlar!$B:$Q,7,0)*K482)</f>
        <v/>
      </c>
      <c r="Q482" s="2" t="str">
        <f>IF(B482="","",VLOOKUP(AD482,Varsayımlar!$B:$Q,8,0))</f>
        <v/>
      </c>
      <c r="R482" s="2" t="str">
        <f>IF(B482="","",VLOOKUP(AD482,Varsayımlar!$B:$Q,9,0))</f>
        <v/>
      </c>
      <c r="S482" s="2" t="str">
        <f>IF(B482="","",VLOOKUP(AD482,Varsayımlar!$B:$Q,10,0))</f>
        <v/>
      </c>
      <c r="T482" s="2" t="str">
        <f>IF(B482="","",VLOOKUP(AD482,Varsayımlar!$B:$Q,11,0))</f>
        <v/>
      </c>
      <c r="U482" s="2" t="str">
        <f>IF(B482="","",VLOOKUP(AD482,Varsayımlar!$B:$Q,12,0))</f>
        <v/>
      </c>
      <c r="V482" s="2" t="str">
        <f>IF(B482="","",VLOOKUP(AD482,Varsayımlar!$B:$Q,13,0))</f>
        <v/>
      </c>
      <c r="W482" s="2" t="str">
        <f>IF(B482="","",VLOOKUP(AD482,Varsayımlar!$B:$Q,14,0))</f>
        <v/>
      </c>
      <c r="AA482" s="2" t="str">
        <f>IF(B482="","",VLOOKUP(AD482,Varsayımlar!$B:$Q,15,0))</f>
        <v/>
      </c>
      <c r="AB482" s="2" t="str">
        <f>IF(B482="","",VLOOKUP(AD482,Varsayımlar!$B:$Q,16,0))</f>
        <v/>
      </c>
      <c r="AC482" s="2" t="str">
        <f>IF(B482="","",VLOOKUP(Sayfa2!AD482,Varsayımlar!B:S,18,0))</f>
        <v/>
      </c>
      <c r="AD482" s="2" t="str">
        <f t="shared" si="9"/>
        <v/>
      </c>
    </row>
    <row r="483" spans="2:30" x14ac:dyDescent="0.25">
      <c r="B483" s="6"/>
      <c r="C483" s="7" t="str">
        <f>IF(B483="","",VLOOKUP(AD483,Varsayımlar!$B:$Q,3,0))</f>
        <v/>
      </c>
      <c r="D483" s="7"/>
      <c r="H483" s="5" t="str">
        <f>IF(B483="","",VLOOKUP(AD483,Varsayımlar!$B:$Q,5,0))</f>
        <v/>
      </c>
      <c r="I483" s="5"/>
      <c r="J483" s="5" t="str">
        <f>IF(B483="","",VLOOKUP(AD483,Varsayımlar!$B:$Q,6,0))</f>
        <v/>
      </c>
      <c r="P483" s="5" t="str">
        <f>IF(B483="","",VLOOKUP(AD483,Varsayımlar!$B:$Q,7,0)*K483)</f>
        <v/>
      </c>
      <c r="Q483" s="5" t="str">
        <f>IF(B483="","",VLOOKUP(AD483,Varsayımlar!$B:$Q,8,0))</f>
        <v/>
      </c>
      <c r="R483" s="5" t="str">
        <f>IF(B483="","",VLOOKUP(AD483,Varsayımlar!$B:$Q,9,0))</f>
        <v/>
      </c>
      <c r="S483" s="5" t="str">
        <f>IF(B483="","",VLOOKUP(AD483,Varsayımlar!$B:$Q,10,0))</f>
        <v/>
      </c>
      <c r="T483" s="5" t="str">
        <f>IF(B483="","",VLOOKUP(AD483,Varsayımlar!$B:$Q,11,0))</f>
        <v/>
      </c>
      <c r="U483" s="5" t="str">
        <f>IF(B483="","",VLOOKUP(AD483,Varsayımlar!$B:$Q,12,0))</f>
        <v/>
      </c>
      <c r="V483" s="5" t="str">
        <f>IF(B483="","",VLOOKUP(AD483,Varsayımlar!$B:$Q,13,0))</f>
        <v/>
      </c>
      <c r="W483" s="5" t="str">
        <f>IF(B483="","",VLOOKUP(AD483,Varsayımlar!$B:$Q,14,0))</f>
        <v/>
      </c>
      <c r="AA483" s="5" t="str">
        <f>IF(B483="","",VLOOKUP(AD483,Varsayımlar!$B:$Q,15,0))</f>
        <v/>
      </c>
      <c r="AB483" s="5" t="str">
        <f>IF(B483="","",VLOOKUP(AD483,Varsayımlar!$B:$Q,16,0))</f>
        <v/>
      </c>
      <c r="AC483" s="5" t="str">
        <f>IF(B483="","",VLOOKUP(Sayfa2!AD483,Varsayımlar!B:S,18,0))</f>
        <v/>
      </c>
      <c r="AD483" s="5" t="str">
        <f t="shared" si="9"/>
        <v/>
      </c>
    </row>
    <row r="484" spans="2:30" x14ac:dyDescent="0.25">
      <c r="C484" s="3" t="str">
        <f>IF(B484="","",VLOOKUP(AD484,Varsayımlar!$B:$Q,3,0))</f>
        <v/>
      </c>
      <c r="H484" s="2" t="str">
        <f>IF(B484="","",VLOOKUP(AD484,Varsayımlar!$B:$Q,5,0))</f>
        <v/>
      </c>
      <c r="J484" s="2" t="str">
        <f>IF(B484="","",VLOOKUP(AD484,Varsayımlar!$B:$Q,6,0))</f>
        <v/>
      </c>
      <c r="P484" s="2" t="str">
        <f>IF(B484="","",VLOOKUP(AD484,Varsayımlar!$B:$Q,7,0)*K484)</f>
        <v/>
      </c>
      <c r="Q484" s="2" t="str">
        <f>IF(B484="","",VLOOKUP(AD484,Varsayımlar!$B:$Q,8,0))</f>
        <v/>
      </c>
      <c r="R484" s="2" t="str">
        <f>IF(B484="","",VLOOKUP(AD484,Varsayımlar!$B:$Q,9,0))</f>
        <v/>
      </c>
      <c r="S484" s="2" t="str">
        <f>IF(B484="","",VLOOKUP(AD484,Varsayımlar!$B:$Q,10,0))</f>
        <v/>
      </c>
      <c r="T484" s="2" t="str">
        <f>IF(B484="","",VLOOKUP(AD484,Varsayımlar!$B:$Q,11,0))</f>
        <v/>
      </c>
      <c r="U484" s="2" t="str">
        <f>IF(B484="","",VLOOKUP(AD484,Varsayımlar!$B:$Q,12,0))</f>
        <v/>
      </c>
      <c r="V484" s="2" t="str">
        <f>IF(B484="","",VLOOKUP(AD484,Varsayımlar!$B:$Q,13,0))</f>
        <v/>
      </c>
      <c r="W484" s="2" t="str">
        <f>IF(B484="","",VLOOKUP(AD484,Varsayımlar!$B:$Q,14,0))</f>
        <v/>
      </c>
      <c r="AA484" s="2" t="str">
        <f>IF(B484="","",VLOOKUP(AD484,Varsayımlar!$B:$Q,15,0))</f>
        <v/>
      </c>
      <c r="AB484" s="2" t="str">
        <f>IF(B484="","",VLOOKUP(AD484,Varsayımlar!$B:$Q,16,0))</f>
        <v/>
      </c>
      <c r="AC484" s="2" t="str">
        <f>IF(B484="","",VLOOKUP(Sayfa2!AD484,Varsayımlar!B:S,18,0))</f>
        <v/>
      </c>
      <c r="AD484" s="2" t="str">
        <f t="shared" si="9"/>
        <v/>
      </c>
    </row>
    <row r="485" spans="2:30" x14ac:dyDescent="0.25">
      <c r="B485" s="6"/>
      <c r="C485" s="7" t="str">
        <f>IF(B485="","",VLOOKUP(AD485,Varsayımlar!$B:$Q,3,0))</f>
        <v/>
      </c>
      <c r="D485" s="7"/>
      <c r="H485" s="5" t="str">
        <f>IF(B485="","",VLOOKUP(AD485,Varsayımlar!$B:$Q,5,0))</f>
        <v/>
      </c>
      <c r="I485" s="5"/>
      <c r="J485" s="5" t="str">
        <f>IF(B485="","",VLOOKUP(AD485,Varsayımlar!$B:$Q,6,0))</f>
        <v/>
      </c>
      <c r="P485" s="5" t="str">
        <f>IF(B485="","",VLOOKUP(AD485,Varsayımlar!$B:$Q,7,0)*K485)</f>
        <v/>
      </c>
      <c r="Q485" s="5" t="str">
        <f>IF(B485="","",VLOOKUP(AD485,Varsayımlar!$B:$Q,8,0))</f>
        <v/>
      </c>
      <c r="R485" s="5" t="str">
        <f>IF(B485="","",VLOOKUP(AD485,Varsayımlar!$B:$Q,9,0))</f>
        <v/>
      </c>
      <c r="S485" s="5" t="str">
        <f>IF(B485="","",VLOOKUP(AD485,Varsayımlar!$B:$Q,10,0))</f>
        <v/>
      </c>
      <c r="T485" s="5" t="str">
        <f>IF(B485="","",VLOOKUP(AD485,Varsayımlar!$B:$Q,11,0))</f>
        <v/>
      </c>
      <c r="U485" s="5" t="str">
        <f>IF(B485="","",VLOOKUP(AD485,Varsayımlar!$B:$Q,12,0))</f>
        <v/>
      </c>
      <c r="V485" s="5" t="str">
        <f>IF(B485="","",VLOOKUP(AD485,Varsayımlar!$B:$Q,13,0))</f>
        <v/>
      </c>
      <c r="W485" s="5" t="str">
        <f>IF(B485="","",VLOOKUP(AD485,Varsayımlar!$B:$Q,14,0))</f>
        <v/>
      </c>
      <c r="AA485" s="5" t="str">
        <f>IF(B485="","",VLOOKUP(AD485,Varsayımlar!$B:$Q,15,0))</f>
        <v/>
      </c>
      <c r="AB485" s="5" t="str">
        <f>IF(B485="","",VLOOKUP(AD485,Varsayımlar!$B:$Q,16,0))</f>
        <v/>
      </c>
      <c r="AC485" s="5" t="str">
        <f>IF(B485="","",VLOOKUP(Sayfa2!AD485,Varsayımlar!B:S,18,0))</f>
        <v/>
      </c>
      <c r="AD485" s="5" t="str">
        <f t="shared" si="9"/>
        <v/>
      </c>
    </row>
    <row r="486" spans="2:30" x14ac:dyDescent="0.25">
      <c r="C486" s="3" t="str">
        <f>IF(B486="","",VLOOKUP(AD486,Varsayımlar!$B:$Q,3,0))</f>
        <v/>
      </c>
      <c r="H486" s="2" t="str">
        <f>IF(B486="","",VLOOKUP(AD486,Varsayımlar!$B:$Q,5,0))</f>
        <v/>
      </c>
      <c r="J486" s="2" t="str">
        <f>IF(B486="","",VLOOKUP(AD486,Varsayımlar!$B:$Q,6,0))</f>
        <v/>
      </c>
      <c r="P486" s="2" t="str">
        <f>IF(B486="","",VLOOKUP(AD486,Varsayımlar!$B:$Q,7,0)*K486)</f>
        <v/>
      </c>
      <c r="Q486" s="2" t="str">
        <f>IF(B486="","",VLOOKUP(AD486,Varsayımlar!$B:$Q,8,0))</f>
        <v/>
      </c>
      <c r="R486" s="2" t="str">
        <f>IF(B486="","",VLOOKUP(AD486,Varsayımlar!$B:$Q,9,0))</f>
        <v/>
      </c>
      <c r="S486" s="2" t="str">
        <f>IF(B486="","",VLOOKUP(AD486,Varsayımlar!$B:$Q,10,0))</f>
        <v/>
      </c>
      <c r="T486" s="2" t="str">
        <f>IF(B486="","",VLOOKUP(AD486,Varsayımlar!$B:$Q,11,0))</f>
        <v/>
      </c>
      <c r="U486" s="2" t="str">
        <f>IF(B486="","",VLOOKUP(AD486,Varsayımlar!$B:$Q,12,0))</f>
        <v/>
      </c>
      <c r="V486" s="2" t="str">
        <f>IF(B486="","",VLOOKUP(AD486,Varsayımlar!$B:$Q,13,0))</f>
        <v/>
      </c>
      <c r="W486" s="2" t="str">
        <f>IF(B486="","",VLOOKUP(AD486,Varsayımlar!$B:$Q,14,0))</f>
        <v/>
      </c>
      <c r="AA486" s="2" t="str">
        <f>IF(B486="","",VLOOKUP(AD486,Varsayımlar!$B:$Q,15,0))</f>
        <v/>
      </c>
      <c r="AB486" s="2" t="str">
        <f>IF(B486="","",VLOOKUP(AD486,Varsayımlar!$B:$Q,16,0))</f>
        <v/>
      </c>
      <c r="AC486" s="2" t="str">
        <f>IF(B486="","",VLOOKUP(Sayfa2!AD486,Varsayımlar!B:S,18,0))</f>
        <v/>
      </c>
      <c r="AD486" s="2" t="str">
        <f t="shared" si="9"/>
        <v/>
      </c>
    </row>
    <row r="487" spans="2:30" x14ac:dyDescent="0.25">
      <c r="B487" s="6"/>
      <c r="C487" s="7" t="str">
        <f>IF(B487="","",VLOOKUP(AD487,Varsayımlar!$B:$Q,3,0))</f>
        <v/>
      </c>
      <c r="D487" s="7"/>
      <c r="H487" s="5" t="str">
        <f>IF(B487="","",VLOOKUP(AD487,Varsayımlar!$B:$Q,5,0))</f>
        <v/>
      </c>
      <c r="I487" s="5"/>
      <c r="J487" s="5" t="str">
        <f>IF(B487="","",VLOOKUP(AD487,Varsayımlar!$B:$Q,6,0))</f>
        <v/>
      </c>
      <c r="P487" s="5" t="str">
        <f>IF(B487="","",VLOOKUP(AD487,Varsayımlar!$B:$Q,7,0)*K487)</f>
        <v/>
      </c>
      <c r="Q487" s="5" t="str">
        <f>IF(B487="","",VLOOKUP(AD487,Varsayımlar!$B:$Q,8,0))</f>
        <v/>
      </c>
      <c r="R487" s="5" t="str">
        <f>IF(B487="","",VLOOKUP(AD487,Varsayımlar!$B:$Q,9,0))</f>
        <v/>
      </c>
      <c r="S487" s="5" t="str">
        <f>IF(B487="","",VLOOKUP(AD487,Varsayımlar!$B:$Q,10,0))</f>
        <v/>
      </c>
      <c r="T487" s="5" t="str">
        <f>IF(B487="","",VLOOKUP(AD487,Varsayımlar!$B:$Q,11,0))</f>
        <v/>
      </c>
      <c r="U487" s="5" t="str">
        <f>IF(B487="","",VLOOKUP(AD487,Varsayımlar!$B:$Q,12,0))</f>
        <v/>
      </c>
      <c r="V487" s="5" t="str">
        <f>IF(B487="","",VLOOKUP(AD487,Varsayımlar!$B:$Q,13,0))</f>
        <v/>
      </c>
      <c r="W487" s="5" t="str">
        <f>IF(B487="","",VLOOKUP(AD487,Varsayımlar!$B:$Q,14,0))</f>
        <v/>
      </c>
      <c r="AA487" s="5" t="str">
        <f>IF(B487="","",VLOOKUP(AD487,Varsayımlar!$B:$Q,15,0))</f>
        <v/>
      </c>
      <c r="AB487" s="5" t="str">
        <f>IF(B487="","",VLOOKUP(AD487,Varsayımlar!$B:$Q,16,0))</f>
        <v/>
      </c>
      <c r="AC487" s="5" t="str">
        <f>IF(B487="","",VLOOKUP(Sayfa2!AD487,Varsayımlar!B:S,18,0))</f>
        <v/>
      </c>
      <c r="AD487" s="5" t="str">
        <f t="shared" si="9"/>
        <v/>
      </c>
    </row>
    <row r="488" spans="2:30" x14ac:dyDescent="0.25">
      <c r="C488" s="3" t="str">
        <f>IF(B488="","",VLOOKUP(AD488,Varsayımlar!$B:$Q,3,0))</f>
        <v/>
      </c>
      <c r="H488" s="2" t="str">
        <f>IF(B488="","",VLOOKUP(AD488,Varsayımlar!$B:$Q,5,0))</f>
        <v/>
      </c>
      <c r="J488" s="2" t="str">
        <f>IF(B488="","",VLOOKUP(AD488,Varsayımlar!$B:$Q,6,0))</f>
        <v/>
      </c>
      <c r="P488" s="2" t="str">
        <f>IF(B488="","",VLOOKUP(AD488,Varsayımlar!$B:$Q,7,0)*K488)</f>
        <v/>
      </c>
      <c r="Q488" s="2" t="str">
        <f>IF(B488="","",VLOOKUP(AD488,Varsayımlar!$B:$Q,8,0))</f>
        <v/>
      </c>
      <c r="R488" s="2" t="str">
        <f>IF(B488="","",VLOOKUP(AD488,Varsayımlar!$B:$Q,9,0))</f>
        <v/>
      </c>
      <c r="S488" s="2" t="str">
        <f>IF(B488="","",VLOOKUP(AD488,Varsayımlar!$B:$Q,10,0))</f>
        <v/>
      </c>
      <c r="T488" s="2" t="str">
        <f>IF(B488="","",VLOOKUP(AD488,Varsayımlar!$B:$Q,11,0))</f>
        <v/>
      </c>
      <c r="U488" s="2" t="str">
        <f>IF(B488="","",VLOOKUP(AD488,Varsayımlar!$B:$Q,12,0))</f>
        <v/>
      </c>
      <c r="V488" s="2" t="str">
        <f>IF(B488="","",VLOOKUP(AD488,Varsayımlar!$B:$Q,13,0))</f>
        <v/>
      </c>
      <c r="W488" s="2" t="str">
        <f>IF(B488="","",VLOOKUP(AD488,Varsayımlar!$B:$Q,14,0))</f>
        <v/>
      </c>
      <c r="AA488" s="2" t="str">
        <f>IF(B488="","",VLOOKUP(AD488,Varsayımlar!$B:$Q,15,0))</f>
        <v/>
      </c>
      <c r="AB488" s="2" t="str">
        <f>IF(B488="","",VLOOKUP(AD488,Varsayımlar!$B:$Q,16,0))</f>
        <v/>
      </c>
      <c r="AC488" s="2" t="str">
        <f>IF(B488="","",VLOOKUP(Sayfa2!AD488,Varsayımlar!B:S,18,0))</f>
        <v/>
      </c>
      <c r="AD488" s="2" t="str">
        <f t="shared" si="9"/>
        <v/>
      </c>
    </row>
    <row r="489" spans="2:30" x14ac:dyDescent="0.25">
      <c r="B489" s="6"/>
      <c r="C489" s="7" t="str">
        <f>IF(B489="","",VLOOKUP(AD489,Varsayımlar!$B:$Q,3,0))</f>
        <v/>
      </c>
      <c r="D489" s="7"/>
      <c r="H489" s="5" t="str">
        <f>IF(B489="","",VLOOKUP(AD489,Varsayımlar!$B:$Q,5,0))</f>
        <v/>
      </c>
      <c r="I489" s="5"/>
      <c r="J489" s="5" t="str">
        <f>IF(B489="","",VLOOKUP(AD489,Varsayımlar!$B:$Q,6,0))</f>
        <v/>
      </c>
      <c r="P489" s="5" t="str">
        <f>IF(B489="","",VLOOKUP(AD489,Varsayımlar!$B:$Q,7,0)*K489)</f>
        <v/>
      </c>
      <c r="Q489" s="5" t="str">
        <f>IF(B489="","",VLOOKUP(AD489,Varsayımlar!$B:$Q,8,0))</f>
        <v/>
      </c>
      <c r="R489" s="5" t="str">
        <f>IF(B489="","",VLOOKUP(AD489,Varsayımlar!$B:$Q,9,0))</f>
        <v/>
      </c>
      <c r="S489" s="5" t="str">
        <f>IF(B489="","",VLOOKUP(AD489,Varsayımlar!$B:$Q,10,0))</f>
        <v/>
      </c>
      <c r="T489" s="5" t="str">
        <f>IF(B489="","",VLOOKUP(AD489,Varsayımlar!$B:$Q,11,0))</f>
        <v/>
      </c>
      <c r="U489" s="5" t="str">
        <f>IF(B489="","",VLOOKUP(AD489,Varsayımlar!$B:$Q,12,0))</f>
        <v/>
      </c>
      <c r="V489" s="5" t="str">
        <f>IF(B489="","",VLOOKUP(AD489,Varsayımlar!$B:$Q,13,0))</f>
        <v/>
      </c>
      <c r="W489" s="5" t="str">
        <f>IF(B489="","",VLOOKUP(AD489,Varsayımlar!$B:$Q,14,0))</f>
        <v/>
      </c>
      <c r="AA489" s="5" t="str">
        <f>IF(B489="","",VLOOKUP(AD489,Varsayımlar!$B:$Q,15,0))</f>
        <v/>
      </c>
      <c r="AB489" s="5" t="str">
        <f>IF(B489="","",VLOOKUP(AD489,Varsayımlar!$B:$Q,16,0))</f>
        <v/>
      </c>
      <c r="AC489" s="5" t="str">
        <f>IF(B489="","",VLOOKUP(Sayfa2!AD489,Varsayımlar!B:S,18,0))</f>
        <v/>
      </c>
      <c r="AD489" s="5" t="str">
        <f t="shared" si="9"/>
        <v/>
      </c>
    </row>
    <row r="490" spans="2:30" x14ac:dyDescent="0.25">
      <c r="C490" s="3" t="str">
        <f>IF(B490="","",VLOOKUP(AD490,Varsayımlar!$B:$Q,3,0))</f>
        <v/>
      </c>
      <c r="H490" s="2" t="str">
        <f>IF(B490="","",VLOOKUP(AD490,Varsayımlar!$B:$Q,5,0))</f>
        <v/>
      </c>
      <c r="J490" s="2" t="str">
        <f>IF(B490="","",VLOOKUP(AD490,Varsayımlar!$B:$Q,6,0))</f>
        <v/>
      </c>
      <c r="P490" s="2" t="str">
        <f>IF(B490="","",VLOOKUP(AD490,Varsayımlar!$B:$Q,7,0)*K490)</f>
        <v/>
      </c>
      <c r="Q490" s="2" t="str">
        <f>IF(B490="","",VLOOKUP(AD490,Varsayımlar!$B:$Q,8,0))</f>
        <v/>
      </c>
      <c r="R490" s="2" t="str">
        <f>IF(B490="","",VLOOKUP(AD490,Varsayımlar!$B:$Q,9,0))</f>
        <v/>
      </c>
      <c r="S490" s="2" t="str">
        <f>IF(B490="","",VLOOKUP(AD490,Varsayımlar!$B:$Q,10,0))</f>
        <v/>
      </c>
      <c r="T490" s="2" t="str">
        <f>IF(B490="","",VLOOKUP(AD490,Varsayımlar!$B:$Q,11,0))</f>
        <v/>
      </c>
      <c r="U490" s="2" t="str">
        <f>IF(B490="","",VLOOKUP(AD490,Varsayımlar!$B:$Q,12,0))</f>
        <v/>
      </c>
      <c r="V490" s="2" t="str">
        <f>IF(B490="","",VLOOKUP(AD490,Varsayımlar!$B:$Q,13,0))</f>
        <v/>
      </c>
      <c r="W490" s="2" t="str">
        <f>IF(B490="","",VLOOKUP(AD490,Varsayımlar!$B:$Q,14,0))</f>
        <v/>
      </c>
      <c r="AA490" s="2" t="str">
        <f>IF(B490="","",VLOOKUP(AD490,Varsayımlar!$B:$Q,15,0))</f>
        <v/>
      </c>
      <c r="AB490" s="2" t="str">
        <f>IF(B490="","",VLOOKUP(AD490,Varsayımlar!$B:$Q,16,0))</f>
        <v/>
      </c>
      <c r="AC490" s="2" t="str">
        <f>IF(B490="","",VLOOKUP(Sayfa2!AD490,Varsayımlar!B:S,18,0))</f>
        <v/>
      </c>
      <c r="AD490" s="2" t="str">
        <f t="shared" si="9"/>
        <v/>
      </c>
    </row>
    <row r="491" spans="2:30" x14ac:dyDescent="0.25">
      <c r="B491" s="6"/>
      <c r="C491" s="7" t="str">
        <f>IF(B491="","",VLOOKUP(AD491,Varsayımlar!$B:$Q,3,0))</f>
        <v/>
      </c>
      <c r="D491" s="7"/>
      <c r="H491" s="5" t="str">
        <f>IF(B491="","",VLOOKUP(AD491,Varsayımlar!$B:$Q,5,0))</f>
        <v/>
      </c>
      <c r="I491" s="5"/>
      <c r="J491" s="5" t="str">
        <f>IF(B491="","",VLOOKUP(AD491,Varsayımlar!$B:$Q,6,0))</f>
        <v/>
      </c>
      <c r="P491" s="5" t="str">
        <f>IF(B491="","",VLOOKUP(AD491,Varsayımlar!$B:$Q,7,0)*K491)</f>
        <v/>
      </c>
      <c r="Q491" s="5" t="str">
        <f>IF(B491="","",VLOOKUP(AD491,Varsayımlar!$B:$Q,8,0))</f>
        <v/>
      </c>
      <c r="R491" s="5" t="str">
        <f>IF(B491="","",VLOOKUP(AD491,Varsayımlar!$B:$Q,9,0))</f>
        <v/>
      </c>
      <c r="S491" s="5" t="str">
        <f>IF(B491="","",VLOOKUP(AD491,Varsayımlar!$B:$Q,10,0))</f>
        <v/>
      </c>
      <c r="T491" s="5" t="str">
        <f>IF(B491="","",VLOOKUP(AD491,Varsayımlar!$B:$Q,11,0))</f>
        <v/>
      </c>
      <c r="U491" s="5" t="str">
        <f>IF(B491="","",VLOOKUP(AD491,Varsayımlar!$B:$Q,12,0))</f>
        <v/>
      </c>
      <c r="V491" s="5" t="str">
        <f>IF(B491="","",VLOOKUP(AD491,Varsayımlar!$B:$Q,13,0))</f>
        <v/>
      </c>
      <c r="W491" s="5" t="str">
        <f>IF(B491="","",VLOOKUP(AD491,Varsayımlar!$B:$Q,14,0))</f>
        <v/>
      </c>
      <c r="AA491" s="5" t="str">
        <f>IF(B491="","",VLOOKUP(AD491,Varsayımlar!$B:$Q,15,0))</f>
        <v/>
      </c>
      <c r="AB491" s="5" t="str">
        <f>IF(B491="","",VLOOKUP(AD491,Varsayımlar!$B:$Q,16,0))</f>
        <v/>
      </c>
      <c r="AC491" s="5" t="str">
        <f>IF(B491="","",VLOOKUP(Sayfa2!AD491,Varsayımlar!B:S,18,0))</f>
        <v/>
      </c>
      <c r="AD491" s="5" t="str">
        <f t="shared" si="9"/>
        <v/>
      </c>
    </row>
    <row r="492" spans="2:30" x14ac:dyDescent="0.25">
      <c r="C492" s="3" t="str">
        <f>IF(B492="","",VLOOKUP(AD492,Varsayımlar!$B:$Q,3,0))</f>
        <v/>
      </c>
      <c r="H492" s="2" t="str">
        <f>IF(B492="","",VLOOKUP(AD492,Varsayımlar!$B:$Q,5,0))</f>
        <v/>
      </c>
      <c r="J492" s="2" t="str">
        <f>IF(B492="","",VLOOKUP(AD492,Varsayımlar!$B:$Q,6,0))</f>
        <v/>
      </c>
      <c r="P492" s="2" t="str">
        <f>IF(B492="","",VLOOKUP(AD492,Varsayımlar!$B:$Q,7,0)*K492)</f>
        <v/>
      </c>
      <c r="Q492" s="2" t="str">
        <f>IF(B492="","",VLOOKUP(AD492,Varsayımlar!$B:$Q,8,0))</f>
        <v/>
      </c>
      <c r="R492" s="2" t="str">
        <f>IF(B492="","",VLOOKUP(AD492,Varsayımlar!$B:$Q,9,0))</f>
        <v/>
      </c>
      <c r="S492" s="2" t="str">
        <f>IF(B492="","",VLOOKUP(AD492,Varsayımlar!$B:$Q,10,0))</f>
        <v/>
      </c>
      <c r="T492" s="2" t="str">
        <f>IF(B492="","",VLOOKUP(AD492,Varsayımlar!$B:$Q,11,0))</f>
        <v/>
      </c>
      <c r="U492" s="2" t="str">
        <f>IF(B492="","",VLOOKUP(AD492,Varsayımlar!$B:$Q,12,0))</f>
        <v/>
      </c>
      <c r="V492" s="2" t="str">
        <f>IF(B492="","",VLOOKUP(AD492,Varsayımlar!$B:$Q,13,0))</f>
        <v/>
      </c>
      <c r="W492" s="2" t="str">
        <f>IF(B492="","",VLOOKUP(AD492,Varsayımlar!$B:$Q,14,0))</f>
        <v/>
      </c>
      <c r="AA492" s="2" t="str">
        <f>IF(B492="","",VLOOKUP(AD492,Varsayımlar!$B:$Q,15,0))</f>
        <v/>
      </c>
      <c r="AB492" s="2" t="str">
        <f>IF(B492="","",VLOOKUP(AD492,Varsayımlar!$B:$Q,16,0))</f>
        <v/>
      </c>
      <c r="AC492" s="2" t="str">
        <f>IF(B492="","",VLOOKUP(Sayfa2!AD492,Varsayımlar!B:S,18,0))</f>
        <v/>
      </c>
      <c r="AD492" s="2" t="str">
        <f t="shared" si="9"/>
        <v/>
      </c>
    </row>
    <row r="493" spans="2:30" x14ac:dyDescent="0.25">
      <c r="B493" s="6"/>
      <c r="C493" s="7" t="str">
        <f>IF(B493="","",VLOOKUP(AD493,Varsayımlar!$B:$Q,3,0))</f>
        <v/>
      </c>
      <c r="D493" s="7"/>
      <c r="H493" s="5" t="str">
        <f>IF(B493="","",VLOOKUP(AD493,Varsayımlar!$B:$Q,5,0))</f>
        <v/>
      </c>
      <c r="I493" s="5"/>
      <c r="J493" s="5" t="str">
        <f>IF(B493="","",VLOOKUP(AD493,Varsayımlar!$B:$Q,6,0))</f>
        <v/>
      </c>
      <c r="P493" s="5" t="str">
        <f>IF(B493="","",VLOOKUP(AD493,Varsayımlar!$B:$Q,7,0)*K493)</f>
        <v/>
      </c>
      <c r="Q493" s="5" t="str">
        <f>IF(B493="","",VLOOKUP(AD493,Varsayımlar!$B:$Q,8,0))</f>
        <v/>
      </c>
      <c r="R493" s="5" t="str">
        <f>IF(B493="","",VLOOKUP(AD493,Varsayımlar!$B:$Q,9,0))</f>
        <v/>
      </c>
      <c r="S493" s="5" t="str">
        <f>IF(B493="","",VLOOKUP(AD493,Varsayımlar!$B:$Q,10,0))</f>
        <v/>
      </c>
      <c r="T493" s="5" t="str">
        <f>IF(B493="","",VLOOKUP(AD493,Varsayımlar!$B:$Q,11,0))</f>
        <v/>
      </c>
      <c r="U493" s="5" t="str">
        <f>IF(B493="","",VLOOKUP(AD493,Varsayımlar!$B:$Q,12,0))</f>
        <v/>
      </c>
      <c r="V493" s="5" t="str">
        <f>IF(B493="","",VLOOKUP(AD493,Varsayımlar!$B:$Q,13,0))</f>
        <v/>
      </c>
      <c r="W493" s="5" t="str">
        <f>IF(B493="","",VLOOKUP(AD493,Varsayımlar!$B:$Q,14,0))</f>
        <v/>
      </c>
      <c r="AA493" s="5" t="str">
        <f>IF(B493="","",VLOOKUP(AD493,Varsayımlar!$B:$Q,15,0))</f>
        <v/>
      </c>
      <c r="AB493" s="5" t="str">
        <f>IF(B493="","",VLOOKUP(AD493,Varsayımlar!$B:$Q,16,0))</f>
        <v/>
      </c>
      <c r="AC493" s="5" t="str">
        <f>IF(B493="","",VLOOKUP(Sayfa2!AD493,Varsayımlar!B:S,18,0))</f>
        <v/>
      </c>
      <c r="AD493" s="5" t="str">
        <f t="shared" si="9"/>
        <v/>
      </c>
    </row>
    <row r="494" spans="2:30" x14ac:dyDescent="0.25">
      <c r="C494" s="3" t="str">
        <f>IF(B494="","",VLOOKUP(AD494,Varsayımlar!$B:$Q,3,0))</f>
        <v/>
      </c>
      <c r="H494" s="2" t="str">
        <f>IF(B494="","",VLOOKUP(AD494,Varsayımlar!$B:$Q,5,0))</f>
        <v/>
      </c>
      <c r="J494" s="2" t="str">
        <f>IF(B494="","",VLOOKUP(AD494,Varsayımlar!$B:$Q,6,0))</f>
        <v/>
      </c>
      <c r="P494" s="2" t="str">
        <f>IF(B494="","",VLOOKUP(AD494,Varsayımlar!$B:$Q,7,0)*K494)</f>
        <v/>
      </c>
      <c r="Q494" s="2" t="str">
        <f>IF(B494="","",VLOOKUP(AD494,Varsayımlar!$B:$Q,8,0))</f>
        <v/>
      </c>
      <c r="R494" s="2" t="str">
        <f>IF(B494="","",VLOOKUP(AD494,Varsayımlar!$B:$Q,9,0))</f>
        <v/>
      </c>
      <c r="S494" s="2" t="str">
        <f>IF(B494="","",VLOOKUP(AD494,Varsayımlar!$B:$Q,10,0))</f>
        <v/>
      </c>
      <c r="T494" s="2" t="str">
        <f>IF(B494="","",VLOOKUP(AD494,Varsayımlar!$B:$Q,11,0))</f>
        <v/>
      </c>
      <c r="U494" s="2" t="str">
        <f>IF(B494="","",VLOOKUP(AD494,Varsayımlar!$B:$Q,12,0))</f>
        <v/>
      </c>
      <c r="V494" s="2" t="str">
        <f>IF(B494="","",VLOOKUP(AD494,Varsayımlar!$B:$Q,13,0))</f>
        <v/>
      </c>
      <c r="W494" s="2" t="str">
        <f>IF(B494="","",VLOOKUP(AD494,Varsayımlar!$B:$Q,14,0))</f>
        <v/>
      </c>
      <c r="AA494" s="2" t="str">
        <f>IF(B494="","",VLOOKUP(AD494,Varsayımlar!$B:$Q,15,0))</f>
        <v/>
      </c>
      <c r="AB494" s="2" t="str">
        <f>IF(B494="","",VLOOKUP(AD494,Varsayımlar!$B:$Q,16,0))</f>
        <v/>
      </c>
      <c r="AC494" s="2" t="str">
        <f>IF(B494="","",VLOOKUP(Sayfa2!AD494,Varsayımlar!B:S,18,0))</f>
        <v/>
      </c>
      <c r="AD494" s="2" t="str">
        <f t="shared" si="9"/>
        <v/>
      </c>
    </row>
    <row r="495" spans="2:30" x14ac:dyDescent="0.25">
      <c r="B495" s="6"/>
      <c r="C495" s="7" t="str">
        <f>IF(B495="","",VLOOKUP(AD495,Varsayımlar!$B:$Q,3,0))</f>
        <v/>
      </c>
      <c r="D495" s="7"/>
      <c r="H495" s="5" t="str">
        <f>IF(B495="","",VLOOKUP(AD495,Varsayımlar!$B:$Q,5,0))</f>
        <v/>
      </c>
      <c r="I495" s="5"/>
      <c r="J495" s="5" t="str">
        <f>IF(B495="","",VLOOKUP(AD495,Varsayımlar!$B:$Q,6,0))</f>
        <v/>
      </c>
      <c r="P495" s="5" t="str">
        <f>IF(B495="","",VLOOKUP(AD495,Varsayımlar!$B:$Q,7,0)*K495)</f>
        <v/>
      </c>
      <c r="Q495" s="5" t="str">
        <f>IF(B495="","",VLOOKUP(AD495,Varsayımlar!$B:$Q,8,0))</f>
        <v/>
      </c>
      <c r="R495" s="5" t="str">
        <f>IF(B495="","",VLOOKUP(AD495,Varsayımlar!$B:$Q,9,0))</f>
        <v/>
      </c>
      <c r="S495" s="5" t="str">
        <f>IF(B495="","",VLOOKUP(AD495,Varsayımlar!$B:$Q,10,0))</f>
        <v/>
      </c>
      <c r="T495" s="5" t="str">
        <f>IF(B495="","",VLOOKUP(AD495,Varsayımlar!$B:$Q,11,0))</f>
        <v/>
      </c>
      <c r="U495" s="5" t="str">
        <f>IF(B495="","",VLOOKUP(AD495,Varsayımlar!$B:$Q,12,0))</f>
        <v/>
      </c>
      <c r="V495" s="5" t="str">
        <f>IF(B495="","",VLOOKUP(AD495,Varsayımlar!$B:$Q,13,0))</f>
        <v/>
      </c>
      <c r="W495" s="5" t="str">
        <f>IF(B495="","",VLOOKUP(AD495,Varsayımlar!$B:$Q,14,0))</f>
        <v/>
      </c>
      <c r="AA495" s="5" t="str">
        <f>IF(B495="","",VLOOKUP(AD495,Varsayımlar!$B:$Q,15,0))</f>
        <v/>
      </c>
      <c r="AB495" s="5" t="str">
        <f>IF(B495="","",VLOOKUP(AD495,Varsayımlar!$B:$Q,16,0))</f>
        <v/>
      </c>
      <c r="AC495" s="5" t="str">
        <f>IF(B495="","",VLOOKUP(Sayfa2!AD495,Varsayımlar!B:S,18,0))</f>
        <v/>
      </c>
      <c r="AD495" s="5" t="str">
        <f t="shared" si="9"/>
        <v/>
      </c>
    </row>
    <row r="496" spans="2:30" x14ac:dyDescent="0.25">
      <c r="C496" s="3" t="str">
        <f>IF(B496="","",VLOOKUP(AD496,Varsayımlar!$B:$Q,3,0))</f>
        <v/>
      </c>
      <c r="H496" s="2" t="str">
        <f>IF(B496="","",VLOOKUP(AD496,Varsayımlar!$B:$Q,5,0))</f>
        <v/>
      </c>
      <c r="J496" s="2" t="str">
        <f>IF(B496="","",VLOOKUP(AD496,Varsayımlar!$B:$Q,6,0))</f>
        <v/>
      </c>
      <c r="P496" s="2" t="str">
        <f>IF(B496="","",VLOOKUP(AD496,Varsayımlar!$B:$Q,7,0)*K496)</f>
        <v/>
      </c>
      <c r="Q496" s="2" t="str">
        <f>IF(B496="","",VLOOKUP(AD496,Varsayımlar!$B:$Q,8,0))</f>
        <v/>
      </c>
      <c r="R496" s="2" t="str">
        <f>IF(B496="","",VLOOKUP(AD496,Varsayımlar!$B:$Q,9,0))</f>
        <v/>
      </c>
      <c r="S496" s="2" t="str">
        <f>IF(B496="","",VLOOKUP(AD496,Varsayımlar!$B:$Q,10,0))</f>
        <v/>
      </c>
      <c r="T496" s="2" t="str">
        <f>IF(B496="","",VLOOKUP(AD496,Varsayımlar!$B:$Q,11,0))</f>
        <v/>
      </c>
      <c r="U496" s="2" t="str">
        <f>IF(B496="","",VLOOKUP(AD496,Varsayımlar!$B:$Q,12,0))</f>
        <v/>
      </c>
      <c r="V496" s="2" t="str">
        <f>IF(B496="","",VLOOKUP(AD496,Varsayımlar!$B:$Q,13,0))</f>
        <v/>
      </c>
      <c r="W496" s="2" t="str">
        <f>IF(B496="","",VLOOKUP(AD496,Varsayımlar!$B:$Q,14,0))</f>
        <v/>
      </c>
      <c r="AA496" s="2" t="str">
        <f>IF(B496="","",VLOOKUP(AD496,Varsayımlar!$B:$Q,15,0))</f>
        <v/>
      </c>
      <c r="AB496" s="2" t="str">
        <f>IF(B496="","",VLOOKUP(AD496,Varsayımlar!$B:$Q,16,0))</f>
        <v/>
      </c>
      <c r="AC496" s="2" t="str">
        <f>IF(B496="","",VLOOKUP(Sayfa2!AD496,Varsayımlar!B:S,18,0))</f>
        <v/>
      </c>
      <c r="AD496" s="2" t="str">
        <f t="shared" si="9"/>
        <v/>
      </c>
    </row>
    <row r="497" spans="2:30" x14ac:dyDescent="0.25">
      <c r="B497" s="6"/>
      <c r="C497" s="7" t="str">
        <f>IF(B497="","",VLOOKUP(AD497,Varsayımlar!$B:$Q,3,0))</f>
        <v/>
      </c>
      <c r="D497" s="7"/>
      <c r="H497" s="5" t="str">
        <f>IF(B497="","",VLOOKUP(AD497,Varsayımlar!$B:$Q,5,0))</f>
        <v/>
      </c>
      <c r="I497" s="5"/>
      <c r="J497" s="5" t="str">
        <f>IF(B497="","",VLOOKUP(AD497,Varsayımlar!$B:$Q,6,0))</f>
        <v/>
      </c>
      <c r="P497" s="5" t="str">
        <f>IF(B497="","",VLOOKUP(AD497,Varsayımlar!$B:$Q,7,0)*K497)</f>
        <v/>
      </c>
      <c r="Q497" s="5" t="str">
        <f>IF(B497="","",VLOOKUP(AD497,Varsayımlar!$B:$Q,8,0))</f>
        <v/>
      </c>
      <c r="R497" s="5" t="str">
        <f>IF(B497="","",VLOOKUP(AD497,Varsayımlar!$B:$Q,9,0))</f>
        <v/>
      </c>
      <c r="S497" s="5" t="str">
        <f>IF(B497="","",VLOOKUP(AD497,Varsayımlar!$B:$Q,10,0))</f>
        <v/>
      </c>
      <c r="T497" s="5" t="str">
        <f>IF(B497="","",VLOOKUP(AD497,Varsayımlar!$B:$Q,11,0))</f>
        <v/>
      </c>
      <c r="U497" s="5" t="str">
        <f>IF(B497="","",VLOOKUP(AD497,Varsayımlar!$B:$Q,12,0))</f>
        <v/>
      </c>
      <c r="V497" s="5" t="str">
        <f>IF(B497="","",VLOOKUP(AD497,Varsayımlar!$B:$Q,13,0))</f>
        <v/>
      </c>
      <c r="W497" s="5" t="str">
        <f>IF(B497="","",VLOOKUP(AD497,Varsayımlar!$B:$Q,14,0))</f>
        <v/>
      </c>
      <c r="AA497" s="5" t="str">
        <f>IF(B497="","",VLOOKUP(AD497,Varsayımlar!$B:$Q,15,0))</f>
        <v/>
      </c>
      <c r="AB497" s="5" t="str">
        <f>IF(B497="","",VLOOKUP(AD497,Varsayımlar!$B:$Q,16,0))</f>
        <v/>
      </c>
      <c r="AC497" s="5" t="str">
        <f>IF(B497="","",VLOOKUP(Sayfa2!AD497,Varsayımlar!B:S,18,0))</f>
        <v/>
      </c>
      <c r="AD497" s="5" t="str">
        <f t="shared" si="9"/>
        <v/>
      </c>
    </row>
    <row r="498" spans="2:30" x14ac:dyDescent="0.25">
      <c r="C498" s="3" t="str">
        <f>IF(B498="","",VLOOKUP(AD498,Varsayımlar!$B:$Q,3,0))</f>
        <v/>
      </c>
      <c r="H498" s="2" t="str">
        <f>IF(B498="","",VLOOKUP(AD498,Varsayımlar!$B:$Q,5,0))</f>
        <v/>
      </c>
      <c r="J498" s="2" t="str">
        <f>IF(B498="","",VLOOKUP(AD498,Varsayımlar!$B:$Q,6,0))</f>
        <v/>
      </c>
      <c r="P498" s="2" t="str">
        <f>IF(B498="","",VLOOKUP(AD498,Varsayımlar!$B:$Q,7,0)*K498)</f>
        <v/>
      </c>
      <c r="Q498" s="2" t="str">
        <f>IF(B498="","",VLOOKUP(AD498,Varsayımlar!$B:$Q,8,0))</f>
        <v/>
      </c>
      <c r="R498" s="2" t="str">
        <f>IF(B498="","",VLOOKUP(AD498,Varsayımlar!$B:$Q,9,0))</f>
        <v/>
      </c>
      <c r="S498" s="2" t="str">
        <f>IF(B498="","",VLOOKUP(AD498,Varsayımlar!$B:$Q,10,0))</f>
        <v/>
      </c>
      <c r="T498" s="2" t="str">
        <f>IF(B498="","",VLOOKUP(AD498,Varsayımlar!$B:$Q,11,0))</f>
        <v/>
      </c>
      <c r="U498" s="2" t="str">
        <f>IF(B498="","",VLOOKUP(AD498,Varsayımlar!$B:$Q,12,0))</f>
        <v/>
      </c>
      <c r="V498" s="2" t="str">
        <f>IF(B498="","",VLOOKUP(AD498,Varsayımlar!$B:$Q,13,0))</f>
        <v/>
      </c>
      <c r="W498" s="2" t="str">
        <f>IF(B498="","",VLOOKUP(AD498,Varsayımlar!$B:$Q,14,0))</f>
        <v/>
      </c>
      <c r="AA498" s="2" t="str">
        <f>IF(B498="","",VLOOKUP(AD498,Varsayımlar!$B:$Q,15,0))</f>
        <v/>
      </c>
      <c r="AB498" s="2" t="str">
        <f>IF(B498="","",VLOOKUP(AD498,Varsayımlar!$B:$Q,16,0))</f>
        <v/>
      </c>
      <c r="AC498" s="2" t="str">
        <f>IF(B498="","",VLOOKUP(Sayfa2!AD498,Varsayımlar!B:S,18,0))</f>
        <v/>
      </c>
      <c r="AD498" s="2" t="str">
        <f t="shared" si="9"/>
        <v/>
      </c>
    </row>
    <row r="499" spans="2:30" x14ac:dyDescent="0.25">
      <c r="B499" s="6"/>
      <c r="C499" s="7" t="str">
        <f>IF(B499="","",VLOOKUP(AD499,Varsayımlar!$B:$Q,3,0))</f>
        <v/>
      </c>
      <c r="D499" s="7"/>
      <c r="H499" s="5" t="str">
        <f>IF(B499="","",VLOOKUP(AD499,Varsayımlar!$B:$Q,5,0))</f>
        <v/>
      </c>
      <c r="I499" s="5"/>
      <c r="J499" s="5" t="str">
        <f>IF(B499="","",VLOOKUP(AD499,Varsayımlar!$B:$Q,6,0))</f>
        <v/>
      </c>
      <c r="P499" s="5" t="str">
        <f>IF(B499="","",VLOOKUP(AD499,Varsayımlar!$B:$Q,7,0)*K499)</f>
        <v/>
      </c>
      <c r="Q499" s="5" t="str">
        <f>IF(B499="","",VLOOKUP(AD499,Varsayımlar!$B:$Q,8,0))</f>
        <v/>
      </c>
      <c r="R499" s="5" t="str">
        <f>IF(B499="","",VLOOKUP(AD499,Varsayımlar!$B:$Q,9,0))</f>
        <v/>
      </c>
      <c r="S499" s="5" t="str">
        <f>IF(B499="","",VLOOKUP(AD499,Varsayımlar!$B:$Q,10,0))</f>
        <v/>
      </c>
      <c r="T499" s="5" t="str">
        <f>IF(B499="","",VLOOKUP(AD499,Varsayımlar!$B:$Q,11,0))</f>
        <v/>
      </c>
      <c r="U499" s="5" t="str">
        <f>IF(B499="","",VLOOKUP(AD499,Varsayımlar!$B:$Q,12,0))</f>
        <v/>
      </c>
      <c r="V499" s="5" t="str">
        <f>IF(B499="","",VLOOKUP(AD499,Varsayımlar!$B:$Q,13,0))</f>
        <v/>
      </c>
      <c r="W499" s="5" t="str">
        <f>IF(B499="","",VLOOKUP(AD499,Varsayımlar!$B:$Q,14,0))</f>
        <v/>
      </c>
      <c r="AA499" s="5" t="str">
        <f>IF(B499="","",VLOOKUP(AD499,Varsayımlar!$B:$Q,15,0))</f>
        <v/>
      </c>
      <c r="AB499" s="5" t="str">
        <f>IF(B499="","",VLOOKUP(AD499,Varsayımlar!$B:$Q,16,0))</f>
        <v/>
      </c>
      <c r="AC499" s="5" t="str">
        <f>IF(B499="","",VLOOKUP(Sayfa2!AD499,Varsayımlar!B:S,18,0))</f>
        <v/>
      </c>
      <c r="AD499" s="5" t="str">
        <f t="shared" si="9"/>
        <v/>
      </c>
    </row>
    <row r="500" spans="2:30" x14ac:dyDescent="0.25">
      <c r="C500" s="3" t="str">
        <f>IF(B500="","",VLOOKUP(AD500,Varsayımlar!$B:$Q,3,0))</f>
        <v/>
      </c>
      <c r="H500" s="2" t="str">
        <f>IF(B500="","",VLOOKUP(AD500,Varsayımlar!$B:$Q,5,0))</f>
        <v/>
      </c>
      <c r="J500" s="2" t="str">
        <f>IF(B500="","",VLOOKUP(AD500,Varsayımlar!$B:$Q,6,0))</f>
        <v/>
      </c>
      <c r="P500" s="2" t="str">
        <f>IF(B500="","",VLOOKUP(AD500,Varsayımlar!$B:$Q,7,0)*K500)</f>
        <v/>
      </c>
      <c r="Q500" s="2" t="str">
        <f>IF(B500="","",VLOOKUP(AD500,Varsayımlar!$B:$Q,8,0))</f>
        <v/>
      </c>
      <c r="R500" s="2" t="str">
        <f>IF(B500="","",VLOOKUP(AD500,Varsayımlar!$B:$Q,9,0))</f>
        <v/>
      </c>
      <c r="S500" s="2" t="str">
        <f>IF(B500="","",VLOOKUP(AD500,Varsayımlar!$B:$Q,10,0))</f>
        <v/>
      </c>
      <c r="T500" s="2" t="str">
        <f>IF(B500="","",VLOOKUP(AD500,Varsayımlar!$B:$Q,11,0))</f>
        <v/>
      </c>
      <c r="U500" s="2" t="str">
        <f>IF(B500="","",VLOOKUP(AD500,Varsayımlar!$B:$Q,12,0))</f>
        <v/>
      </c>
      <c r="V500" s="2" t="str">
        <f>IF(B500="","",VLOOKUP(AD500,Varsayımlar!$B:$Q,13,0))</f>
        <v/>
      </c>
      <c r="W500" s="2" t="str">
        <f>IF(B500="","",VLOOKUP(AD500,Varsayımlar!$B:$Q,14,0))</f>
        <v/>
      </c>
      <c r="AA500" s="2" t="str">
        <f>IF(B500="","",VLOOKUP(AD500,Varsayımlar!$B:$Q,15,0))</f>
        <v/>
      </c>
      <c r="AB500" s="2" t="str">
        <f>IF(B500="","",VLOOKUP(AD500,Varsayımlar!$B:$Q,16,0))</f>
        <v/>
      </c>
      <c r="AC500" s="2" t="str">
        <f>IF(B500="","",VLOOKUP(Sayfa2!AD500,Varsayımlar!B:S,18,0))</f>
        <v/>
      </c>
      <c r="AD500" s="2" t="str">
        <f t="shared" si="9"/>
        <v/>
      </c>
    </row>
    <row r="501" spans="2:30" x14ac:dyDescent="0.25">
      <c r="B501" s="6"/>
      <c r="C501" s="7" t="str">
        <f>IF(B501="","",VLOOKUP(AD501,Varsayımlar!$B:$Q,3,0))</f>
        <v/>
      </c>
      <c r="D501" s="7"/>
      <c r="H501" s="5" t="str">
        <f>IF(B501="","",VLOOKUP(AD501,Varsayımlar!$B:$Q,5,0))</f>
        <v/>
      </c>
      <c r="I501" s="5"/>
      <c r="J501" s="5" t="str">
        <f>IF(B501="","",VLOOKUP(AD501,Varsayımlar!$B:$Q,6,0))</f>
        <v/>
      </c>
      <c r="P501" s="5" t="str">
        <f>IF(B501="","",VLOOKUP(AD501,Varsayımlar!$B:$Q,7,0)*K501)</f>
        <v/>
      </c>
      <c r="Q501" s="5" t="str">
        <f>IF(B501="","",VLOOKUP(AD501,Varsayımlar!$B:$Q,8,0))</f>
        <v/>
      </c>
      <c r="R501" s="5" t="str">
        <f>IF(B501="","",VLOOKUP(AD501,Varsayımlar!$B:$Q,9,0))</f>
        <v/>
      </c>
      <c r="S501" s="5" t="str">
        <f>IF(B501="","",VLOOKUP(AD501,Varsayımlar!$B:$Q,10,0))</f>
        <v/>
      </c>
      <c r="T501" s="5" t="str">
        <f>IF(B501="","",VLOOKUP(AD501,Varsayımlar!$B:$Q,11,0))</f>
        <v/>
      </c>
      <c r="U501" s="5" t="str">
        <f>IF(B501="","",VLOOKUP(AD501,Varsayımlar!$B:$Q,12,0))</f>
        <v/>
      </c>
      <c r="V501" s="5" t="str">
        <f>IF(B501="","",VLOOKUP(AD501,Varsayımlar!$B:$Q,13,0))</f>
        <v/>
      </c>
      <c r="W501" s="5" t="str">
        <f>IF(B501="","",VLOOKUP(AD501,Varsayımlar!$B:$Q,14,0))</f>
        <v/>
      </c>
      <c r="AA501" s="5" t="str">
        <f>IF(B501="","",VLOOKUP(AD501,Varsayımlar!$B:$Q,15,0))</f>
        <v/>
      </c>
      <c r="AB501" s="5" t="str">
        <f>IF(B501="","",VLOOKUP(AD501,Varsayımlar!$B:$Q,16,0))</f>
        <v/>
      </c>
      <c r="AC501" s="5" t="str">
        <f>IF(B501="","",VLOOKUP(Sayfa2!AD501,Varsayımlar!B:S,18,0))</f>
        <v/>
      </c>
      <c r="AD501" s="5" t="str">
        <f t="shared" si="9"/>
        <v/>
      </c>
    </row>
    <row r="502" spans="2:30" x14ac:dyDescent="0.25">
      <c r="C502" s="3" t="str">
        <f>IF(B502="","",VLOOKUP(AD502,Varsayımlar!$B:$Q,3,0))</f>
        <v/>
      </c>
      <c r="H502" s="2" t="str">
        <f>IF(B502="","",VLOOKUP(AD502,Varsayımlar!$B:$Q,5,0))</f>
        <v/>
      </c>
      <c r="J502" s="2" t="str">
        <f>IF(B502="","",VLOOKUP(AD502,Varsayımlar!$B:$Q,6,0))</f>
        <v/>
      </c>
      <c r="P502" s="2" t="str">
        <f>IF(B502="","",VLOOKUP(AD502,Varsayımlar!$B:$Q,7,0)*K502)</f>
        <v/>
      </c>
      <c r="Q502" s="2" t="str">
        <f>IF(B502="","",VLOOKUP(AD502,Varsayımlar!$B:$Q,8,0))</f>
        <v/>
      </c>
      <c r="R502" s="2" t="str">
        <f>IF(B502="","",VLOOKUP(AD502,Varsayımlar!$B:$Q,9,0))</f>
        <v/>
      </c>
      <c r="S502" s="2" t="str">
        <f>IF(B502="","",VLOOKUP(AD502,Varsayımlar!$B:$Q,10,0))</f>
        <v/>
      </c>
      <c r="T502" s="2" t="str">
        <f>IF(B502="","",VLOOKUP(AD502,Varsayımlar!$B:$Q,11,0))</f>
        <v/>
      </c>
      <c r="U502" s="2" t="str">
        <f>IF(B502="","",VLOOKUP(AD502,Varsayımlar!$B:$Q,12,0))</f>
        <v/>
      </c>
      <c r="V502" s="2" t="str">
        <f>IF(B502="","",VLOOKUP(AD502,Varsayımlar!$B:$Q,13,0))</f>
        <v/>
      </c>
      <c r="W502" s="2" t="str">
        <f>IF(B502="","",VLOOKUP(AD502,Varsayımlar!$B:$Q,14,0))</f>
        <v/>
      </c>
      <c r="AA502" s="2" t="str">
        <f>IF(B502="","",VLOOKUP(AD502,Varsayımlar!$B:$Q,15,0))</f>
        <v/>
      </c>
      <c r="AB502" s="2" t="str">
        <f>IF(B502="","",VLOOKUP(AD502,Varsayımlar!$B:$Q,16,0))</f>
        <v/>
      </c>
      <c r="AC502" s="2" t="str">
        <f>IF(B502="","",VLOOKUP(Sayfa2!AD502,Varsayımlar!B:S,18,0))</f>
        <v/>
      </c>
      <c r="AD502" s="2" t="str">
        <f t="shared" si="9"/>
        <v/>
      </c>
    </row>
    <row r="503" spans="2:30" x14ac:dyDescent="0.25">
      <c r="B503" s="6"/>
      <c r="C503" s="7" t="str">
        <f>IF(B503="","",VLOOKUP(AD503,Varsayımlar!$B:$Q,3,0))</f>
        <v/>
      </c>
      <c r="D503" s="7"/>
      <c r="H503" s="5" t="str">
        <f>IF(B503="","",VLOOKUP(AD503,Varsayımlar!$B:$Q,5,0))</f>
        <v/>
      </c>
      <c r="I503" s="5"/>
      <c r="J503" s="5" t="str">
        <f>IF(B503="","",VLOOKUP(AD503,Varsayımlar!$B:$Q,6,0))</f>
        <v/>
      </c>
      <c r="P503" s="5" t="str">
        <f>IF(B503="","",VLOOKUP(AD503,Varsayımlar!$B:$Q,7,0)*K503)</f>
        <v/>
      </c>
      <c r="Q503" s="5" t="str">
        <f>IF(B503="","",VLOOKUP(AD503,Varsayımlar!$B:$Q,8,0))</f>
        <v/>
      </c>
      <c r="R503" s="5" t="str">
        <f>IF(B503="","",VLOOKUP(AD503,Varsayımlar!$B:$Q,9,0))</f>
        <v/>
      </c>
      <c r="S503" s="5" t="str">
        <f>IF(B503="","",VLOOKUP(AD503,Varsayımlar!$B:$Q,10,0))</f>
        <v/>
      </c>
      <c r="T503" s="5" t="str">
        <f>IF(B503="","",VLOOKUP(AD503,Varsayımlar!$B:$Q,11,0))</f>
        <v/>
      </c>
      <c r="U503" s="5" t="str">
        <f>IF(B503="","",VLOOKUP(AD503,Varsayımlar!$B:$Q,12,0))</f>
        <v/>
      </c>
      <c r="V503" s="5" t="str">
        <f>IF(B503="","",VLOOKUP(AD503,Varsayımlar!$B:$Q,13,0))</f>
        <v/>
      </c>
      <c r="W503" s="5" t="str">
        <f>IF(B503="","",VLOOKUP(AD503,Varsayımlar!$B:$Q,14,0))</f>
        <v/>
      </c>
      <c r="AA503" s="5" t="str">
        <f>IF(B503="","",VLOOKUP(AD503,Varsayımlar!$B:$Q,15,0))</f>
        <v/>
      </c>
      <c r="AB503" s="5" t="str">
        <f>IF(B503="","",VLOOKUP(AD503,Varsayımlar!$B:$Q,16,0))</f>
        <v/>
      </c>
      <c r="AC503" s="5" t="str">
        <f>IF(B503="","",VLOOKUP(Sayfa2!AD503,Varsayımlar!B:S,18,0))</f>
        <v/>
      </c>
      <c r="AD503" s="5" t="str">
        <f t="shared" si="9"/>
        <v/>
      </c>
    </row>
    <row r="504" spans="2:30" x14ac:dyDescent="0.25">
      <c r="C504" s="3" t="str">
        <f>IF(B504="","",VLOOKUP(AD504,Varsayımlar!$B:$Q,3,0))</f>
        <v/>
      </c>
      <c r="H504" s="2" t="str">
        <f>IF(B504="","",VLOOKUP(AD504,Varsayımlar!$B:$Q,5,0))</f>
        <v/>
      </c>
      <c r="J504" s="2" t="str">
        <f>IF(B504="","",VLOOKUP(AD504,Varsayımlar!$B:$Q,6,0))</f>
        <v/>
      </c>
      <c r="P504" s="2" t="str">
        <f>IF(B504="","",VLOOKUP(AD504,Varsayımlar!$B:$Q,7,0)*K504)</f>
        <v/>
      </c>
      <c r="Q504" s="2" t="str">
        <f>IF(B504="","",VLOOKUP(AD504,Varsayımlar!$B:$Q,8,0))</f>
        <v/>
      </c>
      <c r="R504" s="2" t="str">
        <f>IF(B504="","",VLOOKUP(AD504,Varsayımlar!$B:$Q,9,0))</f>
        <v/>
      </c>
      <c r="S504" s="2" t="str">
        <f>IF(B504="","",VLOOKUP(AD504,Varsayımlar!$B:$Q,10,0))</f>
        <v/>
      </c>
      <c r="T504" s="2" t="str">
        <f>IF(B504="","",VLOOKUP(AD504,Varsayımlar!$B:$Q,11,0))</f>
        <v/>
      </c>
      <c r="U504" s="2" t="str">
        <f>IF(B504="","",VLOOKUP(AD504,Varsayımlar!$B:$Q,12,0))</f>
        <v/>
      </c>
      <c r="V504" s="2" t="str">
        <f>IF(B504="","",VLOOKUP(AD504,Varsayımlar!$B:$Q,13,0))</f>
        <v/>
      </c>
      <c r="W504" s="2" t="str">
        <f>IF(B504="","",VLOOKUP(AD504,Varsayımlar!$B:$Q,14,0))</f>
        <v/>
      </c>
      <c r="AA504" s="2" t="str">
        <f>IF(B504="","",VLOOKUP(AD504,Varsayımlar!$B:$Q,15,0))</f>
        <v/>
      </c>
      <c r="AB504" s="2" t="str">
        <f>IF(B504="","",VLOOKUP(AD504,Varsayımlar!$B:$Q,16,0))</f>
        <v/>
      </c>
      <c r="AC504" s="2" t="str">
        <f>IF(B504="","",VLOOKUP(Sayfa2!AD504,Varsayımlar!B:S,18,0))</f>
        <v/>
      </c>
      <c r="AD504" s="2" t="str">
        <f t="shared" si="9"/>
        <v/>
      </c>
    </row>
    <row r="505" spans="2:30" x14ac:dyDescent="0.25">
      <c r="B505" s="6"/>
      <c r="C505" s="7" t="str">
        <f>IF(B505="","",VLOOKUP(AD505,Varsayımlar!$B:$Q,3,0))</f>
        <v/>
      </c>
      <c r="D505" s="7"/>
      <c r="H505" s="5" t="str">
        <f>IF(B505="","",VLOOKUP(AD505,Varsayımlar!$B:$Q,5,0))</f>
        <v/>
      </c>
      <c r="I505" s="5"/>
      <c r="J505" s="5" t="str">
        <f>IF(B505="","",VLOOKUP(AD505,Varsayımlar!$B:$Q,6,0))</f>
        <v/>
      </c>
      <c r="P505" s="5" t="str">
        <f>IF(B505="","",VLOOKUP(AD505,Varsayımlar!$B:$Q,7,0)*K505)</f>
        <v/>
      </c>
      <c r="Q505" s="5" t="str">
        <f>IF(B505="","",VLOOKUP(AD505,Varsayımlar!$B:$Q,8,0))</f>
        <v/>
      </c>
      <c r="R505" s="5" t="str">
        <f>IF(B505="","",VLOOKUP(AD505,Varsayımlar!$B:$Q,9,0))</f>
        <v/>
      </c>
      <c r="S505" s="5" t="str">
        <f>IF(B505="","",VLOOKUP(AD505,Varsayımlar!$B:$Q,10,0))</f>
        <v/>
      </c>
      <c r="T505" s="5" t="str">
        <f>IF(B505="","",VLOOKUP(AD505,Varsayımlar!$B:$Q,11,0))</f>
        <v/>
      </c>
      <c r="U505" s="5" t="str">
        <f>IF(B505="","",VLOOKUP(AD505,Varsayımlar!$B:$Q,12,0))</f>
        <v/>
      </c>
      <c r="V505" s="5" t="str">
        <f>IF(B505="","",VLOOKUP(AD505,Varsayımlar!$B:$Q,13,0))</f>
        <v/>
      </c>
      <c r="W505" s="5" t="str">
        <f>IF(B505="","",VLOOKUP(AD505,Varsayımlar!$B:$Q,14,0))</f>
        <v/>
      </c>
      <c r="AA505" s="5" t="str">
        <f>IF(B505="","",VLOOKUP(AD505,Varsayımlar!$B:$Q,15,0))</f>
        <v/>
      </c>
      <c r="AB505" s="5" t="str">
        <f>IF(B505="","",VLOOKUP(AD505,Varsayımlar!$B:$Q,16,0))</f>
        <v/>
      </c>
      <c r="AC505" s="5" t="str">
        <f>IF(B505="","",VLOOKUP(Sayfa2!AD505,Varsayımlar!B:S,18,0))</f>
        <v/>
      </c>
      <c r="AD505" s="5" t="str">
        <f t="shared" si="9"/>
        <v/>
      </c>
    </row>
    <row r="506" spans="2:30" x14ac:dyDescent="0.25">
      <c r="C506" s="3" t="str">
        <f>IF(B506="","",VLOOKUP(AD506,Varsayımlar!$B:$Q,3,0))</f>
        <v/>
      </c>
      <c r="H506" s="2" t="str">
        <f>IF(B506="","",VLOOKUP(AD506,Varsayımlar!$B:$Q,5,0))</f>
        <v/>
      </c>
      <c r="J506" s="2" t="str">
        <f>IF(B506="","",VLOOKUP(AD506,Varsayımlar!$B:$Q,6,0))</f>
        <v/>
      </c>
      <c r="P506" s="2" t="str">
        <f>IF(B506="","",VLOOKUP(AD506,Varsayımlar!$B:$Q,7,0)*K506)</f>
        <v/>
      </c>
      <c r="Q506" s="2" t="str">
        <f>IF(B506="","",VLOOKUP(AD506,Varsayımlar!$B:$Q,8,0))</f>
        <v/>
      </c>
      <c r="R506" s="2" t="str">
        <f>IF(B506="","",VLOOKUP(AD506,Varsayımlar!$B:$Q,9,0))</f>
        <v/>
      </c>
      <c r="S506" s="2" t="str">
        <f>IF(B506="","",VLOOKUP(AD506,Varsayımlar!$B:$Q,10,0))</f>
        <v/>
      </c>
      <c r="T506" s="2" t="str">
        <f>IF(B506="","",VLOOKUP(AD506,Varsayımlar!$B:$Q,11,0))</f>
        <v/>
      </c>
      <c r="U506" s="2" t="str">
        <f>IF(B506="","",VLOOKUP(AD506,Varsayımlar!$B:$Q,12,0))</f>
        <v/>
      </c>
      <c r="V506" s="2" t="str">
        <f>IF(B506="","",VLOOKUP(AD506,Varsayımlar!$B:$Q,13,0))</f>
        <v/>
      </c>
      <c r="W506" s="2" t="str">
        <f>IF(B506="","",VLOOKUP(AD506,Varsayımlar!$B:$Q,14,0))</f>
        <v/>
      </c>
      <c r="AA506" s="2" t="str">
        <f>IF(B506="","",VLOOKUP(AD506,Varsayımlar!$B:$Q,15,0))</f>
        <v/>
      </c>
      <c r="AB506" s="2" t="str">
        <f>IF(B506="","",VLOOKUP(AD506,Varsayımlar!$B:$Q,16,0))</f>
        <v/>
      </c>
      <c r="AC506" s="2" t="str">
        <f>IF(B506="","",VLOOKUP(Sayfa2!AD506,Varsayımlar!B:S,18,0))</f>
        <v/>
      </c>
      <c r="AD506" s="2" t="str">
        <f t="shared" si="9"/>
        <v/>
      </c>
    </row>
    <row r="507" spans="2:30" x14ac:dyDescent="0.25">
      <c r="B507" s="6"/>
      <c r="C507" s="7" t="str">
        <f>IF(B507="","",VLOOKUP(AD507,Varsayımlar!$B:$Q,3,0))</f>
        <v/>
      </c>
      <c r="D507" s="7"/>
      <c r="H507" s="5" t="str">
        <f>IF(B507="","",VLOOKUP(AD507,Varsayımlar!$B:$Q,5,0))</f>
        <v/>
      </c>
      <c r="I507" s="5"/>
      <c r="J507" s="5" t="str">
        <f>IF(B507="","",VLOOKUP(AD507,Varsayımlar!$B:$Q,6,0))</f>
        <v/>
      </c>
      <c r="P507" s="5" t="str">
        <f>IF(B507="","",VLOOKUP(AD507,Varsayımlar!$B:$Q,7,0)*K507)</f>
        <v/>
      </c>
      <c r="Q507" s="5" t="str">
        <f>IF(B507="","",VLOOKUP(AD507,Varsayımlar!$B:$Q,8,0))</f>
        <v/>
      </c>
      <c r="R507" s="5" t="str">
        <f>IF(B507="","",VLOOKUP(AD507,Varsayımlar!$B:$Q,9,0))</f>
        <v/>
      </c>
      <c r="S507" s="5" t="str">
        <f>IF(B507="","",VLOOKUP(AD507,Varsayımlar!$B:$Q,10,0))</f>
        <v/>
      </c>
      <c r="T507" s="5" t="str">
        <f>IF(B507="","",VLOOKUP(AD507,Varsayımlar!$B:$Q,11,0))</f>
        <v/>
      </c>
      <c r="U507" s="5" t="str">
        <f>IF(B507="","",VLOOKUP(AD507,Varsayımlar!$B:$Q,12,0))</f>
        <v/>
      </c>
      <c r="V507" s="5" t="str">
        <f>IF(B507="","",VLOOKUP(AD507,Varsayımlar!$B:$Q,13,0))</f>
        <v/>
      </c>
      <c r="W507" s="5" t="str">
        <f>IF(B507="","",VLOOKUP(AD507,Varsayımlar!$B:$Q,14,0))</f>
        <v/>
      </c>
      <c r="AA507" s="5" t="str">
        <f>IF(B507="","",VLOOKUP(AD507,Varsayımlar!$B:$Q,15,0))</f>
        <v/>
      </c>
      <c r="AB507" s="5" t="str">
        <f>IF(B507="","",VLOOKUP(AD507,Varsayımlar!$B:$Q,16,0))</f>
        <v/>
      </c>
      <c r="AC507" s="5" t="str">
        <f>IF(B507="","",VLOOKUP(Sayfa2!AD507,Varsayımlar!B:S,18,0))</f>
        <v/>
      </c>
      <c r="AD507" s="5" t="str">
        <f t="shared" si="9"/>
        <v/>
      </c>
    </row>
    <row r="508" spans="2:30" x14ac:dyDescent="0.25">
      <c r="C508" s="3" t="str">
        <f>IF(B508="","",VLOOKUP(AD508,Varsayımlar!$B:$Q,3,0))</f>
        <v/>
      </c>
      <c r="H508" s="2" t="str">
        <f>IF(B508="","",VLOOKUP(AD508,Varsayımlar!$B:$Q,5,0))</f>
        <v/>
      </c>
      <c r="J508" s="2" t="str">
        <f>IF(B508="","",VLOOKUP(AD508,Varsayımlar!$B:$Q,6,0))</f>
        <v/>
      </c>
      <c r="P508" s="2" t="str">
        <f>IF(B508="","",VLOOKUP(AD508,Varsayımlar!$B:$Q,7,0)*K508)</f>
        <v/>
      </c>
      <c r="Q508" s="2" t="str">
        <f>IF(B508="","",VLOOKUP(AD508,Varsayımlar!$B:$Q,8,0))</f>
        <v/>
      </c>
      <c r="R508" s="2" t="str">
        <f>IF(B508="","",VLOOKUP(AD508,Varsayımlar!$B:$Q,9,0))</f>
        <v/>
      </c>
      <c r="S508" s="2" t="str">
        <f>IF(B508="","",VLOOKUP(AD508,Varsayımlar!$B:$Q,10,0))</f>
        <v/>
      </c>
      <c r="T508" s="2" t="str">
        <f>IF(B508="","",VLOOKUP(AD508,Varsayımlar!$B:$Q,11,0))</f>
        <v/>
      </c>
      <c r="U508" s="2" t="str">
        <f>IF(B508="","",VLOOKUP(AD508,Varsayımlar!$B:$Q,12,0))</f>
        <v/>
      </c>
      <c r="V508" s="2" t="str">
        <f>IF(B508="","",VLOOKUP(AD508,Varsayımlar!$B:$Q,13,0))</f>
        <v/>
      </c>
      <c r="W508" s="2" t="str">
        <f>IF(B508="","",VLOOKUP(AD508,Varsayımlar!$B:$Q,14,0))</f>
        <v/>
      </c>
      <c r="AA508" s="2" t="str">
        <f>IF(B508="","",VLOOKUP(AD508,Varsayımlar!$B:$Q,15,0))</f>
        <v/>
      </c>
      <c r="AB508" s="2" t="str">
        <f>IF(B508="","",VLOOKUP(AD508,Varsayımlar!$B:$Q,16,0))</f>
        <v/>
      </c>
      <c r="AC508" s="2" t="str">
        <f>IF(B508="","",VLOOKUP(Sayfa2!AD508,Varsayımlar!B:S,18,0))</f>
        <v/>
      </c>
      <c r="AD508" s="2" t="str">
        <f t="shared" si="9"/>
        <v/>
      </c>
    </row>
    <row r="509" spans="2:30" x14ac:dyDescent="0.25">
      <c r="B509" s="6"/>
      <c r="C509" s="7" t="str">
        <f>IF(B509="","",VLOOKUP(AD509,Varsayımlar!$B:$Q,3,0))</f>
        <v/>
      </c>
      <c r="D509" s="7"/>
      <c r="H509" s="5" t="str">
        <f>IF(B509="","",VLOOKUP(AD509,Varsayımlar!$B:$Q,5,0))</f>
        <v/>
      </c>
      <c r="I509" s="5"/>
      <c r="J509" s="5" t="str">
        <f>IF(B509="","",VLOOKUP(AD509,Varsayımlar!$B:$Q,6,0))</f>
        <v/>
      </c>
      <c r="P509" s="5" t="str">
        <f>IF(B509="","",VLOOKUP(AD509,Varsayımlar!$B:$Q,7,0)*K509)</f>
        <v/>
      </c>
      <c r="Q509" s="5" t="str">
        <f>IF(B509="","",VLOOKUP(AD509,Varsayımlar!$B:$Q,8,0))</f>
        <v/>
      </c>
      <c r="R509" s="5" t="str">
        <f>IF(B509="","",VLOOKUP(AD509,Varsayımlar!$B:$Q,9,0))</f>
        <v/>
      </c>
      <c r="S509" s="5" t="str">
        <f>IF(B509="","",VLOOKUP(AD509,Varsayımlar!$B:$Q,10,0))</f>
        <v/>
      </c>
      <c r="T509" s="5" t="str">
        <f>IF(B509="","",VLOOKUP(AD509,Varsayımlar!$B:$Q,11,0))</f>
        <v/>
      </c>
      <c r="U509" s="5" t="str">
        <f>IF(B509="","",VLOOKUP(AD509,Varsayımlar!$B:$Q,12,0))</f>
        <v/>
      </c>
      <c r="V509" s="5" t="str">
        <f>IF(B509="","",VLOOKUP(AD509,Varsayımlar!$B:$Q,13,0))</f>
        <v/>
      </c>
      <c r="W509" s="5" t="str">
        <f>IF(B509="","",VLOOKUP(AD509,Varsayımlar!$B:$Q,14,0))</f>
        <v/>
      </c>
      <c r="AA509" s="5" t="str">
        <f>IF(B509="","",VLOOKUP(AD509,Varsayımlar!$B:$Q,15,0))</f>
        <v/>
      </c>
      <c r="AB509" s="5" t="str">
        <f>IF(B509="","",VLOOKUP(AD509,Varsayımlar!$B:$Q,16,0))</f>
        <v/>
      </c>
      <c r="AC509" s="5" t="str">
        <f>IF(B509="","",VLOOKUP(Sayfa2!AD509,Varsayımlar!B:S,18,0))</f>
        <v/>
      </c>
      <c r="AD509" s="5" t="str">
        <f t="shared" si="9"/>
        <v/>
      </c>
    </row>
    <row r="510" spans="2:30" x14ac:dyDescent="0.25">
      <c r="C510" s="3" t="str">
        <f>IF(B510="","",VLOOKUP(AD510,Varsayımlar!$B:$Q,3,0))</f>
        <v/>
      </c>
      <c r="H510" s="2" t="str">
        <f>IF(B510="","",VLOOKUP(AD510,Varsayımlar!$B:$Q,5,0))</f>
        <v/>
      </c>
      <c r="J510" s="2" t="str">
        <f>IF(B510="","",VLOOKUP(AD510,Varsayımlar!$B:$Q,6,0))</f>
        <v/>
      </c>
      <c r="P510" s="2" t="str">
        <f>IF(B510="","",VLOOKUP(AD510,Varsayımlar!$B:$Q,7,0)*K510)</f>
        <v/>
      </c>
      <c r="Q510" s="2" t="str">
        <f>IF(B510="","",VLOOKUP(AD510,Varsayımlar!$B:$Q,8,0))</f>
        <v/>
      </c>
      <c r="R510" s="2" t="str">
        <f>IF(B510="","",VLOOKUP(AD510,Varsayımlar!$B:$Q,9,0))</f>
        <v/>
      </c>
      <c r="S510" s="2" t="str">
        <f>IF(B510="","",VLOOKUP(AD510,Varsayımlar!$B:$Q,10,0))</f>
        <v/>
      </c>
      <c r="T510" s="2" t="str">
        <f>IF(B510="","",VLOOKUP(AD510,Varsayımlar!$B:$Q,11,0))</f>
        <v/>
      </c>
      <c r="U510" s="2" t="str">
        <f>IF(B510="","",VLOOKUP(AD510,Varsayımlar!$B:$Q,12,0))</f>
        <v/>
      </c>
      <c r="V510" s="2" t="str">
        <f>IF(B510="","",VLOOKUP(AD510,Varsayımlar!$B:$Q,13,0))</f>
        <v/>
      </c>
      <c r="W510" s="2" t="str">
        <f>IF(B510="","",VLOOKUP(AD510,Varsayımlar!$B:$Q,14,0))</f>
        <v/>
      </c>
      <c r="AA510" s="2" t="str">
        <f>IF(B510="","",VLOOKUP(AD510,Varsayımlar!$B:$Q,15,0))</f>
        <v/>
      </c>
      <c r="AB510" s="2" t="str">
        <f>IF(B510="","",VLOOKUP(AD510,Varsayımlar!$B:$Q,16,0))</f>
        <v/>
      </c>
      <c r="AC510" s="2" t="str">
        <f>IF(B510="","",VLOOKUP(Sayfa2!AD510,Varsayımlar!B:S,18,0))</f>
        <v/>
      </c>
      <c r="AD510" s="2" t="str">
        <f t="shared" si="9"/>
        <v/>
      </c>
    </row>
    <row r="511" spans="2:30" x14ac:dyDescent="0.25">
      <c r="B511" s="6"/>
      <c r="C511" s="7" t="str">
        <f>IF(B511="","",VLOOKUP(AD511,Varsayımlar!$B:$Q,3,0))</f>
        <v/>
      </c>
      <c r="D511" s="7"/>
      <c r="H511" s="5" t="str">
        <f>IF(B511="","",VLOOKUP(AD511,Varsayımlar!$B:$Q,5,0))</f>
        <v/>
      </c>
      <c r="I511" s="5"/>
      <c r="J511" s="5" t="str">
        <f>IF(B511="","",VLOOKUP(AD511,Varsayımlar!$B:$Q,6,0))</f>
        <v/>
      </c>
      <c r="P511" s="5" t="str">
        <f>IF(B511="","",VLOOKUP(AD511,Varsayımlar!$B:$Q,7,0)*K511)</f>
        <v/>
      </c>
      <c r="Q511" s="5" t="str">
        <f>IF(B511="","",VLOOKUP(AD511,Varsayımlar!$B:$Q,8,0))</f>
        <v/>
      </c>
      <c r="R511" s="5" t="str">
        <f>IF(B511="","",VLOOKUP(AD511,Varsayımlar!$B:$Q,9,0))</f>
        <v/>
      </c>
      <c r="S511" s="5" t="str">
        <f>IF(B511="","",VLOOKUP(AD511,Varsayımlar!$B:$Q,10,0))</f>
        <v/>
      </c>
      <c r="T511" s="5" t="str">
        <f>IF(B511="","",VLOOKUP(AD511,Varsayımlar!$B:$Q,11,0))</f>
        <v/>
      </c>
      <c r="U511" s="5" t="str">
        <f>IF(B511="","",VLOOKUP(AD511,Varsayımlar!$B:$Q,12,0))</f>
        <v/>
      </c>
      <c r="V511" s="5" t="str">
        <f>IF(B511="","",VLOOKUP(AD511,Varsayımlar!$B:$Q,13,0))</f>
        <v/>
      </c>
      <c r="W511" s="5" t="str">
        <f>IF(B511="","",VLOOKUP(AD511,Varsayımlar!$B:$Q,14,0))</f>
        <v/>
      </c>
      <c r="AA511" s="5" t="str">
        <f>IF(B511="","",VLOOKUP(AD511,Varsayımlar!$B:$Q,15,0))</f>
        <v/>
      </c>
      <c r="AB511" s="5" t="str">
        <f>IF(B511="","",VLOOKUP(AD511,Varsayımlar!$B:$Q,16,0))</f>
        <v/>
      </c>
      <c r="AC511" s="5" t="str">
        <f>IF(B511="","",VLOOKUP(Sayfa2!AD511,Varsayımlar!B:S,18,0))</f>
        <v/>
      </c>
      <c r="AD511" s="5" t="str">
        <f t="shared" si="9"/>
        <v/>
      </c>
    </row>
    <row r="512" spans="2:30" x14ac:dyDescent="0.25">
      <c r="C512" s="3" t="str">
        <f>IF(B512="","",VLOOKUP(AD512,Varsayımlar!$B:$Q,3,0))</f>
        <v/>
      </c>
      <c r="H512" s="2" t="str">
        <f>IF(B512="","",VLOOKUP(AD512,Varsayımlar!$B:$Q,5,0))</f>
        <v/>
      </c>
      <c r="J512" s="2" t="str">
        <f>IF(B512="","",VLOOKUP(AD512,Varsayımlar!$B:$Q,6,0))</f>
        <v/>
      </c>
      <c r="P512" s="2" t="str">
        <f>IF(B512="","",VLOOKUP(AD512,Varsayımlar!$B:$Q,7,0)*K512)</f>
        <v/>
      </c>
      <c r="Q512" s="2" t="str">
        <f>IF(B512="","",VLOOKUP(AD512,Varsayımlar!$B:$Q,8,0))</f>
        <v/>
      </c>
      <c r="R512" s="2" t="str">
        <f>IF(B512="","",VLOOKUP(AD512,Varsayımlar!$B:$Q,9,0))</f>
        <v/>
      </c>
      <c r="S512" s="2" t="str">
        <f>IF(B512="","",VLOOKUP(AD512,Varsayımlar!$B:$Q,10,0))</f>
        <v/>
      </c>
      <c r="T512" s="2" t="str">
        <f>IF(B512="","",VLOOKUP(AD512,Varsayımlar!$B:$Q,11,0))</f>
        <v/>
      </c>
      <c r="U512" s="2" t="str">
        <f>IF(B512="","",VLOOKUP(AD512,Varsayımlar!$B:$Q,12,0))</f>
        <v/>
      </c>
      <c r="V512" s="2" t="str">
        <f>IF(B512="","",VLOOKUP(AD512,Varsayımlar!$B:$Q,13,0))</f>
        <v/>
      </c>
      <c r="W512" s="2" t="str">
        <f>IF(B512="","",VLOOKUP(AD512,Varsayımlar!$B:$Q,14,0))</f>
        <v/>
      </c>
      <c r="AA512" s="2" t="str">
        <f>IF(B512="","",VLOOKUP(AD512,Varsayımlar!$B:$Q,15,0))</f>
        <v/>
      </c>
      <c r="AB512" s="2" t="str">
        <f>IF(B512="","",VLOOKUP(AD512,Varsayımlar!$B:$Q,16,0))</f>
        <v/>
      </c>
      <c r="AC512" s="2" t="str">
        <f>IF(B512="","",VLOOKUP(Sayfa2!AD512,Varsayımlar!B:S,18,0))</f>
        <v/>
      </c>
      <c r="AD512" s="2" t="str">
        <f t="shared" si="9"/>
        <v/>
      </c>
    </row>
    <row r="513" spans="2:30" x14ac:dyDescent="0.25">
      <c r="B513" s="6"/>
      <c r="C513" s="7" t="str">
        <f>IF(B513="","",VLOOKUP(AD513,Varsayımlar!$B:$Q,3,0))</f>
        <v/>
      </c>
      <c r="D513" s="7"/>
      <c r="H513" s="5" t="str">
        <f>IF(B513="","",VLOOKUP(AD513,Varsayımlar!$B:$Q,5,0))</f>
        <v/>
      </c>
      <c r="I513" s="5"/>
      <c r="J513" s="5" t="str">
        <f>IF(B513="","",VLOOKUP(AD513,Varsayımlar!$B:$Q,6,0))</f>
        <v/>
      </c>
      <c r="P513" s="5" t="str">
        <f>IF(B513="","",VLOOKUP(AD513,Varsayımlar!$B:$Q,7,0)*K513)</f>
        <v/>
      </c>
      <c r="Q513" s="5" t="str">
        <f>IF(B513="","",VLOOKUP(AD513,Varsayımlar!$B:$Q,8,0))</f>
        <v/>
      </c>
      <c r="R513" s="5" t="str">
        <f>IF(B513="","",VLOOKUP(AD513,Varsayımlar!$B:$Q,9,0))</f>
        <v/>
      </c>
      <c r="S513" s="5" t="str">
        <f>IF(B513="","",VLOOKUP(AD513,Varsayımlar!$B:$Q,10,0))</f>
        <v/>
      </c>
      <c r="T513" s="5" t="str">
        <f>IF(B513="","",VLOOKUP(AD513,Varsayımlar!$B:$Q,11,0))</f>
        <v/>
      </c>
      <c r="U513" s="5" t="str">
        <f>IF(B513="","",VLOOKUP(AD513,Varsayımlar!$B:$Q,12,0))</f>
        <v/>
      </c>
      <c r="V513" s="5" t="str">
        <f>IF(B513="","",VLOOKUP(AD513,Varsayımlar!$B:$Q,13,0))</f>
        <v/>
      </c>
      <c r="W513" s="5" t="str">
        <f>IF(B513="","",VLOOKUP(AD513,Varsayımlar!$B:$Q,14,0))</f>
        <v/>
      </c>
      <c r="AA513" s="5" t="str">
        <f>IF(B513="","",VLOOKUP(AD513,Varsayımlar!$B:$Q,15,0))</f>
        <v/>
      </c>
      <c r="AB513" s="5" t="str">
        <f>IF(B513="","",VLOOKUP(AD513,Varsayımlar!$B:$Q,16,0))</f>
        <v/>
      </c>
      <c r="AC513" s="5" t="str">
        <f>IF(B513="","",VLOOKUP(Sayfa2!AD513,Varsayımlar!B:S,18,0))</f>
        <v/>
      </c>
      <c r="AD513" s="5" t="str">
        <f t="shared" si="9"/>
        <v/>
      </c>
    </row>
    <row r="514" spans="2:30" x14ac:dyDescent="0.25">
      <c r="C514" s="3" t="str">
        <f>IF(B514="","",VLOOKUP(AD514,Varsayımlar!$B:$Q,3,0))</f>
        <v/>
      </c>
      <c r="H514" s="2" t="str">
        <f>IF(B514="","",VLOOKUP(AD514,Varsayımlar!$B:$Q,5,0))</f>
        <v/>
      </c>
      <c r="J514" s="2" t="str">
        <f>IF(B514="","",VLOOKUP(AD514,Varsayımlar!$B:$Q,6,0))</f>
        <v/>
      </c>
      <c r="P514" s="2" t="str">
        <f>IF(B514="","",VLOOKUP(AD514,Varsayımlar!$B:$Q,7,0)*K514)</f>
        <v/>
      </c>
      <c r="Q514" s="2" t="str">
        <f>IF(B514="","",VLOOKUP(AD514,Varsayımlar!$B:$Q,8,0))</f>
        <v/>
      </c>
      <c r="R514" s="2" t="str">
        <f>IF(B514="","",VLOOKUP(AD514,Varsayımlar!$B:$Q,9,0))</f>
        <v/>
      </c>
      <c r="S514" s="2" t="str">
        <f>IF(B514="","",VLOOKUP(AD514,Varsayımlar!$B:$Q,10,0))</f>
        <v/>
      </c>
      <c r="T514" s="2" t="str">
        <f>IF(B514="","",VLOOKUP(AD514,Varsayımlar!$B:$Q,11,0))</f>
        <v/>
      </c>
      <c r="U514" s="2" t="str">
        <f>IF(B514="","",VLOOKUP(AD514,Varsayımlar!$B:$Q,12,0))</f>
        <v/>
      </c>
      <c r="V514" s="2" t="str">
        <f>IF(B514="","",VLOOKUP(AD514,Varsayımlar!$B:$Q,13,0))</f>
        <v/>
      </c>
      <c r="W514" s="2" t="str">
        <f>IF(B514="","",VLOOKUP(AD514,Varsayımlar!$B:$Q,14,0))</f>
        <v/>
      </c>
      <c r="AA514" s="2" t="str">
        <f>IF(B514="","",VLOOKUP(AD514,Varsayımlar!$B:$Q,15,0))</f>
        <v/>
      </c>
      <c r="AB514" s="2" t="str">
        <f>IF(B514="","",VLOOKUP(AD514,Varsayımlar!$B:$Q,16,0))</f>
        <v/>
      </c>
      <c r="AC514" s="2" t="str">
        <f>IF(B514="","",VLOOKUP(Sayfa2!AD514,Varsayımlar!B:S,18,0))</f>
        <v/>
      </c>
      <c r="AD514" s="2" t="str">
        <f t="shared" si="9"/>
        <v/>
      </c>
    </row>
    <row r="515" spans="2:30" x14ac:dyDescent="0.25">
      <c r="B515" s="6"/>
      <c r="C515" s="7" t="str">
        <f>IF(B515="","",VLOOKUP(AD515,Varsayımlar!$B:$Q,3,0))</f>
        <v/>
      </c>
      <c r="D515" s="7"/>
      <c r="H515" s="5" t="str">
        <f>IF(B515="","",VLOOKUP(AD515,Varsayımlar!$B:$Q,5,0))</f>
        <v/>
      </c>
      <c r="I515" s="5"/>
      <c r="J515" s="5" t="str">
        <f>IF(B515="","",VLOOKUP(AD515,Varsayımlar!$B:$Q,6,0))</f>
        <v/>
      </c>
      <c r="P515" s="5" t="str">
        <f>IF(B515="","",VLOOKUP(AD515,Varsayımlar!$B:$Q,7,0)*K515)</f>
        <v/>
      </c>
      <c r="Q515" s="5" t="str">
        <f>IF(B515="","",VLOOKUP(AD515,Varsayımlar!$B:$Q,8,0))</f>
        <v/>
      </c>
      <c r="R515" s="5" t="str">
        <f>IF(B515="","",VLOOKUP(AD515,Varsayımlar!$B:$Q,9,0))</f>
        <v/>
      </c>
      <c r="S515" s="5" t="str">
        <f>IF(B515="","",VLOOKUP(AD515,Varsayımlar!$B:$Q,10,0))</f>
        <v/>
      </c>
      <c r="T515" s="5" t="str">
        <f>IF(B515="","",VLOOKUP(AD515,Varsayımlar!$B:$Q,11,0))</f>
        <v/>
      </c>
      <c r="U515" s="5" t="str">
        <f>IF(B515="","",VLOOKUP(AD515,Varsayımlar!$B:$Q,12,0))</f>
        <v/>
      </c>
      <c r="V515" s="5" t="str">
        <f>IF(B515="","",VLOOKUP(AD515,Varsayımlar!$B:$Q,13,0))</f>
        <v/>
      </c>
      <c r="W515" s="5" t="str">
        <f>IF(B515="","",VLOOKUP(AD515,Varsayımlar!$B:$Q,14,0))</f>
        <v/>
      </c>
      <c r="AA515" s="5" t="str">
        <f>IF(B515="","",VLOOKUP(AD515,Varsayımlar!$B:$Q,15,0))</f>
        <v/>
      </c>
      <c r="AB515" s="5" t="str">
        <f>IF(B515="","",VLOOKUP(AD515,Varsayımlar!$B:$Q,16,0))</f>
        <v/>
      </c>
      <c r="AC515" s="5" t="str">
        <f>IF(B515="","",VLOOKUP(Sayfa2!AD515,Varsayımlar!B:S,18,0))</f>
        <v/>
      </c>
      <c r="AD515" s="5" t="str">
        <f t="shared" si="9"/>
        <v/>
      </c>
    </row>
    <row r="516" spans="2:30" x14ac:dyDescent="0.25">
      <c r="C516" s="3" t="str">
        <f>IF(B516="","",VLOOKUP(AD516,Varsayımlar!$B:$Q,3,0))</f>
        <v/>
      </c>
      <c r="H516" s="2" t="str">
        <f>IF(B516="","",VLOOKUP(AD516,Varsayımlar!$B:$Q,5,0))</f>
        <v/>
      </c>
      <c r="J516" s="2" t="str">
        <f>IF(B516="","",VLOOKUP(AD516,Varsayımlar!$B:$Q,6,0))</f>
        <v/>
      </c>
      <c r="P516" s="2" t="str">
        <f>IF(B516="","",VLOOKUP(AD516,Varsayımlar!$B:$Q,7,0)*K516)</f>
        <v/>
      </c>
      <c r="Q516" s="2" t="str">
        <f>IF(B516="","",VLOOKUP(AD516,Varsayımlar!$B:$Q,8,0))</f>
        <v/>
      </c>
      <c r="R516" s="2" t="str">
        <f>IF(B516="","",VLOOKUP(AD516,Varsayımlar!$B:$Q,9,0))</f>
        <v/>
      </c>
      <c r="S516" s="2" t="str">
        <f>IF(B516="","",VLOOKUP(AD516,Varsayımlar!$B:$Q,10,0))</f>
        <v/>
      </c>
      <c r="T516" s="2" t="str">
        <f>IF(B516="","",VLOOKUP(AD516,Varsayımlar!$B:$Q,11,0))</f>
        <v/>
      </c>
      <c r="U516" s="2" t="str">
        <f>IF(B516="","",VLOOKUP(AD516,Varsayımlar!$B:$Q,12,0))</f>
        <v/>
      </c>
      <c r="V516" s="2" t="str">
        <f>IF(B516="","",VLOOKUP(AD516,Varsayımlar!$B:$Q,13,0))</f>
        <v/>
      </c>
      <c r="W516" s="2" t="str">
        <f>IF(B516="","",VLOOKUP(AD516,Varsayımlar!$B:$Q,14,0))</f>
        <v/>
      </c>
      <c r="AA516" s="2" t="str">
        <f>IF(B516="","",VLOOKUP(AD516,Varsayımlar!$B:$Q,15,0))</f>
        <v/>
      </c>
      <c r="AB516" s="2" t="str">
        <f>IF(B516="","",VLOOKUP(AD516,Varsayımlar!$B:$Q,16,0))</f>
        <v/>
      </c>
      <c r="AC516" s="2" t="str">
        <f>IF(B516="","",VLOOKUP(Sayfa2!AD516,Varsayımlar!B:S,18,0))</f>
        <v/>
      </c>
      <c r="AD516" s="2" t="str">
        <f t="shared" si="9"/>
        <v/>
      </c>
    </row>
    <row r="517" spans="2:30" x14ac:dyDescent="0.25">
      <c r="B517" s="6"/>
      <c r="C517" s="7" t="str">
        <f>IF(B517="","",VLOOKUP(AD517,Varsayımlar!$B:$Q,3,0))</f>
        <v/>
      </c>
      <c r="D517" s="7"/>
      <c r="H517" s="5" t="str">
        <f>IF(B517="","",VLOOKUP(AD517,Varsayımlar!$B:$Q,5,0))</f>
        <v/>
      </c>
      <c r="I517" s="5"/>
      <c r="J517" s="5" t="str">
        <f>IF(B517="","",VLOOKUP(AD517,Varsayımlar!$B:$Q,6,0))</f>
        <v/>
      </c>
      <c r="P517" s="5" t="str">
        <f>IF(B517="","",VLOOKUP(AD517,Varsayımlar!$B:$Q,7,0)*K517)</f>
        <v/>
      </c>
      <c r="Q517" s="5" t="str">
        <f>IF(B517="","",VLOOKUP(AD517,Varsayımlar!$B:$Q,8,0))</f>
        <v/>
      </c>
      <c r="R517" s="5" t="str">
        <f>IF(B517="","",VLOOKUP(AD517,Varsayımlar!$B:$Q,9,0))</f>
        <v/>
      </c>
      <c r="S517" s="5" t="str">
        <f>IF(B517="","",VLOOKUP(AD517,Varsayımlar!$B:$Q,10,0))</f>
        <v/>
      </c>
      <c r="T517" s="5" t="str">
        <f>IF(B517="","",VLOOKUP(AD517,Varsayımlar!$B:$Q,11,0))</f>
        <v/>
      </c>
      <c r="U517" s="5" t="str">
        <f>IF(B517="","",VLOOKUP(AD517,Varsayımlar!$B:$Q,12,0))</f>
        <v/>
      </c>
      <c r="V517" s="5" t="str">
        <f>IF(B517="","",VLOOKUP(AD517,Varsayımlar!$B:$Q,13,0))</f>
        <v/>
      </c>
      <c r="W517" s="5" t="str">
        <f>IF(B517="","",VLOOKUP(AD517,Varsayımlar!$B:$Q,14,0))</f>
        <v/>
      </c>
      <c r="AA517" s="5" t="str">
        <f>IF(B517="","",VLOOKUP(AD517,Varsayımlar!$B:$Q,15,0))</f>
        <v/>
      </c>
      <c r="AB517" s="5" t="str">
        <f>IF(B517="","",VLOOKUP(AD517,Varsayımlar!$B:$Q,16,0))</f>
        <v/>
      </c>
      <c r="AC517" s="5" t="str">
        <f>IF(B517="","",VLOOKUP(Sayfa2!AD517,Varsayımlar!B:S,18,0))</f>
        <v/>
      </c>
      <c r="AD517" s="5" t="str">
        <f t="shared" si="9"/>
        <v/>
      </c>
    </row>
    <row r="518" spans="2:30" x14ac:dyDescent="0.25">
      <c r="C518" s="3" t="str">
        <f>IF(B518="","",VLOOKUP(AD518,Varsayımlar!$B:$Q,3,0))</f>
        <v/>
      </c>
      <c r="H518" s="2" t="str">
        <f>IF(B518="","",VLOOKUP(AD518,Varsayımlar!$B:$Q,5,0))</f>
        <v/>
      </c>
      <c r="J518" s="2" t="str">
        <f>IF(B518="","",VLOOKUP(AD518,Varsayımlar!$B:$Q,6,0))</f>
        <v/>
      </c>
      <c r="P518" s="2" t="str">
        <f>IF(B518="","",VLOOKUP(AD518,Varsayımlar!$B:$Q,7,0)*K518)</f>
        <v/>
      </c>
      <c r="Q518" s="2" t="str">
        <f>IF(B518="","",VLOOKUP(AD518,Varsayımlar!$B:$Q,8,0))</f>
        <v/>
      </c>
      <c r="R518" s="2" t="str">
        <f>IF(B518="","",VLOOKUP(AD518,Varsayımlar!$B:$Q,9,0))</f>
        <v/>
      </c>
      <c r="S518" s="2" t="str">
        <f>IF(B518="","",VLOOKUP(AD518,Varsayımlar!$B:$Q,10,0))</f>
        <v/>
      </c>
      <c r="T518" s="2" t="str">
        <f>IF(B518="","",VLOOKUP(AD518,Varsayımlar!$B:$Q,11,0))</f>
        <v/>
      </c>
      <c r="U518" s="2" t="str">
        <f>IF(B518="","",VLOOKUP(AD518,Varsayımlar!$B:$Q,12,0))</f>
        <v/>
      </c>
      <c r="V518" s="2" t="str">
        <f>IF(B518="","",VLOOKUP(AD518,Varsayımlar!$B:$Q,13,0))</f>
        <v/>
      </c>
      <c r="W518" s="2" t="str">
        <f>IF(B518="","",VLOOKUP(AD518,Varsayımlar!$B:$Q,14,0))</f>
        <v/>
      </c>
      <c r="AA518" s="2" t="str">
        <f>IF(B518="","",VLOOKUP(AD518,Varsayımlar!$B:$Q,15,0))</f>
        <v/>
      </c>
      <c r="AB518" s="2" t="str">
        <f>IF(B518="","",VLOOKUP(AD518,Varsayımlar!$B:$Q,16,0))</f>
        <v/>
      </c>
      <c r="AC518" s="2" t="str">
        <f>IF(B518="","",VLOOKUP(Sayfa2!AD518,Varsayımlar!B:S,18,0))</f>
        <v/>
      </c>
      <c r="AD518" s="2" t="str">
        <f t="shared" si="9"/>
        <v/>
      </c>
    </row>
    <row r="519" spans="2:30" x14ac:dyDescent="0.25">
      <c r="B519" s="6"/>
      <c r="C519" s="7" t="str">
        <f>IF(B519="","",VLOOKUP(AD519,Varsayımlar!$B:$Q,3,0))</f>
        <v/>
      </c>
      <c r="D519" s="7"/>
      <c r="H519" s="5" t="str">
        <f>IF(B519="","",VLOOKUP(AD519,Varsayımlar!$B:$Q,5,0))</f>
        <v/>
      </c>
      <c r="I519" s="5"/>
      <c r="J519" s="5" t="str">
        <f>IF(B519="","",VLOOKUP(AD519,Varsayımlar!$B:$Q,6,0))</f>
        <v/>
      </c>
      <c r="P519" s="5" t="str">
        <f>IF(B519="","",VLOOKUP(AD519,Varsayımlar!$B:$Q,7,0)*K519)</f>
        <v/>
      </c>
      <c r="Q519" s="5" t="str">
        <f>IF(B519="","",VLOOKUP(AD519,Varsayımlar!$B:$Q,8,0))</f>
        <v/>
      </c>
      <c r="R519" s="5" t="str">
        <f>IF(B519="","",VLOOKUP(AD519,Varsayımlar!$B:$Q,9,0))</f>
        <v/>
      </c>
      <c r="S519" s="5" t="str">
        <f>IF(B519="","",VLOOKUP(AD519,Varsayımlar!$B:$Q,10,0))</f>
        <v/>
      </c>
      <c r="T519" s="5" t="str">
        <f>IF(B519="","",VLOOKUP(AD519,Varsayımlar!$B:$Q,11,0))</f>
        <v/>
      </c>
      <c r="U519" s="5" t="str">
        <f>IF(B519="","",VLOOKUP(AD519,Varsayımlar!$B:$Q,12,0))</f>
        <v/>
      </c>
      <c r="V519" s="5" t="str">
        <f>IF(B519="","",VLOOKUP(AD519,Varsayımlar!$B:$Q,13,0))</f>
        <v/>
      </c>
      <c r="W519" s="5" t="str">
        <f>IF(B519="","",VLOOKUP(AD519,Varsayımlar!$B:$Q,14,0))</f>
        <v/>
      </c>
      <c r="AA519" s="5" t="str">
        <f>IF(B519="","",VLOOKUP(AD519,Varsayımlar!$B:$Q,15,0))</f>
        <v/>
      </c>
      <c r="AB519" s="5" t="str">
        <f>IF(B519="","",VLOOKUP(AD519,Varsayımlar!$B:$Q,16,0))</f>
        <v/>
      </c>
      <c r="AC519" s="5" t="str">
        <f>IF(B519="","",VLOOKUP(Sayfa2!AD519,Varsayımlar!B:S,18,0))</f>
        <v/>
      </c>
      <c r="AD519" s="5" t="str">
        <f t="shared" si="9"/>
        <v/>
      </c>
    </row>
    <row r="520" spans="2:30" x14ac:dyDescent="0.25">
      <c r="C520" s="3" t="str">
        <f>IF(B520="","",VLOOKUP(AD520,Varsayımlar!$B:$Q,3,0))</f>
        <v/>
      </c>
      <c r="H520" s="2" t="str">
        <f>IF(B520="","",VLOOKUP(AD520,Varsayımlar!$B:$Q,5,0))</f>
        <v/>
      </c>
      <c r="J520" s="2" t="str">
        <f>IF(B520="","",VLOOKUP(AD520,Varsayımlar!$B:$Q,6,0))</f>
        <v/>
      </c>
      <c r="P520" s="2" t="str">
        <f>IF(B520="","",VLOOKUP(AD520,Varsayımlar!$B:$Q,7,0)*K520)</f>
        <v/>
      </c>
      <c r="Q520" s="2" t="str">
        <f>IF(B520="","",VLOOKUP(AD520,Varsayımlar!$B:$Q,8,0))</f>
        <v/>
      </c>
      <c r="R520" s="2" t="str">
        <f>IF(B520="","",VLOOKUP(AD520,Varsayımlar!$B:$Q,9,0))</f>
        <v/>
      </c>
      <c r="S520" s="2" t="str">
        <f>IF(B520="","",VLOOKUP(AD520,Varsayımlar!$B:$Q,10,0))</f>
        <v/>
      </c>
      <c r="T520" s="2" t="str">
        <f>IF(B520="","",VLOOKUP(AD520,Varsayımlar!$B:$Q,11,0))</f>
        <v/>
      </c>
      <c r="U520" s="2" t="str">
        <f>IF(B520="","",VLOOKUP(AD520,Varsayımlar!$B:$Q,12,0))</f>
        <v/>
      </c>
      <c r="V520" s="2" t="str">
        <f>IF(B520="","",VLOOKUP(AD520,Varsayımlar!$B:$Q,13,0))</f>
        <v/>
      </c>
      <c r="W520" s="2" t="str">
        <f>IF(B520="","",VLOOKUP(AD520,Varsayımlar!$B:$Q,14,0))</f>
        <v/>
      </c>
      <c r="AA520" s="2" t="str">
        <f>IF(B520="","",VLOOKUP(AD520,Varsayımlar!$B:$Q,15,0))</f>
        <v/>
      </c>
      <c r="AB520" s="2" t="str">
        <f>IF(B520="","",VLOOKUP(AD520,Varsayımlar!$B:$Q,16,0))</f>
        <v/>
      </c>
      <c r="AC520" s="2" t="str">
        <f>IF(B520="","",VLOOKUP(Sayfa2!AD520,Varsayımlar!B:S,18,0))</f>
        <v/>
      </c>
      <c r="AD520" s="2" t="str">
        <f t="shared" ref="AD520:AD583" si="10">IF(B520="","",CONCATENATE(B520,E520))</f>
        <v/>
      </c>
    </row>
    <row r="521" spans="2:30" x14ac:dyDescent="0.25">
      <c r="B521" s="6"/>
      <c r="C521" s="7" t="str">
        <f>IF(B521="","",VLOOKUP(AD521,Varsayımlar!$B:$Q,3,0))</f>
        <v/>
      </c>
      <c r="D521" s="7"/>
      <c r="H521" s="5" t="str">
        <f>IF(B521="","",VLOOKUP(AD521,Varsayımlar!$B:$Q,5,0))</f>
        <v/>
      </c>
      <c r="I521" s="5"/>
      <c r="J521" s="5" t="str">
        <f>IF(B521="","",VLOOKUP(AD521,Varsayımlar!$B:$Q,6,0))</f>
        <v/>
      </c>
      <c r="P521" s="5" t="str">
        <f>IF(B521="","",VLOOKUP(AD521,Varsayımlar!$B:$Q,7,0)*K521)</f>
        <v/>
      </c>
      <c r="Q521" s="5" t="str">
        <f>IF(B521="","",VLOOKUP(AD521,Varsayımlar!$B:$Q,8,0))</f>
        <v/>
      </c>
      <c r="R521" s="5" t="str">
        <f>IF(B521="","",VLOOKUP(AD521,Varsayımlar!$B:$Q,9,0))</f>
        <v/>
      </c>
      <c r="S521" s="5" t="str">
        <f>IF(B521="","",VLOOKUP(AD521,Varsayımlar!$B:$Q,10,0))</f>
        <v/>
      </c>
      <c r="T521" s="5" t="str">
        <f>IF(B521="","",VLOOKUP(AD521,Varsayımlar!$B:$Q,11,0))</f>
        <v/>
      </c>
      <c r="U521" s="5" t="str">
        <f>IF(B521="","",VLOOKUP(AD521,Varsayımlar!$B:$Q,12,0))</f>
        <v/>
      </c>
      <c r="V521" s="5" t="str">
        <f>IF(B521="","",VLOOKUP(AD521,Varsayımlar!$B:$Q,13,0))</f>
        <v/>
      </c>
      <c r="W521" s="5" t="str">
        <f>IF(B521="","",VLOOKUP(AD521,Varsayımlar!$B:$Q,14,0))</f>
        <v/>
      </c>
      <c r="AA521" s="5" t="str">
        <f>IF(B521="","",VLOOKUP(AD521,Varsayımlar!$B:$Q,15,0))</f>
        <v/>
      </c>
      <c r="AB521" s="5" t="str">
        <f>IF(B521="","",VLOOKUP(AD521,Varsayımlar!$B:$Q,16,0))</f>
        <v/>
      </c>
      <c r="AC521" s="5" t="str">
        <f>IF(B521="","",VLOOKUP(Sayfa2!AD521,Varsayımlar!B:S,18,0))</f>
        <v/>
      </c>
      <c r="AD521" s="5" t="str">
        <f t="shared" si="10"/>
        <v/>
      </c>
    </row>
    <row r="522" spans="2:30" x14ac:dyDescent="0.25">
      <c r="C522" s="3" t="str">
        <f>IF(B522="","",VLOOKUP(AD522,Varsayımlar!$B:$Q,3,0))</f>
        <v/>
      </c>
      <c r="H522" s="2" t="str">
        <f>IF(B522="","",VLOOKUP(AD522,Varsayımlar!$B:$Q,5,0))</f>
        <v/>
      </c>
      <c r="J522" s="2" t="str">
        <f>IF(B522="","",VLOOKUP(AD522,Varsayımlar!$B:$Q,6,0))</f>
        <v/>
      </c>
      <c r="P522" s="2" t="str">
        <f>IF(B522="","",VLOOKUP(AD522,Varsayımlar!$B:$Q,7,0)*K522)</f>
        <v/>
      </c>
      <c r="Q522" s="2" t="str">
        <f>IF(B522="","",VLOOKUP(AD522,Varsayımlar!$B:$Q,8,0))</f>
        <v/>
      </c>
      <c r="R522" s="2" t="str">
        <f>IF(B522="","",VLOOKUP(AD522,Varsayımlar!$B:$Q,9,0))</f>
        <v/>
      </c>
      <c r="S522" s="2" t="str">
        <f>IF(B522="","",VLOOKUP(AD522,Varsayımlar!$B:$Q,10,0))</f>
        <v/>
      </c>
      <c r="T522" s="2" t="str">
        <f>IF(B522="","",VLOOKUP(AD522,Varsayımlar!$B:$Q,11,0))</f>
        <v/>
      </c>
      <c r="U522" s="2" t="str">
        <f>IF(B522="","",VLOOKUP(AD522,Varsayımlar!$B:$Q,12,0))</f>
        <v/>
      </c>
      <c r="V522" s="2" t="str">
        <f>IF(B522="","",VLOOKUP(AD522,Varsayımlar!$B:$Q,13,0))</f>
        <v/>
      </c>
      <c r="W522" s="2" t="str">
        <f>IF(B522="","",VLOOKUP(AD522,Varsayımlar!$B:$Q,14,0))</f>
        <v/>
      </c>
      <c r="AA522" s="2" t="str">
        <f>IF(B522="","",VLOOKUP(AD522,Varsayımlar!$B:$Q,15,0))</f>
        <v/>
      </c>
      <c r="AB522" s="2" t="str">
        <f>IF(B522="","",VLOOKUP(AD522,Varsayımlar!$B:$Q,16,0))</f>
        <v/>
      </c>
      <c r="AC522" s="2" t="str">
        <f>IF(B522="","",VLOOKUP(Sayfa2!AD522,Varsayımlar!B:S,18,0))</f>
        <v/>
      </c>
      <c r="AD522" s="2" t="str">
        <f t="shared" si="10"/>
        <v/>
      </c>
    </row>
    <row r="523" spans="2:30" x14ac:dyDescent="0.25">
      <c r="B523" s="6"/>
      <c r="C523" s="7" t="str">
        <f>IF(B523="","",VLOOKUP(AD523,Varsayımlar!$B:$Q,3,0))</f>
        <v/>
      </c>
      <c r="D523" s="7"/>
      <c r="H523" s="5" t="str">
        <f>IF(B523="","",VLOOKUP(AD523,Varsayımlar!$B:$Q,5,0))</f>
        <v/>
      </c>
      <c r="I523" s="5"/>
      <c r="J523" s="5" t="str">
        <f>IF(B523="","",VLOOKUP(AD523,Varsayımlar!$B:$Q,6,0))</f>
        <v/>
      </c>
      <c r="P523" s="5" t="str">
        <f>IF(B523="","",VLOOKUP(AD523,Varsayımlar!$B:$Q,7,0)*K523)</f>
        <v/>
      </c>
      <c r="Q523" s="5" t="str">
        <f>IF(B523="","",VLOOKUP(AD523,Varsayımlar!$B:$Q,8,0))</f>
        <v/>
      </c>
      <c r="R523" s="5" t="str">
        <f>IF(B523="","",VLOOKUP(AD523,Varsayımlar!$B:$Q,9,0))</f>
        <v/>
      </c>
      <c r="S523" s="5" t="str">
        <f>IF(B523="","",VLOOKUP(AD523,Varsayımlar!$B:$Q,10,0))</f>
        <v/>
      </c>
      <c r="T523" s="5" t="str">
        <f>IF(B523="","",VLOOKUP(AD523,Varsayımlar!$B:$Q,11,0))</f>
        <v/>
      </c>
      <c r="U523" s="5" t="str">
        <f>IF(B523="","",VLOOKUP(AD523,Varsayımlar!$B:$Q,12,0))</f>
        <v/>
      </c>
      <c r="V523" s="5" t="str">
        <f>IF(B523="","",VLOOKUP(AD523,Varsayımlar!$B:$Q,13,0))</f>
        <v/>
      </c>
      <c r="W523" s="5" t="str">
        <f>IF(B523="","",VLOOKUP(AD523,Varsayımlar!$B:$Q,14,0))</f>
        <v/>
      </c>
      <c r="AA523" s="5" t="str">
        <f>IF(B523="","",VLOOKUP(AD523,Varsayımlar!$B:$Q,15,0))</f>
        <v/>
      </c>
      <c r="AB523" s="5" t="str">
        <f>IF(B523="","",VLOOKUP(AD523,Varsayımlar!$B:$Q,16,0))</f>
        <v/>
      </c>
      <c r="AC523" s="5" t="str">
        <f>IF(B523="","",VLOOKUP(Sayfa2!AD523,Varsayımlar!B:S,18,0))</f>
        <v/>
      </c>
      <c r="AD523" s="5" t="str">
        <f t="shared" si="10"/>
        <v/>
      </c>
    </row>
    <row r="524" spans="2:30" x14ac:dyDescent="0.25">
      <c r="C524" s="3" t="str">
        <f>IF(B524="","",VLOOKUP(AD524,Varsayımlar!$B:$Q,3,0))</f>
        <v/>
      </c>
      <c r="H524" s="2" t="str">
        <f>IF(B524="","",VLOOKUP(AD524,Varsayımlar!$B:$Q,5,0))</f>
        <v/>
      </c>
      <c r="J524" s="2" t="str">
        <f>IF(B524="","",VLOOKUP(AD524,Varsayımlar!$B:$Q,6,0))</f>
        <v/>
      </c>
      <c r="P524" s="2" t="str">
        <f>IF(B524="","",VLOOKUP(AD524,Varsayımlar!$B:$Q,7,0)*K524)</f>
        <v/>
      </c>
      <c r="Q524" s="2" t="str">
        <f>IF(B524="","",VLOOKUP(AD524,Varsayımlar!$B:$Q,8,0))</f>
        <v/>
      </c>
      <c r="R524" s="2" t="str">
        <f>IF(B524="","",VLOOKUP(AD524,Varsayımlar!$B:$Q,9,0))</f>
        <v/>
      </c>
      <c r="S524" s="2" t="str">
        <f>IF(B524="","",VLOOKUP(AD524,Varsayımlar!$B:$Q,10,0))</f>
        <v/>
      </c>
      <c r="T524" s="2" t="str">
        <f>IF(B524="","",VLOOKUP(AD524,Varsayımlar!$B:$Q,11,0))</f>
        <v/>
      </c>
      <c r="U524" s="2" t="str">
        <f>IF(B524="","",VLOOKUP(AD524,Varsayımlar!$B:$Q,12,0))</f>
        <v/>
      </c>
      <c r="V524" s="2" t="str">
        <f>IF(B524="","",VLOOKUP(AD524,Varsayımlar!$B:$Q,13,0))</f>
        <v/>
      </c>
      <c r="W524" s="2" t="str">
        <f>IF(B524="","",VLOOKUP(AD524,Varsayımlar!$B:$Q,14,0))</f>
        <v/>
      </c>
      <c r="AA524" s="2" t="str">
        <f>IF(B524="","",VLOOKUP(AD524,Varsayımlar!$B:$Q,15,0))</f>
        <v/>
      </c>
      <c r="AB524" s="2" t="str">
        <f>IF(B524="","",VLOOKUP(AD524,Varsayımlar!$B:$Q,16,0))</f>
        <v/>
      </c>
      <c r="AC524" s="2" t="str">
        <f>IF(B524="","",VLOOKUP(Sayfa2!AD524,Varsayımlar!B:S,18,0))</f>
        <v/>
      </c>
      <c r="AD524" s="2" t="str">
        <f t="shared" si="10"/>
        <v/>
      </c>
    </row>
    <row r="525" spans="2:30" x14ac:dyDescent="0.25">
      <c r="B525" s="6"/>
      <c r="C525" s="7" t="str">
        <f>IF(B525="","",VLOOKUP(AD525,Varsayımlar!$B:$Q,3,0))</f>
        <v/>
      </c>
      <c r="D525" s="7"/>
      <c r="H525" s="5" t="str">
        <f>IF(B525="","",VLOOKUP(AD525,Varsayımlar!$B:$Q,5,0))</f>
        <v/>
      </c>
      <c r="I525" s="5"/>
      <c r="J525" s="5" t="str">
        <f>IF(B525="","",VLOOKUP(AD525,Varsayımlar!$B:$Q,6,0))</f>
        <v/>
      </c>
      <c r="P525" s="5" t="str">
        <f>IF(B525="","",VLOOKUP(AD525,Varsayımlar!$B:$Q,7,0)*K525)</f>
        <v/>
      </c>
      <c r="Q525" s="5" t="str">
        <f>IF(B525="","",VLOOKUP(AD525,Varsayımlar!$B:$Q,8,0))</f>
        <v/>
      </c>
      <c r="R525" s="5" t="str">
        <f>IF(B525="","",VLOOKUP(AD525,Varsayımlar!$B:$Q,9,0))</f>
        <v/>
      </c>
      <c r="S525" s="5" t="str">
        <f>IF(B525="","",VLOOKUP(AD525,Varsayımlar!$B:$Q,10,0))</f>
        <v/>
      </c>
      <c r="T525" s="5" t="str">
        <f>IF(B525="","",VLOOKUP(AD525,Varsayımlar!$B:$Q,11,0))</f>
        <v/>
      </c>
      <c r="U525" s="5" t="str">
        <f>IF(B525="","",VLOOKUP(AD525,Varsayımlar!$B:$Q,12,0))</f>
        <v/>
      </c>
      <c r="V525" s="5" t="str">
        <f>IF(B525="","",VLOOKUP(AD525,Varsayımlar!$B:$Q,13,0))</f>
        <v/>
      </c>
      <c r="W525" s="5" t="str">
        <f>IF(B525="","",VLOOKUP(AD525,Varsayımlar!$B:$Q,14,0))</f>
        <v/>
      </c>
      <c r="AA525" s="5" t="str">
        <f>IF(B525="","",VLOOKUP(AD525,Varsayımlar!$B:$Q,15,0))</f>
        <v/>
      </c>
      <c r="AB525" s="5" t="str">
        <f>IF(B525="","",VLOOKUP(AD525,Varsayımlar!$B:$Q,16,0))</f>
        <v/>
      </c>
      <c r="AC525" s="5" t="str">
        <f>IF(B525="","",VLOOKUP(Sayfa2!AD525,Varsayımlar!B:S,18,0))</f>
        <v/>
      </c>
      <c r="AD525" s="5" t="str">
        <f t="shared" si="10"/>
        <v/>
      </c>
    </row>
    <row r="526" spans="2:30" x14ac:dyDescent="0.25">
      <c r="C526" s="3" t="str">
        <f>IF(B526="","",VLOOKUP(AD526,Varsayımlar!$B:$Q,3,0))</f>
        <v/>
      </c>
      <c r="H526" s="2" t="str">
        <f>IF(B526="","",VLOOKUP(AD526,Varsayımlar!$B:$Q,5,0))</f>
        <v/>
      </c>
      <c r="J526" s="2" t="str">
        <f>IF(B526="","",VLOOKUP(AD526,Varsayımlar!$B:$Q,6,0))</f>
        <v/>
      </c>
      <c r="P526" s="2" t="str">
        <f>IF(B526="","",VLOOKUP(AD526,Varsayımlar!$B:$Q,7,0)*K526)</f>
        <v/>
      </c>
      <c r="Q526" s="2" t="str">
        <f>IF(B526="","",VLOOKUP(AD526,Varsayımlar!$B:$Q,8,0))</f>
        <v/>
      </c>
      <c r="R526" s="2" t="str">
        <f>IF(B526="","",VLOOKUP(AD526,Varsayımlar!$B:$Q,9,0))</f>
        <v/>
      </c>
      <c r="S526" s="2" t="str">
        <f>IF(B526="","",VLOOKUP(AD526,Varsayımlar!$B:$Q,10,0))</f>
        <v/>
      </c>
      <c r="T526" s="2" t="str">
        <f>IF(B526="","",VLOOKUP(AD526,Varsayımlar!$B:$Q,11,0))</f>
        <v/>
      </c>
      <c r="U526" s="2" t="str">
        <f>IF(B526="","",VLOOKUP(AD526,Varsayımlar!$B:$Q,12,0))</f>
        <v/>
      </c>
      <c r="V526" s="2" t="str">
        <f>IF(B526="","",VLOOKUP(AD526,Varsayımlar!$B:$Q,13,0))</f>
        <v/>
      </c>
      <c r="W526" s="2" t="str">
        <f>IF(B526="","",VLOOKUP(AD526,Varsayımlar!$B:$Q,14,0))</f>
        <v/>
      </c>
      <c r="AA526" s="2" t="str">
        <f>IF(B526="","",VLOOKUP(AD526,Varsayımlar!$B:$Q,15,0))</f>
        <v/>
      </c>
      <c r="AB526" s="2" t="str">
        <f>IF(B526="","",VLOOKUP(AD526,Varsayımlar!$B:$Q,16,0))</f>
        <v/>
      </c>
      <c r="AC526" s="2" t="str">
        <f>IF(B526="","",VLOOKUP(Sayfa2!AD526,Varsayımlar!B:S,18,0))</f>
        <v/>
      </c>
      <c r="AD526" s="2" t="str">
        <f t="shared" si="10"/>
        <v/>
      </c>
    </row>
    <row r="527" spans="2:30" x14ac:dyDescent="0.25">
      <c r="B527" s="6"/>
      <c r="C527" s="7" t="str">
        <f>IF(B527="","",VLOOKUP(AD527,Varsayımlar!$B:$Q,3,0))</f>
        <v/>
      </c>
      <c r="D527" s="7"/>
      <c r="H527" s="5" t="str">
        <f>IF(B527="","",VLOOKUP(AD527,Varsayımlar!$B:$Q,5,0))</f>
        <v/>
      </c>
      <c r="I527" s="5"/>
      <c r="J527" s="5" t="str">
        <f>IF(B527="","",VLOOKUP(AD527,Varsayımlar!$B:$Q,6,0))</f>
        <v/>
      </c>
      <c r="P527" s="5" t="str">
        <f>IF(B527="","",VLOOKUP(AD527,Varsayımlar!$B:$Q,7,0)*K527)</f>
        <v/>
      </c>
      <c r="Q527" s="5" t="str">
        <f>IF(B527="","",VLOOKUP(AD527,Varsayımlar!$B:$Q,8,0))</f>
        <v/>
      </c>
      <c r="R527" s="5" t="str">
        <f>IF(B527="","",VLOOKUP(AD527,Varsayımlar!$B:$Q,9,0))</f>
        <v/>
      </c>
      <c r="S527" s="5" t="str">
        <f>IF(B527="","",VLOOKUP(AD527,Varsayımlar!$B:$Q,10,0))</f>
        <v/>
      </c>
      <c r="T527" s="5" t="str">
        <f>IF(B527="","",VLOOKUP(AD527,Varsayımlar!$B:$Q,11,0))</f>
        <v/>
      </c>
      <c r="U527" s="5" t="str">
        <f>IF(B527="","",VLOOKUP(AD527,Varsayımlar!$B:$Q,12,0))</f>
        <v/>
      </c>
      <c r="V527" s="5" t="str">
        <f>IF(B527="","",VLOOKUP(AD527,Varsayımlar!$B:$Q,13,0))</f>
        <v/>
      </c>
      <c r="W527" s="5" t="str">
        <f>IF(B527="","",VLOOKUP(AD527,Varsayımlar!$B:$Q,14,0))</f>
        <v/>
      </c>
      <c r="AA527" s="5" t="str">
        <f>IF(B527="","",VLOOKUP(AD527,Varsayımlar!$B:$Q,15,0))</f>
        <v/>
      </c>
      <c r="AB527" s="5" t="str">
        <f>IF(B527="","",VLOOKUP(AD527,Varsayımlar!$B:$Q,16,0))</f>
        <v/>
      </c>
      <c r="AC527" s="5" t="str">
        <f>IF(B527="","",VLOOKUP(Sayfa2!AD527,Varsayımlar!B:S,18,0))</f>
        <v/>
      </c>
      <c r="AD527" s="5" t="str">
        <f t="shared" si="10"/>
        <v/>
      </c>
    </row>
    <row r="528" spans="2:30" x14ac:dyDescent="0.25">
      <c r="C528" s="3" t="str">
        <f>IF(B528="","",VLOOKUP(AD528,Varsayımlar!$B:$Q,3,0))</f>
        <v/>
      </c>
      <c r="H528" s="2" t="str">
        <f>IF(B528="","",VLOOKUP(AD528,Varsayımlar!$B:$Q,5,0))</f>
        <v/>
      </c>
      <c r="J528" s="2" t="str">
        <f>IF(B528="","",VLOOKUP(AD528,Varsayımlar!$B:$Q,6,0))</f>
        <v/>
      </c>
      <c r="P528" s="2" t="str">
        <f>IF(B528="","",VLOOKUP(AD528,Varsayımlar!$B:$Q,7,0)*K528)</f>
        <v/>
      </c>
      <c r="Q528" s="2" t="str">
        <f>IF(B528="","",VLOOKUP(AD528,Varsayımlar!$B:$Q,8,0))</f>
        <v/>
      </c>
      <c r="R528" s="2" t="str">
        <f>IF(B528="","",VLOOKUP(AD528,Varsayımlar!$B:$Q,9,0))</f>
        <v/>
      </c>
      <c r="S528" s="2" t="str">
        <f>IF(B528="","",VLOOKUP(AD528,Varsayımlar!$B:$Q,10,0))</f>
        <v/>
      </c>
      <c r="T528" s="2" t="str">
        <f>IF(B528="","",VLOOKUP(AD528,Varsayımlar!$B:$Q,11,0))</f>
        <v/>
      </c>
      <c r="U528" s="2" t="str">
        <f>IF(B528="","",VLOOKUP(AD528,Varsayımlar!$B:$Q,12,0))</f>
        <v/>
      </c>
      <c r="V528" s="2" t="str">
        <f>IF(B528="","",VLOOKUP(AD528,Varsayımlar!$B:$Q,13,0))</f>
        <v/>
      </c>
      <c r="W528" s="2" t="str">
        <f>IF(B528="","",VLOOKUP(AD528,Varsayımlar!$B:$Q,14,0))</f>
        <v/>
      </c>
      <c r="AA528" s="2" t="str">
        <f>IF(B528="","",VLOOKUP(AD528,Varsayımlar!$B:$Q,15,0))</f>
        <v/>
      </c>
      <c r="AB528" s="2" t="str">
        <f>IF(B528="","",VLOOKUP(AD528,Varsayımlar!$B:$Q,16,0))</f>
        <v/>
      </c>
      <c r="AC528" s="2" t="str">
        <f>IF(B528="","",VLOOKUP(Sayfa2!AD528,Varsayımlar!B:S,18,0))</f>
        <v/>
      </c>
      <c r="AD528" s="2" t="str">
        <f t="shared" si="10"/>
        <v/>
      </c>
    </row>
    <row r="529" spans="2:30" x14ac:dyDescent="0.25">
      <c r="B529" s="6"/>
      <c r="C529" s="7" t="str">
        <f>IF(B529="","",VLOOKUP(AD529,Varsayımlar!$B:$Q,3,0))</f>
        <v/>
      </c>
      <c r="D529" s="7"/>
      <c r="H529" s="5" t="str">
        <f>IF(B529="","",VLOOKUP(AD529,Varsayımlar!$B:$Q,5,0))</f>
        <v/>
      </c>
      <c r="I529" s="5"/>
      <c r="J529" s="5" t="str">
        <f>IF(B529="","",VLOOKUP(AD529,Varsayımlar!$B:$Q,6,0))</f>
        <v/>
      </c>
      <c r="P529" s="5" t="str">
        <f>IF(B529="","",VLOOKUP(AD529,Varsayımlar!$B:$Q,7,0)*K529)</f>
        <v/>
      </c>
      <c r="Q529" s="5" t="str">
        <f>IF(B529="","",VLOOKUP(AD529,Varsayımlar!$B:$Q,8,0))</f>
        <v/>
      </c>
      <c r="R529" s="5" t="str">
        <f>IF(B529="","",VLOOKUP(AD529,Varsayımlar!$B:$Q,9,0))</f>
        <v/>
      </c>
      <c r="S529" s="5" t="str">
        <f>IF(B529="","",VLOOKUP(AD529,Varsayımlar!$B:$Q,10,0))</f>
        <v/>
      </c>
      <c r="T529" s="5" t="str">
        <f>IF(B529="","",VLOOKUP(AD529,Varsayımlar!$B:$Q,11,0))</f>
        <v/>
      </c>
      <c r="U529" s="5" t="str">
        <f>IF(B529="","",VLOOKUP(AD529,Varsayımlar!$B:$Q,12,0))</f>
        <v/>
      </c>
      <c r="V529" s="5" t="str">
        <f>IF(B529="","",VLOOKUP(AD529,Varsayımlar!$B:$Q,13,0))</f>
        <v/>
      </c>
      <c r="W529" s="5" t="str">
        <f>IF(B529="","",VLOOKUP(AD529,Varsayımlar!$B:$Q,14,0))</f>
        <v/>
      </c>
      <c r="AA529" s="5" t="str">
        <f>IF(B529="","",VLOOKUP(AD529,Varsayımlar!$B:$Q,15,0))</f>
        <v/>
      </c>
      <c r="AB529" s="5" t="str">
        <f>IF(B529="","",VLOOKUP(AD529,Varsayımlar!$B:$Q,16,0))</f>
        <v/>
      </c>
      <c r="AC529" s="5" t="str">
        <f>IF(B529="","",VLOOKUP(Sayfa2!AD529,Varsayımlar!B:S,18,0))</f>
        <v/>
      </c>
      <c r="AD529" s="5" t="str">
        <f t="shared" si="10"/>
        <v/>
      </c>
    </row>
    <row r="530" spans="2:30" x14ac:dyDescent="0.25">
      <c r="C530" s="3" t="str">
        <f>IF(B530="","",VLOOKUP(AD530,Varsayımlar!$B:$Q,3,0))</f>
        <v/>
      </c>
      <c r="H530" s="2" t="str">
        <f>IF(B530="","",VLOOKUP(AD530,Varsayımlar!$B:$Q,5,0))</f>
        <v/>
      </c>
      <c r="J530" s="2" t="str">
        <f>IF(B530="","",VLOOKUP(AD530,Varsayımlar!$B:$Q,6,0))</f>
        <v/>
      </c>
      <c r="P530" s="2" t="str">
        <f>IF(B530="","",VLOOKUP(AD530,Varsayımlar!$B:$Q,7,0)*K530)</f>
        <v/>
      </c>
      <c r="Q530" s="2" t="str">
        <f>IF(B530="","",VLOOKUP(AD530,Varsayımlar!$B:$Q,8,0))</f>
        <v/>
      </c>
      <c r="R530" s="2" t="str">
        <f>IF(B530="","",VLOOKUP(AD530,Varsayımlar!$B:$Q,9,0))</f>
        <v/>
      </c>
      <c r="S530" s="2" t="str">
        <f>IF(B530="","",VLOOKUP(AD530,Varsayımlar!$B:$Q,10,0))</f>
        <v/>
      </c>
      <c r="T530" s="2" t="str">
        <f>IF(B530="","",VLOOKUP(AD530,Varsayımlar!$B:$Q,11,0))</f>
        <v/>
      </c>
      <c r="U530" s="2" t="str">
        <f>IF(B530="","",VLOOKUP(AD530,Varsayımlar!$B:$Q,12,0))</f>
        <v/>
      </c>
      <c r="V530" s="2" t="str">
        <f>IF(B530="","",VLOOKUP(AD530,Varsayımlar!$B:$Q,13,0))</f>
        <v/>
      </c>
      <c r="W530" s="2" t="str">
        <f>IF(B530="","",VLOOKUP(AD530,Varsayımlar!$B:$Q,14,0))</f>
        <v/>
      </c>
      <c r="AA530" s="2" t="str">
        <f>IF(B530="","",VLOOKUP(AD530,Varsayımlar!$B:$Q,15,0))</f>
        <v/>
      </c>
      <c r="AB530" s="2" t="str">
        <f>IF(B530="","",VLOOKUP(AD530,Varsayımlar!$B:$Q,16,0))</f>
        <v/>
      </c>
      <c r="AC530" s="2" t="str">
        <f>IF(B530="","",VLOOKUP(Sayfa2!AD530,Varsayımlar!B:S,18,0))</f>
        <v/>
      </c>
      <c r="AD530" s="2" t="str">
        <f t="shared" si="10"/>
        <v/>
      </c>
    </row>
    <row r="531" spans="2:30" x14ac:dyDescent="0.25">
      <c r="B531" s="6"/>
      <c r="C531" s="7" t="str">
        <f>IF(B531="","",VLOOKUP(AD531,Varsayımlar!$B:$Q,3,0))</f>
        <v/>
      </c>
      <c r="D531" s="7"/>
      <c r="H531" s="5" t="str">
        <f>IF(B531="","",VLOOKUP(AD531,Varsayımlar!$B:$Q,5,0))</f>
        <v/>
      </c>
      <c r="I531" s="5"/>
      <c r="J531" s="5" t="str">
        <f>IF(B531="","",VLOOKUP(AD531,Varsayımlar!$B:$Q,6,0))</f>
        <v/>
      </c>
      <c r="P531" s="5" t="str">
        <f>IF(B531="","",VLOOKUP(AD531,Varsayımlar!$B:$Q,7,0)*K531)</f>
        <v/>
      </c>
      <c r="Q531" s="5" t="str">
        <f>IF(B531="","",VLOOKUP(AD531,Varsayımlar!$B:$Q,8,0))</f>
        <v/>
      </c>
      <c r="R531" s="5" t="str">
        <f>IF(B531="","",VLOOKUP(AD531,Varsayımlar!$B:$Q,9,0))</f>
        <v/>
      </c>
      <c r="S531" s="5" t="str">
        <f>IF(B531="","",VLOOKUP(AD531,Varsayımlar!$B:$Q,10,0))</f>
        <v/>
      </c>
      <c r="T531" s="5" t="str">
        <f>IF(B531="","",VLOOKUP(AD531,Varsayımlar!$B:$Q,11,0))</f>
        <v/>
      </c>
      <c r="U531" s="5" t="str">
        <f>IF(B531="","",VLOOKUP(AD531,Varsayımlar!$B:$Q,12,0))</f>
        <v/>
      </c>
      <c r="V531" s="5" t="str">
        <f>IF(B531="","",VLOOKUP(AD531,Varsayımlar!$B:$Q,13,0))</f>
        <v/>
      </c>
      <c r="W531" s="5" t="str">
        <f>IF(B531="","",VLOOKUP(AD531,Varsayımlar!$B:$Q,14,0))</f>
        <v/>
      </c>
      <c r="AA531" s="5" t="str">
        <f>IF(B531="","",VLOOKUP(AD531,Varsayımlar!$B:$Q,15,0))</f>
        <v/>
      </c>
      <c r="AB531" s="5" t="str">
        <f>IF(B531="","",VLOOKUP(AD531,Varsayımlar!$B:$Q,16,0))</f>
        <v/>
      </c>
      <c r="AC531" s="5" t="str">
        <f>IF(B531="","",VLOOKUP(Sayfa2!AD531,Varsayımlar!B:S,18,0))</f>
        <v/>
      </c>
      <c r="AD531" s="5" t="str">
        <f t="shared" si="10"/>
        <v/>
      </c>
    </row>
    <row r="532" spans="2:30" x14ac:dyDescent="0.25">
      <c r="C532" s="3" t="str">
        <f>IF(B532="","",VLOOKUP(AD532,Varsayımlar!$B:$Q,3,0))</f>
        <v/>
      </c>
      <c r="H532" s="2" t="str">
        <f>IF(B532="","",VLOOKUP(AD532,Varsayımlar!$B:$Q,5,0))</f>
        <v/>
      </c>
      <c r="J532" s="2" t="str">
        <f>IF(B532="","",VLOOKUP(AD532,Varsayımlar!$B:$Q,6,0))</f>
        <v/>
      </c>
      <c r="P532" s="2" t="str">
        <f>IF(B532="","",VLOOKUP(AD532,Varsayımlar!$B:$Q,7,0)*K532)</f>
        <v/>
      </c>
      <c r="Q532" s="2" t="str">
        <f>IF(B532="","",VLOOKUP(AD532,Varsayımlar!$B:$Q,8,0))</f>
        <v/>
      </c>
      <c r="R532" s="2" t="str">
        <f>IF(B532="","",VLOOKUP(AD532,Varsayımlar!$B:$Q,9,0))</f>
        <v/>
      </c>
      <c r="S532" s="2" t="str">
        <f>IF(B532="","",VLOOKUP(AD532,Varsayımlar!$B:$Q,10,0))</f>
        <v/>
      </c>
      <c r="T532" s="2" t="str">
        <f>IF(B532="","",VLOOKUP(AD532,Varsayımlar!$B:$Q,11,0))</f>
        <v/>
      </c>
      <c r="U532" s="2" t="str">
        <f>IF(B532="","",VLOOKUP(AD532,Varsayımlar!$B:$Q,12,0))</f>
        <v/>
      </c>
      <c r="V532" s="2" t="str">
        <f>IF(B532="","",VLOOKUP(AD532,Varsayımlar!$B:$Q,13,0))</f>
        <v/>
      </c>
      <c r="W532" s="2" t="str">
        <f>IF(B532="","",VLOOKUP(AD532,Varsayımlar!$B:$Q,14,0))</f>
        <v/>
      </c>
      <c r="AA532" s="2" t="str">
        <f>IF(B532="","",VLOOKUP(AD532,Varsayımlar!$B:$Q,15,0))</f>
        <v/>
      </c>
      <c r="AB532" s="2" t="str">
        <f>IF(B532="","",VLOOKUP(AD532,Varsayımlar!$B:$Q,16,0))</f>
        <v/>
      </c>
      <c r="AC532" s="2" t="str">
        <f>IF(B532="","",VLOOKUP(Sayfa2!AD532,Varsayımlar!B:S,18,0))</f>
        <v/>
      </c>
      <c r="AD532" s="2" t="str">
        <f t="shared" si="10"/>
        <v/>
      </c>
    </row>
    <row r="533" spans="2:30" x14ac:dyDescent="0.25">
      <c r="B533" s="6"/>
      <c r="C533" s="7" t="str">
        <f>IF(B533="","",VLOOKUP(AD533,Varsayımlar!$B:$Q,3,0))</f>
        <v/>
      </c>
      <c r="D533" s="7"/>
      <c r="H533" s="5" t="str">
        <f>IF(B533="","",VLOOKUP(AD533,Varsayımlar!$B:$Q,5,0))</f>
        <v/>
      </c>
      <c r="I533" s="5"/>
      <c r="J533" s="5" t="str">
        <f>IF(B533="","",VLOOKUP(AD533,Varsayımlar!$B:$Q,6,0))</f>
        <v/>
      </c>
      <c r="P533" s="5" t="str">
        <f>IF(B533="","",VLOOKUP(AD533,Varsayımlar!$B:$Q,7,0)*K533)</f>
        <v/>
      </c>
      <c r="Q533" s="5" t="str">
        <f>IF(B533="","",VLOOKUP(AD533,Varsayımlar!$B:$Q,8,0))</f>
        <v/>
      </c>
      <c r="R533" s="5" t="str">
        <f>IF(B533="","",VLOOKUP(AD533,Varsayımlar!$B:$Q,9,0))</f>
        <v/>
      </c>
      <c r="S533" s="5" t="str">
        <f>IF(B533="","",VLOOKUP(AD533,Varsayımlar!$B:$Q,10,0))</f>
        <v/>
      </c>
      <c r="T533" s="5" t="str">
        <f>IF(B533="","",VLOOKUP(AD533,Varsayımlar!$B:$Q,11,0))</f>
        <v/>
      </c>
      <c r="U533" s="5" t="str">
        <f>IF(B533="","",VLOOKUP(AD533,Varsayımlar!$B:$Q,12,0))</f>
        <v/>
      </c>
      <c r="V533" s="5" t="str">
        <f>IF(B533="","",VLOOKUP(AD533,Varsayımlar!$B:$Q,13,0))</f>
        <v/>
      </c>
      <c r="W533" s="5" t="str">
        <f>IF(B533="","",VLOOKUP(AD533,Varsayımlar!$B:$Q,14,0))</f>
        <v/>
      </c>
      <c r="AA533" s="5" t="str">
        <f>IF(B533="","",VLOOKUP(AD533,Varsayımlar!$B:$Q,15,0))</f>
        <v/>
      </c>
      <c r="AB533" s="5" t="str">
        <f>IF(B533="","",VLOOKUP(AD533,Varsayımlar!$B:$Q,16,0))</f>
        <v/>
      </c>
      <c r="AC533" s="5" t="str">
        <f>IF(B533="","",VLOOKUP(Sayfa2!AD533,Varsayımlar!B:S,18,0))</f>
        <v/>
      </c>
      <c r="AD533" s="5" t="str">
        <f t="shared" si="10"/>
        <v/>
      </c>
    </row>
    <row r="534" spans="2:30" x14ac:dyDescent="0.25">
      <c r="C534" s="3" t="str">
        <f>IF(B534="","",VLOOKUP(AD534,Varsayımlar!$B:$Q,3,0))</f>
        <v/>
      </c>
      <c r="H534" s="2" t="str">
        <f>IF(B534="","",VLOOKUP(AD534,Varsayımlar!$B:$Q,5,0))</f>
        <v/>
      </c>
      <c r="J534" s="2" t="str">
        <f>IF(B534="","",VLOOKUP(AD534,Varsayımlar!$B:$Q,6,0))</f>
        <v/>
      </c>
      <c r="P534" s="2" t="str">
        <f>IF(B534="","",VLOOKUP(AD534,Varsayımlar!$B:$Q,7,0)*K534)</f>
        <v/>
      </c>
      <c r="Q534" s="2" t="str">
        <f>IF(B534="","",VLOOKUP(AD534,Varsayımlar!$B:$Q,8,0))</f>
        <v/>
      </c>
      <c r="R534" s="2" t="str">
        <f>IF(B534="","",VLOOKUP(AD534,Varsayımlar!$B:$Q,9,0))</f>
        <v/>
      </c>
      <c r="S534" s="2" t="str">
        <f>IF(B534="","",VLOOKUP(AD534,Varsayımlar!$B:$Q,10,0))</f>
        <v/>
      </c>
      <c r="T534" s="2" t="str">
        <f>IF(B534="","",VLOOKUP(AD534,Varsayımlar!$B:$Q,11,0))</f>
        <v/>
      </c>
      <c r="U534" s="2" t="str">
        <f>IF(B534="","",VLOOKUP(AD534,Varsayımlar!$B:$Q,12,0))</f>
        <v/>
      </c>
      <c r="V534" s="2" t="str">
        <f>IF(B534="","",VLOOKUP(AD534,Varsayımlar!$B:$Q,13,0))</f>
        <v/>
      </c>
      <c r="W534" s="2" t="str">
        <f>IF(B534="","",VLOOKUP(AD534,Varsayımlar!$B:$Q,14,0))</f>
        <v/>
      </c>
      <c r="AA534" s="2" t="str">
        <f>IF(B534="","",VLOOKUP(AD534,Varsayımlar!$B:$Q,15,0))</f>
        <v/>
      </c>
      <c r="AB534" s="2" t="str">
        <f>IF(B534="","",VLOOKUP(AD534,Varsayımlar!$B:$Q,16,0))</f>
        <v/>
      </c>
      <c r="AC534" s="2" t="str">
        <f>IF(B534="","",VLOOKUP(Sayfa2!AD534,Varsayımlar!B:S,18,0))</f>
        <v/>
      </c>
      <c r="AD534" s="2" t="str">
        <f t="shared" si="10"/>
        <v/>
      </c>
    </row>
    <row r="535" spans="2:30" x14ac:dyDescent="0.25">
      <c r="B535" s="6"/>
      <c r="C535" s="7" t="str">
        <f>IF(B535="","",VLOOKUP(AD535,Varsayımlar!$B:$Q,3,0))</f>
        <v/>
      </c>
      <c r="D535" s="7"/>
      <c r="H535" s="5" t="str">
        <f>IF(B535="","",VLOOKUP(AD535,Varsayımlar!$B:$Q,5,0))</f>
        <v/>
      </c>
      <c r="I535" s="5"/>
      <c r="J535" s="5" t="str">
        <f>IF(B535="","",VLOOKUP(AD535,Varsayımlar!$B:$Q,6,0))</f>
        <v/>
      </c>
      <c r="P535" s="5" t="str">
        <f>IF(B535="","",VLOOKUP(AD535,Varsayımlar!$B:$Q,7,0)*K535)</f>
        <v/>
      </c>
      <c r="Q535" s="5" t="str">
        <f>IF(B535="","",VLOOKUP(AD535,Varsayımlar!$B:$Q,8,0))</f>
        <v/>
      </c>
      <c r="R535" s="5" t="str">
        <f>IF(B535="","",VLOOKUP(AD535,Varsayımlar!$B:$Q,9,0))</f>
        <v/>
      </c>
      <c r="S535" s="5" t="str">
        <f>IF(B535="","",VLOOKUP(AD535,Varsayımlar!$B:$Q,10,0))</f>
        <v/>
      </c>
      <c r="T535" s="5" t="str">
        <f>IF(B535="","",VLOOKUP(AD535,Varsayımlar!$B:$Q,11,0))</f>
        <v/>
      </c>
      <c r="U535" s="5" t="str">
        <f>IF(B535="","",VLOOKUP(AD535,Varsayımlar!$B:$Q,12,0))</f>
        <v/>
      </c>
      <c r="V535" s="5" t="str">
        <f>IF(B535="","",VLOOKUP(AD535,Varsayımlar!$B:$Q,13,0))</f>
        <v/>
      </c>
      <c r="W535" s="5" t="str">
        <f>IF(B535="","",VLOOKUP(AD535,Varsayımlar!$B:$Q,14,0))</f>
        <v/>
      </c>
      <c r="AA535" s="5" t="str">
        <f>IF(B535="","",VLOOKUP(AD535,Varsayımlar!$B:$Q,15,0))</f>
        <v/>
      </c>
      <c r="AB535" s="5" t="str">
        <f>IF(B535="","",VLOOKUP(AD535,Varsayımlar!$B:$Q,16,0))</f>
        <v/>
      </c>
      <c r="AC535" s="5" t="str">
        <f>IF(B535="","",VLOOKUP(Sayfa2!AD535,Varsayımlar!B:S,18,0))</f>
        <v/>
      </c>
      <c r="AD535" s="5" t="str">
        <f t="shared" si="10"/>
        <v/>
      </c>
    </row>
    <row r="536" spans="2:30" x14ac:dyDescent="0.25">
      <c r="C536" s="3" t="str">
        <f>IF(B536="","",VLOOKUP(AD536,Varsayımlar!$B:$Q,3,0))</f>
        <v/>
      </c>
      <c r="H536" s="2" t="str">
        <f>IF(B536="","",VLOOKUP(AD536,Varsayımlar!$B:$Q,5,0))</f>
        <v/>
      </c>
      <c r="J536" s="2" t="str">
        <f>IF(B536="","",VLOOKUP(AD536,Varsayımlar!$B:$Q,6,0))</f>
        <v/>
      </c>
      <c r="P536" s="2" t="str">
        <f>IF(B536="","",VLOOKUP(AD536,Varsayımlar!$B:$Q,7,0)*K536)</f>
        <v/>
      </c>
      <c r="Q536" s="2" t="str">
        <f>IF(B536="","",VLOOKUP(AD536,Varsayımlar!$B:$Q,8,0))</f>
        <v/>
      </c>
      <c r="R536" s="2" t="str">
        <f>IF(B536="","",VLOOKUP(AD536,Varsayımlar!$B:$Q,9,0))</f>
        <v/>
      </c>
      <c r="S536" s="2" t="str">
        <f>IF(B536="","",VLOOKUP(AD536,Varsayımlar!$B:$Q,10,0))</f>
        <v/>
      </c>
      <c r="T536" s="2" t="str">
        <f>IF(B536="","",VLOOKUP(AD536,Varsayımlar!$B:$Q,11,0))</f>
        <v/>
      </c>
      <c r="U536" s="2" t="str">
        <f>IF(B536="","",VLOOKUP(AD536,Varsayımlar!$B:$Q,12,0))</f>
        <v/>
      </c>
      <c r="V536" s="2" t="str">
        <f>IF(B536="","",VLOOKUP(AD536,Varsayımlar!$B:$Q,13,0))</f>
        <v/>
      </c>
      <c r="W536" s="2" t="str">
        <f>IF(B536="","",VLOOKUP(AD536,Varsayımlar!$B:$Q,14,0))</f>
        <v/>
      </c>
      <c r="AA536" s="2" t="str">
        <f>IF(B536="","",VLOOKUP(AD536,Varsayımlar!$B:$Q,15,0))</f>
        <v/>
      </c>
      <c r="AB536" s="2" t="str">
        <f>IF(B536="","",VLOOKUP(AD536,Varsayımlar!$B:$Q,16,0))</f>
        <v/>
      </c>
      <c r="AC536" s="2" t="str">
        <f>IF(B536="","",VLOOKUP(Sayfa2!AD536,Varsayımlar!B:S,18,0))</f>
        <v/>
      </c>
      <c r="AD536" s="2" t="str">
        <f t="shared" si="10"/>
        <v/>
      </c>
    </row>
    <row r="537" spans="2:30" x14ac:dyDescent="0.25">
      <c r="B537" s="6"/>
      <c r="C537" s="7" t="str">
        <f>IF(B537="","",VLOOKUP(AD537,Varsayımlar!$B:$Q,3,0))</f>
        <v/>
      </c>
      <c r="D537" s="7"/>
      <c r="H537" s="5" t="str">
        <f>IF(B537="","",VLOOKUP(AD537,Varsayımlar!$B:$Q,5,0))</f>
        <v/>
      </c>
      <c r="I537" s="5"/>
      <c r="J537" s="5" t="str">
        <f>IF(B537="","",VLOOKUP(AD537,Varsayımlar!$B:$Q,6,0))</f>
        <v/>
      </c>
      <c r="P537" s="5" t="str">
        <f>IF(B537="","",VLOOKUP(AD537,Varsayımlar!$B:$Q,7,0)*K537)</f>
        <v/>
      </c>
      <c r="Q537" s="5" t="str">
        <f>IF(B537="","",VLOOKUP(AD537,Varsayımlar!$B:$Q,8,0))</f>
        <v/>
      </c>
      <c r="R537" s="5" t="str">
        <f>IF(B537="","",VLOOKUP(AD537,Varsayımlar!$B:$Q,9,0))</f>
        <v/>
      </c>
      <c r="S537" s="5" t="str">
        <f>IF(B537="","",VLOOKUP(AD537,Varsayımlar!$B:$Q,10,0))</f>
        <v/>
      </c>
      <c r="T537" s="5" t="str">
        <f>IF(B537="","",VLOOKUP(AD537,Varsayımlar!$B:$Q,11,0))</f>
        <v/>
      </c>
      <c r="U537" s="5" t="str">
        <f>IF(B537="","",VLOOKUP(AD537,Varsayımlar!$B:$Q,12,0))</f>
        <v/>
      </c>
      <c r="V537" s="5" t="str">
        <f>IF(B537="","",VLOOKUP(AD537,Varsayımlar!$B:$Q,13,0))</f>
        <v/>
      </c>
      <c r="W537" s="5" t="str">
        <f>IF(B537="","",VLOOKUP(AD537,Varsayımlar!$B:$Q,14,0))</f>
        <v/>
      </c>
      <c r="AA537" s="5" t="str">
        <f>IF(B537="","",VLOOKUP(AD537,Varsayımlar!$B:$Q,15,0))</f>
        <v/>
      </c>
      <c r="AB537" s="5" t="str">
        <f>IF(B537="","",VLOOKUP(AD537,Varsayımlar!$B:$Q,16,0))</f>
        <v/>
      </c>
      <c r="AC537" s="5" t="str">
        <f>IF(B537="","",VLOOKUP(Sayfa2!AD537,Varsayımlar!B:S,18,0))</f>
        <v/>
      </c>
      <c r="AD537" s="5" t="str">
        <f t="shared" si="10"/>
        <v/>
      </c>
    </row>
    <row r="538" spans="2:30" x14ac:dyDescent="0.25">
      <c r="C538" s="3" t="str">
        <f>IF(B538="","",VLOOKUP(AD538,Varsayımlar!$B:$Q,3,0))</f>
        <v/>
      </c>
      <c r="H538" s="2" t="str">
        <f>IF(B538="","",VLOOKUP(AD538,Varsayımlar!$B:$Q,5,0))</f>
        <v/>
      </c>
      <c r="J538" s="2" t="str">
        <f>IF(B538="","",VLOOKUP(AD538,Varsayımlar!$B:$Q,6,0))</f>
        <v/>
      </c>
      <c r="P538" s="2" t="str">
        <f>IF(B538="","",VLOOKUP(AD538,Varsayımlar!$B:$Q,7,0)*K538)</f>
        <v/>
      </c>
      <c r="Q538" s="2" t="str">
        <f>IF(B538="","",VLOOKUP(AD538,Varsayımlar!$B:$Q,8,0))</f>
        <v/>
      </c>
      <c r="R538" s="2" t="str">
        <f>IF(B538="","",VLOOKUP(AD538,Varsayımlar!$B:$Q,9,0))</f>
        <v/>
      </c>
      <c r="S538" s="2" t="str">
        <f>IF(B538="","",VLOOKUP(AD538,Varsayımlar!$B:$Q,10,0))</f>
        <v/>
      </c>
      <c r="T538" s="2" t="str">
        <f>IF(B538="","",VLOOKUP(AD538,Varsayımlar!$B:$Q,11,0))</f>
        <v/>
      </c>
      <c r="U538" s="2" t="str">
        <f>IF(B538="","",VLOOKUP(AD538,Varsayımlar!$B:$Q,12,0))</f>
        <v/>
      </c>
      <c r="V538" s="2" t="str">
        <f>IF(B538="","",VLOOKUP(AD538,Varsayımlar!$B:$Q,13,0))</f>
        <v/>
      </c>
      <c r="W538" s="2" t="str">
        <f>IF(B538="","",VLOOKUP(AD538,Varsayımlar!$B:$Q,14,0))</f>
        <v/>
      </c>
      <c r="AA538" s="2" t="str">
        <f>IF(B538="","",VLOOKUP(AD538,Varsayımlar!$B:$Q,15,0))</f>
        <v/>
      </c>
      <c r="AB538" s="2" t="str">
        <f>IF(B538="","",VLOOKUP(AD538,Varsayımlar!$B:$Q,16,0))</f>
        <v/>
      </c>
      <c r="AC538" s="2" t="str">
        <f>IF(B538="","",VLOOKUP(Sayfa2!AD538,Varsayımlar!B:S,18,0))</f>
        <v/>
      </c>
      <c r="AD538" s="2" t="str">
        <f t="shared" si="10"/>
        <v/>
      </c>
    </row>
    <row r="539" spans="2:30" x14ac:dyDescent="0.25">
      <c r="B539" s="6"/>
      <c r="C539" s="7" t="str">
        <f>IF(B539="","",VLOOKUP(AD539,Varsayımlar!$B:$Q,3,0))</f>
        <v/>
      </c>
      <c r="D539" s="7"/>
      <c r="H539" s="5" t="str">
        <f>IF(B539="","",VLOOKUP(AD539,Varsayımlar!$B:$Q,5,0))</f>
        <v/>
      </c>
      <c r="I539" s="5"/>
      <c r="J539" s="5" t="str">
        <f>IF(B539="","",VLOOKUP(AD539,Varsayımlar!$B:$Q,6,0))</f>
        <v/>
      </c>
      <c r="P539" s="5" t="str">
        <f>IF(B539="","",VLOOKUP(AD539,Varsayımlar!$B:$Q,7,0)*K539)</f>
        <v/>
      </c>
      <c r="Q539" s="5" t="str">
        <f>IF(B539="","",VLOOKUP(AD539,Varsayımlar!$B:$Q,8,0))</f>
        <v/>
      </c>
      <c r="R539" s="5" t="str">
        <f>IF(B539="","",VLOOKUP(AD539,Varsayımlar!$B:$Q,9,0))</f>
        <v/>
      </c>
      <c r="S539" s="5" t="str">
        <f>IF(B539="","",VLOOKUP(AD539,Varsayımlar!$B:$Q,10,0))</f>
        <v/>
      </c>
      <c r="T539" s="5" t="str">
        <f>IF(B539="","",VLOOKUP(AD539,Varsayımlar!$B:$Q,11,0))</f>
        <v/>
      </c>
      <c r="U539" s="5" t="str">
        <f>IF(B539="","",VLOOKUP(AD539,Varsayımlar!$B:$Q,12,0))</f>
        <v/>
      </c>
      <c r="V539" s="5" t="str">
        <f>IF(B539="","",VLOOKUP(AD539,Varsayımlar!$B:$Q,13,0))</f>
        <v/>
      </c>
      <c r="W539" s="5" t="str">
        <f>IF(B539="","",VLOOKUP(AD539,Varsayımlar!$B:$Q,14,0))</f>
        <v/>
      </c>
      <c r="AA539" s="5" t="str">
        <f>IF(B539="","",VLOOKUP(AD539,Varsayımlar!$B:$Q,15,0))</f>
        <v/>
      </c>
      <c r="AB539" s="5" t="str">
        <f>IF(B539="","",VLOOKUP(AD539,Varsayımlar!$B:$Q,16,0))</f>
        <v/>
      </c>
      <c r="AC539" s="5" t="str">
        <f>IF(B539="","",VLOOKUP(Sayfa2!AD539,Varsayımlar!B:S,18,0))</f>
        <v/>
      </c>
      <c r="AD539" s="5" t="str">
        <f t="shared" si="10"/>
        <v/>
      </c>
    </row>
    <row r="540" spans="2:30" x14ac:dyDescent="0.25">
      <c r="C540" s="3" t="str">
        <f>IF(B540="","",VLOOKUP(AD540,Varsayımlar!$B:$Q,3,0))</f>
        <v/>
      </c>
      <c r="H540" s="2" t="str">
        <f>IF(B540="","",VLOOKUP(AD540,Varsayımlar!$B:$Q,5,0))</f>
        <v/>
      </c>
      <c r="J540" s="2" t="str">
        <f>IF(B540="","",VLOOKUP(AD540,Varsayımlar!$B:$Q,6,0))</f>
        <v/>
      </c>
      <c r="P540" s="2" t="str">
        <f>IF(B540="","",VLOOKUP(AD540,Varsayımlar!$B:$Q,7,0)*K540)</f>
        <v/>
      </c>
      <c r="Q540" s="2" t="str">
        <f>IF(B540="","",VLOOKUP(AD540,Varsayımlar!$B:$Q,8,0))</f>
        <v/>
      </c>
      <c r="R540" s="2" t="str">
        <f>IF(B540="","",VLOOKUP(AD540,Varsayımlar!$B:$Q,9,0))</f>
        <v/>
      </c>
      <c r="S540" s="2" t="str">
        <f>IF(B540="","",VLOOKUP(AD540,Varsayımlar!$B:$Q,10,0))</f>
        <v/>
      </c>
      <c r="T540" s="2" t="str">
        <f>IF(B540="","",VLOOKUP(AD540,Varsayımlar!$B:$Q,11,0))</f>
        <v/>
      </c>
      <c r="U540" s="2" t="str">
        <f>IF(B540="","",VLOOKUP(AD540,Varsayımlar!$B:$Q,12,0))</f>
        <v/>
      </c>
      <c r="V540" s="2" t="str">
        <f>IF(B540="","",VLOOKUP(AD540,Varsayımlar!$B:$Q,13,0))</f>
        <v/>
      </c>
      <c r="W540" s="2" t="str">
        <f>IF(B540="","",VLOOKUP(AD540,Varsayımlar!$B:$Q,14,0))</f>
        <v/>
      </c>
      <c r="AA540" s="2" t="str">
        <f>IF(B540="","",VLOOKUP(AD540,Varsayımlar!$B:$Q,15,0))</f>
        <v/>
      </c>
      <c r="AB540" s="2" t="str">
        <f>IF(B540="","",VLOOKUP(AD540,Varsayımlar!$B:$Q,16,0))</f>
        <v/>
      </c>
      <c r="AC540" s="2" t="str">
        <f>IF(B540="","",VLOOKUP(Sayfa2!AD540,Varsayımlar!B:S,18,0))</f>
        <v/>
      </c>
      <c r="AD540" s="2" t="str">
        <f t="shared" si="10"/>
        <v/>
      </c>
    </row>
    <row r="541" spans="2:30" x14ac:dyDescent="0.25">
      <c r="B541" s="6"/>
      <c r="C541" s="7" t="str">
        <f>IF(B541="","",VLOOKUP(AD541,Varsayımlar!$B:$Q,3,0))</f>
        <v/>
      </c>
      <c r="D541" s="7"/>
      <c r="H541" s="5" t="str">
        <f>IF(B541="","",VLOOKUP(AD541,Varsayımlar!$B:$Q,5,0))</f>
        <v/>
      </c>
      <c r="I541" s="5"/>
      <c r="J541" s="5" t="str">
        <f>IF(B541="","",VLOOKUP(AD541,Varsayımlar!$B:$Q,6,0))</f>
        <v/>
      </c>
      <c r="P541" s="5" t="str">
        <f>IF(B541="","",VLOOKUP(AD541,Varsayımlar!$B:$Q,7,0)*K541)</f>
        <v/>
      </c>
      <c r="Q541" s="5" t="str">
        <f>IF(B541="","",VLOOKUP(AD541,Varsayımlar!$B:$Q,8,0))</f>
        <v/>
      </c>
      <c r="R541" s="5" t="str">
        <f>IF(B541="","",VLOOKUP(AD541,Varsayımlar!$B:$Q,9,0))</f>
        <v/>
      </c>
      <c r="S541" s="5" t="str">
        <f>IF(B541="","",VLOOKUP(AD541,Varsayımlar!$B:$Q,10,0))</f>
        <v/>
      </c>
      <c r="T541" s="5" t="str">
        <f>IF(B541="","",VLOOKUP(AD541,Varsayımlar!$B:$Q,11,0))</f>
        <v/>
      </c>
      <c r="U541" s="5" t="str">
        <f>IF(B541="","",VLOOKUP(AD541,Varsayımlar!$B:$Q,12,0))</f>
        <v/>
      </c>
      <c r="V541" s="5" t="str">
        <f>IF(B541="","",VLOOKUP(AD541,Varsayımlar!$B:$Q,13,0))</f>
        <v/>
      </c>
      <c r="W541" s="5" t="str">
        <f>IF(B541="","",VLOOKUP(AD541,Varsayımlar!$B:$Q,14,0))</f>
        <v/>
      </c>
      <c r="AA541" s="5" t="str">
        <f>IF(B541="","",VLOOKUP(AD541,Varsayımlar!$B:$Q,15,0))</f>
        <v/>
      </c>
      <c r="AB541" s="5" t="str">
        <f>IF(B541="","",VLOOKUP(AD541,Varsayımlar!$B:$Q,16,0))</f>
        <v/>
      </c>
      <c r="AC541" s="5" t="str">
        <f>IF(B541="","",VLOOKUP(Sayfa2!AD541,Varsayımlar!B:S,18,0))</f>
        <v/>
      </c>
      <c r="AD541" s="5" t="str">
        <f t="shared" si="10"/>
        <v/>
      </c>
    </row>
    <row r="542" spans="2:30" x14ac:dyDescent="0.25">
      <c r="C542" s="3" t="str">
        <f>IF(B542="","",VLOOKUP(AD542,Varsayımlar!$B:$Q,3,0))</f>
        <v/>
      </c>
      <c r="H542" s="2" t="str">
        <f>IF(B542="","",VLOOKUP(AD542,Varsayımlar!$B:$Q,5,0))</f>
        <v/>
      </c>
      <c r="J542" s="2" t="str">
        <f>IF(B542="","",VLOOKUP(AD542,Varsayımlar!$B:$Q,6,0))</f>
        <v/>
      </c>
      <c r="P542" s="2" t="str">
        <f>IF(B542="","",VLOOKUP(AD542,Varsayımlar!$B:$Q,7,0)*K542)</f>
        <v/>
      </c>
      <c r="Q542" s="2" t="str">
        <f>IF(B542="","",VLOOKUP(AD542,Varsayımlar!$B:$Q,8,0))</f>
        <v/>
      </c>
      <c r="R542" s="2" t="str">
        <f>IF(B542="","",VLOOKUP(AD542,Varsayımlar!$B:$Q,9,0))</f>
        <v/>
      </c>
      <c r="S542" s="2" t="str">
        <f>IF(B542="","",VLOOKUP(AD542,Varsayımlar!$B:$Q,10,0))</f>
        <v/>
      </c>
      <c r="T542" s="2" t="str">
        <f>IF(B542="","",VLOOKUP(AD542,Varsayımlar!$B:$Q,11,0))</f>
        <v/>
      </c>
      <c r="U542" s="2" t="str">
        <f>IF(B542="","",VLOOKUP(AD542,Varsayımlar!$B:$Q,12,0))</f>
        <v/>
      </c>
      <c r="V542" s="2" t="str">
        <f>IF(B542="","",VLOOKUP(AD542,Varsayımlar!$B:$Q,13,0))</f>
        <v/>
      </c>
      <c r="W542" s="2" t="str">
        <f>IF(B542="","",VLOOKUP(AD542,Varsayımlar!$B:$Q,14,0))</f>
        <v/>
      </c>
      <c r="AA542" s="2" t="str">
        <f>IF(B542="","",VLOOKUP(AD542,Varsayımlar!$B:$Q,15,0))</f>
        <v/>
      </c>
      <c r="AB542" s="2" t="str">
        <f>IF(B542="","",VLOOKUP(AD542,Varsayımlar!$B:$Q,16,0))</f>
        <v/>
      </c>
      <c r="AC542" s="2" t="str">
        <f>IF(B542="","",VLOOKUP(Sayfa2!AD542,Varsayımlar!B:S,18,0))</f>
        <v/>
      </c>
      <c r="AD542" s="2" t="str">
        <f t="shared" si="10"/>
        <v/>
      </c>
    </row>
    <row r="543" spans="2:30" x14ac:dyDescent="0.25">
      <c r="B543" s="6"/>
      <c r="C543" s="7" t="str">
        <f>IF(B543="","",VLOOKUP(AD543,Varsayımlar!$B:$Q,3,0))</f>
        <v/>
      </c>
      <c r="D543" s="7"/>
      <c r="H543" s="5" t="str">
        <f>IF(B543="","",VLOOKUP(AD543,Varsayımlar!$B:$Q,5,0))</f>
        <v/>
      </c>
      <c r="I543" s="5"/>
      <c r="J543" s="5" t="str">
        <f>IF(B543="","",VLOOKUP(AD543,Varsayımlar!$B:$Q,6,0))</f>
        <v/>
      </c>
      <c r="P543" s="5" t="str">
        <f>IF(B543="","",VLOOKUP(AD543,Varsayımlar!$B:$Q,7,0)*K543)</f>
        <v/>
      </c>
      <c r="Q543" s="5" t="str">
        <f>IF(B543="","",VLOOKUP(AD543,Varsayımlar!$B:$Q,8,0))</f>
        <v/>
      </c>
      <c r="R543" s="5" t="str">
        <f>IF(B543="","",VLOOKUP(AD543,Varsayımlar!$B:$Q,9,0))</f>
        <v/>
      </c>
      <c r="S543" s="5" t="str">
        <f>IF(B543="","",VLOOKUP(AD543,Varsayımlar!$B:$Q,10,0))</f>
        <v/>
      </c>
      <c r="T543" s="5" t="str">
        <f>IF(B543="","",VLOOKUP(AD543,Varsayımlar!$B:$Q,11,0))</f>
        <v/>
      </c>
      <c r="U543" s="5" t="str">
        <f>IF(B543="","",VLOOKUP(AD543,Varsayımlar!$B:$Q,12,0))</f>
        <v/>
      </c>
      <c r="V543" s="5" t="str">
        <f>IF(B543="","",VLOOKUP(AD543,Varsayımlar!$B:$Q,13,0))</f>
        <v/>
      </c>
      <c r="W543" s="5" t="str">
        <f>IF(B543="","",VLOOKUP(AD543,Varsayımlar!$B:$Q,14,0))</f>
        <v/>
      </c>
      <c r="AA543" s="5" t="str">
        <f>IF(B543="","",VLOOKUP(AD543,Varsayımlar!$B:$Q,15,0))</f>
        <v/>
      </c>
      <c r="AB543" s="5" t="str">
        <f>IF(B543="","",VLOOKUP(AD543,Varsayımlar!$B:$Q,16,0))</f>
        <v/>
      </c>
      <c r="AC543" s="5" t="str">
        <f>IF(B543="","",VLOOKUP(Sayfa2!AD543,Varsayımlar!B:S,18,0))</f>
        <v/>
      </c>
      <c r="AD543" s="5" t="str">
        <f t="shared" si="10"/>
        <v/>
      </c>
    </row>
    <row r="544" spans="2:30" x14ac:dyDescent="0.25">
      <c r="C544" s="3" t="str">
        <f>IF(B544="","",VLOOKUP(AD544,Varsayımlar!$B:$Q,3,0))</f>
        <v/>
      </c>
      <c r="H544" s="2" t="str">
        <f>IF(B544="","",VLOOKUP(AD544,Varsayımlar!$B:$Q,5,0))</f>
        <v/>
      </c>
      <c r="J544" s="2" t="str">
        <f>IF(B544="","",VLOOKUP(AD544,Varsayımlar!$B:$Q,6,0))</f>
        <v/>
      </c>
      <c r="P544" s="2" t="str">
        <f>IF(B544="","",VLOOKUP(AD544,Varsayımlar!$B:$Q,7,0)*K544)</f>
        <v/>
      </c>
      <c r="Q544" s="2" t="str">
        <f>IF(B544="","",VLOOKUP(AD544,Varsayımlar!$B:$Q,8,0))</f>
        <v/>
      </c>
      <c r="R544" s="2" t="str">
        <f>IF(B544="","",VLOOKUP(AD544,Varsayımlar!$B:$Q,9,0))</f>
        <v/>
      </c>
      <c r="S544" s="2" t="str">
        <f>IF(B544="","",VLOOKUP(AD544,Varsayımlar!$B:$Q,10,0))</f>
        <v/>
      </c>
      <c r="T544" s="2" t="str">
        <f>IF(B544="","",VLOOKUP(AD544,Varsayımlar!$B:$Q,11,0))</f>
        <v/>
      </c>
      <c r="U544" s="2" t="str">
        <f>IF(B544="","",VLOOKUP(AD544,Varsayımlar!$B:$Q,12,0))</f>
        <v/>
      </c>
      <c r="V544" s="2" t="str">
        <f>IF(B544="","",VLOOKUP(AD544,Varsayımlar!$B:$Q,13,0))</f>
        <v/>
      </c>
      <c r="W544" s="2" t="str">
        <f>IF(B544="","",VLOOKUP(AD544,Varsayımlar!$B:$Q,14,0))</f>
        <v/>
      </c>
      <c r="AA544" s="2" t="str">
        <f>IF(B544="","",VLOOKUP(AD544,Varsayımlar!$B:$Q,15,0))</f>
        <v/>
      </c>
      <c r="AB544" s="2" t="str">
        <f>IF(B544="","",VLOOKUP(AD544,Varsayımlar!$B:$Q,16,0))</f>
        <v/>
      </c>
      <c r="AC544" s="2" t="str">
        <f>IF(B544="","",VLOOKUP(Sayfa2!AD544,Varsayımlar!B:S,18,0))</f>
        <v/>
      </c>
      <c r="AD544" s="2" t="str">
        <f t="shared" si="10"/>
        <v/>
      </c>
    </row>
    <row r="545" spans="2:30" x14ac:dyDescent="0.25">
      <c r="B545" s="6"/>
      <c r="C545" s="7" t="str">
        <f>IF(B545="","",VLOOKUP(AD545,Varsayımlar!$B:$Q,3,0))</f>
        <v/>
      </c>
      <c r="D545" s="7"/>
      <c r="H545" s="5" t="str">
        <f>IF(B545="","",VLOOKUP(AD545,Varsayımlar!$B:$Q,5,0))</f>
        <v/>
      </c>
      <c r="I545" s="5"/>
      <c r="J545" s="5" t="str">
        <f>IF(B545="","",VLOOKUP(AD545,Varsayımlar!$B:$Q,6,0))</f>
        <v/>
      </c>
      <c r="P545" s="5" t="str">
        <f>IF(B545="","",VLOOKUP(AD545,Varsayımlar!$B:$Q,7,0)*K545)</f>
        <v/>
      </c>
      <c r="Q545" s="5" t="str">
        <f>IF(B545="","",VLOOKUP(AD545,Varsayımlar!$B:$Q,8,0))</f>
        <v/>
      </c>
      <c r="R545" s="5" t="str">
        <f>IF(B545="","",VLOOKUP(AD545,Varsayımlar!$B:$Q,9,0))</f>
        <v/>
      </c>
      <c r="S545" s="5" t="str">
        <f>IF(B545="","",VLOOKUP(AD545,Varsayımlar!$B:$Q,10,0))</f>
        <v/>
      </c>
      <c r="T545" s="5" t="str">
        <f>IF(B545="","",VLOOKUP(AD545,Varsayımlar!$B:$Q,11,0))</f>
        <v/>
      </c>
      <c r="U545" s="5" t="str">
        <f>IF(B545="","",VLOOKUP(AD545,Varsayımlar!$B:$Q,12,0))</f>
        <v/>
      </c>
      <c r="V545" s="5" t="str">
        <f>IF(B545="","",VLOOKUP(AD545,Varsayımlar!$B:$Q,13,0))</f>
        <v/>
      </c>
      <c r="W545" s="5" t="str">
        <f>IF(B545="","",VLOOKUP(AD545,Varsayımlar!$B:$Q,14,0))</f>
        <v/>
      </c>
      <c r="AA545" s="5" t="str">
        <f>IF(B545="","",VLOOKUP(AD545,Varsayımlar!$B:$Q,15,0))</f>
        <v/>
      </c>
      <c r="AB545" s="5" t="str">
        <f>IF(B545="","",VLOOKUP(AD545,Varsayımlar!$B:$Q,16,0))</f>
        <v/>
      </c>
      <c r="AC545" s="5" t="str">
        <f>IF(B545="","",VLOOKUP(Sayfa2!AD545,Varsayımlar!B:S,18,0))</f>
        <v/>
      </c>
      <c r="AD545" s="5" t="str">
        <f t="shared" si="10"/>
        <v/>
      </c>
    </row>
    <row r="546" spans="2:30" x14ac:dyDescent="0.25">
      <c r="C546" s="3" t="str">
        <f>IF(B546="","",VLOOKUP(AD546,Varsayımlar!$B:$Q,3,0))</f>
        <v/>
      </c>
      <c r="H546" s="2" t="str">
        <f>IF(B546="","",VLOOKUP(AD546,Varsayımlar!$B:$Q,5,0))</f>
        <v/>
      </c>
      <c r="J546" s="2" t="str">
        <f>IF(B546="","",VLOOKUP(AD546,Varsayımlar!$B:$Q,6,0))</f>
        <v/>
      </c>
      <c r="P546" s="2" t="str">
        <f>IF(B546="","",VLOOKUP(AD546,Varsayımlar!$B:$Q,7,0)*K546)</f>
        <v/>
      </c>
      <c r="Q546" s="2" t="str">
        <f>IF(B546="","",VLOOKUP(AD546,Varsayımlar!$B:$Q,8,0))</f>
        <v/>
      </c>
      <c r="R546" s="2" t="str">
        <f>IF(B546="","",VLOOKUP(AD546,Varsayımlar!$B:$Q,9,0))</f>
        <v/>
      </c>
      <c r="S546" s="2" t="str">
        <f>IF(B546="","",VLOOKUP(AD546,Varsayımlar!$B:$Q,10,0))</f>
        <v/>
      </c>
      <c r="T546" s="2" t="str">
        <f>IF(B546="","",VLOOKUP(AD546,Varsayımlar!$B:$Q,11,0))</f>
        <v/>
      </c>
      <c r="U546" s="2" t="str">
        <f>IF(B546="","",VLOOKUP(AD546,Varsayımlar!$B:$Q,12,0))</f>
        <v/>
      </c>
      <c r="V546" s="2" t="str">
        <f>IF(B546="","",VLOOKUP(AD546,Varsayımlar!$B:$Q,13,0))</f>
        <v/>
      </c>
      <c r="W546" s="2" t="str">
        <f>IF(B546="","",VLOOKUP(AD546,Varsayımlar!$B:$Q,14,0))</f>
        <v/>
      </c>
      <c r="AA546" s="2" t="str">
        <f>IF(B546="","",VLOOKUP(AD546,Varsayımlar!$B:$Q,15,0))</f>
        <v/>
      </c>
      <c r="AB546" s="2" t="str">
        <f>IF(B546="","",VLOOKUP(AD546,Varsayımlar!$B:$Q,16,0))</f>
        <v/>
      </c>
      <c r="AC546" s="2" t="str">
        <f>IF(B546="","",VLOOKUP(Sayfa2!AD546,Varsayımlar!B:S,18,0))</f>
        <v/>
      </c>
      <c r="AD546" s="2" t="str">
        <f t="shared" si="10"/>
        <v/>
      </c>
    </row>
    <row r="547" spans="2:30" x14ac:dyDescent="0.25">
      <c r="B547" s="6"/>
      <c r="C547" s="7" t="str">
        <f>IF(B547="","",VLOOKUP(AD547,Varsayımlar!$B:$Q,3,0))</f>
        <v/>
      </c>
      <c r="D547" s="7"/>
      <c r="H547" s="5" t="str">
        <f>IF(B547="","",VLOOKUP(AD547,Varsayımlar!$B:$Q,5,0))</f>
        <v/>
      </c>
      <c r="I547" s="5"/>
      <c r="J547" s="5" t="str">
        <f>IF(B547="","",VLOOKUP(AD547,Varsayımlar!$B:$Q,6,0))</f>
        <v/>
      </c>
      <c r="P547" s="5" t="str">
        <f>IF(B547="","",VLOOKUP(AD547,Varsayımlar!$B:$Q,7,0)*K547)</f>
        <v/>
      </c>
      <c r="Q547" s="5" t="str">
        <f>IF(B547="","",VLOOKUP(AD547,Varsayımlar!$B:$Q,8,0))</f>
        <v/>
      </c>
      <c r="R547" s="5" t="str">
        <f>IF(B547="","",VLOOKUP(AD547,Varsayımlar!$B:$Q,9,0))</f>
        <v/>
      </c>
      <c r="S547" s="5" t="str">
        <f>IF(B547="","",VLOOKUP(AD547,Varsayımlar!$B:$Q,10,0))</f>
        <v/>
      </c>
      <c r="T547" s="5" t="str">
        <f>IF(B547="","",VLOOKUP(AD547,Varsayımlar!$B:$Q,11,0))</f>
        <v/>
      </c>
      <c r="U547" s="5" t="str">
        <f>IF(B547="","",VLOOKUP(AD547,Varsayımlar!$B:$Q,12,0))</f>
        <v/>
      </c>
      <c r="V547" s="5" t="str">
        <f>IF(B547="","",VLOOKUP(AD547,Varsayımlar!$B:$Q,13,0))</f>
        <v/>
      </c>
      <c r="W547" s="5" t="str">
        <f>IF(B547="","",VLOOKUP(AD547,Varsayımlar!$B:$Q,14,0))</f>
        <v/>
      </c>
      <c r="AA547" s="5" t="str">
        <f>IF(B547="","",VLOOKUP(AD547,Varsayımlar!$B:$Q,15,0))</f>
        <v/>
      </c>
      <c r="AB547" s="5" t="str">
        <f>IF(B547="","",VLOOKUP(AD547,Varsayımlar!$B:$Q,16,0))</f>
        <v/>
      </c>
      <c r="AC547" s="5" t="str">
        <f>IF(B547="","",VLOOKUP(Sayfa2!AD547,Varsayımlar!B:S,18,0))</f>
        <v/>
      </c>
      <c r="AD547" s="5" t="str">
        <f t="shared" si="10"/>
        <v/>
      </c>
    </row>
    <row r="548" spans="2:30" x14ac:dyDescent="0.25">
      <c r="C548" s="3" t="str">
        <f>IF(B548="","",VLOOKUP(AD548,Varsayımlar!$B:$Q,3,0))</f>
        <v/>
      </c>
      <c r="H548" s="2" t="str">
        <f>IF(B548="","",VLOOKUP(AD548,Varsayımlar!$B:$Q,5,0))</f>
        <v/>
      </c>
      <c r="J548" s="2" t="str">
        <f>IF(B548="","",VLOOKUP(AD548,Varsayımlar!$B:$Q,6,0))</f>
        <v/>
      </c>
      <c r="P548" s="2" t="str">
        <f>IF(B548="","",VLOOKUP(AD548,Varsayımlar!$B:$Q,7,0)*K548)</f>
        <v/>
      </c>
      <c r="Q548" s="2" t="str">
        <f>IF(B548="","",VLOOKUP(AD548,Varsayımlar!$B:$Q,8,0))</f>
        <v/>
      </c>
      <c r="R548" s="2" t="str">
        <f>IF(B548="","",VLOOKUP(AD548,Varsayımlar!$B:$Q,9,0))</f>
        <v/>
      </c>
      <c r="S548" s="2" t="str">
        <f>IF(B548="","",VLOOKUP(AD548,Varsayımlar!$B:$Q,10,0))</f>
        <v/>
      </c>
      <c r="T548" s="2" t="str">
        <f>IF(B548="","",VLOOKUP(AD548,Varsayımlar!$B:$Q,11,0))</f>
        <v/>
      </c>
      <c r="U548" s="2" t="str">
        <f>IF(B548="","",VLOOKUP(AD548,Varsayımlar!$B:$Q,12,0))</f>
        <v/>
      </c>
      <c r="V548" s="2" t="str">
        <f>IF(B548="","",VLOOKUP(AD548,Varsayımlar!$B:$Q,13,0))</f>
        <v/>
      </c>
      <c r="W548" s="2" t="str">
        <f>IF(B548="","",VLOOKUP(AD548,Varsayımlar!$B:$Q,14,0))</f>
        <v/>
      </c>
      <c r="AA548" s="2" t="str">
        <f>IF(B548="","",VLOOKUP(AD548,Varsayımlar!$B:$Q,15,0))</f>
        <v/>
      </c>
      <c r="AB548" s="2" t="str">
        <f>IF(B548="","",VLOOKUP(AD548,Varsayımlar!$B:$Q,16,0))</f>
        <v/>
      </c>
      <c r="AC548" s="2" t="str">
        <f>IF(B548="","",VLOOKUP(Sayfa2!AD548,Varsayımlar!B:S,18,0))</f>
        <v/>
      </c>
      <c r="AD548" s="2" t="str">
        <f t="shared" si="10"/>
        <v/>
      </c>
    </row>
    <row r="549" spans="2:30" x14ac:dyDescent="0.25">
      <c r="B549" s="6"/>
      <c r="C549" s="7" t="str">
        <f>IF(B549="","",VLOOKUP(AD549,Varsayımlar!$B:$Q,3,0))</f>
        <v/>
      </c>
      <c r="D549" s="7"/>
      <c r="H549" s="5" t="str">
        <f>IF(B549="","",VLOOKUP(AD549,Varsayımlar!$B:$Q,5,0))</f>
        <v/>
      </c>
      <c r="I549" s="5"/>
      <c r="J549" s="5" t="str">
        <f>IF(B549="","",VLOOKUP(AD549,Varsayımlar!$B:$Q,6,0))</f>
        <v/>
      </c>
      <c r="P549" s="5" t="str">
        <f>IF(B549="","",VLOOKUP(AD549,Varsayımlar!$B:$Q,7,0)*K549)</f>
        <v/>
      </c>
      <c r="Q549" s="5" t="str">
        <f>IF(B549="","",VLOOKUP(AD549,Varsayımlar!$B:$Q,8,0))</f>
        <v/>
      </c>
      <c r="R549" s="5" t="str">
        <f>IF(B549="","",VLOOKUP(AD549,Varsayımlar!$B:$Q,9,0))</f>
        <v/>
      </c>
      <c r="S549" s="5" t="str">
        <f>IF(B549="","",VLOOKUP(AD549,Varsayımlar!$B:$Q,10,0))</f>
        <v/>
      </c>
      <c r="T549" s="5" t="str">
        <f>IF(B549="","",VLOOKUP(AD549,Varsayımlar!$B:$Q,11,0))</f>
        <v/>
      </c>
      <c r="U549" s="5" t="str">
        <f>IF(B549="","",VLOOKUP(AD549,Varsayımlar!$B:$Q,12,0))</f>
        <v/>
      </c>
      <c r="V549" s="5" t="str">
        <f>IF(B549="","",VLOOKUP(AD549,Varsayımlar!$B:$Q,13,0))</f>
        <v/>
      </c>
      <c r="W549" s="5" t="str">
        <f>IF(B549="","",VLOOKUP(AD549,Varsayımlar!$B:$Q,14,0))</f>
        <v/>
      </c>
      <c r="AA549" s="5" t="str">
        <f>IF(B549="","",VLOOKUP(AD549,Varsayımlar!$B:$Q,15,0))</f>
        <v/>
      </c>
      <c r="AB549" s="5" t="str">
        <f>IF(B549="","",VLOOKUP(AD549,Varsayımlar!$B:$Q,16,0))</f>
        <v/>
      </c>
      <c r="AC549" s="5" t="str">
        <f>IF(B549="","",VLOOKUP(Sayfa2!AD549,Varsayımlar!B:S,18,0))</f>
        <v/>
      </c>
      <c r="AD549" s="5" t="str">
        <f t="shared" si="10"/>
        <v/>
      </c>
    </row>
    <row r="550" spans="2:30" x14ac:dyDescent="0.25">
      <c r="C550" s="3" t="str">
        <f>IF(B550="","",VLOOKUP(AD550,Varsayımlar!$B:$Q,3,0))</f>
        <v/>
      </c>
      <c r="H550" s="2" t="str">
        <f>IF(B550="","",VLOOKUP(AD550,Varsayımlar!$B:$Q,5,0))</f>
        <v/>
      </c>
      <c r="J550" s="2" t="str">
        <f>IF(B550="","",VLOOKUP(AD550,Varsayımlar!$B:$Q,6,0))</f>
        <v/>
      </c>
      <c r="P550" s="2" t="str">
        <f>IF(B550="","",VLOOKUP(AD550,Varsayımlar!$B:$Q,7,0)*K550)</f>
        <v/>
      </c>
      <c r="Q550" s="2" t="str">
        <f>IF(B550="","",VLOOKUP(AD550,Varsayımlar!$B:$Q,8,0))</f>
        <v/>
      </c>
      <c r="R550" s="2" t="str">
        <f>IF(B550="","",VLOOKUP(AD550,Varsayımlar!$B:$Q,9,0))</f>
        <v/>
      </c>
      <c r="S550" s="2" t="str">
        <f>IF(B550="","",VLOOKUP(AD550,Varsayımlar!$B:$Q,10,0))</f>
        <v/>
      </c>
      <c r="T550" s="2" t="str">
        <f>IF(B550="","",VLOOKUP(AD550,Varsayımlar!$B:$Q,11,0))</f>
        <v/>
      </c>
      <c r="U550" s="2" t="str">
        <f>IF(B550="","",VLOOKUP(AD550,Varsayımlar!$B:$Q,12,0))</f>
        <v/>
      </c>
      <c r="V550" s="2" t="str">
        <f>IF(B550="","",VLOOKUP(AD550,Varsayımlar!$B:$Q,13,0))</f>
        <v/>
      </c>
      <c r="W550" s="2" t="str">
        <f>IF(B550="","",VLOOKUP(AD550,Varsayımlar!$B:$Q,14,0))</f>
        <v/>
      </c>
      <c r="AA550" s="2" t="str">
        <f>IF(B550="","",VLOOKUP(AD550,Varsayımlar!$B:$Q,15,0))</f>
        <v/>
      </c>
      <c r="AB550" s="2" t="str">
        <f>IF(B550="","",VLOOKUP(AD550,Varsayımlar!$B:$Q,16,0))</f>
        <v/>
      </c>
      <c r="AC550" s="2" t="str">
        <f>IF(B550="","",VLOOKUP(Sayfa2!AD550,Varsayımlar!B:S,18,0))</f>
        <v/>
      </c>
      <c r="AD550" s="2" t="str">
        <f t="shared" si="10"/>
        <v/>
      </c>
    </row>
    <row r="551" spans="2:30" x14ac:dyDescent="0.25">
      <c r="B551" s="6"/>
      <c r="C551" s="7" t="str">
        <f>IF(B551="","",VLOOKUP(AD551,Varsayımlar!$B:$Q,3,0))</f>
        <v/>
      </c>
      <c r="D551" s="7"/>
      <c r="H551" s="5" t="str">
        <f>IF(B551="","",VLOOKUP(AD551,Varsayımlar!$B:$Q,5,0))</f>
        <v/>
      </c>
      <c r="I551" s="5"/>
      <c r="J551" s="5" t="str">
        <f>IF(B551="","",VLOOKUP(AD551,Varsayımlar!$B:$Q,6,0))</f>
        <v/>
      </c>
      <c r="P551" s="5" t="str">
        <f>IF(B551="","",VLOOKUP(AD551,Varsayımlar!$B:$Q,7,0)*K551)</f>
        <v/>
      </c>
      <c r="Q551" s="5" t="str">
        <f>IF(B551="","",VLOOKUP(AD551,Varsayımlar!$B:$Q,8,0))</f>
        <v/>
      </c>
      <c r="R551" s="5" t="str">
        <f>IF(B551="","",VLOOKUP(AD551,Varsayımlar!$B:$Q,9,0))</f>
        <v/>
      </c>
      <c r="S551" s="5" t="str">
        <f>IF(B551="","",VLOOKUP(AD551,Varsayımlar!$B:$Q,10,0))</f>
        <v/>
      </c>
      <c r="T551" s="5" t="str">
        <f>IF(B551="","",VLOOKUP(AD551,Varsayımlar!$B:$Q,11,0))</f>
        <v/>
      </c>
      <c r="U551" s="5" t="str">
        <f>IF(B551="","",VLOOKUP(AD551,Varsayımlar!$B:$Q,12,0))</f>
        <v/>
      </c>
      <c r="V551" s="5" t="str">
        <f>IF(B551="","",VLOOKUP(AD551,Varsayımlar!$B:$Q,13,0))</f>
        <v/>
      </c>
      <c r="W551" s="5" t="str">
        <f>IF(B551="","",VLOOKUP(AD551,Varsayımlar!$B:$Q,14,0))</f>
        <v/>
      </c>
      <c r="AA551" s="5" t="str">
        <f>IF(B551="","",VLOOKUP(AD551,Varsayımlar!$B:$Q,15,0))</f>
        <v/>
      </c>
      <c r="AB551" s="5" t="str">
        <f>IF(B551="","",VLOOKUP(AD551,Varsayımlar!$B:$Q,16,0))</f>
        <v/>
      </c>
      <c r="AC551" s="5" t="str">
        <f>IF(B551="","",VLOOKUP(Sayfa2!AD551,Varsayımlar!B:S,18,0))</f>
        <v/>
      </c>
      <c r="AD551" s="5" t="str">
        <f t="shared" si="10"/>
        <v/>
      </c>
    </row>
    <row r="552" spans="2:30" x14ac:dyDescent="0.25">
      <c r="C552" s="3" t="str">
        <f>IF(B552="","",VLOOKUP(AD552,Varsayımlar!$B:$Q,3,0))</f>
        <v/>
      </c>
      <c r="H552" s="2" t="str">
        <f>IF(B552="","",VLOOKUP(AD552,Varsayımlar!$B:$Q,5,0))</f>
        <v/>
      </c>
      <c r="J552" s="2" t="str">
        <f>IF(B552="","",VLOOKUP(AD552,Varsayımlar!$B:$Q,6,0))</f>
        <v/>
      </c>
      <c r="P552" s="2" t="str">
        <f>IF(B552="","",VLOOKUP(AD552,Varsayımlar!$B:$Q,7,0)*K552)</f>
        <v/>
      </c>
      <c r="Q552" s="2" t="str">
        <f>IF(B552="","",VLOOKUP(AD552,Varsayımlar!$B:$Q,8,0))</f>
        <v/>
      </c>
      <c r="R552" s="2" t="str">
        <f>IF(B552="","",VLOOKUP(AD552,Varsayımlar!$B:$Q,9,0))</f>
        <v/>
      </c>
      <c r="S552" s="2" t="str">
        <f>IF(B552="","",VLOOKUP(AD552,Varsayımlar!$B:$Q,10,0))</f>
        <v/>
      </c>
      <c r="T552" s="2" t="str">
        <f>IF(B552="","",VLOOKUP(AD552,Varsayımlar!$B:$Q,11,0))</f>
        <v/>
      </c>
      <c r="U552" s="2" t="str">
        <f>IF(B552="","",VLOOKUP(AD552,Varsayımlar!$B:$Q,12,0))</f>
        <v/>
      </c>
      <c r="V552" s="2" t="str">
        <f>IF(B552="","",VLOOKUP(AD552,Varsayımlar!$B:$Q,13,0))</f>
        <v/>
      </c>
      <c r="W552" s="2" t="str">
        <f>IF(B552="","",VLOOKUP(AD552,Varsayımlar!$B:$Q,14,0))</f>
        <v/>
      </c>
      <c r="AA552" s="2" t="str">
        <f>IF(B552="","",VLOOKUP(AD552,Varsayımlar!$B:$Q,15,0))</f>
        <v/>
      </c>
      <c r="AB552" s="2" t="str">
        <f>IF(B552="","",VLOOKUP(AD552,Varsayımlar!$B:$Q,16,0))</f>
        <v/>
      </c>
      <c r="AC552" s="2" t="str">
        <f>IF(B552="","",VLOOKUP(Sayfa2!AD552,Varsayımlar!B:S,18,0))</f>
        <v/>
      </c>
      <c r="AD552" s="2" t="str">
        <f t="shared" si="10"/>
        <v/>
      </c>
    </row>
    <row r="553" spans="2:30" x14ac:dyDescent="0.25">
      <c r="B553" s="6"/>
      <c r="C553" s="7" t="str">
        <f>IF(B553="","",VLOOKUP(AD553,Varsayımlar!$B:$Q,3,0))</f>
        <v/>
      </c>
      <c r="D553" s="7"/>
      <c r="H553" s="5" t="str">
        <f>IF(B553="","",VLOOKUP(AD553,Varsayımlar!$B:$Q,5,0))</f>
        <v/>
      </c>
      <c r="I553" s="5"/>
      <c r="J553" s="5" t="str">
        <f>IF(B553="","",VLOOKUP(AD553,Varsayımlar!$B:$Q,6,0))</f>
        <v/>
      </c>
      <c r="P553" s="5" t="str">
        <f>IF(B553="","",VLOOKUP(AD553,Varsayımlar!$B:$Q,7,0)*K553)</f>
        <v/>
      </c>
      <c r="Q553" s="5" t="str">
        <f>IF(B553="","",VLOOKUP(AD553,Varsayımlar!$B:$Q,8,0))</f>
        <v/>
      </c>
      <c r="R553" s="5" t="str">
        <f>IF(B553="","",VLOOKUP(AD553,Varsayımlar!$B:$Q,9,0))</f>
        <v/>
      </c>
      <c r="S553" s="5" t="str">
        <f>IF(B553="","",VLOOKUP(AD553,Varsayımlar!$B:$Q,10,0))</f>
        <v/>
      </c>
      <c r="T553" s="5" t="str">
        <f>IF(B553="","",VLOOKUP(AD553,Varsayımlar!$B:$Q,11,0))</f>
        <v/>
      </c>
      <c r="U553" s="5" t="str">
        <f>IF(B553="","",VLOOKUP(AD553,Varsayımlar!$B:$Q,12,0))</f>
        <v/>
      </c>
      <c r="V553" s="5" t="str">
        <f>IF(B553="","",VLOOKUP(AD553,Varsayımlar!$B:$Q,13,0))</f>
        <v/>
      </c>
      <c r="W553" s="5" t="str">
        <f>IF(B553="","",VLOOKUP(AD553,Varsayımlar!$B:$Q,14,0))</f>
        <v/>
      </c>
      <c r="AA553" s="5" t="str">
        <f>IF(B553="","",VLOOKUP(AD553,Varsayımlar!$B:$Q,15,0))</f>
        <v/>
      </c>
      <c r="AB553" s="5" t="str">
        <f>IF(B553="","",VLOOKUP(AD553,Varsayımlar!$B:$Q,16,0))</f>
        <v/>
      </c>
      <c r="AC553" s="5" t="str">
        <f>IF(B553="","",VLOOKUP(Sayfa2!AD553,Varsayımlar!B:S,18,0))</f>
        <v/>
      </c>
      <c r="AD553" s="5" t="str">
        <f t="shared" si="10"/>
        <v/>
      </c>
    </row>
    <row r="554" spans="2:30" x14ac:dyDescent="0.25">
      <c r="C554" s="3" t="str">
        <f>IF(B554="","",VLOOKUP(AD554,Varsayımlar!$B:$Q,3,0))</f>
        <v/>
      </c>
      <c r="H554" s="2" t="str">
        <f>IF(B554="","",VLOOKUP(AD554,Varsayımlar!$B:$Q,5,0))</f>
        <v/>
      </c>
      <c r="J554" s="2" t="str">
        <f>IF(B554="","",VLOOKUP(AD554,Varsayımlar!$B:$Q,6,0))</f>
        <v/>
      </c>
      <c r="P554" s="2" t="str">
        <f>IF(B554="","",VLOOKUP(AD554,Varsayımlar!$B:$Q,7,0)*K554)</f>
        <v/>
      </c>
      <c r="Q554" s="2" t="str">
        <f>IF(B554="","",VLOOKUP(AD554,Varsayımlar!$B:$Q,8,0))</f>
        <v/>
      </c>
      <c r="R554" s="2" t="str">
        <f>IF(B554="","",VLOOKUP(AD554,Varsayımlar!$B:$Q,9,0))</f>
        <v/>
      </c>
      <c r="S554" s="2" t="str">
        <f>IF(B554="","",VLOOKUP(AD554,Varsayımlar!$B:$Q,10,0))</f>
        <v/>
      </c>
      <c r="T554" s="2" t="str">
        <f>IF(B554="","",VLOOKUP(AD554,Varsayımlar!$B:$Q,11,0))</f>
        <v/>
      </c>
      <c r="U554" s="2" t="str">
        <f>IF(B554="","",VLOOKUP(AD554,Varsayımlar!$B:$Q,12,0))</f>
        <v/>
      </c>
      <c r="V554" s="2" t="str">
        <f>IF(B554="","",VLOOKUP(AD554,Varsayımlar!$B:$Q,13,0))</f>
        <v/>
      </c>
      <c r="W554" s="2" t="str">
        <f>IF(B554="","",VLOOKUP(AD554,Varsayımlar!$B:$Q,14,0))</f>
        <v/>
      </c>
      <c r="AA554" s="2" t="str">
        <f>IF(B554="","",VLOOKUP(AD554,Varsayımlar!$B:$Q,15,0))</f>
        <v/>
      </c>
      <c r="AB554" s="2" t="str">
        <f>IF(B554="","",VLOOKUP(AD554,Varsayımlar!$B:$Q,16,0))</f>
        <v/>
      </c>
      <c r="AC554" s="2" t="str">
        <f>IF(B554="","",VLOOKUP(Sayfa2!AD554,Varsayımlar!B:S,18,0))</f>
        <v/>
      </c>
      <c r="AD554" s="2" t="str">
        <f t="shared" si="10"/>
        <v/>
      </c>
    </row>
    <row r="555" spans="2:30" x14ac:dyDescent="0.25">
      <c r="B555" s="6"/>
      <c r="C555" s="7" t="str">
        <f>IF(B555="","",VLOOKUP(AD555,Varsayımlar!$B:$Q,3,0))</f>
        <v/>
      </c>
      <c r="D555" s="7"/>
      <c r="H555" s="5" t="str">
        <f>IF(B555="","",VLOOKUP(AD555,Varsayımlar!$B:$Q,5,0))</f>
        <v/>
      </c>
      <c r="I555" s="5"/>
      <c r="J555" s="5" t="str">
        <f>IF(B555="","",VLOOKUP(AD555,Varsayımlar!$B:$Q,6,0))</f>
        <v/>
      </c>
      <c r="P555" s="5" t="str">
        <f>IF(B555="","",VLOOKUP(AD555,Varsayımlar!$B:$Q,7,0)*K555)</f>
        <v/>
      </c>
      <c r="Q555" s="5" t="str">
        <f>IF(B555="","",VLOOKUP(AD555,Varsayımlar!$B:$Q,8,0))</f>
        <v/>
      </c>
      <c r="R555" s="5" t="str">
        <f>IF(B555="","",VLOOKUP(AD555,Varsayımlar!$B:$Q,9,0))</f>
        <v/>
      </c>
      <c r="S555" s="5" t="str">
        <f>IF(B555="","",VLOOKUP(AD555,Varsayımlar!$B:$Q,10,0))</f>
        <v/>
      </c>
      <c r="T555" s="5" t="str">
        <f>IF(B555="","",VLOOKUP(AD555,Varsayımlar!$B:$Q,11,0))</f>
        <v/>
      </c>
      <c r="U555" s="5" t="str">
        <f>IF(B555="","",VLOOKUP(AD555,Varsayımlar!$B:$Q,12,0))</f>
        <v/>
      </c>
      <c r="V555" s="5" t="str">
        <f>IF(B555="","",VLOOKUP(AD555,Varsayımlar!$B:$Q,13,0))</f>
        <v/>
      </c>
      <c r="W555" s="5" t="str">
        <f>IF(B555="","",VLOOKUP(AD555,Varsayımlar!$B:$Q,14,0))</f>
        <v/>
      </c>
      <c r="AA555" s="5" t="str">
        <f>IF(B555="","",VLOOKUP(AD555,Varsayımlar!$B:$Q,15,0))</f>
        <v/>
      </c>
      <c r="AB555" s="5" t="str">
        <f>IF(B555="","",VLOOKUP(AD555,Varsayımlar!$B:$Q,16,0))</f>
        <v/>
      </c>
      <c r="AC555" s="5" t="str">
        <f>IF(B555="","",VLOOKUP(Sayfa2!AD555,Varsayımlar!B:S,18,0))</f>
        <v/>
      </c>
      <c r="AD555" s="5" t="str">
        <f t="shared" si="10"/>
        <v/>
      </c>
    </row>
    <row r="556" spans="2:30" x14ac:dyDescent="0.25">
      <c r="C556" s="3" t="str">
        <f>IF(B556="","",VLOOKUP(AD556,Varsayımlar!$B:$Q,3,0))</f>
        <v/>
      </c>
      <c r="H556" s="2" t="str">
        <f>IF(B556="","",VLOOKUP(AD556,Varsayımlar!$B:$Q,5,0))</f>
        <v/>
      </c>
      <c r="J556" s="2" t="str">
        <f>IF(B556="","",VLOOKUP(AD556,Varsayımlar!$B:$Q,6,0))</f>
        <v/>
      </c>
      <c r="P556" s="2" t="str">
        <f>IF(B556="","",VLOOKUP(AD556,Varsayımlar!$B:$Q,7,0)*K556)</f>
        <v/>
      </c>
      <c r="Q556" s="2" t="str">
        <f>IF(B556="","",VLOOKUP(AD556,Varsayımlar!$B:$Q,8,0))</f>
        <v/>
      </c>
      <c r="R556" s="2" t="str">
        <f>IF(B556="","",VLOOKUP(AD556,Varsayımlar!$B:$Q,9,0))</f>
        <v/>
      </c>
      <c r="S556" s="2" t="str">
        <f>IF(B556="","",VLOOKUP(AD556,Varsayımlar!$B:$Q,10,0))</f>
        <v/>
      </c>
      <c r="T556" s="2" t="str">
        <f>IF(B556="","",VLOOKUP(AD556,Varsayımlar!$B:$Q,11,0))</f>
        <v/>
      </c>
      <c r="U556" s="2" t="str">
        <f>IF(B556="","",VLOOKUP(AD556,Varsayımlar!$B:$Q,12,0))</f>
        <v/>
      </c>
      <c r="V556" s="2" t="str">
        <f>IF(B556="","",VLOOKUP(AD556,Varsayımlar!$B:$Q,13,0))</f>
        <v/>
      </c>
      <c r="W556" s="2" t="str">
        <f>IF(B556="","",VLOOKUP(AD556,Varsayımlar!$B:$Q,14,0))</f>
        <v/>
      </c>
      <c r="AA556" s="2" t="str">
        <f>IF(B556="","",VLOOKUP(AD556,Varsayımlar!$B:$Q,15,0))</f>
        <v/>
      </c>
      <c r="AB556" s="2" t="str">
        <f>IF(B556="","",VLOOKUP(AD556,Varsayımlar!$B:$Q,16,0))</f>
        <v/>
      </c>
      <c r="AC556" s="2" t="str">
        <f>IF(B556="","",VLOOKUP(Sayfa2!AD556,Varsayımlar!B:S,18,0))</f>
        <v/>
      </c>
      <c r="AD556" s="2" t="str">
        <f t="shared" si="10"/>
        <v/>
      </c>
    </row>
    <row r="557" spans="2:30" x14ac:dyDescent="0.25">
      <c r="B557" s="6"/>
      <c r="C557" s="7" t="str">
        <f>IF(B557="","",VLOOKUP(AD557,Varsayımlar!$B:$Q,3,0))</f>
        <v/>
      </c>
      <c r="D557" s="7"/>
      <c r="H557" s="5" t="str">
        <f>IF(B557="","",VLOOKUP(AD557,Varsayımlar!$B:$Q,5,0))</f>
        <v/>
      </c>
      <c r="I557" s="5"/>
      <c r="J557" s="5" t="str">
        <f>IF(B557="","",VLOOKUP(AD557,Varsayımlar!$B:$Q,6,0))</f>
        <v/>
      </c>
      <c r="P557" s="5" t="str">
        <f>IF(B557="","",VLOOKUP(AD557,Varsayımlar!$B:$Q,7,0)*K557)</f>
        <v/>
      </c>
      <c r="Q557" s="5" t="str">
        <f>IF(B557="","",VLOOKUP(AD557,Varsayımlar!$B:$Q,8,0))</f>
        <v/>
      </c>
      <c r="R557" s="5" t="str">
        <f>IF(B557="","",VLOOKUP(AD557,Varsayımlar!$B:$Q,9,0))</f>
        <v/>
      </c>
      <c r="S557" s="5" t="str">
        <f>IF(B557="","",VLOOKUP(AD557,Varsayımlar!$B:$Q,10,0))</f>
        <v/>
      </c>
      <c r="T557" s="5" t="str">
        <f>IF(B557="","",VLOOKUP(AD557,Varsayımlar!$B:$Q,11,0))</f>
        <v/>
      </c>
      <c r="U557" s="5" t="str">
        <f>IF(B557="","",VLOOKUP(AD557,Varsayımlar!$B:$Q,12,0))</f>
        <v/>
      </c>
      <c r="V557" s="5" t="str">
        <f>IF(B557="","",VLOOKUP(AD557,Varsayımlar!$B:$Q,13,0))</f>
        <v/>
      </c>
      <c r="W557" s="5" t="str">
        <f>IF(B557="","",VLOOKUP(AD557,Varsayımlar!$B:$Q,14,0))</f>
        <v/>
      </c>
      <c r="AA557" s="5" t="str">
        <f>IF(B557="","",VLOOKUP(AD557,Varsayımlar!$B:$Q,15,0))</f>
        <v/>
      </c>
      <c r="AB557" s="5" t="str">
        <f>IF(B557="","",VLOOKUP(AD557,Varsayımlar!$B:$Q,16,0))</f>
        <v/>
      </c>
      <c r="AC557" s="5" t="str">
        <f>IF(B557="","",VLOOKUP(Sayfa2!AD557,Varsayımlar!B:S,18,0))</f>
        <v/>
      </c>
      <c r="AD557" s="5" t="str">
        <f t="shared" si="10"/>
        <v/>
      </c>
    </row>
    <row r="558" spans="2:30" x14ac:dyDescent="0.25">
      <c r="C558" s="3" t="str">
        <f>IF(B558="","",VLOOKUP(AD558,Varsayımlar!$B:$Q,3,0))</f>
        <v/>
      </c>
      <c r="H558" s="2" t="str">
        <f>IF(B558="","",VLOOKUP(AD558,Varsayımlar!$B:$Q,5,0))</f>
        <v/>
      </c>
      <c r="J558" s="2" t="str">
        <f>IF(B558="","",VLOOKUP(AD558,Varsayımlar!$B:$Q,6,0))</f>
        <v/>
      </c>
      <c r="P558" s="2" t="str">
        <f>IF(B558="","",VLOOKUP(AD558,Varsayımlar!$B:$Q,7,0)*K558)</f>
        <v/>
      </c>
      <c r="Q558" s="2" t="str">
        <f>IF(B558="","",VLOOKUP(AD558,Varsayımlar!$B:$Q,8,0))</f>
        <v/>
      </c>
      <c r="R558" s="2" t="str">
        <f>IF(B558="","",VLOOKUP(AD558,Varsayımlar!$B:$Q,9,0))</f>
        <v/>
      </c>
      <c r="S558" s="2" t="str">
        <f>IF(B558="","",VLOOKUP(AD558,Varsayımlar!$B:$Q,10,0))</f>
        <v/>
      </c>
      <c r="T558" s="2" t="str">
        <f>IF(B558="","",VLOOKUP(AD558,Varsayımlar!$B:$Q,11,0))</f>
        <v/>
      </c>
      <c r="U558" s="2" t="str">
        <f>IF(B558="","",VLOOKUP(AD558,Varsayımlar!$B:$Q,12,0))</f>
        <v/>
      </c>
      <c r="V558" s="2" t="str">
        <f>IF(B558="","",VLOOKUP(AD558,Varsayımlar!$B:$Q,13,0))</f>
        <v/>
      </c>
      <c r="W558" s="2" t="str">
        <f>IF(B558="","",VLOOKUP(AD558,Varsayımlar!$B:$Q,14,0))</f>
        <v/>
      </c>
      <c r="AA558" s="2" t="str">
        <f>IF(B558="","",VLOOKUP(AD558,Varsayımlar!$B:$Q,15,0))</f>
        <v/>
      </c>
      <c r="AB558" s="2" t="str">
        <f>IF(B558="","",VLOOKUP(AD558,Varsayımlar!$B:$Q,16,0))</f>
        <v/>
      </c>
      <c r="AC558" s="2" t="str">
        <f>IF(B558="","",VLOOKUP(Sayfa2!AD558,Varsayımlar!B:S,18,0))</f>
        <v/>
      </c>
      <c r="AD558" s="2" t="str">
        <f t="shared" si="10"/>
        <v/>
      </c>
    </row>
    <row r="559" spans="2:30" x14ac:dyDescent="0.25">
      <c r="B559" s="6"/>
      <c r="C559" s="7" t="str">
        <f>IF(B559="","",VLOOKUP(AD559,Varsayımlar!$B:$Q,3,0))</f>
        <v/>
      </c>
      <c r="D559" s="7"/>
      <c r="H559" s="5" t="str">
        <f>IF(B559="","",VLOOKUP(AD559,Varsayımlar!$B:$Q,5,0))</f>
        <v/>
      </c>
      <c r="I559" s="5"/>
      <c r="J559" s="5" t="str">
        <f>IF(B559="","",VLOOKUP(AD559,Varsayımlar!$B:$Q,6,0))</f>
        <v/>
      </c>
      <c r="P559" s="5" t="str">
        <f>IF(B559="","",VLOOKUP(AD559,Varsayımlar!$B:$Q,7,0)*K559)</f>
        <v/>
      </c>
      <c r="Q559" s="5" t="str">
        <f>IF(B559="","",VLOOKUP(AD559,Varsayımlar!$B:$Q,8,0))</f>
        <v/>
      </c>
      <c r="R559" s="5" t="str">
        <f>IF(B559="","",VLOOKUP(AD559,Varsayımlar!$B:$Q,9,0))</f>
        <v/>
      </c>
      <c r="S559" s="5" t="str">
        <f>IF(B559="","",VLOOKUP(AD559,Varsayımlar!$B:$Q,10,0))</f>
        <v/>
      </c>
      <c r="T559" s="5" t="str">
        <f>IF(B559="","",VLOOKUP(AD559,Varsayımlar!$B:$Q,11,0))</f>
        <v/>
      </c>
      <c r="U559" s="5" t="str">
        <f>IF(B559="","",VLOOKUP(AD559,Varsayımlar!$B:$Q,12,0))</f>
        <v/>
      </c>
      <c r="V559" s="5" t="str">
        <f>IF(B559="","",VLOOKUP(AD559,Varsayımlar!$B:$Q,13,0))</f>
        <v/>
      </c>
      <c r="W559" s="5" t="str">
        <f>IF(B559="","",VLOOKUP(AD559,Varsayımlar!$B:$Q,14,0))</f>
        <v/>
      </c>
      <c r="AA559" s="5" t="str">
        <f>IF(B559="","",VLOOKUP(AD559,Varsayımlar!$B:$Q,15,0))</f>
        <v/>
      </c>
      <c r="AB559" s="5" t="str">
        <f>IF(B559="","",VLOOKUP(AD559,Varsayımlar!$B:$Q,16,0))</f>
        <v/>
      </c>
      <c r="AC559" s="5" t="str">
        <f>IF(B559="","",VLOOKUP(Sayfa2!AD559,Varsayımlar!B:S,18,0))</f>
        <v/>
      </c>
      <c r="AD559" s="5" t="str">
        <f t="shared" si="10"/>
        <v/>
      </c>
    </row>
    <row r="560" spans="2:30" x14ac:dyDescent="0.25">
      <c r="C560" s="3" t="str">
        <f>IF(B560="","",VLOOKUP(AD560,Varsayımlar!$B:$Q,3,0))</f>
        <v/>
      </c>
      <c r="H560" s="2" t="str">
        <f>IF(B560="","",VLOOKUP(AD560,Varsayımlar!$B:$Q,5,0))</f>
        <v/>
      </c>
      <c r="J560" s="2" t="str">
        <f>IF(B560="","",VLOOKUP(AD560,Varsayımlar!$B:$Q,6,0))</f>
        <v/>
      </c>
      <c r="P560" s="2" t="str">
        <f>IF(B560="","",VLOOKUP(AD560,Varsayımlar!$B:$Q,7,0)*K560)</f>
        <v/>
      </c>
      <c r="Q560" s="2" t="str">
        <f>IF(B560="","",VLOOKUP(AD560,Varsayımlar!$B:$Q,8,0))</f>
        <v/>
      </c>
      <c r="R560" s="2" t="str">
        <f>IF(B560="","",VLOOKUP(AD560,Varsayımlar!$B:$Q,9,0))</f>
        <v/>
      </c>
      <c r="S560" s="2" t="str">
        <f>IF(B560="","",VLOOKUP(AD560,Varsayımlar!$B:$Q,10,0))</f>
        <v/>
      </c>
      <c r="T560" s="2" t="str">
        <f>IF(B560="","",VLOOKUP(AD560,Varsayımlar!$B:$Q,11,0))</f>
        <v/>
      </c>
      <c r="U560" s="2" t="str">
        <f>IF(B560="","",VLOOKUP(AD560,Varsayımlar!$B:$Q,12,0))</f>
        <v/>
      </c>
      <c r="V560" s="2" t="str">
        <f>IF(B560="","",VLOOKUP(AD560,Varsayımlar!$B:$Q,13,0))</f>
        <v/>
      </c>
      <c r="W560" s="2" t="str">
        <f>IF(B560="","",VLOOKUP(AD560,Varsayımlar!$B:$Q,14,0))</f>
        <v/>
      </c>
      <c r="AA560" s="2" t="str">
        <f>IF(B560="","",VLOOKUP(AD560,Varsayımlar!$B:$Q,15,0))</f>
        <v/>
      </c>
      <c r="AB560" s="2" t="str">
        <f>IF(B560="","",VLOOKUP(AD560,Varsayımlar!$B:$Q,16,0))</f>
        <v/>
      </c>
      <c r="AC560" s="2" t="str">
        <f>IF(B560="","",VLOOKUP(Sayfa2!AD560,Varsayımlar!B:S,18,0))</f>
        <v/>
      </c>
      <c r="AD560" s="2" t="str">
        <f t="shared" si="10"/>
        <v/>
      </c>
    </row>
    <row r="561" spans="2:30" x14ac:dyDescent="0.25">
      <c r="B561" s="6"/>
      <c r="C561" s="7" t="str">
        <f>IF(B561="","",VLOOKUP(AD561,Varsayımlar!$B:$Q,3,0))</f>
        <v/>
      </c>
      <c r="D561" s="7"/>
      <c r="H561" s="5" t="str">
        <f>IF(B561="","",VLOOKUP(AD561,Varsayımlar!$B:$Q,5,0))</f>
        <v/>
      </c>
      <c r="I561" s="5"/>
      <c r="J561" s="5" t="str">
        <f>IF(B561="","",VLOOKUP(AD561,Varsayımlar!$B:$Q,6,0))</f>
        <v/>
      </c>
      <c r="P561" s="5" t="str">
        <f>IF(B561="","",VLOOKUP(AD561,Varsayımlar!$B:$Q,7,0)*K561)</f>
        <v/>
      </c>
      <c r="Q561" s="5" t="str">
        <f>IF(B561="","",VLOOKUP(AD561,Varsayımlar!$B:$Q,8,0))</f>
        <v/>
      </c>
      <c r="R561" s="5" t="str">
        <f>IF(B561="","",VLOOKUP(AD561,Varsayımlar!$B:$Q,9,0))</f>
        <v/>
      </c>
      <c r="S561" s="5" t="str">
        <f>IF(B561="","",VLOOKUP(AD561,Varsayımlar!$B:$Q,10,0))</f>
        <v/>
      </c>
      <c r="T561" s="5" t="str">
        <f>IF(B561="","",VLOOKUP(AD561,Varsayımlar!$B:$Q,11,0))</f>
        <v/>
      </c>
      <c r="U561" s="5" t="str">
        <f>IF(B561="","",VLOOKUP(AD561,Varsayımlar!$B:$Q,12,0))</f>
        <v/>
      </c>
      <c r="V561" s="5" t="str">
        <f>IF(B561="","",VLOOKUP(AD561,Varsayımlar!$B:$Q,13,0))</f>
        <v/>
      </c>
      <c r="W561" s="5" t="str">
        <f>IF(B561="","",VLOOKUP(AD561,Varsayımlar!$B:$Q,14,0))</f>
        <v/>
      </c>
      <c r="AA561" s="5" t="str">
        <f>IF(B561="","",VLOOKUP(AD561,Varsayımlar!$B:$Q,15,0))</f>
        <v/>
      </c>
      <c r="AB561" s="5" t="str">
        <f>IF(B561="","",VLOOKUP(AD561,Varsayımlar!$B:$Q,16,0))</f>
        <v/>
      </c>
      <c r="AC561" s="5" t="str">
        <f>IF(B561="","",VLOOKUP(Sayfa2!AD561,Varsayımlar!B:S,18,0))</f>
        <v/>
      </c>
      <c r="AD561" s="5" t="str">
        <f t="shared" si="10"/>
        <v/>
      </c>
    </row>
    <row r="562" spans="2:30" x14ac:dyDescent="0.25">
      <c r="C562" s="3" t="str">
        <f>IF(B562="","",VLOOKUP(AD562,Varsayımlar!$B:$Q,3,0))</f>
        <v/>
      </c>
      <c r="H562" s="2" t="str">
        <f>IF(B562="","",VLOOKUP(AD562,Varsayımlar!$B:$Q,5,0))</f>
        <v/>
      </c>
      <c r="J562" s="2" t="str">
        <f>IF(B562="","",VLOOKUP(AD562,Varsayımlar!$B:$Q,6,0))</f>
        <v/>
      </c>
      <c r="P562" s="2" t="str">
        <f>IF(B562="","",VLOOKUP(AD562,Varsayımlar!$B:$Q,7,0)*K562)</f>
        <v/>
      </c>
      <c r="Q562" s="2" t="str">
        <f>IF(B562="","",VLOOKUP(AD562,Varsayımlar!$B:$Q,8,0))</f>
        <v/>
      </c>
      <c r="R562" s="2" t="str">
        <f>IF(B562="","",VLOOKUP(AD562,Varsayımlar!$B:$Q,9,0))</f>
        <v/>
      </c>
      <c r="S562" s="2" t="str">
        <f>IF(B562="","",VLOOKUP(AD562,Varsayımlar!$B:$Q,10,0))</f>
        <v/>
      </c>
      <c r="T562" s="2" t="str">
        <f>IF(B562="","",VLOOKUP(AD562,Varsayımlar!$B:$Q,11,0))</f>
        <v/>
      </c>
      <c r="U562" s="2" t="str">
        <f>IF(B562="","",VLOOKUP(AD562,Varsayımlar!$B:$Q,12,0))</f>
        <v/>
      </c>
      <c r="V562" s="2" t="str">
        <f>IF(B562="","",VLOOKUP(AD562,Varsayımlar!$B:$Q,13,0))</f>
        <v/>
      </c>
      <c r="W562" s="2" t="str">
        <f>IF(B562="","",VLOOKUP(AD562,Varsayımlar!$B:$Q,14,0))</f>
        <v/>
      </c>
      <c r="AA562" s="2" t="str">
        <f>IF(B562="","",VLOOKUP(AD562,Varsayımlar!$B:$Q,15,0))</f>
        <v/>
      </c>
      <c r="AB562" s="2" t="str">
        <f>IF(B562="","",VLOOKUP(AD562,Varsayımlar!$B:$Q,16,0))</f>
        <v/>
      </c>
      <c r="AC562" s="2" t="str">
        <f>IF(B562="","",VLOOKUP(Sayfa2!AD562,Varsayımlar!B:S,18,0))</f>
        <v/>
      </c>
      <c r="AD562" s="2" t="str">
        <f t="shared" si="10"/>
        <v/>
      </c>
    </row>
    <row r="563" spans="2:30" x14ac:dyDescent="0.25">
      <c r="B563" s="6"/>
      <c r="C563" s="7" t="str">
        <f>IF(B563="","",VLOOKUP(AD563,Varsayımlar!$B:$Q,3,0))</f>
        <v/>
      </c>
      <c r="D563" s="7"/>
      <c r="H563" s="5" t="str">
        <f>IF(B563="","",VLOOKUP(AD563,Varsayımlar!$B:$Q,5,0))</f>
        <v/>
      </c>
      <c r="I563" s="5"/>
      <c r="J563" s="5" t="str">
        <f>IF(B563="","",VLOOKUP(AD563,Varsayımlar!$B:$Q,6,0))</f>
        <v/>
      </c>
      <c r="P563" s="5" t="str">
        <f>IF(B563="","",VLOOKUP(AD563,Varsayımlar!$B:$Q,7,0)*K563)</f>
        <v/>
      </c>
      <c r="Q563" s="5" t="str">
        <f>IF(B563="","",VLOOKUP(AD563,Varsayımlar!$B:$Q,8,0))</f>
        <v/>
      </c>
      <c r="R563" s="5" t="str">
        <f>IF(B563="","",VLOOKUP(AD563,Varsayımlar!$B:$Q,9,0))</f>
        <v/>
      </c>
      <c r="S563" s="5" t="str">
        <f>IF(B563="","",VLOOKUP(AD563,Varsayımlar!$B:$Q,10,0))</f>
        <v/>
      </c>
      <c r="T563" s="5" t="str">
        <f>IF(B563="","",VLOOKUP(AD563,Varsayımlar!$B:$Q,11,0))</f>
        <v/>
      </c>
      <c r="U563" s="5" t="str">
        <f>IF(B563="","",VLOOKUP(AD563,Varsayımlar!$B:$Q,12,0))</f>
        <v/>
      </c>
      <c r="V563" s="5" t="str">
        <f>IF(B563="","",VLOOKUP(AD563,Varsayımlar!$B:$Q,13,0))</f>
        <v/>
      </c>
      <c r="W563" s="5" t="str">
        <f>IF(B563="","",VLOOKUP(AD563,Varsayımlar!$B:$Q,14,0))</f>
        <v/>
      </c>
      <c r="AA563" s="5" t="str">
        <f>IF(B563="","",VLOOKUP(AD563,Varsayımlar!$B:$Q,15,0))</f>
        <v/>
      </c>
      <c r="AB563" s="5" t="str">
        <f>IF(B563="","",VLOOKUP(AD563,Varsayımlar!$B:$Q,16,0))</f>
        <v/>
      </c>
      <c r="AC563" s="5" t="str">
        <f>IF(B563="","",VLOOKUP(Sayfa2!AD563,Varsayımlar!B:S,18,0))</f>
        <v/>
      </c>
      <c r="AD563" s="5" t="str">
        <f t="shared" si="10"/>
        <v/>
      </c>
    </row>
    <row r="564" spans="2:30" x14ac:dyDescent="0.25">
      <c r="C564" s="3" t="str">
        <f>IF(B564="","",VLOOKUP(AD564,Varsayımlar!$B:$Q,3,0))</f>
        <v/>
      </c>
      <c r="H564" s="2" t="str">
        <f>IF(B564="","",VLOOKUP(AD564,Varsayımlar!$B:$Q,5,0))</f>
        <v/>
      </c>
      <c r="J564" s="2" t="str">
        <f>IF(B564="","",VLOOKUP(AD564,Varsayımlar!$B:$Q,6,0))</f>
        <v/>
      </c>
      <c r="P564" s="2" t="str">
        <f>IF(B564="","",VLOOKUP(AD564,Varsayımlar!$B:$Q,7,0)*K564)</f>
        <v/>
      </c>
      <c r="Q564" s="2" t="str">
        <f>IF(B564="","",VLOOKUP(AD564,Varsayımlar!$B:$Q,8,0))</f>
        <v/>
      </c>
      <c r="R564" s="2" t="str">
        <f>IF(B564="","",VLOOKUP(AD564,Varsayımlar!$B:$Q,9,0))</f>
        <v/>
      </c>
      <c r="S564" s="2" t="str">
        <f>IF(B564="","",VLOOKUP(AD564,Varsayımlar!$B:$Q,10,0))</f>
        <v/>
      </c>
      <c r="T564" s="2" t="str">
        <f>IF(B564="","",VLOOKUP(AD564,Varsayımlar!$B:$Q,11,0))</f>
        <v/>
      </c>
      <c r="U564" s="2" t="str">
        <f>IF(B564="","",VLOOKUP(AD564,Varsayımlar!$B:$Q,12,0))</f>
        <v/>
      </c>
      <c r="V564" s="2" t="str">
        <f>IF(B564="","",VLOOKUP(AD564,Varsayımlar!$B:$Q,13,0))</f>
        <v/>
      </c>
      <c r="W564" s="2" t="str">
        <f>IF(B564="","",VLOOKUP(AD564,Varsayımlar!$B:$Q,14,0))</f>
        <v/>
      </c>
      <c r="AA564" s="2" t="str">
        <f>IF(B564="","",VLOOKUP(AD564,Varsayımlar!$B:$Q,15,0))</f>
        <v/>
      </c>
      <c r="AB564" s="2" t="str">
        <f>IF(B564="","",VLOOKUP(AD564,Varsayımlar!$B:$Q,16,0))</f>
        <v/>
      </c>
      <c r="AC564" s="2" t="str">
        <f>IF(B564="","",VLOOKUP(Sayfa2!AD564,Varsayımlar!B:S,18,0))</f>
        <v/>
      </c>
      <c r="AD564" s="2" t="str">
        <f t="shared" si="10"/>
        <v/>
      </c>
    </row>
    <row r="565" spans="2:30" x14ac:dyDescent="0.25">
      <c r="B565" s="6"/>
      <c r="C565" s="7" t="str">
        <f>IF(B565="","",VLOOKUP(AD565,Varsayımlar!$B:$Q,3,0))</f>
        <v/>
      </c>
      <c r="D565" s="7"/>
      <c r="H565" s="5" t="str">
        <f>IF(B565="","",VLOOKUP(AD565,Varsayımlar!$B:$Q,5,0))</f>
        <v/>
      </c>
      <c r="I565" s="5"/>
      <c r="J565" s="5" t="str">
        <f>IF(B565="","",VLOOKUP(AD565,Varsayımlar!$B:$Q,6,0))</f>
        <v/>
      </c>
      <c r="P565" s="5" t="str">
        <f>IF(B565="","",VLOOKUP(AD565,Varsayımlar!$B:$Q,7,0)*K565)</f>
        <v/>
      </c>
      <c r="Q565" s="5" t="str">
        <f>IF(B565="","",VLOOKUP(AD565,Varsayımlar!$B:$Q,8,0))</f>
        <v/>
      </c>
      <c r="R565" s="5" t="str">
        <f>IF(B565="","",VLOOKUP(AD565,Varsayımlar!$B:$Q,9,0))</f>
        <v/>
      </c>
      <c r="S565" s="5" t="str">
        <f>IF(B565="","",VLOOKUP(AD565,Varsayımlar!$B:$Q,10,0))</f>
        <v/>
      </c>
      <c r="T565" s="5" t="str">
        <f>IF(B565="","",VLOOKUP(AD565,Varsayımlar!$B:$Q,11,0))</f>
        <v/>
      </c>
      <c r="U565" s="5" t="str">
        <f>IF(B565="","",VLOOKUP(AD565,Varsayımlar!$B:$Q,12,0))</f>
        <v/>
      </c>
      <c r="V565" s="5" t="str">
        <f>IF(B565="","",VLOOKUP(AD565,Varsayımlar!$B:$Q,13,0))</f>
        <v/>
      </c>
      <c r="W565" s="5" t="str">
        <f>IF(B565="","",VLOOKUP(AD565,Varsayımlar!$B:$Q,14,0))</f>
        <v/>
      </c>
      <c r="AA565" s="5" t="str">
        <f>IF(B565="","",VLOOKUP(AD565,Varsayımlar!$B:$Q,15,0))</f>
        <v/>
      </c>
      <c r="AB565" s="5" t="str">
        <f>IF(B565="","",VLOOKUP(AD565,Varsayımlar!$B:$Q,16,0))</f>
        <v/>
      </c>
      <c r="AC565" s="5" t="str">
        <f>IF(B565="","",VLOOKUP(Sayfa2!AD565,Varsayımlar!B:S,18,0))</f>
        <v/>
      </c>
      <c r="AD565" s="5" t="str">
        <f t="shared" si="10"/>
        <v/>
      </c>
    </row>
    <row r="566" spans="2:30" x14ac:dyDescent="0.25">
      <c r="C566" s="3" t="str">
        <f>IF(B566="","",VLOOKUP(AD566,Varsayımlar!$B:$Q,3,0))</f>
        <v/>
      </c>
      <c r="H566" s="2" t="str">
        <f>IF(B566="","",VLOOKUP(AD566,Varsayımlar!$B:$Q,5,0))</f>
        <v/>
      </c>
      <c r="J566" s="2" t="str">
        <f>IF(B566="","",VLOOKUP(AD566,Varsayımlar!$B:$Q,6,0))</f>
        <v/>
      </c>
      <c r="P566" s="2" t="str">
        <f>IF(B566="","",VLOOKUP(AD566,Varsayımlar!$B:$Q,7,0)*K566)</f>
        <v/>
      </c>
      <c r="Q566" s="2" t="str">
        <f>IF(B566="","",VLOOKUP(AD566,Varsayımlar!$B:$Q,8,0))</f>
        <v/>
      </c>
      <c r="R566" s="2" t="str">
        <f>IF(B566="","",VLOOKUP(AD566,Varsayımlar!$B:$Q,9,0))</f>
        <v/>
      </c>
      <c r="S566" s="2" t="str">
        <f>IF(B566="","",VLOOKUP(AD566,Varsayımlar!$B:$Q,10,0))</f>
        <v/>
      </c>
      <c r="T566" s="2" t="str">
        <f>IF(B566="","",VLOOKUP(AD566,Varsayımlar!$B:$Q,11,0))</f>
        <v/>
      </c>
      <c r="U566" s="2" t="str">
        <f>IF(B566="","",VLOOKUP(AD566,Varsayımlar!$B:$Q,12,0))</f>
        <v/>
      </c>
      <c r="V566" s="2" t="str">
        <f>IF(B566="","",VLOOKUP(AD566,Varsayımlar!$B:$Q,13,0))</f>
        <v/>
      </c>
      <c r="W566" s="2" t="str">
        <f>IF(B566="","",VLOOKUP(AD566,Varsayımlar!$B:$Q,14,0))</f>
        <v/>
      </c>
      <c r="AA566" s="2" t="str">
        <f>IF(B566="","",VLOOKUP(AD566,Varsayımlar!$B:$Q,15,0))</f>
        <v/>
      </c>
      <c r="AB566" s="2" t="str">
        <f>IF(B566="","",VLOOKUP(AD566,Varsayımlar!$B:$Q,16,0))</f>
        <v/>
      </c>
      <c r="AC566" s="2" t="str">
        <f>IF(B566="","",VLOOKUP(Sayfa2!AD566,Varsayımlar!B:S,18,0))</f>
        <v/>
      </c>
      <c r="AD566" s="2" t="str">
        <f t="shared" si="10"/>
        <v/>
      </c>
    </row>
    <row r="567" spans="2:30" x14ac:dyDescent="0.25">
      <c r="B567" s="6"/>
      <c r="C567" s="7" t="str">
        <f>IF(B567="","",VLOOKUP(AD567,Varsayımlar!$B:$Q,3,0))</f>
        <v/>
      </c>
      <c r="D567" s="7"/>
      <c r="H567" s="5" t="str">
        <f>IF(B567="","",VLOOKUP(AD567,Varsayımlar!$B:$Q,5,0))</f>
        <v/>
      </c>
      <c r="I567" s="5"/>
      <c r="J567" s="5" t="str">
        <f>IF(B567="","",VLOOKUP(AD567,Varsayımlar!$B:$Q,6,0))</f>
        <v/>
      </c>
      <c r="P567" s="5" t="str">
        <f>IF(B567="","",VLOOKUP(AD567,Varsayımlar!$B:$Q,7,0)*K567)</f>
        <v/>
      </c>
      <c r="Q567" s="5" t="str">
        <f>IF(B567="","",VLOOKUP(AD567,Varsayımlar!$B:$Q,8,0))</f>
        <v/>
      </c>
      <c r="R567" s="5" t="str">
        <f>IF(B567="","",VLOOKUP(AD567,Varsayımlar!$B:$Q,9,0))</f>
        <v/>
      </c>
      <c r="S567" s="5" t="str">
        <f>IF(B567="","",VLOOKUP(AD567,Varsayımlar!$B:$Q,10,0))</f>
        <v/>
      </c>
      <c r="T567" s="5" t="str">
        <f>IF(B567="","",VLOOKUP(AD567,Varsayımlar!$B:$Q,11,0))</f>
        <v/>
      </c>
      <c r="U567" s="5" t="str">
        <f>IF(B567="","",VLOOKUP(AD567,Varsayımlar!$B:$Q,12,0))</f>
        <v/>
      </c>
      <c r="V567" s="5" t="str">
        <f>IF(B567="","",VLOOKUP(AD567,Varsayımlar!$B:$Q,13,0))</f>
        <v/>
      </c>
      <c r="W567" s="5" t="str">
        <f>IF(B567="","",VLOOKUP(AD567,Varsayımlar!$B:$Q,14,0))</f>
        <v/>
      </c>
      <c r="AA567" s="5" t="str">
        <f>IF(B567="","",VLOOKUP(AD567,Varsayımlar!$B:$Q,15,0))</f>
        <v/>
      </c>
      <c r="AB567" s="5" t="str">
        <f>IF(B567="","",VLOOKUP(AD567,Varsayımlar!$B:$Q,16,0))</f>
        <v/>
      </c>
      <c r="AC567" s="5" t="str">
        <f>IF(B567="","",VLOOKUP(Sayfa2!AD567,Varsayımlar!B:S,18,0))</f>
        <v/>
      </c>
      <c r="AD567" s="5" t="str">
        <f t="shared" si="10"/>
        <v/>
      </c>
    </row>
    <row r="568" spans="2:30" x14ac:dyDescent="0.25">
      <c r="C568" s="3" t="str">
        <f>IF(B568="","",VLOOKUP(AD568,Varsayımlar!$B:$Q,3,0))</f>
        <v/>
      </c>
      <c r="H568" s="2" t="str">
        <f>IF(B568="","",VLOOKUP(AD568,Varsayımlar!$B:$Q,5,0))</f>
        <v/>
      </c>
      <c r="J568" s="2" t="str">
        <f>IF(B568="","",VLOOKUP(AD568,Varsayımlar!$B:$Q,6,0))</f>
        <v/>
      </c>
      <c r="P568" s="2" t="str">
        <f>IF(B568="","",VLOOKUP(AD568,Varsayımlar!$B:$Q,7,0)*K568)</f>
        <v/>
      </c>
      <c r="Q568" s="2" t="str">
        <f>IF(B568="","",VLOOKUP(AD568,Varsayımlar!$B:$Q,8,0))</f>
        <v/>
      </c>
      <c r="R568" s="2" t="str">
        <f>IF(B568="","",VLOOKUP(AD568,Varsayımlar!$B:$Q,9,0))</f>
        <v/>
      </c>
      <c r="S568" s="2" t="str">
        <f>IF(B568="","",VLOOKUP(AD568,Varsayımlar!$B:$Q,10,0))</f>
        <v/>
      </c>
      <c r="T568" s="2" t="str">
        <f>IF(B568="","",VLOOKUP(AD568,Varsayımlar!$B:$Q,11,0))</f>
        <v/>
      </c>
      <c r="U568" s="2" t="str">
        <f>IF(B568="","",VLOOKUP(AD568,Varsayımlar!$B:$Q,12,0))</f>
        <v/>
      </c>
      <c r="V568" s="2" t="str">
        <f>IF(B568="","",VLOOKUP(AD568,Varsayımlar!$B:$Q,13,0))</f>
        <v/>
      </c>
      <c r="W568" s="2" t="str">
        <f>IF(B568="","",VLOOKUP(AD568,Varsayımlar!$B:$Q,14,0))</f>
        <v/>
      </c>
      <c r="AA568" s="2" t="str">
        <f>IF(B568="","",VLOOKUP(AD568,Varsayımlar!$B:$Q,15,0))</f>
        <v/>
      </c>
      <c r="AB568" s="2" t="str">
        <f>IF(B568="","",VLOOKUP(AD568,Varsayımlar!$B:$Q,16,0))</f>
        <v/>
      </c>
      <c r="AC568" s="2" t="str">
        <f>IF(B568="","",VLOOKUP(Sayfa2!AD568,Varsayımlar!B:S,18,0))</f>
        <v/>
      </c>
      <c r="AD568" s="2" t="str">
        <f t="shared" si="10"/>
        <v/>
      </c>
    </row>
    <row r="569" spans="2:30" x14ac:dyDescent="0.25">
      <c r="B569" s="6"/>
      <c r="C569" s="7" t="str">
        <f>IF(B569="","",VLOOKUP(AD569,Varsayımlar!$B:$Q,3,0))</f>
        <v/>
      </c>
      <c r="D569" s="7"/>
      <c r="H569" s="5" t="str">
        <f>IF(B569="","",VLOOKUP(AD569,Varsayımlar!$B:$Q,5,0))</f>
        <v/>
      </c>
      <c r="I569" s="5"/>
      <c r="J569" s="5" t="str">
        <f>IF(B569="","",VLOOKUP(AD569,Varsayımlar!$B:$Q,6,0))</f>
        <v/>
      </c>
      <c r="P569" s="5" t="str">
        <f>IF(B569="","",VLOOKUP(AD569,Varsayımlar!$B:$Q,7,0)*K569)</f>
        <v/>
      </c>
      <c r="Q569" s="5" t="str">
        <f>IF(B569="","",VLOOKUP(AD569,Varsayımlar!$B:$Q,8,0))</f>
        <v/>
      </c>
      <c r="R569" s="5" t="str">
        <f>IF(B569="","",VLOOKUP(AD569,Varsayımlar!$B:$Q,9,0))</f>
        <v/>
      </c>
      <c r="S569" s="5" t="str">
        <f>IF(B569="","",VLOOKUP(AD569,Varsayımlar!$B:$Q,10,0))</f>
        <v/>
      </c>
      <c r="T569" s="5" t="str">
        <f>IF(B569="","",VLOOKUP(AD569,Varsayımlar!$B:$Q,11,0))</f>
        <v/>
      </c>
      <c r="U569" s="5" t="str">
        <f>IF(B569="","",VLOOKUP(AD569,Varsayımlar!$B:$Q,12,0))</f>
        <v/>
      </c>
      <c r="V569" s="5" t="str">
        <f>IF(B569="","",VLOOKUP(AD569,Varsayımlar!$B:$Q,13,0))</f>
        <v/>
      </c>
      <c r="W569" s="5" t="str">
        <f>IF(B569="","",VLOOKUP(AD569,Varsayımlar!$B:$Q,14,0))</f>
        <v/>
      </c>
      <c r="AA569" s="5" t="str">
        <f>IF(B569="","",VLOOKUP(AD569,Varsayımlar!$B:$Q,15,0))</f>
        <v/>
      </c>
      <c r="AB569" s="5" t="str">
        <f>IF(B569="","",VLOOKUP(AD569,Varsayımlar!$B:$Q,16,0))</f>
        <v/>
      </c>
      <c r="AC569" s="5" t="str">
        <f>IF(B569="","",VLOOKUP(Sayfa2!AD569,Varsayımlar!B:S,18,0))</f>
        <v/>
      </c>
      <c r="AD569" s="5" t="str">
        <f t="shared" si="10"/>
        <v/>
      </c>
    </row>
    <row r="570" spans="2:30" x14ac:dyDescent="0.25">
      <c r="C570" s="3" t="str">
        <f>IF(B570="","",VLOOKUP(AD570,Varsayımlar!$B:$Q,3,0))</f>
        <v/>
      </c>
      <c r="H570" s="2" t="str">
        <f>IF(B570="","",VLOOKUP(AD570,Varsayımlar!$B:$Q,5,0))</f>
        <v/>
      </c>
      <c r="J570" s="2" t="str">
        <f>IF(B570="","",VLOOKUP(AD570,Varsayımlar!$B:$Q,6,0))</f>
        <v/>
      </c>
      <c r="P570" s="2" t="str">
        <f>IF(B570="","",VLOOKUP(AD570,Varsayımlar!$B:$Q,7,0)*K570)</f>
        <v/>
      </c>
      <c r="Q570" s="2" t="str">
        <f>IF(B570="","",VLOOKUP(AD570,Varsayımlar!$B:$Q,8,0))</f>
        <v/>
      </c>
      <c r="R570" s="2" t="str">
        <f>IF(B570="","",VLOOKUP(AD570,Varsayımlar!$B:$Q,9,0))</f>
        <v/>
      </c>
      <c r="S570" s="2" t="str">
        <f>IF(B570="","",VLOOKUP(AD570,Varsayımlar!$B:$Q,10,0))</f>
        <v/>
      </c>
      <c r="T570" s="2" t="str">
        <f>IF(B570="","",VLOOKUP(AD570,Varsayımlar!$B:$Q,11,0))</f>
        <v/>
      </c>
      <c r="U570" s="2" t="str">
        <f>IF(B570="","",VLOOKUP(AD570,Varsayımlar!$B:$Q,12,0))</f>
        <v/>
      </c>
      <c r="V570" s="2" t="str">
        <f>IF(B570="","",VLOOKUP(AD570,Varsayımlar!$B:$Q,13,0))</f>
        <v/>
      </c>
      <c r="W570" s="2" t="str">
        <f>IF(B570="","",VLOOKUP(AD570,Varsayımlar!$B:$Q,14,0))</f>
        <v/>
      </c>
      <c r="AA570" s="2" t="str">
        <f>IF(B570="","",VLOOKUP(AD570,Varsayımlar!$B:$Q,15,0))</f>
        <v/>
      </c>
      <c r="AB570" s="2" t="str">
        <f>IF(B570="","",VLOOKUP(AD570,Varsayımlar!$B:$Q,16,0))</f>
        <v/>
      </c>
      <c r="AC570" s="2" t="str">
        <f>IF(B570="","",VLOOKUP(Sayfa2!AD570,Varsayımlar!B:S,18,0))</f>
        <v/>
      </c>
      <c r="AD570" s="2" t="str">
        <f t="shared" si="10"/>
        <v/>
      </c>
    </row>
    <row r="571" spans="2:30" x14ac:dyDescent="0.25">
      <c r="B571" s="6"/>
      <c r="C571" s="7" t="str">
        <f>IF(B571="","",VLOOKUP(AD571,Varsayımlar!$B:$Q,3,0))</f>
        <v/>
      </c>
      <c r="D571" s="7"/>
      <c r="H571" s="5" t="str">
        <f>IF(B571="","",VLOOKUP(AD571,Varsayımlar!$B:$Q,5,0))</f>
        <v/>
      </c>
      <c r="I571" s="5"/>
      <c r="J571" s="5" t="str">
        <f>IF(B571="","",VLOOKUP(AD571,Varsayımlar!$B:$Q,6,0))</f>
        <v/>
      </c>
      <c r="P571" s="5" t="str">
        <f>IF(B571="","",VLOOKUP(AD571,Varsayımlar!$B:$Q,7,0)*K571)</f>
        <v/>
      </c>
      <c r="Q571" s="5" t="str">
        <f>IF(B571="","",VLOOKUP(AD571,Varsayımlar!$B:$Q,8,0))</f>
        <v/>
      </c>
      <c r="R571" s="5" t="str">
        <f>IF(B571="","",VLOOKUP(AD571,Varsayımlar!$B:$Q,9,0))</f>
        <v/>
      </c>
      <c r="S571" s="5" t="str">
        <f>IF(B571="","",VLOOKUP(AD571,Varsayımlar!$B:$Q,10,0))</f>
        <v/>
      </c>
      <c r="T571" s="5" t="str">
        <f>IF(B571="","",VLOOKUP(AD571,Varsayımlar!$B:$Q,11,0))</f>
        <v/>
      </c>
      <c r="U571" s="5" t="str">
        <f>IF(B571="","",VLOOKUP(AD571,Varsayımlar!$B:$Q,12,0))</f>
        <v/>
      </c>
      <c r="V571" s="5" t="str">
        <f>IF(B571="","",VLOOKUP(AD571,Varsayımlar!$B:$Q,13,0))</f>
        <v/>
      </c>
      <c r="W571" s="5" t="str">
        <f>IF(B571="","",VLOOKUP(AD571,Varsayımlar!$B:$Q,14,0))</f>
        <v/>
      </c>
      <c r="AA571" s="5" t="str">
        <f>IF(B571="","",VLOOKUP(AD571,Varsayımlar!$B:$Q,15,0))</f>
        <v/>
      </c>
      <c r="AB571" s="5" t="str">
        <f>IF(B571="","",VLOOKUP(AD571,Varsayımlar!$B:$Q,16,0))</f>
        <v/>
      </c>
      <c r="AC571" s="5" t="str">
        <f>IF(B571="","",VLOOKUP(Sayfa2!AD571,Varsayımlar!B:S,18,0))</f>
        <v/>
      </c>
      <c r="AD571" s="5" t="str">
        <f t="shared" si="10"/>
        <v/>
      </c>
    </row>
    <row r="572" spans="2:30" x14ac:dyDescent="0.25">
      <c r="C572" s="3" t="str">
        <f>IF(B572="","",VLOOKUP(AD572,Varsayımlar!$B:$Q,3,0))</f>
        <v/>
      </c>
      <c r="H572" s="2" t="str">
        <f>IF(B572="","",VLOOKUP(AD572,Varsayımlar!$B:$Q,5,0))</f>
        <v/>
      </c>
      <c r="J572" s="2" t="str">
        <f>IF(B572="","",VLOOKUP(AD572,Varsayımlar!$B:$Q,6,0))</f>
        <v/>
      </c>
      <c r="P572" s="2" t="str">
        <f>IF(B572="","",VLOOKUP(AD572,Varsayımlar!$B:$Q,7,0)*K572)</f>
        <v/>
      </c>
      <c r="Q572" s="2" t="str">
        <f>IF(B572="","",VLOOKUP(AD572,Varsayımlar!$B:$Q,8,0))</f>
        <v/>
      </c>
      <c r="R572" s="2" t="str">
        <f>IF(B572="","",VLOOKUP(AD572,Varsayımlar!$B:$Q,9,0))</f>
        <v/>
      </c>
      <c r="S572" s="2" t="str">
        <f>IF(B572="","",VLOOKUP(AD572,Varsayımlar!$B:$Q,10,0))</f>
        <v/>
      </c>
      <c r="T572" s="2" t="str">
        <f>IF(B572="","",VLOOKUP(AD572,Varsayımlar!$B:$Q,11,0))</f>
        <v/>
      </c>
      <c r="U572" s="2" t="str">
        <f>IF(B572="","",VLOOKUP(AD572,Varsayımlar!$B:$Q,12,0))</f>
        <v/>
      </c>
      <c r="V572" s="2" t="str">
        <f>IF(B572="","",VLOOKUP(AD572,Varsayımlar!$B:$Q,13,0))</f>
        <v/>
      </c>
      <c r="W572" s="2" t="str">
        <f>IF(B572="","",VLOOKUP(AD572,Varsayımlar!$B:$Q,14,0))</f>
        <v/>
      </c>
      <c r="AA572" s="2" t="str">
        <f>IF(B572="","",VLOOKUP(AD572,Varsayımlar!$B:$Q,15,0))</f>
        <v/>
      </c>
      <c r="AB572" s="2" t="str">
        <f>IF(B572="","",VLOOKUP(AD572,Varsayımlar!$B:$Q,16,0))</f>
        <v/>
      </c>
      <c r="AC572" s="2" t="str">
        <f>IF(B572="","",VLOOKUP(Sayfa2!AD572,Varsayımlar!B:S,18,0))</f>
        <v/>
      </c>
      <c r="AD572" s="2" t="str">
        <f t="shared" si="10"/>
        <v/>
      </c>
    </row>
    <row r="573" spans="2:30" x14ac:dyDescent="0.25">
      <c r="B573" s="6"/>
      <c r="C573" s="7" t="str">
        <f>IF(B573="","",VLOOKUP(AD573,Varsayımlar!$B:$Q,3,0))</f>
        <v/>
      </c>
      <c r="D573" s="7"/>
      <c r="H573" s="5" t="str">
        <f>IF(B573="","",VLOOKUP(AD573,Varsayımlar!$B:$Q,5,0))</f>
        <v/>
      </c>
      <c r="I573" s="5"/>
      <c r="J573" s="5" t="str">
        <f>IF(B573="","",VLOOKUP(AD573,Varsayımlar!$B:$Q,6,0))</f>
        <v/>
      </c>
      <c r="P573" s="5" t="str">
        <f>IF(B573="","",VLOOKUP(AD573,Varsayımlar!$B:$Q,7,0)*K573)</f>
        <v/>
      </c>
      <c r="Q573" s="5" t="str">
        <f>IF(B573="","",VLOOKUP(AD573,Varsayımlar!$B:$Q,8,0))</f>
        <v/>
      </c>
      <c r="R573" s="5" t="str">
        <f>IF(B573="","",VLOOKUP(AD573,Varsayımlar!$B:$Q,9,0))</f>
        <v/>
      </c>
      <c r="S573" s="5" t="str">
        <f>IF(B573="","",VLOOKUP(AD573,Varsayımlar!$B:$Q,10,0))</f>
        <v/>
      </c>
      <c r="T573" s="5" t="str">
        <f>IF(B573="","",VLOOKUP(AD573,Varsayımlar!$B:$Q,11,0))</f>
        <v/>
      </c>
      <c r="U573" s="5" t="str">
        <f>IF(B573="","",VLOOKUP(AD573,Varsayımlar!$B:$Q,12,0))</f>
        <v/>
      </c>
      <c r="V573" s="5" t="str">
        <f>IF(B573="","",VLOOKUP(AD573,Varsayımlar!$B:$Q,13,0))</f>
        <v/>
      </c>
      <c r="W573" s="5" t="str">
        <f>IF(B573="","",VLOOKUP(AD573,Varsayımlar!$B:$Q,14,0))</f>
        <v/>
      </c>
      <c r="AA573" s="5" t="str">
        <f>IF(B573="","",VLOOKUP(AD573,Varsayımlar!$B:$Q,15,0))</f>
        <v/>
      </c>
      <c r="AB573" s="5" t="str">
        <f>IF(B573="","",VLOOKUP(AD573,Varsayımlar!$B:$Q,16,0))</f>
        <v/>
      </c>
      <c r="AC573" s="5" t="str">
        <f>IF(B573="","",VLOOKUP(Sayfa2!AD573,Varsayımlar!B:S,18,0))</f>
        <v/>
      </c>
      <c r="AD573" s="5" t="str">
        <f t="shared" si="10"/>
        <v/>
      </c>
    </row>
    <row r="574" spans="2:30" x14ac:dyDescent="0.25">
      <c r="C574" s="3" t="str">
        <f>IF(B574="","",VLOOKUP(AD574,Varsayımlar!$B:$Q,3,0))</f>
        <v/>
      </c>
      <c r="H574" s="2" t="str">
        <f>IF(B574="","",VLOOKUP(AD574,Varsayımlar!$B:$Q,5,0))</f>
        <v/>
      </c>
      <c r="J574" s="2" t="str">
        <f>IF(B574="","",VLOOKUP(AD574,Varsayımlar!$B:$Q,6,0))</f>
        <v/>
      </c>
      <c r="P574" s="2" t="str">
        <f>IF(B574="","",VLOOKUP(AD574,Varsayımlar!$B:$Q,7,0)*K574)</f>
        <v/>
      </c>
      <c r="Q574" s="2" t="str">
        <f>IF(B574="","",VLOOKUP(AD574,Varsayımlar!$B:$Q,8,0))</f>
        <v/>
      </c>
      <c r="R574" s="2" t="str">
        <f>IF(B574="","",VLOOKUP(AD574,Varsayımlar!$B:$Q,9,0))</f>
        <v/>
      </c>
      <c r="S574" s="2" t="str">
        <f>IF(B574="","",VLOOKUP(AD574,Varsayımlar!$B:$Q,10,0))</f>
        <v/>
      </c>
      <c r="T574" s="2" t="str">
        <f>IF(B574="","",VLOOKUP(AD574,Varsayımlar!$B:$Q,11,0))</f>
        <v/>
      </c>
      <c r="U574" s="2" t="str">
        <f>IF(B574="","",VLOOKUP(AD574,Varsayımlar!$B:$Q,12,0))</f>
        <v/>
      </c>
      <c r="V574" s="2" t="str">
        <f>IF(B574="","",VLOOKUP(AD574,Varsayımlar!$B:$Q,13,0))</f>
        <v/>
      </c>
      <c r="W574" s="2" t="str">
        <f>IF(B574="","",VLOOKUP(AD574,Varsayımlar!$B:$Q,14,0))</f>
        <v/>
      </c>
      <c r="AA574" s="2" t="str">
        <f>IF(B574="","",VLOOKUP(AD574,Varsayımlar!$B:$Q,15,0))</f>
        <v/>
      </c>
      <c r="AB574" s="2" t="str">
        <f>IF(B574="","",VLOOKUP(AD574,Varsayımlar!$B:$Q,16,0))</f>
        <v/>
      </c>
      <c r="AC574" s="2" t="str">
        <f>IF(B574="","",VLOOKUP(Sayfa2!AD574,Varsayımlar!B:S,18,0))</f>
        <v/>
      </c>
      <c r="AD574" s="2" t="str">
        <f t="shared" si="10"/>
        <v/>
      </c>
    </row>
    <row r="575" spans="2:30" x14ac:dyDescent="0.25">
      <c r="B575" s="6"/>
      <c r="C575" s="7" t="str">
        <f>IF(B575="","",VLOOKUP(AD575,Varsayımlar!$B:$Q,3,0))</f>
        <v/>
      </c>
      <c r="D575" s="7"/>
      <c r="H575" s="5" t="str">
        <f>IF(B575="","",VLOOKUP(AD575,Varsayımlar!$B:$Q,5,0))</f>
        <v/>
      </c>
      <c r="I575" s="5"/>
      <c r="J575" s="5" t="str">
        <f>IF(B575="","",VLOOKUP(AD575,Varsayımlar!$B:$Q,6,0))</f>
        <v/>
      </c>
      <c r="P575" s="5" t="str">
        <f>IF(B575="","",VLOOKUP(AD575,Varsayımlar!$B:$Q,7,0)*K575)</f>
        <v/>
      </c>
      <c r="Q575" s="5" t="str">
        <f>IF(B575="","",VLOOKUP(AD575,Varsayımlar!$B:$Q,8,0))</f>
        <v/>
      </c>
      <c r="R575" s="5" t="str">
        <f>IF(B575="","",VLOOKUP(AD575,Varsayımlar!$B:$Q,9,0))</f>
        <v/>
      </c>
      <c r="S575" s="5" t="str">
        <f>IF(B575="","",VLOOKUP(AD575,Varsayımlar!$B:$Q,10,0))</f>
        <v/>
      </c>
      <c r="T575" s="5" t="str">
        <f>IF(B575="","",VLOOKUP(AD575,Varsayımlar!$B:$Q,11,0))</f>
        <v/>
      </c>
      <c r="U575" s="5" t="str">
        <f>IF(B575="","",VLOOKUP(AD575,Varsayımlar!$B:$Q,12,0))</f>
        <v/>
      </c>
      <c r="V575" s="5" t="str">
        <f>IF(B575="","",VLOOKUP(AD575,Varsayımlar!$B:$Q,13,0))</f>
        <v/>
      </c>
      <c r="W575" s="5" t="str">
        <f>IF(B575="","",VLOOKUP(AD575,Varsayımlar!$B:$Q,14,0))</f>
        <v/>
      </c>
      <c r="AA575" s="5" t="str">
        <f>IF(B575="","",VLOOKUP(AD575,Varsayımlar!$B:$Q,15,0))</f>
        <v/>
      </c>
      <c r="AB575" s="5" t="str">
        <f>IF(B575="","",VLOOKUP(AD575,Varsayımlar!$B:$Q,16,0))</f>
        <v/>
      </c>
      <c r="AC575" s="5" t="str">
        <f>IF(B575="","",VLOOKUP(Sayfa2!AD575,Varsayımlar!B:S,18,0))</f>
        <v/>
      </c>
      <c r="AD575" s="5" t="str">
        <f t="shared" si="10"/>
        <v/>
      </c>
    </row>
    <row r="576" spans="2:30" x14ac:dyDescent="0.25">
      <c r="C576" s="3" t="str">
        <f>IF(B576="","",VLOOKUP(AD576,Varsayımlar!$B:$Q,3,0))</f>
        <v/>
      </c>
      <c r="H576" s="2" t="str">
        <f>IF(B576="","",VLOOKUP(AD576,Varsayımlar!$B:$Q,5,0))</f>
        <v/>
      </c>
      <c r="J576" s="2" t="str">
        <f>IF(B576="","",VLOOKUP(AD576,Varsayımlar!$B:$Q,6,0))</f>
        <v/>
      </c>
      <c r="P576" s="2" t="str">
        <f>IF(B576="","",VLOOKUP(AD576,Varsayımlar!$B:$Q,7,0)*K576)</f>
        <v/>
      </c>
      <c r="Q576" s="2" t="str">
        <f>IF(B576="","",VLOOKUP(AD576,Varsayımlar!$B:$Q,8,0))</f>
        <v/>
      </c>
      <c r="R576" s="2" t="str">
        <f>IF(B576="","",VLOOKUP(AD576,Varsayımlar!$B:$Q,9,0))</f>
        <v/>
      </c>
      <c r="S576" s="2" t="str">
        <f>IF(B576="","",VLOOKUP(AD576,Varsayımlar!$B:$Q,10,0))</f>
        <v/>
      </c>
      <c r="T576" s="2" t="str">
        <f>IF(B576="","",VLOOKUP(AD576,Varsayımlar!$B:$Q,11,0))</f>
        <v/>
      </c>
      <c r="U576" s="2" t="str">
        <f>IF(B576="","",VLOOKUP(AD576,Varsayımlar!$B:$Q,12,0))</f>
        <v/>
      </c>
      <c r="V576" s="2" t="str">
        <f>IF(B576="","",VLOOKUP(AD576,Varsayımlar!$B:$Q,13,0))</f>
        <v/>
      </c>
      <c r="W576" s="2" t="str">
        <f>IF(B576="","",VLOOKUP(AD576,Varsayımlar!$B:$Q,14,0))</f>
        <v/>
      </c>
      <c r="AA576" s="2" t="str">
        <f>IF(B576="","",VLOOKUP(AD576,Varsayımlar!$B:$Q,15,0))</f>
        <v/>
      </c>
      <c r="AB576" s="2" t="str">
        <f>IF(B576="","",VLOOKUP(AD576,Varsayımlar!$B:$Q,16,0))</f>
        <v/>
      </c>
      <c r="AC576" s="2" t="str">
        <f>IF(B576="","",VLOOKUP(Sayfa2!AD576,Varsayımlar!B:S,18,0))</f>
        <v/>
      </c>
      <c r="AD576" s="2" t="str">
        <f t="shared" si="10"/>
        <v/>
      </c>
    </row>
    <row r="577" spans="2:30" x14ac:dyDescent="0.25">
      <c r="B577" s="6"/>
      <c r="C577" s="7" t="str">
        <f>IF(B577="","",VLOOKUP(AD577,Varsayımlar!$B:$Q,3,0))</f>
        <v/>
      </c>
      <c r="D577" s="7"/>
      <c r="H577" s="5" t="str">
        <f>IF(B577="","",VLOOKUP(AD577,Varsayımlar!$B:$Q,5,0))</f>
        <v/>
      </c>
      <c r="I577" s="5"/>
      <c r="J577" s="5" t="str">
        <f>IF(B577="","",VLOOKUP(AD577,Varsayımlar!$B:$Q,6,0))</f>
        <v/>
      </c>
      <c r="P577" s="5" t="str">
        <f>IF(B577="","",VLOOKUP(AD577,Varsayımlar!$B:$Q,7,0)*K577)</f>
        <v/>
      </c>
      <c r="Q577" s="5" t="str">
        <f>IF(B577="","",VLOOKUP(AD577,Varsayımlar!$B:$Q,8,0))</f>
        <v/>
      </c>
      <c r="R577" s="5" t="str">
        <f>IF(B577="","",VLOOKUP(AD577,Varsayımlar!$B:$Q,9,0))</f>
        <v/>
      </c>
      <c r="S577" s="5" t="str">
        <f>IF(B577="","",VLOOKUP(AD577,Varsayımlar!$B:$Q,10,0))</f>
        <v/>
      </c>
      <c r="T577" s="5" t="str">
        <f>IF(B577="","",VLOOKUP(AD577,Varsayımlar!$B:$Q,11,0))</f>
        <v/>
      </c>
      <c r="U577" s="5" t="str">
        <f>IF(B577="","",VLOOKUP(AD577,Varsayımlar!$B:$Q,12,0))</f>
        <v/>
      </c>
      <c r="V577" s="5" t="str">
        <f>IF(B577="","",VLOOKUP(AD577,Varsayımlar!$B:$Q,13,0))</f>
        <v/>
      </c>
      <c r="W577" s="5" t="str">
        <f>IF(B577="","",VLOOKUP(AD577,Varsayımlar!$B:$Q,14,0))</f>
        <v/>
      </c>
      <c r="AA577" s="5" t="str">
        <f>IF(B577="","",VLOOKUP(AD577,Varsayımlar!$B:$Q,15,0))</f>
        <v/>
      </c>
      <c r="AB577" s="5" t="str">
        <f>IF(B577="","",VLOOKUP(AD577,Varsayımlar!$B:$Q,16,0))</f>
        <v/>
      </c>
      <c r="AC577" s="5" t="str">
        <f>IF(B577="","",VLOOKUP(Sayfa2!AD577,Varsayımlar!B:S,18,0))</f>
        <v/>
      </c>
      <c r="AD577" s="5" t="str">
        <f t="shared" si="10"/>
        <v/>
      </c>
    </row>
    <row r="578" spans="2:30" x14ac:dyDescent="0.25">
      <c r="C578" s="3" t="str">
        <f>IF(B578="","",VLOOKUP(AD578,Varsayımlar!$B:$Q,3,0))</f>
        <v/>
      </c>
      <c r="H578" s="2" t="str">
        <f>IF(B578="","",VLOOKUP(AD578,Varsayımlar!$B:$Q,5,0))</f>
        <v/>
      </c>
      <c r="J578" s="2" t="str">
        <f>IF(B578="","",VLOOKUP(AD578,Varsayımlar!$B:$Q,6,0))</f>
        <v/>
      </c>
      <c r="P578" s="2" t="str">
        <f>IF(B578="","",VLOOKUP(AD578,Varsayımlar!$B:$Q,7,0)*K578)</f>
        <v/>
      </c>
      <c r="Q578" s="2" t="str">
        <f>IF(B578="","",VLOOKUP(AD578,Varsayımlar!$B:$Q,8,0))</f>
        <v/>
      </c>
      <c r="R578" s="2" t="str">
        <f>IF(B578="","",VLOOKUP(AD578,Varsayımlar!$B:$Q,9,0))</f>
        <v/>
      </c>
      <c r="S578" s="2" t="str">
        <f>IF(B578="","",VLOOKUP(AD578,Varsayımlar!$B:$Q,10,0))</f>
        <v/>
      </c>
      <c r="T578" s="2" t="str">
        <f>IF(B578="","",VLOOKUP(AD578,Varsayımlar!$B:$Q,11,0))</f>
        <v/>
      </c>
      <c r="U578" s="2" t="str">
        <f>IF(B578="","",VLOOKUP(AD578,Varsayımlar!$B:$Q,12,0))</f>
        <v/>
      </c>
      <c r="V578" s="2" t="str">
        <f>IF(B578="","",VLOOKUP(AD578,Varsayımlar!$B:$Q,13,0))</f>
        <v/>
      </c>
      <c r="W578" s="2" t="str">
        <f>IF(B578="","",VLOOKUP(AD578,Varsayımlar!$B:$Q,14,0))</f>
        <v/>
      </c>
      <c r="AA578" s="2" t="str">
        <f>IF(B578="","",VLOOKUP(AD578,Varsayımlar!$B:$Q,15,0))</f>
        <v/>
      </c>
      <c r="AB578" s="2" t="str">
        <f>IF(B578="","",VLOOKUP(AD578,Varsayımlar!$B:$Q,16,0))</f>
        <v/>
      </c>
      <c r="AC578" s="2" t="str">
        <f>IF(B578="","",VLOOKUP(Sayfa2!AD578,Varsayımlar!B:S,18,0))</f>
        <v/>
      </c>
      <c r="AD578" s="2" t="str">
        <f t="shared" si="10"/>
        <v/>
      </c>
    </row>
    <row r="579" spans="2:30" x14ac:dyDescent="0.25">
      <c r="B579" s="6"/>
      <c r="C579" s="7" t="str">
        <f>IF(B579="","",VLOOKUP(AD579,Varsayımlar!$B:$Q,3,0))</f>
        <v/>
      </c>
      <c r="D579" s="7"/>
      <c r="H579" s="5" t="str">
        <f>IF(B579="","",VLOOKUP(AD579,Varsayımlar!$B:$Q,5,0))</f>
        <v/>
      </c>
      <c r="I579" s="5"/>
      <c r="J579" s="5" t="str">
        <f>IF(B579="","",VLOOKUP(AD579,Varsayımlar!$B:$Q,6,0))</f>
        <v/>
      </c>
      <c r="P579" s="5" t="str">
        <f>IF(B579="","",VLOOKUP(AD579,Varsayımlar!$B:$Q,7,0)*K579)</f>
        <v/>
      </c>
      <c r="Q579" s="5" t="str">
        <f>IF(B579="","",VLOOKUP(AD579,Varsayımlar!$B:$Q,8,0))</f>
        <v/>
      </c>
      <c r="R579" s="5" t="str">
        <f>IF(B579="","",VLOOKUP(AD579,Varsayımlar!$B:$Q,9,0))</f>
        <v/>
      </c>
      <c r="S579" s="5" t="str">
        <f>IF(B579="","",VLOOKUP(AD579,Varsayımlar!$B:$Q,10,0))</f>
        <v/>
      </c>
      <c r="T579" s="5" t="str">
        <f>IF(B579="","",VLOOKUP(AD579,Varsayımlar!$B:$Q,11,0))</f>
        <v/>
      </c>
      <c r="U579" s="5" t="str">
        <f>IF(B579="","",VLOOKUP(AD579,Varsayımlar!$B:$Q,12,0))</f>
        <v/>
      </c>
      <c r="V579" s="5" t="str">
        <f>IF(B579="","",VLOOKUP(AD579,Varsayımlar!$B:$Q,13,0))</f>
        <v/>
      </c>
      <c r="W579" s="5" t="str">
        <f>IF(B579="","",VLOOKUP(AD579,Varsayımlar!$B:$Q,14,0))</f>
        <v/>
      </c>
      <c r="AA579" s="5" t="str">
        <f>IF(B579="","",VLOOKUP(AD579,Varsayımlar!$B:$Q,15,0))</f>
        <v/>
      </c>
      <c r="AB579" s="5" t="str">
        <f>IF(B579="","",VLOOKUP(AD579,Varsayımlar!$B:$Q,16,0))</f>
        <v/>
      </c>
      <c r="AC579" s="5" t="str">
        <f>IF(B579="","",VLOOKUP(Sayfa2!AD579,Varsayımlar!B:S,18,0))</f>
        <v/>
      </c>
      <c r="AD579" s="5" t="str">
        <f t="shared" si="10"/>
        <v/>
      </c>
    </row>
    <row r="580" spans="2:30" x14ac:dyDescent="0.25">
      <c r="C580" s="3" t="str">
        <f>IF(B580="","",VLOOKUP(AD580,Varsayımlar!$B:$Q,3,0))</f>
        <v/>
      </c>
      <c r="H580" s="2" t="str">
        <f>IF(B580="","",VLOOKUP(AD580,Varsayımlar!$B:$Q,5,0))</f>
        <v/>
      </c>
      <c r="J580" s="2" t="str">
        <f>IF(B580="","",VLOOKUP(AD580,Varsayımlar!$B:$Q,6,0))</f>
        <v/>
      </c>
      <c r="P580" s="2" t="str">
        <f>IF(B580="","",VLOOKUP(AD580,Varsayımlar!$B:$Q,7,0)*K580)</f>
        <v/>
      </c>
      <c r="Q580" s="2" t="str">
        <f>IF(B580="","",VLOOKUP(AD580,Varsayımlar!$B:$Q,8,0))</f>
        <v/>
      </c>
      <c r="R580" s="2" t="str">
        <f>IF(B580="","",VLOOKUP(AD580,Varsayımlar!$B:$Q,9,0))</f>
        <v/>
      </c>
      <c r="S580" s="2" t="str">
        <f>IF(B580="","",VLOOKUP(AD580,Varsayımlar!$B:$Q,10,0))</f>
        <v/>
      </c>
      <c r="T580" s="2" t="str">
        <f>IF(B580="","",VLOOKUP(AD580,Varsayımlar!$B:$Q,11,0))</f>
        <v/>
      </c>
      <c r="U580" s="2" t="str">
        <f>IF(B580="","",VLOOKUP(AD580,Varsayımlar!$B:$Q,12,0))</f>
        <v/>
      </c>
      <c r="V580" s="2" t="str">
        <f>IF(B580="","",VLOOKUP(AD580,Varsayımlar!$B:$Q,13,0))</f>
        <v/>
      </c>
      <c r="W580" s="2" t="str">
        <f>IF(B580="","",VLOOKUP(AD580,Varsayımlar!$B:$Q,14,0))</f>
        <v/>
      </c>
      <c r="AA580" s="2" t="str">
        <f>IF(B580="","",VLOOKUP(AD580,Varsayımlar!$B:$Q,15,0))</f>
        <v/>
      </c>
      <c r="AB580" s="2" t="str">
        <f>IF(B580="","",VLOOKUP(AD580,Varsayımlar!$B:$Q,16,0))</f>
        <v/>
      </c>
      <c r="AC580" s="2" t="str">
        <f>IF(B580="","",VLOOKUP(Sayfa2!AD580,Varsayımlar!B:S,18,0))</f>
        <v/>
      </c>
      <c r="AD580" s="2" t="str">
        <f t="shared" si="10"/>
        <v/>
      </c>
    </row>
    <row r="581" spans="2:30" x14ac:dyDescent="0.25">
      <c r="B581" s="6"/>
      <c r="C581" s="7" t="str">
        <f>IF(B581="","",VLOOKUP(AD581,Varsayımlar!$B:$Q,3,0))</f>
        <v/>
      </c>
      <c r="D581" s="7"/>
      <c r="H581" s="5" t="str">
        <f>IF(B581="","",VLOOKUP(AD581,Varsayımlar!$B:$Q,5,0))</f>
        <v/>
      </c>
      <c r="I581" s="5"/>
      <c r="J581" s="5" t="str">
        <f>IF(B581="","",VLOOKUP(AD581,Varsayımlar!$B:$Q,6,0))</f>
        <v/>
      </c>
      <c r="P581" s="5" t="str">
        <f>IF(B581="","",VLOOKUP(AD581,Varsayımlar!$B:$Q,7,0)*K581)</f>
        <v/>
      </c>
      <c r="Q581" s="5" t="str">
        <f>IF(B581="","",VLOOKUP(AD581,Varsayımlar!$B:$Q,8,0))</f>
        <v/>
      </c>
      <c r="R581" s="5" t="str">
        <f>IF(B581="","",VLOOKUP(AD581,Varsayımlar!$B:$Q,9,0))</f>
        <v/>
      </c>
      <c r="S581" s="5" t="str">
        <f>IF(B581="","",VLOOKUP(AD581,Varsayımlar!$B:$Q,10,0))</f>
        <v/>
      </c>
      <c r="T581" s="5" t="str">
        <f>IF(B581="","",VLOOKUP(AD581,Varsayımlar!$B:$Q,11,0))</f>
        <v/>
      </c>
      <c r="U581" s="5" t="str">
        <f>IF(B581="","",VLOOKUP(AD581,Varsayımlar!$B:$Q,12,0))</f>
        <v/>
      </c>
      <c r="V581" s="5" t="str">
        <f>IF(B581="","",VLOOKUP(AD581,Varsayımlar!$B:$Q,13,0))</f>
        <v/>
      </c>
      <c r="W581" s="5" t="str">
        <f>IF(B581="","",VLOOKUP(AD581,Varsayımlar!$B:$Q,14,0))</f>
        <v/>
      </c>
      <c r="AA581" s="5" t="str">
        <f>IF(B581="","",VLOOKUP(AD581,Varsayımlar!$B:$Q,15,0))</f>
        <v/>
      </c>
      <c r="AB581" s="5" t="str">
        <f>IF(B581="","",VLOOKUP(AD581,Varsayımlar!$B:$Q,16,0))</f>
        <v/>
      </c>
      <c r="AC581" s="5" t="str">
        <f>IF(B581="","",VLOOKUP(Sayfa2!AD581,Varsayımlar!B:S,18,0))</f>
        <v/>
      </c>
      <c r="AD581" s="5" t="str">
        <f t="shared" si="10"/>
        <v/>
      </c>
    </row>
    <row r="582" spans="2:30" x14ac:dyDescent="0.25">
      <c r="C582" s="3" t="str">
        <f>IF(B582="","",VLOOKUP(AD582,Varsayımlar!$B:$Q,3,0))</f>
        <v/>
      </c>
      <c r="H582" s="2" t="str">
        <f>IF(B582="","",VLOOKUP(AD582,Varsayımlar!$B:$Q,5,0))</f>
        <v/>
      </c>
      <c r="J582" s="2" t="str">
        <f>IF(B582="","",VLOOKUP(AD582,Varsayımlar!$B:$Q,6,0))</f>
        <v/>
      </c>
      <c r="P582" s="2" t="str">
        <f>IF(B582="","",VLOOKUP(AD582,Varsayımlar!$B:$Q,7,0)*K582)</f>
        <v/>
      </c>
      <c r="Q582" s="2" t="str">
        <f>IF(B582="","",VLOOKUP(AD582,Varsayımlar!$B:$Q,8,0))</f>
        <v/>
      </c>
      <c r="R582" s="2" t="str">
        <f>IF(B582="","",VLOOKUP(AD582,Varsayımlar!$B:$Q,9,0))</f>
        <v/>
      </c>
      <c r="S582" s="2" t="str">
        <f>IF(B582="","",VLOOKUP(AD582,Varsayımlar!$B:$Q,10,0))</f>
        <v/>
      </c>
      <c r="T582" s="2" t="str">
        <f>IF(B582="","",VLOOKUP(AD582,Varsayımlar!$B:$Q,11,0))</f>
        <v/>
      </c>
      <c r="U582" s="2" t="str">
        <f>IF(B582="","",VLOOKUP(AD582,Varsayımlar!$B:$Q,12,0))</f>
        <v/>
      </c>
      <c r="V582" s="2" t="str">
        <f>IF(B582="","",VLOOKUP(AD582,Varsayımlar!$B:$Q,13,0))</f>
        <v/>
      </c>
      <c r="W582" s="2" t="str">
        <f>IF(B582="","",VLOOKUP(AD582,Varsayımlar!$B:$Q,14,0))</f>
        <v/>
      </c>
      <c r="AA582" s="2" t="str">
        <f>IF(B582="","",VLOOKUP(AD582,Varsayımlar!$B:$Q,15,0))</f>
        <v/>
      </c>
      <c r="AB582" s="2" t="str">
        <f>IF(B582="","",VLOOKUP(AD582,Varsayımlar!$B:$Q,16,0))</f>
        <v/>
      </c>
      <c r="AC582" s="2" t="str">
        <f>IF(B582="","",VLOOKUP(Sayfa2!AD582,Varsayımlar!B:S,18,0))</f>
        <v/>
      </c>
      <c r="AD582" s="2" t="str">
        <f t="shared" si="10"/>
        <v/>
      </c>
    </row>
    <row r="583" spans="2:30" x14ac:dyDescent="0.25">
      <c r="B583" s="6"/>
      <c r="C583" s="7" t="str">
        <f>IF(B583="","",VLOOKUP(AD583,Varsayımlar!$B:$Q,3,0))</f>
        <v/>
      </c>
      <c r="D583" s="7"/>
      <c r="H583" s="5" t="str">
        <f>IF(B583="","",VLOOKUP(AD583,Varsayımlar!$B:$Q,5,0))</f>
        <v/>
      </c>
      <c r="I583" s="5"/>
      <c r="J583" s="5" t="str">
        <f>IF(B583="","",VLOOKUP(AD583,Varsayımlar!$B:$Q,6,0))</f>
        <v/>
      </c>
      <c r="P583" s="5" t="str">
        <f>IF(B583="","",VLOOKUP(AD583,Varsayımlar!$B:$Q,7,0)*K583)</f>
        <v/>
      </c>
      <c r="Q583" s="5" t="str">
        <f>IF(B583="","",VLOOKUP(AD583,Varsayımlar!$B:$Q,8,0))</f>
        <v/>
      </c>
      <c r="R583" s="5" t="str">
        <f>IF(B583="","",VLOOKUP(AD583,Varsayımlar!$B:$Q,9,0))</f>
        <v/>
      </c>
      <c r="S583" s="5" t="str">
        <f>IF(B583="","",VLOOKUP(AD583,Varsayımlar!$B:$Q,10,0))</f>
        <v/>
      </c>
      <c r="T583" s="5" t="str">
        <f>IF(B583="","",VLOOKUP(AD583,Varsayımlar!$B:$Q,11,0))</f>
        <v/>
      </c>
      <c r="U583" s="5" t="str">
        <f>IF(B583="","",VLOOKUP(AD583,Varsayımlar!$B:$Q,12,0))</f>
        <v/>
      </c>
      <c r="V583" s="5" t="str">
        <f>IF(B583="","",VLOOKUP(AD583,Varsayımlar!$B:$Q,13,0))</f>
        <v/>
      </c>
      <c r="W583" s="5" t="str">
        <f>IF(B583="","",VLOOKUP(AD583,Varsayımlar!$B:$Q,14,0))</f>
        <v/>
      </c>
      <c r="AA583" s="5" t="str">
        <f>IF(B583="","",VLOOKUP(AD583,Varsayımlar!$B:$Q,15,0))</f>
        <v/>
      </c>
      <c r="AB583" s="5" t="str">
        <f>IF(B583="","",VLOOKUP(AD583,Varsayımlar!$B:$Q,16,0))</f>
        <v/>
      </c>
      <c r="AC583" s="5" t="str">
        <f>IF(B583="","",VLOOKUP(Sayfa2!AD583,Varsayımlar!B:S,18,0))</f>
        <v/>
      </c>
      <c r="AD583" s="5" t="str">
        <f t="shared" si="10"/>
        <v/>
      </c>
    </row>
    <row r="584" spans="2:30" x14ac:dyDescent="0.25">
      <c r="C584" s="3" t="str">
        <f>IF(B584="","",VLOOKUP(AD584,Varsayımlar!$B:$Q,3,0))</f>
        <v/>
      </c>
      <c r="H584" s="2" t="str">
        <f>IF(B584="","",VLOOKUP(AD584,Varsayımlar!$B:$Q,5,0))</f>
        <v/>
      </c>
      <c r="J584" s="2" t="str">
        <f>IF(B584="","",VLOOKUP(AD584,Varsayımlar!$B:$Q,6,0))</f>
        <v/>
      </c>
      <c r="P584" s="2" t="str">
        <f>IF(B584="","",VLOOKUP(AD584,Varsayımlar!$B:$Q,7,0)*K584)</f>
        <v/>
      </c>
      <c r="Q584" s="2" t="str">
        <f>IF(B584="","",VLOOKUP(AD584,Varsayımlar!$B:$Q,8,0))</f>
        <v/>
      </c>
      <c r="R584" s="2" t="str">
        <f>IF(B584="","",VLOOKUP(AD584,Varsayımlar!$B:$Q,9,0))</f>
        <v/>
      </c>
      <c r="S584" s="2" t="str">
        <f>IF(B584="","",VLOOKUP(AD584,Varsayımlar!$B:$Q,10,0))</f>
        <v/>
      </c>
      <c r="T584" s="2" t="str">
        <f>IF(B584="","",VLOOKUP(AD584,Varsayımlar!$B:$Q,11,0))</f>
        <v/>
      </c>
      <c r="U584" s="2" t="str">
        <f>IF(B584="","",VLOOKUP(AD584,Varsayımlar!$B:$Q,12,0))</f>
        <v/>
      </c>
      <c r="V584" s="2" t="str">
        <f>IF(B584="","",VLOOKUP(AD584,Varsayımlar!$B:$Q,13,0))</f>
        <v/>
      </c>
      <c r="W584" s="2" t="str">
        <f>IF(B584="","",VLOOKUP(AD584,Varsayımlar!$B:$Q,14,0))</f>
        <v/>
      </c>
      <c r="AA584" s="2" t="str">
        <f>IF(B584="","",VLOOKUP(AD584,Varsayımlar!$B:$Q,15,0))</f>
        <v/>
      </c>
      <c r="AB584" s="2" t="str">
        <f>IF(B584="","",VLOOKUP(AD584,Varsayımlar!$B:$Q,16,0))</f>
        <v/>
      </c>
      <c r="AC584" s="2" t="str">
        <f>IF(B584="","",VLOOKUP(Sayfa2!AD584,Varsayımlar!B:S,18,0))</f>
        <v/>
      </c>
      <c r="AD584" s="2" t="str">
        <f t="shared" ref="AD584:AD647" si="11">IF(B584="","",CONCATENATE(B584,E584))</f>
        <v/>
      </c>
    </row>
    <row r="585" spans="2:30" x14ac:dyDescent="0.25">
      <c r="B585" s="6"/>
      <c r="C585" s="7" t="str">
        <f>IF(B585="","",VLOOKUP(AD585,Varsayımlar!$B:$Q,3,0))</f>
        <v/>
      </c>
      <c r="D585" s="7"/>
      <c r="H585" s="5" t="str">
        <f>IF(B585="","",VLOOKUP(AD585,Varsayımlar!$B:$Q,5,0))</f>
        <v/>
      </c>
      <c r="I585" s="5"/>
      <c r="J585" s="5" t="str">
        <f>IF(B585="","",VLOOKUP(AD585,Varsayımlar!$B:$Q,6,0))</f>
        <v/>
      </c>
      <c r="P585" s="5" t="str">
        <f>IF(B585="","",VLOOKUP(AD585,Varsayımlar!$B:$Q,7,0)*K585)</f>
        <v/>
      </c>
      <c r="Q585" s="5" t="str">
        <f>IF(B585="","",VLOOKUP(AD585,Varsayımlar!$B:$Q,8,0))</f>
        <v/>
      </c>
      <c r="R585" s="5" t="str">
        <f>IF(B585="","",VLOOKUP(AD585,Varsayımlar!$B:$Q,9,0))</f>
        <v/>
      </c>
      <c r="S585" s="5" t="str">
        <f>IF(B585="","",VLOOKUP(AD585,Varsayımlar!$B:$Q,10,0))</f>
        <v/>
      </c>
      <c r="T585" s="5" t="str">
        <f>IF(B585="","",VLOOKUP(AD585,Varsayımlar!$B:$Q,11,0))</f>
        <v/>
      </c>
      <c r="U585" s="5" t="str">
        <f>IF(B585="","",VLOOKUP(AD585,Varsayımlar!$B:$Q,12,0))</f>
        <v/>
      </c>
      <c r="V585" s="5" t="str">
        <f>IF(B585="","",VLOOKUP(AD585,Varsayımlar!$B:$Q,13,0))</f>
        <v/>
      </c>
      <c r="W585" s="5" t="str">
        <f>IF(B585="","",VLOOKUP(AD585,Varsayımlar!$B:$Q,14,0))</f>
        <v/>
      </c>
      <c r="AA585" s="5" t="str">
        <f>IF(B585="","",VLOOKUP(AD585,Varsayımlar!$B:$Q,15,0))</f>
        <v/>
      </c>
      <c r="AB585" s="5" t="str">
        <f>IF(B585="","",VLOOKUP(AD585,Varsayımlar!$B:$Q,16,0))</f>
        <v/>
      </c>
      <c r="AC585" s="5" t="str">
        <f>IF(B585="","",VLOOKUP(Sayfa2!AD585,Varsayımlar!B:S,18,0))</f>
        <v/>
      </c>
      <c r="AD585" s="5" t="str">
        <f t="shared" si="11"/>
        <v/>
      </c>
    </row>
    <row r="586" spans="2:30" x14ac:dyDescent="0.25">
      <c r="C586" s="3" t="str">
        <f>IF(B586="","",VLOOKUP(AD586,Varsayımlar!$B:$Q,3,0))</f>
        <v/>
      </c>
      <c r="H586" s="2" t="str">
        <f>IF(B586="","",VLOOKUP(AD586,Varsayımlar!$B:$Q,5,0))</f>
        <v/>
      </c>
      <c r="J586" s="2" t="str">
        <f>IF(B586="","",VLOOKUP(AD586,Varsayımlar!$B:$Q,6,0))</f>
        <v/>
      </c>
      <c r="P586" s="2" t="str">
        <f>IF(B586="","",VLOOKUP(AD586,Varsayımlar!$B:$Q,7,0)*K586)</f>
        <v/>
      </c>
      <c r="Q586" s="2" t="str">
        <f>IF(B586="","",VLOOKUP(AD586,Varsayımlar!$B:$Q,8,0))</f>
        <v/>
      </c>
      <c r="R586" s="2" t="str">
        <f>IF(B586="","",VLOOKUP(AD586,Varsayımlar!$B:$Q,9,0))</f>
        <v/>
      </c>
      <c r="S586" s="2" t="str">
        <f>IF(B586="","",VLOOKUP(AD586,Varsayımlar!$B:$Q,10,0))</f>
        <v/>
      </c>
      <c r="T586" s="2" t="str">
        <f>IF(B586="","",VLOOKUP(AD586,Varsayımlar!$B:$Q,11,0))</f>
        <v/>
      </c>
      <c r="U586" s="2" t="str">
        <f>IF(B586="","",VLOOKUP(AD586,Varsayımlar!$B:$Q,12,0))</f>
        <v/>
      </c>
      <c r="V586" s="2" t="str">
        <f>IF(B586="","",VLOOKUP(AD586,Varsayımlar!$B:$Q,13,0))</f>
        <v/>
      </c>
      <c r="W586" s="2" t="str">
        <f>IF(B586="","",VLOOKUP(AD586,Varsayımlar!$B:$Q,14,0))</f>
        <v/>
      </c>
      <c r="AA586" s="2" t="str">
        <f>IF(B586="","",VLOOKUP(AD586,Varsayımlar!$B:$Q,15,0))</f>
        <v/>
      </c>
      <c r="AB586" s="2" t="str">
        <f>IF(B586="","",VLOOKUP(AD586,Varsayımlar!$B:$Q,16,0))</f>
        <v/>
      </c>
      <c r="AC586" s="2" t="str">
        <f>IF(B586="","",VLOOKUP(Sayfa2!AD586,Varsayımlar!B:S,18,0))</f>
        <v/>
      </c>
      <c r="AD586" s="2" t="str">
        <f t="shared" si="11"/>
        <v/>
      </c>
    </row>
    <row r="587" spans="2:30" x14ac:dyDescent="0.25">
      <c r="B587" s="6"/>
      <c r="C587" s="7" t="str">
        <f>IF(B587="","",VLOOKUP(AD587,Varsayımlar!$B:$Q,3,0))</f>
        <v/>
      </c>
      <c r="D587" s="7"/>
      <c r="H587" s="5" t="str">
        <f>IF(B587="","",VLOOKUP(AD587,Varsayımlar!$B:$Q,5,0))</f>
        <v/>
      </c>
      <c r="I587" s="5"/>
      <c r="J587" s="5" t="str">
        <f>IF(B587="","",VLOOKUP(AD587,Varsayımlar!$B:$Q,6,0))</f>
        <v/>
      </c>
      <c r="P587" s="5" t="str">
        <f>IF(B587="","",VLOOKUP(AD587,Varsayımlar!$B:$Q,7,0)*K587)</f>
        <v/>
      </c>
      <c r="Q587" s="5" t="str">
        <f>IF(B587="","",VLOOKUP(AD587,Varsayımlar!$B:$Q,8,0))</f>
        <v/>
      </c>
      <c r="R587" s="5" t="str">
        <f>IF(B587="","",VLOOKUP(AD587,Varsayımlar!$B:$Q,9,0))</f>
        <v/>
      </c>
      <c r="S587" s="5" t="str">
        <f>IF(B587="","",VLOOKUP(AD587,Varsayımlar!$B:$Q,10,0))</f>
        <v/>
      </c>
      <c r="T587" s="5" t="str">
        <f>IF(B587="","",VLOOKUP(AD587,Varsayımlar!$B:$Q,11,0))</f>
        <v/>
      </c>
      <c r="U587" s="5" t="str">
        <f>IF(B587="","",VLOOKUP(AD587,Varsayımlar!$B:$Q,12,0))</f>
        <v/>
      </c>
      <c r="V587" s="5" t="str">
        <f>IF(B587="","",VLOOKUP(AD587,Varsayımlar!$B:$Q,13,0))</f>
        <v/>
      </c>
      <c r="W587" s="5" t="str">
        <f>IF(B587="","",VLOOKUP(AD587,Varsayımlar!$B:$Q,14,0))</f>
        <v/>
      </c>
      <c r="AA587" s="5" t="str">
        <f>IF(B587="","",VLOOKUP(AD587,Varsayımlar!$B:$Q,15,0))</f>
        <v/>
      </c>
      <c r="AB587" s="5" t="str">
        <f>IF(B587="","",VLOOKUP(AD587,Varsayımlar!$B:$Q,16,0))</f>
        <v/>
      </c>
      <c r="AC587" s="5" t="str">
        <f>IF(B587="","",VLOOKUP(Sayfa2!AD587,Varsayımlar!B:S,18,0))</f>
        <v/>
      </c>
      <c r="AD587" s="5" t="str">
        <f t="shared" si="11"/>
        <v/>
      </c>
    </row>
    <row r="588" spans="2:30" x14ac:dyDescent="0.25">
      <c r="C588" s="3" t="str">
        <f>IF(B588="","",VLOOKUP(AD588,Varsayımlar!$B:$Q,3,0))</f>
        <v/>
      </c>
      <c r="H588" s="2" t="str">
        <f>IF(B588="","",VLOOKUP(AD588,Varsayımlar!$B:$Q,5,0))</f>
        <v/>
      </c>
      <c r="J588" s="2" t="str">
        <f>IF(B588="","",VLOOKUP(AD588,Varsayımlar!$B:$Q,6,0))</f>
        <v/>
      </c>
      <c r="P588" s="2" t="str">
        <f>IF(B588="","",VLOOKUP(AD588,Varsayımlar!$B:$Q,7,0)*K588)</f>
        <v/>
      </c>
      <c r="Q588" s="2" t="str">
        <f>IF(B588="","",VLOOKUP(AD588,Varsayımlar!$B:$Q,8,0))</f>
        <v/>
      </c>
      <c r="R588" s="2" t="str">
        <f>IF(B588="","",VLOOKUP(AD588,Varsayımlar!$B:$Q,9,0))</f>
        <v/>
      </c>
      <c r="S588" s="2" t="str">
        <f>IF(B588="","",VLOOKUP(AD588,Varsayımlar!$B:$Q,10,0))</f>
        <v/>
      </c>
      <c r="T588" s="2" t="str">
        <f>IF(B588="","",VLOOKUP(AD588,Varsayımlar!$B:$Q,11,0))</f>
        <v/>
      </c>
      <c r="U588" s="2" t="str">
        <f>IF(B588="","",VLOOKUP(AD588,Varsayımlar!$B:$Q,12,0))</f>
        <v/>
      </c>
      <c r="V588" s="2" t="str">
        <f>IF(B588="","",VLOOKUP(AD588,Varsayımlar!$B:$Q,13,0))</f>
        <v/>
      </c>
      <c r="W588" s="2" t="str">
        <f>IF(B588="","",VLOOKUP(AD588,Varsayımlar!$B:$Q,14,0))</f>
        <v/>
      </c>
      <c r="AA588" s="2" t="str">
        <f>IF(B588="","",VLOOKUP(AD588,Varsayımlar!$B:$Q,15,0))</f>
        <v/>
      </c>
      <c r="AB588" s="2" t="str">
        <f>IF(B588="","",VLOOKUP(AD588,Varsayımlar!$B:$Q,16,0))</f>
        <v/>
      </c>
      <c r="AC588" s="2" t="str">
        <f>IF(B588="","",VLOOKUP(Sayfa2!AD588,Varsayımlar!B:S,18,0))</f>
        <v/>
      </c>
      <c r="AD588" s="2" t="str">
        <f t="shared" si="11"/>
        <v/>
      </c>
    </row>
    <row r="589" spans="2:30" x14ac:dyDescent="0.25">
      <c r="B589" s="6"/>
      <c r="C589" s="7" t="str">
        <f>IF(B589="","",VLOOKUP(AD589,Varsayımlar!$B:$Q,3,0))</f>
        <v/>
      </c>
      <c r="D589" s="7"/>
      <c r="H589" s="5" t="str">
        <f>IF(B589="","",VLOOKUP(AD589,Varsayımlar!$B:$Q,5,0))</f>
        <v/>
      </c>
      <c r="I589" s="5"/>
      <c r="J589" s="5" t="str">
        <f>IF(B589="","",VLOOKUP(AD589,Varsayımlar!$B:$Q,6,0))</f>
        <v/>
      </c>
      <c r="P589" s="5" t="str">
        <f>IF(B589="","",VLOOKUP(AD589,Varsayımlar!$B:$Q,7,0)*K589)</f>
        <v/>
      </c>
      <c r="Q589" s="5" t="str">
        <f>IF(B589="","",VLOOKUP(AD589,Varsayımlar!$B:$Q,8,0))</f>
        <v/>
      </c>
      <c r="R589" s="5" t="str">
        <f>IF(B589="","",VLOOKUP(AD589,Varsayımlar!$B:$Q,9,0))</f>
        <v/>
      </c>
      <c r="S589" s="5" t="str">
        <f>IF(B589="","",VLOOKUP(AD589,Varsayımlar!$B:$Q,10,0))</f>
        <v/>
      </c>
      <c r="T589" s="5" t="str">
        <f>IF(B589="","",VLOOKUP(AD589,Varsayımlar!$B:$Q,11,0))</f>
        <v/>
      </c>
      <c r="U589" s="5" t="str">
        <f>IF(B589="","",VLOOKUP(AD589,Varsayımlar!$B:$Q,12,0))</f>
        <v/>
      </c>
      <c r="V589" s="5" t="str">
        <f>IF(B589="","",VLOOKUP(AD589,Varsayımlar!$B:$Q,13,0))</f>
        <v/>
      </c>
      <c r="W589" s="5" t="str">
        <f>IF(B589="","",VLOOKUP(AD589,Varsayımlar!$B:$Q,14,0))</f>
        <v/>
      </c>
      <c r="AA589" s="5" t="str">
        <f>IF(B589="","",VLOOKUP(AD589,Varsayımlar!$B:$Q,15,0))</f>
        <v/>
      </c>
      <c r="AB589" s="5" t="str">
        <f>IF(B589="","",VLOOKUP(AD589,Varsayımlar!$B:$Q,16,0))</f>
        <v/>
      </c>
      <c r="AC589" s="5" t="str">
        <f>IF(B589="","",VLOOKUP(Sayfa2!AD589,Varsayımlar!B:S,18,0))</f>
        <v/>
      </c>
      <c r="AD589" s="5" t="str">
        <f t="shared" si="11"/>
        <v/>
      </c>
    </row>
    <row r="590" spans="2:30" x14ac:dyDescent="0.25">
      <c r="C590" s="3" t="str">
        <f>IF(B590="","",VLOOKUP(AD590,Varsayımlar!$B:$Q,3,0))</f>
        <v/>
      </c>
      <c r="H590" s="2" t="str">
        <f>IF(B590="","",VLOOKUP(AD590,Varsayımlar!$B:$Q,5,0))</f>
        <v/>
      </c>
      <c r="J590" s="2" t="str">
        <f>IF(B590="","",VLOOKUP(AD590,Varsayımlar!$B:$Q,6,0))</f>
        <v/>
      </c>
      <c r="P590" s="2" t="str">
        <f>IF(B590="","",VLOOKUP(AD590,Varsayımlar!$B:$Q,7,0)*K590)</f>
        <v/>
      </c>
      <c r="Q590" s="2" t="str">
        <f>IF(B590="","",VLOOKUP(AD590,Varsayımlar!$B:$Q,8,0))</f>
        <v/>
      </c>
      <c r="R590" s="2" t="str">
        <f>IF(B590="","",VLOOKUP(AD590,Varsayımlar!$B:$Q,9,0))</f>
        <v/>
      </c>
      <c r="S590" s="2" t="str">
        <f>IF(B590="","",VLOOKUP(AD590,Varsayımlar!$B:$Q,10,0))</f>
        <v/>
      </c>
      <c r="T590" s="2" t="str">
        <f>IF(B590="","",VLOOKUP(AD590,Varsayımlar!$B:$Q,11,0))</f>
        <v/>
      </c>
      <c r="U590" s="2" t="str">
        <f>IF(B590="","",VLOOKUP(AD590,Varsayımlar!$B:$Q,12,0))</f>
        <v/>
      </c>
      <c r="V590" s="2" t="str">
        <f>IF(B590="","",VLOOKUP(AD590,Varsayımlar!$B:$Q,13,0))</f>
        <v/>
      </c>
      <c r="W590" s="2" t="str">
        <f>IF(B590="","",VLOOKUP(AD590,Varsayımlar!$B:$Q,14,0))</f>
        <v/>
      </c>
      <c r="AA590" s="2" t="str">
        <f>IF(B590="","",VLOOKUP(AD590,Varsayımlar!$B:$Q,15,0))</f>
        <v/>
      </c>
      <c r="AB590" s="2" t="str">
        <f>IF(B590="","",VLOOKUP(AD590,Varsayımlar!$B:$Q,16,0))</f>
        <v/>
      </c>
      <c r="AC590" s="2" t="str">
        <f>IF(B590="","",VLOOKUP(Sayfa2!AD590,Varsayımlar!B:S,18,0))</f>
        <v/>
      </c>
      <c r="AD590" s="2" t="str">
        <f t="shared" si="11"/>
        <v/>
      </c>
    </row>
    <row r="591" spans="2:30" x14ac:dyDescent="0.25">
      <c r="B591" s="6"/>
      <c r="C591" s="7" t="str">
        <f>IF(B591="","",VLOOKUP(AD591,Varsayımlar!$B:$Q,3,0))</f>
        <v/>
      </c>
      <c r="D591" s="7"/>
      <c r="H591" s="5" t="str">
        <f>IF(B591="","",VLOOKUP(AD591,Varsayımlar!$B:$Q,5,0))</f>
        <v/>
      </c>
      <c r="I591" s="5"/>
      <c r="J591" s="5" t="str">
        <f>IF(B591="","",VLOOKUP(AD591,Varsayımlar!$B:$Q,6,0))</f>
        <v/>
      </c>
      <c r="P591" s="5" t="str">
        <f>IF(B591="","",VLOOKUP(AD591,Varsayımlar!$B:$Q,7,0)*K591)</f>
        <v/>
      </c>
      <c r="Q591" s="5" t="str">
        <f>IF(B591="","",VLOOKUP(AD591,Varsayımlar!$B:$Q,8,0))</f>
        <v/>
      </c>
      <c r="R591" s="5" t="str">
        <f>IF(B591="","",VLOOKUP(AD591,Varsayımlar!$B:$Q,9,0))</f>
        <v/>
      </c>
      <c r="S591" s="5" t="str">
        <f>IF(B591="","",VLOOKUP(AD591,Varsayımlar!$B:$Q,10,0))</f>
        <v/>
      </c>
      <c r="T591" s="5" t="str">
        <f>IF(B591="","",VLOOKUP(AD591,Varsayımlar!$B:$Q,11,0))</f>
        <v/>
      </c>
      <c r="U591" s="5" t="str">
        <f>IF(B591="","",VLOOKUP(AD591,Varsayımlar!$B:$Q,12,0))</f>
        <v/>
      </c>
      <c r="V591" s="5" t="str">
        <f>IF(B591="","",VLOOKUP(AD591,Varsayımlar!$B:$Q,13,0))</f>
        <v/>
      </c>
      <c r="W591" s="5" t="str">
        <f>IF(B591="","",VLOOKUP(AD591,Varsayımlar!$B:$Q,14,0))</f>
        <v/>
      </c>
      <c r="AA591" s="5" t="str">
        <f>IF(B591="","",VLOOKUP(AD591,Varsayımlar!$B:$Q,15,0))</f>
        <v/>
      </c>
      <c r="AB591" s="5" t="str">
        <f>IF(B591="","",VLOOKUP(AD591,Varsayımlar!$B:$Q,16,0))</f>
        <v/>
      </c>
      <c r="AC591" s="5" t="str">
        <f>IF(B591="","",VLOOKUP(Sayfa2!AD591,Varsayımlar!B:S,18,0))</f>
        <v/>
      </c>
      <c r="AD591" s="5" t="str">
        <f t="shared" si="11"/>
        <v/>
      </c>
    </row>
    <row r="592" spans="2:30" x14ac:dyDescent="0.25">
      <c r="C592" s="3" t="str">
        <f>IF(B592="","",VLOOKUP(AD592,Varsayımlar!$B:$Q,3,0))</f>
        <v/>
      </c>
      <c r="H592" s="2" t="str">
        <f>IF(B592="","",VLOOKUP(AD592,Varsayımlar!$B:$Q,5,0))</f>
        <v/>
      </c>
      <c r="J592" s="2" t="str">
        <f>IF(B592="","",VLOOKUP(AD592,Varsayımlar!$B:$Q,6,0))</f>
        <v/>
      </c>
      <c r="P592" s="2" t="str">
        <f>IF(B592="","",VLOOKUP(AD592,Varsayımlar!$B:$Q,7,0)*K592)</f>
        <v/>
      </c>
      <c r="Q592" s="2" t="str">
        <f>IF(B592="","",VLOOKUP(AD592,Varsayımlar!$B:$Q,8,0))</f>
        <v/>
      </c>
      <c r="R592" s="2" t="str">
        <f>IF(B592="","",VLOOKUP(AD592,Varsayımlar!$B:$Q,9,0))</f>
        <v/>
      </c>
      <c r="S592" s="2" t="str">
        <f>IF(B592="","",VLOOKUP(AD592,Varsayımlar!$B:$Q,10,0))</f>
        <v/>
      </c>
      <c r="T592" s="2" t="str">
        <f>IF(B592="","",VLOOKUP(AD592,Varsayımlar!$B:$Q,11,0))</f>
        <v/>
      </c>
      <c r="U592" s="2" t="str">
        <f>IF(B592="","",VLOOKUP(AD592,Varsayımlar!$B:$Q,12,0))</f>
        <v/>
      </c>
      <c r="V592" s="2" t="str">
        <f>IF(B592="","",VLOOKUP(AD592,Varsayımlar!$B:$Q,13,0))</f>
        <v/>
      </c>
      <c r="W592" s="2" t="str">
        <f>IF(B592="","",VLOOKUP(AD592,Varsayımlar!$B:$Q,14,0))</f>
        <v/>
      </c>
      <c r="AA592" s="2" t="str">
        <f>IF(B592="","",VLOOKUP(AD592,Varsayımlar!$B:$Q,15,0))</f>
        <v/>
      </c>
      <c r="AB592" s="2" t="str">
        <f>IF(B592="","",VLOOKUP(AD592,Varsayımlar!$B:$Q,16,0))</f>
        <v/>
      </c>
      <c r="AC592" s="2" t="str">
        <f>IF(B592="","",VLOOKUP(Sayfa2!AD592,Varsayımlar!B:S,18,0))</f>
        <v/>
      </c>
      <c r="AD592" s="2" t="str">
        <f t="shared" si="11"/>
        <v/>
      </c>
    </row>
    <row r="593" spans="2:30" x14ac:dyDescent="0.25">
      <c r="B593" s="6"/>
      <c r="C593" s="7" t="str">
        <f>IF(B593="","",VLOOKUP(AD593,Varsayımlar!$B:$Q,3,0))</f>
        <v/>
      </c>
      <c r="D593" s="7"/>
      <c r="H593" s="5" t="str">
        <f>IF(B593="","",VLOOKUP(AD593,Varsayımlar!$B:$Q,5,0))</f>
        <v/>
      </c>
      <c r="I593" s="5"/>
      <c r="J593" s="5" t="str">
        <f>IF(B593="","",VLOOKUP(AD593,Varsayımlar!$B:$Q,6,0))</f>
        <v/>
      </c>
      <c r="P593" s="5" t="str">
        <f>IF(B593="","",VLOOKUP(AD593,Varsayımlar!$B:$Q,7,0)*K593)</f>
        <v/>
      </c>
      <c r="Q593" s="5" t="str">
        <f>IF(B593="","",VLOOKUP(AD593,Varsayımlar!$B:$Q,8,0))</f>
        <v/>
      </c>
      <c r="R593" s="5" t="str">
        <f>IF(B593="","",VLOOKUP(AD593,Varsayımlar!$B:$Q,9,0))</f>
        <v/>
      </c>
      <c r="S593" s="5" t="str">
        <f>IF(B593="","",VLOOKUP(AD593,Varsayımlar!$B:$Q,10,0))</f>
        <v/>
      </c>
      <c r="T593" s="5" t="str">
        <f>IF(B593="","",VLOOKUP(AD593,Varsayımlar!$B:$Q,11,0))</f>
        <v/>
      </c>
      <c r="U593" s="5" t="str">
        <f>IF(B593="","",VLOOKUP(AD593,Varsayımlar!$B:$Q,12,0))</f>
        <v/>
      </c>
      <c r="V593" s="5" t="str">
        <f>IF(B593="","",VLOOKUP(AD593,Varsayımlar!$B:$Q,13,0))</f>
        <v/>
      </c>
      <c r="W593" s="5" t="str">
        <f>IF(B593="","",VLOOKUP(AD593,Varsayımlar!$B:$Q,14,0))</f>
        <v/>
      </c>
      <c r="AA593" s="5" t="str">
        <f>IF(B593="","",VLOOKUP(AD593,Varsayımlar!$B:$Q,15,0))</f>
        <v/>
      </c>
      <c r="AB593" s="5" t="str">
        <f>IF(B593="","",VLOOKUP(AD593,Varsayımlar!$B:$Q,16,0))</f>
        <v/>
      </c>
      <c r="AC593" s="5" t="str">
        <f>IF(B593="","",VLOOKUP(Sayfa2!AD593,Varsayımlar!B:S,18,0))</f>
        <v/>
      </c>
      <c r="AD593" s="5" t="str">
        <f t="shared" si="11"/>
        <v/>
      </c>
    </row>
    <row r="594" spans="2:30" x14ac:dyDescent="0.25">
      <c r="C594" s="3" t="str">
        <f>IF(B594="","",VLOOKUP(AD594,Varsayımlar!$B:$Q,3,0))</f>
        <v/>
      </c>
      <c r="H594" s="2" t="str">
        <f>IF(B594="","",VLOOKUP(AD594,Varsayımlar!$B:$Q,5,0))</f>
        <v/>
      </c>
      <c r="J594" s="2" t="str">
        <f>IF(B594="","",VLOOKUP(AD594,Varsayımlar!$B:$Q,6,0))</f>
        <v/>
      </c>
      <c r="P594" s="2" t="str">
        <f>IF(B594="","",VLOOKUP(AD594,Varsayımlar!$B:$Q,7,0)*K594)</f>
        <v/>
      </c>
      <c r="Q594" s="2" t="str">
        <f>IF(B594="","",VLOOKUP(AD594,Varsayımlar!$B:$Q,8,0))</f>
        <v/>
      </c>
      <c r="R594" s="2" t="str">
        <f>IF(B594="","",VLOOKUP(AD594,Varsayımlar!$B:$Q,9,0))</f>
        <v/>
      </c>
      <c r="S594" s="2" t="str">
        <f>IF(B594="","",VLOOKUP(AD594,Varsayımlar!$B:$Q,10,0))</f>
        <v/>
      </c>
      <c r="T594" s="2" t="str">
        <f>IF(B594="","",VLOOKUP(AD594,Varsayımlar!$B:$Q,11,0))</f>
        <v/>
      </c>
      <c r="U594" s="2" t="str">
        <f>IF(B594="","",VLOOKUP(AD594,Varsayımlar!$B:$Q,12,0))</f>
        <v/>
      </c>
      <c r="V594" s="2" t="str">
        <f>IF(B594="","",VLOOKUP(AD594,Varsayımlar!$B:$Q,13,0))</f>
        <v/>
      </c>
      <c r="W594" s="2" t="str">
        <f>IF(B594="","",VLOOKUP(AD594,Varsayımlar!$B:$Q,14,0))</f>
        <v/>
      </c>
      <c r="AA594" s="2" t="str">
        <f>IF(B594="","",VLOOKUP(AD594,Varsayımlar!$B:$Q,15,0))</f>
        <v/>
      </c>
      <c r="AB594" s="2" t="str">
        <f>IF(B594="","",VLOOKUP(AD594,Varsayımlar!$B:$Q,16,0))</f>
        <v/>
      </c>
      <c r="AC594" s="2" t="str">
        <f>IF(B594="","",VLOOKUP(Sayfa2!AD594,Varsayımlar!B:S,18,0))</f>
        <v/>
      </c>
      <c r="AD594" s="2" t="str">
        <f t="shared" si="11"/>
        <v/>
      </c>
    </row>
    <row r="595" spans="2:30" x14ac:dyDescent="0.25">
      <c r="B595" s="6"/>
      <c r="C595" s="7" t="str">
        <f>IF(B595="","",VLOOKUP(AD595,Varsayımlar!$B:$Q,3,0))</f>
        <v/>
      </c>
      <c r="D595" s="7"/>
      <c r="H595" s="5" t="str">
        <f>IF(B595="","",VLOOKUP(AD595,Varsayımlar!$B:$Q,5,0))</f>
        <v/>
      </c>
      <c r="I595" s="5"/>
      <c r="J595" s="5" t="str">
        <f>IF(B595="","",VLOOKUP(AD595,Varsayımlar!$B:$Q,6,0))</f>
        <v/>
      </c>
      <c r="P595" s="5" t="str">
        <f>IF(B595="","",VLOOKUP(AD595,Varsayımlar!$B:$Q,7,0)*K595)</f>
        <v/>
      </c>
      <c r="Q595" s="5" t="str">
        <f>IF(B595="","",VLOOKUP(AD595,Varsayımlar!$B:$Q,8,0))</f>
        <v/>
      </c>
      <c r="R595" s="5" t="str">
        <f>IF(B595="","",VLOOKUP(AD595,Varsayımlar!$B:$Q,9,0))</f>
        <v/>
      </c>
      <c r="S595" s="5" t="str">
        <f>IF(B595="","",VLOOKUP(AD595,Varsayımlar!$B:$Q,10,0))</f>
        <v/>
      </c>
      <c r="T595" s="5" t="str">
        <f>IF(B595="","",VLOOKUP(AD595,Varsayımlar!$B:$Q,11,0))</f>
        <v/>
      </c>
      <c r="U595" s="5" t="str">
        <f>IF(B595="","",VLOOKUP(AD595,Varsayımlar!$B:$Q,12,0))</f>
        <v/>
      </c>
      <c r="V595" s="5" t="str">
        <f>IF(B595="","",VLOOKUP(AD595,Varsayımlar!$B:$Q,13,0))</f>
        <v/>
      </c>
      <c r="W595" s="5" t="str">
        <f>IF(B595="","",VLOOKUP(AD595,Varsayımlar!$B:$Q,14,0))</f>
        <v/>
      </c>
      <c r="AA595" s="5" t="str">
        <f>IF(B595="","",VLOOKUP(AD595,Varsayımlar!$B:$Q,15,0))</f>
        <v/>
      </c>
      <c r="AB595" s="5" t="str">
        <f>IF(B595="","",VLOOKUP(AD595,Varsayımlar!$B:$Q,16,0))</f>
        <v/>
      </c>
      <c r="AC595" s="5" t="str">
        <f>IF(B595="","",VLOOKUP(Sayfa2!AD595,Varsayımlar!B:S,18,0))</f>
        <v/>
      </c>
      <c r="AD595" s="5" t="str">
        <f t="shared" si="11"/>
        <v/>
      </c>
    </row>
    <row r="596" spans="2:30" x14ac:dyDescent="0.25">
      <c r="C596" s="3" t="str">
        <f>IF(B596="","",VLOOKUP(AD596,Varsayımlar!$B:$Q,3,0))</f>
        <v/>
      </c>
      <c r="H596" s="2" t="str">
        <f>IF(B596="","",VLOOKUP(AD596,Varsayımlar!$B:$Q,5,0))</f>
        <v/>
      </c>
      <c r="J596" s="2" t="str">
        <f>IF(B596="","",VLOOKUP(AD596,Varsayımlar!$B:$Q,6,0))</f>
        <v/>
      </c>
      <c r="P596" s="2" t="str">
        <f>IF(B596="","",VLOOKUP(AD596,Varsayımlar!$B:$Q,7,0)*K596)</f>
        <v/>
      </c>
      <c r="Q596" s="2" t="str">
        <f>IF(B596="","",VLOOKUP(AD596,Varsayımlar!$B:$Q,8,0))</f>
        <v/>
      </c>
      <c r="R596" s="2" t="str">
        <f>IF(B596="","",VLOOKUP(AD596,Varsayımlar!$B:$Q,9,0))</f>
        <v/>
      </c>
      <c r="S596" s="2" t="str">
        <f>IF(B596="","",VLOOKUP(AD596,Varsayımlar!$B:$Q,10,0))</f>
        <v/>
      </c>
      <c r="T596" s="2" t="str">
        <f>IF(B596="","",VLOOKUP(AD596,Varsayımlar!$B:$Q,11,0))</f>
        <v/>
      </c>
      <c r="U596" s="2" t="str">
        <f>IF(B596="","",VLOOKUP(AD596,Varsayımlar!$B:$Q,12,0))</f>
        <v/>
      </c>
      <c r="V596" s="2" t="str">
        <f>IF(B596="","",VLOOKUP(AD596,Varsayımlar!$B:$Q,13,0))</f>
        <v/>
      </c>
      <c r="W596" s="2" t="str">
        <f>IF(B596="","",VLOOKUP(AD596,Varsayımlar!$B:$Q,14,0))</f>
        <v/>
      </c>
      <c r="AA596" s="2" t="str">
        <f>IF(B596="","",VLOOKUP(AD596,Varsayımlar!$B:$Q,15,0))</f>
        <v/>
      </c>
      <c r="AB596" s="2" t="str">
        <f>IF(B596="","",VLOOKUP(AD596,Varsayımlar!$B:$Q,16,0))</f>
        <v/>
      </c>
      <c r="AC596" s="2" t="str">
        <f>IF(B596="","",VLOOKUP(Sayfa2!AD596,Varsayımlar!B:S,18,0))</f>
        <v/>
      </c>
      <c r="AD596" s="2" t="str">
        <f t="shared" si="11"/>
        <v/>
      </c>
    </row>
    <row r="597" spans="2:30" x14ac:dyDescent="0.25">
      <c r="B597" s="6"/>
      <c r="C597" s="7" t="str">
        <f>IF(B597="","",VLOOKUP(AD597,Varsayımlar!$B:$Q,3,0))</f>
        <v/>
      </c>
      <c r="D597" s="7"/>
      <c r="H597" s="5" t="str">
        <f>IF(B597="","",VLOOKUP(AD597,Varsayımlar!$B:$Q,5,0))</f>
        <v/>
      </c>
      <c r="I597" s="5"/>
      <c r="J597" s="5" t="str">
        <f>IF(B597="","",VLOOKUP(AD597,Varsayımlar!$B:$Q,6,0))</f>
        <v/>
      </c>
      <c r="P597" s="5" t="str">
        <f>IF(B597="","",VLOOKUP(AD597,Varsayımlar!$B:$Q,7,0)*K597)</f>
        <v/>
      </c>
      <c r="Q597" s="5" t="str">
        <f>IF(B597="","",VLOOKUP(AD597,Varsayımlar!$B:$Q,8,0))</f>
        <v/>
      </c>
      <c r="R597" s="5" t="str">
        <f>IF(B597="","",VLOOKUP(AD597,Varsayımlar!$B:$Q,9,0))</f>
        <v/>
      </c>
      <c r="S597" s="5" t="str">
        <f>IF(B597="","",VLOOKUP(AD597,Varsayımlar!$B:$Q,10,0))</f>
        <v/>
      </c>
      <c r="T597" s="5" t="str">
        <f>IF(B597="","",VLOOKUP(AD597,Varsayımlar!$B:$Q,11,0))</f>
        <v/>
      </c>
      <c r="U597" s="5" t="str">
        <f>IF(B597="","",VLOOKUP(AD597,Varsayımlar!$B:$Q,12,0))</f>
        <v/>
      </c>
      <c r="V597" s="5" t="str">
        <f>IF(B597="","",VLOOKUP(AD597,Varsayımlar!$B:$Q,13,0))</f>
        <v/>
      </c>
      <c r="W597" s="5" t="str">
        <f>IF(B597="","",VLOOKUP(AD597,Varsayımlar!$B:$Q,14,0))</f>
        <v/>
      </c>
      <c r="AA597" s="5" t="str">
        <f>IF(B597="","",VLOOKUP(AD597,Varsayımlar!$B:$Q,15,0))</f>
        <v/>
      </c>
      <c r="AB597" s="5" t="str">
        <f>IF(B597="","",VLOOKUP(AD597,Varsayımlar!$B:$Q,16,0))</f>
        <v/>
      </c>
      <c r="AC597" s="5" t="str">
        <f>IF(B597="","",VLOOKUP(Sayfa2!AD597,Varsayımlar!B:S,18,0))</f>
        <v/>
      </c>
      <c r="AD597" s="5" t="str">
        <f t="shared" si="11"/>
        <v/>
      </c>
    </row>
    <row r="598" spans="2:30" x14ac:dyDescent="0.25">
      <c r="C598" s="3" t="str">
        <f>IF(B598="","",VLOOKUP(AD598,Varsayımlar!$B:$Q,3,0))</f>
        <v/>
      </c>
      <c r="H598" s="2" t="str">
        <f>IF(B598="","",VLOOKUP(AD598,Varsayımlar!$B:$Q,5,0))</f>
        <v/>
      </c>
      <c r="J598" s="2" t="str">
        <f>IF(B598="","",VLOOKUP(AD598,Varsayımlar!$B:$Q,6,0))</f>
        <v/>
      </c>
      <c r="P598" s="2" t="str">
        <f>IF(B598="","",VLOOKUP(AD598,Varsayımlar!$B:$Q,7,0)*K598)</f>
        <v/>
      </c>
      <c r="Q598" s="2" t="str">
        <f>IF(B598="","",VLOOKUP(AD598,Varsayımlar!$B:$Q,8,0))</f>
        <v/>
      </c>
      <c r="R598" s="2" t="str">
        <f>IF(B598="","",VLOOKUP(AD598,Varsayımlar!$B:$Q,9,0))</f>
        <v/>
      </c>
      <c r="S598" s="2" t="str">
        <f>IF(B598="","",VLOOKUP(AD598,Varsayımlar!$B:$Q,10,0))</f>
        <v/>
      </c>
      <c r="T598" s="2" t="str">
        <f>IF(B598="","",VLOOKUP(AD598,Varsayımlar!$B:$Q,11,0))</f>
        <v/>
      </c>
      <c r="U598" s="2" t="str">
        <f>IF(B598="","",VLOOKUP(AD598,Varsayımlar!$B:$Q,12,0))</f>
        <v/>
      </c>
      <c r="V598" s="2" t="str">
        <f>IF(B598="","",VLOOKUP(AD598,Varsayımlar!$B:$Q,13,0))</f>
        <v/>
      </c>
      <c r="W598" s="2" t="str">
        <f>IF(B598="","",VLOOKUP(AD598,Varsayımlar!$B:$Q,14,0))</f>
        <v/>
      </c>
      <c r="AA598" s="2" t="str">
        <f>IF(B598="","",VLOOKUP(AD598,Varsayımlar!$B:$Q,15,0))</f>
        <v/>
      </c>
      <c r="AB598" s="2" t="str">
        <f>IF(B598="","",VLOOKUP(AD598,Varsayımlar!$B:$Q,16,0))</f>
        <v/>
      </c>
      <c r="AC598" s="2" t="str">
        <f>IF(B598="","",VLOOKUP(Sayfa2!AD598,Varsayımlar!B:S,18,0))</f>
        <v/>
      </c>
      <c r="AD598" s="2" t="str">
        <f t="shared" si="11"/>
        <v/>
      </c>
    </row>
    <row r="599" spans="2:30" x14ac:dyDescent="0.25">
      <c r="B599" s="6"/>
      <c r="C599" s="7" t="str">
        <f>IF(B599="","",VLOOKUP(AD599,Varsayımlar!$B:$Q,3,0))</f>
        <v/>
      </c>
      <c r="D599" s="7"/>
      <c r="H599" s="5" t="str">
        <f>IF(B599="","",VLOOKUP(AD599,Varsayımlar!$B:$Q,5,0))</f>
        <v/>
      </c>
      <c r="I599" s="5"/>
      <c r="J599" s="5" t="str">
        <f>IF(B599="","",VLOOKUP(AD599,Varsayımlar!$B:$Q,6,0))</f>
        <v/>
      </c>
      <c r="P599" s="5" t="str">
        <f>IF(B599="","",VLOOKUP(AD599,Varsayımlar!$B:$Q,7,0)*K599)</f>
        <v/>
      </c>
      <c r="Q599" s="5" t="str">
        <f>IF(B599="","",VLOOKUP(AD599,Varsayımlar!$B:$Q,8,0))</f>
        <v/>
      </c>
      <c r="R599" s="5" t="str">
        <f>IF(B599="","",VLOOKUP(AD599,Varsayımlar!$B:$Q,9,0))</f>
        <v/>
      </c>
      <c r="S599" s="5" t="str">
        <f>IF(B599="","",VLOOKUP(AD599,Varsayımlar!$B:$Q,10,0))</f>
        <v/>
      </c>
      <c r="T599" s="5" t="str">
        <f>IF(B599="","",VLOOKUP(AD599,Varsayımlar!$B:$Q,11,0))</f>
        <v/>
      </c>
      <c r="U599" s="5" t="str">
        <f>IF(B599="","",VLOOKUP(AD599,Varsayımlar!$B:$Q,12,0))</f>
        <v/>
      </c>
      <c r="V599" s="5" t="str">
        <f>IF(B599="","",VLOOKUP(AD599,Varsayımlar!$B:$Q,13,0))</f>
        <v/>
      </c>
      <c r="W599" s="5" t="str">
        <f>IF(B599="","",VLOOKUP(AD599,Varsayımlar!$B:$Q,14,0))</f>
        <v/>
      </c>
      <c r="AA599" s="5" t="str">
        <f>IF(B599="","",VLOOKUP(AD599,Varsayımlar!$B:$Q,15,0))</f>
        <v/>
      </c>
      <c r="AB599" s="5" t="str">
        <f>IF(B599="","",VLOOKUP(AD599,Varsayımlar!$B:$Q,16,0))</f>
        <v/>
      </c>
      <c r="AC599" s="5" t="str">
        <f>IF(B599="","",VLOOKUP(Sayfa2!AD599,Varsayımlar!B:S,18,0))</f>
        <v/>
      </c>
      <c r="AD599" s="5" t="str">
        <f t="shared" si="11"/>
        <v/>
      </c>
    </row>
    <row r="600" spans="2:30" x14ac:dyDescent="0.25">
      <c r="C600" s="3" t="str">
        <f>IF(B600="","",VLOOKUP(AD600,Varsayımlar!$B:$Q,3,0))</f>
        <v/>
      </c>
      <c r="H600" s="2" t="str">
        <f>IF(B600="","",VLOOKUP(AD600,Varsayımlar!$B:$Q,5,0))</f>
        <v/>
      </c>
      <c r="J600" s="2" t="str">
        <f>IF(B600="","",VLOOKUP(AD600,Varsayımlar!$B:$Q,6,0))</f>
        <v/>
      </c>
      <c r="P600" s="2" t="str">
        <f>IF(B600="","",VLOOKUP(AD600,Varsayımlar!$B:$Q,7,0)*K600)</f>
        <v/>
      </c>
      <c r="Q600" s="2" t="str">
        <f>IF(B600="","",VLOOKUP(AD600,Varsayımlar!$B:$Q,8,0))</f>
        <v/>
      </c>
      <c r="R600" s="2" t="str">
        <f>IF(B600="","",VLOOKUP(AD600,Varsayımlar!$B:$Q,9,0))</f>
        <v/>
      </c>
      <c r="S600" s="2" t="str">
        <f>IF(B600="","",VLOOKUP(AD600,Varsayımlar!$B:$Q,10,0))</f>
        <v/>
      </c>
      <c r="T600" s="2" t="str">
        <f>IF(B600="","",VLOOKUP(AD600,Varsayımlar!$B:$Q,11,0))</f>
        <v/>
      </c>
      <c r="U600" s="2" t="str">
        <f>IF(B600="","",VLOOKUP(AD600,Varsayımlar!$B:$Q,12,0))</f>
        <v/>
      </c>
      <c r="V600" s="2" t="str">
        <f>IF(B600="","",VLOOKUP(AD600,Varsayımlar!$B:$Q,13,0))</f>
        <v/>
      </c>
      <c r="W600" s="2" t="str">
        <f>IF(B600="","",VLOOKUP(AD600,Varsayımlar!$B:$Q,14,0))</f>
        <v/>
      </c>
      <c r="AA600" s="2" t="str">
        <f>IF(B600="","",VLOOKUP(AD600,Varsayımlar!$B:$Q,15,0))</f>
        <v/>
      </c>
      <c r="AB600" s="2" t="str">
        <f>IF(B600="","",VLOOKUP(AD600,Varsayımlar!$B:$Q,16,0))</f>
        <v/>
      </c>
      <c r="AC600" s="2" t="str">
        <f>IF(B600="","",VLOOKUP(Sayfa2!AD600,Varsayımlar!B:S,18,0))</f>
        <v/>
      </c>
      <c r="AD600" s="2" t="str">
        <f t="shared" si="11"/>
        <v/>
      </c>
    </row>
    <row r="601" spans="2:30" x14ac:dyDescent="0.25">
      <c r="B601" s="6"/>
      <c r="C601" s="7" t="str">
        <f>IF(B601="","",VLOOKUP(AD601,Varsayımlar!$B:$Q,3,0))</f>
        <v/>
      </c>
      <c r="D601" s="7"/>
      <c r="H601" s="5" t="str">
        <f>IF(B601="","",VLOOKUP(AD601,Varsayımlar!$B:$Q,5,0))</f>
        <v/>
      </c>
      <c r="I601" s="5"/>
      <c r="J601" s="5" t="str">
        <f>IF(B601="","",VLOOKUP(AD601,Varsayımlar!$B:$Q,6,0))</f>
        <v/>
      </c>
      <c r="P601" s="5" t="str">
        <f>IF(B601="","",VLOOKUP(AD601,Varsayımlar!$B:$Q,7,0)*K601)</f>
        <v/>
      </c>
      <c r="Q601" s="5" t="str">
        <f>IF(B601="","",VLOOKUP(AD601,Varsayımlar!$B:$Q,8,0))</f>
        <v/>
      </c>
      <c r="R601" s="5" t="str">
        <f>IF(B601="","",VLOOKUP(AD601,Varsayımlar!$B:$Q,9,0))</f>
        <v/>
      </c>
      <c r="S601" s="5" t="str">
        <f>IF(B601="","",VLOOKUP(AD601,Varsayımlar!$B:$Q,10,0))</f>
        <v/>
      </c>
      <c r="T601" s="5" t="str">
        <f>IF(B601="","",VLOOKUP(AD601,Varsayımlar!$B:$Q,11,0))</f>
        <v/>
      </c>
      <c r="U601" s="5" t="str">
        <f>IF(B601="","",VLOOKUP(AD601,Varsayımlar!$B:$Q,12,0))</f>
        <v/>
      </c>
      <c r="V601" s="5" t="str">
        <f>IF(B601="","",VLOOKUP(AD601,Varsayımlar!$B:$Q,13,0))</f>
        <v/>
      </c>
      <c r="W601" s="5" t="str">
        <f>IF(B601="","",VLOOKUP(AD601,Varsayımlar!$B:$Q,14,0))</f>
        <v/>
      </c>
      <c r="AA601" s="5" t="str">
        <f>IF(B601="","",VLOOKUP(AD601,Varsayımlar!$B:$Q,15,0))</f>
        <v/>
      </c>
      <c r="AB601" s="5" t="str">
        <f>IF(B601="","",VLOOKUP(AD601,Varsayımlar!$B:$Q,16,0))</f>
        <v/>
      </c>
      <c r="AC601" s="5" t="str">
        <f>IF(B601="","",VLOOKUP(Sayfa2!AD601,Varsayımlar!B:S,18,0))</f>
        <v/>
      </c>
      <c r="AD601" s="5" t="str">
        <f t="shared" si="11"/>
        <v/>
      </c>
    </row>
    <row r="602" spans="2:30" x14ac:dyDescent="0.25">
      <c r="C602" s="3" t="str">
        <f>IF(B602="","",VLOOKUP(AD602,Varsayımlar!$B:$Q,3,0))</f>
        <v/>
      </c>
      <c r="H602" s="2" t="str">
        <f>IF(B602="","",VLOOKUP(AD602,Varsayımlar!$B:$Q,5,0))</f>
        <v/>
      </c>
      <c r="J602" s="2" t="str">
        <f>IF(B602="","",VLOOKUP(AD602,Varsayımlar!$B:$Q,6,0))</f>
        <v/>
      </c>
      <c r="P602" s="2" t="str">
        <f>IF(B602="","",VLOOKUP(AD602,Varsayımlar!$B:$Q,7,0)*K602)</f>
        <v/>
      </c>
      <c r="Q602" s="2" t="str">
        <f>IF(B602="","",VLOOKUP(AD602,Varsayımlar!$B:$Q,8,0))</f>
        <v/>
      </c>
      <c r="R602" s="2" t="str">
        <f>IF(B602="","",VLOOKUP(AD602,Varsayımlar!$B:$Q,9,0))</f>
        <v/>
      </c>
      <c r="S602" s="2" t="str">
        <f>IF(B602="","",VLOOKUP(AD602,Varsayımlar!$B:$Q,10,0))</f>
        <v/>
      </c>
      <c r="T602" s="2" t="str">
        <f>IF(B602="","",VLOOKUP(AD602,Varsayımlar!$B:$Q,11,0))</f>
        <v/>
      </c>
      <c r="U602" s="2" t="str">
        <f>IF(B602="","",VLOOKUP(AD602,Varsayımlar!$B:$Q,12,0))</f>
        <v/>
      </c>
      <c r="V602" s="2" t="str">
        <f>IF(B602="","",VLOOKUP(AD602,Varsayımlar!$B:$Q,13,0))</f>
        <v/>
      </c>
      <c r="W602" s="2" t="str">
        <f>IF(B602="","",VLOOKUP(AD602,Varsayımlar!$B:$Q,14,0))</f>
        <v/>
      </c>
      <c r="AA602" s="2" t="str">
        <f>IF(B602="","",VLOOKUP(AD602,Varsayımlar!$B:$Q,15,0))</f>
        <v/>
      </c>
      <c r="AB602" s="2" t="str">
        <f>IF(B602="","",VLOOKUP(AD602,Varsayımlar!$B:$Q,16,0))</f>
        <v/>
      </c>
      <c r="AC602" s="2" t="str">
        <f>IF(B602="","",VLOOKUP(Sayfa2!AD602,Varsayımlar!B:S,18,0))</f>
        <v/>
      </c>
      <c r="AD602" s="2" t="str">
        <f t="shared" si="11"/>
        <v/>
      </c>
    </row>
    <row r="603" spans="2:30" x14ac:dyDescent="0.25">
      <c r="B603" s="6"/>
      <c r="C603" s="7" t="str">
        <f>IF(B603="","",VLOOKUP(AD603,Varsayımlar!$B:$Q,3,0))</f>
        <v/>
      </c>
      <c r="D603" s="7"/>
      <c r="H603" s="5" t="str">
        <f>IF(B603="","",VLOOKUP(AD603,Varsayımlar!$B:$Q,5,0))</f>
        <v/>
      </c>
      <c r="I603" s="5"/>
      <c r="J603" s="5" t="str">
        <f>IF(B603="","",VLOOKUP(AD603,Varsayımlar!$B:$Q,6,0))</f>
        <v/>
      </c>
      <c r="P603" s="5" t="str">
        <f>IF(B603="","",VLOOKUP(AD603,Varsayımlar!$B:$Q,7,0)*K603)</f>
        <v/>
      </c>
      <c r="Q603" s="5" t="str">
        <f>IF(B603="","",VLOOKUP(AD603,Varsayımlar!$B:$Q,8,0))</f>
        <v/>
      </c>
      <c r="R603" s="5" t="str">
        <f>IF(B603="","",VLOOKUP(AD603,Varsayımlar!$B:$Q,9,0))</f>
        <v/>
      </c>
      <c r="S603" s="5" t="str">
        <f>IF(B603="","",VLOOKUP(AD603,Varsayımlar!$B:$Q,10,0))</f>
        <v/>
      </c>
      <c r="T603" s="5" t="str">
        <f>IF(B603="","",VLOOKUP(AD603,Varsayımlar!$B:$Q,11,0))</f>
        <v/>
      </c>
      <c r="U603" s="5" t="str">
        <f>IF(B603="","",VLOOKUP(AD603,Varsayımlar!$B:$Q,12,0))</f>
        <v/>
      </c>
      <c r="V603" s="5" t="str">
        <f>IF(B603="","",VLOOKUP(AD603,Varsayımlar!$B:$Q,13,0))</f>
        <v/>
      </c>
      <c r="W603" s="5" t="str">
        <f>IF(B603="","",VLOOKUP(AD603,Varsayımlar!$B:$Q,14,0))</f>
        <v/>
      </c>
      <c r="AA603" s="5" t="str">
        <f>IF(B603="","",VLOOKUP(AD603,Varsayımlar!$B:$Q,15,0))</f>
        <v/>
      </c>
      <c r="AB603" s="5" t="str">
        <f>IF(B603="","",VLOOKUP(AD603,Varsayımlar!$B:$Q,16,0))</f>
        <v/>
      </c>
      <c r="AC603" s="5" t="str">
        <f>IF(B603="","",VLOOKUP(Sayfa2!AD603,Varsayımlar!B:S,18,0))</f>
        <v/>
      </c>
      <c r="AD603" s="5" t="str">
        <f t="shared" si="11"/>
        <v/>
      </c>
    </row>
    <row r="604" spans="2:30" x14ac:dyDescent="0.25">
      <c r="C604" s="3" t="str">
        <f>IF(B604="","",VLOOKUP(AD604,Varsayımlar!$B:$Q,3,0))</f>
        <v/>
      </c>
      <c r="H604" s="2" t="str">
        <f>IF(B604="","",VLOOKUP(AD604,Varsayımlar!$B:$Q,5,0))</f>
        <v/>
      </c>
      <c r="J604" s="2" t="str">
        <f>IF(B604="","",VLOOKUP(AD604,Varsayımlar!$B:$Q,6,0))</f>
        <v/>
      </c>
      <c r="P604" s="2" t="str">
        <f>IF(B604="","",VLOOKUP(AD604,Varsayımlar!$B:$Q,7,0)*K604)</f>
        <v/>
      </c>
      <c r="Q604" s="2" t="str">
        <f>IF(B604="","",VLOOKUP(AD604,Varsayımlar!$B:$Q,8,0))</f>
        <v/>
      </c>
      <c r="R604" s="2" t="str">
        <f>IF(B604="","",VLOOKUP(AD604,Varsayımlar!$B:$Q,9,0))</f>
        <v/>
      </c>
      <c r="S604" s="2" t="str">
        <f>IF(B604="","",VLOOKUP(AD604,Varsayımlar!$B:$Q,10,0))</f>
        <v/>
      </c>
      <c r="T604" s="2" t="str">
        <f>IF(B604="","",VLOOKUP(AD604,Varsayımlar!$B:$Q,11,0))</f>
        <v/>
      </c>
      <c r="U604" s="2" t="str">
        <f>IF(B604="","",VLOOKUP(AD604,Varsayımlar!$B:$Q,12,0))</f>
        <v/>
      </c>
      <c r="V604" s="2" t="str">
        <f>IF(B604="","",VLOOKUP(AD604,Varsayımlar!$B:$Q,13,0))</f>
        <v/>
      </c>
      <c r="W604" s="2" t="str">
        <f>IF(B604="","",VLOOKUP(AD604,Varsayımlar!$B:$Q,14,0))</f>
        <v/>
      </c>
      <c r="AA604" s="2" t="str">
        <f>IF(B604="","",VLOOKUP(AD604,Varsayımlar!$B:$Q,15,0))</f>
        <v/>
      </c>
      <c r="AB604" s="2" t="str">
        <f>IF(B604="","",VLOOKUP(AD604,Varsayımlar!$B:$Q,16,0))</f>
        <v/>
      </c>
      <c r="AC604" s="2" t="str">
        <f>IF(B604="","",VLOOKUP(Sayfa2!AD604,Varsayımlar!B:S,18,0))</f>
        <v/>
      </c>
      <c r="AD604" s="2" t="str">
        <f t="shared" si="11"/>
        <v/>
      </c>
    </row>
    <row r="605" spans="2:30" x14ac:dyDescent="0.25">
      <c r="B605" s="6"/>
      <c r="C605" s="7" t="str">
        <f>IF(B605="","",VLOOKUP(AD605,Varsayımlar!$B:$Q,3,0))</f>
        <v/>
      </c>
      <c r="D605" s="7"/>
      <c r="H605" s="5" t="str">
        <f>IF(B605="","",VLOOKUP(AD605,Varsayımlar!$B:$Q,5,0))</f>
        <v/>
      </c>
      <c r="I605" s="5"/>
      <c r="J605" s="5" t="str">
        <f>IF(B605="","",VLOOKUP(AD605,Varsayımlar!$B:$Q,6,0))</f>
        <v/>
      </c>
      <c r="P605" s="5" t="str">
        <f>IF(B605="","",VLOOKUP(AD605,Varsayımlar!$B:$Q,7,0)*K605)</f>
        <v/>
      </c>
      <c r="Q605" s="5" t="str">
        <f>IF(B605="","",VLOOKUP(AD605,Varsayımlar!$B:$Q,8,0))</f>
        <v/>
      </c>
      <c r="R605" s="5" t="str">
        <f>IF(B605="","",VLOOKUP(AD605,Varsayımlar!$B:$Q,9,0))</f>
        <v/>
      </c>
      <c r="S605" s="5" t="str">
        <f>IF(B605="","",VLOOKUP(AD605,Varsayımlar!$B:$Q,10,0))</f>
        <v/>
      </c>
      <c r="T605" s="5" t="str">
        <f>IF(B605="","",VLOOKUP(AD605,Varsayımlar!$B:$Q,11,0))</f>
        <v/>
      </c>
      <c r="U605" s="5" t="str">
        <f>IF(B605="","",VLOOKUP(AD605,Varsayımlar!$B:$Q,12,0))</f>
        <v/>
      </c>
      <c r="V605" s="5" t="str">
        <f>IF(B605="","",VLOOKUP(AD605,Varsayımlar!$B:$Q,13,0))</f>
        <v/>
      </c>
      <c r="W605" s="5" t="str">
        <f>IF(B605="","",VLOOKUP(AD605,Varsayımlar!$B:$Q,14,0))</f>
        <v/>
      </c>
      <c r="AA605" s="5" t="str">
        <f>IF(B605="","",VLOOKUP(AD605,Varsayımlar!$B:$Q,15,0))</f>
        <v/>
      </c>
      <c r="AB605" s="5" t="str">
        <f>IF(B605="","",VLOOKUP(AD605,Varsayımlar!$B:$Q,16,0))</f>
        <v/>
      </c>
      <c r="AC605" s="5" t="str">
        <f>IF(B605="","",VLOOKUP(Sayfa2!AD605,Varsayımlar!B:S,18,0))</f>
        <v/>
      </c>
      <c r="AD605" s="5" t="str">
        <f t="shared" si="11"/>
        <v/>
      </c>
    </row>
    <row r="606" spans="2:30" x14ac:dyDescent="0.25">
      <c r="C606" s="3" t="str">
        <f>IF(B606="","",VLOOKUP(AD606,Varsayımlar!$B:$Q,3,0))</f>
        <v/>
      </c>
      <c r="H606" s="2" t="str">
        <f>IF(B606="","",VLOOKUP(AD606,Varsayımlar!$B:$Q,5,0))</f>
        <v/>
      </c>
      <c r="J606" s="2" t="str">
        <f>IF(B606="","",VLOOKUP(AD606,Varsayımlar!$B:$Q,6,0))</f>
        <v/>
      </c>
      <c r="P606" s="2" t="str">
        <f>IF(B606="","",VLOOKUP(AD606,Varsayımlar!$B:$Q,7,0)*K606)</f>
        <v/>
      </c>
      <c r="Q606" s="2" t="str">
        <f>IF(B606="","",VLOOKUP(AD606,Varsayımlar!$B:$Q,8,0))</f>
        <v/>
      </c>
      <c r="R606" s="2" t="str">
        <f>IF(B606="","",VLOOKUP(AD606,Varsayımlar!$B:$Q,9,0))</f>
        <v/>
      </c>
      <c r="S606" s="2" t="str">
        <f>IF(B606="","",VLOOKUP(AD606,Varsayımlar!$B:$Q,10,0))</f>
        <v/>
      </c>
      <c r="T606" s="2" t="str">
        <f>IF(B606="","",VLOOKUP(AD606,Varsayımlar!$B:$Q,11,0))</f>
        <v/>
      </c>
      <c r="U606" s="2" t="str">
        <f>IF(B606="","",VLOOKUP(AD606,Varsayımlar!$B:$Q,12,0))</f>
        <v/>
      </c>
      <c r="V606" s="2" t="str">
        <f>IF(B606="","",VLOOKUP(AD606,Varsayımlar!$B:$Q,13,0))</f>
        <v/>
      </c>
      <c r="W606" s="2" t="str">
        <f>IF(B606="","",VLOOKUP(AD606,Varsayımlar!$B:$Q,14,0))</f>
        <v/>
      </c>
      <c r="AA606" s="2" t="str">
        <f>IF(B606="","",VLOOKUP(AD606,Varsayımlar!$B:$Q,15,0))</f>
        <v/>
      </c>
      <c r="AB606" s="2" t="str">
        <f>IF(B606="","",VLOOKUP(AD606,Varsayımlar!$B:$Q,16,0))</f>
        <v/>
      </c>
      <c r="AC606" s="2" t="str">
        <f>IF(B606="","",VLOOKUP(Sayfa2!AD606,Varsayımlar!B:S,18,0))</f>
        <v/>
      </c>
      <c r="AD606" s="2" t="str">
        <f t="shared" si="11"/>
        <v/>
      </c>
    </row>
    <row r="607" spans="2:30" x14ac:dyDescent="0.25">
      <c r="B607" s="6"/>
      <c r="C607" s="7" t="str">
        <f>IF(B607="","",VLOOKUP(AD607,Varsayımlar!$B:$Q,3,0))</f>
        <v/>
      </c>
      <c r="D607" s="7"/>
      <c r="H607" s="5" t="str">
        <f>IF(B607="","",VLOOKUP(AD607,Varsayımlar!$B:$Q,5,0))</f>
        <v/>
      </c>
      <c r="I607" s="5"/>
      <c r="J607" s="5" t="str">
        <f>IF(B607="","",VLOOKUP(AD607,Varsayımlar!$B:$Q,6,0))</f>
        <v/>
      </c>
      <c r="P607" s="5" t="str">
        <f>IF(B607="","",VLOOKUP(AD607,Varsayımlar!$B:$Q,7,0)*K607)</f>
        <v/>
      </c>
      <c r="Q607" s="5" t="str">
        <f>IF(B607="","",VLOOKUP(AD607,Varsayımlar!$B:$Q,8,0))</f>
        <v/>
      </c>
      <c r="R607" s="5" t="str">
        <f>IF(B607="","",VLOOKUP(AD607,Varsayımlar!$B:$Q,9,0))</f>
        <v/>
      </c>
      <c r="S607" s="5" t="str">
        <f>IF(B607="","",VLOOKUP(AD607,Varsayımlar!$B:$Q,10,0))</f>
        <v/>
      </c>
      <c r="T607" s="5" t="str">
        <f>IF(B607="","",VLOOKUP(AD607,Varsayımlar!$B:$Q,11,0))</f>
        <v/>
      </c>
      <c r="U607" s="5" t="str">
        <f>IF(B607="","",VLOOKUP(AD607,Varsayımlar!$B:$Q,12,0))</f>
        <v/>
      </c>
      <c r="V607" s="5" t="str">
        <f>IF(B607="","",VLOOKUP(AD607,Varsayımlar!$B:$Q,13,0))</f>
        <v/>
      </c>
      <c r="W607" s="5" t="str">
        <f>IF(B607="","",VLOOKUP(AD607,Varsayımlar!$B:$Q,14,0))</f>
        <v/>
      </c>
      <c r="AA607" s="5" t="str">
        <f>IF(B607="","",VLOOKUP(AD607,Varsayımlar!$B:$Q,15,0))</f>
        <v/>
      </c>
      <c r="AB607" s="5" t="str">
        <f>IF(B607="","",VLOOKUP(AD607,Varsayımlar!$B:$Q,16,0))</f>
        <v/>
      </c>
      <c r="AC607" s="5" t="str">
        <f>IF(B607="","",VLOOKUP(Sayfa2!AD607,Varsayımlar!B:S,18,0))</f>
        <v/>
      </c>
      <c r="AD607" s="5" t="str">
        <f t="shared" si="11"/>
        <v/>
      </c>
    </row>
    <row r="608" spans="2:30" x14ac:dyDescent="0.25">
      <c r="C608" s="3" t="str">
        <f>IF(B608="","",VLOOKUP(AD608,Varsayımlar!$B:$Q,3,0))</f>
        <v/>
      </c>
      <c r="H608" s="2" t="str">
        <f>IF(B608="","",VLOOKUP(AD608,Varsayımlar!$B:$Q,5,0))</f>
        <v/>
      </c>
      <c r="J608" s="2" t="str">
        <f>IF(B608="","",VLOOKUP(AD608,Varsayımlar!$B:$Q,6,0))</f>
        <v/>
      </c>
      <c r="P608" s="2" t="str">
        <f>IF(B608="","",VLOOKUP(AD608,Varsayımlar!$B:$Q,7,0)*K608)</f>
        <v/>
      </c>
      <c r="Q608" s="2" t="str">
        <f>IF(B608="","",VLOOKUP(AD608,Varsayımlar!$B:$Q,8,0))</f>
        <v/>
      </c>
      <c r="R608" s="2" t="str">
        <f>IF(B608="","",VLOOKUP(AD608,Varsayımlar!$B:$Q,9,0))</f>
        <v/>
      </c>
      <c r="S608" s="2" t="str">
        <f>IF(B608="","",VLOOKUP(AD608,Varsayımlar!$B:$Q,10,0))</f>
        <v/>
      </c>
      <c r="T608" s="2" t="str">
        <f>IF(B608="","",VLOOKUP(AD608,Varsayımlar!$B:$Q,11,0))</f>
        <v/>
      </c>
      <c r="U608" s="2" t="str">
        <f>IF(B608="","",VLOOKUP(AD608,Varsayımlar!$B:$Q,12,0))</f>
        <v/>
      </c>
      <c r="V608" s="2" t="str">
        <f>IF(B608="","",VLOOKUP(AD608,Varsayımlar!$B:$Q,13,0))</f>
        <v/>
      </c>
      <c r="W608" s="2" t="str">
        <f>IF(B608="","",VLOOKUP(AD608,Varsayımlar!$B:$Q,14,0))</f>
        <v/>
      </c>
      <c r="AA608" s="2" t="str">
        <f>IF(B608="","",VLOOKUP(AD608,Varsayımlar!$B:$Q,15,0))</f>
        <v/>
      </c>
      <c r="AB608" s="2" t="str">
        <f>IF(B608="","",VLOOKUP(AD608,Varsayımlar!$B:$Q,16,0))</f>
        <v/>
      </c>
      <c r="AC608" s="2" t="str">
        <f>IF(B608="","",VLOOKUP(Sayfa2!AD608,Varsayımlar!B:S,18,0))</f>
        <v/>
      </c>
      <c r="AD608" s="2" t="str">
        <f t="shared" si="11"/>
        <v/>
      </c>
    </row>
    <row r="609" spans="2:30" x14ac:dyDescent="0.25">
      <c r="B609" s="6"/>
      <c r="C609" s="7" t="str">
        <f>IF(B609="","",VLOOKUP(AD609,Varsayımlar!$B:$Q,3,0))</f>
        <v/>
      </c>
      <c r="D609" s="7"/>
      <c r="H609" s="5" t="str">
        <f>IF(B609="","",VLOOKUP(AD609,Varsayımlar!$B:$Q,5,0))</f>
        <v/>
      </c>
      <c r="I609" s="5"/>
      <c r="J609" s="5" t="str">
        <f>IF(B609="","",VLOOKUP(AD609,Varsayımlar!$B:$Q,6,0))</f>
        <v/>
      </c>
      <c r="P609" s="5" t="str">
        <f>IF(B609="","",VLOOKUP(AD609,Varsayımlar!$B:$Q,7,0)*K609)</f>
        <v/>
      </c>
      <c r="Q609" s="5" t="str">
        <f>IF(B609="","",VLOOKUP(AD609,Varsayımlar!$B:$Q,8,0))</f>
        <v/>
      </c>
      <c r="R609" s="5" t="str">
        <f>IF(B609="","",VLOOKUP(AD609,Varsayımlar!$B:$Q,9,0))</f>
        <v/>
      </c>
      <c r="S609" s="5" t="str">
        <f>IF(B609="","",VLOOKUP(AD609,Varsayımlar!$B:$Q,10,0))</f>
        <v/>
      </c>
      <c r="T609" s="5" t="str">
        <f>IF(B609="","",VLOOKUP(AD609,Varsayımlar!$B:$Q,11,0))</f>
        <v/>
      </c>
      <c r="U609" s="5" t="str">
        <f>IF(B609="","",VLOOKUP(AD609,Varsayımlar!$B:$Q,12,0))</f>
        <v/>
      </c>
      <c r="V609" s="5" t="str">
        <f>IF(B609="","",VLOOKUP(AD609,Varsayımlar!$B:$Q,13,0))</f>
        <v/>
      </c>
      <c r="W609" s="5" t="str">
        <f>IF(B609="","",VLOOKUP(AD609,Varsayımlar!$B:$Q,14,0))</f>
        <v/>
      </c>
      <c r="AA609" s="5" t="str">
        <f>IF(B609="","",VLOOKUP(AD609,Varsayımlar!$B:$Q,15,0))</f>
        <v/>
      </c>
      <c r="AB609" s="5" t="str">
        <f>IF(B609="","",VLOOKUP(AD609,Varsayımlar!$B:$Q,16,0))</f>
        <v/>
      </c>
      <c r="AC609" s="5" t="str">
        <f>IF(B609="","",VLOOKUP(Sayfa2!AD609,Varsayımlar!B:S,18,0))</f>
        <v/>
      </c>
      <c r="AD609" s="5" t="str">
        <f t="shared" si="11"/>
        <v/>
      </c>
    </row>
    <row r="610" spans="2:30" x14ac:dyDescent="0.25">
      <c r="C610" s="3" t="str">
        <f>IF(B610="","",VLOOKUP(AD610,Varsayımlar!$B:$Q,3,0))</f>
        <v/>
      </c>
      <c r="H610" s="2" t="str">
        <f>IF(B610="","",VLOOKUP(AD610,Varsayımlar!$B:$Q,5,0))</f>
        <v/>
      </c>
      <c r="J610" s="2" t="str">
        <f>IF(B610="","",VLOOKUP(AD610,Varsayımlar!$B:$Q,6,0))</f>
        <v/>
      </c>
      <c r="P610" s="2" t="str">
        <f>IF(B610="","",VLOOKUP(AD610,Varsayımlar!$B:$Q,7,0)*K610)</f>
        <v/>
      </c>
      <c r="Q610" s="2" t="str">
        <f>IF(B610="","",VLOOKUP(AD610,Varsayımlar!$B:$Q,8,0))</f>
        <v/>
      </c>
      <c r="R610" s="2" t="str">
        <f>IF(B610="","",VLOOKUP(AD610,Varsayımlar!$B:$Q,9,0))</f>
        <v/>
      </c>
      <c r="S610" s="2" t="str">
        <f>IF(B610="","",VLOOKUP(AD610,Varsayımlar!$B:$Q,10,0))</f>
        <v/>
      </c>
      <c r="T610" s="2" t="str">
        <f>IF(B610="","",VLOOKUP(AD610,Varsayımlar!$B:$Q,11,0))</f>
        <v/>
      </c>
      <c r="U610" s="2" t="str">
        <f>IF(B610="","",VLOOKUP(AD610,Varsayımlar!$B:$Q,12,0))</f>
        <v/>
      </c>
      <c r="V610" s="2" t="str">
        <f>IF(B610="","",VLOOKUP(AD610,Varsayımlar!$B:$Q,13,0))</f>
        <v/>
      </c>
      <c r="W610" s="2" t="str">
        <f>IF(B610="","",VLOOKUP(AD610,Varsayımlar!$B:$Q,14,0))</f>
        <v/>
      </c>
      <c r="AA610" s="2" t="str">
        <f>IF(B610="","",VLOOKUP(AD610,Varsayımlar!$B:$Q,15,0))</f>
        <v/>
      </c>
      <c r="AB610" s="2" t="str">
        <f>IF(B610="","",VLOOKUP(AD610,Varsayımlar!$B:$Q,16,0))</f>
        <v/>
      </c>
      <c r="AC610" s="2" t="str">
        <f>IF(B610="","",VLOOKUP(Sayfa2!AD610,Varsayımlar!B:S,18,0))</f>
        <v/>
      </c>
      <c r="AD610" s="2" t="str">
        <f t="shared" si="11"/>
        <v/>
      </c>
    </row>
    <row r="611" spans="2:30" x14ac:dyDescent="0.25">
      <c r="B611" s="6"/>
      <c r="C611" s="7" t="str">
        <f>IF(B611="","",VLOOKUP(AD611,Varsayımlar!$B:$Q,3,0))</f>
        <v/>
      </c>
      <c r="D611" s="7"/>
      <c r="H611" s="5" t="str">
        <f>IF(B611="","",VLOOKUP(AD611,Varsayımlar!$B:$Q,5,0))</f>
        <v/>
      </c>
      <c r="I611" s="5"/>
      <c r="J611" s="5" t="str">
        <f>IF(B611="","",VLOOKUP(AD611,Varsayımlar!$B:$Q,6,0))</f>
        <v/>
      </c>
      <c r="P611" s="5" t="str">
        <f>IF(B611="","",VLOOKUP(AD611,Varsayımlar!$B:$Q,7,0)*K611)</f>
        <v/>
      </c>
      <c r="Q611" s="5" t="str">
        <f>IF(B611="","",VLOOKUP(AD611,Varsayımlar!$B:$Q,8,0))</f>
        <v/>
      </c>
      <c r="R611" s="5" t="str">
        <f>IF(B611="","",VLOOKUP(AD611,Varsayımlar!$B:$Q,9,0))</f>
        <v/>
      </c>
      <c r="S611" s="5" t="str">
        <f>IF(B611="","",VLOOKUP(AD611,Varsayımlar!$B:$Q,10,0))</f>
        <v/>
      </c>
      <c r="T611" s="5" t="str">
        <f>IF(B611="","",VLOOKUP(AD611,Varsayımlar!$B:$Q,11,0))</f>
        <v/>
      </c>
      <c r="U611" s="5" t="str">
        <f>IF(B611="","",VLOOKUP(AD611,Varsayımlar!$B:$Q,12,0))</f>
        <v/>
      </c>
      <c r="V611" s="5" t="str">
        <f>IF(B611="","",VLOOKUP(AD611,Varsayımlar!$B:$Q,13,0))</f>
        <v/>
      </c>
      <c r="W611" s="5" t="str">
        <f>IF(B611="","",VLOOKUP(AD611,Varsayımlar!$B:$Q,14,0))</f>
        <v/>
      </c>
      <c r="AA611" s="5" t="str">
        <f>IF(B611="","",VLOOKUP(AD611,Varsayımlar!$B:$Q,15,0))</f>
        <v/>
      </c>
      <c r="AB611" s="5" t="str">
        <f>IF(B611="","",VLOOKUP(AD611,Varsayımlar!$B:$Q,16,0))</f>
        <v/>
      </c>
      <c r="AC611" s="5" t="str">
        <f>IF(B611="","",VLOOKUP(Sayfa2!AD611,Varsayımlar!B:S,18,0))</f>
        <v/>
      </c>
      <c r="AD611" s="5" t="str">
        <f t="shared" si="11"/>
        <v/>
      </c>
    </row>
    <row r="612" spans="2:30" x14ac:dyDescent="0.25">
      <c r="C612" s="3" t="str">
        <f>IF(B612="","",VLOOKUP(AD612,Varsayımlar!$B:$Q,3,0))</f>
        <v/>
      </c>
      <c r="H612" s="2" t="str">
        <f>IF(B612="","",VLOOKUP(AD612,Varsayımlar!$B:$Q,5,0))</f>
        <v/>
      </c>
      <c r="J612" s="2" t="str">
        <f>IF(B612="","",VLOOKUP(AD612,Varsayımlar!$B:$Q,6,0))</f>
        <v/>
      </c>
      <c r="P612" s="2" t="str">
        <f>IF(B612="","",VLOOKUP(AD612,Varsayımlar!$B:$Q,7,0)*K612)</f>
        <v/>
      </c>
      <c r="Q612" s="2" t="str">
        <f>IF(B612="","",VLOOKUP(AD612,Varsayımlar!$B:$Q,8,0))</f>
        <v/>
      </c>
      <c r="R612" s="2" t="str">
        <f>IF(B612="","",VLOOKUP(AD612,Varsayımlar!$B:$Q,9,0))</f>
        <v/>
      </c>
      <c r="S612" s="2" t="str">
        <f>IF(B612="","",VLOOKUP(AD612,Varsayımlar!$B:$Q,10,0))</f>
        <v/>
      </c>
      <c r="T612" s="2" t="str">
        <f>IF(B612="","",VLOOKUP(AD612,Varsayımlar!$B:$Q,11,0))</f>
        <v/>
      </c>
      <c r="U612" s="2" t="str">
        <f>IF(B612="","",VLOOKUP(AD612,Varsayımlar!$B:$Q,12,0))</f>
        <v/>
      </c>
      <c r="V612" s="2" t="str">
        <f>IF(B612="","",VLOOKUP(AD612,Varsayımlar!$B:$Q,13,0))</f>
        <v/>
      </c>
      <c r="W612" s="2" t="str">
        <f>IF(B612="","",VLOOKUP(AD612,Varsayımlar!$B:$Q,14,0))</f>
        <v/>
      </c>
      <c r="AA612" s="2" t="str">
        <f>IF(B612="","",VLOOKUP(AD612,Varsayımlar!$B:$Q,15,0))</f>
        <v/>
      </c>
      <c r="AB612" s="2" t="str">
        <f>IF(B612="","",VLOOKUP(AD612,Varsayımlar!$B:$Q,16,0))</f>
        <v/>
      </c>
      <c r="AC612" s="2" t="str">
        <f>IF(B612="","",VLOOKUP(Sayfa2!AD612,Varsayımlar!B:S,18,0))</f>
        <v/>
      </c>
      <c r="AD612" s="2" t="str">
        <f t="shared" si="11"/>
        <v/>
      </c>
    </row>
    <row r="613" spans="2:30" x14ac:dyDescent="0.25">
      <c r="B613" s="6"/>
      <c r="C613" s="7" t="str">
        <f>IF(B613="","",VLOOKUP(AD613,Varsayımlar!$B:$Q,3,0))</f>
        <v/>
      </c>
      <c r="D613" s="7"/>
      <c r="H613" s="5" t="str">
        <f>IF(B613="","",VLOOKUP(AD613,Varsayımlar!$B:$Q,5,0))</f>
        <v/>
      </c>
      <c r="I613" s="5"/>
      <c r="J613" s="5" t="str">
        <f>IF(B613="","",VLOOKUP(AD613,Varsayımlar!$B:$Q,6,0))</f>
        <v/>
      </c>
      <c r="P613" s="5" t="str">
        <f>IF(B613="","",VLOOKUP(AD613,Varsayımlar!$B:$Q,7,0)*K613)</f>
        <v/>
      </c>
      <c r="Q613" s="5" t="str">
        <f>IF(B613="","",VLOOKUP(AD613,Varsayımlar!$B:$Q,8,0))</f>
        <v/>
      </c>
      <c r="R613" s="5" t="str">
        <f>IF(B613="","",VLOOKUP(AD613,Varsayımlar!$B:$Q,9,0))</f>
        <v/>
      </c>
      <c r="S613" s="5" t="str">
        <f>IF(B613="","",VLOOKUP(AD613,Varsayımlar!$B:$Q,10,0))</f>
        <v/>
      </c>
      <c r="T613" s="5" t="str">
        <f>IF(B613="","",VLOOKUP(AD613,Varsayımlar!$B:$Q,11,0))</f>
        <v/>
      </c>
      <c r="U613" s="5" t="str">
        <f>IF(B613="","",VLOOKUP(AD613,Varsayımlar!$B:$Q,12,0))</f>
        <v/>
      </c>
      <c r="V613" s="5" t="str">
        <f>IF(B613="","",VLOOKUP(AD613,Varsayımlar!$B:$Q,13,0))</f>
        <v/>
      </c>
      <c r="W613" s="5" t="str">
        <f>IF(B613="","",VLOOKUP(AD613,Varsayımlar!$B:$Q,14,0))</f>
        <v/>
      </c>
      <c r="AA613" s="5" t="str">
        <f>IF(B613="","",VLOOKUP(AD613,Varsayımlar!$B:$Q,15,0))</f>
        <v/>
      </c>
      <c r="AB613" s="5" t="str">
        <f>IF(B613="","",VLOOKUP(AD613,Varsayımlar!$B:$Q,16,0))</f>
        <v/>
      </c>
      <c r="AC613" s="5" t="str">
        <f>IF(B613="","",VLOOKUP(Sayfa2!AD613,Varsayımlar!B:S,18,0))</f>
        <v/>
      </c>
      <c r="AD613" s="5" t="str">
        <f t="shared" si="11"/>
        <v/>
      </c>
    </row>
    <row r="614" spans="2:30" x14ac:dyDescent="0.25">
      <c r="C614" s="3" t="str">
        <f>IF(B614="","",VLOOKUP(AD614,Varsayımlar!$B:$Q,3,0))</f>
        <v/>
      </c>
      <c r="H614" s="2" t="str">
        <f>IF(B614="","",VLOOKUP(AD614,Varsayımlar!$B:$Q,5,0))</f>
        <v/>
      </c>
      <c r="J614" s="2" t="str">
        <f>IF(B614="","",VLOOKUP(AD614,Varsayımlar!$B:$Q,6,0))</f>
        <v/>
      </c>
      <c r="P614" s="2" t="str">
        <f>IF(B614="","",VLOOKUP(AD614,Varsayımlar!$B:$Q,7,0)*K614)</f>
        <v/>
      </c>
      <c r="Q614" s="2" t="str">
        <f>IF(B614="","",VLOOKUP(AD614,Varsayımlar!$B:$Q,8,0))</f>
        <v/>
      </c>
      <c r="R614" s="2" t="str">
        <f>IF(B614="","",VLOOKUP(AD614,Varsayımlar!$B:$Q,9,0))</f>
        <v/>
      </c>
      <c r="S614" s="2" t="str">
        <f>IF(B614="","",VLOOKUP(AD614,Varsayımlar!$B:$Q,10,0))</f>
        <v/>
      </c>
      <c r="T614" s="2" t="str">
        <f>IF(B614="","",VLOOKUP(AD614,Varsayımlar!$B:$Q,11,0))</f>
        <v/>
      </c>
      <c r="U614" s="2" t="str">
        <f>IF(B614="","",VLOOKUP(AD614,Varsayımlar!$B:$Q,12,0))</f>
        <v/>
      </c>
      <c r="V614" s="2" t="str">
        <f>IF(B614="","",VLOOKUP(AD614,Varsayımlar!$B:$Q,13,0))</f>
        <v/>
      </c>
      <c r="W614" s="2" t="str">
        <f>IF(B614="","",VLOOKUP(AD614,Varsayımlar!$B:$Q,14,0))</f>
        <v/>
      </c>
      <c r="AA614" s="2" t="str">
        <f>IF(B614="","",VLOOKUP(AD614,Varsayımlar!$B:$Q,15,0))</f>
        <v/>
      </c>
      <c r="AB614" s="2" t="str">
        <f>IF(B614="","",VLOOKUP(AD614,Varsayımlar!$B:$Q,16,0))</f>
        <v/>
      </c>
      <c r="AC614" s="2" t="str">
        <f>IF(B614="","",VLOOKUP(Sayfa2!AD614,Varsayımlar!B:S,18,0))</f>
        <v/>
      </c>
      <c r="AD614" s="2" t="str">
        <f t="shared" si="11"/>
        <v/>
      </c>
    </row>
    <row r="615" spans="2:30" x14ac:dyDescent="0.25">
      <c r="B615" s="6"/>
      <c r="C615" s="7" t="str">
        <f>IF(B615="","",VLOOKUP(AD615,Varsayımlar!$B:$Q,3,0))</f>
        <v/>
      </c>
      <c r="D615" s="7"/>
      <c r="H615" s="5" t="str">
        <f>IF(B615="","",VLOOKUP(AD615,Varsayımlar!$B:$Q,5,0))</f>
        <v/>
      </c>
      <c r="I615" s="5"/>
      <c r="J615" s="5" t="str">
        <f>IF(B615="","",VLOOKUP(AD615,Varsayımlar!$B:$Q,6,0))</f>
        <v/>
      </c>
      <c r="P615" s="5" t="str">
        <f>IF(B615="","",VLOOKUP(AD615,Varsayımlar!$B:$Q,7,0)*K615)</f>
        <v/>
      </c>
      <c r="Q615" s="5" t="str">
        <f>IF(B615="","",VLOOKUP(AD615,Varsayımlar!$B:$Q,8,0))</f>
        <v/>
      </c>
      <c r="R615" s="5" t="str">
        <f>IF(B615="","",VLOOKUP(AD615,Varsayımlar!$B:$Q,9,0))</f>
        <v/>
      </c>
      <c r="S615" s="5" t="str">
        <f>IF(B615="","",VLOOKUP(AD615,Varsayımlar!$B:$Q,10,0))</f>
        <v/>
      </c>
      <c r="T615" s="5" t="str">
        <f>IF(B615="","",VLOOKUP(AD615,Varsayımlar!$B:$Q,11,0))</f>
        <v/>
      </c>
      <c r="U615" s="5" t="str">
        <f>IF(B615="","",VLOOKUP(AD615,Varsayımlar!$B:$Q,12,0))</f>
        <v/>
      </c>
      <c r="V615" s="5" t="str">
        <f>IF(B615="","",VLOOKUP(AD615,Varsayımlar!$B:$Q,13,0))</f>
        <v/>
      </c>
      <c r="W615" s="5" t="str">
        <f>IF(B615="","",VLOOKUP(AD615,Varsayımlar!$B:$Q,14,0))</f>
        <v/>
      </c>
      <c r="AA615" s="5" t="str">
        <f>IF(B615="","",VLOOKUP(AD615,Varsayımlar!$B:$Q,15,0))</f>
        <v/>
      </c>
      <c r="AB615" s="5" t="str">
        <f>IF(B615="","",VLOOKUP(AD615,Varsayımlar!$B:$Q,16,0))</f>
        <v/>
      </c>
      <c r="AC615" s="5" t="str">
        <f>IF(B615="","",VLOOKUP(Sayfa2!AD615,Varsayımlar!B:S,18,0))</f>
        <v/>
      </c>
      <c r="AD615" s="5" t="str">
        <f t="shared" si="11"/>
        <v/>
      </c>
    </row>
    <row r="616" spans="2:30" x14ac:dyDescent="0.25">
      <c r="C616" s="3" t="str">
        <f>IF(B616="","",VLOOKUP(AD616,Varsayımlar!$B:$Q,3,0))</f>
        <v/>
      </c>
      <c r="H616" s="2" t="str">
        <f>IF(B616="","",VLOOKUP(AD616,Varsayımlar!$B:$Q,5,0))</f>
        <v/>
      </c>
      <c r="J616" s="2" t="str">
        <f>IF(B616="","",VLOOKUP(AD616,Varsayımlar!$B:$Q,6,0))</f>
        <v/>
      </c>
      <c r="P616" s="2" t="str">
        <f>IF(B616="","",VLOOKUP(AD616,Varsayımlar!$B:$Q,7,0)*K616)</f>
        <v/>
      </c>
      <c r="Q616" s="2" t="str">
        <f>IF(B616="","",VLOOKUP(AD616,Varsayımlar!$B:$Q,8,0))</f>
        <v/>
      </c>
      <c r="R616" s="2" t="str">
        <f>IF(B616="","",VLOOKUP(AD616,Varsayımlar!$B:$Q,9,0))</f>
        <v/>
      </c>
      <c r="S616" s="2" t="str">
        <f>IF(B616="","",VLOOKUP(AD616,Varsayımlar!$B:$Q,10,0))</f>
        <v/>
      </c>
      <c r="T616" s="2" t="str">
        <f>IF(B616="","",VLOOKUP(AD616,Varsayımlar!$B:$Q,11,0))</f>
        <v/>
      </c>
      <c r="U616" s="2" t="str">
        <f>IF(B616="","",VLOOKUP(AD616,Varsayımlar!$B:$Q,12,0))</f>
        <v/>
      </c>
      <c r="V616" s="2" t="str">
        <f>IF(B616="","",VLOOKUP(AD616,Varsayımlar!$B:$Q,13,0))</f>
        <v/>
      </c>
      <c r="W616" s="2" t="str">
        <f>IF(B616="","",VLOOKUP(AD616,Varsayımlar!$B:$Q,14,0))</f>
        <v/>
      </c>
      <c r="AA616" s="2" t="str">
        <f>IF(B616="","",VLOOKUP(AD616,Varsayımlar!$B:$Q,15,0))</f>
        <v/>
      </c>
      <c r="AB616" s="2" t="str">
        <f>IF(B616="","",VLOOKUP(AD616,Varsayımlar!$B:$Q,16,0))</f>
        <v/>
      </c>
      <c r="AC616" s="2" t="str">
        <f>IF(B616="","",VLOOKUP(Sayfa2!AD616,Varsayımlar!B:S,18,0))</f>
        <v/>
      </c>
      <c r="AD616" s="2" t="str">
        <f t="shared" si="11"/>
        <v/>
      </c>
    </row>
    <row r="617" spans="2:30" x14ac:dyDescent="0.25">
      <c r="B617" s="6"/>
      <c r="C617" s="7" t="str">
        <f>IF(B617="","",VLOOKUP(AD617,Varsayımlar!$B:$Q,3,0))</f>
        <v/>
      </c>
      <c r="D617" s="7"/>
      <c r="H617" s="5" t="str">
        <f>IF(B617="","",VLOOKUP(AD617,Varsayımlar!$B:$Q,5,0))</f>
        <v/>
      </c>
      <c r="I617" s="5"/>
      <c r="J617" s="5" t="str">
        <f>IF(B617="","",VLOOKUP(AD617,Varsayımlar!$B:$Q,6,0))</f>
        <v/>
      </c>
      <c r="P617" s="5" t="str">
        <f>IF(B617="","",VLOOKUP(AD617,Varsayımlar!$B:$Q,7,0)*K617)</f>
        <v/>
      </c>
      <c r="Q617" s="5" t="str">
        <f>IF(B617="","",VLOOKUP(AD617,Varsayımlar!$B:$Q,8,0))</f>
        <v/>
      </c>
      <c r="R617" s="5" t="str">
        <f>IF(B617="","",VLOOKUP(AD617,Varsayımlar!$B:$Q,9,0))</f>
        <v/>
      </c>
      <c r="S617" s="5" t="str">
        <f>IF(B617="","",VLOOKUP(AD617,Varsayımlar!$B:$Q,10,0))</f>
        <v/>
      </c>
      <c r="T617" s="5" t="str">
        <f>IF(B617="","",VLOOKUP(AD617,Varsayımlar!$B:$Q,11,0))</f>
        <v/>
      </c>
      <c r="U617" s="5" t="str">
        <f>IF(B617="","",VLOOKUP(AD617,Varsayımlar!$B:$Q,12,0))</f>
        <v/>
      </c>
      <c r="V617" s="5" t="str">
        <f>IF(B617="","",VLOOKUP(AD617,Varsayımlar!$B:$Q,13,0))</f>
        <v/>
      </c>
      <c r="W617" s="5" t="str">
        <f>IF(B617="","",VLOOKUP(AD617,Varsayımlar!$B:$Q,14,0))</f>
        <v/>
      </c>
      <c r="AA617" s="5" t="str">
        <f>IF(B617="","",VLOOKUP(AD617,Varsayımlar!$B:$Q,15,0))</f>
        <v/>
      </c>
      <c r="AB617" s="5" t="str">
        <f>IF(B617="","",VLOOKUP(AD617,Varsayımlar!$B:$Q,16,0))</f>
        <v/>
      </c>
      <c r="AC617" s="5" t="str">
        <f>IF(B617="","",VLOOKUP(Sayfa2!AD617,Varsayımlar!B:S,18,0))</f>
        <v/>
      </c>
      <c r="AD617" s="5" t="str">
        <f t="shared" si="11"/>
        <v/>
      </c>
    </row>
    <row r="618" spans="2:30" x14ac:dyDescent="0.25">
      <c r="C618" s="3" t="str">
        <f>IF(B618="","",VLOOKUP(AD618,Varsayımlar!$B:$Q,3,0))</f>
        <v/>
      </c>
      <c r="H618" s="2" t="str">
        <f>IF(B618="","",VLOOKUP(AD618,Varsayımlar!$B:$Q,5,0))</f>
        <v/>
      </c>
      <c r="J618" s="2" t="str">
        <f>IF(B618="","",VLOOKUP(AD618,Varsayımlar!$B:$Q,6,0))</f>
        <v/>
      </c>
      <c r="P618" s="2" t="str">
        <f>IF(B618="","",VLOOKUP(AD618,Varsayımlar!$B:$Q,7,0)*K618)</f>
        <v/>
      </c>
      <c r="Q618" s="2" t="str">
        <f>IF(B618="","",VLOOKUP(AD618,Varsayımlar!$B:$Q,8,0))</f>
        <v/>
      </c>
      <c r="R618" s="2" t="str">
        <f>IF(B618="","",VLOOKUP(AD618,Varsayımlar!$B:$Q,9,0))</f>
        <v/>
      </c>
      <c r="S618" s="2" t="str">
        <f>IF(B618="","",VLOOKUP(AD618,Varsayımlar!$B:$Q,10,0))</f>
        <v/>
      </c>
      <c r="T618" s="2" t="str">
        <f>IF(B618="","",VLOOKUP(AD618,Varsayımlar!$B:$Q,11,0))</f>
        <v/>
      </c>
      <c r="U618" s="2" t="str">
        <f>IF(B618="","",VLOOKUP(AD618,Varsayımlar!$B:$Q,12,0))</f>
        <v/>
      </c>
      <c r="V618" s="2" t="str">
        <f>IF(B618="","",VLOOKUP(AD618,Varsayımlar!$B:$Q,13,0))</f>
        <v/>
      </c>
      <c r="W618" s="2" t="str">
        <f>IF(B618="","",VLOOKUP(AD618,Varsayımlar!$B:$Q,14,0))</f>
        <v/>
      </c>
      <c r="AA618" s="2" t="str">
        <f>IF(B618="","",VLOOKUP(AD618,Varsayımlar!$B:$Q,15,0))</f>
        <v/>
      </c>
      <c r="AB618" s="2" t="str">
        <f>IF(B618="","",VLOOKUP(AD618,Varsayımlar!$B:$Q,16,0))</f>
        <v/>
      </c>
      <c r="AC618" s="2" t="str">
        <f>IF(B618="","",VLOOKUP(Sayfa2!AD618,Varsayımlar!B:S,18,0))</f>
        <v/>
      </c>
      <c r="AD618" s="2" t="str">
        <f t="shared" si="11"/>
        <v/>
      </c>
    </row>
    <row r="619" spans="2:30" x14ac:dyDescent="0.25">
      <c r="B619" s="6"/>
      <c r="C619" s="7" t="str">
        <f>IF(B619="","",VLOOKUP(AD619,Varsayımlar!$B:$Q,3,0))</f>
        <v/>
      </c>
      <c r="D619" s="7"/>
      <c r="H619" s="5" t="str">
        <f>IF(B619="","",VLOOKUP(AD619,Varsayımlar!$B:$Q,5,0))</f>
        <v/>
      </c>
      <c r="I619" s="5"/>
      <c r="J619" s="5" t="str">
        <f>IF(B619="","",VLOOKUP(AD619,Varsayımlar!$B:$Q,6,0))</f>
        <v/>
      </c>
      <c r="P619" s="5" t="str">
        <f>IF(B619="","",VLOOKUP(AD619,Varsayımlar!$B:$Q,7,0)*K619)</f>
        <v/>
      </c>
      <c r="Q619" s="5" t="str">
        <f>IF(B619="","",VLOOKUP(AD619,Varsayımlar!$B:$Q,8,0))</f>
        <v/>
      </c>
      <c r="R619" s="5" t="str">
        <f>IF(B619="","",VLOOKUP(AD619,Varsayımlar!$B:$Q,9,0))</f>
        <v/>
      </c>
      <c r="S619" s="5" t="str">
        <f>IF(B619="","",VLOOKUP(AD619,Varsayımlar!$B:$Q,10,0))</f>
        <v/>
      </c>
      <c r="T619" s="5" t="str">
        <f>IF(B619="","",VLOOKUP(AD619,Varsayımlar!$B:$Q,11,0))</f>
        <v/>
      </c>
      <c r="U619" s="5" t="str">
        <f>IF(B619="","",VLOOKUP(AD619,Varsayımlar!$B:$Q,12,0))</f>
        <v/>
      </c>
      <c r="V619" s="5" t="str">
        <f>IF(B619="","",VLOOKUP(AD619,Varsayımlar!$B:$Q,13,0))</f>
        <v/>
      </c>
      <c r="W619" s="5" t="str">
        <f>IF(B619="","",VLOOKUP(AD619,Varsayımlar!$B:$Q,14,0))</f>
        <v/>
      </c>
      <c r="AA619" s="5" t="str">
        <f>IF(B619="","",VLOOKUP(AD619,Varsayımlar!$B:$Q,15,0))</f>
        <v/>
      </c>
      <c r="AB619" s="5" t="str">
        <f>IF(B619="","",VLOOKUP(AD619,Varsayımlar!$B:$Q,16,0))</f>
        <v/>
      </c>
      <c r="AC619" s="5" t="str">
        <f>IF(B619="","",VLOOKUP(Sayfa2!AD619,Varsayımlar!B:S,18,0))</f>
        <v/>
      </c>
      <c r="AD619" s="5" t="str">
        <f t="shared" si="11"/>
        <v/>
      </c>
    </row>
    <row r="620" spans="2:30" x14ac:dyDescent="0.25">
      <c r="C620" s="3" t="str">
        <f>IF(B620="","",VLOOKUP(AD620,Varsayımlar!$B:$Q,3,0))</f>
        <v/>
      </c>
      <c r="H620" s="2" t="str">
        <f>IF(B620="","",VLOOKUP(AD620,Varsayımlar!$B:$Q,5,0))</f>
        <v/>
      </c>
      <c r="J620" s="2" t="str">
        <f>IF(B620="","",VLOOKUP(AD620,Varsayımlar!$B:$Q,6,0))</f>
        <v/>
      </c>
      <c r="P620" s="2" t="str">
        <f>IF(B620="","",VLOOKUP(AD620,Varsayımlar!$B:$Q,7,0)*K620)</f>
        <v/>
      </c>
      <c r="Q620" s="2" t="str">
        <f>IF(B620="","",VLOOKUP(AD620,Varsayımlar!$B:$Q,8,0))</f>
        <v/>
      </c>
      <c r="R620" s="2" t="str">
        <f>IF(B620="","",VLOOKUP(AD620,Varsayımlar!$B:$Q,9,0))</f>
        <v/>
      </c>
      <c r="S620" s="2" t="str">
        <f>IF(B620="","",VLOOKUP(AD620,Varsayımlar!$B:$Q,10,0))</f>
        <v/>
      </c>
      <c r="T620" s="2" t="str">
        <f>IF(B620="","",VLOOKUP(AD620,Varsayımlar!$B:$Q,11,0))</f>
        <v/>
      </c>
      <c r="U620" s="2" t="str">
        <f>IF(B620="","",VLOOKUP(AD620,Varsayımlar!$B:$Q,12,0))</f>
        <v/>
      </c>
      <c r="V620" s="2" t="str">
        <f>IF(B620="","",VLOOKUP(AD620,Varsayımlar!$B:$Q,13,0))</f>
        <v/>
      </c>
      <c r="W620" s="2" t="str">
        <f>IF(B620="","",VLOOKUP(AD620,Varsayımlar!$B:$Q,14,0))</f>
        <v/>
      </c>
      <c r="AA620" s="2" t="str">
        <f>IF(B620="","",VLOOKUP(AD620,Varsayımlar!$B:$Q,15,0))</f>
        <v/>
      </c>
      <c r="AB620" s="2" t="str">
        <f>IF(B620="","",VLOOKUP(AD620,Varsayımlar!$B:$Q,16,0))</f>
        <v/>
      </c>
      <c r="AC620" s="2" t="str">
        <f>IF(B620="","",VLOOKUP(Sayfa2!AD620,Varsayımlar!B:S,18,0))</f>
        <v/>
      </c>
      <c r="AD620" s="2" t="str">
        <f t="shared" si="11"/>
        <v/>
      </c>
    </row>
    <row r="621" spans="2:30" x14ac:dyDescent="0.25">
      <c r="B621" s="6"/>
      <c r="C621" s="7" t="str">
        <f>IF(B621="","",VLOOKUP(AD621,Varsayımlar!$B:$Q,3,0))</f>
        <v/>
      </c>
      <c r="D621" s="7"/>
      <c r="H621" s="5" t="str">
        <f>IF(B621="","",VLOOKUP(AD621,Varsayımlar!$B:$Q,5,0))</f>
        <v/>
      </c>
      <c r="I621" s="5"/>
      <c r="J621" s="5" t="str">
        <f>IF(B621="","",VLOOKUP(AD621,Varsayımlar!$B:$Q,6,0))</f>
        <v/>
      </c>
      <c r="P621" s="5" t="str">
        <f>IF(B621="","",VLOOKUP(AD621,Varsayımlar!$B:$Q,7,0)*K621)</f>
        <v/>
      </c>
      <c r="Q621" s="5" t="str">
        <f>IF(B621="","",VLOOKUP(AD621,Varsayımlar!$B:$Q,8,0))</f>
        <v/>
      </c>
      <c r="R621" s="5" t="str">
        <f>IF(B621="","",VLOOKUP(AD621,Varsayımlar!$B:$Q,9,0))</f>
        <v/>
      </c>
      <c r="S621" s="5" t="str">
        <f>IF(B621="","",VLOOKUP(AD621,Varsayımlar!$B:$Q,10,0))</f>
        <v/>
      </c>
      <c r="T621" s="5" t="str">
        <f>IF(B621="","",VLOOKUP(AD621,Varsayımlar!$B:$Q,11,0))</f>
        <v/>
      </c>
      <c r="U621" s="5" t="str">
        <f>IF(B621="","",VLOOKUP(AD621,Varsayımlar!$B:$Q,12,0))</f>
        <v/>
      </c>
      <c r="V621" s="5" t="str">
        <f>IF(B621="","",VLOOKUP(AD621,Varsayımlar!$B:$Q,13,0))</f>
        <v/>
      </c>
      <c r="W621" s="5" t="str">
        <f>IF(B621="","",VLOOKUP(AD621,Varsayımlar!$B:$Q,14,0))</f>
        <v/>
      </c>
      <c r="AA621" s="5" t="str">
        <f>IF(B621="","",VLOOKUP(AD621,Varsayımlar!$B:$Q,15,0))</f>
        <v/>
      </c>
      <c r="AB621" s="5" t="str">
        <f>IF(B621="","",VLOOKUP(AD621,Varsayımlar!$B:$Q,16,0))</f>
        <v/>
      </c>
      <c r="AC621" s="5" t="str">
        <f>IF(B621="","",VLOOKUP(Sayfa2!AD621,Varsayımlar!B:S,18,0))</f>
        <v/>
      </c>
      <c r="AD621" s="5" t="str">
        <f t="shared" si="11"/>
        <v/>
      </c>
    </row>
    <row r="622" spans="2:30" x14ac:dyDescent="0.25">
      <c r="C622" s="3" t="str">
        <f>IF(B622="","",VLOOKUP(AD622,Varsayımlar!$B:$Q,3,0))</f>
        <v/>
      </c>
      <c r="H622" s="2" t="str">
        <f>IF(B622="","",VLOOKUP(AD622,Varsayımlar!$B:$Q,5,0))</f>
        <v/>
      </c>
      <c r="J622" s="2" t="str">
        <f>IF(B622="","",VLOOKUP(AD622,Varsayımlar!$B:$Q,6,0))</f>
        <v/>
      </c>
      <c r="P622" s="2" t="str">
        <f>IF(B622="","",VLOOKUP(AD622,Varsayımlar!$B:$Q,7,0)*K622)</f>
        <v/>
      </c>
      <c r="Q622" s="2" t="str">
        <f>IF(B622="","",VLOOKUP(AD622,Varsayımlar!$B:$Q,8,0))</f>
        <v/>
      </c>
      <c r="R622" s="2" t="str">
        <f>IF(B622="","",VLOOKUP(AD622,Varsayımlar!$B:$Q,9,0))</f>
        <v/>
      </c>
      <c r="S622" s="2" t="str">
        <f>IF(B622="","",VLOOKUP(AD622,Varsayımlar!$B:$Q,10,0))</f>
        <v/>
      </c>
      <c r="T622" s="2" t="str">
        <f>IF(B622="","",VLOOKUP(AD622,Varsayımlar!$B:$Q,11,0))</f>
        <v/>
      </c>
      <c r="U622" s="2" t="str">
        <f>IF(B622="","",VLOOKUP(AD622,Varsayımlar!$B:$Q,12,0))</f>
        <v/>
      </c>
      <c r="V622" s="2" t="str">
        <f>IF(B622="","",VLOOKUP(AD622,Varsayımlar!$B:$Q,13,0))</f>
        <v/>
      </c>
      <c r="W622" s="2" t="str">
        <f>IF(B622="","",VLOOKUP(AD622,Varsayımlar!$B:$Q,14,0))</f>
        <v/>
      </c>
      <c r="AA622" s="2" t="str">
        <f>IF(B622="","",VLOOKUP(AD622,Varsayımlar!$B:$Q,15,0))</f>
        <v/>
      </c>
      <c r="AB622" s="2" t="str">
        <f>IF(B622="","",VLOOKUP(AD622,Varsayımlar!$B:$Q,16,0))</f>
        <v/>
      </c>
      <c r="AC622" s="2" t="str">
        <f>IF(B622="","",VLOOKUP(Sayfa2!AD622,Varsayımlar!B:S,18,0))</f>
        <v/>
      </c>
      <c r="AD622" s="2" t="str">
        <f t="shared" si="11"/>
        <v/>
      </c>
    </row>
    <row r="623" spans="2:30" x14ac:dyDescent="0.25">
      <c r="B623" s="6"/>
      <c r="C623" s="7" t="str">
        <f>IF(B623="","",VLOOKUP(AD623,Varsayımlar!$B:$Q,3,0))</f>
        <v/>
      </c>
      <c r="D623" s="7"/>
      <c r="H623" s="5" t="str">
        <f>IF(B623="","",VLOOKUP(AD623,Varsayımlar!$B:$Q,5,0))</f>
        <v/>
      </c>
      <c r="I623" s="5"/>
      <c r="J623" s="5" t="str">
        <f>IF(B623="","",VLOOKUP(AD623,Varsayımlar!$B:$Q,6,0))</f>
        <v/>
      </c>
      <c r="P623" s="5" t="str">
        <f>IF(B623="","",VLOOKUP(AD623,Varsayımlar!$B:$Q,7,0)*K623)</f>
        <v/>
      </c>
      <c r="Q623" s="5" t="str">
        <f>IF(B623="","",VLOOKUP(AD623,Varsayımlar!$B:$Q,8,0))</f>
        <v/>
      </c>
      <c r="R623" s="5" t="str">
        <f>IF(B623="","",VLOOKUP(AD623,Varsayımlar!$B:$Q,9,0))</f>
        <v/>
      </c>
      <c r="S623" s="5" t="str">
        <f>IF(B623="","",VLOOKUP(AD623,Varsayımlar!$B:$Q,10,0))</f>
        <v/>
      </c>
      <c r="T623" s="5" t="str">
        <f>IF(B623="","",VLOOKUP(AD623,Varsayımlar!$B:$Q,11,0))</f>
        <v/>
      </c>
      <c r="U623" s="5" t="str">
        <f>IF(B623="","",VLOOKUP(AD623,Varsayımlar!$B:$Q,12,0))</f>
        <v/>
      </c>
      <c r="V623" s="5" t="str">
        <f>IF(B623="","",VLOOKUP(AD623,Varsayımlar!$B:$Q,13,0))</f>
        <v/>
      </c>
      <c r="W623" s="5" t="str">
        <f>IF(B623="","",VLOOKUP(AD623,Varsayımlar!$B:$Q,14,0))</f>
        <v/>
      </c>
      <c r="AA623" s="5" t="str">
        <f>IF(B623="","",VLOOKUP(AD623,Varsayımlar!$B:$Q,15,0))</f>
        <v/>
      </c>
      <c r="AB623" s="5" t="str">
        <f>IF(B623="","",VLOOKUP(AD623,Varsayımlar!$B:$Q,16,0))</f>
        <v/>
      </c>
      <c r="AC623" s="5" t="str">
        <f>IF(B623="","",VLOOKUP(Sayfa2!AD623,Varsayımlar!B:S,18,0))</f>
        <v/>
      </c>
      <c r="AD623" s="5" t="str">
        <f t="shared" si="11"/>
        <v/>
      </c>
    </row>
    <row r="624" spans="2:30" x14ac:dyDescent="0.25">
      <c r="C624" s="3" t="str">
        <f>IF(B624="","",VLOOKUP(AD624,Varsayımlar!$B:$Q,3,0))</f>
        <v/>
      </c>
      <c r="H624" s="2" t="str">
        <f>IF(B624="","",VLOOKUP(AD624,Varsayımlar!$B:$Q,5,0))</f>
        <v/>
      </c>
      <c r="J624" s="2" t="str">
        <f>IF(B624="","",VLOOKUP(AD624,Varsayımlar!$B:$Q,6,0))</f>
        <v/>
      </c>
      <c r="P624" s="2" t="str">
        <f>IF(B624="","",VLOOKUP(AD624,Varsayımlar!$B:$Q,7,0)*K624)</f>
        <v/>
      </c>
      <c r="Q624" s="2" t="str">
        <f>IF(B624="","",VLOOKUP(AD624,Varsayımlar!$B:$Q,8,0))</f>
        <v/>
      </c>
      <c r="R624" s="2" t="str">
        <f>IF(B624="","",VLOOKUP(AD624,Varsayımlar!$B:$Q,9,0))</f>
        <v/>
      </c>
      <c r="S624" s="2" t="str">
        <f>IF(B624="","",VLOOKUP(AD624,Varsayımlar!$B:$Q,10,0))</f>
        <v/>
      </c>
      <c r="T624" s="2" t="str">
        <f>IF(B624="","",VLOOKUP(AD624,Varsayımlar!$B:$Q,11,0))</f>
        <v/>
      </c>
      <c r="U624" s="2" t="str">
        <f>IF(B624="","",VLOOKUP(AD624,Varsayımlar!$B:$Q,12,0))</f>
        <v/>
      </c>
      <c r="V624" s="2" t="str">
        <f>IF(B624="","",VLOOKUP(AD624,Varsayımlar!$B:$Q,13,0))</f>
        <v/>
      </c>
      <c r="W624" s="2" t="str">
        <f>IF(B624="","",VLOOKUP(AD624,Varsayımlar!$B:$Q,14,0))</f>
        <v/>
      </c>
      <c r="AA624" s="2" t="str">
        <f>IF(B624="","",VLOOKUP(AD624,Varsayımlar!$B:$Q,15,0))</f>
        <v/>
      </c>
      <c r="AB624" s="2" t="str">
        <f>IF(B624="","",VLOOKUP(AD624,Varsayımlar!$B:$Q,16,0))</f>
        <v/>
      </c>
      <c r="AC624" s="2" t="str">
        <f>IF(B624="","",VLOOKUP(Sayfa2!AD624,Varsayımlar!B:S,18,0))</f>
        <v/>
      </c>
      <c r="AD624" s="2" t="str">
        <f t="shared" si="11"/>
        <v/>
      </c>
    </row>
    <row r="625" spans="2:30" x14ac:dyDescent="0.25">
      <c r="B625" s="6"/>
      <c r="C625" s="7" t="str">
        <f>IF(B625="","",VLOOKUP(AD625,Varsayımlar!$B:$Q,3,0))</f>
        <v/>
      </c>
      <c r="D625" s="7"/>
      <c r="H625" s="5" t="str">
        <f>IF(B625="","",VLOOKUP(AD625,Varsayımlar!$B:$Q,5,0))</f>
        <v/>
      </c>
      <c r="I625" s="5"/>
      <c r="J625" s="5" t="str">
        <f>IF(B625="","",VLOOKUP(AD625,Varsayımlar!$B:$Q,6,0))</f>
        <v/>
      </c>
      <c r="P625" s="5" t="str">
        <f>IF(B625="","",VLOOKUP(AD625,Varsayımlar!$B:$Q,7,0)*K625)</f>
        <v/>
      </c>
      <c r="Q625" s="5" t="str">
        <f>IF(B625="","",VLOOKUP(AD625,Varsayımlar!$B:$Q,8,0))</f>
        <v/>
      </c>
      <c r="R625" s="5" t="str">
        <f>IF(B625="","",VLOOKUP(AD625,Varsayımlar!$B:$Q,9,0))</f>
        <v/>
      </c>
      <c r="S625" s="5" t="str">
        <f>IF(B625="","",VLOOKUP(AD625,Varsayımlar!$B:$Q,10,0))</f>
        <v/>
      </c>
      <c r="T625" s="5" t="str">
        <f>IF(B625="","",VLOOKUP(AD625,Varsayımlar!$B:$Q,11,0))</f>
        <v/>
      </c>
      <c r="U625" s="5" t="str">
        <f>IF(B625="","",VLOOKUP(AD625,Varsayımlar!$B:$Q,12,0))</f>
        <v/>
      </c>
      <c r="V625" s="5" t="str">
        <f>IF(B625="","",VLOOKUP(AD625,Varsayımlar!$B:$Q,13,0))</f>
        <v/>
      </c>
      <c r="W625" s="5" t="str">
        <f>IF(B625="","",VLOOKUP(AD625,Varsayımlar!$B:$Q,14,0))</f>
        <v/>
      </c>
      <c r="AA625" s="5" t="str">
        <f>IF(B625="","",VLOOKUP(AD625,Varsayımlar!$B:$Q,15,0))</f>
        <v/>
      </c>
      <c r="AB625" s="5" t="str">
        <f>IF(B625="","",VLOOKUP(AD625,Varsayımlar!$B:$Q,16,0))</f>
        <v/>
      </c>
      <c r="AC625" s="5" t="str">
        <f>IF(B625="","",VLOOKUP(Sayfa2!AD625,Varsayımlar!B:S,18,0))</f>
        <v/>
      </c>
      <c r="AD625" s="5" t="str">
        <f t="shared" si="11"/>
        <v/>
      </c>
    </row>
    <row r="626" spans="2:30" x14ac:dyDescent="0.25">
      <c r="C626" s="3" t="str">
        <f>IF(B626="","",VLOOKUP(AD626,Varsayımlar!$B:$Q,3,0))</f>
        <v/>
      </c>
      <c r="H626" s="2" t="str">
        <f>IF(B626="","",VLOOKUP(AD626,Varsayımlar!$B:$Q,5,0))</f>
        <v/>
      </c>
      <c r="J626" s="2" t="str">
        <f>IF(B626="","",VLOOKUP(AD626,Varsayımlar!$B:$Q,6,0))</f>
        <v/>
      </c>
      <c r="P626" s="2" t="str">
        <f>IF(B626="","",VLOOKUP(AD626,Varsayımlar!$B:$Q,7,0)*K626)</f>
        <v/>
      </c>
      <c r="Q626" s="2" t="str">
        <f>IF(B626="","",VLOOKUP(AD626,Varsayımlar!$B:$Q,8,0))</f>
        <v/>
      </c>
      <c r="R626" s="2" t="str">
        <f>IF(B626="","",VLOOKUP(AD626,Varsayımlar!$B:$Q,9,0))</f>
        <v/>
      </c>
      <c r="S626" s="2" t="str">
        <f>IF(B626="","",VLOOKUP(AD626,Varsayımlar!$B:$Q,10,0))</f>
        <v/>
      </c>
      <c r="T626" s="2" t="str">
        <f>IF(B626="","",VLOOKUP(AD626,Varsayımlar!$B:$Q,11,0))</f>
        <v/>
      </c>
      <c r="U626" s="2" t="str">
        <f>IF(B626="","",VLOOKUP(AD626,Varsayımlar!$B:$Q,12,0))</f>
        <v/>
      </c>
      <c r="V626" s="2" t="str">
        <f>IF(B626="","",VLOOKUP(AD626,Varsayımlar!$B:$Q,13,0))</f>
        <v/>
      </c>
      <c r="W626" s="2" t="str">
        <f>IF(B626="","",VLOOKUP(AD626,Varsayımlar!$B:$Q,14,0))</f>
        <v/>
      </c>
      <c r="AA626" s="2" t="str">
        <f>IF(B626="","",VLOOKUP(AD626,Varsayımlar!$B:$Q,15,0))</f>
        <v/>
      </c>
      <c r="AB626" s="2" t="str">
        <f>IF(B626="","",VLOOKUP(AD626,Varsayımlar!$B:$Q,16,0))</f>
        <v/>
      </c>
      <c r="AC626" s="2" t="str">
        <f>IF(B626="","",VLOOKUP(Sayfa2!AD626,Varsayımlar!B:S,18,0))</f>
        <v/>
      </c>
      <c r="AD626" s="2" t="str">
        <f t="shared" si="11"/>
        <v/>
      </c>
    </row>
    <row r="627" spans="2:30" x14ac:dyDescent="0.25">
      <c r="B627" s="6"/>
      <c r="C627" s="7" t="str">
        <f>IF(B627="","",VLOOKUP(AD627,Varsayımlar!$B:$Q,3,0))</f>
        <v/>
      </c>
      <c r="D627" s="7"/>
      <c r="H627" s="5" t="str">
        <f>IF(B627="","",VLOOKUP(AD627,Varsayımlar!$B:$Q,5,0))</f>
        <v/>
      </c>
      <c r="I627" s="5"/>
      <c r="J627" s="5" t="str">
        <f>IF(B627="","",VLOOKUP(AD627,Varsayımlar!$B:$Q,6,0))</f>
        <v/>
      </c>
      <c r="P627" s="5" t="str">
        <f>IF(B627="","",VLOOKUP(AD627,Varsayımlar!$B:$Q,7,0)*K627)</f>
        <v/>
      </c>
      <c r="Q627" s="5" t="str">
        <f>IF(B627="","",VLOOKUP(AD627,Varsayımlar!$B:$Q,8,0))</f>
        <v/>
      </c>
      <c r="R627" s="5" t="str">
        <f>IF(B627="","",VLOOKUP(AD627,Varsayımlar!$B:$Q,9,0))</f>
        <v/>
      </c>
      <c r="S627" s="5" t="str">
        <f>IF(B627="","",VLOOKUP(AD627,Varsayımlar!$B:$Q,10,0))</f>
        <v/>
      </c>
      <c r="T627" s="5" t="str">
        <f>IF(B627="","",VLOOKUP(AD627,Varsayımlar!$B:$Q,11,0))</f>
        <v/>
      </c>
      <c r="U627" s="5" t="str">
        <f>IF(B627="","",VLOOKUP(AD627,Varsayımlar!$B:$Q,12,0))</f>
        <v/>
      </c>
      <c r="V627" s="5" t="str">
        <f>IF(B627="","",VLOOKUP(AD627,Varsayımlar!$B:$Q,13,0))</f>
        <v/>
      </c>
      <c r="W627" s="5" t="str">
        <f>IF(B627="","",VLOOKUP(AD627,Varsayımlar!$B:$Q,14,0))</f>
        <v/>
      </c>
      <c r="AA627" s="5" t="str">
        <f>IF(B627="","",VLOOKUP(AD627,Varsayımlar!$B:$Q,15,0))</f>
        <v/>
      </c>
      <c r="AB627" s="5" t="str">
        <f>IF(B627="","",VLOOKUP(AD627,Varsayımlar!$B:$Q,16,0))</f>
        <v/>
      </c>
      <c r="AC627" s="5" t="str">
        <f>IF(B627="","",VLOOKUP(Sayfa2!AD627,Varsayımlar!B:S,18,0))</f>
        <v/>
      </c>
      <c r="AD627" s="5" t="str">
        <f t="shared" si="11"/>
        <v/>
      </c>
    </row>
    <row r="628" spans="2:30" x14ac:dyDescent="0.25">
      <c r="C628" s="3" t="str">
        <f>IF(B628="","",VLOOKUP(AD628,Varsayımlar!$B:$Q,3,0))</f>
        <v/>
      </c>
      <c r="H628" s="2" t="str">
        <f>IF(B628="","",VLOOKUP(AD628,Varsayımlar!$B:$Q,5,0))</f>
        <v/>
      </c>
      <c r="J628" s="2" t="str">
        <f>IF(B628="","",VLOOKUP(AD628,Varsayımlar!$B:$Q,6,0))</f>
        <v/>
      </c>
      <c r="P628" s="2" t="str">
        <f>IF(B628="","",VLOOKUP(AD628,Varsayımlar!$B:$Q,7,0)*K628)</f>
        <v/>
      </c>
      <c r="Q628" s="2" t="str">
        <f>IF(B628="","",VLOOKUP(AD628,Varsayımlar!$B:$Q,8,0))</f>
        <v/>
      </c>
      <c r="R628" s="2" t="str">
        <f>IF(B628="","",VLOOKUP(AD628,Varsayımlar!$B:$Q,9,0))</f>
        <v/>
      </c>
      <c r="S628" s="2" t="str">
        <f>IF(B628="","",VLOOKUP(AD628,Varsayımlar!$B:$Q,10,0))</f>
        <v/>
      </c>
      <c r="T628" s="2" t="str">
        <f>IF(B628="","",VLOOKUP(AD628,Varsayımlar!$B:$Q,11,0))</f>
        <v/>
      </c>
      <c r="U628" s="2" t="str">
        <f>IF(B628="","",VLOOKUP(AD628,Varsayımlar!$B:$Q,12,0))</f>
        <v/>
      </c>
      <c r="V628" s="2" t="str">
        <f>IF(B628="","",VLOOKUP(AD628,Varsayımlar!$B:$Q,13,0))</f>
        <v/>
      </c>
      <c r="W628" s="2" t="str">
        <f>IF(B628="","",VLOOKUP(AD628,Varsayımlar!$B:$Q,14,0))</f>
        <v/>
      </c>
      <c r="AA628" s="2" t="str">
        <f>IF(B628="","",VLOOKUP(AD628,Varsayımlar!$B:$Q,15,0))</f>
        <v/>
      </c>
      <c r="AB628" s="2" t="str">
        <f>IF(B628="","",VLOOKUP(AD628,Varsayımlar!$B:$Q,16,0))</f>
        <v/>
      </c>
      <c r="AC628" s="2" t="str">
        <f>IF(B628="","",VLOOKUP(Sayfa2!AD628,Varsayımlar!B:S,18,0))</f>
        <v/>
      </c>
      <c r="AD628" s="2" t="str">
        <f t="shared" si="11"/>
        <v/>
      </c>
    </row>
    <row r="629" spans="2:30" x14ac:dyDescent="0.25">
      <c r="B629" s="6"/>
      <c r="C629" s="7" t="str">
        <f>IF(B629="","",VLOOKUP(AD629,Varsayımlar!$B:$Q,3,0))</f>
        <v/>
      </c>
      <c r="D629" s="7"/>
      <c r="H629" s="5" t="str">
        <f>IF(B629="","",VLOOKUP(AD629,Varsayımlar!$B:$Q,5,0))</f>
        <v/>
      </c>
      <c r="I629" s="5"/>
      <c r="J629" s="5" t="str">
        <f>IF(B629="","",VLOOKUP(AD629,Varsayımlar!$B:$Q,6,0))</f>
        <v/>
      </c>
      <c r="P629" s="5" t="str">
        <f>IF(B629="","",VLOOKUP(AD629,Varsayımlar!$B:$Q,7,0)*K629)</f>
        <v/>
      </c>
      <c r="Q629" s="5" t="str">
        <f>IF(B629="","",VLOOKUP(AD629,Varsayımlar!$B:$Q,8,0))</f>
        <v/>
      </c>
      <c r="R629" s="5" t="str">
        <f>IF(B629="","",VLOOKUP(AD629,Varsayımlar!$B:$Q,9,0))</f>
        <v/>
      </c>
      <c r="S629" s="5" t="str">
        <f>IF(B629="","",VLOOKUP(AD629,Varsayımlar!$B:$Q,10,0))</f>
        <v/>
      </c>
      <c r="T629" s="5" t="str">
        <f>IF(B629="","",VLOOKUP(AD629,Varsayımlar!$B:$Q,11,0))</f>
        <v/>
      </c>
      <c r="U629" s="5" t="str">
        <f>IF(B629="","",VLOOKUP(AD629,Varsayımlar!$B:$Q,12,0))</f>
        <v/>
      </c>
      <c r="V629" s="5" t="str">
        <f>IF(B629="","",VLOOKUP(AD629,Varsayımlar!$B:$Q,13,0))</f>
        <v/>
      </c>
      <c r="W629" s="5" t="str">
        <f>IF(B629="","",VLOOKUP(AD629,Varsayımlar!$B:$Q,14,0))</f>
        <v/>
      </c>
      <c r="AA629" s="5" t="str">
        <f>IF(B629="","",VLOOKUP(AD629,Varsayımlar!$B:$Q,15,0))</f>
        <v/>
      </c>
      <c r="AB629" s="5" t="str">
        <f>IF(B629="","",VLOOKUP(AD629,Varsayımlar!$B:$Q,16,0))</f>
        <v/>
      </c>
      <c r="AC629" s="5" t="str">
        <f>IF(B629="","",VLOOKUP(Sayfa2!AD629,Varsayımlar!B:S,18,0))</f>
        <v/>
      </c>
      <c r="AD629" s="5" t="str">
        <f t="shared" si="11"/>
        <v/>
      </c>
    </row>
    <row r="630" spans="2:30" x14ac:dyDescent="0.25">
      <c r="C630" s="3" t="str">
        <f>IF(B630="","",VLOOKUP(AD630,Varsayımlar!$B:$Q,3,0))</f>
        <v/>
      </c>
      <c r="H630" s="2" t="str">
        <f>IF(B630="","",VLOOKUP(AD630,Varsayımlar!$B:$Q,5,0))</f>
        <v/>
      </c>
      <c r="J630" s="2" t="str">
        <f>IF(B630="","",VLOOKUP(AD630,Varsayımlar!$B:$Q,6,0))</f>
        <v/>
      </c>
      <c r="P630" s="2" t="str">
        <f>IF(B630="","",VLOOKUP(AD630,Varsayımlar!$B:$Q,7,0)*K630)</f>
        <v/>
      </c>
      <c r="Q630" s="2" t="str">
        <f>IF(B630="","",VLOOKUP(AD630,Varsayımlar!$B:$Q,8,0))</f>
        <v/>
      </c>
      <c r="R630" s="2" t="str">
        <f>IF(B630="","",VLOOKUP(AD630,Varsayımlar!$B:$Q,9,0))</f>
        <v/>
      </c>
      <c r="S630" s="2" t="str">
        <f>IF(B630="","",VLOOKUP(AD630,Varsayımlar!$B:$Q,10,0))</f>
        <v/>
      </c>
      <c r="T630" s="2" t="str">
        <f>IF(B630="","",VLOOKUP(AD630,Varsayımlar!$B:$Q,11,0))</f>
        <v/>
      </c>
      <c r="U630" s="2" t="str">
        <f>IF(B630="","",VLOOKUP(AD630,Varsayımlar!$B:$Q,12,0))</f>
        <v/>
      </c>
      <c r="V630" s="2" t="str">
        <f>IF(B630="","",VLOOKUP(AD630,Varsayımlar!$B:$Q,13,0))</f>
        <v/>
      </c>
      <c r="W630" s="2" t="str">
        <f>IF(B630="","",VLOOKUP(AD630,Varsayımlar!$B:$Q,14,0))</f>
        <v/>
      </c>
      <c r="AA630" s="2" t="str">
        <f>IF(B630="","",VLOOKUP(AD630,Varsayımlar!$B:$Q,15,0))</f>
        <v/>
      </c>
      <c r="AB630" s="2" t="str">
        <f>IF(B630="","",VLOOKUP(AD630,Varsayımlar!$B:$Q,16,0))</f>
        <v/>
      </c>
      <c r="AC630" s="2" t="str">
        <f>IF(B630="","",VLOOKUP(Sayfa2!AD630,Varsayımlar!B:S,18,0))</f>
        <v/>
      </c>
      <c r="AD630" s="2" t="str">
        <f t="shared" si="11"/>
        <v/>
      </c>
    </row>
    <row r="631" spans="2:30" x14ac:dyDescent="0.25">
      <c r="B631" s="6"/>
      <c r="C631" s="7" t="str">
        <f>IF(B631="","",VLOOKUP(AD631,Varsayımlar!$B:$Q,3,0))</f>
        <v/>
      </c>
      <c r="D631" s="7"/>
      <c r="H631" s="5" t="str">
        <f>IF(B631="","",VLOOKUP(AD631,Varsayımlar!$B:$Q,5,0))</f>
        <v/>
      </c>
      <c r="I631" s="5"/>
      <c r="J631" s="5" t="str">
        <f>IF(B631="","",VLOOKUP(AD631,Varsayımlar!$B:$Q,6,0))</f>
        <v/>
      </c>
      <c r="P631" s="5" t="str">
        <f>IF(B631="","",VLOOKUP(AD631,Varsayımlar!$B:$Q,7,0)*K631)</f>
        <v/>
      </c>
      <c r="Q631" s="5" t="str">
        <f>IF(B631="","",VLOOKUP(AD631,Varsayımlar!$B:$Q,8,0))</f>
        <v/>
      </c>
      <c r="R631" s="5" t="str">
        <f>IF(B631="","",VLOOKUP(AD631,Varsayımlar!$B:$Q,9,0))</f>
        <v/>
      </c>
      <c r="S631" s="5" t="str">
        <f>IF(B631="","",VLOOKUP(AD631,Varsayımlar!$B:$Q,10,0))</f>
        <v/>
      </c>
      <c r="T631" s="5" t="str">
        <f>IF(B631="","",VLOOKUP(AD631,Varsayımlar!$B:$Q,11,0))</f>
        <v/>
      </c>
      <c r="U631" s="5" t="str">
        <f>IF(B631="","",VLOOKUP(AD631,Varsayımlar!$B:$Q,12,0))</f>
        <v/>
      </c>
      <c r="V631" s="5" t="str">
        <f>IF(B631="","",VLOOKUP(AD631,Varsayımlar!$B:$Q,13,0))</f>
        <v/>
      </c>
      <c r="W631" s="5" t="str">
        <f>IF(B631="","",VLOOKUP(AD631,Varsayımlar!$B:$Q,14,0))</f>
        <v/>
      </c>
      <c r="AA631" s="5" t="str">
        <f>IF(B631="","",VLOOKUP(AD631,Varsayımlar!$B:$Q,15,0))</f>
        <v/>
      </c>
      <c r="AB631" s="5" t="str">
        <f>IF(B631="","",VLOOKUP(AD631,Varsayımlar!$B:$Q,16,0))</f>
        <v/>
      </c>
      <c r="AC631" s="5" t="str">
        <f>IF(B631="","",VLOOKUP(Sayfa2!AD631,Varsayımlar!B:S,18,0))</f>
        <v/>
      </c>
      <c r="AD631" s="5" t="str">
        <f t="shared" si="11"/>
        <v/>
      </c>
    </row>
    <row r="632" spans="2:30" x14ac:dyDescent="0.25">
      <c r="C632" s="3" t="str">
        <f>IF(B632="","",VLOOKUP(AD632,Varsayımlar!$B:$Q,3,0))</f>
        <v/>
      </c>
      <c r="H632" s="2" t="str">
        <f>IF(B632="","",VLOOKUP(AD632,Varsayımlar!$B:$Q,5,0))</f>
        <v/>
      </c>
      <c r="J632" s="2" t="str">
        <f>IF(B632="","",VLOOKUP(AD632,Varsayımlar!$B:$Q,6,0))</f>
        <v/>
      </c>
      <c r="P632" s="2" t="str">
        <f>IF(B632="","",VLOOKUP(AD632,Varsayımlar!$B:$Q,7,0)*K632)</f>
        <v/>
      </c>
      <c r="Q632" s="2" t="str">
        <f>IF(B632="","",VLOOKUP(AD632,Varsayımlar!$B:$Q,8,0))</f>
        <v/>
      </c>
      <c r="R632" s="2" t="str">
        <f>IF(B632="","",VLOOKUP(AD632,Varsayımlar!$B:$Q,9,0))</f>
        <v/>
      </c>
      <c r="S632" s="2" t="str">
        <f>IF(B632="","",VLOOKUP(AD632,Varsayımlar!$B:$Q,10,0))</f>
        <v/>
      </c>
      <c r="T632" s="2" t="str">
        <f>IF(B632="","",VLOOKUP(AD632,Varsayımlar!$B:$Q,11,0))</f>
        <v/>
      </c>
      <c r="U632" s="2" t="str">
        <f>IF(B632="","",VLOOKUP(AD632,Varsayımlar!$B:$Q,12,0))</f>
        <v/>
      </c>
      <c r="V632" s="2" t="str">
        <f>IF(B632="","",VLOOKUP(AD632,Varsayımlar!$B:$Q,13,0))</f>
        <v/>
      </c>
      <c r="W632" s="2" t="str">
        <f>IF(B632="","",VLOOKUP(AD632,Varsayımlar!$B:$Q,14,0))</f>
        <v/>
      </c>
      <c r="AA632" s="2" t="str">
        <f>IF(B632="","",VLOOKUP(AD632,Varsayımlar!$B:$Q,15,0))</f>
        <v/>
      </c>
      <c r="AB632" s="2" t="str">
        <f>IF(B632="","",VLOOKUP(AD632,Varsayımlar!$B:$Q,16,0))</f>
        <v/>
      </c>
      <c r="AC632" s="2" t="str">
        <f>IF(B632="","",VLOOKUP(Sayfa2!AD632,Varsayımlar!B:S,18,0))</f>
        <v/>
      </c>
      <c r="AD632" s="2" t="str">
        <f t="shared" si="11"/>
        <v/>
      </c>
    </row>
    <row r="633" spans="2:30" x14ac:dyDescent="0.25">
      <c r="B633" s="6"/>
      <c r="C633" s="7" t="str">
        <f>IF(B633="","",VLOOKUP(AD633,Varsayımlar!$B:$Q,3,0))</f>
        <v/>
      </c>
      <c r="D633" s="7"/>
      <c r="H633" s="5" t="str">
        <f>IF(B633="","",VLOOKUP(AD633,Varsayımlar!$B:$Q,5,0))</f>
        <v/>
      </c>
      <c r="I633" s="5"/>
      <c r="J633" s="5" t="str">
        <f>IF(B633="","",VLOOKUP(AD633,Varsayımlar!$B:$Q,6,0))</f>
        <v/>
      </c>
      <c r="P633" s="5" t="str">
        <f>IF(B633="","",VLOOKUP(AD633,Varsayımlar!$B:$Q,7,0)*K633)</f>
        <v/>
      </c>
      <c r="Q633" s="5" t="str">
        <f>IF(B633="","",VLOOKUP(AD633,Varsayımlar!$B:$Q,8,0))</f>
        <v/>
      </c>
      <c r="R633" s="5" t="str">
        <f>IF(B633="","",VLOOKUP(AD633,Varsayımlar!$B:$Q,9,0))</f>
        <v/>
      </c>
      <c r="S633" s="5" t="str">
        <f>IF(B633="","",VLOOKUP(AD633,Varsayımlar!$B:$Q,10,0))</f>
        <v/>
      </c>
      <c r="T633" s="5" t="str">
        <f>IF(B633="","",VLOOKUP(AD633,Varsayımlar!$B:$Q,11,0))</f>
        <v/>
      </c>
      <c r="U633" s="5" t="str">
        <f>IF(B633="","",VLOOKUP(AD633,Varsayımlar!$B:$Q,12,0))</f>
        <v/>
      </c>
      <c r="V633" s="5" t="str">
        <f>IF(B633="","",VLOOKUP(AD633,Varsayımlar!$B:$Q,13,0))</f>
        <v/>
      </c>
      <c r="W633" s="5" t="str">
        <f>IF(B633="","",VLOOKUP(AD633,Varsayımlar!$B:$Q,14,0))</f>
        <v/>
      </c>
      <c r="AA633" s="5" t="str">
        <f>IF(B633="","",VLOOKUP(AD633,Varsayımlar!$B:$Q,15,0))</f>
        <v/>
      </c>
      <c r="AB633" s="5" t="str">
        <f>IF(B633="","",VLOOKUP(AD633,Varsayımlar!$B:$Q,16,0))</f>
        <v/>
      </c>
      <c r="AC633" s="5" t="str">
        <f>IF(B633="","",VLOOKUP(Sayfa2!AD633,Varsayımlar!B:S,18,0))</f>
        <v/>
      </c>
      <c r="AD633" s="5" t="str">
        <f t="shared" si="11"/>
        <v/>
      </c>
    </row>
    <row r="634" spans="2:30" x14ac:dyDescent="0.25">
      <c r="C634" s="3" t="str">
        <f>IF(B634="","",VLOOKUP(AD634,Varsayımlar!$B:$Q,3,0))</f>
        <v/>
      </c>
      <c r="H634" s="2" t="str">
        <f>IF(B634="","",VLOOKUP(AD634,Varsayımlar!$B:$Q,5,0))</f>
        <v/>
      </c>
      <c r="J634" s="2" t="str">
        <f>IF(B634="","",VLOOKUP(AD634,Varsayımlar!$B:$Q,6,0))</f>
        <v/>
      </c>
      <c r="P634" s="2" t="str">
        <f>IF(B634="","",VLOOKUP(AD634,Varsayımlar!$B:$Q,7,0)*K634)</f>
        <v/>
      </c>
      <c r="Q634" s="2" t="str">
        <f>IF(B634="","",VLOOKUP(AD634,Varsayımlar!$B:$Q,8,0))</f>
        <v/>
      </c>
      <c r="R634" s="2" t="str">
        <f>IF(B634="","",VLOOKUP(AD634,Varsayımlar!$B:$Q,9,0))</f>
        <v/>
      </c>
      <c r="S634" s="2" t="str">
        <f>IF(B634="","",VLOOKUP(AD634,Varsayımlar!$B:$Q,10,0))</f>
        <v/>
      </c>
      <c r="T634" s="2" t="str">
        <f>IF(B634="","",VLOOKUP(AD634,Varsayımlar!$B:$Q,11,0))</f>
        <v/>
      </c>
      <c r="U634" s="2" t="str">
        <f>IF(B634="","",VLOOKUP(AD634,Varsayımlar!$B:$Q,12,0))</f>
        <v/>
      </c>
      <c r="V634" s="2" t="str">
        <f>IF(B634="","",VLOOKUP(AD634,Varsayımlar!$B:$Q,13,0))</f>
        <v/>
      </c>
      <c r="W634" s="2" t="str">
        <f>IF(B634="","",VLOOKUP(AD634,Varsayımlar!$B:$Q,14,0))</f>
        <v/>
      </c>
      <c r="AA634" s="2" t="str">
        <f>IF(B634="","",VLOOKUP(AD634,Varsayımlar!$B:$Q,15,0))</f>
        <v/>
      </c>
      <c r="AB634" s="2" t="str">
        <f>IF(B634="","",VLOOKUP(AD634,Varsayımlar!$B:$Q,16,0))</f>
        <v/>
      </c>
      <c r="AC634" s="2" t="str">
        <f>IF(B634="","",VLOOKUP(Sayfa2!AD634,Varsayımlar!B:S,18,0))</f>
        <v/>
      </c>
      <c r="AD634" s="2" t="str">
        <f t="shared" si="11"/>
        <v/>
      </c>
    </row>
    <row r="635" spans="2:30" x14ac:dyDescent="0.25">
      <c r="B635" s="6"/>
      <c r="C635" s="7" t="str">
        <f>IF(B635="","",VLOOKUP(AD635,Varsayımlar!$B:$Q,3,0))</f>
        <v/>
      </c>
      <c r="D635" s="7"/>
      <c r="H635" s="5" t="str">
        <f>IF(B635="","",VLOOKUP(AD635,Varsayımlar!$B:$Q,5,0))</f>
        <v/>
      </c>
      <c r="I635" s="5"/>
      <c r="J635" s="5" t="str">
        <f>IF(B635="","",VLOOKUP(AD635,Varsayımlar!$B:$Q,6,0))</f>
        <v/>
      </c>
      <c r="P635" s="5" t="str">
        <f>IF(B635="","",VLOOKUP(AD635,Varsayımlar!$B:$Q,7,0)*K635)</f>
        <v/>
      </c>
      <c r="Q635" s="5" t="str">
        <f>IF(B635="","",VLOOKUP(AD635,Varsayımlar!$B:$Q,8,0))</f>
        <v/>
      </c>
      <c r="R635" s="5" t="str">
        <f>IF(B635="","",VLOOKUP(AD635,Varsayımlar!$B:$Q,9,0))</f>
        <v/>
      </c>
      <c r="S635" s="5" t="str">
        <f>IF(B635="","",VLOOKUP(AD635,Varsayımlar!$B:$Q,10,0))</f>
        <v/>
      </c>
      <c r="T635" s="5" t="str">
        <f>IF(B635="","",VLOOKUP(AD635,Varsayımlar!$B:$Q,11,0))</f>
        <v/>
      </c>
      <c r="U635" s="5" t="str">
        <f>IF(B635="","",VLOOKUP(AD635,Varsayımlar!$B:$Q,12,0))</f>
        <v/>
      </c>
      <c r="V635" s="5" t="str">
        <f>IF(B635="","",VLOOKUP(AD635,Varsayımlar!$B:$Q,13,0))</f>
        <v/>
      </c>
      <c r="W635" s="5" t="str">
        <f>IF(B635="","",VLOOKUP(AD635,Varsayımlar!$B:$Q,14,0))</f>
        <v/>
      </c>
      <c r="AA635" s="5" t="str">
        <f>IF(B635="","",VLOOKUP(AD635,Varsayımlar!$B:$Q,15,0))</f>
        <v/>
      </c>
      <c r="AB635" s="5" t="str">
        <f>IF(B635="","",VLOOKUP(AD635,Varsayımlar!$B:$Q,16,0))</f>
        <v/>
      </c>
      <c r="AC635" s="5" t="str">
        <f>IF(B635="","",VLOOKUP(Sayfa2!AD635,Varsayımlar!B:S,18,0))</f>
        <v/>
      </c>
      <c r="AD635" s="5" t="str">
        <f t="shared" si="11"/>
        <v/>
      </c>
    </row>
    <row r="636" spans="2:30" x14ac:dyDescent="0.25">
      <c r="C636" s="3" t="str">
        <f>IF(B636="","",VLOOKUP(AD636,Varsayımlar!$B:$Q,3,0))</f>
        <v/>
      </c>
      <c r="H636" s="2" t="str">
        <f>IF(B636="","",VLOOKUP(AD636,Varsayımlar!$B:$Q,5,0))</f>
        <v/>
      </c>
      <c r="J636" s="2" t="str">
        <f>IF(B636="","",VLOOKUP(AD636,Varsayımlar!$B:$Q,6,0))</f>
        <v/>
      </c>
      <c r="P636" s="2" t="str">
        <f>IF(B636="","",VLOOKUP(AD636,Varsayımlar!$B:$Q,7,0)*K636)</f>
        <v/>
      </c>
      <c r="Q636" s="2" t="str">
        <f>IF(B636="","",VLOOKUP(AD636,Varsayımlar!$B:$Q,8,0))</f>
        <v/>
      </c>
      <c r="R636" s="2" t="str">
        <f>IF(B636="","",VLOOKUP(AD636,Varsayımlar!$B:$Q,9,0))</f>
        <v/>
      </c>
      <c r="S636" s="2" t="str">
        <f>IF(B636="","",VLOOKUP(AD636,Varsayımlar!$B:$Q,10,0))</f>
        <v/>
      </c>
      <c r="T636" s="2" t="str">
        <f>IF(B636="","",VLOOKUP(AD636,Varsayımlar!$B:$Q,11,0))</f>
        <v/>
      </c>
      <c r="U636" s="2" t="str">
        <f>IF(B636="","",VLOOKUP(AD636,Varsayımlar!$B:$Q,12,0))</f>
        <v/>
      </c>
      <c r="V636" s="2" t="str">
        <f>IF(B636="","",VLOOKUP(AD636,Varsayımlar!$B:$Q,13,0))</f>
        <v/>
      </c>
      <c r="W636" s="2" t="str">
        <f>IF(B636="","",VLOOKUP(AD636,Varsayımlar!$B:$Q,14,0))</f>
        <v/>
      </c>
      <c r="AA636" s="2" t="str">
        <f>IF(B636="","",VLOOKUP(AD636,Varsayımlar!$B:$Q,15,0))</f>
        <v/>
      </c>
      <c r="AB636" s="2" t="str">
        <f>IF(B636="","",VLOOKUP(AD636,Varsayımlar!$B:$Q,16,0))</f>
        <v/>
      </c>
      <c r="AC636" s="2" t="str">
        <f>IF(B636="","",VLOOKUP(Sayfa2!AD636,Varsayımlar!B:S,18,0))</f>
        <v/>
      </c>
      <c r="AD636" s="2" t="str">
        <f t="shared" si="11"/>
        <v/>
      </c>
    </row>
    <row r="637" spans="2:30" x14ac:dyDescent="0.25">
      <c r="B637" s="6"/>
      <c r="C637" s="7" t="str">
        <f>IF(B637="","",VLOOKUP(AD637,Varsayımlar!$B:$Q,3,0))</f>
        <v/>
      </c>
      <c r="D637" s="7"/>
      <c r="H637" s="5" t="str">
        <f>IF(B637="","",VLOOKUP(AD637,Varsayımlar!$B:$Q,5,0))</f>
        <v/>
      </c>
      <c r="I637" s="5"/>
      <c r="J637" s="5" t="str">
        <f>IF(B637="","",VLOOKUP(AD637,Varsayımlar!$B:$Q,6,0))</f>
        <v/>
      </c>
      <c r="P637" s="5" t="str">
        <f>IF(B637="","",VLOOKUP(AD637,Varsayımlar!$B:$Q,7,0)*K637)</f>
        <v/>
      </c>
      <c r="Q637" s="5" t="str">
        <f>IF(B637="","",VLOOKUP(AD637,Varsayımlar!$B:$Q,8,0))</f>
        <v/>
      </c>
      <c r="R637" s="5" t="str">
        <f>IF(B637="","",VLOOKUP(AD637,Varsayımlar!$B:$Q,9,0))</f>
        <v/>
      </c>
      <c r="S637" s="5" t="str">
        <f>IF(B637="","",VLOOKUP(AD637,Varsayımlar!$B:$Q,10,0))</f>
        <v/>
      </c>
      <c r="T637" s="5" t="str">
        <f>IF(B637="","",VLOOKUP(AD637,Varsayımlar!$B:$Q,11,0))</f>
        <v/>
      </c>
      <c r="U637" s="5" t="str">
        <f>IF(B637="","",VLOOKUP(AD637,Varsayımlar!$B:$Q,12,0))</f>
        <v/>
      </c>
      <c r="V637" s="5" t="str">
        <f>IF(B637="","",VLOOKUP(AD637,Varsayımlar!$B:$Q,13,0))</f>
        <v/>
      </c>
      <c r="W637" s="5" t="str">
        <f>IF(B637="","",VLOOKUP(AD637,Varsayımlar!$B:$Q,14,0))</f>
        <v/>
      </c>
      <c r="AA637" s="5" t="str">
        <f>IF(B637="","",VLOOKUP(AD637,Varsayımlar!$B:$Q,15,0))</f>
        <v/>
      </c>
      <c r="AB637" s="5" t="str">
        <f>IF(B637="","",VLOOKUP(AD637,Varsayımlar!$B:$Q,16,0))</f>
        <v/>
      </c>
      <c r="AC637" s="5" t="str">
        <f>IF(B637="","",VLOOKUP(Sayfa2!AD637,Varsayımlar!B:S,18,0))</f>
        <v/>
      </c>
      <c r="AD637" s="5" t="str">
        <f t="shared" si="11"/>
        <v/>
      </c>
    </row>
    <row r="638" spans="2:30" x14ac:dyDescent="0.25">
      <c r="C638" s="3" t="str">
        <f>IF(B638="","",VLOOKUP(AD638,Varsayımlar!$B:$Q,3,0))</f>
        <v/>
      </c>
      <c r="H638" s="2" t="str">
        <f>IF(B638="","",VLOOKUP(AD638,Varsayımlar!$B:$Q,5,0))</f>
        <v/>
      </c>
      <c r="J638" s="2" t="str">
        <f>IF(B638="","",VLOOKUP(AD638,Varsayımlar!$B:$Q,6,0))</f>
        <v/>
      </c>
      <c r="P638" s="2" t="str">
        <f>IF(B638="","",VLOOKUP(AD638,Varsayımlar!$B:$Q,7,0)*K638)</f>
        <v/>
      </c>
      <c r="Q638" s="2" t="str">
        <f>IF(B638="","",VLOOKUP(AD638,Varsayımlar!$B:$Q,8,0))</f>
        <v/>
      </c>
      <c r="R638" s="2" t="str">
        <f>IF(B638="","",VLOOKUP(AD638,Varsayımlar!$B:$Q,9,0))</f>
        <v/>
      </c>
      <c r="S638" s="2" t="str">
        <f>IF(B638="","",VLOOKUP(AD638,Varsayımlar!$B:$Q,10,0))</f>
        <v/>
      </c>
      <c r="T638" s="2" t="str">
        <f>IF(B638="","",VLOOKUP(AD638,Varsayımlar!$B:$Q,11,0))</f>
        <v/>
      </c>
      <c r="U638" s="2" t="str">
        <f>IF(B638="","",VLOOKUP(AD638,Varsayımlar!$B:$Q,12,0))</f>
        <v/>
      </c>
      <c r="V638" s="2" t="str">
        <f>IF(B638="","",VLOOKUP(AD638,Varsayımlar!$B:$Q,13,0))</f>
        <v/>
      </c>
      <c r="W638" s="2" t="str">
        <f>IF(B638="","",VLOOKUP(AD638,Varsayımlar!$B:$Q,14,0))</f>
        <v/>
      </c>
      <c r="AA638" s="2" t="str">
        <f>IF(B638="","",VLOOKUP(AD638,Varsayımlar!$B:$Q,15,0))</f>
        <v/>
      </c>
      <c r="AB638" s="2" t="str">
        <f>IF(B638="","",VLOOKUP(AD638,Varsayımlar!$B:$Q,16,0))</f>
        <v/>
      </c>
      <c r="AC638" s="2" t="str">
        <f>IF(B638="","",VLOOKUP(Sayfa2!AD638,Varsayımlar!B:S,18,0))</f>
        <v/>
      </c>
      <c r="AD638" s="2" t="str">
        <f t="shared" si="11"/>
        <v/>
      </c>
    </row>
    <row r="639" spans="2:30" x14ac:dyDescent="0.25">
      <c r="B639" s="6"/>
      <c r="C639" s="7" t="str">
        <f>IF(B639="","",VLOOKUP(AD639,Varsayımlar!$B:$Q,3,0))</f>
        <v/>
      </c>
      <c r="D639" s="7"/>
      <c r="H639" s="5" t="str">
        <f>IF(B639="","",VLOOKUP(AD639,Varsayımlar!$B:$Q,5,0))</f>
        <v/>
      </c>
      <c r="I639" s="5"/>
      <c r="J639" s="5" t="str">
        <f>IF(B639="","",VLOOKUP(AD639,Varsayımlar!$B:$Q,6,0))</f>
        <v/>
      </c>
      <c r="P639" s="5" t="str">
        <f>IF(B639="","",VLOOKUP(AD639,Varsayımlar!$B:$Q,7,0)*K639)</f>
        <v/>
      </c>
      <c r="Q639" s="5" t="str">
        <f>IF(B639="","",VLOOKUP(AD639,Varsayımlar!$B:$Q,8,0))</f>
        <v/>
      </c>
      <c r="R639" s="5" t="str">
        <f>IF(B639="","",VLOOKUP(AD639,Varsayımlar!$B:$Q,9,0))</f>
        <v/>
      </c>
      <c r="S639" s="5" t="str">
        <f>IF(B639="","",VLOOKUP(AD639,Varsayımlar!$B:$Q,10,0))</f>
        <v/>
      </c>
      <c r="T639" s="5" t="str">
        <f>IF(B639="","",VLOOKUP(AD639,Varsayımlar!$B:$Q,11,0))</f>
        <v/>
      </c>
      <c r="U639" s="5" t="str">
        <f>IF(B639="","",VLOOKUP(AD639,Varsayımlar!$B:$Q,12,0))</f>
        <v/>
      </c>
      <c r="V639" s="5" t="str">
        <f>IF(B639="","",VLOOKUP(AD639,Varsayımlar!$B:$Q,13,0))</f>
        <v/>
      </c>
      <c r="W639" s="5" t="str">
        <f>IF(B639="","",VLOOKUP(AD639,Varsayımlar!$B:$Q,14,0))</f>
        <v/>
      </c>
      <c r="AA639" s="5" t="str">
        <f>IF(B639="","",VLOOKUP(AD639,Varsayımlar!$B:$Q,15,0))</f>
        <v/>
      </c>
      <c r="AB639" s="5" t="str">
        <f>IF(B639="","",VLOOKUP(AD639,Varsayımlar!$B:$Q,16,0))</f>
        <v/>
      </c>
      <c r="AC639" s="5" t="str">
        <f>IF(B639="","",VLOOKUP(Sayfa2!AD639,Varsayımlar!B:S,18,0))</f>
        <v/>
      </c>
      <c r="AD639" s="5" t="str">
        <f t="shared" si="11"/>
        <v/>
      </c>
    </row>
    <row r="640" spans="2:30" x14ac:dyDescent="0.25">
      <c r="C640" s="3" t="str">
        <f>IF(B640="","",VLOOKUP(AD640,Varsayımlar!$B:$Q,3,0))</f>
        <v/>
      </c>
      <c r="H640" s="2" t="str">
        <f>IF(B640="","",VLOOKUP(AD640,Varsayımlar!$B:$Q,5,0))</f>
        <v/>
      </c>
      <c r="J640" s="2" t="str">
        <f>IF(B640="","",VLOOKUP(AD640,Varsayımlar!$B:$Q,6,0))</f>
        <v/>
      </c>
      <c r="P640" s="2" t="str">
        <f>IF(B640="","",VLOOKUP(AD640,Varsayımlar!$B:$Q,7,0)*K640)</f>
        <v/>
      </c>
      <c r="Q640" s="2" t="str">
        <f>IF(B640="","",VLOOKUP(AD640,Varsayımlar!$B:$Q,8,0))</f>
        <v/>
      </c>
      <c r="R640" s="2" t="str">
        <f>IF(B640="","",VLOOKUP(AD640,Varsayımlar!$B:$Q,9,0))</f>
        <v/>
      </c>
      <c r="S640" s="2" t="str">
        <f>IF(B640="","",VLOOKUP(AD640,Varsayımlar!$B:$Q,10,0))</f>
        <v/>
      </c>
      <c r="T640" s="2" t="str">
        <f>IF(B640="","",VLOOKUP(AD640,Varsayımlar!$B:$Q,11,0))</f>
        <v/>
      </c>
      <c r="U640" s="2" t="str">
        <f>IF(B640="","",VLOOKUP(AD640,Varsayımlar!$B:$Q,12,0))</f>
        <v/>
      </c>
      <c r="V640" s="2" t="str">
        <f>IF(B640="","",VLOOKUP(AD640,Varsayımlar!$B:$Q,13,0))</f>
        <v/>
      </c>
      <c r="W640" s="2" t="str">
        <f>IF(B640="","",VLOOKUP(AD640,Varsayımlar!$B:$Q,14,0))</f>
        <v/>
      </c>
      <c r="AA640" s="2" t="str">
        <f>IF(B640="","",VLOOKUP(AD640,Varsayımlar!$B:$Q,15,0))</f>
        <v/>
      </c>
      <c r="AB640" s="2" t="str">
        <f>IF(B640="","",VLOOKUP(AD640,Varsayımlar!$B:$Q,16,0))</f>
        <v/>
      </c>
      <c r="AC640" s="2" t="str">
        <f>IF(B640="","",VLOOKUP(Sayfa2!AD640,Varsayımlar!B:S,18,0))</f>
        <v/>
      </c>
      <c r="AD640" s="2" t="str">
        <f t="shared" si="11"/>
        <v/>
      </c>
    </row>
    <row r="641" spans="2:30" x14ac:dyDescent="0.25">
      <c r="B641" s="6"/>
      <c r="C641" s="7" t="str">
        <f>IF(B641="","",VLOOKUP(AD641,Varsayımlar!$B:$Q,3,0))</f>
        <v/>
      </c>
      <c r="D641" s="7"/>
      <c r="H641" s="5" t="str">
        <f>IF(B641="","",VLOOKUP(AD641,Varsayımlar!$B:$Q,5,0))</f>
        <v/>
      </c>
      <c r="I641" s="5"/>
      <c r="J641" s="5" t="str">
        <f>IF(B641="","",VLOOKUP(AD641,Varsayımlar!$B:$Q,6,0))</f>
        <v/>
      </c>
      <c r="P641" s="5" t="str">
        <f>IF(B641="","",VLOOKUP(AD641,Varsayımlar!$B:$Q,7,0)*K641)</f>
        <v/>
      </c>
      <c r="Q641" s="5" t="str">
        <f>IF(B641="","",VLOOKUP(AD641,Varsayımlar!$B:$Q,8,0))</f>
        <v/>
      </c>
      <c r="R641" s="5" t="str">
        <f>IF(B641="","",VLOOKUP(AD641,Varsayımlar!$B:$Q,9,0))</f>
        <v/>
      </c>
      <c r="S641" s="5" t="str">
        <f>IF(B641="","",VLOOKUP(AD641,Varsayımlar!$B:$Q,10,0))</f>
        <v/>
      </c>
      <c r="T641" s="5" t="str">
        <f>IF(B641="","",VLOOKUP(AD641,Varsayımlar!$B:$Q,11,0))</f>
        <v/>
      </c>
      <c r="U641" s="5" t="str">
        <f>IF(B641="","",VLOOKUP(AD641,Varsayımlar!$B:$Q,12,0))</f>
        <v/>
      </c>
      <c r="V641" s="5" t="str">
        <f>IF(B641="","",VLOOKUP(AD641,Varsayımlar!$B:$Q,13,0))</f>
        <v/>
      </c>
      <c r="W641" s="5" t="str">
        <f>IF(B641="","",VLOOKUP(AD641,Varsayımlar!$B:$Q,14,0))</f>
        <v/>
      </c>
      <c r="AA641" s="5" t="str">
        <f>IF(B641="","",VLOOKUP(AD641,Varsayımlar!$B:$Q,15,0))</f>
        <v/>
      </c>
      <c r="AB641" s="5" t="str">
        <f>IF(B641="","",VLOOKUP(AD641,Varsayımlar!$B:$Q,16,0))</f>
        <v/>
      </c>
      <c r="AC641" s="5" t="str">
        <f>IF(B641="","",VLOOKUP(Sayfa2!AD641,Varsayımlar!B:S,18,0))</f>
        <v/>
      </c>
      <c r="AD641" s="5" t="str">
        <f t="shared" si="11"/>
        <v/>
      </c>
    </row>
    <row r="642" spans="2:30" x14ac:dyDescent="0.25">
      <c r="C642" s="3" t="str">
        <f>IF(B642="","",VLOOKUP(AD642,Varsayımlar!$B:$Q,3,0))</f>
        <v/>
      </c>
      <c r="H642" s="2" t="str">
        <f>IF(B642="","",VLOOKUP(AD642,Varsayımlar!$B:$Q,5,0))</f>
        <v/>
      </c>
      <c r="J642" s="2" t="str">
        <f>IF(B642="","",VLOOKUP(AD642,Varsayımlar!$B:$Q,6,0))</f>
        <v/>
      </c>
      <c r="P642" s="2" t="str">
        <f>IF(B642="","",VLOOKUP(AD642,Varsayımlar!$B:$Q,7,0)*K642)</f>
        <v/>
      </c>
      <c r="Q642" s="2" t="str">
        <f>IF(B642="","",VLOOKUP(AD642,Varsayımlar!$B:$Q,8,0))</f>
        <v/>
      </c>
      <c r="R642" s="2" t="str">
        <f>IF(B642="","",VLOOKUP(AD642,Varsayımlar!$B:$Q,9,0))</f>
        <v/>
      </c>
      <c r="S642" s="2" t="str">
        <f>IF(B642="","",VLOOKUP(AD642,Varsayımlar!$B:$Q,10,0))</f>
        <v/>
      </c>
      <c r="T642" s="2" t="str">
        <f>IF(B642="","",VLOOKUP(AD642,Varsayımlar!$B:$Q,11,0))</f>
        <v/>
      </c>
      <c r="U642" s="2" t="str">
        <f>IF(B642="","",VLOOKUP(AD642,Varsayımlar!$B:$Q,12,0))</f>
        <v/>
      </c>
      <c r="V642" s="2" t="str">
        <f>IF(B642="","",VLOOKUP(AD642,Varsayımlar!$B:$Q,13,0))</f>
        <v/>
      </c>
      <c r="W642" s="2" t="str">
        <f>IF(B642="","",VLOOKUP(AD642,Varsayımlar!$B:$Q,14,0))</f>
        <v/>
      </c>
      <c r="AA642" s="2" t="str">
        <f>IF(B642="","",VLOOKUP(AD642,Varsayımlar!$B:$Q,15,0))</f>
        <v/>
      </c>
      <c r="AB642" s="2" t="str">
        <f>IF(B642="","",VLOOKUP(AD642,Varsayımlar!$B:$Q,16,0))</f>
        <v/>
      </c>
      <c r="AC642" s="2" t="str">
        <f>IF(B642="","",VLOOKUP(Sayfa2!AD642,Varsayımlar!B:S,18,0))</f>
        <v/>
      </c>
      <c r="AD642" s="2" t="str">
        <f t="shared" si="11"/>
        <v/>
      </c>
    </row>
    <row r="643" spans="2:30" x14ac:dyDescent="0.25">
      <c r="B643" s="6"/>
      <c r="C643" s="7" t="str">
        <f>IF(B643="","",VLOOKUP(AD643,Varsayımlar!$B:$Q,3,0))</f>
        <v/>
      </c>
      <c r="D643" s="7"/>
      <c r="H643" s="5" t="str">
        <f>IF(B643="","",VLOOKUP(AD643,Varsayımlar!$B:$Q,5,0))</f>
        <v/>
      </c>
      <c r="I643" s="5"/>
      <c r="J643" s="5" t="str">
        <f>IF(B643="","",VLOOKUP(AD643,Varsayımlar!$B:$Q,6,0))</f>
        <v/>
      </c>
      <c r="P643" s="5" t="str">
        <f>IF(B643="","",VLOOKUP(AD643,Varsayımlar!$B:$Q,7,0)*K643)</f>
        <v/>
      </c>
      <c r="Q643" s="5" t="str">
        <f>IF(B643="","",VLOOKUP(AD643,Varsayımlar!$B:$Q,8,0))</f>
        <v/>
      </c>
      <c r="R643" s="5" t="str">
        <f>IF(B643="","",VLOOKUP(AD643,Varsayımlar!$B:$Q,9,0))</f>
        <v/>
      </c>
      <c r="S643" s="5" t="str">
        <f>IF(B643="","",VLOOKUP(AD643,Varsayımlar!$B:$Q,10,0))</f>
        <v/>
      </c>
      <c r="T643" s="5" t="str">
        <f>IF(B643="","",VLOOKUP(AD643,Varsayımlar!$B:$Q,11,0))</f>
        <v/>
      </c>
      <c r="U643" s="5" t="str">
        <f>IF(B643="","",VLOOKUP(AD643,Varsayımlar!$B:$Q,12,0))</f>
        <v/>
      </c>
      <c r="V643" s="5" t="str">
        <f>IF(B643="","",VLOOKUP(AD643,Varsayımlar!$B:$Q,13,0))</f>
        <v/>
      </c>
      <c r="W643" s="5" t="str">
        <f>IF(B643="","",VLOOKUP(AD643,Varsayımlar!$B:$Q,14,0))</f>
        <v/>
      </c>
      <c r="AA643" s="5" t="str">
        <f>IF(B643="","",VLOOKUP(AD643,Varsayımlar!$B:$Q,15,0))</f>
        <v/>
      </c>
      <c r="AB643" s="5" t="str">
        <f>IF(B643="","",VLOOKUP(AD643,Varsayımlar!$B:$Q,16,0))</f>
        <v/>
      </c>
      <c r="AC643" s="5" t="str">
        <f>IF(B643="","",VLOOKUP(Sayfa2!AD643,Varsayımlar!B:S,18,0))</f>
        <v/>
      </c>
      <c r="AD643" s="5" t="str">
        <f t="shared" si="11"/>
        <v/>
      </c>
    </row>
    <row r="644" spans="2:30" x14ac:dyDescent="0.25">
      <c r="C644" s="3" t="str">
        <f>IF(B644="","",VLOOKUP(AD644,Varsayımlar!$B:$Q,3,0))</f>
        <v/>
      </c>
      <c r="H644" s="2" t="str">
        <f>IF(B644="","",VLOOKUP(AD644,Varsayımlar!$B:$Q,5,0))</f>
        <v/>
      </c>
      <c r="J644" s="2" t="str">
        <f>IF(B644="","",VLOOKUP(AD644,Varsayımlar!$B:$Q,6,0))</f>
        <v/>
      </c>
      <c r="P644" s="2" t="str">
        <f>IF(B644="","",VLOOKUP(AD644,Varsayımlar!$B:$Q,7,0)*K644)</f>
        <v/>
      </c>
      <c r="Q644" s="2" t="str">
        <f>IF(B644="","",VLOOKUP(AD644,Varsayımlar!$B:$Q,8,0))</f>
        <v/>
      </c>
      <c r="R644" s="2" t="str">
        <f>IF(B644="","",VLOOKUP(AD644,Varsayımlar!$B:$Q,9,0))</f>
        <v/>
      </c>
      <c r="S644" s="2" t="str">
        <f>IF(B644="","",VLOOKUP(AD644,Varsayımlar!$B:$Q,10,0))</f>
        <v/>
      </c>
      <c r="T644" s="2" t="str">
        <f>IF(B644="","",VLOOKUP(AD644,Varsayımlar!$B:$Q,11,0))</f>
        <v/>
      </c>
      <c r="U644" s="2" t="str">
        <f>IF(B644="","",VLOOKUP(AD644,Varsayımlar!$B:$Q,12,0))</f>
        <v/>
      </c>
      <c r="V644" s="2" t="str">
        <f>IF(B644="","",VLOOKUP(AD644,Varsayımlar!$B:$Q,13,0))</f>
        <v/>
      </c>
      <c r="W644" s="2" t="str">
        <f>IF(B644="","",VLOOKUP(AD644,Varsayımlar!$B:$Q,14,0))</f>
        <v/>
      </c>
      <c r="AA644" s="2" t="str">
        <f>IF(B644="","",VLOOKUP(AD644,Varsayımlar!$B:$Q,15,0))</f>
        <v/>
      </c>
      <c r="AB644" s="2" t="str">
        <f>IF(B644="","",VLOOKUP(AD644,Varsayımlar!$B:$Q,16,0))</f>
        <v/>
      </c>
      <c r="AC644" s="2" t="str">
        <f>IF(B644="","",VLOOKUP(Sayfa2!AD644,Varsayımlar!B:S,18,0))</f>
        <v/>
      </c>
      <c r="AD644" s="2" t="str">
        <f t="shared" si="11"/>
        <v/>
      </c>
    </row>
    <row r="645" spans="2:30" x14ac:dyDescent="0.25">
      <c r="B645" s="6"/>
      <c r="C645" s="7" t="str">
        <f>IF(B645="","",VLOOKUP(AD645,Varsayımlar!$B:$Q,3,0))</f>
        <v/>
      </c>
      <c r="D645" s="7"/>
      <c r="H645" s="5" t="str">
        <f>IF(B645="","",VLOOKUP(AD645,Varsayımlar!$B:$Q,5,0))</f>
        <v/>
      </c>
      <c r="I645" s="5"/>
      <c r="J645" s="5" t="str">
        <f>IF(B645="","",VLOOKUP(AD645,Varsayımlar!$B:$Q,6,0))</f>
        <v/>
      </c>
      <c r="P645" s="5" t="str">
        <f>IF(B645="","",VLOOKUP(AD645,Varsayımlar!$B:$Q,7,0)*K645)</f>
        <v/>
      </c>
      <c r="Q645" s="5" t="str">
        <f>IF(B645="","",VLOOKUP(AD645,Varsayımlar!$B:$Q,8,0))</f>
        <v/>
      </c>
      <c r="R645" s="5" t="str">
        <f>IF(B645="","",VLOOKUP(AD645,Varsayımlar!$B:$Q,9,0))</f>
        <v/>
      </c>
      <c r="S645" s="5" t="str">
        <f>IF(B645="","",VLOOKUP(AD645,Varsayımlar!$B:$Q,10,0))</f>
        <v/>
      </c>
      <c r="T645" s="5" t="str">
        <f>IF(B645="","",VLOOKUP(AD645,Varsayımlar!$B:$Q,11,0))</f>
        <v/>
      </c>
      <c r="U645" s="5" t="str">
        <f>IF(B645="","",VLOOKUP(AD645,Varsayımlar!$B:$Q,12,0))</f>
        <v/>
      </c>
      <c r="V645" s="5" t="str">
        <f>IF(B645="","",VLOOKUP(AD645,Varsayımlar!$B:$Q,13,0))</f>
        <v/>
      </c>
      <c r="W645" s="5" t="str">
        <f>IF(B645="","",VLOOKUP(AD645,Varsayımlar!$B:$Q,14,0))</f>
        <v/>
      </c>
      <c r="AA645" s="5" t="str">
        <f>IF(B645="","",VLOOKUP(AD645,Varsayımlar!$B:$Q,15,0))</f>
        <v/>
      </c>
      <c r="AB645" s="5" t="str">
        <f>IF(B645="","",VLOOKUP(AD645,Varsayımlar!$B:$Q,16,0))</f>
        <v/>
      </c>
      <c r="AC645" s="5" t="str">
        <f>IF(B645="","",VLOOKUP(Sayfa2!AD645,Varsayımlar!B:S,18,0))</f>
        <v/>
      </c>
      <c r="AD645" s="5" t="str">
        <f t="shared" si="11"/>
        <v/>
      </c>
    </row>
    <row r="646" spans="2:30" x14ac:dyDescent="0.25">
      <c r="C646" s="3" t="str">
        <f>IF(B646="","",VLOOKUP(AD646,Varsayımlar!$B:$Q,3,0))</f>
        <v/>
      </c>
      <c r="H646" s="2" t="str">
        <f>IF(B646="","",VLOOKUP(AD646,Varsayımlar!$B:$Q,5,0))</f>
        <v/>
      </c>
      <c r="J646" s="2" t="str">
        <f>IF(B646="","",VLOOKUP(AD646,Varsayımlar!$B:$Q,6,0))</f>
        <v/>
      </c>
      <c r="P646" s="2" t="str">
        <f>IF(B646="","",VLOOKUP(AD646,Varsayımlar!$B:$Q,7,0)*K646)</f>
        <v/>
      </c>
      <c r="Q646" s="2" t="str">
        <f>IF(B646="","",VLOOKUP(AD646,Varsayımlar!$B:$Q,8,0))</f>
        <v/>
      </c>
      <c r="R646" s="2" t="str">
        <f>IF(B646="","",VLOOKUP(AD646,Varsayımlar!$B:$Q,9,0))</f>
        <v/>
      </c>
      <c r="S646" s="2" t="str">
        <f>IF(B646="","",VLOOKUP(AD646,Varsayımlar!$B:$Q,10,0))</f>
        <v/>
      </c>
      <c r="T646" s="2" t="str">
        <f>IF(B646="","",VLOOKUP(AD646,Varsayımlar!$B:$Q,11,0))</f>
        <v/>
      </c>
      <c r="U646" s="2" t="str">
        <f>IF(B646="","",VLOOKUP(AD646,Varsayımlar!$B:$Q,12,0))</f>
        <v/>
      </c>
      <c r="V646" s="2" t="str">
        <f>IF(B646="","",VLOOKUP(AD646,Varsayımlar!$B:$Q,13,0))</f>
        <v/>
      </c>
      <c r="W646" s="2" t="str">
        <f>IF(B646="","",VLOOKUP(AD646,Varsayımlar!$B:$Q,14,0))</f>
        <v/>
      </c>
      <c r="AA646" s="2" t="str">
        <f>IF(B646="","",VLOOKUP(AD646,Varsayımlar!$B:$Q,15,0))</f>
        <v/>
      </c>
      <c r="AB646" s="2" t="str">
        <f>IF(B646="","",VLOOKUP(AD646,Varsayımlar!$B:$Q,16,0))</f>
        <v/>
      </c>
      <c r="AC646" s="2" t="str">
        <f>IF(B646="","",VLOOKUP(Sayfa2!AD646,Varsayımlar!B:S,18,0))</f>
        <v/>
      </c>
      <c r="AD646" s="2" t="str">
        <f t="shared" si="11"/>
        <v/>
      </c>
    </row>
    <row r="647" spans="2:30" x14ac:dyDescent="0.25">
      <c r="B647" s="6"/>
      <c r="C647" s="7" t="str">
        <f>IF(B647="","",VLOOKUP(AD647,Varsayımlar!$B:$Q,3,0))</f>
        <v/>
      </c>
      <c r="D647" s="7"/>
      <c r="H647" s="5" t="str">
        <f>IF(B647="","",VLOOKUP(AD647,Varsayımlar!$B:$Q,5,0))</f>
        <v/>
      </c>
      <c r="I647" s="5"/>
      <c r="J647" s="5" t="str">
        <f>IF(B647="","",VLOOKUP(AD647,Varsayımlar!$B:$Q,6,0))</f>
        <v/>
      </c>
      <c r="P647" s="5" t="str">
        <f>IF(B647="","",VLOOKUP(AD647,Varsayımlar!$B:$Q,7,0)*K647)</f>
        <v/>
      </c>
      <c r="Q647" s="5" t="str">
        <f>IF(B647="","",VLOOKUP(AD647,Varsayımlar!$B:$Q,8,0))</f>
        <v/>
      </c>
      <c r="R647" s="5" t="str">
        <f>IF(B647="","",VLOOKUP(AD647,Varsayımlar!$B:$Q,9,0))</f>
        <v/>
      </c>
      <c r="S647" s="5" t="str">
        <f>IF(B647="","",VLOOKUP(AD647,Varsayımlar!$B:$Q,10,0))</f>
        <v/>
      </c>
      <c r="T647" s="5" t="str">
        <f>IF(B647="","",VLOOKUP(AD647,Varsayımlar!$B:$Q,11,0))</f>
        <v/>
      </c>
      <c r="U647" s="5" t="str">
        <f>IF(B647="","",VLOOKUP(AD647,Varsayımlar!$B:$Q,12,0))</f>
        <v/>
      </c>
      <c r="V647" s="5" t="str">
        <f>IF(B647="","",VLOOKUP(AD647,Varsayımlar!$B:$Q,13,0))</f>
        <v/>
      </c>
      <c r="W647" s="5" t="str">
        <f>IF(B647="","",VLOOKUP(AD647,Varsayımlar!$B:$Q,14,0))</f>
        <v/>
      </c>
      <c r="AA647" s="5" t="str">
        <f>IF(B647="","",VLOOKUP(AD647,Varsayımlar!$B:$Q,15,0))</f>
        <v/>
      </c>
      <c r="AB647" s="5" t="str">
        <f>IF(B647="","",VLOOKUP(AD647,Varsayımlar!$B:$Q,16,0))</f>
        <v/>
      </c>
      <c r="AC647" s="5" t="str">
        <f>IF(B647="","",VLOOKUP(Sayfa2!AD647,Varsayımlar!B:S,18,0))</f>
        <v/>
      </c>
      <c r="AD647" s="5" t="str">
        <f t="shared" si="11"/>
        <v/>
      </c>
    </row>
    <row r="648" spans="2:30" x14ac:dyDescent="0.25">
      <c r="C648" s="3" t="str">
        <f>IF(B648="","",VLOOKUP(AD648,Varsayımlar!$B:$Q,3,0))</f>
        <v/>
      </c>
      <c r="H648" s="2" t="str">
        <f>IF(B648="","",VLOOKUP(AD648,Varsayımlar!$B:$Q,5,0))</f>
        <v/>
      </c>
      <c r="J648" s="2" t="str">
        <f>IF(B648="","",VLOOKUP(AD648,Varsayımlar!$B:$Q,6,0))</f>
        <v/>
      </c>
      <c r="P648" s="2" t="str">
        <f>IF(B648="","",VLOOKUP(AD648,Varsayımlar!$B:$Q,7,0)*K648)</f>
        <v/>
      </c>
      <c r="Q648" s="2" t="str">
        <f>IF(B648="","",VLOOKUP(AD648,Varsayımlar!$B:$Q,8,0))</f>
        <v/>
      </c>
      <c r="R648" s="2" t="str">
        <f>IF(B648="","",VLOOKUP(AD648,Varsayımlar!$B:$Q,9,0))</f>
        <v/>
      </c>
      <c r="S648" s="2" t="str">
        <f>IF(B648="","",VLOOKUP(AD648,Varsayımlar!$B:$Q,10,0))</f>
        <v/>
      </c>
      <c r="T648" s="2" t="str">
        <f>IF(B648="","",VLOOKUP(AD648,Varsayımlar!$B:$Q,11,0))</f>
        <v/>
      </c>
      <c r="U648" s="2" t="str">
        <f>IF(B648="","",VLOOKUP(AD648,Varsayımlar!$B:$Q,12,0))</f>
        <v/>
      </c>
      <c r="V648" s="2" t="str">
        <f>IF(B648="","",VLOOKUP(AD648,Varsayımlar!$B:$Q,13,0))</f>
        <v/>
      </c>
      <c r="W648" s="2" t="str">
        <f>IF(B648="","",VLOOKUP(AD648,Varsayımlar!$B:$Q,14,0))</f>
        <v/>
      </c>
      <c r="AA648" s="2" t="str">
        <f>IF(B648="","",VLOOKUP(AD648,Varsayımlar!$B:$Q,15,0))</f>
        <v/>
      </c>
      <c r="AB648" s="2" t="str">
        <f>IF(B648="","",VLOOKUP(AD648,Varsayımlar!$B:$Q,16,0))</f>
        <v/>
      </c>
      <c r="AC648" s="2" t="str">
        <f>IF(B648="","",VLOOKUP(Sayfa2!AD648,Varsayımlar!B:S,18,0))</f>
        <v/>
      </c>
      <c r="AD648" s="2" t="str">
        <f t="shared" ref="AD648:AD711" si="12">IF(B648="","",CONCATENATE(B648,E648))</f>
        <v/>
      </c>
    </row>
    <row r="649" spans="2:30" x14ac:dyDescent="0.25">
      <c r="B649" s="6"/>
      <c r="C649" s="7" t="str">
        <f>IF(B649="","",VLOOKUP(AD649,Varsayımlar!$B:$Q,3,0))</f>
        <v/>
      </c>
      <c r="D649" s="7"/>
      <c r="H649" s="5" t="str">
        <f>IF(B649="","",VLOOKUP(AD649,Varsayımlar!$B:$Q,5,0))</f>
        <v/>
      </c>
      <c r="I649" s="5"/>
      <c r="J649" s="5" t="str">
        <f>IF(B649="","",VLOOKUP(AD649,Varsayımlar!$B:$Q,6,0))</f>
        <v/>
      </c>
      <c r="P649" s="5" t="str">
        <f>IF(B649="","",VLOOKUP(AD649,Varsayımlar!$B:$Q,7,0)*K649)</f>
        <v/>
      </c>
      <c r="Q649" s="5" t="str">
        <f>IF(B649="","",VLOOKUP(AD649,Varsayımlar!$B:$Q,8,0))</f>
        <v/>
      </c>
      <c r="R649" s="5" t="str">
        <f>IF(B649="","",VLOOKUP(AD649,Varsayımlar!$B:$Q,9,0))</f>
        <v/>
      </c>
      <c r="S649" s="5" t="str">
        <f>IF(B649="","",VLOOKUP(AD649,Varsayımlar!$B:$Q,10,0))</f>
        <v/>
      </c>
      <c r="T649" s="5" t="str">
        <f>IF(B649="","",VLOOKUP(AD649,Varsayımlar!$B:$Q,11,0))</f>
        <v/>
      </c>
      <c r="U649" s="5" t="str">
        <f>IF(B649="","",VLOOKUP(AD649,Varsayımlar!$B:$Q,12,0))</f>
        <v/>
      </c>
      <c r="V649" s="5" t="str">
        <f>IF(B649="","",VLOOKUP(AD649,Varsayımlar!$B:$Q,13,0))</f>
        <v/>
      </c>
      <c r="W649" s="5" t="str">
        <f>IF(B649="","",VLOOKUP(AD649,Varsayımlar!$B:$Q,14,0))</f>
        <v/>
      </c>
      <c r="AA649" s="5" t="str">
        <f>IF(B649="","",VLOOKUP(AD649,Varsayımlar!$B:$Q,15,0))</f>
        <v/>
      </c>
      <c r="AB649" s="5" t="str">
        <f>IF(B649="","",VLOOKUP(AD649,Varsayımlar!$B:$Q,16,0))</f>
        <v/>
      </c>
      <c r="AC649" s="5" t="str">
        <f>IF(B649="","",VLOOKUP(Sayfa2!AD649,Varsayımlar!B:S,18,0))</f>
        <v/>
      </c>
      <c r="AD649" s="5" t="str">
        <f t="shared" si="12"/>
        <v/>
      </c>
    </row>
    <row r="650" spans="2:30" x14ac:dyDescent="0.25">
      <c r="C650" s="3" t="str">
        <f>IF(B650="","",VLOOKUP(AD650,Varsayımlar!$B:$Q,3,0))</f>
        <v/>
      </c>
      <c r="H650" s="2" t="str">
        <f>IF(B650="","",VLOOKUP(AD650,Varsayımlar!$B:$Q,5,0))</f>
        <v/>
      </c>
      <c r="J650" s="2" t="str">
        <f>IF(B650="","",VLOOKUP(AD650,Varsayımlar!$B:$Q,6,0))</f>
        <v/>
      </c>
      <c r="P650" s="2" t="str">
        <f>IF(B650="","",VLOOKUP(AD650,Varsayımlar!$B:$Q,7,0)*K650)</f>
        <v/>
      </c>
      <c r="Q650" s="2" t="str">
        <f>IF(B650="","",VLOOKUP(AD650,Varsayımlar!$B:$Q,8,0))</f>
        <v/>
      </c>
      <c r="R650" s="2" t="str">
        <f>IF(B650="","",VLOOKUP(AD650,Varsayımlar!$B:$Q,9,0))</f>
        <v/>
      </c>
      <c r="S650" s="2" t="str">
        <f>IF(B650="","",VLOOKUP(AD650,Varsayımlar!$B:$Q,10,0))</f>
        <v/>
      </c>
      <c r="T650" s="2" t="str">
        <f>IF(B650="","",VLOOKUP(AD650,Varsayımlar!$B:$Q,11,0))</f>
        <v/>
      </c>
      <c r="U650" s="2" t="str">
        <f>IF(B650="","",VLOOKUP(AD650,Varsayımlar!$B:$Q,12,0))</f>
        <v/>
      </c>
      <c r="V650" s="2" t="str">
        <f>IF(B650="","",VLOOKUP(AD650,Varsayımlar!$B:$Q,13,0))</f>
        <v/>
      </c>
      <c r="W650" s="2" t="str">
        <f>IF(B650="","",VLOOKUP(AD650,Varsayımlar!$B:$Q,14,0))</f>
        <v/>
      </c>
      <c r="AA650" s="2" t="str">
        <f>IF(B650="","",VLOOKUP(AD650,Varsayımlar!$B:$Q,15,0))</f>
        <v/>
      </c>
      <c r="AB650" s="2" t="str">
        <f>IF(B650="","",VLOOKUP(AD650,Varsayımlar!$B:$Q,16,0))</f>
        <v/>
      </c>
      <c r="AC650" s="2" t="str">
        <f>IF(B650="","",VLOOKUP(Sayfa2!AD650,Varsayımlar!B:S,18,0))</f>
        <v/>
      </c>
      <c r="AD650" s="2" t="str">
        <f t="shared" si="12"/>
        <v/>
      </c>
    </row>
    <row r="651" spans="2:30" x14ac:dyDescent="0.25">
      <c r="B651" s="6"/>
      <c r="C651" s="7" t="str">
        <f>IF(B651="","",VLOOKUP(AD651,Varsayımlar!$B:$Q,3,0))</f>
        <v/>
      </c>
      <c r="D651" s="7"/>
      <c r="H651" s="5" t="str">
        <f>IF(B651="","",VLOOKUP(AD651,Varsayımlar!$B:$Q,5,0))</f>
        <v/>
      </c>
      <c r="I651" s="5"/>
      <c r="J651" s="5" t="str">
        <f>IF(B651="","",VLOOKUP(AD651,Varsayımlar!$B:$Q,6,0))</f>
        <v/>
      </c>
      <c r="P651" s="5" t="str">
        <f>IF(B651="","",VLOOKUP(AD651,Varsayımlar!$B:$Q,7,0)*K651)</f>
        <v/>
      </c>
      <c r="Q651" s="5" t="str">
        <f>IF(B651="","",VLOOKUP(AD651,Varsayımlar!$B:$Q,8,0))</f>
        <v/>
      </c>
      <c r="R651" s="5" t="str">
        <f>IF(B651="","",VLOOKUP(AD651,Varsayımlar!$B:$Q,9,0))</f>
        <v/>
      </c>
      <c r="S651" s="5" t="str">
        <f>IF(B651="","",VLOOKUP(AD651,Varsayımlar!$B:$Q,10,0))</f>
        <v/>
      </c>
      <c r="T651" s="5" t="str">
        <f>IF(B651="","",VLOOKUP(AD651,Varsayımlar!$B:$Q,11,0))</f>
        <v/>
      </c>
      <c r="U651" s="5" t="str">
        <f>IF(B651="","",VLOOKUP(AD651,Varsayımlar!$B:$Q,12,0))</f>
        <v/>
      </c>
      <c r="V651" s="5" t="str">
        <f>IF(B651="","",VLOOKUP(AD651,Varsayımlar!$B:$Q,13,0))</f>
        <v/>
      </c>
      <c r="W651" s="5" t="str">
        <f>IF(B651="","",VLOOKUP(AD651,Varsayımlar!$B:$Q,14,0))</f>
        <v/>
      </c>
      <c r="AA651" s="5" t="str">
        <f>IF(B651="","",VLOOKUP(AD651,Varsayımlar!$B:$Q,15,0))</f>
        <v/>
      </c>
      <c r="AB651" s="5" t="str">
        <f>IF(B651="","",VLOOKUP(AD651,Varsayımlar!$B:$Q,16,0))</f>
        <v/>
      </c>
      <c r="AC651" s="5" t="str">
        <f>IF(B651="","",VLOOKUP(Sayfa2!AD651,Varsayımlar!B:S,18,0))</f>
        <v/>
      </c>
      <c r="AD651" s="5" t="str">
        <f t="shared" si="12"/>
        <v/>
      </c>
    </row>
    <row r="652" spans="2:30" x14ac:dyDescent="0.25">
      <c r="C652" s="3" t="str">
        <f>IF(B652="","",VLOOKUP(AD652,Varsayımlar!$B:$Q,3,0))</f>
        <v/>
      </c>
      <c r="H652" s="2" t="str">
        <f>IF(B652="","",VLOOKUP(AD652,Varsayımlar!$B:$Q,5,0))</f>
        <v/>
      </c>
      <c r="J652" s="2" t="str">
        <f>IF(B652="","",VLOOKUP(AD652,Varsayımlar!$B:$Q,6,0))</f>
        <v/>
      </c>
      <c r="P652" s="2" t="str">
        <f>IF(B652="","",VLOOKUP(AD652,Varsayımlar!$B:$Q,7,0)*K652)</f>
        <v/>
      </c>
      <c r="Q652" s="2" t="str">
        <f>IF(B652="","",VLOOKUP(AD652,Varsayımlar!$B:$Q,8,0))</f>
        <v/>
      </c>
      <c r="R652" s="2" t="str">
        <f>IF(B652="","",VLOOKUP(AD652,Varsayımlar!$B:$Q,9,0))</f>
        <v/>
      </c>
      <c r="S652" s="2" t="str">
        <f>IF(B652="","",VLOOKUP(AD652,Varsayımlar!$B:$Q,10,0))</f>
        <v/>
      </c>
      <c r="T652" s="2" t="str">
        <f>IF(B652="","",VLOOKUP(AD652,Varsayımlar!$B:$Q,11,0))</f>
        <v/>
      </c>
      <c r="U652" s="2" t="str">
        <f>IF(B652="","",VLOOKUP(AD652,Varsayımlar!$B:$Q,12,0))</f>
        <v/>
      </c>
      <c r="V652" s="2" t="str">
        <f>IF(B652="","",VLOOKUP(AD652,Varsayımlar!$B:$Q,13,0))</f>
        <v/>
      </c>
      <c r="W652" s="2" t="str">
        <f>IF(B652="","",VLOOKUP(AD652,Varsayımlar!$B:$Q,14,0))</f>
        <v/>
      </c>
      <c r="AA652" s="2" t="str">
        <f>IF(B652="","",VLOOKUP(AD652,Varsayımlar!$B:$Q,15,0))</f>
        <v/>
      </c>
      <c r="AB652" s="2" t="str">
        <f>IF(B652="","",VLOOKUP(AD652,Varsayımlar!$B:$Q,16,0))</f>
        <v/>
      </c>
      <c r="AC652" s="2" t="str">
        <f>IF(B652="","",VLOOKUP(Sayfa2!AD652,Varsayımlar!B:S,18,0))</f>
        <v/>
      </c>
      <c r="AD652" s="2" t="str">
        <f t="shared" si="12"/>
        <v/>
      </c>
    </row>
    <row r="653" spans="2:30" x14ac:dyDescent="0.25">
      <c r="B653" s="6"/>
      <c r="C653" s="7" t="str">
        <f>IF(B653="","",VLOOKUP(AD653,Varsayımlar!$B:$Q,3,0))</f>
        <v/>
      </c>
      <c r="D653" s="7"/>
      <c r="H653" s="5" t="str">
        <f>IF(B653="","",VLOOKUP(AD653,Varsayımlar!$B:$Q,5,0))</f>
        <v/>
      </c>
      <c r="I653" s="5"/>
      <c r="J653" s="5" t="str">
        <f>IF(B653="","",VLOOKUP(AD653,Varsayımlar!$B:$Q,6,0))</f>
        <v/>
      </c>
      <c r="P653" s="5" t="str">
        <f>IF(B653="","",VLOOKUP(AD653,Varsayımlar!$B:$Q,7,0)*K653)</f>
        <v/>
      </c>
      <c r="Q653" s="5" t="str">
        <f>IF(B653="","",VLOOKUP(AD653,Varsayımlar!$B:$Q,8,0))</f>
        <v/>
      </c>
      <c r="R653" s="5" t="str">
        <f>IF(B653="","",VLOOKUP(AD653,Varsayımlar!$B:$Q,9,0))</f>
        <v/>
      </c>
      <c r="S653" s="5" t="str">
        <f>IF(B653="","",VLOOKUP(AD653,Varsayımlar!$B:$Q,10,0))</f>
        <v/>
      </c>
      <c r="T653" s="5" t="str">
        <f>IF(B653="","",VLOOKUP(AD653,Varsayımlar!$B:$Q,11,0))</f>
        <v/>
      </c>
      <c r="U653" s="5" t="str">
        <f>IF(B653="","",VLOOKUP(AD653,Varsayımlar!$B:$Q,12,0))</f>
        <v/>
      </c>
      <c r="V653" s="5" t="str">
        <f>IF(B653="","",VLOOKUP(AD653,Varsayımlar!$B:$Q,13,0))</f>
        <v/>
      </c>
      <c r="W653" s="5" t="str">
        <f>IF(B653="","",VLOOKUP(AD653,Varsayımlar!$B:$Q,14,0))</f>
        <v/>
      </c>
      <c r="AA653" s="5" t="str">
        <f>IF(B653="","",VLOOKUP(AD653,Varsayımlar!$B:$Q,15,0))</f>
        <v/>
      </c>
      <c r="AB653" s="5" t="str">
        <f>IF(B653="","",VLOOKUP(AD653,Varsayımlar!$B:$Q,16,0))</f>
        <v/>
      </c>
      <c r="AC653" s="5" t="str">
        <f>IF(B653="","",VLOOKUP(Sayfa2!AD653,Varsayımlar!B:S,18,0))</f>
        <v/>
      </c>
      <c r="AD653" s="5" t="str">
        <f t="shared" si="12"/>
        <v/>
      </c>
    </row>
    <row r="654" spans="2:30" x14ac:dyDescent="0.25">
      <c r="C654" s="3" t="str">
        <f>IF(B654="","",VLOOKUP(AD654,Varsayımlar!$B:$Q,3,0))</f>
        <v/>
      </c>
      <c r="H654" s="2" t="str">
        <f>IF(B654="","",VLOOKUP(AD654,Varsayımlar!$B:$Q,5,0))</f>
        <v/>
      </c>
      <c r="J654" s="2" t="str">
        <f>IF(B654="","",VLOOKUP(AD654,Varsayımlar!$B:$Q,6,0))</f>
        <v/>
      </c>
      <c r="P654" s="2" t="str">
        <f>IF(B654="","",VLOOKUP(AD654,Varsayımlar!$B:$Q,7,0)*K654)</f>
        <v/>
      </c>
      <c r="Q654" s="2" t="str">
        <f>IF(B654="","",VLOOKUP(AD654,Varsayımlar!$B:$Q,8,0))</f>
        <v/>
      </c>
      <c r="R654" s="2" t="str">
        <f>IF(B654="","",VLOOKUP(AD654,Varsayımlar!$B:$Q,9,0))</f>
        <v/>
      </c>
      <c r="S654" s="2" t="str">
        <f>IF(B654="","",VLOOKUP(AD654,Varsayımlar!$B:$Q,10,0))</f>
        <v/>
      </c>
      <c r="T654" s="2" t="str">
        <f>IF(B654="","",VLOOKUP(AD654,Varsayımlar!$B:$Q,11,0))</f>
        <v/>
      </c>
      <c r="U654" s="2" t="str">
        <f>IF(B654="","",VLOOKUP(AD654,Varsayımlar!$B:$Q,12,0))</f>
        <v/>
      </c>
      <c r="V654" s="2" t="str">
        <f>IF(B654="","",VLOOKUP(AD654,Varsayımlar!$B:$Q,13,0))</f>
        <v/>
      </c>
      <c r="W654" s="2" t="str">
        <f>IF(B654="","",VLOOKUP(AD654,Varsayımlar!$B:$Q,14,0))</f>
        <v/>
      </c>
      <c r="AA654" s="2" t="str">
        <f>IF(B654="","",VLOOKUP(AD654,Varsayımlar!$B:$Q,15,0))</f>
        <v/>
      </c>
      <c r="AB654" s="2" t="str">
        <f>IF(B654="","",VLOOKUP(AD654,Varsayımlar!$B:$Q,16,0))</f>
        <v/>
      </c>
      <c r="AC654" s="2" t="str">
        <f>IF(B654="","",VLOOKUP(Sayfa2!AD654,Varsayımlar!B:S,18,0))</f>
        <v/>
      </c>
      <c r="AD654" s="2" t="str">
        <f t="shared" si="12"/>
        <v/>
      </c>
    </row>
    <row r="655" spans="2:30" x14ac:dyDescent="0.25">
      <c r="B655" s="6"/>
      <c r="C655" s="7" t="str">
        <f>IF(B655="","",VLOOKUP(AD655,Varsayımlar!$B:$Q,3,0))</f>
        <v/>
      </c>
      <c r="D655" s="7"/>
      <c r="H655" s="5" t="str">
        <f>IF(B655="","",VLOOKUP(AD655,Varsayımlar!$B:$Q,5,0))</f>
        <v/>
      </c>
      <c r="I655" s="5"/>
      <c r="J655" s="5" t="str">
        <f>IF(B655="","",VLOOKUP(AD655,Varsayımlar!$B:$Q,6,0))</f>
        <v/>
      </c>
      <c r="P655" s="5" t="str">
        <f>IF(B655="","",VLOOKUP(AD655,Varsayımlar!$B:$Q,7,0)*K655)</f>
        <v/>
      </c>
      <c r="Q655" s="5" t="str">
        <f>IF(B655="","",VLOOKUP(AD655,Varsayımlar!$B:$Q,8,0))</f>
        <v/>
      </c>
      <c r="R655" s="5" t="str">
        <f>IF(B655="","",VLOOKUP(AD655,Varsayımlar!$B:$Q,9,0))</f>
        <v/>
      </c>
      <c r="S655" s="5" t="str">
        <f>IF(B655="","",VLOOKUP(AD655,Varsayımlar!$B:$Q,10,0))</f>
        <v/>
      </c>
      <c r="T655" s="5" t="str">
        <f>IF(B655="","",VLOOKUP(AD655,Varsayımlar!$B:$Q,11,0))</f>
        <v/>
      </c>
      <c r="U655" s="5" t="str">
        <f>IF(B655="","",VLOOKUP(AD655,Varsayımlar!$B:$Q,12,0))</f>
        <v/>
      </c>
      <c r="V655" s="5" t="str">
        <f>IF(B655="","",VLOOKUP(AD655,Varsayımlar!$B:$Q,13,0))</f>
        <v/>
      </c>
      <c r="W655" s="5" t="str">
        <f>IF(B655="","",VLOOKUP(AD655,Varsayımlar!$B:$Q,14,0))</f>
        <v/>
      </c>
      <c r="AA655" s="5" t="str">
        <f>IF(B655="","",VLOOKUP(AD655,Varsayımlar!$B:$Q,15,0))</f>
        <v/>
      </c>
      <c r="AB655" s="5" t="str">
        <f>IF(B655="","",VLOOKUP(AD655,Varsayımlar!$B:$Q,16,0))</f>
        <v/>
      </c>
      <c r="AC655" s="5" t="str">
        <f>IF(B655="","",VLOOKUP(Sayfa2!AD655,Varsayımlar!B:S,18,0))</f>
        <v/>
      </c>
      <c r="AD655" s="5" t="str">
        <f t="shared" si="12"/>
        <v/>
      </c>
    </row>
    <row r="656" spans="2:30" x14ac:dyDescent="0.25">
      <c r="C656" s="3" t="str">
        <f>IF(B656="","",VLOOKUP(AD656,Varsayımlar!$B:$Q,3,0))</f>
        <v/>
      </c>
      <c r="H656" s="2" t="str">
        <f>IF(B656="","",VLOOKUP(AD656,Varsayımlar!$B:$Q,5,0))</f>
        <v/>
      </c>
      <c r="J656" s="2" t="str">
        <f>IF(B656="","",VLOOKUP(AD656,Varsayımlar!$B:$Q,6,0))</f>
        <v/>
      </c>
      <c r="P656" s="2" t="str">
        <f>IF(B656="","",VLOOKUP(AD656,Varsayımlar!$B:$Q,7,0)*K656)</f>
        <v/>
      </c>
      <c r="Q656" s="2" t="str">
        <f>IF(B656="","",VLOOKUP(AD656,Varsayımlar!$B:$Q,8,0))</f>
        <v/>
      </c>
      <c r="R656" s="2" t="str">
        <f>IF(B656="","",VLOOKUP(AD656,Varsayımlar!$B:$Q,9,0))</f>
        <v/>
      </c>
      <c r="S656" s="2" t="str">
        <f>IF(B656="","",VLOOKUP(AD656,Varsayımlar!$B:$Q,10,0))</f>
        <v/>
      </c>
      <c r="T656" s="2" t="str">
        <f>IF(B656="","",VLOOKUP(AD656,Varsayımlar!$B:$Q,11,0))</f>
        <v/>
      </c>
      <c r="U656" s="2" t="str">
        <f>IF(B656="","",VLOOKUP(AD656,Varsayımlar!$B:$Q,12,0))</f>
        <v/>
      </c>
      <c r="V656" s="2" t="str">
        <f>IF(B656="","",VLOOKUP(AD656,Varsayımlar!$B:$Q,13,0))</f>
        <v/>
      </c>
      <c r="W656" s="2" t="str">
        <f>IF(B656="","",VLOOKUP(AD656,Varsayımlar!$B:$Q,14,0))</f>
        <v/>
      </c>
      <c r="AA656" s="2" t="str">
        <f>IF(B656="","",VLOOKUP(AD656,Varsayımlar!$B:$Q,15,0))</f>
        <v/>
      </c>
      <c r="AB656" s="2" t="str">
        <f>IF(B656="","",VLOOKUP(AD656,Varsayımlar!$B:$Q,16,0))</f>
        <v/>
      </c>
      <c r="AC656" s="2" t="str">
        <f>IF(B656="","",VLOOKUP(Sayfa2!AD656,Varsayımlar!B:S,18,0))</f>
        <v/>
      </c>
      <c r="AD656" s="2" t="str">
        <f t="shared" si="12"/>
        <v/>
      </c>
    </row>
    <row r="657" spans="2:30" x14ac:dyDescent="0.25">
      <c r="B657" s="6"/>
      <c r="C657" s="7" t="str">
        <f>IF(B657="","",VLOOKUP(AD657,Varsayımlar!$B:$Q,3,0))</f>
        <v/>
      </c>
      <c r="D657" s="7"/>
      <c r="H657" s="5" t="str">
        <f>IF(B657="","",VLOOKUP(AD657,Varsayımlar!$B:$Q,5,0))</f>
        <v/>
      </c>
      <c r="I657" s="5"/>
      <c r="J657" s="5" t="str">
        <f>IF(B657="","",VLOOKUP(AD657,Varsayımlar!$B:$Q,6,0))</f>
        <v/>
      </c>
      <c r="P657" s="5" t="str">
        <f>IF(B657="","",VLOOKUP(AD657,Varsayımlar!$B:$Q,7,0)*K657)</f>
        <v/>
      </c>
      <c r="Q657" s="5" t="str">
        <f>IF(B657="","",VLOOKUP(AD657,Varsayımlar!$B:$Q,8,0))</f>
        <v/>
      </c>
      <c r="R657" s="5" t="str">
        <f>IF(B657="","",VLOOKUP(AD657,Varsayımlar!$B:$Q,9,0))</f>
        <v/>
      </c>
      <c r="S657" s="5" t="str">
        <f>IF(B657="","",VLOOKUP(AD657,Varsayımlar!$B:$Q,10,0))</f>
        <v/>
      </c>
      <c r="T657" s="5" t="str">
        <f>IF(B657="","",VLOOKUP(AD657,Varsayımlar!$B:$Q,11,0))</f>
        <v/>
      </c>
      <c r="U657" s="5" t="str">
        <f>IF(B657="","",VLOOKUP(AD657,Varsayımlar!$B:$Q,12,0))</f>
        <v/>
      </c>
      <c r="V657" s="5" t="str">
        <f>IF(B657="","",VLOOKUP(AD657,Varsayımlar!$B:$Q,13,0))</f>
        <v/>
      </c>
      <c r="W657" s="5" t="str">
        <f>IF(B657="","",VLOOKUP(AD657,Varsayımlar!$B:$Q,14,0))</f>
        <v/>
      </c>
      <c r="AA657" s="5" t="str">
        <f>IF(B657="","",VLOOKUP(AD657,Varsayımlar!$B:$Q,15,0))</f>
        <v/>
      </c>
      <c r="AB657" s="5" t="str">
        <f>IF(B657="","",VLOOKUP(AD657,Varsayımlar!$B:$Q,16,0))</f>
        <v/>
      </c>
      <c r="AC657" s="5" t="str">
        <f>IF(B657="","",VLOOKUP(Sayfa2!AD657,Varsayımlar!B:S,18,0))</f>
        <v/>
      </c>
      <c r="AD657" s="5" t="str">
        <f t="shared" si="12"/>
        <v/>
      </c>
    </row>
    <row r="658" spans="2:30" x14ac:dyDescent="0.25">
      <c r="C658" s="3" t="str">
        <f>IF(B658="","",VLOOKUP(AD658,Varsayımlar!$B:$Q,3,0))</f>
        <v/>
      </c>
      <c r="H658" s="2" t="str">
        <f>IF(B658="","",VLOOKUP(AD658,Varsayımlar!$B:$Q,5,0))</f>
        <v/>
      </c>
      <c r="J658" s="2" t="str">
        <f>IF(B658="","",VLOOKUP(AD658,Varsayımlar!$B:$Q,6,0))</f>
        <v/>
      </c>
      <c r="P658" s="2" t="str">
        <f>IF(B658="","",VLOOKUP(AD658,Varsayımlar!$B:$Q,7,0)*K658)</f>
        <v/>
      </c>
      <c r="Q658" s="2" t="str">
        <f>IF(B658="","",VLOOKUP(AD658,Varsayımlar!$B:$Q,8,0))</f>
        <v/>
      </c>
      <c r="R658" s="2" t="str">
        <f>IF(B658="","",VLOOKUP(AD658,Varsayımlar!$B:$Q,9,0))</f>
        <v/>
      </c>
      <c r="S658" s="2" t="str">
        <f>IF(B658="","",VLOOKUP(AD658,Varsayımlar!$B:$Q,10,0))</f>
        <v/>
      </c>
      <c r="T658" s="2" t="str">
        <f>IF(B658="","",VLOOKUP(AD658,Varsayımlar!$B:$Q,11,0))</f>
        <v/>
      </c>
      <c r="U658" s="2" t="str">
        <f>IF(B658="","",VLOOKUP(AD658,Varsayımlar!$B:$Q,12,0))</f>
        <v/>
      </c>
      <c r="V658" s="2" t="str">
        <f>IF(B658="","",VLOOKUP(AD658,Varsayımlar!$B:$Q,13,0))</f>
        <v/>
      </c>
      <c r="W658" s="2" t="str">
        <f>IF(B658="","",VLOOKUP(AD658,Varsayımlar!$B:$Q,14,0))</f>
        <v/>
      </c>
      <c r="AA658" s="2" t="str">
        <f>IF(B658="","",VLOOKUP(AD658,Varsayımlar!$B:$Q,15,0))</f>
        <v/>
      </c>
      <c r="AB658" s="2" t="str">
        <f>IF(B658="","",VLOOKUP(AD658,Varsayımlar!$B:$Q,16,0))</f>
        <v/>
      </c>
      <c r="AC658" s="2" t="str">
        <f>IF(B658="","",VLOOKUP(Sayfa2!AD658,Varsayımlar!B:S,18,0))</f>
        <v/>
      </c>
      <c r="AD658" s="2" t="str">
        <f t="shared" si="12"/>
        <v/>
      </c>
    </row>
    <row r="659" spans="2:30" x14ac:dyDescent="0.25">
      <c r="B659" s="6"/>
      <c r="C659" s="7" t="str">
        <f>IF(B659="","",VLOOKUP(AD659,Varsayımlar!$B:$Q,3,0))</f>
        <v/>
      </c>
      <c r="D659" s="7"/>
      <c r="H659" s="5" t="str">
        <f>IF(B659="","",VLOOKUP(AD659,Varsayımlar!$B:$Q,5,0))</f>
        <v/>
      </c>
      <c r="I659" s="5"/>
      <c r="J659" s="5" t="str">
        <f>IF(B659="","",VLOOKUP(AD659,Varsayımlar!$B:$Q,6,0))</f>
        <v/>
      </c>
      <c r="P659" s="5" t="str">
        <f>IF(B659="","",VLOOKUP(AD659,Varsayımlar!$B:$Q,7,0)*K659)</f>
        <v/>
      </c>
      <c r="Q659" s="5" t="str">
        <f>IF(B659="","",VLOOKUP(AD659,Varsayımlar!$B:$Q,8,0))</f>
        <v/>
      </c>
      <c r="R659" s="5" t="str">
        <f>IF(B659="","",VLOOKUP(AD659,Varsayımlar!$B:$Q,9,0))</f>
        <v/>
      </c>
      <c r="S659" s="5" t="str">
        <f>IF(B659="","",VLOOKUP(AD659,Varsayımlar!$B:$Q,10,0))</f>
        <v/>
      </c>
      <c r="T659" s="5" t="str">
        <f>IF(B659="","",VLOOKUP(AD659,Varsayımlar!$B:$Q,11,0))</f>
        <v/>
      </c>
      <c r="U659" s="5" t="str">
        <f>IF(B659="","",VLOOKUP(AD659,Varsayımlar!$B:$Q,12,0))</f>
        <v/>
      </c>
      <c r="V659" s="5" t="str">
        <f>IF(B659="","",VLOOKUP(AD659,Varsayımlar!$B:$Q,13,0))</f>
        <v/>
      </c>
      <c r="W659" s="5" t="str">
        <f>IF(B659="","",VLOOKUP(AD659,Varsayımlar!$B:$Q,14,0))</f>
        <v/>
      </c>
      <c r="AA659" s="5" t="str">
        <f>IF(B659="","",VLOOKUP(AD659,Varsayımlar!$B:$Q,15,0))</f>
        <v/>
      </c>
      <c r="AB659" s="5" t="str">
        <f>IF(B659="","",VLOOKUP(AD659,Varsayımlar!$B:$Q,16,0))</f>
        <v/>
      </c>
      <c r="AC659" s="5" t="str">
        <f>IF(B659="","",VLOOKUP(Sayfa2!AD659,Varsayımlar!B:S,18,0))</f>
        <v/>
      </c>
      <c r="AD659" s="5" t="str">
        <f t="shared" si="12"/>
        <v/>
      </c>
    </row>
    <row r="660" spans="2:30" x14ac:dyDescent="0.25">
      <c r="C660" s="3" t="str">
        <f>IF(B660="","",VLOOKUP(AD660,Varsayımlar!$B:$Q,3,0))</f>
        <v/>
      </c>
      <c r="H660" s="2" t="str">
        <f>IF(B660="","",VLOOKUP(AD660,Varsayımlar!$B:$Q,5,0))</f>
        <v/>
      </c>
      <c r="J660" s="2" t="str">
        <f>IF(B660="","",VLOOKUP(AD660,Varsayımlar!$B:$Q,6,0))</f>
        <v/>
      </c>
      <c r="P660" s="2" t="str">
        <f>IF(B660="","",VLOOKUP(AD660,Varsayımlar!$B:$Q,7,0)*K660)</f>
        <v/>
      </c>
      <c r="Q660" s="2" t="str">
        <f>IF(B660="","",VLOOKUP(AD660,Varsayımlar!$B:$Q,8,0))</f>
        <v/>
      </c>
      <c r="R660" s="2" t="str">
        <f>IF(B660="","",VLOOKUP(AD660,Varsayımlar!$B:$Q,9,0))</f>
        <v/>
      </c>
      <c r="S660" s="2" t="str">
        <f>IF(B660="","",VLOOKUP(AD660,Varsayımlar!$B:$Q,10,0))</f>
        <v/>
      </c>
      <c r="T660" s="2" t="str">
        <f>IF(B660="","",VLOOKUP(AD660,Varsayımlar!$B:$Q,11,0))</f>
        <v/>
      </c>
      <c r="U660" s="2" t="str">
        <f>IF(B660="","",VLOOKUP(AD660,Varsayımlar!$B:$Q,12,0))</f>
        <v/>
      </c>
      <c r="V660" s="2" t="str">
        <f>IF(B660="","",VLOOKUP(AD660,Varsayımlar!$B:$Q,13,0))</f>
        <v/>
      </c>
      <c r="W660" s="2" t="str">
        <f>IF(B660="","",VLOOKUP(AD660,Varsayımlar!$B:$Q,14,0))</f>
        <v/>
      </c>
      <c r="AA660" s="2" t="str">
        <f>IF(B660="","",VLOOKUP(AD660,Varsayımlar!$B:$Q,15,0))</f>
        <v/>
      </c>
      <c r="AB660" s="2" t="str">
        <f>IF(B660="","",VLOOKUP(AD660,Varsayımlar!$B:$Q,16,0))</f>
        <v/>
      </c>
      <c r="AC660" s="2" t="str">
        <f>IF(B660="","",VLOOKUP(Sayfa2!AD660,Varsayımlar!B:S,18,0))</f>
        <v/>
      </c>
      <c r="AD660" s="2" t="str">
        <f t="shared" si="12"/>
        <v/>
      </c>
    </row>
    <row r="661" spans="2:30" x14ac:dyDescent="0.25">
      <c r="B661" s="6"/>
      <c r="C661" s="7" t="str">
        <f>IF(B661="","",VLOOKUP(AD661,Varsayımlar!$B:$Q,3,0))</f>
        <v/>
      </c>
      <c r="D661" s="7"/>
      <c r="H661" s="5" t="str">
        <f>IF(B661="","",VLOOKUP(AD661,Varsayımlar!$B:$Q,5,0))</f>
        <v/>
      </c>
      <c r="I661" s="5"/>
      <c r="J661" s="5" t="str">
        <f>IF(B661="","",VLOOKUP(AD661,Varsayımlar!$B:$Q,6,0))</f>
        <v/>
      </c>
      <c r="P661" s="5" t="str">
        <f>IF(B661="","",VLOOKUP(AD661,Varsayımlar!$B:$Q,7,0)*K661)</f>
        <v/>
      </c>
      <c r="Q661" s="5" t="str">
        <f>IF(B661="","",VLOOKUP(AD661,Varsayımlar!$B:$Q,8,0))</f>
        <v/>
      </c>
      <c r="R661" s="5" t="str">
        <f>IF(B661="","",VLOOKUP(AD661,Varsayımlar!$B:$Q,9,0))</f>
        <v/>
      </c>
      <c r="S661" s="5" t="str">
        <f>IF(B661="","",VLOOKUP(AD661,Varsayımlar!$B:$Q,10,0))</f>
        <v/>
      </c>
      <c r="T661" s="5" t="str">
        <f>IF(B661="","",VLOOKUP(AD661,Varsayımlar!$B:$Q,11,0))</f>
        <v/>
      </c>
      <c r="U661" s="5" t="str">
        <f>IF(B661="","",VLOOKUP(AD661,Varsayımlar!$B:$Q,12,0))</f>
        <v/>
      </c>
      <c r="V661" s="5" t="str">
        <f>IF(B661="","",VLOOKUP(AD661,Varsayımlar!$B:$Q,13,0))</f>
        <v/>
      </c>
      <c r="W661" s="5" t="str">
        <f>IF(B661="","",VLOOKUP(AD661,Varsayımlar!$B:$Q,14,0))</f>
        <v/>
      </c>
      <c r="AA661" s="5" t="str">
        <f>IF(B661="","",VLOOKUP(AD661,Varsayımlar!$B:$Q,15,0))</f>
        <v/>
      </c>
      <c r="AB661" s="5" t="str">
        <f>IF(B661="","",VLOOKUP(AD661,Varsayımlar!$B:$Q,16,0))</f>
        <v/>
      </c>
      <c r="AC661" s="5" t="str">
        <f>IF(B661="","",VLOOKUP(Sayfa2!AD661,Varsayımlar!B:S,18,0))</f>
        <v/>
      </c>
      <c r="AD661" s="5" t="str">
        <f t="shared" si="12"/>
        <v/>
      </c>
    </row>
    <row r="662" spans="2:30" x14ac:dyDescent="0.25">
      <c r="C662" s="3" t="str">
        <f>IF(B662="","",VLOOKUP(AD662,Varsayımlar!$B:$Q,3,0))</f>
        <v/>
      </c>
      <c r="H662" s="2" t="str">
        <f>IF(B662="","",VLOOKUP(AD662,Varsayımlar!$B:$Q,5,0))</f>
        <v/>
      </c>
      <c r="J662" s="2" t="str">
        <f>IF(B662="","",VLOOKUP(AD662,Varsayımlar!$B:$Q,6,0))</f>
        <v/>
      </c>
      <c r="P662" s="2" t="str">
        <f>IF(B662="","",VLOOKUP(AD662,Varsayımlar!$B:$Q,7,0)*K662)</f>
        <v/>
      </c>
      <c r="Q662" s="2" t="str">
        <f>IF(B662="","",VLOOKUP(AD662,Varsayımlar!$B:$Q,8,0))</f>
        <v/>
      </c>
      <c r="R662" s="2" t="str">
        <f>IF(B662="","",VLOOKUP(AD662,Varsayımlar!$B:$Q,9,0))</f>
        <v/>
      </c>
      <c r="S662" s="2" t="str">
        <f>IF(B662="","",VLOOKUP(AD662,Varsayımlar!$B:$Q,10,0))</f>
        <v/>
      </c>
      <c r="T662" s="2" t="str">
        <f>IF(B662="","",VLOOKUP(AD662,Varsayımlar!$B:$Q,11,0))</f>
        <v/>
      </c>
      <c r="U662" s="2" t="str">
        <f>IF(B662="","",VLOOKUP(AD662,Varsayımlar!$B:$Q,12,0))</f>
        <v/>
      </c>
      <c r="V662" s="2" t="str">
        <f>IF(B662="","",VLOOKUP(AD662,Varsayımlar!$B:$Q,13,0))</f>
        <v/>
      </c>
      <c r="W662" s="2" t="str">
        <f>IF(B662="","",VLOOKUP(AD662,Varsayımlar!$B:$Q,14,0))</f>
        <v/>
      </c>
      <c r="AA662" s="2" t="str">
        <f>IF(B662="","",VLOOKUP(AD662,Varsayımlar!$B:$Q,15,0))</f>
        <v/>
      </c>
      <c r="AB662" s="2" t="str">
        <f>IF(B662="","",VLOOKUP(AD662,Varsayımlar!$B:$Q,16,0))</f>
        <v/>
      </c>
      <c r="AC662" s="2" t="str">
        <f>IF(B662="","",VLOOKUP(Sayfa2!AD662,Varsayımlar!B:S,18,0))</f>
        <v/>
      </c>
      <c r="AD662" s="2" t="str">
        <f t="shared" si="12"/>
        <v/>
      </c>
    </row>
    <row r="663" spans="2:30" x14ac:dyDescent="0.25">
      <c r="B663" s="6"/>
      <c r="C663" s="7" t="str">
        <f>IF(B663="","",VLOOKUP(AD663,Varsayımlar!$B:$Q,3,0))</f>
        <v/>
      </c>
      <c r="D663" s="7"/>
      <c r="H663" s="5" t="str">
        <f>IF(B663="","",VLOOKUP(AD663,Varsayımlar!$B:$Q,5,0))</f>
        <v/>
      </c>
      <c r="I663" s="5"/>
      <c r="J663" s="5" t="str">
        <f>IF(B663="","",VLOOKUP(AD663,Varsayımlar!$B:$Q,6,0))</f>
        <v/>
      </c>
      <c r="P663" s="5" t="str">
        <f>IF(B663="","",VLOOKUP(AD663,Varsayımlar!$B:$Q,7,0)*K663)</f>
        <v/>
      </c>
      <c r="Q663" s="5" t="str">
        <f>IF(B663="","",VLOOKUP(AD663,Varsayımlar!$B:$Q,8,0))</f>
        <v/>
      </c>
      <c r="R663" s="5" t="str">
        <f>IF(B663="","",VLOOKUP(AD663,Varsayımlar!$B:$Q,9,0))</f>
        <v/>
      </c>
      <c r="S663" s="5" t="str">
        <f>IF(B663="","",VLOOKUP(AD663,Varsayımlar!$B:$Q,10,0))</f>
        <v/>
      </c>
      <c r="T663" s="5" t="str">
        <f>IF(B663="","",VLOOKUP(AD663,Varsayımlar!$B:$Q,11,0))</f>
        <v/>
      </c>
      <c r="U663" s="5" t="str">
        <f>IF(B663="","",VLOOKUP(AD663,Varsayımlar!$B:$Q,12,0))</f>
        <v/>
      </c>
      <c r="V663" s="5" t="str">
        <f>IF(B663="","",VLOOKUP(AD663,Varsayımlar!$B:$Q,13,0))</f>
        <v/>
      </c>
      <c r="W663" s="5" t="str">
        <f>IF(B663="","",VLOOKUP(AD663,Varsayımlar!$B:$Q,14,0))</f>
        <v/>
      </c>
      <c r="AA663" s="5" t="str">
        <f>IF(B663="","",VLOOKUP(AD663,Varsayımlar!$B:$Q,15,0))</f>
        <v/>
      </c>
      <c r="AB663" s="5" t="str">
        <f>IF(B663="","",VLOOKUP(AD663,Varsayımlar!$B:$Q,16,0))</f>
        <v/>
      </c>
      <c r="AC663" s="5" t="str">
        <f>IF(B663="","",VLOOKUP(Sayfa2!AD663,Varsayımlar!B:S,18,0))</f>
        <v/>
      </c>
      <c r="AD663" s="5" t="str">
        <f t="shared" si="12"/>
        <v/>
      </c>
    </row>
    <row r="664" spans="2:30" x14ac:dyDescent="0.25">
      <c r="C664" s="3" t="str">
        <f>IF(B664="","",VLOOKUP(AD664,Varsayımlar!$B:$Q,3,0))</f>
        <v/>
      </c>
      <c r="H664" s="2" t="str">
        <f>IF(B664="","",VLOOKUP(AD664,Varsayımlar!$B:$Q,5,0))</f>
        <v/>
      </c>
      <c r="J664" s="2" t="str">
        <f>IF(B664="","",VLOOKUP(AD664,Varsayımlar!$B:$Q,6,0))</f>
        <v/>
      </c>
      <c r="P664" s="2" t="str">
        <f>IF(B664="","",VLOOKUP(AD664,Varsayımlar!$B:$Q,7,0)*K664)</f>
        <v/>
      </c>
      <c r="Q664" s="2" t="str">
        <f>IF(B664="","",VLOOKUP(AD664,Varsayımlar!$B:$Q,8,0))</f>
        <v/>
      </c>
      <c r="R664" s="2" t="str">
        <f>IF(B664="","",VLOOKUP(AD664,Varsayımlar!$B:$Q,9,0))</f>
        <v/>
      </c>
      <c r="S664" s="2" t="str">
        <f>IF(B664="","",VLOOKUP(AD664,Varsayımlar!$B:$Q,10,0))</f>
        <v/>
      </c>
      <c r="T664" s="2" t="str">
        <f>IF(B664="","",VLOOKUP(AD664,Varsayımlar!$B:$Q,11,0))</f>
        <v/>
      </c>
      <c r="U664" s="2" t="str">
        <f>IF(B664="","",VLOOKUP(AD664,Varsayımlar!$B:$Q,12,0))</f>
        <v/>
      </c>
      <c r="V664" s="2" t="str">
        <f>IF(B664="","",VLOOKUP(AD664,Varsayımlar!$B:$Q,13,0))</f>
        <v/>
      </c>
      <c r="W664" s="2" t="str">
        <f>IF(B664="","",VLOOKUP(AD664,Varsayımlar!$B:$Q,14,0))</f>
        <v/>
      </c>
      <c r="AA664" s="2" t="str">
        <f>IF(B664="","",VLOOKUP(AD664,Varsayımlar!$B:$Q,15,0))</f>
        <v/>
      </c>
      <c r="AB664" s="2" t="str">
        <f>IF(B664="","",VLOOKUP(AD664,Varsayımlar!$B:$Q,16,0))</f>
        <v/>
      </c>
      <c r="AC664" s="2" t="str">
        <f>IF(B664="","",VLOOKUP(Sayfa2!AD664,Varsayımlar!B:S,18,0))</f>
        <v/>
      </c>
      <c r="AD664" s="2" t="str">
        <f t="shared" si="12"/>
        <v/>
      </c>
    </row>
    <row r="665" spans="2:30" x14ac:dyDescent="0.25">
      <c r="B665" s="6"/>
      <c r="C665" s="7" t="str">
        <f>IF(B665="","",VLOOKUP(AD665,Varsayımlar!$B:$Q,3,0))</f>
        <v/>
      </c>
      <c r="D665" s="7"/>
      <c r="H665" s="5" t="str">
        <f>IF(B665="","",VLOOKUP(AD665,Varsayımlar!$B:$Q,5,0))</f>
        <v/>
      </c>
      <c r="I665" s="5"/>
      <c r="J665" s="5" t="str">
        <f>IF(B665="","",VLOOKUP(AD665,Varsayımlar!$B:$Q,6,0))</f>
        <v/>
      </c>
      <c r="P665" s="5" t="str">
        <f>IF(B665="","",VLOOKUP(AD665,Varsayımlar!$B:$Q,7,0)*K665)</f>
        <v/>
      </c>
      <c r="Q665" s="5" t="str">
        <f>IF(B665="","",VLOOKUP(AD665,Varsayımlar!$B:$Q,8,0))</f>
        <v/>
      </c>
      <c r="R665" s="5" t="str">
        <f>IF(B665="","",VLOOKUP(AD665,Varsayımlar!$B:$Q,9,0))</f>
        <v/>
      </c>
      <c r="S665" s="5" t="str">
        <f>IF(B665="","",VLOOKUP(AD665,Varsayımlar!$B:$Q,10,0))</f>
        <v/>
      </c>
      <c r="T665" s="5" t="str">
        <f>IF(B665="","",VLOOKUP(AD665,Varsayımlar!$B:$Q,11,0))</f>
        <v/>
      </c>
      <c r="U665" s="5" t="str">
        <f>IF(B665="","",VLOOKUP(AD665,Varsayımlar!$B:$Q,12,0))</f>
        <v/>
      </c>
      <c r="V665" s="5" t="str">
        <f>IF(B665="","",VLOOKUP(AD665,Varsayımlar!$B:$Q,13,0))</f>
        <v/>
      </c>
      <c r="W665" s="5" t="str">
        <f>IF(B665="","",VLOOKUP(AD665,Varsayımlar!$B:$Q,14,0))</f>
        <v/>
      </c>
      <c r="AA665" s="5" t="str">
        <f>IF(B665="","",VLOOKUP(AD665,Varsayımlar!$B:$Q,15,0))</f>
        <v/>
      </c>
      <c r="AB665" s="5" t="str">
        <f>IF(B665="","",VLOOKUP(AD665,Varsayımlar!$B:$Q,16,0))</f>
        <v/>
      </c>
      <c r="AC665" s="5" t="str">
        <f>IF(B665="","",VLOOKUP(Sayfa2!AD665,Varsayımlar!B:S,18,0))</f>
        <v/>
      </c>
      <c r="AD665" s="5" t="str">
        <f t="shared" si="12"/>
        <v/>
      </c>
    </row>
    <row r="666" spans="2:30" x14ac:dyDescent="0.25">
      <c r="C666" s="3" t="str">
        <f>IF(B666="","",VLOOKUP(AD666,Varsayımlar!$B:$Q,3,0))</f>
        <v/>
      </c>
      <c r="H666" s="2" t="str">
        <f>IF(B666="","",VLOOKUP(AD666,Varsayımlar!$B:$Q,5,0))</f>
        <v/>
      </c>
      <c r="J666" s="2" t="str">
        <f>IF(B666="","",VLOOKUP(AD666,Varsayımlar!$B:$Q,6,0))</f>
        <v/>
      </c>
      <c r="P666" s="2" t="str">
        <f>IF(B666="","",VLOOKUP(AD666,Varsayımlar!$B:$Q,7,0)*K666)</f>
        <v/>
      </c>
      <c r="Q666" s="2" t="str">
        <f>IF(B666="","",VLOOKUP(AD666,Varsayımlar!$B:$Q,8,0))</f>
        <v/>
      </c>
      <c r="R666" s="2" t="str">
        <f>IF(B666="","",VLOOKUP(AD666,Varsayımlar!$B:$Q,9,0))</f>
        <v/>
      </c>
      <c r="S666" s="2" t="str">
        <f>IF(B666="","",VLOOKUP(AD666,Varsayımlar!$B:$Q,10,0))</f>
        <v/>
      </c>
      <c r="T666" s="2" t="str">
        <f>IF(B666="","",VLOOKUP(AD666,Varsayımlar!$B:$Q,11,0))</f>
        <v/>
      </c>
      <c r="U666" s="2" t="str">
        <f>IF(B666="","",VLOOKUP(AD666,Varsayımlar!$B:$Q,12,0))</f>
        <v/>
      </c>
      <c r="V666" s="2" t="str">
        <f>IF(B666="","",VLOOKUP(AD666,Varsayımlar!$B:$Q,13,0))</f>
        <v/>
      </c>
      <c r="W666" s="2" t="str">
        <f>IF(B666="","",VLOOKUP(AD666,Varsayımlar!$B:$Q,14,0))</f>
        <v/>
      </c>
      <c r="AA666" s="2" t="str">
        <f>IF(B666="","",VLOOKUP(AD666,Varsayımlar!$B:$Q,15,0))</f>
        <v/>
      </c>
      <c r="AB666" s="2" t="str">
        <f>IF(B666="","",VLOOKUP(AD666,Varsayımlar!$B:$Q,16,0))</f>
        <v/>
      </c>
      <c r="AC666" s="2" t="str">
        <f>IF(B666="","",VLOOKUP(Sayfa2!AD666,Varsayımlar!B:S,18,0))</f>
        <v/>
      </c>
      <c r="AD666" s="2" t="str">
        <f t="shared" si="12"/>
        <v/>
      </c>
    </row>
    <row r="667" spans="2:30" x14ac:dyDescent="0.25">
      <c r="B667" s="6"/>
      <c r="C667" s="7" t="str">
        <f>IF(B667="","",VLOOKUP(AD667,Varsayımlar!$B:$Q,3,0))</f>
        <v/>
      </c>
      <c r="D667" s="7"/>
      <c r="H667" s="5" t="str">
        <f>IF(B667="","",VLOOKUP(AD667,Varsayımlar!$B:$Q,5,0))</f>
        <v/>
      </c>
      <c r="I667" s="5"/>
      <c r="J667" s="5" t="str">
        <f>IF(B667="","",VLOOKUP(AD667,Varsayımlar!$B:$Q,6,0))</f>
        <v/>
      </c>
      <c r="P667" s="5" t="str">
        <f>IF(B667="","",VLOOKUP(AD667,Varsayımlar!$B:$Q,7,0)*K667)</f>
        <v/>
      </c>
      <c r="Q667" s="5" t="str">
        <f>IF(B667="","",VLOOKUP(AD667,Varsayımlar!$B:$Q,8,0))</f>
        <v/>
      </c>
      <c r="R667" s="5" t="str">
        <f>IF(B667="","",VLOOKUP(AD667,Varsayımlar!$B:$Q,9,0))</f>
        <v/>
      </c>
      <c r="S667" s="5" t="str">
        <f>IF(B667="","",VLOOKUP(AD667,Varsayımlar!$B:$Q,10,0))</f>
        <v/>
      </c>
      <c r="T667" s="5" t="str">
        <f>IF(B667="","",VLOOKUP(AD667,Varsayımlar!$B:$Q,11,0))</f>
        <v/>
      </c>
      <c r="U667" s="5" t="str">
        <f>IF(B667="","",VLOOKUP(AD667,Varsayımlar!$B:$Q,12,0))</f>
        <v/>
      </c>
      <c r="V667" s="5" t="str">
        <f>IF(B667="","",VLOOKUP(AD667,Varsayımlar!$B:$Q,13,0))</f>
        <v/>
      </c>
      <c r="W667" s="5" t="str">
        <f>IF(B667="","",VLOOKUP(AD667,Varsayımlar!$B:$Q,14,0))</f>
        <v/>
      </c>
      <c r="AA667" s="5" t="str">
        <f>IF(B667="","",VLOOKUP(AD667,Varsayımlar!$B:$Q,15,0))</f>
        <v/>
      </c>
      <c r="AB667" s="5" t="str">
        <f>IF(B667="","",VLOOKUP(AD667,Varsayımlar!$B:$Q,16,0))</f>
        <v/>
      </c>
      <c r="AC667" s="5" t="str">
        <f>IF(B667="","",VLOOKUP(Sayfa2!AD667,Varsayımlar!B:S,18,0))</f>
        <v/>
      </c>
      <c r="AD667" s="5" t="str">
        <f t="shared" si="12"/>
        <v/>
      </c>
    </row>
    <row r="668" spans="2:30" x14ac:dyDescent="0.25">
      <c r="C668" s="3" t="str">
        <f>IF(B668="","",VLOOKUP(AD668,Varsayımlar!$B:$Q,3,0))</f>
        <v/>
      </c>
      <c r="H668" s="2" t="str">
        <f>IF(B668="","",VLOOKUP(AD668,Varsayımlar!$B:$Q,5,0))</f>
        <v/>
      </c>
      <c r="J668" s="2" t="str">
        <f>IF(B668="","",VLOOKUP(AD668,Varsayımlar!$B:$Q,6,0))</f>
        <v/>
      </c>
      <c r="P668" s="2" t="str">
        <f>IF(B668="","",VLOOKUP(AD668,Varsayımlar!$B:$Q,7,0)*K668)</f>
        <v/>
      </c>
      <c r="Q668" s="2" t="str">
        <f>IF(B668="","",VLOOKUP(AD668,Varsayımlar!$B:$Q,8,0))</f>
        <v/>
      </c>
      <c r="R668" s="2" t="str">
        <f>IF(B668="","",VLOOKUP(AD668,Varsayımlar!$B:$Q,9,0))</f>
        <v/>
      </c>
      <c r="S668" s="2" t="str">
        <f>IF(B668="","",VLOOKUP(AD668,Varsayımlar!$B:$Q,10,0))</f>
        <v/>
      </c>
      <c r="T668" s="2" t="str">
        <f>IF(B668="","",VLOOKUP(AD668,Varsayımlar!$B:$Q,11,0))</f>
        <v/>
      </c>
      <c r="U668" s="2" t="str">
        <f>IF(B668="","",VLOOKUP(AD668,Varsayımlar!$B:$Q,12,0))</f>
        <v/>
      </c>
      <c r="V668" s="2" t="str">
        <f>IF(B668="","",VLOOKUP(AD668,Varsayımlar!$B:$Q,13,0))</f>
        <v/>
      </c>
      <c r="W668" s="2" t="str">
        <f>IF(B668="","",VLOOKUP(AD668,Varsayımlar!$B:$Q,14,0))</f>
        <v/>
      </c>
      <c r="AA668" s="2" t="str">
        <f>IF(B668="","",VLOOKUP(AD668,Varsayımlar!$B:$Q,15,0))</f>
        <v/>
      </c>
      <c r="AB668" s="2" t="str">
        <f>IF(B668="","",VLOOKUP(AD668,Varsayımlar!$B:$Q,16,0))</f>
        <v/>
      </c>
      <c r="AC668" s="2" t="str">
        <f>IF(B668="","",VLOOKUP(Sayfa2!AD668,Varsayımlar!B:S,18,0))</f>
        <v/>
      </c>
      <c r="AD668" s="2" t="str">
        <f t="shared" si="12"/>
        <v/>
      </c>
    </row>
    <row r="669" spans="2:30" x14ac:dyDescent="0.25">
      <c r="B669" s="6"/>
      <c r="C669" s="7" t="str">
        <f>IF(B669="","",VLOOKUP(AD669,Varsayımlar!$B:$Q,3,0))</f>
        <v/>
      </c>
      <c r="D669" s="7"/>
      <c r="H669" s="5" t="str">
        <f>IF(B669="","",VLOOKUP(AD669,Varsayımlar!$B:$Q,5,0))</f>
        <v/>
      </c>
      <c r="I669" s="5"/>
      <c r="J669" s="5" t="str">
        <f>IF(B669="","",VLOOKUP(AD669,Varsayımlar!$B:$Q,6,0))</f>
        <v/>
      </c>
      <c r="P669" s="5" t="str">
        <f>IF(B669="","",VLOOKUP(AD669,Varsayımlar!$B:$Q,7,0)*K669)</f>
        <v/>
      </c>
      <c r="Q669" s="5" t="str">
        <f>IF(B669="","",VLOOKUP(AD669,Varsayımlar!$B:$Q,8,0))</f>
        <v/>
      </c>
      <c r="R669" s="5" t="str">
        <f>IF(B669="","",VLOOKUP(AD669,Varsayımlar!$B:$Q,9,0))</f>
        <v/>
      </c>
      <c r="S669" s="5" t="str">
        <f>IF(B669="","",VLOOKUP(AD669,Varsayımlar!$B:$Q,10,0))</f>
        <v/>
      </c>
      <c r="T669" s="5" t="str">
        <f>IF(B669="","",VLOOKUP(AD669,Varsayımlar!$B:$Q,11,0))</f>
        <v/>
      </c>
      <c r="U669" s="5" t="str">
        <f>IF(B669="","",VLOOKUP(AD669,Varsayımlar!$B:$Q,12,0))</f>
        <v/>
      </c>
      <c r="V669" s="5" t="str">
        <f>IF(B669="","",VLOOKUP(AD669,Varsayımlar!$B:$Q,13,0))</f>
        <v/>
      </c>
      <c r="W669" s="5" t="str">
        <f>IF(B669="","",VLOOKUP(AD669,Varsayımlar!$B:$Q,14,0))</f>
        <v/>
      </c>
      <c r="AA669" s="5" t="str">
        <f>IF(B669="","",VLOOKUP(AD669,Varsayımlar!$B:$Q,15,0))</f>
        <v/>
      </c>
      <c r="AB669" s="5" t="str">
        <f>IF(B669="","",VLOOKUP(AD669,Varsayımlar!$B:$Q,16,0))</f>
        <v/>
      </c>
      <c r="AC669" s="5" t="str">
        <f>IF(B669="","",VLOOKUP(Sayfa2!AD669,Varsayımlar!B:S,18,0))</f>
        <v/>
      </c>
      <c r="AD669" s="5" t="str">
        <f t="shared" si="12"/>
        <v/>
      </c>
    </row>
    <row r="670" spans="2:30" x14ac:dyDescent="0.25">
      <c r="C670" s="3" t="str">
        <f>IF(B670="","",VLOOKUP(AD670,Varsayımlar!$B:$Q,3,0))</f>
        <v/>
      </c>
      <c r="H670" s="2" t="str">
        <f>IF(B670="","",VLOOKUP(AD670,Varsayımlar!$B:$Q,5,0))</f>
        <v/>
      </c>
      <c r="J670" s="2" t="str">
        <f>IF(B670="","",VLOOKUP(AD670,Varsayımlar!$B:$Q,6,0))</f>
        <v/>
      </c>
      <c r="P670" s="2" t="str">
        <f>IF(B670="","",VLOOKUP(AD670,Varsayımlar!$B:$Q,7,0)*K670)</f>
        <v/>
      </c>
      <c r="Q670" s="2" t="str">
        <f>IF(B670="","",VLOOKUP(AD670,Varsayımlar!$B:$Q,8,0))</f>
        <v/>
      </c>
      <c r="R670" s="2" t="str">
        <f>IF(B670="","",VLOOKUP(AD670,Varsayımlar!$B:$Q,9,0))</f>
        <v/>
      </c>
      <c r="S670" s="2" t="str">
        <f>IF(B670="","",VLOOKUP(AD670,Varsayımlar!$B:$Q,10,0))</f>
        <v/>
      </c>
      <c r="T670" s="2" t="str">
        <f>IF(B670="","",VLOOKUP(AD670,Varsayımlar!$B:$Q,11,0))</f>
        <v/>
      </c>
      <c r="U670" s="2" t="str">
        <f>IF(B670="","",VLOOKUP(AD670,Varsayımlar!$B:$Q,12,0))</f>
        <v/>
      </c>
      <c r="V670" s="2" t="str">
        <f>IF(B670="","",VLOOKUP(AD670,Varsayımlar!$B:$Q,13,0))</f>
        <v/>
      </c>
      <c r="W670" s="2" t="str">
        <f>IF(B670="","",VLOOKUP(AD670,Varsayımlar!$B:$Q,14,0))</f>
        <v/>
      </c>
      <c r="AA670" s="2" t="str">
        <f>IF(B670="","",VLOOKUP(AD670,Varsayımlar!$B:$Q,15,0))</f>
        <v/>
      </c>
      <c r="AB670" s="2" t="str">
        <f>IF(B670="","",VLOOKUP(AD670,Varsayımlar!$B:$Q,16,0))</f>
        <v/>
      </c>
      <c r="AC670" s="2" t="str">
        <f>IF(B670="","",VLOOKUP(Sayfa2!AD670,Varsayımlar!B:S,18,0))</f>
        <v/>
      </c>
      <c r="AD670" s="2" t="str">
        <f t="shared" si="12"/>
        <v/>
      </c>
    </row>
    <row r="671" spans="2:30" x14ac:dyDescent="0.25">
      <c r="B671" s="6"/>
      <c r="C671" s="7" t="str">
        <f>IF(B671="","",VLOOKUP(AD671,Varsayımlar!$B:$Q,3,0))</f>
        <v/>
      </c>
      <c r="D671" s="7"/>
      <c r="H671" s="5" t="str">
        <f>IF(B671="","",VLOOKUP(AD671,Varsayımlar!$B:$Q,5,0))</f>
        <v/>
      </c>
      <c r="I671" s="5"/>
      <c r="J671" s="5" t="str">
        <f>IF(B671="","",VLOOKUP(AD671,Varsayımlar!$B:$Q,6,0))</f>
        <v/>
      </c>
      <c r="P671" s="5" t="str">
        <f>IF(B671="","",VLOOKUP(AD671,Varsayımlar!$B:$Q,7,0)*K671)</f>
        <v/>
      </c>
      <c r="Q671" s="5" t="str">
        <f>IF(B671="","",VLOOKUP(AD671,Varsayımlar!$B:$Q,8,0))</f>
        <v/>
      </c>
      <c r="R671" s="5" t="str">
        <f>IF(B671="","",VLOOKUP(AD671,Varsayımlar!$B:$Q,9,0))</f>
        <v/>
      </c>
      <c r="S671" s="5" t="str">
        <f>IF(B671="","",VLOOKUP(AD671,Varsayımlar!$B:$Q,10,0))</f>
        <v/>
      </c>
      <c r="T671" s="5" t="str">
        <f>IF(B671="","",VLOOKUP(AD671,Varsayımlar!$B:$Q,11,0))</f>
        <v/>
      </c>
      <c r="U671" s="5" t="str">
        <f>IF(B671="","",VLOOKUP(AD671,Varsayımlar!$B:$Q,12,0))</f>
        <v/>
      </c>
      <c r="V671" s="5" t="str">
        <f>IF(B671="","",VLOOKUP(AD671,Varsayımlar!$B:$Q,13,0))</f>
        <v/>
      </c>
      <c r="W671" s="5" t="str">
        <f>IF(B671="","",VLOOKUP(AD671,Varsayımlar!$B:$Q,14,0))</f>
        <v/>
      </c>
      <c r="AA671" s="5" t="str">
        <f>IF(B671="","",VLOOKUP(AD671,Varsayımlar!$B:$Q,15,0))</f>
        <v/>
      </c>
      <c r="AB671" s="5" t="str">
        <f>IF(B671="","",VLOOKUP(AD671,Varsayımlar!$B:$Q,16,0))</f>
        <v/>
      </c>
      <c r="AC671" s="5" t="str">
        <f>IF(B671="","",VLOOKUP(Sayfa2!AD671,Varsayımlar!B:S,18,0))</f>
        <v/>
      </c>
      <c r="AD671" s="5" t="str">
        <f t="shared" si="12"/>
        <v/>
      </c>
    </row>
    <row r="672" spans="2:30" x14ac:dyDescent="0.25">
      <c r="C672" s="3" t="str">
        <f>IF(B672="","",VLOOKUP(AD672,Varsayımlar!$B:$Q,3,0))</f>
        <v/>
      </c>
      <c r="H672" s="2" t="str">
        <f>IF(B672="","",VLOOKUP(AD672,Varsayımlar!$B:$Q,5,0))</f>
        <v/>
      </c>
      <c r="J672" s="2" t="str">
        <f>IF(B672="","",VLOOKUP(AD672,Varsayımlar!$B:$Q,6,0))</f>
        <v/>
      </c>
      <c r="P672" s="2" t="str">
        <f>IF(B672="","",VLOOKUP(AD672,Varsayımlar!$B:$Q,7,0)*K672)</f>
        <v/>
      </c>
      <c r="Q672" s="2" t="str">
        <f>IF(B672="","",VLOOKUP(AD672,Varsayımlar!$B:$Q,8,0))</f>
        <v/>
      </c>
      <c r="R672" s="2" t="str">
        <f>IF(B672="","",VLOOKUP(AD672,Varsayımlar!$B:$Q,9,0))</f>
        <v/>
      </c>
      <c r="S672" s="2" t="str">
        <f>IF(B672="","",VLOOKUP(AD672,Varsayımlar!$B:$Q,10,0))</f>
        <v/>
      </c>
      <c r="T672" s="2" t="str">
        <f>IF(B672="","",VLOOKUP(AD672,Varsayımlar!$B:$Q,11,0))</f>
        <v/>
      </c>
      <c r="U672" s="2" t="str">
        <f>IF(B672="","",VLOOKUP(AD672,Varsayımlar!$B:$Q,12,0))</f>
        <v/>
      </c>
      <c r="V672" s="2" t="str">
        <f>IF(B672="","",VLOOKUP(AD672,Varsayımlar!$B:$Q,13,0))</f>
        <v/>
      </c>
      <c r="W672" s="2" t="str">
        <f>IF(B672="","",VLOOKUP(AD672,Varsayımlar!$B:$Q,14,0))</f>
        <v/>
      </c>
      <c r="AA672" s="2" t="str">
        <f>IF(B672="","",VLOOKUP(AD672,Varsayımlar!$B:$Q,15,0))</f>
        <v/>
      </c>
      <c r="AB672" s="2" t="str">
        <f>IF(B672="","",VLOOKUP(AD672,Varsayımlar!$B:$Q,16,0))</f>
        <v/>
      </c>
      <c r="AC672" s="2" t="str">
        <f>IF(B672="","",VLOOKUP(Sayfa2!AD672,Varsayımlar!B:S,18,0))</f>
        <v/>
      </c>
      <c r="AD672" s="2" t="str">
        <f t="shared" si="12"/>
        <v/>
      </c>
    </row>
    <row r="673" spans="2:30" x14ac:dyDescent="0.25">
      <c r="B673" s="6"/>
      <c r="C673" s="7" t="str">
        <f>IF(B673="","",VLOOKUP(AD673,Varsayımlar!$B:$Q,3,0))</f>
        <v/>
      </c>
      <c r="D673" s="7"/>
      <c r="H673" s="5" t="str">
        <f>IF(B673="","",VLOOKUP(AD673,Varsayımlar!$B:$Q,5,0))</f>
        <v/>
      </c>
      <c r="I673" s="5"/>
      <c r="J673" s="5" t="str">
        <f>IF(B673="","",VLOOKUP(AD673,Varsayımlar!$B:$Q,6,0))</f>
        <v/>
      </c>
      <c r="P673" s="5" t="str">
        <f>IF(B673="","",VLOOKUP(AD673,Varsayımlar!$B:$Q,7,0)*K673)</f>
        <v/>
      </c>
      <c r="Q673" s="5" t="str">
        <f>IF(B673="","",VLOOKUP(AD673,Varsayımlar!$B:$Q,8,0))</f>
        <v/>
      </c>
      <c r="R673" s="5" t="str">
        <f>IF(B673="","",VLOOKUP(AD673,Varsayımlar!$B:$Q,9,0))</f>
        <v/>
      </c>
      <c r="S673" s="5" t="str">
        <f>IF(B673="","",VLOOKUP(AD673,Varsayımlar!$B:$Q,10,0))</f>
        <v/>
      </c>
      <c r="T673" s="5" t="str">
        <f>IF(B673="","",VLOOKUP(AD673,Varsayımlar!$B:$Q,11,0))</f>
        <v/>
      </c>
      <c r="U673" s="5" t="str">
        <f>IF(B673="","",VLOOKUP(AD673,Varsayımlar!$B:$Q,12,0))</f>
        <v/>
      </c>
      <c r="V673" s="5" t="str">
        <f>IF(B673="","",VLOOKUP(AD673,Varsayımlar!$B:$Q,13,0))</f>
        <v/>
      </c>
      <c r="W673" s="5" t="str">
        <f>IF(B673="","",VLOOKUP(AD673,Varsayımlar!$B:$Q,14,0))</f>
        <v/>
      </c>
      <c r="AA673" s="5" t="str">
        <f>IF(B673="","",VLOOKUP(AD673,Varsayımlar!$B:$Q,15,0))</f>
        <v/>
      </c>
      <c r="AB673" s="5" t="str">
        <f>IF(B673="","",VLOOKUP(AD673,Varsayımlar!$B:$Q,16,0))</f>
        <v/>
      </c>
      <c r="AC673" s="5" t="str">
        <f>IF(B673="","",VLOOKUP(Sayfa2!AD673,Varsayımlar!B:S,18,0))</f>
        <v/>
      </c>
      <c r="AD673" s="5" t="str">
        <f t="shared" si="12"/>
        <v/>
      </c>
    </row>
    <row r="674" spans="2:30" x14ac:dyDescent="0.25">
      <c r="C674" s="3" t="str">
        <f>IF(B674="","",VLOOKUP(AD674,Varsayımlar!$B:$Q,3,0))</f>
        <v/>
      </c>
      <c r="H674" s="2" t="str">
        <f>IF(B674="","",VLOOKUP(AD674,Varsayımlar!$B:$Q,5,0))</f>
        <v/>
      </c>
      <c r="J674" s="2" t="str">
        <f>IF(B674="","",VLOOKUP(AD674,Varsayımlar!$B:$Q,6,0))</f>
        <v/>
      </c>
      <c r="P674" s="2" t="str">
        <f>IF(B674="","",VLOOKUP(AD674,Varsayımlar!$B:$Q,7,0)*K674)</f>
        <v/>
      </c>
      <c r="Q674" s="2" t="str">
        <f>IF(B674="","",VLOOKUP(AD674,Varsayımlar!$B:$Q,8,0))</f>
        <v/>
      </c>
      <c r="R674" s="2" t="str">
        <f>IF(B674="","",VLOOKUP(AD674,Varsayımlar!$B:$Q,9,0))</f>
        <v/>
      </c>
      <c r="S674" s="2" t="str">
        <f>IF(B674="","",VLOOKUP(AD674,Varsayımlar!$B:$Q,10,0))</f>
        <v/>
      </c>
      <c r="T674" s="2" t="str">
        <f>IF(B674="","",VLOOKUP(AD674,Varsayımlar!$B:$Q,11,0))</f>
        <v/>
      </c>
      <c r="U674" s="2" t="str">
        <f>IF(B674="","",VLOOKUP(AD674,Varsayımlar!$B:$Q,12,0))</f>
        <v/>
      </c>
      <c r="V674" s="2" t="str">
        <f>IF(B674="","",VLOOKUP(AD674,Varsayımlar!$B:$Q,13,0))</f>
        <v/>
      </c>
      <c r="W674" s="2" t="str">
        <f>IF(B674="","",VLOOKUP(AD674,Varsayımlar!$B:$Q,14,0))</f>
        <v/>
      </c>
      <c r="AA674" s="2" t="str">
        <f>IF(B674="","",VLOOKUP(AD674,Varsayımlar!$B:$Q,15,0))</f>
        <v/>
      </c>
      <c r="AB674" s="2" t="str">
        <f>IF(B674="","",VLOOKUP(AD674,Varsayımlar!$B:$Q,16,0))</f>
        <v/>
      </c>
      <c r="AC674" s="2" t="str">
        <f>IF(B674="","",VLOOKUP(Sayfa2!AD674,Varsayımlar!B:S,18,0))</f>
        <v/>
      </c>
      <c r="AD674" s="2" t="str">
        <f t="shared" si="12"/>
        <v/>
      </c>
    </row>
    <row r="675" spans="2:30" x14ac:dyDescent="0.25">
      <c r="B675" s="6"/>
      <c r="C675" s="7" t="str">
        <f>IF(B675="","",VLOOKUP(AD675,Varsayımlar!$B:$Q,3,0))</f>
        <v/>
      </c>
      <c r="D675" s="7"/>
      <c r="H675" s="5" t="str">
        <f>IF(B675="","",VLOOKUP(AD675,Varsayımlar!$B:$Q,5,0))</f>
        <v/>
      </c>
      <c r="I675" s="5"/>
      <c r="J675" s="5" t="str">
        <f>IF(B675="","",VLOOKUP(AD675,Varsayımlar!$B:$Q,6,0))</f>
        <v/>
      </c>
      <c r="P675" s="5" t="str">
        <f>IF(B675="","",VLOOKUP(AD675,Varsayımlar!$B:$Q,7,0)*K675)</f>
        <v/>
      </c>
      <c r="Q675" s="5" t="str">
        <f>IF(B675="","",VLOOKUP(AD675,Varsayımlar!$B:$Q,8,0))</f>
        <v/>
      </c>
      <c r="R675" s="5" t="str">
        <f>IF(B675="","",VLOOKUP(AD675,Varsayımlar!$B:$Q,9,0))</f>
        <v/>
      </c>
      <c r="S675" s="5" t="str">
        <f>IF(B675="","",VLOOKUP(AD675,Varsayımlar!$B:$Q,10,0))</f>
        <v/>
      </c>
      <c r="T675" s="5" t="str">
        <f>IF(B675="","",VLOOKUP(AD675,Varsayımlar!$B:$Q,11,0))</f>
        <v/>
      </c>
      <c r="U675" s="5" t="str">
        <f>IF(B675="","",VLOOKUP(AD675,Varsayımlar!$B:$Q,12,0))</f>
        <v/>
      </c>
      <c r="V675" s="5" t="str">
        <f>IF(B675="","",VLOOKUP(AD675,Varsayımlar!$B:$Q,13,0))</f>
        <v/>
      </c>
      <c r="W675" s="5" t="str">
        <f>IF(B675="","",VLOOKUP(AD675,Varsayımlar!$B:$Q,14,0))</f>
        <v/>
      </c>
      <c r="AA675" s="5" t="str">
        <f>IF(B675="","",VLOOKUP(AD675,Varsayımlar!$B:$Q,15,0))</f>
        <v/>
      </c>
      <c r="AB675" s="5" t="str">
        <f>IF(B675="","",VLOOKUP(AD675,Varsayımlar!$B:$Q,16,0))</f>
        <v/>
      </c>
      <c r="AC675" s="5" t="str">
        <f>IF(B675="","",VLOOKUP(Sayfa2!AD675,Varsayımlar!B:S,18,0))</f>
        <v/>
      </c>
      <c r="AD675" s="5" t="str">
        <f t="shared" si="12"/>
        <v/>
      </c>
    </row>
    <row r="676" spans="2:30" x14ac:dyDescent="0.25">
      <c r="C676" s="3" t="str">
        <f>IF(B676="","",VLOOKUP(AD676,Varsayımlar!$B:$Q,3,0))</f>
        <v/>
      </c>
      <c r="H676" s="2" t="str">
        <f>IF(B676="","",VLOOKUP(AD676,Varsayımlar!$B:$Q,5,0))</f>
        <v/>
      </c>
      <c r="J676" s="2" t="str">
        <f>IF(B676="","",VLOOKUP(AD676,Varsayımlar!$B:$Q,6,0))</f>
        <v/>
      </c>
      <c r="P676" s="2" t="str">
        <f>IF(B676="","",VLOOKUP(AD676,Varsayımlar!$B:$Q,7,0)*K676)</f>
        <v/>
      </c>
      <c r="Q676" s="2" t="str">
        <f>IF(B676="","",VLOOKUP(AD676,Varsayımlar!$B:$Q,8,0))</f>
        <v/>
      </c>
      <c r="R676" s="2" t="str">
        <f>IF(B676="","",VLOOKUP(AD676,Varsayımlar!$B:$Q,9,0))</f>
        <v/>
      </c>
      <c r="S676" s="2" t="str">
        <f>IF(B676="","",VLOOKUP(AD676,Varsayımlar!$B:$Q,10,0))</f>
        <v/>
      </c>
      <c r="T676" s="2" t="str">
        <f>IF(B676="","",VLOOKUP(AD676,Varsayımlar!$B:$Q,11,0))</f>
        <v/>
      </c>
      <c r="U676" s="2" t="str">
        <f>IF(B676="","",VLOOKUP(AD676,Varsayımlar!$B:$Q,12,0))</f>
        <v/>
      </c>
      <c r="V676" s="2" t="str">
        <f>IF(B676="","",VLOOKUP(AD676,Varsayımlar!$B:$Q,13,0))</f>
        <v/>
      </c>
      <c r="W676" s="2" t="str">
        <f>IF(B676="","",VLOOKUP(AD676,Varsayımlar!$B:$Q,14,0))</f>
        <v/>
      </c>
      <c r="AA676" s="2" t="str">
        <f>IF(B676="","",VLOOKUP(AD676,Varsayımlar!$B:$Q,15,0))</f>
        <v/>
      </c>
      <c r="AB676" s="2" t="str">
        <f>IF(B676="","",VLOOKUP(AD676,Varsayımlar!$B:$Q,16,0))</f>
        <v/>
      </c>
      <c r="AC676" s="2" t="str">
        <f>IF(B676="","",VLOOKUP(Sayfa2!AD676,Varsayımlar!B:S,18,0))</f>
        <v/>
      </c>
      <c r="AD676" s="2" t="str">
        <f t="shared" si="12"/>
        <v/>
      </c>
    </row>
    <row r="677" spans="2:30" x14ac:dyDescent="0.25">
      <c r="B677" s="6"/>
      <c r="C677" s="7" t="str">
        <f>IF(B677="","",VLOOKUP(AD677,Varsayımlar!$B:$Q,3,0))</f>
        <v/>
      </c>
      <c r="D677" s="7"/>
      <c r="H677" s="5" t="str">
        <f>IF(B677="","",VLOOKUP(AD677,Varsayımlar!$B:$Q,5,0))</f>
        <v/>
      </c>
      <c r="I677" s="5"/>
      <c r="J677" s="5" t="str">
        <f>IF(B677="","",VLOOKUP(AD677,Varsayımlar!$B:$Q,6,0))</f>
        <v/>
      </c>
      <c r="P677" s="5" t="str">
        <f>IF(B677="","",VLOOKUP(AD677,Varsayımlar!$B:$Q,7,0)*K677)</f>
        <v/>
      </c>
      <c r="Q677" s="5" t="str">
        <f>IF(B677="","",VLOOKUP(AD677,Varsayımlar!$B:$Q,8,0))</f>
        <v/>
      </c>
      <c r="R677" s="5" t="str">
        <f>IF(B677="","",VLOOKUP(AD677,Varsayımlar!$B:$Q,9,0))</f>
        <v/>
      </c>
      <c r="S677" s="5" t="str">
        <f>IF(B677="","",VLOOKUP(AD677,Varsayımlar!$B:$Q,10,0))</f>
        <v/>
      </c>
      <c r="T677" s="5" t="str">
        <f>IF(B677="","",VLOOKUP(AD677,Varsayımlar!$B:$Q,11,0))</f>
        <v/>
      </c>
      <c r="U677" s="5" t="str">
        <f>IF(B677="","",VLOOKUP(AD677,Varsayımlar!$B:$Q,12,0))</f>
        <v/>
      </c>
      <c r="V677" s="5" t="str">
        <f>IF(B677="","",VLOOKUP(AD677,Varsayımlar!$B:$Q,13,0))</f>
        <v/>
      </c>
      <c r="W677" s="5" t="str">
        <f>IF(B677="","",VLOOKUP(AD677,Varsayımlar!$B:$Q,14,0))</f>
        <v/>
      </c>
      <c r="AA677" s="5" t="str">
        <f>IF(B677="","",VLOOKUP(AD677,Varsayımlar!$B:$Q,15,0))</f>
        <v/>
      </c>
      <c r="AB677" s="5" t="str">
        <f>IF(B677="","",VLOOKUP(AD677,Varsayımlar!$B:$Q,16,0))</f>
        <v/>
      </c>
      <c r="AC677" s="5" t="str">
        <f>IF(B677="","",VLOOKUP(Sayfa2!AD677,Varsayımlar!B:S,18,0))</f>
        <v/>
      </c>
      <c r="AD677" s="5" t="str">
        <f t="shared" si="12"/>
        <v/>
      </c>
    </row>
    <row r="678" spans="2:30" x14ac:dyDescent="0.25">
      <c r="C678" s="3" t="str">
        <f>IF(B678="","",VLOOKUP(AD678,Varsayımlar!$B:$Q,3,0))</f>
        <v/>
      </c>
      <c r="H678" s="2" t="str">
        <f>IF(B678="","",VLOOKUP(AD678,Varsayımlar!$B:$Q,5,0))</f>
        <v/>
      </c>
      <c r="J678" s="2" t="str">
        <f>IF(B678="","",VLOOKUP(AD678,Varsayımlar!$B:$Q,6,0))</f>
        <v/>
      </c>
      <c r="P678" s="2" t="str">
        <f>IF(B678="","",VLOOKUP(AD678,Varsayımlar!$B:$Q,7,0)*K678)</f>
        <v/>
      </c>
      <c r="Q678" s="2" t="str">
        <f>IF(B678="","",VLOOKUP(AD678,Varsayımlar!$B:$Q,8,0))</f>
        <v/>
      </c>
      <c r="R678" s="2" t="str">
        <f>IF(B678="","",VLOOKUP(AD678,Varsayımlar!$B:$Q,9,0))</f>
        <v/>
      </c>
      <c r="S678" s="2" t="str">
        <f>IF(B678="","",VLOOKUP(AD678,Varsayımlar!$B:$Q,10,0))</f>
        <v/>
      </c>
      <c r="T678" s="2" t="str">
        <f>IF(B678="","",VLOOKUP(AD678,Varsayımlar!$B:$Q,11,0))</f>
        <v/>
      </c>
      <c r="U678" s="2" t="str">
        <f>IF(B678="","",VLOOKUP(AD678,Varsayımlar!$B:$Q,12,0))</f>
        <v/>
      </c>
      <c r="V678" s="2" t="str">
        <f>IF(B678="","",VLOOKUP(AD678,Varsayımlar!$B:$Q,13,0))</f>
        <v/>
      </c>
      <c r="W678" s="2" t="str">
        <f>IF(B678="","",VLOOKUP(AD678,Varsayımlar!$B:$Q,14,0))</f>
        <v/>
      </c>
      <c r="AA678" s="2" t="str">
        <f>IF(B678="","",VLOOKUP(AD678,Varsayımlar!$B:$Q,15,0))</f>
        <v/>
      </c>
      <c r="AB678" s="2" t="str">
        <f>IF(B678="","",VLOOKUP(AD678,Varsayımlar!$B:$Q,16,0))</f>
        <v/>
      </c>
      <c r="AC678" s="2" t="str">
        <f>IF(B678="","",VLOOKUP(Sayfa2!AD678,Varsayımlar!B:S,18,0))</f>
        <v/>
      </c>
      <c r="AD678" s="2" t="str">
        <f t="shared" si="12"/>
        <v/>
      </c>
    </row>
    <row r="679" spans="2:30" x14ac:dyDescent="0.25">
      <c r="B679" s="6"/>
      <c r="C679" s="7" t="str">
        <f>IF(B679="","",VLOOKUP(AD679,Varsayımlar!$B:$Q,3,0))</f>
        <v/>
      </c>
      <c r="D679" s="7"/>
      <c r="H679" s="5" t="str">
        <f>IF(B679="","",VLOOKUP(AD679,Varsayımlar!$B:$Q,5,0))</f>
        <v/>
      </c>
      <c r="I679" s="5"/>
      <c r="J679" s="5" t="str">
        <f>IF(B679="","",VLOOKUP(AD679,Varsayımlar!$B:$Q,6,0))</f>
        <v/>
      </c>
      <c r="P679" s="5" t="str">
        <f>IF(B679="","",VLOOKUP(AD679,Varsayımlar!$B:$Q,7,0)*K679)</f>
        <v/>
      </c>
      <c r="Q679" s="5" t="str">
        <f>IF(B679="","",VLOOKUP(AD679,Varsayımlar!$B:$Q,8,0))</f>
        <v/>
      </c>
      <c r="R679" s="5" t="str">
        <f>IF(B679="","",VLOOKUP(AD679,Varsayımlar!$B:$Q,9,0))</f>
        <v/>
      </c>
      <c r="S679" s="5" t="str">
        <f>IF(B679="","",VLOOKUP(AD679,Varsayımlar!$B:$Q,10,0))</f>
        <v/>
      </c>
      <c r="T679" s="5" t="str">
        <f>IF(B679="","",VLOOKUP(AD679,Varsayımlar!$B:$Q,11,0))</f>
        <v/>
      </c>
      <c r="U679" s="5" t="str">
        <f>IF(B679="","",VLOOKUP(AD679,Varsayımlar!$B:$Q,12,0))</f>
        <v/>
      </c>
      <c r="V679" s="5" t="str">
        <f>IF(B679="","",VLOOKUP(AD679,Varsayımlar!$B:$Q,13,0))</f>
        <v/>
      </c>
      <c r="W679" s="5" t="str">
        <f>IF(B679="","",VLOOKUP(AD679,Varsayımlar!$B:$Q,14,0))</f>
        <v/>
      </c>
      <c r="AA679" s="5" t="str">
        <f>IF(B679="","",VLOOKUP(AD679,Varsayımlar!$B:$Q,15,0))</f>
        <v/>
      </c>
      <c r="AB679" s="5" t="str">
        <f>IF(B679="","",VLOOKUP(AD679,Varsayımlar!$B:$Q,16,0))</f>
        <v/>
      </c>
      <c r="AC679" s="5" t="str">
        <f>IF(B679="","",VLOOKUP(Sayfa2!AD679,Varsayımlar!B:S,18,0))</f>
        <v/>
      </c>
      <c r="AD679" s="5" t="str">
        <f t="shared" si="12"/>
        <v/>
      </c>
    </row>
    <row r="680" spans="2:30" x14ac:dyDescent="0.25">
      <c r="C680" s="3" t="str">
        <f>IF(B680="","",VLOOKUP(AD680,Varsayımlar!$B:$Q,3,0))</f>
        <v/>
      </c>
      <c r="H680" s="2" t="str">
        <f>IF(B680="","",VLOOKUP(AD680,Varsayımlar!$B:$Q,5,0))</f>
        <v/>
      </c>
      <c r="J680" s="2" t="str">
        <f>IF(B680="","",VLOOKUP(AD680,Varsayımlar!$B:$Q,6,0))</f>
        <v/>
      </c>
      <c r="P680" s="2" t="str">
        <f>IF(B680="","",VLOOKUP(AD680,Varsayımlar!$B:$Q,7,0)*K680)</f>
        <v/>
      </c>
      <c r="Q680" s="2" t="str">
        <f>IF(B680="","",VLOOKUP(AD680,Varsayımlar!$B:$Q,8,0))</f>
        <v/>
      </c>
      <c r="R680" s="2" t="str">
        <f>IF(B680="","",VLOOKUP(AD680,Varsayımlar!$B:$Q,9,0))</f>
        <v/>
      </c>
      <c r="S680" s="2" t="str">
        <f>IF(B680="","",VLOOKUP(AD680,Varsayımlar!$B:$Q,10,0))</f>
        <v/>
      </c>
      <c r="T680" s="2" t="str">
        <f>IF(B680="","",VLOOKUP(AD680,Varsayımlar!$B:$Q,11,0))</f>
        <v/>
      </c>
      <c r="U680" s="2" t="str">
        <f>IF(B680="","",VLOOKUP(AD680,Varsayımlar!$B:$Q,12,0))</f>
        <v/>
      </c>
      <c r="V680" s="2" t="str">
        <f>IF(B680="","",VLOOKUP(AD680,Varsayımlar!$B:$Q,13,0))</f>
        <v/>
      </c>
      <c r="W680" s="2" t="str">
        <f>IF(B680="","",VLOOKUP(AD680,Varsayımlar!$B:$Q,14,0))</f>
        <v/>
      </c>
      <c r="AA680" s="2" t="str">
        <f>IF(B680="","",VLOOKUP(AD680,Varsayımlar!$B:$Q,15,0))</f>
        <v/>
      </c>
      <c r="AB680" s="2" t="str">
        <f>IF(B680="","",VLOOKUP(AD680,Varsayımlar!$B:$Q,16,0))</f>
        <v/>
      </c>
      <c r="AC680" s="2" t="str">
        <f>IF(B680="","",VLOOKUP(Sayfa2!AD680,Varsayımlar!B:S,18,0))</f>
        <v/>
      </c>
      <c r="AD680" s="2" t="str">
        <f t="shared" si="12"/>
        <v/>
      </c>
    </row>
    <row r="681" spans="2:30" x14ac:dyDescent="0.25">
      <c r="B681" s="6"/>
      <c r="C681" s="7" t="str">
        <f>IF(B681="","",VLOOKUP(AD681,Varsayımlar!$B:$Q,3,0))</f>
        <v/>
      </c>
      <c r="D681" s="7"/>
      <c r="H681" s="5" t="str">
        <f>IF(B681="","",VLOOKUP(AD681,Varsayımlar!$B:$Q,5,0))</f>
        <v/>
      </c>
      <c r="I681" s="5"/>
      <c r="J681" s="5" t="str">
        <f>IF(B681="","",VLOOKUP(AD681,Varsayımlar!$B:$Q,6,0))</f>
        <v/>
      </c>
      <c r="P681" s="5" t="str">
        <f>IF(B681="","",VLOOKUP(AD681,Varsayımlar!$B:$Q,7,0)*K681)</f>
        <v/>
      </c>
      <c r="Q681" s="5" t="str">
        <f>IF(B681="","",VLOOKUP(AD681,Varsayımlar!$B:$Q,8,0))</f>
        <v/>
      </c>
      <c r="R681" s="5" t="str">
        <f>IF(B681="","",VLOOKUP(AD681,Varsayımlar!$B:$Q,9,0))</f>
        <v/>
      </c>
      <c r="S681" s="5" t="str">
        <f>IF(B681="","",VLOOKUP(AD681,Varsayımlar!$B:$Q,10,0))</f>
        <v/>
      </c>
      <c r="T681" s="5" t="str">
        <f>IF(B681="","",VLOOKUP(AD681,Varsayımlar!$B:$Q,11,0))</f>
        <v/>
      </c>
      <c r="U681" s="5" t="str">
        <f>IF(B681="","",VLOOKUP(AD681,Varsayımlar!$B:$Q,12,0))</f>
        <v/>
      </c>
      <c r="V681" s="5" t="str">
        <f>IF(B681="","",VLOOKUP(AD681,Varsayımlar!$B:$Q,13,0))</f>
        <v/>
      </c>
      <c r="W681" s="5" t="str">
        <f>IF(B681="","",VLOOKUP(AD681,Varsayımlar!$B:$Q,14,0))</f>
        <v/>
      </c>
      <c r="AA681" s="5" t="str">
        <f>IF(B681="","",VLOOKUP(AD681,Varsayımlar!$B:$Q,15,0))</f>
        <v/>
      </c>
      <c r="AB681" s="5" t="str">
        <f>IF(B681="","",VLOOKUP(AD681,Varsayımlar!$B:$Q,16,0))</f>
        <v/>
      </c>
      <c r="AC681" s="5" t="str">
        <f>IF(B681="","",VLOOKUP(Sayfa2!AD681,Varsayımlar!B:S,18,0))</f>
        <v/>
      </c>
      <c r="AD681" s="5" t="str">
        <f t="shared" si="12"/>
        <v/>
      </c>
    </row>
    <row r="682" spans="2:30" x14ac:dyDescent="0.25">
      <c r="C682" s="3" t="str">
        <f>IF(B682="","",VLOOKUP(AD682,Varsayımlar!$B:$Q,3,0))</f>
        <v/>
      </c>
      <c r="H682" s="2" t="str">
        <f>IF(B682="","",VLOOKUP(AD682,Varsayımlar!$B:$Q,5,0))</f>
        <v/>
      </c>
      <c r="J682" s="2" t="str">
        <f>IF(B682="","",VLOOKUP(AD682,Varsayımlar!$B:$Q,6,0))</f>
        <v/>
      </c>
      <c r="P682" s="2" t="str">
        <f>IF(B682="","",VLOOKUP(AD682,Varsayımlar!$B:$Q,7,0)*K682)</f>
        <v/>
      </c>
      <c r="Q682" s="2" t="str">
        <f>IF(B682="","",VLOOKUP(AD682,Varsayımlar!$B:$Q,8,0))</f>
        <v/>
      </c>
      <c r="R682" s="2" t="str">
        <f>IF(B682="","",VLOOKUP(AD682,Varsayımlar!$B:$Q,9,0))</f>
        <v/>
      </c>
      <c r="S682" s="2" t="str">
        <f>IF(B682="","",VLOOKUP(AD682,Varsayımlar!$B:$Q,10,0))</f>
        <v/>
      </c>
      <c r="T682" s="2" t="str">
        <f>IF(B682="","",VLOOKUP(AD682,Varsayımlar!$B:$Q,11,0))</f>
        <v/>
      </c>
      <c r="U682" s="2" t="str">
        <f>IF(B682="","",VLOOKUP(AD682,Varsayımlar!$B:$Q,12,0))</f>
        <v/>
      </c>
      <c r="V682" s="2" t="str">
        <f>IF(B682="","",VLOOKUP(AD682,Varsayımlar!$B:$Q,13,0))</f>
        <v/>
      </c>
      <c r="W682" s="2" t="str">
        <f>IF(B682="","",VLOOKUP(AD682,Varsayımlar!$B:$Q,14,0))</f>
        <v/>
      </c>
      <c r="AA682" s="2" t="str">
        <f>IF(B682="","",VLOOKUP(AD682,Varsayımlar!$B:$Q,15,0))</f>
        <v/>
      </c>
      <c r="AB682" s="2" t="str">
        <f>IF(B682="","",VLOOKUP(AD682,Varsayımlar!$B:$Q,16,0))</f>
        <v/>
      </c>
      <c r="AC682" s="2" t="str">
        <f>IF(B682="","",VLOOKUP(Sayfa2!AD682,Varsayımlar!B:S,18,0))</f>
        <v/>
      </c>
      <c r="AD682" s="2" t="str">
        <f t="shared" si="12"/>
        <v/>
      </c>
    </row>
    <row r="683" spans="2:30" x14ac:dyDescent="0.25">
      <c r="B683" s="6"/>
      <c r="C683" s="7" t="str">
        <f>IF(B683="","",VLOOKUP(AD683,Varsayımlar!$B:$Q,3,0))</f>
        <v/>
      </c>
      <c r="D683" s="7"/>
      <c r="H683" s="5" t="str">
        <f>IF(B683="","",VLOOKUP(AD683,Varsayımlar!$B:$Q,5,0))</f>
        <v/>
      </c>
      <c r="I683" s="5"/>
      <c r="J683" s="5" t="str">
        <f>IF(B683="","",VLOOKUP(AD683,Varsayımlar!$B:$Q,6,0))</f>
        <v/>
      </c>
      <c r="P683" s="5" t="str">
        <f>IF(B683="","",VLOOKUP(AD683,Varsayımlar!$B:$Q,7,0)*K683)</f>
        <v/>
      </c>
      <c r="Q683" s="5" t="str">
        <f>IF(B683="","",VLOOKUP(AD683,Varsayımlar!$B:$Q,8,0))</f>
        <v/>
      </c>
      <c r="R683" s="5" t="str">
        <f>IF(B683="","",VLOOKUP(AD683,Varsayımlar!$B:$Q,9,0))</f>
        <v/>
      </c>
      <c r="S683" s="5" t="str">
        <f>IF(B683="","",VLOOKUP(AD683,Varsayımlar!$B:$Q,10,0))</f>
        <v/>
      </c>
      <c r="T683" s="5" t="str">
        <f>IF(B683="","",VLOOKUP(AD683,Varsayımlar!$B:$Q,11,0))</f>
        <v/>
      </c>
      <c r="U683" s="5" t="str">
        <f>IF(B683="","",VLOOKUP(AD683,Varsayımlar!$B:$Q,12,0))</f>
        <v/>
      </c>
      <c r="V683" s="5" t="str">
        <f>IF(B683="","",VLOOKUP(AD683,Varsayımlar!$B:$Q,13,0))</f>
        <v/>
      </c>
      <c r="W683" s="5" t="str">
        <f>IF(B683="","",VLOOKUP(AD683,Varsayımlar!$B:$Q,14,0))</f>
        <v/>
      </c>
      <c r="AA683" s="5" t="str">
        <f>IF(B683="","",VLOOKUP(AD683,Varsayımlar!$B:$Q,15,0))</f>
        <v/>
      </c>
      <c r="AB683" s="5" t="str">
        <f>IF(B683="","",VLOOKUP(AD683,Varsayımlar!$B:$Q,16,0))</f>
        <v/>
      </c>
      <c r="AC683" s="5" t="str">
        <f>IF(B683="","",VLOOKUP(Sayfa2!AD683,Varsayımlar!B:S,18,0))</f>
        <v/>
      </c>
      <c r="AD683" s="5" t="str">
        <f t="shared" si="12"/>
        <v/>
      </c>
    </row>
    <row r="684" spans="2:30" x14ac:dyDescent="0.25">
      <c r="C684" s="3" t="str">
        <f>IF(B684="","",VLOOKUP(AD684,Varsayımlar!$B:$Q,3,0))</f>
        <v/>
      </c>
      <c r="H684" s="2" t="str">
        <f>IF(B684="","",VLOOKUP(AD684,Varsayımlar!$B:$Q,5,0))</f>
        <v/>
      </c>
      <c r="J684" s="2" t="str">
        <f>IF(B684="","",VLOOKUP(AD684,Varsayımlar!$B:$Q,6,0))</f>
        <v/>
      </c>
      <c r="P684" s="2" t="str">
        <f>IF(B684="","",VLOOKUP(AD684,Varsayımlar!$B:$Q,7,0)*K684)</f>
        <v/>
      </c>
      <c r="Q684" s="2" t="str">
        <f>IF(B684="","",VLOOKUP(AD684,Varsayımlar!$B:$Q,8,0))</f>
        <v/>
      </c>
      <c r="R684" s="2" t="str">
        <f>IF(B684="","",VLOOKUP(AD684,Varsayımlar!$B:$Q,9,0))</f>
        <v/>
      </c>
      <c r="S684" s="2" t="str">
        <f>IF(B684="","",VLOOKUP(AD684,Varsayımlar!$B:$Q,10,0))</f>
        <v/>
      </c>
      <c r="T684" s="2" t="str">
        <f>IF(B684="","",VLOOKUP(AD684,Varsayımlar!$B:$Q,11,0))</f>
        <v/>
      </c>
      <c r="U684" s="2" t="str">
        <f>IF(B684="","",VLOOKUP(AD684,Varsayımlar!$B:$Q,12,0))</f>
        <v/>
      </c>
      <c r="V684" s="2" t="str">
        <f>IF(B684="","",VLOOKUP(AD684,Varsayımlar!$B:$Q,13,0))</f>
        <v/>
      </c>
      <c r="W684" s="2" t="str">
        <f>IF(B684="","",VLOOKUP(AD684,Varsayımlar!$B:$Q,14,0))</f>
        <v/>
      </c>
      <c r="AA684" s="2" t="str">
        <f>IF(B684="","",VLOOKUP(AD684,Varsayımlar!$B:$Q,15,0))</f>
        <v/>
      </c>
      <c r="AB684" s="2" t="str">
        <f>IF(B684="","",VLOOKUP(AD684,Varsayımlar!$B:$Q,16,0))</f>
        <v/>
      </c>
      <c r="AC684" s="2" t="str">
        <f>IF(B684="","",VLOOKUP(Sayfa2!AD684,Varsayımlar!B:S,18,0))</f>
        <v/>
      </c>
      <c r="AD684" s="2" t="str">
        <f t="shared" si="12"/>
        <v/>
      </c>
    </row>
    <row r="685" spans="2:30" x14ac:dyDescent="0.25">
      <c r="B685" s="6"/>
      <c r="C685" s="7" t="str">
        <f>IF(B685="","",VLOOKUP(AD685,Varsayımlar!$B:$Q,3,0))</f>
        <v/>
      </c>
      <c r="D685" s="7"/>
      <c r="H685" s="5" t="str">
        <f>IF(B685="","",VLOOKUP(AD685,Varsayımlar!$B:$Q,5,0))</f>
        <v/>
      </c>
      <c r="I685" s="5"/>
      <c r="J685" s="5" t="str">
        <f>IF(B685="","",VLOOKUP(AD685,Varsayımlar!$B:$Q,6,0))</f>
        <v/>
      </c>
      <c r="P685" s="5" t="str">
        <f>IF(B685="","",VLOOKUP(AD685,Varsayımlar!$B:$Q,7,0)*K685)</f>
        <v/>
      </c>
      <c r="Q685" s="5" t="str">
        <f>IF(B685="","",VLOOKUP(AD685,Varsayımlar!$B:$Q,8,0))</f>
        <v/>
      </c>
      <c r="R685" s="5" t="str">
        <f>IF(B685="","",VLOOKUP(AD685,Varsayımlar!$B:$Q,9,0))</f>
        <v/>
      </c>
      <c r="S685" s="5" t="str">
        <f>IF(B685="","",VLOOKUP(AD685,Varsayımlar!$B:$Q,10,0))</f>
        <v/>
      </c>
      <c r="T685" s="5" t="str">
        <f>IF(B685="","",VLOOKUP(AD685,Varsayımlar!$B:$Q,11,0))</f>
        <v/>
      </c>
      <c r="U685" s="5" t="str">
        <f>IF(B685="","",VLOOKUP(AD685,Varsayımlar!$B:$Q,12,0))</f>
        <v/>
      </c>
      <c r="V685" s="5" t="str">
        <f>IF(B685="","",VLOOKUP(AD685,Varsayımlar!$B:$Q,13,0))</f>
        <v/>
      </c>
      <c r="W685" s="5" t="str">
        <f>IF(B685="","",VLOOKUP(AD685,Varsayımlar!$B:$Q,14,0))</f>
        <v/>
      </c>
      <c r="AA685" s="5" t="str">
        <f>IF(B685="","",VLOOKUP(AD685,Varsayımlar!$B:$Q,15,0))</f>
        <v/>
      </c>
      <c r="AB685" s="5" t="str">
        <f>IF(B685="","",VLOOKUP(AD685,Varsayımlar!$B:$Q,16,0))</f>
        <v/>
      </c>
      <c r="AC685" s="5" t="str">
        <f>IF(B685="","",VLOOKUP(Sayfa2!AD685,Varsayımlar!B:S,18,0))</f>
        <v/>
      </c>
      <c r="AD685" s="5" t="str">
        <f t="shared" si="12"/>
        <v/>
      </c>
    </row>
    <row r="686" spans="2:30" x14ac:dyDescent="0.25">
      <c r="C686" s="3" t="str">
        <f>IF(B686="","",VLOOKUP(AD686,Varsayımlar!$B:$Q,3,0))</f>
        <v/>
      </c>
      <c r="H686" s="2" t="str">
        <f>IF(B686="","",VLOOKUP(AD686,Varsayımlar!$B:$Q,5,0))</f>
        <v/>
      </c>
      <c r="J686" s="2" t="str">
        <f>IF(B686="","",VLOOKUP(AD686,Varsayımlar!$B:$Q,6,0))</f>
        <v/>
      </c>
      <c r="P686" s="2" t="str">
        <f>IF(B686="","",VLOOKUP(AD686,Varsayımlar!$B:$Q,7,0)*K686)</f>
        <v/>
      </c>
      <c r="Q686" s="2" t="str">
        <f>IF(B686="","",VLOOKUP(AD686,Varsayımlar!$B:$Q,8,0))</f>
        <v/>
      </c>
      <c r="R686" s="2" t="str">
        <f>IF(B686="","",VLOOKUP(AD686,Varsayımlar!$B:$Q,9,0))</f>
        <v/>
      </c>
      <c r="S686" s="2" t="str">
        <f>IF(B686="","",VLOOKUP(AD686,Varsayımlar!$B:$Q,10,0))</f>
        <v/>
      </c>
      <c r="T686" s="2" t="str">
        <f>IF(B686="","",VLOOKUP(AD686,Varsayımlar!$B:$Q,11,0))</f>
        <v/>
      </c>
      <c r="U686" s="2" t="str">
        <f>IF(B686="","",VLOOKUP(AD686,Varsayımlar!$B:$Q,12,0))</f>
        <v/>
      </c>
      <c r="V686" s="2" t="str">
        <f>IF(B686="","",VLOOKUP(AD686,Varsayımlar!$B:$Q,13,0))</f>
        <v/>
      </c>
      <c r="W686" s="2" t="str">
        <f>IF(B686="","",VLOOKUP(AD686,Varsayımlar!$B:$Q,14,0))</f>
        <v/>
      </c>
      <c r="AA686" s="2" t="str">
        <f>IF(B686="","",VLOOKUP(AD686,Varsayımlar!$B:$Q,15,0))</f>
        <v/>
      </c>
      <c r="AB686" s="2" t="str">
        <f>IF(B686="","",VLOOKUP(AD686,Varsayımlar!$B:$Q,16,0))</f>
        <v/>
      </c>
      <c r="AC686" s="2" t="str">
        <f>IF(B686="","",VLOOKUP(Sayfa2!AD686,Varsayımlar!B:S,18,0))</f>
        <v/>
      </c>
      <c r="AD686" s="2" t="str">
        <f t="shared" si="12"/>
        <v/>
      </c>
    </row>
    <row r="687" spans="2:30" x14ac:dyDescent="0.25">
      <c r="B687" s="6"/>
      <c r="C687" s="7" t="str">
        <f>IF(B687="","",VLOOKUP(AD687,Varsayımlar!$B:$Q,3,0))</f>
        <v/>
      </c>
      <c r="D687" s="7"/>
      <c r="H687" s="5" t="str">
        <f>IF(B687="","",VLOOKUP(AD687,Varsayımlar!$B:$Q,5,0))</f>
        <v/>
      </c>
      <c r="I687" s="5"/>
      <c r="J687" s="5" t="str">
        <f>IF(B687="","",VLOOKUP(AD687,Varsayımlar!$B:$Q,6,0))</f>
        <v/>
      </c>
      <c r="P687" s="5" t="str">
        <f>IF(B687="","",VLOOKUP(AD687,Varsayımlar!$B:$Q,7,0)*K687)</f>
        <v/>
      </c>
      <c r="Q687" s="5" t="str">
        <f>IF(B687="","",VLOOKUP(AD687,Varsayımlar!$B:$Q,8,0))</f>
        <v/>
      </c>
      <c r="R687" s="5" t="str">
        <f>IF(B687="","",VLOOKUP(AD687,Varsayımlar!$B:$Q,9,0))</f>
        <v/>
      </c>
      <c r="S687" s="5" t="str">
        <f>IF(B687="","",VLOOKUP(AD687,Varsayımlar!$B:$Q,10,0))</f>
        <v/>
      </c>
      <c r="T687" s="5" t="str">
        <f>IF(B687="","",VLOOKUP(AD687,Varsayımlar!$B:$Q,11,0))</f>
        <v/>
      </c>
      <c r="U687" s="5" t="str">
        <f>IF(B687="","",VLOOKUP(AD687,Varsayımlar!$B:$Q,12,0))</f>
        <v/>
      </c>
      <c r="V687" s="5" t="str">
        <f>IF(B687="","",VLOOKUP(AD687,Varsayımlar!$B:$Q,13,0))</f>
        <v/>
      </c>
      <c r="W687" s="5" t="str">
        <f>IF(B687="","",VLOOKUP(AD687,Varsayımlar!$B:$Q,14,0))</f>
        <v/>
      </c>
      <c r="AA687" s="5" t="str">
        <f>IF(B687="","",VLOOKUP(AD687,Varsayımlar!$B:$Q,15,0))</f>
        <v/>
      </c>
      <c r="AB687" s="5" t="str">
        <f>IF(B687="","",VLOOKUP(AD687,Varsayımlar!$B:$Q,16,0))</f>
        <v/>
      </c>
      <c r="AC687" s="5" t="str">
        <f>IF(B687="","",VLOOKUP(Sayfa2!AD687,Varsayımlar!B:S,18,0))</f>
        <v/>
      </c>
      <c r="AD687" s="5" t="str">
        <f t="shared" si="12"/>
        <v/>
      </c>
    </row>
    <row r="688" spans="2:30" x14ac:dyDescent="0.25">
      <c r="C688" s="3" t="str">
        <f>IF(B688="","",VLOOKUP(AD688,Varsayımlar!$B:$Q,3,0))</f>
        <v/>
      </c>
      <c r="H688" s="2" t="str">
        <f>IF(B688="","",VLOOKUP(AD688,Varsayımlar!$B:$Q,5,0))</f>
        <v/>
      </c>
      <c r="J688" s="2" t="str">
        <f>IF(B688="","",VLOOKUP(AD688,Varsayımlar!$B:$Q,6,0))</f>
        <v/>
      </c>
      <c r="P688" s="2" t="str">
        <f>IF(B688="","",VLOOKUP(AD688,Varsayımlar!$B:$Q,7,0)*K688)</f>
        <v/>
      </c>
      <c r="Q688" s="2" t="str">
        <f>IF(B688="","",VLOOKUP(AD688,Varsayımlar!$B:$Q,8,0))</f>
        <v/>
      </c>
      <c r="R688" s="2" t="str">
        <f>IF(B688="","",VLOOKUP(AD688,Varsayımlar!$B:$Q,9,0))</f>
        <v/>
      </c>
      <c r="S688" s="2" t="str">
        <f>IF(B688="","",VLOOKUP(AD688,Varsayımlar!$B:$Q,10,0))</f>
        <v/>
      </c>
      <c r="T688" s="2" t="str">
        <f>IF(B688="","",VLOOKUP(AD688,Varsayımlar!$B:$Q,11,0))</f>
        <v/>
      </c>
      <c r="U688" s="2" t="str">
        <f>IF(B688="","",VLOOKUP(AD688,Varsayımlar!$B:$Q,12,0))</f>
        <v/>
      </c>
      <c r="V688" s="2" t="str">
        <f>IF(B688="","",VLOOKUP(AD688,Varsayımlar!$B:$Q,13,0))</f>
        <v/>
      </c>
      <c r="W688" s="2" t="str">
        <f>IF(B688="","",VLOOKUP(AD688,Varsayımlar!$B:$Q,14,0))</f>
        <v/>
      </c>
      <c r="AA688" s="2" t="str">
        <f>IF(B688="","",VLOOKUP(AD688,Varsayımlar!$B:$Q,15,0))</f>
        <v/>
      </c>
      <c r="AB688" s="2" t="str">
        <f>IF(B688="","",VLOOKUP(AD688,Varsayımlar!$B:$Q,16,0))</f>
        <v/>
      </c>
      <c r="AC688" s="2" t="str">
        <f>IF(B688="","",VLOOKUP(Sayfa2!AD688,Varsayımlar!B:S,18,0))</f>
        <v/>
      </c>
      <c r="AD688" s="2" t="str">
        <f t="shared" si="12"/>
        <v/>
      </c>
    </row>
    <row r="689" spans="2:30" x14ac:dyDescent="0.25">
      <c r="B689" s="6"/>
      <c r="C689" s="7" t="str">
        <f>IF(B689="","",VLOOKUP(AD689,Varsayımlar!$B:$Q,3,0))</f>
        <v/>
      </c>
      <c r="D689" s="7"/>
      <c r="H689" s="5" t="str">
        <f>IF(B689="","",VLOOKUP(AD689,Varsayımlar!$B:$Q,5,0))</f>
        <v/>
      </c>
      <c r="I689" s="5"/>
      <c r="J689" s="5" t="str">
        <f>IF(B689="","",VLOOKUP(AD689,Varsayımlar!$B:$Q,6,0))</f>
        <v/>
      </c>
      <c r="P689" s="5" t="str">
        <f>IF(B689="","",VLOOKUP(AD689,Varsayımlar!$B:$Q,7,0)*K689)</f>
        <v/>
      </c>
      <c r="Q689" s="5" t="str">
        <f>IF(B689="","",VLOOKUP(AD689,Varsayımlar!$B:$Q,8,0))</f>
        <v/>
      </c>
      <c r="R689" s="5" t="str">
        <f>IF(B689="","",VLOOKUP(AD689,Varsayımlar!$B:$Q,9,0))</f>
        <v/>
      </c>
      <c r="S689" s="5" t="str">
        <f>IF(B689="","",VLOOKUP(AD689,Varsayımlar!$B:$Q,10,0))</f>
        <v/>
      </c>
      <c r="T689" s="5" t="str">
        <f>IF(B689="","",VLOOKUP(AD689,Varsayımlar!$B:$Q,11,0))</f>
        <v/>
      </c>
      <c r="U689" s="5" t="str">
        <f>IF(B689="","",VLOOKUP(AD689,Varsayımlar!$B:$Q,12,0))</f>
        <v/>
      </c>
      <c r="V689" s="5" t="str">
        <f>IF(B689="","",VLOOKUP(AD689,Varsayımlar!$B:$Q,13,0))</f>
        <v/>
      </c>
      <c r="W689" s="5" t="str">
        <f>IF(B689="","",VLOOKUP(AD689,Varsayımlar!$B:$Q,14,0))</f>
        <v/>
      </c>
      <c r="AA689" s="5" t="str">
        <f>IF(B689="","",VLOOKUP(AD689,Varsayımlar!$B:$Q,15,0))</f>
        <v/>
      </c>
      <c r="AB689" s="5" t="str">
        <f>IF(B689="","",VLOOKUP(AD689,Varsayımlar!$B:$Q,16,0))</f>
        <v/>
      </c>
      <c r="AC689" s="5" t="str">
        <f>IF(B689="","",VLOOKUP(Sayfa2!AD689,Varsayımlar!B:S,18,0))</f>
        <v/>
      </c>
      <c r="AD689" s="5" t="str">
        <f t="shared" si="12"/>
        <v/>
      </c>
    </row>
    <row r="690" spans="2:30" x14ac:dyDescent="0.25">
      <c r="C690" s="3" t="str">
        <f>IF(B690="","",VLOOKUP(AD690,Varsayımlar!$B:$Q,3,0))</f>
        <v/>
      </c>
      <c r="H690" s="2" t="str">
        <f>IF(B690="","",VLOOKUP(AD690,Varsayımlar!$B:$Q,5,0))</f>
        <v/>
      </c>
      <c r="J690" s="2" t="str">
        <f>IF(B690="","",VLOOKUP(AD690,Varsayımlar!$B:$Q,6,0))</f>
        <v/>
      </c>
      <c r="P690" s="2" t="str">
        <f>IF(B690="","",VLOOKUP(AD690,Varsayımlar!$B:$Q,7,0)*K690)</f>
        <v/>
      </c>
      <c r="Q690" s="2" t="str">
        <f>IF(B690="","",VLOOKUP(AD690,Varsayımlar!$B:$Q,8,0))</f>
        <v/>
      </c>
      <c r="R690" s="2" t="str">
        <f>IF(B690="","",VLOOKUP(AD690,Varsayımlar!$B:$Q,9,0))</f>
        <v/>
      </c>
      <c r="S690" s="2" t="str">
        <f>IF(B690="","",VLOOKUP(AD690,Varsayımlar!$B:$Q,10,0))</f>
        <v/>
      </c>
      <c r="T690" s="2" t="str">
        <f>IF(B690="","",VLOOKUP(AD690,Varsayımlar!$B:$Q,11,0))</f>
        <v/>
      </c>
      <c r="U690" s="2" t="str">
        <f>IF(B690="","",VLOOKUP(AD690,Varsayımlar!$B:$Q,12,0))</f>
        <v/>
      </c>
      <c r="V690" s="2" t="str">
        <f>IF(B690="","",VLOOKUP(AD690,Varsayımlar!$B:$Q,13,0))</f>
        <v/>
      </c>
      <c r="W690" s="2" t="str">
        <f>IF(B690="","",VLOOKUP(AD690,Varsayımlar!$B:$Q,14,0))</f>
        <v/>
      </c>
      <c r="AA690" s="2" t="str">
        <f>IF(B690="","",VLOOKUP(AD690,Varsayımlar!$B:$Q,15,0))</f>
        <v/>
      </c>
      <c r="AB690" s="2" t="str">
        <f>IF(B690="","",VLOOKUP(AD690,Varsayımlar!$B:$Q,16,0))</f>
        <v/>
      </c>
      <c r="AC690" s="2" t="str">
        <f>IF(B690="","",VLOOKUP(Sayfa2!AD690,Varsayımlar!B:S,18,0))</f>
        <v/>
      </c>
      <c r="AD690" s="2" t="str">
        <f t="shared" si="12"/>
        <v/>
      </c>
    </row>
    <row r="691" spans="2:30" x14ac:dyDescent="0.25">
      <c r="B691" s="6"/>
      <c r="C691" s="7" t="str">
        <f>IF(B691="","",VLOOKUP(AD691,Varsayımlar!$B:$Q,3,0))</f>
        <v/>
      </c>
      <c r="D691" s="7"/>
      <c r="H691" s="5" t="str">
        <f>IF(B691="","",VLOOKUP(AD691,Varsayımlar!$B:$Q,5,0))</f>
        <v/>
      </c>
      <c r="I691" s="5"/>
      <c r="J691" s="5" t="str">
        <f>IF(B691="","",VLOOKUP(AD691,Varsayımlar!$B:$Q,6,0))</f>
        <v/>
      </c>
      <c r="P691" s="5" t="str">
        <f>IF(B691="","",VLOOKUP(AD691,Varsayımlar!$B:$Q,7,0)*K691)</f>
        <v/>
      </c>
      <c r="Q691" s="5" t="str">
        <f>IF(B691="","",VLOOKUP(AD691,Varsayımlar!$B:$Q,8,0))</f>
        <v/>
      </c>
      <c r="R691" s="5" t="str">
        <f>IF(B691="","",VLOOKUP(AD691,Varsayımlar!$B:$Q,9,0))</f>
        <v/>
      </c>
      <c r="S691" s="5" t="str">
        <f>IF(B691="","",VLOOKUP(AD691,Varsayımlar!$B:$Q,10,0))</f>
        <v/>
      </c>
      <c r="T691" s="5" t="str">
        <f>IF(B691="","",VLOOKUP(AD691,Varsayımlar!$B:$Q,11,0))</f>
        <v/>
      </c>
      <c r="U691" s="5" t="str">
        <f>IF(B691="","",VLOOKUP(AD691,Varsayımlar!$B:$Q,12,0))</f>
        <v/>
      </c>
      <c r="V691" s="5" t="str">
        <f>IF(B691="","",VLOOKUP(AD691,Varsayımlar!$B:$Q,13,0))</f>
        <v/>
      </c>
      <c r="W691" s="5" t="str">
        <f>IF(B691="","",VLOOKUP(AD691,Varsayımlar!$B:$Q,14,0))</f>
        <v/>
      </c>
      <c r="AA691" s="5" t="str">
        <f>IF(B691="","",VLOOKUP(AD691,Varsayımlar!$B:$Q,15,0))</f>
        <v/>
      </c>
      <c r="AB691" s="5" t="str">
        <f>IF(B691="","",VLOOKUP(AD691,Varsayımlar!$B:$Q,16,0))</f>
        <v/>
      </c>
      <c r="AC691" s="5" t="str">
        <f>IF(B691="","",VLOOKUP(Sayfa2!AD691,Varsayımlar!B:S,18,0))</f>
        <v/>
      </c>
      <c r="AD691" s="5" t="str">
        <f t="shared" si="12"/>
        <v/>
      </c>
    </row>
    <row r="692" spans="2:30" x14ac:dyDescent="0.25">
      <c r="C692" s="3" t="str">
        <f>IF(B692="","",VLOOKUP(AD692,Varsayımlar!$B:$Q,3,0))</f>
        <v/>
      </c>
      <c r="H692" s="2" t="str">
        <f>IF(B692="","",VLOOKUP(AD692,Varsayımlar!$B:$Q,5,0))</f>
        <v/>
      </c>
      <c r="J692" s="2" t="str">
        <f>IF(B692="","",VLOOKUP(AD692,Varsayımlar!$B:$Q,6,0))</f>
        <v/>
      </c>
      <c r="P692" s="2" t="str">
        <f>IF(B692="","",VLOOKUP(AD692,Varsayımlar!$B:$Q,7,0)*K692)</f>
        <v/>
      </c>
      <c r="Q692" s="2" t="str">
        <f>IF(B692="","",VLOOKUP(AD692,Varsayımlar!$B:$Q,8,0))</f>
        <v/>
      </c>
      <c r="R692" s="2" t="str">
        <f>IF(B692="","",VLOOKUP(AD692,Varsayımlar!$B:$Q,9,0))</f>
        <v/>
      </c>
      <c r="S692" s="2" t="str">
        <f>IF(B692="","",VLOOKUP(AD692,Varsayımlar!$B:$Q,10,0))</f>
        <v/>
      </c>
      <c r="T692" s="2" t="str">
        <f>IF(B692="","",VLOOKUP(AD692,Varsayımlar!$B:$Q,11,0))</f>
        <v/>
      </c>
      <c r="U692" s="2" t="str">
        <f>IF(B692="","",VLOOKUP(AD692,Varsayımlar!$B:$Q,12,0))</f>
        <v/>
      </c>
      <c r="V692" s="2" t="str">
        <f>IF(B692="","",VLOOKUP(AD692,Varsayımlar!$B:$Q,13,0))</f>
        <v/>
      </c>
      <c r="W692" s="2" t="str">
        <f>IF(B692="","",VLOOKUP(AD692,Varsayımlar!$B:$Q,14,0))</f>
        <v/>
      </c>
      <c r="AA692" s="2" t="str">
        <f>IF(B692="","",VLOOKUP(AD692,Varsayımlar!$B:$Q,15,0))</f>
        <v/>
      </c>
      <c r="AB692" s="2" t="str">
        <f>IF(B692="","",VLOOKUP(AD692,Varsayımlar!$B:$Q,16,0))</f>
        <v/>
      </c>
      <c r="AC692" s="2" t="str">
        <f>IF(B692="","",VLOOKUP(Sayfa2!AD692,Varsayımlar!B:S,18,0))</f>
        <v/>
      </c>
      <c r="AD692" s="2" t="str">
        <f t="shared" si="12"/>
        <v/>
      </c>
    </row>
    <row r="693" spans="2:30" x14ac:dyDescent="0.25">
      <c r="B693" s="6"/>
      <c r="C693" s="7" t="str">
        <f>IF(B693="","",VLOOKUP(AD693,Varsayımlar!$B:$Q,3,0))</f>
        <v/>
      </c>
      <c r="D693" s="7"/>
      <c r="H693" s="5" t="str">
        <f>IF(B693="","",VLOOKUP(AD693,Varsayımlar!$B:$Q,5,0))</f>
        <v/>
      </c>
      <c r="I693" s="5"/>
      <c r="J693" s="5" t="str">
        <f>IF(B693="","",VLOOKUP(AD693,Varsayımlar!$B:$Q,6,0))</f>
        <v/>
      </c>
      <c r="P693" s="5" t="str">
        <f>IF(B693="","",VLOOKUP(AD693,Varsayımlar!$B:$Q,7,0)*K693)</f>
        <v/>
      </c>
      <c r="Q693" s="5" t="str">
        <f>IF(B693="","",VLOOKUP(AD693,Varsayımlar!$B:$Q,8,0))</f>
        <v/>
      </c>
      <c r="R693" s="5" t="str">
        <f>IF(B693="","",VLOOKUP(AD693,Varsayımlar!$B:$Q,9,0))</f>
        <v/>
      </c>
      <c r="S693" s="5" t="str">
        <f>IF(B693="","",VLOOKUP(AD693,Varsayımlar!$B:$Q,10,0))</f>
        <v/>
      </c>
      <c r="T693" s="5" t="str">
        <f>IF(B693="","",VLOOKUP(AD693,Varsayımlar!$B:$Q,11,0))</f>
        <v/>
      </c>
      <c r="U693" s="5" t="str">
        <f>IF(B693="","",VLOOKUP(AD693,Varsayımlar!$B:$Q,12,0))</f>
        <v/>
      </c>
      <c r="V693" s="5" t="str">
        <f>IF(B693="","",VLOOKUP(AD693,Varsayımlar!$B:$Q,13,0))</f>
        <v/>
      </c>
      <c r="W693" s="5" t="str">
        <f>IF(B693="","",VLOOKUP(AD693,Varsayımlar!$B:$Q,14,0))</f>
        <v/>
      </c>
      <c r="AA693" s="5" t="str">
        <f>IF(B693="","",VLOOKUP(AD693,Varsayımlar!$B:$Q,15,0))</f>
        <v/>
      </c>
      <c r="AB693" s="5" t="str">
        <f>IF(B693="","",VLOOKUP(AD693,Varsayımlar!$B:$Q,16,0))</f>
        <v/>
      </c>
      <c r="AC693" s="5" t="str">
        <f>IF(B693="","",VLOOKUP(Sayfa2!AD693,Varsayımlar!B:S,18,0))</f>
        <v/>
      </c>
      <c r="AD693" s="5" t="str">
        <f t="shared" si="12"/>
        <v/>
      </c>
    </row>
    <row r="694" spans="2:30" x14ac:dyDescent="0.25">
      <c r="C694" s="3" t="str">
        <f>IF(B694="","",VLOOKUP(AD694,Varsayımlar!$B:$Q,3,0))</f>
        <v/>
      </c>
      <c r="H694" s="2" t="str">
        <f>IF(B694="","",VLOOKUP(AD694,Varsayımlar!$B:$Q,5,0))</f>
        <v/>
      </c>
      <c r="J694" s="2" t="str">
        <f>IF(B694="","",VLOOKUP(AD694,Varsayımlar!$B:$Q,6,0))</f>
        <v/>
      </c>
      <c r="P694" s="2" t="str">
        <f>IF(B694="","",VLOOKUP(AD694,Varsayımlar!$B:$Q,7,0)*K694)</f>
        <v/>
      </c>
      <c r="Q694" s="2" t="str">
        <f>IF(B694="","",VLOOKUP(AD694,Varsayımlar!$B:$Q,8,0))</f>
        <v/>
      </c>
      <c r="R694" s="2" t="str">
        <f>IF(B694="","",VLOOKUP(AD694,Varsayımlar!$B:$Q,9,0))</f>
        <v/>
      </c>
      <c r="S694" s="2" t="str">
        <f>IF(B694="","",VLOOKUP(AD694,Varsayımlar!$B:$Q,10,0))</f>
        <v/>
      </c>
      <c r="T694" s="2" t="str">
        <f>IF(B694="","",VLOOKUP(AD694,Varsayımlar!$B:$Q,11,0))</f>
        <v/>
      </c>
      <c r="U694" s="2" t="str">
        <f>IF(B694="","",VLOOKUP(AD694,Varsayımlar!$B:$Q,12,0))</f>
        <v/>
      </c>
      <c r="V694" s="2" t="str">
        <f>IF(B694="","",VLOOKUP(AD694,Varsayımlar!$B:$Q,13,0))</f>
        <v/>
      </c>
      <c r="W694" s="2" t="str">
        <f>IF(B694="","",VLOOKUP(AD694,Varsayımlar!$B:$Q,14,0))</f>
        <v/>
      </c>
      <c r="AA694" s="2" t="str">
        <f>IF(B694="","",VLOOKUP(AD694,Varsayımlar!$B:$Q,15,0))</f>
        <v/>
      </c>
      <c r="AB694" s="2" t="str">
        <f>IF(B694="","",VLOOKUP(AD694,Varsayımlar!$B:$Q,16,0))</f>
        <v/>
      </c>
      <c r="AC694" s="2" t="str">
        <f>IF(B694="","",VLOOKUP(Sayfa2!AD694,Varsayımlar!B:S,18,0))</f>
        <v/>
      </c>
      <c r="AD694" s="2" t="str">
        <f t="shared" si="12"/>
        <v/>
      </c>
    </row>
    <row r="695" spans="2:30" x14ac:dyDescent="0.25">
      <c r="B695" s="6"/>
      <c r="C695" s="7" t="str">
        <f>IF(B695="","",VLOOKUP(AD695,Varsayımlar!$B:$Q,3,0))</f>
        <v/>
      </c>
      <c r="D695" s="7"/>
      <c r="H695" s="5" t="str">
        <f>IF(B695="","",VLOOKUP(AD695,Varsayımlar!$B:$Q,5,0))</f>
        <v/>
      </c>
      <c r="I695" s="5"/>
      <c r="J695" s="5" t="str">
        <f>IF(B695="","",VLOOKUP(AD695,Varsayımlar!$B:$Q,6,0))</f>
        <v/>
      </c>
      <c r="P695" s="5" t="str">
        <f>IF(B695="","",VLOOKUP(AD695,Varsayımlar!$B:$Q,7,0)*K695)</f>
        <v/>
      </c>
      <c r="Q695" s="5" t="str">
        <f>IF(B695="","",VLOOKUP(AD695,Varsayımlar!$B:$Q,8,0))</f>
        <v/>
      </c>
      <c r="R695" s="5" t="str">
        <f>IF(B695="","",VLOOKUP(AD695,Varsayımlar!$B:$Q,9,0))</f>
        <v/>
      </c>
      <c r="S695" s="5" t="str">
        <f>IF(B695="","",VLOOKUP(AD695,Varsayımlar!$B:$Q,10,0))</f>
        <v/>
      </c>
      <c r="T695" s="5" t="str">
        <f>IF(B695="","",VLOOKUP(AD695,Varsayımlar!$B:$Q,11,0))</f>
        <v/>
      </c>
      <c r="U695" s="5" t="str">
        <f>IF(B695="","",VLOOKUP(AD695,Varsayımlar!$B:$Q,12,0))</f>
        <v/>
      </c>
      <c r="V695" s="5" t="str">
        <f>IF(B695="","",VLOOKUP(AD695,Varsayımlar!$B:$Q,13,0))</f>
        <v/>
      </c>
      <c r="W695" s="5" t="str">
        <f>IF(B695="","",VLOOKUP(AD695,Varsayımlar!$B:$Q,14,0))</f>
        <v/>
      </c>
      <c r="AA695" s="5" t="str">
        <f>IF(B695="","",VLOOKUP(AD695,Varsayımlar!$B:$Q,15,0))</f>
        <v/>
      </c>
      <c r="AB695" s="5" t="str">
        <f>IF(B695="","",VLOOKUP(AD695,Varsayımlar!$B:$Q,16,0))</f>
        <v/>
      </c>
      <c r="AC695" s="5" t="str">
        <f>IF(B695="","",VLOOKUP(Sayfa2!AD695,Varsayımlar!B:S,18,0))</f>
        <v/>
      </c>
      <c r="AD695" s="5" t="str">
        <f t="shared" si="12"/>
        <v/>
      </c>
    </row>
    <row r="696" spans="2:30" x14ac:dyDescent="0.25">
      <c r="C696" s="3" t="str">
        <f>IF(B696="","",VLOOKUP(AD696,Varsayımlar!$B:$Q,3,0))</f>
        <v/>
      </c>
      <c r="H696" s="2" t="str">
        <f>IF(B696="","",VLOOKUP(AD696,Varsayımlar!$B:$Q,5,0))</f>
        <v/>
      </c>
      <c r="J696" s="2" t="str">
        <f>IF(B696="","",VLOOKUP(AD696,Varsayımlar!$B:$Q,6,0))</f>
        <v/>
      </c>
      <c r="P696" s="2" t="str">
        <f>IF(B696="","",VLOOKUP(AD696,Varsayımlar!$B:$Q,7,0)*K696)</f>
        <v/>
      </c>
      <c r="Q696" s="2" t="str">
        <f>IF(B696="","",VLOOKUP(AD696,Varsayımlar!$B:$Q,8,0))</f>
        <v/>
      </c>
      <c r="R696" s="2" t="str">
        <f>IF(B696="","",VLOOKUP(AD696,Varsayımlar!$B:$Q,9,0))</f>
        <v/>
      </c>
      <c r="S696" s="2" t="str">
        <f>IF(B696="","",VLOOKUP(AD696,Varsayımlar!$B:$Q,10,0))</f>
        <v/>
      </c>
      <c r="T696" s="2" t="str">
        <f>IF(B696="","",VLOOKUP(AD696,Varsayımlar!$B:$Q,11,0))</f>
        <v/>
      </c>
      <c r="U696" s="2" t="str">
        <f>IF(B696="","",VLOOKUP(AD696,Varsayımlar!$B:$Q,12,0))</f>
        <v/>
      </c>
      <c r="V696" s="2" t="str">
        <f>IF(B696="","",VLOOKUP(AD696,Varsayımlar!$B:$Q,13,0))</f>
        <v/>
      </c>
      <c r="W696" s="2" t="str">
        <f>IF(B696="","",VLOOKUP(AD696,Varsayımlar!$B:$Q,14,0))</f>
        <v/>
      </c>
      <c r="AA696" s="2" t="str">
        <f>IF(B696="","",VLOOKUP(AD696,Varsayımlar!$B:$Q,15,0))</f>
        <v/>
      </c>
      <c r="AB696" s="2" t="str">
        <f>IF(B696="","",VLOOKUP(AD696,Varsayımlar!$B:$Q,16,0))</f>
        <v/>
      </c>
      <c r="AC696" s="2" t="str">
        <f>IF(B696="","",VLOOKUP(Sayfa2!AD696,Varsayımlar!B:S,18,0))</f>
        <v/>
      </c>
      <c r="AD696" s="2" t="str">
        <f t="shared" si="12"/>
        <v/>
      </c>
    </row>
    <row r="697" spans="2:30" x14ac:dyDescent="0.25">
      <c r="B697" s="6"/>
      <c r="C697" s="7" t="str">
        <f>IF(B697="","",VLOOKUP(AD697,Varsayımlar!$B:$Q,3,0))</f>
        <v/>
      </c>
      <c r="D697" s="7"/>
      <c r="H697" s="5" t="str">
        <f>IF(B697="","",VLOOKUP(AD697,Varsayımlar!$B:$Q,5,0))</f>
        <v/>
      </c>
      <c r="I697" s="5"/>
      <c r="J697" s="5" t="str">
        <f>IF(B697="","",VLOOKUP(AD697,Varsayımlar!$B:$Q,6,0))</f>
        <v/>
      </c>
      <c r="P697" s="5" t="str">
        <f>IF(B697="","",VLOOKUP(AD697,Varsayımlar!$B:$Q,7,0)*K697)</f>
        <v/>
      </c>
      <c r="Q697" s="5" t="str">
        <f>IF(B697="","",VLOOKUP(AD697,Varsayımlar!$B:$Q,8,0))</f>
        <v/>
      </c>
      <c r="R697" s="5" t="str">
        <f>IF(B697="","",VLOOKUP(AD697,Varsayımlar!$B:$Q,9,0))</f>
        <v/>
      </c>
      <c r="S697" s="5" t="str">
        <f>IF(B697="","",VLOOKUP(AD697,Varsayımlar!$B:$Q,10,0))</f>
        <v/>
      </c>
      <c r="T697" s="5" t="str">
        <f>IF(B697="","",VLOOKUP(AD697,Varsayımlar!$B:$Q,11,0))</f>
        <v/>
      </c>
      <c r="U697" s="5" t="str">
        <f>IF(B697="","",VLOOKUP(AD697,Varsayımlar!$B:$Q,12,0))</f>
        <v/>
      </c>
      <c r="V697" s="5" t="str">
        <f>IF(B697="","",VLOOKUP(AD697,Varsayımlar!$B:$Q,13,0))</f>
        <v/>
      </c>
      <c r="W697" s="5" t="str">
        <f>IF(B697="","",VLOOKUP(AD697,Varsayımlar!$B:$Q,14,0))</f>
        <v/>
      </c>
      <c r="AA697" s="5" t="str">
        <f>IF(B697="","",VLOOKUP(AD697,Varsayımlar!$B:$Q,15,0))</f>
        <v/>
      </c>
      <c r="AB697" s="5" t="str">
        <f>IF(B697="","",VLOOKUP(AD697,Varsayımlar!$B:$Q,16,0))</f>
        <v/>
      </c>
      <c r="AC697" s="5" t="str">
        <f>IF(B697="","",VLOOKUP(Sayfa2!AD697,Varsayımlar!B:S,18,0))</f>
        <v/>
      </c>
      <c r="AD697" s="5" t="str">
        <f t="shared" si="12"/>
        <v/>
      </c>
    </row>
    <row r="698" spans="2:30" x14ac:dyDescent="0.25">
      <c r="C698" s="3" t="str">
        <f>IF(B698="","",VLOOKUP(AD698,Varsayımlar!$B:$Q,3,0))</f>
        <v/>
      </c>
      <c r="H698" s="2" t="str">
        <f>IF(B698="","",VLOOKUP(AD698,Varsayımlar!$B:$Q,5,0))</f>
        <v/>
      </c>
      <c r="J698" s="2" t="str">
        <f>IF(B698="","",VLOOKUP(AD698,Varsayımlar!$B:$Q,6,0))</f>
        <v/>
      </c>
      <c r="P698" s="2" t="str">
        <f>IF(B698="","",VLOOKUP(AD698,Varsayımlar!$B:$Q,7,0)*K698)</f>
        <v/>
      </c>
      <c r="Q698" s="2" t="str">
        <f>IF(B698="","",VLOOKUP(AD698,Varsayımlar!$B:$Q,8,0))</f>
        <v/>
      </c>
      <c r="R698" s="2" t="str">
        <f>IF(B698="","",VLOOKUP(AD698,Varsayımlar!$B:$Q,9,0))</f>
        <v/>
      </c>
      <c r="S698" s="2" t="str">
        <f>IF(B698="","",VLOOKUP(AD698,Varsayımlar!$B:$Q,10,0))</f>
        <v/>
      </c>
      <c r="T698" s="2" t="str">
        <f>IF(B698="","",VLOOKUP(AD698,Varsayımlar!$B:$Q,11,0))</f>
        <v/>
      </c>
      <c r="U698" s="2" t="str">
        <f>IF(B698="","",VLOOKUP(AD698,Varsayımlar!$B:$Q,12,0))</f>
        <v/>
      </c>
      <c r="V698" s="2" t="str">
        <f>IF(B698="","",VLOOKUP(AD698,Varsayımlar!$B:$Q,13,0))</f>
        <v/>
      </c>
      <c r="W698" s="2" t="str">
        <f>IF(B698="","",VLOOKUP(AD698,Varsayımlar!$B:$Q,14,0))</f>
        <v/>
      </c>
      <c r="AA698" s="2" t="str">
        <f>IF(B698="","",VLOOKUP(AD698,Varsayımlar!$B:$Q,15,0))</f>
        <v/>
      </c>
      <c r="AB698" s="2" t="str">
        <f>IF(B698="","",VLOOKUP(AD698,Varsayımlar!$B:$Q,16,0))</f>
        <v/>
      </c>
      <c r="AC698" s="2" t="str">
        <f>IF(B698="","",VLOOKUP(Sayfa2!AD698,Varsayımlar!B:S,18,0))</f>
        <v/>
      </c>
      <c r="AD698" s="2" t="str">
        <f t="shared" si="12"/>
        <v/>
      </c>
    </row>
    <row r="699" spans="2:30" x14ac:dyDescent="0.25">
      <c r="B699" s="6"/>
      <c r="C699" s="7" t="str">
        <f>IF(B699="","",VLOOKUP(AD699,Varsayımlar!$B:$Q,3,0))</f>
        <v/>
      </c>
      <c r="D699" s="7"/>
      <c r="H699" s="5" t="str">
        <f>IF(B699="","",VLOOKUP(AD699,Varsayımlar!$B:$Q,5,0))</f>
        <v/>
      </c>
      <c r="I699" s="5"/>
      <c r="J699" s="5" t="str">
        <f>IF(B699="","",VLOOKUP(AD699,Varsayımlar!$B:$Q,6,0))</f>
        <v/>
      </c>
      <c r="P699" s="5" t="str">
        <f>IF(B699="","",VLOOKUP(AD699,Varsayımlar!$B:$Q,7,0)*K699)</f>
        <v/>
      </c>
      <c r="Q699" s="5" t="str">
        <f>IF(B699="","",VLOOKUP(AD699,Varsayımlar!$B:$Q,8,0))</f>
        <v/>
      </c>
      <c r="R699" s="5" t="str">
        <f>IF(B699="","",VLOOKUP(AD699,Varsayımlar!$B:$Q,9,0))</f>
        <v/>
      </c>
      <c r="S699" s="5" t="str">
        <f>IF(B699="","",VLOOKUP(AD699,Varsayımlar!$B:$Q,10,0))</f>
        <v/>
      </c>
      <c r="T699" s="5" t="str">
        <f>IF(B699="","",VLOOKUP(AD699,Varsayımlar!$B:$Q,11,0))</f>
        <v/>
      </c>
      <c r="U699" s="5" t="str">
        <f>IF(B699="","",VLOOKUP(AD699,Varsayımlar!$B:$Q,12,0))</f>
        <v/>
      </c>
      <c r="V699" s="5" t="str">
        <f>IF(B699="","",VLOOKUP(AD699,Varsayımlar!$B:$Q,13,0))</f>
        <v/>
      </c>
      <c r="W699" s="5" t="str">
        <f>IF(B699="","",VLOOKUP(AD699,Varsayımlar!$B:$Q,14,0))</f>
        <v/>
      </c>
      <c r="AA699" s="5" t="str">
        <f>IF(B699="","",VLOOKUP(AD699,Varsayımlar!$B:$Q,15,0))</f>
        <v/>
      </c>
      <c r="AB699" s="5" t="str">
        <f>IF(B699="","",VLOOKUP(AD699,Varsayımlar!$B:$Q,16,0))</f>
        <v/>
      </c>
      <c r="AC699" s="5" t="str">
        <f>IF(B699="","",VLOOKUP(Sayfa2!AD699,Varsayımlar!B:S,18,0))</f>
        <v/>
      </c>
      <c r="AD699" s="5" t="str">
        <f t="shared" si="12"/>
        <v/>
      </c>
    </row>
    <row r="700" spans="2:30" x14ac:dyDescent="0.25">
      <c r="C700" s="3" t="str">
        <f>IF(B700="","",VLOOKUP(AD700,Varsayımlar!$B:$Q,3,0))</f>
        <v/>
      </c>
      <c r="H700" s="2" t="str">
        <f>IF(B700="","",VLOOKUP(AD700,Varsayımlar!$B:$Q,5,0))</f>
        <v/>
      </c>
      <c r="J700" s="2" t="str">
        <f>IF(B700="","",VLOOKUP(AD700,Varsayımlar!$B:$Q,6,0))</f>
        <v/>
      </c>
      <c r="P700" s="2" t="str">
        <f>IF(B700="","",VLOOKUP(AD700,Varsayımlar!$B:$Q,7,0)*K700)</f>
        <v/>
      </c>
      <c r="Q700" s="2" t="str">
        <f>IF(B700="","",VLOOKUP(AD700,Varsayımlar!$B:$Q,8,0))</f>
        <v/>
      </c>
      <c r="R700" s="2" t="str">
        <f>IF(B700="","",VLOOKUP(AD700,Varsayımlar!$B:$Q,9,0))</f>
        <v/>
      </c>
      <c r="S700" s="2" t="str">
        <f>IF(B700="","",VLOOKUP(AD700,Varsayımlar!$B:$Q,10,0))</f>
        <v/>
      </c>
      <c r="T700" s="2" t="str">
        <f>IF(B700="","",VLOOKUP(AD700,Varsayımlar!$B:$Q,11,0))</f>
        <v/>
      </c>
      <c r="U700" s="2" t="str">
        <f>IF(B700="","",VLOOKUP(AD700,Varsayımlar!$B:$Q,12,0))</f>
        <v/>
      </c>
      <c r="V700" s="2" t="str">
        <f>IF(B700="","",VLOOKUP(AD700,Varsayımlar!$B:$Q,13,0))</f>
        <v/>
      </c>
      <c r="W700" s="2" t="str">
        <f>IF(B700="","",VLOOKUP(AD700,Varsayımlar!$B:$Q,14,0))</f>
        <v/>
      </c>
      <c r="AA700" s="2" t="str">
        <f>IF(B700="","",VLOOKUP(AD700,Varsayımlar!$B:$Q,15,0))</f>
        <v/>
      </c>
      <c r="AB700" s="2" t="str">
        <f>IF(B700="","",VLOOKUP(AD700,Varsayımlar!$B:$Q,16,0))</f>
        <v/>
      </c>
      <c r="AC700" s="2" t="str">
        <f>IF(B700="","",VLOOKUP(Sayfa2!AD700,Varsayımlar!B:S,18,0))</f>
        <v/>
      </c>
      <c r="AD700" s="2" t="str">
        <f t="shared" si="12"/>
        <v/>
      </c>
    </row>
    <row r="701" spans="2:30" x14ac:dyDescent="0.25">
      <c r="B701" s="6"/>
      <c r="C701" s="7" t="str">
        <f>IF(B701="","",VLOOKUP(AD701,Varsayımlar!$B:$Q,3,0))</f>
        <v/>
      </c>
      <c r="D701" s="7"/>
      <c r="H701" s="5" t="str">
        <f>IF(B701="","",VLOOKUP(AD701,Varsayımlar!$B:$Q,5,0))</f>
        <v/>
      </c>
      <c r="I701" s="5"/>
      <c r="J701" s="5" t="str">
        <f>IF(B701="","",VLOOKUP(AD701,Varsayımlar!$B:$Q,6,0))</f>
        <v/>
      </c>
      <c r="P701" s="5" t="str">
        <f>IF(B701="","",VLOOKUP(AD701,Varsayımlar!$B:$Q,7,0)*K701)</f>
        <v/>
      </c>
      <c r="Q701" s="5" t="str">
        <f>IF(B701="","",VLOOKUP(AD701,Varsayımlar!$B:$Q,8,0))</f>
        <v/>
      </c>
      <c r="R701" s="5" t="str">
        <f>IF(B701="","",VLOOKUP(AD701,Varsayımlar!$B:$Q,9,0))</f>
        <v/>
      </c>
      <c r="S701" s="5" t="str">
        <f>IF(B701="","",VLOOKUP(AD701,Varsayımlar!$B:$Q,10,0))</f>
        <v/>
      </c>
      <c r="T701" s="5" t="str">
        <f>IF(B701="","",VLOOKUP(AD701,Varsayımlar!$B:$Q,11,0))</f>
        <v/>
      </c>
      <c r="U701" s="5" t="str">
        <f>IF(B701="","",VLOOKUP(AD701,Varsayımlar!$B:$Q,12,0))</f>
        <v/>
      </c>
      <c r="V701" s="5" t="str">
        <f>IF(B701="","",VLOOKUP(AD701,Varsayımlar!$B:$Q,13,0))</f>
        <v/>
      </c>
      <c r="W701" s="5" t="str">
        <f>IF(B701="","",VLOOKUP(AD701,Varsayımlar!$B:$Q,14,0))</f>
        <v/>
      </c>
      <c r="AA701" s="5" t="str">
        <f>IF(B701="","",VLOOKUP(AD701,Varsayımlar!$B:$Q,15,0))</f>
        <v/>
      </c>
      <c r="AB701" s="5" t="str">
        <f>IF(B701="","",VLOOKUP(AD701,Varsayımlar!$B:$Q,16,0))</f>
        <v/>
      </c>
      <c r="AC701" s="5" t="str">
        <f>IF(B701="","",VLOOKUP(Sayfa2!AD701,Varsayımlar!B:S,18,0))</f>
        <v/>
      </c>
      <c r="AD701" s="5" t="str">
        <f t="shared" si="12"/>
        <v/>
      </c>
    </row>
    <row r="702" spans="2:30" x14ac:dyDescent="0.25">
      <c r="C702" s="3" t="str">
        <f>IF(B702="","",VLOOKUP(AD702,Varsayımlar!$B:$Q,3,0))</f>
        <v/>
      </c>
      <c r="H702" s="2" t="str">
        <f>IF(B702="","",VLOOKUP(AD702,Varsayımlar!$B:$Q,5,0))</f>
        <v/>
      </c>
      <c r="J702" s="2" t="str">
        <f>IF(B702="","",VLOOKUP(AD702,Varsayımlar!$B:$Q,6,0))</f>
        <v/>
      </c>
      <c r="P702" s="2" t="str">
        <f>IF(B702="","",VLOOKUP(AD702,Varsayımlar!$B:$Q,7,0)*K702)</f>
        <v/>
      </c>
      <c r="Q702" s="2" t="str">
        <f>IF(B702="","",VLOOKUP(AD702,Varsayımlar!$B:$Q,8,0))</f>
        <v/>
      </c>
      <c r="R702" s="2" t="str">
        <f>IF(B702="","",VLOOKUP(AD702,Varsayımlar!$B:$Q,9,0))</f>
        <v/>
      </c>
      <c r="S702" s="2" t="str">
        <f>IF(B702="","",VLOOKUP(AD702,Varsayımlar!$B:$Q,10,0))</f>
        <v/>
      </c>
      <c r="T702" s="2" t="str">
        <f>IF(B702="","",VLOOKUP(AD702,Varsayımlar!$B:$Q,11,0))</f>
        <v/>
      </c>
      <c r="U702" s="2" t="str">
        <f>IF(B702="","",VLOOKUP(AD702,Varsayımlar!$B:$Q,12,0))</f>
        <v/>
      </c>
      <c r="V702" s="2" t="str">
        <f>IF(B702="","",VLOOKUP(AD702,Varsayımlar!$B:$Q,13,0))</f>
        <v/>
      </c>
      <c r="W702" s="2" t="str">
        <f>IF(B702="","",VLOOKUP(AD702,Varsayımlar!$B:$Q,14,0))</f>
        <v/>
      </c>
      <c r="AA702" s="2" t="str">
        <f>IF(B702="","",VLOOKUP(AD702,Varsayımlar!$B:$Q,15,0))</f>
        <v/>
      </c>
      <c r="AB702" s="2" t="str">
        <f>IF(B702="","",VLOOKUP(AD702,Varsayımlar!$B:$Q,16,0))</f>
        <v/>
      </c>
      <c r="AC702" s="2" t="str">
        <f>IF(B702="","",VLOOKUP(Sayfa2!AD702,Varsayımlar!B:S,18,0))</f>
        <v/>
      </c>
      <c r="AD702" s="2" t="str">
        <f t="shared" si="12"/>
        <v/>
      </c>
    </row>
    <row r="703" spans="2:30" x14ac:dyDescent="0.25">
      <c r="B703" s="6"/>
      <c r="C703" s="7" t="str">
        <f>IF(B703="","",VLOOKUP(AD703,Varsayımlar!$B:$Q,3,0))</f>
        <v/>
      </c>
      <c r="D703" s="7"/>
      <c r="H703" s="5" t="str">
        <f>IF(B703="","",VLOOKUP(AD703,Varsayımlar!$B:$Q,5,0))</f>
        <v/>
      </c>
      <c r="I703" s="5"/>
      <c r="J703" s="5" t="str">
        <f>IF(B703="","",VLOOKUP(AD703,Varsayımlar!$B:$Q,6,0))</f>
        <v/>
      </c>
      <c r="P703" s="5" t="str">
        <f>IF(B703="","",VLOOKUP(AD703,Varsayımlar!$B:$Q,7,0)*K703)</f>
        <v/>
      </c>
      <c r="Q703" s="5" t="str">
        <f>IF(B703="","",VLOOKUP(AD703,Varsayımlar!$B:$Q,8,0))</f>
        <v/>
      </c>
      <c r="R703" s="5" t="str">
        <f>IF(B703="","",VLOOKUP(AD703,Varsayımlar!$B:$Q,9,0))</f>
        <v/>
      </c>
      <c r="S703" s="5" t="str">
        <f>IF(B703="","",VLOOKUP(AD703,Varsayımlar!$B:$Q,10,0))</f>
        <v/>
      </c>
      <c r="T703" s="5" t="str">
        <f>IF(B703="","",VLOOKUP(AD703,Varsayımlar!$B:$Q,11,0))</f>
        <v/>
      </c>
      <c r="U703" s="5" t="str">
        <f>IF(B703="","",VLOOKUP(AD703,Varsayımlar!$B:$Q,12,0))</f>
        <v/>
      </c>
      <c r="V703" s="5" t="str">
        <f>IF(B703="","",VLOOKUP(AD703,Varsayımlar!$B:$Q,13,0))</f>
        <v/>
      </c>
      <c r="W703" s="5" t="str">
        <f>IF(B703="","",VLOOKUP(AD703,Varsayımlar!$B:$Q,14,0))</f>
        <v/>
      </c>
      <c r="AA703" s="5" t="str">
        <f>IF(B703="","",VLOOKUP(AD703,Varsayımlar!$B:$Q,15,0))</f>
        <v/>
      </c>
      <c r="AB703" s="5" t="str">
        <f>IF(B703="","",VLOOKUP(AD703,Varsayımlar!$B:$Q,16,0))</f>
        <v/>
      </c>
      <c r="AC703" s="5" t="str">
        <f>IF(B703="","",VLOOKUP(Sayfa2!AD703,Varsayımlar!B:S,18,0))</f>
        <v/>
      </c>
      <c r="AD703" s="5" t="str">
        <f t="shared" si="12"/>
        <v/>
      </c>
    </row>
    <row r="704" spans="2:30" x14ac:dyDescent="0.25">
      <c r="C704" s="3" t="str">
        <f>IF(B704="","",VLOOKUP(AD704,Varsayımlar!$B:$Q,3,0))</f>
        <v/>
      </c>
      <c r="H704" s="2" t="str">
        <f>IF(B704="","",VLOOKUP(AD704,Varsayımlar!$B:$Q,5,0))</f>
        <v/>
      </c>
      <c r="J704" s="2" t="str">
        <f>IF(B704="","",VLOOKUP(AD704,Varsayımlar!$B:$Q,6,0))</f>
        <v/>
      </c>
      <c r="P704" s="2" t="str">
        <f>IF(B704="","",VLOOKUP(AD704,Varsayımlar!$B:$Q,7,0)*K704)</f>
        <v/>
      </c>
      <c r="Q704" s="2" t="str">
        <f>IF(B704="","",VLOOKUP(AD704,Varsayımlar!$B:$Q,8,0))</f>
        <v/>
      </c>
      <c r="R704" s="2" t="str">
        <f>IF(B704="","",VLOOKUP(AD704,Varsayımlar!$B:$Q,9,0))</f>
        <v/>
      </c>
      <c r="S704" s="2" t="str">
        <f>IF(B704="","",VLOOKUP(AD704,Varsayımlar!$B:$Q,10,0))</f>
        <v/>
      </c>
      <c r="T704" s="2" t="str">
        <f>IF(B704="","",VLOOKUP(AD704,Varsayımlar!$B:$Q,11,0))</f>
        <v/>
      </c>
      <c r="U704" s="2" t="str">
        <f>IF(B704="","",VLOOKUP(AD704,Varsayımlar!$B:$Q,12,0))</f>
        <v/>
      </c>
      <c r="V704" s="2" t="str">
        <f>IF(B704="","",VLOOKUP(AD704,Varsayımlar!$B:$Q,13,0))</f>
        <v/>
      </c>
      <c r="W704" s="2" t="str">
        <f>IF(B704="","",VLOOKUP(AD704,Varsayımlar!$B:$Q,14,0))</f>
        <v/>
      </c>
      <c r="AA704" s="2" t="str">
        <f>IF(B704="","",VLOOKUP(AD704,Varsayımlar!$B:$Q,15,0))</f>
        <v/>
      </c>
      <c r="AB704" s="2" t="str">
        <f>IF(B704="","",VLOOKUP(AD704,Varsayımlar!$B:$Q,16,0))</f>
        <v/>
      </c>
      <c r="AC704" s="2" t="str">
        <f>IF(B704="","",VLOOKUP(Sayfa2!AD704,Varsayımlar!B:S,18,0))</f>
        <v/>
      </c>
      <c r="AD704" s="2" t="str">
        <f t="shared" si="12"/>
        <v/>
      </c>
    </row>
    <row r="705" spans="2:30" x14ac:dyDescent="0.25">
      <c r="B705" s="6"/>
      <c r="C705" s="7" t="str">
        <f>IF(B705="","",VLOOKUP(AD705,Varsayımlar!$B:$Q,3,0))</f>
        <v/>
      </c>
      <c r="D705" s="7"/>
      <c r="H705" s="5" t="str">
        <f>IF(B705="","",VLOOKUP(AD705,Varsayımlar!$B:$Q,5,0))</f>
        <v/>
      </c>
      <c r="I705" s="5"/>
      <c r="J705" s="5" t="str">
        <f>IF(B705="","",VLOOKUP(AD705,Varsayımlar!$B:$Q,6,0))</f>
        <v/>
      </c>
      <c r="P705" s="5" t="str">
        <f>IF(B705="","",VLOOKUP(AD705,Varsayımlar!$B:$Q,7,0)*K705)</f>
        <v/>
      </c>
      <c r="Q705" s="5" t="str">
        <f>IF(B705="","",VLOOKUP(AD705,Varsayımlar!$B:$Q,8,0))</f>
        <v/>
      </c>
      <c r="R705" s="5" t="str">
        <f>IF(B705="","",VLOOKUP(AD705,Varsayımlar!$B:$Q,9,0))</f>
        <v/>
      </c>
      <c r="S705" s="5" t="str">
        <f>IF(B705="","",VLOOKUP(AD705,Varsayımlar!$B:$Q,10,0))</f>
        <v/>
      </c>
      <c r="T705" s="5" t="str">
        <f>IF(B705="","",VLOOKUP(AD705,Varsayımlar!$B:$Q,11,0))</f>
        <v/>
      </c>
      <c r="U705" s="5" t="str">
        <f>IF(B705="","",VLOOKUP(AD705,Varsayımlar!$B:$Q,12,0))</f>
        <v/>
      </c>
      <c r="V705" s="5" t="str">
        <f>IF(B705="","",VLOOKUP(AD705,Varsayımlar!$B:$Q,13,0))</f>
        <v/>
      </c>
      <c r="W705" s="5" t="str">
        <f>IF(B705="","",VLOOKUP(AD705,Varsayımlar!$B:$Q,14,0))</f>
        <v/>
      </c>
      <c r="AA705" s="5" t="str">
        <f>IF(B705="","",VLOOKUP(AD705,Varsayımlar!$B:$Q,15,0))</f>
        <v/>
      </c>
      <c r="AB705" s="5" t="str">
        <f>IF(B705="","",VLOOKUP(AD705,Varsayımlar!$B:$Q,16,0))</f>
        <v/>
      </c>
      <c r="AC705" s="5" t="str">
        <f>IF(B705="","",VLOOKUP(Sayfa2!AD705,Varsayımlar!B:S,18,0))</f>
        <v/>
      </c>
      <c r="AD705" s="5" t="str">
        <f t="shared" si="12"/>
        <v/>
      </c>
    </row>
    <row r="706" spans="2:30" x14ac:dyDescent="0.25">
      <c r="C706" s="3" t="str">
        <f>IF(B706="","",VLOOKUP(AD706,Varsayımlar!$B:$Q,3,0))</f>
        <v/>
      </c>
      <c r="H706" s="2" t="str">
        <f>IF(B706="","",VLOOKUP(AD706,Varsayımlar!$B:$Q,5,0))</f>
        <v/>
      </c>
      <c r="J706" s="2" t="str">
        <f>IF(B706="","",VLOOKUP(AD706,Varsayımlar!$B:$Q,6,0))</f>
        <v/>
      </c>
      <c r="P706" s="2" t="str">
        <f>IF(B706="","",VLOOKUP(AD706,Varsayımlar!$B:$Q,7,0)*K706)</f>
        <v/>
      </c>
      <c r="Q706" s="2" t="str">
        <f>IF(B706="","",VLOOKUP(AD706,Varsayımlar!$B:$Q,8,0))</f>
        <v/>
      </c>
      <c r="R706" s="2" t="str">
        <f>IF(B706="","",VLOOKUP(AD706,Varsayımlar!$B:$Q,9,0))</f>
        <v/>
      </c>
      <c r="S706" s="2" t="str">
        <f>IF(B706="","",VLOOKUP(AD706,Varsayımlar!$B:$Q,10,0))</f>
        <v/>
      </c>
      <c r="T706" s="2" t="str">
        <f>IF(B706="","",VLOOKUP(AD706,Varsayımlar!$B:$Q,11,0))</f>
        <v/>
      </c>
      <c r="U706" s="2" t="str">
        <f>IF(B706="","",VLOOKUP(AD706,Varsayımlar!$B:$Q,12,0))</f>
        <v/>
      </c>
      <c r="V706" s="2" t="str">
        <f>IF(B706="","",VLOOKUP(AD706,Varsayımlar!$B:$Q,13,0))</f>
        <v/>
      </c>
      <c r="W706" s="2" t="str">
        <f>IF(B706="","",VLOOKUP(AD706,Varsayımlar!$B:$Q,14,0))</f>
        <v/>
      </c>
      <c r="AA706" s="2" t="str">
        <f>IF(B706="","",VLOOKUP(AD706,Varsayımlar!$B:$Q,15,0))</f>
        <v/>
      </c>
      <c r="AB706" s="2" t="str">
        <f>IF(B706="","",VLOOKUP(AD706,Varsayımlar!$B:$Q,16,0))</f>
        <v/>
      </c>
      <c r="AC706" s="2" t="str">
        <f>IF(B706="","",VLOOKUP(Sayfa2!AD706,Varsayımlar!B:S,18,0))</f>
        <v/>
      </c>
      <c r="AD706" s="2" t="str">
        <f t="shared" si="12"/>
        <v/>
      </c>
    </row>
    <row r="707" spans="2:30" x14ac:dyDescent="0.25">
      <c r="B707" s="6"/>
      <c r="C707" s="7" t="str">
        <f>IF(B707="","",VLOOKUP(AD707,Varsayımlar!$B:$Q,3,0))</f>
        <v/>
      </c>
      <c r="D707" s="7"/>
      <c r="H707" s="5" t="str">
        <f>IF(B707="","",VLOOKUP(AD707,Varsayımlar!$B:$Q,5,0))</f>
        <v/>
      </c>
      <c r="I707" s="5"/>
      <c r="J707" s="5" t="str">
        <f>IF(B707="","",VLOOKUP(AD707,Varsayımlar!$B:$Q,6,0))</f>
        <v/>
      </c>
      <c r="P707" s="5" t="str">
        <f>IF(B707="","",VLOOKUP(AD707,Varsayımlar!$B:$Q,7,0)*K707)</f>
        <v/>
      </c>
      <c r="Q707" s="5" t="str">
        <f>IF(B707="","",VLOOKUP(AD707,Varsayımlar!$B:$Q,8,0))</f>
        <v/>
      </c>
      <c r="R707" s="5" t="str">
        <f>IF(B707="","",VLOOKUP(AD707,Varsayımlar!$B:$Q,9,0))</f>
        <v/>
      </c>
      <c r="S707" s="5" t="str">
        <f>IF(B707="","",VLOOKUP(AD707,Varsayımlar!$B:$Q,10,0))</f>
        <v/>
      </c>
      <c r="T707" s="5" t="str">
        <f>IF(B707="","",VLOOKUP(AD707,Varsayımlar!$B:$Q,11,0))</f>
        <v/>
      </c>
      <c r="U707" s="5" t="str">
        <f>IF(B707="","",VLOOKUP(AD707,Varsayımlar!$B:$Q,12,0))</f>
        <v/>
      </c>
      <c r="V707" s="5" t="str">
        <f>IF(B707="","",VLOOKUP(AD707,Varsayımlar!$B:$Q,13,0))</f>
        <v/>
      </c>
      <c r="W707" s="5" t="str">
        <f>IF(B707="","",VLOOKUP(AD707,Varsayımlar!$B:$Q,14,0))</f>
        <v/>
      </c>
      <c r="AA707" s="5" t="str">
        <f>IF(B707="","",VLOOKUP(AD707,Varsayımlar!$B:$Q,15,0))</f>
        <v/>
      </c>
      <c r="AB707" s="5" t="str">
        <f>IF(B707="","",VLOOKUP(AD707,Varsayımlar!$B:$Q,16,0))</f>
        <v/>
      </c>
      <c r="AC707" s="5" t="str">
        <f>IF(B707="","",VLOOKUP(Sayfa2!AD707,Varsayımlar!B:S,18,0))</f>
        <v/>
      </c>
      <c r="AD707" s="5" t="str">
        <f t="shared" si="12"/>
        <v/>
      </c>
    </row>
    <row r="708" spans="2:30" x14ac:dyDescent="0.25">
      <c r="C708" s="3" t="str">
        <f>IF(B708="","",VLOOKUP(AD708,Varsayımlar!$B:$Q,3,0))</f>
        <v/>
      </c>
      <c r="H708" s="2" t="str">
        <f>IF(B708="","",VLOOKUP(AD708,Varsayımlar!$B:$Q,5,0))</f>
        <v/>
      </c>
      <c r="J708" s="2" t="str">
        <f>IF(B708="","",VLOOKUP(AD708,Varsayımlar!$B:$Q,6,0))</f>
        <v/>
      </c>
      <c r="P708" s="2" t="str">
        <f>IF(B708="","",VLOOKUP(AD708,Varsayımlar!$B:$Q,7,0)*K708)</f>
        <v/>
      </c>
      <c r="Q708" s="2" t="str">
        <f>IF(B708="","",VLOOKUP(AD708,Varsayımlar!$B:$Q,8,0))</f>
        <v/>
      </c>
      <c r="R708" s="2" t="str">
        <f>IF(B708="","",VLOOKUP(AD708,Varsayımlar!$B:$Q,9,0))</f>
        <v/>
      </c>
      <c r="S708" s="2" t="str">
        <f>IF(B708="","",VLOOKUP(AD708,Varsayımlar!$B:$Q,10,0))</f>
        <v/>
      </c>
      <c r="T708" s="2" t="str">
        <f>IF(B708="","",VLOOKUP(AD708,Varsayımlar!$B:$Q,11,0))</f>
        <v/>
      </c>
      <c r="U708" s="2" t="str">
        <f>IF(B708="","",VLOOKUP(AD708,Varsayımlar!$B:$Q,12,0))</f>
        <v/>
      </c>
      <c r="V708" s="2" t="str">
        <f>IF(B708="","",VLOOKUP(AD708,Varsayımlar!$B:$Q,13,0))</f>
        <v/>
      </c>
      <c r="W708" s="2" t="str">
        <f>IF(B708="","",VLOOKUP(AD708,Varsayımlar!$B:$Q,14,0))</f>
        <v/>
      </c>
      <c r="AA708" s="2" t="str">
        <f>IF(B708="","",VLOOKUP(AD708,Varsayımlar!$B:$Q,15,0))</f>
        <v/>
      </c>
      <c r="AB708" s="2" t="str">
        <f>IF(B708="","",VLOOKUP(AD708,Varsayımlar!$B:$Q,16,0))</f>
        <v/>
      </c>
      <c r="AC708" s="2" t="str">
        <f>IF(B708="","",VLOOKUP(Sayfa2!AD708,Varsayımlar!B:S,18,0))</f>
        <v/>
      </c>
      <c r="AD708" s="2" t="str">
        <f t="shared" si="12"/>
        <v/>
      </c>
    </row>
    <row r="709" spans="2:30" x14ac:dyDescent="0.25">
      <c r="B709" s="6"/>
      <c r="C709" s="7" t="str">
        <f>IF(B709="","",VLOOKUP(AD709,Varsayımlar!$B:$Q,3,0))</f>
        <v/>
      </c>
      <c r="D709" s="7"/>
      <c r="H709" s="5" t="str">
        <f>IF(B709="","",VLOOKUP(AD709,Varsayımlar!$B:$Q,5,0))</f>
        <v/>
      </c>
      <c r="I709" s="5"/>
      <c r="J709" s="5" t="str">
        <f>IF(B709="","",VLOOKUP(AD709,Varsayımlar!$B:$Q,6,0))</f>
        <v/>
      </c>
      <c r="P709" s="5" t="str">
        <f>IF(B709="","",VLOOKUP(AD709,Varsayımlar!$B:$Q,7,0)*K709)</f>
        <v/>
      </c>
      <c r="Q709" s="5" t="str">
        <f>IF(B709="","",VLOOKUP(AD709,Varsayımlar!$B:$Q,8,0))</f>
        <v/>
      </c>
      <c r="R709" s="5" t="str">
        <f>IF(B709="","",VLOOKUP(AD709,Varsayımlar!$B:$Q,9,0))</f>
        <v/>
      </c>
      <c r="S709" s="5" t="str">
        <f>IF(B709="","",VLOOKUP(AD709,Varsayımlar!$B:$Q,10,0))</f>
        <v/>
      </c>
      <c r="T709" s="5" t="str">
        <f>IF(B709="","",VLOOKUP(AD709,Varsayımlar!$B:$Q,11,0))</f>
        <v/>
      </c>
      <c r="U709" s="5" t="str">
        <f>IF(B709="","",VLOOKUP(AD709,Varsayımlar!$B:$Q,12,0))</f>
        <v/>
      </c>
      <c r="V709" s="5" t="str">
        <f>IF(B709="","",VLOOKUP(AD709,Varsayımlar!$B:$Q,13,0))</f>
        <v/>
      </c>
      <c r="W709" s="5" t="str">
        <f>IF(B709="","",VLOOKUP(AD709,Varsayımlar!$B:$Q,14,0))</f>
        <v/>
      </c>
      <c r="AA709" s="5" t="str">
        <f>IF(B709="","",VLOOKUP(AD709,Varsayımlar!$B:$Q,15,0))</f>
        <v/>
      </c>
      <c r="AB709" s="5" t="str">
        <f>IF(B709="","",VLOOKUP(AD709,Varsayımlar!$B:$Q,16,0))</f>
        <v/>
      </c>
      <c r="AC709" s="5" t="str">
        <f>IF(B709="","",VLOOKUP(Sayfa2!AD709,Varsayımlar!B:S,18,0))</f>
        <v/>
      </c>
      <c r="AD709" s="5" t="str">
        <f t="shared" si="12"/>
        <v/>
      </c>
    </row>
    <row r="710" spans="2:30" x14ac:dyDescent="0.25">
      <c r="C710" s="3" t="str">
        <f>IF(B710="","",VLOOKUP(AD710,Varsayımlar!$B:$Q,3,0))</f>
        <v/>
      </c>
      <c r="H710" s="2" t="str">
        <f>IF(B710="","",VLOOKUP(AD710,Varsayımlar!$B:$Q,5,0))</f>
        <v/>
      </c>
      <c r="J710" s="2" t="str">
        <f>IF(B710="","",VLOOKUP(AD710,Varsayımlar!$B:$Q,6,0))</f>
        <v/>
      </c>
      <c r="P710" s="2" t="str">
        <f>IF(B710="","",VLOOKUP(AD710,Varsayımlar!$B:$Q,7,0)*K710)</f>
        <v/>
      </c>
      <c r="Q710" s="2" t="str">
        <f>IF(B710="","",VLOOKUP(AD710,Varsayımlar!$B:$Q,8,0))</f>
        <v/>
      </c>
      <c r="R710" s="2" t="str">
        <f>IF(B710="","",VLOOKUP(AD710,Varsayımlar!$B:$Q,9,0))</f>
        <v/>
      </c>
      <c r="S710" s="2" t="str">
        <f>IF(B710="","",VLOOKUP(AD710,Varsayımlar!$B:$Q,10,0))</f>
        <v/>
      </c>
      <c r="T710" s="2" t="str">
        <f>IF(B710="","",VLOOKUP(AD710,Varsayımlar!$B:$Q,11,0))</f>
        <v/>
      </c>
      <c r="U710" s="2" t="str">
        <f>IF(B710="","",VLOOKUP(AD710,Varsayımlar!$B:$Q,12,0))</f>
        <v/>
      </c>
      <c r="V710" s="2" t="str">
        <f>IF(B710="","",VLOOKUP(AD710,Varsayımlar!$B:$Q,13,0))</f>
        <v/>
      </c>
      <c r="W710" s="2" t="str">
        <f>IF(B710="","",VLOOKUP(AD710,Varsayımlar!$B:$Q,14,0))</f>
        <v/>
      </c>
      <c r="AA710" s="2" t="str">
        <f>IF(B710="","",VLOOKUP(AD710,Varsayımlar!$B:$Q,15,0))</f>
        <v/>
      </c>
      <c r="AB710" s="2" t="str">
        <f>IF(B710="","",VLOOKUP(AD710,Varsayımlar!$B:$Q,16,0))</f>
        <v/>
      </c>
      <c r="AC710" s="2" t="str">
        <f>IF(B710="","",VLOOKUP(Sayfa2!AD710,Varsayımlar!B:S,18,0))</f>
        <v/>
      </c>
      <c r="AD710" s="2" t="str">
        <f t="shared" si="12"/>
        <v/>
      </c>
    </row>
    <row r="711" spans="2:30" x14ac:dyDescent="0.25">
      <c r="B711" s="6"/>
      <c r="C711" s="7" t="str">
        <f>IF(B711="","",VLOOKUP(AD711,Varsayımlar!$B:$Q,3,0))</f>
        <v/>
      </c>
      <c r="D711" s="7"/>
      <c r="H711" s="5" t="str">
        <f>IF(B711="","",VLOOKUP(AD711,Varsayımlar!$B:$Q,5,0))</f>
        <v/>
      </c>
      <c r="I711" s="5"/>
      <c r="J711" s="5" t="str">
        <f>IF(B711="","",VLOOKUP(AD711,Varsayımlar!$B:$Q,6,0))</f>
        <v/>
      </c>
      <c r="P711" s="5" t="str">
        <f>IF(B711="","",VLOOKUP(AD711,Varsayımlar!$B:$Q,7,0)*K711)</f>
        <v/>
      </c>
      <c r="Q711" s="5" t="str">
        <f>IF(B711="","",VLOOKUP(AD711,Varsayımlar!$B:$Q,8,0))</f>
        <v/>
      </c>
      <c r="R711" s="5" t="str">
        <f>IF(B711="","",VLOOKUP(AD711,Varsayımlar!$B:$Q,9,0))</f>
        <v/>
      </c>
      <c r="S711" s="5" t="str">
        <f>IF(B711="","",VLOOKUP(AD711,Varsayımlar!$B:$Q,10,0))</f>
        <v/>
      </c>
      <c r="T711" s="5" t="str">
        <f>IF(B711="","",VLOOKUP(AD711,Varsayımlar!$B:$Q,11,0))</f>
        <v/>
      </c>
      <c r="U711" s="5" t="str">
        <f>IF(B711="","",VLOOKUP(AD711,Varsayımlar!$B:$Q,12,0))</f>
        <v/>
      </c>
      <c r="V711" s="5" t="str">
        <f>IF(B711="","",VLOOKUP(AD711,Varsayımlar!$B:$Q,13,0))</f>
        <v/>
      </c>
      <c r="W711" s="5" t="str">
        <f>IF(B711="","",VLOOKUP(AD711,Varsayımlar!$B:$Q,14,0))</f>
        <v/>
      </c>
      <c r="AA711" s="5" t="str">
        <f>IF(B711="","",VLOOKUP(AD711,Varsayımlar!$B:$Q,15,0))</f>
        <v/>
      </c>
      <c r="AB711" s="5" t="str">
        <f>IF(B711="","",VLOOKUP(AD711,Varsayımlar!$B:$Q,16,0))</f>
        <v/>
      </c>
      <c r="AC711" s="5" t="str">
        <f>IF(B711="","",VLOOKUP(Sayfa2!AD711,Varsayımlar!B:S,18,0))</f>
        <v/>
      </c>
      <c r="AD711" s="5" t="str">
        <f t="shared" si="12"/>
        <v/>
      </c>
    </row>
    <row r="712" spans="2:30" x14ac:dyDescent="0.25">
      <c r="C712" s="3" t="str">
        <f>IF(B712="","",VLOOKUP(AD712,Varsayımlar!$B:$Q,3,0))</f>
        <v/>
      </c>
      <c r="H712" s="2" t="str">
        <f>IF(B712="","",VLOOKUP(AD712,Varsayımlar!$B:$Q,5,0))</f>
        <v/>
      </c>
      <c r="J712" s="2" t="str">
        <f>IF(B712="","",VLOOKUP(AD712,Varsayımlar!$B:$Q,6,0))</f>
        <v/>
      </c>
      <c r="P712" s="2" t="str">
        <f>IF(B712="","",VLOOKUP(AD712,Varsayımlar!$B:$Q,7,0)*K712)</f>
        <v/>
      </c>
      <c r="Q712" s="2" t="str">
        <f>IF(B712="","",VLOOKUP(AD712,Varsayımlar!$B:$Q,8,0))</f>
        <v/>
      </c>
      <c r="R712" s="2" t="str">
        <f>IF(B712="","",VLOOKUP(AD712,Varsayımlar!$B:$Q,9,0))</f>
        <v/>
      </c>
      <c r="S712" s="2" t="str">
        <f>IF(B712="","",VLOOKUP(AD712,Varsayımlar!$B:$Q,10,0))</f>
        <v/>
      </c>
      <c r="T712" s="2" t="str">
        <f>IF(B712="","",VLOOKUP(AD712,Varsayımlar!$B:$Q,11,0))</f>
        <v/>
      </c>
      <c r="U712" s="2" t="str">
        <f>IF(B712="","",VLOOKUP(AD712,Varsayımlar!$B:$Q,12,0))</f>
        <v/>
      </c>
      <c r="V712" s="2" t="str">
        <f>IF(B712="","",VLOOKUP(AD712,Varsayımlar!$B:$Q,13,0))</f>
        <v/>
      </c>
      <c r="W712" s="2" t="str">
        <f>IF(B712="","",VLOOKUP(AD712,Varsayımlar!$B:$Q,14,0))</f>
        <v/>
      </c>
      <c r="AA712" s="2" t="str">
        <f>IF(B712="","",VLOOKUP(AD712,Varsayımlar!$B:$Q,15,0))</f>
        <v/>
      </c>
      <c r="AB712" s="2" t="str">
        <f>IF(B712="","",VLOOKUP(AD712,Varsayımlar!$B:$Q,16,0))</f>
        <v/>
      </c>
      <c r="AC712" s="2" t="str">
        <f>IF(B712="","",VLOOKUP(Sayfa2!AD712,Varsayımlar!B:S,18,0))</f>
        <v/>
      </c>
      <c r="AD712" s="2" t="str">
        <f t="shared" ref="AD712:AD775" si="13">IF(B712="","",CONCATENATE(B712,E712))</f>
        <v/>
      </c>
    </row>
    <row r="713" spans="2:30" x14ac:dyDescent="0.25">
      <c r="B713" s="6"/>
      <c r="C713" s="7" t="str">
        <f>IF(B713="","",VLOOKUP(AD713,Varsayımlar!$B:$Q,3,0))</f>
        <v/>
      </c>
      <c r="D713" s="7"/>
      <c r="H713" s="5" t="str">
        <f>IF(B713="","",VLOOKUP(AD713,Varsayımlar!$B:$Q,5,0))</f>
        <v/>
      </c>
      <c r="I713" s="5"/>
      <c r="J713" s="5" t="str">
        <f>IF(B713="","",VLOOKUP(AD713,Varsayımlar!$B:$Q,6,0))</f>
        <v/>
      </c>
      <c r="P713" s="5" t="str">
        <f>IF(B713="","",VLOOKUP(AD713,Varsayımlar!$B:$Q,7,0)*K713)</f>
        <v/>
      </c>
      <c r="Q713" s="5" t="str">
        <f>IF(B713="","",VLOOKUP(AD713,Varsayımlar!$B:$Q,8,0))</f>
        <v/>
      </c>
      <c r="R713" s="5" t="str">
        <f>IF(B713="","",VLOOKUP(AD713,Varsayımlar!$B:$Q,9,0))</f>
        <v/>
      </c>
      <c r="S713" s="5" t="str">
        <f>IF(B713="","",VLOOKUP(AD713,Varsayımlar!$B:$Q,10,0))</f>
        <v/>
      </c>
      <c r="T713" s="5" t="str">
        <f>IF(B713="","",VLOOKUP(AD713,Varsayımlar!$B:$Q,11,0))</f>
        <v/>
      </c>
      <c r="U713" s="5" t="str">
        <f>IF(B713="","",VLOOKUP(AD713,Varsayımlar!$B:$Q,12,0))</f>
        <v/>
      </c>
      <c r="V713" s="5" t="str">
        <f>IF(B713="","",VLOOKUP(AD713,Varsayımlar!$B:$Q,13,0))</f>
        <v/>
      </c>
      <c r="W713" s="5" t="str">
        <f>IF(B713="","",VLOOKUP(AD713,Varsayımlar!$B:$Q,14,0))</f>
        <v/>
      </c>
      <c r="AA713" s="5" t="str">
        <f>IF(B713="","",VLOOKUP(AD713,Varsayımlar!$B:$Q,15,0))</f>
        <v/>
      </c>
      <c r="AB713" s="5" t="str">
        <f>IF(B713="","",VLOOKUP(AD713,Varsayımlar!$B:$Q,16,0))</f>
        <v/>
      </c>
      <c r="AC713" s="5" t="str">
        <f>IF(B713="","",VLOOKUP(Sayfa2!AD713,Varsayımlar!B:S,18,0))</f>
        <v/>
      </c>
      <c r="AD713" s="5" t="str">
        <f t="shared" si="13"/>
        <v/>
      </c>
    </row>
    <row r="714" spans="2:30" x14ac:dyDescent="0.25">
      <c r="C714" s="3" t="str">
        <f>IF(B714="","",VLOOKUP(AD714,Varsayımlar!$B:$Q,3,0))</f>
        <v/>
      </c>
      <c r="H714" s="2" t="str">
        <f>IF(B714="","",VLOOKUP(AD714,Varsayımlar!$B:$Q,5,0))</f>
        <v/>
      </c>
      <c r="J714" s="2" t="str">
        <f>IF(B714="","",VLOOKUP(AD714,Varsayımlar!$B:$Q,6,0))</f>
        <v/>
      </c>
      <c r="P714" s="2" t="str">
        <f>IF(B714="","",VLOOKUP(AD714,Varsayımlar!$B:$Q,7,0)*K714)</f>
        <v/>
      </c>
      <c r="Q714" s="2" t="str">
        <f>IF(B714="","",VLOOKUP(AD714,Varsayımlar!$B:$Q,8,0))</f>
        <v/>
      </c>
      <c r="R714" s="2" t="str">
        <f>IF(B714="","",VLOOKUP(AD714,Varsayımlar!$B:$Q,9,0))</f>
        <v/>
      </c>
      <c r="S714" s="2" t="str">
        <f>IF(B714="","",VLOOKUP(AD714,Varsayımlar!$B:$Q,10,0))</f>
        <v/>
      </c>
      <c r="T714" s="2" t="str">
        <f>IF(B714="","",VLOOKUP(AD714,Varsayımlar!$B:$Q,11,0))</f>
        <v/>
      </c>
      <c r="U714" s="2" t="str">
        <f>IF(B714="","",VLOOKUP(AD714,Varsayımlar!$B:$Q,12,0))</f>
        <v/>
      </c>
      <c r="V714" s="2" t="str">
        <f>IF(B714="","",VLOOKUP(AD714,Varsayımlar!$B:$Q,13,0))</f>
        <v/>
      </c>
      <c r="W714" s="2" t="str">
        <f>IF(B714="","",VLOOKUP(AD714,Varsayımlar!$B:$Q,14,0))</f>
        <v/>
      </c>
      <c r="AA714" s="2" t="str">
        <f>IF(B714="","",VLOOKUP(AD714,Varsayımlar!$B:$Q,15,0))</f>
        <v/>
      </c>
      <c r="AB714" s="2" t="str">
        <f>IF(B714="","",VLOOKUP(AD714,Varsayımlar!$B:$Q,16,0))</f>
        <v/>
      </c>
      <c r="AC714" s="2" t="str">
        <f>IF(B714="","",VLOOKUP(Sayfa2!AD714,Varsayımlar!B:S,18,0))</f>
        <v/>
      </c>
      <c r="AD714" s="2" t="str">
        <f t="shared" si="13"/>
        <v/>
      </c>
    </row>
    <row r="715" spans="2:30" x14ac:dyDescent="0.25">
      <c r="B715" s="6"/>
      <c r="C715" s="7" t="str">
        <f>IF(B715="","",VLOOKUP(AD715,Varsayımlar!$B:$Q,3,0))</f>
        <v/>
      </c>
      <c r="D715" s="7"/>
      <c r="H715" s="5" t="str">
        <f>IF(B715="","",VLOOKUP(AD715,Varsayımlar!$B:$Q,5,0))</f>
        <v/>
      </c>
      <c r="I715" s="5"/>
      <c r="J715" s="5" t="str">
        <f>IF(B715="","",VLOOKUP(AD715,Varsayımlar!$B:$Q,6,0))</f>
        <v/>
      </c>
      <c r="P715" s="5" t="str">
        <f>IF(B715="","",VLOOKUP(AD715,Varsayımlar!$B:$Q,7,0)*K715)</f>
        <v/>
      </c>
      <c r="Q715" s="5" t="str">
        <f>IF(B715="","",VLOOKUP(AD715,Varsayımlar!$B:$Q,8,0))</f>
        <v/>
      </c>
      <c r="R715" s="5" t="str">
        <f>IF(B715="","",VLOOKUP(AD715,Varsayımlar!$B:$Q,9,0))</f>
        <v/>
      </c>
      <c r="S715" s="5" t="str">
        <f>IF(B715="","",VLOOKUP(AD715,Varsayımlar!$B:$Q,10,0))</f>
        <v/>
      </c>
      <c r="T715" s="5" t="str">
        <f>IF(B715="","",VLOOKUP(AD715,Varsayımlar!$B:$Q,11,0))</f>
        <v/>
      </c>
      <c r="U715" s="5" t="str">
        <f>IF(B715="","",VLOOKUP(AD715,Varsayımlar!$B:$Q,12,0))</f>
        <v/>
      </c>
      <c r="V715" s="5" t="str">
        <f>IF(B715="","",VLOOKUP(AD715,Varsayımlar!$B:$Q,13,0))</f>
        <v/>
      </c>
      <c r="W715" s="5" t="str">
        <f>IF(B715="","",VLOOKUP(AD715,Varsayımlar!$B:$Q,14,0))</f>
        <v/>
      </c>
      <c r="AA715" s="5" t="str">
        <f>IF(B715="","",VLOOKUP(AD715,Varsayımlar!$B:$Q,15,0))</f>
        <v/>
      </c>
      <c r="AB715" s="5" t="str">
        <f>IF(B715="","",VLOOKUP(AD715,Varsayımlar!$B:$Q,16,0))</f>
        <v/>
      </c>
      <c r="AC715" s="5" t="str">
        <f>IF(B715="","",VLOOKUP(Sayfa2!AD715,Varsayımlar!B:S,18,0))</f>
        <v/>
      </c>
      <c r="AD715" s="5" t="str">
        <f t="shared" si="13"/>
        <v/>
      </c>
    </row>
    <row r="716" spans="2:30" x14ac:dyDescent="0.25">
      <c r="C716" s="3" t="str">
        <f>IF(B716="","",VLOOKUP(AD716,Varsayımlar!$B:$Q,3,0))</f>
        <v/>
      </c>
      <c r="H716" s="2" t="str">
        <f>IF(B716="","",VLOOKUP(AD716,Varsayımlar!$B:$Q,5,0))</f>
        <v/>
      </c>
      <c r="J716" s="2" t="str">
        <f>IF(B716="","",VLOOKUP(AD716,Varsayımlar!$B:$Q,6,0))</f>
        <v/>
      </c>
      <c r="P716" s="2" t="str">
        <f>IF(B716="","",VLOOKUP(AD716,Varsayımlar!$B:$Q,7,0)*K716)</f>
        <v/>
      </c>
      <c r="Q716" s="2" t="str">
        <f>IF(B716="","",VLOOKUP(AD716,Varsayımlar!$B:$Q,8,0))</f>
        <v/>
      </c>
      <c r="R716" s="2" t="str">
        <f>IF(B716="","",VLOOKUP(AD716,Varsayımlar!$B:$Q,9,0))</f>
        <v/>
      </c>
      <c r="S716" s="2" t="str">
        <f>IF(B716="","",VLOOKUP(AD716,Varsayımlar!$B:$Q,10,0))</f>
        <v/>
      </c>
      <c r="T716" s="2" t="str">
        <f>IF(B716="","",VLOOKUP(AD716,Varsayımlar!$B:$Q,11,0))</f>
        <v/>
      </c>
      <c r="U716" s="2" t="str">
        <f>IF(B716="","",VLOOKUP(AD716,Varsayımlar!$B:$Q,12,0))</f>
        <v/>
      </c>
      <c r="V716" s="2" t="str">
        <f>IF(B716="","",VLOOKUP(AD716,Varsayımlar!$B:$Q,13,0))</f>
        <v/>
      </c>
      <c r="W716" s="2" t="str">
        <f>IF(B716="","",VLOOKUP(AD716,Varsayımlar!$B:$Q,14,0))</f>
        <v/>
      </c>
      <c r="AA716" s="2" t="str">
        <f>IF(B716="","",VLOOKUP(AD716,Varsayımlar!$B:$Q,15,0))</f>
        <v/>
      </c>
      <c r="AB716" s="2" t="str">
        <f>IF(B716="","",VLOOKUP(AD716,Varsayımlar!$B:$Q,16,0))</f>
        <v/>
      </c>
      <c r="AC716" s="2" t="str">
        <f>IF(B716="","",VLOOKUP(Sayfa2!AD716,Varsayımlar!B:S,18,0))</f>
        <v/>
      </c>
      <c r="AD716" s="2" t="str">
        <f t="shared" si="13"/>
        <v/>
      </c>
    </row>
    <row r="717" spans="2:30" x14ac:dyDescent="0.25">
      <c r="B717" s="6"/>
      <c r="C717" s="7" t="str">
        <f>IF(B717="","",VLOOKUP(AD717,Varsayımlar!$B:$Q,3,0))</f>
        <v/>
      </c>
      <c r="D717" s="7"/>
      <c r="H717" s="5" t="str">
        <f>IF(B717="","",VLOOKUP(AD717,Varsayımlar!$B:$Q,5,0))</f>
        <v/>
      </c>
      <c r="I717" s="5"/>
      <c r="J717" s="5" t="str">
        <f>IF(B717="","",VLOOKUP(AD717,Varsayımlar!$B:$Q,6,0))</f>
        <v/>
      </c>
      <c r="P717" s="5" t="str">
        <f>IF(B717="","",VLOOKUP(AD717,Varsayımlar!$B:$Q,7,0)*K717)</f>
        <v/>
      </c>
      <c r="Q717" s="5" t="str">
        <f>IF(B717="","",VLOOKUP(AD717,Varsayımlar!$B:$Q,8,0))</f>
        <v/>
      </c>
      <c r="R717" s="5" t="str">
        <f>IF(B717="","",VLOOKUP(AD717,Varsayımlar!$B:$Q,9,0))</f>
        <v/>
      </c>
      <c r="S717" s="5" t="str">
        <f>IF(B717="","",VLOOKUP(AD717,Varsayımlar!$B:$Q,10,0))</f>
        <v/>
      </c>
      <c r="T717" s="5" t="str">
        <f>IF(B717="","",VLOOKUP(AD717,Varsayımlar!$B:$Q,11,0))</f>
        <v/>
      </c>
      <c r="U717" s="5" t="str">
        <f>IF(B717="","",VLOOKUP(AD717,Varsayımlar!$B:$Q,12,0))</f>
        <v/>
      </c>
      <c r="V717" s="5" t="str">
        <f>IF(B717="","",VLOOKUP(AD717,Varsayımlar!$B:$Q,13,0))</f>
        <v/>
      </c>
      <c r="W717" s="5" t="str">
        <f>IF(B717="","",VLOOKUP(AD717,Varsayımlar!$B:$Q,14,0))</f>
        <v/>
      </c>
      <c r="AA717" s="5" t="str">
        <f>IF(B717="","",VLOOKUP(AD717,Varsayımlar!$B:$Q,15,0))</f>
        <v/>
      </c>
      <c r="AB717" s="5" t="str">
        <f>IF(B717="","",VLOOKUP(AD717,Varsayımlar!$B:$Q,16,0))</f>
        <v/>
      </c>
      <c r="AC717" s="5" t="str">
        <f>IF(B717="","",VLOOKUP(Sayfa2!AD717,Varsayımlar!B:S,18,0))</f>
        <v/>
      </c>
      <c r="AD717" s="5" t="str">
        <f t="shared" si="13"/>
        <v/>
      </c>
    </row>
    <row r="718" spans="2:30" x14ac:dyDescent="0.25">
      <c r="C718" s="3" t="str">
        <f>IF(B718="","",VLOOKUP(AD718,Varsayımlar!$B:$Q,3,0))</f>
        <v/>
      </c>
      <c r="H718" s="2" t="str">
        <f>IF(B718="","",VLOOKUP(AD718,Varsayımlar!$B:$Q,5,0))</f>
        <v/>
      </c>
      <c r="J718" s="2" t="str">
        <f>IF(B718="","",VLOOKUP(AD718,Varsayımlar!$B:$Q,6,0))</f>
        <v/>
      </c>
      <c r="P718" s="2" t="str">
        <f>IF(B718="","",VLOOKUP(AD718,Varsayımlar!$B:$Q,7,0)*K718)</f>
        <v/>
      </c>
      <c r="Q718" s="2" t="str">
        <f>IF(B718="","",VLOOKUP(AD718,Varsayımlar!$B:$Q,8,0))</f>
        <v/>
      </c>
      <c r="R718" s="2" t="str">
        <f>IF(B718="","",VLOOKUP(AD718,Varsayımlar!$B:$Q,9,0))</f>
        <v/>
      </c>
      <c r="S718" s="2" t="str">
        <f>IF(B718="","",VLOOKUP(AD718,Varsayımlar!$B:$Q,10,0))</f>
        <v/>
      </c>
      <c r="T718" s="2" t="str">
        <f>IF(B718="","",VLOOKUP(AD718,Varsayımlar!$B:$Q,11,0))</f>
        <v/>
      </c>
      <c r="U718" s="2" t="str">
        <f>IF(B718="","",VLOOKUP(AD718,Varsayımlar!$B:$Q,12,0))</f>
        <v/>
      </c>
      <c r="V718" s="2" t="str">
        <f>IF(B718="","",VLOOKUP(AD718,Varsayımlar!$B:$Q,13,0))</f>
        <v/>
      </c>
      <c r="W718" s="2" t="str">
        <f>IF(B718="","",VLOOKUP(AD718,Varsayımlar!$B:$Q,14,0))</f>
        <v/>
      </c>
      <c r="AA718" s="2" t="str">
        <f>IF(B718="","",VLOOKUP(AD718,Varsayımlar!$B:$Q,15,0))</f>
        <v/>
      </c>
      <c r="AB718" s="2" t="str">
        <f>IF(B718="","",VLOOKUP(AD718,Varsayımlar!$B:$Q,16,0))</f>
        <v/>
      </c>
      <c r="AC718" s="2" t="str">
        <f>IF(B718="","",VLOOKUP(Sayfa2!AD718,Varsayımlar!B:S,18,0))</f>
        <v/>
      </c>
      <c r="AD718" s="2" t="str">
        <f t="shared" si="13"/>
        <v/>
      </c>
    </row>
    <row r="719" spans="2:30" x14ac:dyDescent="0.25">
      <c r="B719" s="6"/>
      <c r="C719" s="7" t="str">
        <f>IF(B719="","",VLOOKUP(AD719,Varsayımlar!$B:$Q,3,0))</f>
        <v/>
      </c>
      <c r="D719" s="7"/>
      <c r="H719" s="5" t="str">
        <f>IF(B719="","",VLOOKUP(AD719,Varsayımlar!$B:$Q,5,0))</f>
        <v/>
      </c>
      <c r="I719" s="5"/>
      <c r="J719" s="5" t="str">
        <f>IF(B719="","",VLOOKUP(AD719,Varsayımlar!$B:$Q,6,0))</f>
        <v/>
      </c>
      <c r="P719" s="5" t="str">
        <f>IF(B719="","",VLOOKUP(AD719,Varsayımlar!$B:$Q,7,0)*K719)</f>
        <v/>
      </c>
      <c r="Q719" s="5" t="str">
        <f>IF(B719="","",VLOOKUP(AD719,Varsayımlar!$B:$Q,8,0))</f>
        <v/>
      </c>
      <c r="R719" s="5" t="str">
        <f>IF(B719="","",VLOOKUP(AD719,Varsayımlar!$B:$Q,9,0))</f>
        <v/>
      </c>
      <c r="S719" s="5" t="str">
        <f>IF(B719="","",VLOOKUP(AD719,Varsayımlar!$B:$Q,10,0))</f>
        <v/>
      </c>
      <c r="T719" s="5" t="str">
        <f>IF(B719="","",VLOOKUP(AD719,Varsayımlar!$B:$Q,11,0))</f>
        <v/>
      </c>
      <c r="U719" s="5" t="str">
        <f>IF(B719="","",VLOOKUP(AD719,Varsayımlar!$B:$Q,12,0))</f>
        <v/>
      </c>
      <c r="V719" s="5" t="str">
        <f>IF(B719="","",VLOOKUP(AD719,Varsayımlar!$B:$Q,13,0))</f>
        <v/>
      </c>
      <c r="W719" s="5" t="str">
        <f>IF(B719="","",VLOOKUP(AD719,Varsayımlar!$B:$Q,14,0))</f>
        <v/>
      </c>
      <c r="AA719" s="5" t="str">
        <f>IF(B719="","",VLOOKUP(AD719,Varsayımlar!$B:$Q,15,0))</f>
        <v/>
      </c>
      <c r="AB719" s="5" t="str">
        <f>IF(B719="","",VLOOKUP(AD719,Varsayımlar!$B:$Q,16,0))</f>
        <v/>
      </c>
      <c r="AC719" s="5" t="str">
        <f>IF(B719="","",VLOOKUP(Sayfa2!AD719,Varsayımlar!B:S,18,0))</f>
        <v/>
      </c>
      <c r="AD719" s="5" t="str">
        <f t="shared" si="13"/>
        <v/>
      </c>
    </row>
    <row r="720" spans="2:30" x14ac:dyDescent="0.25">
      <c r="C720" s="3" t="str">
        <f>IF(B720="","",VLOOKUP(AD720,Varsayımlar!$B:$Q,3,0))</f>
        <v/>
      </c>
      <c r="H720" s="2" t="str">
        <f>IF(B720="","",VLOOKUP(AD720,Varsayımlar!$B:$Q,5,0))</f>
        <v/>
      </c>
      <c r="J720" s="2" t="str">
        <f>IF(B720="","",VLOOKUP(AD720,Varsayımlar!$B:$Q,6,0))</f>
        <v/>
      </c>
      <c r="P720" s="2" t="str">
        <f>IF(B720="","",VLOOKUP(AD720,Varsayımlar!$B:$Q,7,0)*K720)</f>
        <v/>
      </c>
      <c r="Q720" s="2" t="str">
        <f>IF(B720="","",VLOOKUP(AD720,Varsayımlar!$B:$Q,8,0))</f>
        <v/>
      </c>
      <c r="R720" s="2" t="str">
        <f>IF(B720="","",VLOOKUP(AD720,Varsayımlar!$B:$Q,9,0))</f>
        <v/>
      </c>
      <c r="S720" s="2" t="str">
        <f>IF(B720="","",VLOOKUP(AD720,Varsayımlar!$B:$Q,10,0))</f>
        <v/>
      </c>
      <c r="T720" s="2" t="str">
        <f>IF(B720="","",VLOOKUP(AD720,Varsayımlar!$B:$Q,11,0))</f>
        <v/>
      </c>
      <c r="U720" s="2" t="str">
        <f>IF(B720="","",VLOOKUP(AD720,Varsayımlar!$B:$Q,12,0))</f>
        <v/>
      </c>
      <c r="V720" s="2" t="str">
        <f>IF(B720="","",VLOOKUP(AD720,Varsayımlar!$B:$Q,13,0))</f>
        <v/>
      </c>
      <c r="W720" s="2" t="str">
        <f>IF(B720="","",VLOOKUP(AD720,Varsayımlar!$B:$Q,14,0))</f>
        <v/>
      </c>
      <c r="AA720" s="2" t="str">
        <f>IF(B720="","",VLOOKUP(AD720,Varsayımlar!$B:$Q,15,0))</f>
        <v/>
      </c>
      <c r="AB720" s="2" t="str">
        <f>IF(B720="","",VLOOKUP(AD720,Varsayımlar!$B:$Q,16,0))</f>
        <v/>
      </c>
      <c r="AC720" s="2" t="str">
        <f>IF(B720="","",VLOOKUP(Sayfa2!AD720,Varsayımlar!B:S,18,0))</f>
        <v/>
      </c>
      <c r="AD720" s="2" t="str">
        <f t="shared" si="13"/>
        <v/>
      </c>
    </row>
    <row r="721" spans="2:30" x14ac:dyDescent="0.25">
      <c r="B721" s="6"/>
      <c r="C721" s="7" t="str">
        <f>IF(B721="","",VLOOKUP(AD721,Varsayımlar!$B:$Q,3,0))</f>
        <v/>
      </c>
      <c r="D721" s="7"/>
      <c r="H721" s="5" t="str">
        <f>IF(B721="","",VLOOKUP(AD721,Varsayımlar!$B:$Q,5,0))</f>
        <v/>
      </c>
      <c r="I721" s="5"/>
      <c r="J721" s="5" t="str">
        <f>IF(B721="","",VLOOKUP(AD721,Varsayımlar!$B:$Q,6,0))</f>
        <v/>
      </c>
      <c r="P721" s="5" t="str">
        <f>IF(B721="","",VLOOKUP(AD721,Varsayımlar!$B:$Q,7,0)*K721)</f>
        <v/>
      </c>
      <c r="Q721" s="5" t="str">
        <f>IF(B721="","",VLOOKUP(AD721,Varsayımlar!$B:$Q,8,0))</f>
        <v/>
      </c>
      <c r="R721" s="5" t="str">
        <f>IF(B721="","",VLOOKUP(AD721,Varsayımlar!$B:$Q,9,0))</f>
        <v/>
      </c>
      <c r="S721" s="5" t="str">
        <f>IF(B721="","",VLOOKUP(AD721,Varsayımlar!$B:$Q,10,0))</f>
        <v/>
      </c>
      <c r="T721" s="5" t="str">
        <f>IF(B721="","",VLOOKUP(AD721,Varsayımlar!$B:$Q,11,0))</f>
        <v/>
      </c>
      <c r="U721" s="5" t="str">
        <f>IF(B721="","",VLOOKUP(AD721,Varsayımlar!$B:$Q,12,0))</f>
        <v/>
      </c>
      <c r="V721" s="5" t="str">
        <f>IF(B721="","",VLOOKUP(AD721,Varsayımlar!$B:$Q,13,0))</f>
        <v/>
      </c>
      <c r="W721" s="5" t="str">
        <f>IF(B721="","",VLOOKUP(AD721,Varsayımlar!$B:$Q,14,0))</f>
        <v/>
      </c>
      <c r="AA721" s="5" t="str">
        <f>IF(B721="","",VLOOKUP(AD721,Varsayımlar!$B:$Q,15,0))</f>
        <v/>
      </c>
      <c r="AB721" s="5" t="str">
        <f>IF(B721="","",VLOOKUP(AD721,Varsayımlar!$B:$Q,16,0))</f>
        <v/>
      </c>
      <c r="AC721" s="5" t="str">
        <f>IF(B721="","",VLOOKUP(Sayfa2!AD721,Varsayımlar!B:S,18,0))</f>
        <v/>
      </c>
      <c r="AD721" s="5" t="str">
        <f t="shared" si="13"/>
        <v/>
      </c>
    </row>
    <row r="722" spans="2:30" x14ac:dyDescent="0.25">
      <c r="C722" s="3" t="str">
        <f>IF(B722="","",VLOOKUP(AD722,Varsayımlar!$B:$Q,3,0))</f>
        <v/>
      </c>
      <c r="H722" s="2" t="str">
        <f>IF(B722="","",VLOOKUP(AD722,Varsayımlar!$B:$Q,5,0))</f>
        <v/>
      </c>
      <c r="J722" s="2" t="str">
        <f>IF(B722="","",VLOOKUP(AD722,Varsayımlar!$B:$Q,6,0))</f>
        <v/>
      </c>
      <c r="P722" s="2" t="str">
        <f>IF(B722="","",VLOOKUP(AD722,Varsayımlar!$B:$Q,7,0)*K722)</f>
        <v/>
      </c>
      <c r="Q722" s="2" t="str">
        <f>IF(B722="","",VLOOKUP(AD722,Varsayımlar!$B:$Q,8,0))</f>
        <v/>
      </c>
      <c r="R722" s="2" t="str">
        <f>IF(B722="","",VLOOKUP(AD722,Varsayımlar!$B:$Q,9,0))</f>
        <v/>
      </c>
      <c r="S722" s="2" t="str">
        <f>IF(B722="","",VLOOKUP(AD722,Varsayımlar!$B:$Q,10,0))</f>
        <v/>
      </c>
      <c r="T722" s="2" t="str">
        <f>IF(B722="","",VLOOKUP(AD722,Varsayımlar!$B:$Q,11,0))</f>
        <v/>
      </c>
      <c r="U722" s="2" t="str">
        <f>IF(B722="","",VLOOKUP(AD722,Varsayımlar!$B:$Q,12,0))</f>
        <v/>
      </c>
      <c r="V722" s="2" t="str">
        <f>IF(B722="","",VLOOKUP(AD722,Varsayımlar!$B:$Q,13,0))</f>
        <v/>
      </c>
      <c r="W722" s="2" t="str">
        <f>IF(B722="","",VLOOKUP(AD722,Varsayımlar!$B:$Q,14,0))</f>
        <v/>
      </c>
      <c r="AA722" s="2" t="str">
        <f>IF(B722="","",VLOOKUP(AD722,Varsayımlar!$B:$Q,15,0))</f>
        <v/>
      </c>
      <c r="AB722" s="2" t="str">
        <f>IF(B722="","",VLOOKUP(AD722,Varsayımlar!$B:$Q,16,0))</f>
        <v/>
      </c>
      <c r="AC722" s="2" t="str">
        <f>IF(B722="","",VLOOKUP(Sayfa2!AD722,Varsayımlar!B:S,18,0))</f>
        <v/>
      </c>
      <c r="AD722" s="2" t="str">
        <f t="shared" si="13"/>
        <v/>
      </c>
    </row>
    <row r="723" spans="2:30" x14ac:dyDescent="0.25">
      <c r="B723" s="6"/>
      <c r="C723" s="7" t="str">
        <f>IF(B723="","",VLOOKUP(AD723,Varsayımlar!$B:$Q,3,0))</f>
        <v/>
      </c>
      <c r="D723" s="7"/>
      <c r="H723" s="5" t="str">
        <f>IF(B723="","",VLOOKUP(AD723,Varsayımlar!$B:$Q,5,0))</f>
        <v/>
      </c>
      <c r="I723" s="5"/>
      <c r="J723" s="5" t="str">
        <f>IF(B723="","",VLOOKUP(AD723,Varsayımlar!$B:$Q,6,0))</f>
        <v/>
      </c>
      <c r="P723" s="5" t="str">
        <f>IF(B723="","",VLOOKUP(AD723,Varsayımlar!$B:$Q,7,0)*K723)</f>
        <v/>
      </c>
      <c r="Q723" s="5" t="str">
        <f>IF(B723="","",VLOOKUP(AD723,Varsayımlar!$B:$Q,8,0))</f>
        <v/>
      </c>
      <c r="R723" s="5" t="str">
        <f>IF(B723="","",VLOOKUP(AD723,Varsayımlar!$B:$Q,9,0))</f>
        <v/>
      </c>
      <c r="S723" s="5" t="str">
        <f>IF(B723="","",VLOOKUP(AD723,Varsayımlar!$B:$Q,10,0))</f>
        <v/>
      </c>
      <c r="T723" s="5" t="str">
        <f>IF(B723="","",VLOOKUP(AD723,Varsayımlar!$B:$Q,11,0))</f>
        <v/>
      </c>
      <c r="U723" s="5" t="str">
        <f>IF(B723="","",VLOOKUP(AD723,Varsayımlar!$B:$Q,12,0))</f>
        <v/>
      </c>
      <c r="V723" s="5" t="str">
        <f>IF(B723="","",VLOOKUP(AD723,Varsayımlar!$B:$Q,13,0))</f>
        <v/>
      </c>
      <c r="W723" s="5" t="str">
        <f>IF(B723="","",VLOOKUP(AD723,Varsayımlar!$B:$Q,14,0))</f>
        <v/>
      </c>
      <c r="AA723" s="5" t="str">
        <f>IF(B723="","",VLOOKUP(AD723,Varsayımlar!$B:$Q,15,0))</f>
        <v/>
      </c>
      <c r="AB723" s="5" t="str">
        <f>IF(B723="","",VLOOKUP(AD723,Varsayımlar!$B:$Q,16,0))</f>
        <v/>
      </c>
      <c r="AC723" s="5" t="str">
        <f>IF(B723="","",VLOOKUP(Sayfa2!AD723,Varsayımlar!B:S,18,0))</f>
        <v/>
      </c>
      <c r="AD723" s="5" t="str">
        <f t="shared" si="13"/>
        <v/>
      </c>
    </row>
    <row r="724" spans="2:30" x14ac:dyDescent="0.25">
      <c r="C724" s="3" t="str">
        <f>IF(B724="","",VLOOKUP(AD724,Varsayımlar!$B:$Q,3,0))</f>
        <v/>
      </c>
      <c r="H724" s="2" t="str">
        <f>IF(B724="","",VLOOKUP(AD724,Varsayımlar!$B:$Q,5,0))</f>
        <v/>
      </c>
      <c r="J724" s="2" t="str">
        <f>IF(B724="","",VLOOKUP(AD724,Varsayımlar!$B:$Q,6,0))</f>
        <v/>
      </c>
      <c r="P724" s="2" t="str">
        <f>IF(B724="","",VLOOKUP(AD724,Varsayımlar!$B:$Q,7,0)*K724)</f>
        <v/>
      </c>
      <c r="Q724" s="2" t="str">
        <f>IF(B724="","",VLOOKUP(AD724,Varsayımlar!$B:$Q,8,0))</f>
        <v/>
      </c>
      <c r="R724" s="2" t="str">
        <f>IF(B724="","",VLOOKUP(AD724,Varsayımlar!$B:$Q,9,0))</f>
        <v/>
      </c>
      <c r="S724" s="2" t="str">
        <f>IF(B724="","",VLOOKUP(AD724,Varsayımlar!$B:$Q,10,0))</f>
        <v/>
      </c>
      <c r="T724" s="2" t="str">
        <f>IF(B724="","",VLOOKUP(AD724,Varsayımlar!$B:$Q,11,0))</f>
        <v/>
      </c>
      <c r="U724" s="2" t="str">
        <f>IF(B724="","",VLOOKUP(AD724,Varsayımlar!$B:$Q,12,0))</f>
        <v/>
      </c>
      <c r="V724" s="2" t="str">
        <f>IF(B724="","",VLOOKUP(AD724,Varsayımlar!$B:$Q,13,0))</f>
        <v/>
      </c>
      <c r="W724" s="2" t="str">
        <f>IF(B724="","",VLOOKUP(AD724,Varsayımlar!$B:$Q,14,0))</f>
        <v/>
      </c>
      <c r="AA724" s="2" t="str">
        <f>IF(B724="","",VLOOKUP(AD724,Varsayımlar!$B:$Q,15,0))</f>
        <v/>
      </c>
      <c r="AB724" s="2" t="str">
        <f>IF(B724="","",VLOOKUP(AD724,Varsayımlar!$B:$Q,16,0))</f>
        <v/>
      </c>
      <c r="AC724" s="2" t="str">
        <f>IF(B724="","",VLOOKUP(Sayfa2!AD724,Varsayımlar!B:S,18,0))</f>
        <v/>
      </c>
      <c r="AD724" s="2" t="str">
        <f t="shared" si="13"/>
        <v/>
      </c>
    </row>
    <row r="725" spans="2:30" x14ac:dyDescent="0.25">
      <c r="B725" s="6"/>
      <c r="C725" s="7" t="str">
        <f>IF(B725="","",VLOOKUP(AD725,Varsayımlar!$B:$Q,3,0))</f>
        <v/>
      </c>
      <c r="D725" s="7"/>
      <c r="H725" s="5" t="str">
        <f>IF(B725="","",VLOOKUP(AD725,Varsayımlar!$B:$Q,5,0))</f>
        <v/>
      </c>
      <c r="I725" s="5"/>
      <c r="J725" s="5" t="str">
        <f>IF(B725="","",VLOOKUP(AD725,Varsayımlar!$B:$Q,6,0))</f>
        <v/>
      </c>
      <c r="P725" s="5" t="str">
        <f>IF(B725="","",VLOOKUP(AD725,Varsayımlar!$B:$Q,7,0)*K725)</f>
        <v/>
      </c>
      <c r="Q725" s="5" t="str">
        <f>IF(B725="","",VLOOKUP(AD725,Varsayımlar!$B:$Q,8,0))</f>
        <v/>
      </c>
      <c r="R725" s="5" t="str">
        <f>IF(B725="","",VLOOKUP(AD725,Varsayımlar!$B:$Q,9,0))</f>
        <v/>
      </c>
      <c r="S725" s="5" t="str">
        <f>IF(B725="","",VLOOKUP(AD725,Varsayımlar!$B:$Q,10,0))</f>
        <v/>
      </c>
      <c r="T725" s="5" t="str">
        <f>IF(B725="","",VLOOKUP(AD725,Varsayımlar!$B:$Q,11,0))</f>
        <v/>
      </c>
      <c r="U725" s="5" t="str">
        <f>IF(B725="","",VLOOKUP(AD725,Varsayımlar!$B:$Q,12,0))</f>
        <v/>
      </c>
      <c r="V725" s="5" t="str">
        <f>IF(B725="","",VLOOKUP(AD725,Varsayımlar!$B:$Q,13,0))</f>
        <v/>
      </c>
      <c r="W725" s="5" t="str">
        <f>IF(B725="","",VLOOKUP(AD725,Varsayımlar!$B:$Q,14,0))</f>
        <v/>
      </c>
      <c r="AA725" s="5" t="str">
        <f>IF(B725="","",VLOOKUP(AD725,Varsayımlar!$B:$Q,15,0))</f>
        <v/>
      </c>
      <c r="AB725" s="5" t="str">
        <f>IF(B725="","",VLOOKUP(AD725,Varsayımlar!$B:$Q,16,0))</f>
        <v/>
      </c>
      <c r="AC725" s="5" t="str">
        <f>IF(B725="","",VLOOKUP(Sayfa2!AD725,Varsayımlar!B:S,18,0))</f>
        <v/>
      </c>
      <c r="AD725" s="5" t="str">
        <f t="shared" si="13"/>
        <v/>
      </c>
    </row>
    <row r="726" spans="2:30" x14ac:dyDescent="0.25">
      <c r="C726" s="3" t="str">
        <f>IF(B726="","",VLOOKUP(AD726,Varsayımlar!$B:$Q,3,0))</f>
        <v/>
      </c>
      <c r="H726" s="2" t="str">
        <f>IF(B726="","",VLOOKUP(AD726,Varsayımlar!$B:$Q,5,0))</f>
        <v/>
      </c>
      <c r="J726" s="2" t="str">
        <f>IF(B726="","",VLOOKUP(AD726,Varsayımlar!$B:$Q,6,0))</f>
        <v/>
      </c>
      <c r="P726" s="2" t="str">
        <f>IF(B726="","",VLOOKUP(AD726,Varsayımlar!$B:$Q,7,0)*K726)</f>
        <v/>
      </c>
      <c r="Q726" s="2" t="str">
        <f>IF(B726="","",VLOOKUP(AD726,Varsayımlar!$B:$Q,8,0))</f>
        <v/>
      </c>
      <c r="R726" s="2" t="str">
        <f>IF(B726="","",VLOOKUP(AD726,Varsayımlar!$B:$Q,9,0))</f>
        <v/>
      </c>
      <c r="S726" s="2" t="str">
        <f>IF(B726="","",VLOOKUP(AD726,Varsayımlar!$B:$Q,10,0))</f>
        <v/>
      </c>
      <c r="T726" s="2" t="str">
        <f>IF(B726="","",VLOOKUP(AD726,Varsayımlar!$B:$Q,11,0))</f>
        <v/>
      </c>
      <c r="U726" s="2" t="str">
        <f>IF(B726="","",VLOOKUP(AD726,Varsayımlar!$B:$Q,12,0))</f>
        <v/>
      </c>
      <c r="V726" s="2" t="str">
        <f>IF(B726="","",VLOOKUP(AD726,Varsayımlar!$B:$Q,13,0))</f>
        <v/>
      </c>
      <c r="W726" s="2" t="str">
        <f>IF(B726="","",VLOOKUP(AD726,Varsayımlar!$B:$Q,14,0))</f>
        <v/>
      </c>
      <c r="AA726" s="2" t="str">
        <f>IF(B726="","",VLOOKUP(AD726,Varsayımlar!$B:$Q,15,0))</f>
        <v/>
      </c>
      <c r="AB726" s="2" t="str">
        <f>IF(B726="","",VLOOKUP(AD726,Varsayımlar!$B:$Q,16,0))</f>
        <v/>
      </c>
      <c r="AC726" s="2" t="str">
        <f>IF(B726="","",VLOOKUP(Sayfa2!AD726,Varsayımlar!B:S,18,0))</f>
        <v/>
      </c>
      <c r="AD726" s="2" t="str">
        <f t="shared" si="13"/>
        <v/>
      </c>
    </row>
    <row r="727" spans="2:30" x14ac:dyDescent="0.25">
      <c r="B727" s="6"/>
      <c r="C727" s="7" t="str">
        <f>IF(B727="","",VLOOKUP(AD727,Varsayımlar!$B:$Q,3,0))</f>
        <v/>
      </c>
      <c r="D727" s="7"/>
      <c r="H727" s="5" t="str">
        <f>IF(B727="","",VLOOKUP(AD727,Varsayımlar!$B:$Q,5,0))</f>
        <v/>
      </c>
      <c r="I727" s="5"/>
      <c r="J727" s="5" t="str">
        <f>IF(B727="","",VLOOKUP(AD727,Varsayımlar!$B:$Q,6,0))</f>
        <v/>
      </c>
      <c r="P727" s="5" t="str">
        <f>IF(B727="","",VLOOKUP(AD727,Varsayımlar!$B:$Q,7,0)*K727)</f>
        <v/>
      </c>
      <c r="Q727" s="5" t="str">
        <f>IF(B727="","",VLOOKUP(AD727,Varsayımlar!$B:$Q,8,0))</f>
        <v/>
      </c>
      <c r="R727" s="5" t="str">
        <f>IF(B727="","",VLOOKUP(AD727,Varsayımlar!$B:$Q,9,0))</f>
        <v/>
      </c>
      <c r="S727" s="5" t="str">
        <f>IF(B727="","",VLOOKUP(AD727,Varsayımlar!$B:$Q,10,0))</f>
        <v/>
      </c>
      <c r="T727" s="5" t="str">
        <f>IF(B727="","",VLOOKUP(AD727,Varsayımlar!$B:$Q,11,0))</f>
        <v/>
      </c>
      <c r="U727" s="5" t="str">
        <f>IF(B727="","",VLOOKUP(AD727,Varsayımlar!$B:$Q,12,0))</f>
        <v/>
      </c>
      <c r="V727" s="5" t="str">
        <f>IF(B727="","",VLOOKUP(AD727,Varsayımlar!$B:$Q,13,0))</f>
        <v/>
      </c>
      <c r="W727" s="5" t="str">
        <f>IF(B727="","",VLOOKUP(AD727,Varsayımlar!$B:$Q,14,0))</f>
        <v/>
      </c>
      <c r="AA727" s="5" t="str">
        <f>IF(B727="","",VLOOKUP(AD727,Varsayımlar!$B:$Q,15,0))</f>
        <v/>
      </c>
      <c r="AB727" s="5" t="str">
        <f>IF(B727="","",VLOOKUP(AD727,Varsayımlar!$B:$Q,16,0))</f>
        <v/>
      </c>
      <c r="AC727" s="5" t="str">
        <f>IF(B727="","",VLOOKUP(Sayfa2!AD727,Varsayımlar!B:S,18,0))</f>
        <v/>
      </c>
      <c r="AD727" s="5" t="str">
        <f t="shared" si="13"/>
        <v/>
      </c>
    </row>
    <row r="728" spans="2:30" x14ac:dyDescent="0.25">
      <c r="C728" s="3" t="str">
        <f>IF(B728="","",VLOOKUP(AD728,Varsayımlar!$B:$Q,3,0))</f>
        <v/>
      </c>
      <c r="H728" s="2" t="str">
        <f>IF(B728="","",VLOOKUP(AD728,Varsayımlar!$B:$Q,5,0))</f>
        <v/>
      </c>
      <c r="J728" s="2" t="str">
        <f>IF(B728="","",VLOOKUP(AD728,Varsayımlar!$B:$Q,6,0))</f>
        <v/>
      </c>
      <c r="P728" s="2" t="str">
        <f>IF(B728="","",VLOOKUP(AD728,Varsayımlar!$B:$Q,7,0)*K728)</f>
        <v/>
      </c>
      <c r="Q728" s="2" t="str">
        <f>IF(B728="","",VLOOKUP(AD728,Varsayımlar!$B:$Q,8,0))</f>
        <v/>
      </c>
      <c r="R728" s="2" t="str">
        <f>IF(B728="","",VLOOKUP(AD728,Varsayımlar!$B:$Q,9,0))</f>
        <v/>
      </c>
      <c r="S728" s="2" t="str">
        <f>IF(B728="","",VLOOKUP(AD728,Varsayımlar!$B:$Q,10,0))</f>
        <v/>
      </c>
      <c r="T728" s="2" t="str">
        <f>IF(B728="","",VLOOKUP(AD728,Varsayımlar!$B:$Q,11,0))</f>
        <v/>
      </c>
      <c r="U728" s="2" t="str">
        <f>IF(B728="","",VLOOKUP(AD728,Varsayımlar!$B:$Q,12,0))</f>
        <v/>
      </c>
      <c r="V728" s="2" t="str">
        <f>IF(B728="","",VLOOKUP(AD728,Varsayımlar!$B:$Q,13,0))</f>
        <v/>
      </c>
      <c r="W728" s="2" t="str">
        <f>IF(B728="","",VLOOKUP(AD728,Varsayımlar!$B:$Q,14,0))</f>
        <v/>
      </c>
      <c r="AA728" s="2" t="str">
        <f>IF(B728="","",VLOOKUP(AD728,Varsayımlar!$B:$Q,15,0))</f>
        <v/>
      </c>
      <c r="AB728" s="2" t="str">
        <f>IF(B728="","",VLOOKUP(AD728,Varsayımlar!$B:$Q,16,0))</f>
        <v/>
      </c>
      <c r="AC728" s="2" t="str">
        <f>IF(B728="","",VLOOKUP(Sayfa2!AD728,Varsayımlar!B:S,18,0))</f>
        <v/>
      </c>
      <c r="AD728" s="2" t="str">
        <f t="shared" si="13"/>
        <v/>
      </c>
    </row>
    <row r="729" spans="2:30" x14ac:dyDescent="0.25">
      <c r="B729" s="6"/>
      <c r="C729" s="7" t="str">
        <f>IF(B729="","",VLOOKUP(AD729,Varsayımlar!$B:$Q,3,0))</f>
        <v/>
      </c>
      <c r="D729" s="7"/>
      <c r="H729" s="5" t="str">
        <f>IF(B729="","",VLOOKUP(AD729,Varsayımlar!$B:$Q,5,0))</f>
        <v/>
      </c>
      <c r="I729" s="5"/>
      <c r="J729" s="5" t="str">
        <f>IF(B729="","",VLOOKUP(AD729,Varsayımlar!$B:$Q,6,0))</f>
        <v/>
      </c>
      <c r="P729" s="5" t="str">
        <f>IF(B729="","",VLOOKUP(AD729,Varsayımlar!$B:$Q,7,0)*K729)</f>
        <v/>
      </c>
      <c r="Q729" s="5" t="str">
        <f>IF(B729="","",VLOOKUP(AD729,Varsayımlar!$B:$Q,8,0))</f>
        <v/>
      </c>
      <c r="R729" s="5" t="str">
        <f>IF(B729="","",VLOOKUP(AD729,Varsayımlar!$B:$Q,9,0))</f>
        <v/>
      </c>
      <c r="S729" s="5" t="str">
        <f>IF(B729="","",VLOOKUP(AD729,Varsayımlar!$B:$Q,10,0))</f>
        <v/>
      </c>
      <c r="T729" s="5" t="str">
        <f>IF(B729="","",VLOOKUP(AD729,Varsayımlar!$B:$Q,11,0))</f>
        <v/>
      </c>
      <c r="U729" s="5" t="str">
        <f>IF(B729="","",VLOOKUP(AD729,Varsayımlar!$B:$Q,12,0))</f>
        <v/>
      </c>
      <c r="V729" s="5" t="str">
        <f>IF(B729="","",VLOOKUP(AD729,Varsayımlar!$B:$Q,13,0))</f>
        <v/>
      </c>
      <c r="W729" s="5" t="str">
        <f>IF(B729="","",VLOOKUP(AD729,Varsayımlar!$B:$Q,14,0))</f>
        <v/>
      </c>
      <c r="AA729" s="5" t="str">
        <f>IF(B729="","",VLOOKUP(AD729,Varsayımlar!$B:$Q,15,0))</f>
        <v/>
      </c>
      <c r="AB729" s="5" t="str">
        <f>IF(B729="","",VLOOKUP(AD729,Varsayımlar!$B:$Q,16,0))</f>
        <v/>
      </c>
      <c r="AC729" s="5" t="str">
        <f>IF(B729="","",VLOOKUP(Sayfa2!AD729,Varsayımlar!B:S,18,0))</f>
        <v/>
      </c>
      <c r="AD729" s="5" t="str">
        <f t="shared" si="13"/>
        <v/>
      </c>
    </row>
    <row r="730" spans="2:30" x14ac:dyDescent="0.25">
      <c r="C730" s="3" t="str">
        <f>IF(B730="","",VLOOKUP(AD730,Varsayımlar!$B:$Q,3,0))</f>
        <v/>
      </c>
      <c r="H730" s="2" t="str">
        <f>IF(B730="","",VLOOKUP(AD730,Varsayımlar!$B:$Q,5,0))</f>
        <v/>
      </c>
      <c r="J730" s="2" t="str">
        <f>IF(B730="","",VLOOKUP(AD730,Varsayımlar!$B:$Q,6,0))</f>
        <v/>
      </c>
      <c r="P730" s="2" t="str">
        <f>IF(B730="","",VLOOKUP(AD730,Varsayımlar!$B:$Q,7,0)*K730)</f>
        <v/>
      </c>
      <c r="Q730" s="2" t="str">
        <f>IF(B730="","",VLOOKUP(AD730,Varsayımlar!$B:$Q,8,0))</f>
        <v/>
      </c>
      <c r="R730" s="2" t="str">
        <f>IF(B730="","",VLOOKUP(AD730,Varsayımlar!$B:$Q,9,0))</f>
        <v/>
      </c>
      <c r="S730" s="2" t="str">
        <f>IF(B730="","",VLOOKUP(AD730,Varsayımlar!$B:$Q,10,0))</f>
        <v/>
      </c>
      <c r="T730" s="2" t="str">
        <f>IF(B730="","",VLOOKUP(AD730,Varsayımlar!$B:$Q,11,0))</f>
        <v/>
      </c>
      <c r="U730" s="2" t="str">
        <f>IF(B730="","",VLOOKUP(AD730,Varsayımlar!$B:$Q,12,0))</f>
        <v/>
      </c>
      <c r="V730" s="2" t="str">
        <f>IF(B730="","",VLOOKUP(AD730,Varsayımlar!$B:$Q,13,0))</f>
        <v/>
      </c>
      <c r="W730" s="2" t="str">
        <f>IF(B730="","",VLOOKUP(AD730,Varsayımlar!$B:$Q,14,0))</f>
        <v/>
      </c>
      <c r="AA730" s="2" t="str">
        <f>IF(B730="","",VLOOKUP(AD730,Varsayımlar!$B:$Q,15,0))</f>
        <v/>
      </c>
      <c r="AB730" s="2" t="str">
        <f>IF(B730="","",VLOOKUP(AD730,Varsayımlar!$B:$Q,16,0))</f>
        <v/>
      </c>
      <c r="AC730" s="2" t="str">
        <f>IF(B730="","",VLOOKUP(Sayfa2!AD730,Varsayımlar!B:S,18,0))</f>
        <v/>
      </c>
      <c r="AD730" s="2" t="str">
        <f t="shared" si="13"/>
        <v/>
      </c>
    </row>
    <row r="731" spans="2:30" x14ac:dyDescent="0.25">
      <c r="B731" s="6"/>
      <c r="C731" s="7" t="str">
        <f>IF(B731="","",VLOOKUP(AD731,Varsayımlar!$B:$Q,3,0))</f>
        <v/>
      </c>
      <c r="D731" s="7"/>
      <c r="H731" s="5" t="str">
        <f>IF(B731="","",VLOOKUP(AD731,Varsayımlar!$B:$Q,5,0))</f>
        <v/>
      </c>
      <c r="I731" s="5"/>
      <c r="J731" s="5" t="str">
        <f>IF(B731="","",VLOOKUP(AD731,Varsayımlar!$B:$Q,6,0))</f>
        <v/>
      </c>
      <c r="P731" s="5" t="str">
        <f>IF(B731="","",VLOOKUP(AD731,Varsayımlar!$B:$Q,7,0)*K731)</f>
        <v/>
      </c>
      <c r="Q731" s="5" t="str">
        <f>IF(B731="","",VLOOKUP(AD731,Varsayımlar!$B:$Q,8,0))</f>
        <v/>
      </c>
      <c r="R731" s="5" t="str">
        <f>IF(B731="","",VLOOKUP(AD731,Varsayımlar!$B:$Q,9,0))</f>
        <v/>
      </c>
      <c r="S731" s="5" t="str">
        <f>IF(B731="","",VLOOKUP(AD731,Varsayımlar!$B:$Q,10,0))</f>
        <v/>
      </c>
      <c r="T731" s="5" t="str">
        <f>IF(B731="","",VLOOKUP(AD731,Varsayımlar!$B:$Q,11,0))</f>
        <v/>
      </c>
      <c r="U731" s="5" t="str">
        <f>IF(B731="","",VLOOKUP(AD731,Varsayımlar!$B:$Q,12,0))</f>
        <v/>
      </c>
      <c r="V731" s="5" t="str">
        <f>IF(B731="","",VLOOKUP(AD731,Varsayımlar!$B:$Q,13,0))</f>
        <v/>
      </c>
      <c r="W731" s="5" t="str">
        <f>IF(B731="","",VLOOKUP(AD731,Varsayımlar!$B:$Q,14,0))</f>
        <v/>
      </c>
      <c r="AA731" s="5" t="str">
        <f>IF(B731="","",VLOOKUP(AD731,Varsayımlar!$B:$Q,15,0))</f>
        <v/>
      </c>
      <c r="AB731" s="5" t="str">
        <f>IF(B731="","",VLOOKUP(AD731,Varsayımlar!$B:$Q,16,0))</f>
        <v/>
      </c>
      <c r="AC731" s="5" t="str">
        <f>IF(B731="","",VLOOKUP(Sayfa2!AD731,Varsayımlar!B:S,18,0))</f>
        <v/>
      </c>
      <c r="AD731" s="5" t="str">
        <f t="shared" si="13"/>
        <v/>
      </c>
    </row>
    <row r="732" spans="2:30" x14ac:dyDescent="0.25">
      <c r="C732" s="3" t="str">
        <f>IF(B732="","",VLOOKUP(AD732,Varsayımlar!$B:$Q,3,0))</f>
        <v/>
      </c>
      <c r="H732" s="2" t="str">
        <f>IF(B732="","",VLOOKUP(AD732,Varsayımlar!$B:$Q,5,0))</f>
        <v/>
      </c>
      <c r="J732" s="2" t="str">
        <f>IF(B732="","",VLOOKUP(AD732,Varsayımlar!$B:$Q,6,0))</f>
        <v/>
      </c>
      <c r="P732" s="2" t="str">
        <f>IF(B732="","",VLOOKUP(AD732,Varsayımlar!$B:$Q,7,0)*K732)</f>
        <v/>
      </c>
      <c r="Q732" s="2" t="str">
        <f>IF(B732="","",VLOOKUP(AD732,Varsayımlar!$B:$Q,8,0))</f>
        <v/>
      </c>
      <c r="R732" s="2" t="str">
        <f>IF(B732="","",VLOOKUP(AD732,Varsayımlar!$B:$Q,9,0))</f>
        <v/>
      </c>
      <c r="S732" s="2" t="str">
        <f>IF(B732="","",VLOOKUP(AD732,Varsayımlar!$B:$Q,10,0))</f>
        <v/>
      </c>
      <c r="T732" s="2" t="str">
        <f>IF(B732="","",VLOOKUP(AD732,Varsayımlar!$B:$Q,11,0))</f>
        <v/>
      </c>
      <c r="U732" s="2" t="str">
        <f>IF(B732="","",VLOOKUP(AD732,Varsayımlar!$B:$Q,12,0))</f>
        <v/>
      </c>
      <c r="V732" s="2" t="str">
        <f>IF(B732="","",VLOOKUP(AD732,Varsayımlar!$B:$Q,13,0))</f>
        <v/>
      </c>
      <c r="W732" s="2" t="str">
        <f>IF(B732="","",VLOOKUP(AD732,Varsayımlar!$B:$Q,14,0))</f>
        <v/>
      </c>
      <c r="AA732" s="2" t="str">
        <f>IF(B732="","",VLOOKUP(AD732,Varsayımlar!$B:$Q,15,0))</f>
        <v/>
      </c>
      <c r="AB732" s="2" t="str">
        <f>IF(B732="","",VLOOKUP(AD732,Varsayımlar!$B:$Q,16,0))</f>
        <v/>
      </c>
      <c r="AC732" s="2" t="str">
        <f>IF(B732="","",VLOOKUP(Sayfa2!AD732,Varsayımlar!B:S,18,0))</f>
        <v/>
      </c>
      <c r="AD732" s="2" t="str">
        <f t="shared" si="13"/>
        <v/>
      </c>
    </row>
    <row r="733" spans="2:30" x14ac:dyDescent="0.25">
      <c r="B733" s="6"/>
      <c r="C733" s="7" t="str">
        <f>IF(B733="","",VLOOKUP(AD733,Varsayımlar!$B:$Q,3,0))</f>
        <v/>
      </c>
      <c r="D733" s="7"/>
      <c r="H733" s="5" t="str">
        <f>IF(B733="","",VLOOKUP(AD733,Varsayımlar!$B:$Q,5,0))</f>
        <v/>
      </c>
      <c r="I733" s="5"/>
      <c r="J733" s="5" t="str">
        <f>IF(B733="","",VLOOKUP(AD733,Varsayımlar!$B:$Q,6,0))</f>
        <v/>
      </c>
      <c r="P733" s="5" t="str">
        <f>IF(B733="","",VLOOKUP(AD733,Varsayımlar!$B:$Q,7,0)*K733)</f>
        <v/>
      </c>
      <c r="Q733" s="5" t="str">
        <f>IF(B733="","",VLOOKUP(AD733,Varsayımlar!$B:$Q,8,0))</f>
        <v/>
      </c>
      <c r="R733" s="5" t="str">
        <f>IF(B733="","",VLOOKUP(AD733,Varsayımlar!$B:$Q,9,0))</f>
        <v/>
      </c>
      <c r="S733" s="5" t="str">
        <f>IF(B733="","",VLOOKUP(AD733,Varsayımlar!$B:$Q,10,0))</f>
        <v/>
      </c>
      <c r="T733" s="5" t="str">
        <f>IF(B733="","",VLOOKUP(AD733,Varsayımlar!$B:$Q,11,0))</f>
        <v/>
      </c>
      <c r="U733" s="5" t="str">
        <f>IF(B733="","",VLOOKUP(AD733,Varsayımlar!$B:$Q,12,0))</f>
        <v/>
      </c>
      <c r="V733" s="5" t="str">
        <f>IF(B733="","",VLOOKUP(AD733,Varsayımlar!$B:$Q,13,0))</f>
        <v/>
      </c>
      <c r="W733" s="5" t="str">
        <f>IF(B733="","",VLOOKUP(AD733,Varsayımlar!$B:$Q,14,0))</f>
        <v/>
      </c>
      <c r="AA733" s="5" t="str">
        <f>IF(B733="","",VLOOKUP(AD733,Varsayımlar!$B:$Q,15,0))</f>
        <v/>
      </c>
      <c r="AB733" s="5" t="str">
        <f>IF(B733="","",VLOOKUP(AD733,Varsayımlar!$B:$Q,16,0))</f>
        <v/>
      </c>
      <c r="AC733" s="5" t="str">
        <f>IF(B733="","",VLOOKUP(Sayfa2!AD733,Varsayımlar!B:S,18,0))</f>
        <v/>
      </c>
      <c r="AD733" s="5" t="str">
        <f t="shared" si="13"/>
        <v/>
      </c>
    </row>
    <row r="734" spans="2:30" x14ac:dyDescent="0.25">
      <c r="C734" s="3" t="str">
        <f>IF(B734="","",VLOOKUP(AD734,Varsayımlar!$B:$Q,3,0))</f>
        <v/>
      </c>
      <c r="H734" s="2" t="str">
        <f>IF(B734="","",VLOOKUP(AD734,Varsayımlar!$B:$Q,5,0))</f>
        <v/>
      </c>
      <c r="J734" s="2" t="str">
        <f>IF(B734="","",VLOOKUP(AD734,Varsayımlar!$B:$Q,6,0))</f>
        <v/>
      </c>
      <c r="P734" s="2" t="str">
        <f>IF(B734="","",VLOOKUP(AD734,Varsayımlar!$B:$Q,7,0)*K734)</f>
        <v/>
      </c>
      <c r="Q734" s="2" t="str">
        <f>IF(B734="","",VLOOKUP(AD734,Varsayımlar!$B:$Q,8,0))</f>
        <v/>
      </c>
      <c r="R734" s="2" t="str">
        <f>IF(B734="","",VLOOKUP(AD734,Varsayımlar!$B:$Q,9,0))</f>
        <v/>
      </c>
      <c r="S734" s="2" t="str">
        <f>IF(B734="","",VLOOKUP(AD734,Varsayımlar!$B:$Q,10,0))</f>
        <v/>
      </c>
      <c r="T734" s="2" t="str">
        <f>IF(B734="","",VLOOKUP(AD734,Varsayımlar!$B:$Q,11,0))</f>
        <v/>
      </c>
      <c r="U734" s="2" t="str">
        <f>IF(B734="","",VLOOKUP(AD734,Varsayımlar!$B:$Q,12,0))</f>
        <v/>
      </c>
      <c r="V734" s="2" t="str">
        <f>IF(B734="","",VLOOKUP(AD734,Varsayımlar!$B:$Q,13,0))</f>
        <v/>
      </c>
      <c r="W734" s="2" t="str">
        <f>IF(B734="","",VLOOKUP(AD734,Varsayımlar!$B:$Q,14,0))</f>
        <v/>
      </c>
      <c r="AA734" s="2" t="str">
        <f>IF(B734="","",VLOOKUP(AD734,Varsayımlar!$B:$Q,15,0))</f>
        <v/>
      </c>
      <c r="AB734" s="2" t="str">
        <f>IF(B734="","",VLOOKUP(AD734,Varsayımlar!$B:$Q,16,0))</f>
        <v/>
      </c>
      <c r="AC734" s="2" t="str">
        <f>IF(B734="","",VLOOKUP(Sayfa2!AD734,Varsayımlar!B:S,18,0))</f>
        <v/>
      </c>
      <c r="AD734" s="2" t="str">
        <f t="shared" si="13"/>
        <v/>
      </c>
    </row>
    <row r="735" spans="2:30" x14ac:dyDescent="0.25">
      <c r="B735" s="6"/>
      <c r="C735" s="7" t="str">
        <f>IF(B735="","",VLOOKUP(AD735,Varsayımlar!$B:$Q,3,0))</f>
        <v/>
      </c>
      <c r="D735" s="7"/>
      <c r="H735" s="5" t="str">
        <f>IF(B735="","",VLOOKUP(AD735,Varsayımlar!$B:$Q,5,0))</f>
        <v/>
      </c>
      <c r="I735" s="5"/>
      <c r="J735" s="5" t="str">
        <f>IF(B735="","",VLOOKUP(AD735,Varsayımlar!$B:$Q,6,0))</f>
        <v/>
      </c>
      <c r="P735" s="5" t="str">
        <f>IF(B735="","",VLOOKUP(AD735,Varsayımlar!$B:$Q,7,0)*K735)</f>
        <v/>
      </c>
      <c r="Q735" s="5" t="str">
        <f>IF(B735="","",VLOOKUP(AD735,Varsayımlar!$B:$Q,8,0))</f>
        <v/>
      </c>
      <c r="R735" s="5" t="str">
        <f>IF(B735="","",VLOOKUP(AD735,Varsayımlar!$B:$Q,9,0))</f>
        <v/>
      </c>
      <c r="S735" s="5" t="str">
        <f>IF(B735="","",VLOOKUP(AD735,Varsayımlar!$B:$Q,10,0))</f>
        <v/>
      </c>
      <c r="T735" s="5" t="str">
        <f>IF(B735="","",VLOOKUP(AD735,Varsayımlar!$B:$Q,11,0))</f>
        <v/>
      </c>
      <c r="U735" s="5" t="str">
        <f>IF(B735="","",VLOOKUP(AD735,Varsayımlar!$B:$Q,12,0))</f>
        <v/>
      </c>
      <c r="V735" s="5" t="str">
        <f>IF(B735="","",VLOOKUP(AD735,Varsayımlar!$B:$Q,13,0))</f>
        <v/>
      </c>
      <c r="W735" s="5" t="str">
        <f>IF(B735="","",VLOOKUP(AD735,Varsayımlar!$B:$Q,14,0))</f>
        <v/>
      </c>
      <c r="AA735" s="5" t="str">
        <f>IF(B735="","",VLOOKUP(AD735,Varsayımlar!$B:$Q,15,0))</f>
        <v/>
      </c>
      <c r="AB735" s="5" t="str">
        <f>IF(B735="","",VLOOKUP(AD735,Varsayımlar!$B:$Q,16,0))</f>
        <v/>
      </c>
      <c r="AC735" s="5" t="str">
        <f>IF(B735="","",VLOOKUP(Sayfa2!AD735,Varsayımlar!B:S,18,0))</f>
        <v/>
      </c>
      <c r="AD735" s="5" t="str">
        <f t="shared" si="13"/>
        <v/>
      </c>
    </row>
    <row r="736" spans="2:30" x14ac:dyDescent="0.25">
      <c r="C736" s="3" t="str">
        <f>IF(B736="","",VLOOKUP(AD736,Varsayımlar!$B:$Q,3,0))</f>
        <v/>
      </c>
      <c r="H736" s="2" t="str">
        <f>IF(B736="","",VLOOKUP(AD736,Varsayımlar!$B:$Q,5,0))</f>
        <v/>
      </c>
      <c r="J736" s="2" t="str">
        <f>IF(B736="","",VLOOKUP(AD736,Varsayımlar!$B:$Q,6,0))</f>
        <v/>
      </c>
      <c r="P736" s="2" t="str">
        <f>IF(B736="","",VLOOKUP(AD736,Varsayımlar!$B:$Q,7,0)*K736)</f>
        <v/>
      </c>
      <c r="Q736" s="2" t="str">
        <f>IF(B736="","",VLOOKUP(AD736,Varsayımlar!$B:$Q,8,0))</f>
        <v/>
      </c>
      <c r="R736" s="2" t="str">
        <f>IF(B736="","",VLOOKUP(AD736,Varsayımlar!$B:$Q,9,0))</f>
        <v/>
      </c>
      <c r="S736" s="2" t="str">
        <f>IF(B736="","",VLOOKUP(AD736,Varsayımlar!$B:$Q,10,0))</f>
        <v/>
      </c>
      <c r="T736" s="2" t="str">
        <f>IF(B736="","",VLOOKUP(AD736,Varsayımlar!$B:$Q,11,0))</f>
        <v/>
      </c>
      <c r="U736" s="2" t="str">
        <f>IF(B736="","",VLOOKUP(AD736,Varsayımlar!$B:$Q,12,0))</f>
        <v/>
      </c>
      <c r="V736" s="2" t="str">
        <f>IF(B736="","",VLOOKUP(AD736,Varsayımlar!$B:$Q,13,0))</f>
        <v/>
      </c>
      <c r="W736" s="2" t="str">
        <f>IF(B736="","",VLOOKUP(AD736,Varsayımlar!$B:$Q,14,0))</f>
        <v/>
      </c>
      <c r="AA736" s="2" t="str">
        <f>IF(B736="","",VLOOKUP(AD736,Varsayımlar!$B:$Q,15,0))</f>
        <v/>
      </c>
      <c r="AB736" s="2" t="str">
        <f>IF(B736="","",VLOOKUP(AD736,Varsayımlar!$B:$Q,16,0))</f>
        <v/>
      </c>
      <c r="AC736" s="2" t="str">
        <f>IF(B736="","",VLOOKUP(Sayfa2!AD736,Varsayımlar!B:S,18,0))</f>
        <v/>
      </c>
      <c r="AD736" s="2" t="str">
        <f t="shared" si="13"/>
        <v/>
      </c>
    </row>
    <row r="737" spans="2:30" x14ac:dyDescent="0.25">
      <c r="B737" s="6"/>
      <c r="C737" s="7" t="str">
        <f>IF(B737="","",VLOOKUP(AD737,Varsayımlar!$B:$Q,3,0))</f>
        <v/>
      </c>
      <c r="D737" s="7"/>
      <c r="H737" s="5" t="str">
        <f>IF(B737="","",VLOOKUP(AD737,Varsayımlar!$B:$Q,5,0))</f>
        <v/>
      </c>
      <c r="I737" s="5"/>
      <c r="J737" s="5" t="str">
        <f>IF(B737="","",VLOOKUP(AD737,Varsayımlar!$B:$Q,6,0))</f>
        <v/>
      </c>
      <c r="P737" s="5" t="str">
        <f>IF(B737="","",VLOOKUP(AD737,Varsayımlar!$B:$Q,7,0)*K737)</f>
        <v/>
      </c>
      <c r="Q737" s="5" t="str">
        <f>IF(B737="","",VLOOKUP(AD737,Varsayımlar!$B:$Q,8,0))</f>
        <v/>
      </c>
      <c r="R737" s="5" t="str">
        <f>IF(B737="","",VLOOKUP(AD737,Varsayımlar!$B:$Q,9,0))</f>
        <v/>
      </c>
      <c r="S737" s="5" t="str">
        <f>IF(B737="","",VLOOKUP(AD737,Varsayımlar!$B:$Q,10,0))</f>
        <v/>
      </c>
      <c r="T737" s="5" t="str">
        <f>IF(B737="","",VLOOKUP(AD737,Varsayımlar!$B:$Q,11,0))</f>
        <v/>
      </c>
      <c r="U737" s="5" t="str">
        <f>IF(B737="","",VLOOKUP(AD737,Varsayımlar!$B:$Q,12,0))</f>
        <v/>
      </c>
      <c r="V737" s="5" t="str">
        <f>IF(B737="","",VLOOKUP(AD737,Varsayımlar!$B:$Q,13,0))</f>
        <v/>
      </c>
      <c r="W737" s="5" t="str">
        <f>IF(B737="","",VLOOKUP(AD737,Varsayımlar!$B:$Q,14,0))</f>
        <v/>
      </c>
      <c r="AA737" s="5" t="str">
        <f>IF(B737="","",VLOOKUP(AD737,Varsayımlar!$B:$Q,15,0))</f>
        <v/>
      </c>
      <c r="AB737" s="5" t="str">
        <f>IF(B737="","",VLOOKUP(AD737,Varsayımlar!$B:$Q,16,0))</f>
        <v/>
      </c>
      <c r="AC737" s="5" t="str">
        <f>IF(B737="","",VLOOKUP(Sayfa2!AD737,Varsayımlar!B:S,18,0))</f>
        <v/>
      </c>
      <c r="AD737" s="5" t="str">
        <f t="shared" si="13"/>
        <v/>
      </c>
    </row>
    <row r="738" spans="2:30" x14ac:dyDescent="0.25">
      <c r="C738" s="3" t="str">
        <f>IF(B738="","",VLOOKUP(AD738,Varsayımlar!$B:$Q,3,0))</f>
        <v/>
      </c>
      <c r="H738" s="2" t="str">
        <f>IF(B738="","",VLOOKUP(AD738,Varsayımlar!$B:$Q,5,0))</f>
        <v/>
      </c>
      <c r="J738" s="2" t="str">
        <f>IF(B738="","",VLOOKUP(AD738,Varsayımlar!$B:$Q,6,0))</f>
        <v/>
      </c>
      <c r="P738" s="2" t="str">
        <f>IF(B738="","",VLOOKUP(AD738,Varsayımlar!$B:$Q,7,0)*K738)</f>
        <v/>
      </c>
      <c r="Q738" s="2" t="str">
        <f>IF(B738="","",VLOOKUP(AD738,Varsayımlar!$B:$Q,8,0))</f>
        <v/>
      </c>
      <c r="R738" s="2" t="str">
        <f>IF(B738="","",VLOOKUP(AD738,Varsayımlar!$B:$Q,9,0))</f>
        <v/>
      </c>
      <c r="S738" s="2" t="str">
        <f>IF(B738="","",VLOOKUP(AD738,Varsayımlar!$B:$Q,10,0))</f>
        <v/>
      </c>
      <c r="T738" s="2" t="str">
        <f>IF(B738="","",VLOOKUP(AD738,Varsayımlar!$B:$Q,11,0))</f>
        <v/>
      </c>
      <c r="U738" s="2" t="str">
        <f>IF(B738="","",VLOOKUP(AD738,Varsayımlar!$B:$Q,12,0))</f>
        <v/>
      </c>
      <c r="V738" s="2" t="str">
        <f>IF(B738="","",VLOOKUP(AD738,Varsayımlar!$B:$Q,13,0))</f>
        <v/>
      </c>
      <c r="W738" s="2" t="str">
        <f>IF(B738="","",VLOOKUP(AD738,Varsayımlar!$B:$Q,14,0))</f>
        <v/>
      </c>
      <c r="AA738" s="2" t="str">
        <f>IF(B738="","",VLOOKUP(AD738,Varsayımlar!$B:$Q,15,0))</f>
        <v/>
      </c>
      <c r="AB738" s="2" t="str">
        <f>IF(B738="","",VLOOKUP(AD738,Varsayımlar!$B:$Q,16,0))</f>
        <v/>
      </c>
      <c r="AC738" s="2" t="str">
        <f>IF(B738="","",VLOOKUP(Sayfa2!AD738,Varsayımlar!B:S,18,0))</f>
        <v/>
      </c>
      <c r="AD738" s="2" t="str">
        <f t="shared" si="13"/>
        <v/>
      </c>
    </row>
    <row r="739" spans="2:30" x14ac:dyDescent="0.25">
      <c r="B739" s="6"/>
      <c r="C739" s="7" t="str">
        <f>IF(B739="","",VLOOKUP(AD739,Varsayımlar!$B:$Q,3,0))</f>
        <v/>
      </c>
      <c r="D739" s="7"/>
      <c r="H739" s="5" t="str">
        <f>IF(B739="","",VLOOKUP(AD739,Varsayımlar!$B:$Q,5,0))</f>
        <v/>
      </c>
      <c r="I739" s="5"/>
      <c r="J739" s="5" t="str">
        <f>IF(B739="","",VLOOKUP(AD739,Varsayımlar!$B:$Q,6,0))</f>
        <v/>
      </c>
      <c r="P739" s="5" t="str">
        <f>IF(B739="","",VLOOKUP(AD739,Varsayımlar!$B:$Q,7,0)*K739)</f>
        <v/>
      </c>
      <c r="Q739" s="5" t="str">
        <f>IF(B739="","",VLOOKUP(AD739,Varsayımlar!$B:$Q,8,0))</f>
        <v/>
      </c>
      <c r="R739" s="5" t="str">
        <f>IF(B739="","",VLOOKUP(AD739,Varsayımlar!$B:$Q,9,0))</f>
        <v/>
      </c>
      <c r="S739" s="5" t="str">
        <f>IF(B739="","",VLOOKUP(AD739,Varsayımlar!$B:$Q,10,0))</f>
        <v/>
      </c>
      <c r="T739" s="5" t="str">
        <f>IF(B739="","",VLOOKUP(AD739,Varsayımlar!$B:$Q,11,0))</f>
        <v/>
      </c>
      <c r="U739" s="5" t="str">
        <f>IF(B739="","",VLOOKUP(AD739,Varsayımlar!$B:$Q,12,0))</f>
        <v/>
      </c>
      <c r="V739" s="5" t="str">
        <f>IF(B739="","",VLOOKUP(AD739,Varsayımlar!$B:$Q,13,0))</f>
        <v/>
      </c>
      <c r="W739" s="5" t="str">
        <f>IF(B739="","",VLOOKUP(AD739,Varsayımlar!$B:$Q,14,0))</f>
        <v/>
      </c>
      <c r="AA739" s="5" t="str">
        <f>IF(B739="","",VLOOKUP(AD739,Varsayımlar!$B:$Q,15,0))</f>
        <v/>
      </c>
      <c r="AB739" s="5" t="str">
        <f>IF(B739="","",VLOOKUP(AD739,Varsayımlar!$B:$Q,16,0))</f>
        <v/>
      </c>
      <c r="AC739" s="5" t="str">
        <f>IF(B739="","",VLOOKUP(Sayfa2!AD739,Varsayımlar!B:S,18,0))</f>
        <v/>
      </c>
      <c r="AD739" s="5" t="str">
        <f t="shared" si="13"/>
        <v/>
      </c>
    </row>
    <row r="740" spans="2:30" x14ac:dyDescent="0.25">
      <c r="C740" s="3" t="str">
        <f>IF(B740="","",VLOOKUP(AD740,Varsayımlar!$B:$Q,3,0))</f>
        <v/>
      </c>
      <c r="H740" s="2" t="str">
        <f>IF(B740="","",VLOOKUP(AD740,Varsayımlar!$B:$Q,5,0))</f>
        <v/>
      </c>
      <c r="J740" s="2" t="str">
        <f>IF(B740="","",VLOOKUP(AD740,Varsayımlar!$B:$Q,6,0))</f>
        <v/>
      </c>
      <c r="P740" s="2" t="str">
        <f>IF(B740="","",VLOOKUP(AD740,Varsayımlar!$B:$Q,7,0)*K740)</f>
        <v/>
      </c>
      <c r="Q740" s="2" t="str">
        <f>IF(B740="","",VLOOKUP(AD740,Varsayımlar!$B:$Q,8,0))</f>
        <v/>
      </c>
      <c r="R740" s="2" t="str">
        <f>IF(B740="","",VLOOKUP(AD740,Varsayımlar!$B:$Q,9,0))</f>
        <v/>
      </c>
      <c r="S740" s="2" t="str">
        <f>IF(B740="","",VLOOKUP(AD740,Varsayımlar!$B:$Q,10,0))</f>
        <v/>
      </c>
      <c r="T740" s="2" t="str">
        <f>IF(B740="","",VLOOKUP(AD740,Varsayımlar!$B:$Q,11,0))</f>
        <v/>
      </c>
      <c r="U740" s="2" t="str">
        <f>IF(B740="","",VLOOKUP(AD740,Varsayımlar!$B:$Q,12,0))</f>
        <v/>
      </c>
      <c r="V740" s="2" t="str">
        <f>IF(B740="","",VLOOKUP(AD740,Varsayımlar!$B:$Q,13,0))</f>
        <v/>
      </c>
      <c r="W740" s="2" t="str">
        <f>IF(B740="","",VLOOKUP(AD740,Varsayımlar!$B:$Q,14,0))</f>
        <v/>
      </c>
      <c r="AA740" s="2" t="str">
        <f>IF(B740="","",VLOOKUP(AD740,Varsayımlar!$B:$Q,15,0))</f>
        <v/>
      </c>
      <c r="AB740" s="2" t="str">
        <f>IF(B740="","",VLOOKUP(AD740,Varsayımlar!$B:$Q,16,0))</f>
        <v/>
      </c>
      <c r="AC740" s="2" t="str">
        <f>IF(B740="","",VLOOKUP(Sayfa2!AD740,Varsayımlar!B:S,18,0))</f>
        <v/>
      </c>
      <c r="AD740" s="2" t="str">
        <f t="shared" si="13"/>
        <v/>
      </c>
    </row>
    <row r="741" spans="2:30" x14ac:dyDescent="0.25">
      <c r="B741" s="6"/>
      <c r="C741" s="7" t="str">
        <f>IF(B741="","",VLOOKUP(AD741,Varsayımlar!$B:$Q,3,0))</f>
        <v/>
      </c>
      <c r="D741" s="7"/>
      <c r="H741" s="5" t="str">
        <f>IF(B741="","",VLOOKUP(AD741,Varsayımlar!$B:$Q,5,0))</f>
        <v/>
      </c>
      <c r="I741" s="5"/>
      <c r="J741" s="5" t="str">
        <f>IF(B741="","",VLOOKUP(AD741,Varsayımlar!$B:$Q,6,0))</f>
        <v/>
      </c>
      <c r="P741" s="5" t="str">
        <f>IF(B741="","",VLOOKUP(AD741,Varsayımlar!$B:$Q,7,0)*K741)</f>
        <v/>
      </c>
      <c r="Q741" s="5" t="str">
        <f>IF(B741="","",VLOOKUP(AD741,Varsayımlar!$B:$Q,8,0))</f>
        <v/>
      </c>
      <c r="R741" s="5" t="str">
        <f>IF(B741="","",VLOOKUP(AD741,Varsayımlar!$B:$Q,9,0))</f>
        <v/>
      </c>
      <c r="S741" s="5" t="str">
        <f>IF(B741="","",VLOOKUP(AD741,Varsayımlar!$B:$Q,10,0))</f>
        <v/>
      </c>
      <c r="T741" s="5" t="str">
        <f>IF(B741="","",VLOOKUP(AD741,Varsayımlar!$B:$Q,11,0))</f>
        <v/>
      </c>
      <c r="U741" s="5" t="str">
        <f>IF(B741="","",VLOOKUP(AD741,Varsayımlar!$B:$Q,12,0))</f>
        <v/>
      </c>
      <c r="V741" s="5" t="str">
        <f>IF(B741="","",VLOOKUP(AD741,Varsayımlar!$B:$Q,13,0))</f>
        <v/>
      </c>
      <c r="W741" s="5" t="str">
        <f>IF(B741="","",VLOOKUP(AD741,Varsayımlar!$B:$Q,14,0))</f>
        <v/>
      </c>
      <c r="AA741" s="5" t="str">
        <f>IF(B741="","",VLOOKUP(AD741,Varsayımlar!$B:$Q,15,0))</f>
        <v/>
      </c>
      <c r="AB741" s="5" t="str">
        <f>IF(B741="","",VLOOKUP(AD741,Varsayımlar!$B:$Q,16,0))</f>
        <v/>
      </c>
      <c r="AC741" s="5" t="str">
        <f>IF(B741="","",VLOOKUP(Sayfa2!AD741,Varsayımlar!B:S,18,0))</f>
        <v/>
      </c>
      <c r="AD741" s="5" t="str">
        <f t="shared" si="13"/>
        <v/>
      </c>
    </row>
    <row r="742" spans="2:30" x14ac:dyDescent="0.25">
      <c r="C742" s="3" t="str">
        <f>IF(B742="","",VLOOKUP(AD742,Varsayımlar!$B:$Q,3,0))</f>
        <v/>
      </c>
      <c r="H742" s="2" t="str">
        <f>IF(B742="","",VLOOKUP(AD742,Varsayımlar!$B:$Q,5,0))</f>
        <v/>
      </c>
      <c r="J742" s="2" t="str">
        <f>IF(B742="","",VLOOKUP(AD742,Varsayımlar!$B:$Q,6,0))</f>
        <v/>
      </c>
      <c r="P742" s="2" t="str">
        <f>IF(B742="","",VLOOKUP(AD742,Varsayımlar!$B:$Q,7,0)*K742)</f>
        <v/>
      </c>
      <c r="Q742" s="2" t="str">
        <f>IF(B742="","",VLOOKUP(AD742,Varsayımlar!$B:$Q,8,0))</f>
        <v/>
      </c>
      <c r="R742" s="2" t="str">
        <f>IF(B742="","",VLOOKUP(AD742,Varsayımlar!$B:$Q,9,0))</f>
        <v/>
      </c>
      <c r="S742" s="2" t="str">
        <f>IF(B742="","",VLOOKUP(AD742,Varsayımlar!$B:$Q,10,0))</f>
        <v/>
      </c>
      <c r="T742" s="2" t="str">
        <f>IF(B742="","",VLOOKUP(AD742,Varsayımlar!$B:$Q,11,0))</f>
        <v/>
      </c>
      <c r="U742" s="2" t="str">
        <f>IF(B742="","",VLOOKUP(AD742,Varsayımlar!$B:$Q,12,0))</f>
        <v/>
      </c>
      <c r="V742" s="2" t="str">
        <f>IF(B742="","",VLOOKUP(AD742,Varsayımlar!$B:$Q,13,0))</f>
        <v/>
      </c>
      <c r="W742" s="2" t="str">
        <f>IF(B742="","",VLOOKUP(AD742,Varsayımlar!$B:$Q,14,0))</f>
        <v/>
      </c>
      <c r="AA742" s="2" t="str">
        <f>IF(B742="","",VLOOKUP(AD742,Varsayımlar!$B:$Q,15,0))</f>
        <v/>
      </c>
      <c r="AB742" s="2" t="str">
        <f>IF(B742="","",VLOOKUP(AD742,Varsayımlar!$B:$Q,16,0))</f>
        <v/>
      </c>
      <c r="AC742" s="2" t="str">
        <f>IF(B742="","",VLOOKUP(Sayfa2!AD742,Varsayımlar!B:S,18,0))</f>
        <v/>
      </c>
      <c r="AD742" s="2" t="str">
        <f t="shared" si="13"/>
        <v/>
      </c>
    </row>
    <row r="743" spans="2:30" x14ac:dyDescent="0.25">
      <c r="B743" s="6"/>
      <c r="C743" s="7" t="str">
        <f>IF(B743="","",VLOOKUP(AD743,Varsayımlar!$B:$Q,3,0))</f>
        <v/>
      </c>
      <c r="D743" s="7"/>
      <c r="H743" s="5" t="str">
        <f>IF(B743="","",VLOOKUP(AD743,Varsayımlar!$B:$Q,5,0))</f>
        <v/>
      </c>
      <c r="I743" s="5"/>
      <c r="J743" s="5" t="str">
        <f>IF(B743="","",VLOOKUP(AD743,Varsayımlar!$B:$Q,6,0))</f>
        <v/>
      </c>
      <c r="P743" s="5" t="str">
        <f>IF(B743="","",VLOOKUP(AD743,Varsayımlar!$B:$Q,7,0)*K743)</f>
        <v/>
      </c>
      <c r="Q743" s="5" t="str">
        <f>IF(B743="","",VLOOKUP(AD743,Varsayımlar!$B:$Q,8,0))</f>
        <v/>
      </c>
      <c r="R743" s="5" t="str">
        <f>IF(B743="","",VLOOKUP(AD743,Varsayımlar!$B:$Q,9,0))</f>
        <v/>
      </c>
      <c r="S743" s="5" t="str">
        <f>IF(B743="","",VLOOKUP(AD743,Varsayımlar!$B:$Q,10,0))</f>
        <v/>
      </c>
      <c r="T743" s="5" t="str">
        <f>IF(B743="","",VLOOKUP(AD743,Varsayımlar!$B:$Q,11,0))</f>
        <v/>
      </c>
      <c r="U743" s="5" t="str">
        <f>IF(B743="","",VLOOKUP(AD743,Varsayımlar!$B:$Q,12,0))</f>
        <v/>
      </c>
      <c r="V743" s="5" t="str">
        <f>IF(B743="","",VLOOKUP(AD743,Varsayımlar!$B:$Q,13,0))</f>
        <v/>
      </c>
      <c r="W743" s="5" t="str">
        <f>IF(B743="","",VLOOKUP(AD743,Varsayımlar!$B:$Q,14,0))</f>
        <v/>
      </c>
      <c r="AA743" s="5" t="str">
        <f>IF(B743="","",VLOOKUP(AD743,Varsayımlar!$B:$Q,15,0))</f>
        <v/>
      </c>
      <c r="AB743" s="5" t="str">
        <f>IF(B743="","",VLOOKUP(AD743,Varsayımlar!$B:$Q,16,0))</f>
        <v/>
      </c>
      <c r="AC743" s="5" t="str">
        <f>IF(B743="","",VLOOKUP(Sayfa2!AD743,Varsayımlar!B:S,18,0))</f>
        <v/>
      </c>
      <c r="AD743" s="5" t="str">
        <f t="shared" si="13"/>
        <v/>
      </c>
    </row>
    <row r="744" spans="2:30" x14ac:dyDescent="0.25">
      <c r="C744" s="3" t="str">
        <f>IF(B744="","",VLOOKUP(AD744,Varsayımlar!$B:$Q,3,0))</f>
        <v/>
      </c>
      <c r="H744" s="2" t="str">
        <f>IF(B744="","",VLOOKUP(AD744,Varsayımlar!$B:$Q,5,0))</f>
        <v/>
      </c>
      <c r="J744" s="2" t="str">
        <f>IF(B744="","",VLOOKUP(AD744,Varsayımlar!$B:$Q,6,0))</f>
        <v/>
      </c>
      <c r="P744" s="2" t="str">
        <f>IF(B744="","",VLOOKUP(AD744,Varsayımlar!$B:$Q,7,0)*K744)</f>
        <v/>
      </c>
      <c r="Q744" s="2" t="str">
        <f>IF(B744="","",VLOOKUP(AD744,Varsayımlar!$B:$Q,8,0))</f>
        <v/>
      </c>
      <c r="R744" s="2" t="str">
        <f>IF(B744="","",VLOOKUP(AD744,Varsayımlar!$B:$Q,9,0))</f>
        <v/>
      </c>
      <c r="S744" s="2" t="str">
        <f>IF(B744="","",VLOOKUP(AD744,Varsayımlar!$B:$Q,10,0))</f>
        <v/>
      </c>
      <c r="T744" s="2" t="str">
        <f>IF(B744="","",VLOOKUP(AD744,Varsayımlar!$B:$Q,11,0))</f>
        <v/>
      </c>
      <c r="U744" s="2" t="str">
        <f>IF(B744="","",VLOOKUP(AD744,Varsayımlar!$B:$Q,12,0))</f>
        <v/>
      </c>
      <c r="V744" s="2" t="str">
        <f>IF(B744="","",VLOOKUP(AD744,Varsayımlar!$B:$Q,13,0))</f>
        <v/>
      </c>
      <c r="W744" s="2" t="str">
        <f>IF(B744="","",VLOOKUP(AD744,Varsayımlar!$B:$Q,14,0))</f>
        <v/>
      </c>
      <c r="AA744" s="2" t="str">
        <f>IF(B744="","",VLOOKUP(AD744,Varsayımlar!$B:$Q,15,0))</f>
        <v/>
      </c>
      <c r="AB744" s="2" t="str">
        <f>IF(B744="","",VLOOKUP(AD744,Varsayımlar!$B:$Q,16,0))</f>
        <v/>
      </c>
      <c r="AC744" s="2" t="str">
        <f>IF(B744="","",VLOOKUP(Sayfa2!AD744,Varsayımlar!B:S,18,0))</f>
        <v/>
      </c>
      <c r="AD744" s="2" t="str">
        <f t="shared" si="13"/>
        <v/>
      </c>
    </row>
    <row r="745" spans="2:30" x14ac:dyDescent="0.25">
      <c r="B745" s="6"/>
      <c r="C745" s="7" t="str">
        <f>IF(B745="","",VLOOKUP(AD745,Varsayımlar!$B:$Q,3,0))</f>
        <v/>
      </c>
      <c r="D745" s="7"/>
      <c r="H745" s="5" t="str">
        <f>IF(B745="","",VLOOKUP(AD745,Varsayımlar!$B:$Q,5,0))</f>
        <v/>
      </c>
      <c r="I745" s="5"/>
      <c r="J745" s="5" t="str">
        <f>IF(B745="","",VLOOKUP(AD745,Varsayımlar!$B:$Q,6,0))</f>
        <v/>
      </c>
      <c r="P745" s="5" t="str">
        <f>IF(B745="","",VLOOKUP(AD745,Varsayımlar!$B:$Q,7,0)*K745)</f>
        <v/>
      </c>
      <c r="Q745" s="5" t="str">
        <f>IF(B745="","",VLOOKUP(AD745,Varsayımlar!$B:$Q,8,0))</f>
        <v/>
      </c>
      <c r="R745" s="5" t="str">
        <f>IF(B745="","",VLOOKUP(AD745,Varsayımlar!$B:$Q,9,0))</f>
        <v/>
      </c>
      <c r="S745" s="5" t="str">
        <f>IF(B745="","",VLOOKUP(AD745,Varsayımlar!$B:$Q,10,0))</f>
        <v/>
      </c>
      <c r="T745" s="5" t="str">
        <f>IF(B745="","",VLOOKUP(AD745,Varsayımlar!$B:$Q,11,0))</f>
        <v/>
      </c>
      <c r="U745" s="5" t="str">
        <f>IF(B745="","",VLOOKUP(AD745,Varsayımlar!$B:$Q,12,0))</f>
        <v/>
      </c>
      <c r="V745" s="5" t="str">
        <f>IF(B745="","",VLOOKUP(AD745,Varsayımlar!$B:$Q,13,0))</f>
        <v/>
      </c>
      <c r="W745" s="5" t="str">
        <f>IF(B745="","",VLOOKUP(AD745,Varsayımlar!$B:$Q,14,0))</f>
        <v/>
      </c>
      <c r="AA745" s="5" t="str">
        <f>IF(B745="","",VLOOKUP(AD745,Varsayımlar!$B:$Q,15,0))</f>
        <v/>
      </c>
      <c r="AB745" s="5" t="str">
        <f>IF(B745="","",VLOOKUP(AD745,Varsayımlar!$B:$Q,16,0))</f>
        <v/>
      </c>
      <c r="AC745" s="5" t="str">
        <f>IF(B745="","",VLOOKUP(Sayfa2!AD745,Varsayımlar!B:S,18,0))</f>
        <v/>
      </c>
      <c r="AD745" s="5" t="str">
        <f t="shared" si="13"/>
        <v/>
      </c>
    </row>
    <row r="746" spans="2:30" x14ac:dyDescent="0.25">
      <c r="C746" s="3" t="str">
        <f>IF(B746="","",VLOOKUP(AD746,Varsayımlar!$B:$Q,3,0))</f>
        <v/>
      </c>
      <c r="H746" s="2" t="str">
        <f>IF(B746="","",VLOOKUP(AD746,Varsayımlar!$B:$Q,5,0))</f>
        <v/>
      </c>
      <c r="J746" s="2" t="str">
        <f>IF(B746="","",VLOOKUP(AD746,Varsayımlar!$B:$Q,6,0))</f>
        <v/>
      </c>
      <c r="P746" s="2" t="str">
        <f>IF(B746="","",VLOOKUP(AD746,Varsayımlar!$B:$Q,7,0)*K746)</f>
        <v/>
      </c>
      <c r="Q746" s="2" t="str">
        <f>IF(B746="","",VLOOKUP(AD746,Varsayımlar!$B:$Q,8,0))</f>
        <v/>
      </c>
      <c r="R746" s="2" t="str">
        <f>IF(B746="","",VLOOKUP(AD746,Varsayımlar!$B:$Q,9,0))</f>
        <v/>
      </c>
      <c r="S746" s="2" t="str">
        <f>IF(B746="","",VLOOKUP(AD746,Varsayımlar!$B:$Q,10,0))</f>
        <v/>
      </c>
      <c r="T746" s="2" t="str">
        <f>IF(B746="","",VLOOKUP(AD746,Varsayımlar!$B:$Q,11,0))</f>
        <v/>
      </c>
      <c r="U746" s="2" t="str">
        <f>IF(B746="","",VLOOKUP(AD746,Varsayımlar!$B:$Q,12,0))</f>
        <v/>
      </c>
      <c r="V746" s="2" t="str">
        <f>IF(B746="","",VLOOKUP(AD746,Varsayımlar!$B:$Q,13,0))</f>
        <v/>
      </c>
      <c r="W746" s="2" t="str">
        <f>IF(B746="","",VLOOKUP(AD746,Varsayımlar!$B:$Q,14,0))</f>
        <v/>
      </c>
      <c r="AA746" s="2" t="str">
        <f>IF(B746="","",VLOOKUP(AD746,Varsayımlar!$B:$Q,15,0))</f>
        <v/>
      </c>
      <c r="AB746" s="2" t="str">
        <f>IF(B746="","",VLOOKUP(AD746,Varsayımlar!$B:$Q,16,0))</f>
        <v/>
      </c>
      <c r="AC746" s="2" t="str">
        <f>IF(B746="","",VLOOKUP(Sayfa2!AD746,Varsayımlar!B:S,18,0))</f>
        <v/>
      </c>
      <c r="AD746" s="2" t="str">
        <f t="shared" si="13"/>
        <v/>
      </c>
    </row>
    <row r="747" spans="2:30" x14ac:dyDescent="0.25">
      <c r="B747" s="6"/>
      <c r="C747" s="7" t="str">
        <f>IF(B747="","",VLOOKUP(AD747,Varsayımlar!$B:$Q,3,0))</f>
        <v/>
      </c>
      <c r="D747" s="7"/>
      <c r="H747" s="5" t="str">
        <f>IF(B747="","",VLOOKUP(AD747,Varsayımlar!$B:$Q,5,0))</f>
        <v/>
      </c>
      <c r="I747" s="5"/>
      <c r="J747" s="5" t="str">
        <f>IF(B747="","",VLOOKUP(AD747,Varsayımlar!$B:$Q,6,0))</f>
        <v/>
      </c>
      <c r="P747" s="5" t="str">
        <f>IF(B747="","",VLOOKUP(AD747,Varsayımlar!$B:$Q,7,0)*K747)</f>
        <v/>
      </c>
      <c r="Q747" s="5" t="str">
        <f>IF(B747="","",VLOOKUP(AD747,Varsayımlar!$B:$Q,8,0))</f>
        <v/>
      </c>
      <c r="R747" s="5" t="str">
        <f>IF(B747="","",VLOOKUP(AD747,Varsayımlar!$B:$Q,9,0))</f>
        <v/>
      </c>
      <c r="S747" s="5" t="str">
        <f>IF(B747="","",VLOOKUP(AD747,Varsayımlar!$B:$Q,10,0))</f>
        <v/>
      </c>
      <c r="T747" s="5" t="str">
        <f>IF(B747="","",VLOOKUP(AD747,Varsayımlar!$B:$Q,11,0))</f>
        <v/>
      </c>
      <c r="U747" s="5" t="str">
        <f>IF(B747="","",VLOOKUP(AD747,Varsayımlar!$B:$Q,12,0))</f>
        <v/>
      </c>
      <c r="V747" s="5" t="str">
        <f>IF(B747="","",VLOOKUP(AD747,Varsayımlar!$B:$Q,13,0))</f>
        <v/>
      </c>
      <c r="W747" s="5" t="str">
        <f>IF(B747="","",VLOOKUP(AD747,Varsayımlar!$B:$Q,14,0))</f>
        <v/>
      </c>
      <c r="AA747" s="5" t="str">
        <f>IF(B747="","",VLOOKUP(AD747,Varsayımlar!$B:$Q,15,0))</f>
        <v/>
      </c>
      <c r="AB747" s="5" t="str">
        <f>IF(B747="","",VLOOKUP(AD747,Varsayımlar!$B:$Q,16,0))</f>
        <v/>
      </c>
      <c r="AC747" s="5" t="str">
        <f>IF(B747="","",VLOOKUP(Sayfa2!AD747,Varsayımlar!B:S,18,0))</f>
        <v/>
      </c>
      <c r="AD747" s="5" t="str">
        <f t="shared" si="13"/>
        <v/>
      </c>
    </row>
    <row r="748" spans="2:30" x14ac:dyDescent="0.25">
      <c r="C748" s="3" t="str">
        <f>IF(B748="","",VLOOKUP(AD748,Varsayımlar!$B:$Q,3,0))</f>
        <v/>
      </c>
      <c r="H748" s="2" t="str">
        <f>IF(B748="","",VLOOKUP(AD748,Varsayımlar!$B:$Q,5,0))</f>
        <v/>
      </c>
      <c r="J748" s="2" t="str">
        <f>IF(B748="","",VLOOKUP(AD748,Varsayımlar!$B:$Q,6,0))</f>
        <v/>
      </c>
      <c r="P748" s="2" t="str">
        <f>IF(B748="","",VLOOKUP(AD748,Varsayımlar!$B:$Q,7,0)*K748)</f>
        <v/>
      </c>
      <c r="Q748" s="2" t="str">
        <f>IF(B748="","",VLOOKUP(AD748,Varsayımlar!$B:$Q,8,0))</f>
        <v/>
      </c>
      <c r="R748" s="2" t="str">
        <f>IF(B748="","",VLOOKUP(AD748,Varsayımlar!$B:$Q,9,0))</f>
        <v/>
      </c>
      <c r="S748" s="2" t="str">
        <f>IF(B748="","",VLOOKUP(AD748,Varsayımlar!$B:$Q,10,0))</f>
        <v/>
      </c>
      <c r="T748" s="2" t="str">
        <f>IF(B748="","",VLOOKUP(AD748,Varsayımlar!$B:$Q,11,0))</f>
        <v/>
      </c>
      <c r="U748" s="2" t="str">
        <f>IF(B748="","",VLOOKUP(AD748,Varsayımlar!$B:$Q,12,0))</f>
        <v/>
      </c>
      <c r="V748" s="2" t="str">
        <f>IF(B748="","",VLOOKUP(AD748,Varsayımlar!$B:$Q,13,0))</f>
        <v/>
      </c>
      <c r="W748" s="2" t="str">
        <f>IF(B748="","",VLOOKUP(AD748,Varsayımlar!$B:$Q,14,0))</f>
        <v/>
      </c>
      <c r="AA748" s="2" t="str">
        <f>IF(B748="","",VLOOKUP(AD748,Varsayımlar!$B:$Q,15,0))</f>
        <v/>
      </c>
      <c r="AB748" s="2" t="str">
        <f>IF(B748="","",VLOOKUP(AD748,Varsayımlar!$B:$Q,16,0))</f>
        <v/>
      </c>
      <c r="AC748" s="2" t="str">
        <f>IF(B748="","",VLOOKUP(Sayfa2!AD748,Varsayımlar!B:S,18,0))</f>
        <v/>
      </c>
      <c r="AD748" s="2" t="str">
        <f t="shared" si="13"/>
        <v/>
      </c>
    </row>
    <row r="749" spans="2:30" x14ac:dyDescent="0.25">
      <c r="B749" s="6"/>
      <c r="C749" s="7" t="str">
        <f>IF(B749="","",VLOOKUP(AD749,Varsayımlar!$B:$Q,3,0))</f>
        <v/>
      </c>
      <c r="D749" s="7"/>
      <c r="H749" s="5" t="str">
        <f>IF(B749="","",VLOOKUP(AD749,Varsayımlar!$B:$Q,5,0))</f>
        <v/>
      </c>
      <c r="I749" s="5"/>
      <c r="J749" s="5" t="str">
        <f>IF(B749="","",VLOOKUP(AD749,Varsayımlar!$B:$Q,6,0))</f>
        <v/>
      </c>
      <c r="P749" s="5" t="str">
        <f>IF(B749="","",VLOOKUP(AD749,Varsayımlar!$B:$Q,7,0)*K749)</f>
        <v/>
      </c>
      <c r="Q749" s="5" t="str">
        <f>IF(B749="","",VLOOKUP(AD749,Varsayımlar!$B:$Q,8,0))</f>
        <v/>
      </c>
      <c r="R749" s="5" t="str">
        <f>IF(B749="","",VLOOKUP(AD749,Varsayımlar!$B:$Q,9,0))</f>
        <v/>
      </c>
      <c r="S749" s="5" t="str">
        <f>IF(B749="","",VLOOKUP(AD749,Varsayımlar!$B:$Q,10,0))</f>
        <v/>
      </c>
      <c r="T749" s="5" t="str">
        <f>IF(B749="","",VLOOKUP(AD749,Varsayımlar!$B:$Q,11,0))</f>
        <v/>
      </c>
      <c r="U749" s="5" t="str">
        <f>IF(B749="","",VLOOKUP(AD749,Varsayımlar!$B:$Q,12,0))</f>
        <v/>
      </c>
      <c r="V749" s="5" t="str">
        <f>IF(B749="","",VLOOKUP(AD749,Varsayımlar!$B:$Q,13,0))</f>
        <v/>
      </c>
      <c r="W749" s="5" t="str">
        <f>IF(B749="","",VLOOKUP(AD749,Varsayımlar!$B:$Q,14,0))</f>
        <v/>
      </c>
      <c r="AA749" s="5" t="str">
        <f>IF(B749="","",VLOOKUP(AD749,Varsayımlar!$B:$Q,15,0))</f>
        <v/>
      </c>
      <c r="AB749" s="5" t="str">
        <f>IF(B749="","",VLOOKUP(AD749,Varsayımlar!$B:$Q,16,0))</f>
        <v/>
      </c>
      <c r="AC749" s="5" t="str">
        <f>IF(B749="","",VLOOKUP(Sayfa2!AD749,Varsayımlar!B:S,18,0))</f>
        <v/>
      </c>
      <c r="AD749" s="5" t="str">
        <f t="shared" si="13"/>
        <v/>
      </c>
    </row>
    <row r="750" spans="2:30" x14ac:dyDescent="0.25">
      <c r="C750" s="3" t="str">
        <f>IF(B750="","",VLOOKUP(AD750,Varsayımlar!$B:$Q,3,0))</f>
        <v/>
      </c>
      <c r="H750" s="2" t="str">
        <f>IF(B750="","",VLOOKUP(AD750,Varsayımlar!$B:$Q,5,0))</f>
        <v/>
      </c>
      <c r="J750" s="2" t="str">
        <f>IF(B750="","",VLOOKUP(AD750,Varsayımlar!$B:$Q,6,0))</f>
        <v/>
      </c>
      <c r="P750" s="2" t="str">
        <f>IF(B750="","",VLOOKUP(AD750,Varsayımlar!$B:$Q,7,0)*K750)</f>
        <v/>
      </c>
      <c r="Q750" s="2" t="str">
        <f>IF(B750="","",VLOOKUP(AD750,Varsayımlar!$B:$Q,8,0))</f>
        <v/>
      </c>
      <c r="R750" s="2" t="str">
        <f>IF(B750="","",VLOOKUP(AD750,Varsayımlar!$B:$Q,9,0))</f>
        <v/>
      </c>
      <c r="S750" s="2" t="str">
        <f>IF(B750="","",VLOOKUP(AD750,Varsayımlar!$B:$Q,10,0))</f>
        <v/>
      </c>
      <c r="T750" s="2" t="str">
        <f>IF(B750="","",VLOOKUP(AD750,Varsayımlar!$B:$Q,11,0))</f>
        <v/>
      </c>
      <c r="U750" s="2" t="str">
        <f>IF(B750="","",VLOOKUP(AD750,Varsayımlar!$B:$Q,12,0))</f>
        <v/>
      </c>
      <c r="V750" s="2" t="str">
        <f>IF(B750="","",VLOOKUP(AD750,Varsayımlar!$B:$Q,13,0))</f>
        <v/>
      </c>
      <c r="W750" s="2" t="str">
        <f>IF(B750="","",VLOOKUP(AD750,Varsayımlar!$B:$Q,14,0))</f>
        <v/>
      </c>
      <c r="AA750" s="2" t="str">
        <f>IF(B750="","",VLOOKUP(AD750,Varsayımlar!$B:$Q,15,0))</f>
        <v/>
      </c>
      <c r="AB750" s="2" t="str">
        <f>IF(B750="","",VLOOKUP(AD750,Varsayımlar!$B:$Q,16,0))</f>
        <v/>
      </c>
      <c r="AC750" s="2" t="str">
        <f>IF(B750="","",VLOOKUP(Sayfa2!AD750,Varsayımlar!B:S,18,0))</f>
        <v/>
      </c>
      <c r="AD750" s="2" t="str">
        <f t="shared" si="13"/>
        <v/>
      </c>
    </row>
    <row r="751" spans="2:30" x14ac:dyDescent="0.25">
      <c r="B751" s="6"/>
      <c r="C751" s="7" t="str">
        <f>IF(B751="","",VLOOKUP(AD751,Varsayımlar!$B:$Q,3,0))</f>
        <v/>
      </c>
      <c r="D751" s="7"/>
      <c r="H751" s="5" t="str">
        <f>IF(B751="","",VLOOKUP(AD751,Varsayımlar!$B:$Q,5,0))</f>
        <v/>
      </c>
      <c r="I751" s="5"/>
      <c r="J751" s="5" t="str">
        <f>IF(B751="","",VLOOKUP(AD751,Varsayımlar!$B:$Q,6,0))</f>
        <v/>
      </c>
      <c r="P751" s="5" t="str">
        <f>IF(B751="","",VLOOKUP(AD751,Varsayımlar!$B:$Q,7,0)*K751)</f>
        <v/>
      </c>
      <c r="Q751" s="5" t="str">
        <f>IF(B751="","",VLOOKUP(AD751,Varsayımlar!$B:$Q,8,0))</f>
        <v/>
      </c>
      <c r="R751" s="5" t="str">
        <f>IF(B751="","",VLOOKUP(AD751,Varsayımlar!$B:$Q,9,0))</f>
        <v/>
      </c>
      <c r="S751" s="5" t="str">
        <f>IF(B751="","",VLOOKUP(AD751,Varsayımlar!$B:$Q,10,0))</f>
        <v/>
      </c>
      <c r="T751" s="5" t="str">
        <f>IF(B751="","",VLOOKUP(AD751,Varsayımlar!$B:$Q,11,0))</f>
        <v/>
      </c>
      <c r="U751" s="5" t="str">
        <f>IF(B751="","",VLOOKUP(AD751,Varsayımlar!$B:$Q,12,0))</f>
        <v/>
      </c>
      <c r="V751" s="5" t="str">
        <f>IF(B751="","",VLOOKUP(AD751,Varsayımlar!$B:$Q,13,0))</f>
        <v/>
      </c>
      <c r="W751" s="5" t="str">
        <f>IF(B751="","",VLOOKUP(AD751,Varsayımlar!$B:$Q,14,0))</f>
        <v/>
      </c>
      <c r="AA751" s="5" t="str">
        <f>IF(B751="","",VLOOKUP(AD751,Varsayımlar!$B:$Q,15,0))</f>
        <v/>
      </c>
      <c r="AB751" s="5" t="str">
        <f>IF(B751="","",VLOOKUP(AD751,Varsayımlar!$B:$Q,16,0))</f>
        <v/>
      </c>
      <c r="AC751" s="5" t="str">
        <f>IF(B751="","",VLOOKUP(Sayfa2!AD751,Varsayımlar!B:S,18,0))</f>
        <v/>
      </c>
      <c r="AD751" s="5" t="str">
        <f t="shared" si="13"/>
        <v/>
      </c>
    </row>
    <row r="752" spans="2:30" x14ac:dyDescent="0.25">
      <c r="C752" s="3" t="str">
        <f>IF(B752="","",VLOOKUP(AD752,Varsayımlar!$B:$Q,3,0))</f>
        <v/>
      </c>
      <c r="H752" s="2" t="str">
        <f>IF(B752="","",VLOOKUP(AD752,Varsayımlar!$B:$Q,5,0))</f>
        <v/>
      </c>
      <c r="J752" s="2" t="str">
        <f>IF(B752="","",VLOOKUP(AD752,Varsayımlar!$B:$Q,6,0))</f>
        <v/>
      </c>
      <c r="P752" s="2" t="str">
        <f>IF(B752="","",VLOOKUP(AD752,Varsayımlar!$B:$Q,7,0)*K752)</f>
        <v/>
      </c>
      <c r="Q752" s="2" t="str">
        <f>IF(B752="","",VLOOKUP(AD752,Varsayımlar!$B:$Q,8,0))</f>
        <v/>
      </c>
      <c r="R752" s="2" t="str">
        <f>IF(B752="","",VLOOKUP(AD752,Varsayımlar!$B:$Q,9,0))</f>
        <v/>
      </c>
      <c r="S752" s="2" t="str">
        <f>IF(B752="","",VLOOKUP(AD752,Varsayımlar!$B:$Q,10,0))</f>
        <v/>
      </c>
      <c r="T752" s="2" t="str">
        <f>IF(B752="","",VLOOKUP(AD752,Varsayımlar!$B:$Q,11,0))</f>
        <v/>
      </c>
      <c r="U752" s="2" t="str">
        <f>IF(B752="","",VLOOKUP(AD752,Varsayımlar!$B:$Q,12,0))</f>
        <v/>
      </c>
      <c r="V752" s="2" t="str">
        <f>IF(B752="","",VLOOKUP(AD752,Varsayımlar!$B:$Q,13,0))</f>
        <v/>
      </c>
      <c r="W752" s="2" t="str">
        <f>IF(B752="","",VLOOKUP(AD752,Varsayımlar!$B:$Q,14,0))</f>
        <v/>
      </c>
      <c r="AA752" s="2" t="str">
        <f>IF(B752="","",VLOOKUP(AD752,Varsayımlar!$B:$Q,15,0))</f>
        <v/>
      </c>
      <c r="AB752" s="2" t="str">
        <f>IF(B752="","",VLOOKUP(AD752,Varsayımlar!$B:$Q,16,0))</f>
        <v/>
      </c>
      <c r="AC752" s="2" t="str">
        <f>IF(B752="","",VLOOKUP(Sayfa2!AD752,Varsayımlar!B:S,18,0))</f>
        <v/>
      </c>
      <c r="AD752" s="2" t="str">
        <f t="shared" si="13"/>
        <v/>
      </c>
    </row>
    <row r="753" spans="2:30" x14ac:dyDescent="0.25">
      <c r="B753" s="6"/>
      <c r="C753" s="7" t="str">
        <f>IF(B753="","",VLOOKUP(AD753,Varsayımlar!$B:$Q,3,0))</f>
        <v/>
      </c>
      <c r="D753" s="7"/>
      <c r="H753" s="5" t="str">
        <f>IF(B753="","",VLOOKUP(AD753,Varsayımlar!$B:$Q,5,0))</f>
        <v/>
      </c>
      <c r="I753" s="5"/>
      <c r="J753" s="5" t="str">
        <f>IF(B753="","",VLOOKUP(AD753,Varsayımlar!$B:$Q,6,0))</f>
        <v/>
      </c>
      <c r="P753" s="5" t="str">
        <f>IF(B753="","",VLOOKUP(AD753,Varsayımlar!$B:$Q,7,0)*K753)</f>
        <v/>
      </c>
      <c r="Q753" s="5" t="str">
        <f>IF(B753="","",VLOOKUP(AD753,Varsayımlar!$B:$Q,8,0))</f>
        <v/>
      </c>
      <c r="R753" s="5" t="str">
        <f>IF(B753="","",VLOOKUP(AD753,Varsayımlar!$B:$Q,9,0))</f>
        <v/>
      </c>
      <c r="S753" s="5" t="str">
        <f>IF(B753="","",VLOOKUP(AD753,Varsayımlar!$B:$Q,10,0))</f>
        <v/>
      </c>
      <c r="T753" s="5" t="str">
        <f>IF(B753="","",VLOOKUP(AD753,Varsayımlar!$B:$Q,11,0))</f>
        <v/>
      </c>
      <c r="U753" s="5" t="str">
        <f>IF(B753="","",VLOOKUP(AD753,Varsayımlar!$B:$Q,12,0))</f>
        <v/>
      </c>
      <c r="V753" s="5" t="str">
        <f>IF(B753="","",VLOOKUP(AD753,Varsayımlar!$B:$Q,13,0))</f>
        <v/>
      </c>
      <c r="W753" s="5" t="str">
        <f>IF(B753="","",VLOOKUP(AD753,Varsayımlar!$B:$Q,14,0))</f>
        <v/>
      </c>
      <c r="AA753" s="5" t="str">
        <f>IF(B753="","",VLOOKUP(AD753,Varsayımlar!$B:$Q,15,0))</f>
        <v/>
      </c>
      <c r="AB753" s="5" t="str">
        <f>IF(B753="","",VLOOKUP(AD753,Varsayımlar!$B:$Q,16,0))</f>
        <v/>
      </c>
      <c r="AC753" s="5" t="str">
        <f>IF(B753="","",VLOOKUP(Sayfa2!AD753,Varsayımlar!B:S,18,0))</f>
        <v/>
      </c>
      <c r="AD753" s="5" t="str">
        <f t="shared" si="13"/>
        <v/>
      </c>
    </row>
    <row r="754" spans="2:30" x14ac:dyDescent="0.25">
      <c r="C754" s="3" t="str">
        <f>IF(B754="","",VLOOKUP(AD754,Varsayımlar!$B:$Q,3,0))</f>
        <v/>
      </c>
      <c r="H754" s="2" t="str">
        <f>IF(B754="","",VLOOKUP(AD754,Varsayımlar!$B:$Q,5,0))</f>
        <v/>
      </c>
      <c r="J754" s="2" t="str">
        <f>IF(B754="","",VLOOKUP(AD754,Varsayımlar!$B:$Q,6,0))</f>
        <v/>
      </c>
      <c r="P754" s="2" t="str">
        <f>IF(B754="","",VLOOKUP(AD754,Varsayımlar!$B:$Q,7,0)*K754)</f>
        <v/>
      </c>
      <c r="Q754" s="2" t="str">
        <f>IF(B754="","",VLOOKUP(AD754,Varsayımlar!$B:$Q,8,0))</f>
        <v/>
      </c>
      <c r="R754" s="2" t="str">
        <f>IF(B754="","",VLOOKUP(AD754,Varsayımlar!$B:$Q,9,0))</f>
        <v/>
      </c>
      <c r="S754" s="2" t="str">
        <f>IF(B754="","",VLOOKUP(AD754,Varsayımlar!$B:$Q,10,0))</f>
        <v/>
      </c>
      <c r="T754" s="2" t="str">
        <f>IF(B754="","",VLOOKUP(AD754,Varsayımlar!$B:$Q,11,0))</f>
        <v/>
      </c>
      <c r="U754" s="2" t="str">
        <f>IF(B754="","",VLOOKUP(AD754,Varsayımlar!$B:$Q,12,0))</f>
        <v/>
      </c>
      <c r="V754" s="2" t="str">
        <f>IF(B754="","",VLOOKUP(AD754,Varsayımlar!$B:$Q,13,0))</f>
        <v/>
      </c>
      <c r="W754" s="2" t="str">
        <f>IF(B754="","",VLOOKUP(AD754,Varsayımlar!$B:$Q,14,0))</f>
        <v/>
      </c>
      <c r="AA754" s="2" t="str">
        <f>IF(B754="","",VLOOKUP(AD754,Varsayımlar!$B:$Q,15,0))</f>
        <v/>
      </c>
      <c r="AB754" s="2" t="str">
        <f>IF(B754="","",VLOOKUP(AD754,Varsayımlar!$B:$Q,16,0))</f>
        <v/>
      </c>
      <c r="AC754" s="2" t="str">
        <f>IF(B754="","",VLOOKUP(Sayfa2!AD754,Varsayımlar!B:S,18,0))</f>
        <v/>
      </c>
      <c r="AD754" s="2" t="str">
        <f t="shared" si="13"/>
        <v/>
      </c>
    </row>
    <row r="755" spans="2:30" x14ac:dyDescent="0.25">
      <c r="B755" s="6"/>
      <c r="C755" s="7" t="str">
        <f>IF(B755="","",VLOOKUP(AD755,Varsayımlar!$B:$Q,3,0))</f>
        <v/>
      </c>
      <c r="D755" s="7"/>
      <c r="H755" s="5" t="str">
        <f>IF(B755="","",VLOOKUP(AD755,Varsayımlar!$B:$Q,5,0))</f>
        <v/>
      </c>
      <c r="I755" s="5"/>
      <c r="J755" s="5" t="str">
        <f>IF(B755="","",VLOOKUP(AD755,Varsayımlar!$B:$Q,6,0))</f>
        <v/>
      </c>
      <c r="P755" s="5" t="str">
        <f>IF(B755="","",VLOOKUP(AD755,Varsayımlar!$B:$Q,7,0)*K755)</f>
        <v/>
      </c>
      <c r="Q755" s="5" t="str">
        <f>IF(B755="","",VLOOKUP(AD755,Varsayımlar!$B:$Q,8,0))</f>
        <v/>
      </c>
      <c r="R755" s="5" t="str">
        <f>IF(B755="","",VLOOKUP(AD755,Varsayımlar!$B:$Q,9,0))</f>
        <v/>
      </c>
      <c r="S755" s="5" t="str">
        <f>IF(B755="","",VLOOKUP(AD755,Varsayımlar!$B:$Q,10,0))</f>
        <v/>
      </c>
      <c r="T755" s="5" t="str">
        <f>IF(B755="","",VLOOKUP(AD755,Varsayımlar!$B:$Q,11,0))</f>
        <v/>
      </c>
      <c r="U755" s="5" t="str">
        <f>IF(B755="","",VLOOKUP(AD755,Varsayımlar!$B:$Q,12,0))</f>
        <v/>
      </c>
      <c r="V755" s="5" t="str">
        <f>IF(B755="","",VLOOKUP(AD755,Varsayımlar!$B:$Q,13,0))</f>
        <v/>
      </c>
      <c r="W755" s="5" t="str">
        <f>IF(B755="","",VLOOKUP(AD755,Varsayımlar!$B:$Q,14,0))</f>
        <v/>
      </c>
      <c r="AA755" s="5" t="str">
        <f>IF(B755="","",VLOOKUP(AD755,Varsayımlar!$B:$Q,15,0))</f>
        <v/>
      </c>
      <c r="AB755" s="5" t="str">
        <f>IF(B755="","",VLOOKUP(AD755,Varsayımlar!$B:$Q,16,0))</f>
        <v/>
      </c>
      <c r="AC755" s="5" t="str">
        <f>IF(B755="","",VLOOKUP(Sayfa2!AD755,Varsayımlar!B:S,18,0))</f>
        <v/>
      </c>
      <c r="AD755" s="5" t="str">
        <f t="shared" si="13"/>
        <v/>
      </c>
    </row>
    <row r="756" spans="2:30" x14ac:dyDescent="0.25">
      <c r="C756" s="3" t="str">
        <f>IF(B756="","",VLOOKUP(AD756,Varsayımlar!$B:$Q,3,0))</f>
        <v/>
      </c>
      <c r="H756" s="2" t="str">
        <f>IF(B756="","",VLOOKUP(AD756,Varsayımlar!$B:$Q,5,0))</f>
        <v/>
      </c>
      <c r="J756" s="2" t="str">
        <f>IF(B756="","",VLOOKUP(AD756,Varsayımlar!$B:$Q,6,0))</f>
        <v/>
      </c>
      <c r="P756" s="2" t="str">
        <f>IF(B756="","",VLOOKUP(AD756,Varsayımlar!$B:$Q,7,0)*K756)</f>
        <v/>
      </c>
      <c r="Q756" s="2" t="str">
        <f>IF(B756="","",VLOOKUP(AD756,Varsayımlar!$B:$Q,8,0))</f>
        <v/>
      </c>
      <c r="R756" s="2" t="str">
        <f>IF(B756="","",VLOOKUP(AD756,Varsayımlar!$B:$Q,9,0))</f>
        <v/>
      </c>
      <c r="S756" s="2" t="str">
        <f>IF(B756="","",VLOOKUP(AD756,Varsayımlar!$B:$Q,10,0))</f>
        <v/>
      </c>
      <c r="T756" s="2" t="str">
        <f>IF(B756="","",VLOOKUP(AD756,Varsayımlar!$B:$Q,11,0))</f>
        <v/>
      </c>
      <c r="U756" s="2" t="str">
        <f>IF(B756="","",VLOOKUP(AD756,Varsayımlar!$B:$Q,12,0))</f>
        <v/>
      </c>
      <c r="V756" s="2" t="str">
        <f>IF(B756="","",VLOOKUP(AD756,Varsayımlar!$B:$Q,13,0))</f>
        <v/>
      </c>
      <c r="W756" s="2" t="str">
        <f>IF(B756="","",VLOOKUP(AD756,Varsayımlar!$B:$Q,14,0))</f>
        <v/>
      </c>
      <c r="AA756" s="2" t="str">
        <f>IF(B756="","",VLOOKUP(AD756,Varsayımlar!$B:$Q,15,0))</f>
        <v/>
      </c>
      <c r="AB756" s="2" t="str">
        <f>IF(B756="","",VLOOKUP(AD756,Varsayımlar!$B:$Q,16,0))</f>
        <v/>
      </c>
      <c r="AC756" s="2" t="str">
        <f>IF(B756="","",VLOOKUP(Sayfa2!AD756,Varsayımlar!B:S,18,0))</f>
        <v/>
      </c>
      <c r="AD756" s="2" t="str">
        <f t="shared" si="13"/>
        <v/>
      </c>
    </row>
    <row r="757" spans="2:30" x14ac:dyDescent="0.25">
      <c r="B757" s="6"/>
      <c r="C757" s="7" t="str">
        <f>IF(B757="","",VLOOKUP(AD757,Varsayımlar!$B:$Q,3,0))</f>
        <v/>
      </c>
      <c r="D757" s="7"/>
      <c r="H757" s="5" t="str">
        <f>IF(B757="","",VLOOKUP(AD757,Varsayımlar!$B:$Q,5,0))</f>
        <v/>
      </c>
      <c r="I757" s="5"/>
      <c r="J757" s="5" t="str">
        <f>IF(B757="","",VLOOKUP(AD757,Varsayımlar!$B:$Q,6,0))</f>
        <v/>
      </c>
      <c r="P757" s="5" t="str">
        <f>IF(B757="","",VLOOKUP(AD757,Varsayımlar!$B:$Q,7,0)*K757)</f>
        <v/>
      </c>
      <c r="Q757" s="5" t="str">
        <f>IF(B757="","",VLOOKUP(AD757,Varsayımlar!$B:$Q,8,0))</f>
        <v/>
      </c>
      <c r="R757" s="5" t="str">
        <f>IF(B757="","",VLOOKUP(AD757,Varsayımlar!$B:$Q,9,0))</f>
        <v/>
      </c>
      <c r="S757" s="5" t="str">
        <f>IF(B757="","",VLOOKUP(AD757,Varsayımlar!$B:$Q,10,0))</f>
        <v/>
      </c>
      <c r="T757" s="5" t="str">
        <f>IF(B757="","",VLOOKUP(AD757,Varsayımlar!$B:$Q,11,0))</f>
        <v/>
      </c>
      <c r="U757" s="5" t="str">
        <f>IF(B757="","",VLOOKUP(AD757,Varsayımlar!$B:$Q,12,0))</f>
        <v/>
      </c>
      <c r="V757" s="5" t="str">
        <f>IF(B757="","",VLOOKUP(AD757,Varsayımlar!$B:$Q,13,0))</f>
        <v/>
      </c>
      <c r="W757" s="5" t="str">
        <f>IF(B757="","",VLOOKUP(AD757,Varsayımlar!$B:$Q,14,0))</f>
        <v/>
      </c>
      <c r="AA757" s="5" t="str">
        <f>IF(B757="","",VLOOKUP(AD757,Varsayımlar!$B:$Q,15,0))</f>
        <v/>
      </c>
      <c r="AB757" s="5" t="str">
        <f>IF(B757="","",VLOOKUP(AD757,Varsayımlar!$B:$Q,16,0))</f>
        <v/>
      </c>
      <c r="AC757" s="5" t="str">
        <f>IF(B757="","",VLOOKUP(Sayfa2!AD757,Varsayımlar!B:S,18,0))</f>
        <v/>
      </c>
      <c r="AD757" s="5" t="str">
        <f t="shared" si="13"/>
        <v/>
      </c>
    </row>
    <row r="758" spans="2:30" x14ac:dyDescent="0.25">
      <c r="C758" s="3" t="str">
        <f>IF(B758="","",VLOOKUP(AD758,Varsayımlar!$B:$Q,3,0))</f>
        <v/>
      </c>
      <c r="H758" s="2" t="str">
        <f>IF(B758="","",VLOOKUP(AD758,Varsayımlar!$B:$Q,5,0))</f>
        <v/>
      </c>
      <c r="J758" s="2" t="str">
        <f>IF(B758="","",VLOOKUP(AD758,Varsayımlar!$B:$Q,6,0))</f>
        <v/>
      </c>
      <c r="P758" s="2" t="str">
        <f>IF(B758="","",VLOOKUP(AD758,Varsayımlar!$B:$Q,7,0)*K758)</f>
        <v/>
      </c>
      <c r="Q758" s="2" t="str">
        <f>IF(B758="","",VLOOKUP(AD758,Varsayımlar!$B:$Q,8,0))</f>
        <v/>
      </c>
      <c r="R758" s="2" t="str">
        <f>IF(B758="","",VLOOKUP(AD758,Varsayımlar!$B:$Q,9,0))</f>
        <v/>
      </c>
      <c r="S758" s="2" t="str">
        <f>IF(B758="","",VLOOKUP(AD758,Varsayımlar!$B:$Q,10,0))</f>
        <v/>
      </c>
      <c r="T758" s="2" t="str">
        <f>IF(B758="","",VLOOKUP(AD758,Varsayımlar!$B:$Q,11,0))</f>
        <v/>
      </c>
      <c r="U758" s="2" t="str">
        <f>IF(B758="","",VLOOKUP(AD758,Varsayımlar!$B:$Q,12,0))</f>
        <v/>
      </c>
      <c r="V758" s="2" t="str">
        <f>IF(B758="","",VLOOKUP(AD758,Varsayımlar!$B:$Q,13,0))</f>
        <v/>
      </c>
      <c r="W758" s="2" t="str">
        <f>IF(B758="","",VLOOKUP(AD758,Varsayımlar!$B:$Q,14,0))</f>
        <v/>
      </c>
      <c r="AA758" s="2" t="str">
        <f>IF(B758="","",VLOOKUP(AD758,Varsayımlar!$B:$Q,15,0))</f>
        <v/>
      </c>
      <c r="AB758" s="2" t="str">
        <f>IF(B758="","",VLOOKUP(AD758,Varsayımlar!$B:$Q,16,0))</f>
        <v/>
      </c>
      <c r="AC758" s="2" t="str">
        <f>IF(B758="","",VLOOKUP(Sayfa2!AD758,Varsayımlar!B:S,18,0))</f>
        <v/>
      </c>
      <c r="AD758" s="2" t="str">
        <f t="shared" si="13"/>
        <v/>
      </c>
    </row>
    <row r="759" spans="2:30" x14ac:dyDescent="0.25">
      <c r="B759" s="6"/>
      <c r="C759" s="7" t="str">
        <f>IF(B759="","",VLOOKUP(AD759,Varsayımlar!$B:$Q,3,0))</f>
        <v/>
      </c>
      <c r="D759" s="7"/>
      <c r="H759" s="5" t="str">
        <f>IF(B759="","",VLOOKUP(AD759,Varsayımlar!$B:$Q,5,0))</f>
        <v/>
      </c>
      <c r="I759" s="5"/>
      <c r="J759" s="5" t="str">
        <f>IF(B759="","",VLOOKUP(AD759,Varsayımlar!$B:$Q,6,0))</f>
        <v/>
      </c>
      <c r="P759" s="5" t="str">
        <f>IF(B759="","",VLOOKUP(AD759,Varsayımlar!$B:$Q,7,0)*K759)</f>
        <v/>
      </c>
      <c r="Q759" s="5" t="str">
        <f>IF(B759="","",VLOOKUP(AD759,Varsayımlar!$B:$Q,8,0))</f>
        <v/>
      </c>
      <c r="R759" s="5" t="str">
        <f>IF(B759="","",VLOOKUP(AD759,Varsayımlar!$B:$Q,9,0))</f>
        <v/>
      </c>
      <c r="S759" s="5" t="str">
        <f>IF(B759="","",VLOOKUP(AD759,Varsayımlar!$B:$Q,10,0))</f>
        <v/>
      </c>
      <c r="T759" s="5" t="str">
        <f>IF(B759="","",VLOOKUP(AD759,Varsayımlar!$B:$Q,11,0))</f>
        <v/>
      </c>
      <c r="U759" s="5" t="str">
        <f>IF(B759="","",VLOOKUP(AD759,Varsayımlar!$B:$Q,12,0))</f>
        <v/>
      </c>
      <c r="V759" s="5" t="str">
        <f>IF(B759="","",VLOOKUP(AD759,Varsayımlar!$B:$Q,13,0))</f>
        <v/>
      </c>
      <c r="W759" s="5" t="str">
        <f>IF(B759="","",VLOOKUP(AD759,Varsayımlar!$B:$Q,14,0))</f>
        <v/>
      </c>
      <c r="AA759" s="5" t="str">
        <f>IF(B759="","",VLOOKUP(AD759,Varsayımlar!$B:$Q,15,0))</f>
        <v/>
      </c>
      <c r="AB759" s="5" t="str">
        <f>IF(B759="","",VLOOKUP(AD759,Varsayımlar!$B:$Q,16,0))</f>
        <v/>
      </c>
      <c r="AC759" s="5" t="str">
        <f>IF(B759="","",VLOOKUP(Sayfa2!AD759,Varsayımlar!B:S,18,0))</f>
        <v/>
      </c>
      <c r="AD759" s="5" t="str">
        <f t="shared" si="13"/>
        <v/>
      </c>
    </row>
    <row r="760" spans="2:30" x14ac:dyDescent="0.25">
      <c r="C760" s="3" t="str">
        <f>IF(B760="","",VLOOKUP(AD760,Varsayımlar!$B:$Q,3,0))</f>
        <v/>
      </c>
      <c r="H760" s="2" t="str">
        <f>IF(B760="","",VLOOKUP(AD760,Varsayımlar!$B:$Q,5,0))</f>
        <v/>
      </c>
      <c r="J760" s="2" t="str">
        <f>IF(B760="","",VLOOKUP(AD760,Varsayımlar!$B:$Q,6,0))</f>
        <v/>
      </c>
      <c r="P760" s="2" t="str">
        <f>IF(B760="","",VLOOKUP(AD760,Varsayımlar!$B:$Q,7,0)*K760)</f>
        <v/>
      </c>
      <c r="Q760" s="2" t="str">
        <f>IF(B760="","",VLOOKUP(AD760,Varsayımlar!$B:$Q,8,0))</f>
        <v/>
      </c>
      <c r="R760" s="2" t="str">
        <f>IF(B760="","",VLOOKUP(AD760,Varsayımlar!$B:$Q,9,0))</f>
        <v/>
      </c>
      <c r="S760" s="2" t="str">
        <f>IF(B760="","",VLOOKUP(AD760,Varsayımlar!$B:$Q,10,0))</f>
        <v/>
      </c>
      <c r="T760" s="2" t="str">
        <f>IF(B760="","",VLOOKUP(AD760,Varsayımlar!$B:$Q,11,0))</f>
        <v/>
      </c>
      <c r="U760" s="2" t="str">
        <f>IF(B760="","",VLOOKUP(AD760,Varsayımlar!$B:$Q,12,0))</f>
        <v/>
      </c>
      <c r="V760" s="2" t="str">
        <f>IF(B760="","",VLOOKUP(AD760,Varsayımlar!$B:$Q,13,0))</f>
        <v/>
      </c>
      <c r="W760" s="2" t="str">
        <f>IF(B760="","",VLOOKUP(AD760,Varsayımlar!$B:$Q,14,0))</f>
        <v/>
      </c>
      <c r="AA760" s="2" t="str">
        <f>IF(B760="","",VLOOKUP(AD760,Varsayımlar!$B:$Q,15,0))</f>
        <v/>
      </c>
      <c r="AB760" s="2" t="str">
        <f>IF(B760="","",VLOOKUP(AD760,Varsayımlar!$B:$Q,16,0))</f>
        <v/>
      </c>
      <c r="AC760" s="2" t="str">
        <f>IF(B760="","",VLOOKUP(Sayfa2!AD760,Varsayımlar!B:S,18,0))</f>
        <v/>
      </c>
      <c r="AD760" s="2" t="str">
        <f t="shared" si="13"/>
        <v/>
      </c>
    </row>
    <row r="761" spans="2:30" x14ac:dyDescent="0.25">
      <c r="B761" s="6"/>
      <c r="C761" s="7" t="str">
        <f>IF(B761="","",VLOOKUP(AD761,Varsayımlar!$B:$Q,3,0))</f>
        <v/>
      </c>
      <c r="D761" s="7"/>
      <c r="H761" s="5" t="str">
        <f>IF(B761="","",VLOOKUP(AD761,Varsayımlar!$B:$Q,5,0))</f>
        <v/>
      </c>
      <c r="I761" s="5"/>
      <c r="J761" s="5" t="str">
        <f>IF(B761="","",VLOOKUP(AD761,Varsayımlar!$B:$Q,6,0))</f>
        <v/>
      </c>
      <c r="P761" s="5" t="str">
        <f>IF(B761="","",VLOOKUP(AD761,Varsayımlar!$B:$Q,7,0)*K761)</f>
        <v/>
      </c>
      <c r="Q761" s="5" t="str">
        <f>IF(B761="","",VLOOKUP(AD761,Varsayımlar!$B:$Q,8,0))</f>
        <v/>
      </c>
      <c r="R761" s="5" t="str">
        <f>IF(B761="","",VLOOKUP(AD761,Varsayımlar!$B:$Q,9,0))</f>
        <v/>
      </c>
      <c r="S761" s="5" t="str">
        <f>IF(B761="","",VLOOKUP(AD761,Varsayımlar!$B:$Q,10,0))</f>
        <v/>
      </c>
      <c r="T761" s="5" t="str">
        <f>IF(B761="","",VLOOKUP(AD761,Varsayımlar!$B:$Q,11,0))</f>
        <v/>
      </c>
      <c r="U761" s="5" t="str">
        <f>IF(B761="","",VLOOKUP(AD761,Varsayımlar!$B:$Q,12,0))</f>
        <v/>
      </c>
      <c r="V761" s="5" t="str">
        <f>IF(B761="","",VLOOKUP(AD761,Varsayımlar!$B:$Q,13,0))</f>
        <v/>
      </c>
      <c r="W761" s="5" t="str">
        <f>IF(B761="","",VLOOKUP(AD761,Varsayımlar!$B:$Q,14,0))</f>
        <v/>
      </c>
      <c r="AA761" s="5" t="str">
        <f>IF(B761="","",VLOOKUP(AD761,Varsayımlar!$B:$Q,15,0))</f>
        <v/>
      </c>
      <c r="AB761" s="5" t="str">
        <f>IF(B761="","",VLOOKUP(AD761,Varsayımlar!$B:$Q,16,0))</f>
        <v/>
      </c>
      <c r="AC761" s="5" t="str">
        <f>IF(B761="","",VLOOKUP(Sayfa2!AD761,Varsayımlar!B:S,18,0))</f>
        <v/>
      </c>
      <c r="AD761" s="5" t="str">
        <f t="shared" si="13"/>
        <v/>
      </c>
    </row>
    <row r="762" spans="2:30" x14ac:dyDescent="0.25">
      <c r="C762" s="3" t="str">
        <f>IF(B762="","",VLOOKUP(AD762,Varsayımlar!$B:$Q,3,0))</f>
        <v/>
      </c>
      <c r="H762" s="2" t="str">
        <f>IF(B762="","",VLOOKUP(AD762,Varsayımlar!$B:$Q,5,0))</f>
        <v/>
      </c>
      <c r="J762" s="2" t="str">
        <f>IF(B762="","",VLOOKUP(AD762,Varsayımlar!$B:$Q,6,0))</f>
        <v/>
      </c>
      <c r="P762" s="2" t="str">
        <f>IF(B762="","",VLOOKUP(AD762,Varsayımlar!$B:$Q,7,0)*K762)</f>
        <v/>
      </c>
      <c r="Q762" s="2" t="str">
        <f>IF(B762="","",VLOOKUP(AD762,Varsayımlar!$B:$Q,8,0))</f>
        <v/>
      </c>
      <c r="R762" s="2" t="str">
        <f>IF(B762="","",VLOOKUP(AD762,Varsayımlar!$B:$Q,9,0))</f>
        <v/>
      </c>
      <c r="S762" s="2" t="str">
        <f>IF(B762="","",VLOOKUP(AD762,Varsayımlar!$B:$Q,10,0))</f>
        <v/>
      </c>
      <c r="T762" s="2" t="str">
        <f>IF(B762="","",VLOOKUP(AD762,Varsayımlar!$B:$Q,11,0))</f>
        <v/>
      </c>
      <c r="U762" s="2" t="str">
        <f>IF(B762="","",VLOOKUP(AD762,Varsayımlar!$B:$Q,12,0))</f>
        <v/>
      </c>
      <c r="V762" s="2" t="str">
        <f>IF(B762="","",VLOOKUP(AD762,Varsayımlar!$B:$Q,13,0))</f>
        <v/>
      </c>
      <c r="W762" s="2" t="str">
        <f>IF(B762="","",VLOOKUP(AD762,Varsayımlar!$B:$Q,14,0))</f>
        <v/>
      </c>
      <c r="AA762" s="2" t="str">
        <f>IF(B762="","",VLOOKUP(AD762,Varsayımlar!$B:$Q,15,0))</f>
        <v/>
      </c>
      <c r="AB762" s="2" t="str">
        <f>IF(B762="","",VLOOKUP(AD762,Varsayımlar!$B:$Q,16,0))</f>
        <v/>
      </c>
      <c r="AC762" s="2" t="str">
        <f>IF(B762="","",VLOOKUP(Sayfa2!AD762,Varsayımlar!B:S,18,0))</f>
        <v/>
      </c>
      <c r="AD762" s="2" t="str">
        <f t="shared" si="13"/>
        <v/>
      </c>
    </row>
    <row r="763" spans="2:30" x14ac:dyDescent="0.25">
      <c r="B763" s="6"/>
      <c r="C763" s="7" t="str">
        <f>IF(B763="","",VLOOKUP(AD763,Varsayımlar!$B:$Q,3,0))</f>
        <v/>
      </c>
      <c r="D763" s="7"/>
      <c r="H763" s="5" t="str">
        <f>IF(B763="","",VLOOKUP(AD763,Varsayımlar!$B:$Q,5,0))</f>
        <v/>
      </c>
      <c r="I763" s="5"/>
      <c r="J763" s="5" t="str">
        <f>IF(B763="","",VLOOKUP(AD763,Varsayımlar!$B:$Q,6,0))</f>
        <v/>
      </c>
      <c r="P763" s="5" t="str">
        <f>IF(B763="","",VLOOKUP(AD763,Varsayımlar!$B:$Q,7,0)*K763)</f>
        <v/>
      </c>
      <c r="Q763" s="5" t="str">
        <f>IF(B763="","",VLOOKUP(AD763,Varsayımlar!$B:$Q,8,0))</f>
        <v/>
      </c>
      <c r="R763" s="5" t="str">
        <f>IF(B763="","",VLOOKUP(AD763,Varsayımlar!$B:$Q,9,0))</f>
        <v/>
      </c>
      <c r="S763" s="5" t="str">
        <f>IF(B763="","",VLOOKUP(AD763,Varsayımlar!$B:$Q,10,0))</f>
        <v/>
      </c>
      <c r="T763" s="5" t="str">
        <f>IF(B763="","",VLOOKUP(AD763,Varsayımlar!$B:$Q,11,0))</f>
        <v/>
      </c>
      <c r="U763" s="5" t="str">
        <f>IF(B763="","",VLOOKUP(AD763,Varsayımlar!$B:$Q,12,0))</f>
        <v/>
      </c>
      <c r="V763" s="5" t="str">
        <f>IF(B763="","",VLOOKUP(AD763,Varsayımlar!$B:$Q,13,0))</f>
        <v/>
      </c>
      <c r="W763" s="5" t="str">
        <f>IF(B763="","",VLOOKUP(AD763,Varsayımlar!$B:$Q,14,0))</f>
        <v/>
      </c>
      <c r="AA763" s="5" t="str">
        <f>IF(B763="","",VLOOKUP(AD763,Varsayımlar!$B:$Q,15,0))</f>
        <v/>
      </c>
      <c r="AB763" s="5" t="str">
        <f>IF(B763="","",VLOOKUP(AD763,Varsayımlar!$B:$Q,16,0))</f>
        <v/>
      </c>
      <c r="AC763" s="5" t="str">
        <f>IF(B763="","",VLOOKUP(Sayfa2!AD763,Varsayımlar!B:S,18,0))</f>
        <v/>
      </c>
      <c r="AD763" s="5" t="str">
        <f t="shared" si="13"/>
        <v/>
      </c>
    </row>
    <row r="764" spans="2:30" x14ac:dyDescent="0.25">
      <c r="C764" s="3" t="str">
        <f>IF(B764="","",VLOOKUP(AD764,Varsayımlar!$B:$Q,3,0))</f>
        <v/>
      </c>
      <c r="H764" s="2" t="str">
        <f>IF(B764="","",VLOOKUP(AD764,Varsayımlar!$B:$Q,5,0))</f>
        <v/>
      </c>
      <c r="J764" s="2" t="str">
        <f>IF(B764="","",VLOOKUP(AD764,Varsayımlar!$B:$Q,6,0))</f>
        <v/>
      </c>
      <c r="P764" s="2" t="str">
        <f>IF(B764="","",VLOOKUP(AD764,Varsayımlar!$B:$Q,7,0)*K764)</f>
        <v/>
      </c>
      <c r="Q764" s="2" t="str">
        <f>IF(B764="","",VLOOKUP(AD764,Varsayımlar!$B:$Q,8,0))</f>
        <v/>
      </c>
      <c r="R764" s="2" t="str">
        <f>IF(B764="","",VLOOKUP(AD764,Varsayımlar!$B:$Q,9,0))</f>
        <v/>
      </c>
      <c r="S764" s="2" t="str">
        <f>IF(B764="","",VLOOKUP(AD764,Varsayımlar!$B:$Q,10,0))</f>
        <v/>
      </c>
      <c r="T764" s="2" t="str">
        <f>IF(B764="","",VLOOKUP(AD764,Varsayımlar!$B:$Q,11,0))</f>
        <v/>
      </c>
      <c r="U764" s="2" t="str">
        <f>IF(B764="","",VLOOKUP(AD764,Varsayımlar!$B:$Q,12,0))</f>
        <v/>
      </c>
      <c r="V764" s="2" t="str">
        <f>IF(B764="","",VLOOKUP(AD764,Varsayımlar!$B:$Q,13,0))</f>
        <v/>
      </c>
      <c r="W764" s="2" t="str">
        <f>IF(B764="","",VLOOKUP(AD764,Varsayımlar!$B:$Q,14,0))</f>
        <v/>
      </c>
      <c r="AA764" s="2" t="str">
        <f>IF(B764="","",VLOOKUP(AD764,Varsayımlar!$B:$Q,15,0))</f>
        <v/>
      </c>
      <c r="AB764" s="2" t="str">
        <f>IF(B764="","",VLOOKUP(AD764,Varsayımlar!$B:$Q,16,0))</f>
        <v/>
      </c>
      <c r="AC764" s="2" t="str">
        <f>IF(B764="","",VLOOKUP(Sayfa2!AD764,Varsayımlar!B:S,18,0))</f>
        <v/>
      </c>
      <c r="AD764" s="2" t="str">
        <f t="shared" si="13"/>
        <v/>
      </c>
    </row>
    <row r="765" spans="2:30" x14ac:dyDescent="0.25">
      <c r="B765" s="6"/>
      <c r="C765" s="7" t="str">
        <f>IF(B765="","",VLOOKUP(AD765,Varsayımlar!$B:$Q,3,0))</f>
        <v/>
      </c>
      <c r="D765" s="7"/>
      <c r="H765" s="5" t="str">
        <f>IF(B765="","",VLOOKUP(AD765,Varsayımlar!$B:$Q,5,0))</f>
        <v/>
      </c>
      <c r="I765" s="5"/>
      <c r="J765" s="5" t="str">
        <f>IF(B765="","",VLOOKUP(AD765,Varsayımlar!$B:$Q,6,0))</f>
        <v/>
      </c>
      <c r="P765" s="5" t="str">
        <f>IF(B765="","",VLOOKUP(AD765,Varsayımlar!$B:$Q,7,0)*K765)</f>
        <v/>
      </c>
      <c r="Q765" s="5" t="str">
        <f>IF(B765="","",VLOOKUP(AD765,Varsayımlar!$B:$Q,8,0))</f>
        <v/>
      </c>
      <c r="R765" s="5" t="str">
        <f>IF(B765="","",VLOOKUP(AD765,Varsayımlar!$B:$Q,9,0))</f>
        <v/>
      </c>
      <c r="S765" s="5" t="str">
        <f>IF(B765="","",VLOOKUP(AD765,Varsayımlar!$B:$Q,10,0))</f>
        <v/>
      </c>
      <c r="T765" s="5" t="str">
        <f>IF(B765="","",VLOOKUP(AD765,Varsayımlar!$B:$Q,11,0))</f>
        <v/>
      </c>
      <c r="U765" s="5" t="str">
        <f>IF(B765="","",VLOOKUP(AD765,Varsayımlar!$B:$Q,12,0))</f>
        <v/>
      </c>
      <c r="V765" s="5" t="str">
        <f>IF(B765="","",VLOOKUP(AD765,Varsayımlar!$B:$Q,13,0))</f>
        <v/>
      </c>
      <c r="W765" s="5" t="str">
        <f>IF(B765="","",VLOOKUP(AD765,Varsayımlar!$B:$Q,14,0))</f>
        <v/>
      </c>
      <c r="AA765" s="5" t="str">
        <f>IF(B765="","",VLOOKUP(AD765,Varsayımlar!$B:$Q,15,0))</f>
        <v/>
      </c>
      <c r="AB765" s="5" t="str">
        <f>IF(B765="","",VLOOKUP(AD765,Varsayımlar!$B:$Q,16,0))</f>
        <v/>
      </c>
      <c r="AC765" s="5" t="str">
        <f>IF(B765="","",VLOOKUP(Sayfa2!AD765,Varsayımlar!B:S,18,0))</f>
        <v/>
      </c>
      <c r="AD765" s="5" t="str">
        <f t="shared" si="13"/>
        <v/>
      </c>
    </row>
    <row r="766" spans="2:30" x14ac:dyDescent="0.25">
      <c r="C766" s="3" t="str">
        <f>IF(B766="","",VLOOKUP(AD766,Varsayımlar!$B:$Q,3,0))</f>
        <v/>
      </c>
      <c r="H766" s="2" t="str">
        <f>IF(B766="","",VLOOKUP(AD766,Varsayımlar!$B:$Q,5,0))</f>
        <v/>
      </c>
      <c r="J766" s="2" t="str">
        <f>IF(B766="","",VLOOKUP(AD766,Varsayımlar!$B:$Q,6,0))</f>
        <v/>
      </c>
      <c r="P766" s="2" t="str">
        <f>IF(B766="","",VLOOKUP(AD766,Varsayımlar!$B:$Q,7,0)*K766)</f>
        <v/>
      </c>
      <c r="Q766" s="2" t="str">
        <f>IF(B766="","",VLOOKUP(AD766,Varsayımlar!$B:$Q,8,0))</f>
        <v/>
      </c>
      <c r="R766" s="2" t="str">
        <f>IF(B766="","",VLOOKUP(AD766,Varsayımlar!$B:$Q,9,0))</f>
        <v/>
      </c>
      <c r="S766" s="2" t="str">
        <f>IF(B766="","",VLOOKUP(AD766,Varsayımlar!$B:$Q,10,0))</f>
        <v/>
      </c>
      <c r="T766" s="2" t="str">
        <f>IF(B766="","",VLOOKUP(AD766,Varsayımlar!$B:$Q,11,0))</f>
        <v/>
      </c>
      <c r="U766" s="2" t="str">
        <f>IF(B766="","",VLOOKUP(AD766,Varsayımlar!$B:$Q,12,0))</f>
        <v/>
      </c>
      <c r="V766" s="2" t="str">
        <f>IF(B766="","",VLOOKUP(AD766,Varsayımlar!$B:$Q,13,0))</f>
        <v/>
      </c>
      <c r="W766" s="2" t="str">
        <f>IF(B766="","",VLOOKUP(AD766,Varsayımlar!$B:$Q,14,0))</f>
        <v/>
      </c>
      <c r="AA766" s="2" t="str">
        <f>IF(B766="","",VLOOKUP(AD766,Varsayımlar!$B:$Q,15,0))</f>
        <v/>
      </c>
      <c r="AB766" s="2" t="str">
        <f>IF(B766="","",VLOOKUP(AD766,Varsayımlar!$B:$Q,16,0))</f>
        <v/>
      </c>
      <c r="AC766" s="2" t="str">
        <f>IF(B766="","",VLOOKUP(Sayfa2!AD766,Varsayımlar!B:S,18,0))</f>
        <v/>
      </c>
      <c r="AD766" s="2" t="str">
        <f t="shared" si="13"/>
        <v/>
      </c>
    </row>
    <row r="767" spans="2:30" x14ac:dyDescent="0.25">
      <c r="B767" s="6"/>
      <c r="C767" s="7" t="str">
        <f>IF(B767="","",VLOOKUP(AD767,Varsayımlar!$B:$Q,3,0))</f>
        <v/>
      </c>
      <c r="D767" s="7"/>
      <c r="H767" s="5" t="str">
        <f>IF(B767="","",VLOOKUP(AD767,Varsayımlar!$B:$Q,5,0))</f>
        <v/>
      </c>
      <c r="I767" s="5"/>
      <c r="J767" s="5" t="str">
        <f>IF(B767="","",VLOOKUP(AD767,Varsayımlar!$B:$Q,6,0))</f>
        <v/>
      </c>
      <c r="P767" s="5" t="str">
        <f>IF(B767="","",VLOOKUP(AD767,Varsayımlar!$B:$Q,7,0)*K767)</f>
        <v/>
      </c>
      <c r="Q767" s="5" t="str">
        <f>IF(B767="","",VLOOKUP(AD767,Varsayımlar!$B:$Q,8,0))</f>
        <v/>
      </c>
      <c r="R767" s="5" t="str">
        <f>IF(B767="","",VLOOKUP(AD767,Varsayımlar!$B:$Q,9,0))</f>
        <v/>
      </c>
      <c r="S767" s="5" t="str">
        <f>IF(B767="","",VLOOKUP(AD767,Varsayımlar!$B:$Q,10,0))</f>
        <v/>
      </c>
      <c r="T767" s="5" t="str">
        <f>IF(B767="","",VLOOKUP(AD767,Varsayımlar!$B:$Q,11,0))</f>
        <v/>
      </c>
      <c r="U767" s="5" t="str">
        <f>IF(B767="","",VLOOKUP(AD767,Varsayımlar!$B:$Q,12,0))</f>
        <v/>
      </c>
      <c r="V767" s="5" t="str">
        <f>IF(B767="","",VLOOKUP(AD767,Varsayımlar!$B:$Q,13,0))</f>
        <v/>
      </c>
      <c r="W767" s="5" t="str">
        <f>IF(B767="","",VLOOKUP(AD767,Varsayımlar!$B:$Q,14,0))</f>
        <v/>
      </c>
      <c r="AA767" s="5" t="str">
        <f>IF(B767="","",VLOOKUP(AD767,Varsayımlar!$B:$Q,15,0))</f>
        <v/>
      </c>
      <c r="AB767" s="5" t="str">
        <f>IF(B767="","",VLOOKUP(AD767,Varsayımlar!$B:$Q,16,0))</f>
        <v/>
      </c>
      <c r="AC767" s="5" t="str">
        <f>IF(B767="","",VLOOKUP(Sayfa2!AD767,Varsayımlar!B:S,18,0))</f>
        <v/>
      </c>
      <c r="AD767" s="5" t="str">
        <f t="shared" si="13"/>
        <v/>
      </c>
    </row>
    <row r="768" spans="2:30" x14ac:dyDescent="0.25">
      <c r="C768" s="3" t="str">
        <f>IF(B768="","",VLOOKUP(AD768,Varsayımlar!$B:$Q,3,0))</f>
        <v/>
      </c>
      <c r="H768" s="2" t="str">
        <f>IF(B768="","",VLOOKUP(AD768,Varsayımlar!$B:$Q,5,0))</f>
        <v/>
      </c>
      <c r="J768" s="2" t="str">
        <f>IF(B768="","",VLOOKUP(AD768,Varsayımlar!$B:$Q,6,0))</f>
        <v/>
      </c>
      <c r="P768" s="2" t="str">
        <f>IF(B768="","",VLOOKUP(AD768,Varsayımlar!$B:$Q,7,0)*K768)</f>
        <v/>
      </c>
      <c r="Q768" s="2" t="str">
        <f>IF(B768="","",VLOOKUP(AD768,Varsayımlar!$B:$Q,8,0))</f>
        <v/>
      </c>
      <c r="R768" s="2" t="str">
        <f>IF(B768="","",VLOOKUP(AD768,Varsayımlar!$B:$Q,9,0))</f>
        <v/>
      </c>
      <c r="S768" s="2" t="str">
        <f>IF(B768="","",VLOOKUP(AD768,Varsayımlar!$B:$Q,10,0))</f>
        <v/>
      </c>
      <c r="T768" s="2" t="str">
        <f>IF(B768="","",VLOOKUP(AD768,Varsayımlar!$B:$Q,11,0))</f>
        <v/>
      </c>
      <c r="U768" s="2" t="str">
        <f>IF(B768="","",VLOOKUP(AD768,Varsayımlar!$B:$Q,12,0))</f>
        <v/>
      </c>
      <c r="V768" s="2" t="str">
        <f>IF(B768="","",VLOOKUP(AD768,Varsayımlar!$B:$Q,13,0))</f>
        <v/>
      </c>
      <c r="W768" s="2" t="str">
        <f>IF(B768="","",VLOOKUP(AD768,Varsayımlar!$B:$Q,14,0))</f>
        <v/>
      </c>
      <c r="AA768" s="2" t="str">
        <f>IF(B768="","",VLOOKUP(AD768,Varsayımlar!$B:$Q,15,0))</f>
        <v/>
      </c>
      <c r="AB768" s="2" t="str">
        <f>IF(B768="","",VLOOKUP(AD768,Varsayımlar!$B:$Q,16,0))</f>
        <v/>
      </c>
      <c r="AC768" s="2" t="str">
        <f>IF(B768="","",VLOOKUP(Sayfa2!AD768,Varsayımlar!B:S,18,0))</f>
        <v/>
      </c>
      <c r="AD768" s="2" t="str">
        <f t="shared" si="13"/>
        <v/>
      </c>
    </row>
    <row r="769" spans="2:30" x14ac:dyDescent="0.25">
      <c r="B769" s="6"/>
      <c r="C769" s="7" t="str">
        <f>IF(B769="","",VLOOKUP(AD769,Varsayımlar!$B:$Q,3,0))</f>
        <v/>
      </c>
      <c r="D769" s="7"/>
      <c r="H769" s="5" t="str">
        <f>IF(B769="","",VLOOKUP(AD769,Varsayımlar!$B:$Q,5,0))</f>
        <v/>
      </c>
      <c r="I769" s="5"/>
      <c r="J769" s="5" t="str">
        <f>IF(B769="","",VLOOKUP(AD769,Varsayımlar!$B:$Q,6,0))</f>
        <v/>
      </c>
      <c r="P769" s="5" t="str">
        <f>IF(B769="","",VLOOKUP(AD769,Varsayımlar!$B:$Q,7,0)*K769)</f>
        <v/>
      </c>
      <c r="Q769" s="5" t="str">
        <f>IF(B769="","",VLOOKUP(AD769,Varsayımlar!$B:$Q,8,0))</f>
        <v/>
      </c>
      <c r="R769" s="5" t="str">
        <f>IF(B769="","",VLOOKUP(AD769,Varsayımlar!$B:$Q,9,0))</f>
        <v/>
      </c>
      <c r="S769" s="5" t="str">
        <f>IF(B769="","",VLOOKUP(AD769,Varsayımlar!$B:$Q,10,0))</f>
        <v/>
      </c>
      <c r="T769" s="5" t="str">
        <f>IF(B769="","",VLOOKUP(AD769,Varsayımlar!$B:$Q,11,0))</f>
        <v/>
      </c>
      <c r="U769" s="5" t="str">
        <f>IF(B769="","",VLOOKUP(AD769,Varsayımlar!$B:$Q,12,0))</f>
        <v/>
      </c>
      <c r="V769" s="5" t="str">
        <f>IF(B769="","",VLOOKUP(AD769,Varsayımlar!$B:$Q,13,0))</f>
        <v/>
      </c>
      <c r="W769" s="5" t="str">
        <f>IF(B769="","",VLOOKUP(AD769,Varsayımlar!$B:$Q,14,0))</f>
        <v/>
      </c>
      <c r="AA769" s="5" t="str">
        <f>IF(B769="","",VLOOKUP(AD769,Varsayımlar!$B:$Q,15,0))</f>
        <v/>
      </c>
      <c r="AB769" s="5" t="str">
        <f>IF(B769="","",VLOOKUP(AD769,Varsayımlar!$B:$Q,16,0))</f>
        <v/>
      </c>
      <c r="AC769" s="5" t="str">
        <f>IF(B769="","",VLOOKUP(Sayfa2!AD769,Varsayımlar!B:S,18,0))</f>
        <v/>
      </c>
      <c r="AD769" s="5" t="str">
        <f t="shared" si="13"/>
        <v/>
      </c>
    </row>
    <row r="770" spans="2:30" x14ac:dyDescent="0.25">
      <c r="C770" s="3" t="str">
        <f>IF(B770="","",VLOOKUP(AD770,Varsayımlar!$B:$Q,3,0))</f>
        <v/>
      </c>
      <c r="H770" s="2" t="str">
        <f>IF(B770="","",VLOOKUP(AD770,Varsayımlar!$B:$Q,5,0))</f>
        <v/>
      </c>
      <c r="J770" s="2" t="str">
        <f>IF(B770="","",VLOOKUP(AD770,Varsayımlar!$B:$Q,6,0))</f>
        <v/>
      </c>
      <c r="P770" s="2" t="str">
        <f>IF(B770="","",VLOOKUP(AD770,Varsayımlar!$B:$Q,7,0)*K770)</f>
        <v/>
      </c>
      <c r="Q770" s="2" t="str">
        <f>IF(B770="","",VLOOKUP(AD770,Varsayımlar!$B:$Q,8,0))</f>
        <v/>
      </c>
      <c r="R770" s="2" t="str">
        <f>IF(B770="","",VLOOKUP(AD770,Varsayımlar!$B:$Q,9,0))</f>
        <v/>
      </c>
      <c r="S770" s="2" t="str">
        <f>IF(B770="","",VLOOKUP(AD770,Varsayımlar!$B:$Q,10,0))</f>
        <v/>
      </c>
      <c r="T770" s="2" t="str">
        <f>IF(B770="","",VLOOKUP(AD770,Varsayımlar!$B:$Q,11,0))</f>
        <v/>
      </c>
      <c r="U770" s="2" t="str">
        <f>IF(B770="","",VLOOKUP(AD770,Varsayımlar!$B:$Q,12,0))</f>
        <v/>
      </c>
      <c r="V770" s="2" t="str">
        <f>IF(B770="","",VLOOKUP(AD770,Varsayımlar!$B:$Q,13,0))</f>
        <v/>
      </c>
      <c r="W770" s="2" t="str">
        <f>IF(B770="","",VLOOKUP(AD770,Varsayımlar!$B:$Q,14,0))</f>
        <v/>
      </c>
      <c r="AA770" s="2" t="str">
        <f>IF(B770="","",VLOOKUP(AD770,Varsayımlar!$B:$Q,15,0))</f>
        <v/>
      </c>
      <c r="AB770" s="2" t="str">
        <f>IF(B770="","",VLOOKUP(AD770,Varsayımlar!$B:$Q,16,0))</f>
        <v/>
      </c>
      <c r="AC770" s="2" t="str">
        <f>IF(B770="","",VLOOKUP(Sayfa2!AD770,Varsayımlar!B:S,18,0))</f>
        <v/>
      </c>
      <c r="AD770" s="2" t="str">
        <f t="shared" si="13"/>
        <v/>
      </c>
    </row>
    <row r="771" spans="2:30" x14ac:dyDescent="0.25">
      <c r="B771" s="6"/>
      <c r="C771" s="7" t="str">
        <f>IF(B771="","",VLOOKUP(AD771,Varsayımlar!$B:$Q,3,0))</f>
        <v/>
      </c>
      <c r="D771" s="7"/>
      <c r="H771" s="5" t="str">
        <f>IF(B771="","",VLOOKUP(AD771,Varsayımlar!$B:$Q,5,0))</f>
        <v/>
      </c>
      <c r="I771" s="5"/>
      <c r="J771" s="5" t="str">
        <f>IF(B771="","",VLOOKUP(AD771,Varsayımlar!$B:$Q,6,0))</f>
        <v/>
      </c>
      <c r="P771" s="5" t="str">
        <f>IF(B771="","",VLOOKUP(AD771,Varsayımlar!$B:$Q,7,0)*K771)</f>
        <v/>
      </c>
      <c r="Q771" s="5" t="str">
        <f>IF(B771="","",VLOOKUP(AD771,Varsayımlar!$B:$Q,8,0))</f>
        <v/>
      </c>
      <c r="R771" s="5" t="str">
        <f>IF(B771="","",VLOOKUP(AD771,Varsayımlar!$B:$Q,9,0))</f>
        <v/>
      </c>
      <c r="S771" s="5" t="str">
        <f>IF(B771="","",VLOOKUP(AD771,Varsayımlar!$B:$Q,10,0))</f>
        <v/>
      </c>
      <c r="T771" s="5" t="str">
        <f>IF(B771="","",VLOOKUP(AD771,Varsayımlar!$B:$Q,11,0))</f>
        <v/>
      </c>
      <c r="U771" s="5" t="str">
        <f>IF(B771="","",VLOOKUP(AD771,Varsayımlar!$B:$Q,12,0))</f>
        <v/>
      </c>
      <c r="V771" s="5" t="str">
        <f>IF(B771="","",VLOOKUP(AD771,Varsayımlar!$B:$Q,13,0))</f>
        <v/>
      </c>
      <c r="W771" s="5" t="str">
        <f>IF(B771="","",VLOOKUP(AD771,Varsayımlar!$B:$Q,14,0))</f>
        <v/>
      </c>
      <c r="AA771" s="5" t="str">
        <f>IF(B771="","",VLOOKUP(AD771,Varsayımlar!$B:$Q,15,0))</f>
        <v/>
      </c>
      <c r="AB771" s="5" t="str">
        <f>IF(B771="","",VLOOKUP(AD771,Varsayımlar!$B:$Q,16,0))</f>
        <v/>
      </c>
      <c r="AC771" s="5" t="str">
        <f>IF(B771="","",VLOOKUP(Sayfa2!AD771,Varsayımlar!B:S,18,0))</f>
        <v/>
      </c>
      <c r="AD771" s="5" t="str">
        <f t="shared" si="13"/>
        <v/>
      </c>
    </row>
    <row r="772" spans="2:30" x14ac:dyDescent="0.25">
      <c r="C772" s="3" t="str">
        <f>IF(B772="","",VLOOKUP(AD772,Varsayımlar!$B:$Q,3,0))</f>
        <v/>
      </c>
      <c r="H772" s="2" t="str">
        <f>IF(B772="","",VLOOKUP(AD772,Varsayımlar!$B:$Q,5,0))</f>
        <v/>
      </c>
      <c r="J772" s="2" t="str">
        <f>IF(B772="","",VLOOKUP(AD772,Varsayımlar!$B:$Q,6,0))</f>
        <v/>
      </c>
      <c r="P772" s="2" t="str">
        <f>IF(B772="","",VLOOKUP(AD772,Varsayımlar!$B:$Q,7,0)*K772)</f>
        <v/>
      </c>
      <c r="Q772" s="2" t="str">
        <f>IF(B772="","",VLOOKUP(AD772,Varsayımlar!$B:$Q,8,0))</f>
        <v/>
      </c>
      <c r="R772" s="2" t="str">
        <f>IF(B772="","",VLOOKUP(AD772,Varsayımlar!$B:$Q,9,0))</f>
        <v/>
      </c>
      <c r="S772" s="2" t="str">
        <f>IF(B772="","",VLOOKUP(AD772,Varsayımlar!$B:$Q,10,0))</f>
        <v/>
      </c>
      <c r="T772" s="2" t="str">
        <f>IF(B772="","",VLOOKUP(AD772,Varsayımlar!$B:$Q,11,0))</f>
        <v/>
      </c>
      <c r="U772" s="2" t="str">
        <f>IF(B772="","",VLOOKUP(AD772,Varsayımlar!$B:$Q,12,0))</f>
        <v/>
      </c>
      <c r="V772" s="2" t="str">
        <f>IF(B772="","",VLOOKUP(AD772,Varsayımlar!$B:$Q,13,0))</f>
        <v/>
      </c>
      <c r="W772" s="2" t="str">
        <f>IF(B772="","",VLOOKUP(AD772,Varsayımlar!$B:$Q,14,0))</f>
        <v/>
      </c>
      <c r="AA772" s="2" t="str">
        <f>IF(B772="","",VLOOKUP(AD772,Varsayımlar!$B:$Q,15,0))</f>
        <v/>
      </c>
      <c r="AB772" s="2" t="str">
        <f>IF(B772="","",VLOOKUP(AD772,Varsayımlar!$B:$Q,16,0))</f>
        <v/>
      </c>
      <c r="AC772" s="2" t="str">
        <f>IF(B772="","",VLOOKUP(Sayfa2!AD772,Varsayımlar!B:S,18,0))</f>
        <v/>
      </c>
      <c r="AD772" s="2" t="str">
        <f t="shared" si="13"/>
        <v/>
      </c>
    </row>
    <row r="773" spans="2:30" x14ac:dyDescent="0.25">
      <c r="B773" s="6"/>
      <c r="C773" s="7" t="str">
        <f>IF(B773="","",VLOOKUP(AD773,Varsayımlar!$B:$Q,3,0))</f>
        <v/>
      </c>
      <c r="D773" s="7"/>
      <c r="H773" s="5" t="str">
        <f>IF(B773="","",VLOOKUP(AD773,Varsayımlar!$B:$Q,5,0))</f>
        <v/>
      </c>
      <c r="I773" s="5"/>
      <c r="J773" s="5" t="str">
        <f>IF(B773="","",VLOOKUP(AD773,Varsayımlar!$B:$Q,6,0))</f>
        <v/>
      </c>
      <c r="P773" s="5" t="str">
        <f>IF(B773="","",VLOOKUP(AD773,Varsayımlar!$B:$Q,7,0)*K773)</f>
        <v/>
      </c>
      <c r="Q773" s="5" t="str">
        <f>IF(B773="","",VLOOKUP(AD773,Varsayımlar!$B:$Q,8,0))</f>
        <v/>
      </c>
      <c r="R773" s="5" t="str">
        <f>IF(B773="","",VLOOKUP(AD773,Varsayımlar!$B:$Q,9,0))</f>
        <v/>
      </c>
      <c r="S773" s="5" t="str">
        <f>IF(B773="","",VLOOKUP(AD773,Varsayımlar!$B:$Q,10,0))</f>
        <v/>
      </c>
      <c r="T773" s="5" t="str">
        <f>IF(B773="","",VLOOKUP(AD773,Varsayımlar!$B:$Q,11,0))</f>
        <v/>
      </c>
      <c r="U773" s="5" t="str">
        <f>IF(B773="","",VLOOKUP(AD773,Varsayımlar!$B:$Q,12,0))</f>
        <v/>
      </c>
      <c r="V773" s="5" t="str">
        <f>IF(B773="","",VLOOKUP(AD773,Varsayımlar!$B:$Q,13,0))</f>
        <v/>
      </c>
      <c r="W773" s="5" t="str">
        <f>IF(B773="","",VLOOKUP(AD773,Varsayımlar!$B:$Q,14,0))</f>
        <v/>
      </c>
      <c r="AA773" s="5" t="str">
        <f>IF(B773="","",VLOOKUP(AD773,Varsayımlar!$B:$Q,15,0))</f>
        <v/>
      </c>
      <c r="AB773" s="5" t="str">
        <f>IF(B773="","",VLOOKUP(AD773,Varsayımlar!$B:$Q,16,0))</f>
        <v/>
      </c>
      <c r="AC773" s="5" t="str">
        <f>IF(B773="","",VLOOKUP(Sayfa2!AD773,Varsayımlar!B:S,18,0))</f>
        <v/>
      </c>
      <c r="AD773" s="5" t="str">
        <f t="shared" si="13"/>
        <v/>
      </c>
    </row>
    <row r="774" spans="2:30" x14ac:dyDescent="0.25">
      <c r="C774" s="3" t="str">
        <f>IF(B774="","",VLOOKUP(AD774,Varsayımlar!$B:$Q,3,0))</f>
        <v/>
      </c>
      <c r="H774" s="2" t="str">
        <f>IF(B774="","",VLOOKUP(AD774,Varsayımlar!$B:$Q,5,0))</f>
        <v/>
      </c>
      <c r="J774" s="2" t="str">
        <f>IF(B774="","",VLOOKUP(AD774,Varsayımlar!$B:$Q,6,0))</f>
        <v/>
      </c>
      <c r="P774" s="2" t="str">
        <f>IF(B774="","",VLOOKUP(AD774,Varsayımlar!$B:$Q,7,0)*K774)</f>
        <v/>
      </c>
      <c r="Q774" s="2" t="str">
        <f>IF(B774="","",VLOOKUP(AD774,Varsayımlar!$B:$Q,8,0))</f>
        <v/>
      </c>
      <c r="R774" s="2" t="str">
        <f>IF(B774="","",VLOOKUP(AD774,Varsayımlar!$B:$Q,9,0))</f>
        <v/>
      </c>
      <c r="S774" s="2" t="str">
        <f>IF(B774="","",VLOOKUP(AD774,Varsayımlar!$B:$Q,10,0))</f>
        <v/>
      </c>
      <c r="T774" s="2" t="str">
        <f>IF(B774="","",VLOOKUP(AD774,Varsayımlar!$B:$Q,11,0))</f>
        <v/>
      </c>
      <c r="U774" s="2" t="str">
        <f>IF(B774="","",VLOOKUP(AD774,Varsayımlar!$B:$Q,12,0))</f>
        <v/>
      </c>
      <c r="V774" s="2" t="str">
        <f>IF(B774="","",VLOOKUP(AD774,Varsayımlar!$B:$Q,13,0))</f>
        <v/>
      </c>
      <c r="W774" s="2" t="str">
        <f>IF(B774="","",VLOOKUP(AD774,Varsayımlar!$B:$Q,14,0))</f>
        <v/>
      </c>
      <c r="AA774" s="2" t="str">
        <f>IF(B774="","",VLOOKUP(AD774,Varsayımlar!$B:$Q,15,0))</f>
        <v/>
      </c>
      <c r="AB774" s="2" t="str">
        <f>IF(B774="","",VLOOKUP(AD774,Varsayımlar!$B:$Q,16,0))</f>
        <v/>
      </c>
      <c r="AC774" s="2" t="str">
        <f>IF(B774="","",VLOOKUP(Sayfa2!AD774,Varsayımlar!B:S,18,0))</f>
        <v/>
      </c>
      <c r="AD774" s="2" t="str">
        <f t="shared" si="13"/>
        <v/>
      </c>
    </row>
    <row r="775" spans="2:30" x14ac:dyDescent="0.25">
      <c r="B775" s="6"/>
      <c r="C775" s="7" t="str">
        <f>IF(B775="","",VLOOKUP(AD775,Varsayımlar!$B:$Q,3,0))</f>
        <v/>
      </c>
      <c r="D775" s="7"/>
      <c r="H775" s="5" t="str">
        <f>IF(B775="","",VLOOKUP(AD775,Varsayımlar!$B:$Q,5,0))</f>
        <v/>
      </c>
      <c r="I775" s="5"/>
      <c r="J775" s="5" t="str">
        <f>IF(B775="","",VLOOKUP(AD775,Varsayımlar!$B:$Q,6,0))</f>
        <v/>
      </c>
      <c r="P775" s="5" t="str">
        <f>IF(B775="","",VLOOKUP(AD775,Varsayımlar!$B:$Q,7,0)*K775)</f>
        <v/>
      </c>
      <c r="Q775" s="5" t="str">
        <f>IF(B775="","",VLOOKUP(AD775,Varsayımlar!$B:$Q,8,0))</f>
        <v/>
      </c>
      <c r="R775" s="5" t="str">
        <f>IF(B775="","",VLOOKUP(AD775,Varsayımlar!$B:$Q,9,0))</f>
        <v/>
      </c>
      <c r="S775" s="5" t="str">
        <f>IF(B775="","",VLOOKUP(AD775,Varsayımlar!$B:$Q,10,0))</f>
        <v/>
      </c>
      <c r="T775" s="5" t="str">
        <f>IF(B775="","",VLOOKUP(AD775,Varsayımlar!$B:$Q,11,0))</f>
        <v/>
      </c>
      <c r="U775" s="5" t="str">
        <f>IF(B775="","",VLOOKUP(AD775,Varsayımlar!$B:$Q,12,0))</f>
        <v/>
      </c>
      <c r="V775" s="5" t="str">
        <f>IF(B775="","",VLOOKUP(AD775,Varsayımlar!$B:$Q,13,0))</f>
        <v/>
      </c>
      <c r="W775" s="5" t="str">
        <f>IF(B775="","",VLOOKUP(AD775,Varsayımlar!$B:$Q,14,0))</f>
        <v/>
      </c>
      <c r="AA775" s="5" t="str">
        <f>IF(B775="","",VLOOKUP(AD775,Varsayımlar!$B:$Q,15,0))</f>
        <v/>
      </c>
      <c r="AB775" s="5" t="str">
        <f>IF(B775="","",VLOOKUP(AD775,Varsayımlar!$B:$Q,16,0))</f>
        <v/>
      </c>
      <c r="AC775" s="5" t="str">
        <f>IF(B775="","",VLOOKUP(Sayfa2!AD775,Varsayımlar!B:S,18,0))</f>
        <v/>
      </c>
      <c r="AD775" s="5" t="str">
        <f t="shared" si="13"/>
        <v/>
      </c>
    </row>
    <row r="776" spans="2:30" x14ac:dyDescent="0.25">
      <c r="C776" s="3" t="str">
        <f>IF(B776="","",VLOOKUP(AD776,Varsayımlar!$B:$Q,3,0))</f>
        <v/>
      </c>
      <c r="H776" s="2" t="str">
        <f>IF(B776="","",VLOOKUP(AD776,Varsayımlar!$B:$Q,5,0))</f>
        <v/>
      </c>
      <c r="J776" s="2" t="str">
        <f>IF(B776="","",VLOOKUP(AD776,Varsayımlar!$B:$Q,6,0))</f>
        <v/>
      </c>
      <c r="P776" s="2" t="str">
        <f>IF(B776="","",VLOOKUP(AD776,Varsayımlar!$B:$Q,7,0)*K776)</f>
        <v/>
      </c>
      <c r="Q776" s="2" t="str">
        <f>IF(B776="","",VLOOKUP(AD776,Varsayımlar!$B:$Q,8,0))</f>
        <v/>
      </c>
      <c r="R776" s="2" t="str">
        <f>IF(B776="","",VLOOKUP(AD776,Varsayımlar!$B:$Q,9,0))</f>
        <v/>
      </c>
      <c r="S776" s="2" t="str">
        <f>IF(B776="","",VLOOKUP(AD776,Varsayımlar!$B:$Q,10,0))</f>
        <v/>
      </c>
      <c r="T776" s="2" t="str">
        <f>IF(B776="","",VLOOKUP(AD776,Varsayımlar!$B:$Q,11,0))</f>
        <v/>
      </c>
      <c r="U776" s="2" t="str">
        <f>IF(B776="","",VLOOKUP(AD776,Varsayımlar!$B:$Q,12,0))</f>
        <v/>
      </c>
      <c r="V776" s="2" t="str">
        <f>IF(B776="","",VLOOKUP(AD776,Varsayımlar!$B:$Q,13,0))</f>
        <v/>
      </c>
      <c r="W776" s="2" t="str">
        <f>IF(B776="","",VLOOKUP(AD776,Varsayımlar!$B:$Q,14,0))</f>
        <v/>
      </c>
      <c r="AA776" s="2" t="str">
        <f>IF(B776="","",VLOOKUP(AD776,Varsayımlar!$B:$Q,15,0))</f>
        <v/>
      </c>
      <c r="AB776" s="2" t="str">
        <f>IF(B776="","",VLOOKUP(AD776,Varsayımlar!$B:$Q,16,0))</f>
        <v/>
      </c>
      <c r="AC776" s="2" t="str">
        <f>IF(B776="","",VLOOKUP(Sayfa2!AD776,Varsayımlar!B:S,18,0))</f>
        <v/>
      </c>
      <c r="AD776" s="2" t="str">
        <f t="shared" ref="AD776:AD839" si="14">IF(B776="","",CONCATENATE(B776,E776))</f>
        <v/>
      </c>
    </row>
    <row r="777" spans="2:30" x14ac:dyDescent="0.25">
      <c r="B777" s="6"/>
      <c r="C777" s="7" t="str">
        <f>IF(B777="","",VLOOKUP(AD777,Varsayımlar!$B:$Q,3,0))</f>
        <v/>
      </c>
      <c r="D777" s="7"/>
      <c r="H777" s="5" t="str">
        <f>IF(B777="","",VLOOKUP(AD777,Varsayımlar!$B:$Q,5,0))</f>
        <v/>
      </c>
      <c r="I777" s="5"/>
      <c r="J777" s="5" t="str">
        <f>IF(B777="","",VLOOKUP(AD777,Varsayımlar!$B:$Q,6,0))</f>
        <v/>
      </c>
      <c r="P777" s="5" t="str">
        <f>IF(B777="","",VLOOKUP(AD777,Varsayımlar!$B:$Q,7,0)*K777)</f>
        <v/>
      </c>
      <c r="Q777" s="5" t="str">
        <f>IF(B777="","",VLOOKUP(AD777,Varsayımlar!$B:$Q,8,0))</f>
        <v/>
      </c>
      <c r="R777" s="5" t="str">
        <f>IF(B777="","",VLOOKUP(AD777,Varsayımlar!$B:$Q,9,0))</f>
        <v/>
      </c>
      <c r="S777" s="5" t="str">
        <f>IF(B777="","",VLOOKUP(AD777,Varsayımlar!$B:$Q,10,0))</f>
        <v/>
      </c>
      <c r="T777" s="5" t="str">
        <f>IF(B777="","",VLOOKUP(AD777,Varsayımlar!$B:$Q,11,0))</f>
        <v/>
      </c>
      <c r="U777" s="5" t="str">
        <f>IF(B777="","",VLOOKUP(AD777,Varsayımlar!$B:$Q,12,0))</f>
        <v/>
      </c>
      <c r="V777" s="5" t="str">
        <f>IF(B777="","",VLOOKUP(AD777,Varsayımlar!$B:$Q,13,0))</f>
        <v/>
      </c>
      <c r="W777" s="5" t="str">
        <f>IF(B777="","",VLOOKUP(AD777,Varsayımlar!$B:$Q,14,0))</f>
        <v/>
      </c>
      <c r="AA777" s="5" t="str">
        <f>IF(B777="","",VLOOKUP(AD777,Varsayımlar!$B:$Q,15,0))</f>
        <v/>
      </c>
      <c r="AB777" s="5" t="str">
        <f>IF(B777="","",VLOOKUP(AD777,Varsayımlar!$B:$Q,16,0))</f>
        <v/>
      </c>
      <c r="AC777" s="5" t="str">
        <f>IF(B777="","",VLOOKUP(Sayfa2!AD777,Varsayımlar!B:S,18,0))</f>
        <v/>
      </c>
      <c r="AD777" s="5" t="str">
        <f t="shared" si="14"/>
        <v/>
      </c>
    </row>
    <row r="778" spans="2:30" x14ac:dyDescent="0.25">
      <c r="C778" s="3" t="str">
        <f>IF(B778="","",VLOOKUP(AD778,Varsayımlar!$B:$Q,3,0))</f>
        <v/>
      </c>
      <c r="H778" s="2" t="str">
        <f>IF(B778="","",VLOOKUP(AD778,Varsayımlar!$B:$Q,5,0))</f>
        <v/>
      </c>
      <c r="J778" s="2" t="str">
        <f>IF(B778="","",VLOOKUP(AD778,Varsayımlar!$B:$Q,6,0))</f>
        <v/>
      </c>
      <c r="P778" s="2" t="str">
        <f>IF(B778="","",VLOOKUP(AD778,Varsayımlar!$B:$Q,7,0)*K778)</f>
        <v/>
      </c>
      <c r="Q778" s="2" t="str">
        <f>IF(B778="","",VLOOKUP(AD778,Varsayımlar!$B:$Q,8,0))</f>
        <v/>
      </c>
      <c r="R778" s="2" t="str">
        <f>IF(B778="","",VLOOKUP(AD778,Varsayımlar!$B:$Q,9,0))</f>
        <v/>
      </c>
      <c r="S778" s="2" t="str">
        <f>IF(B778="","",VLOOKUP(AD778,Varsayımlar!$B:$Q,10,0))</f>
        <v/>
      </c>
      <c r="T778" s="2" t="str">
        <f>IF(B778="","",VLOOKUP(AD778,Varsayımlar!$B:$Q,11,0))</f>
        <v/>
      </c>
      <c r="U778" s="2" t="str">
        <f>IF(B778="","",VLOOKUP(AD778,Varsayımlar!$B:$Q,12,0))</f>
        <v/>
      </c>
      <c r="V778" s="2" t="str">
        <f>IF(B778="","",VLOOKUP(AD778,Varsayımlar!$B:$Q,13,0))</f>
        <v/>
      </c>
      <c r="W778" s="2" t="str">
        <f>IF(B778="","",VLOOKUP(AD778,Varsayımlar!$B:$Q,14,0))</f>
        <v/>
      </c>
      <c r="AA778" s="2" t="str">
        <f>IF(B778="","",VLOOKUP(AD778,Varsayımlar!$B:$Q,15,0))</f>
        <v/>
      </c>
      <c r="AB778" s="2" t="str">
        <f>IF(B778="","",VLOOKUP(AD778,Varsayımlar!$B:$Q,16,0))</f>
        <v/>
      </c>
      <c r="AC778" s="2" t="str">
        <f>IF(B778="","",VLOOKUP(Sayfa2!AD778,Varsayımlar!B:S,18,0))</f>
        <v/>
      </c>
      <c r="AD778" s="2" t="str">
        <f t="shared" si="14"/>
        <v/>
      </c>
    </row>
    <row r="779" spans="2:30" x14ac:dyDescent="0.25">
      <c r="B779" s="6"/>
      <c r="C779" s="7" t="str">
        <f>IF(B779="","",VLOOKUP(AD779,Varsayımlar!$B:$Q,3,0))</f>
        <v/>
      </c>
      <c r="D779" s="7"/>
      <c r="H779" s="5" t="str">
        <f>IF(B779="","",VLOOKUP(AD779,Varsayımlar!$B:$Q,5,0))</f>
        <v/>
      </c>
      <c r="I779" s="5"/>
      <c r="J779" s="5" t="str">
        <f>IF(B779="","",VLOOKUP(AD779,Varsayımlar!$B:$Q,6,0))</f>
        <v/>
      </c>
      <c r="P779" s="5" t="str">
        <f>IF(B779="","",VLOOKUP(AD779,Varsayımlar!$B:$Q,7,0)*K779)</f>
        <v/>
      </c>
      <c r="Q779" s="5" t="str">
        <f>IF(B779="","",VLOOKUP(AD779,Varsayımlar!$B:$Q,8,0))</f>
        <v/>
      </c>
      <c r="R779" s="5" t="str">
        <f>IF(B779="","",VLOOKUP(AD779,Varsayımlar!$B:$Q,9,0))</f>
        <v/>
      </c>
      <c r="S779" s="5" t="str">
        <f>IF(B779="","",VLOOKUP(AD779,Varsayımlar!$B:$Q,10,0))</f>
        <v/>
      </c>
      <c r="T779" s="5" t="str">
        <f>IF(B779="","",VLOOKUP(AD779,Varsayımlar!$B:$Q,11,0))</f>
        <v/>
      </c>
      <c r="U779" s="5" t="str">
        <f>IF(B779="","",VLOOKUP(AD779,Varsayımlar!$B:$Q,12,0))</f>
        <v/>
      </c>
      <c r="V779" s="5" t="str">
        <f>IF(B779="","",VLOOKUP(AD779,Varsayımlar!$B:$Q,13,0))</f>
        <v/>
      </c>
      <c r="W779" s="5" t="str">
        <f>IF(B779="","",VLOOKUP(AD779,Varsayımlar!$B:$Q,14,0))</f>
        <v/>
      </c>
      <c r="AA779" s="5" t="str">
        <f>IF(B779="","",VLOOKUP(AD779,Varsayımlar!$B:$Q,15,0))</f>
        <v/>
      </c>
      <c r="AB779" s="5" t="str">
        <f>IF(B779="","",VLOOKUP(AD779,Varsayımlar!$B:$Q,16,0))</f>
        <v/>
      </c>
      <c r="AC779" s="5" t="str">
        <f>IF(B779="","",VLOOKUP(Sayfa2!AD779,Varsayımlar!B:S,18,0))</f>
        <v/>
      </c>
      <c r="AD779" s="5" t="str">
        <f t="shared" si="14"/>
        <v/>
      </c>
    </row>
    <row r="780" spans="2:30" x14ac:dyDescent="0.25">
      <c r="C780" s="3" t="str">
        <f>IF(B780="","",VLOOKUP(AD780,Varsayımlar!$B:$Q,3,0))</f>
        <v/>
      </c>
      <c r="H780" s="2" t="str">
        <f>IF(B780="","",VLOOKUP(AD780,Varsayımlar!$B:$Q,5,0))</f>
        <v/>
      </c>
      <c r="J780" s="2" t="str">
        <f>IF(B780="","",VLOOKUP(AD780,Varsayımlar!$B:$Q,6,0))</f>
        <v/>
      </c>
      <c r="P780" s="2" t="str">
        <f>IF(B780="","",VLOOKUP(AD780,Varsayımlar!$B:$Q,7,0)*K780)</f>
        <v/>
      </c>
      <c r="Q780" s="2" t="str">
        <f>IF(B780="","",VLOOKUP(AD780,Varsayımlar!$B:$Q,8,0))</f>
        <v/>
      </c>
      <c r="R780" s="2" t="str">
        <f>IF(B780="","",VLOOKUP(AD780,Varsayımlar!$B:$Q,9,0))</f>
        <v/>
      </c>
      <c r="S780" s="2" t="str">
        <f>IF(B780="","",VLOOKUP(AD780,Varsayımlar!$B:$Q,10,0))</f>
        <v/>
      </c>
      <c r="T780" s="2" t="str">
        <f>IF(B780="","",VLOOKUP(AD780,Varsayımlar!$B:$Q,11,0))</f>
        <v/>
      </c>
      <c r="U780" s="2" t="str">
        <f>IF(B780="","",VLOOKUP(AD780,Varsayımlar!$B:$Q,12,0))</f>
        <v/>
      </c>
      <c r="V780" s="2" t="str">
        <f>IF(B780="","",VLOOKUP(AD780,Varsayımlar!$B:$Q,13,0))</f>
        <v/>
      </c>
      <c r="W780" s="2" t="str">
        <f>IF(B780="","",VLOOKUP(AD780,Varsayımlar!$B:$Q,14,0))</f>
        <v/>
      </c>
      <c r="AA780" s="2" t="str">
        <f>IF(B780="","",VLOOKUP(AD780,Varsayımlar!$B:$Q,15,0))</f>
        <v/>
      </c>
      <c r="AB780" s="2" t="str">
        <f>IF(B780="","",VLOOKUP(AD780,Varsayımlar!$B:$Q,16,0))</f>
        <v/>
      </c>
      <c r="AC780" s="2" t="str">
        <f>IF(B780="","",VLOOKUP(Sayfa2!AD780,Varsayımlar!B:S,18,0))</f>
        <v/>
      </c>
      <c r="AD780" s="2" t="str">
        <f t="shared" si="14"/>
        <v/>
      </c>
    </row>
    <row r="781" spans="2:30" x14ac:dyDescent="0.25">
      <c r="B781" s="6"/>
      <c r="C781" s="7" t="str">
        <f>IF(B781="","",VLOOKUP(AD781,Varsayımlar!$B:$Q,3,0))</f>
        <v/>
      </c>
      <c r="D781" s="7"/>
      <c r="H781" s="5" t="str">
        <f>IF(B781="","",VLOOKUP(AD781,Varsayımlar!$B:$Q,5,0))</f>
        <v/>
      </c>
      <c r="I781" s="5"/>
      <c r="J781" s="5" t="str">
        <f>IF(B781="","",VLOOKUP(AD781,Varsayımlar!$B:$Q,6,0))</f>
        <v/>
      </c>
      <c r="P781" s="5" t="str">
        <f>IF(B781="","",VLOOKUP(AD781,Varsayımlar!$B:$Q,7,0)*K781)</f>
        <v/>
      </c>
      <c r="Q781" s="5" t="str">
        <f>IF(B781="","",VLOOKUP(AD781,Varsayımlar!$B:$Q,8,0))</f>
        <v/>
      </c>
      <c r="R781" s="5" t="str">
        <f>IF(B781="","",VLOOKUP(AD781,Varsayımlar!$B:$Q,9,0))</f>
        <v/>
      </c>
      <c r="S781" s="5" t="str">
        <f>IF(B781="","",VLOOKUP(AD781,Varsayımlar!$B:$Q,10,0))</f>
        <v/>
      </c>
      <c r="T781" s="5" t="str">
        <f>IF(B781="","",VLOOKUP(AD781,Varsayımlar!$B:$Q,11,0))</f>
        <v/>
      </c>
      <c r="U781" s="5" t="str">
        <f>IF(B781="","",VLOOKUP(AD781,Varsayımlar!$B:$Q,12,0))</f>
        <v/>
      </c>
      <c r="V781" s="5" t="str">
        <f>IF(B781="","",VLOOKUP(AD781,Varsayımlar!$B:$Q,13,0))</f>
        <v/>
      </c>
      <c r="W781" s="5" t="str">
        <f>IF(B781="","",VLOOKUP(AD781,Varsayımlar!$B:$Q,14,0))</f>
        <v/>
      </c>
      <c r="AA781" s="5" t="str">
        <f>IF(B781="","",VLOOKUP(AD781,Varsayımlar!$B:$Q,15,0))</f>
        <v/>
      </c>
      <c r="AB781" s="5" t="str">
        <f>IF(B781="","",VLOOKUP(AD781,Varsayımlar!$B:$Q,16,0))</f>
        <v/>
      </c>
      <c r="AC781" s="5" t="str">
        <f>IF(B781="","",VLOOKUP(Sayfa2!AD781,Varsayımlar!B:S,18,0))</f>
        <v/>
      </c>
      <c r="AD781" s="5" t="str">
        <f t="shared" si="14"/>
        <v/>
      </c>
    </row>
    <row r="782" spans="2:30" x14ac:dyDescent="0.25">
      <c r="C782" s="3" t="str">
        <f>IF(B782="","",VLOOKUP(AD782,Varsayımlar!$B:$Q,3,0))</f>
        <v/>
      </c>
      <c r="H782" s="2" t="str">
        <f>IF(B782="","",VLOOKUP(AD782,Varsayımlar!$B:$Q,5,0))</f>
        <v/>
      </c>
      <c r="J782" s="2" t="str">
        <f>IF(B782="","",VLOOKUP(AD782,Varsayımlar!$B:$Q,6,0))</f>
        <v/>
      </c>
      <c r="P782" s="2" t="str">
        <f>IF(B782="","",VLOOKUP(AD782,Varsayımlar!$B:$Q,7,0)*K782)</f>
        <v/>
      </c>
      <c r="Q782" s="2" t="str">
        <f>IF(B782="","",VLOOKUP(AD782,Varsayımlar!$B:$Q,8,0))</f>
        <v/>
      </c>
      <c r="R782" s="2" t="str">
        <f>IF(B782="","",VLOOKUP(AD782,Varsayımlar!$B:$Q,9,0))</f>
        <v/>
      </c>
      <c r="S782" s="2" t="str">
        <f>IF(B782="","",VLOOKUP(AD782,Varsayımlar!$B:$Q,10,0))</f>
        <v/>
      </c>
      <c r="T782" s="2" t="str">
        <f>IF(B782="","",VLOOKUP(AD782,Varsayımlar!$B:$Q,11,0))</f>
        <v/>
      </c>
      <c r="U782" s="2" t="str">
        <f>IF(B782="","",VLOOKUP(AD782,Varsayımlar!$B:$Q,12,0))</f>
        <v/>
      </c>
      <c r="V782" s="2" t="str">
        <f>IF(B782="","",VLOOKUP(AD782,Varsayımlar!$B:$Q,13,0))</f>
        <v/>
      </c>
      <c r="W782" s="2" t="str">
        <f>IF(B782="","",VLOOKUP(AD782,Varsayımlar!$B:$Q,14,0))</f>
        <v/>
      </c>
      <c r="AA782" s="2" t="str">
        <f>IF(B782="","",VLOOKUP(AD782,Varsayımlar!$B:$Q,15,0))</f>
        <v/>
      </c>
      <c r="AB782" s="2" t="str">
        <f>IF(B782="","",VLOOKUP(AD782,Varsayımlar!$B:$Q,16,0))</f>
        <v/>
      </c>
      <c r="AC782" s="2" t="str">
        <f>IF(B782="","",VLOOKUP(Sayfa2!AD782,Varsayımlar!B:S,18,0))</f>
        <v/>
      </c>
      <c r="AD782" s="2" t="str">
        <f t="shared" si="14"/>
        <v/>
      </c>
    </row>
    <row r="783" spans="2:30" x14ac:dyDescent="0.25">
      <c r="B783" s="6"/>
      <c r="C783" s="7" t="str">
        <f>IF(B783="","",VLOOKUP(AD783,Varsayımlar!$B:$Q,3,0))</f>
        <v/>
      </c>
      <c r="D783" s="7"/>
      <c r="H783" s="5" t="str">
        <f>IF(B783="","",VLOOKUP(AD783,Varsayımlar!$B:$Q,5,0))</f>
        <v/>
      </c>
      <c r="I783" s="5"/>
      <c r="J783" s="5" t="str">
        <f>IF(B783="","",VLOOKUP(AD783,Varsayımlar!$B:$Q,6,0))</f>
        <v/>
      </c>
      <c r="P783" s="5" t="str">
        <f>IF(B783="","",VLOOKUP(AD783,Varsayımlar!$B:$Q,7,0)*K783)</f>
        <v/>
      </c>
      <c r="Q783" s="5" t="str">
        <f>IF(B783="","",VLOOKUP(AD783,Varsayımlar!$B:$Q,8,0))</f>
        <v/>
      </c>
      <c r="R783" s="5" t="str">
        <f>IF(B783="","",VLOOKUP(AD783,Varsayımlar!$B:$Q,9,0))</f>
        <v/>
      </c>
      <c r="S783" s="5" t="str">
        <f>IF(B783="","",VLOOKUP(AD783,Varsayımlar!$B:$Q,10,0))</f>
        <v/>
      </c>
      <c r="T783" s="5" t="str">
        <f>IF(B783="","",VLOOKUP(AD783,Varsayımlar!$B:$Q,11,0))</f>
        <v/>
      </c>
      <c r="U783" s="5" t="str">
        <f>IF(B783="","",VLOOKUP(AD783,Varsayımlar!$B:$Q,12,0))</f>
        <v/>
      </c>
      <c r="V783" s="5" t="str">
        <f>IF(B783="","",VLOOKUP(AD783,Varsayımlar!$B:$Q,13,0))</f>
        <v/>
      </c>
      <c r="W783" s="5" t="str">
        <f>IF(B783="","",VLOOKUP(AD783,Varsayımlar!$B:$Q,14,0))</f>
        <v/>
      </c>
      <c r="AA783" s="5" t="str">
        <f>IF(B783="","",VLOOKUP(AD783,Varsayımlar!$B:$Q,15,0))</f>
        <v/>
      </c>
      <c r="AB783" s="5" t="str">
        <f>IF(B783="","",VLOOKUP(AD783,Varsayımlar!$B:$Q,16,0))</f>
        <v/>
      </c>
      <c r="AC783" s="5" t="str">
        <f>IF(B783="","",VLOOKUP(Sayfa2!AD783,Varsayımlar!B:S,18,0))</f>
        <v/>
      </c>
      <c r="AD783" s="5" t="str">
        <f t="shared" si="14"/>
        <v/>
      </c>
    </row>
    <row r="784" spans="2:30" x14ac:dyDescent="0.25">
      <c r="C784" s="3" t="str">
        <f>IF(B784="","",VLOOKUP(AD784,Varsayımlar!$B:$Q,3,0))</f>
        <v/>
      </c>
      <c r="H784" s="2" t="str">
        <f>IF(B784="","",VLOOKUP(AD784,Varsayımlar!$B:$Q,5,0))</f>
        <v/>
      </c>
      <c r="J784" s="2" t="str">
        <f>IF(B784="","",VLOOKUP(AD784,Varsayımlar!$B:$Q,6,0))</f>
        <v/>
      </c>
      <c r="P784" s="2" t="str">
        <f>IF(B784="","",VLOOKUP(AD784,Varsayımlar!$B:$Q,7,0)*K784)</f>
        <v/>
      </c>
      <c r="Q784" s="2" t="str">
        <f>IF(B784="","",VLOOKUP(AD784,Varsayımlar!$B:$Q,8,0))</f>
        <v/>
      </c>
      <c r="R784" s="2" t="str">
        <f>IF(B784="","",VLOOKUP(AD784,Varsayımlar!$B:$Q,9,0))</f>
        <v/>
      </c>
      <c r="S784" s="2" t="str">
        <f>IF(B784="","",VLOOKUP(AD784,Varsayımlar!$B:$Q,10,0))</f>
        <v/>
      </c>
      <c r="T784" s="2" t="str">
        <f>IF(B784="","",VLOOKUP(AD784,Varsayımlar!$B:$Q,11,0))</f>
        <v/>
      </c>
      <c r="U784" s="2" t="str">
        <f>IF(B784="","",VLOOKUP(AD784,Varsayımlar!$B:$Q,12,0))</f>
        <v/>
      </c>
      <c r="V784" s="2" t="str">
        <f>IF(B784="","",VLOOKUP(AD784,Varsayımlar!$B:$Q,13,0))</f>
        <v/>
      </c>
      <c r="W784" s="2" t="str">
        <f>IF(B784="","",VLOOKUP(AD784,Varsayımlar!$B:$Q,14,0))</f>
        <v/>
      </c>
      <c r="AA784" s="2" t="str">
        <f>IF(B784="","",VLOOKUP(AD784,Varsayımlar!$B:$Q,15,0))</f>
        <v/>
      </c>
      <c r="AB784" s="2" t="str">
        <f>IF(B784="","",VLOOKUP(AD784,Varsayımlar!$B:$Q,16,0))</f>
        <v/>
      </c>
      <c r="AC784" s="2" t="str">
        <f>IF(B784="","",VLOOKUP(Sayfa2!AD784,Varsayımlar!B:S,18,0))</f>
        <v/>
      </c>
      <c r="AD784" s="2" t="str">
        <f t="shared" si="14"/>
        <v/>
      </c>
    </row>
    <row r="785" spans="2:30" x14ac:dyDescent="0.25">
      <c r="B785" s="6"/>
      <c r="C785" s="7" t="str">
        <f>IF(B785="","",VLOOKUP(AD785,Varsayımlar!$B:$Q,3,0))</f>
        <v/>
      </c>
      <c r="D785" s="7"/>
      <c r="H785" s="5" t="str">
        <f>IF(B785="","",VLOOKUP(AD785,Varsayımlar!$B:$Q,5,0))</f>
        <v/>
      </c>
      <c r="I785" s="5"/>
      <c r="J785" s="5" t="str">
        <f>IF(B785="","",VLOOKUP(AD785,Varsayımlar!$B:$Q,6,0))</f>
        <v/>
      </c>
      <c r="P785" s="5" t="str">
        <f>IF(B785="","",VLOOKUP(AD785,Varsayımlar!$B:$Q,7,0)*K785)</f>
        <v/>
      </c>
      <c r="Q785" s="5" t="str">
        <f>IF(B785="","",VLOOKUP(AD785,Varsayımlar!$B:$Q,8,0))</f>
        <v/>
      </c>
      <c r="R785" s="5" t="str">
        <f>IF(B785="","",VLOOKUP(AD785,Varsayımlar!$B:$Q,9,0))</f>
        <v/>
      </c>
      <c r="S785" s="5" t="str">
        <f>IF(B785="","",VLOOKUP(AD785,Varsayımlar!$B:$Q,10,0))</f>
        <v/>
      </c>
      <c r="T785" s="5" t="str">
        <f>IF(B785="","",VLOOKUP(AD785,Varsayımlar!$B:$Q,11,0))</f>
        <v/>
      </c>
      <c r="U785" s="5" t="str">
        <f>IF(B785="","",VLOOKUP(AD785,Varsayımlar!$B:$Q,12,0))</f>
        <v/>
      </c>
      <c r="V785" s="5" t="str">
        <f>IF(B785="","",VLOOKUP(AD785,Varsayımlar!$B:$Q,13,0))</f>
        <v/>
      </c>
      <c r="W785" s="5" t="str">
        <f>IF(B785="","",VLOOKUP(AD785,Varsayımlar!$B:$Q,14,0))</f>
        <v/>
      </c>
      <c r="AA785" s="5" t="str">
        <f>IF(B785="","",VLOOKUP(AD785,Varsayımlar!$B:$Q,15,0))</f>
        <v/>
      </c>
      <c r="AB785" s="5" t="str">
        <f>IF(B785="","",VLOOKUP(AD785,Varsayımlar!$B:$Q,16,0))</f>
        <v/>
      </c>
      <c r="AC785" s="5" t="str">
        <f>IF(B785="","",VLOOKUP(Sayfa2!AD785,Varsayımlar!B:S,18,0))</f>
        <v/>
      </c>
      <c r="AD785" s="5" t="str">
        <f t="shared" si="14"/>
        <v/>
      </c>
    </row>
    <row r="786" spans="2:30" x14ac:dyDescent="0.25">
      <c r="C786" s="3" t="str">
        <f>IF(B786="","",VLOOKUP(AD786,Varsayımlar!$B:$Q,3,0))</f>
        <v/>
      </c>
      <c r="H786" s="2" t="str">
        <f>IF(B786="","",VLOOKUP(AD786,Varsayımlar!$B:$Q,5,0))</f>
        <v/>
      </c>
      <c r="J786" s="2" t="str">
        <f>IF(B786="","",VLOOKUP(AD786,Varsayımlar!$B:$Q,6,0))</f>
        <v/>
      </c>
      <c r="P786" s="2" t="str">
        <f>IF(B786="","",VLOOKUP(AD786,Varsayımlar!$B:$Q,7,0)*K786)</f>
        <v/>
      </c>
      <c r="Q786" s="2" t="str">
        <f>IF(B786="","",VLOOKUP(AD786,Varsayımlar!$B:$Q,8,0))</f>
        <v/>
      </c>
      <c r="R786" s="2" t="str">
        <f>IF(B786="","",VLOOKUP(AD786,Varsayımlar!$B:$Q,9,0))</f>
        <v/>
      </c>
      <c r="S786" s="2" t="str">
        <f>IF(B786="","",VLOOKUP(AD786,Varsayımlar!$B:$Q,10,0))</f>
        <v/>
      </c>
      <c r="T786" s="2" t="str">
        <f>IF(B786="","",VLOOKUP(AD786,Varsayımlar!$B:$Q,11,0))</f>
        <v/>
      </c>
      <c r="U786" s="2" t="str">
        <f>IF(B786="","",VLOOKUP(AD786,Varsayımlar!$B:$Q,12,0))</f>
        <v/>
      </c>
      <c r="V786" s="2" t="str">
        <f>IF(B786="","",VLOOKUP(AD786,Varsayımlar!$B:$Q,13,0))</f>
        <v/>
      </c>
      <c r="W786" s="2" t="str">
        <f>IF(B786="","",VLOOKUP(AD786,Varsayımlar!$B:$Q,14,0))</f>
        <v/>
      </c>
      <c r="AA786" s="2" t="str">
        <f>IF(B786="","",VLOOKUP(AD786,Varsayımlar!$B:$Q,15,0))</f>
        <v/>
      </c>
      <c r="AB786" s="2" t="str">
        <f>IF(B786="","",VLOOKUP(AD786,Varsayımlar!$B:$Q,16,0))</f>
        <v/>
      </c>
      <c r="AC786" s="2" t="str">
        <f>IF(B786="","",VLOOKUP(Sayfa2!AD786,Varsayımlar!B:S,18,0))</f>
        <v/>
      </c>
      <c r="AD786" s="2" t="str">
        <f t="shared" si="14"/>
        <v/>
      </c>
    </row>
    <row r="787" spans="2:30" x14ac:dyDescent="0.25">
      <c r="B787" s="6"/>
      <c r="C787" s="7" t="str">
        <f>IF(B787="","",VLOOKUP(AD787,Varsayımlar!$B:$Q,3,0))</f>
        <v/>
      </c>
      <c r="D787" s="7"/>
      <c r="H787" s="5" t="str">
        <f>IF(B787="","",VLOOKUP(AD787,Varsayımlar!$B:$Q,5,0))</f>
        <v/>
      </c>
      <c r="I787" s="5"/>
      <c r="J787" s="5" t="str">
        <f>IF(B787="","",VLOOKUP(AD787,Varsayımlar!$B:$Q,6,0))</f>
        <v/>
      </c>
      <c r="P787" s="5" t="str">
        <f>IF(B787="","",VLOOKUP(AD787,Varsayımlar!$B:$Q,7,0)*K787)</f>
        <v/>
      </c>
      <c r="Q787" s="5" t="str">
        <f>IF(B787="","",VLOOKUP(AD787,Varsayımlar!$B:$Q,8,0))</f>
        <v/>
      </c>
      <c r="R787" s="5" t="str">
        <f>IF(B787="","",VLOOKUP(AD787,Varsayımlar!$B:$Q,9,0))</f>
        <v/>
      </c>
      <c r="S787" s="5" t="str">
        <f>IF(B787="","",VLOOKUP(AD787,Varsayımlar!$B:$Q,10,0))</f>
        <v/>
      </c>
      <c r="T787" s="5" t="str">
        <f>IF(B787="","",VLOOKUP(AD787,Varsayımlar!$B:$Q,11,0))</f>
        <v/>
      </c>
      <c r="U787" s="5" t="str">
        <f>IF(B787="","",VLOOKUP(AD787,Varsayımlar!$B:$Q,12,0))</f>
        <v/>
      </c>
      <c r="V787" s="5" t="str">
        <f>IF(B787="","",VLOOKUP(AD787,Varsayımlar!$B:$Q,13,0))</f>
        <v/>
      </c>
      <c r="W787" s="5" t="str">
        <f>IF(B787="","",VLOOKUP(AD787,Varsayımlar!$B:$Q,14,0))</f>
        <v/>
      </c>
      <c r="AA787" s="5" t="str">
        <f>IF(B787="","",VLOOKUP(AD787,Varsayımlar!$B:$Q,15,0))</f>
        <v/>
      </c>
      <c r="AB787" s="5" t="str">
        <f>IF(B787="","",VLOOKUP(AD787,Varsayımlar!$B:$Q,16,0))</f>
        <v/>
      </c>
      <c r="AC787" s="5" t="str">
        <f>IF(B787="","",VLOOKUP(Sayfa2!AD787,Varsayımlar!B:S,18,0))</f>
        <v/>
      </c>
      <c r="AD787" s="5" t="str">
        <f t="shared" si="14"/>
        <v/>
      </c>
    </row>
    <row r="788" spans="2:30" x14ac:dyDescent="0.25">
      <c r="C788" s="3" t="str">
        <f>IF(B788="","",VLOOKUP(AD788,Varsayımlar!$B:$Q,3,0))</f>
        <v/>
      </c>
      <c r="H788" s="2" t="str">
        <f>IF(B788="","",VLOOKUP(AD788,Varsayımlar!$B:$Q,5,0))</f>
        <v/>
      </c>
      <c r="J788" s="2" t="str">
        <f>IF(B788="","",VLOOKUP(AD788,Varsayımlar!$B:$Q,6,0))</f>
        <v/>
      </c>
      <c r="P788" s="2" t="str">
        <f>IF(B788="","",VLOOKUP(AD788,Varsayımlar!$B:$Q,7,0)*K788)</f>
        <v/>
      </c>
      <c r="Q788" s="2" t="str">
        <f>IF(B788="","",VLOOKUP(AD788,Varsayımlar!$B:$Q,8,0))</f>
        <v/>
      </c>
      <c r="R788" s="2" t="str">
        <f>IF(B788="","",VLOOKUP(AD788,Varsayımlar!$B:$Q,9,0))</f>
        <v/>
      </c>
      <c r="S788" s="2" t="str">
        <f>IF(B788="","",VLOOKUP(AD788,Varsayımlar!$B:$Q,10,0))</f>
        <v/>
      </c>
      <c r="T788" s="2" t="str">
        <f>IF(B788="","",VLOOKUP(AD788,Varsayımlar!$B:$Q,11,0))</f>
        <v/>
      </c>
      <c r="U788" s="2" t="str">
        <f>IF(B788="","",VLOOKUP(AD788,Varsayımlar!$B:$Q,12,0))</f>
        <v/>
      </c>
      <c r="V788" s="2" t="str">
        <f>IF(B788="","",VLOOKUP(AD788,Varsayımlar!$B:$Q,13,0))</f>
        <v/>
      </c>
      <c r="W788" s="2" t="str">
        <f>IF(B788="","",VLOOKUP(AD788,Varsayımlar!$B:$Q,14,0))</f>
        <v/>
      </c>
      <c r="AA788" s="2" t="str">
        <f>IF(B788="","",VLOOKUP(AD788,Varsayımlar!$B:$Q,15,0))</f>
        <v/>
      </c>
      <c r="AB788" s="2" t="str">
        <f>IF(B788="","",VLOOKUP(AD788,Varsayımlar!$B:$Q,16,0))</f>
        <v/>
      </c>
      <c r="AC788" s="2" t="str">
        <f>IF(B788="","",VLOOKUP(Sayfa2!AD788,Varsayımlar!B:S,18,0))</f>
        <v/>
      </c>
      <c r="AD788" s="2" t="str">
        <f t="shared" si="14"/>
        <v/>
      </c>
    </row>
    <row r="789" spans="2:30" x14ac:dyDescent="0.25">
      <c r="B789" s="6"/>
      <c r="C789" s="7" t="str">
        <f>IF(B789="","",VLOOKUP(AD789,Varsayımlar!$B:$Q,3,0))</f>
        <v/>
      </c>
      <c r="D789" s="7"/>
      <c r="H789" s="5" t="str">
        <f>IF(B789="","",VLOOKUP(AD789,Varsayımlar!$B:$Q,5,0))</f>
        <v/>
      </c>
      <c r="I789" s="5"/>
      <c r="J789" s="5" t="str">
        <f>IF(B789="","",VLOOKUP(AD789,Varsayımlar!$B:$Q,6,0))</f>
        <v/>
      </c>
      <c r="P789" s="5" t="str">
        <f>IF(B789="","",VLOOKUP(AD789,Varsayımlar!$B:$Q,7,0)*K789)</f>
        <v/>
      </c>
      <c r="Q789" s="5" t="str">
        <f>IF(B789="","",VLOOKUP(AD789,Varsayımlar!$B:$Q,8,0))</f>
        <v/>
      </c>
      <c r="R789" s="5" t="str">
        <f>IF(B789="","",VLOOKUP(AD789,Varsayımlar!$B:$Q,9,0))</f>
        <v/>
      </c>
      <c r="S789" s="5" t="str">
        <f>IF(B789="","",VLOOKUP(AD789,Varsayımlar!$B:$Q,10,0))</f>
        <v/>
      </c>
      <c r="T789" s="5" t="str">
        <f>IF(B789="","",VLOOKUP(AD789,Varsayımlar!$B:$Q,11,0))</f>
        <v/>
      </c>
      <c r="U789" s="5" t="str">
        <f>IF(B789="","",VLOOKUP(AD789,Varsayımlar!$B:$Q,12,0))</f>
        <v/>
      </c>
      <c r="V789" s="5" t="str">
        <f>IF(B789="","",VLOOKUP(AD789,Varsayımlar!$B:$Q,13,0))</f>
        <v/>
      </c>
      <c r="W789" s="5" t="str">
        <f>IF(B789="","",VLOOKUP(AD789,Varsayımlar!$B:$Q,14,0))</f>
        <v/>
      </c>
      <c r="AA789" s="5" t="str">
        <f>IF(B789="","",VLOOKUP(AD789,Varsayımlar!$B:$Q,15,0))</f>
        <v/>
      </c>
      <c r="AB789" s="5" t="str">
        <f>IF(B789="","",VLOOKUP(AD789,Varsayımlar!$B:$Q,16,0))</f>
        <v/>
      </c>
      <c r="AC789" s="5" t="str">
        <f>IF(B789="","",VLOOKUP(Sayfa2!AD789,Varsayımlar!B:S,18,0))</f>
        <v/>
      </c>
      <c r="AD789" s="5" t="str">
        <f t="shared" si="14"/>
        <v/>
      </c>
    </row>
    <row r="790" spans="2:30" x14ac:dyDescent="0.25">
      <c r="C790" s="3" t="str">
        <f>IF(B790="","",VLOOKUP(AD790,Varsayımlar!$B:$Q,3,0))</f>
        <v/>
      </c>
      <c r="H790" s="2" t="str">
        <f>IF(B790="","",VLOOKUP(AD790,Varsayımlar!$B:$Q,5,0))</f>
        <v/>
      </c>
      <c r="J790" s="2" t="str">
        <f>IF(B790="","",VLOOKUP(AD790,Varsayımlar!$B:$Q,6,0))</f>
        <v/>
      </c>
      <c r="P790" s="2" t="str">
        <f>IF(B790="","",VLOOKUP(AD790,Varsayımlar!$B:$Q,7,0)*K790)</f>
        <v/>
      </c>
      <c r="Q790" s="2" t="str">
        <f>IF(B790="","",VLOOKUP(AD790,Varsayımlar!$B:$Q,8,0))</f>
        <v/>
      </c>
      <c r="R790" s="2" t="str">
        <f>IF(B790="","",VLOOKUP(AD790,Varsayımlar!$B:$Q,9,0))</f>
        <v/>
      </c>
      <c r="S790" s="2" t="str">
        <f>IF(B790="","",VLOOKUP(AD790,Varsayımlar!$B:$Q,10,0))</f>
        <v/>
      </c>
      <c r="T790" s="2" t="str">
        <f>IF(B790="","",VLOOKUP(AD790,Varsayımlar!$B:$Q,11,0))</f>
        <v/>
      </c>
      <c r="U790" s="2" t="str">
        <f>IF(B790="","",VLOOKUP(AD790,Varsayımlar!$B:$Q,12,0))</f>
        <v/>
      </c>
      <c r="V790" s="2" t="str">
        <f>IF(B790="","",VLOOKUP(AD790,Varsayımlar!$B:$Q,13,0))</f>
        <v/>
      </c>
      <c r="W790" s="2" t="str">
        <f>IF(B790="","",VLOOKUP(AD790,Varsayımlar!$B:$Q,14,0))</f>
        <v/>
      </c>
      <c r="AA790" s="2" t="str">
        <f>IF(B790="","",VLOOKUP(AD790,Varsayımlar!$B:$Q,15,0))</f>
        <v/>
      </c>
      <c r="AB790" s="2" t="str">
        <f>IF(B790="","",VLOOKUP(AD790,Varsayımlar!$B:$Q,16,0))</f>
        <v/>
      </c>
      <c r="AC790" s="2" t="str">
        <f>IF(B790="","",VLOOKUP(Sayfa2!AD790,Varsayımlar!B:S,18,0))</f>
        <v/>
      </c>
      <c r="AD790" s="2" t="str">
        <f t="shared" si="14"/>
        <v/>
      </c>
    </row>
    <row r="791" spans="2:30" x14ac:dyDescent="0.25">
      <c r="B791" s="6"/>
      <c r="C791" s="7" t="str">
        <f>IF(B791="","",VLOOKUP(AD791,Varsayımlar!$B:$Q,3,0))</f>
        <v/>
      </c>
      <c r="D791" s="7"/>
      <c r="H791" s="5" t="str">
        <f>IF(B791="","",VLOOKUP(AD791,Varsayımlar!$B:$Q,5,0))</f>
        <v/>
      </c>
      <c r="I791" s="5"/>
      <c r="J791" s="5" t="str">
        <f>IF(B791="","",VLOOKUP(AD791,Varsayımlar!$B:$Q,6,0))</f>
        <v/>
      </c>
      <c r="P791" s="5" t="str">
        <f>IF(B791="","",VLOOKUP(AD791,Varsayımlar!$B:$Q,7,0)*K791)</f>
        <v/>
      </c>
      <c r="Q791" s="5" t="str">
        <f>IF(B791="","",VLOOKUP(AD791,Varsayımlar!$B:$Q,8,0))</f>
        <v/>
      </c>
      <c r="R791" s="5" t="str">
        <f>IF(B791="","",VLOOKUP(AD791,Varsayımlar!$B:$Q,9,0))</f>
        <v/>
      </c>
      <c r="S791" s="5" t="str">
        <f>IF(B791="","",VLOOKUP(AD791,Varsayımlar!$B:$Q,10,0))</f>
        <v/>
      </c>
      <c r="T791" s="5" t="str">
        <f>IF(B791="","",VLOOKUP(AD791,Varsayımlar!$B:$Q,11,0))</f>
        <v/>
      </c>
      <c r="U791" s="5" t="str">
        <f>IF(B791="","",VLOOKUP(AD791,Varsayımlar!$B:$Q,12,0))</f>
        <v/>
      </c>
      <c r="V791" s="5" t="str">
        <f>IF(B791="","",VLOOKUP(AD791,Varsayımlar!$B:$Q,13,0))</f>
        <v/>
      </c>
      <c r="W791" s="5" t="str">
        <f>IF(B791="","",VLOOKUP(AD791,Varsayımlar!$B:$Q,14,0))</f>
        <v/>
      </c>
      <c r="AA791" s="5" t="str">
        <f>IF(B791="","",VLOOKUP(AD791,Varsayımlar!$B:$Q,15,0))</f>
        <v/>
      </c>
      <c r="AB791" s="5" t="str">
        <f>IF(B791="","",VLOOKUP(AD791,Varsayımlar!$B:$Q,16,0))</f>
        <v/>
      </c>
      <c r="AC791" s="5" t="str">
        <f>IF(B791="","",VLOOKUP(Sayfa2!AD791,Varsayımlar!B:S,18,0))</f>
        <v/>
      </c>
      <c r="AD791" s="5" t="str">
        <f t="shared" si="14"/>
        <v/>
      </c>
    </row>
    <row r="792" spans="2:30" x14ac:dyDescent="0.25">
      <c r="C792" s="3" t="str">
        <f>IF(B792="","",VLOOKUP(AD792,Varsayımlar!$B:$Q,3,0))</f>
        <v/>
      </c>
      <c r="H792" s="2" t="str">
        <f>IF(B792="","",VLOOKUP(AD792,Varsayımlar!$B:$Q,5,0))</f>
        <v/>
      </c>
      <c r="J792" s="2" t="str">
        <f>IF(B792="","",VLOOKUP(AD792,Varsayımlar!$B:$Q,6,0))</f>
        <v/>
      </c>
      <c r="P792" s="2" t="str">
        <f>IF(B792="","",VLOOKUP(AD792,Varsayımlar!$B:$Q,7,0)*K792)</f>
        <v/>
      </c>
      <c r="Q792" s="2" t="str">
        <f>IF(B792="","",VLOOKUP(AD792,Varsayımlar!$B:$Q,8,0))</f>
        <v/>
      </c>
      <c r="R792" s="2" t="str">
        <f>IF(B792="","",VLOOKUP(AD792,Varsayımlar!$B:$Q,9,0))</f>
        <v/>
      </c>
      <c r="S792" s="2" t="str">
        <f>IF(B792="","",VLOOKUP(AD792,Varsayımlar!$B:$Q,10,0))</f>
        <v/>
      </c>
      <c r="T792" s="2" t="str">
        <f>IF(B792="","",VLOOKUP(AD792,Varsayımlar!$B:$Q,11,0))</f>
        <v/>
      </c>
      <c r="U792" s="2" t="str">
        <f>IF(B792="","",VLOOKUP(AD792,Varsayımlar!$B:$Q,12,0))</f>
        <v/>
      </c>
      <c r="V792" s="2" t="str">
        <f>IF(B792="","",VLOOKUP(AD792,Varsayımlar!$B:$Q,13,0))</f>
        <v/>
      </c>
      <c r="W792" s="2" t="str">
        <f>IF(B792="","",VLOOKUP(AD792,Varsayımlar!$B:$Q,14,0))</f>
        <v/>
      </c>
      <c r="AA792" s="2" t="str">
        <f>IF(B792="","",VLOOKUP(AD792,Varsayımlar!$B:$Q,15,0))</f>
        <v/>
      </c>
      <c r="AB792" s="2" t="str">
        <f>IF(B792="","",VLOOKUP(AD792,Varsayımlar!$B:$Q,16,0))</f>
        <v/>
      </c>
      <c r="AC792" s="2" t="str">
        <f>IF(B792="","",VLOOKUP(Sayfa2!AD792,Varsayımlar!B:S,18,0))</f>
        <v/>
      </c>
      <c r="AD792" s="2" t="str">
        <f t="shared" si="14"/>
        <v/>
      </c>
    </row>
    <row r="793" spans="2:30" x14ac:dyDescent="0.25">
      <c r="B793" s="6"/>
      <c r="C793" s="7" t="str">
        <f>IF(B793="","",VLOOKUP(AD793,Varsayımlar!$B:$Q,3,0))</f>
        <v/>
      </c>
      <c r="D793" s="7"/>
      <c r="H793" s="5" t="str">
        <f>IF(B793="","",VLOOKUP(AD793,Varsayımlar!$B:$Q,5,0))</f>
        <v/>
      </c>
      <c r="I793" s="5"/>
      <c r="J793" s="5" t="str">
        <f>IF(B793="","",VLOOKUP(AD793,Varsayımlar!$B:$Q,6,0))</f>
        <v/>
      </c>
      <c r="P793" s="5" t="str">
        <f>IF(B793="","",VLOOKUP(AD793,Varsayımlar!$B:$Q,7,0)*K793)</f>
        <v/>
      </c>
      <c r="Q793" s="5" t="str">
        <f>IF(B793="","",VLOOKUP(AD793,Varsayımlar!$B:$Q,8,0))</f>
        <v/>
      </c>
      <c r="R793" s="5" t="str">
        <f>IF(B793="","",VLOOKUP(AD793,Varsayımlar!$B:$Q,9,0))</f>
        <v/>
      </c>
      <c r="S793" s="5" t="str">
        <f>IF(B793="","",VLOOKUP(AD793,Varsayımlar!$B:$Q,10,0))</f>
        <v/>
      </c>
      <c r="T793" s="5" t="str">
        <f>IF(B793="","",VLOOKUP(AD793,Varsayımlar!$B:$Q,11,0))</f>
        <v/>
      </c>
      <c r="U793" s="5" t="str">
        <f>IF(B793="","",VLOOKUP(AD793,Varsayımlar!$B:$Q,12,0))</f>
        <v/>
      </c>
      <c r="V793" s="5" t="str">
        <f>IF(B793="","",VLOOKUP(AD793,Varsayımlar!$B:$Q,13,0))</f>
        <v/>
      </c>
      <c r="W793" s="5" t="str">
        <f>IF(B793="","",VLOOKUP(AD793,Varsayımlar!$B:$Q,14,0))</f>
        <v/>
      </c>
      <c r="AA793" s="5" t="str">
        <f>IF(B793="","",VLOOKUP(AD793,Varsayımlar!$B:$Q,15,0))</f>
        <v/>
      </c>
      <c r="AB793" s="5" t="str">
        <f>IF(B793="","",VLOOKUP(AD793,Varsayımlar!$B:$Q,16,0))</f>
        <v/>
      </c>
      <c r="AC793" s="5" t="str">
        <f>IF(B793="","",VLOOKUP(Sayfa2!AD793,Varsayımlar!B:S,18,0))</f>
        <v/>
      </c>
      <c r="AD793" s="5" t="str">
        <f t="shared" si="14"/>
        <v/>
      </c>
    </row>
    <row r="794" spans="2:30" x14ac:dyDescent="0.25">
      <c r="C794" s="3" t="str">
        <f>IF(B794="","",VLOOKUP(AD794,Varsayımlar!$B:$Q,3,0))</f>
        <v/>
      </c>
      <c r="H794" s="2" t="str">
        <f>IF(B794="","",VLOOKUP(AD794,Varsayımlar!$B:$Q,5,0))</f>
        <v/>
      </c>
      <c r="J794" s="2" t="str">
        <f>IF(B794="","",VLOOKUP(AD794,Varsayımlar!$B:$Q,6,0))</f>
        <v/>
      </c>
      <c r="P794" s="2" t="str">
        <f>IF(B794="","",VLOOKUP(AD794,Varsayımlar!$B:$Q,7,0)*K794)</f>
        <v/>
      </c>
      <c r="Q794" s="2" t="str">
        <f>IF(B794="","",VLOOKUP(AD794,Varsayımlar!$B:$Q,8,0))</f>
        <v/>
      </c>
      <c r="R794" s="2" t="str">
        <f>IF(B794="","",VLOOKUP(AD794,Varsayımlar!$B:$Q,9,0))</f>
        <v/>
      </c>
      <c r="S794" s="2" t="str">
        <f>IF(B794="","",VLOOKUP(AD794,Varsayımlar!$B:$Q,10,0))</f>
        <v/>
      </c>
      <c r="T794" s="2" t="str">
        <f>IF(B794="","",VLOOKUP(AD794,Varsayımlar!$B:$Q,11,0))</f>
        <v/>
      </c>
      <c r="U794" s="2" t="str">
        <f>IF(B794="","",VLOOKUP(AD794,Varsayımlar!$B:$Q,12,0))</f>
        <v/>
      </c>
      <c r="V794" s="2" t="str">
        <f>IF(B794="","",VLOOKUP(AD794,Varsayımlar!$B:$Q,13,0))</f>
        <v/>
      </c>
      <c r="W794" s="2" t="str">
        <f>IF(B794="","",VLOOKUP(AD794,Varsayımlar!$B:$Q,14,0))</f>
        <v/>
      </c>
      <c r="AA794" s="2" t="str">
        <f>IF(B794="","",VLOOKUP(AD794,Varsayımlar!$B:$Q,15,0))</f>
        <v/>
      </c>
      <c r="AB794" s="2" t="str">
        <f>IF(B794="","",VLOOKUP(AD794,Varsayımlar!$B:$Q,16,0))</f>
        <v/>
      </c>
      <c r="AC794" s="2" t="str">
        <f>IF(B794="","",VLOOKUP(Sayfa2!AD794,Varsayımlar!B:S,18,0))</f>
        <v/>
      </c>
      <c r="AD794" s="2" t="str">
        <f t="shared" si="14"/>
        <v/>
      </c>
    </row>
    <row r="795" spans="2:30" x14ac:dyDescent="0.25">
      <c r="B795" s="6"/>
      <c r="C795" s="7" t="str">
        <f>IF(B795="","",VLOOKUP(AD795,Varsayımlar!$B:$Q,3,0))</f>
        <v/>
      </c>
      <c r="D795" s="7"/>
      <c r="H795" s="5" t="str">
        <f>IF(B795="","",VLOOKUP(AD795,Varsayımlar!$B:$Q,5,0))</f>
        <v/>
      </c>
      <c r="I795" s="5"/>
      <c r="J795" s="5" t="str">
        <f>IF(B795="","",VLOOKUP(AD795,Varsayımlar!$B:$Q,6,0))</f>
        <v/>
      </c>
      <c r="P795" s="5" t="str">
        <f>IF(B795="","",VLOOKUP(AD795,Varsayımlar!$B:$Q,7,0)*K795)</f>
        <v/>
      </c>
      <c r="Q795" s="5" t="str">
        <f>IF(B795="","",VLOOKUP(AD795,Varsayımlar!$B:$Q,8,0))</f>
        <v/>
      </c>
      <c r="R795" s="5" t="str">
        <f>IF(B795="","",VLOOKUP(AD795,Varsayımlar!$B:$Q,9,0))</f>
        <v/>
      </c>
      <c r="S795" s="5" t="str">
        <f>IF(B795="","",VLOOKUP(AD795,Varsayımlar!$B:$Q,10,0))</f>
        <v/>
      </c>
      <c r="T795" s="5" t="str">
        <f>IF(B795="","",VLOOKUP(AD795,Varsayımlar!$B:$Q,11,0))</f>
        <v/>
      </c>
      <c r="U795" s="5" t="str">
        <f>IF(B795="","",VLOOKUP(AD795,Varsayımlar!$B:$Q,12,0))</f>
        <v/>
      </c>
      <c r="V795" s="5" t="str">
        <f>IF(B795="","",VLOOKUP(AD795,Varsayımlar!$B:$Q,13,0))</f>
        <v/>
      </c>
      <c r="W795" s="5" t="str">
        <f>IF(B795="","",VLOOKUP(AD795,Varsayımlar!$B:$Q,14,0))</f>
        <v/>
      </c>
      <c r="AA795" s="5" t="str">
        <f>IF(B795="","",VLOOKUP(AD795,Varsayımlar!$B:$Q,15,0))</f>
        <v/>
      </c>
      <c r="AB795" s="5" t="str">
        <f>IF(B795="","",VLOOKUP(AD795,Varsayımlar!$B:$Q,16,0))</f>
        <v/>
      </c>
      <c r="AC795" s="5" t="str">
        <f>IF(B795="","",VLOOKUP(Sayfa2!AD795,Varsayımlar!B:S,18,0))</f>
        <v/>
      </c>
      <c r="AD795" s="5" t="str">
        <f t="shared" si="14"/>
        <v/>
      </c>
    </row>
    <row r="796" spans="2:30" x14ac:dyDescent="0.25">
      <c r="C796" s="3" t="str">
        <f>IF(B796="","",VLOOKUP(AD796,Varsayımlar!$B:$Q,3,0))</f>
        <v/>
      </c>
      <c r="H796" s="2" t="str">
        <f>IF(B796="","",VLOOKUP(AD796,Varsayımlar!$B:$Q,5,0))</f>
        <v/>
      </c>
      <c r="J796" s="2" t="str">
        <f>IF(B796="","",VLOOKUP(AD796,Varsayımlar!$B:$Q,6,0))</f>
        <v/>
      </c>
      <c r="P796" s="2" t="str">
        <f>IF(B796="","",VLOOKUP(AD796,Varsayımlar!$B:$Q,7,0)*K796)</f>
        <v/>
      </c>
      <c r="Q796" s="2" t="str">
        <f>IF(B796="","",VLOOKUP(AD796,Varsayımlar!$B:$Q,8,0))</f>
        <v/>
      </c>
      <c r="R796" s="2" t="str">
        <f>IF(B796="","",VLOOKUP(AD796,Varsayımlar!$B:$Q,9,0))</f>
        <v/>
      </c>
      <c r="S796" s="2" t="str">
        <f>IF(B796="","",VLOOKUP(AD796,Varsayımlar!$B:$Q,10,0))</f>
        <v/>
      </c>
      <c r="T796" s="2" t="str">
        <f>IF(B796="","",VLOOKUP(AD796,Varsayımlar!$B:$Q,11,0))</f>
        <v/>
      </c>
      <c r="U796" s="2" t="str">
        <f>IF(B796="","",VLOOKUP(AD796,Varsayımlar!$B:$Q,12,0))</f>
        <v/>
      </c>
      <c r="V796" s="2" t="str">
        <f>IF(B796="","",VLOOKUP(AD796,Varsayımlar!$B:$Q,13,0))</f>
        <v/>
      </c>
      <c r="W796" s="2" t="str">
        <f>IF(B796="","",VLOOKUP(AD796,Varsayımlar!$B:$Q,14,0))</f>
        <v/>
      </c>
      <c r="AA796" s="2" t="str">
        <f>IF(B796="","",VLOOKUP(AD796,Varsayımlar!$B:$Q,15,0))</f>
        <v/>
      </c>
      <c r="AB796" s="2" t="str">
        <f>IF(B796="","",VLOOKUP(AD796,Varsayımlar!$B:$Q,16,0))</f>
        <v/>
      </c>
      <c r="AC796" s="2" t="str">
        <f>IF(B796="","",VLOOKUP(Sayfa2!AD796,Varsayımlar!B:S,18,0))</f>
        <v/>
      </c>
      <c r="AD796" s="2" t="str">
        <f t="shared" si="14"/>
        <v/>
      </c>
    </row>
    <row r="797" spans="2:30" x14ac:dyDescent="0.25">
      <c r="B797" s="6"/>
      <c r="C797" s="7" t="str">
        <f>IF(B797="","",VLOOKUP(AD797,Varsayımlar!$B:$Q,3,0))</f>
        <v/>
      </c>
      <c r="D797" s="7"/>
      <c r="H797" s="5" t="str">
        <f>IF(B797="","",VLOOKUP(AD797,Varsayımlar!$B:$Q,5,0))</f>
        <v/>
      </c>
      <c r="I797" s="5"/>
      <c r="J797" s="5" t="str">
        <f>IF(B797="","",VLOOKUP(AD797,Varsayımlar!$B:$Q,6,0))</f>
        <v/>
      </c>
      <c r="P797" s="5" t="str">
        <f>IF(B797="","",VLOOKUP(AD797,Varsayımlar!$B:$Q,7,0)*K797)</f>
        <v/>
      </c>
      <c r="Q797" s="5" t="str">
        <f>IF(B797="","",VLOOKUP(AD797,Varsayımlar!$B:$Q,8,0))</f>
        <v/>
      </c>
      <c r="R797" s="5" t="str">
        <f>IF(B797="","",VLOOKUP(AD797,Varsayımlar!$B:$Q,9,0))</f>
        <v/>
      </c>
      <c r="S797" s="5" t="str">
        <f>IF(B797="","",VLOOKUP(AD797,Varsayımlar!$B:$Q,10,0))</f>
        <v/>
      </c>
      <c r="T797" s="5" t="str">
        <f>IF(B797="","",VLOOKUP(AD797,Varsayımlar!$B:$Q,11,0))</f>
        <v/>
      </c>
      <c r="U797" s="5" t="str">
        <f>IF(B797="","",VLOOKUP(AD797,Varsayımlar!$B:$Q,12,0))</f>
        <v/>
      </c>
      <c r="V797" s="5" t="str">
        <f>IF(B797="","",VLOOKUP(AD797,Varsayımlar!$B:$Q,13,0))</f>
        <v/>
      </c>
      <c r="W797" s="5" t="str">
        <f>IF(B797="","",VLOOKUP(AD797,Varsayımlar!$B:$Q,14,0))</f>
        <v/>
      </c>
      <c r="AA797" s="5" t="str">
        <f>IF(B797="","",VLOOKUP(AD797,Varsayımlar!$B:$Q,15,0))</f>
        <v/>
      </c>
      <c r="AB797" s="5" t="str">
        <f>IF(B797="","",VLOOKUP(AD797,Varsayımlar!$B:$Q,16,0))</f>
        <v/>
      </c>
      <c r="AC797" s="5" t="str">
        <f>IF(B797="","",VLOOKUP(Sayfa2!AD797,Varsayımlar!B:S,18,0))</f>
        <v/>
      </c>
      <c r="AD797" s="5" t="str">
        <f t="shared" si="14"/>
        <v/>
      </c>
    </row>
    <row r="798" spans="2:30" x14ac:dyDescent="0.25">
      <c r="C798" s="3" t="str">
        <f>IF(B798="","",VLOOKUP(AD798,Varsayımlar!$B:$Q,3,0))</f>
        <v/>
      </c>
      <c r="H798" s="2" t="str">
        <f>IF(B798="","",VLOOKUP(AD798,Varsayımlar!$B:$Q,5,0))</f>
        <v/>
      </c>
      <c r="J798" s="2" t="str">
        <f>IF(B798="","",VLOOKUP(AD798,Varsayımlar!$B:$Q,6,0))</f>
        <v/>
      </c>
      <c r="P798" s="2" t="str">
        <f>IF(B798="","",VLOOKUP(AD798,Varsayımlar!$B:$Q,7,0)*K798)</f>
        <v/>
      </c>
      <c r="Q798" s="2" t="str">
        <f>IF(B798="","",VLOOKUP(AD798,Varsayımlar!$B:$Q,8,0))</f>
        <v/>
      </c>
      <c r="R798" s="2" t="str">
        <f>IF(B798="","",VLOOKUP(AD798,Varsayımlar!$B:$Q,9,0))</f>
        <v/>
      </c>
      <c r="S798" s="2" t="str">
        <f>IF(B798="","",VLOOKUP(AD798,Varsayımlar!$B:$Q,10,0))</f>
        <v/>
      </c>
      <c r="T798" s="2" t="str">
        <f>IF(B798="","",VLOOKUP(AD798,Varsayımlar!$B:$Q,11,0))</f>
        <v/>
      </c>
      <c r="U798" s="2" t="str">
        <f>IF(B798="","",VLOOKUP(AD798,Varsayımlar!$B:$Q,12,0))</f>
        <v/>
      </c>
      <c r="V798" s="2" t="str">
        <f>IF(B798="","",VLOOKUP(AD798,Varsayımlar!$B:$Q,13,0))</f>
        <v/>
      </c>
      <c r="W798" s="2" t="str">
        <f>IF(B798="","",VLOOKUP(AD798,Varsayımlar!$B:$Q,14,0))</f>
        <v/>
      </c>
      <c r="AA798" s="2" t="str">
        <f>IF(B798="","",VLOOKUP(AD798,Varsayımlar!$B:$Q,15,0))</f>
        <v/>
      </c>
      <c r="AB798" s="2" t="str">
        <f>IF(B798="","",VLOOKUP(AD798,Varsayımlar!$B:$Q,16,0))</f>
        <v/>
      </c>
      <c r="AC798" s="2" t="str">
        <f>IF(B798="","",VLOOKUP(Sayfa2!AD798,Varsayımlar!B:S,18,0))</f>
        <v/>
      </c>
      <c r="AD798" s="2" t="str">
        <f t="shared" si="14"/>
        <v/>
      </c>
    </row>
    <row r="799" spans="2:30" x14ac:dyDescent="0.25">
      <c r="B799" s="6"/>
      <c r="C799" s="7" t="str">
        <f>IF(B799="","",VLOOKUP(AD799,Varsayımlar!$B:$Q,3,0))</f>
        <v/>
      </c>
      <c r="D799" s="7"/>
      <c r="H799" s="5" t="str">
        <f>IF(B799="","",VLOOKUP(AD799,Varsayımlar!$B:$Q,5,0))</f>
        <v/>
      </c>
      <c r="I799" s="5"/>
      <c r="J799" s="5" t="str">
        <f>IF(B799="","",VLOOKUP(AD799,Varsayımlar!$B:$Q,6,0))</f>
        <v/>
      </c>
      <c r="P799" s="5" t="str">
        <f>IF(B799="","",VLOOKUP(AD799,Varsayımlar!$B:$Q,7,0)*K799)</f>
        <v/>
      </c>
      <c r="Q799" s="5" t="str">
        <f>IF(B799="","",VLOOKUP(AD799,Varsayımlar!$B:$Q,8,0))</f>
        <v/>
      </c>
      <c r="R799" s="5" t="str">
        <f>IF(B799="","",VLOOKUP(AD799,Varsayımlar!$B:$Q,9,0))</f>
        <v/>
      </c>
      <c r="S799" s="5" t="str">
        <f>IF(B799="","",VLOOKUP(AD799,Varsayımlar!$B:$Q,10,0))</f>
        <v/>
      </c>
      <c r="T799" s="5" t="str">
        <f>IF(B799="","",VLOOKUP(AD799,Varsayımlar!$B:$Q,11,0))</f>
        <v/>
      </c>
      <c r="U799" s="5" t="str">
        <f>IF(B799="","",VLOOKUP(AD799,Varsayımlar!$B:$Q,12,0))</f>
        <v/>
      </c>
      <c r="V799" s="5" t="str">
        <f>IF(B799="","",VLOOKUP(AD799,Varsayımlar!$B:$Q,13,0))</f>
        <v/>
      </c>
      <c r="W799" s="5" t="str">
        <f>IF(B799="","",VLOOKUP(AD799,Varsayımlar!$B:$Q,14,0))</f>
        <v/>
      </c>
      <c r="AA799" s="5" t="str">
        <f>IF(B799="","",VLOOKUP(AD799,Varsayımlar!$B:$Q,15,0))</f>
        <v/>
      </c>
      <c r="AB799" s="5" t="str">
        <f>IF(B799="","",VLOOKUP(AD799,Varsayımlar!$B:$Q,16,0))</f>
        <v/>
      </c>
      <c r="AC799" s="5" t="str">
        <f>IF(B799="","",VLOOKUP(Sayfa2!AD799,Varsayımlar!B:S,18,0))</f>
        <v/>
      </c>
      <c r="AD799" s="5" t="str">
        <f t="shared" si="14"/>
        <v/>
      </c>
    </row>
    <row r="800" spans="2:30" x14ac:dyDescent="0.25">
      <c r="C800" s="3" t="str">
        <f>IF(B800="","",VLOOKUP(AD800,Varsayımlar!$B:$Q,3,0))</f>
        <v/>
      </c>
      <c r="H800" s="2" t="str">
        <f>IF(B800="","",VLOOKUP(AD800,Varsayımlar!$B:$Q,5,0))</f>
        <v/>
      </c>
      <c r="J800" s="2" t="str">
        <f>IF(B800="","",VLOOKUP(AD800,Varsayımlar!$B:$Q,6,0))</f>
        <v/>
      </c>
      <c r="P800" s="2" t="str">
        <f>IF(B800="","",VLOOKUP(AD800,Varsayımlar!$B:$Q,7,0)*K800)</f>
        <v/>
      </c>
      <c r="Q800" s="2" t="str">
        <f>IF(B800="","",VLOOKUP(AD800,Varsayımlar!$B:$Q,8,0))</f>
        <v/>
      </c>
      <c r="R800" s="2" t="str">
        <f>IF(B800="","",VLOOKUP(AD800,Varsayımlar!$B:$Q,9,0))</f>
        <v/>
      </c>
      <c r="S800" s="2" t="str">
        <f>IF(B800="","",VLOOKUP(AD800,Varsayımlar!$B:$Q,10,0))</f>
        <v/>
      </c>
      <c r="T800" s="2" t="str">
        <f>IF(B800="","",VLOOKUP(AD800,Varsayımlar!$B:$Q,11,0))</f>
        <v/>
      </c>
      <c r="U800" s="2" t="str">
        <f>IF(B800="","",VLOOKUP(AD800,Varsayımlar!$B:$Q,12,0))</f>
        <v/>
      </c>
      <c r="V800" s="2" t="str">
        <f>IF(B800="","",VLOOKUP(AD800,Varsayımlar!$B:$Q,13,0))</f>
        <v/>
      </c>
      <c r="W800" s="2" t="str">
        <f>IF(B800="","",VLOOKUP(AD800,Varsayımlar!$B:$Q,14,0))</f>
        <v/>
      </c>
      <c r="AA800" s="2" t="str">
        <f>IF(B800="","",VLOOKUP(AD800,Varsayımlar!$B:$Q,15,0))</f>
        <v/>
      </c>
      <c r="AB800" s="2" t="str">
        <f>IF(B800="","",VLOOKUP(AD800,Varsayımlar!$B:$Q,16,0))</f>
        <v/>
      </c>
      <c r="AC800" s="2" t="str">
        <f>IF(B800="","",VLOOKUP(Sayfa2!AD800,Varsayımlar!B:S,18,0))</f>
        <v/>
      </c>
      <c r="AD800" s="2" t="str">
        <f t="shared" si="14"/>
        <v/>
      </c>
    </row>
    <row r="801" spans="2:30" x14ac:dyDescent="0.25">
      <c r="B801" s="6"/>
      <c r="C801" s="7" t="str">
        <f>IF(B801="","",VLOOKUP(AD801,Varsayımlar!$B:$Q,3,0))</f>
        <v/>
      </c>
      <c r="D801" s="7"/>
      <c r="H801" s="5" t="str">
        <f>IF(B801="","",VLOOKUP(AD801,Varsayımlar!$B:$Q,5,0))</f>
        <v/>
      </c>
      <c r="I801" s="5"/>
      <c r="J801" s="5" t="str">
        <f>IF(B801="","",VLOOKUP(AD801,Varsayımlar!$B:$Q,6,0))</f>
        <v/>
      </c>
      <c r="P801" s="5" t="str">
        <f>IF(B801="","",VLOOKUP(AD801,Varsayımlar!$B:$Q,7,0)*K801)</f>
        <v/>
      </c>
      <c r="Q801" s="5" t="str">
        <f>IF(B801="","",VLOOKUP(AD801,Varsayımlar!$B:$Q,8,0))</f>
        <v/>
      </c>
      <c r="R801" s="5" t="str">
        <f>IF(B801="","",VLOOKUP(AD801,Varsayımlar!$B:$Q,9,0))</f>
        <v/>
      </c>
      <c r="S801" s="5" t="str">
        <f>IF(B801="","",VLOOKUP(AD801,Varsayımlar!$B:$Q,10,0))</f>
        <v/>
      </c>
      <c r="T801" s="5" t="str">
        <f>IF(B801="","",VLOOKUP(AD801,Varsayımlar!$B:$Q,11,0))</f>
        <v/>
      </c>
      <c r="U801" s="5" t="str">
        <f>IF(B801="","",VLOOKUP(AD801,Varsayımlar!$B:$Q,12,0))</f>
        <v/>
      </c>
      <c r="V801" s="5" t="str">
        <f>IF(B801="","",VLOOKUP(AD801,Varsayımlar!$B:$Q,13,0))</f>
        <v/>
      </c>
      <c r="W801" s="5" t="str">
        <f>IF(B801="","",VLOOKUP(AD801,Varsayımlar!$B:$Q,14,0))</f>
        <v/>
      </c>
      <c r="AA801" s="5" t="str">
        <f>IF(B801="","",VLOOKUP(AD801,Varsayımlar!$B:$Q,15,0))</f>
        <v/>
      </c>
      <c r="AB801" s="5" t="str">
        <f>IF(B801="","",VLOOKUP(AD801,Varsayımlar!$B:$Q,16,0))</f>
        <v/>
      </c>
      <c r="AC801" s="5" t="str">
        <f>IF(B801="","",VLOOKUP(Sayfa2!AD801,Varsayımlar!B:S,18,0))</f>
        <v/>
      </c>
      <c r="AD801" s="5" t="str">
        <f t="shared" si="14"/>
        <v/>
      </c>
    </row>
    <row r="802" spans="2:30" x14ac:dyDescent="0.25">
      <c r="C802" s="3" t="str">
        <f>IF(B802="","",VLOOKUP(AD802,Varsayımlar!$B:$Q,3,0))</f>
        <v/>
      </c>
      <c r="H802" s="2" t="str">
        <f>IF(B802="","",VLOOKUP(AD802,Varsayımlar!$B:$Q,5,0))</f>
        <v/>
      </c>
      <c r="J802" s="2" t="str">
        <f>IF(B802="","",VLOOKUP(AD802,Varsayımlar!$B:$Q,6,0))</f>
        <v/>
      </c>
      <c r="P802" s="2" t="str">
        <f>IF(B802="","",VLOOKUP(AD802,Varsayımlar!$B:$Q,7,0)*K802)</f>
        <v/>
      </c>
      <c r="Q802" s="2" t="str">
        <f>IF(B802="","",VLOOKUP(AD802,Varsayımlar!$B:$Q,8,0))</f>
        <v/>
      </c>
      <c r="R802" s="2" t="str">
        <f>IF(B802="","",VLOOKUP(AD802,Varsayımlar!$B:$Q,9,0))</f>
        <v/>
      </c>
      <c r="S802" s="2" t="str">
        <f>IF(B802="","",VLOOKUP(AD802,Varsayımlar!$B:$Q,10,0))</f>
        <v/>
      </c>
      <c r="T802" s="2" t="str">
        <f>IF(B802="","",VLOOKUP(AD802,Varsayımlar!$B:$Q,11,0))</f>
        <v/>
      </c>
      <c r="U802" s="2" t="str">
        <f>IF(B802="","",VLOOKUP(AD802,Varsayımlar!$B:$Q,12,0))</f>
        <v/>
      </c>
      <c r="V802" s="2" t="str">
        <f>IF(B802="","",VLOOKUP(AD802,Varsayımlar!$B:$Q,13,0))</f>
        <v/>
      </c>
      <c r="W802" s="2" t="str">
        <f>IF(B802="","",VLOOKUP(AD802,Varsayımlar!$B:$Q,14,0))</f>
        <v/>
      </c>
      <c r="AA802" s="2" t="str">
        <f>IF(B802="","",VLOOKUP(AD802,Varsayımlar!$B:$Q,15,0))</f>
        <v/>
      </c>
      <c r="AB802" s="2" t="str">
        <f>IF(B802="","",VLOOKUP(AD802,Varsayımlar!$B:$Q,16,0))</f>
        <v/>
      </c>
      <c r="AC802" s="2" t="str">
        <f>IF(B802="","",VLOOKUP(Sayfa2!AD802,Varsayımlar!B:S,18,0))</f>
        <v/>
      </c>
      <c r="AD802" s="2" t="str">
        <f t="shared" si="14"/>
        <v/>
      </c>
    </row>
    <row r="803" spans="2:30" x14ac:dyDescent="0.25">
      <c r="B803" s="6"/>
      <c r="C803" s="7" t="str">
        <f>IF(B803="","",VLOOKUP(AD803,Varsayımlar!$B:$Q,3,0))</f>
        <v/>
      </c>
      <c r="D803" s="7"/>
      <c r="H803" s="5" t="str">
        <f>IF(B803="","",VLOOKUP(AD803,Varsayımlar!$B:$Q,5,0))</f>
        <v/>
      </c>
      <c r="I803" s="5"/>
      <c r="J803" s="5" t="str">
        <f>IF(B803="","",VLOOKUP(AD803,Varsayımlar!$B:$Q,6,0))</f>
        <v/>
      </c>
      <c r="P803" s="5" t="str">
        <f>IF(B803="","",VLOOKUP(AD803,Varsayımlar!$B:$Q,7,0)*K803)</f>
        <v/>
      </c>
      <c r="Q803" s="5" t="str">
        <f>IF(B803="","",VLOOKUP(AD803,Varsayımlar!$B:$Q,8,0))</f>
        <v/>
      </c>
      <c r="R803" s="5" t="str">
        <f>IF(B803="","",VLOOKUP(AD803,Varsayımlar!$B:$Q,9,0))</f>
        <v/>
      </c>
      <c r="S803" s="5" t="str">
        <f>IF(B803="","",VLOOKUP(AD803,Varsayımlar!$B:$Q,10,0))</f>
        <v/>
      </c>
      <c r="T803" s="5" t="str">
        <f>IF(B803="","",VLOOKUP(AD803,Varsayımlar!$B:$Q,11,0))</f>
        <v/>
      </c>
      <c r="U803" s="5" t="str">
        <f>IF(B803="","",VLOOKUP(AD803,Varsayımlar!$B:$Q,12,0))</f>
        <v/>
      </c>
      <c r="V803" s="5" t="str">
        <f>IF(B803="","",VLOOKUP(AD803,Varsayımlar!$B:$Q,13,0))</f>
        <v/>
      </c>
      <c r="W803" s="5" t="str">
        <f>IF(B803="","",VLOOKUP(AD803,Varsayımlar!$B:$Q,14,0))</f>
        <v/>
      </c>
      <c r="AA803" s="5" t="str">
        <f>IF(B803="","",VLOOKUP(AD803,Varsayımlar!$B:$Q,15,0))</f>
        <v/>
      </c>
      <c r="AB803" s="5" t="str">
        <f>IF(B803="","",VLOOKUP(AD803,Varsayımlar!$B:$Q,16,0))</f>
        <v/>
      </c>
      <c r="AC803" s="5" t="str">
        <f>IF(B803="","",VLOOKUP(Sayfa2!AD803,Varsayımlar!B:S,18,0))</f>
        <v/>
      </c>
      <c r="AD803" s="5" t="str">
        <f t="shared" si="14"/>
        <v/>
      </c>
    </row>
    <row r="804" spans="2:30" x14ac:dyDescent="0.25">
      <c r="C804" s="3" t="str">
        <f>IF(B804="","",VLOOKUP(AD804,Varsayımlar!$B:$Q,3,0))</f>
        <v/>
      </c>
      <c r="H804" s="2" t="str">
        <f>IF(B804="","",VLOOKUP(AD804,Varsayımlar!$B:$Q,5,0))</f>
        <v/>
      </c>
      <c r="J804" s="2" t="str">
        <f>IF(B804="","",VLOOKUP(AD804,Varsayımlar!$B:$Q,6,0))</f>
        <v/>
      </c>
      <c r="P804" s="2" t="str">
        <f>IF(B804="","",VLOOKUP(AD804,Varsayımlar!$B:$Q,7,0)*K804)</f>
        <v/>
      </c>
      <c r="Q804" s="2" t="str">
        <f>IF(B804="","",VLOOKUP(AD804,Varsayımlar!$B:$Q,8,0))</f>
        <v/>
      </c>
      <c r="R804" s="2" t="str">
        <f>IF(B804="","",VLOOKUP(AD804,Varsayımlar!$B:$Q,9,0))</f>
        <v/>
      </c>
      <c r="S804" s="2" t="str">
        <f>IF(B804="","",VLOOKUP(AD804,Varsayımlar!$B:$Q,10,0))</f>
        <v/>
      </c>
      <c r="T804" s="2" t="str">
        <f>IF(B804="","",VLOOKUP(AD804,Varsayımlar!$B:$Q,11,0))</f>
        <v/>
      </c>
      <c r="U804" s="2" t="str">
        <f>IF(B804="","",VLOOKUP(AD804,Varsayımlar!$B:$Q,12,0))</f>
        <v/>
      </c>
      <c r="V804" s="2" t="str">
        <f>IF(B804="","",VLOOKUP(AD804,Varsayımlar!$B:$Q,13,0))</f>
        <v/>
      </c>
      <c r="W804" s="2" t="str">
        <f>IF(B804="","",VLOOKUP(AD804,Varsayımlar!$B:$Q,14,0))</f>
        <v/>
      </c>
      <c r="AA804" s="2" t="str">
        <f>IF(B804="","",VLOOKUP(AD804,Varsayımlar!$B:$Q,15,0))</f>
        <v/>
      </c>
      <c r="AB804" s="2" t="str">
        <f>IF(B804="","",VLOOKUP(AD804,Varsayımlar!$B:$Q,16,0))</f>
        <v/>
      </c>
      <c r="AC804" s="2" t="str">
        <f>IF(B804="","",VLOOKUP(Sayfa2!AD804,Varsayımlar!B:S,18,0))</f>
        <v/>
      </c>
      <c r="AD804" s="2" t="str">
        <f t="shared" si="14"/>
        <v/>
      </c>
    </row>
    <row r="805" spans="2:30" x14ac:dyDescent="0.25">
      <c r="B805" s="6"/>
      <c r="C805" s="7" t="str">
        <f>IF(B805="","",VLOOKUP(AD805,Varsayımlar!$B:$Q,3,0))</f>
        <v/>
      </c>
      <c r="D805" s="7"/>
      <c r="H805" s="5" t="str">
        <f>IF(B805="","",VLOOKUP(AD805,Varsayımlar!$B:$Q,5,0))</f>
        <v/>
      </c>
      <c r="I805" s="5"/>
      <c r="J805" s="5" t="str">
        <f>IF(B805="","",VLOOKUP(AD805,Varsayımlar!$B:$Q,6,0))</f>
        <v/>
      </c>
      <c r="P805" s="5" t="str">
        <f>IF(B805="","",VLOOKUP(AD805,Varsayımlar!$B:$Q,7,0)*K805)</f>
        <v/>
      </c>
      <c r="Q805" s="5" t="str">
        <f>IF(B805="","",VLOOKUP(AD805,Varsayımlar!$B:$Q,8,0))</f>
        <v/>
      </c>
      <c r="R805" s="5" t="str">
        <f>IF(B805="","",VLOOKUP(AD805,Varsayımlar!$B:$Q,9,0))</f>
        <v/>
      </c>
      <c r="S805" s="5" t="str">
        <f>IF(B805="","",VLOOKUP(AD805,Varsayımlar!$B:$Q,10,0))</f>
        <v/>
      </c>
      <c r="T805" s="5" t="str">
        <f>IF(B805="","",VLOOKUP(AD805,Varsayımlar!$B:$Q,11,0))</f>
        <v/>
      </c>
      <c r="U805" s="5" t="str">
        <f>IF(B805="","",VLOOKUP(AD805,Varsayımlar!$B:$Q,12,0))</f>
        <v/>
      </c>
      <c r="V805" s="5" t="str">
        <f>IF(B805="","",VLOOKUP(AD805,Varsayımlar!$B:$Q,13,0))</f>
        <v/>
      </c>
      <c r="W805" s="5" t="str">
        <f>IF(B805="","",VLOOKUP(AD805,Varsayımlar!$B:$Q,14,0))</f>
        <v/>
      </c>
      <c r="AA805" s="5" t="str">
        <f>IF(B805="","",VLOOKUP(AD805,Varsayımlar!$B:$Q,15,0))</f>
        <v/>
      </c>
      <c r="AB805" s="5" t="str">
        <f>IF(B805="","",VLOOKUP(AD805,Varsayımlar!$B:$Q,16,0))</f>
        <v/>
      </c>
      <c r="AC805" s="5" t="str">
        <f>IF(B805="","",VLOOKUP(Sayfa2!AD805,Varsayımlar!B:S,18,0))</f>
        <v/>
      </c>
      <c r="AD805" s="5" t="str">
        <f t="shared" si="14"/>
        <v/>
      </c>
    </row>
    <row r="806" spans="2:30" x14ac:dyDescent="0.25">
      <c r="C806" s="3" t="str">
        <f>IF(B806="","",VLOOKUP(AD806,Varsayımlar!$B:$Q,3,0))</f>
        <v/>
      </c>
      <c r="H806" s="2" t="str">
        <f>IF(B806="","",VLOOKUP(AD806,Varsayımlar!$B:$Q,5,0))</f>
        <v/>
      </c>
      <c r="J806" s="2" t="str">
        <f>IF(B806="","",VLOOKUP(AD806,Varsayımlar!$B:$Q,6,0))</f>
        <v/>
      </c>
      <c r="P806" s="2" t="str">
        <f>IF(B806="","",VLOOKUP(AD806,Varsayımlar!$B:$Q,7,0)*K806)</f>
        <v/>
      </c>
      <c r="Q806" s="2" t="str">
        <f>IF(B806="","",VLOOKUP(AD806,Varsayımlar!$B:$Q,8,0))</f>
        <v/>
      </c>
      <c r="R806" s="2" t="str">
        <f>IF(B806="","",VLOOKUP(AD806,Varsayımlar!$B:$Q,9,0))</f>
        <v/>
      </c>
      <c r="S806" s="2" t="str">
        <f>IF(B806="","",VLOOKUP(AD806,Varsayımlar!$B:$Q,10,0))</f>
        <v/>
      </c>
      <c r="T806" s="2" t="str">
        <f>IF(B806="","",VLOOKUP(AD806,Varsayımlar!$B:$Q,11,0))</f>
        <v/>
      </c>
      <c r="U806" s="2" t="str">
        <f>IF(B806="","",VLOOKUP(AD806,Varsayımlar!$B:$Q,12,0))</f>
        <v/>
      </c>
      <c r="V806" s="2" t="str">
        <f>IF(B806="","",VLOOKUP(AD806,Varsayımlar!$B:$Q,13,0))</f>
        <v/>
      </c>
      <c r="W806" s="2" t="str">
        <f>IF(B806="","",VLOOKUP(AD806,Varsayımlar!$B:$Q,14,0))</f>
        <v/>
      </c>
      <c r="AA806" s="2" t="str">
        <f>IF(B806="","",VLOOKUP(AD806,Varsayımlar!$B:$Q,15,0))</f>
        <v/>
      </c>
      <c r="AB806" s="2" t="str">
        <f>IF(B806="","",VLOOKUP(AD806,Varsayımlar!$B:$Q,16,0))</f>
        <v/>
      </c>
      <c r="AC806" s="2" t="str">
        <f>IF(B806="","",VLOOKUP(Sayfa2!AD806,Varsayımlar!B:S,18,0))</f>
        <v/>
      </c>
      <c r="AD806" s="2" t="str">
        <f t="shared" si="14"/>
        <v/>
      </c>
    </row>
    <row r="807" spans="2:30" x14ac:dyDescent="0.25">
      <c r="B807" s="6"/>
      <c r="C807" s="7" t="str">
        <f>IF(B807="","",VLOOKUP(AD807,Varsayımlar!$B:$Q,3,0))</f>
        <v/>
      </c>
      <c r="D807" s="7"/>
      <c r="H807" s="5" t="str">
        <f>IF(B807="","",VLOOKUP(AD807,Varsayımlar!$B:$Q,5,0))</f>
        <v/>
      </c>
      <c r="I807" s="5"/>
      <c r="J807" s="5" t="str">
        <f>IF(B807="","",VLOOKUP(AD807,Varsayımlar!$B:$Q,6,0))</f>
        <v/>
      </c>
      <c r="P807" s="5" t="str">
        <f>IF(B807="","",VLOOKUP(AD807,Varsayımlar!$B:$Q,7,0)*K807)</f>
        <v/>
      </c>
      <c r="Q807" s="5" t="str">
        <f>IF(B807="","",VLOOKUP(AD807,Varsayımlar!$B:$Q,8,0))</f>
        <v/>
      </c>
      <c r="R807" s="5" t="str">
        <f>IF(B807="","",VLOOKUP(AD807,Varsayımlar!$B:$Q,9,0))</f>
        <v/>
      </c>
      <c r="S807" s="5" t="str">
        <f>IF(B807="","",VLOOKUP(AD807,Varsayımlar!$B:$Q,10,0))</f>
        <v/>
      </c>
      <c r="T807" s="5" t="str">
        <f>IF(B807="","",VLOOKUP(AD807,Varsayımlar!$B:$Q,11,0))</f>
        <v/>
      </c>
      <c r="U807" s="5" t="str">
        <f>IF(B807="","",VLOOKUP(AD807,Varsayımlar!$B:$Q,12,0))</f>
        <v/>
      </c>
      <c r="V807" s="5" t="str">
        <f>IF(B807="","",VLOOKUP(AD807,Varsayımlar!$B:$Q,13,0))</f>
        <v/>
      </c>
      <c r="W807" s="5" t="str">
        <f>IF(B807="","",VLOOKUP(AD807,Varsayımlar!$B:$Q,14,0))</f>
        <v/>
      </c>
      <c r="AA807" s="5" t="str">
        <f>IF(B807="","",VLOOKUP(AD807,Varsayımlar!$B:$Q,15,0))</f>
        <v/>
      </c>
      <c r="AB807" s="5" t="str">
        <f>IF(B807="","",VLOOKUP(AD807,Varsayımlar!$B:$Q,16,0))</f>
        <v/>
      </c>
      <c r="AC807" s="5" t="str">
        <f>IF(B807="","",VLOOKUP(Sayfa2!AD807,Varsayımlar!B:S,18,0))</f>
        <v/>
      </c>
      <c r="AD807" s="5" t="str">
        <f t="shared" si="14"/>
        <v/>
      </c>
    </row>
    <row r="808" spans="2:30" x14ac:dyDescent="0.25">
      <c r="C808" s="3" t="str">
        <f>IF(B808="","",VLOOKUP(AD808,Varsayımlar!$B:$Q,3,0))</f>
        <v/>
      </c>
      <c r="H808" s="2" t="str">
        <f>IF(B808="","",VLOOKUP(AD808,Varsayımlar!$B:$Q,5,0))</f>
        <v/>
      </c>
      <c r="J808" s="2" t="str">
        <f>IF(B808="","",VLOOKUP(AD808,Varsayımlar!$B:$Q,6,0))</f>
        <v/>
      </c>
      <c r="P808" s="2" t="str">
        <f>IF(B808="","",VLOOKUP(AD808,Varsayımlar!$B:$Q,7,0)*K808)</f>
        <v/>
      </c>
      <c r="Q808" s="2" t="str">
        <f>IF(B808="","",VLOOKUP(AD808,Varsayımlar!$B:$Q,8,0))</f>
        <v/>
      </c>
      <c r="R808" s="2" t="str">
        <f>IF(B808="","",VLOOKUP(AD808,Varsayımlar!$B:$Q,9,0))</f>
        <v/>
      </c>
      <c r="S808" s="2" t="str">
        <f>IF(B808="","",VLOOKUP(AD808,Varsayımlar!$B:$Q,10,0))</f>
        <v/>
      </c>
      <c r="T808" s="2" t="str">
        <f>IF(B808="","",VLOOKUP(AD808,Varsayımlar!$B:$Q,11,0))</f>
        <v/>
      </c>
      <c r="U808" s="2" t="str">
        <f>IF(B808="","",VLOOKUP(AD808,Varsayımlar!$B:$Q,12,0))</f>
        <v/>
      </c>
      <c r="V808" s="2" t="str">
        <f>IF(B808="","",VLOOKUP(AD808,Varsayımlar!$B:$Q,13,0))</f>
        <v/>
      </c>
      <c r="W808" s="2" t="str">
        <f>IF(B808="","",VLOOKUP(AD808,Varsayımlar!$B:$Q,14,0))</f>
        <v/>
      </c>
      <c r="AA808" s="2" t="str">
        <f>IF(B808="","",VLOOKUP(AD808,Varsayımlar!$B:$Q,15,0))</f>
        <v/>
      </c>
      <c r="AB808" s="2" t="str">
        <f>IF(B808="","",VLOOKUP(AD808,Varsayımlar!$B:$Q,16,0))</f>
        <v/>
      </c>
      <c r="AC808" s="2" t="str">
        <f>IF(B808="","",VLOOKUP(Sayfa2!AD808,Varsayımlar!B:S,18,0))</f>
        <v/>
      </c>
      <c r="AD808" s="2" t="str">
        <f t="shared" si="14"/>
        <v/>
      </c>
    </row>
    <row r="809" spans="2:30" x14ac:dyDescent="0.25">
      <c r="B809" s="6"/>
      <c r="C809" s="7" t="str">
        <f>IF(B809="","",VLOOKUP(AD809,Varsayımlar!$B:$Q,3,0))</f>
        <v/>
      </c>
      <c r="D809" s="7"/>
      <c r="H809" s="5" t="str">
        <f>IF(B809="","",VLOOKUP(AD809,Varsayımlar!$B:$Q,5,0))</f>
        <v/>
      </c>
      <c r="I809" s="5"/>
      <c r="J809" s="5" t="str">
        <f>IF(B809="","",VLOOKUP(AD809,Varsayımlar!$B:$Q,6,0))</f>
        <v/>
      </c>
      <c r="P809" s="5" t="str">
        <f>IF(B809="","",VLOOKUP(AD809,Varsayımlar!$B:$Q,7,0)*K809)</f>
        <v/>
      </c>
      <c r="Q809" s="5" t="str">
        <f>IF(B809="","",VLOOKUP(AD809,Varsayımlar!$B:$Q,8,0))</f>
        <v/>
      </c>
      <c r="R809" s="5" t="str">
        <f>IF(B809="","",VLOOKUP(AD809,Varsayımlar!$B:$Q,9,0))</f>
        <v/>
      </c>
      <c r="S809" s="5" t="str">
        <f>IF(B809="","",VLOOKUP(AD809,Varsayımlar!$B:$Q,10,0))</f>
        <v/>
      </c>
      <c r="T809" s="5" t="str">
        <f>IF(B809="","",VLOOKUP(AD809,Varsayımlar!$B:$Q,11,0))</f>
        <v/>
      </c>
      <c r="U809" s="5" t="str">
        <f>IF(B809="","",VLOOKUP(AD809,Varsayımlar!$B:$Q,12,0))</f>
        <v/>
      </c>
      <c r="V809" s="5" t="str">
        <f>IF(B809="","",VLOOKUP(AD809,Varsayımlar!$B:$Q,13,0))</f>
        <v/>
      </c>
      <c r="W809" s="5" t="str">
        <f>IF(B809="","",VLOOKUP(AD809,Varsayımlar!$B:$Q,14,0))</f>
        <v/>
      </c>
      <c r="AA809" s="5" t="str">
        <f>IF(B809="","",VLOOKUP(AD809,Varsayımlar!$B:$Q,15,0))</f>
        <v/>
      </c>
      <c r="AB809" s="5" t="str">
        <f>IF(B809="","",VLOOKUP(AD809,Varsayımlar!$B:$Q,16,0))</f>
        <v/>
      </c>
      <c r="AC809" s="5" t="str">
        <f>IF(B809="","",VLOOKUP(Sayfa2!AD809,Varsayımlar!B:S,18,0))</f>
        <v/>
      </c>
      <c r="AD809" s="5" t="str">
        <f t="shared" si="14"/>
        <v/>
      </c>
    </row>
    <row r="810" spans="2:30" x14ac:dyDescent="0.25">
      <c r="C810" s="3" t="str">
        <f>IF(B810="","",VLOOKUP(AD810,Varsayımlar!$B:$Q,3,0))</f>
        <v/>
      </c>
      <c r="H810" s="2" t="str">
        <f>IF(B810="","",VLOOKUP(AD810,Varsayımlar!$B:$Q,5,0))</f>
        <v/>
      </c>
      <c r="J810" s="2" t="str">
        <f>IF(B810="","",VLOOKUP(AD810,Varsayımlar!$B:$Q,6,0))</f>
        <v/>
      </c>
      <c r="P810" s="2" t="str">
        <f>IF(B810="","",VLOOKUP(AD810,Varsayımlar!$B:$Q,7,0)*K810)</f>
        <v/>
      </c>
      <c r="Q810" s="2" t="str">
        <f>IF(B810="","",VLOOKUP(AD810,Varsayımlar!$B:$Q,8,0))</f>
        <v/>
      </c>
      <c r="R810" s="2" t="str">
        <f>IF(B810="","",VLOOKUP(AD810,Varsayımlar!$B:$Q,9,0))</f>
        <v/>
      </c>
      <c r="S810" s="2" t="str">
        <f>IF(B810="","",VLOOKUP(AD810,Varsayımlar!$B:$Q,10,0))</f>
        <v/>
      </c>
      <c r="T810" s="2" t="str">
        <f>IF(B810="","",VLOOKUP(AD810,Varsayımlar!$B:$Q,11,0))</f>
        <v/>
      </c>
      <c r="U810" s="2" t="str">
        <f>IF(B810="","",VLOOKUP(AD810,Varsayımlar!$B:$Q,12,0))</f>
        <v/>
      </c>
      <c r="V810" s="2" t="str">
        <f>IF(B810="","",VLOOKUP(AD810,Varsayımlar!$B:$Q,13,0))</f>
        <v/>
      </c>
      <c r="W810" s="2" t="str">
        <f>IF(B810="","",VLOOKUP(AD810,Varsayımlar!$B:$Q,14,0))</f>
        <v/>
      </c>
      <c r="AA810" s="2" t="str">
        <f>IF(B810="","",VLOOKUP(AD810,Varsayımlar!$B:$Q,15,0))</f>
        <v/>
      </c>
      <c r="AB810" s="2" t="str">
        <f>IF(B810="","",VLOOKUP(AD810,Varsayımlar!$B:$Q,16,0))</f>
        <v/>
      </c>
      <c r="AC810" s="2" t="str">
        <f>IF(B810="","",VLOOKUP(Sayfa2!AD810,Varsayımlar!B:S,18,0))</f>
        <v/>
      </c>
      <c r="AD810" s="2" t="str">
        <f t="shared" si="14"/>
        <v/>
      </c>
    </row>
    <row r="811" spans="2:30" x14ac:dyDescent="0.25">
      <c r="B811" s="6"/>
      <c r="C811" s="7" t="str">
        <f>IF(B811="","",VLOOKUP(AD811,Varsayımlar!$B:$Q,3,0))</f>
        <v/>
      </c>
      <c r="D811" s="7"/>
      <c r="H811" s="5" t="str">
        <f>IF(B811="","",VLOOKUP(AD811,Varsayımlar!$B:$Q,5,0))</f>
        <v/>
      </c>
      <c r="I811" s="5"/>
      <c r="J811" s="5" t="str">
        <f>IF(B811="","",VLOOKUP(AD811,Varsayımlar!$B:$Q,6,0))</f>
        <v/>
      </c>
      <c r="P811" s="5" t="str">
        <f>IF(B811="","",VLOOKUP(AD811,Varsayımlar!$B:$Q,7,0)*K811)</f>
        <v/>
      </c>
      <c r="Q811" s="5" t="str">
        <f>IF(B811="","",VLOOKUP(AD811,Varsayımlar!$B:$Q,8,0))</f>
        <v/>
      </c>
      <c r="R811" s="5" t="str">
        <f>IF(B811="","",VLOOKUP(AD811,Varsayımlar!$B:$Q,9,0))</f>
        <v/>
      </c>
      <c r="S811" s="5" t="str">
        <f>IF(B811="","",VLOOKUP(AD811,Varsayımlar!$B:$Q,10,0))</f>
        <v/>
      </c>
      <c r="T811" s="5" t="str">
        <f>IF(B811="","",VLOOKUP(AD811,Varsayımlar!$B:$Q,11,0))</f>
        <v/>
      </c>
      <c r="U811" s="5" t="str">
        <f>IF(B811="","",VLOOKUP(AD811,Varsayımlar!$B:$Q,12,0))</f>
        <v/>
      </c>
      <c r="V811" s="5" t="str">
        <f>IF(B811="","",VLOOKUP(AD811,Varsayımlar!$B:$Q,13,0))</f>
        <v/>
      </c>
      <c r="W811" s="5" t="str">
        <f>IF(B811="","",VLOOKUP(AD811,Varsayımlar!$B:$Q,14,0))</f>
        <v/>
      </c>
      <c r="AA811" s="5" t="str">
        <f>IF(B811="","",VLOOKUP(AD811,Varsayımlar!$B:$Q,15,0))</f>
        <v/>
      </c>
      <c r="AB811" s="5" t="str">
        <f>IF(B811="","",VLOOKUP(AD811,Varsayımlar!$B:$Q,16,0))</f>
        <v/>
      </c>
      <c r="AC811" s="5" t="str">
        <f>IF(B811="","",VLOOKUP(Sayfa2!AD811,Varsayımlar!B:S,18,0))</f>
        <v/>
      </c>
      <c r="AD811" s="5" t="str">
        <f t="shared" si="14"/>
        <v/>
      </c>
    </row>
    <row r="812" spans="2:30" x14ac:dyDescent="0.25">
      <c r="C812" s="3" t="str">
        <f>IF(B812="","",VLOOKUP(AD812,Varsayımlar!$B:$Q,3,0))</f>
        <v/>
      </c>
      <c r="H812" s="2" t="str">
        <f>IF(B812="","",VLOOKUP(AD812,Varsayımlar!$B:$Q,5,0))</f>
        <v/>
      </c>
      <c r="J812" s="2" t="str">
        <f>IF(B812="","",VLOOKUP(AD812,Varsayımlar!$B:$Q,6,0))</f>
        <v/>
      </c>
      <c r="P812" s="2" t="str">
        <f>IF(B812="","",VLOOKUP(AD812,Varsayımlar!$B:$Q,7,0)*K812)</f>
        <v/>
      </c>
      <c r="Q812" s="2" t="str">
        <f>IF(B812="","",VLOOKUP(AD812,Varsayımlar!$B:$Q,8,0))</f>
        <v/>
      </c>
      <c r="R812" s="2" t="str">
        <f>IF(B812="","",VLOOKUP(AD812,Varsayımlar!$B:$Q,9,0))</f>
        <v/>
      </c>
      <c r="S812" s="2" t="str">
        <f>IF(B812="","",VLOOKUP(AD812,Varsayımlar!$B:$Q,10,0))</f>
        <v/>
      </c>
      <c r="T812" s="2" t="str">
        <f>IF(B812="","",VLOOKUP(AD812,Varsayımlar!$B:$Q,11,0))</f>
        <v/>
      </c>
      <c r="U812" s="2" t="str">
        <f>IF(B812="","",VLOOKUP(AD812,Varsayımlar!$B:$Q,12,0))</f>
        <v/>
      </c>
      <c r="V812" s="2" t="str">
        <f>IF(B812="","",VLOOKUP(AD812,Varsayımlar!$B:$Q,13,0))</f>
        <v/>
      </c>
      <c r="W812" s="2" t="str">
        <f>IF(B812="","",VLOOKUP(AD812,Varsayımlar!$B:$Q,14,0))</f>
        <v/>
      </c>
      <c r="AA812" s="2" t="str">
        <f>IF(B812="","",VLOOKUP(AD812,Varsayımlar!$B:$Q,15,0))</f>
        <v/>
      </c>
      <c r="AB812" s="2" t="str">
        <f>IF(B812="","",VLOOKUP(AD812,Varsayımlar!$B:$Q,16,0))</f>
        <v/>
      </c>
      <c r="AC812" s="2" t="str">
        <f>IF(B812="","",VLOOKUP(Sayfa2!AD812,Varsayımlar!B:S,18,0))</f>
        <v/>
      </c>
      <c r="AD812" s="2" t="str">
        <f t="shared" si="14"/>
        <v/>
      </c>
    </row>
    <row r="813" spans="2:30" x14ac:dyDescent="0.25">
      <c r="B813" s="6"/>
      <c r="C813" s="7" t="str">
        <f>IF(B813="","",VLOOKUP(AD813,Varsayımlar!$B:$Q,3,0))</f>
        <v/>
      </c>
      <c r="D813" s="7"/>
      <c r="H813" s="5" t="str">
        <f>IF(B813="","",VLOOKUP(AD813,Varsayımlar!$B:$Q,5,0))</f>
        <v/>
      </c>
      <c r="I813" s="5"/>
      <c r="J813" s="5" t="str">
        <f>IF(B813="","",VLOOKUP(AD813,Varsayımlar!$B:$Q,6,0))</f>
        <v/>
      </c>
      <c r="P813" s="5" t="str">
        <f>IF(B813="","",VLOOKUP(AD813,Varsayımlar!$B:$Q,7,0)*K813)</f>
        <v/>
      </c>
      <c r="Q813" s="5" t="str">
        <f>IF(B813="","",VLOOKUP(AD813,Varsayımlar!$B:$Q,8,0))</f>
        <v/>
      </c>
      <c r="R813" s="5" t="str">
        <f>IF(B813="","",VLOOKUP(AD813,Varsayımlar!$B:$Q,9,0))</f>
        <v/>
      </c>
      <c r="S813" s="5" t="str">
        <f>IF(B813="","",VLOOKUP(AD813,Varsayımlar!$B:$Q,10,0))</f>
        <v/>
      </c>
      <c r="T813" s="5" t="str">
        <f>IF(B813="","",VLOOKUP(AD813,Varsayımlar!$B:$Q,11,0))</f>
        <v/>
      </c>
      <c r="U813" s="5" t="str">
        <f>IF(B813="","",VLOOKUP(AD813,Varsayımlar!$B:$Q,12,0))</f>
        <v/>
      </c>
      <c r="V813" s="5" t="str">
        <f>IF(B813="","",VLOOKUP(AD813,Varsayımlar!$B:$Q,13,0))</f>
        <v/>
      </c>
      <c r="W813" s="5" t="str">
        <f>IF(B813="","",VLOOKUP(AD813,Varsayımlar!$B:$Q,14,0))</f>
        <v/>
      </c>
      <c r="AA813" s="5" t="str">
        <f>IF(B813="","",VLOOKUP(AD813,Varsayımlar!$B:$Q,15,0))</f>
        <v/>
      </c>
      <c r="AB813" s="5" t="str">
        <f>IF(B813="","",VLOOKUP(AD813,Varsayımlar!$B:$Q,16,0))</f>
        <v/>
      </c>
      <c r="AC813" s="5" t="str">
        <f>IF(B813="","",VLOOKUP(Sayfa2!AD813,Varsayımlar!B:S,18,0))</f>
        <v/>
      </c>
      <c r="AD813" s="5" t="str">
        <f t="shared" si="14"/>
        <v/>
      </c>
    </row>
    <row r="814" spans="2:30" x14ac:dyDescent="0.25">
      <c r="C814" s="3" t="str">
        <f>IF(B814="","",VLOOKUP(AD814,Varsayımlar!$B:$Q,3,0))</f>
        <v/>
      </c>
      <c r="H814" s="2" t="str">
        <f>IF(B814="","",VLOOKUP(AD814,Varsayımlar!$B:$Q,5,0))</f>
        <v/>
      </c>
      <c r="J814" s="2" t="str">
        <f>IF(B814="","",VLOOKUP(AD814,Varsayımlar!$B:$Q,6,0))</f>
        <v/>
      </c>
      <c r="P814" s="2" t="str">
        <f>IF(B814="","",VLOOKUP(AD814,Varsayımlar!$B:$Q,7,0)*K814)</f>
        <v/>
      </c>
      <c r="Q814" s="2" t="str">
        <f>IF(B814="","",VLOOKUP(AD814,Varsayımlar!$B:$Q,8,0))</f>
        <v/>
      </c>
      <c r="R814" s="2" t="str">
        <f>IF(B814="","",VLOOKUP(AD814,Varsayımlar!$B:$Q,9,0))</f>
        <v/>
      </c>
      <c r="S814" s="2" t="str">
        <f>IF(B814="","",VLOOKUP(AD814,Varsayımlar!$B:$Q,10,0))</f>
        <v/>
      </c>
      <c r="T814" s="2" t="str">
        <f>IF(B814="","",VLOOKUP(AD814,Varsayımlar!$B:$Q,11,0))</f>
        <v/>
      </c>
      <c r="U814" s="2" t="str">
        <f>IF(B814="","",VLOOKUP(AD814,Varsayımlar!$B:$Q,12,0))</f>
        <v/>
      </c>
      <c r="V814" s="2" t="str">
        <f>IF(B814="","",VLOOKUP(AD814,Varsayımlar!$B:$Q,13,0))</f>
        <v/>
      </c>
      <c r="W814" s="2" t="str">
        <f>IF(B814="","",VLOOKUP(AD814,Varsayımlar!$B:$Q,14,0))</f>
        <v/>
      </c>
      <c r="AA814" s="2" t="str">
        <f>IF(B814="","",VLOOKUP(AD814,Varsayımlar!$B:$Q,15,0))</f>
        <v/>
      </c>
      <c r="AB814" s="2" t="str">
        <f>IF(B814="","",VLOOKUP(AD814,Varsayımlar!$B:$Q,16,0))</f>
        <v/>
      </c>
      <c r="AC814" s="2" t="str">
        <f>IF(B814="","",VLOOKUP(Sayfa2!AD814,Varsayımlar!B:S,18,0))</f>
        <v/>
      </c>
      <c r="AD814" s="2" t="str">
        <f t="shared" si="14"/>
        <v/>
      </c>
    </row>
    <row r="815" spans="2:30" x14ac:dyDescent="0.25">
      <c r="B815" s="6"/>
      <c r="C815" s="7" t="str">
        <f>IF(B815="","",VLOOKUP(AD815,Varsayımlar!$B:$Q,3,0))</f>
        <v/>
      </c>
      <c r="D815" s="7"/>
      <c r="H815" s="5" t="str">
        <f>IF(B815="","",VLOOKUP(AD815,Varsayımlar!$B:$Q,5,0))</f>
        <v/>
      </c>
      <c r="I815" s="5"/>
      <c r="J815" s="5" t="str">
        <f>IF(B815="","",VLOOKUP(AD815,Varsayımlar!$B:$Q,6,0))</f>
        <v/>
      </c>
      <c r="P815" s="5" t="str">
        <f>IF(B815="","",VLOOKUP(AD815,Varsayımlar!$B:$Q,7,0)*K815)</f>
        <v/>
      </c>
      <c r="Q815" s="5" t="str">
        <f>IF(B815="","",VLOOKUP(AD815,Varsayımlar!$B:$Q,8,0))</f>
        <v/>
      </c>
      <c r="R815" s="5" t="str">
        <f>IF(B815="","",VLOOKUP(AD815,Varsayımlar!$B:$Q,9,0))</f>
        <v/>
      </c>
      <c r="S815" s="5" t="str">
        <f>IF(B815="","",VLOOKUP(AD815,Varsayımlar!$B:$Q,10,0))</f>
        <v/>
      </c>
      <c r="T815" s="5" t="str">
        <f>IF(B815="","",VLOOKUP(AD815,Varsayımlar!$B:$Q,11,0))</f>
        <v/>
      </c>
      <c r="U815" s="5" t="str">
        <f>IF(B815="","",VLOOKUP(AD815,Varsayımlar!$B:$Q,12,0))</f>
        <v/>
      </c>
      <c r="V815" s="5" t="str">
        <f>IF(B815="","",VLOOKUP(AD815,Varsayımlar!$B:$Q,13,0))</f>
        <v/>
      </c>
      <c r="W815" s="5" t="str">
        <f>IF(B815="","",VLOOKUP(AD815,Varsayımlar!$B:$Q,14,0))</f>
        <v/>
      </c>
      <c r="AA815" s="5" t="str">
        <f>IF(B815="","",VLOOKUP(AD815,Varsayımlar!$B:$Q,15,0))</f>
        <v/>
      </c>
      <c r="AB815" s="5" t="str">
        <f>IF(B815="","",VLOOKUP(AD815,Varsayımlar!$B:$Q,16,0))</f>
        <v/>
      </c>
      <c r="AC815" s="5" t="str">
        <f>IF(B815="","",VLOOKUP(Sayfa2!AD815,Varsayımlar!B:S,18,0))</f>
        <v/>
      </c>
      <c r="AD815" s="5" t="str">
        <f t="shared" si="14"/>
        <v/>
      </c>
    </row>
    <row r="816" spans="2:30" x14ac:dyDescent="0.25">
      <c r="C816" s="3" t="str">
        <f>IF(B816="","",VLOOKUP(AD816,Varsayımlar!$B:$Q,3,0))</f>
        <v/>
      </c>
      <c r="H816" s="2" t="str">
        <f>IF(B816="","",VLOOKUP(AD816,Varsayımlar!$B:$Q,5,0))</f>
        <v/>
      </c>
      <c r="J816" s="2" t="str">
        <f>IF(B816="","",VLOOKUP(AD816,Varsayımlar!$B:$Q,6,0))</f>
        <v/>
      </c>
      <c r="P816" s="2" t="str">
        <f>IF(B816="","",VLOOKUP(AD816,Varsayımlar!$B:$Q,7,0)*K816)</f>
        <v/>
      </c>
      <c r="Q816" s="2" t="str">
        <f>IF(B816="","",VLOOKUP(AD816,Varsayımlar!$B:$Q,8,0))</f>
        <v/>
      </c>
      <c r="R816" s="2" t="str">
        <f>IF(B816="","",VLOOKUP(AD816,Varsayımlar!$B:$Q,9,0))</f>
        <v/>
      </c>
      <c r="S816" s="2" t="str">
        <f>IF(B816="","",VLOOKUP(AD816,Varsayımlar!$B:$Q,10,0))</f>
        <v/>
      </c>
      <c r="T816" s="2" t="str">
        <f>IF(B816="","",VLOOKUP(AD816,Varsayımlar!$B:$Q,11,0))</f>
        <v/>
      </c>
      <c r="U816" s="2" t="str">
        <f>IF(B816="","",VLOOKUP(AD816,Varsayımlar!$B:$Q,12,0))</f>
        <v/>
      </c>
      <c r="V816" s="2" t="str">
        <f>IF(B816="","",VLOOKUP(AD816,Varsayımlar!$B:$Q,13,0))</f>
        <v/>
      </c>
      <c r="W816" s="2" t="str">
        <f>IF(B816="","",VLOOKUP(AD816,Varsayımlar!$B:$Q,14,0))</f>
        <v/>
      </c>
      <c r="AA816" s="2" t="str">
        <f>IF(B816="","",VLOOKUP(AD816,Varsayımlar!$B:$Q,15,0))</f>
        <v/>
      </c>
      <c r="AB816" s="2" t="str">
        <f>IF(B816="","",VLOOKUP(AD816,Varsayımlar!$B:$Q,16,0))</f>
        <v/>
      </c>
      <c r="AC816" s="2" t="str">
        <f>IF(B816="","",VLOOKUP(Sayfa2!AD816,Varsayımlar!B:S,18,0))</f>
        <v/>
      </c>
      <c r="AD816" s="2" t="str">
        <f t="shared" si="14"/>
        <v/>
      </c>
    </row>
    <row r="817" spans="2:30" x14ac:dyDescent="0.25">
      <c r="B817" s="6"/>
      <c r="C817" s="7" t="str">
        <f>IF(B817="","",VLOOKUP(AD817,Varsayımlar!$B:$Q,3,0))</f>
        <v/>
      </c>
      <c r="D817" s="7"/>
      <c r="H817" s="5" t="str">
        <f>IF(B817="","",VLOOKUP(AD817,Varsayımlar!$B:$Q,5,0))</f>
        <v/>
      </c>
      <c r="I817" s="5"/>
      <c r="J817" s="5" t="str">
        <f>IF(B817="","",VLOOKUP(AD817,Varsayımlar!$B:$Q,6,0))</f>
        <v/>
      </c>
      <c r="P817" s="5" t="str">
        <f>IF(B817="","",VLOOKUP(AD817,Varsayımlar!$B:$Q,7,0)*K817)</f>
        <v/>
      </c>
      <c r="Q817" s="5" t="str">
        <f>IF(B817="","",VLOOKUP(AD817,Varsayımlar!$B:$Q,8,0))</f>
        <v/>
      </c>
      <c r="R817" s="5" t="str">
        <f>IF(B817="","",VLOOKUP(AD817,Varsayımlar!$B:$Q,9,0))</f>
        <v/>
      </c>
      <c r="S817" s="5" t="str">
        <f>IF(B817="","",VLOOKUP(AD817,Varsayımlar!$B:$Q,10,0))</f>
        <v/>
      </c>
      <c r="T817" s="5" t="str">
        <f>IF(B817="","",VLOOKUP(AD817,Varsayımlar!$B:$Q,11,0))</f>
        <v/>
      </c>
      <c r="U817" s="5" t="str">
        <f>IF(B817="","",VLOOKUP(AD817,Varsayımlar!$B:$Q,12,0))</f>
        <v/>
      </c>
      <c r="V817" s="5" t="str">
        <f>IF(B817="","",VLOOKUP(AD817,Varsayımlar!$B:$Q,13,0))</f>
        <v/>
      </c>
      <c r="W817" s="5" t="str">
        <f>IF(B817="","",VLOOKUP(AD817,Varsayımlar!$B:$Q,14,0))</f>
        <v/>
      </c>
      <c r="AA817" s="5" t="str">
        <f>IF(B817="","",VLOOKUP(AD817,Varsayımlar!$B:$Q,15,0))</f>
        <v/>
      </c>
      <c r="AB817" s="5" t="str">
        <f>IF(B817="","",VLOOKUP(AD817,Varsayımlar!$B:$Q,16,0))</f>
        <v/>
      </c>
      <c r="AC817" s="5" t="str">
        <f>IF(B817="","",VLOOKUP(Sayfa2!AD817,Varsayımlar!B:S,18,0))</f>
        <v/>
      </c>
      <c r="AD817" s="5" t="str">
        <f t="shared" si="14"/>
        <v/>
      </c>
    </row>
    <row r="818" spans="2:30" x14ac:dyDescent="0.25">
      <c r="C818" s="3" t="str">
        <f>IF(B818="","",VLOOKUP(AD818,Varsayımlar!$B:$Q,3,0))</f>
        <v/>
      </c>
      <c r="H818" s="2" t="str">
        <f>IF(B818="","",VLOOKUP(AD818,Varsayımlar!$B:$Q,5,0))</f>
        <v/>
      </c>
      <c r="J818" s="2" t="str">
        <f>IF(B818="","",VLOOKUP(AD818,Varsayımlar!$B:$Q,6,0))</f>
        <v/>
      </c>
      <c r="P818" s="2" t="str">
        <f>IF(B818="","",VLOOKUP(AD818,Varsayımlar!$B:$Q,7,0)*K818)</f>
        <v/>
      </c>
      <c r="Q818" s="2" t="str">
        <f>IF(B818="","",VLOOKUP(AD818,Varsayımlar!$B:$Q,8,0))</f>
        <v/>
      </c>
      <c r="R818" s="2" t="str">
        <f>IF(B818="","",VLOOKUP(AD818,Varsayımlar!$B:$Q,9,0))</f>
        <v/>
      </c>
      <c r="S818" s="2" t="str">
        <f>IF(B818="","",VLOOKUP(AD818,Varsayımlar!$B:$Q,10,0))</f>
        <v/>
      </c>
      <c r="T818" s="2" t="str">
        <f>IF(B818="","",VLOOKUP(AD818,Varsayımlar!$B:$Q,11,0))</f>
        <v/>
      </c>
      <c r="U818" s="2" t="str">
        <f>IF(B818="","",VLOOKUP(AD818,Varsayımlar!$B:$Q,12,0))</f>
        <v/>
      </c>
      <c r="V818" s="2" t="str">
        <f>IF(B818="","",VLOOKUP(AD818,Varsayımlar!$B:$Q,13,0))</f>
        <v/>
      </c>
      <c r="W818" s="2" t="str">
        <f>IF(B818="","",VLOOKUP(AD818,Varsayımlar!$B:$Q,14,0))</f>
        <v/>
      </c>
      <c r="AA818" s="2" t="str">
        <f>IF(B818="","",VLOOKUP(AD818,Varsayımlar!$B:$Q,15,0))</f>
        <v/>
      </c>
      <c r="AB818" s="2" t="str">
        <f>IF(B818="","",VLOOKUP(AD818,Varsayımlar!$B:$Q,16,0))</f>
        <v/>
      </c>
      <c r="AC818" s="2" t="str">
        <f>IF(B818="","",VLOOKUP(Sayfa2!AD818,Varsayımlar!B:S,18,0))</f>
        <v/>
      </c>
      <c r="AD818" s="2" t="str">
        <f t="shared" si="14"/>
        <v/>
      </c>
    </row>
    <row r="819" spans="2:30" x14ac:dyDescent="0.25">
      <c r="B819" s="6"/>
      <c r="C819" s="7" t="str">
        <f>IF(B819="","",VLOOKUP(AD819,Varsayımlar!$B:$Q,3,0))</f>
        <v/>
      </c>
      <c r="D819" s="7"/>
      <c r="H819" s="5" t="str">
        <f>IF(B819="","",VLOOKUP(AD819,Varsayımlar!$B:$Q,5,0))</f>
        <v/>
      </c>
      <c r="I819" s="5"/>
      <c r="J819" s="5" t="str">
        <f>IF(B819="","",VLOOKUP(AD819,Varsayımlar!$B:$Q,6,0))</f>
        <v/>
      </c>
      <c r="P819" s="5" t="str">
        <f>IF(B819="","",VLOOKUP(AD819,Varsayımlar!$B:$Q,7,0)*K819)</f>
        <v/>
      </c>
      <c r="Q819" s="5" t="str">
        <f>IF(B819="","",VLOOKUP(AD819,Varsayımlar!$B:$Q,8,0))</f>
        <v/>
      </c>
      <c r="R819" s="5" t="str">
        <f>IF(B819="","",VLOOKUP(AD819,Varsayımlar!$B:$Q,9,0))</f>
        <v/>
      </c>
      <c r="S819" s="5" t="str">
        <f>IF(B819="","",VLOOKUP(AD819,Varsayımlar!$B:$Q,10,0))</f>
        <v/>
      </c>
      <c r="T819" s="5" t="str">
        <f>IF(B819="","",VLOOKUP(AD819,Varsayımlar!$B:$Q,11,0))</f>
        <v/>
      </c>
      <c r="U819" s="5" t="str">
        <f>IF(B819="","",VLOOKUP(AD819,Varsayımlar!$B:$Q,12,0))</f>
        <v/>
      </c>
      <c r="V819" s="5" t="str">
        <f>IF(B819="","",VLOOKUP(AD819,Varsayımlar!$B:$Q,13,0))</f>
        <v/>
      </c>
      <c r="W819" s="5" t="str">
        <f>IF(B819="","",VLOOKUP(AD819,Varsayımlar!$B:$Q,14,0))</f>
        <v/>
      </c>
      <c r="AA819" s="5" t="str">
        <f>IF(B819="","",VLOOKUP(AD819,Varsayımlar!$B:$Q,15,0))</f>
        <v/>
      </c>
      <c r="AB819" s="5" t="str">
        <f>IF(B819="","",VLOOKUP(AD819,Varsayımlar!$B:$Q,16,0))</f>
        <v/>
      </c>
      <c r="AC819" s="5" t="str">
        <f>IF(B819="","",VLOOKUP(Sayfa2!AD819,Varsayımlar!B:S,18,0))</f>
        <v/>
      </c>
      <c r="AD819" s="5" t="str">
        <f t="shared" si="14"/>
        <v/>
      </c>
    </row>
    <row r="820" spans="2:30" x14ac:dyDescent="0.25">
      <c r="C820" s="3" t="str">
        <f>IF(B820="","",VLOOKUP(AD820,Varsayımlar!$B:$Q,3,0))</f>
        <v/>
      </c>
      <c r="H820" s="2" t="str">
        <f>IF(B820="","",VLOOKUP(AD820,Varsayımlar!$B:$Q,5,0))</f>
        <v/>
      </c>
      <c r="J820" s="2" t="str">
        <f>IF(B820="","",VLOOKUP(AD820,Varsayımlar!$B:$Q,6,0))</f>
        <v/>
      </c>
      <c r="P820" s="2" t="str">
        <f>IF(B820="","",VLOOKUP(AD820,Varsayımlar!$B:$Q,7,0)*K820)</f>
        <v/>
      </c>
      <c r="Q820" s="2" t="str">
        <f>IF(B820="","",VLOOKUP(AD820,Varsayımlar!$B:$Q,8,0))</f>
        <v/>
      </c>
      <c r="R820" s="2" t="str">
        <f>IF(B820="","",VLOOKUP(AD820,Varsayımlar!$B:$Q,9,0))</f>
        <v/>
      </c>
      <c r="S820" s="2" t="str">
        <f>IF(B820="","",VLOOKUP(AD820,Varsayımlar!$B:$Q,10,0))</f>
        <v/>
      </c>
      <c r="T820" s="2" t="str">
        <f>IF(B820="","",VLOOKUP(AD820,Varsayımlar!$B:$Q,11,0))</f>
        <v/>
      </c>
      <c r="U820" s="2" t="str">
        <f>IF(B820="","",VLOOKUP(AD820,Varsayımlar!$B:$Q,12,0))</f>
        <v/>
      </c>
      <c r="V820" s="2" t="str">
        <f>IF(B820="","",VLOOKUP(AD820,Varsayımlar!$B:$Q,13,0))</f>
        <v/>
      </c>
      <c r="W820" s="2" t="str">
        <f>IF(B820="","",VLOOKUP(AD820,Varsayımlar!$B:$Q,14,0))</f>
        <v/>
      </c>
      <c r="AA820" s="2" t="str">
        <f>IF(B820="","",VLOOKUP(AD820,Varsayımlar!$B:$Q,15,0))</f>
        <v/>
      </c>
      <c r="AB820" s="2" t="str">
        <f>IF(B820="","",VLOOKUP(AD820,Varsayımlar!$B:$Q,16,0))</f>
        <v/>
      </c>
      <c r="AC820" s="2" t="str">
        <f>IF(B820="","",VLOOKUP(Sayfa2!AD820,Varsayımlar!B:S,18,0))</f>
        <v/>
      </c>
      <c r="AD820" s="2" t="str">
        <f t="shared" si="14"/>
        <v/>
      </c>
    </row>
    <row r="821" spans="2:30" x14ac:dyDescent="0.25">
      <c r="B821" s="6"/>
      <c r="C821" s="7" t="str">
        <f>IF(B821="","",VLOOKUP(AD821,Varsayımlar!$B:$Q,3,0))</f>
        <v/>
      </c>
      <c r="D821" s="7"/>
      <c r="H821" s="5" t="str">
        <f>IF(B821="","",VLOOKUP(AD821,Varsayımlar!$B:$Q,5,0))</f>
        <v/>
      </c>
      <c r="I821" s="5"/>
      <c r="J821" s="5" t="str">
        <f>IF(B821="","",VLOOKUP(AD821,Varsayımlar!$B:$Q,6,0))</f>
        <v/>
      </c>
      <c r="P821" s="5" t="str">
        <f>IF(B821="","",VLOOKUP(AD821,Varsayımlar!$B:$Q,7,0)*K821)</f>
        <v/>
      </c>
      <c r="Q821" s="5" t="str">
        <f>IF(B821="","",VLOOKUP(AD821,Varsayımlar!$B:$Q,8,0))</f>
        <v/>
      </c>
      <c r="R821" s="5" t="str">
        <f>IF(B821="","",VLOOKUP(AD821,Varsayımlar!$B:$Q,9,0))</f>
        <v/>
      </c>
      <c r="S821" s="5" t="str">
        <f>IF(B821="","",VLOOKUP(AD821,Varsayımlar!$B:$Q,10,0))</f>
        <v/>
      </c>
      <c r="T821" s="5" t="str">
        <f>IF(B821="","",VLOOKUP(AD821,Varsayımlar!$B:$Q,11,0))</f>
        <v/>
      </c>
      <c r="U821" s="5" t="str">
        <f>IF(B821="","",VLOOKUP(AD821,Varsayımlar!$B:$Q,12,0))</f>
        <v/>
      </c>
      <c r="V821" s="5" t="str">
        <f>IF(B821="","",VLOOKUP(AD821,Varsayımlar!$B:$Q,13,0))</f>
        <v/>
      </c>
      <c r="W821" s="5" t="str">
        <f>IF(B821="","",VLOOKUP(AD821,Varsayımlar!$B:$Q,14,0))</f>
        <v/>
      </c>
      <c r="AA821" s="5" t="str">
        <f>IF(B821="","",VLOOKUP(AD821,Varsayımlar!$B:$Q,15,0))</f>
        <v/>
      </c>
      <c r="AB821" s="5" t="str">
        <f>IF(B821="","",VLOOKUP(AD821,Varsayımlar!$B:$Q,16,0))</f>
        <v/>
      </c>
      <c r="AC821" s="5" t="str">
        <f>IF(B821="","",VLOOKUP(Sayfa2!AD821,Varsayımlar!B:S,18,0))</f>
        <v/>
      </c>
      <c r="AD821" s="5" t="str">
        <f t="shared" si="14"/>
        <v/>
      </c>
    </row>
    <row r="822" spans="2:30" x14ac:dyDescent="0.25">
      <c r="C822" s="3" t="str">
        <f>IF(B822="","",VLOOKUP(AD822,Varsayımlar!$B:$Q,3,0))</f>
        <v/>
      </c>
      <c r="H822" s="2" t="str">
        <f>IF(B822="","",VLOOKUP(AD822,Varsayımlar!$B:$Q,5,0))</f>
        <v/>
      </c>
      <c r="J822" s="2" t="str">
        <f>IF(B822="","",VLOOKUP(AD822,Varsayımlar!$B:$Q,6,0))</f>
        <v/>
      </c>
      <c r="P822" s="2" t="str">
        <f>IF(B822="","",VLOOKUP(AD822,Varsayımlar!$B:$Q,7,0)*K822)</f>
        <v/>
      </c>
      <c r="Q822" s="2" t="str">
        <f>IF(B822="","",VLOOKUP(AD822,Varsayımlar!$B:$Q,8,0))</f>
        <v/>
      </c>
      <c r="R822" s="2" t="str">
        <f>IF(B822="","",VLOOKUP(AD822,Varsayımlar!$B:$Q,9,0))</f>
        <v/>
      </c>
      <c r="S822" s="2" t="str">
        <f>IF(B822="","",VLOOKUP(AD822,Varsayımlar!$B:$Q,10,0))</f>
        <v/>
      </c>
      <c r="T822" s="2" t="str">
        <f>IF(B822="","",VLOOKUP(AD822,Varsayımlar!$B:$Q,11,0))</f>
        <v/>
      </c>
      <c r="U822" s="2" t="str">
        <f>IF(B822="","",VLOOKUP(AD822,Varsayımlar!$B:$Q,12,0))</f>
        <v/>
      </c>
      <c r="V822" s="2" t="str">
        <f>IF(B822="","",VLOOKUP(AD822,Varsayımlar!$B:$Q,13,0))</f>
        <v/>
      </c>
      <c r="W822" s="2" t="str">
        <f>IF(B822="","",VLOOKUP(AD822,Varsayımlar!$B:$Q,14,0))</f>
        <v/>
      </c>
      <c r="AA822" s="2" t="str">
        <f>IF(B822="","",VLOOKUP(AD822,Varsayımlar!$B:$Q,15,0))</f>
        <v/>
      </c>
      <c r="AB822" s="2" t="str">
        <f>IF(B822="","",VLOOKUP(AD822,Varsayımlar!$B:$Q,16,0))</f>
        <v/>
      </c>
      <c r="AC822" s="2" t="str">
        <f>IF(B822="","",VLOOKUP(Sayfa2!AD822,Varsayımlar!B:S,18,0))</f>
        <v/>
      </c>
      <c r="AD822" s="2" t="str">
        <f t="shared" si="14"/>
        <v/>
      </c>
    </row>
    <row r="823" spans="2:30" x14ac:dyDescent="0.25">
      <c r="B823" s="6"/>
      <c r="C823" s="7" t="str">
        <f>IF(B823="","",VLOOKUP(AD823,Varsayımlar!$B:$Q,3,0))</f>
        <v/>
      </c>
      <c r="D823" s="7"/>
      <c r="H823" s="5" t="str">
        <f>IF(B823="","",VLOOKUP(AD823,Varsayımlar!$B:$Q,5,0))</f>
        <v/>
      </c>
      <c r="I823" s="5"/>
      <c r="J823" s="5" t="str">
        <f>IF(B823="","",VLOOKUP(AD823,Varsayımlar!$B:$Q,6,0))</f>
        <v/>
      </c>
      <c r="P823" s="5" t="str">
        <f>IF(B823="","",VLOOKUP(AD823,Varsayımlar!$B:$Q,7,0)*K823)</f>
        <v/>
      </c>
      <c r="Q823" s="5" t="str">
        <f>IF(B823="","",VLOOKUP(AD823,Varsayımlar!$B:$Q,8,0))</f>
        <v/>
      </c>
      <c r="R823" s="5" t="str">
        <f>IF(B823="","",VLOOKUP(AD823,Varsayımlar!$B:$Q,9,0))</f>
        <v/>
      </c>
      <c r="S823" s="5" t="str">
        <f>IF(B823="","",VLOOKUP(AD823,Varsayımlar!$B:$Q,10,0))</f>
        <v/>
      </c>
      <c r="T823" s="5" t="str">
        <f>IF(B823="","",VLOOKUP(AD823,Varsayımlar!$B:$Q,11,0))</f>
        <v/>
      </c>
      <c r="U823" s="5" t="str">
        <f>IF(B823="","",VLOOKUP(AD823,Varsayımlar!$B:$Q,12,0))</f>
        <v/>
      </c>
      <c r="V823" s="5" t="str">
        <f>IF(B823="","",VLOOKUP(AD823,Varsayımlar!$B:$Q,13,0))</f>
        <v/>
      </c>
      <c r="W823" s="5" t="str">
        <f>IF(B823="","",VLOOKUP(AD823,Varsayımlar!$B:$Q,14,0))</f>
        <v/>
      </c>
      <c r="AA823" s="5" t="str">
        <f>IF(B823="","",VLOOKUP(AD823,Varsayımlar!$B:$Q,15,0))</f>
        <v/>
      </c>
      <c r="AB823" s="5" t="str">
        <f>IF(B823="","",VLOOKUP(AD823,Varsayımlar!$B:$Q,16,0))</f>
        <v/>
      </c>
      <c r="AC823" s="5" t="str">
        <f>IF(B823="","",VLOOKUP(Sayfa2!AD823,Varsayımlar!B:S,18,0))</f>
        <v/>
      </c>
      <c r="AD823" s="5" t="str">
        <f t="shared" si="14"/>
        <v/>
      </c>
    </row>
    <row r="824" spans="2:30" x14ac:dyDescent="0.25">
      <c r="C824" s="3" t="str">
        <f>IF(B824="","",VLOOKUP(AD824,Varsayımlar!$B:$Q,3,0))</f>
        <v/>
      </c>
      <c r="H824" s="2" t="str">
        <f>IF(B824="","",VLOOKUP(AD824,Varsayımlar!$B:$Q,5,0))</f>
        <v/>
      </c>
      <c r="J824" s="2" t="str">
        <f>IF(B824="","",VLOOKUP(AD824,Varsayımlar!$B:$Q,6,0))</f>
        <v/>
      </c>
      <c r="P824" s="2" t="str">
        <f>IF(B824="","",VLOOKUP(AD824,Varsayımlar!$B:$Q,7,0)*K824)</f>
        <v/>
      </c>
      <c r="Q824" s="2" t="str">
        <f>IF(B824="","",VLOOKUP(AD824,Varsayımlar!$B:$Q,8,0))</f>
        <v/>
      </c>
      <c r="R824" s="2" t="str">
        <f>IF(B824="","",VLOOKUP(AD824,Varsayımlar!$B:$Q,9,0))</f>
        <v/>
      </c>
      <c r="S824" s="2" t="str">
        <f>IF(B824="","",VLOOKUP(AD824,Varsayımlar!$B:$Q,10,0))</f>
        <v/>
      </c>
      <c r="T824" s="2" t="str">
        <f>IF(B824="","",VLOOKUP(AD824,Varsayımlar!$B:$Q,11,0))</f>
        <v/>
      </c>
      <c r="U824" s="2" t="str">
        <f>IF(B824="","",VLOOKUP(AD824,Varsayımlar!$B:$Q,12,0))</f>
        <v/>
      </c>
      <c r="V824" s="2" t="str">
        <f>IF(B824="","",VLOOKUP(AD824,Varsayımlar!$B:$Q,13,0))</f>
        <v/>
      </c>
      <c r="W824" s="2" t="str">
        <f>IF(B824="","",VLOOKUP(AD824,Varsayımlar!$B:$Q,14,0))</f>
        <v/>
      </c>
      <c r="AA824" s="2" t="str">
        <f>IF(B824="","",VLOOKUP(AD824,Varsayımlar!$B:$Q,15,0))</f>
        <v/>
      </c>
      <c r="AB824" s="2" t="str">
        <f>IF(B824="","",VLOOKUP(AD824,Varsayımlar!$B:$Q,16,0))</f>
        <v/>
      </c>
      <c r="AC824" s="2" t="str">
        <f>IF(B824="","",VLOOKUP(Sayfa2!AD824,Varsayımlar!B:S,18,0))</f>
        <v/>
      </c>
      <c r="AD824" s="2" t="str">
        <f t="shared" si="14"/>
        <v/>
      </c>
    </row>
    <row r="825" spans="2:30" x14ac:dyDescent="0.25">
      <c r="B825" s="6"/>
      <c r="C825" s="7" t="str">
        <f>IF(B825="","",VLOOKUP(AD825,Varsayımlar!$B:$Q,3,0))</f>
        <v/>
      </c>
      <c r="D825" s="7"/>
      <c r="H825" s="5" t="str">
        <f>IF(B825="","",VLOOKUP(AD825,Varsayımlar!$B:$Q,5,0))</f>
        <v/>
      </c>
      <c r="I825" s="5"/>
      <c r="J825" s="5" t="str">
        <f>IF(B825="","",VLOOKUP(AD825,Varsayımlar!$B:$Q,6,0))</f>
        <v/>
      </c>
      <c r="P825" s="5" t="str">
        <f>IF(B825="","",VLOOKUP(AD825,Varsayımlar!$B:$Q,7,0)*K825)</f>
        <v/>
      </c>
      <c r="Q825" s="5" t="str">
        <f>IF(B825="","",VLOOKUP(AD825,Varsayımlar!$B:$Q,8,0))</f>
        <v/>
      </c>
      <c r="R825" s="5" t="str">
        <f>IF(B825="","",VLOOKUP(AD825,Varsayımlar!$B:$Q,9,0))</f>
        <v/>
      </c>
      <c r="S825" s="5" t="str">
        <f>IF(B825="","",VLOOKUP(AD825,Varsayımlar!$B:$Q,10,0))</f>
        <v/>
      </c>
      <c r="T825" s="5" t="str">
        <f>IF(B825="","",VLOOKUP(AD825,Varsayımlar!$B:$Q,11,0))</f>
        <v/>
      </c>
      <c r="U825" s="5" t="str">
        <f>IF(B825="","",VLOOKUP(AD825,Varsayımlar!$B:$Q,12,0))</f>
        <v/>
      </c>
      <c r="V825" s="5" t="str">
        <f>IF(B825="","",VLOOKUP(AD825,Varsayımlar!$B:$Q,13,0))</f>
        <v/>
      </c>
      <c r="W825" s="5" t="str">
        <f>IF(B825="","",VLOOKUP(AD825,Varsayımlar!$B:$Q,14,0))</f>
        <v/>
      </c>
      <c r="AA825" s="5" t="str">
        <f>IF(B825="","",VLOOKUP(AD825,Varsayımlar!$B:$Q,15,0))</f>
        <v/>
      </c>
      <c r="AB825" s="5" t="str">
        <f>IF(B825="","",VLOOKUP(AD825,Varsayımlar!$B:$Q,16,0))</f>
        <v/>
      </c>
      <c r="AC825" s="5" t="str">
        <f>IF(B825="","",VLOOKUP(Sayfa2!AD825,Varsayımlar!B:S,18,0))</f>
        <v/>
      </c>
      <c r="AD825" s="5" t="str">
        <f t="shared" si="14"/>
        <v/>
      </c>
    </row>
    <row r="826" spans="2:30" x14ac:dyDescent="0.25">
      <c r="C826" s="3" t="str">
        <f>IF(B826="","",VLOOKUP(AD826,Varsayımlar!$B:$Q,3,0))</f>
        <v/>
      </c>
      <c r="H826" s="2" t="str">
        <f>IF(B826="","",VLOOKUP(AD826,Varsayımlar!$B:$Q,5,0))</f>
        <v/>
      </c>
      <c r="J826" s="2" t="str">
        <f>IF(B826="","",VLOOKUP(AD826,Varsayımlar!$B:$Q,6,0))</f>
        <v/>
      </c>
      <c r="P826" s="2" t="str">
        <f>IF(B826="","",VLOOKUP(AD826,Varsayımlar!$B:$Q,7,0)*K826)</f>
        <v/>
      </c>
      <c r="Q826" s="2" t="str">
        <f>IF(B826="","",VLOOKUP(AD826,Varsayımlar!$B:$Q,8,0))</f>
        <v/>
      </c>
      <c r="R826" s="2" t="str">
        <f>IF(B826="","",VLOOKUP(AD826,Varsayımlar!$B:$Q,9,0))</f>
        <v/>
      </c>
      <c r="S826" s="2" t="str">
        <f>IF(B826="","",VLOOKUP(AD826,Varsayımlar!$B:$Q,10,0))</f>
        <v/>
      </c>
      <c r="T826" s="2" t="str">
        <f>IF(B826="","",VLOOKUP(AD826,Varsayımlar!$B:$Q,11,0))</f>
        <v/>
      </c>
      <c r="U826" s="2" t="str">
        <f>IF(B826="","",VLOOKUP(AD826,Varsayımlar!$B:$Q,12,0))</f>
        <v/>
      </c>
      <c r="V826" s="2" t="str">
        <f>IF(B826="","",VLOOKUP(AD826,Varsayımlar!$B:$Q,13,0))</f>
        <v/>
      </c>
      <c r="W826" s="2" t="str">
        <f>IF(B826="","",VLOOKUP(AD826,Varsayımlar!$B:$Q,14,0))</f>
        <v/>
      </c>
      <c r="AA826" s="2" t="str">
        <f>IF(B826="","",VLOOKUP(AD826,Varsayımlar!$B:$Q,15,0))</f>
        <v/>
      </c>
      <c r="AB826" s="2" t="str">
        <f>IF(B826="","",VLOOKUP(AD826,Varsayımlar!$B:$Q,16,0))</f>
        <v/>
      </c>
      <c r="AC826" s="2" t="str">
        <f>IF(B826="","",VLOOKUP(Sayfa2!AD826,Varsayımlar!B:S,18,0))</f>
        <v/>
      </c>
      <c r="AD826" s="2" t="str">
        <f t="shared" si="14"/>
        <v/>
      </c>
    </row>
    <row r="827" spans="2:30" x14ac:dyDescent="0.25">
      <c r="B827" s="6"/>
      <c r="C827" s="7" t="str">
        <f>IF(B827="","",VLOOKUP(AD827,Varsayımlar!$B:$Q,3,0))</f>
        <v/>
      </c>
      <c r="D827" s="7"/>
      <c r="H827" s="5" t="str">
        <f>IF(B827="","",VLOOKUP(AD827,Varsayımlar!$B:$Q,5,0))</f>
        <v/>
      </c>
      <c r="I827" s="5"/>
      <c r="J827" s="5" t="str">
        <f>IF(B827="","",VLOOKUP(AD827,Varsayımlar!$B:$Q,6,0))</f>
        <v/>
      </c>
      <c r="P827" s="5" t="str">
        <f>IF(B827="","",VLOOKUP(AD827,Varsayımlar!$B:$Q,7,0)*K827)</f>
        <v/>
      </c>
      <c r="Q827" s="5" t="str">
        <f>IF(B827="","",VLOOKUP(AD827,Varsayımlar!$B:$Q,8,0))</f>
        <v/>
      </c>
      <c r="R827" s="5" t="str">
        <f>IF(B827="","",VLOOKUP(AD827,Varsayımlar!$B:$Q,9,0))</f>
        <v/>
      </c>
      <c r="S827" s="5" t="str">
        <f>IF(B827="","",VLOOKUP(AD827,Varsayımlar!$B:$Q,10,0))</f>
        <v/>
      </c>
      <c r="T827" s="5" t="str">
        <f>IF(B827="","",VLOOKUP(AD827,Varsayımlar!$B:$Q,11,0))</f>
        <v/>
      </c>
      <c r="U827" s="5" t="str">
        <f>IF(B827="","",VLOOKUP(AD827,Varsayımlar!$B:$Q,12,0))</f>
        <v/>
      </c>
      <c r="V827" s="5" t="str">
        <f>IF(B827="","",VLOOKUP(AD827,Varsayımlar!$B:$Q,13,0))</f>
        <v/>
      </c>
      <c r="W827" s="5" t="str">
        <f>IF(B827="","",VLOOKUP(AD827,Varsayımlar!$B:$Q,14,0))</f>
        <v/>
      </c>
      <c r="AA827" s="5" t="str">
        <f>IF(B827="","",VLOOKUP(AD827,Varsayımlar!$B:$Q,15,0))</f>
        <v/>
      </c>
      <c r="AB827" s="5" t="str">
        <f>IF(B827="","",VLOOKUP(AD827,Varsayımlar!$B:$Q,16,0))</f>
        <v/>
      </c>
      <c r="AC827" s="5" t="str">
        <f>IF(B827="","",VLOOKUP(Sayfa2!AD827,Varsayımlar!B:S,18,0))</f>
        <v/>
      </c>
      <c r="AD827" s="5" t="str">
        <f t="shared" si="14"/>
        <v/>
      </c>
    </row>
    <row r="828" spans="2:30" x14ac:dyDescent="0.25">
      <c r="C828" s="3" t="str">
        <f>IF(B828="","",VLOOKUP(AD828,Varsayımlar!$B:$Q,3,0))</f>
        <v/>
      </c>
      <c r="H828" s="2" t="str">
        <f>IF(B828="","",VLOOKUP(AD828,Varsayımlar!$B:$Q,5,0))</f>
        <v/>
      </c>
      <c r="J828" s="2" t="str">
        <f>IF(B828="","",VLOOKUP(AD828,Varsayımlar!$B:$Q,6,0))</f>
        <v/>
      </c>
      <c r="P828" s="2" t="str">
        <f>IF(B828="","",VLOOKUP(AD828,Varsayımlar!$B:$Q,7,0)*K828)</f>
        <v/>
      </c>
      <c r="Q828" s="2" t="str">
        <f>IF(B828="","",VLOOKUP(AD828,Varsayımlar!$B:$Q,8,0))</f>
        <v/>
      </c>
      <c r="R828" s="2" t="str">
        <f>IF(B828="","",VLOOKUP(AD828,Varsayımlar!$B:$Q,9,0))</f>
        <v/>
      </c>
      <c r="S828" s="2" t="str">
        <f>IF(B828="","",VLOOKUP(AD828,Varsayımlar!$B:$Q,10,0))</f>
        <v/>
      </c>
      <c r="T828" s="2" t="str">
        <f>IF(B828="","",VLOOKUP(AD828,Varsayımlar!$B:$Q,11,0))</f>
        <v/>
      </c>
      <c r="U828" s="2" t="str">
        <f>IF(B828="","",VLOOKUP(AD828,Varsayımlar!$B:$Q,12,0))</f>
        <v/>
      </c>
      <c r="V828" s="2" t="str">
        <f>IF(B828="","",VLOOKUP(AD828,Varsayımlar!$B:$Q,13,0))</f>
        <v/>
      </c>
      <c r="W828" s="2" t="str">
        <f>IF(B828="","",VLOOKUP(AD828,Varsayımlar!$B:$Q,14,0))</f>
        <v/>
      </c>
      <c r="AA828" s="2" t="str">
        <f>IF(B828="","",VLOOKUP(AD828,Varsayımlar!$B:$Q,15,0))</f>
        <v/>
      </c>
      <c r="AB828" s="2" t="str">
        <f>IF(B828="","",VLOOKUP(AD828,Varsayımlar!$B:$Q,16,0))</f>
        <v/>
      </c>
      <c r="AC828" s="2" t="str">
        <f>IF(B828="","",VLOOKUP(Sayfa2!AD828,Varsayımlar!B:S,18,0))</f>
        <v/>
      </c>
      <c r="AD828" s="2" t="str">
        <f t="shared" si="14"/>
        <v/>
      </c>
    </row>
    <row r="829" spans="2:30" x14ac:dyDescent="0.25">
      <c r="B829" s="6"/>
      <c r="C829" s="7" t="str">
        <f>IF(B829="","",VLOOKUP(AD829,Varsayımlar!$B:$Q,3,0))</f>
        <v/>
      </c>
      <c r="D829" s="7"/>
      <c r="H829" s="5" t="str">
        <f>IF(B829="","",VLOOKUP(AD829,Varsayımlar!$B:$Q,5,0))</f>
        <v/>
      </c>
      <c r="I829" s="5"/>
      <c r="J829" s="5" t="str">
        <f>IF(B829="","",VLOOKUP(AD829,Varsayımlar!$B:$Q,6,0))</f>
        <v/>
      </c>
      <c r="P829" s="5" t="str">
        <f>IF(B829="","",VLOOKUP(AD829,Varsayımlar!$B:$Q,7,0)*K829)</f>
        <v/>
      </c>
      <c r="Q829" s="5" t="str">
        <f>IF(B829="","",VLOOKUP(AD829,Varsayımlar!$B:$Q,8,0))</f>
        <v/>
      </c>
      <c r="R829" s="5" t="str">
        <f>IF(B829="","",VLOOKUP(AD829,Varsayımlar!$B:$Q,9,0))</f>
        <v/>
      </c>
      <c r="S829" s="5" t="str">
        <f>IF(B829="","",VLOOKUP(AD829,Varsayımlar!$B:$Q,10,0))</f>
        <v/>
      </c>
      <c r="T829" s="5" t="str">
        <f>IF(B829="","",VLOOKUP(AD829,Varsayımlar!$B:$Q,11,0))</f>
        <v/>
      </c>
      <c r="U829" s="5" t="str">
        <f>IF(B829="","",VLOOKUP(AD829,Varsayımlar!$B:$Q,12,0))</f>
        <v/>
      </c>
      <c r="V829" s="5" t="str">
        <f>IF(B829="","",VLOOKUP(AD829,Varsayımlar!$B:$Q,13,0))</f>
        <v/>
      </c>
      <c r="W829" s="5" t="str">
        <f>IF(B829="","",VLOOKUP(AD829,Varsayımlar!$B:$Q,14,0))</f>
        <v/>
      </c>
      <c r="AA829" s="5" t="str">
        <f>IF(B829="","",VLOOKUP(AD829,Varsayımlar!$B:$Q,15,0))</f>
        <v/>
      </c>
      <c r="AB829" s="5" t="str">
        <f>IF(B829="","",VLOOKUP(AD829,Varsayımlar!$B:$Q,16,0))</f>
        <v/>
      </c>
      <c r="AC829" s="5" t="str">
        <f>IF(B829="","",VLOOKUP(Sayfa2!AD829,Varsayımlar!B:S,18,0))</f>
        <v/>
      </c>
      <c r="AD829" s="5" t="str">
        <f t="shared" si="14"/>
        <v/>
      </c>
    </row>
    <row r="830" spans="2:30" x14ac:dyDescent="0.25">
      <c r="C830" s="3" t="str">
        <f>IF(B830="","",VLOOKUP(AD830,Varsayımlar!$B:$Q,3,0))</f>
        <v/>
      </c>
      <c r="H830" s="2" t="str">
        <f>IF(B830="","",VLOOKUP(AD830,Varsayımlar!$B:$Q,5,0))</f>
        <v/>
      </c>
      <c r="J830" s="2" t="str">
        <f>IF(B830="","",VLOOKUP(AD830,Varsayımlar!$B:$Q,6,0))</f>
        <v/>
      </c>
      <c r="P830" s="2" t="str">
        <f>IF(B830="","",VLOOKUP(AD830,Varsayımlar!$B:$Q,7,0)*K830)</f>
        <v/>
      </c>
      <c r="Q830" s="2" t="str">
        <f>IF(B830="","",VLOOKUP(AD830,Varsayımlar!$B:$Q,8,0))</f>
        <v/>
      </c>
      <c r="R830" s="2" t="str">
        <f>IF(B830="","",VLOOKUP(AD830,Varsayımlar!$B:$Q,9,0))</f>
        <v/>
      </c>
      <c r="S830" s="2" t="str">
        <f>IF(B830="","",VLOOKUP(AD830,Varsayımlar!$B:$Q,10,0))</f>
        <v/>
      </c>
      <c r="T830" s="2" t="str">
        <f>IF(B830="","",VLOOKUP(AD830,Varsayımlar!$B:$Q,11,0))</f>
        <v/>
      </c>
      <c r="U830" s="2" t="str">
        <f>IF(B830="","",VLOOKUP(AD830,Varsayımlar!$B:$Q,12,0))</f>
        <v/>
      </c>
      <c r="V830" s="2" t="str">
        <f>IF(B830="","",VLOOKUP(AD830,Varsayımlar!$B:$Q,13,0))</f>
        <v/>
      </c>
      <c r="W830" s="2" t="str">
        <f>IF(B830="","",VLOOKUP(AD830,Varsayımlar!$B:$Q,14,0))</f>
        <v/>
      </c>
      <c r="AA830" s="2" t="str">
        <f>IF(B830="","",VLOOKUP(AD830,Varsayımlar!$B:$Q,15,0))</f>
        <v/>
      </c>
      <c r="AB830" s="2" t="str">
        <f>IF(B830="","",VLOOKUP(AD830,Varsayımlar!$B:$Q,16,0))</f>
        <v/>
      </c>
      <c r="AC830" s="2" t="str">
        <f>IF(B830="","",VLOOKUP(Sayfa2!AD830,Varsayımlar!B:S,18,0))</f>
        <v/>
      </c>
      <c r="AD830" s="2" t="str">
        <f t="shared" si="14"/>
        <v/>
      </c>
    </row>
    <row r="831" spans="2:30" x14ac:dyDescent="0.25">
      <c r="B831" s="6"/>
      <c r="C831" s="7" t="str">
        <f>IF(B831="","",VLOOKUP(AD831,Varsayımlar!$B:$Q,3,0))</f>
        <v/>
      </c>
      <c r="D831" s="7"/>
      <c r="H831" s="5" t="str">
        <f>IF(B831="","",VLOOKUP(AD831,Varsayımlar!$B:$Q,5,0))</f>
        <v/>
      </c>
      <c r="I831" s="5"/>
      <c r="J831" s="5" t="str">
        <f>IF(B831="","",VLOOKUP(AD831,Varsayımlar!$B:$Q,6,0))</f>
        <v/>
      </c>
      <c r="P831" s="5" t="str">
        <f>IF(B831="","",VLOOKUP(AD831,Varsayımlar!$B:$Q,7,0)*K831)</f>
        <v/>
      </c>
      <c r="Q831" s="5" t="str">
        <f>IF(B831="","",VLOOKUP(AD831,Varsayımlar!$B:$Q,8,0))</f>
        <v/>
      </c>
      <c r="R831" s="5" t="str">
        <f>IF(B831="","",VLOOKUP(AD831,Varsayımlar!$B:$Q,9,0))</f>
        <v/>
      </c>
      <c r="S831" s="5" t="str">
        <f>IF(B831="","",VLOOKUP(AD831,Varsayımlar!$B:$Q,10,0))</f>
        <v/>
      </c>
      <c r="T831" s="5" t="str">
        <f>IF(B831="","",VLOOKUP(AD831,Varsayımlar!$B:$Q,11,0))</f>
        <v/>
      </c>
      <c r="U831" s="5" t="str">
        <f>IF(B831="","",VLOOKUP(AD831,Varsayımlar!$B:$Q,12,0))</f>
        <v/>
      </c>
      <c r="V831" s="5" t="str">
        <f>IF(B831="","",VLOOKUP(AD831,Varsayımlar!$B:$Q,13,0))</f>
        <v/>
      </c>
      <c r="W831" s="5" t="str">
        <f>IF(B831="","",VLOOKUP(AD831,Varsayımlar!$B:$Q,14,0))</f>
        <v/>
      </c>
      <c r="AA831" s="5" t="str">
        <f>IF(B831="","",VLOOKUP(AD831,Varsayımlar!$B:$Q,15,0))</f>
        <v/>
      </c>
      <c r="AB831" s="5" t="str">
        <f>IF(B831="","",VLOOKUP(AD831,Varsayımlar!$B:$Q,16,0))</f>
        <v/>
      </c>
      <c r="AC831" s="5" t="str">
        <f>IF(B831="","",VLOOKUP(Sayfa2!AD831,Varsayımlar!B:S,18,0))</f>
        <v/>
      </c>
      <c r="AD831" s="5" t="str">
        <f t="shared" si="14"/>
        <v/>
      </c>
    </row>
    <row r="832" spans="2:30" x14ac:dyDescent="0.25">
      <c r="C832" s="3" t="str">
        <f>IF(B832="","",VLOOKUP(AD832,Varsayımlar!$B:$Q,3,0))</f>
        <v/>
      </c>
      <c r="H832" s="2" t="str">
        <f>IF(B832="","",VLOOKUP(AD832,Varsayımlar!$B:$Q,5,0))</f>
        <v/>
      </c>
      <c r="J832" s="2" t="str">
        <f>IF(B832="","",VLOOKUP(AD832,Varsayımlar!$B:$Q,6,0))</f>
        <v/>
      </c>
      <c r="P832" s="2" t="str">
        <f>IF(B832="","",VLOOKUP(AD832,Varsayımlar!$B:$Q,7,0)*K832)</f>
        <v/>
      </c>
      <c r="Q832" s="2" t="str">
        <f>IF(B832="","",VLOOKUP(AD832,Varsayımlar!$B:$Q,8,0))</f>
        <v/>
      </c>
      <c r="R832" s="2" t="str">
        <f>IF(B832="","",VLOOKUP(AD832,Varsayımlar!$B:$Q,9,0))</f>
        <v/>
      </c>
      <c r="S832" s="2" t="str">
        <f>IF(B832="","",VLOOKUP(AD832,Varsayımlar!$B:$Q,10,0))</f>
        <v/>
      </c>
      <c r="T832" s="2" t="str">
        <f>IF(B832="","",VLOOKUP(AD832,Varsayımlar!$B:$Q,11,0))</f>
        <v/>
      </c>
      <c r="U832" s="2" t="str">
        <f>IF(B832="","",VLOOKUP(AD832,Varsayımlar!$B:$Q,12,0))</f>
        <v/>
      </c>
      <c r="V832" s="2" t="str">
        <f>IF(B832="","",VLOOKUP(AD832,Varsayımlar!$B:$Q,13,0))</f>
        <v/>
      </c>
      <c r="W832" s="2" t="str">
        <f>IF(B832="","",VLOOKUP(AD832,Varsayımlar!$B:$Q,14,0))</f>
        <v/>
      </c>
      <c r="AA832" s="2" t="str">
        <f>IF(B832="","",VLOOKUP(AD832,Varsayımlar!$B:$Q,15,0))</f>
        <v/>
      </c>
      <c r="AB832" s="2" t="str">
        <f>IF(B832="","",VLOOKUP(AD832,Varsayımlar!$B:$Q,16,0))</f>
        <v/>
      </c>
      <c r="AC832" s="2" t="str">
        <f>IF(B832="","",VLOOKUP(Sayfa2!AD832,Varsayımlar!B:S,18,0))</f>
        <v/>
      </c>
      <c r="AD832" s="2" t="str">
        <f t="shared" si="14"/>
        <v/>
      </c>
    </row>
    <row r="833" spans="2:30" x14ac:dyDescent="0.25">
      <c r="B833" s="6"/>
      <c r="C833" s="7" t="str">
        <f>IF(B833="","",VLOOKUP(AD833,Varsayımlar!$B:$Q,3,0))</f>
        <v/>
      </c>
      <c r="D833" s="7"/>
      <c r="H833" s="5" t="str">
        <f>IF(B833="","",VLOOKUP(AD833,Varsayımlar!$B:$Q,5,0))</f>
        <v/>
      </c>
      <c r="I833" s="5"/>
      <c r="J833" s="5" t="str">
        <f>IF(B833="","",VLOOKUP(AD833,Varsayımlar!$B:$Q,6,0))</f>
        <v/>
      </c>
      <c r="P833" s="5" t="str">
        <f>IF(B833="","",VLOOKUP(AD833,Varsayımlar!$B:$Q,7,0)*K833)</f>
        <v/>
      </c>
      <c r="Q833" s="5" t="str">
        <f>IF(B833="","",VLOOKUP(AD833,Varsayımlar!$B:$Q,8,0))</f>
        <v/>
      </c>
      <c r="R833" s="5" t="str">
        <f>IF(B833="","",VLOOKUP(AD833,Varsayımlar!$B:$Q,9,0))</f>
        <v/>
      </c>
      <c r="S833" s="5" t="str">
        <f>IF(B833="","",VLOOKUP(AD833,Varsayımlar!$B:$Q,10,0))</f>
        <v/>
      </c>
      <c r="T833" s="5" t="str">
        <f>IF(B833="","",VLOOKUP(AD833,Varsayımlar!$B:$Q,11,0))</f>
        <v/>
      </c>
      <c r="U833" s="5" t="str">
        <f>IF(B833="","",VLOOKUP(AD833,Varsayımlar!$B:$Q,12,0))</f>
        <v/>
      </c>
      <c r="V833" s="5" t="str">
        <f>IF(B833="","",VLOOKUP(AD833,Varsayımlar!$B:$Q,13,0))</f>
        <v/>
      </c>
      <c r="W833" s="5" t="str">
        <f>IF(B833="","",VLOOKUP(AD833,Varsayımlar!$B:$Q,14,0))</f>
        <v/>
      </c>
      <c r="AA833" s="5" t="str">
        <f>IF(B833="","",VLOOKUP(AD833,Varsayımlar!$B:$Q,15,0))</f>
        <v/>
      </c>
      <c r="AB833" s="5" t="str">
        <f>IF(B833="","",VLOOKUP(AD833,Varsayımlar!$B:$Q,16,0))</f>
        <v/>
      </c>
      <c r="AC833" s="5" t="str">
        <f>IF(B833="","",VLOOKUP(Sayfa2!AD833,Varsayımlar!B:S,18,0))</f>
        <v/>
      </c>
      <c r="AD833" s="5" t="str">
        <f t="shared" si="14"/>
        <v/>
      </c>
    </row>
    <row r="834" spans="2:30" x14ac:dyDescent="0.25">
      <c r="C834" s="3" t="str">
        <f>IF(B834="","",VLOOKUP(AD834,Varsayımlar!$B:$Q,3,0))</f>
        <v/>
      </c>
      <c r="H834" s="2" t="str">
        <f>IF(B834="","",VLOOKUP(AD834,Varsayımlar!$B:$Q,5,0))</f>
        <v/>
      </c>
      <c r="J834" s="2" t="str">
        <f>IF(B834="","",VLOOKUP(AD834,Varsayımlar!$B:$Q,6,0))</f>
        <v/>
      </c>
      <c r="P834" s="2" t="str">
        <f>IF(B834="","",VLOOKUP(AD834,Varsayımlar!$B:$Q,7,0)*K834)</f>
        <v/>
      </c>
      <c r="Q834" s="2" t="str">
        <f>IF(B834="","",VLOOKUP(AD834,Varsayımlar!$B:$Q,8,0))</f>
        <v/>
      </c>
      <c r="R834" s="2" t="str">
        <f>IF(B834="","",VLOOKUP(AD834,Varsayımlar!$B:$Q,9,0))</f>
        <v/>
      </c>
      <c r="S834" s="2" t="str">
        <f>IF(B834="","",VLOOKUP(AD834,Varsayımlar!$B:$Q,10,0))</f>
        <v/>
      </c>
      <c r="T834" s="2" t="str">
        <f>IF(B834="","",VLOOKUP(AD834,Varsayımlar!$B:$Q,11,0))</f>
        <v/>
      </c>
      <c r="U834" s="2" t="str">
        <f>IF(B834="","",VLOOKUP(AD834,Varsayımlar!$B:$Q,12,0))</f>
        <v/>
      </c>
      <c r="V834" s="2" t="str">
        <f>IF(B834="","",VLOOKUP(AD834,Varsayımlar!$B:$Q,13,0))</f>
        <v/>
      </c>
      <c r="W834" s="2" t="str">
        <f>IF(B834="","",VLOOKUP(AD834,Varsayımlar!$B:$Q,14,0))</f>
        <v/>
      </c>
      <c r="AA834" s="2" t="str">
        <f>IF(B834="","",VLOOKUP(AD834,Varsayımlar!$B:$Q,15,0))</f>
        <v/>
      </c>
      <c r="AB834" s="2" t="str">
        <f>IF(B834="","",VLOOKUP(AD834,Varsayımlar!$B:$Q,16,0))</f>
        <v/>
      </c>
      <c r="AC834" s="2" t="str">
        <f>IF(B834="","",VLOOKUP(Sayfa2!AD834,Varsayımlar!B:S,18,0))</f>
        <v/>
      </c>
      <c r="AD834" s="2" t="str">
        <f t="shared" si="14"/>
        <v/>
      </c>
    </row>
    <row r="835" spans="2:30" x14ac:dyDescent="0.25">
      <c r="B835" s="6"/>
      <c r="C835" s="7" t="str">
        <f>IF(B835="","",VLOOKUP(AD835,Varsayımlar!$B:$Q,3,0))</f>
        <v/>
      </c>
      <c r="D835" s="7"/>
      <c r="H835" s="5" t="str">
        <f>IF(B835="","",VLOOKUP(AD835,Varsayımlar!$B:$Q,5,0))</f>
        <v/>
      </c>
      <c r="I835" s="5"/>
      <c r="J835" s="5" t="str">
        <f>IF(B835="","",VLOOKUP(AD835,Varsayımlar!$B:$Q,6,0))</f>
        <v/>
      </c>
      <c r="P835" s="5" t="str">
        <f>IF(B835="","",VLOOKUP(AD835,Varsayımlar!$B:$Q,7,0)*K835)</f>
        <v/>
      </c>
      <c r="Q835" s="5" t="str">
        <f>IF(B835="","",VLOOKUP(AD835,Varsayımlar!$B:$Q,8,0))</f>
        <v/>
      </c>
      <c r="R835" s="5" t="str">
        <f>IF(B835="","",VLOOKUP(AD835,Varsayımlar!$B:$Q,9,0))</f>
        <v/>
      </c>
      <c r="S835" s="5" t="str">
        <f>IF(B835="","",VLOOKUP(AD835,Varsayımlar!$B:$Q,10,0))</f>
        <v/>
      </c>
      <c r="T835" s="5" t="str">
        <f>IF(B835="","",VLOOKUP(AD835,Varsayımlar!$B:$Q,11,0))</f>
        <v/>
      </c>
      <c r="U835" s="5" t="str">
        <f>IF(B835="","",VLOOKUP(AD835,Varsayımlar!$B:$Q,12,0))</f>
        <v/>
      </c>
      <c r="V835" s="5" t="str">
        <f>IF(B835="","",VLOOKUP(AD835,Varsayımlar!$B:$Q,13,0))</f>
        <v/>
      </c>
      <c r="W835" s="5" t="str">
        <f>IF(B835="","",VLOOKUP(AD835,Varsayımlar!$B:$Q,14,0))</f>
        <v/>
      </c>
      <c r="AA835" s="5" t="str">
        <f>IF(B835="","",VLOOKUP(AD835,Varsayımlar!$B:$Q,15,0))</f>
        <v/>
      </c>
      <c r="AB835" s="5" t="str">
        <f>IF(B835="","",VLOOKUP(AD835,Varsayımlar!$B:$Q,16,0))</f>
        <v/>
      </c>
      <c r="AC835" s="5" t="str">
        <f>IF(B835="","",VLOOKUP(Sayfa2!AD835,Varsayımlar!B:S,18,0))</f>
        <v/>
      </c>
      <c r="AD835" s="5" t="str">
        <f t="shared" si="14"/>
        <v/>
      </c>
    </row>
    <row r="836" spans="2:30" x14ac:dyDescent="0.25">
      <c r="C836" s="3" t="str">
        <f>IF(B836="","",VLOOKUP(AD836,Varsayımlar!$B:$Q,3,0))</f>
        <v/>
      </c>
      <c r="H836" s="2" t="str">
        <f>IF(B836="","",VLOOKUP(AD836,Varsayımlar!$B:$Q,5,0))</f>
        <v/>
      </c>
      <c r="J836" s="2" t="str">
        <f>IF(B836="","",VLOOKUP(AD836,Varsayımlar!$B:$Q,6,0))</f>
        <v/>
      </c>
      <c r="P836" s="2" t="str">
        <f>IF(B836="","",VLOOKUP(AD836,Varsayımlar!$B:$Q,7,0)*K836)</f>
        <v/>
      </c>
      <c r="Q836" s="2" t="str">
        <f>IF(B836="","",VLOOKUP(AD836,Varsayımlar!$B:$Q,8,0))</f>
        <v/>
      </c>
      <c r="R836" s="2" t="str">
        <f>IF(B836="","",VLOOKUP(AD836,Varsayımlar!$B:$Q,9,0))</f>
        <v/>
      </c>
      <c r="S836" s="2" t="str">
        <f>IF(B836="","",VLOOKUP(AD836,Varsayımlar!$B:$Q,10,0))</f>
        <v/>
      </c>
      <c r="T836" s="2" t="str">
        <f>IF(B836="","",VLOOKUP(AD836,Varsayımlar!$B:$Q,11,0))</f>
        <v/>
      </c>
      <c r="U836" s="2" t="str">
        <f>IF(B836="","",VLOOKUP(AD836,Varsayımlar!$B:$Q,12,0))</f>
        <v/>
      </c>
      <c r="V836" s="2" t="str">
        <f>IF(B836="","",VLOOKUP(AD836,Varsayımlar!$B:$Q,13,0))</f>
        <v/>
      </c>
      <c r="W836" s="2" t="str">
        <f>IF(B836="","",VLOOKUP(AD836,Varsayımlar!$B:$Q,14,0))</f>
        <v/>
      </c>
      <c r="AA836" s="2" t="str">
        <f>IF(B836="","",VLOOKUP(AD836,Varsayımlar!$B:$Q,15,0))</f>
        <v/>
      </c>
      <c r="AB836" s="2" t="str">
        <f>IF(B836="","",VLOOKUP(AD836,Varsayımlar!$B:$Q,16,0))</f>
        <v/>
      </c>
      <c r="AC836" s="2" t="str">
        <f>IF(B836="","",VLOOKUP(Sayfa2!AD836,Varsayımlar!B:S,18,0))</f>
        <v/>
      </c>
      <c r="AD836" s="2" t="str">
        <f t="shared" si="14"/>
        <v/>
      </c>
    </row>
    <row r="837" spans="2:30" x14ac:dyDescent="0.25">
      <c r="B837" s="6"/>
      <c r="C837" s="7" t="str">
        <f>IF(B837="","",VLOOKUP(AD837,Varsayımlar!$B:$Q,3,0))</f>
        <v/>
      </c>
      <c r="D837" s="7"/>
      <c r="H837" s="5" t="str">
        <f>IF(B837="","",VLOOKUP(AD837,Varsayımlar!$B:$Q,5,0))</f>
        <v/>
      </c>
      <c r="I837" s="5"/>
      <c r="J837" s="5" t="str">
        <f>IF(B837="","",VLOOKUP(AD837,Varsayımlar!$B:$Q,6,0))</f>
        <v/>
      </c>
      <c r="P837" s="5" t="str">
        <f>IF(B837="","",VLOOKUP(AD837,Varsayımlar!$B:$Q,7,0)*K837)</f>
        <v/>
      </c>
      <c r="Q837" s="5" t="str">
        <f>IF(B837="","",VLOOKUP(AD837,Varsayımlar!$B:$Q,8,0))</f>
        <v/>
      </c>
      <c r="R837" s="5" t="str">
        <f>IF(B837="","",VLOOKUP(AD837,Varsayımlar!$B:$Q,9,0))</f>
        <v/>
      </c>
      <c r="S837" s="5" t="str">
        <f>IF(B837="","",VLOOKUP(AD837,Varsayımlar!$B:$Q,10,0))</f>
        <v/>
      </c>
      <c r="T837" s="5" t="str">
        <f>IF(B837="","",VLOOKUP(AD837,Varsayımlar!$B:$Q,11,0))</f>
        <v/>
      </c>
      <c r="U837" s="5" t="str">
        <f>IF(B837="","",VLOOKUP(AD837,Varsayımlar!$B:$Q,12,0))</f>
        <v/>
      </c>
      <c r="V837" s="5" t="str">
        <f>IF(B837="","",VLOOKUP(AD837,Varsayımlar!$B:$Q,13,0))</f>
        <v/>
      </c>
      <c r="W837" s="5" t="str">
        <f>IF(B837="","",VLOOKUP(AD837,Varsayımlar!$B:$Q,14,0))</f>
        <v/>
      </c>
      <c r="AA837" s="5" t="str">
        <f>IF(B837="","",VLOOKUP(AD837,Varsayımlar!$B:$Q,15,0))</f>
        <v/>
      </c>
      <c r="AB837" s="5" t="str">
        <f>IF(B837="","",VLOOKUP(AD837,Varsayımlar!$B:$Q,16,0))</f>
        <v/>
      </c>
      <c r="AC837" s="5" t="str">
        <f>IF(B837="","",VLOOKUP(Sayfa2!AD837,Varsayımlar!B:S,18,0))</f>
        <v/>
      </c>
      <c r="AD837" s="5" t="str">
        <f t="shared" si="14"/>
        <v/>
      </c>
    </row>
    <row r="838" spans="2:30" x14ac:dyDescent="0.25">
      <c r="C838" s="3" t="str">
        <f>IF(B838="","",VLOOKUP(AD838,Varsayımlar!$B:$Q,3,0))</f>
        <v/>
      </c>
      <c r="H838" s="2" t="str">
        <f>IF(B838="","",VLOOKUP(AD838,Varsayımlar!$B:$Q,5,0))</f>
        <v/>
      </c>
      <c r="J838" s="2" t="str">
        <f>IF(B838="","",VLOOKUP(AD838,Varsayımlar!$B:$Q,6,0))</f>
        <v/>
      </c>
      <c r="P838" s="2" t="str">
        <f>IF(B838="","",VLOOKUP(AD838,Varsayımlar!$B:$Q,7,0)*K838)</f>
        <v/>
      </c>
      <c r="Q838" s="2" t="str">
        <f>IF(B838="","",VLOOKUP(AD838,Varsayımlar!$B:$Q,8,0))</f>
        <v/>
      </c>
      <c r="R838" s="2" t="str">
        <f>IF(B838="","",VLOOKUP(AD838,Varsayımlar!$B:$Q,9,0))</f>
        <v/>
      </c>
      <c r="S838" s="2" t="str">
        <f>IF(B838="","",VLOOKUP(AD838,Varsayımlar!$B:$Q,10,0))</f>
        <v/>
      </c>
      <c r="T838" s="2" t="str">
        <f>IF(B838="","",VLOOKUP(AD838,Varsayımlar!$B:$Q,11,0))</f>
        <v/>
      </c>
      <c r="U838" s="2" t="str">
        <f>IF(B838="","",VLOOKUP(AD838,Varsayımlar!$B:$Q,12,0))</f>
        <v/>
      </c>
      <c r="V838" s="2" t="str">
        <f>IF(B838="","",VLOOKUP(AD838,Varsayımlar!$B:$Q,13,0))</f>
        <v/>
      </c>
      <c r="W838" s="2" t="str">
        <f>IF(B838="","",VLOOKUP(AD838,Varsayımlar!$B:$Q,14,0))</f>
        <v/>
      </c>
      <c r="AA838" s="2" t="str">
        <f>IF(B838="","",VLOOKUP(AD838,Varsayımlar!$B:$Q,15,0))</f>
        <v/>
      </c>
      <c r="AB838" s="2" t="str">
        <f>IF(B838="","",VLOOKUP(AD838,Varsayımlar!$B:$Q,16,0))</f>
        <v/>
      </c>
      <c r="AC838" s="2" t="str">
        <f>IF(B838="","",VLOOKUP(Sayfa2!AD838,Varsayımlar!B:S,18,0))</f>
        <v/>
      </c>
      <c r="AD838" s="2" t="str">
        <f t="shared" si="14"/>
        <v/>
      </c>
    </row>
    <row r="839" spans="2:30" x14ac:dyDescent="0.25">
      <c r="B839" s="6"/>
      <c r="C839" s="7" t="str">
        <f>IF(B839="","",VLOOKUP(AD839,Varsayımlar!$B:$Q,3,0))</f>
        <v/>
      </c>
      <c r="D839" s="7"/>
      <c r="H839" s="5" t="str">
        <f>IF(B839="","",VLOOKUP(AD839,Varsayımlar!$B:$Q,5,0))</f>
        <v/>
      </c>
      <c r="I839" s="5"/>
      <c r="J839" s="5" t="str">
        <f>IF(B839="","",VLOOKUP(AD839,Varsayımlar!$B:$Q,6,0))</f>
        <v/>
      </c>
      <c r="P839" s="5" t="str">
        <f>IF(B839="","",VLOOKUP(AD839,Varsayımlar!$B:$Q,7,0)*K839)</f>
        <v/>
      </c>
      <c r="Q839" s="5" t="str">
        <f>IF(B839="","",VLOOKUP(AD839,Varsayımlar!$B:$Q,8,0))</f>
        <v/>
      </c>
      <c r="R839" s="5" t="str">
        <f>IF(B839="","",VLOOKUP(AD839,Varsayımlar!$B:$Q,9,0))</f>
        <v/>
      </c>
      <c r="S839" s="5" t="str">
        <f>IF(B839="","",VLOOKUP(AD839,Varsayımlar!$B:$Q,10,0))</f>
        <v/>
      </c>
      <c r="T839" s="5" t="str">
        <f>IF(B839="","",VLOOKUP(AD839,Varsayımlar!$B:$Q,11,0))</f>
        <v/>
      </c>
      <c r="U839" s="5" t="str">
        <f>IF(B839="","",VLOOKUP(AD839,Varsayımlar!$B:$Q,12,0))</f>
        <v/>
      </c>
      <c r="V839" s="5" t="str">
        <f>IF(B839="","",VLOOKUP(AD839,Varsayımlar!$B:$Q,13,0))</f>
        <v/>
      </c>
      <c r="W839" s="5" t="str">
        <f>IF(B839="","",VLOOKUP(AD839,Varsayımlar!$B:$Q,14,0))</f>
        <v/>
      </c>
      <c r="AA839" s="5" t="str">
        <f>IF(B839="","",VLOOKUP(AD839,Varsayımlar!$B:$Q,15,0))</f>
        <v/>
      </c>
      <c r="AB839" s="5" t="str">
        <f>IF(B839="","",VLOOKUP(AD839,Varsayımlar!$B:$Q,16,0))</f>
        <v/>
      </c>
      <c r="AC839" s="5" t="str">
        <f>IF(B839="","",VLOOKUP(Sayfa2!AD839,Varsayımlar!B:S,18,0))</f>
        <v/>
      </c>
      <c r="AD839" s="5" t="str">
        <f t="shared" si="14"/>
        <v/>
      </c>
    </row>
    <row r="840" spans="2:30" x14ac:dyDescent="0.25">
      <c r="C840" s="3" t="str">
        <f>IF(B840="","",VLOOKUP(AD840,Varsayımlar!$B:$Q,3,0))</f>
        <v/>
      </c>
      <c r="H840" s="2" t="str">
        <f>IF(B840="","",VLOOKUP(AD840,Varsayımlar!$B:$Q,5,0))</f>
        <v/>
      </c>
      <c r="J840" s="2" t="str">
        <f>IF(B840="","",VLOOKUP(AD840,Varsayımlar!$B:$Q,6,0))</f>
        <v/>
      </c>
      <c r="P840" s="2" t="str">
        <f>IF(B840="","",VLOOKUP(AD840,Varsayımlar!$B:$Q,7,0)*K840)</f>
        <v/>
      </c>
      <c r="Q840" s="2" t="str">
        <f>IF(B840="","",VLOOKUP(AD840,Varsayımlar!$B:$Q,8,0))</f>
        <v/>
      </c>
      <c r="R840" s="2" t="str">
        <f>IF(B840="","",VLOOKUP(AD840,Varsayımlar!$B:$Q,9,0))</f>
        <v/>
      </c>
      <c r="S840" s="2" t="str">
        <f>IF(B840="","",VLOOKUP(AD840,Varsayımlar!$B:$Q,10,0))</f>
        <v/>
      </c>
      <c r="T840" s="2" t="str">
        <f>IF(B840="","",VLOOKUP(AD840,Varsayımlar!$B:$Q,11,0))</f>
        <v/>
      </c>
      <c r="U840" s="2" t="str">
        <f>IF(B840="","",VLOOKUP(AD840,Varsayımlar!$B:$Q,12,0))</f>
        <v/>
      </c>
      <c r="V840" s="2" t="str">
        <f>IF(B840="","",VLOOKUP(AD840,Varsayımlar!$B:$Q,13,0))</f>
        <v/>
      </c>
      <c r="W840" s="2" t="str">
        <f>IF(B840="","",VLOOKUP(AD840,Varsayımlar!$B:$Q,14,0))</f>
        <v/>
      </c>
      <c r="AA840" s="2" t="str">
        <f>IF(B840="","",VLOOKUP(AD840,Varsayımlar!$B:$Q,15,0))</f>
        <v/>
      </c>
      <c r="AB840" s="2" t="str">
        <f>IF(B840="","",VLOOKUP(AD840,Varsayımlar!$B:$Q,16,0))</f>
        <v/>
      </c>
      <c r="AC840" s="2" t="str">
        <f>IF(B840="","",VLOOKUP(Sayfa2!AD840,Varsayımlar!B:S,18,0))</f>
        <v/>
      </c>
      <c r="AD840" s="2" t="str">
        <f t="shared" ref="AD840:AD903" si="15">IF(B840="","",CONCATENATE(B840,E840))</f>
        <v/>
      </c>
    </row>
    <row r="841" spans="2:30" x14ac:dyDescent="0.25">
      <c r="B841" s="6"/>
      <c r="C841" s="7" t="str">
        <f>IF(B841="","",VLOOKUP(AD841,Varsayımlar!$B:$Q,3,0))</f>
        <v/>
      </c>
      <c r="D841" s="7"/>
      <c r="H841" s="5" t="str">
        <f>IF(B841="","",VLOOKUP(AD841,Varsayımlar!$B:$Q,5,0))</f>
        <v/>
      </c>
      <c r="I841" s="5"/>
      <c r="J841" s="5" t="str">
        <f>IF(B841="","",VLOOKUP(AD841,Varsayımlar!$B:$Q,6,0))</f>
        <v/>
      </c>
      <c r="P841" s="5" t="str">
        <f>IF(B841="","",VLOOKUP(AD841,Varsayımlar!$B:$Q,7,0)*K841)</f>
        <v/>
      </c>
      <c r="Q841" s="5" t="str">
        <f>IF(B841="","",VLOOKUP(AD841,Varsayımlar!$B:$Q,8,0))</f>
        <v/>
      </c>
      <c r="R841" s="5" t="str">
        <f>IF(B841="","",VLOOKUP(AD841,Varsayımlar!$B:$Q,9,0))</f>
        <v/>
      </c>
      <c r="S841" s="5" t="str">
        <f>IF(B841="","",VLOOKUP(AD841,Varsayımlar!$B:$Q,10,0))</f>
        <v/>
      </c>
      <c r="T841" s="5" t="str">
        <f>IF(B841="","",VLOOKUP(AD841,Varsayımlar!$B:$Q,11,0))</f>
        <v/>
      </c>
      <c r="U841" s="5" t="str">
        <f>IF(B841="","",VLOOKUP(AD841,Varsayımlar!$B:$Q,12,0))</f>
        <v/>
      </c>
      <c r="V841" s="5" t="str">
        <f>IF(B841="","",VLOOKUP(AD841,Varsayımlar!$B:$Q,13,0))</f>
        <v/>
      </c>
      <c r="W841" s="5" t="str">
        <f>IF(B841="","",VLOOKUP(AD841,Varsayımlar!$B:$Q,14,0))</f>
        <v/>
      </c>
      <c r="AA841" s="5" t="str">
        <f>IF(B841="","",VLOOKUP(AD841,Varsayımlar!$B:$Q,15,0))</f>
        <v/>
      </c>
      <c r="AB841" s="5" t="str">
        <f>IF(B841="","",VLOOKUP(AD841,Varsayımlar!$B:$Q,16,0))</f>
        <v/>
      </c>
      <c r="AC841" s="5" t="str">
        <f>IF(B841="","",VLOOKUP(Sayfa2!AD841,Varsayımlar!B:S,18,0))</f>
        <v/>
      </c>
      <c r="AD841" s="5" t="str">
        <f t="shared" si="15"/>
        <v/>
      </c>
    </row>
    <row r="842" spans="2:30" x14ac:dyDescent="0.25">
      <c r="C842" s="3" t="str">
        <f>IF(B842="","",VLOOKUP(AD842,Varsayımlar!$B:$Q,3,0))</f>
        <v/>
      </c>
      <c r="H842" s="2" t="str">
        <f>IF(B842="","",VLOOKUP(AD842,Varsayımlar!$B:$Q,5,0))</f>
        <v/>
      </c>
      <c r="J842" s="2" t="str">
        <f>IF(B842="","",VLOOKUP(AD842,Varsayımlar!$B:$Q,6,0))</f>
        <v/>
      </c>
      <c r="P842" s="2" t="str">
        <f>IF(B842="","",VLOOKUP(AD842,Varsayımlar!$B:$Q,7,0)*K842)</f>
        <v/>
      </c>
      <c r="Q842" s="2" t="str">
        <f>IF(B842="","",VLOOKUP(AD842,Varsayımlar!$B:$Q,8,0))</f>
        <v/>
      </c>
      <c r="R842" s="2" t="str">
        <f>IF(B842="","",VLOOKUP(AD842,Varsayımlar!$B:$Q,9,0))</f>
        <v/>
      </c>
      <c r="S842" s="2" t="str">
        <f>IF(B842="","",VLOOKUP(AD842,Varsayımlar!$B:$Q,10,0))</f>
        <v/>
      </c>
      <c r="T842" s="2" t="str">
        <f>IF(B842="","",VLOOKUP(AD842,Varsayımlar!$B:$Q,11,0))</f>
        <v/>
      </c>
      <c r="U842" s="2" t="str">
        <f>IF(B842="","",VLOOKUP(AD842,Varsayımlar!$B:$Q,12,0))</f>
        <v/>
      </c>
      <c r="V842" s="2" t="str">
        <f>IF(B842="","",VLOOKUP(AD842,Varsayımlar!$B:$Q,13,0))</f>
        <v/>
      </c>
      <c r="W842" s="2" t="str">
        <f>IF(B842="","",VLOOKUP(AD842,Varsayımlar!$B:$Q,14,0))</f>
        <v/>
      </c>
      <c r="AA842" s="2" t="str">
        <f>IF(B842="","",VLOOKUP(AD842,Varsayımlar!$B:$Q,15,0))</f>
        <v/>
      </c>
      <c r="AB842" s="2" t="str">
        <f>IF(B842="","",VLOOKUP(AD842,Varsayımlar!$B:$Q,16,0))</f>
        <v/>
      </c>
      <c r="AC842" s="2" t="str">
        <f>IF(B842="","",VLOOKUP(Sayfa2!AD842,Varsayımlar!B:S,18,0))</f>
        <v/>
      </c>
      <c r="AD842" s="2" t="str">
        <f t="shared" si="15"/>
        <v/>
      </c>
    </row>
    <row r="843" spans="2:30" x14ac:dyDescent="0.25">
      <c r="B843" s="6"/>
      <c r="C843" s="7" t="str">
        <f>IF(B843="","",VLOOKUP(AD843,Varsayımlar!$B:$Q,3,0))</f>
        <v/>
      </c>
      <c r="D843" s="7"/>
      <c r="H843" s="5" t="str">
        <f>IF(B843="","",VLOOKUP(AD843,Varsayımlar!$B:$Q,5,0))</f>
        <v/>
      </c>
      <c r="I843" s="5"/>
      <c r="J843" s="5" t="str">
        <f>IF(B843="","",VLOOKUP(AD843,Varsayımlar!$B:$Q,6,0))</f>
        <v/>
      </c>
      <c r="P843" s="5" t="str">
        <f>IF(B843="","",VLOOKUP(AD843,Varsayımlar!$B:$Q,7,0)*K843)</f>
        <v/>
      </c>
      <c r="Q843" s="5" t="str">
        <f>IF(B843="","",VLOOKUP(AD843,Varsayımlar!$B:$Q,8,0))</f>
        <v/>
      </c>
      <c r="R843" s="5" t="str">
        <f>IF(B843="","",VLOOKUP(AD843,Varsayımlar!$B:$Q,9,0))</f>
        <v/>
      </c>
      <c r="S843" s="5" t="str">
        <f>IF(B843="","",VLOOKUP(AD843,Varsayımlar!$B:$Q,10,0))</f>
        <v/>
      </c>
      <c r="T843" s="5" t="str">
        <f>IF(B843="","",VLOOKUP(AD843,Varsayımlar!$B:$Q,11,0))</f>
        <v/>
      </c>
      <c r="U843" s="5" t="str">
        <f>IF(B843="","",VLOOKUP(AD843,Varsayımlar!$B:$Q,12,0))</f>
        <v/>
      </c>
      <c r="V843" s="5" t="str">
        <f>IF(B843="","",VLOOKUP(AD843,Varsayımlar!$B:$Q,13,0))</f>
        <v/>
      </c>
      <c r="W843" s="5" t="str">
        <f>IF(B843="","",VLOOKUP(AD843,Varsayımlar!$B:$Q,14,0))</f>
        <v/>
      </c>
      <c r="AA843" s="5" t="str">
        <f>IF(B843="","",VLOOKUP(AD843,Varsayımlar!$B:$Q,15,0))</f>
        <v/>
      </c>
      <c r="AB843" s="5" t="str">
        <f>IF(B843="","",VLOOKUP(AD843,Varsayımlar!$B:$Q,16,0))</f>
        <v/>
      </c>
      <c r="AC843" s="5" t="str">
        <f>IF(B843="","",VLOOKUP(Sayfa2!AD843,Varsayımlar!B:S,18,0))</f>
        <v/>
      </c>
      <c r="AD843" s="5" t="str">
        <f t="shared" si="15"/>
        <v/>
      </c>
    </row>
    <row r="844" spans="2:30" x14ac:dyDescent="0.25">
      <c r="C844" s="3" t="str">
        <f>IF(B844="","",VLOOKUP(AD844,Varsayımlar!$B:$Q,3,0))</f>
        <v/>
      </c>
      <c r="H844" s="2" t="str">
        <f>IF(B844="","",VLOOKUP(AD844,Varsayımlar!$B:$Q,5,0))</f>
        <v/>
      </c>
      <c r="J844" s="2" t="str">
        <f>IF(B844="","",VLOOKUP(AD844,Varsayımlar!$B:$Q,6,0))</f>
        <v/>
      </c>
      <c r="P844" s="2" t="str">
        <f>IF(B844="","",VLOOKUP(AD844,Varsayımlar!$B:$Q,7,0)*K844)</f>
        <v/>
      </c>
      <c r="Q844" s="2" t="str">
        <f>IF(B844="","",VLOOKUP(AD844,Varsayımlar!$B:$Q,8,0))</f>
        <v/>
      </c>
      <c r="R844" s="2" t="str">
        <f>IF(B844="","",VLOOKUP(AD844,Varsayımlar!$B:$Q,9,0))</f>
        <v/>
      </c>
      <c r="S844" s="2" t="str">
        <f>IF(B844="","",VLOOKUP(AD844,Varsayımlar!$B:$Q,10,0))</f>
        <v/>
      </c>
      <c r="T844" s="2" t="str">
        <f>IF(B844="","",VLOOKUP(AD844,Varsayımlar!$B:$Q,11,0))</f>
        <v/>
      </c>
      <c r="U844" s="2" t="str">
        <f>IF(B844="","",VLOOKUP(AD844,Varsayımlar!$B:$Q,12,0))</f>
        <v/>
      </c>
      <c r="V844" s="2" t="str">
        <f>IF(B844="","",VLOOKUP(AD844,Varsayımlar!$B:$Q,13,0))</f>
        <v/>
      </c>
      <c r="W844" s="2" t="str">
        <f>IF(B844="","",VLOOKUP(AD844,Varsayımlar!$B:$Q,14,0))</f>
        <v/>
      </c>
      <c r="AA844" s="2" t="str">
        <f>IF(B844="","",VLOOKUP(AD844,Varsayımlar!$B:$Q,15,0))</f>
        <v/>
      </c>
      <c r="AB844" s="2" t="str">
        <f>IF(B844="","",VLOOKUP(AD844,Varsayımlar!$B:$Q,16,0))</f>
        <v/>
      </c>
      <c r="AC844" s="2" t="str">
        <f>IF(B844="","",VLOOKUP(Sayfa2!AD844,Varsayımlar!B:S,18,0))</f>
        <v/>
      </c>
      <c r="AD844" s="2" t="str">
        <f t="shared" si="15"/>
        <v/>
      </c>
    </row>
    <row r="845" spans="2:30" x14ac:dyDescent="0.25">
      <c r="B845" s="6"/>
      <c r="C845" s="7" t="str">
        <f>IF(B845="","",VLOOKUP(AD845,Varsayımlar!$B:$Q,3,0))</f>
        <v/>
      </c>
      <c r="D845" s="7"/>
      <c r="H845" s="5" t="str">
        <f>IF(B845="","",VLOOKUP(AD845,Varsayımlar!$B:$Q,5,0))</f>
        <v/>
      </c>
      <c r="I845" s="5"/>
      <c r="J845" s="5" t="str">
        <f>IF(B845="","",VLOOKUP(AD845,Varsayımlar!$B:$Q,6,0))</f>
        <v/>
      </c>
      <c r="P845" s="5" t="str">
        <f>IF(B845="","",VLOOKUP(AD845,Varsayımlar!$B:$Q,7,0)*K845)</f>
        <v/>
      </c>
      <c r="Q845" s="5" t="str">
        <f>IF(B845="","",VLOOKUP(AD845,Varsayımlar!$B:$Q,8,0))</f>
        <v/>
      </c>
      <c r="R845" s="5" t="str">
        <f>IF(B845="","",VLOOKUP(AD845,Varsayımlar!$B:$Q,9,0))</f>
        <v/>
      </c>
      <c r="S845" s="5" t="str">
        <f>IF(B845="","",VLOOKUP(AD845,Varsayımlar!$B:$Q,10,0))</f>
        <v/>
      </c>
      <c r="T845" s="5" t="str">
        <f>IF(B845="","",VLOOKUP(AD845,Varsayımlar!$B:$Q,11,0))</f>
        <v/>
      </c>
      <c r="U845" s="5" t="str">
        <f>IF(B845="","",VLOOKUP(AD845,Varsayımlar!$B:$Q,12,0))</f>
        <v/>
      </c>
      <c r="V845" s="5" t="str">
        <f>IF(B845="","",VLOOKUP(AD845,Varsayımlar!$B:$Q,13,0))</f>
        <v/>
      </c>
      <c r="W845" s="5" t="str">
        <f>IF(B845="","",VLOOKUP(AD845,Varsayımlar!$B:$Q,14,0))</f>
        <v/>
      </c>
      <c r="AA845" s="5" t="str">
        <f>IF(B845="","",VLOOKUP(AD845,Varsayımlar!$B:$Q,15,0))</f>
        <v/>
      </c>
      <c r="AB845" s="5" t="str">
        <f>IF(B845="","",VLOOKUP(AD845,Varsayımlar!$B:$Q,16,0))</f>
        <v/>
      </c>
      <c r="AC845" s="5" t="str">
        <f>IF(B845="","",VLOOKUP(Sayfa2!AD845,Varsayımlar!B:S,18,0))</f>
        <v/>
      </c>
      <c r="AD845" s="5" t="str">
        <f t="shared" si="15"/>
        <v/>
      </c>
    </row>
    <row r="846" spans="2:30" x14ac:dyDescent="0.25">
      <c r="C846" s="3" t="str">
        <f>IF(B846="","",VLOOKUP(AD846,Varsayımlar!$B:$Q,3,0))</f>
        <v/>
      </c>
      <c r="H846" s="2" t="str">
        <f>IF(B846="","",VLOOKUP(AD846,Varsayımlar!$B:$Q,5,0))</f>
        <v/>
      </c>
      <c r="J846" s="2" t="str">
        <f>IF(B846="","",VLOOKUP(AD846,Varsayımlar!$B:$Q,6,0))</f>
        <v/>
      </c>
      <c r="P846" s="2" t="str">
        <f>IF(B846="","",VLOOKUP(AD846,Varsayımlar!$B:$Q,7,0)*K846)</f>
        <v/>
      </c>
      <c r="Q846" s="2" t="str">
        <f>IF(B846="","",VLOOKUP(AD846,Varsayımlar!$B:$Q,8,0))</f>
        <v/>
      </c>
      <c r="R846" s="2" t="str">
        <f>IF(B846="","",VLOOKUP(AD846,Varsayımlar!$B:$Q,9,0))</f>
        <v/>
      </c>
      <c r="S846" s="2" t="str">
        <f>IF(B846="","",VLOOKUP(AD846,Varsayımlar!$B:$Q,10,0))</f>
        <v/>
      </c>
      <c r="T846" s="2" t="str">
        <f>IF(B846="","",VLOOKUP(AD846,Varsayımlar!$B:$Q,11,0))</f>
        <v/>
      </c>
      <c r="U846" s="2" t="str">
        <f>IF(B846="","",VLOOKUP(AD846,Varsayımlar!$B:$Q,12,0))</f>
        <v/>
      </c>
      <c r="V846" s="2" t="str">
        <f>IF(B846="","",VLOOKUP(AD846,Varsayımlar!$B:$Q,13,0))</f>
        <v/>
      </c>
      <c r="W846" s="2" t="str">
        <f>IF(B846="","",VLOOKUP(AD846,Varsayımlar!$B:$Q,14,0))</f>
        <v/>
      </c>
      <c r="AA846" s="2" t="str">
        <f>IF(B846="","",VLOOKUP(AD846,Varsayımlar!$B:$Q,15,0))</f>
        <v/>
      </c>
      <c r="AB846" s="2" t="str">
        <f>IF(B846="","",VLOOKUP(AD846,Varsayımlar!$B:$Q,16,0))</f>
        <v/>
      </c>
      <c r="AC846" s="2" t="str">
        <f>IF(B846="","",VLOOKUP(Sayfa2!AD846,Varsayımlar!B:S,18,0))</f>
        <v/>
      </c>
      <c r="AD846" s="2" t="str">
        <f t="shared" si="15"/>
        <v/>
      </c>
    </row>
    <row r="847" spans="2:30" x14ac:dyDescent="0.25">
      <c r="B847" s="6"/>
      <c r="C847" s="7" t="str">
        <f>IF(B847="","",VLOOKUP(AD847,Varsayımlar!$B:$Q,3,0))</f>
        <v/>
      </c>
      <c r="D847" s="7"/>
      <c r="H847" s="5" t="str">
        <f>IF(B847="","",VLOOKUP(AD847,Varsayımlar!$B:$Q,5,0))</f>
        <v/>
      </c>
      <c r="I847" s="5"/>
      <c r="J847" s="5" t="str">
        <f>IF(B847="","",VLOOKUP(AD847,Varsayımlar!$B:$Q,6,0))</f>
        <v/>
      </c>
      <c r="P847" s="5" t="str">
        <f>IF(B847="","",VLOOKUP(AD847,Varsayımlar!$B:$Q,7,0)*K847)</f>
        <v/>
      </c>
      <c r="Q847" s="5" t="str">
        <f>IF(B847="","",VLOOKUP(AD847,Varsayımlar!$B:$Q,8,0))</f>
        <v/>
      </c>
      <c r="R847" s="5" t="str">
        <f>IF(B847="","",VLOOKUP(AD847,Varsayımlar!$B:$Q,9,0))</f>
        <v/>
      </c>
      <c r="S847" s="5" t="str">
        <f>IF(B847="","",VLOOKUP(AD847,Varsayımlar!$B:$Q,10,0))</f>
        <v/>
      </c>
      <c r="T847" s="5" t="str">
        <f>IF(B847="","",VLOOKUP(AD847,Varsayımlar!$B:$Q,11,0))</f>
        <v/>
      </c>
      <c r="U847" s="5" t="str">
        <f>IF(B847="","",VLOOKUP(AD847,Varsayımlar!$B:$Q,12,0))</f>
        <v/>
      </c>
      <c r="V847" s="5" t="str">
        <f>IF(B847="","",VLOOKUP(AD847,Varsayımlar!$B:$Q,13,0))</f>
        <v/>
      </c>
      <c r="W847" s="5" t="str">
        <f>IF(B847="","",VLOOKUP(AD847,Varsayımlar!$B:$Q,14,0))</f>
        <v/>
      </c>
      <c r="AA847" s="5" t="str">
        <f>IF(B847="","",VLOOKUP(AD847,Varsayımlar!$B:$Q,15,0))</f>
        <v/>
      </c>
      <c r="AB847" s="5" t="str">
        <f>IF(B847="","",VLOOKUP(AD847,Varsayımlar!$B:$Q,16,0))</f>
        <v/>
      </c>
      <c r="AC847" s="5" t="str">
        <f>IF(B847="","",VLOOKUP(Sayfa2!AD847,Varsayımlar!B:S,18,0))</f>
        <v/>
      </c>
      <c r="AD847" s="5" t="str">
        <f t="shared" si="15"/>
        <v/>
      </c>
    </row>
    <row r="848" spans="2:30" x14ac:dyDescent="0.25">
      <c r="C848" s="3" t="str">
        <f>IF(B848="","",VLOOKUP(AD848,Varsayımlar!$B:$Q,3,0))</f>
        <v/>
      </c>
      <c r="H848" s="2" t="str">
        <f>IF(B848="","",VLOOKUP(AD848,Varsayımlar!$B:$Q,5,0))</f>
        <v/>
      </c>
      <c r="J848" s="2" t="str">
        <f>IF(B848="","",VLOOKUP(AD848,Varsayımlar!$B:$Q,6,0))</f>
        <v/>
      </c>
      <c r="P848" s="2" t="str">
        <f>IF(B848="","",VLOOKUP(AD848,Varsayımlar!$B:$Q,7,0)*K848)</f>
        <v/>
      </c>
      <c r="Q848" s="2" t="str">
        <f>IF(B848="","",VLOOKUP(AD848,Varsayımlar!$B:$Q,8,0))</f>
        <v/>
      </c>
      <c r="R848" s="2" t="str">
        <f>IF(B848="","",VLOOKUP(AD848,Varsayımlar!$B:$Q,9,0))</f>
        <v/>
      </c>
      <c r="S848" s="2" t="str">
        <f>IF(B848="","",VLOOKUP(AD848,Varsayımlar!$B:$Q,10,0))</f>
        <v/>
      </c>
      <c r="T848" s="2" t="str">
        <f>IF(B848="","",VLOOKUP(AD848,Varsayımlar!$B:$Q,11,0))</f>
        <v/>
      </c>
      <c r="U848" s="2" t="str">
        <f>IF(B848="","",VLOOKUP(AD848,Varsayımlar!$B:$Q,12,0))</f>
        <v/>
      </c>
      <c r="V848" s="2" t="str">
        <f>IF(B848="","",VLOOKUP(AD848,Varsayımlar!$B:$Q,13,0))</f>
        <v/>
      </c>
      <c r="W848" s="2" t="str">
        <f>IF(B848="","",VLOOKUP(AD848,Varsayımlar!$B:$Q,14,0))</f>
        <v/>
      </c>
      <c r="AA848" s="2" t="str">
        <f>IF(B848="","",VLOOKUP(AD848,Varsayımlar!$B:$Q,15,0))</f>
        <v/>
      </c>
      <c r="AB848" s="2" t="str">
        <f>IF(B848="","",VLOOKUP(AD848,Varsayımlar!$B:$Q,16,0))</f>
        <v/>
      </c>
      <c r="AC848" s="2" t="str">
        <f>IF(B848="","",VLOOKUP(Sayfa2!AD848,Varsayımlar!B:S,18,0))</f>
        <v/>
      </c>
      <c r="AD848" s="2" t="str">
        <f t="shared" si="15"/>
        <v/>
      </c>
    </row>
    <row r="849" spans="2:30" x14ac:dyDescent="0.25">
      <c r="B849" s="6"/>
      <c r="C849" s="7" t="str">
        <f>IF(B849="","",VLOOKUP(AD849,Varsayımlar!$B:$Q,3,0))</f>
        <v/>
      </c>
      <c r="D849" s="7"/>
      <c r="H849" s="5" t="str">
        <f>IF(B849="","",VLOOKUP(AD849,Varsayımlar!$B:$Q,5,0))</f>
        <v/>
      </c>
      <c r="I849" s="5"/>
      <c r="J849" s="5" t="str">
        <f>IF(B849="","",VLOOKUP(AD849,Varsayımlar!$B:$Q,6,0))</f>
        <v/>
      </c>
      <c r="P849" s="5" t="str">
        <f>IF(B849="","",VLOOKUP(AD849,Varsayımlar!$B:$Q,7,0)*K849)</f>
        <v/>
      </c>
      <c r="Q849" s="5" t="str">
        <f>IF(B849="","",VLOOKUP(AD849,Varsayımlar!$B:$Q,8,0))</f>
        <v/>
      </c>
      <c r="R849" s="5" t="str">
        <f>IF(B849="","",VLOOKUP(AD849,Varsayımlar!$B:$Q,9,0))</f>
        <v/>
      </c>
      <c r="S849" s="5" t="str">
        <f>IF(B849="","",VLOOKUP(AD849,Varsayımlar!$B:$Q,10,0))</f>
        <v/>
      </c>
      <c r="T849" s="5" t="str">
        <f>IF(B849="","",VLOOKUP(AD849,Varsayımlar!$B:$Q,11,0))</f>
        <v/>
      </c>
      <c r="U849" s="5" t="str">
        <f>IF(B849="","",VLOOKUP(AD849,Varsayımlar!$B:$Q,12,0))</f>
        <v/>
      </c>
      <c r="V849" s="5" t="str">
        <f>IF(B849="","",VLOOKUP(AD849,Varsayımlar!$B:$Q,13,0))</f>
        <v/>
      </c>
      <c r="W849" s="5" t="str">
        <f>IF(B849="","",VLOOKUP(AD849,Varsayımlar!$B:$Q,14,0))</f>
        <v/>
      </c>
      <c r="AA849" s="5" t="str">
        <f>IF(B849="","",VLOOKUP(AD849,Varsayımlar!$B:$Q,15,0))</f>
        <v/>
      </c>
      <c r="AB849" s="5" t="str">
        <f>IF(B849="","",VLOOKUP(AD849,Varsayımlar!$B:$Q,16,0))</f>
        <v/>
      </c>
      <c r="AC849" s="5" t="str">
        <f>IF(B849="","",VLOOKUP(Sayfa2!AD849,Varsayımlar!B:S,18,0))</f>
        <v/>
      </c>
      <c r="AD849" s="5" t="str">
        <f t="shared" si="15"/>
        <v/>
      </c>
    </row>
    <row r="850" spans="2:30" x14ac:dyDescent="0.25">
      <c r="C850" s="3" t="str">
        <f>IF(B850="","",VLOOKUP(AD850,Varsayımlar!$B:$Q,3,0))</f>
        <v/>
      </c>
      <c r="H850" s="2" t="str">
        <f>IF(B850="","",VLOOKUP(AD850,Varsayımlar!$B:$Q,5,0))</f>
        <v/>
      </c>
      <c r="J850" s="2" t="str">
        <f>IF(B850="","",VLOOKUP(AD850,Varsayımlar!$B:$Q,6,0))</f>
        <v/>
      </c>
      <c r="P850" s="2" t="str">
        <f>IF(B850="","",VLOOKUP(AD850,Varsayımlar!$B:$Q,7,0)*K850)</f>
        <v/>
      </c>
      <c r="Q850" s="2" t="str">
        <f>IF(B850="","",VLOOKUP(AD850,Varsayımlar!$B:$Q,8,0))</f>
        <v/>
      </c>
      <c r="R850" s="2" t="str">
        <f>IF(B850="","",VLOOKUP(AD850,Varsayımlar!$B:$Q,9,0))</f>
        <v/>
      </c>
      <c r="S850" s="2" t="str">
        <f>IF(B850="","",VLOOKUP(AD850,Varsayımlar!$B:$Q,10,0))</f>
        <v/>
      </c>
      <c r="T850" s="2" t="str">
        <f>IF(B850="","",VLOOKUP(AD850,Varsayımlar!$B:$Q,11,0))</f>
        <v/>
      </c>
      <c r="U850" s="2" t="str">
        <f>IF(B850="","",VLOOKUP(AD850,Varsayımlar!$B:$Q,12,0))</f>
        <v/>
      </c>
      <c r="V850" s="2" t="str">
        <f>IF(B850="","",VLOOKUP(AD850,Varsayımlar!$B:$Q,13,0))</f>
        <v/>
      </c>
      <c r="W850" s="2" t="str">
        <f>IF(B850="","",VLOOKUP(AD850,Varsayımlar!$B:$Q,14,0))</f>
        <v/>
      </c>
      <c r="AA850" s="2" t="str">
        <f>IF(B850="","",VLOOKUP(AD850,Varsayımlar!$B:$Q,15,0))</f>
        <v/>
      </c>
      <c r="AB850" s="2" t="str">
        <f>IF(B850="","",VLOOKUP(AD850,Varsayımlar!$B:$Q,16,0))</f>
        <v/>
      </c>
      <c r="AC850" s="2" t="str">
        <f>IF(B850="","",VLOOKUP(Sayfa2!AD850,Varsayımlar!B:S,18,0))</f>
        <v/>
      </c>
      <c r="AD850" s="2" t="str">
        <f t="shared" si="15"/>
        <v/>
      </c>
    </row>
    <row r="851" spans="2:30" x14ac:dyDescent="0.25">
      <c r="B851" s="6"/>
      <c r="C851" s="7" t="str">
        <f>IF(B851="","",VLOOKUP(AD851,Varsayımlar!$B:$Q,3,0))</f>
        <v/>
      </c>
      <c r="D851" s="7"/>
      <c r="H851" s="5" t="str">
        <f>IF(B851="","",VLOOKUP(AD851,Varsayımlar!$B:$Q,5,0))</f>
        <v/>
      </c>
      <c r="I851" s="5"/>
      <c r="J851" s="5" t="str">
        <f>IF(B851="","",VLOOKUP(AD851,Varsayımlar!$B:$Q,6,0))</f>
        <v/>
      </c>
      <c r="P851" s="5" t="str">
        <f>IF(B851="","",VLOOKUP(AD851,Varsayımlar!$B:$Q,7,0)*K851)</f>
        <v/>
      </c>
      <c r="Q851" s="5" t="str">
        <f>IF(B851="","",VLOOKUP(AD851,Varsayımlar!$B:$Q,8,0))</f>
        <v/>
      </c>
      <c r="R851" s="5" t="str">
        <f>IF(B851="","",VLOOKUP(AD851,Varsayımlar!$B:$Q,9,0))</f>
        <v/>
      </c>
      <c r="S851" s="5" t="str">
        <f>IF(B851="","",VLOOKUP(AD851,Varsayımlar!$B:$Q,10,0))</f>
        <v/>
      </c>
      <c r="T851" s="5" t="str">
        <f>IF(B851="","",VLOOKUP(AD851,Varsayımlar!$B:$Q,11,0))</f>
        <v/>
      </c>
      <c r="U851" s="5" t="str">
        <f>IF(B851="","",VLOOKUP(AD851,Varsayımlar!$B:$Q,12,0))</f>
        <v/>
      </c>
      <c r="V851" s="5" t="str">
        <f>IF(B851="","",VLOOKUP(AD851,Varsayımlar!$B:$Q,13,0))</f>
        <v/>
      </c>
      <c r="W851" s="5" t="str">
        <f>IF(B851="","",VLOOKUP(AD851,Varsayımlar!$B:$Q,14,0))</f>
        <v/>
      </c>
      <c r="AA851" s="5" t="str">
        <f>IF(B851="","",VLOOKUP(AD851,Varsayımlar!$B:$Q,15,0))</f>
        <v/>
      </c>
      <c r="AB851" s="5" t="str">
        <f>IF(B851="","",VLOOKUP(AD851,Varsayımlar!$B:$Q,16,0))</f>
        <v/>
      </c>
      <c r="AC851" s="5" t="str">
        <f>IF(B851="","",VLOOKUP(Sayfa2!AD851,Varsayımlar!B:S,18,0))</f>
        <v/>
      </c>
      <c r="AD851" s="5" t="str">
        <f t="shared" si="15"/>
        <v/>
      </c>
    </row>
    <row r="852" spans="2:30" x14ac:dyDescent="0.25">
      <c r="C852" s="3" t="str">
        <f>IF(B852="","",VLOOKUP(AD852,Varsayımlar!$B:$Q,3,0))</f>
        <v/>
      </c>
      <c r="H852" s="2" t="str">
        <f>IF(B852="","",VLOOKUP(AD852,Varsayımlar!$B:$Q,5,0))</f>
        <v/>
      </c>
      <c r="J852" s="2" t="str">
        <f>IF(B852="","",VLOOKUP(AD852,Varsayımlar!$B:$Q,6,0))</f>
        <v/>
      </c>
      <c r="P852" s="2" t="str">
        <f>IF(B852="","",VLOOKUP(AD852,Varsayımlar!$B:$Q,7,0)*K852)</f>
        <v/>
      </c>
      <c r="Q852" s="2" t="str">
        <f>IF(B852="","",VLOOKUP(AD852,Varsayımlar!$B:$Q,8,0))</f>
        <v/>
      </c>
      <c r="R852" s="2" t="str">
        <f>IF(B852="","",VLOOKUP(AD852,Varsayımlar!$B:$Q,9,0))</f>
        <v/>
      </c>
      <c r="S852" s="2" t="str">
        <f>IF(B852="","",VLOOKUP(AD852,Varsayımlar!$B:$Q,10,0))</f>
        <v/>
      </c>
      <c r="T852" s="2" t="str">
        <f>IF(B852="","",VLOOKUP(AD852,Varsayımlar!$B:$Q,11,0))</f>
        <v/>
      </c>
      <c r="U852" s="2" t="str">
        <f>IF(B852="","",VLOOKUP(AD852,Varsayımlar!$B:$Q,12,0))</f>
        <v/>
      </c>
      <c r="V852" s="2" t="str">
        <f>IF(B852="","",VLOOKUP(AD852,Varsayımlar!$B:$Q,13,0))</f>
        <v/>
      </c>
      <c r="W852" s="2" t="str">
        <f>IF(B852="","",VLOOKUP(AD852,Varsayımlar!$B:$Q,14,0))</f>
        <v/>
      </c>
      <c r="AA852" s="2" t="str">
        <f>IF(B852="","",VLOOKUP(AD852,Varsayımlar!$B:$Q,15,0))</f>
        <v/>
      </c>
      <c r="AB852" s="2" t="str">
        <f>IF(B852="","",VLOOKUP(AD852,Varsayımlar!$B:$Q,16,0))</f>
        <v/>
      </c>
      <c r="AC852" s="2" t="str">
        <f>IF(B852="","",VLOOKUP(Sayfa2!AD852,Varsayımlar!B:S,18,0))</f>
        <v/>
      </c>
      <c r="AD852" s="2" t="str">
        <f t="shared" si="15"/>
        <v/>
      </c>
    </row>
    <row r="853" spans="2:30" x14ac:dyDescent="0.25">
      <c r="B853" s="6"/>
      <c r="C853" s="7" t="str">
        <f>IF(B853="","",VLOOKUP(AD853,Varsayımlar!$B:$Q,3,0))</f>
        <v/>
      </c>
      <c r="D853" s="7"/>
      <c r="H853" s="5" t="str">
        <f>IF(B853="","",VLOOKUP(AD853,Varsayımlar!$B:$Q,5,0))</f>
        <v/>
      </c>
      <c r="I853" s="5"/>
      <c r="J853" s="5" t="str">
        <f>IF(B853="","",VLOOKUP(AD853,Varsayımlar!$B:$Q,6,0))</f>
        <v/>
      </c>
      <c r="P853" s="5" t="str">
        <f>IF(B853="","",VLOOKUP(AD853,Varsayımlar!$B:$Q,7,0)*K853)</f>
        <v/>
      </c>
      <c r="Q853" s="5" t="str">
        <f>IF(B853="","",VLOOKUP(AD853,Varsayımlar!$B:$Q,8,0))</f>
        <v/>
      </c>
      <c r="R853" s="5" t="str">
        <f>IF(B853="","",VLOOKUP(AD853,Varsayımlar!$B:$Q,9,0))</f>
        <v/>
      </c>
      <c r="S853" s="5" t="str">
        <f>IF(B853="","",VLOOKUP(AD853,Varsayımlar!$B:$Q,10,0))</f>
        <v/>
      </c>
      <c r="T853" s="5" t="str">
        <f>IF(B853="","",VLOOKUP(AD853,Varsayımlar!$B:$Q,11,0))</f>
        <v/>
      </c>
      <c r="U853" s="5" t="str">
        <f>IF(B853="","",VLOOKUP(AD853,Varsayımlar!$B:$Q,12,0))</f>
        <v/>
      </c>
      <c r="V853" s="5" t="str">
        <f>IF(B853="","",VLOOKUP(AD853,Varsayımlar!$B:$Q,13,0))</f>
        <v/>
      </c>
      <c r="W853" s="5" t="str">
        <f>IF(B853="","",VLOOKUP(AD853,Varsayımlar!$B:$Q,14,0))</f>
        <v/>
      </c>
      <c r="AA853" s="5" t="str">
        <f>IF(B853="","",VLOOKUP(AD853,Varsayımlar!$B:$Q,15,0))</f>
        <v/>
      </c>
      <c r="AB853" s="5" t="str">
        <f>IF(B853="","",VLOOKUP(AD853,Varsayımlar!$B:$Q,16,0))</f>
        <v/>
      </c>
      <c r="AC853" s="5" t="str">
        <f>IF(B853="","",VLOOKUP(Sayfa2!AD853,Varsayımlar!B:S,18,0))</f>
        <v/>
      </c>
      <c r="AD853" s="5" t="str">
        <f t="shared" si="15"/>
        <v/>
      </c>
    </row>
    <row r="854" spans="2:30" x14ac:dyDescent="0.25">
      <c r="C854" s="3" t="str">
        <f>IF(B854="","",VLOOKUP(AD854,Varsayımlar!$B:$Q,3,0))</f>
        <v/>
      </c>
      <c r="H854" s="2" t="str">
        <f>IF(B854="","",VLOOKUP(AD854,Varsayımlar!$B:$Q,5,0))</f>
        <v/>
      </c>
      <c r="J854" s="2" t="str">
        <f>IF(B854="","",VLOOKUP(AD854,Varsayımlar!$B:$Q,6,0))</f>
        <v/>
      </c>
      <c r="P854" s="2" t="str">
        <f>IF(B854="","",VLOOKUP(AD854,Varsayımlar!$B:$Q,7,0)*K854)</f>
        <v/>
      </c>
      <c r="Q854" s="2" t="str">
        <f>IF(B854="","",VLOOKUP(AD854,Varsayımlar!$B:$Q,8,0))</f>
        <v/>
      </c>
      <c r="R854" s="2" t="str">
        <f>IF(B854="","",VLOOKUP(AD854,Varsayımlar!$B:$Q,9,0))</f>
        <v/>
      </c>
      <c r="S854" s="2" t="str">
        <f>IF(B854="","",VLOOKUP(AD854,Varsayımlar!$B:$Q,10,0))</f>
        <v/>
      </c>
      <c r="T854" s="2" t="str">
        <f>IF(B854="","",VLOOKUP(AD854,Varsayımlar!$B:$Q,11,0))</f>
        <v/>
      </c>
      <c r="U854" s="2" t="str">
        <f>IF(B854="","",VLOOKUP(AD854,Varsayımlar!$B:$Q,12,0))</f>
        <v/>
      </c>
      <c r="V854" s="2" t="str">
        <f>IF(B854="","",VLOOKUP(AD854,Varsayımlar!$B:$Q,13,0))</f>
        <v/>
      </c>
      <c r="W854" s="2" t="str">
        <f>IF(B854="","",VLOOKUP(AD854,Varsayımlar!$B:$Q,14,0))</f>
        <v/>
      </c>
      <c r="AA854" s="2" t="str">
        <f>IF(B854="","",VLOOKUP(AD854,Varsayımlar!$B:$Q,15,0))</f>
        <v/>
      </c>
      <c r="AB854" s="2" t="str">
        <f>IF(B854="","",VLOOKUP(AD854,Varsayımlar!$B:$Q,16,0))</f>
        <v/>
      </c>
      <c r="AC854" s="2" t="str">
        <f>IF(B854="","",VLOOKUP(Sayfa2!AD854,Varsayımlar!B:S,18,0))</f>
        <v/>
      </c>
      <c r="AD854" s="2" t="str">
        <f t="shared" si="15"/>
        <v/>
      </c>
    </row>
    <row r="855" spans="2:30" x14ac:dyDescent="0.25">
      <c r="B855" s="6"/>
      <c r="C855" s="7" t="str">
        <f>IF(B855="","",VLOOKUP(AD855,Varsayımlar!$B:$Q,3,0))</f>
        <v/>
      </c>
      <c r="D855" s="7"/>
      <c r="H855" s="5" t="str">
        <f>IF(B855="","",VLOOKUP(AD855,Varsayımlar!$B:$Q,5,0))</f>
        <v/>
      </c>
      <c r="I855" s="5"/>
      <c r="J855" s="5" t="str">
        <f>IF(B855="","",VLOOKUP(AD855,Varsayımlar!$B:$Q,6,0))</f>
        <v/>
      </c>
      <c r="P855" s="5" t="str">
        <f>IF(B855="","",VLOOKUP(AD855,Varsayımlar!$B:$Q,7,0)*K855)</f>
        <v/>
      </c>
      <c r="Q855" s="5" t="str">
        <f>IF(B855="","",VLOOKUP(AD855,Varsayımlar!$B:$Q,8,0))</f>
        <v/>
      </c>
      <c r="R855" s="5" t="str">
        <f>IF(B855="","",VLOOKUP(AD855,Varsayımlar!$B:$Q,9,0))</f>
        <v/>
      </c>
      <c r="S855" s="5" t="str">
        <f>IF(B855="","",VLOOKUP(AD855,Varsayımlar!$B:$Q,10,0))</f>
        <v/>
      </c>
      <c r="T855" s="5" t="str">
        <f>IF(B855="","",VLOOKUP(AD855,Varsayımlar!$B:$Q,11,0))</f>
        <v/>
      </c>
      <c r="U855" s="5" t="str">
        <f>IF(B855="","",VLOOKUP(AD855,Varsayımlar!$B:$Q,12,0))</f>
        <v/>
      </c>
      <c r="V855" s="5" t="str">
        <f>IF(B855="","",VLOOKUP(AD855,Varsayımlar!$B:$Q,13,0))</f>
        <v/>
      </c>
      <c r="W855" s="5" t="str">
        <f>IF(B855="","",VLOOKUP(AD855,Varsayımlar!$B:$Q,14,0))</f>
        <v/>
      </c>
      <c r="AA855" s="5" t="str">
        <f>IF(B855="","",VLOOKUP(AD855,Varsayımlar!$B:$Q,15,0))</f>
        <v/>
      </c>
      <c r="AB855" s="5" t="str">
        <f>IF(B855="","",VLOOKUP(AD855,Varsayımlar!$B:$Q,16,0))</f>
        <v/>
      </c>
      <c r="AC855" s="5" t="str">
        <f>IF(B855="","",VLOOKUP(Sayfa2!AD855,Varsayımlar!B:S,18,0))</f>
        <v/>
      </c>
      <c r="AD855" s="5" t="str">
        <f t="shared" si="15"/>
        <v/>
      </c>
    </row>
    <row r="856" spans="2:30" x14ac:dyDescent="0.25">
      <c r="C856" s="3" t="str">
        <f>IF(B856="","",VLOOKUP(AD856,Varsayımlar!$B:$Q,3,0))</f>
        <v/>
      </c>
      <c r="H856" s="2" t="str">
        <f>IF(B856="","",VLOOKUP(AD856,Varsayımlar!$B:$Q,5,0))</f>
        <v/>
      </c>
      <c r="J856" s="2" t="str">
        <f>IF(B856="","",VLOOKUP(AD856,Varsayımlar!$B:$Q,6,0))</f>
        <v/>
      </c>
      <c r="P856" s="2" t="str">
        <f>IF(B856="","",VLOOKUP(AD856,Varsayımlar!$B:$Q,7,0)*K856)</f>
        <v/>
      </c>
      <c r="Q856" s="2" t="str">
        <f>IF(B856="","",VLOOKUP(AD856,Varsayımlar!$B:$Q,8,0))</f>
        <v/>
      </c>
      <c r="R856" s="2" t="str">
        <f>IF(B856="","",VLOOKUP(AD856,Varsayımlar!$B:$Q,9,0))</f>
        <v/>
      </c>
      <c r="S856" s="2" t="str">
        <f>IF(B856="","",VLOOKUP(AD856,Varsayımlar!$B:$Q,10,0))</f>
        <v/>
      </c>
      <c r="T856" s="2" t="str">
        <f>IF(B856="","",VLOOKUP(AD856,Varsayımlar!$B:$Q,11,0))</f>
        <v/>
      </c>
      <c r="U856" s="2" t="str">
        <f>IF(B856="","",VLOOKUP(AD856,Varsayımlar!$B:$Q,12,0))</f>
        <v/>
      </c>
      <c r="V856" s="2" t="str">
        <f>IF(B856="","",VLOOKUP(AD856,Varsayımlar!$B:$Q,13,0))</f>
        <v/>
      </c>
      <c r="W856" s="2" t="str">
        <f>IF(B856="","",VLOOKUP(AD856,Varsayımlar!$B:$Q,14,0))</f>
        <v/>
      </c>
      <c r="AA856" s="2" t="str">
        <f>IF(B856="","",VLOOKUP(AD856,Varsayımlar!$B:$Q,15,0))</f>
        <v/>
      </c>
      <c r="AB856" s="2" t="str">
        <f>IF(B856="","",VLOOKUP(AD856,Varsayımlar!$B:$Q,16,0))</f>
        <v/>
      </c>
      <c r="AC856" s="2" t="str">
        <f>IF(B856="","",VLOOKUP(Sayfa2!AD856,Varsayımlar!B:S,18,0))</f>
        <v/>
      </c>
      <c r="AD856" s="2" t="str">
        <f t="shared" si="15"/>
        <v/>
      </c>
    </row>
    <row r="857" spans="2:30" x14ac:dyDescent="0.25">
      <c r="B857" s="6"/>
      <c r="C857" s="7" t="str">
        <f>IF(B857="","",VLOOKUP(AD857,Varsayımlar!$B:$Q,3,0))</f>
        <v/>
      </c>
      <c r="D857" s="7"/>
      <c r="H857" s="5" t="str">
        <f>IF(B857="","",VLOOKUP(AD857,Varsayımlar!$B:$Q,5,0))</f>
        <v/>
      </c>
      <c r="I857" s="5"/>
      <c r="J857" s="5" t="str">
        <f>IF(B857="","",VLOOKUP(AD857,Varsayımlar!$B:$Q,6,0))</f>
        <v/>
      </c>
      <c r="P857" s="5" t="str">
        <f>IF(B857="","",VLOOKUP(AD857,Varsayımlar!$B:$Q,7,0)*K857)</f>
        <v/>
      </c>
      <c r="Q857" s="5" t="str">
        <f>IF(B857="","",VLOOKUP(AD857,Varsayımlar!$B:$Q,8,0))</f>
        <v/>
      </c>
      <c r="R857" s="5" t="str">
        <f>IF(B857="","",VLOOKUP(AD857,Varsayımlar!$B:$Q,9,0))</f>
        <v/>
      </c>
      <c r="S857" s="5" t="str">
        <f>IF(B857="","",VLOOKUP(AD857,Varsayımlar!$B:$Q,10,0))</f>
        <v/>
      </c>
      <c r="T857" s="5" t="str">
        <f>IF(B857="","",VLOOKUP(AD857,Varsayımlar!$B:$Q,11,0))</f>
        <v/>
      </c>
      <c r="U857" s="5" t="str">
        <f>IF(B857="","",VLOOKUP(AD857,Varsayımlar!$B:$Q,12,0))</f>
        <v/>
      </c>
      <c r="V857" s="5" t="str">
        <f>IF(B857="","",VLOOKUP(AD857,Varsayımlar!$B:$Q,13,0))</f>
        <v/>
      </c>
      <c r="W857" s="5" t="str">
        <f>IF(B857="","",VLOOKUP(AD857,Varsayımlar!$B:$Q,14,0))</f>
        <v/>
      </c>
      <c r="AA857" s="5" t="str">
        <f>IF(B857="","",VLOOKUP(AD857,Varsayımlar!$B:$Q,15,0))</f>
        <v/>
      </c>
      <c r="AB857" s="5" t="str">
        <f>IF(B857="","",VLOOKUP(AD857,Varsayımlar!$B:$Q,16,0))</f>
        <v/>
      </c>
      <c r="AC857" s="5" t="str">
        <f>IF(B857="","",VLOOKUP(Sayfa2!AD857,Varsayımlar!B:S,18,0))</f>
        <v/>
      </c>
      <c r="AD857" s="5" t="str">
        <f t="shared" si="15"/>
        <v/>
      </c>
    </row>
    <row r="858" spans="2:30" x14ac:dyDescent="0.25">
      <c r="C858" s="3" t="str">
        <f>IF(B858="","",VLOOKUP(AD858,Varsayımlar!$B:$Q,3,0))</f>
        <v/>
      </c>
      <c r="H858" s="2" t="str">
        <f>IF(B858="","",VLOOKUP(AD858,Varsayımlar!$B:$Q,5,0))</f>
        <v/>
      </c>
      <c r="J858" s="2" t="str">
        <f>IF(B858="","",VLOOKUP(AD858,Varsayımlar!$B:$Q,6,0))</f>
        <v/>
      </c>
      <c r="P858" s="2" t="str">
        <f>IF(B858="","",VLOOKUP(AD858,Varsayımlar!$B:$Q,7,0)*K858)</f>
        <v/>
      </c>
      <c r="Q858" s="2" t="str">
        <f>IF(B858="","",VLOOKUP(AD858,Varsayımlar!$B:$Q,8,0))</f>
        <v/>
      </c>
      <c r="R858" s="2" t="str">
        <f>IF(B858="","",VLOOKUP(AD858,Varsayımlar!$B:$Q,9,0))</f>
        <v/>
      </c>
      <c r="S858" s="2" t="str">
        <f>IF(B858="","",VLOOKUP(AD858,Varsayımlar!$B:$Q,10,0))</f>
        <v/>
      </c>
      <c r="T858" s="2" t="str">
        <f>IF(B858="","",VLOOKUP(AD858,Varsayımlar!$B:$Q,11,0))</f>
        <v/>
      </c>
      <c r="U858" s="2" t="str">
        <f>IF(B858="","",VLOOKUP(AD858,Varsayımlar!$B:$Q,12,0))</f>
        <v/>
      </c>
      <c r="V858" s="2" t="str">
        <f>IF(B858="","",VLOOKUP(AD858,Varsayımlar!$B:$Q,13,0))</f>
        <v/>
      </c>
      <c r="W858" s="2" t="str">
        <f>IF(B858="","",VLOOKUP(AD858,Varsayımlar!$B:$Q,14,0))</f>
        <v/>
      </c>
      <c r="AA858" s="2" t="str">
        <f>IF(B858="","",VLOOKUP(AD858,Varsayımlar!$B:$Q,15,0))</f>
        <v/>
      </c>
      <c r="AB858" s="2" t="str">
        <f>IF(B858="","",VLOOKUP(AD858,Varsayımlar!$B:$Q,16,0))</f>
        <v/>
      </c>
      <c r="AC858" s="2" t="str">
        <f>IF(B858="","",VLOOKUP(Sayfa2!AD858,Varsayımlar!B:S,18,0))</f>
        <v/>
      </c>
      <c r="AD858" s="2" t="str">
        <f t="shared" si="15"/>
        <v/>
      </c>
    </row>
    <row r="859" spans="2:30" x14ac:dyDescent="0.25">
      <c r="B859" s="6"/>
      <c r="C859" s="7" t="str">
        <f>IF(B859="","",VLOOKUP(AD859,Varsayımlar!$B:$Q,3,0))</f>
        <v/>
      </c>
      <c r="D859" s="7"/>
      <c r="H859" s="5" t="str">
        <f>IF(B859="","",VLOOKUP(AD859,Varsayımlar!$B:$Q,5,0))</f>
        <v/>
      </c>
      <c r="I859" s="5"/>
      <c r="J859" s="5" t="str">
        <f>IF(B859="","",VLOOKUP(AD859,Varsayımlar!$B:$Q,6,0))</f>
        <v/>
      </c>
      <c r="P859" s="5" t="str">
        <f>IF(B859="","",VLOOKUP(AD859,Varsayımlar!$B:$Q,7,0)*K859)</f>
        <v/>
      </c>
      <c r="Q859" s="5" t="str">
        <f>IF(B859="","",VLOOKUP(AD859,Varsayımlar!$B:$Q,8,0))</f>
        <v/>
      </c>
      <c r="R859" s="5" t="str">
        <f>IF(B859="","",VLOOKUP(AD859,Varsayımlar!$B:$Q,9,0))</f>
        <v/>
      </c>
      <c r="S859" s="5" t="str">
        <f>IF(B859="","",VLOOKUP(AD859,Varsayımlar!$B:$Q,10,0))</f>
        <v/>
      </c>
      <c r="T859" s="5" t="str">
        <f>IF(B859="","",VLOOKUP(AD859,Varsayımlar!$B:$Q,11,0))</f>
        <v/>
      </c>
      <c r="U859" s="5" t="str">
        <f>IF(B859="","",VLOOKUP(AD859,Varsayımlar!$B:$Q,12,0))</f>
        <v/>
      </c>
      <c r="V859" s="5" t="str">
        <f>IF(B859="","",VLOOKUP(AD859,Varsayımlar!$B:$Q,13,0))</f>
        <v/>
      </c>
      <c r="W859" s="5" t="str">
        <f>IF(B859="","",VLOOKUP(AD859,Varsayımlar!$B:$Q,14,0))</f>
        <v/>
      </c>
      <c r="AA859" s="5" t="str">
        <f>IF(B859="","",VLOOKUP(AD859,Varsayımlar!$B:$Q,15,0))</f>
        <v/>
      </c>
      <c r="AB859" s="5" t="str">
        <f>IF(B859="","",VLOOKUP(AD859,Varsayımlar!$B:$Q,16,0))</f>
        <v/>
      </c>
      <c r="AC859" s="5" t="str">
        <f>IF(B859="","",VLOOKUP(Sayfa2!AD859,Varsayımlar!B:S,18,0))</f>
        <v/>
      </c>
      <c r="AD859" s="5" t="str">
        <f t="shared" si="15"/>
        <v/>
      </c>
    </row>
    <row r="860" spans="2:30" x14ac:dyDescent="0.25">
      <c r="C860" s="3" t="str">
        <f>IF(B860="","",VLOOKUP(AD860,Varsayımlar!$B:$Q,3,0))</f>
        <v/>
      </c>
      <c r="H860" s="2" t="str">
        <f>IF(B860="","",VLOOKUP(AD860,Varsayımlar!$B:$Q,5,0))</f>
        <v/>
      </c>
      <c r="J860" s="2" t="str">
        <f>IF(B860="","",VLOOKUP(AD860,Varsayımlar!$B:$Q,6,0))</f>
        <v/>
      </c>
      <c r="P860" s="2" t="str">
        <f>IF(B860="","",VLOOKUP(AD860,Varsayımlar!$B:$Q,7,0)*K860)</f>
        <v/>
      </c>
      <c r="Q860" s="2" t="str">
        <f>IF(B860="","",VLOOKUP(AD860,Varsayımlar!$B:$Q,8,0))</f>
        <v/>
      </c>
      <c r="R860" s="2" t="str">
        <f>IF(B860="","",VLOOKUP(AD860,Varsayımlar!$B:$Q,9,0))</f>
        <v/>
      </c>
      <c r="S860" s="2" t="str">
        <f>IF(B860="","",VLOOKUP(AD860,Varsayımlar!$B:$Q,10,0))</f>
        <v/>
      </c>
      <c r="T860" s="2" t="str">
        <f>IF(B860="","",VLOOKUP(AD860,Varsayımlar!$B:$Q,11,0))</f>
        <v/>
      </c>
      <c r="U860" s="2" t="str">
        <f>IF(B860="","",VLOOKUP(AD860,Varsayımlar!$B:$Q,12,0))</f>
        <v/>
      </c>
      <c r="V860" s="2" t="str">
        <f>IF(B860="","",VLOOKUP(AD860,Varsayımlar!$B:$Q,13,0))</f>
        <v/>
      </c>
      <c r="W860" s="2" t="str">
        <f>IF(B860="","",VLOOKUP(AD860,Varsayımlar!$B:$Q,14,0))</f>
        <v/>
      </c>
      <c r="AA860" s="2" t="str">
        <f>IF(B860="","",VLOOKUP(AD860,Varsayımlar!$B:$Q,15,0))</f>
        <v/>
      </c>
      <c r="AB860" s="2" t="str">
        <f>IF(B860="","",VLOOKUP(AD860,Varsayımlar!$B:$Q,16,0))</f>
        <v/>
      </c>
      <c r="AC860" s="2" t="str">
        <f>IF(B860="","",VLOOKUP(Sayfa2!AD860,Varsayımlar!B:S,18,0))</f>
        <v/>
      </c>
      <c r="AD860" s="2" t="str">
        <f t="shared" si="15"/>
        <v/>
      </c>
    </row>
    <row r="861" spans="2:30" x14ac:dyDescent="0.25">
      <c r="B861" s="6"/>
      <c r="C861" s="7" t="str">
        <f>IF(B861="","",VLOOKUP(AD861,Varsayımlar!$B:$Q,3,0))</f>
        <v/>
      </c>
      <c r="D861" s="7"/>
      <c r="H861" s="5" t="str">
        <f>IF(B861="","",VLOOKUP(AD861,Varsayımlar!$B:$Q,5,0))</f>
        <v/>
      </c>
      <c r="I861" s="5"/>
      <c r="J861" s="5" t="str">
        <f>IF(B861="","",VLOOKUP(AD861,Varsayımlar!$B:$Q,6,0))</f>
        <v/>
      </c>
      <c r="P861" s="5" t="str">
        <f>IF(B861="","",VLOOKUP(AD861,Varsayımlar!$B:$Q,7,0)*K861)</f>
        <v/>
      </c>
      <c r="Q861" s="5" t="str">
        <f>IF(B861="","",VLOOKUP(AD861,Varsayımlar!$B:$Q,8,0))</f>
        <v/>
      </c>
      <c r="R861" s="5" t="str">
        <f>IF(B861="","",VLOOKUP(AD861,Varsayımlar!$B:$Q,9,0))</f>
        <v/>
      </c>
      <c r="S861" s="5" t="str">
        <f>IF(B861="","",VLOOKUP(AD861,Varsayımlar!$B:$Q,10,0))</f>
        <v/>
      </c>
      <c r="T861" s="5" t="str">
        <f>IF(B861="","",VLOOKUP(AD861,Varsayımlar!$B:$Q,11,0))</f>
        <v/>
      </c>
      <c r="U861" s="5" t="str">
        <f>IF(B861="","",VLOOKUP(AD861,Varsayımlar!$B:$Q,12,0))</f>
        <v/>
      </c>
      <c r="V861" s="5" t="str">
        <f>IF(B861="","",VLOOKUP(AD861,Varsayımlar!$B:$Q,13,0))</f>
        <v/>
      </c>
      <c r="W861" s="5" t="str">
        <f>IF(B861="","",VLOOKUP(AD861,Varsayımlar!$B:$Q,14,0))</f>
        <v/>
      </c>
      <c r="AA861" s="5" t="str">
        <f>IF(B861="","",VLOOKUP(AD861,Varsayımlar!$B:$Q,15,0))</f>
        <v/>
      </c>
      <c r="AB861" s="5" t="str">
        <f>IF(B861="","",VLOOKUP(AD861,Varsayımlar!$B:$Q,16,0))</f>
        <v/>
      </c>
      <c r="AC861" s="5" t="str">
        <f>IF(B861="","",VLOOKUP(Sayfa2!AD861,Varsayımlar!B:S,18,0))</f>
        <v/>
      </c>
      <c r="AD861" s="5" t="str">
        <f t="shared" si="15"/>
        <v/>
      </c>
    </row>
    <row r="862" spans="2:30" x14ac:dyDescent="0.25">
      <c r="C862" s="3" t="str">
        <f>IF(B862="","",VLOOKUP(AD862,Varsayımlar!$B:$Q,3,0))</f>
        <v/>
      </c>
      <c r="H862" s="2" t="str">
        <f>IF(B862="","",VLOOKUP(AD862,Varsayımlar!$B:$Q,5,0))</f>
        <v/>
      </c>
      <c r="J862" s="2" t="str">
        <f>IF(B862="","",VLOOKUP(AD862,Varsayımlar!$B:$Q,6,0))</f>
        <v/>
      </c>
      <c r="P862" s="2" t="str">
        <f>IF(B862="","",VLOOKUP(AD862,Varsayımlar!$B:$Q,7,0)*K862)</f>
        <v/>
      </c>
      <c r="Q862" s="2" t="str">
        <f>IF(B862="","",VLOOKUP(AD862,Varsayımlar!$B:$Q,8,0))</f>
        <v/>
      </c>
      <c r="R862" s="2" t="str">
        <f>IF(B862="","",VLOOKUP(AD862,Varsayımlar!$B:$Q,9,0))</f>
        <v/>
      </c>
      <c r="S862" s="2" t="str">
        <f>IF(B862="","",VLOOKUP(AD862,Varsayımlar!$B:$Q,10,0))</f>
        <v/>
      </c>
      <c r="T862" s="2" t="str">
        <f>IF(B862="","",VLOOKUP(AD862,Varsayımlar!$B:$Q,11,0))</f>
        <v/>
      </c>
      <c r="U862" s="2" t="str">
        <f>IF(B862="","",VLOOKUP(AD862,Varsayımlar!$B:$Q,12,0))</f>
        <v/>
      </c>
      <c r="V862" s="2" t="str">
        <f>IF(B862="","",VLOOKUP(AD862,Varsayımlar!$B:$Q,13,0))</f>
        <v/>
      </c>
      <c r="W862" s="2" t="str">
        <f>IF(B862="","",VLOOKUP(AD862,Varsayımlar!$B:$Q,14,0))</f>
        <v/>
      </c>
      <c r="AA862" s="2" t="str">
        <f>IF(B862="","",VLOOKUP(AD862,Varsayımlar!$B:$Q,15,0))</f>
        <v/>
      </c>
      <c r="AB862" s="2" t="str">
        <f>IF(B862="","",VLOOKUP(AD862,Varsayımlar!$B:$Q,16,0))</f>
        <v/>
      </c>
      <c r="AC862" s="2" t="str">
        <f>IF(B862="","",VLOOKUP(Sayfa2!AD862,Varsayımlar!B:S,18,0))</f>
        <v/>
      </c>
      <c r="AD862" s="2" t="str">
        <f t="shared" si="15"/>
        <v/>
      </c>
    </row>
    <row r="863" spans="2:30" x14ac:dyDescent="0.25">
      <c r="B863" s="6"/>
      <c r="C863" s="7" t="str">
        <f>IF(B863="","",VLOOKUP(AD863,Varsayımlar!$B:$Q,3,0))</f>
        <v/>
      </c>
      <c r="D863" s="7"/>
      <c r="H863" s="5" t="str">
        <f>IF(B863="","",VLOOKUP(AD863,Varsayımlar!$B:$Q,5,0))</f>
        <v/>
      </c>
      <c r="I863" s="5"/>
      <c r="J863" s="5" t="str">
        <f>IF(B863="","",VLOOKUP(AD863,Varsayımlar!$B:$Q,6,0))</f>
        <v/>
      </c>
      <c r="P863" s="5" t="str">
        <f>IF(B863="","",VLOOKUP(AD863,Varsayımlar!$B:$Q,7,0)*K863)</f>
        <v/>
      </c>
      <c r="Q863" s="5" t="str">
        <f>IF(B863="","",VLOOKUP(AD863,Varsayımlar!$B:$Q,8,0))</f>
        <v/>
      </c>
      <c r="R863" s="5" t="str">
        <f>IF(B863="","",VLOOKUP(AD863,Varsayımlar!$B:$Q,9,0))</f>
        <v/>
      </c>
      <c r="S863" s="5" t="str">
        <f>IF(B863="","",VLOOKUP(AD863,Varsayımlar!$B:$Q,10,0))</f>
        <v/>
      </c>
      <c r="T863" s="5" t="str">
        <f>IF(B863="","",VLOOKUP(AD863,Varsayımlar!$B:$Q,11,0))</f>
        <v/>
      </c>
      <c r="U863" s="5" t="str">
        <f>IF(B863="","",VLOOKUP(AD863,Varsayımlar!$B:$Q,12,0))</f>
        <v/>
      </c>
      <c r="V863" s="5" t="str">
        <f>IF(B863="","",VLOOKUP(AD863,Varsayımlar!$B:$Q,13,0))</f>
        <v/>
      </c>
      <c r="W863" s="5" t="str">
        <f>IF(B863="","",VLOOKUP(AD863,Varsayımlar!$B:$Q,14,0))</f>
        <v/>
      </c>
      <c r="AA863" s="5" t="str">
        <f>IF(B863="","",VLOOKUP(AD863,Varsayımlar!$B:$Q,15,0))</f>
        <v/>
      </c>
      <c r="AB863" s="5" t="str">
        <f>IF(B863="","",VLOOKUP(AD863,Varsayımlar!$B:$Q,16,0))</f>
        <v/>
      </c>
      <c r="AC863" s="5" t="str">
        <f>IF(B863="","",VLOOKUP(Sayfa2!AD863,Varsayımlar!B:S,18,0))</f>
        <v/>
      </c>
      <c r="AD863" s="5" t="str">
        <f t="shared" si="15"/>
        <v/>
      </c>
    </row>
    <row r="864" spans="2:30" x14ac:dyDescent="0.25">
      <c r="C864" s="3" t="str">
        <f>IF(B864="","",VLOOKUP(AD864,Varsayımlar!$B:$Q,3,0))</f>
        <v/>
      </c>
      <c r="H864" s="2" t="str">
        <f>IF(B864="","",VLOOKUP(AD864,Varsayımlar!$B:$Q,5,0))</f>
        <v/>
      </c>
      <c r="J864" s="2" t="str">
        <f>IF(B864="","",VLOOKUP(AD864,Varsayımlar!$B:$Q,6,0))</f>
        <v/>
      </c>
      <c r="P864" s="2" t="str">
        <f>IF(B864="","",VLOOKUP(AD864,Varsayımlar!$B:$Q,7,0)*K864)</f>
        <v/>
      </c>
      <c r="Q864" s="2" t="str">
        <f>IF(B864="","",VLOOKUP(AD864,Varsayımlar!$B:$Q,8,0))</f>
        <v/>
      </c>
      <c r="R864" s="2" t="str">
        <f>IF(B864="","",VLOOKUP(AD864,Varsayımlar!$B:$Q,9,0))</f>
        <v/>
      </c>
      <c r="S864" s="2" t="str">
        <f>IF(B864="","",VLOOKUP(AD864,Varsayımlar!$B:$Q,10,0))</f>
        <v/>
      </c>
      <c r="T864" s="2" t="str">
        <f>IF(B864="","",VLOOKUP(AD864,Varsayımlar!$B:$Q,11,0))</f>
        <v/>
      </c>
      <c r="U864" s="2" t="str">
        <f>IF(B864="","",VLOOKUP(AD864,Varsayımlar!$B:$Q,12,0))</f>
        <v/>
      </c>
      <c r="V864" s="2" t="str">
        <f>IF(B864="","",VLOOKUP(AD864,Varsayımlar!$B:$Q,13,0))</f>
        <v/>
      </c>
      <c r="W864" s="2" t="str">
        <f>IF(B864="","",VLOOKUP(AD864,Varsayımlar!$B:$Q,14,0))</f>
        <v/>
      </c>
      <c r="AA864" s="2" t="str">
        <f>IF(B864="","",VLOOKUP(AD864,Varsayımlar!$B:$Q,15,0))</f>
        <v/>
      </c>
      <c r="AB864" s="2" t="str">
        <f>IF(B864="","",VLOOKUP(AD864,Varsayımlar!$B:$Q,16,0))</f>
        <v/>
      </c>
      <c r="AC864" s="2" t="str">
        <f>IF(B864="","",VLOOKUP(Sayfa2!AD864,Varsayımlar!B:S,18,0))</f>
        <v/>
      </c>
      <c r="AD864" s="2" t="str">
        <f t="shared" si="15"/>
        <v/>
      </c>
    </row>
    <row r="865" spans="2:30" x14ac:dyDescent="0.25">
      <c r="B865" s="6"/>
      <c r="C865" s="7" t="str">
        <f>IF(B865="","",VLOOKUP(AD865,Varsayımlar!$B:$Q,3,0))</f>
        <v/>
      </c>
      <c r="D865" s="7"/>
      <c r="H865" s="5" t="str">
        <f>IF(B865="","",VLOOKUP(AD865,Varsayımlar!$B:$Q,5,0))</f>
        <v/>
      </c>
      <c r="I865" s="5"/>
      <c r="J865" s="5" t="str">
        <f>IF(B865="","",VLOOKUP(AD865,Varsayımlar!$B:$Q,6,0))</f>
        <v/>
      </c>
      <c r="P865" s="5" t="str">
        <f>IF(B865="","",VLOOKUP(AD865,Varsayımlar!$B:$Q,7,0)*K865)</f>
        <v/>
      </c>
      <c r="Q865" s="5" t="str">
        <f>IF(B865="","",VLOOKUP(AD865,Varsayımlar!$B:$Q,8,0))</f>
        <v/>
      </c>
      <c r="R865" s="5" t="str">
        <f>IF(B865="","",VLOOKUP(AD865,Varsayımlar!$B:$Q,9,0))</f>
        <v/>
      </c>
      <c r="S865" s="5" t="str">
        <f>IF(B865="","",VLOOKUP(AD865,Varsayımlar!$B:$Q,10,0))</f>
        <v/>
      </c>
      <c r="T865" s="5" t="str">
        <f>IF(B865="","",VLOOKUP(AD865,Varsayımlar!$B:$Q,11,0))</f>
        <v/>
      </c>
      <c r="U865" s="5" t="str">
        <f>IF(B865="","",VLOOKUP(AD865,Varsayımlar!$B:$Q,12,0))</f>
        <v/>
      </c>
      <c r="V865" s="5" t="str">
        <f>IF(B865="","",VLOOKUP(AD865,Varsayımlar!$B:$Q,13,0))</f>
        <v/>
      </c>
      <c r="W865" s="5" t="str">
        <f>IF(B865="","",VLOOKUP(AD865,Varsayımlar!$B:$Q,14,0))</f>
        <v/>
      </c>
      <c r="AA865" s="5" t="str">
        <f>IF(B865="","",VLOOKUP(AD865,Varsayımlar!$B:$Q,15,0))</f>
        <v/>
      </c>
      <c r="AB865" s="5" t="str">
        <f>IF(B865="","",VLOOKUP(AD865,Varsayımlar!$B:$Q,16,0))</f>
        <v/>
      </c>
      <c r="AC865" s="5" t="str">
        <f>IF(B865="","",VLOOKUP(Sayfa2!AD865,Varsayımlar!B:S,18,0))</f>
        <v/>
      </c>
      <c r="AD865" s="5" t="str">
        <f t="shared" si="15"/>
        <v/>
      </c>
    </row>
    <row r="866" spans="2:30" x14ac:dyDescent="0.25">
      <c r="C866" s="3" t="str">
        <f>IF(B866="","",VLOOKUP(AD866,Varsayımlar!$B:$Q,3,0))</f>
        <v/>
      </c>
      <c r="H866" s="2" t="str">
        <f>IF(B866="","",VLOOKUP(AD866,Varsayımlar!$B:$Q,5,0))</f>
        <v/>
      </c>
      <c r="J866" s="2" t="str">
        <f>IF(B866="","",VLOOKUP(AD866,Varsayımlar!$B:$Q,6,0))</f>
        <v/>
      </c>
      <c r="P866" s="2" t="str">
        <f>IF(B866="","",VLOOKUP(AD866,Varsayımlar!$B:$Q,7,0)*K866)</f>
        <v/>
      </c>
      <c r="Q866" s="2" t="str">
        <f>IF(B866="","",VLOOKUP(AD866,Varsayımlar!$B:$Q,8,0))</f>
        <v/>
      </c>
      <c r="R866" s="2" t="str">
        <f>IF(B866="","",VLOOKUP(AD866,Varsayımlar!$B:$Q,9,0))</f>
        <v/>
      </c>
      <c r="S866" s="2" t="str">
        <f>IF(B866="","",VLOOKUP(AD866,Varsayımlar!$B:$Q,10,0))</f>
        <v/>
      </c>
      <c r="T866" s="2" t="str">
        <f>IF(B866="","",VLOOKUP(AD866,Varsayımlar!$B:$Q,11,0))</f>
        <v/>
      </c>
      <c r="U866" s="2" t="str">
        <f>IF(B866="","",VLOOKUP(AD866,Varsayımlar!$B:$Q,12,0))</f>
        <v/>
      </c>
      <c r="V866" s="2" t="str">
        <f>IF(B866="","",VLOOKUP(AD866,Varsayımlar!$B:$Q,13,0))</f>
        <v/>
      </c>
      <c r="W866" s="2" t="str">
        <f>IF(B866="","",VLOOKUP(AD866,Varsayımlar!$B:$Q,14,0))</f>
        <v/>
      </c>
      <c r="AA866" s="2" t="str">
        <f>IF(B866="","",VLOOKUP(AD866,Varsayımlar!$B:$Q,15,0))</f>
        <v/>
      </c>
      <c r="AB866" s="2" t="str">
        <f>IF(B866="","",VLOOKUP(AD866,Varsayımlar!$B:$Q,16,0))</f>
        <v/>
      </c>
      <c r="AC866" s="2" t="str">
        <f>IF(B866="","",VLOOKUP(Sayfa2!AD866,Varsayımlar!B:S,18,0))</f>
        <v/>
      </c>
      <c r="AD866" s="2" t="str">
        <f t="shared" si="15"/>
        <v/>
      </c>
    </row>
    <row r="867" spans="2:30" x14ac:dyDescent="0.25">
      <c r="B867" s="6"/>
      <c r="C867" s="7" t="str">
        <f>IF(B867="","",VLOOKUP(AD867,Varsayımlar!$B:$Q,3,0))</f>
        <v/>
      </c>
      <c r="D867" s="7"/>
      <c r="H867" s="5" t="str">
        <f>IF(B867="","",VLOOKUP(AD867,Varsayımlar!$B:$Q,5,0))</f>
        <v/>
      </c>
      <c r="I867" s="5"/>
      <c r="J867" s="5" t="str">
        <f>IF(B867="","",VLOOKUP(AD867,Varsayımlar!$B:$Q,6,0))</f>
        <v/>
      </c>
      <c r="P867" s="5" t="str">
        <f>IF(B867="","",VLOOKUP(AD867,Varsayımlar!$B:$Q,7,0)*K867)</f>
        <v/>
      </c>
      <c r="Q867" s="5" t="str">
        <f>IF(B867="","",VLOOKUP(AD867,Varsayımlar!$B:$Q,8,0))</f>
        <v/>
      </c>
      <c r="R867" s="5" t="str">
        <f>IF(B867="","",VLOOKUP(AD867,Varsayımlar!$B:$Q,9,0))</f>
        <v/>
      </c>
      <c r="S867" s="5" t="str">
        <f>IF(B867="","",VLOOKUP(AD867,Varsayımlar!$B:$Q,10,0))</f>
        <v/>
      </c>
      <c r="T867" s="5" t="str">
        <f>IF(B867="","",VLOOKUP(AD867,Varsayımlar!$B:$Q,11,0))</f>
        <v/>
      </c>
      <c r="U867" s="5" t="str">
        <f>IF(B867="","",VLOOKUP(AD867,Varsayımlar!$B:$Q,12,0))</f>
        <v/>
      </c>
      <c r="V867" s="5" t="str">
        <f>IF(B867="","",VLOOKUP(AD867,Varsayımlar!$B:$Q,13,0))</f>
        <v/>
      </c>
      <c r="W867" s="5" t="str">
        <f>IF(B867="","",VLOOKUP(AD867,Varsayımlar!$B:$Q,14,0))</f>
        <v/>
      </c>
      <c r="AA867" s="5" t="str">
        <f>IF(B867="","",VLOOKUP(AD867,Varsayımlar!$B:$Q,15,0))</f>
        <v/>
      </c>
      <c r="AB867" s="5" t="str">
        <f>IF(B867="","",VLOOKUP(AD867,Varsayımlar!$B:$Q,16,0))</f>
        <v/>
      </c>
      <c r="AC867" s="5" t="str">
        <f>IF(B867="","",VLOOKUP(Sayfa2!AD867,Varsayımlar!B:S,18,0))</f>
        <v/>
      </c>
      <c r="AD867" s="5" t="str">
        <f t="shared" si="15"/>
        <v/>
      </c>
    </row>
    <row r="868" spans="2:30" x14ac:dyDescent="0.25">
      <c r="C868" s="3" t="str">
        <f>IF(B868="","",VLOOKUP(AD868,Varsayımlar!$B:$Q,3,0))</f>
        <v/>
      </c>
      <c r="H868" s="2" t="str">
        <f>IF(B868="","",VLOOKUP(AD868,Varsayımlar!$B:$Q,5,0))</f>
        <v/>
      </c>
      <c r="J868" s="2" t="str">
        <f>IF(B868="","",VLOOKUP(AD868,Varsayımlar!$B:$Q,6,0))</f>
        <v/>
      </c>
      <c r="P868" s="2" t="str">
        <f>IF(B868="","",VLOOKUP(AD868,Varsayımlar!$B:$Q,7,0)*K868)</f>
        <v/>
      </c>
      <c r="Q868" s="2" t="str">
        <f>IF(B868="","",VLOOKUP(AD868,Varsayımlar!$B:$Q,8,0))</f>
        <v/>
      </c>
      <c r="R868" s="2" t="str">
        <f>IF(B868="","",VLOOKUP(AD868,Varsayımlar!$B:$Q,9,0))</f>
        <v/>
      </c>
      <c r="S868" s="2" t="str">
        <f>IF(B868="","",VLOOKUP(AD868,Varsayımlar!$B:$Q,10,0))</f>
        <v/>
      </c>
      <c r="T868" s="2" t="str">
        <f>IF(B868="","",VLOOKUP(AD868,Varsayımlar!$B:$Q,11,0))</f>
        <v/>
      </c>
      <c r="U868" s="2" t="str">
        <f>IF(B868="","",VLOOKUP(AD868,Varsayımlar!$B:$Q,12,0))</f>
        <v/>
      </c>
      <c r="V868" s="2" t="str">
        <f>IF(B868="","",VLOOKUP(AD868,Varsayımlar!$B:$Q,13,0))</f>
        <v/>
      </c>
      <c r="W868" s="2" t="str">
        <f>IF(B868="","",VLOOKUP(AD868,Varsayımlar!$B:$Q,14,0))</f>
        <v/>
      </c>
      <c r="AA868" s="2" t="str">
        <f>IF(B868="","",VLOOKUP(AD868,Varsayımlar!$B:$Q,15,0))</f>
        <v/>
      </c>
      <c r="AB868" s="2" t="str">
        <f>IF(B868="","",VLOOKUP(AD868,Varsayımlar!$B:$Q,16,0))</f>
        <v/>
      </c>
      <c r="AC868" s="2" t="str">
        <f>IF(B868="","",VLOOKUP(Sayfa2!AD868,Varsayımlar!B:S,18,0))</f>
        <v/>
      </c>
      <c r="AD868" s="2" t="str">
        <f t="shared" si="15"/>
        <v/>
      </c>
    </row>
    <row r="869" spans="2:30" x14ac:dyDescent="0.25">
      <c r="B869" s="6"/>
      <c r="C869" s="7" t="str">
        <f>IF(B869="","",VLOOKUP(AD869,Varsayımlar!$B:$Q,3,0))</f>
        <v/>
      </c>
      <c r="D869" s="7"/>
      <c r="H869" s="5" t="str">
        <f>IF(B869="","",VLOOKUP(AD869,Varsayımlar!$B:$Q,5,0))</f>
        <v/>
      </c>
      <c r="I869" s="5"/>
      <c r="J869" s="5" t="str">
        <f>IF(B869="","",VLOOKUP(AD869,Varsayımlar!$B:$Q,6,0))</f>
        <v/>
      </c>
      <c r="P869" s="5" t="str">
        <f>IF(B869="","",VLOOKUP(AD869,Varsayımlar!$B:$Q,7,0)*K869)</f>
        <v/>
      </c>
      <c r="Q869" s="5" t="str">
        <f>IF(B869="","",VLOOKUP(AD869,Varsayımlar!$B:$Q,8,0))</f>
        <v/>
      </c>
      <c r="R869" s="5" t="str">
        <f>IF(B869="","",VLOOKUP(AD869,Varsayımlar!$B:$Q,9,0))</f>
        <v/>
      </c>
      <c r="S869" s="5" t="str">
        <f>IF(B869="","",VLOOKUP(AD869,Varsayımlar!$B:$Q,10,0))</f>
        <v/>
      </c>
      <c r="T869" s="5" t="str">
        <f>IF(B869="","",VLOOKUP(AD869,Varsayımlar!$B:$Q,11,0))</f>
        <v/>
      </c>
      <c r="U869" s="5" t="str">
        <f>IF(B869="","",VLOOKUP(AD869,Varsayımlar!$B:$Q,12,0))</f>
        <v/>
      </c>
      <c r="V869" s="5" t="str">
        <f>IF(B869="","",VLOOKUP(AD869,Varsayımlar!$B:$Q,13,0))</f>
        <v/>
      </c>
      <c r="W869" s="5" t="str">
        <f>IF(B869="","",VLOOKUP(AD869,Varsayımlar!$B:$Q,14,0))</f>
        <v/>
      </c>
      <c r="AA869" s="5" t="str">
        <f>IF(B869="","",VLOOKUP(AD869,Varsayımlar!$B:$Q,15,0))</f>
        <v/>
      </c>
      <c r="AB869" s="5" t="str">
        <f>IF(B869="","",VLOOKUP(AD869,Varsayımlar!$B:$Q,16,0))</f>
        <v/>
      </c>
      <c r="AC869" s="5" t="str">
        <f>IF(B869="","",VLOOKUP(Sayfa2!AD869,Varsayımlar!B:S,18,0))</f>
        <v/>
      </c>
      <c r="AD869" s="5" t="str">
        <f t="shared" si="15"/>
        <v/>
      </c>
    </row>
    <row r="870" spans="2:30" x14ac:dyDescent="0.25">
      <c r="C870" s="3" t="str">
        <f>IF(B870="","",VLOOKUP(AD870,Varsayımlar!$B:$Q,3,0))</f>
        <v/>
      </c>
      <c r="H870" s="2" t="str">
        <f>IF(B870="","",VLOOKUP(AD870,Varsayımlar!$B:$Q,5,0))</f>
        <v/>
      </c>
      <c r="J870" s="2" t="str">
        <f>IF(B870="","",VLOOKUP(AD870,Varsayımlar!$B:$Q,6,0))</f>
        <v/>
      </c>
      <c r="P870" s="2" t="str">
        <f>IF(B870="","",VLOOKUP(AD870,Varsayımlar!$B:$Q,7,0)*K870)</f>
        <v/>
      </c>
      <c r="Q870" s="2" t="str">
        <f>IF(B870="","",VLOOKUP(AD870,Varsayımlar!$B:$Q,8,0))</f>
        <v/>
      </c>
      <c r="R870" s="2" t="str">
        <f>IF(B870="","",VLOOKUP(AD870,Varsayımlar!$B:$Q,9,0))</f>
        <v/>
      </c>
      <c r="S870" s="2" t="str">
        <f>IF(B870="","",VLOOKUP(AD870,Varsayımlar!$B:$Q,10,0))</f>
        <v/>
      </c>
      <c r="T870" s="2" t="str">
        <f>IF(B870="","",VLOOKUP(AD870,Varsayımlar!$B:$Q,11,0))</f>
        <v/>
      </c>
      <c r="U870" s="2" t="str">
        <f>IF(B870="","",VLOOKUP(AD870,Varsayımlar!$B:$Q,12,0))</f>
        <v/>
      </c>
      <c r="V870" s="2" t="str">
        <f>IF(B870="","",VLOOKUP(AD870,Varsayımlar!$B:$Q,13,0))</f>
        <v/>
      </c>
      <c r="W870" s="2" t="str">
        <f>IF(B870="","",VLOOKUP(AD870,Varsayımlar!$B:$Q,14,0))</f>
        <v/>
      </c>
      <c r="AA870" s="2" t="str">
        <f>IF(B870="","",VLOOKUP(AD870,Varsayımlar!$B:$Q,15,0))</f>
        <v/>
      </c>
      <c r="AB870" s="2" t="str">
        <f>IF(B870="","",VLOOKUP(AD870,Varsayımlar!$B:$Q,16,0))</f>
        <v/>
      </c>
      <c r="AC870" s="2" t="str">
        <f>IF(B870="","",VLOOKUP(Sayfa2!AD870,Varsayımlar!B:S,18,0))</f>
        <v/>
      </c>
      <c r="AD870" s="2" t="str">
        <f t="shared" si="15"/>
        <v/>
      </c>
    </row>
    <row r="871" spans="2:30" x14ac:dyDescent="0.25">
      <c r="B871" s="6"/>
      <c r="C871" s="7" t="str">
        <f>IF(B871="","",VLOOKUP(AD871,Varsayımlar!$B:$Q,3,0))</f>
        <v/>
      </c>
      <c r="D871" s="7"/>
      <c r="H871" s="5" t="str">
        <f>IF(B871="","",VLOOKUP(AD871,Varsayımlar!$B:$Q,5,0))</f>
        <v/>
      </c>
      <c r="I871" s="5"/>
      <c r="J871" s="5" t="str">
        <f>IF(B871="","",VLOOKUP(AD871,Varsayımlar!$B:$Q,6,0))</f>
        <v/>
      </c>
      <c r="P871" s="5" t="str">
        <f>IF(B871="","",VLOOKUP(AD871,Varsayımlar!$B:$Q,7,0)*K871)</f>
        <v/>
      </c>
      <c r="Q871" s="5" t="str">
        <f>IF(B871="","",VLOOKUP(AD871,Varsayımlar!$B:$Q,8,0))</f>
        <v/>
      </c>
      <c r="R871" s="5" t="str">
        <f>IF(B871="","",VLOOKUP(AD871,Varsayımlar!$B:$Q,9,0))</f>
        <v/>
      </c>
      <c r="S871" s="5" t="str">
        <f>IF(B871="","",VLOOKUP(AD871,Varsayımlar!$B:$Q,10,0))</f>
        <v/>
      </c>
      <c r="T871" s="5" t="str">
        <f>IF(B871="","",VLOOKUP(AD871,Varsayımlar!$B:$Q,11,0))</f>
        <v/>
      </c>
      <c r="U871" s="5" t="str">
        <f>IF(B871="","",VLOOKUP(AD871,Varsayımlar!$B:$Q,12,0))</f>
        <v/>
      </c>
      <c r="V871" s="5" t="str">
        <f>IF(B871="","",VLOOKUP(AD871,Varsayımlar!$B:$Q,13,0))</f>
        <v/>
      </c>
      <c r="W871" s="5" t="str">
        <f>IF(B871="","",VLOOKUP(AD871,Varsayımlar!$B:$Q,14,0))</f>
        <v/>
      </c>
      <c r="AA871" s="5" t="str">
        <f>IF(B871="","",VLOOKUP(AD871,Varsayımlar!$B:$Q,15,0))</f>
        <v/>
      </c>
      <c r="AB871" s="5" t="str">
        <f>IF(B871="","",VLOOKUP(AD871,Varsayımlar!$B:$Q,16,0))</f>
        <v/>
      </c>
      <c r="AC871" s="5" t="str">
        <f>IF(B871="","",VLOOKUP(Sayfa2!AD871,Varsayımlar!B:S,18,0))</f>
        <v/>
      </c>
      <c r="AD871" s="5" t="str">
        <f t="shared" si="15"/>
        <v/>
      </c>
    </row>
    <row r="872" spans="2:30" x14ac:dyDescent="0.25">
      <c r="C872" s="3" t="str">
        <f>IF(B872="","",VLOOKUP(AD872,Varsayımlar!$B:$Q,3,0))</f>
        <v/>
      </c>
      <c r="H872" s="2" t="str">
        <f>IF(B872="","",VLOOKUP(AD872,Varsayımlar!$B:$Q,5,0))</f>
        <v/>
      </c>
      <c r="J872" s="2" t="str">
        <f>IF(B872="","",VLOOKUP(AD872,Varsayımlar!$B:$Q,6,0))</f>
        <v/>
      </c>
      <c r="P872" s="2" t="str">
        <f>IF(B872="","",VLOOKUP(AD872,Varsayımlar!$B:$Q,7,0)*K872)</f>
        <v/>
      </c>
      <c r="Q872" s="2" t="str">
        <f>IF(B872="","",VLOOKUP(AD872,Varsayımlar!$B:$Q,8,0))</f>
        <v/>
      </c>
      <c r="R872" s="2" t="str">
        <f>IF(B872="","",VLOOKUP(AD872,Varsayımlar!$B:$Q,9,0))</f>
        <v/>
      </c>
      <c r="S872" s="2" t="str">
        <f>IF(B872="","",VLOOKUP(AD872,Varsayımlar!$B:$Q,10,0))</f>
        <v/>
      </c>
      <c r="T872" s="2" t="str">
        <f>IF(B872="","",VLOOKUP(AD872,Varsayımlar!$B:$Q,11,0))</f>
        <v/>
      </c>
      <c r="U872" s="2" t="str">
        <f>IF(B872="","",VLOOKUP(AD872,Varsayımlar!$B:$Q,12,0))</f>
        <v/>
      </c>
      <c r="V872" s="2" t="str">
        <f>IF(B872="","",VLOOKUP(AD872,Varsayımlar!$B:$Q,13,0))</f>
        <v/>
      </c>
      <c r="W872" s="2" t="str">
        <f>IF(B872="","",VLOOKUP(AD872,Varsayımlar!$B:$Q,14,0))</f>
        <v/>
      </c>
      <c r="AA872" s="2" t="str">
        <f>IF(B872="","",VLOOKUP(AD872,Varsayımlar!$B:$Q,15,0))</f>
        <v/>
      </c>
      <c r="AB872" s="2" t="str">
        <f>IF(B872="","",VLOOKUP(AD872,Varsayımlar!$B:$Q,16,0))</f>
        <v/>
      </c>
      <c r="AC872" s="2" t="str">
        <f>IF(B872="","",VLOOKUP(Sayfa2!AD872,Varsayımlar!B:S,18,0))</f>
        <v/>
      </c>
      <c r="AD872" s="2" t="str">
        <f t="shared" si="15"/>
        <v/>
      </c>
    </row>
    <row r="873" spans="2:30" x14ac:dyDescent="0.25">
      <c r="B873" s="6"/>
      <c r="C873" s="7" t="str">
        <f>IF(B873="","",VLOOKUP(AD873,Varsayımlar!$B:$Q,3,0))</f>
        <v/>
      </c>
      <c r="D873" s="7"/>
      <c r="H873" s="5" t="str">
        <f>IF(B873="","",VLOOKUP(AD873,Varsayımlar!$B:$Q,5,0))</f>
        <v/>
      </c>
      <c r="I873" s="5"/>
      <c r="J873" s="5" t="str">
        <f>IF(B873="","",VLOOKUP(AD873,Varsayımlar!$B:$Q,6,0))</f>
        <v/>
      </c>
      <c r="P873" s="5" t="str">
        <f>IF(B873="","",VLOOKUP(AD873,Varsayımlar!$B:$Q,7,0)*K873)</f>
        <v/>
      </c>
      <c r="Q873" s="5" t="str">
        <f>IF(B873="","",VLOOKUP(AD873,Varsayımlar!$B:$Q,8,0))</f>
        <v/>
      </c>
      <c r="R873" s="5" t="str">
        <f>IF(B873="","",VLOOKUP(AD873,Varsayımlar!$B:$Q,9,0))</f>
        <v/>
      </c>
      <c r="S873" s="5" t="str">
        <f>IF(B873="","",VLOOKUP(AD873,Varsayımlar!$B:$Q,10,0))</f>
        <v/>
      </c>
      <c r="T873" s="5" t="str">
        <f>IF(B873="","",VLOOKUP(AD873,Varsayımlar!$B:$Q,11,0))</f>
        <v/>
      </c>
      <c r="U873" s="5" t="str">
        <f>IF(B873="","",VLOOKUP(AD873,Varsayımlar!$B:$Q,12,0))</f>
        <v/>
      </c>
      <c r="V873" s="5" t="str">
        <f>IF(B873="","",VLOOKUP(AD873,Varsayımlar!$B:$Q,13,0))</f>
        <v/>
      </c>
      <c r="W873" s="5" t="str">
        <f>IF(B873="","",VLOOKUP(AD873,Varsayımlar!$B:$Q,14,0))</f>
        <v/>
      </c>
      <c r="AA873" s="5" t="str">
        <f>IF(B873="","",VLOOKUP(AD873,Varsayımlar!$B:$Q,15,0))</f>
        <v/>
      </c>
      <c r="AB873" s="5" t="str">
        <f>IF(B873="","",VLOOKUP(AD873,Varsayımlar!$B:$Q,16,0))</f>
        <v/>
      </c>
      <c r="AC873" s="5" t="str">
        <f>IF(B873="","",VLOOKUP(Sayfa2!AD873,Varsayımlar!B:S,18,0))</f>
        <v/>
      </c>
      <c r="AD873" s="5" t="str">
        <f t="shared" si="15"/>
        <v/>
      </c>
    </row>
    <row r="874" spans="2:30" x14ac:dyDescent="0.25">
      <c r="C874" s="3" t="str">
        <f>IF(B874="","",VLOOKUP(AD874,Varsayımlar!$B:$Q,3,0))</f>
        <v/>
      </c>
      <c r="H874" s="2" t="str">
        <f>IF(B874="","",VLOOKUP(AD874,Varsayımlar!$B:$Q,5,0))</f>
        <v/>
      </c>
      <c r="J874" s="2" t="str">
        <f>IF(B874="","",VLOOKUP(AD874,Varsayımlar!$B:$Q,6,0))</f>
        <v/>
      </c>
      <c r="P874" s="2" t="str">
        <f>IF(B874="","",VLOOKUP(AD874,Varsayımlar!$B:$Q,7,0)*K874)</f>
        <v/>
      </c>
      <c r="Q874" s="2" t="str">
        <f>IF(B874="","",VLOOKUP(AD874,Varsayımlar!$B:$Q,8,0))</f>
        <v/>
      </c>
      <c r="R874" s="2" t="str">
        <f>IF(B874="","",VLOOKUP(AD874,Varsayımlar!$B:$Q,9,0))</f>
        <v/>
      </c>
      <c r="S874" s="2" t="str">
        <f>IF(B874="","",VLOOKUP(AD874,Varsayımlar!$B:$Q,10,0))</f>
        <v/>
      </c>
      <c r="T874" s="2" t="str">
        <f>IF(B874="","",VLOOKUP(AD874,Varsayımlar!$B:$Q,11,0))</f>
        <v/>
      </c>
      <c r="U874" s="2" t="str">
        <f>IF(B874="","",VLOOKUP(AD874,Varsayımlar!$B:$Q,12,0))</f>
        <v/>
      </c>
      <c r="V874" s="2" t="str">
        <f>IF(B874="","",VLOOKUP(AD874,Varsayımlar!$B:$Q,13,0))</f>
        <v/>
      </c>
      <c r="W874" s="2" t="str">
        <f>IF(B874="","",VLOOKUP(AD874,Varsayımlar!$B:$Q,14,0))</f>
        <v/>
      </c>
      <c r="AA874" s="2" t="str">
        <f>IF(B874="","",VLOOKUP(AD874,Varsayımlar!$B:$Q,15,0))</f>
        <v/>
      </c>
      <c r="AB874" s="2" t="str">
        <f>IF(B874="","",VLOOKUP(AD874,Varsayımlar!$B:$Q,16,0))</f>
        <v/>
      </c>
      <c r="AC874" s="2" t="str">
        <f>IF(B874="","",VLOOKUP(Sayfa2!AD874,Varsayımlar!B:S,18,0))</f>
        <v/>
      </c>
      <c r="AD874" s="2" t="str">
        <f t="shared" si="15"/>
        <v/>
      </c>
    </row>
    <row r="875" spans="2:30" x14ac:dyDescent="0.25">
      <c r="B875" s="6"/>
      <c r="C875" s="7" t="str">
        <f>IF(B875="","",VLOOKUP(AD875,Varsayımlar!$B:$Q,3,0))</f>
        <v/>
      </c>
      <c r="D875" s="7"/>
      <c r="H875" s="5" t="str">
        <f>IF(B875="","",VLOOKUP(AD875,Varsayımlar!$B:$Q,5,0))</f>
        <v/>
      </c>
      <c r="I875" s="5"/>
      <c r="J875" s="5" t="str">
        <f>IF(B875="","",VLOOKUP(AD875,Varsayımlar!$B:$Q,6,0))</f>
        <v/>
      </c>
      <c r="P875" s="5" t="str">
        <f>IF(B875="","",VLOOKUP(AD875,Varsayımlar!$B:$Q,7,0)*K875)</f>
        <v/>
      </c>
      <c r="Q875" s="5" t="str">
        <f>IF(B875="","",VLOOKUP(AD875,Varsayımlar!$B:$Q,8,0))</f>
        <v/>
      </c>
      <c r="R875" s="5" t="str">
        <f>IF(B875="","",VLOOKUP(AD875,Varsayımlar!$B:$Q,9,0))</f>
        <v/>
      </c>
      <c r="S875" s="5" t="str">
        <f>IF(B875="","",VLOOKUP(AD875,Varsayımlar!$B:$Q,10,0))</f>
        <v/>
      </c>
      <c r="T875" s="5" t="str">
        <f>IF(B875="","",VLOOKUP(AD875,Varsayımlar!$B:$Q,11,0))</f>
        <v/>
      </c>
      <c r="U875" s="5" t="str">
        <f>IF(B875="","",VLOOKUP(AD875,Varsayımlar!$B:$Q,12,0))</f>
        <v/>
      </c>
      <c r="V875" s="5" t="str">
        <f>IF(B875="","",VLOOKUP(AD875,Varsayımlar!$B:$Q,13,0))</f>
        <v/>
      </c>
      <c r="W875" s="5" t="str">
        <f>IF(B875="","",VLOOKUP(AD875,Varsayımlar!$B:$Q,14,0))</f>
        <v/>
      </c>
      <c r="AA875" s="5" t="str">
        <f>IF(B875="","",VLOOKUP(AD875,Varsayımlar!$B:$Q,15,0))</f>
        <v/>
      </c>
      <c r="AB875" s="5" t="str">
        <f>IF(B875="","",VLOOKUP(AD875,Varsayımlar!$B:$Q,16,0))</f>
        <v/>
      </c>
      <c r="AC875" s="5" t="str">
        <f>IF(B875="","",VLOOKUP(Sayfa2!AD875,Varsayımlar!B:S,18,0))</f>
        <v/>
      </c>
      <c r="AD875" s="5" t="str">
        <f t="shared" si="15"/>
        <v/>
      </c>
    </row>
    <row r="876" spans="2:30" x14ac:dyDescent="0.25">
      <c r="C876" s="3" t="str">
        <f>IF(B876="","",VLOOKUP(AD876,Varsayımlar!$B:$Q,3,0))</f>
        <v/>
      </c>
      <c r="H876" s="2" t="str">
        <f>IF(B876="","",VLOOKUP(AD876,Varsayımlar!$B:$Q,5,0))</f>
        <v/>
      </c>
      <c r="J876" s="2" t="str">
        <f>IF(B876="","",VLOOKUP(AD876,Varsayımlar!$B:$Q,6,0))</f>
        <v/>
      </c>
      <c r="P876" s="2" t="str">
        <f>IF(B876="","",VLOOKUP(AD876,Varsayımlar!$B:$Q,7,0)*K876)</f>
        <v/>
      </c>
      <c r="Q876" s="2" t="str">
        <f>IF(B876="","",VLOOKUP(AD876,Varsayımlar!$B:$Q,8,0))</f>
        <v/>
      </c>
      <c r="R876" s="2" t="str">
        <f>IF(B876="","",VLOOKUP(AD876,Varsayımlar!$B:$Q,9,0))</f>
        <v/>
      </c>
      <c r="S876" s="2" t="str">
        <f>IF(B876="","",VLOOKUP(AD876,Varsayımlar!$B:$Q,10,0))</f>
        <v/>
      </c>
      <c r="T876" s="2" t="str">
        <f>IF(B876="","",VLOOKUP(AD876,Varsayımlar!$B:$Q,11,0))</f>
        <v/>
      </c>
      <c r="U876" s="2" t="str">
        <f>IF(B876="","",VLOOKUP(AD876,Varsayımlar!$B:$Q,12,0))</f>
        <v/>
      </c>
      <c r="V876" s="2" t="str">
        <f>IF(B876="","",VLOOKUP(AD876,Varsayımlar!$B:$Q,13,0))</f>
        <v/>
      </c>
      <c r="W876" s="2" t="str">
        <f>IF(B876="","",VLOOKUP(AD876,Varsayımlar!$B:$Q,14,0))</f>
        <v/>
      </c>
      <c r="AA876" s="2" t="str">
        <f>IF(B876="","",VLOOKUP(AD876,Varsayımlar!$B:$Q,15,0))</f>
        <v/>
      </c>
      <c r="AB876" s="2" t="str">
        <f>IF(B876="","",VLOOKUP(AD876,Varsayımlar!$B:$Q,16,0))</f>
        <v/>
      </c>
      <c r="AC876" s="2" t="str">
        <f>IF(B876="","",VLOOKUP(Sayfa2!AD876,Varsayımlar!B:S,18,0))</f>
        <v/>
      </c>
      <c r="AD876" s="2" t="str">
        <f t="shared" si="15"/>
        <v/>
      </c>
    </row>
    <row r="877" spans="2:30" x14ac:dyDescent="0.25">
      <c r="B877" s="6"/>
      <c r="C877" s="7" t="str">
        <f>IF(B877="","",VLOOKUP(AD877,Varsayımlar!$B:$Q,3,0))</f>
        <v/>
      </c>
      <c r="D877" s="7"/>
      <c r="H877" s="5" t="str">
        <f>IF(B877="","",VLOOKUP(AD877,Varsayımlar!$B:$Q,5,0))</f>
        <v/>
      </c>
      <c r="I877" s="5"/>
      <c r="J877" s="5" t="str">
        <f>IF(B877="","",VLOOKUP(AD877,Varsayımlar!$B:$Q,6,0))</f>
        <v/>
      </c>
      <c r="P877" s="5" t="str">
        <f>IF(B877="","",VLOOKUP(AD877,Varsayımlar!$B:$Q,7,0)*K877)</f>
        <v/>
      </c>
      <c r="Q877" s="5" t="str">
        <f>IF(B877="","",VLOOKUP(AD877,Varsayımlar!$B:$Q,8,0))</f>
        <v/>
      </c>
      <c r="R877" s="5" t="str">
        <f>IF(B877="","",VLOOKUP(AD877,Varsayımlar!$B:$Q,9,0))</f>
        <v/>
      </c>
      <c r="S877" s="5" t="str">
        <f>IF(B877="","",VLOOKUP(AD877,Varsayımlar!$B:$Q,10,0))</f>
        <v/>
      </c>
      <c r="T877" s="5" t="str">
        <f>IF(B877="","",VLOOKUP(AD877,Varsayımlar!$B:$Q,11,0))</f>
        <v/>
      </c>
      <c r="U877" s="5" t="str">
        <f>IF(B877="","",VLOOKUP(AD877,Varsayımlar!$B:$Q,12,0))</f>
        <v/>
      </c>
      <c r="V877" s="5" t="str">
        <f>IF(B877="","",VLOOKUP(AD877,Varsayımlar!$B:$Q,13,0))</f>
        <v/>
      </c>
      <c r="W877" s="5" t="str">
        <f>IF(B877="","",VLOOKUP(AD877,Varsayımlar!$B:$Q,14,0))</f>
        <v/>
      </c>
      <c r="AA877" s="5" t="str">
        <f>IF(B877="","",VLOOKUP(AD877,Varsayımlar!$B:$Q,15,0))</f>
        <v/>
      </c>
      <c r="AB877" s="5" t="str">
        <f>IF(B877="","",VLOOKUP(AD877,Varsayımlar!$B:$Q,16,0))</f>
        <v/>
      </c>
      <c r="AC877" s="5" t="str">
        <f>IF(B877="","",VLOOKUP(Sayfa2!AD877,Varsayımlar!B:S,18,0))</f>
        <v/>
      </c>
      <c r="AD877" s="5" t="str">
        <f t="shared" si="15"/>
        <v/>
      </c>
    </row>
    <row r="878" spans="2:30" x14ac:dyDescent="0.25">
      <c r="C878" s="3" t="str">
        <f>IF(B878="","",VLOOKUP(AD878,Varsayımlar!$B:$Q,3,0))</f>
        <v/>
      </c>
      <c r="H878" s="2" t="str">
        <f>IF(B878="","",VLOOKUP(AD878,Varsayımlar!$B:$Q,5,0))</f>
        <v/>
      </c>
      <c r="J878" s="2" t="str">
        <f>IF(B878="","",VLOOKUP(AD878,Varsayımlar!$B:$Q,6,0))</f>
        <v/>
      </c>
      <c r="P878" s="2" t="str">
        <f>IF(B878="","",VLOOKUP(AD878,Varsayımlar!$B:$Q,7,0)*K878)</f>
        <v/>
      </c>
      <c r="Q878" s="2" t="str">
        <f>IF(B878="","",VLOOKUP(AD878,Varsayımlar!$B:$Q,8,0))</f>
        <v/>
      </c>
      <c r="R878" s="2" t="str">
        <f>IF(B878="","",VLOOKUP(AD878,Varsayımlar!$B:$Q,9,0))</f>
        <v/>
      </c>
      <c r="S878" s="2" t="str">
        <f>IF(B878="","",VLOOKUP(AD878,Varsayımlar!$B:$Q,10,0))</f>
        <v/>
      </c>
      <c r="T878" s="2" t="str">
        <f>IF(B878="","",VLOOKUP(AD878,Varsayımlar!$B:$Q,11,0))</f>
        <v/>
      </c>
      <c r="U878" s="2" t="str">
        <f>IF(B878="","",VLOOKUP(AD878,Varsayımlar!$B:$Q,12,0))</f>
        <v/>
      </c>
      <c r="V878" s="2" t="str">
        <f>IF(B878="","",VLOOKUP(AD878,Varsayımlar!$B:$Q,13,0))</f>
        <v/>
      </c>
      <c r="W878" s="2" t="str">
        <f>IF(B878="","",VLOOKUP(AD878,Varsayımlar!$B:$Q,14,0))</f>
        <v/>
      </c>
      <c r="AA878" s="2" t="str">
        <f>IF(B878="","",VLOOKUP(AD878,Varsayımlar!$B:$Q,15,0))</f>
        <v/>
      </c>
      <c r="AB878" s="2" t="str">
        <f>IF(B878="","",VLOOKUP(AD878,Varsayımlar!$B:$Q,16,0))</f>
        <v/>
      </c>
      <c r="AC878" s="2" t="str">
        <f>IF(B878="","",VLOOKUP(Sayfa2!AD878,Varsayımlar!B:S,18,0))</f>
        <v/>
      </c>
      <c r="AD878" s="2" t="str">
        <f t="shared" si="15"/>
        <v/>
      </c>
    </row>
    <row r="879" spans="2:30" x14ac:dyDescent="0.25">
      <c r="B879" s="6"/>
      <c r="C879" s="7" t="str">
        <f>IF(B879="","",VLOOKUP(AD879,Varsayımlar!$B:$Q,3,0))</f>
        <v/>
      </c>
      <c r="D879" s="7"/>
      <c r="H879" s="5" t="str">
        <f>IF(B879="","",VLOOKUP(AD879,Varsayımlar!$B:$Q,5,0))</f>
        <v/>
      </c>
      <c r="I879" s="5"/>
      <c r="J879" s="5" t="str">
        <f>IF(B879="","",VLOOKUP(AD879,Varsayımlar!$B:$Q,6,0))</f>
        <v/>
      </c>
      <c r="P879" s="5" t="str">
        <f>IF(B879="","",VLOOKUP(AD879,Varsayımlar!$B:$Q,7,0)*K879)</f>
        <v/>
      </c>
      <c r="Q879" s="5" t="str">
        <f>IF(B879="","",VLOOKUP(AD879,Varsayımlar!$B:$Q,8,0))</f>
        <v/>
      </c>
      <c r="R879" s="5" t="str">
        <f>IF(B879="","",VLOOKUP(AD879,Varsayımlar!$B:$Q,9,0))</f>
        <v/>
      </c>
      <c r="S879" s="5" t="str">
        <f>IF(B879="","",VLOOKUP(AD879,Varsayımlar!$B:$Q,10,0))</f>
        <v/>
      </c>
      <c r="T879" s="5" t="str">
        <f>IF(B879="","",VLOOKUP(AD879,Varsayımlar!$B:$Q,11,0))</f>
        <v/>
      </c>
      <c r="U879" s="5" t="str">
        <f>IF(B879="","",VLOOKUP(AD879,Varsayımlar!$B:$Q,12,0))</f>
        <v/>
      </c>
      <c r="V879" s="5" t="str">
        <f>IF(B879="","",VLOOKUP(AD879,Varsayımlar!$B:$Q,13,0))</f>
        <v/>
      </c>
      <c r="W879" s="5" t="str">
        <f>IF(B879="","",VLOOKUP(AD879,Varsayımlar!$B:$Q,14,0))</f>
        <v/>
      </c>
      <c r="AA879" s="5" t="str">
        <f>IF(B879="","",VLOOKUP(AD879,Varsayımlar!$B:$Q,15,0))</f>
        <v/>
      </c>
      <c r="AB879" s="5" t="str">
        <f>IF(B879="","",VLOOKUP(AD879,Varsayımlar!$B:$Q,16,0))</f>
        <v/>
      </c>
      <c r="AC879" s="5" t="str">
        <f>IF(B879="","",VLOOKUP(Sayfa2!AD879,Varsayımlar!B:S,18,0))</f>
        <v/>
      </c>
      <c r="AD879" s="5" t="str">
        <f t="shared" si="15"/>
        <v/>
      </c>
    </row>
    <row r="880" spans="2:30" x14ac:dyDescent="0.25">
      <c r="C880" s="3" t="str">
        <f>IF(B880="","",VLOOKUP(AD880,Varsayımlar!$B:$Q,3,0))</f>
        <v/>
      </c>
      <c r="H880" s="2" t="str">
        <f>IF(B880="","",VLOOKUP(AD880,Varsayımlar!$B:$Q,5,0))</f>
        <v/>
      </c>
      <c r="J880" s="2" t="str">
        <f>IF(B880="","",VLOOKUP(AD880,Varsayımlar!$B:$Q,6,0))</f>
        <v/>
      </c>
      <c r="P880" s="2" t="str">
        <f>IF(B880="","",VLOOKUP(AD880,Varsayımlar!$B:$Q,7,0)*K880)</f>
        <v/>
      </c>
      <c r="Q880" s="2" t="str">
        <f>IF(B880="","",VLOOKUP(AD880,Varsayımlar!$B:$Q,8,0))</f>
        <v/>
      </c>
      <c r="R880" s="2" t="str">
        <f>IF(B880="","",VLOOKUP(AD880,Varsayımlar!$B:$Q,9,0))</f>
        <v/>
      </c>
      <c r="S880" s="2" t="str">
        <f>IF(B880="","",VLOOKUP(AD880,Varsayımlar!$B:$Q,10,0))</f>
        <v/>
      </c>
      <c r="T880" s="2" t="str">
        <f>IF(B880="","",VLOOKUP(AD880,Varsayımlar!$B:$Q,11,0))</f>
        <v/>
      </c>
      <c r="U880" s="2" t="str">
        <f>IF(B880="","",VLOOKUP(AD880,Varsayımlar!$B:$Q,12,0))</f>
        <v/>
      </c>
      <c r="V880" s="2" t="str">
        <f>IF(B880="","",VLOOKUP(AD880,Varsayımlar!$B:$Q,13,0))</f>
        <v/>
      </c>
      <c r="W880" s="2" t="str">
        <f>IF(B880="","",VLOOKUP(AD880,Varsayımlar!$B:$Q,14,0))</f>
        <v/>
      </c>
      <c r="AA880" s="2" t="str">
        <f>IF(B880="","",VLOOKUP(AD880,Varsayımlar!$B:$Q,15,0))</f>
        <v/>
      </c>
      <c r="AB880" s="2" t="str">
        <f>IF(B880="","",VLOOKUP(AD880,Varsayımlar!$B:$Q,16,0))</f>
        <v/>
      </c>
      <c r="AC880" s="2" t="str">
        <f>IF(B880="","",VLOOKUP(Sayfa2!AD880,Varsayımlar!B:S,18,0))</f>
        <v/>
      </c>
      <c r="AD880" s="2" t="str">
        <f t="shared" si="15"/>
        <v/>
      </c>
    </row>
    <row r="881" spans="2:30" x14ac:dyDescent="0.25">
      <c r="B881" s="6"/>
      <c r="C881" s="7" t="str">
        <f>IF(B881="","",VLOOKUP(AD881,Varsayımlar!$B:$Q,3,0))</f>
        <v/>
      </c>
      <c r="D881" s="7"/>
      <c r="H881" s="5" t="str">
        <f>IF(B881="","",VLOOKUP(AD881,Varsayımlar!$B:$Q,5,0))</f>
        <v/>
      </c>
      <c r="I881" s="5"/>
      <c r="J881" s="5" t="str">
        <f>IF(B881="","",VLOOKUP(AD881,Varsayımlar!$B:$Q,6,0))</f>
        <v/>
      </c>
      <c r="P881" s="5" t="str">
        <f>IF(B881="","",VLOOKUP(AD881,Varsayımlar!$B:$Q,7,0)*K881)</f>
        <v/>
      </c>
      <c r="Q881" s="5" t="str">
        <f>IF(B881="","",VLOOKUP(AD881,Varsayımlar!$B:$Q,8,0))</f>
        <v/>
      </c>
      <c r="R881" s="5" t="str">
        <f>IF(B881="","",VLOOKUP(AD881,Varsayımlar!$B:$Q,9,0))</f>
        <v/>
      </c>
      <c r="S881" s="5" t="str">
        <f>IF(B881="","",VLOOKUP(AD881,Varsayımlar!$B:$Q,10,0))</f>
        <v/>
      </c>
      <c r="T881" s="5" t="str">
        <f>IF(B881="","",VLOOKUP(AD881,Varsayımlar!$B:$Q,11,0))</f>
        <v/>
      </c>
      <c r="U881" s="5" t="str">
        <f>IF(B881="","",VLOOKUP(AD881,Varsayımlar!$B:$Q,12,0))</f>
        <v/>
      </c>
      <c r="V881" s="5" t="str">
        <f>IF(B881="","",VLOOKUP(AD881,Varsayımlar!$B:$Q,13,0))</f>
        <v/>
      </c>
      <c r="W881" s="5" t="str">
        <f>IF(B881="","",VLOOKUP(AD881,Varsayımlar!$B:$Q,14,0))</f>
        <v/>
      </c>
      <c r="AA881" s="5" t="str">
        <f>IF(B881="","",VLOOKUP(AD881,Varsayımlar!$B:$Q,15,0))</f>
        <v/>
      </c>
      <c r="AB881" s="5" t="str">
        <f>IF(B881="","",VLOOKUP(AD881,Varsayımlar!$B:$Q,16,0))</f>
        <v/>
      </c>
      <c r="AC881" s="5" t="str">
        <f>IF(B881="","",VLOOKUP(Sayfa2!AD881,Varsayımlar!B:S,18,0))</f>
        <v/>
      </c>
      <c r="AD881" s="5" t="str">
        <f t="shared" si="15"/>
        <v/>
      </c>
    </row>
    <row r="882" spans="2:30" x14ac:dyDescent="0.25">
      <c r="C882" s="3" t="str">
        <f>IF(B882="","",VLOOKUP(AD882,Varsayımlar!$B:$Q,3,0))</f>
        <v/>
      </c>
      <c r="H882" s="2" t="str">
        <f>IF(B882="","",VLOOKUP(AD882,Varsayımlar!$B:$Q,5,0))</f>
        <v/>
      </c>
      <c r="J882" s="2" t="str">
        <f>IF(B882="","",VLOOKUP(AD882,Varsayımlar!$B:$Q,6,0))</f>
        <v/>
      </c>
      <c r="P882" s="2" t="str">
        <f>IF(B882="","",VLOOKUP(AD882,Varsayımlar!$B:$Q,7,0)*K882)</f>
        <v/>
      </c>
      <c r="Q882" s="2" t="str">
        <f>IF(B882="","",VLOOKUP(AD882,Varsayımlar!$B:$Q,8,0))</f>
        <v/>
      </c>
      <c r="R882" s="2" t="str">
        <f>IF(B882="","",VLOOKUP(AD882,Varsayımlar!$B:$Q,9,0))</f>
        <v/>
      </c>
      <c r="S882" s="2" t="str">
        <f>IF(B882="","",VLOOKUP(AD882,Varsayımlar!$B:$Q,10,0))</f>
        <v/>
      </c>
      <c r="T882" s="2" t="str">
        <f>IF(B882="","",VLOOKUP(AD882,Varsayımlar!$B:$Q,11,0))</f>
        <v/>
      </c>
      <c r="U882" s="2" t="str">
        <f>IF(B882="","",VLOOKUP(AD882,Varsayımlar!$B:$Q,12,0))</f>
        <v/>
      </c>
      <c r="V882" s="2" t="str">
        <f>IF(B882="","",VLOOKUP(AD882,Varsayımlar!$B:$Q,13,0))</f>
        <v/>
      </c>
      <c r="W882" s="2" t="str">
        <f>IF(B882="","",VLOOKUP(AD882,Varsayımlar!$B:$Q,14,0))</f>
        <v/>
      </c>
      <c r="AA882" s="2" t="str">
        <f>IF(B882="","",VLOOKUP(AD882,Varsayımlar!$B:$Q,15,0))</f>
        <v/>
      </c>
      <c r="AB882" s="2" t="str">
        <f>IF(B882="","",VLOOKUP(AD882,Varsayımlar!$B:$Q,16,0))</f>
        <v/>
      </c>
      <c r="AC882" s="2" t="str">
        <f>IF(B882="","",VLOOKUP(Sayfa2!AD882,Varsayımlar!B:S,18,0))</f>
        <v/>
      </c>
      <c r="AD882" s="2" t="str">
        <f t="shared" si="15"/>
        <v/>
      </c>
    </row>
    <row r="883" spans="2:30" x14ac:dyDescent="0.25">
      <c r="B883" s="6"/>
      <c r="C883" s="7" t="str">
        <f>IF(B883="","",VLOOKUP(AD883,Varsayımlar!$B:$Q,3,0))</f>
        <v/>
      </c>
      <c r="D883" s="7"/>
      <c r="H883" s="5" t="str">
        <f>IF(B883="","",VLOOKUP(AD883,Varsayımlar!$B:$Q,5,0))</f>
        <v/>
      </c>
      <c r="I883" s="5"/>
      <c r="J883" s="5" t="str">
        <f>IF(B883="","",VLOOKUP(AD883,Varsayımlar!$B:$Q,6,0))</f>
        <v/>
      </c>
      <c r="P883" s="5" t="str">
        <f>IF(B883="","",VLOOKUP(AD883,Varsayımlar!$B:$Q,7,0)*K883)</f>
        <v/>
      </c>
      <c r="Q883" s="5" t="str">
        <f>IF(B883="","",VLOOKUP(AD883,Varsayımlar!$B:$Q,8,0))</f>
        <v/>
      </c>
      <c r="R883" s="5" t="str">
        <f>IF(B883="","",VLOOKUP(AD883,Varsayımlar!$B:$Q,9,0))</f>
        <v/>
      </c>
      <c r="S883" s="5" t="str">
        <f>IF(B883="","",VLOOKUP(AD883,Varsayımlar!$B:$Q,10,0))</f>
        <v/>
      </c>
      <c r="T883" s="5" t="str">
        <f>IF(B883="","",VLOOKUP(AD883,Varsayımlar!$B:$Q,11,0))</f>
        <v/>
      </c>
      <c r="U883" s="5" t="str">
        <f>IF(B883="","",VLOOKUP(AD883,Varsayımlar!$B:$Q,12,0))</f>
        <v/>
      </c>
      <c r="V883" s="5" t="str">
        <f>IF(B883="","",VLOOKUP(AD883,Varsayımlar!$B:$Q,13,0))</f>
        <v/>
      </c>
      <c r="W883" s="5" t="str">
        <f>IF(B883="","",VLOOKUP(AD883,Varsayımlar!$B:$Q,14,0))</f>
        <v/>
      </c>
      <c r="AA883" s="5" t="str">
        <f>IF(B883="","",VLOOKUP(AD883,Varsayımlar!$B:$Q,15,0))</f>
        <v/>
      </c>
      <c r="AB883" s="5" t="str">
        <f>IF(B883="","",VLOOKUP(AD883,Varsayımlar!$B:$Q,16,0))</f>
        <v/>
      </c>
      <c r="AC883" s="5" t="str">
        <f>IF(B883="","",VLOOKUP(Sayfa2!AD883,Varsayımlar!B:S,18,0))</f>
        <v/>
      </c>
      <c r="AD883" s="5" t="str">
        <f t="shared" si="15"/>
        <v/>
      </c>
    </row>
    <row r="884" spans="2:30" x14ac:dyDescent="0.25">
      <c r="C884" s="3" t="str">
        <f>IF(B884="","",VLOOKUP(AD884,Varsayımlar!$B:$Q,3,0))</f>
        <v/>
      </c>
      <c r="H884" s="2" t="str">
        <f>IF(B884="","",VLOOKUP(AD884,Varsayımlar!$B:$Q,5,0))</f>
        <v/>
      </c>
      <c r="J884" s="2" t="str">
        <f>IF(B884="","",VLOOKUP(AD884,Varsayımlar!$B:$Q,6,0))</f>
        <v/>
      </c>
      <c r="P884" s="2" t="str">
        <f>IF(B884="","",VLOOKUP(AD884,Varsayımlar!$B:$Q,7,0)*K884)</f>
        <v/>
      </c>
      <c r="Q884" s="2" t="str">
        <f>IF(B884="","",VLOOKUP(AD884,Varsayımlar!$B:$Q,8,0))</f>
        <v/>
      </c>
      <c r="R884" s="2" t="str">
        <f>IF(B884="","",VLOOKUP(AD884,Varsayımlar!$B:$Q,9,0))</f>
        <v/>
      </c>
      <c r="S884" s="2" t="str">
        <f>IF(B884="","",VLOOKUP(AD884,Varsayımlar!$B:$Q,10,0))</f>
        <v/>
      </c>
      <c r="T884" s="2" t="str">
        <f>IF(B884="","",VLOOKUP(AD884,Varsayımlar!$B:$Q,11,0))</f>
        <v/>
      </c>
      <c r="U884" s="2" t="str">
        <f>IF(B884="","",VLOOKUP(AD884,Varsayımlar!$B:$Q,12,0))</f>
        <v/>
      </c>
      <c r="V884" s="2" t="str">
        <f>IF(B884="","",VLOOKUP(AD884,Varsayımlar!$B:$Q,13,0))</f>
        <v/>
      </c>
      <c r="W884" s="2" t="str">
        <f>IF(B884="","",VLOOKUP(AD884,Varsayımlar!$B:$Q,14,0))</f>
        <v/>
      </c>
      <c r="AA884" s="2" t="str">
        <f>IF(B884="","",VLOOKUP(AD884,Varsayımlar!$B:$Q,15,0))</f>
        <v/>
      </c>
      <c r="AB884" s="2" t="str">
        <f>IF(B884="","",VLOOKUP(AD884,Varsayımlar!$B:$Q,16,0))</f>
        <v/>
      </c>
      <c r="AC884" s="2" t="str">
        <f>IF(B884="","",VLOOKUP(Sayfa2!AD884,Varsayımlar!B:S,18,0))</f>
        <v/>
      </c>
      <c r="AD884" s="2" t="str">
        <f t="shared" si="15"/>
        <v/>
      </c>
    </row>
    <row r="885" spans="2:30" x14ac:dyDescent="0.25">
      <c r="B885" s="6"/>
      <c r="C885" s="7" t="str">
        <f>IF(B885="","",VLOOKUP(AD885,Varsayımlar!$B:$Q,3,0))</f>
        <v/>
      </c>
      <c r="D885" s="7"/>
      <c r="H885" s="5" t="str">
        <f>IF(B885="","",VLOOKUP(AD885,Varsayımlar!$B:$Q,5,0))</f>
        <v/>
      </c>
      <c r="I885" s="5"/>
      <c r="J885" s="5" t="str">
        <f>IF(B885="","",VLOOKUP(AD885,Varsayımlar!$B:$Q,6,0))</f>
        <v/>
      </c>
      <c r="P885" s="5" t="str">
        <f>IF(B885="","",VLOOKUP(AD885,Varsayımlar!$B:$Q,7,0)*K885)</f>
        <v/>
      </c>
      <c r="Q885" s="5" t="str">
        <f>IF(B885="","",VLOOKUP(AD885,Varsayımlar!$B:$Q,8,0))</f>
        <v/>
      </c>
      <c r="R885" s="5" t="str">
        <f>IF(B885="","",VLOOKUP(AD885,Varsayımlar!$B:$Q,9,0))</f>
        <v/>
      </c>
      <c r="S885" s="5" t="str">
        <f>IF(B885="","",VLOOKUP(AD885,Varsayımlar!$B:$Q,10,0))</f>
        <v/>
      </c>
      <c r="T885" s="5" t="str">
        <f>IF(B885="","",VLOOKUP(AD885,Varsayımlar!$B:$Q,11,0))</f>
        <v/>
      </c>
      <c r="U885" s="5" t="str">
        <f>IF(B885="","",VLOOKUP(AD885,Varsayımlar!$B:$Q,12,0))</f>
        <v/>
      </c>
      <c r="V885" s="5" t="str">
        <f>IF(B885="","",VLOOKUP(AD885,Varsayımlar!$B:$Q,13,0))</f>
        <v/>
      </c>
      <c r="W885" s="5" t="str">
        <f>IF(B885="","",VLOOKUP(AD885,Varsayımlar!$B:$Q,14,0))</f>
        <v/>
      </c>
      <c r="AA885" s="5" t="str">
        <f>IF(B885="","",VLOOKUP(AD885,Varsayımlar!$B:$Q,15,0))</f>
        <v/>
      </c>
      <c r="AB885" s="5" t="str">
        <f>IF(B885="","",VLOOKUP(AD885,Varsayımlar!$B:$Q,16,0))</f>
        <v/>
      </c>
      <c r="AC885" s="5" t="str">
        <f>IF(B885="","",VLOOKUP(Sayfa2!AD885,Varsayımlar!B:S,18,0))</f>
        <v/>
      </c>
      <c r="AD885" s="5" t="str">
        <f t="shared" si="15"/>
        <v/>
      </c>
    </row>
    <row r="886" spans="2:30" x14ac:dyDescent="0.25">
      <c r="C886" s="3" t="str">
        <f>IF(B886="","",VLOOKUP(AD886,Varsayımlar!$B:$Q,3,0))</f>
        <v/>
      </c>
      <c r="H886" s="2" t="str">
        <f>IF(B886="","",VLOOKUP(AD886,Varsayımlar!$B:$Q,5,0))</f>
        <v/>
      </c>
      <c r="J886" s="2" t="str">
        <f>IF(B886="","",VLOOKUP(AD886,Varsayımlar!$B:$Q,6,0))</f>
        <v/>
      </c>
      <c r="P886" s="2" t="str">
        <f>IF(B886="","",VLOOKUP(AD886,Varsayımlar!$B:$Q,7,0)*K886)</f>
        <v/>
      </c>
      <c r="Q886" s="2" t="str">
        <f>IF(B886="","",VLOOKUP(AD886,Varsayımlar!$B:$Q,8,0))</f>
        <v/>
      </c>
      <c r="R886" s="2" t="str">
        <f>IF(B886="","",VLOOKUP(AD886,Varsayımlar!$B:$Q,9,0))</f>
        <v/>
      </c>
      <c r="S886" s="2" t="str">
        <f>IF(B886="","",VLOOKUP(AD886,Varsayımlar!$B:$Q,10,0))</f>
        <v/>
      </c>
      <c r="T886" s="2" t="str">
        <f>IF(B886="","",VLOOKUP(AD886,Varsayımlar!$B:$Q,11,0))</f>
        <v/>
      </c>
      <c r="U886" s="2" t="str">
        <f>IF(B886="","",VLOOKUP(AD886,Varsayımlar!$B:$Q,12,0))</f>
        <v/>
      </c>
      <c r="V886" s="2" t="str">
        <f>IF(B886="","",VLOOKUP(AD886,Varsayımlar!$B:$Q,13,0))</f>
        <v/>
      </c>
      <c r="W886" s="2" t="str">
        <f>IF(B886="","",VLOOKUP(AD886,Varsayımlar!$B:$Q,14,0))</f>
        <v/>
      </c>
      <c r="AA886" s="2" t="str">
        <f>IF(B886="","",VLOOKUP(AD886,Varsayımlar!$B:$Q,15,0))</f>
        <v/>
      </c>
      <c r="AB886" s="2" t="str">
        <f>IF(B886="","",VLOOKUP(AD886,Varsayımlar!$B:$Q,16,0))</f>
        <v/>
      </c>
      <c r="AC886" s="2" t="str">
        <f>IF(B886="","",VLOOKUP(Sayfa2!AD886,Varsayımlar!B:S,18,0))</f>
        <v/>
      </c>
      <c r="AD886" s="2" t="str">
        <f t="shared" si="15"/>
        <v/>
      </c>
    </row>
    <row r="887" spans="2:30" x14ac:dyDescent="0.25">
      <c r="B887" s="6"/>
      <c r="C887" s="7" t="str">
        <f>IF(B887="","",VLOOKUP(AD887,Varsayımlar!$B:$Q,3,0))</f>
        <v/>
      </c>
      <c r="D887" s="7"/>
      <c r="H887" s="5" t="str">
        <f>IF(B887="","",VLOOKUP(AD887,Varsayımlar!$B:$Q,5,0))</f>
        <v/>
      </c>
      <c r="I887" s="5"/>
      <c r="J887" s="5" t="str">
        <f>IF(B887="","",VLOOKUP(AD887,Varsayımlar!$B:$Q,6,0))</f>
        <v/>
      </c>
      <c r="P887" s="5" t="str">
        <f>IF(B887="","",VLOOKUP(AD887,Varsayımlar!$B:$Q,7,0)*K887)</f>
        <v/>
      </c>
      <c r="Q887" s="5" t="str">
        <f>IF(B887="","",VLOOKUP(AD887,Varsayımlar!$B:$Q,8,0))</f>
        <v/>
      </c>
      <c r="R887" s="5" t="str">
        <f>IF(B887="","",VLOOKUP(AD887,Varsayımlar!$B:$Q,9,0))</f>
        <v/>
      </c>
      <c r="S887" s="5" t="str">
        <f>IF(B887="","",VLOOKUP(AD887,Varsayımlar!$B:$Q,10,0))</f>
        <v/>
      </c>
      <c r="T887" s="5" t="str">
        <f>IF(B887="","",VLOOKUP(AD887,Varsayımlar!$B:$Q,11,0))</f>
        <v/>
      </c>
      <c r="U887" s="5" t="str">
        <f>IF(B887="","",VLOOKUP(AD887,Varsayımlar!$B:$Q,12,0))</f>
        <v/>
      </c>
      <c r="V887" s="5" t="str">
        <f>IF(B887="","",VLOOKUP(AD887,Varsayımlar!$B:$Q,13,0))</f>
        <v/>
      </c>
      <c r="W887" s="5" t="str">
        <f>IF(B887="","",VLOOKUP(AD887,Varsayımlar!$B:$Q,14,0))</f>
        <v/>
      </c>
      <c r="AA887" s="5" t="str">
        <f>IF(B887="","",VLOOKUP(AD887,Varsayımlar!$B:$Q,15,0))</f>
        <v/>
      </c>
      <c r="AB887" s="5" t="str">
        <f>IF(B887="","",VLOOKUP(AD887,Varsayımlar!$B:$Q,16,0))</f>
        <v/>
      </c>
      <c r="AC887" s="5" t="str">
        <f>IF(B887="","",VLOOKUP(Sayfa2!AD887,Varsayımlar!B:S,18,0))</f>
        <v/>
      </c>
      <c r="AD887" s="5" t="str">
        <f t="shared" si="15"/>
        <v/>
      </c>
    </row>
    <row r="888" spans="2:30" x14ac:dyDescent="0.25">
      <c r="C888" s="3" t="str">
        <f>IF(B888="","",VLOOKUP(AD888,Varsayımlar!$B:$Q,3,0))</f>
        <v/>
      </c>
      <c r="H888" s="2" t="str">
        <f>IF(B888="","",VLOOKUP(AD888,Varsayımlar!$B:$Q,5,0))</f>
        <v/>
      </c>
      <c r="J888" s="2" t="str">
        <f>IF(B888="","",VLOOKUP(AD888,Varsayımlar!$B:$Q,6,0))</f>
        <v/>
      </c>
      <c r="P888" s="2" t="str">
        <f>IF(B888="","",VLOOKUP(AD888,Varsayımlar!$B:$Q,7,0)*K888)</f>
        <v/>
      </c>
      <c r="Q888" s="2" t="str">
        <f>IF(B888="","",VLOOKUP(AD888,Varsayımlar!$B:$Q,8,0))</f>
        <v/>
      </c>
      <c r="R888" s="2" t="str">
        <f>IF(B888="","",VLOOKUP(AD888,Varsayımlar!$B:$Q,9,0))</f>
        <v/>
      </c>
      <c r="S888" s="2" t="str">
        <f>IF(B888="","",VLOOKUP(AD888,Varsayımlar!$B:$Q,10,0))</f>
        <v/>
      </c>
      <c r="T888" s="2" t="str">
        <f>IF(B888="","",VLOOKUP(AD888,Varsayımlar!$B:$Q,11,0))</f>
        <v/>
      </c>
      <c r="U888" s="2" t="str">
        <f>IF(B888="","",VLOOKUP(AD888,Varsayımlar!$B:$Q,12,0))</f>
        <v/>
      </c>
      <c r="V888" s="2" t="str">
        <f>IF(B888="","",VLOOKUP(AD888,Varsayımlar!$B:$Q,13,0))</f>
        <v/>
      </c>
      <c r="W888" s="2" t="str">
        <f>IF(B888="","",VLOOKUP(AD888,Varsayımlar!$B:$Q,14,0))</f>
        <v/>
      </c>
      <c r="AA888" s="2" t="str">
        <f>IF(B888="","",VLOOKUP(AD888,Varsayımlar!$B:$Q,15,0))</f>
        <v/>
      </c>
      <c r="AB888" s="2" t="str">
        <f>IF(B888="","",VLOOKUP(AD888,Varsayımlar!$B:$Q,16,0))</f>
        <v/>
      </c>
      <c r="AC888" s="2" t="str">
        <f>IF(B888="","",VLOOKUP(Sayfa2!AD888,Varsayımlar!B:S,18,0))</f>
        <v/>
      </c>
      <c r="AD888" s="2" t="str">
        <f t="shared" si="15"/>
        <v/>
      </c>
    </row>
    <row r="889" spans="2:30" x14ac:dyDescent="0.25">
      <c r="B889" s="6"/>
      <c r="C889" s="7" t="str">
        <f>IF(B889="","",VLOOKUP(AD889,Varsayımlar!$B:$Q,3,0))</f>
        <v/>
      </c>
      <c r="D889" s="7"/>
      <c r="H889" s="5" t="str">
        <f>IF(B889="","",VLOOKUP(AD889,Varsayımlar!$B:$Q,5,0))</f>
        <v/>
      </c>
      <c r="I889" s="5"/>
      <c r="J889" s="5" t="str">
        <f>IF(B889="","",VLOOKUP(AD889,Varsayımlar!$B:$Q,6,0))</f>
        <v/>
      </c>
      <c r="P889" s="5" t="str">
        <f>IF(B889="","",VLOOKUP(AD889,Varsayımlar!$B:$Q,7,0)*K889)</f>
        <v/>
      </c>
      <c r="Q889" s="5" t="str">
        <f>IF(B889="","",VLOOKUP(AD889,Varsayımlar!$B:$Q,8,0))</f>
        <v/>
      </c>
      <c r="R889" s="5" t="str">
        <f>IF(B889="","",VLOOKUP(AD889,Varsayımlar!$B:$Q,9,0))</f>
        <v/>
      </c>
      <c r="S889" s="5" t="str">
        <f>IF(B889="","",VLOOKUP(AD889,Varsayımlar!$B:$Q,10,0))</f>
        <v/>
      </c>
      <c r="T889" s="5" t="str">
        <f>IF(B889="","",VLOOKUP(AD889,Varsayımlar!$B:$Q,11,0))</f>
        <v/>
      </c>
      <c r="U889" s="5" t="str">
        <f>IF(B889="","",VLOOKUP(AD889,Varsayımlar!$B:$Q,12,0))</f>
        <v/>
      </c>
      <c r="V889" s="5" t="str">
        <f>IF(B889="","",VLOOKUP(AD889,Varsayımlar!$B:$Q,13,0))</f>
        <v/>
      </c>
      <c r="W889" s="5" t="str">
        <f>IF(B889="","",VLOOKUP(AD889,Varsayımlar!$B:$Q,14,0))</f>
        <v/>
      </c>
      <c r="AA889" s="5" t="str">
        <f>IF(B889="","",VLOOKUP(AD889,Varsayımlar!$B:$Q,15,0))</f>
        <v/>
      </c>
      <c r="AB889" s="5" t="str">
        <f>IF(B889="","",VLOOKUP(AD889,Varsayımlar!$B:$Q,16,0))</f>
        <v/>
      </c>
      <c r="AC889" s="5" t="str">
        <f>IF(B889="","",VLOOKUP(Sayfa2!AD889,Varsayımlar!B:S,18,0))</f>
        <v/>
      </c>
      <c r="AD889" s="5" t="str">
        <f t="shared" si="15"/>
        <v/>
      </c>
    </row>
    <row r="890" spans="2:30" x14ac:dyDescent="0.25">
      <c r="C890" s="3" t="str">
        <f>IF(B890="","",VLOOKUP(AD890,Varsayımlar!$B:$Q,3,0))</f>
        <v/>
      </c>
      <c r="H890" s="2" t="str">
        <f>IF(B890="","",VLOOKUP(AD890,Varsayımlar!$B:$Q,5,0))</f>
        <v/>
      </c>
      <c r="J890" s="2" t="str">
        <f>IF(B890="","",VLOOKUP(AD890,Varsayımlar!$B:$Q,6,0))</f>
        <v/>
      </c>
      <c r="P890" s="2" t="str">
        <f>IF(B890="","",VLOOKUP(AD890,Varsayımlar!$B:$Q,7,0)*K890)</f>
        <v/>
      </c>
      <c r="Q890" s="2" t="str">
        <f>IF(B890="","",VLOOKUP(AD890,Varsayımlar!$B:$Q,8,0))</f>
        <v/>
      </c>
      <c r="R890" s="2" t="str">
        <f>IF(B890="","",VLOOKUP(AD890,Varsayımlar!$B:$Q,9,0))</f>
        <v/>
      </c>
      <c r="S890" s="2" t="str">
        <f>IF(B890="","",VLOOKUP(AD890,Varsayımlar!$B:$Q,10,0))</f>
        <v/>
      </c>
      <c r="T890" s="2" t="str">
        <f>IF(B890="","",VLOOKUP(AD890,Varsayımlar!$B:$Q,11,0))</f>
        <v/>
      </c>
      <c r="U890" s="2" t="str">
        <f>IF(B890="","",VLOOKUP(AD890,Varsayımlar!$B:$Q,12,0))</f>
        <v/>
      </c>
      <c r="V890" s="2" t="str">
        <f>IF(B890="","",VLOOKUP(AD890,Varsayımlar!$B:$Q,13,0))</f>
        <v/>
      </c>
      <c r="W890" s="2" t="str">
        <f>IF(B890="","",VLOOKUP(AD890,Varsayımlar!$B:$Q,14,0))</f>
        <v/>
      </c>
      <c r="AA890" s="2" t="str">
        <f>IF(B890="","",VLOOKUP(AD890,Varsayımlar!$B:$Q,15,0))</f>
        <v/>
      </c>
      <c r="AB890" s="2" t="str">
        <f>IF(B890="","",VLOOKUP(AD890,Varsayımlar!$B:$Q,16,0))</f>
        <v/>
      </c>
      <c r="AC890" s="2" t="str">
        <f>IF(B890="","",VLOOKUP(Sayfa2!AD890,Varsayımlar!B:S,18,0))</f>
        <v/>
      </c>
      <c r="AD890" s="2" t="str">
        <f t="shared" si="15"/>
        <v/>
      </c>
    </row>
    <row r="891" spans="2:30" x14ac:dyDescent="0.25">
      <c r="B891" s="6"/>
      <c r="C891" s="7" t="str">
        <f>IF(B891="","",VLOOKUP(AD891,Varsayımlar!$B:$Q,3,0))</f>
        <v/>
      </c>
      <c r="D891" s="7"/>
      <c r="H891" s="5" t="str">
        <f>IF(B891="","",VLOOKUP(AD891,Varsayımlar!$B:$Q,5,0))</f>
        <v/>
      </c>
      <c r="I891" s="5"/>
      <c r="J891" s="5" t="str">
        <f>IF(B891="","",VLOOKUP(AD891,Varsayımlar!$B:$Q,6,0))</f>
        <v/>
      </c>
      <c r="P891" s="5" t="str">
        <f>IF(B891="","",VLOOKUP(AD891,Varsayımlar!$B:$Q,7,0)*K891)</f>
        <v/>
      </c>
      <c r="Q891" s="5" t="str">
        <f>IF(B891="","",VLOOKUP(AD891,Varsayımlar!$B:$Q,8,0))</f>
        <v/>
      </c>
      <c r="R891" s="5" t="str">
        <f>IF(B891="","",VLOOKUP(AD891,Varsayımlar!$B:$Q,9,0))</f>
        <v/>
      </c>
      <c r="S891" s="5" t="str">
        <f>IF(B891="","",VLOOKUP(AD891,Varsayımlar!$B:$Q,10,0))</f>
        <v/>
      </c>
      <c r="T891" s="5" t="str">
        <f>IF(B891="","",VLOOKUP(AD891,Varsayımlar!$B:$Q,11,0))</f>
        <v/>
      </c>
      <c r="U891" s="5" t="str">
        <f>IF(B891="","",VLOOKUP(AD891,Varsayımlar!$B:$Q,12,0))</f>
        <v/>
      </c>
      <c r="V891" s="5" t="str">
        <f>IF(B891="","",VLOOKUP(AD891,Varsayımlar!$B:$Q,13,0))</f>
        <v/>
      </c>
      <c r="W891" s="5" t="str">
        <f>IF(B891="","",VLOOKUP(AD891,Varsayımlar!$B:$Q,14,0))</f>
        <v/>
      </c>
      <c r="AA891" s="5" t="str">
        <f>IF(B891="","",VLOOKUP(AD891,Varsayımlar!$B:$Q,15,0))</f>
        <v/>
      </c>
      <c r="AB891" s="5" t="str">
        <f>IF(B891="","",VLOOKUP(AD891,Varsayımlar!$B:$Q,16,0))</f>
        <v/>
      </c>
      <c r="AC891" s="5" t="str">
        <f>IF(B891="","",VLOOKUP(Sayfa2!AD891,Varsayımlar!B:S,18,0))</f>
        <v/>
      </c>
      <c r="AD891" s="5" t="str">
        <f t="shared" si="15"/>
        <v/>
      </c>
    </row>
    <row r="892" spans="2:30" x14ac:dyDescent="0.25">
      <c r="C892" s="3" t="str">
        <f>IF(B892="","",VLOOKUP(AD892,Varsayımlar!$B:$Q,3,0))</f>
        <v/>
      </c>
      <c r="H892" s="2" t="str">
        <f>IF(B892="","",VLOOKUP(AD892,Varsayımlar!$B:$Q,5,0))</f>
        <v/>
      </c>
      <c r="J892" s="2" t="str">
        <f>IF(B892="","",VLOOKUP(AD892,Varsayımlar!$B:$Q,6,0))</f>
        <v/>
      </c>
      <c r="P892" s="2" t="str">
        <f>IF(B892="","",VLOOKUP(AD892,Varsayımlar!$B:$Q,7,0)*K892)</f>
        <v/>
      </c>
      <c r="Q892" s="2" t="str">
        <f>IF(B892="","",VLOOKUP(AD892,Varsayımlar!$B:$Q,8,0))</f>
        <v/>
      </c>
      <c r="R892" s="2" t="str">
        <f>IF(B892="","",VLOOKUP(AD892,Varsayımlar!$B:$Q,9,0))</f>
        <v/>
      </c>
      <c r="S892" s="2" t="str">
        <f>IF(B892="","",VLOOKUP(AD892,Varsayımlar!$B:$Q,10,0))</f>
        <v/>
      </c>
      <c r="T892" s="2" t="str">
        <f>IF(B892="","",VLOOKUP(AD892,Varsayımlar!$B:$Q,11,0))</f>
        <v/>
      </c>
      <c r="U892" s="2" t="str">
        <f>IF(B892="","",VLOOKUP(AD892,Varsayımlar!$B:$Q,12,0))</f>
        <v/>
      </c>
      <c r="V892" s="2" t="str">
        <f>IF(B892="","",VLOOKUP(AD892,Varsayımlar!$B:$Q,13,0))</f>
        <v/>
      </c>
      <c r="W892" s="2" t="str">
        <f>IF(B892="","",VLOOKUP(AD892,Varsayımlar!$B:$Q,14,0))</f>
        <v/>
      </c>
      <c r="AA892" s="2" t="str">
        <f>IF(B892="","",VLOOKUP(AD892,Varsayımlar!$B:$Q,15,0))</f>
        <v/>
      </c>
      <c r="AB892" s="2" t="str">
        <f>IF(B892="","",VLOOKUP(AD892,Varsayımlar!$B:$Q,16,0))</f>
        <v/>
      </c>
      <c r="AC892" s="2" t="str">
        <f>IF(B892="","",VLOOKUP(Sayfa2!AD892,Varsayımlar!B:S,18,0))</f>
        <v/>
      </c>
      <c r="AD892" s="2" t="str">
        <f t="shared" si="15"/>
        <v/>
      </c>
    </row>
    <row r="893" spans="2:30" x14ac:dyDescent="0.25">
      <c r="B893" s="6"/>
      <c r="C893" s="7" t="str">
        <f>IF(B893="","",VLOOKUP(AD893,Varsayımlar!$B:$Q,3,0))</f>
        <v/>
      </c>
      <c r="D893" s="7"/>
      <c r="H893" s="5" t="str">
        <f>IF(B893="","",VLOOKUP(AD893,Varsayımlar!$B:$Q,5,0))</f>
        <v/>
      </c>
      <c r="I893" s="5"/>
      <c r="J893" s="5" t="str">
        <f>IF(B893="","",VLOOKUP(AD893,Varsayımlar!$B:$Q,6,0))</f>
        <v/>
      </c>
      <c r="P893" s="5" t="str">
        <f>IF(B893="","",VLOOKUP(AD893,Varsayımlar!$B:$Q,7,0)*K893)</f>
        <v/>
      </c>
      <c r="Q893" s="5" t="str">
        <f>IF(B893="","",VLOOKUP(AD893,Varsayımlar!$B:$Q,8,0))</f>
        <v/>
      </c>
      <c r="R893" s="5" t="str">
        <f>IF(B893="","",VLOOKUP(AD893,Varsayımlar!$B:$Q,9,0))</f>
        <v/>
      </c>
      <c r="S893" s="5" t="str">
        <f>IF(B893="","",VLOOKUP(AD893,Varsayımlar!$B:$Q,10,0))</f>
        <v/>
      </c>
      <c r="T893" s="5" t="str">
        <f>IF(B893="","",VLOOKUP(AD893,Varsayımlar!$B:$Q,11,0))</f>
        <v/>
      </c>
      <c r="U893" s="5" t="str">
        <f>IF(B893="","",VLOOKUP(AD893,Varsayımlar!$B:$Q,12,0))</f>
        <v/>
      </c>
      <c r="V893" s="5" t="str">
        <f>IF(B893="","",VLOOKUP(AD893,Varsayımlar!$B:$Q,13,0))</f>
        <v/>
      </c>
      <c r="W893" s="5" t="str">
        <f>IF(B893="","",VLOOKUP(AD893,Varsayımlar!$B:$Q,14,0))</f>
        <v/>
      </c>
      <c r="AA893" s="5" t="str">
        <f>IF(B893="","",VLOOKUP(AD893,Varsayımlar!$B:$Q,15,0))</f>
        <v/>
      </c>
      <c r="AB893" s="5" t="str">
        <f>IF(B893="","",VLOOKUP(AD893,Varsayımlar!$B:$Q,16,0))</f>
        <v/>
      </c>
      <c r="AC893" s="5" t="str">
        <f>IF(B893="","",VLOOKUP(Sayfa2!AD893,Varsayımlar!B:S,18,0))</f>
        <v/>
      </c>
      <c r="AD893" s="5" t="str">
        <f t="shared" si="15"/>
        <v/>
      </c>
    </row>
    <row r="894" spans="2:30" x14ac:dyDescent="0.25">
      <c r="C894" s="3" t="str">
        <f>IF(B894="","",VLOOKUP(AD894,Varsayımlar!$B:$Q,3,0))</f>
        <v/>
      </c>
      <c r="H894" s="2" t="str">
        <f>IF(B894="","",VLOOKUP(AD894,Varsayımlar!$B:$Q,5,0))</f>
        <v/>
      </c>
      <c r="J894" s="2" t="str">
        <f>IF(B894="","",VLOOKUP(AD894,Varsayımlar!$B:$Q,6,0))</f>
        <v/>
      </c>
      <c r="P894" s="2" t="str">
        <f>IF(B894="","",VLOOKUP(AD894,Varsayımlar!$B:$Q,7,0)*K894)</f>
        <v/>
      </c>
      <c r="Q894" s="2" t="str">
        <f>IF(B894="","",VLOOKUP(AD894,Varsayımlar!$B:$Q,8,0))</f>
        <v/>
      </c>
      <c r="R894" s="2" t="str">
        <f>IF(B894="","",VLOOKUP(AD894,Varsayımlar!$B:$Q,9,0))</f>
        <v/>
      </c>
      <c r="S894" s="2" t="str">
        <f>IF(B894="","",VLOOKUP(AD894,Varsayımlar!$B:$Q,10,0))</f>
        <v/>
      </c>
      <c r="T894" s="2" t="str">
        <f>IF(B894="","",VLOOKUP(AD894,Varsayımlar!$B:$Q,11,0))</f>
        <v/>
      </c>
      <c r="U894" s="2" t="str">
        <f>IF(B894="","",VLOOKUP(AD894,Varsayımlar!$B:$Q,12,0))</f>
        <v/>
      </c>
      <c r="V894" s="2" t="str">
        <f>IF(B894="","",VLOOKUP(AD894,Varsayımlar!$B:$Q,13,0))</f>
        <v/>
      </c>
      <c r="W894" s="2" t="str">
        <f>IF(B894="","",VLOOKUP(AD894,Varsayımlar!$B:$Q,14,0))</f>
        <v/>
      </c>
      <c r="AA894" s="2" t="str">
        <f>IF(B894="","",VLOOKUP(AD894,Varsayımlar!$B:$Q,15,0))</f>
        <v/>
      </c>
      <c r="AB894" s="2" t="str">
        <f>IF(B894="","",VLOOKUP(AD894,Varsayımlar!$B:$Q,16,0))</f>
        <v/>
      </c>
      <c r="AC894" s="2" t="str">
        <f>IF(B894="","",VLOOKUP(Sayfa2!AD894,Varsayımlar!B:S,18,0))</f>
        <v/>
      </c>
      <c r="AD894" s="2" t="str">
        <f t="shared" si="15"/>
        <v/>
      </c>
    </row>
    <row r="895" spans="2:30" x14ac:dyDescent="0.25">
      <c r="B895" s="6"/>
      <c r="C895" s="7" t="str">
        <f>IF(B895="","",VLOOKUP(AD895,Varsayımlar!$B:$Q,3,0))</f>
        <v/>
      </c>
      <c r="D895" s="7"/>
      <c r="H895" s="5" t="str">
        <f>IF(B895="","",VLOOKUP(AD895,Varsayımlar!$B:$Q,5,0))</f>
        <v/>
      </c>
      <c r="I895" s="5"/>
      <c r="J895" s="5" t="str">
        <f>IF(B895="","",VLOOKUP(AD895,Varsayımlar!$B:$Q,6,0))</f>
        <v/>
      </c>
      <c r="P895" s="5" t="str">
        <f>IF(B895="","",VLOOKUP(AD895,Varsayımlar!$B:$Q,7,0)*K895)</f>
        <v/>
      </c>
      <c r="Q895" s="5" t="str">
        <f>IF(B895="","",VLOOKUP(AD895,Varsayımlar!$B:$Q,8,0))</f>
        <v/>
      </c>
      <c r="R895" s="5" t="str">
        <f>IF(B895="","",VLOOKUP(AD895,Varsayımlar!$B:$Q,9,0))</f>
        <v/>
      </c>
      <c r="S895" s="5" t="str">
        <f>IF(B895="","",VLOOKUP(AD895,Varsayımlar!$B:$Q,10,0))</f>
        <v/>
      </c>
      <c r="T895" s="5" t="str">
        <f>IF(B895="","",VLOOKUP(AD895,Varsayımlar!$B:$Q,11,0))</f>
        <v/>
      </c>
      <c r="U895" s="5" t="str">
        <f>IF(B895="","",VLOOKUP(AD895,Varsayımlar!$B:$Q,12,0))</f>
        <v/>
      </c>
      <c r="V895" s="5" t="str">
        <f>IF(B895="","",VLOOKUP(AD895,Varsayımlar!$B:$Q,13,0))</f>
        <v/>
      </c>
      <c r="W895" s="5" t="str">
        <f>IF(B895="","",VLOOKUP(AD895,Varsayımlar!$B:$Q,14,0))</f>
        <v/>
      </c>
      <c r="AA895" s="5" t="str">
        <f>IF(B895="","",VLOOKUP(AD895,Varsayımlar!$B:$Q,15,0))</f>
        <v/>
      </c>
      <c r="AB895" s="5" t="str">
        <f>IF(B895="","",VLOOKUP(AD895,Varsayımlar!$B:$Q,16,0))</f>
        <v/>
      </c>
      <c r="AC895" s="5" t="str">
        <f>IF(B895="","",VLOOKUP(Sayfa2!AD895,Varsayımlar!B:S,18,0))</f>
        <v/>
      </c>
      <c r="AD895" s="5" t="str">
        <f t="shared" si="15"/>
        <v/>
      </c>
    </row>
    <row r="896" spans="2:30" x14ac:dyDescent="0.25">
      <c r="C896" s="3" t="str">
        <f>IF(B896="","",VLOOKUP(AD896,Varsayımlar!$B:$Q,3,0))</f>
        <v/>
      </c>
      <c r="H896" s="2" t="str">
        <f>IF(B896="","",VLOOKUP(AD896,Varsayımlar!$B:$Q,5,0))</f>
        <v/>
      </c>
      <c r="J896" s="2" t="str">
        <f>IF(B896="","",VLOOKUP(AD896,Varsayımlar!$B:$Q,6,0))</f>
        <v/>
      </c>
      <c r="P896" s="2" t="str">
        <f>IF(B896="","",VLOOKUP(AD896,Varsayımlar!$B:$Q,7,0)*K896)</f>
        <v/>
      </c>
      <c r="Q896" s="2" t="str">
        <f>IF(B896="","",VLOOKUP(AD896,Varsayımlar!$B:$Q,8,0))</f>
        <v/>
      </c>
      <c r="R896" s="2" t="str">
        <f>IF(B896="","",VLOOKUP(AD896,Varsayımlar!$B:$Q,9,0))</f>
        <v/>
      </c>
      <c r="S896" s="2" t="str">
        <f>IF(B896="","",VLOOKUP(AD896,Varsayımlar!$B:$Q,10,0))</f>
        <v/>
      </c>
      <c r="T896" s="2" t="str">
        <f>IF(B896="","",VLOOKUP(AD896,Varsayımlar!$B:$Q,11,0))</f>
        <v/>
      </c>
      <c r="U896" s="2" t="str">
        <f>IF(B896="","",VLOOKUP(AD896,Varsayımlar!$B:$Q,12,0))</f>
        <v/>
      </c>
      <c r="V896" s="2" t="str">
        <f>IF(B896="","",VLOOKUP(AD896,Varsayımlar!$B:$Q,13,0))</f>
        <v/>
      </c>
      <c r="W896" s="2" t="str">
        <f>IF(B896="","",VLOOKUP(AD896,Varsayımlar!$B:$Q,14,0))</f>
        <v/>
      </c>
      <c r="AA896" s="2" t="str">
        <f>IF(B896="","",VLOOKUP(AD896,Varsayımlar!$B:$Q,15,0))</f>
        <v/>
      </c>
      <c r="AB896" s="2" t="str">
        <f>IF(B896="","",VLOOKUP(AD896,Varsayımlar!$B:$Q,16,0))</f>
        <v/>
      </c>
      <c r="AC896" s="2" t="str">
        <f>IF(B896="","",VLOOKUP(Sayfa2!AD896,Varsayımlar!B:S,18,0))</f>
        <v/>
      </c>
      <c r="AD896" s="2" t="str">
        <f t="shared" si="15"/>
        <v/>
      </c>
    </row>
    <row r="897" spans="2:30" x14ac:dyDescent="0.25">
      <c r="B897" s="6"/>
      <c r="C897" s="7" t="str">
        <f>IF(B897="","",VLOOKUP(AD897,Varsayımlar!$B:$Q,3,0))</f>
        <v/>
      </c>
      <c r="D897" s="7"/>
      <c r="H897" s="5" t="str">
        <f>IF(B897="","",VLOOKUP(AD897,Varsayımlar!$B:$Q,5,0))</f>
        <v/>
      </c>
      <c r="I897" s="5"/>
      <c r="J897" s="5" t="str">
        <f>IF(B897="","",VLOOKUP(AD897,Varsayımlar!$B:$Q,6,0))</f>
        <v/>
      </c>
      <c r="P897" s="5" t="str">
        <f>IF(B897="","",VLOOKUP(AD897,Varsayımlar!$B:$Q,7,0)*K897)</f>
        <v/>
      </c>
      <c r="Q897" s="5" t="str">
        <f>IF(B897="","",VLOOKUP(AD897,Varsayımlar!$B:$Q,8,0))</f>
        <v/>
      </c>
      <c r="R897" s="5" t="str">
        <f>IF(B897="","",VLOOKUP(AD897,Varsayımlar!$B:$Q,9,0))</f>
        <v/>
      </c>
      <c r="S897" s="5" t="str">
        <f>IF(B897="","",VLOOKUP(AD897,Varsayımlar!$B:$Q,10,0))</f>
        <v/>
      </c>
      <c r="T897" s="5" t="str">
        <f>IF(B897="","",VLOOKUP(AD897,Varsayımlar!$B:$Q,11,0))</f>
        <v/>
      </c>
      <c r="U897" s="5" t="str">
        <f>IF(B897="","",VLOOKUP(AD897,Varsayımlar!$B:$Q,12,0))</f>
        <v/>
      </c>
      <c r="V897" s="5" t="str">
        <f>IF(B897="","",VLOOKUP(AD897,Varsayımlar!$B:$Q,13,0))</f>
        <v/>
      </c>
      <c r="W897" s="5" t="str">
        <f>IF(B897="","",VLOOKUP(AD897,Varsayımlar!$B:$Q,14,0))</f>
        <v/>
      </c>
      <c r="AA897" s="5" t="str">
        <f>IF(B897="","",VLOOKUP(AD897,Varsayımlar!$B:$Q,15,0))</f>
        <v/>
      </c>
      <c r="AB897" s="5" t="str">
        <f>IF(B897="","",VLOOKUP(AD897,Varsayımlar!$B:$Q,16,0))</f>
        <v/>
      </c>
      <c r="AC897" s="5" t="str">
        <f>IF(B897="","",VLOOKUP(Sayfa2!AD897,Varsayımlar!B:S,18,0))</f>
        <v/>
      </c>
      <c r="AD897" s="5" t="str">
        <f t="shared" si="15"/>
        <v/>
      </c>
    </row>
    <row r="898" spans="2:30" x14ac:dyDescent="0.25">
      <c r="C898" s="3" t="str">
        <f>IF(B898="","",VLOOKUP(AD898,Varsayımlar!$B:$Q,3,0))</f>
        <v/>
      </c>
      <c r="H898" s="2" t="str">
        <f>IF(B898="","",VLOOKUP(AD898,Varsayımlar!$B:$Q,5,0))</f>
        <v/>
      </c>
      <c r="J898" s="2" t="str">
        <f>IF(B898="","",VLOOKUP(AD898,Varsayımlar!$B:$Q,6,0))</f>
        <v/>
      </c>
      <c r="P898" s="2" t="str">
        <f>IF(B898="","",VLOOKUP(AD898,Varsayımlar!$B:$Q,7,0)*K898)</f>
        <v/>
      </c>
      <c r="Q898" s="2" t="str">
        <f>IF(B898="","",VLOOKUP(AD898,Varsayımlar!$B:$Q,8,0))</f>
        <v/>
      </c>
      <c r="R898" s="2" t="str">
        <f>IF(B898="","",VLOOKUP(AD898,Varsayımlar!$B:$Q,9,0))</f>
        <v/>
      </c>
      <c r="S898" s="2" t="str">
        <f>IF(B898="","",VLOOKUP(AD898,Varsayımlar!$B:$Q,10,0))</f>
        <v/>
      </c>
      <c r="T898" s="2" t="str">
        <f>IF(B898="","",VLOOKUP(AD898,Varsayımlar!$B:$Q,11,0))</f>
        <v/>
      </c>
      <c r="U898" s="2" t="str">
        <f>IF(B898="","",VLOOKUP(AD898,Varsayımlar!$B:$Q,12,0))</f>
        <v/>
      </c>
      <c r="V898" s="2" t="str">
        <f>IF(B898="","",VLOOKUP(AD898,Varsayımlar!$B:$Q,13,0))</f>
        <v/>
      </c>
      <c r="W898" s="2" t="str">
        <f>IF(B898="","",VLOOKUP(AD898,Varsayımlar!$B:$Q,14,0))</f>
        <v/>
      </c>
      <c r="AA898" s="2" t="str">
        <f>IF(B898="","",VLOOKUP(AD898,Varsayımlar!$B:$Q,15,0))</f>
        <v/>
      </c>
      <c r="AB898" s="2" t="str">
        <f>IF(B898="","",VLOOKUP(AD898,Varsayımlar!$B:$Q,16,0))</f>
        <v/>
      </c>
      <c r="AC898" s="2" t="str">
        <f>IF(B898="","",VLOOKUP(Sayfa2!AD898,Varsayımlar!B:S,18,0))</f>
        <v/>
      </c>
      <c r="AD898" s="2" t="str">
        <f t="shared" si="15"/>
        <v/>
      </c>
    </row>
    <row r="899" spans="2:30" x14ac:dyDescent="0.25">
      <c r="B899" s="6"/>
      <c r="C899" s="7" t="str">
        <f>IF(B899="","",VLOOKUP(AD899,Varsayımlar!$B:$Q,3,0))</f>
        <v/>
      </c>
      <c r="D899" s="7"/>
      <c r="H899" s="5" t="str">
        <f>IF(B899="","",VLOOKUP(AD899,Varsayımlar!$B:$Q,5,0))</f>
        <v/>
      </c>
      <c r="I899" s="5"/>
      <c r="J899" s="5" t="str">
        <f>IF(B899="","",VLOOKUP(AD899,Varsayımlar!$B:$Q,6,0))</f>
        <v/>
      </c>
      <c r="P899" s="5" t="str">
        <f>IF(B899="","",VLOOKUP(AD899,Varsayımlar!$B:$Q,7,0)*K899)</f>
        <v/>
      </c>
      <c r="Q899" s="5" t="str">
        <f>IF(B899="","",VLOOKUP(AD899,Varsayımlar!$B:$Q,8,0))</f>
        <v/>
      </c>
      <c r="R899" s="5" t="str">
        <f>IF(B899="","",VLOOKUP(AD899,Varsayımlar!$B:$Q,9,0))</f>
        <v/>
      </c>
      <c r="S899" s="5" t="str">
        <f>IF(B899="","",VLOOKUP(AD899,Varsayımlar!$B:$Q,10,0))</f>
        <v/>
      </c>
      <c r="T899" s="5" t="str">
        <f>IF(B899="","",VLOOKUP(AD899,Varsayımlar!$B:$Q,11,0))</f>
        <v/>
      </c>
      <c r="U899" s="5" t="str">
        <f>IF(B899="","",VLOOKUP(AD899,Varsayımlar!$B:$Q,12,0))</f>
        <v/>
      </c>
      <c r="V899" s="5" t="str">
        <f>IF(B899="","",VLOOKUP(AD899,Varsayımlar!$B:$Q,13,0))</f>
        <v/>
      </c>
      <c r="W899" s="5" t="str">
        <f>IF(B899="","",VLOOKUP(AD899,Varsayımlar!$B:$Q,14,0))</f>
        <v/>
      </c>
      <c r="AA899" s="5" t="str">
        <f>IF(B899="","",VLOOKUP(AD899,Varsayımlar!$B:$Q,15,0))</f>
        <v/>
      </c>
      <c r="AB899" s="5" t="str">
        <f>IF(B899="","",VLOOKUP(AD899,Varsayımlar!$B:$Q,16,0))</f>
        <v/>
      </c>
      <c r="AC899" s="5" t="str">
        <f>IF(B899="","",VLOOKUP(Sayfa2!AD899,Varsayımlar!B:S,18,0))</f>
        <v/>
      </c>
      <c r="AD899" s="5" t="str">
        <f t="shared" si="15"/>
        <v/>
      </c>
    </row>
    <row r="900" spans="2:30" x14ac:dyDescent="0.25">
      <c r="C900" s="3" t="str">
        <f>IF(B900="","",VLOOKUP(AD900,Varsayımlar!$B:$Q,3,0))</f>
        <v/>
      </c>
      <c r="H900" s="2" t="str">
        <f>IF(B900="","",VLOOKUP(AD900,Varsayımlar!$B:$Q,5,0))</f>
        <v/>
      </c>
      <c r="J900" s="2" t="str">
        <f>IF(B900="","",VLOOKUP(AD900,Varsayımlar!$B:$Q,6,0))</f>
        <v/>
      </c>
      <c r="P900" s="2" t="str">
        <f>IF(B900="","",VLOOKUP(AD900,Varsayımlar!$B:$Q,7,0)*K900)</f>
        <v/>
      </c>
      <c r="Q900" s="2" t="str">
        <f>IF(B900="","",VLOOKUP(AD900,Varsayımlar!$B:$Q,8,0))</f>
        <v/>
      </c>
      <c r="R900" s="2" t="str">
        <f>IF(B900="","",VLOOKUP(AD900,Varsayımlar!$B:$Q,9,0))</f>
        <v/>
      </c>
      <c r="S900" s="2" t="str">
        <f>IF(B900="","",VLOOKUP(AD900,Varsayımlar!$B:$Q,10,0))</f>
        <v/>
      </c>
      <c r="T900" s="2" t="str">
        <f>IF(B900="","",VLOOKUP(AD900,Varsayımlar!$B:$Q,11,0))</f>
        <v/>
      </c>
      <c r="U900" s="2" t="str">
        <f>IF(B900="","",VLOOKUP(AD900,Varsayımlar!$B:$Q,12,0))</f>
        <v/>
      </c>
      <c r="V900" s="2" t="str">
        <f>IF(B900="","",VLOOKUP(AD900,Varsayımlar!$B:$Q,13,0))</f>
        <v/>
      </c>
      <c r="W900" s="2" t="str">
        <f>IF(B900="","",VLOOKUP(AD900,Varsayımlar!$B:$Q,14,0))</f>
        <v/>
      </c>
      <c r="AA900" s="2" t="str">
        <f>IF(B900="","",VLOOKUP(AD900,Varsayımlar!$B:$Q,15,0))</f>
        <v/>
      </c>
      <c r="AB900" s="2" t="str">
        <f>IF(B900="","",VLOOKUP(AD900,Varsayımlar!$B:$Q,16,0))</f>
        <v/>
      </c>
      <c r="AC900" s="2" t="str">
        <f>IF(B900="","",VLOOKUP(Sayfa2!AD900,Varsayımlar!B:S,18,0))</f>
        <v/>
      </c>
      <c r="AD900" s="2" t="str">
        <f t="shared" si="15"/>
        <v/>
      </c>
    </row>
    <row r="901" spans="2:30" x14ac:dyDescent="0.25">
      <c r="B901" s="6"/>
      <c r="C901" s="7" t="str">
        <f>IF(B901="","",VLOOKUP(AD901,Varsayımlar!$B:$Q,3,0))</f>
        <v/>
      </c>
      <c r="D901" s="7"/>
      <c r="H901" s="5" t="str">
        <f>IF(B901="","",VLOOKUP(AD901,Varsayımlar!$B:$Q,5,0))</f>
        <v/>
      </c>
      <c r="I901" s="5"/>
      <c r="J901" s="5" t="str">
        <f>IF(B901="","",VLOOKUP(AD901,Varsayımlar!$B:$Q,6,0))</f>
        <v/>
      </c>
      <c r="P901" s="5" t="str">
        <f>IF(B901="","",VLOOKUP(AD901,Varsayımlar!$B:$Q,7,0)*K901)</f>
        <v/>
      </c>
      <c r="Q901" s="5" t="str">
        <f>IF(B901="","",VLOOKUP(AD901,Varsayımlar!$B:$Q,8,0))</f>
        <v/>
      </c>
      <c r="R901" s="5" t="str">
        <f>IF(B901="","",VLOOKUP(AD901,Varsayımlar!$B:$Q,9,0))</f>
        <v/>
      </c>
      <c r="S901" s="5" t="str">
        <f>IF(B901="","",VLOOKUP(AD901,Varsayımlar!$B:$Q,10,0))</f>
        <v/>
      </c>
      <c r="T901" s="5" t="str">
        <f>IF(B901="","",VLOOKUP(AD901,Varsayımlar!$B:$Q,11,0))</f>
        <v/>
      </c>
      <c r="U901" s="5" t="str">
        <f>IF(B901="","",VLOOKUP(AD901,Varsayımlar!$B:$Q,12,0))</f>
        <v/>
      </c>
      <c r="V901" s="5" t="str">
        <f>IF(B901="","",VLOOKUP(AD901,Varsayımlar!$B:$Q,13,0))</f>
        <v/>
      </c>
      <c r="W901" s="5" t="str">
        <f>IF(B901="","",VLOOKUP(AD901,Varsayımlar!$B:$Q,14,0))</f>
        <v/>
      </c>
      <c r="AA901" s="5" t="str">
        <f>IF(B901="","",VLOOKUP(AD901,Varsayımlar!$B:$Q,15,0))</f>
        <v/>
      </c>
      <c r="AB901" s="5" t="str">
        <f>IF(B901="","",VLOOKUP(AD901,Varsayımlar!$B:$Q,16,0))</f>
        <v/>
      </c>
      <c r="AC901" s="5" t="str">
        <f>IF(B901="","",VLOOKUP(Sayfa2!AD901,Varsayımlar!B:S,18,0))</f>
        <v/>
      </c>
      <c r="AD901" s="5" t="str">
        <f t="shared" si="15"/>
        <v/>
      </c>
    </row>
    <row r="902" spans="2:30" x14ac:dyDescent="0.25">
      <c r="C902" s="3" t="str">
        <f>IF(B902="","",VLOOKUP(AD902,Varsayımlar!$B:$Q,3,0))</f>
        <v/>
      </c>
      <c r="H902" s="2" t="str">
        <f>IF(B902="","",VLOOKUP(AD902,Varsayımlar!$B:$Q,5,0))</f>
        <v/>
      </c>
      <c r="J902" s="2" t="str">
        <f>IF(B902="","",VLOOKUP(AD902,Varsayımlar!$B:$Q,6,0))</f>
        <v/>
      </c>
      <c r="P902" s="2" t="str">
        <f>IF(B902="","",VLOOKUP(AD902,Varsayımlar!$B:$Q,7,0)*K902)</f>
        <v/>
      </c>
      <c r="Q902" s="2" t="str">
        <f>IF(B902="","",VLOOKUP(AD902,Varsayımlar!$B:$Q,8,0))</f>
        <v/>
      </c>
      <c r="R902" s="2" t="str">
        <f>IF(B902="","",VLOOKUP(AD902,Varsayımlar!$B:$Q,9,0))</f>
        <v/>
      </c>
      <c r="S902" s="2" t="str">
        <f>IF(B902="","",VLOOKUP(AD902,Varsayımlar!$B:$Q,10,0))</f>
        <v/>
      </c>
      <c r="T902" s="2" t="str">
        <f>IF(B902="","",VLOOKUP(AD902,Varsayımlar!$B:$Q,11,0))</f>
        <v/>
      </c>
      <c r="U902" s="2" t="str">
        <f>IF(B902="","",VLOOKUP(AD902,Varsayımlar!$B:$Q,12,0))</f>
        <v/>
      </c>
      <c r="V902" s="2" t="str">
        <f>IF(B902="","",VLOOKUP(AD902,Varsayımlar!$B:$Q,13,0))</f>
        <v/>
      </c>
      <c r="W902" s="2" t="str">
        <f>IF(B902="","",VLOOKUP(AD902,Varsayımlar!$B:$Q,14,0))</f>
        <v/>
      </c>
      <c r="AA902" s="2" t="str">
        <f>IF(B902="","",VLOOKUP(AD902,Varsayımlar!$B:$Q,15,0))</f>
        <v/>
      </c>
      <c r="AB902" s="2" t="str">
        <f>IF(B902="","",VLOOKUP(AD902,Varsayımlar!$B:$Q,16,0))</f>
        <v/>
      </c>
      <c r="AC902" s="2" t="str">
        <f>IF(B902="","",VLOOKUP(Sayfa2!AD902,Varsayımlar!B:S,18,0))</f>
        <v/>
      </c>
      <c r="AD902" s="2" t="str">
        <f t="shared" si="15"/>
        <v/>
      </c>
    </row>
    <row r="903" spans="2:30" x14ac:dyDescent="0.25">
      <c r="B903" s="6"/>
      <c r="C903" s="7" t="str">
        <f>IF(B903="","",VLOOKUP(AD903,Varsayımlar!$B:$Q,3,0))</f>
        <v/>
      </c>
      <c r="D903" s="7"/>
      <c r="H903" s="5" t="str">
        <f>IF(B903="","",VLOOKUP(AD903,Varsayımlar!$B:$Q,5,0))</f>
        <v/>
      </c>
      <c r="I903" s="5"/>
      <c r="J903" s="5" t="str">
        <f>IF(B903="","",VLOOKUP(AD903,Varsayımlar!$B:$Q,6,0))</f>
        <v/>
      </c>
      <c r="P903" s="5" t="str">
        <f>IF(B903="","",VLOOKUP(AD903,Varsayımlar!$B:$Q,7,0)*K903)</f>
        <v/>
      </c>
      <c r="Q903" s="5" t="str">
        <f>IF(B903="","",VLOOKUP(AD903,Varsayımlar!$B:$Q,8,0))</f>
        <v/>
      </c>
      <c r="R903" s="5" t="str">
        <f>IF(B903="","",VLOOKUP(AD903,Varsayımlar!$B:$Q,9,0))</f>
        <v/>
      </c>
      <c r="S903" s="5" t="str">
        <f>IF(B903="","",VLOOKUP(AD903,Varsayımlar!$B:$Q,10,0))</f>
        <v/>
      </c>
      <c r="T903" s="5" t="str">
        <f>IF(B903="","",VLOOKUP(AD903,Varsayımlar!$B:$Q,11,0))</f>
        <v/>
      </c>
      <c r="U903" s="5" t="str">
        <f>IF(B903="","",VLOOKUP(AD903,Varsayımlar!$B:$Q,12,0))</f>
        <v/>
      </c>
      <c r="V903" s="5" t="str">
        <f>IF(B903="","",VLOOKUP(AD903,Varsayımlar!$B:$Q,13,0))</f>
        <v/>
      </c>
      <c r="W903" s="5" t="str">
        <f>IF(B903="","",VLOOKUP(AD903,Varsayımlar!$B:$Q,14,0))</f>
        <v/>
      </c>
      <c r="AA903" s="5" t="str">
        <f>IF(B903="","",VLOOKUP(AD903,Varsayımlar!$B:$Q,15,0))</f>
        <v/>
      </c>
      <c r="AB903" s="5" t="str">
        <f>IF(B903="","",VLOOKUP(AD903,Varsayımlar!$B:$Q,16,0))</f>
        <v/>
      </c>
      <c r="AC903" s="5" t="str">
        <f>IF(B903="","",VLOOKUP(Sayfa2!AD903,Varsayımlar!B:S,18,0))</f>
        <v/>
      </c>
      <c r="AD903" s="5" t="str">
        <f t="shared" si="15"/>
        <v/>
      </c>
    </row>
    <row r="904" spans="2:30" x14ac:dyDescent="0.25">
      <c r="C904" s="3" t="str">
        <f>IF(B904="","",VLOOKUP(AD904,Varsayımlar!$B:$Q,3,0))</f>
        <v/>
      </c>
      <c r="H904" s="2" t="str">
        <f>IF(B904="","",VLOOKUP(AD904,Varsayımlar!$B:$Q,5,0))</f>
        <v/>
      </c>
      <c r="J904" s="2" t="str">
        <f>IF(B904="","",VLOOKUP(AD904,Varsayımlar!$B:$Q,6,0))</f>
        <v/>
      </c>
      <c r="P904" s="2" t="str">
        <f>IF(B904="","",VLOOKUP(AD904,Varsayımlar!$B:$Q,7,0)*K904)</f>
        <v/>
      </c>
      <c r="Q904" s="2" t="str">
        <f>IF(B904="","",VLOOKUP(AD904,Varsayımlar!$B:$Q,8,0))</f>
        <v/>
      </c>
      <c r="R904" s="2" t="str">
        <f>IF(B904="","",VLOOKUP(AD904,Varsayımlar!$B:$Q,9,0))</f>
        <v/>
      </c>
      <c r="S904" s="2" t="str">
        <f>IF(B904="","",VLOOKUP(AD904,Varsayımlar!$B:$Q,10,0))</f>
        <v/>
      </c>
      <c r="T904" s="2" t="str">
        <f>IF(B904="","",VLOOKUP(AD904,Varsayımlar!$B:$Q,11,0))</f>
        <v/>
      </c>
      <c r="U904" s="2" t="str">
        <f>IF(B904="","",VLOOKUP(AD904,Varsayımlar!$B:$Q,12,0))</f>
        <v/>
      </c>
      <c r="V904" s="2" t="str">
        <f>IF(B904="","",VLOOKUP(AD904,Varsayımlar!$B:$Q,13,0))</f>
        <v/>
      </c>
      <c r="W904" s="2" t="str">
        <f>IF(B904="","",VLOOKUP(AD904,Varsayımlar!$B:$Q,14,0))</f>
        <v/>
      </c>
      <c r="AA904" s="2" t="str">
        <f>IF(B904="","",VLOOKUP(AD904,Varsayımlar!$B:$Q,15,0))</f>
        <v/>
      </c>
      <c r="AB904" s="2" t="str">
        <f>IF(B904="","",VLOOKUP(AD904,Varsayımlar!$B:$Q,16,0))</f>
        <v/>
      </c>
      <c r="AC904" s="2" t="str">
        <f>IF(B904="","",VLOOKUP(Sayfa2!AD904,Varsayımlar!B:S,18,0))</f>
        <v/>
      </c>
      <c r="AD904" s="2" t="str">
        <f t="shared" ref="AD904:AD967" si="16">IF(B904="","",CONCATENATE(B904,E904))</f>
        <v/>
      </c>
    </row>
    <row r="905" spans="2:30" x14ac:dyDescent="0.25">
      <c r="B905" s="6"/>
      <c r="C905" s="7" t="str">
        <f>IF(B905="","",VLOOKUP(AD905,Varsayımlar!$B:$Q,3,0))</f>
        <v/>
      </c>
      <c r="D905" s="7"/>
      <c r="H905" s="5" t="str">
        <f>IF(B905="","",VLOOKUP(AD905,Varsayımlar!$B:$Q,5,0))</f>
        <v/>
      </c>
      <c r="I905" s="5"/>
      <c r="J905" s="5" t="str">
        <f>IF(B905="","",VLOOKUP(AD905,Varsayımlar!$B:$Q,6,0))</f>
        <v/>
      </c>
      <c r="P905" s="5" t="str">
        <f>IF(B905="","",VLOOKUP(AD905,Varsayımlar!$B:$Q,7,0)*K905)</f>
        <v/>
      </c>
      <c r="Q905" s="5" t="str">
        <f>IF(B905="","",VLOOKUP(AD905,Varsayımlar!$B:$Q,8,0))</f>
        <v/>
      </c>
      <c r="R905" s="5" t="str">
        <f>IF(B905="","",VLOOKUP(AD905,Varsayımlar!$B:$Q,9,0))</f>
        <v/>
      </c>
      <c r="S905" s="5" t="str">
        <f>IF(B905="","",VLOOKUP(AD905,Varsayımlar!$B:$Q,10,0))</f>
        <v/>
      </c>
      <c r="T905" s="5" t="str">
        <f>IF(B905="","",VLOOKUP(AD905,Varsayımlar!$B:$Q,11,0))</f>
        <v/>
      </c>
      <c r="U905" s="5" t="str">
        <f>IF(B905="","",VLOOKUP(AD905,Varsayımlar!$B:$Q,12,0))</f>
        <v/>
      </c>
      <c r="V905" s="5" t="str">
        <f>IF(B905="","",VLOOKUP(AD905,Varsayımlar!$B:$Q,13,0))</f>
        <v/>
      </c>
      <c r="W905" s="5" t="str">
        <f>IF(B905="","",VLOOKUP(AD905,Varsayımlar!$B:$Q,14,0))</f>
        <v/>
      </c>
      <c r="AA905" s="5" t="str">
        <f>IF(B905="","",VLOOKUP(AD905,Varsayımlar!$B:$Q,15,0))</f>
        <v/>
      </c>
      <c r="AB905" s="5" t="str">
        <f>IF(B905="","",VLOOKUP(AD905,Varsayımlar!$B:$Q,16,0))</f>
        <v/>
      </c>
      <c r="AC905" s="5" t="str">
        <f>IF(B905="","",VLOOKUP(Sayfa2!AD905,Varsayımlar!B:S,18,0))</f>
        <v/>
      </c>
      <c r="AD905" s="5" t="str">
        <f t="shared" si="16"/>
        <v/>
      </c>
    </row>
    <row r="906" spans="2:30" x14ac:dyDescent="0.25">
      <c r="C906" s="3" t="str">
        <f>IF(B906="","",VLOOKUP(AD906,Varsayımlar!$B:$Q,3,0))</f>
        <v/>
      </c>
      <c r="H906" s="2" t="str">
        <f>IF(B906="","",VLOOKUP(AD906,Varsayımlar!$B:$Q,5,0))</f>
        <v/>
      </c>
      <c r="J906" s="2" t="str">
        <f>IF(B906="","",VLOOKUP(AD906,Varsayımlar!$B:$Q,6,0))</f>
        <v/>
      </c>
      <c r="P906" s="2" t="str">
        <f>IF(B906="","",VLOOKUP(AD906,Varsayımlar!$B:$Q,7,0)*K906)</f>
        <v/>
      </c>
      <c r="Q906" s="2" t="str">
        <f>IF(B906="","",VLOOKUP(AD906,Varsayımlar!$B:$Q,8,0))</f>
        <v/>
      </c>
      <c r="R906" s="2" t="str">
        <f>IF(B906="","",VLOOKUP(AD906,Varsayımlar!$B:$Q,9,0))</f>
        <v/>
      </c>
      <c r="S906" s="2" t="str">
        <f>IF(B906="","",VLOOKUP(AD906,Varsayımlar!$B:$Q,10,0))</f>
        <v/>
      </c>
      <c r="T906" s="2" t="str">
        <f>IF(B906="","",VLOOKUP(AD906,Varsayımlar!$B:$Q,11,0))</f>
        <v/>
      </c>
      <c r="U906" s="2" t="str">
        <f>IF(B906="","",VLOOKUP(AD906,Varsayımlar!$B:$Q,12,0))</f>
        <v/>
      </c>
      <c r="V906" s="2" t="str">
        <f>IF(B906="","",VLOOKUP(AD906,Varsayımlar!$B:$Q,13,0))</f>
        <v/>
      </c>
      <c r="W906" s="2" t="str">
        <f>IF(B906="","",VLOOKUP(AD906,Varsayımlar!$B:$Q,14,0))</f>
        <v/>
      </c>
      <c r="AA906" s="2" t="str">
        <f>IF(B906="","",VLOOKUP(AD906,Varsayımlar!$B:$Q,15,0))</f>
        <v/>
      </c>
      <c r="AB906" s="2" t="str">
        <f>IF(B906="","",VLOOKUP(AD906,Varsayımlar!$B:$Q,16,0))</f>
        <v/>
      </c>
      <c r="AC906" s="2" t="str">
        <f>IF(B906="","",VLOOKUP(Sayfa2!AD906,Varsayımlar!B:S,18,0))</f>
        <v/>
      </c>
      <c r="AD906" s="2" t="str">
        <f t="shared" si="16"/>
        <v/>
      </c>
    </row>
    <row r="907" spans="2:30" x14ac:dyDescent="0.25">
      <c r="B907" s="6"/>
      <c r="C907" s="7" t="str">
        <f>IF(B907="","",VLOOKUP(AD907,Varsayımlar!$B:$Q,3,0))</f>
        <v/>
      </c>
      <c r="D907" s="7"/>
      <c r="H907" s="5" t="str">
        <f>IF(B907="","",VLOOKUP(AD907,Varsayımlar!$B:$Q,5,0))</f>
        <v/>
      </c>
      <c r="I907" s="5"/>
      <c r="J907" s="5" t="str">
        <f>IF(B907="","",VLOOKUP(AD907,Varsayımlar!$B:$Q,6,0))</f>
        <v/>
      </c>
      <c r="P907" s="5" t="str">
        <f>IF(B907="","",VLOOKUP(AD907,Varsayımlar!$B:$Q,7,0)*K907)</f>
        <v/>
      </c>
      <c r="Q907" s="5" t="str">
        <f>IF(B907="","",VLOOKUP(AD907,Varsayımlar!$B:$Q,8,0))</f>
        <v/>
      </c>
      <c r="R907" s="5" t="str">
        <f>IF(B907="","",VLOOKUP(AD907,Varsayımlar!$B:$Q,9,0))</f>
        <v/>
      </c>
      <c r="S907" s="5" t="str">
        <f>IF(B907="","",VLOOKUP(AD907,Varsayımlar!$B:$Q,10,0))</f>
        <v/>
      </c>
      <c r="T907" s="5" t="str">
        <f>IF(B907="","",VLOOKUP(AD907,Varsayımlar!$B:$Q,11,0))</f>
        <v/>
      </c>
      <c r="U907" s="5" t="str">
        <f>IF(B907="","",VLOOKUP(AD907,Varsayımlar!$B:$Q,12,0))</f>
        <v/>
      </c>
      <c r="V907" s="5" t="str">
        <f>IF(B907="","",VLOOKUP(AD907,Varsayımlar!$B:$Q,13,0))</f>
        <v/>
      </c>
      <c r="W907" s="5" t="str">
        <f>IF(B907="","",VLOOKUP(AD907,Varsayımlar!$B:$Q,14,0))</f>
        <v/>
      </c>
      <c r="AA907" s="5" t="str">
        <f>IF(B907="","",VLOOKUP(AD907,Varsayımlar!$B:$Q,15,0))</f>
        <v/>
      </c>
      <c r="AB907" s="5" t="str">
        <f>IF(B907="","",VLOOKUP(AD907,Varsayımlar!$B:$Q,16,0))</f>
        <v/>
      </c>
      <c r="AC907" s="5" t="str">
        <f>IF(B907="","",VLOOKUP(Sayfa2!AD907,Varsayımlar!B:S,18,0))</f>
        <v/>
      </c>
      <c r="AD907" s="5" t="str">
        <f t="shared" si="16"/>
        <v/>
      </c>
    </row>
    <row r="908" spans="2:30" x14ac:dyDescent="0.25">
      <c r="C908" s="3" t="str">
        <f>IF(B908="","",VLOOKUP(AD908,Varsayımlar!$B:$Q,3,0))</f>
        <v/>
      </c>
      <c r="H908" s="2" t="str">
        <f>IF(B908="","",VLOOKUP(AD908,Varsayımlar!$B:$Q,5,0))</f>
        <v/>
      </c>
      <c r="J908" s="2" t="str">
        <f>IF(B908="","",VLOOKUP(AD908,Varsayımlar!$B:$Q,6,0))</f>
        <v/>
      </c>
      <c r="P908" s="2" t="str">
        <f>IF(B908="","",VLOOKUP(AD908,Varsayımlar!$B:$Q,7,0)*K908)</f>
        <v/>
      </c>
      <c r="Q908" s="2" t="str">
        <f>IF(B908="","",VLOOKUP(AD908,Varsayımlar!$B:$Q,8,0))</f>
        <v/>
      </c>
      <c r="R908" s="2" t="str">
        <f>IF(B908="","",VLOOKUP(AD908,Varsayımlar!$B:$Q,9,0))</f>
        <v/>
      </c>
      <c r="S908" s="2" t="str">
        <f>IF(B908="","",VLOOKUP(AD908,Varsayımlar!$B:$Q,10,0))</f>
        <v/>
      </c>
      <c r="T908" s="2" t="str">
        <f>IF(B908="","",VLOOKUP(AD908,Varsayımlar!$B:$Q,11,0))</f>
        <v/>
      </c>
      <c r="U908" s="2" t="str">
        <f>IF(B908="","",VLOOKUP(AD908,Varsayımlar!$B:$Q,12,0))</f>
        <v/>
      </c>
      <c r="V908" s="2" t="str">
        <f>IF(B908="","",VLOOKUP(AD908,Varsayımlar!$B:$Q,13,0))</f>
        <v/>
      </c>
      <c r="W908" s="2" t="str">
        <f>IF(B908="","",VLOOKUP(AD908,Varsayımlar!$B:$Q,14,0))</f>
        <v/>
      </c>
      <c r="AA908" s="2" t="str">
        <f>IF(B908="","",VLOOKUP(AD908,Varsayımlar!$B:$Q,15,0))</f>
        <v/>
      </c>
      <c r="AB908" s="2" t="str">
        <f>IF(B908="","",VLOOKUP(AD908,Varsayımlar!$B:$Q,16,0))</f>
        <v/>
      </c>
      <c r="AC908" s="2" t="str">
        <f>IF(B908="","",VLOOKUP(Sayfa2!AD908,Varsayımlar!B:S,18,0))</f>
        <v/>
      </c>
      <c r="AD908" s="2" t="str">
        <f t="shared" si="16"/>
        <v/>
      </c>
    </row>
    <row r="909" spans="2:30" x14ac:dyDescent="0.25">
      <c r="B909" s="6"/>
      <c r="C909" s="7" t="str">
        <f>IF(B909="","",VLOOKUP(AD909,Varsayımlar!$B:$Q,3,0))</f>
        <v/>
      </c>
      <c r="D909" s="7"/>
      <c r="H909" s="5" t="str">
        <f>IF(B909="","",VLOOKUP(AD909,Varsayımlar!$B:$Q,5,0))</f>
        <v/>
      </c>
      <c r="I909" s="5"/>
      <c r="J909" s="5" t="str">
        <f>IF(B909="","",VLOOKUP(AD909,Varsayımlar!$B:$Q,6,0))</f>
        <v/>
      </c>
      <c r="P909" s="5" t="str">
        <f>IF(B909="","",VLOOKUP(AD909,Varsayımlar!$B:$Q,7,0)*K909)</f>
        <v/>
      </c>
      <c r="Q909" s="5" t="str">
        <f>IF(B909="","",VLOOKUP(AD909,Varsayımlar!$B:$Q,8,0))</f>
        <v/>
      </c>
      <c r="R909" s="5" t="str">
        <f>IF(B909="","",VLOOKUP(AD909,Varsayımlar!$B:$Q,9,0))</f>
        <v/>
      </c>
      <c r="S909" s="5" t="str">
        <f>IF(B909="","",VLOOKUP(AD909,Varsayımlar!$B:$Q,10,0))</f>
        <v/>
      </c>
      <c r="T909" s="5" t="str">
        <f>IF(B909="","",VLOOKUP(AD909,Varsayımlar!$B:$Q,11,0))</f>
        <v/>
      </c>
      <c r="U909" s="5" t="str">
        <f>IF(B909="","",VLOOKUP(AD909,Varsayımlar!$B:$Q,12,0))</f>
        <v/>
      </c>
      <c r="V909" s="5" t="str">
        <f>IF(B909="","",VLOOKUP(AD909,Varsayımlar!$B:$Q,13,0))</f>
        <v/>
      </c>
      <c r="W909" s="5" t="str">
        <f>IF(B909="","",VLOOKUP(AD909,Varsayımlar!$B:$Q,14,0))</f>
        <v/>
      </c>
      <c r="AA909" s="5" t="str">
        <f>IF(B909="","",VLOOKUP(AD909,Varsayımlar!$B:$Q,15,0))</f>
        <v/>
      </c>
      <c r="AB909" s="5" t="str">
        <f>IF(B909="","",VLOOKUP(AD909,Varsayımlar!$B:$Q,16,0))</f>
        <v/>
      </c>
      <c r="AC909" s="5" t="str">
        <f>IF(B909="","",VLOOKUP(Sayfa2!AD909,Varsayımlar!B:S,18,0))</f>
        <v/>
      </c>
      <c r="AD909" s="5" t="str">
        <f t="shared" si="16"/>
        <v/>
      </c>
    </row>
    <row r="910" spans="2:30" x14ac:dyDescent="0.25">
      <c r="C910" s="3" t="str">
        <f>IF(B910="","",VLOOKUP(AD910,Varsayımlar!$B:$Q,3,0))</f>
        <v/>
      </c>
      <c r="H910" s="2" t="str">
        <f>IF(B910="","",VLOOKUP(AD910,Varsayımlar!$B:$Q,5,0))</f>
        <v/>
      </c>
      <c r="J910" s="2" t="str">
        <f>IF(B910="","",VLOOKUP(AD910,Varsayımlar!$B:$Q,6,0))</f>
        <v/>
      </c>
      <c r="P910" s="2" t="str">
        <f>IF(B910="","",VLOOKUP(AD910,Varsayımlar!$B:$Q,7,0)*K910)</f>
        <v/>
      </c>
      <c r="Q910" s="2" t="str">
        <f>IF(B910="","",VLOOKUP(AD910,Varsayımlar!$B:$Q,8,0))</f>
        <v/>
      </c>
      <c r="R910" s="2" t="str">
        <f>IF(B910="","",VLOOKUP(AD910,Varsayımlar!$B:$Q,9,0))</f>
        <v/>
      </c>
      <c r="S910" s="2" t="str">
        <f>IF(B910="","",VLOOKUP(AD910,Varsayımlar!$B:$Q,10,0))</f>
        <v/>
      </c>
      <c r="T910" s="2" t="str">
        <f>IF(B910="","",VLOOKUP(AD910,Varsayımlar!$B:$Q,11,0))</f>
        <v/>
      </c>
      <c r="U910" s="2" t="str">
        <f>IF(B910="","",VLOOKUP(AD910,Varsayımlar!$B:$Q,12,0))</f>
        <v/>
      </c>
      <c r="V910" s="2" t="str">
        <f>IF(B910="","",VLOOKUP(AD910,Varsayımlar!$B:$Q,13,0))</f>
        <v/>
      </c>
      <c r="W910" s="2" t="str">
        <f>IF(B910="","",VLOOKUP(AD910,Varsayımlar!$B:$Q,14,0))</f>
        <v/>
      </c>
      <c r="AA910" s="2" t="str">
        <f>IF(B910="","",VLOOKUP(AD910,Varsayımlar!$B:$Q,15,0))</f>
        <v/>
      </c>
      <c r="AB910" s="2" t="str">
        <f>IF(B910="","",VLOOKUP(AD910,Varsayımlar!$B:$Q,16,0))</f>
        <v/>
      </c>
      <c r="AC910" s="2" t="str">
        <f>IF(B910="","",VLOOKUP(Sayfa2!AD910,Varsayımlar!B:S,18,0))</f>
        <v/>
      </c>
      <c r="AD910" s="2" t="str">
        <f t="shared" si="16"/>
        <v/>
      </c>
    </row>
    <row r="911" spans="2:30" x14ac:dyDescent="0.25">
      <c r="B911" s="6"/>
      <c r="C911" s="7" t="str">
        <f>IF(B911="","",VLOOKUP(AD911,Varsayımlar!$B:$Q,3,0))</f>
        <v/>
      </c>
      <c r="D911" s="7"/>
      <c r="H911" s="5" t="str">
        <f>IF(B911="","",VLOOKUP(AD911,Varsayımlar!$B:$Q,5,0))</f>
        <v/>
      </c>
      <c r="I911" s="5"/>
      <c r="J911" s="5" t="str">
        <f>IF(B911="","",VLOOKUP(AD911,Varsayımlar!$B:$Q,6,0))</f>
        <v/>
      </c>
      <c r="P911" s="5" t="str">
        <f>IF(B911="","",VLOOKUP(AD911,Varsayımlar!$B:$Q,7,0)*K911)</f>
        <v/>
      </c>
      <c r="Q911" s="5" t="str">
        <f>IF(B911="","",VLOOKUP(AD911,Varsayımlar!$B:$Q,8,0))</f>
        <v/>
      </c>
      <c r="R911" s="5" t="str">
        <f>IF(B911="","",VLOOKUP(AD911,Varsayımlar!$B:$Q,9,0))</f>
        <v/>
      </c>
      <c r="S911" s="5" t="str">
        <f>IF(B911="","",VLOOKUP(AD911,Varsayımlar!$B:$Q,10,0))</f>
        <v/>
      </c>
      <c r="T911" s="5" t="str">
        <f>IF(B911="","",VLOOKUP(AD911,Varsayımlar!$B:$Q,11,0))</f>
        <v/>
      </c>
      <c r="U911" s="5" t="str">
        <f>IF(B911="","",VLOOKUP(AD911,Varsayımlar!$B:$Q,12,0))</f>
        <v/>
      </c>
      <c r="V911" s="5" t="str">
        <f>IF(B911="","",VLOOKUP(AD911,Varsayımlar!$B:$Q,13,0))</f>
        <v/>
      </c>
      <c r="W911" s="5" t="str">
        <f>IF(B911="","",VLOOKUP(AD911,Varsayımlar!$B:$Q,14,0))</f>
        <v/>
      </c>
      <c r="AA911" s="5" t="str">
        <f>IF(B911="","",VLOOKUP(AD911,Varsayımlar!$B:$Q,15,0))</f>
        <v/>
      </c>
      <c r="AB911" s="5" t="str">
        <f>IF(B911="","",VLOOKUP(AD911,Varsayımlar!$B:$Q,16,0))</f>
        <v/>
      </c>
      <c r="AC911" s="5" t="str">
        <f>IF(B911="","",VLOOKUP(Sayfa2!AD911,Varsayımlar!B:S,18,0))</f>
        <v/>
      </c>
      <c r="AD911" s="5" t="str">
        <f t="shared" si="16"/>
        <v/>
      </c>
    </row>
    <row r="912" spans="2:30" x14ac:dyDescent="0.25">
      <c r="C912" s="3" t="str">
        <f>IF(B912="","",VLOOKUP(AD912,Varsayımlar!$B:$Q,3,0))</f>
        <v/>
      </c>
      <c r="H912" s="2" t="str">
        <f>IF(B912="","",VLOOKUP(AD912,Varsayımlar!$B:$Q,5,0))</f>
        <v/>
      </c>
      <c r="J912" s="2" t="str">
        <f>IF(B912="","",VLOOKUP(AD912,Varsayımlar!$B:$Q,6,0))</f>
        <v/>
      </c>
      <c r="P912" s="2" t="str">
        <f>IF(B912="","",VLOOKUP(AD912,Varsayımlar!$B:$Q,7,0)*K912)</f>
        <v/>
      </c>
      <c r="Q912" s="2" t="str">
        <f>IF(B912="","",VLOOKUP(AD912,Varsayımlar!$B:$Q,8,0))</f>
        <v/>
      </c>
      <c r="R912" s="2" t="str">
        <f>IF(B912="","",VLOOKUP(AD912,Varsayımlar!$B:$Q,9,0))</f>
        <v/>
      </c>
      <c r="S912" s="2" t="str">
        <f>IF(B912="","",VLOOKUP(AD912,Varsayımlar!$B:$Q,10,0))</f>
        <v/>
      </c>
      <c r="T912" s="2" t="str">
        <f>IF(B912="","",VLOOKUP(AD912,Varsayımlar!$B:$Q,11,0))</f>
        <v/>
      </c>
      <c r="U912" s="2" t="str">
        <f>IF(B912="","",VLOOKUP(AD912,Varsayımlar!$B:$Q,12,0))</f>
        <v/>
      </c>
      <c r="V912" s="2" t="str">
        <f>IF(B912="","",VLOOKUP(AD912,Varsayımlar!$B:$Q,13,0))</f>
        <v/>
      </c>
      <c r="W912" s="2" t="str">
        <f>IF(B912="","",VLOOKUP(AD912,Varsayımlar!$B:$Q,14,0))</f>
        <v/>
      </c>
      <c r="AA912" s="2" t="str">
        <f>IF(B912="","",VLOOKUP(AD912,Varsayımlar!$B:$Q,15,0))</f>
        <v/>
      </c>
      <c r="AB912" s="2" t="str">
        <f>IF(B912="","",VLOOKUP(AD912,Varsayımlar!$B:$Q,16,0))</f>
        <v/>
      </c>
      <c r="AC912" s="2" t="str">
        <f>IF(B912="","",VLOOKUP(Sayfa2!AD912,Varsayımlar!B:S,18,0))</f>
        <v/>
      </c>
      <c r="AD912" s="2" t="str">
        <f t="shared" si="16"/>
        <v/>
      </c>
    </row>
    <row r="913" spans="2:30" x14ac:dyDescent="0.25">
      <c r="B913" s="6"/>
      <c r="C913" s="7" t="str">
        <f>IF(B913="","",VLOOKUP(AD913,Varsayımlar!$B:$Q,3,0))</f>
        <v/>
      </c>
      <c r="D913" s="7"/>
      <c r="H913" s="5" t="str">
        <f>IF(B913="","",VLOOKUP(AD913,Varsayımlar!$B:$Q,5,0))</f>
        <v/>
      </c>
      <c r="I913" s="5"/>
      <c r="J913" s="5" t="str">
        <f>IF(B913="","",VLOOKUP(AD913,Varsayımlar!$B:$Q,6,0))</f>
        <v/>
      </c>
      <c r="P913" s="5" t="str">
        <f>IF(B913="","",VLOOKUP(AD913,Varsayımlar!$B:$Q,7,0)*K913)</f>
        <v/>
      </c>
      <c r="Q913" s="5" t="str">
        <f>IF(B913="","",VLOOKUP(AD913,Varsayımlar!$B:$Q,8,0))</f>
        <v/>
      </c>
      <c r="R913" s="5" t="str">
        <f>IF(B913="","",VLOOKUP(AD913,Varsayımlar!$B:$Q,9,0))</f>
        <v/>
      </c>
      <c r="S913" s="5" t="str">
        <f>IF(B913="","",VLOOKUP(AD913,Varsayımlar!$B:$Q,10,0))</f>
        <v/>
      </c>
      <c r="T913" s="5" t="str">
        <f>IF(B913="","",VLOOKUP(AD913,Varsayımlar!$B:$Q,11,0))</f>
        <v/>
      </c>
      <c r="U913" s="5" t="str">
        <f>IF(B913="","",VLOOKUP(AD913,Varsayımlar!$B:$Q,12,0))</f>
        <v/>
      </c>
      <c r="V913" s="5" t="str">
        <f>IF(B913="","",VLOOKUP(AD913,Varsayımlar!$B:$Q,13,0))</f>
        <v/>
      </c>
      <c r="W913" s="5" t="str">
        <f>IF(B913="","",VLOOKUP(AD913,Varsayımlar!$B:$Q,14,0))</f>
        <v/>
      </c>
      <c r="AA913" s="5" t="str">
        <f>IF(B913="","",VLOOKUP(AD913,Varsayımlar!$B:$Q,15,0))</f>
        <v/>
      </c>
      <c r="AB913" s="5" t="str">
        <f>IF(B913="","",VLOOKUP(AD913,Varsayımlar!$B:$Q,16,0))</f>
        <v/>
      </c>
      <c r="AC913" s="5" t="str">
        <f>IF(B913="","",VLOOKUP(Sayfa2!AD913,Varsayımlar!B:S,18,0))</f>
        <v/>
      </c>
      <c r="AD913" s="5" t="str">
        <f t="shared" si="16"/>
        <v/>
      </c>
    </row>
    <row r="914" spans="2:30" x14ac:dyDescent="0.25">
      <c r="C914" s="3" t="str">
        <f>IF(B914="","",VLOOKUP(AD914,Varsayımlar!$B:$Q,3,0))</f>
        <v/>
      </c>
      <c r="H914" s="2" t="str">
        <f>IF(B914="","",VLOOKUP(AD914,Varsayımlar!$B:$Q,5,0))</f>
        <v/>
      </c>
      <c r="J914" s="2" t="str">
        <f>IF(B914="","",VLOOKUP(AD914,Varsayımlar!$B:$Q,6,0))</f>
        <v/>
      </c>
      <c r="P914" s="2" t="str">
        <f>IF(B914="","",VLOOKUP(AD914,Varsayımlar!$B:$Q,7,0)*K914)</f>
        <v/>
      </c>
      <c r="Q914" s="2" t="str">
        <f>IF(B914="","",VLOOKUP(AD914,Varsayımlar!$B:$Q,8,0))</f>
        <v/>
      </c>
      <c r="R914" s="2" t="str">
        <f>IF(B914="","",VLOOKUP(AD914,Varsayımlar!$B:$Q,9,0))</f>
        <v/>
      </c>
      <c r="S914" s="2" t="str">
        <f>IF(B914="","",VLOOKUP(AD914,Varsayımlar!$B:$Q,10,0))</f>
        <v/>
      </c>
      <c r="T914" s="2" t="str">
        <f>IF(B914="","",VLOOKUP(AD914,Varsayımlar!$B:$Q,11,0))</f>
        <v/>
      </c>
      <c r="U914" s="2" t="str">
        <f>IF(B914="","",VLOOKUP(AD914,Varsayımlar!$B:$Q,12,0))</f>
        <v/>
      </c>
      <c r="V914" s="2" t="str">
        <f>IF(B914="","",VLOOKUP(AD914,Varsayımlar!$B:$Q,13,0))</f>
        <v/>
      </c>
      <c r="W914" s="2" t="str">
        <f>IF(B914="","",VLOOKUP(AD914,Varsayımlar!$B:$Q,14,0))</f>
        <v/>
      </c>
      <c r="AA914" s="2" t="str">
        <f>IF(B914="","",VLOOKUP(AD914,Varsayımlar!$B:$Q,15,0))</f>
        <v/>
      </c>
      <c r="AB914" s="2" t="str">
        <f>IF(B914="","",VLOOKUP(AD914,Varsayımlar!$B:$Q,16,0))</f>
        <v/>
      </c>
      <c r="AC914" s="2" t="str">
        <f>IF(B914="","",VLOOKUP(Sayfa2!AD914,Varsayımlar!B:S,18,0))</f>
        <v/>
      </c>
      <c r="AD914" s="2" t="str">
        <f t="shared" si="16"/>
        <v/>
      </c>
    </row>
    <row r="915" spans="2:30" x14ac:dyDescent="0.25">
      <c r="B915" s="6"/>
      <c r="C915" s="7" t="str">
        <f>IF(B915="","",VLOOKUP(AD915,Varsayımlar!$B:$Q,3,0))</f>
        <v/>
      </c>
      <c r="D915" s="7"/>
      <c r="H915" s="5" t="str">
        <f>IF(B915="","",VLOOKUP(AD915,Varsayımlar!$B:$Q,5,0))</f>
        <v/>
      </c>
      <c r="I915" s="5"/>
      <c r="J915" s="5" t="str">
        <f>IF(B915="","",VLOOKUP(AD915,Varsayımlar!$B:$Q,6,0))</f>
        <v/>
      </c>
      <c r="P915" s="5" t="str">
        <f>IF(B915="","",VLOOKUP(AD915,Varsayımlar!$B:$Q,7,0)*K915)</f>
        <v/>
      </c>
      <c r="Q915" s="5" t="str">
        <f>IF(B915="","",VLOOKUP(AD915,Varsayımlar!$B:$Q,8,0))</f>
        <v/>
      </c>
      <c r="R915" s="5" t="str">
        <f>IF(B915="","",VLOOKUP(AD915,Varsayımlar!$B:$Q,9,0))</f>
        <v/>
      </c>
      <c r="S915" s="5" t="str">
        <f>IF(B915="","",VLOOKUP(AD915,Varsayımlar!$B:$Q,10,0))</f>
        <v/>
      </c>
      <c r="T915" s="5" t="str">
        <f>IF(B915="","",VLOOKUP(AD915,Varsayımlar!$B:$Q,11,0))</f>
        <v/>
      </c>
      <c r="U915" s="5" t="str">
        <f>IF(B915="","",VLOOKUP(AD915,Varsayımlar!$B:$Q,12,0))</f>
        <v/>
      </c>
      <c r="V915" s="5" t="str">
        <f>IF(B915="","",VLOOKUP(AD915,Varsayımlar!$B:$Q,13,0))</f>
        <v/>
      </c>
      <c r="W915" s="5" t="str">
        <f>IF(B915="","",VLOOKUP(AD915,Varsayımlar!$B:$Q,14,0))</f>
        <v/>
      </c>
      <c r="AA915" s="5" t="str">
        <f>IF(B915="","",VLOOKUP(AD915,Varsayımlar!$B:$Q,15,0))</f>
        <v/>
      </c>
      <c r="AB915" s="5" t="str">
        <f>IF(B915="","",VLOOKUP(AD915,Varsayımlar!$B:$Q,16,0))</f>
        <v/>
      </c>
      <c r="AC915" s="5" t="str">
        <f>IF(B915="","",VLOOKUP(Sayfa2!AD915,Varsayımlar!B:S,18,0))</f>
        <v/>
      </c>
      <c r="AD915" s="5" t="str">
        <f t="shared" si="16"/>
        <v/>
      </c>
    </row>
    <row r="916" spans="2:30" x14ac:dyDescent="0.25">
      <c r="C916" s="3" t="str">
        <f>IF(B916="","",VLOOKUP(AD916,Varsayımlar!$B:$Q,3,0))</f>
        <v/>
      </c>
      <c r="H916" s="2" t="str">
        <f>IF(B916="","",VLOOKUP(AD916,Varsayımlar!$B:$Q,5,0))</f>
        <v/>
      </c>
      <c r="J916" s="2" t="str">
        <f>IF(B916="","",VLOOKUP(AD916,Varsayımlar!$B:$Q,6,0))</f>
        <v/>
      </c>
      <c r="P916" s="2" t="str">
        <f>IF(B916="","",VLOOKUP(AD916,Varsayımlar!$B:$Q,7,0)*K916)</f>
        <v/>
      </c>
      <c r="Q916" s="2" t="str">
        <f>IF(B916="","",VLOOKUP(AD916,Varsayımlar!$B:$Q,8,0))</f>
        <v/>
      </c>
      <c r="R916" s="2" t="str">
        <f>IF(B916="","",VLOOKUP(AD916,Varsayımlar!$B:$Q,9,0))</f>
        <v/>
      </c>
      <c r="S916" s="2" t="str">
        <f>IF(B916="","",VLOOKUP(AD916,Varsayımlar!$B:$Q,10,0))</f>
        <v/>
      </c>
      <c r="T916" s="2" t="str">
        <f>IF(B916="","",VLOOKUP(AD916,Varsayımlar!$B:$Q,11,0))</f>
        <v/>
      </c>
      <c r="U916" s="2" t="str">
        <f>IF(B916="","",VLOOKUP(AD916,Varsayımlar!$B:$Q,12,0))</f>
        <v/>
      </c>
      <c r="V916" s="2" t="str">
        <f>IF(B916="","",VLOOKUP(AD916,Varsayımlar!$B:$Q,13,0))</f>
        <v/>
      </c>
      <c r="W916" s="2" t="str">
        <f>IF(B916="","",VLOOKUP(AD916,Varsayımlar!$B:$Q,14,0))</f>
        <v/>
      </c>
      <c r="AA916" s="2" t="str">
        <f>IF(B916="","",VLOOKUP(AD916,Varsayımlar!$B:$Q,15,0))</f>
        <v/>
      </c>
      <c r="AB916" s="2" t="str">
        <f>IF(B916="","",VLOOKUP(AD916,Varsayımlar!$B:$Q,16,0))</f>
        <v/>
      </c>
      <c r="AC916" s="2" t="str">
        <f>IF(B916="","",VLOOKUP(Sayfa2!AD916,Varsayımlar!B:S,18,0))</f>
        <v/>
      </c>
      <c r="AD916" s="2" t="str">
        <f t="shared" si="16"/>
        <v/>
      </c>
    </row>
    <row r="917" spans="2:30" x14ac:dyDescent="0.25">
      <c r="B917" s="6"/>
      <c r="C917" s="7" t="str">
        <f>IF(B917="","",VLOOKUP(AD917,Varsayımlar!$B:$Q,3,0))</f>
        <v/>
      </c>
      <c r="D917" s="7"/>
      <c r="H917" s="5" t="str">
        <f>IF(B917="","",VLOOKUP(AD917,Varsayımlar!$B:$Q,5,0))</f>
        <v/>
      </c>
      <c r="I917" s="5"/>
      <c r="J917" s="5" t="str">
        <f>IF(B917="","",VLOOKUP(AD917,Varsayımlar!$B:$Q,6,0))</f>
        <v/>
      </c>
      <c r="P917" s="5" t="str">
        <f>IF(B917="","",VLOOKUP(AD917,Varsayımlar!$B:$Q,7,0)*K917)</f>
        <v/>
      </c>
      <c r="Q917" s="5" t="str">
        <f>IF(B917="","",VLOOKUP(AD917,Varsayımlar!$B:$Q,8,0))</f>
        <v/>
      </c>
      <c r="R917" s="5" t="str">
        <f>IF(B917="","",VLOOKUP(AD917,Varsayımlar!$B:$Q,9,0))</f>
        <v/>
      </c>
      <c r="S917" s="5" t="str">
        <f>IF(B917="","",VLOOKUP(AD917,Varsayımlar!$B:$Q,10,0))</f>
        <v/>
      </c>
      <c r="T917" s="5" t="str">
        <f>IF(B917="","",VLOOKUP(AD917,Varsayımlar!$B:$Q,11,0))</f>
        <v/>
      </c>
      <c r="U917" s="5" t="str">
        <f>IF(B917="","",VLOOKUP(AD917,Varsayımlar!$B:$Q,12,0))</f>
        <v/>
      </c>
      <c r="V917" s="5" t="str">
        <f>IF(B917="","",VLOOKUP(AD917,Varsayımlar!$B:$Q,13,0))</f>
        <v/>
      </c>
      <c r="W917" s="5" t="str">
        <f>IF(B917="","",VLOOKUP(AD917,Varsayımlar!$B:$Q,14,0))</f>
        <v/>
      </c>
      <c r="AA917" s="5" t="str">
        <f>IF(B917="","",VLOOKUP(AD917,Varsayımlar!$B:$Q,15,0))</f>
        <v/>
      </c>
      <c r="AB917" s="5" t="str">
        <f>IF(B917="","",VLOOKUP(AD917,Varsayımlar!$B:$Q,16,0))</f>
        <v/>
      </c>
      <c r="AC917" s="5" t="str">
        <f>IF(B917="","",VLOOKUP(Sayfa2!AD917,Varsayımlar!B:S,18,0))</f>
        <v/>
      </c>
      <c r="AD917" s="5" t="str">
        <f t="shared" si="16"/>
        <v/>
      </c>
    </row>
    <row r="918" spans="2:30" x14ac:dyDescent="0.25">
      <c r="C918" s="3" t="str">
        <f>IF(B918="","",VLOOKUP(AD918,Varsayımlar!$B:$Q,3,0))</f>
        <v/>
      </c>
      <c r="H918" s="2" t="str">
        <f>IF(B918="","",VLOOKUP(AD918,Varsayımlar!$B:$Q,5,0))</f>
        <v/>
      </c>
      <c r="J918" s="2" t="str">
        <f>IF(B918="","",VLOOKUP(AD918,Varsayımlar!$B:$Q,6,0))</f>
        <v/>
      </c>
      <c r="P918" s="2" t="str">
        <f>IF(B918="","",VLOOKUP(AD918,Varsayımlar!$B:$Q,7,0)*K918)</f>
        <v/>
      </c>
      <c r="Q918" s="2" t="str">
        <f>IF(B918="","",VLOOKUP(AD918,Varsayımlar!$B:$Q,8,0))</f>
        <v/>
      </c>
      <c r="R918" s="2" t="str">
        <f>IF(B918="","",VLOOKUP(AD918,Varsayımlar!$B:$Q,9,0))</f>
        <v/>
      </c>
      <c r="S918" s="2" t="str">
        <f>IF(B918="","",VLOOKUP(AD918,Varsayımlar!$B:$Q,10,0))</f>
        <v/>
      </c>
      <c r="T918" s="2" t="str">
        <f>IF(B918="","",VLOOKUP(AD918,Varsayımlar!$B:$Q,11,0))</f>
        <v/>
      </c>
      <c r="U918" s="2" t="str">
        <f>IF(B918="","",VLOOKUP(AD918,Varsayımlar!$B:$Q,12,0))</f>
        <v/>
      </c>
      <c r="V918" s="2" t="str">
        <f>IF(B918="","",VLOOKUP(AD918,Varsayımlar!$B:$Q,13,0))</f>
        <v/>
      </c>
      <c r="W918" s="2" t="str">
        <f>IF(B918="","",VLOOKUP(AD918,Varsayımlar!$B:$Q,14,0))</f>
        <v/>
      </c>
      <c r="AA918" s="2" t="str">
        <f>IF(B918="","",VLOOKUP(AD918,Varsayımlar!$B:$Q,15,0))</f>
        <v/>
      </c>
      <c r="AB918" s="2" t="str">
        <f>IF(B918="","",VLOOKUP(AD918,Varsayımlar!$B:$Q,16,0))</f>
        <v/>
      </c>
      <c r="AC918" s="2" t="str">
        <f>IF(B918="","",VLOOKUP(Sayfa2!AD918,Varsayımlar!B:S,18,0))</f>
        <v/>
      </c>
      <c r="AD918" s="2" t="str">
        <f t="shared" si="16"/>
        <v/>
      </c>
    </row>
    <row r="919" spans="2:30" x14ac:dyDescent="0.25">
      <c r="B919" s="6"/>
      <c r="C919" s="7" t="str">
        <f>IF(B919="","",VLOOKUP(AD919,Varsayımlar!$B:$Q,3,0))</f>
        <v/>
      </c>
      <c r="D919" s="7"/>
      <c r="H919" s="5" t="str">
        <f>IF(B919="","",VLOOKUP(AD919,Varsayımlar!$B:$Q,5,0))</f>
        <v/>
      </c>
      <c r="I919" s="5"/>
      <c r="J919" s="5" t="str">
        <f>IF(B919="","",VLOOKUP(AD919,Varsayımlar!$B:$Q,6,0))</f>
        <v/>
      </c>
      <c r="P919" s="5" t="str">
        <f>IF(B919="","",VLOOKUP(AD919,Varsayımlar!$B:$Q,7,0)*K919)</f>
        <v/>
      </c>
      <c r="Q919" s="5" t="str">
        <f>IF(B919="","",VLOOKUP(AD919,Varsayımlar!$B:$Q,8,0))</f>
        <v/>
      </c>
      <c r="R919" s="5" t="str">
        <f>IF(B919="","",VLOOKUP(AD919,Varsayımlar!$B:$Q,9,0))</f>
        <v/>
      </c>
      <c r="S919" s="5" t="str">
        <f>IF(B919="","",VLOOKUP(AD919,Varsayımlar!$B:$Q,10,0))</f>
        <v/>
      </c>
      <c r="T919" s="5" t="str">
        <f>IF(B919="","",VLOOKUP(AD919,Varsayımlar!$B:$Q,11,0))</f>
        <v/>
      </c>
      <c r="U919" s="5" t="str">
        <f>IF(B919="","",VLOOKUP(AD919,Varsayımlar!$B:$Q,12,0))</f>
        <v/>
      </c>
      <c r="V919" s="5" t="str">
        <f>IF(B919="","",VLOOKUP(AD919,Varsayımlar!$B:$Q,13,0))</f>
        <v/>
      </c>
      <c r="W919" s="5" t="str">
        <f>IF(B919="","",VLOOKUP(AD919,Varsayımlar!$B:$Q,14,0))</f>
        <v/>
      </c>
      <c r="AA919" s="5" t="str">
        <f>IF(B919="","",VLOOKUP(AD919,Varsayımlar!$B:$Q,15,0))</f>
        <v/>
      </c>
      <c r="AB919" s="5" t="str">
        <f>IF(B919="","",VLOOKUP(AD919,Varsayımlar!$B:$Q,16,0))</f>
        <v/>
      </c>
      <c r="AC919" s="5" t="str">
        <f>IF(B919="","",VLOOKUP(Sayfa2!AD919,Varsayımlar!B:S,18,0))</f>
        <v/>
      </c>
      <c r="AD919" s="5" t="str">
        <f t="shared" si="16"/>
        <v/>
      </c>
    </row>
    <row r="920" spans="2:30" x14ac:dyDescent="0.25">
      <c r="C920" s="3" t="str">
        <f>IF(B920="","",VLOOKUP(AD920,Varsayımlar!$B:$Q,3,0))</f>
        <v/>
      </c>
      <c r="H920" s="2" t="str">
        <f>IF(B920="","",VLOOKUP(AD920,Varsayımlar!$B:$Q,5,0))</f>
        <v/>
      </c>
      <c r="J920" s="2" t="str">
        <f>IF(B920="","",VLOOKUP(AD920,Varsayımlar!$B:$Q,6,0))</f>
        <v/>
      </c>
      <c r="P920" s="2" t="str">
        <f>IF(B920="","",VLOOKUP(AD920,Varsayımlar!$B:$Q,7,0)*K920)</f>
        <v/>
      </c>
      <c r="Q920" s="2" t="str">
        <f>IF(B920="","",VLOOKUP(AD920,Varsayımlar!$B:$Q,8,0))</f>
        <v/>
      </c>
      <c r="R920" s="2" t="str">
        <f>IF(B920="","",VLOOKUP(AD920,Varsayımlar!$B:$Q,9,0))</f>
        <v/>
      </c>
      <c r="S920" s="2" t="str">
        <f>IF(B920="","",VLOOKUP(AD920,Varsayımlar!$B:$Q,10,0))</f>
        <v/>
      </c>
      <c r="T920" s="2" t="str">
        <f>IF(B920="","",VLOOKUP(AD920,Varsayımlar!$B:$Q,11,0))</f>
        <v/>
      </c>
      <c r="U920" s="2" t="str">
        <f>IF(B920="","",VLOOKUP(AD920,Varsayımlar!$B:$Q,12,0))</f>
        <v/>
      </c>
      <c r="V920" s="2" t="str">
        <f>IF(B920="","",VLOOKUP(AD920,Varsayımlar!$B:$Q,13,0))</f>
        <v/>
      </c>
      <c r="W920" s="2" t="str">
        <f>IF(B920="","",VLOOKUP(AD920,Varsayımlar!$B:$Q,14,0))</f>
        <v/>
      </c>
      <c r="AA920" s="2" t="str">
        <f>IF(B920="","",VLOOKUP(AD920,Varsayımlar!$B:$Q,15,0))</f>
        <v/>
      </c>
      <c r="AB920" s="2" t="str">
        <f>IF(B920="","",VLOOKUP(AD920,Varsayımlar!$B:$Q,16,0))</f>
        <v/>
      </c>
      <c r="AC920" s="2" t="str">
        <f>IF(B920="","",VLOOKUP(Sayfa2!AD920,Varsayımlar!B:S,18,0))</f>
        <v/>
      </c>
      <c r="AD920" s="2" t="str">
        <f t="shared" si="16"/>
        <v/>
      </c>
    </row>
    <row r="921" spans="2:30" x14ac:dyDescent="0.25">
      <c r="B921" s="6"/>
      <c r="C921" s="7" t="str">
        <f>IF(B921="","",VLOOKUP(AD921,Varsayımlar!$B:$Q,3,0))</f>
        <v/>
      </c>
      <c r="D921" s="7"/>
      <c r="H921" s="5" t="str">
        <f>IF(B921="","",VLOOKUP(AD921,Varsayımlar!$B:$Q,5,0))</f>
        <v/>
      </c>
      <c r="I921" s="5"/>
      <c r="J921" s="5" t="str">
        <f>IF(B921="","",VLOOKUP(AD921,Varsayımlar!$B:$Q,6,0))</f>
        <v/>
      </c>
      <c r="P921" s="5" t="str">
        <f>IF(B921="","",VLOOKUP(AD921,Varsayımlar!$B:$Q,7,0)*K921)</f>
        <v/>
      </c>
      <c r="Q921" s="5" t="str">
        <f>IF(B921="","",VLOOKUP(AD921,Varsayımlar!$B:$Q,8,0))</f>
        <v/>
      </c>
      <c r="R921" s="5" t="str">
        <f>IF(B921="","",VLOOKUP(AD921,Varsayımlar!$B:$Q,9,0))</f>
        <v/>
      </c>
      <c r="S921" s="5" t="str">
        <f>IF(B921="","",VLOOKUP(AD921,Varsayımlar!$B:$Q,10,0))</f>
        <v/>
      </c>
      <c r="T921" s="5" t="str">
        <f>IF(B921="","",VLOOKUP(AD921,Varsayımlar!$B:$Q,11,0))</f>
        <v/>
      </c>
      <c r="U921" s="5" t="str">
        <f>IF(B921="","",VLOOKUP(AD921,Varsayımlar!$B:$Q,12,0))</f>
        <v/>
      </c>
      <c r="V921" s="5" t="str">
        <f>IF(B921="","",VLOOKUP(AD921,Varsayımlar!$B:$Q,13,0))</f>
        <v/>
      </c>
      <c r="W921" s="5" t="str">
        <f>IF(B921="","",VLOOKUP(AD921,Varsayımlar!$B:$Q,14,0))</f>
        <v/>
      </c>
      <c r="AA921" s="5" t="str">
        <f>IF(B921="","",VLOOKUP(AD921,Varsayımlar!$B:$Q,15,0))</f>
        <v/>
      </c>
      <c r="AB921" s="5" t="str">
        <f>IF(B921="","",VLOOKUP(AD921,Varsayımlar!$B:$Q,16,0))</f>
        <v/>
      </c>
      <c r="AC921" s="5" t="str">
        <f>IF(B921="","",VLOOKUP(Sayfa2!AD921,Varsayımlar!B:S,18,0))</f>
        <v/>
      </c>
      <c r="AD921" s="5" t="str">
        <f t="shared" si="16"/>
        <v/>
      </c>
    </row>
    <row r="922" spans="2:30" x14ac:dyDescent="0.25">
      <c r="C922" s="3" t="str">
        <f>IF(B922="","",VLOOKUP(AD922,Varsayımlar!$B:$Q,3,0))</f>
        <v/>
      </c>
      <c r="H922" s="2" t="str">
        <f>IF(B922="","",VLOOKUP(AD922,Varsayımlar!$B:$Q,5,0))</f>
        <v/>
      </c>
      <c r="J922" s="2" t="str">
        <f>IF(B922="","",VLOOKUP(AD922,Varsayımlar!$B:$Q,6,0))</f>
        <v/>
      </c>
      <c r="P922" s="2" t="str">
        <f>IF(B922="","",VLOOKUP(AD922,Varsayımlar!$B:$Q,7,0)*K922)</f>
        <v/>
      </c>
      <c r="Q922" s="2" t="str">
        <f>IF(B922="","",VLOOKUP(AD922,Varsayımlar!$B:$Q,8,0))</f>
        <v/>
      </c>
      <c r="R922" s="2" t="str">
        <f>IF(B922="","",VLOOKUP(AD922,Varsayımlar!$B:$Q,9,0))</f>
        <v/>
      </c>
      <c r="S922" s="2" t="str">
        <f>IF(B922="","",VLOOKUP(AD922,Varsayımlar!$B:$Q,10,0))</f>
        <v/>
      </c>
      <c r="T922" s="2" t="str">
        <f>IF(B922="","",VLOOKUP(AD922,Varsayımlar!$B:$Q,11,0))</f>
        <v/>
      </c>
      <c r="U922" s="2" t="str">
        <f>IF(B922="","",VLOOKUP(AD922,Varsayımlar!$B:$Q,12,0))</f>
        <v/>
      </c>
      <c r="V922" s="2" t="str">
        <f>IF(B922="","",VLOOKUP(AD922,Varsayımlar!$B:$Q,13,0))</f>
        <v/>
      </c>
      <c r="W922" s="2" t="str">
        <f>IF(B922="","",VLOOKUP(AD922,Varsayımlar!$B:$Q,14,0))</f>
        <v/>
      </c>
      <c r="AA922" s="2" t="str">
        <f>IF(B922="","",VLOOKUP(AD922,Varsayımlar!$B:$Q,15,0))</f>
        <v/>
      </c>
      <c r="AB922" s="2" t="str">
        <f>IF(B922="","",VLOOKUP(AD922,Varsayımlar!$B:$Q,16,0))</f>
        <v/>
      </c>
      <c r="AC922" s="2" t="str">
        <f>IF(B922="","",VLOOKUP(Sayfa2!AD922,Varsayımlar!B:S,18,0))</f>
        <v/>
      </c>
      <c r="AD922" s="2" t="str">
        <f t="shared" si="16"/>
        <v/>
      </c>
    </row>
    <row r="923" spans="2:30" x14ac:dyDescent="0.25">
      <c r="B923" s="6"/>
      <c r="C923" s="7" t="str">
        <f>IF(B923="","",VLOOKUP(AD923,Varsayımlar!$B:$Q,3,0))</f>
        <v/>
      </c>
      <c r="D923" s="7"/>
      <c r="H923" s="5" t="str">
        <f>IF(B923="","",VLOOKUP(AD923,Varsayımlar!$B:$Q,5,0))</f>
        <v/>
      </c>
      <c r="I923" s="5"/>
      <c r="J923" s="5" t="str">
        <f>IF(B923="","",VLOOKUP(AD923,Varsayımlar!$B:$Q,6,0))</f>
        <v/>
      </c>
      <c r="P923" s="5" t="str">
        <f>IF(B923="","",VLOOKUP(AD923,Varsayımlar!$B:$Q,7,0)*K923)</f>
        <v/>
      </c>
      <c r="Q923" s="5" t="str">
        <f>IF(B923="","",VLOOKUP(AD923,Varsayımlar!$B:$Q,8,0))</f>
        <v/>
      </c>
      <c r="R923" s="5" t="str">
        <f>IF(B923="","",VLOOKUP(AD923,Varsayımlar!$B:$Q,9,0))</f>
        <v/>
      </c>
      <c r="S923" s="5" t="str">
        <f>IF(B923="","",VLOOKUP(AD923,Varsayımlar!$B:$Q,10,0))</f>
        <v/>
      </c>
      <c r="T923" s="5" t="str">
        <f>IF(B923="","",VLOOKUP(AD923,Varsayımlar!$B:$Q,11,0))</f>
        <v/>
      </c>
      <c r="U923" s="5" t="str">
        <f>IF(B923="","",VLOOKUP(AD923,Varsayımlar!$B:$Q,12,0))</f>
        <v/>
      </c>
      <c r="V923" s="5" t="str">
        <f>IF(B923="","",VLOOKUP(AD923,Varsayımlar!$B:$Q,13,0))</f>
        <v/>
      </c>
      <c r="W923" s="5" t="str">
        <f>IF(B923="","",VLOOKUP(AD923,Varsayımlar!$B:$Q,14,0))</f>
        <v/>
      </c>
      <c r="AA923" s="5" t="str">
        <f>IF(B923="","",VLOOKUP(AD923,Varsayımlar!$B:$Q,15,0))</f>
        <v/>
      </c>
      <c r="AB923" s="5" t="str">
        <f>IF(B923="","",VLOOKUP(AD923,Varsayımlar!$B:$Q,16,0))</f>
        <v/>
      </c>
      <c r="AC923" s="5" t="str">
        <f>IF(B923="","",VLOOKUP(Sayfa2!AD923,Varsayımlar!B:S,18,0))</f>
        <v/>
      </c>
      <c r="AD923" s="5" t="str">
        <f t="shared" si="16"/>
        <v/>
      </c>
    </row>
    <row r="924" spans="2:30" x14ac:dyDescent="0.25">
      <c r="C924" s="3" t="str">
        <f>IF(B924="","",VLOOKUP(AD924,Varsayımlar!$B:$Q,3,0))</f>
        <v/>
      </c>
      <c r="H924" s="2" t="str">
        <f>IF(B924="","",VLOOKUP(AD924,Varsayımlar!$B:$Q,5,0))</f>
        <v/>
      </c>
      <c r="J924" s="2" t="str">
        <f>IF(B924="","",VLOOKUP(AD924,Varsayımlar!$B:$Q,6,0))</f>
        <v/>
      </c>
      <c r="P924" s="2" t="str">
        <f>IF(B924="","",VLOOKUP(AD924,Varsayımlar!$B:$Q,7,0)*K924)</f>
        <v/>
      </c>
      <c r="Q924" s="2" t="str">
        <f>IF(B924="","",VLOOKUP(AD924,Varsayımlar!$B:$Q,8,0))</f>
        <v/>
      </c>
      <c r="R924" s="2" t="str">
        <f>IF(B924="","",VLOOKUP(AD924,Varsayımlar!$B:$Q,9,0))</f>
        <v/>
      </c>
      <c r="S924" s="2" t="str">
        <f>IF(B924="","",VLOOKUP(AD924,Varsayımlar!$B:$Q,10,0))</f>
        <v/>
      </c>
      <c r="T924" s="2" t="str">
        <f>IF(B924="","",VLOOKUP(AD924,Varsayımlar!$B:$Q,11,0))</f>
        <v/>
      </c>
      <c r="U924" s="2" t="str">
        <f>IF(B924="","",VLOOKUP(AD924,Varsayımlar!$B:$Q,12,0))</f>
        <v/>
      </c>
      <c r="V924" s="2" t="str">
        <f>IF(B924="","",VLOOKUP(AD924,Varsayımlar!$B:$Q,13,0))</f>
        <v/>
      </c>
      <c r="W924" s="2" t="str">
        <f>IF(B924="","",VLOOKUP(AD924,Varsayımlar!$B:$Q,14,0))</f>
        <v/>
      </c>
      <c r="AA924" s="2" t="str">
        <f>IF(B924="","",VLOOKUP(AD924,Varsayımlar!$B:$Q,15,0))</f>
        <v/>
      </c>
      <c r="AB924" s="2" t="str">
        <f>IF(B924="","",VLOOKUP(AD924,Varsayımlar!$B:$Q,16,0))</f>
        <v/>
      </c>
      <c r="AC924" s="2" t="str">
        <f>IF(B924="","",VLOOKUP(Sayfa2!AD924,Varsayımlar!B:S,18,0))</f>
        <v/>
      </c>
      <c r="AD924" s="2" t="str">
        <f t="shared" si="16"/>
        <v/>
      </c>
    </row>
    <row r="925" spans="2:30" x14ac:dyDescent="0.25">
      <c r="B925" s="6"/>
      <c r="C925" s="7" t="str">
        <f>IF(B925="","",VLOOKUP(AD925,Varsayımlar!$B:$Q,3,0))</f>
        <v/>
      </c>
      <c r="D925" s="7"/>
      <c r="H925" s="5" t="str">
        <f>IF(B925="","",VLOOKUP(AD925,Varsayımlar!$B:$Q,5,0))</f>
        <v/>
      </c>
      <c r="I925" s="5"/>
      <c r="J925" s="5" t="str">
        <f>IF(B925="","",VLOOKUP(AD925,Varsayımlar!$B:$Q,6,0))</f>
        <v/>
      </c>
      <c r="P925" s="5" t="str">
        <f>IF(B925="","",VLOOKUP(AD925,Varsayımlar!$B:$Q,7,0)*K925)</f>
        <v/>
      </c>
      <c r="Q925" s="5" t="str">
        <f>IF(B925="","",VLOOKUP(AD925,Varsayımlar!$B:$Q,8,0))</f>
        <v/>
      </c>
      <c r="R925" s="5" t="str">
        <f>IF(B925="","",VLOOKUP(AD925,Varsayımlar!$B:$Q,9,0))</f>
        <v/>
      </c>
      <c r="S925" s="5" t="str">
        <f>IF(B925="","",VLOOKUP(AD925,Varsayımlar!$B:$Q,10,0))</f>
        <v/>
      </c>
      <c r="T925" s="5" t="str">
        <f>IF(B925="","",VLOOKUP(AD925,Varsayımlar!$B:$Q,11,0))</f>
        <v/>
      </c>
      <c r="U925" s="5" t="str">
        <f>IF(B925="","",VLOOKUP(AD925,Varsayımlar!$B:$Q,12,0))</f>
        <v/>
      </c>
      <c r="V925" s="5" t="str">
        <f>IF(B925="","",VLOOKUP(AD925,Varsayımlar!$B:$Q,13,0))</f>
        <v/>
      </c>
      <c r="W925" s="5" t="str">
        <f>IF(B925="","",VLOOKUP(AD925,Varsayımlar!$B:$Q,14,0))</f>
        <v/>
      </c>
      <c r="AA925" s="5" t="str">
        <f>IF(B925="","",VLOOKUP(AD925,Varsayımlar!$B:$Q,15,0))</f>
        <v/>
      </c>
      <c r="AB925" s="5" t="str">
        <f>IF(B925="","",VLOOKUP(AD925,Varsayımlar!$B:$Q,16,0))</f>
        <v/>
      </c>
      <c r="AC925" s="5" t="str">
        <f>IF(B925="","",VLOOKUP(Sayfa2!AD925,Varsayımlar!B:S,18,0))</f>
        <v/>
      </c>
      <c r="AD925" s="5" t="str">
        <f t="shared" si="16"/>
        <v/>
      </c>
    </row>
    <row r="926" spans="2:30" x14ac:dyDescent="0.25">
      <c r="C926" s="3" t="str">
        <f>IF(B926="","",VLOOKUP(AD926,Varsayımlar!$B:$Q,3,0))</f>
        <v/>
      </c>
      <c r="H926" s="2" t="str">
        <f>IF(B926="","",VLOOKUP(AD926,Varsayımlar!$B:$Q,5,0))</f>
        <v/>
      </c>
      <c r="J926" s="2" t="str">
        <f>IF(B926="","",VLOOKUP(AD926,Varsayımlar!$B:$Q,6,0))</f>
        <v/>
      </c>
      <c r="P926" s="2" t="str">
        <f>IF(B926="","",VLOOKUP(AD926,Varsayımlar!$B:$Q,7,0)*K926)</f>
        <v/>
      </c>
      <c r="Q926" s="2" t="str">
        <f>IF(B926="","",VLOOKUP(AD926,Varsayımlar!$B:$Q,8,0))</f>
        <v/>
      </c>
      <c r="R926" s="2" t="str">
        <f>IF(B926="","",VLOOKUP(AD926,Varsayımlar!$B:$Q,9,0))</f>
        <v/>
      </c>
      <c r="S926" s="2" t="str">
        <f>IF(B926="","",VLOOKUP(AD926,Varsayımlar!$B:$Q,10,0))</f>
        <v/>
      </c>
      <c r="T926" s="2" t="str">
        <f>IF(B926="","",VLOOKUP(AD926,Varsayımlar!$B:$Q,11,0))</f>
        <v/>
      </c>
      <c r="U926" s="2" t="str">
        <f>IF(B926="","",VLOOKUP(AD926,Varsayımlar!$B:$Q,12,0))</f>
        <v/>
      </c>
      <c r="V926" s="2" t="str">
        <f>IF(B926="","",VLOOKUP(AD926,Varsayımlar!$B:$Q,13,0))</f>
        <v/>
      </c>
      <c r="W926" s="2" t="str">
        <f>IF(B926="","",VLOOKUP(AD926,Varsayımlar!$B:$Q,14,0))</f>
        <v/>
      </c>
      <c r="AA926" s="2" t="str">
        <f>IF(B926="","",VLOOKUP(AD926,Varsayımlar!$B:$Q,15,0))</f>
        <v/>
      </c>
      <c r="AB926" s="2" t="str">
        <f>IF(B926="","",VLOOKUP(AD926,Varsayımlar!$B:$Q,16,0))</f>
        <v/>
      </c>
      <c r="AC926" s="2" t="str">
        <f>IF(B926="","",VLOOKUP(Sayfa2!AD926,Varsayımlar!B:S,18,0))</f>
        <v/>
      </c>
      <c r="AD926" s="2" t="str">
        <f t="shared" si="16"/>
        <v/>
      </c>
    </row>
    <row r="927" spans="2:30" x14ac:dyDescent="0.25">
      <c r="B927" s="6"/>
      <c r="C927" s="7" t="str">
        <f>IF(B927="","",VLOOKUP(AD927,Varsayımlar!$B:$Q,3,0))</f>
        <v/>
      </c>
      <c r="D927" s="7"/>
      <c r="H927" s="5" t="str">
        <f>IF(B927="","",VLOOKUP(AD927,Varsayımlar!$B:$Q,5,0))</f>
        <v/>
      </c>
      <c r="I927" s="5"/>
      <c r="J927" s="5" t="str">
        <f>IF(B927="","",VLOOKUP(AD927,Varsayımlar!$B:$Q,6,0))</f>
        <v/>
      </c>
      <c r="P927" s="5" t="str">
        <f>IF(B927="","",VLOOKUP(AD927,Varsayımlar!$B:$Q,7,0)*K927)</f>
        <v/>
      </c>
      <c r="Q927" s="5" t="str">
        <f>IF(B927="","",VLOOKUP(AD927,Varsayımlar!$B:$Q,8,0))</f>
        <v/>
      </c>
      <c r="R927" s="5" t="str">
        <f>IF(B927="","",VLOOKUP(AD927,Varsayımlar!$B:$Q,9,0))</f>
        <v/>
      </c>
      <c r="S927" s="5" t="str">
        <f>IF(B927="","",VLOOKUP(AD927,Varsayımlar!$B:$Q,10,0))</f>
        <v/>
      </c>
      <c r="T927" s="5" t="str">
        <f>IF(B927="","",VLOOKUP(AD927,Varsayımlar!$B:$Q,11,0))</f>
        <v/>
      </c>
      <c r="U927" s="5" t="str">
        <f>IF(B927="","",VLOOKUP(AD927,Varsayımlar!$B:$Q,12,0))</f>
        <v/>
      </c>
      <c r="V927" s="5" t="str">
        <f>IF(B927="","",VLOOKUP(AD927,Varsayımlar!$B:$Q,13,0))</f>
        <v/>
      </c>
      <c r="W927" s="5" t="str">
        <f>IF(B927="","",VLOOKUP(AD927,Varsayımlar!$B:$Q,14,0))</f>
        <v/>
      </c>
      <c r="AA927" s="5" t="str">
        <f>IF(B927="","",VLOOKUP(AD927,Varsayımlar!$B:$Q,15,0))</f>
        <v/>
      </c>
      <c r="AB927" s="5" t="str">
        <f>IF(B927="","",VLOOKUP(AD927,Varsayımlar!$B:$Q,16,0))</f>
        <v/>
      </c>
      <c r="AC927" s="5" t="str">
        <f>IF(B927="","",VLOOKUP(Sayfa2!AD927,Varsayımlar!B:S,18,0))</f>
        <v/>
      </c>
      <c r="AD927" s="5" t="str">
        <f t="shared" si="16"/>
        <v/>
      </c>
    </row>
    <row r="928" spans="2:30" x14ac:dyDescent="0.25">
      <c r="C928" s="3" t="str">
        <f>IF(B928="","",VLOOKUP(AD928,Varsayımlar!$B:$Q,3,0))</f>
        <v/>
      </c>
      <c r="H928" s="2" t="str">
        <f>IF(B928="","",VLOOKUP(AD928,Varsayımlar!$B:$Q,5,0))</f>
        <v/>
      </c>
      <c r="J928" s="2" t="str">
        <f>IF(B928="","",VLOOKUP(AD928,Varsayımlar!$B:$Q,6,0))</f>
        <v/>
      </c>
      <c r="P928" s="2" t="str">
        <f>IF(B928="","",VLOOKUP(AD928,Varsayımlar!$B:$Q,7,0)*K928)</f>
        <v/>
      </c>
      <c r="Q928" s="2" t="str">
        <f>IF(B928="","",VLOOKUP(AD928,Varsayımlar!$B:$Q,8,0))</f>
        <v/>
      </c>
      <c r="R928" s="2" t="str">
        <f>IF(B928="","",VLOOKUP(AD928,Varsayımlar!$B:$Q,9,0))</f>
        <v/>
      </c>
      <c r="S928" s="2" t="str">
        <f>IF(B928="","",VLOOKUP(AD928,Varsayımlar!$B:$Q,10,0))</f>
        <v/>
      </c>
      <c r="T928" s="2" t="str">
        <f>IF(B928="","",VLOOKUP(AD928,Varsayımlar!$B:$Q,11,0))</f>
        <v/>
      </c>
      <c r="U928" s="2" t="str">
        <f>IF(B928="","",VLOOKUP(AD928,Varsayımlar!$B:$Q,12,0))</f>
        <v/>
      </c>
      <c r="V928" s="2" t="str">
        <f>IF(B928="","",VLOOKUP(AD928,Varsayımlar!$B:$Q,13,0))</f>
        <v/>
      </c>
      <c r="W928" s="2" t="str">
        <f>IF(B928="","",VLOOKUP(AD928,Varsayımlar!$B:$Q,14,0))</f>
        <v/>
      </c>
      <c r="AA928" s="2" t="str">
        <f>IF(B928="","",VLOOKUP(AD928,Varsayımlar!$B:$Q,15,0))</f>
        <v/>
      </c>
      <c r="AB928" s="2" t="str">
        <f>IF(B928="","",VLOOKUP(AD928,Varsayımlar!$B:$Q,16,0))</f>
        <v/>
      </c>
      <c r="AC928" s="2" t="str">
        <f>IF(B928="","",VLOOKUP(Sayfa2!AD928,Varsayımlar!B:S,18,0))</f>
        <v/>
      </c>
      <c r="AD928" s="2" t="str">
        <f t="shared" si="16"/>
        <v/>
      </c>
    </row>
    <row r="929" spans="2:30" x14ac:dyDescent="0.25">
      <c r="B929" s="6"/>
      <c r="C929" s="7" t="str">
        <f>IF(B929="","",VLOOKUP(AD929,Varsayımlar!$B:$Q,3,0))</f>
        <v/>
      </c>
      <c r="D929" s="7"/>
      <c r="H929" s="5" t="str">
        <f>IF(B929="","",VLOOKUP(AD929,Varsayımlar!$B:$Q,5,0))</f>
        <v/>
      </c>
      <c r="I929" s="5"/>
      <c r="J929" s="5" t="str">
        <f>IF(B929="","",VLOOKUP(AD929,Varsayımlar!$B:$Q,6,0))</f>
        <v/>
      </c>
      <c r="P929" s="5" t="str">
        <f>IF(B929="","",VLOOKUP(AD929,Varsayımlar!$B:$Q,7,0)*K929)</f>
        <v/>
      </c>
      <c r="Q929" s="5" t="str">
        <f>IF(B929="","",VLOOKUP(AD929,Varsayımlar!$B:$Q,8,0))</f>
        <v/>
      </c>
      <c r="R929" s="5" t="str">
        <f>IF(B929="","",VLOOKUP(AD929,Varsayımlar!$B:$Q,9,0))</f>
        <v/>
      </c>
      <c r="S929" s="5" t="str">
        <f>IF(B929="","",VLOOKUP(AD929,Varsayımlar!$B:$Q,10,0))</f>
        <v/>
      </c>
      <c r="T929" s="5" t="str">
        <f>IF(B929="","",VLOOKUP(AD929,Varsayımlar!$B:$Q,11,0))</f>
        <v/>
      </c>
      <c r="U929" s="5" t="str">
        <f>IF(B929="","",VLOOKUP(AD929,Varsayımlar!$B:$Q,12,0))</f>
        <v/>
      </c>
      <c r="V929" s="5" t="str">
        <f>IF(B929="","",VLOOKUP(AD929,Varsayımlar!$B:$Q,13,0))</f>
        <v/>
      </c>
      <c r="W929" s="5" t="str">
        <f>IF(B929="","",VLOOKUP(AD929,Varsayımlar!$B:$Q,14,0))</f>
        <v/>
      </c>
      <c r="AA929" s="5" t="str">
        <f>IF(B929="","",VLOOKUP(AD929,Varsayımlar!$B:$Q,15,0))</f>
        <v/>
      </c>
      <c r="AB929" s="5" t="str">
        <f>IF(B929="","",VLOOKUP(AD929,Varsayımlar!$B:$Q,16,0))</f>
        <v/>
      </c>
      <c r="AC929" s="5" t="str">
        <f>IF(B929="","",VLOOKUP(Sayfa2!AD929,Varsayımlar!B:S,18,0))</f>
        <v/>
      </c>
      <c r="AD929" s="5" t="str">
        <f t="shared" si="16"/>
        <v/>
      </c>
    </row>
    <row r="930" spans="2:30" x14ac:dyDescent="0.25">
      <c r="C930" s="3" t="str">
        <f>IF(B930="","",VLOOKUP(AD930,Varsayımlar!$B:$Q,3,0))</f>
        <v/>
      </c>
      <c r="H930" s="2" t="str">
        <f>IF(B930="","",VLOOKUP(AD930,Varsayımlar!$B:$Q,5,0))</f>
        <v/>
      </c>
      <c r="J930" s="2" t="str">
        <f>IF(B930="","",VLOOKUP(AD930,Varsayımlar!$B:$Q,6,0))</f>
        <v/>
      </c>
      <c r="P930" s="2" t="str">
        <f>IF(B930="","",VLOOKUP(AD930,Varsayımlar!$B:$Q,7,0)*K930)</f>
        <v/>
      </c>
      <c r="Q930" s="2" t="str">
        <f>IF(B930="","",VLOOKUP(AD930,Varsayımlar!$B:$Q,8,0))</f>
        <v/>
      </c>
      <c r="R930" s="2" t="str">
        <f>IF(B930="","",VLOOKUP(AD930,Varsayımlar!$B:$Q,9,0))</f>
        <v/>
      </c>
      <c r="S930" s="2" t="str">
        <f>IF(B930="","",VLOOKUP(AD930,Varsayımlar!$B:$Q,10,0))</f>
        <v/>
      </c>
      <c r="T930" s="2" t="str">
        <f>IF(B930="","",VLOOKUP(AD930,Varsayımlar!$B:$Q,11,0))</f>
        <v/>
      </c>
      <c r="U930" s="2" t="str">
        <f>IF(B930="","",VLOOKUP(AD930,Varsayımlar!$B:$Q,12,0))</f>
        <v/>
      </c>
      <c r="V930" s="2" t="str">
        <f>IF(B930="","",VLOOKUP(AD930,Varsayımlar!$B:$Q,13,0))</f>
        <v/>
      </c>
      <c r="W930" s="2" t="str">
        <f>IF(B930="","",VLOOKUP(AD930,Varsayımlar!$B:$Q,14,0))</f>
        <v/>
      </c>
      <c r="AA930" s="2" t="str">
        <f>IF(B930="","",VLOOKUP(AD930,Varsayımlar!$B:$Q,15,0))</f>
        <v/>
      </c>
      <c r="AB930" s="2" t="str">
        <f>IF(B930="","",VLOOKUP(AD930,Varsayımlar!$B:$Q,16,0))</f>
        <v/>
      </c>
      <c r="AC930" s="2" t="str">
        <f>IF(B930="","",VLOOKUP(Sayfa2!AD930,Varsayımlar!B:S,18,0))</f>
        <v/>
      </c>
      <c r="AD930" s="2" t="str">
        <f t="shared" si="16"/>
        <v/>
      </c>
    </row>
    <row r="931" spans="2:30" x14ac:dyDescent="0.25">
      <c r="B931" s="6"/>
      <c r="C931" s="7" t="str">
        <f>IF(B931="","",VLOOKUP(AD931,Varsayımlar!$B:$Q,3,0))</f>
        <v/>
      </c>
      <c r="D931" s="7"/>
      <c r="H931" s="5" t="str">
        <f>IF(B931="","",VLOOKUP(AD931,Varsayımlar!$B:$Q,5,0))</f>
        <v/>
      </c>
      <c r="I931" s="5"/>
      <c r="J931" s="5" t="str">
        <f>IF(B931="","",VLOOKUP(AD931,Varsayımlar!$B:$Q,6,0))</f>
        <v/>
      </c>
      <c r="P931" s="5" t="str">
        <f>IF(B931="","",VLOOKUP(AD931,Varsayımlar!$B:$Q,7,0)*K931)</f>
        <v/>
      </c>
      <c r="Q931" s="5" t="str">
        <f>IF(B931="","",VLOOKUP(AD931,Varsayımlar!$B:$Q,8,0))</f>
        <v/>
      </c>
      <c r="R931" s="5" t="str">
        <f>IF(B931="","",VLOOKUP(AD931,Varsayımlar!$B:$Q,9,0))</f>
        <v/>
      </c>
      <c r="S931" s="5" t="str">
        <f>IF(B931="","",VLOOKUP(AD931,Varsayımlar!$B:$Q,10,0))</f>
        <v/>
      </c>
      <c r="T931" s="5" t="str">
        <f>IF(B931="","",VLOOKUP(AD931,Varsayımlar!$B:$Q,11,0))</f>
        <v/>
      </c>
      <c r="U931" s="5" t="str">
        <f>IF(B931="","",VLOOKUP(AD931,Varsayımlar!$B:$Q,12,0))</f>
        <v/>
      </c>
      <c r="V931" s="5" t="str">
        <f>IF(B931="","",VLOOKUP(AD931,Varsayımlar!$B:$Q,13,0))</f>
        <v/>
      </c>
      <c r="W931" s="5" t="str">
        <f>IF(B931="","",VLOOKUP(AD931,Varsayımlar!$B:$Q,14,0))</f>
        <v/>
      </c>
      <c r="AA931" s="5" t="str">
        <f>IF(B931="","",VLOOKUP(AD931,Varsayımlar!$B:$Q,15,0))</f>
        <v/>
      </c>
      <c r="AB931" s="5" t="str">
        <f>IF(B931="","",VLOOKUP(AD931,Varsayımlar!$B:$Q,16,0))</f>
        <v/>
      </c>
      <c r="AC931" s="5" t="str">
        <f>IF(B931="","",VLOOKUP(Sayfa2!AD931,Varsayımlar!B:S,18,0))</f>
        <v/>
      </c>
      <c r="AD931" s="5" t="str">
        <f t="shared" si="16"/>
        <v/>
      </c>
    </row>
    <row r="932" spans="2:30" x14ac:dyDescent="0.25">
      <c r="C932" s="3" t="str">
        <f>IF(B932="","",VLOOKUP(AD932,Varsayımlar!$B:$Q,3,0))</f>
        <v/>
      </c>
      <c r="H932" s="2" t="str">
        <f>IF(B932="","",VLOOKUP(AD932,Varsayımlar!$B:$Q,5,0))</f>
        <v/>
      </c>
      <c r="J932" s="2" t="str">
        <f>IF(B932="","",VLOOKUP(AD932,Varsayımlar!$B:$Q,6,0))</f>
        <v/>
      </c>
      <c r="P932" s="2" t="str">
        <f>IF(B932="","",VLOOKUP(AD932,Varsayımlar!$B:$Q,7,0)*K932)</f>
        <v/>
      </c>
      <c r="Q932" s="2" t="str">
        <f>IF(B932="","",VLOOKUP(AD932,Varsayımlar!$B:$Q,8,0))</f>
        <v/>
      </c>
      <c r="R932" s="2" t="str">
        <f>IF(B932="","",VLOOKUP(AD932,Varsayımlar!$B:$Q,9,0))</f>
        <v/>
      </c>
      <c r="S932" s="2" t="str">
        <f>IF(B932="","",VLOOKUP(AD932,Varsayımlar!$B:$Q,10,0))</f>
        <v/>
      </c>
      <c r="T932" s="2" t="str">
        <f>IF(B932="","",VLOOKUP(AD932,Varsayımlar!$B:$Q,11,0))</f>
        <v/>
      </c>
      <c r="U932" s="2" t="str">
        <f>IF(B932="","",VLOOKUP(AD932,Varsayımlar!$B:$Q,12,0))</f>
        <v/>
      </c>
      <c r="V932" s="2" t="str">
        <f>IF(B932="","",VLOOKUP(AD932,Varsayımlar!$B:$Q,13,0))</f>
        <v/>
      </c>
      <c r="W932" s="2" t="str">
        <f>IF(B932="","",VLOOKUP(AD932,Varsayımlar!$B:$Q,14,0))</f>
        <v/>
      </c>
      <c r="AA932" s="2" t="str">
        <f>IF(B932="","",VLOOKUP(AD932,Varsayımlar!$B:$Q,15,0))</f>
        <v/>
      </c>
      <c r="AB932" s="2" t="str">
        <f>IF(B932="","",VLOOKUP(AD932,Varsayımlar!$B:$Q,16,0))</f>
        <v/>
      </c>
      <c r="AC932" s="2" t="str">
        <f>IF(B932="","",VLOOKUP(Sayfa2!AD932,Varsayımlar!B:S,18,0))</f>
        <v/>
      </c>
      <c r="AD932" s="2" t="str">
        <f t="shared" si="16"/>
        <v/>
      </c>
    </row>
    <row r="933" spans="2:30" x14ac:dyDescent="0.25">
      <c r="B933" s="6"/>
      <c r="C933" s="7" t="str">
        <f>IF(B933="","",VLOOKUP(AD933,Varsayımlar!$B:$Q,3,0))</f>
        <v/>
      </c>
      <c r="D933" s="7"/>
      <c r="H933" s="5" t="str">
        <f>IF(B933="","",VLOOKUP(AD933,Varsayımlar!$B:$Q,5,0))</f>
        <v/>
      </c>
      <c r="I933" s="5"/>
      <c r="J933" s="5" t="str">
        <f>IF(B933="","",VLOOKUP(AD933,Varsayımlar!$B:$Q,6,0))</f>
        <v/>
      </c>
      <c r="P933" s="5" t="str">
        <f>IF(B933="","",VLOOKUP(AD933,Varsayımlar!$B:$Q,7,0)*K933)</f>
        <v/>
      </c>
      <c r="Q933" s="5" t="str">
        <f>IF(B933="","",VLOOKUP(AD933,Varsayımlar!$B:$Q,8,0))</f>
        <v/>
      </c>
      <c r="R933" s="5" t="str">
        <f>IF(B933="","",VLOOKUP(AD933,Varsayımlar!$B:$Q,9,0))</f>
        <v/>
      </c>
      <c r="S933" s="5" t="str">
        <f>IF(B933="","",VLOOKUP(AD933,Varsayımlar!$B:$Q,10,0))</f>
        <v/>
      </c>
      <c r="T933" s="5" t="str">
        <f>IF(B933="","",VLOOKUP(AD933,Varsayımlar!$B:$Q,11,0))</f>
        <v/>
      </c>
      <c r="U933" s="5" t="str">
        <f>IF(B933="","",VLOOKUP(AD933,Varsayımlar!$B:$Q,12,0))</f>
        <v/>
      </c>
      <c r="V933" s="5" t="str">
        <f>IF(B933="","",VLOOKUP(AD933,Varsayımlar!$B:$Q,13,0))</f>
        <v/>
      </c>
      <c r="W933" s="5" t="str">
        <f>IF(B933="","",VLOOKUP(AD933,Varsayımlar!$B:$Q,14,0))</f>
        <v/>
      </c>
      <c r="AA933" s="5" t="str">
        <f>IF(B933="","",VLOOKUP(AD933,Varsayımlar!$B:$Q,15,0))</f>
        <v/>
      </c>
      <c r="AB933" s="5" t="str">
        <f>IF(B933="","",VLOOKUP(AD933,Varsayımlar!$B:$Q,16,0))</f>
        <v/>
      </c>
      <c r="AC933" s="5" t="str">
        <f>IF(B933="","",VLOOKUP(Sayfa2!AD933,Varsayımlar!B:S,18,0))</f>
        <v/>
      </c>
      <c r="AD933" s="5" t="str">
        <f t="shared" si="16"/>
        <v/>
      </c>
    </row>
    <row r="934" spans="2:30" x14ac:dyDescent="0.25">
      <c r="C934" s="3" t="str">
        <f>IF(B934="","",VLOOKUP(AD934,Varsayımlar!$B:$Q,3,0))</f>
        <v/>
      </c>
      <c r="H934" s="2" t="str">
        <f>IF(B934="","",VLOOKUP(AD934,Varsayımlar!$B:$Q,5,0))</f>
        <v/>
      </c>
      <c r="J934" s="2" t="str">
        <f>IF(B934="","",VLOOKUP(AD934,Varsayımlar!$B:$Q,6,0))</f>
        <v/>
      </c>
      <c r="P934" s="2" t="str">
        <f>IF(B934="","",VLOOKUP(AD934,Varsayımlar!$B:$Q,7,0)*K934)</f>
        <v/>
      </c>
      <c r="Q934" s="2" t="str">
        <f>IF(B934="","",VLOOKUP(AD934,Varsayımlar!$B:$Q,8,0))</f>
        <v/>
      </c>
      <c r="R934" s="2" t="str">
        <f>IF(B934="","",VLOOKUP(AD934,Varsayımlar!$B:$Q,9,0))</f>
        <v/>
      </c>
      <c r="S934" s="2" t="str">
        <f>IF(B934="","",VLOOKUP(AD934,Varsayımlar!$B:$Q,10,0))</f>
        <v/>
      </c>
      <c r="T934" s="2" t="str">
        <f>IF(B934="","",VLOOKUP(AD934,Varsayımlar!$B:$Q,11,0))</f>
        <v/>
      </c>
      <c r="U934" s="2" t="str">
        <f>IF(B934="","",VLOOKUP(AD934,Varsayımlar!$B:$Q,12,0))</f>
        <v/>
      </c>
      <c r="V934" s="2" t="str">
        <f>IF(B934="","",VLOOKUP(AD934,Varsayımlar!$B:$Q,13,0))</f>
        <v/>
      </c>
      <c r="W934" s="2" t="str">
        <f>IF(B934="","",VLOOKUP(AD934,Varsayımlar!$B:$Q,14,0))</f>
        <v/>
      </c>
      <c r="AA934" s="2" t="str">
        <f>IF(B934="","",VLOOKUP(AD934,Varsayımlar!$B:$Q,15,0))</f>
        <v/>
      </c>
      <c r="AB934" s="2" t="str">
        <f>IF(B934="","",VLOOKUP(AD934,Varsayımlar!$B:$Q,16,0))</f>
        <v/>
      </c>
      <c r="AC934" s="2" t="str">
        <f>IF(B934="","",VLOOKUP(Sayfa2!AD934,Varsayımlar!B:S,18,0))</f>
        <v/>
      </c>
      <c r="AD934" s="2" t="str">
        <f t="shared" si="16"/>
        <v/>
      </c>
    </row>
    <row r="935" spans="2:30" x14ac:dyDescent="0.25">
      <c r="B935" s="6"/>
      <c r="C935" s="7" t="str">
        <f>IF(B935="","",VLOOKUP(AD935,Varsayımlar!$B:$Q,3,0))</f>
        <v/>
      </c>
      <c r="D935" s="7"/>
      <c r="H935" s="5" t="str">
        <f>IF(B935="","",VLOOKUP(AD935,Varsayımlar!$B:$Q,5,0))</f>
        <v/>
      </c>
      <c r="I935" s="5"/>
      <c r="J935" s="5" t="str">
        <f>IF(B935="","",VLOOKUP(AD935,Varsayımlar!$B:$Q,6,0))</f>
        <v/>
      </c>
      <c r="P935" s="5" t="str">
        <f>IF(B935="","",VLOOKUP(AD935,Varsayımlar!$B:$Q,7,0)*K935)</f>
        <v/>
      </c>
      <c r="Q935" s="5" t="str">
        <f>IF(B935="","",VLOOKUP(AD935,Varsayımlar!$B:$Q,8,0))</f>
        <v/>
      </c>
      <c r="R935" s="5" t="str">
        <f>IF(B935="","",VLOOKUP(AD935,Varsayımlar!$B:$Q,9,0))</f>
        <v/>
      </c>
      <c r="S935" s="5" t="str">
        <f>IF(B935="","",VLOOKUP(AD935,Varsayımlar!$B:$Q,10,0))</f>
        <v/>
      </c>
      <c r="T935" s="5" t="str">
        <f>IF(B935="","",VLOOKUP(AD935,Varsayımlar!$B:$Q,11,0))</f>
        <v/>
      </c>
      <c r="U935" s="5" t="str">
        <f>IF(B935="","",VLOOKUP(AD935,Varsayımlar!$B:$Q,12,0))</f>
        <v/>
      </c>
      <c r="V935" s="5" t="str">
        <f>IF(B935="","",VLOOKUP(AD935,Varsayımlar!$B:$Q,13,0))</f>
        <v/>
      </c>
      <c r="W935" s="5" t="str">
        <f>IF(B935="","",VLOOKUP(AD935,Varsayımlar!$B:$Q,14,0))</f>
        <v/>
      </c>
      <c r="AA935" s="5" t="str">
        <f>IF(B935="","",VLOOKUP(AD935,Varsayımlar!$B:$Q,15,0))</f>
        <v/>
      </c>
      <c r="AB935" s="5" t="str">
        <f>IF(B935="","",VLOOKUP(AD935,Varsayımlar!$B:$Q,16,0))</f>
        <v/>
      </c>
      <c r="AC935" s="5" t="str">
        <f>IF(B935="","",VLOOKUP(Sayfa2!AD935,Varsayımlar!B:S,18,0))</f>
        <v/>
      </c>
      <c r="AD935" s="5" t="str">
        <f t="shared" si="16"/>
        <v/>
      </c>
    </row>
    <row r="936" spans="2:30" x14ac:dyDescent="0.25">
      <c r="C936" s="3" t="str">
        <f>IF(B936="","",VLOOKUP(AD936,Varsayımlar!$B:$Q,3,0))</f>
        <v/>
      </c>
      <c r="H936" s="2" t="str">
        <f>IF(B936="","",VLOOKUP(AD936,Varsayımlar!$B:$Q,5,0))</f>
        <v/>
      </c>
      <c r="J936" s="2" t="str">
        <f>IF(B936="","",VLOOKUP(AD936,Varsayımlar!$B:$Q,6,0))</f>
        <v/>
      </c>
      <c r="P936" s="2" t="str">
        <f>IF(B936="","",VLOOKUP(AD936,Varsayımlar!$B:$Q,7,0)*K936)</f>
        <v/>
      </c>
      <c r="Q936" s="2" t="str">
        <f>IF(B936="","",VLOOKUP(AD936,Varsayımlar!$B:$Q,8,0))</f>
        <v/>
      </c>
      <c r="R936" s="2" t="str">
        <f>IF(B936="","",VLOOKUP(AD936,Varsayımlar!$B:$Q,9,0))</f>
        <v/>
      </c>
      <c r="S936" s="2" t="str">
        <f>IF(B936="","",VLOOKUP(AD936,Varsayımlar!$B:$Q,10,0))</f>
        <v/>
      </c>
      <c r="T936" s="2" t="str">
        <f>IF(B936="","",VLOOKUP(AD936,Varsayımlar!$B:$Q,11,0))</f>
        <v/>
      </c>
      <c r="U936" s="2" t="str">
        <f>IF(B936="","",VLOOKUP(AD936,Varsayımlar!$B:$Q,12,0))</f>
        <v/>
      </c>
      <c r="V936" s="2" t="str">
        <f>IF(B936="","",VLOOKUP(AD936,Varsayımlar!$B:$Q,13,0))</f>
        <v/>
      </c>
      <c r="W936" s="2" t="str">
        <f>IF(B936="","",VLOOKUP(AD936,Varsayımlar!$B:$Q,14,0))</f>
        <v/>
      </c>
      <c r="AA936" s="2" t="str">
        <f>IF(B936="","",VLOOKUP(AD936,Varsayımlar!$B:$Q,15,0))</f>
        <v/>
      </c>
      <c r="AB936" s="2" t="str">
        <f>IF(B936="","",VLOOKUP(AD936,Varsayımlar!$B:$Q,16,0))</f>
        <v/>
      </c>
      <c r="AC936" s="2" t="str">
        <f>IF(B936="","",VLOOKUP(Sayfa2!AD936,Varsayımlar!B:S,18,0))</f>
        <v/>
      </c>
      <c r="AD936" s="2" t="str">
        <f t="shared" si="16"/>
        <v/>
      </c>
    </row>
    <row r="937" spans="2:30" x14ac:dyDescent="0.25">
      <c r="B937" s="6"/>
      <c r="C937" s="7" t="str">
        <f>IF(B937="","",VLOOKUP(AD937,Varsayımlar!$B:$Q,3,0))</f>
        <v/>
      </c>
      <c r="D937" s="7"/>
      <c r="H937" s="5" t="str">
        <f>IF(B937="","",VLOOKUP(AD937,Varsayımlar!$B:$Q,5,0))</f>
        <v/>
      </c>
      <c r="I937" s="5"/>
      <c r="J937" s="5" t="str">
        <f>IF(B937="","",VLOOKUP(AD937,Varsayımlar!$B:$Q,6,0))</f>
        <v/>
      </c>
      <c r="P937" s="5" t="str">
        <f>IF(B937="","",VLOOKUP(AD937,Varsayımlar!$B:$Q,7,0)*K937)</f>
        <v/>
      </c>
      <c r="Q937" s="5" t="str">
        <f>IF(B937="","",VLOOKUP(AD937,Varsayımlar!$B:$Q,8,0))</f>
        <v/>
      </c>
      <c r="R937" s="5" t="str">
        <f>IF(B937="","",VLOOKUP(AD937,Varsayımlar!$B:$Q,9,0))</f>
        <v/>
      </c>
      <c r="S937" s="5" t="str">
        <f>IF(B937="","",VLOOKUP(AD937,Varsayımlar!$B:$Q,10,0))</f>
        <v/>
      </c>
      <c r="T937" s="5" t="str">
        <f>IF(B937="","",VLOOKUP(AD937,Varsayımlar!$B:$Q,11,0))</f>
        <v/>
      </c>
      <c r="U937" s="5" t="str">
        <f>IF(B937="","",VLOOKUP(AD937,Varsayımlar!$B:$Q,12,0))</f>
        <v/>
      </c>
      <c r="V937" s="5" t="str">
        <f>IF(B937="","",VLOOKUP(AD937,Varsayımlar!$B:$Q,13,0))</f>
        <v/>
      </c>
      <c r="W937" s="5" t="str">
        <f>IF(B937="","",VLOOKUP(AD937,Varsayımlar!$B:$Q,14,0))</f>
        <v/>
      </c>
      <c r="AA937" s="5" t="str">
        <f>IF(B937="","",VLOOKUP(AD937,Varsayımlar!$B:$Q,15,0))</f>
        <v/>
      </c>
      <c r="AB937" s="5" t="str">
        <f>IF(B937="","",VLOOKUP(AD937,Varsayımlar!$B:$Q,16,0))</f>
        <v/>
      </c>
      <c r="AC937" s="5" t="str">
        <f>IF(B937="","",VLOOKUP(Sayfa2!AD937,Varsayımlar!B:S,18,0))</f>
        <v/>
      </c>
      <c r="AD937" s="5" t="str">
        <f t="shared" si="16"/>
        <v/>
      </c>
    </row>
    <row r="938" spans="2:30" x14ac:dyDescent="0.25">
      <c r="C938" s="3" t="str">
        <f>IF(B938="","",VLOOKUP(AD938,Varsayımlar!$B:$Q,3,0))</f>
        <v/>
      </c>
      <c r="H938" s="2" t="str">
        <f>IF(B938="","",VLOOKUP(AD938,Varsayımlar!$B:$Q,5,0))</f>
        <v/>
      </c>
      <c r="J938" s="2" t="str">
        <f>IF(B938="","",VLOOKUP(AD938,Varsayımlar!$B:$Q,6,0))</f>
        <v/>
      </c>
      <c r="P938" s="2" t="str">
        <f>IF(B938="","",VLOOKUP(AD938,Varsayımlar!$B:$Q,7,0)*K938)</f>
        <v/>
      </c>
      <c r="Q938" s="2" t="str">
        <f>IF(B938="","",VLOOKUP(AD938,Varsayımlar!$B:$Q,8,0))</f>
        <v/>
      </c>
      <c r="R938" s="2" t="str">
        <f>IF(B938="","",VLOOKUP(AD938,Varsayımlar!$B:$Q,9,0))</f>
        <v/>
      </c>
      <c r="S938" s="2" t="str">
        <f>IF(B938="","",VLOOKUP(AD938,Varsayımlar!$B:$Q,10,0))</f>
        <v/>
      </c>
      <c r="T938" s="2" t="str">
        <f>IF(B938="","",VLOOKUP(AD938,Varsayımlar!$B:$Q,11,0))</f>
        <v/>
      </c>
      <c r="U938" s="2" t="str">
        <f>IF(B938="","",VLOOKUP(AD938,Varsayımlar!$B:$Q,12,0))</f>
        <v/>
      </c>
      <c r="V938" s="2" t="str">
        <f>IF(B938="","",VLOOKUP(AD938,Varsayımlar!$B:$Q,13,0))</f>
        <v/>
      </c>
      <c r="W938" s="2" t="str">
        <f>IF(B938="","",VLOOKUP(AD938,Varsayımlar!$B:$Q,14,0))</f>
        <v/>
      </c>
      <c r="AA938" s="2" t="str">
        <f>IF(B938="","",VLOOKUP(AD938,Varsayımlar!$B:$Q,15,0))</f>
        <v/>
      </c>
      <c r="AB938" s="2" t="str">
        <f>IF(B938="","",VLOOKUP(AD938,Varsayımlar!$B:$Q,16,0))</f>
        <v/>
      </c>
      <c r="AC938" s="2" t="str">
        <f>IF(B938="","",VLOOKUP(Sayfa2!AD938,Varsayımlar!B:S,18,0))</f>
        <v/>
      </c>
      <c r="AD938" s="2" t="str">
        <f t="shared" si="16"/>
        <v/>
      </c>
    </row>
    <row r="939" spans="2:30" x14ac:dyDescent="0.25">
      <c r="B939" s="6"/>
      <c r="C939" s="7" t="str">
        <f>IF(B939="","",VLOOKUP(AD939,Varsayımlar!$B:$Q,3,0))</f>
        <v/>
      </c>
      <c r="D939" s="7"/>
      <c r="H939" s="5" t="str">
        <f>IF(B939="","",VLOOKUP(AD939,Varsayımlar!$B:$Q,5,0))</f>
        <v/>
      </c>
      <c r="I939" s="5"/>
      <c r="J939" s="5" t="str">
        <f>IF(B939="","",VLOOKUP(AD939,Varsayımlar!$B:$Q,6,0))</f>
        <v/>
      </c>
      <c r="P939" s="5" t="str">
        <f>IF(B939="","",VLOOKUP(AD939,Varsayımlar!$B:$Q,7,0)*K939)</f>
        <v/>
      </c>
      <c r="Q939" s="5" t="str">
        <f>IF(B939="","",VLOOKUP(AD939,Varsayımlar!$B:$Q,8,0))</f>
        <v/>
      </c>
      <c r="R939" s="5" t="str">
        <f>IF(B939="","",VLOOKUP(AD939,Varsayımlar!$B:$Q,9,0))</f>
        <v/>
      </c>
      <c r="S939" s="5" t="str">
        <f>IF(B939="","",VLOOKUP(AD939,Varsayımlar!$B:$Q,10,0))</f>
        <v/>
      </c>
      <c r="T939" s="5" t="str">
        <f>IF(B939="","",VLOOKUP(AD939,Varsayımlar!$B:$Q,11,0))</f>
        <v/>
      </c>
      <c r="U939" s="5" t="str">
        <f>IF(B939="","",VLOOKUP(AD939,Varsayımlar!$B:$Q,12,0))</f>
        <v/>
      </c>
      <c r="V939" s="5" t="str">
        <f>IF(B939="","",VLOOKUP(AD939,Varsayımlar!$B:$Q,13,0))</f>
        <v/>
      </c>
      <c r="W939" s="5" t="str">
        <f>IF(B939="","",VLOOKUP(AD939,Varsayımlar!$B:$Q,14,0))</f>
        <v/>
      </c>
      <c r="AA939" s="5" t="str">
        <f>IF(B939="","",VLOOKUP(AD939,Varsayımlar!$B:$Q,15,0))</f>
        <v/>
      </c>
      <c r="AB939" s="5" t="str">
        <f>IF(B939="","",VLOOKUP(AD939,Varsayımlar!$B:$Q,16,0))</f>
        <v/>
      </c>
      <c r="AC939" s="5" t="str">
        <f>IF(B939="","",VLOOKUP(Sayfa2!AD939,Varsayımlar!B:S,18,0))</f>
        <v/>
      </c>
      <c r="AD939" s="5" t="str">
        <f t="shared" si="16"/>
        <v/>
      </c>
    </row>
    <row r="940" spans="2:30" x14ac:dyDescent="0.25">
      <c r="C940" s="3" t="str">
        <f>IF(B940="","",VLOOKUP(AD940,Varsayımlar!$B:$Q,3,0))</f>
        <v/>
      </c>
      <c r="H940" s="2" t="str">
        <f>IF(B940="","",VLOOKUP(AD940,Varsayımlar!$B:$Q,5,0))</f>
        <v/>
      </c>
      <c r="J940" s="2" t="str">
        <f>IF(B940="","",VLOOKUP(AD940,Varsayımlar!$B:$Q,6,0))</f>
        <v/>
      </c>
      <c r="P940" s="2" t="str">
        <f>IF(B940="","",VLOOKUP(AD940,Varsayımlar!$B:$Q,7,0)*K940)</f>
        <v/>
      </c>
      <c r="Q940" s="2" t="str">
        <f>IF(B940="","",VLOOKUP(AD940,Varsayımlar!$B:$Q,8,0))</f>
        <v/>
      </c>
      <c r="R940" s="2" t="str">
        <f>IF(B940="","",VLOOKUP(AD940,Varsayımlar!$B:$Q,9,0))</f>
        <v/>
      </c>
      <c r="S940" s="2" t="str">
        <f>IF(B940="","",VLOOKUP(AD940,Varsayımlar!$B:$Q,10,0))</f>
        <v/>
      </c>
      <c r="T940" s="2" t="str">
        <f>IF(B940="","",VLOOKUP(AD940,Varsayımlar!$B:$Q,11,0))</f>
        <v/>
      </c>
      <c r="U940" s="2" t="str">
        <f>IF(B940="","",VLOOKUP(AD940,Varsayımlar!$B:$Q,12,0))</f>
        <v/>
      </c>
      <c r="V940" s="2" t="str">
        <f>IF(B940="","",VLOOKUP(AD940,Varsayımlar!$B:$Q,13,0))</f>
        <v/>
      </c>
      <c r="W940" s="2" t="str">
        <f>IF(B940="","",VLOOKUP(AD940,Varsayımlar!$B:$Q,14,0))</f>
        <v/>
      </c>
      <c r="AA940" s="2" t="str">
        <f>IF(B940="","",VLOOKUP(AD940,Varsayımlar!$B:$Q,15,0))</f>
        <v/>
      </c>
      <c r="AB940" s="2" t="str">
        <f>IF(B940="","",VLOOKUP(AD940,Varsayımlar!$B:$Q,16,0))</f>
        <v/>
      </c>
      <c r="AC940" s="2" t="str">
        <f>IF(B940="","",VLOOKUP(Sayfa2!AD940,Varsayımlar!B:S,18,0))</f>
        <v/>
      </c>
      <c r="AD940" s="2" t="str">
        <f t="shared" si="16"/>
        <v/>
      </c>
    </row>
    <row r="941" spans="2:30" x14ac:dyDescent="0.25">
      <c r="B941" s="6"/>
      <c r="C941" s="7" t="str">
        <f>IF(B941="","",VLOOKUP(AD941,Varsayımlar!$B:$Q,3,0))</f>
        <v/>
      </c>
      <c r="D941" s="7"/>
      <c r="H941" s="5" t="str">
        <f>IF(B941="","",VLOOKUP(AD941,Varsayımlar!$B:$Q,5,0))</f>
        <v/>
      </c>
      <c r="I941" s="5"/>
      <c r="J941" s="5" t="str">
        <f>IF(B941="","",VLOOKUP(AD941,Varsayımlar!$B:$Q,6,0))</f>
        <v/>
      </c>
      <c r="P941" s="5" t="str">
        <f>IF(B941="","",VLOOKUP(AD941,Varsayımlar!$B:$Q,7,0)*K941)</f>
        <v/>
      </c>
      <c r="Q941" s="5" t="str">
        <f>IF(B941="","",VLOOKUP(AD941,Varsayımlar!$B:$Q,8,0))</f>
        <v/>
      </c>
      <c r="R941" s="5" t="str">
        <f>IF(B941="","",VLOOKUP(AD941,Varsayımlar!$B:$Q,9,0))</f>
        <v/>
      </c>
      <c r="S941" s="5" t="str">
        <f>IF(B941="","",VLOOKUP(AD941,Varsayımlar!$B:$Q,10,0))</f>
        <v/>
      </c>
      <c r="T941" s="5" t="str">
        <f>IF(B941="","",VLOOKUP(AD941,Varsayımlar!$B:$Q,11,0))</f>
        <v/>
      </c>
      <c r="U941" s="5" t="str">
        <f>IF(B941="","",VLOOKUP(AD941,Varsayımlar!$B:$Q,12,0))</f>
        <v/>
      </c>
      <c r="V941" s="5" t="str">
        <f>IF(B941="","",VLOOKUP(AD941,Varsayımlar!$B:$Q,13,0))</f>
        <v/>
      </c>
      <c r="W941" s="5" t="str">
        <f>IF(B941="","",VLOOKUP(AD941,Varsayımlar!$B:$Q,14,0))</f>
        <v/>
      </c>
      <c r="AA941" s="5" t="str">
        <f>IF(B941="","",VLOOKUP(AD941,Varsayımlar!$B:$Q,15,0))</f>
        <v/>
      </c>
      <c r="AB941" s="5" t="str">
        <f>IF(B941="","",VLOOKUP(AD941,Varsayımlar!$B:$Q,16,0))</f>
        <v/>
      </c>
      <c r="AC941" s="5" t="str">
        <f>IF(B941="","",VLOOKUP(Sayfa2!AD941,Varsayımlar!B:S,18,0))</f>
        <v/>
      </c>
      <c r="AD941" s="5" t="str">
        <f t="shared" si="16"/>
        <v/>
      </c>
    </row>
    <row r="942" spans="2:30" x14ac:dyDescent="0.25">
      <c r="C942" s="3" t="str">
        <f>IF(B942="","",VLOOKUP(AD942,Varsayımlar!$B:$Q,3,0))</f>
        <v/>
      </c>
      <c r="H942" s="2" t="str">
        <f>IF(B942="","",VLOOKUP(AD942,Varsayımlar!$B:$Q,5,0))</f>
        <v/>
      </c>
      <c r="J942" s="2" t="str">
        <f>IF(B942="","",VLOOKUP(AD942,Varsayımlar!$B:$Q,6,0))</f>
        <v/>
      </c>
      <c r="P942" s="2" t="str">
        <f>IF(B942="","",VLOOKUP(AD942,Varsayımlar!$B:$Q,7,0)*K942)</f>
        <v/>
      </c>
      <c r="Q942" s="2" t="str">
        <f>IF(B942="","",VLOOKUP(AD942,Varsayımlar!$B:$Q,8,0))</f>
        <v/>
      </c>
      <c r="R942" s="2" t="str">
        <f>IF(B942="","",VLOOKUP(AD942,Varsayımlar!$B:$Q,9,0))</f>
        <v/>
      </c>
      <c r="S942" s="2" t="str">
        <f>IF(B942="","",VLOOKUP(AD942,Varsayımlar!$B:$Q,10,0))</f>
        <v/>
      </c>
      <c r="T942" s="2" t="str">
        <f>IF(B942="","",VLOOKUP(AD942,Varsayımlar!$B:$Q,11,0))</f>
        <v/>
      </c>
      <c r="U942" s="2" t="str">
        <f>IF(B942="","",VLOOKUP(AD942,Varsayımlar!$B:$Q,12,0))</f>
        <v/>
      </c>
      <c r="V942" s="2" t="str">
        <f>IF(B942="","",VLOOKUP(AD942,Varsayımlar!$B:$Q,13,0))</f>
        <v/>
      </c>
      <c r="W942" s="2" t="str">
        <f>IF(B942="","",VLOOKUP(AD942,Varsayımlar!$B:$Q,14,0))</f>
        <v/>
      </c>
      <c r="AA942" s="2" t="str">
        <f>IF(B942="","",VLOOKUP(AD942,Varsayımlar!$B:$Q,15,0))</f>
        <v/>
      </c>
      <c r="AB942" s="2" t="str">
        <f>IF(B942="","",VLOOKUP(AD942,Varsayımlar!$B:$Q,16,0))</f>
        <v/>
      </c>
      <c r="AC942" s="2" t="str">
        <f>IF(B942="","",VLOOKUP(Sayfa2!AD942,Varsayımlar!B:S,18,0))</f>
        <v/>
      </c>
      <c r="AD942" s="2" t="str">
        <f t="shared" si="16"/>
        <v/>
      </c>
    </row>
    <row r="943" spans="2:30" x14ac:dyDescent="0.25">
      <c r="B943" s="6"/>
      <c r="C943" s="7" t="str">
        <f>IF(B943="","",VLOOKUP(AD943,Varsayımlar!$B:$Q,3,0))</f>
        <v/>
      </c>
      <c r="D943" s="7"/>
      <c r="H943" s="5" t="str">
        <f>IF(B943="","",VLOOKUP(AD943,Varsayımlar!$B:$Q,5,0))</f>
        <v/>
      </c>
      <c r="I943" s="5"/>
      <c r="J943" s="5" t="str">
        <f>IF(B943="","",VLOOKUP(AD943,Varsayımlar!$B:$Q,6,0))</f>
        <v/>
      </c>
      <c r="P943" s="5" t="str">
        <f>IF(B943="","",VLOOKUP(AD943,Varsayımlar!$B:$Q,7,0)*K943)</f>
        <v/>
      </c>
      <c r="Q943" s="5" t="str">
        <f>IF(B943="","",VLOOKUP(AD943,Varsayımlar!$B:$Q,8,0))</f>
        <v/>
      </c>
      <c r="R943" s="5" t="str">
        <f>IF(B943="","",VLOOKUP(AD943,Varsayımlar!$B:$Q,9,0))</f>
        <v/>
      </c>
      <c r="S943" s="5" t="str">
        <f>IF(B943="","",VLOOKUP(AD943,Varsayımlar!$B:$Q,10,0))</f>
        <v/>
      </c>
      <c r="T943" s="5" t="str">
        <f>IF(B943="","",VLOOKUP(AD943,Varsayımlar!$B:$Q,11,0))</f>
        <v/>
      </c>
      <c r="U943" s="5" t="str">
        <f>IF(B943="","",VLOOKUP(AD943,Varsayımlar!$B:$Q,12,0))</f>
        <v/>
      </c>
      <c r="V943" s="5" t="str">
        <f>IF(B943="","",VLOOKUP(AD943,Varsayımlar!$B:$Q,13,0))</f>
        <v/>
      </c>
      <c r="W943" s="5" t="str">
        <f>IF(B943="","",VLOOKUP(AD943,Varsayımlar!$B:$Q,14,0))</f>
        <v/>
      </c>
      <c r="AA943" s="5" t="str">
        <f>IF(B943="","",VLOOKUP(AD943,Varsayımlar!$B:$Q,15,0))</f>
        <v/>
      </c>
      <c r="AB943" s="5" t="str">
        <f>IF(B943="","",VLOOKUP(AD943,Varsayımlar!$B:$Q,16,0))</f>
        <v/>
      </c>
      <c r="AC943" s="5" t="str">
        <f>IF(B943="","",VLOOKUP(Sayfa2!AD943,Varsayımlar!B:S,18,0))</f>
        <v/>
      </c>
      <c r="AD943" s="5" t="str">
        <f t="shared" si="16"/>
        <v/>
      </c>
    </row>
    <row r="944" spans="2:30" x14ac:dyDescent="0.25">
      <c r="C944" s="3" t="str">
        <f>IF(B944="","",VLOOKUP(AD944,Varsayımlar!$B:$Q,3,0))</f>
        <v/>
      </c>
      <c r="H944" s="2" t="str">
        <f>IF(B944="","",VLOOKUP(AD944,Varsayımlar!$B:$Q,5,0))</f>
        <v/>
      </c>
      <c r="J944" s="2" t="str">
        <f>IF(B944="","",VLOOKUP(AD944,Varsayımlar!$B:$Q,6,0))</f>
        <v/>
      </c>
      <c r="P944" s="2" t="str">
        <f>IF(B944="","",VLOOKUP(AD944,Varsayımlar!$B:$Q,7,0)*K944)</f>
        <v/>
      </c>
      <c r="Q944" s="2" t="str">
        <f>IF(B944="","",VLOOKUP(AD944,Varsayımlar!$B:$Q,8,0))</f>
        <v/>
      </c>
      <c r="R944" s="2" t="str">
        <f>IF(B944="","",VLOOKUP(AD944,Varsayımlar!$B:$Q,9,0))</f>
        <v/>
      </c>
      <c r="S944" s="2" t="str">
        <f>IF(B944="","",VLOOKUP(AD944,Varsayımlar!$B:$Q,10,0))</f>
        <v/>
      </c>
      <c r="T944" s="2" t="str">
        <f>IF(B944="","",VLOOKUP(AD944,Varsayımlar!$B:$Q,11,0))</f>
        <v/>
      </c>
      <c r="U944" s="2" t="str">
        <f>IF(B944="","",VLOOKUP(AD944,Varsayımlar!$B:$Q,12,0))</f>
        <v/>
      </c>
      <c r="V944" s="2" t="str">
        <f>IF(B944="","",VLOOKUP(AD944,Varsayımlar!$B:$Q,13,0))</f>
        <v/>
      </c>
      <c r="W944" s="2" t="str">
        <f>IF(B944="","",VLOOKUP(AD944,Varsayımlar!$B:$Q,14,0))</f>
        <v/>
      </c>
      <c r="AA944" s="2" t="str">
        <f>IF(B944="","",VLOOKUP(AD944,Varsayımlar!$B:$Q,15,0))</f>
        <v/>
      </c>
      <c r="AB944" s="2" t="str">
        <f>IF(B944="","",VLOOKUP(AD944,Varsayımlar!$B:$Q,16,0))</f>
        <v/>
      </c>
      <c r="AC944" s="2" t="str">
        <f>IF(B944="","",VLOOKUP(Sayfa2!AD944,Varsayımlar!B:S,18,0))</f>
        <v/>
      </c>
      <c r="AD944" s="2" t="str">
        <f t="shared" si="16"/>
        <v/>
      </c>
    </row>
    <row r="945" spans="2:30" x14ac:dyDescent="0.25">
      <c r="B945" s="6"/>
      <c r="C945" s="7" t="str">
        <f>IF(B945="","",VLOOKUP(AD945,Varsayımlar!$B:$Q,3,0))</f>
        <v/>
      </c>
      <c r="D945" s="7"/>
      <c r="H945" s="5" t="str">
        <f>IF(B945="","",VLOOKUP(AD945,Varsayımlar!$B:$Q,5,0))</f>
        <v/>
      </c>
      <c r="I945" s="5"/>
      <c r="J945" s="5" t="str">
        <f>IF(B945="","",VLOOKUP(AD945,Varsayımlar!$B:$Q,6,0))</f>
        <v/>
      </c>
      <c r="P945" s="5" t="str">
        <f>IF(B945="","",VLOOKUP(AD945,Varsayımlar!$B:$Q,7,0)*K945)</f>
        <v/>
      </c>
      <c r="Q945" s="5" t="str">
        <f>IF(B945="","",VLOOKUP(AD945,Varsayımlar!$B:$Q,8,0))</f>
        <v/>
      </c>
      <c r="R945" s="5" t="str">
        <f>IF(B945="","",VLOOKUP(AD945,Varsayımlar!$B:$Q,9,0))</f>
        <v/>
      </c>
      <c r="S945" s="5" t="str">
        <f>IF(B945="","",VLOOKUP(AD945,Varsayımlar!$B:$Q,10,0))</f>
        <v/>
      </c>
      <c r="T945" s="5" t="str">
        <f>IF(B945="","",VLOOKUP(AD945,Varsayımlar!$B:$Q,11,0))</f>
        <v/>
      </c>
      <c r="U945" s="5" t="str">
        <f>IF(B945="","",VLOOKUP(AD945,Varsayımlar!$B:$Q,12,0))</f>
        <v/>
      </c>
      <c r="V945" s="5" t="str">
        <f>IF(B945="","",VLOOKUP(AD945,Varsayımlar!$B:$Q,13,0))</f>
        <v/>
      </c>
      <c r="W945" s="5" t="str">
        <f>IF(B945="","",VLOOKUP(AD945,Varsayımlar!$B:$Q,14,0))</f>
        <v/>
      </c>
      <c r="AA945" s="5" t="str">
        <f>IF(B945="","",VLOOKUP(AD945,Varsayımlar!$B:$Q,15,0))</f>
        <v/>
      </c>
      <c r="AB945" s="5" t="str">
        <f>IF(B945="","",VLOOKUP(AD945,Varsayımlar!$B:$Q,16,0))</f>
        <v/>
      </c>
      <c r="AC945" s="5" t="str">
        <f>IF(B945="","",VLOOKUP(Sayfa2!AD945,Varsayımlar!B:S,18,0))</f>
        <v/>
      </c>
      <c r="AD945" s="5" t="str">
        <f t="shared" si="16"/>
        <v/>
      </c>
    </row>
    <row r="946" spans="2:30" x14ac:dyDescent="0.25">
      <c r="C946" s="3" t="str">
        <f>IF(B946="","",VLOOKUP(AD946,Varsayımlar!$B:$Q,3,0))</f>
        <v/>
      </c>
      <c r="H946" s="2" t="str">
        <f>IF(B946="","",VLOOKUP(AD946,Varsayımlar!$B:$Q,5,0))</f>
        <v/>
      </c>
      <c r="J946" s="2" t="str">
        <f>IF(B946="","",VLOOKUP(AD946,Varsayımlar!$B:$Q,6,0))</f>
        <v/>
      </c>
      <c r="P946" s="2" t="str">
        <f>IF(B946="","",VLOOKUP(AD946,Varsayımlar!$B:$Q,7,0)*K946)</f>
        <v/>
      </c>
      <c r="Q946" s="2" t="str">
        <f>IF(B946="","",VLOOKUP(AD946,Varsayımlar!$B:$Q,8,0))</f>
        <v/>
      </c>
      <c r="R946" s="2" t="str">
        <f>IF(B946="","",VLOOKUP(AD946,Varsayımlar!$B:$Q,9,0))</f>
        <v/>
      </c>
      <c r="S946" s="2" t="str">
        <f>IF(B946="","",VLOOKUP(AD946,Varsayımlar!$B:$Q,10,0))</f>
        <v/>
      </c>
      <c r="T946" s="2" t="str">
        <f>IF(B946="","",VLOOKUP(AD946,Varsayımlar!$B:$Q,11,0))</f>
        <v/>
      </c>
      <c r="U946" s="2" t="str">
        <f>IF(B946="","",VLOOKUP(AD946,Varsayımlar!$B:$Q,12,0))</f>
        <v/>
      </c>
      <c r="V946" s="2" t="str">
        <f>IF(B946="","",VLOOKUP(AD946,Varsayımlar!$B:$Q,13,0))</f>
        <v/>
      </c>
      <c r="W946" s="2" t="str">
        <f>IF(B946="","",VLOOKUP(AD946,Varsayımlar!$B:$Q,14,0))</f>
        <v/>
      </c>
      <c r="AA946" s="2" t="str">
        <f>IF(B946="","",VLOOKUP(AD946,Varsayımlar!$B:$Q,15,0))</f>
        <v/>
      </c>
      <c r="AB946" s="2" t="str">
        <f>IF(B946="","",VLOOKUP(AD946,Varsayımlar!$B:$Q,16,0))</f>
        <v/>
      </c>
      <c r="AC946" s="2" t="str">
        <f>IF(B946="","",VLOOKUP(Sayfa2!AD946,Varsayımlar!B:S,18,0))</f>
        <v/>
      </c>
      <c r="AD946" s="2" t="str">
        <f t="shared" si="16"/>
        <v/>
      </c>
    </row>
    <row r="947" spans="2:30" x14ac:dyDescent="0.25">
      <c r="B947" s="6"/>
      <c r="C947" s="7" t="str">
        <f>IF(B947="","",VLOOKUP(AD947,Varsayımlar!$B:$Q,3,0))</f>
        <v/>
      </c>
      <c r="D947" s="7"/>
      <c r="H947" s="5" t="str">
        <f>IF(B947="","",VLOOKUP(AD947,Varsayımlar!$B:$Q,5,0))</f>
        <v/>
      </c>
      <c r="I947" s="5"/>
      <c r="J947" s="5" t="str">
        <f>IF(B947="","",VLOOKUP(AD947,Varsayımlar!$B:$Q,6,0))</f>
        <v/>
      </c>
      <c r="P947" s="5" t="str">
        <f>IF(B947="","",VLOOKUP(AD947,Varsayımlar!$B:$Q,7,0)*K947)</f>
        <v/>
      </c>
      <c r="Q947" s="5" t="str">
        <f>IF(B947="","",VLOOKUP(AD947,Varsayımlar!$B:$Q,8,0))</f>
        <v/>
      </c>
      <c r="R947" s="5" t="str">
        <f>IF(B947="","",VLOOKUP(AD947,Varsayımlar!$B:$Q,9,0))</f>
        <v/>
      </c>
      <c r="S947" s="5" t="str">
        <f>IF(B947="","",VLOOKUP(AD947,Varsayımlar!$B:$Q,10,0))</f>
        <v/>
      </c>
      <c r="T947" s="5" t="str">
        <f>IF(B947="","",VLOOKUP(AD947,Varsayımlar!$B:$Q,11,0))</f>
        <v/>
      </c>
      <c r="U947" s="5" t="str">
        <f>IF(B947="","",VLOOKUP(AD947,Varsayımlar!$B:$Q,12,0))</f>
        <v/>
      </c>
      <c r="V947" s="5" t="str">
        <f>IF(B947="","",VLOOKUP(AD947,Varsayımlar!$B:$Q,13,0))</f>
        <v/>
      </c>
      <c r="W947" s="5" t="str">
        <f>IF(B947="","",VLOOKUP(AD947,Varsayımlar!$B:$Q,14,0))</f>
        <v/>
      </c>
      <c r="AA947" s="5" t="str">
        <f>IF(B947="","",VLOOKUP(AD947,Varsayımlar!$B:$Q,15,0))</f>
        <v/>
      </c>
      <c r="AB947" s="5" t="str">
        <f>IF(B947="","",VLOOKUP(AD947,Varsayımlar!$B:$Q,16,0))</f>
        <v/>
      </c>
      <c r="AC947" s="5" t="str">
        <f>IF(B947="","",VLOOKUP(Sayfa2!AD947,Varsayımlar!B:S,18,0))</f>
        <v/>
      </c>
      <c r="AD947" s="5" t="str">
        <f t="shared" si="16"/>
        <v/>
      </c>
    </row>
    <row r="948" spans="2:30" x14ac:dyDescent="0.25">
      <c r="C948" s="3" t="str">
        <f>IF(B948="","",VLOOKUP(AD948,Varsayımlar!$B:$Q,3,0))</f>
        <v/>
      </c>
      <c r="H948" s="2" t="str">
        <f>IF(B948="","",VLOOKUP(AD948,Varsayımlar!$B:$Q,5,0))</f>
        <v/>
      </c>
      <c r="J948" s="2" t="str">
        <f>IF(B948="","",VLOOKUP(AD948,Varsayımlar!$B:$Q,6,0))</f>
        <v/>
      </c>
      <c r="P948" s="2" t="str">
        <f>IF(B948="","",VLOOKUP(AD948,Varsayımlar!$B:$Q,7,0)*K948)</f>
        <v/>
      </c>
      <c r="Q948" s="2" t="str">
        <f>IF(B948="","",VLOOKUP(AD948,Varsayımlar!$B:$Q,8,0))</f>
        <v/>
      </c>
      <c r="R948" s="2" t="str">
        <f>IF(B948="","",VLOOKUP(AD948,Varsayımlar!$B:$Q,9,0))</f>
        <v/>
      </c>
      <c r="S948" s="2" t="str">
        <f>IF(B948="","",VLOOKUP(AD948,Varsayımlar!$B:$Q,10,0))</f>
        <v/>
      </c>
      <c r="T948" s="2" t="str">
        <f>IF(B948="","",VLOOKUP(AD948,Varsayımlar!$B:$Q,11,0))</f>
        <v/>
      </c>
      <c r="U948" s="2" t="str">
        <f>IF(B948="","",VLOOKUP(AD948,Varsayımlar!$B:$Q,12,0))</f>
        <v/>
      </c>
      <c r="V948" s="2" t="str">
        <f>IF(B948="","",VLOOKUP(AD948,Varsayımlar!$B:$Q,13,0))</f>
        <v/>
      </c>
      <c r="W948" s="2" t="str">
        <f>IF(B948="","",VLOOKUP(AD948,Varsayımlar!$B:$Q,14,0))</f>
        <v/>
      </c>
      <c r="AA948" s="2" t="str">
        <f>IF(B948="","",VLOOKUP(AD948,Varsayımlar!$B:$Q,15,0))</f>
        <v/>
      </c>
      <c r="AB948" s="2" t="str">
        <f>IF(B948="","",VLOOKUP(AD948,Varsayımlar!$B:$Q,16,0))</f>
        <v/>
      </c>
      <c r="AC948" s="2" t="str">
        <f>IF(B948="","",VLOOKUP(Sayfa2!AD948,Varsayımlar!B:S,18,0))</f>
        <v/>
      </c>
      <c r="AD948" s="2" t="str">
        <f t="shared" si="16"/>
        <v/>
      </c>
    </row>
    <row r="949" spans="2:30" x14ac:dyDescent="0.25">
      <c r="B949" s="6"/>
      <c r="C949" s="7" t="str">
        <f>IF(B949="","",VLOOKUP(AD949,Varsayımlar!$B:$Q,3,0))</f>
        <v/>
      </c>
      <c r="D949" s="7"/>
      <c r="H949" s="5" t="str">
        <f>IF(B949="","",VLOOKUP(AD949,Varsayımlar!$B:$Q,5,0))</f>
        <v/>
      </c>
      <c r="I949" s="5"/>
      <c r="J949" s="5" t="str">
        <f>IF(B949="","",VLOOKUP(AD949,Varsayımlar!$B:$Q,6,0))</f>
        <v/>
      </c>
      <c r="P949" s="5" t="str">
        <f>IF(B949="","",VLOOKUP(AD949,Varsayımlar!$B:$Q,7,0)*K949)</f>
        <v/>
      </c>
      <c r="Q949" s="5" t="str">
        <f>IF(B949="","",VLOOKUP(AD949,Varsayımlar!$B:$Q,8,0))</f>
        <v/>
      </c>
      <c r="R949" s="5" t="str">
        <f>IF(B949="","",VLOOKUP(AD949,Varsayımlar!$B:$Q,9,0))</f>
        <v/>
      </c>
      <c r="S949" s="5" t="str">
        <f>IF(B949="","",VLOOKUP(AD949,Varsayımlar!$B:$Q,10,0))</f>
        <v/>
      </c>
      <c r="T949" s="5" t="str">
        <f>IF(B949="","",VLOOKUP(AD949,Varsayımlar!$B:$Q,11,0))</f>
        <v/>
      </c>
      <c r="U949" s="5" t="str">
        <f>IF(B949="","",VLOOKUP(AD949,Varsayımlar!$B:$Q,12,0))</f>
        <v/>
      </c>
      <c r="V949" s="5" t="str">
        <f>IF(B949="","",VLOOKUP(AD949,Varsayımlar!$B:$Q,13,0))</f>
        <v/>
      </c>
      <c r="W949" s="5" t="str">
        <f>IF(B949="","",VLOOKUP(AD949,Varsayımlar!$B:$Q,14,0))</f>
        <v/>
      </c>
      <c r="AA949" s="5" t="str">
        <f>IF(B949="","",VLOOKUP(AD949,Varsayımlar!$B:$Q,15,0))</f>
        <v/>
      </c>
      <c r="AB949" s="5" t="str">
        <f>IF(B949="","",VLOOKUP(AD949,Varsayımlar!$B:$Q,16,0))</f>
        <v/>
      </c>
      <c r="AC949" s="5" t="str">
        <f>IF(B949="","",VLOOKUP(Sayfa2!AD949,Varsayımlar!B:S,18,0))</f>
        <v/>
      </c>
      <c r="AD949" s="5" t="str">
        <f t="shared" si="16"/>
        <v/>
      </c>
    </row>
    <row r="950" spans="2:30" x14ac:dyDescent="0.25">
      <c r="C950" s="3" t="str">
        <f>IF(B950="","",VLOOKUP(AD950,Varsayımlar!$B:$Q,3,0))</f>
        <v/>
      </c>
      <c r="H950" s="2" t="str">
        <f>IF(B950="","",VLOOKUP(AD950,Varsayımlar!$B:$Q,5,0))</f>
        <v/>
      </c>
      <c r="J950" s="2" t="str">
        <f>IF(B950="","",VLOOKUP(AD950,Varsayımlar!$B:$Q,6,0))</f>
        <v/>
      </c>
      <c r="P950" s="2" t="str">
        <f>IF(B950="","",VLOOKUP(AD950,Varsayımlar!$B:$Q,7,0)*K950)</f>
        <v/>
      </c>
      <c r="Q950" s="2" t="str">
        <f>IF(B950="","",VLOOKUP(AD950,Varsayımlar!$B:$Q,8,0))</f>
        <v/>
      </c>
      <c r="R950" s="2" t="str">
        <f>IF(B950="","",VLOOKUP(AD950,Varsayımlar!$B:$Q,9,0))</f>
        <v/>
      </c>
      <c r="S950" s="2" t="str">
        <f>IF(B950="","",VLOOKUP(AD950,Varsayımlar!$B:$Q,10,0))</f>
        <v/>
      </c>
      <c r="T950" s="2" t="str">
        <f>IF(B950="","",VLOOKUP(AD950,Varsayımlar!$B:$Q,11,0))</f>
        <v/>
      </c>
      <c r="U950" s="2" t="str">
        <f>IF(B950="","",VLOOKUP(AD950,Varsayımlar!$B:$Q,12,0))</f>
        <v/>
      </c>
      <c r="V950" s="2" t="str">
        <f>IF(B950="","",VLOOKUP(AD950,Varsayımlar!$B:$Q,13,0))</f>
        <v/>
      </c>
      <c r="W950" s="2" t="str">
        <f>IF(B950="","",VLOOKUP(AD950,Varsayımlar!$B:$Q,14,0))</f>
        <v/>
      </c>
      <c r="AA950" s="2" t="str">
        <f>IF(B950="","",VLOOKUP(AD950,Varsayımlar!$B:$Q,15,0))</f>
        <v/>
      </c>
      <c r="AB950" s="2" t="str">
        <f>IF(B950="","",VLOOKUP(AD950,Varsayımlar!$B:$Q,16,0))</f>
        <v/>
      </c>
      <c r="AC950" s="2" t="str">
        <f>IF(B950="","",VLOOKUP(Sayfa2!AD950,Varsayımlar!B:S,18,0))</f>
        <v/>
      </c>
      <c r="AD950" s="2" t="str">
        <f t="shared" si="16"/>
        <v/>
      </c>
    </row>
    <row r="951" spans="2:30" x14ac:dyDescent="0.25">
      <c r="B951" s="6"/>
      <c r="C951" s="7" t="str">
        <f>IF(B951="","",VLOOKUP(AD951,Varsayımlar!$B:$Q,3,0))</f>
        <v/>
      </c>
      <c r="D951" s="7"/>
      <c r="H951" s="5" t="str">
        <f>IF(B951="","",VLOOKUP(AD951,Varsayımlar!$B:$Q,5,0))</f>
        <v/>
      </c>
      <c r="I951" s="5"/>
      <c r="J951" s="5" t="str">
        <f>IF(B951="","",VLOOKUP(AD951,Varsayımlar!$B:$Q,6,0))</f>
        <v/>
      </c>
      <c r="P951" s="5" t="str">
        <f>IF(B951="","",VLOOKUP(AD951,Varsayımlar!$B:$Q,7,0)*K951)</f>
        <v/>
      </c>
      <c r="Q951" s="5" t="str">
        <f>IF(B951="","",VLOOKUP(AD951,Varsayımlar!$B:$Q,8,0))</f>
        <v/>
      </c>
      <c r="R951" s="5" t="str">
        <f>IF(B951="","",VLOOKUP(AD951,Varsayımlar!$B:$Q,9,0))</f>
        <v/>
      </c>
      <c r="S951" s="5" t="str">
        <f>IF(B951="","",VLOOKUP(AD951,Varsayımlar!$B:$Q,10,0))</f>
        <v/>
      </c>
      <c r="T951" s="5" t="str">
        <f>IF(B951="","",VLOOKUP(AD951,Varsayımlar!$B:$Q,11,0))</f>
        <v/>
      </c>
      <c r="U951" s="5" t="str">
        <f>IF(B951="","",VLOOKUP(AD951,Varsayımlar!$B:$Q,12,0))</f>
        <v/>
      </c>
      <c r="V951" s="5" t="str">
        <f>IF(B951="","",VLOOKUP(AD951,Varsayımlar!$B:$Q,13,0))</f>
        <v/>
      </c>
      <c r="W951" s="5" t="str">
        <f>IF(B951="","",VLOOKUP(AD951,Varsayımlar!$B:$Q,14,0))</f>
        <v/>
      </c>
      <c r="AA951" s="5" t="str">
        <f>IF(B951="","",VLOOKUP(AD951,Varsayımlar!$B:$Q,15,0))</f>
        <v/>
      </c>
      <c r="AB951" s="5" t="str">
        <f>IF(B951="","",VLOOKUP(AD951,Varsayımlar!$B:$Q,16,0))</f>
        <v/>
      </c>
      <c r="AC951" s="5" t="str">
        <f>IF(B951="","",VLOOKUP(Sayfa2!AD951,Varsayımlar!B:S,18,0))</f>
        <v/>
      </c>
      <c r="AD951" s="5" t="str">
        <f t="shared" si="16"/>
        <v/>
      </c>
    </row>
    <row r="952" spans="2:30" x14ac:dyDescent="0.25">
      <c r="C952" s="3" t="str">
        <f>IF(B952="","",VLOOKUP(AD952,Varsayımlar!$B:$Q,3,0))</f>
        <v/>
      </c>
      <c r="H952" s="2" t="str">
        <f>IF(B952="","",VLOOKUP(AD952,Varsayımlar!$B:$Q,5,0))</f>
        <v/>
      </c>
      <c r="J952" s="2" t="str">
        <f>IF(B952="","",VLOOKUP(AD952,Varsayımlar!$B:$Q,6,0))</f>
        <v/>
      </c>
      <c r="P952" s="2" t="str">
        <f>IF(B952="","",VLOOKUP(AD952,Varsayımlar!$B:$Q,7,0)*K952)</f>
        <v/>
      </c>
      <c r="Q952" s="2" t="str">
        <f>IF(B952="","",VLOOKUP(AD952,Varsayımlar!$B:$Q,8,0))</f>
        <v/>
      </c>
      <c r="R952" s="2" t="str">
        <f>IF(B952="","",VLOOKUP(AD952,Varsayımlar!$B:$Q,9,0))</f>
        <v/>
      </c>
      <c r="S952" s="2" t="str">
        <f>IF(B952="","",VLOOKUP(AD952,Varsayımlar!$B:$Q,10,0))</f>
        <v/>
      </c>
      <c r="T952" s="2" t="str">
        <f>IF(B952="","",VLOOKUP(AD952,Varsayımlar!$B:$Q,11,0))</f>
        <v/>
      </c>
      <c r="U952" s="2" t="str">
        <f>IF(B952="","",VLOOKUP(AD952,Varsayımlar!$B:$Q,12,0))</f>
        <v/>
      </c>
      <c r="V952" s="2" t="str">
        <f>IF(B952="","",VLOOKUP(AD952,Varsayımlar!$B:$Q,13,0))</f>
        <v/>
      </c>
      <c r="W952" s="2" t="str">
        <f>IF(B952="","",VLOOKUP(AD952,Varsayımlar!$B:$Q,14,0))</f>
        <v/>
      </c>
      <c r="AA952" s="2" t="str">
        <f>IF(B952="","",VLOOKUP(AD952,Varsayımlar!$B:$Q,15,0))</f>
        <v/>
      </c>
      <c r="AB952" s="2" t="str">
        <f>IF(B952="","",VLOOKUP(AD952,Varsayımlar!$B:$Q,16,0))</f>
        <v/>
      </c>
      <c r="AC952" s="2" t="str">
        <f>IF(B952="","",VLOOKUP(Sayfa2!AD952,Varsayımlar!B:S,18,0))</f>
        <v/>
      </c>
      <c r="AD952" s="2" t="str">
        <f t="shared" si="16"/>
        <v/>
      </c>
    </row>
    <row r="953" spans="2:30" x14ac:dyDescent="0.25">
      <c r="B953" s="6"/>
      <c r="C953" s="7" t="str">
        <f>IF(B953="","",VLOOKUP(AD953,Varsayımlar!$B:$Q,3,0))</f>
        <v/>
      </c>
      <c r="D953" s="7"/>
      <c r="H953" s="5" t="str">
        <f>IF(B953="","",VLOOKUP(AD953,Varsayımlar!$B:$Q,5,0))</f>
        <v/>
      </c>
      <c r="I953" s="5"/>
      <c r="J953" s="5" t="str">
        <f>IF(B953="","",VLOOKUP(AD953,Varsayımlar!$B:$Q,6,0))</f>
        <v/>
      </c>
      <c r="P953" s="5" t="str">
        <f>IF(B953="","",VLOOKUP(AD953,Varsayımlar!$B:$Q,7,0)*K953)</f>
        <v/>
      </c>
      <c r="Q953" s="5" t="str">
        <f>IF(B953="","",VLOOKUP(AD953,Varsayımlar!$B:$Q,8,0))</f>
        <v/>
      </c>
      <c r="R953" s="5" t="str">
        <f>IF(B953="","",VLOOKUP(AD953,Varsayımlar!$B:$Q,9,0))</f>
        <v/>
      </c>
      <c r="S953" s="5" t="str">
        <f>IF(B953="","",VLOOKUP(AD953,Varsayımlar!$B:$Q,10,0))</f>
        <v/>
      </c>
      <c r="T953" s="5" t="str">
        <f>IF(B953="","",VLOOKUP(AD953,Varsayımlar!$B:$Q,11,0))</f>
        <v/>
      </c>
      <c r="U953" s="5" t="str">
        <f>IF(B953="","",VLOOKUP(AD953,Varsayımlar!$B:$Q,12,0))</f>
        <v/>
      </c>
      <c r="V953" s="5" t="str">
        <f>IF(B953="","",VLOOKUP(AD953,Varsayımlar!$B:$Q,13,0))</f>
        <v/>
      </c>
      <c r="W953" s="5" t="str">
        <f>IF(B953="","",VLOOKUP(AD953,Varsayımlar!$B:$Q,14,0))</f>
        <v/>
      </c>
      <c r="AA953" s="5" t="str">
        <f>IF(B953="","",VLOOKUP(AD953,Varsayımlar!$B:$Q,15,0))</f>
        <v/>
      </c>
      <c r="AB953" s="5" t="str">
        <f>IF(B953="","",VLOOKUP(AD953,Varsayımlar!$B:$Q,16,0))</f>
        <v/>
      </c>
      <c r="AC953" s="5" t="str">
        <f>IF(B953="","",VLOOKUP(Sayfa2!AD953,Varsayımlar!B:S,18,0))</f>
        <v/>
      </c>
      <c r="AD953" s="5" t="str">
        <f t="shared" si="16"/>
        <v/>
      </c>
    </row>
    <row r="954" spans="2:30" x14ac:dyDescent="0.25">
      <c r="C954" s="3" t="str">
        <f>IF(B954="","",VLOOKUP(AD954,Varsayımlar!$B:$Q,3,0))</f>
        <v/>
      </c>
      <c r="H954" s="2" t="str">
        <f>IF(B954="","",VLOOKUP(AD954,Varsayımlar!$B:$Q,5,0))</f>
        <v/>
      </c>
      <c r="J954" s="2" t="str">
        <f>IF(B954="","",VLOOKUP(AD954,Varsayımlar!$B:$Q,6,0))</f>
        <v/>
      </c>
      <c r="P954" s="2" t="str">
        <f>IF(B954="","",VLOOKUP(AD954,Varsayımlar!$B:$Q,7,0)*K954)</f>
        <v/>
      </c>
      <c r="Q954" s="2" t="str">
        <f>IF(B954="","",VLOOKUP(AD954,Varsayımlar!$B:$Q,8,0))</f>
        <v/>
      </c>
      <c r="R954" s="2" t="str">
        <f>IF(B954="","",VLOOKUP(AD954,Varsayımlar!$B:$Q,9,0))</f>
        <v/>
      </c>
      <c r="S954" s="2" t="str">
        <f>IF(B954="","",VLOOKUP(AD954,Varsayımlar!$B:$Q,10,0))</f>
        <v/>
      </c>
      <c r="T954" s="2" t="str">
        <f>IF(B954="","",VLOOKUP(AD954,Varsayımlar!$B:$Q,11,0))</f>
        <v/>
      </c>
      <c r="U954" s="2" t="str">
        <f>IF(B954="","",VLOOKUP(AD954,Varsayımlar!$B:$Q,12,0))</f>
        <v/>
      </c>
      <c r="V954" s="2" t="str">
        <f>IF(B954="","",VLOOKUP(AD954,Varsayımlar!$B:$Q,13,0))</f>
        <v/>
      </c>
      <c r="W954" s="2" t="str">
        <f>IF(B954="","",VLOOKUP(AD954,Varsayımlar!$B:$Q,14,0))</f>
        <v/>
      </c>
      <c r="AA954" s="2" t="str">
        <f>IF(B954="","",VLOOKUP(AD954,Varsayımlar!$B:$Q,15,0))</f>
        <v/>
      </c>
      <c r="AB954" s="2" t="str">
        <f>IF(B954="","",VLOOKUP(AD954,Varsayımlar!$B:$Q,16,0))</f>
        <v/>
      </c>
      <c r="AC954" s="2" t="str">
        <f>IF(B954="","",VLOOKUP(Sayfa2!AD954,Varsayımlar!B:S,18,0))</f>
        <v/>
      </c>
      <c r="AD954" s="2" t="str">
        <f t="shared" si="16"/>
        <v/>
      </c>
    </row>
    <row r="955" spans="2:30" x14ac:dyDescent="0.25">
      <c r="B955" s="6"/>
      <c r="C955" s="7" t="str">
        <f>IF(B955="","",VLOOKUP(AD955,Varsayımlar!$B:$Q,3,0))</f>
        <v/>
      </c>
      <c r="D955" s="7"/>
      <c r="H955" s="5" t="str">
        <f>IF(B955="","",VLOOKUP(AD955,Varsayımlar!$B:$Q,5,0))</f>
        <v/>
      </c>
      <c r="I955" s="5"/>
      <c r="J955" s="5" t="str">
        <f>IF(B955="","",VLOOKUP(AD955,Varsayımlar!$B:$Q,6,0))</f>
        <v/>
      </c>
      <c r="P955" s="5" t="str">
        <f>IF(B955="","",VLOOKUP(AD955,Varsayımlar!$B:$Q,7,0)*K955)</f>
        <v/>
      </c>
      <c r="Q955" s="5" t="str">
        <f>IF(B955="","",VLOOKUP(AD955,Varsayımlar!$B:$Q,8,0))</f>
        <v/>
      </c>
      <c r="R955" s="5" t="str">
        <f>IF(B955="","",VLOOKUP(AD955,Varsayımlar!$B:$Q,9,0))</f>
        <v/>
      </c>
      <c r="S955" s="5" t="str">
        <f>IF(B955="","",VLOOKUP(AD955,Varsayımlar!$B:$Q,10,0))</f>
        <v/>
      </c>
      <c r="T955" s="5" t="str">
        <f>IF(B955="","",VLOOKUP(AD955,Varsayımlar!$B:$Q,11,0))</f>
        <v/>
      </c>
      <c r="U955" s="5" t="str">
        <f>IF(B955="","",VLOOKUP(AD955,Varsayımlar!$B:$Q,12,0))</f>
        <v/>
      </c>
      <c r="V955" s="5" t="str">
        <f>IF(B955="","",VLOOKUP(AD955,Varsayımlar!$B:$Q,13,0))</f>
        <v/>
      </c>
      <c r="W955" s="5" t="str">
        <f>IF(B955="","",VLOOKUP(AD955,Varsayımlar!$B:$Q,14,0))</f>
        <v/>
      </c>
      <c r="AA955" s="5" t="str">
        <f>IF(B955="","",VLOOKUP(AD955,Varsayımlar!$B:$Q,15,0))</f>
        <v/>
      </c>
      <c r="AB955" s="5" t="str">
        <f>IF(B955="","",VLOOKUP(AD955,Varsayımlar!$B:$Q,16,0))</f>
        <v/>
      </c>
      <c r="AC955" s="5" t="str">
        <f>IF(B955="","",VLOOKUP(Sayfa2!AD955,Varsayımlar!B:S,18,0))</f>
        <v/>
      </c>
      <c r="AD955" s="5" t="str">
        <f t="shared" si="16"/>
        <v/>
      </c>
    </row>
    <row r="956" spans="2:30" x14ac:dyDescent="0.25">
      <c r="C956" s="3" t="str">
        <f>IF(B956="","",VLOOKUP(AD956,Varsayımlar!$B:$Q,3,0))</f>
        <v/>
      </c>
      <c r="H956" s="2" t="str">
        <f>IF(B956="","",VLOOKUP(AD956,Varsayımlar!$B:$Q,5,0))</f>
        <v/>
      </c>
      <c r="J956" s="2" t="str">
        <f>IF(B956="","",VLOOKUP(AD956,Varsayımlar!$B:$Q,6,0))</f>
        <v/>
      </c>
      <c r="P956" s="2" t="str">
        <f>IF(B956="","",VLOOKUP(AD956,Varsayımlar!$B:$Q,7,0)*K956)</f>
        <v/>
      </c>
      <c r="Q956" s="2" t="str">
        <f>IF(B956="","",VLOOKUP(AD956,Varsayımlar!$B:$Q,8,0))</f>
        <v/>
      </c>
      <c r="R956" s="2" t="str">
        <f>IF(B956="","",VLOOKUP(AD956,Varsayımlar!$B:$Q,9,0))</f>
        <v/>
      </c>
      <c r="S956" s="2" t="str">
        <f>IF(B956="","",VLOOKUP(AD956,Varsayımlar!$B:$Q,10,0))</f>
        <v/>
      </c>
      <c r="T956" s="2" t="str">
        <f>IF(B956="","",VLOOKUP(AD956,Varsayımlar!$B:$Q,11,0))</f>
        <v/>
      </c>
      <c r="U956" s="2" t="str">
        <f>IF(B956="","",VLOOKUP(AD956,Varsayımlar!$B:$Q,12,0))</f>
        <v/>
      </c>
      <c r="V956" s="2" t="str">
        <f>IF(B956="","",VLOOKUP(AD956,Varsayımlar!$B:$Q,13,0))</f>
        <v/>
      </c>
      <c r="W956" s="2" t="str">
        <f>IF(B956="","",VLOOKUP(AD956,Varsayımlar!$B:$Q,14,0))</f>
        <v/>
      </c>
      <c r="AA956" s="2" t="str">
        <f>IF(B956="","",VLOOKUP(AD956,Varsayımlar!$B:$Q,15,0))</f>
        <v/>
      </c>
      <c r="AB956" s="2" t="str">
        <f>IF(B956="","",VLOOKUP(AD956,Varsayımlar!$B:$Q,16,0))</f>
        <v/>
      </c>
      <c r="AC956" s="2" t="str">
        <f>IF(B956="","",VLOOKUP(Sayfa2!AD956,Varsayımlar!B:S,18,0))</f>
        <v/>
      </c>
      <c r="AD956" s="2" t="str">
        <f t="shared" si="16"/>
        <v/>
      </c>
    </row>
    <row r="957" spans="2:30" x14ac:dyDescent="0.25">
      <c r="B957" s="6"/>
      <c r="C957" s="7" t="str">
        <f>IF(B957="","",VLOOKUP(AD957,Varsayımlar!$B:$Q,3,0))</f>
        <v/>
      </c>
      <c r="D957" s="7"/>
      <c r="H957" s="5" t="str">
        <f>IF(B957="","",VLOOKUP(AD957,Varsayımlar!$B:$Q,5,0))</f>
        <v/>
      </c>
      <c r="I957" s="5"/>
      <c r="J957" s="5" t="str">
        <f>IF(B957="","",VLOOKUP(AD957,Varsayımlar!$B:$Q,6,0))</f>
        <v/>
      </c>
      <c r="P957" s="5" t="str">
        <f>IF(B957="","",VLOOKUP(AD957,Varsayımlar!$B:$Q,7,0)*K957)</f>
        <v/>
      </c>
      <c r="Q957" s="5" t="str">
        <f>IF(B957="","",VLOOKUP(AD957,Varsayımlar!$B:$Q,8,0))</f>
        <v/>
      </c>
      <c r="R957" s="5" t="str">
        <f>IF(B957="","",VLOOKUP(AD957,Varsayımlar!$B:$Q,9,0))</f>
        <v/>
      </c>
      <c r="S957" s="5" t="str">
        <f>IF(B957="","",VLOOKUP(AD957,Varsayımlar!$B:$Q,10,0))</f>
        <v/>
      </c>
      <c r="T957" s="5" t="str">
        <f>IF(B957="","",VLOOKUP(AD957,Varsayımlar!$B:$Q,11,0))</f>
        <v/>
      </c>
      <c r="U957" s="5" t="str">
        <f>IF(B957="","",VLOOKUP(AD957,Varsayımlar!$B:$Q,12,0))</f>
        <v/>
      </c>
      <c r="V957" s="5" t="str">
        <f>IF(B957="","",VLOOKUP(AD957,Varsayımlar!$B:$Q,13,0))</f>
        <v/>
      </c>
      <c r="W957" s="5" t="str">
        <f>IF(B957="","",VLOOKUP(AD957,Varsayımlar!$B:$Q,14,0))</f>
        <v/>
      </c>
      <c r="AA957" s="5" t="str">
        <f>IF(B957="","",VLOOKUP(AD957,Varsayımlar!$B:$Q,15,0))</f>
        <v/>
      </c>
      <c r="AB957" s="5" t="str">
        <f>IF(B957="","",VLOOKUP(AD957,Varsayımlar!$B:$Q,16,0))</f>
        <v/>
      </c>
      <c r="AC957" s="5" t="str">
        <f>IF(B957="","",VLOOKUP(Sayfa2!AD957,Varsayımlar!B:S,18,0))</f>
        <v/>
      </c>
      <c r="AD957" s="5" t="str">
        <f t="shared" si="16"/>
        <v/>
      </c>
    </row>
    <row r="958" spans="2:30" x14ac:dyDescent="0.25">
      <c r="C958" s="3" t="str">
        <f>IF(B958="","",VLOOKUP(AD958,Varsayımlar!$B:$Q,3,0))</f>
        <v/>
      </c>
      <c r="H958" s="2" t="str">
        <f>IF(B958="","",VLOOKUP(AD958,Varsayımlar!$B:$Q,5,0))</f>
        <v/>
      </c>
      <c r="J958" s="2" t="str">
        <f>IF(B958="","",VLOOKUP(AD958,Varsayımlar!$B:$Q,6,0))</f>
        <v/>
      </c>
      <c r="P958" s="2" t="str">
        <f>IF(B958="","",VLOOKUP(AD958,Varsayımlar!$B:$Q,7,0)*K958)</f>
        <v/>
      </c>
      <c r="Q958" s="2" t="str">
        <f>IF(B958="","",VLOOKUP(AD958,Varsayımlar!$B:$Q,8,0))</f>
        <v/>
      </c>
      <c r="R958" s="2" t="str">
        <f>IF(B958="","",VLOOKUP(AD958,Varsayımlar!$B:$Q,9,0))</f>
        <v/>
      </c>
      <c r="S958" s="2" t="str">
        <f>IF(B958="","",VLOOKUP(AD958,Varsayımlar!$B:$Q,10,0))</f>
        <v/>
      </c>
      <c r="T958" s="2" t="str">
        <f>IF(B958="","",VLOOKUP(AD958,Varsayımlar!$B:$Q,11,0))</f>
        <v/>
      </c>
      <c r="U958" s="2" t="str">
        <f>IF(B958="","",VLOOKUP(AD958,Varsayımlar!$B:$Q,12,0))</f>
        <v/>
      </c>
      <c r="V958" s="2" t="str">
        <f>IF(B958="","",VLOOKUP(AD958,Varsayımlar!$B:$Q,13,0))</f>
        <v/>
      </c>
      <c r="W958" s="2" t="str">
        <f>IF(B958="","",VLOOKUP(AD958,Varsayımlar!$B:$Q,14,0))</f>
        <v/>
      </c>
      <c r="AA958" s="2" t="str">
        <f>IF(B958="","",VLOOKUP(AD958,Varsayımlar!$B:$Q,15,0))</f>
        <v/>
      </c>
      <c r="AB958" s="2" t="str">
        <f>IF(B958="","",VLOOKUP(AD958,Varsayımlar!$B:$Q,16,0))</f>
        <v/>
      </c>
      <c r="AC958" s="2" t="str">
        <f>IF(B958="","",VLOOKUP(Sayfa2!AD958,Varsayımlar!B:S,18,0))</f>
        <v/>
      </c>
      <c r="AD958" s="2" t="str">
        <f t="shared" si="16"/>
        <v/>
      </c>
    </row>
    <row r="959" spans="2:30" x14ac:dyDescent="0.25">
      <c r="B959" s="6"/>
      <c r="C959" s="7" t="str">
        <f>IF(B959="","",VLOOKUP(AD959,Varsayımlar!$B:$Q,3,0))</f>
        <v/>
      </c>
      <c r="D959" s="7"/>
      <c r="H959" s="5" t="str">
        <f>IF(B959="","",VLOOKUP(AD959,Varsayımlar!$B:$Q,5,0))</f>
        <v/>
      </c>
      <c r="I959" s="5"/>
      <c r="J959" s="5" t="str">
        <f>IF(B959="","",VLOOKUP(AD959,Varsayımlar!$B:$Q,6,0))</f>
        <v/>
      </c>
      <c r="P959" s="5" t="str">
        <f>IF(B959="","",VLOOKUP(AD959,Varsayımlar!$B:$Q,7,0)*K959)</f>
        <v/>
      </c>
      <c r="Q959" s="5" t="str">
        <f>IF(B959="","",VLOOKUP(AD959,Varsayımlar!$B:$Q,8,0))</f>
        <v/>
      </c>
      <c r="R959" s="5" t="str">
        <f>IF(B959="","",VLOOKUP(AD959,Varsayımlar!$B:$Q,9,0))</f>
        <v/>
      </c>
      <c r="S959" s="5" t="str">
        <f>IF(B959="","",VLOOKUP(AD959,Varsayımlar!$B:$Q,10,0))</f>
        <v/>
      </c>
      <c r="T959" s="5" t="str">
        <f>IF(B959="","",VLOOKUP(AD959,Varsayımlar!$B:$Q,11,0))</f>
        <v/>
      </c>
      <c r="U959" s="5" t="str">
        <f>IF(B959="","",VLOOKUP(AD959,Varsayımlar!$B:$Q,12,0))</f>
        <v/>
      </c>
      <c r="V959" s="5" t="str">
        <f>IF(B959="","",VLOOKUP(AD959,Varsayımlar!$B:$Q,13,0))</f>
        <v/>
      </c>
      <c r="W959" s="5" t="str">
        <f>IF(B959="","",VLOOKUP(AD959,Varsayımlar!$B:$Q,14,0))</f>
        <v/>
      </c>
      <c r="AA959" s="5" t="str">
        <f>IF(B959="","",VLOOKUP(AD959,Varsayımlar!$B:$Q,15,0))</f>
        <v/>
      </c>
      <c r="AB959" s="5" t="str">
        <f>IF(B959="","",VLOOKUP(AD959,Varsayımlar!$B:$Q,16,0))</f>
        <v/>
      </c>
      <c r="AC959" s="5" t="str">
        <f>IF(B959="","",VLOOKUP(Sayfa2!AD959,Varsayımlar!B:S,18,0))</f>
        <v/>
      </c>
      <c r="AD959" s="5" t="str">
        <f t="shared" si="16"/>
        <v/>
      </c>
    </row>
    <row r="960" spans="2:30" x14ac:dyDescent="0.25">
      <c r="C960" s="3" t="str">
        <f>IF(B960="","",VLOOKUP(AD960,Varsayımlar!$B:$Q,3,0))</f>
        <v/>
      </c>
      <c r="H960" s="2" t="str">
        <f>IF(B960="","",VLOOKUP(AD960,Varsayımlar!$B:$Q,5,0))</f>
        <v/>
      </c>
      <c r="J960" s="2" t="str">
        <f>IF(B960="","",VLOOKUP(AD960,Varsayımlar!$B:$Q,6,0))</f>
        <v/>
      </c>
      <c r="P960" s="2" t="str">
        <f>IF(B960="","",VLOOKUP(AD960,Varsayımlar!$B:$Q,7,0)*K960)</f>
        <v/>
      </c>
      <c r="Q960" s="2" t="str">
        <f>IF(B960="","",VLOOKUP(AD960,Varsayımlar!$B:$Q,8,0))</f>
        <v/>
      </c>
      <c r="R960" s="2" t="str">
        <f>IF(B960="","",VLOOKUP(AD960,Varsayımlar!$B:$Q,9,0))</f>
        <v/>
      </c>
      <c r="S960" s="2" t="str">
        <f>IF(B960="","",VLOOKUP(AD960,Varsayımlar!$B:$Q,10,0))</f>
        <v/>
      </c>
      <c r="T960" s="2" t="str">
        <f>IF(B960="","",VLOOKUP(AD960,Varsayımlar!$B:$Q,11,0))</f>
        <v/>
      </c>
      <c r="U960" s="2" t="str">
        <f>IF(B960="","",VLOOKUP(AD960,Varsayımlar!$B:$Q,12,0))</f>
        <v/>
      </c>
      <c r="V960" s="2" t="str">
        <f>IF(B960="","",VLOOKUP(AD960,Varsayımlar!$B:$Q,13,0))</f>
        <v/>
      </c>
      <c r="W960" s="2" t="str">
        <f>IF(B960="","",VLOOKUP(AD960,Varsayımlar!$B:$Q,14,0))</f>
        <v/>
      </c>
      <c r="AA960" s="2" t="str">
        <f>IF(B960="","",VLOOKUP(AD960,Varsayımlar!$B:$Q,15,0))</f>
        <v/>
      </c>
      <c r="AB960" s="2" t="str">
        <f>IF(B960="","",VLOOKUP(AD960,Varsayımlar!$B:$Q,16,0))</f>
        <v/>
      </c>
      <c r="AC960" s="2" t="str">
        <f>IF(B960="","",VLOOKUP(Sayfa2!AD960,Varsayımlar!B:S,18,0))</f>
        <v/>
      </c>
      <c r="AD960" s="2" t="str">
        <f t="shared" si="16"/>
        <v/>
      </c>
    </row>
    <row r="961" spans="2:30" x14ac:dyDescent="0.25">
      <c r="B961" s="6"/>
      <c r="C961" s="7" t="str">
        <f>IF(B961="","",VLOOKUP(AD961,Varsayımlar!$B:$Q,3,0))</f>
        <v/>
      </c>
      <c r="D961" s="7"/>
      <c r="H961" s="5" t="str">
        <f>IF(B961="","",VLOOKUP(AD961,Varsayımlar!$B:$Q,5,0))</f>
        <v/>
      </c>
      <c r="I961" s="5"/>
      <c r="J961" s="5" t="str">
        <f>IF(B961="","",VLOOKUP(AD961,Varsayımlar!$B:$Q,6,0))</f>
        <v/>
      </c>
      <c r="P961" s="5" t="str">
        <f>IF(B961="","",VLOOKUP(AD961,Varsayımlar!$B:$Q,7,0)*K961)</f>
        <v/>
      </c>
      <c r="Q961" s="5" t="str">
        <f>IF(B961="","",VLOOKUP(AD961,Varsayımlar!$B:$Q,8,0))</f>
        <v/>
      </c>
      <c r="R961" s="5" t="str">
        <f>IF(B961="","",VLOOKUP(AD961,Varsayımlar!$B:$Q,9,0))</f>
        <v/>
      </c>
      <c r="S961" s="5" t="str">
        <f>IF(B961="","",VLOOKUP(AD961,Varsayımlar!$B:$Q,10,0))</f>
        <v/>
      </c>
      <c r="T961" s="5" t="str">
        <f>IF(B961="","",VLOOKUP(AD961,Varsayımlar!$B:$Q,11,0))</f>
        <v/>
      </c>
      <c r="U961" s="5" t="str">
        <f>IF(B961="","",VLOOKUP(AD961,Varsayımlar!$B:$Q,12,0))</f>
        <v/>
      </c>
      <c r="V961" s="5" t="str">
        <f>IF(B961="","",VLOOKUP(AD961,Varsayımlar!$B:$Q,13,0))</f>
        <v/>
      </c>
      <c r="W961" s="5" t="str">
        <f>IF(B961="","",VLOOKUP(AD961,Varsayımlar!$B:$Q,14,0))</f>
        <v/>
      </c>
      <c r="AA961" s="5" t="str">
        <f>IF(B961="","",VLOOKUP(AD961,Varsayımlar!$B:$Q,15,0))</f>
        <v/>
      </c>
      <c r="AB961" s="5" t="str">
        <f>IF(B961="","",VLOOKUP(AD961,Varsayımlar!$B:$Q,16,0))</f>
        <v/>
      </c>
      <c r="AC961" s="5" t="str">
        <f>IF(B961="","",VLOOKUP(Sayfa2!AD961,Varsayımlar!B:S,18,0))</f>
        <v/>
      </c>
      <c r="AD961" s="5" t="str">
        <f t="shared" si="16"/>
        <v/>
      </c>
    </row>
    <row r="962" spans="2:30" x14ac:dyDescent="0.25">
      <c r="C962" s="3" t="str">
        <f>IF(B962="","",VLOOKUP(AD962,Varsayımlar!$B:$Q,3,0))</f>
        <v/>
      </c>
      <c r="H962" s="2" t="str">
        <f>IF(B962="","",VLOOKUP(AD962,Varsayımlar!$B:$Q,5,0))</f>
        <v/>
      </c>
      <c r="J962" s="2" t="str">
        <f>IF(B962="","",VLOOKUP(AD962,Varsayımlar!$B:$Q,6,0))</f>
        <v/>
      </c>
      <c r="P962" s="2" t="str">
        <f>IF(B962="","",VLOOKUP(AD962,Varsayımlar!$B:$Q,7,0)*K962)</f>
        <v/>
      </c>
      <c r="Q962" s="2" t="str">
        <f>IF(B962="","",VLOOKUP(AD962,Varsayımlar!$B:$Q,8,0))</f>
        <v/>
      </c>
      <c r="R962" s="2" t="str">
        <f>IF(B962="","",VLOOKUP(AD962,Varsayımlar!$B:$Q,9,0))</f>
        <v/>
      </c>
      <c r="S962" s="2" t="str">
        <f>IF(B962="","",VLOOKUP(AD962,Varsayımlar!$B:$Q,10,0))</f>
        <v/>
      </c>
      <c r="T962" s="2" t="str">
        <f>IF(B962="","",VLOOKUP(AD962,Varsayımlar!$B:$Q,11,0))</f>
        <v/>
      </c>
      <c r="U962" s="2" t="str">
        <f>IF(B962="","",VLOOKUP(AD962,Varsayımlar!$B:$Q,12,0))</f>
        <v/>
      </c>
      <c r="V962" s="2" t="str">
        <f>IF(B962="","",VLOOKUP(AD962,Varsayımlar!$B:$Q,13,0))</f>
        <v/>
      </c>
      <c r="W962" s="2" t="str">
        <f>IF(B962="","",VLOOKUP(AD962,Varsayımlar!$B:$Q,14,0))</f>
        <v/>
      </c>
      <c r="AA962" s="2" t="str">
        <f>IF(B962="","",VLOOKUP(AD962,Varsayımlar!$B:$Q,15,0))</f>
        <v/>
      </c>
      <c r="AB962" s="2" t="str">
        <f>IF(B962="","",VLOOKUP(AD962,Varsayımlar!$B:$Q,16,0))</f>
        <v/>
      </c>
      <c r="AC962" s="2" t="str">
        <f>IF(B962="","",VLOOKUP(Sayfa2!AD962,Varsayımlar!B:S,18,0))</f>
        <v/>
      </c>
      <c r="AD962" s="2" t="str">
        <f t="shared" si="16"/>
        <v/>
      </c>
    </row>
    <row r="963" spans="2:30" x14ac:dyDescent="0.25">
      <c r="B963" s="6"/>
      <c r="C963" s="7" t="str">
        <f>IF(B963="","",VLOOKUP(AD963,Varsayımlar!$B:$Q,3,0))</f>
        <v/>
      </c>
      <c r="D963" s="7"/>
      <c r="H963" s="5" t="str">
        <f>IF(B963="","",VLOOKUP(AD963,Varsayımlar!$B:$Q,5,0))</f>
        <v/>
      </c>
      <c r="I963" s="5"/>
      <c r="J963" s="5" t="str">
        <f>IF(B963="","",VLOOKUP(AD963,Varsayımlar!$B:$Q,6,0))</f>
        <v/>
      </c>
      <c r="P963" s="5" t="str">
        <f>IF(B963="","",VLOOKUP(AD963,Varsayımlar!$B:$Q,7,0)*K963)</f>
        <v/>
      </c>
      <c r="Q963" s="5" t="str">
        <f>IF(B963="","",VLOOKUP(AD963,Varsayımlar!$B:$Q,8,0))</f>
        <v/>
      </c>
      <c r="R963" s="5" t="str">
        <f>IF(B963="","",VLOOKUP(AD963,Varsayımlar!$B:$Q,9,0))</f>
        <v/>
      </c>
      <c r="S963" s="5" t="str">
        <f>IF(B963="","",VLOOKUP(AD963,Varsayımlar!$B:$Q,10,0))</f>
        <v/>
      </c>
      <c r="T963" s="5" t="str">
        <f>IF(B963="","",VLOOKUP(AD963,Varsayımlar!$B:$Q,11,0))</f>
        <v/>
      </c>
      <c r="U963" s="5" t="str">
        <f>IF(B963="","",VLOOKUP(AD963,Varsayımlar!$B:$Q,12,0))</f>
        <v/>
      </c>
      <c r="V963" s="5" t="str">
        <f>IF(B963="","",VLOOKUP(AD963,Varsayımlar!$B:$Q,13,0))</f>
        <v/>
      </c>
      <c r="W963" s="5" t="str">
        <f>IF(B963="","",VLOOKUP(AD963,Varsayımlar!$B:$Q,14,0))</f>
        <v/>
      </c>
      <c r="AA963" s="5" t="str">
        <f>IF(B963="","",VLOOKUP(AD963,Varsayımlar!$B:$Q,15,0))</f>
        <v/>
      </c>
      <c r="AB963" s="5" t="str">
        <f>IF(B963="","",VLOOKUP(AD963,Varsayımlar!$B:$Q,16,0))</f>
        <v/>
      </c>
      <c r="AC963" s="5" t="str">
        <f>IF(B963="","",VLOOKUP(Sayfa2!AD963,Varsayımlar!B:S,18,0))</f>
        <v/>
      </c>
      <c r="AD963" s="5" t="str">
        <f t="shared" si="16"/>
        <v/>
      </c>
    </row>
    <row r="964" spans="2:30" x14ac:dyDescent="0.25">
      <c r="C964" s="3" t="str">
        <f>IF(B964="","",VLOOKUP(AD964,Varsayımlar!$B:$Q,3,0))</f>
        <v/>
      </c>
      <c r="H964" s="2" t="str">
        <f>IF(B964="","",VLOOKUP(AD964,Varsayımlar!$B:$Q,5,0))</f>
        <v/>
      </c>
      <c r="J964" s="2" t="str">
        <f>IF(B964="","",VLOOKUP(AD964,Varsayımlar!$B:$Q,6,0))</f>
        <v/>
      </c>
      <c r="P964" s="2" t="str">
        <f>IF(B964="","",VLOOKUP(AD964,Varsayımlar!$B:$Q,7,0)*K964)</f>
        <v/>
      </c>
      <c r="Q964" s="2" t="str">
        <f>IF(B964="","",VLOOKUP(AD964,Varsayımlar!$B:$Q,8,0))</f>
        <v/>
      </c>
      <c r="R964" s="2" t="str">
        <f>IF(B964="","",VLOOKUP(AD964,Varsayımlar!$B:$Q,9,0))</f>
        <v/>
      </c>
      <c r="S964" s="2" t="str">
        <f>IF(B964="","",VLOOKUP(AD964,Varsayımlar!$B:$Q,10,0))</f>
        <v/>
      </c>
      <c r="T964" s="2" t="str">
        <f>IF(B964="","",VLOOKUP(AD964,Varsayımlar!$B:$Q,11,0))</f>
        <v/>
      </c>
      <c r="U964" s="2" t="str">
        <f>IF(B964="","",VLOOKUP(AD964,Varsayımlar!$B:$Q,12,0))</f>
        <v/>
      </c>
      <c r="V964" s="2" t="str">
        <f>IF(B964="","",VLOOKUP(AD964,Varsayımlar!$B:$Q,13,0))</f>
        <v/>
      </c>
      <c r="W964" s="2" t="str">
        <f>IF(B964="","",VLOOKUP(AD964,Varsayımlar!$B:$Q,14,0))</f>
        <v/>
      </c>
      <c r="AA964" s="2" t="str">
        <f>IF(B964="","",VLOOKUP(AD964,Varsayımlar!$B:$Q,15,0))</f>
        <v/>
      </c>
      <c r="AB964" s="2" t="str">
        <f>IF(B964="","",VLOOKUP(AD964,Varsayımlar!$B:$Q,16,0))</f>
        <v/>
      </c>
      <c r="AC964" s="2" t="str">
        <f>IF(B964="","",VLOOKUP(Sayfa2!AD964,Varsayımlar!B:S,18,0))</f>
        <v/>
      </c>
      <c r="AD964" s="2" t="str">
        <f t="shared" si="16"/>
        <v/>
      </c>
    </row>
    <row r="965" spans="2:30" x14ac:dyDescent="0.25">
      <c r="B965" s="6"/>
      <c r="C965" s="7" t="str">
        <f>IF(B965="","",VLOOKUP(AD965,Varsayımlar!$B:$Q,3,0))</f>
        <v/>
      </c>
      <c r="D965" s="7"/>
      <c r="H965" s="5" t="str">
        <f>IF(B965="","",VLOOKUP(AD965,Varsayımlar!$B:$Q,5,0))</f>
        <v/>
      </c>
      <c r="I965" s="5"/>
      <c r="J965" s="5" t="str">
        <f>IF(B965="","",VLOOKUP(AD965,Varsayımlar!$B:$Q,6,0))</f>
        <v/>
      </c>
      <c r="P965" s="5" t="str">
        <f>IF(B965="","",VLOOKUP(AD965,Varsayımlar!$B:$Q,7,0)*K965)</f>
        <v/>
      </c>
      <c r="Q965" s="5" t="str">
        <f>IF(B965="","",VLOOKUP(AD965,Varsayımlar!$B:$Q,8,0))</f>
        <v/>
      </c>
      <c r="R965" s="5" t="str">
        <f>IF(B965="","",VLOOKUP(AD965,Varsayımlar!$B:$Q,9,0))</f>
        <v/>
      </c>
      <c r="S965" s="5" t="str">
        <f>IF(B965="","",VLOOKUP(AD965,Varsayımlar!$B:$Q,10,0))</f>
        <v/>
      </c>
      <c r="T965" s="5" t="str">
        <f>IF(B965="","",VLOOKUP(AD965,Varsayımlar!$B:$Q,11,0))</f>
        <v/>
      </c>
      <c r="U965" s="5" t="str">
        <f>IF(B965="","",VLOOKUP(AD965,Varsayımlar!$B:$Q,12,0))</f>
        <v/>
      </c>
      <c r="V965" s="5" t="str">
        <f>IF(B965="","",VLOOKUP(AD965,Varsayımlar!$B:$Q,13,0))</f>
        <v/>
      </c>
      <c r="W965" s="5" t="str">
        <f>IF(B965="","",VLOOKUP(AD965,Varsayımlar!$B:$Q,14,0))</f>
        <v/>
      </c>
      <c r="AA965" s="5" t="str">
        <f>IF(B965="","",VLOOKUP(AD965,Varsayımlar!$B:$Q,15,0))</f>
        <v/>
      </c>
      <c r="AB965" s="5" t="str">
        <f>IF(B965="","",VLOOKUP(AD965,Varsayımlar!$B:$Q,16,0))</f>
        <v/>
      </c>
      <c r="AC965" s="5" t="str">
        <f>IF(B965="","",VLOOKUP(Sayfa2!AD965,Varsayımlar!B:S,18,0))</f>
        <v/>
      </c>
      <c r="AD965" s="5" t="str">
        <f t="shared" si="16"/>
        <v/>
      </c>
    </row>
    <row r="966" spans="2:30" x14ac:dyDescent="0.25">
      <c r="C966" s="3" t="str">
        <f>IF(B966="","",VLOOKUP(AD966,Varsayımlar!$B:$Q,3,0))</f>
        <v/>
      </c>
      <c r="H966" s="2" t="str">
        <f>IF(B966="","",VLOOKUP(AD966,Varsayımlar!$B:$Q,5,0))</f>
        <v/>
      </c>
      <c r="J966" s="2" t="str">
        <f>IF(B966="","",VLOOKUP(AD966,Varsayımlar!$B:$Q,6,0))</f>
        <v/>
      </c>
      <c r="P966" s="2" t="str">
        <f>IF(B966="","",VLOOKUP(AD966,Varsayımlar!$B:$Q,7,0)*K966)</f>
        <v/>
      </c>
      <c r="Q966" s="2" t="str">
        <f>IF(B966="","",VLOOKUP(AD966,Varsayımlar!$B:$Q,8,0))</f>
        <v/>
      </c>
      <c r="R966" s="2" t="str">
        <f>IF(B966="","",VLOOKUP(AD966,Varsayımlar!$B:$Q,9,0))</f>
        <v/>
      </c>
      <c r="S966" s="2" t="str">
        <f>IF(B966="","",VLOOKUP(AD966,Varsayımlar!$B:$Q,10,0))</f>
        <v/>
      </c>
      <c r="T966" s="2" t="str">
        <f>IF(B966="","",VLOOKUP(AD966,Varsayımlar!$B:$Q,11,0))</f>
        <v/>
      </c>
      <c r="U966" s="2" t="str">
        <f>IF(B966="","",VLOOKUP(AD966,Varsayımlar!$B:$Q,12,0))</f>
        <v/>
      </c>
      <c r="V966" s="2" t="str">
        <f>IF(B966="","",VLOOKUP(AD966,Varsayımlar!$B:$Q,13,0))</f>
        <v/>
      </c>
      <c r="W966" s="2" t="str">
        <f>IF(B966="","",VLOOKUP(AD966,Varsayımlar!$B:$Q,14,0))</f>
        <v/>
      </c>
      <c r="AA966" s="2" t="str">
        <f>IF(B966="","",VLOOKUP(AD966,Varsayımlar!$B:$Q,15,0))</f>
        <v/>
      </c>
      <c r="AB966" s="2" t="str">
        <f>IF(B966="","",VLOOKUP(AD966,Varsayımlar!$B:$Q,16,0))</f>
        <v/>
      </c>
      <c r="AC966" s="2" t="str">
        <f>IF(B966="","",VLOOKUP(Sayfa2!AD966,Varsayımlar!B:S,18,0))</f>
        <v/>
      </c>
      <c r="AD966" s="2" t="str">
        <f t="shared" si="16"/>
        <v/>
      </c>
    </row>
    <row r="967" spans="2:30" x14ac:dyDescent="0.25">
      <c r="B967" s="6"/>
      <c r="C967" s="7" t="str">
        <f>IF(B967="","",VLOOKUP(AD967,Varsayımlar!$B:$Q,3,0))</f>
        <v/>
      </c>
      <c r="D967" s="7"/>
      <c r="H967" s="5" t="str">
        <f>IF(B967="","",VLOOKUP(AD967,Varsayımlar!$B:$Q,5,0))</f>
        <v/>
      </c>
      <c r="I967" s="5"/>
      <c r="J967" s="5" t="str">
        <f>IF(B967="","",VLOOKUP(AD967,Varsayımlar!$B:$Q,6,0))</f>
        <v/>
      </c>
      <c r="P967" s="5" t="str">
        <f>IF(B967="","",VLOOKUP(AD967,Varsayımlar!$B:$Q,7,0)*K967)</f>
        <v/>
      </c>
      <c r="Q967" s="5" t="str">
        <f>IF(B967="","",VLOOKUP(AD967,Varsayımlar!$B:$Q,8,0))</f>
        <v/>
      </c>
      <c r="R967" s="5" t="str">
        <f>IF(B967="","",VLOOKUP(AD967,Varsayımlar!$B:$Q,9,0))</f>
        <v/>
      </c>
      <c r="S967" s="5" t="str">
        <f>IF(B967="","",VLOOKUP(AD967,Varsayımlar!$B:$Q,10,0))</f>
        <v/>
      </c>
      <c r="T967" s="5" t="str">
        <f>IF(B967="","",VLOOKUP(AD967,Varsayımlar!$B:$Q,11,0))</f>
        <v/>
      </c>
      <c r="U967" s="5" t="str">
        <f>IF(B967="","",VLOOKUP(AD967,Varsayımlar!$B:$Q,12,0))</f>
        <v/>
      </c>
      <c r="V967" s="5" t="str">
        <f>IF(B967="","",VLOOKUP(AD967,Varsayımlar!$B:$Q,13,0))</f>
        <v/>
      </c>
      <c r="W967" s="5" t="str">
        <f>IF(B967="","",VLOOKUP(AD967,Varsayımlar!$B:$Q,14,0))</f>
        <v/>
      </c>
      <c r="AA967" s="5" t="str">
        <f>IF(B967="","",VLOOKUP(AD967,Varsayımlar!$B:$Q,15,0))</f>
        <v/>
      </c>
      <c r="AB967" s="5" t="str">
        <f>IF(B967="","",VLOOKUP(AD967,Varsayımlar!$B:$Q,16,0))</f>
        <v/>
      </c>
      <c r="AC967" s="5" t="str">
        <f>IF(B967="","",VLOOKUP(Sayfa2!AD967,Varsayımlar!B:S,18,0))</f>
        <v/>
      </c>
      <c r="AD967" s="5" t="str">
        <f t="shared" si="16"/>
        <v/>
      </c>
    </row>
    <row r="968" spans="2:30" x14ac:dyDescent="0.25">
      <c r="C968" s="3" t="str">
        <f>IF(B968="","",VLOOKUP(AD968,Varsayımlar!$B:$Q,3,0))</f>
        <v/>
      </c>
      <c r="H968" s="2" t="str">
        <f>IF(B968="","",VLOOKUP(AD968,Varsayımlar!$B:$Q,5,0))</f>
        <v/>
      </c>
      <c r="J968" s="2" t="str">
        <f>IF(B968="","",VLOOKUP(AD968,Varsayımlar!$B:$Q,6,0))</f>
        <v/>
      </c>
      <c r="P968" s="2" t="str">
        <f>IF(B968="","",VLOOKUP(AD968,Varsayımlar!$B:$Q,7,0)*K968)</f>
        <v/>
      </c>
      <c r="Q968" s="2" t="str">
        <f>IF(B968="","",VLOOKUP(AD968,Varsayımlar!$B:$Q,8,0))</f>
        <v/>
      </c>
      <c r="R968" s="2" t="str">
        <f>IF(B968="","",VLOOKUP(AD968,Varsayımlar!$B:$Q,9,0))</f>
        <v/>
      </c>
      <c r="S968" s="2" t="str">
        <f>IF(B968="","",VLOOKUP(AD968,Varsayımlar!$B:$Q,10,0))</f>
        <v/>
      </c>
      <c r="T968" s="2" t="str">
        <f>IF(B968="","",VLOOKUP(AD968,Varsayımlar!$B:$Q,11,0))</f>
        <v/>
      </c>
      <c r="U968" s="2" t="str">
        <f>IF(B968="","",VLOOKUP(AD968,Varsayımlar!$B:$Q,12,0))</f>
        <v/>
      </c>
      <c r="V968" s="2" t="str">
        <f>IF(B968="","",VLOOKUP(AD968,Varsayımlar!$B:$Q,13,0))</f>
        <v/>
      </c>
      <c r="W968" s="2" t="str">
        <f>IF(B968="","",VLOOKUP(AD968,Varsayımlar!$B:$Q,14,0))</f>
        <v/>
      </c>
      <c r="AA968" s="2" t="str">
        <f>IF(B968="","",VLOOKUP(AD968,Varsayımlar!$B:$Q,15,0))</f>
        <v/>
      </c>
      <c r="AB968" s="2" t="str">
        <f>IF(B968="","",VLOOKUP(AD968,Varsayımlar!$B:$Q,16,0))</f>
        <v/>
      </c>
      <c r="AC968" s="2" t="str">
        <f>IF(B968="","",VLOOKUP(Sayfa2!AD968,Varsayımlar!B:S,18,0))</f>
        <v/>
      </c>
      <c r="AD968" s="2" t="str">
        <f t="shared" ref="AD968:AD1031" si="17">IF(B968="","",CONCATENATE(B968,E968))</f>
        <v/>
      </c>
    </row>
    <row r="969" spans="2:30" x14ac:dyDescent="0.25">
      <c r="B969" s="6"/>
      <c r="C969" s="7" t="str">
        <f>IF(B969="","",VLOOKUP(AD969,Varsayımlar!$B:$Q,3,0))</f>
        <v/>
      </c>
      <c r="D969" s="7"/>
      <c r="H969" s="5" t="str">
        <f>IF(B969="","",VLOOKUP(AD969,Varsayımlar!$B:$Q,5,0))</f>
        <v/>
      </c>
      <c r="I969" s="5"/>
      <c r="J969" s="5" t="str">
        <f>IF(B969="","",VLOOKUP(AD969,Varsayımlar!$B:$Q,6,0))</f>
        <v/>
      </c>
      <c r="P969" s="5" t="str">
        <f>IF(B969="","",VLOOKUP(AD969,Varsayımlar!$B:$Q,7,0)*K969)</f>
        <v/>
      </c>
      <c r="Q969" s="5" t="str">
        <f>IF(B969="","",VLOOKUP(AD969,Varsayımlar!$B:$Q,8,0))</f>
        <v/>
      </c>
      <c r="R969" s="5" t="str">
        <f>IF(B969="","",VLOOKUP(AD969,Varsayımlar!$B:$Q,9,0))</f>
        <v/>
      </c>
      <c r="S969" s="5" t="str">
        <f>IF(B969="","",VLOOKUP(AD969,Varsayımlar!$B:$Q,10,0))</f>
        <v/>
      </c>
      <c r="T969" s="5" t="str">
        <f>IF(B969="","",VLOOKUP(AD969,Varsayımlar!$B:$Q,11,0))</f>
        <v/>
      </c>
      <c r="U969" s="5" t="str">
        <f>IF(B969="","",VLOOKUP(AD969,Varsayımlar!$B:$Q,12,0))</f>
        <v/>
      </c>
      <c r="V969" s="5" t="str">
        <f>IF(B969="","",VLOOKUP(AD969,Varsayımlar!$B:$Q,13,0))</f>
        <v/>
      </c>
      <c r="W969" s="5" t="str">
        <f>IF(B969="","",VLOOKUP(AD969,Varsayımlar!$B:$Q,14,0))</f>
        <v/>
      </c>
      <c r="AA969" s="5" t="str">
        <f>IF(B969="","",VLOOKUP(AD969,Varsayımlar!$B:$Q,15,0))</f>
        <v/>
      </c>
      <c r="AB969" s="5" t="str">
        <f>IF(B969="","",VLOOKUP(AD969,Varsayımlar!$B:$Q,16,0))</f>
        <v/>
      </c>
      <c r="AC969" s="5" t="str">
        <f>IF(B969="","",VLOOKUP(Sayfa2!AD969,Varsayımlar!B:S,18,0))</f>
        <v/>
      </c>
      <c r="AD969" s="5" t="str">
        <f t="shared" si="17"/>
        <v/>
      </c>
    </row>
    <row r="970" spans="2:30" x14ac:dyDescent="0.25">
      <c r="C970" s="3" t="str">
        <f>IF(B970="","",VLOOKUP(AD970,Varsayımlar!$B:$Q,3,0))</f>
        <v/>
      </c>
      <c r="H970" s="2" t="str">
        <f>IF(B970="","",VLOOKUP(AD970,Varsayımlar!$B:$Q,5,0))</f>
        <v/>
      </c>
      <c r="J970" s="2" t="str">
        <f>IF(B970="","",VLOOKUP(AD970,Varsayımlar!$B:$Q,6,0))</f>
        <v/>
      </c>
      <c r="P970" s="2" t="str">
        <f>IF(B970="","",VLOOKUP(AD970,Varsayımlar!$B:$Q,7,0)*K970)</f>
        <v/>
      </c>
      <c r="Q970" s="2" t="str">
        <f>IF(B970="","",VLOOKUP(AD970,Varsayımlar!$B:$Q,8,0))</f>
        <v/>
      </c>
      <c r="R970" s="2" t="str">
        <f>IF(B970="","",VLOOKUP(AD970,Varsayımlar!$B:$Q,9,0))</f>
        <v/>
      </c>
      <c r="S970" s="2" t="str">
        <f>IF(B970="","",VLOOKUP(AD970,Varsayımlar!$B:$Q,10,0))</f>
        <v/>
      </c>
      <c r="T970" s="2" t="str">
        <f>IF(B970="","",VLOOKUP(AD970,Varsayımlar!$B:$Q,11,0))</f>
        <v/>
      </c>
      <c r="U970" s="2" t="str">
        <f>IF(B970="","",VLOOKUP(AD970,Varsayımlar!$B:$Q,12,0))</f>
        <v/>
      </c>
      <c r="V970" s="2" t="str">
        <f>IF(B970="","",VLOOKUP(AD970,Varsayımlar!$B:$Q,13,0))</f>
        <v/>
      </c>
      <c r="W970" s="2" t="str">
        <f>IF(B970="","",VLOOKUP(AD970,Varsayımlar!$B:$Q,14,0))</f>
        <v/>
      </c>
      <c r="AA970" s="2" t="str">
        <f>IF(B970="","",VLOOKUP(AD970,Varsayımlar!$B:$Q,15,0))</f>
        <v/>
      </c>
      <c r="AB970" s="2" t="str">
        <f>IF(B970="","",VLOOKUP(AD970,Varsayımlar!$B:$Q,16,0))</f>
        <v/>
      </c>
      <c r="AC970" s="2" t="str">
        <f>IF(B970="","",VLOOKUP(Sayfa2!AD970,Varsayımlar!B:S,18,0))</f>
        <v/>
      </c>
      <c r="AD970" s="2" t="str">
        <f t="shared" si="17"/>
        <v/>
      </c>
    </row>
    <row r="971" spans="2:30" x14ac:dyDescent="0.25">
      <c r="B971" s="6"/>
      <c r="C971" s="7" t="str">
        <f>IF(B971="","",VLOOKUP(AD971,Varsayımlar!$B:$Q,3,0))</f>
        <v/>
      </c>
      <c r="D971" s="7"/>
      <c r="H971" s="5" t="str">
        <f>IF(B971="","",VLOOKUP(AD971,Varsayımlar!$B:$Q,5,0))</f>
        <v/>
      </c>
      <c r="I971" s="5"/>
      <c r="J971" s="5" t="str">
        <f>IF(B971="","",VLOOKUP(AD971,Varsayımlar!$B:$Q,6,0))</f>
        <v/>
      </c>
      <c r="P971" s="5" t="str">
        <f>IF(B971="","",VLOOKUP(AD971,Varsayımlar!$B:$Q,7,0)*K971)</f>
        <v/>
      </c>
      <c r="Q971" s="5" t="str">
        <f>IF(B971="","",VLOOKUP(AD971,Varsayımlar!$B:$Q,8,0))</f>
        <v/>
      </c>
      <c r="R971" s="5" t="str">
        <f>IF(B971="","",VLOOKUP(AD971,Varsayımlar!$B:$Q,9,0))</f>
        <v/>
      </c>
      <c r="S971" s="5" t="str">
        <f>IF(B971="","",VLOOKUP(AD971,Varsayımlar!$B:$Q,10,0))</f>
        <v/>
      </c>
      <c r="T971" s="5" t="str">
        <f>IF(B971="","",VLOOKUP(AD971,Varsayımlar!$B:$Q,11,0))</f>
        <v/>
      </c>
      <c r="U971" s="5" t="str">
        <f>IF(B971="","",VLOOKUP(AD971,Varsayımlar!$B:$Q,12,0))</f>
        <v/>
      </c>
      <c r="V971" s="5" t="str">
        <f>IF(B971="","",VLOOKUP(AD971,Varsayımlar!$B:$Q,13,0))</f>
        <v/>
      </c>
      <c r="W971" s="5" t="str">
        <f>IF(B971="","",VLOOKUP(AD971,Varsayımlar!$B:$Q,14,0))</f>
        <v/>
      </c>
      <c r="AA971" s="5" t="str">
        <f>IF(B971="","",VLOOKUP(AD971,Varsayımlar!$B:$Q,15,0))</f>
        <v/>
      </c>
      <c r="AB971" s="5" t="str">
        <f>IF(B971="","",VLOOKUP(AD971,Varsayımlar!$B:$Q,16,0))</f>
        <v/>
      </c>
      <c r="AC971" s="5" t="str">
        <f>IF(B971="","",VLOOKUP(Sayfa2!AD971,Varsayımlar!B:S,18,0))</f>
        <v/>
      </c>
      <c r="AD971" s="5" t="str">
        <f t="shared" si="17"/>
        <v/>
      </c>
    </row>
    <row r="972" spans="2:30" x14ac:dyDescent="0.25">
      <c r="C972" s="3" t="str">
        <f>IF(B972="","",VLOOKUP(AD972,Varsayımlar!$B:$Q,3,0))</f>
        <v/>
      </c>
      <c r="H972" s="2" t="str">
        <f>IF(B972="","",VLOOKUP(AD972,Varsayımlar!$B:$Q,5,0))</f>
        <v/>
      </c>
      <c r="J972" s="2" t="str">
        <f>IF(B972="","",VLOOKUP(AD972,Varsayımlar!$B:$Q,6,0))</f>
        <v/>
      </c>
      <c r="P972" s="2" t="str">
        <f>IF(B972="","",VLOOKUP(AD972,Varsayımlar!$B:$Q,7,0)*K972)</f>
        <v/>
      </c>
      <c r="Q972" s="2" t="str">
        <f>IF(B972="","",VLOOKUP(AD972,Varsayımlar!$B:$Q,8,0))</f>
        <v/>
      </c>
      <c r="R972" s="2" t="str">
        <f>IF(B972="","",VLOOKUP(AD972,Varsayımlar!$B:$Q,9,0))</f>
        <v/>
      </c>
      <c r="S972" s="2" t="str">
        <f>IF(B972="","",VLOOKUP(AD972,Varsayımlar!$B:$Q,10,0))</f>
        <v/>
      </c>
      <c r="T972" s="2" t="str">
        <f>IF(B972="","",VLOOKUP(AD972,Varsayımlar!$B:$Q,11,0))</f>
        <v/>
      </c>
      <c r="U972" s="2" t="str">
        <f>IF(B972="","",VLOOKUP(AD972,Varsayımlar!$B:$Q,12,0))</f>
        <v/>
      </c>
      <c r="V972" s="2" t="str">
        <f>IF(B972="","",VLOOKUP(AD972,Varsayımlar!$B:$Q,13,0))</f>
        <v/>
      </c>
      <c r="W972" s="2" t="str">
        <f>IF(B972="","",VLOOKUP(AD972,Varsayımlar!$B:$Q,14,0))</f>
        <v/>
      </c>
      <c r="AA972" s="2" t="str">
        <f>IF(B972="","",VLOOKUP(AD972,Varsayımlar!$B:$Q,15,0))</f>
        <v/>
      </c>
      <c r="AB972" s="2" t="str">
        <f>IF(B972="","",VLOOKUP(AD972,Varsayımlar!$B:$Q,16,0))</f>
        <v/>
      </c>
      <c r="AC972" s="2" t="str">
        <f>IF(B972="","",VLOOKUP(Sayfa2!AD972,Varsayımlar!B:S,18,0))</f>
        <v/>
      </c>
      <c r="AD972" s="2" t="str">
        <f t="shared" si="17"/>
        <v/>
      </c>
    </row>
    <row r="973" spans="2:30" x14ac:dyDescent="0.25">
      <c r="B973" s="6"/>
      <c r="C973" s="7" t="str">
        <f>IF(B973="","",VLOOKUP(AD973,Varsayımlar!$B:$Q,3,0))</f>
        <v/>
      </c>
      <c r="D973" s="7"/>
      <c r="H973" s="5" t="str">
        <f>IF(B973="","",VLOOKUP(AD973,Varsayımlar!$B:$Q,5,0))</f>
        <v/>
      </c>
      <c r="I973" s="5"/>
      <c r="J973" s="5" t="str">
        <f>IF(B973="","",VLOOKUP(AD973,Varsayımlar!$B:$Q,6,0))</f>
        <v/>
      </c>
      <c r="P973" s="5" t="str">
        <f>IF(B973="","",VLOOKUP(AD973,Varsayımlar!$B:$Q,7,0)*K973)</f>
        <v/>
      </c>
      <c r="Q973" s="5" t="str">
        <f>IF(B973="","",VLOOKUP(AD973,Varsayımlar!$B:$Q,8,0))</f>
        <v/>
      </c>
      <c r="R973" s="5" t="str">
        <f>IF(B973="","",VLOOKUP(AD973,Varsayımlar!$B:$Q,9,0))</f>
        <v/>
      </c>
      <c r="S973" s="5" t="str">
        <f>IF(B973="","",VLOOKUP(AD973,Varsayımlar!$B:$Q,10,0))</f>
        <v/>
      </c>
      <c r="T973" s="5" t="str">
        <f>IF(B973="","",VLOOKUP(AD973,Varsayımlar!$B:$Q,11,0))</f>
        <v/>
      </c>
      <c r="U973" s="5" t="str">
        <f>IF(B973="","",VLOOKUP(AD973,Varsayımlar!$B:$Q,12,0))</f>
        <v/>
      </c>
      <c r="V973" s="5" t="str">
        <f>IF(B973="","",VLOOKUP(AD973,Varsayımlar!$B:$Q,13,0))</f>
        <v/>
      </c>
      <c r="W973" s="5" t="str">
        <f>IF(B973="","",VLOOKUP(AD973,Varsayımlar!$B:$Q,14,0))</f>
        <v/>
      </c>
      <c r="AA973" s="5" t="str">
        <f>IF(B973="","",VLOOKUP(AD973,Varsayımlar!$B:$Q,15,0))</f>
        <v/>
      </c>
      <c r="AB973" s="5" t="str">
        <f>IF(B973="","",VLOOKUP(AD973,Varsayımlar!$B:$Q,16,0))</f>
        <v/>
      </c>
      <c r="AC973" s="5" t="str">
        <f>IF(B973="","",VLOOKUP(Sayfa2!AD973,Varsayımlar!B:S,18,0))</f>
        <v/>
      </c>
      <c r="AD973" s="5" t="str">
        <f t="shared" si="17"/>
        <v/>
      </c>
    </row>
    <row r="974" spans="2:30" x14ac:dyDescent="0.25">
      <c r="C974" s="3" t="str">
        <f>IF(B974="","",VLOOKUP(AD974,Varsayımlar!$B:$Q,3,0))</f>
        <v/>
      </c>
      <c r="H974" s="2" t="str">
        <f>IF(B974="","",VLOOKUP(AD974,Varsayımlar!$B:$Q,5,0))</f>
        <v/>
      </c>
      <c r="J974" s="2" t="str">
        <f>IF(B974="","",VLOOKUP(AD974,Varsayımlar!$B:$Q,6,0))</f>
        <v/>
      </c>
      <c r="P974" s="2" t="str">
        <f>IF(B974="","",VLOOKUP(AD974,Varsayımlar!$B:$Q,7,0)*K974)</f>
        <v/>
      </c>
      <c r="Q974" s="2" t="str">
        <f>IF(B974="","",VLOOKUP(AD974,Varsayımlar!$B:$Q,8,0))</f>
        <v/>
      </c>
      <c r="R974" s="2" t="str">
        <f>IF(B974="","",VLOOKUP(AD974,Varsayımlar!$B:$Q,9,0))</f>
        <v/>
      </c>
      <c r="S974" s="2" t="str">
        <f>IF(B974="","",VLOOKUP(AD974,Varsayımlar!$B:$Q,10,0))</f>
        <v/>
      </c>
      <c r="T974" s="2" t="str">
        <f>IF(B974="","",VLOOKUP(AD974,Varsayımlar!$B:$Q,11,0))</f>
        <v/>
      </c>
      <c r="U974" s="2" t="str">
        <f>IF(B974="","",VLOOKUP(AD974,Varsayımlar!$B:$Q,12,0))</f>
        <v/>
      </c>
      <c r="V974" s="2" t="str">
        <f>IF(B974="","",VLOOKUP(AD974,Varsayımlar!$B:$Q,13,0))</f>
        <v/>
      </c>
      <c r="W974" s="2" t="str">
        <f>IF(B974="","",VLOOKUP(AD974,Varsayımlar!$B:$Q,14,0))</f>
        <v/>
      </c>
      <c r="AA974" s="2" t="str">
        <f>IF(B974="","",VLOOKUP(AD974,Varsayımlar!$B:$Q,15,0))</f>
        <v/>
      </c>
      <c r="AB974" s="2" t="str">
        <f>IF(B974="","",VLOOKUP(AD974,Varsayımlar!$B:$Q,16,0))</f>
        <v/>
      </c>
      <c r="AC974" s="2" t="str">
        <f>IF(B974="","",VLOOKUP(Sayfa2!AD974,Varsayımlar!B:S,18,0))</f>
        <v/>
      </c>
      <c r="AD974" s="2" t="str">
        <f t="shared" si="17"/>
        <v/>
      </c>
    </row>
    <row r="975" spans="2:30" x14ac:dyDescent="0.25">
      <c r="B975" s="6"/>
      <c r="C975" s="7" t="str">
        <f>IF(B975="","",VLOOKUP(AD975,Varsayımlar!$B:$Q,3,0))</f>
        <v/>
      </c>
      <c r="D975" s="7"/>
      <c r="H975" s="5" t="str">
        <f>IF(B975="","",VLOOKUP(AD975,Varsayımlar!$B:$Q,5,0))</f>
        <v/>
      </c>
      <c r="I975" s="5"/>
      <c r="J975" s="5" t="str">
        <f>IF(B975="","",VLOOKUP(AD975,Varsayımlar!$B:$Q,6,0))</f>
        <v/>
      </c>
      <c r="P975" s="5" t="str">
        <f>IF(B975="","",VLOOKUP(AD975,Varsayımlar!$B:$Q,7,0)*K975)</f>
        <v/>
      </c>
      <c r="Q975" s="5" t="str">
        <f>IF(B975="","",VLOOKUP(AD975,Varsayımlar!$B:$Q,8,0))</f>
        <v/>
      </c>
      <c r="R975" s="5" t="str">
        <f>IF(B975="","",VLOOKUP(AD975,Varsayımlar!$B:$Q,9,0))</f>
        <v/>
      </c>
      <c r="S975" s="5" t="str">
        <f>IF(B975="","",VLOOKUP(AD975,Varsayımlar!$B:$Q,10,0))</f>
        <v/>
      </c>
      <c r="T975" s="5" t="str">
        <f>IF(B975="","",VLOOKUP(AD975,Varsayımlar!$B:$Q,11,0))</f>
        <v/>
      </c>
      <c r="U975" s="5" t="str">
        <f>IF(B975="","",VLOOKUP(AD975,Varsayımlar!$B:$Q,12,0))</f>
        <v/>
      </c>
      <c r="V975" s="5" t="str">
        <f>IF(B975="","",VLOOKUP(AD975,Varsayımlar!$B:$Q,13,0))</f>
        <v/>
      </c>
      <c r="W975" s="5" t="str">
        <f>IF(B975="","",VLOOKUP(AD975,Varsayımlar!$B:$Q,14,0))</f>
        <v/>
      </c>
      <c r="AA975" s="5" t="str">
        <f>IF(B975="","",VLOOKUP(AD975,Varsayımlar!$B:$Q,15,0))</f>
        <v/>
      </c>
      <c r="AB975" s="5" t="str">
        <f>IF(B975="","",VLOOKUP(AD975,Varsayımlar!$B:$Q,16,0))</f>
        <v/>
      </c>
      <c r="AC975" s="5" t="str">
        <f>IF(B975="","",VLOOKUP(Sayfa2!AD975,Varsayımlar!B:S,18,0))</f>
        <v/>
      </c>
      <c r="AD975" s="5" t="str">
        <f t="shared" si="17"/>
        <v/>
      </c>
    </row>
    <row r="976" spans="2:30" x14ac:dyDescent="0.25">
      <c r="C976" s="3" t="str">
        <f>IF(B976="","",VLOOKUP(AD976,Varsayımlar!$B:$Q,3,0))</f>
        <v/>
      </c>
      <c r="H976" s="2" t="str">
        <f>IF(B976="","",VLOOKUP(AD976,Varsayımlar!$B:$Q,5,0))</f>
        <v/>
      </c>
      <c r="J976" s="2" t="str">
        <f>IF(B976="","",VLOOKUP(AD976,Varsayımlar!$B:$Q,6,0))</f>
        <v/>
      </c>
      <c r="P976" s="2" t="str">
        <f>IF(B976="","",VLOOKUP(AD976,Varsayımlar!$B:$Q,7,0)*K976)</f>
        <v/>
      </c>
      <c r="Q976" s="2" t="str">
        <f>IF(B976="","",VLOOKUP(AD976,Varsayımlar!$B:$Q,8,0))</f>
        <v/>
      </c>
      <c r="R976" s="2" t="str">
        <f>IF(B976="","",VLOOKUP(AD976,Varsayımlar!$B:$Q,9,0))</f>
        <v/>
      </c>
      <c r="S976" s="2" t="str">
        <f>IF(B976="","",VLOOKUP(AD976,Varsayımlar!$B:$Q,10,0))</f>
        <v/>
      </c>
      <c r="T976" s="2" t="str">
        <f>IF(B976="","",VLOOKUP(AD976,Varsayımlar!$B:$Q,11,0))</f>
        <v/>
      </c>
      <c r="U976" s="2" t="str">
        <f>IF(B976="","",VLOOKUP(AD976,Varsayımlar!$B:$Q,12,0))</f>
        <v/>
      </c>
      <c r="V976" s="2" t="str">
        <f>IF(B976="","",VLOOKUP(AD976,Varsayımlar!$B:$Q,13,0))</f>
        <v/>
      </c>
      <c r="W976" s="2" t="str">
        <f>IF(B976="","",VLOOKUP(AD976,Varsayımlar!$B:$Q,14,0))</f>
        <v/>
      </c>
      <c r="AA976" s="2" t="str">
        <f>IF(B976="","",VLOOKUP(AD976,Varsayımlar!$B:$Q,15,0))</f>
        <v/>
      </c>
      <c r="AB976" s="2" t="str">
        <f>IF(B976="","",VLOOKUP(AD976,Varsayımlar!$B:$Q,16,0))</f>
        <v/>
      </c>
      <c r="AC976" s="2" t="str">
        <f>IF(B976="","",VLOOKUP(Sayfa2!AD976,Varsayımlar!B:S,18,0))</f>
        <v/>
      </c>
      <c r="AD976" s="2" t="str">
        <f t="shared" si="17"/>
        <v/>
      </c>
    </row>
    <row r="977" spans="2:30" x14ac:dyDescent="0.25">
      <c r="B977" s="6"/>
      <c r="C977" s="7" t="str">
        <f>IF(B977="","",VLOOKUP(AD977,Varsayımlar!$B:$Q,3,0))</f>
        <v/>
      </c>
      <c r="D977" s="7"/>
      <c r="H977" s="5" t="str">
        <f>IF(B977="","",VLOOKUP(AD977,Varsayımlar!$B:$Q,5,0))</f>
        <v/>
      </c>
      <c r="I977" s="5"/>
      <c r="J977" s="5" t="str">
        <f>IF(B977="","",VLOOKUP(AD977,Varsayımlar!$B:$Q,6,0))</f>
        <v/>
      </c>
      <c r="P977" s="5" t="str">
        <f>IF(B977="","",VLOOKUP(AD977,Varsayımlar!$B:$Q,7,0)*K977)</f>
        <v/>
      </c>
      <c r="Q977" s="5" t="str">
        <f>IF(B977="","",VLOOKUP(AD977,Varsayımlar!$B:$Q,8,0))</f>
        <v/>
      </c>
      <c r="R977" s="5" t="str">
        <f>IF(B977="","",VLOOKUP(AD977,Varsayımlar!$B:$Q,9,0))</f>
        <v/>
      </c>
      <c r="S977" s="5" t="str">
        <f>IF(B977="","",VLOOKUP(AD977,Varsayımlar!$B:$Q,10,0))</f>
        <v/>
      </c>
      <c r="T977" s="5" t="str">
        <f>IF(B977="","",VLOOKUP(AD977,Varsayımlar!$B:$Q,11,0))</f>
        <v/>
      </c>
      <c r="U977" s="5" t="str">
        <f>IF(B977="","",VLOOKUP(AD977,Varsayımlar!$B:$Q,12,0))</f>
        <v/>
      </c>
      <c r="V977" s="5" t="str">
        <f>IF(B977="","",VLOOKUP(AD977,Varsayımlar!$B:$Q,13,0))</f>
        <v/>
      </c>
      <c r="W977" s="5" t="str">
        <f>IF(B977="","",VLOOKUP(AD977,Varsayımlar!$B:$Q,14,0))</f>
        <v/>
      </c>
      <c r="AA977" s="5" t="str">
        <f>IF(B977="","",VLOOKUP(AD977,Varsayımlar!$B:$Q,15,0))</f>
        <v/>
      </c>
      <c r="AB977" s="5" t="str">
        <f>IF(B977="","",VLOOKUP(AD977,Varsayımlar!$B:$Q,16,0))</f>
        <v/>
      </c>
      <c r="AC977" s="5" t="str">
        <f>IF(B977="","",VLOOKUP(Sayfa2!AD977,Varsayımlar!B:S,18,0))</f>
        <v/>
      </c>
      <c r="AD977" s="5" t="str">
        <f t="shared" si="17"/>
        <v/>
      </c>
    </row>
    <row r="978" spans="2:30" x14ac:dyDescent="0.25">
      <c r="C978" s="3" t="str">
        <f>IF(B978="","",VLOOKUP(AD978,Varsayımlar!$B:$Q,3,0))</f>
        <v/>
      </c>
      <c r="H978" s="2" t="str">
        <f>IF(B978="","",VLOOKUP(AD978,Varsayımlar!$B:$Q,5,0))</f>
        <v/>
      </c>
      <c r="J978" s="2" t="str">
        <f>IF(B978="","",VLOOKUP(AD978,Varsayımlar!$B:$Q,6,0))</f>
        <v/>
      </c>
      <c r="P978" s="2" t="str">
        <f>IF(B978="","",VLOOKUP(AD978,Varsayımlar!$B:$Q,7,0)*K978)</f>
        <v/>
      </c>
      <c r="Q978" s="2" t="str">
        <f>IF(B978="","",VLOOKUP(AD978,Varsayımlar!$B:$Q,8,0))</f>
        <v/>
      </c>
      <c r="R978" s="2" t="str">
        <f>IF(B978="","",VLOOKUP(AD978,Varsayımlar!$B:$Q,9,0))</f>
        <v/>
      </c>
      <c r="S978" s="2" t="str">
        <f>IF(B978="","",VLOOKUP(AD978,Varsayımlar!$B:$Q,10,0))</f>
        <v/>
      </c>
      <c r="T978" s="2" t="str">
        <f>IF(B978="","",VLOOKUP(AD978,Varsayımlar!$B:$Q,11,0))</f>
        <v/>
      </c>
      <c r="U978" s="2" t="str">
        <f>IF(B978="","",VLOOKUP(AD978,Varsayımlar!$B:$Q,12,0))</f>
        <v/>
      </c>
      <c r="V978" s="2" t="str">
        <f>IF(B978="","",VLOOKUP(AD978,Varsayımlar!$B:$Q,13,0))</f>
        <v/>
      </c>
      <c r="W978" s="2" t="str">
        <f>IF(B978="","",VLOOKUP(AD978,Varsayımlar!$B:$Q,14,0))</f>
        <v/>
      </c>
      <c r="AA978" s="2" t="str">
        <f>IF(B978="","",VLOOKUP(AD978,Varsayımlar!$B:$Q,15,0))</f>
        <v/>
      </c>
      <c r="AB978" s="2" t="str">
        <f>IF(B978="","",VLOOKUP(AD978,Varsayımlar!$B:$Q,16,0))</f>
        <v/>
      </c>
      <c r="AC978" s="2" t="str">
        <f>IF(B978="","",VLOOKUP(Sayfa2!AD978,Varsayımlar!B:S,18,0))</f>
        <v/>
      </c>
      <c r="AD978" s="2" t="str">
        <f t="shared" si="17"/>
        <v/>
      </c>
    </row>
    <row r="979" spans="2:30" x14ac:dyDescent="0.25">
      <c r="B979" s="6"/>
      <c r="C979" s="7" t="str">
        <f>IF(B979="","",VLOOKUP(AD979,Varsayımlar!$B:$Q,3,0))</f>
        <v/>
      </c>
      <c r="D979" s="7"/>
      <c r="H979" s="5" t="str">
        <f>IF(B979="","",VLOOKUP(AD979,Varsayımlar!$B:$Q,5,0))</f>
        <v/>
      </c>
      <c r="I979" s="5"/>
      <c r="J979" s="5" t="str">
        <f>IF(B979="","",VLOOKUP(AD979,Varsayımlar!$B:$Q,6,0))</f>
        <v/>
      </c>
      <c r="P979" s="5" t="str">
        <f>IF(B979="","",VLOOKUP(AD979,Varsayımlar!$B:$Q,7,0)*K979)</f>
        <v/>
      </c>
      <c r="Q979" s="5" t="str">
        <f>IF(B979="","",VLOOKUP(AD979,Varsayımlar!$B:$Q,8,0))</f>
        <v/>
      </c>
      <c r="R979" s="5" t="str">
        <f>IF(B979="","",VLOOKUP(AD979,Varsayımlar!$B:$Q,9,0))</f>
        <v/>
      </c>
      <c r="S979" s="5" t="str">
        <f>IF(B979="","",VLOOKUP(AD979,Varsayımlar!$B:$Q,10,0))</f>
        <v/>
      </c>
      <c r="T979" s="5" t="str">
        <f>IF(B979="","",VLOOKUP(AD979,Varsayımlar!$B:$Q,11,0))</f>
        <v/>
      </c>
      <c r="U979" s="5" t="str">
        <f>IF(B979="","",VLOOKUP(AD979,Varsayımlar!$B:$Q,12,0))</f>
        <v/>
      </c>
      <c r="V979" s="5" t="str">
        <f>IF(B979="","",VLOOKUP(AD979,Varsayımlar!$B:$Q,13,0))</f>
        <v/>
      </c>
      <c r="W979" s="5" t="str">
        <f>IF(B979="","",VLOOKUP(AD979,Varsayımlar!$B:$Q,14,0))</f>
        <v/>
      </c>
      <c r="AA979" s="5" t="str">
        <f>IF(B979="","",VLOOKUP(AD979,Varsayımlar!$B:$Q,15,0))</f>
        <v/>
      </c>
      <c r="AB979" s="5" t="str">
        <f>IF(B979="","",VLOOKUP(AD979,Varsayımlar!$B:$Q,16,0))</f>
        <v/>
      </c>
      <c r="AC979" s="5" t="str">
        <f>IF(B979="","",VLOOKUP(Sayfa2!AD979,Varsayımlar!B:S,18,0))</f>
        <v/>
      </c>
      <c r="AD979" s="5" t="str">
        <f t="shared" si="17"/>
        <v/>
      </c>
    </row>
    <row r="980" spans="2:30" x14ac:dyDescent="0.25">
      <c r="C980" s="3" t="str">
        <f>IF(B980="","",VLOOKUP(AD980,Varsayımlar!$B:$Q,3,0))</f>
        <v/>
      </c>
      <c r="H980" s="2" t="str">
        <f>IF(B980="","",VLOOKUP(AD980,Varsayımlar!$B:$Q,5,0))</f>
        <v/>
      </c>
      <c r="J980" s="2" t="str">
        <f>IF(B980="","",VLOOKUP(AD980,Varsayımlar!$B:$Q,6,0))</f>
        <v/>
      </c>
      <c r="P980" s="2" t="str">
        <f>IF(B980="","",VLOOKUP(AD980,Varsayımlar!$B:$Q,7,0)*K980)</f>
        <v/>
      </c>
      <c r="Q980" s="2" t="str">
        <f>IF(B980="","",VLOOKUP(AD980,Varsayımlar!$B:$Q,8,0))</f>
        <v/>
      </c>
      <c r="R980" s="2" t="str">
        <f>IF(B980="","",VLOOKUP(AD980,Varsayımlar!$B:$Q,9,0))</f>
        <v/>
      </c>
      <c r="S980" s="2" t="str">
        <f>IF(B980="","",VLOOKUP(AD980,Varsayımlar!$B:$Q,10,0))</f>
        <v/>
      </c>
      <c r="T980" s="2" t="str">
        <f>IF(B980="","",VLOOKUP(AD980,Varsayımlar!$B:$Q,11,0))</f>
        <v/>
      </c>
      <c r="U980" s="2" t="str">
        <f>IF(B980="","",VLOOKUP(AD980,Varsayımlar!$B:$Q,12,0))</f>
        <v/>
      </c>
      <c r="V980" s="2" t="str">
        <f>IF(B980="","",VLOOKUP(AD980,Varsayımlar!$B:$Q,13,0))</f>
        <v/>
      </c>
      <c r="W980" s="2" t="str">
        <f>IF(B980="","",VLOOKUP(AD980,Varsayımlar!$B:$Q,14,0))</f>
        <v/>
      </c>
      <c r="AA980" s="2" t="str">
        <f>IF(B980="","",VLOOKUP(AD980,Varsayımlar!$B:$Q,15,0))</f>
        <v/>
      </c>
      <c r="AB980" s="2" t="str">
        <f>IF(B980="","",VLOOKUP(AD980,Varsayımlar!$B:$Q,16,0))</f>
        <v/>
      </c>
      <c r="AC980" s="2" t="str">
        <f>IF(B980="","",VLOOKUP(Sayfa2!AD980,Varsayımlar!B:S,18,0))</f>
        <v/>
      </c>
      <c r="AD980" s="2" t="str">
        <f t="shared" si="17"/>
        <v/>
      </c>
    </row>
    <row r="981" spans="2:30" x14ac:dyDescent="0.25">
      <c r="B981" s="6"/>
      <c r="C981" s="7" t="str">
        <f>IF(B981="","",VLOOKUP(AD981,Varsayımlar!$B:$Q,3,0))</f>
        <v/>
      </c>
      <c r="D981" s="7"/>
      <c r="H981" s="5" t="str">
        <f>IF(B981="","",VLOOKUP(AD981,Varsayımlar!$B:$Q,5,0))</f>
        <v/>
      </c>
      <c r="I981" s="5"/>
      <c r="J981" s="5" t="str">
        <f>IF(B981="","",VLOOKUP(AD981,Varsayımlar!$B:$Q,6,0))</f>
        <v/>
      </c>
      <c r="P981" s="5" t="str">
        <f>IF(B981="","",VLOOKUP(AD981,Varsayımlar!$B:$Q,7,0)*K981)</f>
        <v/>
      </c>
      <c r="Q981" s="5" t="str">
        <f>IF(B981="","",VLOOKUP(AD981,Varsayımlar!$B:$Q,8,0))</f>
        <v/>
      </c>
      <c r="R981" s="5" t="str">
        <f>IF(B981="","",VLOOKUP(AD981,Varsayımlar!$B:$Q,9,0))</f>
        <v/>
      </c>
      <c r="S981" s="5" t="str">
        <f>IF(B981="","",VLOOKUP(AD981,Varsayımlar!$B:$Q,10,0))</f>
        <v/>
      </c>
      <c r="T981" s="5" t="str">
        <f>IF(B981="","",VLOOKUP(AD981,Varsayımlar!$B:$Q,11,0))</f>
        <v/>
      </c>
      <c r="U981" s="5" t="str">
        <f>IF(B981="","",VLOOKUP(AD981,Varsayımlar!$B:$Q,12,0))</f>
        <v/>
      </c>
      <c r="V981" s="5" t="str">
        <f>IF(B981="","",VLOOKUP(AD981,Varsayımlar!$B:$Q,13,0))</f>
        <v/>
      </c>
      <c r="W981" s="5" t="str">
        <f>IF(B981="","",VLOOKUP(AD981,Varsayımlar!$B:$Q,14,0))</f>
        <v/>
      </c>
      <c r="AA981" s="5" t="str">
        <f>IF(B981="","",VLOOKUP(AD981,Varsayımlar!$B:$Q,15,0))</f>
        <v/>
      </c>
      <c r="AB981" s="5" t="str">
        <f>IF(B981="","",VLOOKUP(AD981,Varsayımlar!$B:$Q,16,0))</f>
        <v/>
      </c>
      <c r="AC981" s="5" t="str">
        <f>IF(B981="","",VLOOKUP(Sayfa2!AD981,Varsayımlar!B:S,18,0))</f>
        <v/>
      </c>
      <c r="AD981" s="5" t="str">
        <f t="shared" si="17"/>
        <v/>
      </c>
    </row>
    <row r="982" spans="2:30" x14ac:dyDescent="0.25">
      <c r="C982" s="3" t="str">
        <f>IF(B982="","",VLOOKUP(AD982,Varsayımlar!$B:$Q,3,0))</f>
        <v/>
      </c>
      <c r="H982" s="2" t="str">
        <f>IF(B982="","",VLOOKUP(AD982,Varsayımlar!$B:$Q,5,0))</f>
        <v/>
      </c>
      <c r="J982" s="2" t="str">
        <f>IF(B982="","",VLOOKUP(AD982,Varsayımlar!$B:$Q,6,0))</f>
        <v/>
      </c>
      <c r="P982" s="2" t="str">
        <f>IF(B982="","",VLOOKUP(AD982,Varsayımlar!$B:$Q,7,0)*K982)</f>
        <v/>
      </c>
      <c r="Q982" s="2" t="str">
        <f>IF(B982="","",VLOOKUP(AD982,Varsayımlar!$B:$Q,8,0))</f>
        <v/>
      </c>
      <c r="R982" s="2" t="str">
        <f>IF(B982="","",VLOOKUP(AD982,Varsayımlar!$B:$Q,9,0))</f>
        <v/>
      </c>
      <c r="S982" s="2" t="str">
        <f>IF(B982="","",VLOOKUP(AD982,Varsayımlar!$B:$Q,10,0))</f>
        <v/>
      </c>
      <c r="T982" s="2" t="str">
        <f>IF(B982="","",VLOOKUP(AD982,Varsayımlar!$B:$Q,11,0))</f>
        <v/>
      </c>
      <c r="U982" s="2" t="str">
        <f>IF(B982="","",VLOOKUP(AD982,Varsayımlar!$B:$Q,12,0))</f>
        <v/>
      </c>
      <c r="V982" s="2" t="str">
        <f>IF(B982="","",VLOOKUP(AD982,Varsayımlar!$B:$Q,13,0))</f>
        <v/>
      </c>
      <c r="W982" s="2" t="str">
        <f>IF(B982="","",VLOOKUP(AD982,Varsayımlar!$B:$Q,14,0))</f>
        <v/>
      </c>
      <c r="AA982" s="2" t="str">
        <f>IF(B982="","",VLOOKUP(AD982,Varsayımlar!$B:$Q,15,0))</f>
        <v/>
      </c>
      <c r="AB982" s="2" t="str">
        <f>IF(B982="","",VLOOKUP(AD982,Varsayımlar!$B:$Q,16,0))</f>
        <v/>
      </c>
      <c r="AC982" s="2" t="str">
        <f>IF(B982="","",VLOOKUP(Sayfa2!AD982,Varsayımlar!B:S,18,0))</f>
        <v/>
      </c>
      <c r="AD982" s="2" t="str">
        <f t="shared" si="17"/>
        <v/>
      </c>
    </row>
    <row r="983" spans="2:30" x14ac:dyDescent="0.25">
      <c r="B983" s="6"/>
      <c r="C983" s="7" t="str">
        <f>IF(B983="","",VLOOKUP(AD983,Varsayımlar!$B:$Q,3,0))</f>
        <v/>
      </c>
      <c r="D983" s="7"/>
      <c r="H983" s="5" t="str">
        <f>IF(B983="","",VLOOKUP(AD983,Varsayımlar!$B:$Q,5,0))</f>
        <v/>
      </c>
      <c r="I983" s="5"/>
      <c r="J983" s="5" t="str">
        <f>IF(B983="","",VLOOKUP(AD983,Varsayımlar!$B:$Q,6,0))</f>
        <v/>
      </c>
      <c r="P983" s="5" t="str">
        <f>IF(B983="","",VLOOKUP(AD983,Varsayımlar!$B:$Q,7,0)*K983)</f>
        <v/>
      </c>
      <c r="Q983" s="5" t="str">
        <f>IF(B983="","",VLOOKUP(AD983,Varsayımlar!$B:$Q,8,0))</f>
        <v/>
      </c>
      <c r="R983" s="5" t="str">
        <f>IF(B983="","",VLOOKUP(AD983,Varsayımlar!$B:$Q,9,0))</f>
        <v/>
      </c>
      <c r="S983" s="5" t="str">
        <f>IF(B983="","",VLOOKUP(AD983,Varsayımlar!$B:$Q,10,0))</f>
        <v/>
      </c>
      <c r="T983" s="5" t="str">
        <f>IF(B983="","",VLOOKUP(AD983,Varsayımlar!$B:$Q,11,0))</f>
        <v/>
      </c>
      <c r="U983" s="5" t="str">
        <f>IF(B983="","",VLOOKUP(AD983,Varsayımlar!$B:$Q,12,0))</f>
        <v/>
      </c>
      <c r="V983" s="5" t="str">
        <f>IF(B983="","",VLOOKUP(AD983,Varsayımlar!$B:$Q,13,0))</f>
        <v/>
      </c>
      <c r="W983" s="5" t="str">
        <f>IF(B983="","",VLOOKUP(AD983,Varsayımlar!$B:$Q,14,0))</f>
        <v/>
      </c>
      <c r="AA983" s="5" t="str">
        <f>IF(B983="","",VLOOKUP(AD983,Varsayımlar!$B:$Q,15,0))</f>
        <v/>
      </c>
      <c r="AB983" s="5" t="str">
        <f>IF(B983="","",VLOOKUP(AD983,Varsayımlar!$B:$Q,16,0))</f>
        <v/>
      </c>
      <c r="AC983" s="5" t="str">
        <f>IF(B983="","",VLOOKUP(Sayfa2!AD983,Varsayımlar!B:S,18,0))</f>
        <v/>
      </c>
      <c r="AD983" s="5" t="str">
        <f t="shared" si="17"/>
        <v/>
      </c>
    </row>
    <row r="984" spans="2:30" x14ac:dyDescent="0.25">
      <c r="C984" s="3" t="str">
        <f>IF(B984="","",VLOOKUP(AD984,Varsayımlar!$B:$Q,3,0))</f>
        <v/>
      </c>
      <c r="H984" s="2" t="str">
        <f>IF(B984="","",VLOOKUP(AD984,Varsayımlar!$B:$Q,5,0))</f>
        <v/>
      </c>
      <c r="J984" s="2" t="str">
        <f>IF(B984="","",VLOOKUP(AD984,Varsayımlar!$B:$Q,6,0))</f>
        <v/>
      </c>
      <c r="P984" s="2" t="str">
        <f>IF(B984="","",VLOOKUP(AD984,Varsayımlar!$B:$Q,7,0)*K984)</f>
        <v/>
      </c>
      <c r="Q984" s="2" t="str">
        <f>IF(B984="","",VLOOKUP(AD984,Varsayımlar!$B:$Q,8,0))</f>
        <v/>
      </c>
      <c r="R984" s="2" t="str">
        <f>IF(B984="","",VLOOKUP(AD984,Varsayımlar!$B:$Q,9,0))</f>
        <v/>
      </c>
      <c r="S984" s="2" t="str">
        <f>IF(B984="","",VLOOKUP(AD984,Varsayımlar!$B:$Q,10,0))</f>
        <v/>
      </c>
      <c r="T984" s="2" t="str">
        <f>IF(B984="","",VLOOKUP(AD984,Varsayımlar!$B:$Q,11,0))</f>
        <v/>
      </c>
      <c r="U984" s="2" t="str">
        <f>IF(B984="","",VLOOKUP(AD984,Varsayımlar!$B:$Q,12,0))</f>
        <v/>
      </c>
      <c r="V984" s="2" t="str">
        <f>IF(B984="","",VLOOKUP(AD984,Varsayımlar!$B:$Q,13,0))</f>
        <v/>
      </c>
      <c r="W984" s="2" t="str">
        <f>IF(B984="","",VLOOKUP(AD984,Varsayımlar!$B:$Q,14,0))</f>
        <v/>
      </c>
      <c r="AA984" s="2" t="str">
        <f>IF(B984="","",VLOOKUP(AD984,Varsayımlar!$B:$Q,15,0))</f>
        <v/>
      </c>
      <c r="AB984" s="2" t="str">
        <f>IF(B984="","",VLOOKUP(AD984,Varsayımlar!$B:$Q,16,0))</f>
        <v/>
      </c>
      <c r="AC984" s="2" t="str">
        <f>IF(B984="","",VLOOKUP(Sayfa2!AD984,Varsayımlar!B:S,18,0))</f>
        <v/>
      </c>
      <c r="AD984" s="2" t="str">
        <f t="shared" si="17"/>
        <v/>
      </c>
    </row>
    <row r="985" spans="2:30" x14ac:dyDescent="0.25">
      <c r="B985" s="6"/>
      <c r="C985" s="7" t="str">
        <f>IF(B985="","",VLOOKUP(AD985,Varsayımlar!$B:$Q,3,0))</f>
        <v/>
      </c>
      <c r="D985" s="7"/>
      <c r="H985" s="5" t="str">
        <f>IF(B985="","",VLOOKUP(AD985,Varsayımlar!$B:$Q,5,0))</f>
        <v/>
      </c>
      <c r="I985" s="5"/>
      <c r="J985" s="5" t="str">
        <f>IF(B985="","",VLOOKUP(AD985,Varsayımlar!$B:$Q,6,0))</f>
        <v/>
      </c>
      <c r="P985" s="5" t="str">
        <f>IF(B985="","",VLOOKUP(AD985,Varsayımlar!$B:$Q,7,0)*K985)</f>
        <v/>
      </c>
      <c r="Q985" s="5" t="str">
        <f>IF(B985="","",VLOOKUP(AD985,Varsayımlar!$B:$Q,8,0))</f>
        <v/>
      </c>
      <c r="R985" s="5" t="str">
        <f>IF(B985="","",VLOOKUP(AD985,Varsayımlar!$B:$Q,9,0))</f>
        <v/>
      </c>
      <c r="S985" s="5" t="str">
        <f>IF(B985="","",VLOOKUP(AD985,Varsayımlar!$B:$Q,10,0))</f>
        <v/>
      </c>
      <c r="T985" s="5" t="str">
        <f>IF(B985="","",VLOOKUP(AD985,Varsayımlar!$B:$Q,11,0))</f>
        <v/>
      </c>
      <c r="U985" s="5" t="str">
        <f>IF(B985="","",VLOOKUP(AD985,Varsayımlar!$B:$Q,12,0))</f>
        <v/>
      </c>
      <c r="V985" s="5" t="str">
        <f>IF(B985="","",VLOOKUP(AD985,Varsayımlar!$B:$Q,13,0))</f>
        <v/>
      </c>
      <c r="W985" s="5" t="str">
        <f>IF(B985="","",VLOOKUP(AD985,Varsayımlar!$B:$Q,14,0))</f>
        <v/>
      </c>
      <c r="AA985" s="5" t="str">
        <f>IF(B985="","",VLOOKUP(AD985,Varsayımlar!$B:$Q,15,0))</f>
        <v/>
      </c>
      <c r="AB985" s="5" t="str">
        <f>IF(B985="","",VLOOKUP(AD985,Varsayımlar!$B:$Q,16,0))</f>
        <v/>
      </c>
      <c r="AC985" s="5" t="str">
        <f>IF(B985="","",VLOOKUP(Sayfa2!AD985,Varsayımlar!B:S,18,0))</f>
        <v/>
      </c>
      <c r="AD985" s="5" t="str">
        <f t="shared" si="17"/>
        <v/>
      </c>
    </row>
    <row r="986" spans="2:30" x14ac:dyDescent="0.25">
      <c r="C986" s="3" t="str">
        <f>IF(B986="","",VLOOKUP(AD986,Varsayımlar!$B:$Q,3,0))</f>
        <v/>
      </c>
      <c r="H986" s="2" t="str">
        <f>IF(B986="","",VLOOKUP(AD986,Varsayımlar!$B:$Q,5,0))</f>
        <v/>
      </c>
      <c r="J986" s="2" t="str">
        <f>IF(B986="","",VLOOKUP(AD986,Varsayımlar!$B:$Q,6,0))</f>
        <v/>
      </c>
      <c r="P986" s="2" t="str">
        <f>IF(B986="","",VLOOKUP(AD986,Varsayımlar!$B:$Q,7,0)*K986)</f>
        <v/>
      </c>
      <c r="Q986" s="2" t="str">
        <f>IF(B986="","",VLOOKUP(AD986,Varsayımlar!$B:$Q,8,0))</f>
        <v/>
      </c>
      <c r="R986" s="2" t="str">
        <f>IF(B986="","",VLOOKUP(AD986,Varsayımlar!$B:$Q,9,0))</f>
        <v/>
      </c>
      <c r="S986" s="2" t="str">
        <f>IF(B986="","",VLOOKUP(AD986,Varsayımlar!$B:$Q,10,0))</f>
        <v/>
      </c>
      <c r="T986" s="2" t="str">
        <f>IF(B986="","",VLOOKUP(AD986,Varsayımlar!$B:$Q,11,0))</f>
        <v/>
      </c>
      <c r="U986" s="2" t="str">
        <f>IF(B986="","",VLOOKUP(AD986,Varsayımlar!$B:$Q,12,0))</f>
        <v/>
      </c>
      <c r="V986" s="2" t="str">
        <f>IF(B986="","",VLOOKUP(AD986,Varsayımlar!$B:$Q,13,0))</f>
        <v/>
      </c>
      <c r="W986" s="2" t="str">
        <f>IF(B986="","",VLOOKUP(AD986,Varsayımlar!$B:$Q,14,0))</f>
        <v/>
      </c>
      <c r="AA986" s="2" t="str">
        <f>IF(B986="","",VLOOKUP(AD986,Varsayımlar!$B:$Q,15,0))</f>
        <v/>
      </c>
      <c r="AB986" s="2" t="str">
        <f>IF(B986="","",VLOOKUP(AD986,Varsayımlar!$B:$Q,16,0))</f>
        <v/>
      </c>
      <c r="AC986" s="2" t="str">
        <f>IF(B986="","",VLOOKUP(Sayfa2!AD986,Varsayımlar!B:S,18,0))</f>
        <v/>
      </c>
      <c r="AD986" s="2" t="str">
        <f t="shared" si="17"/>
        <v/>
      </c>
    </row>
    <row r="987" spans="2:30" x14ac:dyDescent="0.25">
      <c r="B987" s="6"/>
      <c r="C987" s="7" t="str">
        <f>IF(B987="","",VLOOKUP(AD987,Varsayımlar!$B:$Q,3,0))</f>
        <v/>
      </c>
      <c r="D987" s="7"/>
      <c r="H987" s="5" t="str">
        <f>IF(B987="","",VLOOKUP(AD987,Varsayımlar!$B:$Q,5,0))</f>
        <v/>
      </c>
      <c r="I987" s="5"/>
      <c r="J987" s="5" t="str">
        <f>IF(B987="","",VLOOKUP(AD987,Varsayımlar!$B:$Q,6,0))</f>
        <v/>
      </c>
      <c r="P987" s="5" t="str">
        <f>IF(B987="","",VLOOKUP(AD987,Varsayımlar!$B:$Q,7,0)*K987)</f>
        <v/>
      </c>
      <c r="Q987" s="5" t="str">
        <f>IF(B987="","",VLOOKUP(AD987,Varsayımlar!$B:$Q,8,0))</f>
        <v/>
      </c>
      <c r="R987" s="5" t="str">
        <f>IF(B987="","",VLOOKUP(AD987,Varsayımlar!$B:$Q,9,0))</f>
        <v/>
      </c>
      <c r="S987" s="5" t="str">
        <f>IF(B987="","",VLOOKUP(AD987,Varsayımlar!$B:$Q,10,0))</f>
        <v/>
      </c>
      <c r="T987" s="5" t="str">
        <f>IF(B987="","",VLOOKUP(AD987,Varsayımlar!$B:$Q,11,0))</f>
        <v/>
      </c>
      <c r="U987" s="5" t="str">
        <f>IF(B987="","",VLOOKUP(AD987,Varsayımlar!$B:$Q,12,0))</f>
        <v/>
      </c>
      <c r="V987" s="5" t="str">
        <f>IF(B987="","",VLOOKUP(AD987,Varsayımlar!$B:$Q,13,0))</f>
        <v/>
      </c>
      <c r="W987" s="5" t="str">
        <f>IF(B987="","",VLOOKUP(AD987,Varsayımlar!$B:$Q,14,0))</f>
        <v/>
      </c>
      <c r="AA987" s="5" t="str">
        <f>IF(B987="","",VLOOKUP(AD987,Varsayımlar!$B:$Q,15,0))</f>
        <v/>
      </c>
      <c r="AB987" s="5" t="str">
        <f>IF(B987="","",VLOOKUP(AD987,Varsayımlar!$B:$Q,16,0))</f>
        <v/>
      </c>
      <c r="AC987" s="5" t="str">
        <f>IF(B987="","",VLOOKUP(Sayfa2!AD987,Varsayımlar!B:S,18,0))</f>
        <v/>
      </c>
      <c r="AD987" s="5" t="str">
        <f t="shared" si="17"/>
        <v/>
      </c>
    </row>
    <row r="988" spans="2:30" x14ac:dyDescent="0.25">
      <c r="C988" s="3" t="str">
        <f>IF(B988="","",VLOOKUP(AD988,Varsayımlar!$B:$Q,3,0))</f>
        <v/>
      </c>
      <c r="H988" s="2" t="str">
        <f>IF(B988="","",VLOOKUP(AD988,Varsayımlar!$B:$Q,5,0))</f>
        <v/>
      </c>
      <c r="J988" s="2" t="str">
        <f>IF(B988="","",VLOOKUP(AD988,Varsayımlar!$B:$Q,6,0))</f>
        <v/>
      </c>
      <c r="P988" s="2" t="str">
        <f>IF(B988="","",VLOOKUP(AD988,Varsayımlar!$B:$Q,7,0)*K988)</f>
        <v/>
      </c>
      <c r="Q988" s="2" t="str">
        <f>IF(B988="","",VLOOKUP(AD988,Varsayımlar!$B:$Q,8,0))</f>
        <v/>
      </c>
      <c r="R988" s="2" t="str">
        <f>IF(B988="","",VLOOKUP(AD988,Varsayımlar!$B:$Q,9,0))</f>
        <v/>
      </c>
      <c r="S988" s="2" t="str">
        <f>IF(B988="","",VLOOKUP(AD988,Varsayımlar!$B:$Q,10,0))</f>
        <v/>
      </c>
      <c r="T988" s="2" t="str">
        <f>IF(B988="","",VLOOKUP(AD988,Varsayımlar!$B:$Q,11,0))</f>
        <v/>
      </c>
      <c r="U988" s="2" t="str">
        <f>IF(B988="","",VLOOKUP(AD988,Varsayımlar!$B:$Q,12,0))</f>
        <v/>
      </c>
      <c r="V988" s="2" t="str">
        <f>IF(B988="","",VLOOKUP(AD988,Varsayımlar!$B:$Q,13,0))</f>
        <v/>
      </c>
      <c r="W988" s="2" t="str">
        <f>IF(B988="","",VLOOKUP(AD988,Varsayımlar!$B:$Q,14,0))</f>
        <v/>
      </c>
      <c r="AA988" s="2" t="str">
        <f>IF(B988="","",VLOOKUP(AD988,Varsayımlar!$B:$Q,15,0))</f>
        <v/>
      </c>
      <c r="AB988" s="2" t="str">
        <f>IF(B988="","",VLOOKUP(AD988,Varsayımlar!$B:$Q,16,0))</f>
        <v/>
      </c>
      <c r="AC988" s="2" t="str">
        <f>IF(B988="","",VLOOKUP(Sayfa2!AD988,Varsayımlar!B:S,18,0))</f>
        <v/>
      </c>
      <c r="AD988" s="2" t="str">
        <f t="shared" si="17"/>
        <v/>
      </c>
    </row>
    <row r="989" spans="2:30" x14ac:dyDescent="0.25">
      <c r="B989" s="6"/>
      <c r="C989" s="7" t="str">
        <f>IF(B989="","",VLOOKUP(AD989,Varsayımlar!$B:$Q,3,0))</f>
        <v/>
      </c>
      <c r="D989" s="7"/>
      <c r="H989" s="5" t="str">
        <f>IF(B989="","",VLOOKUP(AD989,Varsayımlar!$B:$Q,5,0))</f>
        <v/>
      </c>
      <c r="I989" s="5"/>
      <c r="J989" s="5" t="str">
        <f>IF(B989="","",VLOOKUP(AD989,Varsayımlar!$B:$Q,6,0))</f>
        <v/>
      </c>
      <c r="P989" s="5" t="str">
        <f>IF(B989="","",VLOOKUP(AD989,Varsayımlar!$B:$Q,7,0)*K989)</f>
        <v/>
      </c>
      <c r="Q989" s="5" t="str">
        <f>IF(B989="","",VLOOKUP(AD989,Varsayımlar!$B:$Q,8,0))</f>
        <v/>
      </c>
      <c r="R989" s="5" t="str">
        <f>IF(B989="","",VLOOKUP(AD989,Varsayımlar!$B:$Q,9,0))</f>
        <v/>
      </c>
      <c r="S989" s="5" t="str">
        <f>IF(B989="","",VLOOKUP(AD989,Varsayımlar!$B:$Q,10,0))</f>
        <v/>
      </c>
      <c r="T989" s="5" t="str">
        <f>IF(B989="","",VLOOKUP(AD989,Varsayımlar!$B:$Q,11,0))</f>
        <v/>
      </c>
      <c r="U989" s="5" t="str">
        <f>IF(B989="","",VLOOKUP(AD989,Varsayımlar!$B:$Q,12,0))</f>
        <v/>
      </c>
      <c r="V989" s="5" t="str">
        <f>IF(B989="","",VLOOKUP(AD989,Varsayımlar!$B:$Q,13,0))</f>
        <v/>
      </c>
      <c r="W989" s="5" t="str">
        <f>IF(B989="","",VLOOKUP(AD989,Varsayımlar!$B:$Q,14,0))</f>
        <v/>
      </c>
      <c r="AA989" s="5" t="str">
        <f>IF(B989="","",VLOOKUP(AD989,Varsayımlar!$B:$Q,15,0))</f>
        <v/>
      </c>
      <c r="AB989" s="5" t="str">
        <f>IF(B989="","",VLOOKUP(AD989,Varsayımlar!$B:$Q,16,0))</f>
        <v/>
      </c>
      <c r="AC989" s="5" t="str">
        <f>IF(B989="","",VLOOKUP(Sayfa2!AD989,Varsayımlar!B:S,18,0))</f>
        <v/>
      </c>
      <c r="AD989" s="5" t="str">
        <f t="shared" si="17"/>
        <v/>
      </c>
    </row>
    <row r="990" spans="2:30" x14ac:dyDescent="0.25">
      <c r="C990" s="3" t="str">
        <f>IF(B990="","",VLOOKUP(AD990,Varsayımlar!$B:$Q,3,0))</f>
        <v/>
      </c>
      <c r="H990" s="2" t="str">
        <f>IF(B990="","",VLOOKUP(AD990,Varsayımlar!$B:$Q,5,0))</f>
        <v/>
      </c>
      <c r="J990" s="2" t="str">
        <f>IF(B990="","",VLOOKUP(AD990,Varsayımlar!$B:$Q,6,0))</f>
        <v/>
      </c>
      <c r="P990" s="2" t="str">
        <f>IF(B990="","",VLOOKUP(AD990,Varsayımlar!$B:$Q,7,0)*K990)</f>
        <v/>
      </c>
      <c r="Q990" s="2" t="str">
        <f>IF(B990="","",VLOOKUP(AD990,Varsayımlar!$B:$Q,8,0))</f>
        <v/>
      </c>
      <c r="R990" s="2" t="str">
        <f>IF(B990="","",VLOOKUP(AD990,Varsayımlar!$B:$Q,9,0))</f>
        <v/>
      </c>
      <c r="S990" s="2" t="str">
        <f>IF(B990="","",VLOOKUP(AD990,Varsayımlar!$B:$Q,10,0))</f>
        <v/>
      </c>
      <c r="T990" s="2" t="str">
        <f>IF(B990="","",VLOOKUP(AD990,Varsayımlar!$B:$Q,11,0))</f>
        <v/>
      </c>
      <c r="U990" s="2" t="str">
        <f>IF(B990="","",VLOOKUP(AD990,Varsayımlar!$B:$Q,12,0))</f>
        <v/>
      </c>
      <c r="V990" s="2" t="str">
        <f>IF(B990="","",VLOOKUP(AD990,Varsayımlar!$B:$Q,13,0))</f>
        <v/>
      </c>
      <c r="W990" s="2" t="str">
        <f>IF(B990="","",VLOOKUP(AD990,Varsayımlar!$B:$Q,14,0))</f>
        <v/>
      </c>
      <c r="AA990" s="2" t="str">
        <f>IF(B990="","",VLOOKUP(AD990,Varsayımlar!$B:$Q,15,0))</f>
        <v/>
      </c>
      <c r="AB990" s="2" t="str">
        <f>IF(B990="","",VLOOKUP(AD990,Varsayımlar!$B:$Q,16,0))</f>
        <v/>
      </c>
      <c r="AC990" s="2" t="str">
        <f>IF(B990="","",VLOOKUP(Sayfa2!AD990,Varsayımlar!B:S,18,0))</f>
        <v/>
      </c>
      <c r="AD990" s="2" t="str">
        <f t="shared" si="17"/>
        <v/>
      </c>
    </row>
    <row r="991" spans="2:30" x14ac:dyDescent="0.25">
      <c r="B991" s="6"/>
      <c r="C991" s="7" t="str">
        <f>IF(B991="","",VLOOKUP(AD991,Varsayımlar!$B:$Q,3,0))</f>
        <v/>
      </c>
      <c r="D991" s="7"/>
      <c r="H991" s="5" t="str">
        <f>IF(B991="","",VLOOKUP(AD991,Varsayımlar!$B:$Q,5,0))</f>
        <v/>
      </c>
      <c r="I991" s="5"/>
      <c r="J991" s="5" t="str">
        <f>IF(B991="","",VLOOKUP(AD991,Varsayımlar!$B:$Q,6,0))</f>
        <v/>
      </c>
      <c r="P991" s="5" t="str">
        <f>IF(B991="","",VLOOKUP(AD991,Varsayımlar!$B:$Q,7,0)*K991)</f>
        <v/>
      </c>
      <c r="Q991" s="5" t="str">
        <f>IF(B991="","",VLOOKUP(AD991,Varsayımlar!$B:$Q,8,0))</f>
        <v/>
      </c>
      <c r="R991" s="5" t="str">
        <f>IF(B991="","",VLOOKUP(AD991,Varsayımlar!$B:$Q,9,0))</f>
        <v/>
      </c>
      <c r="S991" s="5" t="str">
        <f>IF(B991="","",VLOOKUP(AD991,Varsayımlar!$B:$Q,10,0))</f>
        <v/>
      </c>
      <c r="T991" s="5" t="str">
        <f>IF(B991="","",VLOOKUP(AD991,Varsayımlar!$B:$Q,11,0))</f>
        <v/>
      </c>
      <c r="U991" s="5" t="str">
        <f>IF(B991="","",VLOOKUP(AD991,Varsayımlar!$B:$Q,12,0))</f>
        <v/>
      </c>
      <c r="V991" s="5" t="str">
        <f>IF(B991="","",VLOOKUP(AD991,Varsayımlar!$B:$Q,13,0))</f>
        <v/>
      </c>
      <c r="W991" s="5" t="str">
        <f>IF(B991="","",VLOOKUP(AD991,Varsayımlar!$B:$Q,14,0))</f>
        <v/>
      </c>
      <c r="AA991" s="5" t="str">
        <f>IF(B991="","",VLOOKUP(AD991,Varsayımlar!$B:$Q,15,0))</f>
        <v/>
      </c>
      <c r="AB991" s="5" t="str">
        <f>IF(B991="","",VLOOKUP(AD991,Varsayımlar!$B:$Q,16,0))</f>
        <v/>
      </c>
      <c r="AC991" s="5" t="str">
        <f>IF(B991="","",VLOOKUP(Sayfa2!AD991,Varsayımlar!B:S,18,0))</f>
        <v/>
      </c>
      <c r="AD991" s="5" t="str">
        <f t="shared" si="17"/>
        <v/>
      </c>
    </row>
    <row r="992" spans="2:30" x14ac:dyDescent="0.25">
      <c r="C992" s="3" t="str">
        <f>IF(B992="","",VLOOKUP(AD992,Varsayımlar!$B:$Q,3,0))</f>
        <v/>
      </c>
      <c r="H992" s="2" t="str">
        <f>IF(B992="","",VLOOKUP(AD992,Varsayımlar!$B:$Q,5,0))</f>
        <v/>
      </c>
      <c r="J992" s="2" t="str">
        <f>IF(B992="","",VLOOKUP(AD992,Varsayımlar!$B:$Q,6,0))</f>
        <v/>
      </c>
      <c r="P992" s="2" t="str">
        <f>IF(B992="","",VLOOKUP(AD992,Varsayımlar!$B:$Q,7,0)*K992)</f>
        <v/>
      </c>
      <c r="Q992" s="2" t="str">
        <f>IF(B992="","",VLOOKUP(AD992,Varsayımlar!$B:$Q,8,0))</f>
        <v/>
      </c>
      <c r="R992" s="2" t="str">
        <f>IF(B992="","",VLOOKUP(AD992,Varsayımlar!$B:$Q,9,0))</f>
        <v/>
      </c>
      <c r="S992" s="2" t="str">
        <f>IF(B992="","",VLOOKUP(AD992,Varsayımlar!$B:$Q,10,0))</f>
        <v/>
      </c>
      <c r="T992" s="2" t="str">
        <f>IF(B992="","",VLOOKUP(AD992,Varsayımlar!$B:$Q,11,0))</f>
        <v/>
      </c>
      <c r="U992" s="2" t="str">
        <f>IF(B992="","",VLOOKUP(AD992,Varsayımlar!$B:$Q,12,0))</f>
        <v/>
      </c>
      <c r="V992" s="2" t="str">
        <f>IF(B992="","",VLOOKUP(AD992,Varsayımlar!$B:$Q,13,0))</f>
        <v/>
      </c>
      <c r="W992" s="2" t="str">
        <f>IF(B992="","",VLOOKUP(AD992,Varsayımlar!$B:$Q,14,0))</f>
        <v/>
      </c>
      <c r="AA992" s="2" t="str">
        <f>IF(B992="","",VLOOKUP(AD992,Varsayımlar!$B:$Q,15,0))</f>
        <v/>
      </c>
      <c r="AB992" s="2" t="str">
        <f>IF(B992="","",VLOOKUP(AD992,Varsayımlar!$B:$Q,16,0))</f>
        <v/>
      </c>
      <c r="AC992" s="2" t="str">
        <f>IF(B992="","",VLOOKUP(Sayfa2!AD992,Varsayımlar!B:S,18,0))</f>
        <v/>
      </c>
      <c r="AD992" s="2" t="str">
        <f t="shared" si="17"/>
        <v/>
      </c>
    </row>
    <row r="993" spans="2:30" x14ac:dyDescent="0.25">
      <c r="B993" s="6"/>
      <c r="C993" s="7" t="str">
        <f>IF(B993="","",VLOOKUP(AD993,Varsayımlar!$B:$Q,3,0))</f>
        <v/>
      </c>
      <c r="D993" s="7"/>
      <c r="H993" s="5" t="str">
        <f>IF(B993="","",VLOOKUP(AD993,Varsayımlar!$B:$Q,5,0))</f>
        <v/>
      </c>
      <c r="I993" s="5"/>
      <c r="J993" s="5" t="str">
        <f>IF(B993="","",VLOOKUP(AD993,Varsayımlar!$B:$Q,6,0))</f>
        <v/>
      </c>
      <c r="P993" s="5" t="str">
        <f>IF(B993="","",VLOOKUP(AD993,Varsayımlar!$B:$Q,7,0)*K993)</f>
        <v/>
      </c>
      <c r="Q993" s="5" t="str">
        <f>IF(B993="","",VLOOKUP(AD993,Varsayımlar!$B:$Q,8,0))</f>
        <v/>
      </c>
      <c r="R993" s="5" t="str">
        <f>IF(B993="","",VLOOKUP(AD993,Varsayımlar!$B:$Q,9,0))</f>
        <v/>
      </c>
      <c r="S993" s="5" t="str">
        <f>IF(B993="","",VLOOKUP(AD993,Varsayımlar!$B:$Q,10,0))</f>
        <v/>
      </c>
      <c r="T993" s="5" t="str">
        <f>IF(B993="","",VLOOKUP(AD993,Varsayımlar!$B:$Q,11,0))</f>
        <v/>
      </c>
      <c r="U993" s="5" t="str">
        <f>IF(B993="","",VLOOKUP(AD993,Varsayımlar!$B:$Q,12,0))</f>
        <v/>
      </c>
      <c r="V993" s="5" t="str">
        <f>IF(B993="","",VLOOKUP(AD993,Varsayımlar!$B:$Q,13,0))</f>
        <v/>
      </c>
      <c r="W993" s="5" t="str">
        <f>IF(B993="","",VLOOKUP(AD993,Varsayımlar!$B:$Q,14,0))</f>
        <v/>
      </c>
      <c r="AA993" s="5" t="str">
        <f>IF(B993="","",VLOOKUP(AD993,Varsayımlar!$B:$Q,15,0))</f>
        <v/>
      </c>
      <c r="AB993" s="5" t="str">
        <f>IF(B993="","",VLOOKUP(AD993,Varsayımlar!$B:$Q,16,0))</f>
        <v/>
      </c>
      <c r="AC993" s="5" t="str">
        <f>IF(B993="","",VLOOKUP(Sayfa2!AD993,Varsayımlar!B:S,18,0))</f>
        <v/>
      </c>
      <c r="AD993" s="5" t="str">
        <f t="shared" si="17"/>
        <v/>
      </c>
    </row>
    <row r="994" spans="2:30" x14ac:dyDescent="0.25">
      <c r="C994" s="3" t="str">
        <f>IF(B994="","",VLOOKUP(AD994,Varsayımlar!$B:$Q,3,0))</f>
        <v/>
      </c>
      <c r="H994" s="2" t="str">
        <f>IF(B994="","",VLOOKUP(AD994,Varsayımlar!$B:$Q,5,0))</f>
        <v/>
      </c>
      <c r="J994" s="2" t="str">
        <f>IF(B994="","",VLOOKUP(AD994,Varsayımlar!$B:$Q,6,0))</f>
        <v/>
      </c>
      <c r="P994" s="2" t="str">
        <f>IF(B994="","",VLOOKUP(AD994,Varsayımlar!$B:$Q,7,0)*K994)</f>
        <v/>
      </c>
      <c r="Q994" s="2" t="str">
        <f>IF(B994="","",VLOOKUP(AD994,Varsayımlar!$B:$Q,8,0))</f>
        <v/>
      </c>
      <c r="R994" s="2" t="str">
        <f>IF(B994="","",VLOOKUP(AD994,Varsayımlar!$B:$Q,9,0))</f>
        <v/>
      </c>
      <c r="S994" s="2" t="str">
        <f>IF(B994="","",VLOOKUP(AD994,Varsayımlar!$B:$Q,10,0))</f>
        <v/>
      </c>
      <c r="T994" s="2" t="str">
        <f>IF(B994="","",VLOOKUP(AD994,Varsayımlar!$B:$Q,11,0))</f>
        <v/>
      </c>
      <c r="U994" s="2" t="str">
        <f>IF(B994="","",VLOOKUP(AD994,Varsayımlar!$B:$Q,12,0))</f>
        <v/>
      </c>
      <c r="V994" s="2" t="str">
        <f>IF(B994="","",VLOOKUP(AD994,Varsayımlar!$B:$Q,13,0))</f>
        <v/>
      </c>
      <c r="W994" s="2" t="str">
        <f>IF(B994="","",VLOOKUP(AD994,Varsayımlar!$B:$Q,14,0))</f>
        <v/>
      </c>
      <c r="AA994" s="2" t="str">
        <f>IF(B994="","",VLOOKUP(AD994,Varsayımlar!$B:$Q,15,0))</f>
        <v/>
      </c>
      <c r="AB994" s="2" t="str">
        <f>IF(B994="","",VLOOKUP(AD994,Varsayımlar!$B:$Q,16,0))</f>
        <v/>
      </c>
      <c r="AC994" s="2" t="str">
        <f>IF(B994="","",VLOOKUP(Sayfa2!AD994,Varsayımlar!B:S,18,0))</f>
        <v/>
      </c>
      <c r="AD994" s="2" t="str">
        <f t="shared" si="17"/>
        <v/>
      </c>
    </row>
    <row r="995" spans="2:30" x14ac:dyDescent="0.25">
      <c r="B995" s="6"/>
      <c r="C995" s="7" t="str">
        <f>IF(B995="","",VLOOKUP(AD995,Varsayımlar!$B:$Q,3,0))</f>
        <v/>
      </c>
      <c r="D995" s="7"/>
      <c r="H995" s="5" t="str">
        <f>IF(B995="","",VLOOKUP(AD995,Varsayımlar!$B:$Q,5,0))</f>
        <v/>
      </c>
      <c r="I995" s="5"/>
      <c r="J995" s="5" t="str">
        <f>IF(B995="","",VLOOKUP(AD995,Varsayımlar!$B:$Q,6,0))</f>
        <v/>
      </c>
      <c r="P995" s="5" t="str">
        <f>IF(B995="","",VLOOKUP(AD995,Varsayımlar!$B:$Q,7,0)*K995)</f>
        <v/>
      </c>
      <c r="Q995" s="5" t="str">
        <f>IF(B995="","",VLOOKUP(AD995,Varsayımlar!$B:$Q,8,0))</f>
        <v/>
      </c>
      <c r="R995" s="5" t="str">
        <f>IF(B995="","",VLOOKUP(AD995,Varsayımlar!$B:$Q,9,0))</f>
        <v/>
      </c>
      <c r="S995" s="5" t="str">
        <f>IF(B995="","",VLOOKUP(AD995,Varsayımlar!$B:$Q,10,0))</f>
        <v/>
      </c>
      <c r="T995" s="5" t="str">
        <f>IF(B995="","",VLOOKUP(AD995,Varsayımlar!$B:$Q,11,0))</f>
        <v/>
      </c>
      <c r="U995" s="5" t="str">
        <f>IF(B995="","",VLOOKUP(AD995,Varsayımlar!$B:$Q,12,0))</f>
        <v/>
      </c>
      <c r="V995" s="5" t="str">
        <f>IF(B995="","",VLOOKUP(AD995,Varsayımlar!$B:$Q,13,0))</f>
        <v/>
      </c>
      <c r="W995" s="5" t="str">
        <f>IF(B995="","",VLOOKUP(AD995,Varsayımlar!$B:$Q,14,0))</f>
        <v/>
      </c>
      <c r="AA995" s="5" t="str">
        <f>IF(B995="","",VLOOKUP(AD995,Varsayımlar!$B:$Q,15,0))</f>
        <v/>
      </c>
      <c r="AB995" s="5" t="str">
        <f>IF(B995="","",VLOOKUP(AD995,Varsayımlar!$B:$Q,16,0))</f>
        <v/>
      </c>
      <c r="AC995" s="5" t="str">
        <f>IF(B995="","",VLOOKUP(Sayfa2!AD995,Varsayımlar!B:S,18,0))</f>
        <v/>
      </c>
      <c r="AD995" s="5" t="str">
        <f t="shared" si="17"/>
        <v/>
      </c>
    </row>
    <row r="996" spans="2:30" x14ac:dyDescent="0.25">
      <c r="C996" s="3" t="str">
        <f>IF(B996="","",VLOOKUP(AD996,Varsayımlar!$B:$Q,3,0))</f>
        <v/>
      </c>
      <c r="H996" s="2" t="str">
        <f>IF(B996="","",VLOOKUP(AD996,Varsayımlar!$B:$Q,5,0))</f>
        <v/>
      </c>
      <c r="J996" s="2" t="str">
        <f>IF(B996="","",VLOOKUP(AD996,Varsayımlar!$B:$Q,6,0))</f>
        <v/>
      </c>
      <c r="P996" s="2" t="str">
        <f>IF(B996="","",VLOOKUP(AD996,Varsayımlar!$B:$Q,7,0)*K996)</f>
        <v/>
      </c>
      <c r="Q996" s="2" t="str">
        <f>IF(B996="","",VLOOKUP(AD996,Varsayımlar!$B:$Q,8,0))</f>
        <v/>
      </c>
      <c r="R996" s="2" t="str">
        <f>IF(B996="","",VLOOKUP(AD996,Varsayımlar!$B:$Q,9,0))</f>
        <v/>
      </c>
      <c r="S996" s="2" t="str">
        <f>IF(B996="","",VLOOKUP(AD996,Varsayımlar!$B:$Q,10,0))</f>
        <v/>
      </c>
      <c r="T996" s="2" t="str">
        <f>IF(B996="","",VLOOKUP(AD996,Varsayımlar!$B:$Q,11,0))</f>
        <v/>
      </c>
      <c r="U996" s="2" t="str">
        <f>IF(B996="","",VLOOKUP(AD996,Varsayımlar!$B:$Q,12,0))</f>
        <v/>
      </c>
      <c r="V996" s="2" t="str">
        <f>IF(B996="","",VLOOKUP(AD996,Varsayımlar!$B:$Q,13,0))</f>
        <v/>
      </c>
      <c r="W996" s="2" t="str">
        <f>IF(B996="","",VLOOKUP(AD996,Varsayımlar!$B:$Q,14,0))</f>
        <v/>
      </c>
      <c r="AA996" s="2" t="str">
        <f>IF(B996="","",VLOOKUP(AD996,Varsayımlar!$B:$Q,15,0))</f>
        <v/>
      </c>
      <c r="AB996" s="2" t="str">
        <f>IF(B996="","",VLOOKUP(AD996,Varsayımlar!$B:$Q,16,0))</f>
        <v/>
      </c>
      <c r="AC996" s="2" t="str">
        <f>IF(B996="","",VLOOKUP(Sayfa2!AD996,Varsayımlar!B:S,18,0))</f>
        <v/>
      </c>
      <c r="AD996" s="2" t="str">
        <f t="shared" si="17"/>
        <v/>
      </c>
    </row>
    <row r="997" spans="2:30" x14ac:dyDescent="0.25">
      <c r="B997" s="6"/>
      <c r="C997" s="7" t="str">
        <f>IF(B997="","",VLOOKUP(AD997,Varsayımlar!$B:$Q,3,0))</f>
        <v/>
      </c>
      <c r="D997" s="7"/>
      <c r="H997" s="5" t="str">
        <f>IF(B997="","",VLOOKUP(AD997,Varsayımlar!$B:$Q,5,0))</f>
        <v/>
      </c>
      <c r="I997" s="5"/>
      <c r="J997" s="5" t="str">
        <f>IF(B997="","",VLOOKUP(AD997,Varsayımlar!$B:$Q,6,0))</f>
        <v/>
      </c>
      <c r="P997" s="5" t="str">
        <f>IF(B997="","",VLOOKUP(AD997,Varsayımlar!$B:$Q,7,0)*K997)</f>
        <v/>
      </c>
      <c r="Q997" s="5" t="str">
        <f>IF(B997="","",VLOOKUP(AD997,Varsayımlar!$B:$Q,8,0))</f>
        <v/>
      </c>
      <c r="R997" s="5" t="str">
        <f>IF(B997="","",VLOOKUP(AD997,Varsayımlar!$B:$Q,9,0))</f>
        <v/>
      </c>
      <c r="S997" s="5" t="str">
        <f>IF(B997="","",VLOOKUP(AD997,Varsayımlar!$B:$Q,10,0))</f>
        <v/>
      </c>
      <c r="T997" s="5" t="str">
        <f>IF(B997="","",VLOOKUP(AD997,Varsayımlar!$B:$Q,11,0))</f>
        <v/>
      </c>
      <c r="U997" s="5" t="str">
        <f>IF(B997="","",VLOOKUP(AD997,Varsayımlar!$B:$Q,12,0))</f>
        <v/>
      </c>
      <c r="V997" s="5" t="str">
        <f>IF(B997="","",VLOOKUP(AD997,Varsayımlar!$B:$Q,13,0))</f>
        <v/>
      </c>
      <c r="W997" s="5" t="str">
        <f>IF(B997="","",VLOOKUP(AD997,Varsayımlar!$B:$Q,14,0))</f>
        <v/>
      </c>
      <c r="AA997" s="5" t="str">
        <f>IF(B997="","",VLOOKUP(AD997,Varsayımlar!$B:$Q,15,0))</f>
        <v/>
      </c>
      <c r="AB997" s="5" t="str">
        <f>IF(B997="","",VLOOKUP(AD997,Varsayımlar!$B:$Q,16,0))</f>
        <v/>
      </c>
      <c r="AC997" s="5" t="str">
        <f>IF(B997="","",VLOOKUP(Sayfa2!AD997,Varsayımlar!B:S,18,0))</f>
        <v/>
      </c>
      <c r="AD997" s="5" t="str">
        <f t="shared" si="17"/>
        <v/>
      </c>
    </row>
    <row r="998" spans="2:30" x14ac:dyDescent="0.25">
      <c r="C998" s="3" t="str">
        <f>IF(B998="","",VLOOKUP(AD998,Varsayımlar!$B:$Q,3,0))</f>
        <v/>
      </c>
      <c r="H998" s="2" t="str">
        <f>IF(B998="","",VLOOKUP(AD998,Varsayımlar!$B:$Q,5,0))</f>
        <v/>
      </c>
      <c r="J998" s="2" t="str">
        <f>IF(B998="","",VLOOKUP(AD998,Varsayımlar!$B:$Q,6,0))</f>
        <v/>
      </c>
      <c r="P998" s="2" t="str">
        <f>IF(B998="","",VLOOKUP(AD998,Varsayımlar!$B:$Q,7,0)*K998)</f>
        <v/>
      </c>
      <c r="Q998" s="2" t="str">
        <f>IF(B998="","",VLOOKUP(AD998,Varsayımlar!$B:$Q,8,0))</f>
        <v/>
      </c>
      <c r="R998" s="2" t="str">
        <f>IF(B998="","",VLOOKUP(AD998,Varsayımlar!$B:$Q,9,0))</f>
        <v/>
      </c>
      <c r="S998" s="2" t="str">
        <f>IF(B998="","",VLOOKUP(AD998,Varsayımlar!$B:$Q,10,0))</f>
        <v/>
      </c>
      <c r="T998" s="2" t="str">
        <f>IF(B998="","",VLOOKUP(AD998,Varsayımlar!$B:$Q,11,0))</f>
        <v/>
      </c>
      <c r="U998" s="2" t="str">
        <f>IF(B998="","",VLOOKUP(AD998,Varsayımlar!$B:$Q,12,0))</f>
        <v/>
      </c>
      <c r="V998" s="2" t="str">
        <f>IF(B998="","",VLOOKUP(AD998,Varsayımlar!$B:$Q,13,0))</f>
        <v/>
      </c>
      <c r="W998" s="2" t="str">
        <f>IF(B998="","",VLOOKUP(AD998,Varsayımlar!$B:$Q,14,0))</f>
        <v/>
      </c>
      <c r="AA998" s="2" t="str">
        <f>IF(B998="","",VLOOKUP(AD998,Varsayımlar!$B:$Q,15,0))</f>
        <v/>
      </c>
      <c r="AB998" s="2" t="str">
        <f>IF(B998="","",VLOOKUP(AD998,Varsayımlar!$B:$Q,16,0))</f>
        <v/>
      </c>
      <c r="AC998" s="2" t="str">
        <f>IF(B998="","",VLOOKUP(Sayfa2!AD998,Varsayımlar!B:S,18,0))</f>
        <v/>
      </c>
      <c r="AD998" s="2" t="str">
        <f t="shared" si="17"/>
        <v/>
      </c>
    </row>
    <row r="999" spans="2:30" x14ac:dyDescent="0.25">
      <c r="B999" s="6"/>
      <c r="C999" s="7" t="str">
        <f>IF(B999="","",VLOOKUP(AD999,Varsayımlar!$B:$Q,3,0))</f>
        <v/>
      </c>
      <c r="D999" s="7"/>
      <c r="H999" s="5" t="str">
        <f>IF(B999="","",VLOOKUP(AD999,Varsayımlar!$B:$Q,5,0))</f>
        <v/>
      </c>
      <c r="I999" s="5"/>
      <c r="J999" s="5" t="str">
        <f>IF(B999="","",VLOOKUP(AD999,Varsayımlar!$B:$Q,6,0))</f>
        <v/>
      </c>
      <c r="P999" s="5" t="str">
        <f>IF(B999="","",VLOOKUP(AD999,Varsayımlar!$B:$Q,7,0)*K999)</f>
        <v/>
      </c>
      <c r="Q999" s="5" t="str">
        <f>IF(B999="","",VLOOKUP(AD999,Varsayımlar!$B:$Q,8,0))</f>
        <v/>
      </c>
      <c r="R999" s="5" t="str">
        <f>IF(B999="","",VLOOKUP(AD999,Varsayımlar!$B:$Q,9,0))</f>
        <v/>
      </c>
      <c r="S999" s="5" t="str">
        <f>IF(B999="","",VLOOKUP(AD999,Varsayımlar!$B:$Q,10,0))</f>
        <v/>
      </c>
      <c r="T999" s="5" t="str">
        <f>IF(B999="","",VLOOKUP(AD999,Varsayımlar!$B:$Q,11,0))</f>
        <v/>
      </c>
      <c r="U999" s="5" t="str">
        <f>IF(B999="","",VLOOKUP(AD999,Varsayımlar!$B:$Q,12,0))</f>
        <v/>
      </c>
      <c r="V999" s="5" t="str">
        <f>IF(B999="","",VLOOKUP(AD999,Varsayımlar!$B:$Q,13,0))</f>
        <v/>
      </c>
      <c r="W999" s="5" t="str">
        <f>IF(B999="","",VLOOKUP(AD999,Varsayımlar!$B:$Q,14,0))</f>
        <v/>
      </c>
      <c r="AA999" s="5" t="str">
        <f>IF(B999="","",VLOOKUP(AD999,Varsayımlar!$B:$Q,15,0))</f>
        <v/>
      </c>
      <c r="AB999" s="5" t="str">
        <f>IF(B999="","",VLOOKUP(AD999,Varsayımlar!$B:$Q,16,0))</f>
        <v/>
      </c>
      <c r="AC999" s="5" t="str">
        <f>IF(B999="","",VLOOKUP(Sayfa2!AD999,Varsayımlar!B:S,18,0))</f>
        <v/>
      </c>
      <c r="AD999" s="5" t="str">
        <f t="shared" si="17"/>
        <v/>
      </c>
    </row>
    <row r="1000" spans="2:30" x14ac:dyDescent="0.25">
      <c r="C1000" s="3" t="str">
        <f>IF(B1000="","",VLOOKUP(AD1000,Varsayımlar!$B:$Q,3,0))</f>
        <v/>
      </c>
      <c r="H1000" s="2" t="str">
        <f>IF(B1000="","",VLOOKUP(AD1000,Varsayımlar!$B:$Q,5,0))</f>
        <v/>
      </c>
      <c r="J1000" s="2" t="str">
        <f>IF(B1000="","",VLOOKUP(AD1000,Varsayımlar!$B:$Q,6,0))</f>
        <v/>
      </c>
      <c r="P1000" s="2" t="str">
        <f>IF(B1000="","",VLOOKUP(AD1000,Varsayımlar!$B:$Q,7,0)*K1000)</f>
        <v/>
      </c>
      <c r="Q1000" s="2" t="str">
        <f>IF(B1000="","",VLOOKUP(AD1000,Varsayımlar!$B:$Q,8,0))</f>
        <v/>
      </c>
      <c r="R1000" s="2" t="str">
        <f>IF(B1000="","",VLOOKUP(AD1000,Varsayımlar!$B:$Q,9,0))</f>
        <v/>
      </c>
      <c r="S1000" s="2" t="str">
        <f>IF(B1000="","",VLOOKUP(AD1000,Varsayımlar!$B:$Q,10,0))</f>
        <v/>
      </c>
      <c r="T1000" s="2" t="str">
        <f>IF(B1000="","",VLOOKUP(AD1000,Varsayımlar!$B:$Q,11,0))</f>
        <v/>
      </c>
      <c r="U1000" s="2" t="str">
        <f>IF(B1000="","",VLOOKUP(AD1000,Varsayımlar!$B:$Q,12,0))</f>
        <v/>
      </c>
      <c r="V1000" s="2" t="str">
        <f>IF(B1000="","",VLOOKUP(AD1000,Varsayımlar!$B:$Q,13,0))</f>
        <v/>
      </c>
      <c r="W1000" s="2" t="str">
        <f>IF(B1000="","",VLOOKUP(AD1000,Varsayımlar!$B:$Q,14,0))</f>
        <v/>
      </c>
      <c r="AA1000" s="2" t="str">
        <f>IF(B1000="","",VLOOKUP(AD1000,Varsayımlar!$B:$Q,15,0))</f>
        <v/>
      </c>
      <c r="AB1000" s="2" t="str">
        <f>IF(B1000="","",VLOOKUP(AD1000,Varsayımlar!$B:$Q,16,0))</f>
        <v/>
      </c>
      <c r="AC1000" s="2" t="str">
        <f>IF(B1000="","",VLOOKUP(Sayfa2!AD1000,Varsayımlar!B:S,18,0))</f>
        <v/>
      </c>
      <c r="AD1000" s="2" t="str">
        <f t="shared" si="17"/>
        <v/>
      </c>
    </row>
    <row r="1001" spans="2:30" x14ac:dyDescent="0.25">
      <c r="B1001" s="6"/>
      <c r="C1001" s="7" t="str">
        <f>IF(B1001="","",VLOOKUP(AD1001,Varsayımlar!$B:$Q,3,0))</f>
        <v/>
      </c>
      <c r="D1001" s="7"/>
      <c r="H1001" s="5" t="str">
        <f>IF(B1001="","",VLOOKUP(AD1001,Varsayımlar!$B:$Q,5,0))</f>
        <v/>
      </c>
      <c r="I1001" s="5"/>
      <c r="J1001" s="5" t="str">
        <f>IF(B1001="","",VLOOKUP(AD1001,Varsayımlar!$B:$Q,6,0))</f>
        <v/>
      </c>
      <c r="P1001" s="5" t="str">
        <f>IF(B1001="","",VLOOKUP(AD1001,Varsayımlar!$B:$Q,7,0)*K1001)</f>
        <v/>
      </c>
      <c r="Q1001" s="5" t="str">
        <f>IF(B1001="","",VLOOKUP(AD1001,Varsayımlar!$B:$Q,8,0))</f>
        <v/>
      </c>
      <c r="R1001" s="5" t="str">
        <f>IF(B1001="","",VLOOKUP(AD1001,Varsayımlar!$B:$Q,9,0))</f>
        <v/>
      </c>
      <c r="S1001" s="5" t="str">
        <f>IF(B1001="","",VLOOKUP(AD1001,Varsayımlar!$B:$Q,10,0))</f>
        <v/>
      </c>
      <c r="T1001" s="5" t="str">
        <f>IF(B1001="","",VLOOKUP(AD1001,Varsayımlar!$B:$Q,11,0))</f>
        <v/>
      </c>
      <c r="U1001" s="5" t="str">
        <f>IF(B1001="","",VLOOKUP(AD1001,Varsayımlar!$B:$Q,12,0))</f>
        <v/>
      </c>
      <c r="V1001" s="5" t="str">
        <f>IF(B1001="","",VLOOKUP(AD1001,Varsayımlar!$B:$Q,13,0))</f>
        <v/>
      </c>
      <c r="W1001" s="5" t="str">
        <f>IF(B1001="","",VLOOKUP(AD1001,Varsayımlar!$B:$Q,14,0))</f>
        <v/>
      </c>
      <c r="AA1001" s="5" t="str">
        <f>IF(B1001="","",VLOOKUP(AD1001,Varsayımlar!$B:$Q,15,0))</f>
        <v/>
      </c>
      <c r="AB1001" s="5" t="str">
        <f>IF(B1001="","",VLOOKUP(AD1001,Varsayımlar!$B:$Q,16,0))</f>
        <v/>
      </c>
      <c r="AC1001" s="5" t="str">
        <f>IF(B1001="","",VLOOKUP(Sayfa2!AD1001,Varsayımlar!B:S,18,0))</f>
        <v/>
      </c>
      <c r="AD1001" s="5" t="str">
        <f t="shared" si="17"/>
        <v/>
      </c>
    </row>
    <row r="1002" spans="2:30" x14ac:dyDescent="0.25">
      <c r="C1002" s="3" t="str">
        <f>IF(B1002="","",VLOOKUP(AD1002,Varsayımlar!$B:$Q,3,0))</f>
        <v/>
      </c>
      <c r="H1002" s="2" t="str">
        <f>IF(B1002="","",VLOOKUP(AD1002,Varsayımlar!$B:$Q,5,0))</f>
        <v/>
      </c>
      <c r="J1002" s="2" t="str">
        <f>IF(B1002="","",VLOOKUP(AD1002,Varsayımlar!$B:$Q,6,0))</f>
        <v/>
      </c>
      <c r="P1002" s="2" t="str">
        <f>IF(B1002="","",VLOOKUP(AD1002,Varsayımlar!$B:$Q,7,0)*K1002)</f>
        <v/>
      </c>
      <c r="Q1002" s="2" t="str">
        <f>IF(B1002="","",VLOOKUP(AD1002,Varsayımlar!$B:$Q,8,0))</f>
        <v/>
      </c>
      <c r="R1002" s="2" t="str">
        <f>IF(B1002="","",VLOOKUP(AD1002,Varsayımlar!$B:$Q,9,0))</f>
        <v/>
      </c>
      <c r="S1002" s="2" t="str">
        <f>IF(B1002="","",VLOOKUP(AD1002,Varsayımlar!$B:$Q,10,0))</f>
        <v/>
      </c>
      <c r="T1002" s="2" t="str">
        <f>IF(B1002="","",VLOOKUP(AD1002,Varsayımlar!$B:$Q,11,0))</f>
        <v/>
      </c>
      <c r="U1002" s="2" t="str">
        <f>IF(B1002="","",VLOOKUP(AD1002,Varsayımlar!$B:$Q,12,0))</f>
        <v/>
      </c>
      <c r="V1002" s="2" t="str">
        <f>IF(B1002="","",VLOOKUP(AD1002,Varsayımlar!$B:$Q,13,0))</f>
        <v/>
      </c>
      <c r="W1002" s="2" t="str">
        <f>IF(B1002="","",VLOOKUP(AD1002,Varsayımlar!$B:$Q,14,0))</f>
        <v/>
      </c>
      <c r="AA1002" s="2" t="str">
        <f>IF(B1002="","",VLOOKUP(AD1002,Varsayımlar!$B:$Q,15,0))</f>
        <v/>
      </c>
      <c r="AB1002" s="2" t="str">
        <f>IF(B1002="","",VLOOKUP(AD1002,Varsayımlar!$B:$Q,16,0))</f>
        <v/>
      </c>
      <c r="AC1002" s="2" t="str">
        <f>IF(B1002="","",VLOOKUP(Sayfa2!AD1002,Varsayımlar!B:S,18,0))</f>
        <v/>
      </c>
      <c r="AD1002" s="2" t="str">
        <f t="shared" si="17"/>
        <v/>
      </c>
    </row>
    <row r="1003" spans="2:30" x14ac:dyDescent="0.25">
      <c r="B1003" s="6"/>
      <c r="C1003" s="7" t="str">
        <f>IF(B1003="","",VLOOKUP(AD1003,Varsayımlar!$B:$Q,3,0))</f>
        <v/>
      </c>
      <c r="D1003" s="7"/>
      <c r="H1003" s="5" t="str">
        <f>IF(B1003="","",VLOOKUP(AD1003,Varsayımlar!$B:$Q,5,0))</f>
        <v/>
      </c>
      <c r="I1003" s="5"/>
      <c r="J1003" s="5" t="str">
        <f>IF(B1003="","",VLOOKUP(AD1003,Varsayımlar!$B:$Q,6,0))</f>
        <v/>
      </c>
      <c r="P1003" s="5" t="str">
        <f>IF(B1003="","",VLOOKUP(AD1003,Varsayımlar!$B:$Q,7,0)*K1003)</f>
        <v/>
      </c>
      <c r="Q1003" s="5" t="str">
        <f>IF(B1003="","",VLOOKUP(AD1003,Varsayımlar!$B:$Q,8,0))</f>
        <v/>
      </c>
      <c r="R1003" s="5" t="str">
        <f>IF(B1003="","",VLOOKUP(AD1003,Varsayımlar!$B:$Q,9,0))</f>
        <v/>
      </c>
      <c r="S1003" s="5" t="str">
        <f>IF(B1003="","",VLOOKUP(AD1003,Varsayımlar!$B:$Q,10,0))</f>
        <v/>
      </c>
      <c r="T1003" s="5" t="str">
        <f>IF(B1003="","",VLOOKUP(AD1003,Varsayımlar!$B:$Q,11,0))</f>
        <v/>
      </c>
      <c r="U1003" s="5" t="str">
        <f>IF(B1003="","",VLOOKUP(AD1003,Varsayımlar!$B:$Q,12,0))</f>
        <v/>
      </c>
      <c r="V1003" s="5" t="str">
        <f>IF(B1003="","",VLOOKUP(AD1003,Varsayımlar!$B:$Q,13,0))</f>
        <v/>
      </c>
      <c r="W1003" s="5" t="str">
        <f>IF(B1003="","",VLOOKUP(AD1003,Varsayımlar!$B:$Q,14,0))</f>
        <v/>
      </c>
      <c r="AA1003" s="5" t="str">
        <f>IF(B1003="","",VLOOKUP(AD1003,Varsayımlar!$B:$Q,15,0))</f>
        <v/>
      </c>
      <c r="AB1003" s="5" t="str">
        <f>IF(B1003="","",VLOOKUP(AD1003,Varsayımlar!$B:$Q,16,0))</f>
        <v/>
      </c>
      <c r="AC1003" s="5" t="str">
        <f>IF(B1003="","",VLOOKUP(Sayfa2!AD1003,Varsayımlar!B:S,18,0))</f>
        <v/>
      </c>
      <c r="AD1003" s="5" t="str">
        <f t="shared" si="17"/>
        <v/>
      </c>
    </row>
    <row r="1004" spans="2:30" x14ac:dyDescent="0.25">
      <c r="C1004" s="3" t="str">
        <f>IF(B1004="","",VLOOKUP(AD1004,Varsayımlar!$B:$Q,3,0))</f>
        <v/>
      </c>
      <c r="H1004" s="2" t="str">
        <f>IF(B1004="","",VLOOKUP(AD1004,Varsayımlar!$B:$Q,5,0))</f>
        <v/>
      </c>
      <c r="J1004" s="2" t="str">
        <f>IF(B1004="","",VLOOKUP(AD1004,Varsayımlar!$B:$Q,6,0))</f>
        <v/>
      </c>
      <c r="P1004" s="2" t="str">
        <f>IF(B1004="","",VLOOKUP(AD1004,Varsayımlar!$B:$Q,7,0)*K1004)</f>
        <v/>
      </c>
      <c r="Q1004" s="2" t="str">
        <f>IF(B1004="","",VLOOKUP(AD1004,Varsayımlar!$B:$Q,8,0))</f>
        <v/>
      </c>
      <c r="R1004" s="2" t="str">
        <f>IF(B1004="","",VLOOKUP(AD1004,Varsayımlar!$B:$Q,9,0))</f>
        <v/>
      </c>
      <c r="S1004" s="2" t="str">
        <f>IF(B1004="","",VLOOKUP(AD1004,Varsayımlar!$B:$Q,10,0))</f>
        <v/>
      </c>
      <c r="T1004" s="2" t="str">
        <f>IF(B1004="","",VLOOKUP(AD1004,Varsayımlar!$B:$Q,11,0))</f>
        <v/>
      </c>
      <c r="U1004" s="2" t="str">
        <f>IF(B1004="","",VLOOKUP(AD1004,Varsayımlar!$B:$Q,12,0))</f>
        <v/>
      </c>
      <c r="V1004" s="2" t="str">
        <f>IF(B1004="","",VLOOKUP(AD1004,Varsayımlar!$B:$Q,13,0))</f>
        <v/>
      </c>
      <c r="W1004" s="2" t="str">
        <f>IF(B1004="","",VLOOKUP(AD1004,Varsayımlar!$B:$Q,14,0))</f>
        <v/>
      </c>
      <c r="AA1004" s="2" t="str">
        <f>IF(B1004="","",VLOOKUP(AD1004,Varsayımlar!$B:$Q,15,0))</f>
        <v/>
      </c>
      <c r="AB1004" s="2" t="str">
        <f>IF(B1004="","",VLOOKUP(AD1004,Varsayımlar!$B:$Q,16,0))</f>
        <v/>
      </c>
      <c r="AC1004" s="2" t="str">
        <f>IF(B1004="","",VLOOKUP(Sayfa2!AD1004,Varsayımlar!B:S,18,0))</f>
        <v/>
      </c>
      <c r="AD1004" s="2" t="str">
        <f t="shared" si="17"/>
        <v/>
      </c>
    </row>
    <row r="1005" spans="2:30" x14ac:dyDescent="0.25">
      <c r="B1005" s="6"/>
      <c r="C1005" s="7" t="str">
        <f>IF(B1005="","",VLOOKUP(AD1005,Varsayımlar!$B:$Q,3,0))</f>
        <v/>
      </c>
      <c r="D1005" s="7"/>
      <c r="H1005" s="5" t="str">
        <f>IF(B1005="","",VLOOKUP(AD1005,Varsayımlar!$B:$Q,5,0))</f>
        <v/>
      </c>
      <c r="I1005" s="5"/>
      <c r="J1005" s="5" t="str">
        <f>IF(B1005="","",VLOOKUP(AD1005,Varsayımlar!$B:$Q,6,0))</f>
        <v/>
      </c>
      <c r="P1005" s="5" t="str">
        <f>IF(B1005="","",VLOOKUP(AD1005,Varsayımlar!$B:$Q,7,0)*K1005)</f>
        <v/>
      </c>
      <c r="Q1005" s="5" t="str">
        <f>IF(B1005="","",VLOOKUP(AD1005,Varsayımlar!$B:$Q,8,0))</f>
        <v/>
      </c>
      <c r="R1005" s="5" t="str">
        <f>IF(B1005="","",VLOOKUP(AD1005,Varsayımlar!$B:$Q,9,0))</f>
        <v/>
      </c>
      <c r="S1005" s="5" t="str">
        <f>IF(B1005="","",VLOOKUP(AD1005,Varsayımlar!$B:$Q,10,0))</f>
        <v/>
      </c>
      <c r="T1005" s="5" t="str">
        <f>IF(B1005="","",VLOOKUP(AD1005,Varsayımlar!$B:$Q,11,0))</f>
        <v/>
      </c>
      <c r="U1005" s="5" t="str">
        <f>IF(B1005="","",VLOOKUP(AD1005,Varsayımlar!$B:$Q,12,0))</f>
        <v/>
      </c>
      <c r="V1005" s="5" t="str">
        <f>IF(B1005="","",VLOOKUP(AD1005,Varsayımlar!$B:$Q,13,0))</f>
        <v/>
      </c>
      <c r="W1005" s="5" t="str">
        <f>IF(B1005="","",VLOOKUP(AD1005,Varsayımlar!$B:$Q,14,0))</f>
        <v/>
      </c>
      <c r="AA1005" s="5" t="str">
        <f>IF(B1005="","",VLOOKUP(AD1005,Varsayımlar!$B:$Q,15,0))</f>
        <v/>
      </c>
      <c r="AB1005" s="5" t="str">
        <f>IF(B1005="","",VLOOKUP(AD1005,Varsayımlar!$B:$Q,16,0))</f>
        <v/>
      </c>
      <c r="AC1005" s="5" t="str">
        <f>IF(B1005="","",VLOOKUP(Sayfa2!AD1005,Varsayımlar!B:S,18,0))</f>
        <v/>
      </c>
      <c r="AD1005" s="5" t="str">
        <f t="shared" si="17"/>
        <v/>
      </c>
    </row>
    <row r="1006" spans="2:30" x14ac:dyDescent="0.25">
      <c r="C1006" s="3" t="str">
        <f>IF(B1006="","",VLOOKUP(AD1006,Varsayımlar!$B:$Q,3,0))</f>
        <v/>
      </c>
      <c r="H1006" s="2" t="str">
        <f>IF(B1006="","",VLOOKUP(AD1006,Varsayımlar!$B:$Q,5,0))</f>
        <v/>
      </c>
      <c r="J1006" s="2" t="str">
        <f>IF(B1006="","",VLOOKUP(AD1006,Varsayımlar!$B:$Q,6,0))</f>
        <v/>
      </c>
      <c r="P1006" s="2" t="str">
        <f>IF(B1006="","",VLOOKUP(AD1006,Varsayımlar!$B:$Q,7,0)*K1006)</f>
        <v/>
      </c>
      <c r="Q1006" s="2" t="str">
        <f>IF(B1006="","",VLOOKUP(AD1006,Varsayımlar!$B:$Q,8,0))</f>
        <v/>
      </c>
      <c r="R1006" s="2" t="str">
        <f>IF(B1006="","",VLOOKUP(AD1006,Varsayımlar!$B:$Q,9,0))</f>
        <v/>
      </c>
      <c r="S1006" s="2" t="str">
        <f>IF(B1006="","",VLOOKUP(AD1006,Varsayımlar!$B:$Q,10,0))</f>
        <v/>
      </c>
      <c r="T1006" s="2" t="str">
        <f>IF(B1006="","",VLOOKUP(AD1006,Varsayımlar!$B:$Q,11,0))</f>
        <v/>
      </c>
      <c r="U1006" s="2" t="str">
        <f>IF(B1006="","",VLOOKUP(AD1006,Varsayımlar!$B:$Q,12,0))</f>
        <v/>
      </c>
      <c r="V1006" s="2" t="str">
        <f>IF(B1006="","",VLOOKUP(AD1006,Varsayımlar!$B:$Q,13,0))</f>
        <v/>
      </c>
      <c r="W1006" s="2" t="str">
        <f>IF(B1006="","",VLOOKUP(AD1006,Varsayımlar!$B:$Q,14,0))</f>
        <v/>
      </c>
      <c r="AA1006" s="2" t="str">
        <f>IF(B1006="","",VLOOKUP(AD1006,Varsayımlar!$B:$Q,15,0))</f>
        <v/>
      </c>
      <c r="AB1006" s="2" t="str">
        <f>IF(B1006="","",VLOOKUP(AD1006,Varsayımlar!$B:$Q,16,0))</f>
        <v/>
      </c>
      <c r="AC1006" s="2" t="str">
        <f>IF(B1006="","",VLOOKUP(Sayfa2!AD1006,Varsayımlar!B:S,18,0))</f>
        <v/>
      </c>
      <c r="AD1006" s="2" t="str">
        <f t="shared" si="17"/>
        <v/>
      </c>
    </row>
    <row r="1007" spans="2:30" x14ac:dyDescent="0.25">
      <c r="B1007" s="6"/>
      <c r="C1007" s="7" t="str">
        <f>IF(B1007="","",VLOOKUP(AD1007,Varsayımlar!$B:$Q,3,0))</f>
        <v/>
      </c>
      <c r="D1007" s="7"/>
      <c r="H1007" s="5" t="str">
        <f>IF(B1007="","",VLOOKUP(AD1007,Varsayımlar!$B:$Q,5,0))</f>
        <v/>
      </c>
      <c r="I1007" s="5"/>
      <c r="J1007" s="5" t="str">
        <f>IF(B1007="","",VLOOKUP(AD1007,Varsayımlar!$B:$Q,6,0))</f>
        <v/>
      </c>
      <c r="P1007" s="5" t="str">
        <f>IF(B1007="","",VLOOKUP(AD1007,Varsayımlar!$B:$Q,7,0)*K1007)</f>
        <v/>
      </c>
      <c r="Q1007" s="5" t="str">
        <f>IF(B1007="","",VLOOKUP(AD1007,Varsayımlar!$B:$Q,8,0))</f>
        <v/>
      </c>
      <c r="R1007" s="5" t="str">
        <f>IF(B1007="","",VLOOKUP(AD1007,Varsayımlar!$B:$Q,9,0))</f>
        <v/>
      </c>
      <c r="S1007" s="5" t="str">
        <f>IF(B1007="","",VLOOKUP(AD1007,Varsayımlar!$B:$Q,10,0))</f>
        <v/>
      </c>
      <c r="T1007" s="5" t="str">
        <f>IF(B1007="","",VLOOKUP(AD1007,Varsayımlar!$B:$Q,11,0))</f>
        <v/>
      </c>
      <c r="U1007" s="5" t="str">
        <f>IF(B1007="","",VLOOKUP(AD1007,Varsayımlar!$B:$Q,12,0))</f>
        <v/>
      </c>
      <c r="V1007" s="5" t="str">
        <f>IF(B1007="","",VLOOKUP(AD1007,Varsayımlar!$B:$Q,13,0))</f>
        <v/>
      </c>
      <c r="W1007" s="5" t="str">
        <f>IF(B1007="","",VLOOKUP(AD1007,Varsayımlar!$B:$Q,14,0))</f>
        <v/>
      </c>
      <c r="AA1007" s="5" t="str">
        <f>IF(B1007="","",VLOOKUP(AD1007,Varsayımlar!$B:$Q,15,0))</f>
        <v/>
      </c>
      <c r="AB1007" s="5" t="str">
        <f>IF(B1007="","",VLOOKUP(AD1007,Varsayımlar!$B:$Q,16,0))</f>
        <v/>
      </c>
      <c r="AC1007" s="5" t="str">
        <f>IF(B1007="","",VLOOKUP(Sayfa2!AD1007,Varsayımlar!B:S,18,0))</f>
        <v/>
      </c>
      <c r="AD1007" s="5" t="str">
        <f t="shared" si="17"/>
        <v/>
      </c>
    </row>
    <row r="1008" spans="2:30" x14ac:dyDescent="0.25">
      <c r="C1008" s="3" t="str">
        <f>IF(B1008="","",VLOOKUP(AD1008,Varsayımlar!$B:$Q,3,0))</f>
        <v/>
      </c>
      <c r="H1008" s="2" t="str">
        <f>IF(B1008="","",VLOOKUP(AD1008,Varsayımlar!$B:$Q,5,0))</f>
        <v/>
      </c>
      <c r="J1008" s="2" t="str">
        <f>IF(B1008="","",VLOOKUP(AD1008,Varsayımlar!$B:$Q,6,0))</f>
        <v/>
      </c>
      <c r="P1008" s="2" t="str">
        <f>IF(B1008="","",VLOOKUP(AD1008,Varsayımlar!$B:$Q,7,0)*K1008)</f>
        <v/>
      </c>
      <c r="Q1008" s="2" t="str">
        <f>IF(B1008="","",VLOOKUP(AD1008,Varsayımlar!$B:$Q,8,0))</f>
        <v/>
      </c>
      <c r="R1008" s="2" t="str">
        <f>IF(B1008="","",VLOOKUP(AD1008,Varsayımlar!$B:$Q,9,0))</f>
        <v/>
      </c>
      <c r="S1008" s="2" t="str">
        <f>IF(B1008="","",VLOOKUP(AD1008,Varsayımlar!$B:$Q,10,0))</f>
        <v/>
      </c>
      <c r="T1008" s="2" t="str">
        <f>IF(B1008="","",VLOOKUP(AD1008,Varsayımlar!$B:$Q,11,0))</f>
        <v/>
      </c>
      <c r="U1008" s="2" t="str">
        <f>IF(B1008="","",VLOOKUP(AD1008,Varsayımlar!$B:$Q,12,0))</f>
        <v/>
      </c>
      <c r="V1008" s="2" t="str">
        <f>IF(B1008="","",VLOOKUP(AD1008,Varsayımlar!$B:$Q,13,0))</f>
        <v/>
      </c>
      <c r="W1008" s="2" t="str">
        <f>IF(B1008="","",VLOOKUP(AD1008,Varsayımlar!$B:$Q,14,0))</f>
        <v/>
      </c>
      <c r="AA1008" s="2" t="str">
        <f>IF(B1008="","",VLOOKUP(AD1008,Varsayımlar!$B:$Q,15,0))</f>
        <v/>
      </c>
      <c r="AB1008" s="2" t="str">
        <f>IF(B1008="","",VLOOKUP(AD1008,Varsayımlar!$B:$Q,16,0))</f>
        <v/>
      </c>
      <c r="AC1008" s="2" t="str">
        <f>IF(B1008="","",VLOOKUP(Sayfa2!AD1008,Varsayımlar!B:S,18,0))</f>
        <v/>
      </c>
      <c r="AD1008" s="2" t="str">
        <f t="shared" si="17"/>
        <v/>
      </c>
    </row>
    <row r="1009" spans="2:30" x14ac:dyDescent="0.25">
      <c r="B1009" s="6"/>
      <c r="C1009" s="7" t="str">
        <f>IF(B1009="","",VLOOKUP(AD1009,Varsayımlar!$B:$Q,3,0))</f>
        <v/>
      </c>
      <c r="D1009" s="7"/>
      <c r="H1009" s="5" t="str">
        <f>IF(B1009="","",VLOOKUP(AD1009,Varsayımlar!$B:$Q,5,0))</f>
        <v/>
      </c>
      <c r="I1009" s="5"/>
      <c r="J1009" s="5" t="str">
        <f>IF(B1009="","",VLOOKUP(AD1009,Varsayımlar!$B:$Q,6,0))</f>
        <v/>
      </c>
      <c r="P1009" s="5" t="str">
        <f>IF(B1009="","",VLOOKUP(AD1009,Varsayımlar!$B:$Q,7,0)*K1009)</f>
        <v/>
      </c>
      <c r="Q1009" s="5" t="str">
        <f>IF(B1009="","",VLOOKUP(AD1009,Varsayımlar!$B:$Q,8,0))</f>
        <v/>
      </c>
      <c r="R1009" s="5" t="str">
        <f>IF(B1009="","",VLOOKUP(AD1009,Varsayımlar!$B:$Q,9,0))</f>
        <v/>
      </c>
      <c r="S1009" s="5" t="str">
        <f>IF(B1009="","",VLOOKUP(AD1009,Varsayımlar!$B:$Q,10,0))</f>
        <v/>
      </c>
      <c r="T1009" s="5" t="str">
        <f>IF(B1009="","",VLOOKUP(AD1009,Varsayımlar!$B:$Q,11,0))</f>
        <v/>
      </c>
      <c r="U1009" s="5" t="str">
        <f>IF(B1009="","",VLOOKUP(AD1009,Varsayımlar!$B:$Q,12,0))</f>
        <v/>
      </c>
      <c r="V1009" s="5" t="str">
        <f>IF(B1009="","",VLOOKUP(AD1009,Varsayımlar!$B:$Q,13,0))</f>
        <v/>
      </c>
      <c r="W1009" s="5" t="str">
        <f>IF(B1009="","",VLOOKUP(AD1009,Varsayımlar!$B:$Q,14,0))</f>
        <v/>
      </c>
      <c r="AA1009" s="5" t="str">
        <f>IF(B1009="","",VLOOKUP(AD1009,Varsayımlar!$B:$Q,15,0))</f>
        <v/>
      </c>
      <c r="AB1009" s="5" t="str">
        <f>IF(B1009="","",VLOOKUP(AD1009,Varsayımlar!$B:$Q,16,0))</f>
        <v/>
      </c>
      <c r="AC1009" s="5" t="str">
        <f>IF(B1009="","",VLOOKUP(Sayfa2!AD1009,Varsayımlar!B:S,18,0))</f>
        <v/>
      </c>
      <c r="AD1009" s="5" t="str">
        <f t="shared" si="17"/>
        <v/>
      </c>
    </row>
    <row r="1010" spans="2:30" x14ac:dyDescent="0.25">
      <c r="C1010" s="3" t="str">
        <f>IF(B1010="","",VLOOKUP(AD1010,Varsayımlar!$B:$Q,3,0))</f>
        <v/>
      </c>
      <c r="H1010" s="2" t="str">
        <f>IF(B1010="","",VLOOKUP(AD1010,Varsayımlar!$B:$Q,5,0))</f>
        <v/>
      </c>
      <c r="J1010" s="2" t="str">
        <f>IF(B1010="","",VLOOKUP(AD1010,Varsayımlar!$B:$Q,6,0))</f>
        <v/>
      </c>
      <c r="P1010" s="2" t="str">
        <f>IF(B1010="","",VLOOKUP(AD1010,Varsayımlar!$B:$Q,7,0)*K1010)</f>
        <v/>
      </c>
      <c r="Q1010" s="2" t="str">
        <f>IF(B1010="","",VLOOKUP(AD1010,Varsayımlar!$B:$Q,8,0))</f>
        <v/>
      </c>
      <c r="R1010" s="2" t="str">
        <f>IF(B1010="","",VLOOKUP(AD1010,Varsayımlar!$B:$Q,9,0))</f>
        <v/>
      </c>
      <c r="S1010" s="2" t="str">
        <f>IF(B1010="","",VLOOKUP(AD1010,Varsayımlar!$B:$Q,10,0))</f>
        <v/>
      </c>
      <c r="T1010" s="2" t="str">
        <f>IF(B1010="","",VLOOKUP(AD1010,Varsayımlar!$B:$Q,11,0))</f>
        <v/>
      </c>
      <c r="U1010" s="2" t="str">
        <f>IF(B1010="","",VLOOKUP(AD1010,Varsayımlar!$B:$Q,12,0))</f>
        <v/>
      </c>
      <c r="V1010" s="2" t="str">
        <f>IF(B1010="","",VLOOKUP(AD1010,Varsayımlar!$B:$Q,13,0))</f>
        <v/>
      </c>
      <c r="W1010" s="2" t="str">
        <f>IF(B1010="","",VLOOKUP(AD1010,Varsayımlar!$B:$Q,14,0))</f>
        <v/>
      </c>
      <c r="AA1010" s="2" t="str">
        <f>IF(B1010="","",VLOOKUP(AD1010,Varsayımlar!$B:$Q,15,0))</f>
        <v/>
      </c>
      <c r="AB1010" s="2" t="str">
        <f>IF(B1010="","",VLOOKUP(AD1010,Varsayımlar!$B:$Q,16,0))</f>
        <v/>
      </c>
      <c r="AC1010" s="2" t="str">
        <f>IF(B1010="","",VLOOKUP(Sayfa2!AD1010,Varsayımlar!B:S,18,0))</f>
        <v/>
      </c>
      <c r="AD1010" s="2" t="str">
        <f t="shared" si="17"/>
        <v/>
      </c>
    </row>
    <row r="1011" spans="2:30" x14ac:dyDescent="0.25">
      <c r="B1011" s="6"/>
      <c r="C1011" s="7" t="str">
        <f>IF(B1011="","",VLOOKUP(AD1011,Varsayımlar!$B:$Q,3,0))</f>
        <v/>
      </c>
      <c r="D1011" s="7"/>
      <c r="H1011" s="5" t="str">
        <f>IF(B1011="","",VLOOKUP(AD1011,Varsayımlar!$B:$Q,5,0))</f>
        <v/>
      </c>
      <c r="I1011" s="5"/>
      <c r="J1011" s="5" t="str">
        <f>IF(B1011="","",VLOOKUP(AD1011,Varsayımlar!$B:$Q,6,0))</f>
        <v/>
      </c>
      <c r="P1011" s="5" t="str">
        <f>IF(B1011="","",VLOOKUP(AD1011,Varsayımlar!$B:$Q,7,0)*K1011)</f>
        <v/>
      </c>
      <c r="Q1011" s="5" t="str">
        <f>IF(B1011="","",VLOOKUP(AD1011,Varsayımlar!$B:$Q,8,0))</f>
        <v/>
      </c>
      <c r="R1011" s="5" t="str">
        <f>IF(B1011="","",VLOOKUP(AD1011,Varsayımlar!$B:$Q,9,0))</f>
        <v/>
      </c>
      <c r="S1011" s="5" t="str">
        <f>IF(B1011="","",VLOOKUP(AD1011,Varsayımlar!$B:$Q,10,0))</f>
        <v/>
      </c>
      <c r="T1011" s="5" t="str">
        <f>IF(B1011="","",VLOOKUP(AD1011,Varsayımlar!$B:$Q,11,0))</f>
        <v/>
      </c>
      <c r="U1011" s="5" t="str">
        <f>IF(B1011="","",VLOOKUP(AD1011,Varsayımlar!$B:$Q,12,0))</f>
        <v/>
      </c>
      <c r="V1011" s="5" t="str">
        <f>IF(B1011="","",VLOOKUP(AD1011,Varsayımlar!$B:$Q,13,0))</f>
        <v/>
      </c>
      <c r="W1011" s="5" t="str">
        <f>IF(B1011="","",VLOOKUP(AD1011,Varsayımlar!$B:$Q,14,0))</f>
        <v/>
      </c>
      <c r="AA1011" s="5" t="str">
        <f>IF(B1011="","",VLOOKUP(AD1011,Varsayımlar!$B:$Q,15,0))</f>
        <v/>
      </c>
      <c r="AB1011" s="5" t="str">
        <f>IF(B1011="","",VLOOKUP(AD1011,Varsayımlar!$B:$Q,16,0))</f>
        <v/>
      </c>
      <c r="AC1011" s="5" t="str">
        <f>IF(B1011="","",VLOOKUP(Sayfa2!AD1011,Varsayımlar!B:S,18,0))</f>
        <v/>
      </c>
      <c r="AD1011" s="5" t="str">
        <f t="shared" si="17"/>
        <v/>
      </c>
    </row>
    <row r="1012" spans="2:30" x14ac:dyDescent="0.25">
      <c r="C1012" s="3" t="str">
        <f>IF(B1012="","",VLOOKUP(AD1012,Varsayımlar!$B:$Q,3,0))</f>
        <v/>
      </c>
      <c r="H1012" s="2" t="str">
        <f>IF(B1012="","",VLOOKUP(AD1012,Varsayımlar!$B:$Q,5,0))</f>
        <v/>
      </c>
      <c r="J1012" s="2" t="str">
        <f>IF(B1012="","",VLOOKUP(AD1012,Varsayımlar!$B:$Q,6,0))</f>
        <v/>
      </c>
      <c r="P1012" s="2" t="str">
        <f>IF(B1012="","",VLOOKUP(AD1012,Varsayımlar!$B:$Q,7,0)*K1012)</f>
        <v/>
      </c>
      <c r="Q1012" s="2" t="str">
        <f>IF(B1012="","",VLOOKUP(AD1012,Varsayımlar!$B:$Q,8,0))</f>
        <v/>
      </c>
      <c r="R1012" s="2" t="str">
        <f>IF(B1012="","",VLOOKUP(AD1012,Varsayımlar!$B:$Q,9,0))</f>
        <v/>
      </c>
      <c r="S1012" s="2" t="str">
        <f>IF(B1012="","",VLOOKUP(AD1012,Varsayımlar!$B:$Q,10,0))</f>
        <v/>
      </c>
      <c r="T1012" s="2" t="str">
        <f>IF(B1012="","",VLOOKUP(AD1012,Varsayımlar!$B:$Q,11,0))</f>
        <v/>
      </c>
      <c r="U1012" s="2" t="str">
        <f>IF(B1012="","",VLOOKUP(AD1012,Varsayımlar!$B:$Q,12,0))</f>
        <v/>
      </c>
      <c r="V1012" s="2" t="str">
        <f>IF(B1012="","",VLOOKUP(AD1012,Varsayımlar!$B:$Q,13,0))</f>
        <v/>
      </c>
      <c r="W1012" s="2" t="str">
        <f>IF(B1012="","",VLOOKUP(AD1012,Varsayımlar!$B:$Q,14,0))</f>
        <v/>
      </c>
      <c r="AA1012" s="2" t="str">
        <f>IF(B1012="","",VLOOKUP(AD1012,Varsayımlar!$B:$Q,15,0))</f>
        <v/>
      </c>
      <c r="AB1012" s="2" t="str">
        <f>IF(B1012="","",VLOOKUP(AD1012,Varsayımlar!$B:$Q,16,0))</f>
        <v/>
      </c>
      <c r="AC1012" s="2" t="str">
        <f>IF(B1012="","",VLOOKUP(Sayfa2!AD1012,Varsayımlar!B:S,18,0))</f>
        <v/>
      </c>
      <c r="AD1012" s="2" t="str">
        <f t="shared" si="17"/>
        <v/>
      </c>
    </row>
    <row r="1013" spans="2:30" x14ac:dyDescent="0.25">
      <c r="B1013" s="6"/>
      <c r="C1013" s="7" t="str">
        <f>IF(B1013="","",VLOOKUP(AD1013,Varsayımlar!$B:$Q,3,0))</f>
        <v/>
      </c>
      <c r="D1013" s="7"/>
      <c r="H1013" s="5" t="str">
        <f>IF(B1013="","",VLOOKUP(AD1013,Varsayımlar!$B:$Q,5,0))</f>
        <v/>
      </c>
      <c r="I1013" s="5"/>
      <c r="J1013" s="5" t="str">
        <f>IF(B1013="","",VLOOKUP(AD1013,Varsayımlar!$B:$Q,6,0))</f>
        <v/>
      </c>
      <c r="P1013" s="5" t="str">
        <f>IF(B1013="","",VLOOKUP(AD1013,Varsayımlar!$B:$Q,7,0)*K1013)</f>
        <v/>
      </c>
      <c r="Q1013" s="5" t="str">
        <f>IF(B1013="","",VLOOKUP(AD1013,Varsayımlar!$B:$Q,8,0))</f>
        <v/>
      </c>
      <c r="R1013" s="5" t="str">
        <f>IF(B1013="","",VLOOKUP(AD1013,Varsayımlar!$B:$Q,9,0))</f>
        <v/>
      </c>
      <c r="S1013" s="5" t="str">
        <f>IF(B1013="","",VLOOKUP(AD1013,Varsayımlar!$B:$Q,10,0))</f>
        <v/>
      </c>
      <c r="T1013" s="5" t="str">
        <f>IF(B1013="","",VLOOKUP(AD1013,Varsayımlar!$B:$Q,11,0))</f>
        <v/>
      </c>
      <c r="U1013" s="5" t="str">
        <f>IF(B1013="","",VLOOKUP(AD1013,Varsayımlar!$B:$Q,12,0))</f>
        <v/>
      </c>
      <c r="V1013" s="5" t="str">
        <f>IF(B1013="","",VLOOKUP(AD1013,Varsayımlar!$B:$Q,13,0))</f>
        <v/>
      </c>
      <c r="W1013" s="5" t="str">
        <f>IF(B1013="","",VLOOKUP(AD1013,Varsayımlar!$B:$Q,14,0))</f>
        <v/>
      </c>
      <c r="AA1013" s="5" t="str">
        <f>IF(B1013="","",VLOOKUP(AD1013,Varsayımlar!$B:$Q,15,0))</f>
        <v/>
      </c>
      <c r="AB1013" s="5" t="str">
        <f>IF(B1013="","",VLOOKUP(AD1013,Varsayımlar!$B:$Q,16,0))</f>
        <v/>
      </c>
      <c r="AC1013" s="5" t="str">
        <f>IF(B1013="","",VLOOKUP(Sayfa2!AD1013,Varsayımlar!B:S,18,0))</f>
        <v/>
      </c>
      <c r="AD1013" s="5" t="str">
        <f t="shared" si="17"/>
        <v/>
      </c>
    </row>
    <row r="1014" spans="2:30" x14ac:dyDescent="0.25">
      <c r="C1014" s="3" t="str">
        <f>IF(B1014="","",VLOOKUP(AD1014,Varsayımlar!$B:$Q,3,0))</f>
        <v/>
      </c>
      <c r="H1014" s="2" t="str">
        <f>IF(B1014="","",VLOOKUP(AD1014,Varsayımlar!$B:$Q,5,0))</f>
        <v/>
      </c>
      <c r="J1014" s="2" t="str">
        <f>IF(B1014="","",VLOOKUP(AD1014,Varsayımlar!$B:$Q,6,0))</f>
        <v/>
      </c>
      <c r="P1014" s="2" t="str">
        <f>IF(B1014="","",VLOOKUP(AD1014,Varsayımlar!$B:$Q,7,0)*K1014)</f>
        <v/>
      </c>
      <c r="Q1014" s="2" t="str">
        <f>IF(B1014="","",VLOOKUP(AD1014,Varsayımlar!$B:$Q,8,0))</f>
        <v/>
      </c>
      <c r="R1014" s="2" t="str">
        <f>IF(B1014="","",VLOOKUP(AD1014,Varsayımlar!$B:$Q,9,0))</f>
        <v/>
      </c>
      <c r="S1014" s="2" t="str">
        <f>IF(B1014="","",VLOOKUP(AD1014,Varsayımlar!$B:$Q,10,0))</f>
        <v/>
      </c>
      <c r="T1014" s="2" t="str">
        <f>IF(B1014="","",VLOOKUP(AD1014,Varsayımlar!$B:$Q,11,0))</f>
        <v/>
      </c>
      <c r="U1014" s="2" t="str">
        <f>IF(B1014="","",VLOOKUP(AD1014,Varsayımlar!$B:$Q,12,0))</f>
        <v/>
      </c>
      <c r="V1014" s="2" t="str">
        <f>IF(B1014="","",VLOOKUP(AD1014,Varsayımlar!$B:$Q,13,0))</f>
        <v/>
      </c>
      <c r="W1014" s="2" t="str">
        <f>IF(B1014="","",VLOOKUP(AD1014,Varsayımlar!$B:$Q,14,0))</f>
        <v/>
      </c>
      <c r="AA1014" s="2" t="str">
        <f>IF(B1014="","",VLOOKUP(AD1014,Varsayımlar!$B:$Q,15,0))</f>
        <v/>
      </c>
      <c r="AB1014" s="2" t="str">
        <f>IF(B1014="","",VLOOKUP(AD1014,Varsayımlar!$B:$Q,16,0))</f>
        <v/>
      </c>
      <c r="AC1014" s="2" t="str">
        <f>IF(B1014="","",VLOOKUP(Sayfa2!AD1014,Varsayımlar!B:S,18,0))</f>
        <v/>
      </c>
      <c r="AD1014" s="2" t="str">
        <f t="shared" si="17"/>
        <v/>
      </c>
    </row>
    <row r="1015" spans="2:30" x14ac:dyDescent="0.25">
      <c r="B1015" s="6"/>
      <c r="C1015" s="7" t="str">
        <f>IF(B1015="","",VLOOKUP(AD1015,Varsayımlar!$B:$Q,3,0))</f>
        <v/>
      </c>
      <c r="D1015" s="7"/>
      <c r="H1015" s="5" t="str">
        <f>IF(B1015="","",VLOOKUP(AD1015,Varsayımlar!$B:$Q,5,0))</f>
        <v/>
      </c>
      <c r="I1015" s="5"/>
      <c r="J1015" s="5" t="str">
        <f>IF(B1015="","",VLOOKUP(AD1015,Varsayımlar!$B:$Q,6,0))</f>
        <v/>
      </c>
      <c r="P1015" s="5" t="str">
        <f>IF(B1015="","",VLOOKUP(AD1015,Varsayımlar!$B:$Q,7,0)*K1015)</f>
        <v/>
      </c>
      <c r="Q1015" s="5" t="str">
        <f>IF(B1015="","",VLOOKUP(AD1015,Varsayımlar!$B:$Q,8,0))</f>
        <v/>
      </c>
      <c r="R1015" s="5" t="str">
        <f>IF(B1015="","",VLOOKUP(AD1015,Varsayımlar!$B:$Q,9,0))</f>
        <v/>
      </c>
      <c r="S1015" s="5" t="str">
        <f>IF(B1015="","",VLOOKUP(AD1015,Varsayımlar!$B:$Q,10,0))</f>
        <v/>
      </c>
      <c r="T1015" s="5" t="str">
        <f>IF(B1015="","",VLOOKUP(AD1015,Varsayımlar!$B:$Q,11,0))</f>
        <v/>
      </c>
      <c r="U1015" s="5" t="str">
        <f>IF(B1015="","",VLOOKUP(AD1015,Varsayımlar!$B:$Q,12,0))</f>
        <v/>
      </c>
      <c r="V1015" s="5" t="str">
        <f>IF(B1015="","",VLOOKUP(AD1015,Varsayımlar!$B:$Q,13,0))</f>
        <v/>
      </c>
      <c r="W1015" s="5" t="str">
        <f>IF(B1015="","",VLOOKUP(AD1015,Varsayımlar!$B:$Q,14,0))</f>
        <v/>
      </c>
      <c r="AA1015" s="5" t="str">
        <f>IF(B1015="","",VLOOKUP(AD1015,Varsayımlar!$B:$Q,15,0))</f>
        <v/>
      </c>
      <c r="AB1015" s="5" t="str">
        <f>IF(B1015="","",VLOOKUP(AD1015,Varsayımlar!$B:$Q,16,0))</f>
        <v/>
      </c>
      <c r="AC1015" s="5" t="str">
        <f>IF(B1015="","",VLOOKUP(Sayfa2!AD1015,Varsayımlar!B:S,18,0))</f>
        <v/>
      </c>
      <c r="AD1015" s="5" t="str">
        <f t="shared" si="17"/>
        <v/>
      </c>
    </row>
    <row r="1016" spans="2:30" x14ac:dyDescent="0.25">
      <c r="C1016" s="3" t="str">
        <f>IF(B1016="","",VLOOKUP(AD1016,Varsayımlar!$B:$Q,3,0))</f>
        <v/>
      </c>
      <c r="H1016" s="2" t="str">
        <f>IF(B1016="","",VLOOKUP(AD1016,Varsayımlar!$B:$Q,5,0))</f>
        <v/>
      </c>
      <c r="J1016" s="2" t="str">
        <f>IF(B1016="","",VLOOKUP(AD1016,Varsayımlar!$B:$Q,6,0))</f>
        <v/>
      </c>
      <c r="P1016" s="2" t="str">
        <f>IF(B1016="","",VLOOKUP(AD1016,Varsayımlar!$B:$Q,7,0)*K1016)</f>
        <v/>
      </c>
      <c r="Q1016" s="2" t="str">
        <f>IF(B1016="","",VLOOKUP(AD1016,Varsayımlar!$B:$Q,8,0))</f>
        <v/>
      </c>
      <c r="R1016" s="2" t="str">
        <f>IF(B1016="","",VLOOKUP(AD1016,Varsayımlar!$B:$Q,9,0))</f>
        <v/>
      </c>
      <c r="S1016" s="2" t="str">
        <f>IF(B1016="","",VLOOKUP(AD1016,Varsayımlar!$B:$Q,10,0))</f>
        <v/>
      </c>
      <c r="T1016" s="2" t="str">
        <f>IF(B1016="","",VLOOKUP(AD1016,Varsayımlar!$B:$Q,11,0))</f>
        <v/>
      </c>
      <c r="U1016" s="2" t="str">
        <f>IF(B1016="","",VLOOKUP(AD1016,Varsayımlar!$B:$Q,12,0))</f>
        <v/>
      </c>
      <c r="V1016" s="2" t="str">
        <f>IF(B1016="","",VLOOKUP(AD1016,Varsayımlar!$B:$Q,13,0))</f>
        <v/>
      </c>
      <c r="W1016" s="2" t="str">
        <f>IF(B1016="","",VLOOKUP(AD1016,Varsayımlar!$B:$Q,14,0))</f>
        <v/>
      </c>
      <c r="AA1016" s="2" t="str">
        <f>IF(B1016="","",VLOOKUP(AD1016,Varsayımlar!$B:$Q,15,0))</f>
        <v/>
      </c>
      <c r="AB1016" s="2" t="str">
        <f>IF(B1016="","",VLOOKUP(AD1016,Varsayımlar!$B:$Q,16,0))</f>
        <v/>
      </c>
      <c r="AC1016" s="2" t="str">
        <f>IF(B1016="","",VLOOKUP(Sayfa2!AD1016,Varsayımlar!B:S,18,0))</f>
        <v/>
      </c>
      <c r="AD1016" s="2" t="str">
        <f t="shared" si="17"/>
        <v/>
      </c>
    </row>
    <row r="1017" spans="2:30" x14ac:dyDescent="0.25">
      <c r="B1017" s="6"/>
      <c r="C1017" s="7" t="str">
        <f>IF(B1017="","",VLOOKUP(AD1017,Varsayımlar!$B:$Q,3,0))</f>
        <v/>
      </c>
      <c r="D1017" s="7"/>
      <c r="H1017" s="5" t="str">
        <f>IF(B1017="","",VLOOKUP(AD1017,Varsayımlar!$B:$Q,5,0))</f>
        <v/>
      </c>
      <c r="I1017" s="5"/>
      <c r="J1017" s="5" t="str">
        <f>IF(B1017="","",VLOOKUP(AD1017,Varsayımlar!$B:$Q,6,0))</f>
        <v/>
      </c>
      <c r="P1017" s="5" t="str">
        <f>IF(B1017="","",VLOOKUP(AD1017,Varsayımlar!$B:$Q,7,0)*K1017)</f>
        <v/>
      </c>
      <c r="Q1017" s="5" t="str">
        <f>IF(B1017="","",VLOOKUP(AD1017,Varsayımlar!$B:$Q,8,0))</f>
        <v/>
      </c>
      <c r="R1017" s="5" t="str">
        <f>IF(B1017="","",VLOOKUP(AD1017,Varsayımlar!$B:$Q,9,0))</f>
        <v/>
      </c>
      <c r="S1017" s="5" t="str">
        <f>IF(B1017="","",VLOOKUP(AD1017,Varsayımlar!$B:$Q,10,0))</f>
        <v/>
      </c>
      <c r="T1017" s="5" t="str">
        <f>IF(B1017="","",VLOOKUP(AD1017,Varsayımlar!$B:$Q,11,0))</f>
        <v/>
      </c>
      <c r="U1017" s="5" t="str">
        <f>IF(B1017="","",VLOOKUP(AD1017,Varsayımlar!$B:$Q,12,0))</f>
        <v/>
      </c>
      <c r="V1017" s="5" t="str">
        <f>IF(B1017="","",VLOOKUP(AD1017,Varsayımlar!$B:$Q,13,0))</f>
        <v/>
      </c>
      <c r="W1017" s="5" t="str">
        <f>IF(B1017="","",VLOOKUP(AD1017,Varsayımlar!$B:$Q,14,0))</f>
        <v/>
      </c>
      <c r="AA1017" s="5" t="str">
        <f>IF(B1017="","",VLOOKUP(AD1017,Varsayımlar!$B:$Q,15,0))</f>
        <v/>
      </c>
      <c r="AB1017" s="5" t="str">
        <f>IF(B1017="","",VLOOKUP(AD1017,Varsayımlar!$B:$Q,16,0))</f>
        <v/>
      </c>
      <c r="AC1017" s="5" t="str">
        <f>IF(B1017="","",VLOOKUP(Sayfa2!AD1017,Varsayımlar!B:S,18,0))</f>
        <v/>
      </c>
      <c r="AD1017" s="5" t="str">
        <f t="shared" si="17"/>
        <v/>
      </c>
    </row>
    <row r="1018" spans="2:30" x14ac:dyDescent="0.25">
      <c r="C1018" s="3" t="str">
        <f>IF(B1018="","",VLOOKUP(AD1018,Varsayımlar!$B:$Q,3,0))</f>
        <v/>
      </c>
      <c r="H1018" s="2" t="str">
        <f>IF(B1018="","",VLOOKUP(AD1018,Varsayımlar!$B:$Q,5,0))</f>
        <v/>
      </c>
      <c r="J1018" s="2" t="str">
        <f>IF(B1018="","",VLOOKUP(AD1018,Varsayımlar!$B:$Q,6,0))</f>
        <v/>
      </c>
      <c r="P1018" s="2" t="str">
        <f>IF(B1018="","",VLOOKUP(AD1018,Varsayımlar!$B:$Q,7,0)*K1018)</f>
        <v/>
      </c>
      <c r="Q1018" s="2" t="str">
        <f>IF(B1018="","",VLOOKUP(AD1018,Varsayımlar!$B:$Q,8,0))</f>
        <v/>
      </c>
      <c r="R1018" s="2" t="str">
        <f>IF(B1018="","",VLOOKUP(AD1018,Varsayımlar!$B:$Q,9,0))</f>
        <v/>
      </c>
      <c r="S1018" s="2" t="str">
        <f>IF(B1018="","",VLOOKUP(AD1018,Varsayımlar!$B:$Q,10,0))</f>
        <v/>
      </c>
      <c r="T1018" s="2" t="str">
        <f>IF(B1018="","",VLOOKUP(AD1018,Varsayımlar!$B:$Q,11,0))</f>
        <v/>
      </c>
      <c r="U1018" s="2" t="str">
        <f>IF(B1018="","",VLOOKUP(AD1018,Varsayımlar!$B:$Q,12,0))</f>
        <v/>
      </c>
      <c r="V1018" s="2" t="str">
        <f>IF(B1018="","",VLOOKUP(AD1018,Varsayımlar!$B:$Q,13,0))</f>
        <v/>
      </c>
      <c r="W1018" s="2" t="str">
        <f>IF(B1018="","",VLOOKUP(AD1018,Varsayımlar!$B:$Q,14,0))</f>
        <v/>
      </c>
      <c r="AA1018" s="2" t="str">
        <f>IF(B1018="","",VLOOKUP(AD1018,Varsayımlar!$B:$Q,15,0))</f>
        <v/>
      </c>
      <c r="AB1018" s="2" t="str">
        <f>IF(B1018="","",VLOOKUP(AD1018,Varsayımlar!$B:$Q,16,0))</f>
        <v/>
      </c>
      <c r="AC1018" s="2" t="str">
        <f>IF(B1018="","",VLOOKUP(Sayfa2!AD1018,Varsayımlar!B:S,18,0))</f>
        <v/>
      </c>
      <c r="AD1018" s="2" t="str">
        <f t="shared" si="17"/>
        <v/>
      </c>
    </row>
    <row r="1019" spans="2:30" x14ac:dyDescent="0.25">
      <c r="B1019" s="6"/>
      <c r="C1019" s="7" t="str">
        <f>IF(B1019="","",VLOOKUP(AD1019,Varsayımlar!$B:$Q,3,0))</f>
        <v/>
      </c>
      <c r="D1019" s="7"/>
      <c r="H1019" s="5" t="str">
        <f>IF(B1019="","",VLOOKUP(AD1019,Varsayımlar!$B:$Q,5,0))</f>
        <v/>
      </c>
      <c r="I1019" s="5"/>
      <c r="J1019" s="5" t="str">
        <f>IF(B1019="","",VLOOKUP(AD1019,Varsayımlar!$B:$Q,6,0))</f>
        <v/>
      </c>
      <c r="P1019" s="5" t="str">
        <f>IF(B1019="","",VLOOKUP(AD1019,Varsayımlar!$B:$Q,7,0)*K1019)</f>
        <v/>
      </c>
      <c r="Q1019" s="5" t="str">
        <f>IF(B1019="","",VLOOKUP(AD1019,Varsayımlar!$B:$Q,8,0))</f>
        <v/>
      </c>
      <c r="R1019" s="5" t="str">
        <f>IF(B1019="","",VLOOKUP(AD1019,Varsayımlar!$B:$Q,9,0))</f>
        <v/>
      </c>
      <c r="S1019" s="5" t="str">
        <f>IF(B1019="","",VLOOKUP(AD1019,Varsayımlar!$B:$Q,10,0))</f>
        <v/>
      </c>
      <c r="T1019" s="5" t="str">
        <f>IF(B1019="","",VLOOKUP(AD1019,Varsayımlar!$B:$Q,11,0))</f>
        <v/>
      </c>
      <c r="U1019" s="5" t="str">
        <f>IF(B1019="","",VLOOKUP(AD1019,Varsayımlar!$B:$Q,12,0))</f>
        <v/>
      </c>
      <c r="V1019" s="5" t="str">
        <f>IF(B1019="","",VLOOKUP(AD1019,Varsayımlar!$B:$Q,13,0))</f>
        <v/>
      </c>
      <c r="W1019" s="5" t="str">
        <f>IF(B1019="","",VLOOKUP(AD1019,Varsayımlar!$B:$Q,14,0))</f>
        <v/>
      </c>
      <c r="AA1019" s="5" t="str">
        <f>IF(B1019="","",VLOOKUP(AD1019,Varsayımlar!$B:$Q,15,0))</f>
        <v/>
      </c>
      <c r="AB1019" s="5" t="str">
        <f>IF(B1019="","",VLOOKUP(AD1019,Varsayımlar!$B:$Q,16,0))</f>
        <v/>
      </c>
      <c r="AC1019" s="5" t="str">
        <f>IF(B1019="","",VLOOKUP(Sayfa2!AD1019,Varsayımlar!B:S,18,0))</f>
        <v/>
      </c>
      <c r="AD1019" s="5" t="str">
        <f t="shared" si="17"/>
        <v/>
      </c>
    </row>
    <row r="1020" spans="2:30" x14ac:dyDescent="0.25">
      <c r="C1020" s="3" t="str">
        <f>IF(B1020="","",VLOOKUP(AD1020,Varsayımlar!$B:$Q,3,0))</f>
        <v/>
      </c>
      <c r="H1020" s="2" t="str">
        <f>IF(B1020="","",VLOOKUP(AD1020,Varsayımlar!$B:$Q,5,0))</f>
        <v/>
      </c>
      <c r="J1020" s="2" t="str">
        <f>IF(B1020="","",VLOOKUP(AD1020,Varsayımlar!$B:$Q,6,0))</f>
        <v/>
      </c>
      <c r="P1020" s="2" t="str">
        <f>IF(B1020="","",VLOOKUP(AD1020,Varsayımlar!$B:$Q,7,0)*K1020)</f>
        <v/>
      </c>
      <c r="Q1020" s="2" t="str">
        <f>IF(B1020="","",VLOOKUP(AD1020,Varsayımlar!$B:$Q,8,0))</f>
        <v/>
      </c>
      <c r="R1020" s="2" t="str">
        <f>IF(B1020="","",VLOOKUP(AD1020,Varsayımlar!$B:$Q,9,0))</f>
        <v/>
      </c>
      <c r="S1020" s="2" t="str">
        <f>IF(B1020="","",VLOOKUP(AD1020,Varsayımlar!$B:$Q,10,0))</f>
        <v/>
      </c>
      <c r="T1020" s="2" t="str">
        <f>IF(B1020="","",VLOOKUP(AD1020,Varsayımlar!$B:$Q,11,0))</f>
        <v/>
      </c>
      <c r="U1020" s="2" t="str">
        <f>IF(B1020="","",VLOOKUP(AD1020,Varsayımlar!$B:$Q,12,0))</f>
        <v/>
      </c>
      <c r="V1020" s="2" t="str">
        <f>IF(B1020="","",VLOOKUP(AD1020,Varsayımlar!$B:$Q,13,0))</f>
        <v/>
      </c>
      <c r="W1020" s="2" t="str">
        <f>IF(B1020="","",VLOOKUP(AD1020,Varsayımlar!$B:$Q,14,0))</f>
        <v/>
      </c>
      <c r="AA1020" s="2" t="str">
        <f>IF(B1020="","",VLOOKUP(AD1020,Varsayımlar!$B:$Q,15,0))</f>
        <v/>
      </c>
      <c r="AB1020" s="2" t="str">
        <f>IF(B1020="","",VLOOKUP(AD1020,Varsayımlar!$B:$Q,16,0))</f>
        <v/>
      </c>
      <c r="AC1020" s="2" t="str">
        <f>IF(B1020="","",VLOOKUP(Sayfa2!AD1020,Varsayımlar!B:S,18,0))</f>
        <v/>
      </c>
      <c r="AD1020" s="2" t="str">
        <f t="shared" si="17"/>
        <v/>
      </c>
    </row>
    <row r="1021" spans="2:30" x14ac:dyDescent="0.25">
      <c r="B1021" s="6"/>
      <c r="C1021" s="7" t="str">
        <f>IF(B1021="","",VLOOKUP(AD1021,Varsayımlar!$B:$Q,3,0))</f>
        <v/>
      </c>
      <c r="D1021" s="7"/>
      <c r="H1021" s="5" t="str">
        <f>IF(B1021="","",VLOOKUP(AD1021,Varsayımlar!$B:$Q,5,0))</f>
        <v/>
      </c>
      <c r="I1021" s="5"/>
      <c r="J1021" s="5" t="str">
        <f>IF(B1021="","",VLOOKUP(AD1021,Varsayımlar!$B:$Q,6,0))</f>
        <v/>
      </c>
      <c r="P1021" s="5" t="str">
        <f>IF(B1021="","",VLOOKUP(AD1021,Varsayımlar!$B:$Q,7,0)*K1021)</f>
        <v/>
      </c>
      <c r="Q1021" s="5" t="str">
        <f>IF(B1021="","",VLOOKUP(AD1021,Varsayımlar!$B:$Q,8,0))</f>
        <v/>
      </c>
      <c r="R1021" s="5" t="str">
        <f>IF(B1021="","",VLOOKUP(AD1021,Varsayımlar!$B:$Q,9,0))</f>
        <v/>
      </c>
      <c r="S1021" s="5" t="str">
        <f>IF(B1021="","",VLOOKUP(AD1021,Varsayımlar!$B:$Q,10,0))</f>
        <v/>
      </c>
      <c r="T1021" s="5" t="str">
        <f>IF(B1021="","",VLOOKUP(AD1021,Varsayımlar!$B:$Q,11,0))</f>
        <v/>
      </c>
      <c r="U1021" s="5" t="str">
        <f>IF(B1021="","",VLOOKUP(AD1021,Varsayımlar!$B:$Q,12,0))</f>
        <v/>
      </c>
      <c r="V1021" s="5" t="str">
        <f>IF(B1021="","",VLOOKUP(AD1021,Varsayımlar!$B:$Q,13,0))</f>
        <v/>
      </c>
      <c r="W1021" s="5" t="str">
        <f>IF(B1021="","",VLOOKUP(AD1021,Varsayımlar!$B:$Q,14,0))</f>
        <v/>
      </c>
      <c r="AA1021" s="5" t="str">
        <f>IF(B1021="","",VLOOKUP(AD1021,Varsayımlar!$B:$Q,15,0))</f>
        <v/>
      </c>
      <c r="AB1021" s="5" t="str">
        <f>IF(B1021="","",VLOOKUP(AD1021,Varsayımlar!$B:$Q,16,0))</f>
        <v/>
      </c>
      <c r="AC1021" s="5" t="str">
        <f>IF(B1021="","",VLOOKUP(Sayfa2!AD1021,Varsayımlar!B:S,18,0))</f>
        <v/>
      </c>
      <c r="AD1021" s="5" t="str">
        <f t="shared" si="17"/>
        <v/>
      </c>
    </row>
    <row r="1022" spans="2:30" x14ac:dyDescent="0.25">
      <c r="C1022" s="3" t="str">
        <f>IF(B1022="","",VLOOKUP(AD1022,Varsayımlar!$B:$Q,3,0))</f>
        <v/>
      </c>
      <c r="H1022" s="2" t="str">
        <f>IF(B1022="","",VLOOKUP(AD1022,Varsayımlar!$B:$Q,5,0))</f>
        <v/>
      </c>
      <c r="J1022" s="2" t="str">
        <f>IF(B1022="","",VLOOKUP(AD1022,Varsayımlar!$B:$Q,6,0))</f>
        <v/>
      </c>
      <c r="P1022" s="2" t="str">
        <f>IF(B1022="","",VLOOKUP(AD1022,Varsayımlar!$B:$Q,7,0)*K1022)</f>
        <v/>
      </c>
      <c r="Q1022" s="2" t="str">
        <f>IF(B1022="","",VLOOKUP(AD1022,Varsayımlar!$B:$Q,8,0))</f>
        <v/>
      </c>
      <c r="R1022" s="2" t="str">
        <f>IF(B1022="","",VLOOKUP(AD1022,Varsayımlar!$B:$Q,9,0))</f>
        <v/>
      </c>
      <c r="S1022" s="2" t="str">
        <f>IF(B1022="","",VLOOKUP(AD1022,Varsayımlar!$B:$Q,10,0))</f>
        <v/>
      </c>
      <c r="T1022" s="2" t="str">
        <f>IF(B1022="","",VLOOKUP(AD1022,Varsayımlar!$B:$Q,11,0))</f>
        <v/>
      </c>
      <c r="U1022" s="2" t="str">
        <f>IF(B1022="","",VLOOKUP(AD1022,Varsayımlar!$B:$Q,12,0))</f>
        <v/>
      </c>
      <c r="V1022" s="2" t="str">
        <f>IF(B1022="","",VLOOKUP(AD1022,Varsayımlar!$B:$Q,13,0))</f>
        <v/>
      </c>
      <c r="W1022" s="2" t="str">
        <f>IF(B1022="","",VLOOKUP(AD1022,Varsayımlar!$B:$Q,14,0))</f>
        <v/>
      </c>
      <c r="AA1022" s="2" t="str">
        <f>IF(B1022="","",VLOOKUP(AD1022,Varsayımlar!$B:$Q,15,0))</f>
        <v/>
      </c>
      <c r="AB1022" s="2" t="str">
        <f>IF(B1022="","",VLOOKUP(AD1022,Varsayımlar!$B:$Q,16,0))</f>
        <v/>
      </c>
      <c r="AC1022" s="2" t="str">
        <f>IF(B1022="","",VLOOKUP(Sayfa2!AD1022,Varsayımlar!B:S,18,0))</f>
        <v/>
      </c>
      <c r="AD1022" s="2" t="str">
        <f t="shared" si="17"/>
        <v/>
      </c>
    </row>
    <row r="1023" spans="2:30" x14ac:dyDescent="0.25">
      <c r="B1023" s="6"/>
      <c r="C1023" s="7" t="str">
        <f>IF(B1023="","",VLOOKUP(AD1023,Varsayımlar!$B:$Q,3,0))</f>
        <v/>
      </c>
      <c r="D1023" s="7"/>
      <c r="H1023" s="5" t="str">
        <f>IF(B1023="","",VLOOKUP(AD1023,Varsayımlar!$B:$Q,5,0))</f>
        <v/>
      </c>
      <c r="I1023" s="5"/>
      <c r="J1023" s="5" t="str">
        <f>IF(B1023="","",VLOOKUP(AD1023,Varsayımlar!$B:$Q,6,0))</f>
        <v/>
      </c>
      <c r="P1023" s="5" t="str">
        <f>IF(B1023="","",VLOOKUP(AD1023,Varsayımlar!$B:$Q,7,0)*K1023)</f>
        <v/>
      </c>
      <c r="Q1023" s="5" t="str">
        <f>IF(B1023="","",VLOOKUP(AD1023,Varsayımlar!$B:$Q,8,0))</f>
        <v/>
      </c>
      <c r="R1023" s="5" t="str">
        <f>IF(B1023="","",VLOOKUP(AD1023,Varsayımlar!$B:$Q,9,0))</f>
        <v/>
      </c>
      <c r="S1023" s="5" t="str">
        <f>IF(B1023="","",VLOOKUP(AD1023,Varsayımlar!$B:$Q,10,0))</f>
        <v/>
      </c>
      <c r="T1023" s="5" t="str">
        <f>IF(B1023="","",VLOOKUP(AD1023,Varsayımlar!$B:$Q,11,0))</f>
        <v/>
      </c>
      <c r="U1023" s="5" t="str">
        <f>IF(B1023="","",VLOOKUP(AD1023,Varsayımlar!$B:$Q,12,0))</f>
        <v/>
      </c>
      <c r="V1023" s="5" t="str">
        <f>IF(B1023="","",VLOOKUP(AD1023,Varsayımlar!$B:$Q,13,0))</f>
        <v/>
      </c>
      <c r="W1023" s="5" t="str">
        <f>IF(B1023="","",VLOOKUP(AD1023,Varsayımlar!$B:$Q,14,0))</f>
        <v/>
      </c>
      <c r="AA1023" s="5" t="str">
        <f>IF(B1023="","",VLOOKUP(AD1023,Varsayımlar!$B:$Q,15,0))</f>
        <v/>
      </c>
      <c r="AB1023" s="5" t="str">
        <f>IF(B1023="","",VLOOKUP(AD1023,Varsayımlar!$B:$Q,16,0))</f>
        <v/>
      </c>
      <c r="AC1023" s="5" t="str">
        <f>IF(B1023="","",VLOOKUP(Sayfa2!AD1023,Varsayımlar!B:S,18,0))</f>
        <v/>
      </c>
      <c r="AD1023" s="5" t="str">
        <f t="shared" si="17"/>
        <v/>
      </c>
    </row>
    <row r="1024" spans="2:30" x14ac:dyDescent="0.25">
      <c r="C1024" s="3" t="str">
        <f>IF(B1024="","",VLOOKUP(AD1024,Varsayımlar!$B:$Q,3,0))</f>
        <v/>
      </c>
      <c r="H1024" s="2" t="str">
        <f>IF(B1024="","",VLOOKUP(AD1024,Varsayımlar!$B:$Q,5,0))</f>
        <v/>
      </c>
      <c r="J1024" s="2" t="str">
        <f>IF(B1024="","",VLOOKUP(AD1024,Varsayımlar!$B:$Q,6,0))</f>
        <v/>
      </c>
      <c r="P1024" s="2" t="str">
        <f>IF(B1024="","",VLOOKUP(AD1024,Varsayımlar!$B:$Q,7,0)*K1024)</f>
        <v/>
      </c>
      <c r="Q1024" s="2" t="str">
        <f>IF(B1024="","",VLOOKUP(AD1024,Varsayımlar!$B:$Q,8,0))</f>
        <v/>
      </c>
      <c r="R1024" s="2" t="str">
        <f>IF(B1024="","",VLOOKUP(AD1024,Varsayımlar!$B:$Q,9,0))</f>
        <v/>
      </c>
      <c r="S1024" s="2" t="str">
        <f>IF(B1024="","",VLOOKUP(AD1024,Varsayımlar!$B:$Q,10,0))</f>
        <v/>
      </c>
      <c r="T1024" s="2" t="str">
        <f>IF(B1024="","",VLOOKUP(AD1024,Varsayımlar!$B:$Q,11,0))</f>
        <v/>
      </c>
      <c r="U1024" s="2" t="str">
        <f>IF(B1024="","",VLOOKUP(AD1024,Varsayımlar!$B:$Q,12,0))</f>
        <v/>
      </c>
      <c r="V1024" s="2" t="str">
        <f>IF(B1024="","",VLOOKUP(AD1024,Varsayımlar!$B:$Q,13,0))</f>
        <v/>
      </c>
      <c r="W1024" s="2" t="str">
        <f>IF(B1024="","",VLOOKUP(AD1024,Varsayımlar!$B:$Q,14,0))</f>
        <v/>
      </c>
      <c r="AA1024" s="2" t="str">
        <f>IF(B1024="","",VLOOKUP(AD1024,Varsayımlar!$B:$Q,15,0))</f>
        <v/>
      </c>
      <c r="AB1024" s="2" t="str">
        <f>IF(B1024="","",VLOOKUP(AD1024,Varsayımlar!$B:$Q,16,0))</f>
        <v/>
      </c>
      <c r="AC1024" s="2" t="str">
        <f>IF(B1024="","",VLOOKUP(Sayfa2!AD1024,Varsayımlar!B:S,18,0))</f>
        <v/>
      </c>
      <c r="AD1024" s="2" t="str">
        <f t="shared" si="17"/>
        <v/>
      </c>
    </row>
    <row r="1025" spans="2:30" x14ac:dyDescent="0.25">
      <c r="B1025" s="6"/>
      <c r="C1025" s="7" t="str">
        <f>IF(B1025="","",VLOOKUP(AD1025,Varsayımlar!$B:$Q,3,0))</f>
        <v/>
      </c>
      <c r="D1025" s="7"/>
      <c r="H1025" s="5" t="str">
        <f>IF(B1025="","",VLOOKUP(AD1025,Varsayımlar!$B:$Q,5,0))</f>
        <v/>
      </c>
      <c r="I1025" s="5"/>
      <c r="J1025" s="5" t="str">
        <f>IF(B1025="","",VLOOKUP(AD1025,Varsayımlar!$B:$Q,6,0))</f>
        <v/>
      </c>
      <c r="P1025" s="5" t="str">
        <f>IF(B1025="","",VLOOKUP(AD1025,Varsayımlar!$B:$Q,7,0)*K1025)</f>
        <v/>
      </c>
      <c r="Q1025" s="5" t="str">
        <f>IF(B1025="","",VLOOKUP(AD1025,Varsayımlar!$B:$Q,8,0))</f>
        <v/>
      </c>
      <c r="R1025" s="5" t="str">
        <f>IF(B1025="","",VLOOKUP(AD1025,Varsayımlar!$B:$Q,9,0))</f>
        <v/>
      </c>
      <c r="S1025" s="5" t="str">
        <f>IF(B1025="","",VLOOKUP(AD1025,Varsayımlar!$B:$Q,10,0))</f>
        <v/>
      </c>
      <c r="T1025" s="5" t="str">
        <f>IF(B1025="","",VLOOKUP(AD1025,Varsayımlar!$B:$Q,11,0))</f>
        <v/>
      </c>
      <c r="U1025" s="5" t="str">
        <f>IF(B1025="","",VLOOKUP(AD1025,Varsayımlar!$B:$Q,12,0))</f>
        <v/>
      </c>
      <c r="V1025" s="5" t="str">
        <f>IF(B1025="","",VLOOKUP(AD1025,Varsayımlar!$B:$Q,13,0))</f>
        <v/>
      </c>
      <c r="W1025" s="5" t="str">
        <f>IF(B1025="","",VLOOKUP(AD1025,Varsayımlar!$B:$Q,14,0))</f>
        <v/>
      </c>
      <c r="AA1025" s="5" t="str">
        <f>IF(B1025="","",VLOOKUP(AD1025,Varsayımlar!$B:$Q,15,0))</f>
        <v/>
      </c>
      <c r="AB1025" s="5" t="str">
        <f>IF(B1025="","",VLOOKUP(AD1025,Varsayımlar!$B:$Q,16,0))</f>
        <v/>
      </c>
      <c r="AC1025" s="5" t="str">
        <f>IF(B1025="","",VLOOKUP(Sayfa2!AD1025,Varsayımlar!B:S,18,0))</f>
        <v/>
      </c>
      <c r="AD1025" s="5" t="str">
        <f t="shared" si="17"/>
        <v/>
      </c>
    </row>
    <row r="1026" spans="2:30" x14ac:dyDescent="0.25">
      <c r="C1026" s="3" t="str">
        <f>IF(B1026="","",VLOOKUP(AD1026,Varsayımlar!$B:$Q,3,0))</f>
        <v/>
      </c>
      <c r="H1026" s="2" t="str">
        <f>IF(B1026="","",VLOOKUP(AD1026,Varsayımlar!$B:$Q,5,0))</f>
        <v/>
      </c>
      <c r="J1026" s="2" t="str">
        <f>IF(B1026="","",VLOOKUP(AD1026,Varsayımlar!$B:$Q,6,0))</f>
        <v/>
      </c>
      <c r="P1026" s="2" t="str">
        <f>IF(B1026="","",VLOOKUP(AD1026,Varsayımlar!$B:$Q,7,0)*K1026)</f>
        <v/>
      </c>
      <c r="Q1026" s="2" t="str">
        <f>IF(B1026="","",VLOOKUP(AD1026,Varsayımlar!$B:$Q,8,0))</f>
        <v/>
      </c>
      <c r="R1026" s="2" t="str">
        <f>IF(B1026="","",VLOOKUP(AD1026,Varsayımlar!$B:$Q,9,0))</f>
        <v/>
      </c>
      <c r="S1026" s="2" t="str">
        <f>IF(B1026="","",VLOOKUP(AD1026,Varsayımlar!$B:$Q,10,0))</f>
        <v/>
      </c>
      <c r="T1026" s="2" t="str">
        <f>IF(B1026="","",VLOOKUP(AD1026,Varsayımlar!$B:$Q,11,0))</f>
        <v/>
      </c>
      <c r="U1026" s="2" t="str">
        <f>IF(B1026="","",VLOOKUP(AD1026,Varsayımlar!$B:$Q,12,0))</f>
        <v/>
      </c>
      <c r="V1026" s="2" t="str">
        <f>IF(B1026="","",VLOOKUP(AD1026,Varsayımlar!$B:$Q,13,0))</f>
        <v/>
      </c>
      <c r="W1026" s="2" t="str">
        <f>IF(B1026="","",VLOOKUP(AD1026,Varsayımlar!$B:$Q,14,0))</f>
        <v/>
      </c>
      <c r="AA1026" s="2" t="str">
        <f>IF(B1026="","",VLOOKUP(AD1026,Varsayımlar!$B:$Q,15,0))</f>
        <v/>
      </c>
      <c r="AB1026" s="2" t="str">
        <f>IF(B1026="","",VLOOKUP(AD1026,Varsayımlar!$B:$Q,16,0))</f>
        <v/>
      </c>
      <c r="AC1026" s="2" t="str">
        <f>IF(B1026="","",VLOOKUP(Sayfa2!AD1026,Varsayımlar!B:S,18,0))</f>
        <v/>
      </c>
      <c r="AD1026" s="2" t="str">
        <f t="shared" si="17"/>
        <v/>
      </c>
    </row>
    <row r="1027" spans="2:30" x14ac:dyDescent="0.25">
      <c r="B1027" s="6"/>
      <c r="C1027" s="7" t="str">
        <f>IF(B1027="","",VLOOKUP(AD1027,Varsayımlar!$B:$Q,3,0))</f>
        <v/>
      </c>
      <c r="D1027" s="7"/>
      <c r="H1027" s="5" t="str">
        <f>IF(B1027="","",VLOOKUP(AD1027,Varsayımlar!$B:$Q,5,0))</f>
        <v/>
      </c>
      <c r="I1027" s="5"/>
      <c r="J1027" s="5" t="str">
        <f>IF(B1027="","",VLOOKUP(AD1027,Varsayımlar!$B:$Q,6,0))</f>
        <v/>
      </c>
      <c r="P1027" s="5" t="str">
        <f>IF(B1027="","",VLOOKUP(AD1027,Varsayımlar!$B:$Q,7,0)*K1027)</f>
        <v/>
      </c>
      <c r="Q1027" s="5" t="str">
        <f>IF(B1027="","",VLOOKUP(AD1027,Varsayımlar!$B:$Q,8,0))</f>
        <v/>
      </c>
      <c r="R1027" s="5" t="str">
        <f>IF(B1027="","",VLOOKUP(AD1027,Varsayımlar!$B:$Q,9,0))</f>
        <v/>
      </c>
      <c r="S1027" s="5" t="str">
        <f>IF(B1027="","",VLOOKUP(AD1027,Varsayımlar!$B:$Q,10,0))</f>
        <v/>
      </c>
      <c r="T1027" s="5" t="str">
        <f>IF(B1027="","",VLOOKUP(AD1027,Varsayımlar!$B:$Q,11,0))</f>
        <v/>
      </c>
      <c r="U1027" s="5" t="str">
        <f>IF(B1027="","",VLOOKUP(AD1027,Varsayımlar!$B:$Q,12,0))</f>
        <v/>
      </c>
      <c r="V1027" s="5" t="str">
        <f>IF(B1027="","",VLOOKUP(AD1027,Varsayımlar!$B:$Q,13,0))</f>
        <v/>
      </c>
      <c r="W1027" s="5" t="str">
        <f>IF(B1027="","",VLOOKUP(AD1027,Varsayımlar!$B:$Q,14,0))</f>
        <v/>
      </c>
      <c r="AA1027" s="5" t="str">
        <f>IF(B1027="","",VLOOKUP(AD1027,Varsayımlar!$B:$Q,15,0))</f>
        <v/>
      </c>
      <c r="AB1027" s="5" t="str">
        <f>IF(B1027="","",VLOOKUP(AD1027,Varsayımlar!$B:$Q,16,0))</f>
        <v/>
      </c>
      <c r="AC1027" s="5" t="str">
        <f>IF(B1027="","",VLOOKUP(Sayfa2!AD1027,Varsayımlar!B:S,18,0))</f>
        <v/>
      </c>
      <c r="AD1027" s="5" t="str">
        <f t="shared" si="17"/>
        <v/>
      </c>
    </row>
    <row r="1028" spans="2:30" x14ac:dyDescent="0.25">
      <c r="C1028" s="3" t="str">
        <f>IF(B1028="","",VLOOKUP(AD1028,Varsayımlar!$B:$Q,3,0))</f>
        <v/>
      </c>
      <c r="H1028" s="2" t="str">
        <f>IF(B1028="","",VLOOKUP(AD1028,Varsayımlar!$B:$Q,5,0))</f>
        <v/>
      </c>
      <c r="J1028" s="2" t="str">
        <f>IF(B1028="","",VLOOKUP(AD1028,Varsayımlar!$B:$Q,6,0))</f>
        <v/>
      </c>
      <c r="P1028" s="2" t="str">
        <f>IF(B1028="","",VLOOKUP(AD1028,Varsayımlar!$B:$Q,7,0)*K1028)</f>
        <v/>
      </c>
      <c r="Q1028" s="2" t="str">
        <f>IF(B1028="","",VLOOKUP(AD1028,Varsayımlar!$B:$Q,8,0))</f>
        <v/>
      </c>
      <c r="R1028" s="2" t="str">
        <f>IF(B1028="","",VLOOKUP(AD1028,Varsayımlar!$B:$Q,9,0))</f>
        <v/>
      </c>
      <c r="S1028" s="2" t="str">
        <f>IF(B1028="","",VLOOKUP(AD1028,Varsayımlar!$B:$Q,10,0))</f>
        <v/>
      </c>
      <c r="T1028" s="2" t="str">
        <f>IF(B1028="","",VLOOKUP(AD1028,Varsayımlar!$B:$Q,11,0))</f>
        <v/>
      </c>
      <c r="U1028" s="2" t="str">
        <f>IF(B1028="","",VLOOKUP(AD1028,Varsayımlar!$B:$Q,12,0))</f>
        <v/>
      </c>
      <c r="V1028" s="2" t="str">
        <f>IF(B1028="","",VLOOKUP(AD1028,Varsayımlar!$B:$Q,13,0))</f>
        <v/>
      </c>
      <c r="W1028" s="2" t="str">
        <f>IF(B1028="","",VLOOKUP(AD1028,Varsayımlar!$B:$Q,14,0))</f>
        <v/>
      </c>
      <c r="AA1028" s="2" t="str">
        <f>IF(B1028="","",VLOOKUP(AD1028,Varsayımlar!$B:$Q,15,0))</f>
        <v/>
      </c>
      <c r="AB1028" s="2" t="str">
        <f>IF(B1028="","",VLOOKUP(AD1028,Varsayımlar!$B:$Q,16,0))</f>
        <v/>
      </c>
      <c r="AC1028" s="2" t="str">
        <f>IF(B1028="","",VLOOKUP(Sayfa2!AD1028,Varsayımlar!B:S,18,0))</f>
        <v/>
      </c>
      <c r="AD1028" s="2" t="str">
        <f t="shared" si="17"/>
        <v/>
      </c>
    </row>
    <row r="1029" spans="2:30" x14ac:dyDescent="0.25">
      <c r="B1029" s="6"/>
      <c r="C1029" s="7" t="str">
        <f>IF(B1029="","",VLOOKUP(AD1029,Varsayımlar!$B:$Q,3,0))</f>
        <v/>
      </c>
      <c r="D1029" s="7"/>
      <c r="H1029" s="5" t="str">
        <f>IF(B1029="","",VLOOKUP(AD1029,Varsayımlar!$B:$Q,5,0))</f>
        <v/>
      </c>
      <c r="I1029" s="5"/>
      <c r="J1029" s="5" t="str">
        <f>IF(B1029="","",VLOOKUP(AD1029,Varsayımlar!$B:$Q,6,0))</f>
        <v/>
      </c>
      <c r="P1029" s="5" t="str">
        <f>IF(B1029="","",VLOOKUP(AD1029,Varsayımlar!$B:$Q,7,0)*K1029)</f>
        <v/>
      </c>
      <c r="Q1029" s="5" t="str">
        <f>IF(B1029="","",VLOOKUP(AD1029,Varsayımlar!$B:$Q,8,0))</f>
        <v/>
      </c>
      <c r="R1029" s="5" t="str">
        <f>IF(B1029="","",VLOOKUP(AD1029,Varsayımlar!$B:$Q,9,0))</f>
        <v/>
      </c>
      <c r="S1029" s="5" t="str">
        <f>IF(B1029="","",VLOOKUP(AD1029,Varsayımlar!$B:$Q,10,0))</f>
        <v/>
      </c>
      <c r="T1029" s="5" t="str">
        <f>IF(B1029="","",VLOOKUP(AD1029,Varsayımlar!$B:$Q,11,0))</f>
        <v/>
      </c>
      <c r="U1029" s="5" t="str">
        <f>IF(B1029="","",VLOOKUP(AD1029,Varsayımlar!$B:$Q,12,0))</f>
        <v/>
      </c>
      <c r="V1029" s="5" t="str">
        <f>IF(B1029="","",VLOOKUP(AD1029,Varsayımlar!$B:$Q,13,0))</f>
        <v/>
      </c>
      <c r="W1029" s="5" t="str">
        <f>IF(B1029="","",VLOOKUP(AD1029,Varsayımlar!$B:$Q,14,0))</f>
        <v/>
      </c>
      <c r="AA1029" s="5" t="str">
        <f>IF(B1029="","",VLOOKUP(AD1029,Varsayımlar!$B:$Q,15,0))</f>
        <v/>
      </c>
      <c r="AB1029" s="5" t="str">
        <f>IF(B1029="","",VLOOKUP(AD1029,Varsayımlar!$B:$Q,16,0))</f>
        <v/>
      </c>
      <c r="AC1029" s="5" t="str">
        <f>IF(B1029="","",VLOOKUP(Sayfa2!AD1029,Varsayımlar!B:S,18,0))</f>
        <v/>
      </c>
      <c r="AD1029" s="5" t="str">
        <f t="shared" si="17"/>
        <v/>
      </c>
    </row>
    <row r="1030" spans="2:30" x14ac:dyDescent="0.25">
      <c r="C1030" s="3" t="str">
        <f>IF(B1030="","",VLOOKUP(AD1030,Varsayımlar!$B:$Q,3,0))</f>
        <v/>
      </c>
      <c r="H1030" s="2" t="str">
        <f>IF(B1030="","",VLOOKUP(AD1030,Varsayımlar!$B:$Q,5,0))</f>
        <v/>
      </c>
      <c r="J1030" s="2" t="str">
        <f>IF(B1030="","",VLOOKUP(AD1030,Varsayımlar!$B:$Q,6,0))</f>
        <v/>
      </c>
      <c r="P1030" s="2" t="str">
        <f>IF(B1030="","",VLOOKUP(AD1030,Varsayımlar!$B:$Q,7,0)*K1030)</f>
        <v/>
      </c>
      <c r="Q1030" s="2" t="str">
        <f>IF(B1030="","",VLOOKUP(AD1030,Varsayımlar!$B:$Q,8,0))</f>
        <v/>
      </c>
      <c r="R1030" s="2" t="str">
        <f>IF(B1030="","",VLOOKUP(AD1030,Varsayımlar!$B:$Q,9,0))</f>
        <v/>
      </c>
      <c r="S1030" s="2" t="str">
        <f>IF(B1030="","",VLOOKUP(AD1030,Varsayımlar!$B:$Q,10,0))</f>
        <v/>
      </c>
      <c r="T1030" s="2" t="str">
        <f>IF(B1030="","",VLOOKUP(AD1030,Varsayımlar!$B:$Q,11,0))</f>
        <v/>
      </c>
      <c r="U1030" s="2" t="str">
        <f>IF(B1030="","",VLOOKUP(AD1030,Varsayımlar!$B:$Q,12,0))</f>
        <v/>
      </c>
      <c r="V1030" s="2" t="str">
        <f>IF(B1030="","",VLOOKUP(AD1030,Varsayımlar!$B:$Q,13,0))</f>
        <v/>
      </c>
      <c r="W1030" s="2" t="str">
        <f>IF(B1030="","",VLOOKUP(AD1030,Varsayımlar!$B:$Q,14,0))</f>
        <v/>
      </c>
      <c r="AA1030" s="2" t="str">
        <f>IF(B1030="","",VLOOKUP(AD1030,Varsayımlar!$B:$Q,15,0))</f>
        <v/>
      </c>
      <c r="AB1030" s="2" t="str">
        <f>IF(B1030="","",VLOOKUP(AD1030,Varsayımlar!$B:$Q,16,0))</f>
        <v/>
      </c>
      <c r="AC1030" s="2" t="str">
        <f>IF(B1030="","",VLOOKUP(Sayfa2!AD1030,Varsayımlar!B:S,18,0))</f>
        <v/>
      </c>
      <c r="AD1030" s="2" t="str">
        <f t="shared" si="17"/>
        <v/>
      </c>
    </row>
    <row r="1031" spans="2:30" x14ac:dyDescent="0.25">
      <c r="B1031" s="6"/>
      <c r="C1031" s="7" t="str">
        <f>IF(B1031="","",VLOOKUP(AD1031,Varsayımlar!$B:$Q,3,0))</f>
        <v/>
      </c>
      <c r="D1031" s="7"/>
      <c r="H1031" s="5" t="str">
        <f>IF(B1031="","",VLOOKUP(AD1031,Varsayımlar!$B:$Q,5,0))</f>
        <v/>
      </c>
      <c r="I1031" s="5"/>
      <c r="J1031" s="5" t="str">
        <f>IF(B1031="","",VLOOKUP(AD1031,Varsayımlar!$B:$Q,6,0))</f>
        <v/>
      </c>
      <c r="P1031" s="5" t="str">
        <f>IF(B1031="","",VLOOKUP(AD1031,Varsayımlar!$B:$Q,7,0)*K1031)</f>
        <v/>
      </c>
      <c r="Q1031" s="5" t="str">
        <f>IF(B1031="","",VLOOKUP(AD1031,Varsayımlar!$B:$Q,8,0))</f>
        <v/>
      </c>
      <c r="R1031" s="5" t="str">
        <f>IF(B1031="","",VLOOKUP(AD1031,Varsayımlar!$B:$Q,9,0))</f>
        <v/>
      </c>
      <c r="S1031" s="5" t="str">
        <f>IF(B1031="","",VLOOKUP(AD1031,Varsayımlar!$B:$Q,10,0))</f>
        <v/>
      </c>
      <c r="T1031" s="5" t="str">
        <f>IF(B1031="","",VLOOKUP(AD1031,Varsayımlar!$B:$Q,11,0))</f>
        <v/>
      </c>
      <c r="U1031" s="5" t="str">
        <f>IF(B1031="","",VLOOKUP(AD1031,Varsayımlar!$B:$Q,12,0))</f>
        <v/>
      </c>
      <c r="V1031" s="5" t="str">
        <f>IF(B1031="","",VLOOKUP(AD1031,Varsayımlar!$B:$Q,13,0))</f>
        <v/>
      </c>
      <c r="W1031" s="5" t="str">
        <f>IF(B1031="","",VLOOKUP(AD1031,Varsayımlar!$B:$Q,14,0))</f>
        <v/>
      </c>
      <c r="AA1031" s="5" t="str">
        <f>IF(B1031="","",VLOOKUP(AD1031,Varsayımlar!$B:$Q,15,0))</f>
        <v/>
      </c>
      <c r="AB1031" s="5" t="str">
        <f>IF(B1031="","",VLOOKUP(AD1031,Varsayımlar!$B:$Q,16,0))</f>
        <v/>
      </c>
      <c r="AC1031" s="5" t="str">
        <f>IF(B1031="","",VLOOKUP(Sayfa2!AD1031,Varsayımlar!B:S,18,0))</f>
        <v/>
      </c>
      <c r="AD1031" s="5" t="str">
        <f t="shared" si="17"/>
        <v/>
      </c>
    </row>
    <row r="1032" spans="2:30" x14ac:dyDescent="0.25">
      <c r="C1032" s="3" t="str">
        <f>IF(B1032="","",VLOOKUP(AD1032,Varsayımlar!$B:$Q,3,0))</f>
        <v/>
      </c>
      <c r="H1032" s="2" t="str">
        <f>IF(B1032="","",VLOOKUP(AD1032,Varsayımlar!$B:$Q,5,0))</f>
        <v/>
      </c>
      <c r="J1032" s="2" t="str">
        <f>IF(B1032="","",VLOOKUP(AD1032,Varsayımlar!$B:$Q,6,0))</f>
        <v/>
      </c>
      <c r="P1032" s="2" t="str">
        <f>IF(B1032="","",VLOOKUP(AD1032,Varsayımlar!$B:$Q,7,0)*K1032)</f>
        <v/>
      </c>
      <c r="Q1032" s="2" t="str">
        <f>IF(B1032="","",VLOOKUP(AD1032,Varsayımlar!$B:$Q,8,0))</f>
        <v/>
      </c>
      <c r="R1032" s="2" t="str">
        <f>IF(B1032="","",VLOOKUP(AD1032,Varsayımlar!$B:$Q,9,0))</f>
        <v/>
      </c>
      <c r="S1032" s="2" t="str">
        <f>IF(B1032="","",VLOOKUP(AD1032,Varsayımlar!$B:$Q,10,0))</f>
        <v/>
      </c>
      <c r="T1032" s="2" t="str">
        <f>IF(B1032="","",VLOOKUP(AD1032,Varsayımlar!$B:$Q,11,0))</f>
        <v/>
      </c>
      <c r="U1032" s="2" t="str">
        <f>IF(B1032="","",VLOOKUP(AD1032,Varsayımlar!$B:$Q,12,0))</f>
        <v/>
      </c>
      <c r="V1032" s="2" t="str">
        <f>IF(B1032="","",VLOOKUP(AD1032,Varsayımlar!$B:$Q,13,0))</f>
        <v/>
      </c>
      <c r="W1032" s="2" t="str">
        <f>IF(B1032="","",VLOOKUP(AD1032,Varsayımlar!$B:$Q,14,0))</f>
        <v/>
      </c>
      <c r="AA1032" s="2" t="str">
        <f>IF(B1032="","",VLOOKUP(AD1032,Varsayımlar!$B:$Q,15,0))</f>
        <v/>
      </c>
      <c r="AB1032" s="2" t="str">
        <f>IF(B1032="","",VLOOKUP(AD1032,Varsayımlar!$B:$Q,16,0))</f>
        <v/>
      </c>
      <c r="AC1032" s="2" t="str">
        <f>IF(B1032="","",VLOOKUP(Sayfa2!AD1032,Varsayımlar!B:S,18,0))</f>
        <v/>
      </c>
      <c r="AD1032" s="2" t="str">
        <f t="shared" ref="AD1032:AD1095" si="18">IF(B1032="","",CONCATENATE(B1032,E1032))</f>
        <v/>
      </c>
    </row>
    <row r="1033" spans="2:30" x14ac:dyDescent="0.25">
      <c r="B1033" s="6"/>
      <c r="C1033" s="7" t="str">
        <f>IF(B1033="","",VLOOKUP(AD1033,Varsayımlar!$B:$Q,3,0))</f>
        <v/>
      </c>
      <c r="D1033" s="7"/>
      <c r="H1033" s="5" t="str">
        <f>IF(B1033="","",VLOOKUP(AD1033,Varsayımlar!$B:$Q,5,0))</f>
        <v/>
      </c>
      <c r="I1033" s="5"/>
      <c r="J1033" s="5" t="str">
        <f>IF(B1033="","",VLOOKUP(AD1033,Varsayımlar!$B:$Q,6,0))</f>
        <v/>
      </c>
      <c r="P1033" s="5" t="str">
        <f>IF(B1033="","",VLOOKUP(AD1033,Varsayımlar!$B:$Q,7,0)*K1033)</f>
        <v/>
      </c>
      <c r="Q1033" s="5" t="str">
        <f>IF(B1033="","",VLOOKUP(AD1033,Varsayımlar!$B:$Q,8,0))</f>
        <v/>
      </c>
      <c r="R1033" s="5" t="str">
        <f>IF(B1033="","",VLOOKUP(AD1033,Varsayımlar!$B:$Q,9,0))</f>
        <v/>
      </c>
      <c r="S1033" s="5" t="str">
        <f>IF(B1033="","",VLOOKUP(AD1033,Varsayımlar!$B:$Q,10,0))</f>
        <v/>
      </c>
      <c r="T1033" s="5" t="str">
        <f>IF(B1033="","",VLOOKUP(AD1033,Varsayımlar!$B:$Q,11,0))</f>
        <v/>
      </c>
      <c r="U1033" s="5" t="str">
        <f>IF(B1033="","",VLOOKUP(AD1033,Varsayımlar!$B:$Q,12,0))</f>
        <v/>
      </c>
      <c r="V1033" s="5" t="str">
        <f>IF(B1033="","",VLOOKUP(AD1033,Varsayımlar!$B:$Q,13,0))</f>
        <v/>
      </c>
      <c r="W1033" s="5" t="str">
        <f>IF(B1033="","",VLOOKUP(AD1033,Varsayımlar!$B:$Q,14,0))</f>
        <v/>
      </c>
      <c r="AA1033" s="5" t="str">
        <f>IF(B1033="","",VLOOKUP(AD1033,Varsayımlar!$B:$Q,15,0))</f>
        <v/>
      </c>
      <c r="AB1033" s="5" t="str">
        <f>IF(B1033="","",VLOOKUP(AD1033,Varsayımlar!$B:$Q,16,0))</f>
        <v/>
      </c>
      <c r="AC1033" s="5" t="str">
        <f>IF(B1033="","",VLOOKUP(Sayfa2!AD1033,Varsayımlar!B:S,18,0))</f>
        <v/>
      </c>
      <c r="AD1033" s="5" t="str">
        <f t="shared" si="18"/>
        <v/>
      </c>
    </row>
    <row r="1034" spans="2:30" x14ac:dyDescent="0.25">
      <c r="C1034" s="3" t="str">
        <f>IF(B1034="","",VLOOKUP(AD1034,Varsayımlar!$B:$Q,3,0))</f>
        <v/>
      </c>
      <c r="H1034" s="2" t="str">
        <f>IF(B1034="","",VLOOKUP(AD1034,Varsayımlar!$B:$Q,5,0))</f>
        <v/>
      </c>
      <c r="J1034" s="2" t="str">
        <f>IF(B1034="","",VLOOKUP(AD1034,Varsayımlar!$B:$Q,6,0))</f>
        <v/>
      </c>
      <c r="P1034" s="2" t="str">
        <f>IF(B1034="","",VLOOKUP(AD1034,Varsayımlar!$B:$Q,7,0)*K1034)</f>
        <v/>
      </c>
      <c r="Q1034" s="2" t="str">
        <f>IF(B1034="","",VLOOKUP(AD1034,Varsayımlar!$B:$Q,8,0))</f>
        <v/>
      </c>
      <c r="R1034" s="2" t="str">
        <f>IF(B1034="","",VLOOKUP(AD1034,Varsayımlar!$B:$Q,9,0))</f>
        <v/>
      </c>
      <c r="S1034" s="2" t="str">
        <f>IF(B1034="","",VLOOKUP(AD1034,Varsayımlar!$B:$Q,10,0))</f>
        <v/>
      </c>
      <c r="T1034" s="2" t="str">
        <f>IF(B1034="","",VLOOKUP(AD1034,Varsayımlar!$B:$Q,11,0))</f>
        <v/>
      </c>
      <c r="U1034" s="2" t="str">
        <f>IF(B1034="","",VLOOKUP(AD1034,Varsayımlar!$B:$Q,12,0))</f>
        <v/>
      </c>
      <c r="V1034" s="2" t="str">
        <f>IF(B1034="","",VLOOKUP(AD1034,Varsayımlar!$B:$Q,13,0))</f>
        <v/>
      </c>
      <c r="W1034" s="2" t="str">
        <f>IF(B1034="","",VLOOKUP(AD1034,Varsayımlar!$B:$Q,14,0))</f>
        <v/>
      </c>
      <c r="AA1034" s="2" t="str">
        <f>IF(B1034="","",VLOOKUP(AD1034,Varsayımlar!$B:$Q,15,0))</f>
        <v/>
      </c>
      <c r="AB1034" s="2" t="str">
        <f>IF(B1034="","",VLOOKUP(AD1034,Varsayımlar!$B:$Q,16,0))</f>
        <v/>
      </c>
      <c r="AC1034" s="2" t="str">
        <f>IF(B1034="","",VLOOKUP(Sayfa2!AD1034,Varsayımlar!B:S,18,0))</f>
        <v/>
      </c>
      <c r="AD1034" s="2" t="str">
        <f t="shared" si="18"/>
        <v/>
      </c>
    </row>
    <row r="1035" spans="2:30" x14ac:dyDescent="0.25">
      <c r="B1035" s="6"/>
      <c r="C1035" s="7" t="str">
        <f>IF(B1035="","",VLOOKUP(AD1035,Varsayımlar!$B:$Q,3,0))</f>
        <v/>
      </c>
      <c r="D1035" s="7"/>
      <c r="H1035" s="5" t="str">
        <f>IF(B1035="","",VLOOKUP(AD1035,Varsayımlar!$B:$Q,5,0))</f>
        <v/>
      </c>
      <c r="I1035" s="5"/>
      <c r="J1035" s="5" t="str">
        <f>IF(B1035="","",VLOOKUP(AD1035,Varsayımlar!$B:$Q,6,0))</f>
        <v/>
      </c>
      <c r="P1035" s="5" t="str">
        <f>IF(B1035="","",VLOOKUP(AD1035,Varsayımlar!$B:$Q,7,0)*K1035)</f>
        <v/>
      </c>
      <c r="Q1035" s="5" t="str">
        <f>IF(B1035="","",VLOOKUP(AD1035,Varsayımlar!$B:$Q,8,0))</f>
        <v/>
      </c>
      <c r="R1035" s="5" t="str">
        <f>IF(B1035="","",VLOOKUP(AD1035,Varsayımlar!$B:$Q,9,0))</f>
        <v/>
      </c>
      <c r="S1035" s="5" t="str">
        <f>IF(B1035="","",VLOOKUP(AD1035,Varsayımlar!$B:$Q,10,0))</f>
        <v/>
      </c>
      <c r="T1035" s="5" t="str">
        <f>IF(B1035="","",VLOOKUP(AD1035,Varsayımlar!$B:$Q,11,0))</f>
        <v/>
      </c>
      <c r="U1035" s="5" t="str">
        <f>IF(B1035="","",VLOOKUP(AD1035,Varsayımlar!$B:$Q,12,0))</f>
        <v/>
      </c>
      <c r="V1035" s="5" t="str">
        <f>IF(B1035="","",VLOOKUP(AD1035,Varsayımlar!$B:$Q,13,0))</f>
        <v/>
      </c>
      <c r="W1035" s="5" t="str">
        <f>IF(B1035="","",VLOOKUP(AD1035,Varsayımlar!$B:$Q,14,0))</f>
        <v/>
      </c>
      <c r="AA1035" s="5" t="str">
        <f>IF(B1035="","",VLOOKUP(AD1035,Varsayımlar!$B:$Q,15,0))</f>
        <v/>
      </c>
      <c r="AB1035" s="5" t="str">
        <f>IF(B1035="","",VLOOKUP(AD1035,Varsayımlar!$B:$Q,16,0))</f>
        <v/>
      </c>
      <c r="AC1035" s="5" t="str">
        <f>IF(B1035="","",VLOOKUP(Sayfa2!AD1035,Varsayımlar!B:S,18,0))</f>
        <v/>
      </c>
      <c r="AD1035" s="5" t="str">
        <f t="shared" si="18"/>
        <v/>
      </c>
    </row>
    <row r="1036" spans="2:30" x14ac:dyDescent="0.25">
      <c r="C1036" s="3" t="str">
        <f>IF(B1036="","",VLOOKUP(AD1036,Varsayımlar!$B:$Q,3,0))</f>
        <v/>
      </c>
      <c r="H1036" s="2" t="str">
        <f>IF(B1036="","",VLOOKUP(AD1036,Varsayımlar!$B:$Q,5,0))</f>
        <v/>
      </c>
      <c r="J1036" s="2" t="str">
        <f>IF(B1036="","",VLOOKUP(AD1036,Varsayımlar!$B:$Q,6,0))</f>
        <v/>
      </c>
      <c r="P1036" s="2" t="str">
        <f>IF(B1036="","",VLOOKUP(AD1036,Varsayımlar!$B:$Q,7,0)*K1036)</f>
        <v/>
      </c>
      <c r="Q1036" s="2" t="str">
        <f>IF(B1036="","",VLOOKUP(AD1036,Varsayımlar!$B:$Q,8,0))</f>
        <v/>
      </c>
      <c r="R1036" s="2" t="str">
        <f>IF(B1036="","",VLOOKUP(AD1036,Varsayımlar!$B:$Q,9,0))</f>
        <v/>
      </c>
      <c r="S1036" s="2" t="str">
        <f>IF(B1036="","",VLOOKUP(AD1036,Varsayımlar!$B:$Q,10,0))</f>
        <v/>
      </c>
      <c r="T1036" s="2" t="str">
        <f>IF(B1036="","",VLOOKUP(AD1036,Varsayımlar!$B:$Q,11,0))</f>
        <v/>
      </c>
      <c r="U1036" s="2" t="str">
        <f>IF(B1036="","",VLOOKUP(AD1036,Varsayımlar!$B:$Q,12,0))</f>
        <v/>
      </c>
      <c r="V1036" s="2" t="str">
        <f>IF(B1036="","",VLOOKUP(AD1036,Varsayımlar!$B:$Q,13,0))</f>
        <v/>
      </c>
      <c r="W1036" s="2" t="str">
        <f>IF(B1036="","",VLOOKUP(AD1036,Varsayımlar!$B:$Q,14,0))</f>
        <v/>
      </c>
      <c r="AA1036" s="2" t="str">
        <f>IF(B1036="","",VLOOKUP(AD1036,Varsayımlar!$B:$Q,15,0))</f>
        <v/>
      </c>
      <c r="AB1036" s="2" t="str">
        <f>IF(B1036="","",VLOOKUP(AD1036,Varsayımlar!$B:$Q,16,0))</f>
        <v/>
      </c>
      <c r="AC1036" s="2" t="str">
        <f>IF(B1036="","",VLOOKUP(Sayfa2!AD1036,Varsayımlar!B:S,18,0))</f>
        <v/>
      </c>
      <c r="AD1036" s="2" t="str">
        <f t="shared" si="18"/>
        <v/>
      </c>
    </row>
    <row r="1037" spans="2:30" x14ac:dyDescent="0.25">
      <c r="B1037" s="6"/>
      <c r="C1037" s="7" t="str">
        <f>IF(B1037="","",VLOOKUP(AD1037,Varsayımlar!$B:$Q,3,0))</f>
        <v/>
      </c>
      <c r="D1037" s="7"/>
      <c r="H1037" s="5" t="str">
        <f>IF(B1037="","",VLOOKUP(AD1037,Varsayımlar!$B:$Q,5,0))</f>
        <v/>
      </c>
      <c r="I1037" s="5"/>
      <c r="J1037" s="5" t="str">
        <f>IF(B1037="","",VLOOKUP(AD1037,Varsayımlar!$B:$Q,6,0))</f>
        <v/>
      </c>
      <c r="P1037" s="5" t="str">
        <f>IF(B1037="","",VLOOKUP(AD1037,Varsayımlar!$B:$Q,7,0)*K1037)</f>
        <v/>
      </c>
      <c r="Q1037" s="5" t="str">
        <f>IF(B1037="","",VLOOKUP(AD1037,Varsayımlar!$B:$Q,8,0))</f>
        <v/>
      </c>
      <c r="R1037" s="5" t="str">
        <f>IF(B1037="","",VLOOKUP(AD1037,Varsayımlar!$B:$Q,9,0))</f>
        <v/>
      </c>
      <c r="S1037" s="5" t="str">
        <f>IF(B1037="","",VLOOKUP(AD1037,Varsayımlar!$B:$Q,10,0))</f>
        <v/>
      </c>
      <c r="T1037" s="5" t="str">
        <f>IF(B1037="","",VLOOKUP(AD1037,Varsayımlar!$B:$Q,11,0))</f>
        <v/>
      </c>
      <c r="U1037" s="5" t="str">
        <f>IF(B1037="","",VLOOKUP(AD1037,Varsayımlar!$B:$Q,12,0))</f>
        <v/>
      </c>
      <c r="V1037" s="5" t="str">
        <f>IF(B1037="","",VLOOKUP(AD1037,Varsayımlar!$B:$Q,13,0))</f>
        <v/>
      </c>
      <c r="W1037" s="5" t="str">
        <f>IF(B1037="","",VLOOKUP(AD1037,Varsayımlar!$B:$Q,14,0))</f>
        <v/>
      </c>
      <c r="AA1037" s="5" t="str">
        <f>IF(B1037="","",VLOOKUP(AD1037,Varsayımlar!$B:$Q,15,0))</f>
        <v/>
      </c>
      <c r="AB1037" s="5" t="str">
        <f>IF(B1037="","",VLOOKUP(AD1037,Varsayımlar!$B:$Q,16,0))</f>
        <v/>
      </c>
      <c r="AC1037" s="5" t="str">
        <f>IF(B1037="","",VLOOKUP(Sayfa2!AD1037,Varsayımlar!B:S,18,0))</f>
        <v/>
      </c>
      <c r="AD1037" s="5" t="str">
        <f t="shared" si="18"/>
        <v/>
      </c>
    </row>
    <row r="1038" spans="2:30" x14ac:dyDescent="0.25">
      <c r="C1038" s="3" t="str">
        <f>IF(B1038="","",VLOOKUP(AD1038,Varsayımlar!$B:$Q,3,0))</f>
        <v/>
      </c>
      <c r="H1038" s="2" t="str">
        <f>IF(B1038="","",VLOOKUP(AD1038,Varsayımlar!$B:$Q,5,0))</f>
        <v/>
      </c>
      <c r="J1038" s="2" t="str">
        <f>IF(B1038="","",VLOOKUP(AD1038,Varsayımlar!$B:$Q,6,0))</f>
        <v/>
      </c>
      <c r="P1038" s="2" t="str">
        <f>IF(B1038="","",VLOOKUP(AD1038,Varsayımlar!$B:$Q,7,0)*K1038)</f>
        <v/>
      </c>
      <c r="Q1038" s="2" t="str">
        <f>IF(B1038="","",VLOOKUP(AD1038,Varsayımlar!$B:$Q,8,0))</f>
        <v/>
      </c>
      <c r="R1038" s="2" t="str">
        <f>IF(B1038="","",VLOOKUP(AD1038,Varsayımlar!$B:$Q,9,0))</f>
        <v/>
      </c>
      <c r="S1038" s="2" t="str">
        <f>IF(B1038="","",VLOOKUP(AD1038,Varsayımlar!$B:$Q,10,0))</f>
        <v/>
      </c>
      <c r="T1038" s="2" t="str">
        <f>IF(B1038="","",VLOOKUP(AD1038,Varsayımlar!$B:$Q,11,0))</f>
        <v/>
      </c>
      <c r="U1038" s="2" t="str">
        <f>IF(B1038="","",VLOOKUP(AD1038,Varsayımlar!$B:$Q,12,0))</f>
        <v/>
      </c>
      <c r="V1038" s="2" t="str">
        <f>IF(B1038="","",VLOOKUP(AD1038,Varsayımlar!$B:$Q,13,0))</f>
        <v/>
      </c>
      <c r="W1038" s="2" t="str">
        <f>IF(B1038="","",VLOOKUP(AD1038,Varsayımlar!$B:$Q,14,0))</f>
        <v/>
      </c>
      <c r="AA1038" s="2" t="str">
        <f>IF(B1038="","",VLOOKUP(AD1038,Varsayımlar!$B:$Q,15,0))</f>
        <v/>
      </c>
      <c r="AB1038" s="2" t="str">
        <f>IF(B1038="","",VLOOKUP(AD1038,Varsayımlar!$B:$Q,16,0))</f>
        <v/>
      </c>
      <c r="AC1038" s="2" t="str">
        <f>IF(B1038="","",VLOOKUP(Sayfa2!AD1038,Varsayımlar!B:S,18,0))</f>
        <v/>
      </c>
      <c r="AD1038" s="2" t="str">
        <f t="shared" si="18"/>
        <v/>
      </c>
    </row>
    <row r="1039" spans="2:30" x14ac:dyDescent="0.25">
      <c r="B1039" s="6"/>
      <c r="C1039" s="7" t="str">
        <f>IF(B1039="","",VLOOKUP(AD1039,Varsayımlar!$B:$Q,3,0))</f>
        <v/>
      </c>
      <c r="D1039" s="7"/>
      <c r="H1039" s="5" t="str">
        <f>IF(B1039="","",VLOOKUP(AD1039,Varsayımlar!$B:$Q,5,0))</f>
        <v/>
      </c>
      <c r="I1039" s="5"/>
      <c r="J1039" s="5" t="str">
        <f>IF(B1039="","",VLOOKUP(AD1039,Varsayımlar!$B:$Q,6,0))</f>
        <v/>
      </c>
      <c r="P1039" s="5" t="str">
        <f>IF(B1039="","",VLOOKUP(AD1039,Varsayımlar!$B:$Q,7,0)*K1039)</f>
        <v/>
      </c>
      <c r="Q1039" s="5" t="str">
        <f>IF(B1039="","",VLOOKUP(AD1039,Varsayımlar!$B:$Q,8,0))</f>
        <v/>
      </c>
      <c r="R1039" s="5" t="str">
        <f>IF(B1039="","",VLOOKUP(AD1039,Varsayımlar!$B:$Q,9,0))</f>
        <v/>
      </c>
      <c r="S1039" s="5" t="str">
        <f>IF(B1039="","",VLOOKUP(AD1039,Varsayımlar!$B:$Q,10,0))</f>
        <v/>
      </c>
      <c r="T1039" s="5" t="str">
        <f>IF(B1039="","",VLOOKUP(AD1039,Varsayımlar!$B:$Q,11,0))</f>
        <v/>
      </c>
      <c r="U1039" s="5" t="str">
        <f>IF(B1039="","",VLOOKUP(AD1039,Varsayımlar!$B:$Q,12,0))</f>
        <v/>
      </c>
      <c r="V1039" s="5" t="str">
        <f>IF(B1039="","",VLOOKUP(AD1039,Varsayımlar!$B:$Q,13,0))</f>
        <v/>
      </c>
      <c r="W1039" s="5" t="str">
        <f>IF(B1039="","",VLOOKUP(AD1039,Varsayımlar!$B:$Q,14,0))</f>
        <v/>
      </c>
      <c r="AA1039" s="5" t="str">
        <f>IF(B1039="","",VLOOKUP(AD1039,Varsayımlar!$B:$Q,15,0))</f>
        <v/>
      </c>
      <c r="AB1039" s="5" t="str">
        <f>IF(B1039="","",VLOOKUP(AD1039,Varsayımlar!$B:$Q,16,0))</f>
        <v/>
      </c>
      <c r="AC1039" s="5" t="str">
        <f>IF(B1039="","",VLOOKUP(Sayfa2!AD1039,Varsayımlar!B:S,18,0))</f>
        <v/>
      </c>
      <c r="AD1039" s="5" t="str">
        <f t="shared" si="18"/>
        <v/>
      </c>
    </row>
    <row r="1040" spans="2:30" x14ac:dyDescent="0.25">
      <c r="C1040" s="3" t="str">
        <f>IF(B1040="","",VLOOKUP(AD1040,Varsayımlar!$B:$Q,3,0))</f>
        <v/>
      </c>
      <c r="H1040" s="2" t="str">
        <f>IF(B1040="","",VLOOKUP(AD1040,Varsayımlar!$B:$Q,5,0))</f>
        <v/>
      </c>
      <c r="J1040" s="2" t="str">
        <f>IF(B1040="","",VLOOKUP(AD1040,Varsayımlar!$B:$Q,6,0))</f>
        <v/>
      </c>
      <c r="P1040" s="2" t="str">
        <f>IF(B1040="","",VLOOKUP(AD1040,Varsayımlar!$B:$Q,7,0)*K1040)</f>
        <v/>
      </c>
      <c r="Q1040" s="2" t="str">
        <f>IF(B1040="","",VLOOKUP(AD1040,Varsayımlar!$B:$Q,8,0))</f>
        <v/>
      </c>
      <c r="R1040" s="2" t="str">
        <f>IF(B1040="","",VLOOKUP(AD1040,Varsayımlar!$B:$Q,9,0))</f>
        <v/>
      </c>
      <c r="S1040" s="2" t="str">
        <f>IF(B1040="","",VLOOKUP(AD1040,Varsayımlar!$B:$Q,10,0))</f>
        <v/>
      </c>
      <c r="T1040" s="2" t="str">
        <f>IF(B1040="","",VLOOKUP(AD1040,Varsayımlar!$B:$Q,11,0))</f>
        <v/>
      </c>
      <c r="U1040" s="2" t="str">
        <f>IF(B1040="","",VLOOKUP(AD1040,Varsayımlar!$B:$Q,12,0))</f>
        <v/>
      </c>
      <c r="V1040" s="2" t="str">
        <f>IF(B1040="","",VLOOKUP(AD1040,Varsayımlar!$B:$Q,13,0))</f>
        <v/>
      </c>
      <c r="W1040" s="2" t="str">
        <f>IF(B1040="","",VLOOKUP(AD1040,Varsayımlar!$B:$Q,14,0))</f>
        <v/>
      </c>
      <c r="AA1040" s="2" t="str">
        <f>IF(B1040="","",VLOOKUP(AD1040,Varsayımlar!$B:$Q,15,0))</f>
        <v/>
      </c>
      <c r="AB1040" s="2" t="str">
        <f>IF(B1040="","",VLOOKUP(AD1040,Varsayımlar!$B:$Q,16,0))</f>
        <v/>
      </c>
      <c r="AC1040" s="2" t="str">
        <f>IF(B1040="","",VLOOKUP(Sayfa2!AD1040,Varsayımlar!B:S,18,0))</f>
        <v/>
      </c>
      <c r="AD1040" s="2" t="str">
        <f t="shared" si="18"/>
        <v/>
      </c>
    </row>
    <row r="1041" spans="2:30" x14ac:dyDescent="0.25">
      <c r="B1041" s="6"/>
      <c r="C1041" s="7" t="str">
        <f>IF(B1041="","",VLOOKUP(AD1041,Varsayımlar!$B:$Q,3,0))</f>
        <v/>
      </c>
      <c r="D1041" s="7"/>
      <c r="H1041" s="5" t="str">
        <f>IF(B1041="","",VLOOKUP(AD1041,Varsayımlar!$B:$Q,5,0))</f>
        <v/>
      </c>
      <c r="I1041" s="5"/>
      <c r="J1041" s="5" t="str">
        <f>IF(B1041="","",VLOOKUP(AD1041,Varsayımlar!$B:$Q,6,0))</f>
        <v/>
      </c>
      <c r="P1041" s="5" t="str">
        <f>IF(B1041="","",VLOOKUP(AD1041,Varsayımlar!$B:$Q,7,0)*K1041)</f>
        <v/>
      </c>
      <c r="Q1041" s="5" t="str">
        <f>IF(B1041="","",VLOOKUP(AD1041,Varsayımlar!$B:$Q,8,0))</f>
        <v/>
      </c>
      <c r="R1041" s="5" t="str">
        <f>IF(B1041="","",VLOOKUP(AD1041,Varsayımlar!$B:$Q,9,0))</f>
        <v/>
      </c>
      <c r="S1041" s="5" t="str">
        <f>IF(B1041="","",VLOOKUP(AD1041,Varsayımlar!$B:$Q,10,0))</f>
        <v/>
      </c>
      <c r="T1041" s="5" t="str">
        <f>IF(B1041="","",VLOOKUP(AD1041,Varsayımlar!$B:$Q,11,0))</f>
        <v/>
      </c>
      <c r="U1041" s="5" t="str">
        <f>IF(B1041="","",VLOOKUP(AD1041,Varsayımlar!$B:$Q,12,0))</f>
        <v/>
      </c>
      <c r="V1041" s="5" t="str">
        <f>IF(B1041="","",VLOOKUP(AD1041,Varsayımlar!$B:$Q,13,0))</f>
        <v/>
      </c>
      <c r="W1041" s="5" t="str">
        <f>IF(B1041="","",VLOOKUP(AD1041,Varsayımlar!$B:$Q,14,0))</f>
        <v/>
      </c>
      <c r="AA1041" s="5" t="str">
        <f>IF(B1041="","",VLOOKUP(AD1041,Varsayımlar!$B:$Q,15,0))</f>
        <v/>
      </c>
      <c r="AB1041" s="5" t="str">
        <f>IF(B1041="","",VLOOKUP(AD1041,Varsayımlar!$B:$Q,16,0))</f>
        <v/>
      </c>
      <c r="AC1041" s="5" t="str">
        <f>IF(B1041="","",VLOOKUP(Sayfa2!AD1041,Varsayımlar!B:S,18,0))</f>
        <v/>
      </c>
      <c r="AD1041" s="5" t="str">
        <f t="shared" si="18"/>
        <v/>
      </c>
    </row>
    <row r="1042" spans="2:30" x14ac:dyDescent="0.25">
      <c r="C1042" s="3" t="str">
        <f>IF(B1042="","",VLOOKUP(AD1042,Varsayımlar!$B:$Q,3,0))</f>
        <v/>
      </c>
      <c r="H1042" s="2" t="str">
        <f>IF(B1042="","",VLOOKUP(AD1042,Varsayımlar!$B:$Q,5,0))</f>
        <v/>
      </c>
      <c r="J1042" s="2" t="str">
        <f>IF(B1042="","",VLOOKUP(AD1042,Varsayımlar!$B:$Q,6,0))</f>
        <v/>
      </c>
      <c r="P1042" s="2" t="str">
        <f>IF(B1042="","",VLOOKUP(AD1042,Varsayımlar!$B:$Q,7,0)*K1042)</f>
        <v/>
      </c>
      <c r="Q1042" s="2" t="str">
        <f>IF(B1042="","",VLOOKUP(AD1042,Varsayımlar!$B:$Q,8,0))</f>
        <v/>
      </c>
      <c r="R1042" s="2" t="str">
        <f>IF(B1042="","",VLOOKUP(AD1042,Varsayımlar!$B:$Q,9,0))</f>
        <v/>
      </c>
      <c r="S1042" s="2" t="str">
        <f>IF(B1042="","",VLOOKUP(AD1042,Varsayımlar!$B:$Q,10,0))</f>
        <v/>
      </c>
      <c r="T1042" s="2" t="str">
        <f>IF(B1042="","",VLOOKUP(AD1042,Varsayımlar!$B:$Q,11,0))</f>
        <v/>
      </c>
      <c r="U1042" s="2" t="str">
        <f>IF(B1042="","",VLOOKUP(AD1042,Varsayımlar!$B:$Q,12,0))</f>
        <v/>
      </c>
      <c r="V1042" s="2" t="str">
        <f>IF(B1042="","",VLOOKUP(AD1042,Varsayımlar!$B:$Q,13,0))</f>
        <v/>
      </c>
      <c r="W1042" s="2" t="str">
        <f>IF(B1042="","",VLOOKUP(AD1042,Varsayımlar!$B:$Q,14,0))</f>
        <v/>
      </c>
      <c r="AA1042" s="2" t="str">
        <f>IF(B1042="","",VLOOKUP(AD1042,Varsayımlar!$B:$Q,15,0))</f>
        <v/>
      </c>
      <c r="AB1042" s="2" t="str">
        <f>IF(B1042="","",VLOOKUP(AD1042,Varsayımlar!$B:$Q,16,0))</f>
        <v/>
      </c>
      <c r="AC1042" s="2" t="str">
        <f>IF(B1042="","",VLOOKUP(Sayfa2!AD1042,Varsayımlar!B:S,18,0))</f>
        <v/>
      </c>
      <c r="AD1042" s="2" t="str">
        <f t="shared" si="18"/>
        <v/>
      </c>
    </row>
    <row r="1043" spans="2:30" x14ac:dyDescent="0.25">
      <c r="B1043" s="6"/>
      <c r="C1043" s="7" t="str">
        <f>IF(B1043="","",VLOOKUP(AD1043,Varsayımlar!$B:$Q,3,0))</f>
        <v/>
      </c>
      <c r="D1043" s="7"/>
      <c r="H1043" s="5" t="str">
        <f>IF(B1043="","",VLOOKUP(AD1043,Varsayımlar!$B:$Q,5,0))</f>
        <v/>
      </c>
      <c r="I1043" s="5"/>
      <c r="J1043" s="5" t="str">
        <f>IF(B1043="","",VLOOKUP(AD1043,Varsayımlar!$B:$Q,6,0))</f>
        <v/>
      </c>
      <c r="P1043" s="5" t="str">
        <f>IF(B1043="","",VLOOKUP(AD1043,Varsayımlar!$B:$Q,7,0)*K1043)</f>
        <v/>
      </c>
      <c r="Q1043" s="5" t="str">
        <f>IF(B1043="","",VLOOKUP(AD1043,Varsayımlar!$B:$Q,8,0))</f>
        <v/>
      </c>
      <c r="R1043" s="5" t="str">
        <f>IF(B1043="","",VLOOKUP(AD1043,Varsayımlar!$B:$Q,9,0))</f>
        <v/>
      </c>
      <c r="S1043" s="5" t="str">
        <f>IF(B1043="","",VLOOKUP(AD1043,Varsayımlar!$B:$Q,10,0))</f>
        <v/>
      </c>
      <c r="T1043" s="5" t="str">
        <f>IF(B1043="","",VLOOKUP(AD1043,Varsayımlar!$B:$Q,11,0))</f>
        <v/>
      </c>
      <c r="U1043" s="5" t="str">
        <f>IF(B1043="","",VLOOKUP(AD1043,Varsayımlar!$B:$Q,12,0))</f>
        <v/>
      </c>
      <c r="V1043" s="5" t="str">
        <f>IF(B1043="","",VLOOKUP(AD1043,Varsayımlar!$B:$Q,13,0))</f>
        <v/>
      </c>
      <c r="W1043" s="5" t="str">
        <f>IF(B1043="","",VLOOKUP(AD1043,Varsayımlar!$B:$Q,14,0))</f>
        <v/>
      </c>
      <c r="AA1043" s="5" t="str">
        <f>IF(B1043="","",VLOOKUP(AD1043,Varsayımlar!$B:$Q,15,0))</f>
        <v/>
      </c>
      <c r="AB1043" s="5" t="str">
        <f>IF(B1043="","",VLOOKUP(AD1043,Varsayımlar!$B:$Q,16,0))</f>
        <v/>
      </c>
      <c r="AC1043" s="5" t="str">
        <f>IF(B1043="","",VLOOKUP(Sayfa2!AD1043,Varsayımlar!B:S,18,0))</f>
        <v/>
      </c>
      <c r="AD1043" s="5" t="str">
        <f t="shared" si="18"/>
        <v/>
      </c>
    </row>
    <row r="1044" spans="2:30" x14ac:dyDescent="0.25">
      <c r="C1044" s="3" t="str">
        <f>IF(B1044="","",VLOOKUP(AD1044,Varsayımlar!$B:$Q,3,0))</f>
        <v/>
      </c>
      <c r="H1044" s="2" t="str">
        <f>IF(B1044="","",VLOOKUP(AD1044,Varsayımlar!$B:$Q,5,0))</f>
        <v/>
      </c>
      <c r="J1044" s="2" t="str">
        <f>IF(B1044="","",VLOOKUP(AD1044,Varsayımlar!$B:$Q,6,0))</f>
        <v/>
      </c>
      <c r="P1044" s="2" t="str">
        <f>IF(B1044="","",VLOOKUP(AD1044,Varsayımlar!$B:$Q,7,0)*K1044)</f>
        <v/>
      </c>
      <c r="Q1044" s="2" t="str">
        <f>IF(B1044="","",VLOOKUP(AD1044,Varsayımlar!$B:$Q,8,0))</f>
        <v/>
      </c>
      <c r="R1044" s="2" t="str">
        <f>IF(B1044="","",VLOOKUP(AD1044,Varsayımlar!$B:$Q,9,0))</f>
        <v/>
      </c>
      <c r="S1044" s="2" t="str">
        <f>IF(B1044="","",VLOOKUP(AD1044,Varsayımlar!$B:$Q,10,0))</f>
        <v/>
      </c>
      <c r="T1044" s="2" t="str">
        <f>IF(B1044="","",VLOOKUP(AD1044,Varsayımlar!$B:$Q,11,0))</f>
        <v/>
      </c>
      <c r="U1044" s="2" t="str">
        <f>IF(B1044="","",VLOOKUP(AD1044,Varsayımlar!$B:$Q,12,0))</f>
        <v/>
      </c>
      <c r="V1044" s="2" t="str">
        <f>IF(B1044="","",VLOOKUP(AD1044,Varsayımlar!$B:$Q,13,0))</f>
        <v/>
      </c>
      <c r="W1044" s="2" t="str">
        <f>IF(B1044="","",VLOOKUP(AD1044,Varsayımlar!$B:$Q,14,0))</f>
        <v/>
      </c>
      <c r="AA1044" s="2" t="str">
        <f>IF(B1044="","",VLOOKUP(AD1044,Varsayımlar!$B:$Q,15,0))</f>
        <v/>
      </c>
      <c r="AB1044" s="2" t="str">
        <f>IF(B1044="","",VLOOKUP(AD1044,Varsayımlar!$B:$Q,16,0))</f>
        <v/>
      </c>
      <c r="AC1044" s="2" t="str">
        <f>IF(B1044="","",VLOOKUP(Sayfa2!AD1044,Varsayımlar!B:S,18,0))</f>
        <v/>
      </c>
      <c r="AD1044" s="2" t="str">
        <f t="shared" si="18"/>
        <v/>
      </c>
    </row>
    <row r="1045" spans="2:30" x14ac:dyDescent="0.25">
      <c r="B1045" s="6"/>
      <c r="C1045" s="7" t="str">
        <f>IF(B1045="","",VLOOKUP(AD1045,Varsayımlar!$B:$Q,3,0))</f>
        <v/>
      </c>
      <c r="D1045" s="7"/>
      <c r="H1045" s="5" t="str">
        <f>IF(B1045="","",VLOOKUP(AD1045,Varsayımlar!$B:$Q,5,0))</f>
        <v/>
      </c>
      <c r="I1045" s="5"/>
      <c r="J1045" s="5" t="str">
        <f>IF(B1045="","",VLOOKUP(AD1045,Varsayımlar!$B:$Q,6,0))</f>
        <v/>
      </c>
      <c r="P1045" s="5" t="str">
        <f>IF(B1045="","",VLOOKUP(AD1045,Varsayımlar!$B:$Q,7,0)*K1045)</f>
        <v/>
      </c>
      <c r="Q1045" s="5" t="str">
        <f>IF(B1045="","",VLOOKUP(AD1045,Varsayımlar!$B:$Q,8,0))</f>
        <v/>
      </c>
      <c r="R1045" s="5" t="str">
        <f>IF(B1045="","",VLOOKUP(AD1045,Varsayımlar!$B:$Q,9,0))</f>
        <v/>
      </c>
      <c r="S1045" s="5" t="str">
        <f>IF(B1045="","",VLOOKUP(AD1045,Varsayımlar!$B:$Q,10,0))</f>
        <v/>
      </c>
      <c r="T1045" s="5" t="str">
        <f>IF(B1045="","",VLOOKUP(AD1045,Varsayımlar!$B:$Q,11,0))</f>
        <v/>
      </c>
      <c r="U1045" s="5" t="str">
        <f>IF(B1045="","",VLOOKUP(AD1045,Varsayımlar!$B:$Q,12,0))</f>
        <v/>
      </c>
      <c r="V1045" s="5" t="str">
        <f>IF(B1045="","",VLOOKUP(AD1045,Varsayımlar!$B:$Q,13,0))</f>
        <v/>
      </c>
      <c r="W1045" s="5" t="str">
        <f>IF(B1045="","",VLOOKUP(AD1045,Varsayımlar!$B:$Q,14,0))</f>
        <v/>
      </c>
      <c r="AA1045" s="5" t="str">
        <f>IF(B1045="","",VLOOKUP(AD1045,Varsayımlar!$B:$Q,15,0))</f>
        <v/>
      </c>
      <c r="AB1045" s="5" t="str">
        <f>IF(B1045="","",VLOOKUP(AD1045,Varsayımlar!$B:$Q,16,0))</f>
        <v/>
      </c>
      <c r="AC1045" s="5" t="str">
        <f>IF(B1045="","",VLOOKUP(Sayfa2!AD1045,Varsayımlar!B:S,18,0))</f>
        <v/>
      </c>
      <c r="AD1045" s="5" t="str">
        <f t="shared" si="18"/>
        <v/>
      </c>
    </row>
    <row r="1046" spans="2:30" x14ac:dyDescent="0.25">
      <c r="C1046" s="3" t="str">
        <f>IF(B1046="","",VLOOKUP(AD1046,Varsayımlar!$B:$Q,3,0))</f>
        <v/>
      </c>
      <c r="H1046" s="2" t="str">
        <f>IF(B1046="","",VLOOKUP(AD1046,Varsayımlar!$B:$Q,5,0))</f>
        <v/>
      </c>
      <c r="J1046" s="2" t="str">
        <f>IF(B1046="","",VLOOKUP(AD1046,Varsayımlar!$B:$Q,6,0))</f>
        <v/>
      </c>
      <c r="P1046" s="2" t="str">
        <f>IF(B1046="","",VLOOKUP(AD1046,Varsayımlar!$B:$Q,7,0)*K1046)</f>
        <v/>
      </c>
      <c r="Q1046" s="2" t="str">
        <f>IF(B1046="","",VLOOKUP(AD1046,Varsayımlar!$B:$Q,8,0))</f>
        <v/>
      </c>
      <c r="R1046" s="2" t="str">
        <f>IF(B1046="","",VLOOKUP(AD1046,Varsayımlar!$B:$Q,9,0))</f>
        <v/>
      </c>
      <c r="S1046" s="2" t="str">
        <f>IF(B1046="","",VLOOKUP(AD1046,Varsayımlar!$B:$Q,10,0))</f>
        <v/>
      </c>
      <c r="T1046" s="2" t="str">
        <f>IF(B1046="","",VLOOKUP(AD1046,Varsayımlar!$B:$Q,11,0))</f>
        <v/>
      </c>
      <c r="U1046" s="2" t="str">
        <f>IF(B1046="","",VLOOKUP(AD1046,Varsayımlar!$B:$Q,12,0))</f>
        <v/>
      </c>
      <c r="V1046" s="2" t="str">
        <f>IF(B1046="","",VLOOKUP(AD1046,Varsayımlar!$B:$Q,13,0))</f>
        <v/>
      </c>
      <c r="W1046" s="2" t="str">
        <f>IF(B1046="","",VLOOKUP(AD1046,Varsayımlar!$B:$Q,14,0))</f>
        <v/>
      </c>
      <c r="AA1046" s="2" t="str">
        <f>IF(B1046="","",VLOOKUP(AD1046,Varsayımlar!$B:$Q,15,0))</f>
        <v/>
      </c>
      <c r="AB1046" s="2" t="str">
        <f>IF(B1046="","",VLOOKUP(AD1046,Varsayımlar!$B:$Q,16,0))</f>
        <v/>
      </c>
      <c r="AC1046" s="2" t="str">
        <f>IF(B1046="","",VLOOKUP(Sayfa2!AD1046,Varsayımlar!B:S,18,0))</f>
        <v/>
      </c>
      <c r="AD1046" s="2" t="str">
        <f t="shared" si="18"/>
        <v/>
      </c>
    </row>
    <row r="1047" spans="2:30" x14ac:dyDescent="0.25">
      <c r="B1047" s="6"/>
      <c r="C1047" s="7" t="str">
        <f>IF(B1047="","",VLOOKUP(AD1047,Varsayımlar!$B:$Q,3,0))</f>
        <v/>
      </c>
      <c r="D1047" s="7"/>
      <c r="H1047" s="5" t="str">
        <f>IF(B1047="","",VLOOKUP(AD1047,Varsayımlar!$B:$Q,5,0))</f>
        <v/>
      </c>
      <c r="I1047" s="5"/>
      <c r="J1047" s="5" t="str">
        <f>IF(B1047="","",VLOOKUP(AD1047,Varsayımlar!$B:$Q,6,0))</f>
        <v/>
      </c>
      <c r="P1047" s="5" t="str">
        <f>IF(B1047="","",VLOOKUP(AD1047,Varsayımlar!$B:$Q,7,0)*K1047)</f>
        <v/>
      </c>
      <c r="Q1047" s="5" t="str">
        <f>IF(B1047="","",VLOOKUP(AD1047,Varsayımlar!$B:$Q,8,0))</f>
        <v/>
      </c>
      <c r="R1047" s="5" t="str">
        <f>IF(B1047="","",VLOOKUP(AD1047,Varsayımlar!$B:$Q,9,0))</f>
        <v/>
      </c>
      <c r="S1047" s="5" t="str">
        <f>IF(B1047="","",VLOOKUP(AD1047,Varsayımlar!$B:$Q,10,0))</f>
        <v/>
      </c>
      <c r="T1047" s="5" t="str">
        <f>IF(B1047="","",VLOOKUP(AD1047,Varsayımlar!$B:$Q,11,0))</f>
        <v/>
      </c>
      <c r="U1047" s="5" t="str">
        <f>IF(B1047="","",VLOOKUP(AD1047,Varsayımlar!$B:$Q,12,0))</f>
        <v/>
      </c>
      <c r="V1047" s="5" t="str">
        <f>IF(B1047="","",VLOOKUP(AD1047,Varsayımlar!$B:$Q,13,0))</f>
        <v/>
      </c>
      <c r="W1047" s="5" t="str">
        <f>IF(B1047="","",VLOOKUP(AD1047,Varsayımlar!$B:$Q,14,0))</f>
        <v/>
      </c>
      <c r="AA1047" s="5" t="str">
        <f>IF(B1047="","",VLOOKUP(AD1047,Varsayımlar!$B:$Q,15,0))</f>
        <v/>
      </c>
      <c r="AB1047" s="5" t="str">
        <f>IF(B1047="","",VLOOKUP(AD1047,Varsayımlar!$B:$Q,16,0))</f>
        <v/>
      </c>
      <c r="AC1047" s="5" t="str">
        <f>IF(B1047="","",VLOOKUP(Sayfa2!AD1047,Varsayımlar!B:S,18,0))</f>
        <v/>
      </c>
      <c r="AD1047" s="5" t="str">
        <f t="shared" si="18"/>
        <v/>
      </c>
    </row>
    <row r="1048" spans="2:30" x14ac:dyDescent="0.25">
      <c r="C1048" s="3" t="str">
        <f>IF(B1048="","",VLOOKUP(AD1048,Varsayımlar!$B:$Q,3,0))</f>
        <v/>
      </c>
      <c r="H1048" s="2" t="str">
        <f>IF(B1048="","",VLOOKUP(AD1048,Varsayımlar!$B:$Q,5,0))</f>
        <v/>
      </c>
      <c r="J1048" s="2" t="str">
        <f>IF(B1048="","",VLOOKUP(AD1048,Varsayımlar!$B:$Q,6,0))</f>
        <v/>
      </c>
      <c r="P1048" s="2" t="str">
        <f>IF(B1048="","",VLOOKUP(AD1048,Varsayımlar!$B:$Q,7,0)*K1048)</f>
        <v/>
      </c>
      <c r="Q1048" s="2" t="str">
        <f>IF(B1048="","",VLOOKUP(AD1048,Varsayımlar!$B:$Q,8,0))</f>
        <v/>
      </c>
      <c r="R1048" s="2" t="str">
        <f>IF(B1048="","",VLOOKUP(AD1048,Varsayımlar!$B:$Q,9,0))</f>
        <v/>
      </c>
      <c r="S1048" s="2" t="str">
        <f>IF(B1048="","",VLOOKUP(AD1048,Varsayımlar!$B:$Q,10,0))</f>
        <v/>
      </c>
      <c r="T1048" s="2" t="str">
        <f>IF(B1048="","",VLOOKUP(AD1048,Varsayımlar!$B:$Q,11,0))</f>
        <v/>
      </c>
      <c r="U1048" s="2" t="str">
        <f>IF(B1048="","",VLOOKUP(AD1048,Varsayımlar!$B:$Q,12,0))</f>
        <v/>
      </c>
      <c r="V1048" s="2" t="str">
        <f>IF(B1048="","",VLOOKUP(AD1048,Varsayımlar!$B:$Q,13,0))</f>
        <v/>
      </c>
      <c r="W1048" s="2" t="str">
        <f>IF(B1048="","",VLOOKUP(AD1048,Varsayımlar!$B:$Q,14,0))</f>
        <v/>
      </c>
      <c r="AA1048" s="2" t="str">
        <f>IF(B1048="","",VLOOKUP(AD1048,Varsayımlar!$B:$Q,15,0))</f>
        <v/>
      </c>
      <c r="AB1048" s="2" t="str">
        <f>IF(B1048="","",VLOOKUP(AD1048,Varsayımlar!$B:$Q,16,0))</f>
        <v/>
      </c>
      <c r="AC1048" s="2" t="str">
        <f>IF(B1048="","",VLOOKUP(Sayfa2!AD1048,Varsayımlar!B:S,18,0))</f>
        <v/>
      </c>
      <c r="AD1048" s="2" t="str">
        <f t="shared" si="18"/>
        <v/>
      </c>
    </row>
    <row r="1049" spans="2:30" x14ac:dyDescent="0.25">
      <c r="B1049" s="6"/>
      <c r="C1049" s="7" t="str">
        <f>IF(B1049="","",VLOOKUP(AD1049,Varsayımlar!$B:$Q,3,0))</f>
        <v/>
      </c>
      <c r="D1049" s="7"/>
      <c r="H1049" s="5" t="str">
        <f>IF(B1049="","",VLOOKUP(AD1049,Varsayımlar!$B:$Q,5,0))</f>
        <v/>
      </c>
      <c r="I1049" s="5"/>
      <c r="J1049" s="5" t="str">
        <f>IF(B1049="","",VLOOKUP(AD1049,Varsayımlar!$B:$Q,6,0))</f>
        <v/>
      </c>
      <c r="P1049" s="5" t="str">
        <f>IF(B1049="","",VLOOKUP(AD1049,Varsayımlar!$B:$Q,7,0)*K1049)</f>
        <v/>
      </c>
      <c r="Q1049" s="5" t="str">
        <f>IF(B1049="","",VLOOKUP(AD1049,Varsayımlar!$B:$Q,8,0))</f>
        <v/>
      </c>
      <c r="R1049" s="5" t="str">
        <f>IF(B1049="","",VLOOKUP(AD1049,Varsayımlar!$B:$Q,9,0))</f>
        <v/>
      </c>
      <c r="S1049" s="5" t="str">
        <f>IF(B1049="","",VLOOKUP(AD1049,Varsayımlar!$B:$Q,10,0))</f>
        <v/>
      </c>
      <c r="T1049" s="5" t="str">
        <f>IF(B1049="","",VLOOKUP(AD1049,Varsayımlar!$B:$Q,11,0))</f>
        <v/>
      </c>
      <c r="U1049" s="5" t="str">
        <f>IF(B1049="","",VLOOKUP(AD1049,Varsayımlar!$B:$Q,12,0))</f>
        <v/>
      </c>
      <c r="V1049" s="5" t="str">
        <f>IF(B1049="","",VLOOKUP(AD1049,Varsayımlar!$B:$Q,13,0))</f>
        <v/>
      </c>
      <c r="W1049" s="5" t="str">
        <f>IF(B1049="","",VLOOKUP(AD1049,Varsayımlar!$B:$Q,14,0))</f>
        <v/>
      </c>
      <c r="AA1049" s="5" t="str">
        <f>IF(B1049="","",VLOOKUP(AD1049,Varsayımlar!$B:$Q,15,0))</f>
        <v/>
      </c>
      <c r="AB1049" s="5" t="str">
        <f>IF(B1049="","",VLOOKUP(AD1049,Varsayımlar!$B:$Q,16,0))</f>
        <v/>
      </c>
      <c r="AC1049" s="5" t="str">
        <f>IF(B1049="","",VLOOKUP(Sayfa2!AD1049,Varsayımlar!B:S,18,0))</f>
        <v/>
      </c>
      <c r="AD1049" s="5" t="str">
        <f t="shared" si="18"/>
        <v/>
      </c>
    </row>
    <row r="1050" spans="2:30" x14ac:dyDescent="0.25">
      <c r="C1050" s="3" t="str">
        <f>IF(B1050="","",VLOOKUP(AD1050,Varsayımlar!$B:$Q,3,0))</f>
        <v/>
      </c>
      <c r="H1050" s="2" t="str">
        <f>IF(B1050="","",VLOOKUP(AD1050,Varsayımlar!$B:$Q,5,0))</f>
        <v/>
      </c>
      <c r="J1050" s="2" t="str">
        <f>IF(B1050="","",VLOOKUP(AD1050,Varsayımlar!$B:$Q,6,0))</f>
        <v/>
      </c>
      <c r="P1050" s="2" t="str">
        <f>IF(B1050="","",VLOOKUP(AD1050,Varsayımlar!$B:$Q,7,0)*K1050)</f>
        <v/>
      </c>
      <c r="Q1050" s="2" t="str">
        <f>IF(B1050="","",VLOOKUP(AD1050,Varsayımlar!$B:$Q,8,0))</f>
        <v/>
      </c>
      <c r="R1050" s="2" t="str">
        <f>IF(B1050="","",VLOOKUP(AD1050,Varsayımlar!$B:$Q,9,0))</f>
        <v/>
      </c>
      <c r="S1050" s="2" t="str">
        <f>IF(B1050="","",VLOOKUP(AD1050,Varsayımlar!$B:$Q,10,0))</f>
        <v/>
      </c>
      <c r="T1050" s="2" t="str">
        <f>IF(B1050="","",VLOOKUP(AD1050,Varsayımlar!$B:$Q,11,0))</f>
        <v/>
      </c>
      <c r="U1050" s="2" t="str">
        <f>IF(B1050="","",VLOOKUP(AD1050,Varsayımlar!$B:$Q,12,0))</f>
        <v/>
      </c>
      <c r="V1050" s="2" t="str">
        <f>IF(B1050="","",VLOOKUP(AD1050,Varsayımlar!$B:$Q,13,0))</f>
        <v/>
      </c>
      <c r="W1050" s="2" t="str">
        <f>IF(B1050="","",VLOOKUP(AD1050,Varsayımlar!$B:$Q,14,0))</f>
        <v/>
      </c>
      <c r="AA1050" s="2" t="str">
        <f>IF(B1050="","",VLOOKUP(AD1050,Varsayımlar!$B:$Q,15,0))</f>
        <v/>
      </c>
      <c r="AB1050" s="2" t="str">
        <f>IF(B1050="","",VLOOKUP(AD1050,Varsayımlar!$B:$Q,16,0))</f>
        <v/>
      </c>
      <c r="AC1050" s="2" t="str">
        <f>IF(B1050="","",VLOOKUP(Sayfa2!AD1050,Varsayımlar!B:S,18,0))</f>
        <v/>
      </c>
      <c r="AD1050" s="2" t="str">
        <f t="shared" si="18"/>
        <v/>
      </c>
    </row>
    <row r="1051" spans="2:30" x14ac:dyDescent="0.25">
      <c r="B1051" s="6"/>
      <c r="C1051" s="7" t="str">
        <f>IF(B1051="","",VLOOKUP(AD1051,Varsayımlar!$B:$Q,3,0))</f>
        <v/>
      </c>
      <c r="D1051" s="7"/>
      <c r="H1051" s="5" t="str">
        <f>IF(B1051="","",VLOOKUP(AD1051,Varsayımlar!$B:$Q,5,0))</f>
        <v/>
      </c>
      <c r="I1051" s="5"/>
      <c r="J1051" s="5" t="str">
        <f>IF(B1051="","",VLOOKUP(AD1051,Varsayımlar!$B:$Q,6,0))</f>
        <v/>
      </c>
      <c r="P1051" s="5" t="str">
        <f>IF(B1051="","",VLOOKUP(AD1051,Varsayımlar!$B:$Q,7,0)*K1051)</f>
        <v/>
      </c>
      <c r="Q1051" s="5" t="str">
        <f>IF(B1051="","",VLOOKUP(AD1051,Varsayımlar!$B:$Q,8,0))</f>
        <v/>
      </c>
      <c r="R1051" s="5" t="str">
        <f>IF(B1051="","",VLOOKUP(AD1051,Varsayımlar!$B:$Q,9,0))</f>
        <v/>
      </c>
      <c r="S1051" s="5" t="str">
        <f>IF(B1051="","",VLOOKUP(AD1051,Varsayımlar!$B:$Q,10,0))</f>
        <v/>
      </c>
      <c r="T1051" s="5" t="str">
        <f>IF(B1051="","",VLOOKUP(AD1051,Varsayımlar!$B:$Q,11,0))</f>
        <v/>
      </c>
      <c r="U1051" s="5" t="str">
        <f>IF(B1051="","",VLOOKUP(AD1051,Varsayımlar!$B:$Q,12,0))</f>
        <v/>
      </c>
      <c r="V1051" s="5" t="str">
        <f>IF(B1051="","",VLOOKUP(AD1051,Varsayımlar!$B:$Q,13,0))</f>
        <v/>
      </c>
      <c r="W1051" s="5" t="str">
        <f>IF(B1051="","",VLOOKUP(AD1051,Varsayımlar!$B:$Q,14,0))</f>
        <v/>
      </c>
      <c r="AA1051" s="5" t="str">
        <f>IF(B1051="","",VLOOKUP(AD1051,Varsayımlar!$B:$Q,15,0))</f>
        <v/>
      </c>
      <c r="AB1051" s="5" t="str">
        <f>IF(B1051="","",VLOOKUP(AD1051,Varsayımlar!$B:$Q,16,0))</f>
        <v/>
      </c>
      <c r="AC1051" s="5" t="str">
        <f>IF(B1051="","",VLOOKUP(Sayfa2!AD1051,Varsayımlar!B:S,18,0))</f>
        <v/>
      </c>
      <c r="AD1051" s="5" t="str">
        <f t="shared" si="18"/>
        <v/>
      </c>
    </row>
    <row r="1052" spans="2:30" x14ac:dyDescent="0.25">
      <c r="C1052" s="3" t="str">
        <f>IF(B1052="","",VLOOKUP(AD1052,Varsayımlar!$B:$Q,3,0))</f>
        <v/>
      </c>
      <c r="H1052" s="2" t="str">
        <f>IF(B1052="","",VLOOKUP(AD1052,Varsayımlar!$B:$Q,5,0))</f>
        <v/>
      </c>
      <c r="J1052" s="2" t="str">
        <f>IF(B1052="","",VLOOKUP(AD1052,Varsayımlar!$B:$Q,6,0))</f>
        <v/>
      </c>
      <c r="P1052" s="2" t="str">
        <f>IF(B1052="","",VLOOKUP(AD1052,Varsayımlar!$B:$Q,7,0)*K1052)</f>
        <v/>
      </c>
      <c r="Q1052" s="2" t="str">
        <f>IF(B1052="","",VLOOKUP(AD1052,Varsayımlar!$B:$Q,8,0))</f>
        <v/>
      </c>
      <c r="R1052" s="2" t="str">
        <f>IF(B1052="","",VLOOKUP(AD1052,Varsayımlar!$B:$Q,9,0))</f>
        <v/>
      </c>
      <c r="S1052" s="2" t="str">
        <f>IF(B1052="","",VLOOKUP(AD1052,Varsayımlar!$B:$Q,10,0))</f>
        <v/>
      </c>
      <c r="T1052" s="2" t="str">
        <f>IF(B1052="","",VLOOKUP(AD1052,Varsayımlar!$B:$Q,11,0))</f>
        <v/>
      </c>
      <c r="U1052" s="2" t="str">
        <f>IF(B1052="","",VLOOKUP(AD1052,Varsayımlar!$B:$Q,12,0))</f>
        <v/>
      </c>
      <c r="V1052" s="2" t="str">
        <f>IF(B1052="","",VLOOKUP(AD1052,Varsayımlar!$B:$Q,13,0))</f>
        <v/>
      </c>
      <c r="W1052" s="2" t="str">
        <f>IF(B1052="","",VLOOKUP(AD1052,Varsayımlar!$B:$Q,14,0))</f>
        <v/>
      </c>
      <c r="AA1052" s="2" t="str">
        <f>IF(B1052="","",VLOOKUP(AD1052,Varsayımlar!$B:$Q,15,0))</f>
        <v/>
      </c>
      <c r="AB1052" s="2" t="str">
        <f>IF(B1052="","",VLOOKUP(AD1052,Varsayımlar!$B:$Q,16,0))</f>
        <v/>
      </c>
      <c r="AC1052" s="2" t="str">
        <f>IF(B1052="","",VLOOKUP(Sayfa2!AD1052,Varsayımlar!B:S,18,0))</f>
        <v/>
      </c>
      <c r="AD1052" s="2" t="str">
        <f t="shared" si="18"/>
        <v/>
      </c>
    </row>
    <row r="1053" spans="2:30" x14ac:dyDescent="0.25">
      <c r="B1053" s="6"/>
      <c r="C1053" s="7" t="str">
        <f>IF(B1053="","",VLOOKUP(AD1053,Varsayımlar!$B:$Q,3,0))</f>
        <v/>
      </c>
      <c r="D1053" s="7"/>
      <c r="H1053" s="5" t="str">
        <f>IF(B1053="","",VLOOKUP(AD1053,Varsayımlar!$B:$Q,5,0))</f>
        <v/>
      </c>
      <c r="I1053" s="5"/>
      <c r="J1053" s="5" t="str">
        <f>IF(B1053="","",VLOOKUP(AD1053,Varsayımlar!$B:$Q,6,0))</f>
        <v/>
      </c>
      <c r="P1053" s="5" t="str">
        <f>IF(B1053="","",VLOOKUP(AD1053,Varsayımlar!$B:$Q,7,0)*K1053)</f>
        <v/>
      </c>
      <c r="Q1053" s="5" t="str">
        <f>IF(B1053="","",VLOOKUP(AD1053,Varsayımlar!$B:$Q,8,0))</f>
        <v/>
      </c>
      <c r="R1053" s="5" t="str">
        <f>IF(B1053="","",VLOOKUP(AD1053,Varsayımlar!$B:$Q,9,0))</f>
        <v/>
      </c>
      <c r="S1053" s="5" t="str">
        <f>IF(B1053="","",VLOOKUP(AD1053,Varsayımlar!$B:$Q,10,0))</f>
        <v/>
      </c>
      <c r="T1053" s="5" t="str">
        <f>IF(B1053="","",VLOOKUP(AD1053,Varsayımlar!$B:$Q,11,0))</f>
        <v/>
      </c>
      <c r="U1053" s="5" t="str">
        <f>IF(B1053="","",VLOOKUP(AD1053,Varsayımlar!$B:$Q,12,0))</f>
        <v/>
      </c>
      <c r="V1053" s="5" t="str">
        <f>IF(B1053="","",VLOOKUP(AD1053,Varsayımlar!$B:$Q,13,0))</f>
        <v/>
      </c>
      <c r="W1053" s="5" t="str">
        <f>IF(B1053="","",VLOOKUP(AD1053,Varsayımlar!$B:$Q,14,0))</f>
        <v/>
      </c>
      <c r="AA1053" s="5" t="str">
        <f>IF(B1053="","",VLOOKUP(AD1053,Varsayımlar!$B:$Q,15,0))</f>
        <v/>
      </c>
      <c r="AB1053" s="5" t="str">
        <f>IF(B1053="","",VLOOKUP(AD1053,Varsayımlar!$B:$Q,16,0))</f>
        <v/>
      </c>
      <c r="AC1053" s="5" t="str">
        <f>IF(B1053="","",VLOOKUP(Sayfa2!AD1053,Varsayımlar!B:S,18,0))</f>
        <v/>
      </c>
      <c r="AD1053" s="5" t="str">
        <f t="shared" si="18"/>
        <v/>
      </c>
    </row>
    <row r="1054" spans="2:30" x14ac:dyDescent="0.25">
      <c r="C1054" s="3" t="str">
        <f>IF(B1054="","",VLOOKUP(AD1054,Varsayımlar!$B:$Q,3,0))</f>
        <v/>
      </c>
      <c r="H1054" s="2" t="str">
        <f>IF(B1054="","",VLOOKUP(AD1054,Varsayımlar!$B:$Q,5,0))</f>
        <v/>
      </c>
      <c r="J1054" s="2" t="str">
        <f>IF(B1054="","",VLOOKUP(AD1054,Varsayımlar!$B:$Q,6,0))</f>
        <v/>
      </c>
      <c r="P1054" s="2" t="str">
        <f>IF(B1054="","",VLOOKUP(AD1054,Varsayımlar!$B:$Q,7,0)*K1054)</f>
        <v/>
      </c>
      <c r="Q1054" s="2" t="str">
        <f>IF(B1054="","",VLOOKUP(AD1054,Varsayımlar!$B:$Q,8,0))</f>
        <v/>
      </c>
      <c r="R1054" s="2" t="str">
        <f>IF(B1054="","",VLOOKUP(AD1054,Varsayımlar!$B:$Q,9,0))</f>
        <v/>
      </c>
      <c r="S1054" s="2" t="str">
        <f>IF(B1054="","",VLOOKUP(AD1054,Varsayımlar!$B:$Q,10,0))</f>
        <v/>
      </c>
      <c r="T1054" s="2" t="str">
        <f>IF(B1054="","",VLOOKUP(AD1054,Varsayımlar!$B:$Q,11,0))</f>
        <v/>
      </c>
      <c r="U1054" s="2" t="str">
        <f>IF(B1054="","",VLOOKUP(AD1054,Varsayımlar!$B:$Q,12,0))</f>
        <v/>
      </c>
      <c r="V1054" s="2" t="str">
        <f>IF(B1054="","",VLOOKUP(AD1054,Varsayımlar!$B:$Q,13,0))</f>
        <v/>
      </c>
      <c r="W1054" s="2" t="str">
        <f>IF(B1054="","",VLOOKUP(AD1054,Varsayımlar!$B:$Q,14,0))</f>
        <v/>
      </c>
      <c r="AA1054" s="2" t="str">
        <f>IF(B1054="","",VLOOKUP(AD1054,Varsayımlar!$B:$Q,15,0))</f>
        <v/>
      </c>
      <c r="AB1054" s="2" t="str">
        <f>IF(B1054="","",VLOOKUP(AD1054,Varsayımlar!$B:$Q,16,0))</f>
        <v/>
      </c>
      <c r="AC1054" s="2" t="str">
        <f>IF(B1054="","",VLOOKUP(Sayfa2!AD1054,Varsayımlar!B:S,18,0))</f>
        <v/>
      </c>
      <c r="AD1054" s="2" t="str">
        <f t="shared" si="18"/>
        <v/>
      </c>
    </row>
    <row r="1055" spans="2:30" x14ac:dyDescent="0.25">
      <c r="B1055" s="6"/>
      <c r="C1055" s="7" t="str">
        <f>IF(B1055="","",VLOOKUP(AD1055,Varsayımlar!$B:$Q,3,0))</f>
        <v/>
      </c>
      <c r="D1055" s="7"/>
      <c r="H1055" s="5" t="str">
        <f>IF(B1055="","",VLOOKUP(AD1055,Varsayımlar!$B:$Q,5,0))</f>
        <v/>
      </c>
      <c r="I1055" s="5"/>
      <c r="J1055" s="5" t="str">
        <f>IF(B1055="","",VLOOKUP(AD1055,Varsayımlar!$B:$Q,6,0))</f>
        <v/>
      </c>
      <c r="P1055" s="5" t="str">
        <f>IF(B1055="","",VLOOKUP(AD1055,Varsayımlar!$B:$Q,7,0)*K1055)</f>
        <v/>
      </c>
      <c r="Q1055" s="5" t="str">
        <f>IF(B1055="","",VLOOKUP(AD1055,Varsayımlar!$B:$Q,8,0))</f>
        <v/>
      </c>
      <c r="R1055" s="5" t="str">
        <f>IF(B1055="","",VLOOKUP(AD1055,Varsayımlar!$B:$Q,9,0))</f>
        <v/>
      </c>
      <c r="S1055" s="5" t="str">
        <f>IF(B1055="","",VLOOKUP(AD1055,Varsayımlar!$B:$Q,10,0))</f>
        <v/>
      </c>
      <c r="T1055" s="5" t="str">
        <f>IF(B1055="","",VLOOKUP(AD1055,Varsayımlar!$B:$Q,11,0))</f>
        <v/>
      </c>
      <c r="U1055" s="5" t="str">
        <f>IF(B1055="","",VLOOKUP(AD1055,Varsayımlar!$B:$Q,12,0))</f>
        <v/>
      </c>
      <c r="V1055" s="5" t="str">
        <f>IF(B1055="","",VLOOKUP(AD1055,Varsayımlar!$B:$Q,13,0))</f>
        <v/>
      </c>
      <c r="W1055" s="5" t="str">
        <f>IF(B1055="","",VLOOKUP(AD1055,Varsayımlar!$B:$Q,14,0))</f>
        <v/>
      </c>
      <c r="AA1055" s="5" t="str">
        <f>IF(B1055="","",VLOOKUP(AD1055,Varsayımlar!$B:$Q,15,0))</f>
        <v/>
      </c>
      <c r="AB1055" s="5" t="str">
        <f>IF(B1055="","",VLOOKUP(AD1055,Varsayımlar!$B:$Q,16,0))</f>
        <v/>
      </c>
      <c r="AC1055" s="5" t="str">
        <f>IF(B1055="","",VLOOKUP(Sayfa2!AD1055,Varsayımlar!B:S,18,0))</f>
        <v/>
      </c>
      <c r="AD1055" s="5" t="str">
        <f t="shared" si="18"/>
        <v/>
      </c>
    </row>
    <row r="1056" spans="2:30" x14ac:dyDescent="0.25">
      <c r="C1056" s="3" t="str">
        <f>IF(B1056="","",VLOOKUP(AD1056,Varsayımlar!$B:$Q,3,0))</f>
        <v/>
      </c>
      <c r="H1056" s="2" t="str">
        <f>IF(B1056="","",VLOOKUP(AD1056,Varsayımlar!$B:$Q,5,0))</f>
        <v/>
      </c>
      <c r="J1056" s="2" t="str">
        <f>IF(B1056="","",VLOOKUP(AD1056,Varsayımlar!$B:$Q,6,0))</f>
        <v/>
      </c>
      <c r="P1056" s="2" t="str">
        <f>IF(B1056="","",VLOOKUP(AD1056,Varsayımlar!$B:$Q,7,0)*K1056)</f>
        <v/>
      </c>
      <c r="Q1056" s="2" t="str">
        <f>IF(B1056="","",VLOOKUP(AD1056,Varsayımlar!$B:$Q,8,0))</f>
        <v/>
      </c>
      <c r="R1056" s="2" t="str">
        <f>IF(B1056="","",VLOOKUP(AD1056,Varsayımlar!$B:$Q,9,0))</f>
        <v/>
      </c>
      <c r="S1056" s="2" t="str">
        <f>IF(B1056="","",VLOOKUP(AD1056,Varsayımlar!$B:$Q,10,0))</f>
        <v/>
      </c>
      <c r="T1056" s="2" t="str">
        <f>IF(B1056="","",VLOOKUP(AD1056,Varsayımlar!$B:$Q,11,0))</f>
        <v/>
      </c>
      <c r="U1056" s="2" t="str">
        <f>IF(B1056="","",VLOOKUP(AD1056,Varsayımlar!$B:$Q,12,0))</f>
        <v/>
      </c>
      <c r="V1056" s="2" t="str">
        <f>IF(B1056="","",VLOOKUP(AD1056,Varsayımlar!$B:$Q,13,0))</f>
        <v/>
      </c>
      <c r="W1056" s="2" t="str">
        <f>IF(B1056="","",VLOOKUP(AD1056,Varsayımlar!$B:$Q,14,0))</f>
        <v/>
      </c>
      <c r="AA1056" s="2" t="str">
        <f>IF(B1056="","",VLOOKUP(AD1056,Varsayımlar!$B:$Q,15,0))</f>
        <v/>
      </c>
      <c r="AB1056" s="2" t="str">
        <f>IF(B1056="","",VLOOKUP(AD1056,Varsayımlar!$B:$Q,16,0))</f>
        <v/>
      </c>
      <c r="AC1056" s="2" t="str">
        <f>IF(B1056="","",VLOOKUP(Sayfa2!AD1056,Varsayımlar!B:S,18,0))</f>
        <v/>
      </c>
      <c r="AD1056" s="2" t="str">
        <f t="shared" si="18"/>
        <v/>
      </c>
    </row>
    <row r="1057" spans="2:30" x14ac:dyDescent="0.25">
      <c r="B1057" s="6"/>
      <c r="C1057" s="7" t="str">
        <f>IF(B1057="","",VLOOKUP(AD1057,Varsayımlar!$B:$Q,3,0))</f>
        <v/>
      </c>
      <c r="D1057" s="7"/>
      <c r="H1057" s="5" t="str">
        <f>IF(B1057="","",VLOOKUP(AD1057,Varsayımlar!$B:$Q,5,0))</f>
        <v/>
      </c>
      <c r="I1057" s="5"/>
      <c r="J1057" s="5" t="str">
        <f>IF(B1057="","",VLOOKUP(AD1057,Varsayımlar!$B:$Q,6,0))</f>
        <v/>
      </c>
      <c r="P1057" s="5" t="str">
        <f>IF(B1057="","",VLOOKUP(AD1057,Varsayımlar!$B:$Q,7,0)*K1057)</f>
        <v/>
      </c>
      <c r="Q1057" s="5" t="str">
        <f>IF(B1057="","",VLOOKUP(AD1057,Varsayımlar!$B:$Q,8,0))</f>
        <v/>
      </c>
      <c r="R1057" s="5" t="str">
        <f>IF(B1057="","",VLOOKUP(AD1057,Varsayımlar!$B:$Q,9,0))</f>
        <v/>
      </c>
      <c r="S1057" s="5" t="str">
        <f>IF(B1057="","",VLOOKUP(AD1057,Varsayımlar!$B:$Q,10,0))</f>
        <v/>
      </c>
      <c r="T1057" s="5" t="str">
        <f>IF(B1057="","",VLOOKUP(AD1057,Varsayımlar!$B:$Q,11,0))</f>
        <v/>
      </c>
      <c r="U1057" s="5" t="str">
        <f>IF(B1057="","",VLOOKUP(AD1057,Varsayımlar!$B:$Q,12,0))</f>
        <v/>
      </c>
      <c r="V1057" s="5" t="str">
        <f>IF(B1057="","",VLOOKUP(AD1057,Varsayımlar!$B:$Q,13,0))</f>
        <v/>
      </c>
      <c r="W1057" s="5" t="str">
        <f>IF(B1057="","",VLOOKUP(AD1057,Varsayımlar!$B:$Q,14,0))</f>
        <v/>
      </c>
      <c r="AA1057" s="5" t="str">
        <f>IF(B1057="","",VLOOKUP(AD1057,Varsayımlar!$B:$Q,15,0))</f>
        <v/>
      </c>
      <c r="AB1057" s="5" t="str">
        <f>IF(B1057="","",VLOOKUP(AD1057,Varsayımlar!$B:$Q,16,0))</f>
        <v/>
      </c>
      <c r="AC1057" s="5" t="str">
        <f>IF(B1057="","",VLOOKUP(Sayfa2!AD1057,Varsayımlar!B:S,18,0))</f>
        <v/>
      </c>
      <c r="AD1057" s="5" t="str">
        <f t="shared" si="18"/>
        <v/>
      </c>
    </row>
    <row r="1058" spans="2:30" x14ac:dyDescent="0.25">
      <c r="C1058" s="3" t="str">
        <f>IF(B1058="","",VLOOKUP(AD1058,Varsayımlar!$B:$Q,3,0))</f>
        <v/>
      </c>
      <c r="H1058" s="2" t="str">
        <f>IF(B1058="","",VLOOKUP(AD1058,Varsayımlar!$B:$Q,5,0))</f>
        <v/>
      </c>
      <c r="J1058" s="2" t="str">
        <f>IF(B1058="","",VLOOKUP(AD1058,Varsayımlar!$B:$Q,6,0))</f>
        <v/>
      </c>
      <c r="P1058" s="2" t="str">
        <f>IF(B1058="","",VLOOKUP(AD1058,Varsayımlar!$B:$Q,7,0)*K1058)</f>
        <v/>
      </c>
      <c r="Q1058" s="2" t="str">
        <f>IF(B1058="","",VLOOKUP(AD1058,Varsayımlar!$B:$Q,8,0))</f>
        <v/>
      </c>
      <c r="R1058" s="2" t="str">
        <f>IF(B1058="","",VLOOKUP(AD1058,Varsayımlar!$B:$Q,9,0))</f>
        <v/>
      </c>
      <c r="S1058" s="2" t="str">
        <f>IF(B1058="","",VLOOKUP(AD1058,Varsayımlar!$B:$Q,10,0))</f>
        <v/>
      </c>
      <c r="T1058" s="2" t="str">
        <f>IF(B1058="","",VLOOKUP(AD1058,Varsayımlar!$B:$Q,11,0))</f>
        <v/>
      </c>
      <c r="U1058" s="2" t="str">
        <f>IF(B1058="","",VLOOKUP(AD1058,Varsayımlar!$B:$Q,12,0))</f>
        <v/>
      </c>
      <c r="V1058" s="2" t="str">
        <f>IF(B1058="","",VLOOKUP(AD1058,Varsayımlar!$B:$Q,13,0))</f>
        <v/>
      </c>
      <c r="W1058" s="2" t="str">
        <f>IF(B1058="","",VLOOKUP(AD1058,Varsayımlar!$B:$Q,14,0))</f>
        <v/>
      </c>
      <c r="AA1058" s="2" t="str">
        <f>IF(B1058="","",VLOOKUP(AD1058,Varsayımlar!$B:$Q,15,0))</f>
        <v/>
      </c>
      <c r="AB1058" s="2" t="str">
        <f>IF(B1058="","",VLOOKUP(AD1058,Varsayımlar!$B:$Q,16,0))</f>
        <v/>
      </c>
      <c r="AC1058" s="2" t="str">
        <f>IF(B1058="","",VLOOKUP(Sayfa2!AD1058,Varsayımlar!B:S,18,0))</f>
        <v/>
      </c>
      <c r="AD1058" s="2" t="str">
        <f t="shared" si="18"/>
        <v/>
      </c>
    </row>
    <row r="1059" spans="2:30" x14ac:dyDescent="0.25">
      <c r="B1059" s="6"/>
      <c r="C1059" s="7" t="str">
        <f>IF(B1059="","",VLOOKUP(AD1059,Varsayımlar!$B:$Q,3,0))</f>
        <v/>
      </c>
      <c r="D1059" s="7"/>
      <c r="H1059" s="5" t="str">
        <f>IF(B1059="","",VLOOKUP(AD1059,Varsayımlar!$B:$Q,5,0))</f>
        <v/>
      </c>
      <c r="I1059" s="5"/>
      <c r="J1059" s="5" t="str">
        <f>IF(B1059="","",VLOOKUP(AD1059,Varsayımlar!$B:$Q,6,0))</f>
        <v/>
      </c>
      <c r="P1059" s="5" t="str">
        <f>IF(B1059="","",VLOOKUP(AD1059,Varsayımlar!$B:$Q,7,0)*K1059)</f>
        <v/>
      </c>
      <c r="Q1059" s="5" t="str">
        <f>IF(B1059="","",VLOOKUP(AD1059,Varsayımlar!$B:$Q,8,0))</f>
        <v/>
      </c>
      <c r="R1059" s="5" t="str">
        <f>IF(B1059="","",VLOOKUP(AD1059,Varsayımlar!$B:$Q,9,0))</f>
        <v/>
      </c>
      <c r="S1059" s="5" t="str">
        <f>IF(B1059="","",VLOOKUP(AD1059,Varsayımlar!$B:$Q,10,0))</f>
        <v/>
      </c>
      <c r="T1059" s="5" t="str">
        <f>IF(B1059="","",VLOOKUP(AD1059,Varsayımlar!$B:$Q,11,0))</f>
        <v/>
      </c>
      <c r="U1059" s="5" t="str">
        <f>IF(B1059="","",VLOOKUP(AD1059,Varsayımlar!$B:$Q,12,0))</f>
        <v/>
      </c>
      <c r="V1059" s="5" t="str">
        <f>IF(B1059="","",VLOOKUP(AD1059,Varsayımlar!$B:$Q,13,0))</f>
        <v/>
      </c>
      <c r="W1059" s="5" t="str">
        <f>IF(B1059="","",VLOOKUP(AD1059,Varsayımlar!$B:$Q,14,0))</f>
        <v/>
      </c>
      <c r="AA1059" s="5" t="str">
        <f>IF(B1059="","",VLOOKUP(AD1059,Varsayımlar!$B:$Q,15,0))</f>
        <v/>
      </c>
      <c r="AB1059" s="5" t="str">
        <f>IF(B1059="","",VLOOKUP(AD1059,Varsayımlar!$B:$Q,16,0))</f>
        <v/>
      </c>
      <c r="AC1059" s="5" t="str">
        <f>IF(B1059="","",VLOOKUP(Sayfa2!AD1059,Varsayımlar!B:S,18,0))</f>
        <v/>
      </c>
      <c r="AD1059" s="5" t="str">
        <f t="shared" si="18"/>
        <v/>
      </c>
    </row>
    <row r="1060" spans="2:30" x14ac:dyDescent="0.25">
      <c r="C1060" s="3" t="str">
        <f>IF(B1060="","",VLOOKUP(AD1060,Varsayımlar!$B:$Q,3,0))</f>
        <v/>
      </c>
      <c r="H1060" s="2" t="str">
        <f>IF(B1060="","",VLOOKUP(AD1060,Varsayımlar!$B:$Q,5,0))</f>
        <v/>
      </c>
      <c r="J1060" s="2" t="str">
        <f>IF(B1060="","",VLOOKUP(AD1060,Varsayımlar!$B:$Q,6,0))</f>
        <v/>
      </c>
      <c r="P1060" s="2" t="str">
        <f>IF(B1060="","",VLOOKUP(AD1060,Varsayımlar!$B:$Q,7,0)*K1060)</f>
        <v/>
      </c>
      <c r="Q1060" s="2" t="str">
        <f>IF(B1060="","",VLOOKUP(AD1060,Varsayımlar!$B:$Q,8,0))</f>
        <v/>
      </c>
      <c r="R1060" s="2" t="str">
        <f>IF(B1060="","",VLOOKUP(AD1060,Varsayımlar!$B:$Q,9,0))</f>
        <v/>
      </c>
      <c r="S1060" s="2" t="str">
        <f>IF(B1060="","",VLOOKUP(AD1060,Varsayımlar!$B:$Q,10,0))</f>
        <v/>
      </c>
      <c r="T1060" s="2" t="str">
        <f>IF(B1060="","",VLOOKUP(AD1060,Varsayımlar!$B:$Q,11,0))</f>
        <v/>
      </c>
      <c r="U1060" s="2" t="str">
        <f>IF(B1060="","",VLOOKUP(AD1060,Varsayımlar!$B:$Q,12,0))</f>
        <v/>
      </c>
      <c r="V1060" s="2" t="str">
        <f>IF(B1060="","",VLOOKUP(AD1060,Varsayımlar!$B:$Q,13,0))</f>
        <v/>
      </c>
      <c r="W1060" s="2" t="str">
        <f>IF(B1060="","",VLOOKUP(AD1060,Varsayımlar!$B:$Q,14,0))</f>
        <v/>
      </c>
      <c r="AA1060" s="2" t="str">
        <f>IF(B1060="","",VLOOKUP(AD1060,Varsayımlar!$B:$Q,15,0))</f>
        <v/>
      </c>
      <c r="AB1060" s="2" t="str">
        <f>IF(B1060="","",VLOOKUP(AD1060,Varsayımlar!$B:$Q,16,0))</f>
        <v/>
      </c>
      <c r="AC1060" s="2" t="str">
        <f>IF(B1060="","",VLOOKUP(Sayfa2!AD1060,Varsayımlar!B:S,18,0))</f>
        <v/>
      </c>
      <c r="AD1060" s="2" t="str">
        <f t="shared" si="18"/>
        <v/>
      </c>
    </row>
    <row r="1061" spans="2:30" x14ac:dyDescent="0.25">
      <c r="B1061" s="6"/>
      <c r="C1061" s="7" t="str">
        <f>IF(B1061="","",VLOOKUP(AD1061,Varsayımlar!$B:$Q,3,0))</f>
        <v/>
      </c>
      <c r="D1061" s="7"/>
      <c r="H1061" s="5" t="str">
        <f>IF(B1061="","",VLOOKUP(AD1061,Varsayımlar!$B:$Q,5,0))</f>
        <v/>
      </c>
      <c r="I1061" s="5"/>
      <c r="J1061" s="5" t="str">
        <f>IF(B1061="","",VLOOKUP(AD1061,Varsayımlar!$B:$Q,6,0))</f>
        <v/>
      </c>
      <c r="P1061" s="5" t="str">
        <f>IF(B1061="","",VLOOKUP(AD1061,Varsayımlar!$B:$Q,7,0)*K1061)</f>
        <v/>
      </c>
      <c r="Q1061" s="5" t="str">
        <f>IF(B1061="","",VLOOKUP(AD1061,Varsayımlar!$B:$Q,8,0))</f>
        <v/>
      </c>
      <c r="R1061" s="5" t="str">
        <f>IF(B1061="","",VLOOKUP(AD1061,Varsayımlar!$B:$Q,9,0))</f>
        <v/>
      </c>
      <c r="S1061" s="5" t="str">
        <f>IF(B1061="","",VLOOKUP(AD1061,Varsayımlar!$B:$Q,10,0))</f>
        <v/>
      </c>
      <c r="T1061" s="5" t="str">
        <f>IF(B1061="","",VLOOKUP(AD1061,Varsayımlar!$B:$Q,11,0))</f>
        <v/>
      </c>
      <c r="U1061" s="5" t="str">
        <f>IF(B1061="","",VLOOKUP(AD1061,Varsayımlar!$B:$Q,12,0))</f>
        <v/>
      </c>
      <c r="V1061" s="5" t="str">
        <f>IF(B1061="","",VLOOKUP(AD1061,Varsayımlar!$B:$Q,13,0))</f>
        <v/>
      </c>
      <c r="W1061" s="5" t="str">
        <f>IF(B1061="","",VLOOKUP(AD1061,Varsayımlar!$B:$Q,14,0))</f>
        <v/>
      </c>
      <c r="AA1061" s="5" t="str">
        <f>IF(B1061="","",VLOOKUP(AD1061,Varsayımlar!$B:$Q,15,0))</f>
        <v/>
      </c>
      <c r="AB1061" s="5" t="str">
        <f>IF(B1061="","",VLOOKUP(AD1061,Varsayımlar!$B:$Q,16,0))</f>
        <v/>
      </c>
      <c r="AC1061" s="5" t="str">
        <f>IF(B1061="","",VLOOKUP(Sayfa2!AD1061,Varsayımlar!B:S,18,0))</f>
        <v/>
      </c>
      <c r="AD1061" s="5" t="str">
        <f t="shared" si="18"/>
        <v/>
      </c>
    </row>
    <row r="1062" spans="2:30" x14ac:dyDescent="0.25">
      <c r="C1062" s="3" t="str">
        <f>IF(B1062="","",VLOOKUP(AD1062,Varsayımlar!$B:$Q,3,0))</f>
        <v/>
      </c>
      <c r="H1062" s="2" t="str">
        <f>IF(B1062="","",VLOOKUP(AD1062,Varsayımlar!$B:$Q,5,0))</f>
        <v/>
      </c>
      <c r="J1062" s="2" t="str">
        <f>IF(B1062="","",VLOOKUP(AD1062,Varsayımlar!$B:$Q,6,0))</f>
        <v/>
      </c>
      <c r="P1062" s="2" t="str">
        <f>IF(B1062="","",VLOOKUP(AD1062,Varsayımlar!$B:$Q,7,0)*K1062)</f>
        <v/>
      </c>
      <c r="Q1062" s="2" t="str">
        <f>IF(B1062="","",VLOOKUP(AD1062,Varsayımlar!$B:$Q,8,0))</f>
        <v/>
      </c>
      <c r="R1062" s="2" t="str">
        <f>IF(B1062="","",VLOOKUP(AD1062,Varsayımlar!$B:$Q,9,0))</f>
        <v/>
      </c>
      <c r="S1062" s="2" t="str">
        <f>IF(B1062="","",VLOOKUP(AD1062,Varsayımlar!$B:$Q,10,0))</f>
        <v/>
      </c>
      <c r="T1062" s="2" t="str">
        <f>IF(B1062="","",VLOOKUP(AD1062,Varsayımlar!$B:$Q,11,0))</f>
        <v/>
      </c>
      <c r="U1062" s="2" t="str">
        <f>IF(B1062="","",VLOOKUP(AD1062,Varsayımlar!$B:$Q,12,0))</f>
        <v/>
      </c>
      <c r="V1062" s="2" t="str">
        <f>IF(B1062="","",VLOOKUP(AD1062,Varsayımlar!$B:$Q,13,0))</f>
        <v/>
      </c>
      <c r="W1062" s="2" t="str">
        <f>IF(B1062="","",VLOOKUP(AD1062,Varsayımlar!$B:$Q,14,0))</f>
        <v/>
      </c>
      <c r="AA1062" s="2" t="str">
        <f>IF(B1062="","",VLOOKUP(AD1062,Varsayımlar!$B:$Q,15,0))</f>
        <v/>
      </c>
      <c r="AB1062" s="2" t="str">
        <f>IF(B1062="","",VLOOKUP(AD1062,Varsayımlar!$B:$Q,16,0))</f>
        <v/>
      </c>
      <c r="AC1062" s="2" t="str">
        <f>IF(B1062="","",VLOOKUP(Sayfa2!AD1062,Varsayımlar!B:S,18,0))</f>
        <v/>
      </c>
      <c r="AD1062" s="2" t="str">
        <f t="shared" si="18"/>
        <v/>
      </c>
    </row>
    <row r="1063" spans="2:30" x14ac:dyDescent="0.25">
      <c r="B1063" s="6"/>
      <c r="C1063" s="7" t="str">
        <f>IF(B1063="","",VLOOKUP(AD1063,Varsayımlar!$B:$Q,3,0))</f>
        <v/>
      </c>
      <c r="D1063" s="7"/>
      <c r="H1063" s="5" t="str">
        <f>IF(B1063="","",VLOOKUP(AD1063,Varsayımlar!$B:$Q,5,0))</f>
        <v/>
      </c>
      <c r="I1063" s="5"/>
      <c r="J1063" s="5" t="str">
        <f>IF(B1063="","",VLOOKUP(AD1063,Varsayımlar!$B:$Q,6,0))</f>
        <v/>
      </c>
      <c r="P1063" s="5" t="str">
        <f>IF(B1063="","",VLOOKUP(AD1063,Varsayımlar!$B:$Q,7,0)*K1063)</f>
        <v/>
      </c>
      <c r="Q1063" s="5" t="str">
        <f>IF(B1063="","",VLOOKUP(AD1063,Varsayımlar!$B:$Q,8,0))</f>
        <v/>
      </c>
      <c r="R1063" s="5" t="str">
        <f>IF(B1063="","",VLOOKUP(AD1063,Varsayımlar!$B:$Q,9,0))</f>
        <v/>
      </c>
      <c r="S1063" s="5" t="str">
        <f>IF(B1063="","",VLOOKUP(AD1063,Varsayımlar!$B:$Q,10,0))</f>
        <v/>
      </c>
      <c r="T1063" s="5" t="str">
        <f>IF(B1063="","",VLOOKUP(AD1063,Varsayımlar!$B:$Q,11,0))</f>
        <v/>
      </c>
      <c r="U1063" s="5" t="str">
        <f>IF(B1063="","",VLOOKUP(AD1063,Varsayımlar!$B:$Q,12,0))</f>
        <v/>
      </c>
      <c r="V1063" s="5" t="str">
        <f>IF(B1063="","",VLOOKUP(AD1063,Varsayımlar!$B:$Q,13,0))</f>
        <v/>
      </c>
      <c r="W1063" s="5" t="str">
        <f>IF(B1063="","",VLOOKUP(AD1063,Varsayımlar!$B:$Q,14,0))</f>
        <v/>
      </c>
      <c r="AA1063" s="5" t="str">
        <f>IF(B1063="","",VLOOKUP(AD1063,Varsayımlar!$B:$Q,15,0))</f>
        <v/>
      </c>
      <c r="AB1063" s="5" t="str">
        <f>IF(B1063="","",VLOOKUP(AD1063,Varsayımlar!$B:$Q,16,0))</f>
        <v/>
      </c>
      <c r="AC1063" s="5" t="str">
        <f>IF(B1063="","",VLOOKUP(Sayfa2!AD1063,Varsayımlar!B:S,18,0))</f>
        <v/>
      </c>
      <c r="AD1063" s="5" t="str">
        <f t="shared" si="18"/>
        <v/>
      </c>
    </row>
    <row r="1064" spans="2:30" x14ac:dyDescent="0.25">
      <c r="C1064" s="3" t="str">
        <f>IF(B1064="","",VLOOKUP(AD1064,Varsayımlar!$B:$Q,3,0))</f>
        <v/>
      </c>
      <c r="H1064" s="2" t="str">
        <f>IF(B1064="","",VLOOKUP(AD1064,Varsayımlar!$B:$Q,5,0))</f>
        <v/>
      </c>
      <c r="J1064" s="2" t="str">
        <f>IF(B1064="","",VLOOKUP(AD1064,Varsayımlar!$B:$Q,6,0))</f>
        <v/>
      </c>
      <c r="P1064" s="2" t="str">
        <f>IF(B1064="","",VLOOKUP(AD1064,Varsayımlar!$B:$Q,7,0)*K1064)</f>
        <v/>
      </c>
      <c r="Q1064" s="2" t="str">
        <f>IF(B1064="","",VLOOKUP(AD1064,Varsayımlar!$B:$Q,8,0))</f>
        <v/>
      </c>
      <c r="R1064" s="2" t="str">
        <f>IF(B1064="","",VLOOKUP(AD1064,Varsayımlar!$B:$Q,9,0))</f>
        <v/>
      </c>
      <c r="S1064" s="2" t="str">
        <f>IF(B1064="","",VLOOKUP(AD1064,Varsayımlar!$B:$Q,10,0))</f>
        <v/>
      </c>
      <c r="T1064" s="2" t="str">
        <f>IF(B1064="","",VLOOKUP(AD1064,Varsayımlar!$B:$Q,11,0))</f>
        <v/>
      </c>
      <c r="U1064" s="2" t="str">
        <f>IF(B1064="","",VLOOKUP(AD1064,Varsayımlar!$B:$Q,12,0))</f>
        <v/>
      </c>
      <c r="V1064" s="2" t="str">
        <f>IF(B1064="","",VLOOKUP(AD1064,Varsayımlar!$B:$Q,13,0))</f>
        <v/>
      </c>
      <c r="W1064" s="2" t="str">
        <f>IF(B1064="","",VLOOKUP(AD1064,Varsayımlar!$B:$Q,14,0))</f>
        <v/>
      </c>
      <c r="AA1064" s="2" t="str">
        <f>IF(B1064="","",VLOOKUP(AD1064,Varsayımlar!$B:$Q,15,0))</f>
        <v/>
      </c>
      <c r="AB1064" s="2" t="str">
        <f>IF(B1064="","",VLOOKUP(AD1064,Varsayımlar!$B:$Q,16,0))</f>
        <v/>
      </c>
      <c r="AC1064" s="2" t="str">
        <f>IF(B1064="","",VLOOKUP(Sayfa2!AD1064,Varsayımlar!B:S,18,0))</f>
        <v/>
      </c>
      <c r="AD1064" s="2" t="str">
        <f t="shared" si="18"/>
        <v/>
      </c>
    </row>
    <row r="1065" spans="2:30" x14ac:dyDescent="0.25">
      <c r="B1065" s="6"/>
      <c r="C1065" s="7" t="str">
        <f>IF(B1065="","",VLOOKUP(AD1065,Varsayımlar!$B:$Q,3,0))</f>
        <v/>
      </c>
      <c r="D1065" s="7"/>
      <c r="H1065" s="5" t="str">
        <f>IF(B1065="","",VLOOKUP(AD1065,Varsayımlar!$B:$Q,5,0))</f>
        <v/>
      </c>
      <c r="I1065" s="5"/>
      <c r="J1065" s="5" t="str">
        <f>IF(B1065="","",VLOOKUP(AD1065,Varsayımlar!$B:$Q,6,0))</f>
        <v/>
      </c>
      <c r="P1065" s="5" t="str">
        <f>IF(B1065="","",VLOOKUP(AD1065,Varsayımlar!$B:$Q,7,0)*K1065)</f>
        <v/>
      </c>
      <c r="Q1065" s="5" t="str">
        <f>IF(B1065="","",VLOOKUP(AD1065,Varsayımlar!$B:$Q,8,0))</f>
        <v/>
      </c>
      <c r="R1065" s="5" t="str">
        <f>IF(B1065="","",VLOOKUP(AD1065,Varsayımlar!$B:$Q,9,0))</f>
        <v/>
      </c>
      <c r="S1065" s="5" t="str">
        <f>IF(B1065="","",VLOOKUP(AD1065,Varsayımlar!$B:$Q,10,0))</f>
        <v/>
      </c>
      <c r="T1065" s="5" t="str">
        <f>IF(B1065="","",VLOOKUP(AD1065,Varsayımlar!$B:$Q,11,0))</f>
        <v/>
      </c>
      <c r="U1065" s="5" t="str">
        <f>IF(B1065="","",VLOOKUP(AD1065,Varsayımlar!$B:$Q,12,0))</f>
        <v/>
      </c>
      <c r="V1065" s="5" t="str">
        <f>IF(B1065="","",VLOOKUP(AD1065,Varsayımlar!$B:$Q,13,0))</f>
        <v/>
      </c>
      <c r="W1065" s="5" t="str">
        <f>IF(B1065="","",VLOOKUP(AD1065,Varsayımlar!$B:$Q,14,0))</f>
        <v/>
      </c>
      <c r="AA1065" s="5" t="str">
        <f>IF(B1065="","",VLOOKUP(AD1065,Varsayımlar!$B:$Q,15,0))</f>
        <v/>
      </c>
      <c r="AB1065" s="5" t="str">
        <f>IF(B1065="","",VLOOKUP(AD1065,Varsayımlar!$B:$Q,16,0))</f>
        <v/>
      </c>
      <c r="AC1065" s="5" t="str">
        <f>IF(B1065="","",VLOOKUP(Sayfa2!AD1065,Varsayımlar!B:S,18,0))</f>
        <v/>
      </c>
      <c r="AD1065" s="5" t="str">
        <f t="shared" si="18"/>
        <v/>
      </c>
    </row>
    <row r="1066" spans="2:30" x14ac:dyDescent="0.25">
      <c r="C1066" s="3" t="str">
        <f>IF(B1066="","",VLOOKUP(AD1066,Varsayımlar!$B:$Q,3,0))</f>
        <v/>
      </c>
      <c r="H1066" s="2" t="str">
        <f>IF(B1066="","",VLOOKUP(AD1066,Varsayımlar!$B:$Q,5,0))</f>
        <v/>
      </c>
      <c r="J1066" s="2" t="str">
        <f>IF(B1066="","",VLOOKUP(AD1066,Varsayımlar!$B:$Q,6,0))</f>
        <v/>
      </c>
      <c r="P1066" s="2" t="str">
        <f>IF(B1066="","",VLOOKUP(AD1066,Varsayımlar!$B:$Q,7,0)*K1066)</f>
        <v/>
      </c>
      <c r="Q1066" s="2" t="str">
        <f>IF(B1066="","",VLOOKUP(AD1066,Varsayımlar!$B:$Q,8,0))</f>
        <v/>
      </c>
      <c r="R1066" s="2" t="str">
        <f>IF(B1066="","",VLOOKUP(AD1066,Varsayımlar!$B:$Q,9,0))</f>
        <v/>
      </c>
      <c r="S1066" s="2" t="str">
        <f>IF(B1066="","",VLOOKUP(AD1066,Varsayımlar!$B:$Q,10,0))</f>
        <v/>
      </c>
      <c r="T1066" s="2" t="str">
        <f>IF(B1066="","",VLOOKUP(AD1066,Varsayımlar!$B:$Q,11,0))</f>
        <v/>
      </c>
      <c r="U1066" s="2" t="str">
        <f>IF(B1066="","",VLOOKUP(AD1066,Varsayımlar!$B:$Q,12,0))</f>
        <v/>
      </c>
      <c r="V1066" s="2" t="str">
        <f>IF(B1066="","",VLOOKUP(AD1066,Varsayımlar!$B:$Q,13,0))</f>
        <v/>
      </c>
      <c r="W1066" s="2" t="str">
        <f>IF(B1066="","",VLOOKUP(AD1066,Varsayımlar!$B:$Q,14,0))</f>
        <v/>
      </c>
      <c r="AA1066" s="2" t="str">
        <f>IF(B1066="","",VLOOKUP(AD1066,Varsayımlar!$B:$Q,15,0))</f>
        <v/>
      </c>
      <c r="AB1066" s="2" t="str">
        <f>IF(B1066="","",VLOOKUP(AD1066,Varsayımlar!$B:$Q,16,0))</f>
        <v/>
      </c>
      <c r="AC1066" s="2" t="str">
        <f>IF(B1066="","",VLOOKUP(Sayfa2!AD1066,Varsayımlar!B:S,18,0))</f>
        <v/>
      </c>
      <c r="AD1066" s="2" t="str">
        <f t="shared" si="18"/>
        <v/>
      </c>
    </row>
    <row r="1067" spans="2:30" x14ac:dyDescent="0.25">
      <c r="B1067" s="6"/>
      <c r="C1067" s="7" t="str">
        <f>IF(B1067="","",VLOOKUP(AD1067,Varsayımlar!$B:$Q,3,0))</f>
        <v/>
      </c>
      <c r="D1067" s="7"/>
      <c r="H1067" s="5" t="str">
        <f>IF(B1067="","",VLOOKUP(AD1067,Varsayımlar!$B:$Q,5,0))</f>
        <v/>
      </c>
      <c r="I1067" s="5"/>
      <c r="J1067" s="5" t="str">
        <f>IF(B1067="","",VLOOKUP(AD1067,Varsayımlar!$B:$Q,6,0))</f>
        <v/>
      </c>
      <c r="P1067" s="5" t="str">
        <f>IF(B1067="","",VLOOKUP(AD1067,Varsayımlar!$B:$Q,7,0)*K1067)</f>
        <v/>
      </c>
      <c r="Q1067" s="5" t="str">
        <f>IF(B1067="","",VLOOKUP(AD1067,Varsayımlar!$B:$Q,8,0))</f>
        <v/>
      </c>
      <c r="R1067" s="5" t="str">
        <f>IF(B1067="","",VLOOKUP(AD1067,Varsayımlar!$B:$Q,9,0))</f>
        <v/>
      </c>
      <c r="S1067" s="5" t="str">
        <f>IF(B1067="","",VLOOKUP(AD1067,Varsayımlar!$B:$Q,10,0))</f>
        <v/>
      </c>
      <c r="T1067" s="5" t="str">
        <f>IF(B1067="","",VLOOKUP(AD1067,Varsayımlar!$B:$Q,11,0))</f>
        <v/>
      </c>
      <c r="U1067" s="5" t="str">
        <f>IF(B1067="","",VLOOKUP(AD1067,Varsayımlar!$B:$Q,12,0))</f>
        <v/>
      </c>
      <c r="V1067" s="5" t="str">
        <f>IF(B1067="","",VLOOKUP(AD1067,Varsayımlar!$B:$Q,13,0))</f>
        <v/>
      </c>
      <c r="W1067" s="5" t="str">
        <f>IF(B1067="","",VLOOKUP(AD1067,Varsayımlar!$B:$Q,14,0))</f>
        <v/>
      </c>
      <c r="AA1067" s="5" t="str">
        <f>IF(B1067="","",VLOOKUP(AD1067,Varsayımlar!$B:$Q,15,0))</f>
        <v/>
      </c>
      <c r="AB1067" s="5" t="str">
        <f>IF(B1067="","",VLOOKUP(AD1067,Varsayımlar!$B:$Q,16,0))</f>
        <v/>
      </c>
      <c r="AC1067" s="5" t="str">
        <f>IF(B1067="","",VLOOKUP(Sayfa2!AD1067,Varsayımlar!B:S,18,0))</f>
        <v/>
      </c>
      <c r="AD1067" s="5" t="str">
        <f t="shared" si="18"/>
        <v/>
      </c>
    </row>
    <row r="1068" spans="2:30" x14ac:dyDescent="0.25">
      <c r="C1068" s="3" t="str">
        <f>IF(B1068="","",VLOOKUP(AD1068,Varsayımlar!$B:$Q,3,0))</f>
        <v/>
      </c>
      <c r="H1068" s="2" t="str">
        <f>IF(B1068="","",VLOOKUP(AD1068,Varsayımlar!$B:$Q,5,0))</f>
        <v/>
      </c>
      <c r="J1068" s="2" t="str">
        <f>IF(B1068="","",VLOOKUP(AD1068,Varsayımlar!$B:$Q,6,0))</f>
        <v/>
      </c>
      <c r="P1068" s="2" t="str">
        <f>IF(B1068="","",VLOOKUP(AD1068,Varsayımlar!$B:$Q,7,0)*K1068)</f>
        <v/>
      </c>
      <c r="Q1068" s="2" t="str">
        <f>IF(B1068="","",VLOOKUP(AD1068,Varsayımlar!$B:$Q,8,0))</f>
        <v/>
      </c>
      <c r="R1068" s="2" t="str">
        <f>IF(B1068="","",VLOOKUP(AD1068,Varsayımlar!$B:$Q,9,0))</f>
        <v/>
      </c>
      <c r="S1068" s="2" t="str">
        <f>IF(B1068="","",VLOOKUP(AD1068,Varsayımlar!$B:$Q,10,0))</f>
        <v/>
      </c>
      <c r="T1068" s="2" t="str">
        <f>IF(B1068="","",VLOOKUP(AD1068,Varsayımlar!$B:$Q,11,0))</f>
        <v/>
      </c>
      <c r="U1068" s="2" t="str">
        <f>IF(B1068="","",VLOOKUP(AD1068,Varsayımlar!$B:$Q,12,0))</f>
        <v/>
      </c>
      <c r="V1068" s="2" t="str">
        <f>IF(B1068="","",VLOOKUP(AD1068,Varsayımlar!$B:$Q,13,0))</f>
        <v/>
      </c>
      <c r="W1068" s="2" t="str">
        <f>IF(B1068="","",VLOOKUP(AD1068,Varsayımlar!$B:$Q,14,0))</f>
        <v/>
      </c>
      <c r="AA1068" s="2" t="str">
        <f>IF(B1068="","",VLOOKUP(AD1068,Varsayımlar!$B:$Q,15,0))</f>
        <v/>
      </c>
      <c r="AB1068" s="2" t="str">
        <f>IF(B1068="","",VLOOKUP(AD1068,Varsayımlar!$B:$Q,16,0))</f>
        <v/>
      </c>
      <c r="AC1068" s="2" t="str">
        <f>IF(B1068="","",VLOOKUP(Sayfa2!AD1068,Varsayımlar!B:S,18,0))</f>
        <v/>
      </c>
      <c r="AD1068" s="2" t="str">
        <f t="shared" si="18"/>
        <v/>
      </c>
    </row>
    <row r="1069" spans="2:30" x14ac:dyDescent="0.25">
      <c r="B1069" s="6"/>
      <c r="C1069" s="7" t="str">
        <f>IF(B1069="","",VLOOKUP(AD1069,Varsayımlar!$B:$Q,3,0))</f>
        <v/>
      </c>
      <c r="D1069" s="7"/>
      <c r="H1069" s="5" t="str">
        <f>IF(B1069="","",VLOOKUP(AD1069,Varsayımlar!$B:$Q,5,0))</f>
        <v/>
      </c>
      <c r="I1069" s="5"/>
      <c r="J1069" s="5" t="str">
        <f>IF(B1069="","",VLOOKUP(AD1069,Varsayımlar!$B:$Q,6,0))</f>
        <v/>
      </c>
      <c r="P1069" s="5" t="str">
        <f>IF(B1069="","",VLOOKUP(AD1069,Varsayımlar!$B:$Q,7,0)*K1069)</f>
        <v/>
      </c>
      <c r="Q1069" s="5" t="str">
        <f>IF(B1069="","",VLOOKUP(AD1069,Varsayımlar!$B:$Q,8,0))</f>
        <v/>
      </c>
      <c r="R1069" s="5" t="str">
        <f>IF(B1069="","",VLOOKUP(AD1069,Varsayımlar!$B:$Q,9,0))</f>
        <v/>
      </c>
      <c r="S1069" s="5" t="str">
        <f>IF(B1069="","",VLOOKUP(AD1069,Varsayımlar!$B:$Q,10,0))</f>
        <v/>
      </c>
      <c r="T1069" s="5" t="str">
        <f>IF(B1069="","",VLOOKUP(AD1069,Varsayımlar!$B:$Q,11,0))</f>
        <v/>
      </c>
      <c r="U1069" s="5" t="str">
        <f>IF(B1069="","",VLOOKUP(AD1069,Varsayımlar!$B:$Q,12,0))</f>
        <v/>
      </c>
      <c r="V1069" s="5" t="str">
        <f>IF(B1069="","",VLOOKUP(AD1069,Varsayımlar!$B:$Q,13,0))</f>
        <v/>
      </c>
      <c r="W1069" s="5" t="str">
        <f>IF(B1069="","",VLOOKUP(AD1069,Varsayımlar!$B:$Q,14,0))</f>
        <v/>
      </c>
      <c r="AA1069" s="5" t="str">
        <f>IF(B1069="","",VLOOKUP(AD1069,Varsayımlar!$B:$Q,15,0))</f>
        <v/>
      </c>
      <c r="AB1069" s="5" t="str">
        <f>IF(B1069="","",VLOOKUP(AD1069,Varsayımlar!$B:$Q,16,0))</f>
        <v/>
      </c>
      <c r="AC1069" s="5" t="str">
        <f>IF(B1069="","",VLOOKUP(Sayfa2!AD1069,Varsayımlar!B:S,18,0))</f>
        <v/>
      </c>
      <c r="AD1069" s="5" t="str">
        <f t="shared" si="18"/>
        <v/>
      </c>
    </row>
    <row r="1070" spans="2:30" x14ac:dyDescent="0.25">
      <c r="C1070" s="3" t="str">
        <f>IF(B1070="","",VLOOKUP(AD1070,Varsayımlar!$B:$Q,3,0))</f>
        <v/>
      </c>
      <c r="H1070" s="2" t="str">
        <f>IF(B1070="","",VLOOKUP(AD1070,Varsayımlar!$B:$Q,5,0))</f>
        <v/>
      </c>
      <c r="J1070" s="2" t="str">
        <f>IF(B1070="","",VLOOKUP(AD1070,Varsayımlar!$B:$Q,6,0))</f>
        <v/>
      </c>
      <c r="P1070" s="2" t="str">
        <f>IF(B1070="","",VLOOKUP(AD1070,Varsayımlar!$B:$Q,7,0)*K1070)</f>
        <v/>
      </c>
      <c r="Q1070" s="2" t="str">
        <f>IF(B1070="","",VLOOKUP(AD1070,Varsayımlar!$B:$Q,8,0))</f>
        <v/>
      </c>
      <c r="R1070" s="2" t="str">
        <f>IF(B1070="","",VLOOKUP(AD1070,Varsayımlar!$B:$Q,9,0))</f>
        <v/>
      </c>
      <c r="S1070" s="2" t="str">
        <f>IF(B1070="","",VLOOKUP(AD1070,Varsayımlar!$B:$Q,10,0))</f>
        <v/>
      </c>
      <c r="T1070" s="2" t="str">
        <f>IF(B1070="","",VLOOKUP(AD1070,Varsayımlar!$B:$Q,11,0))</f>
        <v/>
      </c>
      <c r="U1070" s="2" t="str">
        <f>IF(B1070="","",VLOOKUP(AD1070,Varsayımlar!$B:$Q,12,0))</f>
        <v/>
      </c>
      <c r="V1070" s="2" t="str">
        <f>IF(B1070="","",VLOOKUP(AD1070,Varsayımlar!$B:$Q,13,0))</f>
        <v/>
      </c>
      <c r="W1070" s="2" t="str">
        <f>IF(B1070="","",VLOOKUP(AD1070,Varsayımlar!$B:$Q,14,0))</f>
        <v/>
      </c>
      <c r="AA1070" s="2" t="str">
        <f>IF(B1070="","",VLOOKUP(AD1070,Varsayımlar!$B:$Q,15,0))</f>
        <v/>
      </c>
      <c r="AB1070" s="2" t="str">
        <f>IF(B1070="","",VLOOKUP(AD1070,Varsayımlar!$B:$Q,16,0))</f>
        <v/>
      </c>
      <c r="AC1070" s="2" t="str">
        <f>IF(B1070="","",VLOOKUP(Sayfa2!AD1070,Varsayımlar!B:S,18,0))</f>
        <v/>
      </c>
      <c r="AD1070" s="2" t="str">
        <f t="shared" si="18"/>
        <v/>
      </c>
    </row>
    <row r="1071" spans="2:30" x14ac:dyDescent="0.25">
      <c r="B1071" s="6"/>
      <c r="C1071" s="7" t="str">
        <f>IF(B1071="","",VLOOKUP(AD1071,Varsayımlar!$B:$Q,3,0))</f>
        <v/>
      </c>
      <c r="D1071" s="7"/>
      <c r="H1071" s="5" t="str">
        <f>IF(B1071="","",VLOOKUP(AD1071,Varsayımlar!$B:$Q,5,0))</f>
        <v/>
      </c>
      <c r="I1071" s="5"/>
      <c r="J1071" s="5" t="str">
        <f>IF(B1071="","",VLOOKUP(AD1071,Varsayımlar!$B:$Q,6,0))</f>
        <v/>
      </c>
      <c r="P1071" s="5" t="str">
        <f>IF(B1071="","",VLOOKUP(AD1071,Varsayımlar!$B:$Q,7,0)*K1071)</f>
        <v/>
      </c>
      <c r="Q1071" s="5" t="str">
        <f>IF(B1071="","",VLOOKUP(AD1071,Varsayımlar!$B:$Q,8,0))</f>
        <v/>
      </c>
      <c r="R1071" s="5" t="str">
        <f>IF(B1071="","",VLOOKUP(AD1071,Varsayımlar!$B:$Q,9,0))</f>
        <v/>
      </c>
      <c r="S1071" s="5" t="str">
        <f>IF(B1071="","",VLOOKUP(AD1071,Varsayımlar!$B:$Q,10,0))</f>
        <v/>
      </c>
      <c r="T1071" s="5" t="str">
        <f>IF(B1071="","",VLOOKUP(AD1071,Varsayımlar!$B:$Q,11,0))</f>
        <v/>
      </c>
      <c r="U1071" s="5" t="str">
        <f>IF(B1071="","",VLOOKUP(AD1071,Varsayımlar!$B:$Q,12,0))</f>
        <v/>
      </c>
      <c r="V1071" s="5" t="str">
        <f>IF(B1071="","",VLOOKUP(AD1071,Varsayımlar!$B:$Q,13,0))</f>
        <v/>
      </c>
      <c r="W1071" s="5" t="str">
        <f>IF(B1071="","",VLOOKUP(AD1071,Varsayımlar!$B:$Q,14,0))</f>
        <v/>
      </c>
      <c r="AA1071" s="5" t="str">
        <f>IF(B1071="","",VLOOKUP(AD1071,Varsayımlar!$B:$Q,15,0))</f>
        <v/>
      </c>
      <c r="AB1071" s="5" t="str">
        <f>IF(B1071="","",VLOOKUP(AD1071,Varsayımlar!$B:$Q,16,0))</f>
        <v/>
      </c>
      <c r="AC1071" s="5" t="str">
        <f>IF(B1071="","",VLOOKUP(Sayfa2!AD1071,Varsayımlar!B:S,18,0))</f>
        <v/>
      </c>
      <c r="AD1071" s="5" t="str">
        <f t="shared" si="18"/>
        <v/>
      </c>
    </row>
    <row r="1072" spans="2:30" x14ac:dyDescent="0.25">
      <c r="C1072" s="3" t="str">
        <f>IF(B1072="","",VLOOKUP(AD1072,Varsayımlar!$B:$Q,3,0))</f>
        <v/>
      </c>
      <c r="H1072" s="2" t="str">
        <f>IF(B1072="","",VLOOKUP(AD1072,Varsayımlar!$B:$Q,5,0))</f>
        <v/>
      </c>
      <c r="J1072" s="2" t="str">
        <f>IF(B1072="","",VLOOKUP(AD1072,Varsayımlar!$B:$Q,6,0))</f>
        <v/>
      </c>
      <c r="P1072" s="2" t="str">
        <f>IF(B1072="","",VLOOKUP(AD1072,Varsayımlar!$B:$Q,7,0)*K1072)</f>
        <v/>
      </c>
      <c r="Q1072" s="2" t="str">
        <f>IF(B1072="","",VLOOKUP(AD1072,Varsayımlar!$B:$Q,8,0))</f>
        <v/>
      </c>
      <c r="R1072" s="2" t="str">
        <f>IF(B1072="","",VLOOKUP(AD1072,Varsayımlar!$B:$Q,9,0))</f>
        <v/>
      </c>
      <c r="S1072" s="2" t="str">
        <f>IF(B1072="","",VLOOKUP(AD1072,Varsayımlar!$B:$Q,10,0))</f>
        <v/>
      </c>
      <c r="T1072" s="2" t="str">
        <f>IF(B1072="","",VLOOKUP(AD1072,Varsayımlar!$B:$Q,11,0))</f>
        <v/>
      </c>
      <c r="U1072" s="2" t="str">
        <f>IF(B1072="","",VLOOKUP(AD1072,Varsayımlar!$B:$Q,12,0))</f>
        <v/>
      </c>
      <c r="V1072" s="2" t="str">
        <f>IF(B1072="","",VLOOKUP(AD1072,Varsayımlar!$B:$Q,13,0))</f>
        <v/>
      </c>
      <c r="W1072" s="2" t="str">
        <f>IF(B1072="","",VLOOKUP(AD1072,Varsayımlar!$B:$Q,14,0))</f>
        <v/>
      </c>
      <c r="AA1072" s="2" t="str">
        <f>IF(B1072="","",VLOOKUP(AD1072,Varsayımlar!$B:$Q,15,0))</f>
        <v/>
      </c>
      <c r="AB1072" s="2" t="str">
        <f>IF(B1072="","",VLOOKUP(AD1072,Varsayımlar!$B:$Q,16,0))</f>
        <v/>
      </c>
      <c r="AC1072" s="2" t="str">
        <f>IF(B1072="","",VLOOKUP(Sayfa2!AD1072,Varsayımlar!B:S,18,0))</f>
        <v/>
      </c>
      <c r="AD1072" s="2" t="str">
        <f t="shared" si="18"/>
        <v/>
      </c>
    </row>
    <row r="1073" spans="2:30" x14ac:dyDescent="0.25">
      <c r="B1073" s="6"/>
      <c r="C1073" s="7" t="str">
        <f>IF(B1073="","",VLOOKUP(AD1073,Varsayımlar!$B:$Q,3,0))</f>
        <v/>
      </c>
      <c r="D1073" s="7"/>
      <c r="H1073" s="5" t="str">
        <f>IF(B1073="","",VLOOKUP(AD1073,Varsayımlar!$B:$Q,5,0))</f>
        <v/>
      </c>
      <c r="I1073" s="5"/>
      <c r="J1073" s="5" t="str">
        <f>IF(B1073="","",VLOOKUP(AD1073,Varsayımlar!$B:$Q,6,0))</f>
        <v/>
      </c>
      <c r="P1073" s="5" t="str">
        <f>IF(B1073="","",VLOOKUP(AD1073,Varsayımlar!$B:$Q,7,0)*K1073)</f>
        <v/>
      </c>
      <c r="Q1073" s="5" t="str">
        <f>IF(B1073="","",VLOOKUP(AD1073,Varsayımlar!$B:$Q,8,0))</f>
        <v/>
      </c>
      <c r="R1073" s="5" t="str">
        <f>IF(B1073="","",VLOOKUP(AD1073,Varsayımlar!$B:$Q,9,0))</f>
        <v/>
      </c>
      <c r="S1073" s="5" t="str">
        <f>IF(B1073="","",VLOOKUP(AD1073,Varsayımlar!$B:$Q,10,0))</f>
        <v/>
      </c>
      <c r="T1073" s="5" t="str">
        <f>IF(B1073="","",VLOOKUP(AD1073,Varsayımlar!$B:$Q,11,0))</f>
        <v/>
      </c>
      <c r="U1073" s="5" t="str">
        <f>IF(B1073="","",VLOOKUP(AD1073,Varsayımlar!$B:$Q,12,0))</f>
        <v/>
      </c>
      <c r="V1073" s="5" t="str">
        <f>IF(B1073="","",VLOOKUP(AD1073,Varsayımlar!$B:$Q,13,0))</f>
        <v/>
      </c>
      <c r="W1073" s="5" t="str">
        <f>IF(B1073="","",VLOOKUP(AD1073,Varsayımlar!$B:$Q,14,0))</f>
        <v/>
      </c>
      <c r="AA1073" s="5" t="str">
        <f>IF(B1073="","",VLOOKUP(AD1073,Varsayımlar!$B:$Q,15,0))</f>
        <v/>
      </c>
      <c r="AB1073" s="5" t="str">
        <f>IF(B1073="","",VLOOKUP(AD1073,Varsayımlar!$B:$Q,16,0))</f>
        <v/>
      </c>
      <c r="AC1073" s="5" t="str">
        <f>IF(B1073="","",VLOOKUP(Sayfa2!AD1073,Varsayımlar!B:S,18,0))</f>
        <v/>
      </c>
      <c r="AD1073" s="5" t="str">
        <f t="shared" si="18"/>
        <v/>
      </c>
    </row>
    <row r="1074" spans="2:30" x14ac:dyDescent="0.25">
      <c r="C1074" s="3" t="str">
        <f>IF(B1074="","",VLOOKUP(AD1074,Varsayımlar!$B:$Q,3,0))</f>
        <v/>
      </c>
      <c r="H1074" s="2" t="str">
        <f>IF(B1074="","",VLOOKUP(AD1074,Varsayımlar!$B:$Q,5,0))</f>
        <v/>
      </c>
      <c r="J1074" s="2" t="str">
        <f>IF(B1074="","",VLOOKUP(AD1074,Varsayımlar!$B:$Q,6,0))</f>
        <v/>
      </c>
      <c r="P1074" s="2" t="str">
        <f>IF(B1074="","",VLOOKUP(AD1074,Varsayımlar!$B:$Q,7,0)*K1074)</f>
        <v/>
      </c>
      <c r="Q1074" s="2" t="str">
        <f>IF(B1074="","",VLOOKUP(AD1074,Varsayımlar!$B:$Q,8,0))</f>
        <v/>
      </c>
      <c r="R1074" s="2" t="str">
        <f>IF(B1074="","",VLOOKUP(AD1074,Varsayımlar!$B:$Q,9,0))</f>
        <v/>
      </c>
      <c r="S1074" s="2" t="str">
        <f>IF(B1074="","",VLOOKUP(AD1074,Varsayımlar!$B:$Q,10,0))</f>
        <v/>
      </c>
      <c r="T1074" s="2" t="str">
        <f>IF(B1074="","",VLOOKUP(AD1074,Varsayımlar!$B:$Q,11,0))</f>
        <v/>
      </c>
      <c r="U1074" s="2" t="str">
        <f>IF(B1074="","",VLOOKUP(AD1074,Varsayımlar!$B:$Q,12,0))</f>
        <v/>
      </c>
      <c r="V1074" s="2" t="str">
        <f>IF(B1074="","",VLOOKUP(AD1074,Varsayımlar!$B:$Q,13,0))</f>
        <v/>
      </c>
      <c r="W1074" s="2" t="str">
        <f>IF(B1074="","",VLOOKUP(AD1074,Varsayımlar!$B:$Q,14,0))</f>
        <v/>
      </c>
      <c r="AA1074" s="2" t="str">
        <f>IF(B1074="","",VLOOKUP(AD1074,Varsayımlar!$B:$Q,15,0))</f>
        <v/>
      </c>
      <c r="AB1074" s="2" t="str">
        <f>IF(B1074="","",VLOOKUP(AD1074,Varsayımlar!$B:$Q,16,0))</f>
        <v/>
      </c>
      <c r="AC1074" s="2" t="str">
        <f>IF(B1074="","",VLOOKUP(Sayfa2!AD1074,Varsayımlar!B:S,18,0))</f>
        <v/>
      </c>
      <c r="AD1074" s="2" t="str">
        <f t="shared" si="18"/>
        <v/>
      </c>
    </row>
    <row r="1075" spans="2:30" x14ac:dyDescent="0.25">
      <c r="B1075" s="6"/>
      <c r="C1075" s="7" t="str">
        <f>IF(B1075="","",VLOOKUP(AD1075,Varsayımlar!$B:$Q,3,0))</f>
        <v/>
      </c>
      <c r="D1075" s="7"/>
      <c r="H1075" s="5" t="str">
        <f>IF(B1075="","",VLOOKUP(AD1075,Varsayımlar!$B:$Q,5,0))</f>
        <v/>
      </c>
      <c r="I1075" s="5"/>
      <c r="J1075" s="5" t="str">
        <f>IF(B1075="","",VLOOKUP(AD1075,Varsayımlar!$B:$Q,6,0))</f>
        <v/>
      </c>
      <c r="P1075" s="5" t="str">
        <f>IF(B1075="","",VLOOKUP(AD1075,Varsayımlar!$B:$Q,7,0)*K1075)</f>
        <v/>
      </c>
      <c r="Q1075" s="5" t="str">
        <f>IF(B1075="","",VLOOKUP(AD1075,Varsayımlar!$B:$Q,8,0))</f>
        <v/>
      </c>
      <c r="R1075" s="5" t="str">
        <f>IF(B1075="","",VLOOKUP(AD1075,Varsayımlar!$B:$Q,9,0))</f>
        <v/>
      </c>
      <c r="S1075" s="5" t="str">
        <f>IF(B1075="","",VLOOKUP(AD1075,Varsayımlar!$B:$Q,10,0))</f>
        <v/>
      </c>
      <c r="T1075" s="5" t="str">
        <f>IF(B1075="","",VLOOKUP(AD1075,Varsayımlar!$B:$Q,11,0))</f>
        <v/>
      </c>
      <c r="U1075" s="5" t="str">
        <f>IF(B1075="","",VLOOKUP(AD1075,Varsayımlar!$B:$Q,12,0))</f>
        <v/>
      </c>
      <c r="V1075" s="5" t="str">
        <f>IF(B1075="","",VLOOKUP(AD1075,Varsayımlar!$B:$Q,13,0))</f>
        <v/>
      </c>
      <c r="W1075" s="5" t="str">
        <f>IF(B1075="","",VLOOKUP(AD1075,Varsayımlar!$B:$Q,14,0))</f>
        <v/>
      </c>
      <c r="AA1075" s="5" t="str">
        <f>IF(B1075="","",VLOOKUP(AD1075,Varsayımlar!$B:$Q,15,0))</f>
        <v/>
      </c>
      <c r="AB1075" s="5" t="str">
        <f>IF(B1075="","",VLOOKUP(AD1075,Varsayımlar!$B:$Q,16,0))</f>
        <v/>
      </c>
      <c r="AC1075" s="5" t="str">
        <f>IF(B1075="","",VLOOKUP(Sayfa2!AD1075,Varsayımlar!B:S,18,0))</f>
        <v/>
      </c>
      <c r="AD1075" s="5" t="str">
        <f t="shared" si="18"/>
        <v/>
      </c>
    </row>
    <row r="1076" spans="2:30" x14ac:dyDescent="0.25">
      <c r="C1076" s="3" t="str">
        <f>IF(B1076="","",VLOOKUP(AD1076,Varsayımlar!$B:$Q,3,0))</f>
        <v/>
      </c>
      <c r="H1076" s="2" t="str">
        <f>IF(B1076="","",VLOOKUP(AD1076,Varsayımlar!$B:$Q,5,0))</f>
        <v/>
      </c>
      <c r="J1076" s="2" t="str">
        <f>IF(B1076="","",VLOOKUP(AD1076,Varsayımlar!$B:$Q,6,0))</f>
        <v/>
      </c>
      <c r="P1076" s="2" t="str">
        <f>IF(B1076="","",VLOOKUP(AD1076,Varsayımlar!$B:$Q,7,0)*K1076)</f>
        <v/>
      </c>
      <c r="Q1076" s="2" t="str">
        <f>IF(B1076="","",VLOOKUP(AD1076,Varsayımlar!$B:$Q,8,0))</f>
        <v/>
      </c>
      <c r="R1076" s="2" t="str">
        <f>IF(B1076="","",VLOOKUP(AD1076,Varsayımlar!$B:$Q,9,0))</f>
        <v/>
      </c>
      <c r="S1076" s="2" t="str">
        <f>IF(B1076="","",VLOOKUP(AD1076,Varsayımlar!$B:$Q,10,0))</f>
        <v/>
      </c>
      <c r="T1076" s="2" t="str">
        <f>IF(B1076="","",VLOOKUP(AD1076,Varsayımlar!$B:$Q,11,0))</f>
        <v/>
      </c>
      <c r="U1076" s="2" t="str">
        <f>IF(B1076="","",VLOOKUP(AD1076,Varsayımlar!$B:$Q,12,0))</f>
        <v/>
      </c>
      <c r="V1076" s="2" t="str">
        <f>IF(B1076="","",VLOOKUP(AD1076,Varsayımlar!$B:$Q,13,0))</f>
        <v/>
      </c>
      <c r="W1076" s="2" t="str">
        <f>IF(B1076="","",VLOOKUP(AD1076,Varsayımlar!$B:$Q,14,0))</f>
        <v/>
      </c>
      <c r="AA1076" s="2" t="str">
        <f>IF(B1076="","",VLOOKUP(AD1076,Varsayımlar!$B:$Q,15,0))</f>
        <v/>
      </c>
      <c r="AB1076" s="2" t="str">
        <f>IF(B1076="","",VLOOKUP(AD1076,Varsayımlar!$B:$Q,16,0))</f>
        <v/>
      </c>
      <c r="AC1076" s="2" t="str">
        <f>IF(B1076="","",VLOOKUP(Sayfa2!AD1076,Varsayımlar!B:S,18,0))</f>
        <v/>
      </c>
      <c r="AD1076" s="2" t="str">
        <f t="shared" si="18"/>
        <v/>
      </c>
    </row>
    <row r="1077" spans="2:30" x14ac:dyDescent="0.25">
      <c r="B1077" s="6"/>
      <c r="C1077" s="7" t="str">
        <f>IF(B1077="","",VLOOKUP(AD1077,Varsayımlar!$B:$Q,3,0))</f>
        <v/>
      </c>
      <c r="D1077" s="7"/>
      <c r="H1077" s="5" t="str">
        <f>IF(B1077="","",VLOOKUP(AD1077,Varsayımlar!$B:$Q,5,0))</f>
        <v/>
      </c>
      <c r="I1077" s="5"/>
      <c r="J1077" s="5" t="str">
        <f>IF(B1077="","",VLOOKUP(AD1077,Varsayımlar!$B:$Q,6,0))</f>
        <v/>
      </c>
      <c r="P1077" s="5" t="str">
        <f>IF(B1077="","",VLOOKUP(AD1077,Varsayımlar!$B:$Q,7,0)*K1077)</f>
        <v/>
      </c>
      <c r="Q1077" s="5" t="str">
        <f>IF(B1077="","",VLOOKUP(AD1077,Varsayımlar!$B:$Q,8,0))</f>
        <v/>
      </c>
      <c r="R1077" s="5" t="str">
        <f>IF(B1077="","",VLOOKUP(AD1077,Varsayımlar!$B:$Q,9,0))</f>
        <v/>
      </c>
      <c r="S1077" s="5" t="str">
        <f>IF(B1077="","",VLOOKUP(AD1077,Varsayımlar!$B:$Q,10,0))</f>
        <v/>
      </c>
      <c r="T1077" s="5" t="str">
        <f>IF(B1077="","",VLOOKUP(AD1077,Varsayımlar!$B:$Q,11,0))</f>
        <v/>
      </c>
      <c r="U1077" s="5" t="str">
        <f>IF(B1077="","",VLOOKUP(AD1077,Varsayımlar!$B:$Q,12,0))</f>
        <v/>
      </c>
      <c r="V1077" s="5" t="str">
        <f>IF(B1077="","",VLOOKUP(AD1077,Varsayımlar!$B:$Q,13,0))</f>
        <v/>
      </c>
      <c r="W1077" s="5" t="str">
        <f>IF(B1077="","",VLOOKUP(AD1077,Varsayımlar!$B:$Q,14,0))</f>
        <v/>
      </c>
      <c r="AA1077" s="5" t="str">
        <f>IF(B1077="","",VLOOKUP(AD1077,Varsayımlar!$B:$Q,15,0))</f>
        <v/>
      </c>
      <c r="AB1077" s="5" t="str">
        <f>IF(B1077="","",VLOOKUP(AD1077,Varsayımlar!$B:$Q,16,0))</f>
        <v/>
      </c>
      <c r="AC1077" s="5" t="str">
        <f>IF(B1077="","",VLOOKUP(Sayfa2!AD1077,Varsayımlar!B:S,18,0))</f>
        <v/>
      </c>
      <c r="AD1077" s="5" t="str">
        <f t="shared" si="18"/>
        <v/>
      </c>
    </row>
    <row r="1078" spans="2:30" x14ac:dyDescent="0.25">
      <c r="C1078" s="3" t="str">
        <f>IF(B1078="","",VLOOKUP(AD1078,Varsayımlar!$B:$Q,3,0))</f>
        <v/>
      </c>
      <c r="H1078" s="2" t="str">
        <f>IF(B1078="","",VLOOKUP(AD1078,Varsayımlar!$B:$Q,5,0))</f>
        <v/>
      </c>
      <c r="J1078" s="2" t="str">
        <f>IF(B1078="","",VLOOKUP(AD1078,Varsayımlar!$B:$Q,6,0))</f>
        <v/>
      </c>
      <c r="P1078" s="2" t="str">
        <f>IF(B1078="","",VLOOKUP(AD1078,Varsayımlar!$B:$Q,7,0)*K1078)</f>
        <v/>
      </c>
      <c r="Q1078" s="2" t="str">
        <f>IF(B1078="","",VLOOKUP(AD1078,Varsayımlar!$B:$Q,8,0))</f>
        <v/>
      </c>
      <c r="R1078" s="2" t="str">
        <f>IF(B1078="","",VLOOKUP(AD1078,Varsayımlar!$B:$Q,9,0))</f>
        <v/>
      </c>
      <c r="S1078" s="2" t="str">
        <f>IF(B1078="","",VLOOKUP(AD1078,Varsayımlar!$B:$Q,10,0))</f>
        <v/>
      </c>
      <c r="T1078" s="2" t="str">
        <f>IF(B1078="","",VLOOKUP(AD1078,Varsayımlar!$B:$Q,11,0))</f>
        <v/>
      </c>
      <c r="U1078" s="2" t="str">
        <f>IF(B1078="","",VLOOKUP(AD1078,Varsayımlar!$B:$Q,12,0))</f>
        <v/>
      </c>
      <c r="V1078" s="2" t="str">
        <f>IF(B1078="","",VLOOKUP(AD1078,Varsayımlar!$B:$Q,13,0))</f>
        <v/>
      </c>
      <c r="W1078" s="2" t="str">
        <f>IF(B1078="","",VLOOKUP(AD1078,Varsayımlar!$B:$Q,14,0))</f>
        <v/>
      </c>
      <c r="AA1078" s="2" t="str">
        <f>IF(B1078="","",VLOOKUP(AD1078,Varsayımlar!$B:$Q,15,0))</f>
        <v/>
      </c>
      <c r="AB1078" s="2" t="str">
        <f>IF(B1078="","",VLOOKUP(AD1078,Varsayımlar!$B:$Q,16,0))</f>
        <v/>
      </c>
      <c r="AC1078" s="2" t="str">
        <f>IF(B1078="","",VLOOKUP(Sayfa2!AD1078,Varsayımlar!B:S,18,0))</f>
        <v/>
      </c>
      <c r="AD1078" s="2" t="str">
        <f t="shared" si="18"/>
        <v/>
      </c>
    </row>
    <row r="1079" spans="2:30" x14ac:dyDescent="0.25">
      <c r="B1079" s="6"/>
      <c r="C1079" s="7" t="str">
        <f>IF(B1079="","",VLOOKUP(AD1079,Varsayımlar!$B:$Q,3,0))</f>
        <v/>
      </c>
      <c r="D1079" s="7"/>
      <c r="H1079" s="5" t="str">
        <f>IF(B1079="","",VLOOKUP(AD1079,Varsayımlar!$B:$Q,5,0))</f>
        <v/>
      </c>
      <c r="I1079" s="5"/>
      <c r="J1079" s="5" t="str">
        <f>IF(B1079="","",VLOOKUP(AD1079,Varsayımlar!$B:$Q,6,0))</f>
        <v/>
      </c>
      <c r="P1079" s="5" t="str">
        <f>IF(B1079="","",VLOOKUP(AD1079,Varsayımlar!$B:$Q,7,0)*K1079)</f>
        <v/>
      </c>
      <c r="Q1079" s="5" t="str">
        <f>IF(B1079="","",VLOOKUP(AD1079,Varsayımlar!$B:$Q,8,0))</f>
        <v/>
      </c>
      <c r="R1079" s="5" t="str">
        <f>IF(B1079="","",VLOOKUP(AD1079,Varsayımlar!$B:$Q,9,0))</f>
        <v/>
      </c>
      <c r="S1079" s="5" t="str">
        <f>IF(B1079="","",VLOOKUP(AD1079,Varsayımlar!$B:$Q,10,0))</f>
        <v/>
      </c>
      <c r="T1079" s="5" t="str">
        <f>IF(B1079="","",VLOOKUP(AD1079,Varsayımlar!$B:$Q,11,0))</f>
        <v/>
      </c>
      <c r="U1079" s="5" t="str">
        <f>IF(B1079="","",VLOOKUP(AD1079,Varsayımlar!$B:$Q,12,0))</f>
        <v/>
      </c>
      <c r="V1079" s="5" t="str">
        <f>IF(B1079="","",VLOOKUP(AD1079,Varsayımlar!$B:$Q,13,0))</f>
        <v/>
      </c>
      <c r="W1079" s="5" t="str">
        <f>IF(B1079="","",VLOOKUP(AD1079,Varsayımlar!$B:$Q,14,0))</f>
        <v/>
      </c>
      <c r="AA1079" s="5" t="str">
        <f>IF(B1079="","",VLOOKUP(AD1079,Varsayımlar!$B:$Q,15,0))</f>
        <v/>
      </c>
      <c r="AB1079" s="5" t="str">
        <f>IF(B1079="","",VLOOKUP(AD1079,Varsayımlar!$B:$Q,16,0))</f>
        <v/>
      </c>
      <c r="AC1079" s="5" t="str">
        <f>IF(B1079="","",VLOOKUP(Sayfa2!AD1079,Varsayımlar!B:S,18,0))</f>
        <v/>
      </c>
      <c r="AD1079" s="5" t="str">
        <f t="shared" si="18"/>
        <v/>
      </c>
    </row>
    <row r="1080" spans="2:30" x14ac:dyDescent="0.25">
      <c r="C1080" s="3" t="str">
        <f>IF(B1080="","",VLOOKUP(AD1080,Varsayımlar!$B:$Q,3,0))</f>
        <v/>
      </c>
      <c r="H1080" s="2" t="str">
        <f>IF(B1080="","",VLOOKUP(AD1080,Varsayımlar!$B:$Q,5,0))</f>
        <v/>
      </c>
      <c r="J1080" s="2" t="str">
        <f>IF(B1080="","",VLOOKUP(AD1080,Varsayımlar!$B:$Q,6,0))</f>
        <v/>
      </c>
      <c r="P1080" s="2" t="str">
        <f>IF(B1080="","",VLOOKUP(AD1080,Varsayımlar!$B:$Q,7,0)*K1080)</f>
        <v/>
      </c>
      <c r="Q1080" s="2" t="str">
        <f>IF(B1080="","",VLOOKUP(AD1080,Varsayımlar!$B:$Q,8,0))</f>
        <v/>
      </c>
      <c r="R1080" s="2" t="str">
        <f>IF(B1080="","",VLOOKUP(AD1080,Varsayımlar!$B:$Q,9,0))</f>
        <v/>
      </c>
      <c r="S1080" s="2" t="str">
        <f>IF(B1080="","",VLOOKUP(AD1080,Varsayımlar!$B:$Q,10,0))</f>
        <v/>
      </c>
      <c r="T1080" s="2" t="str">
        <f>IF(B1080="","",VLOOKUP(AD1080,Varsayımlar!$B:$Q,11,0))</f>
        <v/>
      </c>
      <c r="U1080" s="2" t="str">
        <f>IF(B1080="","",VLOOKUP(AD1080,Varsayımlar!$B:$Q,12,0))</f>
        <v/>
      </c>
      <c r="V1080" s="2" t="str">
        <f>IF(B1080="","",VLOOKUP(AD1080,Varsayımlar!$B:$Q,13,0))</f>
        <v/>
      </c>
      <c r="W1080" s="2" t="str">
        <f>IF(B1080="","",VLOOKUP(AD1080,Varsayımlar!$B:$Q,14,0))</f>
        <v/>
      </c>
      <c r="AA1080" s="2" t="str">
        <f>IF(B1080="","",VLOOKUP(AD1080,Varsayımlar!$B:$Q,15,0))</f>
        <v/>
      </c>
      <c r="AB1080" s="2" t="str">
        <f>IF(B1080="","",VLOOKUP(AD1080,Varsayımlar!$B:$Q,16,0))</f>
        <v/>
      </c>
      <c r="AC1080" s="2" t="str">
        <f>IF(B1080="","",VLOOKUP(Sayfa2!AD1080,Varsayımlar!B:S,18,0))</f>
        <v/>
      </c>
      <c r="AD1080" s="2" t="str">
        <f t="shared" si="18"/>
        <v/>
      </c>
    </row>
    <row r="1081" spans="2:30" x14ac:dyDescent="0.25">
      <c r="B1081" s="6"/>
      <c r="C1081" s="7" t="str">
        <f>IF(B1081="","",VLOOKUP(AD1081,Varsayımlar!$B:$Q,3,0))</f>
        <v/>
      </c>
      <c r="D1081" s="7"/>
      <c r="H1081" s="5" t="str">
        <f>IF(B1081="","",VLOOKUP(AD1081,Varsayımlar!$B:$Q,5,0))</f>
        <v/>
      </c>
      <c r="I1081" s="5"/>
      <c r="J1081" s="5" t="str">
        <f>IF(B1081="","",VLOOKUP(AD1081,Varsayımlar!$B:$Q,6,0))</f>
        <v/>
      </c>
      <c r="P1081" s="5" t="str">
        <f>IF(B1081="","",VLOOKUP(AD1081,Varsayımlar!$B:$Q,7,0)*K1081)</f>
        <v/>
      </c>
      <c r="Q1081" s="5" t="str">
        <f>IF(B1081="","",VLOOKUP(AD1081,Varsayımlar!$B:$Q,8,0))</f>
        <v/>
      </c>
      <c r="R1081" s="5" t="str">
        <f>IF(B1081="","",VLOOKUP(AD1081,Varsayımlar!$B:$Q,9,0))</f>
        <v/>
      </c>
      <c r="S1081" s="5" t="str">
        <f>IF(B1081="","",VLOOKUP(AD1081,Varsayımlar!$B:$Q,10,0))</f>
        <v/>
      </c>
      <c r="T1081" s="5" t="str">
        <f>IF(B1081="","",VLOOKUP(AD1081,Varsayımlar!$B:$Q,11,0))</f>
        <v/>
      </c>
      <c r="U1081" s="5" t="str">
        <f>IF(B1081="","",VLOOKUP(AD1081,Varsayımlar!$B:$Q,12,0))</f>
        <v/>
      </c>
      <c r="V1081" s="5" t="str">
        <f>IF(B1081="","",VLOOKUP(AD1081,Varsayımlar!$B:$Q,13,0))</f>
        <v/>
      </c>
      <c r="W1081" s="5" t="str">
        <f>IF(B1081="","",VLOOKUP(AD1081,Varsayımlar!$B:$Q,14,0))</f>
        <v/>
      </c>
      <c r="AA1081" s="5" t="str">
        <f>IF(B1081="","",VLOOKUP(AD1081,Varsayımlar!$B:$Q,15,0))</f>
        <v/>
      </c>
      <c r="AB1081" s="5" t="str">
        <f>IF(B1081="","",VLOOKUP(AD1081,Varsayımlar!$B:$Q,16,0))</f>
        <v/>
      </c>
      <c r="AC1081" s="5" t="str">
        <f>IF(B1081="","",VLOOKUP(Sayfa2!AD1081,Varsayımlar!B:S,18,0))</f>
        <v/>
      </c>
      <c r="AD1081" s="5" t="str">
        <f t="shared" si="18"/>
        <v/>
      </c>
    </row>
    <row r="1082" spans="2:30" x14ac:dyDescent="0.25">
      <c r="C1082" s="3" t="str">
        <f>IF(B1082="","",VLOOKUP(AD1082,Varsayımlar!$B:$Q,3,0))</f>
        <v/>
      </c>
      <c r="H1082" s="2" t="str">
        <f>IF(B1082="","",VLOOKUP(AD1082,Varsayımlar!$B:$Q,5,0))</f>
        <v/>
      </c>
      <c r="J1082" s="2" t="str">
        <f>IF(B1082="","",VLOOKUP(AD1082,Varsayımlar!$B:$Q,6,0))</f>
        <v/>
      </c>
      <c r="P1082" s="2" t="str">
        <f>IF(B1082="","",VLOOKUP(AD1082,Varsayımlar!$B:$Q,7,0)*K1082)</f>
        <v/>
      </c>
      <c r="Q1082" s="2" t="str">
        <f>IF(B1082="","",VLOOKUP(AD1082,Varsayımlar!$B:$Q,8,0))</f>
        <v/>
      </c>
      <c r="R1082" s="2" t="str">
        <f>IF(B1082="","",VLOOKUP(AD1082,Varsayımlar!$B:$Q,9,0))</f>
        <v/>
      </c>
      <c r="S1082" s="2" t="str">
        <f>IF(B1082="","",VLOOKUP(AD1082,Varsayımlar!$B:$Q,10,0))</f>
        <v/>
      </c>
      <c r="T1082" s="2" t="str">
        <f>IF(B1082="","",VLOOKUP(AD1082,Varsayımlar!$B:$Q,11,0))</f>
        <v/>
      </c>
      <c r="U1082" s="2" t="str">
        <f>IF(B1082="","",VLOOKUP(AD1082,Varsayımlar!$B:$Q,12,0))</f>
        <v/>
      </c>
      <c r="V1082" s="2" t="str">
        <f>IF(B1082="","",VLOOKUP(AD1082,Varsayımlar!$B:$Q,13,0))</f>
        <v/>
      </c>
      <c r="W1082" s="2" t="str">
        <f>IF(B1082="","",VLOOKUP(AD1082,Varsayımlar!$B:$Q,14,0))</f>
        <v/>
      </c>
      <c r="AA1082" s="2" t="str">
        <f>IF(B1082="","",VLOOKUP(AD1082,Varsayımlar!$B:$Q,15,0))</f>
        <v/>
      </c>
      <c r="AB1082" s="2" t="str">
        <f>IF(B1082="","",VLOOKUP(AD1082,Varsayımlar!$B:$Q,16,0))</f>
        <v/>
      </c>
      <c r="AC1082" s="2" t="str">
        <f>IF(B1082="","",VLOOKUP(Sayfa2!AD1082,Varsayımlar!B:S,18,0))</f>
        <v/>
      </c>
      <c r="AD1082" s="2" t="str">
        <f t="shared" si="18"/>
        <v/>
      </c>
    </row>
    <row r="1083" spans="2:30" x14ac:dyDescent="0.25">
      <c r="B1083" s="6"/>
      <c r="C1083" s="7" t="str">
        <f>IF(B1083="","",VLOOKUP(AD1083,Varsayımlar!$B:$Q,3,0))</f>
        <v/>
      </c>
      <c r="D1083" s="7"/>
      <c r="H1083" s="5" t="str">
        <f>IF(B1083="","",VLOOKUP(AD1083,Varsayımlar!$B:$Q,5,0))</f>
        <v/>
      </c>
      <c r="I1083" s="5"/>
      <c r="J1083" s="5" t="str">
        <f>IF(B1083="","",VLOOKUP(AD1083,Varsayımlar!$B:$Q,6,0))</f>
        <v/>
      </c>
      <c r="P1083" s="5" t="str">
        <f>IF(B1083="","",VLOOKUP(AD1083,Varsayımlar!$B:$Q,7,0)*K1083)</f>
        <v/>
      </c>
      <c r="Q1083" s="5" t="str">
        <f>IF(B1083="","",VLOOKUP(AD1083,Varsayımlar!$B:$Q,8,0))</f>
        <v/>
      </c>
      <c r="R1083" s="5" t="str">
        <f>IF(B1083="","",VLOOKUP(AD1083,Varsayımlar!$B:$Q,9,0))</f>
        <v/>
      </c>
      <c r="S1083" s="5" t="str">
        <f>IF(B1083="","",VLOOKUP(AD1083,Varsayımlar!$B:$Q,10,0))</f>
        <v/>
      </c>
      <c r="T1083" s="5" t="str">
        <f>IF(B1083="","",VLOOKUP(AD1083,Varsayımlar!$B:$Q,11,0))</f>
        <v/>
      </c>
      <c r="U1083" s="5" t="str">
        <f>IF(B1083="","",VLOOKUP(AD1083,Varsayımlar!$B:$Q,12,0))</f>
        <v/>
      </c>
      <c r="V1083" s="5" t="str">
        <f>IF(B1083="","",VLOOKUP(AD1083,Varsayımlar!$B:$Q,13,0))</f>
        <v/>
      </c>
      <c r="W1083" s="5" t="str">
        <f>IF(B1083="","",VLOOKUP(AD1083,Varsayımlar!$B:$Q,14,0))</f>
        <v/>
      </c>
      <c r="AA1083" s="5" t="str">
        <f>IF(B1083="","",VLOOKUP(AD1083,Varsayımlar!$B:$Q,15,0))</f>
        <v/>
      </c>
      <c r="AB1083" s="5" t="str">
        <f>IF(B1083="","",VLOOKUP(AD1083,Varsayımlar!$B:$Q,16,0))</f>
        <v/>
      </c>
      <c r="AC1083" s="5" t="str">
        <f>IF(B1083="","",VLOOKUP(Sayfa2!AD1083,Varsayımlar!B:S,18,0))</f>
        <v/>
      </c>
      <c r="AD1083" s="5" t="str">
        <f t="shared" si="18"/>
        <v/>
      </c>
    </row>
    <row r="1084" spans="2:30" x14ac:dyDescent="0.25">
      <c r="C1084" s="3" t="str">
        <f>IF(B1084="","",VLOOKUP(AD1084,Varsayımlar!$B:$Q,3,0))</f>
        <v/>
      </c>
      <c r="H1084" s="2" t="str">
        <f>IF(B1084="","",VLOOKUP(AD1084,Varsayımlar!$B:$Q,5,0))</f>
        <v/>
      </c>
      <c r="J1084" s="2" t="str">
        <f>IF(B1084="","",VLOOKUP(AD1084,Varsayımlar!$B:$Q,6,0))</f>
        <v/>
      </c>
      <c r="P1084" s="2" t="str">
        <f>IF(B1084="","",VLOOKUP(AD1084,Varsayımlar!$B:$Q,7,0)*K1084)</f>
        <v/>
      </c>
      <c r="Q1084" s="2" t="str">
        <f>IF(B1084="","",VLOOKUP(AD1084,Varsayımlar!$B:$Q,8,0))</f>
        <v/>
      </c>
      <c r="R1084" s="2" t="str">
        <f>IF(B1084="","",VLOOKUP(AD1084,Varsayımlar!$B:$Q,9,0))</f>
        <v/>
      </c>
      <c r="S1084" s="2" t="str">
        <f>IF(B1084="","",VLOOKUP(AD1084,Varsayımlar!$B:$Q,10,0))</f>
        <v/>
      </c>
      <c r="T1084" s="2" t="str">
        <f>IF(B1084="","",VLOOKUP(AD1084,Varsayımlar!$B:$Q,11,0))</f>
        <v/>
      </c>
      <c r="U1084" s="2" t="str">
        <f>IF(B1084="","",VLOOKUP(AD1084,Varsayımlar!$B:$Q,12,0))</f>
        <v/>
      </c>
      <c r="V1084" s="2" t="str">
        <f>IF(B1084="","",VLOOKUP(AD1084,Varsayımlar!$B:$Q,13,0))</f>
        <v/>
      </c>
      <c r="W1084" s="2" t="str">
        <f>IF(B1084="","",VLOOKUP(AD1084,Varsayımlar!$B:$Q,14,0))</f>
        <v/>
      </c>
      <c r="AA1084" s="2" t="str">
        <f>IF(B1084="","",VLOOKUP(AD1084,Varsayımlar!$B:$Q,15,0))</f>
        <v/>
      </c>
      <c r="AB1084" s="2" t="str">
        <f>IF(B1084="","",VLOOKUP(AD1084,Varsayımlar!$B:$Q,16,0))</f>
        <v/>
      </c>
      <c r="AC1084" s="2" t="str">
        <f>IF(B1084="","",VLOOKUP(Sayfa2!AD1084,Varsayımlar!B:S,18,0))</f>
        <v/>
      </c>
      <c r="AD1084" s="2" t="str">
        <f t="shared" si="18"/>
        <v/>
      </c>
    </row>
    <row r="1085" spans="2:30" x14ac:dyDescent="0.25">
      <c r="B1085" s="6"/>
      <c r="C1085" s="7" t="str">
        <f>IF(B1085="","",VLOOKUP(AD1085,Varsayımlar!$B:$Q,3,0))</f>
        <v/>
      </c>
      <c r="D1085" s="7"/>
      <c r="H1085" s="5" t="str">
        <f>IF(B1085="","",VLOOKUP(AD1085,Varsayımlar!$B:$Q,5,0))</f>
        <v/>
      </c>
      <c r="I1085" s="5"/>
      <c r="J1085" s="5" t="str">
        <f>IF(B1085="","",VLOOKUP(AD1085,Varsayımlar!$B:$Q,6,0))</f>
        <v/>
      </c>
      <c r="P1085" s="5" t="str">
        <f>IF(B1085="","",VLOOKUP(AD1085,Varsayımlar!$B:$Q,7,0)*K1085)</f>
        <v/>
      </c>
      <c r="Q1085" s="5" t="str">
        <f>IF(B1085="","",VLOOKUP(AD1085,Varsayımlar!$B:$Q,8,0))</f>
        <v/>
      </c>
      <c r="R1085" s="5" t="str">
        <f>IF(B1085="","",VLOOKUP(AD1085,Varsayımlar!$B:$Q,9,0))</f>
        <v/>
      </c>
      <c r="S1085" s="5" t="str">
        <f>IF(B1085="","",VLOOKUP(AD1085,Varsayımlar!$B:$Q,10,0))</f>
        <v/>
      </c>
      <c r="T1085" s="5" t="str">
        <f>IF(B1085="","",VLOOKUP(AD1085,Varsayımlar!$B:$Q,11,0))</f>
        <v/>
      </c>
      <c r="U1085" s="5" t="str">
        <f>IF(B1085="","",VLOOKUP(AD1085,Varsayımlar!$B:$Q,12,0))</f>
        <v/>
      </c>
      <c r="V1085" s="5" t="str">
        <f>IF(B1085="","",VLOOKUP(AD1085,Varsayımlar!$B:$Q,13,0))</f>
        <v/>
      </c>
      <c r="W1085" s="5" t="str">
        <f>IF(B1085="","",VLOOKUP(AD1085,Varsayımlar!$B:$Q,14,0))</f>
        <v/>
      </c>
      <c r="AA1085" s="5" t="str">
        <f>IF(B1085="","",VLOOKUP(AD1085,Varsayımlar!$B:$Q,15,0))</f>
        <v/>
      </c>
      <c r="AB1085" s="5" t="str">
        <f>IF(B1085="","",VLOOKUP(AD1085,Varsayımlar!$B:$Q,16,0))</f>
        <v/>
      </c>
      <c r="AC1085" s="5" t="str">
        <f>IF(B1085="","",VLOOKUP(Sayfa2!AD1085,Varsayımlar!B:S,18,0))</f>
        <v/>
      </c>
      <c r="AD1085" s="5" t="str">
        <f t="shared" si="18"/>
        <v/>
      </c>
    </row>
    <row r="1086" spans="2:30" x14ac:dyDescent="0.25">
      <c r="C1086" s="3" t="str">
        <f>IF(B1086="","",VLOOKUP(AD1086,Varsayımlar!$B:$Q,3,0))</f>
        <v/>
      </c>
      <c r="H1086" s="2" t="str">
        <f>IF(B1086="","",VLOOKUP(AD1086,Varsayımlar!$B:$Q,5,0))</f>
        <v/>
      </c>
      <c r="J1086" s="2" t="str">
        <f>IF(B1086="","",VLOOKUP(AD1086,Varsayımlar!$B:$Q,6,0))</f>
        <v/>
      </c>
      <c r="P1086" s="2" t="str">
        <f>IF(B1086="","",VLOOKUP(AD1086,Varsayımlar!$B:$Q,7,0)*K1086)</f>
        <v/>
      </c>
      <c r="Q1086" s="2" t="str">
        <f>IF(B1086="","",VLOOKUP(AD1086,Varsayımlar!$B:$Q,8,0))</f>
        <v/>
      </c>
      <c r="R1086" s="2" t="str">
        <f>IF(B1086="","",VLOOKUP(AD1086,Varsayımlar!$B:$Q,9,0))</f>
        <v/>
      </c>
      <c r="S1086" s="2" t="str">
        <f>IF(B1086="","",VLOOKUP(AD1086,Varsayımlar!$B:$Q,10,0))</f>
        <v/>
      </c>
      <c r="T1086" s="2" t="str">
        <f>IF(B1086="","",VLOOKUP(AD1086,Varsayımlar!$B:$Q,11,0))</f>
        <v/>
      </c>
      <c r="U1086" s="2" t="str">
        <f>IF(B1086="","",VLOOKUP(AD1086,Varsayımlar!$B:$Q,12,0))</f>
        <v/>
      </c>
      <c r="V1086" s="2" t="str">
        <f>IF(B1086="","",VLOOKUP(AD1086,Varsayımlar!$B:$Q,13,0))</f>
        <v/>
      </c>
      <c r="W1086" s="2" t="str">
        <f>IF(B1086="","",VLOOKUP(AD1086,Varsayımlar!$B:$Q,14,0))</f>
        <v/>
      </c>
      <c r="AA1086" s="2" t="str">
        <f>IF(B1086="","",VLOOKUP(AD1086,Varsayımlar!$B:$Q,15,0))</f>
        <v/>
      </c>
      <c r="AB1086" s="2" t="str">
        <f>IF(B1086="","",VLOOKUP(AD1086,Varsayımlar!$B:$Q,16,0))</f>
        <v/>
      </c>
      <c r="AC1086" s="2" t="str">
        <f>IF(B1086="","",VLOOKUP(Sayfa2!AD1086,Varsayımlar!B:S,18,0))</f>
        <v/>
      </c>
      <c r="AD1086" s="2" t="str">
        <f t="shared" si="18"/>
        <v/>
      </c>
    </row>
    <row r="1087" spans="2:30" x14ac:dyDescent="0.25">
      <c r="B1087" s="6"/>
      <c r="C1087" s="7" t="str">
        <f>IF(B1087="","",VLOOKUP(AD1087,Varsayımlar!$B:$Q,3,0))</f>
        <v/>
      </c>
      <c r="D1087" s="7"/>
      <c r="H1087" s="5" t="str">
        <f>IF(B1087="","",VLOOKUP(AD1087,Varsayımlar!$B:$Q,5,0))</f>
        <v/>
      </c>
      <c r="I1087" s="5"/>
      <c r="J1087" s="5" t="str">
        <f>IF(B1087="","",VLOOKUP(AD1087,Varsayımlar!$B:$Q,6,0))</f>
        <v/>
      </c>
      <c r="P1087" s="5" t="str">
        <f>IF(B1087="","",VLOOKUP(AD1087,Varsayımlar!$B:$Q,7,0)*K1087)</f>
        <v/>
      </c>
      <c r="Q1087" s="5" t="str">
        <f>IF(B1087="","",VLOOKUP(AD1087,Varsayımlar!$B:$Q,8,0))</f>
        <v/>
      </c>
      <c r="R1087" s="5" t="str">
        <f>IF(B1087="","",VLOOKUP(AD1087,Varsayımlar!$B:$Q,9,0))</f>
        <v/>
      </c>
      <c r="S1087" s="5" t="str">
        <f>IF(B1087="","",VLOOKUP(AD1087,Varsayımlar!$B:$Q,10,0))</f>
        <v/>
      </c>
      <c r="T1087" s="5" t="str">
        <f>IF(B1087="","",VLOOKUP(AD1087,Varsayımlar!$B:$Q,11,0))</f>
        <v/>
      </c>
      <c r="U1087" s="5" t="str">
        <f>IF(B1087="","",VLOOKUP(AD1087,Varsayımlar!$B:$Q,12,0))</f>
        <v/>
      </c>
      <c r="V1087" s="5" t="str">
        <f>IF(B1087="","",VLOOKUP(AD1087,Varsayımlar!$B:$Q,13,0))</f>
        <v/>
      </c>
      <c r="W1087" s="5" t="str">
        <f>IF(B1087="","",VLOOKUP(AD1087,Varsayımlar!$B:$Q,14,0))</f>
        <v/>
      </c>
      <c r="AA1087" s="5" t="str">
        <f>IF(B1087="","",VLOOKUP(AD1087,Varsayımlar!$B:$Q,15,0))</f>
        <v/>
      </c>
      <c r="AB1087" s="5" t="str">
        <f>IF(B1087="","",VLOOKUP(AD1087,Varsayımlar!$B:$Q,16,0))</f>
        <v/>
      </c>
      <c r="AC1087" s="5" t="str">
        <f>IF(B1087="","",VLOOKUP(Sayfa2!AD1087,Varsayımlar!B:S,18,0))</f>
        <v/>
      </c>
      <c r="AD1087" s="5" t="str">
        <f t="shared" si="18"/>
        <v/>
      </c>
    </row>
    <row r="1088" spans="2:30" x14ac:dyDescent="0.25">
      <c r="C1088" s="3" t="str">
        <f>IF(B1088="","",VLOOKUP(AD1088,Varsayımlar!$B:$Q,3,0))</f>
        <v/>
      </c>
      <c r="H1088" s="2" t="str">
        <f>IF(B1088="","",VLOOKUP(AD1088,Varsayımlar!$B:$Q,5,0))</f>
        <v/>
      </c>
      <c r="J1088" s="2" t="str">
        <f>IF(B1088="","",VLOOKUP(AD1088,Varsayımlar!$B:$Q,6,0))</f>
        <v/>
      </c>
      <c r="P1088" s="2" t="str">
        <f>IF(B1088="","",VLOOKUP(AD1088,Varsayımlar!$B:$Q,7,0)*K1088)</f>
        <v/>
      </c>
      <c r="Q1088" s="2" t="str">
        <f>IF(B1088="","",VLOOKUP(AD1088,Varsayımlar!$B:$Q,8,0))</f>
        <v/>
      </c>
      <c r="R1088" s="2" t="str">
        <f>IF(B1088="","",VLOOKUP(AD1088,Varsayımlar!$B:$Q,9,0))</f>
        <v/>
      </c>
      <c r="S1088" s="2" t="str">
        <f>IF(B1088="","",VLOOKUP(AD1088,Varsayımlar!$B:$Q,10,0))</f>
        <v/>
      </c>
      <c r="T1088" s="2" t="str">
        <f>IF(B1088="","",VLOOKUP(AD1088,Varsayımlar!$B:$Q,11,0))</f>
        <v/>
      </c>
      <c r="U1088" s="2" t="str">
        <f>IF(B1088="","",VLOOKUP(AD1088,Varsayımlar!$B:$Q,12,0))</f>
        <v/>
      </c>
      <c r="V1088" s="2" t="str">
        <f>IF(B1088="","",VLOOKUP(AD1088,Varsayımlar!$B:$Q,13,0))</f>
        <v/>
      </c>
      <c r="W1088" s="2" t="str">
        <f>IF(B1088="","",VLOOKUP(AD1088,Varsayımlar!$B:$Q,14,0))</f>
        <v/>
      </c>
      <c r="AA1088" s="2" t="str">
        <f>IF(B1088="","",VLOOKUP(AD1088,Varsayımlar!$B:$Q,15,0))</f>
        <v/>
      </c>
      <c r="AB1088" s="2" t="str">
        <f>IF(B1088="","",VLOOKUP(AD1088,Varsayımlar!$B:$Q,16,0))</f>
        <v/>
      </c>
      <c r="AC1088" s="2" t="str">
        <f>IF(B1088="","",VLOOKUP(Sayfa2!AD1088,Varsayımlar!B:S,18,0))</f>
        <v/>
      </c>
      <c r="AD1088" s="2" t="str">
        <f t="shared" si="18"/>
        <v/>
      </c>
    </row>
    <row r="1089" spans="2:30" x14ac:dyDescent="0.25">
      <c r="B1089" s="6"/>
      <c r="C1089" s="7" t="str">
        <f>IF(B1089="","",VLOOKUP(AD1089,Varsayımlar!$B:$Q,3,0))</f>
        <v/>
      </c>
      <c r="D1089" s="7"/>
      <c r="H1089" s="5" t="str">
        <f>IF(B1089="","",VLOOKUP(AD1089,Varsayımlar!$B:$Q,5,0))</f>
        <v/>
      </c>
      <c r="I1089" s="5"/>
      <c r="J1089" s="5" t="str">
        <f>IF(B1089="","",VLOOKUP(AD1089,Varsayımlar!$B:$Q,6,0))</f>
        <v/>
      </c>
      <c r="P1089" s="5" t="str">
        <f>IF(B1089="","",VLOOKUP(AD1089,Varsayımlar!$B:$Q,7,0)*K1089)</f>
        <v/>
      </c>
      <c r="Q1089" s="5" t="str">
        <f>IF(B1089="","",VLOOKUP(AD1089,Varsayımlar!$B:$Q,8,0))</f>
        <v/>
      </c>
      <c r="R1089" s="5" t="str">
        <f>IF(B1089="","",VLOOKUP(AD1089,Varsayımlar!$B:$Q,9,0))</f>
        <v/>
      </c>
      <c r="S1089" s="5" t="str">
        <f>IF(B1089="","",VLOOKUP(AD1089,Varsayımlar!$B:$Q,10,0))</f>
        <v/>
      </c>
      <c r="T1089" s="5" t="str">
        <f>IF(B1089="","",VLOOKUP(AD1089,Varsayımlar!$B:$Q,11,0))</f>
        <v/>
      </c>
      <c r="U1089" s="5" t="str">
        <f>IF(B1089="","",VLOOKUP(AD1089,Varsayımlar!$B:$Q,12,0))</f>
        <v/>
      </c>
      <c r="V1089" s="5" t="str">
        <f>IF(B1089="","",VLOOKUP(AD1089,Varsayımlar!$B:$Q,13,0))</f>
        <v/>
      </c>
      <c r="W1089" s="5" t="str">
        <f>IF(B1089="","",VLOOKUP(AD1089,Varsayımlar!$B:$Q,14,0))</f>
        <v/>
      </c>
      <c r="AA1089" s="5" t="str">
        <f>IF(B1089="","",VLOOKUP(AD1089,Varsayımlar!$B:$Q,15,0))</f>
        <v/>
      </c>
      <c r="AB1089" s="5" t="str">
        <f>IF(B1089="","",VLOOKUP(AD1089,Varsayımlar!$B:$Q,16,0))</f>
        <v/>
      </c>
      <c r="AC1089" s="5" t="str">
        <f>IF(B1089="","",VLOOKUP(Sayfa2!AD1089,Varsayımlar!B:S,18,0))</f>
        <v/>
      </c>
      <c r="AD1089" s="5" t="str">
        <f t="shared" si="18"/>
        <v/>
      </c>
    </row>
    <row r="1090" spans="2:30" x14ac:dyDescent="0.25">
      <c r="C1090" s="3" t="str">
        <f>IF(B1090="","",VLOOKUP(AD1090,Varsayımlar!$B:$Q,3,0))</f>
        <v/>
      </c>
      <c r="H1090" s="2" t="str">
        <f>IF(B1090="","",VLOOKUP(AD1090,Varsayımlar!$B:$Q,5,0))</f>
        <v/>
      </c>
      <c r="J1090" s="2" t="str">
        <f>IF(B1090="","",VLOOKUP(AD1090,Varsayımlar!$B:$Q,6,0))</f>
        <v/>
      </c>
      <c r="P1090" s="2" t="str">
        <f>IF(B1090="","",VLOOKUP(AD1090,Varsayımlar!$B:$Q,7,0)*K1090)</f>
        <v/>
      </c>
      <c r="Q1090" s="2" t="str">
        <f>IF(B1090="","",VLOOKUP(AD1090,Varsayımlar!$B:$Q,8,0))</f>
        <v/>
      </c>
      <c r="R1090" s="2" t="str">
        <f>IF(B1090="","",VLOOKUP(AD1090,Varsayımlar!$B:$Q,9,0))</f>
        <v/>
      </c>
      <c r="S1090" s="2" t="str">
        <f>IF(B1090="","",VLOOKUP(AD1090,Varsayımlar!$B:$Q,10,0))</f>
        <v/>
      </c>
      <c r="T1090" s="2" t="str">
        <f>IF(B1090="","",VLOOKUP(AD1090,Varsayımlar!$B:$Q,11,0))</f>
        <v/>
      </c>
      <c r="U1090" s="2" t="str">
        <f>IF(B1090="","",VLOOKUP(AD1090,Varsayımlar!$B:$Q,12,0))</f>
        <v/>
      </c>
      <c r="V1090" s="2" t="str">
        <f>IF(B1090="","",VLOOKUP(AD1090,Varsayımlar!$B:$Q,13,0))</f>
        <v/>
      </c>
      <c r="W1090" s="2" t="str">
        <f>IF(B1090="","",VLOOKUP(AD1090,Varsayımlar!$B:$Q,14,0))</f>
        <v/>
      </c>
      <c r="AA1090" s="2" t="str">
        <f>IF(B1090="","",VLOOKUP(AD1090,Varsayımlar!$B:$Q,15,0))</f>
        <v/>
      </c>
      <c r="AB1090" s="2" t="str">
        <f>IF(B1090="","",VLOOKUP(AD1090,Varsayımlar!$B:$Q,16,0))</f>
        <v/>
      </c>
      <c r="AC1090" s="2" t="str">
        <f>IF(B1090="","",VLOOKUP(Sayfa2!AD1090,Varsayımlar!B:S,18,0))</f>
        <v/>
      </c>
      <c r="AD1090" s="2" t="str">
        <f t="shared" si="18"/>
        <v/>
      </c>
    </row>
    <row r="1091" spans="2:30" x14ac:dyDescent="0.25">
      <c r="B1091" s="6"/>
      <c r="C1091" s="7" t="str">
        <f>IF(B1091="","",VLOOKUP(AD1091,Varsayımlar!$B:$Q,3,0))</f>
        <v/>
      </c>
      <c r="D1091" s="7"/>
      <c r="H1091" s="5" t="str">
        <f>IF(B1091="","",VLOOKUP(AD1091,Varsayımlar!$B:$Q,5,0))</f>
        <v/>
      </c>
      <c r="I1091" s="5"/>
      <c r="J1091" s="5" t="str">
        <f>IF(B1091="","",VLOOKUP(AD1091,Varsayımlar!$B:$Q,6,0))</f>
        <v/>
      </c>
      <c r="P1091" s="5" t="str">
        <f>IF(B1091="","",VLOOKUP(AD1091,Varsayımlar!$B:$Q,7,0)*K1091)</f>
        <v/>
      </c>
      <c r="Q1091" s="5" t="str">
        <f>IF(B1091="","",VLOOKUP(AD1091,Varsayımlar!$B:$Q,8,0))</f>
        <v/>
      </c>
      <c r="R1091" s="5" t="str">
        <f>IF(B1091="","",VLOOKUP(AD1091,Varsayımlar!$B:$Q,9,0))</f>
        <v/>
      </c>
      <c r="S1091" s="5" t="str">
        <f>IF(B1091="","",VLOOKUP(AD1091,Varsayımlar!$B:$Q,10,0))</f>
        <v/>
      </c>
      <c r="T1091" s="5" t="str">
        <f>IF(B1091="","",VLOOKUP(AD1091,Varsayımlar!$B:$Q,11,0))</f>
        <v/>
      </c>
      <c r="U1091" s="5" t="str">
        <f>IF(B1091="","",VLOOKUP(AD1091,Varsayımlar!$B:$Q,12,0))</f>
        <v/>
      </c>
      <c r="V1091" s="5" t="str">
        <f>IF(B1091="","",VLOOKUP(AD1091,Varsayımlar!$B:$Q,13,0))</f>
        <v/>
      </c>
      <c r="W1091" s="5" t="str">
        <f>IF(B1091="","",VLOOKUP(AD1091,Varsayımlar!$B:$Q,14,0))</f>
        <v/>
      </c>
      <c r="AA1091" s="5" t="str">
        <f>IF(B1091="","",VLOOKUP(AD1091,Varsayımlar!$B:$Q,15,0))</f>
        <v/>
      </c>
      <c r="AB1091" s="5" t="str">
        <f>IF(B1091="","",VLOOKUP(AD1091,Varsayımlar!$B:$Q,16,0))</f>
        <v/>
      </c>
      <c r="AC1091" s="5" t="str">
        <f>IF(B1091="","",VLOOKUP(Sayfa2!AD1091,Varsayımlar!B:S,18,0))</f>
        <v/>
      </c>
      <c r="AD1091" s="5" t="str">
        <f t="shared" si="18"/>
        <v/>
      </c>
    </row>
    <row r="1092" spans="2:30" x14ac:dyDescent="0.25">
      <c r="C1092" s="3" t="str">
        <f>IF(B1092="","",VLOOKUP(AD1092,Varsayımlar!$B:$Q,3,0))</f>
        <v/>
      </c>
      <c r="H1092" s="2" t="str">
        <f>IF(B1092="","",VLOOKUP(AD1092,Varsayımlar!$B:$Q,5,0))</f>
        <v/>
      </c>
      <c r="J1092" s="2" t="str">
        <f>IF(B1092="","",VLOOKUP(AD1092,Varsayımlar!$B:$Q,6,0))</f>
        <v/>
      </c>
      <c r="P1092" s="2" t="str">
        <f>IF(B1092="","",VLOOKUP(AD1092,Varsayımlar!$B:$Q,7,0)*K1092)</f>
        <v/>
      </c>
      <c r="Q1092" s="2" t="str">
        <f>IF(B1092="","",VLOOKUP(AD1092,Varsayımlar!$B:$Q,8,0))</f>
        <v/>
      </c>
      <c r="R1092" s="2" t="str">
        <f>IF(B1092="","",VLOOKUP(AD1092,Varsayımlar!$B:$Q,9,0))</f>
        <v/>
      </c>
      <c r="S1092" s="2" t="str">
        <f>IF(B1092="","",VLOOKUP(AD1092,Varsayımlar!$B:$Q,10,0))</f>
        <v/>
      </c>
      <c r="T1092" s="2" t="str">
        <f>IF(B1092="","",VLOOKUP(AD1092,Varsayımlar!$B:$Q,11,0))</f>
        <v/>
      </c>
      <c r="U1092" s="2" t="str">
        <f>IF(B1092="","",VLOOKUP(AD1092,Varsayımlar!$B:$Q,12,0))</f>
        <v/>
      </c>
      <c r="V1092" s="2" t="str">
        <f>IF(B1092="","",VLOOKUP(AD1092,Varsayımlar!$B:$Q,13,0))</f>
        <v/>
      </c>
      <c r="W1092" s="2" t="str">
        <f>IF(B1092="","",VLOOKUP(AD1092,Varsayımlar!$B:$Q,14,0))</f>
        <v/>
      </c>
      <c r="AA1092" s="2" t="str">
        <f>IF(B1092="","",VLOOKUP(AD1092,Varsayımlar!$B:$Q,15,0))</f>
        <v/>
      </c>
      <c r="AB1092" s="2" t="str">
        <f>IF(B1092="","",VLOOKUP(AD1092,Varsayımlar!$B:$Q,16,0))</f>
        <v/>
      </c>
      <c r="AC1092" s="2" t="str">
        <f>IF(B1092="","",VLOOKUP(Sayfa2!AD1092,Varsayımlar!B:S,18,0))</f>
        <v/>
      </c>
      <c r="AD1092" s="2" t="str">
        <f t="shared" si="18"/>
        <v/>
      </c>
    </row>
    <row r="1093" spans="2:30" x14ac:dyDescent="0.25">
      <c r="B1093" s="6"/>
      <c r="C1093" s="7" t="str">
        <f>IF(B1093="","",VLOOKUP(AD1093,Varsayımlar!$B:$Q,3,0))</f>
        <v/>
      </c>
      <c r="D1093" s="7"/>
      <c r="H1093" s="5" t="str">
        <f>IF(B1093="","",VLOOKUP(AD1093,Varsayımlar!$B:$Q,5,0))</f>
        <v/>
      </c>
      <c r="I1093" s="5"/>
      <c r="J1093" s="5" t="str">
        <f>IF(B1093="","",VLOOKUP(AD1093,Varsayımlar!$B:$Q,6,0))</f>
        <v/>
      </c>
      <c r="P1093" s="5" t="str">
        <f>IF(B1093="","",VLOOKUP(AD1093,Varsayımlar!$B:$Q,7,0)*K1093)</f>
        <v/>
      </c>
      <c r="Q1093" s="5" t="str">
        <f>IF(B1093="","",VLOOKUP(AD1093,Varsayımlar!$B:$Q,8,0))</f>
        <v/>
      </c>
      <c r="R1093" s="5" t="str">
        <f>IF(B1093="","",VLOOKUP(AD1093,Varsayımlar!$B:$Q,9,0))</f>
        <v/>
      </c>
      <c r="S1093" s="5" t="str">
        <f>IF(B1093="","",VLOOKUP(AD1093,Varsayımlar!$B:$Q,10,0))</f>
        <v/>
      </c>
      <c r="T1093" s="5" t="str">
        <f>IF(B1093="","",VLOOKUP(AD1093,Varsayımlar!$B:$Q,11,0))</f>
        <v/>
      </c>
      <c r="U1093" s="5" t="str">
        <f>IF(B1093="","",VLOOKUP(AD1093,Varsayımlar!$B:$Q,12,0))</f>
        <v/>
      </c>
      <c r="V1093" s="5" t="str">
        <f>IF(B1093="","",VLOOKUP(AD1093,Varsayımlar!$B:$Q,13,0))</f>
        <v/>
      </c>
      <c r="W1093" s="5" t="str">
        <f>IF(B1093="","",VLOOKUP(AD1093,Varsayımlar!$B:$Q,14,0))</f>
        <v/>
      </c>
      <c r="AA1093" s="5" t="str">
        <f>IF(B1093="","",VLOOKUP(AD1093,Varsayımlar!$B:$Q,15,0))</f>
        <v/>
      </c>
      <c r="AB1093" s="5" t="str">
        <f>IF(B1093="","",VLOOKUP(AD1093,Varsayımlar!$B:$Q,16,0))</f>
        <v/>
      </c>
      <c r="AC1093" s="5" t="str">
        <f>IF(B1093="","",VLOOKUP(Sayfa2!AD1093,Varsayımlar!B:S,18,0))</f>
        <v/>
      </c>
      <c r="AD1093" s="5" t="str">
        <f t="shared" si="18"/>
        <v/>
      </c>
    </row>
    <row r="1094" spans="2:30" x14ac:dyDescent="0.25">
      <c r="C1094" s="3" t="str">
        <f>IF(B1094="","",VLOOKUP(AD1094,Varsayımlar!$B:$Q,3,0))</f>
        <v/>
      </c>
      <c r="H1094" s="2" t="str">
        <f>IF(B1094="","",VLOOKUP(AD1094,Varsayımlar!$B:$Q,5,0))</f>
        <v/>
      </c>
      <c r="J1094" s="2" t="str">
        <f>IF(B1094="","",VLOOKUP(AD1094,Varsayımlar!$B:$Q,6,0))</f>
        <v/>
      </c>
      <c r="P1094" s="2" t="str">
        <f>IF(B1094="","",VLOOKUP(AD1094,Varsayımlar!$B:$Q,7,0)*K1094)</f>
        <v/>
      </c>
      <c r="Q1094" s="2" t="str">
        <f>IF(B1094="","",VLOOKUP(AD1094,Varsayımlar!$B:$Q,8,0))</f>
        <v/>
      </c>
      <c r="R1094" s="2" t="str">
        <f>IF(B1094="","",VLOOKUP(AD1094,Varsayımlar!$B:$Q,9,0))</f>
        <v/>
      </c>
      <c r="S1094" s="2" t="str">
        <f>IF(B1094="","",VLOOKUP(AD1094,Varsayımlar!$B:$Q,10,0))</f>
        <v/>
      </c>
      <c r="T1094" s="2" t="str">
        <f>IF(B1094="","",VLOOKUP(AD1094,Varsayımlar!$B:$Q,11,0))</f>
        <v/>
      </c>
      <c r="U1094" s="2" t="str">
        <f>IF(B1094="","",VLOOKUP(AD1094,Varsayımlar!$B:$Q,12,0))</f>
        <v/>
      </c>
      <c r="V1094" s="2" t="str">
        <f>IF(B1094="","",VLOOKUP(AD1094,Varsayımlar!$B:$Q,13,0))</f>
        <v/>
      </c>
      <c r="W1094" s="2" t="str">
        <f>IF(B1094="","",VLOOKUP(AD1094,Varsayımlar!$B:$Q,14,0))</f>
        <v/>
      </c>
      <c r="AA1094" s="2" t="str">
        <f>IF(B1094="","",VLOOKUP(AD1094,Varsayımlar!$B:$Q,15,0))</f>
        <v/>
      </c>
      <c r="AB1094" s="2" t="str">
        <f>IF(B1094="","",VLOOKUP(AD1094,Varsayımlar!$B:$Q,16,0))</f>
        <v/>
      </c>
      <c r="AC1094" s="2" t="str">
        <f>IF(B1094="","",VLOOKUP(Sayfa2!AD1094,Varsayımlar!B:S,18,0))</f>
        <v/>
      </c>
      <c r="AD1094" s="2" t="str">
        <f t="shared" si="18"/>
        <v/>
      </c>
    </row>
    <row r="1095" spans="2:30" x14ac:dyDescent="0.25">
      <c r="B1095" s="6"/>
      <c r="C1095" s="7" t="str">
        <f>IF(B1095="","",VLOOKUP(AD1095,Varsayımlar!$B:$Q,3,0))</f>
        <v/>
      </c>
      <c r="D1095" s="7"/>
      <c r="H1095" s="5" t="str">
        <f>IF(B1095="","",VLOOKUP(AD1095,Varsayımlar!$B:$Q,5,0))</f>
        <v/>
      </c>
      <c r="I1095" s="5"/>
      <c r="J1095" s="5" t="str">
        <f>IF(B1095="","",VLOOKUP(AD1095,Varsayımlar!$B:$Q,6,0))</f>
        <v/>
      </c>
      <c r="P1095" s="5" t="str">
        <f>IF(B1095="","",VLOOKUP(AD1095,Varsayımlar!$B:$Q,7,0)*K1095)</f>
        <v/>
      </c>
      <c r="Q1095" s="5" t="str">
        <f>IF(B1095="","",VLOOKUP(AD1095,Varsayımlar!$B:$Q,8,0))</f>
        <v/>
      </c>
      <c r="R1095" s="5" t="str">
        <f>IF(B1095="","",VLOOKUP(AD1095,Varsayımlar!$B:$Q,9,0))</f>
        <v/>
      </c>
      <c r="S1095" s="5" t="str">
        <f>IF(B1095="","",VLOOKUP(AD1095,Varsayımlar!$B:$Q,10,0))</f>
        <v/>
      </c>
      <c r="T1095" s="5" t="str">
        <f>IF(B1095="","",VLOOKUP(AD1095,Varsayımlar!$B:$Q,11,0))</f>
        <v/>
      </c>
      <c r="U1095" s="5" t="str">
        <f>IF(B1095="","",VLOOKUP(AD1095,Varsayımlar!$B:$Q,12,0))</f>
        <v/>
      </c>
      <c r="V1095" s="5" t="str">
        <f>IF(B1095="","",VLOOKUP(AD1095,Varsayımlar!$B:$Q,13,0))</f>
        <v/>
      </c>
      <c r="W1095" s="5" t="str">
        <f>IF(B1095="","",VLOOKUP(AD1095,Varsayımlar!$B:$Q,14,0))</f>
        <v/>
      </c>
      <c r="AA1095" s="5" t="str">
        <f>IF(B1095="","",VLOOKUP(AD1095,Varsayımlar!$B:$Q,15,0))</f>
        <v/>
      </c>
      <c r="AB1095" s="5" t="str">
        <f>IF(B1095="","",VLOOKUP(AD1095,Varsayımlar!$B:$Q,16,0))</f>
        <v/>
      </c>
      <c r="AC1095" s="5" t="str">
        <f>IF(B1095="","",VLOOKUP(Sayfa2!AD1095,Varsayımlar!B:S,18,0))</f>
        <v/>
      </c>
      <c r="AD1095" s="5" t="str">
        <f t="shared" si="18"/>
        <v/>
      </c>
    </row>
    <row r="1096" spans="2:30" x14ac:dyDescent="0.25">
      <c r="C1096" s="3" t="str">
        <f>IF(B1096="","",VLOOKUP(AD1096,Varsayımlar!$B:$Q,3,0))</f>
        <v/>
      </c>
      <c r="H1096" s="2" t="str">
        <f>IF(B1096="","",VLOOKUP(AD1096,Varsayımlar!$B:$Q,5,0))</f>
        <v/>
      </c>
      <c r="J1096" s="2" t="str">
        <f>IF(B1096="","",VLOOKUP(AD1096,Varsayımlar!$B:$Q,6,0))</f>
        <v/>
      </c>
      <c r="P1096" s="2" t="str">
        <f>IF(B1096="","",VLOOKUP(AD1096,Varsayımlar!$B:$Q,7,0)*K1096)</f>
        <v/>
      </c>
      <c r="Q1096" s="2" t="str">
        <f>IF(B1096="","",VLOOKUP(AD1096,Varsayımlar!$B:$Q,8,0))</f>
        <v/>
      </c>
      <c r="R1096" s="2" t="str">
        <f>IF(B1096="","",VLOOKUP(AD1096,Varsayımlar!$B:$Q,9,0))</f>
        <v/>
      </c>
      <c r="S1096" s="2" t="str">
        <f>IF(B1096="","",VLOOKUP(AD1096,Varsayımlar!$B:$Q,10,0))</f>
        <v/>
      </c>
      <c r="T1096" s="2" t="str">
        <f>IF(B1096="","",VLOOKUP(AD1096,Varsayımlar!$B:$Q,11,0))</f>
        <v/>
      </c>
      <c r="U1096" s="2" t="str">
        <f>IF(B1096="","",VLOOKUP(AD1096,Varsayımlar!$B:$Q,12,0))</f>
        <v/>
      </c>
      <c r="V1096" s="2" t="str">
        <f>IF(B1096="","",VLOOKUP(AD1096,Varsayımlar!$B:$Q,13,0))</f>
        <v/>
      </c>
      <c r="W1096" s="2" t="str">
        <f>IF(B1096="","",VLOOKUP(AD1096,Varsayımlar!$B:$Q,14,0))</f>
        <v/>
      </c>
      <c r="AA1096" s="2" t="str">
        <f>IF(B1096="","",VLOOKUP(AD1096,Varsayımlar!$B:$Q,15,0))</f>
        <v/>
      </c>
      <c r="AB1096" s="2" t="str">
        <f>IF(B1096="","",VLOOKUP(AD1096,Varsayımlar!$B:$Q,16,0))</f>
        <v/>
      </c>
      <c r="AC1096" s="2" t="str">
        <f>IF(B1096="","",VLOOKUP(Sayfa2!AD1096,Varsayımlar!B:S,18,0))</f>
        <v/>
      </c>
      <c r="AD1096" s="2" t="str">
        <f t="shared" ref="AD1096:AD1159" si="19">IF(B1096="","",CONCATENATE(B1096,E1096))</f>
        <v/>
      </c>
    </row>
    <row r="1097" spans="2:30" x14ac:dyDescent="0.25">
      <c r="B1097" s="6"/>
      <c r="C1097" s="7" t="str">
        <f>IF(B1097="","",VLOOKUP(AD1097,Varsayımlar!$B:$Q,3,0))</f>
        <v/>
      </c>
      <c r="D1097" s="7"/>
      <c r="H1097" s="5" t="str">
        <f>IF(B1097="","",VLOOKUP(AD1097,Varsayımlar!$B:$Q,5,0))</f>
        <v/>
      </c>
      <c r="I1097" s="5"/>
      <c r="J1097" s="5" t="str">
        <f>IF(B1097="","",VLOOKUP(AD1097,Varsayımlar!$B:$Q,6,0))</f>
        <v/>
      </c>
      <c r="P1097" s="5" t="str">
        <f>IF(B1097="","",VLOOKUP(AD1097,Varsayımlar!$B:$Q,7,0)*K1097)</f>
        <v/>
      </c>
      <c r="Q1097" s="5" t="str">
        <f>IF(B1097="","",VLOOKUP(AD1097,Varsayımlar!$B:$Q,8,0))</f>
        <v/>
      </c>
      <c r="R1097" s="5" t="str">
        <f>IF(B1097="","",VLOOKUP(AD1097,Varsayımlar!$B:$Q,9,0))</f>
        <v/>
      </c>
      <c r="S1097" s="5" t="str">
        <f>IF(B1097="","",VLOOKUP(AD1097,Varsayımlar!$B:$Q,10,0))</f>
        <v/>
      </c>
      <c r="T1097" s="5" t="str">
        <f>IF(B1097="","",VLOOKUP(AD1097,Varsayımlar!$B:$Q,11,0))</f>
        <v/>
      </c>
      <c r="U1097" s="5" t="str">
        <f>IF(B1097="","",VLOOKUP(AD1097,Varsayımlar!$B:$Q,12,0))</f>
        <v/>
      </c>
      <c r="V1097" s="5" t="str">
        <f>IF(B1097="","",VLOOKUP(AD1097,Varsayımlar!$B:$Q,13,0))</f>
        <v/>
      </c>
      <c r="W1097" s="5" t="str">
        <f>IF(B1097="","",VLOOKUP(AD1097,Varsayımlar!$B:$Q,14,0))</f>
        <v/>
      </c>
      <c r="AA1097" s="5" t="str">
        <f>IF(B1097="","",VLOOKUP(AD1097,Varsayımlar!$B:$Q,15,0))</f>
        <v/>
      </c>
      <c r="AB1097" s="5" t="str">
        <f>IF(B1097="","",VLOOKUP(AD1097,Varsayımlar!$B:$Q,16,0))</f>
        <v/>
      </c>
      <c r="AC1097" s="5" t="str">
        <f>IF(B1097="","",VLOOKUP(Sayfa2!AD1097,Varsayımlar!B:S,18,0))</f>
        <v/>
      </c>
      <c r="AD1097" s="5" t="str">
        <f t="shared" si="19"/>
        <v/>
      </c>
    </row>
    <row r="1098" spans="2:30" x14ac:dyDescent="0.25">
      <c r="C1098" s="3" t="str">
        <f>IF(B1098="","",VLOOKUP(AD1098,Varsayımlar!$B:$Q,3,0))</f>
        <v/>
      </c>
      <c r="H1098" s="2" t="str">
        <f>IF(B1098="","",VLOOKUP(AD1098,Varsayımlar!$B:$Q,5,0))</f>
        <v/>
      </c>
      <c r="J1098" s="2" t="str">
        <f>IF(B1098="","",VLOOKUP(AD1098,Varsayımlar!$B:$Q,6,0))</f>
        <v/>
      </c>
      <c r="P1098" s="2" t="str">
        <f>IF(B1098="","",VLOOKUP(AD1098,Varsayımlar!$B:$Q,7,0)*K1098)</f>
        <v/>
      </c>
      <c r="Q1098" s="2" t="str">
        <f>IF(B1098="","",VLOOKUP(AD1098,Varsayımlar!$B:$Q,8,0))</f>
        <v/>
      </c>
      <c r="R1098" s="2" t="str">
        <f>IF(B1098="","",VLOOKUP(AD1098,Varsayımlar!$B:$Q,9,0))</f>
        <v/>
      </c>
      <c r="S1098" s="2" t="str">
        <f>IF(B1098="","",VLOOKUP(AD1098,Varsayımlar!$B:$Q,10,0))</f>
        <v/>
      </c>
      <c r="T1098" s="2" t="str">
        <f>IF(B1098="","",VLOOKUP(AD1098,Varsayımlar!$B:$Q,11,0))</f>
        <v/>
      </c>
      <c r="U1098" s="2" t="str">
        <f>IF(B1098="","",VLOOKUP(AD1098,Varsayımlar!$B:$Q,12,0))</f>
        <v/>
      </c>
      <c r="V1098" s="2" t="str">
        <f>IF(B1098="","",VLOOKUP(AD1098,Varsayımlar!$B:$Q,13,0))</f>
        <v/>
      </c>
      <c r="W1098" s="2" t="str">
        <f>IF(B1098="","",VLOOKUP(AD1098,Varsayımlar!$B:$Q,14,0))</f>
        <v/>
      </c>
      <c r="AA1098" s="2" t="str">
        <f>IF(B1098="","",VLOOKUP(AD1098,Varsayımlar!$B:$Q,15,0))</f>
        <v/>
      </c>
      <c r="AB1098" s="2" t="str">
        <f>IF(B1098="","",VLOOKUP(AD1098,Varsayımlar!$B:$Q,16,0))</f>
        <v/>
      </c>
      <c r="AC1098" s="2" t="str">
        <f>IF(B1098="","",VLOOKUP(Sayfa2!AD1098,Varsayımlar!B:S,18,0))</f>
        <v/>
      </c>
      <c r="AD1098" s="2" t="str">
        <f t="shared" si="19"/>
        <v/>
      </c>
    </row>
    <row r="1099" spans="2:30" x14ac:dyDescent="0.25">
      <c r="B1099" s="6"/>
      <c r="C1099" s="7" t="str">
        <f>IF(B1099="","",VLOOKUP(AD1099,Varsayımlar!$B:$Q,3,0))</f>
        <v/>
      </c>
      <c r="D1099" s="7"/>
      <c r="H1099" s="5" t="str">
        <f>IF(B1099="","",VLOOKUP(AD1099,Varsayımlar!$B:$Q,5,0))</f>
        <v/>
      </c>
      <c r="I1099" s="5"/>
      <c r="J1099" s="5" t="str">
        <f>IF(B1099="","",VLOOKUP(AD1099,Varsayımlar!$B:$Q,6,0))</f>
        <v/>
      </c>
      <c r="P1099" s="5" t="str">
        <f>IF(B1099="","",VLOOKUP(AD1099,Varsayımlar!$B:$Q,7,0)*K1099)</f>
        <v/>
      </c>
      <c r="Q1099" s="5" t="str">
        <f>IF(B1099="","",VLOOKUP(AD1099,Varsayımlar!$B:$Q,8,0))</f>
        <v/>
      </c>
      <c r="R1099" s="5" t="str">
        <f>IF(B1099="","",VLOOKUP(AD1099,Varsayımlar!$B:$Q,9,0))</f>
        <v/>
      </c>
      <c r="S1099" s="5" t="str">
        <f>IF(B1099="","",VLOOKUP(AD1099,Varsayımlar!$B:$Q,10,0))</f>
        <v/>
      </c>
      <c r="T1099" s="5" t="str">
        <f>IF(B1099="","",VLOOKUP(AD1099,Varsayımlar!$B:$Q,11,0))</f>
        <v/>
      </c>
      <c r="U1099" s="5" t="str">
        <f>IF(B1099="","",VLOOKUP(AD1099,Varsayımlar!$B:$Q,12,0))</f>
        <v/>
      </c>
      <c r="V1099" s="5" t="str">
        <f>IF(B1099="","",VLOOKUP(AD1099,Varsayımlar!$B:$Q,13,0))</f>
        <v/>
      </c>
      <c r="W1099" s="5" t="str">
        <f>IF(B1099="","",VLOOKUP(AD1099,Varsayımlar!$B:$Q,14,0))</f>
        <v/>
      </c>
      <c r="AA1099" s="5" t="str">
        <f>IF(B1099="","",VLOOKUP(AD1099,Varsayımlar!$B:$Q,15,0))</f>
        <v/>
      </c>
      <c r="AB1099" s="5" t="str">
        <f>IF(B1099="","",VLOOKUP(AD1099,Varsayımlar!$B:$Q,16,0))</f>
        <v/>
      </c>
      <c r="AC1099" s="5" t="str">
        <f>IF(B1099="","",VLOOKUP(Sayfa2!AD1099,Varsayımlar!B:S,18,0))</f>
        <v/>
      </c>
      <c r="AD1099" s="5" t="str">
        <f t="shared" si="19"/>
        <v/>
      </c>
    </row>
    <row r="1100" spans="2:30" x14ac:dyDescent="0.25">
      <c r="C1100" s="3" t="str">
        <f>IF(B1100="","",VLOOKUP(AD1100,Varsayımlar!$B:$Q,3,0))</f>
        <v/>
      </c>
      <c r="H1100" s="2" t="str">
        <f>IF(B1100="","",VLOOKUP(AD1100,Varsayımlar!$B:$Q,5,0))</f>
        <v/>
      </c>
      <c r="J1100" s="2" t="str">
        <f>IF(B1100="","",VLOOKUP(AD1100,Varsayımlar!$B:$Q,6,0))</f>
        <v/>
      </c>
      <c r="P1100" s="2" t="str">
        <f>IF(B1100="","",VLOOKUP(AD1100,Varsayımlar!$B:$Q,7,0)*K1100)</f>
        <v/>
      </c>
      <c r="Q1100" s="2" t="str">
        <f>IF(B1100="","",VLOOKUP(AD1100,Varsayımlar!$B:$Q,8,0))</f>
        <v/>
      </c>
      <c r="R1100" s="2" t="str">
        <f>IF(B1100="","",VLOOKUP(AD1100,Varsayımlar!$B:$Q,9,0))</f>
        <v/>
      </c>
      <c r="S1100" s="2" t="str">
        <f>IF(B1100="","",VLOOKUP(AD1100,Varsayımlar!$B:$Q,10,0))</f>
        <v/>
      </c>
      <c r="T1100" s="2" t="str">
        <f>IF(B1100="","",VLOOKUP(AD1100,Varsayımlar!$B:$Q,11,0))</f>
        <v/>
      </c>
      <c r="U1100" s="2" t="str">
        <f>IF(B1100="","",VLOOKUP(AD1100,Varsayımlar!$B:$Q,12,0))</f>
        <v/>
      </c>
      <c r="V1100" s="2" t="str">
        <f>IF(B1100="","",VLOOKUP(AD1100,Varsayımlar!$B:$Q,13,0))</f>
        <v/>
      </c>
      <c r="W1100" s="2" t="str">
        <f>IF(B1100="","",VLOOKUP(AD1100,Varsayımlar!$B:$Q,14,0))</f>
        <v/>
      </c>
      <c r="AA1100" s="2" t="str">
        <f>IF(B1100="","",VLOOKUP(AD1100,Varsayımlar!$B:$Q,15,0))</f>
        <v/>
      </c>
      <c r="AB1100" s="2" t="str">
        <f>IF(B1100="","",VLOOKUP(AD1100,Varsayımlar!$B:$Q,16,0))</f>
        <v/>
      </c>
      <c r="AC1100" s="2" t="str">
        <f>IF(B1100="","",VLOOKUP(Sayfa2!AD1100,Varsayımlar!B:S,18,0))</f>
        <v/>
      </c>
      <c r="AD1100" s="2" t="str">
        <f t="shared" si="19"/>
        <v/>
      </c>
    </row>
    <row r="1101" spans="2:30" x14ac:dyDescent="0.25">
      <c r="B1101" s="6"/>
      <c r="C1101" s="7" t="str">
        <f>IF(B1101="","",VLOOKUP(AD1101,Varsayımlar!$B:$Q,3,0))</f>
        <v/>
      </c>
      <c r="D1101" s="7"/>
      <c r="H1101" s="5" t="str">
        <f>IF(B1101="","",VLOOKUP(AD1101,Varsayımlar!$B:$Q,5,0))</f>
        <v/>
      </c>
      <c r="I1101" s="5"/>
      <c r="J1101" s="5" t="str">
        <f>IF(B1101="","",VLOOKUP(AD1101,Varsayımlar!$B:$Q,6,0))</f>
        <v/>
      </c>
      <c r="P1101" s="5" t="str">
        <f>IF(B1101="","",VLOOKUP(AD1101,Varsayımlar!$B:$Q,7,0)*K1101)</f>
        <v/>
      </c>
      <c r="Q1101" s="5" t="str">
        <f>IF(B1101="","",VLOOKUP(AD1101,Varsayımlar!$B:$Q,8,0))</f>
        <v/>
      </c>
      <c r="R1101" s="5" t="str">
        <f>IF(B1101="","",VLOOKUP(AD1101,Varsayımlar!$B:$Q,9,0))</f>
        <v/>
      </c>
      <c r="S1101" s="5" t="str">
        <f>IF(B1101="","",VLOOKUP(AD1101,Varsayımlar!$B:$Q,10,0))</f>
        <v/>
      </c>
      <c r="T1101" s="5" t="str">
        <f>IF(B1101="","",VLOOKUP(AD1101,Varsayımlar!$B:$Q,11,0))</f>
        <v/>
      </c>
      <c r="U1101" s="5" t="str">
        <f>IF(B1101="","",VLOOKUP(AD1101,Varsayımlar!$B:$Q,12,0))</f>
        <v/>
      </c>
      <c r="V1101" s="5" t="str">
        <f>IF(B1101="","",VLOOKUP(AD1101,Varsayımlar!$B:$Q,13,0))</f>
        <v/>
      </c>
      <c r="W1101" s="5" t="str">
        <f>IF(B1101="","",VLOOKUP(AD1101,Varsayımlar!$B:$Q,14,0))</f>
        <v/>
      </c>
      <c r="AA1101" s="5" t="str">
        <f>IF(B1101="","",VLOOKUP(AD1101,Varsayımlar!$B:$Q,15,0))</f>
        <v/>
      </c>
      <c r="AB1101" s="5" t="str">
        <f>IF(B1101="","",VLOOKUP(AD1101,Varsayımlar!$B:$Q,16,0))</f>
        <v/>
      </c>
      <c r="AC1101" s="5" t="str">
        <f>IF(B1101="","",VLOOKUP(Sayfa2!AD1101,Varsayımlar!B:S,18,0))</f>
        <v/>
      </c>
      <c r="AD1101" s="5" t="str">
        <f t="shared" si="19"/>
        <v/>
      </c>
    </row>
    <row r="1102" spans="2:30" x14ac:dyDescent="0.25">
      <c r="C1102" s="3" t="str">
        <f>IF(B1102="","",VLOOKUP(AD1102,Varsayımlar!$B:$Q,3,0))</f>
        <v/>
      </c>
      <c r="H1102" s="2" t="str">
        <f>IF(B1102="","",VLOOKUP(AD1102,Varsayımlar!$B:$Q,5,0))</f>
        <v/>
      </c>
      <c r="J1102" s="2" t="str">
        <f>IF(B1102="","",VLOOKUP(AD1102,Varsayımlar!$B:$Q,6,0))</f>
        <v/>
      </c>
      <c r="P1102" s="2" t="str">
        <f>IF(B1102="","",VLOOKUP(AD1102,Varsayımlar!$B:$Q,7,0)*K1102)</f>
        <v/>
      </c>
      <c r="Q1102" s="2" t="str">
        <f>IF(B1102="","",VLOOKUP(AD1102,Varsayımlar!$B:$Q,8,0))</f>
        <v/>
      </c>
      <c r="R1102" s="2" t="str">
        <f>IF(B1102="","",VLOOKUP(AD1102,Varsayımlar!$B:$Q,9,0))</f>
        <v/>
      </c>
      <c r="S1102" s="2" t="str">
        <f>IF(B1102="","",VLOOKUP(AD1102,Varsayımlar!$B:$Q,10,0))</f>
        <v/>
      </c>
      <c r="T1102" s="2" t="str">
        <f>IF(B1102="","",VLOOKUP(AD1102,Varsayımlar!$B:$Q,11,0))</f>
        <v/>
      </c>
      <c r="U1102" s="2" t="str">
        <f>IF(B1102="","",VLOOKUP(AD1102,Varsayımlar!$B:$Q,12,0))</f>
        <v/>
      </c>
      <c r="V1102" s="2" t="str">
        <f>IF(B1102="","",VLOOKUP(AD1102,Varsayımlar!$B:$Q,13,0))</f>
        <v/>
      </c>
      <c r="W1102" s="2" t="str">
        <f>IF(B1102="","",VLOOKUP(AD1102,Varsayımlar!$B:$Q,14,0))</f>
        <v/>
      </c>
      <c r="AA1102" s="2" t="str">
        <f>IF(B1102="","",VLOOKUP(AD1102,Varsayımlar!$B:$Q,15,0))</f>
        <v/>
      </c>
      <c r="AB1102" s="2" t="str">
        <f>IF(B1102="","",VLOOKUP(AD1102,Varsayımlar!$B:$Q,16,0))</f>
        <v/>
      </c>
      <c r="AC1102" s="2" t="str">
        <f>IF(B1102="","",VLOOKUP(Sayfa2!AD1102,Varsayımlar!B:S,18,0))</f>
        <v/>
      </c>
      <c r="AD1102" s="2" t="str">
        <f t="shared" si="19"/>
        <v/>
      </c>
    </row>
    <row r="1103" spans="2:30" x14ac:dyDescent="0.25">
      <c r="B1103" s="6"/>
      <c r="C1103" s="7" t="str">
        <f>IF(B1103="","",VLOOKUP(AD1103,Varsayımlar!$B:$Q,3,0))</f>
        <v/>
      </c>
      <c r="D1103" s="7"/>
      <c r="H1103" s="5" t="str">
        <f>IF(B1103="","",VLOOKUP(AD1103,Varsayımlar!$B:$Q,5,0))</f>
        <v/>
      </c>
      <c r="I1103" s="5"/>
      <c r="J1103" s="5" t="str">
        <f>IF(B1103="","",VLOOKUP(AD1103,Varsayımlar!$B:$Q,6,0))</f>
        <v/>
      </c>
      <c r="P1103" s="5" t="str">
        <f>IF(B1103="","",VLOOKUP(AD1103,Varsayımlar!$B:$Q,7,0)*K1103)</f>
        <v/>
      </c>
      <c r="Q1103" s="5" t="str">
        <f>IF(B1103="","",VLOOKUP(AD1103,Varsayımlar!$B:$Q,8,0))</f>
        <v/>
      </c>
      <c r="R1103" s="5" t="str">
        <f>IF(B1103="","",VLOOKUP(AD1103,Varsayımlar!$B:$Q,9,0))</f>
        <v/>
      </c>
      <c r="S1103" s="5" t="str">
        <f>IF(B1103="","",VLOOKUP(AD1103,Varsayımlar!$B:$Q,10,0))</f>
        <v/>
      </c>
      <c r="T1103" s="5" t="str">
        <f>IF(B1103="","",VLOOKUP(AD1103,Varsayımlar!$B:$Q,11,0))</f>
        <v/>
      </c>
      <c r="U1103" s="5" t="str">
        <f>IF(B1103="","",VLOOKUP(AD1103,Varsayımlar!$B:$Q,12,0))</f>
        <v/>
      </c>
      <c r="V1103" s="5" t="str">
        <f>IF(B1103="","",VLOOKUP(AD1103,Varsayımlar!$B:$Q,13,0))</f>
        <v/>
      </c>
      <c r="W1103" s="5" t="str">
        <f>IF(B1103="","",VLOOKUP(AD1103,Varsayımlar!$B:$Q,14,0))</f>
        <v/>
      </c>
      <c r="AA1103" s="5" t="str">
        <f>IF(B1103="","",VLOOKUP(AD1103,Varsayımlar!$B:$Q,15,0))</f>
        <v/>
      </c>
      <c r="AB1103" s="5" t="str">
        <f>IF(B1103="","",VLOOKUP(AD1103,Varsayımlar!$B:$Q,16,0))</f>
        <v/>
      </c>
      <c r="AC1103" s="5" t="str">
        <f>IF(B1103="","",VLOOKUP(Sayfa2!AD1103,Varsayımlar!B:S,18,0))</f>
        <v/>
      </c>
      <c r="AD1103" s="5" t="str">
        <f t="shared" si="19"/>
        <v/>
      </c>
    </row>
    <row r="1104" spans="2:30" x14ac:dyDescent="0.25">
      <c r="C1104" s="3" t="str">
        <f>IF(B1104="","",VLOOKUP(AD1104,Varsayımlar!$B:$Q,3,0))</f>
        <v/>
      </c>
      <c r="H1104" s="2" t="str">
        <f>IF(B1104="","",VLOOKUP(AD1104,Varsayımlar!$B:$Q,5,0))</f>
        <v/>
      </c>
      <c r="J1104" s="2" t="str">
        <f>IF(B1104="","",VLOOKUP(AD1104,Varsayımlar!$B:$Q,6,0))</f>
        <v/>
      </c>
      <c r="P1104" s="2" t="str">
        <f>IF(B1104="","",VLOOKUP(AD1104,Varsayımlar!$B:$Q,7,0)*K1104)</f>
        <v/>
      </c>
      <c r="Q1104" s="2" t="str">
        <f>IF(B1104="","",VLOOKUP(AD1104,Varsayımlar!$B:$Q,8,0))</f>
        <v/>
      </c>
      <c r="R1104" s="2" t="str">
        <f>IF(B1104="","",VLOOKUP(AD1104,Varsayımlar!$B:$Q,9,0))</f>
        <v/>
      </c>
      <c r="S1104" s="2" t="str">
        <f>IF(B1104="","",VLOOKUP(AD1104,Varsayımlar!$B:$Q,10,0))</f>
        <v/>
      </c>
      <c r="T1104" s="2" t="str">
        <f>IF(B1104="","",VLOOKUP(AD1104,Varsayımlar!$B:$Q,11,0))</f>
        <v/>
      </c>
      <c r="U1104" s="2" t="str">
        <f>IF(B1104="","",VLOOKUP(AD1104,Varsayımlar!$B:$Q,12,0))</f>
        <v/>
      </c>
      <c r="V1104" s="2" t="str">
        <f>IF(B1104="","",VLOOKUP(AD1104,Varsayımlar!$B:$Q,13,0))</f>
        <v/>
      </c>
      <c r="W1104" s="2" t="str">
        <f>IF(B1104="","",VLOOKUP(AD1104,Varsayımlar!$B:$Q,14,0))</f>
        <v/>
      </c>
      <c r="AA1104" s="2" t="str">
        <f>IF(B1104="","",VLOOKUP(AD1104,Varsayımlar!$B:$Q,15,0))</f>
        <v/>
      </c>
      <c r="AB1104" s="2" t="str">
        <f>IF(B1104="","",VLOOKUP(AD1104,Varsayımlar!$B:$Q,16,0))</f>
        <v/>
      </c>
      <c r="AC1104" s="2" t="str">
        <f>IF(B1104="","",VLOOKUP(Sayfa2!AD1104,Varsayımlar!B:S,18,0))</f>
        <v/>
      </c>
      <c r="AD1104" s="2" t="str">
        <f t="shared" si="19"/>
        <v/>
      </c>
    </row>
    <row r="1105" spans="2:30" x14ac:dyDescent="0.25">
      <c r="B1105" s="6"/>
      <c r="C1105" s="7" t="str">
        <f>IF(B1105="","",VLOOKUP(AD1105,Varsayımlar!$B:$Q,3,0))</f>
        <v/>
      </c>
      <c r="D1105" s="7"/>
      <c r="H1105" s="5" t="str">
        <f>IF(B1105="","",VLOOKUP(AD1105,Varsayımlar!$B:$Q,5,0))</f>
        <v/>
      </c>
      <c r="I1105" s="5"/>
      <c r="J1105" s="5" t="str">
        <f>IF(B1105="","",VLOOKUP(AD1105,Varsayımlar!$B:$Q,6,0))</f>
        <v/>
      </c>
      <c r="P1105" s="5" t="str">
        <f>IF(B1105="","",VLOOKUP(AD1105,Varsayımlar!$B:$Q,7,0)*K1105)</f>
        <v/>
      </c>
      <c r="Q1105" s="5" t="str">
        <f>IF(B1105="","",VLOOKUP(AD1105,Varsayımlar!$B:$Q,8,0))</f>
        <v/>
      </c>
      <c r="R1105" s="5" t="str">
        <f>IF(B1105="","",VLOOKUP(AD1105,Varsayımlar!$B:$Q,9,0))</f>
        <v/>
      </c>
      <c r="S1105" s="5" t="str">
        <f>IF(B1105="","",VLOOKUP(AD1105,Varsayımlar!$B:$Q,10,0))</f>
        <v/>
      </c>
      <c r="T1105" s="5" t="str">
        <f>IF(B1105="","",VLOOKUP(AD1105,Varsayımlar!$B:$Q,11,0))</f>
        <v/>
      </c>
      <c r="U1105" s="5" t="str">
        <f>IF(B1105="","",VLOOKUP(AD1105,Varsayımlar!$B:$Q,12,0))</f>
        <v/>
      </c>
      <c r="V1105" s="5" t="str">
        <f>IF(B1105="","",VLOOKUP(AD1105,Varsayımlar!$B:$Q,13,0))</f>
        <v/>
      </c>
      <c r="W1105" s="5" t="str">
        <f>IF(B1105="","",VLOOKUP(AD1105,Varsayımlar!$B:$Q,14,0))</f>
        <v/>
      </c>
      <c r="AA1105" s="5" t="str">
        <f>IF(B1105="","",VLOOKUP(AD1105,Varsayımlar!$B:$Q,15,0))</f>
        <v/>
      </c>
      <c r="AB1105" s="5" t="str">
        <f>IF(B1105="","",VLOOKUP(AD1105,Varsayımlar!$B:$Q,16,0))</f>
        <v/>
      </c>
      <c r="AC1105" s="5" t="str">
        <f>IF(B1105="","",VLOOKUP(Sayfa2!AD1105,Varsayımlar!B:S,18,0))</f>
        <v/>
      </c>
      <c r="AD1105" s="5" t="str">
        <f t="shared" si="19"/>
        <v/>
      </c>
    </row>
    <row r="1106" spans="2:30" x14ac:dyDescent="0.25">
      <c r="C1106" s="3" t="str">
        <f>IF(B1106="","",VLOOKUP(AD1106,Varsayımlar!$B:$Q,3,0))</f>
        <v/>
      </c>
      <c r="H1106" s="2" t="str">
        <f>IF(B1106="","",VLOOKUP(AD1106,Varsayımlar!$B:$Q,5,0))</f>
        <v/>
      </c>
      <c r="J1106" s="2" t="str">
        <f>IF(B1106="","",VLOOKUP(AD1106,Varsayımlar!$B:$Q,6,0))</f>
        <v/>
      </c>
      <c r="P1106" s="2" t="str">
        <f>IF(B1106="","",VLOOKUP(AD1106,Varsayımlar!$B:$Q,7,0)*K1106)</f>
        <v/>
      </c>
      <c r="Q1106" s="2" t="str">
        <f>IF(B1106="","",VLOOKUP(AD1106,Varsayımlar!$B:$Q,8,0))</f>
        <v/>
      </c>
      <c r="R1106" s="2" t="str">
        <f>IF(B1106="","",VLOOKUP(AD1106,Varsayımlar!$B:$Q,9,0))</f>
        <v/>
      </c>
      <c r="S1106" s="2" t="str">
        <f>IF(B1106="","",VLOOKUP(AD1106,Varsayımlar!$B:$Q,10,0))</f>
        <v/>
      </c>
      <c r="T1106" s="2" t="str">
        <f>IF(B1106="","",VLOOKUP(AD1106,Varsayımlar!$B:$Q,11,0))</f>
        <v/>
      </c>
      <c r="U1106" s="2" t="str">
        <f>IF(B1106="","",VLOOKUP(AD1106,Varsayımlar!$B:$Q,12,0))</f>
        <v/>
      </c>
      <c r="V1106" s="2" t="str">
        <f>IF(B1106="","",VLOOKUP(AD1106,Varsayımlar!$B:$Q,13,0))</f>
        <v/>
      </c>
      <c r="W1106" s="2" t="str">
        <f>IF(B1106="","",VLOOKUP(AD1106,Varsayımlar!$B:$Q,14,0))</f>
        <v/>
      </c>
      <c r="AA1106" s="2" t="str">
        <f>IF(B1106="","",VLOOKUP(AD1106,Varsayımlar!$B:$Q,15,0))</f>
        <v/>
      </c>
      <c r="AB1106" s="2" t="str">
        <f>IF(B1106="","",VLOOKUP(AD1106,Varsayımlar!$B:$Q,16,0))</f>
        <v/>
      </c>
      <c r="AC1106" s="2" t="str">
        <f>IF(B1106="","",VLOOKUP(Sayfa2!AD1106,Varsayımlar!B:S,18,0))</f>
        <v/>
      </c>
      <c r="AD1106" s="2" t="str">
        <f t="shared" si="19"/>
        <v/>
      </c>
    </row>
    <row r="1107" spans="2:30" x14ac:dyDescent="0.25">
      <c r="B1107" s="6"/>
      <c r="C1107" s="7" t="str">
        <f>IF(B1107="","",VLOOKUP(AD1107,Varsayımlar!$B:$Q,3,0))</f>
        <v/>
      </c>
      <c r="D1107" s="7"/>
      <c r="H1107" s="5" t="str">
        <f>IF(B1107="","",VLOOKUP(AD1107,Varsayımlar!$B:$Q,5,0))</f>
        <v/>
      </c>
      <c r="I1107" s="5"/>
      <c r="J1107" s="5" t="str">
        <f>IF(B1107="","",VLOOKUP(AD1107,Varsayımlar!$B:$Q,6,0))</f>
        <v/>
      </c>
      <c r="P1107" s="5" t="str">
        <f>IF(B1107="","",VLOOKUP(AD1107,Varsayımlar!$B:$Q,7,0)*K1107)</f>
        <v/>
      </c>
      <c r="Q1107" s="5" t="str">
        <f>IF(B1107="","",VLOOKUP(AD1107,Varsayımlar!$B:$Q,8,0))</f>
        <v/>
      </c>
      <c r="R1107" s="5" t="str">
        <f>IF(B1107="","",VLOOKUP(AD1107,Varsayımlar!$B:$Q,9,0))</f>
        <v/>
      </c>
      <c r="S1107" s="5" t="str">
        <f>IF(B1107="","",VLOOKUP(AD1107,Varsayımlar!$B:$Q,10,0))</f>
        <v/>
      </c>
      <c r="T1107" s="5" t="str">
        <f>IF(B1107="","",VLOOKUP(AD1107,Varsayımlar!$B:$Q,11,0))</f>
        <v/>
      </c>
      <c r="U1107" s="5" t="str">
        <f>IF(B1107="","",VLOOKUP(AD1107,Varsayımlar!$B:$Q,12,0))</f>
        <v/>
      </c>
      <c r="V1107" s="5" t="str">
        <f>IF(B1107="","",VLOOKUP(AD1107,Varsayımlar!$B:$Q,13,0))</f>
        <v/>
      </c>
      <c r="W1107" s="5" t="str">
        <f>IF(B1107="","",VLOOKUP(AD1107,Varsayımlar!$B:$Q,14,0))</f>
        <v/>
      </c>
      <c r="AA1107" s="5" t="str">
        <f>IF(B1107="","",VLOOKUP(AD1107,Varsayımlar!$B:$Q,15,0))</f>
        <v/>
      </c>
      <c r="AB1107" s="5" t="str">
        <f>IF(B1107="","",VLOOKUP(AD1107,Varsayımlar!$B:$Q,16,0))</f>
        <v/>
      </c>
      <c r="AC1107" s="5" t="str">
        <f>IF(B1107="","",VLOOKUP(Sayfa2!AD1107,Varsayımlar!B:S,18,0))</f>
        <v/>
      </c>
      <c r="AD1107" s="5" t="str">
        <f t="shared" si="19"/>
        <v/>
      </c>
    </row>
    <row r="1108" spans="2:30" x14ac:dyDescent="0.25">
      <c r="C1108" s="3" t="str">
        <f>IF(B1108="","",VLOOKUP(AD1108,Varsayımlar!$B:$Q,3,0))</f>
        <v/>
      </c>
      <c r="H1108" s="2" t="str">
        <f>IF(B1108="","",VLOOKUP(AD1108,Varsayımlar!$B:$Q,5,0))</f>
        <v/>
      </c>
      <c r="J1108" s="2" t="str">
        <f>IF(B1108="","",VLOOKUP(AD1108,Varsayımlar!$B:$Q,6,0))</f>
        <v/>
      </c>
      <c r="P1108" s="2" t="str">
        <f>IF(B1108="","",VLOOKUP(AD1108,Varsayımlar!$B:$Q,7,0)*K1108)</f>
        <v/>
      </c>
      <c r="Q1108" s="2" t="str">
        <f>IF(B1108="","",VLOOKUP(AD1108,Varsayımlar!$B:$Q,8,0))</f>
        <v/>
      </c>
      <c r="R1108" s="2" t="str">
        <f>IF(B1108="","",VLOOKUP(AD1108,Varsayımlar!$B:$Q,9,0))</f>
        <v/>
      </c>
      <c r="S1108" s="2" t="str">
        <f>IF(B1108="","",VLOOKUP(AD1108,Varsayımlar!$B:$Q,10,0))</f>
        <v/>
      </c>
      <c r="T1108" s="2" t="str">
        <f>IF(B1108="","",VLOOKUP(AD1108,Varsayımlar!$B:$Q,11,0))</f>
        <v/>
      </c>
      <c r="U1108" s="2" t="str">
        <f>IF(B1108="","",VLOOKUP(AD1108,Varsayımlar!$B:$Q,12,0))</f>
        <v/>
      </c>
      <c r="V1108" s="2" t="str">
        <f>IF(B1108="","",VLOOKUP(AD1108,Varsayımlar!$B:$Q,13,0))</f>
        <v/>
      </c>
      <c r="W1108" s="2" t="str">
        <f>IF(B1108="","",VLOOKUP(AD1108,Varsayımlar!$B:$Q,14,0))</f>
        <v/>
      </c>
      <c r="AA1108" s="2" t="str">
        <f>IF(B1108="","",VLOOKUP(AD1108,Varsayımlar!$B:$Q,15,0))</f>
        <v/>
      </c>
      <c r="AB1108" s="2" t="str">
        <f>IF(B1108="","",VLOOKUP(AD1108,Varsayımlar!$B:$Q,16,0))</f>
        <v/>
      </c>
      <c r="AC1108" s="2" t="str">
        <f>IF(B1108="","",VLOOKUP(Sayfa2!AD1108,Varsayımlar!B:S,18,0))</f>
        <v/>
      </c>
      <c r="AD1108" s="2" t="str">
        <f t="shared" si="19"/>
        <v/>
      </c>
    </row>
    <row r="1109" spans="2:30" x14ac:dyDescent="0.25">
      <c r="B1109" s="6"/>
      <c r="C1109" s="7" t="str">
        <f>IF(B1109="","",VLOOKUP(AD1109,Varsayımlar!$B:$Q,3,0))</f>
        <v/>
      </c>
      <c r="D1109" s="7"/>
      <c r="H1109" s="5" t="str">
        <f>IF(B1109="","",VLOOKUP(AD1109,Varsayımlar!$B:$Q,5,0))</f>
        <v/>
      </c>
      <c r="I1109" s="5"/>
      <c r="J1109" s="5" t="str">
        <f>IF(B1109="","",VLOOKUP(AD1109,Varsayımlar!$B:$Q,6,0))</f>
        <v/>
      </c>
      <c r="P1109" s="5" t="str">
        <f>IF(B1109="","",VLOOKUP(AD1109,Varsayımlar!$B:$Q,7,0)*K1109)</f>
        <v/>
      </c>
      <c r="Q1109" s="5" t="str">
        <f>IF(B1109="","",VLOOKUP(AD1109,Varsayımlar!$B:$Q,8,0))</f>
        <v/>
      </c>
      <c r="R1109" s="5" t="str">
        <f>IF(B1109="","",VLOOKUP(AD1109,Varsayımlar!$B:$Q,9,0))</f>
        <v/>
      </c>
      <c r="S1109" s="5" t="str">
        <f>IF(B1109="","",VLOOKUP(AD1109,Varsayımlar!$B:$Q,10,0))</f>
        <v/>
      </c>
      <c r="T1109" s="5" t="str">
        <f>IF(B1109="","",VLOOKUP(AD1109,Varsayımlar!$B:$Q,11,0))</f>
        <v/>
      </c>
      <c r="U1109" s="5" t="str">
        <f>IF(B1109="","",VLOOKUP(AD1109,Varsayımlar!$B:$Q,12,0))</f>
        <v/>
      </c>
      <c r="V1109" s="5" t="str">
        <f>IF(B1109="","",VLOOKUP(AD1109,Varsayımlar!$B:$Q,13,0))</f>
        <v/>
      </c>
      <c r="W1109" s="5" t="str">
        <f>IF(B1109="","",VLOOKUP(AD1109,Varsayımlar!$B:$Q,14,0))</f>
        <v/>
      </c>
      <c r="AA1109" s="5" t="str">
        <f>IF(B1109="","",VLOOKUP(AD1109,Varsayımlar!$B:$Q,15,0))</f>
        <v/>
      </c>
      <c r="AB1109" s="5" t="str">
        <f>IF(B1109="","",VLOOKUP(AD1109,Varsayımlar!$B:$Q,16,0))</f>
        <v/>
      </c>
      <c r="AC1109" s="5" t="str">
        <f>IF(B1109="","",VLOOKUP(Sayfa2!AD1109,Varsayımlar!B:S,18,0))</f>
        <v/>
      </c>
      <c r="AD1109" s="5" t="str">
        <f t="shared" si="19"/>
        <v/>
      </c>
    </row>
    <row r="1110" spans="2:30" x14ac:dyDescent="0.25">
      <c r="C1110" s="3" t="str">
        <f>IF(B1110="","",VLOOKUP(AD1110,Varsayımlar!$B:$Q,3,0))</f>
        <v/>
      </c>
      <c r="H1110" s="2" t="str">
        <f>IF(B1110="","",VLOOKUP(AD1110,Varsayımlar!$B:$Q,5,0))</f>
        <v/>
      </c>
      <c r="J1110" s="2" t="str">
        <f>IF(B1110="","",VLOOKUP(AD1110,Varsayımlar!$B:$Q,6,0))</f>
        <v/>
      </c>
      <c r="P1110" s="2" t="str">
        <f>IF(B1110="","",VLOOKUP(AD1110,Varsayımlar!$B:$Q,7,0)*K1110)</f>
        <v/>
      </c>
      <c r="Q1110" s="2" t="str">
        <f>IF(B1110="","",VLOOKUP(AD1110,Varsayımlar!$B:$Q,8,0))</f>
        <v/>
      </c>
      <c r="R1110" s="2" t="str">
        <f>IF(B1110="","",VLOOKUP(AD1110,Varsayımlar!$B:$Q,9,0))</f>
        <v/>
      </c>
      <c r="S1110" s="2" t="str">
        <f>IF(B1110="","",VLOOKUP(AD1110,Varsayımlar!$B:$Q,10,0))</f>
        <v/>
      </c>
      <c r="T1110" s="2" t="str">
        <f>IF(B1110="","",VLOOKUP(AD1110,Varsayımlar!$B:$Q,11,0))</f>
        <v/>
      </c>
      <c r="U1110" s="2" t="str">
        <f>IF(B1110="","",VLOOKUP(AD1110,Varsayımlar!$B:$Q,12,0))</f>
        <v/>
      </c>
      <c r="V1110" s="2" t="str">
        <f>IF(B1110="","",VLOOKUP(AD1110,Varsayımlar!$B:$Q,13,0))</f>
        <v/>
      </c>
      <c r="W1110" s="2" t="str">
        <f>IF(B1110="","",VLOOKUP(AD1110,Varsayımlar!$B:$Q,14,0))</f>
        <v/>
      </c>
      <c r="AA1110" s="2" t="str">
        <f>IF(B1110="","",VLOOKUP(AD1110,Varsayımlar!$B:$Q,15,0))</f>
        <v/>
      </c>
      <c r="AB1110" s="2" t="str">
        <f>IF(B1110="","",VLOOKUP(AD1110,Varsayımlar!$B:$Q,16,0))</f>
        <v/>
      </c>
      <c r="AC1110" s="2" t="str">
        <f>IF(B1110="","",VLOOKUP(Sayfa2!AD1110,Varsayımlar!B:S,18,0))</f>
        <v/>
      </c>
      <c r="AD1110" s="2" t="str">
        <f t="shared" si="19"/>
        <v/>
      </c>
    </row>
    <row r="1111" spans="2:30" x14ac:dyDescent="0.25">
      <c r="B1111" s="6"/>
      <c r="C1111" s="7" t="str">
        <f>IF(B1111="","",VLOOKUP(AD1111,Varsayımlar!$B:$Q,3,0))</f>
        <v/>
      </c>
      <c r="D1111" s="7"/>
      <c r="H1111" s="5" t="str">
        <f>IF(B1111="","",VLOOKUP(AD1111,Varsayımlar!$B:$Q,5,0))</f>
        <v/>
      </c>
      <c r="I1111" s="5"/>
      <c r="J1111" s="5" t="str">
        <f>IF(B1111="","",VLOOKUP(AD1111,Varsayımlar!$B:$Q,6,0))</f>
        <v/>
      </c>
      <c r="P1111" s="5" t="str">
        <f>IF(B1111="","",VLOOKUP(AD1111,Varsayımlar!$B:$Q,7,0)*K1111)</f>
        <v/>
      </c>
      <c r="Q1111" s="5" t="str">
        <f>IF(B1111="","",VLOOKUP(AD1111,Varsayımlar!$B:$Q,8,0))</f>
        <v/>
      </c>
      <c r="R1111" s="5" t="str">
        <f>IF(B1111="","",VLOOKUP(AD1111,Varsayımlar!$B:$Q,9,0))</f>
        <v/>
      </c>
      <c r="S1111" s="5" t="str">
        <f>IF(B1111="","",VLOOKUP(AD1111,Varsayımlar!$B:$Q,10,0))</f>
        <v/>
      </c>
      <c r="T1111" s="5" t="str">
        <f>IF(B1111="","",VLOOKUP(AD1111,Varsayımlar!$B:$Q,11,0))</f>
        <v/>
      </c>
      <c r="U1111" s="5" t="str">
        <f>IF(B1111="","",VLOOKUP(AD1111,Varsayımlar!$B:$Q,12,0))</f>
        <v/>
      </c>
      <c r="V1111" s="5" t="str">
        <f>IF(B1111="","",VLOOKUP(AD1111,Varsayımlar!$B:$Q,13,0))</f>
        <v/>
      </c>
      <c r="W1111" s="5" t="str">
        <f>IF(B1111="","",VLOOKUP(AD1111,Varsayımlar!$B:$Q,14,0))</f>
        <v/>
      </c>
      <c r="AA1111" s="5" t="str">
        <f>IF(B1111="","",VLOOKUP(AD1111,Varsayımlar!$B:$Q,15,0))</f>
        <v/>
      </c>
      <c r="AB1111" s="5" t="str">
        <f>IF(B1111="","",VLOOKUP(AD1111,Varsayımlar!$B:$Q,16,0))</f>
        <v/>
      </c>
      <c r="AC1111" s="5" t="str">
        <f>IF(B1111="","",VLOOKUP(Sayfa2!AD1111,Varsayımlar!B:S,18,0))</f>
        <v/>
      </c>
      <c r="AD1111" s="5" t="str">
        <f t="shared" si="19"/>
        <v/>
      </c>
    </row>
    <row r="1112" spans="2:30" x14ac:dyDescent="0.25">
      <c r="C1112" s="3" t="str">
        <f>IF(B1112="","",VLOOKUP(AD1112,Varsayımlar!$B:$Q,3,0))</f>
        <v/>
      </c>
      <c r="H1112" s="2" t="str">
        <f>IF(B1112="","",VLOOKUP(AD1112,Varsayımlar!$B:$Q,5,0))</f>
        <v/>
      </c>
      <c r="J1112" s="2" t="str">
        <f>IF(B1112="","",VLOOKUP(AD1112,Varsayımlar!$B:$Q,6,0))</f>
        <v/>
      </c>
      <c r="P1112" s="2" t="str">
        <f>IF(B1112="","",VLOOKUP(AD1112,Varsayımlar!$B:$Q,7,0)*K1112)</f>
        <v/>
      </c>
      <c r="Q1112" s="2" t="str">
        <f>IF(B1112="","",VLOOKUP(AD1112,Varsayımlar!$B:$Q,8,0))</f>
        <v/>
      </c>
      <c r="R1112" s="2" t="str">
        <f>IF(B1112="","",VLOOKUP(AD1112,Varsayımlar!$B:$Q,9,0))</f>
        <v/>
      </c>
      <c r="S1112" s="2" t="str">
        <f>IF(B1112="","",VLOOKUP(AD1112,Varsayımlar!$B:$Q,10,0))</f>
        <v/>
      </c>
      <c r="T1112" s="2" t="str">
        <f>IF(B1112="","",VLOOKUP(AD1112,Varsayımlar!$B:$Q,11,0))</f>
        <v/>
      </c>
      <c r="U1112" s="2" t="str">
        <f>IF(B1112="","",VLOOKUP(AD1112,Varsayımlar!$B:$Q,12,0))</f>
        <v/>
      </c>
      <c r="V1112" s="2" t="str">
        <f>IF(B1112="","",VLOOKUP(AD1112,Varsayımlar!$B:$Q,13,0))</f>
        <v/>
      </c>
      <c r="W1112" s="2" t="str">
        <f>IF(B1112="","",VLOOKUP(AD1112,Varsayımlar!$B:$Q,14,0))</f>
        <v/>
      </c>
      <c r="AA1112" s="2" t="str">
        <f>IF(B1112="","",VLOOKUP(AD1112,Varsayımlar!$B:$Q,15,0))</f>
        <v/>
      </c>
      <c r="AB1112" s="2" t="str">
        <f>IF(B1112="","",VLOOKUP(AD1112,Varsayımlar!$B:$Q,16,0))</f>
        <v/>
      </c>
      <c r="AC1112" s="2" t="str">
        <f>IF(B1112="","",VLOOKUP(Sayfa2!AD1112,Varsayımlar!B:S,18,0))</f>
        <v/>
      </c>
      <c r="AD1112" s="2" t="str">
        <f t="shared" si="19"/>
        <v/>
      </c>
    </row>
    <row r="1113" spans="2:30" x14ac:dyDescent="0.25">
      <c r="B1113" s="6"/>
      <c r="C1113" s="7" t="str">
        <f>IF(B1113="","",VLOOKUP(AD1113,Varsayımlar!$B:$Q,3,0))</f>
        <v/>
      </c>
      <c r="D1113" s="7"/>
      <c r="H1113" s="5" t="str">
        <f>IF(B1113="","",VLOOKUP(AD1113,Varsayımlar!$B:$Q,5,0))</f>
        <v/>
      </c>
      <c r="I1113" s="5"/>
      <c r="J1113" s="5" t="str">
        <f>IF(B1113="","",VLOOKUP(AD1113,Varsayımlar!$B:$Q,6,0))</f>
        <v/>
      </c>
      <c r="P1113" s="5" t="str">
        <f>IF(B1113="","",VLOOKUP(AD1113,Varsayımlar!$B:$Q,7,0)*K1113)</f>
        <v/>
      </c>
      <c r="Q1113" s="5" t="str">
        <f>IF(B1113="","",VLOOKUP(AD1113,Varsayımlar!$B:$Q,8,0))</f>
        <v/>
      </c>
      <c r="R1113" s="5" t="str">
        <f>IF(B1113="","",VLOOKUP(AD1113,Varsayımlar!$B:$Q,9,0))</f>
        <v/>
      </c>
      <c r="S1113" s="5" t="str">
        <f>IF(B1113="","",VLOOKUP(AD1113,Varsayımlar!$B:$Q,10,0))</f>
        <v/>
      </c>
      <c r="T1113" s="5" t="str">
        <f>IF(B1113="","",VLOOKUP(AD1113,Varsayımlar!$B:$Q,11,0))</f>
        <v/>
      </c>
      <c r="U1113" s="5" t="str">
        <f>IF(B1113="","",VLOOKUP(AD1113,Varsayımlar!$B:$Q,12,0))</f>
        <v/>
      </c>
      <c r="V1113" s="5" t="str">
        <f>IF(B1113="","",VLOOKUP(AD1113,Varsayımlar!$B:$Q,13,0))</f>
        <v/>
      </c>
      <c r="W1113" s="5" t="str">
        <f>IF(B1113="","",VLOOKUP(AD1113,Varsayımlar!$B:$Q,14,0))</f>
        <v/>
      </c>
      <c r="AA1113" s="5" t="str">
        <f>IF(B1113="","",VLOOKUP(AD1113,Varsayımlar!$B:$Q,15,0))</f>
        <v/>
      </c>
      <c r="AB1113" s="5" t="str">
        <f>IF(B1113="","",VLOOKUP(AD1113,Varsayımlar!$B:$Q,16,0))</f>
        <v/>
      </c>
      <c r="AC1113" s="5" t="str">
        <f>IF(B1113="","",VLOOKUP(Sayfa2!AD1113,Varsayımlar!B:S,18,0))</f>
        <v/>
      </c>
      <c r="AD1113" s="5" t="str">
        <f t="shared" si="19"/>
        <v/>
      </c>
    </row>
    <row r="1114" spans="2:30" x14ac:dyDescent="0.25">
      <c r="C1114" s="3" t="str">
        <f>IF(B1114="","",VLOOKUP(AD1114,Varsayımlar!$B:$Q,3,0))</f>
        <v/>
      </c>
      <c r="H1114" s="2" t="str">
        <f>IF(B1114="","",VLOOKUP(AD1114,Varsayımlar!$B:$Q,5,0))</f>
        <v/>
      </c>
      <c r="J1114" s="2" t="str">
        <f>IF(B1114="","",VLOOKUP(AD1114,Varsayımlar!$B:$Q,6,0))</f>
        <v/>
      </c>
      <c r="P1114" s="2" t="str">
        <f>IF(B1114="","",VLOOKUP(AD1114,Varsayımlar!$B:$Q,7,0)*K1114)</f>
        <v/>
      </c>
      <c r="Q1114" s="2" t="str">
        <f>IF(B1114="","",VLOOKUP(AD1114,Varsayımlar!$B:$Q,8,0))</f>
        <v/>
      </c>
      <c r="R1114" s="2" t="str">
        <f>IF(B1114="","",VLOOKUP(AD1114,Varsayımlar!$B:$Q,9,0))</f>
        <v/>
      </c>
      <c r="S1114" s="2" t="str">
        <f>IF(B1114="","",VLOOKUP(AD1114,Varsayımlar!$B:$Q,10,0))</f>
        <v/>
      </c>
      <c r="T1114" s="2" t="str">
        <f>IF(B1114="","",VLOOKUP(AD1114,Varsayımlar!$B:$Q,11,0))</f>
        <v/>
      </c>
      <c r="U1114" s="2" t="str">
        <f>IF(B1114="","",VLOOKUP(AD1114,Varsayımlar!$B:$Q,12,0))</f>
        <v/>
      </c>
      <c r="V1114" s="2" t="str">
        <f>IF(B1114="","",VLOOKUP(AD1114,Varsayımlar!$B:$Q,13,0))</f>
        <v/>
      </c>
      <c r="W1114" s="2" t="str">
        <f>IF(B1114="","",VLOOKUP(AD1114,Varsayımlar!$B:$Q,14,0))</f>
        <v/>
      </c>
      <c r="AA1114" s="2" t="str">
        <f>IF(B1114="","",VLOOKUP(AD1114,Varsayımlar!$B:$Q,15,0))</f>
        <v/>
      </c>
      <c r="AB1114" s="2" t="str">
        <f>IF(B1114="","",VLOOKUP(AD1114,Varsayımlar!$B:$Q,16,0))</f>
        <v/>
      </c>
      <c r="AC1114" s="2" t="str">
        <f>IF(B1114="","",VLOOKUP(Sayfa2!AD1114,Varsayımlar!B:S,18,0))</f>
        <v/>
      </c>
      <c r="AD1114" s="2" t="str">
        <f t="shared" si="19"/>
        <v/>
      </c>
    </row>
    <row r="1115" spans="2:30" x14ac:dyDescent="0.25">
      <c r="B1115" s="6"/>
      <c r="C1115" s="7" t="str">
        <f>IF(B1115="","",VLOOKUP(AD1115,Varsayımlar!$B:$Q,3,0))</f>
        <v/>
      </c>
      <c r="D1115" s="7"/>
      <c r="H1115" s="5" t="str">
        <f>IF(B1115="","",VLOOKUP(AD1115,Varsayımlar!$B:$Q,5,0))</f>
        <v/>
      </c>
      <c r="I1115" s="5"/>
      <c r="J1115" s="5" t="str">
        <f>IF(B1115="","",VLOOKUP(AD1115,Varsayımlar!$B:$Q,6,0))</f>
        <v/>
      </c>
      <c r="P1115" s="5" t="str">
        <f>IF(B1115="","",VLOOKUP(AD1115,Varsayımlar!$B:$Q,7,0)*K1115)</f>
        <v/>
      </c>
      <c r="Q1115" s="5" t="str">
        <f>IF(B1115="","",VLOOKUP(AD1115,Varsayımlar!$B:$Q,8,0))</f>
        <v/>
      </c>
      <c r="R1115" s="5" t="str">
        <f>IF(B1115="","",VLOOKUP(AD1115,Varsayımlar!$B:$Q,9,0))</f>
        <v/>
      </c>
      <c r="S1115" s="5" t="str">
        <f>IF(B1115="","",VLOOKUP(AD1115,Varsayımlar!$B:$Q,10,0))</f>
        <v/>
      </c>
      <c r="T1115" s="5" t="str">
        <f>IF(B1115="","",VLOOKUP(AD1115,Varsayımlar!$B:$Q,11,0))</f>
        <v/>
      </c>
      <c r="U1115" s="5" t="str">
        <f>IF(B1115="","",VLOOKUP(AD1115,Varsayımlar!$B:$Q,12,0))</f>
        <v/>
      </c>
      <c r="V1115" s="5" t="str">
        <f>IF(B1115="","",VLOOKUP(AD1115,Varsayımlar!$B:$Q,13,0))</f>
        <v/>
      </c>
      <c r="W1115" s="5" t="str">
        <f>IF(B1115="","",VLOOKUP(AD1115,Varsayımlar!$B:$Q,14,0))</f>
        <v/>
      </c>
      <c r="AA1115" s="5" t="str">
        <f>IF(B1115="","",VLOOKUP(AD1115,Varsayımlar!$B:$Q,15,0))</f>
        <v/>
      </c>
      <c r="AB1115" s="5" t="str">
        <f>IF(B1115="","",VLOOKUP(AD1115,Varsayımlar!$B:$Q,16,0))</f>
        <v/>
      </c>
      <c r="AC1115" s="5" t="str">
        <f>IF(B1115="","",VLOOKUP(Sayfa2!AD1115,Varsayımlar!B:S,18,0))</f>
        <v/>
      </c>
      <c r="AD1115" s="5" t="str">
        <f t="shared" si="19"/>
        <v/>
      </c>
    </row>
    <row r="1116" spans="2:30" x14ac:dyDescent="0.25">
      <c r="C1116" s="3" t="str">
        <f>IF(B1116="","",VLOOKUP(AD1116,Varsayımlar!$B:$Q,3,0))</f>
        <v/>
      </c>
      <c r="H1116" s="2" t="str">
        <f>IF(B1116="","",VLOOKUP(AD1116,Varsayımlar!$B:$Q,5,0))</f>
        <v/>
      </c>
      <c r="J1116" s="2" t="str">
        <f>IF(B1116="","",VLOOKUP(AD1116,Varsayımlar!$B:$Q,6,0))</f>
        <v/>
      </c>
      <c r="P1116" s="2" t="str">
        <f>IF(B1116="","",VLOOKUP(AD1116,Varsayımlar!$B:$Q,7,0)*K1116)</f>
        <v/>
      </c>
      <c r="Q1116" s="2" t="str">
        <f>IF(B1116="","",VLOOKUP(AD1116,Varsayımlar!$B:$Q,8,0))</f>
        <v/>
      </c>
      <c r="R1116" s="2" t="str">
        <f>IF(B1116="","",VLOOKUP(AD1116,Varsayımlar!$B:$Q,9,0))</f>
        <v/>
      </c>
      <c r="S1116" s="2" t="str">
        <f>IF(B1116="","",VLOOKUP(AD1116,Varsayımlar!$B:$Q,10,0))</f>
        <v/>
      </c>
      <c r="T1116" s="2" t="str">
        <f>IF(B1116="","",VLOOKUP(AD1116,Varsayımlar!$B:$Q,11,0))</f>
        <v/>
      </c>
      <c r="U1116" s="2" t="str">
        <f>IF(B1116="","",VLOOKUP(AD1116,Varsayımlar!$B:$Q,12,0))</f>
        <v/>
      </c>
      <c r="V1116" s="2" t="str">
        <f>IF(B1116="","",VLOOKUP(AD1116,Varsayımlar!$B:$Q,13,0))</f>
        <v/>
      </c>
      <c r="W1116" s="2" t="str">
        <f>IF(B1116="","",VLOOKUP(AD1116,Varsayımlar!$B:$Q,14,0))</f>
        <v/>
      </c>
      <c r="AA1116" s="2" t="str">
        <f>IF(B1116="","",VLOOKUP(AD1116,Varsayımlar!$B:$Q,15,0))</f>
        <v/>
      </c>
      <c r="AB1116" s="2" t="str">
        <f>IF(B1116="","",VLOOKUP(AD1116,Varsayımlar!$B:$Q,16,0))</f>
        <v/>
      </c>
      <c r="AC1116" s="2" t="str">
        <f>IF(B1116="","",VLOOKUP(Sayfa2!AD1116,Varsayımlar!B:S,18,0))</f>
        <v/>
      </c>
      <c r="AD1116" s="2" t="str">
        <f t="shared" si="19"/>
        <v/>
      </c>
    </row>
    <row r="1117" spans="2:30" x14ac:dyDescent="0.25">
      <c r="B1117" s="6"/>
      <c r="C1117" s="7" t="str">
        <f>IF(B1117="","",VLOOKUP(AD1117,Varsayımlar!$B:$Q,3,0))</f>
        <v/>
      </c>
      <c r="D1117" s="7"/>
      <c r="H1117" s="5" t="str">
        <f>IF(B1117="","",VLOOKUP(AD1117,Varsayımlar!$B:$Q,5,0))</f>
        <v/>
      </c>
      <c r="I1117" s="5"/>
      <c r="J1117" s="5" t="str">
        <f>IF(B1117="","",VLOOKUP(AD1117,Varsayımlar!$B:$Q,6,0))</f>
        <v/>
      </c>
      <c r="P1117" s="5" t="str">
        <f>IF(B1117="","",VLOOKUP(AD1117,Varsayımlar!$B:$Q,7,0)*K1117)</f>
        <v/>
      </c>
      <c r="Q1117" s="5" t="str">
        <f>IF(B1117="","",VLOOKUP(AD1117,Varsayımlar!$B:$Q,8,0))</f>
        <v/>
      </c>
      <c r="R1117" s="5" t="str">
        <f>IF(B1117="","",VLOOKUP(AD1117,Varsayımlar!$B:$Q,9,0))</f>
        <v/>
      </c>
      <c r="S1117" s="5" t="str">
        <f>IF(B1117="","",VLOOKUP(AD1117,Varsayımlar!$B:$Q,10,0))</f>
        <v/>
      </c>
      <c r="T1117" s="5" t="str">
        <f>IF(B1117="","",VLOOKUP(AD1117,Varsayımlar!$B:$Q,11,0))</f>
        <v/>
      </c>
      <c r="U1117" s="5" t="str">
        <f>IF(B1117="","",VLOOKUP(AD1117,Varsayımlar!$B:$Q,12,0))</f>
        <v/>
      </c>
      <c r="V1117" s="5" t="str">
        <f>IF(B1117="","",VLOOKUP(AD1117,Varsayımlar!$B:$Q,13,0))</f>
        <v/>
      </c>
      <c r="W1117" s="5" t="str">
        <f>IF(B1117="","",VLOOKUP(AD1117,Varsayımlar!$B:$Q,14,0))</f>
        <v/>
      </c>
      <c r="AA1117" s="5" t="str">
        <f>IF(B1117="","",VLOOKUP(AD1117,Varsayımlar!$B:$Q,15,0))</f>
        <v/>
      </c>
      <c r="AB1117" s="5" t="str">
        <f>IF(B1117="","",VLOOKUP(AD1117,Varsayımlar!$B:$Q,16,0))</f>
        <v/>
      </c>
      <c r="AC1117" s="5" t="str">
        <f>IF(B1117="","",VLOOKUP(Sayfa2!AD1117,Varsayımlar!B:S,18,0))</f>
        <v/>
      </c>
      <c r="AD1117" s="5" t="str">
        <f t="shared" si="19"/>
        <v/>
      </c>
    </row>
    <row r="1118" spans="2:30" x14ac:dyDescent="0.25">
      <c r="C1118" s="3" t="str">
        <f>IF(B1118="","",VLOOKUP(AD1118,Varsayımlar!$B:$Q,3,0))</f>
        <v/>
      </c>
      <c r="H1118" s="2" t="str">
        <f>IF(B1118="","",VLOOKUP(AD1118,Varsayımlar!$B:$Q,5,0))</f>
        <v/>
      </c>
      <c r="J1118" s="2" t="str">
        <f>IF(B1118="","",VLOOKUP(AD1118,Varsayımlar!$B:$Q,6,0))</f>
        <v/>
      </c>
      <c r="P1118" s="2" t="str">
        <f>IF(B1118="","",VLOOKUP(AD1118,Varsayımlar!$B:$Q,7,0)*K1118)</f>
        <v/>
      </c>
      <c r="Q1118" s="2" t="str">
        <f>IF(B1118="","",VLOOKUP(AD1118,Varsayımlar!$B:$Q,8,0))</f>
        <v/>
      </c>
      <c r="R1118" s="2" t="str">
        <f>IF(B1118="","",VLOOKUP(AD1118,Varsayımlar!$B:$Q,9,0))</f>
        <v/>
      </c>
      <c r="S1118" s="2" t="str">
        <f>IF(B1118="","",VLOOKUP(AD1118,Varsayımlar!$B:$Q,10,0))</f>
        <v/>
      </c>
      <c r="T1118" s="2" t="str">
        <f>IF(B1118="","",VLOOKUP(AD1118,Varsayımlar!$B:$Q,11,0))</f>
        <v/>
      </c>
      <c r="U1118" s="2" t="str">
        <f>IF(B1118="","",VLOOKUP(AD1118,Varsayımlar!$B:$Q,12,0))</f>
        <v/>
      </c>
      <c r="V1118" s="2" t="str">
        <f>IF(B1118="","",VLOOKUP(AD1118,Varsayımlar!$B:$Q,13,0))</f>
        <v/>
      </c>
      <c r="W1118" s="2" t="str">
        <f>IF(B1118="","",VLOOKUP(AD1118,Varsayımlar!$B:$Q,14,0))</f>
        <v/>
      </c>
      <c r="AA1118" s="2" t="str">
        <f>IF(B1118="","",VLOOKUP(AD1118,Varsayımlar!$B:$Q,15,0))</f>
        <v/>
      </c>
      <c r="AB1118" s="2" t="str">
        <f>IF(B1118="","",VLOOKUP(AD1118,Varsayımlar!$B:$Q,16,0))</f>
        <v/>
      </c>
      <c r="AC1118" s="2" t="str">
        <f>IF(B1118="","",VLOOKUP(Sayfa2!AD1118,Varsayımlar!B:S,18,0))</f>
        <v/>
      </c>
      <c r="AD1118" s="2" t="str">
        <f t="shared" si="19"/>
        <v/>
      </c>
    </row>
    <row r="1119" spans="2:30" x14ac:dyDescent="0.25">
      <c r="B1119" s="6"/>
      <c r="C1119" s="7" t="str">
        <f>IF(B1119="","",VLOOKUP(AD1119,Varsayımlar!$B:$Q,3,0))</f>
        <v/>
      </c>
      <c r="D1119" s="7"/>
      <c r="H1119" s="5" t="str">
        <f>IF(B1119="","",VLOOKUP(AD1119,Varsayımlar!$B:$Q,5,0))</f>
        <v/>
      </c>
      <c r="I1119" s="5"/>
      <c r="J1119" s="5" t="str">
        <f>IF(B1119="","",VLOOKUP(AD1119,Varsayımlar!$B:$Q,6,0))</f>
        <v/>
      </c>
      <c r="P1119" s="5" t="str">
        <f>IF(B1119="","",VLOOKUP(AD1119,Varsayımlar!$B:$Q,7,0)*K1119)</f>
        <v/>
      </c>
      <c r="Q1119" s="5" t="str">
        <f>IF(B1119="","",VLOOKUP(AD1119,Varsayımlar!$B:$Q,8,0))</f>
        <v/>
      </c>
      <c r="R1119" s="5" t="str">
        <f>IF(B1119="","",VLOOKUP(AD1119,Varsayımlar!$B:$Q,9,0))</f>
        <v/>
      </c>
      <c r="S1119" s="5" t="str">
        <f>IF(B1119="","",VLOOKUP(AD1119,Varsayımlar!$B:$Q,10,0))</f>
        <v/>
      </c>
      <c r="T1119" s="5" t="str">
        <f>IF(B1119="","",VLOOKUP(AD1119,Varsayımlar!$B:$Q,11,0))</f>
        <v/>
      </c>
      <c r="U1119" s="5" t="str">
        <f>IF(B1119="","",VLOOKUP(AD1119,Varsayımlar!$B:$Q,12,0))</f>
        <v/>
      </c>
      <c r="V1119" s="5" t="str">
        <f>IF(B1119="","",VLOOKUP(AD1119,Varsayımlar!$B:$Q,13,0))</f>
        <v/>
      </c>
      <c r="W1119" s="5" t="str">
        <f>IF(B1119="","",VLOOKUP(AD1119,Varsayımlar!$B:$Q,14,0))</f>
        <v/>
      </c>
      <c r="AA1119" s="5" t="str">
        <f>IF(B1119="","",VLOOKUP(AD1119,Varsayımlar!$B:$Q,15,0))</f>
        <v/>
      </c>
      <c r="AB1119" s="5" t="str">
        <f>IF(B1119="","",VLOOKUP(AD1119,Varsayımlar!$B:$Q,16,0))</f>
        <v/>
      </c>
      <c r="AC1119" s="5" t="str">
        <f>IF(B1119="","",VLOOKUP(Sayfa2!AD1119,Varsayımlar!B:S,18,0))</f>
        <v/>
      </c>
      <c r="AD1119" s="5" t="str">
        <f t="shared" si="19"/>
        <v/>
      </c>
    </row>
    <row r="1120" spans="2:30" x14ac:dyDescent="0.25">
      <c r="C1120" s="3" t="str">
        <f>IF(B1120="","",VLOOKUP(AD1120,Varsayımlar!$B:$Q,3,0))</f>
        <v/>
      </c>
      <c r="H1120" s="2" t="str">
        <f>IF(B1120="","",VLOOKUP(AD1120,Varsayımlar!$B:$Q,5,0))</f>
        <v/>
      </c>
      <c r="J1120" s="2" t="str">
        <f>IF(B1120="","",VLOOKUP(AD1120,Varsayımlar!$B:$Q,6,0))</f>
        <v/>
      </c>
      <c r="P1120" s="2" t="str">
        <f>IF(B1120="","",VLOOKUP(AD1120,Varsayımlar!$B:$Q,7,0)*K1120)</f>
        <v/>
      </c>
      <c r="Q1120" s="2" t="str">
        <f>IF(B1120="","",VLOOKUP(AD1120,Varsayımlar!$B:$Q,8,0))</f>
        <v/>
      </c>
      <c r="R1120" s="2" t="str">
        <f>IF(B1120="","",VLOOKUP(AD1120,Varsayımlar!$B:$Q,9,0))</f>
        <v/>
      </c>
      <c r="S1120" s="2" t="str">
        <f>IF(B1120="","",VLOOKUP(AD1120,Varsayımlar!$B:$Q,10,0))</f>
        <v/>
      </c>
      <c r="T1120" s="2" t="str">
        <f>IF(B1120="","",VLOOKUP(AD1120,Varsayımlar!$B:$Q,11,0))</f>
        <v/>
      </c>
      <c r="U1120" s="2" t="str">
        <f>IF(B1120="","",VLOOKUP(AD1120,Varsayımlar!$B:$Q,12,0))</f>
        <v/>
      </c>
      <c r="V1120" s="2" t="str">
        <f>IF(B1120="","",VLOOKUP(AD1120,Varsayımlar!$B:$Q,13,0))</f>
        <v/>
      </c>
      <c r="W1120" s="2" t="str">
        <f>IF(B1120="","",VLOOKUP(AD1120,Varsayımlar!$B:$Q,14,0))</f>
        <v/>
      </c>
      <c r="AA1120" s="2" t="str">
        <f>IF(B1120="","",VLOOKUP(AD1120,Varsayımlar!$B:$Q,15,0))</f>
        <v/>
      </c>
      <c r="AB1120" s="2" t="str">
        <f>IF(B1120="","",VLOOKUP(AD1120,Varsayımlar!$B:$Q,16,0))</f>
        <v/>
      </c>
      <c r="AC1120" s="2" t="str">
        <f>IF(B1120="","",VLOOKUP(Sayfa2!AD1120,Varsayımlar!B:S,18,0))</f>
        <v/>
      </c>
      <c r="AD1120" s="2" t="str">
        <f t="shared" si="19"/>
        <v/>
      </c>
    </row>
    <row r="1121" spans="2:30" x14ac:dyDescent="0.25">
      <c r="B1121" s="6"/>
      <c r="C1121" s="7" t="str">
        <f>IF(B1121="","",VLOOKUP(AD1121,Varsayımlar!$B:$Q,3,0))</f>
        <v/>
      </c>
      <c r="D1121" s="7"/>
      <c r="H1121" s="5" t="str">
        <f>IF(B1121="","",VLOOKUP(AD1121,Varsayımlar!$B:$Q,5,0))</f>
        <v/>
      </c>
      <c r="I1121" s="5"/>
      <c r="J1121" s="5" t="str">
        <f>IF(B1121="","",VLOOKUP(AD1121,Varsayımlar!$B:$Q,6,0))</f>
        <v/>
      </c>
      <c r="P1121" s="5" t="str">
        <f>IF(B1121="","",VLOOKUP(AD1121,Varsayımlar!$B:$Q,7,0)*K1121)</f>
        <v/>
      </c>
      <c r="Q1121" s="5" t="str">
        <f>IF(B1121="","",VLOOKUP(AD1121,Varsayımlar!$B:$Q,8,0))</f>
        <v/>
      </c>
      <c r="R1121" s="5" t="str">
        <f>IF(B1121="","",VLOOKUP(AD1121,Varsayımlar!$B:$Q,9,0))</f>
        <v/>
      </c>
      <c r="S1121" s="5" t="str">
        <f>IF(B1121="","",VLOOKUP(AD1121,Varsayımlar!$B:$Q,10,0))</f>
        <v/>
      </c>
      <c r="T1121" s="5" t="str">
        <f>IF(B1121="","",VLOOKUP(AD1121,Varsayımlar!$B:$Q,11,0))</f>
        <v/>
      </c>
      <c r="U1121" s="5" t="str">
        <f>IF(B1121="","",VLOOKUP(AD1121,Varsayımlar!$B:$Q,12,0))</f>
        <v/>
      </c>
      <c r="V1121" s="5" t="str">
        <f>IF(B1121="","",VLOOKUP(AD1121,Varsayımlar!$B:$Q,13,0))</f>
        <v/>
      </c>
      <c r="W1121" s="5" t="str">
        <f>IF(B1121="","",VLOOKUP(AD1121,Varsayımlar!$B:$Q,14,0))</f>
        <v/>
      </c>
      <c r="AA1121" s="5" t="str">
        <f>IF(B1121="","",VLOOKUP(AD1121,Varsayımlar!$B:$Q,15,0))</f>
        <v/>
      </c>
      <c r="AB1121" s="5" t="str">
        <f>IF(B1121="","",VLOOKUP(AD1121,Varsayımlar!$B:$Q,16,0))</f>
        <v/>
      </c>
      <c r="AC1121" s="5" t="str">
        <f>IF(B1121="","",VLOOKUP(Sayfa2!AD1121,Varsayımlar!B:S,18,0))</f>
        <v/>
      </c>
      <c r="AD1121" s="5" t="str">
        <f t="shared" si="19"/>
        <v/>
      </c>
    </row>
    <row r="1122" spans="2:30" x14ac:dyDescent="0.25">
      <c r="C1122" s="3" t="str">
        <f>IF(B1122="","",VLOOKUP(AD1122,Varsayımlar!$B:$Q,3,0))</f>
        <v/>
      </c>
      <c r="H1122" s="2" t="str">
        <f>IF(B1122="","",VLOOKUP(AD1122,Varsayımlar!$B:$Q,5,0))</f>
        <v/>
      </c>
      <c r="J1122" s="2" t="str">
        <f>IF(B1122="","",VLOOKUP(AD1122,Varsayımlar!$B:$Q,6,0))</f>
        <v/>
      </c>
      <c r="P1122" s="2" t="str">
        <f>IF(B1122="","",VLOOKUP(AD1122,Varsayımlar!$B:$Q,7,0)*K1122)</f>
        <v/>
      </c>
      <c r="Q1122" s="2" t="str">
        <f>IF(B1122="","",VLOOKUP(AD1122,Varsayımlar!$B:$Q,8,0))</f>
        <v/>
      </c>
      <c r="R1122" s="2" t="str">
        <f>IF(B1122="","",VLOOKUP(AD1122,Varsayımlar!$B:$Q,9,0))</f>
        <v/>
      </c>
      <c r="S1122" s="2" t="str">
        <f>IF(B1122="","",VLOOKUP(AD1122,Varsayımlar!$B:$Q,10,0))</f>
        <v/>
      </c>
      <c r="T1122" s="2" t="str">
        <f>IF(B1122="","",VLOOKUP(AD1122,Varsayımlar!$B:$Q,11,0))</f>
        <v/>
      </c>
      <c r="U1122" s="2" t="str">
        <f>IF(B1122="","",VLOOKUP(AD1122,Varsayımlar!$B:$Q,12,0))</f>
        <v/>
      </c>
      <c r="V1122" s="2" t="str">
        <f>IF(B1122="","",VLOOKUP(AD1122,Varsayımlar!$B:$Q,13,0))</f>
        <v/>
      </c>
      <c r="W1122" s="2" t="str">
        <f>IF(B1122="","",VLOOKUP(AD1122,Varsayımlar!$B:$Q,14,0))</f>
        <v/>
      </c>
      <c r="AA1122" s="2" t="str">
        <f>IF(B1122="","",VLOOKUP(AD1122,Varsayımlar!$B:$Q,15,0))</f>
        <v/>
      </c>
      <c r="AB1122" s="2" t="str">
        <f>IF(B1122="","",VLOOKUP(AD1122,Varsayımlar!$B:$Q,16,0))</f>
        <v/>
      </c>
      <c r="AC1122" s="2" t="str">
        <f>IF(B1122="","",VLOOKUP(Sayfa2!AD1122,Varsayımlar!B:S,18,0))</f>
        <v/>
      </c>
      <c r="AD1122" s="2" t="str">
        <f t="shared" si="19"/>
        <v/>
      </c>
    </row>
    <row r="1123" spans="2:30" x14ac:dyDescent="0.25">
      <c r="B1123" s="6"/>
      <c r="C1123" s="7" t="str">
        <f>IF(B1123="","",VLOOKUP(AD1123,Varsayımlar!$B:$Q,3,0))</f>
        <v/>
      </c>
      <c r="D1123" s="7"/>
      <c r="H1123" s="5" t="str">
        <f>IF(B1123="","",VLOOKUP(AD1123,Varsayımlar!$B:$Q,5,0))</f>
        <v/>
      </c>
      <c r="I1123" s="5"/>
      <c r="J1123" s="5" t="str">
        <f>IF(B1123="","",VLOOKUP(AD1123,Varsayımlar!$B:$Q,6,0))</f>
        <v/>
      </c>
      <c r="P1123" s="5" t="str">
        <f>IF(B1123="","",VLOOKUP(AD1123,Varsayımlar!$B:$Q,7,0)*K1123)</f>
        <v/>
      </c>
      <c r="Q1123" s="5" t="str">
        <f>IF(B1123="","",VLOOKUP(AD1123,Varsayımlar!$B:$Q,8,0))</f>
        <v/>
      </c>
      <c r="R1123" s="5" t="str">
        <f>IF(B1123="","",VLOOKUP(AD1123,Varsayımlar!$B:$Q,9,0))</f>
        <v/>
      </c>
      <c r="S1123" s="5" t="str">
        <f>IF(B1123="","",VLOOKUP(AD1123,Varsayımlar!$B:$Q,10,0))</f>
        <v/>
      </c>
      <c r="T1123" s="5" t="str">
        <f>IF(B1123="","",VLOOKUP(AD1123,Varsayımlar!$B:$Q,11,0))</f>
        <v/>
      </c>
      <c r="U1123" s="5" t="str">
        <f>IF(B1123="","",VLOOKUP(AD1123,Varsayımlar!$B:$Q,12,0))</f>
        <v/>
      </c>
      <c r="V1123" s="5" t="str">
        <f>IF(B1123="","",VLOOKUP(AD1123,Varsayımlar!$B:$Q,13,0))</f>
        <v/>
      </c>
      <c r="W1123" s="5" t="str">
        <f>IF(B1123="","",VLOOKUP(AD1123,Varsayımlar!$B:$Q,14,0))</f>
        <v/>
      </c>
      <c r="AA1123" s="5" t="str">
        <f>IF(B1123="","",VLOOKUP(AD1123,Varsayımlar!$B:$Q,15,0))</f>
        <v/>
      </c>
      <c r="AB1123" s="5" t="str">
        <f>IF(B1123="","",VLOOKUP(AD1123,Varsayımlar!$B:$Q,16,0))</f>
        <v/>
      </c>
      <c r="AC1123" s="5" t="str">
        <f>IF(B1123="","",VLOOKUP(Sayfa2!AD1123,Varsayımlar!B:S,18,0))</f>
        <v/>
      </c>
      <c r="AD1123" s="5" t="str">
        <f t="shared" si="19"/>
        <v/>
      </c>
    </row>
    <row r="1124" spans="2:30" x14ac:dyDescent="0.25">
      <c r="C1124" s="3" t="str">
        <f>IF(B1124="","",VLOOKUP(AD1124,Varsayımlar!$B:$Q,3,0))</f>
        <v/>
      </c>
      <c r="H1124" s="2" t="str">
        <f>IF(B1124="","",VLOOKUP(AD1124,Varsayımlar!$B:$Q,5,0))</f>
        <v/>
      </c>
      <c r="J1124" s="2" t="str">
        <f>IF(B1124="","",VLOOKUP(AD1124,Varsayımlar!$B:$Q,6,0))</f>
        <v/>
      </c>
      <c r="P1124" s="2" t="str">
        <f>IF(B1124="","",VLOOKUP(AD1124,Varsayımlar!$B:$Q,7,0)*K1124)</f>
        <v/>
      </c>
      <c r="Q1124" s="2" t="str">
        <f>IF(B1124="","",VLOOKUP(AD1124,Varsayımlar!$B:$Q,8,0))</f>
        <v/>
      </c>
      <c r="R1124" s="2" t="str">
        <f>IF(B1124="","",VLOOKUP(AD1124,Varsayımlar!$B:$Q,9,0))</f>
        <v/>
      </c>
      <c r="S1124" s="2" t="str">
        <f>IF(B1124="","",VLOOKUP(AD1124,Varsayımlar!$B:$Q,10,0))</f>
        <v/>
      </c>
      <c r="T1124" s="2" t="str">
        <f>IF(B1124="","",VLOOKUP(AD1124,Varsayımlar!$B:$Q,11,0))</f>
        <v/>
      </c>
      <c r="U1124" s="2" t="str">
        <f>IF(B1124="","",VLOOKUP(AD1124,Varsayımlar!$B:$Q,12,0))</f>
        <v/>
      </c>
      <c r="V1124" s="2" t="str">
        <f>IF(B1124="","",VLOOKUP(AD1124,Varsayımlar!$B:$Q,13,0))</f>
        <v/>
      </c>
      <c r="W1124" s="2" t="str">
        <f>IF(B1124="","",VLOOKUP(AD1124,Varsayımlar!$B:$Q,14,0))</f>
        <v/>
      </c>
      <c r="AA1124" s="2" t="str">
        <f>IF(B1124="","",VLOOKUP(AD1124,Varsayımlar!$B:$Q,15,0))</f>
        <v/>
      </c>
      <c r="AB1124" s="2" t="str">
        <f>IF(B1124="","",VLOOKUP(AD1124,Varsayımlar!$B:$Q,16,0))</f>
        <v/>
      </c>
      <c r="AC1124" s="2" t="str">
        <f>IF(B1124="","",VLOOKUP(Sayfa2!AD1124,Varsayımlar!B:S,18,0))</f>
        <v/>
      </c>
      <c r="AD1124" s="2" t="str">
        <f t="shared" si="19"/>
        <v/>
      </c>
    </row>
    <row r="1125" spans="2:30" x14ac:dyDescent="0.25">
      <c r="B1125" s="6"/>
      <c r="C1125" s="7" t="str">
        <f>IF(B1125="","",VLOOKUP(AD1125,Varsayımlar!$B:$Q,3,0))</f>
        <v/>
      </c>
      <c r="D1125" s="7"/>
      <c r="H1125" s="5" t="str">
        <f>IF(B1125="","",VLOOKUP(AD1125,Varsayımlar!$B:$Q,5,0))</f>
        <v/>
      </c>
      <c r="I1125" s="5"/>
      <c r="J1125" s="5" t="str">
        <f>IF(B1125="","",VLOOKUP(AD1125,Varsayımlar!$B:$Q,6,0))</f>
        <v/>
      </c>
      <c r="P1125" s="5" t="str">
        <f>IF(B1125="","",VLOOKUP(AD1125,Varsayımlar!$B:$Q,7,0)*K1125)</f>
        <v/>
      </c>
      <c r="Q1125" s="5" t="str">
        <f>IF(B1125="","",VLOOKUP(AD1125,Varsayımlar!$B:$Q,8,0))</f>
        <v/>
      </c>
      <c r="R1125" s="5" t="str">
        <f>IF(B1125="","",VLOOKUP(AD1125,Varsayımlar!$B:$Q,9,0))</f>
        <v/>
      </c>
      <c r="S1125" s="5" t="str">
        <f>IF(B1125="","",VLOOKUP(AD1125,Varsayımlar!$B:$Q,10,0))</f>
        <v/>
      </c>
      <c r="T1125" s="5" t="str">
        <f>IF(B1125="","",VLOOKUP(AD1125,Varsayımlar!$B:$Q,11,0))</f>
        <v/>
      </c>
      <c r="U1125" s="5" t="str">
        <f>IF(B1125="","",VLOOKUP(AD1125,Varsayımlar!$B:$Q,12,0))</f>
        <v/>
      </c>
      <c r="V1125" s="5" t="str">
        <f>IF(B1125="","",VLOOKUP(AD1125,Varsayımlar!$B:$Q,13,0))</f>
        <v/>
      </c>
      <c r="W1125" s="5" t="str">
        <f>IF(B1125="","",VLOOKUP(AD1125,Varsayımlar!$B:$Q,14,0))</f>
        <v/>
      </c>
      <c r="AA1125" s="5" t="str">
        <f>IF(B1125="","",VLOOKUP(AD1125,Varsayımlar!$B:$Q,15,0))</f>
        <v/>
      </c>
      <c r="AB1125" s="5" t="str">
        <f>IF(B1125="","",VLOOKUP(AD1125,Varsayımlar!$B:$Q,16,0))</f>
        <v/>
      </c>
      <c r="AC1125" s="5" t="str">
        <f>IF(B1125="","",VLOOKUP(Sayfa2!AD1125,Varsayımlar!B:S,18,0))</f>
        <v/>
      </c>
      <c r="AD1125" s="5" t="str">
        <f t="shared" si="19"/>
        <v/>
      </c>
    </row>
    <row r="1126" spans="2:30" x14ac:dyDescent="0.25">
      <c r="C1126" s="3" t="str">
        <f>IF(B1126="","",VLOOKUP(AD1126,Varsayımlar!$B:$Q,3,0))</f>
        <v/>
      </c>
      <c r="H1126" s="2" t="str">
        <f>IF(B1126="","",VLOOKUP(AD1126,Varsayımlar!$B:$Q,5,0))</f>
        <v/>
      </c>
      <c r="J1126" s="2" t="str">
        <f>IF(B1126="","",VLOOKUP(AD1126,Varsayımlar!$B:$Q,6,0))</f>
        <v/>
      </c>
      <c r="P1126" s="2" t="str">
        <f>IF(B1126="","",VLOOKUP(AD1126,Varsayımlar!$B:$Q,7,0)*K1126)</f>
        <v/>
      </c>
      <c r="Q1126" s="2" t="str">
        <f>IF(B1126="","",VLOOKUP(AD1126,Varsayımlar!$B:$Q,8,0))</f>
        <v/>
      </c>
      <c r="R1126" s="2" t="str">
        <f>IF(B1126="","",VLOOKUP(AD1126,Varsayımlar!$B:$Q,9,0))</f>
        <v/>
      </c>
      <c r="S1126" s="2" t="str">
        <f>IF(B1126="","",VLOOKUP(AD1126,Varsayımlar!$B:$Q,10,0))</f>
        <v/>
      </c>
      <c r="T1126" s="2" t="str">
        <f>IF(B1126="","",VLOOKUP(AD1126,Varsayımlar!$B:$Q,11,0))</f>
        <v/>
      </c>
      <c r="U1126" s="2" t="str">
        <f>IF(B1126="","",VLOOKUP(AD1126,Varsayımlar!$B:$Q,12,0))</f>
        <v/>
      </c>
      <c r="V1126" s="2" t="str">
        <f>IF(B1126="","",VLOOKUP(AD1126,Varsayımlar!$B:$Q,13,0))</f>
        <v/>
      </c>
      <c r="W1126" s="2" t="str">
        <f>IF(B1126="","",VLOOKUP(AD1126,Varsayımlar!$B:$Q,14,0))</f>
        <v/>
      </c>
      <c r="AA1126" s="2" t="str">
        <f>IF(B1126="","",VLOOKUP(AD1126,Varsayımlar!$B:$Q,15,0))</f>
        <v/>
      </c>
      <c r="AB1126" s="2" t="str">
        <f>IF(B1126="","",VLOOKUP(AD1126,Varsayımlar!$B:$Q,16,0))</f>
        <v/>
      </c>
      <c r="AC1126" s="2" t="str">
        <f>IF(B1126="","",VLOOKUP(Sayfa2!AD1126,Varsayımlar!B:S,18,0))</f>
        <v/>
      </c>
      <c r="AD1126" s="2" t="str">
        <f t="shared" si="19"/>
        <v/>
      </c>
    </row>
    <row r="1127" spans="2:30" x14ac:dyDescent="0.25">
      <c r="B1127" s="6"/>
      <c r="C1127" s="7" t="str">
        <f>IF(B1127="","",VLOOKUP(AD1127,Varsayımlar!$B:$Q,3,0))</f>
        <v/>
      </c>
      <c r="D1127" s="7"/>
      <c r="H1127" s="5" t="str">
        <f>IF(B1127="","",VLOOKUP(AD1127,Varsayımlar!$B:$Q,5,0))</f>
        <v/>
      </c>
      <c r="I1127" s="5"/>
      <c r="J1127" s="5" t="str">
        <f>IF(B1127="","",VLOOKUP(AD1127,Varsayımlar!$B:$Q,6,0))</f>
        <v/>
      </c>
      <c r="P1127" s="5" t="str">
        <f>IF(B1127="","",VLOOKUP(AD1127,Varsayımlar!$B:$Q,7,0)*K1127)</f>
        <v/>
      </c>
      <c r="Q1127" s="5" t="str">
        <f>IF(B1127="","",VLOOKUP(AD1127,Varsayımlar!$B:$Q,8,0))</f>
        <v/>
      </c>
      <c r="R1127" s="5" t="str">
        <f>IF(B1127="","",VLOOKUP(AD1127,Varsayımlar!$B:$Q,9,0))</f>
        <v/>
      </c>
      <c r="S1127" s="5" t="str">
        <f>IF(B1127="","",VLOOKUP(AD1127,Varsayımlar!$B:$Q,10,0))</f>
        <v/>
      </c>
      <c r="T1127" s="5" t="str">
        <f>IF(B1127="","",VLOOKUP(AD1127,Varsayımlar!$B:$Q,11,0))</f>
        <v/>
      </c>
      <c r="U1127" s="5" t="str">
        <f>IF(B1127="","",VLOOKUP(AD1127,Varsayımlar!$B:$Q,12,0))</f>
        <v/>
      </c>
      <c r="V1127" s="5" t="str">
        <f>IF(B1127="","",VLOOKUP(AD1127,Varsayımlar!$B:$Q,13,0))</f>
        <v/>
      </c>
      <c r="W1127" s="5" t="str">
        <f>IF(B1127="","",VLOOKUP(AD1127,Varsayımlar!$B:$Q,14,0))</f>
        <v/>
      </c>
      <c r="AA1127" s="5" t="str">
        <f>IF(B1127="","",VLOOKUP(AD1127,Varsayımlar!$B:$Q,15,0))</f>
        <v/>
      </c>
      <c r="AB1127" s="5" t="str">
        <f>IF(B1127="","",VLOOKUP(AD1127,Varsayımlar!$B:$Q,16,0))</f>
        <v/>
      </c>
      <c r="AC1127" s="5" t="str">
        <f>IF(B1127="","",VLOOKUP(Sayfa2!AD1127,Varsayımlar!B:S,18,0))</f>
        <v/>
      </c>
      <c r="AD1127" s="5" t="str">
        <f t="shared" si="19"/>
        <v/>
      </c>
    </row>
    <row r="1128" spans="2:30" x14ac:dyDescent="0.25">
      <c r="C1128" s="3" t="str">
        <f>IF(B1128="","",VLOOKUP(AD1128,Varsayımlar!$B:$Q,3,0))</f>
        <v/>
      </c>
      <c r="H1128" s="2" t="str">
        <f>IF(B1128="","",VLOOKUP(AD1128,Varsayımlar!$B:$Q,5,0))</f>
        <v/>
      </c>
      <c r="J1128" s="2" t="str">
        <f>IF(B1128="","",VLOOKUP(AD1128,Varsayımlar!$B:$Q,6,0))</f>
        <v/>
      </c>
      <c r="P1128" s="2" t="str">
        <f>IF(B1128="","",VLOOKUP(AD1128,Varsayımlar!$B:$Q,7,0)*K1128)</f>
        <v/>
      </c>
      <c r="Q1128" s="2" t="str">
        <f>IF(B1128="","",VLOOKUP(AD1128,Varsayımlar!$B:$Q,8,0))</f>
        <v/>
      </c>
      <c r="R1128" s="2" t="str">
        <f>IF(B1128="","",VLOOKUP(AD1128,Varsayımlar!$B:$Q,9,0))</f>
        <v/>
      </c>
      <c r="S1128" s="2" t="str">
        <f>IF(B1128="","",VLOOKUP(AD1128,Varsayımlar!$B:$Q,10,0))</f>
        <v/>
      </c>
      <c r="T1128" s="2" t="str">
        <f>IF(B1128="","",VLOOKUP(AD1128,Varsayımlar!$B:$Q,11,0))</f>
        <v/>
      </c>
      <c r="U1128" s="2" t="str">
        <f>IF(B1128="","",VLOOKUP(AD1128,Varsayımlar!$B:$Q,12,0))</f>
        <v/>
      </c>
      <c r="V1128" s="2" t="str">
        <f>IF(B1128="","",VLOOKUP(AD1128,Varsayımlar!$B:$Q,13,0))</f>
        <v/>
      </c>
      <c r="W1128" s="2" t="str">
        <f>IF(B1128="","",VLOOKUP(AD1128,Varsayımlar!$B:$Q,14,0))</f>
        <v/>
      </c>
      <c r="AA1128" s="2" t="str">
        <f>IF(B1128="","",VLOOKUP(AD1128,Varsayımlar!$B:$Q,15,0))</f>
        <v/>
      </c>
      <c r="AB1128" s="2" t="str">
        <f>IF(B1128="","",VLOOKUP(AD1128,Varsayımlar!$B:$Q,16,0))</f>
        <v/>
      </c>
      <c r="AC1128" s="2" t="str">
        <f>IF(B1128="","",VLOOKUP(Sayfa2!AD1128,Varsayımlar!B:S,18,0))</f>
        <v/>
      </c>
      <c r="AD1128" s="2" t="str">
        <f t="shared" si="19"/>
        <v/>
      </c>
    </row>
    <row r="1129" spans="2:30" x14ac:dyDescent="0.25">
      <c r="B1129" s="6"/>
      <c r="C1129" s="7" t="str">
        <f>IF(B1129="","",VLOOKUP(AD1129,Varsayımlar!$B:$Q,3,0))</f>
        <v/>
      </c>
      <c r="D1129" s="7"/>
      <c r="H1129" s="5" t="str">
        <f>IF(B1129="","",VLOOKUP(AD1129,Varsayımlar!$B:$Q,5,0))</f>
        <v/>
      </c>
      <c r="I1129" s="5"/>
      <c r="J1129" s="5" t="str">
        <f>IF(B1129="","",VLOOKUP(AD1129,Varsayımlar!$B:$Q,6,0))</f>
        <v/>
      </c>
      <c r="P1129" s="5" t="str">
        <f>IF(B1129="","",VLOOKUP(AD1129,Varsayımlar!$B:$Q,7,0)*K1129)</f>
        <v/>
      </c>
      <c r="Q1129" s="5" t="str">
        <f>IF(B1129="","",VLOOKUP(AD1129,Varsayımlar!$B:$Q,8,0))</f>
        <v/>
      </c>
      <c r="R1129" s="5" t="str">
        <f>IF(B1129="","",VLOOKUP(AD1129,Varsayımlar!$B:$Q,9,0))</f>
        <v/>
      </c>
      <c r="S1129" s="5" t="str">
        <f>IF(B1129="","",VLOOKUP(AD1129,Varsayımlar!$B:$Q,10,0))</f>
        <v/>
      </c>
      <c r="T1129" s="5" t="str">
        <f>IF(B1129="","",VLOOKUP(AD1129,Varsayımlar!$B:$Q,11,0))</f>
        <v/>
      </c>
      <c r="U1129" s="5" t="str">
        <f>IF(B1129="","",VLOOKUP(AD1129,Varsayımlar!$B:$Q,12,0))</f>
        <v/>
      </c>
      <c r="V1129" s="5" t="str">
        <f>IF(B1129="","",VLOOKUP(AD1129,Varsayımlar!$B:$Q,13,0))</f>
        <v/>
      </c>
      <c r="W1129" s="5" t="str">
        <f>IF(B1129="","",VLOOKUP(AD1129,Varsayımlar!$B:$Q,14,0))</f>
        <v/>
      </c>
      <c r="AA1129" s="5" t="str">
        <f>IF(B1129="","",VLOOKUP(AD1129,Varsayımlar!$B:$Q,15,0))</f>
        <v/>
      </c>
      <c r="AB1129" s="5" t="str">
        <f>IF(B1129="","",VLOOKUP(AD1129,Varsayımlar!$B:$Q,16,0))</f>
        <v/>
      </c>
      <c r="AC1129" s="5" t="str">
        <f>IF(B1129="","",VLOOKUP(Sayfa2!AD1129,Varsayımlar!B:S,18,0))</f>
        <v/>
      </c>
      <c r="AD1129" s="5" t="str">
        <f t="shared" si="19"/>
        <v/>
      </c>
    </row>
    <row r="1130" spans="2:30" x14ac:dyDescent="0.25">
      <c r="C1130" s="3" t="str">
        <f>IF(B1130="","",VLOOKUP(AD1130,Varsayımlar!$B:$Q,3,0))</f>
        <v/>
      </c>
      <c r="H1130" s="2" t="str">
        <f>IF(B1130="","",VLOOKUP(AD1130,Varsayımlar!$B:$Q,5,0))</f>
        <v/>
      </c>
      <c r="J1130" s="2" t="str">
        <f>IF(B1130="","",VLOOKUP(AD1130,Varsayımlar!$B:$Q,6,0))</f>
        <v/>
      </c>
      <c r="P1130" s="2" t="str">
        <f>IF(B1130="","",VLOOKUP(AD1130,Varsayımlar!$B:$Q,7,0)*K1130)</f>
        <v/>
      </c>
      <c r="Q1130" s="2" t="str">
        <f>IF(B1130="","",VLOOKUP(AD1130,Varsayımlar!$B:$Q,8,0))</f>
        <v/>
      </c>
      <c r="R1130" s="2" t="str">
        <f>IF(B1130="","",VLOOKUP(AD1130,Varsayımlar!$B:$Q,9,0))</f>
        <v/>
      </c>
      <c r="S1130" s="2" t="str">
        <f>IF(B1130="","",VLOOKUP(AD1130,Varsayımlar!$B:$Q,10,0))</f>
        <v/>
      </c>
      <c r="T1130" s="2" t="str">
        <f>IF(B1130="","",VLOOKUP(AD1130,Varsayımlar!$B:$Q,11,0))</f>
        <v/>
      </c>
      <c r="U1130" s="2" t="str">
        <f>IF(B1130="","",VLOOKUP(AD1130,Varsayımlar!$B:$Q,12,0))</f>
        <v/>
      </c>
      <c r="V1130" s="2" t="str">
        <f>IF(B1130="","",VLOOKUP(AD1130,Varsayımlar!$B:$Q,13,0))</f>
        <v/>
      </c>
      <c r="W1130" s="2" t="str">
        <f>IF(B1130="","",VLOOKUP(AD1130,Varsayımlar!$B:$Q,14,0))</f>
        <v/>
      </c>
      <c r="AA1130" s="2" t="str">
        <f>IF(B1130="","",VLOOKUP(AD1130,Varsayımlar!$B:$Q,15,0))</f>
        <v/>
      </c>
      <c r="AB1130" s="2" t="str">
        <f>IF(B1130="","",VLOOKUP(AD1130,Varsayımlar!$B:$Q,16,0))</f>
        <v/>
      </c>
      <c r="AC1130" s="2" t="str">
        <f>IF(B1130="","",VLOOKUP(Sayfa2!AD1130,Varsayımlar!B:S,18,0))</f>
        <v/>
      </c>
      <c r="AD1130" s="2" t="str">
        <f t="shared" si="19"/>
        <v/>
      </c>
    </row>
    <row r="1131" spans="2:30" x14ac:dyDescent="0.25">
      <c r="B1131" s="6"/>
      <c r="C1131" s="7" t="str">
        <f>IF(B1131="","",VLOOKUP(AD1131,Varsayımlar!$B:$Q,3,0))</f>
        <v/>
      </c>
      <c r="D1131" s="7"/>
      <c r="H1131" s="5" t="str">
        <f>IF(B1131="","",VLOOKUP(AD1131,Varsayımlar!$B:$Q,5,0))</f>
        <v/>
      </c>
      <c r="I1131" s="5"/>
      <c r="J1131" s="5" t="str">
        <f>IF(B1131="","",VLOOKUP(AD1131,Varsayımlar!$B:$Q,6,0))</f>
        <v/>
      </c>
      <c r="P1131" s="5" t="str">
        <f>IF(B1131="","",VLOOKUP(AD1131,Varsayımlar!$B:$Q,7,0)*K1131)</f>
        <v/>
      </c>
      <c r="Q1131" s="5" t="str">
        <f>IF(B1131="","",VLOOKUP(AD1131,Varsayımlar!$B:$Q,8,0))</f>
        <v/>
      </c>
      <c r="R1131" s="5" t="str">
        <f>IF(B1131="","",VLOOKUP(AD1131,Varsayımlar!$B:$Q,9,0))</f>
        <v/>
      </c>
      <c r="S1131" s="5" t="str">
        <f>IF(B1131="","",VLOOKUP(AD1131,Varsayımlar!$B:$Q,10,0))</f>
        <v/>
      </c>
      <c r="T1131" s="5" t="str">
        <f>IF(B1131="","",VLOOKUP(AD1131,Varsayımlar!$B:$Q,11,0))</f>
        <v/>
      </c>
      <c r="U1131" s="5" t="str">
        <f>IF(B1131="","",VLOOKUP(AD1131,Varsayımlar!$B:$Q,12,0))</f>
        <v/>
      </c>
      <c r="V1131" s="5" t="str">
        <f>IF(B1131="","",VLOOKUP(AD1131,Varsayımlar!$B:$Q,13,0))</f>
        <v/>
      </c>
      <c r="W1131" s="5" t="str">
        <f>IF(B1131="","",VLOOKUP(AD1131,Varsayımlar!$B:$Q,14,0))</f>
        <v/>
      </c>
      <c r="AA1131" s="5" t="str">
        <f>IF(B1131="","",VLOOKUP(AD1131,Varsayımlar!$B:$Q,15,0))</f>
        <v/>
      </c>
      <c r="AB1131" s="5" t="str">
        <f>IF(B1131="","",VLOOKUP(AD1131,Varsayımlar!$B:$Q,16,0))</f>
        <v/>
      </c>
      <c r="AC1131" s="5" t="str">
        <f>IF(B1131="","",VLOOKUP(Sayfa2!AD1131,Varsayımlar!B:S,18,0))</f>
        <v/>
      </c>
      <c r="AD1131" s="5" t="str">
        <f t="shared" si="19"/>
        <v/>
      </c>
    </row>
    <row r="1132" spans="2:30" x14ac:dyDescent="0.25">
      <c r="C1132" s="3" t="str">
        <f>IF(B1132="","",VLOOKUP(AD1132,Varsayımlar!$B:$Q,3,0))</f>
        <v/>
      </c>
      <c r="H1132" s="2" t="str">
        <f>IF(B1132="","",VLOOKUP(AD1132,Varsayımlar!$B:$Q,5,0))</f>
        <v/>
      </c>
      <c r="J1132" s="2" t="str">
        <f>IF(B1132="","",VLOOKUP(AD1132,Varsayımlar!$B:$Q,6,0))</f>
        <v/>
      </c>
      <c r="P1132" s="2" t="str">
        <f>IF(B1132="","",VLOOKUP(AD1132,Varsayımlar!$B:$Q,7,0)*K1132)</f>
        <v/>
      </c>
      <c r="Q1132" s="2" t="str">
        <f>IF(B1132="","",VLOOKUP(AD1132,Varsayımlar!$B:$Q,8,0))</f>
        <v/>
      </c>
      <c r="R1132" s="2" t="str">
        <f>IF(B1132="","",VLOOKUP(AD1132,Varsayımlar!$B:$Q,9,0))</f>
        <v/>
      </c>
      <c r="S1132" s="2" t="str">
        <f>IF(B1132="","",VLOOKUP(AD1132,Varsayımlar!$B:$Q,10,0))</f>
        <v/>
      </c>
      <c r="T1132" s="2" t="str">
        <f>IF(B1132="","",VLOOKUP(AD1132,Varsayımlar!$B:$Q,11,0))</f>
        <v/>
      </c>
      <c r="U1132" s="2" t="str">
        <f>IF(B1132="","",VLOOKUP(AD1132,Varsayımlar!$B:$Q,12,0))</f>
        <v/>
      </c>
      <c r="V1132" s="2" t="str">
        <f>IF(B1132="","",VLOOKUP(AD1132,Varsayımlar!$B:$Q,13,0))</f>
        <v/>
      </c>
      <c r="W1132" s="2" t="str">
        <f>IF(B1132="","",VLOOKUP(AD1132,Varsayımlar!$B:$Q,14,0))</f>
        <v/>
      </c>
      <c r="AA1132" s="2" t="str">
        <f>IF(B1132="","",VLOOKUP(AD1132,Varsayımlar!$B:$Q,15,0))</f>
        <v/>
      </c>
      <c r="AB1132" s="2" t="str">
        <f>IF(B1132="","",VLOOKUP(AD1132,Varsayımlar!$B:$Q,16,0))</f>
        <v/>
      </c>
      <c r="AC1132" s="2" t="str">
        <f>IF(B1132="","",VLOOKUP(Sayfa2!AD1132,Varsayımlar!B:S,18,0))</f>
        <v/>
      </c>
      <c r="AD1132" s="2" t="str">
        <f t="shared" si="19"/>
        <v/>
      </c>
    </row>
    <row r="1133" spans="2:30" x14ac:dyDescent="0.25">
      <c r="B1133" s="6"/>
      <c r="C1133" s="7" t="str">
        <f>IF(B1133="","",VLOOKUP(AD1133,Varsayımlar!$B:$Q,3,0))</f>
        <v/>
      </c>
      <c r="D1133" s="7"/>
      <c r="H1133" s="5" t="str">
        <f>IF(B1133="","",VLOOKUP(AD1133,Varsayımlar!$B:$Q,5,0))</f>
        <v/>
      </c>
      <c r="I1133" s="5"/>
      <c r="J1133" s="5" t="str">
        <f>IF(B1133="","",VLOOKUP(AD1133,Varsayımlar!$B:$Q,6,0))</f>
        <v/>
      </c>
      <c r="P1133" s="5" t="str">
        <f>IF(B1133="","",VLOOKUP(AD1133,Varsayımlar!$B:$Q,7,0)*K1133)</f>
        <v/>
      </c>
      <c r="Q1133" s="5" t="str">
        <f>IF(B1133="","",VLOOKUP(AD1133,Varsayımlar!$B:$Q,8,0))</f>
        <v/>
      </c>
      <c r="R1133" s="5" t="str">
        <f>IF(B1133="","",VLOOKUP(AD1133,Varsayımlar!$B:$Q,9,0))</f>
        <v/>
      </c>
      <c r="S1133" s="5" t="str">
        <f>IF(B1133="","",VLOOKUP(AD1133,Varsayımlar!$B:$Q,10,0))</f>
        <v/>
      </c>
      <c r="T1133" s="5" t="str">
        <f>IF(B1133="","",VLOOKUP(AD1133,Varsayımlar!$B:$Q,11,0))</f>
        <v/>
      </c>
      <c r="U1133" s="5" t="str">
        <f>IF(B1133="","",VLOOKUP(AD1133,Varsayımlar!$B:$Q,12,0))</f>
        <v/>
      </c>
      <c r="V1133" s="5" t="str">
        <f>IF(B1133="","",VLOOKUP(AD1133,Varsayımlar!$B:$Q,13,0))</f>
        <v/>
      </c>
      <c r="W1133" s="5" t="str">
        <f>IF(B1133="","",VLOOKUP(AD1133,Varsayımlar!$B:$Q,14,0))</f>
        <v/>
      </c>
      <c r="AA1133" s="5" t="str">
        <f>IF(B1133="","",VLOOKUP(AD1133,Varsayımlar!$B:$Q,15,0))</f>
        <v/>
      </c>
      <c r="AB1133" s="5" t="str">
        <f>IF(B1133="","",VLOOKUP(AD1133,Varsayımlar!$B:$Q,16,0))</f>
        <v/>
      </c>
      <c r="AC1133" s="5" t="str">
        <f>IF(B1133="","",VLOOKUP(Sayfa2!AD1133,Varsayımlar!B:S,18,0))</f>
        <v/>
      </c>
      <c r="AD1133" s="5" t="str">
        <f t="shared" si="19"/>
        <v/>
      </c>
    </row>
    <row r="1134" spans="2:30" x14ac:dyDescent="0.25">
      <c r="C1134" s="3" t="str">
        <f>IF(B1134="","",VLOOKUP(AD1134,Varsayımlar!$B:$Q,3,0))</f>
        <v/>
      </c>
      <c r="H1134" s="2" t="str">
        <f>IF(B1134="","",VLOOKUP(AD1134,Varsayımlar!$B:$Q,5,0))</f>
        <v/>
      </c>
      <c r="J1134" s="2" t="str">
        <f>IF(B1134="","",VLOOKUP(AD1134,Varsayımlar!$B:$Q,6,0))</f>
        <v/>
      </c>
      <c r="P1134" s="2" t="str">
        <f>IF(B1134="","",VLOOKUP(AD1134,Varsayımlar!$B:$Q,7,0)*K1134)</f>
        <v/>
      </c>
      <c r="Q1134" s="2" t="str">
        <f>IF(B1134="","",VLOOKUP(AD1134,Varsayımlar!$B:$Q,8,0))</f>
        <v/>
      </c>
      <c r="R1134" s="2" t="str">
        <f>IF(B1134="","",VLOOKUP(AD1134,Varsayımlar!$B:$Q,9,0))</f>
        <v/>
      </c>
      <c r="S1134" s="2" t="str">
        <f>IF(B1134="","",VLOOKUP(AD1134,Varsayımlar!$B:$Q,10,0))</f>
        <v/>
      </c>
      <c r="T1134" s="2" t="str">
        <f>IF(B1134="","",VLOOKUP(AD1134,Varsayımlar!$B:$Q,11,0))</f>
        <v/>
      </c>
      <c r="U1134" s="2" t="str">
        <f>IF(B1134="","",VLOOKUP(AD1134,Varsayımlar!$B:$Q,12,0))</f>
        <v/>
      </c>
      <c r="V1134" s="2" t="str">
        <f>IF(B1134="","",VLOOKUP(AD1134,Varsayımlar!$B:$Q,13,0))</f>
        <v/>
      </c>
      <c r="W1134" s="2" t="str">
        <f>IF(B1134="","",VLOOKUP(AD1134,Varsayımlar!$B:$Q,14,0))</f>
        <v/>
      </c>
      <c r="AA1134" s="2" t="str">
        <f>IF(B1134="","",VLOOKUP(AD1134,Varsayımlar!$B:$Q,15,0))</f>
        <v/>
      </c>
      <c r="AB1134" s="2" t="str">
        <f>IF(B1134="","",VLOOKUP(AD1134,Varsayımlar!$B:$Q,16,0))</f>
        <v/>
      </c>
      <c r="AC1134" s="2" t="str">
        <f>IF(B1134="","",VLOOKUP(Sayfa2!AD1134,Varsayımlar!B:S,18,0))</f>
        <v/>
      </c>
      <c r="AD1134" s="2" t="str">
        <f t="shared" si="19"/>
        <v/>
      </c>
    </row>
    <row r="1135" spans="2:30" x14ac:dyDescent="0.25">
      <c r="B1135" s="6"/>
      <c r="C1135" s="7" t="str">
        <f>IF(B1135="","",VLOOKUP(AD1135,Varsayımlar!$B:$Q,3,0))</f>
        <v/>
      </c>
      <c r="D1135" s="7"/>
      <c r="H1135" s="5" t="str">
        <f>IF(B1135="","",VLOOKUP(AD1135,Varsayımlar!$B:$Q,5,0))</f>
        <v/>
      </c>
      <c r="I1135" s="5"/>
      <c r="J1135" s="5" t="str">
        <f>IF(B1135="","",VLOOKUP(AD1135,Varsayımlar!$B:$Q,6,0))</f>
        <v/>
      </c>
      <c r="P1135" s="5" t="str">
        <f>IF(B1135="","",VLOOKUP(AD1135,Varsayımlar!$B:$Q,7,0)*K1135)</f>
        <v/>
      </c>
      <c r="Q1135" s="5" t="str">
        <f>IF(B1135="","",VLOOKUP(AD1135,Varsayımlar!$B:$Q,8,0))</f>
        <v/>
      </c>
      <c r="R1135" s="5" t="str">
        <f>IF(B1135="","",VLOOKUP(AD1135,Varsayımlar!$B:$Q,9,0))</f>
        <v/>
      </c>
      <c r="S1135" s="5" t="str">
        <f>IF(B1135="","",VLOOKUP(AD1135,Varsayımlar!$B:$Q,10,0))</f>
        <v/>
      </c>
      <c r="T1135" s="5" t="str">
        <f>IF(B1135="","",VLOOKUP(AD1135,Varsayımlar!$B:$Q,11,0))</f>
        <v/>
      </c>
      <c r="U1135" s="5" t="str">
        <f>IF(B1135="","",VLOOKUP(AD1135,Varsayımlar!$B:$Q,12,0))</f>
        <v/>
      </c>
      <c r="V1135" s="5" t="str">
        <f>IF(B1135="","",VLOOKUP(AD1135,Varsayımlar!$B:$Q,13,0))</f>
        <v/>
      </c>
      <c r="W1135" s="5" t="str">
        <f>IF(B1135="","",VLOOKUP(AD1135,Varsayımlar!$B:$Q,14,0))</f>
        <v/>
      </c>
      <c r="AA1135" s="5" t="str">
        <f>IF(B1135="","",VLOOKUP(AD1135,Varsayımlar!$B:$Q,15,0))</f>
        <v/>
      </c>
      <c r="AB1135" s="5" t="str">
        <f>IF(B1135="","",VLOOKUP(AD1135,Varsayımlar!$B:$Q,16,0))</f>
        <v/>
      </c>
      <c r="AC1135" s="5" t="str">
        <f>IF(B1135="","",VLOOKUP(Sayfa2!AD1135,Varsayımlar!B:S,18,0))</f>
        <v/>
      </c>
      <c r="AD1135" s="5" t="str">
        <f t="shared" si="19"/>
        <v/>
      </c>
    </row>
    <row r="1136" spans="2:30" x14ac:dyDescent="0.25">
      <c r="C1136" s="3" t="str">
        <f>IF(B1136="","",VLOOKUP(AD1136,Varsayımlar!$B:$Q,3,0))</f>
        <v/>
      </c>
      <c r="H1136" s="2" t="str">
        <f>IF(B1136="","",VLOOKUP(AD1136,Varsayımlar!$B:$Q,5,0))</f>
        <v/>
      </c>
      <c r="J1136" s="2" t="str">
        <f>IF(B1136="","",VLOOKUP(AD1136,Varsayımlar!$B:$Q,6,0))</f>
        <v/>
      </c>
      <c r="P1136" s="2" t="str">
        <f>IF(B1136="","",VLOOKUP(AD1136,Varsayımlar!$B:$Q,7,0)*K1136)</f>
        <v/>
      </c>
      <c r="Q1136" s="2" t="str">
        <f>IF(B1136="","",VLOOKUP(AD1136,Varsayımlar!$B:$Q,8,0))</f>
        <v/>
      </c>
      <c r="R1136" s="2" t="str">
        <f>IF(B1136="","",VLOOKUP(AD1136,Varsayımlar!$B:$Q,9,0))</f>
        <v/>
      </c>
      <c r="S1136" s="2" t="str">
        <f>IF(B1136="","",VLOOKUP(AD1136,Varsayımlar!$B:$Q,10,0))</f>
        <v/>
      </c>
      <c r="T1136" s="2" t="str">
        <f>IF(B1136="","",VLOOKUP(AD1136,Varsayımlar!$B:$Q,11,0))</f>
        <v/>
      </c>
      <c r="U1136" s="2" t="str">
        <f>IF(B1136="","",VLOOKUP(AD1136,Varsayımlar!$B:$Q,12,0))</f>
        <v/>
      </c>
      <c r="V1136" s="2" t="str">
        <f>IF(B1136="","",VLOOKUP(AD1136,Varsayımlar!$B:$Q,13,0))</f>
        <v/>
      </c>
      <c r="W1136" s="2" t="str">
        <f>IF(B1136="","",VLOOKUP(AD1136,Varsayımlar!$B:$Q,14,0))</f>
        <v/>
      </c>
      <c r="AA1136" s="2" t="str">
        <f>IF(B1136="","",VLOOKUP(AD1136,Varsayımlar!$B:$Q,15,0))</f>
        <v/>
      </c>
      <c r="AB1136" s="2" t="str">
        <f>IF(B1136="","",VLOOKUP(AD1136,Varsayımlar!$B:$Q,16,0))</f>
        <v/>
      </c>
      <c r="AC1136" s="2" t="str">
        <f>IF(B1136="","",VLOOKUP(Sayfa2!AD1136,Varsayımlar!B:S,18,0))</f>
        <v/>
      </c>
      <c r="AD1136" s="2" t="str">
        <f t="shared" si="19"/>
        <v/>
      </c>
    </row>
    <row r="1137" spans="2:30" x14ac:dyDescent="0.25">
      <c r="B1137" s="6"/>
      <c r="C1137" s="7" t="str">
        <f>IF(B1137="","",VLOOKUP(AD1137,Varsayımlar!$B:$Q,3,0))</f>
        <v/>
      </c>
      <c r="D1137" s="7"/>
      <c r="H1137" s="5" t="str">
        <f>IF(B1137="","",VLOOKUP(AD1137,Varsayımlar!$B:$Q,5,0))</f>
        <v/>
      </c>
      <c r="I1137" s="5"/>
      <c r="J1137" s="5" t="str">
        <f>IF(B1137="","",VLOOKUP(AD1137,Varsayımlar!$B:$Q,6,0))</f>
        <v/>
      </c>
      <c r="P1137" s="5" t="str">
        <f>IF(B1137="","",VLOOKUP(AD1137,Varsayımlar!$B:$Q,7,0)*K1137)</f>
        <v/>
      </c>
      <c r="Q1137" s="5" t="str">
        <f>IF(B1137="","",VLOOKUP(AD1137,Varsayımlar!$B:$Q,8,0))</f>
        <v/>
      </c>
      <c r="R1137" s="5" t="str">
        <f>IF(B1137="","",VLOOKUP(AD1137,Varsayımlar!$B:$Q,9,0))</f>
        <v/>
      </c>
      <c r="S1137" s="5" t="str">
        <f>IF(B1137="","",VLOOKUP(AD1137,Varsayımlar!$B:$Q,10,0))</f>
        <v/>
      </c>
      <c r="T1137" s="5" t="str">
        <f>IF(B1137="","",VLOOKUP(AD1137,Varsayımlar!$B:$Q,11,0))</f>
        <v/>
      </c>
      <c r="U1137" s="5" t="str">
        <f>IF(B1137="","",VLOOKUP(AD1137,Varsayımlar!$B:$Q,12,0))</f>
        <v/>
      </c>
      <c r="V1137" s="5" t="str">
        <f>IF(B1137="","",VLOOKUP(AD1137,Varsayımlar!$B:$Q,13,0))</f>
        <v/>
      </c>
      <c r="W1137" s="5" t="str">
        <f>IF(B1137="","",VLOOKUP(AD1137,Varsayımlar!$B:$Q,14,0))</f>
        <v/>
      </c>
      <c r="AA1137" s="5" t="str">
        <f>IF(B1137="","",VLOOKUP(AD1137,Varsayımlar!$B:$Q,15,0))</f>
        <v/>
      </c>
      <c r="AB1137" s="5" t="str">
        <f>IF(B1137="","",VLOOKUP(AD1137,Varsayımlar!$B:$Q,16,0))</f>
        <v/>
      </c>
      <c r="AC1137" s="5" t="str">
        <f>IF(B1137="","",VLOOKUP(Sayfa2!AD1137,Varsayımlar!B:S,18,0))</f>
        <v/>
      </c>
      <c r="AD1137" s="5" t="str">
        <f t="shared" si="19"/>
        <v/>
      </c>
    </row>
    <row r="1138" spans="2:30" x14ac:dyDescent="0.25">
      <c r="C1138" s="3" t="str">
        <f>IF(B1138="","",VLOOKUP(AD1138,Varsayımlar!$B:$Q,3,0))</f>
        <v/>
      </c>
      <c r="H1138" s="2" t="str">
        <f>IF(B1138="","",VLOOKUP(AD1138,Varsayımlar!$B:$Q,5,0))</f>
        <v/>
      </c>
      <c r="J1138" s="2" t="str">
        <f>IF(B1138="","",VLOOKUP(AD1138,Varsayımlar!$B:$Q,6,0))</f>
        <v/>
      </c>
      <c r="P1138" s="2" t="str">
        <f>IF(B1138="","",VLOOKUP(AD1138,Varsayımlar!$B:$Q,7,0)*K1138)</f>
        <v/>
      </c>
      <c r="Q1138" s="2" t="str">
        <f>IF(B1138="","",VLOOKUP(AD1138,Varsayımlar!$B:$Q,8,0))</f>
        <v/>
      </c>
      <c r="R1138" s="2" t="str">
        <f>IF(B1138="","",VLOOKUP(AD1138,Varsayımlar!$B:$Q,9,0))</f>
        <v/>
      </c>
      <c r="S1138" s="2" t="str">
        <f>IF(B1138="","",VLOOKUP(AD1138,Varsayımlar!$B:$Q,10,0))</f>
        <v/>
      </c>
      <c r="T1138" s="2" t="str">
        <f>IF(B1138="","",VLOOKUP(AD1138,Varsayımlar!$B:$Q,11,0))</f>
        <v/>
      </c>
      <c r="U1138" s="2" t="str">
        <f>IF(B1138="","",VLOOKUP(AD1138,Varsayımlar!$B:$Q,12,0))</f>
        <v/>
      </c>
      <c r="V1138" s="2" t="str">
        <f>IF(B1138="","",VLOOKUP(AD1138,Varsayımlar!$B:$Q,13,0))</f>
        <v/>
      </c>
      <c r="W1138" s="2" t="str">
        <f>IF(B1138="","",VLOOKUP(AD1138,Varsayımlar!$B:$Q,14,0))</f>
        <v/>
      </c>
      <c r="AA1138" s="2" t="str">
        <f>IF(B1138="","",VLOOKUP(AD1138,Varsayımlar!$B:$Q,15,0))</f>
        <v/>
      </c>
      <c r="AB1138" s="2" t="str">
        <f>IF(B1138="","",VLOOKUP(AD1138,Varsayımlar!$B:$Q,16,0))</f>
        <v/>
      </c>
      <c r="AC1138" s="2" t="str">
        <f>IF(B1138="","",VLOOKUP(Sayfa2!AD1138,Varsayımlar!B:S,18,0))</f>
        <v/>
      </c>
      <c r="AD1138" s="2" t="str">
        <f t="shared" si="19"/>
        <v/>
      </c>
    </row>
    <row r="1139" spans="2:30" x14ac:dyDescent="0.25">
      <c r="B1139" s="6"/>
      <c r="C1139" s="7" t="str">
        <f>IF(B1139="","",VLOOKUP(AD1139,Varsayımlar!$B:$Q,3,0))</f>
        <v/>
      </c>
      <c r="D1139" s="7"/>
      <c r="H1139" s="5" t="str">
        <f>IF(B1139="","",VLOOKUP(AD1139,Varsayımlar!$B:$Q,5,0))</f>
        <v/>
      </c>
      <c r="I1139" s="5"/>
      <c r="J1139" s="5" t="str">
        <f>IF(B1139="","",VLOOKUP(AD1139,Varsayımlar!$B:$Q,6,0))</f>
        <v/>
      </c>
      <c r="P1139" s="5" t="str">
        <f>IF(B1139="","",VLOOKUP(AD1139,Varsayımlar!$B:$Q,7,0)*K1139)</f>
        <v/>
      </c>
      <c r="Q1139" s="5" t="str">
        <f>IF(B1139="","",VLOOKUP(AD1139,Varsayımlar!$B:$Q,8,0))</f>
        <v/>
      </c>
      <c r="R1139" s="5" t="str">
        <f>IF(B1139="","",VLOOKUP(AD1139,Varsayımlar!$B:$Q,9,0))</f>
        <v/>
      </c>
      <c r="S1139" s="5" t="str">
        <f>IF(B1139="","",VLOOKUP(AD1139,Varsayımlar!$B:$Q,10,0))</f>
        <v/>
      </c>
      <c r="T1139" s="5" t="str">
        <f>IF(B1139="","",VLOOKUP(AD1139,Varsayımlar!$B:$Q,11,0))</f>
        <v/>
      </c>
      <c r="U1139" s="5" t="str">
        <f>IF(B1139="","",VLOOKUP(AD1139,Varsayımlar!$B:$Q,12,0))</f>
        <v/>
      </c>
      <c r="V1139" s="5" t="str">
        <f>IF(B1139="","",VLOOKUP(AD1139,Varsayımlar!$B:$Q,13,0))</f>
        <v/>
      </c>
      <c r="W1139" s="5" t="str">
        <f>IF(B1139="","",VLOOKUP(AD1139,Varsayımlar!$B:$Q,14,0))</f>
        <v/>
      </c>
      <c r="AA1139" s="5" t="str">
        <f>IF(B1139="","",VLOOKUP(AD1139,Varsayımlar!$B:$Q,15,0))</f>
        <v/>
      </c>
      <c r="AB1139" s="5" t="str">
        <f>IF(B1139="","",VLOOKUP(AD1139,Varsayımlar!$B:$Q,16,0))</f>
        <v/>
      </c>
      <c r="AC1139" s="5" t="str">
        <f>IF(B1139="","",VLOOKUP(Sayfa2!AD1139,Varsayımlar!B:S,18,0))</f>
        <v/>
      </c>
      <c r="AD1139" s="5" t="str">
        <f t="shared" si="19"/>
        <v/>
      </c>
    </row>
    <row r="1140" spans="2:30" x14ac:dyDescent="0.25">
      <c r="C1140" s="3" t="str">
        <f>IF(B1140="","",VLOOKUP(AD1140,Varsayımlar!$B:$Q,3,0))</f>
        <v/>
      </c>
      <c r="H1140" s="2" t="str">
        <f>IF(B1140="","",VLOOKUP(AD1140,Varsayımlar!$B:$Q,5,0))</f>
        <v/>
      </c>
      <c r="J1140" s="2" t="str">
        <f>IF(B1140="","",VLOOKUP(AD1140,Varsayımlar!$B:$Q,6,0))</f>
        <v/>
      </c>
      <c r="P1140" s="2" t="str">
        <f>IF(B1140="","",VLOOKUP(AD1140,Varsayımlar!$B:$Q,7,0)*K1140)</f>
        <v/>
      </c>
      <c r="Q1140" s="2" t="str">
        <f>IF(B1140="","",VLOOKUP(AD1140,Varsayımlar!$B:$Q,8,0))</f>
        <v/>
      </c>
      <c r="R1140" s="2" t="str">
        <f>IF(B1140="","",VLOOKUP(AD1140,Varsayımlar!$B:$Q,9,0))</f>
        <v/>
      </c>
      <c r="S1140" s="2" t="str">
        <f>IF(B1140="","",VLOOKUP(AD1140,Varsayımlar!$B:$Q,10,0))</f>
        <v/>
      </c>
      <c r="T1140" s="2" t="str">
        <f>IF(B1140="","",VLOOKUP(AD1140,Varsayımlar!$B:$Q,11,0))</f>
        <v/>
      </c>
      <c r="U1140" s="2" t="str">
        <f>IF(B1140="","",VLOOKUP(AD1140,Varsayımlar!$B:$Q,12,0))</f>
        <v/>
      </c>
      <c r="V1140" s="2" t="str">
        <f>IF(B1140="","",VLOOKUP(AD1140,Varsayımlar!$B:$Q,13,0))</f>
        <v/>
      </c>
      <c r="W1140" s="2" t="str">
        <f>IF(B1140="","",VLOOKUP(AD1140,Varsayımlar!$B:$Q,14,0))</f>
        <v/>
      </c>
      <c r="AA1140" s="2" t="str">
        <f>IF(B1140="","",VLOOKUP(AD1140,Varsayımlar!$B:$Q,15,0))</f>
        <v/>
      </c>
      <c r="AB1140" s="2" t="str">
        <f>IF(B1140="","",VLOOKUP(AD1140,Varsayımlar!$B:$Q,16,0))</f>
        <v/>
      </c>
      <c r="AC1140" s="2" t="str">
        <f>IF(B1140="","",VLOOKUP(Sayfa2!AD1140,Varsayımlar!B:S,18,0))</f>
        <v/>
      </c>
      <c r="AD1140" s="2" t="str">
        <f t="shared" si="19"/>
        <v/>
      </c>
    </row>
    <row r="1141" spans="2:30" x14ac:dyDescent="0.25">
      <c r="B1141" s="6"/>
      <c r="C1141" s="7" t="str">
        <f>IF(B1141="","",VLOOKUP(AD1141,Varsayımlar!$B:$Q,3,0))</f>
        <v/>
      </c>
      <c r="D1141" s="7"/>
      <c r="H1141" s="5" t="str">
        <f>IF(B1141="","",VLOOKUP(AD1141,Varsayımlar!$B:$Q,5,0))</f>
        <v/>
      </c>
      <c r="I1141" s="5"/>
      <c r="J1141" s="5" t="str">
        <f>IF(B1141="","",VLOOKUP(AD1141,Varsayımlar!$B:$Q,6,0))</f>
        <v/>
      </c>
      <c r="P1141" s="5" t="str">
        <f>IF(B1141="","",VLOOKUP(AD1141,Varsayımlar!$B:$Q,7,0)*K1141)</f>
        <v/>
      </c>
      <c r="Q1141" s="5" t="str">
        <f>IF(B1141="","",VLOOKUP(AD1141,Varsayımlar!$B:$Q,8,0))</f>
        <v/>
      </c>
      <c r="R1141" s="5" t="str">
        <f>IF(B1141="","",VLOOKUP(AD1141,Varsayımlar!$B:$Q,9,0))</f>
        <v/>
      </c>
      <c r="S1141" s="5" t="str">
        <f>IF(B1141="","",VLOOKUP(AD1141,Varsayımlar!$B:$Q,10,0))</f>
        <v/>
      </c>
      <c r="T1141" s="5" t="str">
        <f>IF(B1141="","",VLOOKUP(AD1141,Varsayımlar!$B:$Q,11,0))</f>
        <v/>
      </c>
      <c r="U1141" s="5" t="str">
        <f>IF(B1141="","",VLOOKUP(AD1141,Varsayımlar!$B:$Q,12,0))</f>
        <v/>
      </c>
      <c r="V1141" s="5" t="str">
        <f>IF(B1141="","",VLOOKUP(AD1141,Varsayımlar!$B:$Q,13,0))</f>
        <v/>
      </c>
      <c r="W1141" s="5" t="str">
        <f>IF(B1141="","",VLOOKUP(AD1141,Varsayımlar!$B:$Q,14,0))</f>
        <v/>
      </c>
      <c r="AA1141" s="5" t="str">
        <f>IF(B1141="","",VLOOKUP(AD1141,Varsayımlar!$B:$Q,15,0))</f>
        <v/>
      </c>
      <c r="AB1141" s="5" t="str">
        <f>IF(B1141="","",VLOOKUP(AD1141,Varsayımlar!$B:$Q,16,0))</f>
        <v/>
      </c>
      <c r="AC1141" s="5" t="str">
        <f>IF(B1141="","",VLOOKUP(Sayfa2!AD1141,Varsayımlar!B:S,18,0))</f>
        <v/>
      </c>
      <c r="AD1141" s="5" t="str">
        <f t="shared" si="19"/>
        <v/>
      </c>
    </row>
    <row r="1142" spans="2:30" x14ac:dyDescent="0.25">
      <c r="C1142" s="3" t="str">
        <f>IF(B1142="","",VLOOKUP(AD1142,Varsayımlar!$B:$Q,3,0))</f>
        <v/>
      </c>
      <c r="H1142" s="2" t="str">
        <f>IF(B1142="","",VLOOKUP(AD1142,Varsayımlar!$B:$Q,5,0))</f>
        <v/>
      </c>
      <c r="J1142" s="2" t="str">
        <f>IF(B1142="","",VLOOKUP(AD1142,Varsayımlar!$B:$Q,6,0))</f>
        <v/>
      </c>
      <c r="P1142" s="2" t="str">
        <f>IF(B1142="","",VLOOKUP(AD1142,Varsayımlar!$B:$Q,7,0)*K1142)</f>
        <v/>
      </c>
      <c r="Q1142" s="2" t="str">
        <f>IF(B1142="","",VLOOKUP(AD1142,Varsayımlar!$B:$Q,8,0))</f>
        <v/>
      </c>
      <c r="R1142" s="2" t="str">
        <f>IF(B1142="","",VLOOKUP(AD1142,Varsayımlar!$B:$Q,9,0))</f>
        <v/>
      </c>
      <c r="S1142" s="2" t="str">
        <f>IF(B1142="","",VLOOKUP(AD1142,Varsayımlar!$B:$Q,10,0))</f>
        <v/>
      </c>
      <c r="T1142" s="2" t="str">
        <f>IF(B1142="","",VLOOKUP(AD1142,Varsayımlar!$B:$Q,11,0))</f>
        <v/>
      </c>
      <c r="U1142" s="2" t="str">
        <f>IF(B1142="","",VLOOKUP(AD1142,Varsayımlar!$B:$Q,12,0))</f>
        <v/>
      </c>
      <c r="V1142" s="2" t="str">
        <f>IF(B1142="","",VLOOKUP(AD1142,Varsayımlar!$B:$Q,13,0))</f>
        <v/>
      </c>
      <c r="W1142" s="2" t="str">
        <f>IF(B1142="","",VLOOKUP(AD1142,Varsayımlar!$B:$Q,14,0))</f>
        <v/>
      </c>
      <c r="AA1142" s="2" t="str">
        <f>IF(B1142="","",VLOOKUP(AD1142,Varsayımlar!$B:$Q,15,0))</f>
        <v/>
      </c>
      <c r="AB1142" s="2" t="str">
        <f>IF(B1142="","",VLOOKUP(AD1142,Varsayımlar!$B:$Q,16,0))</f>
        <v/>
      </c>
      <c r="AC1142" s="2" t="str">
        <f>IF(B1142="","",VLOOKUP(Sayfa2!AD1142,Varsayımlar!B:S,18,0))</f>
        <v/>
      </c>
      <c r="AD1142" s="2" t="str">
        <f t="shared" si="19"/>
        <v/>
      </c>
    </row>
    <row r="1143" spans="2:30" x14ac:dyDescent="0.25">
      <c r="B1143" s="6"/>
      <c r="C1143" s="7" t="str">
        <f>IF(B1143="","",VLOOKUP(AD1143,Varsayımlar!$B:$Q,3,0))</f>
        <v/>
      </c>
      <c r="D1143" s="7"/>
      <c r="H1143" s="5" t="str">
        <f>IF(B1143="","",VLOOKUP(AD1143,Varsayımlar!$B:$Q,5,0))</f>
        <v/>
      </c>
      <c r="I1143" s="5"/>
      <c r="J1143" s="5" t="str">
        <f>IF(B1143="","",VLOOKUP(AD1143,Varsayımlar!$B:$Q,6,0))</f>
        <v/>
      </c>
      <c r="P1143" s="5" t="str">
        <f>IF(B1143="","",VLOOKUP(AD1143,Varsayımlar!$B:$Q,7,0)*K1143)</f>
        <v/>
      </c>
      <c r="Q1143" s="5" t="str">
        <f>IF(B1143="","",VLOOKUP(AD1143,Varsayımlar!$B:$Q,8,0))</f>
        <v/>
      </c>
      <c r="R1143" s="5" t="str">
        <f>IF(B1143="","",VLOOKUP(AD1143,Varsayımlar!$B:$Q,9,0))</f>
        <v/>
      </c>
      <c r="S1143" s="5" t="str">
        <f>IF(B1143="","",VLOOKUP(AD1143,Varsayımlar!$B:$Q,10,0))</f>
        <v/>
      </c>
      <c r="T1143" s="5" t="str">
        <f>IF(B1143="","",VLOOKUP(AD1143,Varsayımlar!$B:$Q,11,0))</f>
        <v/>
      </c>
      <c r="U1143" s="5" t="str">
        <f>IF(B1143="","",VLOOKUP(AD1143,Varsayımlar!$B:$Q,12,0))</f>
        <v/>
      </c>
      <c r="V1143" s="5" t="str">
        <f>IF(B1143="","",VLOOKUP(AD1143,Varsayımlar!$B:$Q,13,0))</f>
        <v/>
      </c>
      <c r="W1143" s="5" t="str">
        <f>IF(B1143="","",VLOOKUP(AD1143,Varsayımlar!$B:$Q,14,0))</f>
        <v/>
      </c>
      <c r="AA1143" s="5" t="str">
        <f>IF(B1143="","",VLOOKUP(AD1143,Varsayımlar!$B:$Q,15,0))</f>
        <v/>
      </c>
      <c r="AB1143" s="5" t="str">
        <f>IF(B1143="","",VLOOKUP(AD1143,Varsayımlar!$B:$Q,16,0))</f>
        <v/>
      </c>
      <c r="AC1143" s="5" t="str">
        <f>IF(B1143="","",VLOOKUP(Sayfa2!AD1143,Varsayımlar!B:S,18,0))</f>
        <v/>
      </c>
      <c r="AD1143" s="5" t="str">
        <f t="shared" si="19"/>
        <v/>
      </c>
    </row>
    <row r="1144" spans="2:30" x14ac:dyDescent="0.25">
      <c r="C1144" s="3" t="str">
        <f>IF(B1144="","",VLOOKUP(AD1144,Varsayımlar!$B:$Q,3,0))</f>
        <v/>
      </c>
      <c r="H1144" s="2" t="str">
        <f>IF(B1144="","",VLOOKUP(AD1144,Varsayımlar!$B:$Q,5,0))</f>
        <v/>
      </c>
      <c r="J1144" s="2" t="str">
        <f>IF(B1144="","",VLOOKUP(AD1144,Varsayımlar!$B:$Q,6,0))</f>
        <v/>
      </c>
      <c r="P1144" s="2" t="str">
        <f>IF(B1144="","",VLOOKUP(AD1144,Varsayımlar!$B:$Q,7,0)*K1144)</f>
        <v/>
      </c>
      <c r="Q1144" s="2" t="str">
        <f>IF(B1144="","",VLOOKUP(AD1144,Varsayımlar!$B:$Q,8,0))</f>
        <v/>
      </c>
      <c r="R1144" s="2" t="str">
        <f>IF(B1144="","",VLOOKUP(AD1144,Varsayımlar!$B:$Q,9,0))</f>
        <v/>
      </c>
      <c r="S1144" s="2" t="str">
        <f>IF(B1144="","",VLOOKUP(AD1144,Varsayımlar!$B:$Q,10,0))</f>
        <v/>
      </c>
      <c r="T1144" s="2" t="str">
        <f>IF(B1144="","",VLOOKUP(AD1144,Varsayımlar!$B:$Q,11,0))</f>
        <v/>
      </c>
      <c r="U1144" s="2" t="str">
        <f>IF(B1144="","",VLOOKUP(AD1144,Varsayımlar!$B:$Q,12,0))</f>
        <v/>
      </c>
      <c r="V1144" s="2" t="str">
        <f>IF(B1144="","",VLOOKUP(AD1144,Varsayımlar!$B:$Q,13,0))</f>
        <v/>
      </c>
      <c r="W1144" s="2" t="str">
        <f>IF(B1144="","",VLOOKUP(AD1144,Varsayımlar!$B:$Q,14,0))</f>
        <v/>
      </c>
      <c r="AA1144" s="2" t="str">
        <f>IF(B1144="","",VLOOKUP(AD1144,Varsayımlar!$B:$Q,15,0))</f>
        <v/>
      </c>
      <c r="AB1144" s="2" t="str">
        <f>IF(B1144="","",VLOOKUP(AD1144,Varsayımlar!$B:$Q,16,0))</f>
        <v/>
      </c>
      <c r="AC1144" s="2" t="str">
        <f>IF(B1144="","",VLOOKUP(Sayfa2!AD1144,Varsayımlar!B:S,18,0))</f>
        <v/>
      </c>
      <c r="AD1144" s="2" t="str">
        <f t="shared" si="19"/>
        <v/>
      </c>
    </row>
    <row r="1145" spans="2:30" x14ac:dyDescent="0.25">
      <c r="B1145" s="6"/>
      <c r="C1145" s="7" t="str">
        <f>IF(B1145="","",VLOOKUP(AD1145,Varsayımlar!$B:$Q,3,0))</f>
        <v/>
      </c>
      <c r="D1145" s="7"/>
      <c r="H1145" s="5" t="str">
        <f>IF(B1145="","",VLOOKUP(AD1145,Varsayımlar!$B:$Q,5,0))</f>
        <v/>
      </c>
      <c r="I1145" s="5"/>
      <c r="J1145" s="5" t="str">
        <f>IF(B1145="","",VLOOKUP(AD1145,Varsayımlar!$B:$Q,6,0))</f>
        <v/>
      </c>
      <c r="P1145" s="5" t="str">
        <f>IF(B1145="","",VLOOKUP(AD1145,Varsayımlar!$B:$Q,7,0)*K1145)</f>
        <v/>
      </c>
      <c r="Q1145" s="5" t="str">
        <f>IF(B1145="","",VLOOKUP(AD1145,Varsayımlar!$B:$Q,8,0))</f>
        <v/>
      </c>
      <c r="R1145" s="5" t="str">
        <f>IF(B1145="","",VLOOKUP(AD1145,Varsayımlar!$B:$Q,9,0))</f>
        <v/>
      </c>
      <c r="S1145" s="5" t="str">
        <f>IF(B1145="","",VLOOKUP(AD1145,Varsayımlar!$B:$Q,10,0))</f>
        <v/>
      </c>
      <c r="T1145" s="5" t="str">
        <f>IF(B1145="","",VLOOKUP(AD1145,Varsayımlar!$B:$Q,11,0))</f>
        <v/>
      </c>
      <c r="U1145" s="5" t="str">
        <f>IF(B1145="","",VLOOKUP(AD1145,Varsayımlar!$B:$Q,12,0))</f>
        <v/>
      </c>
      <c r="V1145" s="5" t="str">
        <f>IF(B1145="","",VLOOKUP(AD1145,Varsayımlar!$B:$Q,13,0))</f>
        <v/>
      </c>
      <c r="W1145" s="5" t="str">
        <f>IF(B1145="","",VLOOKUP(AD1145,Varsayımlar!$B:$Q,14,0))</f>
        <v/>
      </c>
      <c r="AA1145" s="5" t="str">
        <f>IF(B1145="","",VLOOKUP(AD1145,Varsayımlar!$B:$Q,15,0))</f>
        <v/>
      </c>
      <c r="AB1145" s="5" t="str">
        <f>IF(B1145="","",VLOOKUP(AD1145,Varsayımlar!$B:$Q,16,0))</f>
        <v/>
      </c>
      <c r="AC1145" s="5" t="str">
        <f>IF(B1145="","",VLOOKUP(Sayfa2!AD1145,Varsayımlar!B:S,18,0))</f>
        <v/>
      </c>
      <c r="AD1145" s="5" t="str">
        <f t="shared" si="19"/>
        <v/>
      </c>
    </row>
    <row r="1146" spans="2:30" x14ac:dyDescent="0.25">
      <c r="C1146" s="3" t="str">
        <f>IF(B1146="","",VLOOKUP(AD1146,Varsayımlar!$B:$Q,3,0))</f>
        <v/>
      </c>
      <c r="H1146" s="2" t="str">
        <f>IF(B1146="","",VLOOKUP(AD1146,Varsayımlar!$B:$Q,5,0))</f>
        <v/>
      </c>
      <c r="J1146" s="2" t="str">
        <f>IF(B1146="","",VLOOKUP(AD1146,Varsayımlar!$B:$Q,6,0))</f>
        <v/>
      </c>
      <c r="P1146" s="2" t="str">
        <f>IF(B1146="","",VLOOKUP(AD1146,Varsayımlar!$B:$Q,7,0)*K1146)</f>
        <v/>
      </c>
      <c r="Q1146" s="2" t="str">
        <f>IF(B1146="","",VLOOKUP(AD1146,Varsayımlar!$B:$Q,8,0))</f>
        <v/>
      </c>
      <c r="R1146" s="2" t="str">
        <f>IF(B1146="","",VLOOKUP(AD1146,Varsayımlar!$B:$Q,9,0))</f>
        <v/>
      </c>
      <c r="S1146" s="2" t="str">
        <f>IF(B1146="","",VLOOKUP(AD1146,Varsayımlar!$B:$Q,10,0))</f>
        <v/>
      </c>
      <c r="T1146" s="2" t="str">
        <f>IF(B1146="","",VLOOKUP(AD1146,Varsayımlar!$B:$Q,11,0))</f>
        <v/>
      </c>
      <c r="U1146" s="2" t="str">
        <f>IF(B1146="","",VLOOKUP(AD1146,Varsayımlar!$B:$Q,12,0))</f>
        <v/>
      </c>
      <c r="V1146" s="2" t="str">
        <f>IF(B1146="","",VLOOKUP(AD1146,Varsayımlar!$B:$Q,13,0))</f>
        <v/>
      </c>
      <c r="W1146" s="2" t="str">
        <f>IF(B1146="","",VLOOKUP(AD1146,Varsayımlar!$B:$Q,14,0))</f>
        <v/>
      </c>
      <c r="AA1146" s="2" t="str">
        <f>IF(B1146="","",VLOOKUP(AD1146,Varsayımlar!$B:$Q,15,0))</f>
        <v/>
      </c>
      <c r="AB1146" s="2" t="str">
        <f>IF(B1146="","",VLOOKUP(AD1146,Varsayımlar!$B:$Q,16,0))</f>
        <v/>
      </c>
      <c r="AC1146" s="2" t="str">
        <f>IF(B1146="","",VLOOKUP(Sayfa2!AD1146,Varsayımlar!B:S,18,0))</f>
        <v/>
      </c>
      <c r="AD1146" s="2" t="str">
        <f t="shared" si="19"/>
        <v/>
      </c>
    </row>
    <row r="1147" spans="2:30" x14ac:dyDescent="0.25">
      <c r="B1147" s="6"/>
      <c r="C1147" s="7" t="str">
        <f>IF(B1147="","",VLOOKUP(AD1147,Varsayımlar!$B:$Q,3,0))</f>
        <v/>
      </c>
      <c r="D1147" s="7"/>
      <c r="H1147" s="5" t="str">
        <f>IF(B1147="","",VLOOKUP(AD1147,Varsayımlar!$B:$Q,5,0))</f>
        <v/>
      </c>
      <c r="I1147" s="5"/>
      <c r="J1147" s="5" t="str">
        <f>IF(B1147="","",VLOOKUP(AD1147,Varsayımlar!$B:$Q,6,0))</f>
        <v/>
      </c>
      <c r="P1147" s="5" t="str">
        <f>IF(B1147="","",VLOOKUP(AD1147,Varsayımlar!$B:$Q,7,0)*K1147)</f>
        <v/>
      </c>
      <c r="Q1147" s="5" t="str">
        <f>IF(B1147="","",VLOOKUP(AD1147,Varsayımlar!$B:$Q,8,0))</f>
        <v/>
      </c>
      <c r="R1147" s="5" t="str">
        <f>IF(B1147="","",VLOOKUP(AD1147,Varsayımlar!$B:$Q,9,0))</f>
        <v/>
      </c>
      <c r="S1147" s="5" t="str">
        <f>IF(B1147="","",VLOOKUP(AD1147,Varsayımlar!$B:$Q,10,0))</f>
        <v/>
      </c>
      <c r="T1147" s="5" t="str">
        <f>IF(B1147="","",VLOOKUP(AD1147,Varsayımlar!$B:$Q,11,0))</f>
        <v/>
      </c>
      <c r="U1147" s="5" t="str">
        <f>IF(B1147="","",VLOOKUP(AD1147,Varsayımlar!$B:$Q,12,0))</f>
        <v/>
      </c>
      <c r="V1147" s="5" t="str">
        <f>IF(B1147="","",VLOOKUP(AD1147,Varsayımlar!$B:$Q,13,0))</f>
        <v/>
      </c>
      <c r="W1147" s="5" t="str">
        <f>IF(B1147="","",VLOOKUP(AD1147,Varsayımlar!$B:$Q,14,0))</f>
        <v/>
      </c>
      <c r="AA1147" s="5" t="str">
        <f>IF(B1147="","",VLOOKUP(AD1147,Varsayımlar!$B:$Q,15,0))</f>
        <v/>
      </c>
      <c r="AB1147" s="5" t="str">
        <f>IF(B1147="","",VLOOKUP(AD1147,Varsayımlar!$B:$Q,16,0))</f>
        <v/>
      </c>
      <c r="AC1147" s="5" t="str">
        <f>IF(B1147="","",VLOOKUP(Sayfa2!AD1147,Varsayımlar!B:S,18,0))</f>
        <v/>
      </c>
      <c r="AD1147" s="5" t="str">
        <f t="shared" si="19"/>
        <v/>
      </c>
    </row>
    <row r="1148" spans="2:30" x14ac:dyDescent="0.25">
      <c r="C1148" s="3" t="str">
        <f>IF(B1148="","",VLOOKUP(AD1148,Varsayımlar!$B:$Q,3,0))</f>
        <v/>
      </c>
      <c r="H1148" s="2" t="str">
        <f>IF(B1148="","",VLOOKUP(AD1148,Varsayımlar!$B:$Q,5,0))</f>
        <v/>
      </c>
      <c r="J1148" s="2" t="str">
        <f>IF(B1148="","",VLOOKUP(AD1148,Varsayımlar!$B:$Q,6,0))</f>
        <v/>
      </c>
      <c r="P1148" s="2" t="str">
        <f>IF(B1148="","",VLOOKUP(AD1148,Varsayımlar!$B:$Q,7,0)*K1148)</f>
        <v/>
      </c>
      <c r="Q1148" s="2" t="str">
        <f>IF(B1148="","",VLOOKUP(AD1148,Varsayımlar!$B:$Q,8,0))</f>
        <v/>
      </c>
      <c r="R1148" s="2" t="str">
        <f>IF(B1148="","",VLOOKUP(AD1148,Varsayımlar!$B:$Q,9,0))</f>
        <v/>
      </c>
      <c r="S1148" s="2" t="str">
        <f>IF(B1148="","",VLOOKUP(AD1148,Varsayımlar!$B:$Q,10,0))</f>
        <v/>
      </c>
      <c r="T1148" s="2" t="str">
        <f>IF(B1148="","",VLOOKUP(AD1148,Varsayımlar!$B:$Q,11,0))</f>
        <v/>
      </c>
      <c r="U1148" s="2" t="str">
        <f>IF(B1148="","",VLOOKUP(AD1148,Varsayımlar!$B:$Q,12,0))</f>
        <v/>
      </c>
      <c r="V1148" s="2" t="str">
        <f>IF(B1148="","",VLOOKUP(AD1148,Varsayımlar!$B:$Q,13,0))</f>
        <v/>
      </c>
      <c r="W1148" s="2" t="str">
        <f>IF(B1148="","",VLOOKUP(AD1148,Varsayımlar!$B:$Q,14,0))</f>
        <v/>
      </c>
      <c r="AA1148" s="2" t="str">
        <f>IF(B1148="","",VLOOKUP(AD1148,Varsayımlar!$B:$Q,15,0))</f>
        <v/>
      </c>
      <c r="AB1148" s="2" t="str">
        <f>IF(B1148="","",VLOOKUP(AD1148,Varsayımlar!$B:$Q,16,0))</f>
        <v/>
      </c>
      <c r="AC1148" s="2" t="str">
        <f>IF(B1148="","",VLOOKUP(Sayfa2!AD1148,Varsayımlar!B:S,18,0))</f>
        <v/>
      </c>
      <c r="AD1148" s="2" t="str">
        <f t="shared" si="19"/>
        <v/>
      </c>
    </row>
    <row r="1149" spans="2:30" x14ac:dyDescent="0.25">
      <c r="B1149" s="6"/>
      <c r="C1149" s="7" t="str">
        <f>IF(B1149="","",VLOOKUP(AD1149,Varsayımlar!$B:$Q,3,0))</f>
        <v/>
      </c>
      <c r="D1149" s="7"/>
      <c r="H1149" s="5" t="str">
        <f>IF(B1149="","",VLOOKUP(AD1149,Varsayımlar!$B:$Q,5,0))</f>
        <v/>
      </c>
      <c r="I1149" s="5"/>
      <c r="J1149" s="5" t="str">
        <f>IF(B1149="","",VLOOKUP(AD1149,Varsayımlar!$B:$Q,6,0))</f>
        <v/>
      </c>
      <c r="P1149" s="5" t="str">
        <f>IF(B1149="","",VLOOKUP(AD1149,Varsayımlar!$B:$Q,7,0)*K1149)</f>
        <v/>
      </c>
      <c r="Q1149" s="5" t="str">
        <f>IF(B1149="","",VLOOKUP(AD1149,Varsayımlar!$B:$Q,8,0))</f>
        <v/>
      </c>
      <c r="R1149" s="5" t="str">
        <f>IF(B1149="","",VLOOKUP(AD1149,Varsayımlar!$B:$Q,9,0))</f>
        <v/>
      </c>
      <c r="S1149" s="5" t="str">
        <f>IF(B1149="","",VLOOKUP(AD1149,Varsayımlar!$B:$Q,10,0))</f>
        <v/>
      </c>
      <c r="T1149" s="5" t="str">
        <f>IF(B1149="","",VLOOKUP(AD1149,Varsayımlar!$B:$Q,11,0))</f>
        <v/>
      </c>
      <c r="U1149" s="5" t="str">
        <f>IF(B1149="","",VLOOKUP(AD1149,Varsayımlar!$B:$Q,12,0))</f>
        <v/>
      </c>
      <c r="V1149" s="5" t="str">
        <f>IF(B1149="","",VLOOKUP(AD1149,Varsayımlar!$B:$Q,13,0))</f>
        <v/>
      </c>
      <c r="W1149" s="5" t="str">
        <f>IF(B1149="","",VLOOKUP(AD1149,Varsayımlar!$B:$Q,14,0))</f>
        <v/>
      </c>
      <c r="AA1149" s="5" t="str">
        <f>IF(B1149="","",VLOOKUP(AD1149,Varsayımlar!$B:$Q,15,0))</f>
        <v/>
      </c>
      <c r="AB1149" s="5" t="str">
        <f>IF(B1149="","",VLOOKUP(AD1149,Varsayımlar!$B:$Q,16,0))</f>
        <v/>
      </c>
      <c r="AC1149" s="5" t="str">
        <f>IF(B1149="","",VLOOKUP(Sayfa2!AD1149,Varsayımlar!B:S,18,0))</f>
        <v/>
      </c>
      <c r="AD1149" s="5" t="str">
        <f t="shared" si="19"/>
        <v/>
      </c>
    </row>
    <row r="1150" spans="2:30" x14ac:dyDescent="0.25">
      <c r="C1150" s="3" t="str">
        <f>IF(B1150="","",VLOOKUP(AD1150,Varsayımlar!$B:$Q,3,0))</f>
        <v/>
      </c>
      <c r="H1150" s="2" t="str">
        <f>IF(B1150="","",VLOOKUP(AD1150,Varsayımlar!$B:$Q,5,0))</f>
        <v/>
      </c>
      <c r="J1150" s="2" t="str">
        <f>IF(B1150="","",VLOOKUP(AD1150,Varsayımlar!$B:$Q,6,0))</f>
        <v/>
      </c>
      <c r="P1150" s="2" t="str">
        <f>IF(B1150="","",VLOOKUP(AD1150,Varsayımlar!$B:$Q,7,0)*K1150)</f>
        <v/>
      </c>
      <c r="Q1150" s="2" t="str">
        <f>IF(B1150="","",VLOOKUP(AD1150,Varsayımlar!$B:$Q,8,0))</f>
        <v/>
      </c>
      <c r="R1150" s="2" t="str">
        <f>IF(B1150="","",VLOOKUP(AD1150,Varsayımlar!$B:$Q,9,0))</f>
        <v/>
      </c>
      <c r="S1150" s="2" t="str">
        <f>IF(B1150="","",VLOOKUP(AD1150,Varsayımlar!$B:$Q,10,0))</f>
        <v/>
      </c>
      <c r="T1150" s="2" t="str">
        <f>IF(B1150="","",VLOOKUP(AD1150,Varsayımlar!$B:$Q,11,0))</f>
        <v/>
      </c>
      <c r="U1150" s="2" t="str">
        <f>IF(B1150="","",VLOOKUP(AD1150,Varsayımlar!$B:$Q,12,0))</f>
        <v/>
      </c>
      <c r="V1150" s="2" t="str">
        <f>IF(B1150="","",VLOOKUP(AD1150,Varsayımlar!$B:$Q,13,0))</f>
        <v/>
      </c>
      <c r="W1150" s="2" t="str">
        <f>IF(B1150="","",VLOOKUP(AD1150,Varsayımlar!$B:$Q,14,0))</f>
        <v/>
      </c>
      <c r="AA1150" s="2" t="str">
        <f>IF(B1150="","",VLOOKUP(AD1150,Varsayımlar!$B:$Q,15,0))</f>
        <v/>
      </c>
      <c r="AB1150" s="2" t="str">
        <f>IF(B1150="","",VLOOKUP(AD1150,Varsayımlar!$B:$Q,16,0))</f>
        <v/>
      </c>
      <c r="AC1150" s="2" t="str">
        <f>IF(B1150="","",VLOOKUP(Sayfa2!AD1150,Varsayımlar!B:S,18,0))</f>
        <v/>
      </c>
      <c r="AD1150" s="2" t="str">
        <f t="shared" si="19"/>
        <v/>
      </c>
    </row>
    <row r="1151" spans="2:30" x14ac:dyDescent="0.25">
      <c r="B1151" s="6"/>
      <c r="C1151" s="7" t="str">
        <f>IF(B1151="","",VLOOKUP(AD1151,Varsayımlar!$B:$Q,3,0))</f>
        <v/>
      </c>
      <c r="D1151" s="7"/>
      <c r="H1151" s="5" t="str">
        <f>IF(B1151="","",VLOOKUP(AD1151,Varsayımlar!$B:$Q,5,0))</f>
        <v/>
      </c>
      <c r="I1151" s="5"/>
      <c r="J1151" s="5" t="str">
        <f>IF(B1151="","",VLOOKUP(AD1151,Varsayımlar!$B:$Q,6,0))</f>
        <v/>
      </c>
      <c r="P1151" s="5" t="str">
        <f>IF(B1151="","",VLOOKUP(AD1151,Varsayımlar!$B:$Q,7,0)*K1151)</f>
        <v/>
      </c>
      <c r="Q1151" s="5" t="str">
        <f>IF(B1151="","",VLOOKUP(AD1151,Varsayımlar!$B:$Q,8,0))</f>
        <v/>
      </c>
      <c r="R1151" s="5" t="str">
        <f>IF(B1151="","",VLOOKUP(AD1151,Varsayımlar!$B:$Q,9,0))</f>
        <v/>
      </c>
      <c r="S1151" s="5" t="str">
        <f>IF(B1151="","",VLOOKUP(AD1151,Varsayımlar!$B:$Q,10,0))</f>
        <v/>
      </c>
      <c r="T1151" s="5" t="str">
        <f>IF(B1151="","",VLOOKUP(AD1151,Varsayımlar!$B:$Q,11,0))</f>
        <v/>
      </c>
      <c r="U1151" s="5" t="str">
        <f>IF(B1151="","",VLOOKUP(AD1151,Varsayımlar!$B:$Q,12,0))</f>
        <v/>
      </c>
      <c r="V1151" s="5" t="str">
        <f>IF(B1151="","",VLOOKUP(AD1151,Varsayımlar!$B:$Q,13,0))</f>
        <v/>
      </c>
      <c r="W1151" s="5" t="str">
        <f>IF(B1151="","",VLOOKUP(AD1151,Varsayımlar!$B:$Q,14,0))</f>
        <v/>
      </c>
      <c r="AA1151" s="5" t="str">
        <f>IF(B1151="","",VLOOKUP(AD1151,Varsayımlar!$B:$Q,15,0))</f>
        <v/>
      </c>
      <c r="AB1151" s="5" t="str">
        <f>IF(B1151="","",VLOOKUP(AD1151,Varsayımlar!$B:$Q,16,0))</f>
        <v/>
      </c>
      <c r="AC1151" s="5" t="str">
        <f>IF(B1151="","",VLOOKUP(Sayfa2!AD1151,Varsayımlar!B:S,18,0))</f>
        <v/>
      </c>
      <c r="AD1151" s="5" t="str">
        <f t="shared" si="19"/>
        <v/>
      </c>
    </row>
    <row r="1152" spans="2:30" x14ac:dyDescent="0.25">
      <c r="C1152" s="3" t="str">
        <f>IF(B1152="","",VLOOKUP(AD1152,Varsayımlar!$B:$Q,3,0))</f>
        <v/>
      </c>
      <c r="H1152" s="2" t="str">
        <f>IF(B1152="","",VLOOKUP(AD1152,Varsayımlar!$B:$Q,5,0))</f>
        <v/>
      </c>
      <c r="J1152" s="2" t="str">
        <f>IF(B1152="","",VLOOKUP(AD1152,Varsayımlar!$B:$Q,6,0))</f>
        <v/>
      </c>
      <c r="P1152" s="2" t="str">
        <f>IF(B1152="","",VLOOKUP(AD1152,Varsayımlar!$B:$Q,7,0)*K1152)</f>
        <v/>
      </c>
      <c r="Q1152" s="2" t="str">
        <f>IF(B1152="","",VLOOKUP(AD1152,Varsayımlar!$B:$Q,8,0))</f>
        <v/>
      </c>
      <c r="R1152" s="2" t="str">
        <f>IF(B1152="","",VLOOKUP(AD1152,Varsayımlar!$B:$Q,9,0))</f>
        <v/>
      </c>
      <c r="S1152" s="2" t="str">
        <f>IF(B1152="","",VLOOKUP(AD1152,Varsayımlar!$B:$Q,10,0))</f>
        <v/>
      </c>
      <c r="T1152" s="2" t="str">
        <f>IF(B1152="","",VLOOKUP(AD1152,Varsayımlar!$B:$Q,11,0))</f>
        <v/>
      </c>
      <c r="U1152" s="2" t="str">
        <f>IF(B1152="","",VLOOKUP(AD1152,Varsayımlar!$B:$Q,12,0))</f>
        <v/>
      </c>
      <c r="V1152" s="2" t="str">
        <f>IF(B1152="","",VLOOKUP(AD1152,Varsayımlar!$B:$Q,13,0))</f>
        <v/>
      </c>
      <c r="W1152" s="2" t="str">
        <f>IF(B1152="","",VLOOKUP(AD1152,Varsayımlar!$B:$Q,14,0))</f>
        <v/>
      </c>
      <c r="AA1152" s="2" t="str">
        <f>IF(B1152="","",VLOOKUP(AD1152,Varsayımlar!$B:$Q,15,0))</f>
        <v/>
      </c>
      <c r="AB1152" s="2" t="str">
        <f>IF(B1152="","",VLOOKUP(AD1152,Varsayımlar!$B:$Q,16,0))</f>
        <v/>
      </c>
      <c r="AC1152" s="2" t="str">
        <f>IF(B1152="","",VLOOKUP(Sayfa2!AD1152,Varsayımlar!B:S,18,0))</f>
        <v/>
      </c>
      <c r="AD1152" s="2" t="str">
        <f t="shared" si="19"/>
        <v/>
      </c>
    </row>
    <row r="1153" spans="2:30" x14ac:dyDescent="0.25">
      <c r="B1153" s="6"/>
      <c r="C1153" s="7" t="str">
        <f>IF(B1153="","",VLOOKUP(AD1153,Varsayımlar!$B:$Q,3,0))</f>
        <v/>
      </c>
      <c r="D1153" s="7"/>
      <c r="H1153" s="5" t="str">
        <f>IF(B1153="","",VLOOKUP(AD1153,Varsayımlar!$B:$Q,5,0))</f>
        <v/>
      </c>
      <c r="I1153" s="5"/>
      <c r="J1153" s="5" t="str">
        <f>IF(B1153="","",VLOOKUP(AD1153,Varsayımlar!$B:$Q,6,0))</f>
        <v/>
      </c>
      <c r="P1153" s="5" t="str">
        <f>IF(B1153="","",VLOOKUP(AD1153,Varsayımlar!$B:$Q,7,0)*K1153)</f>
        <v/>
      </c>
      <c r="Q1153" s="5" t="str">
        <f>IF(B1153="","",VLOOKUP(AD1153,Varsayımlar!$B:$Q,8,0))</f>
        <v/>
      </c>
      <c r="R1153" s="5" t="str">
        <f>IF(B1153="","",VLOOKUP(AD1153,Varsayımlar!$B:$Q,9,0))</f>
        <v/>
      </c>
      <c r="S1153" s="5" t="str">
        <f>IF(B1153="","",VLOOKUP(AD1153,Varsayımlar!$B:$Q,10,0))</f>
        <v/>
      </c>
      <c r="T1153" s="5" t="str">
        <f>IF(B1153="","",VLOOKUP(AD1153,Varsayımlar!$B:$Q,11,0))</f>
        <v/>
      </c>
      <c r="U1153" s="5" t="str">
        <f>IF(B1153="","",VLOOKUP(AD1153,Varsayımlar!$B:$Q,12,0))</f>
        <v/>
      </c>
      <c r="V1153" s="5" t="str">
        <f>IF(B1153="","",VLOOKUP(AD1153,Varsayımlar!$B:$Q,13,0))</f>
        <v/>
      </c>
      <c r="W1153" s="5" t="str">
        <f>IF(B1153="","",VLOOKUP(AD1153,Varsayımlar!$B:$Q,14,0))</f>
        <v/>
      </c>
      <c r="AA1153" s="5" t="str">
        <f>IF(B1153="","",VLOOKUP(AD1153,Varsayımlar!$B:$Q,15,0))</f>
        <v/>
      </c>
      <c r="AB1153" s="5" t="str">
        <f>IF(B1153="","",VLOOKUP(AD1153,Varsayımlar!$B:$Q,16,0))</f>
        <v/>
      </c>
      <c r="AC1153" s="5" t="str">
        <f>IF(B1153="","",VLOOKUP(Sayfa2!AD1153,Varsayımlar!B:S,18,0))</f>
        <v/>
      </c>
      <c r="AD1153" s="5" t="str">
        <f t="shared" si="19"/>
        <v/>
      </c>
    </row>
    <row r="1154" spans="2:30" x14ac:dyDescent="0.25">
      <c r="C1154" s="3" t="str">
        <f>IF(B1154="","",VLOOKUP(AD1154,Varsayımlar!$B:$Q,3,0))</f>
        <v/>
      </c>
      <c r="H1154" s="2" t="str">
        <f>IF(B1154="","",VLOOKUP(AD1154,Varsayımlar!$B:$Q,5,0))</f>
        <v/>
      </c>
      <c r="J1154" s="2" t="str">
        <f>IF(B1154="","",VLOOKUP(AD1154,Varsayımlar!$B:$Q,6,0))</f>
        <v/>
      </c>
      <c r="P1154" s="2" t="str">
        <f>IF(B1154="","",VLOOKUP(AD1154,Varsayımlar!$B:$Q,7,0)*K1154)</f>
        <v/>
      </c>
      <c r="Q1154" s="2" t="str">
        <f>IF(B1154="","",VLOOKUP(AD1154,Varsayımlar!$B:$Q,8,0))</f>
        <v/>
      </c>
      <c r="R1154" s="2" t="str">
        <f>IF(B1154="","",VLOOKUP(AD1154,Varsayımlar!$B:$Q,9,0))</f>
        <v/>
      </c>
      <c r="S1154" s="2" t="str">
        <f>IF(B1154="","",VLOOKUP(AD1154,Varsayımlar!$B:$Q,10,0))</f>
        <v/>
      </c>
      <c r="T1154" s="2" t="str">
        <f>IF(B1154="","",VLOOKUP(AD1154,Varsayımlar!$B:$Q,11,0))</f>
        <v/>
      </c>
      <c r="U1154" s="2" t="str">
        <f>IF(B1154="","",VLOOKUP(AD1154,Varsayımlar!$B:$Q,12,0))</f>
        <v/>
      </c>
      <c r="V1154" s="2" t="str">
        <f>IF(B1154="","",VLOOKUP(AD1154,Varsayımlar!$B:$Q,13,0))</f>
        <v/>
      </c>
      <c r="W1154" s="2" t="str">
        <f>IF(B1154="","",VLOOKUP(AD1154,Varsayımlar!$B:$Q,14,0))</f>
        <v/>
      </c>
      <c r="AA1154" s="2" t="str">
        <f>IF(B1154="","",VLOOKUP(AD1154,Varsayımlar!$B:$Q,15,0))</f>
        <v/>
      </c>
      <c r="AB1154" s="2" t="str">
        <f>IF(B1154="","",VLOOKUP(AD1154,Varsayımlar!$B:$Q,16,0))</f>
        <v/>
      </c>
      <c r="AC1154" s="2" t="str">
        <f>IF(B1154="","",VLOOKUP(Sayfa2!AD1154,Varsayımlar!B:S,18,0))</f>
        <v/>
      </c>
      <c r="AD1154" s="2" t="str">
        <f t="shared" si="19"/>
        <v/>
      </c>
    </row>
    <row r="1155" spans="2:30" x14ac:dyDescent="0.25">
      <c r="B1155" s="6"/>
      <c r="C1155" s="7" t="str">
        <f>IF(B1155="","",VLOOKUP(AD1155,Varsayımlar!$B:$Q,3,0))</f>
        <v/>
      </c>
      <c r="D1155" s="7"/>
      <c r="H1155" s="5" t="str">
        <f>IF(B1155="","",VLOOKUP(AD1155,Varsayımlar!$B:$Q,5,0))</f>
        <v/>
      </c>
      <c r="I1155" s="5"/>
      <c r="J1155" s="5" t="str">
        <f>IF(B1155="","",VLOOKUP(AD1155,Varsayımlar!$B:$Q,6,0))</f>
        <v/>
      </c>
      <c r="P1155" s="5" t="str">
        <f>IF(B1155="","",VLOOKUP(AD1155,Varsayımlar!$B:$Q,7,0)*K1155)</f>
        <v/>
      </c>
      <c r="Q1155" s="5" t="str">
        <f>IF(B1155="","",VLOOKUP(AD1155,Varsayımlar!$B:$Q,8,0))</f>
        <v/>
      </c>
      <c r="R1155" s="5" t="str">
        <f>IF(B1155="","",VLOOKUP(AD1155,Varsayımlar!$B:$Q,9,0))</f>
        <v/>
      </c>
      <c r="S1155" s="5" t="str">
        <f>IF(B1155="","",VLOOKUP(AD1155,Varsayımlar!$B:$Q,10,0))</f>
        <v/>
      </c>
      <c r="T1155" s="5" t="str">
        <f>IF(B1155="","",VLOOKUP(AD1155,Varsayımlar!$B:$Q,11,0))</f>
        <v/>
      </c>
      <c r="U1155" s="5" t="str">
        <f>IF(B1155="","",VLOOKUP(AD1155,Varsayımlar!$B:$Q,12,0))</f>
        <v/>
      </c>
      <c r="V1155" s="5" t="str">
        <f>IF(B1155="","",VLOOKUP(AD1155,Varsayımlar!$B:$Q,13,0))</f>
        <v/>
      </c>
      <c r="W1155" s="5" t="str">
        <f>IF(B1155="","",VLOOKUP(AD1155,Varsayımlar!$B:$Q,14,0))</f>
        <v/>
      </c>
      <c r="AA1155" s="5" t="str">
        <f>IF(B1155="","",VLOOKUP(AD1155,Varsayımlar!$B:$Q,15,0))</f>
        <v/>
      </c>
      <c r="AB1155" s="5" t="str">
        <f>IF(B1155="","",VLOOKUP(AD1155,Varsayımlar!$B:$Q,16,0))</f>
        <v/>
      </c>
      <c r="AC1155" s="5" t="str">
        <f>IF(B1155="","",VLOOKUP(Sayfa2!AD1155,Varsayımlar!B:S,18,0))</f>
        <v/>
      </c>
      <c r="AD1155" s="5" t="str">
        <f t="shared" si="19"/>
        <v/>
      </c>
    </row>
    <row r="1156" spans="2:30" x14ac:dyDescent="0.25">
      <c r="C1156" s="3" t="str">
        <f>IF(B1156="","",VLOOKUP(AD1156,Varsayımlar!$B:$Q,3,0))</f>
        <v/>
      </c>
      <c r="H1156" s="2" t="str">
        <f>IF(B1156="","",VLOOKUP(AD1156,Varsayımlar!$B:$Q,5,0))</f>
        <v/>
      </c>
      <c r="J1156" s="2" t="str">
        <f>IF(B1156="","",VLOOKUP(AD1156,Varsayımlar!$B:$Q,6,0))</f>
        <v/>
      </c>
      <c r="P1156" s="2" t="str">
        <f>IF(B1156="","",VLOOKUP(AD1156,Varsayımlar!$B:$Q,7,0)*K1156)</f>
        <v/>
      </c>
      <c r="Q1156" s="2" t="str">
        <f>IF(B1156="","",VLOOKUP(AD1156,Varsayımlar!$B:$Q,8,0))</f>
        <v/>
      </c>
      <c r="R1156" s="2" t="str">
        <f>IF(B1156="","",VLOOKUP(AD1156,Varsayımlar!$B:$Q,9,0))</f>
        <v/>
      </c>
      <c r="S1156" s="2" t="str">
        <f>IF(B1156="","",VLOOKUP(AD1156,Varsayımlar!$B:$Q,10,0))</f>
        <v/>
      </c>
      <c r="T1156" s="2" t="str">
        <f>IF(B1156="","",VLOOKUP(AD1156,Varsayımlar!$B:$Q,11,0))</f>
        <v/>
      </c>
      <c r="U1156" s="2" t="str">
        <f>IF(B1156="","",VLOOKUP(AD1156,Varsayımlar!$B:$Q,12,0))</f>
        <v/>
      </c>
      <c r="V1156" s="2" t="str">
        <f>IF(B1156="","",VLOOKUP(AD1156,Varsayımlar!$B:$Q,13,0))</f>
        <v/>
      </c>
      <c r="W1156" s="2" t="str">
        <f>IF(B1156="","",VLOOKUP(AD1156,Varsayımlar!$B:$Q,14,0))</f>
        <v/>
      </c>
      <c r="AA1156" s="2" t="str">
        <f>IF(B1156="","",VLOOKUP(AD1156,Varsayımlar!$B:$Q,15,0))</f>
        <v/>
      </c>
      <c r="AB1156" s="2" t="str">
        <f>IF(B1156="","",VLOOKUP(AD1156,Varsayımlar!$B:$Q,16,0))</f>
        <v/>
      </c>
      <c r="AC1156" s="2" t="str">
        <f>IF(B1156="","",VLOOKUP(Sayfa2!AD1156,Varsayımlar!B:S,18,0))</f>
        <v/>
      </c>
      <c r="AD1156" s="2" t="str">
        <f t="shared" si="19"/>
        <v/>
      </c>
    </row>
    <row r="1157" spans="2:30" x14ac:dyDescent="0.25">
      <c r="B1157" s="6"/>
      <c r="C1157" s="7" t="str">
        <f>IF(B1157="","",VLOOKUP(AD1157,Varsayımlar!$B:$Q,3,0))</f>
        <v/>
      </c>
      <c r="D1157" s="7"/>
      <c r="H1157" s="5" t="str">
        <f>IF(B1157="","",VLOOKUP(AD1157,Varsayımlar!$B:$Q,5,0))</f>
        <v/>
      </c>
      <c r="I1157" s="5"/>
      <c r="J1157" s="5" t="str">
        <f>IF(B1157="","",VLOOKUP(AD1157,Varsayımlar!$B:$Q,6,0))</f>
        <v/>
      </c>
      <c r="P1157" s="5" t="str">
        <f>IF(B1157="","",VLOOKUP(AD1157,Varsayımlar!$B:$Q,7,0)*K1157)</f>
        <v/>
      </c>
      <c r="Q1157" s="5" t="str">
        <f>IF(B1157="","",VLOOKUP(AD1157,Varsayımlar!$B:$Q,8,0))</f>
        <v/>
      </c>
      <c r="R1157" s="5" t="str">
        <f>IF(B1157="","",VLOOKUP(AD1157,Varsayımlar!$B:$Q,9,0))</f>
        <v/>
      </c>
      <c r="S1157" s="5" t="str">
        <f>IF(B1157="","",VLOOKUP(AD1157,Varsayımlar!$B:$Q,10,0))</f>
        <v/>
      </c>
      <c r="T1157" s="5" t="str">
        <f>IF(B1157="","",VLOOKUP(AD1157,Varsayımlar!$B:$Q,11,0))</f>
        <v/>
      </c>
      <c r="U1157" s="5" t="str">
        <f>IF(B1157="","",VLOOKUP(AD1157,Varsayımlar!$B:$Q,12,0))</f>
        <v/>
      </c>
      <c r="V1157" s="5" t="str">
        <f>IF(B1157="","",VLOOKUP(AD1157,Varsayımlar!$B:$Q,13,0))</f>
        <v/>
      </c>
      <c r="W1157" s="5" t="str">
        <f>IF(B1157="","",VLOOKUP(AD1157,Varsayımlar!$B:$Q,14,0))</f>
        <v/>
      </c>
      <c r="AA1157" s="5" t="str">
        <f>IF(B1157="","",VLOOKUP(AD1157,Varsayımlar!$B:$Q,15,0))</f>
        <v/>
      </c>
      <c r="AB1157" s="5" t="str">
        <f>IF(B1157="","",VLOOKUP(AD1157,Varsayımlar!$B:$Q,16,0))</f>
        <v/>
      </c>
      <c r="AC1157" s="5" t="str">
        <f>IF(B1157="","",VLOOKUP(Sayfa2!AD1157,Varsayımlar!B:S,18,0))</f>
        <v/>
      </c>
      <c r="AD1157" s="5" t="str">
        <f t="shared" si="19"/>
        <v/>
      </c>
    </row>
    <row r="1158" spans="2:30" x14ac:dyDescent="0.25">
      <c r="C1158" s="3" t="str">
        <f>IF(B1158="","",VLOOKUP(AD1158,Varsayımlar!$B:$Q,3,0))</f>
        <v/>
      </c>
      <c r="H1158" s="2" t="str">
        <f>IF(B1158="","",VLOOKUP(AD1158,Varsayımlar!$B:$Q,5,0))</f>
        <v/>
      </c>
      <c r="J1158" s="2" t="str">
        <f>IF(B1158="","",VLOOKUP(AD1158,Varsayımlar!$B:$Q,6,0))</f>
        <v/>
      </c>
      <c r="P1158" s="2" t="str">
        <f>IF(B1158="","",VLOOKUP(AD1158,Varsayımlar!$B:$Q,7,0)*K1158)</f>
        <v/>
      </c>
      <c r="Q1158" s="2" t="str">
        <f>IF(B1158="","",VLOOKUP(AD1158,Varsayımlar!$B:$Q,8,0))</f>
        <v/>
      </c>
      <c r="R1158" s="2" t="str">
        <f>IF(B1158="","",VLOOKUP(AD1158,Varsayımlar!$B:$Q,9,0))</f>
        <v/>
      </c>
      <c r="S1158" s="2" t="str">
        <f>IF(B1158="","",VLOOKUP(AD1158,Varsayımlar!$B:$Q,10,0))</f>
        <v/>
      </c>
      <c r="T1158" s="2" t="str">
        <f>IF(B1158="","",VLOOKUP(AD1158,Varsayımlar!$B:$Q,11,0))</f>
        <v/>
      </c>
      <c r="U1158" s="2" t="str">
        <f>IF(B1158="","",VLOOKUP(AD1158,Varsayımlar!$B:$Q,12,0))</f>
        <v/>
      </c>
      <c r="V1158" s="2" t="str">
        <f>IF(B1158="","",VLOOKUP(AD1158,Varsayımlar!$B:$Q,13,0))</f>
        <v/>
      </c>
      <c r="W1158" s="2" t="str">
        <f>IF(B1158="","",VLOOKUP(AD1158,Varsayımlar!$B:$Q,14,0))</f>
        <v/>
      </c>
      <c r="AA1158" s="2" t="str">
        <f>IF(B1158="","",VLOOKUP(AD1158,Varsayımlar!$B:$Q,15,0))</f>
        <v/>
      </c>
      <c r="AB1158" s="2" t="str">
        <f>IF(B1158="","",VLOOKUP(AD1158,Varsayımlar!$B:$Q,16,0))</f>
        <v/>
      </c>
      <c r="AC1158" s="2" t="str">
        <f>IF(B1158="","",VLOOKUP(Sayfa2!AD1158,Varsayımlar!B:S,18,0))</f>
        <v/>
      </c>
      <c r="AD1158" s="2" t="str">
        <f t="shared" si="19"/>
        <v/>
      </c>
    </row>
    <row r="1159" spans="2:30" x14ac:dyDescent="0.25">
      <c r="B1159" s="6"/>
      <c r="C1159" s="7" t="str">
        <f>IF(B1159="","",VLOOKUP(AD1159,Varsayımlar!$B:$Q,3,0))</f>
        <v/>
      </c>
      <c r="D1159" s="7"/>
      <c r="H1159" s="5" t="str">
        <f>IF(B1159="","",VLOOKUP(AD1159,Varsayımlar!$B:$Q,5,0))</f>
        <v/>
      </c>
      <c r="I1159" s="5"/>
      <c r="J1159" s="5" t="str">
        <f>IF(B1159="","",VLOOKUP(AD1159,Varsayımlar!$B:$Q,6,0))</f>
        <v/>
      </c>
      <c r="P1159" s="5" t="str">
        <f>IF(B1159="","",VLOOKUP(AD1159,Varsayımlar!$B:$Q,7,0)*K1159)</f>
        <v/>
      </c>
      <c r="Q1159" s="5" t="str">
        <f>IF(B1159="","",VLOOKUP(AD1159,Varsayımlar!$B:$Q,8,0))</f>
        <v/>
      </c>
      <c r="R1159" s="5" t="str">
        <f>IF(B1159="","",VLOOKUP(AD1159,Varsayımlar!$B:$Q,9,0))</f>
        <v/>
      </c>
      <c r="S1159" s="5" t="str">
        <f>IF(B1159="","",VLOOKUP(AD1159,Varsayımlar!$B:$Q,10,0))</f>
        <v/>
      </c>
      <c r="T1159" s="5" t="str">
        <f>IF(B1159="","",VLOOKUP(AD1159,Varsayımlar!$B:$Q,11,0))</f>
        <v/>
      </c>
      <c r="U1159" s="5" t="str">
        <f>IF(B1159="","",VLOOKUP(AD1159,Varsayımlar!$B:$Q,12,0))</f>
        <v/>
      </c>
      <c r="V1159" s="5" t="str">
        <f>IF(B1159="","",VLOOKUP(AD1159,Varsayımlar!$B:$Q,13,0))</f>
        <v/>
      </c>
      <c r="W1159" s="5" t="str">
        <f>IF(B1159="","",VLOOKUP(AD1159,Varsayımlar!$B:$Q,14,0))</f>
        <v/>
      </c>
      <c r="AA1159" s="5" t="str">
        <f>IF(B1159="","",VLOOKUP(AD1159,Varsayımlar!$B:$Q,15,0))</f>
        <v/>
      </c>
      <c r="AB1159" s="5" t="str">
        <f>IF(B1159="","",VLOOKUP(AD1159,Varsayımlar!$B:$Q,16,0))</f>
        <v/>
      </c>
      <c r="AC1159" s="5" t="str">
        <f>IF(B1159="","",VLOOKUP(Sayfa2!AD1159,Varsayımlar!B:S,18,0))</f>
        <v/>
      </c>
      <c r="AD1159" s="5" t="str">
        <f t="shared" si="19"/>
        <v/>
      </c>
    </row>
    <row r="1160" spans="2:30" x14ac:dyDescent="0.25">
      <c r="C1160" s="3" t="str">
        <f>IF(B1160="","",VLOOKUP(AD1160,Varsayımlar!$B:$Q,3,0))</f>
        <v/>
      </c>
      <c r="H1160" s="2" t="str">
        <f>IF(B1160="","",VLOOKUP(AD1160,Varsayımlar!$B:$Q,5,0))</f>
        <v/>
      </c>
      <c r="J1160" s="2" t="str">
        <f>IF(B1160="","",VLOOKUP(AD1160,Varsayımlar!$B:$Q,6,0))</f>
        <v/>
      </c>
      <c r="P1160" s="2" t="str">
        <f>IF(B1160="","",VLOOKUP(AD1160,Varsayımlar!$B:$Q,7,0)*K1160)</f>
        <v/>
      </c>
      <c r="Q1160" s="2" t="str">
        <f>IF(B1160="","",VLOOKUP(AD1160,Varsayımlar!$B:$Q,8,0))</f>
        <v/>
      </c>
      <c r="R1160" s="2" t="str">
        <f>IF(B1160="","",VLOOKUP(AD1160,Varsayımlar!$B:$Q,9,0))</f>
        <v/>
      </c>
      <c r="S1160" s="2" t="str">
        <f>IF(B1160="","",VLOOKUP(AD1160,Varsayımlar!$B:$Q,10,0))</f>
        <v/>
      </c>
      <c r="T1160" s="2" t="str">
        <f>IF(B1160="","",VLOOKUP(AD1160,Varsayımlar!$B:$Q,11,0))</f>
        <v/>
      </c>
      <c r="U1160" s="2" t="str">
        <f>IF(B1160="","",VLOOKUP(AD1160,Varsayımlar!$B:$Q,12,0))</f>
        <v/>
      </c>
      <c r="V1160" s="2" t="str">
        <f>IF(B1160="","",VLOOKUP(AD1160,Varsayımlar!$B:$Q,13,0))</f>
        <v/>
      </c>
      <c r="W1160" s="2" t="str">
        <f>IF(B1160="","",VLOOKUP(AD1160,Varsayımlar!$B:$Q,14,0))</f>
        <v/>
      </c>
      <c r="AA1160" s="2" t="str">
        <f>IF(B1160="","",VLOOKUP(AD1160,Varsayımlar!$B:$Q,15,0))</f>
        <v/>
      </c>
      <c r="AB1160" s="2" t="str">
        <f>IF(B1160="","",VLOOKUP(AD1160,Varsayımlar!$B:$Q,16,0))</f>
        <v/>
      </c>
      <c r="AC1160" s="2" t="str">
        <f>IF(B1160="","",VLOOKUP(Sayfa2!AD1160,Varsayımlar!B:S,18,0))</f>
        <v/>
      </c>
      <c r="AD1160" s="2" t="str">
        <f t="shared" ref="AD1160:AD1223" si="20">IF(B1160="","",CONCATENATE(B1160,E1160))</f>
        <v/>
      </c>
    </row>
    <row r="1161" spans="2:30" x14ac:dyDescent="0.25">
      <c r="B1161" s="6"/>
      <c r="C1161" s="7" t="str">
        <f>IF(B1161="","",VLOOKUP(AD1161,Varsayımlar!$B:$Q,3,0))</f>
        <v/>
      </c>
      <c r="D1161" s="7"/>
      <c r="H1161" s="5" t="str">
        <f>IF(B1161="","",VLOOKUP(AD1161,Varsayımlar!$B:$Q,5,0))</f>
        <v/>
      </c>
      <c r="I1161" s="5"/>
      <c r="J1161" s="5" t="str">
        <f>IF(B1161="","",VLOOKUP(AD1161,Varsayımlar!$B:$Q,6,0))</f>
        <v/>
      </c>
      <c r="P1161" s="5" t="str">
        <f>IF(B1161="","",VLOOKUP(AD1161,Varsayımlar!$B:$Q,7,0)*K1161)</f>
        <v/>
      </c>
      <c r="Q1161" s="5" t="str">
        <f>IF(B1161="","",VLOOKUP(AD1161,Varsayımlar!$B:$Q,8,0))</f>
        <v/>
      </c>
      <c r="R1161" s="5" t="str">
        <f>IF(B1161="","",VLOOKUP(AD1161,Varsayımlar!$B:$Q,9,0))</f>
        <v/>
      </c>
      <c r="S1161" s="5" t="str">
        <f>IF(B1161="","",VLOOKUP(AD1161,Varsayımlar!$B:$Q,10,0))</f>
        <v/>
      </c>
      <c r="T1161" s="5" t="str">
        <f>IF(B1161="","",VLOOKUP(AD1161,Varsayımlar!$B:$Q,11,0))</f>
        <v/>
      </c>
      <c r="U1161" s="5" t="str">
        <f>IF(B1161="","",VLOOKUP(AD1161,Varsayımlar!$B:$Q,12,0))</f>
        <v/>
      </c>
      <c r="V1161" s="5" t="str">
        <f>IF(B1161="","",VLOOKUP(AD1161,Varsayımlar!$B:$Q,13,0))</f>
        <v/>
      </c>
      <c r="W1161" s="5" t="str">
        <f>IF(B1161="","",VLOOKUP(AD1161,Varsayımlar!$B:$Q,14,0))</f>
        <v/>
      </c>
      <c r="AA1161" s="5" t="str">
        <f>IF(B1161="","",VLOOKUP(AD1161,Varsayımlar!$B:$Q,15,0))</f>
        <v/>
      </c>
      <c r="AB1161" s="5" t="str">
        <f>IF(B1161="","",VLOOKUP(AD1161,Varsayımlar!$B:$Q,16,0))</f>
        <v/>
      </c>
      <c r="AC1161" s="5" t="str">
        <f>IF(B1161="","",VLOOKUP(Sayfa2!AD1161,Varsayımlar!B:S,18,0))</f>
        <v/>
      </c>
      <c r="AD1161" s="5" t="str">
        <f t="shared" si="20"/>
        <v/>
      </c>
    </row>
    <row r="1162" spans="2:30" x14ac:dyDescent="0.25">
      <c r="C1162" s="3" t="str">
        <f>IF(B1162="","",VLOOKUP(AD1162,Varsayımlar!$B:$Q,3,0))</f>
        <v/>
      </c>
      <c r="H1162" s="2" t="str">
        <f>IF(B1162="","",VLOOKUP(AD1162,Varsayımlar!$B:$Q,5,0))</f>
        <v/>
      </c>
      <c r="J1162" s="2" t="str">
        <f>IF(B1162="","",VLOOKUP(AD1162,Varsayımlar!$B:$Q,6,0))</f>
        <v/>
      </c>
      <c r="P1162" s="2" t="str">
        <f>IF(B1162="","",VLOOKUP(AD1162,Varsayımlar!$B:$Q,7,0)*K1162)</f>
        <v/>
      </c>
      <c r="Q1162" s="2" t="str">
        <f>IF(B1162="","",VLOOKUP(AD1162,Varsayımlar!$B:$Q,8,0))</f>
        <v/>
      </c>
      <c r="R1162" s="2" t="str">
        <f>IF(B1162="","",VLOOKUP(AD1162,Varsayımlar!$B:$Q,9,0))</f>
        <v/>
      </c>
      <c r="S1162" s="2" t="str">
        <f>IF(B1162="","",VLOOKUP(AD1162,Varsayımlar!$B:$Q,10,0))</f>
        <v/>
      </c>
      <c r="T1162" s="2" t="str">
        <f>IF(B1162="","",VLOOKUP(AD1162,Varsayımlar!$B:$Q,11,0))</f>
        <v/>
      </c>
      <c r="U1162" s="2" t="str">
        <f>IF(B1162="","",VLOOKUP(AD1162,Varsayımlar!$B:$Q,12,0))</f>
        <v/>
      </c>
      <c r="V1162" s="2" t="str">
        <f>IF(B1162="","",VLOOKUP(AD1162,Varsayımlar!$B:$Q,13,0))</f>
        <v/>
      </c>
      <c r="W1162" s="2" t="str">
        <f>IF(B1162="","",VLOOKUP(AD1162,Varsayımlar!$B:$Q,14,0))</f>
        <v/>
      </c>
      <c r="AA1162" s="2" t="str">
        <f>IF(B1162="","",VLOOKUP(AD1162,Varsayımlar!$B:$Q,15,0))</f>
        <v/>
      </c>
      <c r="AB1162" s="2" t="str">
        <f>IF(B1162="","",VLOOKUP(AD1162,Varsayımlar!$B:$Q,16,0))</f>
        <v/>
      </c>
      <c r="AC1162" s="2" t="str">
        <f>IF(B1162="","",VLOOKUP(Sayfa2!AD1162,Varsayımlar!B:S,18,0))</f>
        <v/>
      </c>
      <c r="AD1162" s="2" t="str">
        <f t="shared" si="20"/>
        <v/>
      </c>
    </row>
    <row r="1163" spans="2:30" x14ac:dyDescent="0.25">
      <c r="B1163" s="6"/>
      <c r="C1163" s="7" t="str">
        <f>IF(B1163="","",VLOOKUP(AD1163,Varsayımlar!$B:$Q,3,0))</f>
        <v/>
      </c>
      <c r="D1163" s="7"/>
      <c r="H1163" s="5" t="str">
        <f>IF(B1163="","",VLOOKUP(AD1163,Varsayımlar!$B:$Q,5,0))</f>
        <v/>
      </c>
      <c r="I1163" s="5"/>
      <c r="J1163" s="5" t="str">
        <f>IF(B1163="","",VLOOKUP(AD1163,Varsayımlar!$B:$Q,6,0))</f>
        <v/>
      </c>
      <c r="P1163" s="5" t="str">
        <f>IF(B1163="","",VLOOKUP(AD1163,Varsayımlar!$B:$Q,7,0)*K1163)</f>
        <v/>
      </c>
      <c r="Q1163" s="5" t="str">
        <f>IF(B1163="","",VLOOKUP(AD1163,Varsayımlar!$B:$Q,8,0))</f>
        <v/>
      </c>
      <c r="R1163" s="5" t="str">
        <f>IF(B1163="","",VLOOKUP(AD1163,Varsayımlar!$B:$Q,9,0))</f>
        <v/>
      </c>
      <c r="S1163" s="5" t="str">
        <f>IF(B1163="","",VLOOKUP(AD1163,Varsayımlar!$B:$Q,10,0))</f>
        <v/>
      </c>
      <c r="T1163" s="5" t="str">
        <f>IF(B1163="","",VLOOKUP(AD1163,Varsayımlar!$B:$Q,11,0))</f>
        <v/>
      </c>
      <c r="U1163" s="5" t="str">
        <f>IF(B1163="","",VLOOKUP(AD1163,Varsayımlar!$B:$Q,12,0))</f>
        <v/>
      </c>
      <c r="V1163" s="5" t="str">
        <f>IF(B1163="","",VLOOKUP(AD1163,Varsayımlar!$B:$Q,13,0))</f>
        <v/>
      </c>
      <c r="W1163" s="5" t="str">
        <f>IF(B1163="","",VLOOKUP(AD1163,Varsayımlar!$B:$Q,14,0))</f>
        <v/>
      </c>
      <c r="AA1163" s="5" t="str">
        <f>IF(B1163="","",VLOOKUP(AD1163,Varsayımlar!$B:$Q,15,0))</f>
        <v/>
      </c>
      <c r="AB1163" s="5" t="str">
        <f>IF(B1163="","",VLOOKUP(AD1163,Varsayımlar!$B:$Q,16,0))</f>
        <v/>
      </c>
      <c r="AC1163" s="5" t="str">
        <f>IF(B1163="","",VLOOKUP(Sayfa2!AD1163,Varsayımlar!B:S,18,0))</f>
        <v/>
      </c>
      <c r="AD1163" s="5" t="str">
        <f t="shared" si="20"/>
        <v/>
      </c>
    </row>
    <row r="1164" spans="2:30" x14ac:dyDescent="0.25">
      <c r="C1164" s="3" t="str">
        <f>IF(B1164="","",VLOOKUP(AD1164,Varsayımlar!$B:$Q,3,0))</f>
        <v/>
      </c>
      <c r="H1164" s="2" t="str">
        <f>IF(B1164="","",VLOOKUP(AD1164,Varsayımlar!$B:$Q,5,0))</f>
        <v/>
      </c>
      <c r="J1164" s="2" t="str">
        <f>IF(B1164="","",VLOOKUP(AD1164,Varsayımlar!$B:$Q,6,0))</f>
        <v/>
      </c>
      <c r="P1164" s="2" t="str">
        <f>IF(B1164="","",VLOOKUP(AD1164,Varsayımlar!$B:$Q,7,0)*K1164)</f>
        <v/>
      </c>
      <c r="Q1164" s="2" t="str">
        <f>IF(B1164="","",VLOOKUP(AD1164,Varsayımlar!$B:$Q,8,0))</f>
        <v/>
      </c>
      <c r="R1164" s="2" t="str">
        <f>IF(B1164="","",VLOOKUP(AD1164,Varsayımlar!$B:$Q,9,0))</f>
        <v/>
      </c>
      <c r="S1164" s="2" t="str">
        <f>IF(B1164="","",VLOOKUP(AD1164,Varsayımlar!$B:$Q,10,0))</f>
        <v/>
      </c>
      <c r="T1164" s="2" t="str">
        <f>IF(B1164="","",VLOOKUP(AD1164,Varsayımlar!$B:$Q,11,0))</f>
        <v/>
      </c>
      <c r="U1164" s="2" t="str">
        <f>IF(B1164="","",VLOOKUP(AD1164,Varsayımlar!$B:$Q,12,0))</f>
        <v/>
      </c>
      <c r="V1164" s="2" t="str">
        <f>IF(B1164="","",VLOOKUP(AD1164,Varsayımlar!$B:$Q,13,0))</f>
        <v/>
      </c>
      <c r="W1164" s="2" t="str">
        <f>IF(B1164="","",VLOOKUP(AD1164,Varsayımlar!$B:$Q,14,0))</f>
        <v/>
      </c>
      <c r="AA1164" s="2" t="str">
        <f>IF(B1164="","",VLOOKUP(AD1164,Varsayımlar!$B:$Q,15,0))</f>
        <v/>
      </c>
      <c r="AB1164" s="2" t="str">
        <f>IF(B1164="","",VLOOKUP(AD1164,Varsayımlar!$B:$Q,16,0))</f>
        <v/>
      </c>
      <c r="AC1164" s="2" t="str">
        <f>IF(B1164="","",VLOOKUP(Sayfa2!AD1164,Varsayımlar!B:S,18,0))</f>
        <v/>
      </c>
      <c r="AD1164" s="2" t="str">
        <f t="shared" si="20"/>
        <v/>
      </c>
    </row>
    <row r="1165" spans="2:30" x14ac:dyDescent="0.25">
      <c r="B1165" s="6"/>
      <c r="C1165" s="7" t="str">
        <f>IF(B1165="","",VLOOKUP(AD1165,Varsayımlar!$B:$Q,3,0))</f>
        <v/>
      </c>
      <c r="D1165" s="7"/>
      <c r="H1165" s="5" t="str">
        <f>IF(B1165="","",VLOOKUP(AD1165,Varsayımlar!$B:$Q,5,0))</f>
        <v/>
      </c>
      <c r="I1165" s="5"/>
      <c r="J1165" s="5" t="str">
        <f>IF(B1165="","",VLOOKUP(AD1165,Varsayımlar!$B:$Q,6,0))</f>
        <v/>
      </c>
      <c r="P1165" s="5" t="str">
        <f>IF(B1165="","",VLOOKUP(AD1165,Varsayımlar!$B:$Q,7,0)*K1165)</f>
        <v/>
      </c>
      <c r="Q1165" s="5" t="str">
        <f>IF(B1165="","",VLOOKUP(AD1165,Varsayımlar!$B:$Q,8,0))</f>
        <v/>
      </c>
      <c r="R1165" s="5" t="str">
        <f>IF(B1165="","",VLOOKUP(AD1165,Varsayımlar!$B:$Q,9,0))</f>
        <v/>
      </c>
      <c r="S1165" s="5" t="str">
        <f>IF(B1165="","",VLOOKUP(AD1165,Varsayımlar!$B:$Q,10,0))</f>
        <v/>
      </c>
      <c r="T1165" s="5" t="str">
        <f>IF(B1165="","",VLOOKUP(AD1165,Varsayımlar!$B:$Q,11,0))</f>
        <v/>
      </c>
      <c r="U1165" s="5" t="str">
        <f>IF(B1165="","",VLOOKUP(AD1165,Varsayımlar!$B:$Q,12,0))</f>
        <v/>
      </c>
      <c r="V1165" s="5" t="str">
        <f>IF(B1165="","",VLOOKUP(AD1165,Varsayımlar!$B:$Q,13,0))</f>
        <v/>
      </c>
      <c r="W1165" s="5" t="str">
        <f>IF(B1165="","",VLOOKUP(AD1165,Varsayımlar!$B:$Q,14,0))</f>
        <v/>
      </c>
      <c r="AA1165" s="5" t="str">
        <f>IF(B1165="","",VLOOKUP(AD1165,Varsayımlar!$B:$Q,15,0))</f>
        <v/>
      </c>
      <c r="AB1165" s="5" t="str">
        <f>IF(B1165="","",VLOOKUP(AD1165,Varsayımlar!$B:$Q,16,0))</f>
        <v/>
      </c>
      <c r="AC1165" s="5" t="str">
        <f>IF(B1165="","",VLOOKUP(Sayfa2!AD1165,Varsayımlar!B:S,18,0))</f>
        <v/>
      </c>
      <c r="AD1165" s="5" t="str">
        <f t="shared" si="20"/>
        <v/>
      </c>
    </row>
    <row r="1166" spans="2:30" x14ac:dyDescent="0.25">
      <c r="C1166" s="3" t="str">
        <f>IF(B1166="","",VLOOKUP(AD1166,Varsayımlar!$B:$Q,3,0))</f>
        <v/>
      </c>
      <c r="H1166" s="2" t="str">
        <f>IF(B1166="","",VLOOKUP(AD1166,Varsayımlar!$B:$Q,5,0))</f>
        <v/>
      </c>
      <c r="J1166" s="2" t="str">
        <f>IF(B1166="","",VLOOKUP(AD1166,Varsayımlar!$B:$Q,6,0))</f>
        <v/>
      </c>
      <c r="P1166" s="2" t="str">
        <f>IF(B1166="","",VLOOKUP(AD1166,Varsayımlar!$B:$Q,7,0)*K1166)</f>
        <v/>
      </c>
      <c r="Q1166" s="2" t="str">
        <f>IF(B1166="","",VLOOKUP(AD1166,Varsayımlar!$B:$Q,8,0))</f>
        <v/>
      </c>
      <c r="R1166" s="2" t="str">
        <f>IF(B1166="","",VLOOKUP(AD1166,Varsayımlar!$B:$Q,9,0))</f>
        <v/>
      </c>
      <c r="S1166" s="2" t="str">
        <f>IF(B1166="","",VLOOKUP(AD1166,Varsayımlar!$B:$Q,10,0))</f>
        <v/>
      </c>
      <c r="T1166" s="2" t="str">
        <f>IF(B1166="","",VLOOKUP(AD1166,Varsayımlar!$B:$Q,11,0))</f>
        <v/>
      </c>
      <c r="U1166" s="2" t="str">
        <f>IF(B1166="","",VLOOKUP(AD1166,Varsayımlar!$B:$Q,12,0))</f>
        <v/>
      </c>
      <c r="V1166" s="2" t="str">
        <f>IF(B1166="","",VLOOKUP(AD1166,Varsayımlar!$B:$Q,13,0))</f>
        <v/>
      </c>
      <c r="W1166" s="2" t="str">
        <f>IF(B1166="","",VLOOKUP(AD1166,Varsayımlar!$B:$Q,14,0))</f>
        <v/>
      </c>
      <c r="AA1166" s="2" t="str">
        <f>IF(B1166="","",VLOOKUP(AD1166,Varsayımlar!$B:$Q,15,0))</f>
        <v/>
      </c>
      <c r="AB1166" s="2" t="str">
        <f>IF(B1166="","",VLOOKUP(AD1166,Varsayımlar!$B:$Q,16,0))</f>
        <v/>
      </c>
      <c r="AC1166" s="2" t="str">
        <f>IF(B1166="","",VLOOKUP(Sayfa2!AD1166,Varsayımlar!B:S,18,0))</f>
        <v/>
      </c>
      <c r="AD1166" s="2" t="str">
        <f t="shared" si="20"/>
        <v/>
      </c>
    </row>
    <row r="1167" spans="2:30" x14ac:dyDescent="0.25">
      <c r="B1167" s="6"/>
      <c r="C1167" s="7" t="str">
        <f>IF(B1167="","",VLOOKUP(AD1167,Varsayımlar!$B:$Q,3,0))</f>
        <v/>
      </c>
      <c r="D1167" s="7"/>
      <c r="H1167" s="5" t="str">
        <f>IF(B1167="","",VLOOKUP(AD1167,Varsayımlar!$B:$Q,5,0))</f>
        <v/>
      </c>
      <c r="I1167" s="5"/>
      <c r="J1167" s="5" t="str">
        <f>IF(B1167="","",VLOOKUP(AD1167,Varsayımlar!$B:$Q,6,0))</f>
        <v/>
      </c>
      <c r="P1167" s="5" t="str">
        <f>IF(B1167="","",VLOOKUP(AD1167,Varsayımlar!$B:$Q,7,0)*K1167)</f>
        <v/>
      </c>
      <c r="Q1167" s="5" t="str">
        <f>IF(B1167="","",VLOOKUP(AD1167,Varsayımlar!$B:$Q,8,0))</f>
        <v/>
      </c>
      <c r="R1167" s="5" t="str">
        <f>IF(B1167="","",VLOOKUP(AD1167,Varsayımlar!$B:$Q,9,0))</f>
        <v/>
      </c>
      <c r="S1167" s="5" t="str">
        <f>IF(B1167="","",VLOOKUP(AD1167,Varsayımlar!$B:$Q,10,0))</f>
        <v/>
      </c>
      <c r="T1167" s="5" t="str">
        <f>IF(B1167="","",VLOOKUP(AD1167,Varsayımlar!$B:$Q,11,0))</f>
        <v/>
      </c>
      <c r="U1167" s="5" t="str">
        <f>IF(B1167="","",VLOOKUP(AD1167,Varsayımlar!$B:$Q,12,0))</f>
        <v/>
      </c>
      <c r="V1167" s="5" t="str">
        <f>IF(B1167="","",VLOOKUP(AD1167,Varsayımlar!$B:$Q,13,0))</f>
        <v/>
      </c>
      <c r="W1167" s="5" t="str">
        <f>IF(B1167="","",VLOOKUP(AD1167,Varsayımlar!$B:$Q,14,0))</f>
        <v/>
      </c>
      <c r="AA1167" s="5" t="str">
        <f>IF(B1167="","",VLOOKUP(AD1167,Varsayımlar!$B:$Q,15,0))</f>
        <v/>
      </c>
      <c r="AB1167" s="5" t="str">
        <f>IF(B1167="","",VLOOKUP(AD1167,Varsayımlar!$B:$Q,16,0))</f>
        <v/>
      </c>
      <c r="AC1167" s="5" t="str">
        <f>IF(B1167="","",VLOOKUP(Sayfa2!AD1167,Varsayımlar!B:S,18,0))</f>
        <v/>
      </c>
      <c r="AD1167" s="5" t="str">
        <f t="shared" si="20"/>
        <v/>
      </c>
    </row>
    <row r="1168" spans="2:30" x14ac:dyDescent="0.25">
      <c r="C1168" s="3" t="str">
        <f>IF(B1168="","",VLOOKUP(AD1168,Varsayımlar!$B:$Q,3,0))</f>
        <v/>
      </c>
      <c r="H1168" s="2" t="str">
        <f>IF(B1168="","",VLOOKUP(AD1168,Varsayımlar!$B:$Q,5,0))</f>
        <v/>
      </c>
      <c r="J1168" s="2" t="str">
        <f>IF(B1168="","",VLOOKUP(AD1168,Varsayımlar!$B:$Q,6,0))</f>
        <v/>
      </c>
      <c r="P1168" s="2" t="str">
        <f>IF(B1168="","",VLOOKUP(AD1168,Varsayımlar!$B:$Q,7,0)*K1168)</f>
        <v/>
      </c>
      <c r="Q1168" s="2" t="str">
        <f>IF(B1168="","",VLOOKUP(AD1168,Varsayımlar!$B:$Q,8,0))</f>
        <v/>
      </c>
      <c r="R1168" s="2" t="str">
        <f>IF(B1168="","",VLOOKUP(AD1168,Varsayımlar!$B:$Q,9,0))</f>
        <v/>
      </c>
      <c r="S1168" s="2" t="str">
        <f>IF(B1168="","",VLOOKUP(AD1168,Varsayımlar!$B:$Q,10,0))</f>
        <v/>
      </c>
      <c r="T1168" s="2" t="str">
        <f>IF(B1168="","",VLOOKUP(AD1168,Varsayımlar!$B:$Q,11,0))</f>
        <v/>
      </c>
      <c r="U1168" s="2" t="str">
        <f>IF(B1168="","",VLOOKUP(AD1168,Varsayımlar!$B:$Q,12,0))</f>
        <v/>
      </c>
      <c r="V1168" s="2" t="str">
        <f>IF(B1168="","",VLOOKUP(AD1168,Varsayımlar!$B:$Q,13,0))</f>
        <v/>
      </c>
      <c r="W1168" s="2" t="str">
        <f>IF(B1168="","",VLOOKUP(AD1168,Varsayımlar!$B:$Q,14,0))</f>
        <v/>
      </c>
      <c r="AA1168" s="2" t="str">
        <f>IF(B1168="","",VLOOKUP(AD1168,Varsayımlar!$B:$Q,15,0))</f>
        <v/>
      </c>
      <c r="AB1168" s="2" t="str">
        <f>IF(B1168="","",VLOOKUP(AD1168,Varsayımlar!$B:$Q,16,0))</f>
        <v/>
      </c>
      <c r="AC1168" s="2" t="str">
        <f>IF(B1168="","",VLOOKUP(Sayfa2!AD1168,Varsayımlar!B:S,18,0))</f>
        <v/>
      </c>
      <c r="AD1168" s="2" t="str">
        <f t="shared" si="20"/>
        <v/>
      </c>
    </row>
    <row r="1169" spans="2:30" x14ac:dyDescent="0.25">
      <c r="B1169" s="6"/>
      <c r="C1169" s="7" t="str">
        <f>IF(B1169="","",VLOOKUP(AD1169,Varsayımlar!$B:$Q,3,0))</f>
        <v/>
      </c>
      <c r="D1169" s="7"/>
      <c r="H1169" s="5" t="str">
        <f>IF(B1169="","",VLOOKUP(AD1169,Varsayımlar!$B:$Q,5,0))</f>
        <v/>
      </c>
      <c r="I1169" s="5"/>
      <c r="J1169" s="5" t="str">
        <f>IF(B1169="","",VLOOKUP(AD1169,Varsayımlar!$B:$Q,6,0))</f>
        <v/>
      </c>
      <c r="P1169" s="5" t="str">
        <f>IF(B1169="","",VLOOKUP(AD1169,Varsayımlar!$B:$Q,7,0)*K1169)</f>
        <v/>
      </c>
      <c r="Q1169" s="5" t="str">
        <f>IF(B1169="","",VLOOKUP(AD1169,Varsayımlar!$B:$Q,8,0))</f>
        <v/>
      </c>
      <c r="R1169" s="5" t="str">
        <f>IF(B1169="","",VLOOKUP(AD1169,Varsayımlar!$B:$Q,9,0))</f>
        <v/>
      </c>
      <c r="S1169" s="5" t="str">
        <f>IF(B1169="","",VLOOKUP(AD1169,Varsayımlar!$B:$Q,10,0))</f>
        <v/>
      </c>
      <c r="T1169" s="5" t="str">
        <f>IF(B1169="","",VLOOKUP(AD1169,Varsayımlar!$B:$Q,11,0))</f>
        <v/>
      </c>
      <c r="U1169" s="5" t="str">
        <f>IF(B1169="","",VLOOKUP(AD1169,Varsayımlar!$B:$Q,12,0))</f>
        <v/>
      </c>
      <c r="V1169" s="5" t="str">
        <f>IF(B1169="","",VLOOKUP(AD1169,Varsayımlar!$B:$Q,13,0))</f>
        <v/>
      </c>
      <c r="W1169" s="5" t="str">
        <f>IF(B1169="","",VLOOKUP(AD1169,Varsayımlar!$B:$Q,14,0))</f>
        <v/>
      </c>
      <c r="AA1169" s="5" t="str">
        <f>IF(B1169="","",VLOOKUP(AD1169,Varsayımlar!$B:$Q,15,0))</f>
        <v/>
      </c>
      <c r="AB1169" s="5" t="str">
        <f>IF(B1169="","",VLOOKUP(AD1169,Varsayımlar!$B:$Q,16,0))</f>
        <v/>
      </c>
      <c r="AC1169" s="5" t="str">
        <f>IF(B1169="","",VLOOKUP(Sayfa2!AD1169,Varsayımlar!B:S,18,0))</f>
        <v/>
      </c>
      <c r="AD1169" s="5" t="str">
        <f t="shared" si="20"/>
        <v/>
      </c>
    </row>
    <row r="1170" spans="2:30" x14ac:dyDescent="0.25">
      <c r="C1170" s="3" t="str">
        <f>IF(B1170="","",VLOOKUP(AD1170,Varsayımlar!$B:$Q,3,0))</f>
        <v/>
      </c>
      <c r="H1170" s="2" t="str">
        <f>IF(B1170="","",VLOOKUP(AD1170,Varsayımlar!$B:$Q,5,0))</f>
        <v/>
      </c>
      <c r="J1170" s="2" t="str">
        <f>IF(B1170="","",VLOOKUP(AD1170,Varsayımlar!$B:$Q,6,0))</f>
        <v/>
      </c>
      <c r="P1170" s="2" t="str">
        <f>IF(B1170="","",VLOOKUP(AD1170,Varsayımlar!$B:$Q,7,0)*K1170)</f>
        <v/>
      </c>
      <c r="Q1170" s="2" t="str">
        <f>IF(B1170="","",VLOOKUP(AD1170,Varsayımlar!$B:$Q,8,0))</f>
        <v/>
      </c>
      <c r="R1170" s="2" t="str">
        <f>IF(B1170="","",VLOOKUP(AD1170,Varsayımlar!$B:$Q,9,0))</f>
        <v/>
      </c>
      <c r="S1170" s="2" t="str">
        <f>IF(B1170="","",VLOOKUP(AD1170,Varsayımlar!$B:$Q,10,0))</f>
        <v/>
      </c>
      <c r="T1170" s="2" t="str">
        <f>IF(B1170="","",VLOOKUP(AD1170,Varsayımlar!$B:$Q,11,0))</f>
        <v/>
      </c>
      <c r="U1170" s="2" t="str">
        <f>IF(B1170="","",VLOOKUP(AD1170,Varsayımlar!$B:$Q,12,0))</f>
        <v/>
      </c>
      <c r="V1170" s="2" t="str">
        <f>IF(B1170="","",VLOOKUP(AD1170,Varsayımlar!$B:$Q,13,0))</f>
        <v/>
      </c>
      <c r="W1170" s="2" t="str">
        <f>IF(B1170="","",VLOOKUP(AD1170,Varsayımlar!$B:$Q,14,0))</f>
        <v/>
      </c>
      <c r="AA1170" s="2" t="str">
        <f>IF(B1170="","",VLOOKUP(AD1170,Varsayımlar!$B:$Q,15,0))</f>
        <v/>
      </c>
      <c r="AB1170" s="2" t="str">
        <f>IF(B1170="","",VLOOKUP(AD1170,Varsayımlar!$B:$Q,16,0))</f>
        <v/>
      </c>
      <c r="AC1170" s="2" t="str">
        <f>IF(B1170="","",VLOOKUP(Sayfa2!AD1170,Varsayımlar!B:S,18,0))</f>
        <v/>
      </c>
      <c r="AD1170" s="2" t="str">
        <f t="shared" si="20"/>
        <v/>
      </c>
    </row>
    <row r="1171" spans="2:30" x14ac:dyDescent="0.25">
      <c r="B1171" s="6"/>
      <c r="C1171" s="7" t="str">
        <f>IF(B1171="","",VLOOKUP(AD1171,Varsayımlar!$B:$Q,3,0))</f>
        <v/>
      </c>
      <c r="D1171" s="7"/>
      <c r="H1171" s="5" t="str">
        <f>IF(B1171="","",VLOOKUP(AD1171,Varsayımlar!$B:$Q,5,0))</f>
        <v/>
      </c>
      <c r="I1171" s="5"/>
      <c r="J1171" s="5" t="str">
        <f>IF(B1171="","",VLOOKUP(AD1171,Varsayımlar!$B:$Q,6,0))</f>
        <v/>
      </c>
      <c r="P1171" s="5" t="str">
        <f>IF(B1171="","",VLOOKUP(AD1171,Varsayımlar!$B:$Q,7,0)*K1171)</f>
        <v/>
      </c>
      <c r="Q1171" s="5" t="str">
        <f>IF(B1171="","",VLOOKUP(AD1171,Varsayımlar!$B:$Q,8,0))</f>
        <v/>
      </c>
      <c r="R1171" s="5" t="str">
        <f>IF(B1171="","",VLOOKUP(AD1171,Varsayımlar!$B:$Q,9,0))</f>
        <v/>
      </c>
      <c r="S1171" s="5" t="str">
        <f>IF(B1171="","",VLOOKUP(AD1171,Varsayımlar!$B:$Q,10,0))</f>
        <v/>
      </c>
      <c r="T1171" s="5" t="str">
        <f>IF(B1171="","",VLOOKUP(AD1171,Varsayımlar!$B:$Q,11,0))</f>
        <v/>
      </c>
      <c r="U1171" s="5" t="str">
        <f>IF(B1171="","",VLOOKUP(AD1171,Varsayımlar!$B:$Q,12,0))</f>
        <v/>
      </c>
      <c r="V1171" s="5" t="str">
        <f>IF(B1171="","",VLOOKUP(AD1171,Varsayımlar!$B:$Q,13,0))</f>
        <v/>
      </c>
      <c r="W1171" s="5" t="str">
        <f>IF(B1171="","",VLOOKUP(AD1171,Varsayımlar!$B:$Q,14,0))</f>
        <v/>
      </c>
      <c r="AA1171" s="5" t="str">
        <f>IF(B1171="","",VLOOKUP(AD1171,Varsayımlar!$B:$Q,15,0))</f>
        <v/>
      </c>
      <c r="AB1171" s="5" t="str">
        <f>IF(B1171="","",VLOOKUP(AD1171,Varsayımlar!$B:$Q,16,0))</f>
        <v/>
      </c>
      <c r="AC1171" s="5" t="str">
        <f>IF(B1171="","",VLOOKUP(Sayfa2!AD1171,Varsayımlar!B:S,18,0))</f>
        <v/>
      </c>
      <c r="AD1171" s="5" t="str">
        <f t="shared" si="20"/>
        <v/>
      </c>
    </row>
    <row r="1172" spans="2:30" x14ac:dyDescent="0.25">
      <c r="C1172" s="3" t="str">
        <f>IF(B1172="","",VLOOKUP(AD1172,Varsayımlar!$B:$Q,3,0))</f>
        <v/>
      </c>
      <c r="H1172" s="2" t="str">
        <f>IF(B1172="","",VLOOKUP(AD1172,Varsayımlar!$B:$Q,5,0))</f>
        <v/>
      </c>
      <c r="J1172" s="2" t="str">
        <f>IF(B1172="","",VLOOKUP(AD1172,Varsayımlar!$B:$Q,6,0))</f>
        <v/>
      </c>
      <c r="P1172" s="2" t="str">
        <f>IF(B1172="","",VLOOKUP(AD1172,Varsayımlar!$B:$Q,7,0)*K1172)</f>
        <v/>
      </c>
      <c r="Q1172" s="2" t="str">
        <f>IF(B1172="","",VLOOKUP(AD1172,Varsayımlar!$B:$Q,8,0))</f>
        <v/>
      </c>
      <c r="R1172" s="2" t="str">
        <f>IF(B1172="","",VLOOKUP(AD1172,Varsayımlar!$B:$Q,9,0))</f>
        <v/>
      </c>
      <c r="S1172" s="2" t="str">
        <f>IF(B1172="","",VLOOKUP(AD1172,Varsayımlar!$B:$Q,10,0))</f>
        <v/>
      </c>
      <c r="T1172" s="2" t="str">
        <f>IF(B1172="","",VLOOKUP(AD1172,Varsayımlar!$B:$Q,11,0))</f>
        <v/>
      </c>
      <c r="U1172" s="2" t="str">
        <f>IF(B1172="","",VLOOKUP(AD1172,Varsayımlar!$B:$Q,12,0))</f>
        <v/>
      </c>
      <c r="V1172" s="2" t="str">
        <f>IF(B1172="","",VLOOKUP(AD1172,Varsayımlar!$B:$Q,13,0))</f>
        <v/>
      </c>
      <c r="W1172" s="2" t="str">
        <f>IF(B1172="","",VLOOKUP(AD1172,Varsayımlar!$B:$Q,14,0))</f>
        <v/>
      </c>
      <c r="AA1172" s="2" t="str">
        <f>IF(B1172="","",VLOOKUP(AD1172,Varsayımlar!$B:$Q,15,0))</f>
        <v/>
      </c>
      <c r="AB1172" s="2" t="str">
        <f>IF(B1172="","",VLOOKUP(AD1172,Varsayımlar!$B:$Q,16,0))</f>
        <v/>
      </c>
      <c r="AC1172" s="2" t="str">
        <f>IF(B1172="","",VLOOKUP(Sayfa2!AD1172,Varsayımlar!B:S,18,0))</f>
        <v/>
      </c>
      <c r="AD1172" s="2" t="str">
        <f t="shared" si="20"/>
        <v/>
      </c>
    </row>
    <row r="1173" spans="2:30" x14ac:dyDescent="0.25">
      <c r="B1173" s="6"/>
      <c r="C1173" s="7" t="str">
        <f>IF(B1173="","",VLOOKUP(AD1173,Varsayımlar!$B:$Q,3,0))</f>
        <v/>
      </c>
      <c r="D1173" s="7"/>
      <c r="H1173" s="5" t="str">
        <f>IF(B1173="","",VLOOKUP(AD1173,Varsayımlar!$B:$Q,5,0))</f>
        <v/>
      </c>
      <c r="I1173" s="5"/>
      <c r="J1173" s="5" t="str">
        <f>IF(B1173="","",VLOOKUP(AD1173,Varsayımlar!$B:$Q,6,0))</f>
        <v/>
      </c>
      <c r="P1173" s="5" t="str">
        <f>IF(B1173="","",VLOOKUP(AD1173,Varsayımlar!$B:$Q,7,0)*K1173)</f>
        <v/>
      </c>
      <c r="Q1173" s="5" t="str">
        <f>IF(B1173="","",VLOOKUP(AD1173,Varsayımlar!$B:$Q,8,0))</f>
        <v/>
      </c>
      <c r="R1173" s="5" t="str">
        <f>IF(B1173="","",VLOOKUP(AD1173,Varsayımlar!$B:$Q,9,0))</f>
        <v/>
      </c>
      <c r="S1173" s="5" t="str">
        <f>IF(B1173="","",VLOOKUP(AD1173,Varsayımlar!$B:$Q,10,0))</f>
        <v/>
      </c>
      <c r="T1173" s="5" t="str">
        <f>IF(B1173="","",VLOOKUP(AD1173,Varsayımlar!$B:$Q,11,0))</f>
        <v/>
      </c>
      <c r="U1173" s="5" t="str">
        <f>IF(B1173="","",VLOOKUP(AD1173,Varsayımlar!$B:$Q,12,0))</f>
        <v/>
      </c>
      <c r="V1173" s="5" t="str">
        <f>IF(B1173="","",VLOOKUP(AD1173,Varsayımlar!$B:$Q,13,0))</f>
        <v/>
      </c>
      <c r="W1173" s="5" t="str">
        <f>IF(B1173="","",VLOOKUP(AD1173,Varsayımlar!$B:$Q,14,0))</f>
        <v/>
      </c>
      <c r="AA1173" s="5" t="str">
        <f>IF(B1173="","",VLOOKUP(AD1173,Varsayımlar!$B:$Q,15,0))</f>
        <v/>
      </c>
      <c r="AB1173" s="5" t="str">
        <f>IF(B1173="","",VLOOKUP(AD1173,Varsayımlar!$B:$Q,16,0))</f>
        <v/>
      </c>
      <c r="AC1173" s="5" t="str">
        <f>IF(B1173="","",VLOOKUP(Sayfa2!AD1173,Varsayımlar!B:S,18,0))</f>
        <v/>
      </c>
      <c r="AD1173" s="5" t="str">
        <f t="shared" si="20"/>
        <v/>
      </c>
    </row>
    <row r="1174" spans="2:30" x14ac:dyDescent="0.25">
      <c r="C1174" s="3" t="str">
        <f>IF(B1174="","",VLOOKUP(AD1174,Varsayımlar!$B:$Q,3,0))</f>
        <v/>
      </c>
      <c r="H1174" s="2" t="str">
        <f>IF(B1174="","",VLOOKUP(AD1174,Varsayımlar!$B:$Q,5,0))</f>
        <v/>
      </c>
      <c r="J1174" s="2" t="str">
        <f>IF(B1174="","",VLOOKUP(AD1174,Varsayımlar!$B:$Q,6,0))</f>
        <v/>
      </c>
      <c r="P1174" s="2" t="str">
        <f>IF(B1174="","",VLOOKUP(AD1174,Varsayımlar!$B:$Q,7,0)*K1174)</f>
        <v/>
      </c>
      <c r="Q1174" s="2" t="str">
        <f>IF(B1174="","",VLOOKUP(AD1174,Varsayımlar!$B:$Q,8,0))</f>
        <v/>
      </c>
      <c r="R1174" s="2" t="str">
        <f>IF(B1174="","",VLOOKUP(AD1174,Varsayımlar!$B:$Q,9,0))</f>
        <v/>
      </c>
      <c r="S1174" s="2" t="str">
        <f>IF(B1174="","",VLOOKUP(AD1174,Varsayımlar!$B:$Q,10,0))</f>
        <v/>
      </c>
      <c r="T1174" s="2" t="str">
        <f>IF(B1174="","",VLOOKUP(AD1174,Varsayımlar!$B:$Q,11,0))</f>
        <v/>
      </c>
      <c r="U1174" s="2" t="str">
        <f>IF(B1174="","",VLOOKUP(AD1174,Varsayımlar!$B:$Q,12,0))</f>
        <v/>
      </c>
      <c r="V1174" s="2" t="str">
        <f>IF(B1174="","",VLOOKUP(AD1174,Varsayımlar!$B:$Q,13,0))</f>
        <v/>
      </c>
      <c r="W1174" s="2" t="str">
        <f>IF(B1174="","",VLOOKUP(AD1174,Varsayımlar!$B:$Q,14,0))</f>
        <v/>
      </c>
      <c r="AA1174" s="2" t="str">
        <f>IF(B1174="","",VLOOKUP(AD1174,Varsayımlar!$B:$Q,15,0))</f>
        <v/>
      </c>
      <c r="AB1174" s="2" t="str">
        <f>IF(B1174="","",VLOOKUP(AD1174,Varsayımlar!$B:$Q,16,0))</f>
        <v/>
      </c>
      <c r="AC1174" s="2" t="str">
        <f>IF(B1174="","",VLOOKUP(Sayfa2!AD1174,Varsayımlar!B:S,18,0))</f>
        <v/>
      </c>
      <c r="AD1174" s="2" t="str">
        <f t="shared" si="20"/>
        <v/>
      </c>
    </row>
    <row r="1175" spans="2:30" x14ac:dyDescent="0.25">
      <c r="B1175" s="6"/>
      <c r="C1175" s="7" t="str">
        <f>IF(B1175="","",VLOOKUP(AD1175,Varsayımlar!$B:$Q,3,0))</f>
        <v/>
      </c>
      <c r="D1175" s="7"/>
      <c r="H1175" s="5" t="str">
        <f>IF(B1175="","",VLOOKUP(AD1175,Varsayımlar!$B:$Q,5,0))</f>
        <v/>
      </c>
      <c r="I1175" s="5"/>
      <c r="J1175" s="5" t="str">
        <f>IF(B1175="","",VLOOKUP(AD1175,Varsayımlar!$B:$Q,6,0))</f>
        <v/>
      </c>
      <c r="P1175" s="5" t="str">
        <f>IF(B1175="","",VLOOKUP(AD1175,Varsayımlar!$B:$Q,7,0)*K1175)</f>
        <v/>
      </c>
      <c r="Q1175" s="5" t="str">
        <f>IF(B1175="","",VLOOKUP(AD1175,Varsayımlar!$B:$Q,8,0))</f>
        <v/>
      </c>
      <c r="R1175" s="5" t="str">
        <f>IF(B1175="","",VLOOKUP(AD1175,Varsayımlar!$B:$Q,9,0))</f>
        <v/>
      </c>
      <c r="S1175" s="5" t="str">
        <f>IF(B1175="","",VLOOKUP(AD1175,Varsayımlar!$B:$Q,10,0))</f>
        <v/>
      </c>
      <c r="T1175" s="5" t="str">
        <f>IF(B1175="","",VLOOKUP(AD1175,Varsayımlar!$B:$Q,11,0))</f>
        <v/>
      </c>
      <c r="U1175" s="5" t="str">
        <f>IF(B1175="","",VLOOKUP(AD1175,Varsayımlar!$B:$Q,12,0))</f>
        <v/>
      </c>
      <c r="V1175" s="5" t="str">
        <f>IF(B1175="","",VLOOKUP(AD1175,Varsayımlar!$B:$Q,13,0))</f>
        <v/>
      </c>
      <c r="W1175" s="5" t="str">
        <f>IF(B1175="","",VLOOKUP(AD1175,Varsayımlar!$B:$Q,14,0))</f>
        <v/>
      </c>
      <c r="AA1175" s="5" t="str">
        <f>IF(B1175="","",VLOOKUP(AD1175,Varsayımlar!$B:$Q,15,0))</f>
        <v/>
      </c>
      <c r="AB1175" s="5" t="str">
        <f>IF(B1175="","",VLOOKUP(AD1175,Varsayımlar!$B:$Q,16,0))</f>
        <v/>
      </c>
      <c r="AC1175" s="5" t="str">
        <f>IF(B1175="","",VLOOKUP(Sayfa2!AD1175,Varsayımlar!B:S,18,0))</f>
        <v/>
      </c>
      <c r="AD1175" s="5" t="str">
        <f t="shared" si="20"/>
        <v/>
      </c>
    </row>
    <row r="1176" spans="2:30" x14ac:dyDescent="0.25">
      <c r="C1176" s="3" t="str">
        <f>IF(B1176="","",VLOOKUP(AD1176,Varsayımlar!$B:$Q,3,0))</f>
        <v/>
      </c>
      <c r="H1176" s="2" t="str">
        <f>IF(B1176="","",VLOOKUP(AD1176,Varsayımlar!$B:$Q,5,0))</f>
        <v/>
      </c>
      <c r="J1176" s="2" t="str">
        <f>IF(B1176="","",VLOOKUP(AD1176,Varsayımlar!$B:$Q,6,0))</f>
        <v/>
      </c>
      <c r="P1176" s="2" t="str">
        <f>IF(B1176="","",VLOOKUP(AD1176,Varsayımlar!$B:$Q,7,0)*K1176)</f>
        <v/>
      </c>
      <c r="Q1176" s="2" t="str">
        <f>IF(B1176="","",VLOOKUP(AD1176,Varsayımlar!$B:$Q,8,0))</f>
        <v/>
      </c>
      <c r="R1176" s="2" t="str">
        <f>IF(B1176="","",VLOOKUP(AD1176,Varsayımlar!$B:$Q,9,0))</f>
        <v/>
      </c>
      <c r="S1176" s="2" t="str">
        <f>IF(B1176="","",VLOOKUP(AD1176,Varsayımlar!$B:$Q,10,0))</f>
        <v/>
      </c>
      <c r="T1176" s="2" t="str">
        <f>IF(B1176="","",VLOOKUP(AD1176,Varsayımlar!$B:$Q,11,0))</f>
        <v/>
      </c>
      <c r="U1176" s="2" t="str">
        <f>IF(B1176="","",VLOOKUP(AD1176,Varsayımlar!$B:$Q,12,0))</f>
        <v/>
      </c>
      <c r="V1176" s="2" t="str">
        <f>IF(B1176="","",VLOOKUP(AD1176,Varsayımlar!$B:$Q,13,0))</f>
        <v/>
      </c>
      <c r="W1176" s="2" t="str">
        <f>IF(B1176="","",VLOOKUP(AD1176,Varsayımlar!$B:$Q,14,0))</f>
        <v/>
      </c>
      <c r="AA1176" s="2" t="str">
        <f>IF(B1176="","",VLOOKUP(AD1176,Varsayımlar!$B:$Q,15,0))</f>
        <v/>
      </c>
      <c r="AB1176" s="2" t="str">
        <f>IF(B1176="","",VLOOKUP(AD1176,Varsayımlar!$B:$Q,16,0))</f>
        <v/>
      </c>
      <c r="AC1176" s="2" t="str">
        <f>IF(B1176="","",VLOOKUP(Sayfa2!AD1176,Varsayımlar!B:S,18,0))</f>
        <v/>
      </c>
      <c r="AD1176" s="2" t="str">
        <f t="shared" si="20"/>
        <v/>
      </c>
    </row>
    <row r="1177" spans="2:30" x14ac:dyDescent="0.25">
      <c r="B1177" s="6"/>
      <c r="C1177" s="7" t="str">
        <f>IF(B1177="","",VLOOKUP(AD1177,Varsayımlar!$B:$Q,3,0))</f>
        <v/>
      </c>
      <c r="D1177" s="7"/>
      <c r="H1177" s="5" t="str">
        <f>IF(B1177="","",VLOOKUP(AD1177,Varsayımlar!$B:$Q,5,0))</f>
        <v/>
      </c>
      <c r="I1177" s="5"/>
      <c r="J1177" s="5" t="str">
        <f>IF(B1177="","",VLOOKUP(AD1177,Varsayımlar!$B:$Q,6,0))</f>
        <v/>
      </c>
      <c r="P1177" s="5" t="str">
        <f>IF(B1177="","",VLOOKUP(AD1177,Varsayımlar!$B:$Q,7,0)*K1177)</f>
        <v/>
      </c>
      <c r="Q1177" s="5" t="str">
        <f>IF(B1177="","",VLOOKUP(AD1177,Varsayımlar!$B:$Q,8,0))</f>
        <v/>
      </c>
      <c r="R1177" s="5" t="str">
        <f>IF(B1177="","",VLOOKUP(AD1177,Varsayımlar!$B:$Q,9,0))</f>
        <v/>
      </c>
      <c r="S1177" s="5" t="str">
        <f>IF(B1177="","",VLOOKUP(AD1177,Varsayımlar!$B:$Q,10,0))</f>
        <v/>
      </c>
      <c r="T1177" s="5" t="str">
        <f>IF(B1177="","",VLOOKUP(AD1177,Varsayımlar!$B:$Q,11,0))</f>
        <v/>
      </c>
      <c r="U1177" s="5" t="str">
        <f>IF(B1177="","",VLOOKUP(AD1177,Varsayımlar!$B:$Q,12,0))</f>
        <v/>
      </c>
      <c r="V1177" s="5" t="str">
        <f>IF(B1177="","",VLOOKUP(AD1177,Varsayımlar!$B:$Q,13,0))</f>
        <v/>
      </c>
      <c r="W1177" s="5" t="str">
        <f>IF(B1177="","",VLOOKUP(AD1177,Varsayımlar!$B:$Q,14,0))</f>
        <v/>
      </c>
      <c r="AA1177" s="5" t="str">
        <f>IF(B1177="","",VLOOKUP(AD1177,Varsayımlar!$B:$Q,15,0))</f>
        <v/>
      </c>
      <c r="AB1177" s="5" t="str">
        <f>IF(B1177="","",VLOOKUP(AD1177,Varsayımlar!$B:$Q,16,0))</f>
        <v/>
      </c>
      <c r="AC1177" s="5" t="str">
        <f>IF(B1177="","",VLOOKUP(Sayfa2!AD1177,Varsayımlar!B:S,18,0))</f>
        <v/>
      </c>
      <c r="AD1177" s="5" t="str">
        <f t="shared" si="20"/>
        <v/>
      </c>
    </row>
    <row r="1178" spans="2:30" x14ac:dyDescent="0.25">
      <c r="C1178" s="3" t="str">
        <f>IF(B1178="","",VLOOKUP(AD1178,Varsayımlar!$B:$Q,3,0))</f>
        <v/>
      </c>
      <c r="H1178" s="2" t="str">
        <f>IF(B1178="","",VLOOKUP(AD1178,Varsayımlar!$B:$Q,5,0))</f>
        <v/>
      </c>
      <c r="J1178" s="2" t="str">
        <f>IF(B1178="","",VLOOKUP(AD1178,Varsayımlar!$B:$Q,6,0))</f>
        <v/>
      </c>
      <c r="P1178" s="2" t="str">
        <f>IF(B1178="","",VLOOKUP(AD1178,Varsayımlar!$B:$Q,7,0)*K1178)</f>
        <v/>
      </c>
      <c r="Q1178" s="2" t="str">
        <f>IF(B1178="","",VLOOKUP(AD1178,Varsayımlar!$B:$Q,8,0))</f>
        <v/>
      </c>
      <c r="R1178" s="2" t="str">
        <f>IF(B1178="","",VLOOKUP(AD1178,Varsayımlar!$B:$Q,9,0))</f>
        <v/>
      </c>
      <c r="S1178" s="2" t="str">
        <f>IF(B1178="","",VLOOKUP(AD1178,Varsayımlar!$B:$Q,10,0))</f>
        <v/>
      </c>
      <c r="T1178" s="2" t="str">
        <f>IF(B1178="","",VLOOKUP(AD1178,Varsayımlar!$B:$Q,11,0))</f>
        <v/>
      </c>
      <c r="U1178" s="2" t="str">
        <f>IF(B1178="","",VLOOKUP(AD1178,Varsayımlar!$B:$Q,12,0))</f>
        <v/>
      </c>
      <c r="V1178" s="2" t="str">
        <f>IF(B1178="","",VLOOKUP(AD1178,Varsayımlar!$B:$Q,13,0))</f>
        <v/>
      </c>
      <c r="W1178" s="2" t="str">
        <f>IF(B1178="","",VLOOKUP(AD1178,Varsayımlar!$B:$Q,14,0))</f>
        <v/>
      </c>
      <c r="AA1178" s="2" t="str">
        <f>IF(B1178="","",VLOOKUP(AD1178,Varsayımlar!$B:$Q,15,0))</f>
        <v/>
      </c>
      <c r="AB1178" s="2" t="str">
        <f>IF(B1178="","",VLOOKUP(AD1178,Varsayımlar!$B:$Q,16,0))</f>
        <v/>
      </c>
      <c r="AC1178" s="2" t="str">
        <f>IF(B1178="","",VLOOKUP(Sayfa2!AD1178,Varsayımlar!B:S,18,0))</f>
        <v/>
      </c>
      <c r="AD1178" s="2" t="str">
        <f t="shared" si="20"/>
        <v/>
      </c>
    </row>
    <row r="1179" spans="2:30" x14ac:dyDescent="0.25">
      <c r="B1179" s="6"/>
      <c r="C1179" s="7" t="str">
        <f>IF(B1179="","",VLOOKUP(AD1179,Varsayımlar!$B:$Q,3,0))</f>
        <v/>
      </c>
      <c r="D1179" s="7"/>
      <c r="H1179" s="5" t="str">
        <f>IF(B1179="","",VLOOKUP(AD1179,Varsayımlar!$B:$Q,5,0))</f>
        <v/>
      </c>
      <c r="I1179" s="5"/>
      <c r="J1179" s="5" t="str">
        <f>IF(B1179="","",VLOOKUP(AD1179,Varsayımlar!$B:$Q,6,0))</f>
        <v/>
      </c>
      <c r="P1179" s="5" t="str">
        <f>IF(B1179="","",VLOOKUP(AD1179,Varsayımlar!$B:$Q,7,0)*K1179)</f>
        <v/>
      </c>
      <c r="Q1179" s="5" t="str">
        <f>IF(B1179="","",VLOOKUP(AD1179,Varsayımlar!$B:$Q,8,0))</f>
        <v/>
      </c>
      <c r="R1179" s="5" t="str">
        <f>IF(B1179="","",VLOOKUP(AD1179,Varsayımlar!$B:$Q,9,0))</f>
        <v/>
      </c>
      <c r="S1179" s="5" t="str">
        <f>IF(B1179="","",VLOOKUP(AD1179,Varsayımlar!$B:$Q,10,0))</f>
        <v/>
      </c>
      <c r="T1179" s="5" t="str">
        <f>IF(B1179="","",VLOOKUP(AD1179,Varsayımlar!$B:$Q,11,0))</f>
        <v/>
      </c>
      <c r="U1179" s="5" t="str">
        <f>IF(B1179="","",VLOOKUP(AD1179,Varsayımlar!$B:$Q,12,0))</f>
        <v/>
      </c>
      <c r="V1179" s="5" t="str">
        <f>IF(B1179="","",VLOOKUP(AD1179,Varsayımlar!$B:$Q,13,0))</f>
        <v/>
      </c>
      <c r="W1179" s="5" t="str">
        <f>IF(B1179="","",VLOOKUP(AD1179,Varsayımlar!$B:$Q,14,0))</f>
        <v/>
      </c>
      <c r="AA1179" s="5" t="str">
        <f>IF(B1179="","",VLOOKUP(AD1179,Varsayımlar!$B:$Q,15,0))</f>
        <v/>
      </c>
      <c r="AB1179" s="5" t="str">
        <f>IF(B1179="","",VLOOKUP(AD1179,Varsayımlar!$B:$Q,16,0))</f>
        <v/>
      </c>
      <c r="AC1179" s="5" t="str">
        <f>IF(B1179="","",VLOOKUP(Sayfa2!AD1179,Varsayımlar!B:S,18,0))</f>
        <v/>
      </c>
      <c r="AD1179" s="5" t="str">
        <f t="shared" si="20"/>
        <v/>
      </c>
    </row>
    <row r="1180" spans="2:30" x14ac:dyDescent="0.25">
      <c r="C1180" s="3" t="str">
        <f>IF(B1180="","",VLOOKUP(AD1180,Varsayımlar!$B:$Q,3,0))</f>
        <v/>
      </c>
      <c r="H1180" s="2" t="str">
        <f>IF(B1180="","",VLOOKUP(AD1180,Varsayımlar!$B:$Q,5,0))</f>
        <v/>
      </c>
      <c r="J1180" s="2" t="str">
        <f>IF(B1180="","",VLOOKUP(AD1180,Varsayımlar!$B:$Q,6,0))</f>
        <v/>
      </c>
      <c r="P1180" s="2" t="str">
        <f>IF(B1180="","",VLOOKUP(AD1180,Varsayımlar!$B:$Q,7,0)*K1180)</f>
        <v/>
      </c>
      <c r="Q1180" s="2" t="str">
        <f>IF(B1180="","",VLOOKUP(AD1180,Varsayımlar!$B:$Q,8,0))</f>
        <v/>
      </c>
      <c r="R1180" s="2" t="str">
        <f>IF(B1180="","",VLOOKUP(AD1180,Varsayımlar!$B:$Q,9,0))</f>
        <v/>
      </c>
      <c r="S1180" s="2" t="str">
        <f>IF(B1180="","",VLOOKUP(AD1180,Varsayımlar!$B:$Q,10,0))</f>
        <v/>
      </c>
      <c r="T1180" s="2" t="str">
        <f>IF(B1180="","",VLOOKUP(AD1180,Varsayımlar!$B:$Q,11,0))</f>
        <v/>
      </c>
      <c r="U1180" s="2" t="str">
        <f>IF(B1180="","",VLOOKUP(AD1180,Varsayımlar!$B:$Q,12,0))</f>
        <v/>
      </c>
      <c r="V1180" s="2" t="str">
        <f>IF(B1180="","",VLOOKUP(AD1180,Varsayımlar!$B:$Q,13,0))</f>
        <v/>
      </c>
      <c r="W1180" s="2" t="str">
        <f>IF(B1180="","",VLOOKUP(AD1180,Varsayımlar!$B:$Q,14,0))</f>
        <v/>
      </c>
      <c r="AA1180" s="2" t="str">
        <f>IF(B1180="","",VLOOKUP(AD1180,Varsayımlar!$B:$Q,15,0))</f>
        <v/>
      </c>
      <c r="AB1180" s="2" t="str">
        <f>IF(B1180="","",VLOOKUP(AD1180,Varsayımlar!$B:$Q,16,0))</f>
        <v/>
      </c>
      <c r="AC1180" s="2" t="str">
        <f>IF(B1180="","",VLOOKUP(Sayfa2!AD1180,Varsayımlar!B:S,18,0))</f>
        <v/>
      </c>
      <c r="AD1180" s="2" t="str">
        <f t="shared" si="20"/>
        <v/>
      </c>
    </row>
    <row r="1181" spans="2:30" x14ac:dyDescent="0.25">
      <c r="B1181" s="6"/>
      <c r="C1181" s="7" t="str">
        <f>IF(B1181="","",VLOOKUP(AD1181,Varsayımlar!$B:$Q,3,0))</f>
        <v/>
      </c>
      <c r="D1181" s="7"/>
      <c r="H1181" s="5" t="str">
        <f>IF(B1181="","",VLOOKUP(AD1181,Varsayımlar!$B:$Q,5,0))</f>
        <v/>
      </c>
      <c r="I1181" s="5"/>
      <c r="J1181" s="5" t="str">
        <f>IF(B1181="","",VLOOKUP(AD1181,Varsayımlar!$B:$Q,6,0))</f>
        <v/>
      </c>
      <c r="P1181" s="5" t="str">
        <f>IF(B1181="","",VLOOKUP(AD1181,Varsayımlar!$B:$Q,7,0)*K1181)</f>
        <v/>
      </c>
      <c r="Q1181" s="5" t="str">
        <f>IF(B1181="","",VLOOKUP(AD1181,Varsayımlar!$B:$Q,8,0))</f>
        <v/>
      </c>
      <c r="R1181" s="5" t="str">
        <f>IF(B1181="","",VLOOKUP(AD1181,Varsayımlar!$B:$Q,9,0))</f>
        <v/>
      </c>
      <c r="S1181" s="5" t="str">
        <f>IF(B1181="","",VLOOKUP(AD1181,Varsayımlar!$B:$Q,10,0))</f>
        <v/>
      </c>
      <c r="T1181" s="5" t="str">
        <f>IF(B1181="","",VLOOKUP(AD1181,Varsayımlar!$B:$Q,11,0))</f>
        <v/>
      </c>
      <c r="U1181" s="5" t="str">
        <f>IF(B1181="","",VLOOKUP(AD1181,Varsayımlar!$B:$Q,12,0))</f>
        <v/>
      </c>
      <c r="V1181" s="5" t="str">
        <f>IF(B1181="","",VLOOKUP(AD1181,Varsayımlar!$B:$Q,13,0))</f>
        <v/>
      </c>
      <c r="W1181" s="5" t="str">
        <f>IF(B1181="","",VLOOKUP(AD1181,Varsayımlar!$B:$Q,14,0))</f>
        <v/>
      </c>
      <c r="AA1181" s="5" t="str">
        <f>IF(B1181="","",VLOOKUP(AD1181,Varsayımlar!$B:$Q,15,0))</f>
        <v/>
      </c>
      <c r="AB1181" s="5" t="str">
        <f>IF(B1181="","",VLOOKUP(AD1181,Varsayımlar!$B:$Q,16,0))</f>
        <v/>
      </c>
      <c r="AC1181" s="5" t="str">
        <f>IF(B1181="","",VLOOKUP(Sayfa2!AD1181,Varsayımlar!B:S,18,0))</f>
        <v/>
      </c>
      <c r="AD1181" s="5" t="str">
        <f t="shared" si="20"/>
        <v/>
      </c>
    </row>
    <row r="1182" spans="2:30" x14ac:dyDescent="0.25">
      <c r="C1182" s="3" t="str">
        <f>IF(B1182="","",VLOOKUP(AD1182,Varsayımlar!$B:$Q,3,0))</f>
        <v/>
      </c>
      <c r="H1182" s="2" t="str">
        <f>IF(B1182="","",VLOOKUP(AD1182,Varsayımlar!$B:$Q,5,0))</f>
        <v/>
      </c>
      <c r="J1182" s="2" t="str">
        <f>IF(B1182="","",VLOOKUP(AD1182,Varsayımlar!$B:$Q,6,0))</f>
        <v/>
      </c>
      <c r="P1182" s="2" t="str">
        <f>IF(B1182="","",VLOOKUP(AD1182,Varsayımlar!$B:$Q,7,0)*K1182)</f>
        <v/>
      </c>
      <c r="Q1182" s="2" t="str">
        <f>IF(B1182="","",VLOOKUP(AD1182,Varsayımlar!$B:$Q,8,0))</f>
        <v/>
      </c>
      <c r="R1182" s="2" t="str">
        <f>IF(B1182="","",VLOOKUP(AD1182,Varsayımlar!$B:$Q,9,0))</f>
        <v/>
      </c>
      <c r="S1182" s="2" t="str">
        <f>IF(B1182="","",VLOOKUP(AD1182,Varsayımlar!$B:$Q,10,0))</f>
        <v/>
      </c>
      <c r="T1182" s="2" t="str">
        <f>IF(B1182="","",VLOOKUP(AD1182,Varsayımlar!$B:$Q,11,0))</f>
        <v/>
      </c>
      <c r="U1182" s="2" t="str">
        <f>IF(B1182="","",VLOOKUP(AD1182,Varsayımlar!$B:$Q,12,0))</f>
        <v/>
      </c>
      <c r="V1182" s="2" t="str">
        <f>IF(B1182="","",VLOOKUP(AD1182,Varsayımlar!$B:$Q,13,0))</f>
        <v/>
      </c>
      <c r="W1182" s="2" t="str">
        <f>IF(B1182="","",VLOOKUP(AD1182,Varsayımlar!$B:$Q,14,0))</f>
        <v/>
      </c>
      <c r="AA1182" s="2" t="str">
        <f>IF(B1182="","",VLOOKUP(AD1182,Varsayımlar!$B:$Q,15,0))</f>
        <v/>
      </c>
      <c r="AB1182" s="2" t="str">
        <f>IF(B1182="","",VLOOKUP(AD1182,Varsayımlar!$B:$Q,16,0))</f>
        <v/>
      </c>
      <c r="AC1182" s="2" t="str">
        <f>IF(B1182="","",VLOOKUP(Sayfa2!AD1182,Varsayımlar!B:S,18,0))</f>
        <v/>
      </c>
      <c r="AD1182" s="2" t="str">
        <f t="shared" si="20"/>
        <v/>
      </c>
    </row>
    <row r="1183" spans="2:30" x14ac:dyDescent="0.25">
      <c r="B1183" s="6"/>
      <c r="C1183" s="7" t="str">
        <f>IF(B1183="","",VLOOKUP(AD1183,Varsayımlar!$B:$Q,3,0))</f>
        <v/>
      </c>
      <c r="D1183" s="7"/>
      <c r="H1183" s="5" t="str">
        <f>IF(B1183="","",VLOOKUP(AD1183,Varsayımlar!$B:$Q,5,0))</f>
        <v/>
      </c>
      <c r="I1183" s="5"/>
      <c r="J1183" s="5" t="str">
        <f>IF(B1183="","",VLOOKUP(AD1183,Varsayımlar!$B:$Q,6,0))</f>
        <v/>
      </c>
      <c r="P1183" s="5" t="str">
        <f>IF(B1183="","",VLOOKUP(AD1183,Varsayımlar!$B:$Q,7,0)*K1183)</f>
        <v/>
      </c>
      <c r="Q1183" s="5" t="str">
        <f>IF(B1183="","",VLOOKUP(AD1183,Varsayımlar!$B:$Q,8,0))</f>
        <v/>
      </c>
      <c r="R1183" s="5" t="str">
        <f>IF(B1183="","",VLOOKUP(AD1183,Varsayımlar!$B:$Q,9,0))</f>
        <v/>
      </c>
      <c r="S1183" s="5" t="str">
        <f>IF(B1183="","",VLOOKUP(AD1183,Varsayımlar!$B:$Q,10,0))</f>
        <v/>
      </c>
      <c r="T1183" s="5" t="str">
        <f>IF(B1183="","",VLOOKUP(AD1183,Varsayımlar!$B:$Q,11,0))</f>
        <v/>
      </c>
      <c r="U1183" s="5" t="str">
        <f>IF(B1183="","",VLOOKUP(AD1183,Varsayımlar!$B:$Q,12,0))</f>
        <v/>
      </c>
      <c r="V1183" s="5" t="str">
        <f>IF(B1183="","",VLOOKUP(AD1183,Varsayımlar!$B:$Q,13,0))</f>
        <v/>
      </c>
      <c r="W1183" s="5" t="str">
        <f>IF(B1183="","",VLOOKUP(AD1183,Varsayımlar!$B:$Q,14,0))</f>
        <v/>
      </c>
      <c r="AA1183" s="5" t="str">
        <f>IF(B1183="","",VLOOKUP(AD1183,Varsayımlar!$B:$Q,15,0))</f>
        <v/>
      </c>
      <c r="AB1183" s="5" t="str">
        <f>IF(B1183="","",VLOOKUP(AD1183,Varsayımlar!$B:$Q,16,0))</f>
        <v/>
      </c>
      <c r="AC1183" s="5" t="str">
        <f>IF(B1183="","",VLOOKUP(Sayfa2!AD1183,Varsayımlar!B:S,18,0))</f>
        <v/>
      </c>
      <c r="AD1183" s="5" t="str">
        <f t="shared" si="20"/>
        <v/>
      </c>
    </row>
    <row r="1184" spans="2:30" x14ac:dyDescent="0.25">
      <c r="C1184" s="3" t="str">
        <f>IF(B1184="","",VLOOKUP(AD1184,Varsayımlar!$B:$Q,3,0))</f>
        <v/>
      </c>
      <c r="H1184" s="2" t="str">
        <f>IF(B1184="","",VLOOKUP(AD1184,Varsayımlar!$B:$Q,5,0))</f>
        <v/>
      </c>
      <c r="J1184" s="2" t="str">
        <f>IF(B1184="","",VLOOKUP(AD1184,Varsayımlar!$B:$Q,6,0))</f>
        <v/>
      </c>
      <c r="P1184" s="2" t="str">
        <f>IF(B1184="","",VLOOKUP(AD1184,Varsayımlar!$B:$Q,7,0)*K1184)</f>
        <v/>
      </c>
      <c r="Q1184" s="2" t="str">
        <f>IF(B1184="","",VLOOKUP(AD1184,Varsayımlar!$B:$Q,8,0))</f>
        <v/>
      </c>
      <c r="R1184" s="2" t="str">
        <f>IF(B1184="","",VLOOKUP(AD1184,Varsayımlar!$B:$Q,9,0))</f>
        <v/>
      </c>
      <c r="S1184" s="2" t="str">
        <f>IF(B1184="","",VLOOKUP(AD1184,Varsayımlar!$B:$Q,10,0))</f>
        <v/>
      </c>
      <c r="T1184" s="2" t="str">
        <f>IF(B1184="","",VLOOKUP(AD1184,Varsayımlar!$B:$Q,11,0))</f>
        <v/>
      </c>
      <c r="U1184" s="2" t="str">
        <f>IF(B1184="","",VLOOKUP(AD1184,Varsayımlar!$B:$Q,12,0))</f>
        <v/>
      </c>
      <c r="V1184" s="2" t="str">
        <f>IF(B1184="","",VLOOKUP(AD1184,Varsayımlar!$B:$Q,13,0))</f>
        <v/>
      </c>
      <c r="W1184" s="2" t="str">
        <f>IF(B1184="","",VLOOKUP(AD1184,Varsayımlar!$B:$Q,14,0))</f>
        <v/>
      </c>
      <c r="AA1184" s="2" t="str">
        <f>IF(B1184="","",VLOOKUP(AD1184,Varsayımlar!$B:$Q,15,0))</f>
        <v/>
      </c>
      <c r="AB1184" s="2" t="str">
        <f>IF(B1184="","",VLOOKUP(AD1184,Varsayımlar!$B:$Q,16,0))</f>
        <v/>
      </c>
      <c r="AC1184" s="2" t="str">
        <f>IF(B1184="","",VLOOKUP(Sayfa2!AD1184,Varsayımlar!B:S,18,0))</f>
        <v/>
      </c>
      <c r="AD1184" s="2" t="str">
        <f t="shared" si="20"/>
        <v/>
      </c>
    </row>
    <row r="1185" spans="2:30" x14ac:dyDescent="0.25">
      <c r="B1185" s="6"/>
      <c r="C1185" s="7" t="str">
        <f>IF(B1185="","",VLOOKUP(AD1185,Varsayımlar!$B:$Q,3,0))</f>
        <v/>
      </c>
      <c r="D1185" s="7"/>
      <c r="H1185" s="5" t="str">
        <f>IF(B1185="","",VLOOKUP(AD1185,Varsayımlar!$B:$Q,5,0))</f>
        <v/>
      </c>
      <c r="I1185" s="5"/>
      <c r="J1185" s="5" t="str">
        <f>IF(B1185="","",VLOOKUP(AD1185,Varsayımlar!$B:$Q,6,0))</f>
        <v/>
      </c>
      <c r="P1185" s="5" t="str">
        <f>IF(B1185="","",VLOOKUP(AD1185,Varsayımlar!$B:$Q,7,0)*K1185)</f>
        <v/>
      </c>
      <c r="Q1185" s="5" t="str">
        <f>IF(B1185="","",VLOOKUP(AD1185,Varsayımlar!$B:$Q,8,0))</f>
        <v/>
      </c>
      <c r="R1185" s="5" t="str">
        <f>IF(B1185="","",VLOOKUP(AD1185,Varsayımlar!$B:$Q,9,0))</f>
        <v/>
      </c>
      <c r="S1185" s="5" t="str">
        <f>IF(B1185="","",VLOOKUP(AD1185,Varsayımlar!$B:$Q,10,0))</f>
        <v/>
      </c>
      <c r="T1185" s="5" t="str">
        <f>IF(B1185="","",VLOOKUP(AD1185,Varsayımlar!$B:$Q,11,0))</f>
        <v/>
      </c>
      <c r="U1185" s="5" t="str">
        <f>IF(B1185="","",VLOOKUP(AD1185,Varsayımlar!$B:$Q,12,0))</f>
        <v/>
      </c>
      <c r="V1185" s="5" t="str">
        <f>IF(B1185="","",VLOOKUP(AD1185,Varsayımlar!$B:$Q,13,0))</f>
        <v/>
      </c>
      <c r="W1185" s="5" t="str">
        <f>IF(B1185="","",VLOOKUP(AD1185,Varsayımlar!$B:$Q,14,0))</f>
        <v/>
      </c>
      <c r="AA1185" s="5" t="str">
        <f>IF(B1185="","",VLOOKUP(AD1185,Varsayımlar!$B:$Q,15,0))</f>
        <v/>
      </c>
      <c r="AB1185" s="5" t="str">
        <f>IF(B1185="","",VLOOKUP(AD1185,Varsayımlar!$B:$Q,16,0))</f>
        <v/>
      </c>
      <c r="AC1185" s="5" t="str">
        <f>IF(B1185="","",VLOOKUP(Sayfa2!AD1185,Varsayımlar!B:S,18,0))</f>
        <v/>
      </c>
      <c r="AD1185" s="5" t="str">
        <f t="shared" si="20"/>
        <v/>
      </c>
    </row>
    <row r="1186" spans="2:30" x14ac:dyDescent="0.25">
      <c r="C1186" s="3" t="str">
        <f>IF(B1186="","",VLOOKUP(AD1186,Varsayımlar!$B:$Q,3,0))</f>
        <v/>
      </c>
      <c r="H1186" s="2" t="str">
        <f>IF(B1186="","",VLOOKUP(AD1186,Varsayımlar!$B:$Q,5,0))</f>
        <v/>
      </c>
      <c r="J1186" s="2" t="str">
        <f>IF(B1186="","",VLOOKUP(AD1186,Varsayımlar!$B:$Q,6,0))</f>
        <v/>
      </c>
      <c r="P1186" s="2" t="str">
        <f>IF(B1186="","",VLOOKUP(AD1186,Varsayımlar!$B:$Q,7,0)*K1186)</f>
        <v/>
      </c>
      <c r="Q1186" s="2" t="str">
        <f>IF(B1186="","",VLOOKUP(AD1186,Varsayımlar!$B:$Q,8,0))</f>
        <v/>
      </c>
      <c r="R1186" s="2" t="str">
        <f>IF(B1186="","",VLOOKUP(AD1186,Varsayımlar!$B:$Q,9,0))</f>
        <v/>
      </c>
      <c r="S1186" s="2" t="str">
        <f>IF(B1186="","",VLOOKUP(AD1186,Varsayımlar!$B:$Q,10,0))</f>
        <v/>
      </c>
      <c r="T1186" s="2" t="str">
        <f>IF(B1186="","",VLOOKUP(AD1186,Varsayımlar!$B:$Q,11,0))</f>
        <v/>
      </c>
      <c r="U1186" s="2" t="str">
        <f>IF(B1186="","",VLOOKUP(AD1186,Varsayımlar!$B:$Q,12,0))</f>
        <v/>
      </c>
      <c r="V1186" s="2" t="str">
        <f>IF(B1186="","",VLOOKUP(AD1186,Varsayımlar!$B:$Q,13,0))</f>
        <v/>
      </c>
      <c r="W1186" s="2" t="str">
        <f>IF(B1186="","",VLOOKUP(AD1186,Varsayımlar!$B:$Q,14,0))</f>
        <v/>
      </c>
      <c r="AA1186" s="2" t="str">
        <f>IF(B1186="","",VLOOKUP(AD1186,Varsayımlar!$B:$Q,15,0))</f>
        <v/>
      </c>
      <c r="AB1186" s="2" t="str">
        <f>IF(B1186="","",VLOOKUP(AD1186,Varsayımlar!$B:$Q,16,0))</f>
        <v/>
      </c>
      <c r="AC1186" s="2" t="str">
        <f>IF(B1186="","",VLOOKUP(Sayfa2!AD1186,Varsayımlar!B:S,18,0))</f>
        <v/>
      </c>
      <c r="AD1186" s="2" t="str">
        <f t="shared" si="20"/>
        <v/>
      </c>
    </row>
    <row r="1187" spans="2:30" x14ac:dyDescent="0.25">
      <c r="B1187" s="6"/>
      <c r="C1187" s="7" t="str">
        <f>IF(B1187="","",VLOOKUP(AD1187,Varsayımlar!$B:$Q,3,0))</f>
        <v/>
      </c>
      <c r="D1187" s="7"/>
      <c r="H1187" s="5" t="str">
        <f>IF(B1187="","",VLOOKUP(AD1187,Varsayımlar!$B:$Q,5,0))</f>
        <v/>
      </c>
      <c r="I1187" s="5"/>
      <c r="J1187" s="5" t="str">
        <f>IF(B1187="","",VLOOKUP(AD1187,Varsayımlar!$B:$Q,6,0))</f>
        <v/>
      </c>
      <c r="P1187" s="5" t="str">
        <f>IF(B1187="","",VLOOKUP(AD1187,Varsayımlar!$B:$Q,7,0)*K1187)</f>
        <v/>
      </c>
      <c r="Q1187" s="5" t="str">
        <f>IF(B1187="","",VLOOKUP(AD1187,Varsayımlar!$B:$Q,8,0))</f>
        <v/>
      </c>
      <c r="R1187" s="5" t="str">
        <f>IF(B1187="","",VLOOKUP(AD1187,Varsayımlar!$B:$Q,9,0))</f>
        <v/>
      </c>
      <c r="S1187" s="5" t="str">
        <f>IF(B1187="","",VLOOKUP(AD1187,Varsayımlar!$B:$Q,10,0))</f>
        <v/>
      </c>
      <c r="T1187" s="5" t="str">
        <f>IF(B1187="","",VLOOKUP(AD1187,Varsayımlar!$B:$Q,11,0))</f>
        <v/>
      </c>
      <c r="U1187" s="5" t="str">
        <f>IF(B1187="","",VLOOKUP(AD1187,Varsayımlar!$B:$Q,12,0))</f>
        <v/>
      </c>
      <c r="V1187" s="5" t="str">
        <f>IF(B1187="","",VLOOKUP(AD1187,Varsayımlar!$B:$Q,13,0))</f>
        <v/>
      </c>
      <c r="W1187" s="5" t="str">
        <f>IF(B1187="","",VLOOKUP(AD1187,Varsayımlar!$B:$Q,14,0))</f>
        <v/>
      </c>
      <c r="AA1187" s="5" t="str">
        <f>IF(B1187="","",VLOOKUP(AD1187,Varsayımlar!$B:$Q,15,0))</f>
        <v/>
      </c>
      <c r="AB1187" s="5" t="str">
        <f>IF(B1187="","",VLOOKUP(AD1187,Varsayımlar!$B:$Q,16,0))</f>
        <v/>
      </c>
      <c r="AC1187" s="5" t="str">
        <f>IF(B1187="","",VLOOKUP(Sayfa2!AD1187,Varsayımlar!B:S,18,0))</f>
        <v/>
      </c>
      <c r="AD1187" s="5" t="str">
        <f t="shared" si="20"/>
        <v/>
      </c>
    </row>
    <row r="1188" spans="2:30" x14ac:dyDescent="0.25">
      <c r="C1188" s="3" t="str">
        <f>IF(B1188="","",VLOOKUP(AD1188,Varsayımlar!$B:$Q,3,0))</f>
        <v/>
      </c>
      <c r="H1188" s="2" t="str">
        <f>IF(B1188="","",VLOOKUP(AD1188,Varsayımlar!$B:$Q,5,0))</f>
        <v/>
      </c>
      <c r="J1188" s="2" t="str">
        <f>IF(B1188="","",VLOOKUP(AD1188,Varsayımlar!$B:$Q,6,0))</f>
        <v/>
      </c>
      <c r="P1188" s="2" t="str">
        <f>IF(B1188="","",VLOOKUP(AD1188,Varsayımlar!$B:$Q,7,0)*K1188)</f>
        <v/>
      </c>
      <c r="Q1188" s="2" t="str">
        <f>IF(B1188="","",VLOOKUP(AD1188,Varsayımlar!$B:$Q,8,0))</f>
        <v/>
      </c>
      <c r="R1188" s="2" t="str">
        <f>IF(B1188="","",VLOOKUP(AD1188,Varsayımlar!$B:$Q,9,0))</f>
        <v/>
      </c>
      <c r="S1188" s="2" t="str">
        <f>IF(B1188="","",VLOOKUP(AD1188,Varsayımlar!$B:$Q,10,0))</f>
        <v/>
      </c>
      <c r="T1188" s="2" t="str">
        <f>IF(B1188="","",VLOOKUP(AD1188,Varsayımlar!$B:$Q,11,0))</f>
        <v/>
      </c>
      <c r="U1188" s="2" t="str">
        <f>IF(B1188="","",VLOOKUP(AD1188,Varsayımlar!$B:$Q,12,0))</f>
        <v/>
      </c>
      <c r="V1188" s="2" t="str">
        <f>IF(B1188="","",VLOOKUP(AD1188,Varsayımlar!$B:$Q,13,0))</f>
        <v/>
      </c>
      <c r="W1188" s="2" t="str">
        <f>IF(B1188="","",VLOOKUP(AD1188,Varsayımlar!$B:$Q,14,0))</f>
        <v/>
      </c>
      <c r="AA1188" s="2" t="str">
        <f>IF(B1188="","",VLOOKUP(AD1188,Varsayımlar!$B:$Q,15,0))</f>
        <v/>
      </c>
      <c r="AB1188" s="2" t="str">
        <f>IF(B1188="","",VLOOKUP(AD1188,Varsayımlar!$B:$Q,16,0))</f>
        <v/>
      </c>
      <c r="AC1188" s="2" t="str">
        <f>IF(B1188="","",VLOOKUP(Sayfa2!AD1188,Varsayımlar!B:S,18,0))</f>
        <v/>
      </c>
      <c r="AD1188" s="2" t="str">
        <f t="shared" si="20"/>
        <v/>
      </c>
    </row>
    <row r="1189" spans="2:30" x14ac:dyDescent="0.25">
      <c r="B1189" s="6"/>
      <c r="C1189" s="7" t="str">
        <f>IF(B1189="","",VLOOKUP(AD1189,Varsayımlar!$B:$Q,3,0))</f>
        <v/>
      </c>
      <c r="D1189" s="7"/>
      <c r="H1189" s="5" t="str">
        <f>IF(B1189="","",VLOOKUP(AD1189,Varsayımlar!$B:$Q,5,0))</f>
        <v/>
      </c>
      <c r="I1189" s="5"/>
      <c r="J1189" s="5" t="str">
        <f>IF(B1189="","",VLOOKUP(AD1189,Varsayımlar!$B:$Q,6,0))</f>
        <v/>
      </c>
      <c r="P1189" s="5" t="str">
        <f>IF(B1189="","",VLOOKUP(AD1189,Varsayımlar!$B:$Q,7,0)*K1189)</f>
        <v/>
      </c>
      <c r="Q1189" s="5" t="str">
        <f>IF(B1189="","",VLOOKUP(AD1189,Varsayımlar!$B:$Q,8,0))</f>
        <v/>
      </c>
      <c r="R1189" s="5" t="str">
        <f>IF(B1189="","",VLOOKUP(AD1189,Varsayımlar!$B:$Q,9,0))</f>
        <v/>
      </c>
      <c r="S1189" s="5" t="str">
        <f>IF(B1189="","",VLOOKUP(AD1189,Varsayımlar!$B:$Q,10,0))</f>
        <v/>
      </c>
      <c r="T1189" s="5" t="str">
        <f>IF(B1189="","",VLOOKUP(AD1189,Varsayımlar!$B:$Q,11,0))</f>
        <v/>
      </c>
      <c r="U1189" s="5" t="str">
        <f>IF(B1189="","",VLOOKUP(AD1189,Varsayımlar!$B:$Q,12,0))</f>
        <v/>
      </c>
      <c r="V1189" s="5" t="str">
        <f>IF(B1189="","",VLOOKUP(AD1189,Varsayımlar!$B:$Q,13,0))</f>
        <v/>
      </c>
      <c r="W1189" s="5" t="str">
        <f>IF(B1189="","",VLOOKUP(AD1189,Varsayımlar!$B:$Q,14,0))</f>
        <v/>
      </c>
      <c r="AA1189" s="5" t="str">
        <f>IF(B1189="","",VLOOKUP(AD1189,Varsayımlar!$B:$Q,15,0))</f>
        <v/>
      </c>
      <c r="AB1189" s="5" t="str">
        <f>IF(B1189="","",VLOOKUP(AD1189,Varsayımlar!$B:$Q,16,0))</f>
        <v/>
      </c>
      <c r="AC1189" s="5" t="str">
        <f>IF(B1189="","",VLOOKUP(Sayfa2!AD1189,Varsayımlar!B:S,18,0))</f>
        <v/>
      </c>
      <c r="AD1189" s="5" t="str">
        <f t="shared" si="20"/>
        <v/>
      </c>
    </row>
    <row r="1190" spans="2:30" x14ac:dyDescent="0.25">
      <c r="C1190" s="3" t="str">
        <f>IF(B1190="","",VLOOKUP(AD1190,Varsayımlar!$B:$Q,3,0))</f>
        <v/>
      </c>
      <c r="H1190" s="2" t="str">
        <f>IF(B1190="","",VLOOKUP(AD1190,Varsayımlar!$B:$Q,5,0))</f>
        <v/>
      </c>
      <c r="J1190" s="2" t="str">
        <f>IF(B1190="","",VLOOKUP(AD1190,Varsayımlar!$B:$Q,6,0))</f>
        <v/>
      </c>
      <c r="P1190" s="2" t="str">
        <f>IF(B1190="","",VLOOKUP(AD1190,Varsayımlar!$B:$Q,7,0)*K1190)</f>
        <v/>
      </c>
      <c r="Q1190" s="2" t="str">
        <f>IF(B1190="","",VLOOKUP(AD1190,Varsayımlar!$B:$Q,8,0))</f>
        <v/>
      </c>
      <c r="R1190" s="2" t="str">
        <f>IF(B1190="","",VLOOKUP(AD1190,Varsayımlar!$B:$Q,9,0))</f>
        <v/>
      </c>
      <c r="S1190" s="2" t="str">
        <f>IF(B1190="","",VLOOKUP(AD1190,Varsayımlar!$B:$Q,10,0))</f>
        <v/>
      </c>
      <c r="T1190" s="2" t="str">
        <f>IF(B1190="","",VLOOKUP(AD1190,Varsayımlar!$B:$Q,11,0))</f>
        <v/>
      </c>
      <c r="U1190" s="2" t="str">
        <f>IF(B1190="","",VLOOKUP(AD1190,Varsayımlar!$B:$Q,12,0))</f>
        <v/>
      </c>
      <c r="V1190" s="2" t="str">
        <f>IF(B1190="","",VLOOKUP(AD1190,Varsayımlar!$B:$Q,13,0))</f>
        <v/>
      </c>
      <c r="W1190" s="2" t="str">
        <f>IF(B1190="","",VLOOKUP(AD1190,Varsayımlar!$B:$Q,14,0))</f>
        <v/>
      </c>
      <c r="AA1190" s="2" t="str">
        <f>IF(B1190="","",VLOOKUP(AD1190,Varsayımlar!$B:$Q,15,0))</f>
        <v/>
      </c>
      <c r="AB1190" s="2" t="str">
        <f>IF(B1190="","",VLOOKUP(AD1190,Varsayımlar!$B:$Q,16,0))</f>
        <v/>
      </c>
      <c r="AC1190" s="2" t="str">
        <f>IF(B1190="","",VLOOKUP(Sayfa2!AD1190,Varsayımlar!B:S,18,0))</f>
        <v/>
      </c>
      <c r="AD1190" s="2" t="str">
        <f t="shared" si="20"/>
        <v/>
      </c>
    </row>
    <row r="1191" spans="2:30" x14ac:dyDescent="0.25">
      <c r="B1191" s="6"/>
      <c r="C1191" s="7" t="str">
        <f>IF(B1191="","",VLOOKUP(AD1191,Varsayımlar!$B:$Q,3,0))</f>
        <v/>
      </c>
      <c r="D1191" s="7"/>
      <c r="H1191" s="5" t="str">
        <f>IF(B1191="","",VLOOKUP(AD1191,Varsayımlar!$B:$Q,5,0))</f>
        <v/>
      </c>
      <c r="I1191" s="5"/>
      <c r="J1191" s="5" t="str">
        <f>IF(B1191="","",VLOOKUP(AD1191,Varsayımlar!$B:$Q,6,0))</f>
        <v/>
      </c>
      <c r="P1191" s="5" t="str">
        <f>IF(B1191="","",VLOOKUP(AD1191,Varsayımlar!$B:$Q,7,0)*K1191)</f>
        <v/>
      </c>
      <c r="Q1191" s="5" t="str">
        <f>IF(B1191="","",VLOOKUP(AD1191,Varsayımlar!$B:$Q,8,0))</f>
        <v/>
      </c>
      <c r="R1191" s="5" t="str">
        <f>IF(B1191="","",VLOOKUP(AD1191,Varsayımlar!$B:$Q,9,0))</f>
        <v/>
      </c>
      <c r="S1191" s="5" t="str">
        <f>IF(B1191="","",VLOOKUP(AD1191,Varsayımlar!$B:$Q,10,0))</f>
        <v/>
      </c>
      <c r="T1191" s="5" t="str">
        <f>IF(B1191="","",VLOOKUP(AD1191,Varsayımlar!$B:$Q,11,0))</f>
        <v/>
      </c>
      <c r="U1191" s="5" t="str">
        <f>IF(B1191="","",VLOOKUP(AD1191,Varsayımlar!$B:$Q,12,0))</f>
        <v/>
      </c>
      <c r="V1191" s="5" t="str">
        <f>IF(B1191="","",VLOOKUP(AD1191,Varsayımlar!$B:$Q,13,0))</f>
        <v/>
      </c>
      <c r="W1191" s="5" t="str">
        <f>IF(B1191="","",VLOOKUP(AD1191,Varsayımlar!$B:$Q,14,0))</f>
        <v/>
      </c>
      <c r="AA1191" s="5" t="str">
        <f>IF(B1191="","",VLOOKUP(AD1191,Varsayımlar!$B:$Q,15,0))</f>
        <v/>
      </c>
      <c r="AB1191" s="5" t="str">
        <f>IF(B1191="","",VLOOKUP(AD1191,Varsayımlar!$B:$Q,16,0))</f>
        <v/>
      </c>
      <c r="AC1191" s="5" t="str">
        <f>IF(B1191="","",VLOOKUP(Sayfa2!AD1191,Varsayımlar!B:S,18,0))</f>
        <v/>
      </c>
      <c r="AD1191" s="5" t="str">
        <f t="shared" si="20"/>
        <v/>
      </c>
    </row>
    <row r="1192" spans="2:30" x14ac:dyDescent="0.25">
      <c r="C1192" s="3" t="str">
        <f>IF(B1192="","",VLOOKUP(AD1192,Varsayımlar!$B:$Q,3,0))</f>
        <v/>
      </c>
      <c r="H1192" s="2" t="str">
        <f>IF(B1192="","",VLOOKUP(AD1192,Varsayımlar!$B:$Q,5,0))</f>
        <v/>
      </c>
      <c r="J1192" s="2" t="str">
        <f>IF(B1192="","",VLOOKUP(AD1192,Varsayımlar!$B:$Q,6,0))</f>
        <v/>
      </c>
      <c r="P1192" s="2" t="str">
        <f>IF(B1192="","",VLOOKUP(AD1192,Varsayımlar!$B:$Q,7,0)*K1192)</f>
        <v/>
      </c>
      <c r="Q1192" s="2" t="str">
        <f>IF(B1192="","",VLOOKUP(AD1192,Varsayımlar!$B:$Q,8,0))</f>
        <v/>
      </c>
      <c r="R1192" s="2" t="str">
        <f>IF(B1192="","",VLOOKUP(AD1192,Varsayımlar!$B:$Q,9,0))</f>
        <v/>
      </c>
      <c r="S1192" s="2" t="str">
        <f>IF(B1192="","",VLOOKUP(AD1192,Varsayımlar!$B:$Q,10,0))</f>
        <v/>
      </c>
      <c r="T1192" s="2" t="str">
        <f>IF(B1192="","",VLOOKUP(AD1192,Varsayımlar!$B:$Q,11,0))</f>
        <v/>
      </c>
      <c r="U1192" s="2" t="str">
        <f>IF(B1192="","",VLOOKUP(AD1192,Varsayımlar!$B:$Q,12,0))</f>
        <v/>
      </c>
      <c r="V1192" s="2" t="str">
        <f>IF(B1192="","",VLOOKUP(AD1192,Varsayımlar!$B:$Q,13,0))</f>
        <v/>
      </c>
      <c r="W1192" s="2" t="str">
        <f>IF(B1192="","",VLOOKUP(AD1192,Varsayımlar!$B:$Q,14,0))</f>
        <v/>
      </c>
      <c r="AA1192" s="2" t="str">
        <f>IF(B1192="","",VLOOKUP(AD1192,Varsayımlar!$B:$Q,15,0))</f>
        <v/>
      </c>
      <c r="AB1192" s="2" t="str">
        <f>IF(B1192="","",VLOOKUP(AD1192,Varsayımlar!$B:$Q,16,0))</f>
        <v/>
      </c>
      <c r="AC1192" s="2" t="str">
        <f>IF(B1192="","",VLOOKUP(Sayfa2!AD1192,Varsayımlar!B:S,18,0))</f>
        <v/>
      </c>
      <c r="AD1192" s="2" t="str">
        <f t="shared" si="20"/>
        <v/>
      </c>
    </row>
    <row r="1193" spans="2:30" x14ac:dyDescent="0.25">
      <c r="B1193" s="6"/>
      <c r="C1193" s="7" t="str">
        <f>IF(B1193="","",VLOOKUP(AD1193,Varsayımlar!$B:$Q,3,0))</f>
        <v/>
      </c>
      <c r="D1193" s="7"/>
      <c r="H1193" s="5" t="str">
        <f>IF(B1193="","",VLOOKUP(AD1193,Varsayımlar!$B:$Q,5,0))</f>
        <v/>
      </c>
      <c r="I1193" s="5"/>
      <c r="J1193" s="5" t="str">
        <f>IF(B1193="","",VLOOKUP(AD1193,Varsayımlar!$B:$Q,6,0))</f>
        <v/>
      </c>
      <c r="P1193" s="5" t="str">
        <f>IF(B1193="","",VLOOKUP(AD1193,Varsayımlar!$B:$Q,7,0)*K1193)</f>
        <v/>
      </c>
      <c r="Q1193" s="5" t="str">
        <f>IF(B1193="","",VLOOKUP(AD1193,Varsayımlar!$B:$Q,8,0))</f>
        <v/>
      </c>
      <c r="R1193" s="5" t="str">
        <f>IF(B1193="","",VLOOKUP(AD1193,Varsayımlar!$B:$Q,9,0))</f>
        <v/>
      </c>
      <c r="S1193" s="5" t="str">
        <f>IF(B1193="","",VLOOKUP(AD1193,Varsayımlar!$B:$Q,10,0))</f>
        <v/>
      </c>
      <c r="T1193" s="5" t="str">
        <f>IF(B1193="","",VLOOKUP(AD1193,Varsayımlar!$B:$Q,11,0))</f>
        <v/>
      </c>
      <c r="U1193" s="5" t="str">
        <f>IF(B1193="","",VLOOKUP(AD1193,Varsayımlar!$B:$Q,12,0))</f>
        <v/>
      </c>
      <c r="V1193" s="5" t="str">
        <f>IF(B1193="","",VLOOKUP(AD1193,Varsayımlar!$B:$Q,13,0))</f>
        <v/>
      </c>
      <c r="W1193" s="5" t="str">
        <f>IF(B1193="","",VLOOKUP(AD1193,Varsayımlar!$B:$Q,14,0))</f>
        <v/>
      </c>
      <c r="AA1193" s="5" t="str">
        <f>IF(B1193="","",VLOOKUP(AD1193,Varsayımlar!$B:$Q,15,0))</f>
        <v/>
      </c>
      <c r="AB1193" s="5" t="str">
        <f>IF(B1193="","",VLOOKUP(AD1193,Varsayımlar!$B:$Q,16,0))</f>
        <v/>
      </c>
      <c r="AC1193" s="5" t="str">
        <f>IF(B1193="","",VLOOKUP(Sayfa2!AD1193,Varsayımlar!B:S,18,0))</f>
        <v/>
      </c>
      <c r="AD1193" s="5" t="str">
        <f t="shared" si="20"/>
        <v/>
      </c>
    </row>
    <row r="1194" spans="2:30" x14ac:dyDescent="0.25">
      <c r="C1194" s="3" t="str">
        <f>IF(B1194="","",VLOOKUP(AD1194,Varsayımlar!$B:$Q,3,0))</f>
        <v/>
      </c>
      <c r="H1194" s="2" t="str">
        <f>IF(B1194="","",VLOOKUP(AD1194,Varsayımlar!$B:$Q,5,0))</f>
        <v/>
      </c>
      <c r="J1194" s="2" t="str">
        <f>IF(B1194="","",VLOOKUP(AD1194,Varsayımlar!$B:$Q,6,0))</f>
        <v/>
      </c>
      <c r="P1194" s="2" t="str">
        <f>IF(B1194="","",VLOOKUP(AD1194,Varsayımlar!$B:$Q,7,0)*K1194)</f>
        <v/>
      </c>
      <c r="Q1194" s="2" t="str">
        <f>IF(B1194="","",VLOOKUP(AD1194,Varsayımlar!$B:$Q,8,0))</f>
        <v/>
      </c>
      <c r="R1194" s="2" t="str">
        <f>IF(B1194="","",VLOOKUP(AD1194,Varsayımlar!$B:$Q,9,0))</f>
        <v/>
      </c>
      <c r="S1194" s="2" t="str">
        <f>IF(B1194="","",VLOOKUP(AD1194,Varsayımlar!$B:$Q,10,0))</f>
        <v/>
      </c>
      <c r="T1194" s="2" t="str">
        <f>IF(B1194="","",VLOOKUP(AD1194,Varsayımlar!$B:$Q,11,0))</f>
        <v/>
      </c>
      <c r="U1194" s="2" t="str">
        <f>IF(B1194="","",VLOOKUP(AD1194,Varsayımlar!$B:$Q,12,0))</f>
        <v/>
      </c>
      <c r="V1194" s="2" t="str">
        <f>IF(B1194="","",VLOOKUP(AD1194,Varsayımlar!$B:$Q,13,0))</f>
        <v/>
      </c>
      <c r="W1194" s="2" t="str">
        <f>IF(B1194="","",VLOOKUP(AD1194,Varsayımlar!$B:$Q,14,0))</f>
        <v/>
      </c>
      <c r="AA1194" s="2" t="str">
        <f>IF(B1194="","",VLOOKUP(AD1194,Varsayımlar!$B:$Q,15,0))</f>
        <v/>
      </c>
      <c r="AB1194" s="2" t="str">
        <f>IF(B1194="","",VLOOKUP(AD1194,Varsayımlar!$B:$Q,16,0))</f>
        <v/>
      </c>
      <c r="AC1194" s="2" t="str">
        <f>IF(B1194="","",VLOOKUP(Sayfa2!AD1194,Varsayımlar!B:S,18,0))</f>
        <v/>
      </c>
      <c r="AD1194" s="2" t="str">
        <f t="shared" si="20"/>
        <v/>
      </c>
    </row>
    <row r="1195" spans="2:30" x14ac:dyDescent="0.25">
      <c r="B1195" s="6"/>
      <c r="C1195" s="7" t="str">
        <f>IF(B1195="","",VLOOKUP(AD1195,Varsayımlar!$B:$Q,3,0))</f>
        <v/>
      </c>
      <c r="D1195" s="7"/>
      <c r="H1195" s="5" t="str">
        <f>IF(B1195="","",VLOOKUP(AD1195,Varsayımlar!$B:$Q,5,0))</f>
        <v/>
      </c>
      <c r="I1195" s="5"/>
      <c r="J1195" s="5" t="str">
        <f>IF(B1195="","",VLOOKUP(AD1195,Varsayımlar!$B:$Q,6,0))</f>
        <v/>
      </c>
      <c r="P1195" s="5" t="str">
        <f>IF(B1195="","",VLOOKUP(AD1195,Varsayımlar!$B:$Q,7,0)*K1195)</f>
        <v/>
      </c>
      <c r="Q1195" s="5" t="str">
        <f>IF(B1195="","",VLOOKUP(AD1195,Varsayımlar!$B:$Q,8,0))</f>
        <v/>
      </c>
      <c r="R1195" s="5" t="str">
        <f>IF(B1195="","",VLOOKUP(AD1195,Varsayımlar!$B:$Q,9,0))</f>
        <v/>
      </c>
      <c r="S1195" s="5" t="str">
        <f>IF(B1195="","",VLOOKUP(AD1195,Varsayımlar!$B:$Q,10,0))</f>
        <v/>
      </c>
      <c r="T1195" s="5" t="str">
        <f>IF(B1195="","",VLOOKUP(AD1195,Varsayımlar!$B:$Q,11,0))</f>
        <v/>
      </c>
      <c r="U1195" s="5" t="str">
        <f>IF(B1195="","",VLOOKUP(AD1195,Varsayımlar!$B:$Q,12,0))</f>
        <v/>
      </c>
      <c r="V1195" s="5" t="str">
        <f>IF(B1195="","",VLOOKUP(AD1195,Varsayımlar!$B:$Q,13,0))</f>
        <v/>
      </c>
      <c r="W1195" s="5" t="str">
        <f>IF(B1195="","",VLOOKUP(AD1195,Varsayımlar!$B:$Q,14,0))</f>
        <v/>
      </c>
      <c r="AA1195" s="5" t="str">
        <f>IF(B1195="","",VLOOKUP(AD1195,Varsayımlar!$B:$Q,15,0))</f>
        <v/>
      </c>
      <c r="AB1195" s="5" t="str">
        <f>IF(B1195="","",VLOOKUP(AD1195,Varsayımlar!$B:$Q,16,0))</f>
        <v/>
      </c>
      <c r="AC1195" s="5" t="str">
        <f>IF(B1195="","",VLOOKUP(Sayfa2!AD1195,Varsayımlar!B:S,18,0))</f>
        <v/>
      </c>
      <c r="AD1195" s="5" t="str">
        <f t="shared" si="20"/>
        <v/>
      </c>
    </row>
    <row r="1196" spans="2:30" x14ac:dyDescent="0.25">
      <c r="C1196" s="3" t="str">
        <f>IF(B1196="","",VLOOKUP(AD1196,Varsayımlar!$B:$Q,3,0))</f>
        <v/>
      </c>
      <c r="H1196" s="2" t="str">
        <f>IF(B1196="","",VLOOKUP(AD1196,Varsayımlar!$B:$Q,5,0))</f>
        <v/>
      </c>
      <c r="J1196" s="2" t="str">
        <f>IF(B1196="","",VLOOKUP(AD1196,Varsayımlar!$B:$Q,6,0))</f>
        <v/>
      </c>
      <c r="P1196" s="2" t="str">
        <f>IF(B1196="","",VLOOKUP(AD1196,Varsayımlar!$B:$Q,7,0)*K1196)</f>
        <v/>
      </c>
      <c r="Q1196" s="2" t="str">
        <f>IF(B1196="","",VLOOKUP(AD1196,Varsayımlar!$B:$Q,8,0))</f>
        <v/>
      </c>
      <c r="R1196" s="2" t="str">
        <f>IF(B1196="","",VLOOKUP(AD1196,Varsayımlar!$B:$Q,9,0))</f>
        <v/>
      </c>
      <c r="S1196" s="2" t="str">
        <f>IF(B1196="","",VLOOKUP(AD1196,Varsayımlar!$B:$Q,10,0))</f>
        <v/>
      </c>
      <c r="T1196" s="2" t="str">
        <f>IF(B1196="","",VLOOKUP(AD1196,Varsayımlar!$B:$Q,11,0))</f>
        <v/>
      </c>
      <c r="U1196" s="2" t="str">
        <f>IF(B1196="","",VLOOKUP(AD1196,Varsayımlar!$B:$Q,12,0))</f>
        <v/>
      </c>
      <c r="V1196" s="2" t="str">
        <f>IF(B1196="","",VLOOKUP(AD1196,Varsayımlar!$B:$Q,13,0))</f>
        <v/>
      </c>
      <c r="W1196" s="2" t="str">
        <f>IF(B1196="","",VLOOKUP(AD1196,Varsayımlar!$B:$Q,14,0))</f>
        <v/>
      </c>
      <c r="AA1196" s="2" t="str">
        <f>IF(B1196="","",VLOOKUP(AD1196,Varsayımlar!$B:$Q,15,0))</f>
        <v/>
      </c>
      <c r="AB1196" s="2" t="str">
        <f>IF(B1196="","",VLOOKUP(AD1196,Varsayımlar!$B:$Q,16,0))</f>
        <v/>
      </c>
      <c r="AC1196" s="2" t="str">
        <f>IF(B1196="","",VLOOKUP(Sayfa2!AD1196,Varsayımlar!B:S,18,0))</f>
        <v/>
      </c>
      <c r="AD1196" s="2" t="str">
        <f t="shared" si="20"/>
        <v/>
      </c>
    </row>
    <row r="1197" spans="2:30" x14ac:dyDescent="0.25">
      <c r="B1197" s="6"/>
      <c r="C1197" s="7" t="str">
        <f>IF(B1197="","",VLOOKUP(AD1197,Varsayımlar!$B:$Q,3,0))</f>
        <v/>
      </c>
      <c r="D1197" s="7"/>
      <c r="H1197" s="5" t="str">
        <f>IF(B1197="","",VLOOKUP(AD1197,Varsayımlar!$B:$Q,5,0))</f>
        <v/>
      </c>
      <c r="I1197" s="5"/>
      <c r="J1197" s="5" t="str">
        <f>IF(B1197="","",VLOOKUP(AD1197,Varsayımlar!$B:$Q,6,0))</f>
        <v/>
      </c>
      <c r="P1197" s="5" t="str">
        <f>IF(B1197="","",VLOOKUP(AD1197,Varsayımlar!$B:$Q,7,0)*K1197)</f>
        <v/>
      </c>
      <c r="Q1197" s="5" t="str">
        <f>IF(B1197="","",VLOOKUP(AD1197,Varsayımlar!$B:$Q,8,0))</f>
        <v/>
      </c>
      <c r="R1197" s="5" t="str">
        <f>IF(B1197="","",VLOOKUP(AD1197,Varsayımlar!$B:$Q,9,0))</f>
        <v/>
      </c>
      <c r="S1197" s="5" t="str">
        <f>IF(B1197="","",VLOOKUP(AD1197,Varsayımlar!$B:$Q,10,0))</f>
        <v/>
      </c>
      <c r="T1197" s="5" t="str">
        <f>IF(B1197="","",VLOOKUP(AD1197,Varsayımlar!$B:$Q,11,0))</f>
        <v/>
      </c>
      <c r="U1197" s="5" t="str">
        <f>IF(B1197="","",VLOOKUP(AD1197,Varsayımlar!$B:$Q,12,0))</f>
        <v/>
      </c>
      <c r="V1197" s="5" t="str">
        <f>IF(B1197="","",VLOOKUP(AD1197,Varsayımlar!$B:$Q,13,0))</f>
        <v/>
      </c>
      <c r="W1197" s="5" t="str">
        <f>IF(B1197="","",VLOOKUP(AD1197,Varsayımlar!$B:$Q,14,0))</f>
        <v/>
      </c>
      <c r="AA1197" s="5" t="str">
        <f>IF(B1197="","",VLOOKUP(AD1197,Varsayımlar!$B:$Q,15,0))</f>
        <v/>
      </c>
      <c r="AB1197" s="5" t="str">
        <f>IF(B1197="","",VLOOKUP(AD1197,Varsayımlar!$B:$Q,16,0))</f>
        <v/>
      </c>
      <c r="AC1197" s="5" t="str">
        <f>IF(B1197="","",VLOOKUP(Sayfa2!AD1197,Varsayımlar!B:S,18,0))</f>
        <v/>
      </c>
      <c r="AD1197" s="5" t="str">
        <f t="shared" si="20"/>
        <v/>
      </c>
    </row>
    <row r="1198" spans="2:30" x14ac:dyDescent="0.25">
      <c r="C1198" s="3" t="str">
        <f>IF(B1198="","",VLOOKUP(AD1198,Varsayımlar!$B:$Q,3,0))</f>
        <v/>
      </c>
      <c r="H1198" s="2" t="str">
        <f>IF(B1198="","",VLOOKUP(AD1198,Varsayımlar!$B:$Q,5,0))</f>
        <v/>
      </c>
      <c r="J1198" s="2" t="str">
        <f>IF(B1198="","",VLOOKUP(AD1198,Varsayımlar!$B:$Q,6,0))</f>
        <v/>
      </c>
      <c r="P1198" s="2" t="str">
        <f>IF(B1198="","",VLOOKUP(AD1198,Varsayımlar!$B:$Q,7,0)*K1198)</f>
        <v/>
      </c>
      <c r="Q1198" s="2" t="str">
        <f>IF(B1198="","",VLOOKUP(AD1198,Varsayımlar!$B:$Q,8,0))</f>
        <v/>
      </c>
      <c r="R1198" s="2" t="str">
        <f>IF(B1198="","",VLOOKUP(AD1198,Varsayımlar!$B:$Q,9,0))</f>
        <v/>
      </c>
      <c r="S1198" s="2" t="str">
        <f>IF(B1198="","",VLOOKUP(AD1198,Varsayımlar!$B:$Q,10,0))</f>
        <v/>
      </c>
      <c r="T1198" s="2" t="str">
        <f>IF(B1198="","",VLOOKUP(AD1198,Varsayımlar!$B:$Q,11,0))</f>
        <v/>
      </c>
      <c r="U1198" s="2" t="str">
        <f>IF(B1198="","",VLOOKUP(AD1198,Varsayımlar!$B:$Q,12,0))</f>
        <v/>
      </c>
      <c r="V1198" s="2" t="str">
        <f>IF(B1198="","",VLOOKUP(AD1198,Varsayımlar!$B:$Q,13,0))</f>
        <v/>
      </c>
      <c r="W1198" s="2" t="str">
        <f>IF(B1198="","",VLOOKUP(AD1198,Varsayımlar!$B:$Q,14,0))</f>
        <v/>
      </c>
      <c r="AA1198" s="2" t="str">
        <f>IF(B1198="","",VLOOKUP(AD1198,Varsayımlar!$B:$Q,15,0))</f>
        <v/>
      </c>
      <c r="AB1198" s="2" t="str">
        <f>IF(B1198="","",VLOOKUP(AD1198,Varsayımlar!$B:$Q,16,0))</f>
        <v/>
      </c>
      <c r="AC1198" s="2" t="str">
        <f>IF(B1198="","",VLOOKUP(Sayfa2!AD1198,Varsayımlar!B:S,18,0))</f>
        <v/>
      </c>
      <c r="AD1198" s="2" t="str">
        <f t="shared" si="20"/>
        <v/>
      </c>
    </row>
    <row r="1199" spans="2:30" x14ac:dyDescent="0.25">
      <c r="B1199" s="6"/>
      <c r="C1199" s="7" t="str">
        <f>IF(B1199="","",VLOOKUP(AD1199,Varsayımlar!$B:$Q,3,0))</f>
        <v/>
      </c>
      <c r="D1199" s="7"/>
      <c r="H1199" s="5" t="str">
        <f>IF(B1199="","",VLOOKUP(AD1199,Varsayımlar!$B:$Q,5,0))</f>
        <v/>
      </c>
      <c r="I1199" s="5"/>
      <c r="J1199" s="5" t="str">
        <f>IF(B1199="","",VLOOKUP(AD1199,Varsayımlar!$B:$Q,6,0))</f>
        <v/>
      </c>
      <c r="P1199" s="5" t="str">
        <f>IF(B1199="","",VLOOKUP(AD1199,Varsayımlar!$B:$Q,7,0)*K1199)</f>
        <v/>
      </c>
      <c r="Q1199" s="5" t="str">
        <f>IF(B1199="","",VLOOKUP(AD1199,Varsayımlar!$B:$Q,8,0))</f>
        <v/>
      </c>
      <c r="R1199" s="5" t="str">
        <f>IF(B1199="","",VLOOKUP(AD1199,Varsayımlar!$B:$Q,9,0))</f>
        <v/>
      </c>
      <c r="S1199" s="5" t="str">
        <f>IF(B1199="","",VLOOKUP(AD1199,Varsayımlar!$B:$Q,10,0))</f>
        <v/>
      </c>
      <c r="T1199" s="5" t="str">
        <f>IF(B1199="","",VLOOKUP(AD1199,Varsayımlar!$B:$Q,11,0))</f>
        <v/>
      </c>
      <c r="U1199" s="5" t="str">
        <f>IF(B1199="","",VLOOKUP(AD1199,Varsayımlar!$B:$Q,12,0))</f>
        <v/>
      </c>
      <c r="V1199" s="5" t="str">
        <f>IF(B1199="","",VLOOKUP(AD1199,Varsayımlar!$B:$Q,13,0))</f>
        <v/>
      </c>
      <c r="W1199" s="5" t="str">
        <f>IF(B1199="","",VLOOKUP(AD1199,Varsayımlar!$B:$Q,14,0))</f>
        <v/>
      </c>
      <c r="AA1199" s="5" t="str">
        <f>IF(B1199="","",VLOOKUP(AD1199,Varsayımlar!$B:$Q,15,0))</f>
        <v/>
      </c>
      <c r="AB1199" s="5" t="str">
        <f>IF(B1199="","",VLOOKUP(AD1199,Varsayımlar!$B:$Q,16,0))</f>
        <v/>
      </c>
      <c r="AC1199" s="5" t="str">
        <f>IF(B1199="","",VLOOKUP(Sayfa2!AD1199,Varsayımlar!B:S,18,0))</f>
        <v/>
      </c>
      <c r="AD1199" s="5" t="str">
        <f t="shared" si="20"/>
        <v/>
      </c>
    </row>
    <row r="1200" spans="2:30" x14ac:dyDescent="0.25">
      <c r="C1200" s="3" t="str">
        <f>IF(B1200="","",VLOOKUP(AD1200,Varsayımlar!$B:$Q,3,0))</f>
        <v/>
      </c>
      <c r="H1200" s="2" t="str">
        <f>IF(B1200="","",VLOOKUP(AD1200,Varsayımlar!$B:$Q,5,0))</f>
        <v/>
      </c>
      <c r="J1200" s="2" t="str">
        <f>IF(B1200="","",VLOOKUP(AD1200,Varsayımlar!$B:$Q,6,0))</f>
        <v/>
      </c>
      <c r="P1200" s="2" t="str">
        <f>IF(B1200="","",VLOOKUP(AD1200,Varsayımlar!$B:$Q,7,0)*K1200)</f>
        <v/>
      </c>
      <c r="Q1200" s="2" t="str">
        <f>IF(B1200="","",VLOOKUP(AD1200,Varsayımlar!$B:$Q,8,0))</f>
        <v/>
      </c>
      <c r="R1200" s="2" t="str">
        <f>IF(B1200="","",VLOOKUP(AD1200,Varsayımlar!$B:$Q,9,0))</f>
        <v/>
      </c>
      <c r="S1200" s="2" t="str">
        <f>IF(B1200="","",VLOOKUP(AD1200,Varsayımlar!$B:$Q,10,0))</f>
        <v/>
      </c>
      <c r="T1200" s="2" t="str">
        <f>IF(B1200="","",VLOOKUP(AD1200,Varsayımlar!$B:$Q,11,0))</f>
        <v/>
      </c>
      <c r="U1200" s="2" t="str">
        <f>IF(B1200="","",VLOOKUP(AD1200,Varsayımlar!$B:$Q,12,0))</f>
        <v/>
      </c>
      <c r="V1200" s="2" t="str">
        <f>IF(B1200="","",VLOOKUP(AD1200,Varsayımlar!$B:$Q,13,0))</f>
        <v/>
      </c>
      <c r="W1200" s="2" t="str">
        <f>IF(B1200="","",VLOOKUP(AD1200,Varsayımlar!$B:$Q,14,0))</f>
        <v/>
      </c>
      <c r="AA1200" s="2" t="str">
        <f>IF(B1200="","",VLOOKUP(AD1200,Varsayımlar!$B:$Q,15,0))</f>
        <v/>
      </c>
      <c r="AB1200" s="2" t="str">
        <f>IF(B1200="","",VLOOKUP(AD1200,Varsayımlar!$B:$Q,16,0))</f>
        <v/>
      </c>
      <c r="AC1200" s="2" t="str">
        <f>IF(B1200="","",VLOOKUP(Sayfa2!AD1200,Varsayımlar!B:S,18,0))</f>
        <v/>
      </c>
      <c r="AD1200" s="2" t="str">
        <f t="shared" si="20"/>
        <v/>
      </c>
    </row>
    <row r="1201" spans="2:30" x14ac:dyDescent="0.25">
      <c r="B1201" s="6"/>
      <c r="C1201" s="7" t="str">
        <f>IF(B1201="","",VLOOKUP(AD1201,Varsayımlar!$B:$Q,3,0))</f>
        <v/>
      </c>
      <c r="D1201" s="7"/>
      <c r="H1201" s="5" t="str">
        <f>IF(B1201="","",VLOOKUP(AD1201,Varsayımlar!$B:$Q,5,0))</f>
        <v/>
      </c>
      <c r="I1201" s="5"/>
      <c r="J1201" s="5" t="str">
        <f>IF(B1201="","",VLOOKUP(AD1201,Varsayımlar!$B:$Q,6,0))</f>
        <v/>
      </c>
      <c r="P1201" s="5" t="str">
        <f>IF(B1201="","",VLOOKUP(AD1201,Varsayımlar!$B:$Q,7,0)*K1201)</f>
        <v/>
      </c>
      <c r="Q1201" s="5" t="str">
        <f>IF(B1201="","",VLOOKUP(AD1201,Varsayımlar!$B:$Q,8,0))</f>
        <v/>
      </c>
      <c r="R1201" s="5" t="str">
        <f>IF(B1201="","",VLOOKUP(AD1201,Varsayımlar!$B:$Q,9,0))</f>
        <v/>
      </c>
      <c r="S1201" s="5" t="str">
        <f>IF(B1201="","",VLOOKUP(AD1201,Varsayımlar!$B:$Q,10,0))</f>
        <v/>
      </c>
      <c r="T1201" s="5" t="str">
        <f>IF(B1201="","",VLOOKUP(AD1201,Varsayımlar!$B:$Q,11,0))</f>
        <v/>
      </c>
      <c r="U1201" s="5" t="str">
        <f>IF(B1201="","",VLOOKUP(AD1201,Varsayımlar!$B:$Q,12,0))</f>
        <v/>
      </c>
      <c r="V1201" s="5" t="str">
        <f>IF(B1201="","",VLOOKUP(AD1201,Varsayımlar!$B:$Q,13,0))</f>
        <v/>
      </c>
      <c r="W1201" s="5" t="str">
        <f>IF(B1201="","",VLOOKUP(AD1201,Varsayımlar!$B:$Q,14,0))</f>
        <v/>
      </c>
      <c r="AA1201" s="5" t="str">
        <f>IF(B1201="","",VLOOKUP(AD1201,Varsayımlar!$B:$Q,15,0))</f>
        <v/>
      </c>
      <c r="AB1201" s="5" t="str">
        <f>IF(B1201="","",VLOOKUP(AD1201,Varsayımlar!$B:$Q,16,0))</f>
        <v/>
      </c>
      <c r="AC1201" s="5" t="str">
        <f>IF(B1201="","",VLOOKUP(Sayfa2!AD1201,Varsayımlar!B:S,18,0))</f>
        <v/>
      </c>
      <c r="AD1201" s="5" t="str">
        <f t="shared" si="20"/>
        <v/>
      </c>
    </row>
    <row r="1202" spans="2:30" x14ac:dyDescent="0.25">
      <c r="C1202" s="3" t="str">
        <f>IF(B1202="","",VLOOKUP(AD1202,Varsayımlar!$B:$Q,3,0))</f>
        <v/>
      </c>
      <c r="H1202" s="2" t="str">
        <f>IF(B1202="","",VLOOKUP(AD1202,Varsayımlar!$B:$Q,5,0))</f>
        <v/>
      </c>
      <c r="J1202" s="2" t="str">
        <f>IF(B1202="","",VLOOKUP(AD1202,Varsayımlar!$B:$Q,6,0))</f>
        <v/>
      </c>
      <c r="P1202" s="2" t="str">
        <f>IF(B1202="","",VLOOKUP(AD1202,Varsayımlar!$B:$Q,7,0)*K1202)</f>
        <v/>
      </c>
      <c r="Q1202" s="2" t="str">
        <f>IF(B1202="","",VLOOKUP(AD1202,Varsayımlar!$B:$Q,8,0))</f>
        <v/>
      </c>
      <c r="R1202" s="2" t="str">
        <f>IF(B1202="","",VLOOKUP(AD1202,Varsayımlar!$B:$Q,9,0))</f>
        <v/>
      </c>
      <c r="S1202" s="2" t="str">
        <f>IF(B1202="","",VLOOKUP(AD1202,Varsayımlar!$B:$Q,10,0))</f>
        <v/>
      </c>
      <c r="T1202" s="2" t="str">
        <f>IF(B1202="","",VLOOKUP(AD1202,Varsayımlar!$B:$Q,11,0))</f>
        <v/>
      </c>
      <c r="U1202" s="2" t="str">
        <f>IF(B1202="","",VLOOKUP(AD1202,Varsayımlar!$B:$Q,12,0))</f>
        <v/>
      </c>
      <c r="V1202" s="2" t="str">
        <f>IF(B1202="","",VLOOKUP(AD1202,Varsayımlar!$B:$Q,13,0))</f>
        <v/>
      </c>
      <c r="W1202" s="2" t="str">
        <f>IF(B1202="","",VLOOKUP(AD1202,Varsayımlar!$B:$Q,14,0))</f>
        <v/>
      </c>
      <c r="AA1202" s="2" t="str">
        <f>IF(B1202="","",VLOOKUP(AD1202,Varsayımlar!$B:$Q,15,0))</f>
        <v/>
      </c>
      <c r="AB1202" s="2" t="str">
        <f>IF(B1202="","",VLOOKUP(AD1202,Varsayımlar!$B:$Q,16,0))</f>
        <v/>
      </c>
      <c r="AC1202" s="2" t="str">
        <f>IF(B1202="","",VLOOKUP(Sayfa2!AD1202,Varsayımlar!B:S,18,0))</f>
        <v/>
      </c>
      <c r="AD1202" s="2" t="str">
        <f t="shared" si="20"/>
        <v/>
      </c>
    </row>
    <row r="1203" spans="2:30" x14ac:dyDescent="0.25">
      <c r="B1203" s="6"/>
      <c r="C1203" s="7" t="str">
        <f>IF(B1203="","",VLOOKUP(AD1203,Varsayımlar!$B:$Q,3,0))</f>
        <v/>
      </c>
      <c r="D1203" s="7"/>
      <c r="H1203" s="5" t="str">
        <f>IF(B1203="","",VLOOKUP(AD1203,Varsayımlar!$B:$Q,5,0))</f>
        <v/>
      </c>
      <c r="I1203" s="5"/>
      <c r="J1203" s="5" t="str">
        <f>IF(B1203="","",VLOOKUP(AD1203,Varsayımlar!$B:$Q,6,0))</f>
        <v/>
      </c>
      <c r="P1203" s="5" t="str">
        <f>IF(B1203="","",VLOOKUP(AD1203,Varsayımlar!$B:$Q,7,0)*K1203)</f>
        <v/>
      </c>
      <c r="Q1203" s="5" t="str">
        <f>IF(B1203="","",VLOOKUP(AD1203,Varsayımlar!$B:$Q,8,0))</f>
        <v/>
      </c>
      <c r="R1203" s="5" t="str">
        <f>IF(B1203="","",VLOOKUP(AD1203,Varsayımlar!$B:$Q,9,0))</f>
        <v/>
      </c>
      <c r="S1203" s="5" t="str">
        <f>IF(B1203="","",VLOOKUP(AD1203,Varsayımlar!$B:$Q,10,0))</f>
        <v/>
      </c>
      <c r="T1203" s="5" t="str">
        <f>IF(B1203="","",VLOOKUP(AD1203,Varsayımlar!$B:$Q,11,0))</f>
        <v/>
      </c>
      <c r="U1203" s="5" t="str">
        <f>IF(B1203="","",VLOOKUP(AD1203,Varsayımlar!$B:$Q,12,0))</f>
        <v/>
      </c>
      <c r="V1203" s="5" t="str">
        <f>IF(B1203="","",VLOOKUP(AD1203,Varsayımlar!$B:$Q,13,0))</f>
        <v/>
      </c>
      <c r="W1203" s="5" t="str">
        <f>IF(B1203="","",VLOOKUP(AD1203,Varsayımlar!$B:$Q,14,0))</f>
        <v/>
      </c>
      <c r="AA1203" s="5" t="str">
        <f>IF(B1203="","",VLOOKUP(AD1203,Varsayımlar!$B:$Q,15,0))</f>
        <v/>
      </c>
      <c r="AB1203" s="5" t="str">
        <f>IF(B1203="","",VLOOKUP(AD1203,Varsayımlar!$B:$Q,16,0))</f>
        <v/>
      </c>
      <c r="AC1203" s="5" t="str">
        <f>IF(B1203="","",VLOOKUP(Sayfa2!AD1203,Varsayımlar!B:S,18,0))</f>
        <v/>
      </c>
      <c r="AD1203" s="5" t="str">
        <f t="shared" si="20"/>
        <v/>
      </c>
    </row>
    <row r="1204" spans="2:30" x14ac:dyDescent="0.25">
      <c r="C1204" s="3" t="str">
        <f>IF(B1204="","",VLOOKUP(AD1204,Varsayımlar!$B:$Q,3,0))</f>
        <v/>
      </c>
      <c r="H1204" s="2" t="str">
        <f>IF(B1204="","",VLOOKUP(AD1204,Varsayımlar!$B:$Q,5,0))</f>
        <v/>
      </c>
      <c r="J1204" s="2" t="str">
        <f>IF(B1204="","",VLOOKUP(AD1204,Varsayımlar!$B:$Q,6,0))</f>
        <v/>
      </c>
      <c r="P1204" s="2" t="str">
        <f>IF(B1204="","",VLOOKUP(AD1204,Varsayımlar!$B:$Q,7,0)*K1204)</f>
        <v/>
      </c>
      <c r="Q1204" s="2" t="str">
        <f>IF(B1204="","",VLOOKUP(AD1204,Varsayımlar!$B:$Q,8,0))</f>
        <v/>
      </c>
      <c r="R1204" s="2" t="str">
        <f>IF(B1204="","",VLOOKUP(AD1204,Varsayımlar!$B:$Q,9,0))</f>
        <v/>
      </c>
      <c r="S1204" s="2" t="str">
        <f>IF(B1204="","",VLOOKUP(AD1204,Varsayımlar!$B:$Q,10,0))</f>
        <v/>
      </c>
      <c r="T1204" s="2" t="str">
        <f>IF(B1204="","",VLOOKUP(AD1204,Varsayımlar!$B:$Q,11,0))</f>
        <v/>
      </c>
      <c r="U1204" s="2" t="str">
        <f>IF(B1204="","",VLOOKUP(AD1204,Varsayımlar!$B:$Q,12,0))</f>
        <v/>
      </c>
      <c r="V1204" s="2" t="str">
        <f>IF(B1204="","",VLOOKUP(AD1204,Varsayımlar!$B:$Q,13,0))</f>
        <v/>
      </c>
      <c r="W1204" s="2" t="str">
        <f>IF(B1204="","",VLOOKUP(AD1204,Varsayımlar!$B:$Q,14,0))</f>
        <v/>
      </c>
      <c r="AA1204" s="2" t="str">
        <f>IF(B1204="","",VLOOKUP(AD1204,Varsayımlar!$B:$Q,15,0))</f>
        <v/>
      </c>
      <c r="AB1204" s="2" t="str">
        <f>IF(B1204="","",VLOOKUP(AD1204,Varsayımlar!$B:$Q,16,0))</f>
        <v/>
      </c>
      <c r="AC1204" s="2" t="str">
        <f>IF(B1204="","",VLOOKUP(Sayfa2!AD1204,Varsayımlar!B:S,18,0))</f>
        <v/>
      </c>
      <c r="AD1204" s="2" t="str">
        <f t="shared" si="20"/>
        <v/>
      </c>
    </row>
    <row r="1205" spans="2:30" x14ac:dyDescent="0.25">
      <c r="B1205" s="6"/>
      <c r="C1205" s="7" t="str">
        <f>IF(B1205="","",VLOOKUP(AD1205,Varsayımlar!$B:$Q,3,0))</f>
        <v/>
      </c>
      <c r="D1205" s="7"/>
      <c r="H1205" s="5" t="str">
        <f>IF(B1205="","",VLOOKUP(AD1205,Varsayımlar!$B:$Q,5,0))</f>
        <v/>
      </c>
      <c r="I1205" s="5"/>
      <c r="J1205" s="5" t="str">
        <f>IF(B1205="","",VLOOKUP(AD1205,Varsayımlar!$B:$Q,6,0))</f>
        <v/>
      </c>
      <c r="P1205" s="5" t="str">
        <f>IF(B1205="","",VLOOKUP(AD1205,Varsayımlar!$B:$Q,7,0)*K1205)</f>
        <v/>
      </c>
      <c r="Q1205" s="5" t="str">
        <f>IF(B1205="","",VLOOKUP(AD1205,Varsayımlar!$B:$Q,8,0))</f>
        <v/>
      </c>
      <c r="R1205" s="5" t="str">
        <f>IF(B1205="","",VLOOKUP(AD1205,Varsayımlar!$B:$Q,9,0))</f>
        <v/>
      </c>
      <c r="S1205" s="5" t="str">
        <f>IF(B1205="","",VLOOKUP(AD1205,Varsayımlar!$B:$Q,10,0))</f>
        <v/>
      </c>
      <c r="T1205" s="5" t="str">
        <f>IF(B1205="","",VLOOKUP(AD1205,Varsayımlar!$B:$Q,11,0))</f>
        <v/>
      </c>
      <c r="U1205" s="5" t="str">
        <f>IF(B1205="","",VLOOKUP(AD1205,Varsayımlar!$B:$Q,12,0))</f>
        <v/>
      </c>
      <c r="V1205" s="5" t="str">
        <f>IF(B1205="","",VLOOKUP(AD1205,Varsayımlar!$B:$Q,13,0))</f>
        <v/>
      </c>
      <c r="W1205" s="5" t="str">
        <f>IF(B1205="","",VLOOKUP(AD1205,Varsayımlar!$B:$Q,14,0))</f>
        <v/>
      </c>
      <c r="AA1205" s="5" t="str">
        <f>IF(B1205="","",VLOOKUP(AD1205,Varsayımlar!$B:$Q,15,0))</f>
        <v/>
      </c>
      <c r="AB1205" s="5" t="str">
        <f>IF(B1205="","",VLOOKUP(AD1205,Varsayımlar!$B:$Q,16,0))</f>
        <v/>
      </c>
      <c r="AC1205" s="5" t="str">
        <f>IF(B1205="","",VLOOKUP(Sayfa2!AD1205,Varsayımlar!B:S,18,0))</f>
        <v/>
      </c>
      <c r="AD1205" s="5" t="str">
        <f t="shared" si="20"/>
        <v/>
      </c>
    </row>
    <row r="1206" spans="2:30" x14ac:dyDescent="0.25">
      <c r="C1206" s="3" t="str">
        <f>IF(B1206="","",VLOOKUP(AD1206,Varsayımlar!$B:$Q,3,0))</f>
        <v/>
      </c>
      <c r="H1206" s="2" t="str">
        <f>IF(B1206="","",VLOOKUP(AD1206,Varsayımlar!$B:$Q,5,0))</f>
        <v/>
      </c>
      <c r="J1206" s="2" t="str">
        <f>IF(B1206="","",VLOOKUP(AD1206,Varsayımlar!$B:$Q,6,0))</f>
        <v/>
      </c>
      <c r="P1206" s="2" t="str">
        <f>IF(B1206="","",VLOOKUP(AD1206,Varsayımlar!$B:$Q,7,0)*K1206)</f>
        <v/>
      </c>
      <c r="Q1206" s="2" t="str">
        <f>IF(B1206="","",VLOOKUP(AD1206,Varsayımlar!$B:$Q,8,0))</f>
        <v/>
      </c>
      <c r="R1206" s="2" t="str">
        <f>IF(B1206="","",VLOOKUP(AD1206,Varsayımlar!$B:$Q,9,0))</f>
        <v/>
      </c>
      <c r="S1206" s="2" t="str">
        <f>IF(B1206="","",VLOOKUP(AD1206,Varsayımlar!$B:$Q,10,0))</f>
        <v/>
      </c>
      <c r="T1206" s="2" t="str">
        <f>IF(B1206="","",VLOOKUP(AD1206,Varsayımlar!$B:$Q,11,0))</f>
        <v/>
      </c>
      <c r="U1206" s="2" t="str">
        <f>IF(B1206="","",VLOOKUP(AD1206,Varsayımlar!$B:$Q,12,0))</f>
        <v/>
      </c>
      <c r="V1206" s="2" t="str">
        <f>IF(B1206="","",VLOOKUP(AD1206,Varsayımlar!$B:$Q,13,0))</f>
        <v/>
      </c>
      <c r="W1206" s="2" t="str">
        <f>IF(B1206="","",VLOOKUP(AD1206,Varsayımlar!$B:$Q,14,0))</f>
        <v/>
      </c>
      <c r="AA1206" s="2" t="str">
        <f>IF(B1206="","",VLOOKUP(AD1206,Varsayımlar!$B:$Q,15,0))</f>
        <v/>
      </c>
      <c r="AB1206" s="2" t="str">
        <f>IF(B1206="","",VLOOKUP(AD1206,Varsayımlar!$B:$Q,16,0))</f>
        <v/>
      </c>
      <c r="AC1206" s="2" t="str">
        <f>IF(B1206="","",VLOOKUP(Sayfa2!AD1206,Varsayımlar!B:S,18,0))</f>
        <v/>
      </c>
      <c r="AD1206" s="2" t="str">
        <f t="shared" si="20"/>
        <v/>
      </c>
    </row>
    <row r="1207" spans="2:30" x14ac:dyDescent="0.25">
      <c r="B1207" s="6"/>
      <c r="C1207" s="7" t="str">
        <f>IF(B1207="","",VLOOKUP(AD1207,Varsayımlar!$B:$Q,3,0))</f>
        <v/>
      </c>
      <c r="D1207" s="7"/>
      <c r="H1207" s="5" t="str">
        <f>IF(B1207="","",VLOOKUP(AD1207,Varsayımlar!$B:$Q,5,0))</f>
        <v/>
      </c>
      <c r="I1207" s="5"/>
      <c r="J1207" s="5" t="str">
        <f>IF(B1207="","",VLOOKUP(AD1207,Varsayımlar!$B:$Q,6,0))</f>
        <v/>
      </c>
      <c r="P1207" s="5" t="str">
        <f>IF(B1207="","",VLOOKUP(AD1207,Varsayımlar!$B:$Q,7,0)*K1207)</f>
        <v/>
      </c>
      <c r="Q1207" s="5" t="str">
        <f>IF(B1207="","",VLOOKUP(AD1207,Varsayımlar!$B:$Q,8,0))</f>
        <v/>
      </c>
      <c r="R1207" s="5" t="str">
        <f>IF(B1207="","",VLOOKUP(AD1207,Varsayımlar!$B:$Q,9,0))</f>
        <v/>
      </c>
      <c r="S1207" s="5" t="str">
        <f>IF(B1207="","",VLOOKUP(AD1207,Varsayımlar!$B:$Q,10,0))</f>
        <v/>
      </c>
      <c r="T1207" s="5" t="str">
        <f>IF(B1207="","",VLOOKUP(AD1207,Varsayımlar!$B:$Q,11,0))</f>
        <v/>
      </c>
      <c r="U1207" s="5" t="str">
        <f>IF(B1207="","",VLOOKUP(AD1207,Varsayımlar!$B:$Q,12,0))</f>
        <v/>
      </c>
      <c r="V1207" s="5" t="str">
        <f>IF(B1207="","",VLOOKUP(AD1207,Varsayımlar!$B:$Q,13,0))</f>
        <v/>
      </c>
      <c r="W1207" s="5" t="str">
        <f>IF(B1207="","",VLOOKUP(AD1207,Varsayımlar!$B:$Q,14,0))</f>
        <v/>
      </c>
      <c r="AA1207" s="5" t="str">
        <f>IF(B1207="","",VLOOKUP(AD1207,Varsayımlar!$B:$Q,15,0))</f>
        <v/>
      </c>
      <c r="AB1207" s="5" t="str">
        <f>IF(B1207="","",VLOOKUP(AD1207,Varsayımlar!$B:$Q,16,0))</f>
        <v/>
      </c>
      <c r="AC1207" s="5" t="str">
        <f>IF(B1207="","",VLOOKUP(Sayfa2!AD1207,Varsayımlar!B:S,18,0))</f>
        <v/>
      </c>
      <c r="AD1207" s="5" t="str">
        <f t="shared" si="20"/>
        <v/>
      </c>
    </row>
    <row r="1208" spans="2:30" x14ac:dyDescent="0.25">
      <c r="C1208" s="3" t="str">
        <f>IF(B1208="","",VLOOKUP(AD1208,Varsayımlar!$B:$Q,3,0))</f>
        <v/>
      </c>
      <c r="H1208" s="2" t="str">
        <f>IF(B1208="","",VLOOKUP(AD1208,Varsayımlar!$B:$Q,5,0))</f>
        <v/>
      </c>
      <c r="J1208" s="2" t="str">
        <f>IF(B1208="","",VLOOKUP(AD1208,Varsayımlar!$B:$Q,6,0))</f>
        <v/>
      </c>
      <c r="P1208" s="2" t="str">
        <f>IF(B1208="","",VLOOKUP(AD1208,Varsayımlar!$B:$Q,7,0)*K1208)</f>
        <v/>
      </c>
      <c r="Q1208" s="2" t="str">
        <f>IF(B1208="","",VLOOKUP(AD1208,Varsayımlar!$B:$Q,8,0))</f>
        <v/>
      </c>
      <c r="R1208" s="2" t="str">
        <f>IF(B1208="","",VLOOKUP(AD1208,Varsayımlar!$B:$Q,9,0))</f>
        <v/>
      </c>
      <c r="S1208" s="2" t="str">
        <f>IF(B1208="","",VLOOKUP(AD1208,Varsayımlar!$B:$Q,10,0))</f>
        <v/>
      </c>
      <c r="T1208" s="2" t="str">
        <f>IF(B1208="","",VLOOKUP(AD1208,Varsayımlar!$B:$Q,11,0))</f>
        <v/>
      </c>
      <c r="U1208" s="2" t="str">
        <f>IF(B1208="","",VLOOKUP(AD1208,Varsayımlar!$B:$Q,12,0))</f>
        <v/>
      </c>
      <c r="V1208" s="2" t="str">
        <f>IF(B1208="","",VLOOKUP(AD1208,Varsayımlar!$B:$Q,13,0))</f>
        <v/>
      </c>
      <c r="W1208" s="2" t="str">
        <f>IF(B1208="","",VLOOKUP(AD1208,Varsayımlar!$B:$Q,14,0))</f>
        <v/>
      </c>
      <c r="AA1208" s="2" t="str">
        <f>IF(B1208="","",VLOOKUP(AD1208,Varsayımlar!$B:$Q,15,0))</f>
        <v/>
      </c>
      <c r="AB1208" s="2" t="str">
        <f>IF(B1208="","",VLOOKUP(AD1208,Varsayımlar!$B:$Q,16,0))</f>
        <v/>
      </c>
      <c r="AC1208" s="2" t="str">
        <f>IF(B1208="","",VLOOKUP(Sayfa2!AD1208,Varsayımlar!B:S,18,0))</f>
        <v/>
      </c>
      <c r="AD1208" s="2" t="str">
        <f t="shared" si="20"/>
        <v/>
      </c>
    </row>
    <row r="1209" spans="2:30" x14ac:dyDescent="0.25">
      <c r="B1209" s="6"/>
      <c r="C1209" s="7" t="str">
        <f>IF(B1209="","",VLOOKUP(AD1209,Varsayımlar!$B:$Q,3,0))</f>
        <v/>
      </c>
      <c r="D1209" s="7"/>
      <c r="H1209" s="5" t="str">
        <f>IF(B1209="","",VLOOKUP(AD1209,Varsayımlar!$B:$Q,5,0))</f>
        <v/>
      </c>
      <c r="I1209" s="5"/>
      <c r="J1209" s="5" t="str">
        <f>IF(B1209="","",VLOOKUP(AD1209,Varsayımlar!$B:$Q,6,0))</f>
        <v/>
      </c>
      <c r="P1209" s="5" t="str">
        <f>IF(B1209="","",VLOOKUP(AD1209,Varsayımlar!$B:$Q,7,0)*K1209)</f>
        <v/>
      </c>
      <c r="Q1209" s="5" t="str">
        <f>IF(B1209="","",VLOOKUP(AD1209,Varsayımlar!$B:$Q,8,0))</f>
        <v/>
      </c>
      <c r="R1209" s="5" t="str">
        <f>IF(B1209="","",VLOOKUP(AD1209,Varsayımlar!$B:$Q,9,0))</f>
        <v/>
      </c>
      <c r="S1209" s="5" t="str">
        <f>IF(B1209="","",VLOOKUP(AD1209,Varsayımlar!$B:$Q,10,0))</f>
        <v/>
      </c>
      <c r="T1209" s="5" t="str">
        <f>IF(B1209="","",VLOOKUP(AD1209,Varsayımlar!$B:$Q,11,0))</f>
        <v/>
      </c>
      <c r="U1209" s="5" t="str">
        <f>IF(B1209="","",VLOOKUP(AD1209,Varsayımlar!$B:$Q,12,0))</f>
        <v/>
      </c>
      <c r="V1209" s="5" t="str">
        <f>IF(B1209="","",VLOOKUP(AD1209,Varsayımlar!$B:$Q,13,0))</f>
        <v/>
      </c>
      <c r="W1209" s="5" t="str">
        <f>IF(B1209="","",VLOOKUP(AD1209,Varsayımlar!$B:$Q,14,0))</f>
        <v/>
      </c>
      <c r="AA1209" s="5" t="str">
        <f>IF(B1209="","",VLOOKUP(AD1209,Varsayımlar!$B:$Q,15,0))</f>
        <v/>
      </c>
      <c r="AB1209" s="5" t="str">
        <f>IF(B1209="","",VLOOKUP(AD1209,Varsayımlar!$B:$Q,16,0))</f>
        <v/>
      </c>
      <c r="AC1209" s="5" t="str">
        <f>IF(B1209="","",VLOOKUP(Sayfa2!AD1209,Varsayımlar!B:S,18,0))</f>
        <v/>
      </c>
      <c r="AD1209" s="5" t="str">
        <f t="shared" si="20"/>
        <v/>
      </c>
    </row>
    <row r="1210" spans="2:30" x14ac:dyDescent="0.25">
      <c r="C1210" s="3" t="str">
        <f>IF(B1210="","",VLOOKUP(AD1210,Varsayımlar!$B:$Q,3,0))</f>
        <v/>
      </c>
      <c r="H1210" s="2" t="str">
        <f>IF(B1210="","",VLOOKUP(AD1210,Varsayımlar!$B:$Q,5,0))</f>
        <v/>
      </c>
      <c r="J1210" s="2" t="str">
        <f>IF(B1210="","",VLOOKUP(AD1210,Varsayımlar!$B:$Q,6,0))</f>
        <v/>
      </c>
      <c r="P1210" s="2" t="str">
        <f>IF(B1210="","",VLOOKUP(AD1210,Varsayımlar!$B:$Q,7,0)*K1210)</f>
        <v/>
      </c>
      <c r="Q1210" s="2" t="str">
        <f>IF(B1210="","",VLOOKUP(AD1210,Varsayımlar!$B:$Q,8,0))</f>
        <v/>
      </c>
      <c r="R1210" s="2" t="str">
        <f>IF(B1210="","",VLOOKUP(AD1210,Varsayımlar!$B:$Q,9,0))</f>
        <v/>
      </c>
      <c r="S1210" s="2" t="str">
        <f>IF(B1210="","",VLOOKUP(AD1210,Varsayımlar!$B:$Q,10,0))</f>
        <v/>
      </c>
      <c r="T1210" s="2" t="str">
        <f>IF(B1210="","",VLOOKUP(AD1210,Varsayımlar!$B:$Q,11,0))</f>
        <v/>
      </c>
      <c r="U1210" s="2" t="str">
        <f>IF(B1210="","",VLOOKUP(AD1210,Varsayımlar!$B:$Q,12,0))</f>
        <v/>
      </c>
      <c r="V1210" s="2" t="str">
        <f>IF(B1210="","",VLOOKUP(AD1210,Varsayımlar!$B:$Q,13,0))</f>
        <v/>
      </c>
      <c r="W1210" s="2" t="str">
        <f>IF(B1210="","",VLOOKUP(AD1210,Varsayımlar!$B:$Q,14,0))</f>
        <v/>
      </c>
      <c r="AA1210" s="2" t="str">
        <f>IF(B1210="","",VLOOKUP(AD1210,Varsayımlar!$B:$Q,15,0))</f>
        <v/>
      </c>
      <c r="AB1210" s="2" t="str">
        <f>IF(B1210="","",VLOOKUP(AD1210,Varsayımlar!$B:$Q,16,0))</f>
        <v/>
      </c>
      <c r="AC1210" s="2" t="str">
        <f>IF(B1210="","",VLOOKUP(Sayfa2!AD1210,Varsayımlar!B:S,18,0))</f>
        <v/>
      </c>
      <c r="AD1210" s="2" t="str">
        <f t="shared" si="20"/>
        <v/>
      </c>
    </row>
    <row r="1211" spans="2:30" x14ac:dyDescent="0.25">
      <c r="B1211" s="6"/>
      <c r="C1211" s="7" t="str">
        <f>IF(B1211="","",VLOOKUP(AD1211,Varsayımlar!$B:$Q,3,0))</f>
        <v/>
      </c>
      <c r="D1211" s="7"/>
      <c r="H1211" s="5" t="str">
        <f>IF(B1211="","",VLOOKUP(AD1211,Varsayımlar!$B:$Q,5,0))</f>
        <v/>
      </c>
      <c r="I1211" s="5"/>
      <c r="J1211" s="5" t="str">
        <f>IF(B1211="","",VLOOKUP(AD1211,Varsayımlar!$B:$Q,6,0))</f>
        <v/>
      </c>
      <c r="P1211" s="5" t="str">
        <f>IF(B1211="","",VLOOKUP(AD1211,Varsayımlar!$B:$Q,7,0)*K1211)</f>
        <v/>
      </c>
      <c r="Q1211" s="5" t="str">
        <f>IF(B1211="","",VLOOKUP(AD1211,Varsayımlar!$B:$Q,8,0))</f>
        <v/>
      </c>
      <c r="R1211" s="5" t="str">
        <f>IF(B1211="","",VLOOKUP(AD1211,Varsayımlar!$B:$Q,9,0))</f>
        <v/>
      </c>
      <c r="S1211" s="5" t="str">
        <f>IF(B1211="","",VLOOKUP(AD1211,Varsayımlar!$B:$Q,10,0))</f>
        <v/>
      </c>
      <c r="T1211" s="5" t="str">
        <f>IF(B1211="","",VLOOKUP(AD1211,Varsayımlar!$B:$Q,11,0))</f>
        <v/>
      </c>
      <c r="U1211" s="5" t="str">
        <f>IF(B1211="","",VLOOKUP(AD1211,Varsayımlar!$B:$Q,12,0))</f>
        <v/>
      </c>
      <c r="V1211" s="5" t="str">
        <f>IF(B1211="","",VLOOKUP(AD1211,Varsayımlar!$B:$Q,13,0))</f>
        <v/>
      </c>
      <c r="W1211" s="5" t="str">
        <f>IF(B1211="","",VLOOKUP(AD1211,Varsayımlar!$B:$Q,14,0))</f>
        <v/>
      </c>
      <c r="AA1211" s="5" t="str">
        <f>IF(B1211="","",VLOOKUP(AD1211,Varsayımlar!$B:$Q,15,0))</f>
        <v/>
      </c>
      <c r="AB1211" s="5" t="str">
        <f>IF(B1211="","",VLOOKUP(AD1211,Varsayımlar!$B:$Q,16,0))</f>
        <v/>
      </c>
      <c r="AC1211" s="5" t="str">
        <f>IF(B1211="","",VLOOKUP(Sayfa2!AD1211,Varsayımlar!B:S,18,0))</f>
        <v/>
      </c>
      <c r="AD1211" s="5" t="str">
        <f t="shared" si="20"/>
        <v/>
      </c>
    </row>
    <row r="1212" spans="2:30" x14ac:dyDescent="0.25">
      <c r="C1212" s="3" t="str">
        <f>IF(B1212="","",VLOOKUP(AD1212,Varsayımlar!$B:$Q,3,0))</f>
        <v/>
      </c>
      <c r="H1212" s="2" t="str">
        <f>IF(B1212="","",VLOOKUP(AD1212,Varsayımlar!$B:$Q,5,0))</f>
        <v/>
      </c>
      <c r="J1212" s="2" t="str">
        <f>IF(B1212="","",VLOOKUP(AD1212,Varsayımlar!$B:$Q,6,0))</f>
        <v/>
      </c>
      <c r="P1212" s="2" t="str">
        <f>IF(B1212="","",VLOOKUP(AD1212,Varsayımlar!$B:$Q,7,0)*K1212)</f>
        <v/>
      </c>
      <c r="Q1212" s="2" t="str">
        <f>IF(B1212="","",VLOOKUP(AD1212,Varsayımlar!$B:$Q,8,0))</f>
        <v/>
      </c>
      <c r="R1212" s="2" t="str">
        <f>IF(B1212="","",VLOOKUP(AD1212,Varsayımlar!$B:$Q,9,0))</f>
        <v/>
      </c>
      <c r="S1212" s="2" t="str">
        <f>IF(B1212="","",VLOOKUP(AD1212,Varsayımlar!$B:$Q,10,0))</f>
        <v/>
      </c>
      <c r="T1212" s="2" t="str">
        <f>IF(B1212="","",VLOOKUP(AD1212,Varsayımlar!$B:$Q,11,0))</f>
        <v/>
      </c>
      <c r="U1212" s="2" t="str">
        <f>IF(B1212="","",VLOOKUP(AD1212,Varsayımlar!$B:$Q,12,0))</f>
        <v/>
      </c>
      <c r="V1212" s="2" t="str">
        <f>IF(B1212="","",VLOOKUP(AD1212,Varsayımlar!$B:$Q,13,0))</f>
        <v/>
      </c>
      <c r="W1212" s="2" t="str">
        <f>IF(B1212="","",VLOOKUP(AD1212,Varsayımlar!$B:$Q,14,0))</f>
        <v/>
      </c>
      <c r="AA1212" s="2" t="str">
        <f>IF(B1212="","",VLOOKUP(AD1212,Varsayımlar!$B:$Q,15,0))</f>
        <v/>
      </c>
      <c r="AB1212" s="2" t="str">
        <f>IF(B1212="","",VLOOKUP(AD1212,Varsayımlar!$B:$Q,16,0))</f>
        <v/>
      </c>
      <c r="AC1212" s="2" t="str">
        <f>IF(B1212="","",VLOOKUP(Sayfa2!AD1212,Varsayımlar!B:S,18,0))</f>
        <v/>
      </c>
      <c r="AD1212" s="2" t="str">
        <f t="shared" si="20"/>
        <v/>
      </c>
    </row>
    <row r="1213" spans="2:30" x14ac:dyDescent="0.25">
      <c r="B1213" s="6"/>
      <c r="C1213" s="7" t="str">
        <f>IF(B1213="","",VLOOKUP(AD1213,Varsayımlar!$B:$Q,3,0))</f>
        <v/>
      </c>
      <c r="D1213" s="7"/>
      <c r="H1213" s="5" t="str">
        <f>IF(B1213="","",VLOOKUP(AD1213,Varsayımlar!$B:$Q,5,0))</f>
        <v/>
      </c>
      <c r="I1213" s="5"/>
      <c r="J1213" s="5" t="str">
        <f>IF(B1213="","",VLOOKUP(AD1213,Varsayımlar!$B:$Q,6,0))</f>
        <v/>
      </c>
      <c r="P1213" s="5" t="str">
        <f>IF(B1213="","",VLOOKUP(AD1213,Varsayımlar!$B:$Q,7,0)*K1213)</f>
        <v/>
      </c>
      <c r="Q1213" s="5" t="str">
        <f>IF(B1213="","",VLOOKUP(AD1213,Varsayımlar!$B:$Q,8,0))</f>
        <v/>
      </c>
      <c r="R1213" s="5" t="str">
        <f>IF(B1213="","",VLOOKUP(AD1213,Varsayımlar!$B:$Q,9,0))</f>
        <v/>
      </c>
      <c r="S1213" s="5" t="str">
        <f>IF(B1213="","",VLOOKUP(AD1213,Varsayımlar!$B:$Q,10,0))</f>
        <v/>
      </c>
      <c r="T1213" s="5" t="str">
        <f>IF(B1213="","",VLOOKUP(AD1213,Varsayımlar!$B:$Q,11,0))</f>
        <v/>
      </c>
      <c r="U1213" s="5" t="str">
        <f>IF(B1213="","",VLOOKUP(AD1213,Varsayımlar!$B:$Q,12,0))</f>
        <v/>
      </c>
      <c r="V1213" s="5" t="str">
        <f>IF(B1213="","",VLOOKUP(AD1213,Varsayımlar!$B:$Q,13,0))</f>
        <v/>
      </c>
      <c r="W1213" s="5" t="str">
        <f>IF(B1213="","",VLOOKUP(AD1213,Varsayımlar!$B:$Q,14,0))</f>
        <v/>
      </c>
      <c r="AA1213" s="5" t="str">
        <f>IF(B1213="","",VLOOKUP(AD1213,Varsayımlar!$B:$Q,15,0))</f>
        <v/>
      </c>
      <c r="AB1213" s="5" t="str">
        <f>IF(B1213="","",VLOOKUP(AD1213,Varsayımlar!$B:$Q,16,0))</f>
        <v/>
      </c>
      <c r="AC1213" s="5" t="str">
        <f>IF(B1213="","",VLOOKUP(Sayfa2!AD1213,Varsayımlar!B:S,18,0))</f>
        <v/>
      </c>
      <c r="AD1213" s="5" t="str">
        <f t="shared" si="20"/>
        <v/>
      </c>
    </row>
    <row r="1214" spans="2:30" x14ac:dyDescent="0.25">
      <c r="C1214" s="3" t="str">
        <f>IF(B1214="","",VLOOKUP(AD1214,Varsayımlar!$B:$Q,3,0))</f>
        <v/>
      </c>
      <c r="H1214" s="2" t="str">
        <f>IF(B1214="","",VLOOKUP(AD1214,Varsayımlar!$B:$Q,5,0))</f>
        <v/>
      </c>
      <c r="J1214" s="2" t="str">
        <f>IF(B1214="","",VLOOKUP(AD1214,Varsayımlar!$B:$Q,6,0))</f>
        <v/>
      </c>
      <c r="P1214" s="2" t="str">
        <f>IF(B1214="","",VLOOKUP(AD1214,Varsayımlar!$B:$Q,7,0)*K1214)</f>
        <v/>
      </c>
      <c r="Q1214" s="2" t="str">
        <f>IF(B1214="","",VLOOKUP(AD1214,Varsayımlar!$B:$Q,8,0))</f>
        <v/>
      </c>
      <c r="R1214" s="2" t="str">
        <f>IF(B1214="","",VLOOKUP(AD1214,Varsayımlar!$B:$Q,9,0))</f>
        <v/>
      </c>
      <c r="S1214" s="2" t="str">
        <f>IF(B1214="","",VLOOKUP(AD1214,Varsayımlar!$B:$Q,10,0))</f>
        <v/>
      </c>
      <c r="T1214" s="2" t="str">
        <f>IF(B1214="","",VLOOKUP(AD1214,Varsayımlar!$B:$Q,11,0))</f>
        <v/>
      </c>
      <c r="U1214" s="2" t="str">
        <f>IF(B1214="","",VLOOKUP(AD1214,Varsayımlar!$B:$Q,12,0))</f>
        <v/>
      </c>
      <c r="V1214" s="2" t="str">
        <f>IF(B1214="","",VLOOKUP(AD1214,Varsayımlar!$B:$Q,13,0))</f>
        <v/>
      </c>
      <c r="W1214" s="2" t="str">
        <f>IF(B1214="","",VLOOKUP(AD1214,Varsayımlar!$B:$Q,14,0))</f>
        <v/>
      </c>
      <c r="AA1214" s="2" t="str">
        <f>IF(B1214="","",VLOOKUP(AD1214,Varsayımlar!$B:$Q,15,0))</f>
        <v/>
      </c>
      <c r="AB1214" s="2" t="str">
        <f>IF(B1214="","",VLOOKUP(AD1214,Varsayımlar!$B:$Q,16,0))</f>
        <v/>
      </c>
      <c r="AC1214" s="2" t="str">
        <f>IF(B1214="","",VLOOKUP(Sayfa2!AD1214,Varsayımlar!B:S,18,0))</f>
        <v/>
      </c>
      <c r="AD1214" s="2" t="str">
        <f t="shared" si="20"/>
        <v/>
      </c>
    </row>
    <row r="1215" spans="2:30" x14ac:dyDescent="0.25">
      <c r="B1215" s="6"/>
      <c r="C1215" s="7" t="str">
        <f>IF(B1215="","",VLOOKUP(AD1215,Varsayımlar!$B:$Q,3,0))</f>
        <v/>
      </c>
      <c r="D1215" s="7"/>
      <c r="H1215" s="5" t="str">
        <f>IF(B1215="","",VLOOKUP(AD1215,Varsayımlar!$B:$Q,5,0))</f>
        <v/>
      </c>
      <c r="I1215" s="5"/>
      <c r="J1215" s="5" t="str">
        <f>IF(B1215="","",VLOOKUP(AD1215,Varsayımlar!$B:$Q,6,0))</f>
        <v/>
      </c>
      <c r="P1215" s="5" t="str">
        <f>IF(B1215="","",VLOOKUP(AD1215,Varsayımlar!$B:$Q,7,0)*K1215)</f>
        <v/>
      </c>
      <c r="Q1215" s="5" t="str">
        <f>IF(B1215="","",VLOOKUP(AD1215,Varsayımlar!$B:$Q,8,0))</f>
        <v/>
      </c>
      <c r="R1215" s="5" t="str">
        <f>IF(B1215="","",VLOOKUP(AD1215,Varsayımlar!$B:$Q,9,0))</f>
        <v/>
      </c>
      <c r="S1215" s="5" t="str">
        <f>IF(B1215="","",VLOOKUP(AD1215,Varsayımlar!$B:$Q,10,0))</f>
        <v/>
      </c>
      <c r="T1215" s="5" t="str">
        <f>IF(B1215="","",VLOOKUP(AD1215,Varsayımlar!$B:$Q,11,0))</f>
        <v/>
      </c>
      <c r="U1215" s="5" t="str">
        <f>IF(B1215="","",VLOOKUP(AD1215,Varsayımlar!$B:$Q,12,0))</f>
        <v/>
      </c>
      <c r="V1215" s="5" t="str">
        <f>IF(B1215="","",VLOOKUP(AD1215,Varsayımlar!$B:$Q,13,0))</f>
        <v/>
      </c>
      <c r="W1215" s="5" t="str">
        <f>IF(B1215="","",VLOOKUP(AD1215,Varsayımlar!$B:$Q,14,0))</f>
        <v/>
      </c>
      <c r="AA1215" s="5" t="str">
        <f>IF(B1215="","",VLOOKUP(AD1215,Varsayımlar!$B:$Q,15,0))</f>
        <v/>
      </c>
      <c r="AB1215" s="5" t="str">
        <f>IF(B1215="","",VLOOKUP(AD1215,Varsayımlar!$B:$Q,16,0))</f>
        <v/>
      </c>
      <c r="AC1215" s="5" t="str">
        <f>IF(B1215="","",VLOOKUP(Sayfa2!AD1215,Varsayımlar!B:S,18,0))</f>
        <v/>
      </c>
      <c r="AD1215" s="5" t="str">
        <f t="shared" si="20"/>
        <v/>
      </c>
    </row>
    <row r="1216" spans="2:30" x14ac:dyDescent="0.25">
      <c r="C1216" s="3" t="str">
        <f>IF(B1216="","",VLOOKUP(AD1216,Varsayımlar!$B:$Q,3,0))</f>
        <v/>
      </c>
      <c r="H1216" s="2" t="str">
        <f>IF(B1216="","",VLOOKUP(AD1216,Varsayımlar!$B:$Q,5,0))</f>
        <v/>
      </c>
      <c r="J1216" s="2" t="str">
        <f>IF(B1216="","",VLOOKUP(AD1216,Varsayımlar!$B:$Q,6,0))</f>
        <v/>
      </c>
      <c r="P1216" s="2" t="str">
        <f>IF(B1216="","",VLOOKUP(AD1216,Varsayımlar!$B:$Q,7,0)*K1216)</f>
        <v/>
      </c>
      <c r="Q1216" s="2" t="str">
        <f>IF(B1216="","",VLOOKUP(AD1216,Varsayımlar!$B:$Q,8,0))</f>
        <v/>
      </c>
      <c r="R1216" s="2" t="str">
        <f>IF(B1216="","",VLOOKUP(AD1216,Varsayımlar!$B:$Q,9,0))</f>
        <v/>
      </c>
      <c r="S1216" s="2" t="str">
        <f>IF(B1216="","",VLOOKUP(AD1216,Varsayımlar!$B:$Q,10,0))</f>
        <v/>
      </c>
      <c r="T1216" s="2" t="str">
        <f>IF(B1216="","",VLOOKUP(AD1216,Varsayımlar!$B:$Q,11,0))</f>
        <v/>
      </c>
      <c r="U1216" s="2" t="str">
        <f>IF(B1216="","",VLOOKUP(AD1216,Varsayımlar!$B:$Q,12,0))</f>
        <v/>
      </c>
      <c r="V1216" s="2" t="str">
        <f>IF(B1216="","",VLOOKUP(AD1216,Varsayımlar!$B:$Q,13,0))</f>
        <v/>
      </c>
      <c r="W1216" s="2" t="str">
        <f>IF(B1216="","",VLOOKUP(AD1216,Varsayımlar!$B:$Q,14,0))</f>
        <v/>
      </c>
      <c r="AA1216" s="2" t="str">
        <f>IF(B1216="","",VLOOKUP(AD1216,Varsayımlar!$B:$Q,15,0))</f>
        <v/>
      </c>
      <c r="AB1216" s="2" t="str">
        <f>IF(B1216="","",VLOOKUP(AD1216,Varsayımlar!$B:$Q,16,0))</f>
        <v/>
      </c>
      <c r="AC1216" s="2" t="str">
        <f>IF(B1216="","",VLOOKUP(Sayfa2!AD1216,Varsayımlar!B:S,18,0))</f>
        <v/>
      </c>
      <c r="AD1216" s="2" t="str">
        <f t="shared" si="20"/>
        <v/>
      </c>
    </row>
    <row r="1217" spans="2:30" x14ac:dyDescent="0.25">
      <c r="B1217" s="6"/>
      <c r="C1217" s="7" t="str">
        <f>IF(B1217="","",VLOOKUP(AD1217,Varsayımlar!$B:$Q,3,0))</f>
        <v/>
      </c>
      <c r="D1217" s="7"/>
      <c r="H1217" s="5" t="str">
        <f>IF(B1217="","",VLOOKUP(AD1217,Varsayımlar!$B:$Q,5,0))</f>
        <v/>
      </c>
      <c r="I1217" s="5"/>
      <c r="J1217" s="5" t="str">
        <f>IF(B1217="","",VLOOKUP(AD1217,Varsayımlar!$B:$Q,6,0))</f>
        <v/>
      </c>
      <c r="P1217" s="5" t="str">
        <f>IF(B1217="","",VLOOKUP(AD1217,Varsayımlar!$B:$Q,7,0)*K1217)</f>
        <v/>
      </c>
      <c r="Q1217" s="5" t="str">
        <f>IF(B1217="","",VLOOKUP(AD1217,Varsayımlar!$B:$Q,8,0))</f>
        <v/>
      </c>
      <c r="R1217" s="5" t="str">
        <f>IF(B1217="","",VLOOKUP(AD1217,Varsayımlar!$B:$Q,9,0))</f>
        <v/>
      </c>
      <c r="S1217" s="5" t="str">
        <f>IF(B1217="","",VLOOKUP(AD1217,Varsayımlar!$B:$Q,10,0))</f>
        <v/>
      </c>
      <c r="T1217" s="5" t="str">
        <f>IF(B1217="","",VLOOKUP(AD1217,Varsayımlar!$B:$Q,11,0))</f>
        <v/>
      </c>
      <c r="U1217" s="5" t="str">
        <f>IF(B1217="","",VLOOKUP(AD1217,Varsayımlar!$B:$Q,12,0))</f>
        <v/>
      </c>
      <c r="V1217" s="5" t="str">
        <f>IF(B1217="","",VLOOKUP(AD1217,Varsayımlar!$B:$Q,13,0))</f>
        <v/>
      </c>
      <c r="W1217" s="5" t="str">
        <f>IF(B1217="","",VLOOKUP(AD1217,Varsayımlar!$B:$Q,14,0))</f>
        <v/>
      </c>
      <c r="AA1217" s="5" t="str">
        <f>IF(B1217="","",VLOOKUP(AD1217,Varsayımlar!$B:$Q,15,0))</f>
        <v/>
      </c>
      <c r="AB1217" s="5" t="str">
        <f>IF(B1217="","",VLOOKUP(AD1217,Varsayımlar!$B:$Q,16,0))</f>
        <v/>
      </c>
      <c r="AC1217" s="5" t="str">
        <f>IF(B1217="","",VLOOKUP(Sayfa2!AD1217,Varsayımlar!B:S,18,0))</f>
        <v/>
      </c>
      <c r="AD1217" s="5" t="str">
        <f t="shared" si="20"/>
        <v/>
      </c>
    </row>
    <row r="1218" spans="2:30" x14ac:dyDescent="0.25">
      <c r="C1218" s="3" t="str">
        <f>IF(B1218="","",VLOOKUP(AD1218,Varsayımlar!$B:$Q,3,0))</f>
        <v/>
      </c>
      <c r="H1218" s="2" t="str">
        <f>IF(B1218="","",VLOOKUP(AD1218,Varsayımlar!$B:$Q,5,0))</f>
        <v/>
      </c>
      <c r="J1218" s="2" t="str">
        <f>IF(B1218="","",VLOOKUP(AD1218,Varsayımlar!$B:$Q,6,0))</f>
        <v/>
      </c>
      <c r="P1218" s="2" t="str">
        <f>IF(B1218="","",VLOOKUP(AD1218,Varsayımlar!$B:$Q,7,0)*K1218)</f>
        <v/>
      </c>
      <c r="Q1218" s="2" t="str">
        <f>IF(B1218="","",VLOOKUP(AD1218,Varsayımlar!$B:$Q,8,0))</f>
        <v/>
      </c>
      <c r="R1218" s="2" t="str">
        <f>IF(B1218="","",VLOOKUP(AD1218,Varsayımlar!$B:$Q,9,0))</f>
        <v/>
      </c>
      <c r="S1218" s="2" t="str">
        <f>IF(B1218="","",VLOOKUP(AD1218,Varsayımlar!$B:$Q,10,0))</f>
        <v/>
      </c>
      <c r="T1218" s="2" t="str">
        <f>IF(B1218="","",VLOOKUP(AD1218,Varsayımlar!$B:$Q,11,0))</f>
        <v/>
      </c>
      <c r="U1218" s="2" t="str">
        <f>IF(B1218="","",VLOOKUP(AD1218,Varsayımlar!$B:$Q,12,0))</f>
        <v/>
      </c>
      <c r="V1218" s="2" t="str">
        <f>IF(B1218="","",VLOOKUP(AD1218,Varsayımlar!$B:$Q,13,0))</f>
        <v/>
      </c>
      <c r="W1218" s="2" t="str">
        <f>IF(B1218="","",VLOOKUP(AD1218,Varsayımlar!$B:$Q,14,0))</f>
        <v/>
      </c>
      <c r="AA1218" s="2" t="str">
        <f>IF(B1218="","",VLOOKUP(AD1218,Varsayımlar!$B:$Q,15,0))</f>
        <v/>
      </c>
      <c r="AB1218" s="2" t="str">
        <f>IF(B1218="","",VLOOKUP(AD1218,Varsayımlar!$B:$Q,16,0))</f>
        <v/>
      </c>
      <c r="AC1218" s="2" t="str">
        <f>IF(B1218="","",VLOOKUP(Sayfa2!AD1218,Varsayımlar!B:S,18,0))</f>
        <v/>
      </c>
      <c r="AD1218" s="2" t="str">
        <f t="shared" si="20"/>
        <v/>
      </c>
    </row>
    <row r="1219" spans="2:30" x14ac:dyDescent="0.25">
      <c r="B1219" s="6"/>
      <c r="C1219" s="7" t="str">
        <f>IF(B1219="","",VLOOKUP(AD1219,Varsayımlar!$B:$Q,3,0))</f>
        <v/>
      </c>
      <c r="D1219" s="7"/>
      <c r="H1219" s="5" t="str">
        <f>IF(B1219="","",VLOOKUP(AD1219,Varsayımlar!$B:$Q,5,0))</f>
        <v/>
      </c>
      <c r="I1219" s="5"/>
      <c r="J1219" s="5" t="str">
        <f>IF(B1219="","",VLOOKUP(AD1219,Varsayımlar!$B:$Q,6,0))</f>
        <v/>
      </c>
      <c r="P1219" s="5" t="str">
        <f>IF(B1219="","",VLOOKUP(AD1219,Varsayımlar!$B:$Q,7,0)*K1219)</f>
        <v/>
      </c>
      <c r="Q1219" s="5" t="str">
        <f>IF(B1219="","",VLOOKUP(AD1219,Varsayımlar!$B:$Q,8,0))</f>
        <v/>
      </c>
      <c r="R1219" s="5" t="str">
        <f>IF(B1219="","",VLOOKUP(AD1219,Varsayımlar!$B:$Q,9,0))</f>
        <v/>
      </c>
      <c r="S1219" s="5" t="str">
        <f>IF(B1219="","",VLOOKUP(AD1219,Varsayımlar!$B:$Q,10,0))</f>
        <v/>
      </c>
      <c r="T1219" s="5" t="str">
        <f>IF(B1219="","",VLOOKUP(AD1219,Varsayımlar!$B:$Q,11,0))</f>
        <v/>
      </c>
      <c r="U1219" s="5" t="str">
        <f>IF(B1219="","",VLOOKUP(AD1219,Varsayımlar!$B:$Q,12,0))</f>
        <v/>
      </c>
      <c r="V1219" s="5" t="str">
        <f>IF(B1219="","",VLOOKUP(AD1219,Varsayımlar!$B:$Q,13,0))</f>
        <v/>
      </c>
      <c r="W1219" s="5" t="str">
        <f>IF(B1219="","",VLOOKUP(AD1219,Varsayımlar!$B:$Q,14,0))</f>
        <v/>
      </c>
      <c r="AA1219" s="5" t="str">
        <f>IF(B1219="","",VLOOKUP(AD1219,Varsayımlar!$B:$Q,15,0))</f>
        <v/>
      </c>
      <c r="AB1219" s="5" t="str">
        <f>IF(B1219="","",VLOOKUP(AD1219,Varsayımlar!$B:$Q,16,0))</f>
        <v/>
      </c>
      <c r="AC1219" s="5" t="str">
        <f>IF(B1219="","",VLOOKUP(Sayfa2!AD1219,Varsayımlar!B:S,18,0))</f>
        <v/>
      </c>
      <c r="AD1219" s="5" t="str">
        <f t="shared" si="20"/>
        <v/>
      </c>
    </row>
    <row r="1220" spans="2:30" x14ac:dyDescent="0.25">
      <c r="C1220" s="3" t="str">
        <f>IF(B1220="","",VLOOKUP(AD1220,Varsayımlar!$B:$Q,3,0))</f>
        <v/>
      </c>
      <c r="H1220" s="2" t="str">
        <f>IF(B1220="","",VLOOKUP(AD1220,Varsayımlar!$B:$Q,5,0))</f>
        <v/>
      </c>
      <c r="J1220" s="2" t="str">
        <f>IF(B1220="","",VLOOKUP(AD1220,Varsayımlar!$B:$Q,6,0))</f>
        <v/>
      </c>
      <c r="P1220" s="2" t="str">
        <f>IF(B1220="","",VLOOKUP(AD1220,Varsayımlar!$B:$Q,7,0)*K1220)</f>
        <v/>
      </c>
      <c r="Q1220" s="2" t="str">
        <f>IF(B1220="","",VLOOKUP(AD1220,Varsayımlar!$B:$Q,8,0))</f>
        <v/>
      </c>
      <c r="R1220" s="2" t="str">
        <f>IF(B1220="","",VLOOKUP(AD1220,Varsayımlar!$B:$Q,9,0))</f>
        <v/>
      </c>
      <c r="S1220" s="2" t="str">
        <f>IF(B1220="","",VLOOKUP(AD1220,Varsayımlar!$B:$Q,10,0))</f>
        <v/>
      </c>
      <c r="T1220" s="2" t="str">
        <f>IF(B1220="","",VLOOKUP(AD1220,Varsayımlar!$B:$Q,11,0))</f>
        <v/>
      </c>
      <c r="U1220" s="2" t="str">
        <f>IF(B1220="","",VLOOKUP(AD1220,Varsayımlar!$B:$Q,12,0))</f>
        <v/>
      </c>
      <c r="V1220" s="2" t="str">
        <f>IF(B1220="","",VLOOKUP(AD1220,Varsayımlar!$B:$Q,13,0))</f>
        <v/>
      </c>
      <c r="W1220" s="2" t="str">
        <f>IF(B1220="","",VLOOKUP(AD1220,Varsayımlar!$B:$Q,14,0))</f>
        <v/>
      </c>
      <c r="AA1220" s="2" t="str">
        <f>IF(B1220="","",VLOOKUP(AD1220,Varsayımlar!$B:$Q,15,0))</f>
        <v/>
      </c>
      <c r="AB1220" s="2" t="str">
        <f>IF(B1220="","",VLOOKUP(AD1220,Varsayımlar!$B:$Q,16,0))</f>
        <v/>
      </c>
      <c r="AC1220" s="2" t="str">
        <f>IF(B1220="","",VLOOKUP(Sayfa2!AD1220,Varsayımlar!B:S,18,0))</f>
        <v/>
      </c>
      <c r="AD1220" s="2" t="str">
        <f t="shared" si="20"/>
        <v/>
      </c>
    </row>
    <row r="1221" spans="2:30" x14ac:dyDescent="0.25">
      <c r="B1221" s="6"/>
      <c r="C1221" s="7" t="str">
        <f>IF(B1221="","",VLOOKUP(AD1221,Varsayımlar!$B:$Q,3,0))</f>
        <v/>
      </c>
      <c r="D1221" s="7"/>
      <c r="H1221" s="5" t="str">
        <f>IF(B1221="","",VLOOKUP(AD1221,Varsayımlar!$B:$Q,5,0))</f>
        <v/>
      </c>
      <c r="I1221" s="5"/>
      <c r="J1221" s="5" t="str">
        <f>IF(B1221="","",VLOOKUP(AD1221,Varsayımlar!$B:$Q,6,0))</f>
        <v/>
      </c>
      <c r="P1221" s="5" t="str">
        <f>IF(B1221="","",VLOOKUP(AD1221,Varsayımlar!$B:$Q,7,0)*K1221)</f>
        <v/>
      </c>
      <c r="Q1221" s="5" t="str">
        <f>IF(B1221="","",VLOOKUP(AD1221,Varsayımlar!$B:$Q,8,0))</f>
        <v/>
      </c>
      <c r="R1221" s="5" t="str">
        <f>IF(B1221="","",VLOOKUP(AD1221,Varsayımlar!$B:$Q,9,0))</f>
        <v/>
      </c>
      <c r="S1221" s="5" t="str">
        <f>IF(B1221="","",VLOOKUP(AD1221,Varsayımlar!$B:$Q,10,0))</f>
        <v/>
      </c>
      <c r="T1221" s="5" t="str">
        <f>IF(B1221="","",VLOOKUP(AD1221,Varsayımlar!$B:$Q,11,0))</f>
        <v/>
      </c>
      <c r="U1221" s="5" t="str">
        <f>IF(B1221="","",VLOOKUP(AD1221,Varsayımlar!$B:$Q,12,0))</f>
        <v/>
      </c>
      <c r="V1221" s="5" t="str">
        <f>IF(B1221="","",VLOOKUP(AD1221,Varsayımlar!$B:$Q,13,0))</f>
        <v/>
      </c>
      <c r="W1221" s="5" t="str">
        <f>IF(B1221="","",VLOOKUP(AD1221,Varsayımlar!$B:$Q,14,0))</f>
        <v/>
      </c>
      <c r="AA1221" s="5" t="str">
        <f>IF(B1221="","",VLOOKUP(AD1221,Varsayımlar!$B:$Q,15,0))</f>
        <v/>
      </c>
      <c r="AB1221" s="5" t="str">
        <f>IF(B1221="","",VLOOKUP(AD1221,Varsayımlar!$B:$Q,16,0))</f>
        <v/>
      </c>
      <c r="AC1221" s="5" t="str">
        <f>IF(B1221="","",VLOOKUP(Sayfa2!AD1221,Varsayımlar!B:S,18,0))</f>
        <v/>
      </c>
      <c r="AD1221" s="5" t="str">
        <f t="shared" si="20"/>
        <v/>
      </c>
    </row>
    <row r="1222" spans="2:30" x14ac:dyDescent="0.25">
      <c r="C1222" s="3" t="str">
        <f>IF(B1222="","",VLOOKUP(AD1222,Varsayımlar!$B:$Q,3,0))</f>
        <v/>
      </c>
      <c r="H1222" s="2" t="str">
        <f>IF(B1222="","",VLOOKUP(AD1222,Varsayımlar!$B:$Q,5,0))</f>
        <v/>
      </c>
      <c r="J1222" s="2" t="str">
        <f>IF(B1222="","",VLOOKUP(AD1222,Varsayımlar!$B:$Q,6,0))</f>
        <v/>
      </c>
      <c r="P1222" s="2" t="str">
        <f>IF(B1222="","",VLOOKUP(AD1222,Varsayımlar!$B:$Q,7,0)*K1222)</f>
        <v/>
      </c>
      <c r="Q1222" s="2" t="str">
        <f>IF(B1222="","",VLOOKUP(AD1222,Varsayımlar!$B:$Q,8,0))</f>
        <v/>
      </c>
      <c r="R1222" s="2" t="str">
        <f>IF(B1222="","",VLOOKUP(AD1222,Varsayımlar!$B:$Q,9,0))</f>
        <v/>
      </c>
      <c r="S1222" s="2" t="str">
        <f>IF(B1222="","",VLOOKUP(AD1222,Varsayımlar!$B:$Q,10,0))</f>
        <v/>
      </c>
      <c r="T1222" s="2" t="str">
        <f>IF(B1222="","",VLOOKUP(AD1222,Varsayımlar!$B:$Q,11,0))</f>
        <v/>
      </c>
      <c r="U1222" s="2" t="str">
        <f>IF(B1222="","",VLOOKUP(AD1222,Varsayımlar!$B:$Q,12,0))</f>
        <v/>
      </c>
      <c r="V1222" s="2" t="str">
        <f>IF(B1222="","",VLOOKUP(AD1222,Varsayımlar!$B:$Q,13,0))</f>
        <v/>
      </c>
      <c r="W1222" s="2" t="str">
        <f>IF(B1222="","",VLOOKUP(AD1222,Varsayımlar!$B:$Q,14,0))</f>
        <v/>
      </c>
      <c r="AA1222" s="2" t="str">
        <f>IF(B1222="","",VLOOKUP(AD1222,Varsayımlar!$B:$Q,15,0))</f>
        <v/>
      </c>
      <c r="AB1222" s="2" t="str">
        <f>IF(B1222="","",VLOOKUP(AD1222,Varsayımlar!$B:$Q,16,0))</f>
        <v/>
      </c>
      <c r="AC1222" s="2" t="str">
        <f>IF(B1222="","",VLOOKUP(Sayfa2!AD1222,Varsayımlar!B:S,18,0))</f>
        <v/>
      </c>
      <c r="AD1222" s="2" t="str">
        <f t="shared" si="20"/>
        <v/>
      </c>
    </row>
    <row r="1223" spans="2:30" x14ac:dyDescent="0.25">
      <c r="B1223" s="6"/>
      <c r="C1223" s="7" t="str">
        <f>IF(B1223="","",VLOOKUP(AD1223,Varsayımlar!$B:$Q,3,0))</f>
        <v/>
      </c>
      <c r="D1223" s="7"/>
      <c r="H1223" s="5" t="str">
        <f>IF(B1223="","",VLOOKUP(AD1223,Varsayımlar!$B:$Q,5,0))</f>
        <v/>
      </c>
      <c r="I1223" s="5"/>
      <c r="J1223" s="5" t="str">
        <f>IF(B1223="","",VLOOKUP(AD1223,Varsayımlar!$B:$Q,6,0))</f>
        <v/>
      </c>
      <c r="P1223" s="5" t="str">
        <f>IF(B1223="","",VLOOKUP(AD1223,Varsayımlar!$B:$Q,7,0)*K1223)</f>
        <v/>
      </c>
      <c r="Q1223" s="5" t="str">
        <f>IF(B1223="","",VLOOKUP(AD1223,Varsayımlar!$B:$Q,8,0))</f>
        <v/>
      </c>
      <c r="R1223" s="5" t="str">
        <f>IF(B1223="","",VLOOKUP(AD1223,Varsayımlar!$B:$Q,9,0))</f>
        <v/>
      </c>
      <c r="S1223" s="5" t="str">
        <f>IF(B1223="","",VLOOKUP(AD1223,Varsayımlar!$B:$Q,10,0))</f>
        <v/>
      </c>
      <c r="T1223" s="5" t="str">
        <f>IF(B1223="","",VLOOKUP(AD1223,Varsayımlar!$B:$Q,11,0))</f>
        <v/>
      </c>
      <c r="U1223" s="5" t="str">
        <f>IF(B1223="","",VLOOKUP(AD1223,Varsayımlar!$B:$Q,12,0))</f>
        <v/>
      </c>
      <c r="V1223" s="5" t="str">
        <f>IF(B1223="","",VLOOKUP(AD1223,Varsayımlar!$B:$Q,13,0))</f>
        <v/>
      </c>
      <c r="W1223" s="5" t="str">
        <f>IF(B1223="","",VLOOKUP(AD1223,Varsayımlar!$B:$Q,14,0))</f>
        <v/>
      </c>
      <c r="AA1223" s="5" t="str">
        <f>IF(B1223="","",VLOOKUP(AD1223,Varsayımlar!$B:$Q,15,0))</f>
        <v/>
      </c>
      <c r="AB1223" s="5" t="str">
        <f>IF(B1223="","",VLOOKUP(AD1223,Varsayımlar!$B:$Q,16,0))</f>
        <v/>
      </c>
      <c r="AC1223" s="5" t="str">
        <f>IF(B1223="","",VLOOKUP(Sayfa2!AD1223,Varsayımlar!B:S,18,0))</f>
        <v/>
      </c>
      <c r="AD1223" s="5" t="str">
        <f t="shared" si="20"/>
        <v/>
      </c>
    </row>
    <row r="1224" spans="2:30" x14ac:dyDescent="0.25">
      <c r="C1224" s="3" t="str">
        <f>IF(B1224="","",VLOOKUP(AD1224,Varsayımlar!$B:$Q,3,0))</f>
        <v/>
      </c>
      <c r="H1224" s="2" t="str">
        <f>IF(B1224="","",VLOOKUP(AD1224,Varsayımlar!$B:$Q,5,0))</f>
        <v/>
      </c>
      <c r="J1224" s="2" t="str">
        <f>IF(B1224="","",VLOOKUP(AD1224,Varsayımlar!$B:$Q,6,0))</f>
        <v/>
      </c>
      <c r="P1224" s="2" t="str">
        <f>IF(B1224="","",VLOOKUP(AD1224,Varsayımlar!$B:$Q,7,0)*K1224)</f>
        <v/>
      </c>
      <c r="Q1224" s="2" t="str">
        <f>IF(B1224="","",VLOOKUP(AD1224,Varsayımlar!$B:$Q,8,0))</f>
        <v/>
      </c>
      <c r="R1224" s="2" t="str">
        <f>IF(B1224="","",VLOOKUP(AD1224,Varsayımlar!$B:$Q,9,0))</f>
        <v/>
      </c>
      <c r="S1224" s="2" t="str">
        <f>IF(B1224="","",VLOOKUP(AD1224,Varsayımlar!$B:$Q,10,0))</f>
        <v/>
      </c>
      <c r="T1224" s="2" t="str">
        <f>IF(B1224="","",VLOOKUP(AD1224,Varsayımlar!$B:$Q,11,0))</f>
        <v/>
      </c>
      <c r="U1224" s="2" t="str">
        <f>IF(B1224="","",VLOOKUP(AD1224,Varsayımlar!$B:$Q,12,0))</f>
        <v/>
      </c>
      <c r="V1224" s="2" t="str">
        <f>IF(B1224="","",VLOOKUP(AD1224,Varsayımlar!$B:$Q,13,0))</f>
        <v/>
      </c>
      <c r="W1224" s="2" t="str">
        <f>IF(B1224="","",VLOOKUP(AD1224,Varsayımlar!$B:$Q,14,0))</f>
        <v/>
      </c>
      <c r="AA1224" s="2" t="str">
        <f>IF(B1224="","",VLOOKUP(AD1224,Varsayımlar!$B:$Q,15,0))</f>
        <v/>
      </c>
      <c r="AB1224" s="2" t="str">
        <f>IF(B1224="","",VLOOKUP(AD1224,Varsayımlar!$B:$Q,16,0))</f>
        <v/>
      </c>
      <c r="AC1224" s="2" t="str">
        <f>IF(B1224="","",VLOOKUP(Sayfa2!AD1224,Varsayımlar!B:S,18,0))</f>
        <v/>
      </c>
      <c r="AD1224" s="2" t="str">
        <f t="shared" ref="AD1224:AD1287" si="21">IF(B1224="","",CONCATENATE(B1224,E1224))</f>
        <v/>
      </c>
    </row>
    <row r="1225" spans="2:30" x14ac:dyDescent="0.25">
      <c r="B1225" s="6"/>
      <c r="C1225" s="7" t="str">
        <f>IF(B1225="","",VLOOKUP(AD1225,Varsayımlar!$B:$Q,3,0))</f>
        <v/>
      </c>
      <c r="D1225" s="7"/>
      <c r="H1225" s="5" t="str">
        <f>IF(B1225="","",VLOOKUP(AD1225,Varsayımlar!$B:$Q,5,0))</f>
        <v/>
      </c>
      <c r="I1225" s="5"/>
      <c r="J1225" s="5" t="str">
        <f>IF(B1225="","",VLOOKUP(AD1225,Varsayımlar!$B:$Q,6,0))</f>
        <v/>
      </c>
      <c r="P1225" s="5" t="str">
        <f>IF(B1225="","",VLOOKUP(AD1225,Varsayımlar!$B:$Q,7,0)*K1225)</f>
        <v/>
      </c>
      <c r="Q1225" s="5" t="str">
        <f>IF(B1225="","",VLOOKUP(AD1225,Varsayımlar!$B:$Q,8,0))</f>
        <v/>
      </c>
      <c r="R1225" s="5" t="str">
        <f>IF(B1225="","",VLOOKUP(AD1225,Varsayımlar!$B:$Q,9,0))</f>
        <v/>
      </c>
      <c r="S1225" s="5" t="str">
        <f>IF(B1225="","",VLOOKUP(AD1225,Varsayımlar!$B:$Q,10,0))</f>
        <v/>
      </c>
      <c r="T1225" s="5" t="str">
        <f>IF(B1225="","",VLOOKUP(AD1225,Varsayımlar!$B:$Q,11,0))</f>
        <v/>
      </c>
      <c r="U1225" s="5" t="str">
        <f>IF(B1225="","",VLOOKUP(AD1225,Varsayımlar!$B:$Q,12,0))</f>
        <v/>
      </c>
      <c r="V1225" s="5" t="str">
        <f>IF(B1225="","",VLOOKUP(AD1225,Varsayımlar!$B:$Q,13,0))</f>
        <v/>
      </c>
      <c r="W1225" s="5" t="str">
        <f>IF(B1225="","",VLOOKUP(AD1225,Varsayımlar!$B:$Q,14,0))</f>
        <v/>
      </c>
      <c r="AA1225" s="5" t="str">
        <f>IF(B1225="","",VLOOKUP(AD1225,Varsayımlar!$B:$Q,15,0))</f>
        <v/>
      </c>
      <c r="AB1225" s="5" t="str">
        <f>IF(B1225="","",VLOOKUP(AD1225,Varsayımlar!$B:$Q,16,0))</f>
        <v/>
      </c>
      <c r="AC1225" s="5" t="str">
        <f>IF(B1225="","",VLOOKUP(Sayfa2!AD1225,Varsayımlar!B:S,18,0))</f>
        <v/>
      </c>
      <c r="AD1225" s="5" t="str">
        <f t="shared" si="21"/>
        <v/>
      </c>
    </row>
    <row r="1226" spans="2:30" x14ac:dyDescent="0.25">
      <c r="C1226" s="3" t="str">
        <f>IF(B1226="","",VLOOKUP(AD1226,Varsayımlar!$B:$Q,3,0))</f>
        <v/>
      </c>
      <c r="H1226" s="2" t="str">
        <f>IF(B1226="","",VLOOKUP(AD1226,Varsayımlar!$B:$Q,5,0))</f>
        <v/>
      </c>
      <c r="J1226" s="2" t="str">
        <f>IF(B1226="","",VLOOKUP(AD1226,Varsayımlar!$B:$Q,6,0))</f>
        <v/>
      </c>
      <c r="P1226" s="2" t="str">
        <f>IF(B1226="","",VLOOKUP(AD1226,Varsayımlar!$B:$Q,7,0)*K1226)</f>
        <v/>
      </c>
      <c r="Q1226" s="2" t="str">
        <f>IF(B1226="","",VLOOKUP(AD1226,Varsayımlar!$B:$Q,8,0))</f>
        <v/>
      </c>
      <c r="R1226" s="2" t="str">
        <f>IF(B1226="","",VLOOKUP(AD1226,Varsayımlar!$B:$Q,9,0))</f>
        <v/>
      </c>
      <c r="S1226" s="2" t="str">
        <f>IF(B1226="","",VLOOKUP(AD1226,Varsayımlar!$B:$Q,10,0))</f>
        <v/>
      </c>
      <c r="T1226" s="2" t="str">
        <f>IF(B1226="","",VLOOKUP(AD1226,Varsayımlar!$B:$Q,11,0))</f>
        <v/>
      </c>
      <c r="U1226" s="2" t="str">
        <f>IF(B1226="","",VLOOKUP(AD1226,Varsayımlar!$B:$Q,12,0))</f>
        <v/>
      </c>
      <c r="V1226" s="2" t="str">
        <f>IF(B1226="","",VLOOKUP(AD1226,Varsayımlar!$B:$Q,13,0))</f>
        <v/>
      </c>
      <c r="W1226" s="2" t="str">
        <f>IF(B1226="","",VLOOKUP(AD1226,Varsayımlar!$B:$Q,14,0))</f>
        <v/>
      </c>
      <c r="AA1226" s="2" t="str">
        <f>IF(B1226="","",VLOOKUP(AD1226,Varsayımlar!$B:$Q,15,0))</f>
        <v/>
      </c>
      <c r="AB1226" s="2" t="str">
        <f>IF(B1226="","",VLOOKUP(AD1226,Varsayımlar!$B:$Q,16,0))</f>
        <v/>
      </c>
      <c r="AC1226" s="2" t="str">
        <f>IF(B1226="","",VLOOKUP(Sayfa2!AD1226,Varsayımlar!B:S,18,0))</f>
        <v/>
      </c>
      <c r="AD1226" s="2" t="str">
        <f t="shared" si="21"/>
        <v/>
      </c>
    </row>
    <row r="1227" spans="2:30" x14ac:dyDescent="0.25">
      <c r="B1227" s="6"/>
      <c r="C1227" s="7" t="str">
        <f>IF(B1227="","",VLOOKUP(AD1227,Varsayımlar!$B:$Q,3,0))</f>
        <v/>
      </c>
      <c r="D1227" s="7"/>
      <c r="H1227" s="5" t="str">
        <f>IF(B1227="","",VLOOKUP(AD1227,Varsayımlar!$B:$Q,5,0))</f>
        <v/>
      </c>
      <c r="I1227" s="5"/>
      <c r="J1227" s="5" t="str">
        <f>IF(B1227="","",VLOOKUP(AD1227,Varsayımlar!$B:$Q,6,0))</f>
        <v/>
      </c>
      <c r="P1227" s="5" t="str">
        <f>IF(B1227="","",VLOOKUP(AD1227,Varsayımlar!$B:$Q,7,0)*K1227)</f>
        <v/>
      </c>
      <c r="Q1227" s="5" t="str">
        <f>IF(B1227="","",VLOOKUP(AD1227,Varsayımlar!$B:$Q,8,0))</f>
        <v/>
      </c>
      <c r="R1227" s="5" t="str">
        <f>IF(B1227="","",VLOOKUP(AD1227,Varsayımlar!$B:$Q,9,0))</f>
        <v/>
      </c>
      <c r="S1227" s="5" t="str">
        <f>IF(B1227="","",VLOOKUP(AD1227,Varsayımlar!$B:$Q,10,0))</f>
        <v/>
      </c>
      <c r="T1227" s="5" t="str">
        <f>IF(B1227="","",VLOOKUP(AD1227,Varsayımlar!$B:$Q,11,0))</f>
        <v/>
      </c>
      <c r="U1227" s="5" t="str">
        <f>IF(B1227="","",VLOOKUP(AD1227,Varsayımlar!$B:$Q,12,0))</f>
        <v/>
      </c>
      <c r="V1227" s="5" t="str">
        <f>IF(B1227="","",VLOOKUP(AD1227,Varsayımlar!$B:$Q,13,0))</f>
        <v/>
      </c>
      <c r="W1227" s="5" t="str">
        <f>IF(B1227="","",VLOOKUP(AD1227,Varsayımlar!$B:$Q,14,0))</f>
        <v/>
      </c>
      <c r="AA1227" s="5" t="str">
        <f>IF(B1227="","",VLOOKUP(AD1227,Varsayımlar!$B:$Q,15,0))</f>
        <v/>
      </c>
      <c r="AB1227" s="5" t="str">
        <f>IF(B1227="","",VLOOKUP(AD1227,Varsayımlar!$B:$Q,16,0))</f>
        <v/>
      </c>
      <c r="AC1227" s="5" t="str">
        <f>IF(B1227="","",VLOOKUP(Sayfa2!AD1227,Varsayımlar!B:S,18,0))</f>
        <v/>
      </c>
      <c r="AD1227" s="5" t="str">
        <f t="shared" si="21"/>
        <v/>
      </c>
    </row>
    <row r="1228" spans="2:30" x14ac:dyDescent="0.25">
      <c r="C1228" s="3" t="str">
        <f>IF(B1228="","",VLOOKUP(AD1228,Varsayımlar!$B:$Q,3,0))</f>
        <v/>
      </c>
      <c r="H1228" s="2" t="str">
        <f>IF(B1228="","",VLOOKUP(AD1228,Varsayımlar!$B:$Q,5,0))</f>
        <v/>
      </c>
      <c r="J1228" s="2" t="str">
        <f>IF(B1228="","",VLOOKUP(AD1228,Varsayımlar!$B:$Q,6,0))</f>
        <v/>
      </c>
      <c r="P1228" s="2" t="str">
        <f>IF(B1228="","",VLOOKUP(AD1228,Varsayımlar!$B:$Q,7,0)*K1228)</f>
        <v/>
      </c>
      <c r="Q1228" s="2" t="str">
        <f>IF(B1228="","",VLOOKUP(AD1228,Varsayımlar!$B:$Q,8,0))</f>
        <v/>
      </c>
      <c r="R1228" s="2" t="str">
        <f>IF(B1228="","",VLOOKUP(AD1228,Varsayımlar!$B:$Q,9,0))</f>
        <v/>
      </c>
      <c r="S1228" s="2" t="str">
        <f>IF(B1228="","",VLOOKUP(AD1228,Varsayımlar!$B:$Q,10,0))</f>
        <v/>
      </c>
      <c r="T1228" s="2" t="str">
        <f>IF(B1228="","",VLOOKUP(AD1228,Varsayımlar!$B:$Q,11,0))</f>
        <v/>
      </c>
      <c r="U1228" s="2" t="str">
        <f>IF(B1228="","",VLOOKUP(AD1228,Varsayımlar!$B:$Q,12,0))</f>
        <v/>
      </c>
      <c r="V1228" s="2" t="str">
        <f>IF(B1228="","",VLOOKUP(AD1228,Varsayımlar!$B:$Q,13,0))</f>
        <v/>
      </c>
      <c r="W1228" s="2" t="str">
        <f>IF(B1228="","",VLOOKUP(AD1228,Varsayımlar!$B:$Q,14,0))</f>
        <v/>
      </c>
      <c r="AA1228" s="2" t="str">
        <f>IF(B1228="","",VLOOKUP(AD1228,Varsayımlar!$B:$Q,15,0))</f>
        <v/>
      </c>
      <c r="AB1228" s="2" t="str">
        <f>IF(B1228="","",VLOOKUP(AD1228,Varsayımlar!$B:$Q,16,0))</f>
        <v/>
      </c>
      <c r="AC1228" s="2" t="str">
        <f>IF(B1228="","",VLOOKUP(Sayfa2!AD1228,Varsayımlar!B:S,18,0))</f>
        <v/>
      </c>
      <c r="AD1228" s="2" t="str">
        <f t="shared" si="21"/>
        <v/>
      </c>
    </row>
    <row r="1229" spans="2:30" x14ac:dyDescent="0.25">
      <c r="B1229" s="6"/>
      <c r="C1229" s="7" t="str">
        <f>IF(B1229="","",VLOOKUP(AD1229,Varsayımlar!$B:$Q,3,0))</f>
        <v/>
      </c>
      <c r="D1229" s="7"/>
      <c r="H1229" s="5" t="str">
        <f>IF(B1229="","",VLOOKUP(AD1229,Varsayımlar!$B:$Q,5,0))</f>
        <v/>
      </c>
      <c r="I1229" s="5"/>
      <c r="J1229" s="5" t="str">
        <f>IF(B1229="","",VLOOKUP(AD1229,Varsayımlar!$B:$Q,6,0))</f>
        <v/>
      </c>
      <c r="P1229" s="5" t="str">
        <f>IF(B1229="","",VLOOKUP(AD1229,Varsayımlar!$B:$Q,7,0)*K1229)</f>
        <v/>
      </c>
      <c r="Q1229" s="5" t="str">
        <f>IF(B1229="","",VLOOKUP(AD1229,Varsayımlar!$B:$Q,8,0))</f>
        <v/>
      </c>
      <c r="R1229" s="5" t="str">
        <f>IF(B1229="","",VLOOKUP(AD1229,Varsayımlar!$B:$Q,9,0))</f>
        <v/>
      </c>
      <c r="S1229" s="5" t="str">
        <f>IF(B1229="","",VLOOKUP(AD1229,Varsayımlar!$B:$Q,10,0))</f>
        <v/>
      </c>
      <c r="T1229" s="5" t="str">
        <f>IF(B1229="","",VLOOKUP(AD1229,Varsayımlar!$B:$Q,11,0))</f>
        <v/>
      </c>
      <c r="U1229" s="5" t="str">
        <f>IF(B1229="","",VLOOKUP(AD1229,Varsayımlar!$B:$Q,12,0))</f>
        <v/>
      </c>
      <c r="V1229" s="5" t="str">
        <f>IF(B1229="","",VLOOKUP(AD1229,Varsayımlar!$B:$Q,13,0))</f>
        <v/>
      </c>
      <c r="W1229" s="5" t="str">
        <f>IF(B1229="","",VLOOKUP(AD1229,Varsayımlar!$B:$Q,14,0))</f>
        <v/>
      </c>
      <c r="AA1229" s="5" t="str">
        <f>IF(B1229="","",VLOOKUP(AD1229,Varsayımlar!$B:$Q,15,0))</f>
        <v/>
      </c>
      <c r="AB1229" s="5" t="str">
        <f>IF(B1229="","",VLOOKUP(AD1229,Varsayımlar!$B:$Q,16,0))</f>
        <v/>
      </c>
      <c r="AC1229" s="5" t="str">
        <f>IF(B1229="","",VLOOKUP(Sayfa2!AD1229,Varsayımlar!B:S,18,0))</f>
        <v/>
      </c>
      <c r="AD1229" s="5" t="str">
        <f t="shared" si="21"/>
        <v/>
      </c>
    </row>
    <row r="1230" spans="2:30" x14ac:dyDescent="0.25">
      <c r="C1230" s="3" t="str">
        <f>IF(B1230="","",VLOOKUP(AD1230,Varsayımlar!$B:$Q,3,0))</f>
        <v/>
      </c>
      <c r="H1230" s="2" t="str">
        <f>IF(B1230="","",VLOOKUP(AD1230,Varsayımlar!$B:$Q,5,0))</f>
        <v/>
      </c>
      <c r="J1230" s="2" t="str">
        <f>IF(B1230="","",VLOOKUP(AD1230,Varsayımlar!$B:$Q,6,0))</f>
        <v/>
      </c>
      <c r="P1230" s="2" t="str">
        <f>IF(B1230="","",VLOOKUP(AD1230,Varsayımlar!$B:$Q,7,0)*K1230)</f>
        <v/>
      </c>
      <c r="Q1230" s="2" t="str">
        <f>IF(B1230="","",VLOOKUP(AD1230,Varsayımlar!$B:$Q,8,0))</f>
        <v/>
      </c>
      <c r="R1230" s="2" t="str">
        <f>IF(B1230="","",VLOOKUP(AD1230,Varsayımlar!$B:$Q,9,0))</f>
        <v/>
      </c>
      <c r="S1230" s="2" t="str">
        <f>IF(B1230="","",VLOOKUP(AD1230,Varsayımlar!$B:$Q,10,0))</f>
        <v/>
      </c>
      <c r="T1230" s="2" t="str">
        <f>IF(B1230="","",VLOOKUP(AD1230,Varsayımlar!$B:$Q,11,0))</f>
        <v/>
      </c>
      <c r="U1230" s="2" t="str">
        <f>IF(B1230="","",VLOOKUP(AD1230,Varsayımlar!$B:$Q,12,0))</f>
        <v/>
      </c>
      <c r="V1230" s="2" t="str">
        <f>IF(B1230="","",VLOOKUP(AD1230,Varsayımlar!$B:$Q,13,0))</f>
        <v/>
      </c>
      <c r="W1230" s="2" t="str">
        <f>IF(B1230="","",VLOOKUP(AD1230,Varsayımlar!$B:$Q,14,0))</f>
        <v/>
      </c>
      <c r="AA1230" s="2" t="str">
        <f>IF(B1230="","",VLOOKUP(AD1230,Varsayımlar!$B:$Q,15,0))</f>
        <v/>
      </c>
      <c r="AB1230" s="2" t="str">
        <f>IF(B1230="","",VLOOKUP(AD1230,Varsayımlar!$B:$Q,16,0))</f>
        <v/>
      </c>
      <c r="AC1230" s="2" t="str">
        <f>IF(B1230="","",VLOOKUP(Sayfa2!AD1230,Varsayımlar!B:S,18,0))</f>
        <v/>
      </c>
      <c r="AD1230" s="2" t="str">
        <f t="shared" si="21"/>
        <v/>
      </c>
    </row>
    <row r="1231" spans="2:30" x14ac:dyDescent="0.25">
      <c r="B1231" s="6"/>
      <c r="C1231" s="7" t="str">
        <f>IF(B1231="","",VLOOKUP(AD1231,Varsayımlar!$B:$Q,3,0))</f>
        <v/>
      </c>
      <c r="D1231" s="7"/>
      <c r="H1231" s="5" t="str">
        <f>IF(B1231="","",VLOOKUP(AD1231,Varsayımlar!$B:$Q,5,0))</f>
        <v/>
      </c>
      <c r="I1231" s="5"/>
      <c r="J1231" s="5" t="str">
        <f>IF(B1231="","",VLOOKUP(AD1231,Varsayımlar!$B:$Q,6,0))</f>
        <v/>
      </c>
      <c r="P1231" s="5" t="str">
        <f>IF(B1231="","",VLOOKUP(AD1231,Varsayımlar!$B:$Q,7,0)*K1231)</f>
        <v/>
      </c>
      <c r="Q1231" s="5" t="str">
        <f>IF(B1231="","",VLOOKUP(AD1231,Varsayımlar!$B:$Q,8,0))</f>
        <v/>
      </c>
      <c r="R1231" s="5" t="str">
        <f>IF(B1231="","",VLOOKUP(AD1231,Varsayımlar!$B:$Q,9,0))</f>
        <v/>
      </c>
      <c r="S1231" s="5" t="str">
        <f>IF(B1231="","",VLOOKUP(AD1231,Varsayımlar!$B:$Q,10,0))</f>
        <v/>
      </c>
      <c r="T1231" s="5" t="str">
        <f>IF(B1231="","",VLOOKUP(AD1231,Varsayımlar!$B:$Q,11,0))</f>
        <v/>
      </c>
      <c r="U1231" s="5" t="str">
        <f>IF(B1231="","",VLOOKUP(AD1231,Varsayımlar!$B:$Q,12,0))</f>
        <v/>
      </c>
      <c r="V1231" s="5" t="str">
        <f>IF(B1231="","",VLOOKUP(AD1231,Varsayımlar!$B:$Q,13,0))</f>
        <v/>
      </c>
      <c r="W1231" s="5" t="str">
        <f>IF(B1231="","",VLOOKUP(AD1231,Varsayımlar!$B:$Q,14,0))</f>
        <v/>
      </c>
      <c r="AA1231" s="5" t="str">
        <f>IF(B1231="","",VLOOKUP(AD1231,Varsayımlar!$B:$Q,15,0))</f>
        <v/>
      </c>
      <c r="AB1231" s="5" t="str">
        <f>IF(B1231="","",VLOOKUP(AD1231,Varsayımlar!$B:$Q,16,0))</f>
        <v/>
      </c>
      <c r="AC1231" s="5" t="str">
        <f>IF(B1231="","",VLOOKUP(Sayfa2!AD1231,Varsayımlar!B:S,18,0))</f>
        <v/>
      </c>
      <c r="AD1231" s="5" t="str">
        <f t="shared" si="21"/>
        <v/>
      </c>
    </row>
    <row r="1232" spans="2:30" x14ac:dyDescent="0.25">
      <c r="C1232" s="3" t="str">
        <f>IF(B1232="","",VLOOKUP(AD1232,Varsayımlar!$B:$Q,3,0))</f>
        <v/>
      </c>
      <c r="H1232" s="2" t="str">
        <f>IF(B1232="","",VLOOKUP(AD1232,Varsayımlar!$B:$Q,5,0))</f>
        <v/>
      </c>
      <c r="J1232" s="2" t="str">
        <f>IF(B1232="","",VLOOKUP(AD1232,Varsayımlar!$B:$Q,6,0))</f>
        <v/>
      </c>
      <c r="P1232" s="2" t="str">
        <f>IF(B1232="","",VLOOKUP(AD1232,Varsayımlar!$B:$Q,7,0)*K1232)</f>
        <v/>
      </c>
      <c r="Q1232" s="2" t="str">
        <f>IF(B1232="","",VLOOKUP(AD1232,Varsayımlar!$B:$Q,8,0))</f>
        <v/>
      </c>
      <c r="R1232" s="2" t="str">
        <f>IF(B1232="","",VLOOKUP(AD1232,Varsayımlar!$B:$Q,9,0))</f>
        <v/>
      </c>
      <c r="S1232" s="2" t="str">
        <f>IF(B1232="","",VLOOKUP(AD1232,Varsayımlar!$B:$Q,10,0))</f>
        <v/>
      </c>
      <c r="T1232" s="2" t="str">
        <f>IF(B1232="","",VLOOKUP(AD1232,Varsayımlar!$B:$Q,11,0))</f>
        <v/>
      </c>
      <c r="U1232" s="2" t="str">
        <f>IF(B1232="","",VLOOKUP(AD1232,Varsayımlar!$B:$Q,12,0))</f>
        <v/>
      </c>
      <c r="V1232" s="2" t="str">
        <f>IF(B1232="","",VLOOKUP(AD1232,Varsayımlar!$B:$Q,13,0))</f>
        <v/>
      </c>
      <c r="W1232" s="2" t="str">
        <f>IF(B1232="","",VLOOKUP(AD1232,Varsayımlar!$B:$Q,14,0))</f>
        <v/>
      </c>
      <c r="AA1232" s="2" t="str">
        <f>IF(B1232="","",VLOOKUP(AD1232,Varsayımlar!$B:$Q,15,0))</f>
        <v/>
      </c>
      <c r="AB1232" s="2" t="str">
        <f>IF(B1232="","",VLOOKUP(AD1232,Varsayımlar!$B:$Q,16,0))</f>
        <v/>
      </c>
      <c r="AC1232" s="2" t="str">
        <f>IF(B1232="","",VLOOKUP(Sayfa2!AD1232,Varsayımlar!B:S,18,0))</f>
        <v/>
      </c>
      <c r="AD1232" s="2" t="str">
        <f t="shared" si="21"/>
        <v/>
      </c>
    </row>
    <row r="1233" spans="2:30" x14ac:dyDescent="0.25">
      <c r="B1233" s="6"/>
      <c r="C1233" s="7" t="str">
        <f>IF(B1233="","",VLOOKUP(AD1233,Varsayımlar!$B:$Q,3,0))</f>
        <v/>
      </c>
      <c r="D1233" s="7"/>
      <c r="H1233" s="5" t="str">
        <f>IF(B1233="","",VLOOKUP(AD1233,Varsayımlar!$B:$Q,5,0))</f>
        <v/>
      </c>
      <c r="I1233" s="5"/>
      <c r="J1233" s="5" t="str">
        <f>IF(B1233="","",VLOOKUP(AD1233,Varsayımlar!$B:$Q,6,0))</f>
        <v/>
      </c>
      <c r="P1233" s="5" t="str">
        <f>IF(B1233="","",VLOOKUP(AD1233,Varsayımlar!$B:$Q,7,0)*K1233)</f>
        <v/>
      </c>
      <c r="Q1233" s="5" t="str">
        <f>IF(B1233="","",VLOOKUP(AD1233,Varsayımlar!$B:$Q,8,0))</f>
        <v/>
      </c>
      <c r="R1233" s="5" t="str">
        <f>IF(B1233="","",VLOOKUP(AD1233,Varsayımlar!$B:$Q,9,0))</f>
        <v/>
      </c>
      <c r="S1233" s="5" t="str">
        <f>IF(B1233="","",VLOOKUP(AD1233,Varsayımlar!$B:$Q,10,0))</f>
        <v/>
      </c>
      <c r="T1233" s="5" t="str">
        <f>IF(B1233="","",VLOOKUP(AD1233,Varsayımlar!$B:$Q,11,0))</f>
        <v/>
      </c>
      <c r="U1233" s="5" t="str">
        <f>IF(B1233="","",VLOOKUP(AD1233,Varsayımlar!$B:$Q,12,0))</f>
        <v/>
      </c>
      <c r="V1233" s="5" t="str">
        <f>IF(B1233="","",VLOOKUP(AD1233,Varsayımlar!$B:$Q,13,0))</f>
        <v/>
      </c>
      <c r="W1233" s="5" t="str">
        <f>IF(B1233="","",VLOOKUP(AD1233,Varsayımlar!$B:$Q,14,0))</f>
        <v/>
      </c>
      <c r="AA1233" s="5" t="str">
        <f>IF(B1233="","",VLOOKUP(AD1233,Varsayımlar!$B:$Q,15,0))</f>
        <v/>
      </c>
      <c r="AB1233" s="5" t="str">
        <f>IF(B1233="","",VLOOKUP(AD1233,Varsayımlar!$B:$Q,16,0))</f>
        <v/>
      </c>
      <c r="AC1233" s="5" t="str">
        <f>IF(B1233="","",VLOOKUP(Sayfa2!AD1233,Varsayımlar!B:S,18,0))</f>
        <v/>
      </c>
      <c r="AD1233" s="5" t="str">
        <f t="shared" si="21"/>
        <v/>
      </c>
    </row>
    <row r="1234" spans="2:30" x14ac:dyDescent="0.25">
      <c r="C1234" s="3" t="str">
        <f>IF(B1234="","",VLOOKUP(AD1234,Varsayımlar!$B:$Q,3,0))</f>
        <v/>
      </c>
      <c r="H1234" s="2" t="str">
        <f>IF(B1234="","",VLOOKUP(AD1234,Varsayımlar!$B:$Q,5,0))</f>
        <v/>
      </c>
      <c r="J1234" s="2" t="str">
        <f>IF(B1234="","",VLOOKUP(AD1234,Varsayımlar!$B:$Q,6,0))</f>
        <v/>
      </c>
      <c r="P1234" s="2" t="str">
        <f>IF(B1234="","",VLOOKUP(AD1234,Varsayımlar!$B:$Q,7,0)*K1234)</f>
        <v/>
      </c>
      <c r="Q1234" s="2" t="str">
        <f>IF(B1234="","",VLOOKUP(AD1234,Varsayımlar!$B:$Q,8,0))</f>
        <v/>
      </c>
      <c r="R1234" s="2" t="str">
        <f>IF(B1234="","",VLOOKUP(AD1234,Varsayımlar!$B:$Q,9,0))</f>
        <v/>
      </c>
      <c r="S1234" s="2" t="str">
        <f>IF(B1234="","",VLOOKUP(AD1234,Varsayımlar!$B:$Q,10,0))</f>
        <v/>
      </c>
      <c r="T1234" s="2" t="str">
        <f>IF(B1234="","",VLOOKUP(AD1234,Varsayımlar!$B:$Q,11,0))</f>
        <v/>
      </c>
      <c r="U1234" s="2" t="str">
        <f>IF(B1234="","",VLOOKUP(AD1234,Varsayımlar!$B:$Q,12,0))</f>
        <v/>
      </c>
      <c r="V1234" s="2" t="str">
        <f>IF(B1234="","",VLOOKUP(AD1234,Varsayımlar!$B:$Q,13,0))</f>
        <v/>
      </c>
      <c r="W1234" s="2" t="str">
        <f>IF(B1234="","",VLOOKUP(AD1234,Varsayımlar!$B:$Q,14,0))</f>
        <v/>
      </c>
      <c r="AA1234" s="2" t="str">
        <f>IF(B1234="","",VLOOKUP(AD1234,Varsayımlar!$B:$Q,15,0))</f>
        <v/>
      </c>
      <c r="AB1234" s="2" t="str">
        <f>IF(B1234="","",VLOOKUP(AD1234,Varsayımlar!$B:$Q,16,0))</f>
        <v/>
      </c>
      <c r="AC1234" s="2" t="str">
        <f>IF(B1234="","",VLOOKUP(Sayfa2!AD1234,Varsayımlar!B:S,18,0))</f>
        <v/>
      </c>
      <c r="AD1234" s="2" t="str">
        <f t="shared" si="21"/>
        <v/>
      </c>
    </row>
    <row r="1235" spans="2:30" x14ac:dyDescent="0.25">
      <c r="B1235" s="6"/>
      <c r="C1235" s="7" t="str">
        <f>IF(B1235="","",VLOOKUP(AD1235,Varsayımlar!$B:$Q,3,0))</f>
        <v/>
      </c>
      <c r="D1235" s="7"/>
      <c r="H1235" s="5" t="str">
        <f>IF(B1235="","",VLOOKUP(AD1235,Varsayımlar!$B:$Q,5,0))</f>
        <v/>
      </c>
      <c r="I1235" s="5"/>
      <c r="J1235" s="5" t="str">
        <f>IF(B1235="","",VLOOKUP(AD1235,Varsayımlar!$B:$Q,6,0))</f>
        <v/>
      </c>
      <c r="P1235" s="5" t="str">
        <f>IF(B1235="","",VLOOKUP(AD1235,Varsayımlar!$B:$Q,7,0)*K1235)</f>
        <v/>
      </c>
      <c r="Q1235" s="5" t="str">
        <f>IF(B1235="","",VLOOKUP(AD1235,Varsayımlar!$B:$Q,8,0))</f>
        <v/>
      </c>
      <c r="R1235" s="5" t="str">
        <f>IF(B1235="","",VLOOKUP(AD1235,Varsayımlar!$B:$Q,9,0))</f>
        <v/>
      </c>
      <c r="S1235" s="5" t="str">
        <f>IF(B1235="","",VLOOKUP(AD1235,Varsayımlar!$B:$Q,10,0))</f>
        <v/>
      </c>
      <c r="T1235" s="5" t="str">
        <f>IF(B1235="","",VLOOKUP(AD1235,Varsayımlar!$B:$Q,11,0))</f>
        <v/>
      </c>
      <c r="U1235" s="5" t="str">
        <f>IF(B1235="","",VLOOKUP(AD1235,Varsayımlar!$B:$Q,12,0))</f>
        <v/>
      </c>
      <c r="V1235" s="5" t="str">
        <f>IF(B1235="","",VLOOKUP(AD1235,Varsayımlar!$B:$Q,13,0))</f>
        <v/>
      </c>
      <c r="W1235" s="5" t="str">
        <f>IF(B1235="","",VLOOKUP(AD1235,Varsayımlar!$B:$Q,14,0))</f>
        <v/>
      </c>
      <c r="AA1235" s="5" t="str">
        <f>IF(B1235="","",VLOOKUP(AD1235,Varsayımlar!$B:$Q,15,0))</f>
        <v/>
      </c>
      <c r="AB1235" s="5" t="str">
        <f>IF(B1235="","",VLOOKUP(AD1235,Varsayımlar!$B:$Q,16,0))</f>
        <v/>
      </c>
      <c r="AC1235" s="5" t="str">
        <f>IF(B1235="","",VLOOKUP(Sayfa2!AD1235,Varsayımlar!B:S,18,0))</f>
        <v/>
      </c>
      <c r="AD1235" s="5" t="str">
        <f t="shared" si="21"/>
        <v/>
      </c>
    </row>
    <row r="1236" spans="2:30" x14ac:dyDescent="0.25">
      <c r="C1236" s="3" t="str">
        <f>IF(B1236="","",VLOOKUP(AD1236,Varsayımlar!$B:$Q,3,0))</f>
        <v/>
      </c>
      <c r="H1236" s="2" t="str">
        <f>IF(B1236="","",VLOOKUP(AD1236,Varsayımlar!$B:$Q,5,0))</f>
        <v/>
      </c>
      <c r="J1236" s="2" t="str">
        <f>IF(B1236="","",VLOOKUP(AD1236,Varsayımlar!$B:$Q,6,0))</f>
        <v/>
      </c>
      <c r="P1236" s="2" t="str">
        <f>IF(B1236="","",VLOOKUP(AD1236,Varsayımlar!$B:$Q,7,0)*K1236)</f>
        <v/>
      </c>
      <c r="Q1236" s="2" t="str">
        <f>IF(B1236="","",VLOOKUP(AD1236,Varsayımlar!$B:$Q,8,0))</f>
        <v/>
      </c>
      <c r="R1236" s="2" t="str">
        <f>IF(B1236="","",VLOOKUP(AD1236,Varsayımlar!$B:$Q,9,0))</f>
        <v/>
      </c>
      <c r="S1236" s="2" t="str">
        <f>IF(B1236="","",VLOOKUP(AD1236,Varsayımlar!$B:$Q,10,0))</f>
        <v/>
      </c>
      <c r="T1236" s="2" t="str">
        <f>IF(B1236="","",VLOOKUP(AD1236,Varsayımlar!$B:$Q,11,0))</f>
        <v/>
      </c>
      <c r="U1236" s="2" t="str">
        <f>IF(B1236="","",VLOOKUP(AD1236,Varsayımlar!$B:$Q,12,0))</f>
        <v/>
      </c>
      <c r="V1236" s="2" t="str">
        <f>IF(B1236="","",VLOOKUP(AD1236,Varsayımlar!$B:$Q,13,0))</f>
        <v/>
      </c>
      <c r="W1236" s="2" t="str">
        <f>IF(B1236="","",VLOOKUP(AD1236,Varsayımlar!$B:$Q,14,0))</f>
        <v/>
      </c>
      <c r="AA1236" s="2" t="str">
        <f>IF(B1236="","",VLOOKUP(AD1236,Varsayımlar!$B:$Q,15,0))</f>
        <v/>
      </c>
      <c r="AB1236" s="2" t="str">
        <f>IF(B1236="","",VLOOKUP(AD1236,Varsayımlar!$B:$Q,16,0))</f>
        <v/>
      </c>
      <c r="AC1236" s="2" t="str">
        <f>IF(B1236="","",VLOOKUP(Sayfa2!AD1236,Varsayımlar!B:S,18,0))</f>
        <v/>
      </c>
      <c r="AD1236" s="2" t="str">
        <f t="shared" si="21"/>
        <v/>
      </c>
    </row>
    <row r="1237" spans="2:30" x14ac:dyDescent="0.25">
      <c r="B1237" s="6"/>
      <c r="C1237" s="7" t="str">
        <f>IF(B1237="","",VLOOKUP(AD1237,Varsayımlar!$B:$Q,3,0))</f>
        <v/>
      </c>
      <c r="D1237" s="7"/>
      <c r="H1237" s="5" t="str">
        <f>IF(B1237="","",VLOOKUP(AD1237,Varsayımlar!$B:$Q,5,0))</f>
        <v/>
      </c>
      <c r="I1237" s="5"/>
      <c r="J1237" s="5" t="str">
        <f>IF(B1237="","",VLOOKUP(AD1237,Varsayımlar!$B:$Q,6,0))</f>
        <v/>
      </c>
      <c r="P1237" s="5" t="str">
        <f>IF(B1237="","",VLOOKUP(AD1237,Varsayımlar!$B:$Q,7,0)*K1237)</f>
        <v/>
      </c>
      <c r="Q1237" s="5" t="str">
        <f>IF(B1237="","",VLOOKUP(AD1237,Varsayımlar!$B:$Q,8,0))</f>
        <v/>
      </c>
      <c r="R1237" s="5" t="str">
        <f>IF(B1237="","",VLOOKUP(AD1237,Varsayımlar!$B:$Q,9,0))</f>
        <v/>
      </c>
      <c r="S1237" s="5" t="str">
        <f>IF(B1237="","",VLOOKUP(AD1237,Varsayımlar!$B:$Q,10,0))</f>
        <v/>
      </c>
      <c r="T1237" s="5" t="str">
        <f>IF(B1237="","",VLOOKUP(AD1237,Varsayımlar!$B:$Q,11,0))</f>
        <v/>
      </c>
      <c r="U1237" s="5" t="str">
        <f>IF(B1237="","",VLOOKUP(AD1237,Varsayımlar!$B:$Q,12,0))</f>
        <v/>
      </c>
      <c r="V1237" s="5" t="str">
        <f>IF(B1237="","",VLOOKUP(AD1237,Varsayımlar!$B:$Q,13,0))</f>
        <v/>
      </c>
      <c r="W1237" s="5" t="str">
        <f>IF(B1237="","",VLOOKUP(AD1237,Varsayımlar!$B:$Q,14,0))</f>
        <v/>
      </c>
      <c r="AA1237" s="5" t="str">
        <f>IF(B1237="","",VLOOKUP(AD1237,Varsayımlar!$B:$Q,15,0))</f>
        <v/>
      </c>
      <c r="AB1237" s="5" t="str">
        <f>IF(B1237="","",VLOOKUP(AD1237,Varsayımlar!$B:$Q,16,0))</f>
        <v/>
      </c>
      <c r="AC1237" s="5" t="str">
        <f>IF(B1237="","",VLOOKUP(Sayfa2!AD1237,Varsayımlar!B:S,18,0))</f>
        <v/>
      </c>
      <c r="AD1237" s="5" t="str">
        <f t="shared" si="21"/>
        <v/>
      </c>
    </row>
    <row r="1238" spans="2:30" x14ac:dyDescent="0.25">
      <c r="C1238" s="3" t="str">
        <f>IF(B1238="","",VLOOKUP(AD1238,Varsayımlar!$B:$Q,3,0))</f>
        <v/>
      </c>
      <c r="H1238" s="2" t="str">
        <f>IF(B1238="","",VLOOKUP(AD1238,Varsayımlar!$B:$Q,5,0))</f>
        <v/>
      </c>
      <c r="J1238" s="2" t="str">
        <f>IF(B1238="","",VLOOKUP(AD1238,Varsayımlar!$B:$Q,6,0))</f>
        <v/>
      </c>
      <c r="P1238" s="2" t="str">
        <f>IF(B1238="","",VLOOKUP(AD1238,Varsayımlar!$B:$Q,7,0)*K1238)</f>
        <v/>
      </c>
      <c r="Q1238" s="2" t="str">
        <f>IF(B1238="","",VLOOKUP(AD1238,Varsayımlar!$B:$Q,8,0))</f>
        <v/>
      </c>
      <c r="R1238" s="2" t="str">
        <f>IF(B1238="","",VLOOKUP(AD1238,Varsayımlar!$B:$Q,9,0))</f>
        <v/>
      </c>
      <c r="S1238" s="2" t="str">
        <f>IF(B1238="","",VLOOKUP(AD1238,Varsayımlar!$B:$Q,10,0))</f>
        <v/>
      </c>
      <c r="T1238" s="2" t="str">
        <f>IF(B1238="","",VLOOKUP(AD1238,Varsayımlar!$B:$Q,11,0))</f>
        <v/>
      </c>
      <c r="U1238" s="2" t="str">
        <f>IF(B1238="","",VLOOKUP(AD1238,Varsayımlar!$B:$Q,12,0))</f>
        <v/>
      </c>
      <c r="V1238" s="2" t="str">
        <f>IF(B1238="","",VLOOKUP(AD1238,Varsayımlar!$B:$Q,13,0))</f>
        <v/>
      </c>
      <c r="W1238" s="2" t="str">
        <f>IF(B1238="","",VLOOKUP(AD1238,Varsayımlar!$B:$Q,14,0))</f>
        <v/>
      </c>
      <c r="AA1238" s="2" t="str">
        <f>IF(B1238="","",VLOOKUP(AD1238,Varsayımlar!$B:$Q,15,0))</f>
        <v/>
      </c>
      <c r="AB1238" s="2" t="str">
        <f>IF(B1238="","",VLOOKUP(AD1238,Varsayımlar!$B:$Q,16,0))</f>
        <v/>
      </c>
      <c r="AC1238" s="2" t="str">
        <f>IF(B1238="","",VLOOKUP(Sayfa2!AD1238,Varsayımlar!B:S,18,0))</f>
        <v/>
      </c>
      <c r="AD1238" s="2" t="str">
        <f t="shared" si="21"/>
        <v/>
      </c>
    </row>
    <row r="1239" spans="2:30" x14ac:dyDescent="0.25">
      <c r="B1239" s="6"/>
      <c r="C1239" s="7" t="str">
        <f>IF(B1239="","",VLOOKUP(AD1239,Varsayımlar!$B:$Q,3,0))</f>
        <v/>
      </c>
      <c r="D1239" s="7"/>
      <c r="H1239" s="5" t="str">
        <f>IF(B1239="","",VLOOKUP(AD1239,Varsayımlar!$B:$Q,5,0))</f>
        <v/>
      </c>
      <c r="I1239" s="5"/>
      <c r="J1239" s="5" t="str">
        <f>IF(B1239="","",VLOOKUP(AD1239,Varsayımlar!$B:$Q,6,0))</f>
        <v/>
      </c>
      <c r="P1239" s="5" t="str">
        <f>IF(B1239="","",VLOOKUP(AD1239,Varsayımlar!$B:$Q,7,0)*K1239)</f>
        <v/>
      </c>
      <c r="Q1239" s="5" t="str">
        <f>IF(B1239="","",VLOOKUP(AD1239,Varsayımlar!$B:$Q,8,0))</f>
        <v/>
      </c>
      <c r="R1239" s="5" t="str">
        <f>IF(B1239="","",VLOOKUP(AD1239,Varsayımlar!$B:$Q,9,0))</f>
        <v/>
      </c>
      <c r="S1239" s="5" t="str">
        <f>IF(B1239="","",VLOOKUP(AD1239,Varsayımlar!$B:$Q,10,0))</f>
        <v/>
      </c>
      <c r="T1239" s="5" t="str">
        <f>IF(B1239="","",VLOOKUP(AD1239,Varsayımlar!$B:$Q,11,0))</f>
        <v/>
      </c>
      <c r="U1239" s="5" t="str">
        <f>IF(B1239="","",VLOOKUP(AD1239,Varsayımlar!$B:$Q,12,0))</f>
        <v/>
      </c>
      <c r="V1239" s="5" t="str">
        <f>IF(B1239="","",VLOOKUP(AD1239,Varsayımlar!$B:$Q,13,0))</f>
        <v/>
      </c>
      <c r="W1239" s="5" t="str">
        <f>IF(B1239="","",VLOOKUP(AD1239,Varsayımlar!$B:$Q,14,0))</f>
        <v/>
      </c>
      <c r="AA1239" s="5" t="str">
        <f>IF(B1239="","",VLOOKUP(AD1239,Varsayımlar!$B:$Q,15,0))</f>
        <v/>
      </c>
      <c r="AB1239" s="5" t="str">
        <f>IF(B1239="","",VLOOKUP(AD1239,Varsayımlar!$B:$Q,16,0))</f>
        <v/>
      </c>
      <c r="AC1239" s="5" t="str">
        <f>IF(B1239="","",VLOOKUP(Sayfa2!AD1239,Varsayımlar!B:S,18,0))</f>
        <v/>
      </c>
      <c r="AD1239" s="5" t="str">
        <f t="shared" si="21"/>
        <v/>
      </c>
    </row>
    <row r="1240" spans="2:30" x14ac:dyDescent="0.25">
      <c r="C1240" s="3" t="str">
        <f>IF(B1240="","",VLOOKUP(AD1240,Varsayımlar!$B:$Q,3,0))</f>
        <v/>
      </c>
      <c r="H1240" s="2" t="str">
        <f>IF(B1240="","",VLOOKUP(AD1240,Varsayımlar!$B:$Q,5,0))</f>
        <v/>
      </c>
      <c r="J1240" s="2" t="str">
        <f>IF(B1240="","",VLOOKUP(AD1240,Varsayımlar!$B:$Q,6,0))</f>
        <v/>
      </c>
      <c r="P1240" s="2" t="str">
        <f>IF(B1240="","",VLOOKUP(AD1240,Varsayımlar!$B:$Q,7,0)*K1240)</f>
        <v/>
      </c>
      <c r="Q1240" s="2" t="str">
        <f>IF(B1240="","",VLOOKUP(AD1240,Varsayımlar!$B:$Q,8,0))</f>
        <v/>
      </c>
      <c r="R1240" s="2" t="str">
        <f>IF(B1240="","",VLOOKUP(AD1240,Varsayımlar!$B:$Q,9,0))</f>
        <v/>
      </c>
      <c r="S1240" s="2" t="str">
        <f>IF(B1240="","",VLOOKUP(AD1240,Varsayımlar!$B:$Q,10,0))</f>
        <v/>
      </c>
      <c r="T1240" s="2" t="str">
        <f>IF(B1240="","",VLOOKUP(AD1240,Varsayımlar!$B:$Q,11,0))</f>
        <v/>
      </c>
      <c r="U1240" s="2" t="str">
        <f>IF(B1240="","",VLOOKUP(AD1240,Varsayımlar!$B:$Q,12,0))</f>
        <v/>
      </c>
      <c r="V1240" s="2" t="str">
        <f>IF(B1240="","",VLOOKUP(AD1240,Varsayımlar!$B:$Q,13,0))</f>
        <v/>
      </c>
      <c r="W1240" s="2" t="str">
        <f>IF(B1240="","",VLOOKUP(AD1240,Varsayımlar!$B:$Q,14,0))</f>
        <v/>
      </c>
      <c r="AA1240" s="2" t="str">
        <f>IF(B1240="","",VLOOKUP(AD1240,Varsayımlar!$B:$Q,15,0))</f>
        <v/>
      </c>
      <c r="AB1240" s="2" t="str">
        <f>IF(B1240="","",VLOOKUP(AD1240,Varsayımlar!$B:$Q,16,0))</f>
        <v/>
      </c>
      <c r="AC1240" s="2" t="str">
        <f>IF(B1240="","",VLOOKUP(Sayfa2!AD1240,Varsayımlar!B:S,18,0))</f>
        <v/>
      </c>
      <c r="AD1240" s="2" t="str">
        <f t="shared" si="21"/>
        <v/>
      </c>
    </row>
    <row r="1241" spans="2:30" x14ac:dyDescent="0.25">
      <c r="B1241" s="6"/>
      <c r="C1241" s="7" t="str">
        <f>IF(B1241="","",VLOOKUP(AD1241,Varsayımlar!$B:$Q,3,0))</f>
        <v/>
      </c>
      <c r="D1241" s="7"/>
      <c r="H1241" s="5" t="str">
        <f>IF(B1241="","",VLOOKUP(AD1241,Varsayımlar!$B:$Q,5,0))</f>
        <v/>
      </c>
      <c r="I1241" s="5"/>
      <c r="J1241" s="5" t="str">
        <f>IF(B1241="","",VLOOKUP(AD1241,Varsayımlar!$B:$Q,6,0))</f>
        <v/>
      </c>
      <c r="P1241" s="5" t="str">
        <f>IF(B1241="","",VLOOKUP(AD1241,Varsayımlar!$B:$Q,7,0)*K1241)</f>
        <v/>
      </c>
      <c r="Q1241" s="5" t="str">
        <f>IF(B1241="","",VLOOKUP(AD1241,Varsayımlar!$B:$Q,8,0))</f>
        <v/>
      </c>
      <c r="R1241" s="5" t="str">
        <f>IF(B1241="","",VLOOKUP(AD1241,Varsayımlar!$B:$Q,9,0))</f>
        <v/>
      </c>
      <c r="S1241" s="5" t="str">
        <f>IF(B1241="","",VLOOKUP(AD1241,Varsayımlar!$B:$Q,10,0))</f>
        <v/>
      </c>
      <c r="T1241" s="5" t="str">
        <f>IF(B1241="","",VLOOKUP(AD1241,Varsayımlar!$B:$Q,11,0))</f>
        <v/>
      </c>
      <c r="U1241" s="5" t="str">
        <f>IF(B1241="","",VLOOKUP(AD1241,Varsayımlar!$B:$Q,12,0))</f>
        <v/>
      </c>
      <c r="V1241" s="5" t="str">
        <f>IF(B1241="","",VLOOKUP(AD1241,Varsayımlar!$B:$Q,13,0))</f>
        <v/>
      </c>
      <c r="W1241" s="5" t="str">
        <f>IF(B1241="","",VLOOKUP(AD1241,Varsayımlar!$B:$Q,14,0))</f>
        <v/>
      </c>
      <c r="AA1241" s="5" t="str">
        <f>IF(B1241="","",VLOOKUP(AD1241,Varsayımlar!$B:$Q,15,0))</f>
        <v/>
      </c>
      <c r="AB1241" s="5" t="str">
        <f>IF(B1241="","",VLOOKUP(AD1241,Varsayımlar!$B:$Q,16,0))</f>
        <v/>
      </c>
      <c r="AC1241" s="5" t="str">
        <f>IF(B1241="","",VLOOKUP(Sayfa2!AD1241,Varsayımlar!B:S,18,0))</f>
        <v/>
      </c>
      <c r="AD1241" s="5" t="str">
        <f t="shared" si="21"/>
        <v/>
      </c>
    </row>
    <row r="1242" spans="2:30" x14ac:dyDescent="0.25">
      <c r="C1242" s="3" t="str">
        <f>IF(B1242="","",VLOOKUP(AD1242,Varsayımlar!$B:$Q,3,0))</f>
        <v/>
      </c>
      <c r="H1242" s="2" t="str">
        <f>IF(B1242="","",VLOOKUP(AD1242,Varsayımlar!$B:$Q,5,0))</f>
        <v/>
      </c>
      <c r="J1242" s="2" t="str">
        <f>IF(B1242="","",VLOOKUP(AD1242,Varsayımlar!$B:$Q,6,0))</f>
        <v/>
      </c>
      <c r="P1242" s="2" t="str">
        <f>IF(B1242="","",VLOOKUP(AD1242,Varsayımlar!$B:$Q,7,0)*K1242)</f>
        <v/>
      </c>
      <c r="Q1242" s="2" t="str">
        <f>IF(B1242="","",VLOOKUP(AD1242,Varsayımlar!$B:$Q,8,0))</f>
        <v/>
      </c>
      <c r="R1242" s="2" t="str">
        <f>IF(B1242="","",VLOOKUP(AD1242,Varsayımlar!$B:$Q,9,0))</f>
        <v/>
      </c>
      <c r="S1242" s="2" t="str">
        <f>IF(B1242="","",VLOOKUP(AD1242,Varsayımlar!$B:$Q,10,0))</f>
        <v/>
      </c>
      <c r="T1242" s="2" t="str">
        <f>IF(B1242="","",VLOOKUP(AD1242,Varsayımlar!$B:$Q,11,0))</f>
        <v/>
      </c>
      <c r="U1242" s="2" t="str">
        <f>IF(B1242="","",VLOOKUP(AD1242,Varsayımlar!$B:$Q,12,0))</f>
        <v/>
      </c>
      <c r="V1242" s="2" t="str">
        <f>IF(B1242="","",VLOOKUP(AD1242,Varsayımlar!$B:$Q,13,0))</f>
        <v/>
      </c>
      <c r="W1242" s="2" t="str">
        <f>IF(B1242="","",VLOOKUP(AD1242,Varsayımlar!$B:$Q,14,0))</f>
        <v/>
      </c>
      <c r="AA1242" s="2" t="str">
        <f>IF(B1242="","",VLOOKUP(AD1242,Varsayımlar!$B:$Q,15,0))</f>
        <v/>
      </c>
      <c r="AB1242" s="2" t="str">
        <f>IF(B1242="","",VLOOKUP(AD1242,Varsayımlar!$B:$Q,16,0))</f>
        <v/>
      </c>
      <c r="AC1242" s="2" t="str">
        <f>IF(B1242="","",VLOOKUP(Sayfa2!AD1242,Varsayımlar!B:S,18,0))</f>
        <v/>
      </c>
      <c r="AD1242" s="2" t="str">
        <f t="shared" si="21"/>
        <v/>
      </c>
    </row>
    <row r="1243" spans="2:30" x14ac:dyDescent="0.25">
      <c r="B1243" s="6"/>
      <c r="C1243" s="7" t="str">
        <f>IF(B1243="","",VLOOKUP(AD1243,Varsayımlar!$B:$Q,3,0))</f>
        <v/>
      </c>
      <c r="D1243" s="7"/>
      <c r="H1243" s="5" t="str">
        <f>IF(B1243="","",VLOOKUP(AD1243,Varsayımlar!$B:$Q,5,0))</f>
        <v/>
      </c>
      <c r="I1243" s="5"/>
      <c r="J1243" s="5" t="str">
        <f>IF(B1243="","",VLOOKUP(AD1243,Varsayımlar!$B:$Q,6,0))</f>
        <v/>
      </c>
      <c r="P1243" s="5" t="str">
        <f>IF(B1243="","",VLOOKUP(AD1243,Varsayımlar!$B:$Q,7,0)*K1243)</f>
        <v/>
      </c>
      <c r="Q1243" s="5" t="str">
        <f>IF(B1243="","",VLOOKUP(AD1243,Varsayımlar!$B:$Q,8,0))</f>
        <v/>
      </c>
      <c r="R1243" s="5" t="str">
        <f>IF(B1243="","",VLOOKUP(AD1243,Varsayımlar!$B:$Q,9,0))</f>
        <v/>
      </c>
      <c r="S1243" s="5" t="str">
        <f>IF(B1243="","",VLOOKUP(AD1243,Varsayımlar!$B:$Q,10,0))</f>
        <v/>
      </c>
      <c r="T1243" s="5" t="str">
        <f>IF(B1243="","",VLOOKUP(AD1243,Varsayımlar!$B:$Q,11,0))</f>
        <v/>
      </c>
      <c r="U1243" s="5" t="str">
        <f>IF(B1243="","",VLOOKUP(AD1243,Varsayımlar!$B:$Q,12,0))</f>
        <v/>
      </c>
      <c r="V1243" s="5" t="str">
        <f>IF(B1243="","",VLOOKUP(AD1243,Varsayımlar!$B:$Q,13,0))</f>
        <v/>
      </c>
      <c r="W1243" s="5" t="str">
        <f>IF(B1243="","",VLOOKUP(AD1243,Varsayımlar!$B:$Q,14,0))</f>
        <v/>
      </c>
      <c r="AA1243" s="5" t="str">
        <f>IF(B1243="","",VLOOKUP(AD1243,Varsayımlar!$B:$Q,15,0))</f>
        <v/>
      </c>
      <c r="AB1243" s="5" t="str">
        <f>IF(B1243="","",VLOOKUP(AD1243,Varsayımlar!$B:$Q,16,0))</f>
        <v/>
      </c>
      <c r="AC1243" s="5" t="str">
        <f>IF(B1243="","",VLOOKUP(Sayfa2!AD1243,Varsayımlar!B:S,18,0))</f>
        <v/>
      </c>
      <c r="AD1243" s="5" t="str">
        <f t="shared" si="21"/>
        <v/>
      </c>
    </row>
    <row r="1244" spans="2:30" x14ac:dyDescent="0.25">
      <c r="C1244" s="3" t="str">
        <f>IF(B1244="","",VLOOKUP(AD1244,Varsayımlar!$B:$Q,3,0))</f>
        <v/>
      </c>
      <c r="H1244" s="2" t="str">
        <f>IF(B1244="","",VLOOKUP(AD1244,Varsayımlar!$B:$Q,5,0))</f>
        <v/>
      </c>
      <c r="J1244" s="2" t="str">
        <f>IF(B1244="","",VLOOKUP(AD1244,Varsayımlar!$B:$Q,6,0))</f>
        <v/>
      </c>
      <c r="P1244" s="2" t="str">
        <f>IF(B1244="","",VLOOKUP(AD1244,Varsayımlar!$B:$Q,7,0)*K1244)</f>
        <v/>
      </c>
      <c r="Q1244" s="2" t="str">
        <f>IF(B1244="","",VLOOKUP(AD1244,Varsayımlar!$B:$Q,8,0))</f>
        <v/>
      </c>
      <c r="R1244" s="2" t="str">
        <f>IF(B1244="","",VLOOKUP(AD1244,Varsayımlar!$B:$Q,9,0))</f>
        <v/>
      </c>
      <c r="S1244" s="2" t="str">
        <f>IF(B1244="","",VLOOKUP(AD1244,Varsayımlar!$B:$Q,10,0))</f>
        <v/>
      </c>
      <c r="T1244" s="2" t="str">
        <f>IF(B1244="","",VLOOKUP(AD1244,Varsayımlar!$B:$Q,11,0))</f>
        <v/>
      </c>
      <c r="U1244" s="2" t="str">
        <f>IF(B1244="","",VLOOKUP(AD1244,Varsayımlar!$B:$Q,12,0))</f>
        <v/>
      </c>
      <c r="V1244" s="2" t="str">
        <f>IF(B1244="","",VLOOKUP(AD1244,Varsayımlar!$B:$Q,13,0))</f>
        <v/>
      </c>
      <c r="W1244" s="2" t="str">
        <f>IF(B1244="","",VLOOKUP(AD1244,Varsayımlar!$B:$Q,14,0))</f>
        <v/>
      </c>
      <c r="AA1244" s="2" t="str">
        <f>IF(B1244="","",VLOOKUP(AD1244,Varsayımlar!$B:$Q,15,0))</f>
        <v/>
      </c>
      <c r="AB1244" s="2" t="str">
        <f>IF(B1244="","",VLOOKUP(AD1244,Varsayımlar!$B:$Q,16,0))</f>
        <v/>
      </c>
      <c r="AC1244" s="2" t="str">
        <f>IF(B1244="","",VLOOKUP(Sayfa2!AD1244,Varsayımlar!B:S,18,0))</f>
        <v/>
      </c>
      <c r="AD1244" s="2" t="str">
        <f t="shared" si="21"/>
        <v/>
      </c>
    </row>
    <row r="1245" spans="2:30" x14ac:dyDescent="0.25">
      <c r="B1245" s="6"/>
      <c r="C1245" s="7" t="str">
        <f>IF(B1245="","",VLOOKUP(AD1245,Varsayımlar!$B:$Q,3,0))</f>
        <v/>
      </c>
      <c r="D1245" s="7"/>
      <c r="H1245" s="5" t="str">
        <f>IF(B1245="","",VLOOKUP(AD1245,Varsayımlar!$B:$Q,5,0))</f>
        <v/>
      </c>
      <c r="I1245" s="5"/>
      <c r="J1245" s="5" t="str">
        <f>IF(B1245="","",VLOOKUP(AD1245,Varsayımlar!$B:$Q,6,0))</f>
        <v/>
      </c>
      <c r="P1245" s="5" t="str">
        <f>IF(B1245="","",VLOOKUP(AD1245,Varsayımlar!$B:$Q,7,0)*K1245)</f>
        <v/>
      </c>
      <c r="Q1245" s="5" t="str">
        <f>IF(B1245="","",VLOOKUP(AD1245,Varsayımlar!$B:$Q,8,0))</f>
        <v/>
      </c>
      <c r="R1245" s="5" t="str">
        <f>IF(B1245="","",VLOOKUP(AD1245,Varsayımlar!$B:$Q,9,0))</f>
        <v/>
      </c>
      <c r="S1245" s="5" t="str">
        <f>IF(B1245="","",VLOOKUP(AD1245,Varsayımlar!$B:$Q,10,0))</f>
        <v/>
      </c>
      <c r="T1245" s="5" t="str">
        <f>IF(B1245="","",VLOOKUP(AD1245,Varsayımlar!$B:$Q,11,0))</f>
        <v/>
      </c>
      <c r="U1245" s="5" t="str">
        <f>IF(B1245="","",VLOOKUP(AD1245,Varsayımlar!$B:$Q,12,0))</f>
        <v/>
      </c>
      <c r="V1245" s="5" t="str">
        <f>IF(B1245="","",VLOOKUP(AD1245,Varsayımlar!$B:$Q,13,0))</f>
        <v/>
      </c>
      <c r="W1245" s="5" t="str">
        <f>IF(B1245="","",VLOOKUP(AD1245,Varsayımlar!$B:$Q,14,0))</f>
        <v/>
      </c>
      <c r="AA1245" s="5" t="str">
        <f>IF(B1245="","",VLOOKUP(AD1245,Varsayımlar!$B:$Q,15,0))</f>
        <v/>
      </c>
      <c r="AB1245" s="5" t="str">
        <f>IF(B1245="","",VLOOKUP(AD1245,Varsayımlar!$B:$Q,16,0))</f>
        <v/>
      </c>
      <c r="AC1245" s="5" t="str">
        <f>IF(B1245="","",VLOOKUP(Sayfa2!AD1245,Varsayımlar!B:S,18,0))</f>
        <v/>
      </c>
      <c r="AD1245" s="5" t="str">
        <f t="shared" si="21"/>
        <v/>
      </c>
    </row>
    <row r="1246" spans="2:30" x14ac:dyDescent="0.25">
      <c r="C1246" s="3" t="str">
        <f>IF(B1246="","",VLOOKUP(AD1246,Varsayımlar!$B:$Q,3,0))</f>
        <v/>
      </c>
      <c r="H1246" s="2" t="str">
        <f>IF(B1246="","",VLOOKUP(AD1246,Varsayımlar!$B:$Q,5,0))</f>
        <v/>
      </c>
      <c r="J1246" s="2" t="str">
        <f>IF(B1246="","",VLOOKUP(AD1246,Varsayımlar!$B:$Q,6,0))</f>
        <v/>
      </c>
      <c r="P1246" s="2" t="str">
        <f>IF(B1246="","",VLOOKUP(AD1246,Varsayımlar!$B:$Q,7,0)*K1246)</f>
        <v/>
      </c>
      <c r="Q1246" s="2" t="str">
        <f>IF(B1246="","",VLOOKUP(AD1246,Varsayımlar!$B:$Q,8,0))</f>
        <v/>
      </c>
      <c r="R1246" s="2" t="str">
        <f>IF(B1246="","",VLOOKUP(AD1246,Varsayımlar!$B:$Q,9,0))</f>
        <v/>
      </c>
      <c r="S1246" s="2" t="str">
        <f>IF(B1246="","",VLOOKUP(AD1246,Varsayımlar!$B:$Q,10,0))</f>
        <v/>
      </c>
      <c r="T1246" s="2" t="str">
        <f>IF(B1246="","",VLOOKUP(AD1246,Varsayımlar!$B:$Q,11,0))</f>
        <v/>
      </c>
      <c r="U1246" s="2" t="str">
        <f>IF(B1246="","",VLOOKUP(AD1246,Varsayımlar!$B:$Q,12,0))</f>
        <v/>
      </c>
      <c r="V1246" s="2" t="str">
        <f>IF(B1246="","",VLOOKUP(AD1246,Varsayımlar!$B:$Q,13,0))</f>
        <v/>
      </c>
      <c r="W1246" s="2" t="str">
        <f>IF(B1246="","",VLOOKUP(AD1246,Varsayımlar!$B:$Q,14,0))</f>
        <v/>
      </c>
      <c r="AA1246" s="2" t="str">
        <f>IF(B1246="","",VLOOKUP(AD1246,Varsayımlar!$B:$Q,15,0))</f>
        <v/>
      </c>
      <c r="AB1246" s="2" t="str">
        <f>IF(B1246="","",VLOOKUP(AD1246,Varsayımlar!$B:$Q,16,0))</f>
        <v/>
      </c>
      <c r="AC1246" s="2" t="str">
        <f>IF(B1246="","",VLOOKUP(Sayfa2!AD1246,Varsayımlar!B:S,18,0))</f>
        <v/>
      </c>
      <c r="AD1246" s="2" t="str">
        <f t="shared" si="21"/>
        <v/>
      </c>
    </row>
    <row r="1247" spans="2:30" x14ac:dyDescent="0.25">
      <c r="B1247" s="6"/>
      <c r="C1247" s="7" t="str">
        <f>IF(B1247="","",VLOOKUP(AD1247,Varsayımlar!$B:$Q,3,0))</f>
        <v/>
      </c>
      <c r="D1247" s="7"/>
      <c r="H1247" s="5" t="str">
        <f>IF(B1247="","",VLOOKUP(AD1247,Varsayımlar!$B:$Q,5,0))</f>
        <v/>
      </c>
      <c r="I1247" s="5"/>
      <c r="J1247" s="5" t="str">
        <f>IF(B1247="","",VLOOKUP(AD1247,Varsayımlar!$B:$Q,6,0))</f>
        <v/>
      </c>
      <c r="P1247" s="5" t="str">
        <f>IF(B1247="","",VLOOKUP(AD1247,Varsayımlar!$B:$Q,7,0)*K1247)</f>
        <v/>
      </c>
      <c r="Q1247" s="5" t="str">
        <f>IF(B1247="","",VLOOKUP(AD1247,Varsayımlar!$B:$Q,8,0))</f>
        <v/>
      </c>
      <c r="R1247" s="5" t="str">
        <f>IF(B1247="","",VLOOKUP(AD1247,Varsayımlar!$B:$Q,9,0))</f>
        <v/>
      </c>
      <c r="S1247" s="5" t="str">
        <f>IF(B1247="","",VLOOKUP(AD1247,Varsayımlar!$B:$Q,10,0))</f>
        <v/>
      </c>
      <c r="T1247" s="5" t="str">
        <f>IF(B1247="","",VLOOKUP(AD1247,Varsayımlar!$B:$Q,11,0))</f>
        <v/>
      </c>
      <c r="U1247" s="5" t="str">
        <f>IF(B1247="","",VLOOKUP(AD1247,Varsayımlar!$B:$Q,12,0))</f>
        <v/>
      </c>
      <c r="V1247" s="5" t="str">
        <f>IF(B1247="","",VLOOKUP(AD1247,Varsayımlar!$B:$Q,13,0))</f>
        <v/>
      </c>
      <c r="W1247" s="5" t="str">
        <f>IF(B1247="","",VLOOKUP(AD1247,Varsayımlar!$B:$Q,14,0))</f>
        <v/>
      </c>
      <c r="AA1247" s="5" t="str">
        <f>IF(B1247="","",VLOOKUP(AD1247,Varsayımlar!$B:$Q,15,0))</f>
        <v/>
      </c>
      <c r="AB1247" s="5" t="str">
        <f>IF(B1247="","",VLOOKUP(AD1247,Varsayımlar!$B:$Q,16,0))</f>
        <v/>
      </c>
      <c r="AC1247" s="5" t="str">
        <f>IF(B1247="","",VLOOKUP(Sayfa2!AD1247,Varsayımlar!B:S,18,0))</f>
        <v/>
      </c>
      <c r="AD1247" s="5" t="str">
        <f t="shared" si="21"/>
        <v/>
      </c>
    </row>
    <row r="1248" spans="2:30" x14ac:dyDescent="0.25">
      <c r="C1248" s="3" t="str">
        <f>IF(B1248="","",VLOOKUP(AD1248,Varsayımlar!$B:$Q,3,0))</f>
        <v/>
      </c>
      <c r="H1248" s="2" t="str">
        <f>IF(B1248="","",VLOOKUP(AD1248,Varsayımlar!$B:$Q,5,0))</f>
        <v/>
      </c>
      <c r="J1248" s="2" t="str">
        <f>IF(B1248="","",VLOOKUP(AD1248,Varsayımlar!$B:$Q,6,0))</f>
        <v/>
      </c>
      <c r="P1248" s="2" t="str">
        <f>IF(B1248="","",VLOOKUP(AD1248,Varsayımlar!$B:$Q,7,0)*K1248)</f>
        <v/>
      </c>
      <c r="Q1248" s="2" t="str">
        <f>IF(B1248="","",VLOOKUP(AD1248,Varsayımlar!$B:$Q,8,0))</f>
        <v/>
      </c>
      <c r="R1248" s="2" t="str">
        <f>IF(B1248="","",VLOOKUP(AD1248,Varsayımlar!$B:$Q,9,0))</f>
        <v/>
      </c>
      <c r="S1248" s="2" t="str">
        <f>IF(B1248="","",VLOOKUP(AD1248,Varsayımlar!$B:$Q,10,0))</f>
        <v/>
      </c>
      <c r="T1248" s="2" t="str">
        <f>IF(B1248="","",VLOOKUP(AD1248,Varsayımlar!$B:$Q,11,0))</f>
        <v/>
      </c>
      <c r="U1248" s="2" t="str">
        <f>IF(B1248="","",VLOOKUP(AD1248,Varsayımlar!$B:$Q,12,0))</f>
        <v/>
      </c>
      <c r="V1248" s="2" t="str">
        <f>IF(B1248="","",VLOOKUP(AD1248,Varsayımlar!$B:$Q,13,0))</f>
        <v/>
      </c>
      <c r="W1248" s="2" t="str">
        <f>IF(B1248="","",VLOOKUP(AD1248,Varsayımlar!$B:$Q,14,0))</f>
        <v/>
      </c>
      <c r="AA1248" s="2" t="str">
        <f>IF(B1248="","",VLOOKUP(AD1248,Varsayımlar!$B:$Q,15,0))</f>
        <v/>
      </c>
      <c r="AB1248" s="2" t="str">
        <f>IF(B1248="","",VLOOKUP(AD1248,Varsayımlar!$B:$Q,16,0))</f>
        <v/>
      </c>
      <c r="AC1248" s="2" t="str">
        <f>IF(B1248="","",VLOOKUP(Sayfa2!AD1248,Varsayımlar!B:S,18,0))</f>
        <v/>
      </c>
      <c r="AD1248" s="2" t="str">
        <f t="shared" si="21"/>
        <v/>
      </c>
    </row>
    <row r="1249" spans="2:30" x14ac:dyDescent="0.25">
      <c r="B1249" s="6"/>
      <c r="C1249" s="7" t="str">
        <f>IF(B1249="","",VLOOKUP(AD1249,Varsayımlar!$B:$Q,3,0))</f>
        <v/>
      </c>
      <c r="D1249" s="7"/>
      <c r="H1249" s="5" t="str">
        <f>IF(B1249="","",VLOOKUP(AD1249,Varsayımlar!$B:$Q,5,0))</f>
        <v/>
      </c>
      <c r="I1249" s="5"/>
      <c r="J1249" s="5" t="str">
        <f>IF(B1249="","",VLOOKUP(AD1249,Varsayımlar!$B:$Q,6,0))</f>
        <v/>
      </c>
      <c r="P1249" s="5" t="str">
        <f>IF(B1249="","",VLOOKUP(AD1249,Varsayımlar!$B:$Q,7,0)*K1249)</f>
        <v/>
      </c>
      <c r="Q1249" s="5" t="str">
        <f>IF(B1249="","",VLOOKUP(AD1249,Varsayımlar!$B:$Q,8,0))</f>
        <v/>
      </c>
      <c r="R1249" s="5" t="str">
        <f>IF(B1249="","",VLOOKUP(AD1249,Varsayımlar!$B:$Q,9,0))</f>
        <v/>
      </c>
      <c r="S1249" s="5" t="str">
        <f>IF(B1249="","",VLOOKUP(AD1249,Varsayımlar!$B:$Q,10,0))</f>
        <v/>
      </c>
      <c r="T1249" s="5" t="str">
        <f>IF(B1249="","",VLOOKUP(AD1249,Varsayımlar!$B:$Q,11,0))</f>
        <v/>
      </c>
      <c r="U1249" s="5" t="str">
        <f>IF(B1249="","",VLOOKUP(AD1249,Varsayımlar!$B:$Q,12,0))</f>
        <v/>
      </c>
      <c r="V1249" s="5" t="str">
        <f>IF(B1249="","",VLOOKUP(AD1249,Varsayımlar!$B:$Q,13,0))</f>
        <v/>
      </c>
      <c r="W1249" s="5" t="str">
        <f>IF(B1249="","",VLOOKUP(AD1249,Varsayımlar!$B:$Q,14,0))</f>
        <v/>
      </c>
      <c r="AA1249" s="5" t="str">
        <f>IF(B1249="","",VLOOKUP(AD1249,Varsayımlar!$B:$Q,15,0))</f>
        <v/>
      </c>
      <c r="AB1249" s="5" t="str">
        <f>IF(B1249="","",VLOOKUP(AD1249,Varsayımlar!$B:$Q,16,0))</f>
        <v/>
      </c>
      <c r="AC1249" s="5" t="str">
        <f>IF(B1249="","",VLOOKUP(Sayfa2!AD1249,Varsayımlar!B:S,18,0))</f>
        <v/>
      </c>
      <c r="AD1249" s="5" t="str">
        <f t="shared" si="21"/>
        <v/>
      </c>
    </row>
    <row r="1250" spans="2:30" x14ac:dyDescent="0.25">
      <c r="C1250" s="3" t="str">
        <f>IF(B1250="","",VLOOKUP(AD1250,Varsayımlar!$B:$Q,3,0))</f>
        <v/>
      </c>
      <c r="H1250" s="2" t="str">
        <f>IF(B1250="","",VLOOKUP(AD1250,Varsayımlar!$B:$Q,5,0))</f>
        <v/>
      </c>
      <c r="J1250" s="2" t="str">
        <f>IF(B1250="","",VLOOKUP(AD1250,Varsayımlar!$B:$Q,6,0))</f>
        <v/>
      </c>
      <c r="P1250" s="2" t="str">
        <f>IF(B1250="","",VLOOKUP(AD1250,Varsayımlar!$B:$Q,7,0)*K1250)</f>
        <v/>
      </c>
      <c r="Q1250" s="2" t="str">
        <f>IF(B1250="","",VLOOKUP(AD1250,Varsayımlar!$B:$Q,8,0))</f>
        <v/>
      </c>
      <c r="R1250" s="2" t="str">
        <f>IF(B1250="","",VLOOKUP(AD1250,Varsayımlar!$B:$Q,9,0))</f>
        <v/>
      </c>
      <c r="S1250" s="2" t="str">
        <f>IF(B1250="","",VLOOKUP(AD1250,Varsayımlar!$B:$Q,10,0))</f>
        <v/>
      </c>
      <c r="T1250" s="2" t="str">
        <f>IF(B1250="","",VLOOKUP(AD1250,Varsayımlar!$B:$Q,11,0))</f>
        <v/>
      </c>
      <c r="U1250" s="2" t="str">
        <f>IF(B1250="","",VLOOKUP(AD1250,Varsayımlar!$B:$Q,12,0))</f>
        <v/>
      </c>
      <c r="V1250" s="2" t="str">
        <f>IF(B1250="","",VLOOKUP(AD1250,Varsayımlar!$B:$Q,13,0))</f>
        <v/>
      </c>
      <c r="W1250" s="2" t="str">
        <f>IF(B1250="","",VLOOKUP(AD1250,Varsayımlar!$B:$Q,14,0))</f>
        <v/>
      </c>
      <c r="AA1250" s="2" t="str">
        <f>IF(B1250="","",VLOOKUP(AD1250,Varsayımlar!$B:$Q,15,0))</f>
        <v/>
      </c>
      <c r="AB1250" s="2" t="str">
        <f>IF(B1250="","",VLOOKUP(AD1250,Varsayımlar!$B:$Q,16,0))</f>
        <v/>
      </c>
      <c r="AC1250" s="2" t="str">
        <f>IF(B1250="","",VLOOKUP(Sayfa2!AD1250,Varsayımlar!B:S,18,0))</f>
        <v/>
      </c>
      <c r="AD1250" s="2" t="str">
        <f t="shared" si="21"/>
        <v/>
      </c>
    </row>
    <row r="1251" spans="2:30" x14ac:dyDescent="0.25">
      <c r="B1251" s="6"/>
      <c r="C1251" s="7" t="str">
        <f>IF(B1251="","",VLOOKUP(AD1251,Varsayımlar!$B:$Q,3,0))</f>
        <v/>
      </c>
      <c r="D1251" s="7"/>
      <c r="H1251" s="5" t="str">
        <f>IF(B1251="","",VLOOKUP(AD1251,Varsayımlar!$B:$Q,5,0))</f>
        <v/>
      </c>
      <c r="I1251" s="5"/>
      <c r="J1251" s="5" t="str">
        <f>IF(B1251="","",VLOOKUP(AD1251,Varsayımlar!$B:$Q,6,0))</f>
        <v/>
      </c>
      <c r="P1251" s="5" t="str">
        <f>IF(B1251="","",VLOOKUP(AD1251,Varsayımlar!$B:$Q,7,0)*K1251)</f>
        <v/>
      </c>
      <c r="Q1251" s="5" t="str">
        <f>IF(B1251="","",VLOOKUP(AD1251,Varsayımlar!$B:$Q,8,0))</f>
        <v/>
      </c>
      <c r="R1251" s="5" t="str">
        <f>IF(B1251="","",VLOOKUP(AD1251,Varsayımlar!$B:$Q,9,0))</f>
        <v/>
      </c>
      <c r="S1251" s="5" t="str">
        <f>IF(B1251="","",VLOOKUP(AD1251,Varsayımlar!$B:$Q,10,0))</f>
        <v/>
      </c>
      <c r="T1251" s="5" t="str">
        <f>IF(B1251="","",VLOOKUP(AD1251,Varsayımlar!$B:$Q,11,0))</f>
        <v/>
      </c>
      <c r="U1251" s="5" t="str">
        <f>IF(B1251="","",VLOOKUP(AD1251,Varsayımlar!$B:$Q,12,0))</f>
        <v/>
      </c>
      <c r="V1251" s="5" t="str">
        <f>IF(B1251="","",VLOOKUP(AD1251,Varsayımlar!$B:$Q,13,0))</f>
        <v/>
      </c>
      <c r="W1251" s="5" t="str">
        <f>IF(B1251="","",VLOOKUP(AD1251,Varsayımlar!$B:$Q,14,0))</f>
        <v/>
      </c>
      <c r="AA1251" s="5" t="str">
        <f>IF(B1251="","",VLOOKUP(AD1251,Varsayımlar!$B:$Q,15,0))</f>
        <v/>
      </c>
      <c r="AB1251" s="5" t="str">
        <f>IF(B1251="","",VLOOKUP(AD1251,Varsayımlar!$B:$Q,16,0))</f>
        <v/>
      </c>
      <c r="AC1251" s="5" t="str">
        <f>IF(B1251="","",VLOOKUP(Sayfa2!AD1251,Varsayımlar!B:S,18,0))</f>
        <v/>
      </c>
      <c r="AD1251" s="5" t="str">
        <f t="shared" si="21"/>
        <v/>
      </c>
    </row>
    <row r="1252" spans="2:30" x14ac:dyDescent="0.25">
      <c r="C1252" s="3" t="str">
        <f>IF(B1252="","",VLOOKUP(AD1252,Varsayımlar!$B:$Q,3,0))</f>
        <v/>
      </c>
      <c r="H1252" s="2" t="str">
        <f>IF(B1252="","",VLOOKUP(AD1252,Varsayımlar!$B:$Q,5,0))</f>
        <v/>
      </c>
      <c r="J1252" s="2" t="str">
        <f>IF(B1252="","",VLOOKUP(AD1252,Varsayımlar!$B:$Q,6,0))</f>
        <v/>
      </c>
      <c r="P1252" s="2" t="str">
        <f>IF(B1252="","",VLOOKUP(AD1252,Varsayımlar!$B:$Q,7,0)*K1252)</f>
        <v/>
      </c>
      <c r="Q1252" s="2" t="str">
        <f>IF(B1252="","",VLOOKUP(AD1252,Varsayımlar!$B:$Q,8,0))</f>
        <v/>
      </c>
      <c r="R1252" s="2" t="str">
        <f>IF(B1252="","",VLOOKUP(AD1252,Varsayımlar!$B:$Q,9,0))</f>
        <v/>
      </c>
      <c r="S1252" s="2" t="str">
        <f>IF(B1252="","",VLOOKUP(AD1252,Varsayımlar!$B:$Q,10,0))</f>
        <v/>
      </c>
      <c r="T1252" s="2" t="str">
        <f>IF(B1252="","",VLOOKUP(AD1252,Varsayımlar!$B:$Q,11,0))</f>
        <v/>
      </c>
      <c r="U1252" s="2" t="str">
        <f>IF(B1252="","",VLOOKUP(AD1252,Varsayımlar!$B:$Q,12,0))</f>
        <v/>
      </c>
      <c r="V1252" s="2" t="str">
        <f>IF(B1252="","",VLOOKUP(AD1252,Varsayımlar!$B:$Q,13,0))</f>
        <v/>
      </c>
      <c r="W1252" s="2" t="str">
        <f>IF(B1252="","",VLOOKUP(AD1252,Varsayımlar!$B:$Q,14,0))</f>
        <v/>
      </c>
      <c r="AA1252" s="2" t="str">
        <f>IF(B1252="","",VLOOKUP(AD1252,Varsayımlar!$B:$Q,15,0))</f>
        <v/>
      </c>
      <c r="AB1252" s="2" t="str">
        <f>IF(B1252="","",VLOOKUP(AD1252,Varsayımlar!$B:$Q,16,0))</f>
        <v/>
      </c>
      <c r="AC1252" s="2" t="str">
        <f>IF(B1252="","",VLOOKUP(Sayfa2!AD1252,Varsayımlar!B:S,18,0))</f>
        <v/>
      </c>
      <c r="AD1252" s="2" t="str">
        <f t="shared" si="21"/>
        <v/>
      </c>
    </row>
    <row r="1253" spans="2:30" x14ac:dyDescent="0.25">
      <c r="B1253" s="6"/>
      <c r="C1253" s="7" t="str">
        <f>IF(B1253="","",VLOOKUP(AD1253,Varsayımlar!$B:$Q,3,0))</f>
        <v/>
      </c>
      <c r="D1253" s="7"/>
      <c r="H1253" s="5" t="str">
        <f>IF(B1253="","",VLOOKUP(AD1253,Varsayımlar!$B:$Q,5,0))</f>
        <v/>
      </c>
      <c r="I1253" s="5"/>
      <c r="J1253" s="5" t="str">
        <f>IF(B1253="","",VLOOKUP(AD1253,Varsayımlar!$B:$Q,6,0))</f>
        <v/>
      </c>
      <c r="P1253" s="5" t="str">
        <f>IF(B1253="","",VLOOKUP(AD1253,Varsayımlar!$B:$Q,7,0)*K1253)</f>
        <v/>
      </c>
      <c r="Q1253" s="5" t="str">
        <f>IF(B1253="","",VLOOKUP(AD1253,Varsayımlar!$B:$Q,8,0))</f>
        <v/>
      </c>
      <c r="R1253" s="5" t="str">
        <f>IF(B1253="","",VLOOKUP(AD1253,Varsayımlar!$B:$Q,9,0))</f>
        <v/>
      </c>
      <c r="S1253" s="5" t="str">
        <f>IF(B1253="","",VLOOKUP(AD1253,Varsayımlar!$B:$Q,10,0))</f>
        <v/>
      </c>
      <c r="T1253" s="5" t="str">
        <f>IF(B1253="","",VLOOKUP(AD1253,Varsayımlar!$B:$Q,11,0))</f>
        <v/>
      </c>
      <c r="U1253" s="5" t="str">
        <f>IF(B1253="","",VLOOKUP(AD1253,Varsayımlar!$B:$Q,12,0))</f>
        <v/>
      </c>
      <c r="V1253" s="5" t="str">
        <f>IF(B1253="","",VLOOKUP(AD1253,Varsayımlar!$B:$Q,13,0))</f>
        <v/>
      </c>
      <c r="W1253" s="5" t="str">
        <f>IF(B1253="","",VLOOKUP(AD1253,Varsayımlar!$B:$Q,14,0))</f>
        <v/>
      </c>
      <c r="AA1253" s="5" t="str">
        <f>IF(B1253="","",VLOOKUP(AD1253,Varsayımlar!$B:$Q,15,0))</f>
        <v/>
      </c>
      <c r="AB1253" s="5" t="str">
        <f>IF(B1253="","",VLOOKUP(AD1253,Varsayımlar!$B:$Q,16,0))</f>
        <v/>
      </c>
      <c r="AC1253" s="5" t="str">
        <f>IF(B1253="","",VLOOKUP(Sayfa2!AD1253,Varsayımlar!B:S,18,0))</f>
        <v/>
      </c>
      <c r="AD1253" s="5" t="str">
        <f t="shared" si="21"/>
        <v/>
      </c>
    </row>
    <row r="1254" spans="2:30" x14ac:dyDescent="0.25">
      <c r="C1254" s="3" t="str">
        <f>IF(B1254="","",VLOOKUP(AD1254,Varsayımlar!$B:$Q,3,0))</f>
        <v/>
      </c>
      <c r="H1254" s="2" t="str">
        <f>IF(B1254="","",VLOOKUP(AD1254,Varsayımlar!$B:$Q,5,0))</f>
        <v/>
      </c>
      <c r="J1254" s="2" t="str">
        <f>IF(B1254="","",VLOOKUP(AD1254,Varsayımlar!$B:$Q,6,0))</f>
        <v/>
      </c>
      <c r="P1254" s="2" t="str">
        <f>IF(B1254="","",VLOOKUP(AD1254,Varsayımlar!$B:$Q,7,0)*K1254)</f>
        <v/>
      </c>
      <c r="Q1254" s="2" t="str">
        <f>IF(B1254="","",VLOOKUP(AD1254,Varsayımlar!$B:$Q,8,0))</f>
        <v/>
      </c>
      <c r="R1254" s="2" t="str">
        <f>IF(B1254="","",VLOOKUP(AD1254,Varsayımlar!$B:$Q,9,0))</f>
        <v/>
      </c>
      <c r="S1254" s="2" t="str">
        <f>IF(B1254="","",VLOOKUP(AD1254,Varsayımlar!$B:$Q,10,0))</f>
        <v/>
      </c>
      <c r="T1254" s="2" t="str">
        <f>IF(B1254="","",VLOOKUP(AD1254,Varsayımlar!$B:$Q,11,0))</f>
        <v/>
      </c>
      <c r="U1254" s="2" t="str">
        <f>IF(B1254="","",VLOOKUP(AD1254,Varsayımlar!$B:$Q,12,0))</f>
        <v/>
      </c>
      <c r="V1254" s="2" t="str">
        <f>IF(B1254="","",VLOOKUP(AD1254,Varsayımlar!$B:$Q,13,0))</f>
        <v/>
      </c>
      <c r="W1254" s="2" t="str">
        <f>IF(B1254="","",VLOOKUP(AD1254,Varsayımlar!$B:$Q,14,0))</f>
        <v/>
      </c>
      <c r="AA1254" s="2" t="str">
        <f>IF(B1254="","",VLOOKUP(AD1254,Varsayımlar!$B:$Q,15,0))</f>
        <v/>
      </c>
      <c r="AB1254" s="2" t="str">
        <f>IF(B1254="","",VLOOKUP(AD1254,Varsayımlar!$B:$Q,16,0))</f>
        <v/>
      </c>
      <c r="AC1254" s="2" t="str">
        <f>IF(B1254="","",VLOOKUP(Sayfa2!AD1254,Varsayımlar!B:S,18,0))</f>
        <v/>
      </c>
      <c r="AD1254" s="2" t="str">
        <f t="shared" si="21"/>
        <v/>
      </c>
    </row>
    <row r="1255" spans="2:30" x14ac:dyDescent="0.25">
      <c r="B1255" s="6"/>
      <c r="C1255" s="7" t="str">
        <f>IF(B1255="","",VLOOKUP(AD1255,Varsayımlar!$B:$Q,3,0))</f>
        <v/>
      </c>
      <c r="D1255" s="7"/>
      <c r="H1255" s="5" t="str">
        <f>IF(B1255="","",VLOOKUP(AD1255,Varsayımlar!$B:$Q,5,0))</f>
        <v/>
      </c>
      <c r="I1255" s="5"/>
      <c r="J1255" s="5" t="str">
        <f>IF(B1255="","",VLOOKUP(AD1255,Varsayımlar!$B:$Q,6,0))</f>
        <v/>
      </c>
      <c r="P1255" s="5" t="str">
        <f>IF(B1255="","",VLOOKUP(AD1255,Varsayımlar!$B:$Q,7,0)*K1255)</f>
        <v/>
      </c>
      <c r="Q1255" s="5" t="str">
        <f>IF(B1255="","",VLOOKUP(AD1255,Varsayımlar!$B:$Q,8,0))</f>
        <v/>
      </c>
      <c r="R1255" s="5" t="str">
        <f>IF(B1255="","",VLOOKUP(AD1255,Varsayımlar!$B:$Q,9,0))</f>
        <v/>
      </c>
      <c r="S1255" s="5" t="str">
        <f>IF(B1255="","",VLOOKUP(AD1255,Varsayımlar!$B:$Q,10,0))</f>
        <v/>
      </c>
      <c r="T1255" s="5" t="str">
        <f>IF(B1255="","",VLOOKUP(AD1255,Varsayımlar!$B:$Q,11,0))</f>
        <v/>
      </c>
      <c r="U1255" s="5" t="str">
        <f>IF(B1255="","",VLOOKUP(AD1255,Varsayımlar!$B:$Q,12,0))</f>
        <v/>
      </c>
      <c r="V1255" s="5" t="str">
        <f>IF(B1255="","",VLOOKUP(AD1255,Varsayımlar!$B:$Q,13,0))</f>
        <v/>
      </c>
      <c r="W1255" s="5" t="str">
        <f>IF(B1255="","",VLOOKUP(AD1255,Varsayımlar!$B:$Q,14,0))</f>
        <v/>
      </c>
      <c r="AA1255" s="5" t="str">
        <f>IF(B1255="","",VLOOKUP(AD1255,Varsayımlar!$B:$Q,15,0))</f>
        <v/>
      </c>
      <c r="AB1255" s="5" t="str">
        <f>IF(B1255="","",VLOOKUP(AD1255,Varsayımlar!$B:$Q,16,0))</f>
        <v/>
      </c>
      <c r="AC1255" s="5" t="str">
        <f>IF(B1255="","",VLOOKUP(Sayfa2!AD1255,Varsayımlar!B:S,18,0))</f>
        <v/>
      </c>
      <c r="AD1255" s="5" t="str">
        <f t="shared" si="21"/>
        <v/>
      </c>
    </row>
    <row r="1256" spans="2:30" x14ac:dyDescent="0.25">
      <c r="C1256" s="3" t="str">
        <f>IF(B1256="","",VLOOKUP(AD1256,Varsayımlar!$B:$Q,3,0))</f>
        <v/>
      </c>
      <c r="H1256" s="2" t="str">
        <f>IF(B1256="","",VLOOKUP(AD1256,Varsayımlar!$B:$Q,5,0))</f>
        <v/>
      </c>
      <c r="J1256" s="2" t="str">
        <f>IF(B1256="","",VLOOKUP(AD1256,Varsayımlar!$B:$Q,6,0))</f>
        <v/>
      </c>
      <c r="P1256" s="2" t="str">
        <f>IF(B1256="","",VLOOKUP(AD1256,Varsayımlar!$B:$Q,7,0)*K1256)</f>
        <v/>
      </c>
      <c r="Q1256" s="2" t="str">
        <f>IF(B1256="","",VLOOKUP(AD1256,Varsayımlar!$B:$Q,8,0))</f>
        <v/>
      </c>
      <c r="R1256" s="2" t="str">
        <f>IF(B1256="","",VLOOKUP(AD1256,Varsayımlar!$B:$Q,9,0))</f>
        <v/>
      </c>
      <c r="S1256" s="2" t="str">
        <f>IF(B1256="","",VLOOKUP(AD1256,Varsayımlar!$B:$Q,10,0))</f>
        <v/>
      </c>
      <c r="T1256" s="2" t="str">
        <f>IF(B1256="","",VLOOKUP(AD1256,Varsayımlar!$B:$Q,11,0))</f>
        <v/>
      </c>
      <c r="U1256" s="2" t="str">
        <f>IF(B1256="","",VLOOKUP(AD1256,Varsayımlar!$B:$Q,12,0))</f>
        <v/>
      </c>
      <c r="V1256" s="2" t="str">
        <f>IF(B1256="","",VLOOKUP(AD1256,Varsayımlar!$B:$Q,13,0))</f>
        <v/>
      </c>
      <c r="W1256" s="2" t="str">
        <f>IF(B1256="","",VLOOKUP(AD1256,Varsayımlar!$B:$Q,14,0))</f>
        <v/>
      </c>
      <c r="AA1256" s="2" t="str">
        <f>IF(B1256="","",VLOOKUP(AD1256,Varsayımlar!$B:$Q,15,0))</f>
        <v/>
      </c>
      <c r="AB1256" s="2" t="str">
        <f>IF(B1256="","",VLOOKUP(AD1256,Varsayımlar!$B:$Q,16,0))</f>
        <v/>
      </c>
      <c r="AC1256" s="2" t="str">
        <f>IF(B1256="","",VLOOKUP(Sayfa2!AD1256,Varsayımlar!B:S,18,0))</f>
        <v/>
      </c>
      <c r="AD1256" s="2" t="str">
        <f t="shared" si="21"/>
        <v/>
      </c>
    </row>
    <row r="1257" spans="2:30" x14ac:dyDescent="0.25">
      <c r="B1257" s="6"/>
      <c r="C1257" s="7" t="str">
        <f>IF(B1257="","",VLOOKUP(AD1257,Varsayımlar!$B:$Q,3,0))</f>
        <v/>
      </c>
      <c r="D1257" s="7"/>
      <c r="H1257" s="5" t="str">
        <f>IF(B1257="","",VLOOKUP(AD1257,Varsayımlar!$B:$Q,5,0))</f>
        <v/>
      </c>
      <c r="I1257" s="5"/>
      <c r="J1257" s="5" t="str">
        <f>IF(B1257="","",VLOOKUP(AD1257,Varsayımlar!$B:$Q,6,0))</f>
        <v/>
      </c>
      <c r="P1257" s="5" t="str">
        <f>IF(B1257="","",VLOOKUP(AD1257,Varsayımlar!$B:$Q,7,0)*K1257)</f>
        <v/>
      </c>
      <c r="Q1257" s="5" t="str">
        <f>IF(B1257="","",VLOOKUP(AD1257,Varsayımlar!$B:$Q,8,0))</f>
        <v/>
      </c>
      <c r="R1257" s="5" t="str">
        <f>IF(B1257="","",VLOOKUP(AD1257,Varsayımlar!$B:$Q,9,0))</f>
        <v/>
      </c>
      <c r="S1257" s="5" t="str">
        <f>IF(B1257="","",VLOOKUP(AD1257,Varsayımlar!$B:$Q,10,0))</f>
        <v/>
      </c>
      <c r="T1257" s="5" t="str">
        <f>IF(B1257="","",VLOOKUP(AD1257,Varsayımlar!$B:$Q,11,0))</f>
        <v/>
      </c>
      <c r="U1257" s="5" t="str">
        <f>IF(B1257="","",VLOOKUP(AD1257,Varsayımlar!$B:$Q,12,0))</f>
        <v/>
      </c>
      <c r="V1257" s="5" t="str">
        <f>IF(B1257="","",VLOOKUP(AD1257,Varsayımlar!$B:$Q,13,0))</f>
        <v/>
      </c>
      <c r="W1257" s="5" t="str">
        <f>IF(B1257="","",VLOOKUP(AD1257,Varsayımlar!$B:$Q,14,0))</f>
        <v/>
      </c>
      <c r="AA1257" s="5" t="str">
        <f>IF(B1257="","",VLOOKUP(AD1257,Varsayımlar!$B:$Q,15,0))</f>
        <v/>
      </c>
      <c r="AB1257" s="5" t="str">
        <f>IF(B1257="","",VLOOKUP(AD1257,Varsayımlar!$B:$Q,16,0))</f>
        <v/>
      </c>
      <c r="AC1257" s="5" t="str">
        <f>IF(B1257="","",VLOOKUP(Sayfa2!AD1257,Varsayımlar!B:S,18,0))</f>
        <v/>
      </c>
      <c r="AD1257" s="5" t="str">
        <f t="shared" si="21"/>
        <v/>
      </c>
    </row>
    <row r="1258" spans="2:30" x14ac:dyDescent="0.25">
      <c r="C1258" s="3" t="str">
        <f>IF(B1258="","",VLOOKUP(AD1258,Varsayımlar!$B:$Q,3,0))</f>
        <v/>
      </c>
      <c r="H1258" s="2" t="str">
        <f>IF(B1258="","",VLOOKUP(AD1258,Varsayımlar!$B:$Q,5,0))</f>
        <v/>
      </c>
      <c r="J1258" s="2" t="str">
        <f>IF(B1258="","",VLOOKUP(AD1258,Varsayımlar!$B:$Q,6,0))</f>
        <v/>
      </c>
      <c r="P1258" s="2" t="str">
        <f>IF(B1258="","",VLOOKUP(AD1258,Varsayımlar!$B:$Q,7,0)*K1258)</f>
        <v/>
      </c>
      <c r="Q1258" s="2" t="str">
        <f>IF(B1258="","",VLOOKUP(AD1258,Varsayımlar!$B:$Q,8,0))</f>
        <v/>
      </c>
      <c r="R1258" s="2" t="str">
        <f>IF(B1258="","",VLOOKUP(AD1258,Varsayımlar!$B:$Q,9,0))</f>
        <v/>
      </c>
      <c r="S1258" s="2" t="str">
        <f>IF(B1258="","",VLOOKUP(AD1258,Varsayımlar!$B:$Q,10,0))</f>
        <v/>
      </c>
      <c r="T1258" s="2" t="str">
        <f>IF(B1258="","",VLOOKUP(AD1258,Varsayımlar!$B:$Q,11,0))</f>
        <v/>
      </c>
      <c r="U1258" s="2" t="str">
        <f>IF(B1258="","",VLOOKUP(AD1258,Varsayımlar!$B:$Q,12,0))</f>
        <v/>
      </c>
      <c r="V1258" s="2" t="str">
        <f>IF(B1258="","",VLOOKUP(AD1258,Varsayımlar!$B:$Q,13,0))</f>
        <v/>
      </c>
      <c r="W1258" s="2" t="str">
        <f>IF(B1258="","",VLOOKUP(AD1258,Varsayımlar!$B:$Q,14,0))</f>
        <v/>
      </c>
      <c r="AA1258" s="2" t="str">
        <f>IF(B1258="","",VLOOKUP(AD1258,Varsayımlar!$B:$Q,15,0))</f>
        <v/>
      </c>
      <c r="AB1258" s="2" t="str">
        <f>IF(B1258="","",VLOOKUP(AD1258,Varsayımlar!$B:$Q,16,0))</f>
        <v/>
      </c>
      <c r="AC1258" s="2" t="str">
        <f>IF(B1258="","",VLOOKUP(Sayfa2!AD1258,Varsayımlar!B:S,18,0))</f>
        <v/>
      </c>
      <c r="AD1258" s="2" t="str">
        <f t="shared" si="21"/>
        <v/>
      </c>
    </row>
    <row r="1259" spans="2:30" x14ac:dyDescent="0.25">
      <c r="B1259" s="6"/>
      <c r="C1259" s="7" t="str">
        <f>IF(B1259="","",VLOOKUP(AD1259,Varsayımlar!$B:$Q,3,0))</f>
        <v/>
      </c>
      <c r="D1259" s="7"/>
      <c r="H1259" s="5" t="str">
        <f>IF(B1259="","",VLOOKUP(AD1259,Varsayımlar!$B:$Q,5,0))</f>
        <v/>
      </c>
      <c r="I1259" s="5"/>
      <c r="J1259" s="5" t="str">
        <f>IF(B1259="","",VLOOKUP(AD1259,Varsayımlar!$B:$Q,6,0))</f>
        <v/>
      </c>
      <c r="P1259" s="5" t="str">
        <f>IF(B1259="","",VLOOKUP(AD1259,Varsayımlar!$B:$Q,7,0)*K1259)</f>
        <v/>
      </c>
      <c r="Q1259" s="5" t="str">
        <f>IF(B1259="","",VLOOKUP(AD1259,Varsayımlar!$B:$Q,8,0))</f>
        <v/>
      </c>
      <c r="R1259" s="5" t="str">
        <f>IF(B1259="","",VLOOKUP(AD1259,Varsayımlar!$B:$Q,9,0))</f>
        <v/>
      </c>
      <c r="S1259" s="5" t="str">
        <f>IF(B1259="","",VLOOKUP(AD1259,Varsayımlar!$B:$Q,10,0))</f>
        <v/>
      </c>
      <c r="T1259" s="5" t="str">
        <f>IF(B1259="","",VLOOKUP(AD1259,Varsayımlar!$B:$Q,11,0))</f>
        <v/>
      </c>
      <c r="U1259" s="5" t="str">
        <f>IF(B1259="","",VLOOKUP(AD1259,Varsayımlar!$B:$Q,12,0))</f>
        <v/>
      </c>
      <c r="V1259" s="5" t="str">
        <f>IF(B1259="","",VLOOKUP(AD1259,Varsayımlar!$B:$Q,13,0))</f>
        <v/>
      </c>
      <c r="W1259" s="5" t="str">
        <f>IF(B1259="","",VLOOKUP(AD1259,Varsayımlar!$B:$Q,14,0))</f>
        <v/>
      </c>
      <c r="AA1259" s="5" t="str">
        <f>IF(B1259="","",VLOOKUP(AD1259,Varsayımlar!$B:$Q,15,0))</f>
        <v/>
      </c>
      <c r="AB1259" s="5" t="str">
        <f>IF(B1259="","",VLOOKUP(AD1259,Varsayımlar!$B:$Q,16,0))</f>
        <v/>
      </c>
      <c r="AC1259" s="5" t="str">
        <f>IF(B1259="","",VLOOKUP(Sayfa2!AD1259,Varsayımlar!B:S,18,0))</f>
        <v/>
      </c>
      <c r="AD1259" s="5" t="str">
        <f t="shared" si="21"/>
        <v/>
      </c>
    </row>
    <row r="1260" spans="2:30" x14ac:dyDescent="0.25">
      <c r="C1260" s="3" t="str">
        <f>IF(B1260="","",VLOOKUP(AD1260,Varsayımlar!$B:$Q,3,0))</f>
        <v/>
      </c>
      <c r="H1260" s="2" t="str">
        <f>IF(B1260="","",VLOOKUP(AD1260,Varsayımlar!$B:$Q,5,0))</f>
        <v/>
      </c>
      <c r="J1260" s="2" t="str">
        <f>IF(B1260="","",VLOOKUP(AD1260,Varsayımlar!$B:$Q,6,0))</f>
        <v/>
      </c>
      <c r="P1260" s="2" t="str">
        <f>IF(B1260="","",VLOOKUP(AD1260,Varsayımlar!$B:$Q,7,0)*K1260)</f>
        <v/>
      </c>
      <c r="Q1260" s="2" t="str">
        <f>IF(B1260="","",VLOOKUP(AD1260,Varsayımlar!$B:$Q,8,0))</f>
        <v/>
      </c>
      <c r="R1260" s="2" t="str">
        <f>IF(B1260="","",VLOOKUP(AD1260,Varsayımlar!$B:$Q,9,0))</f>
        <v/>
      </c>
      <c r="S1260" s="2" t="str">
        <f>IF(B1260="","",VLOOKUP(AD1260,Varsayımlar!$B:$Q,10,0))</f>
        <v/>
      </c>
      <c r="T1260" s="2" t="str">
        <f>IF(B1260="","",VLOOKUP(AD1260,Varsayımlar!$B:$Q,11,0))</f>
        <v/>
      </c>
      <c r="U1260" s="2" t="str">
        <f>IF(B1260="","",VLOOKUP(AD1260,Varsayımlar!$B:$Q,12,0))</f>
        <v/>
      </c>
      <c r="V1260" s="2" t="str">
        <f>IF(B1260="","",VLOOKUP(AD1260,Varsayımlar!$B:$Q,13,0))</f>
        <v/>
      </c>
      <c r="W1260" s="2" t="str">
        <f>IF(B1260="","",VLOOKUP(AD1260,Varsayımlar!$B:$Q,14,0))</f>
        <v/>
      </c>
      <c r="AA1260" s="2" t="str">
        <f>IF(B1260="","",VLOOKUP(AD1260,Varsayımlar!$B:$Q,15,0))</f>
        <v/>
      </c>
      <c r="AB1260" s="2" t="str">
        <f>IF(B1260="","",VLOOKUP(AD1260,Varsayımlar!$B:$Q,16,0))</f>
        <v/>
      </c>
      <c r="AC1260" s="2" t="str">
        <f>IF(B1260="","",VLOOKUP(Sayfa2!AD1260,Varsayımlar!B:S,18,0))</f>
        <v/>
      </c>
      <c r="AD1260" s="2" t="str">
        <f t="shared" si="21"/>
        <v/>
      </c>
    </row>
    <row r="1261" spans="2:30" x14ac:dyDescent="0.25">
      <c r="B1261" s="6"/>
      <c r="C1261" s="7" t="str">
        <f>IF(B1261="","",VLOOKUP(AD1261,Varsayımlar!$B:$Q,3,0))</f>
        <v/>
      </c>
      <c r="D1261" s="7"/>
      <c r="H1261" s="5" t="str">
        <f>IF(B1261="","",VLOOKUP(AD1261,Varsayımlar!$B:$Q,5,0))</f>
        <v/>
      </c>
      <c r="I1261" s="5"/>
      <c r="J1261" s="5" t="str">
        <f>IF(B1261="","",VLOOKUP(AD1261,Varsayımlar!$B:$Q,6,0))</f>
        <v/>
      </c>
      <c r="P1261" s="5" t="str">
        <f>IF(B1261="","",VLOOKUP(AD1261,Varsayımlar!$B:$Q,7,0)*K1261)</f>
        <v/>
      </c>
      <c r="Q1261" s="5" t="str">
        <f>IF(B1261="","",VLOOKUP(AD1261,Varsayımlar!$B:$Q,8,0))</f>
        <v/>
      </c>
      <c r="R1261" s="5" t="str">
        <f>IF(B1261="","",VLOOKUP(AD1261,Varsayımlar!$B:$Q,9,0))</f>
        <v/>
      </c>
      <c r="S1261" s="5" t="str">
        <f>IF(B1261="","",VLOOKUP(AD1261,Varsayımlar!$B:$Q,10,0))</f>
        <v/>
      </c>
      <c r="T1261" s="5" t="str">
        <f>IF(B1261="","",VLOOKUP(AD1261,Varsayımlar!$B:$Q,11,0))</f>
        <v/>
      </c>
      <c r="U1261" s="5" t="str">
        <f>IF(B1261="","",VLOOKUP(AD1261,Varsayımlar!$B:$Q,12,0))</f>
        <v/>
      </c>
      <c r="V1261" s="5" t="str">
        <f>IF(B1261="","",VLOOKUP(AD1261,Varsayımlar!$B:$Q,13,0))</f>
        <v/>
      </c>
      <c r="W1261" s="5" t="str">
        <f>IF(B1261="","",VLOOKUP(AD1261,Varsayımlar!$B:$Q,14,0))</f>
        <v/>
      </c>
      <c r="AA1261" s="5" t="str">
        <f>IF(B1261="","",VLOOKUP(AD1261,Varsayımlar!$B:$Q,15,0))</f>
        <v/>
      </c>
      <c r="AB1261" s="5" t="str">
        <f>IF(B1261="","",VLOOKUP(AD1261,Varsayımlar!$B:$Q,16,0))</f>
        <v/>
      </c>
      <c r="AC1261" s="5" t="str">
        <f>IF(B1261="","",VLOOKUP(Sayfa2!AD1261,Varsayımlar!B:S,18,0))</f>
        <v/>
      </c>
      <c r="AD1261" s="5" t="str">
        <f t="shared" si="21"/>
        <v/>
      </c>
    </row>
    <row r="1262" spans="2:30" x14ac:dyDescent="0.25">
      <c r="C1262" s="3" t="str">
        <f>IF(B1262="","",VLOOKUP(AD1262,Varsayımlar!$B:$Q,3,0))</f>
        <v/>
      </c>
      <c r="H1262" s="2" t="str">
        <f>IF(B1262="","",VLOOKUP(AD1262,Varsayımlar!$B:$Q,5,0))</f>
        <v/>
      </c>
      <c r="J1262" s="2" t="str">
        <f>IF(B1262="","",VLOOKUP(AD1262,Varsayımlar!$B:$Q,6,0))</f>
        <v/>
      </c>
      <c r="P1262" s="2" t="str">
        <f>IF(B1262="","",VLOOKUP(AD1262,Varsayımlar!$B:$Q,7,0)*K1262)</f>
        <v/>
      </c>
      <c r="Q1262" s="2" t="str">
        <f>IF(B1262="","",VLOOKUP(AD1262,Varsayımlar!$B:$Q,8,0))</f>
        <v/>
      </c>
      <c r="R1262" s="2" t="str">
        <f>IF(B1262="","",VLOOKUP(AD1262,Varsayımlar!$B:$Q,9,0))</f>
        <v/>
      </c>
      <c r="S1262" s="2" t="str">
        <f>IF(B1262="","",VLOOKUP(AD1262,Varsayımlar!$B:$Q,10,0))</f>
        <v/>
      </c>
      <c r="T1262" s="2" t="str">
        <f>IF(B1262="","",VLOOKUP(AD1262,Varsayımlar!$B:$Q,11,0))</f>
        <v/>
      </c>
      <c r="U1262" s="2" t="str">
        <f>IF(B1262="","",VLOOKUP(AD1262,Varsayımlar!$B:$Q,12,0))</f>
        <v/>
      </c>
      <c r="V1262" s="2" t="str">
        <f>IF(B1262="","",VLOOKUP(AD1262,Varsayımlar!$B:$Q,13,0))</f>
        <v/>
      </c>
      <c r="W1262" s="2" t="str">
        <f>IF(B1262="","",VLOOKUP(AD1262,Varsayımlar!$B:$Q,14,0))</f>
        <v/>
      </c>
      <c r="AA1262" s="2" t="str">
        <f>IF(B1262="","",VLOOKUP(AD1262,Varsayımlar!$B:$Q,15,0))</f>
        <v/>
      </c>
      <c r="AB1262" s="2" t="str">
        <f>IF(B1262="","",VLOOKUP(AD1262,Varsayımlar!$B:$Q,16,0))</f>
        <v/>
      </c>
      <c r="AC1262" s="2" t="str">
        <f>IF(B1262="","",VLOOKUP(Sayfa2!AD1262,Varsayımlar!B:S,18,0))</f>
        <v/>
      </c>
      <c r="AD1262" s="2" t="str">
        <f t="shared" si="21"/>
        <v/>
      </c>
    </row>
    <row r="1263" spans="2:30" x14ac:dyDescent="0.25">
      <c r="B1263" s="6"/>
      <c r="C1263" s="7" t="str">
        <f>IF(B1263="","",VLOOKUP(AD1263,Varsayımlar!$B:$Q,3,0))</f>
        <v/>
      </c>
      <c r="D1263" s="7"/>
      <c r="H1263" s="5" t="str">
        <f>IF(B1263="","",VLOOKUP(AD1263,Varsayımlar!$B:$Q,5,0))</f>
        <v/>
      </c>
      <c r="I1263" s="5"/>
      <c r="J1263" s="5" t="str">
        <f>IF(B1263="","",VLOOKUP(AD1263,Varsayımlar!$B:$Q,6,0))</f>
        <v/>
      </c>
      <c r="P1263" s="5" t="str">
        <f>IF(B1263="","",VLOOKUP(AD1263,Varsayımlar!$B:$Q,7,0)*K1263)</f>
        <v/>
      </c>
      <c r="Q1263" s="5" t="str">
        <f>IF(B1263="","",VLOOKUP(AD1263,Varsayımlar!$B:$Q,8,0))</f>
        <v/>
      </c>
      <c r="R1263" s="5" t="str">
        <f>IF(B1263="","",VLOOKUP(AD1263,Varsayımlar!$B:$Q,9,0))</f>
        <v/>
      </c>
      <c r="S1263" s="5" t="str">
        <f>IF(B1263="","",VLOOKUP(AD1263,Varsayımlar!$B:$Q,10,0))</f>
        <v/>
      </c>
      <c r="T1263" s="5" t="str">
        <f>IF(B1263="","",VLOOKUP(AD1263,Varsayımlar!$B:$Q,11,0))</f>
        <v/>
      </c>
      <c r="U1263" s="5" t="str">
        <f>IF(B1263="","",VLOOKUP(AD1263,Varsayımlar!$B:$Q,12,0))</f>
        <v/>
      </c>
      <c r="V1263" s="5" t="str">
        <f>IF(B1263="","",VLOOKUP(AD1263,Varsayımlar!$B:$Q,13,0))</f>
        <v/>
      </c>
      <c r="W1263" s="5" t="str">
        <f>IF(B1263="","",VLOOKUP(AD1263,Varsayımlar!$B:$Q,14,0))</f>
        <v/>
      </c>
      <c r="AA1263" s="5" t="str">
        <f>IF(B1263="","",VLOOKUP(AD1263,Varsayımlar!$B:$Q,15,0))</f>
        <v/>
      </c>
      <c r="AB1263" s="5" t="str">
        <f>IF(B1263="","",VLOOKUP(AD1263,Varsayımlar!$B:$Q,16,0))</f>
        <v/>
      </c>
      <c r="AC1263" s="5" t="str">
        <f>IF(B1263="","",VLOOKUP(Sayfa2!AD1263,Varsayımlar!B:S,18,0))</f>
        <v/>
      </c>
      <c r="AD1263" s="5" t="str">
        <f t="shared" si="21"/>
        <v/>
      </c>
    </row>
    <row r="1264" spans="2:30" x14ac:dyDescent="0.25">
      <c r="C1264" s="3" t="str">
        <f>IF(B1264="","",VLOOKUP(AD1264,Varsayımlar!$B:$Q,3,0))</f>
        <v/>
      </c>
      <c r="H1264" s="2" t="str">
        <f>IF(B1264="","",VLOOKUP(AD1264,Varsayımlar!$B:$Q,5,0))</f>
        <v/>
      </c>
      <c r="J1264" s="2" t="str">
        <f>IF(B1264="","",VLOOKUP(AD1264,Varsayımlar!$B:$Q,6,0))</f>
        <v/>
      </c>
      <c r="P1264" s="2" t="str">
        <f>IF(B1264="","",VLOOKUP(AD1264,Varsayımlar!$B:$Q,7,0)*K1264)</f>
        <v/>
      </c>
      <c r="Q1264" s="2" t="str">
        <f>IF(B1264="","",VLOOKUP(AD1264,Varsayımlar!$B:$Q,8,0))</f>
        <v/>
      </c>
      <c r="R1264" s="2" t="str">
        <f>IF(B1264="","",VLOOKUP(AD1264,Varsayımlar!$B:$Q,9,0))</f>
        <v/>
      </c>
      <c r="S1264" s="2" t="str">
        <f>IF(B1264="","",VLOOKUP(AD1264,Varsayımlar!$B:$Q,10,0))</f>
        <v/>
      </c>
      <c r="T1264" s="2" t="str">
        <f>IF(B1264="","",VLOOKUP(AD1264,Varsayımlar!$B:$Q,11,0))</f>
        <v/>
      </c>
      <c r="U1264" s="2" t="str">
        <f>IF(B1264="","",VLOOKUP(AD1264,Varsayımlar!$B:$Q,12,0))</f>
        <v/>
      </c>
      <c r="V1264" s="2" t="str">
        <f>IF(B1264="","",VLOOKUP(AD1264,Varsayımlar!$B:$Q,13,0))</f>
        <v/>
      </c>
      <c r="W1264" s="2" t="str">
        <f>IF(B1264="","",VLOOKUP(AD1264,Varsayımlar!$B:$Q,14,0))</f>
        <v/>
      </c>
      <c r="AA1264" s="2" t="str">
        <f>IF(B1264="","",VLOOKUP(AD1264,Varsayımlar!$B:$Q,15,0))</f>
        <v/>
      </c>
      <c r="AB1264" s="2" t="str">
        <f>IF(B1264="","",VLOOKUP(AD1264,Varsayımlar!$B:$Q,16,0))</f>
        <v/>
      </c>
      <c r="AC1264" s="2" t="str">
        <f>IF(B1264="","",VLOOKUP(Sayfa2!AD1264,Varsayımlar!B:S,18,0))</f>
        <v/>
      </c>
      <c r="AD1264" s="2" t="str">
        <f t="shared" si="21"/>
        <v/>
      </c>
    </row>
    <row r="1265" spans="2:30" x14ac:dyDescent="0.25">
      <c r="B1265" s="6"/>
      <c r="C1265" s="7" t="str">
        <f>IF(B1265="","",VLOOKUP(AD1265,Varsayımlar!$B:$Q,3,0))</f>
        <v/>
      </c>
      <c r="D1265" s="7"/>
      <c r="H1265" s="5" t="str">
        <f>IF(B1265="","",VLOOKUP(AD1265,Varsayımlar!$B:$Q,5,0))</f>
        <v/>
      </c>
      <c r="I1265" s="5"/>
      <c r="J1265" s="5" t="str">
        <f>IF(B1265="","",VLOOKUP(AD1265,Varsayımlar!$B:$Q,6,0))</f>
        <v/>
      </c>
      <c r="P1265" s="5" t="str">
        <f>IF(B1265="","",VLOOKUP(AD1265,Varsayımlar!$B:$Q,7,0)*K1265)</f>
        <v/>
      </c>
      <c r="Q1265" s="5" t="str">
        <f>IF(B1265="","",VLOOKUP(AD1265,Varsayımlar!$B:$Q,8,0))</f>
        <v/>
      </c>
      <c r="R1265" s="5" t="str">
        <f>IF(B1265="","",VLOOKUP(AD1265,Varsayımlar!$B:$Q,9,0))</f>
        <v/>
      </c>
      <c r="S1265" s="5" t="str">
        <f>IF(B1265="","",VLOOKUP(AD1265,Varsayımlar!$B:$Q,10,0))</f>
        <v/>
      </c>
      <c r="T1265" s="5" t="str">
        <f>IF(B1265="","",VLOOKUP(AD1265,Varsayımlar!$B:$Q,11,0))</f>
        <v/>
      </c>
      <c r="U1265" s="5" t="str">
        <f>IF(B1265="","",VLOOKUP(AD1265,Varsayımlar!$B:$Q,12,0))</f>
        <v/>
      </c>
      <c r="V1265" s="5" t="str">
        <f>IF(B1265="","",VLOOKUP(AD1265,Varsayımlar!$B:$Q,13,0))</f>
        <v/>
      </c>
      <c r="W1265" s="5" t="str">
        <f>IF(B1265="","",VLOOKUP(AD1265,Varsayımlar!$B:$Q,14,0))</f>
        <v/>
      </c>
      <c r="AA1265" s="5" t="str">
        <f>IF(B1265="","",VLOOKUP(AD1265,Varsayımlar!$B:$Q,15,0))</f>
        <v/>
      </c>
      <c r="AB1265" s="5" t="str">
        <f>IF(B1265="","",VLOOKUP(AD1265,Varsayımlar!$B:$Q,16,0))</f>
        <v/>
      </c>
      <c r="AC1265" s="5" t="str">
        <f>IF(B1265="","",VLOOKUP(Sayfa2!AD1265,Varsayımlar!B:S,18,0))</f>
        <v/>
      </c>
      <c r="AD1265" s="5" t="str">
        <f t="shared" si="21"/>
        <v/>
      </c>
    </row>
    <row r="1266" spans="2:30" x14ac:dyDescent="0.25">
      <c r="C1266" s="3" t="str">
        <f>IF(B1266="","",VLOOKUP(AD1266,Varsayımlar!$B:$Q,3,0))</f>
        <v/>
      </c>
      <c r="H1266" s="2" t="str">
        <f>IF(B1266="","",VLOOKUP(AD1266,Varsayımlar!$B:$Q,5,0))</f>
        <v/>
      </c>
      <c r="J1266" s="2" t="str">
        <f>IF(B1266="","",VLOOKUP(AD1266,Varsayımlar!$B:$Q,6,0))</f>
        <v/>
      </c>
      <c r="P1266" s="2" t="str">
        <f>IF(B1266="","",VLOOKUP(AD1266,Varsayımlar!$B:$Q,7,0)*K1266)</f>
        <v/>
      </c>
      <c r="Q1266" s="2" t="str">
        <f>IF(B1266="","",VLOOKUP(AD1266,Varsayımlar!$B:$Q,8,0))</f>
        <v/>
      </c>
      <c r="R1266" s="2" t="str">
        <f>IF(B1266="","",VLOOKUP(AD1266,Varsayımlar!$B:$Q,9,0))</f>
        <v/>
      </c>
      <c r="S1266" s="2" t="str">
        <f>IF(B1266="","",VLOOKUP(AD1266,Varsayımlar!$B:$Q,10,0))</f>
        <v/>
      </c>
      <c r="T1266" s="2" t="str">
        <f>IF(B1266="","",VLOOKUP(AD1266,Varsayımlar!$B:$Q,11,0))</f>
        <v/>
      </c>
      <c r="U1266" s="2" t="str">
        <f>IF(B1266="","",VLOOKUP(AD1266,Varsayımlar!$B:$Q,12,0))</f>
        <v/>
      </c>
      <c r="V1266" s="2" t="str">
        <f>IF(B1266="","",VLOOKUP(AD1266,Varsayımlar!$B:$Q,13,0))</f>
        <v/>
      </c>
      <c r="W1266" s="2" t="str">
        <f>IF(B1266="","",VLOOKUP(AD1266,Varsayımlar!$B:$Q,14,0))</f>
        <v/>
      </c>
      <c r="AA1266" s="2" t="str">
        <f>IF(B1266="","",VLOOKUP(AD1266,Varsayımlar!$B:$Q,15,0))</f>
        <v/>
      </c>
      <c r="AB1266" s="2" t="str">
        <f>IF(B1266="","",VLOOKUP(AD1266,Varsayımlar!$B:$Q,16,0))</f>
        <v/>
      </c>
      <c r="AC1266" s="2" t="str">
        <f>IF(B1266="","",VLOOKUP(Sayfa2!AD1266,Varsayımlar!B:S,18,0))</f>
        <v/>
      </c>
      <c r="AD1266" s="2" t="str">
        <f t="shared" si="21"/>
        <v/>
      </c>
    </row>
    <row r="1267" spans="2:30" x14ac:dyDescent="0.25">
      <c r="B1267" s="6"/>
      <c r="C1267" s="7" t="str">
        <f>IF(B1267="","",VLOOKUP(AD1267,Varsayımlar!$B:$Q,3,0))</f>
        <v/>
      </c>
      <c r="D1267" s="7"/>
      <c r="H1267" s="5" t="str">
        <f>IF(B1267="","",VLOOKUP(AD1267,Varsayımlar!$B:$Q,5,0))</f>
        <v/>
      </c>
      <c r="I1267" s="5"/>
      <c r="J1267" s="5" t="str">
        <f>IF(B1267="","",VLOOKUP(AD1267,Varsayımlar!$B:$Q,6,0))</f>
        <v/>
      </c>
      <c r="P1267" s="5" t="str">
        <f>IF(B1267="","",VLOOKUP(AD1267,Varsayımlar!$B:$Q,7,0)*K1267)</f>
        <v/>
      </c>
      <c r="Q1267" s="5" t="str">
        <f>IF(B1267="","",VLOOKUP(AD1267,Varsayımlar!$B:$Q,8,0))</f>
        <v/>
      </c>
      <c r="R1267" s="5" t="str">
        <f>IF(B1267="","",VLOOKUP(AD1267,Varsayımlar!$B:$Q,9,0))</f>
        <v/>
      </c>
      <c r="S1267" s="5" t="str">
        <f>IF(B1267="","",VLOOKUP(AD1267,Varsayımlar!$B:$Q,10,0))</f>
        <v/>
      </c>
      <c r="T1267" s="5" t="str">
        <f>IF(B1267="","",VLOOKUP(AD1267,Varsayımlar!$B:$Q,11,0))</f>
        <v/>
      </c>
      <c r="U1267" s="5" t="str">
        <f>IF(B1267="","",VLOOKUP(AD1267,Varsayımlar!$B:$Q,12,0))</f>
        <v/>
      </c>
      <c r="V1267" s="5" t="str">
        <f>IF(B1267="","",VLOOKUP(AD1267,Varsayımlar!$B:$Q,13,0))</f>
        <v/>
      </c>
      <c r="W1267" s="5" t="str">
        <f>IF(B1267="","",VLOOKUP(AD1267,Varsayımlar!$B:$Q,14,0))</f>
        <v/>
      </c>
      <c r="AA1267" s="5" t="str">
        <f>IF(B1267="","",VLOOKUP(AD1267,Varsayımlar!$B:$Q,15,0))</f>
        <v/>
      </c>
      <c r="AB1267" s="5" t="str">
        <f>IF(B1267="","",VLOOKUP(AD1267,Varsayımlar!$B:$Q,16,0))</f>
        <v/>
      </c>
      <c r="AC1267" s="5" t="str">
        <f>IF(B1267="","",VLOOKUP(Sayfa2!AD1267,Varsayımlar!B:S,18,0))</f>
        <v/>
      </c>
      <c r="AD1267" s="5" t="str">
        <f t="shared" si="21"/>
        <v/>
      </c>
    </row>
    <row r="1268" spans="2:30" x14ac:dyDescent="0.25">
      <c r="C1268" s="3" t="str">
        <f>IF(B1268="","",VLOOKUP(AD1268,Varsayımlar!$B:$Q,3,0))</f>
        <v/>
      </c>
      <c r="H1268" s="2" t="str">
        <f>IF(B1268="","",VLOOKUP(AD1268,Varsayımlar!$B:$Q,5,0))</f>
        <v/>
      </c>
      <c r="J1268" s="2" t="str">
        <f>IF(B1268="","",VLOOKUP(AD1268,Varsayımlar!$B:$Q,6,0))</f>
        <v/>
      </c>
      <c r="P1268" s="2" t="str">
        <f>IF(B1268="","",VLOOKUP(AD1268,Varsayımlar!$B:$Q,7,0)*K1268)</f>
        <v/>
      </c>
      <c r="Q1268" s="2" t="str">
        <f>IF(B1268="","",VLOOKUP(AD1268,Varsayımlar!$B:$Q,8,0))</f>
        <v/>
      </c>
      <c r="R1268" s="2" t="str">
        <f>IF(B1268="","",VLOOKUP(AD1268,Varsayımlar!$B:$Q,9,0))</f>
        <v/>
      </c>
      <c r="S1268" s="2" t="str">
        <f>IF(B1268="","",VLOOKUP(AD1268,Varsayımlar!$B:$Q,10,0))</f>
        <v/>
      </c>
      <c r="T1268" s="2" t="str">
        <f>IF(B1268="","",VLOOKUP(AD1268,Varsayımlar!$B:$Q,11,0))</f>
        <v/>
      </c>
      <c r="U1268" s="2" t="str">
        <f>IF(B1268="","",VLOOKUP(AD1268,Varsayımlar!$B:$Q,12,0))</f>
        <v/>
      </c>
      <c r="V1268" s="2" t="str">
        <f>IF(B1268="","",VLOOKUP(AD1268,Varsayımlar!$B:$Q,13,0))</f>
        <v/>
      </c>
      <c r="W1268" s="2" t="str">
        <f>IF(B1268="","",VLOOKUP(AD1268,Varsayımlar!$B:$Q,14,0))</f>
        <v/>
      </c>
      <c r="AA1268" s="2" t="str">
        <f>IF(B1268="","",VLOOKUP(AD1268,Varsayımlar!$B:$Q,15,0))</f>
        <v/>
      </c>
      <c r="AB1268" s="2" t="str">
        <f>IF(B1268="","",VLOOKUP(AD1268,Varsayımlar!$B:$Q,16,0))</f>
        <v/>
      </c>
      <c r="AC1268" s="2" t="str">
        <f>IF(B1268="","",VLOOKUP(Sayfa2!AD1268,Varsayımlar!B:S,18,0))</f>
        <v/>
      </c>
      <c r="AD1268" s="2" t="str">
        <f t="shared" si="21"/>
        <v/>
      </c>
    </row>
    <row r="1269" spans="2:30" x14ac:dyDescent="0.25">
      <c r="B1269" s="6"/>
      <c r="C1269" s="7" t="str">
        <f>IF(B1269="","",VLOOKUP(AD1269,Varsayımlar!$B:$Q,3,0))</f>
        <v/>
      </c>
      <c r="D1269" s="7"/>
      <c r="H1269" s="5" t="str">
        <f>IF(B1269="","",VLOOKUP(AD1269,Varsayımlar!$B:$Q,5,0))</f>
        <v/>
      </c>
      <c r="I1269" s="5"/>
      <c r="J1269" s="5" t="str">
        <f>IF(B1269="","",VLOOKUP(AD1269,Varsayımlar!$B:$Q,6,0))</f>
        <v/>
      </c>
      <c r="P1269" s="5" t="str">
        <f>IF(B1269="","",VLOOKUP(AD1269,Varsayımlar!$B:$Q,7,0)*K1269)</f>
        <v/>
      </c>
      <c r="Q1269" s="5" t="str">
        <f>IF(B1269="","",VLOOKUP(AD1269,Varsayımlar!$B:$Q,8,0))</f>
        <v/>
      </c>
      <c r="R1269" s="5" t="str">
        <f>IF(B1269="","",VLOOKUP(AD1269,Varsayımlar!$B:$Q,9,0))</f>
        <v/>
      </c>
      <c r="S1269" s="5" t="str">
        <f>IF(B1269="","",VLOOKUP(AD1269,Varsayımlar!$B:$Q,10,0))</f>
        <v/>
      </c>
      <c r="T1269" s="5" t="str">
        <f>IF(B1269="","",VLOOKUP(AD1269,Varsayımlar!$B:$Q,11,0))</f>
        <v/>
      </c>
      <c r="U1269" s="5" t="str">
        <f>IF(B1269="","",VLOOKUP(AD1269,Varsayımlar!$B:$Q,12,0))</f>
        <v/>
      </c>
      <c r="V1269" s="5" t="str">
        <f>IF(B1269="","",VLOOKUP(AD1269,Varsayımlar!$B:$Q,13,0))</f>
        <v/>
      </c>
      <c r="W1269" s="5" t="str">
        <f>IF(B1269="","",VLOOKUP(AD1269,Varsayımlar!$B:$Q,14,0))</f>
        <v/>
      </c>
      <c r="AA1269" s="5" t="str">
        <f>IF(B1269="","",VLOOKUP(AD1269,Varsayımlar!$B:$Q,15,0))</f>
        <v/>
      </c>
      <c r="AB1269" s="5" t="str">
        <f>IF(B1269="","",VLOOKUP(AD1269,Varsayımlar!$B:$Q,16,0))</f>
        <v/>
      </c>
      <c r="AC1269" s="5" t="str">
        <f>IF(B1269="","",VLOOKUP(Sayfa2!AD1269,Varsayımlar!B:S,18,0))</f>
        <v/>
      </c>
      <c r="AD1269" s="5" t="str">
        <f t="shared" si="21"/>
        <v/>
      </c>
    </row>
    <row r="1270" spans="2:30" x14ac:dyDescent="0.25">
      <c r="C1270" s="3" t="str">
        <f>IF(B1270="","",VLOOKUP(AD1270,Varsayımlar!$B:$Q,3,0))</f>
        <v/>
      </c>
      <c r="H1270" s="2" t="str">
        <f>IF(B1270="","",VLOOKUP(AD1270,Varsayımlar!$B:$Q,5,0))</f>
        <v/>
      </c>
      <c r="J1270" s="2" t="str">
        <f>IF(B1270="","",VLOOKUP(AD1270,Varsayımlar!$B:$Q,6,0))</f>
        <v/>
      </c>
      <c r="P1270" s="2" t="str">
        <f>IF(B1270="","",VLOOKUP(AD1270,Varsayımlar!$B:$Q,7,0)*K1270)</f>
        <v/>
      </c>
      <c r="Q1270" s="2" t="str">
        <f>IF(B1270="","",VLOOKUP(AD1270,Varsayımlar!$B:$Q,8,0))</f>
        <v/>
      </c>
      <c r="R1270" s="2" t="str">
        <f>IF(B1270="","",VLOOKUP(AD1270,Varsayımlar!$B:$Q,9,0))</f>
        <v/>
      </c>
      <c r="S1270" s="2" t="str">
        <f>IF(B1270="","",VLOOKUP(AD1270,Varsayımlar!$B:$Q,10,0))</f>
        <v/>
      </c>
      <c r="T1270" s="2" t="str">
        <f>IF(B1270="","",VLOOKUP(AD1270,Varsayımlar!$B:$Q,11,0))</f>
        <v/>
      </c>
      <c r="U1270" s="2" t="str">
        <f>IF(B1270="","",VLOOKUP(AD1270,Varsayımlar!$B:$Q,12,0))</f>
        <v/>
      </c>
      <c r="V1270" s="2" t="str">
        <f>IF(B1270="","",VLOOKUP(AD1270,Varsayımlar!$B:$Q,13,0))</f>
        <v/>
      </c>
      <c r="W1270" s="2" t="str">
        <f>IF(B1270="","",VLOOKUP(AD1270,Varsayımlar!$B:$Q,14,0))</f>
        <v/>
      </c>
      <c r="AA1270" s="2" t="str">
        <f>IF(B1270="","",VLOOKUP(AD1270,Varsayımlar!$B:$Q,15,0))</f>
        <v/>
      </c>
      <c r="AB1270" s="2" t="str">
        <f>IF(B1270="","",VLOOKUP(AD1270,Varsayımlar!$B:$Q,16,0))</f>
        <v/>
      </c>
      <c r="AC1270" s="2" t="str">
        <f>IF(B1270="","",VLOOKUP(Sayfa2!AD1270,Varsayımlar!B:S,18,0))</f>
        <v/>
      </c>
      <c r="AD1270" s="2" t="str">
        <f t="shared" si="21"/>
        <v/>
      </c>
    </row>
    <row r="1271" spans="2:30" x14ac:dyDescent="0.25">
      <c r="B1271" s="6"/>
      <c r="C1271" s="7" t="str">
        <f>IF(B1271="","",VLOOKUP(AD1271,Varsayımlar!$B:$Q,3,0))</f>
        <v/>
      </c>
      <c r="D1271" s="7"/>
      <c r="H1271" s="5" t="str">
        <f>IF(B1271="","",VLOOKUP(AD1271,Varsayımlar!$B:$Q,5,0))</f>
        <v/>
      </c>
      <c r="I1271" s="5"/>
      <c r="J1271" s="5" t="str">
        <f>IF(B1271="","",VLOOKUP(AD1271,Varsayımlar!$B:$Q,6,0))</f>
        <v/>
      </c>
      <c r="P1271" s="5" t="str">
        <f>IF(B1271="","",VLOOKUP(AD1271,Varsayımlar!$B:$Q,7,0)*K1271)</f>
        <v/>
      </c>
      <c r="Q1271" s="5" t="str">
        <f>IF(B1271="","",VLOOKUP(AD1271,Varsayımlar!$B:$Q,8,0))</f>
        <v/>
      </c>
      <c r="R1271" s="5" t="str">
        <f>IF(B1271="","",VLOOKUP(AD1271,Varsayımlar!$B:$Q,9,0))</f>
        <v/>
      </c>
      <c r="S1271" s="5" t="str">
        <f>IF(B1271="","",VLOOKUP(AD1271,Varsayımlar!$B:$Q,10,0))</f>
        <v/>
      </c>
      <c r="T1271" s="5" t="str">
        <f>IF(B1271="","",VLOOKUP(AD1271,Varsayımlar!$B:$Q,11,0))</f>
        <v/>
      </c>
      <c r="U1271" s="5" t="str">
        <f>IF(B1271="","",VLOOKUP(AD1271,Varsayımlar!$B:$Q,12,0))</f>
        <v/>
      </c>
      <c r="V1271" s="5" t="str">
        <f>IF(B1271="","",VLOOKUP(AD1271,Varsayımlar!$B:$Q,13,0))</f>
        <v/>
      </c>
      <c r="W1271" s="5" t="str">
        <f>IF(B1271="","",VLOOKUP(AD1271,Varsayımlar!$B:$Q,14,0))</f>
        <v/>
      </c>
      <c r="AA1271" s="5" t="str">
        <f>IF(B1271="","",VLOOKUP(AD1271,Varsayımlar!$B:$Q,15,0))</f>
        <v/>
      </c>
      <c r="AB1271" s="5" t="str">
        <f>IF(B1271="","",VLOOKUP(AD1271,Varsayımlar!$B:$Q,16,0))</f>
        <v/>
      </c>
      <c r="AC1271" s="5" t="str">
        <f>IF(B1271="","",VLOOKUP(Sayfa2!AD1271,Varsayımlar!B:S,18,0))</f>
        <v/>
      </c>
      <c r="AD1271" s="5" t="str">
        <f t="shared" si="21"/>
        <v/>
      </c>
    </row>
    <row r="1272" spans="2:30" x14ac:dyDescent="0.25">
      <c r="C1272" s="3" t="str">
        <f>IF(B1272="","",VLOOKUP(AD1272,Varsayımlar!$B:$Q,3,0))</f>
        <v/>
      </c>
      <c r="H1272" s="2" t="str">
        <f>IF(B1272="","",VLOOKUP(AD1272,Varsayımlar!$B:$Q,5,0))</f>
        <v/>
      </c>
      <c r="J1272" s="2" t="str">
        <f>IF(B1272="","",VLOOKUP(AD1272,Varsayımlar!$B:$Q,6,0))</f>
        <v/>
      </c>
      <c r="P1272" s="2" t="str">
        <f>IF(B1272="","",VLOOKUP(AD1272,Varsayımlar!$B:$Q,7,0)*K1272)</f>
        <v/>
      </c>
      <c r="Q1272" s="2" t="str">
        <f>IF(B1272="","",VLOOKUP(AD1272,Varsayımlar!$B:$Q,8,0))</f>
        <v/>
      </c>
      <c r="R1272" s="2" t="str">
        <f>IF(B1272="","",VLOOKUP(AD1272,Varsayımlar!$B:$Q,9,0))</f>
        <v/>
      </c>
      <c r="S1272" s="2" t="str">
        <f>IF(B1272="","",VLOOKUP(AD1272,Varsayımlar!$B:$Q,10,0))</f>
        <v/>
      </c>
      <c r="T1272" s="2" t="str">
        <f>IF(B1272="","",VLOOKUP(AD1272,Varsayımlar!$B:$Q,11,0))</f>
        <v/>
      </c>
      <c r="U1272" s="2" t="str">
        <f>IF(B1272="","",VLOOKUP(AD1272,Varsayımlar!$B:$Q,12,0))</f>
        <v/>
      </c>
      <c r="V1272" s="2" t="str">
        <f>IF(B1272="","",VLOOKUP(AD1272,Varsayımlar!$B:$Q,13,0))</f>
        <v/>
      </c>
      <c r="W1272" s="2" t="str">
        <f>IF(B1272="","",VLOOKUP(AD1272,Varsayımlar!$B:$Q,14,0))</f>
        <v/>
      </c>
      <c r="AA1272" s="2" t="str">
        <f>IF(B1272="","",VLOOKUP(AD1272,Varsayımlar!$B:$Q,15,0))</f>
        <v/>
      </c>
      <c r="AB1272" s="2" t="str">
        <f>IF(B1272="","",VLOOKUP(AD1272,Varsayımlar!$B:$Q,16,0))</f>
        <v/>
      </c>
      <c r="AC1272" s="2" t="str">
        <f>IF(B1272="","",VLOOKUP(Sayfa2!AD1272,Varsayımlar!B:S,18,0))</f>
        <v/>
      </c>
      <c r="AD1272" s="2" t="str">
        <f t="shared" si="21"/>
        <v/>
      </c>
    </row>
    <row r="1273" spans="2:30" x14ac:dyDescent="0.25">
      <c r="B1273" s="6"/>
      <c r="C1273" s="7" t="str">
        <f>IF(B1273="","",VLOOKUP(AD1273,Varsayımlar!$B:$Q,3,0))</f>
        <v/>
      </c>
      <c r="D1273" s="7"/>
      <c r="H1273" s="5" t="str">
        <f>IF(B1273="","",VLOOKUP(AD1273,Varsayımlar!$B:$Q,5,0))</f>
        <v/>
      </c>
      <c r="I1273" s="5"/>
      <c r="J1273" s="5" t="str">
        <f>IF(B1273="","",VLOOKUP(AD1273,Varsayımlar!$B:$Q,6,0))</f>
        <v/>
      </c>
      <c r="P1273" s="5" t="str">
        <f>IF(B1273="","",VLOOKUP(AD1273,Varsayımlar!$B:$Q,7,0)*K1273)</f>
        <v/>
      </c>
      <c r="Q1273" s="5" t="str">
        <f>IF(B1273="","",VLOOKUP(AD1273,Varsayımlar!$B:$Q,8,0))</f>
        <v/>
      </c>
      <c r="R1273" s="5" t="str">
        <f>IF(B1273="","",VLOOKUP(AD1273,Varsayımlar!$B:$Q,9,0))</f>
        <v/>
      </c>
      <c r="S1273" s="5" t="str">
        <f>IF(B1273="","",VLOOKUP(AD1273,Varsayımlar!$B:$Q,10,0))</f>
        <v/>
      </c>
      <c r="T1273" s="5" t="str">
        <f>IF(B1273="","",VLOOKUP(AD1273,Varsayımlar!$B:$Q,11,0))</f>
        <v/>
      </c>
      <c r="U1273" s="5" t="str">
        <f>IF(B1273="","",VLOOKUP(AD1273,Varsayımlar!$B:$Q,12,0))</f>
        <v/>
      </c>
      <c r="V1273" s="5" t="str">
        <f>IF(B1273="","",VLOOKUP(AD1273,Varsayımlar!$B:$Q,13,0))</f>
        <v/>
      </c>
      <c r="W1273" s="5" t="str">
        <f>IF(B1273="","",VLOOKUP(AD1273,Varsayımlar!$B:$Q,14,0))</f>
        <v/>
      </c>
      <c r="AA1273" s="5" t="str">
        <f>IF(B1273="","",VLOOKUP(AD1273,Varsayımlar!$B:$Q,15,0))</f>
        <v/>
      </c>
      <c r="AB1273" s="5" t="str">
        <f>IF(B1273="","",VLOOKUP(AD1273,Varsayımlar!$B:$Q,16,0))</f>
        <v/>
      </c>
      <c r="AC1273" s="5" t="str">
        <f>IF(B1273="","",VLOOKUP(Sayfa2!AD1273,Varsayımlar!B:S,18,0))</f>
        <v/>
      </c>
      <c r="AD1273" s="5" t="str">
        <f t="shared" si="21"/>
        <v/>
      </c>
    </row>
    <row r="1274" spans="2:30" x14ac:dyDescent="0.25">
      <c r="C1274" s="3" t="str">
        <f>IF(B1274="","",VLOOKUP(AD1274,Varsayımlar!$B:$Q,3,0))</f>
        <v/>
      </c>
      <c r="H1274" s="2" t="str">
        <f>IF(B1274="","",VLOOKUP(AD1274,Varsayımlar!$B:$Q,5,0))</f>
        <v/>
      </c>
      <c r="J1274" s="2" t="str">
        <f>IF(B1274="","",VLOOKUP(AD1274,Varsayımlar!$B:$Q,6,0))</f>
        <v/>
      </c>
      <c r="P1274" s="2" t="str">
        <f>IF(B1274="","",VLOOKUP(AD1274,Varsayımlar!$B:$Q,7,0)*K1274)</f>
        <v/>
      </c>
      <c r="Q1274" s="2" t="str">
        <f>IF(B1274="","",VLOOKUP(AD1274,Varsayımlar!$B:$Q,8,0))</f>
        <v/>
      </c>
      <c r="R1274" s="2" t="str">
        <f>IF(B1274="","",VLOOKUP(AD1274,Varsayımlar!$B:$Q,9,0))</f>
        <v/>
      </c>
      <c r="S1274" s="2" t="str">
        <f>IF(B1274="","",VLOOKUP(AD1274,Varsayımlar!$B:$Q,10,0))</f>
        <v/>
      </c>
      <c r="T1274" s="2" t="str">
        <f>IF(B1274="","",VLOOKUP(AD1274,Varsayımlar!$B:$Q,11,0))</f>
        <v/>
      </c>
      <c r="U1274" s="2" t="str">
        <f>IF(B1274="","",VLOOKUP(AD1274,Varsayımlar!$B:$Q,12,0))</f>
        <v/>
      </c>
      <c r="V1274" s="2" t="str">
        <f>IF(B1274="","",VLOOKUP(AD1274,Varsayımlar!$B:$Q,13,0))</f>
        <v/>
      </c>
      <c r="W1274" s="2" t="str">
        <f>IF(B1274="","",VLOOKUP(AD1274,Varsayımlar!$B:$Q,14,0))</f>
        <v/>
      </c>
      <c r="AA1274" s="2" t="str">
        <f>IF(B1274="","",VLOOKUP(AD1274,Varsayımlar!$B:$Q,15,0))</f>
        <v/>
      </c>
      <c r="AB1274" s="2" t="str">
        <f>IF(B1274="","",VLOOKUP(AD1274,Varsayımlar!$B:$Q,16,0))</f>
        <v/>
      </c>
      <c r="AC1274" s="2" t="str">
        <f>IF(B1274="","",VLOOKUP(Sayfa2!AD1274,Varsayımlar!B:S,18,0))</f>
        <v/>
      </c>
      <c r="AD1274" s="2" t="str">
        <f t="shared" si="21"/>
        <v/>
      </c>
    </row>
    <row r="1275" spans="2:30" x14ac:dyDescent="0.25">
      <c r="B1275" s="6"/>
      <c r="C1275" s="7" t="str">
        <f>IF(B1275="","",VLOOKUP(AD1275,Varsayımlar!$B:$Q,3,0))</f>
        <v/>
      </c>
      <c r="D1275" s="7"/>
      <c r="H1275" s="5" t="str">
        <f>IF(B1275="","",VLOOKUP(AD1275,Varsayımlar!$B:$Q,5,0))</f>
        <v/>
      </c>
      <c r="I1275" s="5"/>
      <c r="J1275" s="5" t="str">
        <f>IF(B1275="","",VLOOKUP(AD1275,Varsayımlar!$B:$Q,6,0))</f>
        <v/>
      </c>
      <c r="P1275" s="5" t="str">
        <f>IF(B1275="","",VLOOKUP(AD1275,Varsayımlar!$B:$Q,7,0)*K1275)</f>
        <v/>
      </c>
      <c r="Q1275" s="5" t="str">
        <f>IF(B1275="","",VLOOKUP(AD1275,Varsayımlar!$B:$Q,8,0))</f>
        <v/>
      </c>
      <c r="R1275" s="5" t="str">
        <f>IF(B1275="","",VLOOKUP(AD1275,Varsayımlar!$B:$Q,9,0))</f>
        <v/>
      </c>
      <c r="S1275" s="5" t="str">
        <f>IF(B1275="","",VLOOKUP(AD1275,Varsayımlar!$B:$Q,10,0))</f>
        <v/>
      </c>
      <c r="T1275" s="5" t="str">
        <f>IF(B1275="","",VLOOKUP(AD1275,Varsayımlar!$B:$Q,11,0))</f>
        <v/>
      </c>
      <c r="U1275" s="5" t="str">
        <f>IF(B1275="","",VLOOKUP(AD1275,Varsayımlar!$B:$Q,12,0))</f>
        <v/>
      </c>
      <c r="V1275" s="5" t="str">
        <f>IF(B1275="","",VLOOKUP(AD1275,Varsayımlar!$B:$Q,13,0))</f>
        <v/>
      </c>
      <c r="W1275" s="5" t="str">
        <f>IF(B1275="","",VLOOKUP(AD1275,Varsayımlar!$B:$Q,14,0))</f>
        <v/>
      </c>
      <c r="AA1275" s="5" t="str">
        <f>IF(B1275="","",VLOOKUP(AD1275,Varsayımlar!$B:$Q,15,0))</f>
        <v/>
      </c>
      <c r="AB1275" s="5" t="str">
        <f>IF(B1275="","",VLOOKUP(AD1275,Varsayımlar!$B:$Q,16,0))</f>
        <v/>
      </c>
      <c r="AC1275" s="5" t="str">
        <f>IF(B1275="","",VLOOKUP(Sayfa2!AD1275,Varsayımlar!B:S,18,0))</f>
        <v/>
      </c>
      <c r="AD1275" s="5" t="str">
        <f t="shared" si="21"/>
        <v/>
      </c>
    </row>
    <row r="1276" spans="2:30" x14ac:dyDescent="0.25">
      <c r="C1276" s="3" t="str">
        <f>IF(B1276="","",VLOOKUP(AD1276,Varsayımlar!$B:$Q,3,0))</f>
        <v/>
      </c>
      <c r="H1276" s="2" t="str">
        <f>IF(B1276="","",VLOOKUP(AD1276,Varsayımlar!$B:$Q,5,0))</f>
        <v/>
      </c>
      <c r="J1276" s="2" t="str">
        <f>IF(B1276="","",VLOOKUP(AD1276,Varsayımlar!$B:$Q,6,0))</f>
        <v/>
      </c>
      <c r="P1276" s="2" t="str">
        <f>IF(B1276="","",VLOOKUP(AD1276,Varsayımlar!$B:$Q,7,0)*K1276)</f>
        <v/>
      </c>
      <c r="Q1276" s="2" t="str">
        <f>IF(B1276="","",VLOOKUP(AD1276,Varsayımlar!$B:$Q,8,0))</f>
        <v/>
      </c>
      <c r="R1276" s="2" t="str">
        <f>IF(B1276="","",VLOOKUP(AD1276,Varsayımlar!$B:$Q,9,0))</f>
        <v/>
      </c>
      <c r="S1276" s="2" t="str">
        <f>IF(B1276="","",VLOOKUP(AD1276,Varsayımlar!$B:$Q,10,0))</f>
        <v/>
      </c>
      <c r="T1276" s="2" t="str">
        <f>IF(B1276="","",VLOOKUP(AD1276,Varsayımlar!$B:$Q,11,0))</f>
        <v/>
      </c>
      <c r="U1276" s="2" t="str">
        <f>IF(B1276="","",VLOOKUP(AD1276,Varsayımlar!$B:$Q,12,0))</f>
        <v/>
      </c>
      <c r="V1276" s="2" t="str">
        <f>IF(B1276="","",VLOOKUP(AD1276,Varsayımlar!$B:$Q,13,0))</f>
        <v/>
      </c>
      <c r="W1276" s="2" t="str">
        <f>IF(B1276="","",VLOOKUP(AD1276,Varsayımlar!$B:$Q,14,0))</f>
        <v/>
      </c>
      <c r="AA1276" s="2" t="str">
        <f>IF(B1276="","",VLOOKUP(AD1276,Varsayımlar!$B:$Q,15,0))</f>
        <v/>
      </c>
      <c r="AB1276" s="2" t="str">
        <f>IF(B1276="","",VLOOKUP(AD1276,Varsayımlar!$B:$Q,16,0))</f>
        <v/>
      </c>
      <c r="AC1276" s="2" t="str">
        <f>IF(B1276="","",VLOOKUP(Sayfa2!AD1276,Varsayımlar!B:S,18,0))</f>
        <v/>
      </c>
      <c r="AD1276" s="2" t="str">
        <f t="shared" si="21"/>
        <v/>
      </c>
    </row>
    <row r="1277" spans="2:30" x14ac:dyDescent="0.25">
      <c r="B1277" s="6"/>
      <c r="C1277" s="7" t="str">
        <f>IF(B1277="","",VLOOKUP(AD1277,Varsayımlar!$B:$Q,3,0))</f>
        <v/>
      </c>
      <c r="D1277" s="7"/>
      <c r="H1277" s="5" t="str">
        <f>IF(B1277="","",VLOOKUP(AD1277,Varsayımlar!$B:$Q,5,0))</f>
        <v/>
      </c>
      <c r="I1277" s="5"/>
      <c r="J1277" s="5" t="str">
        <f>IF(B1277="","",VLOOKUP(AD1277,Varsayımlar!$B:$Q,6,0))</f>
        <v/>
      </c>
      <c r="P1277" s="5" t="str">
        <f>IF(B1277="","",VLOOKUP(AD1277,Varsayımlar!$B:$Q,7,0)*K1277)</f>
        <v/>
      </c>
      <c r="Q1277" s="5" t="str">
        <f>IF(B1277="","",VLOOKUP(AD1277,Varsayımlar!$B:$Q,8,0))</f>
        <v/>
      </c>
      <c r="R1277" s="5" t="str">
        <f>IF(B1277="","",VLOOKUP(AD1277,Varsayımlar!$B:$Q,9,0))</f>
        <v/>
      </c>
      <c r="S1277" s="5" t="str">
        <f>IF(B1277="","",VLOOKUP(AD1277,Varsayımlar!$B:$Q,10,0))</f>
        <v/>
      </c>
      <c r="T1277" s="5" t="str">
        <f>IF(B1277="","",VLOOKUP(AD1277,Varsayımlar!$B:$Q,11,0))</f>
        <v/>
      </c>
      <c r="U1277" s="5" t="str">
        <f>IF(B1277="","",VLOOKUP(AD1277,Varsayımlar!$B:$Q,12,0))</f>
        <v/>
      </c>
      <c r="V1277" s="5" t="str">
        <f>IF(B1277="","",VLOOKUP(AD1277,Varsayımlar!$B:$Q,13,0))</f>
        <v/>
      </c>
      <c r="W1277" s="5" t="str">
        <f>IF(B1277="","",VLOOKUP(AD1277,Varsayımlar!$B:$Q,14,0))</f>
        <v/>
      </c>
      <c r="AA1277" s="5" t="str">
        <f>IF(B1277="","",VLOOKUP(AD1277,Varsayımlar!$B:$Q,15,0))</f>
        <v/>
      </c>
      <c r="AB1277" s="5" t="str">
        <f>IF(B1277="","",VLOOKUP(AD1277,Varsayımlar!$B:$Q,16,0))</f>
        <v/>
      </c>
      <c r="AC1277" s="5" t="str">
        <f>IF(B1277="","",VLOOKUP(Sayfa2!AD1277,Varsayımlar!B:S,18,0))</f>
        <v/>
      </c>
      <c r="AD1277" s="5" t="str">
        <f t="shared" si="21"/>
        <v/>
      </c>
    </row>
    <row r="1278" spans="2:30" x14ac:dyDescent="0.25">
      <c r="C1278" s="3" t="str">
        <f>IF(B1278="","",VLOOKUP(AD1278,Varsayımlar!$B:$Q,3,0))</f>
        <v/>
      </c>
      <c r="H1278" s="2" t="str">
        <f>IF(B1278="","",VLOOKUP(AD1278,Varsayımlar!$B:$Q,5,0))</f>
        <v/>
      </c>
      <c r="J1278" s="2" t="str">
        <f>IF(B1278="","",VLOOKUP(AD1278,Varsayımlar!$B:$Q,6,0))</f>
        <v/>
      </c>
      <c r="P1278" s="2" t="str">
        <f>IF(B1278="","",VLOOKUP(AD1278,Varsayımlar!$B:$Q,7,0)*K1278)</f>
        <v/>
      </c>
      <c r="Q1278" s="2" t="str">
        <f>IF(B1278="","",VLOOKUP(AD1278,Varsayımlar!$B:$Q,8,0))</f>
        <v/>
      </c>
      <c r="R1278" s="2" t="str">
        <f>IF(B1278="","",VLOOKUP(AD1278,Varsayımlar!$B:$Q,9,0))</f>
        <v/>
      </c>
      <c r="S1278" s="2" t="str">
        <f>IF(B1278="","",VLOOKUP(AD1278,Varsayımlar!$B:$Q,10,0))</f>
        <v/>
      </c>
      <c r="T1278" s="2" t="str">
        <f>IF(B1278="","",VLOOKUP(AD1278,Varsayımlar!$B:$Q,11,0))</f>
        <v/>
      </c>
      <c r="U1278" s="2" t="str">
        <f>IF(B1278="","",VLOOKUP(AD1278,Varsayımlar!$B:$Q,12,0))</f>
        <v/>
      </c>
      <c r="V1278" s="2" t="str">
        <f>IF(B1278="","",VLOOKUP(AD1278,Varsayımlar!$B:$Q,13,0))</f>
        <v/>
      </c>
      <c r="W1278" s="2" t="str">
        <f>IF(B1278="","",VLOOKUP(AD1278,Varsayımlar!$B:$Q,14,0))</f>
        <v/>
      </c>
      <c r="AA1278" s="2" t="str">
        <f>IF(B1278="","",VLOOKUP(AD1278,Varsayımlar!$B:$Q,15,0))</f>
        <v/>
      </c>
      <c r="AB1278" s="2" t="str">
        <f>IF(B1278="","",VLOOKUP(AD1278,Varsayımlar!$B:$Q,16,0))</f>
        <v/>
      </c>
      <c r="AC1278" s="2" t="str">
        <f>IF(B1278="","",VLOOKUP(Sayfa2!AD1278,Varsayımlar!B:S,18,0))</f>
        <v/>
      </c>
      <c r="AD1278" s="2" t="str">
        <f t="shared" si="21"/>
        <v/>
      </c>
    </row>
    <row r="1279" spans="2:30" x14ac:dyDescent="0.25">
      <c r="B1279" s="6"/>
      <c r="C1279" s="7" t="str">
        <f>IF(B1279="","",VLOOKUP(AD1279,Varsayımlar!$B:$Q,3,0))</f>
        <v/>
      </c>
      <c r="D1279" s="7"/>
      <c r="H1279" s="5" t="str">
        <f>IF(B1279="","",VLOOKUP(AD1279,Varsayımlar!$B:$Q,5,0))</f>
        <v/>
      </c>
      <c r="I1279" s="5"/>
      <c r="J1279" s="5" t="str">
        <f>IF(B1279="","",VLOOKUP(AD1279,Varsayımlar!$B:$Q,6,0))</f>
        <v/>
      </c>
      <c r="P1279" s="5" t="str">
        <f>IF(B1279="","",VLOOKUP(AD1279,Varsayımlar!$B:$Q,7,0)*K1279)</f>
        <v/>
      </c>
      <c r="Q1279" s="5" t="str">
        <f>IF(B1279="","",VLOOKUP(AD1279,Varsayımlar!$B:$Q,8,0))</f>
        <v/>
      </c>
      <c r="R1279" s="5" t="str">
        <f>IF(B1279="","",VLOOKUP(AD1279,Varsayımlar!$B:$Q,9,0))</f>
        <v/>
      </c>
      <c r="S1279" s="5" t="str">
        <f>IF(B1279="","",VLOOKUP(AD1279,Varsayımlar!$B:$Q,10,0))</f>
        <v/>
      </c>
      <c r="T1279" s="5" t="str">
        <f>IF(B1279="","",VLOOKUP(AD1279,Varsayımlar!$B:$Q,11,0))</f>
        <v/>
      </c>
      <c r="U1279" s="5" t="str">
        <f>IF(B1279="","",VLOOKUP(AD1279,Varsayımlar!$B:$Q,12,0))</f>
        <v/>
      </c>
      <c r="V1279" s="5" t="str">
        <f>IF(B1279="","",VLOOKUP(AD1279,Varsayımlar!$B:$Q,13,0))</f>
        <v/>
      </c>
      <c r="W1279" s="5" t="str">
        <f>IF(B1279="","",VLOOKUP(AD1279,Varsayımlar!$B:$Q,14,0))</f>
        <v/>
      </c>
      <c r="AA1279" s="5" t="str">
        <f>IF(B1279="","",VLOOKUP(AD1279,Varsayımlar!$B:$Q,15,0))</f>
        <v/>
      </c>
      <c r="AB1279" s="5" t="str">
        <f>IF(B1279="","",VLOOKUP(AD1279,Varsayımlar!$B:$Q,16,0))</f>
        <v/>
      </c>
      <c r="AC1279" s="5" t="str">
        <f>IF(B1279="","",VLOOKUP(Sayfa2!AD1279,Varsayımlar!B:S,18,0))</f>
        <v/>
      </c>
      <c r="AD1279" s="5" t="str">
        <f t="shared" si="21"/>
        <v/>
      </c>
    </row>
    <row r="1280" spans="2:30" x14ac:dyDescent="0.25">
      <c r="C1280" s="3" t="str">
        <f>IF(B1280="","",VLOOKUP(AD1280,Varsayımlar!$B:$Q,3,0))</f>
        <v/>
      </c>
      <c r="H1280" s="2" t="str">
        <f>IF(B1280="","",VLOOKUP(AD1280,Varsayımlar!$B:$Q,5,0))</f>
        <v/>
      </c>
      <c r="J1280" s="2" t="str">
        <f>IF(B1280="","",VLOOKUP(AD1280,Varsayımlar!$B:$Q,6,0))</f>
        <v/>
      </c>
      <c r="P1280" s="2" t="str">
        <f>IF(B1280="","",VLOOKUP(AD1280,Varsayımlar!$B:$Q,7,0)*K1280)</f>
        <v/>
      </c>
      <c r="Q1280" s="2" t="str">
        <f>IF(B1280="","",VLOOKUP(AD1280,Varsayımlar!$B:$Q,8,0))</f>
        <v/>
      </c>
      <c r="R1280" s="2" t="str">
        <f>IF(B1280="","",VLOOKUP(AD1280,Varsayımlar!$B:$Q,9,0))</f>
        <v/>
      </c>
      <c r="S1280" s="2" t="str">
        <f>IF(B1280="","",VLOOKUP(AD1280,Varsayımlar!$B:$Q,10,0))</f>
        <v/>
      </c>
      <c r="T1280" s="2" t="str">
        <f>IF(B1280="","",VLOOKUP(AD1280,Varsayımlar!$B:$Q,11,0))</f>
        <v/>
      </c>
      <c r="U1280" s="2" t="str">
        <f>IF(B1280="","",VLOOKUP(AD1280,Varsayımlar!$B:$Q,12,0))</f>
        <v/>
      </c>
      <c r="V1280" s="2" t="str">
        <f>IF(B1280="","",VLOOKUP(AD1280,Varsayımlar!$B:$Q,13,0))</f>
        <v/>
      </c>
      <c r="W1280" s="2" t="str">
        <f>IF(B1280="","",VLOOKUP(AD1280,Varsayımlar!$B:$Q,14,0))</f>
        <v/>
      </c>
      <c r="AA1280" s="2" t="str">
        <f>IF(B1280="","",VLOOKUP(AD1280,Varsayımlar!$B:$Q,15,0))</f>
        <v/>
      </c>
      <c r="AB1280" s="2" t="str">
        <f>IF(B1280="","",VLOOKUP(AD1280,Varsayımlar!$B:$Q,16,0))</f>
        <v/>
      </c>
      <c r="AC1280" s="2" t="str">
        <f>IF(B1280="","",VLOOKUP(Sayfa2!AD1280,Varsayımlar!B:S,18,0))</f>
        <v/>
      </c>
      <c r="AD1280" s="2" t="str">
        <f t="shared" si="21"/>
        <v/>
      </c>
    </row>
    <row r="1281" spans="2:30" x14ac:dyDescent="0.25">
      <c r="B1281" s="6"/>
      <c r="C1281" s="7" t="str">
        <f>IF(B1281="","",VLOOKUP(AD1281,Varsayımlar!$B:$Q,3,0))</f>
        <v/>
      </c>
      <c r="D1281" s="7"/>
      <c r="H1281" s="5" t="str">
        <f>IF(B1281="","",VLOOKUP(AD1281,Varsayımlar!$B:$Q,5,0))</f>
        <v/>
      </c>
      <c r="I1281" s="5"/>
      <c r="J1281" s="5" t="str">
        <f>IF(B1281="","",VLOOKUP(AD1281,Varsayımlar!$B:$Q,6,0))</f>
        <v/>
      </c>
      <c r="P1281" s="5" t="str">
        <f>IF(B1281="","",VLOOKUP(AD1281,Varsayımlar!$B:$Q,7,0)*K1281)</f>
        <v/>
      </c>
      <c r="Q1281" s="5" t="str">
        <f>IF(B1281="","",VLOOKUP(AD1281,Varsayımlar!$B:$Q,8,0))</f>
        <v/>
      </c>
      <c r="R1281" s="5" t="str">
        <f>IF(B1281="","",VLOOKUP(AD1281,Varsayımlar!$B:$Q,9,0))</f>
        <v/>
      </c>
      <c r="S1281" s="5" t="str">
        <f>IF(B1281="","",VLOOKUP(AD1281,Varsayımlar!$B:$Q,10,0))</f>
        <v/>
      </c>
      <c r="T1281" s="5" t="str">
        <f>IF(B1281="","",VLOOKUP(AD1281,Varsayımlar!$B:$Q,11,0))</f>
        <v/>
      </c>
      <c r="U1281" s="5" t="str">
        <f>IF(B1281="","",VLOOKUP(AD1281,Varsayımlar!$B:$Q,12,0))</f>
        <v/>
      </c>
      <c r="V1281" s="5" t="str">
        <f>IF(B1281="","",VLOOKUP(AD1281,Varsayımlar!$B:$Q,13,0))</f>
        <v/>
      </c>
      <c r="W1281" s="5" t="str">
        <f>IF(B1281="","",VLOOKUP(AD1281,Varsayımlar!$B:$Q,14,0))</f>
        <v/>
      </c>
      <c r="AA1281" s="5" t="str">
        <f>IF(B1281="","",VLOOKUP(AD1281,Varsayımlar!$B:$Q,15,0))</f>
        <v/>
      </c>
      <c r="AB1281" s="5" t="str">
        <f>IF(B1281="","",VLOOKUP(AD1281,Varsayımlar!$B:$Q,16,0))</f>
        <v/>
      </c>
      <c r="AC1281" s="5" t="str">
        <f>IF(B1281="","",VLOOKUP(Sayfa2!AD1281,Varsayımlar!B:S,18,0))</f>
        <v/>
      </c>
      <c r="AD1281" s="5" t="str">
        <f t="shared" si="21"/>
        <v/>
      </c>
    </row>
    <row r="1282" spans="2:30" x14ac:dyDescent="0.25">
      <c r="C1282" s="3" t="str">
        <f>IF(B1282="","",VLOOKUP(AD1282,Varsayımlar!$B:$Q,3,0))</f>
        <v/>
      </c>
      <c r="H1282" s="2" t="str">
        <f>IF(B1282="","",VLOOKUP(AD1282,Varsayımlar!$B:$Q,5,0))</f>
        <v/>
      </c>
      <c r="J1282" s="2" t="str">
        <f>IF(B1282="","",VLOOKUP(AD1282,Varsayımlar!$B:$Q,6,0))</f>
        <v/>
      </c>
      <c r="P1282" s="2" t="str">
        <f>IF(B1282="","",VLOOKUP(AD1282,Varsayımlar!$B:$Q,7,0)*K1282)</f>
        <v/>
      </c>
      <c r="Q1282" s="2" t="str">
        <f>IF(B1282="","",VLOOKUP(AD1282,Varsayımlar!$B:$Q,8,0))</f>
        <v/>
      </c>
      <c r="R1282" s="2" t="str">
        <f>IF(B1282="","",VLOOKUP(AD1282,Varsayımlar!$B:$Q,9,0))</f>
        <v/>
      </c>
      <c r="S1282" s="2" t="str">
        <f>IF(B1282="","",VLOOKUP(AD1282,Varsayımlar!$B:$Q,10,0))</f>
        <v/>
      </c>
      <c r="T1282" s="2" t="str">
        <f>IF(B1282="","",VLOOKUP(AD1282,Varsayımlar!$B:$Q,11,0))</f>
        <v/>
      </c>
      <c r="U1282" s="2" t="str">
        <f>IF(B1282="","",VLOOKUP(AD1282,Varsayımlar!$B:$Q,12,0))</f>
        <v/>
      </c>
      <c r="V1282" s="2" t="str">
        <f>IF(B1282="","",VLOOKUP(AD1282,Varsayımlar!$B:$Q,13,0))</f>
        <v/>
      </c>
      <c r="W1282" s="2" t="str">
        <f>IF(B1282="","",VLOOKUP(AD1282,Varsayımlar!$B:$Q,14,0))</f>
        <v/>
      </c>
      <c r="AA1282" s="2" t="str">
        <f>IF(B1282="","",VLOOKUP(AD1282,Varsayımlar!$B:$Q,15,0))</f>
        <v/>
      </c>
      <c r="AB1282" s="2" t="str">
        <f>IF(B1282="","",VLOOKUP(AD1282,Varsayımlar!$B:$Q,16,0))</f>
        <v/>
      </c>
      <c r="AC1282" s="2" t="str">
        <f>IF(B1282="","",VLOOKUP(Sayfa2!AD1282,Varsayımlar!B:S,18,0))</f>
        <v/>
      </c>
      <c r="AD1282" s="2" t="str">
        <f t="shared" si="21"/>
        <v/>
      </c>
    </row>
    <row r="1283" spans="2:30" x14ac:dyDescent="0.25">
      <c r="B1283" s="6"/>
      <c r="C1283" s="7" t="str">
        <f>IF(B1283="","",VLOOKUP(AD1283,Varsayımlar!$B:$Q,3,0))</f>
        <v/>
      </c>
      <c r="D1283" s="7"/>
      <c r="H1283" s="5" t="str">
        <f>IF(B1283="","",VLOOKUP(AD1283,Varsayımlar!$B:$Q,5,0))</f>
        <v/>
      </c>
      <c r="I1283" s="5"/>
      <c r="J1283" s="5" t="str">
        <f>IF(B1283="","",VLOOKUP(AD1283,Varsayımlar!$B:$Q,6,0))</f>
        <v/>
      </c>
      <c r="P1283" s="5" t="str">
        <f>IF(B1283="","",VLOOKUP(AD1283,Varsayımlar!$B:$Q,7,0)*K1283)</f>
        <v/>
      </c>
      <c r="Q1283" s="5" t="str">
        <f>IF(B1283="","",VLOOKUP(AD1283,Varsayımlar!$B:$Q,8,0))</f>
        <v/>
      </c>
      <c r="R1283" s="5" t="str">
        <f>IF(B1283="","",VLOOKUP(AD1283,Varsayımlar!$B:$Q,9,0))</f>
        <v/>
      </c>
      <c r="S1283" s="5" t="str">
        <f>IF(B1283="","",VLOOKUP(AD1283,Varsayımlar!$B:$Q,10,0))</f>
        <v/>
      </c>
      <c r="T1283" s="5" t="str">
        <f>IF(B1283="","",VLOOKUP(AD1283,Varsayımlar!$B:$Q,11,0))</f>
        <v/>
      </c>
      <c r="U1283" s="5" t="str">
        <f>IF(B1283="","",VLOOKUP(AD1283,Varsayımlar!$B:$Q,12,0))</f>
        <v/>
      </c>
      <c r="V1283" s="5" t="str">
        <f>IF(B1283="","",VLOOKUP(AD1283,Varsayımlar!$B:$Q,13,0))</f>
        <v/>
      </c>
      <c r="W1283" s="5" t="str">
        <f>IF(B1283="","",VLOOKUP(AD1283,Varsayımlar!$B:$Q,14,0))</f>
        <v/>
      </c>
      <c r="AA1283" s="5" t="str">
        <f>IF(B1283="","",VLOOKUP(AD1283,Varsayımlar!$B:$Q,15,0))</f>
        <v/>
      </c>
      <c r="AB1283" s="5" t="str">
        <f>IF(B1283="","",VLOOKUP(AD1283,Varsayımlar!$B:$Q,16,0))</f>
        <v/>
      </c>
      <c r="AC1283" s="5" t="str">
        <f>IF(B1283="","",VLOOKUP(Sayfa2!AD1283,Varsayımlar!B:S,18,0))</f>
        <v/>
      </c>
      <c r="AD1283" s="5" t="str">
        <f t="shared" si="21"/>
        <v/>
      </c>
    </row>
    <row r="1284" spans="2:30" x14ac:dyDescent="0.25">
      <c r="C1284" s="3" t="str">
        <f>IF(B1284="","",VLOOKUP(AD1284,Varsayımlar!$B:$Q,3,0))</f>
        <v/>
      </c>
      <c r="H1284" s="2" t="str">
        <f>IF(B1284="","",VLOOKUP(AD1284,Varsayımlar!$B:$Q,5,0))</f>
        <v/>
      </c>
      <c r="J1284" s="2" t="str">
        <f>IF(B1284="","",VLOOKUP(AD1284,Varsayımlar!$B:$Q,6,0))</f>
        <v/>
      </c>
      <c r="P1284" s="2" t="str">
        <f>IF(B1284="","",VLOOKUP(AD1284,Varsayımlar!$B:$Q,7,0)*K1284)</f>
        <v/>
      </c>
      <c r="Q1284" s="2" t="str">
        <f>IF(B1284="","",VLOOKUP(AD1284,Varsayımlar!$B:$Q,8,0))</f>
        <v/>
      </c>
      <c r="R1284" s="2" t="str">
        <f>IF(B1284="","",VLOOKUP(AD1284,Varsayımlar!$B:$Q,9,0))</f>
        <v/>
      </c>
      <c r="S1284" s="2" t="str">
        <f>IF(B1284="","",VLOOKUP(AD1284,Varsayımlar!$B:$Q,10,0))</f>
        <v/>
      </c>
      <c r="T1284" s="2" t="str">
        <f>IF(B1284="","",VLOOKUP(AD1284,Varsayımlar!$B:$Q,11,0))</f>
        <v/>
      </c>
      <c r="U1284" s="2" t="str">
        <f>IF(B1284="","",VLOOKUP(AD1284,Varsayımlar!$B:$Q,12,0))</f>
        <v/>
      </c>
      <c r="V1284" s="2" t="str">
        <f>IF(B1284="","",VLOOKUP(AD1284,Varsayımlar!$B:$Q,13,0))</f>
        <v/>
      </c>
      <c r="W1284" s="2" t="str">
        <f>IF(B1284="","",VLOOKUP(AD1284,Varsayımlar!$B:$Q,14,0))</f>
        <v/>
      </c>
      <c r="AA1284" s="2" t="str">
        <f>IF(B1284="","",VLOOKUP(AD1284,Varsayımlar!$B:$Q,15,0))</f>
        <v/>
      </c>
      <c r="AB1284" s="2" t="str">
        <f>IF(B1284="","",VLOOKUP(AD1284,Varsayımlar!$B:$Q,16,0))</f>
        <v/>
      </c>
      <c r="AC1284" s="2" t="str">
        <f>IF(B1284="","",VLOOKUP(Sayfa2!AD1284,Varsayımlar!B:S,18,0))</f>
        <v/>
      </c>
      <c r="AD1284" s="2" t="str">
        <f t="shared" si="21"/>
        <v/>
      </c>
    </row>
    <row r="1285" spans="2:30" x14ac:dyDescent="0.25">
      <c r="B1285" s="6"/>
      <c r="C1285" s="7" t="str">
        <f>IF(B1285="","",VLOOKUP(AD1285,Varsayımlar!$B:$Q,3,0))</f>
        <v/>
      </c>
      <c r="D1285" s="7"/>
      <c r="H1285" s="5" t="str">
        <f>IF(B1285="","",VLOOKUP(AD1285,Varsayımlar!$B:$Q,5,0))</f>
        <v/>
      </c>
      <c r="I1285" s="5"/>
      <c r="J1285" s="5" t="str">
        <f>IF(B1285="","",VLOOKUP(AD1285,Varsayımlar!$B:$Q,6,0))</f>
        <v/>
      </c>
      <c r="P1285" s="5" t="str">
        <f>IF(B1285="","",VLOOKUP(AD1285,Varsayımlar!$B:$Q,7,0)*K1285)</f>
        <v/>
      </c>
      <c r="Q1285" s="5" t="str">
        <f>IF(B1285="","",VLOOKUP(AD1285,Varsayımlar!$B:$Q,8,0))</f>
        <v/>
      </c>
      <c r="R1285" s="5" t="str">
        <f>IF(B1285="","",VLOOKUP(AD1285,Varsayımlar!$B:$Q,9,0))</f>
        <v/>
      </c>
      <c r="S1285" s="5" t="str">
        <f>IF(B1285="","",VLOOKUP(AD1285,Varsayımlar!$B:$Q,10,0))</f>
        <v/>
      </c>
      <c r="T1285" s="5" t="str">
        <f>IF(B1285="","",VLOOKUP(AD1285,Varsayımlar!$B:$Q,11,0))</f>
        <v/>
      </c>
      <c r="U1285" s="5" t="str">
        <f>IF(B1285="","",VLOOKUP(AD1285,Varsayımlar!$B:$Q,12,0))</f>
        <v/>
      </c>
      <c r="V1285" s="5" t="str">
        <f>IF(B1285="","",VLOOKUP(AD1285,Varsayımlar!$B:$Q,13,0))</f>
        <v/>
      </c>
      <c r="W1285" s="5" t="str">
        <f>IF(B1285="","",VLOOKUP(AD1285,Varsayımlar!$B:$Q,14,0))</f>
        <v/>
      </c>
      <c r="AA1285" s="5" t="str">
        <f>IF(B1285="","",VLOOKUP(AD1285,Varsayımlar!$B:$Q,15,0))</f>
        <v/>
      </c>
      <c r="AB1285" s="5" t="str">
        <f>IF(B1285="","",VLOOKUP(AD1285,Varsayımlar!$B:$Q,16,0))</f>
        <v/>
      </c>
      <c r="AC1285" s="5" t="str">
        <f>IF(B1285="","",VLOOKUP(Sayfa2!AD1285,Varsayımlar!B:S,18,0))</f>
        <v/>
      </c>
      <c r="AD1285" s="5" t="str">
        <f t="shared" si="21"/>
        <v/>
      </c>
    </row>
    <row r="1286" spans="2:30" x14ac:dyDescent="0.25">
      <c r="C1286" s="3" t="str">
        <f>IF(B1286="","",VLOOKUP(AD1286,Varsayımlar!$B:$Q,3,0))</f>
        <v/>
      </c>
      <c r="H1286" s="2" t="str">
        <f>IF(B1286="","",VLOOKUP(AD1286,Varsayımlar!$B:$Q,5,0))</f>
        <v/>
      </c>
      <c r="J1286" s="2" t="str">
        <f>IF(B1286="","",VLOOKUP(AD1286,Varsayımlar!$B:$Q,6,0))</f>
        <v/>
      </c>
      <c r="P1286" s="2" t="str">
        <f>IF(B1286="","",VLOOKUP(AD1286,Varsayımlar!$B:$Q,7,0)*K1286)</f>
        <v/>
      </c>
      <c r="Q1286" s="2" t="str">
        <f>IF(B1286="","",VLOOKUP(AD1286,Varsayımlar!$B:$Q,8,0))</f>
        <v/>
      </c>
      <c r="R1286" s="2" t="str">
        <f>IF(B1286="","",VLOOKUP(AD1286,Varsayımlar!$B:$Q,9,0))</f>
        <v/>
      </c>
      <c r="S1286" s="2" t="str">
        <f>IF(B1286="","",VLOOKUP(AD1286,Varsayımlar!$B:$Q,10,0))</f>
        <v/>
      </c>
      <c r="T1286" s="2" t="str">
        <f>IF(B1286="","",VLOOKUP(AD1286,Varsayımlar!$B:$Q,11,0))</f>
        <v/>
      </c>
      <c r="U1286" s="2" t="str">
        <f>IF(B1286="","",VLOOKUP(AD1286,Varsayımlar!$B:$Q,12,0))</f>
        <v/>
      </c>
      <c r="V1286" s="2" t="str">
        <f>IF(B1286="","",VLOOKUP(AD1286,Varsayımlar!$B:$Q,13,0))</f>
        <v/>
      </c>
      <c r="W1286" s="2" t="str">
        <f>IF(B1286="","",VLOOKUP(AD1286,Varsayımlar!$B:$Q,14,0))</f>
        <v/>
      </c>
      <c r="AA1286" s="2" t="str">
        <f>IF(B1286="","",VLOOKUP(AD1286,Varsayımlar!$B:$Q,15,0))</f>
        <v/>
      </c>
      <c r="AB1286" s="2" t="str">
        <f>IF(B1286="","",VLOOKUP(AD1286,Varsayımlar!$B:$Q,16,0))</f>
        <v/>
      </c>
      <c r="AC1286" s="2" t="str">
        <f>IF(B1286="","",VLOOKUP(Sayfa2!AD1286,Varsayımlar!B:S,18,0))</f>
        <v/>
      </c>
      <c r="AD1286" s="2" t="str">
        <f t="shared" si="21"/>
        <v/>
      </c>
    </row>
    <row r="1287" spans="2:30" x14ac:dyDescent="0.25">
      <c r="B1287" s="6"/>
      <c r="C1287" s="7" t="str">
        <f>IF(B1287="","",VLOOKUP(AD1287,Varsayımlar!$B:$Q,3,0))</f>
        <v/>
      </c>
      <c r="D1287" s="7"/>
      <c r="H1287" s="5" t="str">
        <f>IF(B1287="","",VLOOKUP(AD1287,Varsayımlar!$B:$Q,5,0))</f>
        <v/>
      </c>
      <c r="I1287" s="5"/>
      <c r="J1287" s="5" t="str">
        <f>IF(B1287="","",VLOOKUP(AD1287,Varsayımlar!$B:$Q,6,0))</f>
        <v/>
      </c>
      <c r="P1287" s="5" t="str">
        <f>IF(B1287="","",VLOOKUP(AD1287,Varsayımlar!$B:$Q,7,0)*K1287)</f>
        <v/>
      </c>
      <c r="Q1287" s="5" t="str">
        <f>IF(B1287="","",VLOOKUP(AD1287,Varsayımlar!$B:$Q,8,0))</f>
        <v/>
      </c>
      <c r="R1287" s="5" t="str">
        <f>IF(B1287="","",VLOOKUP(AD1287,Varsayımlar!$B:$Q,9,0))</f>
        <v/>
      </c>
      <c r="S1287" s="5" t="str">
        <f>IF(B1287="","",VLOOKUP(AD1287,Varsayımlar!$B:$Q,10,0))</f>
        <v/>
      </c>
      <c r="T1287" s="5" t="str">
        <f>IF(B1287="","",VLOOKUP(AD1287,Varsayımlar!$B:$Q,11,0))</f>
        <v/>
      </c>
      <c r="U1287" s="5" t="str">
        <f>IF(B1287="","",VLOOKUP(AD1287,Varsayımlar!$B:$Q,12,0))</f>
        <v/>
      </c>
      <c r="V1287" s="5" t="str">
        <f>IF(B1287="","",VLOOKUP(AD1287,Varsayımlar!$B:$Q,13,0))</f>
        <v/>
      </c>
      <c r="W1287" s="5" t="str">
        <f>IF(B1287="","",VLOOKUP(AD1287,Varsayımlar!$B:$Q,14,0))</f>
        <v/>
      </c>
      <c r="AA1287" s="5" t="str">
        <f>IF(B1287="","",VLOOKUP(AD1287,Varsayımlar!$B:$Q,15,0))</f>
        <v/>
      </c>
      <c r="AB1287" s="5" t="str">
        <f>IF(B1287="","",VLOOKUP(AD1287,Varsayımlar!$B:$Q,16,0))</f>
        <v/>
      </c>
      <c r="AC1287" s="5" t="str">
        <f>IF(B1287="","",VLOOKUP(Sayfa2!AD1287,Varsayımlar!B:S,18,0))</f>
        <v/>
      </c>
      <c r="AD1287" s="5" t="str">
        <f t="shared" si="21"/>
        <v/>
      </c>
    </row>
    <row r="1288" spans="2:30" x14ac:dyDescent="0.25">
      <c r="C1288" s="3" t="str">
        <f>IF(B1288="","",VLOOKUP(AD1288,Varsayımlar!$B:$Q,3,0))</f>
        <v/>
      </c>
      <c r="H1288" s="2" t="str">
        <f>IF(B1288="","",VLOOKUP(AD1288,Varsayımlar!$B:$Q,5,0))</f>
        <v/>
      </c>
      <c r="J1288" s="2" t="str">
        <f>IF(B1288="","",VLOOKUP(AD1288,Varsayımlar!$B:$Q,6,0))</f>
        <v/>
      </c>
      <c r="P1288" s="2" t="str">
        <f>IF(B1288="","",VLOOKUP(AD1288,Varsayımlar!$B:$Q,7,0)*K1288)</f>
        <v/>
      </c>
      <c r="Q1288" s="2" t="str">
        <f>IF(B1288="","",VLOOKUP(AD1288,Varsayımlar!$B:$Q,8,0))</f>
        <v/>
      </c>
      <c r="R1288" s="2" t="str">
        <f>IF(B1288="","",VLOOKUP(AD1288,Varsayımlar!$B:$Q,9,0))</f>
        <v/>
      </c>
      <c r="S1288" s="2" t="str">
        <f>IF(B1288="","",VLOOKUP(AD1288,Varsayımlar!$B:$Q,10,0))</f>
        <v/>
      </c>
      <c r="T1288" s="2" t="str">
        <f>IF(B1288="","",VLOOKUP(AD1288,Varsayımlar!$B:$Q,11,0))</f>
        <v/>
      </c>
      <c r="U1288" s="2" t="str">
        <f>IF(B1288="","",VLOOKUP(AD1288,Varsayımlar!$B:$Q,12,0))</f>
        <v/>
      </c>
      <c r="V1288" s="2" t="str">
        <f>IF(B1288="","",VLOOKUP(AD1288,Varsayımlar!$B:$Q,13,0))</f>
        <v/>
      </c>
      <c r="W1288" s="2" t="str">
        <f>IF(B1288="","",VLOOKUP(AD1288,Varsayımlar!$B:$Q,14,0))</f>
        <v/>
      </c>
      <c r="AA1288" s="2" t="str">
        <f>IF(B1288="","",VLOOKUP(AD1288,Varsayımlar!$B:$Q,15,0))</f>
        <v/>
      </c>
      <c r="AB1288" s="2" t="str">
        <f>IF(B1288="","",VLOOKUP(AD1288,Varsayımlar!$B:$Q,16,0))</f>
        <v/>
      </c>
      <c r="AC1288" s="2" t="str">
        <f>IF(B1288="","",VLOOKUP(Sayfa2!AD1288,Varsayımlar!B:S,18,0))</f>
        <v/>
      </c>
      <c r="AD1288" s="2" t="str">
        <f t="shared" ref="AD1288:AD1351" si="22">IF(B1288="","",CONCATENATE(B1288,E1288))</f>
        <v/>
      </c>
    </row>
    <row r="1289" spans="2:30" x14ac:dyDescent="0.25">
      <c r="B1289" s="6"/>
      <c r="C1289" s="7" t="str">
        <f>IF(B1289="","",VLOOKUP(AD1289,Varsayımlar!$B:$Q,3,0))</f>
        <v/>
      </c>
      <c r="D1289" s="7"/>
      <c r="H1289" s="5" t="str">
        <f>IF(B1289="","",VLOOKUP(AD1289,Varsayımlar!$B:$Q,5,0))</f>
        <v/>
      </c>
      <c r="I1289" s="5"/>
      <c r="J1289" s="5" t="str">
        <f>IF(B1289="","",VLOOKUP(AD1289,Varsayımlar!$B:$Q,6,0))</f>
        <v/>
      </c>
      <c r="P1289" s="5" t="str">
        <f>IF(B1289="","",VLOOKUP(AD1289,Varsayımlar!$B:$Q,7,0)*K1289)</f>
        <v/>
      </c>
      <c r="Q1289" s="5" t="str">
        <f>IF(B1289="","",VLOOKUP(AD1289,Varsayımlar!$B:$Q,8,0))</f>
        <v/>
      </c>
      <c r="R1289" s="5" t="str">
        <f>IF(B1289="","",VLOOKUP(AD1289,Varsayımlar!$B:$Q,9,0))</f>
        <v/>
      </c>
      <c r="S1289" s="5" t="str">
        <f>IF(B1289="","",VLOOKUP(AD1289,Varsayımlar!$B:$Q,10,0))</f>
        <v/>
      </c>
      <c r="T1289" s="5" t="str">
        <f>IF(B1289="","",VLOOKUP(AD1289,Varsayımlar!$B:$Q,11,0))</f>
        <v/>
      </c>
      <c r="U1289" s="5" t="str">
        <f>IF(B1289="","",VLOOKUP(AD1289,Varsayımlar!$B:$Q,12,0))</f>
        <v/>
      </c>
      <c r="V1289" s="5" t="str">
        <f>IF(B1289="","",VLOOKUP(AD1289,Varsayımlar!$B:$Q,13,0))</f>
        <v/>
      </c>
      <c r="W1289" s="5" t="str">
        <f>IF(B1289="","",VLOOKUP(AD1289,Varsayımlar!$B:$Q,14,0))</f>
        <v/>
      </c>
      <c r="AA1289" s="5" t="str">
        <f>IF(B1289="","",VLOOKUP(AD1289,Varsayımlar!$B:$Q,15,0))</f>
        <v/>
      </c>
      <c r="AB1289" s="5" t="str">
        <f>IF(B1289="","",VLOOKUP(AD1289,Varsayımlar!$B:$Q,16,0))</f>
        <v/>
      </c>
      <c r="AC1289" s="5" t="str">
        <f>IF(B1289="","",VLOOKUP(Sayfa2!AD1289,Varsayımlar!B:S,18,0))</f>
        <v/>
      </c>
      <c r="AD1289" s="5" t="str">
        <f t="shared" si="22"/>
        <v/>
      </c>
    </row>
    <row r="1290" spans="2:30" x14ac:dyDescent="0.25">
      <c r="C1290" s="3" t="str">
        <f>IF(B1290="","",VLOOKUP(AD1290,Varsayımlar!$B:$Q,3,0))</f>
        <v/>
      </c>
      <c r="H1290" s="2" t="str">
        <f>IF(B1290="","",VLOOKUP(AD1290,Varsayımlar!$B:$Q,5,0))</f>
        <v/>
      </c>
      <c r="J1290" s="2" t="str">
        <f>IF(B1290="","",VLOOKUP(AD1290,Varsayımlar!$B:$Q,6,0))</f>
        <v/>
      </c>
      <c r="P1290" s="2" t="str">
        <f>IF(B1290="","",VLOOKUP(AD1290,Varsayımlar!$B:$Q,7,0)*K1290)</f>
        <v/>
      </c>
      <c r="Q1290" s="2" t="str">
        <f>IF(B1290="","",VLOOKUP(AD1290,Varsayımlar!$B:$Q,8,0))</f>
        <v/>
      </c>
      <c r="R1290" s="2" t="str">
        <f>IF(B1290="","",VLOOKUP(AD1290,Varsayımlar!$B:$Q,9,0))</f>
        <v/>
      </c>
      <c r="S1290" s="2" t="str">
        <f>IF(B1290="","",VLOOKUP(AD1290,Varsayımlar!$B:$Q,10,0))</f>
        <v/>
      </c>
      <c r="T1290" s="2" t="str">
        <f>IF(B1290="","",VLOOKUP(AD1290,Varsayımlar!$B:$Q,11,0))</f>
        <v/>
      </c>
      <c r="U1290" s="2" t="str">
        <f>IF(B1290="","",VLOOKUP(AD1290,Varsayımlar!$B:$Q,12,0))</f>
        <v/>
      </c>
      <c r="V1290" s="2" t="str">
        <f>IF(B1290="","",VLOOKUP(AD1290,Varsayımlar!$B:$Q,13,0))</f>
        <v/>
      </c>
      <c r="W1290" s="2" t="str">
        <f>IF(B1290="","",VLOOKUP(AD1290,Varsayımlar!$B:$Q,14,0))</f>
        <v/>
      </c>
      <c r="AA1290" s="2" t="str">
        <f>IF(B1290="","",VLOOKUP(AD1290,Varsayımlar!$B:$Q,15,0))</f>
        <v/>
      </c>
      <c r="AB1290" s="2" t="str">
        <f>IF(B1290="","",VLOOKUP(AD1290,Varsayımlar!$B:$Q,16,0))</f>
        <v/>
      </c>
      <c r="AC1290" s="2" t="str">
        <f>IF(B1290="","",VLOOKUP(Sayfa2!AD1290,Varsayımlar!B:S,18,0))</f>
        <v/>
      </c>
      <c r="AD1290" s="2" t="str">
        <f t="shared" si="22"/>
        <v/>
      </c>
    </row>
    <row r="1291" spans="2:30" x14ac:dyDescent="0.25">
      <c r="B1291" s="6"/>
      <c r="C1291" s="7" t="str">
        <f>IF(B1291="","",VLOOKUP(AD1291,Varsayımlar!$B:$Q,3,0))</f>
        <v/>
      </c>
      <c r="D1291" s="7"/>
      <c r="H1291" s="5" t="str">
        <f>IF(B1291="","",VLOOKUP(AD1291,Varsayımlar!$B:$Q,5,0))</f>
        <v/>
      </c>
      <c r="I1291" s="5"/>
      <c r="J1291" s="5" t="str">
        <f>IF(B1291="","",VLOOKUP(AD1291,Varsayımlar!$B:$Q,6,0))</f>
        <v/>
      </c>
      <c r="P1291" s="5" t="str">
        <f>IF(B1291="","",VLOOKUP(AD1291,Varsayımlar!$B:$Q,7,0)*K1291)</f>
        <v/>
      </c>
      <c r="Q1291" s="5" t="str">
        <f>IF(B1291="","",VLOOKUP(AD1291,Varsayımlar!$B:$Q,8,0))</f>
        <v/>
      </c>
      <c r="R1291" s="5" t="str">
        <f>IF(B1291="","",VLOOKUP(AD1291,Varsayımlar!$B:$Q,9,0))</f>
        <v/>
      </c>
      <c r="S1291" s="5" t="str">
        <f>IF(B1291="","",VLOOKUP(AD1291,Varsayımlar!$B:$Q,10,0))</f>
        <v/>
      </c>
      <c r="T1291" s="5" t="str">
        <f>IF(B1291="","",VLOOKUP(AD1291,Varsayımlar!$B:$Q,11,0))</f>
        <v/>
      </c>
      <c r="U1291" s="5" t="str">
        <f>IF(B1291="","",VLOOKUP(AD1291,Varsayımlar!$B:$Q,12,0))</f>
        <v/>
      </c>
      <c r="V1291" s="5" t="str">
        <f>IF(B1291="","",VLOOKUP(AD1291,Varsayımlar!$B:$Q,13,0))</f>
        <v/>
      </c>
      <c r="W1291" s="5" t="str">
        <f>IF(B1291="","",VLOOKUP(AD1291,Varsayımlar!$B:$Q,14,0))</f>
        <v/>
      </c>
      <c r="AA1291" s="5" t="str">
        <f>IF(B1291="","",VLOOKUP(AD1291,Varsayımlar!$B:$Q,15,0))</f>
        <v/>
      </c>
      <c r="AB1291" s="5" t="str">
        <f>IF(B1291="","",VLOOKUP(AD1291,Varsayımlar!$B:$Q,16,0))</f>
        <v/>
      </c>
      <c r="AC1291" s="5" t="str">
        <f>IF(B1291="","",VLOOKUP(Sayfa2!AD1291,Varsayımlar!B:S,18,0))</f>
        <v/>
      </c>
      <c r="AD1291" s="5" t="str">
        <f t="shared" si="22"/>
        <v/>
      </c>
    </row>
    <row r="1292" spans="2:30" x14ac:dyDescent="0.25">
      <c r="C1292" s="3" t="str">
        <f>IF(B1292="","",VLOOKUP(AD1292,Varsayımlar!$B:$Q,3,0))</f>
        <v/>
      </c>
      <c r="H1292" s="2" t="str">
        <f>IF(B1292="","",VLOOKUP(AD1292,Varsayımlar!$B:$Q,5,0))</f>
        <v/>
      </c>
      <c r="J1292" s="2" t="str">
        <f>IF(B1292="","",VLOOKUP(AD1292,Varsayımlar!$B:$Q,6,0))</f>
        <v/>
      </c>
      <c r="P1292" s="2" t="str">
        <f>IF(B1292="","",VLOOKUP(AD1292,Varsayımlar!$B:$Q,7,0)*K1292)</f>
        <v/>
      </c>
      <c r="Q1292" s="2" t="str">
        <f>IF(B1292="","",VLOOKUP(AD1292,Varsayımlar!$B:$Q,8,0))</f>
        <v/>
      </c>
      <c r="R1292" s="2" t="str">
        <f>IF(B1292="","",VLOOKUP(AD1292,Varsayımlar!$B:$Q,9,0))</f>
        <v/>
      </c>
      <c r="S1292" s="2" t="str">
        <f>IF(B1292="","",VLOOKUP(AD1292,Varsayımlar!$B:$Q,10,0))</f>
        <v/>
      </c>
      <c r="T1292" s="2" t="str">
        <f>IF(B1292="","",VLOOKUP(AD1292,Varsayımlar!$B:$Q,11,0))</f>
        <v/>
      </c>
      <c r="U1292" s="2" t="str">
        <f>IF(B1292="","",VLOOKUP(AD1292,Varsayımlar!$B:$Q,12,0))</f>
        <v/>
      </c>
      <c r="V1292" s="2" t="str">
        <f>IF(B1292="","",VLOOKUP(AD1292,Varsayımlar!$B:$Q,13,0))</f>
        <v/>
      </c>
      <c r="W1292" s="2" t="str">
        <f>IF(B1292="","",VLOOKUP(AD1292,Varsayımlar!$B:$Q,14,0))</f>
        <v/>
      </c>
      <c r="AA1292" s="2" t="str">
        <f>IF(B1292="","",VLOOKUP(AD1292,Varsayımlar!$B:$Q,15,0))</f>
        <v/>
      </c>
      <c r="AB1292" s="2" t="str">
        <f>IF(B1292="","",VLOOKUP(AD1292,Varsayımlar!$B:$Q,16,0))</f>
        <v/>
      </c>
      <c r="AC1292" s="2" t="str">
        <f>IF(B1292="","",VLOOKUP(Sayfa2!AD1292,Varsayımlar!B:S,18,0))</f>
        <v/>
      </c>
      <c r="AD1292" s="2" t="str">
        <f t="shared" si="22"/>
        <v/>
      </c>
    </row>
    <row r="1293" spans="2:30" x14ac:dyDescent="0.25">
      <c r="B1293" s="6"/>
      <c r="C1293" s="7" t="str">
        <f>IF(B1293="","",VLOOKUP(AD1293,Varsayımlar!$B:$Q,3,0))</f>
        <v/>
      </c>
      <c r="D1293" s="7"/>
      <c r="H1293" s="5" t="str">
        <f>IF(B1293="","",VLOOKUP(AD1293,Varsayımlar!$B:$Q,5,0))</f>
        <v/>
      </c>
      <c r="I1293" s="5"/>
      <c r="J1293" s="5" t="str">
        <f>IF(B1293="","",VLOOKUP(AD1293,Varsayımlar!$B:$Q,6,0))</f>
        <v/>
      </c>
      <c r="P1293" s="5" t="str">
        <f>IF(B1293="","",VLOOKUP(AD1293,Varsayımlar!$B:$Q,7,0)*K1293)</f>
        <v/>
      </c>
      <c r="Q1293" s="5" t="str">
        <f>IF(B1293="","",VLOOKUP(AD1293,Varsayımlar!$B:$Q,8,0))</f>
        <v/>
      </c>
      <c r="R1293" s="5" t="str">
        <f>IF(B1293="","",VLOOKUP(AD1293,Varsayımlar!$B:$Q,9,0))</f>
        <v/>
      </c>
      <c r="S1293" s="5" t="str">
        <f>IF(B1293="","",VLOOKUP(AD1293,Varsayımlar!$B:$Q,10,0))</f>
        <v/>
      </c>
      <c r="T1293" s="5" t="str">
        <f>IF(B1293="","",VLOOKUP(AD1293,Varsayımlar!$B:$Q,11,0))</f>
        <v/>
      </c>
      <c r="U1293" s="5" t="str">
        <f>IF(B1293="","",VLOOKUP(AD1293,Varsayımlar!$B:$Q,12,0))</f>
        <v/>
      </c>
      <c r="V1293" s="5" t="str">
        <f>IF(B1293="","",VLOOKUP(AD1293,Varsayımlar!$B:$Q,13,0))</f>
        <v/>
      </c>
      <c r="W1293" s="5" t="str">
        <f>IF(B1293="","",VLOOKUP(AD1293,Varsayımlar!$B:$Q,14,0))</f>
        <v/>
      </c>
      <c r="AA1293" s="5" t="str">
        <f>IF(B1293="","",VLOOKUP(AD1293,Varsayımlar!$B:$Q,15,0))</f>
        <v/>
      </c>
      <c r="AB1293" s="5" t="str">
        <f>IF(B1293="","",VLOOKUP(AD1293,Varsayımlar!$B:$Q,16,0))</f>
        <v/>
      </c>
      <c r="AC1293" s="5" t="str">
        <f>IF(B1293="","",VLOOKUP(Sayfa2!AD1293,Varsayımlar!B:S,18,0))</f>
        <v/>
      </c>
      <c r="AD1293" s="5" t="str">
        <f t="shared" si="22"/>
        <v/>
      </c>
    </row>
    <row r="1294" spans="2:30" x14ac:dyDescent="0.25">
      <c r="C1294" s="3" t="str">
        <f>IF(B1294="","",VLOOKUP(AD1294,Varsayımlar!$B:$Q,3,0))</f>
        <v/>
      </c>
      <c r="H1294" s="2" t="str">
        <f>IF(B1294="","",VLOOKUP(AD1294,Varsayımlar!$B:$Q,5,0))</f>
        <v/>
      </c>
      <c r="J1294" s="2" t="str">
        <f>IF(B1294="","",VLOOKUP(AD1294,Varsayımlar!$B:$Q,6,0))</f>
        <v/>
      </c>
      <c r="P1294" s="2" t="str">
        <f>IF(B1294="","",VLOOKUP(AD1294,Varsayımlar!$B:$Q,7,0)*K1294)</f>
        <v/>
      </c>
      <c r="Q1294" s="2" t="str">
        <f>IF(B1294="","",VLOOKUP(AD1294,Varsayımlar!$B:$Q,8,0))</f>
        <v/>
      </c>
      <c r="R1294" s="2" t="str">
        <f>IF(B1294="","",VLOOKUP(AD1294,Varsayımlar!$B:$Q,9,0))</f>
        <v/>
      </c>
      <c r="S1294" s="2" t="str">
        <f>IF(B1294="","",VLOOKUP(AD1294,Varsayımlar!$B:$Q,10,0))</f>
        <v/>
      </c>
      <c r="T1294" s="2" t="str">
        <f>IF(B1294="","",VLOOKUP(AD1294,Varsayımlar!$B:$Q,11,0))</f>
        <v/>
      </c>
      <c r="U1294" s="2" t="str">
        <f>IF(B1294="","",VLOOKUP(AD1294,Varsayımlar!$B:$Q,12,0))</f>
        <v/>
      </c>
      <c r="V1294" s="2" t="str">
        <f>IF(B1294="","",VLOOKUP(AD1294,Varsayımlar!$B:$Q,13,0))</f>
        <v/>
      </c>
      <c r="W1294" s="2" t="str">
        <f>IF(B1294="","",VLOOKUP(AD1294,Varsayımlar!$B:$Q,14,0))</f>
        <v/>
      </c>
      <c r="AA1294" s="2" t="str">
        <f>IF(B1294="","",VLOOKUP(AD1294,Varsayımlar!$B:$Q,15,0))</f>
        <v/>
      </c>
      <c r="AB1294" s="2" t="str">
        <f>IF(B1294="","",VLOOKUP(AD1294,Varsayımlar!$B:$Q,16,0))</f>
        <v/>
      </c>
      <c r="AC1294" s="2" t="str">
        <f>IF(B1294="","",VLOOKUP(Sayfa2!AD1294,Varsayımlar!B:S,18,0))</f>
        <v/>
      </c>
      <c r="AD1294" s="2" t="str">
        <f t="shared" si="22"/>
        <v/>
      </c>
    </row>
    <row r="1295" spans="2:30" x14ac:dyDescent="0.25">
      <c r="B1295" s="6"/>
      <c r="C1295" s="7" t="str">
        <f>IF(B1295="","",VLOOKUP(AD1295,Varsayımlar!$B:$Q,3,0))</f>
        <v/>
      </c>
      <c r="D1295" s="7"/>
      <c r="H1295" s="5" t="str">
        <f>IF(B1295="","",VLOOKUP(AD1295,Varsayımlar!$B:$Q,5,0))</f>
        <v/>
      </c>
      <c r="I1295" s="5"/>
      <c r="J1295" s="5" t="str">
        <f>IF(B1295="","",VLOOKUP(AD1295,Varsayımlar!$B:$Q,6,0))</f>
        <v/>
      </c>
      <c r="P1295" s="5" t="str">
        <f>IF(B1295="","",VLOOKUP(AD1295,Varsayımlar!$B:$Q,7,0)*K1295)</f>
        <v/>
      </c>
      <c r="Q1295" s="5" t="str">
        <f>IF(B1295="","",VLOOKUP(AD1295,Varsayımlar!$B:$Q,8,0))</f>
        <v/>
      </c>
      <c r="R1295" s="5" t="str">
        <f>IF(B1295="","",VLOOKUP(AD1295,Varsayımlar!$B:$Q,9,0))</f>
        <v/>
      </c>
      <c r="S1295" s="5" t="str">
        <f>IF(B1295="","",VLOOKUP(AD1295,Varsayımlar!$B:$Q,10,0))</f>
        <v/>
      </c>
      <c r="T1295" s="5" t="str">
        <f>IF(B1295="","",VLOOKUP(AD1295,Varsayımlar!$B:$Q,11,0))</f>
        <v/>
      </c>
      <c r="U1295" s="5" t="str">
        <f>IF(B1295="","",VLOOKUP(AD1295,Varsayımlar!$B:$Q,12,0))</f>
        <v/>
      </c>
      <c r="V1295" s="5" t="str">
        <f>IF(B1295="","",VLOOKUP(AD1295,Varsayımlar!$B:$Q,13,0))</f>
        <v/>
      </c>
      <c r="W1295" s="5" t="str">
        <f>IF(B1295="","",VLOOKUP(AD1295,Varsayımlar!$B:$Q,14,0))</f>
        <v/>
      </c>
      <c r="AA1295" s="5" t="str">
        <f>IF(B1295="","",VLOOKUP(AD1295,Varsayımlar!$B:$Q,15,0))</f>
        <v/>
      </c>
      <c r="AB1295" s="5" t="str">
        <f>IF(B1295="","",VLOOKUP(AD1295,Varsayımlar!$B:$Q,16,0))</f>
        <v/>
      </c>
      <c r="AC1295" s="5" t="str">
        <f>IF(B1295="","",VLOOKUP(Sayfa2!AD1295,Varsayımlar!B:S,18,0))</f>
        <v/>
      </c>
      <c r="AD1295" s="5" t="str">
        <f t="shared" si="22"/>
        <v/>
      </c>
    </row>
    <row r="1296" spans="2:30" x14ac:dyDescent="0.25">
      <c r="C1296" s="3" t="str">
        <f>IF(B1296="","",VLOOKUP(AD1296,Varsayımlar!$B:$Q,3,0))</f>
        <v/>
      </c>
      <c r="H1296" s="2" t="str">
        <f>IF(B1296="","",VLOOKUP(AD1296,Varsayımlar!$B:$Q,5,0))</f>
        <v/>
      </c>
      <c r="J1296" s="2" t="str">
        <f>IF(B1296="","",VLOOKUP(AD1296,Varsayımlar!$B:$Q,6,0))</f>
        <v/>
      </c>
      <c r="P1296" s="2" t="str">
        <f>IF(B1296="","",VLOOKUP(AD1296,Varsayımlar!$B:$Q,7,0)*K1296)</f>
        <v/>
      </c>
      <c r="Q1296" s="2" t="str">
        <f>IF(B1296="","",VLOOKUP(AD1296,Varsayımlar!$B:$Q,8,0))</f>
        <v/>
      </c>
      <c r="R1296" s="2" t="str">
        <f>IF(B1296="","",VLOOKUP(AD1296,Varsayımlar!$B:$Q,9,0))</f>
        <v/>
      </c>
      <c r="S1296" s="2" t="str">
        <f>IF(B1296="","",VLOOKUP(AD1296,Varsayımlar!$B:$Q,10,0))</f>
        <v/>
      </c>
      <c r="T1296" s="2" t="str">
        <f>IF(B1296="","",VLOOKUP(AD1296,Varsayımlar!$B:$Q,11,0))</f>
        <v/>
      </c>
      <c r="U1296" s="2" t="str">
        <f>IF(B1296="","",VLOOKUP(AD1296,Varsayımlar!$B:$Q,12,0))</f>
        <v/>
      </c>
      <c r="V1296" s="2" t="str">
        <f>IF(B1296="","",VLOOKUP(AD1296,Varsayımlar!$B:$Q,13,0))</f>
        <v/>
      </c>
      <c r="W1296" s="2" t="str">
        <f>IF(B1296="","",VLOOKUP(AD1296,Varsayımlar!$B:$Q,14,0))</f>
        <v/>
      </c>
      <c r="AA1296" s="2" t="str">
        <f>IF(B1296="","",VLOOKUP(AD1296,Varsayımlar!$B:$Q,15,0))</f>
        <v/>
      </c>
      <c r="AB1296" s="2" t="str">
        <f>IF(B1296="","",VLOOKUP(AD1296,Varsayımlar!$B:$Q,16,0))</f>
        <v/>
      </c>
      <c r="AC1296" s="2" t="str">
        <f>IF(B1296="","",VLOOKUP(Sayfa2!AD1296,Varsayımlar!B:S,18,0))</f>
        <v/>
      </c>
      <c r="AD1296" s="2" t="str">
        <f t="shared" si="22"/>
        <v/>
      </c>
    </row>
    <row r="1297" spans="2:30" x14ac:dyDescent="0.25">
      <c r="B1297" s="6"/>
      <c r="C1297" s="7" t="str">
        <f>IF(B1297="","",VLOOKUP(AD1297,Varsayımlar!$B:$Q,3,0))</f>
        <v/>
      </c>
      <c r="D1297" s="7"/>
      <c r="H1297" s="5" t="str">
        <f>IF(B1297="","",VLOOKUP(AD1297,Varsayımlar!$B:$Q,5,0))</f>
        <v/>
      </c>
      <c r="I1297" s="5"/>
      <c r="J1297" s="5" t="str">
        <f>IF(B1297="","",VLOOKUP(AD1297,Varsayımlar!$B:$Q,6,0))</f>
        <v/>
      </c>
      <c r="P1297" s="5" t="str">
        <f>IF(B1297="","",VLOOKUP(AD1297,Varsayımlar!$B:$Q,7,0)*K1297)</f>
        <v/>
      </c>
      <c r="Q1297" s="5" t="str">
        <f>IF(B1297="","",VLOOKUP(AD1297,Varsayımlar!$B:$Q,8,0))</f>
        <v/>
      </c>
      <c r="R1297" s="5" t="str">
        <f>IF(B1297="","",VLOOKUP(AD1297,Varsayımlar!$B:$Q,9,0))</f>
        <v/>
      </c>
      <c r="S1297" s="5" t="str">
        <f>IF(B1297="","",VLOOKUP(AD1297,Varsayımlar!$B:$Q,10,0))</f>
        <v/>
      </c>
      <c r="T1297" s="5" t="str">
        <f>IF(B1297="","",VLOOKUP(AD1297,Varsayımlar!$B:$Q,11,0))</f>
        <v/>
      </c>
      <c r="U1297" s="5" t="str">
        <f>IF(B1297="","",VLOOKUP(AD1297,Varsayımlar!$B:$Q,12,0))</f>
        <v/>
      </c>
      <c r="V1297" s="5" t="str">
        <f>IF(B1297="","",VLOOKUP(AD1297,Varsayımlar!$B:$Q,13,0))</f>
        <v/>
      </c>
      <c r="W1297" s="5" t="str">
        <f>IF(B1297="","",VLOOKUP(AD1297,Varsayımlar!$B:$Q,14,0))</f>
        <v/>
      </c>
      <c r="AA1297" s="5" t="str">
        <f>IF(B1297="","",VLOOKUP(AD1297,Varsayımlar!$B:$Q,15,0))</f>
        <v/>
      </c>
      <c r="AB1297" s="5" t="str">
        <f>IF(B1297="","",VLOOKUP(AD1297,Varsayımlar!$B:$Q,16,0))</f>
        <v/>
      </c>
      <c r="AC1297" s="5" t="str">
        <f>IF(B1297="","",VLOOKUP(Sayfa2!AD1297,Varsayımlar!B:S,18,0))</f>
        <v/>
      </c>
      <c r="AD1297" s="5" t="str">
        <f t="shared" si="22"/>
        <v/>
      </c>
    </row>
    <row r="1298" spans="2:30" x14ac:dyDescent="0.25">
      <c r="C1298" s="3" t="str">
        <f>IF(B1298="","",VLOOKUP(AD1298,Varsayımlar!$B:$Q,3,0))</f>
        <v/>
      </c>
      <c r="H1298" s="2" t="str">
        <f>IF(B1298="","",VLOOKUP(AD1298,Varsayımlar!$B:$Q,5,0))</f>
        <v/>
      </c>
      <c r="J1298" s="2" t="str">
        <f>IF(B1298="","",VLOOKUP(AD1298,Varsayımlar!$B:$Q,6,0))</f>
        <v/>
      </c>
      <c r="P1298" s="2" t="str">
        <f>IF(B1298="","",VLOOKUP(AD1298,Varsayımlar!$B:$Q,7,0)*K1298)</f>
        <v/>
      </c>
      <c r="Q1298" s="2" t="str">
        <f>IF(B1298="","",VLOOKUP(AD1298,Varsayımlar!$B:$Q,8,0))</f>
        <v/>
      </c>
      <c r="R1298" s="2" t="str">
        <f>IF(B1298="","",VLOOKUP(AD1298,Varsayımlar!$B:$Q,9,0))</f>
        <v/>
      </c>
      <c r="S1298" s="2" t="str">
        <f>IF(B1298="","",VLOOKUP(AD1298,Varsayımlar!$B:$Q,10,0))</f>
        <v/>
      </c>
      <c r="T1298" s="2" t="str">
        <f>IF(B1298="","",VLOOKUP(AD1298,Varsayımlar!$B:$Q,11,0))</f>
        <v/>
      </c>
      <c r="U1298" s="2" t="str">
        <f>IF(B1298="","",VLOOKUP(AD1298,Varsayımlar!$B:$Q,12,0))</f>
        <v/>
      </c>
      <c r="V1298" s="2" t="str">
        <f>IF(B1298="","",VLOOKUP(AD1298,Varsayımlar!$B:$Q,13,0))</f>
        <v/>
      </c>
      <c r="W1298" s="2" t="str">
        <f>IF(B1298="","",VLOOKUP(AD1298,Varsayımlar!$B:$Q,14,0))</f>
        <v/>
      </c>
      <c r="AA1298" s="2" t="str">
        <f>IF(B1298="","",VLOOKUP(AD1298,Varsayımlar!$B:$Q,15,0))</f>
        <v/>
      </c>
      <c r="AB1298" s="2" t="str">
        <f>IF(B1298="","",VLOOKUP(AD1298,Varsayımlar!$B:$Q,16,0))</f>
        <v/>
      </c>
      <c r="AC1298" s="2" t="str">
        <f>IF(B1298="","",VLOOKUP(Sayfa2!AD1298,Varsayımlar!B:S,18,0))</f>
        <v/>
      </c>
      <c r="AD1298" s="2" t="str">
        <f t="shared" si="22"/>
        <v/>
      </c>
    </row>
    <row r="1299" spans="2:30" x14ac:dyDescent="0.25">
      <c r="B1299" s="6"/>
      <c r="C1299" s="7" t="str">
        <f>IF(B1299="","",VLOOKUP(AD1299,Varsayımlar!$B:$Q,3,0))</f>
        <v/>
      </c>
      <c r="D1299" s="7"/>
      <c r="H1299" s="5" t="str">
        <f>IF(B1299="","",VLOOKUP(AD1299,Varsayımlar!$B:$Q,5,0))</f>
        <v/>
      </c>
      <c r="I1299" s="5"/>
      <c r="J1299" s="5" t="str">
        <f>IF(B1299="","",VLOOKUP(AD1299,Varsayımlar!$B:$Q,6,0))</f>
        <v/>
      </c>
      <c r="P1299" s="5" t="str">
        <f>IF(B1299="","",VLOOKUP(AD1299,Varsayımlar!$B:$Q,7,0)*K1299)</f>
        <v/>
      </c>
      <c r="Q1299" s="5" t="str">
        <f>IF(B1299="","",VLOOKUP(AD1299,Varsayımlar!$B:$Q,8,0))</f>
        <v/>
      </c>
      <c r="R1299" s="5" t="str">
        <f>IF(B1299="","",VLOOKUP(AD1299,Varsayımlar!$B:$Q,9,0))</f>
        <v/>
      </c>
      <c r="S1299" s="5" t="str">
        <f>IF(B1299="","",VLOOKUP(AD1299,Varsayımlar!$B:$Q,10,0))</f>
        <v/>
      </c>
      <c r="T1299" s="5" t="str">
        <f>IF(B1299="","",VLOOKUP(AD1299,Varsayımlar!$B:$Q,11,0))</f>
        <v/>
      </c>
      <c r="U1299" s="5" t="str">
        <f>IF(B1299="","",VLOOKUP(AD1299,Varsayımlar!$B:$Q,12,0))</f>
        <v/>
      </c>
      <c r="V1299" s="5" t="str">
        <f>IF(B1299="","",VLOOKUP(AD1299,Varsayımlar!$B:$Q,13,0))</f>
        <v/>
      </c>
      <c r="W1299" s="5" t="str">
        <f>IF(B1299="","",VLOOKUP(AD1299,Varsayımlar!$B:$Q,14,0))</f>
        <v/>
      </c>
      <c r="AA1299" s="5" t="str">
        <f>IF(B1299="","",VLOOKUP(AD1299,Varsayımlar!$B:$Q,15,0))</f>
        <v/>
      </c>
      <c r="AB1299" s="5" t="str">
        <f>IF(B1299="","",VLOOKUP(AD1299,Varsayımlar!$B:$Q,16,0))</f>
        <v/>
      </c>
      <c r="AC1299" s="5" t="str">
        <f>IF(B1299="","",VLOOKUP(Sayfa2!AD1299,Varsayımlar!B:S,18,0))</f>
        <v/>
      </c>
      <c r="AD1299" s="5" t="str">
        <f t="shared" si="22"/>
        <v/>
      </c>
    </row>
    <row r="1300" spans="2:30" x14ac:dyDescent="0.25">
      <c r="C1300" s="3" t="str">
        <f>IF(B1300="","",VLOOKUP(AD1300,Varsayımlar!$B:$Q,3,0))</f>
        <v/>
      </c>
      <c r="H1300" s="2" t="str">
        <f>IF(B1300="","",VLOOKUP(AD1300,Varsayımlar!$B:$Q,5,0))</f>
        <v/>
      </c>
      <c r="J1300" s="2" t="str">
        <f>IF(B1300="","",VLOOKUP(AD1300,Varsayımlar!$B:$Q,6,0))</f>
        <v/>
      </c>
      <c r="P1300" s="2" t="str">
        <f>IF(B1300="","",VLOOKUP(AD1300,Varsayımlar!$B:$Q,7,0)*K1300)</f>
        <v/>
      </c>
      <c r="Q1300" s="2" t="str">
        <f>IF(B1300="","",VLOOKUP(AD1300,Varsayımlar!$B:$Q,8,0))</f>
        <v/>
      </c>
      <c r="R1300" s="2" t="str">
        <f>IF(B1300="","",VLOOKUP(AD1300,Varsayımlar!$B:$Q,9,0))</f>
        <v/>
      </c>
      <c r="S1300" s="2" t="str">
        <f>IF(B1300="","",VLOOKUP(AD1300,Varsayımlar!$B:$Q,10,0))</f>
        <v/>
      </c>
      <c r="T1300" s="2" t="str">
        <f>IF(B1300="","",VLOOKUP(AD1300,Varsayımlar!$B:$Q,11,0))</f>
        <v/>
      </c>
      <c r="U1300" s="2" t="str">
        <f>IF(B1300="","",VLOOKUP(AD1300,Varsayımlar!$B:$Q,12,0))</f>
        <v/>
      </c>
      <c r="V1300" s="2" t="str">
        <f>IF(B1300="","",VLOOKUP(AD1300,Varsayımlar!$B:$Q,13,0))</f>
        <v/>
      </c>
      <c r="W1300" s="2" t="str">
        <f>IF(B1300="","",VLOOKUP(AD1300,Varsayımlar!$B:$Q,14,0))</f>
        <v/>
      </c>
      <c r="AA1300" s="2" t="str">
        <f>IF(B1300="","",VLOOKUP(AD1300,Varsayımlar!$B:$Q,15,0))</f>
        <v/>
      </c>
      <c r="AB1300" s="2" t="str">
        <f>IF(B1300="","",VLOOKUP(AD1300,Varsayımlar!$B:$Q,16,0))</f>
        <v/>
      </c>
      <c r="AC1300" s="2" t="str">
        <f>IF(B1300="","",VLOOKUP(Sayfa2!AD1300,Varsayımlar!B:S,18,0))</f>
        <v/>
      </c>
      <c r="AD1300" s="2" t="str">
        <f t="shared" si="22"/>
        <v/>
      </c>
    </row>
    <row r="1301" spans="2:30" x14ac:dyDescent="0.25">
      <c r="B1301" s="6"/>
      <c r="C1301" s="7" t="str">
        <f>IF(B1301="","",VLOOKUP(AD1301,Varsayımlar!$B:$Q,3,0))</f>
        <v/>
      </c>
      <c r="D1301" s="7"/>
      <c r="H1301" s="5" t="str">
        <f>IF(B1301="","",VLOOKUP(AD1301,Varsayımlar!$B:$Q,5,0))</f>
        <v/>
      </c>
      <c r="I1301" s="5"/>
      <c r="J1301" s="5" t="str">
        <f>IF(B1301="","",VLOOKUP(AD1301,Varsayımlar!$B:$Q,6,0))</f>
        <v/>
      </c>
      <c r="P1301" s="5" t="str">
        <f>IF(B1301="","",VLOOKUP(AD1301,Varsayımlar!$B:$Q,7,0)*K1301)</f>
        <v/>
      </c>
      <c r="Q1301" s="5" t="str">
        <f>IF(B1301="","",VLOOKUP(AD1301,Varsayımlar!$B:$Q,8,0))</f>
        <v/>
      </c>
      <c r="R1301" s="5" t="str">
        <f>IF(B1301="","",VLOOKUP(AD1301,Varsayımlar!$B:$Q,9,0))</f>
        <v/>
      </c>
      <c r="S1301" s="5" t="str">
        <f>IF(B1301="","",VLOOKUP(AD1301,Varsayımlar!$B:$Q,10,0))</f>
        <v/>
      </c>
      <c r="T1301" s="5" t="str">
        <f>IF(B1301="","",VLOOKUP(AD1301,Varsayımlar!$B:$Q,11,0))</f>
        <v/>
      </c>
      <c r="U1301" s="5" t="str">
        <f>IF(B1301="","",VLOOKUP(AD1301,Varsayımlar!$B:$Q,12,0))</f>
        <v/>
      </c>
      <c r="V1301" s="5" t="str">
        <f>IF(B1301="","",VLOOKUP(AD1301,Varsayımlar!$B:$Q,13,0))</f>
        <v/>
      </c>
      <c r="W1301" s="5" t="str">
        <f>IF(B1301="","",VLOOKUP(AD1301,Varsayımlar!$B:$Q,14,0))</f>
        <v/>
      </c>
      <c r="AA1301" s="5" t="str">
        <f>IF(B1301="","",VLOOKUP(AD1301,Varsayımlar!$B:$Q,15,0))</f>
        <v/>
      </c>
      <c r="AB1301" s="5" t="str">
        <f>IF(B1301="","",VLOOKUP(AD1301,Varsayımlar!$B:$Q,16,0))</f>
        <v/>
      </c>
      <c r="AC1301" s="5" t="str">
        <f>IF(B1301="","",VLOOKUP(Sayfa2!AD1301,Varsayımlar!B:S,18,0))</f>
        <v/>
      </c>
      <c r="AD1301" s="5" t="str">
        <f t="shared" si="22"/>
        <v/>
      </c>
    </row>
    <row r="1302" spans="2:30" x14ac:dyDescent="0.25">
      <c r="C1302" s="3" t="str">
        <f>IF(B1302="","",VLOOKUP(AD1302,Varsayımlar!$B:$Q,3,0))</f>
        <v/>
      </c>
      <c r="H1302" s="2" t="str">
        <f>IF(B1302="","",VLOOKUP(AD1302,Varsayımlar!$B:$Q,5,0))</f>
        <v/>
      </c>
      <c r="J1302" s="2" t="str">
        <f>IF(B1302="","",VLOOKUP(AD1302,Varsayımlar!$B:$Q,6,0))</f>
        <v/>
      </c>
      <c r="P1302" s="2" t="str">
        <f>IF(B1302="","",VLOOKUP(AD1302,Varsayımlar!$B:$Q,7,0)*K1302)</f>
        <v/>
      </c>
      <c r="Q1302" s="2" t="str">
        <f>IF(B1302="","",VLOOKUP(AD1302,Varsayımlar!$B:$Q,8,0))</f>
        <v/>
      </c>
      <c r="R1302" s="2" t="str">
        <f>IF(B1302="","",VLOOKUP(AD1302,Varsayımlar!$B:$Q,9,0))</f>
        <v/>
      </c>
      <c r="S1302" s="2" t="str">
        <f>IF(B1302="","",VLOOKUP(AD1302,Varsayımlar!$B:$Q,10,0))</f>
        <v/>
      </c>
      <c r="T1302" s="2" t="str">
        <f>IF(B1302="","",VLOOKUP(AD1302,Varsayımlar!$B:$Q,11,0))</f>
        <v/>
      </c>
      <c r="U1302" s="2" t="str">
        <f>IF(B1302="","",VLOOKUP(AD1302,Varsayımlar!$B:$Q,12,0))</f>
        <v/>
      </c>
      <c r="V1302" s="2" t="str">
        <f>IF(B1302="","",VLOOKUP(AD1302,Varsayımlar!$B:$Q,13,0))</f>
        <v/>
      </c>
      <c r="W1302" s="2" t="str">
        <f>IF(B1302="","",VLOOKUP(AD1302,Varsayımlar!$B:$Q,14,0))</f>
        <v/>
      </c>
      <c r="AA1302" s="2" t="str">
        <f>IF(B1302="","",VLOOKUP(AD1302,Varsayımlar!$B:$Q,15,0))</f>
        <v/>
      </c>
      <c r="AB1302" s="2" t="str">
        <f>IF(B1302="","",VLOOKUP(AD1302,Varsayımlar!$B:$Q,16,0))</f>
        <v/>
      </c>
      <c r="AC1302" s="2" t="str">
        <f>IF(B1302="","",VLOOKUP(Sayfa2!AD1302,Varsayımlar!B:S,18,0))</f>
        <v/>
      </c>
      <c r="AD1302" s="2" t="str">
        <f t="shared" si="22"/>
        <v/>
      </c>
    </row>
    <row r="1303" spans="2:30" x14ac:dyDescent="0.25">
      <c r="B1303" s="6"/>
      <c r="C1303" s="7" t="str">
        <f>IF(B1303="","",VLOOKUP(AD1303,Varsayımlar!$B:$Q,3,0))</f>
        <v/>
      </c>
      <c r="D1303" s="7"/>
      <c r="H1303" s="5" t="str">
        <f>IF(B1303="","",VLOOKUP(AD1303,Varsayımlar!$B:$Q,5,0))</f>
        <v/>
      </c>
      <c r="I1303" s="5"/>
      <c r="J1303" s="5" t="str">
        <f>IF(B1303="","",VLOOKUP(AD1303,Varsayımlar!$B:$Q,6,0))</f>
        <v/>
      </c>
      <c r="P1303" s="5" t="str">
        <f>IF(B1303="","",VLOOKUP(AD1303,Varsayımlar!$B:$Q,7,0)*K1303)</f>
        <v/>
      </c>
      <c r="Q1303" s="5" t="str">
        <f>IF(B1303="","",VLOOKUP(AD1303,Varsayımlar!$B:$Q,8,0))</f>
        <v/>
      </c>
      <c r="R1303" s="5" t="str">
        <f>IF(B1303="","",VLOOKUP(AD1303,Varsayımlar!$B:$Q,9,0))</f>
        <v/>
      </c>
      <c r="S1303" s="5" t="str">
        <f>IF(B1303="","",VLOOKUP(AD1303,Varsayımlar!$B:$Q,10,0))</f>
        <v/>
      </c>
      <c r="T1303" s="5" t="str">
        <f>IF(B1303="","",VLOOKUP(AD1303,Varsayımlar!$B:$Q,11,0))</f>
        <v/>
      </c>
      <c r="U1303" s="5" t="str">
        <f>IF(B1303="","",VLOOKUP(AD1303,Varsayımlar!$B:$Q,12,0))</f>
        <v/>
      </c>
      <c r="V1303" s="5" t="str">
        <f>IF(B1303="","",VLOOKUP(AD1303,Varsayımlar!$B:$Q,13,0))</f>
        <v/>
      </c>
      <c r="W1303" s="5" t="str">
        <f>IF(B1303="","",VLOOKUP(AD1303,Varsayımlar!$B:$Q,14,0))</f>
        <v/>
      </c>
      <c r="AA1303" s="5" t="str">
        <f>IF(B1303="","",VLOOKUP(AD1303,Varsayımlar!$B:$Q,15,0))</f>
        <v/>
      </c>
      <c r="AB1303" s="5" t="str">
        <f>IF(B1303="","",VLOOKUP(AD1303,Varsayımlar!$B:$Q,16,0))</f>
        <v/>
      </c>
      <c r="AC1303" s="5" t="str">
        <f>IF(B1303="","",VLOOKUP(Sayfa2!AD1303,Varsayımlar!B:S,18,0))</f>
        <v/>
      </c>
      <c r="AD1303" s="5" t="str">
        <f t="shared" si="22"/>
        <v/>
      </c>
    </row>
    <row r="1304" spans="2:30" x14ac:dyDescent="0.25">
      <c r="C1304" s="3" t="str">
        <f>IF(B1304="","",VLOOKUP(AD1304,Varsayımlar!$B:$Q,3,0))</f>
        <v/>
      </c>
      <c r="H1304" s="2" t="str">
        <f>IF(B1304="","",VLOOKUP(AD1304,Varsayımlar!$B:$Q,5,0))</f>
        <v/>
      </c>
      <c r="J1304" s="2" t="str">
        <f>IF(B1304="","",VLOOKUP(AD1304,Varsayımlar!$B:$Q,6,0))</f>
        <v/>
      </c>
      <c r="P1304" s="2" t="str">
        <f>IF(B1304="","",VLOOKUP(AD1304,Varsayımlar!$B:$Q,7,0)*K1304)</f>
        <v/>
      </c>
      <c r="Q1304" s="2" t="str">
        <f>IF(B1304="","",VLOOKUP(AD1304,Varsayımlar!$B:$Q,8,0))</f>
        <v/>
      </c>
      <c r="R1304" s="2" t="str">
        <f>IF(B1304="","",VLOOKUP(AD1304,Varsayımlar!$B:$Q,9,0))</f>
        <v/>
      </c>
      <c r="S1304" s="2" t="str">
        <f>IF(B1304="","",VLOOKUP(AD1304,Varsayımlar!$B:$Q,10,0))</f>
        <v/>
      </c>
      <c r="T1304" s="2" t="str">
        <f>IF(B1304="","",VLOOKUP(AD1304,Varsayımlar!$B:$Q,11,0))</f>
        <v/>
      </c>
      <c r="U1304" s="2" t="str">
        <f>IF(B1304="","",VLOOKUP(AD1304,Varsayımlar!$B:$Q,12,0))</f>
        <v/>
      </c>
      <c r="V1304" s="2" t="str">
        <f>IF(B1304="","",VLOOKUP(AD1304,Varsayımlar!$B:$Q,13,0))</f>
        <v/>
      </c>
      <c r="W1304" s="2" t="str">
        <f>IF(B1304="","",VLOOKUP(AD1304,Varsayımlar!$B:$Q,14,0))</f>
        <v/>
      </c>
      <c r="AA1304" s="2" t="str">
        <f>IF(B1304="","",VLOOKUP(AD1304,Varsayımlar!$B:$Q,15,0))</f>
        <v/>
      </c>
      <c r="AB1304" s="2" t="str">
        <f>IF(B1304="","",VLOOKUP(AD1304,Varsayımlar!$B:$Q,16,0))</f>
        <v/>
      </c>
      <c r="AC1304" s="2" t="str">
        <f>IF(B1304="","",VLOOKUP(Sayfa2!AD1304,Varsayımlar!B:S,18,0))</f>
        <v/>
      </c>
      <c r="AD1304" s="2" t="str">
        <f t="shared" si="22"/>
        <v/>
      </c>
    </row>
    <row r="1305" spans="2:30" x14ac:dyDescent="0.25">
      <c r="B1305" s="6"/>
      <c r="C1305" s="7" t="str">
        <f>IF(B1305="","",VLOOKUP(AD1305,Varsayımlar!$B:$Q,3,0))</f>
        <v/>
      </c>
      <c r="D1305" s="7"/>
      <c r="H1305" s="5" t="str">
        <f>IF(B1305="","",VLOOKUP(AD1305,Varsayımlar!$B:$Q,5,0))</f>
        <v/>
      </c>
      <c r="I1305" s="5"/>
      <c r="J1305" s="5" t="str">
        <f>IF(B1305="","",VLOOKUP(AD1305,Varsayımlar!$B:$Q,6,0))</f>
        <v/>
      </c>
      <c r="P1305" s="5" t="str">
        <f>IF(B1305="","",VLOOKUP(AD1305,Varsayımlar!$B:$Q,7,0)*K1305)</f>
        <v/>
      </c>
      <c r="Q1305" s="5" t="str">
        <f>IF(B1305="","",VLOOKUP(AD1305,Varsayımlar!$B:$Q,8,0))</f>
        <v/>
      </c>
      <c r="R1305" s="5" t="str">
        <f>IF(B1305="","",VLOOKUP(AD1305,Varsayımlar!$B:$Q,9,0))</f>
        <v/>
      </c>
      <c r="S1305" s="5" t="str">
        <f>IF(B1305="","",VLOOKUP(AD1305,Varsayımlar!$B:$Q,10,0))</f>
        <v/>
      </c>
      <c r="T1305" s="5" t="str">
        <f>IF(B1305="","",VLOOKUP(AD1305,Varsayımlar!$B:$Q,11,0))</f>
        <v/>
      </c>
      <c r="U1305" s="5" t="str">
        <f>IF(B1305="","",VLOOKUP(AD1305,Varsayımlar!$B:$Q,12,0))</f>
        <v/>
      </c>
      <c r="V1305" s="5" t="str">
        <f>IF(B1305="","",VLOOKUP(AD1305,Varsayımlar!$B:$Q,13,0))</f>
        <v/>
      </c>
      <c r="W1305" s="5" t="str">
        <f>IF(B1305="","",VLOOKUP(AD1305,Varsayımlar!$B:$Q,14,0))</f>
        <v/>
      </c>
      <c r="AA1305" s="5" t="str">
        <f>IF(B1305="","",VLOOKUP(AD1305,Varsayımlar!$B:$Q,15,0))</f>
        <v/>
      </c>
      <c r="AB1305" s="5" t="str">
        <f>IF(B1305="","",VLOOKUP(AD1305,Varsayımlar!$B:$Q,16,0))</f>
        <v/>
      </c>
      <c r="AC1305" s="5" t="str">
        <f>IF(B1305="","",VLOOKUP(Sayfa2!AD1305,Varsayımlar!B:S,18,0))</f>
        <v/>
      </c>
      <c r="AD1305" s="5" t="str">
        <f t="shared" si="22"/>
        <v/>
      </c>
    </row>
    <row r="1306" spans="2:30" x14ac:dyDescent="0.25">
      <c r="C1306" s="3" t="str">
        <f>IF(B1306="","",VLOOKUP(AD1306,Varsayımlar!$B:$Q,3,0))</f>
        <v/>
      </c>
      <c r="H1306" s="2" t="str">
        <f>IF(B1306="","",VLOOKUP(AD1306,Varsayımlar!$B:$Q,5,0))</f>
        <v/>
      </c>
      <c r="J1306" s="2" t="str">
        <f>IF(B1306="","",VLOOKUP(AD1306,Varsayımlar!$B:$Q,6,0))</f>
        <v/>
      </c>
      <c r="P1306" s="2" t="str">
        <f>IF(B1306="","",VLOOKUP(AD1306,Varsayımlar!$B:$Q,7,0)*K1306)</f>
        <v/>
      </c>
      <c r="Q1306" s="2" t="str">
        <f>IF(B1306="","",VLOOKUP(AD1306,Varsayımlar!$B:$Q,8,0))</f>
        <v/>
      </c>
      <c r="R1306" s="2" t="str">
        <f>IF(B1306="","",VLOOKUP(AD1306,Varsayımlar!$B:$Q,9,0))</f>
        <v/>
      </c>
      <c r="S1306" s="2" t="str">
        <f>IF(B1306="","",VLOOKUP(AD1306,Varsayımlar!$B:$Q,10,0))</f>
        <v/>
      </c>
      <c r="T1306" s="2" t="str">
        <f>IF(B1306="","",VLOOKUP(AD1306,Varsayımlar!$B:$Q,11,0))</f>
        <v/>
      </c>
      <c r="U1306" s="2" t="str">
        <f>IF(B1306="","",VLOOKUP(AD1306,Varsayımlar!$B:$Q,12,0))</f>
        <v/>
      </c>
      <c r="V1306" s="2" t="str">
        <f>IF(B1306="","",VLOOKUP(AD1306,Varsayımlar!$B:$Q,13,0))</f>
        <v/>
      </c>
      <c r="W1306" s="2" t="str">
        <f>IF(B1306="","",VLOOKUP(AD1306,Varsayımlar!$B:$Q,14,0))</f>
        <v/>
      </c>
      <c r="AA1306" s="2" t="str">
        <f>IF(B1306="","",VLOOKUP(AD1306,Varsayımlar!$B:$Q,15,0))</f>
        <v/>
      </c>
      <c r="AB1306" s="2" t="str">
        <f>IF(B1306="","",VLOOKUP(AD1306,Varsayımlar!$B:$Q,16,0))</f>
        <v/>
      </c>
      <c r="AC1306" s="2" t="str">
        <f>IF(B1306="","",VLOOKUP(Sayfa2!AD1306,Varsayımlar!B:S,18,0))</f>
        <v/>
      </c>
      <c r="AD1306" s="2" t="str">
        <f t="shared" si="22"/>
        <v/>
      </c>
    </row>
    <row r="1307" spans="2:30" x14ac:dyDescent="0.25">
      <c r="B1307" s="6"/>
      <c r="C1307" s="7" t="str">
        <f>IF(B1307="","",VLOOKUP(AD1307,Varsayımlar!$B:$Q,3,0))</f>
        <v/>
      </c>
      <c r="D1307" s="7"/>
      <c r="H1307" s="5" t="str">
        <f>IF(B1307="","",VLOOKUP(AD1307,Varsayımlar!$B:$Q,5,0))</f>
        <v/>
      </c>
      <c r="I1307" s="5"/>
      <c r="J1307" s="5" t="str">
        <f>IF(B1307="","",VLOOKUP(AD1307,Varsayımlar!$B:$Q,6,0))</f>
        <v/>
      </c>
      <c r="P1307" s="5" t="str">
        <f>IF(B1307="","",VLOOKUP(AD1307,Varsayımlar!$B:$Q,7,0)*K1307)</f>
        <v/>
      </c>
      <c r="Q1307" s="5" t="str">
        <f>IF(B1307="","",VLOOKUP(AD1307,Varsayımlar!$B:$Q,8,0))</f>
        <v/>
      </c>
      <c r="R1307" s="5" t="str">
        <f>IF(B1307="","",VLOOKUP(AD1307,Varsayımlar!$B:$Q,9,0))</f>
        <v/>
      </c>
      <c r="S1307" s="5" t="str">
        <f>IF(B1307="","",VLOOKUP(AD1307,Varsayımlar!$B:$Q,10,0))</f>
        <v/>
      </c>
      <c r="T1307" s="5" t="str">
        <f>IF(B1307="","",VLOOKUP(AD1307,Varsayımlar!$B:$Q,11,0))</f>
        <v/>
      </c>
      <c r="U1307" s="5" t="str">
        <f>IF(B1307="","",VLOOKUP(AD1307,Varsayımlar!$B:$Q,12,0))</f>
        <v/>
      </c>
      <c r="V1307" s="5" t="str">
        <f>IF(B1307="","",VLOOKUP(AD1307,Varsayımlar!$B:$Q,13,0))</f>
        <v/>
      </c>
      <c r="W1307" s="5" t="str">
        <f>IF(B1307="","",VLOOKUP(AD1307,Varsayımlar!$B:$Q,14,0))</f>
        <v/>
      </c>
      <c r="AA1307" s="5" t="str">
        <f>IF(B1307="","",VLOOKUP(AD1307,Varsayımlar!$B:$Q,15,0))</f>
        <v/>
      </c>
      <c r="AB1307" s="5" t="str">
        <f>IF(B1307="","",VLOOKUP(AD1307,Varsayımlar!$B:$Q,16,0))</f>
        <v/>
      </c>
      <c r="AC1307" s="5" t="str">
        <f>IF(B1307="","",VLOOKUP(Sayfa2!AD1307,Varsayımlar!B:S,18,0))</f>
        <v/>
      </c>
      <c r="AD1307" s="5" t="str">
        <f t="shared" si="22"/>
        <v/>
      </c>
    </row>
    <row r="1308" spans="2:30" x14ac:dyDescent="0.25">
      <c r="C1308" s="3" t="str">
        <f>IF(B1308="","",VLOOKUP(AD1308,Varsayımlar!$B:$Q,3,0))</f>
        <v/>
      </c>
      <c r="H1308" s="2" t="str">
        <f>IF(B1308="","",VLOOKUP(AD1308,Varsayımlar!$B:$Q,5,0))</f>
        <v/>
      </c>
      <c r="J1308" s="2" t="str">
        <f>IF(B1308="","",VLOOKUP(AD1308,Varsayımlar!$B:$Q,6,0))</f>
        <v/>
      </c>
      <c r="P1308" s="2" t="str">
        <f>IF(B1308="","",VLOOKUP(AD1308,Varsayımlar!$B:$Q,7,0)*K1308)</f>
        <v/>
      </c>
      <c r="Q1308" s="2" t="str">
        <f>IF(B1308="","",VLOOKUP(AD1308,Varsayımlar!$B:$Q,8,0))</f>
        <v/>
      </c>
      <c r="R1308" s="2" t="str">
        <f>IF(B1308="","",VLOOKUP(AD1308,Varsayımlar!$B:$Q,9,0))</f>
        <v/>
      </c>
      <c r="S1308" s="2" t="str">
        <f>IF(B1308="","",VLOOKUP(AD1308,Varsayımlar!$B:$Q,10,0))</f>
        <v/>
      </c>
      <c r="T1308" s="2" t="str">
        <f>IF(B1308="","",VLOOKUP(AD1308,Varsayımlar!$B:$Q,11,0))</f>
        <v/>
      </c>
      <c r="U1308" s="2" t="str">
        <f>IF(B1308="","",VLOOKUP(AD1308,Varsayımlar!$B:$Q,12,0))</f>
        <v/>
      </c>
      <c r="V1308" s="2" t="str">
        <f>IF(B1308="","",VLOOKUP(AD1308,Varsayımlar!$B:$Q,13,0))</f>
        <v/>
      </c>
      <c r="W1308" s="2" t="str">
        <f>IF(B1308="","",VLOOKUP(AD1308,Varsayımlar!$B:$Q,14,0))</f>
        <v/>
      </c>
      <c r="AA1308" s="2" t="str">
        <f>IF(B1308="","",VLOOKUP(AD1308,Varsayımlar!$B:$Q,15,0))</f>
        <v/>
      </c>
      <c r="AB1308" s="2" t="str">
        <f>IF(B1308="","",VLOOKUP(AD1308,Varsayımlar!$B:$Q,16,0))</f>
        <v/>
      </c>
      <c r="AC1308" s="2" t="str">
        <f>IF(B1308="","",VLOOKUP(Sayfa2!AD1308,Varsayımlar!B:S,18,0))</f>
        <v/>
      </c>
      <c r="AD1308" s="2" t="str">
        <f t="shared" si="22"/>
        <v/>
      </c>
    </row>
    <row r="1309" spans="2:30" x14ac:dyDescent="0.25">
      <c r="B1309" s="6"/>
      <c r="C1309" s="7" t="str">
        <f>IF(B1309="","",VLOOKUP(AD1309,Varsayımlar!$B:$Q,3,0))</f>
        <v/>
      </c>
      <c r="D1309" s="7"/>
      <c r="H1309" s="5" t="str">
        <f>IF(B1309="","",VLOOKUP(AD1309,Varsayımlar!$B:$Q,5,0))</f>
        <v/>
      </c>
      <c r="I1309" s="5"/>
      <c r="J1309" s="5" t="str">
        <f>IF(B1309="","",VLOOKUP(AD1309,Varsayımlar!$B:$Q,6,0))</f>
        <v/>
      </c>
      <c r="P1309" s="5" t="str">
        <f>IF(B1309="","",VLOOKUP(AD1309,Varsayımlar!$B:$Q,7,0)*K1309)</f>
        <v/>
      </c>
      <c r="Q1309" s="5" t="str">
        <f>IF(B1309="","",VLOOKUP(AD1309,Varsayımlar!$B:$Q,8,0))</f>
        <v/>
      </c>
      <c r="R1309" s="5" t="str">
        <f>IF(B1309="","",VLOOKUP(AD1309,Varsayımlar!$B:$Q,9,0))</f>
        <v/>
      </c>
      <c r="S1309" s="5" t="str">
        <f>IF(B1309="","",VLOOKUP(AD1309,Varsayımlar!$B:$Q,10,0))</f>
        <v/>
      </c>
      <c r="T1309" s="5" t="str">
        <f>IF(B1309="","",VLOOKUP(AD1309,Varsayımlar!$B:$Q,11,0))</f>
        <v/>
      </c>
      <c r="U1309" s="5" t="str">
        <f>IF(B1309="","",VLOOKUP(AD1309,Varsayımlar!$B:$Q,12,0))</f>
        <v/>
      </c>
      <c r="V1309" s="5" t="str">
        <f>IF(B1309="","",VLOOKUP(AD1309,Varsayımlar!$B:$Q,13,0))</f>
        <v/>
      </c>
      <c r="W1309" s="5" t="str">
        <f>IF(B1309="","",VLOOKUP(AD1309,Varsayımlar!$B:$Q,14,0))</f>
        <v/>
      </c>
      <c r="AA1309" s="5" t="str">
        <f>IF(B1309="","",VLOOKUP(AD1309,Varsayımlar!$B:$Q,15,0))</f>
        <v/>
      </c>
      <c r="AB1309" s="5" t="str">
        <f>IF(B1309="","",VLOOKUP(AD1309,Varsayımlar!$B:$Q,16,0))</f>
        <v/>
      </c>
      <c r="AC1309" s="5" t="str">
        <f>IF(B1309="","",VLOOKUP(Sayfa2!AD1309,Varsayımlar!B:S,18,0))</f>
        <v/>
      </c>
      <c r="AD1309" s="5" t="str">
        <f t="shared" si="22"/>
        <v/>
      </c>
    </row>
    <row r="1310" spans="2:30" x14ac:dyDescent="0.25">
      <c r="C1310" s="3" t="str">
        <f>IF(B1310="","",VLOOKUP(AD1310,Varsayımlar!$B:$Q,3,0))</f>
        <v/>
      </c>
      <c r="H1310" s="2" t="str">
        <f>IF(B1310="","",VLOOKUP(AD1310,Varsayımlar!$B:$Q,5,0))</f>
        <v/>
      </c>
      <c r="J1310" s="2" t="str">
        <f>IF(B1310="","",VLOOKUP(AD1310,Varsayımlar!$B:$Q,6,0))</f>
        <v/>
      </c>
      <c r="P1310" s="2" t="str">
        <f>IF(B1310="","",VLOOKUP(AD1310,Varsayımlar!$B:$Q,7,0)*K1310)</f>
        <v/>
      </c>
      <c r="Q1310" s="2" t="str">
        <f>IF(B1310="","",VLOOKUP(AD1310,Varsayımlar!$B:$Q,8,0))</f>
        <v/>
      </c>
      <c r="R1310" s="2" t="str">
        <f>IF(B1310="","",VLOOKUP(AD1310,Varsayımlar!$B:$Q,9,0))</f>
        <v/>
      </c>
      <c r="S1310" s="2" t="str">
        <f>IF(B1310="","",VLOOKUP(AD1310,Varsayımlar!$B:$Q,10,0))</f>
        <v/>
      </c>
      <c r="T1310" s="2" t="str">
        <f>IF(B1310="","",VLOOKUP(AD1310,Varsayımlar!$B:$Q,11,0))</f>
        <v/>
      </c>
      <c r="U1310" s="2" t="str">
        <f>IF(B1310="","",VLOOKUP(AD1310,Varsayımlar!$B:$Q,12,0))</f>
        <v/>
      </c>
      <c r="V1310" s="2" t="str">
        <f>IF(B1310="","",VLOOKUP(AD1310,Varsayımlar!$B:$Q,13,0))</f>
        <v/>
      </c>
      <c r="W1310" s="2" t="str">
        <f>IF(B1310="","",VLOOKUP(AD1310,Varsayımlar!$B:$Q,14,0))</f>
        <v/>
      </c>
      <c r="AA1310" s="2" t="str">
        <f>IF(B1310="","",VLOOKUP(AD1310,Varsayımlar!$B:$Q,15,0))</f>
        <v/>
      </c>
      <c r="AB1310" s="2" t="str">
        <f>IF(B1310="","",VLOOKUP(AD1310,Varsayımlar!$B:$Q,16,0))</f>
        <v/>
      </c>
      <c r="AC1310" s="2" t="str">
        <f>IF(B1310="","",VLOOKUP(Sayfa2!AD1310,Varsayımlar!B:S,18,0))</f>
        <v/>
      </c>
      <c r="AD1310" s="2" t="str">
        <f t="shared" si="22"/>
        <v/>
      </c>
    </row>
    <row r="1311" spans="2:30" x14ac:dyDescent="0.25">
      <c r="B1311" s="6"/>
      <c r="C1311" s="7" t="str">
        <f>IF(B1311="","",VLOOKUP(AD1311,Varsayımlar!$B:$Q,3,0))</f>
        <v/>
      </c>
      <c r="D1311" s="7"/>
      <c r="H1311" s="5" t="str">
        <f>IF(B1311="","",VLOOKUP(AD1311,Varsayımlar!$B:$Q,5,0))</f>
        <v/>
      </c>
      <c r="I1311" s="5"/>
      <c r="J1311" s="5" t="str">
        <f>IF(B1311="","",VLOOKUP(AD1311,Varsayımlar!$B:$Q,6,0))</f>
        <v/>
      </c>
      <c r="P1311" s="5" t="str">
        <f>IF(B1311="","",VLOOKUP(AD1311,Varsayımlar!$B:$Q,7,0)*K1311)</f>
        <v/>
      </c>
      <c r="Q1311" s="5" t="str">
        <f>IF(B1311="","",VLOOKUP(AD1311,Varsayımlar!$B:$Q,8,0))</f>
        <v/>
      </c>
      <c r="R1311" s="5" t="str">
        <f>IF(B1311="","",VLOOKUP(AD1311,Varsayımlar!$B:$Q,9,0))</f>
        <v/>
      </c>
      <c r="S1311" s="5" t="str">
        <f>IF(B1311="","",VLOOKUP(AD1311,Varsayımlar!$B:$Q,10,0))</f>
        <v/>
      </c>
      <c r="T1311" s="5" t="str">
        <f>IF(B1311="","",VLOOKUP(AD1311,Varsayımlar!$B:$Q,11,0))</f>
        <v/>
      </c>
      <c r="U1311" s="5" t="str">
        <f>IF(B1311="","",VLOOKUP(AD1311,Varsayımlar!$B:$Q,12,0))</f>
        <v/>
      </c>
      <c r="V1311" s="5" t="str">
        <f>IF(B1311="","",VLOOKUP(AD1311,Varsayımlar!$B:$Q,13,0))</f>
        <v/>
      </c>
      <c r="W1311" s="5" t="str">
        <f>IF(B1311="","",VLOOKUP(AD1311,Varsayımlar!$B:$Q,14,0))</f>
        <v/>
      </c>
      <c r="AA1311" s="5" t="str">
        <f>IF(B1311="","",VLOOKUP(AD1311,Varsayımlar!$B:$Q,15,0))</f>
        <v/>
      </c>
      <c r="AB1311" s="5" t="str">
        <f>IF(B1311="","",VLOOKUP(AD1311,Varsayımlar!$B:$Q,16,0))</f>
        <v/>
      </c>
      <c r="AC1311" s="5" t="str">
        <f>IF(B1311="","",VLOOKUP(Sayfa2!AD1311,Varsayımlar!B:S,18,0))</f>
        <v/>
      </c>
      <c r="AD1311" s="5" t="str">
        <f t="shared" si="22"/>
        <v/>
      </c>
    </row>
    <row r="1312" spans="2:30" x14ac:dyDescent="0.25">
      <c r="C1312" s="3" t="str">
        <f>IF(B1312="","",VLOOKUP(AD1312,Varsayımlar!$B:$Q,3,0))</f>
        <v/>
      </c>
      <c r="H1312" s="2" t="str">
        <f>IF(B1312="","",VLOOKUP(AD1312,Varsayımlar!$B:$Q,5,0))</f>
        <v/>
      </c>
      <c r="J1312" s="2" t="str">
        <f>IF(B1312="","",VLOOKUP(AD1312,Varsayımlar!$B:$Q,6,0))</f>
        <v/>
      </c>
      <c r="P1312" s="2" t="str">
        <f>IF(B1312="","",VLOOKUP(AD1312,Varsayımlar!$B:$Q,7,0)*K1312)</f>
        <v/>
      </c>
      <c r="Q1312" s="2" t="str">
        <f>IF(B1312="","",VLOOKUP(AD1312,Varsayımlar!$B:$Q,8,0))</f>
        <v/>
      </c>
      <c r="R1312" s="2" t="str">
        <f>IF(B1312="","",VLOOKUP(AD1312,Varsayımlar!$B:$Q,9,0))</f>
        <v/>
      </c>
      <c r="S1312" s="2" t="str">
        <f>IF(B1312="","",VLOOKUP(AD1312,Varsayımlar!$B:$Q,10,0))</f>
        <v/>
      </c>
      <c r="T1312" s="2" t="str">
        <f>IF(B1312="","",VLOOKUP(AD1312,Varsayımlar!$B:$Q,11,0))</f>
        <v/>
      </c>
      <c r="U1312" s="2" t="str">
        <f>IF(B1312="","",VLOOKUP(AD1312,Varsayımlar!$B:$Q,12,0))</f>
        <v/>
      </c>
      <c r="V1312" s="2" t="str">
        <f>IF(B1312="","",VLOOKUP(AD1312,Varsayımlar!$B:$Q,13,0))</f>
        <v/>
      </c>
      <c r="W1312" s="2" t="str">
        <f>IF(B1312="","",VLOOKUP(AD1312,Varsayımlar!$B:$Q,14,0))</f>
        <v/>
      </c>
      <c r="AA1312" s="2" t="str">
        <f>IF(B1312="","",VLOOKUP(AD1312,Varsayımlar!$B:$Q,15,0))</f>
        <v/>
      </c>
      <c r="AB1312" s="2" t="str">
        <f>IF(B1312="","",VLOOKUP(AD1312,Varsayımlar!$B:$Q,16,0))</f>
        <v/>
      </c>
      <c r="AC1312" s="2" t="str">
        <f>IF(B1312="","",VLOOKUP(Sayfa2!AD1312,Varsayımlar!B:S,18,0))</f>
        <v/>
      </c>
      <c r="AD1312" s="2" t="str">
        <f t="shared" si="22"/>
        <v/>
      </c>
    </row>
    <row r="1313" spans="2:30" x14ac:dyDescent="0.25">
      <c r="B1313" s="6"/>
      <c r="C1313" s="7" t="str">
        <f>IF(B1313="","",VLOOKUP(AD1313,Varsayımlar!$B:$Q,3,0))</f>
        <v/>
      </c>
      <c r="D1313" s="7"/>
      <c r="H1313" s="5" t="str">
        <f>IF(B1313="","",VLOOKUP(AD1313,Varsayımlar!$B:$Q,5,0))</f>
        <v/>
      </c>
      <c r="I1313" s="5"/>
      <c r="J1313" s="5" t="str">
        <f>IF(B1313="","",VLOOKUP(AD1313,Varsayımlar!$B:$Q,6,0))</f>
        <v/>
      </c>
      <c r="P1313" s="5" t="str">
        <f>IF(B1313="","",VLOOKUP(AD1313,Varsayımlar!$B:$Q,7,0)*K1313)</f>
        <v/>
      </c>
      <c r="Q1313" s="5" t="str">
        <f>IF(B1313="","",VLOOKUP(AD1313,Varsayımlar!$B:$Q,8,0))</f>
        <v/>
      </c>
      <c r="R1313" s="5" t="str">
        <f>IF(B1313="","",VLOOKUP(AD1313,Varsayımlar!$B:$Q,9,0))</f>
        <v/>
      </c>
      <c r="S1313" s="5" t="str">
        <f>IF(B1313="","",VLOOKUP(AD1313,Varsayımlar!$B:$Q,10,0))</f>
        <v/>
      </c>
      <c r="T1313" s="5" t="str">
        <f>IF(B1313="","",VLOOKUP(AD1313,Varsayımlar!$B:$Q,11,0))</f>
        <v/>
      </c>
      <c r="U1313" s="5" t="str">
        <f>IF(B1313="","",VLOOKUP(AD1313,Varsayımlar!$B:$Q,12,0))</f>
        <v/>
      </c>
      <c r="V1313" s="5" t="str">
        <f>IF(B1313="","",VLOOKUP(AD1313,Varsayımlar!$B:$Q,13,0))</f>
        <v/>
      </c>
      <c r="W1313" s="5" t="str">
        <f>IF(B1313="","",VLOOKUP(AD1313,Varsayımlar!$B:$Q,14,0))</f>
        <v/>
      </c>
      <c r="AA1313" s="5" t="str">
        <f>IF(B1313="","",VLOOKUP(AD1313,Varsayımlar!$B:$Q,15,0))</f>
        <v/>
      </c>
      <c r="AB1313" s="5" t="str">
        <f>IF(B1313="","",VLOOKUP(AD1313,Varsayımlar!$B:$Q,16,0))</f>
        <v/>
      </c>
      <c r="AC1313" s="5" t="str">
        <f>IF(B1313="","",VLOOKUP(Sayfa2!AD1313,Varsayımlar!B:S,18,0))</f>
        <v/>
      </c>
      <c r="AD1313" s="5" t="str">
        <f t="shared" si="22"/>
        <v/>
      </c>
    </row>
    <row r="1314" spans="2:30" x14ac:dyDescent="0.25">
      <c r="C1314" s="3" t="str">
        <f>IF(B1314="","",VLOOKUP(AD1314,Varsayımlar!$B:$Q,3,0))</f>
        <v/>
      </c>
      <c r="H1314" s="2" t="str">
        <f>IF(B1314="","",VLOOKUP(AD1314,Varsayımlar!$B:$Q,5,0))</f>
        <v/>
      </c>
      <c r="J1314" s="2" t="str">
        <f>IF(B1314="","",VLOOKUP(AD1314,Varsayımlar!$B:$Q,6,0))</f>
        <v/>
      </c>
      <c r="P1314" s="2" t="str">
        <f>IF(B1314="","",VLOOKUP(AD1314,Varsayımlar!$B:$Q,7,0)*K1314)</f>
        <v/>
      </c>
      <c r="Q1314" s="2" t="str">
        <f>IF(B1314="","",VLOOKUP(AD1314,Varsayımlar!$B:$Q,8,0))</f>
        <v/>
      </c>
      <c r="R1314" s="2" t="str">
        <f>IF(B1314="","",VLOOKUP(AD1314,Varsayımlar!$B:$Q,9,0))</f>
        <v/>
      </c>
      <c r="S1314" s="2" t="str">
        <f>IF(B1314="","",VLOOKUP(AD1314,Varsayımlar!$B:$Q,10,0))</f>
        <v/>
      </c>
      <c r="T1314" s="2" t="str">
        <f>IF(B1314="","",VLOOKUP(AD1314,Varsayımlar!$B:$Q,11,0))</f>
        <v/>
      </c>
      <c r="U1314" s="2" t="str">
        <f>IF(B1314="","",VLOOKUP(AD1314,Varsayımlar!$B:$Q,12,0))</f>
        <v/>
      </c>
      <c r="V1314" s="2" t="str">
        <f>IF(B1314="","",VLOOKUP(AD1314,Varsayımlar!$B:$Q,13,0))</f>
        <v/>
      </c>
      <c r="W1314" s="2" t="str">
        <f>IF(B1314="","",VLOOKUP(AD1314,Varsayımlar!$B:$Q,14,0))</f>
        <v/>
      </c>
      <c r="AA1314" s="2" t="str">
        <f>IF(B1314="","",VLOOKUP(AD1314,Varsayımlar!$B:$Q,15,0))</f>
        <v/>
      </c>
      <c r="AB1314" s="2" t="str">
        <f>IF(B1314="","",VLOOKUP(AD1314,Varsayımlar!$B:$Q,16,0))</f>
        <v/>
      </c>
      <c r="AC1314" s="2" t="str">
        <f>IF(B1314="","",VLOOKUP(Sayfa2!AD1314,Varsayımlar!B:S,18,0))</f>
        <v/>
      </c>
      <c r="AD1314" s="2" t="str">
        <f t="shared" si="22"/>
        <v/>
      </c>
    </row>
    <row r="1315" spans="2:30" x14ac:dyDescent="0.25">
      <c r="B1315" s="6"/>
      <c r="C1315" s="7" t="str">
        <f>IF(B1315="","",VLOOKUP(AD1315,Varsayımlar!$B:$Q,3,0))</f>
        <v/>
      </c>
      <c r="D1315" s="7"/>
      <c r="H1315" s="5" t="str">
        <f>IF(B1315="","",VLOOKUP(AD1315,Varsayımlar!$B:$Q,5,0))</f>
        <v/>
      </c>
      <c r="I1315" s="5"/>
      <c r="J1315" s="5" t="str">
        <f>IF(B1315="","",VLOOKUP(AD1315,Varsayımlar!$B:$Q,6,0))</f>
        <v/>
      </c>
      <c r="P1315" s="5" t="str">
        <f>IF(B1315="","",VLOOKUP(AD1315,Varsayımlar!$B:$Q,7,0)*K1315)</f>
        <v/>
      </c>
      <c r="Q1315" s="5" t="str">
        <f>IF(B1315="","",VLOOKUP(AD1315,Varsayımlar!$B:$Q,8,0))</f>
        <v/>
      </c>
      <c r="R1315" s="5" t="str">
        <f>IF(B1315="","",VLOOKUP(AD1315,Varsayımlar!$B:$Q,9,0))</f>
        <v/>
      </c>
      <c r="S1315" s="5" t="str">
        <f>IF(B1315="","",VLOOKUP(AD1315,Varsayımlar!$B:$Q,10,0))</f>
        <v/>
      </c>
      <c r="T1315" s="5" t="str">
        <f>IF(B1315="","",VLOOKUP(AD1315,Varsayımlar!$B:$Q,11,0))</f>
        <v/>
      </c>
      <c r="U1315" s="5" t="str">
        <f>IF(B1315="","",VLOOKUP(AD1315,Varsayımlar!$B:$Q,12,0))</f>
        <v/>
      </c>
      <c r="V1315" s="5" t="str">
        <f>IF(B1315="","",VLOOKUP(AD1315,Varsayımlar!$B:$Q,13,0))</f>
        <v/>
      </c>
      <c r="W1315" s="5" t="str">
        <f>IF(B1315="","",VLOOKUP(AD1315,Varsayımlar!$B:$Q,14,0))</f>
        <v/>
      </c>
      <c r="AA1315" s="5" t="str">
        <f>IF(B1315="","",VLOOKUP(AD1315,Varsayımlar!$B:$Q,15,0))</f>
        <v/>
      </c>
      <c r="AB1315" s="5" t="str">
        <f>IF(B1315="","",VLOOKUP(AD1315,Varsayımlar!$B:$Q,16,0))</f>
        <v/>
      </c>
      <c r="AC1315" s="5" t="str">
        <f>IF(B1315="","",VLOOKUP(Sayfa2!AD1315,Varsayımlar!B:S,18,0))</f>
        <v/>
      </c>
      <c r="AD1315" s="5" t="str">
        <f t="shared" si="22"/>
        <v/>
      </c>
    </row>
    <row r="1316" spans="2:30" x14ac:dyDescent="0.25">
      <c r="C1316" s="3" t="str">
        <f>IF(B1316="","",VLOOKUP(AD1316,Varsayımlar!$B:$Q,3,0))</f>
        <v/>
      </c>
      <c r="H1316" s="2" t="str">
        <f>IF(B1316="","",VLOOKUP(AD1316,Varsayımlar!$B:$Q,5,0))</f>
        <v/>
      </c>
      <c r="J1316" s="2" t="str">
        <f>IF(B1316="","",VLOOKUP(AD1316,Varsayımlar!$B:$Q,6,0))</f>
        <v/>
      </c>
      <c r="P1316" s="2" t="str">
        <f>IF(B1316="","",VLOOKUP(AD1316,Varsayımlar!$B:$Q,7,0)*K1316)</f>
        <v/>
      </c>
      <c r="Q1316" s="2" t="str">
        <f>IF(B1316="","",VLOOKUP(AD1316,Varsayımlar!$B:$Q,8,0))</f>
        <v/>
      </c>
      <c r="R1316" s="2" t="str">
        <f>IF(B1316="","",VLOOKUP(AD1316,Varsayımlar!$B:$Q,9,0))</f>
        <v/>
      </c>
      <c r="S1316" s="2" t="str">
        <f>IF(B1316="","",VLOOKUP(AD1316,Varsayımlar!$B:$Q,10,0))</f>
        <v/>
      </c>
      <c r="T1316" s="2" t="str">
        <f>IF(B1316="","",VLOOKUP(AD1316,Varsayımlar!$B:$Q,11,0))</f>
        <v/>
      </c>
      <c r="U1316" s="2" t="str">
        <f>IF(B1316="","",VLOOKUP(AD1316,Varsayımlar!$B:$Q,12,0))</f>
        <v/>
      </c>
      <c r="V1316" s="2" t="str">
        <f>IF(B1316="","",VLOOKUP(AD1316,Varsayımlar!$B:$Q,13,0))</f>
        <v/>
      </c>
      <c r="W1316" s="2" t="str">
        <f>IF(B1316="","",VLOOKUP(AD1316,Varsayımlar!$B:$Q,14,0))</f>
        <v/>
      </c>
      <c r="AA1316" s="2" t="str">
        <f>IF(B1316="","",VLOOKUP(AD1316,Varsayımlar!$B:$Q,15,0))</f>
        <v/>
      </c>
      <c r="AB1316" s="2" t="str">
        <f>IF(B1316="","",VLOOKUP(AD1316,Varsayımlar!$B:$Q,16,0))</f>
        <v/>
      </c>
      <c r="AC1316" s="2" t="str">
        <f>IF(B1316="","",VLOOKUP(Sayfa2!AD1316,Varsayımlar!B:S,18,0))</f>
        <v/>
      </c>
      <c r="AD1316" s="2" t="str">
        <f t="shared" si="22"/>
        <v/>
      </c>
    </row>
    <row r="1317" spans="2:30" x14ac:dyDescent="0.25">
      <c r="B1317" s="6"/>
      <c r="C1317" s="7" t="str">
        <f>IF(B1317="","",VLOOKUP(AD1317,Varsayımlar!$B:$Q,3,0))</f>
        <v/>
      </c>
      <c r="D1317" s="7"/>
      <c r="H1317" s="5" t="str">
        <f>IF(B1317="","",VLOOKUP(AD1317,Varsayımlar!$B:$Q,5,0))</f>
        <v/>
      </c>
      <c r="I1317" s="5"/>
      <c r="J1317" s="5" t="str">
        <f>IF(B1317="","",VLOOKUP(AD1317,Varsayımlar!$B:$Q,6,0))</f>
        <v/>
      </c>
      <c r="P1317" s="5" t="str">
        <f>IF(B1317="","",VLOOKUP(AD1317,Varsayımlar!$B:$Q,7,0)*K1317)</f>
        <v/>
      </c>
      <c r="Q1317" s="5" t="str">
        <f>IF(B1317="","",VLOOKUP(AD1317,Varsayımlar!$B:$Q,8,0))</f>
        <v/>
      </c>
      <c r="R1317" s="5" t="str">
        <f>IF(B1317="","",VLOOKUP(AD1317,Varsayımlar!$B:$Q,9,0))</f>
        <v/>
      </c>
      <c r="S1317" s="5" t="str">
        <f>IF(B1317="","",VLOOKUP(AD1317,Varsayımlar!$B:$Q,10,0))</f>
        <v/>
      </c>
      <c r="T1317" s="5" t="str">
        <f>IF(B1317="","",VLOOKUP(AD1317,Varsayımlar!$B:$Q,11,0))</f>
        <v/>
      </c>
      <c r="U1317" s="5" t="str">
        <f>IF(B1317="","",VLOOKUP(AD1317,Varsayımlar!$B:$Q,12,0))</f>
        <v/>
      </c>
      <c r="V1317" s="5" t="str">
        <f>IF(B1317="","",VLOOKUP(AD1317,Varsayımlar!$B:$Q,13,0))</f>
        <v/>
      </c>
      <c r="W1317" s="5" t="str">
        <f>IF(B1317="","",VLOOKUP(AD1317,Varsayımlar!$B:$Q,14,0))</f>
        <v/>
      </c>
      <c r="AA1317" s="5" t="str">
        <f>IF(B1317="","",VLOOKUP(AD1317,Varsayımlar!$B:$Q,15,0))</f>
        <v/>
      </c>
      <c r="AB1317" s="5" t="str">
        <f>IF(B1317="","",VLOOKUP(AD1317,Varsayımlar!$B:$Q,16,0))</f>
        <v/>
      </c>
      <c r="AC1317" s="5" t="str">
        <f>IF(B1317="","",VLOOKUP(Sayfa2!AD1317,Varsayımlar!B:S,18,0))</f>
        <v/>
      </c>
      <c r="AD1317" s="5" t="str">
        <f t="shared" si="22"/>
        <v/>
      </c>
    </row>
    <row r="1318" spans="2:30" x14ac:dyDescent="0.25">
      <c r="C1318" s="3" t="str">
        <f>IF(B1318="","",VLOOKUP(AD1318,Varsayımlar!$B:$Q,3,0))</f>
        <v/>
      </c>
      <c r="H1318" s="2" t="str">
        <f>IF(B1318="","",VLOOKUP(AD1318,Varsayımlar!$B:$Q,5,0))</f>
        <v/>
      </c>
      <c r="J1318" s="2" t="str">
        <f>IF(B1318="","",VLOOKUP(AD1318,Varsayımlar!$B:$Q,6,0))</f>
        <v/>
      </c>
      <c r="P1318" s="2" t="str">
        <f>IF(B1318="","",VLOOKUP(AD1318,Varsayımlar!$B:$Q,7,0)*K1318)</f>
        <v/>
      </c>
      <c r="Q1318" s="2" t="str">
        <f>IF(B1318="","",VLOOKUP(AD1318,Varsayımlar!$B:$Q,8,0))</f>
        <v/>
      </c>
      <c r="R1318" s="2" t="str">
        <f>IF(B1318="","",VLOOKUP(AD1318,Varsayımlar!$B:$Q,9,0))</f>
        <v/>
      </c>
      <c r="S1318" s="2" t="str">
        <f>IF(B1318="","",VLOOKUP(AD1318,Varsayımlar!$B:$Q,10,0))</f>
        <v/>
      </c>
      <c r="T1318" s="2" t="str">
        <f>IF(B1318="","",VLOOKUP(AD1318,Varsayımlar!$B:$Q,11,0))</f>
        <v/>
      </c>
      <c r="U1318" s="2" t="str">
        <f>IF(B1318="","",VLOOKUP(AD1318,Varsayımlar!$B:$Q,12,0))</f>
        <v/>
      </c>
      <c r="V1318" s="2" t="str">
        <f>IF(B1318="","",VLOOKUP(AD1318,Varsayımlar!$B:$Q,13,0))</f>
        <v/>
      </c>
      <c r="W1318" s="2" t="str">
        <f>IF(B1318="","",VLOOKUP(AD1318,Varsayımlar!$B:$Q,14,0))</f>
        <v/>
      </c>
      <c r="AA1318" s="2" t="str">
        <f>IF(B1318="","",VLOOKUP(AD1318,Varsayımlar!$B:$Q,15,0))</f>
        <v/>
      </c>
      <c r="AB1318" s="2" t="str">
        <f>IF(B1318="","",VLOOKUP(AD1318,Varsayımlar!$B:$Q,16,0))</f>
        <v/>
      </c>
      <c r="AC1318" s="2" t="str">
        <f>IF(B1318="","",VLOOKUP(Sayfa2!AD1318,Varsayımlar!B:S,18,0))</f>
        <v/>
      </c>
      <c r="AD1318" s="2" t="str">
        <f t="shared" si="22"/>
        <v/>
      </c>
    </row>
    <row r="1319" spans="2:30" x14ac:dyDescent="0.25">
      <c r="B1319" s="6"/>
      <c r="C1319" s="7" t="str">
        <f>IF(B1319="","",VLOOKUP(AD1319,Varsayımlar!$B:$Q,3,0))</f>
        <v/>
      </c>
      <c r="D1319" s="7"/>
      <c r="H1319" s="5" t="str">
        <f>IF(B1319="","",VLOOKUP(AD1319,Varsayımlar!$B:$Q,5,0))</f>
        <v/>
      </c>
      <c r="I1319" s="5"/>
      <c r="J1319" s="5" t="str">
        <f>IF(B1319="","",VLOOKUP(AD1319,Varsayımlar!$B:$Q,6,0))</f>
        <v/>
      </c>
      <c r="P1319" s="5" t="str">
        <f>IF(B1319="","",VLOOKUP(AD1319,Varsayımlar!$B:$Q,7,0)*K1319)</f>
        <v/>
      </c>
      <c r="Q1319" s="5" t="str">
        <f>IF(B1319="","",VLOOKUP(AD1319,Varsayımlar!$B:$Q,8,0))</f>
        <v/>
      </c>
      <c r="R1319" s="5" t="str">
        <f>IF(B1319="","",VLOOKUP(AD1319,Varsayımlar!$B:$Q,9,0))</f>
        <v/>
      </c>
      <c r="S1319" s="5" t="str">
        <f>IF(B1319="","",VLOOKUP(AD1319,Varsayımlar!$B:$Q,10,0))</f>
        <v/>
      </c>
      <c r="T1319" s="5" t="str">
        <f>IF(B1319="","",VLOOKUP(AD1319,Varsayımlar!$B:$Q,11,0))</f>
        <v/>
      </c>
      <c r="U1319" s="5" t="str">
        <f>IF(B1319="","",VLOOKUP(AD1319,Varsayımlar!$B:$Q,12,0))</f>
        <v/>
      </c>
      <c r="V1319" s="5" t="str">
        <f>IF(B1319="","",VLOOKUP(AD1319,Varsayımlar!$B:$Q,13,0))</f>
        <v/>
      </c>
      <c r="W1319" s="5" t="str">
        <f>IF(B1319="","",VLOOKUP(AD1319,Varsayımlar!$B:$Q,14,0))</f>
        <v/>
      </c>
      <c r="AA1319" s="5" t="str">
        <f>IF(B1319="","",VLOOKUP(AD1319,Varsayımlar!$B:$Q,15,0))</f>
        <v/>
      </c>
      <c r="AB1319" s="5" t="str">
        <f>IF(B1319="","",VLOOKUP(AD1319,Varsayımlar!$B:$Q,16,0))</f>
        <v/>
      </c>
      <c r="AC1319" s="5" t="str">
        <f>IF(B1319="","",VLOOKUP(Sayfa2!AD1319,Varsayımlar!B:S,18,0))</f>
        <v/>
      </c>
      <c r="AD1319" s="5" t="str">
        <f t="shared" si="22"/>
        <v/>
      </c>
    </row>
    <row r="1320" spans="2:30" x14ac:dyDescent="0.25">
      <c r="C1320" s="3" t="str">
        <f>IF(B1320="","",VLOOKUP(AD1320,Varsayımlar!$B:$Q,3,0))</f>
        <v/>
      </c>
      <c r="H1320" s="2" t="str">
        <f>IF(B1320="","",VLOOKUP(AD1320,Varsayımlar!$B:$Q,5,0))</f>
        <v/>
      </c>
      <c r="J1320" s="2" t="str">
        <f>IF(B1320="","",VLOOKUP(AD1320,Varsayımlar!$B:$Q,6,0))</f>
        <v/>
      </c>
      <c r="P1320" s="2" t="str">
        <f>IF(B1320="","",VLOOKUP(AD1320,Varsayımlar!$B:$Q,7,0)*K1320)</f>
        <v/>
      </c>
      <c r="Q1320" s="2" t="str">
        <f>IF(B1320="","",VLOOKUP(AD1320,Varsayımlar!$B:$Q,8,0))</f>
        <v/>
      </c>
      <c r="R1320" s="2" t="str">
        <f>IF(B1320="","",VLOOKUP(AD1320,Varsayımlar!$B:$Q,9,0))</f>
        <v/>
      </c>
      <c r="S1320" s="2" t="str">
        <f>IF(B1320="","",VLOOKUP(AD1320,Varsayımlar!$B:$Q,10,0))</f>
        <v/>
      </c>
      <c r="T1320" s="2" t="str">
        <f>IF(B1320="","",VLOOKUP(AD1320,Varsayımlar!$B:$Q,11,0))</f>
        <v/>
      </c>
      <c r="U1320" s="2" t="str">
        <f>IF(B1320="","",VLOOKUP(AD1320,Varsayımlar!$B:$Q,12,0))</f>
        <v/>
      </c>
      <c r="V1320" s="2" t="str">
        <f>IF(B1320="","",VLOOKUP(AD1320,Varsayımlar!$B:$Q,13,0))</f>
        <v/>
      </c>
      <c r="W1320" s="2" t="str">
        <f>IF(B1320="","",VLOOKUP(AD1320,Varsayımlar!$B:$Q,14,0))</f>
        <v/>
      </c>
      <c r="AA1320" s="2" t="str">
        <f>IF(B1320="","",VLOOKUP(AD1320,Varsayımlar!$B:$Q,15,0))</f>
        <v/>
      </c>
      <c r="AB1320" s="2" t="str">
        <f>IF(B1320="","",VLOOKUP(AD1320,Varsayımlar!$B:$Q,16,0))</f>
        <v/>
      </c>
      <c r="AC1320" s="2" t="str">
        <f>IF(B1320="","",VLOOKUP(Sayfa2!AD1320,Varsayımlar!B:S,18,0))</f>
        <v/>
      </c>
      <c r="AD1320" s="2" t="str">
        <f t="shared" si="22"/>
        <v/>
      </c>
    </row>
    <row r="1321" spans="2:30" x14ac:dyDescent="0.25">
      <c r="B1321" s="6"/>
      <c r="C1321" s="7" t="str">
        <f>IF(B1321="","",VLOOKUP(AD1321,Varsayımlar!$B:$Q,3,0))</f>
        <v/>
      </c>
      <c r="D1321" s="7"/>
      <c r="H1321" s="5" t="str">
        <f>IF(B1321="","",VLOOKUP(AD1321,Varsayımlar!$B:$Q,5,0))</f>
        <v/>
      </c>
      <c r="I1321" s="5"/>
      <c r="J1321" s="5" t="str">
        <f>IF(B1321="","",VLOOKUP(AD1321,Varsayımlar!$B:$Q,6,0))</f>
        <v/>
      </c>
      <c r="P1321" s="5" t="str">
        <f>IF(B1321="","",VLOOKUP(AD1321,Varsayımlar!$B:$Q,7,0)*K1321)</f>
        <v/>
      </c>
      <c r="Q1321" s="5" t="str">
        <f>IF(B1321="","",VLOOKUP(AD1321,Varsayımlar!$B:$Q,8,0))</f>
        <v/>
      </c>
      <c r="R1321" s="5" t="str">
        <f>IF(B1321="","",VLOOKUP(AD1321,Varsayımlar!$B:$Q,9,0))</f>
        <v/>
      </c>
      <c r="S1321" s="5" t="str">
        <f>IF(B1321="","",VLOOKUP(AD1321,Varsayımlar!$B:$Q,10,0))</f>
        <v/>
      </c>
      <c r="T1321" s="5" t="str">
        <f>IF(B1321="","",VLOOKUP(AD1321,Varsayımlar!$B:$Q,11,0))</f>
        <v/>
      </c>
      <c r="U1321" s="5" t="str">
        <f>IF(B1321="","",VLOOKUP(AD1321,Varsayımlar!$B:$Q,12,0))</f>
        <v/>
      </c>
      <c r="V1321" s="5" t="str">
        <f>IF(B1321="","",VLOOKUP(AD1321,Varsayımlar!$B:$Q,13,0))</f>
        <v/>
      </c>
      <c r="W1321" s="5" t="str">
        <f>IF(B1321="","",VLOOKUP(AD1321,Varsayımlar!$B:$Q,14,0))</f>
        <v/>
      </c>
      <c r="AA1321" s="5" t="str">
        <f>IF(B1321="","",VLOOKUP(AD1321,Varsayımlar!$B:$Q,15,0))</f>
        <v/>
      </c>
      <c r="AB1321" s="5" t="str">
        <f>IF(B1321="","",VLOOKUP(AD1321,Varsayımlar!$B:$Q,16,0))</f>
        <v/>
      </c>
      <c r="AC1321" s="5" t="str">
        <f>IF(B1321="","",VLOOKUP(Sayfa2!AD1321,Varsayımlar!B:S,18,0))</f>
        <v/>
      </c>
      <c r="AD1321" s="5" t="str">
        <f t="shared" si="22"/>
        <v/>
      </c>
    </row>
    <row r="1322" spans="2:30" x14ac:dyDescent="0.25">
      <c r="C1322" s="3" t="str">
        <f>IF(B1322="","",VLOOKUP(AD1322,Varsayımlar!$B:$Q,3,0))</f>
        <v/>
      </c>
      <c r="H1322" s="2" t="str">
        <f>IF(B1322="","",VLOOKUP(AD1322,Varsayımlar!$B:$Q,5,0))</f>
        <v/>
      </c>
      <c r="J1322" s="2" t="str">
        <f>IF(B1322="","",VLOOKUP(AD1322,Varsayımlar!$B:$Q,6,0))</f>
        <v/>
      </c>
      <c r="P1322" s="2" t="str">
        <f>IF(B1322="","",VLOOKUP(AD1322,Varsayımlar!$B:$Q,7,0)*K1322)</f>
        <v/>
      </c>
      <c r="Q1322" s="2" t="str">
        <f>IF(B1322="","",VLOOKUP(AD1322,Varsayımlar!$B:$Q,8,0))</f>
        <v/>
      </c>
      <c r="R1322" s="2" t="str">
        <f>IF(B1322="","",VLOOKUP(AD1322,Varsayımlar!$B:$Q,9,0))</f>
        <v/>
      </c>
      <c r="S1322" s="2" t="str">
        <f>IF(B1322="","",VLOOKUP(AD1322,Varsayımlar!$B:$Q,10,0))</f>
        <v/>
      </c>
      <c r="T1322" s="2" t="str">
        <f>IF(B1322="","",VLOOKUP(AD1322,Varsayımlar!$B:$Q,11,0))</f>
        <v/>
      </c>
      <c r="U1322" s="2" t="str">
        <f>IF(B1322="","",VLOOKUP(AD1322,Varsayımlar!$B:$Q,12,0))</f>
        <v/>
      </c>
      <c r="V1322" s="2" t="str">
        <f>IF(B1322="","",VLOOKUP(AD1322,Varsayımlar!$B:$Q,13,0))</f>
        <v/>
      </c>
      <c r="W1322" s="2" t="str">
        <f>IF(B1322="","",VLOOKUP(AD1322,Varsayımlar!$B:$Q,14,0))</f>
        <v/>
      </c>
      <c r="AA1322" s="2" t="str">
        <f>IF(B1322="","",VLOOKUP(AD1322,Varsayımlar!$B:$Q,15,0))</f>
        <v/>
      </c>
      <c r="AB1322" s="2" t="str">
        <f>IF(B1322="","",VLOOKUP(AD1322,Varsayımlar!$B:$Q,16,0))</f>
        <v/>
      </c>
      <c r="AC1322" s="2" t="str">
        <f>IF(B1322="","",VLOOKUP(Sayfa2!AD1322,Varsayımlar!B:S,18,0))</f>
        <v/>
      </c>
      <c r="AD1322" s="2" t="str">
        <f t="shared" si="22"/>
        <v/>
      </c>
    </row>
    <row r="1323" spans="2:30" x14ac:dyDescent="0.25">
      <c r="B1323" s="6"/>
      <c r="C1323" s="7" t="str">
        <f>IF(B1323="","",VLOOKUP(AD1323,Varsayımlar!$B:$Q,3,0))</f>
        <v/>
      </c>
      <c r="D1323" s="7"/>
      <c r="H1323" s="5" t="str">
        <f>IF(B1323="","",VLOOKUP(AD1323,Varsayımlar!$B:$Q,5,0))</f>
        <v/>
      </c>
      <c r="I1323" s="5"/>
      <c r="J1323" s="5" t="str">
        <f>IF(B1323="","",VLOOKUP(AD1323,Varsayımlar!$B:$Q,6,0))</f>
        <v/>
      </c>
      <c r="P1323" s="5" t="str">
        <f>IF(B1323="","",VLOOKUP(AD1323,Varsayımlar!$B:$Q,7,0)*K1323)</f>
        <v/>
      </c>
      <c r="Q1323" s="5" t="str">
        <f>IF(B1323="","",VLOOKUP(AD1323,Varsayımlar!$B:$Q,8,0))</f>
        <v/>
      </c>
      <c r="R1323" s="5" t="str">
        <f>IF(B1323="","",VLOOKUP(AD1323,Varsayımlar!$B:$Q,9,0))</f>
        <v/>
      </c>
      <c r="S1323" s="5" t="str">
        <f>IF(B1323="","",VLOOKUP(AD1323,Varsayımlar!$B:$Q,10,0))</f>
        <v/>
      </c>
      <c r="T1323" s="5" t="str">
        <f>IF(B1323="","",VLOOKUP(AD1323,Varsayımlar!$B:$Q,11,0))</f>
        <v/>
      </c>
      <c r="U1323" s="5" t="str">
        <f>IF(B1323="","",VLOOKUP(AD1323,Varsayımlar!$B:$Q,12,0))</f>
        <v/>
      </c>
      <c r="V1323" s="5" t="str">
        <f>IF(B1323="","",VLOOKUP(AD1323,Varsayımlar!$B:$Q,13,0))</f>
        <v/>
      </c>
      <c r="W1323" s="5" t="str">
        <f>IF(B1323="","",VLOOKUP(AD1323,Varsayımlar!$B:$Q,14,0))</f>
        <v/>
      </c>
      <c r="AA1323" s="5" t="str">
        <f>IF(B1323="","",VLOOKUP(AD1323,Varsayımlar!$B:$Q,15,0))</f>
        <v/>
      </c>
      <c r="AB1323" s="5" t="str">
        <f>IF(B1323="","",VLOOKUP(AD1323,Varsayımlar!$B:$Q,16,0))</f>
        <v/>
      </c>
      <c r="AC1323" s="5" t="str">
        <f>IF(B1323="","",VLOOKUP(Sayfa2!AD1323,Varsayımlar!B:S,18,0))</f>
        <v/>
      </c>
      <c r="AD1323" s="5" t="str">
        <f t="shared" si="22"/>
        <v/>
      </c>
    </row>
    <row r="1324" spans="2:30" x14ac:dyDescent="0.25">
      <c r="C1324" s="3" t="str">
        <f>IF(B1324="","",VLOOKUP(AD1324,Varsayımlar!$B:$Q,3,0))</f>
        <v/>
      </c>
      <c r="H1324" s="2" t="str">
        <f>IF(B1324="","",VLOOKUP(AD1324,Varsayımlar!$B:$Q,5,0))</f>
        <v/>
      </c>
      <c r="J1324" s="2" t="str">
        <f>IF(B1324="","",VLOOKUP(AD1324,Varsayımlar!$B:$Q,6,0))</f>
        <v/>
      </c>
      <c r="P1324" s="2" t="str">
        <f>IF(B1324="","",VLOOKUP(AD1324,Varsayımlar!$B:$Q,7,0)*K1324)</f>
        <v/>
      </c>
      <c r="Q1324" s="2" t="str">
        <f>IF(B1324="","",VLOOKUP(AD1324,Varsayımlar!$B:$Q,8,0))</f>
        <v/>
      </c>
      <c r="R1324" s="2" t="str">
        <f>IF(B1324="","",VLOOKUP(AD1324,Varsayımlar!$B:$Q,9,0))</f>
        <v/>
      </c>
      <c r="S1324" s="2" t="str">
        <f>IF(B1324="","",VLOOKUP(AD1324,Varsayımlar!$B:$Q,10,0))</f>
        <v/>
      </c>
      <c r="T1324" s="2" t="str">
        <f>IF(B1324="","",VLOOKUP(AD1324,Varsayımlar!$B:$Q,11,0))</f>
        <v/>
      </c>
      <c r="U1324" s="2" t="str">
        <f>IF(B1324="","",VLOOKUP(AD1324,Varsayımlar!$B:$Q,12,0))</f>
        <v/>
      </c>
      <c r="V1324" s="2" t="str">
        <f>IF(B1324="","",VLOOKUP(AD1324,Varsayımlar!$B:$Q,13,0))</f>
        <v/>
      </c>
      <c r="W1324" s="2" t="str">
        <f>IF(B1324="","",VLOOKUP(AD1324,Varsayımlar!$B:$Q,14,0))</f>
        <v/>
      </c>
      <c r="AA1324" s="2" t="str">
        <f>IF(B1324="","",VLOOKUP(AD1324,Varsayımlar!$B:$Q,15,0))</f>
        <v/>
      </c>
      <c r="AB1324" s="2" t="str">
        <f>IF(B1324="","",VLOOKUP(AD1324,Varsayımlar!$B:$Q,16,0))</f>
        <v/>
      </c>
      <c r="AC1324" s="2" t="str">
        <f>IF(B1324="","",VLOOKUP(Sayfa2!AD1324,Varsayımlar!B:S,18,0))</f>
        <v/>
      </c>
      <c r="AD1324" s="2" t="str">
        <f t="shared" si="22"/>
        <v/>
      </c>
    </row>
    <row r="1325" spans="2:30" x14ac:dyDescent="0.25">
      <c r="B1325" s="6"/>
      <c r="C1325" s="7" t="str">
        <f>IF(B1325="","",VLOOKUP(AD1325,Varsayımlar!$B:$Q,3,0))</f>
        <v/>
      </c>
      <c r="D1325" s="7"/>
      <c r="H1325" s="5" t="str">
        <f>IF(B1325="","",VLOOKUP(AD1325,Varsayımlar!$B:$Q,5,0))</f>
        <v/>
      </c>
      <c r="I1325" s="5"/>
      <c r="J1325" s="5" t="str">
        <f>IF(B1325="","",VLOOKUP(AD1325,Varsayımlar!$B:$Q,6,0))</f>
        <v/>
      </c>
      <c r="P1325" s="5" t="str">
        <f>IF(B1325="","",VLOOKUP(AD1325,Varsayımlar!$B:$Q,7,0)*K1325)</f>
        <v/>
      </c>
      <c r="Q1325" s="5" t="str">
        <f>IF(B1325="","",VLOOKUP(AD1325,Varsayımlar!$B:$Q,8,0))</f>
        <v/>
      </c>
      <c r="R1325" s="5" t="str">
        <f>IF(B1325="","",VLOOKUP(AD1325,Varsayımlar!$B:$Q,9,0))</f>
        <v/>
      </c>
      <c r="S1325" s="5" t="str">
        <f>IF(B1325="","",VLOOKUP(AD1325,Varsayımlar!$B:$Q,10,0))</f>
        <v/>
      </c>
      <c r="T1325" s="5" t="str">
        <f>IF(B1325="","",VLOOKUP(AD1325,Varsayımlar!$B:$Q,11,0))</f>
        <v/>
      </c>
      <c r="U1325" s="5" t="str">
        <f>IF(B1325="","",VLOOKUP(AD1325,Varsayımlar!$B:$Q,12,0))</f>
        <v/>
      </c>
      <c r="V1325" s="5" t="str">
        <f>IF(B1325="","",VLOOKUP(AD1325,Varsayımlar!$B:$Q,13,0))</f>
        <v/>
      </c>
      <c r="W1325" s="5" t="str">
        <f>IF(B1325="","",VLOOKUP(AD1325,Varsayımlar!$B:$Q,14,0))</f>
        <v/>
      </c>
      <c r="AA1325" s="5" t="str">
        <f>IF(B1325="","",VLOOKUP(AD1325,Varsayımlar!$B:$Q,15,0))</f>
        <v/>
      </c>
      <c r="AB1325" s="5" t="str">
        <f>IF(B1325="","",VLOOKUP(AD1325,Varsayımlar!$B:$Q,16,0))</f>
        <v/>
      </c>
      <c r="AC1325" s="5" t="str">
        <f>IF(B1325="","",VLOOKUP(Sayfa2!AD1325,Varsayımlar!B:S,18,0))</f>
        <v/>
      </c>
      <c r="AD1325" s="5" t="str">
        <f t="shared" si="22"/>
        <v/>
      </c>
    </row>
    <row r="1326" spans="2:30" x14ac:dyDescent="0.25">
      <c r="C1326" s="3" t="str">
        <f>IF(B1326="","",VLOOKUP(AD1326,Varsayımlar!$B:$Q,3,0))</f>
        <v/>
      </c>
      <c r="H1326" s="2" t="str">
        <f>IF(B1326="","",VLOOKUP(AD1326,Varsayımlar!$B:$Q,5,0))</f>
        <v/>
      </c>
      <c r="J1326" s="2" t="str">
        <f>IF(B1326="","",VLOOKUP(AD1326,Varsayımlar!$B:$Q,6,0))</f>
        <v/>
      </c>
      <c r="P1326" s="2" t="str">
        <f>IF(B1326="","",VLOOKUP(AD1326,Varsayımlar!$B:$Q,7,0)*K1326)</f>
        <v/>
      </c>
      <c r="Q1326" s="2" t="str">
        <f>IF(B1326="","",VLOOKUP(AD1326,Varsayımlar!$B:$Q,8,0))</f>
        <v/>
      </c>
      <c r="R1326" s="2" t="str">
        <f>IF(B1326="","",VLOOKUP(AD1326,Varsayımlar!$B:$Q,9,0))</f>
        <v/>
      </c>
      <c r="S1326" s="2" t="str">
        <f>IF(B1326="","",VLOOKUP(AD1326,Varsayımlar!$B:$Q,10,0))</f>
        <v/>
      </c>
      <c r="T1326" s="2" t="str">
        <f>IF(B1326="","",VLOOKUP(AD1326,Varsayımlar!$B:$Q,11,0))</f>
        <v/>
      </c>
      <c r="U1326" s="2" t="str">
        <f>IF(B1326="","",VLOOKUP(AD1326,Varsayımlar!$B:$Q,12,0))</f>
        <v/>
      </c>
      <c r="V1326" s="2" t="str">
        <f>IF(B1326="","",VLOOKUP(AD1326,Varsayımlar!$B:$Q,13,0))</f>
        <v/>
      </c>
      <c r="W1326" s="2" t="str">
        <f>IF(B1326="","",VLOOKUP(AD1326,Varsayımlar!$B:$Q,14,0))</f>
        <v/>
      </c>
      <c r="AA1326" s="2" t="str">
        <f>IF(B1326="","",VLOOKUP(AD1326,Varsayımlar!$B:$Q,15,0))</f>
        <v/>
      </c>
      <c r="AB1326" s="2" t="str">
        <f>IF(B1326="","",VLOOKUP(AD1326,Varsayımlar!$B:$Q,16,0))</f>
        <v/>
      </c>
      <c r="AC1326" s="2" t="str">
        <f>IF(B1326="","",VLOOKUP(Sayfa2!AD1326,Varsayımlar!B:S,18,0))</f>
        <v/>
      </c>
      <c r="AD1326" s="2" t="str">
        <f t="shared" si="22"/>
        <v/>
      </c>
    </row>
    <row r="1327" spans="2:30" x14ac:dyDescent="0.25">
      <c r="B1327" s="6"/>
      <c r="C1327" s="7" t="str">
        <f>IF(B1327="","",VLOOKUP(AD1327,Varsayımlar!$B:$Q,3,0))</f>
        <v/>
      </c>
      <c r="D1327" s="7"/>
      <c r="H1327" s="5" t="str">
        <f>IF(B1327="","",VLOOKUP(AD1327,Varsayımlar!$B:$Q,5,0))</f>
        <v/>
      </c>
      <c r="I1327" s="5"/>
      <c r="J1327" s="5" t="str">
        <f>IF(B1327="","",VLOOKUP(AD1327,Varsayımlar!$B:$Q,6,0))</f>
        <v/>
      </c>
      <c r="P1327" s="5" t="str">
        <f>IF(B1327="","",VLOOKUP(AD1327,Varsayımlar!$B:$Q,7,0)*K1327)</f>
        <v/>
      </c>
      <c r="Q1327" s="5" t="str">
        <f>IF(B1327="","",VLOOKUP(AD1327,Varsayımlar!$B:$Q,8,0))</f>
        <v/>
      </c>
      <c r="R1327" s="5" t="str">
        <f>IF(B1327="","",VLOOKUP(AD1327,Varsayımlar!$B:$Q,9,0))</f>
        <v/>
      </c>
      <c r="S1327" s="5" t="str">
        <f>IF(B1327="","",VLOOKUP(AD1327,Varsayımlar!$B:$Q,10,0))</f>
        <v/>
      </c>
      <c r="T1327" s="5" t="str">
        <f>IF(B1327="","",VLOOKUP(AD1327,Varsayımlar!$B:$Q,11,0))</f>
        <v/>
      </c>
      <c r="U1327" s="5" t="str">
        <f>IF(B1327="","",VLOOKUP(AD1327,Varsayımlar!$B:$Q,12,0))</f>
        <v/>
      </c>
      <c r="V1327" s="5" t="str">
        <f>IF(B1327="","",VLOOKUP(AD1327,Varsayımlar!$B:$Q,13,0))</f>
        <v/>
      </c>
      <c r="W1327" s="5" t="str">
        <f>IF(B1327="","",VLOOKUP(AD1327,Varsayımlar!$B:$Q,14,0))</f>
        <v/>
      </c>
      <c r="AA1327" s="5" t="str">
        <f>IF(B1327="","",VLOOKUP(AD1327,Varsayımlar!$B:$Q,15,0))</f>
        <v/>
      </c>
      <c r="AB1327" s="5" t="str">
        <f>IF(B1327="","",VLOOKUP(AD1327,Varsayımlar!$B:$Q,16,0))</f>
        <v/>
      </c>
      <c r="AC1327" s="5" t="str">
        <f>IF(B1327="","",VLOOKUP(Sayfa2!AD1327,Varsayımlar!B:S,18,0))</f>
        <v/>
      </c>
      <c r="AD1327" s="5" t="str">
        <f t="shared" si="22"/>
        <v/>
      </c>
    </row>
    <row r="1328" spans="2:30" x14ac:dyDescent="0.25">
      <c r="C1328" s="3" t="str">
        <f>IF(B1328="","",VLOOKUP(AD1328,Varsayımlar!$B:$Q,3,0))</f>
        <v/>
      </c>
      <c r="H1328" s="2" t="str">
        <f>IF(B1328="","",VLOOKUP(AD1328,Varsayımlar!$B:$Q,5,0))</f>
        <v/>
      </c>
      <c r="J1328" s="2" t="str">
        <f>IF(B1328="","",VLOOKUP(AD1328,Varsayımlar!$B:$Q,6,0))</f>
        <v/>
      </c>
      <c r="P1328" s="2" t="str">
        <f>IF(B1328="","",VLOOKUP(AD1328,Varsayımlar!$B:$Q,7,0)*K1328)</f>
        <v/>
      </c>
      <c r="Q1328" s="2" t="str">
        <f>IF(B1328="","",VLOOKUP(AD1328,Varsayımlar!$B:$Q,8,0))</f>
        <v/>
      </c>
      <c r="R1328" s="2" t="str">
        <f>IF(B1328="","",VLOOKUP(AD1328,Varsayımlar!$B:$Q,9,0))</f>
        <v/>
      </c>
      <c r="S1328" s="2" t="str">
        <f>IF(B1328="","",VLOOKUP(AD1328,Varsayımlar!$B:$Q,10,0))</f>
        <v/>
      </c>
      <c r="T1328" s="2" t="str">
        <f>IF(B1328="","",VLOOKUP(AD1328,Varsayımlar!$B:$Q,11,0))</f>
        <v/>
      </c>
      <c r="U1328" s="2" t="str">
        <f>IF(B1328="","",VLOOKUP(AD1328,Varsayımlar!$B:$Q,12,0))</f>
        <v/>
      </c>
      <c r="V1328" s="2" t="str">
        <f>IF(B1328="","",VLOOKUP(AD1328,Varsayımlar!$B:$Q,13,0))</f>
        <v/>
      </c>
      <c r="W1328" s="2" t="str">
        <f>IF(B1328="","",VLOOKUP(AD1328,Varsayımlar!$B:$Q,14,0))</f>
        <v/>
      </c>
      <c r="AA1328" s="2" t="str">
        <f>IF(B1328="","",VLOOKUP(AD1328,Varsayımlar!$B:$Q,15,0))</f>
        <v/>
      </c>
      <c r="AB1328" s="2" t="str">
        <f>IF(B1328="","",VLOOKUP(AD1328,Varsayımlar!$B:$Q,16,0))</f>
        <v/>
      </c>
      <c r="AC1328" s="2" t="str">
        <f>IF(B1328="","",VLOOKUP(Sayfa2!AD1328,Varsayımlar!B:S,18,0))</f>
        <v/>
      </c>
      <c r="AD1328" s="2" t="str">
        <f t="shared" si="22"/>
        <v/>
      </c>
    </row>
    <row r="1329" spans="2:30" x14ac:dyDescent="0.25">
      <c r="B1329" s="6"/>
      <c r="C1329" s="7" t="str">
        <f>IF(B1329="","",VLOOKUP(AD1329,Varsayımlar!$B:$Q,3,0))</f>
        <v/>
      </c>
      <c r="D1329" s="7"/>
      <c r="H1329" s="5" t="str">
        <f>IF(B1329="","",VLOOKUP(AD1329,Varsayımlar!$B:$Q,5,0))</f>
        <v/>
      </c>
      <c r="I1329" s="5"/>
      <c r="J1329" s="5" t="str">
        <f>IF(B1329="","",VLOOKUP(AD1329,Varsayımlar!$B:$Q,6,0))</f>
        <v/>
      </c>
      <c r="P1329" s="5" t="str">
        <f>IF(B1329="","",VLOOKUP(AD1329,Varsayımlar!$B:$Q,7,0)*K1329)</f>
        <v/>
      </c>
      <c r="Q1329" s="5" t="str">
        <f>IF(B1329="","",VLOOKUP(AD1329,Varsayımlar!$B:$Q,8,0))</f>
        <v/>
      </c>
      <c r="R1329" s="5" t="str">
        <f>IF(B1329="","",VLOOKUP(AD1329,Varsayımlar!$B:$Q,9,0))</f>
        <v/>
      </c>
      <c r="S1329" s="5" t="str">
        <f>IF(B1329="","",VLOOKUP(AD1329,Varsayımlar!$B:$Q,10,0))</f>
        <v/>
      </c>
      <c r="T1329" s="5" t="str">
        <f>IF(B1329="","",VLOOKUP(AD1329,Varsayımlar!$B:$Q,11,0))</f>
        <v/>
      </c>
      <c r="U1329" s="5" t="str">
        <f>IF(B1329="","",VLOOKUP(AD1329,Varsayımlar!$B:$Q,12,0))</f>
        <v/>
      </c>
      <c r="V1329" s="5" t="str">
        <f>IF(B1329="","",VLOOKUP(AD1329,Varsayımlar!$B:$Q,13,0))</f>
        <v/>
      </c>
      <c r="W1329" s="5" t="str">
        <f>IF(B1329="","",VLOOKUP(AD1329,Varsayımlar!$B:$Q,14,0))</f>
        <v/>
      </c>
      <c r="AA1329" s="5" t="str">
        <f>IF(B1329="","",VLOOKUP(AD1329,Varsayımlar!$B:$Q,15,0))</f>
        <v/>
      </c>
      <c r="AB1329" s="5" t="str">
        <f>IF(B1329="","",VLOOKUP(AD1329,Varsayımlar!$B:$Q,16,0))</f>
        <v/>
      </c>
      <c r="AC1329" s="5" t="str">
        <f>IF(B1329="","",VLOOKUP(Sayfa2!AD1329,Varsayımlar!B:S,18,0))</f>
        <v/>
      </c>
      <c r="AD1329" s="5" t="str">
        <f t="shared" si="22"/>
        <v/>
      </c>
    </row>
    <row r="1330" spans="2:30" x14ac:dyDescent="0.25">
      <c r="C1330" s="3" t="str">
        <f>IF(B1330="","",VLOOKUP(AD1330,Varsayımlar!$B:$Q,3,0))</f>
        <v/>
      </c>
      <c r="H1330" s="2" t="str">
        <f>IF(B1330="","",VLOOKUP(AD1330,Varsayımlar!$B:$Q,5,0))</f>
        <v/>
      </c>
      <c r="J1330" s="2" t="str">
        <f>IF(B1330="","",VLOOKUP(AD1330,Varsayımlar!$B:$Q,6,0))</f>
        <v/>
      </c>
      <c r="P1330" s="2" t="str">
        <f>IF(B1330="","",VLOOKUP(AD1330,Varsayımlar!$B:$Q,7,0)*K1330)</f>
        <v/>
      </c>
      <c r="Q1330" s="2" t="str">
        <f>IF(B1330="","",VLOOKUP(AD1330,Varsayımlar!$B:$Q,8,0))</f>
        <v/>
      </c>
      <c r="R1330" s="2" t="str">
        <f>IF(B1330="","",VLOOKUP(AD1330,Varsayımlar!$B:$Q,9,0))</f>
        <v/>
      </c>
      <c r="S1330" s="2" t="str">
        <f>IF(B1330="","",VLOOKUP(AD1330,Varsayımlar!$B:$Q,10,0))</f>
        <v/>
      </c>
      <c r="T1330" s="2" t="str">
        <f>IF(B1330="","",VLOOKUP(AD1330,Varsayımlar!$B:$Q,11,0))</f>
        <v/>
      </c>
      <c r="U1330" s="2" t="str">
        <f>IF(B1330="","",VLOOKUP(AD1330,Varsayımlar!$B:$Q,12,0))</f>
        <v/>
      </c>
      <c r="V1330" s="2" t="str">
        <f>IF(B1330="","",VLOOKUP(AD1330,Varsayımlar!$B:$Q,13,0))</f>
        <v/>
      </c>
      <c r="W1330" s="2" t="str">
        <f>IF(B1330="","",VLOOKUP(AD1330,Varsayımlar!$B:$Q,14,0))</f>
        <v/>
      </c>
      <c r="AA1330" s="2" t="str">
        <f>IF(B1330="","",VLOOKUP(AD1330,Varsayımlar!$B:$Q,15,0))</f>
        <v/>
      </c>
      <c r="AB1330" s="2" t="str">
        <f>IF(B1330="","",VLOOKUP(AD1330,Varsayımlar!$B:$Q,16,0))</f>
        <v/>
      </c>
      <c r="AC1330" s="2" t="str">
        <f>IF(B1330="","",VLOOKUP(Sayfa2!AD1330,Varsayımlar!B:S,18,0))</f>
        <v/>
      </c>
      <c r="AD1330" s="2" t="str">
        <f t="shared" si="22"/>
        <v/>
      </c>
    </row>
    <row r="1331" spans="2:30" x14ac:dyDescent="0.25">
      <c r="B1331" s="6"/>
      <c r="C1331" s="7" t="str">
        <f>IF(B1331="","",VLOOKUP(AD1331,Varsayımlar!$B:$Q,3,0))</f>
        <v/>
      </c>
      <c r="D1331" s="7"/>
      <c r="H1331" s="5" t="str">
        <f>IF(B1331="","",VLOOKUP(AD1331,Varsayımlar!$B:$Q,5,0))</f>
        <v/>
      </c>
      <c r="I1331" s="5"/>
      <c r="J1331" s="5" t="str">
        <f>IF(B1331="","",VLOOKUP(AD1331,Varsayımlar!$B:$Q,6,0))</f>
        <v/>
      </c>
      <c r="P1331" s="5" t="str">
        <f>IF(B1331="","",VLOOKUP(AD1331,Varsayımlar!$B:$Q,7,0)*K1331)</f>
        <v/>
      </c>
      <c r="Q1331" s="5" t="str">
        <f>IF(B1331="","",VLOOKUP(AD1331,Varsayımlar!$B:$Q,8,0))</f>
        <v/>
      </c>
      <c r="R1331" s="5" t="str">
        <f>IF(B1331="","",VLOOKUP(AD1331,Varsayımlar!$B:$Q,9,0))</f>
        <v/>
      </c>
      <c r="S1331" s="5" t="str">
        <f>IF(B1331="","",VLOOKUP(AD1331,Varsayımlar!$B:$Q,10,0))</f>
        <v/>
      </c>
      <c r="T1331" s="5" t="str">
        <f>IF(B1331="","",VLOOKUP(AD1331,Varsayımlar!$B:$Q,11,0))</f>
        <v/>
      </c>
      <c r="U1331" s="5" t="str">
        <f>IF(B1331="","",VLOOKUP(AD1331,Varsayımlar!$B:$Q,12,0))</f>
        <v/>
      </c>
      <c r="V1331" s="5" t="str">
        <f>IF(B1331="","",VLOOKUP(AD1331,Varsayımlar!$B:$Q,13,0))</f>
        <v/>
      </c>
      <c r="W1331" s="5" t="str">
        <f>IF(B1331="","",VLOOKUP(AD1331,Varsayımlar!$B:$Q,14,0))</f>
        <v/>
      </c>
      <c r="AA1331" s="5" t="str">
        <f>IF(B1331="","",VLOOKUP(AD1331,Varsayımlar!$B:$Q,15,0))</f>
        <v/>
      </c>
      <c r="AB1331" s="5" t="str">
        <f>IF(B1331="","",VLOOKUP(AD1331,Varsayımlar!$B:$Q,16,0))</f>
        <v/>
      </c>
      <c r="AC1331" s="5" t="str">
        <f>IF(B1331="","",VLOOKUP(Sayfa2!AD1331,Varsayımlar!B:S,18,0))</f>
        <v/>
      </c>
      <c r="AD1331" s="5" t="str">
        <f t="shared" si="22"/>
        <v/>
      </c>
    </row>
    <row r="1332" spans="2:30" x14ac:dyDescent="0.25">
      <c r="C1332" s="3" t="str">
        <f>IF(B1332="","",VLOOKUP(AD1332,Varsayımlar!$B:$Q,3,0))</f>
        <v/>
      </c>
      <c r="H1332" s="2" t="str">
        <f>IF(B1332="","",VLOOKUP(AD1332,Varsayımlar!$B:$Q,5,0))</f>
        <v/>
      </c>
      <c r="J1332" s="2" t="str">
        <f>IF(B1332="","",VLOOKUP(AD1332,Varsayımlar!$B:$Q,6,0))</f>
        <v/>
      </c>
      <c r="P1332" s="2" t="str">
        <f>IF(B1332="","",VLOOKUP(AD1332,Varsayımlar!$B:$Q,7,0)*K1332)</f>
        <v/>
      </c>
      <c r="Q1332" s="2" t="str">
        <f>IF(B1332="","",VLOOKUP(AD1332,Varsayımlar!$B:$Q,8,0))</f>
        <v/>
      </c>
      <c r="R1332" s="2" t="str">
        <f>IF(B1332="","",VLOOKUP(AD1332,Varsayımlar!$B:$Q,9,0))</f>
        <v/>
      </c>
      <c r="S1332" s="2" t="str">
        <f>IF(B1332="","",VLOOKUP(AD1332,Varsayımlar!$B:$Q,10,0))</f>
        <v/>
      </c>
      <c r="T1332" s="2" t="str">
        <f>IF(B1332="","",VLOOKUP(AD1332,Varsayımlar!$B:$Q,11,0))</f>
        <v/>
      </c>
      <c r="U1332" s="2" t="str">
        <f>IF(B1332="","",VLOOKUP(AD1332,Varsayımlar!$B:$Q,12,0))</f>
        <v/>
      </c>
      <c r="V1332" s="2" t="str">
        <f>IF(B1332="","",VLOOKUP(AD1332,Varsayımlar!$B:$Q,13,0))</f>
        <v/>
      </c>
      <c r="W1332" s="2" t="str">
        <f>IF(B1332="","",VLOOKUP(AD1332,Varsayımlar!$B:$Q,14,0))</f>
        <v/>
      </c>
      <c r="AA1332" s="2" t="str">
        <f>IF(B1332="","",VLOOKUP(AD1332,Varsayımlar!$B:$Q,15,0))</f>
        <v/>
      </c>
      <c r="AB1332" s="2" t="str">
        <f>IF(B1332="","",VLOOKUP(AD1332,Varsayımlar!$B:$Q,16,0))</f>
        <v/>
      </c>
      <c r="AC1332" s="2" t="str">
        <f>IF(B1332="","",VLOOKUP(Sayfa2!AD1332,Varsayımlar!B:S,18,0))</f>
        <v/>
      </c>
      <c r="AD1332" s="2" t="str">
        <f t="shared" si="22"/>
        <v/>
      </c>
    </row>
    <row r="1333" spans="2:30" x14ac:dyDescent="0.25">
      <c r="B1333" s="6"/>
      <c r="C1333" s="7" t="str">
        <f>IF(B1333="","",VLOOKUP(AD1333,Varsayımlar!$B:$Q,3,0))</f>
        <v/>
      </c>
      <c r="D1333" s="7"/>
      <c r="H1333" s="5" t="str">
        <f>IF(B1333="","",VLOOKUP(AD1333,Varsayımlar!$B:$Q,5,0))</f>
        <v/>
      </c>
      <c r="I1333" s="5"/>
      <c r="J1333" s="5" t="str">
        <f>IF(B1333="","",VLOOKUP(AD1333,Varsayımlar!$B:$Q,6,0))</f>
        <v/>
      </c>
      <c r="P1333" s="5" t="str">
        <f>IF(B1333="","",VLOOKUP(AD1333,Varsayımlar!$B:$Q,7,0)*K1333)</f>
        <v/>
      </c>
      <c r="Q1333" s="5" t="str">
        <f>IF(B1333="","",VLOOKUP(AD1333,Varsayımlar!$B:$Q,8,0))</f>
        <v/>
      </c>
      <c r="R1333" s="5" t="str">
        <f>IF(B1333="","",VLOOKUP(AD1333,Varsayımlar!$B:$Q,9,0))</f>
        <v/>
      </c>
      <c r="S1333" s="5" t="str">
        <f>IF(B1333="","",VLOOKUP(AD1333,Varsayımlar!$B:$Q,10,0))</f>
        <v/>
      </c>
      <c r="T1333" s="5" t="str">
        <f>IF(B1333="","",VLOOKUP(AD1333,Varsayımlar!$B:$Q,11,0))</f>
        <v/>
      </c>
      <c r="U1333" s="5" t="str">
        <f>IF(B1333="","",VLOOKUP(AD1333,Varsayımlar!$B:$Q,12,0))</f>
        <v/>
      </c>
      <c r="V1333" s="5" t="str">
        <f>IF(B1333="","",VLOOKUP(AD1333,Varsayımlar!$B:$Q,13,0))</f>
        <v/>
      </c>
      <c r="W1333" s="5" t="str">
        <f>IF(B1333="","",VLOOKUP(AD1333,Varsayımlar!$B:$Q,14,0))</f>
        <v/>
      </c>
      <c r="AA1333" s="5" t="str">
        <f>IF(B1333="","",VLOOKUP(AD1333,Varsayımlar!$B:$Q,15,0))</f>
        <v/>
      </c>
      <c r="AB1333" s="5" t="str">
        <f>IF(B1333="","",VLOOKUP(AD1333,Varsayımlar!$B:$Q,16,0))</f>
        <v/>
      </c>
      <c r="AC1333" s="5" t="str">
        <f>IF(B1333="","",VLOOKUP(Sayfa2!AD1333,Varsayımlar!B:S,18,0))</f>
        <v/>
      </c>
      <c r="AD1333" s="5" t="str">
        <f t="shared" si="22"/>
        <v/>
      </c>
    </row>
    <row r="1334" spans="2:30" x14ac:dyDescent="0.25">
      <c r="C1334" s="3" t="str">
        <f>IF(B1334="","",VLOOKUP(AD1334,Varsayımlar!$B:$Q,3,0))</f>
        <v/>
      </c>
      <c r="H1334" s="2" t="str">
        <f>IF(B1334="","",VLOOKUP(AD1334,Varsayımlar!$B:$Q,5,0))</f>
        <v/>
      </c>
      <c r="J1334" s="2" t="str">
        <f>IF(B1334="","",VLOOKUP(AD1334,Varsayımlar!$B:$Q,6,0))</f>
        <v/>
      </c>
      <c r="P1334" s="2" t="str">
        <f>IF(B1334="","",VLOOKUP(AD1334,Varsayımlar!$B:$Q,7,0)*K1334)</f>
        <v/>
      </c>
      <c r="Q1334" s="2" t="str">
        <f>IF(B1334="","",VLOOKUP(AD1334,Varsayımlar!$B:$Q,8,0))</f>
        <v/>
      </c>
      <c r="R1334" s="2" t="str">
        <f>IF(B1334="","",VLOOKUP(AD1334,Varsayımlar!$B:$Q,9,0))</f>
        <v/>
      </c>
      <c r="S1334" s="2" t="str">
        <f>IF(B1334="","",VLOOKUP(AD1334,Varsayımlar!$B:$Q,10,0))</f>
        <v/>
      </c>
      <c r="T1334" s="2" t="str">
        <f>IF(B1334="","",VLOOKUP(AD1334,Varsayımlar!$B:$Q,11,0))</f>
        <v/>
      </c>
      <c r="U1334" s="2" t="str">
        <f>IF(B1334="","",VLOOKUP(AD1334,Varsayımlar!$B:$Q,12,0))</f>
        <v/>
      </c>
      <c r="V1334" s="2" t="str">
        <f>IF(B1334="","",VLOOKUP(AD1334,Varsayımlar!$B:$Q,13,0))</f>
        <v/>
      </c>
      <c r="W1334" s="2" t="str">
        <f>IF(B1334="","",VLOOKUP(AD1334,Varsayımlar!$B:$Q,14,0))</f>
        <v/>
      </c>
      <c r="AA1334" s="2" t="str">
        <f>IF(B1334="","",VLOOKUP(AD1334,Varsayımlar!$B:$Q,15,0))</f>
        <v/>
      </c>
      <c r="AB1334" s="2" t="str">
        <f>IF(B1334="","",VLOOKUP(AD1334,Varsayımlar!$B:$Q,16,0))</f>
        <v/>
      </c>
      <c r="AC1334" s="2" t="str">
        <f>IF(B1334="","",VLOOKUP(Sayfa2!AD1334,Varsayımlar!B:S,18,0))</f>
        <v/>
      </c>
      <c r="AD1334" s="2" t="str">
        <f t="shared" si="22"/>
        <v/>
      </c>
    </row>
    <row r="1335" spans="2:30" x14ac:dyDescent="0.25">
      <c r="B1335" s="6"/>
      <c r="C1335" s="7" t="str">
        <f>IF(B1335="","",VLOOKUP(AD1335,Varsayımlar!$B:$Q,3,0))</f>
        <v/>
      </c>
      <c r="D1335" s="7"/>
      <c r="H1335" s="5" t="str">
        <f>IF(B1335="","",VLOOKUP(AD1335,Varsayımlar!$B:$Q,5,0))</f>
        <v/>
      </c>
      <c r="I1335" s="5"/>
      <c r="J1335" s="5" t="str">
        <f>IF(B1335="","",VLOOKUP(AD1335,Varsayımlar!$B:$Q,6,0))</f>
        <v/>
      </c>
      <c r="P1335" s="5" t="str">
        <f>IF(B1335="","",VLOOKUP(AD1335,Varsayımlar!$B:$Q,7,0)*K1335)</f>
        <v/>
      </c>
      <c r="Q1335" s="5" t="str">
        <f>IF(B1335="","",VLOOKUP(AD1335,Varsayımlar!$B:$Q,8,0))</f>
        <v/>
      </c>
      <c r="R1335" s="5" t="str">
        <f>IF(B1335="","",VLOOKUP(AD1335,Varsayımlar!$B:$Q,9,0))</f>
        <v/>
      </c>
      <c r="S1335" s="5" t="str">
        <f>IF(B1335="","",VLOOKUP(AD1335,Varsayımlar!$B:$Q,10,0))</f>
        <v/>
      </c>
      <c r="T1335" s="5" t="str">
        <f>IF(B1335="","",VLOOKUP(AD1335,Varsayımlar!$B:$Q,11,0))</f>
        <v/>
      </c>
      <c r="U1335" s="5" t="str">
        <f>IF(B1335="","",VLOOKUP(AD1335,Varsayımlar!$B:$Q,12,0))</f>
        <v/>
      </c>
      <c r="V1335" s="5" t="str">
        <f>IF(B1335="","",VLOOKUP(AD1335,Varsayımlar!$B:$Q,13,0))</f>
        <v/>
      </c>
      <c r="W1335" s="5" t="str">
        <f>IF(B1335="","",VLOOKUP(AD1335,Varsayımlar!$B:$Q,14,0))</f>
        <v/>
      </c>
      <c r="AA1335" s="5" t="str">
        <f>IF(B1335="","",VLOOKUP(AD1335,Varsayımlar!$B:$Q,15,0))</f>
        <v/>
      </c>
      <c r="AB1335" s="5" t="str">
        <f>IF(B1335="","",VLOOKUP(AD1335,Varsayımlar!$B:$Q,16,0))</f>
        <v/>
      </c>
      <c r="AC1335" s="5" t="str">
        <f>IF(B1335="","",VLOOKUP(Sayfa2!AD1335,Varsayımlar!B:S,18,0))</f>
        <v/>
      </c>
      <c r="AD1335" s="5" t="str">
        <f t="shared" si="22"/>
        <v/>
      </c>
    </row>
    <row r="1336" spans="2:30" x14ac:dyDescent="0.25">
      <c r="C1336" s="3" t="str">
        <f>IF(B1336="","",VLOOKUP(AD1336,Varsayımlar!$B:$Q,3,0))</f>
        <v/>
      </c>
      <c r="H1336" s="2" t="str">
        <f>IF(B1336="","",VLOOKUP(AD1336,Varsayımlar!$B:$Q,5,0))</f>
        <v/>
      </c>
      <c r="J1336" s="2" t="str">
        <f>IF(B1336="","",VLOOKUP(AD1336,Varsayımlar!$B:$Q,6,0))</f>
        <v/>
      </c>
      <c r="P1336" s="2" t="str">
        <f>IF(B1336="","",VLOOKUP(AD1336,Varsayımlar!$B:$Q,7,0)*K1336)</f>
        <v/>
      </c>
      <c r="Q1336" s="2" t="str">
        <f>IF(B1336="","",VLOOKUP(AD1336,Varsayımlar!$B:$Q,8,0))</f>
        <v/>
      </c>
      <c r="R1336" s="2" t="str">
        <f>IF(B1336="","",VLOOKUP(AD1336,Varsayımlar!$B:$Q,9,0))</f>
        <v/>
      </c>
      <c r="S1336" s="2" t="str">
        <f>IF(B1336="","",VLOOKUP(AD1336,Varsayımlar!$B:$Q,10,0))</f>
        <v/>
      </c>
      <c r="T1336" s="2" t="str">
        <f>IF(B1336="","",VLOOKUP(AD1336,Varsayımlar!$B:$Q,11,0))</f>
        <v/>
      </c>
      <c r="U1336" s="2" t="str">
        <f>IF(B1336="","",VLOOKUP(AD1336,Varsayımlar!$B:$Q,12,0))</f>
        <v/>
      </c>
      <c r="V1336" s="2" t="str">
        <f>IF(B1336="","",VLOOKUP(AD1336,Varsayımlar!$B:$Q,13,0))</f>
        <v/>
      </c>
      <c r="W1336" s="2" t="str">
        <f>IF(B1336="","",VLOOKUP(AD1336,Varsayımlar!$B:$Q,14,0))</f>
        <v/>
      </c>
      <c r="AA1336" s="2" t="str">
        <f>IF(B1336="","",VLOOKUP(AD1336,Varsayımlar!$B:$Q,15,0))</f>
        <v/>
      </c>
      <c r="AB1336" s="2" t="str">
        <f>IF(B1336="","",VLOOKUP(AD1336,Varsayımlar!$B:$Q,16,0))</f>
        <v/>
      </c>
      <c r="AC1336" s="2" t="str">
        <f>IF(B1336="","",VLOOKUP(Sayfa2!AD1336,Varsayımlar!B:S,18,0))</f>
        <v/>
      </c>
      <c r="AD1336" s="2" t="str">
        <f t="shared" si="22"/>
        <v/>
      </c>
    </row>
    <row r="1337" spans="2:30" x14ac:dyDescent="0.25">
      <c r="B1337" s="6"/>
      <c r="C1337" s="7" t="str">
        <f>IF(B1337="","",VLOOKUP(AD1337,Varsayımlar!$B:$Q,3,0))</f>
        <v/>
      </c>
      <c r="D1337" s="7"/>
      <c r="H1337" s="5" t="str">
        <f>IF(B1337="","",VLOOKUP(AD1337,Varsayımlar!$B:$Q,5,0))</f>
        <v/>
      </c>
      <c r="I1337" s="5"/>
      <c r="J1337" s="5" t="str">
        <f>IF(B1337="","",VLOOKUP(AD1337,Varsayımlar!$B:$Q,6,0))</f>
        <v/>
      </c>
      <c r="P1337" s="5" t="str">
        <f>IF(B1337="","",VLOOKUP(AD1337,Varsayımlar!$B:$Q,7,0)*K1337)</f>
        <v/>
      </c>
      <c r="Q1337" s="5" t="str">
        <f>IF(B1337="","",VLOOKUP(AD1337,Varsayımlar!$B:$Q,8,0))</f>
        <v/>
      </c>
      <c r="R1337" s="5" t="str">
        <f>IF(B1337="","",VLOOKUP(AD1337,Varsayımlar!$B:$Q,9,0))</f>
        <v/>
      </c>
      <c r="S1337" s="5" t="str">
        <f>IF(B1337="","",VLOOKUP(AD1337,Varsayımlar!$B:$Q,10,0))</f>
        <v/>
      </c>
      <c r="T1337" s="5" t="str">
        <f>IF(B1337="","",VLOOKUP(AD1337,Varsayımlar!$B:$Q,11,0))</f>
        <v/>
      </c>
      <c r="U1337" s="5" t="str">
        <f>IF(B1337="","",VLOOKUP(AD1337,Varsayımlar!$B:$Q,12,0))</f>
        <v/>
      </c>
      <c r="V1337" s="5" t="str">
        <f>IF(B1337="","",VLOOKUP(AD1337,Varsayımlar!$B:$Q,13,0))</f>
        <v/>
      </c>
      <c r="W1337" s="5" t="str">
        <f>IF(B1337="","",VLOOKUP(AD1337,Varsayımlar!$B:$Q,14,0))</f>
        <v/>
      </c>
      <c r="AA1337" s="5" t="str">
        <f>IF(B1337="","",VLOOKUP(AD1337,Varsayımlar!$B:$Q,15,0))</f>
        <v/>
      </c>
      <c r="AB1337" s="5" t="str">
        <f>IF(B1337="","",VLOOKUP(AD1337,Varsayımlar!$B:$Q,16,0))</f>
        <v/>
      </c>
      <c r="AC1337" s="5" t="str">
        <f>IF(B1337="","",VLOOKUP(Sayfa2!AD1337,Varsayımlar!B:S,18,0))</f>
        <v/>
      </c>
      <c r="AD1337" s="5" t="str">
        <f t="shared" si="22"/>
        <v/>
      </c>
    </row>
    <row r="1338" spans="2:30" x14ac:dyDescent="0.25">
      <c r="C1338" s="3" t="str">
        <f>IF(B1338="","",VLOOKUP(AD1338,Varsayımlar!$B:$Q,3,0))</f>
        <v/>
      </c>
      <c r="H1338" s="2" t="str">
        <f>IF(B1338="","",VLOOKUP(AD1338,Varsayımlar!$B:$Q,5,0))</f>
        <v/>
      </c>
      <c r="J1338" s="2" t="str">
        <f>IF(B1338="","",VLOOKUP(AD1338,Varsayımlar!$B:$Q,6,0))</f>
        <v/>
      </c>
      <c r="P1338" s="2" t="str">
        <f>IF(B1338="","",VLOOKUP(AD1338,Varsayımlar!$B:$Q,7,0)*K1338)</f>
        <v/>
      </c>
      <c r="Q1338" s="2" t="str">
        <f>IF(B1338="","",VLOOKUP(AD1338,Varsayımlar!$B:$Q,8,0))</f>
        <v/>
      </c>
      <c r="R1338" s="2" t="str">
        <f>IF(B1338="","",VLOOKUP(AD1338,Varsayımlar!$B:$Q,9,0))</f>
        <v/>
      </c>
      <c r="S1338" s="2" t="str">
        <f>IF(B1338="","",VLOOKUP(AD1338,Varsayımlar!$B:$Q,10,0))</f>
        <v/>
      </c>
      <c r="T1338" s="2" t="str">
        <f>IF(B1338="","",VLOOKUP(AD1338,Varsayımlar!$B:$Q,11,0))</f>
        <v/>
      </c>
      <c r="U1338" s="2" t="str">
        <f>IF(B1338="","",VLOOKUP(AD1338,Varsayımlar!$B:$Q,12,0))</f>
        <v/>
      </c>
      <c r="V1338" s="2" t="str">
        <f>IF(B1338="","",VLOOKUP(AD1338,Varsayımlar!$B:$Q,13,0))</f>
        <v/>
      </c>
      <c r="W1338" s="2" t="str">
        <f>IF(B1338="","",VLOOKUP(AD1338,Varsayımlar!$B:$Q,14,0))</f>
        <v/>
      </c>
      <c r="AA1338" s="2" t="str">
        <f>IF(B1338="","",VLOOKUP(AD1338,Varsayımlar!$B:$Q,15,0))</f>
        <v/>
      </c>
      <c r="AB1338" s="2" t="str">
        <f>IF(B1338="","",VLOOKUP(AD1338,Varsayımlar!$B:$Q,16,0))</f>
        <v/>
      </c>
      <c r="AC1338" s="2" t="str">
        <f>IF(B1338="","",VLOOKUP(Sayfa2!AD1338,Varsayımlar!B:S,18,0))</f>
        <v/>
      </c>
      <c r="AD1338" s="2" t="str">
        <f t="shared" si="22"/>
        <v/>
      </c>
    </row>
    <row r="1339" spans="2:30" x14ac:dyDescent="0.25">
      <c r="B1339" s="6"/>
      <c r="C1339" s="7" t="str">
        <f>IF(B1339="","",VLOOKUP(AD1339,Varsayımlar!$B:$Q,3,0))</f>
        <v/>
      </c>
      <c r="D1339" s="7"/>
      <c r="H1339" s="5" t="str">
        <f>IF(B1339="","",VLOOKUP(AD1339,Varsayımlar!$B:$Q,5,0))</f>
        <v/>
      </c>
      <c r="I1339" s="5"/>
      <c r="J1339" s="5" t="str">
        <f>IF(B1339="","",VLOOKUP(AD1339,Varsayımlar!$B:$Q,6,0))</f>
        <v/>
      </c>
      <c r="P1339" s="5" t="str">
        <f>IF(B1339="","",VLOOKUP(AD1339,Varsayımlar!$B:$Q,7,0)*K1339)</f>
        <v/>
      </c>
      <c r="Q1339" s="5" t="str">
        <f>IF(B1339="","",VLOOKUP(AD1339,Varsayımlar!$B:$Q,8,0))</f>
        <v/>
      </c>
      <c r="R1339" s="5" t="str">
        <f>IF(B1339="","",VLOOKUP(AD1339,Varsayımlar!$B:$Q,9,0))</f>
        <v/>
      </c>
      <c r="S1339" s="5" t="str">
        <f>IF(B1339="","",VLOOKUP(AD1339,Varsayımlar!$B:$Q,10,0))</f>
        <v/>
      </c>
      <c r="T1339" s="5" t="str">
        <f>IF(B1339="","",VLOOKUP(AD1339,Varsayımlar!$B:$Q,11,0))</f>
        <v/>
      </c>
      <c r="U1339" s="5" t="str">
        <f>IF(B1339="","",VLOOKUP(AD1339,Varsayımlar!$B:$Q,12,0))</f>
        <v/>
      </c>
      <c r="V1339" s="5" t="str">
        <f>IF(B1339="","",VLOOKUP(AD1339,Varsayımlar!$B:$Q,13,0))</f>
        <v/>
      </c>
      <c r="W1339" s="5" t="str">
        <f>IF(B1339="","",VLOOKUP(AD1339,Varsayımlar!$B:$Q,14,0))</f>
        <v/>
      </c>
      <c r="AA1339" s="5" t="str">
        <f>IF(B1339="","",VLOOKUP(AD1339,Varsayımlar!$B:$Q,15,0))</f>
        <v/>
      </c>
      <c r="AB1339" s="5" t="str">
        <f>IF(B1339="","",VLOOKUP(AD1339,Varsayımlar!$B:$Q,16,0))</f>
        <v/>
      </c>
      <c r="AC1339" s="5" t="str">
        <f>IF(B1339="","",VLOOKUP(Sayfa2!AD1339,Varsayımlar!B:S,18,0))</f>
        <v/>
      </c>
      <c r="AD1339" s="5" t="str">
        <f t="shared" si="22"/>
        <v/>
      </c>
    </row>
    <row r="1340" spans="2:30" x14ac:dyDescent="0.25">
      <c r="C1340" s="3" t="str">
        <f>IF(B1340="","",VLOOKUP(AD1340,Varsayımlar!$B:$Q,3,0))</f>
        <v/>
      </c>
      <c r="H1340" s="2" t="str">
        <f>IF(B1340="","",VLOOKUP(AD1340,Varsayımlar!$B:$Q,5,0))</f>
        <v/>
      </c>
      <c r="J1340" s="2" t="str">
        <f>IF(B1340="","",VLOOKUP(AD1340,Varsayımlar!$B:$Q,6,0))</f>
        <v/>
      </c>
      <c r="P1340" s="2" t="str">
        <f>IF(B1340="","",VLOOKUP(AD1340,Varsayımlar!$B:$Q,7,0)*K1340)</f>
        <v/>
      </c>
      <c r="Q1340" s="2" t="str">
        <f>IF(B1340="","",VLOOKUP(AD1340,Varsayımlar!$B:$Q,8,0))</f>
        <v/>
      </c>
      <c r="R1340" s="2" t="str">
        <f>IF(B1340="","",VLOOKUP(AD1340,Varsayımlar!$B:$Q,9,0))</f>
        <v/>
      </c>
      <c r="S1340" s="2" t="str">
        <f>IF(B1340="","",VLOOKUP(AD1340,Varsayımlar!$B:$Q,10,0))</f>
        <v/>
      </c>
      <c r="T1340" s="2" t="str">
        <f>IF(B1340="","",VLOOKUP(AD1340,Varsayımlar!$B:$Q,11,0))</f>
        <v/>
      </c>
      <c r="U1340" s="2" t="str">
        <f>IF(B1340="","",VLOOKUP(AD1340,Varsayımlar!$B:$Q,12,0))</f>
        <v/>
      </c>
      <c r="V1340" s="2" t="str">
        <f>IF(B1340="","",VLOOKUP(AD1340,Varsayımlar!$B:$Q,13,0))</f>
        <v/>
      </c>
      <c r="W1340" s="2" t="str">
        <f>IF(B1340="","",VLOOKUP(AD1340,Varsayımlar!$B:$Q,14,0))</f>
        <v/>
      </c>
      <c r="AA1340" s="2" t="str">
        <f>IF(B1340="","",VLOOKUP(AD1340,Varsayımlar!$B:$Q,15,0))</f>
        <v/>
      </c>
      <c r="AB1340" s="2" t="str">
        <f>IF(B1340="","",VLOOKUP(AD1340,Varsayımlar!$B:$Q,16,0))</f>
        <v/>
      </c>
      <c r="AC1340" s="2" t="str">
        <f>IF(B1340="","",VLOOKUP(Sayfa2!AD1340,Varsayımlar!B:S,18,0))</f>
        <v/>
      </c>
      <c r="AD1340" s="2" t="str">
        <f t="shared" si="22"/>
        <v/>
      </c>
    </row>
    <row r="1341" spans="2:30" x14ac:dyDescent="0.25">
      <c r="B1341" s="6"/>
      <c r="C1341" s="7" t="str">
        <f>IF(B1341="","",VLOOKUP(AD1341,Varsayımlar!$B:$Q,3,0))</f>
        <v/>
      </c>
      <c r="D1341" s="7"/>
      <c r="H1341" s="5" t="str">
        <f>IF(B1341="","",VLOOKUP(AD1341,Varsayımlar!$B:$Q,5,0))</f>
        <v/>
      </c>
      <c r="I1341" s="5"/>
      <c r="J1341" s="5" t="str">
        <f>IF(B1341="","",VLOOKUP(AD1341,Varsayımlar!$B:$Q,6,0))</f>
        <v/>
      </c>
      <c r="P1341" s="5" t="str">
        <f>IF(B1341="","",VLOOKUP(AD1341,Varsayımlar!$B:$Q,7,0)*K1341)</f>
        <v/>
      </c>
      <c r="Q1341" s="5" t="str">
        <f>IF(B1341="","",VLOOKUP(AD1341,Varsayımlar!$B:$Q,8,0))</f>
        <v/>
      </c>
      <c r="R1341" s="5" t="str">
        <f>IF(B1341="","",VLOOKUP(AD1341,Varsayımlar!$B:$Q,9,0))</f>
        <v/>
      </c>
      <c r="S1341" s="5" t="str">
        <f>IF(B1341="","",VLOOKUP(AD1341,Varsayımlar!$B:$Q,10,0))</f>
        <v/>
      </c>
      <c r="T1341" s="5" t="str">
        <f>IF(B1341="","",VLOOKUP(AD1341,Varsayımlar!$B:$Q,11,0))</f>
        <v/>
      </c>
      <c r="U1341" s="5" t="str">
        <f>IF(B1341="","",VLOOKUP(AD1341,Varsayımlar!$B:$Q,12,0))</f>
        <v/>
      </c>
      <c r="V1341" s="5" t="str">
        <f>IF(B1341="","",VLOOKUP(AD1341,Varsayımlar!$B:$Q,13,0))</f>
        <v/>
      </c>
      <c r="W1341" s="5" t="str">
        <f>IF(B1341="","",VLOOKUP(AD1341,Varsayımlar!$B:$Q,14,0))</f>
        <v/>
      </c>
      <c r="AA1341" s="5" t="str">
        <f>IF(B1341="","",VLOOKUP(AD1341,Varsayımlar!$B:$Q,15,0))</f>
        <v/>
      </c>
      <c r="AB1341" s="5" t="str">
        <f>IF(B1341="","",VLOOKUP(AD1341,Varsayımlar!$B:$Q,16,0))</f>
        <v/>
      </c>
      <c r="AC1341" s="5" t="str">
        <f>IF(B1341="","",VLOOKUP(Sayfa2!AD1341,Varsayımlar!B:S,18,0))</f>
        <v/>
      </c>
      <c r="AD1341" s="5" t="str">
        <f t="shared" si="22"/>
        <v/>
      </c>
    </row>
    <row r="1342" spans="2:30" x14ac:dyDescent="0.25">
      <c r="C1342" s="3" t="str">
        <f>IF(B1342="","",VLOOKUP(AD1342,Varsayımlar!$B:$Q,3,0))</f>
        <v/>
      </c>
      <c r="H1342" s="2" t="str">
        <f>IF(B1342="","",VLOOKUP(AD1342,Varsayımlar!$B:$Q,5,0))</f>
        <v/>
      </c>
      <c r="J1342" s="2" t="str">
        <f>IF(B1342="","",VLOOKUP(AD1342,Varsayımlar!$B:$Q,6,0))</f>
        <v/>
      </c>
      <c r="P1342" s="2" t="str">
        <f>IF(B1342="","",VLOOKUP(AD1342,Varsayımlar!$B:$Q,7,0)*K1342)</f>
        <v/>
      </c>
      <c r="Q1342" s="2" t="str">
        <f>IF(B1342="","",VLOOKUP(AD1342,Varsayımlar!$B:$Q,8,0))</f>
        <v/>
      </c>
      <c r="R1342" s="2" t="str">
        <f>IF(B1342="","",VLOOKUP(AD1342,Varsayımlar!$B:$Q,9,0))</f>
        <v/>
      </c>
      <c r="S1342" s="2" t="str">
        <f>IF(B1342="","",VLOOKUP(AD1342,Varsayımlar!$B:$Q,10,0))</f>
        <v/>
      </c>
      <c r="T1342" s="2" t="str">
        <f>IF(B1342="","",VLOOKUP(AD1342,Varsayımlar!$B:$Q,11,0))</f>
        <v/>
      </c>
      <c r="U1342" s="2" t="str">
        <f>IF(B1342="","",VLOOKUP(AD1342,Varsayımlar!$B:$Q,12,0))</f>
        <v/>
      </c>
      <c r="V1342" s="2" t="str">
        <f>IF(B1342="","",VLOOKUP(AD1342,Varsayımlar!$B:$Q,13,0))</f>
        <v/>
      </c>
      <c r="W1342" s="2" t="str">
        <f>IF(B1342="","",VLOOKUP(AD1342,Varsayımlar!$B:$Q,14,0))</f>
        <v/>
      </c>
      <c r="AA1342" s="2" t="str">
        <f>IF(B1342="","",VLOOKUP(AD1342,Varsayımlar!$B:$Q,15,0))</f>
        <v/>
      </c>
      <c r="AB1342" s="2" t="str">
        <f>IF(B1342="","",VLOOKUP(AD1342,Varsayımlar!$B:$Q,16,0))</f>
        <v/>
      </c>
      <c r="AC1342" s="2" t="str">
        <f>IF(B1342="","",VLOOKUP(Sayfa2!AD1342,Varsayımlar!B:S,18,0))</f>
        <v/>
      </c>
      <c r="AD1342" s="2" t="str">
        <f t="shared" si="22"/>
        <v/>
      </c>
    </row>
    <row r="1343" spans="2:30" x14ac:dyDescent="0.25">
      <c r="B1343" s="6"/>
      <c r="C1343" s="7" t="str">
        <f>IF(B1343="","",VLOOKUP(AD1343,Varsayımlar!$B:$Q,3,0))</f>
        <v/>
      </c>
      <c r="D1343" s="7"/>
      <c r="H1343" s="5" t="str">
        <f>IF(B1343="","",VLOOKUP(AD1343,Varsayımlar!$B:$Q,5,0))</f>
        <v/>
      </c>
      <c r="I1343" s="5"/>
      <c r="J1343" s="5" t="str">
        <f>IF(B1343="","",VLOOKUP(AD1343,Varsayımlar!$B:$Q,6,0))</f>
        <v/>
      </c>
      <c r="P1343" s="5" t="str">
        <f>IF(B1343="","",VLOOKUP(AD1343,Varsayımlar!$B:$Q,7,0)*K1343)</f>
        <v/>
      </c>
      <c r="Q1343" s="5" t="str">
        <f>IF(B1343="","",VLOOKUP(AD1343,Varsayımlar!$B:$Q,8,0))</f>
        <v/>
      </c>
      <c r="R1343" s="5" t="str">
        <f>IF(B1343="","",VLOOKUP(AD1343,Varsayımlar!$B:$Q,9,0))</f>
        <v/>
      </c>
      <c r="S1343" s="5" t="str">
        <f>IF(B1343="","",VLOOKUP(AD1343,Varsayımlar!$B:$Q,10,0))</f>
        <v/>
      </c>
      <c r="T1343" s="5" t="str">
        <f>IF(B1343="","",VLOOKUP(AD1343,Varsayımlar!$B:$Q,11,0))</f>
        <v/>
      </c>
      <c r="U1343" s="5" t="str">
        <f>IF(B1343="","",VLOOKUP(AD1343,Varsayımlar!$B:$Q,12,0))</f>
        <v/>
      </c>
      <c r="V1343" s="5" t="str">
        <f>IF(B1343="","",VLOOKUP(AD1343,Varsayımlar!$B:$Q,13,0))</f>
        <v/>
      </c>
      <c r="W1343" s="5" t="str">
        <f>IF(B1343="","",VLOOKUP(AD1343,Varsayımlar!$B:$Q,14,0))</f>
        <v/>
      </c>
      <c r="AA1343" s="5" t="str">
        <f>IF(B1343="","",VLOOKUP(AD1343,Varsayımlar!$B:$Q,15,0))</f>
        <v/>
      </c>
      <c r="AB1343" s="5" t="str">
        <f>IF(B1343="","",VLOOKUP(AD1343,Varsayımlar!$B:$Q,16,0))</f>
        <v/>
      </c>
      <c r="AC1343" s="5" t="str">
        <f>IF(B1343="","",VLOOKUP(Sayfa2!AD1343,Varsayımlar!B:S,18,0))</f>
        <v/>
      </c>
      <c r="AD1343" s="5" t="str">
        <f t="shared" si="22"/>
        <v/>
      </c>
    </row>
    <row r="1344" spans="2:30" x14ac:dyDescent="0.25">
      <c r="C1344" s="3" t="str">
        <f>IF(B1344="","",VLOOKUP(AD1344,Varsayımlar!$B:$Q,3,0))</f>
        <v/>
      </c>
      <c r="H1344" s="2" t="str">
        <f>IF(B1344="","",VLOOKUP(AD1344,Varsayımlar!$B:$Q,5,0))</f>
        <v/>
      </c>
      <c r="J1344" s="2" t="str">
        <f>IF(B1344="","",VLOOKUP(AD1344,Varsayımlar!$B:$Q,6,0))</f>
        <v/>
      </c>
      <c r="P1344" s="2" t="str">
        <f>IF(B1344="","",VLOOKUP(AD1344,Varsayımlar!$B:$Q,7,0)*K1344)</f>
        <v/>
      </c>
      <c r="Q1344" s="2" t="str">
        <f>IF(B1344="","",VLOOKUP(AD1344,Varsayımlar!$B:$Q,8,0))</f>
        <v/>
      </c>
      <c r="R1344" s="2" t="str">
        <f>IF(B1344="","",VLOOKUP(AD1344,Varsayımlar!$B:$Q,9,0))</f>
        <v/>
      </c>
      <c r="S1344" s="2" t="str">
        <f>IF(B1344="","",VLOOKUP(AD1344,Varsayımlar!$B:$Q,10,0))</f>
        <v/>
      </c>
      <c r="T1344" s="2" t="str">
        <f>IF(B1344="","",VLOOKUP(AD1344,Varsayımlar!$B:$Q,11,0))</f>
        <v/>
      </c>
      <c r="U1344" s="2" t="str">
        <f>IF(B1344="","",VLOOKUP(AD1344,Varsayımlar!$B:$Q,12,0))</f>
        <v/>
      </c>
      <c r="V1344" s="2" t="str">
        <f>IF(B1344="","",VLOOKUP(AD1344,Varsayımlar!$B:$Q,13,0))</f>
        <v/>
      </c>
      <c r="W1344" s="2" t="str">
        <f>IF(B1344="","",VLOOKUP(AD1344,Varsayımlar!$B:$Q,14,0))</f>
        <v/>
      </c>
      <c r="AA1344" s="2" t="str">
        <f>IF(B1344="","",VLOOKUP(AD1344,Varsayımlar!$B:$Q,15,0))</f>
        <v/>
      </c>
      <c r="AB1344" s="2" t="str">
        <f>IF(B1344="","",VLOOKUP(AD1344,Varsayımlar!$B:$Q,16,0))</f>
        <v/>
      </c>
      <c r="AC1344" s="2" t="str">
        <f>IF(B1344="","",VLOOKUP(Sayfa2!AD1344,Varsayımlar!B:S,18,0))</f>
        <v/>
      </c>
      <c r="AD1344" s="2" t="str">
        <f t="shared" si="22"/>
        <v/>
      </c>
    </row>
    <row r="1345" spans="2:30" x14ac:dyDescent="0.25">
      <c r="B1345" s="6"/>
      <c r="C1345" s="7" t="str">
        <f>IF(B1345="","",VLOOKUP(AD1345,Varsayımlar!$B:$Q,3,0))</f>
        <v/>
      </c>
      <c r="D1345" s="7"/>
      <c r="H1345" s="5" t="str">
        <f>IF(B1345="","",VLOOKUP(AD1345,Varsayımlar!$B:$Q,5,0))</f>
        <v/>
      </c>
      <c r="I1345" s="5"/>
      <c r="J1345" s="5" t="str">
        <f>IF(B1345="","",VLOOKUP(AD1345,Varsayımlar!$B:$Q,6,0))</f>
        <v/>
      </c>
      <c r="P1345" s="5" t="str">
        <f>IF(B1345="","",VLOOKUP(AD1345,Varsayımlar!$B:$Q,7,0)*K1345)</f>
        <v/>
      </c>
      <c r="Q1345" s="5" t="str">
        <f>IF(B1345="","",VLOOKUP(AD1345,Varsayımlar!$B:$Q,8,0))</f>
        <v/>
      </c>
      <c r="R1345" s="5" t="str">
        <f>IF(B1345="","",VLOOKUP(AD1345,Varsayımlar!$B:$Q,9,0))</f>
        <v/>
      </c>
      <c r="S1345" s="5" t="str">
        <f>IF(B1345="","",VLOOKUP(AD1345,Varsayımlar!$B:$Q,10,0))</f>
        <v/>
      </c>
      <c r="T1345" s="5" t="str">
        <f>IF(B1345="","",VLOOKUP(AD1345,Varsayımlar!$B:$Q,11,0))</f>
        <v/>
      </c>
      <c r="U1345" s="5" t="str">
        <f>IF(B1345="","",VLOOKUP(AD1345,Varsayımlar!$B:$Q,12,0))</f>
        <v/>
      </c>
      <c r="V1345" s="5" t="str">
        <f>IF(B1345="","",VLOOKUP(AD1345,Varsayımlar!$B:$Q,13,0))</f>
        <v/>
      </c>
      <c r="W1345" s="5" t="str">
        <f>IF(B1345="","",VLOOKUP(AD1345,Varsayımlar!$B:$Q,14,0))</f>
        <v/>
      </c>
      <c r="AA1345" s="5" t="str">
        <f>IF(B1345="","",VLOOKUP(AD1345,Varsayımlar!$B:$Q,15,0))</f>
        <v/>
      </c>
      <c r="AB1345" s="5" t="str">
        <f>IF(B1345="","",VLOOKUP(AD1345,Varsayımlar!$B:$Q,16,0))</f>
        <v/>
      </c>
      <c r="AC1345" s="5" t="str">
        <f>IF(B1345="","",VLOOKUP(Sayfa2!AD1345,Varsayımlar!B:S,18,0))</f>
        <v/>
      </c>
      <c r="AD1345" s="5" t="str">
        <f t="shared" si="22"/>
        <v/>
      </c>
    </row>
    <row r="1346" spans="2:30" x14ac:dyDescent="0.25">
      <c r="C1346" s="3" t="str">
        <f>IF(B1346="","",VLOOKUP(AD1346,Varsayımlar!$B:$Q,3,0))</f>
        <v/>
      </c>
      <c r="H1346" s="2" t="str">
        <f>IF(B1346="","",VLOOKUP(AD1346,Varsayımlar!$B:$Q,5,0))</f>
        <v/>
      </c>
      <c r="J1346" s="2" t="str">
        <f>IF(B1346="","",VLOOKUP(AD1346,Varsayımlar!$B:$Q,6,0))</f>
        <v/>
      </c>
      <c r="P1346" s="2" t="str">
        <f>IF(B1346="","",VLOOKUP(AD1346,Varsayımlar!$B:$Q,7,0)*K1346)</f>
        <v/>
      </c>
      <c r="Q1346" s="2" t="str">
        <f>IF(B1346="","",VLOOKUP(AD1346,Varsayımlar!$B:$Q,8,0))</f>
        <v/>
      </c>
      <c r="R1346" s="2" t="str">
        <f>IF(B1346="","",VLOOKUP(AD1346,Varsayımlar!$B:$Q,9,0))</f>
        <v/>
      </c>
      <c r="S1346" s="2" t="str">
        <f>IF(B1346="","",VLOOKUP(AD1346,Varsayımlar!$B:$Q,10,0))</f>
        <v/>
      </c>
      <c r="T1346" s="2" t="str">
        <f>IF(B1346="","",VLOOKUP(AD1346,Varsayımlar!$B:$Q,11,0))</f>
        <v/>
      </c>
      <c r="U1346" s="2" t="str">
        <f>IF(B1346="","",VLOOKUP(AD1346,Varsayımlar!$B:$Q,12,0))</f>
        <v/>
      </c>
      <c r="V1346" s="2" t="str">
        <f>IF(B1346="","",VLOOKUP(AD1346,Varsayımlar!$B:$Q,13,0))</f>
        <v/>
      </c>
      <c r="W1346" s="2" t="str">
        <f>IF(B1346="","",VLOOKUP(AD1346,Varsayımlar!$B:$Q,14,0))</f>
        <v/>
      </c>
      <c r="AA1346" s="2" t="str">
        <f>IF(B1346="","",VLOOKUP(AD1346,Varsayımlar!$B:$Q,15,0))</f>
        <v/>
      </c>
      <c r="AB1346" s="2" t="str">
        <f>IF(B1346="","",VLOOKUP(AD1346,Varsayımlar!$B:$Q,16,0))</f>
        <v/>
      </c>
      <c r="AC1346" s="2" t="str">
        <f>IF(B1346="","",VLOOKUP(Sayfa2!AD1346,Varsayımlar!B:S,18,0))</f>
        <v/>
      </c>
      <c r="AD1346" s="2" t="str">
        <f t="shared" si="22"/>
        <v/>
      </c>
    </row>
    <row r="1347" spans="2:30" x14ac:dyDescent="0.25">
      <c r="B1347" s="6"/>
      <c r="C1347" s="7" t="str">
        <f>IF(B1347="","",VLOOKUP(AD1347,Varsayımlar!$B:$Q,3,0))</f>
        <v/>
      </c>
      <c r="D1347" s="7"/>
      <c r="H1347" s="5" t="str">
        <f>IF(B1347="","",VLOOKUP(AD1347,Varsayımlar!$B:$Q,5,0))</f>
        <v/>
      </c>
      <c r="I1347" s="5"/>
      <c r="J1347" s="5" t="str">
        <f>IF(B1347="","",VLOOKUP(AD1347,Varsayımlar!$B:$Q,6,0))</f>
        <v/>
      </c>
      <c r="P1347" s="5" t="str">
        <f>IF(B1347="","",VLOOKUP(AD1347,Varsayımlar!$B:$Q,7,0)*K1347)</f>
        <v/>
      </c>
      <c r="Q1347" s="5" t="str">
        <f>IF(B1347="","",VLOOKUP(AD1347,Varsayımlar!$B:$Q,8,0))</f>
        <v/>
      </c>
      <c r="R1347" s="5" t="str">
        <f>IF(B1347="","",VLOOKUP(AD1347,Varsayımlar!$B:$Q,9,0))</f>
        <v/>
      </c>
      <c r="S1347" s="5" t="str">
        <f>IF(B1347="","",VLOOKUP(AD1347,Varsayımlar!$B:$Q,10,0))</f>
        <v/>
      </c>
      <c r="T1347" s="5" t="str">
        <f>IF(B1347="","",VLOOKUP(AD1347,Varsayımlar!$B:$Q,11,0))</f>
        <v/>
      </c>
      <c r="U1347" s="5" t="str">
        <f>IF(B1347="","",VLOOKUP(AD1347,Varsayımlar!$B:$Q,12,0))</f>
        <v/>
      </c>
      <c r="V1347" s="5" t="str">
        <f>IF(B1347="","",VLOOKUP(AD1347,Varsayımlar!$B:$Q,13,0))</f>
        <v/>
      </c>
      <c r="W1347" s="5" t="str">
        <f>IF(B1347="","",VLOOKUP(AD1347,Varsayımlar!$B:$Q,14,0))</f>
        <v/>
      </c>
      <c r="AA1347" s="5" t="str">
        <f>IF(B1347="","",VLOOKUP(AD1347,Varsayımlar!$B:$Q,15,0))</f>
        <v/>
      </c>
      <c r="AB1347" s="5" t="str">
        <f>IF(B1347="","",VLOOKUP(AD1347,Varsayımlar!$B:$Q,16,0))</f>
        <v/>
      </c>
      <c r="AC1347" s="5" t="str">
        <f>IF(B1347="","",VLOOKUP(Sayfa2!AD1347,Varsayımlar!B:S,18,0))</f>
        <v/>
      </c>
      <c r="AD1347" s="5" t="str">
        <f t="shared" si="22"/>
        <v/>
      </c>
    </row>
    <row r="1348" spans="2:30" x14ac:dyDescent="0.25">
      <c r="C1348" s="3" t="str">
        <f>IF(B1348="","",VLOOKUP(AD1348,Varsayımlar!$B:$Q,3,0))</f>
        <v/>
      </c>
      <c r="H1348" s="2" t="str">
        <f>IF(B1348="","",VLOOKUP(AD1348,Varsayımlar!$B:$Q,5,0))</f>
        <v/>
      </c>
      <c r="J1348" s="2" t="str">
        <f>IF(B1348="","",VLOOKUP(AD1348,Varsayımlar!$B:$Q,6,0))</f>
        <v/>
      </c>
      <c r="P1348" s="2" t="str">
        <f>IF(B1348="","",VLOOKUP(AD1348,Varsayımlar!$B:$Q,7,0)*K1348)</f>
        <v/>
      </c>
      <c r="Q1348" s="2" t="str">
        <f>IF(B1348="","",VLOOKUP(AD1348,Varsayımlar!$B:$Q,8,0))</f>
        <v/>
      </c>
      <c r="R1348" s="2" t="str">
        <f>IF(B1348="","",VLOOKUP(AD1348,Varsayımlar!$B:$Q,9,0))</f>
        <v/>
      </c>
      <c r="S1348" s="2" t="str">
        <f>IF(B1348="","",VLOOKUP(AD1348,Varsayımlar!$B:$Q,10,0))</f>
        <v/>
      </c>
      <c r="T1348" s="2" t="str">
        <f>IF(B1348="","",VLOOKUP(AD1348,Varsayımlar!$B:$Q,11,0))</f>
        <v/>
      </c>
      <c r="U1348" s="2" t="str">
        <f>IF(B1348="","",VLOOKUP(AD1348,Varsayımlar!$B:$Q,12,0))</f>
        <v/>
      </c>
      <c r="V1348" s="2" t="str">
        <f>IF(B1348="","",VLOOKUP(AD1348,Varsayımlar!$B:$Q,13,0))</f>
        <v/>
      </c>
      <c r="W1348" s="2" t="str">
        <f>IF(B1348="","",VLOOKUP(AD1348,Varsayımlar!$B:$Q,14,0))</f>
        <v/>
      </c>
      <c r="AA1348" s="2" t="str">
        <f>IF(B1348="","",VLOOKUP(AD1348,Varsayımlar!$B:$Q,15,0))</f>
        <v/>
      </c>
      <c r="AB1348" s="2" t="str">
        <f>IF(B1348="","",VLOOKUP(AD1348,Varsayımlar!$B:$Q,16,0))</f>
        <v/>
      </c>
      <c r="AC1348" s="2" t="str">
        <f>IF(B1348="","",VLOOKUP(Sayfa2!AD1348,Varsayımlar!B:S,18,0))</f>
        <v/>
      </c>
      <c r="AD1348" s="2" t="str">
        <f t="shared" si="22"/>
        <v/>
      </c>
    </row>
    <row r="1349" spans="2:30" x14ac:dyDescent="0.25">
      <c r="B1349" s="6"/>
      <c r="C1349" s="7" t="str">
        <f>IF(B1349="","",VLOOKUP(AD1349,Varsayımlar!$B:$Q,3,0))</f>
        <v/>
      </c>
      <c r="D1349" s="7"/>
      <c r="H1349" s="5" t="str">
        <f>IF(B1349="","",VLOOKUP(AD1349,Varsayımlar!$B:$Q,5,0))</f>
        <v/>
      </c>
      <c r="I1349" s="5"/>
      <c r="J1349" s="5" t="str">
        <f>IF(B1349="","",VLOOKUP(AD1349,Varsayımlar!$B:$Q,6,0))</f>
        <v/>
      </c>
      <c r="P1349" s="5" t="str">
        <f>IF(B1349="","",VLOOKUP(AD1349,Varsayımlar!$B:$Q,7,0)*K1349)</f>
        <v/>
      </c>
      <c r="Q1349" s="5" t="str">
        <f>IF(B1349="","",VLOOKUP(AD1349,Varsayımlar!$B:$Q,8,0))</f>
        <v/>
      </c>
      <c r="R1349" s="5" t="str">
        <f>IF(B1349="","",VLOOKUP(AD1349,Varsayımlar!$B:$Q,9,0))</f>
        <v/>
      </c>
      <c r="S1349" s="5" t="str">
        <f>IF(B1349="","",VLOOKUP(AD1349,Varsayımlar!$B:$Q,10,0))</f>
        <v/>
      </c>
      <c r="T1349" s="5" t="str">
        <f>IF(B1349="","",VLOOKUP(AD1349,Varsayımlar!$B:$Q,11,0))</f>
        <v/>
      </c>
      <c r="U1349" s="5" t="str">
        <f>IF(B1349="","",VLOOKUP(AD1349,Varsayımlar!$B:$Q,12,0))</f>
        <v/>
      </c>
      <c r="V1349" s="5" t="str">
        <f>IF(B1349="","",VLOOKUP(AD1349,Varsayımlar!$B:$Q,13,0))</f>
        <v/>
      </c>
      <c r="W1349" s="5" t="str">
        <f>IF(B1349="","",VLOOKUP(AD1349,Varsayımlar!$B:$Q,14,0))</f>
        <v/>
      </c>
      <c r="AA1349" s="5" t="str">
        <f>IF(B1349="","",VLOOKUP(AD1349,Varsayımlar!$B:$Q,15,0))</f>
        <v/>
      </c>
      <c r="AB1349" s="5" t="str">
        <f>IF(B1349="","",VLOOKUP(AD1349,Varsayımlar!$B:$Q,16,0))</f>
        <v/>
      </c>
      <c r="AC1349" s="5" t="str">
        <f>IF(B1349="","",VLOOKUP(Sayfa2!AD1349,Varsayımlar!B:S,18,0))</f>
        <v/>
      </c>
      <c r="AD1349" s="5" t="str">
        <f t="shared" si="22"/>
        <v/>
      </c>
    </row>
    <row r="1350" spans="2:30" x14ac:dyDescent="0.25">
      <c r="C1350" s="3" t="str">
        <f>IF(B1350="","",VLOOKUP(AD1350,Varsayımlar!$B:$Q,3,0))</f>
        <v/>
      </c>
      <c r="H1350" s="2" t="str">
        <f>IF(B1350="","",VLOOKUP(AD1350,Varsayımlar!$B:$Q,5,0))</f>
        <v/>
      </c>
      <c r="J1350" s="2" t="str">
        <f>IF(B1350="","",VLOOKUP(AD1350,Varsayımlar!$B:$Q,6,0))</f>
        <v/>
      </c>
      <c r="P1350" s="2" t="str">
        <f>IF(B1350="","",VLOOKUP(AD1350,Varsayımlar!$B:$Q,7,0)*K1350)</f>
        <v/>
      </c>
      <c r="Q1350" s="2" t="str">
        <f>IF(B1350="","",VLOOKUP(AD1350,Varsayımlar!$B:$Q,8,0))</f>
        <v/>
      </c>
      <c r="R1350" s="2" t="str">
        <f>IF(B1350="","",VLOOKUP(AD1350,Varsayımlar!$B:$Q,9,0))</f>
        <v/>
      </c>
      <c r="S1350" s="2" t="str">
        <f>IF(B1350="","",VLOOKUP(AD1350,Varsayımlar!$B:$Q,10,0))</f>
        <v/>
      </c>
      <c r="T1350" s="2" t="str">
        <f>IF(B1350="","",VLOOKUP(AD1350,Varsayımlar!$B:$Q,11,0))</f>
        <v/>
      </c>
      <c r="U1350" s="2" t="str">
        <f>IF(B1350="","",VLOOKUP(AD1350,Varsayımlar!$B:$Q,12,0))</f>
        <v/>
      </c>
      <c r="V1350" s="2" t="str">
        <f>IF(B1350="","",VLOOKUP(AD1350,Varsayımlar!$B:$Q,13,0))</f>
        <v/>
      </c>
      <c r="W1350" s="2" t="str">
        <f>IF(B1350="","",VLOOKUP(AD1350,Varsayımlar!$B:$Q,14,0))</f>
        <v/>
      </c>
      <c r="AA1350" s="2" t="str">
        <f>IF(B1350="","",VLOOKUP(AD1350,Varsayımlar!$B:$Q,15,0))</f>
        <v/>
      </c>
      <c r="AB1350" s="2" t="str">
        <f>IF(B1350="","",VLOOKUP(AD1350,Varsayımlar!$B:$Q,16,0))</f>
        <v/>
      </c>
      <c r="AC1350" s="2" t="str">
        <f>IF(B1350="","",VLOOKUP(Sayfa2!AD1350,Varsayımlar!B:S,18,0))</f>
        <v/>
      </c>
      <c r="AD1350" s="2" t="str">
        <f t="shared" si="22"/>
        <v/>
      </c>
    </row>
    <row r="1351" spans="2:30" x14ac:dyDescent="0.25">
      <c r="B1351" s="6"/>
      <c r="C1351" s="7" t="str">
        <f>IF(B1351="","",VLOOKUP(AD1351,Varsayımlar!$B:$Q,3,0))</f>
        <v/>
      </c>
      <c r="D1351" s="7"/>
      <c r="H1351" s="5" t="str">
        <f>IF(B1351="","",VLOOKUP(AD1351,Varsayımlar!$B:$Q,5,0))</f>
        <v/>
      </c>
      <c r="I1351" s="5"/>
      <c r="J1351" s="5" t="str">
        <f>IF(B1351="","",VLOOKUP(AD1351,Varsayımlar!$B:$Q,6,0))</f>
        <v/>
      </c>
      <c r="P1351" s="5" t="str">
        <f>IF(B1351="","",VLOOKUP(AD1351,Varsayımlar!$B:$Q,7,0)*K1351)</f>
        <v/>
      </c>
      <c r="Q1351" s="5" t="str">
        <f>IF(B1351="","",VLOOKUP(AD1351,Varsayımlar!$B:$Q,8,0))</f>
        <v/>
      </c>
      <c r="R1351" s="5" t="str">
        <f>IF(B1351="","",VLOOKUP(AD1351,Varsayımlar!$B:$Q,9,0))</f>
        <v/>
      </c>
      <c r="S1351" s="5" t="str">
        <f>IF(B1351="","",VLOOKUP(AD1351,Varsayımlar!$B:$Q,10,0))</f>
        <v/>
      </c>
      <c r="T1351" s="5" t="str">
        <f>IF(B1351="","",VLOOKUP(AD1351,Varsayımlar!$B:$Q,11,0))</f>
        <v/>
      </c>
      <c r="U1351" s="5" t="str">
        <f>IF(B1351="","",VLOOKUP(AD1351,Varsayımlar!$B:$Q,12,0))</f>
        <v/>
      </c>
      <c r="V1351" s="5" t="str">
        <f>IF(B1351="","",VLOOKUP(AD1351,Varsayımlar!$B:$Q,13,0))</f>
        <v/>
      </c>
      <c r="W1351" s="5" t="str">
        <f>IF(B1351="","",VLOOKUP(AD1351,Varsayımlar!$B:$Q,14,0))</f>
        <v/>
      </c>
      <c r="AA1351" s="5" t="str">
        <f>IF(B1351="","",VLOOKUP(AD1351,Varsayımlar!$B:$Q,15,0))</f>
        <v/>
      </c>
      <c r="AB1351" s="5" t="str">
        <f>IF(B1351="","",VLOOKUP(AD1351,Varsayımlar!$B:$Q,16,0))</f>
        <v/>
      </c>
      <c r="AC1351" s="5" t="str">
        <f>IF(B1351="","",VLOOKUP(Sayfa2!AD1351,Varsayımlar!B:S,18,0))</f>
        <v/>
      </c>
      <c r="AD1351" s="5" t="str">
        <f t="shared" si="22"/>
        <v/>
      </c>
    </row>
    <row r="1352" spans="2:30" x14ac:dyDescent="0.25">
      <c r="C1352" s="3" t="str">
        <f>IF(B1352="","",VLOOKUP(AD1352,Varsayımlar!$B:$Q,3,0))</f>
        <v/>
      </c>
      <c r="H1352" s="2" t="str">
        <f>IF(B1352="","",VLOOKUP(AD1352,Varsayımlar!$B:$Q,5,0))</f>
        <v/>
      </c>
      <c r="J1352" s="2" t="str">
        <f>IF(B1352="","",VLOOKUP(AD1352,Varsayımlar!$B:$Q,6,0))</f>
        <v/>
      </c>
      <c r="P1352" s="2" t="str">
        <f>IF(B1352="","",VLOOKUP(AD1352,Varsayımlar!$B:$Q,7,0)*K1352)</f>
        <v/>
      </c>
      <c r="Q1352" s="2" t="str">
        <f>IF(B1352="","",VLOOKUP(AD1352,Varsayımlar!$B:$Q,8,0))</f>
        <v/>
      </c>
      <c r="R1352" s="2" t="str">
        <f>IF(B1352="","",VLOOKUP(AD1352,Varsayımlar!$B:$Q,9,0))</f>
        <v/>
      </c>
      <c r="S1352" s="2" t="str">
        <f>IF(B1352="","",VLOOKUP(AD1352,Varsayımlar!$B:$Q,10,0))</f>
        <v/>
      </c>
      <c r="T1352" s="2" t="str">
        <f>IF(B1352="","",VLOOKUP(AD1352,Varsayımlar!$B:$Q,11,0))</f>
        <v/>
      </c>
      <c r="U1352" s="2" t="str">
        <f>IF(B1352="","",VLOOKUP(AD1352,Varsayımlar!$B:$Q,12,0))</f>
        <v/>
      </c>
      <c r="V1352" s="2" t="str">
        <f>IF(B1352="","",VLOOKUP(AD1352,Varsayımlar!$B:$Q,13,0))</f>
        <v/>
      </c>
      <c r="W1352" s="2" t="str">
        <f>IF(B1352="","",VLOOKUP(AD1352,Varsayımlar!$B:$Q,14,0))</f>
        <v/>
      </c>
      <c r="AA1352" s="2" t="str">
        <f>IF(B1352="","",VLOOKUP(AD1352,Varsayımlar!$B:$Q,15,0))</f>
        <v/>
      </c>
      <c r="AB1352" s="2" t="str">
        <f>IF(B1352="","",VLOOKUP(AD1352,Varsayımlar!$B:$Q,16,0))</f>
        <v/>
      </c>
      <c r="AC1352" s="2" t="str">
        <f>IF(B1352="","",VLOOKUP(Sayfa2!AD1352,Varsayımlar!B:S,18,0))</f>
        <v/>
      </c>
      <c r="AD1352" s="2" t="str">
        <f t="shared" ref="AD1352:AD1392" si="23">IF(B1352="","",CONCATENATE(B1352,E1352))</f>
        <v/>
      </c>
    </row>
    <row r="1353" spans="2:30" x14ac:dyDescent="0.25">
      <c r="B1353" s="6"/>
      <c r="C1353" s="7" t="str">
        <f>IF(B1353="","",VLOOKUP(AD1353,Varsayımlar!$B:$Q,3,0))</f>
        <v/>
      </c>
      <c r="D1353" s="7"/>
      <c r="H1353" s="5" t="str">
        <f>IF(B1353="","",VLOOKUP(AD1353,Varsayımlar!$B:$Q,5,0))</f>
        <v/>
      </c>
      <c r="I1353" s="5"/>
      <c r="J1353" s="5" t="str">
        <f>IF(B1353="","",VLOOKUP(AD1353,Varsayımlar!$B:$Q,6,0))</f>
        <v/>
      </c>
      <c r="P1353" s="5" t="str">
        <f>IF(B1353="","",VLOOKUP(AD1353,Varsayımlar!$B:$Q,7,0)*K1353)</f>
        <v/>
      </c>
      <c r="Q1353" s="5" t="str">
        <f>IF(B1353="","",VLOOKUP(AD1353,Varsayımlar!$B:$Q,8,0))</f>
        <v/>
      </c>
      <c r="R1353" s="5" t="str">
        <f>IF(B1353="","",VLOOKUP(AD1353,Varsayımlar!$B:$Q,9,0))</f>
        <v/>
      </c>
      <c r="S1353" s="5" t="str">
        <f>IF(B1353="","",VLOOKUP(AD1353,Varsayımlar!$B:$Q,10,0))</f>
        <v/>
      </c>
      <c r="T1353" s="5" t="str">
        <f>IF(B1353="","",VLOOKUP(AD1353,Varsayımlar!$B:$Q,11,0))</f>
        <v/>
      </c>
      <c r="U1353" s="5" t="str">
        <f>IF(B1353="","",VLOOKUP(AD1353,Varsayımlar!$B:$Q,12,0))</f>
        <v/>
      </c>
      <c r="V1353" s="5" t="str">
        <f>IF(B1353="","",VLOOKUP(AD1353,Varsayımlar!$B:$Q,13,0))</f>
        <v/>
      </c>
      <c r="W1353" s="5" t="str">
        <f>IF(B1353="","",VLOOKUP(AD1353,Varsayımlar!$B:$Q,14,0))</f>
        <v/>
      </c>
      <c r="AA1353" s="5" t="str">
        <f>IF(B1353="","",VLOOKUP(AD1353,Varsayımlar!$B:$Q,15,0))</f>
        <v/>
      </c>
      <c r="AB1353" s="5" t="str">
        <f>IF(B1353="","",VLOOKUP(AD1353,Varsayımlar!$B:$Q,16,0))</f>
        <v/>
      </c>
      <c r="AC1353" s="5" t="str">
        <f>IF(B1353="","",VLOOKUP(Sayfa2!AD1353,Varsayımlar!B:S,18,0))</f>
        <v/>
      </c>
      <c r="AD1353" s="5" t="str">
        <f t="shared" si="23"/>
        <v/>
      </c>
    </row>
    <row r="1354" spans="2:30" x14ac:dyDescent="0.25">
      <c r="C1354" s="3" t="str">
        <f>IF(B1354="","",VLOOKUP(AD1354,Varsayımlar!$B:$Q,3,0))</f>
        <v/>
      </c>
      <c r="H1354" s="2" t="str">
        <f>IF(B1354="","",VLOOKUP(AD1354,Varsayımlar!$B:$Q,5,0))</f>
        <v/>
      </c>
      <c r="J1354" s="2" t="str">
        <f>IF(B1354="","",VLOOKUP(AD1354,Varsayımlar!$B:$Q,6,0))</f>
        <v/>
      </c>
      <c r="P1354" s="2" t="str">
        <f>IF(B1354="","",VLOOKUP(AD1354,Varsayımlar!$B:$Q,7,0)*K1354)</f>
        <v/>
      </c>
      <c r="Q1354" s="2" t="str">
        <f>IF(B1354="","",VLOOKUP(AD1354,Varsayımlar!$B:$Q,8,0))</f>
        <v/>
      </c>
      <c r="R1354" s="2" t="str">
        <f>IF(B1354="","",VLOOKUP(AD1354,Varsayımlar!$B:$Q,9,0))</f>
        <v/>
      </c>
      <c r="S1354" s="2" t="str">
        <f>IF(B1354="","",VLOOKUP(AD1354,Varsayımlar!$B:$Q,10,0))</f>
        <v/>
      </c>
      <c r="T1354" s="2" t="str">
        <f>IF(B1354="","",VLOOKUP(AD1354,Varsayımlar!$B:$Q,11,0))</f>
        <v/>
      </c>
      <c r="U1354" s="2" t="str">
        <f>IF(B1354="","",VLOOKUP(AD1354,Varsayımlar!$B:$Q,12,0))</f>
        <v/>
      </c>
      <c r="V1354" s="2" t="str">
        <f>IF(B1354="","",VLOOKUP(AD1354,Varsayımlar!$B:$Q,13,0))</f>
        <v/>
      </c>
      <c r="W1354" s="2" t="str">
        <f>IF(B1354="","",VLOOKUP(AD1354,Varsayımlar!$B:$Q,14,0))</f>
        <v/>
      </c>
      <c r="AA1354" s="2" t="str">
        <f>IF(B1354="","",VLOOKUP(AD1354,Varsayımlar!$B:$Q,15,0))</f>
        <v/>
      </c>
      <c r="AB1354" s="2" t="str">
        <f>IF(B1354="","",VLOOKUP(AD1354,Varsayımlar!$B:$Q,16,0))</f>
        <v/>
      </c>
      <c r="AC1354" s="2" t="str">
        <f>IF(B1354="","",VLOOKUP(Sayfa2!AD1354,Varsayımlar!B:S,18,0))</f>
        <v/>
      </c>
      <c r="AD1354" s="2" t="str">
        <f t="shared" si="23"/>
        <v/>
      </c>
    </row>
    <row r="1355" spans="2:30" x14ac:dyDescent="0.25">
      <c r="B1355" s="6"/>
      <c r="C1355" s="7" t="str">
        <f>IF(B1355="","",VLOOKUP(AD1355,Varsayımlar!$B:$Q,3,0))</f>
        <v/>
      </c>
      <c r="D1355" s="7"/>
      <c r="H1355" s="5" t="str">
        <f>IF(B1355="","",VLOOKUP(AD1355,Varsayımlar!$B:$Q,5,0))</f>
        <v/>
      </c>
      <c r="I1355" s="5"/>
      <c r="J1355" s="5" t="str">
        <f>IF(B1355="","",VLOOKUP(AD1355,Varsayımlar!$B:$Q,6,0))</f>
        <v/>
      </c>
      <c r="P1355" s="5" t="str">
        <f>IF(B1355="","",VLOOKUP(AD1355,Varsayımlar!$B:$Q,7,0)*K1355)</f>
        <v/>
      </c>
      <c r="Q1355" s="5" t="str">
        <f>IF(B1355="","",VLOOKUP(AD1355,Varsayımlar!$B:$Q,8,0))</f>
        <v/>
      </c>
      <c r="R1355" s="5" t="str">
        <f>IF(B1355="","",VLOOKUP(AD1355,Varsayımlar!$B:$Q,9,0))</f>
        <v/>
      </c>
      <c r="S1355" s="5" t="str">
        <f>IF(B1355="","",VLOOKUP(AD1355,Varsayımlar!$B:$Q,10,0))</f>
        <v/>
      </c>
      <c r="T1355" s="5" t="str">
        <f>IF(B1355="","",VLOOKUP(AD1355,Varsayımlar!$B:$Q,11,0))</f>
        <v/>
      </c>
      <c r="U1355" s="5" t="str">
        <f>IF(B1355="","",VLOOKUP(AD1355,Varsayımlar!$B:$Q,12,0))</f>
        <v/>
      </c>
      <c r="V1355" s="5" t="str">
        <f>IF(B1355="","",VLOOKUP(AD1355,Varsayımlar!$B:$Q,13,0))</f>
        <v/>
      </c>
      <c r="W1355" s="5" t="str">
        <f>IF(B1355="","",VLOOKUP(AD1355,Varsayımlar!$B:$Q,14,0))</f>
        <v/>
      </c>
      <c r="AA1355" s="5" t="str">
        <f>IF(B1355="","",VLOOKUP(AD1355,Varsayımlar!$B:$Q,15,0))</f>
        <v/>
      </c>
      <c r="AB1355" s="5" t="str">
        <f>IF(B1355="","",VLOOKUP(AD1355,Varsayımlar!$B:$Q,16,0))</f>
        <v/>
      </c>
      <c r="AC1355" s="5" t="str">
        <f>IF(B1355="","",VLOOKUP(Sayfa2!AD1355,Varsayımlar!B:S,18,0))</f>
        <v/>
      </c>
      <c r="AD1355" s="5" t="str">
        <f t="shared" si="23"/>
        <v/>
      </c>
    </row>
    <row r="1356" spans="2:30" x14ac:dyDescent="0.25">
      <c r="C1356" s="3" t="str">
        <f>IF(B1356="","",VLOOKUP(AD1356,Varsayımlar!$B:$Q,3,0))</f>
        <v/>
      </c>
      <c r="H1356" s="2" t="str">
        <f>IF(B1356="","",VLOOKUP(AD1356,Varsayımlar!$B:$Q,5,0))</f>
        <v/>
      </c>
      <c r="J1356" s="2" t="str">
        <f>IF(B1356="","",VLOOKUP(AD1356,Varsayımlar!$B:$Q,6,0))</f>
        <v/>
      </c>
      <c r="P1356" s="2" t="str">
        <f>IF(B1356="","",VLOOKUP(AD1356,Varsayımlar!$B:$Q,7,0)*K1356)</f>
        <v/>
      </c>
      <c r="Q1356" s="2" t="str">
        <f>IF(B1356="","",VLOOKUP(AD1356,Varsayımlar!$B:$Q,8,0))</f>
        <v/>
      </c>
      <c r="R1356" s="2" t="str">
        <f>IF(B1356="","",VLOOKUP(AD1356,Varsayımlar!$B:$Q,9,0))</f>
        <v/>
      </c>
      <c r="S1356" s="2" t="str">
        <f>IF(B1356="","",VLOOKUP(AD1356,Varsayımlar!$B:$Q,10,0))</f>
        <v/>
      </c>
      <c r="T1356" s="2" t="str">
        <f>IF(B1356="","",VLOOKUP(AD1356,Varsayımlar!$B:$Q,11,0))</f>
        <v/>
      </c>
      <c r="U1356" s="2" t="str">
        <f>IF(B1356="","",VLOOKUP(AD1356,Varsayımlar!$B:$Q,12,0))</f>
        <v/>
      </c>
      <c r="V1356" s="2" t="str">
        <f>IF(B1356="","",VLOOKUP(AD1356,Varsayımlar!$B:$Q,13,0))</f>
        <v/>
      </c>
      <c r="W1356" s="2" t="str">
        <f>IF(B1356="","",VLOOKUP(AD1356,Varsayımlar!$B:$Q,14,0))</f>
        <v/>
      </c>
      <c r="AA1356" s="2" t="str">
        <f>IF(B1356="","",VLOOKUP(AD1356,Varsayımlar!$B:$Q,15,0))</f>
        <v/>
      </c>
      <c r="AB1356" s="2" t="str">
        <f>IF(B1356="","",VLOOKUP(AD1356,Varsayımlar!$B:$Q,16,0))</f>
        <v/>
      </c>
      <c r="AC1356" s="2" t="str">
        <f>IF(B1356="","",VLOOKUP(Sayfa2!AD1356,Varsayımlar!B:S,18,0))</f>
        <v/>
      </c>
      <c r="AD1356" s="2" t="str">
        <f t="shared" si="23"/>
        <v/>
      </c>
    </row>
    <row r="1357" spans="2:30" x14ac:dyDescent="0.25">
      <c r="B1357" s="6"/>
      <c r="C1357" s="7" t="str">
        <f>IF(B1357="","",VLOOKUP(AD1357,Varsayımlar!$B:$Q,3,0))</f>
        <v/>
      </c>
      <c r="D1357" s="7"/>
      <c r="H1357" s="5" t="str">
        <f>IF(B1357="","",VLOOKUP(AD1357,Varsayımlar!$B:$Q,5,0))</f>
        <v/>
      </c>
      <c r="I1357" s="5"/>
      <c r="J1357" s="5" t="str">
        <f>IF(B1357="","",VLOOKUP(AD1357,Varsayımlar!$B:$Q,6,0))</f>
        <v/>
      </c>
      <c r="P1357" s="5" t="str">
        <f>IF(B1357="","",VLOOKUP(AD1357,Varsayımlar!$B:$Q,7,0)*K1357)</f>
        <v/>
      </c>
      <c r="Q1357" s="5" t="str">
        <f>IF(B1357="","",VLOOKUP(AD1357,Varsayımlar!$B:$Q,8,0))</f>
        <v/>
      </c>
      <c r="R1357" s="5" t="str">
        <f>IF(B1357="","",VLOOKUP(AD1357,Varsayımlar!$B:$Q,9,0))</f>
        <v/>
      </c>
      <c r="S1357" s="5" t="str">
        <f>IF(B1357="","",VLOOKUP(AD1357,Varsayımlar!$B:$Q,10,0))</f>
        <v/>
      </c>
      <c r="T1357" s="5" t="str">
        <f>IF(B1357="","",VLOOKUP(AD1357,Varsayımlar!$B:$Q,11,0))</f>
        <v/>
      </c>
      <c r="U1357" s="5" t="str">
        <f>IF(B1357="","",VLOOKUP(AD1357,Varsayımlar!$B:$Q,12,0))</f>
        <v/>
      </c>
      <c r="V1357" s="5" t="str">
        <f>IF(B1357="","",VLOOKUP(AD1357,Varsayımlar!$B:$Q,13,0))</f>
        <v/>
      </c>
      <c r="W1357" s="5" t="str">
        <f>IF(B1357="","",VLOOKUP(AD1357,Varsayımlar!$B:$Q,14,0))</f>
        <v/>
      </c>
      <c r="AA1357" s="5" t="str">
        <f>IF(B1357="","",VLOOKUP(AD1357,Varsayımlar!$B:$Q,15,0))</f>
        <v/>
      </c>
      <c r="AB1357" s="5" t="str">
        <f>IF(B1357="","",VLOOKUP(AD1357,Varsayımlar!$B:$Q,16,0))</f>
        <v/>
      </c>
      <c r="AC1357" s="5" t="str">
        <f>IF(B1357="","",VLOOKUP(Sayfa2!AD1357,Varsayımlar!B:S,18,0))</f>
        <v/>
      </c>
      <c r="AD1357" s="5" t="str">
        <f t="shared" si="23"/>
        <v/>
      </c>
    </row>
    <row r="1358" spans="2:30" x14ac:dyDescent="0.25">
      <c r="C1358" s="3" t="str">
        <f>IF(B1358="","",VLOOKUP(AD1358,Varsayımlar!$B:$Q,3,0))</f>
        <v/>
      </c>
      <c r="H1358" s="2" t="str">
        <f>IF(B1358="","",VLOOKUP(AD1358,Varsayımlar!$B:$Q,5,0))</f>
        <v/>
      </c>
      <c r="J1358" s="2" t="str">
        <f>IF(B1358="","",VLOOKUP(AD1358,Varsayımlar!$B:$Q,6,0))</f>
        <v/>
      </c>
      <c r="P1358" s="2" t="str">
        <f>IF(B1358="","",VLOOKUP(AD1358,Varsayımlar!$B:$Q,7,0)*K1358)</f>
        <v/>
      </c>
      <c r="Q1358" s="2" t="str">
        <f>IF(B1358="","",VLOOKUP(AD1358,Varsayımlar!$B:$Q,8,0))</f>
        <v/>
      </c>
      <c r="R1358" s="2" t="str">
        <f>IF(B1358="","",VLOOKUP(AD1358,Varsayımlar!$B:$Q,9,0))</f>
        <v/>
      </c>
      <c r="S1358" s="2" t="str">
        <f>IF(B1358="","",VLOOKUP(AD1358,Varsayımlar!$B:$Q,10,0))</f>
        <v/>
      </c>
      <c r="T1358" s="2" t="str">
        <f>IF(B1358="","",VLOOKUP(AD1358,Varsayımlar!$B:$Q,11,0))</f>
        <v/>
      </c>
      <c r="U1358" s="2" t="str">
        <f>IF(B1358="","",VLOOKUP(AD1358,Varsayımlar!$B:$Q,12,0))</f>
        <v/>
      </c>
      <c r="V1358" s="2" t="str">
        <f>IF(B1358="","",VLOOKUP(AD1358,Varsayımlar!$B:$Q,13,0))</f>
        <v/>
      </c>
      <c r="W1358" s="2" t="str">
        <f>IF(B1358="","",VLOOKUP(AD1358,Varsayımlar!$B:$Q,14,0))</f>
        <v/>
      </c>
      <c r="AA1358" s="2" t="str">
        <f>IF(B1358="","",VLOOKUP(AD1358,Varsayımlar!$B:$Q,15,0))</f>
        <v/>
      </c>
      <c r="AB1358" s="2" t="str">
        <f>IF(B1358="","",VLOOKUP(AD1358,Varsayımlar!$B:$Q,16,0))</f>
        <v/>
      </c>
      <c r="AC1358" s="2" t="str">
        <f>IF(B1358="","",VLOOKUP(Sayfa2!AD1358,Varsayımlar!B:S,18,0))</f>
        <v/>
      </c>
      <c r="AD1358" s="2" t="str">
        <f t="shared" si="23"/>
        <v/>
      </c>
    </row>
    <row r="1359" spans="2:30" x14ac:dyDescent="0.25">
      <c r="B1359" s="6"/>
      <c r="C1359" s="7" t="str">
        <f>IF(B1359="","",VLOOKUP(AD1359,Varsayımlar!$B:$Q,3,0))</f>
        <v/>
      </c>
      <c r="D1359" s="7"/>
      <c r="H1359" s="5" t="str">
        <f>IF(B1359="","",VLOOKUP(AD1359,Varsayımlar!$B:$Q,5,0))</f>
        <v/>
      </c>
      <c r="I1359" s="5"/>
      <c r="J1359" s="5" t="str">
        <f>IF(B1359="","",VLOOKUP(AD1359,Varsayımlar!$B:$Q,6,0))</f>
        <v/>
      </c>
      <c r="P1359" s="5" t="str">
        <f>IF(B1359="","",VLOOKUP(AD1359,Varsayımlar!$B:$Q,7,0)*K1359)</f>
        <v/>
      </c>
      <c r="Q1359" s="5" t="str">
        <f>IF(B1359="","",VLOOKUP(AD1359,Varsayımlar!$B:$Q,8,0))</f>
        <v/>
      </c>
      <c r="R1359" s="5" t="str">
        <f>IF(B1359="","",VLOOKUP(AD1359,Varsayımlar!$B:$Q,9,0))</f>
        <v/>
      </c>
      <c r="S1359" s="5" t="str">
        <f>IF(B1359="","",VLOOKUP(AD1359,Varsayımlar!$B:$Q,10,0))</f>
        <v/>
      </c>
      <c r="T1359" s="5" t="str">
        <f>IF(B1359="","",VLOOKUP(AD1359,Varsayımlar!$B:$Q,11,0))</f>
        <v/>
      </c>
      <c r="U1359" s="5" t="str">
        <f>IF(B1359="","",VLOOKUP(AD1359,Varsayımlar!$B:$Q,12,0))</f>
        <v/>
      </c>
      <c r="V1359" s="5" t="str">
        <f>IF(B1359="","",VLOOKUP(AD1359,Varsayımlar!$B:$Q,13,0))</f>
        <v/>
      </c>
      <c r="W1359" s="5" t="str">
        <f>IF(B1359="","",VLOOKUP(AD1359,Varsayımlar!$B:$Q,14,0))</f>
        <v/>
      </c>
      <c r="AA1359" s="5" t="str">
        <f>IF(B1359="","",VLOOKUP(AD1359,Varsayımlar!$B:$Q,15,0))</f>
        <v/>
      </c>
      <c r="AB1359" s="5" t="str">
        <f>IF(B1359="","",VLOOKUP(AD1359,Varsayımlar!$B:$Q,16,0))</f>
        <v/>
      </c>
      <c r="AC1359" s="5" t="str">
        <f>IF(B1359="","",VLOOKUP(Sayfa2!AD1359,Varsayımlar!B:S,18,0))</f>
        <v/>
      </c>
      <c r="AD1359" s="5" t="str">
        <f t="shared" si="23"/>
        <v/>
      </c>
    </row>
    <row r="1360" spans="2:30" x14ac:dyDescent="0.25">
      <c r="C1360" s="3" t="str">
        <f>IF(B1360="","",VLOOKUP(AD1360,Varsayımlar!$B:$Q,3,0))</f>
        <v/>
      </c>
      <c r="H1360" s="2" t="str">
        <f>IF(B1360="","",VLOOKUP(AD1360,Varsayımlar!$B:$Q,5,0))</f>
        <v/>
      </c>
      <c r="J1360" s="2" t="str">
        <f>IF(B1360="","",VLOOKUP(AD1360,Varsayımlar!$B:$Q,6,0))</f>
        <v/>
      </c>
      <c r="P1360" s="2" t="str">
        <f>IF(B1360="","",VLOOKUP(AD1360,Varsayımlar!$B:$Q,7,0)*K1360)</f>
        <v/>
      </c>
      <c r="Q1360" s="2" t="str">
        <f>IF(B1360="","",VLOOKUP(AD1360,Varsayımlar!$B:$Q,8,0))</f>
        <v/>
      </c>
      <c r="R1360" s="2" t="str">
        <f>IF(B1360="","",VLOOKUP(AD1360,Varsayımlar!$B:$Q,9,0))</f>
        <v/>
      </c>
      <c r="S1360" s="2" t="str">
        <f>IF(B1360="","",VLOOKUP(AD1360,Varsayımlar!$B:$Q,10,0))</f>
        <v/>
      </c>
      <c r="T1360" s="2" t="str">
        <f>IF(B1360="","",VLOOKUP(AD1360,Varsayımlar!$B:$Q,11,0))</f>
        <v/>
      </c>
      <c r="U1360" s="2" t="str">
        <f>IF(B1360="","",VLOOKUP(AD1360,Varsayımlar!$B:$Q,12,0))</f>
        <v/>
      </c>
      <c r="V1360" s="2" t="str">
        <f>IF(B1360="","",VLOOKUP(AD1360,Varsayımlar!$B:$Q,13,0))</f>
        <v/>
      </c>
      <c r="W1360" s="2" t="str">
        <f>IF(B1360="","",VLOOKUP(AD1360,Varsayımlar!$B:$Q,14,0))</f>
        <v/>
      </c>
      <c r="AA1360" s="2" t="str">
        <f>IF(B1360="","",VLOOKUP(AD1360,Varsayımlar!$B:$Q,15,0))</f>
        <v/>
      </c>
      <c r="AB1360" s="2" t="str">
        <f>IF(B1360="","",VLOOKUP(AD1360,Varsayımlar!$B:$Q,16,0))</f>
        <v/>
      </c>
      <c r="AC1360" s="2" t="str">
        <f>IF(B1360="","",VLOOKUP(Sayfa2!AD1360,Varsayımlar!B:S,18,0))</f>
        <v/>
      </c>
      <c r="AD1360" s="2" t="str">
        <f t="shared" si="23"/>
        <v/>
      </c>
    </row>
    <row r="1361" spans="2:30" x14ac:dyDescent="0.25">
      <c r="B1361" s="6"/>
      <c r="C1361" s="7" t="str">
        <f>IF(B1361="","",VLOOKUP(AD1361,Varsayımlar!$B:$Q,3,0))</f>
        <v/>
      </c>
      <c r="D1361" s="7"/>
      <c r="H1361" s="5" t="str">
        <f>IF(B1361="","",VLOOKUP(AD1361,Varsayımlar!$B:$Q,5,0))</f>
        <v/>
      </c>
      <c r="I1361" s="5"/>
      <c r="J1361" s="5" t="str">
        <f>IF(B1361="","",VLOOKUP(AD1361,Varsayımlar!$B:$Q,6,0))</f>
        <v/>
      </c>
      <c r="P1361" s="5" t="str">
        <f>IF(B1361="","",VLOOKUP(AD1361,Varsayımlar!$B:$Q,7,0)*K1361)</f>
        <v/>
      </c>
      <c r="Q1361" s="5" t="str">
        <f>IF(B1361="","",VLOOKUP(AD1361,Varsayımlar!$B:$Q,8,0))</f>
        <v/>
      </c>
      <c r="R1361" s="5" t="str">
        <f>IF(B1361="","",VLOOKUP(AD1361,Varsayımlar!$B:$Q,9,0))</f>
        <v/>
      </c>
      <c r="S1361" s="5" t="str">
        <f>IF(B1361="","",VLOOKUP(AD1361,Varsayımlar!$B:$Q,10,0))</f>
        <v/>
      </c>
      <c r="T1361" s="5" t="str">
        <f>IF(B1361="","",VLOOKUP(AD1361,Varsayımlar!$B:$Q,11,0))</f>
        <v/>
      </c>
      <c r="U1361" s="5" t="str">
        <f>IF(B1361="","",VLOOKUP(AD1361,Varsayımlar!$B:$Q,12,0))</f>
        <v/>
      </c>
      <c r="V1361" s="5" t="str">
        <f>IF(B1361="","",VLOOKUP(AD1361,Varsayımlar!$B:$Q,13,0))</f>
        <v/>
      </c>
      <c r="W1361" s="5" t="str">
        <f>IF(B1361="","",VLOOKUP(AD1361,Varsayımlar!$B:$Q,14,0))</f>
        <v/>
      </c>
      <c r="AA1361" s="5" t="str">
        <f>IF(B1361="","",VLOOKUP(AD1361,Varsayımlar!$B:$Q,15,0))</f>
        <v/>
      </c>
      <c r="AB1361" s="5" t="str">
        <f>IF(B1361="","",VLOOKUP(AD1361,Varsayımlar!$B:$Q,16,0))</f>
        <v/>
      </c>
      <c r="AC1361" s="5" t="str">
        <f>IF(B1361="","",VLOOKUP(Sayfa2!AD1361,Varsayımlar!B:S,18,0))</f>
        <v/>
      </c>
      <c r="AD1361" s="5" t="str">
        <f t="shared" si="23"/>
        <v/>
      </c>
    </row>
    <row r="1362" spans="2:30" x14ac:dyDescent="0.25">
      <c r="C1362" s="3" t="str">
        <f>IF(B1362="","",VLOOKUP(AD1362,Varsayımlar!$B:$Q,3,0))</f>
        <v/>
      </c>
      <c r="H1362" s="2" t="str">
        <f>IF(B1362="","",VLOOKUP(AD1362,Varsayımlar!$B:$Q,5,0))</f>
        <v/>
      </c>
      <c r="J1362" s="2" t="str">
        <f>IF(B1362="","",VLOOKUP(AD1362,Varsayımlar!$B:$Q,6,0))</f>
        <v/>
      </c>
      <c r="P1362" s="2" t="str">
        <f>IF(B1362="","",VLOOKUP(AD1362,Varsayımlar!$B:$Q,7,0)*K1362)</f>
        <v/>
      </c>
      <c r="Q1362" s="2" t="str">
        <f>IF(B1362="","",VLOOKUP(AD1362,Varsayımlar!$B:$Q,8,0))</f>
        <v/>
      </c>
      <c r="R1362" s="2" t="str">
        <f>IF(B1362="","",VLOOKUP(AD1362,Varsayımlar!$B:$Q,9,0))</f>
        <v/>
      </c>
      <c r="S1362" s="2" t="str">
        <f>IF(B1362="","",VLOOKUP(AD1362,Varsayımlar!$B:$Q,10,0))</f>
        <v/>
      </c>
      <c r="T1362" s="2" t="str">
        <f>IF(B1362="","",VLOOKUP(AD1362,Varsayımlar!$B:$Q,11,0))</f>
        <v/>
      </c>
      <c r="U1362" s="2" t="str">
        <f>IF(B1362="","",VLOOKUP(AD1362,Varsayımlar!$B:$Q,12,0))</f>
        <v/>
      </c>
      <c r="V1362" s="2" t="str">
        <f>IF(B1362="","",VLOOKUP(AD1362,Varsayımlar!$B:$Q,13,0))</f>
        <v/>
      </c>
      <c r="W1362" s="2" t="str">
        <f>IF(B1362="","",VLOOKUP(AD1362,Varsayımlar!$B:$Q,14,0))</f>
        <v/>
      </c>
      <c r="AA1362" s="2" t="str">
        <f>IF(B1362="","",VLOOKUP(AD1362,Varsayımlar!$B:$Q,15,0))</f>
        <v/>
      </c>
      <c r="AB1362" s="2" t="str">
        <f>IF(B1362="","",VLOOKUP(AD1362,Varsayımlar!$B:$Q,16,0))</f>
        <v/>
      </c>
      <c r="AC1362" s="2" t="str">
        <f>IF(B1362="","",VLOOKUP(Sayfa2!AD1362,Varsayımlar!B:S,18,0))</f>
        <v/>
      </c>
      <c r="AD1362" s="2" t="str">
        <f t="shared" si="23"/>
        <v/>
      </c>
    </row>
    <row r="1363" spans="2:30" x14ac:dyDescent="0.25">
      <c r="B1363" s="6"/>
      <c r="C1363" s="7" t="str">
        <f>IF(B1363="","",VLOOKUP(AD1363,Varsayımlar!$B:$Q,3,0))</f>
        <v/>
      </c>
      <c r="D1363" s="7"/>
      <c r="H1363" s="5" t="str">
        <f>IF(B1363="","",VLOOKUP(AD1363,Varsayımlar!$B:$Q,5,0))</f>
        <v/>
      </c>
      <c r="I1363" s="5"/>
      <c r="J1363" s="5" t="str">
        <f>IF(B1363="","",VLOOKUP(AD1363,Varsayımlar!$B:$Q,6,0))</f>
        <v/>
      </c>
      <c r="P1363" s="5" t="str">
        <f>IF(B1363="","",VLOOKUP(AD1363,Varsayımlar!$B:$Q,7,0)*K1363)</f>
        <v/>
      </c>
      <c r="Q1363" s="5" t="str">
        <f>IF(B1363="","",VLOOKUP(AD1363,Varsayımlar!$B:$Q,8,0))</f>
        <v/>
      </c>
      <c r="R1363" s="5" t="str">
        <f>IF(B1363="","",VLOOKUP(AD1363,Varsayımlar!$B:$Q,9,0))</f>
        <v/>
      </c>
      <c r="S1363" s="5" t="str">
        <f>IF(B1363="","",VLOOKUP(AD1363,Varsayımlar!$B:$Q,10,0))</f>
        <v/>
      </c>
      <c r="T1363" s="5" t="str">
        <f>IF(B1363="","",VLOOKUP(AD1363,Varsayımlar!$B:$Q,11,0))</f>
        <v/>
      </c>
      <c r="U1363" s="5" t="str">
        <f>IF(B1363="","",VLOOKUP(AD1363,Varsayımlar!$B:$Q,12,0))</f>
        <v/>
      </c>
      <c r="V1363" s="5" t="str">
        <f>IF(B1363="","",VLOOKUP(AD1363,Varsayımlar!$B:$Q,13,0))</f>
        <v/>
      </c>
      <c r="W1363" s="5" t="str">
        <f>IF(B1363="","",VLOOKUP(AD1363,Varsayımlar!$B:$Q,14,0))</f>
        <v/>
      </c>
      <c r="AA1363" s="5" t="str">
        <f>IF(B1363="","",VLOOKUP(AD1363,Varsayımlar!$B:$Q,15,0))</f>
        <v/>
      </c>
      <c r="AB1363" s="5" t="str">
        <f>IF(B1363="","",VLOOKUP(AD1363,Varsayımlar!$B:$Q,16,0))</f>
        <v/>
      </c>
      <c r="AC1363" s="5" t="str">
        <f>IF(B1363="","",VLOOKUP(Sayfa2!AD1363,Varsayımlar!B:S,18,0))</f>
        <v/>
      </c>
      <c r="AD1363" s="5" t="str">
        <f t="shared" si="23"/>
        <v/>
      </c>
    </row>
    <row r="1364" spans="2:30" x14ac:dyDescent="0.25">
      <c r="C1364" s="3" t="str">
        <f>IF(B1364="","",VLOOKUP(AD1364,Varsayımlar!$B:$Q,3,0))</f>
        <v/>
      </c>
      <c r="H1364" s="2" t="str">
        <f>IF(B1364="","",VLOOKUP(AD1364,Varsayımlar!$B:$Q,5,0))</f>
        <v/>
      </c>
      <c r="J1364" s="2" t="str">
        <f>IF(B1364="","",VLOOKUP(AD1364,Varsayımlar!$B:$Q,6,0))</f>
        <v/>
      </c>
      <c r="P1364" s="2" t="str">
        <f>IF(B1364="","",VLOOKUP(AD1364,Varsayımlar!$B:$Q,7,0)*K1364)</f>
        <v/>
      </c>
      <c r="Q1364" s="2" t="str">
        <f>IF(B1364="","",VLOOKUP(AD1364,Varsayımlar!$B:$Q,8,0))</f>
        <v/>
      </c>
      <c r="R1364" s="2" t="str">
        <f>IF(B1364="","",VLOOKUP(AD1364,Varsayımlar!$B:$Q,9,0))</f>
        <v/>
      </c>
      <c r="S1364" s="2" t="str">
        <f>IF(B1364="","",VLOOKUP(AD1364,Varsayımlar!$B:$Q,10,0))</f>
        <v/>
      </c>
      <c r="T1364" s="2" t="str">
        <f>IF(B1364="","",VLOOKUP(AD1364,Varsayımlar!$B:$Q,11,0))</f>
        <v/>
      </c>
      <c r="U1364" s="2" t="str">
        <f>IF(B1364="","",VLOOKUP(AD1364,Varsayımlar!$B:$Q,12,0))</f>
        <v/>
      </c>
      <c r="V1364" s="2" t="str">
        <f>IF(B1364="","",VLOOKUP(AD1364,Varsayımlar!$B:$Q,13,0))</f>
        <v/>
      </c>
      <c r="W1364" s="2" t="str">
        <f>IF(B1364="","",VLOOKUP(AD1364,Varsayımlar!$B:$Q,14,0))</f>
        <v/>
      </c>
      <c r="AA1364" s="2" t="str">
        <f>IF(B1364="","",VLOOKUP(AD1364,Varsayımlar!$B:$Q,15,0))</f>
        <v/>
      </c>
      <c r="AB1364" s="2" t="str">
        <f>IF(B1364="","",VLOOKUP(AD1364,Varsayımlar!$B:$Q,16,0))</f>
        <v/>
      </c>
      <c r="AC1364" s="2" t="str">
        <f>IF(B1364="","",VLOOKUP(Sayfa2!AD1364,Varsayımlar!B:S,18,0))</f>
        <v/>
      </c>
      <c r="AD1364" s="2" t="str">
        <f t="shared" si="23"/>
        <v/>
      </c>
    </row>
    <row r="1365" spans="2:30" x14ac:dyDescent="0.25">
      <c r="B1365" s="6"/>
      <c r="C1365" s="7" t="str">
        <f>IF(B1365="","",VLOOKUP(AD1365,Varsayımlar!$B:$Q,3,0))</f>
        <v/>
      </c>
      <c r="D1365" s="7"/>
      <c r="H1365" s="5" t="str">
        <f>IF(B1365="","",VLOOKUP(AD1365,Varsayımlar!$B:$Q,5,0))</f>
        <v/>
      </c>
      <c r="I1365" s="5"/>
      <c r="J1365" s="5" t="str">
        <f>IF(B1365="","",VLOOKUP(AD1365,Varsayımlar!$B:$Q,6,0))</f>
        <v/>
      </c>
      <c r="P1365" s="5" t="str">
        <f>IF(B1365="","",VLOOKUP(AD1365,Varsayımlar!$B:$Q,7,0)*K1365)</f>
        <v/>
      </c>
      <c r="Q1365" s="5" t="str">
        <f>IF(B1365="","",VLOOKUP(AD1365,Varsayımlar!$B:$Q,8,0))</f>
        <v/>
      </c>
      <c r="R1365" s="5" t="str">
        <f>IF(B1365="","",VLOOKUP(AD1365,Varsayımlar!$B:$Q,9,0))</f>
        <v/>
      </c>
      <c r="S1365" s="5" t="str">
        <f>IF(B1365="","",VLOOKUP(AD1365,Varsayımlar!$B:$Q,10,0))</f>
        <v/>
      </c>
      <c r="T1365" s="5" t="str">
        <f>IF(B1365="","",VLOOKUP(AD1365,Varsayımlar!$B:$Q,11,0))</f>
        <v/>
      </c>
      <c r="U1365" s="5" t="str">
        <f>IF(B1365="","",VLOOKUP(AD1365,Varsayımlar!$B:$Q,12,0))</f>
        <v/>
      </c>
      <c r="V1365" s="5" t="str">
        <f>IF(B1365="","",VLOOKUP(AD1365,Varsayımlar!$B:$Q,13,0))</f>
        <v/>
      </c>
      <c r="W1365" s="5" t="str">
        <f>IF(B1365="","",VLOOKUP(AD1365,Varsayımlar!$B:$Q,14,0))</f>
        <v/>
      </c>
      <c r="AA1365" s="5" t="str">
        <f>IF(B1365="","",VLOOKUP(AD1365,Varsayımlar!$B:$Q,15,0))</f>
        <v/>
      </c>
      <c r="AB1365" s="5" t="str">
        <f>IF(B1365="","",VLOOKUP(AD1365,Varsayımlar!$B:$Q,16,0))</f>
        <v/>
      </c>
      <c r="AC1365" s="5" t="str">
        <f>IF(B1365="","",VLOOKUP(Sayfa2!AD1365,Varsayımlar!B:S,18,0))</f>
        <v/>
      </c>
      <c r="AD1365" s="5" t="str">
        <f t="shared" si="23"/>
        <v/>
      </c>
    </row>
    <row r="1366" spans="2:30" x14ac:dyDescent="0.25">
      <c r="C1366" s="3" t="str">
        <f>IF(B1366="","",VLOOKUP(AD1366,Varsayımlar!$B:$Q,3,0))</f>
        <v/>
      </c>
      <c r="H1366" s="2" t="str">
        <f>IF(B1366="","",VLOOKUP(AD1366,Varsayımlar!$B:$Q,5,0))</f>
        <v/>
      </c>
      <c r="J1366" s="2" t="str">
        <f>IF(B1366="","",VLOOKUP(AD1366,Varsayımlar!$B:$Q,6,0))</f>
        <v/>
      </c>
      <c r="P1366" s="2" t="str">
        <f>IF(B1366="","",VLOOKUP(AD1366,Varsayımlar!$B:$Q,7,0)*K1366)</f>
        <v/>
      </c>
      <c r="Q1366" s="2" t="str">
        <f>IF(B1366="","",VLOOKUP(AD1366,Varsayımlar!$B:$Q,8,0))</f>
        <v/>
      </c>
      <c r="R1366" s="2" t="str">
        <f>IF(B1366="","",VLOOKUP(AD1366,Varsayımlar!$B:$Q,9,0))</f>
        <v/>
      </c>
      <c r="S1366" s="2" t="str">
        <f>IF(B1366="","",VLOOKUP(AD1366,Varsayımlar!$B:$Q,10,0))</f>
        <v/>
      </c>
      <c r="T1366" s="2" t="str">
        <f>IF(B1366="","",VLOOKUP(AD1366,Varsayımlar!$B:$Q,11,0))</f>
        <v/>
      </c>
      <c r="U1366" s="2" t="str">
        <f>IF(B1366="","",VLOOKUP(AD1366,Varsayımlar!$B:$Q,12,0))</f>
        <v/>
      </c>
      <c r="V1366" s="2" t="str">
        <f>IF(B1366="","",VLOOKUP(AD1366,Varsayımlar!$B:$Q,13,0))</f>
        <v/>
      </c>
      <c r="W1366" s="2" t="str">
        <f>IF(B1366="","",VLOOKUP(AD1366,Varsayımlar!$B:$Q,14,0))</f>
        <v/>
      </c>
      <c r="AA1366" s="2" t="str">
        <f>IF(B1366="","",VLOOKUP(AD1366,Varsayımlar!$B:$Q,15,0))</f>
        <v/>
      </c>
      <c r="AB1366" s="2" t="str">
        <f>IF(B1366="","",VLOOKUP(AD1366,Varsayımlar!$B:$Q,16,0))</f>
        <v/>
      </c>
      <c r="AC1366" s="2" t="str">
        <f>IF(B1366="","",VLOOKUP(Sayfa2!AD1366,Varsayımlar!B:S,18,0))</f>
        <v/>
      </c>
      <c r="AD1366" s="2" t="str">
        <f t="shared" si="23"/>
        <v/>
      </c>
    </row>
    <row r="1367" spans="2:30" x14ac:dyDescent="0.25">
      <c r="B1367" s="6"/>
      <c r="C1367" s="7" t="str">
        <f>IF(B1367="","",VLOOKUP(AD1367,Varsayımlar!$B:$Q,3,0))</f>
        <v/>
      </c>
      <c r="D1367" s="7"/>
      <c r="H1367" s="5" t="str">
        <f>IF(B1367="","",VLOOKUP(AD1367,Varsayımlar!$B:$Q,5,0))</f>
        <v/>
      </c>
      <c r="I1367" s="5"/>
      <c r="J1367" s="5" t="str">
        <f>IF(B1367="","",VLOOKUP(AD1367,Varsayımlar!$B:$Q,6,0))</f>
        <v/>
      </c>
      <c r="P1367" s="5" t="str">
        <f>IF(B1367="","",VLOOKUP(AD1367,Varsayımlar!$B:$Q,7,0)*K1367)</f>
        <v/>
      </c>
      <c r="Q1367" s="5" t="str">
        <f>IF(B1367="","",VLOOKUP(AD1367,Varsayımlar!$B:$Q,8,0))</f>
        <v/>
      </c>
      <c r="R1367" s="5" t="str">
        <f>IF(B1367="","",VLOOKUP(AD1367,Varsayımlar!$B:$Q,9,0))</f>
        <v/>
      </c>
      <c r="S1367" s="5" t="str">
        <f>IF(B1367="","",VLOOKUP(AD1367,Varsayımlar!$B:$Q,10,0))</f>
        <v/>
      </c>
      <c r="T1367" s="5" t="str">
        <f>IF(B1367="","",VLOOKUP(AD1367,Varsayımlar!$B:$Q,11,0))</f>
        <v/>
      </c>
      <c r="U1367" s="5" t="str">
        <f>IF(B1367="","",VLOOKUP(AD1367,Varsayımlar!$B:$Q,12,0))</f>
        <v/>
      </c>
      <c r="V1367" s="5" t="str">
        <f>IF(B1367="","",VLOOKUP(AD1367,Varsayımlar!$B:$Q,13,0))</f>
        <v/>
      </c>
      <c r="W1367" s="5" t="str">
        <f>IF(B1367="","",VLOOKUP(AD1367,Varsayımlar!$B:$Q,14,0))</f>
        <v/>
      </c>
      <c r="AA1367" s="5" t="str">
        <f>IF(B1367="","",VLOOKUP(AD1367,Varsayımlar!$B:$Q,15,0))</f>
        <v/>
      </c>
      <c r="AB1367" s="5" t="str">
        <f>IF(B1367="","",VLOOKUP(AD1367,Varsayımlar!$B:$Q,16,0))</f>
        <v/>
      </c>
      <c r="AC1367" s="5" t="str">
        <f>IF(B1367="","",VLOOKUP(Sayfa2!AD1367,Varsayımlar!B:S,18,0))</f>
        <v/>
      </c>
      <c r="AD1367" s="5" t="str">
        <f t="shared" si="23"/>
        <v/>
      </c>
    </row>
    <row r="1368" spans="2:30" x14ac:dyDescent="0.25">
      <c r="C1368" s="3" t="str">
        <f>IF(B1368="","",VLOOKUP(AD1368,Varsayımlar!$B:$Q,3,0))</f>
        <v/>
      </c>
      <c r="H1368" s="2" t="str">
        <f>IF(B1368="","",VLOOKUP(AD1368,Varsayımlar!$B:$Q,5,0))</f>
        <v/>
      </c>
      <c r="J1368" s="2" t="str">
        <f>IF(B1368="","",VLOOKUP(AD1368,Varsayımlar!$B:$Q,6,0))</f>
        <v/>
      </c>
      <c r="P1368" s="2" t="str">
        <f>IF(B1368="","",VLOOKUP(AD1368,Varsayımlar!$B:$Q,7,0)*K1368)</f>
        <v/>
      </c>
      <c r="Q1368" s="2" t="str">
        <f>IF(B1368="","",VLOOKUP(AD1368,Varsayımlar!$B:$Q,8,0))</f>
        <v/>
      </c>
      <c r="R1368" s="2" t="str">
        <f>IF(B1368="","",VLOOKUP(AD1368,Varsayımlar!$B:$Q,9,0))</f>
        <v/>
      </c>
      <c r="S1368" s="2" t="str">
        <f>IF(B1368="","",VLOOKUP(AD1368,Varsayımlar!$B:$Q,10,0))</f>
        <v/>
      </c>
      <c r="T1368" s="2" t="str">
        <f>IF(B1368="","",VLOOKUP(AD1368,Varsayımlar!$B:$Q,11,0))</f>
        <v/>
      </c>
      <c r="U1368" s="2" t="str">
        <f>IF(B1368="","",VLOOKUP(AD1368,Varsayımlar!$B:$Q,12,0))</f>
        <v/>
      </c>
      <c r="V1368" s="2" t="str">
        <f>IF(B1368="","",VLOOKUP(AD1368,Varsayımlar!$B:$Q,13,0))</f>
        <v/>
      </c>
      <c r="W1368" s="2" t="str">
        <f>IF(B1368="","",VLOOKUP(AD1368,Varsayımlar!$B:$Q,14,0))</f>
        <v/>
      </c>
      <c r="AA1368" s="2" t="str">
        <f>IF(B1368="","",VLOOKUP(AD1368,Varsayımlar!$B:$Q,15,0))</f>
        <v/>
      </c>
      <c r="AB1368" s="2" t="str">
        <f>IF(B1368="","",VLOOKUP(AD1368,Varsayımlar!$B:$Q,16,0))</f>
        <v/>
      </c>
      <c r="AC1368" s="2" t="str">
        <f>IF(B1368="","",VLOOKUP(Sayfa2!AD1368,Varsayımlar!B:S,18,0))</f>
        <v/>
      </c>
      <c r="AD1368" s="2" t="str">
        <f t="shared" si="23"/>
        <v/>
      </c>
    </row>
    <row r="1369" spans="2:30" x14ac:dyDescent="0.25">
      <c r="B1369" s="6"/>
      <c r="C1369" s="7" t="str">
        <f>IF(B1369="","",VLOOKUP(AD1369,Varsayımlar!$B:$Q,3,0))</f>
        <v/>
      </c>
      <c r="D1369" s="7"/>
      <c r="H1369" s="5" t="str">
        <f>IF(B1369="","",VLOOKUP(AD1369,Varsayımlar!$B:$Q,5,0))</f>
        <v/>
      </c>
      <c r="I1369" s="5"/>
      <c r="J1369" s="5" t="str">
        <f>IF(B1369="","",VLOOKUP(AD1369,Varsayımlar!$B:$Q,6,0))</f>
        <v/>
      </c>
      <c r="P1369" s="5" t="str">
        <f>IF(B1369="","",VLOOKUP(AD1369,Varsayımlar!$B:$Q,7,0)*K1369)</f>
        <v/>
      </c>
      <c r="Q1369" s="5" t="str">
        <f>IF(B1369="","",VLOOKUP(AD1369,Varsayımlar!$B:$Q,8,0))</f>
        <v/>
      </c>
      <c r="R1369" s="5" t="str">
        <f>IF(B1369="","",VLOOKUP(AD1369,Varsayımlar!$B:$Q,9,0))</f>
        <v/>
      </c>
      <c r="S1369" s="5" t="str">
        <f>IF(B1369="","",VLOOKUP(AD1369,Varsayımlar!$B:$Q,10,0))</f>
        <v/>
      </c>
      <c r="T1369" s="5" t="str">
        <f>IF(B1369="","",VLOOKUP(AD1369,Varsayımlar!$B:$Q,11,0))</f>
        <v/>
      </c>
      <c r="U1369" s="5" t="str">
        <f>IF(B1369="","",VLOOKUP(AD1369,Varsayımlar!$B:$Q,12,0))</f>
        <v/>
      </c>
      <c r="V1369" s="5" t="str">
        <f>IF(B1369="","",VLOOKUP(AD1369,Varsayımlar!$B:$Q,13,0))</f>
        <v/>
      </c>
      <c r="W1369" s="5" t="str">
        <f>IF(B1369="","",VLOOKUP(AD1369,Varsayımlar!$B:$Q,14,0))</f>
        <v/>
      </c>
      <c r="AA1369" s="5" t="str">
        <f>IF(B1369="","",VLOOKUP(AD1369,Varsayımlar!$B:$Q,15,0))</f>
        <v/>
      </c>
      <c r="AB1369" s="5" t="str">
        <f>IF(B1369="","",VLOOKUP(AD1369,Varsayımlar!$B:$Q,16,0))</f>
        <v/>
      </c>
      <c r="AC1369" s="5" t="str">
        <f>IF(B1369="","",VLOOKUP(Sayfa2!AD1369,Varsayımlar!B:S,18,0))</f>
        <v/>
      </c>
      <c r="AD1369" s="5" t="str">
        <f t="shared" si="23"/>
        <v/>
      </c>
    </row>
    <row r="1370" spans="2:30" x14ac:dyDescent="0.25">
      <c r="C1370" s="3" t="str">
        <f>IF(B1370="","",VLOOKUP(AD1370,Varsayımlar!$B:$Q,3,0))</f>
        <v/>
      </c>
      <c r="H1370" s="2" t="str">
        <f>IF(B1370="","",VLOOKUP(AD1370,Varsayımlar!$B:$Q,5,0))</f>
        <v/>
      </c>
      <c r="J1370" s="2" t="str">
        <f>IF(B1370="","",VLOOKUP(AD1370,Varsayımlar!$B:$Q,6,0))</f>
        <v/>
      </c>
      <c r="P1370" s="2" t="str">
        <f>IF(B1370="","",VLOOKUP(AD1370,Varsayımlar!$B:$Q,7,0)*K1370)</f>
        <v/>
      </c>
      <c r="Q1370" s="2" t="str">
        <f>IF(B1370="","",VLOOKUP(AD1370,Varsayımlar!$B:$Q,8,0))</f>
        <v/>
      </c>
      <c r="R1370" s="2" t="str">
        <f>IF(B1370="","",VLOOKUP(AD1370,Varsayımlar!$B:$Q,9,0))</f>
        <v/>
      </c>
      <c r="S1370" s="2" t="str">
        <f>IF(B1370="","",VLOOKUP(AD1370,Varsayımlar!$B:$Q,10,0))</f>
        <v/>
      </c>
      <c r="T1370" s="2" t="str">
        <f>IF(B1370="","",VLOOKUP(AD1370,Varsayımlar!$B:$Q,11,0))</f>
        <v/>
      </c>
      <c r="U1370" s="2" t="str">
        <f>IF(B1370="","",VLOOKUP(AD1370,Varsayımlar!$B:$Q,12,0))</f>
        <v/>
      </c>
      <c r="V1370" s="2" t="str">
        <f>IF(B1370="","",VLOOKUP(AD1370,Varsayımlar!$B:$Q,13,0))</f>
        <v/>
      </c>
      <c r="W1370" s="2" t="str">
        <f>IF(B1370="","",VLOOKUP(AD1370,Varsayımlar!$B:$Q,14,0))</f>
        <v/>
      </c>
      <c r="AA1370" s="2" t="str">
        <f>IF(B1370="","",VLOOKUP(AD1370,Varsayımlar!$B:$Q,15,0))</f>
        <v/>
      </c>
      <c r="AB1370" s="2" t="str">
        <f>IF(B1370="","",VLOOKUP(AD1370,Varsayımlar!$B:$Q,16,0))</f>
        <v/>
      </c>
      <c r="AC1370" s="2" t="str">
        <f>IF(B1370="","",VLOOKUP(Sayfa2!AD1370,Varsayımlar!B:S,18,0))</f>
        <v/>
      </c>
      <c r="AD1370" s="2" t="str">
        <f t="shared" si="23"/>
        <v/>
      </c>
    </row>
    <row r="1371" spans="2:30" x14ac:dyDescent="0.25">
      <c r="B1371" s="6"/>
      <c r="C1371" s="7" t="str">
        <f>IF(B1371="","",VLOOKUP(AD1371,Varsayımlar!$B:$Q,3,0))</f>
        <v/>
      </c>
      <c r="D1371" s="7"/>
      <c r="H1371" s="5" t="str">
        <f>IF(B1371="","",VLOOKUP(AD1371,Varsayımlar!$B:$Q,5,0))</f>
        <v/>
      </c>
      <c r="I1371" s="5"/>
      <c r="J1371" s="5" t="str">
        <f>IF(B1371="","",VLOOKUP(AD1371,Varsayımlar!$B:$Q,6,0))</f>
        <v/>
      </c>
      <c r="P1371" s="5" t="str">
        <f>IF(B1371="","",VLOOKUP(AD1371,Varsayımlar!$B:$Q,7,0)*K1371)</f>
        <v/>
      </c>
      <c r="Q1371" s="5" t="str">
        <f>IF(B1371="","",VLOOKUP(AD1371,Varsayımlar!$B:$Q,8,0))</f>
        <v/>
      </c>
      <c r="R1371" s="5" t="str">
        <f>IF(B1371="","",VLOOKUP(AD1371,Varsayımlar!$B:$Q,9,0))</f>
        <v/>
      </c>
      <c r="S1371" s="5" t="str">
        <f>IF(B1371="","",VLOOKUP(AD1371,Varsayımlar!$B:$Q,10,0))</f>
        <v/>
      </c>
      <c r="T1371" s="5" t="str">
        <f>IF(B1371="","",VLOOKUP(AD1371,Varsayımlar!$B:$Q,11,0))</f>
        <v/>
      </c>
      <c r="U1371" s="5" t="str">
        <f>IF(B1371="","",VLOOKUP(AD1371,Varsayımlar!$B:$Q,12,0))</f>
        <v/>
      </c>
      <c r="V1371" s="5" t="str">
        <f>IF(B1371="","",VLOOKUP(AD1371,Varsayımlar!$B:$Q,13,0))</f>
        <v/>
      </c>
      <c r="W1371" s="5" t="str">
        <f>IF(B1371="","",VLOOKUP(AD1371,Varsayımlar!$B:$Q,14,0))</f>
        <v/>
      </c>
      <c r="AA1371" s="5" t="str">
        <f>IF(B1371="","",VLOOKUP(AD1371,Varsayımlar!$B:$Q,15,0))</f>
        <v/>
      </c>
      <c r="AB1371" s="5" t="str">
        <f>IF(B1371="","",VLOOKUP(AD1371,Varsayımlar!$B:$Q,16,0))</f>
        <v/>
      </c>
      <c r="AC1371" s="5" t="str">
        <f>IF(B1371="","",VLOOKUP(Sayfa2!AD1371,Varsayımlar!B:S,18,0))</f>
        <v/>
      </c>
      <c r="AD1371" s="5" t="str">
        <f t="shared" si="23"/>
        <v/>
      </c>
    </row>
    <row r="1372" spans="2:30" x14ac:dyDescent="0.25">
      <c r="C1372" s="3" t="str">
        <f>IF(B1372="","",VLOOKUP(AD1372,Varsayımlar!$B:$Q,3,0))</f>
        <v/>
      </c>
      <c r="H1372" s="2" t="str">
        <f>IF(B1372="","",VLOOKUP(AD1372,Varsayımlar!$B:$Q,5,0))</f>
        <v/>
      </c>
      <c r="J1372" s="2" t="str">
        <f>IF(B1372="","",VLOOKUP(AD1372,Varsayımlar!$B:$Q,6,0))</f>
        <v/>
      </c>
      <c r="P1372" s="2" t="str">
        <f>IF(B1372="","",VLOOKUP(AD1372,Varsayımlar!$B:$Q,7,0)*K1372)</f>
        <v/>
      </c>
      <c r="Q1372" s="2" t="str">
        <f>IF(B1372="","",VLOOKUP(AD1372,Varsayımlar!$B:$Q,8,0))</f>
        <v/>
      </c>
      <c r="R1372" s="2" t="str">
        <f>IF(B1372="","",VLOOKUP(AD1372,Varsayımlar!$B:$Q,9,0))</f>
        <v/>
      </c>
      <c r="S1372" s="2" t="str">
        <f>IF(B1372="","",VLOOKUP(AD1372,Varsayımlar!$B:$Q,10,0))</f>
        <v/>
      </c>
      <c r="T1372" s="2" t="str">
        <f>IF(B1372="","",VLOOKUP(AD1372,Varsayımlar!$B:$Q,11,0))</f>
        <v/>
      </c>
      <c r="U1372" s="2" t="str">
        <f>IF(B1372="","",VLOOKUP(AD1372,Varsayımlar!$B:$Q,12,0))</f>
        <v/>
      </c>
      <c r="V1372" s="2" t="str">
        <f>IF(B1372="","",VLOOKUP(AD1372,Varsayımlar!$B:$Q,13,0))</f>
        <v/>
      </c>
      <c r="W1372" s="2" t="str">
        <f>IF(B1372="","",VLOOKUP(AD1372,Varsayımlar!$B:$Q,14,0))</f>
        <v/>
      </c>
      <c r="AA1372" s="2" t="str">
        <f>IF(B1372="","",VLOOKUP(AD1372,Varsayımlar!$B:$Q,15,0))</f>
        <v/>
      </c>
      <c r="AB1372" s="2" t="str">
        <f>IF(B1372="","",VLOOKUP(AD1372,Varsayımlar!$B:$Q,16,0))</f>
        <v/>
      </c>
      <c r="AC1372" s="2" t="str">
        <f>IF(B1372="","",VLOOKUP(Sayfa2!AD1372,Varsayımlar!B:S,18,0))</f>
        <v/>
      </c>
      <c r="AD1372" s="2" t="str">
        <f t="shared" si="23"/>
        <v/>
      </c>
    </row>
    <row r="1373" spans="2:30" x14ac:dyDescent="0.25">
      <c r="B1373" s="6"/>
      <c r="C1373" s="7" t="str">
        <f>IF(B1373="","",VLOOKUP(AD1373,Varsayımlar!$B:$Q,3,0))</f>
        <v/>
      </c>
      <c r="D1373" s="7"/>
      <c r="H1373" s="5" t="str">
        <f>IF(B1373="","",VLOOKUP(AD1373,Varsayımlar!$B:$Q,5,0))</f>
        <v/>
      </c>
      <c r="I1373" s="5"/>
      <c r="J1373" s="5" t="str">
        <f>IF(B1373="","",VLOOKUP(AD1373,Varsayımlar!$B:$Q,6,0))</f>
        <v/>
      </c>
      <c r="P1373" s="5" t="str">
        <f>IF(B1373="","",VLOOKUP(AD1373,Varsayımlar!$B:$Q,7,0)*K1373)</f>
        <v/>
      </c>
      <c r="Q1373" s="5" t="str">
        <f>IF(B1373="","",VLOOKUP(AD1373,Varsayımlar!$B:$Q,8,0))</f>
        <v/>
      </c>
      <c r="R1373" s="5" t="str">
        <f>IF(B1373="","",VLOOKUP(AD1373,Varsayımlar!$B:$Q,9,0))</f>
        <v/>
      </c>
      <c r="S1373" s="5" t="str">
        <f>IF(B1373="","",VLOOKUP(AD1373,Varsayımlar!$B:$Q,10,0))</f>
        <v/>
      </c>
      <c r="T1373" s="5" t="str">
        <f>IF(B1373="","",VLOOKUP(AD1373,Varsayımlar!$B:$Q,11,0))</f>
        <v/>
      </c>
      <c r="U1373" s="5" t="str">
        <f>IF(B1373="","",VLOOKUP(AD1373,Varsayımlar!$B:$Q,12,0))</f>
        <v/>
      </c>
      <c r="V1373" s="5" t="str">
        <f>IF(B1373="","",VLOOKUP(AD1373,Varsayımlar!$B:$Q,13,0))</f>
        <v/>
      </c>
      <c r="W1373" s="5" t="str">
        <f>IF(B1373="","",VLOOKUP(AD1373,Varsayımlar!$B:$Q,14,0))</f>
        <v/>
      </c>
      <c r="AA1373" s="5" t="str">
        <f>IF(B1373="","",VLOOKUP(AD1373,Varsayımlar!$B:$Q,15,0))</f>
        <v/>
      </c>
      <c r="AB1373" s="5" t="str">
        <f>IF(B1373="","",VLOOKUP(AD1373,Varsayımlar!$B:$Q,16,0))</f>
        <v/>
      </c>
      <c r="AC1373" s="5" t="str">
        <f>IF(B1373="","",VLOOKUP(Sayfa2!AD1373,Varsayımlar!B:S,18,0))</f>
        <v/>
      </c>
      <c r="AD1373" s="5" t="str">
        <f t="shared" si="23"/>
        <v/>
      </c>
    </row>
    <row r="1374" spans="2:30" x14ac:dyDescent="0.25">
      <c r="C1374" s="3" t="str">
        <f>IF(B1374="","",VLOOKUP(AD1374,Varsayımlar!$B:$Q,3,0))</f>
        <v/>
      </c>
      <c r="H1374" s="2" t="str">
        <f>IF(B1374="","",VLOOKUP(AD1374,Varsayımlar!$B:$Q,5,0))</f>
        <v/>
      </c>
      <c r="J1374" s="2" t="str">
        <f>IF(B1374="","",VLOOKUP(AD1374,Varsayımlar!$B:$Q,6,0))</f>
        <v/>
      </c>
      <c r="P1374" s="2" t="str">
        <f>IF(B1374="","",VLOOKUP(AD1374,Varsayımlar!$B:$Q,7,0)*K1374)</f>
        <v/>
      </c>
      <c r="Q1374" s="2" t="str">
        <f>IF(B1374="","",VLOOKUP(AD1374,Varsayımlar!$B:$Q,8,0))</f>
        <v/>
      </c>
      <c r="R1374" s="2" t="str">
        <f>IF(B1374="","",VLOOKUP(AD1374,Varsayımlar!$B:$Q,9,0))</f>
        <v/>
      </c>
      <c r="S1374" s="2" t="str">
        <f>IF(B1374="","",VLOOKUP(AD1374,Varsayımlar!$B:$Q,10,0))</f>
        <v/>
      </c>
      <c r="T1374" s="2" t="str">
        <f>IF(B1374="","",VLOOKUP(AD1374,Varsayımlar!$B:$Q,11,0))</f>
        <v/>
      </c>
      <c r="U1374" s="2" t="str">
        <f>IF(B1374="","",VLOOKUP(AD1374,Varsayımlar!$B:$Q,12,0))</f>
        <v/>
      </c>
      <c r="V1374" s="2" t="str">
        <f>IF(B1374="","",VLOOKUP(AD1374,Varsayımlar!$B:$Q,13,0))</f>
        <v/>
      </c>
      <c r="W1374" s="2" t="str">
        <f>IF(B1374="","",VLOOKUP(AD1374,Varsayımlar!$B:$Q,14,0))</f>
        <v/>
      </c>
      <c r="AA1374" s="2" t="str">
        <f>IF(B1374="","",VLOOKUP(AD1374,Varsayımlar!$B:$Q,15,0))</f>
        <v/>
      </c>
      <c r="AB1374" s="2" t="str">
        <f>IF(B1374="","",VLOOKUP(AD1374,Varsayımlar!$B:$Q,16,0))</f>
        <v/>
      </c>
      <c r="AC1374" s="2" t="str">
        <f>IF(B1374="","",VLOOKUP(Sayfa2!AD1374,Varsayımlar!B:S,18,0))</f>
        <v/>
      </c>
      <c r="AD1374" s="2" t="str">
        <f t="shared" si="23"/>
        <v/>
      </c>
    </row>
    <row r="1375" spans="2:30" x14ac:dyDescent="0.25">
      <c r="B1375" s="6"/>
      <c r="C1375" s="7" t="str">
        <f>IF(B1375="","",VLOOKUP(AD1375,Varsayımlar!$B:$Q,3,0))</f>
        <v/>
      </c>
      <c r="D1375" s="7"/>
      <c r="H1375" s="5" t="str">
        <f>IF(B1375="","",VLOOKUP(AD1375,Varsayımlar!$B:$Q,5,0))</f>
        <v/>
      </c>
      <c r="I1375" s="5"/>
      <c r="J1375" s="5" t="str">
        <f>IF(B1375="","",VLOOKUP(AD1375,Varsayımlar!$B:$Q,6,0))</f>
        <v/>
      </c>
      <c r="P1375" s="5" t="str">
        <f>IF(B1375="","",VLOOKUP(AD1375,Varsayımlar!$B:$Q,7,0)*K1375)</f>
        <v/>
      </c>
      <c r="Q1375" s="5" t="str">
        <f>IF(B1375="","",VLOOKUP(AD1375,Varsayımlar!$B:$Q,8,0))</f>
        <v/>
      </c>
      <c r="R1375" s="5" t="str">
        <f>IF(B1375="","",VLOOKUP(AD1375,Varsayımlar!$B:$Q,9,0))</f>
        <v/>
      </c>
      <c r="S1375" s="5" t="str">
        <f>IF(B1375="","",VLOOKUP(AD1375,Varsayımlar!$B:$Q,10,0))</f>
        <v/>
      </c>
      <c r="T1375" s="5" t="str">
        <f>IF(B1375="","",VLOOKUP(AD1375,Varsayımlar!$B:$Q,11,0))</f>
        <v/>
      </c>
      <c r="U1375" s="5" t="str">
        <f>IF(B1375="","",VLOOKUP(AD1375,Varsayımlar!$B:$Q,12,0))</f>
        <v/>
      </c>
      <c r="V1375" s="5" t="str">
        <f>IF(B1375="","",VLOOKUP(AD1375,Varsayımlar!$B:$Q,13,0))</f>
        <v/>
      </c>
      <c r="W1375" s="5" t="str">
        <f>IF(B1375="","",VLOOKUP(AD1375,Varsayımlar!$B:$Q,14,0))</f>
        <v/>
      </c>
      <c r="AA1375" s="5" t="str">
        <f>IF(B1375="","",VLOOKUP(AD1375,Varsayımlar!$B:$Q,15,0))</f>
        <v/>
      </c>
      <c r="AB1375" s="5" t="str">
        <f>IF(B1375="","",VLOOKUP(AD1375,Varsayımlar!$B:$Q,16,0))</f>
        <v/>
      </c>
      <c r="AC1375" s="5" t="str">
        <f>IF(B1375="","",VLOOKUP(Sayfa2!AD1375,Varsayımlar!B:S,18,0))</f>
        <v/>
      </c>
      <c r="AD1375" s="5" t="str">
        <f t="shared" si="23"/>
        <v/>
      </c>
    </row>
    <row r="1376" spans="2:30" x14ac:dyDescent="0.25">
      <c r="C1376" s="3" t="str">
        <f>IF(B1376="","",VLOOKUP(AD1376,Varsayımlar!$B:$Q,3,0))</f>
        <v/>
      </c>
      <c r="H1376" s="2" t="str">
        <f>IF(B1376="","",VLOOKUP(AD1376,Varsayımlar!$B:$Q,5,0))</f>
        <v/>
      </c>
      <c r="J1376" s="2" t="str">
        <f>IF(B1376="","",VLOOKUP(AD1376,Varsayımlar!$B:$Q,6,0))</f>
        <v/>
      </c>
      <c r="P1376" s="2" t="str">
        <f>IF(B1376="","",VLOOKUP(AD1376,Varsayımlar!$B:$Q,7,0)*K1376)</f>
        <v/>
      </c>
      <c r="Q1376" s="2" t="str">
        <f>IF(B1376="","",VLOOKUP(AD1376,Varsayımlar!$B:$Q,8,0))</f>
        <v/>
      </c>
      <c r="R1376" s="2" t="str">
        <f>IF(B1376="","",VLOOKUP(AD1376,Varsayımlar!$B:$Q,9,0))</f>
        <v/>
      </c>
      <c r="S1376" s="2" t="str">
        <f>IF(B1376="","",VLOOKUP(AD1376,Varsayımlar!$B:$Q,10,0))</f>
        <v/>
      </c>
      <c r="T1376" s="2" t="str">
        <f>IF(B1376="","",VLOOKUP(AD1376,Varsayımlar!$B:$Q,11,0))</f>
        <v/>
      </c>
      <c r="U1376" s="2" t="str">
        <f>IF(B1376="","",VLOOKUP(AD1376,Varsayımlar!$B:$Q,12,0))</f>
        <v/>
      </c>
      <c r="V1376" s="2" t="str">
        <f>IF(B1376="","",VLOOKUP(AD1376,Varsayımlar!$B:$Q,13,0))</f>
        <v/>
      </c>
      <c r="W1376" s="2" t="str">
        <f>IF(B1376="","",VLOOKUP(AD1376,Varsayımlar!$B:$Q,14,0))</f>
        <v/>
      </c>
      <c r="AA1376" s="2" t="str">
        <f>IF(B1376="","",VLOOKUP(AD1376,Varsayımlar!$B:$Q,15,0))</f>
        <v/>
      </c>
      <c r="AB1376" s="2" t="str">
        <f>IF(B1376="","",VLOOKUP(AD1376,Varsayımlar!$B:$Q,16,0))</f>
        <v/>
      </c>
      <c r="AC1376" s="2" t="str">
        <f>IF(B1376="","",VLOOKUP(Sayfa2!AD1376,Varsayımlar!B:S,18,0))</f>
        <v/>
      </c>
      <c r="AD1376" s="2" t="str">
        <f t="shared" si="23"/>
        <v/>
      </c>
    </row>
    <row r="1377" spans="2:30" x14ac:dyDescent="0.25">
      <c r="B1377" s="6"/>
      <c r="C1377" s="7" t="str">
        <f>IF(B1377="","",VLOOKUP(AD1377,Varsayımlar!$B:$Q,3,0))</f>
        <v/>
      </c>
      <c r="D1377" s="7"/>
      <c r="H1377" s="5" t="str">
        <f>IF(B1377="","",VLOOKUP(AD1377,Varsayımlar!$B:$Q,5,0))</f>
        <v/>
      </c>
      <c r="I1377" s="5"/>
      <c r="J1377" s="5" t="str">
        <f>IF(B1377="","",VLOOKUP(AD1377,Varsayımlar!$B:$Q,6,0))</f>
        <v/>
      </c>
      <c r="P1377" s="5" t="str">
        <f>IF(B1377="","",VLOOKUP(AD1377,Varsayımlar!$B:$Q,7,0)*K1377)</f>
        <v/>
      </c>
      <c r="Q1377" s="5" t="str">
        <f>IF(B1377="","",VLOOKUP(AD1377,Varsayımlar!$B:$Q,8,0))</f>
        <v/>
      </c>
      <c r="R1377" s="5" t="str">
        <f>IF(B1377="","",VLOOKUP(AD1377,Varsayımlar!$B:$Q,9,0))</f>
        <v/>
      </c>
      <c r="S1377" s="5" t="str">
        <f>IF(B1377="","",VLOOKUP(AD1377,Varsayımlar!$B:$Q,10,0))</f>
        <v/>
      </c>
      <c r="T1377" s="5" t="str">
        <f>IF(B1377="","",VLOOKUP(AD1377,Varsayımlar!$B:$Q,11,0))</f>
        <v/>
      </c>
      <c r="U1377" s="5" t="str">
        <f>IF(B1377="","",VLOOKUP(AD1377,Varsayımlar!$B:$Q,12,0))</f>
        <v/>
      </c>
      <c r="V1377" s="5" t="str">
        <f>IF(B1377="","",VLOOKUP(AD1377,Varsayımlar!$B:$Q,13,0))</f>
        <v/>
      </c>
      <c r="W1377" s="5" t="str">
        <f>IF(B1377="","",VLOOKUP(AD1377,Varsayımlar!$B:$Q,14,0))</f>
        <v/>
      </c>
      <c r="AA1377" s="5" t="str">
        <f>IF(B1377="","",VLOOKUP(AD1377,Varsayımlar!$B:$Q,15,0))</f>
        <v/>
      </c>
      <c r="AB1377" s="5" t="str">
        <f>IF(B1377="","",VLOOKUP(AD1377,Varsayımlar!$B:$Q,16,0))</f>
        <v/>
      </c>
      <c r="AC1377" s="5" t="str">
        <f>IF(B1377="","",VLOOKUP(Sayfa2!AD1377,Varsayımlar!B:S,18,0))</f>
        <v/>
      </c>
      <c r="AD1377" s="5" t="str">
        <f t="shared" si="23"/>
        <v/>
      </c>
    </row>
    <row r="1378" spans="2:30" x14ac:dyDescent="0.25">
      <c r="C1378" s="3" t="str">
        <f>IF(B1378="","",VLOOKUP(AD1378,Varsayımlar!$B:$Q,3,0))</f>
        <v/>
      </c>
      <c r="H1378" s="2" t="str">
        <f>IF(B1378="","",VLOOKUP(AD1378,Varsayımlar!$B:$Q,5,0))</f>
        <v/>
      </c>
      <c r="J1378" s="2" t="str">
        <f>IF(B1378="","",VLOOKUP(AD1378,Varsayımlar!$B:$Q,6,0))</f>
        <v/>
      </c>
      <c r="P1378" s="2" t="str">
        <f>IF(B1378="","",VLOOKUP(AD1378,Varsayımlar!$B:$Q,7,0)*K1378)</f>
        <v/>
      </c>
      <c r="Q1378" s="2" t="str">
        <f>IF(B1378="","",VLOOKUP(AD1378,Varsayımlar!$B:$Q,8,0))</f>
        <v/>
      </c>
      <c r="R1378" s="2" t="str">
        <f>IF(B1378="","",VLOOKUP(AD1378,Varsayımlar!$B:$Q,9,0))</f>
        <v/>
      </c>
      <c r="S1378" s="2" t="str">
        <f>IF(B1378="","",VLOOKUP(AD1378,Varsayımlar!$B:$Q,10,0))</f>
        <v/>
      </c>
      <c r="T1378" s="2" t="str">
        <f>IF(B1378="","",VLOOKUP(AD1378,Varsayımlar!$B:$Q,11,0))</f>
        <v/>
      </c>
      <c r="U1378" s="2" t="str">
        <f>IF(B1378="","",VLOOKUP(AD1378,Varsayımlar!$B:$Q,12,0))</f>
        <v/>
      </c>
      <c r="V1378" s="2" t="str">
        <f>IF(B1378="","",VLOOKUP(AD1378,Varsayımlar!$B:$Q,13,0))</f>
        <v/>
      </c>
      <c r="W1378" s="2" t="str">
        <f>IF(B1378="","",VLOOKUP(AD1378,Varsayımlar!$B:$Q,14,0))</f>
        <v/>
      </c>
      <c r="AA1378" s="2" t="str">
        <f>IF(B1378="","",VLOOKUP(AD1378,Varsayımlar!$B:$Q,15,0))</f>
        <v/>
      </c>
      <c r="AB1378" s="2" t="str">
        <f>IF(B1378="","",VLOOKUP(AD1378,Varsayımlar!$B:$Q,16,0))</f>
        <v/>
      </c>
      <c r="AC1378" s="2" t="str">
        <f>IF(B1378="","",VLOOKUP(Sayfa2!AD1378,Varsayımlar!B:S,18,0))</f>
        <v/>
      </c>
      <c r="AD1378" s="2" t="str">
        <f t="shared" si="23"/>
        <v/>
      </c>
    </row>
    <row r="1379" spans="2:30" x14ac:dyDescent="0.25">
      <c r="B1379" s="6"/>
      <c r="C1379" s="7" t="str">
        <f>IF(B1379="","",VLOOKUP(AD1379,Varsayımlar!$B:$Q,3,0))</f>
        <v/>
      </c>
      <c r="D1379" s="7"/>
      <c r="H1379" s="5" t="str">
        <f>IF(B1379="","",VLOOKUP(AD1379,Varsayımlar!$B:$Q,5,0))</f>
        <v/>
      </c>
      <c r="I1379" s="5"/>
      <c r="J1379" s="5" t="str">
        <f>IF(B1379="","",VLOOKUP(AD1379,Varsayımlar!$B:$Q,6,0))</f>
        <v/>
      </c>
      <c r="P1379" s="5" t="str">
        <f>IF(B1379="","",VLOOKUP(AD1379,Varsayımlar!$B:$Q,7,0)*K1379)</f>
        <v/>
      </c>
      <c r="Q1379" s="5" t="str">
        <f>IF(B1379="","",VLOOKUP(AD1379,Varsayımlar!$B:$Q,8,0))</f>
        <v/>
      </c>
      <c r="R1379" s="5" t="str">
        <f>IF(B1379="","",VLOOKUP(AD1379,Varsayımlar!$B:$Q,9,0))</f>
        <v/>
      </c>
      <c r="S1379" s="5" t="str">
        <f>IF(B1379="","",VLOOKUP(AD1379,Varsayımlar!$B:$Q,10,0))</f>
        <v/>
      </c>
      <c r="T1379" s="5" t="str">
        <f>IF(B1379="","",VLOOKUP(AD1379,Varsayımlar!$B:$Q,11,0))</f>
        <v/>
      </c>
      <c r="U1379" s="5" t="str">
        <f>IF(B1379="","",VLOOKUP(AD1379,Varsayımlar!$B:$Q,12,0))</f>
        <v/>
      </c>
      <c r="V1379" s="5" t="str">
        <f>IF(B1379="","",VLOOKUP(AD1379,Varsayımlar!$B:$Q,13,0))</f>
        <v/>
      </c>
      <c r="W1379" s="5" t="str">
        <f>IF(B1379="","",VLOOKUP(AD1379,Varsayımlar!$B:$Q,14,0))</f>
        <v/>
      </c>
      <c r="AA1379" s="5" t="str">
        <f>IF(B1379="","",VLOOKUP(AD1379,Varsayımlar!$B:$Q,15,0))</f>
        <v/>
      </c>
      <c r="AB1379" s="5" t="str">
        <f>IF(B1379="","",VLOOKUP(AD1379,Varsayımlar!$B:$Q,16,0))</f>
        <v/>
      </c>
      <c r="AC1379" s="5" t="str">
        <f>IF(B1379="","",VLOOKUP(Sayfa2!AD1379,Varsayımlar!B:S,18,0))</f>
        <v/>
      </c>
      <c r="AD1379" s="5" t="str">
        <f t="shared" si="23"/>
        <v/>
      </c>
    </row>
    <row r="1380" spans="2:30" x14ac:dyDescent="0.25">
      <c r="C1380" s="3" t="str">
        <f>IF(B1380="","",VLOOKUP(AD1380,Varsayımlar!$B:$Q,3,0))</f>
        <v/>
      </c>
      <c r="H1380" s="2" t="str">
        <f>IF(B1380="","",VLOOKUP(AD1380,Varsayımlar!$B:$Q,5,0))</f>
        <v/>
      </c>
      <c r="J1380" s="2" t="str">
        <f>IF(B1380="","",VLOOKUP(AD1380,Varsayımlar!$B:$Q,6,0))</f>
        <v/>
      </c>
      <c r="P1380" s="2" t="str">
        <f>IF(B1380="","",VLOOKUP(AD1380,Varsayımlar!$B:$Q,7,0)*K1380)</f>
        <v/>
      </c>
      <c r="Q1380" s="2" t="str">
        <f>IF(B1380="","",VLOOKUP(AD1380,Varsayımlar!$B:$Q,8,0))</f>
        <v/>
      </c>
      <c r="R1380" s="2" t="str">
        <f>IF(B1380="","",VLOOKUP(AD1380,Varsayımlar!$B:$Q,9,0))</f>
        <v/>
      </c>
      <c r="S1380" s="2" t="str">
        <f>IF(B1380="","",VLOOKUP(AD1380,Varsayımlar!$B:$Q,10,0))</f>
        <v/>
      </c>
      <c r="T1380" s="2" t="str">
        <f>IF(B1380="","",VLOOKUP(AD1380,Varsayımlar!$B:$Q,11,0))</f>
        <v/>
      </c>
      <c r="U1380" s="2" t="str">
        <f>IF(B1380="","",VLOOKUP(AD1380,Varsayımlar!$B:$Q,12,0))</f>
        <v/>
      </c>
      <c r="V1380" s="2" t="str">
        <f>IF(B1380="","",VLOOKUP(AD1380,Varsayımlar!$B:$Q,13,0))</f>
        <v/>
      </c>
      <c r="W1380" s="2" t="str">
        <f>IF(B1380="","",VLOOKUP(AD1380,Varsayımlar!$B:$Q,14,0))</f>
        <v/>
      </c>
      <c r="AA1380" s="2" t="str">
        <f>IF(B1380="","",VLOOKUP(AD1380,Varsayımlar!$B:$Q,15,0))</f>
        <v/>
      </c>
      <c r="AB1380" s="2" t="str">
        <f>IF(B1380="","",VLOOKUP(AD1380,Varsayımlar!$B:$Q,16,0))</f>
        <v/>
      </c>
      <c r="AC1380" s="2" t="str">
        <f>IF(B1380="","",VLOOKUP(Sayfa2!AD1380,Varsayımlar!B:S,18,0))</f>
        <v/>
      </c>
      <c r="AD1380" s="2" t="str">
        <f t="shared" si="23"/>
        <v/>
      </c>
    </row>
    <row r="1381" spans="2:30" x14ac:dyDescent="0.25">
      <c r="B1381" s="6"/>
      <c r="C1381" s="7" t="str">
        <f>IF(B1381="","",VLOOKUP(AD1381,Varsayımlar!$B:$Q,3,0))</f>
        <v/>
      </c>
      <c r="D1381" s="7"/>
      <c r="H1381" s="5" t="str">
        <f>IF(B1381="","",VLOOKUP(AD1381,Varsayımlar!$B:$Q,5,0))</f>
        <v/>
      </c>
      <c r="I1381" s="5"/>
      <c r="J1381" s="5" t="str">
        <f>IF(B1381="","",VLOOKUP(AD1381,Varsayımlar!$B:$Q,6,0))</f>
        <v/>
      </c>
      <c r="P1381" s="5" t="str">
        <f>IF(B1381="","",VLOOKUP(AD1381,Varsayımlar!$B:$Q,7,0)*K1381)</f>
        <v/>
      </c>
      <c r="Q1381" s="5" t="str">
        <f>IF(B1381="","",VLOOKUP(AD1381,Varsayımlar!$B:$Q,8,0))</f>
        <v/>
      </c>
      <c r="R1381" s="5" t="str">
        <f>IF(B1381="","",VLOOKUP(AD1381,Varsayımlar!$B:$Q,9,0))</f>
        <v/>
      </c>
      <c r="S1381" s="5" t="str">
        <f>IF(B1381="","",VLOOKUP(AD1381,Varsayımlar!$B:$Q,10,0))</f>
        <v/>
      </c>
      <c r="T1381" s="5" t="str">
        <f>IF(B1381="","",VLOOKUP(AD1381,Varsayımlar!$B:$Q,11,0))</f>
        <v/>
      </c>
      <c r="U1381" s="5" t="str">
        <f>IF(B1381="","",VLOOKUP(AD1381,Varsayımlar!$B:$Q,12,0))</f>
        <v/>
      </c>
      <c r="V1381" s="5" t="str">
        <f>IF(B1381="","",VLOOKUP(AD1381,Varsayımlar!$B:$Q,13,0))</f>
        <v/>
      </c>
      <c r="W1381" s="5" t="str">
        <f>IF(B1381="","",VLOOKUP(AD1381,Varsayımlar!$B:$Q,14,0))</f>
        <v/>
      </c>
      <c r="AA1381" s="5" t="str">
        <f>IF(B1381="","",VLOOKUP(AD1381,Varsayımlar!$B:$Q,15,0))</f>
        <v/>
      </c>
      <c r="AB1381" s="5" t="str">
        <f>IF(B1381="","",VLOOKUP(AD1381,Varsayımlar!$B:$Q,16,0))</f>
        <v/>
      </c>
      <c r="AC1381" s="5" t="str">
        <f>IF(B1381="","",VLOOKUP(Sayfa2!AD1381,Varsayımlar!B:S,18,0))</f>
        <v/>
      </c>
      <c r="AD1381" s="5" t="str">
        <f t="shared" si="23"/>
        <v/>
      </c>
    </row>
    <row r="1382" spans="2:30" x14ac:dyDescent="0.25">
      <c r="C1382" s="3" t="str">
        <f>IF(B1382="","",VLOOKUP(AD1382,Varsayımlar!$B:$Q,3,0))</f>
        <v/>
      </c>
      <c r="H1382" s="2" t="str">
        <f>IF(B1382="","",VLOOKUP(AD1382,Varsayımlar!$B:$Q,5,0))</f>
        <v/>
      </c>
      <c r="J1382" s="2" t="str">
        <f>IF(B1382="","",VLOOKUP(AD1382,Varsayımlar!$B:$Q,6,0))</f>
        <v/>
      </c>
      <c r="P1382" s="2" t="str">
        <f>IF(B1382="","",VLOOKUP(AD1382,Varsayımlar!$B:$Q,7,0)*K1382)</f>
        <v/>
      </c>
      <c r="Q1382" s="2" t="str">
        <f>IF(B1382="","",VLOOKUP(AD1382,Varsayımlar!$B:$Q,8,0))</f>
        <v/>
      </c>
      <c r="R1382" s="2" t="str">
        <f>IF(B1382="","",VLOOKUP(AD1382,Varsayımlar!$B:$Q,9,0))</f>
        <v/>
      </c>
      <c r="S1382" s="2" t="str">
        <f>IF(B1382="","",VLOOKUP(AD1382,Varsayımlar!$B:$Q,10,0))</f>
        <v/>
      </c>
      <c r="T1382" s="2" t="str">
        <f>IF(B1382="","",VLOOKUP(AD1382,Varsayımlar!$B:$Q,11,0))</f>
        <v/>
      </c>
      <c r="U1382" s="2" t="str">
        <f>IF(B1382="","",VLOOKUP(AD1382,Varsayımlar!$B:$Q,12,0))</f>
        <v/>
      </c>
      <c r="V1382" s="2" t="str">
        <f>IF(B1382="","",VLOOKUP(AD1382,Varsayımlar!$B:$Q,13,0))</f>
        <v/>
      </c>
      <c r="W1382" s="2" t="str">
        <f>IF(B1382="","",VLOOKUP(AD1382,Varsayımlar!$B:$Q,14,0))</f>
        <v/>
      </c>
      <c r="AA1382" s="2" t="str">
        <f>IF(B1382="","",VLOOKUP(AD1382,Varsayımlar!$B:$Q,15,0))</f>
        <v/>
      </c>
      <c r="AB1382" s="2" t="str">
        <f>IF(B1382="","",VLOOKUP(AD1382,Varsayımlar!$B:$Q,16,0))</f>
        <v/>
      </c>
      <c r="AC1382" s="2" t="str">
        <f>IF(B1382="","",VLOOKUP(Sayfa2!AD1382,Varsayımlar!B:S,18,0))</f>
        <v/>
      </c>
      <c r="AD1382" s="2" t="str">
        <f t="shared" si="23"/>
        <v/>
      </c>
    </row>
    <row r="1383" spans="2:30" x14ac:dyDescent="0.25">
      <c r="B1383" s="6"/>
      <c r="C1383" s="7" t="str">
        <f>IF(B1383="","",VLOOKUP(AD1383,Varsayımlar!$B:$Q,3,0))</f>
        <v/>
      </c>
      <c r="D1383" s="7"/>
      <c r="H1383" s="5" t="str">
        <f>IF(B1383="","",VLOOKUP(AD1383,Varsayımlar!$B:$Q,5,0))</f>
        <v/>
      </c>
      <c r="I1383" s="5"/>
      <c r="J1383" s="5" t="str">
        <f>IF(B1383="","",VLOOKUP(AD1383,Varsayımlar!$B:$Q,6,0))</f>
        <v/>
      </c>
      <c r="P1383" s="5" t="str">
        <f>IF(B1383="","",VLOOKUP(AD1383,Varsayımlar!$B:$Q,7,0)*K1383)</f>
        <v/>
      </c>
      <c r="Q1383" s="5" t="str">
        <f>IF(B1383="","",VLOOKUP(AD1383,Varsayımlar!$B:$Q,8,0))</f>
        <v/>
      </c>
      <c r="R1383" s="5" t="str">
        <f>IF(B1383="","",VLOOKUP(AD1383,Varsayımlar!$B:$Q,9,0))</f>
        <v/>
      </c>
      <c r="S1383" s="5" t="str">
        <f>IF(B1383="","",VLOOKUP(AD1383,Varsayımlar!$B:$Q,10,0))</f>
        <v/>
      </c>
      <c r="T1383" s="5" t="str">
        <f>IF(B1383="","",VLOOKUP(AD1383,Varsayımlar!$B:$Q,11,0))</f>
        <v/>
      </c>
      <c r="U1383" s="5" t="str">
        <f>IF(B1383="","",VLOOKUP(AD1383,Varsayımlar!$B:$Q,12,0))</f>
        <v/>
      </c>
      <c r="V1383" s="5" t="str">
        <f>IF(B1383="","",VLOOKUP(AD1383,Varsayımlar!$B:$Q,13,0))</f>
        <v/>
      </c>
      <c r="W1383" s="5" t="str">
        <f>IF(B1383="","",VLOOKUP(AD1383,Varsayımlar!$B:$Q,14,0))</f>
        <v/>
      </c>
      <c r="AA1383" s="5" t="str">
        <f>IF(B1383="","",VLOOKUP(AD1383,Varsayımlar!$B:$Q,15,0))</f>
        <v/>
      </c>
      <c r="AB1383" s="5" t="str">
        <f>IF(B1383="","",VLOOKUP(AD1383,Varsayımlar!$B:$Q,16,0))</f>
        <v/>
      </c>
      <c r="AC1383" s="5" t="str">
        <f>IF(B1383="","",VLOOKUP(Sayfa2!AD1383,Varsayımlar!B:S,18,0))</f>
        <v/>
      </c>
      <c r="AD1383" s="5" t="str">
        <f t="shared" si="23"/>
        <v/>
      </c>
    </row>
    <row r="1384" spans="2:30" x14ac:dyDescent="0.25">
      <c r="C1384" s="3" t="str">
        <f>IF(B1384="","",VLOOKUP(AD1384,Varsayımlar!$B:$Q,3,0))</f>
        <v/>
      </c>
      <c r="H1384" s="2" t="str">
        <f>IF(B1384="","",VLOOKUP(AD1384,Varsayımlar!$B:$Q,5,0))</f>
        <v/>
      </c>
      <c r="J1384" s="2" t="str">
        <f>IF(B1384="","",VLOOKUP(AD1384,Varsayımlar!$B:$Q,6,0))</f>
        <v/>
      </c>
      <c r="P1384" s="2" t="str">
        <f>IF(B1384="","",VLOOKUP(AD1384,Varsayımlar!$B:$Q,7,0)*K1384)</f>
        <v/>
      </c>
      <c r="Q1384" s="2" t="str">
        <f>IF(B1384="","",VLOOKUP(AD1384,Varsayımlar!$B:$Q,8,0))</f>
        <v/>
      </c>
      <c r="R1384" s="2" t="str">
        <f>IF(B1384="","",VLOOKUP(AD1384,Varsayımlar!$B:$Q,9,0))</f>
        <v/>
      </c>
      <c r="S1384" s="2" t="str">
        <f>IF(B1384="","",VLOOKUP(AD1384,Varsayımlar!$B:$Q,10,0))</f>
        <v/>
      </c>
      <c r="T1384" s="2" t="str">
        <f>IF(B1384="","",VLOOKUP(AD1384,Varsayımlar!$B:$Q,11,0))</f>
        <v/>
      </c>
      <c r="U1384" s="2" t="str">
        <f>IF(B1384="","",VLOOKUP(AD1384,Varsayımlar!$B:$Q,12,0))</f>
        <v/>
      </c>
      <c r="V1384" s="2" t="str">
        <f>IF(B1384="","",VLOOKUP(AD1384,Varsayımlar!$B:$Q,13,0))</f>
        <v/>
      </c>
      <c r="W1384" s="2" t="str">
        <f>IF(B1384="","",VLOOKUP(AD1384,Varsayımlar!$B:$Q,14,0))</f>
        <v/>
      </c>
      <c r="AA1384" s="2" t="str">
        <f>IF(B1384="","",VLOOKUP(AD1384,Varsayımlar!$B:$Q,15,0))</f>
        <v/>
      </c>
      <c r="AB1384" s="2" t="str">
        <f>IF(B1384="","",VLOOKUP(AD1384,Varsayımlar!$B:$Q,16,0))</f>
        <v/>
      </c>
      <c r="AC1384" s="2" t="str">
        <f>IF(B1384="","",VLOOKUP(Sayfa2!AD1384,Varsayımlar!B:S,18,0))</f>
        <v/>
      </c>
      <c r="AD1384" s="2" t="str">
        <f t="shared" si="23"/>
        <v/>
      </c>
    </row>
    <row r="1385" spans="2:30" x14ac:dyDescent="0.25">
      <c r="B1385" s="6"/>
      <c r="C1385" s="7" t="str">
        <f>IF(B1385="","",VLOOKUP(AD1385,Varsayımlar!$B:$Q,3,0))</f>
        <v/>
      </c>
      <c r="D1385" s="7"/>
      <c r="H1385" s="5" t="str">
        <f>IF(B1385="","",VLOOKUP(AD1385,Varsayımlar!$B:$Q,5,0))</f>
        <v/>
      </c>
      <c r="I1385" s="5"/>
      <c r="J1385" s="5" t="str">
        <f>IF(B1385="","",VLOOKUP(AD1385,Varsayımlar!$B:$Q,6,0))</f>
        <v/>
      </c>
      <c r="P1385" s="5" t="str">
        <f>IF(B1385="","",VLOOKUP(AD1385,Varsayımlar!$B:$Q,7,0)*K1385)</f>
        <v/>
      </c>
      <c r="Q1385" s="5" t="str">
        <f>IF(B1385="","",VLOOKUP(AD1385,Varsayımlar!$B:$Q,8,0))</f>
        <v/>
      </c>
      <c r="R1385" s="5" t="str">
        <f>IF(B1385="","",VLOOKUP(AD1385,Varsayımlar!$B:$Q,9,0))</f>
        <v/>
      </c>
      <c r="S1385" s="5" t="str">
        <f>IF(B1385="","",VLOOKUP(AD1385,Varsayımlar!$B:$Q,10,0))</f>
        <v/>
      </c>
      <c r="T1385" s="5" t="str">
        <f>IF(B1385="","",VLOOKUP(AD1385,Varsayımlar!$B:$Q,11,0))</f>
        <v/>
      </c>
      <c r="U1385" s="5" t="str">
        <f>IF(B1385="","",VLOOKUP(AD1385,Varsayımlar!$B:$Q,12,0))</f>
        <v/>
      </c>
      <c r="V1385" s="5" t="str">
        <f>IF(B1385="","",VLOOKUP(AD1385,Varsayımlar!$B:$Q,13,0))</f>
        <v/>
      </c>
      <c r="W1385" s="5" t="str">
        <f>IF(B1385="","",VLOOKUP(AD1385,Varsayımlar!$B:$Q,14,0))</f>
        <v/>
      </c>
      <c r="AA1385" s="5" t="str">
        <f>IF(B1385="","",VLOOKUP(AD1385,Varsayımlar!$B:$Q,15,0))</f>
        <v/>
      </c>
      <c r="AB1385" s="5" t="str">
        <f>IF(B1385="","",VLOOKUP(AD1385,Varsayımlar!$B:$Q,16,0))</f>
        <v/>
      </c>
      <c r="AC1385" s="5" t="str">
        <f>IF(B1385="","",VLOOKUP(Sayfa2!AD1385,Varsayımlar!B:S,18,0))</f>
        <v/>
      </c>
      <c r="AD1385" s="5" t="str">
        <f t="shared" si="23"/>
        <v/>
      </c>
    </row>
    <row r="1386" spans="2:30" x14ac:dyDescent="0.25">
      <c r="C1386" s="3" t="str">
        <f>IF(B1386="","",VLOOKUP(AD1386,Varsayımlar!$B:$Q,3,0))</f>
        <v/>
      </c>
      <c r="H1386" s="2" t="str">
        <f>IF(B1386="","",VLOOKUP(AD1386,Varsayımlar!$B:$Q,5,0))</f>
        <v/>
      </c>
      <c r="J1386" s="2" t="str">
        <f>IF(B1386="","",VLOOKUP(AD1386,Varsayımlar!$B:$Q,6,0))</f>
        <v/>
      </c>
      <c r="P1386" s="2" t="str">
        <f>IF(B1386="","",VLOOKUP(AD1386,Varsayımlar!$B:$Q,7,0)*K1386)</f>
        <v/>
      </c>
      <c r="Q1386" s="2" t="str">
        <f>IF(B1386="","",VLOOKUP(AD1386,Varsayımlar!$B:$Q,8,0))</f>
        <v/>
      </c>
      <c r="R1386" s="2" t="str">
        <f>IF(B1386="","",VLOOKUP(AD1386,Varsayımlar!$B:$Q,9,0))</f>
        <v/>
      </c>
      <c r="S1386" s="2" t="str">
        <f>IF(B1386="","",VLOOKUP(AD1386,Varsayımlar!$B:$Q,10,0))</f>
        <v/>
      </c>
      <c r="T1386" s="2" t="str">
        <f>IF(B1386="","",VLOOKUP(AD1386,Varsayımlar!$B:$Q,11,0))</f>
        <v/>
      </c>
      <c r="U1386" s="2" t="str">
        <f>IF(B1386="","",VLOOKUP(AD1386,Varsayımlar!$B:$Q,12,0))</f>
        <v/>
      </c>
      <c r="V1386" s="2" t="str">
        <f>IF(B1386="","",VLOOKUP(AD1386,Varsayımlar!$B:$Q,13,0))</f>
        <v/>
      </c>
      <c r="W1386" s="2" t="str">
        <f>IF(B1386="","",VLOOKUP(AD1386,Varsayımlar!$B:$Q,14,0))</f>
        <v/>
      </c>
      <c r="AA1386" s="2" t="str">
        <f>IF(B1386="","",VLOOKUP(AD1386,Varsayımlar!$B:$Q,15,0))</f>
        <v/>
      </c>
      <c r="AB1386" s="2" t="str">
        <f>IF(B1386="","",VLOOKUP(AD1386,Varsayımlar!$B:$Q,16,0))</f>
        <v/>
      </c>
      <c r="AC1386" s="2" t="str">
        <f>IF(B1386="","",VLOOKUP(Sayfa2!AD1386,Varsayımlar!B:S,18,0))</f>
        <v/>
      </c>
      <c r="AD1386" s="2" t="str">
        <f t="shared" si="23"/>
        <v/>
      </c>
    </row>
    <row r="1387" spans="2:30" x14ac:dyDescent="0.25">
      <c r="B1387" s="6"/>
      <c r="C1387" s="7" t="str">
        <f>IF(B1387="","",VLOOKUP(AD1387,Varsayımlar!$B:$Q,3,0))</f>
        <v/>
      </c>
      <c r="D1387" s="7"/>
      <c r="H1387" s="5" t="str">
        <f>IF(B1387="","",VLOOKUP(AD1387,Varsayımlar!$B:$Q,5,0))</f>
        <v/>
      </c>
      <c r="I1387" s="5"/>
      <c r="J1387" s="5" t="str">
        <f>IF(B1387="","",VLOOKUP(AD1387,Varsayımlar!$B:$Q,6,0))</f>
        <v/>
      </c>
      <c r="P1387" s="5" t="str">
        <f>IF(B1387="","",VLOOKUP(AD1387,Varsayımlar!$B:$Q,7,0)*K1387)</f>
        <v/>
      </c>
      <c r="Q1387" s="5" t="str">
        <f>IF(B1387="","",VLOOKUP(AD1387,Varsayımlar!$B:$Q,8,0))</f>
        <v/>
      </c>
      <c r="R1387" s="5" t="str">
        <f>IF(B1387="","",VLOOKUP(AD1387,Varsayımlar!$B:$Q,9,0))</f>
        <v/>
      </c>
      <c r="S1387" s="5" t="str">
        <f>IF(B1387="","",VLOOKUP(AD1387,Varsayımlar!$B:$Q,10,0))</f>
        <v/>
      </c>
      <c r="T1387" s="5" t="str">
        <f>IF(B1387="","",VLOOKUP(AD1387,Varsayımlar!$B:$Q,11,0))</f>
        <v/>
      </c>
      <c r="U1387" s="5" t="str">
        <f>IF(B1387="","",VLOOKUP(AD1387,Varsayımlar!$B:$Q,12,0))</f>
        <v/>
      </c>
      <c r="V1387" s="5" t="str">
        <f>IF(B1387="","",VLOOKUP(AD1387,Varsayımlar!$B:$Q,13,0))</f>
        <v/>
      </c>
      <c r="W1387" s="5" t="str">
        <f>IF(B1387="","",VLOOKUP(AD1387,Varsayımlar!$B:$Q,14,0))</f>
        <v/>
      </c>
      <c r="AA1387" s="5" t="str">
        <f>IF(B1387="","",VLOOKUP(AD1387,Varsayımlar!$B:$Q,15,0))</f>
        <v/>
      </c>
      <c r="AB1387" s="5" t="str">
        <f>IF(B1387="","",VLOOKUP(AD1387,Varsayımlar!$B:$Q,16,0))</f>
        <v/>
      </c>
      <c r="AC1387" s="5" t="str">
        <f>IF(B1387="","",VLOOKUP(Sayfa2!AD1387,Varsayımlar!B:S,18,0))</f>
        <v/>
      </c>
      <c r="AD1387" s="5" t="str">
        <f t="shared" si="23"/>
        <v/>
      </c>
    </row>
    <row r="1388" spans="2:30" x14ac:dyDescent="0.25">
      <c r="C1388" s="3" t="str">
        <f>IF(B1388="","",VLOOKUP(AD1388,Varsayımlar!$B:$Q,3,0))</f>
        <v/>
      </c>
      <c r="H1388" s="2" t="str">
        <f>IF(B1388="","",VLOOKUP(AD1388,Varsayımlar!$B:$Q,5,0))</f>
        <v/>
      </c>
      <c r="J1388" s="2" t="str">
        <f>IF(B1388="","",VLOOKUP(AD1388,Varsayımlar!$B:$Q,6,0))</f>
        <v/>
      </c>
      <c r="P1388" s="2" t="str">
        <f>IF(B1388="","",VLOOKUP(AD1388,Varsayımlar!$B:$Q,7,0)*K1388)</f>
        <v/>
      </c>
      <c r="Q1388" s="2" t="str">
        <f>IF(B1388="","",VLOOKUP(AD1388,Varsayımlar!$B:$Q,8,0))</f>
        <v/>
      </c>
      <c r="R1388" s="2" t="str">
        <f>IF(B1388="","",VLOOKUP(AD1388,Varsayımlar!$B:$Q,9,0))</f>
        <v/>
      </c>
      <c r="S1388" s="2" t="str">
        <f>IF(B1388="","",VLOOKUP(AD1388,Varsayımlar!$B:$Q,10,0))</f>
        <v/>
      </c>
      <c r="T1388" s="2" t="str">
        <f>IF(B1388="","",VLOOKUP(AD1388,Varsayımlar!$B:$Q,11,0))</f>
        <v/>
      </c>
      <c r="U1388" s="2" t="str">
        <f>IF(B1388="","",VLOOKUP(AD1388,Varsayımlar!$B:$Q,12,0))</f>
        <v/>
      </c>
      <c r="V1388" s="2" t="str">
        <f>IF(B1388="","",VLOOKUP(AD1388,Varsayımlar!$B:$Q,13,0))</f>
        <v/>
      </c>
      <c r="W1388" s="2" t="str">
        <f>IF(B1388="","",VLOOKUP(AD1388,Varsayımlar!$B:$Q,14,0))</f>
        <v/>
      </c>
      <c r="AA1388" s="2" t="str">
        <f>IF(B1388="","",VLOOKUP(AD1388,Varsayımlar!$B:$Q,15,0))</f>
        <v/>
      </c>
      <c r="AB1388" s="2" t="str">
        <f>IF(B1388="","",VLOOKUP(AD1388,Varsayımlar!$B:$Q,16,0))</f>
        <v/>
      </c>
      <c r="AC1388" s="2" t="str">
        <f>IF(B1388="","",VLOOKUP(Sayfa2!AD1388,Varsayımlar!B:S,18,0))</f>
        <v/>
      </c>
      <c r="AD1388" s="2" t="str">
        <f t="shared" si="23"/>
        <v/>
      </c>
    </row>
    <row r="1389" spans="2:30" x14ac:dyDescent="0.25">
      <c r="B1389" s="6"/>
      <c r="C1389" s="7" t="str">
        <f>IF(B1389="","",VLOOKUP(AD1389,Varsayımlar!$B:$Q,3,0))</f>
        <v/>
      </c>
      <c r="D1389" s="7"/>
      <c r="H1389" s="5" t="str">
        <f>IF(B1389="","",VLOOKUP(AD1389,Varsayımlar!$B:$Q,5,0))</f>
        <v/>
      </c>
      <c r="I1389" s="5"/>
      <c r="J1389" s="5" t="str">
        <f>IF(B1389="","",VLOOKUP(AD1389,Varsayımlar!$B:$Q,6,0))</f>
        <v/>
      </c>
      <c r="P1389" s="5" t="str">
        <f>IF(B1389="","",VLOOKUP(AD1389,Varsayımlar!$B:$Q,7,0)*K1389)</f>
        <v/>
      </c>
      <c r="Q1389" s="5" t="str">
        <f>IF(B1389="","",VLOOKUP(AD1389,Varsayımlar!$B:$Q,8,0))</f>
        <v/>
      </c>
      <c r="R1389" s="5" t="str">
        <f>IF(B1389="","",VLOOKUP(AD1389,Varsayımlar!$B:$Q,9,0))</f>
        <v/>
      </c>
      <c r="S1389" s="5" t="str">
        <f>IF(B1389="","",VLOOKUP(AD1389,Varsayımlar!$B:$Q,10,0))</f>
        <v/>
      </c>
      <c r="T1389" s="5" t="str">
        <f>IF(B1389="","",VLOOKUP(AD1389,Varsayımlar!$B:$Q,11,0))</f>
        <v/>
      </c>
      <c r="U1389" s="5" t="str">
        <f>IF(B1389="","",VLOOKUP(AD1389,Varsayımlar!$B:$Q,12,0))</f>
        <v/>
      </c>
      <c r="V1389" s="5" t="str">
        <f>IF(B1389="","",VLOOKUP(AD1389,Varsayımlar!$B:$Q,13,0))</f>
        <v/>
      </c>
      <c r="W1389" s="5" t="str">
        <f>IF(B1389="","",VLOOKUP(AD1389,Varsayımlar!$B:$Q,14,0))</f>
        <v/>
      </c>
      <c r="AA1389" s="5" t="str">
        <f>IF(B1389="","",VLOOKUP(AD1389,Varsayımlar!$B:$Q,15,0))</f>
        <v/>
      </c>
      <c r="AB1389" s="5" t="str">
        <f>IF(B1389="","",VLOOKUP(AD1389,Varsayımlar!$B:$Q,16,0))</f>
        <v/>
      </c>
      <c r="AC1389" s="5" t="str">
        <f>IF(B1389="","",VLOOKUP(Sayfa2!AD1389,Varsayımlar!B:S,18,0))</f>
        <v/>
      </c>
      <c r="AD1389" s="5" t="str">
        <f t="shared" si="23"/>
        <v/>
      </c>
    </row>
    <row r="1390" spans="2:30" x14ac:dyDescent="0.25">
      <c r="C1390" s="3" t="str">
        <f>IF(B1390="","",VLOOKUP(AD1390,Varsayımlar!$B:$Q,3,0))</f>
        <v/>
      </c>
      <c r="H1390" s="2" t="str">
        <f>IF(B1390="","",VLOOKUP(AD1390,Varsayımlar!$B:$Q,5,0))</f>
        <v/>
      </c>
      <c r="J1390" s="2" t="str">
        <f>IF(B1390="","",VLOOKUP(AD1390,Varsayımlar!$B:$Q,6,0))</f>
        <v/>
      </c>
      <c r="P1390" s="2" t="str">
        <f>IF(B1390="","",VLOOKUP(AD1390,Varsayımlar!$B:$Q,7,0)*K1390)</f>
        <v/>
      </c>
      <c r="Q1390" s="2" t="str">
        <f>IF(B1390="","",VLOOKUP(AD1390,Varsayımlar!$B:$Q,8,0))</f>
        <v/>
      </c>
      <c r="R1390" s="2" t="str">
        <f>IF(B1390="","",VLOOKUP(AD1390,Varsayımlar!$B:$Q,9,0))</f>
        <v/>
      </c>
      <c r="S1390" s="2" t="str">
        <f>IF(B1390="","",VLOOKUP(AD1390,Varsayımlar!$B:$Q,10,0))</f>
        <v/>
      </c>
      <c r="T1390" s="2" t="str">
        <f>IF(B1390="","",VLOOKUP(AD1390,Varsayımlar!$B:$Q,11,0))</f>
        <v/>
      </c>
      <c r="U1390" s="2" t="str">
        <f>IF(B1390="","",VLOOKUP(AD1390,Varsayımlar!$B:$Q,12,0))</f>
        <v/>
      </c>
      <c r="V1390" s="2" t="str">
        <f>IF(B1390="","",VLOOKUP(AD1390,Varsayımlar!$B:$Q,13,0))</f>
        <v/>
      </c>
      <c r="W1390" s="2" t="str">
        <f>IF(B1390="","",VLOOKUP(AD1390,Varsayımlar!$B:$Q,14,0))</f>
        <v/>
      </c>
      <c r="AA1390" s="2" t="str">
        <f>IF(B1390="","",VLOOKUP(AD1390,Varsayımlar!$B:$Q,15,0))</f>
        <v/>
      </c>
      <c r="AB1390" s="2" t="str">
        <f>IF(B1390="","",VLOOKUP(AD1390,Varsayımlar!$B:$Q,16,0))</f>
        <v/>
      </c>
      <c r="AC1390" s="2" t="str">
        <f>IF(B1390="","",VLOOKUP(Sayfa2!AD1390,Varsayımlar!B:S,18,0))</f>
        <v/>
      </c>
      <c r="AD1390" s="2" t="str">
        <f t="shared" si="23"/>
        <v/>
      </c>
    </row>
    <row r="1391" spans="2:30" x14ac:dyDescent="0.25">
      <c r="B1391" s="6"/>
      <c r="C1391" s="7" t="str">
        <f>IF(B1391="","",VLOOKUP(AD1391,Varsayımlar!$B:$Q,3,0))</f>
        <v/>
      </c>
      <c r="D1391" s="7"/>
      <c r="H1391" s="5" t="str">
        <f>IF(B1391="","",VLOOKUP(AD1391,Varsayımlar!$B:$Q,5,0))</f>
        <v/>
      </c>
      <c r="I1391" s="5"/>
      <c r="J1391" s="5" t="str">
        <f>IF(B1391="","",VLOOKUP(AD1391,Varsayımlar!$B:$Q,6,0))</f>
        <v/>
      </c>
      <c r="P1391" s="5" t="str">
        <f>IF(B1391="","",VLOOKUP(AD1391,Varsayımlar!$B:$Q,7,0)*K1391)</f>
        <v/>
      </c>
      <c r="Q1391" s="5" t="str">
        <f>IF(B1391="","",VLOOKUP(AD1391,Varsayımlar!$B:$Q,8,0))</f>
        <v/>
      </c>
      <c r="R1391" s="5" t="str">
        <f>IF(B1391="","",VLOOKUP(AD1391,Varsayımlar!$B:$Q,9,0))</f>
        <v/>
      </c>
      <c r="S1391" s="5" t="str">
        <f>IF(B1391="","",VLOOKUP(AD1391,Varsayımlar!$B:$Q,10,0))</f>
        <v/>
      </c>
      <c r="T1391" s="5" t="str">
        <f>IF(B1391="","",VLOOKUP(AD1391,Varsayımlar!$B:$Q,11,0))</f>
        <v/>
      </c>
      <c r="U1391" s="5" t="str">
        <f>IF(B1391="","",VLOOKUP(AD1391,Varsayımlar!$B:$Q,12,0))</f>
        <v/>
      </c>
      <c r="V1391" s="5" t="str">
        <f>IF(B1391="","",VLOOKUP(AD1391,Varsayımlar!$B:$Q,13,0))</f>
        <v/>
      </c>
      <c r="W1391" s="5" t="str">
        <f>IF(B1391="","",VLOOKUP(AD1391,Varsayımlar!$B:$Q,14,0))</f>
        <v/>
      </c>
      <c r="AA1391" s="5" t="str">
        <f>IF(B1391="","",VLOOKUP(AD1391,Varsayımlar!$B:$Q,15,0))</f>
        <v/>
      </c>
      <c r="AB1391" s="5" t="str">
        <f>IF(B1391="","",VLOOKUP(AD1391,Varsayımlar!$B:$Q,16,0))</f>
        <v/>
      </c>
      <c r="AC1391" s="5" t="str">
        <f>IF(B1391="","",VLOOKUP(Sayfa2!AD1391,Varsayımlar!B:S,18,0))</f>
        <v/>
      </c>
      <c r="AD1391" s="5" t="str">
        <f t="shared" si="23"/>
        <v/>
      </c>
    </row>
    <row r="1392" spans="2:30" x14ac:dyDescent="0.25">
      <c r="C1392" s="3" t="str">
        <f>IF(B1392="","",VLOOKUP(AD1392,Varsayımlar!$B:$Q,3,0))</f>
        <v/>
      </c>
      <c r="H1392" s="2" t="str">
        <f>IF(B1392="","",VLOOKUP(AD1392,Varsayımlar!$B:$Q,5,0))</f>
        <v/>
      </c>
      <c r="J1392" s="2" t="str">
        <f>IF(B1392="","",VLOOKUP(AD1392,Varsayımlar!$B:$Q,6,0))</f>
        <v/>
      </c>
      <c r="P1392" s="2" t="str">
        <f>IF(B1392="","",VLOOKUP(AD1392,Varsayımlar!$B:$Q,7,0)*K1392)</f>
        <v/>
      </c>
      <c r="Q1392" s="2" t="str">
        <f>IF(B1392="","",VLOOKUP(AD1392,Varsayımlar!$B:$Q,8,0))</f>
        <v/>
      </c>
      <c r="R1392" s="2" t="str">
        <f>IF(B1392="","",VLOOKUP(AD1392,Varsayımlar!$B:$Q,9,0))</f>
        <v/>
      </c>
      <c r="S1392" s="2" t="str">
        <f>IF(B1392="","",VLOOKUP(AD1392,Varsayımlar!$B:$Q,10,0))</f>
        <v/>
      </c>
      <c r="T1392" s="2" t="str">
        <f>IF(B1392="","",VLOOKUP(AD1392,Varsayımlar!$B:$Q,11,0))</f>
        <v/>
      </c>
      <c r="AA1392" s="2" t="str">
        <f>IF(B1392="","",VLOOKUP(AD1392,Varsayımlar!$B:$Q,15,0))</f>
        <v/>
      </c>
      <c r="AB1392" s="2" t="str">
        <f>IF(B1392="","",VLOOKUP(AD1392,Varsayımlar!$B:$Q,16,0))</f>
        <v/>
      </c>
      <c r="AC1392" s="2" t="str">
        <f>IF(B1392="","",VLOOKUP(Sayfa2!AD1392,Varsayımlar!B:S,18,0))</f>
        <v/>
      </c>
      <c r="AD1392" s="2" t="str">
        <f t="shared" si="23"/>
        <v/>
      </c>
    </row>
    <row r="1393" x14ac:dyDescent="0.25"/>
    <row r="1394" x14ac:dyDescent="0.25"/>
  </sheetData>
  <mergeCells count="5">
    <mergeCell ref="A1:AB1"/>
    <mergeCell ref="A2:Z2"/>
    <mergeCell ref="A14:AB14"/>
    <mergeCell ref="A22:AB22"/>
    <mergeCell ref="A35:AB35"/>
  </mergeCells>
  <pageMargins left="0.39370078740157483" right="0.39370078740157483" top="0.35433070866141736" bottom="0.35433070866141736" header="0.31496062992125984" footer="0.31496062992125984"/>
  <pageSetup paperSize="9" scale="10" fitToHeight="2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391"/>
  <sheetViews>
    <sheetView topLeftCell="A30" zoomScale="64" zoomScaleNormal="64" workbookViewId="0">
      <selection activeCell="X41" sqref="X41"/>
    </sheetView>
  </sheetViews>
  <sheetFormatPr defaultRowHeight="15.75" zeroHeight="1" x14ac:dyDescent="0.25"/>
  <cols>
    <col min="1" max="1" width="5.42578125" style="2" bestFit="1" customWidth="1"/>
    <col min="2" max="2" width="20.140625" style="2" bestFit="1" customWidth="1"/>
    <col min="3" max="3" width="17.28515625" style="3" customWidth="1"/>
    <col min="4" max="4" width="9.5703125" style="3" bestFit="1" customWidth="1"/>
    <col min="5" max="5" width="38.85546875" style="3" customWidth="1"/>
    <col min="6" max="6" width="14" style="2" customWidth="1"/>
    <col min="7" max="7" width="22.42578125" style="2" customWidth="1"/>
    <col min="8" max="8" width="30.7109375" style="2" customWidth="1"/>
    <col min="9" max="9" width="12.42578125" style="2" customWidth="1"/>
    <col min="10" max="10" width="10.28515625" style="2" bestFit="1" customWidth="1"/>
    <col min="11" max="11" width="12.28515625" style="2" bestFit="1" customWidth="1"/>
    <col min="12" max="12" width="7.7109375" style="2" bestFit="1" customWidth="1"/>
    <col min="13" max="13" width="12.85546875" style="2" customWidth="1"/>
    <col min="14" max="14" width="11" style="2" customWidth="1"/>
    <col min="15" max="15" width="6" style="2" bestFit="1" customWidth="1"/>
    <col min="16" max="16" width="11.7109375" style="2" customWidth="1"/>
    <col min="17" max="17" width="6.42578125" style="2" bestFit="1" customWidth="1"/>
    <col min="18" max="18" width="12.5703125" style="2" customWidth="1"/>
    <col min="19" max="19" width="7" style="2" bestFit="1" customWidth="1"/>
    <col min="20" max="20" width="8.42578125" style="2" bestFit="1" customWidth="1"/>
    <col min="21" max="21" width="9.5703125" style="2" bestFit="1" customWidth="1"/>
    <col min="22" max="22" width="10.85546875" style="2" bestFit="1" customWidth="1"/>
    <col min="23" max="23" width="7.28515625" style="2" customWidth="1"/>
    <col min="24" max="25" width="12.28515625" style="2" bestFit="1" customWidth="1"/>
    <col min="26" max="26" width="14" style="2" customWidth="1"/>
    <col min="27" max="27" width="20.140625" style="2" customWidth="1"/>
    <col min="28" max="29" width="20.85546875" style="2" customWidth="1"/>
    <col min="30" max="30" width="42.28515625" style="2" hidden="1" customWidth="1"/>
    <col min="31" max="31" width="7" style="2" customWidth="1"/>
    <col min="32" max="16384" width="9.140625" style="2"/>
  </cols>
  <sheetData>
    <row r="1" spans="1:31" ht="31.5" customHeight="1" x14ac:dyDescent="0.25">
      <c r="A1" s="191" t="s">
        <v>139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52"/>
    </row>
    <row r="2" spans="1:31" ht="25.5" customHeight="1" x14ac:dyDescent="0.25">
      <c r="A2" s="192" t="s">
        <v>41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34">
        <v>46176</v>
      </c>
      <c r="AB2" s="35">
        <v>0.5625</v>
      </c>
      <c r="AC2" s="53"/>
    </row>
    <row r="3" spans="1:31" s="8" customFormat="1" ht="63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1.5" x14ac:dyDescent="0.25">
      <c r="A4" s="11" t="s">
        <v>29</v>
      </c>
      <c r="B4" s="18" t="s">
        <v>17</v>
      </c>
      <c r="C4" s="19">
        <f>IF(B4="","",VLOOKUP(AD4,Varsayımlar!$B:$Q,3,0))</f>
        <v>8698829380698</v>
      </c>
      <c r="D4" s="19"/>
      <c r="E4" s="19" t="s">
        <v>37</v>
      </c>
      <c r="F4" s="18" t="s">
        <v>44</v>
      </c>
      <c r="G4" s="18" t="s">
        <v>45</v>
      </c>
      <c r="H4" s="18" t="str">
        <f>IF(B4="","",VLOOKUP(AD4,Varsayımlar!$B:$Q,5,0))</f>
        <v>TORTİLLAS 25 CM 4 PCS 260G</v>
      </c>
      <c r="I4" s="18">
        <f>IF(B4="","",VLOOKUP(AD4,Varsayımlar!B:T,19,0))</f>
        <v>0</v>
      </c>
      <c r="J4" s="18" t="str">
        <f>IF(B4="","",VLOOKUP(AD4,Varsayımlar!$B:$Q,6,0))</f>
        <v>SADE</v>
      </c>
      <c r="K4" s="18">
        <v>1680</v>
      </c>
      <c r="L4" s="18"/>
      <c r="M4" s="18">
        <f>IFERROR(IF(B4="","",K4/VLOOKUP(AD4,Varsayımlar!B:R,17,0)),"")</f>
        <v>20</v>
      </c>
      <c r="N4" s="18">
        <v>84</v>
      </c>
      <c r="O4" s="18"/>
      <c r="P4" s="18">
        <f>IF(B4="","",VLOOKUP(AD4,Varsayımlar!$B:$Q,7,0)*K4)</f>
        <v>50400</v>
      </c>
      <c r="Q4" s="18">
        <f>IF(B4="","",VLOOKUP(AD4,Varsayımlar!$B:$Q,8,0))</f>
        <v>25</v>
      </c>
      <c r="R4" s="18" t="str">
        <f>IF(B4="","",VLOOKUP(AD4,Varsayımlar!$B:$Q,9,0))</f>
        <v>SOFT</v>
      </c>
      <c r="S4" s="18">
        <f>IF(B4="","",VLOOKUP(AD4,Varsayımlar!$B:$Q,10,0))</f>
        <v>4</v>
      </c>
      <c r="T4" s="18">
        <f>IF(B4="","",VLOOKUP(AD4,Varsayımlar!$B:$Q,11,0))</f>
        <v>30</v>
      </c>
      <c r="U4" s="18">
        <f>IF(B4="","",VLOOKUP(AD4,Varsayımlar!$B:$Q,12,0))</f>
        <v>260</v>
      </c>
      <c r="V4" s="18" t="str">
        <f>IF(B4="","",VLOOKUP(AD4,Varsayımlar!$B:$Q,13,0))</f>
        <v>YURTDIŞI</v>
      </c>
      <c r="W4" s="18">
        <f>IF(B4="","",VLOOKUP(AD4,Varsayımlar!$B:$Q,14,0))</f>
        <v>6</v>
      </c>
      <c r="X4" s="20">
        <v>46176</v>
      </c>
      <c r="Y4" s="20">
        <v>46359</v>
      </c>
      <c r="Z4" s="18" t="s">
        <v>46</v>
      </c>
      <c r="AA4" s="18" t="str">
        <f>IF(B4="","",VLOOKUP(AD4,Varsayımlar!$B:$Q,15,0))</f>
        <v>TRİTON -SKT ATILACAK</v>
      </c>
      <c r="AB4" s="18" t="str">
        <f>IF(B4="","",VLOOKUP(AD4,Varsayımlar!$B:$Q,16,0))</f>
        <v>24-26 CM</v>
      </c>
      <c r="AC4" s="18">
        <f>IF(B4="","",VLOOKUP(Sayfa2!AD4,Varsayımlar!B:S,18,0))</f>
        <v>0</v>
      </c>
      <c r="AD4" s="2" t="str">
        <f>IF(B4="","",CONCATENATE(B4,E4))</f>
        <v>LLC TRİTONMUTLUKAL WHEAT TORTILLA</v>
      </c>
      <c r="AE4" s="2" t="s">
        <v>285</v>
      </c>
    </row>
    <row r="5" spans="1:31" ht="31.5" x14ac:dyDescent="0.25">
      <c r="A5" s="11" t="s">
        <v>122</v>
      </c>
      <c r="B5" s="18" t="s">
        <v>17</v>
      </c>
      <c r="C5" s="19">
        <f>IF(B5="","",VLOOKUP(AD5,Varsayımlar!$B:$Q,3,0))</f>
        <v>8698829380698</v>
      </c>
      <c r="D5" s="19"/>
      <c r="E5" s="19" t="s">
        <v>37</v>
      </c>
      <c r="F5" s="18" t="s">
        <v>44</v>
      </c>
      <c r="G5" s="18" t="s">
        <v>51</v>
      </c>
      <c r="H5" s="18" t="str">
        <f>IF(B5="","",VLOOKUP(AD5,Varsayımlar!$B:$Q,5,0))</f>
        <v>TORTİLLAS 25 CM 4 PCS 260G</v>
      </c>
      <c r="I5" s="18">
        <f>IF(B5="","",VLOOKUP(AD5,Varsayımlar!B:T,19,0))</f>
        <v>0</v>
      </c>
      <c r="J5" s="18" t="str">
        <f>IF(B5="","",VLOOKUP(AD5,Varsayımlar!$B:$Q,6,0))</f>
        <v>SADE</v>
      </c>
      <c r="K5" s="18">
        <v>420</v>
      </c>
      <c r="L5" s="18"/>
      <c r="M5" s="18">
        <f>IFERROR(IF(B5="","",K5/VLOOKUP(AD5,Varsayımlar!B:R,17,0)),"")</f>
        <v>5</v>
      </c>
      <c r="N5" s="18">
        <v>84</v>
      </c>
      <c r="O5" s="18"/>
      <c r="P5" s="18">
        <f>IF(B5="","",VLOOKUP(AD5,Varsayımlar!$B:$Q,7,0)*K5)</f>
        <v>12600</v>
      </c>
      <c r="Q5" s="18">
        <f>IF(B5="","",VLOOKUP(AD5,Varsayımlar!$B:$Q,8,0))</f>
        <v>25</v>
      </c>
      <c r="R5" s="18" t="str">
        <f>IF(B5="","",VLOOKUP(AD5,Varsayımlar!$B:$Q,9,0))</f>
        <v>SOFT</v>
      </c>
      <c r="S5" s="18">
        <f>IF(B5="","",VLOOKUP(AD5,Varsayımlar!$B:$Q,10,0))</f>
        <v>4</v>
      </c>
      <c r="T5" s="18">
        <f>IF(B5="","",VLOOKUP(AD5,Varsayımlar!$B:$Q,11,0))</f>
        <v>30</v>
      </c>
      <c r="U5" s="18">
        <f>IF(B5="","",VLOOKUP(AD5,Varsayımlar!$B:$Q,12,0))</f>
        <v>260</v>
      </c>
      <c r="V5" s="18" t="str">
        <f>IF(B5="","",VLOOKUP(AD5,Varsayımlar!$B:$Q,13,0))</f>
        <v>YURTDIŞI</v>
      </c>
      <c r="W5" s="18">
        <f>IF(B5="","",VLOOKUP(AD5,Varsayımlar!$B:$Q,14,0))</f>
        <v>6</v>
      </c>
      <c r="X5" s="20">
        <v>46176</v>
      </c>
      <c r="Y5" s="20">
        <v>46359</v>
      </c>
      <c r="Z5" s="18" t="s">
        <v>46</v>
      </c>
      <c r="AA5" s="18" t="str">
        <f>IF(B5="","",VLOOKUP(AD5,Varsayımlar!$B:$Q,15,0))</f>
        <v>TRİTON -SKT ATILACAK</v>
      </c>
      <c r="AB5" s="18" t="str">
        <f>IF(B5="","",VLOOKUP(AD5,Varsayımlar!$B:$Q,16,0))</f>
        <v>24-26 CM</v>
      </c>
      <c r="AC5" s="18">
        <f>IF(B5="","",VLOOKUP(Sayfa2!AD5,Varsayımlar!B:S,18,0))</f>
        <v>0</v>
      </c>
      <c r="AD5" s="5" t="str">
        <f>IF(B5="","",CONCATENATE(B5,E5))</f>
        <v>LLC TRİTONMUTLUKAL WHEAT TORTILLA</v>
      </c>
      <c r="AE5" s="2" t="s">
        <v>285</v>
      </c>
    </row>
    <row r="6" spans="1:31" ht="31.5" x14ac:dyDescent="0.25">
      <c r="A6" s="11" t="s">
        <v>123</v>
      </c>
      <c r="B6" s="18" t="s">
        <v>17</v>
      </c>
      <c r="C6" s="19">
        <f>IF(B6="","",VLOOKUP(AD6,Varsayımlar!$B:$Q,3,0))</f>
        <v>8698829380698</v>
      </c>
      <c r="D6" s="19"/>
      <c r="E6" s="19" t="s">
        <v>37</v>
      </c>
      <c r="F6" s="18" t="s">
        <v>44</v>
      </c>
      <c r="G6" s="18" t="s">
        <v>52</v>
      </c>
      <c r="H6" s="18" t="str">
        <f>IF(B6="","",VLOOKUP(AD6,Varsayımlar!$B:$Q,5,0))</f>
        <v>TORTİLLAS 25 CM 4 PCS 260G</v>
      </c>
      <c r="I6" s="18">
        <f>IF(B6="","",VLOOKUP(AD6,Varsayımlar!B:T,19,0))</f>
        <v>0</v>
      </c>
      <c r="J6" s="18" t="str">
        <f>IF(B6="","",VLOOKUP(AD6,Varsayımlar!$B:$Q,6,0))</f>
        <v>SADE</v>
      </c>
      <c r="K6" s="18">
        <v>336</v>
      </c>
      <c r="L6" s="18"/>
      <c r="M6" s="18">
        <f>IFERROR(IF(B6="","",K6/VLOOKUP(AD6,Varsayımlar!B:R,17,0)),"")</f>
        <v>4</v>
      </c>
      <c r="N6" s="18">
        <v>84</v>
      </c>
      <c r="O6" s="18"/>
      <c r="P6" s="18">
        <f>IF(B6="","",VLOOKUP(AD6,Varsayımlar!$B:$Q,7,0)*K6)</f>
        <v>10080</v>
      </c>
      <c r="Q6" s="18">
        <f>IF(B6="","",VLOOKUP(AD6,Varsayımlar!$B:$Q,8,0))</f>
        <v>25</v>
      </c>
      <c r="R6" s="18" t="str">
        <f>IF(B6="","",VLOOKUP(AD6,Varsayımlar!$B:$Q,9,0))</f>
        <v>SOFT</v>
      </c>
      <c r="S6" s="18">
        <f>IF(B6="","",VLOOKUP(AD6,Varsayımlar!$B:$Q,10,0))</f>
        <v>4</v>
      </c>
      <c r="T6" s="18">
        <f>IF(B6="","",VLOOKUP(AD6,Varsayımlar!$B:$Q,11,0))</f>
        <v>30</v>
      </c>
      <c r="U6" s="18">
        <f>IF(B6="","",VLOOKUP(AD6,Varsayımlar!$B:$Q,12,0))</f>
        <v>260</v>
      </c>
      <c r="V6" s="18" t="str">
        <f>IF(B6="","",VLOOKUP(AD6,Varsayımlar!$B:$Q,13,0))</f>
        <v>YURTDIŞI</v>
      </c>
      <c r="W6" s="18">
        <f>IF(B6="","",VLOOKUP(AD6,Varsayımlar!$B:$Q,14,0))</f>
        <v>6</v>
      </c>
      <c r="X6" s="20">
        <v>46176</v>
      </c>
      <c r="Y6" s="20">
        <v>46359</v>
      </c>
      <c r="Z6" s="18" t="s">
        <v>46</v>
      </c>
      <c r="AA6" s="18" t="str">
        <f>IF(B6="","",VLOOKUP(AD6,Varsayımlar!$B:$Q,15,0))</f>
        <v>TRİTON -SKT ATILACAK</v>
      </c>
      <c r="AB6" s="18" t="str">
        <f>IF(B6="","",VLOOKUP(AD6,Varsayımlar!$B:$Q,16,0))</f>
        <v>24-26 CM</v>
      </c>
      <c r="AC6" s="18">
        <f>IF(B6="","",VLOOKUP(Sayfa2!AD6,Varsayımlar!B:S,18,0))</f>
        <v>0</v>
      </c>
      <c r="AD6" s="2" t="str">
        <f>IF(B6="","",CONCATENATE(B6,E6))</f>
        <v>LLC TRİTONMUTLUKAL WHEAT TORTILLA</v>
      </c>
      <c r="AE6" s="2" t="s">
        <v>285</v>
      </c>
    </row>
    <row r="7" spans="1:31" ht="31.5" x14ac:dyDescent="0.25">
      <c r="A7" s="11" t="s">
        <v>124</v>
      </c>
      <c r="B7" s="12" t="s">
        <v>17</v>
      </c>
      <c r="C7" s="13">
        <f>IF(B7="","",VLOOKUP(AD7,Varsayımlar!$B:$Q,3,0))</f>
        <v>8698829380698</v>
      </c>
      <c r="D7" s="13"/>
      <c r="E7" s="13" t="s">
        <v>37</v>
      </c>
      <c r="F7" s="12" t="s">
        <v>57</v>
      </c>
      <c r="G7" s="12" t="s">
        <v>58</v>
      </c>
      <c r="H7" s="12" t="str">
        <f>IF(B7="","",VLOOKUP(AD7,Varsayımlar!$B:$Q,5,0))</f>
        <v>TORTİLLAS 25 CM 4 PCS 260G</v>
      </c>
      <c r="I7" s="12">
        <f>IF(B7="","",VLOOKUP(AD7,Varsayımlar!B:T,19,0))</f>
        <v>0</v>
      </c>
      <c r="J7" s="12" t="str">
        <f>IF(B7="","",VLOOKUP(AD7,Varsayımlar!$B:$Q,6,0))</f>
        <v>SADE</v>
      </c>
      <c r="K7" s="12">
        <v>1680</v>
      </c>
      <c r="L7" s="12"/>
      <c r="M7" s="12">
        <f>IFERROR(IF(B7="","",K7/VLOOKUP(AD7,Varsayımlar!B:R,17,0)),"")</f>
        <v>20</v>
      </c>
      <c r="N7" s="12">
        <v>84</v>
      </c>
      <c r="O7" s="12"/>
      <c r="P7" s="12">
        <f>IF(B7="","",VLOOKUP(AD7,Varsayımlar!$B:$Q,7,0)*K7)</f>
        <v>50400</v>
      </c>
      <c r="Q7" s="12">
        <f>IF(B7="","",VLOOKUP(AD7,Varsayımlar!$B:$Q,8,0))</f>
        <v>25</v>
      </c>
      <c r="R7" s="12" t="str">
        <f>IF(B7="","",VLOOKUP(AD7,Varsayımlar!$B:$Q,9,0))</f>
        <v>SOFT</v>
      </c>
      <c r="S7" s="12">
        <f>IF(B7="","",VLOOKUP(AD7,Varsayımlar!$B:$Q,10,0))</f>
        <v>4</v>
      </c>
      <c r="T7" s="12">
        <f>IF(B7="","",VLOOKUP(AD7,Varsayımlar!$B:$Q,11,0))</f>
        <v>30</v>
      </c>
      <c r="U7" s="12">
        <f>IF(B7="","",VLOOKUP(AD7,Varsayımlar!$B:$Q,12,0))</f>
        <v>260</v>
      </c>
      <c r="V7" s="12" t="str">
        <f>IF(B7="","",VLOOKUP(AD7,Varsayımlar!$B:$Q,13,0))</f>
        <v>YURTDIŞI</v>
      </c>
      <c r="W7" s="12">
        <f>IF(B7="","",VLOOKUP(AD7,Varsayımlar!$B:$Q,14,0))</f>
        <v>6</v>
      </c>
      <c r="X7" s="14">
        <v>46176</v>
      </c>
      <c r="Y7" s="14">
        <v>46359</v>
      </c>
      <c r="Z7" s="12" t="s">
        <v>59</v>
      </c>
      <c r="AA7" s="12" t="str">
        <f>IF(B7="","",VLOOKUP(AD7,Varsayımlar!$B:$Q,15,0))</f>
        <v>TRİTON -SKT ATILACAK</v>
      </c>
      <c r="AB7" s="12" t="str">
        <f>IF(B7="","",VLOOKUP(AD7,Varsayımlar!$B:$Q,16,0))</f>
        <v>24-26 CM</v>
      </c>
      <c r="AC7" s="12">
        <f>IF(B7="","",VLOOKUP(Sayfa2!AD7,Varsayımlar!B:S,18,0))</f>
        <v>0</v>
      </c>
      <c r="AD7" s="5" t="str">
        <f t="shared" ref="AD7:AD21" si="0">IF(B7="","",CONCATENATE(B7,E7))</f>
        <v>LLC TRİTONMUTLUKAL WHEAT TORTILLA</v>
      </c>
    </row>
    <row r="8" spans="1:31" ht="31.5" x14ac:dyDescent="0.25">
      <c r="A8" s="11" t="s">
        <v>125</v>
      </c>
      <c r="B8" s="12" t="s">
        <v>17</v>
      </c>
      <c r="C8" s="13">
        <f>IF(B8="","",VLOOKUP(AD8,Varsayımlar!$B:$Q,3,0))</f>
        <v>8698829380698</v>
      </c>
      <c r="D8" s="13"/>
      <c r="E8" s="13" t="s">
        <v>37</v>
      </c>
      <c r="F8" s="12" t="s">
        <v>57</v>
      </c>
      <c r="G8" s="12" t="s">
        <v>60</v>
      </c>
      <c r="H8" s="12" t="str">
        <f>IF(B8="","",VLOOKUP(AD8,Varsayımlar!$B:$Q,5,0))</f>
        <v>TORTİLLAS 25 CM 4 PCS 260G</v>
      </c>
      <c r="I8" s="12">
        <f>IF(B8="","",VLOOKUP(AD8,Varsayımlar!B:T,19,0))</f>
        <v>0</v>
      </c>
      <c r="J8" s="12" t="str">
        <f>IF(B8="","",VLOOKUP(AD8,Varsayımlar!$B:$Q,6,0))</f>
        <v>SADE</v>
      </c>
      <c r="K8" s="12">
        <v>756</v>
      </c>
      <c r="L8" s="12"/>
      <c r="M8" s="12">
        <f>IFERROR(IF(B8="","",K8/VLOOKUP(AD8,Varsayımlar!B:R,17,0)),"")</f>
        <v>9</v>
      </c>
      <c r="N8" s="12">
        <v>84</v>
      </c>
      <c r="O8" s="12"/>
      <c r="P8" s="12">
        <f>IF(B8="","",VLOOKUP(AD8,Varsayımlar!$B:$Q,7,0)*K8)</f>
        <v>22680</v>
      </c>
      <c r="Q8" s="12">
        <f>IF(B8="","",VLOOKUP(AD8,Varsayımlar!$B:$Q,8,0))</f>
        <v>25</v>
      </c>
      <c r="R8" s="12" t="str">
        <f>IF(B8="","",VLOOKUP(AD8,Varsayımlar!$B:$Q,9,0))</f>
        <v>SOFT</v>
      </c>
      <c r="S8" s="12">
        <f>IF(B8="","",VLOOKUP(AD8,Varsayımlar!$B:$Q,10,0))</f>
        <v>4</v>
      </c>
      <c r="T8" s="12">
        <f>IF(B8="","",VLOOKUP(AD8,Varsayımlar!$B:$Q,11,0))</f>
        <v>30</v>
      </c>
      <c r="U8" s="12">
        <f>IF(B8="","",VLOOKUP(AD8,Varsayımlar!$B:$Q,12,0))</f>
        <v>260</v>
      </c>
      <c r="V8" s="12" t="str">
        <f>IF(B8="","",VLOOKUP(AD8,Varsayımlar!$B:$Q,13,0))</f>
        <v>YURTDIŞI</v>
      </c>
      <c r="W8" s="12">
        <f>IF(B8="","",VLOOKUP(AD8,Varsayımlar!$B:$Q,14,0))</f>
        <v>6</v>
      </c>
      <c r="X8" s="14">
        <v>46176</v>
      </c>
      <c r="Y8" s="14">
        <v>46359</v>
      </c>
      <c r="Z8" s="12" t="s">
        <v>59</v>
      </c>
      <c r="AA8" s="12" t="str">
        <f>IF(B8="","",VLOOKUP(AD8,Varsayımlar!$B:$Q,15,0))</f>
        <v>TRİTON -SKT ATILACAK</v>
      </c>
      <c r="AB8" s="12" t="str">
        <f>IF(B8="","",VLOOKUP(AD8,Varsayımlar!$B:$Q,16,0))</f>
        <v>24-26 CM</v>
      </c>
      <c r="AC8" s="12">
        <f>IF(B8="","",VLOOKUP(Sayfa2!AD8,Varsayımlar!B:S,18,0))</f>
        <v>0</v>
      </c>
      <c r="AD8" s="2" t="str">
        <f t="shared" si="0"/>
        <v>LLC TRİTONMUTLUKAL WHEAT TORTILLA</v>
      </c>
    </row>
    <row r="9" spans="1:31" ht="31.5" x14ac:dyDescent="0.25">
      <c r="A9" s="11" t="s">
        <v>126</v>
      </c>
      <c r="B9" s="30" t="s">
        <v>17</v>
      </c>
      <c r="C9" s="31">
        <f>IF(B9="","",VLOOKUP(AD9,Varsayımlar!$B:$Q,3,0))</f>
        <v>8698829380698</v>
      </c>
      <c r="D9" s="31"/>
      <c r="E9" s="31" t="s">
        <v>37</v>
      </c>
      <c r="F9" s="30" t="s">
        <v>72</v>
      </c>
      <c r="G9" s="30" t="s">
        <v>73</v>
      </c>
      <c r="H9" s="30" t="str">
        <f>IF(B9="","",VLOOKUP(AD9,Varsayımlar!$B:$Q,5,0))</f>
        <v>TORTİLLAS 25 CM 4 PCS 260G</v>
      </c>
      <c r="I9" s="30">
        <f>IF(B9="","",VLOOKUP(AD9,Varsayımlar!B:T,19,0))</f>
        <v>0</v>
      </c>
      <c r="J9" s="30" t="str">
        <f>IF(B9="","",VLOOKUP(AD9,Varsayımlar!$B:$Q,6,0))</f>
        <v>SADE</v>
      </c>
      <c r="K9" s="30">
        <v>588</v>
      </c>
      <c r="L9" s="30"/>
      <c r="M9" s="30">
        <f>IFERROR(IF(B9="","",K9/VLOOKUP(AD9,Varsayımlar!B:R,17,0)),"")</f>
        <v>7</v>
      </c>
      <c r="N9" s="30">
        <v>84</v>
      </c>
      <c r="O9" s="30"/>
      <c r="P9" s="30">
        <f>IF(B9="","",VLOOKUP(AD9,Varsayımlar!$B:$Q,7,0)*K9)</f>
        <v>17640</v>
      </c>
      <c r="Q9" s="30">
        <f>IF(B9="","",VLOOKUP(AD9,Varsayımlar!$B:$Q,8,0))</f>
        <v>25</v>
      </c>
      <c r="R9" s="30" t="str">
        <f>IF(B9="","",VLOOKUP(AD9,Varsayımlar!$B:$Q,9,0))</f>
        <v>SOFT</v>
      </c>
      <c r="S9" s="30">
        <f>IF(B9="","",VLOOKUP(AD9,Varsayımlar!$B:$Q,10,0))</f>
        <v>4</v>
      </c>
      <c r="T9" s="30">
        <f>IF(B9="","",VLOOKUP(AD9,Varsayımlar!$B:$Q,11,0))</f>
        <v>30</v>
      </c>
      <c r="U9" s="30">
        <f>IF(B9="","",VLOOKUP(AD9,Varsayımlar!$B:$Q,12,0))</f>
        <v>260</v>
      </c>
      <c r="V9" s="30" t="str">
        <f>IF(B9="","",VLOOKUP(AD9,Varsayımlar!$B:$Q,13,0))</f>
        <v>YURTDIŞI</v>
      </c>
      <c r="W9" s="30">
        <f>IF(B9="","",VLOOKUP(AD9,Varsayımlar!$B:$Q,14,0))</f>
        <v>6</v>
      </c>
      <c r="X9" s="32">
        <v>46178</v>
      </c>
      <c r="Y9" s="32">
        <v>46361</v>
      </c>
      <c r="Z9" s="30">
        <v>26060525</v>
      </c>
      <c r="AA9" s="30" t="str">
        <f>IF(B9="","",VLOOKUP(AD9,Varsayımlar!$B:$Q,15,0))</f>
        <v>TRİTON -SKT ATILACAK</v>
      </c>
      <c r="AB9" s="30" t="str">
        <f>IF(B9="","",VLOOKUP(AD9,Varsayımlar!$B:$Q,16,0))</f>
        <v>24-26 CM</v>
      </c>
      <c r="AC9" s="30">
        <f>IF(B9="","",VLOOKUP(Sayfa2!AD9,Varsayımlar!B:S,18,0))</f>
        <v>0</v>
      </c>
      <c r="AD9" s="2" t="str">
        <f t="shared" si="0"/>
        <v>LLC TRİTONMUTLUKAL WHEAT TORTILLA</v>
      </c>
    </row>
    <row r="10" spans="1:31" ht="31.5" x14ac:dyDescent="0.25">
      <c r="A10" s="11" t="s">
        <v>127</v>
      </c>
      <c r="B10" s="30" t="s">
        <v>17</v>
      </c>
      <c r="C10" s="31">
        <f>IF(B10="","",VLOOKUP(AD10,Varsayımlar!$B:$Q,3,0))</f>
        <v>8698829380698</v>
      </c>
      <c r="D10" s="31"/>
      <c r="E10" s="31" t="s">
        <v>37</v>
      </c>
      <c r="F10" s="30" t="s">
        <v>72</v>
      </c>
      <c r="G10" s="30" t="s">
        <v>74</v>
      </c>
      <c r="H10" s="30" t="str">
        <f>IF(B10="","",VLOOKUP(AD10,Varsayımlar!$B:$Q,5,0))</f>
        <v>TORTİLLAS 25 CM 4 PCS 260G</v>
      </c>
      <c r="I10" s="30">
        <f>IF(B10="","",VLOOKUP(AD10,Varsayımlar!B:T,19,0))</f>
        <v>0</v>
      </c>
      <c r="J10" s="30" t="str">
        <f>IF(B10="","",VLOOKUP(AD10,Varsayımlar!$B:$Q,6,0))</f>
        <v>SADE</v>
      </c>
      <c r="K10" s="30">
        <v>1848</v>
      </c>
      <c r="L10" s="30"/>
      <c r="M10" s="30">
        <f>IFERROR(IF(B10="","",K10/VLOOKUP(AD10,Varsayımlar!B:R,17,0)),"")</f>
        <v>22</v>
      </c>
      <c r="N10" s="30">
        <v>84</v>
      </c>
      <c r="O10" s="30"/>
      <c r="P10" s="30">
        <f>IF(B10="","",VLOOKUP(AD10,Varsayımlar!$B:$Q,7,0)*K10)</f>
        <v>55440</v>
      </c>
      <c r="Q10" s="30">
        <f>IF(B10="","",VLOOKUP(AD10,Varsayımlar!$B:$Q,8,0))</f>
        <v>25</v>
      </c>
      <c r="R10" s="30" t="str">
        <f>IF(B10="","",VLOOKUP(AD10,Varsayımlar!$B:$Q,9,0))</f>
        <v>SOFT</v>
      </c>
      <c r="S10" s="30">
        <f>IF(B10="","",VLOOKUP(AD10,Varsayımlar!$B:$Q,10,0))</f>
        <v>4</v>
      </c>
      <c r="T10" s="30">
        <f>IF(B10="","",VLOOKUP(AD10,Varsayımlar!$B:$Q,11,0))</f>
        <v>30</v>
      </c>
      <c r="U10" s="30">
        <f>IF(B10="","",VLOOKUP(AD10,Varsayımlar!$B:$Q,12,0))</f>
        <v>260</v>
      </c>
      <c r="V10" s="30" t="str">
        <f>IF(B10="","",VLOOKUP(AD10,Varsayımlar!$B:$Q,13,0))</f>
        <v>YURTDIŞI</v>
      </c>
      <c r="W10" s="30">
        <f>IF(B10="","",VLOOKUP(AD10,Varsayımlar!$B:$Q,14,0))</f>
        <v>6</v>
      </c>
      <c r="X10" s="32">
        <v>46178</v>
      </c>
      <c r="Y10" s="32">
        <v>46361</v>
      </c>
      <c r="Z10" s="30">
        <v>26060525</v>
      </c>
      <c r="AA10" s="30" t="str">
        <f>IF(B10="","",VLOOKUP(AD10,Varsayımlar!$B:$Q,15,0))</f>
        <v>TRİTON -SKT ATILACAK</v>
      </c>
      <c r="AB10" s="30" t="str">
        <f>IF(B10="","",VLOOKUP(AD10,Varsayımlar!$B:$Q,16,0))</f>
        <v>24-26 CM</v>
      </c>
      <c r="AC10" s="30">
        <f>IF(B10="","",VLOOKUP(Sayfa2!AD10,Varsayımlar!B:S,18,0))</f>
        <v>0</v>
      </c>
      <c r="AD10" s="5" t="str">
        <f t="shared" si="0"/>
        <v>LLC TRİTONMUTLUKAL WHEAT TORTILLA</v>
      </c>
    </row>
    <row r="11" spans="1:31" ht="47.25" x14ac:dyDescent="0.25">
      <c r="A11" s="11" t="s">
        <v>128</v>
      </c>
      <c r="B11" s="15" t="s">
        <v>31</v>
      </c>
      <c r="C11" s="16">
        <f>IF(B11="","",VLOOKUP(AD11,Varsayımlar!$B:$Q,3,0))</f>
        <v>8698829380698</v>
      </c>
      <c r="D11" s="16"/>
      <c r="E11" s="15" t="s">
        <v>94</v>
      </c>
      <c r="F11" s="15">
        <v>46</v>
      </c>
      <c r="G11" s="15" t="s">
        <v>32</v>
      </c>
      <c r="H11" s="15" t="str">
        <f>IF(B11="","",VLOOKUP(AD11,Varsayımlar!$B:$Q,5,0))</f>
        <v>HANAMİ 25 CM SADE (081)</v>
      </c>
      <c r="I11" s="15" t="str">
        <f>IF(B11="","",VLOOKUP(AD11,Varsayımlar!B:T,19,0))</f>
        <v>Ambalaj kaç aylık kontrol?</v>
      </c>
      <c r="J11" s="15" t="str">
        <f>IF(B11="","",VLOOKUP(AD11,Varsayımlar!$B:$Q,6,0))</f>
        <v>SADE</v>
      </c>
      <c r="K11" s="15">
        <v>588</v>
      </c>
      <c r="L11" s="15"/>
      <c r="M11" s="15">
        <f>IFERROR(IF(B11="","",K11/VLOOKUP(AD11,Varsayımlar!B:R,17,0)),"")</f>
        <v>7</v>
      </c>
      <c r="N11" s="15">
        <v>84</v>
      </c>
      <c r="O11" s="15"/>
      <c r="P11" s="15">
        <f>IF(B11="","",VLOOKUP(AD11,Varsayımlar!$B:$Q,7,0)*K11)</f>
        <v>17640</v>
      </c>
      <c r="Q11" s="15">
        <f>IF(B11="","",VLOOKUP(AD11,Varsayımlar!$B:$Q,8,0))</f>
        <v>25</v>
      </c>
      <c r="R11" s="15" t="str">
        <f>IF(B11="","",VLOOKUP(AD11,Varsayımlar!$B:$Q,9,0))</f>
        <v>IRAK SOFT</v>
      </c>
      <c r="S11" s="15">
        <f>IF(B11="","",VLOOKUP(AD11,Varsayımlar!$B:$Q,10,0))</f>
        <v>4</v>
      </c>
      <c r="T11" s="15">
        <f>IF(B11="","",VLOOKUP(AD11,Varsayımlar!$B:$Q,11,0))</f>
        <v>30</v>
      </c>
      <c r="U11" s="15">
        <f>IF(B11="","",VLOOKUP(AD11,Varsayımlar!$B:$Q,12,0))</f>
        <v>250</v>
      </c>
      <c r="V11" s="15" t="str">
        <f>IF(B11="","",VLOOKUP(AD11,Varsayımlar!$B:$Q,13,0))</f>
        <v>YURTDIŞI</v>
      </c>
      <c r="W11" s="15">
        <f>IF(B11="","",VLOOKUP(AD11,Varsayımlar!$B:$Q,14,0))</f>
        <v>9</v>
      </c>
      <c r="X11" s="17">
        <v>46181</v>
      </c>
      <c r="Y11" s="17">
        <v>46454</v>
      </c>
      <c r="Z11" s="15">
        <v>26060825</v>
      </c>
      <c r="AA11" s="15" t="str">
        <f>IF(B11="","",VLOOKUP(AD11,Varsayımlar!$B:$Q,15,0))</f>
        <v>HANAMİ MAVİ - ÜRETİM ATILACAK</v>
      </c>
      <c r="AB11" s="15" t="str">
        <f>IF(B11="","",VLOOKUP(AD11,Varsayımlar!$B:$Q,16,0))</f>
        <v>24-26 CM</v>
      </c>
      <c r="AC11" s="15">
        <f>IF(B11="","",VLOOKUP(Sayfa2!AD11,Varsayımlar!B:S,18,0))</f>
        <v>0</v>
      </c>
      <c r="AD11" s="2" t="str">
        <f>IF(B11="","",CONCATENATE(B11,E11))</f>
        <v>GERMESHANAMİ GERMES 25CM SADE 250G</v>
      </c>
    </row>
    <row r="12" spans="1:31" ht="31.5" x14ac:dyDescent="0.25">
      <c r="A12" s="11" t="s">
        <v>129</v>
      </c>
      <c r="B12" s="15" t="s">
        <v>31</v>
      </c>
      <c r="C12" s="16">
        <f>IF(B12="","",VLOOKUP(AD12,Varsayımlar!$B:$Q,3,0))</f>
        <v>8698829380698</v>
      </c>
      <c r="D12" s="16"/>
      <c r="E12" s="4" t="s">
        <v>95</v>
      </c>
      <c r="F12" s="15">
        <v>46</v>
      </c>
      <c r="G12" s="4" t="s">
        <v>38</v>
      </c>
      <c r="H12" s="15" t="str">
        <f>IF(B12="","",VLOOKUP(AD12,Varsayımlar!$B:$Q,5,0))</f>
        <v>KIRMIZI TORTİLLAS 25 CM</v>
      </c>
      <c r="I12" s="15" t="str">
        <f>IF(B12="","",VLOOKUP(AD12,Varsayımlar!B:T,19,0))</f>
        <v>BARKOD ETİKETİ</v>
      </c>
      <c r="J12" s="15" t="str">
        <f>IF(B12="","",VLOOKUP(AD12,Varsayımlar!$B:$Q,6,0))</f>
        <v>SADE</v>
      </c>
      <c r="K12" s="15">
        <v>84</v>
      </c>
      <c r="L12" s="15"/>
      <c r="M12" s="15">
        <f>IFERROR(IF(B12="","",K12/VLOOKUP(AD12,Varsayımlar!B:R,17,0)),"")</f>
        <v>1</v>
      </c>
      <c r="N12" s="15">
        <v>84</v>
      </c>
      <c r="O12" s="15"/>
      <c r="P12" s="15">
        <f>IF(B12="","",VLOOKUP(AD12,Varsayımlar!$B:$Q,7,0)*K12)</f>
        <v>1512</v>
      </c>
      <c r="Q12" s="15">
        <f>IF(B12="","",VLOOKUP(AD12,Varsayımlar!$B:$Q,8,0))</f>
        <v>25</v>
      </c>
      <c r="R12" s="15" t="str">
        <f>IF(B12="","",VLOOKUP(AD12,Varsayımlar!$B:$Q,9,0))</f>
        <v>IRAK SOFT</v>
      </c>
      <c r="S12" s="15">
        <f>IF(B12="","",VLOOKUP(AD12,Varsayımlar!$B:$Q,10,0))</f>
        <v>6</v>
      </c>
      <c r="T12" s="15">
        <f>IF(B12="","",VLOOKUP(AD12,Varsayımlar!$B:$Q,11,0))</f>
        <v>18</v>
      </c>
      <c r="U12" s="15">
        <f>IF(B12="","",VLOOKUP(AD12,Varsayımlar!$B:$Q,12,0))</f>
        <v>375</v>
      </c>
      <c r="V12" s="15" t="str">
        <f>IF(B12="","",VLOOKUP(AD12,Varsayımlar!$B:$Q,13,0))</f>
        <v>YURTDIŞI</v>
      </c>
      <c r="W12" s="15">
        <f>IF(B12="","",VLOOKUP(AD12,Varsayımlar!$B:$Q,14,0))</f>
        <v>9</v>
      </c>
      <c r="X12" s="17">
        <v>46181</v>
      </c>
      <c r="Y12" s="17">
        <v>46454</v>
      </c>
      <c r="Z12" s="15">
        <v>26060825</v>
      </c>
      <c r="AA12" s="15" t="str">
        <f>IF(B12="","",VLOOKUP(AD12,Varsayımlar!$B:$Q,15,0))</f>
        <v>KIRMIZI - ÜRETİM TARİHLİ ETİKET</v>
      </c>
      <c r="AB12" s="15" t="str">
        <f>IF(B12="","",VLOOKUP(AD12,Varsayımlar!$B:$Q,16,0))</f>
        <v>24-26 CM</v>
      </c>
      <c r="AC12" s="15">
        <f>IF(B12="","",VLOOKUP(Sayfa2!AD12,Varsayımlar!B:S,18,0))</f>
        <v>0</v>
      </c>
      <c r="AD12" s="5" t="str">
        <f>IF(B12="","",CONCATENATE(B12,E12))</f>
        <v>GERMESKırmızı Tortillas-Germes-25cm 375g</v>
      </c>
    </row>
    <row r="13" spans="1:31" ht="36" customHeight="1" x14ac:dyDescent="0.25">
      <c r="A13" s="11" t="s">
        <v>136</v>
      </c>
      <c r="B13" s="30"/>
      <c r="C13" s="31" t="str">
        <f>IF(B13="","",VLOOKUP(AD13,Varsayımlar!$B:$Q,3,0))</f>
        <v/>
      </c>
      <c r="D13" s="31"/>
      <c r="E13" s="31"/>
      <c r="F13" s="30"/>
      <c r="G13" s="30"/>
      <c r="H13" s="30" t="str">
        <f>IF(B13="","",VLOOKUP(AD13,Varsayımlar!$B:$Q,5,0))</f>
        <v/>
      </c>
      <c r="I13" s="30"/>
      <c r="J13" s="30" t="str">
        <f>IF(B13="","",VLOOKUP(AD13,Varsayımlar!$B:$Q,6,0))</f>
        <v/>
      </c>
      <c r="K13" s="30"/>
      <c r="L13" s="30"/>
      <c r="M13" s="30">
        <f t="shared" ref="M13:M20" si="1">K13/84</f>
        <v>0</v>
      </c>
      <c r="N13" s="30"/>
      <c r="O13" s="30"/>
      <c r="P13" s="30" t="str">
        <f>IF(B13="","",VLOOKUP(AD13,Varsayımlar!$B:$Q,7,0)*K13)</f>
        <v/>
      </c>
      <c r="Q13" s="30" t="str">
        <f>IF(B13="","",VLOOKUP(AD13,Varsayımlar!$B:$Q,8,0))</f>
        <v/>
      </c>
      <c r="R13" s="30" t="str">
        <f>IF(B13="","",VLOOKUP(AD13,Varsayımlar!$B:$Q,9,0))</f>
        <v/>
      </c>
      <c r="S13" s="30" t="str">
        <f>IF(B13="","",VLOOKUP(AD13,Varsayımlar!$B:$Q,10,0))</f>
        <v/>
      </c>
      <c r="T13" s="30" t="str">
        <f>IF(B13="","",VLOOKUP(AD13,Varsayımlar!$B:$Q,11,0))</f>
        <v/>
      </c>
      <c r="U13" s="30" t="str">
        <f>IF(B13="","",VLOOKUP(AD13,Varsayımlar!$B:$Q,12,0))</f>
        <v/>
      </c>
      <c r="V13" s="30" t="str">
        <f>IF(B13="","",VLOOKUP(AD13,Varsayımlar!$B:$Q,13,0))</f>
        <v/>
      </c>
      <c r="W13" s="30" t="str">
        <f>IF(B13="","",VLOOKUP(AD13,Varsayımlar!$B:$Q,14,0))</f>
        <v/>
      </c>
      <c r="X13" s="32"/>
      <c r="Y13" s="32"/>
      <c r="Z13" s="30"/>
      <c r="AA13" s="30" t="str">
        <f>IF(B13="","",VLOOKUP(AD13,Varsayımlar!$B:$Q,15,0))</f>
        <v/>
      </c>
      <c r="AB13" s="30" t="str">
        <f>IF(B13="","",VLOOKUP(AD13,Varsayımlar!$B:$Q,16,0))</f>
        <v/>
      </c>
      <c r="AC13" s="30"/>
      <c r="AD13" s="5" t="str">
        <f t="shared" si="0"/>
        <v/>
      </c>
    </row>
    <row r="14" spans="1:31" ht="36" customHeight="1" x14ac:dyDescent="0.25">
      <c r="A14" s="190" t="s">
        <v>171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4"/>
      <c r="AC14" s="55"/>
    </row>
    <row r="15" spans="1:31" s="8" customFormat="1" ht="63" x14ac:dyDescent="0.25">
      <c r="A15" s="9" t="s">
        <v>0</v>
      </c>
      <c r="B15" s="9" t="s">
        <v>1</v>
      </c>
      <c r="C15" s="10" t="s">
        <v>36</v>
      </c>
      <c r="D15" s="10" t="s">
        <v>177</v>
      </c>
      <c r="E15" s="10" t="s">
        <v>42</v>
      </c>
      <c r="F15" s="9" t="s">
        <v>43</v>
      </c>
      <c r="G15" s="9" t="s">
        <v>13</v>
      </c>
      <c r="H15" s="9" t="s">
        <v>2</v>
      </c>
      <c r="I15" s="9" t="s">
        <v>83</v>
      </c>
      <c r="J15" s="9" t="s">
        <v>3</v>
      </c>
      <c r="K15" s="9" t="s">
        <v>21</v>
      </c>
      <c r="L15" s="9" t="s">
        <v>141</v>
      </c>
      <c r="M15" s="9" t="s">
        <v>20</v>
      </c>
      <c r="N15" s="9" t="s">
        <v>243</v>
      </c>
      <c r="O15" s="9" t="s">
        <v>176</v>
      </c>
      <c r="P15" s="9" t="s">
        <v>16</v>
      </c>
      <c r="Q15" s="9" t="s">
        <v>4</v>
      </c>
      <c r="R15" s="9" t="s">
        <v>5</v>
      </c>
      <c r="S15" s="9" t="s">
        <v>6</v>
      </c>
      <c r="T15" s="9" t="s">
        <v>33</v>
      </c>
      <c r="U15" s="9" t="s">
        <v>7</v>
      </c>
      <c r="V15" s="9" t="s">
        <v>8</v>
      </c>
      <c r="W15" s="9" t="s">
        <v>364</v>
      </c>
      <c r="X15" s="9" t="s">
        <v>10</v>
      </c>
      <c r="Y15" s="9" t="s">
        <v>11</v>
      </c>
      <c r="Z15" s="9" t="s">
        <v>12</v>
      </c>
      <c r="AA15" s="9" t="s">
        <v>14</v>
      </c>
      <c r="AB15" s="9" t="s">
        <v>15</v>
      </c>
      <c r="AC15" s="9" t="s">
        <v>305</v>
      </c>
      <c r="AD15" s="8" t="s">
        <v>50</v>
      </c>
    </row>
    <row r="16" spans="1:31" ht="63" x14ac:dyDescent="0.25">
      <c r="A16" s="11" t="s">
        <v>29</v>
      </c>
      <c r="B16" s="30" t="s">
        <v>117</v>
      </c>
      <c r="C16" s="31">
        <f>IF(B16="","",VLOOKUP(AD16,Varsayımlar!$B:$Q,3,0))</f>
        <v>8698829380698</v>
      </c>
      <c r="D16" s="31"/>
      <c r="E16" s="36" t="s">
        <v>113</v>
      </c>
      <c r="F16" s="30"/>
      <c r="G16" s="30"/>
      <c r="H16" s="30" t="str">
        <f>IF(B16="","",VLOOKUP(AD16,Varsayımlar!$B:$Q,5,0))</f>
        <v>Mutlukal Tortillas 15cm</v>
      </c>
      <c r="I16" s="30">
        <f>IF(B16="","",VLOOKUP(AD16,Varsayımlar!B:T,19,0))</f>
        <v>0</v>
      </c>
      <c r="J16" s="30" t="str">
        <f>IF(B16="","",VLOOKUP(AD16,Varsayımlar!$B:$Q,6,0))</f>
        <v>SADE</v>
      </c>
      <c r="K16" s="30" t="s">
        <v>160</v>
      </c>
      <c r="L16" s="30"/>
      <c r="M16" s="30" t="str">
        <f>IFERROR(IF(B16="","",K16/VLOOKUP(AD16,Varsayımlar!B:R,17,0)),"")</f>
        <v/>
      </c>
      <c r="N16" s="30">
        <v>96</v>
      </c>
      <c r="O16" s="30"/>
      <c r="P16" s="30" t="e">
        <f>IF(B16="","",VLOOKUP(AD16,Varsayımlar!$B:$Q,7,0)*K16)</f>
        <v>#VALUE!</v>
      </c>
      <c r="Q16" s="30">
        <f>IF(B16="","",VLOOKUP(AD16,Varsayımlar!$B:$Q,8,0))</f>
        <v>12</v>
      </c>
      <c r="R16" s="30" t="str">
        <f>IF(B16="","",VLOOKUP(AD16,Varsayımlar!$B:$Q,9,0))</f>
        <v>IRAK SOFT</v>
      </c>
      <c r="S16" s="30">
        <f>IF(B16="","",VLOOKUP(AD16,Varsayımlar!$B:$Q,10,0))</f>
        <v>10</v>
      </c>
      <c r="T16" s="30">
        <f>IF(B16="","",VLOOKUP(AD16,Varsayımlar!$B:$Q,11,0))</f>
        <v>12</v>
      </c>
      <c r="U16" s="30">
        <f>IF(B16="","",VLOOKUP(AD16,Varsayımlar!$B:$Q,12,0))</f>
        <v>250</v>
      </c>
      <c r="V16" s="30" t="str">
        <f>IF(B16="","",VLOOKUP(AD16,Varsayımlar!$B:$Q,13,0))</f>
        <v>YURTİÇİ</v>
      </c>
      <c r="W16" s="30">
        <f>IF(B16="","",VLOOKUP(AD16,Varsayımlar!$B:$Q,14,0))</f>
        <v>6</v>
      </c>
      <c r="X16" s="32" t="s">
        <v>161</v>
      </c>
      <c r="Y16" s="32" t="s">
        <v>161</v>
      </c>
      <c r="Z16" s="32" t="s">
        <v>161</v>
      </c>
      <c r="AA16" s="30" t="str">
        <f>IF(B16="","",VLOOKUP(AD16,Varsayımlar!$B:$Q,15,0))</f>
        <v>15CM KOLİ</v>
      </c>
      <c r="AB16" s="30" t="str">
        <f>IF(B16="","",VLOOKUP(AD16,Varsayımlar!$B:$Q,16,0))</f>
        <v>KESME-33-35G BEZE, KESİLMEMİŞ 16-18CM, 320-330G- KESİLMİŞ 245-250G</v>
      </c>
      <c r="AC16" s="30">
        <f>IF(B16="","",VLOOKUP(Sayfa2!AD16,Varsayımlar!B:S,18,0))</f>
        <v>0</v>
      </c>
      <c r="AD16" s="5" t="str">
        <f>IF(B16="","",CONCATENATE(B16,E16))</f>
        <v>Maydonoz DönerMutlukal Tortillas 15cm 250g</v>
      </c>
    </row>
    <row r="17" spans="1:30" ht="31.5" customHeight="1" x14ac:dyDescent="0.25">
      <c r="A17" s="11" t="s">
        <v>122</v>
      </c>
      <c r="B17" s="27" t="s">
        <v>149</v>
      </c>
      <c r="C17" s="28">
        <f>IF(B17="","",VLOOKUP(AD17,Varsayımlar!$B:$Q,3,0))</f>
        <v>8698829380698</v>
      </c>
      <c r="D17" s="28"/>
      <c r="E17" s="39" t="s">
        <v>150</v>
      </c>
      <c r="F17" s="27"/>
      <c r="G17" s="27"/>
      <c r="H17" s="27" t="str">
        <f>IF(B17="","",VLOOKUP(AD17,Varsayımlar!$B:$Q,5,0))</f>
        <v>Happylla 25cm (060)</v>
      </c>
      <c r="I17" s="27">
        <f>IF(B17="","",VLOOKUP(AD17,Varsayımlar!B:T,19,0))</f>
        <v>0</v>
      </c>
      <c r="J17" s="27" t="str">
        <f>IF(B17="","",VLOOKUP(AD17,Varsayımlar!$B:$Q,6,0))</f>
        <v>SADE</v>
      </c>
      <c r="K17" s="27" t="s">
        <v>160</v>
      </c>
      <c r="L17" s="27"/>
      <c r="M17" s="27" t="str">
        <f>IFERROR(IF(B17="","",K17/VLOOKUP(AD17,Varsayımlar!B:R,17,0)),"")</f>
        <v/>
      </c>
      <c r="N17" s="27"/>
      <c r="O17" s="27"/>
      <c r="P17" s="27" t="e">
        <f>IF(B17="","",VLOOKUP(AD17,Varsayımlar!$B:$Q,7,0)*K17)</f>
        <v>#VALUE!</v>
      </c>
      <c r="Q17" s="27">
        <f>IF(B17="","",VLOOKUP(AD17,Varsayımlar!$B:$Q,8,0))</f>
        <v>25</v>
      </c>
      <c r="R17" s="27" t="str">
        <f>IF(B17="","",VLOOKUP(AD17,Varsayımlar!$B:$Q,9,0))</f>
        <v>Irak soft</v>
      </c>
      <c r="S17" s="27">
        <f>IF(B17="","",VLOOKUP(AD17,Varsayımlar!$B:$Q,10,0))</f>
        <v>10</v>
      </c>
      <c r="T17" s="27">
        <f>IF(B17="","",VLOOKUP(AD17,Varsayımlar!$B:$Q,11,0))</f>
        <v>12</v>
      </c>
      <c r="U17" s="27">
        <f>IF(B17="","",VLOOKUP(AD17,Varsayımlar!$B:$Q,12,0))</f>
        <v>650</v>
      </c>
      <c r="V17" s="27" t="str">
        <f>IF(B17="","",VLOOKUP(AD17,Varsayımlar!$B:$Q,13,0))</f>
        <v>Yurtiçi</v>
      </c>
      <c r="W17" s="27">
        <f>IF(B17="","",VLOOKUP(AD17,Varsayımlar!$B:$Q,14,0))</f>
        <v>6</v>
      </c>
      <c r="X17" s="29" t="s">
        <v>161</v>
      </c>
      <c r="Y17" s="29" t="s">
        <v>161</v>
      </c>
      <c r="Z17" s="29" t="s">
        <v>161</v>
      </c>
      <c r="AA17" s="27" t="str">
        <f>IF(B17="","",VLOOKUP(AD17,Varsayımlar!$B:$Q,15,0))</f>
        <v>Kırmızı Koli-Etiketli</v>
      </c>
      <c r="AB17" s="27" t="str">
        <f>IF(B17="","",VLOOKUP(AD17,Varsayımlar!$B:$Q,16,0))</f>
        <v>24-26 cm</v>
      </c>
      <c r="AC17" s="27">
        <f>IF(B17="","",VLOOKUP(Sayfa2!AD17,Varsayımlar!B:S,18,0))</f>
        <v>0</v>
      </c>
      <c r="AD17" s="2" t="str">
        <f>IF(B17="","",CONCATENATE(B17,E17))</f>
        <v>Aylin KartonHappylla 25 cm 10 lu 650g</v>
      </c>
    </row>
    <row r="18" spans="1:30" ht="31.5" customHeight="1" x14ac:dyDescent="0.25">
      <c r="A18" s="11" t="s">
        <v>123</v>
      </c>
      <c r="B18" s="18" t="s">
        <v>143</v>
      </c>
      <c r="C18" s="19">
        <f>IF(B18="","",VLOOKUP(AD18,Varsayımlar!$B:$Q,3,0))</f>
        <v>8698829380698</v>
      </c>
      <c r="D18" s="19"/>
      <c r="E18" s="37" t="s">
        <v>162</v>
      </c>
      <c r="F18" s="18"/>
      <c r="G18" s="18"/>
      <c r="H18" s="18" t="str">
        <f>IF(B18="","",VLOOKUP(AD18,Varsayımlar!$B:$Q,5,0))</f>
        <v>Bisto 25 cm</v>
      </c>
      <c r="I18" s="18">
        <f>IF(B18="","",VLOOKUP(AD18,Varsayımlar!B:T,19,0))</f>
        <v>0</v>
      </c>
      <c r="J18" s="18" t="str">
        <f>IF(B18="","",VLOOKUP(AD18,Varsayımlar!$B:$Q,6,0))</f>
        <v>SADE</v>
      </c>
      <c r="K18" s="18" t="s">
        <v>160</v>
      </c>
      <c r="L18" s="18"/>
      <c r="M18" s="18" t="str">
        <f>IFERROR(IF(B18="","",K18/VLOOKUP(AD18,Varsayımlar!B:R,17,0)),"")</f>
        <v/>
      </c>
      <c r="N18" s="18">
        <v>50</v>
      </c>
      <c r="O18" s="18"/>
      <c r="P18" s="18" t="e">
        <f>IF(B18="","",VLOOKUP(AD18,Varsayımlar!$B:$Q,7,0)*K18)</f>
        <v>#VALUE!</v>
      </c>
      <c r="Q18" s="18">
        <f>IF(B18="","",VLOOKUP(AD18,Varsayımlar!$B:$Q,8,0))</f>
        <v>25</v>
      </c>
      <c r="R18" s="18" t="str">
        <f>IF(B18="","",VLOOKUP(AD18,Varsayımlar!$B:$Q,9,0))</f>
        <v>Standart</v>
      </c>
      <c r="S18" s="18">
        <f>IF(B18="","",VLOOKUP(AD18,Varsayımlar!$B:$Q,10,0))</f>
        <v>12</v>
      </c>
      <c r="T18" s="18">
        <f>IF(B18="","",VLOOKUP(AD18,Varsayımlar!$B:$Q,11,0))</f>
        <v>12</v>
      </c>
      <c r="U18" s="18">
        <f>IF(B18="","",VLOOKUP(AD18,Varsayımlar!$B:$Q,12,0))</f>
        <v>840</v>
      </c>
      <c r="V18" s="18" t="str">
        <f>IF(B18="","",VLOOKUP(AD18,Varsayımlar!$B:$Q,13,0))</f>
        <v>Yurtiçi</v>
      </c>
      <c r="W18" s="18">
        <f>IF(B18="","",VLOOKUP(AD18,Varsayımlar!$B:$Q,14,0))</f>
        <v>6</v>
      </c>
      <c r="X18" s="20" t="s">
        <v>161</v>
      </c>
      <c r="Y18" s="20" t="s">
        <v>161</v>
      </c>
      <c r="Z18" s="20" t="s">
        <v>161</v>
      </c>
      <c r="AA18" s="18" t="str">
        <f>IF(B18="","",VLOOKUP(AD18,Varsayımlar!$B:$Q,15,0))</f>
        <v>Bisto Kolisi</v>
      </c>
      <c r="AB18" s="18" t="str">
        <f>IF(B18="","",VLOOKUP(AD18,Varsayımlar!$B:$Q,16,0))</f>
        <v>24-26 Cm</v>
      </c>
      <c r="AC18" s="18">
        <f>IF(B18="","",VLOOKUP(Sayfa2!AD18,Varsayımlar!B:S,18,0))</f>
        <v>0</v>
      </c>
      <c r="AD18" s="5" t="str">
        <f>IF(B18="","",CONCATENATE(B18,E18))</f>
        <v>Şok MarketBisto 25 cm 12 pcs 840g</v>
      </c>
    </row>
    <row r="19" spans="1:30" ht="31.5" customHeight="1" x14ac:dyDescent="0.25">
      <c r="A19" s="11" t="s">
        <v>124</v>
      </c>
      <c r="B19" s="38" t="s">
        <v>143</v>
      </c>
      <c r="C19" s="25">
        <f>IF(B19="","",VLOOKUP(AD19,Varsayımlar!$B:$Q,3,0))</f>
        <v>8698829380698</v>
      </c>
      <c r="D19" s="25"/>
      <c r="E19" s="38" t="s">
        <v>144</v>
      </c>
      <c r="F19" s="24"/>
      <c r="G19" s="24"/>
      <c r="H19" s="24" t="str">
        <f>IF(B19="","",VLOOKUP(AD19,Varsayımlar!$B:$Q,5,0))</f>
        <v xml:space="preserve">Taco 15 cm </v>
      </c>
      <c r="I19" s="24">
        <f>IF(B19="","",VLOOKUP(AD19,Varsayımlar!B:T,19,0))</f>
        <v>0</v>
      </c>
      <c r="J19" s="24" t="str">
        <f>IF(B19="","",VLOOKUP(AD19,Varsayımlar!$B:$Q,6,0))</f>
        <v>SADE</v>
      </c>
      <c r="K19" s="24" t="s">
        <v>160</v>
      </c>
      <c r="L19" s="24"/>
      <c r="M19" s="24" t="str">
        <f>IFERROR(IF(B19="","",K19/VLOOKUP(AD19,Varsayımlar!B:R,17,0)),"")</f>
        <v/>
      </c>
      <c r="N19" s="24">
        <v>50</v>
      </c>
      <c r="O19" s="24"/>
      <c r="P19" s="24" t="e">
        <f>IF(B19="","",VLOOKUP(AD19,Varsayımlar!$B:$Q,7,0)*K19)</f>
        <v>#VALUE!</v>
      </c>
      <c r="Q19" s="24">
        <f>IF(B19="","",VLOOKUP(AD19,Varsayımlar!$B:$Q,8,0))</f>
        <v>15</v>
      </c>
      <c r="R19" s="24" t="str">
        <f>IF(B19="","",VLOOKUP(AD19,Varsayımlar!$B:$Q,9,0))</f>
        <v>SOFT-PA3</v>
      </c>
      <c r="S19" s="24">
        <f>IF(B19="","",VLOOKUP(AD19,Varsayımlar!$B:$Q,10,0))</f>
        <v>6</v>
      </c>
      <c r="T19" s="24">
        <f>IF(B19="","",VLOOKUP(AD19,Varsayımlar!$B:$Q,11,0))</f>
        <v>18</v>
      </c>
      <c r="U19" s="24">
        <f>IF(B19="","",VLOOKUP(AD19,Varsayımlar!$B:$Q,12,0))</f>
        <v>250</v>
      </c>
      <c r="V19" s="24" t="str">
        <f>IF(B19="","",VLOOKUP(AD19,Varsayımlar!$B:$Q,13,0))</f>
        <v>YURTİÇİ</v>
      </c>
      <c r="W19" s="24">
        <f>IF(B19="","",VLOOKUP(AD19,Varsayımlar!$B:$Q,14,0))</f>
        <v>6</v>
      </c>
      <c r="X19" s="26" t="s">
        <v>161</v>
      </c>
      <c r="Y19" s="26" t="s">
        <v>161</v>
      </c>
      <c r="Z19" s="26" t="s">
        <v>161</v>
      </c>
      <c r="AA19" s="24" t="str">
        <f>IF(B19="","",VLOOKUP(AD19,Varsayımlar!$B:$Q,15,0))</f>
        <v>15 CM KOLİ</v>
      </c>
      <c r="AB19" s="24" t="str">
        <f>IF(B19="","",VLOOKUP(AD19,Varsayımlar!$B:$Q,16,0))</f>
        <v>14-16 CM</v>
      </c>
      <c r="AC19" s="24">
        <f>IF(B19="","",VLOOKUP(Sayfa2!AD19,Varsayımlar!B:S,18,0))</f>
        <v>0</v>
      </c>
      <c r="AD19" s="2" t="str">
        <f t="shared" si="0"/>
        <v>Şok MarketTaco 15 cm 6 lı 150 g</v>
      </c>
    </row>
    <row r="20" spans="1:30" ht="31.5" hidden="1" customHeight="1" x14ac:dyDescent="0.25">
      <c r="A20" s="11" t="s">
        <v>125</v>
      </c>
      <c r="B20" s="30"/>
      <c r="C20" s="31" t="str">
        <f>IF(B20="","",VLOOKUP(AD20,Varsayımlar!$B:$Q,3,0))</f>
        <v/>
      </c>
      <c r="D20" s="31"/>
      <c r="E20" s="31"/>
      <c r="F20" s="30"/>
      <c r="G20" s="30"/>
      <c r="H20" s="30" t="str">
        <f>IF(B20="","",VLOOKUP(AD20,Varsayımlar!$B:$Q,5,0))</f>
        <v/>
      </c>
      <c r="I20" s="30"/>
      <c r="J20" s="30" t="str">
        <f>IF(B20="","",VLOOKUP(AD20,Varsayımlar!$B:$Q,6,0))</f>
        <v/>
      </c>
      <c r="K20" s="30"/>
      <c r="L20" s="30"/>
      <c r="M20" s="30">
        <f t="shared" si="1"/>
        <v>0</v>
      </c>
      <c r="N20" s="30"/>
      <c r="O20" s="30"/>
      <c r="P20" s="30" t="str">
        <f>IF(B20="","",VLOOKUP(AD20,Varsayımlar!$B:$Q,7,0)*K20)</f>
        <v/>
      </c>
      <c r="Q20" s="30" t="str">
        <f>IF(B20="","",VLOOKUP(AD20,Varsayımlar!$B:$Q,8,0))</f>
        <v/>
      </c>
      <c r="R20" s="30" t="str">
        <f>IF(B20="","",VLOOKUP(AD20,Varsayımlar!$B:$Q,9,0))</f>
        <v/>
      </c>
      <c r="S20" s="30" t="str">
        <f>IF(B20="","",VLOOKUP(AD20,Varsayımlar!$B:$Q,10,0))</f>
        <v/>
      </c>
      <c r="T20" s="30" t="str">
        <f>IF(B20="","",VLOOKUP(AD20,Varsayımlar!$B:$Q,11,0))</f>
        <v/>
      </c>
      <c r="U20" s="30" t="str">
        <f>IF(B20="","",VLOOKUP(AD20,Varsayımlar!$B:$Q,12,0))</f>
        <v/>
      </c>
      <c r="V20" s="30" t="str">
        <f>IF(B20="","",VLOOKUP(AD20,Varsayımlar!$B:$Q,13,0))</f>
        <v/>
      </c>
      <c r="W20" s="30" t="str">
        <f>IF(B20="","",VLOOKUP(AD20,Varsayımlar!$B:$Q,14,0))</f>
        <v/>
      </c>
      <c r="X20" s="32"/>
      <c r="Y20" s="32"/>
      <c r="Z20" s="30"/>
      <c r="AA20" s="30" t="str">
        <f>IF(B20="","",VLOOKUP(AD20,Varsayımlar!$B:$Q,15,0))</f>
        <v/>
      </c>
      <c r="AB20" s="30" t="str">
        <f>IF(B20="","",VLOOKUP(AD20,Varsayımlar!$B:$Q,16,0))</f>
        <v/>
      </c>
      <c r="AC20" s="54"/>
      <c r="AD20" s="5" t="str">
        <f t="shared" si="0"/>
        <v/>
      </c>
    </row>
    <row r="21" spans="1:30" x14ac:dyDescent="0.25">
      <c r="C21" s="3" t="str">
        <f>IF(B21="","",VLOOKUP(AD21,Varsayımlar!$B:$Q,3,0))</f>
        <v/>
      </c>
      <c r="H21" s="2" t="str">
        <f>IF(B21="","",VLOOKUP(AD21,Varsayımlar!$B:$Q,5,0))</f>
        <v/>
      </c>
      <c r="J21" s="2" t="str">
        <f>IF(B21="","",VLOOKUP(AD21,Varsayımlar!$B:$Q,6,0))</f>
        <v/>
      </c>
      <c r="P21" s="2" t="str">
        <f>IF(B21="","",VLOOKUP(AD21,Varsayımlar!$B:$Q,7,0)*K21)</f>
        <v/>
      </c>
      <c r="Q21" s="2" t="str">
        <f>IF(B21="","",VLOOKUP(AD21,Varsayımlar!$B:$Q,8,0))</f>
        <v/>
      </c>
      <c r="R21" s="2" t="str">
        <f>IF(B21="","",VLOOKUP(AD21,Varsayımlar!$B:$Q,9,0))</f>
        <v/>
      </c>
      <c r="S21" s="2" t="str">
        <f>IF(B21="","",VLOOKUP(AD21,Varsayımlar!$B:$Q,10,0))</f>
        <v/>
      </c>
      <c r="T21" s="2" t="str">
        <f>IF(B21="","",VLOOKUP(AD21,Varsayımlar!$B:$Q,11,0))</f>
        <v/>
      </c>
      <c r="U21" s="2" t="str">
        <f>IF(B21="","",VLOOKUP(AD21,Varsayımlar!$B:$Q,12,0))</f>
        <v/>
      </c>
      <c r="V21" s="2" t="str">
        <f>IF(B21="","",VLOOKUP(AD21,Varsayımlar!$B:$Q,13,0))</f>
        <v/>
      </c>
      <c r="W21" s="2" t="str">
        <f>IF(B21="","",VLOOKUP(AD21,Varsayımlar!$B:$Q,14,0))</f>
        <v/>
      </c>
      <c r="AA21" s="2" t="str">
        <f>IF(B21="","",VLOOKUP(AD21,Varsayımlar!$B:$Q,15,0))</f>
        <v/>
      </c>
      <c r="AB21" s="2" t="str">
        <f>IF(B21="","",VLOOKUP(AD21,Varsayımlar!$B:$Q,16,0))</f>
        <v/>
      </c>
      <c r="AD21" s="2" t="str">
        <f t="shared" si="0"/>
        <v/>
      </c>
    </row>
    <row r="22" spans="1:30" ht="29.25" customHeight="1" x14ac:dyDescent="0.25">
      <c r="A22" s="190" t="s">
        <v>121</v>
      </c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55"/>
    </row>
    <row r="23" spans="1:30" s="8" customFormat="1" ht="63" x14ac:dyDescent="0.25">
      <c r="A23" s="9" t="s">
        <v>0</v>
      </c>
      <c r="B23" s="9" t="s">
        <v>1</v>
      </c>
      <c r="C23" s="10" t="s">
        <v>36</v>
      </c>
      <c r="D23" s="10" t="s">
        <v>177</v>
      </c>
      <c r="E23" s="10" t="s">
        <v>42</v>
      </c>
      <c r="F23" s="9" t="s">
        <v>43</v>
      </c>
      <c r="G23" s="9" t="s">
        <v>13</v>
      </c>
      <c r="H23" s="9" t="s">
        <v>2</v>
      </c>
      <c r="I23" s="9" t="s">
        <v>83</v>
      </c>
      <c r="J23" s="9" t="s">
        <v>3</v>
      </c>
      <c r="K23" s="9" t="s">
        <v>21</v>
      </c>
      <c r="L23" s="9" t="s">
        <v>141</v>
      </c>
      <c r="M23" s="9" t="s">
        <v>20</v>
      </c>
      <c r="N23" s="9" t="s">
        <v>243</v>
      </c>
      <c r="O23" s="9"/>
      <c r="P23" s="9" t="s">
        <v>16</v>
      </c>
      <c r="Q23" s="9" t="s">
        <v>4</v>
      </c>
      <c r="R23" s="9" t="s">
        <v>5</v>
      </c>
      <c r="S23" s="9" t="s">
        <v>6</v>
      </c>
      <c r="T23" s="9" t="s">
        <v>33</v>
      </c>
      <c r="U23" s="9" t="s">
        <v>7</v>
      </c>
      <c r="V23" s="9" t="s">
        <v>8</v>
      </c>
      <c r="W23" s="9" t="s">
        <v>9</v>
      </c>
      <c r="X23" s="9" t="s">
        <v>10</v>
      </c>
      <c r="Y23" s="9" t="s">
        <v>11</v>
      </c>
      <c r="Z23" s="9" t="s">
        <v>12</v>
      </c>
      <c r="AA23" s="9" t="s">
        <v>14</v>
      </c>
      <c r="AB23" s="9" t="s">
        <v>15</v>
      </c>
      <c r="AC23" s="9" t="s">
        <v>305</v>
      </c>
      <c r="AD23" s="8" t="s">
        <v>50</v>
      </c>
    </row>
    <row r="24" spans="1:30" ht="31.5" customHeight="1" x14ac:dyDescent="0.25">
      <c r="A24" s="11" t="s">
        <v>29</v>
      </c>
      <c r="B24" s="15" t="s">
        <v>17</v>
      </c>
      <c r="C24" s="16">
        <f>IF(B24="","",VLOOKUP(AD24,Varsayımlar!$B:$Q,3,0))</f>
        <v>8698829380698</v>
      </c>
      <c r="D24" s="16"/>
      <c r="E24" s="16" t="s">
        <v>37</v>
      </c>
      <c r="F24" s="15" t="s">
        <v>64</v>
      </c>
      <c r="G24" s="15" t="s">
        <v>65</v>
      </c>
      <c r="H24" s="15" t="str">
        <f>IF(B24="","",VLOOKUP(AD24,Varsayımlar!$B:$Q,5,0))</f>
        <v>TORTİLLAS 25 CM 4 PCS 260G</v>
      </c>
      <c r="I24" s="15">
        <f>IF(B24="","",VLOOKUP(AD24,Varsayımlar!B:T,19,0))</f>
        <v>0</v>
      </c>
      <c r="J24" s="15" t="str">
        <f>IF(B24="","",VLOOKUP(AD24,Varsayımlar!$B:$Q,6,0))</f>
        <v>SADE</v>
      </c>
      <c r="K24" s="15">
        <v>1344</v>
      </c>
      <c r="L24" s="15"/>
      <c r="M24" s="15">
        <f>IFERROR(IF(B24="","",K24/VLOOKUP(AD24,Varsayımlar!B:R,17,0)),"")</f>
        <v>16</v>
      </c>
      <c r="N24" s="15">
        <v>84</v>
      </c>
      <c r="O24" s="15"/>
      <c r="P24" s="15">
        <f>IF(B24="","",VLOOKUP(AD24,Varsayımlar!$B:$Q,7,0)*K24)</f>
        <v>40320</v>
      </c>
      <c r="Q24" s="15">
        <f>IF(B24="","",VLOOKUP(AD24,Varsayımlar!$B:$Q,8,0))</f>
        <v>25</v>
      </c>
      <c r="R24" s="15" t="str">
        <f>IF(B24="","",VLOOKUP(AD24,Varsayımlar!$B:$Q,9,0))</f>
        <v>SOFT</v>
      </c>
      <c r="S24" s="15">
        <f>IF(B24="","",VLOOKUP(AD24,Varsayımlar!$B:$Q,10,0))</f>
        <v>4</v>
      </c>
      <c r="T24" s="15">
        <f>IF(B24="","",VLOOKUP(AD24,Varsayımlar!$B:$Q,11,0))</f>
        <v>30</v>
      </c>
      <c r="U24" s="15">
        <f>IF(B24="","",VLOOKUP(AD24,Varsayımlar!$B:$Q,12,0))</f>
        <v>260</v>
      </c>
      <c r="V24" s="15" t="str">
        <f>IF(B24="","",VLOOKUP(AD24,Varsayımlar!$B:$Q,13,0))</f>
        <v>YURTDIŞI</v>
      </c>
      <c r="W24" s="15">
        <f>IF(B24="","",VLOOKUP(AD24,Varsayımlar!$B:$Q,14,0))</f>
        <v>6</v>
      </c>
      <c r="X24" s="17">
        <v>46177</v>
      </c>
      <c r="Y24" s="17">
        <v>46360</v>
      </c>
      <c r="Z24" s="15" t="s">
        <v>66</v>
      </c>
      <c r="AA24" s="15" t="str">
        <f>IF(B24="","",VLOOKUP(AD24,Varsayımlar!$B:$Q,15,0))</f>
        <v>TRİTON -SKT ATILACAK</v>
      </c>
      <c r="AB24" s="15" t="str">
        <f>IF(B24="","",VLOOKUP(AD24,Varsayımlar!$B:$Q,16,0))</f>
        <v>24-26 CM</v>
      </c>
      <c r="AC24" s="15">
        <f>IF(B24="","",VLOOKUP(Sayfa2!AD24,Varsayımlar!B:S,18,0))</f>
        <v>0</v>
      </c>
      <c r="AD24" s="2" t="str">
        <f>IF(B24="","",CONCATENATE(B24,E24))</f>
        <v>LLC TRİTONMUTLUKAL WHEAT TORTILLA</v>
      </c>
    </row>
    <row r="25" spans="1:30" ht="31.5" customHeight="1" x14ac:dyDescent="0.25">
      <c r="A25" s="11" t="s">
        <v>122</v>
      </c>
      <c r="B25" s="15" t="s">
        <v>17</v>
      </c>
      <c r="C25" s="16">
        <f>IF(B25="","",VLOOKUP(AD25,Varsayımlar!$B:$Q,3,0))</f>
        <v>8698829380698</v>
      </c>
      <c r="D25" s="16"/>
      <c r="E25" s="16" t="s">
        <v>37</v>
      </c>
      <c r="F25" s="15" t="s">
        <v>64</v>
      </c>
      <c r="G25" s="15" t="s">
        <v>67</v>
      </c>
      <c r="H25" s="15" t="str">
        <f>IF(B25="","",VLOOKUP(AD25,Varsayımlar!$B:$Q,5,0))</f>
        <v>TORTİLLAS 25 CM 4 PCS 260G</v>
      </c>
      <c r="I25" s="15">
        <f>IF(B25="","",VLOOKUP(AD25,Varsayımlar!B:T,19,0))</f>
        <v>0</v>
      </c>
      <c r="J25" s="15" t="str">
        <f>IF(B25="","",VLOOKUP(AD25,Varsayımlar!$B:$Q,6,0))</f>
        <v>SADE</v>
      </c>
      <c r="K25" s="15">
        <v>1092</v>
      </c>
      <c r="L25" s="15"/>
      <c r="M25" s="15">
        <f>IFERROR(IF(B25="","",K25/VLOOKUP(AD25,Varsayımlar!B:R,17,0)),"")</f>
        <v>13</v>
      </c>
      <c r="N25" s="15">
        <v>84</v>
      </c>
      <c r="O25" s="15"/>
      <c r="P25" s="15">
        <f>IF(B25="","",VLOOKUP(AD25,Varsayımlar!$B:$Q,7,0)*K25)</f>
        <v>32760</v>
      </c>
      <c r="Q25" s="15">
        <f>IF(B25="","",VLOOKUP(AD25,Varsayımlar!$B:$Q,8,0))</f>
        <v>25</v>
      </c>
      <c r="R25" s="15" t="str">
        <f>IF(B25="","",VLOOKUP(AD25,Varsayımlar!$B:$Q,9,0))</f>
        <v>SOFT</v>
      </c>
      <c r="S25" s="15">
        <f>IF(B25="","",VLOOKUP(AD25,Varsayımlar!$B:$Q,10,0))</f>
        <v>4</v>
      </c>
      <c r="T25" s="15">
        <f>IF(B25="","",VLOOKUP(AD25,Varsayımlar!$B:$Q,11,0))</f>
        <v>30</v>
      </c>
      <c r="U25" s="15">
        <f>IF(B25="","",VLOOKUP(AD25,Varsayımlar!$B:$Q,12,0))</f>
        <v>260</v>
      </c>
      <c r="V25" s="15" t="str">
        <f>IF(B25="","",VLOOKUP(AD25,Varsayımlar!$B:$Q,13,0))</f>
        <v>YURTDIŞI</v>
      </c>
      <c r="W25" s="15">
        <f>IF(B25="","",VLOOKUP(AD25,Varsayımlar!$B:$Q,14,0))</f>
        <v>6</v>
      </c>
      <c r="X25" s="17">
        <v>46177</v>
      </c>
      <c r="Y25" s="17">
        <v>46360</v>
      </c>
      <c r="Z25" s="15" t="s">
        <v>66</v>
      </c>
      <c r="AA25" s="15" t="str">
        <f>IF(B25="","",VLOOKUP(AD25,Varsayımlar!$B:$Q,15,0))</f>
        <v>TRİTON -SKT ATILACAK</v>
      </c>
      <c r="AB25" s="15" t="str">
        <f>IF(B25="","",VLOOKUP(AD25,Varsayımlar!$B:$Q,16,0))</f>
        <v>24-26 CM</v>
      </c>
      <c r="AC25" s="15">
        <f>IF(B25="","",VLOOKUP(Sayfa2!AD25,Varsayımlar!B:S,18,0))</f>
        <v>0</v>
      </c>
      <c r="AD25" s="5" t="str">
        <f>IF(B25="","",CONCATENATE(B25,E25))</f>
        <v>LLC TRİTONMUTLUKAL WHEAT TORTILLA</v>
      </c>
    </row>
    <row r="26" spans="1:30" ht="47.25" x14ac:dyDescent="0.25">
      <c r="A26" s="11" t="s">
        <v>123</v>
      </c>
      <c r="B26" s="30" t="s">
        <v>79</v>
      </c>
      <c r="C26" s="31">
        <f>IF(B26="","",VLOOKUP(AD26,Varsayımlar!$B:$Q,3,0))</f>
        <v>8698829380698</v>
      </c>
      <c r="D26" s="31"/>
      <c r="E26" s="31" t="s">
        <v>85</v>
      </c>
      <c r="F26" s="30" t="s">
        <v>86</v>
      </c>
      <c r="G26" s="30" t="s">
        <v>87</v>
      </c>
      <c r="H26" s="30" t="str">
        <f>IF(B26="","",VLOOKUP(AD26,Varsayımlar!$B:$Q,5,0))</f>
        <v xml:space="preserve">MANETKA PEYNİRLİ 25 CM </v>
      </c>
      <c r="I26" s="30">
        <f>IF(B26="","",VLOOKUP(AD26,Varsayımlar!B:T,19,0))</f>
        <v>0</v>
      </c>
      <c r="J26" s="30" t="str">
        <f>IF(B26="","",VLOOKUP(AD26,Varsayımlar!$B:$Q,6,0))</f>
        <v>PEYNİRLİ</v>
      </c>
      <c r="K26" s="30">
        <v>2496</v>
      </c>
      <c r="L26" s="30"/>
      <c r="M26" s="30">
        <f>IFERROR(IF(B26="","",K26/VLOOKUP(AD26,Varsayımlar!B:R,17,0)),"")</f>
        <v>32</v>
      </c>
      <c r="N26" s="30">
        <v>78</v>
      </c>
      <c r="O26" s="30"/>
      <c r="P26" s="30">
        <f>IF(B26="","",VLOOKUP(AD26,Varsayımlar!$B:$Q,7,0)*K26)</f>
        <v>74880</v>
      </c>
      <c r="Q26" s="30">
        <f>IF(B26="","",VLOOKUP(AD26,Varsayımlar!$B:$Q,8,0))</f>
        <v>25</v>
      </c>
      <c r="R26" s="30" t="str">
        <f>IF(B26="","",VLOOKUP(AD26,Varsayımlar!$B:$Q,9,0))</f>
        <v>SOFT-AT</v>
      </c>
      <c r="S26" s="30">
        <f>IF(B26="","",VLOOKUP(AD26,Varsayımlar!$B:$Q,10,0))</f>
        <v>4</v>
      </c>
      <c r="T26" s="30">
        <f>IF(B26="","",VLOOKUP(AD26,Varsayımlar!$B:$Q,11,0))</f>
        <v>30</v>
      </c>
      <c r="U26" s="30">
        <f>IF(B26="","",VLOOKUP(AD26,Varsayımlar!$B:$Q,12,0))</f>
        <v>250</v>
      </c>
      <c r="V26" s="30" t="str">
        <f>IF(B26="","",VLOOKUP(AD26,Varsayımlar!$B:$Q,13,0))</f>
        <v>YURTDIŞI</v>
      </c>
      <c r="W26" s="30">
        <f>IF(B26="","",VLOOKUP(AD26,Varsayımlar!$B:$Q,14,0))</f>
        <v>6</v>
      </c>
      <c r="X26" s="32">
        <v>46182</v>
      </c>
      <c r="Y26" s="32">
        <v>46365</v>
      </c>
      <c r="Z26" s="30" t="s">
        <v>88</v>
      </c>
      <c r="AA26" s="30" t="str">
        <f>IF(B26="","",VLOOKUP(AD26,Varsayımlar!$B:$Q,15,0))</f>
        <v>KIRMIZI KOLİ-TARİHLİ KOLİ ETİKETİ</v>
      </c>
      <c r="AB26" s="30" t="str">
        <f>IF(B26="","",VLOOKUP(AD26,Varsayımlar!$B:$Q,16,0))</f>
        <v>24-26 CM</v>
      </c>
      <c r="AC26" s="30">
        <f>IF(B26="","",VLOOKUP(Sayfa2!AD26,Varsayımlar!B:S,18,0))</f>
        <v>0</v>
      </c>
      <c r="AD26" s="2" t="str">
        <f t="shared" ref="AD26:AD31" si="2">IF(B26="","",CONCATENATE(B26,E26))</f>
        <v>LLC KOTORMANETKA PEYNİRLİ 25CM</v>
      </c>
    </row>
    <row r="27" spans="1:30" ht="78.75" x14ac:dyDescent="0.25">
      <c r="A27" s="11" t="s">
        <v>123</v>
      </c>
      <c r="B27" s="27" t="s">
        <v>90</v>
      </c>
      <c r="C27" s="28">
        <f>IF(B27="","",VLOOKUP(AD27,Varsayımlar!$B:$Q,3,0))</f>
        <v>8698829380698</v>
      </c>
      <c r="D27" s="28" t="s">
        <v>172</v>
      </c>
      <c r="E27" s="28" t="s">
        <v>91</v>
      </c>
      <c r="F27" s="27"/>
      <c r="G27" s="27"/>
      <c r="H27" s="27" t="str">
        <f>IF(B27="","",VLOOKUP(AD27,Varsayımlar!$B:$Q,5,0))</f>
        <v>MAGNİT MAVİ AMBALAJ 25CM</v>
      </c>
      <c r="I27" s="27"/>
      <c r="J27" s="27" t="str">
        <f>IF(B27="","",VLOOKUP(AD27,Varsayımlar!$B:$Q,6,0))</f>
        <v>SADE</v>
      </c>
      <c r="K27" s="27">
        <v>2016</v>
      </c>
      <c r="L27" s="27"/>
      <c r="M27" s="27">
        <f>IFERROR(IF(B27="","",K27/VLOOKUP(AD27,Varsayımlar!B:R,17,0)),"")</f>
        <v>24</v>
      </c>
      <c r="N27" s="27">
        <v>84</v>
      </c>
      <c r="O27" s="27"/>
      <c r="P27" s="27">
        <f>IF(B27="","",VLOOKUP(AD27,Varsayımlar!$B:$Q,7,0)*K27)</f>
        <v>60480</v>
      </c>
      <c r="Q27" s="27">
        <f>IF(B27="","",VLOOKUP(AD27,Varsayımlar!$B:$Q,8,0))</f>
        <v>25</v>
      </c>
      <c r="R27" s="27" t="str">
        <f>IF(B27="","",VLOOKUP(AD27,Varsayımlar!$B:$Q,9,0))</f>
        <v>SOFT</v>
      </c>
      <c r="S27" s="27">
        <f>IF(B27="","",VLOOKUP(AD27,Varsayımlar!$B:$Q,10,0))</f>
        <v>4</v>
      </c>
      <c r="T27" s="27">
        <f>IF(B27="","",VLOOKUP(AD27,Varsayımlar!$B:$Q,11,0))</f>
        <v>30</v>
      </c>
      <c r="U27" s="27">
        <f>IF(B27="","",VLOOKUP(AD27,Varsayımlar!$B:$Q,12,0))</f>
        <v>260</v>
      </c>
      <c r="V27" s="27" t="str">
        <f>IF(B27="","",VLOOKUP(AD27,Varsayımlar!$B:$Q,13,0))</f>
        <v>YURTDIŞI</v>
      </c>
      <c r="W27" s="27">
        <f>IF(B27="","",VLOOKUP(AD27,Varsayımlar!$B:$Q,14,0))</f>
        <v>9</v>
      </c>
      <c r="X27" s="27"/>
      <c r="Y27" s="27"/>
      <c r="Z27" s="27"/>
      <c r="AA27" s="27" t="str">
        <f>IF(B27="","",VLOOKUP(AD27,Varsayımlar!$B:$Q,15,0))</f>
        <v>25CM TURUNCU KOLİ-SOL ÜST DİKDÖRTGENE ÜRETİM TARİHİ BASILACAK</v>
      </c>
      <c r="AB27" s="27" t="str">
        <f>IF(B27="","",VLOOKUP(AD27,Varsayımlar!$B:$Q,16,0))</f>
        <v>24-26 CM</v>
      </c>
      <c r="AC27" s="27">
        <f>IF(B27="","",VLOOKUP(Sayfa2!AD27,Varsayımlar!B:S,18,0))</f>
        <v>0</v>
      </c>
      <c r="AD27" s="5" t="str">
        <f t="shared" si="2"/>
        <v>MAGNİTMAGNİT MAVİ AMBALAJ 25 CM 260G</v>
      </c>
    </row>
    <row r="28" spans="1:30" ht="78.75" x14ac:dyDescent="0.25">
      <c r="A28" s="11" t="s">
        <v>124</v>
      </c>
      <c r="B28" s="27" t="s">
        <v>90</v>
      </c>
      <c r="C28" s="28">
        <f>IF(B28="","",VLOOKUP(AD28,Varsayımlar!$B:$Q,3,0))</f>
        <v>8698829380698</v>
      </c>
      <c r="D28" s="28" t="s">
        <v>173</v>
      </c>
      <c r="E28" s="28" t="s">
        <v>91</v>
      </c>
      <c r="F28" s="27"/>
      <c r="G28" s="27"/>
      <c r="H28" s="27" t="str">
        <f>IF(B28="","",VLOOKUP(AD28,Varsayımlar!$B:$Q,5,0))</f>
        <v>MAGNİT MAVİ AMBALAJ 25CM</v>
      </c>
      <c r="I28" s="27"/>
      <c r="J28" s="27" t="str">
        <f>IF(B28="","",VLOOKUP(AD28,Varsayımlar!$B:$Q,6,0))</f>
        <v>SADE</v>
      </c>
      <c r="K28" s="27">
        <v>2016</v>
      </c>
      <c r="L28" s="27"/>
      <c r="M28" s="27">
        <f>IFERROR(IF(B28="","",K28/VLOOKUP(AD28,Varsayımlar!B:R,17,0)),"")</f>
        <v>24</v>
      </c>
      <c r="N28" s="27">
        <v>84</v>
      </c>
      <c r="O28" s="27"/>
      <c r="P28" s="27">
        <f>IF(B28="","",VLOOKUP(AD28,Varsayımlar!$B:$Q,7,0)*K28)</f>
        <v>60480</v>
      </c>
      <c r="Q28" s="27">
        <f>IF(B28="","",VLOOKUP(AD28,Varsayımlar!$B:$Q,8,0))</f>
        <v>25</v>
      </c>
      <c r="R28" s="27" t="str">
        <f>IF(B28="","",VLOOKUP(AD28,Varsayımlar!$B:$Q,9,0))</f>
        <v>SOFT</v>
      </c>
      <c r="S28" s="27">
        <f>IF(B28="","",VLOOKUP(AD28,Varsayımlar!$B:$Q,10,0))</f>
        <v>4</v>
      </c>
      <c r="T28" s="27">
        <f>IF(B28="","",VLOOKUP(AD28,Varsayımlar!$B:$Q,11,0))</f>
        <v>30</v>
      </c>
      <c r="U28" s="27">
        <f>IF(B28="","",VLOOKUP(AD28,Varsayımlar!$B:$Q,12,0))</f>
        <v>260</v>
      </c>
      <c r="V28" s="27" t="str">
        <f>IF(B28="","",VLOOKUP(AD28,Varsayımlar!$B:$Q,13,0))</f>
        <v>YURTDIŞI</v>
      </c>
      <c r="W28" s="27">
        <f>IF(B28="","",VLOOKUP(AD28,Varsayımlar!$B:$Q,14,0))</f>
        <v>9</v>
      </c>
      <c r="X28" s="27"/>
      <c r="Y28" s="27"/>
      <c r="Z28" s="27"/>
      <c r="AA28" s="27" t="str">
        <f>IF(B28="","",VLOOKUP(AD28,Varsayımlar!$B:$Q,15,0))</f>
        <v>25CM TURUNCU KOLİ-SOL ÜST DİKDÖRTGENE ÜRETİM TARİHİ BASILACAK</v>
      </c>
      <c r="AB28" s="27" t="str">
        <f>IF(B28="","",VLOOKUP(AD28,Varsayımlar!$B:$Q,16,0))</f>
        <v>24-26 CM</v>
      </c>
      <c r="AC28" s="27">
        <f>IF(B28="","",VLOOKUP(Sayfa2!AD28,Varsayımlar!B:S,18,0))</f>
        <v>0</v>
      </c>
      <c r="AD28" s="5" t="str">
        <f t="shared" si="2"/>
        <v>MAGNİTMAGNİT MAVİ AMBALAJ 25 CM 260G</v>
      </c>
    </row>
    <row r="29" spans="1:30" ht="78.75" x14ac:dyDescent="0.25">
      <c r="A29" s="11" t="s">
        <v>125</v>
      </c>
      <c r="B29" s="27" t="s">
        <v>90</v>
      </c>
      <c r="C29" s="28">
        <f>IF(B29="","",VLOOKUP(AD29,Varsayımlar!$B:$Q,3,0))</f>
        <v>8698829380698</v>
      </c>
      <c r="D29" s="28" t="s">
        <v>174</v>
      </c>
      <c r="E29" s="28" t="s">
        <v>91</v>
      </c>
      <c r="F29" s="27"/>
      <c r="G29" s="27"/>
      <c r="H29" s="27" t="str">
        <f>IF(B29="","",VLOOKUP(AD29,Varsayımlar!$B:$Q,5,0))</f>
        <v>MAGNİT MAVİ AMBALAJ 25CM</v>
      </c>
      <c r="I29" s="27"/>
      <c r="J29" s="27" t="str">
        <f>IF(B29="","",VLOOKUP(AD29,Varsayımlar!$B:$Q,6,0))</f>
        <v>SADE</v>
      </c>
      <c r="K29" s="27">
        <v>2016</v>
      </c>
      <c r="L29" s="27"/>
      <c r="M29" s="27">
        <f>IFERROR(IF(B29="","",K29/VLOOKUP(AD29,Varsayımlar!B:R,17,0)),"")</f>
        <v>24</v>
      </c>
      <c r="N29" s="27">
        <v>84</v>
      </c>
      <c r="O29" s="27"/>
      <c r="P29" s="27">
        <f>IF(B29="","",VLOOKUP(AD29,Varsayımlar!$B:$Q,7,0)*K29)</f>
        <v>60480</v>
      </c>
      <c r="Q29" s="27">
        <f>IF(B29="","",VLOOKUP(AD29,Varsayımlar!$B:$Q,8,0))</f>
        <v>25</v>
      </c>
      <c r="R29" s="27" t="str">
        <f>IF(B29="","",VLOOKUP(AD29,Varsayımlar!$B:$Q,9,0))</f>
        <v>SOFT</v>
      </c>
      <c r="S29" s="27">
        <f>IF(B29="","",VLOOKUP(AD29,Varsayımlar!$B:$Q,10,0))</f>
        <v>4</v>
      </c>
      <c r="T29" s="27">
        <f>IF(B29="","",VLOOKUP(AD29,Varsayımlar!$B:$Q,11,0))</f>
        <v>30</v>
      </c>
      <c r="U29" s="27">
        <f>IF(B29="","",VLOOKUP(AD29,Varsayımlar!$B:$Q,12,0))</f>
        <v>260</v>
      </c>
      <c r="V29" s="27" t="str">
        <f>IF(B29="","",VLOOKUP(AD29,Varsayımlar!$B:$Q,13,0))</f>
        <v>YURTDIŞI</v>
      </c>
      <c r="W29" s="27">
        <f>IF(B29="","",VLOOKUP(AD29,Varsayımlar!$B:$Q,14,0))</f>
        <v>9</v>
      </c>
      <c r="X29" s="27"/>
      <c r="Y29" s="27"/>
      <c r="Z29" s="27"/>
      <c r="AA29" s="27" t="str">
        <f>IF(B29="","",VLOOKUP(AD29,Varsayımlar!$B:$Q,15,0))</f>
        <v>25CM TURUNCU KOLİ-SOL ÜST DİKDÖRTGENE ÜRETİM TARİHİ BASILACAK</v>
      </c>
      <c r="AB29" s="27" t="str">
        <f>IF(B29="","",VLOOKUP(AD29,Varsayımlar!$B:$Q,16,0))</f>
        <v>24-26 CM</v>
      </c>
      <c r="AC29" s="27">
        <f>IF(B29="","",VLOOKUP(Sayfa2!AD29,Varsayımlar!B:S,18,0))</f>
        <v>0</v>
      </c>
      <c r="AD29" s="5" t="str">
        <f t="shared" si="2"/>
        <v>MAGNİTMAGNİT MAVİ AMBALAJ 25 CM 260G</v>
      </c>
    </row>
    <row r="30" spans="1:30" ht="78.75" x14ac:dyDescent="0.25">
      <c r="A30" s="11" t="s">
        <v>126</v>
      </c>
      <c r="B30" s="27" t="s">
        <v>90</v>
      </c>
      <c r="C30" s="28">
        <f>IF(B30="","",VLOOKUP(AD30,Varsayımlar!$B:$Q,3,0))</f>
        <v>8698829380698</v>
      </c>
      <c r="D30" s="28" t="s">
        <v>175</v>
      </c>
      <c r="E30" s="28" t="s">
        <v>91</v>
      </c>
      <c r="F30" s="27"/>
      <c r="G30" s="27"/>
      <c r="H30" s="27" t="str">
        <f>IF(B30="","",VLOOKUP(AD30,Varsayımlar!$B:$Q,5,0))</f>
        <v>MAGNİT MAVİ AMBALAJ 25CM</v>
      </c>
      <c r="I30" s="27"/>
      <c r="J30" s="27" t="str">
        <f>IF(B30="","",VLOOKUP(AD30,Varsayımlar!$B:$Q,6,0))</f>
        <v>SADE</v>
      </c>
      <c r="K30" s="27">
        <v>2016</v>
      </c>
      <c r="L30" s="27"/>
      <c r="M30" s="27">
        <f>IFERROR(IF(B30="","",K30/VLOOKUP(AD30,Varsayımlar!B:R,17,0)),"")</f>
        <v>24</v>
      </c>
      <c r="N30" s="27">
        <v>84</v>
      </c>
      <c r="O30" s="27"/>
      <c r="P30" s="27">
        <f>IF(B30="","",VLOOKUP(AD30,Varsayımlar!$B:$Q,7,0)*K30)</f>
        <v>60480</v>
      </c>
      <c r="Q30" s="27">
        <f>IF(B30="","",VLOOKUP(AD30,Varsayımlar!$B:$Q,8,0))</f>
        <v>25</v>
      </c>
      <c r="R30" s="27" t="str">
        <f>IF(B30="","",VLOOKUP(AD30,Varsayımlar!$B:$Q,9,0))</f>
        <v>SOFT</v>
      </c>
      <c r="S30" s="27">
        <f>IF(B30="","",VLOOKUP(AD30,Varsayımlar!$B:$Q,10,0))</f>
        <v>4</v>
      </c>
      <c r="T30" s="27">
        <f>IF(B30="","",VLOOKUP(AD30,Varsayımlar!$B:$Q,11,0))</f>
        <v>30</v>
      </c>
      <c r="U30" s="27">
        <f>IF(B30="","",VLOOKUP(AD30,Varsayımlar!$B:$Q,12,0))</f>
        <v>260</v>
      </c>
      <c r="V30" s="27" t="str">
        <f>IF(B30="","",VLOOKUP(AD30,Varsayımlar!$B:$Q,13,0))</f>
        <v>YURTDIŞI</v>
      </c>
      <c r="W30" s="27">
        <f>IF(B30="","",VLOOKUP(AD30,Varsayımlar!$B:$Q,14,0))</f>
        <v>9</v>
      </c>
      <c r="X30" s="27"/>
      <c r="Y30" s="27"/>
      <c r="Z30" s="27"/>
      <c r="AA30" s="27" t="str">
        <f>IF(B30="","",VLOOKUP(AD30,Varsayımlar!$B:$Q,15,0))</f>
        <v>25CM TURUNCU KOLİ-SOL ÜST DİKDÖRTGENE ÜRETİM TARİHİ BASILACAK</v>
      </c>
      <c r="AB30" s="27" t="str">
        <f>IF(B30="","",VLOOKUP(AD30,Varsayımlar!$B:$Q,16,0))</f>
        <v>24-26 CM</v>
      </c>
      <c r="AC30" s="27">
        <f>IF(B30="","",VLOOKUP(Sayfa2!AD30,Varsayımlar!B:S,18,0))</f>
        <v>0</v>
      </c>
      <c r="AD30" s="5" t="str">
        <f t="shared" si="2"/>
        <v>MAGNİTMAGNİT MAVİ AMBALAJ 25 CM 260G</v>
      </c>
    </row>
    <row r="31" spans="1:30" ht="31.5" x14ac:dyDescent="0.25">
      <c r="A31" s="11" t="s">
        <v>127</v>
      </c>
      <c r="B31" s="15" t="s">
        <v>104</v>
      </c>
      <c r="C31" s="16">
        <f>IF(B31="","",VLOOKUP(AD31,Varsayımlar!$B:$Q,3,0))</f>
        <v>8698829380698</v>
      </c>
      <c r="D31" s="40"/>
      <c r="E31" s="41" t="s">
        <v>156</v>
      </c>
      <c r="F31" s="15"/>
      <c r="G31" s="15" t="s">
        <v>108</v>
      </c>
      <c r="H31" s="15" t="str">
        <f>IF(B31="","",VLOOKUP(AD31,Varsayımlar!$B:$Q,5,0))</f>
        <v>Kırmızı Tortillas 25 cm</v>
      </c>
      <c r="I31" s="15"/>
      <c r="J31" s="15" t="str">
        <f>IF(B31="","",VLOOKUP(AD31,Varsayımlar!$B:$Q,6,0))</f>
        <v>SADE</v>
      </c>
      <c r="K31" s="15">
        <v>924</v>
      </c>
      <c r="L31" s="15"/>
      <c r="M31" s="15">
        <f>IFERROR(IF(B31="","",K31/VLOOKUP(AD31,Varsayımlar!B:R,17,0)),"")</f>
        <v>11</v>
      </c>
      <c r="N31" s="15">
        <v>84</v>
      </c>
      <c r="O31" s="15"/>
      <c r="P31" s="15">
        <f>IF(B31="","",VLOOKUP(AD31,Varsayımlar!$B:$Q,7,0)*K31)</f>
        <v>27720</v>
      </c>
      <c r="Q31" s="15">
        <f>IF(B31="","",VLOOKUP(AD31,Varsayımlar!$B:$Q,8,0))</f>
        <v>25</v>
      </c>
      <c r="R31" s="15" t="str">
        <f>IF(B31="","",VLOOKUP(AD31,Varsayımlar!$B:$Q,9,0))</f>
        <v>Soft</v>
      </c>
      <c r="S31" s="15">
        <f>IF(B31="","",VLOOKUP(AD31,Varsayımlar!$B:$Q,10,0))</f>
        <v>4</v>
      </c>
      <c r="T31" s="15">
        <f>IF(B31="","",VLOOKUP(AD31,Varsayımlar!$B:$Q,11,0))</f>
        <v>30</v>
      </c>
      <c r="U31" s="15">
        <f>IF(B31="","",VLOOKUP(AD31,Varsayımlar!$B:$Q,12,0))</f>
        <v>250</v>
      </c>
      <c r="V31" s="15" t="str">
        <f>IF(B31="","",VLOOKUP(AD31,Varsayımlar!$B:$Q,13,0))</f>
        <v>Yurtdışı</v>
      </c>
      <c r="W31" s="15">
        <f>IF(B31="","",VLOOKUP(AD31,Varsayımlar!$B:$Q,14,0))</f>
        <v>9</v>
      </c>
      <c r="X31" s="17">
        <v>46195</v>
      </c>
      <c r="Y31" s="17">
        <v>46468</v>
      </c>
      <c r="Z31" s="15">
        <v>26062225</v>
      </c>
      <c r="AA31" s="15" t="str">
        <f>IF(B31="","",VLOOKUP(AD31,Varsayımlar!$B:$Q,15,0))</f>
        <v>Kırmızı Koli- Üretim Tarihi Etiketli</v>
      </c>
      <c r="AB31" s="15" t="str">
        <f>IF(B31="","",VLOOKUP(AD31,Varsayımlar!$B:$Q,16,0))</f>
        <v>24-26 CM</v>
      </c>
      <c r="AC31" s="15">
        <f>IF(B31="","",VLOOKUP(Sayfa2!AD31,Varsayımlar!B:S,18,0))</f>
        <v>0</v>
      </c>
      <c r="AD31" s="5" t="str">
        <f t="shared" si="2"/>
        <v>SMART LLCKırmızı tortillas 25cm 4 lü 250g</v>
      </c>
    </row>
    <row r="32" spans="1:30" x14ac:dyDescent="0.25">
      <c r="A32" s="11" t="s">
        <v>128</v>
      </c>
      <c r="B32" s="27"/>
      <c r="C32" s="28" t="str">
        <f>IF(B32="","",VLOOKUP(AD32,Varsayımlar!$B:$Q,3,0))</f>
        <v/>
      </c>
      <c r="D32" s="28"/>
      <c r="E32" s="28"/>
      <c r="F32" s="27"/>
      <c r="G32" s="27"/>
      <c r="H32" s="27" t="str">
        <f>IF(B32="","",VLOOKUP(AD32,Varsayımlar!$B:$Q,5,0))</f>
        <v/>
      </c>
      <c r="I32" s="27"/>
      <c r="J32" s="27" t="str">
        <f>IF(B32="","",VLOOKUP(AD32,Varsayımlar!$B:$Q,6,0))</f>
        <v/>
      </c>
      <c r="K32" s="27"/>
      <c r="L32" s="27"/>
      <c r="M32" s="27" t="str">
        <f>IFERROR(IF(B32="","",K32/VLOOKUP(AD32,Varsayımlar!B:R,17,0)),"")</f>
        <v/>
      </c>
      <c r="N32" s="27"/>
      <c r="O32" s="27"/>
      <c r="P32" s="27" t="str">
        <f>IF(B32="","",VLOOKUP(AD32,Varsayımlar!$B:$Q,7,0)*K32)</f>
        <v/>
      </c>
      <c r="Q32" s="27" t="str">
        <f>IF(B32="","",VLOOKUP(AD32,Varsayımlar!$B:$Q,8,0))</f>
        <v/>
      </c>
      <c r="R32" s="27" t="str">
        <f>IF(B32="","",VLOOKUP(AD32,Varsayımlar!$B:$Q,9,0))</f>
        <v/>
      </c>
      <c r="S32" s="27" t="str">
        <f>IF(B32="","",VLOOKUP(AD32,Varsayımlar!$B:$Q,10,0))</f>
        <v/>
      </c>
      <c r="T32" s="27" t="str">
        <f>IF(B32="","",VLOOKUP(AD32,Varsayımlar!$B:$Q,11,0))</f>
        <v/>
      </c>
      <c r="U32" s="27" t="str">
        <f>IF(B32="","",VLOOKUP(AD32,Varsayımlar!$B:$Q,12,0))</f>
        <v/>
      </c>
      <c r="V32" s="27" t="str">
        <f>IF(B32="","",VLOOKUP(AD32,Varsayımlar!$B:$Q,13,0))</f>
        <v/>
      </c>
      <c r="W32" s="27" t="str">
        <f>IF(B32="","",VLOOKUP(AD32,Varsayımlar!$B:$Q,14,0))</f>
        <v/>
      </c>
      <c r="X32" s="27"/>
      <c r="Y32" s="27"/>
      <c r="Z32" s="27"/>
      <c r="AA32" s="27" t="str">
        <f>IF(B32="","",VLOOKUP(AD32,Varsayımlar!$B:$Q,15,0))</f>
        <v/>
      </c>
      <c r="AB32" s="27" t="str">
        <f>IF(B32="","",VLOOKUP(AD32,Varsayımlar!$B:$Q,16,0))</f>
        <v/>
      </c>
      <c r="AC32" s="27" t="str">
        <f>IF(B32="","",VLOOKUP(Sayfa2!AD32,Varsayımlar!B:S,18,0))</f>
        <v/>
      </c>
      <c r="AD32" s="5"/>
    </row>
    <row r="33" spans="1:31" x14ac:dyDescent="0.25">
      <c r="A33" s="11" t="s">
        <v>129</v>
      </c>
      <c r="B33" s="27"/>
      <c r="C33" s="28" t="str">
        <f>IF(B33="","",VLOOKUP(AD33,Varsayımlar!$B:$Q,3,0))</f>
        <v/>
      </c>
      <c r="D33" s="28"/>
      <c r="E33" s="28"/>
      <c r="F33" s="27"/>
      <c r="G33" s="27"/>
      <c r="H33" s="27" t="str">
        <f>IF(B33="","",VLOOKUP(AD33,Varsayımlar!$B:$Q,5,0))</f>
        <v/>
      </c>
      <c r="I33" s="27"/>
      <c r="J33" s="27" t="str">
        <f>IF(B33="","",VLOOKUP(AD33,Varsayımlar!$B:$Q,6,0))</f>
        <v/>
      </c>
      <c r="K33" s="27"/>
      <c r="L33" s="27"/>
      <c r="M33" s="27" t="str">
        <f>IFERROR(IF(B33="","",K33/VLOOKUP(AD33,Varsayımlar!B:R,17,0)),"")</f>
        <v/>
      </c>
      <c r="N33" s="27"/>
      <c r="O33" s="27"/>
      <c r="P33" s="27" t="str">
        <f>IF(B33="","",VLOOKUP(AD33,Varsayımlar!$B:$Q,7,0)*K33)</f>
        <v/>
      </c>
      <c r="Q33" s="27" t="str">
        <f>IF(B33="","",VLOOKUP(AD33,Varsayımlar!$B:$Q,8,0))</f>
        <v/>
      </c>
      <c r="R33" s="27" t="str">
        <f>IF(B33="","",VLOOKUP(AD33,Varsayımlar!$B:$Q,9,0))</f>
        <v/>
      </c>
      <c r="S33" s="27" t="str">
        <f>IF(B33="","",VLOOKUP(AD33,Varsayımlar!$B:$Q,10,0))</f>
        <v/>
      </c>
      <c r="T33" s="27" t="str">
        <f>IF(B33="","",VLOOKUP(AD33,Varsayımlar!$B:$Q,11,0))</f>
        <v/>
      </c>
      <c r="U33" s="27" t="str">
        <f>IF(B33="","",VLOOKUP(AD33,Varsayımlar!$B:$Q,12,0))</f>
        <v/>
      </c>
      <c r="V33" s="27" t="str">
        <f>IF(B33="","",VLOOKUP(AD33,Varsayımlar!$B:$Q,13,0))</f>
        <v/>
      </c>
      <c r="W33" s="27" t="str">
        <f>IF(B33="","",VLOOKUP(AD33,Varsayımlar!$B:$Q,14,0))</f>
        <v/>
      </c>
      <c r="X33" s="27"/>
      <c r="Y33" s="27"/>
      <c r="Z33" s="27"/>
      <c r="AA33" s="27" t="str">
        <f>IF(B33="","",VLOOKUP(AD33,Varsayımlar!$B:$Q,15,0))</f>
        <v/>
      </c>
      <c r="AB33" s="27" t="str">
        <f>IF(B33="","",VLOOKUP(AD33,Varsayımlar!$B:$Q,16,0))</f>
        <v/>
      </c>
      <c r="AC33" s="27" t="str">
        <f>IF(B33="","",VLOOKUP(Sayfa2!AD33,Varsayımlar!B:S,18,0))</f>
        <v/>
      </c>
      <c r="AD33" s="5"/>
    </row>
    <row r="34" spans="1:31" x14ac:dyDescent="0.25">
      <c r="C34" s="3" t="str">
        <f>IF(B34="","",VLOOKUP(AD34,Varsayımlar!$B:$Q,3,0))</f>
        <v/>
      </c>
      <c r="H34" s="2" t="str">
        <f>IF(B34="","",VLOOKUP(AD34,Varsayımlar!$B:$Q,5,0))</f>
        <v/>
      </c>
      <c r="J34" s="2" t="str">
        <f>IF(B34="","",VLOOKUP(AD34,Varsayımlar!$B:$Q,6,0))</f>
        <v/>
      </c>
      <c r="P34" s="2" t="str">
        <f>IF(B34="","",VLOOKUP(AD34,Varsayımlar!$B:$Q,7,0)*K34)</f>
        <v/>
      </c>
      <c r="Q34" s="2" t="str">
        <f>IF(B34="","",VLOOKUP(AD34,Varsayımlar!$B:$Q,8,0))</f>
        <v/>
      </c>
      <c r="R34" s="2" t="str">
        <f>IF(B34="","",VLOOKUP(AD34,Varsayımlar!$B:$Q,9,0))</f>
        <v/>
      </c>
      <c r="S34" s="2" t="str">
        <f>IF(B34="","",VLOOKUP(AD34,Varsayımlar!$B:$Q,10,0))</f>
        <v/>
      </c>
      <c r="T34" s="2" t="str">
        <f>IF(B34="","",VLOOKUP(AD34,Varsayımlar!$B:$Q,11,0))</f>
        <v/>
      </c>
      <c r="U34" s="2" t="str">
        <f>IF(B34="","",VLOOKUP(AD34,Varsayımlar!$B:$Q,12,0))</f>
        <v/>
      </c>
      <c r="V34" s="2" t="str">
        <f>IF(B34="","",VLOOKUP(AD34,Varsayımlar!$B:$Q,13,0))</f>
        <v/>
      </c>
      <c r="W34" s="2" t="str">
        <f>IF(B34="","",VLOOKUP(AD34,Varsayımlar!$B:$Q,14,0))</f>
        <v/>
      </c>
      <c r="AA34" s="2" t="str">
        <f>IF(B34="","",VLOOKUP(AD34,Varsayımlar!$B:$Q,15,0))</f>
        <v/>
      </c>
      <c r="AB34" s="2" t="str">
        <f>IF(B34="","",VLOOKUP(AD34,Varsayımlar!$B:$Q,16,0))</f>
        <v/>
      </c>
      <c r="AD34" s="2" t="str">
        <f>IF(B34="","",CONCATENATE(B34,E34))</f>
        <v/>
      </c>
    </row>
    <row r="35" spans="1:31" ht="24.75" customHeight="1" x14ac:dyDescent="0.25">
      <c r="A35" s="190" t="s">
        <v>120</v>
      </c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55"/>
    </row>
    <row r="36" spans="1:31" s="8" customFormat="1" ht="63" x14ac:dyDescent="0.25">
      <c r="A36" s="9" t="s">
        <v>0</v>
      </c>
      <c r="B36" s="9" t="s">
        <v>1</v>
      </c>
      <c r="C36" s="10" t="s">
        <v>36</v>
      </c>
      <c r="D36" s="10" t="s">
        <v>177</v>
      </c>
      <c r="E36" s="10" t="s">
        <v>42</v>
      </c>
      <c r="F36" s="9" t="s">
        <v>43</v>
      </c>
      <c r="G36" s="9" t="s">
        <v>13</v>
      </c>
      <c r="H36" s="9" t="s">
        <v>2</v>
      </c>
      <c r="I36" s="9" t="s">
        <v>83</v>
      </c>
      <c r="J36" s="9" t="s">
        <v>3</v>
      </c>
      <c r="K36" s="9" t="s">
        <v>21</v>
      </c>
      <c r="L36" s="9" t="s">
        <v>141</v>
      </c>
      <c r="M36" s="9" t="s">
        <v>20</v>
      </c>
      <c r="N36" s="9" t="s">
        <v>243</v>
      </c>
      <c r="O36" s="9"/>
      <c r="P36" s="9" t="s">
        <v>16</v>
      </c>
      <c r="Q36" s="9" t="s">
        <v>4</v>
      </c>
      <c r="R36" s="9" t="s">
        <v>5</v>
      </c>
      <c r="S36" s="9" t="s">
        <v>6</v>
      </c>
      <c r="T36" s="9" t="s">
        <v>33</v>
      </c>
      <c r="U36" s="9" t="s">
        <v>7</v>
      </c>
      <c r="V36" s="9" t="s">
        <v>8</v>
      </c>
      <c r="W36" s="9" t="s">
        <v>9</v>
      </c>
      <c r="X36" s="9" t="s">
        <v>10</v>
      </c>
      <c r="Y36" s="9" t="s">
        <v>11</v>
      </c>
      <c r="Z36" s="9" t="s">
        <v>12</v>
      </c>
      <c r="AA36" s="9" t="s">
        <v>14</v>
      </c>
      <c r="AB36" s="9" t="s">
        <v>15</v>
      </c>
      <c r="AC36" s="9" t="s">
        <v>305</v>
      </c>
      <c r="AD36" s="8" t="s">
        <v>50</v>
      </c>
    </row>
    <row r="37" spans="1:31" ht="31.5" x14ac:dyDescent="0.25">
      <c r="A37" s="11" t="s">
        <v>29</v>
      </c>
      <c r="B37" s="21" t="s">
        <v>17</v>
      </c>
      <c r="C37" s="22">
        <f>IF(B37="","",VLOOKUP(AD37,Varsayımlar!$B:$Q,3,0))</f>
        <v>8698829380698</v>
      </c>
      <c r="D37" s="22"/>
      <c r="E37" s="22" t="s">
        <v>37</v>
      </c>
      <c r="F37" s="21" t="s">
        <v>53</v>
      </c>
      <c r="G37" s="21" t="s">
        <v>54</v>
      </c>
      <c r="H37" s="21" t="str">
        <f>IF(B37="","",VLOOKUP(AD37,Varsayımlar!$B:$Q,5,0))</f>
        <v>TORTİLLAS 25 CM 4 PCS 260G</v>
      </c>
      <c r="I37" s="21">
        <f>IF(B37="","",VLOOKUP(AD37,Varsayımlar!B:T,19,0))</f>
        <v>0</v>
      </c>
      <c r="J37" s="21" t="str">
        <f>IF(B37="","",VLOOKUP(AD37,Varsayımlar!$B:$Q,6,0))</f>
        <v>SADE</v>
      </c>
      <c r="K37" s="21">
        <v>2016</v>
      </c>
      <c r="L37" s="21"/>
      <c r="M37" s="21">
        <f>IFERROR(IF(B37="","",K37/VLOOKUP(AD37,Varsayımlar!B:R,17,0)),"")</f>
        <v>24</v>
      </c>
      <c r="N37" s="21"/>
      <c r="O37" s="21"/>
      <c r="P37" s="21">
        <f>IF(B37="","",VLOOKUP(AD37,Varsayımlar!$B:$Q,7,0)*K37)</f>
        <v>60480</v>
      </c>
      <c r="Q37" s="21">
        <f>IF(B37="","",VLOOKUP(AD37,Varsayımlar!$B:$Q,8,0))</f>
        <v>25</v>
      </c>
      <c r="R37" s="21" t="str">
        <f>IF(B37="","",VLOOKUP(AD37,Varsayımlar!$B:$Q,9,0))</f>
        <v>SOFT</v>
      </c>
      <c r="S37" s="21">
        <f>IF(B37="","",VLOOKUP(AD37,Varsayımlar!$B:$Q,10,0))</f>
        <v>4</v>
      </c>
      <c r="T37" s="21">
        <f>IF(B37="","",VLOOKUP(AD37,Varsayımlar!$B:$Q,11,0))</f>
        <v>30</v>
      </c>
      <c r="U37" s="21">
        <f>IF(B37="","",VLOOKUP(AD37,Varsayımlar!$B:$Q,12,0))</f>
        <v>260</v>
      </c>
      <c r="V37" s="21" t="str">
        <f>IF(B37="","",VLOOKUP(AD37,Varsayımlar!$B:$Q,13,0))</f>
        <v>YURTDIŞI</v>
      </c>
      <c r="W37" s="21">
        <f>IF(B37="","",VLOOKUP(AD37,Varsayımlar!$B:$Q,14,0))</f>
        <v>6</v>
      </c>
      <c r="X37" s="23">
        <v>46176</v>
      </c>
      <c r="Y37" s="23">
        <v>46359</v>
      </c>
      <c r="Z37" s="21" t="s">
        <v>55</v>
      </c>
      <c r="AA37" s="21" t="str">
        <f>IF(B37="","",VLOOKUP(AD37,Varsayımlar!$B:$Q,15,0))</f>
        <v>TRİTON -SKT ATILACAK</v>
      </c>
      <c r="AB37" s="21" t="str">
        <f>IF(B37="","",VLOOKUP(AD37,Varsayımlar!$B:$Q,16,0))</f>
        <v>24-26 CM</v>
      </c>
      <c r="AC37" s="21">
        <f>IF(B37="","",VLOOKUP(Sayfa2!AD37,Varsayımlar!B:S,18,0))</f>
        <v>0</v>
      </c>
      <c r="AD37" s="5" t="str">
        <f>IF(B37="","",CONCATENATE(B37,E37))</f>
        <v>LLC TRİTONMUTLUKAL WHEAT TORTILLA</v>
      </c>
      <c r="AE37" s="2" t="s">
        <v>285</v>
      </c>
    </row>
    <row r="38" spans="1:31" ht="31.5" x14ac:dyDescent="0.25">
      <c r="A38" s="11" t="s">
        <v>122</v>
      </c>
      <c r="B38" s="21" t="s">
        <v>17</v>
      </c>
      <c r="C38" s="22">
        <f>IF(B38="","",VLOOKUP(AD38,Varsayımlar!$B:$Q,3,0))</f>
        <v>8698829380698</v>
      </c>
      <c r="D38" s="22"/>
      <c r="E38" s="22" t="s">
        <v>37</v>
      </c>
      <c r="F38" s="21" t="s">
        <v>53</v>
      </c>
      <c r="G38" s="21" t="s">
        <v>56</v>
      </c>
      <c r="H38" s="21" t="str">
        <f>IF(B38="","",VLOOKUP(AD38,Varsayımlar!$B:$Q,5,0))</f>
        <v>TORTİLLAS 25 CM 4 PCS 260G</v>
      </c>
      <c r="I38" s="21">
        <f>IF(B38="","",VLOOKUP(AD38,Varsayımlar!B:T,19,0))</f>
        <v>0</v>
      </c>
      <c r="J38" s="21" t="str">
        <f>IF(B38="","",VLOOKUP(AD38,Varsayımlar!$B:$Q,6,0))</f>
        <v>SADE</v>
      </c>
      <c r="K38" s="21">
        <v>420</v>
      </c>
      <c r="L38" s="21"/>
      <c r="M38" s="21">
        <f>IFERROR(IF(B38="","",K38/VLOOKUP(AD38,Varsayımlar!B:R,17,0)),"")</f>
        <v>5</v>
      </c>
      <c r="N38" s="21"/>
      <c r="O38" s="21"/>
      <c r="P38" s="21">
        <f>IF(B38="","",VLOOKUP(AD38,Varsayımlar!$B:$Q,7,0)*K38)</f>
        <v>12600</v>
      </c>
      <c r="Q38" s="21">
        <f>IF(B38="","",VLOOKUP(AD38,Varsayımlar!$B:$Q,8,0))</f>
        <v>25</v>
      </c>
      <c r="R38" s="21" t="str">
        <f>IF(B38="","",VLOOKUP(AD38,Varsayımlar!$B:$Q,9,0))</f>
        <v>SOFT</v>
      </c>
      <c r="S38" s="21">
        <f>IF(B38="","",VLOOKUP(AD38,Varsayımlar!$B:$Q,10,0))</f>
        <v>4</v>
      </c>
      <c r="T38" s="21">
        <f>IF(B38="","",VLOOKUP(AD38,Varsayımlar!$B:$Q,11,0))</f>
        <v>30</v>
      </c>
      <c r="U38" s="21">
        <f>IF(B38="","",VLOOKUP(AD38,Varsayımlar!$B:$Q,12,0))</f>
        <v>260</v>
      </c>
      <c r="V38" s="21" t="str">
        <f>IF(B38="","",VLOOKUP(AD38,Varsayımlar!$B:$Q,13,0))</f>
        <v>YURTDIŞI</v>
      </c>
      <c r="W38" s="21">
        <f>IF(B38="","",VLOOKUP(AD38,Varsayımlar!$B:$Q,14,0))</f>
        <v>6</v>
      </c>
      <c r="X38" s="23">
        <v>46176</v>
      </c>
      <c r="Y38" s="23">
        <v>46359</v>
      </c>
      <c r="Z38" s="21" t="s">
        <v>55</v>
      </c>
      <c r="AA38" s="21" t="str">
        <f>IF(B38="","",VLOOKUP(AD38,Varsayımlar!$B:$Q,15,0))</f>
        <v>TRİTON -SKT ATILACAK</v>
      </c>
      <c r="AB38" s="21" t="str">
        <f>IF(B38="","",VLOOKUP(AD38,Varsayımlar!$B:$Q,16,0))</f>
        <v>24-26 CM</v>
      </c>
      <c r="AC38" s="21">
        <f>IF(B38="","",VLOOKUP(Sayfa2!AD38,Varsayımlar!B:S,18,0))</f>
        <v>0</v>
      </c>
      <c r="AD38" s="2" t="str">
        <f>IF(B38="","",CONCATENATE(B38,E38))</f>
        <v>LLC TRİTONMUTLUKAL WHEAT TORTILLA</v>
      </c>
      <c r="AE38" s="2" t="s">
        <v>285</v>
      </c>
    </row>
    <row r="39" spans="1:31" ht="31.5" x14ac:dyDescent="0.25">
      <c r="A39" s="11" t="s">
        <v>123</v>
      </c>
      <c r="B39" s="27" t="s">
        <v>17</v>
      </c>
      <c r="C39" s="28">
        <f>IF(B39="","",VLOOKUP(AD39,Varsayımlar!$B:$Q,3,0))</f>
        <v>8698829380698</v>
      </c>
      <c r="D39" s="28"/>
      <c r="E39" s="28" t="s">
        <v>37</v>
      </c>
      <c r="F39" s="27" t="s">
        <v>68</v>
      </c>
      <c r="G39" s="27" t="s">
        <v>69</v>
      </c>
      <c r="H39" s="27" t="str">
        <f>IF(B39="","",VLOOKUP(AD39,Varsayımlar!$B:$Q,5,0))</f>
        <v>TORTİLLAS 25 CM 4 PCS 260G</v>
      </c>
      <c r="I39" s="27">
        <f>IF(B39="","",VLOOKUP(AD39,Varsayımlar!B:T,19,0))</f>
        <v>0</v>
      </c>
      <c r="J39" s="27" t="str">
        <f>IF(B39="","",VLOOKUP(AD39,Varsayımlar!$B:$Q,6,0))</f>
        <v>SADE</v>
      </c>
      <c r="K39" s="27">
        <v>1092</v>
      </c>
      <c r="L39" s="27"/>
      <c r="M39" s="27">
        <f>IFERROR(IF(B39="","",K39/VLOOKUP(AD39,Varsayımlar!B:R,17,0)),"")</f>
        <v>13</v>
      </c>
      <c r="N39" s="27">
        <v>84</v>
      </c>
      <c r="O39" s="27"/>
      <c r="P39" s="27">
        <f>IF(B39="","",VLOOKUP(AD39,Varsayımlar!$B:$Q,7,0)*K39)</f>
        <v>32760</v>
      </c>
      <c r="Q39" s="27">
        <f>IF(B39="","",VLOOKUP(AD39,Varsayımlar!$B:$Q,8,0))</f>
        <v>25</v>
      </c>
      <c r="R39" s="27" t="str">
        <f>IF(B39="","",VLOOKUP(AD39,Varsayımlar!$B:$Q,9,0))</f>
        <v>SOFT</v>
      </c>
      <c r="S39" s="27">
        <f>IF(B39="","",VLOOKUP(AD39,Varsayımlar!$B:$Q,10,0))</f>
        <v>4</v>
      </c>
      <c r="T39" s="27">
        <f>IF(B39="","",VLOOKUP(AD39,Varsayımlar!$B:$Q,11,0))</f>
        <v>30</v>
      </c>
      <c r="U39" s="27">
        <f>IF(B39="","",VLOOKUP(AD39,Varsayımlar!$B:$Q,12,0))</f>
        <v>260</v>
      </c>
      <c r="V39" s="27" t="str">
        <f>IF(B39="","",VLOOKUP(AD39,Varsayımlar!$B:$Q,13,0))</f>
        <v>YURTDIŞI</v>
      </c>
      <c r="W39" s="27">
        <f>IF(B39="","",VLOOKUP(AD39,Varsayımlar!$B:$Q,14,0))</f>
        <v>6</v>
      </c>
      <c r="X39" s="29">
        <v>46177</v>
      </c>
      <c r="Y39" s="29">
        <v>46360</v>
      </c>
      <c r="Z39" s="27" t="s">
        <v>70</v>
      </c>
      <c r="AA39" s="27" t="str">
        <f>IF(B39="","",VLOOKUP(AD39,Varsayımlar!$B:$Q,15,0))</f>
        <v>TRİTON -SKT ATILACAK</v>
      </c>
      <c r="AB39" s="27" t="str">
        <f>IF(B39="","",VLOOKUP(AD39,Varsayımlar!$B:$Q,16,0))</f>
        <v>24-26 CM</v>
      </c>
      <c r="AC39" s="27">
        <f>IF(B39="","",VLOOKUP(Sayfa2!AD39,Varsayımlar!B:S,18,0))</f>
        <v>0</v>
      </c>
      <c r="AD39" s="2" t="str">
        <f>IF(B39="","",CONCATENATE(B39,E39))</f>
        <v>LLC TRİTONMUTLUKAL WHEAT TORTILLA</v>
      </c>
      <c r="AE39" s="2" t="s">
        <v>285</v>
      </c>
    </row>
    <row r="40" spans="1:31" ht="31.5" x14ac:dyDescent="0.25">
      <c r="A40" s="11" t="s">
        <v>124</v>
      </c>
      <c r="B40" s="27" t="s">
        <v>17</v>
      </c>
      <c r="C40" s="28">
        <f>IF(B40="","",VLOOKUP(AD40,Varsayımlar!$B:$Q,3,0))</f>
        <v>8698829380698</v>
      </c>
      <c r="D40" s="28"/>
      <c r="E40" s="28" t="s">
        <v>37</v>
      </c>
      <c r="F40" s="27" t="s">
        <v>68</v>
      </c>
      <c r="G40" s="27" t="s">
        <v>71</v>
      </c>
      <c r="H40" s="27" t="str">
        <f>IF(B40="","",VLOOKUP(AD40,Varsayımlar!$B:$Q,5,0))</f>
        <v>TORTİLLAS 25 CM 4 PCS 260G</v>
      </c>
      <c r="I40" s="27">
        <f>IF(B40="","",VLOOKUP(AD40,Varsayımlar!B:T,19,0))</f>
        <v>0</v>
      </c>
      <c r="J40" s="27" t="str">
        <f>IF(B40="","",VLOOKUP(AD40,Varsayımlar!$B:$Q,6,0))</f>
        <v>SADE</v>
      </c>
      <c r="K40" s="27">
        <v>1344</v>
      </c>
      <c r="L40" s="27"/>
      <c r="M40" s="27">
        <f>IFERROR(IF(B40="","",K40/VLOOKUP(AD40,Varsayımlar!B:R,17,0)),"")</f>
        <v>16</v>
      </c>
      <c r="N40" s="27">
        <v>84</v>
      </c>
      <c r="O40" s="27"/>
      <c r="P40" s="27">
        <f>IF(B40="","",VLOOKUP(AD40,Varsayımlar!$B:$Q,7,0)*K40)</f>
        <v>40320</v>
      </c>
      <c r="Q40" s="27">
        <f>IF(B40="","",VLOOKUP(AD40,Varsayımlar!$B:$Q,8,0))</f>
        <v>25</v>
      </c>
      <c r="R40" s="27" t="str">
        <f>IF(B40="","",VLOOKUP(AD40,Varsayımlar!$B:$Q,9,0))</f>
        <v>SOFT</v>
      </c>
      <c r="S40" s="27">
        <f>IF(B40="","",VLOOKUP(AD40,Varsayımlar!$B:$Q,10,0))</f>
        <v>4</v>
      </c>
      <c r="T40" s="27">
        <f>IF(B40="","",VLOOKUP(AD40,Varsayımlar!$B:$Q,11,0))</f>
        <v>30</v>
      </c>
      <c r="U40" s="27">
        <f>IF(B40="","",VLOOKUP(AD40,Varsayımlar!$B:$Q,12,0))</f>
        <v>260</v>
      </c>
      <c r="V40" s="27" t="str">
        <f>IF(B40="","",VLOOKUP(AD40,Varsayımlar!$B:$Q,13,0))</f>
        <v>YURTDIŞI</v>
      </c>
      <c r="W40" s="27">
        <f>IF(B40="","",VLOOKUP(AD40,Varsayımlar!$B:$Q,14,0))</f>
        <v>6</v>
      </c>
      <c r="X40" s="29">
        <v>46177</v>
      </c>
      <c r="Y40" s="29">
        <v>46360</v>
      </c>
      <c r="Z40" s="27" t="s">
        <v>70</v>
      </c>
      <c r="AA40" s="27" t="str">
        <f>IF(B40="","",VLOOKUP(AD40,Varsayımlar!$B:$Q,15,0))</f>
        <v>TRİTON -SKT ATILACAK</v>
      </c>
      <c r="AB40" s="27" t="str">
        <f>IF(B40="","",VLOOKUP(AD40,Varsayımlar!$B:$Q,16,0))</f>
        <v>24-26 CM</v>
      </c>
      <c r="AC40" s="27">
        <f>IF(B40="","",VLOOKUP(Sayfa2!AD40,Varsayımlar!B:S,18,0))</f>
        <v>0</v>
      </c>
      <c r="AD40" s="5" t="str">
        <f>IF(B40="","",CONCATENATE(B40,E40))</f>
        <v>LLC TRİTONMUTLUKAL WHEAT TORTILLA</v>
      </c>
    </row>
    <row r="41" spans="1:31" ht="47.25" x14ac:dyDescent="0.25">
      <c r="A41" s="11" t="s">
        <v>125</v>
      </c>
      <c r="B41" s="24" t="s">
        <v>104</v>
      </c>
      <c r="C41" s="25">
        <f>IF(B41="","",VLOOKUP(AD41,Varsayımlar!$B:$Q,3,0))</f>
        <v>8698829380698</v>
      </c>
      <c r="D41" s="25"/>
      <c r="E41" s="24" t="s">
        <v>105</v>
      </c>
      <c r="F41" s="24"/>
      <c r="G41" s="24" t="s">
        <v>108</v>
      </c>
      <c r="H41" s="24" t="str">
        <f>IF(B41="","",VLOOKUP(AD41,Varsayımlar!$B:$Q,5,0))</f>
        <v>TORTİLLAS 20CM (SAMAKAT BİLGİLERİ EKLİ)</v>
      </c>
      <c r="I41" s="24">
        <f>IF(B41="","",VLOOKUP(AD41,Varsayımlar!B:T,19,0))</f>
        <v>0</v>
      </c>
      <c r="J41" s="24" t="str">
        <f>IF(B41="","",VLOOKUP(AD41,Varsayımlar!$B:$Q,6,0))</f>
        <v>SADE</v>
      </c>
      <c r="K41" s="24">
        <v>2475</v>
      </c>
      <c r="L41" s="24"/>
      <c r="M41" s="24">
        <f>IFERROR(IF(B41="","",K41/VLOOKUP(AD41,Varsayımlar!B:R,17,0)),"")</f>
        <v>11</v>
      </c>
      <c r="N41" s="24"/>
      <c r="O41" s="24"/>
      <c r="P41" s="24">
        <f>IF(B41="","",VLOOKUP(AD41,Varsayımlar!$B:$Q,7,0)*K41)</f>
        <v>34650</v>
      </c>
      <c r="Q41" s="24">
        <f>IF(B41="","",VLOOKUP(AD41,Varsayımlar!$B:$Q,8,0))</f>
        <v>20</v>
      </c>
      <c r="R41" s="24" t="str">
        <f>IF(B41="","",VLOOKUP(AD41,Varsayımlar!$B:$Q,9,0))</f>
        <v>IRAK SOFT</v>
      </c>
      <c r="S41" s="24">
        <f>IF(B41="","",VLOOKUP(AD41,Varsayımlar!$B:$Q,10,0))</f>
        <v>4</v>
      </c>
      <c r="T41" s="24">
        <f>IF(B41="","",VLOOKUP(AD41,Varsayımlar!$B:$Q,11,0))</f>
        <v>14</v>
      </c>
      <c r="U41" s="24">
        <f>IF(B41="","",VLOOKUP(AD41,Varsayımlar!$B:$Q,12,0))</f>
        <v>166</v>
      </c>
      <c r="V41" s="24" t="str">
        <f>IF(B41="","",VLOOKUP(AD41,Varsayımlar!$B:$Q,13,0))</f>
        <v>YURTDIŞI</v>
      </c>
      <c r="W41" s="24">
        <f>IF(B41="","",VLOOKUP(AD41,Varsayımlar!$B:$Q,14,0))</f>
        <v>9</v>
      </c>
      <c r="X41" s="26">
        <v>46181</v>
      </c>
      <c r="Y41" s="26">
        <v>46454</v>
      </c>
      <c r="Z41" s="24">
        <v>26060820</v>
      </c>
      <c r="AA41" s="24" t="str">
        <f>IF(B41="","",VLOOKUP(AD41,Varsayımlar!$B:$Q,15,0))</f>
        <v>SİYAH KARE KOLİ- Üretim Tarihi Etiketli</v>
      </c>
      <c r="AB41" s="24" t="str">
        <f>IF(B41="","",VLOOKUP(AD41,Varsayımlar!$B:$Q,16,0))</f>
        <v>19-21 CM</v>
      </c>
      <c r="AC41" s="24">
        <f>IF(B41="","",VLOOKUP(Sayfa2!AD41,Varsayımlar!B:S,18,0))</f>
        <v>0</v>
      </c>
      <c r="AD41" s="2" t="str">
        <f t="shared" ref="AD41:AD104" si="3">IF(B41="","",CONCATENATE(B41,E41))</f>
        <v>SMART LLCTORTİLLAS SAMAKAT 20CM 166G</v>
      </c>
    </row>
    <row r="42" spans="1:31" ht="47.25" x14ac:dyDescent="0.25">
      <c r="A42" s="11" t="s">
        <v>126</v>
      </c>
      <c r="B42" s="18" t="s">
        <v>79</v>
      </c>
      <c r="C42" s="19">
        <f>IF(B42="","",VLOOKUP(AD42,Varsayımlar!$B:$Q,3,0))</f>
        <v>8698829380698</v>
      </c>
      <c r="D42" s="19"/>
      <c r="E42" s="19" t="s">
        <v>109</v>
      </c>
      <c r="F42" s="18" t="s">
        <v>111</v>
      </c>
      <c r="G42" s="18" t="s">
        <v>112</v>
      </c>
      <c r="H42" s="18" t="str">
        <f>IF(B42="","",VLOOKUP(AD42,Varsayımlar!$B:$Q,5,0))</f>
        <v>MANETKA SADE 20CM 166G</v>
      </c>
      <c r="I42" s="18">
        <f>IF(B42="","",VLOOKUP(AD42,Varsayımlar!B:T,19,0))</f>
        <v>0</v>
      </c>
      <c r="J42" s="18" t="str">
        <f>IF(B42="","",VLOOKUP(AD42,Varsayımlar!$B:$Q,6,0))</f>
        <v>SADE</v>
      </c>
      <c r="K42" s="18">
        <v>7200</v>
      </c>
      <c r="L42" s="18"/>
      <c r="M42" s="18">
        <f>IFERROR(IF(B42="","",K42/VLOOKUP(AD42,Varsayımlar!B:R,17,0)),"")</f>
        <v>32</v>
      </c>
      <c r="N42" s="18"/>
      <c r="O42" s="18"/>
      <c r="P42" s="18">
        <f>IF(B42="","",VLOOKUP(AD42,Varsayımlar!$B:$Q,7,0)*K42)</f>
        <v>100800</v>
      </c>
      <c r="Q42" s="18">
        <f>IF(B42="","",VLOOKUP(AD42,Varsayımlar!$B:$Q,8,0))</f>
        <v>20</v>
      </c>
      <c r="R42" s="18" t="str">
        <f>IF(B42="","",VLOOKUP(AD42,Varsayımlar!$B:$Q,9,0))</f>
        <v>IRAK SOFT</v>
      </c>
      <c r="S42" s="18">
        <f>IF(B42="","",VLOOKUP(AD42,Varsayımlar!$B:$Q,10,0))</f>
        <v>4</v>
      </c>
      <c r="T42" s="18">
        <f>IF(B42="","",VLOOKUP(AD42,Varsayımlar!$B:$Q,11,0))</f>
        <v>14</v>
      </c>
      <c r="U42" s="18">
        <f>IF(B42="","",VLOOKUP(AD42,Varsayımlar!$B:$Q,12,0))</f>
        <v>166</v>
      </c>
      <c r="V42" s="18" t="str">
        <f>IF(B42="","",VLOOKUP(AD42,Varsayımlar!$B:$Q,13,0))</f>
        <v>YURTDIŞI</v>
      </c>
      <c r="W42" s="18">
        <f>IF(B42="","",VLOOKUP(AD42,Varsayımlar!$B:$Q,14,0))</f>
        <v>6</v>
      </c>
      <c r="X42" s="20">
        <v>46182</v>
      </c>
      <c r="Y42" s="20">
        <v>46365</v>
      </c>
      <c r="Z42" s="18">
        <v>26060920</v>
      </c>
      <c r="AA42" s="18" t="str">
        <f>IF(B42="","",VLOOKUP(AD42,Varsayımlar!$B:$Q,15,0))</f>
        <v>SİYAH KARE KOLİ-ÜRETİM TARİHLİ ETİKET</v>
      </c>
      <c r="AB42" s="18" t="str">
        <f>IF(B42="","",VLOOKUP(AD42,Varsayımlar!$B:$Q,16,0))</f>
        <v>19-21 CM</v>
      </c>
      <c r="AC42" s="18">
        <f>IF(B42="","",VLOOKUP(Sayfa2!AD42,Varsayımlar!B:S,18,0))</f>
        <v>0</v>
      </c>
      <c r="AD42" s="5" t="str">
        <f t="shared" si="3"/>
        <v>LLC KOTORMANETKA SADE 20CM 166G</v>
      </c>
    </row>
    <row r="43" spans="1:31" ht="63" x14ac:dyDescent="0.25">
      <c r="A43" s="11" t="s">
        <v>127</v>
      </c>
      <c r="B43" s="21" t="s">
        <v>119</v>
      </c>
      <c r="C43" s="22">
        <f>IF(B43="","",VLOOKUP(AD43,Varsayımlar!$B:$Q,3,0))</f>
        <v>8698829380698</v>
      </c>
      <c r="D43" s="22"/>
      <c r="E43" s="21" t="s">
        <v>113</v>
      </c>
      <c r="F43" s="21"/>
      <c r="G43" s="21"/>
      <c r="H43" s="21" t="str">
        <f>IF(B43="","",VLOOKUP(AD43,Varsayımlar!$B:$Q,5,0))</f>
        <v>Mutlukal Tortillas 15cm</v>
      </c>
      <c r="I43" s="21">
        <f>IF(B43="","",VLOOKUP(AD43,Varsayımlar!B:T,19,0))</f>
        <v>0</v>
      </c>
      <c r="J43" s="21" t="str">
        <f>IF(B43="","",VLOOKUP(AD43,Varsayımlar!$B:$Q,6,0))</f>
        <v>SADE</v>
      </c>
      <c r="K43" s="21">
        <v>3168</v>
      </c>
      <c r="L43" s="21"/>
      <c r="M43" s="21">
        <f>IFERROR(IF(B43="","",K43/VLOOKUP(AD43,Varsayımlar!B:R,17,0)),"")</f>
        <v>33</v>
      </c>
      <c r="N43" s="21"/>
      <c r="O43" s="21"/>
      <c r="P43" s="21">
        <f>IF(B43="","",VLOOKUP(AD43,Varsayımlar!$B:$Q,7,0)*K43)</f>
        <v>31680</v>
      </c>
      <c r="Q43" s="21">
        <f>IF(B43="","",VLOOKUP(AD43,Varsayımlar!$B:$Q,8,0))</f>
        <v>12</v>
      </c>
      <c r="R43" s="21" t="str">
        <f>IF(B43="","",VLOOKUP(AD43,Varsayımlar!$B:$Q,9,0))</f>
        <v>IRAK SOFT</v>
      </c>
      <c r="S43" s="21">
        <f>IF(B43="","",VLOOKUP(AD43,Varsayımlar!$B:$Q,10,0))</f>
        <v>10</v>
      </c>
      <c r="T43" s="21">
        <f>IF(B43="","",VLOOKUP(AD43,Varsayımlar!$B:$Q,11,0))</f>
        <v>12</v>
      </c>
      <c r="U43" s="21">
        <f>IF(B43="","",VLOOKUP(AD43,Varsayımlar!$B:$Q,12,0))</f>
        <v>250</v>
      </c>
      <c r="V43" s="21" t="str">
        <f>IF(B43="","",VLOOKUP(AD43,Varsayımlar!$B:$Q,13,0))</f>
        <v>YURTİÇİ</v>
      </c>
      <c r="W43" s="21">
        <f>IF(B43="","",VLOOKUP(AD43,Varsayımlar!$B:$Q,14,0))</f>
        <v>6</v>
      </c>
      <c r="X43" s="21"/>
      <c r="Y43" s="21"/>
      <c r="Z43" s="21"/>
      <c r="AA43" s="21" t="str">
        <f>IF(B43="","",VLOOKUP(AD43,Varsayımlar!$B:$Q,15,0))</f>
        <v>15CM KOLİ</v>
      </c>
      <c r="AB43" s="21" t="str">
        <f>IF(B43="","",VLOOKUP(AD43,Varsayımlar!$B:$Q,16,0))</f>
        <v>KESME-33-35G BEZE, KESİLMEMİŞ 16-18CM, 320-330G- KESİLMİŞ 245-250G</v>
      </c>
      <c r="AC43" s="21">
        <f>IF(B43="","",VLOOKUP(Sayfa2!AD43,Varsayımlar!B:S,18,0))</f>
        <v>0</v>
      </c>
      <c r="AD43" s="2" t="str">
        <f t="shared" si="3"/>
        <v>MAYDONOZ DÖNERMutlukal Tortillas 15cm 250g</v>
      </c>
    </row>
    <row r="44" spans="1:31" ht="47.25" x14ac:dyDescent="0.25">
      <c r="A44" s="11" t="s">
        <v>128</v>
      </c>
      <c r="B44" s="12" t="s">
        <v>104</v>
      </c>
      <c r="C44" s="13">
        <f>IF(B44="","",VLOOKUP(AD44,Varsayımlar!$B:$Q,3,0))</f>
        <v>8698829380698</v>
      </c>
      <c r="D44" s="13"/>
      <c r="E44" s="12" t="s">
        <v>105</v>
      </c>
      <c r="F44" s="12">
        <v>32</v>
      </c>
      <c r="G44" s="12" t="s">
        <v>108</v>
      </c>
      <c r="H44" s="12" t="str">
        <f>IF(B44="","",VLOOKUP(AD44,Varsayımlar!$B:$Q,5,0))</f>
        <v>TORTİLLAS 20CM (SAMAKAT BİLGİLERİ EKLİ)</v>
      </c>
      <c r="I44" s="12">
        <f>IF(B44="","",VLOOKUP(AD44,Varsayımlar!B:T,19,0))</f>
        <v>0</v>
      </c>
      <c r="J44" s="12" t="str">
        <f>IF(B44="","",VLOOKUP(AD44,Varsayımlar!$B:$Q,6,0))</f>
        <v>SADE</v>
      </c>
      <c r="K44" s="12">
        <v>5850</v>
      </c>
      <c r="L44" s="12"/>
      <c r="M44" s="12">
        <f>IFERROR(IF(B44="","",K44/VLOOKUP(AD44,Varsayımlar!B:R,17,0)),"")</f>
        <v>26</v>
      </c>
      <c r="N44" s="12"/>
      <c r="O44" s="12"/>
      <c r="P44" s="12">
        <f>IF(B44="","",VLOOKUP(AD44,Varsayımlar!$B:$Q,7,0)*K44)</f>
        <v>81900</v>
      </c>
      <c r="Q44" s="12">
        <f>IF(B44="","",VLOOKUP(AD44,Varsayımlar!$B:$Q,8,0))</f>
        <v>20</v>
      </c>
      <c r="R44" s="12" t="str">
        <f>IF(B44="","",VLOOKUP(AD44,Varsayımlar!$B:$Q,9,0))</f>
        <v>IRAK SOFT</v>
      </c>
      <c r="S44" s="12">
        <f>IF(B44="","",VLOOKUP(AD44,Varsayımlar!$B:$Q,10,0))</f>
        <v>4</v>
      </c>
      <c r="T44" s="12">
        <f>IF(B44="","",VLOOKUP(AD44,Varsayımlar!$B:$Q,11,0))</f>
        <v>14</v>
      </c>
      <c r="U44" s="12">
        <f>IF(B44="","",VLOOKUP(AD44,Varsayımlar!$B:$Q,12,0))</f>
        <v>166</v>
      </c>
      <c r="V44" s="12" t="str">
        <f>IF(B44="","",VLOOKUP(AD44,Varsayımlar!$B:$Q,13,0))</f>
        <v>YURTDIŞI</v>
      </c>
      <c r="W44" s="12">
        <f>IF(B44="","",VLOOKUP(AD44,Varsayımlar!$B:$Q,14,0))</f>
        <v>9</v>
      </c>
      <c r="X44" s="14">
        <v>46188</v>
      </c>
      <c r="Y44" s="14">
        <v>46461</v>
      </c>
      <c r="Z44" s="12">
        <v>26061520</v>
      </c>
      <c r="AA44" s="12" t="str">
        <f>IF(B44="","",VLOOKUP(AD44,Varsayımlar!$B:$Q,15,0))</f>
        <v>SİYAH KARE KOLİ- Üretim Tarihi Etiketli</v>
      </c>
      <c r="AB44" s="12" t="str">
        <f>IF(B44="","",VLOOKUP(AD44,Varsayımlar!$B:$Q,16,0))</f>
        <v>19-21 CM</v>
      </c>
      <c r="AC44" s="12">
        <f>IF(B44="","",VLOOKUP(Sayfa2!AD44,Varsayımlar!B:S,18,0))</f>
        <v>0</v>
      </c>
      <c r="AD44" s="5" t="str">
        <f t="shared" si="3"/>
        <v>SMART LLCTORTİLLAS SAMAKAT 20CM 166G</v>
      </c>
    </row>
    <row r="45" spans="1:31" x14ac:dyDescent="0.25">
      <c r="A45" s="11" t="s">
        <v>129</v>
      </c>
      <c r="B45" s="11" t="s">
        <v>178</v>
      </c>
      <c r="C45" s="46">
        <f>IF(B45="","",VLOOKUP(AD45,Varsayımlar!$B:$Q,3,0))</f>
        <v>8698829380698</v>
      </c>
      <c r="D45" s="46"/>
      <c r="E45" s="47" t="s">
        <v>179</v>
      </c>
      <c r="F45" s="11"/>
      <c r="G45" s="11"/>
      <c r="H45" s="11" t="str">
        <f>IF(B45="","",VLOOKUP(AD45,Varsayımlar!$B:$Q,5,0))</f>
        <v>Tortillove 25 cm</v>
      </c>
      <c r="I45" s="11">
        <f>IF(B45="","",VLOOKUP(AD45,Varsayımlar!B:T,19,0))</f>
        <v>0</v>
      </c>
      <c r="J45" s="11" t="str">
        <f>IF(B45="","",VLOOKUP(AD45,Varsayımlar!$B:$Q,6,0))</f>
        <v>SADE</v>
      </c>
      <c r="K45" s="11">
        <v>60</v>
      </c>
      <c r="L45" s="11"/>
      <c r="M45" s="11" t="str">
        <f>IFERROR(IF(B45="","",K45/VLOOKUP(AD45,Varsayımlar!B:R,17,0)),"")</f>
        <v/>
      </c>
      <c r="N45" s="11"/>
      <c r="O45" s="11"/>
      <c r="P45" s="11">
        <f>IF(B45="","",VLOOKUP(AD45,Varsayımlar!$B:$Q,7,0)*K45)</f>
        <v>840</v>
      </c>
      <c r="Q45" s="11">
        <f>IF(B45="","",VLOOKUP(AD45,Varsayımlar!$B:$Q,8,0))</f>
        <v>25</v>
      </c>
      <c r="R45" s="11" t="str">
        <f>IF(B45="","",VLOOKUP(AD45,Varsayımlar!$B:$Q,9,0))</f>
        <v>Irak Soft</v>
      </c>
      <c r="S45" s="11">
        <f>IF(B45="","",VLOOKUP(AD45,Varsayımlar!$B:$Q,10,0))</f>
        <v>8</v>
      </c>
      <c r="T45" s="11">
        <f>IF(B45="","",VLOOKUP(AD45,Varsayımlar!$B:$Q,11,0))</f>
        <v>14</v>
      </c>
      <c r="U45" s="11">
        <f>IF(B45="","",VLOOKUP(AD45,Varsayımlar!$B:$Q,12,0))</f>
        <v>520</v>
      </c>
      <c r="V45" s="11" t="str">
        <f>IF(B45="","",VLOOKUP(AD45,Varsayımlar!$B:$Q,13,0))</f>
        <v>YURTİÇİ</v>
      </c>
      <c r="W45" s="11">
        <f>IF(B45="","",VLOOKUP(AD45,Varsayımlar!$B:$Q,14,0))</f>
        <v>6</v>
      </c>
      <c r="X45" s="11" t="s">
        <v>161</v>
      </c>
      <c r="Y45" s="11" t="s">
        <v>161</v>
      </c>
      <c r="Z45" s="11" t="s">
        <v>161</v>
      </c>
      <c r="AA45" s="11" t="str">
        <f>IF(B45="","",VLOOKUP(AD45,Varsayımlar!$B:$Q,15,0))</f>
        <v>Kırmızı Koli</v>
      </c>
      <c r="AB45" s="11" t="str">
        <f>IF(B45="","",VLOOKUP(AD45,Varsayımlar!$B:$Q,16,0))</f>
        <v>24-26 cm</v>
      </c>
      <c r="AC45" s="11">
        <f>IF(B45="","",VLOOKUP(Sayfa2!AD45,Varsayımlar!B:S,18,0))</f>
        <v>0</v>
      </c>
      <c r="AD45" s="11" t="str">
        <f t="shared" si="3"/>
        <v>SultanoğluTortillove 25 cm 8pcs 520g</v>
      </c>
    </row>
    <row r="46" spans="1:31" x14ac:dyDescent="0.25">
      <c r="A46" s="11" t="s">
        <v>130</v>
      </c>
      <c r="B46" s="48" t="s">
        <v>183</v>
      </c>
      <c r="C46" s="49">
        <f>IF(B46="","",VLOOKUP(AD46,Varsayımlar!$B:$Q,3,0))</f>
        <v>8698829380698</v>
      </c>
      <c r="D46" s="49"/>
      <c r="E46" s="47" t="s">
        <v>184</v>
      </c>
      <c r="F46" s="11"/>
      <c r="G46" s="11"/>
      <c r="H46" s="50" t="str">
        <f>IF(B46="","",VLOOKUP(AD46,Varsayımlar!$B:$Q,5,0))</f>
        <v>Mutlukal tortillas 30cm</v>
      </c>
      <c r="I46" s="50">
        <f>IF(B46="","",VLOOKUP(AD46,Varsayımlar!B:T,19,0))</f>
        <v>0</v>
      </c>
      <c r="J46" s="50" t="str">
        <f>IF(B46="","",VLOOKUP(AD46,Varsayımlar!$B:$Q,6,0))</f>
        <v>SADE</v>
      </c>
      <c r="K46" s="11">
        <v>50</v>
      </c>
      <c r="L46" s="11"/>
      <c r="M46" s="11" t="str">
        <f>IFERROR(IF(B46="","",K46/VLOOKUP(AD46,Varsayımlar!B:R,17,0)),"")</f>
        <v/>
      </c>
      <c r="N46" s="11"/>
      <c r="O46" s="11"/>
      <c r="P46" s="50">
        <f>IF(B46="","",VLOOKUP(AD46,Varsayımlar!$B:$Q,7,0)*K46)</f>
        <v>600</v>
      </c>
      <c r="Q46" s="50">
        <f>IF(B46="","",VLOOKUP(AD46,Varsayımlar!$B:$Q,8,0))</f>
        <v>30</v>
      </c>
      <c r="R46" s="50" t="str">
        <f>IF(B46="","",VLOOKUP(AD46,Varsayımlar!$B:$Q,9,0))</f>
        <v>Irak Soft</v>
      </c>
      <c r="S46" s="50">
        <f>IF(B46="","",VLOOKUP(AD46,Varsayımlar!$B:$Q,10,0))</f>
        <v>10</v>
      </c>
      <c r="T46" s="50">
        <f>IF(B46="","",VLOOKUP(AD46,Varsayımlar!$B:$Q,11,0))</f>
        <v>12</v>
      </c>
      <c r="U46" s="50">
        <f>IF(B46="","",VLOOKUP(AD46,Varsayımlar!$B:$Q,12,0))</f>
        <v>950</v>
      </c>
      <c r="V46" s="50" t="str">
        <f>IF(B46="","",VLOOKUP(AD46,Varsayımlar!$B:$Q,13,0))</f>
        <v>Yurtiçi</v>
      </c>
      <c r="W46" s="50">
        <f>IF(B46="","",VLOOKUP(AD46,Varsayımlar!$B:$Q,14,0))</f>
        <v>6</v>
      </c>
      <c r="X46" s="11" t="s">
        <v>161</v>
      </c>
      <c r="Y46" s="11" t="s">
        <v>161</v>
      </c>
      <c r="Z46" s="11" t="s">
        <v>161</v>
      </c>
      <c r="AA46" s="50" t="str">
        <f>IF(B46="","",VLOOKUP(AD46,Varsayımlar!$B:$Q,15,0))</f>
        <v>Mavi Koli</v>
      </c>
      <c r="AB46" s="50" t="str">
        <f>IF(B46="","",VLOOKUP(AD46,Varsayımlar!$B:$Q,16,0))</f>
        <v>29-31 Cm</v>
      </c>
      <c r="AC46" s="50">
        <f>IF(B46="","",VLOOKUP(Sayfa2!AD46,Varsayımlar!B:S,18,0))</f>
        <v>0</v>
      </c>
      <c r="AD46" s="50" t="str">
        <f t="shared" si="3"/>
        <v>KopuzMutlukal Tortillas 30cm 950g</v>
      </c>
    </row>
    <row r="47" spans="1:31" ht="47.25" x14ac:dyDescent="0.25">
      <c r="A47" s="11" t="s">
        <v>131</v>
      </c>
      <c r="B47" s="11" t="s">
        <v>104</v>
      </c>
      <c r="C47" s="46">
        <f>IF(B47="","",VLOOKUP(AD47,Varsayımlar!$B:$Q,3,0))</f>
        <v>8698829380698</v>
      </c>
      <c r="D47" s="46"/>
      <c r="E47" s="47" t="s">
        <v>105</v>
      </c>
      <c r="F47" s="11">
        <v>32</v>
      </c>
      <c r="G47" s="11" t="s">
        <v>108</v>
      </c>
      <c r="H47" s="11" t="str">
        <f>IF(B47="","",VLOOKUP(AD47,Varsayımlar!$B:$Q,5,0))</f>
        <v>TORTİLLAS 20CM (SAMAKAT BİLGİLERİ EKLİ)</v>
      </c>
      <c r="I47" s="11">
        <f>IF(B47="","",VLOOKUP(AD47,Varsayımlar!B:T,19,0))</f>
        <v>0</v>
      </c>
      <c r="J47" s="11" t="str">
        <f>IF(B47="","",VLOOKUP(AD47,Varsayımlar!$B:$Q,6,0))</f>
        <v>SADE</v>
      </c>
      <c r="K47" s="11">
        <v>5850</v>
      </c>
      <c r="L47" s="11"/>
      <c r="M47" s="11">
        <f>IFERROR(IF(B47="","",K47/VLOOKUP(AD47,Varsayımlar!B:R,17,0)),"")</f>
        <v>26</v>
      </c>
      <c r="N47" s="11"/>
      <c r="O47" s="11"/>
      <c r="P47" s="11">
        <f>IF(B47="","",VLOOKUP(AD47,Varsayımlar!$B:$Q,7,0)*K47)</f>
        <v>81900</v>
      </c>
      <c r="Q47" s="11">
        <f>IF(B47="","",VLOOKUP(AD47,Varsayımlar!$B:$Q,8,0))</f>
        <v>20</v>
      </c>
      <c r="R47" s="11" t="str">
        <f>IF(B47="","",VLOOKUP(AD47,Varsayımlar!$B:$Q,9,0))</f>
        <v>IRAK SOFT</v>
      </c>
      <c r="S47" s="11">
        <f>IF(B47="","",VLOOKUP(AD47,Varsayımlar!$B:$Q,10,0))</f>
        <v>4</v>
      </c>
      <c r="T47" s="11">
        <f>IF(B47="","",VLOOKUP(AD47,Varsayımlar!$B:$Q,11,0))</f>
        <v>14</v>
      </c>
      <c r="U47" s="11">
        <f>IF(B47="","",VLOOKUP(AD47,Varsayımlar!$B:$Q,12,0))</f>
        <v>166</v>
      </c>
      <c r="V47" s="11" t="str">
        <f>IF(B47="","",VLOOKUP(AD47,Varsayımlar!$B:$Q,13,0))</f>
        <v>YURTDIŞI</v>
      </c>
      <c r="W47" s="11">
        <f>IF(B47="","",VLOOKUP(AD47,Varsayımlar!$B:$Q,14,0))</f>
        <v>9</v>
      </c>
      <c r="X47" s="51">
        <v>46188</v>
      </c>
      <c r="Y47" s="51">
        <v>46461</v>
      </c>
      <c r="Z47" s="11">
        <v>26061520</v>
      </c>
      <c r="AA47" s="11" t="str">
        <f>IF(B47="","",VLOOKUP(AD47,Varsayımlar!$B:$Q,15,0))</f>
        <v>SİYAH KARE KOLİ- Üretim Tarihi Etiketli</v>
      </c>
      <c r="AB47" s="11" t="str">
        <f>IF(B47="","",VLOOKUP(AD47,Varsayımlar!$B:$Q,16,0))</f>
        <v>19-21 CM</v>
      </c>
      <c r="AC47" s="11">
        <f>IF(B47="","",VLOOKUP(Sayfa2!AD47,Varsayımlar!B:S,18,0))</f>
        <v>0</v>
      </c>
      <c r="AD47" s="42" t="str">
        <f t="shared" si="3"/>
        <v>SMART LLCTORTİLLAS SAMAKAT 20CM 166G</v>
      </c>
    </row>
    <row r="48" spans="1:31" ht="78.75" x14ac:dyDescent="0.25">
      <c r="A48" s="11" t="s">
        <v>132</v>
      </c>
      <c r="B48" s="48" t="s">
        <v>90</v>
      </c>
      <c r="C48" s="49">
        <f>IF(B48="","",VLOOKUP(AD48,Varsayımlar!$B:$Q,3,0))</f>
        <v>8698829380698</v>
      </c>
      <c r="D48" s="49" t="s">
        <v>231</v>
      </c>
      <c r="E48" s="47" t="s">
        <v>91</v>
      </c>
      <c r="F48" s="11"/>
      <c r="G48" s="11"/>
      <c r="H48" s="50" t="str">
        <f>IF(B48="","",VLOOKUP(AD48,Varsayımlar!$B:$Q,5,0))</f>
        <v>MAGNİT MAVİ AMBALAJ 25CM</v>
      </c>
      <c r="I48" s="50">
        <f>IF(B48="","",VLOOKUP(AD48,Varsayımlar!B:T,19,0))</f>
        <v>0</v>
      </c>
      <c r="J48" s="50" t="str">
        <f>IF(B48="","",VLOOKUP(AD48,Varsayımlar!$B:$Q,6,0))</f>
        <v>SADE</v>
      </c>
      <c r="K48" s="11">
        <v>2016</v>
      </c>
      <c r="L48" s="11"/>
      <c r="M48" s="11">
        <f>IFERROR(IF(B48="","",K48/VLOOKUP(AD48,Varsayımlar!B:R,17,0)),"")</f>
        <v>24</v>
      </c>
      <c r="N48" s="11"/>
      <c r="O48" s="11"/>
      <c r="P48" s="50">
        <f>IF(B48="","",VLOOKUP(AD48,Varsayımlar!$B:$Q,7,0)*K48)</f>
        <v>60480</v>
      </c>
      <c r="Q48" s="50">
        <f>IF(B48="","",VLOOKUP(AD48,Varsayımlar!$B:$Q,8,0))</f>
        <v>25</v>
      </c>
      <c r="R48" s="50" t="str">
        <f>IF(B48="","",VLOOKUP(AD48,Varsayımlar!$B:$Q,9,0))</f>
        <v>SOFT</v>
      </c>
      <c r="S48" s="50">
        <f>IF(B48="","",VLOOKUP(AD48,Varsayımlar!$B:$Q,10,0))</f>
        <v>4</v>
      </c>
      <c r="T48" s="50">
        <f>IF(B48="","",VLOOKUP(AD48,Varsayımlar!$B:$Q,11,0))</f>
        <v>30</v>
      </c>
      <c r="U48" s="50">
        <f>IF(B48="","",VLOOKUP(AD48,Varsayımlar!$B:$Q,12,0))</f>
        <v>260</v>
      </c>
      <c r="V48" s="50" t="str">
        <f>IF(B48="","",VLOOKUP(AD48,Varsayımlar!$B:$Q,13,0))</f>
        <v>YURTDIŞI</v>
      </c>
      <c r="W48" s="50">
        <f>IF(B48="","",VLOOKUP(AD48,Varsayımlar!$B:$Q,14,0))</f>
        <v>9</v>
      </c>
      <c r="X48" s="11"/>
      <c r="Y48" s="11"/>
      <c r="Z48" s="11"/>
      <c r="AA48" s="50" t="str">
        <f>IF(B48="","",VLOOKUP(AD48,Varsayımlar!$B:$Q,15,0))</f>
        <v>25CM TURUNCU KOLİ-SOL ÜST DİKDÖRTGENE ÜRETİM TARİHİ BASILACAK</v>
      </c>
      <c r="AB48" s="50" t="str">
        <f>IF(B48="","",VLOOKUP(AD48,Varsayımlar!$B:$Q,16,0))</f>
        <v>24-26 CM</v>
      </c>
      <c r="AC48" s="50">
        <f>IF(B48="","",VLOOKUP(Sayfa2!AD48,Varsayımlar!B:S,18,0))</f>
        <v>0</v>
      </c>
      <c r="AD48" s="50" t="str">
        <f t="shared" si="3"/>
        <v>MAGNİTMAGNİT MAVİ AMBALAJ 25 CM 260G</v>
      </c>
    </row>
    <row r="49" spans="1:30" ht="78.75" x14ac:dyDescent="0.25">
      <c r="A49" s="11" t="s">
        <v>133</v>
      </c>
      <c r="B49" s="48" t="s">
        <v>90</v>
      </c>
      <c r="C49" s="49">
        <f>IF(B49="","",VLOOKUP(AD49,Varsayımlar!$B:$Q,3,0))</f>
        <v>8698829380698</v>
      </c>
      <c r="D49" s="49" t="s">
        <v>232</v>
      </c>
      <c r="E49" s="47" t="s">
        <v>91</v>
      </c>
      <c r="F49" s="11"/>
      <c r="G49" s="11"/>
      <c r="H49" s="50" t="str">
        <f>IF(B49="","",VLOOKUP(AD49,Varsayımlar!$B:$Q,5,0))</f>
        <v>MAGNİT MAVİ AMBALAJ 25CM</v>
      </c>
      <c r="I49" s="50">
        <f>IF(B49="","",VLOOKUP(AD49,Varsayımlar!B:T,19,0))</f>
        <v>0</v>
      </c>
      <c r="J49" s="50" t="str">
        <f>IF(B49="","",VLOOKUP(AD49,Varsayımlar!$B:$Q,6,0))</f>
        <v>SADE</v>
      </c>
      <c r="K49" s="11">
        <v>2016</v>
      </c>
      <c r="L49" s="11"/>
      <c r="M49" s="11">
        <f>IFERROR(IF(B49="","",K49/VLOOKUP(AD49,Varsayımlar!B:R,17,0)),"")</f>
        <v>24</v>
      </c>
      <c r="N49" s="11"/>
      <c r="O49" s="11"/>
      <c r="P49" s="50">
        <f>IF(B49="","",VLOOKUP(AD49,Varsayımlar!$B:$Q,7,0)*K49)</f>
        <v>60480</v>
      </c>
      <c r="Q49" s="50">
        <f>IF(B49="","",VLOOKUP(AD49,Varsayımlar!$B:$Q,8,0))</f>
        <v>25</v>
      </c>
      <c r="R49" s="50" t="str">
        <f>IF(B49="","",VLOOKUP(AD49,Varsayımlar!$B:$Q,9,0))</f>
        <v>SOFT</v>
      </c>
      <c r="S49" s="50">
        <f>IF(B49="","",VLOOKUP(AD49,Varsayımlar!$B:$Q,10,0))</f>
        <v>4</v>
      </c>
      <c r="T49" s="50">
        <f>IF(B49="","",VLOOKUP(AD49,Varsayımlar!$B:$Q,11,0))</f>
        <v>30</v>
      </c>
      <c r="U49" s="50">
        <f>IF(B49="","",VLOOKUP(AD49,Varsayımlar!$B:$Q,12,0))</f>
        <v>260</v>
      </c>
      <c r="V49" s="50" t="str">
        <f>IF(B49="","",VLOOKUP(AD49,Varsayımlar!$B:$Q,13,0))</f>
        <v>YURTDIŞI</v>
      </c>
      <c r="W49" s="50">
        <f>IF(B49="","",VLOOKUP(AD49,Varsayımlar!$B:$Q,14,0))</f>
        <v>9</v>
      </c>
      <c r="X49" s="11"/>
      <c r="Y49" s="11"/>
      <c r="Z49" s="11"/>
      <c r="AA49" s="50" t="str">
        <f>IF(B49="","",VLOOKUP(AD49,Varsayımlar!$B:$Q,15,0))</f>
        <v>25CM TURUNCU KOLİ-SOL ÜST DİKDÖRTGENE ÜRETİM TARİHİ BASILACAK</v>
      </c>
      <c r="AB49" s="50" t="str">
        <f>IF(B49="","",VLOOKUP(AD49,Varsayımlar!$B:$Q,16,0))</f>
        <v>24-26 CM</v>
      </c>
      <c r="AC49" s="50">
        <f>IF(B49="","",VLOOKUP(Sayfa2!AD49,Varsayımlar!B:S,18,0))</f>
        <v>0</v>
      </c>
      <c r="AD49" s="50" t="str">
        <f t="shared" si="3"/>
        <v>MAGNİTMAGNİT MAVİ AMBALAJ 25 CM 260G</v>
      </c>
    </row>
    <row r="50" spans="1:30" ht="78.75" x14ac:dyDescent="0.25">
      <c r="A50" s="11" t="s">
        <v>134</v>
      </c>
      <c r="B50" s="48" t="s">
        <v>90</v>
      </c>
      <c r="C50" s="49">
        <f>IF(B50="","",VLOOKUP(AD50,Varsayımlar!$B:$Q,3,0))</f>
        <v>8698829380698</v>
      </c>
      <c r="D50" s="49" t="s">
        <v>233</v>
      </c>
      <c r="E50" s="47" t="s">
        <v>91</v>
      </c>
      <c r="F50" s="11"/>
      <c r="G50" s="11"/>
      <c r="H50" s="50" t="str">
        <f>IF(B50="","",VLOOKUP(AD50,Varsayımlar!$B:$Q,5,0))</f>
        <v>MAGNİT MAVİ AMBALAJ 25CM</v>
      </c>
      <c r="I50" s="50">
        <f>IF(B50="","",VLOOKUP(AD50,Varsayımlar!B:T,19,0))</f>
        <v>0</v>
      </c>
      <c r="J50" s="50" t="str">
        <f>IF(B50="","",VLOOKUP(AD50,Varsayımlar!$B:$Q,6,0))</f>
        <v>SADE</v>
      </c>
      <c r="K50" s="11">
        <v>2016</v>
      </c>
      <c r="L50" s="11"/>
      <c r="M50" s="11">
        <f>IFERROR(IF(B50="","",K50/VLOOKUP(AD50,Varsayımlar!B:R,17,0)),"")</f>
        <v>24</v>
      </c>
      <c r="N50" s="11"/>
      <c r="O50" s="11"/>
      <c r="P50" s="50">
        <f>IF(B50="","",VLOOKUP(AD50,Varsayımlar!$B:$Q,7,0)*K50)</f>
        <v>60480</v>
      </c>
      <c r="Q50" s="50">
        <f>IF(B50="","",VLOOKUP(AD50,Varsayımlar!$B:$Q,8,0))</f>
        <v>25</v>
      </c>
      <c r="R50" s="50" t="str">
        <f>IF(B50="","",VLOOKUP(AD50,Varsayımlar!$B:$Q,9,0))</f>
        <v>SOFT</v>
      </c>
      <c r="S50" s="50">
        <f>IF(B50="","",VLOOKUP(AD50,Varsayımlar!$B:$Q,10,0))</f>
        <v>4</v>
      </c>
      <c r="T50" s="50">
        <f>IF(B50="","",VLOOKUP(AD50,Varsayımlar!$B:$Q,11,0))</f>
        <v>30</v>
      </c>
      <c r="U50" s="50">
        <f>IF(B50="","",VLOOKUP(AD50,Varsayımlar!$B:$Q,12,0))</f>
        <v>260</v>
      </c>
      <c r="V50" s="50" t="str">
        <f>IF(B50="","",VLOOKUP(AD50,Varsayımlar!$B:$Q,13,0))</f>
        <v>YURTDIŞI</v>
      </c>
      <c r="W50" s="50">
        <f>IF(B50="","",VLOOKUP(AD50,Varsayımlar!$B:$Q,14,0))</f>
        <v>9</v>
      </c>
      <c r="X50" s="11"/>
      <c r="Y50" s="11"/>
      <c r="Z50" s="11"/>
      <c r="AA50" s="50" t="str">
        <f>IF(B50="","",VLOOKUP(AD50,Varsayımlar!$B:$Q,15,0))</f>
        <v>25CM TURUNCU KOLİ-SOL ÜST DİKDÖRTGENE ÜRETİM TARİHİ BASILACAK</v>
      </c>
      <c r="AB50" s="50" t="str">
        <f>IF(B50="","",VLOOKUP(AD50,Varsayımlar!$B:$Q,16,0))</f>
        <v>24-26 CM</v>
      </c>
      <c r="AC50" s="50">
        <f>IF(B50="","",VLOOKUP(Sayfa2!AD50,Varsayımlar!B:S,18,0))</f>
        <v>0</v>
      </c>
      <c r="AD50" s="50" t="str">
        <f t="shared" si="3"/>
        <v>MAGNİTMAGNİT MAVİ AMBALAJ 25 CM 260G</v>
      </c>
    </row>
    <row r="51" spans="1:30" ht="78.75" x14ac:dyDescent="0.25">
      <c r="A51" s="11" t="s">
        <v>135</v>
      </c>
      <c r="B51" s="48" t="s">
        <v>90</v>
      </c>
      <c r="C51" s="49">
        <f>IF(B51="","",VLOOKUP(AD51,Varsayımlar!$B:$Q,3,0))</f>
        <v>8698829380698</v>
      </c>
      <c r="D51" s="49" t="s">
        <v>234</v>
      </c>
      <c r="E51" s="47" t="s">
        <v>91</v>
      </c>
      <c r="F51" s="11"/>
      <c r="G51" s="11"/>
      <c r="H51" s="50" t="str">
        <f>IF(B51="","",VLOOKUP(AD51,Varsayımlar!$B:$Q,5,0))</f>
        <v>MAGNİT MAVİ AMBALAJ 25CM</v>
      </c>
      <c r="I51" s="50">
        <f>IF(B51="","",VLOOKUP(AD51,Varsayımlar!B:T,19,0))</f>
        <v>0</v>
      </c>
      <c r="J51" s="50" t="str">
        <f>IF(B51="","",VLOOKUP(AD51,Varsayımlar!$B:$Q,6,0))</f>
        <v>SADE</v>
      </c>
      <c r="K51" s="11">
        <v>2016</v>
      </c>
      <c r="L51" s="11"/>
      <c r="M51" s="11">
        <f>IFERROR(IF(B51="","",K51/VLOOKUP(AD51,Varsayımlar!B:R,17,0)),"")</f>
        <v>24</v>
      </c>
      <c r="N51" s="11"/>
      <c r="O51" s="11"/>
      <c r="P51" s="50">
        <f>IF(B51="","",VLOOKUP(AD51,Varsayımlar!$B:$Q,7,0)*K51)</f>
        <v>60480</v>
      </c>
      <c r="Q51" s="50">
        <f>IF(B51="","",VLOOKUP(AD51,Varsayımlar!$B:$Q,8,0))</f>
        <v>25</v>
      </c>
      <c r="R51" s="50" t="str">
        <f>IF(B51="","",VLOOKUP(AD51,Varsayımlar!$B:$Q,9,0))</f>
        <v>SOFT</v>
      </c>
      <c r="S51" s="50">
        <f>IF(B51="","",VLOOKUP(AD51,Varsayımlar!$B:$Q,10,0))</f>
        <v>4</v>
      </c>
      <c r="T51" s="50">
        <f>IF(B51="","",VLOOKUP(AD51,Varsayımlar!$B:$Q,11,0))</f>
        <v>30</v>
      </c>
      <c r="U51" s="50">
        <f>IF(B51="","",VLOOKUP(AD51,Varsayımlar!$B:$Q,12,0))</f>
        <v>260</v>
      </c>
      <c r="V51" s="50" t="str">
        <f>IF(B51="","",VLOOKUP(AD51,Varsayımlar!$B:$Q,13,0))</f>
        <v>YURTDIŞI</v>
      </c>
      <c r="W51" s="50">
        <f>IF(B51="","",VLOOKUP(AD51,Varsayımlar!$B:$Q,14,0))</f>
        <v>9</v>
      </c>
      <c r="X51" s="11"/>
      <c r="Y51" s="11"/>
      <c r="Z51" s="11"/>
      <c r="AA51" s="50" t="str">
        <f>IF(B51="","",VLOOKUP(AD51,Varsayımlar!$B:$Q,15,0))</f>
        <v>25CM TURUNCU KOLİ-SOL ÜST DİKDÖRTGENE ÜRETİM TARİHİ BASILACAK</v>
      </c>
      <c r="AB51" s="50" t="str">
        <f>IF(B51="","",VLOOKUP(AD51,Varsayımlar!$B:$Q,16,0))</f>
        <v>24-26 CM</v>
      </c>
      <c r="AC51" s="50">
        <f>IF(B51="","",VLOOKUP(Sayfa2!AD51,Varsayımlar!B:S,18,0))</f>
        <v>0</v>
      </c>
      <c r="AD51" s="50" t="str">
        <f t="shared" si="3"/>
        <v>MAGNİTMAGNİT MAVİ AMBALAJ 25 CM 260G</v>
      </c>
    </row>
    <row r="52" spans="1:30" ht="78.75" x14ac:dyDescent="0.25">
      <c r="A52" s="11" t="s">
        <v>136</v>
      </c>
      <c r="B52" s="48" t="s">
        <v>90</v>
      </c>
      <c r="C52" s="49">
        <f>IF(B52="","",VLOOKUP(AD52,Varsayımlar!$B:$Q,3,0))</f>
        <v>8698829380698</v>
      </c>
      <c r="D52" s="49" t="s">
        <v>235</v>
      </c>
      <c r="E52" s="47" t="s">
        <v>91</v>
      </c>
      <c r="F52" s="11"/>
      <c r="G52" s="11"/>
      <c r="H52" s="50" t="str">
        <f>IF(B52="","",VLOOKUP(AD52,Varsayımlar!$B:$Q,5,0))</f>
        <v>MAGNİT MAVİ AMBALAJ 25CM</v>
      </c>
      <c r="I52" s="50">
        <f>IF(B52="","",VLOOKUP(AD52,Varsayımlar!B:T,19,0))</f>
        <v>0</v>
      </c>
      <c r="J52" s="50" t="str">
        <f>IF(B52="","",VLOOKUP(AD52,Varsayımlar!$B:$Q,6,0))</f>
        <v>SADE</v>
      </c>
      <c r="K52" s="11">
        <v>2016</v>
      </c>
      <c r="L52" s="11"/>
      <c r="M52" s="11">
        <f>IFERROR(IF(B52="","",K52/VLOOKUP(AD52,Varsayımlar!B:R,17,0)),"")</f>
        <v>24</v>
      </c>
      <c r="N52" s="11"/>
      <c r="O52" s="11"/>
      <c r="P52" s="50">
        <f>IF(B52="","",VLOOKUP(AD52,Varsayımlar!$B:$Q,7,0)*K52)</f>
        <v>60480</v>
      </c>
      <c r="Q52" s="50">
        <f>IF(B52="","",VLOOKUP(AD52,Varsayımlar!$B:$Q,8,0))</f>
        <v>25</v>
      </c>
      <c r="R52" s="50" t="str">
        <f>IF(B52="","",VLOOKUP(AD52,Varsayımlar!$B:$Q,9,0))</f>
        <v>SOFT</v>
      </c>
      <c r="S52" s="50">
        <f>IF(B52="","",VLOOKUP(AD52,Varsayımlar!$B:$Q,10,0))</f>
        <v>4</v>
      </c>
      <c r="T52" s="50">
        <f>IF(B52="","",VLOOKUP(AD52,Varsayımlar!$B:$Q,11,0))</f>
        <v>30</v>
      </c>
      <c r="U52" s="50">
        <f>IF(B52="","",VLOOKUP(AD52,Varsayımlar!$B:$Q,12,0))</f>
        <v>260</v>
      </c>
      <c r="V52" s="50" t="str">
        <f>IF(B52="","",VLOOKUP(AD52,Varsayımlar!$B:$Q,13,0))</f>
        <v>YURTDIŞI</v>
      </c>
      <c r="W52" s="50">
        <f>IF(B52="","",VLOOKUP(AD52,Varsayımlar!$B:$Q,14,0))</f>
        <v>9</v>
      </c>
      <c r="X52" s="11"/>
      <c r="Y52" s="11"/>
      <c r="Z52" s="11"/>
      <c r="AA52" s="50" t="str">
        <f>IF(B52="","",VLOOKUP(AD52,Varsayımlar!$B:$Q,15,0))</f>
        <v>25CM TURUNCU KOLİ-SOL ÜST DİKDÖRTGENE ÜRETİM TARİHİ BASILACAK</v>
      </c>
      <c r="AB52" s="50" t="str">
        <f>IF(B52="","",VLOOKUP(AD52,Varsayımlar!$B:$Q,16,0))</f>
        <v>24-26 CM</v>
      </c>
      <c r="AC52" s="50">
        <f>IF(B52="","",VLOOKUP(Sayfa2!AD52,Varsayımlar!B:S,18,0))</f>
        <v>0</v>
      </c>
      <c r="AD52" s="50" t="str">
        <f t="shared" si="3"/>
        <v>MAGNİTMAGNİT MAVİ AMBALAJ 25 CM 260G</v>
      </c>
    </row>
    <row r="53" spans="1:30" ht="78.75" x14ac:dyDescent="0.25">
      <c r="A53" s="11" t="s">
        <v>137</v>
      </c>
      <c r="B53" s="48" t="s">
        <v>90</v>
      </c>
      <c r="C53" s="49">
        <f>IF(B53="","",VLOOKUP(AD53,Varsayımlar!$B:$Q,3,0))</f>
        <v>8698829380698</v>
      </c>
      <c r="D53" s="49" t="s">
        <v>236</v>
      </c>
      <c r="E53" s="47" t="s">
        <v>91</v>
      </c>
      <c r="F53" s="11"/>
      <c r="G53" s="11"/>
      <c r="H53" s="50" t="str">
        <f>IF(B53="","",VLOOKUP(AD53,Varsayımlar!$B:$Q,5,0))</f>
        <v>MAGNİT MAVİ AMBALAJ 25CM</v>
      </c>
      <c r="I53" s="50">
        <f>IF(B53="","",VLOOKUP(AD53,Varsayımlar!B:T,19,0))</f>
        <v>0</v>
      </c>
      <c r="J53" s="50" t="str">
        <f>IF(B53="","",VLOOKUP(AD53,Varsayımlar!$B:$Q,6,0))</f>
        <v>SADE</v>
      </c>
      <c r="K53" s="11">
        <v>2016</v>
      </c>
      <c r="L53" s="11"/>
      <c r="M53" s="11">
        <f>IFERROR(IF(B53="","",K53/VLOOKUP(AD53,Varsayımlar!B:R,17,0)),"")</f>
        <v>24</v>
      </c>
      <c r="N53" s="11"/>
      <c r="O53" s="11"/>
      <c r="P53" s="50">
        <f>IF(B53="","",VLOOKUP(AD53,Varsayımlar!$B:$Q,7,0)*K53)</f>
        <v>60480</v>
      </c>
      <c r="Q53" s="50">
        <f>IF(B53="","",VLOOKUP(AD53,Varsayımlar!$B:$Q,8,0))</f>
        <v>25</v>
      </c>
      <c r="R53" s="50" t="str">
        <f>IF(B53="","",VLOOKUP(AD53,Varsayımlar!$B:$Q,9,0))</f>
        <v>SOFT</v>
      </c>
      <c r="S53" s="50">
        <f>IF(B53="","",VLOOKUP(AD53,Varsayımlar!$B:$Q,10,0))</f>
        <v>4</v>
      </c>
      <c r="T53" s="50">
        <f>IF(B53="","",VLOOKUP(AD53,Varsayımlar!$B:$Q,11,0))</f>
        <v>30</v>
      </c>
      <c r="U53" s="50">
        <f>IF(B53="","",VLOOKUP(AD53,Varsayımlar!$B:$Q,12,0))</f>
        <v>260</v>
      </c>
      <c r="V53" s="50" t="str">
        <f>IF(B53="","",VLOOKUP(AD53,Varsayımlar!$B:$Q,13,0))</f>
        <v>YURTDIŞI</v>
      </c>
      <c r="W53" s="50">
        <f>IF(B53="","",VLOOKUP(AD53,Varsayımlar!$B:$Q,14,0))</f>
        <v>9</v>
      </c>
      <c r="X53" s="11"/>
      <c r="Y53" s="11"/>
      <c r="Z53" s="11"/>
      <c r="AA53" s="50" t="str">
        <f>IF(B53="","",VLOOKUP(AD53,Varsayımlar!$B:$Q,15,0))</f>
        <v>25CM TURUNCU KOLİ-SOL ÜST DİKDÖRTGENE ÜRETİM TARİHİ BASILACAK</v>
      </c>
      <c r="AB53" s="50" t="str">
        <f>IF(B53="","",VLOOKUP(AD53,Varsayımlar!$B:$Q,16,0))</f>
        <v>24-26 CM</v>
      </c>
      <c r="AC53" s="50">
        <f>IF(B53="","",VLOOKUP(Sayfa2!AD53,Varsayımlar!B:S,18,0))</f>
        <v>0</v>
      </c>
      <c r="AD53" s="50" t="str">
        <f t="shared" si="3"/>
        <v>MAGNİTMAGNİT MAVİ AMBALAJ 25 CM 260G</v>
      </c>
    </row>
    <row r="54" spans="1:30" ht="78.75" x14ac:dyDescent="0.25">
      <c r="A54" s="11" t="s">
        <v>138</v>
      </c>
      <c r="B54" s="48" t="s">
        <v>90</v>
      </c>
      <c r="C54" s="49">
        <f>IF(B54="","",VLOOKUP(AD54,Varsayımlar!$B:$Q,3,0))</f>
        <v>8698829380698</v>
      </c>
      <c r="D54" s="49" t="s">
        <v>237</v>
      </c>
      <c r="E54" s="47" t="s">
        <v>91</v>
      </c>
      <c r="F54" s="11"/>
      <c r="G54" s="11"/>
      <c r="H54" s="50" t="str">
        <f>IF(B54="","",VLOOKUP(AD54,Varsayımlar!$B:$Q,5,0))</f>
        <v>MAGNİT MAVİ AMBALAJ 25CM</v>
      </c>
      <c r="I54" s="50">
        <f>IF(B54="","",VLOOKUP(AD54,Varsayımlar!B:T,19,0))</f>
        <v>0</v>
      </c>
      <c r="J54" s="50" t="str">
        <f>IF(B54="","",VLOOKUP(AD54,Varsayımlar!$B:$Q,6,0))</f>
        <v>SADE</v>
      </c>
      <c r="K54" s="11">
        <v>2016</v>
      </c>
      <c r="L54" s="11"/>
      <c r="M54" s="11">
        <f>IFERROR(IF(B54="","",K54/VLOOKUP(AD54,Varsayımlar!B:R,17,0)),"")</f>
        <v>24</v>
      </c>
      <c r="N54" s="11"/>
      <c r="O54" s="11"/>
      <c r="P54" s="50">
        <f>IF(B54="","",VLOOKUP(AD54,Varsayımlar!$B:$Q,7,0)*K54)</f>
        <v>60480</v>
      </c>
      <c r="Q54" s="50">
        <f>IF(B54="","",VLOOKUP(AD54,Varsayımlar!$B:$Q,8,0))</f>
        <v>25</v>
      </c>
      <c r="R54" s="50" t="str">
        <f>IF(B54="","",VLOOKUP(AD54,Varsayımlar!$B:$Q,9,0))</f>
        <v>SOFT</v>
      </c>
      <c r="S54" s="50">
        <f>IF(B54="","",VLOOKUP(AD54,Varsayımlar!$B:$Q,10,0))</f>
        <v>4</v>
      </c>
      <c r="T54" s="50">
        <f>IF(B54="","",VLOOKUP(AD54,Varsayımlar!$B:$Q,11,0))</f>
        <v>30</v>
      </c>
      <c r="U54" s="50">
        <f>IF(B54="","",VLOOKUP(AD54,Varsayımlar!$B:$Q,12,0))</f>
        <v>260</v>
      </c>
      <c r="V54" s="50" t="str">
        <f>IF(B54="","",VLOOKUP(AD54,Varsayımlar!$B:$Q,13,0))</f>
        <v>YURTDIŞI</v>
      </c>
      <c r="W54" s="50">
        <f>IF(B54="","",VLOOKUP(AD54,Varsayımlar!$B:$Q,14,0))</f>
        <v>9</v>
      </c>
      <c r="X54" s="11"/>
      <c r="Y54" s="11"/>
      <c r="Z54" s="11"/>
      <c r="AA54" s="50" t="str">
        <f>IF(B54="","",VLOOKUP(AD54,Varsayımlar!$B:$Q,15,0))</f>
        <v>25CM TURUNCU KOLİ-SOL ÜST DİKDÖRTGENE ÜRETİM TARİHİ BASILACAK</v>
      </c>
      <c r="AB54" s="50" t="str">
        <f>IF(B54="","",VLOOKUP(AD54,Varsayımlar!$B:$Q,16,0))</f>
        <v>24-26 CM</v>
      </c>
      <c r="AC54" s="50">
        <f>IF(B54="","",VLOOKUP(Sayfa2!AD54,Varsayımlar!B:S,18,0))</f>
        <v>0</v>
      </c>
      <c r="AD54" s="50" t="str">
        <f t="shared" si="3"/>
        <v>MAGNİTMAGNİT MAVİ AMBALAJ 25 CM 260G</v>
      </c>
    </row>
    <row r="55" spans="1:30" ht="78.75" x14ac:dyDescent="0.25">
      <c r="A55" s="11" t="s">
        <v>188</v>
      </c>
      <c r="B55" s="48" t="s">
        <v>90</v>
      </c>
      <c r="C55" s="49">
        <f>IF(B55="","",VLOOKUP(AD55,Varsayımlar!$B:$Q,3,0))</f>
        <v>8698829380698</v>
      </c>
      <c r="D55" s="49" t="s">
        <v>238</v>
      </c>
      <c r="E55" s="47" t="s">
        <v>91</v>
      </c>
      <c r="F55" s="11"/>
      <c r="G55" s="11"/>
      <c r="H55" s="50" t="str">
        <f>IF(B55="","",VLOOKUP(AD55,Varsayımlar!$B:$Q,5,0))</f>
        <v>MAGNİT MAVİ AMBALAJ 25CM</v>
      </c>
      <c r="I55" s="50">
        <f>IF(B55="","",VLOOKUP(AD55,Varsayımlar!B:T,19,0))</f>
        <v>0</v>
      </c>
      <c r="J55" s="50" t="str">
        <f>IF(B55="","",VLOOKUP(AD55,Varsayımlar!$B:$Q,6,0))</f>
        <v>SADE</v>
      </c>
      <c r="K55" s="11">
        <v>2016</v>
      </c>
      <c r="L55" s="11"/>
      <c r="M55" s="11">
        <f>IFERROR(IF(B55="","",K55/VLOOKUP(AD55,Varsayımlar!B:R,17,0)),"")</f>
        <v>24</v>
      </c>
      <c r="N55" s="11"/>
      <c r="O55" s="11"/>
      <c r="P55" s="50">
        <f>IF(B55="","",VLOOKUP(AD55,Varsayımlar!$B:$Q,7,0)*K55)</f>
        <v>60480</v>
      </c>
      <c r="Q55" s="50">
        <f>IF(B55="","",VLOOKUP(AD55,Varsayımlar!$B:$Q,8,0))</f>
        <v>25</v>
      </c>
      <c r="R55" s="50" t="str">
        <f>IF(B55="","",VLOOKUP(AD55,Varsayımlar!$B:$Q,9,0))</f>
        <v>SOFT</v>
      </c>
      <c r="S55" s="50">
        <f>IF(B55="","",VLOOKUP(AD55,Varsayımlar!$B:$Q,10,0))</f>
        <v>4</v>
      </c>
      <c r="T55" s="50">
        <f>IF(B55="","",VLOOKUP(AD55,Varsayımlar!$B:$Q,11,0))</f>
        <v>30</v>
      </c>
      <c r="U55" s="50">
        <f>IF(B55="","",VLOOKUP(AD55,Varsayımlar!$B:$Q,12,0))</f>
        <v>260</v>
      </c>
      <c r="V55" s="50" t="str">
        <f>IF(B55="","",VLOOKUP(AD55,Varsayımlar!$B:$Q,13,0))</f>
        <v>YURTDIŞI</v>
      </c>
      <c r="W55" s="50">
        <f>IF(B55="","",VLOOKUP(AD55,Varsayımlar!$B:$Q,14,0))</f>
        <v>9</v>
      </c>
      <c r="X55" s="11"/>
      <c r="Y55" s="11"/>
      <c r="Z55" s="11"/>
      <c r="AA55" s="50" t="str">
        <f>IF(B55="","",VLOOKUP(AD55,Varsayımlar!$B:$Q,15,0))</f>
        <v>25CM TURUNCU KOLİ-SOL ÜST DİKDÖRTGENE ÜRETİM TARİHİ BASILACAK</v>
      </c>
      <c r="AB55" s="50" t="str">
        <f>IF(B55="","",VLOOKUP(AD55,Varsayımlar!$B:$Q,16,0))</f>
        <v>24-26 CM</v>
      </c>
      <c r="AC55" s="50">
        <f>IF(B55="","",VLOOKUP(Sayfa2!AD55,Varsayımlar!B:S,18,0))</f>
        <v>0</v>
      </c>
      <c r="AD55" s="50" t="str">
        <f t="shared" si="3"/>
        <v>MAGNİTMAGNİT MAVİ AMBALAJ 25 CM 260G</v>
      </c>
    </row>
    <row r="56" spans="1:30" ht="78.75" x14ac:dyDescent="0.25">
      <c r="A56" s="11" t="s">
        <v>189</v>
      </c>
      <c r="B56" s="48" t="s">
        <v>90</v>
      </c>
      <c r="C56" s="49">
        <f>IF(B56="","",VLOOKUP(AD56,Varsayımlar!$B:$Q,3,0))</f>
        <v>8698829380698</v>
      </c>
      <c r="D56" s="49" t="s">
        <v>239</v>
      </c>
      <c r="E56" s="47" t="s">
        <v>91</v>
      </c>
      <c r="F56" s="11"/>
      <c r="G56" s="11"/>
      <c r="H56" s="50" t="str">
        <f>IF(B56="","",VLOOKUP(AD56,Varsayımlar!$B:$Q,5,0))</f>
        <v>MAGNİT MAVİ AMBALAJ 25CM</v>
      </c>
      <c r="I56" s="50">
        <f>IF(B56="","",VLOOKUP(AD56,Varsayımlar!B:T,19,0))</f>
        <v>0</v>
      </c>
      <c r="J56" s="50" t="str">
        <f>IF(B56="","",VLOOKUP(AD56,Varsayımlar!$B:$Q,6,0))</f>
        <v>SADE</v>
      </c>
      <c r="K56" s="11">
        <v>2016</v>
      </c>
      <c r="L56" s="11"/>
      <c r="M56" s="11">
        <f>IFERROR(IF(B56="","",K56/VLOOKUP(AD56,Varsayımlar!B:R,17,0)),"")</f>
        <v>24</v>
      </c>
      <c r="N56" s="11"/>
      <c r="O56" s="11"/>
      <c r="P56" s="50">
        <f>IF(B56="","",VLOOKUP(AD56,Varsayımlar!$B:$Q,7,0)*K56)</f>
        <v>60480</v>
      </c>
      <c r="Q56" s="50">
        <f>IF(B56="","",VLOOKUP(AD56,Varsayımlar!$B:$Q,8,0))</f>
        <v>25</v>
      </c>
      <c r="R56" s="50" t="str">
        <f>IF(B56="","",VLOOKUP(AD56,Varsayımlar!$B:$Q,9,0))</f>
        <v>SOFT</v>
      </c>
      <c r="S56" s="50">
        <f>IF(B56="","",VLOOKUP(AD56,Varsayımlar!$B:$Q,10,0))</f>
        <v>4</v>
      </c>
      <c r="T56" s="50">
        <f>IF(B56="","",VLOOKUP(AD56,Varsayımlar!$B:$Q,11,0))</f>
        <v>30</v>
      </c>
      <c r="U56" s="50">
        <f>IF(B56="","",VLOOKUP(AD56,Varsayımlar!$B:$Q,12,0))</f>
        <v>260</v>
      </c>
      <c r="V56" s="50" t="str">
        <f>IF(B56="","",VLOOKUP(AD56,Varsayımlar!$B:$Q,13,0))</f>
        <v>YURTDIŞI</v>
      </c>
      <c r="W56" s="50">
        <f>IF(B56="","",VLOOKUP(AD56,Varsayımlar!$B:$Q,14,0))</f>
        <v>9</v>
      </c>
      <c r="X56" s="11"/>
      <c r="Y56" s="11"/>
      <c r="Z56" s="11"/>
      <c r="AA56" s="50" t="str">
        <f>IF(B56="","",VLOOKUP(AD56,Varsayımlar!$B:$Q,15,0))</f>
        <v>25CM TURUNCU KOLİ-SOL ÜST DİKDÖRTGENE ÜRETİM TARİHİ BASILACAK</v>
      </c>
      <c r="AB56" s="50" t="str">
        <f>IF(B56="","",VLOOKUP(AD56,Varsayımlar!$B:$Q,16,0))</f>
        <v>24-26 CM</v>
      </c>
      <c r="AC56" s="50">
        <f>IF(B56="","",VLOOKUP(Sayfa2!AD56,Varsayımlar!B:S,18,0))</f>
        <v>0</v>
      </c>
      <c r="AD56" s="50" t="str">
        <f t="shared" si="3"/>
        <v>MAGNİTMAGNİT MAVİ AMBALAJ 25 CM 260G</v>
      </c>
    </row>
    <row r="57" spans="1:30" ht="63" x14ac:dyDescent="0.25">
      <c r="A57" s="11" t="s">
        <v>190</v>
      </c>
      <c r="B57" s="11" t="s">
        <v>31</v>
      </c>
      <c r="C57" s="46">
        <f>IF(B57="","",VLOOKUP(AD57,Varsayımlar!$B:$Q,3,0))</f>
        <v>8698829380698</v>
      </c>
      <c r="D57" s="46"/>
      <c r="E57" s="47" t="s">
        <v>240</v>
      </c>
      <c r="F57" s="11">
        <v>47</v>
      </c>
      <c r="G57" s="11" t="s">
        <v>251</v>
      </c>
      <c r="H57" s="11" t="str">
        <f>IF(B57="","",VLOOKUP(AD57,Varsayımlar!$B:$Q,5,0))</f>
        <v>Hanami 20cm Sade 4 pcs 166g (067)</v>
      </c>
      <c r="I57" s="11" t="str">
        <f>IF(B57="","",VLOOKUP(AD57,Varsayımlar!B:T,19,0))</f>
        <v>Ambalaj kaç aylık kontrol?</v>
      </c>
      <c r="J57" s="11" t="str">
        <f>IF(B57="","",VLOOKUP(AD57,Varsayımlar!$B:$Q,6,0))</f>
        <v>SADE</v>
      </c>
      <c r="K57" s="11">
        <v>2380</v>
      </c>
      <c r="L57" s="11"/>
      <c r="M57" s="11">
        <f>IFERROR(IF(B57="","",K57/VLOOKUP(AD57,Varsayımlar!B:R,17,0)),"")</f>
        <v>17</v>
      </c>
      <c r="N57" s="11"/>
      <c r="O57" s="11"/>
      <c r="P57" s="11">
        <f>IF(B57="","",VLOOKUP(AD57,Varsayımlar!$B:$Q,7,0)*K57)</f>
        <v>71400</v>
      </c>
      <c r="Q57" s="11">
        <f>IF(B57="","",VLOOKUP(AD57,Varsayımlar!$B:$Q,8,0))</f>
        <v>20</v>
      </c>
      <c r="R57" s="11" t="str">
        <f>IF(B57="","",VLOOKUP(AD57,Varsayımlar!$B:$Q,9,0))</f>
        <v>Irak Soft</v>
      </c>
      <c r="S57" s="11">
        <f>IF(B57="","",VLOOKUP(AD57,Varsayımlar!$B:$Q,10,0))</f>
        <v>4</v>
      </c>
      <c r="T57" s="11">
        <f>IF(B57="","",VLOOKUP(AD57,Varsayımlar!$B:$Q,11,0))</f>
        <v>30</v>
      </c>
      <c r="U57" s="11">
        <f>IF(B57="","",VLOOKUP(AD57,Varsayımlar!$B:$Q,12,0))</f>
        <v>166</v>
      </c>
      <c r="V57" s="11" t="str">
        <f>IF(B57="","",VLOOKUP(AD57,Varsayımlar!$B:$Q,13,0))</f>
        <v>Yurtdışı</v>
      </c>
      <c r="W57" s="11">
        <f>IF(B57="","",VLOOKUP(AD57,Varsayımlar!$B:$Q,14,0))</f>
        <v>9</v>
      </c>
      <c r="X57" s="51">
        <v>46188</v>
      </c>
      <c r="Y57" s="51">
        <v>46461</v>
      </c>
      <c r="Z57" s="11">
        <v>26061520</v>
      </c>
      <c r="AA57" s="11" t="str">
        <f>IF(B57="","",VLOOKUP(AD57,Varsayımlar!$B:$Q,15,0))</f>
        <v>Hanami Mavi Koli -Üretim Tarihi+9 AYI KAPATACAK ETİKETLİ</v>
      </c>
      <c r="AB57" s="11" t="str">
        <f>IF(B57="","",VLOOKUP(AD57,Varsayımlar!$B:$Q,16,0))</f>
        <v>19-21 cm</v>
      </c>
      <c r="AC57" s="11">
        <f>IF(B57="","",VLOOKUP(Sayfa2!AD57,Varsayımlar!B:S,18,0))</f>
        <v>0</v>
      </c>
      <c r="AD57" s="11" t="str">
        <f t="shared" si="3"/>
        <v xml:space="preserve">GERMESHanami 20cm sade 4pcs 166g </v>
      </c>
    </row>
    <row r="58" spans="1:30" ht="31.5" x14ac:dyDescent="0.25">
      <c r="A58" s="11" t="s">
        <v>191</v>
      </c>
      <c r="B58" s="48" t="s">
        <v>31</v>
      </c>
      <c r="C58" s="49">
        <f>IF(B58="","",VLOOKUP(AD58,Varsayımlar!$B:$Q,3,0))</f>
        <v>8698829380698</v>
      </c>
      <c r="D58" s="49"/>
      <c r="E58" s="47" t="s">
        <v>244</v>
      </c>
      <c r="F58" s="11">
        <v>47</v>
      </c>
      <c r="G58" s="11" t="s">
        <v>252</v>
      </c>
      <c r="H58" s="50" t="str">
        <f>IF(B58="","",VLOOKUP(AD58,Varsayımlar!$B:$Q,5,0))</f>
        <v>Tortillas 20cm (Etiketli)</v>
      </c>
      <c r="I58" s="50" t="str">
        <f>IF(B58="","",VLOOKUP(AD58,Varsayımlar!B:T,19,0))</f>
        <v>Etiketli</v>
      </c>
      <c r="J58" s="50" t="str">
        <f>IF(B58="","",VLOOKUP(AD58,Varsayımlar!$B:$Q,6,0))</f>
        <v>SADE</v>
      </c>
      <c r="K58" s="11">
        <v>140</v>
      </c>
      <c r="L58" s="11"/>
      <c r="M58" s="11">
        <f>IFERROR(IF(B58="","",K58/VLOOKUP(AD58,Varsayımlar!B:R,17,0)),"")</f>
        <v>1</v>
      </c>
      <c r="N58" s="11"/>
      <c r="O58" s="11"/>
      <c r="P58" s="50">
        <f>IF(B58="","",VLOOKUP(AD58,Varsayımlar!$B:$Q,7,0)*K58)</f>
        <v>4200</v>
      </c>
      <c r="Q58" s="50">
        <f>IF(B58="","",VLOOKUP(AD58,Varsayımlar!$B:$Q,8,0))</f>
        <v>20</v>
      </c>
      <c r="R58" s="50" t="str">
        <f>IF(B58="","",VLOOKUP(AD58,Varsayımlar!$B:$Q,9,0))</f>
        <v>Irak soft</v>
      </c>
      <c r="S58" s="50">
        <f>IF(B58="","",VLOOKUP(AD58,Varsayımlar!$B:$Q,10,0))</f>
        <v>4</v>
      </c>
      <c r="T58" s="50">
        <f>IF(B58="","",VLOOKUP(AD58,Varsayımlar!$B:$Q,11,0))</f>
        <v>30</v>
      </c>
      <c r="U58" s="50">
        <f>IF(B58="","",VLOOKUP(AD58,Varsayımlar!$B:$Q,12,0))</f>
        <v>166</v>
      </c>
      <c r="V58" s="50" t="str">
        <f>IF(B58="","",VLOOKUP(AD58,Varsayımlar!$B:$Q,13,0))</f>
        <v>Yurtdışı</v>
      </c>
      <c r="W58" s="50">
        <f>IF(B58="","",VLOOKUP(AD58,Varsayımlar!$B:$Q,14,0))</f>
        <v>9</v>
      </c>
      <c r="X58" s="51">
        <v>46188</v>
      </c>
      <c r="Y58" s="51">
        <v>46461</v>
      </c>
      <c r="Z58" s="11">
        <v>26061520</v>
      </c>
      <c r="AA58" s="50" t="str">
        <f>IF(B58="","",VLOOKUP(AD58,Varsayımlar!$B:$Q,15,0))</f>
        <v>20cm Koli-Üretim Tarihli Etiket</v>
      </c>
      <c r="AB58" s="50" t="str">
        <f>IF(B58="","",VLOOKUP(AD58,Varsayımlar!$B:$Q,16,0))</f>
        <v>19-21 cm</v>
      </c>
      <c r="AC58" s="50">
        <f>IF(B58="","",VLOOKUP(Sayfa2!AD58,Varsayımlar!B:S,18,0))</f>
        <v>0</v>
      </c>
      <c r="AD58" s="50" t="str">
        <f t="shared" si="3"/>
        <v>GERMESTortillas 20cm 4 lü 166g</v>
      </c>
    </row>
    <row r="59" spans="1:30" ht="47.25" x14ac:dyDescent="0.25">
      <c r="A59" s="11" t="s">
        <v>192</v>
      </c>
      <c r="B59" s="11" t="s">
        <v>31</v>
      </c>
      <c r="C59" s="46">
        <f>IF(B59="","",VLOOKUP(AD59,Varsayımlar!$B:$Q,3,0))</f>
        <v>8698829380698</v>
      </c>
      <c r="D59" s="46"/>
      <c r="E59" s="1" t="s">
        <v>246</v>
      </c>
      <c r="F59" s="11">
        <v>47</v>
      </c>
      <c r="G59" s="11" t="s">
        <v>253</v>
      </c>
      <c r="H59" s="11" t="str">
        <f>IF(B59="","",VLOOKUP(AD59,Varsayımlar!$B:$Q,5,0))</f>
        <v>Hanami Peynirli 20cm (050)</v>
      </c>
      <c r="I59" s="11" t="str">
        <f>IF(B59="","",VLOOKUP(AD59,Varsayımlar!B:T,19,0))</f>
        <v>Ambalaj kaç aylık kontrol?</v>
      </c>
      <c r="J59" s="11" t="str">
        <f>IF(B59="","",VLOOKUP(AD59,Varsayımlar!$B:$Q,6,0))</f>
        <v>PEYNİRLİ</v>
      </c>
      <c r="K59" s="11">
        <v>1120</v>
      </c>
      <c r="L59" s="11"/>
      <c r="M59" s="11">
        <f>IFERROR(IF(B59="","",K59/VLOOKUP(AD59,Varsayımlar!B:R,17,0)),"")</f>
        <v>8</v>
      </c>
      <c r="N59" s="11"/>
      <c r="O59" s="11"/>
      <c r="P59" s="11">
        <f>IF(B59="","",VLOOKUP(AD59,Varsayımlar!$B:$Q,7,0)*K59)</f>
        <v>33600</v>
      </c>
      <c r="Q59" s="11">
        <f>IF(B59="","",VLOOKUP(AD59,Varsayımlar!$B:$Q,8,0))</f>
        <v>20</v>
      </c>
      <c r="R59" s="11" t="str">
        <f>IF(B59="","",VLOOKUP(AD59,Varsayımlar!$B:$Q,9,0))</f>
        <v>Irak Soft-AT</v>
      </c>
      <c r="S59" s="11">
        <f>IF(B59="","",VLOOKUP(AD59,Varsayımlar!$B:$Q,10,0))</f>
        <v>4</v>
      </c>
      <c r="T59" s="11">
        <f>IF(B59="","",VLOOKUP(AD59,Varsayımlar!$B:$Q,11,0))</f>
        <v>30</v>
      </c>
      <c r="U59" s="11">
        <f>IF(B59="","",VLOOKUP(AD59,Varsayımlar!$B:$Q,12,0))</f>
        <v>166</v>
      </c>
      <c r="V59" s="11" t="str">
        <f>IF(B59="","",VLOOKUP(AD59,Varsayımlar!$B:$Q,13,0))</f>
        <v>YURTDIŞI</v>
      </c>
      <c r="W59" s="11">
        <f>IF(B59="","",VLOOKUP(AD59,Varsayımlar!$B:$Q,14,0))</f>
        <v>9</v>
      </c>
      <c r="X59" s="51">
        <v>46188</v>
      </c>
      <c r="Y59" s="51">
        <v>46461</v>
      </c>
      <c r="Z59" s="11" t="s">
        <v>250</v>
      </c>
      <c r="AA59" s="11" t="str">
        <f>IF(B59="","",VLOOKUP(AD59,Varsayımlar!$B:$Q,15,0))</f>
        <v>HANAMİ SARI KOLİ-ÜRETİM TARİHİ BASILACAK</v>
      </c>
      <c r="AB59" s="11" t="str">
        <f>IF(B59="","",VLOOKUP(AD59,Varsayımlar!$B:$Q,16,0))</f>
        <v>19-21 CM</v>
      </c>
      <c r="AC59" s="11">
        <f>IF(B59="","",VLOOKUP(Sayfa2!AD59,Varsayımlar!B:S,18,0))</f>
        <v>0</v>
      </c>
      <c r="AD59" s="11" t="str">
        <f t="shared" si="3"/>
        <v>GERMESHanami Peynirli 20cm 4 lü 166g</v>
      </c>
    </row>
    <row r="60" spans="1:30" ht="31.5" x14ac:dyDescent="0.25">
      <c r="A60" s="11" t="s">
        <v>193</v>
      </c>
      <c r="B60" s="48" t="s">
        <v>79</v>
      </c>
      <c r="C60" s="49">
        <f>IF(B60="","",VLOOKUP(AD60,Varsayımlar!$B:$Q,3,0))</f>
        <v>8698829380698</v>
      </c>
      <c r="D60" s="49"/>
      <c r="E60" s="1" t="s">
        <v>254</v>
      </c>
      <c r="F60" s="11"/>
      <c r="G60" s="11" t="s">
        <v>257</v>
      </c>
      <c r="H60" s="50" t="str">
        <f>IF(B60="","",VLOOKUP(AD60,Varsayımlar!$B:$Q,5,0))</f>
        <v>Manetka 20cm</v>
      </c>
      <c r="I60" s="50">
        <f>IF(B60="","",VLOOKUP(AD60,Varsayımlar!B:T,19,0))</f>
        <v>0</v>
      </c>
      <c r="J60" s="50" t="str">
        <f>IF(B60="","",VLOOKUP(AD60,Varsayımlar!$B:$Q,6,0))</f>
        <v>SADE</v>
      </c>
      <c r="K60" s="11">
        <v>7200</v>
      </c>
      <c r="L60" s="11"/>
      <c r="M60" s="11">
        <f>IFERROR(IF(B60="","",K60/VLOOKUP(AD60,Varsayımlar!B:R,17,0)),"")</f>
        <v>32</v>
      </c>
      <c r="N60" s="11"/>
      <c r="O60" s="11"/>
      <c r="P60" s="50">
        <f>IF(B60="","",VLOOKUP(AD60,Varsayımlar!$B:$Q,7,0)*K60)</f>
        <v>100800</v>
      </c>
      <c r="Q60" s="50">
        <f>IF(B60="","",VLOOKUP(AD60,Varsayımlar!$B:$Q,8,0))</f>
        <v>20</v>
      </c>
      <c r="R60" s="50" t="str">
        <f>IF(B60="","",VLOOKUP(AD60,Varsayımlar!$B:$Q,9,0))</f>
        <v>Irak Soft</v>
      </c>
      <c r="S60" s="50">
        <f>IF(B60="","",VLOOKUP(AD60,Varsayımlar!$B:$Q,10,0))</f>
        <v>4</v>
      </c>
      <c r="T60" s="50">
        <f>IF(B60="","",VLOOKUP(AD60,Varsayımlar!$B:$Q,11,0))</f>
        <v>14</v>
      </c>
      <c r="U60" s="50">
        <f>IF(B60="","",VLOOKUP(AD60,Varsayımlar!$B:$Q,12,0))</f>
        <v>166</v>
      </c>
      <c r="V60" s="50" t="str">
        <f>IF(B60="","",VLOOKUP(AD60,Varsayımlar!$B:$Q,13,0))</f>
        <v>YURTDIŞI</v>
      </c>
      <c r="W60" s="50">
        <f>IF(B60="","",VLOOKUP(AD60,Varsayımlar!$B:$Q,14,0))</f>
        <v>6</v>
      </c>
      <c r="X60" s="51">
        <v>46196</v>
      </c>
      <c r="Y60" s="51">
        <v>46379</v>
      </c>
      <c r="Z60" s="11">
        <v>26062320</v>
      </c>
      <c r="AA60" s="50" t="str">
        <f>IF(B60="","",VLOOKUP(AD60,Varsayımlar!$B:$Q,15,0))</f>
        <v>Kare Koli-Üretim Tarihli Etiket</v>
      </c>
      <c r="AB60" s="50" t="str">
        <f>IF(B60="","",VLOOKUP(AD60,Varsayımlar!$B:$Q,16,0))</f>
        <v>19-21 cm</v>
      </c>
      <c r="AC60" s="50">
        <f>IF(B60="","",VLOOKUP(Sayfa2!AD60,Varsayımlar!B:S,18,0))</f>
        <v>0</v>
      </c>
      <c r="AD60" s="50" t="str">
        <f t="shared" si="3"/>
        <v>LLC KOTORManetka 20cm 4 pcs 166g</v>
      </c>
    </row>
    <row r="61" spans="1:30" ht="78.75" x14ac:dyDescent="0.25">
      <c r="A61" s="11" t="s">
        <v>194</v>
      </c>
      <c r="B61" s="48" t="s">
        <v>90</v>
      </c>
      <c r="C61" s="49">
        <f>IF(B61="","",VLOOKUP(AD61,Varsayımlar!$B:$Q,3,0))</f>
        <v>8698829380698</v>
      </c>
      <c r="D61" s="49" t="s">
        <v>231</v>
      </c>
      <c r="E61" s="47" t="s">
        <v>91</v>
      </c>
      <c r="F61" s="11"/>
      <c r="G61" s="11"/>
      <c r="H61" s="50" t="str">
        <f>IF(B61="","",VLOOKUP(AD61,Varsayımlar!$B:$Q,5,0))</f>
        <v>MAGNİT MAVİ AMBALAJ 25CM</v>
      </c>
      <c r="I61" s="50">
        <f>IF(B61="","",VLOOKUP(AD61,Varsayımlar!B:T,19,0))</f>
        <v>0</v>
      </c>
      <c r="J61" s="50" t="str">
        <f>IF(B61="","",VLOOKUP(AD61,Varsayımlar!$B:$Q,6,0))</f>
        <v>SADE</v>
      </c>
      <c r="K61" s="11">
        <v>2016</v>
      </c>
      <c r="L61" s="11"/>
      <c r="M61" s="11">
        <f>IFERROR(IF(B61="","",K61/VLOOKUP(AD61,Varsayımlar!B:R,17,0)),"")</f>
        <v>24</v>
      </c>
      <c r="N61" s="11"/>
      <c r="O61" s="11"/>
      <c r="P61" s="50">
        <f>IF(B61="","",VLOOKUP(AD61,Varsayımlar!$B:$Q,7,0)*K61)</f>
        <v>60480</v>
      </c>
      <c r="Q61" s="50">
        <f>IF(B61="","",VLOOKUP(AD61,Varsayımlar!$B:$Q,8,0))</f>
        <v>25</v>
      </c>
      <c r="R61" s="50" t="str">
        <f>IF(B61="","",VLOOKUP(AD61,Varsayımlar!$B:$Q,9,0))</f>
        <v>SOFT</v>
      </c>
      <c r="S61" s="50">
        <f>IF(B61="","",VLOOKUP(AD61,Varsayımlar!$B:$Q,10,0))</f>
        <v>4</v>
      </c>
      <c r="T61" s="50">
        <f>IF(B61="","",VLOOKUP(AD61,Varsayımlar!$B:$Q,11,0))</f>
        <v>30</v>
      </c>
      <c r="U61" s="50">
        <f>IF(B61="","",VLOOKUP(AD61,Varsayımlar!$B:$Q,12,0))</f>
        <v>260</v>
      </c>
      <c r="V61" s="50" t="str">
        <f>IF(B61="","",VLOOKUP(AD61,Varsayımlar!$B:$Q,13,0))</f>
        <v>YURTDIŞI</v>
      </c>
      <c r="W61" s="50">
        <f>IF(B61="","",VLOOKUP(AD61,Varsayımlar!$B:$Q,14,0))</f>
        <v>9</v>
      </c>
      <c r="X61" s="11"/>
      <c r="Y61" s="11"/>
      <c r="Z61" s="11"/>
      <c r="AA61" s="50" t="str">
        <f>IF(B61="","",VLOOKUP(AD61,Varsayımlar!$B:$Q,15,0))</f>
        <v>25CM TURUNCU KOLİ-SOL ÜST DİKDÖRTGENE ÜRETİM TARİHİ BASILACAK</v>
      </c>
      <c r="AB61" s="50" t="str">
        <f>IF(B61="","",VLOOKUP(AD61,Varsayımlar!$B:$Q,16,0))</f>
        <v>24-26 CM</v>
      </c>
      <c r="AC61" s="50">
        <f>IF(B61="","",VLOOKUP(Sayfa2!AD61,Varsayımlar!B:S,18,0))</f>
        <v>0</v>
      </c>
      <c r="AD61" s="50" t="str">
        <f t="shared" si="3"/>
        <v>MAGNİTMAGNİT MAVİ AMBALAJ 25 CM 260G</v>
      </c>
    </row>
    <row r="62" spans="1:30" ht="78.75" x14ac:dyDescent="0.25">
      <c r="A62" s="11" t="s">
        <v>195</v>
      </c>
      <c r="B62" s="48" t="s">
        <v>90</v>
      </c>
      <c r="C62" s="49">
        <f>IF(B62="","",VLOOKUP(AD62,Varsayımlar!$B:$Q,3,0))</f>
        <v>8698829380698</v>
      </c>
      <c r="D62" s="49" t="s">
        <v>232</v>
      </c>
      <c r="E62" s="47" t="s">
        <v>91</v>
      </c>
      <c r="F62" s="11"/>
      <c r="G62" s="11"/>
      <c r="H62" s="50" t="str">
        <f>IF(B62="","",VLOOKUP(AD62,Varsayımlar!$B:$Q,5,0))</f>
        <v>MAGNİT MAVİ AMBALAJ 25CM</v>
      </c>
      <c r="I62" s="50">
        <f>IF(B62="","",VLOOKUP(AD62,Varsayımlar!B:T,19,0))</f>
        <v>0</v>
      </c>
      <c r="J62" s="50" t="str">
        <f>IF(B62="","",VLOOKUP(AD62,Varsayımlar!$B:$Q,6,0))</f>
        <v>SADE</v>
      </c>
      <c r="K62" s="11">
        <v>2016</v>
      </c>
      <c r="L62" s="11"/>
      <c r="M62" s="11">
        <f>IFERROR(IF(B62="","",K62/VLOOKUP(AD62,Varsayımlar!B:R,17,0)),"")</f>
        <v>24</v>
      </c>
      <c r="N62" s="11"/>
      <c r="O62" s="11"/>
      <c r="P62" s="50">
        <f>IF(B62="","",VLOOKUP(AD62,Varsayımlar!$B:$Q,7,0)*K62)</f>
        <v>60480</v>
      </c>
      <c r="Q62" s="50">
        <f>IF(B62="","",VLOOKUP(AD62,Varsayımlar!$B:$Q,8,0))</f>
        <v>25</v>
      </c>
      <c r="R62" s="50" t="str">
        <f>IF(B62="","",VLOOKUP(AD62,Varsayımlar!$B:$Q,9,0))</f>
        <v>SOFT</v>
      </c>
      <c r="S62" s="50">
        <f>IF(B62="","",VLOOKUP(AD62,Varsayımlar!$B:$Q,10,0))</f>
        <v>4</v>
      </c>
      <c r="T62" s="50">
        <f>IF(B62="","",VLOOKUP(AD62,Varsayımlar!$B:$Q,11,0))</f>
        <v>30</v>
      </c>
      <c r="U62" s="50">
        <f>IF(B62="","",VLOOKUP(AD62,Varsayımlar!$B:$Q,12,0))</f>
        <v>260</v>
      </c>
      <c r="V62" s="50" t="str">
        <f>IF(B62="","",VLOOKUP(AD62,Varsayımlar!$B:$Q,13,0))</f>
        <v>YURTDIŞI</v>
      </c>
      <c r="W62" s="50">
        <f>IF(B62="","",VLOOKUP(AD62,Varsayımlar!$B:$Q,14,0))</f>
        <v>9</v>
      </c>
      <c r="X62" s="11"/>
      <c r="Y62" s="11"/>
      <c r="Z62" s="11"/>
      <c r="AA62" s="50" t="str">
        <f>IF(B62="","",VLOOKUP(AD62,Varsayımlar!$B:$Q,15,0))</f>
        <v>25CM TURUNCU KOLİ-SOL ÜST DİKDÖRTGENE ÜRETİM TARİHİ BASILACAK</v>
      </c>
      <c r="AB62" s="50" t="str">
        <f>IF(B62="","",VLOOKUP(AD62,Varsayımlar!$B:$Q,16,0))</f>
        <v>24-26 CM</v>
      </c>
      <c r="AC62" s="50">
        <f>IF(B62="","",VLOOKUP(Sayfa2!AD62,Varsayımlar!B:S,18,0))</f>
        <v>0</v>
      </c>
      <c r="AD62" s="50" t="str">
        <f t="shared" si="3"/>
        <v>MAGNİTMAGNİT MAVİ AMBALAJ 25 CM 260G</v>
      </c>
    </row>
    <row r="63" spans="1:30" ht="78.75" x14ac:dyDescent="0.25">
      <c r="A63" s="11" t="s">
        <v>196</v>
      </c>
      <c r="B63" s="48" t="s">
        <v>90</v>
      </c>
      <c r="C63" s="49">
        <f>IF(B63="","",VLOOKUP(AD63,Varsayımlar!$B:$Q,3,0))</f>
        <v>8698829380698</v>
      </c>
      <c r="D63" s="49" t="s">
        <v>233</v>
      </c>
      <c r="E63" s="47" t="s">
        <v>91</v>
      </c>
      <c r="F63" s="11"/>
      <c r="G63" s="11"/>
      <c r="H63" s="50" t="str">
        <f>IF(B63="","",VLOOKUP(AD63,Varsayımlar!$B:$Q,5,0))</f>
        <v>MAGNİT MAVİ AMBALAJ 25CM</v>
      </c>
      <c r="I63" s="50">
        <f>IF(B63="","",VLOOKUP(AD63,Varsayımlar!B:T,19,0))</f>
        <v>0</v>
      </c>
      <c r="J63" s="50" t="str">
        <f>IF(B63="","",VLOOKUP(AD63,Varsayımlar!$B:$Q,6,0))</f>
        <v>SADE</v>
      </c>
      <c r="K63" s="11">
        <v>2016</v>
      </c>
      <c r="L63" s="11"/>
      <c r="M63" s="11">
        <f>IFERROR(IF(B63="","",K63/VLOOKUP(AD63,Varsayımlar!B:R,17,0)),"")</f>
        <v>24</v>
      </c>
      <c r="N63" s="11"/>
      <c r="O63" s="11"/>
      <c r="P63" s="50">
        <f>IF(B63="","",VLOOKUP(AD63,Varsayımlar!$B:$Q,7,0)*K63)</f>
        <v>60480</v>
      </c>
      <c r="Q63" s="50">
        <f>IF(B63="","",VLOOKUP(AD63,Varsayımlar!$B:$Q,8,0))</f>
        <v>25</v>
      </c>
      <c r="R63" s="50" t="str">
        <f>IF(B63="","",VLOOKUP(AD63,Varsayımlar!$B:$Q,9,0))</f>
        <v>SOFT</v>
      </c>
      <c r="S63" s="50">
        <f>IF(B63="","",VLOOKUP(AD63,Varsayımlar!$B:$Q,10,0))</f>
        <v>4</v>
      </c>
      <c r="T63" s="50">
        <f>IF(B63="","",VLOOKUP(AD63,Varsayımlar!$B:$Q,11,0))</f>
        <v>30</v>
      </c>
      <c r="U63" s="50">
        <f>IF(B63="","",VLOOKUP(AD63,Varsayımlar!$B:$Q,12,0))</f>
        <v>260</v>
      </c>
      <c r="V63" s="50" t="str">
        <f>IF(B63="","",VLOOKUP(AD63,Varsayımlar!$B:$Q,13,0))</f>
        <v>YURTDIŞI</v>
      </c>
      <c r="W63" s="50">
        <f>IF(B63="","",VLOOKUP(AD63,Varsayımlar!$B:$Q,14,0))</f>
        <v>9</v>
      </c>
      <c r="X63" s="11"/>
      <c r="Y63" s="11"/>
      <c r="Z63" s="11"/>
      <c r="AA63" s="50" t="str">
        <f>IF(B63="","",VLOOKUP(AD63,Varsayımlar!$B:$Q,15,0))</f>
        <v>25CM TURUNCU KOLİ-SOL ÜST DİKDÖRTGENE ÜRETİM TARİHİ BASILACAK</v>
      </c>
      <c r="AB63" s="50" t="str">
        <f>IF(B63="","",VLOOKUP(AD63,Varsayımlar!$B:$Q,16,0))</f>
        <v>24-26 CM</v>
      </c>
      <c r="AC63" s="50">
        <f>IF(B63="","",VLOOKUP(Sayfa2!AD63,Varsayımlar!B:S,18,0))</f>
        <v>0</v>
      </c>
      <c r="AD63" s="50" t="str">
        <f t="shared" si="3"/>
        <v>MAGNİTMAGNİT MAVİ AMBALAJ 25 CM 260G</v>
      </c>
    </row>
    <row r="64" spans="1:30" ht="78.75" x14ac:dyDescent="0.25">
      <c r="A64" s="11" t="s">
        <v>197</v>
      </c>
      <c r="B64" s="48" t="s">
        <v>90</v>
      </c>
      <c r="C64" s="49">
        <f>IF(B64="","",VLOOKUP(AD64,Varsayımlar!$B:$Q,3,0))</f>
        <v>8698829380698</v>
      </c>
      <c r="D64" s="49" t="s">
        <v>234</v>
      </c>
      <c r="E64" s="47" t="s">
        <v>91</v>
      </c>
      <c r="F64" s="11"/>
      <c r="G64" s="11"/>
      <c r="H64" s="50" t="str">
        <f>IF(B64="","",VLOOKUP(AD64,Varsayımlar!$B:$Q,5,0))</f>
        <v>MAGNİT MAVİ AMBALAJ 25CM</v>
      </c>
      <c r="I64" s="50">
        <f>IF(B64="","",VLOOKUP(AD64,Varsayımlar!B:T,19,0))</f>
        <v>0</v>
      </c>
      <c r="J64" s="50" t="str">
        <f>IF(B64="","",VLOOKUP(AD64,Varsayımlar!$B:$Q,6,0))</f>
        <v>SADE</v>
      </c>
      <c r="K64" s="11">
        <v>2016</v>
      </c>
      <c r="L64" s="11"/>
      <c r="M64" s="11">
        <f>IFERROR(IF(B64="","",K64/VLOOKUP(AD64,Varsayımlar!B:R,17,0)),"")</f>
        <v>24</v>
      </c>
      <c r="N64" s="11"/>
      <c r="O64" s="11"/>
      <c r="P64" s="50">
        <f>IF(B64="","",VLOOKUP(AD64,Varsayımlar!$B:$Q,7,0)*K64)</f>
        <v>60480</v>
      </c>
      <c r="Q64" s="50">
        <f>IF(B64="","",VLOOKUP(AD64,Varsayımlar!$B:$Q,8,0))</f>
        <v>25</v>
      </c>
      <c r="R64" s="50" t="str">
        <f>IF(B64="","",VLOOKUP(AD64,Varsayımlar!$B:$Q,9,0))</f>
        <v>SOFT</v>
      </c>
      <c r="S64" s="50">
        <f>IF(B64="","",VLOOKUP(AD64,Varsayımlar!$B:$Q,10,0))</f>
        <v>4</v>
      </c>
      <c r="T64" s="50">
        <f>IF(B64="","",VLOOKUP(AD64,Varsayımlar!$B:$Q,11,0))</f>
        <v>30</v>
      </c>
      <c r="U64" s="50">
        <f>IF(B64="","",VLOOKUP(AD64,Varsayımlar!$B:$Q,12,0))</f>
        <v>260</v>
      </c>
      <c r="V64" s="50" t="str">
        <f>IF(B64="","",VLOOKUP(AD64,Varsayımlar!$B:$Q,13,0))</f>
        <v>YURTDIŞI</v>
      </c>
      <c r="W64" s="50">
        <f>IF(B64="","",VLOOKUP(AD64,Varsayımlar!$B:$Q,14,0))</f>
        <v>9</v>
      </c>
      <c r="X64" s="11"/>
      <c r="Y64" s="11"/>
      <c r="Z64" s="11"/>
      <c r="AA64" s="50" t="str">
        <f>IF(B64="","",VLOOKUP(AD64,Varsayımlar!$B:$Q,15,0))</f>
        <v>25CM TURUNCU KOLİ-SOL ÜST DİKDÖRTGENE ÜRETİM TARİHİ BASILACAK</v>
      </c>
      <c r="AB64" s="50" t="str">
        <f>IF(B64="","",VLOOKUP(AD64,Varsayımlar!$B:$Q,16,0))</f>
        <v>24-26 CM</v>
      </c>
      <c r="AC64" s="50">
        <f>IF(B64="","",VLOOKUP(Sayfa2!AD64,Varsayımlar!B:S,18,0))</f>
        <v>0</v>
      </c>
      <c r="AD64" s="50" t="str">
        <f t="shared" si="3"/>
        <v>MAGNİTMAGNİT MAVİ AMBALAJ 25 CM 260G</v>
      </c>
    </row>
    <row r="65" spans="1:30" ht="78.75" x14ac:dyDescent="0.25">
      <c r="A65" s="11" t="s">
        <v>198</v>
      </c>
      <c r="B65" s="48" t="s">
        <v>90</v>
      </c>
      <c r="C65" s="49">
        <f>IF(B65="","",VLOOKUP(AD65,Varsayımlar!$B:$Q,3,0))</f>
        <v>8698829380698</v>
      </c>
      <c r="D65" s="49" t="s">
        <v>235</v>
      </c>
      <c r="E65" s="47" t="s">
        <v>91</v>
      </c>
      <c r="F65" s="11"/>
      <c r="G65" s="11"/>
      <c r="H65" s="50" t="str">
        <f>IF(B65="","",VLOOKUP(AD65,Varsayımlar!$B:$Q,5,0))</f>
        <v>MAGNİT MAVİ AMBALAJ 25CM</v>
      </c>
      <c r="I65" s="50">
        <f>IF(B65="","",VLOOKUP(AD65,Varsayımlar!B:T,19,0))</f>
        <v>0</v>
      </c>
      <c r="J65" s="50" t="str">
        <f>IF(B65="","",VLOOKUP(AD65,Varsayımlar!$B:$Q,6,0))</f>
        <v>SADE</v>
      </c>
      <c r="K65" s="11">
        <v>2016</v>
      </c>
      <c r="L65" s="11"/>
      <c r="M65" s="11">
        <f>IFERROR(IF(B65="","",K65/VLOOKUP(AD65,Varsayımlar!B:R,17,0)),"")</f>
        <v>24</v>
      </c>
      <c r="N65" s="11"/>
      <c r="O65" s="11"/>
      <c r="P65" s="50">
        <f>IF(B65="","",VLOOKUP(AD65,Varsayımlar!$B:$Q,7,0)*K65)</f>
        <v>60480</v>
      </c>
      <c r="Q65" s="50">
        <f>IF(B65="","",VLOOKUP(AD65,Varsayımlar!$B:$Q,8,0))</f>
        <v>25</v>
      </c>
      <c r="R65" s="50" t="str">
        <f>IF(B65="","",VLOOKUP(AD65,Varsayımlar!$B:$Q,9,0))</f>
        <v>SOFT</v>
      </c>
      <c r="S65" s="50">
        <f>IF(B65="","",VLOOKUP(AD65,Varsayımlar!$B:$Q,10,0))</f>
        <v>4</v>
      </c>
      <c r="T65" s="50">
        <f>IF(B65="","",VLOOKUP(AD65,Varsayımlar!$B:$Q,11,0))</f>
        <v>30</v>
      </c>
      <c r="U65" s="50">
        <f>IF(B65="","",VLOOKUP(AD65,Varsayımlar!$B:$Q,12,0))</f>
        <v>260</v>
      </c>
      <c r="V65" s="50" t="str">
        <f>IF(B65="","",VLOOKUP(AD65,Varsayımlar!$B:$Q,13,0))</f>
        <v>YURTDIŞI</v>
      </c>
      <c r="W65" s="50">
        <f>IF(B65="","",VLOOKUP(AD65,Varsayımlar!$B:$Q,14,0))</f>
        <v>9</v>
      </c>
      <c r="X65" s="11"/>
      <c r="Y65" s="11"/>
      <c r="Z65" s="11"/>
      <c r="AA65" s="50" t="str">
        <f>IF(B65="","",VLOOKUP(AD65,Varsayımlar!$B:$Q,15,0))</f>
        <v>25CM TURUNCU KOLİ-SOL ÜST DİKDÖRTGENE ÜRETİM TARİHİ BASILACAK</v>
      </c>
      <c r="AB65" s="50" t="str">
        <f>IF(B65="","",VLOOKUP(AD65,Varsayımlar!$B:$Q,16,0))</f>
        <v>24-26 CM</v>
      </c>
      <c r="AC65" s="50">
        <f>IF(B65="","",VLOOKUP(Sayfa2!AD65,Varsayımlar!B:S,18,0))</f>
        <v>0</v>
      </c>
      <c r="AD65" s="50" t="str">
        <f t="shared" si="3"/>
        <v>MAGNİTMAGNİT MAVİ AMBALAJ 25 CM 260G</v>
      </c>
    </row>
    <row r="66" spans="1:30" ht="78.75" x14ac:dyDescent="0.25">
      <c r="A66" s="11" t="s">
        <v>199</v>
      </c>
      <c r="B66" s="48" t="s">
        <v>90</v>
      </c>
      <c r="C66" s="49">
        <f>IF(B66="","",VLOOKUP(AD66,Varsayımlar!$B:$Q,3,0))</f>
        <v>8698829380698</v>
      </c>
      <c r="D66" s="49" t="s">
        <v>236</v>
      </c>
      <c r="E66" s="47" t="s">
        <v>91</v>
      </c>
      <c r="F66" s="11"/>
      <c r="G66" s="11"/>
      <c r="H66" s="50" t="str">
        <f>IF(B66="","",VLOOKUP(AD66,Varsayımlar!$B:$Q,5,0))</f>
        <v>MAGNİT MAVİ AMBALAJ 25CM</v>
      </c>
      <c r="I66" s="50">
        <f>IF(B66="","",VLOOKUP(AD66,Varsayımlar!B:T,19,0))</f>
        <v>0</v>
      </c>
      <c r="J66" s="50" t="str">
        <f>IF(B66="","",VLOOKUP(AD66,Varsayımlar!$B:$Q,6,0))</f>
        <v>SADE</v>
      </c>
      <c r="K66" s="11">
        <v>2016</v>
      </c>
      <c r="L66" s="11"/>
      <c r="M66" s="11">
        <f>IFERROR(IF(B66="","",K66/VLOOKUP(AD66,Varsayımlar!B:R,17,0)),"")</f>
        <v>24</v>
      </c>
      <c r="N66" s="11"/>
      <c r="O66" s="11"/>
      <c r="P66" s="50">
        <f>IF(B66="","",VLOOKUP(AD66,Varsayımlar!$B:$Q,7,0)*K66)</f>
        <v>60480</v>
      </c>
      <c r="Q66" s="50">
        <f>IF(B66="","",VLOOKUP(AD66,Varsayımlar!$B:$Q,8,0))</f>
        <v>25</v>
      </c>
      <c r="R66" s="50" t="str">
        <f>IF(B66="","",VLOOKUP(AD66,Varsayımlar!$B:$Q,9,0))</f>
        <v>SOFT</v>
      </c>
      <c r="S66" s="50">
        <f>IF(B66="","",VLOOKUP(AD66,Varsayımlar!$B:$Q,10,0))</f>
        <v>4</v>
      </c>
      <c r="T66" s="50">
        <f>IF(B66="","",VLOOKUP(AD66,Varsayımlar!$B:$Q,11,0))</f>
        <v>30</v>
      </c>
      <c r="U66" s="50">
        <f>IF(B66="","",VLOOKUP(AD66,Varsayımlar!$B:$Q,12,0))</f>
        <v>260</v>
      </c>
      <c r="V66" s="50" t="str">
        <f>IF(B66="","",VLOOKUP(AD66,Varsayımlar!$B:$Q,13,0))</f>
        <v>YURTDIŞI</v>
      </c>
      <c r="W66" s="50">
        <f>IF(B66="","",VLOOKUP(AD66,Varsayımlar!$B:$Q,14,0))</f>
        <v>9</v>
      </c>
      <c r="X66" s="11"/>
      <c r="Y66" s="11"/>
      <c r="Z66" s="11"/>
      <c r="AA66" s="50" t="str">
        <f>IF(B66="","",VLOOKUP(AD66,Varsayımlar!$B:$Q,15,0))</f>
        <v>25CM TURUNCU KOLİ-SOL ÜST DİKDÖRTGENE ÜRETİM TARİHİ BASILACAK</v>
      </c>
      <c r="AB66" s="50" t="str">
        <f>IF(B66="","",VLOOKUP(AD66,Varsayımlar!$B:$Q,16,0))</f>
        <v>24-26 CM</v>
      </c>
      <c r="AC66" s="50">
        <f>IF(B66="","",VLOOKUP(Sayfa2!AD66,Varsayımlar!B:S,18,0))</f>
        <v>0</v>
      </c>
      <c r="AD66" s="50" t="str">
        <f t="shared" si="3"/>
        <v>MAGNİTMAGNİT MAVİ AMBALAJ 25 CM 260G</v>
      </c>
    </row>
    <row r="67" spans="1:30" ht="78.75" x14ac:dyDescent="0.25">
      <c r="A67" s="11" t="s">
        <v>200</v>
      </c>
      <c r="B67" s="48" t="s">
        <v>90</v>
      </c>
      <c r="C67" s="49">
        <f>IF(B67="","",VLOOKUP(AD67,Varsayımlar!$B:$Q,3,0))</f>
        <v>8698829380698</v>
      </c>
      <c r="D67" s="49" t="s">
        <v>237</v>
      </c>
      <c r="E67" s="47" t="s">
        <v>91</v>
      </c>
      <c r="F67" s="11"/>
      <c r="G67" s="11"/>
      <c r="H67" s="50" t="str">
        <f>IF(B67="","",VLOOKUP(AD67,Varsayımlar!$B:$Q,5,0))</f>
        <v>MAGNİT MAVİ AMBALAJ 25CM</v>
      </c>
      <c r="I67" s="50">
        <f>IF(B67="","",VLOOKUP(AD67,Varsayımlar!B:T,19,0))</f>
        <v>0</v>
      </c>
      <c r="J67" s="50" t="str">
        <f>IF(B67="","",VLOOKUP(AD67,Varsayımlar!$B:$Q,6,0))</f>
        <v>SADE</v>
      </c>
      <c r="K67" s="11">
        <v>2016</v>
      </c>
      <c r="L67" s="11"/>
      <c r="M67" s="11">
        <f>IFERROR(IF(B67="","",K67/VLOOKUP(AD67,Varsayımlar!B:R,17,0)),"")</f>
        <v>24</v>
      </c>
      <c r="N67" s="11"/>
      <c r="O67" s="11"/>
      <c r="P67" s="50">
        <f>IF(B67="","",VLOOKUP(AD67,Varsayımlar!$B:$Q,7,0)*K67)</f>
        <v>60480</v>
      </c>
      <c r="Q67" s="50">
        <f>IF(B67="","",VLOOKUP(AD67,Varsayımlar!$B:$Q,8,0))</f>
        <v>25</v>
      </c>
      <c r="R67" s="50" t="str">
        <f>IF(B67="","",VLOOKUP(AD67,Varsayımlar!$B:$Q,9,0))</f>
        <v>SOFT</v>
      </c>
      <c r="S67" s="50">
        <f>IF(B67="","",VLOOKUP(AD67,Varsayımlar!$B:$Q,10,0))</f>
        <v>4</v>
      </c>
      <c r="T67" s="50">
        <f>IF(B67="","",VLOOKUP(AD67,Varsayımlar!$B:$Q,11,0))</f>
        <v>30</v>
      </c>
      <c r="U67" s="50">
        <f>IF(B67="","",VLOOKUP(AD67,Varsayımlar!$B:$Q,12,0))</f>
        <v>260</v>
      </c>
      <c r="V67" s="50" t="str">
        <f>IF(B67="","",VLOOKUP(AD67,Varsayımlar!$B:$Q,13,0))</f>
        <v>YURTDIŞI</v>
      </c>
      <c r="W67" s="50">
        <f>IF(B67="","",VLOOKUP(AD67,Varsayımlar!$B:$Q,14,0))</f>
        <v>9</v>
      </c>
      <c r="X67" s="11"/>
      <c r="Y67" s="11"/>
      <c r="Z67" s="11"/>
      <c r="AA67" s="50" t="str">
        <f>IF(B67="","",VLOOKUP(AD67,Varsayımlar!$B:$Q,15,0))</f>
        <v>25CM TURUNCU KOLİ-SOL ÜST DİKDÖRTGENE ÜRETİM TARİHİ BASILACAK</v>
      </c>
      <c r="AB67" s="50" t="str">
        <f>IF(B67="","",VLOOKUP(AD67,Varsayımlar!$B:$Q,16,0))</f>
        <v>24-26 CM</v>
      </c>
      <c r="AC67" s="50">
        <f>IF(B67="","",VLOOKUP(Sayfa2!AD67,Varsayımlar!B:S,18,0))</f>
        <v>0</v>
      </c>
      <c r="AD67" s="50" t="str">
        <f t="shared" si="3"/>
        <v>MAGNİTMAGNİT MAVİ AMBALAJ 25 CM 260G</v>
      </c>
    </row>
    <row r="68" spans="1:30" ht="78.75" x14ac:dyDescent="0.25">
      <c r="A68" s="11" t="s">
        <v>201</v>
      </c>
      <c r="B68" s="48" t="s">
        <v>90</v>
      </c>
      <c r="C68" s="49">
        <f>IF(B68="","",VLOOKUP(AD68,Varsayımlar!$B:$Q,3,0))</f>
        <v>8698829380698</v>
      </c>
      <c r="D68" s="49" t="s">
        <v>238</v>
      </c>
      <c r="E68" s="47" t="s">
        <v>91</v>
      </c>
      <c r="F68" s="11"/>
      <c r="G68" s="11"/>
      <c r="H68" s="50" t="str">
        <f>IF(B68="","",VLOOKUP(AD68,Varsayımlar!$B:$Q,5,0))</f>
        <v>MAGNİT MAVİ AMBALAJ 25CM</v>
      </c>
      <c r="I68" s="50">
        <f>IF(B68="","",VLOOKUP(AD68,Varsayımlar!B:T,19,0))</f>
        <v>0</v>
      </c>
      <c r="J68" s="50" t="str">
        <f>IF(B68="","",VLOOKUP(AD68,Varsayımlar!$B:$Q,6,0))</f>
        <v>SADE</v>
      </c>
      <c r="K68" s="11">
        <v>2016</v>
      </c>
      <c r="L68" s="11"/>
      <c r="M68" s="11">
        <f>IFERROR(IF(B68="","",K68/VLOOKUP(AD68,Varsayımlar!B:R,17,0)),"")</f>
        <v>24</v>
      </c>
      <c r="N68" s="11"/>
      <c r="O68" s="11"/>
      <c r="P68" s="50">
        <f>IF(B68="","",VLOOKUP(AD68,Varsayımlar!$B:$Q,7,0)*K68)</f>
        <v>60480</v>
      </c>
      <c r="Q68" s="50">
        <f>IF(B68="","",VLOOKUP(AD68,Varsayımlar!$B:$Q,8,0))</f>
        <v>25</v>
      </c>
      <c r="R68" s="50" t="str">
        <f>IF(B68="","",VLOOKUP(AD68,Varsayımlar!$B:$Q,9,0))</f>
        <v>SOFT</v>
      </c>
      <c r="S68" s="50">
        <f>IF(B68="","",VLOOKUP(AD68,Varsayımlar!$B:$Q,10,0))</f>
        <v>4</v>
      </c>
      <c r="T68" s="50">
        <f>IF(B68="","",VLOOKUP(AD68,Varsayımlar!$B:$Q,11,0))</f>
        <v>30</v>
      </c>
      <c r="U68" s="50">
        <f>IF(B68="","",VLOOKUP(AD68,Varsayımlar!$B:$Q,12,0))</f>
        <v>260</v>
      </c>
      <c r="V68" s="50" t="str">
        <f>IF(B68="","",VLOOKUP(AD68,Varsayımlar!$B:$Q,13,0))</f>
        <v>YURTDIŞI</v>
      </c>
      <c r="W68" s="50">
        <f>IF(B68="","",VLOOKUP(AD68,Varsayımlar!$B:$Q,14,0))</f>
        <v>9</v>
      </c>
      <c r="X68" s="11"/>
      <c r="Y68" s="11"/>
      <c r="Z68" s="11"/>
      <c r="AA68" s="50" t="str">
        <f>IF(B68="","",VLOOKUP(AD68,Varsayımlar!$B:$Q,15,0))</f>
        <v>25CM TURUNCU KOLİ-SOL ÜST DİKDÖRTGENE ÜRETİM TARİHİ BASILACAK</v>
      </c>
      <c r="AB68" s="50" t="str">
        <f>IF(B68="","",VLOOKUP(AD68,Varsayımlar!$B:$Q,16,0))</f>
        <v>24-26 CM</v>
      </c>
      <c r="AC68" s="50">
        <f>IF(B68="","",VLOOKUP(Sayfa2!AD68,Varsayımlar!B:S,18,0))</f>
        <v>0</v>
      </c>
      <c r="AD68" s="50" t="str">
        <f t="shared" si="3"/>
        <v>MAGNİTMAGNİT MAVİ AMBALAJ 25 CM 260G</v>
      </c>
    </row>
    <row r="69" spans="1:30" ht="78.75" x14ac:dyDescent="0.25">
      <c r="A69" s="11" t="s">
        <v>202</v>
      </c>
      <c r="B69" s="48" t="s">
        <v>90</v>
      </c>
      <c r="C69" s="49">
        <f>IF(B69="","",VLOOKUP(AD69,Varsayımlar!$B:$Q,3,0))</f>
        <v>8698829380698</v>
      </c>
      <c r="D69" s="49" t="s">
        <v>239</v>
      </c>
      <c r="E69" s="47" t="s">
        <v>91</v>
      </c>
      <c r="F69" s="11"/>
      <c r="G69" s="11"/>
      <c r="H69" s="50" t="str">
        <f>IF(B69="","",VLOOKUP(AD69,Varsayımlar!$B:$Q,5,0))</f>
        <v>MAGNİT MAVİ AMBALAJ 25CM</v>
      </c>
      <c r="I69" s="50">
        <f>IF(B69="","",VLOOKUP(AD69,Varsayımlar!B:T,19,0))</f>
        <v>0</v>
      </c>
      <c r="J69" s="50" t="str">
        <f>IF(B69="","",VLOOKUP(AD69,Varsayımlar!$B:$Q,6,0))</f>
        <v>SADE</v>
      </c>
      <c r="K69" s="11">
        <v>2016</v>
      </c>
      <c r="L69" s="11"/>
      <c r="M69" s="11">
        <f>IFERROR(IF(B69="","",K69/VLOOKUP(AD69,Varsayımlar!B:R,17,0)),"")</f>
        <v>24</v>
      </c>
      <c r="N69" s="11"/>
      <c r="O69" s="11"/>
      <c r="P69" s="50">
        <f>IF(B69="","",VLOOKUP(AD69,Varsayımlar!$B:$Q,7,0)*K69)</f>
        <v>60480</v>
      </c>
      <c r="Q69" s="50">
        <f>IF(B69="","",VLOOKUP(AD69,Varsayımlar!$B:$Q,8,0))</f>
        <v>25</v>
      </c>
      <c r="R69" s="50" t="str">
        <f>IF(B69="","",VLOOKUP(AD69,Varsayımlar!$B:$Q,9,0))</f>
        <v>SOFT</v>
      </c>
      <c r="S69" s="50">
        <f>IF(B69="","",VLOOKUP(AD69,Varsayımlar!$B:$Q,10,0))</f>
        <v>4</v>
      </c>
      <c r="T69" s="50">
        <f>IF(B69="","",VLOOKUP(AD69,Varsayımlar!$B:$Q,11,0))</f>
        <v>30</v>
      </c>
      <c r="U69" s="50">
        <f>IF(B69="","",VLOOKUP(AD69,Varsayımlar!$B:$Q,12,0))</f>
        <v>260</v>
      </c>
      <c r="V69" s="50" t="str">
        <f>IF(B69="","",VLOOKUP(AD69,Varsayımlar!$B:$Q,13,0))</f>
        <v>YURTDIŞI</v>
      </c>
      <c r="W69" s="50">
        <f>IF(B69="","",VLOOKUP(AD69,Varsayımlar!$B:$Q,14,0))</f>
        <v>9</v>
      </c>
      <c r="X69" s="11"/>
      <c r="Y69" s="11"/>
      <c r="Z69" s="11"/>
      <c r="AA69" s="50" t="str">
        <f>IF(B69="","",VLOOKUP(AD69,Varsayımlar!$B:$Q,15,0))</f>
        <v>25CM TURUNCU KOLİ-SOL ÜST DİKDÖRTGENE ÜRETİM TARİHİ BASILACAK</v>
      </c>
      <c r="AB69" s="50" t="str">
        <f>IF(B69="","",VLOOKUP(AD69,Varsayımlar!$B:$Q,16,0))</f>
        <v>24-26 CM</v>
      </c>
      <c r="AC69" s="50">
        <f>IF(B69="","",VLOOKUP(Sayfa2!AD69,Varsayımlar!B:S,18,0))</f>
        <v>0</v>
      </c>
      <c r="AD69" s="50" t="str">
        <f t="shared" si="3"/>
        <v>MAGNİTMAGNİT MAVİ AMBALAJ 25 CM 260G</v>
      </c>
    </row>
    <row r="70" spans="1:30" ht="78.75" x14ac:dyDescent="0.25">
      <c r="A70" s="11" t="s">
        <v>203</v>
      </c>
      <c r="B70" s="48" t="s">
        <v>90</v>
      </c>
      <c r="C70" s="49">
        <f>IF(B70="","",VLOOKUP(AD70,Varsayımlar!$B:$Q,3,0))</f>
        <v>8698829380698</v>
      </c>
      <c r="D70" s="49" t="s">
        <v>258</v>
      </c>
      <c r="E70" s="47" t="s">
        <v>91</v>
      </c>
      <c r="F70" s="11"/>
      <c r="G70" s="11"/>
      <c r="H70" s="50" t="str">
        <f>IF(B70="","",VLOOKUP(AD70,Varsayımlar!$B:$Q,5,0))</f>
        <v>MAGNİT MAVİ AMBALAJ 25CM</v>
      </c>
      <c r="I70" s="50">
        <f>IF(B70="","",VLOOKUP(AD70,Varsayımlar!B:T,19,0))</f>
        <v>0</v>
      </c>
      <c r="J70" s="50" t="str">
        <f>IF(B70="","",VLOOKUP(AD70,Varsayımlar!$B:$Q,6,0))</f>
        <v>SADE</v>
      </c>
      <c r="K70" s="11">
        <v>2016</v>
      </c>
      <c r="L70" s="11"/>
      <c r="M70" s="11">
        <f>IFERROR(IF(B70="","",K70/VLOOKUP(AD70,Varsayımlar!B:R,17,0)),"")</f>
        <v>24</v>
      </c>
      <c r="N70" s="11"/>
      <c r="O70" s="11"/>
      <c r="P70" s="50">
        <f>IF(B70="","",VLOOKUP(AD70,Varsayımlar!$B:$Q,7,0)*K70)</f>
        <v>60480</v>
      </c>
      <c r="Q70" s="50">
        <f>IF(B70="","",VLOOKUP(AD70,Varsayımlar!$B:$Q,8,0))</f>
        <v>25</v>
      </c>
      <c r="R70" s="50" t="str">
        <f>IF(B70="","",VLOOKUP(AD70,Varsayımlar!$B:$Q,9,0))</f>
        <v>SOFT</v>
      </c>
      <c r="S70" s="50">
        <f>IF(B70="","",VLOOKUP(AD70,Varsayımlar!$B:$Q,10,0))</f>
        <v>4</v>
      </c>
      <c r="T70" s="50">
        <f>IF(B70="","",VLOOKUP(AD70,Varsayımlar!$B:$Q,11,0))</f>
        <v>30</v>
      </c>
      <c r="U70" s="50">
        <f>IF(B70="","",VLOOKUP(AD70,Varsayımlar!$B:$Q,12,0))</f>
        <v>260</v>
      </c>
      <c r="V70" s="50" t="str">
        <f>IF(B70="","",VLOOKUP(AD70,Varsayımlar!$B:$Q,13,0))</f>
        <v>YURTDIŞI</v>
      </c>
      <c r="W70" s="50">
        <f>IF(B70="","",VLOOKUP(AD70,Varsayımlar!$B:$Q,14,0))</f>
        <v>9</v>
      </c>
      <c r="X70" s="11"/>
      <c r="Y70" s="11"/>
      <c r="Z70" s="11"/>
      <c r="AA70" s="50" t="str">
        <f>IF(B70="","",VLOOKUP(AD70,Varsayımlar!$B:$Q,15,0))</f>
        <v>25CM TURUNCU KOLİ-SOL ÜST DİKDÖRTGENE ÜRETİM TARİHİ BASILACAK</v>
      </c>
      <c r="AB70" s="50" t="str">
        <f>IF(B70="","",VLOOKUP(AD70,Varsayımlar!$B:$Q,16,0))</f>
        <v>24-26 CM</v>
      </c>
      <c r="AC70" s="50">
        <f>IF(B70="","",VLOOKUP(Sayfa2!AD70,Varsayımlar!B:S,18,0))</f>
        <v>0</v>
      </c>
      <c r="AD70" s="50" t="str">
        <f t="shared" si="3"/>
        <v>MAGNİTMAGNİT MAVİ AMBALAJ 25 CM 260G</v>
      </c>
    </row>
    <row r="71" spans="1:30" ht="78.75" x14ac:dyDescent="0.25">
      <c r="A71" s="11" t="s">
        <v>204</v>
      </c>
      <c r="B71" s="48" t="s">
        <v>90</v>
      </c>
      <c r="C71" s="49">
        <f>IF(B71="","",VLOOKUP(AD71,Varsayımlar!$B:$Q,3,0))</f>
        <v>8698829380698</v>
      </c>
      <c r="D71" s="49" t="s">
        <v>259</v>
      </c>
      <c r="E71" s="47" t="s">
        <v>91</v>
      </c>
      <c r="F71" s="11"/>
      <c r="G71" s="11"/>
      <c r="H71" s="50" t="str">
        <f>IF(B71="","",VLOOKUP(AD71,Varsayımlar!$B:$Q,5,0))</f>
        <v>MAGNİT MAVİ AMBALAJ 25CM</v>
      </c>
      <c r="I71" s="50">
        <f>IF(B71="","",VLOOKUP(AD71,Varsayımlar!B:T,19,0))</f>
        <v>0</v>
      </c>
      <c r="J71" s="50" t="str">
        <f>IF(B71="","",VLOOKUP(AD71,Varsayımlar!$B:$Q,6,0))</f>
        <v>SADE</v>
      </c>
      <c r="K71" s="11">
        <v>2016</v>
      </c>
      <c r="L71" s="11"/>
      <c r="M71" s="11">
        <f>IFERROR(IF(B71="","",K71/VLOOKUP(AD71,Varsayımlar!B:R,17,0)),"")</f>
        <v>24</v>
      </c>
      <c r="N71" s="11"/>
      <c r="O71" s="11"/>
      <c r="P71" s="50">
        <f>IF(B71="","",VLOOKUP(AD71,Varsayımlar!$B:$Q,7,0)*K71)</f>
        <v>60480</v>
      </c>
      <c r="Q71" s="50">
        <f>IF(B71="","",VLOOKUP(AD71,Varsayımlar!$B:$Q,8,0))</f>
        <v>25</v>
      </c>
      <c r="R71" s="50" t="str">
        <f>IF(B71="","",VLOOKUP(AD71,Varsayımlar!$B:$Q,9,0))</f>
        <v>SOFT</v>
      </c>
      <c r="S71" s="50">
        <f>IF(B71="","",VLOOKUP(AD71,Varsayımlar!$B:$Q,10,0))</f>
        <v>4</v>
      </c>
      <c r="T71" s="50">
        <f>IF(B71="","",VLOOKUP(AD71,Varsayımlar!$B:$Q,11,0))</f>
        <v>30</v>
      </c>
      <c r="U71" s="50">
        <f>IF(B71="","",VLOOKUP(AD71,Varsayımlar!$B:$Q,12,0))</f>
        <v>260</v>
      </c>
      <c r="V71" s="50" t="str">
        <f>IF(B71="","",VLOOKUP(AD71,Varsayımlar!$B:$Q,13,0))</f>
        <v>YURTDIŞI</v>
      </c>
      <c r="W71" s="50">
        <f>IF(B71="","",VLOOKUP(AD71,Varsayımlar!$B:$Q,14,0))</f>
        <v>9</v>
      </c>
      <c r="X71" s="11"/>
      <c r="Y71" s="11"/>
      <c r="Z71" s="11"/>
      <c r="AA71" s="50" t="str">
        <f>IF(B71="","",VLOOKUP(AD71,Varsayımlar!$B:$Q,15,0))</f>
        <v>25CM TURUNCU KOLİ-SOL ÜST DİKDÖRTGENE ÜRETİM TARİHİ BASILACAK</v>
      </c>
      <c r="AB71" s="50" t="str">
        <f>IF(B71="","",VLOOKUP(AD71,Varsayımlar!$B:$Q,16,0))</f>
        <v>24-26 CM</v>
      </c>
      <c r="AC71" s="50">
        <f>IF(B71="","",VLOOKUP(Sayfa2!AD71,Varsayımlar!B:S,18,0))</f>
        <v>0</v>
      </c>
      <c r="AD71" s="50" t="str">
        <f t="shared" si="3"/>
        <v>MAGNİTMAGNİT MAVİ AMBALAJ 25 CM 260G</v>
      </c>
    </row>
    <row r="72" spans="1:30" ht="78.75" x14ac:dyDescent="0.25">
      <c r="A72" s="11" t="s">
        <v>205</v>
      </c>
      <c r="B72" s="48" t="s">
        <v>90</v>
      </c>
      <c r="C72" s="49">
        <f>IF(B72="","",VLOOKUP(AD72,Varsayımlar!$B:$Q,3,0))</f>
        <v>8698829380698</v>
      </c>
      <c r="D72" s="49" t="s">
        <v>260</v>
      </c>
      <c r="E72" s="47" t="s">
        <v>91</v>
      </c>
      <c r="F72" s="11"/>
      <c r="G72" s="11"/>
      <c r="H72" s="50" t="str">
        <f>IF(B72="","",VLOOKUP(AD72,Varsayımlar!$B:$Q,5,0))</f>
        <v>MAGNİT MAVİ AMBALAJ 25CM</v>
      </c>
      <c r="I72" s="50">
        <f>IF(B72="","",VLOOKUP(AD72,Varsayımlar!B:T,19,0))</f>
        <v>0</v>
      </c>
      <c r="J72" s="50" t="str">
        <f>IF(B72="","",VLOOKUP(AD72,Varsayımlar!$B:$Q,6,0))</f>
        <v>SADE</v>
      </c>
      <c r="K72" s="11">
        <v>2016</v>
      </c>
      <c r="L72" s="11"/>
      <c r="M72" s="11">
        <f>IFERROR(IF(B72="","",K72/VLOOKUP(AD72,Varsayımlar!B:R,17,0)),"")</f>
        <v>24</v>
      </c>
      <c r="N72" s="11"/>
      <c r="O72" s="11"/>
      <c r="P72" s="50">
        <f>IF(B72="","",VLOOKUP(AD72,Varsayımlar!$B:$Q,7,0)*K72)</f>
        <v>60480</v>
      </c>
      <c r="Q72" s="50">
        <f>IF(B72="","",VLOOKUP(AD72,Varsayımlar!$B:$Q,8,0))</f>
        <v>25</v>
      </c>
      <c r="R72" s="50" t="str">
        <f>IF(B72="","",VLOOKUP(AD72,Varsayımlar!$B:$Q,9,0))</f>
        <v>SOFT</v>
      </c>
      <c r="S72" s="50">
        <f>IF(B72="","",VLOOKUP(AD72,Varsayımlar!$B:$Q,10,0))</f>
        <v>4</v>
      </c>
      <c r="T72" s="50">
        <f>IF(B72="","",VLOOKUP(AD72,Varsayımlar!$B:$Q,11,0))</f>
        <v>30</v>
      </c>
      <c r="U72" s="50">
        <f>IF(B72="","",VLOOKUP(AD72,Varsayımlar!$B:$Q,12,0))</f>
        <v>260</v>
      </c>
      <c r="V72" s="50" t="str">
        <f>IF(B72="","",VLOOKUP(AD72,Varsayımlar!$B:$Q,13,0))</f>
        <v>YURTDIŞI</v>
      </c>
      <c r="W72" s="50">
        <f>IF(B72="","",VLOOKUP(AD72,Varsayımlar!$B:$Q,14,0))</f>
        <v>9</v>
      </c>
      <c r="X72" s="11"/>
      <c r="Y72" s="11"/>
      <c r="Z72" s="11"/>
      <c r="AA72" s="50" t="str">
        <f>IF(B72="","",VLOOKUP(AD72,Varsayımlar!$B:$Q,15,0))</f>
        <v>25CM TURUNCU KOLİ-SOL ÜST DİKDÖRTGENE ÜRETİM TARİHİ BASILACAK</v>
      </c>
      <c r="AB72" s="50" t="str">
        <f>IF(B72="","",VLOOKUP(AD72,Varsayımlar!$B:$Q,16,0))</f>
        <v>24-26 CM</v>
      </c>
      <c r="AC72" s="50">
        <f>IF(B72="","",VLOOKUP(Sayfa2!AD72,Varsayımlar!B:S,18,0))</f>
        <v>0</v>
      </c>
      <c r="AD72" s="50" t="str">
        <f t="shared" si="3"/>
        <v>MAGNİTMAGNİT MAVİ AMBALAJ 25 CM 260G</v>
      </c>
    </row>
    <row r="73" spans="1:30" ht="78.75" x14ac:dyDescent="0.25">
      <c r="A73" s="11" t="s">
        <v>206</v>
      </c>
      <c r="B73" s="48" t="s">
        <v>90</v>
      </c>
      <c r="C73" s="49">
        <f>IF(B73="","",VLOOKUP(AD73,Varsayımlar!$B:$Q,3,0))</f>
        <v>8698829380698</v>
      </c>
      <c r="D73" s="49" t="s">
        <v>261</v>
      </c>
      <c r="E73" s="47" t="s">
        <v>91</v>
      </c>
      <c r="F73" s="11"/>
      <c r="G73" s="11"/>
      <c r="H73" s="50" t="str">
        <f>IF(B73="","",VLOOKUP(AD73,Varsayımlar!$B:$Q,5,0))</f>
        <v>MAGNİT MAVİ AMBALAJ 25CM</v>
      </c>
      <c r="I73" s="50">
        <f>IF(B73="","",VLOOKUP(AD73,Varsayımlar!B:T,19,0))</f>
        <v>0</v>
      </c>
      <c r="J73" s="50" t="str">
        <f>IF(B73="","",VLOOKUP(AD73,Varsayımlar!$B:$Q,6,0))</f>
        <v>SADE</v>
      </c>
      <c r="K73" s="11">
        <v>2016</v>
      </c>
      <c r="L73" s="11"/>
      <c r="M73" s="11">
        <f>IFERROR(IF(B73="","",K73/VLOOKUP(AD73,Varsayımlar!B:R,17,0)),"")</f>
        <v>24</v>
      </c>
      <c r="N73" s="11"/>
      <c r="O73" s="11"/>
      <c r="P73" s="50">
        <f>IF(B73="","",VLOOKUP(AD73,Varsayımlar!$B:$Q,7,0)*K73)</f>
        <v>60480</v>
      </c>
      <c r="Q73" s="50">
        <f>IF(B73="","",VLOOKUP(AD73,Varsayımlar!$B:$Q,8,0))</f>
        <v>25</v>
      </c>
      <c r="R73" s="50" t="str">
        <f>IF(B73="","",VLOOKUP(AD73,Varsayımlar!$B:$Q,9,0))</f>
        <v>SOFT</v>
      </c>
      <c r="S73" s="50">
        <f>IF(B73="","",VLOOKUP(AD73,Varsayımlar!$B:$Q,10,0))</f>
        <v>4</v>
      </c>
      <c r="T73" s="50">
        <f>IF(B73="","",VLOOKUP(AD73,Varsayımlar!$B:$Q,11,0))</f>
        <v>30</v>
      </c>
      <c r="U73" s="50">
        <f>IF(B73="","",VLOOKUP(AD73,Varsayımlar!$B:$Q,12,0))</f>
        <v>260</v>
      </c>
      <c r="V73" s="50" t="str">
        <f>IF(B73="","",VLOOKUP(AD73,Varsayımlar!$B:$Q,13,0))</f>
        <v>YURTDIŞI</v>
      </c>
      <c r="W73" s="50">
        <f>IF(B73="","",VLOOKUP(AD73,Varsayımlar!$B:$Q,14,0))</f>
        <v>9</v>
      </c>
      <c r="X73" s="11"/>
      <c r="Y73" s="11"/>
      <c r="Z73" s="11"/>
      <c r="AA73" s="50" t="str">
        <f>IF(B73="","",VLOOKUP(AD73,Varsayımlar!$B:$Q,15,0))</f>
        <v>25CM TURUNCU KOLİ-SOL ÜST DİKDÖRTGENE ÜRETİM TARİHİ BASILACAK</v>
      </c>
      <c r="AB73" s="50" t="str">
        <f>IF(B73="","",VLOOKUP(AD73,Varsayımlar!$B:$Q,16,0))</f>
        <v>24-26 CM</v>
      </c>
      <c r="AC73" s="50">
        <f>IF(B73="","",VLOOKUP(Sayfa2!AD73,Varsayımlar!B:S,18,0))</f>
        <v>0</v>
      </c>
      <c r="AD73" s="50" t="str">
        <f t="shared" si="3"/>
        <v>MAGNİTMAGNİT MAVİ AMBALAJ 25 CM 260G</v>
      </c>
    </row>
    <row r="74" spans="1:30" ht="78.75" x14ac:dyDescent="0.25">
      <c r="A74" s="11" t="s">
        <v>207</v>
      </c>
      <c r="B74" s="48" t="s">
        <v>90</v>
      </c>
      <c r="C74" s="49">
        <f>IF(B74="","",VLOOKUP(AD74,Varsayımlar!$B:$Q,3,0))</f>
        <v>8698829380698</v>
      </c>
      <c r="D74" s="49" t="s">
        <v>262</v>
      </c>
      <c r="E74" s="47" t="s">
        <v>91</v>
      </c>
      <c r="F74" s="11"/>
      <c r="G74" s="11"/>
      <c r="H74" s="50" t="str">
        <f>IF(B74="","",VLOOKUP(AD74,Varsayımlar!$B:$Q,5,0))</f>
        <v>MAGNİT MAVİ AMBALAJ 25CM</v>
      </c>
      <c r="I74" s="50">
        <f>IF(B74="","",VLOOKUP(AD74,Varsayımlar!B:T,19,0))</f>
        <v>0</v>
      </c>
      <c r="J74" s="50" t="str">
        <f>IF(B74="","",VLOOKUP(AD74,Varsayımlar!$B:$Q,6,0))</f>
        <v>SADE</v>
      </c>
      <c r="K74" s="11">
        <v>2016</v>
      </c>
      <c r="L74" s="11"/>
      <c r="M74" s="11">
        <f>IFERROR(IF(B74="","",K74/VLOOKUP(AD74,Varsayımlar!B:R,17,0)),"")</f>
        <v>24</v>
      </c>
      <c r="N74" s="11"/>
      <c r="O74" s="11"/>
      <c r="P74" s="50">
        <f>IF(B74="","",VLOOKUP(AD74,Varsayımlar!$B:$Q,7,0)*K74)</f>
        <v>60480</v>
      </c>
      <c r="Q74" s="50">
        <f>IF(B74="","",VLOOKUP(AD74,Varsayımlar!$B:$Q,8,0))</f>
        <v>25</v>
      </c>
      <c r="R74" s="50" t="str">
        <f>IF(B74="","",VLOOKUP(AD74,Varsayımlar!$B:$Q,9,0))</f>
        <v>SOFT</v>
      </c>
      <c r="S74" s="50">
        <f>IF(B74="","",VLOOKUP(AD74,Varsayımlar!$B:$Q,10,0))</f>
        <v>4</v>
      </c>
      <c r="T74" s="50">
        <f>IF(B74="","",VLOOKUP(AD74,Varsayımlar!$B:$Q,11,0))</f>
        <v>30</v>
      </c>
      <c r="U74" s="50">
        <f>IF(B74="","",VLOOKUP(AD74,Varsayımlar!$B:$Q,12,0))</f>
        <v>260</v>
      </c>
      <c r="V74" s="50" t="str">
        <f>IF(B74="","",VLOOKUP(AD74,Varsayımlar!$B:$Q,13,0))</f>
        <v>YURTDIŞI</v>
      </c>
      <c r="W74" s="50">
        <f>IF(B74="","",VLOOKUP(AD74,Varsayımlar!$B:$Q,14,0))</f>
        <v>9</v>
      </c>
      <c r="X74" s="11"/>
      <c r="Y74" s="11"/>
      <c r="Z74" s="11"/>
      <c r="AA74" s="50" t="str">
        <f>IF(B74="","",VLOOKUP(AD74,Varsayımlar!$B:$Q,15,0))</f>
        <v>25CM TURUNCU KOLİ-SOL ÜST DİKDÖRTGENE ÜRETİM TARİHİ BASILACAK</v>
      </c>
      <c r="AB74" s="50" t="str">
        <f>IF(B74="","",VLOOKUP(AD74,Varsayımlar!$B:$Q,16,0))</f>
        <v>24-26 CM</v>
      </c>
      <c r="AC74" s="50">
        <f>IF(B74="","",VLOOKUP(Sayfa2!AD74,Varsayımlar!B:S,18,0))</f>
        <v>0</v>
      </c>
      <c r="AD74" s="50" t="str">
        <f t="shared" si="3"/>
        <v>MAGNİTMAGNİT MAVİ AMBALAJ 25 CM 260G</v>
      </c>
    </row>
    <row r="75" spans="1:30" ht="31.5" x14ac:dyDescent="0.25">
      <c r="A75" s="11" t="s">
        <v>208</v>
      </c>
      <c r="B75" s="11" t="s">
        <v>104</v>
      </c>
      <c r="C75" s="46">
        <f>IF(B75="","",VLOOKUP(AD75,Varsayımlar!$B:$Q,3,0))</f>
        <v>8698829380698</v>
      </c>
      <c r="D75" s="46"/>
      <c r="E75" s="1" t="s">
        <v>263</v>
      </c>
      <c r="F75" s="11"/>
      <c r="G75" s="11"/>
      <c r="H75" s="11" t="str">
        <f>IF(B75="","",VLOOKUP(AD75,Varsayımlar!$B:$Q,5,0))</f>
        <v>Tortillas 20cm (Samakat Bilgileri Ekli)</v>
      </c>
      <c r="I75" s="11">
        <f>IF(B75="","",VLOOKUP(AD75,Varsayımlar!B:T,19,0))</f>
        <v>0</v>
      </c>
      <c r="J75" s="11" t="str">
        <f>IF(B75="","",VLOOKUP(AD75,Varsayımlar!$B:$Q,6,0))</f>
        <v>PEYNİRLİ</v>
      </c>
      <c r="K75" s="11">
        <v>1800</v>
      </c>
      <c r="L75" s="11"/>
      <c r="M75" s="11">
        <f>IFERROR(IF(B75="","",K75/VLOOKUP(AD75,Varsayımlar!B:R,17,0)),"")</f>
        <v>8</v>
      </c>
      <c r="N75" s="11"/>
      <c r="O75" s="11"/>
      <c r="P75" s="11">
        <f>IF(B75="","",VLOOKUP(AD75,Varsayımlar!$B:$Q,7,0)*K75)</f>
        <v>25200</v>
      </c>
      <c r="Q75" s="11">
        <f>IF(B75="","",VLOOKUP(AD75,Varsayımlar!$B:$Q,8,0))</f>
        <v>20</v>
      </c>
      <c r="R75" s="11" t="str">
        <f>IF(B75="","",VLOOKUP(AD75,Varsayımlar!$B:$Q,9,0))</f>
        <v>IRAK SOFT-AT</v>
      </c>
      <c r="S75" s="11">
        <f>IF(B75="","",VLOOKUP(AD75,Varsayımlar!$B:$Q,10,0))</f>
        <v>4</v>
      </c>
      <c r="T75" s="11">
        <f>IF(B75="","",VLOOKUP(AD75,Varsayımlar!$B:$Q,11,0))</f>
        <v>14</v>
      </c>
      <c r="U75" s="11">
        <f>IF(B75="","",VLOOKUP(AD75,Varsayımlar!$B:$Q,12,0))</f>
        <v>166</v>
      </c>
      <c r="V75" s="11" t="str">
        <f>IF(B75="","",VLOOKUP(AD75,Varsayımlar!$B:$Q,13,0))</f>
        <v>YURTDIŞI</v>
      </c>
      <c r="W75" s="11">
        <f>IF(B75="","",VLOOKUP(AD75,Varsayımlar!$B:$Q,14,0))</f>
        <v>9</v>
      </c>
      <c r="X75" s="51">
        <v>46206</v>
      </c>
      <c r="Y75" s="51">
        <v>46480</v>
      </c>
      <c r="Z75" s="11" t="s">
        <v>265</v>
      </c>
      <c r="AA75" s="11" t="str">
        <f>IF(B75="","",VLOOKUP(AD75,Varsayımlar!$B:$Q,15,0))</f>
        <v>Kare Koli-Üretim Tarihli Etiket</v>
      </c>
      <c r="AB75" s="11" t="str">
        <f>IF(B75="","",VLOOKUP(AD75,Varsayımlar!$B:$Q,16,0))</f>
        <v>19-21 cm</v>
      </c>
      <c r="AC75" s="11">
        <f>IF(B75="","",VLOOKUP(Sayfa2!AD75,Varsayımlar!B:S,18,0))</f>
        <v>0</v>
      </c>
      <c r="AD75" s="11" t="str">
        <f t="shared" si="3"/>
        <v>SMART LLCTortillas 20cm Peynirli 4pcs 166g</v>
      </c>
    </row>
    <row r="76" spans="1:30" ht="47.25" x14ac:dyDescent="0.25">
      <c r="A76" s="11" t="s">
        <v>209</v>
      </c>
      <c r="B76" s="48" t="s">
        <v>104</v>
      </c>
      <c r="C76" s="49">
        <f>IF(B76="","",VLOOKUP(AD76,Varsayımlar!$B:$Q,3,0))</f>
        <v>8698829380698</v>
      </c>
      <c r="D76" s="49"/>
      <c r="E76" s="1" t="s">
        <v>105</v>
      </c>
      <c r="F76" s="11"/>
      <c r="G76" s="11"/>
      <c r="H76" s="50" t="str">
        <f>IF(B76="","",VLOOKUP(AD76,Varsayımlar!$B:$Q,5,0))</f>
        <v>TORTİLLAS 20CM (SAMAKAT BİLGİLERİ EKLİ)</v>
      </c>
      <c r="I76" s="50">
        <f>IF(B76="","",VLOOKUP(AD76,Varsayımlar!B:T,19,0))</f>
        <v>0</v>
      </c>
      <c r="J76" s="50" t="str">
        <f>IF(B76="","",VLOOKUP(AD76,Varsayımlar!$B:$Q,6,0))</f>
        <v>SADE</v>
      </c>
      <c r="K76" s="11">
        <v>5400</v>
      </c>
      <c r="L76" s="11"/>
      <c r="M76" s="11">
        <f>IFERROR(IF(B76="","",K76/VLOOKUP(AD76,Varsayımlar!B:R,17,0)),"")</f>
        <v>24</v>
      </c>
      <c r="N76" s="11"/>
      <c r="O76" s="11"/>
      <c r="P76" s="50">
        <f>IF(B76="","",VLOOKUP(AD76,Varsayımlar!$B:$Q,7,0)*K76)</f>
        <v>75600</v>
      </c>
      <c r="Q76" s="50">
        <f>IF(B76="","",VLOOKUP(AD76,Varsayımlar!$B:$Q,8,0))</f>
        <v>20</v>
      </c>
      <c r="R76" s="50" t="str">
        <f>IF(B76="","",VLOOKUP(AD76,Varsayımlar!$B:$Q,9,0))</f>
        <v>IRAK SOFT</v>
      </c>
      <c r="S76" s="50">
        <f>IF(B76="","",VLOOKUP(AD76,Varsayımlar!$B:$Q,10,0))</f>
        <v>4</v>
      </c>
      <c r="T76" s="50">
        <f>IF(B76="","",VLOOKUP(AD76,Varsayımlar!$B:$Q,11,0))</f>
        <v>14</v>
      </c>
      <c r="U76" s="50">
        <f>IF(B76="","",VLOOKUP(AD76,Varsayımlar!$B:$Q,12,0))</f>
        <v>166</v>
      </c>
      <c r="V76" s="50" t="str">
        <f>IF(B76="","",VLOOKUP(AD76,Varsayımlar!$B:$Q,13,0))</f>
        <v>YURTDIŞI</v>
      </c>
      <c r="W76" s="50">
        <f>IF(B76="","",VLOOKUP(AD76,Varsayımlar!$B:$Q,14,0))</f>
        <v>9</v>
      </c>
      <c r="X76" s="51">
        <v>46206</v>
      </c>
      <c r="Y76" s="51">
        <v>46480</v>
      </c>
      <c r="Z76" s="11">
        <v>26070320</v>
      </c>
      <c r="AA76" s="50" t="str">
        <f>IF(B76="","",VLOOKUP(AD76,Varsayımlar!$B:$Q,15,0))</f>
        <v>SİYAH KARE KOLİ- Üretim Tarihi Etiketli</v>
      </c>
      <c r="AB76" s="50" t="str">
        <f>IF(B76="","",VLOOKUP(AD76,Varsayımlar!$B:$Q,16,0))</f>
        <v>19-21 CM</v>
      </c>
      <c r="AC76" s="50">
        <f>IF(B76="","",VLOOKUP(Sayfa2!AD76,Varsayımlar!B:S,18,0))</f>
        <v>0</v>
      </c>
      <c r="AD76" s="50" t="str">
        <f t="shared" si="3"/>
        <v>SMART LLCTORTİLLAS SAMAKAT 20CM 166G</v>
      </c>
    </row>
    <row r="77" spans="1:30" ht="78.75" x14ac:dyDescent="0.25">
      <c r="A77" s="11" t="s">
        <v>210</v>
      </c>
      <c r="B77" s="48" t="s">
        <v>90</v>
      </c>
      <c r="C77" s="49">
        <f>IF(B77="","",VLOOKUP(AD77,Varsayımlar!$B:$Q,3,0))</f>
        <v>8698829380698</v>
      </c>
      <c r="D77" s="49" t="s">
        <v>231</v>
      </c>
      <c r="E77" s="47" t="s">
        <v>91</v>
      </c>
      <c r="F77" s="11"/>
      <c r="G77" s="11"/>
      <c r="H77" s="50" t="str">
        <f>IF(B77="","",VLOOKUP(AD77,Varsayımlar!$B:$Q,5,0))</f>
        <v>MAGNİT MAVİ AMBALAJ 25CM</v>
      </c>
      <c r="I77" s="50">
        <f>IF(B77="","",VLOOKUP(AD77,Varsayımlar!B:T,19,0))</f>
        <v>0</v>
      </c>
      <c r="J77" s="50" t="str">
        <f>IF(B77="","",VLOOKUP(AD77,Varsayımlar!$B:$Q,6,0))</f>
        <v>SADE</v>
      </c>
      <c r="K77" s="11">
        <v>2016</v>
      </c>
      <c r="L77" s="11"/>
      <c r="M77" s="11">
        <f>IFERROR(IF(B77="","",K77/VLOOKUP(AD77,Varsayımlar!B:R,17,0)),"")</f>
        <v>24</v>
      </c>
      <c r="N77" s="11"/>
      <c r="O77" s="11"/>
      <c r="P77" s="50">
        <f>IF(B77="","",VLOOKUP(AD77,Varsayımlar!$B:$Q,7,0)*K77)</f>
        <v>60480</v>
      </c>
      <c r="Q77" s="50">
        <f>IF(B77="","",VLOOKUP(AD77,Varsayımlar!$B:$Q,8,0))</f>
        <v>25</v>
      </c>
      <c r="R77" s="50" t="str">
        <f>IF(B77="","",VLOOKUP(AD77,Varsayımlar!$B:$Q,9,0))</f>
        <v>SOFT</v>
      </c>
      <c r="S77" s="50">
        <f>IF(B77="","",VLOOKUP(AD77,Varsayımlar!$B:$Q,10,0))</f>
        <v>4</v>
      </c>
      <c r="T77" s="50">
        <f>IF(B77="","",VLOOKUP(AD77,Varsayımlar!$B:$Q,11,0))</f>
        <v>30</v>
      </c>
      <c r="U77" s="50">
        <f>IF(B77="","",VLOOKUP(AD77,Varsayımlar!$B:$Q,12,0))</f>
        <v>260</v>
      </c>
      <c r="V77" s="50" t="str">
        <f>IF(B77="","",VLOOKUP(AD77,Varsayımlar!$B:$Q,13,0))</f>
        <v>YURTDIŞI</v>
      </c>
      <c r="W77" s="50">
        <f>IF(B77="","",VLOOKUP(AD77,Varsayımlar!$B:$Q,14,0))</f>
        <v>9</v>
      </c>
      <c r="X77" s="11"/>
      <c r="Y77" s="11"/>
      <c r="Z77" s="11"/>
      <c r="AA77" s="50" t="str">
        <f>IF(B77="","",VLOOKUP(AD77,Varsayımlar!$B:$Q,15,0))</f>
        <v>25CM TURUNCU KOLİ-SOL ÜST DİKDÖRTGENE ÜRETİM TARİHİ BASILACAK</v>
      </c>
      <c r="AB77" s="50" t="str">
        <f>IF(B77="","",VLOOKUP(AD77,Varsayımlar!$B:$Q,16,0))</f>
        <v>24-26 CM</v>
      </c>
      <c r="AC77" s="50">
        <f>IF(B77="","",VLOOKUP(Sayfa2!AD77,Varsayımlar!B:S,18,0))</f>
        <v>0</v>
      </c>
      <c r="AD77" s="50" t="str">
        <f t="shared" si="3"/>
        <v>MAGNİTMAGNİT MAVİ AMBALAJ 25 CM 260G</v>
      </c>
    </row>
    <row r="78" spans="1:30" ht="78.75" x14ac:dyDescent="0.25">
      <c r="A78" s="11" t="s">
        <v>211</v>
      </c>
      <c r="B78" s="48" t="s">
        <v>90</v>
      </c>
      <c r="C78" s="49">
        <f>IF(B78="","",VLOOKUP(AD78,Varsayımlar!$B:$Q,3,0))</f>
        <v>8698829380698</v>
      </c>
      <c r="D78" s="49" t="s">
        <v>232</v>
      </c>
      <c r="E78" s="47" t="s">
        <v>91</v>
      </c>
      <c r="F78" s="11"/>
      <c r="G78" s="11"/>
      <c r="H78" s="50" t="str">
        <f>IF(B78="","",VLOOKUP(AD78,Varsayımlar!$B:$Q,5,0))</f>
        <v>MAGNİT MAVİ AMBALAJ 25CM</v>
      </c>
      <c r="I78" s="50">
        <f>IF(B78="","",VLOOKUP(AD78,Varsayımlar!B:T,19,0))</f>
        <v>0</v>
      </c>
      <c r="J78" s="50" t="str">
        <f>IF(B78="","",VLOOKUP(AD78,Varsayımlar!$B:$Q,6,0))</f>
        <v>SADE</v>
      </c>
      <c r="K78" s="11">
        <v>2016</v>
      </c>
      <c r="L78" s="11"/>
      <c r="M78" s="11">
        <f>IFERROR(IF(B78="","",K78/VLOOKUP(AD78,Varsayımlar!B:R,17,0)),"")</f>
        <v>24</v>
      </c>
      <c r="N78" s="11"/>
      <c r="O78" s="11"/>
      <c r="P78" s="50">
        <f>IF(B78="","",VLOOKUP(AD78,Varsayımlar!$B:$Q,7,0)*K78)</f>
        <v>60480</v>
      </c>
      <c r="Q78" s="50">
        <f>IF(B78="","",VLOOKUP(AD78,Varsayımlar!$B:$Q,8,0))</f>
        <v>25</v>
      </c>
      <c r="R78" s="50" t="str">
        <f>IF(B78="","",VLOOKUP(AD78,Varsayımlar!$B:$Q,9,0))</f>
        <v>SOFT</v>
      </c>
      <c r="S78" s="50">
        <f>IF(B78="","",VLOOKUP(AD78,Varsayımlar!$B:$Q,10,0))</f>
        <v>4</v>
      </c>
      <c r="T78" s="50">
        <f>IF(B78="","",VLOOKUP(AD78,Varsayımlar!$B:$Q,11,0))</f>
        <v>30</v>
      </c>
      <c r="U78" s="50">
        <f>IF(B78="","",VLOOKUP(AD78,Varsayımlar!$B:$Q,12,0))</f>
        <v>260</v>
      </c>
      <c r="V78" s="50" t="str">
        <f>IF(B78="","",VLOOKUP(AD78,Varsayımlar!$B:$Q,13,0))</f>
        <v>YURTDIŞI</v>
      </c>
      <c r="W78" s="50">
        <f>IF(B78="","",VLOOKUP(AD78,Varsayımlar!$B:$Q,14,0))</f>
        <v>9</v>
      </c>
      <c r="X78" s="11"/>
      <c r="Y78" s="11"/>
      <c r="Z78" s="11"/>
      <c r="AA78" s="50" t="str">
        <f>IF(B78="","",VLOOKUP(AD78,Varsayımlar!$B:$Q,15,0))</f>
        <v>25CM TURUNCU KOLİ-SOL ÜST DİKDÖRTGENE ÜRETİM TARİHİ BASILACAK</v>
      </c>
      <c r="AB78" s="50" t="str">
        <f>IF(B78="","",VLOOKUP(AD78,Varsayımlar!$B:$Q,16,0))</f>
        <v>24-26 CM</v>
      </c>
      <c r="AC78" s="50">
        <f>IF(B78="","",VLOOKUP(Sayfa2!AD78,Varsayımlar!B:S,18,0))</f>
        <v>0</v>
      </c>
      <c r="AD78" s="50" t="str">
        <f t="shared" si="3"/>
        <v>MAGNİTMAGNİT MAVİ AMBALAJ 25 CM 260G</v>
      </c>
    </row>
    <row r="79" spans="1:30" ht="78.75" x14ac:dyDescent="0.25">
      <c r="A79" s="11" t="s">
        <v>212</v>
      </c>
      <c r="B79" s="48" t="s">
        <v>90</v>
      </c>
      <c r="C79" s="49">
        <f>IF(B79="","",VLOOKUP(AD79,Varsayımlar!$B:$Q,3,0))</f>
        <v>8698829380698</v>
      </c>
      <c r="D79" s="49" t="s">
        <v>233</v>
      </c>
      <c r="E79" s="47" t="s">
        <v>91</v>
      </c>
      <c r="F79" s="11"/>
      <c r="G79" s="11"/>
      <c r="H79" s="50" t="str">
        <f>IF(B79="","",VLOOKUP(AD79,Varsayımlar!$B:$Q,5,0))</f>
        <v>MAGNİT MAVİ AMBALAJ 25CM</v>
      </c>
      <c r="I79" s="50">
        <f>IF(B79="","",VLOOKUP(AD79,Varsayımlar!B:T,19,0))</f>
        <v>0</v>
      </c>
      <c r="J79" s="50" t="str">
        <f>IF(B79="","",VLOOKUP(AD79,Varsayımlar!$B:$Q,6,0))</f>
        <v>SADE</v>
      </c>
      <c r="K79" s="11">
        <v>2016</v>
      </c>
      <c r="L79" s="11"/>
      <c r="M79" s="11">
        <f>IFERROR(IF(B79="","",K79/VLOOKUP(AD79,Varsayımlar!B:R,17,0)),"")</f>
        <v>24</v>
      </c>
      <c r="N79" s="11"/>
      <c r="O79" s="11"/>
      <c r="P79" s="50">
        <f>IF(B79="","",VLOOKUP(AD79,Varsayımlar!$B:$Q,7,0)*K79)</f>
        <v>60480</v>
      </c>
      <c r="Q79" s="50">
        <f>IF(B79="","",VLOOKUP(AD79,Varsayımlar!$B:$Q,8,0))</f>
        <v>25</v>
      </c>
      <c r="R79" s="50" t="str">
        <f>IF(B79="","",VLOOKUP(AD79,Varsayımlar!$B:$Q,9,0))</f>
        <v>SOFT</v>
      </c>
      <c r="S79" s="50">
        <f>IF(B79="","",VLOOKUP(AD79,Varsayımlar!$B:$Q,10,0))</f>
        <v>4</v>
      </c>
      <c r="T79" s="50">
        <f>IF(B79="","",VLOOKUP(AD79,Varsayımlar!$B:$Q,11,0))</f>
        <v>30</v>
      </c>
      <c r="U79" s="50">
        <f>IF(B79="","",VLOOKUP(AD79,Varsayımlar!$B:$Q,12,0))</f>
        <v>260</v>
      </c>
      <c r="V79" s="50" t="str">
        <f>IF(B79="","",VLOOKUP(AD79,Varsayımlar!$B:$Q,13,0))</f>
        <v>YURTDIŞI</v>
      </c>
      <c r="W79" s="50">
        <f>IF(B79="","",VLOOKUP(AD79,Varsayımlar!$B:$Q,14,0))</f>
        <v>9</v>
      </c>
      <c r="X79" s="11"/>
      <c r="Y79" s="11"/>
      <c r="Z79" s="11"/>
      <c r="AA79" s="50" t="str">
        <f>IF(B79="","",VLOOKUP(AD79,Varsayımlar!$B:$Q,15,0))</f>
        <v>25CM TURUNCU KOLİ-SOL ÜST DİKDÖRTGENE ÜRETİM TARİHİ BASILACAK</v>
      </c>
      <c r="AB79" s="50" t="str">
        <f>IF(B79="","",VLOOKUP(AD79,Varsayımlar!$B:$Q,16,0))</f>
        <v>24-26 CM</v>
      </c>
      <c r="AC79" s="50">
        <f>IF(B79="","",VLOOKUP(Sayfa2!AD79,Varsayımlar!B:S,18,0))</f>
        <v>0</v>
      </c>
      <c r="AD79" s="50" t="str">
        <f t="shared" si="3"/>
        <v>MAGNİTMAGNİT MAVİ AMBALAJ 25 CM 260G</v>
      </c>
    </row>
    <row r="80" spans="1:30" ht="78.75" x14ac:dyDescent="0.25">
      <c r="A80" s="11" t="s">
        <v>213</v>
      </c>
      <c r="B80" s="48" t="s">
        <v>90</v>
      </c>
      <c r="C80" s="49">
        <f>IF(B80="","",VLOOKUP(AD80,Varsayımlar!$B:$Q,3,0))</f>
        <v>8698829380698</v>
      </c>
      <c r="D80" s="49" t="s">
        <v>234</v>
      </c>
      <c r="E80" s="47" t="s">
        <v>91</v>
      </c>
      <c r="F80" s="11"/>
      <c r="G80" s="11"/>
      <c r="H80" s="50" t="str">
        <f>IF(B80="","",VLOOKUP(AD80,Varsayımlar!$B:$Q,5,0))</f>
        <v>MAGNİT MAVİ AMBALAJ 25CM</v>
      </c>
      <c r="I80" s="50">
        <f>IF(B80="","",VLOOKUP(AD80,Varsayımlar!B:T,19,0))</f>
        <v>0</v>
      </c>
      <c r="J80" s="50" t="str">
        <f>IF(B80="","",VLOOKUP(AD80,Varsayımlar!$B:$Q,6,0))</f>
        <v>SADE</v>
      </c>
      <c r="K80" s="11">
        <v>2016</v>
      </c>
      <c r="L80" s="11"/>
      <c r="M80" s="11">
        <f>IFERROR(IF(B80="","",K80/VLOOKUP(AD80,Varsayımlar!B:R,17,0)),"")</f>
        <v>24</v>
      </c>
      <c r="N80" s="11"/>
      <c r="O80" s="11"/>
      <c r="P80" s="50">
        <f>IF(B80="","",VLOOKUP(AD80,Varsayımlar!$B:$Q,7,0)*K80)</f>
        <v>60480</v>
      </c>
      <c r="Q80" s="50">
        <f>IF(B80="","",VLOOKUP(AD80,Varsayımlar!$B:$Q,8,0))</f>
        <v>25</v>
      </c>
      <c r="R80" s="50" t="str">
        <f>IF(B80="","",VLOOKUP(AD80,Varsayımlar!$B:$Q,9,0))</f>
        <v>SOFT</v>
      </c>
      <c r="S80" s="50">
        <f>IF(B80="","",VLOOKUP(AD80,Varsayımlar!$B:$Q,10,0))</f>
        <v>4</v>
      </c>
      <c r="T80" s="50">
        <f>IF(B80="","",VLOOKUP(AD80,Varsayımlar!$B:$Q,11,0))</f>
        <v>30</v>
      </c>
      <c r="U80" s="50">
        <f>IF(B80="","",VLOOKUP(AD80,Varsayımlar!$B:$Q,12,0))</f>
        <v>260</v>
      </c>
      <c r="V80" s="50" t="str">
        <f>IF(B80="","",VLOOKUP(AD80,Varsayımlar!$B:$Q,13,0))</f>
        <v>YURTDIŞI</v>
      </c>
      <c r="W80" s="50">
        <f>IF(B80="","",VLOOKUP(AD80,Varsayımlar!$B:$Q,14,0))</f>
        <v>9</v>
      </c>
      <c r="X80" s="11"/>
      <c r="Y80" s="11"/>
      <c r="Z80" s="11"/>
      <c r="AA80" s="50" t="str">
        <f>IF(B80="","",VLOOKUP(AD80,Varsayımlar!$B:$Q,15,0))</f>
        <v>25CM TURUNCU KOLİ-SOL ÜST DİKDÖRTGENE ÜRETİM TARİHİ BASILACAK</v>
      </c>
      <c r="AB80" s="50" t="str">
        <f>IF(B80="","",VLOOKUP(AD80,Varsayımlar!$B:$Q,16,0))</f>
        <v>24-26 CM</v>
      </c>
      <c r="AC80" s="50">
        <f>IF(B80="","",VLOOKUP(Sayfa2!AD80,Varsayımlar!B:S,18,0))</f>
        <v>0</v>
      </c>
      <c r="AD80" s="50" t="str">
        <f t="shared" si="3"/>
        <v>MAGNİTMAGNİT MAVİ AMBALAJ 25 CM 260G</v>
      </c>
    </row>
    <row r="81" spans="1:30" ht="78.75" x14ac:dyDescent="0.25">
      <c r="A81" s="11" t="s">
        <v>214</v>
      </c>
      <c r="B81" s="48" t="s">
        <v>90</v>
      </c>
      <c r="C81" s="49">
        <f>IF(B81="","",VLOOKUP(AD81,Varsayımlar!$B:$Q,3,0))</f>
        <v>8698829380698</v>
      </c>
      <c r="D81" s="49" t="s">
        <v>235</v>
      </c>
      <c r="E81" s="47" t="s">
        <v>91</v>
      </c>
      <c r="F81" s="11"/>
      <c r="G81" s="11"/>
      <c r="H81" s="50" t="str">
        <f>IF(B81="","",VLOOKUP(AD81,Varsayımlar!$B:$Q,5,0))</f>
        <v>MAGNİT MAVİ AMBALAJ 25CM</v>
      </c>
      <c r="I81" s="50">
        <f>IF(B81="","",VLOOKUP(AD81,Varsayımlar!B:T,19,0))</f>
        <v>0</v>
      </c>
      <c r="J81" s="50" t="str">
        <f>IF(B81="","",VLOOKUP(AD81,Varsayımlar!$B:$Q,6,0))</f>
        <v>SADE</v>
      </c>
      <c r="K81" s="11">
        <v>2016</v>
      </c>
      <c r="L81" s="11"/>
      <c r="M81" s="11">
        <f>IFERROR(IF(B81="","",K81/VLOOKUP(AD81,Varsayımlar!B:R,17,0)),"")</f>
        <v>24</v>
      </c>
      <c r="N81" s="11"/>
      <c r="O81" s="11"/>
      <c r="P81" s="50">
        <f>IF(B81="","",VLOOKUP(AD81,Varsayımlar!$B:$Q,7,0)*K81)</f>
        <v>60480</v>
      </c>
      <c r="Q81" s="50">
        <f>IF(B81="","",VLOOKUP(AD81,Varsayımlar!$B:$Q,8,0))</f>
        <v>25</v>
      </c>
      <c r="R81" s="50" t="str">
        <f>IF(B81="","",VLOOKUP(AD81,Varsayımlar!$B:$Q,9,0))</f>
        <v>SOFT</v>
      </c>
      <c r="S81" s="50">
        <f>IF(B81="","",VLOOKUP(AD81,Varsayımlar!$B:$Q,10,0))</f>
        <v>4</v>
      </c>
      <c r="T81" s="50">
        <f>IF(B81="","",VLOOKUP(AD81,Varsayımlar!$B:$Q,11,0))</f>
        <v>30</v>
      </c>
      <c r="U81" s="50">
        <f>IF(B81="","",VLOOKUP(AD81,Varsayımlar!$B:$Q,12,0))</f>
        <v>260</v>
      </c>
      <c r="V81" s="50" t="str">
        <f>IF(B81="","",VLOOKUP(AD81,Varsayımlar!$B:$Q,13,0))</f>
        <v>YURTDIŞI</v>
      </c>
      <c r="W81" s="50">
        <f>IF(B81="","",VLOOKUP(AD81,Varsayımlar!$B:$Q,14,0))</f>
        <v>9</v>
      </c>
      <c r="X81" s="11"/>
      <c r="Y81" s="11"/>
      <c r="Z81" s="11"/>
      <c r="AA81" s="50" t="str">
        <f>IF(B81="","",VLOOKUP(AD81,Varsayımlar!$B:$Q,15,0))</f>
        <v>25CM TURUNCU KOLİ-SOL ÜST DİKDÖRTGENE ÜRETİM TARİHİ BASILACAK</v>
      </c>
      <c r="AB81" s="50" t="str">
        <f>IF(B81="","",VLOOKUP(AD81,Varsayımlar!$B:$Q,16,0))</f>
        <v>24-26 CM</v>
      </c>
      <c r="AC81" s="50">
        <f>IF(B81="","",VLOOKUP(Sayfa2!AD81,Varsayımlar!B:S,18,0))</f>
        <v>0</v>
      </c>
      <c r="AD81" s="50" t="str">
        <f t="shared" si="3"/>
        <v>MAGNİTMAGNİT MAVİ AMBALAJ 25 CM 260G</v>
      </c>
    </row>
    <row r="82" spans="1:30" ht="78.75" x14ac:dyDescent="0.25">
      <c r="A82" s="11" t="s">
        <v>215</v>
      </c>
      <c r="B82" s="48" t="s">
        <v>90</v>
      </c>
      <c r="C82" s="49">
        <f>IF(B82="","",VLOOKUP(AD82,Varsayımlar!$B:$Q,3,0))</f>
        <v>8698829380698</v>
      </c>
      <c r="D82" s="49" t="s">
        <v>236</v>
      </c>
      <c r="E82" s="47" t="s">
        <v>91</v>
      </c>
      <c r="F82" s="11"/>
      <c r="G82" s="11"/>
      <c r="H82" s="50" t="str">
        <f>IF(B82="","",VLOOKUP(AD82,Varsayımlar!$B:$Q,5,0))</f>
        <v>MAGNİT MAVİ AMBALAJ 25CM</v>
      </c>
      <c r="I82" s="50">
        <f>IF(B82="","",VLOOKUP(AD82,Varsayımlar!B:T,19,0))</f>
        <v>0</v>
      </c>
      <c r="J82" s="50" t="str">
        <f>IF(B82="","",VLOOKUP(AD82,Varsayımlar!$B:$Q,6,0))</f>
        <v>SADE</v>
      </c>
      <c r="K82" s="11">
        <v>2016</v>
      </c>
      <c r="L82" s="11"/>
      <c r="M82" s="11">
        <f>IFERROR(IF(B82="","",K82/VLOOKUP(AD82,Varsayımlar!B:R,17,0)),"")</f>
        <v>24</v>
      </c>
      <c r="N82" s="11"/>
      <c r="O82" s="11"/>
      <c r="P82" s="50">
        <f>IF(B82="","",VLOOKUP(AD82,Varsayımlar!$B:$Q,7,0)*K82)</f>
        <v>60480</v>
      </c>
      <c r="Q82" s="50">
        <f>IF(B82="","",VLOOKUP(AD82,Varsayımlar!$B:$Q,8,0))</f>
        <v>25</v>
      </c>
      <c r="R82" s="50" t="str">
        <f>IF(B82="","",VLOOKUP(AD82,Varsayımlar!$B:$Q,9,0))</f>
        <v>SOFT</v>
      </c>
      <c r="S82" s="50">
        <f>IF(B82="","",VLOOKUP(AD82,Varsayımlar!$B:$Q,10,0))</f>
        <v>4</v>
      </c>
      <c r="T82" s="50">
        <f>IF(B82="","",VLOOKUP(AD82,Varsayımlar!$B:$Q,11,0))</f>
        <v>30</v>
      </c>
      <c r="U82" s="50">
        <f>IF(B82="","",VLOOKUP(AD82,Varsayımlar!$B:$Q,12,0))</f>
        <v>260</v>
      </c>
      <c r="V82" s="50" t="str">
        <f>IF(B82="","",VLOOKUP(AD82,Varsayımlar!$B:$Q,13,0))</f>
        <v>YURTDIŞI</v>
      </c>
      <c r="W82" s="50">
        <f>IF(B82="","",VLOOKUP(AD82,Varsayımlar!$B:$Q,14,0))</f>
        <v>9</v>
      </c>
      <c r="X82" s="11"/>
      <c r="Y82" s="11"/>
      <c r="Z82" s="11"/>
      <c r="AA82" s="50" t="str">
        <f>IF(B82="","",VLOOKUP(AD82,Varsayımlar!$B:$Q,15,0))</f>
        <v>25CM TURUNCU KOLİ-SOL ÜST DİKDÖRTGENE ÜRETİM TARİHİ BASILACAK</v>
      </c>
      <c r="AB82" s="50" t="str">
        <f>IF(B82="","",VLOOKUP(AD82,Varsayımlar!$B:$Q,16,0))</f>
        <v>24-26 CM</v>
      </c>
      <c r="AC82" s="50">
        <f>IF(B82="","",VLOOKUP(Sayfa2!AD82,Varsayımlar!B:S,18,0))</f>
        <v>0</v>
      </c>
      <c r="AD82" s="50" t="str">
        <f t="shared" si="3"/>
        <v>MAGNİTMAGNİT MAVİ AMBALAJ 25 CM 260G</v>
      </c>
    </row>
    <row r="83" spans="1:30" ht="78.75" x14ac:dyDescent="0.25">
      <c r="A83" s="11" t="s">
        <v>216</v>
      </c>
      <c r="B83" s="48" t="s">
        <v>90</v>
      </c>
      <c r="C83" s="49">
        <f>IF(B83="","",VLOOKUP(AD83,Varsayımlar!$B:$Q,3,0))</f>
        <v>8698829380698</v>
      </c>
      <c r="D83" s="49" t="s">
        <v>237</v>
      </c>
      <c r="E83" s="47" t="s">
        <v>91</v>
      </c>
      <c r="F83" s="11"/>
      <c r="G83" s="11"/>
      <c r="H83" s="50" t="str">
        <f>IF(B83="","",VLOOKUP(AD83,Varsayımlar!$B:$Q,5,0))</f>
        <v>MAGNİT MAVİ AMBALAJ 25CM</v>
      </c>
      <c r="I83" s="50">
        <f>IF(B83="","",VLOOKUP(AD83,Varsayımlar!B:T,19,0))</f>
        <v>0</v>
      </c>
      <c r="J83" s="50" t="str">
        <f>IF(B83="","",VLOOKUP(AD83,Varsayımlar!$B:$Q,6,0))</f>
        <v>SADE</v>
      </c>
      <c r="K83" s="11">
        <v>2016</v>
      </c>
      <c r="L83" s="11"/>
      <c r="M83" s="11">
        <f>IFERROR(IF(B83="","",K83/VLOOKUP(AD83,Varsayımlar!B:R,17,0)),"")</f>
        <v>24</v>
      </c>
      <c r="N83" s="11"/>
      <c r="O83" s="11"/>
      <c r="P83" s="50">
        <f>IF(B83="","",VLOOKUP(AD83,Varsayımlar!$B:$Q,7,0)*K83)</f>
        <v>60480</v>
      </c>
      <c r="Q83" s="50">
        <f>IF(B83="","",VLOOKUP(AD83,Varsayımlar!$B:$Q,8,0))</f>
        <v>25</v>
      </c>
      <c r="R83" s="50" t="str">
        <f>IF(B83="","",VLOOKUP(AD83,Varsayımlar!$B:$Q,9,0))</f>
        <v>SOFT</v>
      </c>
      <c r="S83" s="50">
        <f>IF(B83="","",VLOOKUP(AD83,Varsayımlar!$B:$Q,10,0))</f>
        <v>4</v>
      </c>
      <c r="T83" s="50">
        <f>IF(B83="","",VLOOKUP(AD83,Varsayımlar!$B:$Q,11,0))</f>
        <v>30</v>
      </c>
      <c r="U83" s="50">
        <f>IF(B83="","",VLOOKUP(AD83,Varsayımlar!$B:$Q,12,0))</f>
        <v>260</v>
      </c>
      <c r="V83" s="50" t="str">
        <f>IF(B83="","",VLOOKUP(AD83,Varsayımlar!$B:$Q,13,0))</f>
        <v>YURTDIŞI</v>
      </c>
      <c r="W83" s="50">
        <f>IF(B83="","",VLOOKUP(AD83,Varsayımlar!$B:$Q,14,0))</f>
        <v>9</v>
      </c>
      <c r="X83" s="11"/>
      <c r="Y83" s="11"/>
      <c r="Z83" s="11"/>
      <c r="AA83" s="50" t="str">
        <f>IF(B83="","",VLOOKUP(AD83,Varsayımlar!$B:$Q,15,0))</f>
        <v>25CM TURUNCU KOLİ-SOL ÜST DİKDÖRTGENE ÜRETİM TARİHİ BASILACAK</v>
      </c>
      <c r="AB83" s="50" t="str">
        <f>IF(B83="","",VLOOKUP(AD83,Varsayımlar!$B:$Q,16,0))</f>
        <v>24-26 CM</v>
      </c>
      <c r="AC83" s="50">
        <f>IF(B83="","",VLOOKUP(Sayfa2!AD83,Varsayımlar!B:S,18,0))</f>
        <v>0</v>
      </c>
      <c r="AD83" s="50" t="str">
        <f t="shared" si="3"/>
        <v>MAGNİTMAGNİT MAVİ AMBALAJ 25 CM 260G</v>
      </c>
    </row>
    <row r="84" spans="1:30" ht="78.75" x14ac:dyDescent="0.25">
      <c r="A84" s="11" t="s">
        <v>217</v>
      </c>
      <c r="B84" s="48" t="s">
        <v>90</v>
      </c>
      <c r="C84" s="49">
        <f>IF(B84="","",VLOOKUP(AD84,Varsayımlar!$B:$Q,3,0))</f>
        <v>8698829380698</v>
      </c>
      <c r="D84" s="49" t="s">
        <v>238</v>
      </c>
      <c r="E84" s="47" t="s">
        <v>91</v>
      </c>
      <c r="F84" s="11"/>
      <c r="G84" s="11"/>
      <c r="H84" s="50" t="str">
        <f>IF(B84="","",VLOOKUP(AD84,Varsayımlar!$B:$Q,5,0))</f>
        <v>MAGNİT MAVİ AMBALAJ 25CM</v>
      </c>
      <c r="I84" s="50">
        <f>IF(B84="","",VLOOKUP(AD84,Varsayımlar!B:T,19,0))</f>
        <v>0</v>
      </c>
      <c r="J84" s="50" t="str">
        <f>IF(B84="","",VLOOKUP(AD84,Varsayımlar!$B:$Q,6,0))</f>
        <v>SADE</v>
      </c>
      <c r="K84" s="11">
        <v>2016</v>
      </c>
      <c r="L84" s="11"/>
      <c r="M84" s="11">
        <f>IFERROR(IF(B84="","",K84/VLOOKUP(AD84,Varsayımlar!B:R,17,0)),"")</f>
        <v>24</v>
      </c>
      <c r="N84" s="11"/>
      <c r="O84" s="11"/>
      <c r="P84" s="50">
        <f>IF(B84="","",VLOOKUP(AD84,Varsayımlar!$B:$Q,7,0)*K84)</f>
        <v>60480</v>
      </c>
      <c r="Q84" s="50">
        <f>IF(B84="","",VLOOKUP(AD84,Varsayımlar!$B:$Q,8,0))</f>
        <v>25</v>
      </c>
      <c r="R84" s="50" t="str">
        <f>IF(B84="","",VLOOKUP(AD84,Varsayımlar!$B:$Q,9,0))</f>
        <v>SOFT</v>
      </c>
      <c r="S84" s="50">
        <f>IF(B84="","",VLOOKUP(AD84,Varsayımlar!$B:$Q,10,0))</f>
        <v>4</v>
      </c>
      <c r="T84" s="50">
        <f>IF(B84="","",VLOOKUP(AD84,Varsayımlar!$B:$Q,11,0))</f>
        <v>30</v>
      </c>
      <c r="U84" s="50">
        <f>IF(B84="","",VLOOKUP(AD84,Varsayımlar!$B:$Q,12,0))</f>
        <v>260</v>
      </c>
      <c r="V84" s="50" t="str">
        <f>IF(B84="","",VLOOKUP(AD84,Varsayımlar!$B:$Q,13,0))</f>
        <v>YURTDIŞI</v>
      </c>
      <c r="W84" s="50">
        <f>IF(B84="","",VLOOKUP(AD84,Varsayımlar!$B:$Q,14,0))</f>
        <v>9</v>
      </c>
      <c r="X84" s="11"/>
      <c r="Y84" s="11"/>
      <c r="Z84" s="11"/>
      <c r="AA84" s="50" t="str">
        <f>IF(B84="","",VLOOKUP(AD84,Varsayımlar!$B:$Q,15,0))</f>
        <v>25CM TURUNCU KOLİ-SOL ÜST DİKDÖRTGENE ÜRETİM TARİHİ BASILACAK</v>
      </c>
      <c r="AB84" s="50" t="str">
        <f>IF(B84="","",VLOOKUP(AD84,Varsayımlar!$B:$Q,16,0))</f>
        <v>24-26 CM</v>
      </c>
      <c r="AC84" s="50">
        <f>IF(B84="","",VLOOKUP(Sayfa2!AD84,Varsayımlar!B:S,18,0))</f>
        <v>0</v>
      </c>
      <c r="AD84" s="50" t="str">
        <f t="shared" si="3"/>
        <v>MAGNİTMAGNİT MAVİ AMBALAJ 25 CM 260G</v>
      </c>
    </row>
    <row r="85" spans="1:30" ht="78.75" x14ac:dyDescent="0.25">
      <c r="A85" s="11" t="s">
        <v>218</v>
      </c>
      <c r="B85" s="48" t="s">
        <v>90</v>
      </c>
      <c r="C85" s="49">
        <f>IF(B85="","",VLOOKUP(AD85,Varsayımlar!$B:$Q,3,0))</f>
        <v>8698829380698</v>
      </c>
      <c r="D85" s="49" t="s">
        <v>239</v>
      </c>
      <c r="E85" s="47" t="s">
        <v>91</v>
      </c>
      <c r="F85" s="11"/>
      <c r="G85" s="11"/>
      <c r="H85" s="50" t="str">
        <f>IF(B85="","",VLOOKUP(AD85,Varsayımlar!$B:$Q,5,0))</f>
        <v>MAGNİT MAVİ AMBALAJ 25CM</v>
      </c>
      <c r="I85" s="50">
        <f>IF(B85="","",VLOOKUP(AD85,Varsayımlar!B:T,19,0))</f>
        <v>0</v>
      </c>
      <c r="J85" s="50" t="str">
        <f>IF(B85="","",VLOOKUP(AD85,Varsayımlar!$B:$Q,6,0))</f>
        <v>SADE</v>
      </c>
      <c r="K85" s="11">
        <v>2016</v>
      </c>
      <c r="L85" s="11"/>
      <c r="M85" s="11">
        <f>IFERROR(IF(B85="","",K85/VLOOKUP(AD85,Varsayımlar!B:R,17,0)),"")</f>
        <v>24</v>
      </c>
      <c r="N85" s="11"/>
      <c r="O85" s="11"/>
      <c r="P85" s="50">
        <f>IF(B85="","",VLOOKUP(AD85,Varsayımlar!$B:$Q,7,0)*K85)</f>
        <v>60480</v>
      </c>
      <c r="Q85" s="50">
        <f>IF(B85="","",VLOOKUP(AD85,Varsayımlar!$B:$Q,8,0))</f>
        <v>25</v>
      </c>
      <c r="R85" s="50" t="str">
        <f>IF(B85="","",VLOOKUP(AD85,Varsayımlar!$B:$Q,9,0))</f>
        <v>SOFT</v>
      </c>
      <c r="S85" s="50">
        <f>IF(B85="","",VLOOKUP(AD85,Varsayımlar!$B:$Q,10,0))</f>
        <v>4</v>
      </c>
      <c r="T85" s="50">
        <f>IF(B85="","",VLOOKUP(AD85,Varsayımlar!$B:$Q,11,0))</f>
        <v>30</v>
      </c>
      <c r="U85" s="50">
        <f>IF(B85="","",VLOOKUP(AD85,Varsayımlar!$B:$Q,12,0))</f>
        <v>260</v>
      </c>
      <c r="V85" s="50" t="str">
        <f>IF(B85="","",VLOOKUP(AD85,Varsayımlar!$B:$Q,13,0))</f>
        <v>YURTDIŞI</v>
      </c>
      <c r="W85" s="50">
        <f>IF(B85="","",VLOOKUP(AD85,Varsayımlar!$B:$Q,14,0))</f>
        <v>9</v>
      </c>
      <c r="X85" s="11"/>
      <c r="Y85" s="11"/>
      <c r="Z85" s="11"/>
      <c r="AA85" s="50" t="str">
        <f>IF(B85="","",VLOOKUP(AD85,Varsayımlar!$B:$Q,15,0))</f>
        <v>25CM TURUNCU KOLİ-SOL ÜST DİKDÖRTGENE ÜRETİM TARİHİ BASILACAK</v>
      </c>
      <c r="AB85" s="50" t="str">
        <f>IF(B85="","",VLOOKUP(AD85,Varsayımlar!$B:$Q,16,0))</f>
        <v>24-26 CM</v>
      </c>
      <c r="AC85" s="50">
        <f>IF(B85="","",VLOOKUP(Sayfa2!AD85,Varsayımlar!B:S,18,0))</f>
        <v>0</v>
      </c>
      <c r="AD85" s="50" t="str">
        <f t="shared" si="3"/>
        <v>MAGNİTMAGNİT MAVİ AMBALAJ 25 CM 260G</v>
      </c>
    </row>
    <row r="86" spans="1:30" ht="78.75" x14ac:dyDescent="0.25">
      <c r="A86" s="11" t="s">
        <v>219</v>
      </c>
      <c r="B86" s="48" t="s">
        <v>90</v>
      </c>
      <c r="C86" s="49">
        <f>IF(B86="","",VLOOKUP(AD86,Varsayımlar!$B:$Q,3,0))</f>
        <v>8698829380698</v>
      </c>
      <c r="D86" s="49" t="s">
        <v>258</v>
      </c>
      <c r="E86" s="47" t="s">
        <v>91</v>
      </c>
      <c r="F86" s="11"/>
      <c r="G86" s="11"/>
      <c r="H86" s="50" t="str">
        <f>IF(B86="","",VLOOKUP(AD86,Varsayımlar!$B:$Q,5,0))</f>
        <v>MAGNİT MAVİ AMBALAJ 25CM</v>
      </c>
      <c r="I86" s="50">
        <f>IF(B86="","",VLOOKUP(AD86,Varsayımlar!B:T,19,0))</f>
        <v>0</v>
      </c>
      <c r="J86" s="50" t="str">
        <f>IF(B86="","",VLOOKUP(AD86,Varsayımlar!$B:$Q,6,0))</f>
        <v>SADE</v>
      </c>
      <c r="K86" s="11">
        <v>2016</v>
      </c>
      <c r="L86" s="11"/>
      <c r="M86" s="11">
        <f>IFERROR(IF(B86="","",K86/VLOOKUP(AD86,Varsayımlar!B:R,17,0)),"")</f>
        <v>24</v>
      </c>
      <c r="N86" s="11"/>
      <c r="O86" s="11"/>
      <c r="P86" s="50">
        <f>IF(B86="","",VLOOKUP(AD86,Varsayımlar!$B:$Q,7,0)*K86)</f>
        <v>60480</v>
      </c>
      <c r="Q86" s="50">
        <f>IF(B86="","",VLOOKUP(AD86,Varsayımlar!$B:$Q,8,0))</f>
        <v>25</v>
      </c>
      <c r="R86" s="50" t="str">
        <f>IF(B86="","",VLOOKUP(AD86,Varsayımlar!$B:$Q,9,0))</f>
        <v>SOFT</v>
      </c>
      <c r="S86" s="50">
        <f>IF(B86="","",VLOOKUP(AD86,Varsayımlar!$B:$Q,10,0))</f>
        <v>4</v>
      </c>
      <c r="T86" s="50">
        <f>IF(B86="","",VLOOKUP(AD86,Varsayımlar!$B:$Q,11,0))</f>
        <v>30</v>
      </c>
      <c r="U86" s="50">
        <f>IF(B86="","",VLOOKUP(AD86,Varsayımlar!$B:$Q,12,0))</f>
        <v>260</v>
      </c>
      <c r="V86" s="50" t="str">
        <f>IF(B86="","",VLOOKUP(AD86,Varsayımlar!$B:$Q,13,0))</f>
        <v>YURTDIŞI</v>
      </c>
      <c r="W86" s="50">
        <f>IF(B86="","",VLOOKUP(AD86,Varsayımlar!$B:$Q,14,0))</f>
        <v>9</v>
      </c>
      <c r="X86" s="11"/>
      <c r="Y86" s="11"/>
      <c r="Z86" s="11"/>
      <c r="AA86" s="50" t="str">
        <f>IF(B86="","",VLOOKUP(AD86,Varsayımlar!$B:$Q,15,0))</f>
        <v>25CM TURUNCU KOLİ-SOL ÜST DİKDÖRTGENE ÜRETİM TARİHİ BASILACAK</v>
      </c>
      <c r="AB86" s="50" t="str">
        <f>IF(B86="","",VLOOKUP(AD86,Varsayımlar!$B:$Q,16,0))</f>
        <v>24-26 CM</v>
      </c>
      <c r="AC86" s="50">
        <f>IF(B86="","",VLOOKUP(Sayfa2!AD86,Varsayımlar!B:S,18,0))</f>
        <v>0</v>
      </c>
      <c r="AD86" s="50" t="str">
        <f t="shared" si="3"/>
        <v>MAGNİTMAGNİT MAVİ AMBALAJ 25 CM 260G</v>
      </c>
    </row>
    <row r="87" spans="1:30" ht="78.75" x14ac:dyDescent="0.25">
      <c r="A87" s="11" t="s">
        <v>220</v>
      </c>
      <c r="B87" s="48" t="s">
        <v>90</v>
      </c>
      <c r="C87" s="49">
        <f>IF(B87="","",VLOOKUP(AD87,Varsayımlar!$B:$Q,3,0))</f>
        <v>8698829380698</v>
      </c>
      <c r="D87" s="49" t="s">
        <v>259</v>
      </c>
      <c r="E87" s="47" t="s">
        <v>91</v>
      </c>
      <c r="F87" s="11"/>
      <c r="G87" s="11"/>
      <c r="H87" s="50" t="str">
        <f>IF(B87="","",VLOOKUP(AD87,Varsayımlar!$B:$Q,5,0))</f>
        <v>MAGNİT MAVİ AMBALAJ 25CM</v>
      </c>
      <c r="I87" s="50">
        <f>IF(B87="","",VLOOKUP(AD87,Varsayımlar!B:T,19,0))</f>
        <v>0</v>
      </c>
      <c r="J87" s="50" t="str">
        <f>IF(B87="","",VLOOKUP(AD87,Varsayımlar!$B:$Q,6,0))</f>
        <v>SADE</v>
      </c>
      <c r="K87" s="11">
        <v>2016</v>
      </c>
      <c r="L87" s="11"/>
      <c r="M87" s="11">
        <f>IFERROR(IF(B87="","",K87/VLOOKUP(AD87,Varsayımlar!B:R,17,0)),"")</f>
        <v>24</v>
      </c>
      <c r="N87" s="11"/>
      <c r="O87" s="11"/>
      <c r="P87" s="50">
        <f>IF(B87="","",VLOOKUP(AD87,Varsayımlar!$B:$Q,7,0)*K87)</f>
        <v>60480</v>
      </c>
      <c r="Q87" s="50">
        <f>IF(B87="","",VLOOKUP(AD87,Varsayımlar!$B:$Q,8,0))</f>
        <v>25</v>
      </c>
      <c r="R87" s="50" t="str">
        <f>IF(B87="","",VLOOKUP(AD87,Varsayımlar!$B:$Q,9,0))</f>
        <v>SOFT</v>
      </c>
      <c r="S87" s="50">
        <f>IF(B87="","",VLOOKUP(AD87,Varsayımlar!$B:$Q,10,0))</f>
        <v>4</v>
      </c>
      <c r="T87" s="50">
        <f>IF(B87="","",VLOOKUP(AD87,Varsayımlar!$B:$Q,11,0))</f>
        <v>30</v>
      </c>
      <c r="U87" s="50">
        <f>IF(B87="","",VLOOKUP(AD87,Varsayımlar!$B:$Q,12,0))</f>
        <v>260</v>
      </c>
      <c r="V87" s="50" t="str">
        <f>IF(B87="","",VLOOKUP(AD87,Varsayımlar!$B:$Q,13,0))</f>
        <v>YURTDIŞI</v>
      </c>
      <c r="W87" s="50">
        <f>IF(B87="","",VLOOKUP(AD87,Varsayımlar!$B:$Q,14,0))</f>
        <v>9</v>
      </c>
      <c r="X87" s="11"/>
      <c r="Y87" s="11"/>
      <c r="Z87" s="11"/>
      <c r="AA87" s="50" t="str">
        <f>IF(B87="","",VLOOKUP(AD87,Varsayımlar!$B:$Q,15,0))</f>
        <v>25CM TURUNCU KOLİ-SOL ÜST DİKDÖRTGENE ÜRETİM TARİHİ BASILACAK</v>
      </c>
      <c r="AB87" s="50" t="str">
        <f>IF(B87="","",VLOOKUP(AD87,Varsayımlar!$B:$Q,16,0))</f>
        <v>24-26 CM</v>
      </c>
      <c r="AC87" s="50">
        <f>IF(B87="","",VLOOKUP(Sayfa2!AD87,Varsayımlar!B:S,18,0))</f>
        <v>0</v>
      </c>
      <c r="AD87" s="50" t="str">
        <f t="shared" si="3"/>
        <v>MAGNİTMAGNİT MAVİ AMBALAJ 25 CM 260G</v>
      </c>
    </row>
    <row r="88" spans="1:30" ht="78.75" x14ac:dyDescent="0.25">
      <c r="A88" s="11" t="s">
        <v>221</v>
      </c>
      <c r="B88" s="48" t="s">
        <v>90</v>
      </c>
      <c r="C88" s="49">
        <f>IF(B88="","",VLOOKUP(AD88,Varsayımlar!$B:$Q,3,0))</f>
        <v>8698829380698</v>
      </c>
      <c r="D88" s="49" t="s">
        <v>260</v>
      </c>
      <c r="E88" s="47" t="s">
        <v>91</v>
      </c>
      <c r="F88" s="11"/>
      <c r="G88" s="11"/>
      <c r="H88" s="50" t="str">
        <f>IF(B88="","",VLOOKUP(AD88,Varsayımlar!$B:$Q,5,0))</f>
        <v>MAGNİT MAVİ AMBALAJ 25CM</v>
      </c>
      <c r="I88" s="50">
        <f>IF(B88="","",VLOOKUP(AD88,Varsayımlar!B:T,19,0))</f>
        <v>0</v>
      </c>
      <c r="J88" s="50" t="str">
        <f>IF(B88="","",VLOOKUP(AD88,Varsayımlar!$B:$Q,6,0))</f>
        <v>SADE</v>
      </c>
      <c r="K88" s="11">
        <v>2016</v>
      </c>
      <c r="L88" s="11"/>
      <c r="M88" s="11">
        <f>IFERROR(IF(B88="","",K88/VLOOKUP(AD88,Varsayımlar!B:R,17,0)),"")</f>
        <v>24</v>
      </c>
      <c r="N88" s="11"/>
      <c r="O88" s="11"/>
      <c r="P88" s="50">
        <f>IF(B88="","",VLOOKUP(AD88,Varsayımlar!$B:$Q,7,0)*K88)</f>
        <v>60480</v>
      </c>
      <c r="Q88" s="50">
        <f>IF(B88="","",VLOOKUP(AD88,Varsayımlar!$B:$Q,8,0))</f>
        <v>25</v>
      </c>
      <c r="R88" s="50" t="str">
        <f>IF(B88="","",VLOOKUP(AD88,Varsayımlar!$B:$Q,9,0))</f>
        <v>SOFT</v>
      </c>
      <c r="S88" s="50">
        <f>IF(B88="","",VLOOKUP(AD88,Varsayımlar!$B:$Q,10,0))</f>
        <v>4</v>
      </c>
      <c r="T88" s="50">
        <f>IF(B88="","",VLOOKUP(AD88,Varsayımlar!$B:$Q,11,0))</f>
        <v>30</v>
      </c>
      <c r="U88" s="50">
        <f>IF(B88="","",VLOOKUP(AD88,Varsayımlar!$B:$Q,12,0))</f>
        <v>260</v>
      </c>
      <c r="V88" s="50" t="str">
        <f>IF(B88="","",VLOOKUP(AD88,Varsayımlar!$B:$Q,13,0))</f>
        <v>YURTDIŞI</v>
      </c>
      <c r="W88" s="50">
        <f>IF(B88="","",VLOOKUP(AD88,Varsayımlar!$B:$Q,14,0))</f>
        <v>9</v>
      </c>
      <c r="X88" s="11"/>
      <c r="Y88" s="11"/>
      <c r="Z88" s="11"/>
      <c r="AA88" s="50" t="str">
        <f>IF(B88="","",VLOOKUP(AD88,Varsayımlar!$B:$Q,15,0))</f>
        <v>25CM TURUNCU KOLİ-SOL ÜST DİKDÖRTGENE ÜRETİM TARİHİ BASILACAK</v>
      </c>
      <c r="AB88" s="50" t="str">
        <f>IF(B88="","",VLOOKUP(AD88,Varsayımlar!$B:$Q,16,0))</f>
        <v>24-26 CM</v>
      </c>
      <c r="AC88" s="50">
        <f>IF(B88="","",VLOOKUP(Sayfa2!AD88,Varsayımlar!B:S,18,0))</f>
        <v>0</v>
      </c>
      <c r="AD88" s="50" t="str">
        <f t="shared" si="3"/>
        <v>MAGNİTMAGNİT MAVİ AMBALAJ 25 CM 260G</v>
      </c>
    </row>
    <row r="89" spans="1:30" ht="78.75" x14ac:dyDescent="0.25">
      <c r="A89" s="11" t="s">
        <v>222</v>
      </c>
      <c r="B89" s="48" t="s">
        <v>90</v>
      </c>
      <c r="C89" s="49">
        <f>IF(B89="","",VLOOKUP(AD89,Varsayımlar!$B:$Q,3,0))</f>
        <v>8698829380698</v>
      </c>
      <c r="D89" s="49" t="s">
        <v>261</v>
      </c>
      <c r="E89" s="47" t="s">
        <v>91</v>
      </c>
      <c r="F89" s="11"/>
      <c r="G89" s="11"/>
      <c r="H89" s="50" t="str">
        <f>IF(B89="","",VLOOKUP(AD89,Varsayımlar!$B:$Q,5,0))</f>
        <v>MAGNİT MAVİ AMBALAJ 25CM</v>
      </c>
      <c r="I89" s="50">
        <f>IF(B89="","",VLOOKUP(AD89,Varsayımlar!B:T,19,0))</f>
        <v>0</v>
      </c>
      <c r="J89" s="50" t="str">
        <f>IF(B89="","",VLOOKUP(AD89,Varsayımlar!$B:$Q,6,0))</f>
        <v>SADE</v>
      </c>
      <c r="K89" s="11">
        <v>2016</v>
      </c>
      <c r="L89" s="11"/>
      <c r="M89" s="11">
        <f>IFERROR(IF(B89="","",K89/VLOOKUP(AD89,Varsayımlar!B:R,17,0)),"")</f>
        <v>24</v>
      </c>
      <c r="N89" s="11"/>
      <c r="O89" s="11"/>
      <c r="P89" s="50">
        <f>IF(B89="","",VLOOKUP(AD89,Varsayımlar!$B:$Q,7,0)*K89)</f>
        <v>60480</v>
      </c>
      <c r="Q89" s="50">
        <f>IF(B89="","",VLOOKUP(AD89,Varsayımlar!$B:$Q,8,0))</f>
        <v>25</v>
      </c>
      <c r="R89" s="50" t="str">
        <f>IF(B89="","",VLOOKUP(AD89,Varsayımlar!$B:$Q,9,0))</f>
        <v>SOFT</v>
      </c>
      <c r="S89" s="50">
        <f>IF(B89="","",VLOOKUP(AD89,Varsayımlar!$B:$Q,10,0))</f>
        <v>4</v>
      </c>
      <c r="T89" s="50">
        <f>IF(B89="","",VLOOKUP(AD89,Varsayımlar!$B:$Q,11,0))</f>
        <v>30</v>
      </c>
      <c r="U89" s="50">
        <f>IF(B89="","",VLOOKUP(AD89,Varsayımlar!$B:$Q,12,0))</f>
        <v>260</v>
      </c>
      <c r="V89" s="50" t="str">
        <f>IF(B89="","",VLOOKUP(AD89,Varsayımlar!$B:$Q,13,0))</f>
        <v>YURTDIŞI</v>
      </c>
      <c r="W89" s="50">
        <f>IF(B89="","",VLOOKUP(AD89,Varsayımlar!$B:$Q,14,0))</f>
        <v>9</v>
      </c>
      <c r="X89" s="11"/>
      <c r="Y89" s="11"/>
      <c r="Z89" s="11"/>
      <c r="AA89" s="50" t="str">
        <f>IF(B89="","",VLOOKUP(AD89,Varsayımlar!$B:$Q,15,0))</f>
        <v>25CM TURUNCU KOLİ-SOL ÜST DİKDÖRTGENE ÜRETİM TARİHİ BASILACAK</v>
      </c>
      <c r="AB89" s="50" t="str">
        <f>IF(B89="","",VLOOKUP(AD89,Varsayımlar!$B:$Q,16,0))</f>
        <v>24-26 CM</v>
      </c>
      <c r="AC89" s="50">
        <f>IF(B89="","",VLOOKUP(Sayfa2!AD89,Varsayımlar!B:S,18,0))</f>
        <v>0</v>
      </c>
      <c r="AD89" s="50" t="str">
        <f t="shared" si="3"/>
        <v>MAGNİTMAGNİT MAVİ AMBALAJ 25 CM 260G</v>
      </c>
    </row>
    <row r="90" spans="1:30" ht="78.75" x14ac:dyDescent="0.25">
      <c r="A90" s="11" t="s">
        <v>223</v>
      </c>
      <c r="B90" s="48" t="s">
        <v>90</v>
      </c>
      <c r="C90" s="49">
        <f>IF(B90="","",VLOOKUP(AD90,Varsayımlar!$B:$Q,3,0))</f>
        <v>8698829380698</v>
      </c>
      <c r="D90" s="49" t="s">
        <v>262</v>
      </c>
      <c r="E90" s="47" t="s">
        <v>91</v>
      </c>
      <c r="F90" s="11"/>
      <c r="G90" s="11"/>
      <c r="H90" s="50" t="str">
        <f>IF(B90="","",VLOOKUP(AD90,Varsayımlar!$B:$Q,5,0))</f>
        <v>MAGNİT MAVİ AMBALAJ 25CM</v>
      </c>
      <c r="I90" s="50">
        <f>IF(B90="","",VLOOKUP(AD90,Varsayımlar!B:T,19,0))</f>
        <v>0</v>
      </c>
      <c r="J90" s="50" t="str">
        <f>IF(B90="","",VLOOKUP(AD90,Varsayımlar!$B:$Q,6,0))</f>
        <v>SADE</v>
      </c>
      <c r="K90" s="11">
        <v>2016</v>
      </c>
      <c r="L90" s="11"/>
      <c r="M90" s="11">
        <f>IFERROR(IF(B90="","",K90/VLOOKUP(AD90,Varsayımlar!B:R,17,0)),"")</f>
        <v>24</v>
      </c>
      <c r="N90" s="11"/>
      <c r="O90" s="11"/>
      <c r="P90" s="50">
        <f>IF(B90="","",VLOOKUP(AD90,Varsayımlar!$B:$Q,7,0)*K90)</f>
        <v>60480</v>
      </c>
      <c r="Q90" s="50">
        <f>IF(B90="","",VLOOKUP(AD90,Varsayımlar!$B:$Q,8,0))</f>
        <v>25</v>
      </c>
      <c r="R90" s="50" t="str">
        <f>IF(B90="","",VLOOKUP(AD90,Varsayımlar!$B:$Q,9,0))</f>
        <v>SOFT</v>
      </c>
      <c r="S90" s="50">
        <f>IF(B90="","",VLOOKUP(AD90,Varsayımlar!$B:$Q,10,0))</f>
        <v>4</v>
      </c>
      <c r="T90" s="50">
        <f>IF(B90="","",VLOOKUP(AD90,Varsayımlar!$B:$Q,11,0))</f>
        <v>30</v>
      </c>
      <c r="U90" s="50">
        <f>IF(B90="","",VLOOKUP(AD90,Varsayımlar!$B:$Q,12,0))</f>
        <v>260</v>
      </c>
      <c r="V90" s="50" t="str">
        <f>IF(B90="","",VLOOKUP(AD90,Varsayımlar!$B:$Q,13,0))</f>
        <v>YURTDIŞI</v>
      </c>
      <c r="W90" s="50">
        <f>IF(B90="","",VLOOKUP(AD90,Varsayımlar!$B:$Q,14,0))</f>
        <v>9</v>
      </c>
      <c r="X90" s="11"/>
      <c r="Y90" s="11"/>
      <c r="Z90" s="11"/>
      <c r="AA90" s="50" t="str">
        <f>IF(B90="","",VLOOKUP(AD90,Varsayımlar!$B:$Q,15,0))</f>
        <v>25CM TURUNCU KOLİ-SOL ÜST DİKDÖRTGENE ÜRETİM TARİHİ BASILACAK</v>
      </c>
      <c r="AB90" s="50" t="str">
        <f>IF(B90="","",VLOOKUP(AD90,Varsayımlar!$B:$Q,16,0))</f>
        <v>24-26 CM</v>
      </c>
      <c r="AC90" s="50">
        <f>IF(B90="","",VLOOKUP(Sayfa2!AD90,Varsayımlar!B:S,18,0))</f>
        <v>0</v>
      </c>
      <c r="AD90" s="50" t="str">
        <f t="shared" si="3"/>
        <v>MAGNİTMAGNİT MAVİ AMBALAJ 25 CM 260G</v>
      </c>
    </row>
    <row r="91" spans="1:30" ht="78.75" x14ac:dyDescent="0.25">
      <c r="A91" s="11" t="s">
        <v>224</v>
      </c>
      <c r="B91" s="48" t="s">
        <v>90</v>
      </c>
      <c r="C91" s="49">
        <f>IF(B91="","",VLOOKUP(AD91,Varsayımlar!$B:$Q,3,0))</f>
        <v>8698829380698</v>
      </c>
      <c r="D91" s="49" t="s">
        <v>266</v>
      </c>
      <c r="E91" s="47" t="s">
        <v>91</v>
      </c>
      <c r="F91" s="11"/>
      <c r="G91" s="11"/>
      <c r="H91" s="50" t="str">
        <f>IF(B91="","",VLOOKUP(AD91,Varsayımlar!$B:$Q,5,0))</f>
        <v>MAGNİT MAVİ AMBALAJ 25CM</v>
      </c>
      <c r="I91" s="50">
        <f>IF(B91="","",VLOOKUP(AD91,Varsayımlar!B:T,19,0))</f>
        <v>0</v>
      </c>
      <c r="J91" s="50" t="str">
        <f>IF(B91="","",VLOOKUP(AD91,Varsayımlar!$B:$Q,6,0))</f>
        <v>SADE</v>
      </c>
      <c r="K91" s="11">
        <v>2016</v>
      </c>
      <c r="L91" s="11"/>
      <c r="M91" s="11">
        <f>IFERROR(IF(B91="","",K91/VLOOKUP(AD91,Varsayımlar!B:R,17,0)),"")</f>
        <v>24</v>
      </c>
      <c r="N91" s="11"/>
      <c r="O91" s="11"/>
      <c r="P91" s="50">
        <f>IF(B91="","",VLOOKUP(AD91,Varsayımlar!$B:$Q,7,0)*K91)</f>
        <v>60480</v>
      </c>
      <c r="Q91" s="50">
        <f>IF(B91="","",VLOOKUP(AD91,Varsayımlar!$B:$Q,8,0))</f>
        <v>25</v>
      </c>
      <c r="R91" s="50" t="str">
        <f>IF(B91="","",VLOOKUP(AD91,Varsayımlar!$B:$Q,9,0))</f>
        <v>SOFT</v>
      </c>
      <c r="S91" s="50">
        <f>IF(B91="","",VLOOKUP(AD91,Varsayımlar!$B:$Q,10,0))</f>
        <v>4</v>
      </c>
      <c r="T91" s="50">
        <f>IF(B91="","",VLOOKUP(AD91,Varsayımlar!$B:$Q,11,0))</f>
        <v>30</v>
      </c>
      <c r="U91" s="50">
        <f>IF(B91="","",VLOOKUP(AD91,Varsayımlar!$B:$Q,12,0))</f>
        <v>260</v>
      </c>
      <c r="V91" s="50" t="str">
        <f>IF(B91="","",VLOOKUP(AD91,Varsayımlar!$B:$Q,13,0))</f>
        <v>YURTDIŞI</v>
      </c>
      <c r="W91" s="50">
        <f>IF(B91="","",VLOOKUP(AD91,Varsayımlar!$B:$Q,14,0))</f>
        <v>9</v>
      </c>
      <c r="X91" s="11"/>
      <c r="Y91" s="11"/>
      <c r="Z91" s="11"/>
      <c r="AA91" s="50" t="str">
        <f>IF(B91="","",VLOOKUP(AD91,Varsayımlar!$B:$Q,15,0))</f>
        <v>25CM TURUNCU KOLİ-SOL ÜST DİKDÖRTGENE ÜRETİM TARİHİ BASILACAK</v>
      </c>
      <c r="AB91" s="50" t="str">
        <f>IF(B91="","",VLOOKUP(AD91,Varsayımlar!$B:$Q,16,0))</f>
        <v>24-26 CM</v>
      </c>
      <c r="AC91" s="50">
        <f>IF(B91="","",VLOOKUP(Sayfa2!AD91,Varsayımlar!B:S,18,0))</f>
        <v>0</v>
      </c>
      <c r="AD91" s="50" t="str">
        <f t="shared" si="3"/>
        <v>MAGNİTMAGNİT MAVİ AMBALAJ 25 CM 260G</v>
      </c>
    </row>
    <row r="92" spans="1:30" ht="31.5" x14ac:dyDescent="0.25">
      <c r="A92" s="11" t="s">
        <v>225</v>
      </c>
      <c r="B92" s="11" t="s">
        <v>79</v>
      </c>
      <c r="C92" s="46">
        <f>IF(B92="","",VLOOKUP(AD92,Varsayımlar!$B:$Q,3,0))</f>
        <v>8698829380698</v>
      </c>
      <c r="D92" s="46"/>
      <c r="E92" s="47" t="s">
        <v>254</v>
      </c>
      <c r="F92" s="11"/>
      <c r="G92" s="11"/>
      <c r="H92" s="11" t="str">
        <f>IF(B92="","",VLOOKUP(AD92,Varsayımlar!$B:$Q,5,0))</f>
        <v>Manetka 20cm</v>
      </c>
      <c r="I92" s="11">
        <f>IF(B92="","",VLOOKUP(AD92,Varsayımlar!B:T,19,0))</f>
        <v>0</v>
      </c>
      <c r="J92" s="11" t="str">
        <f>IF(B92="","",VLOOKUP(AD92,Varsayımlar!$B:$Q,6,0))</f>
        <v>SADE</v>
      </c>
      <c r="K92" s="11">
        <v>7200</v>
      </c>
      <c r="L92" s="11"/>
      <c r="M92" s="11">
        <f>IFERROR(IF(B92="","",K92/VLOOKUP(AD92,Varsayımlar!B:R,17,0)),"")</f>
        <v>32</v>
      </c>
      <c r="N92" s="11"/>
      <c r="O92" s="11"/>
      <c r="P92" s="11">
        <f>IF(B92="","",VLOOKUP(AD92,Varsayımlar!$B:$Q,7,0)*K92)</f>
        <v>100800</v>
      </c>
      <c r="Q92" s="11">
        <f>IF(B92="","",VLOOKUP(AD92,Varsayımlar!$B:$Q,8,0))</f>
        <v>20</v>
      </c>
      <c r="R92" s="11" t="str">
        <f>IF(B92="","",VLOOKUP(AD92,Varsayımlar!$B:$Q,9,0))</f>
        <v>Irak Soft</v>
      </c>
      <c r="S92" s="11">
        <f>IF(B92="","",VLOOKUP(AD92,Varsayımlar!$B:$Q,10,0))</f>
        <v>4</v>
      </c>
      <c r="T92" s="11">
        <f>IF(B92="","",VLOOKUP(AD92,Varsayımlar!$B:$Q,11,0))</f>
        <v>14</v>
      </c>
      <c r="U92" s="11">
        <f>IF(B92="","",VLOOKUP(AD92,Varsayımlar!$B:$Q,12,0))</f>
        <v>166</v>
      </c>
      <c r="V92" s="11" t="str">
        <f>IF(B92="","",VLOOKUP(AD92,Varsayımlar!$B:$Q,13,0))</f>
        <v>YURTDIŞI</v>
      </c>
      <c r="W92" s="11">
        <f>IF(B92="","",VLOOKUP(AD92,Varsayımlar!$B:$Q,14,0))</f>
        <v>6</v>
      </c>
      <c r="X92" s="11"/>
      <c r="Y92" s="11"/>
      <c r="Z92" s="11"/>
      <c r="AA92" s="11" t="str">
        <f>IF(B92="","",VLOOKUP(AD92,Varsayımlar!$B:$Q,15,0))</f>
        <v>Kare Koli-Üretim Tarihli Etiket</v>
      </c>
      <c r="AB92" s="11" t="str">
        <f>IF(B92="","",VLOOKUP(AD92,Varsayımlar!$B:$Q,16,0))</f>
        <v>19-21 cm</v>
      </c>
      <c r="AC92" s="11">
        <f>IF(B92="","",VLOOKUP(Sayfa2!AD92,Varsayımlar!B:S,18,0))</f>
        <v>0</v>
      </c>
      <c r="AD92" s="11" t="str">
        <f t="shared" si="3"/>
        <v>LLC KOTORManetka 20cm 4 pcs 166g</v>
      </c>
    </row>
    <row r="93" spans="1:30" ht="47.25" x14ac:dyDescent="0.25">
      <c r="A93" s="11" t="s">
        <v>226</v>
      </c>
      <c r="B93" s="48" t="s">
        <v>79</v>
      </c>
      <c r="C93" s="49">
        <f>IF(B93="","",VLOOKUP(AD93,Varsayımlar!$B:$Q,3,0))</f>
        <v>8698829380698</v>
      </c>
      <c r="D93" s="49"/>
      <c r="E93" s="47" t="s">
        <v>85</v>
      </c>
      <c r="F93" s="11"/>
      <c r="G93" s="11"/>
      <c r="H93" s="50" t="str">
        <f>IF(B93="","",VLOOKUP(AD93,Varsayımlar!$B:$Q,5,0))</f>
        <v xml:space="preserve">MANETKA PEYNİRLİ 25 CM </v>
      </c>
      <c r="I93" s="50">
        <f>IF(B93="","",VLOOKUP(AD93,Varsayımlar!B:T,19,0))</f>
        <v>0</v>
      </c>
      <c r="J93" s="50" t="str">
        <f>IF(B93="","",VLOOKUP(AD93,Varsayımlar!$B:$Q,6,0))</f>
        <v>PEYNİRLİ</v>
      </c>
      <c r="K93" s="11">
        <v>2496</v>
      </c>
      <c r="L93" s="11"/>
      <c r="M93" s="11">
        <f>IFERROR(IF(B93="","",K93/VLOOKUP(AD93,Varsayımlar!B:R,17,0)),"")</f>
        <v>32</v>
      </c>
      <c r="N93" s="11"/>
      <c r="O93" s="11"/>
      <c r="P93" s="50">
        <f>IF(B93="","",VLOOKUP(AD93,Varsayımlar!$B:$Q,7,0)*K93)</f>
        <v>74880</v>
      </c>
      <c r="Q93" s="50">
        <f>IF(B93="","",VLOOKUP(AD93,Varsayımlar!$B:$Q,8,0))</f>
        <v>25</v>
      </c>
      <c r="R93" s="50" t="str">
        <f>IF(B93="","",VLOOKUP(AD93,Varsayımlar!$B:$Q,9,0))</f>
        <v>SOFT-AT</v>
      </c>
      <c r="S93" s="50">
        <f>IF(B93="","",VLOOKUP(AD93,Varsayımlar!$B:$Q,10,0))</f>
        <v>4</v>
      </c>
      <c r="T93" s="50">
        <f>IF(B93="","",VLOOKUP(AD93,Varsayımlar!$B:$Q,11,0))</f>
        <v>30</v>
      </c>
      <c r="U93" s="50">
        <f>IF(B93="","",VLOOKUP(AD93,Varsayımlar!$B:$Q,12,0))</f>
        <v>250</v>
      </c>
      <c r="V93" s="50" t="str">
        <f>IF(B93="","",VLOOKUP(AD93,Varsayımlar!$B:$Q,13,0))</f>
        <v>YURTDIŞI</v>
      </c>
      <c r="W93" s="50">
        <f>IF(B93="","",VLOOKUP(AD93,Varsayımlar!$B:$Q,14,0))</f>
        <v>6</v>
      </c>
      <c r="X93" s="11"/>
      <c r="Y93" s="11"/>
      <c r="Z93" s="11"/>
      <c r="AA93" s="50" t="str">
        <f>IF(B93="","",VLOOKUP(AD93,Varsayımlar!$B:$Q,15,0))</f>
        <v>KIRMIZI KOLİ-TARİHLİ KOLİ ETİKETİ</v>
      </c>
      <c r="AB93" s="50" t="str">
        <f>IF(B93="","",VLOOKUP(AD93,Varsayımlar!$B:$Q,16,0))</f>
        <v>24-26 CM</v>
      </c>
      <c r="AC93" s="50">
        <f>IF(B93="","",VLOOKUP(Sayfa2!AD93,Varsayımlar!B:S,18,0))</f>
        <v>0</v>
      </c>
      <c r="AD93" s="50" t="str">
        <f t="shared" si="3"/>
        <v>LLC KOTORMANETKA PEYNİRLİ 25CM</v>
      </c>
    </row>
    <row r="94" spans="1:30" ht="31.5" x14ac:dyDescent="0.25">
      <c r="A94" s="11" t="s">
        <v>227</v>
      </c>
      <c r="B94" s="11" t="s">
        <v>79</v>
      </c>
      <c r="C94" s="46">
        <f>IF(B94="","",VLOOKUP(AD94,Varsayımlar!$B:$Q,3,0))</f>
        <v>8698829380698</v>
      </c>
      <c r="D94" s="46"/>
      <c r="E94" s="47" t="s">
        <v>254</v>
      </c>
      <c r="F94" s="11"/>
      <c r="G94" s="11"/>
      <c r="H94" s="11" t="str">
        <f>IF(B94="","",VLOOKUP(AD94,Varsayımlar!$B:$Q,5,0))</f>
        <v>Manetka 20cm</v>
      </c>
      <c r="I94" s="11">
        <f>IF(B94="","",VLOOKUP(AD94,Varsayımlar!B:T,19,0))</f>
        <v>0</v>
      </c>
      <c r="J94" s="11" t="str">
        <f>IF(B94="","",VLOOKUP(AD94,Varsayımlar!$B:$Q,6,0))</f>
        <v>SADE</v>
      </c>
      <c r="K94" s="11">
        <v>7200</v>
      </c>
      <c r="L94" s="11"/>
      <c r="M94" s="11">
        <f>IFERROR(IF(B94="","",K94/VLOOKUP(AD94,Varsayımlar!B:R,17,0)),"")</f>
        <v>32</v>
      </c>
      <c r="N94" s="11"/>
      <c r="O94" s="11"/>
      <c r="P94" s="11">
        <f>IF(B94="","",VLOOKUP(AD94,Varsayımlar!$B:$Q,7,0)*K94)</f>
        <v>100800</v>
      </c>
      <c r="Q94" s="11">
        <f>IF(B94="","",VLOOKUP(AD94,Varsayımlar!$B:$Q,8,0))</f>
        <v>20</v>
      </c>
      <c r="R94" s="11" t="str">
        <f>IF(B94="","",VLOOKUP(AD94,Varsayımlar!$B:$Q,9,0))</f>
        <v>Irak Soft</v>
      </c>
      <c r="S94" s="11">
        <f>IF(B94="","",VLOOKUP(AD94,Varsayımlar!$B:$Q,10,0))</f>
        <v>4</v>
      </c>
      <c r="T94" s="11">
        <f>IF(B94="","",VLOOKUP(AD94,Varsayımlar!$B:$Q,11,0))</f>
        <v>14</v>
      </c>
      <c r="U94" s="11">
        <f>IF(B94="","",VLOOKUP(AD94,Varsayımlar!$B:$Q,12,0))</f>
        <v>166</v>
      </c>
      <c r="V94" s="11" t="str">
        <f>IF(B94="","",VLOOKUP(AD94,Varsayımlar!$B:$Q,13,0))</f>
        <v>YURTDIŞI</v>
      </c>
      <c r="W94" s="11">
        <f>IF(B94="","",VLOOKUP(AD94,Varsayımlar!$B:$Q,14,0))</f>
        <v>6</v>
      </c>
      <c r="X94" s="11"/>
      <c r="Y94" s="11"/>
      <c r="Z94" s="11"/>
      <c r="AA94" s="11" t="str">
        <f>IF(B94="","",VLOOKUP(AD94,Varsayımlar!$B:$Q,15,0))</f>
        <v>Kare Koli-Üretim Tarihli Etiket</v>
      </c>
      <c r="AB94" s="11" t="str">
        <f>IF(B94="","",VLOOKUP(AD94,Varsayımlar!$B:$Q,16,0))</f>
        <v>19-21 cm</v>
      </c>
      <c r="AC94" s="11">
        <f>IF(B94="","",VLOOKUP(Sayfa2!AD94,Varsayımlar!B:S,18,0))</f>
        <v>0</v>
      </c>
      <c r="AD94" s="11" t="str">
        <f t="shared" si="3"/>
        <v>LLC KOTORManetka 20cm 4 pcs 166g</v>
      </c>
    </row>
    <row r="95" spans="1:30" ht="47.25" x14ac:dyDescent="0.25">
      <c r="A95" s="11" t="s">
        <v>228</v>
      </c>
      <c r="B95" s="48" t="s">
        <v>79</v>
      </c>
      <c r="C95" s="49">
        <f>IF(B95="","",VLOOKUP(AD95,Varsayımlar!$B:$Q,3,0))</f>
        <v>8698829380698</v>
      </c>
      <c r="D95" s="49"/>
      <c r="E95" s="47" t="s">
        <v>85</v>
      </c>
      <c r="F95" s="11"/>
      <c r="G95" s="11"/>
      <c r="H95" s="50" t="str">
        <f>IF(B95="","",VLOOKUP(AD95,Varsayımlar!$B:$Q,5,0))</f>
        <v xml:space="preserve">MANETKA PEYNİRLİ 25 CM </v>
      </c>
      <c r="I95" s="50">
        <f>IF(B95="","",VLOOKUP(AD95,Varsayımlar!B:T,19,0))</f>
        <v>0</v>
      </c>
      <c r="J95" s="50" t="str">
        <f>IF(B95="","",VLOOKUP(AD95,Varsayımlar!$B:$Q,6,0))</f>
        <v>PEYNİRLİ</v>
      </c>
      <c r="K95" s="11">
        <v>2496</v>
      </c>
      <c r="L95" s="11"/>
      <c r="M95" s="11">
        <f>IFERROR(IF(B95="","",K95/VLOOKUP(AD95,Varsayımlar!B:R,17,0)),"")</f>
        <v>32</v>
      </c>
      <c r="N95" s="11"/>
      <c r="O95" s="11"/>
      <c r="P95" s="50">
        <f>IF(B95="","",VLOOKUP(AD95,Varsayımlar!$B:$Q,7,0)*K95)</f>
        <v>74880</v>
      </c>
      <c r="Q95" s="50">
        <f>IF(B95="","",VLOOKUP(AD95,Varsayımlar!$B:$Q,8,0))</f>
        <v>25</v>
      </c>
      <c r="R95" s="50" t="str">
        <f>IF(B95="","",VLOOKUP(AD95,Varsayımlar!$B:$Q,9,0))</f>
        <v>SOFT-AT</v>
      </c>
      <c r="S95" s="50">
        <f>IF(B95="","",VLOOKUP(AD95,Varsayımlar!$B:$Q,10,0))</f>
        <v>4</v>
      </c>
      <c r="T95" s="50">
        <f>IF(B95="","",VLOOKUP(AD95,Varsayımlar!$B:$Q,11,0))</f>
        <v>30</v>
      </c>
      <c r="U95" s="50">
        <f>IF(B95="","",VLOOKUP(AD95,Varsayımlar!$B:$Q,12,0))</f>
        <v>250</v>
      </c>
      <c r="V95" s="50" t="str">
        <f>IF(B95="","",VLOOKUP(AD95,Varsayımlar!$B:$Q,13,0))</f>
        <v>YURTDIŞI</v>
      </c>
      <c r="W95" s="50">
        <f>IF(B95="","",VLOOKUP(AD95,Varsayımlar!$B:$Q,14,0))</f>
        <v>6</v>
      </c>
      <c r="X95" s="11"/>
      <c r="Y95" s="11"/>
      <c r="Z95" s="11"/>
      <c r="AA95" s="50" t="str">
        <f>IF(B95="","",VLOOKUP(AD95,Varsayımlar!$B:$Q,15,0))</f>
        <v>KIRMIZI KOLİ-TARİHLİ KOLİ ETİKETİ</v>
      </c>
      <c r="AB95" s="50" t="str">
        <f>IF(B95="","",VLOOKUP(AD95,Varsayımlar!$B:$Q,16,0))</f>
        <v>24-26 CM</v>
      </c>
      <c r="AC95" s="50">
        <f>IF(B95="","",VLOOKUP(Sayfa2!AD95,Varsayımlar!B:S,18,0))</f>
        <v>0</v>
      </c>
      <c r="AD95" s="50" t="str">
        <f t="shared" si="3"/>
        <v>LLC KOTORMANETKA PEYNİRLİ 25CM</v>
      </c>
    </row>
    <row r="96" spans="1:30" ht="31.5" x14ac:dyDescent="0.25">
      <c r="A96" s="11" t="s">
        <v>229</v>
      </c>
      <c r="B96" s="11" t="s">
        <v>79</v>
      </c>
      <c r="C96" s="46">
        <f>IF(B96="","",VLOOKUP(AD96,Varsayımlar!$B:$Q,3,0))</f>
        <v>8698829380698</v>
      </c>
      <c r="D96" s="46"/>
      <c r="E96" s="47" t="s">
        <v>254</v>
      </c>
      <c r="F96" s="11"/>
      <c r="G96" s="11"/>
      <c r="H96" s="11" t="str">
        <f>IF(B96="","",VLOOKUP(AD96,Varsayımlar!$B:$Q,5,0))</f>
        <v>Manetka 20cm</v>
      </c>
      <c r="I96" s="11">
        <f>IF(B96="","",VLOOKUP(AD96,Varsayımlar!B:T,19,0))</f>
        <v>0</v>
      </c>
      <c r="J96" s="11" t="str">
        <f>IF(B96="","",VLOOKUP(AD96,Varsayımlar!$B:$Q,6,0))</f>
        <v>SADE</v>
      </c>
      <c r="K96" s="11">
        <v>7200</v>
      </c>
      <c r="L96" s="11"/>
      <c r="M96" s="11">
        <f>IFERROR(IF(B96="","",K96/VLOOKUP(AD96,Varsayımlar!B:R,17,0)),"")</f>
        <v>32</v>
      </c>
      <c r="N96" s="11"/>
      <c r="O96" s="11"/>
      <c r="P96" s="11">
        <f>IF(B96="","",VLOOKUP(AD96,Varsayımlar!$B:$Q,7,0)*K96)</f>
        <v>100800</v>
      </c>
      <c r="Q96" s="11">
        <f>IF(B96="","",VLOOKUP(AD96,Varsayımlar!$B:$Q,8,0))</f>
        <v>20</v>
      </c>
      <c r="R96" s="11" t="str">
        <f>IF(B96="","",VLOOKUP(AD96,Varsayımlar!$B:$Q,9,0))</f>
        <v>Irak Soft</v>
      </c>
      <c r="S96" s="11">
        <f>IF(B96="","",VLOOKUP(AD96,Varsayımlar!$B:$Q,10,0))</f>
        <v>4</v>
      </c>
      <c r="T96" s="11">
        <f>IF(B96="","",VLOOKUP(AD96,Varsayımlar!$B:$Q,11,0))</f>
        <v>14</v>
      </c>
      <c r="U96" s="11">
        <f>IF(B96="","",VLOOKUP(AD96,Varsayımlar!$B:$Q,12,0))</f>
        <v>166</v>
      </c>
      <c r="V96" s="11" t="str">
        <f>IF(B96="","",VLOOKUP(AD96,Varsayımlar!$B:$Q,13,0))</f>
        <v>YURTDIŞI</v>
      </c>
      <c r="W96" s="11">
        <f>IF(B96="","",VLOOKUP(AD96,Varsayımlar!$B:$Q,14,0))</f>
        <v>6</v>
      </c>
      <c r="X96" s="11"/>
      <c r="Y96" s="11"/>
      <c r="Z96" s="11"/>
      <c r="AA96" s="11" t="str">
        <f>IF(B96="","",VLOOKUP(AD96,Varsayımlar!$B:$Q,15,0))</f>
        <v>Kare Koli-Üretim Tarihli Etiket</v>
      </c>
      <c r="AB96" s="11" t="str">
        <f>IF(B96="","",VLOOKUP(AD96,Varsayımlar!$B:$Q,16,0))</f>
        <v>19-21 cm</v>
      </c>
      <c r="AC96" s="11">
        <f>IF(B96="","",VLOOKUP(Sayfa2!AD96,Varsayımlar!B:S,18,0))</f>
        <v>0</v>
      </c>
      <c r="AD96" s="11" t="str">
        <f t="shared" si="3"/>
        <v>LLC KOTORManetka 20cm 4 pcs 166g</v>
      </c>
    </row>
    <row r="97" spans="1:30" ht="31.5" x14ac:dyDescent="0.25">
      <c r="A97" s="11" t="s">
        <v>230</v>
      </c>
      <c r="B97" s="48" t="s">
        <v>79</v>
      </c>
      <c r="C97" s="49">
        <f>IF(B97="","",VLOOKUP(AD97,Varsayımlar!$B:$Q,3,0))</f>
        <v>8698829380698</v>
      </c>
      <c r="D97" s="49"/>
      <c r="E97" s="47" t="s">
        <v>254</v>
      </c>
      <c r="F97" s="11"/>
      <c r="G97" s="11"/>
      <c r="H97" s="50" t="str">
        <f>IF(B97="","",VLOOKUP(AD97,Varsayımlar!$B:$Q,5,0))</f>
        <v>Manetka 20cm</v>
      </c>
      <c r="I97" s="50">
        <f>IF(B97="","",VLOOKUP(AD97,Varsayımlar!B:T,19,0))</f>
        <v>0</v>
      </c>
      <c r="J97" s="50" t="str">
        <f>IF(B97="","",VLOOKUP(AD97,Varsayımlar!$B:$Q,6,0))</f>
        <v>SADE</v>
      </c>
      <c r="K97" s="11">
        <v>7200</v>
      </c>
      <c r="L97" s="11"/>
      <c r="M97" s="11">
        <f>IFERROR(IF(B97="","",K97/VLOOKUP(AD97,Varsayımlar!B:R,17,0)),"")</f>
        <v>32</v>
      </c>
      <c r="N97" s="11"/>
      <c r="O97" s="11"/>
      <c r="P97" s="50">
        <f>IF(B97="","",VLOOKUP(AD97,Varsayımlar!$B:$Q,7,0)*K97)</f>
        <v>100800</v>
      </c>
      <c r="Q97" s="50">
        <f>IF(B97="","",VLOOKUP(AD97,Varsayımlar!$B:$Q,8,0))</f>
        <v>20</v>
      </c>
      <c r="R97" s="50" t="str">
        <f>IF(B97="","",VLOOKUP(AD97,Varsayımlar!$B:$Q,9,0))</f>
        <v>Irak Soft</v>
      </c>
      <c r="S97" s="50">
        <f>IF(B97="","",VLOOKUP(AD97,Varsayımlar!$B:$Q,10,0))</f>
        <v>4</v>
      </c>
      <c r="T97" s="50">
        <f>IF(B97="","",VLOOKUP(AD97,Varsayımlar!$B:$Q,11,0))</f>
        <v>14</v>
      </c>
      <c r="U97" s="50">
        <f>IF(B97="","",VLOOKUP(AD97,Varsayımlar!$B:$Q,12,0))</f>
        <v>166</v>
      </c>
      <c r="V97" s="50" t="str">
        <f>IF(B97="","",VLOOKUP(AD97,Varsayımlar!$B:$Q,13,0))</f>
        <v>YURTDIŞI</v>
      </c>
      <c r="W97" s="50">
        <f>IF(B97="","",VLOOKUP(AD97,Varsayımlar!$B:$Q,14,0))</f>
        <v>6</v>
      </c>
      <c r="X97" s="11"/>
      <c r="Y97" s="11"/>
      <c r="Z97" s="11"/>
      <c r="AA97" s="50" t="str">
        <f>IF(B97="","",VLOOKUP(AD97,Varsayımlar!$B:$Q,15,0))</f>
        <v>Kare Koli-Üretim Tarihli Etiket</v>
      </c>
      <c r="AB97" s="50" t="str">
        <f>IF(B97="","",VLOOKUP(AD97,Varsayımlar!$B:$Q,16,0))</f>
        <v>19-21 cm</v>
      </c>
      <c r="AC97" s="50">
        <f>IF(B97="","",VLOOKUP(Sayfa2!AD97,Varsayımlar!B:S,18,0))</f>
        <v>0</v>
      </c>
      <c r="AD97" s="50" t="str">
        <f t="shared" si="3"/>
        <v>LLC KOTORManetka 20cm 4 pcs 166g</v>
      </c>
    </row>
    <row r="98" spans="1:30" ht="47.25" x14ac:dyDescent="0.25">
      <c r="A98" s="11" t="s">
        <v>283</v>
      </c>
      <c r="B98" s="11" t="s">
        <v>79</v>
      </c>
      <c r="C98" s="46">
        <f>IF(B98="","",VLOOKUP(AD98,Varsayımlar!$B:$Q,3,0))</f>
        <v>8698829380698</v>
      </c>
      <c r="D98" s="46"/>
      <c r="E98" s="47" t="s">
        <v>85</v>
      </c>
      <c r="F98" s="11"/>
      <c r="G98" s="11"/>
      <c r="H98" s="11" t="str">
        <f>IF(B98="","",VLOOKUP(AD98,Varsayımlar!$B:$Q,5,0))</f>
        <v xml:space="preserve">MANETKA PEYNİRLİ 25 CM </v>
      </c>
      <c r="I98" s="11">
        <f>IF(B98="","",VLOOKUP(AD98,Varsayımlar!B:T,19,0))</f>
        <v>0</v>
      </c>
      <c r="J98" s="11" t="str">
        <f>IF(B98="","",VLOOKUP(AD98,Varsayımlar!$B:$Q,6,0))</f>
        <v>PEYNİRLİ</v>
      </c>
      <c r="K98" s="11">
        <v>2496</v>
      </c>
      <c r="L98" s="11"/>
      <c r="M98" s="11">
        <f>IFERROR(IF(B98="","",K98/VLOOKUP(AD98,Varsayımlar!B:R,17,0)),"")</f>
        <v>32</v>
      </c>
      <c r="N98" s="11"/>
      <c r="O98" s="11"/>
      <c r="P98" s="11">
        <f>IF(B98="","",VLOOKUP(AD98,Varsayımlar!$B:$Q,7,0)*K98)</f>
        <v>74880</v>
      </c>
      <c r="Q98" s="11">
        <f>IF(B98="","",VLOOKUP(AD98,Varsayımlar!$B:$Q,8,0))</f>
        <v>25</v>
      </c>
      <c r="R98" s="11" t="str">
        <f>IF(B98="","",VLOOKUP(AD98,Varsayımlar!$B:$Q,9,0))</f>
        <v>SOFT-AT</v>
      </c>
      <c r="S98" s="11">
        <f>IF(B98="","",VLOOKUP(AD98,Varsayımlar!$B:$Q,10,0))</f>
        <v>4</v>
      </c>
      <c r="T98" s="11">
        <f>IF(B98="","",VLOOKUP(AD98,Varsayımlar!$B:$Q,11,0))</f>
        <v>30</v>
      </c>
      <c r="U98" s="11">
        <f>IF(B98="","",VLOOKUP(AD98,Varsayımlar!$B:$Q,12,0))</f>
        <v>250</v>
      </c>
      <c r="V98" s="11" t="str">
        <f>IF(B98="","",VLOOKUP(AD98,Varsayımlar!$B:$Q,13,0))</f>
        <v>YURTDIŞI</v>
      </c>
      <c r="W98" s="11">
        <f>IF(B98="","",VLOOKUP(AD98,Varsayımlar!$B:$Q,14,0))</f>
        <v>6</v>
      </c>
      <c r="X98" s="11"/>
      <c r="Y98" s="11"/>
      <c r="Z98" s="11"/>
      <c r="AA98" s="11" t="str">
        <f>IF(B98="","",VLOOKUP(AD98,Varsayımlar!$B:$Q,15,0))</f>
        <v>KIRMIZI KOLİ-TARİHLİ KOLİ ETİKETİ</v>
      </c>
      <c r="AB98" s="11" t="str">
        <f>IF(B98="","",VLOOKUP(AD98,Varsayımlar!$B:$Q,16,0))</f>
        <v>24-26 CM</v>
      </c>
      <c r="AC98" s="11">
        <f>IF(B98="","",VLOOKUP(Sayfa2!AD98,Varsayımlar!B:S,18,0))</f>
        <v>0</v>
      </c>
      <c r="AD98" s="11" t="str">
        <f t="shared" si="3"/>
        <v>LLC KOTORMANETKA PEYNİRLİ 25CM</v>
      </c>
    </row>
    <row r="99" spans="1:30" ht="31.5" x14ac:dyDescent="0.25">
      <c r="A99" s="11" t="s">
        <v>284</v>
      </c>
      <c r="B99" s="48" t="s">
        <v>271</v>
      </c>
      <c r="C99" s="49">
        <f>IF(B99="","",VLOOKUP(AD99,Varsayımlar!$B:$Q,3,0))</f>
        <v>8698829380698</v>
      </c>
      <c r="D99" s="49"/>
      <c r="E99" s="47" t="s">
        <v>268</v>
      </c>
      <c r="F99" s="11"/>
      <c r="G99" s="11" t="s">
        <v>274</v>
      </c>
      <c r="H99" s="50" t="str">
        <f>IF(B99="","",VLOOKUP(AD99,Varsayımlar!$B:$Q,5,0))</f>
        <v>Rimini 20cm</v>
      </c>
      <c r="I99" s="50">
        <f>IF(B99="","",VLOOKUP(AD99,Varsayımlar!B:T,19,0))</f>
        <v>0</v>
      </c>
      <c r="J99" s="50" t="str">
        <f>IF(B99="","",VLOOKUP(AD99,Varsayımlar!$B:$Q,6,0))</f>
        <v>SADE</v>
      </c>
      <c r="K99" s="11">
        <v>2880</v>
      </c>
      <c r="L99" s="11"/>
      <c r="M99" s="11">
        <f>IFERROR(IF(B99="","",K99/VLOOKUP(AD99,Varsayımlar!B:R,17,0)),"")</f>
        <v>24</v>
      </c>
      <c r="N99" s="11"/>
      <c r="O99" s="11"/>
      <c r="P99" s="50">
        <f>IF(B99="","",VLOOKUP(AD99,Varsayımlar!$B:$Q,7,0)*K99)</f>
        <v>40320</v>
      </c>
      <c r="Q99" s="50">
        <f>IF(B99="","",VLOOKUP(AD99,Varsayımlar!$B:$Q,8,0))</f>
        <v>20</v>
      </c>
      <c r="R99" s="50" t="str">
        <f>IF(B99="","",VLOOKUP(AD99,Varsayımlar!$B:$Q,9,0))</f>
        <v>Irak soft</v>
      </c>
      <c r="S99" s="50">
        <f>IF(B99="","",VLOOKUP(AD99,Varsayımlar!$B:$Q,10,0))</f>
        <v>8</v>
      </c>
      <c r="T99" s="50">
        <f>IF(B99="","",VLOOKUP(AD99,Varsayımlar!$B:$Q,11,0))</f>
        <v>14</v>
      </c>
      <c r="U99" s="50">
        <f>IF(B99="","",VLOOKUP(AD99,Varsayımlar!$B:$Q,12,0))</f>
        <v>360</v>
      </c>
      <c r="V99" s="50" t="str">
        <f>IF(B99="","",VLOOKUP(AD99,Varsayımlar!$B:$Q,13,0))</f>
        <v>YURTDIŞI</v>
      </c>
      <c r="W99" s="50">
        <f>IF(B99="","",VLOOKUP(AD99,Varsayımlar!$B:$Q,14,0))</f>
        <v>0</v>
      </c>
      <c r="X99" s="11"/>
      <c r="Y99" s="11" t="s">
        <v>272</v>
      </c>
      <c r="Z99" s="11" t="s">
        <v>273</v>
      </c>
      <c r="AA99" s="50" t="str">
        <f>IF(B99="","",VLOOKUP(AD99,Varsayımlar!$B:$Q,15,0))</f>
        <v>20cm koli-İbranice Etiket</v>
      </c>
      <c r="AB99" s="50" t="str">
        <f>IF(B99="","",VLOOKUP(AD99,Varsayımlar!$B:$Q,16,0))</f>
        <v>19-21 cm</v>
      </c>
      <c r="AC99" s="50">
        <f>IF(B99="","",VLOOKUP(Sayfa2!AD99,Varsayımlar!B:S,18,0))</f>
        <v>0</v>
      </c>
      <c r="AD99" s="50" t="str">
        <f t="shared" si="3"/>
        <v>EyalRimini 20 cm 8 pcs 360g</v>
      </c>
    </row>
    <row r="100" spans="1:30" x14ac:dyDescent="0.25">
      <c r="A100" s="11"/>
      <c r="B100" s="11"/>
      <c r="C100" s="46" t="str">
        <f>IF(B100="","",VLOOKUP(AD100,Varsayımlar!$B:$Q,3,0))</f>
        <v/>
      </c>
      <c r="D100" s="46"/>
      <c r="E100" s="46"/>
      <c r="F100" s="11"/>
      <c r="G100" s="11"/>
      <c r="H100" s="11" t="str">
        <f>IF(B100="","",VLOOKUP(AD100,Varsayımlar!$B:$Q,5,0))</f>
        <v/>
      </c>
      <c r="I100" s="11" t="str">
        <f>IF(B100="","",VLOOKUP(AD100,Varsayımlar!B:T,19,0))</f>
        <v/>
      </c>
      <c r="J100" s="11" t="str">
        <f>IF(B100="","",VLOOKUP(AD100,Varsayımlar!$B:$Q,6,0))</f>
        <v/>
      </c>
      <c r="K100" s="11"/>
      <c r="L100" s="11"/>
      <c r="M100" s="11"/>
      <c r="N100" s="11"/>
      <c r="O100" s="11"/>
      <c r="P100" s="11" t="str">
        <f>IF(B100="","",VLOOKUP(AD100,Varsayımlar!$B:$Q,7,0)*K100)</f>
        <v/>
      </c>
      <c r="Q100" s="11" t="str">
        <f>IF(B100="","",VLOOKUP(AD100,Varsayımlar!$B:$Q,8,0))</f>
        <v/>
      </c>
      <c r="R100" s="11" t="str">
        <f>IF(B100="","",VLOOKUP(AD100,Varsayımlar!$B:$Q,9,0))</f>
        <v/>
      </c>
      <c r="S100" s="11" t="str">
        <f>IF(B100="","",VLOOKUP(AD100,Varsayımlar!$B:$Q,10,0))</f>
        <v/>
      </c>
      <c r="T100" s="11" t="str">
        <f>IF(B100="","",VLOOKUP(AD100,Varsayımlar!$B:$Q,11,0))</f>
        <v/>
      </c>
      <c r="U100" s="11" t="str">
        <f>IF(B100="","",VLOOKUP(AD100,Varsayımlar!$B:$Q,12,0))</f>
        <v/>
      </c>
      <c r="V100" s="11" t="str">
        <f>IF(B100="","",VLOOKUP(AD100,Varsayımlar!$B:$Q,13,0))</f>
        <v/>
      </c>
      <c r="W100" s="11" t="str">
        <f>IF(B100="","",VLOOKUP(AD100,Varsayımlar!$B:$Q,14,0))</f>
        <v/>
      </c>
      <c r="X100" s="11"/>
      <c r="Y100" s="11"/>
      <c r="Z100" s="11"/>
      <c r="AA100" s="11" t="str">
        <f>IF(B100="","",VLOOKUP(AD100,Varsayımlar!$B:$Q,15,0))</f>
        <v/>
      </c>
      <c r="AB100" s="11" t="str">
        <f>IF(B100="","",VLOOKUP(AD100,Varsayımlar!$B:$Q,16,0))</f>
        <v/>
      </c>
      <c r="AC100" s="11" t="str">
        <f>IF(B100="","",VLOOKUP(Sayfa2!AD100,Varsayımlar!B:S,18,0))</f>
        <v/>
      </c>
      <c r="AD100" s="11" t="str">
        <f t="shared" si="3"/>
        <v/>
      </c>
    </row>
    <row r="101" spans="1:30" x14ac:dyDescent="0.25">
      <c r="A101" s="11"/>
      <c r="B101" s="48"/>
      <c r="C101" s="49" t="str">
        <f>IF(B101="","",VLOOKUP(AD101,Varsayımlar!$B:$Q,3,0))</f>
        <v/>
      </c>
      <c r="D101" s="49"/>
      <c r="E101" s="46"/>
      <c r="F101" s="11"/>
      <c r="G101" s="11"/>
      <c r="H101" s="50" t="str">
        <f>IF(B101="","",VLOOKUP(AD101,Varsayımlar!$B:$Q,5,0))</f>
        <v/>
      </c>
      <c r="I101" s="50" t="str">
        <f>IF(B101="","",VLOOKUP(AD101,Varsayımlar!B:T,19,0))</f>
        <v/>
      </c>
      <c r="J101" s="50" t="str">
        <f>IF(B101="","",VLOOKUP(AD101,Varsayımlar!$B:$Q,6,0))</f>
        <v/>
      </c>
      <c r="K101" s="11"/>
      <c r="L101" s="11"/>
      <c r="M101" s="11"/>
      <c r="N101" s="11"/>
      <c r="O101" s="11"/>
      <c r="P101" s="50" t="str">
        <f>IF(B101="","",VLOOKUP(AD101,Varsayımlar!$B:$Q,7,0)*K101)</f>
        <v/>
      </c>
      <c r="Q101" s="50" t="str">
        <f>IF(B101="","",VLOOKUP(AD101,Varsayımlar!$B:$Q,8,0))</f>
        <v/>
      </c>
      <c r="R101" s="50" t="str">
        <f>IF(B101="","",VLOOKUP(AD101,Varsayımlar!$B:$Q,9,0))</f>
        <v/>
      </c>
      <c r="S101" s="50" t="str">
        <f>IF(B101="","",VLOOKUP(AD101,Varsayımlar!$B:$Q,10,0))</f>
        <v/>
      </c>
      <c r="T101" s="50" t="str">
        <f>IF(B101="","",VLOOKUP(AD101,Varsayımlar!$B:$Q,11,0))</f>
        <v/>
      </c>
      <c r="U101" s="50" t="str">
        <f>IF(B101="","",VLOOKUP(AD101,Varsayımlar!$B:$Q,12,0))</f>
        <v/>
      </c>
      <c r="V101" s="50" t="str">
        <f>IF(B101="","",VLOOKUP(AD101,Varsayımlar!$B:$Q,13,0))</f>
        <v/>
      </c>
      <c r="W101" s="50" t="str">
        <f>IF(B101="","",VLOOKUP(AD101,Varsayımlar!$B:$Q,14,0))</f>
        <v/>
      </c>
      <c r="X101" s="11"/>
      <c r="Y101" s="11"/>
      <c r="Z101" s="11"/>
      <c r="AA101" s="50" t="str">
        <f>IF(B101="","",VLOOKUP(AD101,Varsayımlar!$B:$Q,15,0))</f>
        <v/>
      </c>
      <c r="AB101" s="50" t="str">
        <f>IF(B101="","",VLOOKUP(AD101,Varsayımlar!$B:$Q,16,0))</f>
        <v/>
      </c>
      <c r="AC101" s="50" t="str">
        <f>IF(B101="","",VLOOKUP(Sayfa2!AD101,Varsayımlar!B:S,18,0))</f>
        <v/>
      </c>
      <c r="AD101" s="50" t="str">
        <f t="shared" si="3"/>
        <v/>
      </c>
    </row>
    <row r="102" spans="1:30" x14ac:dyDescent="0.25">
      <c r="A102" s="11"/>
      <c r="B102" s="11"/>
      <c r="C102" s="46" t="str">
        <f>IF(B102="","",VLOOKUP(AD102,Varsayımlar!$B:$Q,3,0))</f>
        <v/>
      </c>
      <c r="D102" s="46"/>
      <c r="E102" s="46"/>
      <c r="F102" s="11"/>
      <c r="G102" s="11"/>
      <c r="H102" s="11" t="str">
        <f>IF(B102="","",VLOOKUP(AD102,Varsayımlar!$B:$Q,5,0))</f>
        <v/>
      </c>
      <c r="I102" s="11" t="str">
        <f>IF(B102="","",VLOOKUP(AD102,Varsayımlar!B:T,19,0))</f>
        <v/>
      </c>
      <c r="J102" s="11" t="str">
        <f>IF(B102="","",VLOOKUP(AD102,Varsayımlar!$B:$Q,6,0))</f>
        <v/>
      </c>
      <c r="K102" s="11"/>
      <c r="L102" s="11"/>
      <c r="M102" s="11"/>
      <c r="N102" s="11"/>
      <c r="O102" s="11"/>
      <c r="P102" s="11" t="str">
        <f>IF(B102="","",VLOOKUP(AD102,Varsayımlar!$B:$Q,7,0)*K102)</f>
        <v/>
      </c>
      <c r="Q102" s="11" t="str">
        <f>IF(B102="","",VLOOKUP(AD102,Varsayımlar!$B:$Q,8,0))</f>
        <v/>
      </c>
      <c r="R102" s="11" t="str">
        <f>IF(B102="","",VLOOKUP(AD102,Varsayımlar!$B:$Q,9,0))</f>
        <v/>
      </c>
      <c r="S102" s="11" t="str">
        <f>IF(B102="","",VLOOKUP(AD102,Varsayımlar!$B:$Q,10,0))</f>
        <v/>
      </c>
      <c r="T102" s="11" t="str">
        <f>IF(B102="","",VLOOKUP(AD102,Varsayımlar!$B:$Q,11,0))</f>
        <v/>
      </c>
      <c r="U102" s="11" t="str">
        <f>IF(B102="","",VLOOKUP(AD102,Varsayımlar!$B:$Q,12,0))</f>
        <v/>
      </c>
      <c r="V102" s="11" t="str">
        <f>IF(B102="","",VLOOKUP(AD102,Varsayımlar!$B:$Q,13,0))</f>
        <v/>
      </c>
      <c r="W102" s="11" t="str">
        <f>IF(B102="","",VLOOKUP(AD102,Varsayımlar!$B:$Q,14,0))</f>
        <v/>
      </c>
      <c r="X102" s="11"/>
      <c r="Y102" s="11"/>
      <c r="Z102" s="11"/>
      <c r="AA102" s="11" t="str">
        <f>IF(B102="","",VLOOKUP(AD102,Varsayımlar!$B:$Q,15,0))</f>
        <v/>
      </c>
      <c r="AB102" s="11" t="str">
        <f>IF(B102="","",VLOOKUP(AD102,Varsayımlar!$B:$Q,16,0))</f>
        <v/>
      </c>
      <c r="AC102" s="11" t="str">
        <f>IF(B102="","",VLOOKUP(Sayfa2!AD102,Varsayımlar!B:S,18,0))</f>
        <v/>
      </c>
      <c r="AD102" s="11" t="str">
        <f t="shared" si="3"/>
        <v/>
      </c>
    </row>
    <row r="103" spans="1:30" x14ac:dyDescent="0.25">
      <c r="A103" s="11"/>
      <c r="B103" s="48"/>
      <c r="C103" s="49" t="str">
        <f>IF(B103="","",VLOOKUP(AD103,Varsayımlar!$B:$Q,3,0))</f>
        <v/>
      </c>
      <c r="D103" s="49"/>
      <c r="E103" s="46"/>
      <c r="F103" s="11"/>
      <c r="G103" s="11"/>
      <c r="H103" s="50" t="str">
        <f>IF(B103="","",VLOOKUP(AD103,Varsayımlar!$B:$Q,5,0))</f>
        <v/>
      </c>
      <c r="I103" s="50" t="str">
        <f>IF(B103="","",VLOOKUP(AD103,Varsayımlar!B:T,19,0))</f>
        <v/>
      </c>
      <c r="J103" s="50" t="str">
        <f>IF(B103="","",VLOOKUP(AD103,Varsayımlar!$B:$Q,6,0))</f>
        <v/>
      </c>
      <c r="K103" s="11"/>
      <c r="L103" s="11"/>
      <c r="M103" s="11"/>
      <c r="N103" s="11"/>
      <c r="O103" s="11"/>
      <c r="P103" s="50" t="str">
        <f>IF(B103="","",VLOOKUP(AD103,Varsayımlar!$B:$Q,7,0)*K103)</f>
        <v/>
      </c>
      <c r="Q103" s="50" t="str">
        <f>IF(B103="","",VLOOKUP(AD103,Varsayımlar!$B:$Q,8,0))</f>
        <v/>
      </c>
      <c r="R103" s="50" t="str">
        <f>IF(B103="","",VLOOKUP(AD103,Varsayımlar!$B:$Q,9,0))</f>
        <v/>
      </c>
      <c r="S103" s="50" t="str">
        <f>IF(B103="","",VLOOKUP(AD103,Varsayımlar!$B:$Q,10,0))</f>
        <v/>
      </c>
      <c r="T103" s="50" t="str">
        <f>IF(B103="","",VLOOKUP(AD103,Varsayımlar!$B:$Q,11,0))</f>
        <v/>
      </c>
      <c r="U103" s="50" t="str">
        <f>IF(B103="","",VLOOKUP(AD103,Varsayımlar!$B:$Q,12,0))</f>
        <v/>
      </c>
      <c r="V103" s="50" t="str">
        <f>IF(B103="","",VLOOKUP(AD103,Varsayımlar!$B:$Q,13,0))</f>
        <v/>
      </c>
      <c r="W103" s="50" t="str">
        <f>IF(B103="","",VLOOKUP(AD103,Varsayımlar!$B:$Q,14,0))</f>
        <v/>
      </c>
      <c r="X103" s="11"/>
      <c r="Y103" s="11"/>
      <c r="Z103" s="11"/>
      <c r="AA103" s="50" t="str">
        <f>IF(B103="","",VLOOKUP(AD103,Varsayımlar!$B:$Q,15,0))</f>
        <v/>
      </c>
      <c r="AB103" s="50" t="str">
        <f>IF(B103="","",VLOOKUP(AD103,Varsayımlar!$B:$Q,16,0))</f>
        <v/>
      </c>
      <c r="AC103" s="50" t="str">
        <f>IF(B103="","",VLOOKUP(Sayfa2!AD103,Varsayımlar!B:S,18,0))</f>
        <v/>
      </c>
      <c r="AD103" s="50" t="str">
        <f t="shared" si="3"/>
        <v/>
      </c>
    </row>
    <row r="104" spans="1:30" x14ac:dyDescent="0.25">
      <c r="A104" s="11"/>
      <c r="B104" s="11"/>
      <c r="C104" s="46" t="str">
        <f>IF(B104="","",VLOOKUP(AD104,Varsayımlar!$B:$Q,3,0))</f>
        <v/>
      </c>
      <c r="D104" s="46"/>
      <c r="E104" s="46"/>
      <c r="F104" s="11"/>
      <c r="G104" s="11"/>
      <c r="H104" s="11" t="str">
        <f>IF(B104="","",VLOOKUP(AD104,Varsayımlar!$B:$Q,5,0))</f>
        <v/>
      </c>
      <c r="I104" s="11" t="str">
        <f>IF(B104="","",VLOOKUP(AD104,Varsayımlar!B:T,19,0))</f>
        <v/>
      </c>
      <c r="J104" s="11" t="str">
        <f>IF(B104="","",VLOOKUP(AD104,Varsayımlar!$B:$Q,6,0))</f>
        <v/>
      </c>
      <c r="K104" s="11"/>
      <c r="L104" s="11"/>
      <c r="M104" s="11"/>
      <c r="N104" s="11"/>
      <c r="O104" s="11"/>
      <c r="P104" s="11" t="str">
        <f>IF(B104="","",VLOOKUP(AD104,Varsayımlar!$B:$Q,7,0)*K104)</f>
        <v/>
      </c>
      <c r="Q104" s="11" t="str">
        <f>IF(B104="","",VLOOKUP(AD104,Varsayımlar!$B:$Q,8,0))</f>
        <v/>
      </c>
      <c r="R104" s="11" t="str">
        <f>IF(B104="","",VLOOKUP(AD104,Varsayımlar!$B:$Q,9,0))</f>
        <v/>
      </c>
      <c r="S104" s="11" t="str">
        <f>IF(B104="","",VLOOKUP(AD104,Varsayımlar!$B:$Q,10,0))</f>
        <v/>
      </c>
      <c r="T104" s="11" t="str">
        <f>IF(B104="","",VLOOKUP(AD104,Varsayımlar!$B:$Q,11,0))</f>
        <v/>
      </c>
      <c r="U104" s="11" t="str">
        <f>IF(B104="","",VLOOKUP(AD104,Varsayımlar!$B:$Q,12,0))</f>
        <v/>
      </c>
      <c r="V104" s="11" t="str">
        <f>IF(B104="","",VLOOKUP(AD104,Varsayımlar!$B:$Q,13,0))</f>
        <v/>
      </c>
      <c r="W104" s="11" t="str">
        <f>IF(B104="","",VLOOKUP(AD104,Varsayımlar!$B:$Q,14,0))</f>
        <v/>
      </c>
      <c r="X104" s="11"/>
      <c r="Y104" s="11"/>
      <c r="Z104" s="11"/>
      <c r="AA104" s="11" t="str">
        <f>IF(B104="","",VLOOKUP(AD104,Varsayımlar!$B:$Q,15,0))</f>
        <v/>
      </c>
      <c r="AB104" s="11" t="str">
        <f>IF(B104="","",VLOOKUP(AD104,Varsayımlar!$B:$Q,16,0))</f>
        <v/>
      </c>
      <c r="AC104" s="11" t="str">
        <f>IF(B104="","",VLOOKUP(Sayfa2!AD104,Varsayımlar!B:S,18,0))</f>
        <v/>
      </c>
      <c r="AD104" s="11" t="str">
        <f t="shared" si="3"/>
        <v/>
      </c>
    </row>
    <row r="105" spans="1:30" x14ac:dyDescent="0.25"/>
    <row r="106" spans="1:30" x14ac:dyDescent="0.25"/>
    <row r="107" spans="1:30" x14ac:dyDescent="0.25"/>
    <row r="108" spans="1:30" x14ac:dyDescent="0.25"/>
    <row r="109" spans="1:30" x14ac:dyDescent="0.25"/>
    <row r="110" spans="1:30" x14ac:dyDescent="0.25"/>
    <row r="111" spans="1:30" x14ac:dyDescent="0.25"/>
    <row r="112" spans="1:30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3" x14ac:dyDescent="0.25"/>
    <row r="125" x14ac:dyDescent="0.25"/>
    <row r="127" x14ac:dyDescent="0.25"/>
    <row r="129" x14ac:dyDescent="0.25"/>
    <row r="131" x14ac:dyDescent="0.25"/>
    <row r="133" x14ac:dyDescent="0.25"/>
    <row r="135" x14ac:dyDescent="0.25"/>
    <row r="137" x14ac:dyDescent="0.25"/>
    <row r="139" x14ac:dyDescent="0.25"/>
    <row r="141" x14ac:dyDescent="0.25"/>
    <row r="143" x14ac:dyDescent="0.25"/>
    <row r="145" x14ac:dyDescent="0.25"/>
    <row r="147" x14ac:dyDescent="0.25"/>
    <row r="149" x14ac:dyDescent="0.25"/>
    <row r="151" x14ac:dyDescent="0.25"/>
    <row r="153" x14ac:dyDescent="0.25"/>
    <row r="155" x14ac:dyDescent="0.25"/>
    <row r="157" x14ac:dyDescent="0.25"/>
    <row r="159" x14ac:dyDescent="0.25"/>
    <row r="161" x14ac:dyDescent="0.25"/>
    <row r="163" x14ac:dyDescent="0.25"/>
    <row r="165" x14ac:dyDescent="0.25"/>
    <row r="167" x14ac:dyDescent="0.25"/>
    <row r="169" x14ac:dyDescent="0.25"/>
    <row r="171" x14ac:dyDescent="0.25"/>
    <row r="173" x14ac:dyDescent="0.25"/>
    <row r="175" x14ac:dyDescent="0.25"/>
    <row r="177" x14ac:dyDescent="0.25"/>
    <row r="179" x14ac:dyDescent="0.25"/>
    <row r="181" x14ac:dyDescent="0.25"/>
    <row r="183" x14ac:dyDescent="0.25"/>
    <row r="185" x14ac:dyDescent="0.25"/>
    <row r="187" x14ac:dyDescent="0.25"/>
    <row r="189" x14ac:dyDescent="0.25"/>
    <row r="191" x14ac:dyDescent="0.25"/>
    <row r="193" x14ac:dyDescent="0.25"/>
    <row r="195" x14ac:dyDescent="0.25"/>
    <row r="197" x14ac:dyDescent="0.25"/>
    <row r="199" x14ac:dyDescent="0.25"/>
    <row r="201" x14ac:dyDescent="0.25"/>
    <row r="203" x14ac:dyDescent="0.25"/>
    <row r="205" x14ac:dyDescent="0.25"/>
    <row r="207" x14ac:dyDescent="0.25"/>
    <row r="209" x14ac:dyDescent="0.25"/>
    <row r="211" x14ac:dyDescent="0.25"/>
    <row r="213" x14ac:dyDescent="0.25"/>
    <row r="215" x14ac:dyDescent="0.25"/>
    <row r="217" x14ac:dyDescent="0.25"/>
    <row r="219" x14ac:dyDescent="0.25"/>
    <row r="221" x14ac:dyDescent="0.25"/>
    <row r="223" x14ac:dyDescent="0.25"/>
    <row r="225" x14ac:dyDescent="0.25"/>
    <row r="227" x14ac:dyDescent="0.25"/>
    <row r="229" x14ac:dyDescent="0.25"/>
    <row r="231" x14ac:dyDescent="0.25"/>
    <row r="233" x14ac:dyDescent="0.25"/>
    <row r="235" x14ac:dyDescent="0.25"/>
    <row r="237" x14ac:dyDescent="0.25"/>
    <row r="239" x14ac:dyDescent="0.25"/>
    <row r="241" x14ac:dyDescent="0.25"/>
    <row r="243" x14ac:dyDescent="0.25"/>
    <row r="245" x14ac:dyDescent="0.25"/>
    <row r="247" x14ac:dyDescent="0.25"/>
    <row r="249" x14ac:dyDescent="0.25"/>
    <row r="251" x14ac:dyDescent="0.25"/>
    <row r="253" x14ac:dyDescent="0.25"/>
    <row r="255" x14ac:dyDescent="0.25"/>
    <row r="257" x14ac:dyDescent="0.25"/>
    <row r="259" x14ac:dyDescent="0.25"/>
    <row r="261" x14ac:dyDescent="0.25"/>
    <row r="263" x14ac:dyDescent="0.25"/>
    <row r="265" x14ac:dyDescent="0.25"/>
    <row r="267" x14ac:dyDescent="0.25"/>
    <row r="269" x14ac:dyDescent="0.25"/>
    <row r="271" x14ac:dyDescent="0.25"/>
    <row r="273" x14ac:dyDescent="0.25"/>
    <row r="275" x14ac:dyDescent="0.25"/>
    <row r="277" x14ac:dyDescent="0.25"/>
    <row r="279" x14ac:dyDescent="0.25"/>
    <row r="281" x14ac:dyDescent="0.25"/>
    <row r="283" x14ac:dyDescent="0.25"/>
    <row r="285" x14ac:dyDescent="0.25"/>
    <row r="287" x14ac:dyDescent="0.25"/>
    <row r="289" x14ac:dyDescent="0.25"/>
    <row r="291" x14ac:dyDescent="0.25"/>
    <row r="293" x14ac:dyDescent="0.25"/>
    <row r="295" x14ac:dyDescent="0.25"/>
    <row r="297" x14ac:dyDescent="0.25"/>
    <row r="299" x14ac:dyDescent="0.25"/>
    <row r="301" x14ac:dyDescent="0.25"/>
    <row r="303" x14ac:dyDescent="0.25"/>
    <row r="305" x14ac:dyDescent="0.25"/>
    <row r="307" x14ac:dyDescent="0.25"/>
    <row r="309" x14ac:dyDescent="0.25"/>
    <row r="311" x14ac:dyDescent="0.25"/>
    <row r="313" x14ac:dyDescent="0.25"/>
    <row r="315" x14ac:dyDescent="0.25"/>
    <row r="317" x14ac:dyDescent="0.25"/>
    <row r="319" x14ac:dyDescent="0.25"/>
    <row r="321" x14ac:dyDescent="0.25"/>
    <row r="323" x14ac:dyDescent="0.25"/>
    <row r="325" x14ac:dyDescent="0.25"/>
    <row r="327" x14ac:dyDescent="0.25"/>
    <row r="329" x14ac:dyDescent="0.25"/>
    <row r="331" x14ac:dyDescent="0.25"/>
    <row r="333" x14ac:dyDescent="0.25"/>
    <row r="335" x14ac:dyDescent="0.25"/>
    <row r="337" x14ac:dyDescent="0.25"/>
    <row r="339" x14ac:dyDescent="0.25"/>
    <row r="341" x14ac:dyDescent="0.25"/>
    <row r="343" x14ac:dyDescent="0.25"/>
    <row r="345" x14ac:dyDescent="0.25"/>
    <row r="347" x14ac:dyDescent="0.25"/>
    <row r="349" x14ac:dyDescent="0.25"/>
    <row r="351" x14ac:dyDescent="0.25"/>
    <row r="353" x14ac:dyDescent="0.25"/>
    <row r="355" x14ac:dyDescent="0.25"/>
    <row r="357" x14ac:dyDescent="0.25"/>
    <row r="359" x14ac:dyDescent="0.25"/>
    <row r="361" x14ac:dyDescent="0.25"/>
    <row r="363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7" x14ac:dyDescent="0.25"/>
    <row r="1089" x14ac:dyDescent="0.25"/>
    <row r="1091" x14ac:dyDescent="0.25"/>
    <row r="1093" x14ac:dyDescent="0.25"/>
    <row r="1095" x14ac:dyDescent="0.25"/>
    <row r="1097" x14ac:dyDescent="0.25"/>
    <row r="1099" x14ac:dyDescent="0.25"/>
    <row r="1101" x14ac:dyDescent="0.25"/>
    <row r="1103" x14ac:dyDescent="0.25"/>
    <row r="1105" x14ac:dyDescent="0.25"/>
    <row r="1107" x14ac:dyDescent="0.25"/>
    <row r="1109" x14ac:dyDescent="0.25"/>
    <row r="1111" x14ac:dyDescent="0.25"/>
    <row r="1113" x14ac:dyDescent="0.25"/>
    <row r="1115" x14ac:dyDescent="0.25"/>
    <row r="1117" x14ac:dyDescent="0.25"/>
    <row r="1119" x14ac:dyDescent="0.25"/>
    <row r="1121" x14ac:dyDescent="0.25"/>
    <row r="1123" x14ac:dyDescent="0.25"/>
    <row r="1125" x14ac:dyDescent="0.25"/>
    <row r="1127" x14ac:dyDescent="0.25"/>
    <row r="1129" x14ac:dyDescent="0.25"/>
    <row r="1131" x14ac:dyDescent="0.25"/>
    <row r="1133" x14ac:dyDescent="0.25"/>
    <row r="1135" x14ac:dyDescent="0.25"/>
    <row r="1137" x14ac:dyDescent="0.25"/>
    <row r="1139" x14ac:dyDescent="0.25"/>
    <row r="1141" x14ac:dyDescent="0.25"/>
    <row r="1143" x14ac:dyDescent="0.25"/>
    <row r="1145" x14ac:dyDescent="0.25"/>
    <row r="1147" x14ac:dyDescent="0.25"/>
    <row r="1149" x14ac:dyDescent="0.25"/>
    <row r="1151" x14ac:dyDescent="0.25"/>
    <row r="1153" x14ac:dyDescent="0.25"/>
    <row r="1155" x14ac:dyDescent="0.25"/>
    <row r="1157" x14ac:dyDescent="0.25"/>
    <row r="1159" x14ac:dyDescent="0.25"/>
    <row r="1161" x14ac:dyDescent="0.25"/>
    <row r="1163" x14ac:dyDescent="0.25"/>
    <row r="1165" x14ac:dyDescent="0.25"/>
    <row r="1167" x14ac:dyDescent="0.25"/>
    <row r="1169" x14ac:dyDescent="0.25"/>
    <row r="1171" x14ac:dyDescent="0.25"/>
    <row r="1173" x14ac:dyDescent="0.25"/>
    <row r="1175" x14ac:dyDescent="0.25"/>
    <row r="1177" x14ac:dyDescent="0.25"/>
    <row r="1179" x14ac:dyDescent="0.25"/>
    <row r="1181" x14ac:dyDescent="0.25"/>
    <row r="1183" x14ac:dyDescent="0.25"/>
    <row r="1185" x14ac:dyDescent="0.25"/>
    <row r="1187" x14ac:dyDescent="0.25"/>
    <row r="1189" x14ac:dyDescent="0.25"/>
    <row r="1191" x14ac:dyDescent="0.25"/>
    <row r="1193" x14ac:dyDescent="0.25"/>
    <row r="1195" x14ac:dyDescent="0.25"/>
    <row r="1197" x14ac:dyDescent="0.25"/>
    <row r="1199" x14ac:dyDescent="0.25"/>
    <row r="1201" x14ac:dyDescent="0.25"/>
    <row r="1203" x14ac:dyDescent="0.25"/>
    <row r="1205" x14ac:dyDescent="0.25"/>
    <row r="1207" x14ac:dyDescent="0.25"/>
    <row r="1209" x14ac:dyDescent="0.25"/>
    <row r="1211" x14ac:dyDescent="0.25"/>
    <row r="1213" x14ac:dyDescent="0.25"/>
    <row r="1215" x14ac:dyDescent="0.25"/>
    <row r="1217" x14ac:dyDescent="0.25"/>
    <row r="1219" x14ac:dyDescent="0.25"/>
    <row r="1221" x14ac:dyDescent="0.25"/>
    <row r="1223" x14ac:dyDescent="0.25"/>
    <row r="1225" x14ac:dyDescent="0.25"/>
    <row r="1227" x14ac:dyDescent="0.25"/>
    <row r="1229" x14ac:dyDescent="0.25"/>
    <row r="1231" x14ac:dyDescent="0.25"/>
    <row r="1233" x14ac:dyDescent="0.25"/>
    <row r="1235" x14ac:dyDescent="0.25"/>
    <row r="1237" x14ac:dyDescent="0.25"/>
    <row r="1239" x14ac:dyDescent="0.25"/>
    <row r="1241" x14ac:dyDescent="0.25"/>
    <row r="1243" x14ac:dyDescent="0.25"/>
    <row r="1245" x14ac:dyDescent="0.25"/>
    <row r="1247" x14ac:dyDescent="0.25"/>
    <row r="1249" x14ac:dyDescent="0.25"/>
    <row r="1251" x14ac:dyDescent="0.25"/>
    <row r="1253" x14ac:dyDescent="0.25"/>
    <row r="1255" x14ac:dyDescent="0.25"/>
    <row r="1257" x14ac:dyDescent="0.25"/>
    <row r="1259" x14ac:dyDescent="0.25"/>
    <row r="1261" x14ac:dyDescent="0.25"/>
    <row r="1263" x14ac:dyDescent="0.25"/>
    <row r="1265" x14ac:dyDescent="0.25"/>
    <row r="1267" x14ac:dyDescent="0.25"/>
    <row r="1269" x14ac:dyDescent="0.25"/>
    <row r="1271" x14ac:dyDescent="0.25"/>
    <row r="1273" x14ac:dyDescent="0.25"/>
    <row r="1275" x14ac:dyDescent="0.25"/>
    <row r="1277" x14ac:dyDescent="0.25"/>
    <row r="1279" x14ac:dyDescent="0.25"/>
    <row r="1281" x14ac:dyDescent="0.25"/>
    <row r="1283" x14ac:dyDescent="0.25"/>
    <row r="1285" x14ac:dyDescent="0.25"/>
    <row r="1287" x14ac:dyDescent="0.25"/>
    <row r="1289" x14ac:dyDescent="0.25"/>
    <row r="1291" x14ac:dyDescent="0.25"/>
    <row r="1293" x14ac:dyDescent="0.25"/>
    <row r="1295" x14ac:dyDescent="0.25"/>
    <row r="1297" x14ac:dyDescent="0.25"/>
    <row r="1299" x14ac:dyDescent="0.25"/>
    <row r="1301" x14ac:dyDescent="0.25"/>
    <row r="1303" x14ac:dyDescent="0.25"/>
    <row r="1305" x14ac:dyDescent="0.25"/>
    <row r="1307" x14ac:dyDescent="0.25"/>
    <row r="1309" x14ac:dyDescent="0.25"/>
    <row r="1311" x14ac:dyDescent="0.25"/>
    <row r="1313" x14ac:dyDescent="0.25"/>
    <row r="1315" x14ac:dyDescent="0.25"/>
    <row r="1317" x14ac:dyDescent="0.25"/>
    <row r="1319" x14ac:dyDescent="0.25"/>
    <row r="1321" x14ac:dyDescent="0.25"/>
    <row r="1323" x14ac:dyDescent="0.25"/>
    <row r="1325" x14ac:dyDescent="0.25"/>
    <row r="1327" x14ac:dyDescent="0.25"/>
    <row r="1329" x14ac:dyDescent="0.25"/>
    <row r="1331" x14ac:dyDescent="0.25"/>
    <row r="1333" x14ac:dyDescent="0.25"/>
    <row r="1335" x14ac:dyDescent="0.25"/>
    <row r="1337" x14ac:dyDescent="0.25"/>
    <row r="1339" x14ac:dyDescent="0.25"/>
    <row r="1341" x14ac:dyDescent="0.25"/>
    <row r="1343" x14ac:dyDescent="0.25"/>
    <row r="1345" x14ac:dyDescent="0.25"/>
    <row r="1347" x14ac:dyDescent="0.25"/>
    <row r="1349" x14ac:dyDescent="0.25"/>
    <row r="1351" x14ac:dyDescent="0.25"/>
    <row r="1353" x14ac:dyDescent="0.25"/>
    <row r="1355" x14ac:dyDescent="0.25"/>
    <row r="1357" x14ac:dyDescent="0.25"/>
    <row r="1359" x14ac:dyDescent="0.25"/>
    <row r="1361" x14ac:dyDescent="0.25"/>
    <row r="1363" x14ac:dyDescent="0.25"/>
    <row r="1365" x14ac:dyDescent="0.25"/>
    <row r="1367" x14ac:dyDescent="0.25"/>
    <row r="1369" x14ac:dyDescent="0.25"/>
    <row r="1371" x14ac:dyDescent="0.25"/>
    <row r="1373" x14ac:dyDescent="0.25"/>
    <row r="1375" x14ac:dyDescent="0.25"/>
    <row r="1377" x14ac:dyDescent="0.25"/>
    <row r="1379" x14ac:dyDescent="0.25"/>
    <row r="1381" x14ac:dyDescent="0.25"/>
    <row r="1383" x14ac:dyDescent="0.25"/>
    <row r="1385" x14ac:dyDescent="0.25"/>
    <row r="1387" x14ac:dyDescent="0.25"/>
    <row r="1389" x14ac:dyDescent="0.25"/>
    <row r="1391" x14ac:dyDescent="0.25"/>
  </sheetData>
  <mergeCells count="5">
    <mergeCell ref="A1:AB1"/>
    <mergeCell ref="A2:Z2"/>
    <mergeCell ref="A14:AB14"/>
    <mergeCell ref="A22:AB22"/>
    <mergeCell ref="A35:AB35"/>
  </mergeCells>
  <pageMargins left="0.70866141732283472" right="0.70866141732283472" top="0.74803149606299213" bottom="0.74803149606299213" header="0.31496062992125984" footer="0.31496062992125984"/>
  <pageSetup paperSize="9" scale="18" fitToHeight="2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395"/>
  <sheetViews>
    <sheetView topLeftCell="A27" zoomScale="57" zoomScaleNormal="57" workbookViewId="0">
      <selection activeCell="W46" sqref="W46"/>
    </sheetView>
  </sheetViews>
  <sheetFormatPr defaultRowHeight="15.75" zeroHeight="1" x14ac:dyDescent="0.25"/>
  <cols>
    <col min="1" max="1" width="5.7109375" style="8" bestFit="1" customWidth="1"/>
    <col min="2" max="2" width="17.7109375" style="8" customWidth="1"/>
    <col min="3" max="3" width="18.42578125" style="80" bestFit="1" customWidth="1"/>
    <col min="4" max="4" width="12.85546875" style="80" bestFit="1" customWidth="1"/>
    <col min="5" max="5" width="36.28515625" style="80" hidden="1" customWidth="1"/>
    <col min="6" max="6" width="24.140625" style="8" customWidth="1"/>
    <col min="7" max="7" width="22.5703125" style="8" customWidth="1"/>
    <col min="8" max="8" width="33.7109375" style="8" customWidth="1"/>
    <col min="9" max="9" width="13.7109375" style="8" customWidth="1"/>
    <col min="10" max="10" width="9.85546875" style="8" bestFit="1" customWidth="1"/>
    <col min="11" max="11" width="16" style="8" customWidth="1"/>
    <col min="12" max="12" width="12.5703125" style="8" customWidth="1"/>
    <col min="13" max="13" width="14.28515625" style="8" customWidth="1"/>
    <col min="14" max="14" width="12.42578125" style="8" bestFit="1" customWidth="1"/>
    <col min="15" max="15" width="6.42578125" style="8" hidden="1" customWidth="1"/>
    <col min="16" max="16" width="12.85546875" style="8" hidden="1" customWidth="1"/>
    <col min="17" max="17" width="5.42578125" style="8" bestFit="1" customWidth="1"/>
    <col min="18" max="18" width="12.42578125" style="8" customWidth="1"/>
    <col min="19" max="19" width="10.140625" style="8" bestFit="1" customWidth="1"/>
    <col min="20" max="20" width="8.7109375" style="8" bestFit="1" customWidth="1"/>
    <col min="21" max="21" width="13.140625" style="8" customWidth="1"/>
    <col min="22" max="22" width="10.140625" style="8" bestFit="1" customWidth="1"/>
    <col min="23" max="23" width="8.85546875" style="8" bestFit="1" customWidth="1"/>
    <col min="24" max="25" width="12.7109375" style="8" bestFit="1" customWidth="1"/>
    <col min="26" max="26" width="13.85546875" style="8" bestFit="1" customWidth="1"/>
    <col min="27" max="27" width="35" style="8" customWidth="1"/>
    <col min="28" max="28" width="27" style="8" customWidth="1"/>
    <col min="29" max="29" width="13.42578125" style="8" hidden="1" customWidth="1"/>
    <col min="30" max="30" width="49.85546875" style="8" hidden="1" customWidth="1"/>
    <col min="31" max="31" width="5.42578125" style="8" bestFit="1" customWidth="1"/>
    <col min="32" max="16384" width="9.140625" style="8"/>
  </cols>
  <sheetData>
    <row r="1" spans="1:31" ht="50.25" customHeight="1" x14ac:dyDescent="0.25">
      <c r="A1" s="195" t="s">
        <v>139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46177</v>
      </c>
      <c r="AB2" s="95">
        <v>0.72916666666666663</v>
      </c>
      <c r="AC2" s="35"/>
    </row>
    <row r="3" spans="1:31" ht="57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45.75" customHeight="1" x14ac:dyDescent="0.25">
      <c r="A4" s="9" t="s">
        <v>29</v>
      </c>
      <c r="B4" s="58" t="s">
        <v>17</v>
      </c>
      <c r="C4" s="59">
        <f>IF(B4="","",VLOOKUP(AD4,Varsayımlar!$B:$Q,3,0))</f>
        <v>8698829380698</v>
      </c>
      <c r="D4" s="59"/>
      <c r="E4" s="59" t="s">
        <v>37</v>
      </c>
      <c r="F4" s="58" t="s">
        <v>44</v>
      </c>
      <c r="G4" s="58" t="s">
        <v>45</v>
      </c>
      <c r="H4" s="58" t="str">
        <f>IF(B4="","",VLOOKUP(AD4,Varsayımlar!$B:$Q,5,0))</f>
        <v>TORTİLLAS 25 CM 4 PCS 260G</v>
      </c>
      <c r="I4" s="58">
        <f>IF(B4="","",VLOOKUP(AD4,Varsayımlar!B:T,19,0))</f>
        <v>0</v>
      </c>
      <c r="J4" s="58" t="str">
        <f>IF(B4="","",VLOOKUP(AD4,Varsayımlar!$B:$Q,6,0))</f>
        <v>SADE</v>
      </c>
      <c r="K4" s="58">
        <v>1680</v>
      </c>
      <c r="L4" s="58"/>
      <c r="M4" s="58">
        <f>IFERROR(IF(B4="","",K4/VLOOKUP(AD4,Varsayımlar!B:R,17,0)),"")</f>
        <v>20</v>
      </c>
      <c r="N4" s="58">
        <v>84</v>
      </c>
      <c r="O4" s="58"/>
      <c r="P4" s="58">
        <f>IF(B4="","",VLOOKUP(AD4,Varsayımlar!$B:$Q,7,0)*K4)</f>
        <v>50400</v>
      </c>
      <c r="Q4" s="58">
        <f>IF(B4="","",VLOOKUP(AD4,Varsayımlar!$B:$Q,8,0))</f>
        <v>25</v>
      </c>
      <c r="R4" s="58" t="str">
        <f>IF(B4="","",VLOOKUP(AD4,Varsayımlar!$B:$Q,9,0))</f>
        <v>SOFT</v>
      </c>
      <c r="S4" s="58">
        <f>IF(B4="","",VLOOKUP(AD4,Varsayımlar!$B:$Q,10,0))</f>
        <v>4</v>
      </c>
      <c r="T4" s="58">
        <f>IF(B4="","",VLOOKUP(AD4,Varsayımlar!$B:$Q,11,0))</f>
        <v>30</v>
      </c>
      <c r="U4" s="58">
        <f>IF(B4="","",VLOOKUP(AD4,Varsayımlar!$B:$Q,12,0))</f>
        <v>260</v>
      </c>
      <c r="V4" s="58" t="str">
        <f>IF(B4="","",VLOOKUP(AD4,Varsayımlar!$B:$Q,13,0))</f>
        <v>YURTDIŞI</v>
      </c>
      <c r="W4" s="58">
        <f>IF(B4="","",VLOOKUP(AD4,Varsayımlar!$B:$Q,14,0))</f>
        <v>6</v>
      </c>
      <c r="X4" s="60">
        <v>46176</v>
      </c>
      <c r="Y4" s="60">
        <v>46359</v>
      </c>
      <c r="Z4" s="58" t="s">
        <v>46</v>
      </c>
      <c r="AA4" s="58" t="str">
        <f>IF(B4="","",VLOOKUP(AD4,Varsayımlar!$B:$Q,15,0))</f>
        <v>TRİTON -SKT ATILACAK</v>
      </c>
      <c r="AB4" s="58" t="str">
        <f>IF(B4="","",VLOOKUP(AD4,Varsayımlar!$B:$Q,16,0))</f>
        <v>24-26 CM</v>
      </c>
      <c r="AC4" s="58">
        <f>IF(B4="","",VLOOKUP(Sayfa2!AD4,Varsayımlar!B:S,18,0))</f>
        <v>0</v>
      </c>
      <c r="AD4" s="8" t="str">
        <f t="shared" ref="AD4:AD13" si="0">IF(B4="","",CONCATENATE(B4,E4))</f>
        <v>LLC TRİTONMUTLUKAL WHEAT TORTILLA</v>
      </c>
      <c r="AE4" s="8" t="s">
        <v>285</v>
      </c>
    </row>
    <row r="5" spans="1:31" ht="45.75" customHeight="1" x14ac:dyDescent="0.25">
      <c r="A5" s="9" t="s">
        <v>122</v>
      </c>
      <c r="B5" s="58" t="s">
        <v>17</v>
      </c>
      <c r="C5" s="59">
        <f>IF(B5="","",VLOOKUP(AD5,Varsayımlar!$B:$Q,3,0))</f>
        <v>8698829380698</v>
      </c>
      <c r="D5" s="59"/>
      <c r="E5" s="59" t="s">
        <v>37</v>
      </c>
      <c r="F5" s="58" t="s">
        <v>44</v>
      </c>
      <c r="G5" s="58" t="s">
        <v>51</v>
      </c>
      <c r="H5" s="58" t="str">
        <f>IF(B5="","",VLOOKUP(AD5,Varsayımlar!$B:$Q,5,0))</f>
        <v>TORTİLLAS 25 CM 4 PCS 260G</v>
      </c>
      <c r="I5" s="58">
        <f>IF(B5="","",VLOOKUP(AD5,Varsayımlar!B:T,19,0))</f>
        <v>0</v>
      </c>
      <c r="J5" s="58" t="str">
        <f>IF(B5="","",VLOOKUP(AD5,Varsayımlar!$B:$Q,6,0))</f>
        <v>SADE</v>
      </c>
      <c r="K5" s="58">
        <v>420</v>
      </c>
      <c r="L5" s="58"/>
      <c r="M5" s="58">
        <f>IFERROR(IF(B5="","",K5/VLOOKUP(AD5,Varsayımlar!B:R,17,0)),"")</f>
        <v>5</v>
      </c>
      <c r="N5" s="58">
        <v>84</v>
      </c>
      <c r="O5" s="58"/>
      <c r="P5" s="58">
        <f>IF(B5="","",VLOOKUP(AD5,Varsayımlar!$B:$Q,7,0)*K5)</f>
        <v>12600</v>
      </c>
      <c r="Q5" s="58">
        <f>IF(B5="","",VLOOKUP(AD5,Varsayımlar!$B:$Q,8,0))</f>
        <v>25</v>
      </c>
      <c r="R5" s="58" t="str">
        <f>IF(B5="","",VLOOKUP(AD5,Varsayımlar!$B:$Q,9,0))</f>
        <v>SOFT</v>
      </c>
      <c r="S5" s="58">
        <f>IF(B5="","",VLOOKUP(AD5,Varsayımlar!$B:$Q,10,0))</f>
        <v>4</v>
      </c>
      <c r="T5" s="58">
        <f>IF(B5="","",VLOOKUP(AD5,Varsayımlar!$B:$Q,11,0))</f>
        <v>30</v>
      </c>
      <c r="U5" s="58">
        <f>IF(B5="","",VLOOKUP(AD5,Varsayımlar!$B:$Q,12,0))</f>
        <v>260</v>
      </c>
      <c r="V5" s="58" t="str">
        <f>IF(B5="","",VLOOKUP(AD5,Varsayımlar!$B:$Q,13,0))</f>
        <v>YURTDIŞI</v>
      </c>
      <c r="W5" s="58">
        <f>IF(B5="","",VLOOKUP(AD5,Varsayımlar!$B:$Q,14,0))</f>
        <v>6</v>
      </c>
      <c r="X5" s="60">
        <v>46176</v>
      </c>
      <c r="Y5" s="60">
        <v>46359</v>
      </c>
      <c r="Z5" s="58" t="s">
        <v>46</v>
      </c>
      <c r="AA5" s="58" t="str">
        <f>IF(B5="","",VLOOKUP(AD5,Varsayımlar!$B:$Q,15,0))</f>
        <v>TRİTON -SKT ATILACAK</v>
      </c>
      <c r="AB5" s="58" t="str">
        <f>IF(B5="","",VLOOKUP(AD5,Varsayımlar!$B:$Q,16,0))</f>
        <v>24-26 CM</v>
      </c>
      <c r="AC5" s="58">
        <f>IF(B5="","",VLOOKUP(Sayfa2!AD5,Varsayımlar!B:S,18,0))</f>
        <v>0</v>
      </c>
      <c r="AD5" s="61" t="str">
        <f t="shared" si="0"/>
        <v>LLC TRİTONMUTLUKAL WHEAT TORTILLA</v>
      </c>
      <c r="AE5" s="8" t="s">
        <v>285</v>
      </c>
    </row>
    <row r="6" spans="1:31" ht="45.75" customHeight="1" x14ac:dyDescent="0.25">
      <c r="A6" s="9" t="s">
        <v>123</v>
      </c>
      <c r="B6" s="58" t="s">
        <v>17</v>
      </c>
      <c r="C6" s="59">
        <f>IF(B6="","",VLOOKUP(AD6,Varsayımlar!$B:$Q,3,0))</f>
        <v>8698829380698</v>
      </c>
      <c r="D6" s="59"/>
      <c r="E6" s="59" t="s">
        <v>37</v>
      </c>
      <c r="F6" s="58" t="s">
        <v>44</v>
      </c>
      <c r="G6" s="58" t="s">
        <v>52</v>
      </c>
      <c r="H6" s="58" t="str">
        <f>IF(B6="","",VLOOKUP(AD6,Varsayımlar!$B:$Q,5,0))</f>
        <v>TORTİLLAS 25 CM 4 PCS 260G</v>
      </c>
      <c r="I6" s="58">
        <f>IF(B6="","",VLOOKUP(AD6,Varsayımlar!B:T,19,0))</f>
        <v>0</v>
      </c>
      <c r="J6" s="58" t="str">
        <f>IF(B6="","",VLOOKUP(AD6,Varsayımlar!$B:$Q,6,0))</f>
        <v>SADE</v>
      </c>
      <c r="K6" s="58">
        <v>336</v>
      </c>
      <c r="L6" s="58"/>
      <c r="M6" s="58">
        <f>IFERROR(IF(B6="","",K6/VLOOKUP(AD6,Varsayımlar!B:R,17,0)),"")</f>
        <v>4</v>
      </c>
      <c r="N6" s="58">
        <v>84</v>
      </c>
      <c r="O6" s="58"/>
      <c r="P6" s="58">
        <f>IF(B6="","",VLOOKUP(AD6,Varsayımlar!$B:$Q,7,0)*K6)</f>
        <v>10080</v>
      </c>
      <c r="Q6" s="58">
        <f>IF(B6="","",VLOOKUP(AD6,Varsayımlar!$B:$Q,8,0))</f>
        <v>25</v>
      </c>
      <c r="R6" s="58" t="str">
        <f>IF(B6="","",VLOOKUP(AD6,Varsayımlar!$B:$Q,9,0))</f>
        <v>SOFT</v>
      </c>
      <c r="S6" s="58">
        <f>IF(B6="","",VLOOKUP(AD6,Varsayımlar!$B:$Q,10,0))</f>
        <v>4</v>
      </c>
      <c r="T6" s="58">
        <f>IF(B6="","",VLOOKUP(AD6,Varsayımlar!$B:$Q,11,0))</f>
        <v>30</v>
      </c>
      <c r="U6" s="58">
        <f>IF(B6="","",VLOOKUP(AD6,Varsayımlar!$B:$Q,12,0))</f>
        <v>260</v>
      </c>
      <c r="V6" s="58" t="str">
        <f>IF(B6="","",VLOOKUP(AD6,Varsayımlar!$B:$Q,13,0))</f>
        <v>YURTDIŞI</v>
      </c>
      <c r="W6" s="58">
        <f>IF(B6="","",VLOOKUP(AD6,Varsayımlar!$B:$Q,14,0))</f>
        <v>6</v>
      </c>
      <c r="X6" s="60">
        <v>46176</v>
      </c>
      <c r="Y6" s="60">
        <v>46359</v>
      </c>
      <c r="Z6" s="58" t="s">
        <v>46</v>
      </c>
      <c r="AA6" s="58" t="str">
        <f>IF(B6="","",VLOOKUP(AD6,Varsayımlar!$B:$Q,15,0))</f>
        <v>TRİTON -SKT ATILACAK</v>
      </c>
      <c r="AB6" s="58" t="str">
        <f>IF(B6="","",VLOOKUP(AD6,Varsayımlar!$B:$Q,16,0))</f>
        <v>24-26 CM</v>
      </c>
      <c r="AC6" s="58">
        <f>IF(B6="","",VLOOKUP(Sayfa2!AD6,Varsayımlar!B:S,18,0))</f>
        <v>0</v>
      </c>
      <c r="AD6" s="8" t="str">
        <f t="shared" si="0"/>
        <v>LLC TRİTONMUTLUKAL WHEAT TORTILLA</v>
      </c>
      <c r="AE6" s="8" t="s">
        <v>285</v>
      </c>
    </row>
    <row r="7" spans="1:31" ht="45.75" customHeight="1" x14ac:dyDescent="0.25">
      <c r="A7" s="9" t="s">
        <v>124</v>
      </c>
      <c r="B7" s="62" t="s">
        <v>17</v>
      </c>
      <c r="C7" s="33">
        <f>IF(B7="","",VLOOKUP(AD7,Varsayımlar!$B:$Q,3,0))</f>
        <v>8698829380698</v>
      </c>
      <c r="D7" s="33"/>
      <c r="E7" s="33" t="s">
        <v>37</v>
      </c>
      <c r="F7" s="62" t="s">
        <v>57</v>
      </c>
      <c r="G7" s="62" t="s">
        <v>58</v>
      </c>
      <c r="H7" s="62" t="str">
        <f>IF(B7="","",VLOOKUP(AD7,Varsayımlar!$B:$Q,5,0))</f>
        <v>TORTİLLAS 25 CM 4 PCS 260G</v>
      </c>
      <c r="I7" s="62">
        <f>IF(B7="","",VLOOKUP(AD7,Varsayımlar!B:T,19,0))</f>
        <v>0</v>
      </c>
      <c r="J7" s="62" t="str">
        <f>IF(B7="","",VLOOKUP(AD7,Varsayımlar!$B:$Q,6,0))</f>
        <v>SADE</v>
      </c>
      <c r="K7" s="62">
        <v>1680</v>
      </c>
      <c r="L7" s="62"/>
      <c r="M7" s="62">
        <f>IFERROR(IF(B7="","",K7/VLOOKUP(AD7,Varsayımlar!B:R,17,0)),"")</f>
        <v>20</v>
      </c>
      <c r="N7" s="62">
        <v>84</v>
      </c>
      <c r="O7" s="62"/>
      <c r="P7" s="62">
        <f>IF(B7="","",VLOOKUP(AD7,Varsayımlar!$B:$Q,7,0)*K7)</f>
        <v>50400</v>
      </c>
      <c r="Q7" s="62">
        <f>IF(B7="","",VLOOKUP(AD7,Varsayımlar!$B:$Q,8,0))</f>
        <v>25</v>
      </c>
      <c r="R7" s="62" t="str">
        <f>IF(B7="","",VLOOKUP(AD7,Varsayımlar!$B:$Q,9,0))</f>
        <v>SOFT</v>
      </c>
      <c r="S7" s="62">
        <f>IF(B7="","",VLOOKUP(AD7,Varsayımlar!$B:$Q,10,0))</f>
        <v>4</v>
      </c>
      <c r="T7" s="62">
        <f>IF(B7="","",VLOOKUP(AD7,Varsayımlar!$B:$Q,11,0))</f>
        <v>30</v>
      </c>
      <c r="U7" s="62">
        <f>IF(B7="","",VLOOKUP(AD7,Varsayımlar!$B:$Q,12,0))</f>
        <v>260</v>
      </c>
      <c r="V7" s="62" t="str">
        <f>IF(B7="","",VLOOKUP(AD7,Varsayımlar!$B:$Q,13,0))</f>
        <v>YURTDIŞI</v>
      </c>
      <c r="W7" s="62">
        <f>IF(B7="","",VLOOKUP(AD7,Varsayımlar!$B:$Q,14,0))</f>
        <v>6</v>
      </c>
      <c r="X7" s="63">
        <v>46176</v>
      </c>
      <c r="Y7" s="63">
        <v>46359</v>
      </c>
      <c r="Z7" s="62" t="s">
        <v>59</v>
      </c>
      <c r="AA7" s="62" t="str">
        <f>IF(B7="","",VLOOKUP(AD7,Varsayımlar!$B:$Q,15,0))</f>
        <v>TRİTON -SKT ATILACAK</v>
      </c>
      <c r="AB7" s="62" t="str">
        <f>IF(B7="","",VLOOKUP(AD7,Varsayımlar!$B:$Q,16,0))</f>
        <v>24-26 CM</v>
      </c>
      <c r="AC7" s="62">
        <f>IF(B7="","",VLOOKUP(Sayfa2!AD7,Varsayımlar!B:S,18,0))</f>
        <v>0</v>
      </c>
      <c r="AD7" s="61" t="str">
        <f t="shared" si="0"/>
        <v>LLC TRİTONMUTLUKAL WHEAT TORTILLA</v>
      </c>
      <c r="AE7" s="8" t="s">
        <v>285</v>
      </c>
    </row>
    <row r="8" spans="1:31" ht="45.75" customHeight="1" x14ac:dyDescent="0.25">
      <c r="A8" s="9" t="s">
        <v>125</v>
      </c>
      <c r="B8" s="62" t="s">
        <v>17</v>
      </c>
      <c r="C8" s="33">
        <f>IF(B8="","",VLOOKUP(AD8,Varsayımlar!$B:$Q,3,0))</f>
        <v>8698829380698</v>
      </c>
      <c r="D8" s="33"/>
      <c r="E8" s="33" t="s">
        <v>37</v>
      </c>
      <c r="F8" s="62" t="s">
        <v>57</v>
      </c>
      <c r="G8" s="62" t="s">
        <v>60</v>
      </c>
      <c r="H8" s="62" t="str">
        <f>IF(B8="","",VLOOKUP(AD8,Varsayımlar!$B:$Q,5,0))</f>
        <v>TORTİLLAS 25 CM 4 PCS 260G</v>
      </c>
      <c r="I8" s="62">
        <f>IF(B8="","",VLOOKUP(AD8,Varsayımlar!B:T,19,0))</f>
        <v>0</v>
      </c>
      <c r="J8" s="62" t="str">
        <f>IF(B8="","",VLOOKUP(AD8,Varsayımlar!$B:$Q,6,0))</f>
        <v>SADE</v>
      </c>
      <c r="K8" s="62">
        <v>756</v>
      </c>
      <c r="L8" s="62"/>
      <c r="M8" s="62">
        <f>IFERROR(IF(B8="","",K8/VLOOKUP(AD8,Varsayımlar!B:R,17,0)),"")</f>
        <v>9</v>
      </c>
      <c r="N8" s="62">
        <v>84</v>
      </c>
      <c r="O8" s="62"/>
      <c r="P8" s="62">
        <f>IF(B8="","",VLOOKUP(AD8,Varsayımlar!$B:$Q,7,0)*K8)</f>
        <v>22680</v>
      </c>
      <c r="Q8" s="62">
        <f>IF(B8="","",VLOOKUP(AD8,Varsayımlar!$B:$Q,8,0))</f>
        <v>25</v>
      </c>
      <c r="R8" s="62" t="str">
        <f>IF(B8="","",VLOOKUP(AD8,Varsayımlar!$B:$Q,9,0))</f>
        <v>SOFT</v>
      </c>
      <c r="S8" s="62">
        <f>IF(B8="","",VLOOKUP(AD8,Varsayımlar!$B:$Q,10,0))</f>
        <v>4</v>
      </c>
      <c r="T8" s="62">
        <f>IF(B8="","",VLOOKUP(AD8,Varsayımlar!$B:$Q,11,0))</f>
        <v>30</v>
      </c>
      <c r="U8" s="62">
        <f>IF(B8="","",VLOOKUP(AD8,Varsayımlar!$B:$Q,12,0))</f>
        <v>260</v>
      </c>
      <c r="V8" s="62" t="str">
        <f>IF(B8="","",VLOOKUP(AD8,Varsayımlar!$B:$Q,13,0))</f>
        <v>YURTDIŞI</v>
      </c>
      <c r="W8" s="62">
        <f>IF(B8="","",VLOOKUP(AD8,Varsayımlar!$B:$Q,14,0))</f>
        <v>6</v>
      </c>
      <c r="X8" s="63">
        <v>46176</v>
      </c>
      <c r="Y8" s="63">
        <v>46359</v>
      </c>
      <c r="Z8" s="62" t="s">
        <v>59</v>
      </c>
      <c r="AA8" s="62" t="str">
        <f>IF(B8="","",VLOOKUP(AD8,Varsayımlar!$B:$Q,15,0))</f>
        <v>TRİTON -SKT ATILACAK</v>
      </c>
      <c r="AB8" s="62" t="str">
        <f>IF(B8="","",VLOOKUP(AD8,Varsayımlar!$B:$Q,16,0))</f>
        <v>24-26 CM</v>
      </c>
      <c r="AC8" s="62">
        <f>IF(B8="","",VLOOKUP(Sayfa2!AD8,Varsayımlar!B:S,18,0))</f>
        <v>0</v>
      </c>
      <c r="AD8" s="8" t="str">
        <f t="shared" si="0"/>
        <v>LLC TRİTONMUTLUKAL WHEAT TORTILLA</v>
      </c>
    </row>
    <row r="9" spans="1:31" ht="42" customHeight="1" x14ac:dyDescent="0.25">
      <c r="A9" s="9" t="s">
        <v>126</v>
      </c>
      <c r="B9" s="67" t="s">
        <v>31</v>
      </c>
      <c r="C9" s="4">
        <f>IF(B9="","",VLOOKUP(AD9,Varsayımlar!$B:$Q,3,0))</f>
        <v>8698829380698</v>
      </c>
      <c r="D9" s="4"/>
      <c r="E9" s="67" t="s">
        <v>94</v>
      </c>
      <c r="F9" s="67">
        <v>46</v>
      </c>
      <c r="G9" s="67" t="s">
        <v>32</v>
      </c>
      <c r="H9" s="67" t="str">
        <f>IF(B9="","",VLOOKUP(AD9,Varsayımlar!$B:$Q,5,0))</f>
        <v>HANAMİ 25 CM SADE (081)</v>
      </c>
      <c r="I9" s="67" t="str">
        <f>IF(B9="","",VLOOKUP(AD9,Varsayımlar!B:T,19,0))</f>
        <v>Ambalaj kaç aylık kontrol?</v>
      </c>
      <c r="J9" s="67" t="str">
        <f>IF(B9="","",VLOOKUP(AD9,Varsayımlar!$B:$Q,6,0))</f>
        <v>SADE</v>
      </c>
      <c r="K9" s="67">
        <v>588</v>
      </c>
      <c r="L9" s="67"/>
      <c r="M9" s="67">
        <f>IFERROR(IF(B9="","",K9/VLOOKUP(AD9,Varsayımlar!B:R,17,0)),"")</f>
        <v>7</v>
      </c>
      <c r="N9" s="67">
        <v>84</v>
      </c>
      <c r="O9" s="67"/>
      <c r="P9" s="67">
        <f>IF(B9="","",VLOOKUP(AD9,Varsayımlar!$B:$Q,7,0)*K9)</f>
        <v>17640</v>
      </c>
      <c r="Q9" s="67">
        <f>IF(B9="","",VLOOKUP(AD9,Varsayımlar!$B:$Q,8,0))</f>
        <v>25</v>
      </c>
      <c r="R9" s="67" t="str">
        <f>IF(B9="","",VLOOKUP(AD9,Varsayımlar!$B:$Q,9,0))</f>
        <v>IRAK SOFT</v>
      </c>
      <c r="S9" s="67">
        <f>IF(B9="","",VLOOKUP(AD9,Varsayımlar!$B:$Q,10,0))</f>
        <v>4</v>
      </c>
      <c r="T9" s="67">
        <f>IF(B9="","",VLOOKUP(AD9,Varsayımlar!$B:$Q,11,0))</f>
        <v>30</v>
      </c>
      <c r="U9" s="67">
        <f>IF(B9="","",VLOOKUP(AD9,Varsayımlar!$B:$Q,12,0))</f>
        <v>250</v>
      </c>
      <c r="V9" s="67" t="str">
        <f>IF(B9="","",VLOOKUP(AD9,Varsayımlar!$B:$Q,13,0))</f>
        <v>YURTDIŞI</v>
      </c>
      <c r="W9" s="67">
        <f>IF(B9="","",VLOOKUP(AD9,Varsayımlar!$B:$Q,14,0))</f>
        <v>9</v>
      </c>
      <c r="X9" s="68">
        <v>46181</v>
      </c>
      <c r="Y9" s="68">
        <v>46454</v>
      </c>
      <c r="Z9" s="67">
        <v>26060825</v>
      </c>
      <c r="AA9" s="67" t="str">
        <f>IF(B9="","",VLOOKUP(AD9,Varsayımlar!$B:$Q,15,0))</f>
        <v>HANAMİ MAVİ - ÜRETİM ATILACAK</v>
      </c>
      <c r="AB9" s="67" t="str">
        <f>IF(B9="","",VLOOKUP(AD9,Varsayımlar!$B:$Q,16,0))</f>
        <v>24-26 CM</v>
      </c>
      <c r="AC9" s="67">
        <f>IF(B9="","",VLOOKUP(Sayfa2!AD11,Varsayımlar!B:S,18,0))</f>
        <v>0</v>
      </c>
      <c r="AD9" s="8" t="str">
        <f>IF(B9="","",CONCATENATE(B9,E9))</f>
        <v>GERMESHANAMİ GERMES 25CM SADE 250G</v>
      </c>
    </row>
    <row r="10" spans="1:31" ht="44.25" customHeight="1" x14ac:dyDescent="0.25">
      <c r="A10" s="9" t="s">
        <v>127</v>
      </c>
      <c r="B10" s="67" t="s">
        <v>31</v>
      </c>
      <c r="C10" s="4">
        <f>IF(B10="","",VLOOKUP(AD10,Varsayımlar!$B:$Q,3,0))</f>
        <v>8698829380698</v>
      </c>
      <c r="D10" s="4"/>
      <c r="E10" s="4" t="s">
        <v>95</v>
      </c>
      <c r="F10" s="67">
        <v>46</v>
      </c>
      <c r="G10" s="4" t="s">
        <v>38</v>
      </c>
      <c r="H10" s="67" t="str">
        <f>IF(B10="","",VLOOKUP(AD10,Varsayımlar!$B:$Q,5,0))</f>
        <v>KIRMIZI TORTİLLAS 25 CM</v>
      </c>
      <c r="I10" s="67" t="str">
        <f>IF(B10="","",VLOOKUP(AD10,Varsayımlar!B:T,19,0))</f>
        <v>BARKOD ETİKETİ</v>
      </c>
      <c r="J10" s="67" t="str">
        <f>IF(B10="","",VLOOKUP(AD10,Varsayımlar!$B:$Q,6,0))</f>
        <v>SADE</v>
      </c>
      <c r="K10" s="67">
        <v>84</v>
      </c>
      <c r="L10" s="67"/>
      <c r="M10" s="67">
        <f>IFERROR(IF(B10="","",K10/VLOOKUP(AD10,Varsayımlar!B:R,17,0)),"")</f>
        <v>1</v>
      </c>
      <c r="N10" s="67">
        <v>84</v>
      </c>
      <c r="O10" s="67"/>
      <c r="P10" s="67">
        <f>IF(B10="","",VLOOKUP(AD10,Varsayımlar!$B:$Q,7,0)*K10)</f>
        <v>1512</v>
      </c>
      <c r="Q10" s="67">
        <f>IF(B10="","",VLOOKUP(AD10,Varsayımlar!$B:$Q,8,0))</f>
        <v>25</v>
      </c>
      <c r="R10" s="67" t="str">
        <f>IF(B10="","",VLOOKUP(AD10,Varsayımlar!$B:$Q,9,0))</f>
        <v>IRAK SOFT</v>
      </c>
      <c r="S10" s="67">
        <f>IF(B10="","",VLOOKUP(AD10,Varsayımlar!$B:$Q,10,0))</f>
        <v>6</v>
      </c>
      <c r="T10" s="67">
        <f>IF(B10="","",VLOOKUP(AD10,Varsayımlar!$B:$Q,11,0))</f>
        <v>18</v>
      </c>
      <c r="U10" s="67">
        <f>IF(B10="","",VLOOKUP(AD10,Varsayımlar!$B:$Q,12,0))</f>
        <v>375</v>
      </c>
      <c r="V10" s="67" t="str">
        <f>IF(B10="","",VLOOKUP(AD10,Varsayımlar!$B:$Q,13,0))</f>
        <v>YURTDIŞI</v>
      </c>
      <c r="W10" s="67">
        <f>IF(B10="","",VLOOKUP(AD10,Varsayımlar!$B:$Q,14,0))</f>
        <v>9</v>
      </c>
      <c r="X10" s="68">
        <v>46181</v>
      </c>
      <c r="Y10" s="68">
        <v>46454</v>
      </c>
      <c r="Z10" s="67">
        <v>26060825</v>
      </c>
      <c r="AA10" s="67" t="str">
        <f>IF(B10="","",VLOOKUP(AD10,Varsayımlar!$B:$Q,15,0))</f>
        <v>KIRMIZI - ÜRETİM TARİHLİ ETİKET</v>
      </c>
      <c r="AB10" s="67" t="str">
        <f>IF(B10="","",VLOOKUP(AD10,Varsayımlar!$B:$Q,16,0))</f>
        <v>24-26 CM</v>
      </c>
      <c r="AC10" s="67">
        <f>IF(B10="","",VLOOKUP(Sayfa2!AD12,Varsayımlar!B:S,18,0))</f>
        <v>0</v>
      </c>
      <c r="AD10" s="61" t="str">
        <f>IF(B10="","",CONCATENATE(B10,E10))</f>
        <v>GERMESKırmızı Tortillas-Germes-25cm 375g</v>
      </c>
    </row>
    <row r="11" spans="1:31" ht="45.75" customHeight="1" x14ac:dyDescent="0.25">
      <c r="A11" s="9" t="s">
        <v>128</v>
      </c>
      <c r="B11" s="64" t="s">
        <v>17</v>
      </c>
      <c r="C11" s="65">
        <f>IF(B11="","",VLOOKUP(AD11,Varsayımlar!$B:$Q,3,0))</f>
        <v>8698829380698</v>
      </c>
      <c r="D11" s="65"/>
      <c r="E11" s="65" t="s">
        <v>37</v>
      </c>
      <c r="F11" s="64" t="s">
        <v>72</v>
      </c>
      <c r="G11" s="64" t="s">
        <v>73</v>
      </c>
      <c r="H11" s="64" t="str">
        <f>IF(B11="","",VLOOKUP(AD11,Varsayımlar!$B:$Q,5,0))</f>
        <v>TORTİLLAS 25 CM 4 PCS 260G</v>
      </c>
      <c r="I11" s="64">
        <f>IF(B11="","",VLOOKUP(AD11,Varsayımlar!B:T,19,0))</f>
        <v>0</v>
      </c>
      <c r="J11" s="64" t="str">
        <f>IF(B11="","",VLOOKUP(AD11,Varsayımlar!$B:$Q,6,0))</f>
        <v>SADE</v>
      </c>
      <c r="K11" s="64">
        <v>588</v>
      </c>
      <c r="L11" s="64"/>
      <c r="M11" s="64">
        <f>IFERROR(IF(B11="","",K11/VLOOKUP(AD11,Varsayımlar!B:R,17,0)),"")</f>
        <v>7</v>
      </c>
      <c r="N11" s="64">
        <v>84</v>
      </c>
      <c r="O11" s="64"/>
      <c r="P11" s="64">
        <f>IF(B11="","",VLOOKUP(AD11,Varsayımlar!$B:$Q,7,0)*K11)</f>
        <v>17640</v>
      </c>
      <c r="Q11" s="64">
        <f>IF(B11="","",VLOOKUP(AD11,Varsayımlar!$B:$Q,8,0))</f>
        <v>25</v>
      </c>
      <c r="R11" s="64" t="str">
        <f>IF(B11="","",VLOOKUP(AD11,Varsayımlar!$B:$Q,9,0))</f>
        <v>SOFT</v>
      </c>
      <c r="S11" s="64">
        <f>IF(B11="","",VLOOKUP(AD11,Varsayımlar!$B:$Q,10,0))</f>
        <v>4</v>
      </c>
      <c r="T11" s="64">
        <f>IF(B11="","",VLOOKUP(AD11,Varsayımlar!$B:$Q,11,0))</f>
        <v>30</v>
      </c>
      <c r="U11" s="64">
        <f>IF(B11="","",VLOOKUP(AD11,Varsayımlar!$B:$Q,12,0))</f>
        <v>260</v>
      </c>
      <c r="V11" s="64" t="str">
        <f>IF(B11="","",VLOOKUP(AD11,Varsayımlar!$B:$Q,13,0))</f>
        <v>YURTDIŞI</v>
      </c>
      <c r="W11" s="64">
        <f>IF(B11="","",VLOOKUP(AD11,Varsayımlar!$B:$Q,14,0))</f>
        <v>6</v>
      </c>
      <c r="X11" s="66">
        <v>46178</v>
      </c>
      <c r="Y11" s="66">
        <v>46361</v>
      </c>
      <c r="Z11" s="64">
        <v>26060525</v>
      </c>
      <c r="AA11" s="64" t="str">
        <f>IF(B11="","",VLOOKUP(AD11,Varsayımlar!$B:$Q,15,0))</f>
        <v>TRİTON -SKT ATILACAK</v>
      </c>
      <c r="AB11" s="64" t="str">
        <f>IF(B11="","",VLOOKUP(AD11,Varsayımlar!$B:$Q,16,0))</f>
        <v>24-26 CM</v>
      </c>
      <c r="AC11" s="64">
        <f>IF(B11="","",VLOOKUP(Sayfa2!AD9,Varsayımlar!B:S,18,0))</f>
        <v>0</v>
      </c>
      <c r="AD11" s="8" t="str">
        <f t="shared" si="0"/>
        <v>LLC TRİTONMUTLUKAL WHEAT TORTILLA</v>
      </c>
    </row>
    <row r="12" spans="1:31" ht="45.75" customHeight="1" x14ac:dyDescent="0.25">
      <c r="A12" s="9" t="s">
        <v>129</v>
      </c>
      <c r="B12" s="64" t="s">
        <v>17</v>
      </c>
      <c r="C12" s="65">
        <f>IF(B12="","",VLOOKUP(AD12,Varsayımlar!$B:$Q,3,0))</f>
        <v>8698829380698</v>
      </c>
      <c r="D12" s="65"/>
      <c r="E12" s="65" t="s">
        <v>37</v>
      </c>
      <c r="F12" s="64" t="s">
        <v>72</v>
      </c>
      <c r="G12" s="64" t="s">
        <v>74</v>
      </c>
      <c r="H12" s="64" t="str">
        <f>IF(B12="","",VLOOKUP(AD12,Varsayımlar!$B:$Q,5,0))</f>
        <v>TORTİLLAS 25 CM 4 PCS 260G</v>
      </c>
      <c r="I12" s="64">
        <f>IF(B12="","",VLOOKUP(AD12,Varsayımlar!B:T,19,0))</f>
        <v>0</v>
      </c>
      <c r="J12" s="64" t="str">
        <f>IF(B12="","",VLOOKUP(AD12,Varsayımlar!$B:$Q,6,0))</f>
        <v>SADE</v>
      </c>
      <c r="K12" s="64">
        <v>1848</v>
      </c>
      <c r="L12" s="64"/>
      <c r="M12" s="64">
        <f>IFERROR(IF(B12="","",K12/VLOOKUP(AD12,Varsayımlar!B:R,17,0)),"")</f>
        <v>22</v>
      </c>
      <c r="N12" s="64">
        <v>84</v>
      </c>
      <c r="O12" s="64"/>
      <c r="P12" s="64">
        <f>IF(B12="","",VLOOKUP(AD12,Varsayımlar!$B:$Q,7,0)*K12)</f>
        <v>55440</v>
      </c>
      <c r="Q12" s="64">
        <f>IF(B12="","",VLOOKUP(AD12,Varsayımlar!$B:$Q,8,0))</f>
        <v>25</v>
      </c>
      <c r="R12" s="64" t="str">
        <f>IF(B12="","",VLOOKUP(AD12,Varsayımlar!$B:$Q,9,0))</f>
        <v>SOFT</v>
      </c>
      <c r="S12" s="64">
        <f>IF(B12="","",VLOOKUP(AD12,Varsayımlar!$B:$Q,10,0))</f>
        <v>4</v>
      </c>
      <c r="T12" s="64">
        <f>IF(B12="","",VLOOKUP(AD12,Varsayımlar!$B:$Q,11,0))</f>
        <v>30</v>
      </c>
      <c r="U12" s="64">
        <f>IF(B12="","",VLOOKUP(AD12,Varsayımlar!$B:$Q,12,0))</f>
        <v>260</v>
      </c>
      <c r="V12" s="64" t="str">
        <f>IF(B12="","",VLOOKUP(AD12,Varsayımlar!$B:$Q,13,0))</f>
        <v>YURTDIŞI</v>
      </c>
      <c r="W12" s="64">
        <f>IF(B12="","",VLOOKUP(AD12,Varsayımlar!$B:$Q,14,0))</f>
        <v>6</v>
      </c>
      <c r="X12" s="66">
        <v>46178</v>
      </c>
      <c r="Y12" s="66">
        <v>46361</v>
      </c>
      <c r="Z12" s="64">
        <v>26060525</v>
      </c>
      <c r="AA12" s="64" t="str">
        <f>IF(B12="","",VLOOKUP(AD12,Varsayımlar!$B:$Q,15,0))</f>
        <v>TRİTON -SKT ATILACAK</v>
      </c>
      <c r="AB12" s="64" t="str">
        <f>IF(B12="","",VLOOKUP(AD12,Varsayımlar!$B:$Q,16,0))</f>
        <v>24-26 CM</v>
      </c>
      <c r="AC12" s="64">
        <f>IF(B12="","",VLOOKUP(Sayfa2!AD10,Varsayımlar!B:S,18,0))</f>
        <v>0</v>
      </c>
      <c r="AD12" s="61" t="str">
        <f t="shared" si="0"/>
        <v>LLC TRİTONMUTLUKAL WHEAT TORTILLA</v>
      </c>
    </row>
    <row r="13" spans="1:31" ht="36" customHeight="1" x14ac:dyDescent="0.25">
      <c r="A13" s="9" t="s">
        <v>130</v>
      </c>
      <c r="B13" s="64"/>
      <c r="C13" s="65" t="str">
        <f>IF(B13="","",VLOOKUP(AD13,Varsayımlar!$B:$Q,3,0))</f>
        <v/>
      </c>
      <c r="D13" s="65"/>
      <c r="E13" s="65"/>
      <c r="F13" s="64"/>
      <c r="G13" s="64"/>
      <c r="H13" s="64" t="str">
        <f>IF(B13="","",VLOOKUP(AD13,Varsayımlar!$B:$Q,5,0))</f>
        <v/>
      </c>
      <c r="I13" s="64"/>
      <c r="J13" s="64" t="str">
        <f>IF(B13="","",VLOOKUP(AD13,Varsayımlar!$B:$Q,6,0))</f>
        <v/>
      </c>
      <c r="K13" s="64"/>
      <c r="L13" s="64"/>
      <c r="M13" s="64">
        <f>K13/84</f>
        <v>0</v>
      </c>
      <c r="N13" s="64"/>
      <c r="O13" s="64"/>
      <c r="P13" s="64" t="str">
        <f>IF(B13="","",VLOOKUP(AD13,Varsayımlar!$B:$Q,7,0)*K13)</f>
        <v/>
      </c>
      <c r="Q13" s="64" t="str">
        <f>IF(B13="","",VLOOKUP(AD13,Varsayımlar!$B:$Q,8,0))</f>
        <v/>
      </c>
      <c r="R13" s="64" t="str">
        <f>IF(B13="","",VLOOKUP(AD13,Varsayımlar!$B:$Q,9,0))</f>
        <v/>
      </c>
      <c r="S13" s="64" t="str">
        <f>IF(B13="","",VLOOKUP(AD13,Varsayımlar!$B:$Q,10,0))</f>
        <v/>
      </c>
      <c r="T13" s="64" t="str">
        <f>IF(B13="","",VLOOKUP(AD13,Varsayımlar!$B:$Q,11,0))</f>
        <v/>
      </c>
      <c r="U13" s="64" t="str">
        <f>IF(B13="","",VLOOKUP(AD13,Varsayımlar!$B:$Q,12,0))</f>
        <v/>
      </c>
      <c r="V13" s="64" t="str">
        <f>IF(B13="","",VLOOKUP(AD13,Varsayımlar!$B:$Q,13,0))</f>
        <v/>
      </c>
      <c r="W13" s="64" t="str">
        <f>IF(B13="","",VLOOKUP(AD13,Varsayımlar!$B:$Q,14,0))</f>
        <v/>
      </c>
      <c r="X13" s="66"/>
      <c r="Y13" s="66"/>
      <c r="Z13" s="64"/>
      <c r="AA13" s="64" t="str">
        <f>IF(B13="","",VLOOKUP(AD13,Varsayımlar!$B:$Q,15,0))</f>
        <v/>
      </c>
      <c r="AB13" s="64" t="str">
        <f>IF(B13="","",VLOOKUP(AD13,Varsayımlar!$B:$Q,16,0))</f>
        <v/>
      </c>
      <c r="AC13" s="64"/>
      <c r="AD13" s="61" t="str">
        <f t="shared" si="0"/>
        <v/>
      </c>
    </row>
    <row r="14" spans="1:31" ht="36" customHeight="1" x14ac:dyDescent="0.25">
      <c r="A14" s="198" t="s">
        <v>171</v>
      </c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9"/>
      <c r="AC14" s="55"/>
    </row>
    <row r="15" spans="1:31" ht="47.25" x14ac:dyDescent="0.25">
      <c r="A15" s="9" t="s">
        <v>0</v>
      </c>
      <c r="B15" s="9" t="s">
        <v>1</v>
      </c>
      <c r="C15" s="10" t="s">
        <v>36</v>
      </c>
      <c r="D15" s="10" t="s">
        <v>177</v>
      </c>
      <c r="E15" s="10" t="s">
        <v>42</v>
      </c>
      <c r="F15" s="9" t="s">
        <v>43</v>
      </c>
      <c r="G15" s="9" t="s">
        <v>13</v>
      </c>
      <c r="H15" s="9" t="s">
        <v>2</v>
      </c>
      <c r="I15" s="9" t="s">
        <v>83</v>
      </c>
      <c r="J15" s="9" t="s">
        <v>3</v>
      </c>
      <c r="K15" s="9" t="s">
        <v>21</v>
      </c>
      <c r="L15" s="9" t="s">
        <v>141</v>
      </c>
      <c r="M15" s="9" t="s">
        <v>20</v>
      </c>
      <c r="N15" s="9" t="s">
        <v>243</v>
      </c>
      <c r="O15" s="9" t="s">
        <v>176</v>
      </c>
      <c r="P15" s="9" t="s">
        <v>16</v>
      </c>
      <c r="Q15" s="9" t="s">
        <v>4</v>
      </c>
      <c r="R15" s="9" t="s">
        <v>5</v>
      </c>
      <c r="S15" s="9" t="s">
        <v>6</v>
      </c>
      <c r="T15" s="9" t="s">
        <v>33</v>
      </c>
      <c r="U15" s="9" t="s">
        <v>7</v>
      </c>
      <c r="V15" s="9" t="s">
        <v>8</v>
      </c>
      <c r="W15" s="9" t="s">
        <v>364</v>
      </c>
      <c r="X15" s="9" t="s">
        <v>10</v>
      </c>
      <c r="Y15" s="9" t="s">
        <v>11</v>
      </c>
      <c r="Z15" s="9" t="s">
        <v>12</v>
      </c>
      <c r="AA15" s="9" t="s">
        <v>14</v>
      </c>
      <c r="AB15" s="9" t="s">
        <v>15</v>
      </c>
      <c r="AC15" s="9" t="s">
        <v>305</v>
      </c>
      <c r="AD15" s="8" t="s">
        <v>50</v>
      </c>
    </row>
    <row r="16" spans="1:31" ht="63" x14ac:dyDescent="0.25">
      <c r="A16" s="9" t="s">
        <v>29</v>
      </c>
      <c r="B16" s="64" t="s">
        <v>117</v>
      </c>
      <c r="C16" s="65">
        <f>IF(B16="","",VLOOKUP(AD16,Varsayımlar!$B:$Q,3,0))</f>
        <v>8698829380698</v>
      </c>
      <c r="D16" s="65"/>
      <c r="E16" s="69" t="s">
        <v>113</v>
      </c>
      <c r="F16" s="64"/>
      <c r="G16" s="64"/>
      <c r="H16" s="64" t="str">
        <f>IF(B16="","",VLOOKUP(AD16,Varsayımlar!$B:$Q,5,0))</f>
        <v>Mutlukal Tortillas 15cm</v>
      </c>
      <c r="I16" s="64">
        <f>IF(B16="","",VLOOKUP(AD16,Varsayımlar!B:T,19,0))</f>
        <v>0</v>
      </c>
      <c r="J16" s="64" t="str">
        <f>IF(B16="","",VLOOKUP(AD16,Varsayımlar!$B:$Q,6,0))</f>
        <v>SADE</v>
      </c>
      <c r="K16" s="64" t="s">
        <v>160</v>
      </c>
      <c r="L16" s="64"/>
      <c r="M16" s="64" t="str">
        <f>IFERROR(IF(B16="","",K16/VLOOKUP(AD16,Varsayımlar!B:R,17,0)),"")</f>
        <v/>
      </c>
      <c r="N16" s="64">
        <v>96</v>
      </c>
      <c r="O16" s="64"/>
      <c r="P16" s="64" t="e">
        <f>IF(B16="","",VLOOKUP(AD16,Varsayımlar!$B:$Q,7,0)*K16)</f>
        <v>#VALUE!</v>
      </c>
      <c r="Q16" s="64">
        <f>IF(B16="","",VLOOKUP(AD16,Varsayımlar!$B:$Q,8,0))</f>
        <v>12</v>
      </c>
      <c r="R16" s="64" t="str">
        <f>IF(B16="","",VLOOKUP(AD16,Varsayımlar!$B:$Q,9,0))</f>
        <v>IRAK SOFT</v>
      </c>
      <c r="S16" s="64">
        <f>IF(B16="","",VLOOKUP(AD16,Varsayımlar!$B:$Q,10,0))</f>
        <v>10</v>
      </c>
      <c r="T16" s="64">
        <f>IF(B16="","",VLOOKUP(AD16,Varsayımlar!$B:$Q,11,0))</f>
        <v>12</v>
      </c>
      <c r="U16" s="64">
        <f>IF(B16="","",VLOOKUP(AD16,Varsayımlar!$B:$Q,12,0))</f>
        <v>250</v>
      </c>
      <c r="V16" s="64" t="str">
        <f>IF(B16="","",VLOOKUP(AD16,Varsayımlar!$B:$Q,13,0))</f>
        <v>YURTİÇİ</v>
      </c>
      <c r="W16" s="64">
        <f>IF(B16="","",VLOOKUP(AD16,Varsayımlar!$B:$Q,14,0))</f>
        <v>6</v>
      </c>
      <c r="X16" s="66" t="s">
        <v>161</v>
      </c>
      <c r="Y16" s="66" t="s">
        <v>161</v>
      </c>
      <c r="Z16" s="66" t="s">
        <v>161</v>
      </c>
      <c r="AA16" s="64" t="str">
        <f>IF(B16="","",VLOOKUP(AD16,Varsayımlar!$B:$Q,15,0))</f>
        <v>15CM KOLİ</v>
      </c>
      <c r="AB16" s="64" t="str">
        <f>IF(B16="","",VLOOKUP(AD16,Varsayımlar!$B:$Q,16,0))</f>
        <v>KESME-33-35G BEZE, KESİLMEMİŞ 16-18CM, 320-330G- KESİLMİŞ 245-250G</v>
      </c>
      <c r="AC16" s="64">
        <f>IF(B16="","",VLOOKUP(Sayfa2!AD16,Varsayımlar!B:S,18,0))</f>
        <v>0</v>
      </c>
      <c r="AD16" s="61" t="str">
        <f t="shared" ref="AD16:AD21" si="1">IF(B16="","",CONCATENATE(B16,E16))</f>
        <v>Maydonoz DönerMutlukal Tortillas 15cm 250g</v>
      </c>
    </row>
    <row r="17" spans="1:30" ht="31.5" customHeight="1" x14ac:dyDescent="0.25">
      <c r="A17" s="9" t="s">
        <v>122</v>
      </c>
      <c r="B17" s="70" t="s">
        <v>149</v>
      </c>
      <c r="C17" s="71">
        <f>IF(B17="","",VLOOKUP(AD17,Varsayımlar!$B:$Q,3,0))</f>
        <v>8698829380698</v>
      </c>
      <c r="D17" s="71"/>
      <c r="E17" s="72" t="s">
        <v>150</v>
      </c>
      <c r="F17" s="70"/>
      <c r="G17" s="70"/>
      <c r="H17" s="70" t="str">
        <f>IF(B17="","",VLOOKUP(AD17,Varsayımlar!$B:$Q,5,0))</f>
        <v>Happylla 25cm (060)</v>
      </c>
      <c r="I17" s="70">
        <f>IF(B17="","",VLOOKUP(AD17,Varsayımlar!B:T,19,0))</f>
        <v>0</v>
      </c>
      <c r="J17" s="70" t="str">
        <f>IF(B17="","",VLOOKUP(AD17,Varsayımlar!$B:$Q,6,0))</f>
        <v>SADE</v>
      </c>
      <c r="K17" s="70" t="s">
        <v>160</v>
      </c>
      <c r="L17" s="70"/>
      <c r="M17" s="70" t="str">
        <f>IFERROR(IF(B17="","",K17/VLOOKUP(AD17,Varsayımlar!B:R,17,0)),"")</f>
        <v/>
      </c>
      <c r="N17" s="70"/>
      <c r="O17" s="70"/>
      <c r="P17" s="70" t="e">
        <f>IF(B17="","",VLOOKUP(AD17,Varsayımlar!$B:$Q,7,0)*K17)</f>
        <v>#VALUE!</v>
      </c>
      <c r="Q17" s="70">
        <f>IF(B17="","",VLOOKUP(AD17,Varsayımlar!$B:$Q,8,0))</f>
        <v>25</v>
      </c>
      <c r="R17" s="70" t="str">
        <f>IF(B17="","",VLOOKUP(AD17,Varsayımlar!$B:$Q,9,0))</f>
        <v>Irak soft</v>
      </c>
      <c r="S17" s="70">
        <f>IF(B17="","",VLOOKUP(AD17,Varsayımlar!$B:$Q,10,0))</f>
        <v>10</v>
      </c>
      <c r="T17" s="70">
        <f>IF(B17="","",VLOOKUP(AD17,Varsayımlar!$B:$Q,11,0))</f>
        <v>12</v>
      </c>
      <c r="U17" s="70">
        <f>IF(B17="","",VLOOKUP(AD17,Varsayımlar!$B:$Q,12,0))</f>
        <v>650</v>
      </c>
      <c r="V17" s="70" t="str">
        <f>IF(B17="","",VLOOKUP(AD17,Varsayımlar!$B:$Q,13,0))</f>
        <v>Yurtiçi</v>
      </c>
      <c r="W17" s="70">
        <f>IF(B17="","",VLOOKUP(AD17,Varsayımlar!$B:$Q,14,0))</f>
        <v>6</v>
      </c>
      <c r="X17" s="73" t="s">
        <v>161</v>
      </c>
      <c r="Y17" s="73" t="s">
        <v>161</v>
      </c>
      <c r="Z17" s="73" t="s">
        <v>161</v>
      </c>
      <c r="AA17" s="70" t="str">
        <f>IF(B17="","",VLOOKUP(AD17,Varsayımlar!$B:$Q,15,0))</f>
        <v>Kırmızı Koli-Etiketli</v>
      </c>
      <c r="AB17" s="70" t="str">
        <f>IF(B17="","",VLOOKUP(AD17,Varsayımlar!$B:$Q,16,0))</f>
        <v>24-26 cm</v>
      </c>
      <c r="AC17" s="70">
        <f>IF(B17="","",VLOOKUP(Sayfa2!AD17,Varsayımlar!B:S,18,0))</f>
        <v>0</v>
      </c>
      <c r="AD17" s="8" t="str">
        <f t="shared" si="1"/>
        <v>Aylin KartonHappylla 25 cm 10 lu 650g</v>
      </c>
    </row>
    <row r="18" spans="1:30" ht="31.5" customHeight="1" x14ac:dyDescent="0.25">
      <c r="A18" s="9" t="s">
        <v>123</v>
      </c>
      <c r="B18" s="58" t="s">
        <v>143</v>
      </c>
      <c r="C18" s="59">
        <f>IF(B18="","",VLOOKUP(AD18,Varsayımlar!$B:$Q,3,0))</f>
        <v>8698829380698</v>
      </c>
      <c r="D18" s="59"/>
      <c r="E18" s="74" t="s">
        <v>162</v>
      </c>
      <c r="F18" s="58"/>
      <c r="G18" s="58"/>
      <c r="H18" s="58" t="str">
        <f>IF(B18="","",VLOOKUP(AD18,Varsayımlar!$B:$Q,5,0))</f>
        <v>Bisto 25 cm</v>
      </c>
      <c r="I18" s="58">
        <f>IF(B18="","",VLOOKUP(AD18,Varsayımlar!B:T,19,0))</f>
        <v>0</v>
      </c>
      <c r="J18" s="58" t="str">
        <f>IF(B18="","",VLOOKUP(AD18,Varsayımlar!$B:$Q,6,0))</f>
        <v>SADE</v>
      </c>
      <c r="K18" s="58" t="s">
        <v>160</v>
      </c>
      <c r="L18" s="58"/>
      <c r="M18" s="58" t="str">
        <f>IFERROR(IF(B18="","",K18/VLOOKUP(AD18,Varsayımlar!B:R,17,0)),"")</f>
        <v/>
      </c>
      <c r="N18" s="58">
        <v>50</v>
      </c>
      <c r="O18" s="58"/>
      <c r="P18" s="58" t="e">
        <f>IF(B18="","",VLOOKUP(AD18,Varsayımlar!$B:$Q,7,0)*K18)</f>
        <v>#VALUE!</v>
      </c>
      <c r="Q18" s="58">
        <f>IF(B18="","",VLOOKUP(AD18,Varsayımlar!$B:$Q,8,0))</f>
        <v>25</v>
      </c>
      <c r="R18" s="58" t="str">
        <f>IF(B18="","",VLOOKUP(AD18,Varsayımlar!$B:$Q,9,0))</f>
        <v>Standart</v>
      </c>
      <c r="S18" s="58">
        <f>IF(B18="","",VLOOKUP(AD18,Varsayımlar!$B:$Q,10,0))</f>
        <v>12</v>
      </c>
      <c r="T18" s="58">
        <f>IF(B18="","",VLOOKUP(AD18,Varsayımlar!$B:$Q,11,0))</f>
        <v>12</v>
      </c>
      <c r="U18" s="58">
        <f>IF(B18="","",VLOOKUP(AD18,Varsayımlar!$B:$Q,12,0))</f>
        <v>840</v>
      </c>
      <c r="V18" s="58" t="str">
        <f>IF(B18="","",VLOOKUP(AD18,Varsayımlar!$B:$Q,13,0))</f>
        <v>Yurtiçi</v>
      </c>
      <c r="W18" s="58">
        <f>IF(B18="","",VLOOKUP(AD18,Varsayımlar!$B:$Q,14,0))</f>
        <v>6</v>
      </c>
      <c r="X18" s="60" t="s">
        <v>161</v>
      </c>
      <c r="Y18" s="60" t="s">
        <v>161</v>
      </c>
      <c r="Z18" s="60" t="s">
        <v>161</v>
      </c>
      <c r="AA18" s="58" t="str">
        <f>IF(B18="","",VLOOKUP(AD18,Varsayımlar!$B:$Q,15,0))</f>
        <v>Bisto Kolisi</v>
      </c>
      <c r="AB18" s="58" t="str">
        <f>IF(B18="","",VLOOKUP(AD18,Varsayımlar!$B:$Q,16,0))</f>
        <v>24-26 Cm</v>
      </c>
      <c r="AC18" s="58">
        <f>IF(B18="","",VLOOKUP(Sayfa2!AD18,Varsayımlar!B:S,18,0))</f>
        <v>0</v>
      </c>
      <c r="AD18" s="61" t="str">
        <f t="shared" si="1"/>
        <v>Şok MarketBisto 25 cm 12 pcs 840g</v>
      </c>
    </row>
    <row r="19" spans="1:30" ht="31.5" customHeight="1" x14ac:dyDescent="0.25">
      <c r="A19" s="9" t="s">
        <v>124</v>
      </c>
      <c r="B19" s="75" t="s">
        <v>143</v>
      </c>
      <c r="C19" s="76">
        <f>IF(B19="","",VLOOKUP(AD19,Varsayımlar!$B:$Q,3,0))</f>
        <v>8698829380698</v>
      </c>
      <c r="D19" s="76"/>
      <c r="E19" s="75" t="s">
        <v>144</v>
      </c>
      <c r="F19" s="77"/>
      <c r="G19" s="77"/>
      <c r="H19" s="77" t="str">
        <f>IF(B19="","",VLOOKUP(AD19,Varsayımlar!$B:$Q,5,0))</f>
        <v xml:space="preserve">Taco 15 cm </v>
      </c>
      <c r="I19" s="77">
        <f>IF(B19="","",VLOOKUP(AD19,Varsayımlar!B:T,19,0))</f>
        <v>0</v>
      </c>
      <c r="J19" s="77" t="str">
        <f>IF(B19="","",VLOOKUP(AD19,Varsayımlar!$B:$Q,6,0))</f>
        <v>SADE</v>
      </c>
      <c r="K19" s="77" t="s">
        <v>160</v>
      </c>
      <c r="L19" s="77"/>
      <c r="M19" s="77" t="str">
        <f>IFERROR(IF(B19="","",K19/VLOOKUP(AD19,Varsayımlar!B:R,17,0)),"")</f>
        <v/>
      </c>
      <c r="N19" s="77">
        <v>50</v>
      </c>
      <c r="O19" s="77"/>
      <c r="P19" s="77" t="e">
        <f>IF(B19="","",VLOOKUP(AD19,Varsayımlar!$B:$Q,7,0)*K19)</f>
        <v>#VALUE!</v>
      </c>
      <c r="Q19" s="77">
        <f>IF(B19="","",VLOOKUP(AD19,Varsayımlar!$B:$Q,8,0))</f>
        <v>15</v>
      </c>
      <c r="R19" s="77" t="str">
        <f>IF(B19="","",VLOOKUP(AD19,Varsayımlar!$B:$Q,9,0))</f>
        <v>SOFT-PA3</v>
      </c>
      <c r="S19" s="77">
        <f>IF(B19="","",VLOOKUP(AD19,Varsayımlar!$B:$Q,10,0))</f>
        <v>6</v>
      </c>
      <c r="T19" s="77">
        <f>IF(B19="","",VLOOKUP(AD19,Varsayımlar!$B:$Q,11,0))</f>
        <v>18</v>
      </c>
      <c r="U19" s="77">
        <f>IF(B19="","",VLOOKUP(AD19,Varsayımlar!$B:$Q,12,0))</f>
        <v>250</v>
      </c>
      <c r="V19" s="77" t="str">
        <f>IF(B19="","",VLOOKUP(AD19,Varsayımlar!$B:$Q,13,0))</f>
        <v>YURTİÇİ</v>
      </c>
      <c r="W19" s="77">
        <f>IF(B19="","",VLOOKUP(AD19,Varsayımlar!$B:$Q,14,0))</f>
        <v>6</v>
      </c>
      <c r="X19" s="78" t="s">
        <v>161</v>
      </c>
      <c r="Y19" s="78" t="s">
        <v>161</v>
      </c>
      <c r="Z19" s="78" t="s">
        <v>161</v>
      </c>
      <c r="AA19" s="77" t="str">
        <f>IF(B19="","",VLOOKUP(AD19,Varsayımlar!$B:$Q,15,0))</f>
        <v>15 CM KOLİ</v>
      </c>
      <c r="AB19" s="77" t="str">
        <f>IF(B19="","",VLOOKUP(AD19,Varsayımlar!$B:$Q,16,0))</f>
        <v>14-16 CM</v>
      </c>
      <c r="AC19" s="77">
        <f>IF(B19="","",VLOOKUP(Sayfa2!AD19,Varsayımlar!B:S,18,0))</f>
        <v>0</v>
      </c>
      <c r="AD19" s="8" t="str">
        <f t="shared" si="1"/>
        <v>Şok MarketTaco 15 cm 6 lı 150 g</v>
      </c>
    </row>
    <row r="20" spans="1:30" ht="31.5" hidden="1" customHeight="1" x14ac:dyDescent="0.25">
      <c r="A20" s="9" t="s">
        <v>125</v>
      </c>
      <c r="B20" s="64"/>
      <c r="C20" s="65" t="str">
        <f>IF(B20="","",VLOOKUP(AD20,Varsayımlar!$B:$Q,3,0))</f>
        <v/>
      </c>
      <c r="D20" s="65"/>
      <c r="E20" s="65"/>
      <c r="F20" s="64"/>
      <c r="G20" s="64"/>
      <c r="H20" s="64" t="str">
        <f>IF(B20="","",VLOOKUP(AD20,Varsayımlar!$B:$Q,5,0))</f>
        <v/>
      </c>
      <c r="I20" s="64"/>
      <c r="J20" s="64" t="str">
        <f>IF(B20="","",VLOOKUP(AD20,Varsayımlar!$B:$Q,6,0))</f>
        <v/>
      </c>
      <c r="K20" s="64"/>
      <c r="L20" s="64"/>
      <c r="M20" s="64">
        <f>K20/84</f>
        <v>0</v>
      </c>
      <c r="N20" s="64"/>
      <c r="O20" s="64"/>
      <c r="P20" s="64" t="str">
        <f>IF(B20="","",VLOOKUP(AD20,Varsayımlar!$B:$Q,7,0)*K20)</f>
        <v/>
      </c>
      <c r="Q20" s="64" t="str">
        <f>IF(B20="","",VLOOKUP(AD20,Varsayımlar!$B:$Q,8,0))</f>
        <v/>
      </c>
      <c r="R20" s="64" t="str">
        <f>IF(B20="","",VLOOKUP(AD20,Varsayımlar!$B:$Q,9,0))</f>
        <v/>
      </c>
      <c r="S20" s="64" t="str">
        <f>IF(B20="","",VLOOKUP(AD20,Varsayımlar!$B:$Q,10,0))</f>
        <v/>
      </c>
      <c r="T20" s="64" t="str">
        <f>IF(B20="","",VLOOKUP(AD20,Varsayımlar!$B:$Q,11,0))</f>
        <v/>
      </c>
      <c r="U20" s="64" t="str">
        <f>IF(B20="","",VLOOKUP(AD20,Varsayımlar!$B:$Q,12,0))</f>
        <v/>
      </c>
      <c r="V20" s="64" t="str">
        <f>IF(B20="","",VLOOKUP(AD20,Varsayımlar!$B:$Q,13,0))</f>
        <v/>
      </c>
      <c r="W20" s="64" t="str">
        <f>IF(B20="","",VLOOKUP(AD20,Varsayımlar!$B:$Q,14,0))</f>
        <v/>
      </c>
      <c r="X20" s="66"/>
      <c r="Y20" s="66"/>
      <c r="Z20" s="64"/>
      <c r="AA20" s="64" t="str">
        <f>IF(B20="","",VLOOKUP(AD20,Varsayımlar!$B:$Q,15,0))</f>
        <v/>
      </c>
      <c r="AB20" s="64" t="str">
        <f>IF(B20="","",VLOOKUP(AD20,Varsayımlar!$B:$Q,16,0))</f>
        <v/>
      </c>
      <c r="AC20" s="79"/>
      <c r="AD20" s="61" t="str">
        <f t="shared" si="1"/>
        <v/>
      </c>
    </row>
    <row r="21" spans="1:30" x14ac:dyDescent="0.25">
      <c r="C21" s="80" t="str">
        <f>IF(B21="","",VLOOKUP(AD21,Varsayımlar!$B:$Q,3,0))</f>
        <v/>
      </c>
      <c r="H21" s="8" t="str">
        <f>IF(B21="","",VLOOKUP(AD21,Varsayımlar!$B:$Q,5,0))</f>
        <v/>
      </c>
      <c r="J21" s="8" t="str">
        <f>IF(B21="","",VLOOKUP(AD21,Varsayımlar!$B:$Q,6,0))</f>
        <v/>
      </c>
      <c r="P21" s="8" t="str">
        <f>IF(B21="","",VLOOKUP(AD21,Varsayımlar!$B:$Q,7,0)*K21)</f>
        <v/>
      </c>
      <c r="Q21" s="8" t="str">
        <f>IF(B21="","",VLOOKUP(AD21,Varsayımlar!$B:$Q,8,0))</f>
        <v/>
      </c>
      <c r="R21" s="8" t="str">
        <f>IF(B21="","",VLOOKUP(AD21,Varsayımlar!$B:$Q,9,0))</f>
        <v/>
      </c>
      <c r="S21" s="8" t="str">
        <f>IF(B21="","",VLOOKUP(AD21,Varsayımlar!$B:$Q,10,0))</f>
        <v/>
      </c>
      <c r="T21" s="8" t="str">
        <f>IF(B21="","",VLOOKUP(AD21,Varsayımlar!$B:$Q,11,0))</f>
        <v/>
      </c>
      <c r="U21" s="8" t="str">
        <f>IF(B21="","",VLOOKUP(AD21,Varsayımlar!$B:$Q,12,0))</f>
        <v/>
      </c>
      <c r="V21" s="8" t="str">
        <f>IF(B21="","",VLOOKUP(AD21,Varsayımlar!$B:$Q,13,0))</f>
        <v/>
      </c>
      <c r="W21" s="8" t="str">
        <f>IF(B21="","",VLOOKUP(AD21,Varsayımlar!$B:$Q,14,0))</f>
        <v/>
      </c>
      <c r="AA21" s="8" t="str">
        <f>IF(B21="","",VLOOKUP(AD21,Varsayımlar!$B:$Q,15,0))</f>
        <v/>
      </c>
      <c r="AB21" s="8" t="str">
        <f>IF(B21="","",VLOOKUP(AD21,Varsayımlar!$B:$Q,16,0))</f>
        <v/>
      </c>
      <c r="AD21" s="8" t="str">
        <f t="shared" si="1"/>
        <v/>
      </c>
    </row>
    <row r="22" spans="1:30" ht="29.25" customHeight="1" x14ac:dyDescent="0.25">
      <c r="A22" s="198" t="s">
        <v>121</v>
      </c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57"/>
    </row>
    <row r="23" spans="1:30" ht="47.25" x14ac:dyDescent="0.25">
      <c r="A23" s="9" t="s">
        <v>0</v>
      </c>
      <c r="B23" s="9" t="s">
        <v>1</v>
      </c>
      <c r="C23" s="10" t="s">
        <v>36</v>
      </c>
      <c r="D23" s="10" t="s">
        <v>177</v>
      </c>
      <c r="E23" s="10" t="s">
        <v>42</v>
      </c>
      <c r="F23" s="9" t="s">
        <v>43</v>
      </c>
      <c r="G23" s="9" t="s">
        <v>13</v>
      </c>
      <c r="H23" s="9" t="s">
        <v>2</v>
      </c>
      <c r="I23" s="9" t="s">
        <v>83</v>
      </c>
      <c r="J23" s="9" t="s">
        <v>3</v>
      </c>
      <c r="K23" s="9" t="s">
        <v>21</v>
      </c>
      <c r="L23" s="9" t="s">
        <v>141</v>
      </c>
      <c r="M23" s="9" t="s">
        <v>20</v>
      </c>
      <c r="N23" s="9" t="s">
        <v>243</v>
      </c>
      <c r="O23" s="9" t="s">
        <v>176</v>
      </c>
      <c r="P23" s="9" t="s">
        <v>16</v>
      </c>
      <c r="Q23" s="9" t="s">
        <v>4</v>
      </c>
      <c r="R23" s="9" t="s">
        <v>5</v>
      </c>
      <c r="S23" s="9" t="s">
        <v>6</v>
      </c>
      <c r="T23" s="9" t="s">
        <v>33</v>
      </c>
      <c r="U23" s="9" t="s">
        <v>7</v>
      </c>
      <c r="V23" s="9" t="s">
        <v>8</v>
      </c>
      <c r="W23" s="9" t="s">
        <v>9</v>
      </c>
      <c r="X23" s="9" t="s">
        <v>10</v>
      </c>
      <c r="Y23" s="9" t="s">
        <v>11</v>
      </c>
      <c r="Z23" s="9" t="s">
        <v>12</v>
      </c>
      <c r="AA23" s="9" t="s">
        <v>14</v>
      </c>
      <c r="AB23" s="9" t="s">
        <v>15</v>
      </c>
      <c r="AC23" s="9" t="s">
        <v>305</v>
      </c>
      <c r="AD23" s="8" t="s">
        <v>50</v>
      </c>
    </row>
    <row r="24" spans="1:30" ht="31.5" customHeight="1" x14ac:dyDescent="0.25">
      <c r="A24" s="9" t="s">
        <v>29</v>
      </c>
      <c r="B24" s="67" t="s">
        <v>167</v>
      </c>
      <c r="C24" s="4">
        <f>IF(B24="","",VLOOKUP(AD24,Varsayımlar!$B:$Q,3,0))</f>
        <v>8698829380698</v>
      </c>
      <c r="D24" s="4"/>
      <c r="E24" s="4" t="s">
        <v>168</v>
      </c>
      <c r="F24" s="67" t="s">
        <v>64</v>
      </c>
      <c r="G24" s="67" t="s">
        <v>65</v>
      </c>
      <c r="H24" s="67" t="str">
        <f>IF(B24="","",VLOOKUP(AD24,Varsayımlar!$B:$Q,5,0))</f>
        <v>Nimet 25 cm</v>
      </c>
      <c r="I24" s="67">
        <f>IF(B24="","",VLOOKUP(AD24,Varsayımlar!B:T,19,0))</f>
        <v>0</v>
      </c>
      <c r="J24" s="67" t="str">
        <f>IF(B24="","",VLOOKUP(AD24,Varsayımlar!$B:$Q,6,0))</f>
        <v>SADE</v>
      </c>
      <c r="K24" s="67">
        <v>2000</v>
      </c>
      <c r="L24" s="67"/>
      <c r="M24" s="67">
        <f>IFERROR(IF(B24="","",K24/VLOOKUP(AD24,Varsayımlar!B:R,17,0)),"")</f>
        <v>40</v>
      </c>
      <c r="N24" s="67">
        <v>84</v>
      </c>
      <c r="O24" s="67"/>
      <c r="P24" s="67">
        <f>IF(B24="","",VLOOKUP(AD24,Varsayımlar!$B:$Q,7,0)*K24)</f>
        <v>24000</v>
      </c>
      <c r="Q24" s="67">
        <f>IF(B24="","",VLOOKUP(AD24,Varsayımlar!$B:$Q,8,0))</f>
        <v>25</v>
      </c>
      <c r="R24" s="67" t="str">
        <f>IF(B24="","",VLOOKUP(AD24,Varsayımlar!$B:$Q,9,0))</f>
        <v>Standart</v>
      </c>
      <c r="S24" s="67">
        <f>IF(B24="","",VLOOKUP(AD24,Varsayımlar!$B:$Q,10,0))</f>
        <v>12</v>
      </c>
      <c r="T24" s="67">
        <f>IF(B24="","",VLOOKUP(AD24,Varsayımlar!$B:$Q,11,0))</f>
        <v>12</v>
      </c>
      <c r="U24" s="67">
        <f>IF(B24="","",VLOOKUP(AD24,Varsayımlar!$B:$Q,12,0))</f>
        <v>840</v>
      </c>
      <c r="V24" s="67" t="str">
        <f>IF(B24="","",VLOOKUP(AD24,Varsayımlar!$B:$Q,13,0))</f>
        <v>YURTİÇİ</v>
      </c>
      <c r="W24" s="67">
        <f>IF(B24="","",VLOOKUP(AD24,Varsayımlar!$B:$Q,14,0))</f>
        <v>5</v>
      </c>
      <c r="X24" s="68" t="s">
        <v>161</v>
      </c>
      <c r="Y24" s="68" t="s">
        <v>161</v>
      </c>
      <c r="Z24" s="68" t="s">
        <v>161</v>
      </c>
      <c r="AA24" s="67" t="str">
        <f>IF(B24="","",VLOOKUP(AD24,Varsayımlar!$B:$Q,15,0))</f>
        <v>Nimet Kolisi</v>
      </c>
      <c r="AB24" s="67" t="str">
        <f>IF(B24="","",VLOOKUP(AD24,Varsayımlar!$B:$Q,16,0))</f>
        <v>24-26 CM</v>
      </c>
      <c r="AC24" s="67" t="str">
        <f>IF(B24="","",VLOOKUP(Sayfa2!AD23,Varsayımlar!B:S,18,0))</f>
        <v>PALET ÖLÇÜ</v>
      </c>
      <c r="AD24" s="8" t="str">
        <f t="shared" ref="AD24" si="2">IF(B24="","",CONCATENATE(B24,E24))</f>
        <v>A101Nimet 25cm 12 pcs 840g</v>
      </c>
    </row>
    <row r="25" spans="1:30" ht="31.5" customHeight="1" x14ac:dyDescent="0.25">
      <c r="A25" s="9" t="s">
        <v>122</v>
      </c>
      <c r="B25" s="67" t="s">
        <v>17</v>
      </c>
      <c r="C25" s="4">
        <f>IF(B25="","",VLOOKUP(AD25,Varsayımlar!$B:$Q,3,0))</f>
        <v>8698829380698</v>
      </c>
      <c r="D25" s="4"/>
      <c r="E25" s="4" t="s">
        <v>37</v>
      </c>
      <c r="F25" s="67" t="s">
        <v>64</v>
      </c>
      <c r="G25" s="67" t="s">
        <v>65</v>
      </c>
      <c r="H25" s="67" t="str">
        <f>IF(B25="","",VLOOKUP(AD25,Varsayımlar!$B:$Q,5,0))</f>
        <v>TORTİLLAS 25 CM 4 PCS 260G</v>
      </c>
      <c r="I25" s="67">
        <f>IF(B25="","",VLOOKUP(AD25,Varsayımlar!B:T,19,0))</f>
        <v>0</v>
      </c>
      <c r="J25" s="67" t="str">
        <f>IF(B25="","",VLOOKUP(AD25,Varsayımlar!$B:$Q,6,0))</f>
        <v>SADE</v>
      </c>
      <c r="K25" s="67">
        <v>1344</v>
      </c>
      <c r="L25" s="67"/>
      <c r="M25" s="67">
        <f>IFERROR(IF(B25="","",K25/VLOOKUP(AD25,Varsayımlar!B:R,17,0)),"")</f>
        <v>16</v>
      </c>
      <c r="N25" s="67">
        <v>84</v>
      </c>
      <c r="O25" s="67"/>
      <c r="P25" s="67">
        <f>IF(B25="","",VLOOKUP(AD25,Varsayımlar!$B:$Q,7,0)*K25)</f>
        <v>40320</v>
      </c>
      <c r="Q25" s="67">
        <f>IF(B25="","",VLOOKUP(AD25,Varsayımlar!$B:$Q,8,0))</f>
        <v>25</v>
      </c>
      <c r="R25" s="67" t="str">
        <f>IF(B25="","",VLOOKUP(AD25,Varsayımlar!$B:$Q,9,0))</f>
        <v>SOFT</v>
      </c>
      <c r="S25" s="67">
        <f>IF(B25="","",VLOOKUP(AD25,Varsayımlar!$B:$Q,10,0))</f>
        <v>4</v>
      </c>
      <c r="T25" s="67">
        <f>IF(B25="","",VLOOKUP(AD25,Varsayımlar!$B:$Q,11,0))</f>
        <v>30</v>
      </c>
      <c r="U25" s="67">
        <f>IF(B25="","",VLOOKUP(AD25,Varsayımlar!$B:$Q,12,0))</f>
        <v>260</v>
      </c>
      <c r="V25" s="67" t="str">
        <f>IF(B25="","",VLOOKUP(AD25,Varsayımlar!$B:$Q,13,0))</f>
        <v>YURTDIŞI</v>
      </c>
      <c r="W25" s="67">
        <f>IF(B25="","",VLOOKUP(AD25,Varsayımlar!$B:$Q,14,0))</f>
        <v>6</v>
      </c>
      <c r="X25" s="68">
        <v>46177</v>
      </c>
      <c r="Y25" s="68">
        <v>46360</v>
      </c>
      <c r="Z25" s="67" t="s">
        <v>66</v>
      </c>
      <c r="AA25" s="67" t="str">
        <f>IF(B25="","",VLOOKUP(AD25,Varsayımlar!$B:$Q,15,0))</f>
        <v>TRİTON -SKT ATILACAK</v>
      </c>
      <c r="AB25" s="67" t="str">
        <f>IF(B25="","",VLOOKUP(AD25,Varsayımlar!$B:$Q,16,0))</f>
        <v>24-26 CM</v>
      </c>
      <c r="AC25" s="67">
        <f>IF(B25="","",VLOOKUP(Sayfa2!AD24,Varsayımlar!B:S,18,0))</f>
        <v>0</v>
      </c>
      <c r="AD25" s="8" t="str">
        <f t="shared" ref="AD25:AD32" si="3">IF(B25="","",CONCATENATE(B25,E25))</f>
        <v>LLC TRİTONMUTLUKAL WHEAT TORTILLA</v>
      </c>
    </row>
    <row r="26" spans="1:30" ht="31.5" customHeight="1" x14ac:dyDescent="0.25">
      <c r="A26" s="9" t="s">
        <v>123</v>
      </c>
      <c r="B26" s="67" t="s">
        <v>17</v>
      </c>
      <c r="C26" s="4">
        <f>IF(B26="","",VLOOKUP(AD26,Varsayımlar!$B:$Q,3,0))</f>
        <v>8698829380698</v>
      </c>
      <c r="D26" s="4"/>
      <c r="E26" s="4" t="s">
        <v>37</v>
      </c>
      <c r="F26" s="67" t="s">
        <v>64</v>
      </c>
      <c r="G26" s="67" t="s">
        <v>67</v>
      </c>
      <c r="H26" s="67" t="str">
        <f>IF(B26="","",VLOOKUP(AD26,Varsayımlar!$B:$Q,5,0))</f>
        <v>TORTİLLAS 25 CM 4 PCS 260G</v>
      </c>
      <c r="I26" s="67">
        <f>IF(B26="","",VLOOKUP(AD26,Varsayımlar!B:T,19,0))</f>
        <v>0</v>
      </c>
      <c r="J26" s="67" t="str">
        <f>IF(B26="","",VLOOKUP(AD26,Varsayımlar!$B:$Q,6,0))</f>
        <v>SADE</v>
      </c>
      <c r="K26" s="67">
        <v>1092</v>
      </c>
      <c r="L26" s="67"/>
      <c r="M26" s="67">
        <f>IFERROR(IF(B26="","",K26/VLOOKUP(AD26,Varsayımlar!B:R,17,0)),"")</f>
        <v>13</v>
      </c>
      <c r="N26" s="67">
        <v>84</v>
      </c>
      <c r="O26" s="67"/>
      <c r="P26" s="67">
        <f>IF(B26="","",VLOOKUP(AD26,Varsayımlar!$B:$Q,7,0)*K26)</f>
        <v>32760</v>
      </c>
      <c r="Q26" s="67">
        <f>IF(B26="","",VLOOKUP(AD26,Varsayımlar!$B:$Q,8,0))</f>
        <v>25</v>
      </c>
      <c r="R26" s="67" t="str">
        <f>IF(B26="","",VLOOKUP(AD26,Varsayımlar!$B:$Q,9,0))</f>
        <v>SOFT</v>
      </c>
      <c r="S26" s="67">
        <f>IF(B26="","",VLOOKUP(AD26,Varsayımlar!$B:$Q,10,0))</f>
        <v>4</v>
      </c>
      <c r="T26" s="67">
        <f>IF(B26="","",VLOOKUP(AD26,Varsayımlar!$B:$Q,11,0))</f>
        <v>30</v>
      </c>
      <c r="U26" s="67">
        <f>IF(B26="","",VLOOKUP(AD26,Varsayımlar!$B:$Q,12,0))</f>
        <v>260</v>
      </c>
      <c r="V26" s="67" t="str">
        <f>IF(B26="","",VLOOKUP(AD26,Varsayımlar!$B:$Q,13,0))</f>
        <v>YURTDIŞI</v>
      </c>
      <c r="W26" s="67">
        <f>IF(B26="","",VLOOKUP(AD26,Varsayımlar!$B:$Q,14,0))</f>
        <v>6</v>
      </c>
      <c r="X26" s="68">
        <v>46177</v>
      </c>
      <c r="Y26" s="68">
        <v>46360</v>
      </c>
      <c r="Z26" s="67" t="s">
        <v>66</v>
      </c>
      <c r="AA26" s="67" t="str">
        <f>IF(B26="","",VLOOKUP(AD26,Varsayımlar!$B:$Q,15,0))</f>
        <v>TRİTON -SKT ATILACAK</v>
      </c>
      <c r="AB26" s="67" t="str">
        <f>IF(B26="","",VLOOKUP(AD26,Varsayımlar!$B:$Q,16,0))</f>
        <v>24-26 CM</v>
      </c>
      <c r="AC26" s="67">
        <f>IF(B26="","",VLOOKUP(Sayfa2!AD25,Varsayımlar!B:S,18,0))</f>
        <v>0</v>
      </c>
      <c r="AD26" s="61" t="str">
        <f t="shared" si="3"/>
        <v>LLC TRİTONMUTLUKAL WHEAT TORTILLA</v>
      </c>
    </row>
    <row r="27" spans="1:30" ht="47.25" x14ac:dyDescent="0.25">
      <c r="A27" s="9" t="s">
        <v>124</v>
      </c>
      <c r="B27" s="64" t="s">
        <v>79</v>
      </c>
      <c r="C27" s="65">
        <f>IF(B27="","",VLOOKUP(AD27,Varsayımlar!$B:$Q,3,0))</f>
        <v>8698829380698</v>
      </c>
      <c r="D27" s="65"/>
      <c r="E27" s="65" t="s">
        <v>85</v>
      </c>
      <c r="F27" s="64" t="s">
        <v>86</v>
      </c>
      <c r="G27" s="64" t="s">
        <v>87</v>
      </c>
      <c r="H27" s="64" t="str">
        <f>IF(B27="","",VLOOKUP(AD27,Varsayımlar!$B:$Q,5,0))</f>
        <v xml:space="preserve">MANETKA PEYNİRLİ 25 CM </v>
      </c>
      <c r="I27" s="64">
        <f>IF(B27="","",VLOOKUP(AD27,Varsayımlar!B:T,19,0))</f>
        <v>0</v>
      </c>
      <c r="J27" s="64" t="str">
        <f>IF(B27="","",VLOOKUP(AD27,Varsayımlar!$B:$Q,6,0))</f>
        <v>PEYNİRLİ</v>
      </c>
      <c r="K27" s="64">
        <v>2496</v>
      </c>
      <c r="L27" s="64"/>
      <c r="M27" s="64">
        <f>IFERROR(IF(B27="","",K27/VLOOKUP(AD27,Varsayımlar!B:R,17,0)),"")</f>
        <v>32</v>
      </c>
      <c r="N27" s="64">
        <v>78</v>
      </c>
      <c r="O27" s="64"/>
      <c r="P27" s="64">
        <f>IF(B27="","",VLOOKUP(AD27,Varsayımlar!$B:$Q,7,0)*K27)</f>
        <v>74880</v>
      </c>
      <c r="Q27" s="64">
        <f>IF(B27="","",VLOOKUP(AD27,Varsayımlar!$B:$Q,8,0))</f>
        <v>25</v>
      </c>
      <c r="R27" s="64" t="str">
        <f>IF(B27="","",VLOOKUP(AD27,Varsayımlar!$B:$Q,9,0))</f>
        <v>SOFT-AT</v>
      </c>
      <c r="S27" s="64">
        <f>IF(B27="","",VLOOKUP(AD27,Varsayımlar!$B:$Q,10,0))</f>
        <v>4</v>
      </c>
      <c r="T27" s="64">
        <f>IF(B27="","",VLOOKUP(AD27,Varsayımlar!$B:$Q,11,0))</f>
        <v>30</v>
      </c>
      <c r="U27" s="64">
        <f>IF(B27="","",VLOOKUP(AD27,Varsayımlar!$B:$Q,12,0))</f>
        <v>250</v>
      </c>
      <c r="V27" s="64" t="str">
        <f>IF(B27="","",VLOOKUP(AD27,Varsayımlar!$B:$Q,13,0))</f>
        <v>YURTDIŞI</v>
      </c>
      <c r="W27" s="64">
        <f>IF(B27="","",VLOOKUP(AD27,Varsayımlar!$B:$Q,14,0))</f>
        <v>6</v>
      </c>
      <c r="X27" s="66">
        <v>46182</v>
      </c>
      <c r="Y27" s="66">
        <v>46365</v>
      </c>
      <c r="Z27" s="64" t="s">
        <v>88</v>
      </c>
      <c r="AA27" s="64" t="str">
        <f>IF(B27="","",VLOOKUP(AD27,Varsayımlar!$B:$Q,15,0))</f>
        <v>KIRMIZI KOLİ-TARİHLİ KOLİ ETİKETİ</v>
      </c>
      <c r="AB27" s="64" t="str">
        <f>IF(B27="","",VLOOKUP(AD27,Varsayımlar!$B:$Q,16,0))</f>
        <v>24-26 CM</v>
      </c>
      <c r="AC27" s="64">
        <f>IF(B27="","",VLOOKUP(Sayfa2!AD26,Varsayımlar!B:S,18,0))</f>
        <v>0</v>
      </c>
      <c r="AD27" s="8" t="str">
        <f t="shared" si="3"/>
        <v>LLC KOTORMANETKA PEYNİRLİ 25CM</v>
      </c>
    </row>
    <row r="28" spans="1:30" ht="47.25" customHeight="1" x14ac:dyDescent="0.25">
      <c r="A28" s="9" t="s">
        <v>125</v>
      </c>
      <c r="B28" s="70" t="s">
        <v>90</v>
      </c>
      <c r="C28" s="71">
        <f>IF(B28="","",VLOOKUP(AD28,Varsayımlar!$B:$Q,3,0))</f>
        <v>8698829380698</v>
      </c>
      <c r="D28" s="71" t="s">
        <v>172</v>
      </c>
      <c r="E28" s="71" t="s">
        <v>91</v>
      </c>
      <c r="F28" s="70"/>
      <c r="G28" s="70"/>
      <c r="H28" s="70" t="str">
        <f>IF(B28="","",VLOOKUP(AD28,Varsayımlar!$B:$Q,5,0))</f>
        <v>MAGNİT MAVİ AMBALAJ 25CM</v>
      </c>
      <c r="I28" s="70"/>
      <c r="J28" s="70" t="str">
        <f>IF(B28="","",VLOOKUP(AD28,Varsayımlar!$B:$Q,6,0))</f>
        <v>SADE</v>
      </c>
      <c r="K28" s="70">
        <v>2016</v>
      </c>
      <c r="L28" s="70"/>
      <c r="M28" s="70">
        <f>IFERROR(IF(B28="","",K28/VLOOKUP(AD28,Varsayımlar!B:R,17,0)),"")</f>
        <v>24</v>
      </c>
      <c r="N28" s="70">
        <v>84</v>
      </c>
      <c r="O28" s="70"/>
      <c r="P28" s="70">
        <f>IF(B28="","",VLOOKUP(AD28,Varsayımlar!$B:$Q,7,0)*K28)</f>
        <v>60480</v>
      </c>
      <c r="Q28" s="70">
        <f>IF(B28="","",VLOOKUP(AD28,Varsayımlar!$B:$Q,8,0))</f>
        <v>25</v>
      </c>
      <c r="R28" s="70" t="str">
        <f>IF(B28="","",VLOOKUP(AD28,Varsayımlar!$B:$Q,9,0))</f>
        <v>SOFT</v>
      </c>
      <c r="S28" s="70">
        <f>IF(B28="","",VLOOKUP(AD28,Varsayımlar!$B:$Q,10,0))</f>
        <v>4</v>
      </c>
      <c r="T28" s="70">
        <f>IF(B28="","",VLOOKUP(AD28,Varsayımlar!$B:$Q,11,0))</f>
        <v>30</v>
      </c>
      <c r="U28" s="70">
        <f>IF(B28="","",VLOOKUP(AD28,Varsayımlar!$B:$Q,12,0))</f>
        <v>260</v>
      </c>
      <c r="V28" s="70" t="str">
        <f>IF(B28="","",VLOOKUP(AD28,Varsayımlar!$B:$Q,13,0))</f>
        <v>YURTDIŞI</v>
      </c>
      <c r="W28" s="70">
        <f>IF(B28="","",VLOOKUP(AD28,Varsayımlar!$B:$Q,14,0))</f>
        <v>9</v>
      </c>
      <c r="X28" s="70"/>
      <c r="Y28" s="70"/>
      <c r="Z28" s="70"/>
      <c r="AA28" s="70" t="str">
        <f>IF(B28="","",VLOOKUP(AD28,Varsayımlar!$B:$Q,15,0))</f>
        <v>25CM TURUNCU KOLİ-SOL ÜST DİKDÖRTGENE ÜRETİM TARİHİ BASILACAK</v>
      </c>
      <c r="AB28" s="70" t="str">
        <f>IF(B28="","",VLOOKUP(AD28,Varsayımlar!$B:$Q,16,0))</f>
        <v>24-26 CM</v>
      </c>
      <c r="AC28" s="70">
        <f>IF(B28="","",VLOOKUP(Sayfa2!AD27,Varsayımlar!B:S,18,0))</f>
        <v>0</v>
      </c>
      <c r="AD28" s="61" t="str">
        <f t="shared" si="3"/>
        <v>MAGNİTMAGNİT MAVİ AMBALAJ 25 CM 260G</v>
      </c>
    </row>
    <row r="29" spans="1:30" ht="47.25" customHeight="1" x14ac:dyDescent="0.25">
      <c r="A29" s="9" t="s">
        <v>126</v>
      </c>
      <c r="B29" s="70" t="s">
        <v>90</v>
      </c>
      <c r="C29" s="71">
        <f>IF(B29="","",VLOOKUP(AD29,Varsayımlar!$B:$Q,3,0))</f>
        <v>8698829380698</v>
      </c>
      <c r="D29" s="71" t="s">
        <v>173</v>
      </c>
      <c r="E29" s="71" t="s">
        <v>91</v>
      </c>
      <c r="F29" s="70"/>
      <c r="G29" s="70"/>
      <c r="H29" s="70" t="str">
        <f>IF(B29="","",VLOOKUP(AD29,Varsayımlar!$B:$Q,5,0))</f>
        <v>MAGNİT MAVİ AMBALAJ 25CM</v>
      </c>
      <c r="I29" s="70"/>
      <c r="J29" s="70" t="str">
        <f>IF(B29="","",VLOOKUP(AD29,Varsayımlar!$B:$Q,6,0))</f>
        <v>SADE</v>
      </c>
      <c r="K29" s="70">
        <v>2016</v>
      </c>
      <c r="L29" s="70"/>
      <c r="M29" s="70">
        <f>IFERROR(IF(B29="","",K29/VLOOKUP(AD29,Varsayımlar!B:R,17,0)),"")</f>
        <v>24</v>
      </c>
      <c r="N29" s="70">
        <v>84</v>
      </c>
      <c r="O29" s="70"/>
      <c r="P29" s="70">
        <f>IF(B29="","",VLOOKUP(AD29,Varsayımlar!$B:$Q,7,0)*K29)</f>
        <v>60480</v>
      </c>
      <c r="Q29" s="70">
        <f>IF(B29="","",VLOOKUP(AD29,Varsayımlar!$B:$Q,8,0))</f>
        <v>25</v>
      </c>
      <c r="R29" s="70" t="str">
        <f>IF(B29="","",VLOOKUP(AD29,Varsayımlar!$B:$Q,9,0))</f>
        <v>SOFT</v>
      </c>
      <c r="S29" s="70">
        <f>IF(B29="","",VLOOKUP(AD29,Varsayımlar!$B:$Q,10,0))</f>
        <v>4</v>
      </c>
      <c r="T29" s="70">
        <f>IF(B29="","",VLOOKUP(AD29,Varsayımlar!$B:$Q,11,0))</f>
        <v>30</v>
      </c>
      <c r="U29" s="70">
        <f>IF(B29="","",VLOOKUP(AD29,Varsayımlar!$B:$Q,12,0))</f>
        <v>260</v>
      </c>
      <c r="V29" s="70" t="str">
        <f>IF(B29="","",VLOOKUP(AD29,Varsayımlar!$B:$Q,13,0))</f>
        <v>YURTDIŞI</v>
      </c>
      <c r="W29" s="70">
        <f>IF(B29="","",VLOOKUP(AD29,Varsayımlar!$B:$Q,14,0))</f>
        <v>9</v>
      </c>
      <c r="X29" s="70"/>
      <c r="Y29" s="70"/>
      <c r="Z29" s="70"/>
      <c r="AA29" s="70" t="str">
        <f>IF(B29="","",VLOOKUP(AD29,Varsayımlar!$B:$Q,15,0))</f>
        <v>25CM TURUNCU KOLİ-SOL ÜST DİKDÖRTGENE ÜRETİM TARİHİ BASILACAK</v>
      </c>
      <c r="AB29" s="70" t="str">
        <f>IF(B29="","",VLOOKUP(AD29,Varsayımlar!$B:$Q,16,0))</f>
        <v>24-26 CM</v>
      </c>
      <c r="AC29" s="70">
        <f>IF(B29="","",VLOOKUP(Sayfa2!AD28,Varsayımlar!B:S,18,0))</f>
        <v>0</v>
      </c>
      <c r="AD29" s="61" t="str">
        <f t="shared" si="3"/>
        <v>MAGNİTMAGNİT MAVİ AMBALAJ 25 CM 260G</v>
      </c>
    </row>
    <row r="30" spans="1:30" ht="47.25" customHeight="1" x14ac:dyDescent="0.25">
      <c r="A30" s="9" t="s">
        <v>127</v>
      </c>
      <c r="B30" s="70" t="s">
        <v>90</v>
      </c>
      <c r="C30" s="71">
        <f>IF(B30="","",VLOOKUP(AD30,Varsayımlar!$B:$Q,3,0))</f>
        <v>8698829380698</v>
      </c>
      <c r="D30" s="71" t="s">
        <v>174</v>
      </c>
      <c r="E30" s="71" t="s">
        <v>91</v>
      </c>
      <c r="F30" s="70"/>
      <c r="G30" s="70"/>
      <c r="H30" s="70" t="str">
        <f>IF(B30="","",VLOOKUP(AD30,Varsayımlar!$B:$Q,5,0))</f>
        <v>MAGNİT MAVİ AMBALAJ 25CM</v>
      </c>
      <c r="I30" s="70"/>
      <c r="J30" s="70" t="str">
        <f>IF(B30="","",VLOOKUP(AD30,Varsayımlar!$B:$Q,6,0))</f>
        <v>SADE</v>
      </c>
      <c r="K30" s="70">
        <v>2016</v>
      </c>
      <c r="L30" s="70"/>
      <c r="M30" s="70">
        <f>IFERROR(IF(B30="","",K30/VLOOKUP(AD30,Varsayımlar!B:R,17,0)),"")</f>
        <v>24</v>
      </c>
      <c r="N30" s="70">
        <v>84</v>
      </c>
      <c r="O30" s="70"/>
      <c r="P30" s="70">
        <f>IF(B30="","",VLOOKUP(AD30,Varsayımlar!$B:$Q,7,0)*K30)</f>
        <v>60480</v>
      </c>
      <c r="Q30" s="70">
        <f>IF(B30="","",VLOOKUP(AD30,Varsayımlar!$B:$Q,8,0))</f>
        <v>25</v>
      </c>
      <c r="R30" s="70" t="str">
        <f>IF(B30="","",VLOOKUP(AD30,Varsayımlar!$B:$Q,9,0))</f>
        <v>SOFT</v>
      </c>
      <c r="S30" s="70">
        <f>IF(B30="","",VLOOKUP(AD30,Varsayımlar!$B:$Q,10,0))</f>
        <v>4</v>
      </c>
      <c r="T30" s="70">
        <f>IF(B30="","",VLOOKUP(AD30,Varsayımlar!$B:$Q,11,0))</f>
        <v>30</v>
      </c>
      <c r="U30" s="70">
        <f>IF(B30="","",VLOOKUP(AD30,Varsayımlar!$B:$Q,12,0))</f>
        <v>260</v>
      </c>
      <c r="V30" s="70" t="str">
        <f>IF(B30="","",VLOOKUP(AD30,Varsayımlar!$B:$Q,13,0))</f>
        <v>YURTDIŞI</v>
      </c>
      <c r="W30" s="70">
        <f>IF(B30="","",VLOOKUP(AD30,Varsayımlar!$B:$Q,14,0))</f>
        <v>9</v>
      </c>
      <c r="X30" s="70"/>
      <c r="Y30" s="70"/>
      <c r="Z30" s="70"/>
      <c r="AA30" s="70" t="str">
        <f>IF(B30="","",VLOOKUP(AD30,Varsayımlar!$B:$Q,15,0))</f>
        <v>25CM TURUNCU KOLİ-SOL ÜST DİKDÖRTGENE ÜRETİM TARİHİ BASILACAK</v>
      </c>
      <c r="AB30" s="70" t="str">
        <f>IF(B30="","",VLOOKUP(AD30,Varsayımlar!$B:$Q,16,0))</f>
        <v>24-26 CM</v>
      </c>
      <c r="AC30" s="70">
        <f>IF(B30="","",VLOOKUP(Sayfa2!AD29,Varsayımlar!B:S,18,0))</f>
        <v>0</v>
      </c>
      <c r="AD30" s="61" t="str">
        <f t="shared" si="3"/>
        <v>MAGNİTMAGNİT MAVİ AMBALAJ 25 CM 260G</v>
      </c>
    </row>
    <row r="31" spans="1:30" ht="47.25" customHeight="1" x14ac:dyDescent="0.25">
      <c r="A31" s="9" t="s">
        <v>128</v>
      </c>
      <c r="B31" s="70" t="s">
        <v>90</v>
      </c>
      <c r="C31" s="71">
        <f>IF(B31="","",VLOOKUP(AD31,Varsayımlar!$B:$Q,3,0))</f>
        <v>8698829380698</v>
      </c>
      <c r="D31" s="71" t="s">
        <v>175</v>
      </c>
      <c r="E31" s="71" t="s">
        <v>91</v>
      </c>
      <c r="F31" s="70"/>
      <c r="G31" s="70"/>
      <c r="H31" s="70" t="str">
        <f>IF(B31="","",VLOOKUP(AD31,Varsayımlar!$B:$Q,5,0))</f>
        <v>MAGNİT MAVİ AMBALAJ 25CM</v>
      </c>
      <c r="I31" s="70"/>
      <c r="J31" s="70" t="str">
        <f>IF(B31="","",VLOOKUP(AD31,Varsayımlar!$B:$Q,6,0))</f>
        <v>SADE</v>
      </c>
      <c r="K31" s="70">
        <v>2016</v>
      </c>
      <c r="L31" s="70"/>
      <c r="M31" s="70">
        <f>IFERROR(IF(B31="","",K31/VLOOKUP(AD31,Varsayımlar!B:R,17,0)),"")</f>
        <v>24</v>
      </c>
      <c r="N31" s="70">
        <v>84</v>
      </c>
      <c r="O31" s="70"/>
      <c r="P31" s="70">
        <f>IF(B31="","",VLOOKUP(AD31,Varsayımlar!$B:$Q,7,0)*K31)</f>
        <v>60480</v>
      </c>
      <c r="Q31" s="70">
        <f>IF(B31="","",VLOOKUP(AD31,Varsayımlar!$B:$Q,8,0))</f>
        <v>25</v>
      </c>
      <c r="R31" s="70" t="str">
        <f>IF(B31="","",VLOOKUP(AD31,Varsayımlar!$B:$Q,9,0))</f>
        <v>SOFT</v>
      </c>
      <c r="S31" s="70">
        <f>IF(B31="","",VLOOKUP(AD31,Varsayımlar!$B:$Q,10,0))</f>
        <v>4</v>
      </c>
      <c r="T31" s="70">
        <f>IF(B31="","",VLOOKUP(AD31,Varsayımlar!$B:$Q,11,0))</f>
        <v>30</v>
      </c>
      <c r="U31" s="70">
        <f>IF(B31="","",VLOOKUP(AD31,Varsayımlar!$B:$Q,12,0))</f>
        <v>260</v>
      </c>
      <c r="V31" s="70" t="str">
        <f>IF(B31="","",VLOOKUP(AD31,Varsayımlar!$B:$Q,13,0))</f>
        <v>YURTDIŞI</v>
      </c>
      <c r="W31" s="70">
        <f>IF(B31="","",VLOOKUP(AD31,Varsayımlar!$B:$Q,14,0))</f>
        <v>9</v>
      </c>
      <c r="X31" s="70"/>
      <c r="Y31" s="70"/>
      <c r="Z31" s="70"/>
      <c r="AA31" s="70" t="str">
        <f>IF(B31="","",VLOOKUP(AD31,Varsayımlar!$B:$Q,15,0))</f>
        <v>25CM TURUNCU KOLİ-SOL ÜST DİKDÖRTGENE ÜRETİM TARİHİ BASILACAK</v>
      </c>
      <c r="AB31" s="70" t="str">
        <f>IF(B31="","",VLOOKUP(AD31,Varsayımlar!$B:$Q,16,0))</f>
        <v>24-26 CM</v>
      </c>
      <c r="AC31" s="70">
        <f>IF(B31="","",VLOOKUP(Sayfa2!AD30,Varsayımlar!B:S,18,0))</f>
        <v>0</v>
      </c>
      <c r="AD31" s="61" t="str">
        <f t="shared" si="3"/>
        <v>MAGNİTMAGNİT MAVİ AMBALAJ 25 CM 260G</v>
      </c>
    </row>
    <row r="32" spans="1:30" ht="36" customHeight="1" x14ac:dyDescent="0.25">
      <c r="A32" s="9" t="s">
        <v>129</v>
      </c>
      <c r="B32" s="67" t="s">
        <v>104</v>
      </c>
      <c r="C32" s="4">
        <f>IF(B32="","",VLOOKUP(AD32,Varsayımlar!$B:$Q,3,0))</f>
        <v>8698829380698</v>
      </c>
      <c r="D32" s="4"/>
      <c r="E32" s="81" t="s">
        <v>156</v>
      </c>
      <c r="F32" s="67"/>
      <c r="G32" s="67" t="s">
        <v>108</v>
      </c>
      <c r="H32" s="67" t="str">
        <f>IF(B32="","",VLOOKUP(AD32,Varsayımlar!$B:$Q,5,0))</f>
        <v>Kırmızı Tortillas 25 cm</v>
      </c>
      <c r="I32" s="67"/>
      <c r="J32" s="67" t="str">
        <f>IF(B32="","",VLOOKUP(AD32,Varsayımlar!$B:$Q,6,0))</f>
        <v>SADE</v>
      </c>
      <c r="K32" s="67">
        <v>924</v>
      </c>
      <c r="L32" s="67"/>
      <c r="M32" s="67">
        <f>IFERROR(IF(B32="","",K32/VLOOKUP(AD32,Varsayımlar!B:R,17,0)),"")</f>
        <v>11</v>
      </c>
      <c r="N32" s="67">
        <v>84</v>
      </c>
      <c r="O32" s="67"/>
      <c r="P32" s="67">
        <f>IF(B32="","",VLOOKUP(AD32,Varsayımlar!$B:$Q,7,0)*K32)</f>
        <v>27720</v>
      </c>
      <c r="Q32" s="67">
        <f>IF(B32="","",VLOOKUP(AD32,Varsayımlar!$B:$Q,8,0))</f>
        <v>25</v>
      </c>
      <c r="R32" s="67" t="str">
        <f>IF(B32="","",VLOOKUP(AD32,Varsayımlar!$B:$Q,9,0))</f>
        <v>Soft</v>
      </c>
      <c r="S32" s="67">
        <f>IF(B32="","",VLOOKUP(AD32,Varsayımlar!$B:$Q,10,0))</f>
        <v>4</v>
      </c>
      <c r="T32" s="67">
        <f>IF(B32="","",VLOOKUP(AD32,Varsayımlar!$B:$Q,11,0))</f>
        <v>30</v>
      </c>
      <c r="U32" s="67">
        <f>IF(B32="","",VLOOKUP(AD32,Varsayımlar!$B:$Q,12,0))</f>
        <v>250</v>
      </c>
      <c r="V32" s="67" t="str">
        <f>IF(B32="","",VLOOKUP(AD32,Varsayımlar!$B:$Q,13,0))</f>
        <v>Yurtdışı</v>
      </c>
      <c r="W32" s="67">
        <f>IF(B32="","",VLOOKUP(AD32,Varsayımlar!$B:$Q,14,0))</f>
        <v>9</v>
      </c>
      <c r="X32" s="68">
        <v>46195</v>
      </c>
      <c r="Y32" s="68">
        <v>46468</v>
      </c>
      <c r="Z32" s="67">
        <v>26062225</v>
      </c>
      <c r="AA32" s="67" t="str">
        <f>IF(B32="","",VLOOKUP(AD32,Varsayımlar!$B:$Q,15,0))</f>
        <v>Kırmızı Koli- Üretim Tarihi Etiketli</v>
      </c>
      <c r="AB32" s="67" t="str">
        <f>IF(B32="","",VLOOKUP(AD32,Varsayımlar!$B:$Q,16,0))</f>
        <v>24-26 CM</v>
      </c>
      <c r="AC32" s="67">
        <f>IF(B32="","",VLOOKUP(Sayfa2!AD31,Varsayımlar!B:S,18,0))</f>
        <v>0</v>
      </c>
      <c r="AD32" s="61" t="str">
        <f t="shared" si="3"/>
        <v>SMART LLCKırmızı tortillas 25cm 4 lü 250g</v>
      </c>
    </row>
    <row r="33" spans="1:31" x14ac:dyDescent="0.25">
      <c r="A33" s="9" t="s">
        <v>130</v>
      </c>
      <c r="B33" s="70"/>
      <c r="C33" s="71" t="str">
        <f>IF(B33="","",VLOOKUP(AD33,Varsayımlar!$B:$Q,3,0))</f>
        <v/>
      </c>
      <c r="D33" s="71"/>
      <c r="E33" s="71"/>
      <c r="F33" s="70"/>
      <c r="G33" s="70"/>
      <c r="H33" s="70" t="str">
        <f>IF(B33="","",VLOOKUP(AD33,Varsayımlar!$B:$Q,5,0))</f>
        <v/>
      </c>
      <c r="I33" s="70"/>
      <c r="J33" s="70" t="str">
        <f>IF(B33="","",VLOOKUP(AD33,Varsayımlar!$B:$Q,6,0))</f>
        <v/>
      </c>
      <c r="K33" s="70"/>
      <c r="L33" s="70"/>
      <c r="M33" s="70" t="str">
        <f>IFERROR(IF(B33="","",K33/VLOOKUP(AD33,Varsayımlar!B:R,17,0)),"")</f>
        <v/>
      </c>
      <c r="N33" s="70"/>
      <c r="O33" s="70"/>
      <c r="P33" s="70" t="str">
        <f>IF(B33="","",VLOOKUP(AD33,Varsayımlar!$B:$Q,7,0)*K33)</f>
        <v/>
      </c>
      <c r="Q33" s="70" t="str">
        <f>IF(B33="","",VLOOKUP(AD33,Varsayımlar!$B:$Q,8,0))</f>
        <v/>
      </c>
      <c r="R33" s="70" t="str">
        <f>IF(B33="","",VLOOKUP(AD33,Varsayımlar!$B:$Q,9,0))</f>
        <v/>
      </c>
      <c r="S33" s="70" t="str">
        <f>IF(B33="","",VLOOKUP(AD33,Varsayımlar!$B:$Q,10,0))</f>
        <v/>
      </c>
      <c r="T33" s="70" t="str">
        <f>IF(B33="","",VLOOKUP(AD33,Varsayımlar!$B:$Q,11,0))</f>
        <v/>
      </c>
      <c r="U33" s="70" t="str">
        <f>IF(B33="","",VLOOKUP(AD33,Varsayımlar!$B:$Q,12,0))</f>
        <v/>
      </c>
      <c r="V33" s="70" t="str">
        <f>IF(B33="","",VLOOKUP(AD33,Varsayımlar!$B:$Q,13,0))</f>
        <v/>
      </c>
      <c r="W33" s="70" t="str">
        <f>IF(B33="","",VLOOKUP(AD33,Varsayımlar!$B:$Q,14,0))</f>
        <v/>
      </c>
      <c r="X33" s="70"/>
      <c r="Y33" s="70"/>
      <c r="Z33" s="70"/>
      <c r="AA33" s="70" t="str">
        <f>IF(B33="","",VLOOKUP(AD33,Varsayımlar!$B:$Q,15,0))</f>
        <v/>
      </c>
      <c r="AB33" s="70" t="str">
        <f>IF(B33="","",VLOOKUP(AD33,Varsayımlar!$B:$Q,16,0))</f>
        <v/>
      </c>
      <c r="AC33" s="70" t="str">
        <f>IF(B33="","",VLOOKUP(Sayfa2!AD32,Varsayımlar!B:S,18,0))</f>
        <v/>
      </c>
      <c r="AD33" s="61"/>
    </row>
    <row r="34" spans="1:31" x14ac:dyDescent="0.25">
      <c r="A34" s="9" t="s">
        <v>131</v>
      </c>
      <c r="B34" s="70"/>
      <c r="C34" s="71" t="str">
        <f>IF(B34="","",VLOOKUP(AD34,Varsayımlar!$B:$Q,3,0))</f>
        <v/>
      </c>
      <c r="D34" s="71"/>
      <c r="E34" s="71"/>
      <c r="F34" s="70"/>
      <c r="G34" s="70"/>
      <c r="H34" s="70" t="str">
        <f>IF(B34="","",VLOOKUP(AD34,Varsayımlar!$B:$Q,5,0))</f>
        <v/>
      </c>
      <c r="I34" s="70"/>
      <c r="J34" s="70" t="str">
        <f>IF(B34="","",VLOOKUP(AD34,Varsayımlar!$B:$Q,6,0))</f>
        <v/>
      </c>
      <c r="K34" s="70"/>
      <c r="L34" s="70"/>
      <c r="M34" s="70" t="str">
        <f>IFERROR(IF(B34="","",K34/VLOOKUP(AD34,Varsayımlar!B:R,17,0)),"")</f>
        <v/>
      </c>
      <c r="N34" s="70"/>
      <c r="O34" s="70"/>
      <c r="P34" s="70" t="str">
        <f>IF(B34="","",VLOOKUP(AD34,Varsayımlar!$B:$Q,7,0)*K34)</f>
        <v/>
      </c>
      <c r="Q34" s="70" t="str">
        <f>IF(B34="","",VLOOKUP(AD34,Varsayımlar!$B:$Q,8,0))</f>
        <v/>
      </c>
      <c r="R34" s="70" t="str">
        <f>IF(B34="","",VLOOKUP(AD34,Varsayımlar!$B:$Q,9,0))</f>
        <v/>
      </c>
      <c r="S34" s="70" t="str">
        <f>IF(B34="","",VLOOKUP(AD34,Varsayımlar!$B:$Q,10,0))</f>
        <v/>
      </c>
      <c r="T34" s="70" t="str">
        <f>IF(B34="","",VLOOKUP(AD34,Varsayımlar!$B:$Q,11,0))</f>
        <v/>
      </c>
      <c r="U34" s="70" t="str">
        <f>IF(B34="","",VLOOKUP(AD34,Varsayımlar!$B:$Q,12,0))</f>
        <v/>
      </c>
      <c r="V34" s="70" t="str">
        <f>IF(B34="","",VLOOKUP(AD34,Varsayımlar!$B:$Q,13,0))</f>
        <v/>
      </c>
      <c r="W34" s="70" t="str">
        <f>IF(B34="","",VLOOKUP(AD34,Varsayımlar!$B:$Q,14,0))</f>
        <v/>
      </c>
      <c r="X34" s="70"/>
      <c r="Y34" s="70"/>
      <c r="Z34" s="70"/>
      <c r="AA34" s="70" t="str">
        <f>IF(B34="","",VLOOKUP(AD34,Varsayımlar!$B:$Q,15,0))</f>
        <v/>
      </c>
      <c r="AB34" s="70" t="str">
        <f>IF(B34="","",VLOOKUP(AD34,Varsayımlar!$B:$Q,16,0))</f>
        <v/>
      </c>
      <c r="AC34" s="70" t="str">
        <f>IF(B34="","",VLOOKUP(Sayfa2!AD33,Varsayımlar!B:S,18,0))</f>
        <v/>
      </c>
      <c r="AD34" s="61"/>
    </row>
    <row r="35" spans="1:31" x14ac:dyDescent="0.25">
      <c r="C35" s="80" t="str">
        <f>IF(B35="","",VLOOKUP(AD35,Varsayımlar!$B:$Q,3,0))</f>
        <v/>
      </c>
      <c r="H35" s="8" t="str">
        <f>IF(B35="","",VLOOKUP(AD35,Varsayımlar!$B:$Q,5,0))</f>
        <v/>
      </c>
      <c r="J35" s="8" t="str">
        <f>IF(B35="","",VLOOKUP(AD35,Varsayımlar!$B:$Q,6,0))</f>
        <v/>
      </c>
      <c r="P35" s="8" t="str">
        <f>IF(B35="","",VLOOKUP(AD35,Varsayımlar!$B:$Q,7,0)*K35)</f>
        <v/>
      </c>
      <c r="Q35" s="8" t="str">
        <f>IF(B35="","",VLOOKUP(AD35,Varsayımlar!$B:$Q,8,0))</f>
        <v/>
      </c>
      <c r="R35" s="8" t="str">
        <f>IF(B35="","",VLOOKUP(AD35,Varsayımlar!$B:$Q,9,0))</f>
        <v/>
      </c>
      <c r="S35" s="8" t="str">
        <f>IF(B35="","",VLOOKUP(AD35,Varsayımlar!$B:$Q,10,0))</f>
        <v/>
      </c>
      <c r="T35" s="8" t="str">
        <f>IF(B35="","",VLOOKUP(AD35,Varsayımlar!$B:$Q,11,0))</f>
        <v/>
      </c>
      <c r="U35" s="8" t="str">
        <f>IF(B35="","",VLOOKUP(AD35,Varsayımlar!$B:$Q,12,0))</f>
        <v/>
      </c>
      <c r="V35" s="8" t="str">
        <f>IF(B35="","",VLOOKUP(AD35,Varsayımlar!$B:$Q,13,0))</f>
        <v/>
      </c>
      <c r="W35" s="8" t="str">
        <f>IF(B35="","",VLOOKUP(AD35,Varsayımlar!$B:$Q,14,0))</f>
        <v/>
      </c>
      <c r="AA35" s="8" t="str">
        <f>IF(B35="","",VLOOKUP(AD35,Varsayımlar!$B:$Q,15,0))</f>
        <v/>
      </c>
      <c r="AB35" s="8" t="str">
        <f>IF(B35="","",VLOOKUP(AD35,Varsayımlar!$B:$Q,16,0))</f>
        <v/>
      </c>
      <c r="AD35" s="8" t="str">
        <f>IF(B35="","",CONCATENATE(B35,E35))</f>
        <v/>
      </c>
    </row>
    <row r="36" spans="1:31" ht="39" customHeight="1" x14ac:dyDescent="0.25">
      <c r="A36" s="198" t="s">
        <v>120</v>
      </c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55"/>
    </row>
    <row r="37" spans="1:31" ht="48" customHeight="1" x14ac:dyDescent="0.25">
      <c r="A37" s="9" t="s">
        <v>0</v>
      </c>
      <c r="B37" s="9" t="s">
        <v>1</v>
      </c>
      <c r="C37" s="10" t="s">
        <v>36</v>
      </c>
      <c r="D37" s="10" t="s">
        <v>177</v>
      </c>
      <c r="E37" s="10" t="s">
        <v>42</v>
      </c>
      <c r="F37" s="9" t="s">
        <v>43</v>
      </c>
      <c r="G37" s="9" t="s">
        <v>13</v>
      </c>
      <c r="H37" s="9" t="s">
        <v>2</v>
      </c>
      <c r="I37" s="9" t="s">
        <v>83</v>
      </c>
      <c r="J37" s="9" t="s">
        <v>3</v>
      </c>
      <c r="K37" s="9" t="s">
        <v>21</v>
      </c>
      <c r="L37" s="9" t="s">
        <v>141</v>
      </c>
      <c r="M37" s="9" t="s">
        <v>20</v>
      </c>
      <c r="N37" s="9" t="s">
        <v>243</v>
      </c>
      <c r="O37" s="9"/>
      <c r="P37" s="9" t="s">
        <v>16</v>
      </c>
      <c r="Q37" s="9" t="s">
        <v>4</v>
      </c>
      <c r="R37" s="9" t="s">
        <v>5</v>
      </c>
      <c r="S37" s="9" t="s">
        <v>6</v>
      </c>
      <c r="T37" s="9" t="s">
        <v>33</v>
      </c>
      <c r="U37" s="9" t="s">
        <v>7</v>
      </c>
      <c r="V37" s="9" t="s">
        <v>8</v>
      </c>
      <c r="W37" s="9" t="s">
        <v>9</v>
      </c>
      <c r="X37" s="9" t="s">
        <v>10</v>
      </c>
      <c r="Y37" s="9" t="s">
        <v>11</v>
      </c>
      <c r="Z37" s="9" t="s">
        <v>12</v>
      </c>
      <c r="AA37" s="9" t="s">
        <v>14</v>
      </c>
      <c r="AB37" s="9" t="s">
        <v>15</v>
      </c>
      <c r="AC37" s="9" t="s">
        <v>305</v>
      </c>
      <c r="AD37" s="8" t="s">
        <v>50</v>
      </c>
    </row>
    <row r="38" spans="1:31" ht="39.75" customHeight="1" x14ac:dyDescent="0.25">
      <c r="A38" s="9" t="s">
        <v>29</v>
      </c>
      <c r="B38" s="77" t="s">
        <v>104</v>
      </c>
      <c r="C38" s="76">
        <f>IF(B38="","",VLOOKUP(AD38,Varsayımlar!$B:$Q,3,0))</f>
        <v>8698829380698</v>
      </c>
      <c r="D38" s="76"/>
      <c r="E38" s="77" t="s">
        <v>105</v>
      </c>
      <c r="F38" s="77"/>
      <c r="G38" s="77" t="s">
        <v>108</v>
      </c>
      <c r="H38" s="77" t="str">
        <f>IF(B38="","",VLOOKUP(AD38,Varsayımlar!$B:$Q,5,0))</f>
        <v>TORTİLLAS 20CM (SAMAKAT BİLGİLERİ EKLİ)</v>
      </c>
      <c r="I38" s="77">
        <f>IF(B38="","",VLOOKUP(AD38,Varsayımlar!B:T,19,0))</f>
        <v>0</v>
      </c>
      <c r="J38" s="77" t="str">
        <f>IF(B38="","",VLOOKUP(AD38,Varsayımlar!$B:$Q,6,0))</f>
        <v>SADE</v>
      </c>
      <c r="K38" s="77">
        <v>2475</v>
      </c>
      <c r="L38" s="77"/>
      <c r="M38" s="77">
        <f>IFERROR(IF(B38="","",K38/VLOOKUP(AD38,Varsayımlar!B:R,17,0)),"")</f>
        <v>11</v>
      </c>
      <c r="N38" s="77"/>
      <c r="O38" s="77"/>
      <c r="P38" s="77">
        <f>IF(B38="","",VLOOKUP(AD38,Varsayımlar!$B:$Q,7,0)*K38)</f>
        <v>34650</v>
      </c>
      <c r="Q38" s="77">
        <f>IF(B38="","",VLOOKUP(AD38,Varsayımlar!$B:$Q,8,0))</f>
        <v>20</v>
      </c>
      <c r="R38" s="77" t="str">
        <f>IF(B38="","",VLOOKUP(AD38,Varsayımlar!$B:$Q,9,0))</f>
        <v>IRAK SOFT</v>
      </c>
      <c r="S38" s="77">
        <f>IF(B38="","",VLOOKUP(AD38,Varsayımlar!$B:$Q,10,0))</f>
        <v>4</v>
      </c>
      <c r="T38" s="77">
        <f>IF(B38="","",VLOOKUP(AD38,Varsayımlar!$B:$Q,11,0))</f>
        <v>14</v>
      </c>
      <c r="U38" s="77">
        <f>IF(B38="","",VLOOKUP(AD38,Varsayımlar!$B:$Q,12,0))</f>
        <v>166</v>
      </c>
      <c r="V38" s="77" t="str">
        <f>IF(B38="","",VLOOKUP(AD38,Varsayımlar!$B:$Q,13,0))</f>
        <v>YURTDIŞI</v>
      </c>
      <c r="W38" s="77">
        <f>IF(B38="","",VLOOKUP(AD38,Varsayımlar!$B:$Q,14,0))</f>
        <v>9</v>
      </c>
      <c r="X38" s="78">
        <v>46181</v>
      </c>
      <c r="Y38" s="78">
        <v>46454</v>
      </c>
      <c r="Z38" s="77">
        <v>26060820</v>
      </c>
      <c r="AA38" s="77" t="str">
        <f>IF(B38="","",VLOOKUP(AD38,Varsayımlar!$B:$Q,15,0))</f>
        <v>SİYAH KARE KOLİ- Üretim Tarihi Etiketli</v>
      </c>
      <c r="AB38" s="77" t="str">
        <f>IF(B38="","",VLOOKUP(AD38,Varsayımlar!$B:$Q,16,0))</f>
        <v>19-21 CM</v>
      </c>
      <c r="AC38" s="77">
        <f>IF(B38="","",VLOOKUP(Sayfa2!AD41,Varsayımlar!B:S,18,0))</f>
        <v>0</v>
      </c>
      <c r="AD38" s="8" t="str">
        <f>IF(B38="","",CONCATENATE(B38,E38))</f>
        <v>SMART LLCTORTİLLAS SAMAKAT 20CM 166G</v>
      </c>
    </row>
    <row r="39" spans="1:31" ht="63" x14ac:dyDescent="0.25">
      <c r="A39" s="9" t="s">
        <v>122</v>
      </c>
      <c r="B39" s="82" t="s">
        <v>119</v>
      </c>
      <c r="C39" s="83">
        <f>IF(B39="","",VLOOKUP(AD39,Varsayımlar!$B:$Q,3,0))</f>
        <v>8698829380698</v>
      </c>
      <c r="D39" s="83"/>
      <c r="E39" s="82" t="s">
        <v>113</v>
      </c>
      <c r="F39" s="82"/>
      <c r="G39" s="82"/>
      <c r="H39" s="82" t="str">
        <f>IF(B39="","",VLOOKUP(AD39,Varsayımlar!$B:$Q,5,0))</f>
        <v>Mutlukal Tortillas 15cm</v>
      </c>
      <c r="I39" s="82">
        <f>IF(B39="","",VLOOKUP(AD39,Varsayımlar!B:T,19,0))</f>
        <v>0</v>
      </c>
      <c r="J39" s="82" t="str">
        <f>IF(B39="","",VLOOKUP(AD39,Varsayımlar!$B:$Q,6,0))</f>
        <v>SADE</v>
      </c>
      <c r="K39" s="82">
        <v>3168</v>
      </c>
      <c r="L39" s="82"/>
      <c r="M39" s="82">
        <f>IFERROR(IF(B39="","",K39/VLOOKUP(AD39,Varsayımlar!B:R,17,0)),"")</f>
        <v>33</v>
      </c>
      <c r="N39" s="82"/>
      <c r="O39" s="82"/>
      <c r="P39" s="82">
        <f>IF(B39="","",VLOOKUP(AD39,Varsayımlar!$B:$Q,7,0)*K39)</f>
        <v>31680</v>
      </c>
      <c r="Q39" s="82">
        <f>IF(B39="","",VLOOKUP(AD39,Varsayımlar!$B:$Q,8,0))</f>
        <v>12</v>
      </c>
      <c r="R39" s="82" t="str">
        <f>IF(B39="","",VLOOKUP(AD39,Varsayımlar!$B:$Q,9,0))</f>
        <v>IRAK SOFT</v>
      </c>
      <c r="S39" s="82">
        <f>IF(B39="","",VLOOKUP(AD39,Varsayımlar!$B:$Q,10,0))</f>
        <v>10</v>
      </c>
      <c r="T39" s="82">
        <f>IF(B39="","",VLOOKUP(AD39,Varsayımlar!$B:$Q,11,0))</f>
        <v>12</v>
      </c>
      <c r="U39" s="82">
        <f>IF(B39="","",VLOOKUP(AD39,Varsayımlar!$B:$Q,12,0))</f>
        <v>250</v>
      </c>
      <c r="V39" s="82" t="str">
        <f>IF(B39="","",VLOOKUP(AD39,Varsayımlar!$B:$Q,13,0))</f>
        <v>YURTİÇİ</v>
      </c>
      <c r="W39" s="82">
        <f>IF(B39="","",VLOOKUP(AD39,Varsayımlar!$B:$Q,14,0))</f>
        <v>6</v>
      </c>
      <c r="X39" s="84">
        <v>46182</v>
      </c>
      <c r="Y39" s="84">
        <v>46365</v>
      </c>
      <c r="Z39" s="82">
        <v>26060915</v>
      </c>
      <c r="AA39" s="82" t="str">
        <f>IF(B39="","",VLOOKUP(AD39,Varsayımlar!$B:$Q,15,0))</f>
        <v>15CM KOLİ</v>
      </c>
      <c r="AB39" s="82" t="str">
        <f>IF(B39="","",VLOOKUP(AD39,Varsayımlar!$B:$Q,16,0))</f>
        <v>KESME-33-35G BEZE, KESİLMEMİŞ 16-18CM, 320-330G- KESİLMİŞ 245-250G</v>
      </c>
      <c r="AC39" s="82">
        <f>IF(B39="","",VLOOKUP(Sayfa2!AD43,Varsayımlar!B:S,18,0))</f>
        <v>0</v>
      </c>
      <c r="AD39" s="8" t="str">
        <f>IF(B39="","",CONCATENATE(B39,E39))</f>
        <v>MAYDONOZ DÖNERMutlukal Tortillas 15cm 250g</v>
      </c>
    </row>
    <row r="40" spans="1:31" ht="39.75" customHeight="1" x14ac:dyDescent="0.25">
      <c r="A40" s="9" t="s">
        <v>123</v>
      </c>
      <c r="B40" s="82" t="s">
        <v>17</v>
      </c>
      <c r="C40" s="83">
        <f>IF(B40="","",VLOOKUP(AD40,Varsayımlar!$B:$Q,3,0))</f>
        <v>8698829380698</v>
      </c>
      <c r="D40" s="83"/>
      <c r="E40" s="83" t="s">
        <v>37</v>
      </c>
      <c r="F40" s="82" t="s">
        <v>53</v>
      </c>
      <c r="G40" s="82" t="s">
        <v>54</v>
      </c>
      <c r="H40" s="82" t="str">
        <f>IF(B40="","",VLOOKUP(AD40,Varsayımlar!$B:$Q,5,0))</f>
        <v>TORTİLLAS 25 CM 4 PCS 260G</v>
      </c>
      <c r="I40" s="82">
        <f>IF(B40="","",VLOOKUP(AD40,Varsayımlar!B:T,19,0))</f>
        <v>0</v>
      </c>
      <c r="J40" s="82" t="str">
        <f>IF(B40="","",VLOOKUP(AD40,Varsayımlar!$B:$Q,6,0))</f>
        <v>SADE</v>
      </c>
      <c r="K40" s="82">
        <v>2016</v>
      </c>
      <c r="L40" s="82"/>
      <c r="M40" s="82">
        <f>IFERROR(IF(B40="","",K40/VLOOKUP(AD40,Varsayımlar!B:R,17,0)),"")</f>
        <v>24</v>
      </c>
      <c r="N40" s="82"/>
      <c r="O40" s="82"/>
      <c r="P40" s="82">
        <f>IF(B40="","",VLOOKUP(AD40,Varsayımlar!$B:$Q,7,0)*K40)</f>
        <v>60480</v>
      </c>
      <c r="Q40" s="82">
        <f>IF(B40="","",VLOOKUP(AD40,Varsayımlar!$B:$Q,8,0))</f>
        <v>25</v>
      </c>
      <c r="R40" s="82" t="str">
        <f>IF(B40="","",VLOOKUP(AD40,Varsayımlar!$B:$Q,9,0))</f>
        <v>SOFT</v>
      </c>
      <c r="S40" s="82">
        <f>IF(B40="","",VLOOKUP(AD40,Varsayımlar!$B:$Q,10,0))</f>
        <v>4</v>
      </c>
      <c r="T40" s="82">
        <f>IF(B40="","",VLOOKUP(AD40,Varsayımlar!$B:$Q,11,0))</f>
        <v>30</v>
      </c>
      <c r="U40" s="82">
        <f>IF(B40="","",VLOOKUP(AD40,Varsayımlar!$B:$Q,12,0))</f>
        <v>260</v>
      </c>
      <c r="V40" s="82" t="str">
        <f>IF(B40="","",VLOOKUP(AD40,Varsayımlar!$B:$Q,13,0))</f>
        <v>YURTDIŞI</v>
      </c>
      <c r="W40" s="82">
        <f>IF(B40="","",VLOOKUP(AD40,Varsayımlar!$B:$Q,14,0))</f>
        <v>6</v>
      </c>
      <c r="X40" s="84">
        <v>46176</v>
      </c>
      <c r="Y40" s="84">
        <v>46359</v>
      </c>
      <c r="Z40" s="82" t="s">
        <v>55</v>
      </c>
      <c r="AA40" s="82" t="str">
        <f>IF(B40="","",VLOOKUP(AD40,Varsayımlar!$B:$Q,15,0))</f>
        <v>TRİTON -SKT ATILACAK</v>
      </c>
      <c r="AB40" s="82" t="str">
        <f>IF(B40="","",VLOOKUP(AD40,Varsayımlar!$B:$Q,16,0))</f>
        <v>24-26 CM</v>
      </c>
      <c r="AC40" s="82">
        <f>IF(B40="","",VLOOKUP(Sayfa2!AD37,Varsayımlar!B:S,18,0))</f>
        <v>0</v>
      </c>
      <c r="AD40" s="61" t="str">
        <f t="shared" ref="AD40:AD69" si="4">IF(B40="","",CONCATENATE(B40,E40))</f>
        <v>LLC TRİTONMUTLUKAL WHEAT TORTILLA</v>
      </c>
      <c r="AE40" s="8" t="s">
        <v>285</v>
      </c>
    </row>
    <row r="41" spans="1:31" ht="39.75" customHeight="1" x14ac:dyDescent="0.25">
      <c r="A41" s="9" t="s">
        <v>124</v>
      </c>
      <c r="B41" s="82" t="s">
        <v>17</v>
      </c>
      <c r="C41" s="83">
        <f>IF(B41="","",VLOOKUP(AD41,Varsayımlar!$B:$Q,3,0))</f>
        <v>8698829380698</v>
      </c>
      <c r="D41" s="83"/>
      <c r="E41" s="83" t="s">
        <v>37</v>
      </c>
      <c r="F41" s="82" t="s">
        <v>53</v>
      </c>
      <c r="G41" s="82" t="s">
        <v>56</v>
      </c>
      <c r="H41" s="82" t="str">
        <f>IF(B41="","",VLOOKUP(AD41,Varsayımlar!$B:$Q,5,0))</f>
        <v>TORTİLLAS 25 CM 4 PCS 260G</v>
      </c>
      <c r="I41" s="82">
        <f>IF(B41="","",VLOOKUP(AD41,Varsayımlar!B:T,19,0))</f>
        <v>0</v>
      </c>
      <c r="J41" s="82" t="str">
        <f>IF(B41="","",VLOOKUP(AD41,Varsayımlar!$B:$Q,6,0))</f>
        <v>SADE</v>
      </c>
      <c r="K41" s="82">
        <v>420</v>
      </c>
      <c r="L41" s="82"/>
      <c r="M41" s="82">
        <f>IFERROR(IF(B41="","",K41/VLOOKUP(AD41,Varsayımlar!B:R,17,0)),"")</f>
        <v>5</v>
      </c>
      <c r="N41" s="82"/>
      <c r="O41" s="82"/>
      <c r="P41" s="82">
        <f>IF(B41="","",VLOOKUP(AD41,Varsayımlar!$B:$Q,7,0)*K41)</f>
        <v>12600</v>
      </c>
      <c r="Q41" s="82">
        <f>IF(B41="","",VLOOKUP(AD41,Varsayımlar!$B:$Q,8,0))</f>
        <v>25</v>
      </c>
      <c r="R41" s="82" t="str">
        <f>IF(B41="","",VLOOKUP(AD41,Varsayımlar!$B:$Q,9,0))</f>
        <v>SOFT</v>
      </c>
      <c r="S41" s="82">
        <f>IF(B41="","",VLOOKUP(AD41,Varsayımlar!$B:$Q,10,0))</f>
        <v>4</v>
      </c>
      <c r="T41" s="82">
        <f>IF(B41="","",VLOOKUP(AD41,Varsayımlar!$B:$Q,11,0))</f>
        <v>30</v>
      </c>
      <c r="U41" s="82">
        <f>IF(B41="","",VLOOKUP(AD41,Varsayımlar!$B:$Q,12,0))</f>
        <v>260</v>
      </c>
      <c r="V41" s="82" t="str">
        <f>IF(B41="","",VLOOKUP(AD41,Varsayımlar!$B:$Q,13,0))</f>
        <v>YURTDIŞI</v>
      </c>
      <c r="W41" s="82">
        <f>IF(B41="","",VLOOKUP(AD41,Varsayımlar!$B:$Q,14,0))</f>
        <v>6</v>
      </c>
      <c r="X41" s="84">
        <v>46176</v>
      </c>
      <c r="Y41" s="84">
        <v>46359</v>
      </c>
      <c r="Z41" s="82" t="s">
        <v>55</v>
      </c>
      <c r="AA41" s="82" t="str">
        <f>IF(B41="","",VLOOKUP(AD41,Varsayımlar!$B:$Q,15,0))</f>
        <v>TRİTON -SKT ATILACAK</v>
      </c>
      <c r="AB41" s="82" t="str">
        <f>IF(B41="","",VLOOKUP(AD41,Varsayımlar!$B:$Q,16,0))</f>
        <v>24-26 CM</v>
      </c>
      <c r="AC41" s="82">
        <f>IF(B41="","",VLOOKUP(Sayfa2!AD38,Varsayımlar!B:S,18,0))</f>
        <v>0</v>
      </c>
      <c r="AD41" s="8" t="str">
        <f t="shared" si="4"/>
        <v>LLC TRİTONMUTLUKAL WHEAT TORTILLA</v>
      </c>
      <c r="AE41" s="8" t="s">
        <v>285</v>
      </c>
    </row>
    <row r="42" spans="1:31" ht="39.75" customHeight="1" x14ac:dyDescent="0.25">
      <c r="A42" s="9" t="s">
        <v>125</v>
      </c>
      <c r="B42" s="70" t="s">
        <v>17</v>
      </c>
      <c r="C42" s="71">
        <f>IF(B42="","",VLOOKUP(AD42,Varsayımlar!$B:$Q,3,0))</f>
        <v>8698829380698</v>
      </c>
      <c r="D42" s="71"/>
      <c r="E42" s="71" t="s">
        <v>37</v>
      </c>
      <c r="F42" s="70" t="s">
        <v>68</v>
      </c>
      <c r="G42" s="70" t="s">
        <v>69</v>
      </c>
      <c r="H42" s="70" t="str">
        <f>IF(B42="","",VLOOKUP(AD42,Varsayımlar!$B:$Q,5,0))</f>
        <v>TORTİLLAS 25 CM 4 PCS 260G</v>
      </c>
      <c r="I42" s="70">
        <f>IF(B42="","",VLOOKUP(AD42,Varsayımlar!B:T,19,0))</f>
        <v>0</v>
      </c>
      <c r="J42" s="70" t="str">
        <f>IF(B42="","",VLOOKUP(AD42,Varsayımlar!$B:$Q,6,0))</f>
        <v>SADE</v>
      </c>
      <c r="K42" s="70">
        <v>1092</v>
      </c>
      <c r="L42" s="70"/>
      <c r="M42" s="70">
        <f>IFERROR(IF(B42="","",K42/VLOOKUP(AD42,Varsayımlar!B:R,17,0)),"")</f>
        <v>13</v>
      </c>
      <c r="N42" s="70">
        <v>84</v>
      </c>
      <c r="O42" s="70"/>
      <c r="P42" s="70">
        <f>IF(B42="","",VLOOKUP(AD42,Varsayımlar!$B:$Q,7,0)*K42)</f>
        <v>32760</v>
      </c>
      <c r="Q42" s="70">
        <f>IF(B42="","",VLOOKUP(AD42,Varsayımlar!$B:$Q,8,0))</f>
        <v>25</v>
      </c>
      <c r="R42" s="70" t="str">
        <f>IF(B42="","",VLOOKUP(AD42,Varsayımlar!$B:$Q,9,0))</f>
        <v>SOFT</v>
      </c>
      <c r="S42" s="70">
        <f>IF(B42="","",VLOOKUP(AD42,Varsayımlar!$B:$Q,10,0))</f>
        <v>4</v>
      </c>
      <c r="T42" s="70">
        <f>IF(B42="","",VLOOKUP(AD42,Varsayımlar!$B:$Q,11,0))</f>
        <v>30</v>
      </c>
      <c r="U42" s="70">
        <f>IF(B42="","",VLOOKUP(AD42,Varsayımlar!$B:$Q,12,0))</f>
        <v>260</v>
      </c>
      <c r="V42" s="70" t="str">
        <f>IF(B42="","",VLOOKUP(AD42,Varsayımlar!$B:$Q,13,0))</f>
        <v>YURTDIŞI</v>
      </c>
      <c r="W42" s="70">
        <f>IF(B42="","",VLOOKUP(AD42,Varsayımlar!$B:$Q,14,0))</f>
        <v>6</v>
      </c>
      <c r="X42" s="73">
        <v>46177</v>
      </c>
      <c r="Y42" s="73">
        <v>46360</v>
      </c>
      <c r="Z42" s="70" t="s">
        <v>70</v>
      </c>
      <c r="AA42" s="70" t="str">
        <f>IF(B42="","",VLOOKUP(AD42,Varsayımlar!$B:$Q,15,0))</f>
        <v>TRİTON -SKT ATILACAK</v>
      </c>
      <c r="AB42" s="70" t="str">
        <f>IF(B42="","",VLOOKUP(AD42,Varsayımlar!$B:$Q,16,0))</f>
        <v>24-26 CM</v>
      </c>
      <c r="AC42" s="70">
        <f>IF(B42="","",VLOOKUP(Sayfa2!AD39,Varsayımlar!B:S,18,0))</f>
        <v>0</v>
      </c>
      <c r="AD42" s="8" t="str">
        <f t="shared" si="4"/>
        <v>LLC TRİTONMUTLUKAL WHEAT TORTILLA</v>
      </c>
      <c r="AE42" s="8" t="s">
        <v>285</v>
      </c>
    </row>
    <row r="43" spans="1:31" ht="39.75" customHeight="1" x14ac:dyDescent="0.25">
      <c r="A43" s="9" t="s">
        <v>126</v>
      </c>
      <c r="B43" s="70" t="s">
        <v>17</v>
      </c>
      <c r="C43" s="71">
        <f>IF(B43="","",VLOOKUP(AD43,Varsayımlar!$B:$Q,3,0))</f>
        <v>8698829380698</v>
      </c>
      <c r="D43" s="71"/>
      <c r="E43" s="71" t="s">
        <v>37</v>
      </c>
      <c r="F43" s="70" t="s">
        <v>68</v>
      </c>
      <c r="G43" s="70" t="s">
        <v>71</v>
      </c>
      <c r="H43" s="70" t="str">
        <f>IF(B43="","",VLOOKUP(AD43,Varsayımlar!$B:$Q,5,0))</f>
        <v>TORTİLLAS 25 CM 4 PCS 260G</v>
      </c>
      <c r="I43" s="70">
        <f>IF(B43="","",VLOOKUP(AD43,Varsayımlar!B:T,19,0))</f>
        <v>0</v>
      </c>
      <c r="J43" s="70" t="str">
        <f>IF(B43="","",VLOOKUP(AD43,Varsayımlar!$B:$Q,6,0))</f>
        <v>SADE</v>
      </c>
      <c r="K43" s="70">
        <v>1344</v>
      </c>
      <c r="L43" s="70"/>
      <c r="M43" s="70">
        <f>IFERROR(IF(B43="","",K43/VLOOKUP(AD43,Varsayımlar!B:R,17,0)),"")</f>
        <v>16</v>
      </c>
      <c r="N43" s="70">
        <v>84</v>
      </c>
      <c r="O43" s="70"/>
      <c r="P43" s="70">
        <f>IF(B43="","",VLOOKUP(AD43,Varsayımlar!$B:$Q,7,0)*K43)</f>
        <v>40320</v>
      </c>
      <c r="Q43" s="70">
        <f>IF(B43="","",VLOOKUP(AD43,Varsayımlar!$B:$Q,8,0))</f>
        <v>25</v>
      </c>
      <c r="R43" s="70" t="str">
        <f>IF(B43="","",VLOOKUP(AD43,Varsayımlar!$B:$Q,9,0))</f>
        <v>SOFT</v>
      </c>
      <c r="S43" s="70">
        <f>IF(B43="","",VLOOKUP(AD43,Varsayımlar!$B:$Q,10,0))</f>
        <v>4</v>
      </c>
      <c r="T43" s="70">
        <f>IF(B43="","",VLOOKUP(AD43,Varsayımlar!$B:$Q,11,0))</f>
        <v>30</v>
      </c>
      <c r="U43" s="70">
        <f>IF(B43="","",VLOOKUP(AD43,Varsayımlar!$B:$Q,12,0))</f>
        <v>260</v>
      </c>
      <c r="V43" s="70" t="str">
        <f>IF(B43="","",VLOOKUP(AD43,Varsayımlar!$B:$Q,13,0))</f>
        <v>YURTDIŞI</v>
      </c>
      <c r="W43" s="70">
        <f>IF(B43="","",VLOOKUP(AD43,Varsayımlar!$B:$Q,14,0))</f>
        <v>6</v>
      </c>
      <c r="X43" s="73">
        <v>46177</v>
      </c>
      <c r="Y43" s="73">
        <v>46360</v>
      </c>
      <c r="Z43" s="70" t="s">
        <v>70</v>
      </c>
      <c r="AA43" s="70" t="str">
        <f>IF(B43="","",VLOOKUP(AD43,Varsayımlar!$B:$Q,15,0))</f>
        <v>TRİTON -SKT ATILACAK</v>
      </c>
      <c r="AB43" s="70" t="str">
        <f>IF(B43="","",VLOOKUP(AD43,Varsayımlar!$B:$Q,16,0))</f>
        <v>24-26 CM</v>
      </c>
      <c r="AC43" s="70">
        <f>IF(B43="","",VLOOKUP(Sayfa2!AD40,Varsayımlar!B:S,18,0))</f>
        <v>0</v>
      </c>
      <c r="AD43" s="61" t="str">
        <f t="shared" si="4"/>
        <v>LLC TRİTONMUTLUKAL WHEAT TORTILLA</v>
      </c>
    </row>
    <row r="44" spans="1:31" ht="39.75" customHeight="1" x14ac:dyDescent="0.25">
      <c r="A44" s="9" t="s">
        <v>127</v>
      </c>
      <c r="B44" s="58" t="s">
        <v>79</v>
      </c>
      <c r="C44" s="59">
        <f>IF(B44="","",VLOOKUP(AD44,Varsayımlar!$B:$Q,3,0))</f>
        <v>8698829380698</v>
      </c>
      <c r="D44" s="59"/>
      <c r="E44" s="59" t="s">
        <v>109</v>
      </c>
      <c r="F44" s="58" t="s">
        <v>111</v>
      </c>
      <c r="G44" s="58" t="s">
        <v>112</v>
      </c>
      <c r="H44" s="58" t="str">
        <f>IF(B44="","",VLOOKUP(AD44,Varsayımlar!$B:$Q,5,0))</f>
        <v>MANETKA SADE 20CM 166G</v>
      </c>
      <c r="I44" s="58">
        <f>IF(B44="","",VLOOKUP(AD44,Varsayımlar!B:T,19,0))</f>
        <v>0</v>
      </c>
      <c r="J44" s="58" t="str">
        <f>IF(B44="","",VLOOKUP(AD44,Varsayımlar!$B:$Q,6,0))</f>
        <v>SADE</v>
      </c>
      <c r="K44" s="58">
        <v>7200</v>
      </c>
      <c r="L44" s="58"/>
      <c r="M44" s="58">
        <f>IFERROR(IF(B44="","",K44/VLOOKUP(AD44,Varsayımlar!B:R,17,0)),"")</f>
        <v>32</v>
      </c>
      <c r="N44" s="58"/>
      <c r="O44" s="58"/>
      <c r="P44" s="58">
        <f>IF(B44="","",VLOOKUP(AD44,Varsayımlar!$B:$Q,7,0)*K44)</f>
        <v>100800</v>
      </c>
      <c r="Q44" s="58">
        <f>IF(B44="","",VLOOKUP(AD44,Varsayımlar!$B:$Q,8,0))</f>
        <v>20</v>
      </c>
      <c r="R44" s="58" t="str">
        <f>IF(B44="","",VLOOKUP(AD44,Varsayımlar!$B:$Q,9,0))</f>
        <v>IRAK SOFT</v>
      </c>
      <c r="S44" s="58">
        <f>IF(B44="","",VLOOKUP(AD44,Varsayımlar!$B:$Q,10,0))</f>
        <v>4</v>
      </c>
      <c r="T44" s="58">
        <f>IF(B44="","",VLOOKUP(AD44,Varsayımlar!$B:$Q,11,0))</f>
        <v>14</v>
      </c>
      <c r="U44" s="58">
        <f>IF(B44="","",VLOOKUP(AD44,Varsayımlar!$B:$Q,12,0))</f>
        <v>166</v>
      </c>
      <c r="V44" s="58" t="str">
        <f>IF(B44="","",VLOOKUP(AD44,Varsayımlar!$B:$Q,13,0))</f>
        <v>YURTDIŞI</v>
      </c>
      <c r="W44" s="58">
        <f>IF(B44="","",VLOOKUP(AD44,Varsayımlar!$B:$Q,14,0))</f>
        <v>6</v>
      </c>
      <c r="X44" s="60">
        <v>46182</v>
      </c>
      <c r="Y44" s="60">
        <v>46365</v>
      </c>
      <c r="Z44" s="58">
        <v>26060920</v>
      </c>
      <c r="AA44" s="58" t="str">
        <f>IF(B44="","",VLOOKUP(AD44,Varsayımlar!$B:$Q,15,0))</f>
        <v>SİYAH KARE KOLİ-ÜRETİM TARİHLİ ETİKET</v>
      </c>
      <c r="AB44" s="58" t="str">
        <f>IF(B44="","",VLOOKUP(AD44,Varsayımlar!$B:$Q,16,0))</f>
        <v>19-21 CM</v>
      </c>
      <c r="AC44" s="58">
        <f>IF(B44="","",VLOOKUP(Sayfa2!AD42,Varsayımlar!B:S,18,0))</f>
        <v>0</v>
      </c>
      <c r="AD44" s="61" t="str">
        <f t="shared" si="4"/>
        <v>LLC KOTORMANETKA SADE 20CM 166G</v>
      </c>
    </row>
    <row r="45" spans="1:31" ht="39.75" customHeight="1" x14ac:dyDescent="0.25">
      <c r="A45" s="9" t="s">
        <v>128</v>
      </c>
      <c r="B45" s="62" t="s">
        <v>104</v>
      </c>
      <c r="C45" s="33">
        <f>IF(B45="","",VLOOKUP(AD45,Varsayımlar!$B:$Q,3,0))</f>
        <v>8698829380698</v>
      </c>
      <c r="D45" s="33"/>
      <c r="E45" s="62" t="s">
        <v>105</v>
      </c>
      <c r="F45" s="62">
        <v>32</v>
      </c>
      <c r="G45" s="62" t="s">
        <v>108</v>
      </c>
      <c r="H45" s="62" t="str">
        <f>IF(B45="","",VLOOKUP(AD45,Varsayımlar!$B:$Q,5,0))</f>
        <v>TORTİLLAS 20CM (SAMAKAT BİLGİLERİ EKLİ)</v>
      </c>
      <c r="I45" s="62">
        <f>IF(B45="","",VLOOKUP(AD45,Varsayımlar!B:T,19,0))</f>
        <v>0</v>
      </c>
      <c r="J45" s="62" t="str">
        <f>IF(B45="","",VLOOKUP(AD45,Varsayımlar!$B:$Q,6,0))</f>
        <v>SADE</v>
      </c>
      <c r="K45" s="62">
        <v>5850</v>
      </c>
      <c r="L45" s="62"/>
      <c r="M45" s="62">
        <f>IFERROR(IF(B45="","",K45/VLOOKUP(AD45,Varsayımlar!B:R,17,0)),"")</f>
        <v>26</v>
      </c>
      <c r="N45" s="62"/>
      <c r="O45" s="62"/>
      <c r="P45" s="62">
        <f>IF(B45="","",VLOOKUP(AD45,Varsayımlar!$B:$Q,7,0)*K45)</f>
        <v>81900</v>
      </c>
      <c r="Q45" s="62">
        <f>IF(B45="","",VLOOKUP(AD45,Varsayımlar!$B:$Q,8,0))</f>
        <v>20</v>
      </c>
      <c r="R45" s="62" t="str">
        <f>IF(B45="","",VLOOKUP(AD45,Varsayımlar!$B:$Q,9,0))</f>
        <v>IRAK SOFT</v>
      </c>
      <c r="S45" s="62">
        <f>IF(B45="","",VLOOKUP(AD45,Varsayımlar!$B:$Q,10,0))</f>
        <v>4</v>
      </c>
      <c r="T45" s="62">
        <f>IF(B45="","",VLOOKUP(AD45,Varsayımlar!$B:$Q,11,0))</f>
        <v>14</v>
      </c>
      <c r="U45" s="62">
        <f>IF(B45="","",VLOOKUP(AD45,Varsayımlar!$B:$Q,12,0))</f>
        <v>166</v>
      </c>
      <c r="V45" s="62" t="str">
        <f>IF(B45="","",VLOOKUP(AD45,Varsayımlar!$B:$Q,13,0))</f>
        <v>YURTDIŞI</v>
      </c>
      <c r="W45" s="62">
        <f>IF(B45="","",VLOOKUP(AD45,Varsayımlar!$B:$Q,14,0))</f>
        <v>9</v>
      </c>
      <c r="X45" s="63">
        <v>46188</v>
      </c>
      <c r="Y45" s="63">
        <v>46461</v>
      </c>
      <c r="Z45" s="62">
        <v>26061520</v>
      </c>
      <c r="AA45" s="62" t="str">
        <f>IF(B45="","",VLOOKUP(AD45,Varsayımlar!$B:$Q,15,0))</f>
        <v>SİYAH KARE KOLİ- Üretim Tarihi Etiketli</v>
      </c>
      <c r="AB45" s="62" t="str">
        <f>IF(B45="","",VLOOKUP(AD45,Varsayımlar!$B:$Q,16,0))</f>
        <v>19-21 CM</v>
      </c>
      <c r="AC45" s="62">
        <f>IF(B45="","",VLOOKUP(Sayfa2!AD44,Varsayımlar!B:S,18,0))</f>
        <v>0</v>
      </c>
      <c r="AD45" s="61" t="str">
        <f t="shared" si="4"/>
        <v>SMART LLCTORTİLLAS SAMAKAT 20CM 166G</v>
      </c>
    </row>
    <row r="46" spans="1:31" ht="39.75" customHeight="1" x14ac:dyDescent="0.25">
      <c r="A46" s="9" t="s">
        <v>129</v>
      </c>
      <c r="B46" s="9" t="s">
        <v>178</v>
      </c>
      <c r="C46" s="10">
        <f>IF(B46="","",VLOOKUP(AD46,Varsayımlar!$B:$Q,3,0))</f>
        <v>8698829380698</v>
      </c>
      <c r="D46" s="10"/>
      <c r="E46" s="85" t="s">
        <v>179</v>
      </c>
      <c r="F46" s="9"/>
      <c r="G46" s="9"/>
      <c r="H46" s="9" t="str">
        <f>IF(B46="","",VLOOKUP(AD46,Varsayımlar!$B:$Q,5,0))</f>
        <v>Tortillove 25 cm</v>
      </c>
      <c r="I46" s="9">
        <f>IF(B46="","",VLOOKUP(AD46,Varsayımlar!B:T,19,0))</f>
        <v>0</v>
      </c>
      <c r="J46" s="9" t="str">
        <f>IF(B46="","",VLOOKUP(AD46,Varsayımlar!$B:$Q,6,0))</f>
        <v>SADE</v>
      </c>
      <c r="K46" s="9">
        <v>60</v>
      </c>
      <c r="L46" s="9"/>
      <c r="M46" s="9" t="str">
        <f>IFERROR(IF(B46="","",K46/VLOOKUP(AD46,Varsayımlar!B:R,17,0)),"")</f>
        <v/>
      </c>
      <c r="N46" s="9"/>
      <c r="O46" s="9"/>
      <c r="P46" s="9">
        <f>IF(B46="","",VLOOKUP(AD46,Varsayımlar!$B:$Q,7,0)*K46)</f>
        <v>840</v>
      </c>
      <c r="Q46" s="9">
        <f>IF(B46="","",VLOOKUP(AD46,Varsayımlar!$B:$Q,8,0))</f>
        <v>25</v>
      </c>
      <c r="R46" s="9" t="str">
        <f>IF(B46="","",VLOOKUP(AD46,Varsayımlar!$B:$Q,9,0))</f>
        <v>Irak Soft</v>
      </c>
      <c r="S46" s="9">
        <f>IF(B46="","",VLOOKUP(AD46,Varsayımlar!$B:$Q,10,0))</f>
        <v>8</v>
      </c>
      <c r="T46" s="9">
        <f>IF(B46="","",VLOOKUP(AD46,Varsayımlar!$B:$Q,11,0))</f>
        <v>14</v>
      </c>
      <c r="U46" s="9">
        <f>IF(B46="","",VLOOKUP(AD46,Varsayımlar!$B:$Q,12,0))</f>
        <v>520</v>
      </c>
      <c r="V46" s="9" t="str">
        <f>IF(B46="","",VLOOKUP(AD46,Varsayımlar!$B:$Q,13,0))</f>
        <v>YURTİÇİ</v>
      </c>
      <c r="W46" s="9">
        <f>IF(B46="","",VLOOKUP(AD46,Varsayımlar!$B:$Q,14,0))</f>
        <v>6</v>
      </c>
      <c r="X46" s="9" t="s">
        <v>161</v>
      </c>
      <c r="Y46" s="9" t="s">
        <v>161</v>
      </c>
      <c r="Z46" s="9" t="s">
        <v>161</v>
      </c>
      <c r="AA46" s="9" t="str">
        <f>IF(B46="","",VLOOKUP(AD46,Varsayımlar!$B:$Q,15,0))</f>
        <v>Kırmızı Koli</v>
      </c>
      <c r="AB46" s="9" t="str">
        <f>IF(B46="","",VLOOKUP(AD46,Varsayımlar!$B:$Q,16,0))</f>
        <v>24-26 cm</v>
      </c>
      <c r="AC46" s="9">
        <f>IF(B46="","",VLOOKUP(Sayfa2!AD45,Varsayımlar!B:S,18,0))</f>
        <v>0</v>
      </c>
      <c r="AD46" s="9" t="str">
        <f t="shared" si="4"/>
        <v>SultanoğluTortillove 25 cm 8pcs 520g</v>
      </c>
    </row>
    <row r="47" spans="1:31" ht="39.75" customHeight="1" x14ac:dyDescent="0.25">
      <c r="A47" s="9" t="s">
        <v>130</v>
      </c>
      <c r="B47" s="9" t="s">
        <v>104</v>
      </c>
      <c r="C47" s="10">
        <f>IF(B47="","",VLOOKUP(AD47,Varsayımlar!$B:$Q,3,0))</f>
        <v>8698829380698</v>
      </c>
      <c r="D47" s="10"/>
      <c r="E47" s="85" t="s">
        <v>105</v>
      </c>
      <c r="F47" s="9">
        <v>32</v>
      </c>
      <c r="G47" s="9" t="s">
        <v>108</v>
      </c>
      <c r="H47" s="9" t="str">
        <f>IF(B47="","",VLOOKUP(AD47,Varsayımlar!$B:$Q,5,0))</f>
        <v>TORTİLLAS 20CM (SAMAKAT BİLGİLERİ EKLİ)</v>
      </c>
      <c r="I47" s="9">
        <f>IF(B47="","",VLOOKUP(AD47,Varsayımlar!B:T,19,0))</f>
        <v>0</v>
      </c>
      <c r="J47" s="9" t="str">
        <f>IF(B47="","",VLOOKUP(AD47,Varsayımlar!$B:$Q,6,0))</f>
        <v>SADE</v>
      </c>
      <c r="K47" s="9">
        <v>5850</v>
      </c>
      <c r="L47" s="9"/>
      <c r="M47" s="9">
        <f>IFERROR(IF(B47="","",K47/VLOOKUP(AD47,Varsayımlar!B:R,17,0)),"")</f>
        <v>26</v>
      </c>
      <c r="N47" s="9"/>
      <c r="O47" s="9"/>
      <c r="P47" s="9">
        <f>IF(B47="","",VLOOKUP(AD47,Varsayımlar!$B:$Q,7,0)*K47)</f>
        <v>81900</v>
      </c>
      <c r="Q47" s="9">
        <f>IF(B47="","",VLOOKUP(AD47,Varsayımlar!$B:$Q,8,0))</f>
        <v>20</v>
      </c>
      <c r="R47" s="9" t="str">
        <f>IF(B47="","",VLOOKUP(AD47,Varsayımlar!$B:$Q,9,0))</f>
        <v>IRAK SOFT</v>
      </c>
      <c r="S47" s="9">
        <f>IF(B47="","",VLOOKUP(AD47,Varsayımlar!$B:$Q,10,0))</f>
        <v>4</v>
      </c>
      <c r="T47" s="9">
        <f>IF(B47="","",VLOOKUP(AD47,Varsayımlar!$B:$Q,11,0))</f>
        <v>14</v>
      </c>
      <c r="U47" s="9">
        <f>IF(B47="","",VLOOKUP(AD47,Varsayımlar!$B:$Q,12,0))</f>
        <v>166</v>
      </c>
      <c r="V47" s="9" t="str">
        <f>IF(B47="","",VLOOKUP(AD47,Varsayımlar!$B:$Q,13,0))</f>
        <v>YURTDIŞI</v>
      </c>
      <c r="W47" s="9">
        <f>IF(B47="","",VLOOKUP(AD47,Varsayımlar!$B:$Q,14,0))</f>
        <v>9</v>
      </c>
      <c r="X47" s="86">
        <v>46188</v>
      </c>
      <c r="Y47" s="86">
        <v>46461</v>
      </c>
      <c r="Z47" s="9">
        <v>26061520</v>
      </c>
      <c r="AA47" s="9" t="str">
        <f>IF(B47="","",VLOOKUP(AD47,Varsayımlar!$B:$Q,15,0))</f>
        <v>SİYAH KARE KOLİ- Üretim Tarihi Etiketli</v>
      </c>
      <c r="AB47" s="9" t="str">
        <f>IF(B47="","",VLOOKUP(AD47,Varsayımlar!$B:$Q,16,0))</f>
        <v>19-21 CM</v>
      </c>
      <c r="AC47" s="9">
        <f>IF(B47="","",VLOOKUP(Sayfa2!AD47,Varsayımlar!B:S,18,0))</f>
        <v>0</v>
      </c>
      <c r="AD47" s="87" t="str">
        <f t="shared" si="4"/>
        <v>SMART LLCTORTİLLAS SAMAKAT 20CM 166G</v>
      </c>
    </row>
    <row r="48" spans="1:31" ht="39.75" customHeight="1" x14ac:dyDescent="0.25">
      <c r="A48" s="9" t="s">
        <v>131</v>
      </c>
      <c r="B48" s="88" t="s">
        <v>271</v>
      </c>
      <c r="C48" s="89">
        <f>IF(B48="","",VLOOKUP(AD48,Varsayımlar!$B:$Q,3,0))</f>
        <v>8698829380698</v>
      </c>
      <c r="D48" s="89"/>
      <c r="E48" s="85" t="s">
        <v>268</v>
      </c>
      <c r="F48" s="9"/>
      <c r="G48" s="9" t="s">
        <v>274</v>
      </c>
      <c r="H48" s="90" t="str">
        <f>IF(B48="","",VLOOKUP(AD48,Varsayımlar!$B:$Q,5,0))</f>
        <v>Rimini 20cm</v>
      </c>
      <c r="I48" s="90">
        <f>IF(B48="","",VLOOKUP(AD48,Varsayımlar!B:T,19,0))</f>
        <v>0</v>
      </c>
      <c r="J48" s="90" t="str">
        <f>IF(B48="","",VLOOKUP(AD48,Varsayımlar!$B:$Q,6,0))</f>
        <v>SADE</v>
      </c>
      <c r="K48" s="9">
        <v>2880</v>
      </c>
      <c r="L48" s="9"/>
      <c r="M48" s="9">
        <f>IFERROR(IF(B48="","",K48/VLOOKUP(AD48,Varsayımlar!B:R,17,0)),"")</f>
        <v>24</v>
      </c>
      <c r="N48" s="9"/>
      <c r="O48" s="9"/>
      <c r="P48" s="90">
        <f>IF(B48="","",VLOOKUP(AD48,Varsayımlar!$B:$Q,7,0)*K48)</f>
        <v>40320</v>
      </c>
      <c r="Q48" s="90">
        <f>IF(B48="","",VLOOKUP(AD48,Varsayımlar!$B:$Q,8,0))</f>
        <v>20</v>
      </c>
      <c r="R48" s="90" t="str">
        <f>IF(B48="","",VLOOKUP(AD48,Varsayımlar!$B:$Q,9,0))</f>
        <v>Irak soft</v>
      </c>
      <c r="S48" s="90">
        <f>IF(B48="","",VLOOKUP(AD48,Varsayımlar!$B:$Q,10,0))</f>
        <v>8</v>
      </c>
      <c r="T48" s="90">
        <f>IF(B48="","",VLOOKUP(AD48,Varsayımlar!$B:$Q,11,0))</f>
        <v>14</v>
      </c>
      <c r="U48" s="90">
        <f>IF(B48="","",VLOOKUP(AD48,Varsayımlar!$B:$Q,12,0))</f>
        <v>360</v>
      </c>
      <c r="V48" s="90" t="str">
        <f>IF(B48="","",VLOOKUP(AD48,Varsayımlar!$B:$Q,13,0))</f>
        <v>YURTDIŞI</v>
      </c>
      <c r="W48" s="90">
        <f>IF(B48="","",VLOOKUP(AD48,Varsayımlar!$B:$Q,14,0))</f>
        <v>0</v>
      </c>
      <c r="X48" s="9"/>
      <c r="Y48" s="9" t="s">
        <v>272</v>
      </c>
      <c r="Z48" s="9" t="s">
        <v>273</v>
      </c>
      <c r="AA48" s="90" t="str">
        <f>IF(B48="","",VLOOKUP(AD48,Varsayımlar!$B:$Q,15,0))</f>
        <v>20cm koli-İbranice Etiket</v>
      </c>
      <c r="AB48" s="90" t="str">
        <f>IF(B48="","",VLOOKUP(AD48,Varsayımlar!$B:$Q,16,0))</f>
        <v>19-21 cm</v>
      </c>
      <c r="AC48" s="90">
        <f>IF(B48="","",VLOOKUP(Sayfa2!AD99,Varsayımlar!B:S,18,0))</f>
        <v>0</v>
      </c>
      <c r="AD48" s="90" t="str">
        <f t="shared" si="4"/>
        <v>EyalRimini 20 cm 8 pcs 360g</v>
      </c>
    </row>
    <row r="49" spans="1:30" ht="39.75" customHeight="1" x14ac:dyDescent="0.25">
      <c r="A49" s="9" t="s">
        <v>132</v>
      </c>
      <c r="B49" s="88" t="s">
        <v>90</v>
      </c>
      <c r="C49" s="89">
        <f>IF(B49="","",VLOOKUP(AD49,Varsayımlar!$B:$Q,3,0))</f>
        <v>8698829380698</v>
      </c>
      <c r="D49" s="89" t="s">
        <v>231</v>
      </c>
      <c r="E49" s="85" t="s">
        <v>91</v>
      </c>
      <c r="F49" s="9"/>
      <c r="G49" s="9"/>
      <c r="H49" s="90" t="str">
        <f>IF(B49="","",VLOOKUP(AD49,Varsayımlar!$B:$Q,5,0))</f>
        <v>MAGNİT MAVİ AMBALAJ 25CM</v>
      </c>
      <c r="I49" s="90">
        <f>IF(B49="","",VLOOKUP(AD49,Varsayımlar!B:T,19,0))</f>
        <v>0</v>
      </c>
      <c r="J49" s="90" t="str">
        <f>IF(B49="","",VLOOKUP(AD49,Varsayımlar!$B:$Q,6,0))</f>
        <v>SADE</v>
      </c>
      <c r="K49" s="9">
        <v>2016</v>
      </c>
      <c r="L49" s="9"/>
      <c r="M49" s="9">
        <f>IFERROR(IF(B49="","",K49/VLOOKUP(AD49,Varsayımlar!B:R,17,0)),"")</f>
        <v>24</v>
      </c>
      <c r="N49" s="9"/>
      <c r="O49" s="9"/>
      <c r="P49" s="90">
        <f>IF(B49="","",VLOOKUP(AD49,Varsayımlar!$B:$Q,7,0)*K49)</f>
        <v>60480</v>
      </c>
      <c r="Q49" s="90">
        <f>IF(B49="","",VLOOKUP(AD49,Varsayımlar!$B:$Q,8,0))</f>
        <v>25</v>
      </c>
      <c r="R49" s="90" t="str">
        <f>IF(B49="","",VLOOKUP(AD49,Varsayımlar!$B:$Q,9,0))</f>
        <v>SOFT</v>
      </c>
      <c r="S49" s="90">
        <f>IF(B49="","",VLOOKUP(AD49,Varsayımlar!$B:$Q,10,0))</f>
        <v>4</v>
      </c>
      <c r="T49" s="90">
        <f>IF(B49="","",VLOOKUP(AD49,Varsayımlar!$B:$Q,11,0))</f>
        <v>30</v>
      </c>
      <c r="U49" s="90">
        <f>IF(B49="","",VLOOKUP(AD49,Varsayımlar!$B:$Q,12,0))</f>
        <v>260</v>
      </c>
      <c r="V49" s="90" t="str">
        <f>IF(B49="","",VLOOKUP(AD49,Varsayımlar!$B:$Q,13,0))</f>
        <v>YURTDIŞI</v>
      </c>
      <c r="W49" s="90">
        <f>IF(B49="","",VLOOKUP(AD49,Varsayımlar!$B:$Q,14,0))</f>
        <v>9</v>
      </c>
      <c r="X49" s="9"/>
      <c r="Y49" s="9"/>
      <c r="Z49" s="9"/>
      <c r="AA49" s="90" t="str">
        <f>IF(B49="","",VLOOKUP(AD49,Varsayımlar!$B:$Q,15,0))</f>
        <v>25CM TURUNCU KOLİ-SOL ÜST DİKDÖRTGENE ÜRETİM TARİHİ BASILACAK</v>
      </c>
      <c r="AB49" s="90" t="str">
        <f>IF(B49="","",VLOOKUP(AD49,Varsayımlar!$B:$Q,16,0))</f>
        <v>24-26 CM</v>
      </c>
      <c r="AC49" s="90">
        <f>IF(B49="","",VLOOKUP(Sayfa2!AD48,Varsayımlar!B:S,18,0))</f>
        <v>0</v>
      </c>
      <c r="AD49" s="90" t="str">
        <f t="shared" si="4"/>
        <v>MAGNİTMAGNİT MAVİ AMBALAJ 25 CM 260G</v>
      </c>
    </row>
    <row r="50" spans="1:30" ht="39.75" customHeight="1" x14ac:dyDescent="0.25">
      <c r="A50" s="9" t="s">
        <v>133</v>
      </c>
      <c r="B50" s="88" t="s">
        <v>90</v>
      </c>
      <c r="C50" s="89">
        <f>IF(B50="","",VLOOKUP(AD50,Varsayımlar!$B:$Q,3,0))</f>
        <v>8698829380698</v>
      </c>
      <c r="D50" s="89" t="s">
        <v>232</v>
      </c>
      <c r="E50" s="85" t="s">
        <v>91</v>
      </c>
      <c r="F50" s="9"/>
      <c r="G50" s="9"/>
      <c r="H50" s="90" t="str">
        <f>IF(B50="","",VLOOKUP(AD50,Varsayımlar!$B:$Q,5,0))</f>
        <v>MAGNİT MAVİ AMBALAJ 25CM</v>
      </c>
      <c r="I50" s="90">
        <f>IF(B50="","",VLOOKUP(AD50,Varsayımlar!B:T,19,0))</f>
        <v>0</v>
      </c>
      <c r="J50" s="90" t="str">
        <f>IF(B50="","",VLOOKUP(AD50,Varsayımlar!$B:$Q,6,0))</f>
        <v>SADE</v>
      </c>
      <c r="K50" s="9">
        <v>2016</v>
      </c>
      <c r="L50" s="9"/>
      <c r="M50" s="9">
        <f>IFERROR(IF(B50="","",K50/VLOOKUP(AD50,Varsayımlar!B:R,17,0)),"")</f>
        <v>24</v>
      </c>
      <c r="N50" s="9"/>
      <c r="O50" s="9"/>
      <c r="P50" s="90">
        <f>IF(B50="","",VLOOKUP(AD50,Varsayımlar!$B:$Q,7,0)*K50)</f>
        <v>60480</v>
      </c>
      <c r="Q50" s="90">
        <f>IF(B50="","",VLOOKUP(AD50,Varsayımlar!$B:$Q,8,0))</f>
        <v>25</v>
      </c>
      <c r="R50" s="90" t="str">
        <f>IF(B50="","",VLOOKUP(AD50,Varsayımlar!$B:$Q,9,0))</f>
        <v>SOFT</v>
      </c>
      <c r="S50" s="90">
        <f>IF(B50="","",VLOOKUP(AD50,Varsayımlar!$B:$Q,10,0))</f>
        <v>4</v>
      </c>
      <c r="T50" s="90">
        <f>IF(B50="","",VLOOKUP(AD50,Varsayımlar!$B:$Q,11,0))</f>
        <v>30</v>
      </c>
      <c r="U50" s="90">
        <f>IF(B50="","",VLOOKUP(AD50,Varsayımlar!$B:$Q,12,0))</f>
        <v>260</v>
      </c>
      <c r="V50" s="90" t="str">
        <f>IF(B50="","",VLOOKUP(AD50,Varsayımlar!$B:$Q,13,0))</f>
        <v>YURTDIŞI</v>
      </c>
      <c r="W50" s="90">
        <f>IF(B50="","",VLOOKUP(AD50,Varsayımlar!$B:$Q,14,0))</f>
        <v>9</v>
      </c>
      <c r="X50" s="9"/>
      <c r="Y50" s="9"/>
      <c r="Z50" s="9"/>
      <c r="AA50" s="90" t="str">
        <f>IF(B50="","",VLOOKUP(AD50,Varsayımlar!$B:$Q,15,0))</f>
        <v>25CM TURUNCU KOLİ-SOL ÜST DİKDÖRTGENE ÜRETİM TARİHİ BASILACAK</v>
      </c>
      <c r="AB50" s="90" t="str">
        <f>IF(B50="","",VLOOKUP(AD50,Varsayımlar!$B:$Q,16,0))</f>
        <v>24-26 CM</v>
      </c>
      <c r="AC50" s="90">
        <f>IF(B50="","",VLOOKUP(Sayfa2!AD49,Varsayımlar!B:S,18,0))</f>
        <v>0</v>
      </c>
      <c r="AD50" s="90" t="str">
        <f t="shared" si="4"/>
        <v>MAGNİTMAGNİT MAVİ AMBALAJ 25 CM 260G</v>
      </c>
    </row>
    <row r="51" spans="1:30" ht="39.75" customHeight="1" x14ac:dyDescent="0.25">
      <c r="A51" s="9" t="s">
        <v>134</v>
      </c>
      <c r="B51" s="88" t="s">
        <v>90</v>
      </c>
      <c r="C51" s="89">
        <f>IF(B51="","",VLOOKUP(AD51,Varsayımlar!$B:$Q,3,0))</f>
        <v>8698829380698</v>
      </c>
      <c r="D51" s="89" t="s">
        <v>233</v>
      </c>
      <c r="E51" s="85" t="s">
        <v>91</v>
      </c>
      <c r="F51" s="9"/>
      <c r="G51" s="9"/>
      <c r="H51" s="90" t="str">
        <f>IF(B51="","",VLOOKUP(AD51,Varsayımlar!$B:$Q,5,0))</f>
        <v>MAGNİT MAVİ AMBALAJ 25CM</v>
      </c>
      <c r="I51" s="90">
        <f>IF(B51="","",VLOOKUP(AD51,Varsayımlar!B:T,19,0))</f>
        <v>0</v>
      </c>
      <c r="J51" s="90" t="str">
        <f>IF(B51="","",VLOOKUP(AD51,Varsayımlar!$B:$Q,6,0))</f>
        <v>SADE</v>
      </c>
      <c r="K51" s="9">
        <v>2016</v>
      </c>
      <c r="L51" s="9"/>
      <c r="M51" s="9">
        <f>IFERROR(IF(B51="","",K51/VLOOKUP(AD51,Varsayımlar!B:R,17,0)),"")</f>
        <v>24</v>
      </c>
      <c r="N51" s="9"/>
      <c r="O51" s="9"/>
      <c r="P51" s="90">
        <f>IF(B51="","",VLOOKUP(AD51,Varsayımlar!$B:$Q,7,0)*K51)</f>
        <v>60480</v>
      </c>
      <c r="Q51" s="90">
        <f>IF(B51="","",VLOOKUP(AD51,Varsayımlar!$B:$Q,8,0))</f>
        <v>25</v>
      </c>
      <c r="R51" s="90" t="str">
        <f>IF(B51="","",VLOOKUP(AD51,Varsayımlar!$B:$Q,9,0))</f>
        <v>SOFT</v>
      </c>
      <c r="S51" s="90">
        <f>IF(B51="","",VLOOKUP(AD51,Varsayımlar!$B:$Q,10,0))</f>
        <v>4</v>
      </c>
      <c r="T51" s="90">
        <f>IF(B51="","",VLOOKUP(AD51,Varsayımlar!$B:$Q,11,0))</f>
        <v>30</v>
      </c>
      <c r="U51" s="90">
        <f>IF(B51="","",VLOOKUP(AD51,Varsayımlar!$B:$Q,12,0))</f>
        <v>260</v>
      </c>
      <c r="V51" s="90" t="str">
        <f>IF(B51="","",VLOOKUP(AD51,Varsayımlar!$B:$Q,13,0))</f>
        <v>YURTDIŞI</v>
      </c>
      <c r="W51" s="90">
        <f>IF(B51="","",VLOOKUP(AD51,Varsayımlar!$B:$Q,14,0))</f>
        <v>9</v>
      </c>
      <c r="X51" s="9"/>
      <c r="Y51" s="9"/>
      <c r="Z51" s="9"/>
      <c r="AA51" s="90" t="str">
        <f>IF(B51="","",VLOOKUP(AD51,Varsayımlar!$B:$Q,15,0))</f>
        <v>25CM TURUNCU KOLİ-SOL ÜST DİKDÖRTGENE ÜRETİM TARİHİ BASILACAK</v>
      </c>
      <c r="AB51" s="90" t="str">
        <f>IF(B51="","",VLOOKUP(AD51,Varsayımlar!$B:$Q,16,0))</f>
        <v>24-26 CM</v>
      </c>
      <c r="AC51" s="90">
        <f>IF(B51="","",VLOOKUP(Sayfa2!AD50,Varsayımlar!B:S,18,0))</f>
        <v>0</v>
      </c>
      <c r="AD51" s="90" t="str">
        <f t="shared" si="4"/>
        <v>MAGNİTMAGNİT MAVİ AMBALAJ 25 CM 260G</v>
      </c>
    </row>
    <row r="52" spans="1:30" ht="39.75" customHeight="1" x14ac:dyDescent="0.25">
      <c r="A52" s="9" t="s">
        <v>135</v>
      </c>
      <c r="B52" s="88" t="s">
        <v>90</v>
      </c>
      <c r="C52" s="89">
        <f>IF(B52="","",VLOOKUP(AD52,Varsayımlar!$B:$Q,3,0))</f>
        <v>8698829380698</v>
      </c>
      <c r="D52" s="89" t="s">
        <v>234</v>
      </c>
      <c r="E52" s="85" t="s">
        <v>91</v>
      </c>
      <c r="F52" s="9"/>
      <c r="G52" s="9"/>
      <c r="H52" s="90" t="str">
        <f>IF(B52="","",VLOOKUP(AD52,Varsayımlar!$B:$Q,5,0))</f>
        <v>MAGNİT MAVİ AMBALAJ 25CM</v>
      </c>
      <c r="I52" s="90">
        <f>IF(B52="","",VLOOKUP(AD52,Varsayımlar!B:T,19,0))</f>
        <v>0</v>
      </c>
      <c r="J52" s="90" t="str">
        <f>IF(B52="","",VLOOKUP(AD52,Varsayımlar!$B:$Q,6,0))</f>
        <v>SADE</v>
      </c>
      <c r="K52" s="9">
        <v>2016</v>
      </c>
      <c r="L52" s="9"/>
      <c r="M52" s="9">
        <f>IFERROR(IF(B52="","",K52/VLOOKUP(AD52,Varsayımlar!B:R,17,0)),"")</f>
        <v>24</v>
      </c>
      <c r="N52" s="9"/>
      <c r="O52" s="9"/>
      <c r="P52" s="90">
        <f>IF(B52="","",VLOOKUP(AD52,Varsayımlar!$B:$Q,7,0)*K52)</f>
        <v>60480</v>
      </c>
      <c r="Q52" s="90">
        <f>IF(B52="","",VLOOKUP(AD52,Varsayımlar!$B:$Q,8,0))</f>
        <v>25</v>
      </c>
      <c r="R52" s="90" t="str">
        <f>IF(B52="","",VLOOKUP(AD52,Varsayımlar!$B:$Q,9,0))</f>
        <v>SOFT</v>
      </c>
      <c r="S52" s="90">
        <f>IF(B52="","",VLOOKUP(AD52,Varsayımlar!$B:$Q,10,0))</f>
        <v>4</v>
      </c>
      <c r="T52" s="90">
        <f>IF(B52="","",VLOOKUP(AD52,Varsayımlar!$B:$Q,11,0))</f>
        <v>30</v>
      </c>
      <c r="U52" s="90">
        <f>IF(B52="","",VLOOKUP(AD52,Varsayımlar!$B:$Q,12,0))</f>
        <v>260</v>
      </c>
      <c r="V52" s="90" t="str">
        <f>IF(B52="","",VLOOKUP(AD52,Varsayımlar!$B:$Q,13,0))</f>
        <v>YURTDIŞI</v>
      </c>
      <c r="W52" s="90">
        <f>IF(B52="","",VLOOKUP(AD52,Varsayımlar!$B:$Q,14,0))</f>
        <v>9</v>
      </c>
      <c r="X52" s="9"/>
      <c r="Y52" s="9"/>
      <c r="Z52" s="9"/>
      <c r="AA52" s="90" t="str">
        <f>IF(B52="","",VLOOKUP(AD52,Varsayımlar!$B:$Q,15,0))</f>
        <v>25CM TURUNCU KOLİ-SOL ÜST DİKDÖRTGENE ÜRETİM TARİHİ BASILACAK</v>
      </c>
      <c r="AB52" s="90" t="str">
        <f>IF(B52="","",VLOOKUP(AD52,Varsayımlar!$B:$Q,16,0))</f>
        <v>24-26 CM</v>
      </c>
      <c r="AC52" s="90">
        <f>IF(B52="","",VLOOKUP(Sayfa2!AD51,Varsayımlar!B:S,18,0))</f>
        <v>0</v>
      </c>
      <c r="AD52" s="90" t="str">
        <f t="shared" si="4"/>
        <v>MAGNİTMAGNİT MAVİ AMBALAJ 25 CM 260G</v>
      </c>
    </row>
    <row r="53" spans="1:30" ht="39.75" customHeight="1" x14ac:dyDescent="0.25">
      <c r="A53" s="9" t="s">
        <v>136</v>
      </c>
      <c r="B53" s="88" t="s">
        <v>90</v>
      </c>
      <c r="C53" s="89">
        <f>IF(B53="","",VLOOKUP(AD53,Varsayımlar!$B:$Q,3,0))</f>
        <v>8698829380698</v>
      </c>
      <c r="D53" s="89" t="s">
        <v>235</v>
      </c>
      <c r="E53" s="85" t="s">
        <v>91</v>
      </c>
      <c r="F53" s="9"/>
      <c r="G53" s="9"/>
      <c r="H53" s="90" t="str">
        <f>IF(B53="","",VLOOKUP(AD53,Varsayımlar!$B:$Q,5,0))</f>
        <v>MAGNİT MAVİ AMBALAJ 25CM</v>
      </c>
      <c r="I53" s="90">
        <f>IF(B53="","",VLOOKUP(AD53,Varsayımlar!B:T,19,0))</f>
        <v>0</v>
      </c>
      <c r="J53" s="90" t="str">
        <f>IF(B53="","",VLOOKUP(AD53,Varsayımlar!$B:$Q,6,0))</f>
        <v>SADE</v>
      </c>
      <c r="K53" s="9">
        <v>2016</v>
      </c>
      <c r="L53" s="9"/>
      <c r="M53" s="9">
        <f>IFERROR(IF(B53="","",K53/VLOOKUP(AD53,Varsayımlar!B:R,17,0)),"")</f>
        <v>24</v>
      </c>
      <c r="N53" s="9"/>
      <c r="O53" s="9"/>
      <c r="P53" s="90">
        <f>IF(B53="","",VLOOKUP(AD53,Varsayımlar!$B:$Q,7,0)*K53)</f>
        <v>60480</v>
      </c>
      <c r="Q53" s="90">
        <f>IF(B53="","",VLOOKUP(AD53,Varsayımlar!$B:$Q,8,0))</f>
        <v>25</v>
      </c>
      <c r="R53" s="90" t="str">
        <f>IF(B53="","",VLOOKUP(AD53,Varsayımlar!$B:$Q,9,0))</f>
        <v>SOFT</v>
      </c>
      <c r="S53" s="90">
        <f>IF(B53="","",VLOOKUP(AD53,Varsayımlar!$B:$Q,10,0))</f>
        <v>4</v>
      </c>
      <c r="T53" s="90">
        <f>IF(B53="","",VLOOKUP(AD53,Varsayımlar!$B:$Q,11,0))</f>
        <v>30</v>
      </c>
      <c r="U53" s="90">
        <f>IF(B53="","",VLOOKUP(AD53,Varsayımlar!$B:$Q,12,0))</f>
        <v>260</v>
      </c>
      <c r="V53" s="90" t="str">
        <f>IF(B53="","",VLOOKUP(AD53,Varsayımlar!$B:$Q,13,0))</f>
        <v>YURTDIŞI</v>
      </c>
      <c r="W53" s="90">
        <f>IF(B53="","",VLOOKUP(AD53,Varsayımlar!$B:$Q,14,0))</f>
        <v>9</v>
      </c>
      <c r="X53" s="9"/>
      <c r="Y53" s="9"/>
      <c r="Z53" s="9"/>
      <c r="AA53" s="90" t="str">
        <f>IF(B53="","",VLOOKUP(AD53,Varsayımlar!$B:$Q,15,0))</f>
        <v>25CM TURUNCU KOLİ-SOL ÜST DİKDÖRTGENE ÜRETİM TARİHİ BASILACAK</v>
      </c>
      <c r="AB53" s="90" t="str">
        <f>IF(B53="","",VLOOKUP(AD53,Varsayımlar!$B:$Q,16,0))</f>
        <v>24-26 CM</v>
      </c>
      <c r="AC53" s="90">
        <f>IF(B53="","",VLOOKUP(Sayfa2!AD52,Varsayımlar!B:S,18,0))</f>
        <v>0</v>
      </c>
      <c r="AD53" s="90" t="str">
        <f t="shared" si="4"/>
        <v>MAGNİTMAGNİT MAVİ AMBALAJ 25 CM 260G</v>
      </c>
    </row>
    <row r="54" spans="1:30" ht="39.75" customHeight="1" x14ac:dyDescent="0.25">
      <c r="A54" s="9" t="s">
        <v>137</v>
      </c>
      <c r="B54" s="88" t="s">
        <v>90</v>
      </c>
      <c r="C54" s="89">
        <f>IF(B54="","",VLOOKUP(AD54,Varsayımlar!$B:$Q,3,0))</f>
        <v>8698829380698</v>
      </c>
      <c r="D54" s="89" t="s">
        <v>236</v>
      </c>
      <c r="E54" s="85" t="s">
        <v>91</v>
      </c>
      <c r="F54" s="9"/>
      <c r="G54" s="9"/>
      <c r="H54" s="90" t="str">
        <f>IF(B54="","",VLOOKUP(AD54,Varsayımlar!$B:$Q,5,0))</f>
        <v>MAGNİT MAVİ AMBALAJ 25CM</v>
      </c>
      <c r="I54" s="90">
        <f>IF(B54="","",VLOOKUP(AD54,Varsayımlar!B:T,19,0))</f>
        <v>0</v>
      </c>
      <c r="J54" s="90" t="str">
        <f>IF(B54="","",VLOOKUP(AD54,Varsayımlar!$B:$Q,6,0))</f>
        <v>SADE</v>
      </c>
      <c r="K54" s="9">
        <v>2016</v>
      </c>
      <c r="L54" s="9"/>
      <c r="M54" s="9">
        <f>IFERROR(IF(B54="","",K54/VLOOKUP(AD54,Varsayımlar!B:R,17,0)),"")</f>
        <v>24</v>
      </c>
      <c r="N54" s="9"/>
      <c r="O54" s="9"/>
      <c r="P54" s="90">
        <f>IF(B54="","",VLOOKUP(AD54,Varsayımlar!$B:$Q,7,0)*K54)</f>
        <v>60480</v>
      </c>
      <c r="Q54" s="90">
        <f>IF(B54="","",VLOOKUP(AD54,Varsayımlar!$B:$Q,8,0))</f>
        <v>25</v>
      </c>
      <c r="R54" s="90" t="str">
        <f>IF(B54="","",VLOOKUP(AD54,Varsayımlar!$B:$Q,9,0))</f>
        <v>SOFT</v>
      </c>
      <c r="S54" s="90">
        <f>IF(B54="","",VLOOKUP(AD54,Varsayımlar!$B:$Q,10,0))</f>
        <v>4</v>
      </c>
      <c r="T54" s="90">
        <f>IF(B54="","",VLOOKUP(AD54,Varsayımlar!$B:$Q,11,0))</f>
        <v>30</v>
      </c>
      <c r="U54" s="90">
        <f>IF(B54="","",VLOOKUP(AD54,Varsayımlar!$B:$Q,12,0))</f>
        <v>260</v>
      </c>
      <c r="V54" s="90" t="str">
        <f>IF(B54="","",VLOOKUP(AD54,Varsayımlar!$B:$Q,13,0))</f>
        <v>YURTDIŞI</v>
      </c>
      <c r="W54" s="90">
        <f>IF(B54="","",VLOOKUP(AD54,Varsayımlar!$B:$Q,14,0))</f>
        <v>9</v>
      </c>
      <c r="X54" s="9"/>
      <c r="Y54" s="9"/>
      <c r="Z54" s="9"/>
      <c r="AA54" s="90" t="str">
        <f>IF(B54="","",VLOOKUP(AD54,Varsayımlar!$B:$Q,15,0))</f>
        <v>25CM TURUNCU KOLİ-SOL ÜST DİKDÖRTGENE ÜRETİM TARİHİ BASILACAK</v>
      </c>
      <c r="AB54" s="90" t="str">
        <f>IF(B54="","",VLOOKUP(AD54,Varsayımlar!$B:$Q,16,0))</f>
        <v>24-26 CM</v>
      </c>
      <c r="AC54" s="90">
        <f>IF(B54="","",VLOOKUP(Sayfa2!AD53,Varsayımlar!B:S,18,0))</f>
        <v>0</v>
      </c>
      <c r="AD54" s="90" t="str">
        <f t="shared" si="4"/>
        <v>MAGNİTMAGNİT MAVİ AMBALAJ 25 CM 260G</v>
      </c>
    </row>
    <row r="55" spans="1:30" ht="39.75" customHeight="1" x14ac:dyDescent="0.25">
      <c r="A55" s="9" t="s">
        <v>138</v>
      </c>
      <c r="B55" s="88" t="s">
        <v>90</v>
      </c>
      <c r="C55" s="89">
        <f>IF(B55="","",VLOOKUP(AD55,Varsayımlar!$B:$Q,3,0))</f>
        <v>8698829380698</v>
      </c>
      <c r="D55" s="89" t="s">
        <v>237</v>
      </c>
      <c r="E55" s="85" t="s">
        <v>91</v>
      </c>
      <c r="F55" s="9"/>
      <c r="G55" s="9"/>
      <c r="H55" s="90" t="str">
        <f>IF(B55="","",VLOOKUP(AD55,Varsayımlar!$B:$Q,5,0))</f>
        <v>MAGNİT MAVİ AMBALAJ 25CM</v>
      </c>
      <c r="I55" s="90">
        <f>IF(B55="","",VLOOKUP(AD55,Varsayımlar!B:T,19,0))</f>
        <v>0</v>
      </c>
      <c r="J55" s="90" t="str">
        <f>IF(B55="","",VLOOKUP(AD55,Varsayımlar!$B:$Q,6,0))</f>
        <v>SADE</v>
      </c>
      <c r="K55" s="9">
        <v>2016</v>
      </c>
      <c r="L55" s="9"/>
      <c r="M55" s="9">
        <f>IFERROR(IF(B55="","",K55/VLOOKUP(AD55,Varsayımlar!B:R,17,0)),"")</f>
        <v>24</v>
      </c>
      <c r="N55" s="9"/>
      <c r="O55" s="9"/>
      <c r="P55" s="90">
        <f>IF(B55="","",VLOOKUP(AD55,Varsayımlar!$B:$Q,7,0)*K55)</f>
        <v>60480</v>
      </c>
      <c r="Q55" s="90">
        <f>IF(B55="","",VLOOKUP(AD55,Varsayımlar!$B:$Q,8,0))</f>
        <v>25</v>
      </c>
      <c r="R55" s="90" t="str">
        <f>IF(B55="","",VLOOKUP(AD55,Varsayımlar!$B:$Q,9,0))</f>
        <v>SOFT</v>
      </c>
      <c r="S55" s="90">
        <f>IF(B55="","",VLOOKUP(AD55,Varsayımlar!$B:$Q,10,0))</f>
        <v>4</v>
      </c>
      <c r="T55" s="90">
        <f>IF(B55="","",VLOOKUP(AD55,Varsayımlar!$B:$Q,11,0))</f>
        <v>30</v>
      </c>
      <c r="U55" s="90">
        <f>IF(B55="","",VLOOKUP(AD55,Varsayımlar!$B:$Q,12,0))</f>
        <v>260</v>
      </c>
      <c r="V55" s="90" t="str">
        <f>IF(B55="","",VLOOKUP(AD55,Varsayımlar!$B:$Q,13,0))</f>
        <v>YURTDIŞI</v>
      </c>
      <c r="W55" s="90">
        <f>IF(B55="","",VLOOKUP(AD55,Varsayımlar!$B:$Q,14,0))</f>
        <v>9</v>
      </c>
      <c r="X55" s="9"/>
      <c r="Y55" s="9"/>
      <c r="Z55" s="9"/>
      <c r="AA55" s="90" t="str">
        <f>IF(B55="","",VLOOKUP(AD55,Varsayımlar!$B:$Q,15,0))</f>
        <v>25CM TURUNCU KOLİ-SOL ÜST DİKDÖRTGENE ÜRETİM TARİHİ BASILACAK</v>
      </c>
      <c r="AB55" s="90" t="str">
        <f>IF(B55="","",VLOOKUP(AD55,Varsayımlar!$B:$Q,16,0))</f>
        <v>24-26 CM</v>
      </c>
      <c r="AC55" s="90">
        <f>IF(B55="","",VLOOKUP(Sayfa2!AD54,Varsayımlar!B:S,18,0))</f>
        <v>0</v>
      </c>
      <c r="AD55" s="90" t="str">
        <f t="shared" si="4"/>
        <v>MAGNİTMAGNİT MAVİ AMBALAJ 25 CM 260G</v>
      </c>
    </row>
    <row r="56" spans="1:30" ht="39.75" customHeight="1" x14ac:dyDescent="0.25">
      <c r="A56" s="9" t="s">
        <v>188</v>
      </c>
      <c r="B56" s="88" t="s">
        <v>90</v>
      </c>
      <c r="C56" s="89">
        <f>IF(B56="","",VLOOKUP(AD56,Varsayımlar!$B:$Q,3,0))</f>
        <v>8698829380698</v>
      </c>
      <c r="D56" s="89" t="s">
        <v>238</v>
      </c>
      <c r="E56" s="85" t="s">
        <v>91</v>
      </c>
      <c r="F56" s="9"/>
      <c r="G56" s="9"/>
      <c r="H56" s="90" t="str">
        <f>IF(B56="","",VLOOKUP(AD56,Varsayımlar!$B:$Q,5,0))</f>
        <v>MAGNİT MAVİ AMBALAJ 25CM</v>
      </c>
      <c r="I56" s="90">
        <f>IF(B56="","",VLOOKUP(AD56,Varsayımlar!B:T,19,0))</f>
        <v>0</v>
      </c>
      <c r="J56" s="90" t="str">
        <f>IF(B56="","",VLOOKUP(AD56,Varsayımlar!$B:$Q,6,0))</f>
        <v>SADE</v>
      </c>
      <c r="K56" s="9">
        <v>2016</v>
      </c>
      <c r="L56" s="9"/>
      <c r="M56" s="9">
        <f>IFERROR(IF(B56="","",K56/VLOOKUP(AD56,Varsayımlar!B:R,17,0)),"")</f>
        <v>24</v>
      </c>
      <c r="N56" s="9"/>
      <c r="O56" s="9"/>
      <c r="P56" s="90">
        <f>IF(B56="","",VLOOKUP(AD56,Varsayımlar!$B:$Q,7,0)*K56)</f>
        <v>60480</v>
      </c>
      <c r="Q56" s="90">
        <f>IF(B56="","",VLOOKUP(AD56,Varsayımlar!$B:$Q,8,0))</f>
        <v>25</v>
      </c>
      <c r="R56" s="90" t="str">
        <f>IF(B56="","",VLOOKUP(AD56,Varsayımlar!$B:$Q,9,0))</f>
        <v>SOFT</v>
      </c>
      <c r="S56" s="90">
        <f>IF(B56="","",VLOOKUP(AD56,Varsayımlar!$B:$Q,10,0))</f>
        <v>4</v>
      </c>
      <c r="T56" s="90">
        <f>IF(B56="","",VLOOKUP(AD56,Varsayımlar!$B:$Q,11,0))</f>
        <v>30</v>
      </c>
      <c r="U56" s="90">
        <f>IF(B56="","",VLOOKUP(AD56,Varsayımlar!$B:$Q,12,0))</f>
        <v>260</v>
      </c>
      <c r="V56" s="90" t="str">
        <f>IF(B56="","",VLOOKUP(AD56,Varsayımlar!$B:$Q,13,0))</f>
        <v>YURTDIŞI</v>
      </c>
      <c r="W56" s="90">
        <f>IF(B56="","",VLOOKUP(AD56,Varsayımlar!$B:$Q,14,0))</f>
        <v>9</v>
      </c>
      <c r="X56" s="9"/>
      <c r="Y56" s="9"/>
      <c r="Z56" s="9"/>
      <c r="AA56" s="90" t="str">
        <f>IF(B56="","",VLOOKUP(AD56,Varsayımlar!$B:$Q,15,0))</f>
        <v>25CM TURUNCU KOLİ-SOL ÜST DİKDÖRTGENE ÜRETİM TARİHİ BASILACAK</v>
      </c>
      <c r="AB56" s="90" t="str">
        <f>IF(B56="","",VLOOKUP(AD56,Varsayımlar!$B:$Q,16,0))</f>
        <v>24-26 CM</v>
      </c>
      <c r="AC56" s="90">
        <f>IF(B56="","",VLOOKUP(Sayfa2!AD55,Varsayımlar!B:S,18,0))</f>
        <v>0</v>
      </c>
      <c r="AD56" s="90" t="str">
        <f t="shared" si="4"/>
        <v>MAGNİTMAGNİT MAVİ AMBALAJ 25 CM 260G</v>
      </c>
    </row>
    <row r="57" spans="1:30" ht="39.75" customHeight="1" x14ac:dyDescent="0.25">
      <c r="A57" s="9" t="s">
        <v>189</v>
      </c>
      <c r="B57" s="88" t="s">
        <v>90</v>
      </c>
      <c r="C57" s="89">
        <f>IF(B57="","",VLOOKUP(AD57,Varsayımlar!$B:$Q,3,0))</f>
        <v>8698829380698</v>
      </c>
      <c r="D57" s="89" t="s">
        <v>239</v>
      </c>
      <c r="E57" s="85" t="s">
        <v>91</v>
      </c>
      <c r="F57" s="9"/>
      <c r="G57" s="9"/>
      <c r="H57" s="90" t="str">
        <f>IF(B57="","",VLOOKUP(AD57,Varsayımlar!$B:$Q,5,0))</f>
        <v>MAGNİT MAVİ AMBALAJ 25CM</v>
      </c>
      <c r="I57" s="90">
        <f>IF(B57="","",VLOOKUP(AD57,Varsayımlar!B:T,19,0))</f>
        <v>0</v>
      </c>
      <c r="J57" s="90" t="str">
        <f>IF(B57="","",VLOOKUP(AD57,Varsayımlar!$B:$Q,6,0))</f>
        <v>SADE</v>
      </c>
      <c r="K57" s="9">
        <v>2016</v>
      </c>
      <c r="L57" s="9"/>
      <c r="M57" s="9">
        <f>IFERROR(IF(B57="","",K57/VLOOKUP(AD57,Varsayımlar!B:R,17,0)),"")</f>
        <v>24</v>
      </c>
      <c r="N57" s="9"/>
      <c r="O57" s="9"/>
      <c r="P57" s="90">
        <f>IF(B57="","",VLOOKUP(AD57,Varsayımlar!$B:$Q,7,0)*K57)</f>
        <v>60480</v>
      </c>
      <c r="Q57" s="90">
        <f>IF(B57="","",VLOOKUP(AD57,Varsayımlar!$B:$Q,8,0))</f>
        <v>25</v>
      </c>
      <c r="R57" s="90" t="str">
        <f>IF(B57="","",VLOOKUP(AD57,Varsayımlar!$B:$Q,9,0))</f>
        <v>SOFT</v>
      </c>
      <c r="S57" s="90">
        <f>IF(B57="","",VLOOKUP(AD57,Varsayımlar!$B:$Q,10,0))</f>
        <v>4</v>
      </c>
      <c r="T57" s="90">
        <f>IF(B57="","",VLOOKUP(AD57,Varsayımlar!$B:$Q,11,0))</f>
        <v>30</v>
      </c>
      <c r="U57" s="90">
        <f>IF(B57="","",VLOOKUP(AD57,Varsayımlar!$B:$Q,12,0))</f>
        <v>260</v>
      </c>
      <c r="V57" s="90" t="str">
        <f>IF(B57="","",VLOOKUP(AD57,Varsayımlar!$B:$Q,13,0))</f>
        <v>YURTDIŞI</v>
      </c>
      <c r="W57" s="90">
        <f>IF(B57="","",VLOOKUP(AD57,Varsayımlar!$B:$Q,14,0))</f>
        <v>9</v>
      </c>
      <c r="X57" s="9"/>
      <c r="Y57" s="9"/>
      <c r="Z57" s="9"/>
      <c r="AA57" s="90" t="str">
        <f>IF(B57="","",VLOOKUP(AD57,Varsayımlar!$B:$Q,15,0))</f>
        <v>25CM TURUNCU KOLİ-SOL ÜST DİKDÖRTGENE ÜRETİM TARİHİ BASILACAK</v>
      </c>
      <c r="AB57" s="90" t="str">
        <f>IF(B57="","",VLOOKUP(AD57,Varsayımlar!$B:$Q,16,0))</f>
        <v>24-26 CM</v>
      </c>
      <c r="AC57" s="90">
        <f>IF(B57="","",VLOOKUP(Sayfa2!AD56,Varsayımlar!B:S,18,0))</f>
        <v>0</v>
      </c>
      <c r="AD57" s="90" t="str">
        <f t="shared" si="4"/>
        <v>MAGNİTMAGNİT MAVİ AMBALAJ 25 CM 260G</v>
      </c>
    </row>
    <row r="58" spans="1:30" ht="39.75" customHeight="1" x14ac:dyDescent="0.25">
      <c r="A58" s="9" t="s">
        <v>190</v>
      </c>
      <c r="B58" s="9" t="s">
        <v>31</v>
      </c>
      <c r="C58" s="10">
        <f>IF(B58="","",VLOOKUP(AD58,Varsayımlar!$B:$Q,3,0))</f>
        <v>8698829380698</v>
      </c>
      <c r="D58" s="10"/>
      <c r="E58" s="85" t="s">
        <v>240</v>
      </c>
      <c r="F58" s="9">
        <v>47</v>
      </c>
      <c r="G58" s="9" t="s">
        <v>251</v>
      </c>
      <c r="H58" s="9" t="str">
        <f>IF(B58="","",VLOOKUP(AD58,Varsayımlar!$B:$Q,5,0))</f>
        <v>Hanami 20cm Sade 4 pcs 166g (067)</v>
      </c>
      <c r="I58" s="9" t="str">
        <f>IF(B58="","",VLOOKUP(AD58,Varsayımlar!B:T,19,0))</f>
        <v>Ambalaj kaç aylık kontrol?</v>
      </c>
      <c r="J58" s="9" t="str">
        <f>IF(B58="","",VLOOKUP(AD58,Varsayımlar!$B:$Q,6,0))</f>
        <v>SADE</v>
      </c>
      <c r="K58" s="9">
        <v>2380</v>
      </c>
      <c r="L58" s="9"/>
      <c r="M58" s="9">
        <f>IFERROR(IF(B58="","",K58/VLOOKUP(AD58,Varsayımlar!B:R,17,0)),"")</f>
        <v>17</v>
      </c>
      <c r="N58" s="9"/>
      <c r="O58" s="9"/>
      <c r="P58" s="9">
        <f>IF(B58="","",VLOOKUP(AD58,Varsayımlar!$B:$Q,7,0)*K58)</f>
        <v>71400</v>
      </c>
      <c r="Q58" s="9">
        <f>IF(B58="","",VLOOKUP(AD58,Varsayımlar!$B:$Q,8,0))</f>
        <v>20</v>
      </c>
      <c r="R58" s="9" t="str">
        <f>IF(B58="","",VLOOKUP(AD58,Varsayımlar!$B:$Q,9,0))</f>
        <v>Irak Soft</v>
      </c>
      <c r="S58" s="9">
        <f>IF(B58="","",VLOOKUP(AD58,Varsayımlar!$B:$Q,10,0))</f>
        <v>4</v>
      </c>
      <c r="T58" s="9">
        <f>IF(B58="","",VLOOKUP(AD58,Varsayımlar!$B:$Q,11,0))</f>
        <v>30</v>
      </c>
      <c r="U58" s="9">
        <f>IF(B58="","",VLOOKUP(AD58,Varsayımlar!$B:$Q,12,0))</f>
        <v>166</v>
      </c>
      <c r="V58" s="9" t="str">
        <f>IF(B58="","",VLOOKUP(AD58,Varsayımlar!$B:$Q,13,0))</f>
        <v>Yurtdışı</v>
      </c>
      <c r="W58" s="9">
        <f>IF(B58="","",VLOOKUP(AD58,Varsayımlar!$B:$Q,14,0))</f>
        <v>9</v>
      </c>
      <c r="X58" s="86">
        <v>46188</v>
      </c>
      <c r="Y58" s="86">
        <v>46461</v>
      </c>
      <c r="Z58" s="9">
        <v>26061520</v>
      </c>
      <c r="AA58" s="9" t="str">
        <f>IF(B58="","",VLOOKUP(AD58,Varsayımlar!$B:$Q,15,0))</f>
        <v>Hanami Mavi Koli -Üretim Tarihi+9 AYI KAPATACAK ETİKETLİ</v>
      </c>
      <c r="AB58" s="9" t="str">
        <f>IF(B58="","",VLOOKUP(AD58,Varsayımlar!$B:$Q,16,0))</f>
        <v>19-21 cm</v>
      </c>
      <c r="AC58" s="9">
        <f>IF(B58="","",VLOOKUP(Sayfa2!AD57,Varsayımlar!B:S,18,0))</f>
        <v>0</v>
      </c>
      <c r="AD58" s="9" t="str">
        <f t="shared" si="4"/>
        <v xml:space="preserve">GERMESHanami 20cm sade 4pcs 166g </v>
      </c>
    </row>
    <row r="59" spans="1:30" ht="39.75" customHeight="1" x14ac:dyDescent="0.25">
      <c r="A59" s="9" t="s">
        <v>191</v>
      </c>
      <c r="B59" s="88" t="s">
        <v>31</v>
      </c>
      <c r="C59" s="89">
        <f>IF(B59="","",VLOOKUP(AD59,Varsayımlar!$B:$Q,3,0))</f>
        <v>8698829380698</v>
      </c>
      <c r="D59" s="89"/>
      <c r="E59" s="85" t="s">
        <v>244</v>
      </c>
      <c r="F59" s="9">
        <v>47</v>
      </c>
      <c r="G59" s="9" t="s">
        <v>252</v>
      </c>
      <c r="H59" s="90" t="str">
        <f>IF(B59="","",VLOOKUP(AD59,Varsayımlar!$B:$Q,5,0))</f>
        <v>Tortillas 20cm (Etiketli)</v>
      </c>
      <c r="I59" s="90" t="str">
        <f>IF(B59="","",VLOOKUP(AD59,Varsayımlar!B:T,19,0))</f>
        <v>Etiketli</v>
      </c>
      <c r="J59" s="90" t="str">
        <f>IF(B59="","",VLOOKUP(AD59,Varsayımlar!$B:$Q,6,0))</f>
        <v>SADE</v>
      </c>
      <c r="K59" s="9">
        <v>140</v>
      </c>
      <c r="L59" s="9"/>
      <c r="M59" s="9">
        <f>IFERROR(IF(B59="","",K59/VLOOKUP(AD59,Varsayımlar!B:R,17,0)),"")</f>
        <v>1</v>
      </c>
      <c r="N59" s="9"/>
      <c r="O59" s="9"/>
      <c r="P59" s="90">
        <f>IF(B59="","",VLOOKUP(AD59,Varsayımlar!$B:$Q,7,0)*K59)</f>
        <v>4200</v>
      </c>
      <c r="Q59" s="90">
        <f>IF(B59="","",VLOOKUP(AD59,Varsayımlar!$B:$Q,8,0))</f>
        <v>20</v>
      </c>
      <c r="R59" s="90" t="str">
        <f>IF(B59="","",VLOOKUP(AD59,Varsayımlar!$B:$Q,9,0))</f>
        <v>Irak soft</v>
      </c>
      <c r="S59" s="90">
        <f>IF(B59="","",VLOOKUP(AD59,Varsayımlar!$B:$Q,10,0))</f>
        <v>4</v>
      </c>
      <c r="T59" s="90">
        <f>IF(B59="","",VLOOKUP(AD59,Varsayımlar!$B:$Q,11,0))</f>
        <v>30</v>
      </c>
      <c r="U59" s="90">
        <f>IF(B59="","",VLOOKUP(AD59,Varsayımlar!$B:$Q,12,0))</f>
        <v>166</v>
      </c>
      <c r="V59" s="90" t="str">
        <f>IF(B59="","",VLOOKUP(AD59,Varsayımlar!$B:$Q,13,0))</f>
        <v>Yurtdışı</v>
      </c>
      <c r="W59" s="90">
        <f>IF(B59="","",VLOOKUP(AD59,Varsayımlar!$B:$Q,14,0))</f>
        <v>9</v>
      </c>
      <c r="X59" s="86">
        <v>46188</v>
      </c>
      <c r="Y59" s="86">
        <v>46461</v>
      </c>
      <c r="Z59" s="9">
        <v>26061520</v>
      </c>
      <c r="AA59" s="90" t="str">
        <f>IF(B59="","",VLOOKUP(AD59,Varsayımlar!$B:$Q,15,0))</f>
        <v>20cm Koli-Üretim Tarihli Etiket</v>
      </c>
      <c r="AB59" s="90" t="str">
        <f>IF(B59="","",VLOOKUP(AD59,Varsayımlar!$B:$Q,16,0))</f>
        <v>19-21 cm</v>
      </c>
      <c r="AC59" s="90">
        <f>IF(B59="","",VLOOKUP(Sayfa2!AD58,Varsayımlar!B:S,18,0))</f>
        <v>0</v>
      </c>
      <c r="AD59" s="90" t="str">
        <f t="shared" si="4"/>
        <v>GERMESTortillas 20cm 4 lü 166g</v>
      </c>
    </row>
    <row r="60" spans="1:30" ht="39.75" customHeight="1" x14ac:dyDescent="0.25">
      <c r="A60" s="9" t="s">
        <v>192</v>
      </c>
      <c r="B60" s="9" t="s">
        <v>31</v>
      </c>
      <c r="C60" s="10">
        <f>IF(B60="","",VLOOKUP(AD60,Varsayımlar!$B:$Q,3,0))</f>
        <v>8698829380698</v>
      </c>
      <c r="D60" s="10"/>
      <c r="E60" s="91" t="s">
        <v>246</v>
      </c>
      <c r="F60" s="9">
        <v>47</v>
      </c>
      <c r="G60" s="9" t="s">
        <v>253</v>
      </c>
      <c r="H60" s="9" t="str">
        <f>IF(B60="","",VLOOKUP(AD60,Varsayımlar!$B:$Q,5,0))</f>
        <v>Hanami Peynirli 20cm (050)</v>
      </c>
      <c r="I60" s="9" t="str">
        <f>IF(B60="","",VLOOKUP(AD60,Varsayımlar!B:T,19,0))</f>
        <v>Ambalaj kaç aylık kontrol?</v>
      </c>
      <c r="J60" s="9" t="str">
        <f>IF(B60="","",VLOOKUP(AD60,Varsayımlar!$B:$Q,6,0))</f>
        <v>PEYNİRLİ</v>
      </c>
      <c r="K60" s="9">
        <v>1120</v>
      </c>
      <c r="L60" s="9"/>
      <c r="M60" s="9">
        <f>IFERROR(IF(B60="","",K60/VLOOKUP(AD60,Varsayımlar!B:R,17,0)),"")</f>
        <v>8</v>
      </c>
      <c r="N60" s="9"/>
      <c r="O60" s="9"/>
      <c r="P60" s="9">
        <f>IF(B60="","",VLOOKUP(AD60,Varsayımlar!$B:$Q,7,0)*K60)</f>
        <v>33600</v>
      </c>
      <c r="Q60" s="9">
        <f>IF(B60="","",VLOOKUP(AD60,Varsayımlar!$B:$Q,8,0))</f>
        <v>20</v>
      </c>
      <c r="R60" s="9" t="str">
        <f>IF(B60="","",VLOOKUP(AD60,Varsayımlar!$B:$Q,9,0))</f>
        <v>Irak Soft-AT</v>
      </c>
      <c r="S60" s="9">
        <f>IF(B60="","",VLOOKUP(AD60,Varsayımlar!$B:$Q,10,0))</f>
        <v>4</v>
      </c>
      <c r="T60" s="9">
        <f>IF(B60="","",VLOOKUP(AD60,Varsayımlar!$B:$Q,11,0))</f>
        <v>30</v>
      </c>
      <c r="U60" s="9">
        <f>IF(B60="","",VLOOKUP(AD60,Varsayımlar!$B:$Q,12,0))</f>
        <v>166</v>
      </c>
      <c r="V60" s="9" t="str">
        <f>IF(B60="","",VLOOKUP(AD60,Varsayımlar!$B:$Q,13,0))</f>
        <v>YURTDIŞI</v>
      </c>
      <c r="W60" s="9">
        <f>IF(B60="","",VLOOKUP(AD60,Varsayımlar!$B:$Q,14,0))</f>
        <v>9</v>
      </c>
      <c r="X60" s="86">
        <v>46188</v>
      </c>
      <c r="Y60" s="86">
        <v>46461</v>
      </c>
      <c r="Z60" s="9" t="s">
        <v>250</v>
      </c>
      <c r="AA60" s="9" t="str">
        <f>IF(B60="","",VLOOKUP(AD60,Varsayımlar!$B:$Q,15,0))</f>
        <v>HANAMİ SARI KOLİ-ÜRETİM TARİHİ BASILACAK</v>
      </c>
      <c r="AB60" s="9" t="str">
        <f>IF(B60="","",VLOOKUP(AD60,Varsayımlar!$B:$Q,16,0))</f>
        <v>19-21 CM</v>
      </c>
      <c r="AC60" s="9">
        <f>IF(B60="","",VLOOKUP(Sayfa2!AD59,Varsayımlar!B:S,18,0))</f>
        <v>0</v>
      </c>
      <c r="AD60" s="9" t="str">
        <f t="shared" si="4"/>
        <v>GERMESHanami Peynirli 20cm 4 lü 166g</v>
      </c>
    </row>
    <row r="61" spans="1:30" ht="39.75" customHeight="1" x14ac:dyDescent="0.25">
      <c r="A61" s="9" t="s">
        <v>193</v>
      </c>
      <c r="B61" s="88" t="s">
        <v>79</v>
      </c>
      <c r="C61" s="89">
        <f>IF(B61="","",VLOOKUP(AD61,Varsayımlar!$B:$Q,3,0))</f>
        <v>8698829380698</v>
      </c>
      <c r="D61" s="89"/>
      <c r="E61" s="91" t="s">
        <v>254</v>
      </c>
      <c r="F61" s="9"/>
      <c r="G61" s="9" t="s">
        <v>257</v>
      </c>
      <c r="H61" s="90" t="str">
        <f>IF(B61="","",VLOOKUP(AD61,Varsayımlar!$B:$Q,5,0))</f>
        <v>Manetka 20cm</v>
      </c>
      <c r="I61" s="90">
        <f>IF(B61="","",VLOOKUP(AD61,Varsayımlar!B:T,19,0))</f>
        <v>0</v>
      </c>
      <c r="J61" s="90" t="str">
        <f>IF(B61="","",VLOOKUP(AD61,Varsayımlar!$B:$Q,6,0))</f>
        <v>SADE</v>
      </c>
      <c r="K61" s="9">
        <v>7200</v>
      </c>
      <c r="L61" s="9"/>
      <c r="M61" s="9">
        <f>IFERROR(IF(B61="","",K61/VLOOKUP(AD61,Varsayımlar!B:R,17,0)),"")</f>
        <v>32</v>
      </c>
      <c r="N61" s="9"/>
      <c r="O61" s="9"/>
      <c r="P61" s="90">
        <f>IF(B61="","",VLOOKUP(AD61,Varsayımlar!$B:$Q,7,0)*K61)</f>
        <v>100800</v>
      </c>
      <c r="Q61" s="90">
        <f>IF(B61="","",VLOOKUP(AD61,Varsayımlar!$B:$Q,8,0))</f>
        <v>20</v>
      </c>
      <c r="R61" s="90" t="str">
        <f>IF(B61="","",VLOOKUP(AD61,Varsayımlar!$B:$Q,9,0))</f>
        <v>Irak Soft</v>
      </c>
      <c r="S61" s="90">
        <f>IF(B61="","",VLOOKUP(AD61,Varsayımlar!$B:$Q,10,0))</f>
        <v>4</v>
      </c>
      <c r="T61" s="90">
        <f>IF(B61="","",VLOOKUP(AD61,Varsayımlar!$B:$Q,11,0))</f>
        <v>14</v>
      </c>
      <c r="U61" s="90">
        <f>IF(B61="","",VLOOKUP(AD61,Varsayımlar!$B:$Q,12,0))</f>
        <v>166</v>
      </c>
      <c r="V61" s="90" t="str">
        <f>IF(B61="","",VLOOKUP(AD61,Varsayımlar!$B:$Q,13,0))</f>
        <v>YURTDIŞI</v>
      </c>
      <c r="W61" s="90">
        <f>IF(B61="","",VLOOKUP(AD61,Varsayımlar!$B:$Q,14,0))</f>
        <v>6</v>
      </c>
      <c r="X61" s="86">
        <v>46196</v>
      </c>
      <c r="Y61" s="86">
        <v>46379</v>
      </c>
      <c r="Z61" s="9">
        <v>26062320</v>
      </c>
      <c r="AA61" s="90" t="str">
        <f>IF(B61="","",VLOOKUP(AD61,Varsayımlar!$B:$Q,15,0))</f>
        <v>Kare Koli-Üretim Tarihli Etiket</v>
      </c>
      <c r="AB61" s="90" t="str">
        <f>IF(B61="","",VLOOKUP(AD61,Varsayımlar!$B:$Q,16,0))</f>
        <v>19-21 cm</v>
      </c>
      <c r="AC61" s="90">
        <f>IF(B61="","",VLOOKUP(Sayfa2!AD60,Varsayımlar!B:S,18,0))</f>
        <v>0</v>
      </c>
      <c r="AD61" s="90" t="str">
        <f t="shared" si="4"/>
        <v>LLC KOTORManetka 20cm 4 pcs 166g</v>
      </c>
    </row>
    <row r="62" spans="1:30" ht="39.75" customHeight="1" x14ac:dyDescent="0.25">
      <c r="A62" s="9" t="s">
        <v>194</v>
      </c>
      <c r="B62" s="88" t="s">
        <v>90</v>
      </c>
      <c r="C62" s="89">
        <f>IF(B62="","",VLOOKUP(AD62,Varsayımlar!$B:$Q,3,0))</f>
        <v>8698829380698</v>
      </c>
      <c r="D62" s="89" t="s">
        <v>231</v>
      </c>
      <c r="E62" s="85" t="s">
        <v>91</v>
      </c>
      <c r="F62" s="9"/>
      <c r="G62" s="9"/>
      <c r="H62" s="90" t="str">
        <f>IF(B62="","",VLOOKUP(AD62,Varsayımlar!$B:$Q,5,0))</f>
        <v>MAGNİT MAVİ AMBALAJ 25CM</v>
      </c>
      <c r="I62" s="90">
        <f>IF(B62="","",VLOOKUP(AD62,Varsayımlar!B:T,19,0))</f>
        <v>0</v>
      </c>
      <c r="J62" s="90" t="str">
        <f>IF(B62="","",VLOOKUP(AD62,Varsayımlar!$B:$Q,6,0))</f>
        <v>SADE</v>
      </c>
      <c r="K62" s="9">
        <v>2016</v>
      </c>
      <c r="L62" s="9"/>
      <c r="M62" s="9">
        <f>IFERROR(IF(B62="","",K62/VLOOKUP(AD62,Varsayımlar!B:R,17,0)),"")</f>
        <v>24</v>
      </c>
      <c r="N62" s="9"/>
      <c r="O62" s="9"/>
      <c r="P62" s="90">
        <f>IF(B62="","",VLOOKUP(AD62,Varsayımlar!$B:$Q,7,0)*K62)</f>
        <v>60480</v>
      </c>
      <c r="Q62" s="90">
        <f>IF(B62="","",VLOOKUP(AD62,Varsayımlar!$B:$Q,8,0))</f>
        <v>25</v>
      </c>
      <c r="R62" s="90" t="str">
        <f>IF(B62="","",VLOOKUP(AD62,Varsayımlar!$B:$Q,9,0))</f>
        <v>SOFT</v>
      </c>
      <c r="S62" s="90">
        <f>IF(B62="","",VLOOKUP(AD62,Varsayımlar!$B:$Q,10,0))</f>
        <v>4</v>
      </c>
      <c r="T62" s="90">
        <f>IF(B62="","",VLOOKUP(AD62,Varsayımlar!$B:$Q,11,0))</f>
        <v>30</v>
      </c>
      <c r="U62" s="90">
        <f>IF(B62="","",VLOOKUP(AD62,Varsayımlar!$B:$Q,12,0))</f>
        <v>260</v>
      </c>
      <c r="V62" s="90" t="str">
        <f>IF(B62="","",VLOOKUP(AD62,Varsayımlar!$B:$Q,13,0))</f>
        <v>YURTDIŞI</v>
      </c>
      <c r="W62" s="90">
        <f>IF(B62="","",VLOOKUP(AD62,Varsayımlar!$B:$Q,14,0))</f>
        <v>9</v>
      </c>
      <c r="X62" s="9"/>
      <c r="Y62" s="9"/>
      <c r="Z62" s="9"/>
      <c r="AA62" s="90" t="str">
        <f>IF(B62="","",VLOOKUP(AD62,Varsayımlar!$B:$Q,15,0))</f>
        <v>25CM TURUNCU KOLİ-SOL ÜST DİKDÖRTGENE ÜRETİM TARİHİ BASILACAK</v>
      </c>
      <c r="AB62" s="90" t="str">
        <f>IF(B62="","",VLOOKUP(AD62,Varsayımlar!$B:$Q,16,0))</f>
        <v>24-26 CM</v>
      </c>
      <c r="AC62" s="90">
        <f>IF(B62="","",VLOOKUP(Sayfa2!AD61,Varsayımlar!B:S,18,0))</f>
        <v>0</v>
      </c>
      <c r="AD62" s="90" t="str">
        <f t="shared" si="4"/>
        <v>MAGNİTMAGNİT MAVİ AMBALAJ 25 CM 260G</v>
      </c>
    </row>
    <row r="63" spans="1:30" ht="39.75" customHeight="1" x14ac:dyDescent="0.25">
      <c r="A63" s="9" t="s">
        <v>195</v>
      </c>
      <c r="B63" s="88" t="s">
        <v>90</v>
      </c>
      <c r="C63" s="89">
        <f>IF(B63="","",VLOOKUP(AD63,Varsayımlar!$B:$Q,3,0))</f>
        <v>8698829380698</v>
      </c>
      <c r="D63" s="89" t="s">
        <v>232</v>
      </c>
      <c r="E63" s="85" t="s">
        <v>91</v>
      </c>
      <c r="F63" s="9"/>
      <c r="G63" s="9"/>
      <c r="H63" s="90" t="str">
        <f>IF(B63="","",VLOOKUP(AD63,Varsayımlar!$B:$Q,5,0))</f>
        <v>MAGNİT MAVİ AMBALAJ 25CM</v>
      </c>
      <c r="I63" s="90">
        <f>IF(B63="","",VLOOKUP(AD63,Varsayımlar!B:T,19,0))</f>
        <v>0</v>
      </c>
      <c r="J63" s="90" t="str">
        <f>IF(B63="","",VLOOKUP(AD63,Varsayımlar!$B:$Q,6,0))</f>
        <v>SADE</v>
      </c>
      <c r="K63" s="9">
        <v>2016</v>
      </c>
      <c r="L63" s="9"/>
      <c r="M63" s="9">
        <f>IFERROR(IF(B63="","",K63/VLOOKUP(AD63,Varsayımlar!B:R,17,0)),"")</f>
        <v>24</v>
      </c>
      <c r="N63" s="9"/>
      <c r="O63" s="9"/>
      <c r="P63" s="90">
        <f>IF(B63="","",VLOOKUP(AD63,Varsayımlar!$B:$Q,7,0)*K63)</f>
        <v>60480</v>
      </c>
      <c r="Q63" s="90">
        <f>IF(B63="","",VLOOKUP(AD63,Varsayımlar!$B:$Q,8,0))</f>
        <v>25</v>
      </c>
      <c r="R63" s="90" t="str">
        <f>IF(B63="","",VLOOKUP(AD63,Varsayımlar!$B:$Q,9,0))</f>
        <v>SOFT</v>
      </c>
      <c r="S63" s="90">
        <f>IF(B63="","",VLOOKUP(AD63,Varsayımlar!$B:$Q,10,0))</f>
        <v>4</v>
      </c>
      <c r="T63" s="90">
        <f>IF(B63="","",VLOOKUP(AD63,Varsayımlar!$B:$Q,11,0))</f>
        <v>30</v>
      </c>
      <c r="U63" s="90">
        <f>IF(B63="","",VLOOKUP(AD63,Varsayımlar!$B:$Q,12,0))</f>
        <v>260</v>
      </c>
      <c r="V63" s="90" t="str">
        <f>IF(B63="","",VLOOKUP(AD63,Varsayımlar!$B:$Q,13,0))</f>
        <v>YURTDIŞI</v>
      </c>
      <c r="W63" s="90">
        <f>IF(B63="","",VLOOKUP(AD63,Varsayımlar!$B:$Q,14,0))</f>
        <v>9</v>
      </c>
      <c r="X63" s="9"/>
      <c r="Y63" s="9"/>
      <c r="Z63" s="9"/>
      <c r="AA63" s="90" t="str">
        <f>IF(B63="","",VLOOKUP(AD63,Varsayımlar!$B:$Q,15,0))</f>
        <v>25CM TURUNCU KOLİ-SOL ÜST DİKDÖRTGENE ÜRETİM TARİHİ BASILACAK</v>
      </c>
      <c r="AB63" s="90" t="str">
        <f>IF(B63="","",VLOOKUP(AD63,Varsayımlar!$B:$Q,16,0))</f>
        <v>24-26 CM</v>
      </c>
      <c r="AC63" s="90">
        <f>IF(B63="","",VLOOKUP(Sayfa2!AD62,Varsayımlar!B:S,18,0))</f>
        <v>0</v>
      </c>
      <c r="AD63" s="90" t="str">
        <f t="shared" si="4"/>
        <v>MAGNİTMAGNİT MAVİ AMBALAJ 25 CM 260G</v>
      </c>
    </row>
    <row r="64" spans="1:30" ht="39.75" customHeight="1" x14ac:dyDescent="0.25">
      <c r="A64" s="9" t="s">
        <v>196</v>
      </c>
      <c r="B64" s="88" t="s">
        <v>90</v>
      </c>
      <c r="C64" s="89">
        <f>IF(B64="","",VLOOKUP(AD64,Varsayımlar!$B:$Q,3,0))</f>
        <v>8698829380698</v>
      </c>
      <c r="D64" s="89" t="s">
        <v>233</v>
      </c>
      <c r="E64" s="85" t="s">
        <v>91</v>
      </c>
      <c r="F64" s="9"/>
      <c r="G64" s="9"/>
      <c r="H64" s="90" t="str">
        <f>IF(B64="","",VLOOKUP(AD64,Varsayımlar!$B:$Q,5,0))</f>
        <v>MAGNİT MAVİ AMBALAJ 25CM</v>
      </c>
      <c r="I64" s="90">
        <f>IF(B64="","",VLOOKUP(AD64,Varsayımlar!B:T,19,0))</f>
        <v>0</v>
      </c>
      <c r="J64" s="90" t="str">
        <f>IF(B64="","",VLOOKUP(AD64,Varsayımlar!$B:$Q,6,0))</f>
        <v>SADE</v>
      </c>
      <c r="K64" s="9">
        <v>2016</v>
      </c>
      <c r="L64" s="9"/>
      <c r="M64" s="9">
        <f>IFERROR(IF(B64="","",K64/VLOOKUP(AD64,Varsayımlar!B:R,17,0)),"")</f>
        <v>24</v>
      </c>
      <c r="N64" s="9"/>
      <c r="O64" s="9"/>
      <c r="P64" s="90">
        <f>IF(B64="","",VLOOKUP(AD64,Varsayımlar!$B:$Q,7,0)*K64)</f>
        <v>60480</v>
      </c>
      <c r="Q64" s="90">
        <f>IF(B64="","",VLOOKUP(AD64,Varsayımlar!$B:$Q,8,0))</f>
        <v>25</v>
      </c>
      <c r="R64" s="90" t="str">
        <f>IF(B64="","",VLOOKUP(AD64,Varsayımlar!$B:$Q,9,0))</f>
        <v>SOFT</v>
      </c>
      <c r="S64" s="90">
        <f>IF(B64="","",VLOOKUP(AD64,Varsayımlar!$B:$Q,10,0))</f>
        <v>4</v>
      </c>
      <c r="T64" s="90">
        <f>IF(B64="","",VLOOKUP(AD64,Varsayımlar!$B:$Q,11,0))</f>
        <v>30</v>
      </c>
      <c r="U64" s="90">
        <f>IF(B64="","",VLOOKUP(AD64,Varsayımlar!$B:$Q,12,0))</f>
        <v>260</v>
      </c>
      <c r="V64" s="90" t="str">
        <f>IF(B64="","",VLOOKUP(AD64,Varsayımlar!$B:$Q,13,0))</f>
        <v>YURTDIŞI</v>
      </c>
      <c r="W64" s="90">
        <f>IF(B64="","",VLOOKUP(AD64,Varsayımlar!$B:$Q,14,0))</f>
        <v>9</v>
      </c>
      <c r="X64" s="9"/>
      <c r="Y64" s="9"/>
      <c r="Z64" s="9"/>
      <c r="AA64" s="90" t="str">
        <f>IF(B64="","",VLOOKUP(AD64,Varsayımlar!$B:$Q,15,0))</f>
        <v>25CM TURUNCU KOLİ-SOL ÜST DİKDÖRTGENE ÜRETİM TARİHİ BASILACAK</v>
      </c>
      <c r="AB64" s="90" t="str">
        <f>IF(B64="","",VLOOKUP(AD64,Varsayımlar!$B:$Q,16,0))</f>
        <v>24-26 CM</v>
      </c>
      <c r="AC64" s="90">
        <f>IF(B64="","",VLOOKUP(Sayfa2!AD63,Varsayımlar!B:S,18,0))</f>
        <v>0</v>
      </c>
      <c r="AD64" s="90" t="str">
        <f t="shared" si="4"/>
        <v>MAGNİTMAGNİT MAVİ AMBALAJ 25 CM 260G</v>
      </c>
    </row>
    <row r="65" spans="1:30" ht="39.75" customHeight="1" x14ac:dyDescent="0.25">
      <c r="A65" s="9" t="s">
        <v>197</v>
      </c>
      <c r="B65" s="88" t="s">
        <v>90</v>
      </c>
      <c r="C65" s="89">
        <f>IF(B65="","",VLOOKUP(AD65,Varsayımlar!$B:$Q,3,0))</f>
        <v>8698829380698</v>
      </c>
      <c r="D65" s="89" t="s">
        <v>234</v>
      </c>
      <c r="E65" s="85" t="s">
        <v>91</v>
      </c>
      <c r="F65" s="9"/>
      <c r="G65" s="9"/>
      <c r="H65" s="90" t="str">
        <f>IF(B65="","",VLOOKUP(AD65,Varsayımlar!$B:$Q,5,0))</f>
        <v>MAGNİT MAVİ AMBALAJ 25CM</v>
      </c>
      <c r="I65" s="90">
        <f>IF(B65="","",VLOOKUP(AD65,Varsayımlar!B:T,19,0))</f>
        <v>0</v>
      </c>
      <c r="J65" s="90" t="str">
        <f>IF(B65="","",VLOOKUP(AD65,Varsayımlar!$B:$Q,6,0))</f>
        <v>SADE</v>
      </c>
      <c r="K65" s="9">
        <v>2016</v>
      </c>
      <c r="L65" s="9"/>
      <c r="M65" s="9">
        <f>IFERROR(IF(B65="","",K65/VLOOKUP(AD65,Varsayımlar!B:R,17,0)),"")</f>
        <v>24</v>
      </c>
      <c r="N65" s="9"/>
      <c r="O65" s="9"/>
      <c r="P65" s="90">
        <f>IF(B65="","",VLOOKUP(AD65,Varsayımlar!$B:$Q,7,0)*K65)</f>
        <v>60480</v>
      </c>
      <c r="Q65" s="90">
        <f>IF(B65="","",VLOOKUP(AD65,Varsayımlar!$B:$Q,8,0))</f>
        <v>25</v>
      </c>
      <c r="R65" s="90" t="str">
        <f>IF(B65="","",VLOOKUP(AD65,Varsayımlar!$B:$Q,9,0))</f>
        <v>SOFT</v>
      </c>
      <c r="S65" s="90">
        <f>IF(B65="","",VLOOKUP(AD65,Varsayımlar!$B:$Q,10,0))</f>
        <v>4</v>
      </c>
      <c r="T65" s="90">
        <f>IF(B65="","",VLOOKUP(AD65,Varsayımlar!$B:$Q,11,0))</f>
        <v>30</v>
      </c>
      <c r="U65" s="90">
        <f>IF(B65="","",VLOOKUP(AD65,Varsayımlar!$B:$Q,12,0))</f>
        <v>260</v>
      </c>
      <c r="V65" s="90" t="str">
        <f>IF(B65="","",VLOOKUP(AD65,Varsayımlar!$B:$Q,13,0))</f>
        <v>YURTDIŞI</v>
      </c>
      <c r="W65" s="90">
        <f>IF(B65="","",VLOOKUP(AD65,Varsayımlar!$B:$Q,14,0))</f>
        <v>9</v>
      </c>
      <c r="X65" s="9"/>
      <c r="Y65" s="9"/>
      <c r="Z65" s="9"/>
      <c r="AA65" s="90" t="str">
        <f>IF(B65="","",VLOOKUP(AD65,Varsayımlar!$B:$Q,15,0))</f>
        <v>25CM TURUNCU KOLİ-SOL ÜST DİKDÖRTGENE ÜRETİM TARİHİ BASILACAK</v>
      </c>
      <c r="AB65" s="90" t="str">
        <f>IF(B65="","",VLOOKUP(AD65,Varsayımlar!$B:$Q,16,0))</f>
        <v>24-26 CM</v>
      </c>
      <c r="AC65" s="90">
        <f>IF(B65="","",VLOOKUP(Sayfa2!AD64,Varsayımlar!B:S,18,0))</f>
        <v>0</v>
      </c>
      <c r="AD65" s="90" t="str">
        <f t="shared" si="4"/>
        <v>MAGNİTMAGNİT MAVİ AMBALAJ 25 CM 260G</v>
      </c>
    </row>
    <row r="66" spans="1:30" ht="39.75" customHeight="1" x14ac:dyDescent="0.25">
      <c r="A66" s="9" t="s">
        <v>198</v>
      </c>
      <c r="B66" s="88" t="s">
        <v>90</v>
      </c>
      <c r="C66" s="89">
        <f>IF(B66="","",VLOOKUP(AD66,Varsayımlar!$B:$Q,3,0))</f>
        <v>8698829380698</v>
      </c>
      <c r="D66" s="89" t="s">
        <v>235</v>
      </c>
      <c r="E66" s="85" t="s">
        <v>91</v>
      </c>
      <c r="F66" s="9"/>
      <c r="G66" s="9"/>
      <c r="H66" s="90" t="str">
        <f>IF(B66="","",VLOOKUP(AD66,Varsayımlar!$B:$Q,5,0))</f>
        <v>MAGNİT MAVİ AMBALAJ 25CM</v>
      </c>
      <c r="I66" s="90">
        <f>IF(B66="","",VLOOKUP(AD66,Varsayımlar!B:T,19,0))</f>
        <v>0</v>
      </c>
      <c r="J66" s="90" t="str">
        <f>IF(B66="","",VLOOKUP(AD66,Varsayımlar!$B:$Q,6,0))</f>
        <v>SADE</v>
      </c>
      <c r="K66" s="9">
        <v>2016</v>
      </c>
      <c r="L66" s="9"/>
      <c r="M66" s="9">
        <f>IFERROR(IF(B66="","",K66/VLOOKUP(AD66,Varsayımlar!B:R,17,0)),"")</f>
        <v>24</v>
      </c>
      <c r="N66" s="9"/>
      <c r="O66" s="9"/>
      <c r="P66" s="90">
        <f>IF(B66="","",VLOOKUP(AD66,Varsayımlar!$B:$Q,7,0)*K66)</f>
        <v>60480</v>
      </c>
      <c r="Q66" s="90">
        <f>IF(B66="","",VLOOKUP(AD66,Varsayımlar!$B:$Q,8,0))</f>
        <v>25</v>
      </c>
      <c r="R66" s="90" t="str">
        <f>IF(B66="","",VLOOKUP(AD66,Varsayımlar!$B:$Q,9,0))</f>
        <v>SOFT</v>
      </c>
      <c r="S66" s="90">
        <f>IF(B66="","",VLOOKUP(AD66,Varsayımlar!$B:$Q,10,0))</f>
        <v>4</v>
      </c>
      <c r="T66" s="90">
        <f>IF(B66="","",VLOOKUP(AD66,Varsayımlar!$B:$Q,11,0))</f>
        <v>30</v>
      </c>
      <c r="U66" s="90">
        <f>IF(B66="","",VLOOKUP(AD66,Varsayımlar!$B:$Q,12,0))</f>
        <v>260</v>
      </c>
      <c r="V66" s="90" t="str">
        <f>IF(B66="","",VLOOKUP(AD66,Varsayımlar!$B:$Q,13,0))</f>
        <v>YURTDIŞI</v>
      </c>
      <c r="W66" s="90">
        <f>IF(B66="","",VLOOKUP(AD66,Varsayımlar!$B:$Q,14,0))</f>
        <v>9</v>
      </c>
      <c r="X66" s="9"/>
      <c r="Y66" s="9"/>
      <c r="Z66" s="9"/>
      <c r="AA66" s="90" t="str">
        <f>IF(B66="","",VLOOKUP(AD66,Varsayımlar!$B:$Q,15,0))</f>
        <v>25CM TURUNCU KOLİ-SOL ÜST DİKDÖRTGENE ÜRETİM TARİHİ BASILACAK</v>
      </c>
      <c r="AB66" s="90" t="str">
        <f>IF(B66="","",VLOOKUP(AD66,Varsayımlar!$B:$Q,16,0))</f>
        <v>24-26 CM</v>
      </c>
      <c r="AC66" s="90">
        <f>IF(B66="","",VLOOKUP(Sayfa2!AD65,Varsayımlar!B:S,18,0))</f>
        <v>0</v>
      </c>
      <c r="AD66" s="90" t="str">
        <f t="shared" si="4"/>
        <v>MAGNİTMAGNİT MAVİ AMBALAJ 25 CM 260G</v>
      </c>
    </row>
    <row r="67" spans="1:30" ht="39.75" customHeight="1" x14ac:dyDescent="0.25">
      <c r="A67" s="9" t="s">
        <v>199</v>
      </c>
      <c r="B67" s="88" t="s">
        <v>90</v>
      </c>
      <c r="C67" s="89">
        <f>IF(B67="","",VLOOKUP(AD67,Varsayımlar!$B:$Q,3,0))</f>
        <v>8698829380698</v>
      </c>
      <c r="D67" s="89" t="s">
        <v>236</v>
      </c>
      <c r="E67" s="85" t="s">
        <v>91</v>
      </c>
      <c r="F67" s="9"/>
      <c r="G67" s="9"/>
      <c r="H67" s="90" t="str">
        <f>IF(B67="","",VLOOKUP(AD67,Varsayımlar!$B:$Q,5,0))</f>
        <v>MAGNİT MAVİ AMBALAJ 25CM</v>
      </c>
      <c r="I67" s="90">
        <f>IF(B67="","",VLOOKUP(AD67,Varsayımlar!B:T,19,0))</f>
        <v>0</v>
      </c>
      <c r="J67" s="90" t="str">
        <f>IF(B67="","",VLOOKUP(AD67,Varsayımlar!$B:$Q,6,0))</f>
        <v>SADE</v>
      </c>
      <c r="K67" s="9">
        <v>2016</v>
      </c>
      <c r="L67" s="9"/>
      <c r="M67" s="9">
        <f>IFERROR(IF(B67="","",K67/VLOOKUP(AD67,Varsayımlar!B:R,17,0)),"")</f>
        <v>24</v>
      </c>
      <c r="N67" s="9"/>
      <c r="O67" s="9"/>
      <c r="P67" s="90">
        <f>IF(B67="","",VLOOKUP(AD67,Varsayımlar!$B:$Q,7,0)*K67)</f>
        <v>60480</v>
      </c>
      <c r="Q67" s="90">
        <f>IF(B67="","",VLOOKUP(AD67,Varsayımlar!$B:$Q,8,0))</f>
        <v>25</v>
      </c>
      <c r="R67" s="90" t="str">
        <f>IF(B67="","",VLOOKUP(AD67,Varsayımlar!$B:$Q,9,0))</f>
        <v>SOFT</v>
      </c>
      <c r="S67" s="90">
        <f>IF(B67="","",VLOOKUP(AD67,Varsayımlar!$B:$Q,10,0))</f>
        <v>4</v>
      </c>
      <c r="T67" s="90">
        <f>IF(B67="","",VLOOKUP(AD67,Varsayımlar!$B:$Q,11,0))</f>
        <v>30</v>
      </c>
      <c r="U67" s="90">
        <f>IF(B67="","",VLOOKUP(AD67,Varsayımlar!$B:$Q,12,0))</f>
        <v>260</v>
      </c>
      <c r="V67" s="90" t="str">
        <f>IF(B67="","",VLOOKUP(AD67,Varsayımlar!$B:$Q,13,0))</f>
        <v>YURTDIŞI</v>
      </c>
      <c r="W67" s="90">
        <f>IF(B67="","",VLOOKUP(AD67,Varsayımlar!$B:$Q,14,0))</f>
        <v>9</v>
      </c>
      <c r="X67" s="9"/>
      <c r="Y67" s="9"/>
      <c r="Z67" s="9"/>
      <c r="AA67" s="90" t="str">
        <f>IF(B67="","",VLOOKUP(AD67,Varsayımlar!$B:$Q,15,0))</f>
        <v>25CM TURUNCU KOLİ-SOL ÜST DİKDÖRTGENE ÜRETİM TARİHİ BASILACAK</v>
      </c>
      <c r="AB67" s="90" t="str">
        <f>IF(B67="","",VLOOKUP(AD67,Varsayımlar!$B:$Q,16,0))</f>
        <v>24-26 CM</v>
      </c>
      <c r="AC67" s="90">
        <f>IF(B67="","",VLOOKUP(Sayfa2!AD66,Varsayımlar!B:S,18,0))</f>
        <v>0</v>
      </c>
      <c r="AD67" s="90" t="str">
        <f t="shared" si="4"/>
        <v>MAGNİTMAGNİT MAVİ AMBALAJ 25 CM 260G</v>
      </c>
    </row>
    <row r="68" spans="1:30" ht="39.75" customHeight="1" x14ac:dyDescent="0.25">
      <c r="A68" s="9" t="s">
        <v>200</v>
      </c>
      <c r="B68" s="88" t="s">
        <v>90</v>
      </c>
      <c r="C68" s="89">
        <f>IF(B68="","",VLOOKUP(AD68,Varsayımlar!$B:$Q,3,0))</f>
        <v>8698829380698</v>
      </c>
      <c r="D68" s="89" t="s">
        <v>237</v>
      </c>
      <c r="E68" s="85" t="s">
        <v>91</v>
      </c>
      <c r="F68" s="9"/>
      <c r="G68" s="9"/>
      <c r="H68" s="90" t="str">
        <f>IF(B68="","",VLOOKUP(AD68,Varsayımlar!$B:$Q,5,0))</f>
        <v>MAGNİT MAVİ AMBALAJ 25CM</v>
      </c>
      <c r="I68" s="90">
        <f>IF(B68="","",VLOOKUP(AD68,Varsayımlar!B:T,19,0))</f>
        <v>0</v>
      </c>
      <c r="J68" s="90" t="str">
        <f>IF(B68="","",VLOOKUP(AD68,Varsayımlar!$B:$Q,6,0))</f>
        <v>SADE</v>
      </c>
      <c r="K68" s="9">
        <v>2016</v>
      </c>
      <c r="L68" s="9"/>
      <c r="M68" s="9">
        <f>IFERROR(IF(B68="","",K68/VLOOKUP(AD68,Varsayımlar!B:R,17,0)),"")</f>
        <v>24</v>
      </c>
      <c r="N68" s="9"/>
      <c r="O68" s="9"/>
      <c r="P68" s="90">
        <f>IF(B68="","",VLOOKUP(AD68,Varsayımlar!$B:$Q,7,0)*K68)</f>
        <v>60480</v>
      </c>
      <c r="Q68" s="90">
        <f>IF(B68="","",VLOOKUP(AD68,Varsayımlar!$B:$Q,8,0))</f>
        <v>25</v>
      </c>
      <c r="R68" s="90" t="str">
        <f>IF(B68="","",VLOOKUP(AD68,Varsayımlar!$B:$Q,9,0))</f>
        <v>SOFT</v>
      </c>
      <c r="S68" s="90">
        <f>IF(B68="","",VLOOKUP(AD68,Varsayımlar!$B:$Q,10,0))</f>
        <v>4</v>
      </c>
      <c r="T68" s="90">
        <f>IF(B68="","",VLOOKUP(AD68,Varsayımlar!$B:$Q,11,0))</f>
        <v>30</v>
      </c>
      <c r="U68" s="90">
        <f>IF(B68="","",VLOOKUP(AD68,Varsayımlar!$B:$Q,12,0))</f>
        <v>260</v>
      </c>
      <c r="V68" s="90" t="str">
        <f>IF(B68="","",VLOOKUP(AD68,Varsayımlar!$B:$Q,13,0))</f>
        <v>YURTDIŞI</v>
      </c>
      <c r="W68" s="90">
        <f>IF(B68="","",VLOOKUP(AD68,Varsayımlar!$B:$Q,14,0))</f>
        <v>9</v>
      </c>
      <c r="X68" s="9"/>
      <c r="Y68" s="9"/>
      <c r="Z68" s="9"/>
      <c r="AA68" s="90" t="str">
        <f>IF(B68="","",VLOOKUP(AD68,Varsayımlar!$B:$Q,15,0))</f>
        <v>25CM TURUNCU KOLİ-SOL ÜST DİKDÖRTGENE ÜRETİM TARİHİ BASILACAK</v>
      </c>
      <c r="AB68" s="90" t="str">
        <f>IF(B68="","",VLOOKUP(AD68,Varsayımlar!$B:$Q,16,0))</f>
        <v>24-26 CM</v>
      </c>
      <c r="AC68" s="90">
        <f>IF(B68="","",VLOOKUP(Sayfa2!AD67,Varsayımlar!B:S,18,0))</f>
        <v>0</v>
      </c>
      <c r="AD68" s="90" t="str">
        <f t="shared" si="4"/>
        <v>MAGNİTMAGNİT MAVİ AMBALAJ 25 CM 260G</v>
      </c>
    </row>
    <row r="69" spans="1:30" ht="39.75" customHeight="1" x14ac:dyDescent="0.25">
      <c r="A69" s="9" t="s">
        <v>201</v>
      </c>
      <c r="B69" s="88" t="s">
        <v>90</v>
      </c>
      <c r="C69" s="89">
        <f>IF(B69="","",VLOOKUP(AD69,Varsayımlar!$B:$Q,3,0))</f>
        <v>8698829380698</v>
      </c>
      <c r="D69" s="89" t="s">
        <v>238</v>
      </c>
      <c r="E69" s="85" t="s">
        <v>91</v>
      </c>
      <c r="F69" s="9"/>
      <c r="G69" s="9"/>
      <c r="H69" s="90" t="str">
        <f>IF(B69="","",VLOOKUP(AD69,Varsayımlar!$B:$Q,5,0))</f>
        <v>MAGNİT MAVİ AMBALAJ 25CM</v>
      </c>
      <c r="I69" s="90">
        <f>IF(B69="","",VLOOKUP(AD69,Varsayımlar!B:T,19,0))</f>
        <v>0</v>
      </c>
      <c r="J69" s="90" t="str">
        <f>IF(B69="","",VLOOKUP(AD69,Varsayımlar!$B:$Q,6,0))</f>
        <v>SADE</v>
      </c>
      <c r="K69" s="9">
        <v>2016</v>
      </c>
      <c r="L69" s="9"/>
      <c r="M69" s="9">
        <f>IFERROR(IF(B69="","",K69/VLOOKUP(AD69,Varsayımlar!B:R,17,0)),"")</f>
        <v>24</v>
      </c>
      <c r="N69" s="9"/>
      <c r="O69" s="9"/>
      <c r="P69" s="90">
        <f>IF(B69="","",VLOOKUP(AD69,Varsayımlar!$B:$Q,7,0)*K69)</f>
        <v>60480</v>
      </c>
      <c r="Q69" s="90">
        <f>IF(B69="","",VLOOKUP(AD69,Varsayımlar!$B:$Q,8,0))</f>
        <v>25</v>
      </c>
      <c r="R69" s="90" t="str">
        <f>IF(B69="","",VLOOKUP(AD69,Varsayımlar!$B:$Q,9,0))</f>
        <v>SOFT</v>
      </c>
      <c r="S69" s="90">
        <f>IF(B69="","",VLOOKUP(AD69,Varsayımlar!$B:$Q,10,0))</f>
        <v>4</v>
      </c>
      <c r="T69" s="90">
        <f>IF(B69="","",VLOOKUP(AD69,Varsayımlar!$B:$Q,11,0))</f>
        <v>30</v>
      </c>
      <c r="U69" s="90">
        <f>IF(B69="","",VLOOKUP(AD69,Varsayımlar!$B:$Q,12,0))</f>
        <v>260</v>
      </c>
      <c r="V69" s="90" t="str">
        <f>IF(B69="","",VLOOKUP(AD69,Varsayımlar!$B:$Q,13,0))</f>
        <v>YURTDIŞI</v>
      </c>
      <c r="W69" s="90">
        <f>IF(B69="","",VLOOKUP(AD69,Varsayımlar!$B:$Q,14,0))</f>
        <v>9</v>
      </c>
      <c r="X69" s="9"/>
      <c r="Y69" s="9"/>
      <c r="Z69" s="9"/>
      <c r="AA69" s="90" t="str">
        <f>IF(B69="","",VLOOKUP(AD69,Varsayımlar!$B:$Q,15,0))</f>
        <v>25CM TURUNCU KOLİ-SOL ÜST DİKDÖRTGENE ÜRETİM TARİHİ BASILACAK</v>
      </c>
      <c r="AB69" s="90" t="str">
        <f>IF(B69="","",VLOOKUP(AD69,Varsayımlar!$B:$Q,16,0))</f>
        <v>24-26 CM</v>
      </c>
      <c r="AC69" s="90">
        <f>IF(B69="","",VLOOKUP(Sayfa2!AD68,Varsayımlar!B:S,18,0))</f>
        <v>0</v>
      </c>
      <c r="AD69" s="90" t="str">
        <f t="shared" si="4"/>
        <v>MAGNİTMAGNİT MAVİ AMBALAJ 25 CM 260G</v>
      </c>
    </row>
    <row r="70" spans="1:30" ht="39.75" customHeight="1" x14ac:dyDescent="0.25">
      <c r="A70" s="9" t="s">
        <v>202</v>
      </c>
      <c r="B70" s="88" t="s">
        <v>90</v>
      </c>
      <c r="C70" s="89">
        <f>IF(B70="","",VLOOKUP(AD70,Varsayımlar!$B:$Q,3,0))</f>
        <v>8698829380698</v>
      </c>
      <c r="D70" s="89" t="s">
        <v>239</v>
      </c>
      <c r="E70" s="85" t="s">
        <v>91</v>
      </c>
      <c r="F70" s="9"/>
      <c r="G70" s="9"/>
      <c r="H70" s="90" t="str">
        <f>IF(B70="","",VLOOKUP(AD70,Varsayımlar!$B:$Q,5,0))</f>
        <v>MAGNİT MAVİ AMBALAJ 25CM</v>
      </c>
      <c r="I70" s="90">
        <f>IF(B70="","",VLOOKUP(AD70,Varsayımlar!B:T,19,0))</f>
        <v>0</v>
      </c>
      <c r="J70" s="90" t="str">
        <f>IF(B70="","",VLOOKUP(AD70,Varsayımlar!$B:$Q,6,0))</f>
        <v>SADE</v>
      </c>
      <c r="K70" s="9">
        <v>2016</v>
      </c>
      <c r="L70" s="9"/>
      <c r="M70" s="9">
        <f>IFERROR(IF(B70="","",K70/VLOOKUP(AD70,Varsayımlar!B:R,17,0)),"")</f>
        <v>24</v>
      </c>
      <c r="N70" s="9"/>
      <c r="O70" s="9"/>
      <c r="P70" s="90">
        <f>IF(B70="","",VLOOKUP(AD70,Varsayımlar!$B:$Q,7,0)*K70)</f>
        <v>60480</v>
      </c>
      <c r="Q70" s="90">
        <f>IF(B70="","",VLOOKUP(AD70,Varsayımlar!$B:$Q,8,0))</f>
        <v>25</v>
      </c>
      <c r="R70" s="90" t="str">
        <f>IF(B70="","",VLOOKUP(AD70,Varsayımlar!$B:$Q,9,0))</f>
        <v>SOFT</v>
      </c>
      <c r="S70" s="90">
        <f>IF(B70="","",VLOOKUP(AD70,Varsayımlar!$B:$Q,10,0))</f>
        <v>4</v>
      </c>
      <c r="T70" s="90">
        <f>IF(B70="","",VLOOKUP(AD70,Varsayımlar!$B:$Q,11,0))</f>
        <v>30</v>
      </c>
      <c r="U70" s="90">
        <f>IF(B70="","",VLOOKUP(AD70,Varsayımlar!$B:$Q,12,0))</f>
        <v>260</v>
      </c>
      <c r="V70" s="90" t="str">
        <f>IF(B70="","",VLOOKUP(AD70,Varsayımlar!$B:$Q,13,0))</f>
        <v>YURTDIŞI</v>
      </c>
      <c r="W70" s="90">
        <f>IF(B70="","",VLOOKUP(AD70,Varsayımlar!$B:$Q,14,0))</f>
        <v>9</v>
      </c>
      <c r="X70" s="9"/>
      <c r="Y70" s="9"/>
      <c r="Z70" s="9"/>
      <c r="AA70" s="90" t="str">
        <f>IF(B70="","",VLOOKUP(AD70,Varsayımlar!$B:$Q,15,0))</f>
        <v>25CM TURUNCU KOLİ-SOL ÜST DİKDÖRTGENE ÜRETİM TARİHİ BASILACAK</v>
      </c>
      <c r="AB70" s="90" t="str">
        <f>IF(B70="","",VLOOKUP(AD70,Varsayımlar!$B:$Q,16,0))</f>
        <v>24-26 CM</v>
      </c>
      <c r="AC70" s="90">
        <f>IF(B70="","",VLOOKUP(Sayfa2!AD69,Varsayımlar!B:S,18,0))</f>
        <v>0</v>
      </c>
      <c r="AD70" s="90" t="str">
        <f t="shared" ref="AD70:AD104" si="5">IF(B70="","",CONCATENATE(B70,E70))</f>
        <v>MAGNİTMAGNİT MAVİ AMBALAJ 25 CM 260G</v>
      </c>
    </row>
    <row r="71" spans="1:30" ht="39.75" customHeight="1" x14ac:dyDescent="0.25">
      <c r="A71" s="9" t="s">
        <v>203</v>
      </c>
      <c r="B71" s="88" t="s">
        <v>90</v>
      </c>
      <c r="C71" s="89">
        <f>IF(B71="","",VLOOKUP(AD71,Varsayımlar!$B:$Q,3,0))</f>
        <v>8698829380698</v>
      </c>
      <c r="D71" s="89" t="s">
        <v>258</v>
      </c>
      <c r="E71" s="85" t="s">
        <v>91</v>
      </c>
      <c r="F71" s="9"/>
      <c r="G71" s="9"/>
      <c r="H71" s="90" t="str">
        <f>IF(B71="","",VLOOKUP(AD71,Varsayımlar!$B:$Q,5,0))</f>
        <v>MAGNİT MAVİ AMBALAJ 25CM</v>
      </c>
      <c r="I71" s="90">
        <f>IF(B71="","",VLOOKUP(AD71,Varsayımlar!B:T,19,0))</f>
        <v>0</v>
      </c>
      <c r="J71" s="90" t="str">
        <f>IF(B71="","",VLOOKUP(AD71,Varsayımlar!$B:$Q,6,0))</f>
        <v>SADE</v>
      </c>
      <c r="K71" s="9">
        <v>2016</v>
      </c>
      <c r="L71" s="9"/>
      <c r="M71" s="9">
        <f>IFERROR(IF(B71="","",K71/VLOOKUP(AD71,Varsayımlar!B:R,17,0)),"")</f>
        <v>24</v>
      </c>
      <c r="N71" s="9"/>
      <c r="O71" s="9"/>
      <c r="P71" s="90">
        <f>IF(B71="","",VLOOKUP(AD71,Varsayımlar!$B:$Q,7,0)*K71)</f>
        <v>60480</v>
      </c>
      <c r="Q71" s="90">
        <f>IF(B71="","",VLOOKUP(AD71,Varsayımlar!$B:$Q,8,0))</f>
        <v>25</v>
      </c>
      <c r="R71" s="90" t="str">
        <f>IF(B71="","",VLOOKUP(AD71,Varsayımlar!$B:$Q,9,0))</f>
        <v>SOFT</v>
      </c>
      <c r="S71" s="90">
        <f>IF(B71="","",VLOOKUP(AD71,Varsayımlar!$B:$Q,10,0))</f>
        <v>4</v>
      </c>
      <c r="T71" s="90">
        <f>IF(B71="","",VLOOKUP(AD71,Varsayımlar!$B:$Q,11,0))</f>
        <v>30</v>
      </c>
      <c r="U71" s="90">
        <f>IF(B71="","",VLOOKUP(AD71,Varsayımlar!$B:$Q,12,0))</f>
        <v>260</v>
      </c>
      <c r="V71" s="90" t="str">
        <f>IF(B71="","",VLOOKUP(AD71,Varsayımlar!$B:$Q,13,0))</f>
        <v>YURTDIŞI</v>
      </c>
      <c r="W71" s="90">
        <f>IF(B71="","",VLOOKUP(AD71,Varsayımlar!$B:$Q,14,0))</f>
        <v>9</v>
      </c>
      <c r="X71" s="9"/>
      <c r="Y71" s="9"/>
      <c r="Z71" s="9"/>
      <c r="AA71" s="90" t="str">
        <f>IF(B71="","",VLOOKUP(AD71,Varsayımlar!$B:$Q,15,0))</f>
        <v>25CM TURUNCU KOLİ-SOL ÜST DİKDÖRTGENE ÜRETİM TARİHİ BASILACAK</v>
      </c>
      <c r="AB71" s="90" t="str">
        <f>IF(B71="","",VLOOKUP(AD71,Varsayımlar!$B:$Q,16,0))</f>
        <v>24-26 CM</v>
      </c>
      <c r="AC71" s="90">
        <f>IF(B71="","",VLOOKUP(Sayfa2!AD70,Varsayımlar!B:S,18,0))</f>
        <v>0</v>
      </c>
      <c r="AD71" s="90" t="str">
        <f t="shared" si="5"/>
        <v>MAGNİTMAGNİT MAVİ AMBALAJ 25 CM 260G</v>
      </c>
    </row>
    <row r="72" spans="1:30" ht="39.75" customHeight="1" x14ac:dyDescent="0.25">
      <c r="A72" s="9" t="s">
        <v>204</v>
      </c>
      <c r="B72" s="88" t="s">
        <v>90</v>
      </c>
      <c r="C72" s="89">
        <f>IF(B72="","",VLOOKUP(AD72,Varsayımlar!$B:$Q,3,0))</f>
        <v>8698829380698</v>
      </c>
      <c r="D72" s="89" t="s">
        <v>259</v>
      </c>
      <c r="E72" s="85" t="s">
        <v>91</v>
      </c>
      <c r="F72" s="9"/>
      <c r="G72" s="9"/>
      <c r="H72" s="90" t="str">
        <f>IF(B72="","",VLOOKUP(AD72,Varsayımlar!$B:$Q,5,0))</f>
        <v>MAGNİT MAVİ AMBALAJ 25CM</v>
      </c>
      <c r="I72" s="90">
        <f>IF(B72="","",VLOOKUP(AD72,Varsayımlar!B:T,19,0))</f>
        <v>0</v>
      </c>
      <c r="J72" s="90" t="str">
        <f>IF(B72="","",VLOOKUP(AD72,Varsayımlar!$B:$Q,6,0))</f>
        <v>SADE</v>
      </c>
      <c r="K72" s="9">
        <v>2016</v>
      </c>
      <c r="L72" s="9"/>
      <c r="M72" s="9">
        <f>IFERROR(IF(B72="","",K72/VLOOKUP(AD72,Varsayımlar!B:R,17,0)),"")</f>
        <v>24</v>
      </c>
      <c r="N72" s="9"/>
      <c r="O72" s="9"/>
      <c r="P72" s="90">
        <f>IF(B72="","",VLOOKUP(AD72,Varsayımlar!$B:$Q,7,0)*K72)</f>
        <v>60480</v>
      </c>
      <c r="Q72" s="90">
        <f>IF(B72="","",VLOOKUP(AD72,Varsayımlar!$B:$Q,8,0))</f>
        <v>25</v>
      </c>
      <c r="R72" s="90" t="str">
        <f>IF(B72="","",VLOOKUP(AD72,Varsayımlar!$B:$Q,9,0))</f>
        <v>SOFT</v>
      </c>
      <c r="S72" s="90">
        <f>IF(B72="","",VLOOKUP(AD72,Varsayımlar!$B:$Q,10,0))</f>
        <v>4</v>
      </c>
      <c r="T72" s="90">
        <f>IF(B72="","",VLOOKUP(AD72,Varsayımlar!$B:$Q,11,0))</f>
        <v>30</v>
      </c>
      <c r="U72" s="90">
        <f>IF(B72="","",VLOOKUP(AD72,Varsayımlar!$B:$Q,12,0))</f>
        <v>260</v>
      </c>
      <c r="V72" s="90" t="str">
        <f>IF(B72="","",VLOOKUP(AD72,Varsayımlar!$B:$Q,13,0))</f>
        <v>YURTDIŞI</v>
      </c>
      <c r="W72" s="90">
        <f>IF(B72="","",VLOOKUP(AD72,Varsayımlar!$B:$Q,14,0))</f>
        <v>9</v>
      </c>
      <c r="X72" s="9"/>
      <c r="Y72" s="9"/>
      <c r="Z72" s="9"/>
      <c r="AA72" s="90" t="str">
        <f>IF(B72="","",VLOOKUP(AD72,Varsayımlar!$B:$Q,15,0))</f>
        <v>25CM TURUNCU KOLİ-SOL ÜST DİKDÖRTGENE ÜRETİM TARİHİ BASILACAK</v>
      </c>
      <c r="AB72" s="90" t="str">
        <f>IF(B72="","",VLOOKUP(AD72,Varsayımlar!$B:$Q,16,0))</f>
        <v>24-26 CM</v>
      </c>
      <c r="AC72" s="90">
        <f>IF(B72="","",VLOOKUP(Sayfa2!AD71,Varsayımlar!B:S,18,0))</f>
        <v>0</v>
      </c>
      <c r="AD72" s="90" t="str">
        <f t="shared" si="5"/>
        <v>MAGNİTMAGNİT MAVİ AMBALAJ 25 CM 260G</v>
      </c>
    </row>
    <row r="73" spans="1:30" ht="39.75" customHeight="1" x14ac:dyDescent="0.25">
      <c r="A73" s="9" t="s">
        <v>205</v>
      </c>
      <c r="B73" s="88" t="s">
        <v>90</v>
      </c>
      <c r="C73" s="89">
        <f>IF(B73="","",VLOOKUP(AD73,Varsayımlar!$B:$Q,3,0))</f>
        <v>8698829380698</v>
      </c>
      <c r="D73" s="89" t="s">
        <v>260</v>
      </c>
      <c r="E73" s="85" t="s">
        <v>91</v>
      </c>
      <c r="F73" s="9"/>
      <c r="G73" s="9"/>
      <c r="H73" s="90" t="str">
        <f>IF(B73="","",VLOOKUP(AD73,Varsayımlar!$B:$Q,5,0))</f>
        <v>MAGNİT MAVİ AMBALAJ 25CM</v>
      </c>
      <c r="I73" s="90">
        <f>IF(B73="","",VLOOKUP(AD73,Varsayımlar!B:T,19,0))</f>
        <v>0</v>
      </c>
      <c r="J73" s="90" t="str">
        <f>IF(B73="","",VLOOKUP(AD73,Varsayımlar!$B:$Q,6,0))</f>
        <v>SADE</v>
      </c>
      <c r="K73" s="9">
        <v>2016</v>
      </c>
      <c r="L73" s="9"/>
      <c r="M73" s="9">
        <f>IFERROR(IF(B73="","",K73/VLOOKUP(AD73,Varsayımlar!B:R,17,0)),"")</f>
        <v>24</v>
      </c>
      <c r="N73" s="9"/>
      <c r="O73" s="9"/>
      <c r="P73" s="90">
        <f>IF(B73="","",VLOOKUP(AD73,Varsayımlar!$B:$Q,7,0)*K73)</f>
        <v>60480</v>
      </c>
      <c r="Q73" s="90">
        <f>IF(B73="","",VLOOKUP(AD73,Varsayımlar!$B:$Q,8,0))</f>
        <v>25</v>
      </c>
      <c r="R73" s="90" t="str">
        <f>IF(B73="","",VLOOKUP(AD73,Varsayımlar!$B:$Q,9,0))</f>
        <v>SOFT</v>
      </c>
      <c r="S73" s="90">
        <f>IF(B73="","",VLOOKUP(AD73,Varsayımlar!$B:$Q,10,0))</f>
        <v>4</v>
      </c>
      <c r="T73" s="90">
        <f>IF(B73="","",VLOOKUP(AD73,Varsayımlar!$B:$Q,11,0))</f>
        <v>30</v>
      </c>
      <c r="U73" s="90">
        <f>IF(B73="","",VLOOKUP(AD73,Varsayımlar!$B:$Q,12,0))</f>
        <v>260</v>
      </c>
      <c r="V73" s="90" t="str">
        <f>IF(B73="","",VLOOKUP(AD73,Varsayımlar!$B:$Q,13,0))</f>
        <v>YURTDIŞI</v>
      </c>
      <c r="W73" s="90">
        <f>IF(B73="","",VLOOKUP(AD73,Varsayımlar!$B:$Q,14,0))</f>
        <v>9</v>
      </c>
      <c r="X73" s="9"/>
      <c r="Y73" s="9"/>
      <c r="Z73" s="9"/>
      <c r="AA73" s="90" t="str">
        <f>IF(B73="","",VLOOKUP(AD73,Varsayımlar!$B:$Q,15,0))</f>
        <v>25CM TURUNCU KOLİ-SOL ÜST DİKDÖRTGENE ÜRETİM TARİHİ BASILACAK</v>
      </c>
      <c r="AB73" s="90" t="str">
        <f>IF(B73="","",VLOOKUP(AD73,Varsayımlar!$B:$Q,16,0))</f>
        <v>24-26 CM</v>
      </c>
      <c r="AC73" s="90">
        <f>IF(B73="","",VLOOKUP(Sayfa2!AD72,Varsayımlar!B:S,18,0))</f>
        <v>0</v>
      </c>
      <c r="AD73" s="90" t="str">
        <f t="shared" si="5"/>
        <v>MAGNİTMAGNİT MAVİ AMBALAJ 25 CM 260G</v>
      </c>
    </row>
    <row r="74" spans="1:30" ht="39.75" customHeight="1" x14ac:dyDescent="0.25">
      <c r="A74" s="9" t="s">
        <v>206</v>
      </c>
      <c r="B74" s="88" t="s">
        <v>90</v>
      </c>
      <c r="C74" s="89">
        <f>IF(B74="","",VLOOKUP(AD74,Varsayımlar!$B:$Q,3,0))</f>
        <v>8698829380698</v>
      </c>
      <c r="D74" s="89" t="s">
        <v>261</v>
      </c>
      <c r="E74" s="85" t="s">
        <v>91</v>
      </c>
      <c r="F74" s="9"/>
      <c r="G74" s="9"/>
      <c r="H74" s="90" t="str">
        <f>IF(B74="","",VLOOKUP(AD74,Varsayımlar!$B:$Q,5,0))</f>
        <v>MAGNİT MAVİ AMBALAJ 25CM</v>
      </c>
      <c r="I74" s="90">
        <f>IF(B74="","",VLOOKUP(AD74,Varsayımlar!B:T,19,0))</f>
        <v>0</v>
      </c>
      <c r="J74" s="90" t="str">
        <f>IF(B74="","",VLOOKUP(AD74,Varsayımlar!$B:$Q,6,0))</f>
        <v>SADE</v>
      </c>
      <c r="K74" s="9">
        <v>2016</v>
      </c>
      <c r="L74" s="9"/>
      <c r="M74" s="9">
        <f>IFERROR(IF(B74="","",K74/VLOOKUP(AD74,Varsayımlar!B:R,17,0)),"")</f>
        <v>24</v>
      </c>
      <c r="N74" s="9"/>
      <c r="O74" s="9"/>
      <c r="P74" s="90">
        <f>IF(B74="","",VLOOKUP(AD74,Varsayımlar!$B:$Q,7,0)*K74)</f>
        <v>60480</v>
      </c>
      <c r="Q74" s="90">
        <f>IF(B74="","",VLOOKUP(AD74,Varsayımlar!$B:$Q,8,0))</f>
        <v>25</v>
      </c>
      <c r="R74" s="90" t="str">
        <f>IF(B74="","",VLOOKUP(AD74,Varsayımlar!$B:$Q,9,0))</f>
        <v>SOFT</v>
      </c>
      <c r="S74" s="90">
        <f>IF(B74="","",VLOOKUP(AD74,Varsayımlar!$B:$Q,10,0))</f>
        <v>4</v>
      </c>
      <c r="T74" s="90">
        <f>IF(B74="","",VLOOKUP(AD74,Varsayımlar!$B:$Q,11,0))</f>
        <v>30</v>
      </c>
      <c r="U74" s="90">
        <f>IF(B74="","",VLOOKUP(AD74,Varsayımlar!$B:$Q,12,0))</f>
        <v>260</v>
      </c>
      <c r="V74" s="90" t="str">
        <f>IF(B74="","",VLOOKUP(AD74,Varsayımlar!$B:$Q,13,0))</f>
        <v>YURTDIŞI</v>
      </c>
      <c r="W74" s="90">
        <f>IF(B74="","",VLOOKUP(AD74,Varsayımlar!$B:$Q,14,0))</f>
        <v>9</v>
      </c>
      <c r="X74" s="9"/>
      <c r="Y74" s="9"/>
      <c r="Z74" s="9"/>
      <c r="AA74" s="90" t="str">
        <f>IF(B74="","",VLOOKUP(AD74,Varsayımlar!$B:$Q,15,0))</f>
        <v>25CM TURUNCU KOLİ-SOL ÜST DİKDÖRTGENE ÜRETİM TARİHİ BASILACAK</v>
      </c>
      <c r="AB74" s="90" t="str">
        <f>IF(B74="","",VLOOKUP(AD74,Varsayımlar!$B:$Q,16,0))</f>
        <v>24-26 CM</v>
      </c>
      <c r="AC74" s="90">
        <f>IF(B74="","",VLOOKUP(Sayfa2!AD73,Varsayımlar!B:S,18,0))</f>
        <v>0</v>
      </c>
      <c r="AD74" s="90" t="str">
        <f t="shared" si="5"/>
        <v>MAGNİTMAGNİT MAVİ AMBALAJ 25 CM 260G</v>
      </c>
    </row>
    <row r="75" spans="1:30" ht="39.75" customHeight="1" x14ac:dyDescent="0.25">
      <c r="A75" s="9" t="s">
        <v>207</v>
      </c>
      <c r="B75" s="88" t="s">
        <v>90</v>
      </c>
      <c r="C75" s="89">
        <f>IF(B75="","",VLOOKUP(AD75,Varsayımlar!$B:$Q,3,0))</f>
        <v>8698829380698</v>
      </c>
      <c r="D75" s="89" t="s">
        <v>262</v>
      </c>
      <c r="E75" s="85" t="s">
        <v>91</v>
      </c>
      <c r="F75" s="9"/>
      <c r="G75" s="9"/>
      <c r="H75" s="90" t="str">
        <f>IF(B75="","",VLOOKUP(AD75,Varsayımlar!$B:$Q,5,0))</f>
        <v>MAGNİT MAVİ AMBALAJ 25CM</v>
      </c>
      <c r="I75" s="90">
        <f>IF(B75="","",VLOOKUP(AD75,Varsayımlar!B:T,19,0))</f>
        <v>0</v>
      </c>
      <c r="J75" s="90" t="str">
        <f>IF(B75="","",VLOOKUP(AD75,Varsayımlar!$B:$Q,6,0))</f>
        <v>SADE</v>
      </c>
      <c r="K75" s="9">
        <v>2016</v>
      </c>
      <c r="L75" s="9"/>
      <c r="M75" s="9">
        <f>IFERROR(IF(B75="","",K75/VLOOKUP(AD75,Varsayımlar!B:R,17,0)),"")</f>
        <v>24</v>
      </c>
      <c r="N75" s="9"/>
      <c r="O75" s="9"/>
      <c r="P75" s="90">
        <f>IF(B75="","",VLOOKUP(AD75,Varsayımlar!$B:$Q,7,0)*K75)</f>
        <v>60480</v>
      </c>
      <c r="Q75" s="90">
        <f>IF(B75="","",VLOOKUP(AD75,Varsayımlar!$B:$Q,8,0))</f>
        <v>25</v>
      </c>
      <c r="R75" s="90" t="str">
        <f>IF(B75="","",VLOOKUP(AD75,Varsayımlar!$B:$Q,9,0))</f>
        <v>SOFT</v>
      </c>
      <c r="S75" s="90">
        <f>IF(B75="","",VLOOKUP(AD75,Varsayımlar!$B:$Q,10,0))</f>
        <v>4</v>
      </c>
      <c r="T75" s="90">
        <f>IF(B75="","",VLOOKUP(AD75,Varsayımlar!$B:$Q,11,0))</f>
        <v>30</v>
      </c>
      <c r="U75" s="90">
        <f>IF(B75="","",VLOOKUP(AD75,Varsayımlar!$B:$Q,12,0))</f>
        <v>260</v>
      </c>
      <c r="V75" s="90" t="str">
        <f>IF(B75="","",VLOOKUP(AD75,Varsayımlar!$B:$Q,13,0))</f>
        <v>YURTDIŞI</v>
      </c>
      <c r="W75" s="90">
        <f>IF(B75="","",VLOOKUP(AD75,Varsayımlar!$B:$Q,14,0))</f>
        <v>9</v>
      </c>
      <c r="X75" s="9"/>
      <c r="Y75" s="9"/>
      <c r="Z75" s="9"/>
      <c r="AA75" s="90" t="str">
        <f>IF(B75="","",VLOOKUP(AD75,Varsayımlar!$B:$Q,15,0))</f>
        <v>25CM TURUNCU KOLİ-SOL ÜST DİKDÖRTGENE ÜRETİM TARİHİ BASILACAK</v>
      </c>
      <c r="AB75" s="90" t="str">
        <f>IF(B75="","",VLOOKUP(AD75,Varsayımlar!$B:$Q,16,0))</f>
        <v>24-26 CM</v>
      </c>
      <c r="AC75" s="90">
        <f>IF(B75="","",VLOOKUP(Sayfa2!AD74,Varsayımlar!B:S,18,0))</f>
        <v>0</v>
      </c>
      <c r="AD75" s="90" t="str">
        <f t="shared" si="5"/>
        <v>MAGNİTMAGNİT MAVİ AMBALAJ 25 CM 260G</v>
      </c>
    </row>
    <row r="76" spans="1:30" ht="39.75" customHeight="1" x14ac:dyDescent="0.25">
      <c r="A76" s="9" t="s">
        <v>208</v>
      </c>
      <c r="B76" s="9" t="s">
        <v>104</v>
      </c>
      <c r="C76" s="10">
        <f>IF(B76="","",VLOOKUP(AD76,Varsayımlar!$B:$Q,3,0))</f>
        <v>8698829380698</v>
      </c>
      <c r="D76" s="10"/>
      <c r="E76" s="91" t="s">
        <v>263</v>
      </c>
      <c r="F76" s="9"/>
      <c r="G76" s="9"/>
      <c r="H76" s="9" t="str">
        <f>IF(B76="","",VLOOKUP(AD76,Varsayımlar!$B:$Q,5,0))</f>
        <v>Tortillas 20cm (Samakat Bilgileri Ekli)</v>
      </c>
      <c r="I76" s="9">
        <f>IF(B76="","",VLOOKUP(AD76,Varsayımlar!B:T,19,0))</f>
        <v>0</v>
      </c>
      <c r="J76" s="9" t="str">
        <f>IF(B76="","",VLOOKUP(AD76,Varsayımlar!$B:$Q,6,0))</f>
        <v>PEYNİRLİ</v>
      </c>
      <c r="K76" s="9">
        <v>1800</v>
      </c>
      <c r="L76" s="9"/>
      <c r="M76" s="9">
        <f>IFERROR(IF(B76="","",K76/VLOOKUP(AD76,Varsayımlar!B:R,17,0)),"")</f>
        <v>8</v>
      </c>
      <c r="N76" s="9"/>
      <c r="O76" s="9"/>
      <c r="P76" s="9">
        <f>IF(B76="","",VLOOKUP(AD76,Varsayımlar!$B:$Q,7,0)*K76)</f>
        <v>25200</v>
      </c>
      <c r="Q76" s="9">
        <f>IF(B76="","",VLOOKUP(AD76,Varsayımlar!$B:$Q,8,0))</f>
        <v>20</v>
      </c>
      <c r="R76" s="9" t="str">
        <f>IF(B76="","",VLOOKUP(AD76,Varsayımlar!$B:$Q,9,0))</f>
        <v>IRAK SOFT-AT</v>
      </c>
      <c r="S76" s="9">
        <f>IF(B76="","",VLOOKUP(AD76,Varsayımlar!$B:$Q,10,0))</f>
        <v>4</v>
      </c>
      <c r="T76" s="9">
        <f>IF(B76="","",VLOOKUP(AD76,Varsayımlar!$B:$Q,11,0))</f>
        <v>14</v>
      </c>
      <c r="U76" s="9">
        <f>IF(B76="","",VLOOKUP(AD76,Varsayımlar!$B:$Q,12,0))</f>
        <v>166</v>
      </c>
      <c r="V76" s="9" t="str">
        <f>IF(B76="","",VLOOKUP(AD76,Varsayımlar!$B:$Q,13,0))</f>
        <v>YURTDIŞI</v>
      </c>
      <c r="W76" s="9">
        <f>IF(B76="","",VLOOKUP(AD76,Varsayımlar!$B:$Q,14,0))</f>
        <v>9</v>
      </c>
      <c r="X76" s="86">
        <v>46206</v>
      </c>
      <c r="Y76" s="86">
        <v>46480</v>
      </c>
      <c r="Z76" s="9" t="s">
        <v>265</v>
      </c>
      <c r="AA76" s="9" t="str">
        <f>IF(B76="","",VLOOKUP(AD76,Varsayımlar!$B:$Q,15,0))</f>
        <v>Kare Koli-Üretim Tarihli Etiket</v>
      </c>
      <c r="AB76" s="9" t="str">
        <f>IF(B76="","",VLOOKUP(AD76,Varsayımlar!$B:$Q,16,0))</f>
        <v>19-21 cm</v>
      </c>
      <c r="AC76" s="9">
        <f>IF(B76="","",VLOOKUP(Sayfa2!AD75,Varsayımlar!B:S,18,0))</f>
        <v>0</v>
      </c>
      <c r="AD76" s="9" t="str">
        <f t="shared" si="5"/>
        <v>SMART LLCTortillas 20cm Peynirli 4pcs 166g</v>
      </c>
    </row>
    <row r="77" spans="1:30" ht="39.75" customHeight="1" x14ac:dyDescent="0.25">
      <c r="A77" s="9" t="s">
        <v>209</v>
      </c>
      <c r="B77" s="88" t="s">
        <v>104</v>
      </c>
      <c r="C77" s="89">
        <f>IF(B77="","",VLOOKUP(AD77,Varsayımlar!$B:$Q,3,0))</f>
        <v>8698829380698</v>
      </c>
      <c r="D77" s="89"/>
      <c r="E77" s="91" t="s">
        <v>105</v>
      </c>
      <c r="F77" s="9"/>
      <c r="G77" s="9"/>
      <c r="H77" s="90" t="str">
        <f>IF(B77="","",VLOOKUP(AD77,Varsayımlar!$B:$Q,5,0))</f>
        <v>TORTİLLAS 20CM (SAMAKAT BİLGİLERİ EKLİ)</v>
      </c>
      <c r="I77" s="90">
        <f>IF(B77="","",VLOOKUP(AD77,Varsayımlar!B:T,19,0))</f>
        <v>0</v>
      </c>
      <c r="J77" s="90" t="str">
        <f>IF(B77="","",VLOOKUP(AD77,Varsayımlar!$B:$Q,6,0))</f>
        <v>SADE</v>
      </c>
      <c r="K77" s="9">
        <v>5400</v>
      </c>
      <c r="L77" s="9"/>
      <c r="M77" s="9">
        <f>IFERROR(IF(B77="","",K77/VLOOKUP(AD77,Varsayımlar!B:R,17,0)),"")</f>
        <v>24</v>
      </c>
      <c r="N77" s="9"/>
      <c r="O77" s="9"/>
      <c r="P77" s="90">
        <f>IF(B77="","",VLOOKUP(AD77,Varsayımlar!$B:$Q,7,0)*K77)</f>
        <v>75600</v>
      </c>
      <c r="Q77" s="90">
        <f>IF(B77="","",VLOOKUP(AD77,Varsayımlar!$B:$Q,8,0))</f>
        <v>20</v>
      </c>
      <c r="R77" s="90" t="str">
        <f>IF(B77="","",VLOOKUP(AD77,Varsayımlar!$B:$Q,9,0))</f>
        <v>IRAK SOFT</v>
      </c>
      <c r="S77" s="90">
        <f>IF(B77="","",VLOOKUP(AD77,Varsayımlar!$B:$Q,10,0))</f>
        <v>4</v>
      </c>
      <c r="T77" s="90">
        <f>IF(B77="","",VLOOKUP(AD77,Varsayımlar!$B:$Q,11,0))</f>
        <v>14</v>
      </c>
      <c r="U77" s="90">
        <f>IF(B77="","",VLOOKUP(AD77,Varsayımlar!$B:$Q,12,0))</f>
        <v>166</v>
      </c>
      <c r="V77" s="90" t="str">
        <f>IF(B77="","",VLOOKUP(AD77,Varsayımlar!$B:$Q,13,0))</f>
        <v>YURTDIŞI</v>
      </c>
      <c r="W77" s="90">
        <f>IF(B77="","",VLOOKUP(AD77,Varsayımlar!$B:$Q,14,0))</f>
        <v>9</v>
      </c>
      <c r="X77" s="86">
        <v>46206</v>
      </c>
      <c r="Y77" s="86">
        <v>46480</v>
      </c>
      <c r="Z77" s="9">
        <v>26070320</v>
      </c>
      <c r="AA77" s="90" t="str">
        <f>IF(B77="","",VLOOKUP(AD77,Varsayımlar!$B:$Q,15,0))</f>
        <v>SİYAH KARE KOLİ- Üretim Tarihi Etiketli</v>
      </c>
      <c r="AB77" s="90" t="str">
        <f>IF(B77="","",VLOOKUP(AD77,Varsayımlar!$B:$Q,16,0))</f>
        <v>19-21 CM</v>
      </c>
      <c r="AC77" s="90">
        <f>IF(B77="","",VLOOKUP(Sayfa2!AD76,Varsayımlar!B:S,18,0))</f>
        <v>0</v>
      </c>
      <c r="AD77" s="90" t="str">
        <f t="shared" si="5"/>
        <v>SMART LLCTORTİLLAS SAMAKAT 20CM 166G</v>
      </c>
    </row>
    <row r="78" spans="1:30" ht="39.75" customHeight="1" x14ac:dyDescent="0.25">
      <c r="A78" s="9" t="s">
        <v>210</v>
      </c>
      <c r="B78" s="88" t="s">
        <v>90</v>
      </c>
      <c r="C78" s="89">
        <f>IF(B78="","",VLOOKUP(AD78,Varsayımlar!$B:$Q,3,0))</f>
        <v>8698829380698</v>
      </c>
      <c r="D78" s="89" t="s">
        <v>231</v>
      </c>
      <c r="E78" s="85" t="s">
        <v>91</v>
      </c>
      <c r="F78" s="9"/>
      <c r="G78" s="9"/>
      <c r="H78" s="90" t="str">
        <f>IF(B78="","",VLOOKUP(AD78,Varsayımlar!$B:$Q,5,0))</f>
        <v>MAGNİT MAVİ AMBALAJ 25CM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2016</v>
      </c>
      <c r="L78" s="9"/>
      <c r="M78" s="9">
        <f>IFERROR(IF(B78="","",K78/VLOOKUP(AD78,Varsayımlar!B:R,17,0)),"")</f>
        <v>24</v>
      </c>
      <c r="N78" s="9"/>
      <c r="O78" s="9"/>
      <c r="P78" s="90">
        <f>IF(B78="","",VLOOKUP(AD78,Varsayımlar!$B:$Q,7,0)*K78)</f>
        <v>60480</v>
      </c>
      <c r="Q78" s="90">
        <f>IF(B78="","",VLOOKUP(AD78,Varsayımlar!$B:$Q,8,0))</f>
        <v>25</v>
      </c>
      <c r="R78" s="90" t="str">
        <f>IF(B78="","",VLOOKUP(AD78,Varsayımlar!$B:$Q,9,0))</f>
        <v>SOFT</v>
      </c>
      <c r="S78" s="90">
        <f>IF(B78="","",VLOOKUP(AD78,Varsayımlar!$B:$Q,10,0))</f>
        <v>4</v>
      </c>
      <c r="T78" s="90">
        <f>IF(B78="","",VLOOKUP(AD78,Varsayımlar!$B:$Q,11,0))</f>
        <v>30</v>
      </c>
      <c r="U78" s="90">
        <f>IF(B78="","",VLOOKUP(AD78,Varsayımlar!$B:$Q,12,0))</f>
        <v>260</v>
      </c>
      <c r="V78" s="90" t="str">
        <f>IF(B78="","",VLOOKUP(AD78,Varsayımlar!$B:$Q,13,0))</f>
        <v>YURTDIŞI</v>
      </c>
      <c r="W78" s="90">
        <f>IF(B78="","",VLOOKUP(AD78,Varsayımlar!$B:$Q,14,0))</f>
        <v>9</v>
      </c>
      <c r="X78" s="9"/>
      <c r="Y78" s="9"/>
      <c r="Z78" s="9"/>
      <c r="AA78" s="90" t="str">
        <f>IF(B78="","",VLOOKUP(AD78,Varsayımlar!$B:$Q,15,0))</f>
        <v>25CM TURUNCU KOLİ-SOL ÜST DİKDÖRTGENE ÜRETİM TARİHİ BASILACAK</v>
      </c>
      <c r="AB78" s="90" t="str">
        <f>IF(B78="","",VLOOKUP(AD78,Varsayımlar!$B:$Q,16,0))</f>
        <v>24-26 CM</v>
      </c>
      <c r="AC78" s="90">
        <f>IF(B78="","",VLOOKUP(Sayfa2!AD77,Varsayımlar!B:S,18,0))</f>
        <v>0</v>
      </c>
      <c r="AD78" s="90" t="str">
        <f t="shared" si="5"/>
        <v>MAGNİTMAGNİT MAVİ AMBALAJ 25 CM 260G</v>
      </c>
    </row>
    <row r="79" spans="1:30" ht="39.75" customHeight="1" x14ac:dyDescent="0.25">
      <c r="A79" s="9" t="s">
        <v>211</v>
      </c>
      <c r="B79" s="88" t="s">
        <v>90</v>
      </c>
      <c r="C79" s="89">
        <f>IF(B79="","",VLOOKUP(AD79,Varsayımlar!$B:$Q,3,0))</f>
        <v>8698829380698</v>
      </c>
      <c r="D79" s="89" t="s">
        <v>232</v>
      </c>
      <c r="E79" s="85" t="s">
        <v>91</v>
      </c>
      <c r="F79" s="9"/>
      <c r="G79" s="9"/>
      <c r="H79" s="90" t="str">
        <f>IF(B79="","",VLOOKUP(AD79,Varsayımlar!$B:$Q,5,0))</f>
        <v>MAGNİT MAVİ AMBALAJ 25CM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2016</v>
      </c>
      <c r="L79" s="9"/>
      <c r="M79" s="9">
        <f>IFERROR(IF(B79="","",K79/VLOOKUP(AD79,Varsayımlar!B:R,17,0)),"")</f>
        <v>24</v>
      </c>
      <c r="N79" s="9"/>
      <c r="O79" s="9"/>
      <c r="P79" s="90">
        <f>IF(B79="","",VLOOKUP(AD79,Varsayımlar!$B:$Q,7,0)*K79)</f>
        <v>60480</v>
      </c>
      <c r="Q79" s="90">
        <f>IF(B79="","",VLOOKUP(AD79,Varsayımlar!$B:$Q,8,0))</f>
        <v>25</v>
      </c>
      <c r="R79" s="90" t="str">
        <f>IF(B79="","",VLOOKUP(AD79,Varsayımlar!$B:$Q,9,0))</f>
        <v>SOFT</v>
      </c>
      <c r="S79" s="90">
        <f>IF(B79="","",VLOOKUP(AD79,Varsayımlar!$B:$Q,10,0))</f>
        <v>4</v>
      </c>
      <c r="T79" s="90">
        <f>IF(B79="","",VLOOKUP(AD79,Varsayımlar!$B:$Q,11,0))</f>
        <v>30</v>
      </c>
      <c r="U79" s="90">
        <f>IF(B79="","",VLOOKUP(AD79,Varsayımlar!$B:$Q,12,0))</f>
        <v>260</v>
      </c>
      <c r="V79" s="90" t="str">
        <f>IF(B79="","",VLOOKUP(AD79,Varsayımlar!$B:$Q,13,0))</f>
        <v>YURTDIŞI</v>
      </c>
      <c r="W79" s="90">
        <f>IF(B79="","",VLOOKUP(AD79,Varsayımlar!$B:$Q,14,0))</f>
        <v>9</v>
      </c>
      <c r="X79" s="9"/>
      <c r="Y79" s="9"/>
      <c r="Z79" s="9"/>
      <c r="AA79" s="90" t="str">
        <f>IF(B79="","",VLOOKUP(AD79,Varsayımlar!$B:$Q,15,0))</f>
        <v>25CM TURUNCU KOLİ-SOL ÜST DİKDÖRTGENE ÜRETİM TARİHİ BASILACAK</v>
      </c>
      <c r="AB79" s="90" t="str">
        <f>IF(B79="","",VLOOKUP(AD79,Varsayımlar!$B:$Q,16,0))</f>
        <v>24-26 CM</v>
      </c>
      <c r="AC79" s="90">
        <f>IF(B79="","",VLOOKUP(Sayfa2!AD78,Varsayımlar!B:S,18,0))</f>
        <v>0</v>
      </c>
      <c r="AD79" s="90" t="str">
        <f t="shared" si="5"/>
        <v>MAGNİTMAGNİT MAVİ AMBALAJ 25 CM 260G</v>
      </c>
    </row>
    <row r="80" spans="1:30" ht="39.75" customHeight="1" x14ac:dyDescent="0.25">
      <c r="A80" s="9" t="s">
        <v>212</v>
      </c>
      <c r="B80" s="88" t="s">
        <v>90</v>
      </c>
      <c r="C80" s="89">
        <f>IF(B80="","",VLOOKUP(AD80,Varsayımlar!$B:$Q,3,0))</f>
        <v>8698829380698</v>
      </c>
      <c r="D80" s="89" t="s">
        <v>233</v>
      </c>
      <c r="E80" s="85" t="s">
        <v>91</v>
      </c>
      <c r="F80" s="9"/>
      <c r="G80" s="9"/>
      <c r="H80" s="90" t="str">
        <f>IF(B80="","",VLOOKUP(AD80,Varsayımlar!$B:$Q,5,0))</f>
        <v>MAGNİT MAVİ AMBALAJ 25CM</v>
      </c>
      <c r="I80" s="90">
        <f>IF(B80="","",VLOOKUP(AD80,Varsayımlar!B:T,19,0))</f>
        <v>0</v>
      </c>
      <c r="J80" s="90" t="str">
        <f>IF(B80="","",VLOOKUP(AD80,Varsayımlar!$B:$Q,6,0))</f>
        <v>SADE</v>
      </c>
      <c r="K80" s="9">
        <v>2016</v>
      </c>
      <c r="L80" s="9"/>
      <c r="M80" s="9">
        <f>IFERROR(IF(B80="","",K80/VLOOKUP(AD80,Varsayımlar!B:R,17,0)),"")</f>
        <v>24</v>
      </c>
      <c r="N80" s="9"/>
      <c r="O80" s="9"/>
      <c r="P80" s="90">
        <f>IF(B80="","",VLOOKUP(AD80,Varsayımlar!$B:$Q,7,0)*K80)</f>
        <v>60480</v>
      </c>
      <c r="Q80" s="90">
        <f>IF(B80="","",VLOOKUP(AD80,Varsayımlar!$B:$Q,8,0))</f>
        <v>25</v>
      </c>
      <c r="R80" s="90" t="str">
        <f>IF(B80="","",VLOOKUP(AD80,Varsayımlar!$B:$Q,9,0))</f>
        <v>SOFT</v>
      </c>
      <c r="S80" s="90">
        <f>IF(B80="","",VLOOKUP(AD80,Varsayımlar!$B:$Q,10,0))</f>
        <v>4</v>
      </c>
      <c r="T80" s="90">
        <f>IF(B80="","",VLOOKUP(AD80,Varsayımlar!$B:$Q,11,0))</f>
        <v>30</v>
      </c>
      <c r="U80" s="90">
        <f>IF(B80="","",VLOOKUP(AD80,Varsayımlar!$B:$Q,12,0))</f>
        <v>260</v>
      </c>
      <c r="V80" s="90" t="str">
        <f>IF(B80="","",VLOOKUP(AD80,Varsayımlar!$B:$Q,13,0))</f>
        <v>YURTDIŞI</v>
      </c>
      <c r="W80" s="90">
        <f>IF(B80="","",VLOOKUP(AD80,Varsayımlar!$B:$Q,14,0))</f>
        <v>9</v>
      </c>
      <c r="X80" s="9"/>
      <c r="Y80" s="9"/>
      <c r="Z80" s="9"/>
      <c r="AA80" s="90" t="str">
        <f>IF(B80="","",VLOOKUP(AD80,Varsayımlar!$B:$Q,15,0))</f>
        <v>25CM TURUNCU KOLİ-SOL ÜST DİKDÖRTGENE ÜRETİM TARİHİ BASILACAK</v>
      </c>
      <c r="AB80" s="90" t="str">
        <f>IF(B80="","",VLOOKUP(AD80,Varsayımlar!$B:$Q,16,0))</f>
        <v>24-26 CM</v>
      </c>
      <c r="AC80" s="90">
        <f>IF(B80="","",VLOOKUP(Sayfa2!AD79,Varsayımlar!B:S,18,0))</f>
        <v>0</v>
      </c>
      <c r="AD80" s="90" t="str">
        <f t="shared" si="5"/>
        <v>MAGNİTMAGNİT MAVİ AMBALAJ 25 CM 260G</v>
      </c>
    </row>
    <row r="81" spans="1:30" ht="39.75" customHeight="1" x14ac:dyDescent="0.25">
      <c r="A81" s="9" t="s">
        <v>213</v>
      </c>
      <c r="B81" s="88" t="s">
        <v>90</v>
      </c>
      <c r="C81" s="89">
        <f>IF(B81="","",VLOOKUP(AD81,Varsayımlar!$B:$Q,3,0))</f>
        <v>8698829380698</v>
      </c>
      <c r="D81" s="89" t="s">
        <v>234</v>
      </c>
      <c r="E81" s="85" t="s">
        <v>91</v>
      </c>
      <c r="F81" s="9"/>
      <c r="G81" s="9"/>
      <c r="H81" s="90" t="str">
        <f>IF(B81="","",VLOOKUP(AD81,Varsayımlar!$B:$Q,5,0))</f>
        <v>MAGNİT MAVİ AMBALAJ 25CM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2016</v>
      </c>
      <c r="L81" s="9"/>
      <c r="M81" s="9">
        <f>IFERROR(IF(B81="","",K81/VLOOKUP(AD81,Varsayımlar!B:R,17,0)),"")</f>
        <v>24</v>
      </c>
      <c r="N81" s="9"/>
      <c r="O81" s="9"/>
      <c r="P81" s="90">
        <f>IF(B81="","",VLOOKUP(AD81,Varsayımlar!$B:$Q,7,0)*K81)</f>
        <v>60480</v>
      </c>
      <c r="Q81" s="90">
        <f>IF(B81="","",VLOOKUP(AD81,Varsayımlar!$B:$Q,8,0))</f>
        <v>25</v>
      </c>
      <c r="R81" s="90" t="str">
        <f>IF(B81="","",VLOOKUP(AD81,Varsayımlar!$B:$Q,9,0))</f>
        <v>SOFT</v>
      </c>
      <c r="S81" s="90">
        <f>IF(B81="","",VLOOKUP(AD81,Varsayımlar!$B:$Q,10,0))</f>
        <v>4</v>
      </c>
      <c r="T81" s="90">
        <f>IF(B81="","",VLOOKUP(AD81,Varsayımlar!$B:$Q,11,0))</f>
        <v>30</v>
      </c>
      <c r="U81" s="90">
        <f>IF(B81="","",VLOOKUP(AD81,Varsayımlar!$B:$Q,12,0))</f>
        <v>260</v>
      </c>
      <c r="V81" s="90" t="str">
        <f>IF(B81="","",VLOOKUP(AD81,Varsayımlar!$B:$Q,13,0))</f>
        <v>YURTDIŞI</v>
      </c>
      <c r="W81" s="90">
        <f>IF(B81="","",VLOOKUP(AD81,Varsayımlar!$B:$Q,14,0))</f>
        <v>9</v>
      </c>
      <c r="X81" s="9"/>
      <c r="Y81" s="9"/>
      <c r="Z81" s="9"/>
      <c r="AA81" s="90" t="str">
        <f>IF(B81="","",VLOOKUP(AD81,Varsayımlar!$B:$Q,15,0))</f>
        <v>25CM TURUNCU KOLİ-SOL ÜST DİKDÖRTGENE ÜRETİM TARİHİ BASILACAK</v>
      </c>
      <c r="AB81" s="90" t="str">
        <f>IF(B81="","",VLOOKUP(AD81,Varsayımlar!$B:$Q,16,0))</f>
        <v>24-26 CM</v>
      </c>
      <c r="AC81" s="90">
        <f>IF(B81="","",VLOOKUP(Sayfa2!AD80,Varsayımlar!B:S,18,0))</f>
        <v>0</v>
      </c>
      <c r="AD81" s="90" t="str">
        <f t="shared" si="5"/>
        <v>MAGNİTMAGNİT MAVİ AMBALAJ 25 CM 260G</v>
      </c>
    </row>
    <row r="82" spans="1:30" ht="39.75" customHeight="1" x14ac:dyDescent="0.25">
      <c r="A82" s="9" t="s">
        <v>214</v>
      </c>
      <c r="B82" s="88" t="s">
        <v>90</v>
      </c>
      <c r="C82" s="89">
        <f>IF(B82="","",VLOOKUP(AD82,Varsayımlar!$B:$Q,3,0))</f>
        <v>8698829380698</v>
      </c>
      <c r="D82" s="89" t="s">
        <v>235</v>
      </c>
      <c r="E82" s="85" t="s">
        <v>91</v>
      </c>
      <c r="F82" s="9"/>
      <c r="G82" s="9"/>
      <c r="H82" s="90" t="str">
        <f>IF(B82="","",VLOOKUP(AD82,Varsayımlar!$B:$Q,5,0))</f>
        <v>MAGNİT MAVİ AMBALAJ 25CM</v>
      </c>
      <c r="I82" s="90">
        <f>IF(B82="","",VLOOKUP(AD82,Varsayımlar!B:T,19,0))</f>
        <v>0</v>
      </c>
      <c r="J82" s="90" t="str">
        <f>IF(B82="","",VLOOKUP(AD82,Varsayımlar!$B:$Q,6,0))</f>
        <v>SADE</v>
      </c>
      <c r="K82" s="9">
        <v>2016</v>
      </c>
      <c r="L82" s="9"/>
      <c r="M82" s="9">
        <f>IFERROR(IF(B82="","",K82/VLOOKUP(AD82,Varsayımlar!B:R,17,0)),"")</f>
        <v>24</v>
      </c>
      <c r="N82" s="9"/>
      <c r="O82" s="9"/>
      <c r="P82" s="90">
        <f>IF(B82="","",VLOOKUP(AD82,Varsayımlar!$B:$Q,7,0)*K82)</f>
        <v>60480</v>
      </c>
      <c r="Q82" s="90">
        <f>IF(B82="","",VLOOKUP(AD82,Varsayımlar!$B:$Q,8,0))</f>
        <v>25</v>
      </c>
      <c r="R82" s="90" t="str">
        <f>IF(B82="","",VLOOKUP(AD82,Varsayımlar!$B:$Q,9,0))</f>
        <v>SOFT</v>
      </c>
      <c r="S82" s="90">
        <f>IF(B82="","",VLOOKUP(AD82,Varsayımlar!$B:$Q,10,0))</f>
        <v>4</v>
      </c>
      <c r="T82" s="90">
        <f>IF(B82="","",VLOOKUP(AD82,Varsayımlar!$B:$Q,11,0))</f>
        <v>30</v>
      </c>
      <c r="U82" s="90">
        <f>IF(B82="","",VLOOKUP(AD82,Varsayımlar!$B:$Q,12,0))</f>
        <v>260</v>
      </c>
      <c r="V82" s="90" t="str">
        <f>IF(B82="","",VLOOKUP(AD82,Varsayımlar!$B:$Q,13,0))</f>
        <v>YURTDIŞI</v>
      </c>
      <c r="W82" s="90">
        <f>IF(B82="","",VLOOKUP(AD82,Varsayımlar!$B:$Q,14,0))</f>
        <v>9</v>
      </c>
      <c r="X82" s="9"/>
      <c r="Y82" s="9"/>
      <c r="Z82" s="9"/>
      <c r="AA82" s="90" t="str">
        <f>IF(B82="","",VLOOKUP(AD82,Varsayımlar!$B:$Q,15,0))</f>
        <v>25CM TURUNCU KOLİ-SOL ÜST DİKDÖRTGENE ÜRETİM TARİHİ BASILACAK</v>
      </c>
      <c r="AB82" s="90" t="str">
        <f>IF(B82="","",VLOOKUP(AD82,Varsayımlar!$B:$Q,16,0))</f>
        <v>24-26 CM</v>
      </c>
      <c r="AC82" s="90">
        <f>IF(B82="","",VLOOKUP(Sayfa2!AD81,Varsayımlar!B:S,18,0))</f>
        <v>0</v>
      </c>
      <c r="AD82" s="90" t="str">
        <f t="shared" si="5"/>
        <v>MAGNİTMAGNİT MAVİ AMBALAJ 25 CM 260G</v>
      </c>
    </row>
    <row r="83" spans="1:30" ht="39.75" customHeight="1" x14ac:dyDescent="0.25">
      <c r="A83" s="9" t="s">
        <v>215</v>
      </c>
      <c r="B83" s="88" t="s">
        <v>90</v>
      </c>
      <c r="C83" s="89">
        <f>IF(B83="","",VLOOKUP(AD83,Varsayımlar!$B:$Q,3,0))</f>
        <v>8698829380698</v>
      </c>
      <c r="D83" s="89" t="s">
        <v>236</v>
      </c>
      <c r="E83" s="85" t="s">
        <v>91</v>
      </c>
      <c r="F83" s="9"/>
      <c r="G83" s="9"/>
      <c r="H83" s="90" t="str">
        <f>IF(B83="","",VLOOKUP(AD83,Varsayımlar!$B:$Q,5,0))</f>
        <v>MAGNİT MAVİ AMBALAJ 25CM</v>
      </c>
      <c r="I83" s="90">
        <f>IF(B83="","",VLOOKUP(AD83,Varsayımlar!B:T,19,0))</f>
        <v>0</v>
      </c>
      <c r="J83" s="90" t="str">
        <f>IF(B83="","",VLOOKUP(AD83,Varsayımlar!$B:$Q,6,0))</f>
        <v>SADE</v>
      </c>
      <c r="K83" s="9">
        <v>2016</v>
      </c>
      <c r="L83" s="9"/>
      <c r="M83" s="9">
        <f>IFERROR(IF(B83="","",K83/VLOOKUP(AD83,Varsayımlar!B:R,17,0)),"")</f>
        <v>24</v>
      </c>
      <c r="N83" s="9"/>
      <c r="O83" s="9"/>
      <c r="P83" s="90">
        <f>IF(B83="","",VLOOKUP(AD83,Varsayımlar!$B:$Q,7,0)*K83)</f>
        <v>60480</v>
      </c>
      <c r="Q83" s="90">
        <f>IF(B83="","",VLOOKUP(AD83,Varsayımlar!$B:$Q,8,0))</f>
        <v>25</v>
      </c>
      <c r="R83" s="90" t="str">
        <f>IF(B83="","",VLOOKUP(AD83,Varsayımlar!$B:$Q,9,0))</f>
        <v>SOFT</v>
      </c>
      <c r="S83" s="90">
        <f>IF(B83="","",VLOOKUP(AD83,Varsayımlar!$B:$Q,10,0))</f>
        <v>4</v>
      </c>
      <c r="T83" s="90">
        <f>IF(B83="","",VLOOKUP(AD83,Varsayımlar!$B:$Q,11,0))</f>
        <v>30</v>
      </c>
      <c r="U83" s="90">
        <f>IF(B83="","",VLOOKUP(AD83,Varsayımlar!$B:$Q,12,0))</f>
        <v>260</v>
      </c>
      <c r="V83" s="90" t="str">
        <f>IF(B83="","",VLOOKUP(AD83,Varsayımlar!$B:$Q,13,0))</f>
        <v>YURTDIŞI</v>
      </c>
      <c r="W83" s="90">
        <f>IF(B83="","",VLOOKUP(AD83,Varsayımlar!$B:$Q,14,0))</f>
        <v>9</v>
      </c>
      <c r="X83" s="9"/>
      <c r="Y83" s="9"/>
      <c r="Z83" s="9"/>
      <c r="AA83" s="90" t="str">
        <f>IF(B83="","",VLOOKUP(AD83,Varsayımlar!$B:$Q,15,0))</f>
        <v>25CM TURUNCU KOLİ-SOL ÜST DİKDÖRTGENE ÜRETİM TARİHİ BASILACAK</v>
      </c>
      <c r="AB83" s="90" t="str">
        <f>IF(B83="","",VLOOKUP(AD83,Varsayımlar!$B:$Q,16,0))</f>
        <v>24-26 CM</v>
      </c>
      <c r="AC83" s="90">
        <f>IF(B83="","",VLOOKUP(Sayfa2!AD82,Varsayımlar!B:S,18,0))</f>
        <v>0</v>
      </c>
      <c r="AD83" s="90" t="str">
        <f t="shared" si="5"/>
        <v>MAGNİTMAGNİT MAVİ AMBALAJ 25 CM 260G</v>
      </c>
    </row>
    <row r="84" spans="1:30" ht="39.75" customHeight="1" x14ac:dyDescent="0.25">
      <c r="A84" s="9" t="s">
        <v>216</v>
      </c>
      <c r="B84" s="88" t="s">
        <v>90</v>
      </c>
      <c r="C84" s="89">
        <f>IF(B84="","",VLOOKUP(AD84,Varsayımlar!$B:$Q,3,0))</f>
        <v>8698829380698</v>
      </c>
      <c r="D84" s="89" t="s">
        <v>237</v>
      </c>
      <c r="E84" s="85" t="s">
        <v>91</v>
      </c>
      <c r="F84" s="9"/>
      <c r="G84" s="9"/>
      <c r="H84" s="90" t="str">
        <f>IF(B84="","",VLOOKUP(AD84,Varsayımlar!$B:$Q,5,0))</f>
        <v>MAGNİT MAVİ AMBALAJ 25CM</v>
      </c>
      <c r="I84" s="90">
        <f>IF(B84="","",VLOOKUP(AD84,Varsayımlar!B:T,19,0))</f>
        <v>0</v>
      </c>
      <c r="J84" s="90" t="str">
        <f>IF(B84="","",VLOOKUP(AD84,Varsayımlar!$B:$Q,6,0))</f>
        <v>SADE</v>
      </c>
      <c r="K84" s="9">
        <v>2016</v>
      </c>
      <c r="L84" s="9"/>
      <c r="M84" s="9">
        <f>IFERROR(IF(B84="","",K84/VLOOKUP(AD84,Varsayımlar!B:R,17,0)),"")</f>
        <v>24</v>
      </c>
      <c r="N84" s="9"/>
      <c r="O84" s="9"/>
      <c r="P84" s="90">
        <f>IF(B84="","",VLOOKUP(AD84,Varsayımlar!$B:$Q,7,0)*K84)</f>
        <v>60480</v>
      </c>
      <c r="Q84" s="90">
        <f>IF(B84="","",VLOOKUP(AD84,Varsayımlar!$B:$Q,8,0))</f>
        <v>25</v>
      </c>
      <c r="R84" s="90" t="str">
        <f>IF(B84="","",VLOOKUP(AD84,Varsayımlar!$B:$Q,9,0))</f>
        <v>SOFT</v>
      </c>
      <c r="S84" s="90">
        <f>IF(B84="","",VLOOKUP(AD84,Varsayımlar!$B:$Q,10,0))</f>
        <v>4</v>
      </c>
      <c r="T84" s="90">
        <f>IF(B84="","",VLOOKUP(AD84,Varsayımlar!$B:$Q,11,0))</f>
        <v>30</v>
      </c>
      <c r="U84" s="90">
        <f>IF(B84="","",VLOOKUP(AD84,Varsayımlar!$B:$Q,12,0))</f>
        <v>260</v>
      </c>
      <c r="V84" s="90" t="str">
        <f>IF(B84="","",VLOOKUP(AD84,Varsayımlar!$B:$Q,13,0))</f>
        <v>YURTDIŞI</v>
      </c>
      <c r="W84" s="90">
        <f>IF(B84="","",VLOOKUP(AD84,Varsayımlar!$B:$Q,14,0))</f>
        <v>9</v>
      </c>
      <c r="X84" s="9"/>
      <c r="Y84" s="9"/>
      <c r="Z84" s="9"/>
      <c r="AA84" s="90" t="str">
        <f>IF(B84="","",VLOOKUP(AD84,Varsayımlar!$B:$Q,15,0))</f>
        <v>25CM TURUNCU KOLİ-SOL ÜST DİKDÖRTGENE ÜRETİM TARİHİ BASILACAK</v>
      </c>
      <c r="AB84" s="90" t="str">
        <f>IF(B84="","",VLOOKUP(AD84,Varsayımlar!$B:$Q,16,0))</f>
        <v>24-26 CM</v>
      </c>
      <c r="AC84" s="90">
        <f>IF(B84="","",VLOOKUP(Sayfa2!AD83,Varsayımlar!B:S,18,0))</f>
        <v>0</v>
      </c>
      <c r="AD84" s="90" t="str">
        <f t="shared" si="5"/>
        <v>MAGNİTMAGNİT MAVİ AMBALAJ 25 CM 260G</v>
      </c>
    </row>
    <row r="85" spans="1:30" ht="39.75" customHeight="1" x14ac:dyDescent="0.25">
      <c r="A85" s="9" t="s">
        <v>217</v>
      </c>
      <c r="B85" s="88" t="s">
        <v>90</v>
      </c>
      <c r="C85" s="89">
        <f>IF(B85="","",VLOOKUP(AD85,Varsayımlar!$B:$Q,3,0))</f>
        <v>8698829380698</v>
      </c>
      <c r="D85" s="89" t="s">
        <v>238</v>
      </c>
      <c r="E85" s="85" t="s">
        <v>91</v>
      </c>
      <c r="F85" s="9"/>
      <c r="G85" s="9"/>
      <c r="H85" s="90" t="str">
        <f>IF(B85="","",VLOOKUP(AD85,Varsayımlar!$B:$Q,5,0))</f>
        <v>MAGNİT MAVİ AMBALAJ 25CM</v>
      </c>
      <c r="I85" s="90">
        <f>IF(B85="","",VLOOKUP(AD85,Varsayımlar!B:T,19,0))</f>
        <v>0</v>
      </c>
      <c r="J85" s="90" t="str">
        <f>IF(B85="","",VLOOKUP(AD85,Varsayımlar!$B:$Q,6,0))</f>
        <v>SADE</v>
      </c>
      <c r="K85" s="9">
        <v>2016</v>
      </c>
      <c r="L85" s="9"/>
      <c r="M85" s="9">
        <f>IFERROR(IF(B85="","",K85/VLOOKUP(AD85,Varsayımlar!B:R,17,0)),"")</f>
        <v>24</v>
      </c>
      <c r="N85" s="9"/>
      <c r="O85" s="9"/>
      <c r="P85" s="90">
        <f>IF(B85="","",VLOOKUP(AD85,Varsayımlar!$B:$Q,7,0)*K85)</f>
        <v>60480</v>
      </c>
      <c r="Q85" s="90">
        <f>IF(B85="","",VLOOKUP(AD85,Varsayımlar!$B:$Q,8,0))</f>
        <v>25</v>
      </c>
      <c r="R85" s="90" t="str">
        <f>IF(B85="","",VLOOKUP(AD85,Varsayımlar!$B:$Q,9,0))</f>
        <v>SOFT</v>
      </c>
      <c r="S85" s="90">
        <f>IF(B85="","",VLOOKUP(AD85,Varsayımlar!$B:$Q,10,0))</f>
        <v>4</v>
      </c>
      <c r="T85" s="90">
        <f>IF(B85="","",VLOOKUP(AD85,Varsayımlar!$B:$Q,11,0))</f>
        <v>30</v>
      </c>
      <c r="U85" s="90">
        <f>IF(B85="","",VLOOKUP(AD85,Varsayımlar!$B:$Q,12,0))</f>
        <v>260</v>
      </c>
      <c r="V85" s="90" t="str">
        <f>IF(B85="","",VLOOKUP(AD85,Varsayımlar!$B:$Q,13,0))</f>
        <v>YURTDIŞI</v>
      </c>
      <c r="W85" s="90">
        <f>IF(B85="","",VLOOKUP(AD85,Varsayımlar!$B:$Q,14,0))</f>
        <v>9</v>
      </c>
      <c r="X85" s="9"/>
      <c r="Y85" s="9"/>
      <c r="Z85" s="9"/>
      <c r="AA85" s="90" t="str">
        <f>IF(B85="","",VLOOKUP(AD85,Varsayımlar!$B:$Q,15,0))</f>
        <v>25CM TURUNCU KOLİ-SOL ÜST DİKDÖRTGENE ÜRETİM TARİHİ BASILACAK</v>
      </c>
      <c r="AB85" s="90" t="str">
        <f>IF(B85="","",VLOOKUP(AD85,Varsayımlar!$B:$Q,16,0))</f>
        <v>24-26 CM</v>
      </c>
      <c r="AC85" s="90">
        <f>IF(B85="","",VLOOKUP(Sayfa2!AD84,Varsayımlar!B:S,18,0))</f>
        <v>0</v>
      </c>
      <c r="AD85" s="90" t="str">
        <f t="shared" si="5"/>
        <v>MAGNİTMAGNİT MAVİ AMBALAJ 25 CM 260G</v>
      </c>
    </row>
    <row r="86" spans="1:30" ht="39.75" customHeight="1" x14ac:dyDescent="0.25">
      <c r="A86" s="9" t="s">
        <v>218</v>
      </c>
      <c r="B86" s="88" t="s">
        <v>90</v>
      </c>
      <c r="C86" s="89">
        <f>IF(B86="","",VLOOKUP(AD86,Varsayımlar!$B:$Q,3,0))</f>
        <v>8698829380698</v>
      </c>
      <c r="D86" s="89" t="s">
        <v>239</v>
      </c>
      <c r="E86" s="85" t="s">
        <v>91</v>
      </c>
      <c r="F86" s="9"/>
      <c r="G86" s="9"/>
      <c r="H86" s="90" t="str">
        <f>IF(B86="","",VLOOKUP(AD86,Varsayımlar!$B:$Q,5,0))</f>
        <v>MAGNİT MAVİ AMBALAJ 25CM</v>
      </c>
      <c r="I86" s="90">
        <f>IF(B86="","",VLOOKUP(AD86,Varsayımlar!B:T,19,0))</f>
        <v>0</v>
      </c>
      <c r="J86" s="90" t="str">
        <f>IF(B86="","",VLOOKUP(AD86,Varsayımlar!$B:$Q,6,0))</f>
        <v>SADE</v>
      </c>
      <c r="K86" s="9">
        <v>2016</v>
      </c>
      <c r="L86" s="9"/>
      <c r="M86" s="9">
        <f>IFERROR(IF(B86="","",K86/VLOOKUP(AD86,Varsayımlar!B:R,17,0)),"")</f>
        <v>24</v>
      </c>
      <c r="N86" s="9"/>
      <c r="O86" s="9"/>
      <c r="P86" s="90">
        <f>IF(B86="","",VLOOKUP(AD86,Varsayımlar!$B:$Q,7,0)*K86)</f>
        <v>60480</v>
      </c>
      <c r="Q86" s="90">
        <f>IF(B86="","",VLOOKUP(AD86,Varsayımlar!$B:$Q,8,0))</f>
        <v>25</v>
      </c>
      <c r="R86" s="90" t="str">
        <f>IF(B86="","",VLOOKUP(AD86,Varsayımlar!$B:$Q,9,0))</f>
        <v>SOFT</v>
      </c>
      <c r="S86" s="90">
        <f>IF(B86="","",VLOOKUP(AD86,Varsayımlar!$B:$Q,10,0))</f>
        <v>4</v>
      </c>
      <c r="T86" s="90">
        <f>IF(B86="","",VLOOKUP(AD86,Varsayımlar!$B:$Q,11,0))</f>
        <v>30</v>
      </c>
      <c r="U86" s="90">
        <f>IF(B86="","",VLOOKUP(AD86,Varsayımlar!$B:$Q,12,0))</f>
        <v>260</v>
      </c>
      <c r="V86" s="90" t="str">
        <f>IF(B86="","",VLOOKUP(AD86,Varsayımlar!$B:$Q,13,0))</f>
        <v>YURTDIŞI</v>
      </c>
      <c r="W86" s="90">
        <f>IF(B86="","",VLOOKUP(AD86,Varsayımlar!$B:$Q,14,0))</f>
        <v>9</v>
      </c>
      <c r="X86" s="9"/>
      <c r="Y86" s="9"/>
      <c r="Z86" s="9"/>
      <c r="AA86" s="90" t="str">
        <f>IF(B86="","",VLOOKUP(AD86,Varsayımlar!$B:$Q,15,0))</f>
        <v>25CM TURUNCU KOLİ-SOL ÜST DİKDÖRTGENE ÜRETİM TARİHİ BASILACAK</v>
      </c>
      <c r="AB86" s="90" t="str">
        <f>IF(B86="","",VLOOKUP(AD86,Varsayımlar!$B:$Q,16,0))</f>
        <v>24-26 CM</v>
      </c>
      <c r="AC86" s="90">
        <f>IF(B86="","",VLOOKUP(Sayfa2!AD85,Varsayımlar!B:S,18,0))</f>
        <v>0</v>
      </c>
      <c r="AD86" s="90" t="str">
        <f t="shared" si="5"/>
        <v>MAGNİTMAGNİT MAVİ AMBALAJ 25 CM 260G</v>
      </c>
    </row>
    <row r="87" spans="1:30" ht="39.75" customHeight="1" x14ac:dyDescent="0.25">
      <c r="A87" s="9" t="s">
        <v>219</v>
      </c>
      <c r="B87" s="88" t="s">
        <v>90</v>
      </c>
      <c r="C87" s="89">
        <f>IF(B87="","",VLOOKUP(AD87,Varsayımlar!$B:$Q,3,0))</f>
        <v>8698829380698</v>
      </c>
      <c r="D87" s="89" t="s">
        <v>258</v>
      </c>
      <c r="E87" s="85" t="s">
        <v>91</v>
      </c>
      <c r="F87" s="9"/>
      <c r="G87" s="9"/>
      <c r="H87" s="90" t="str">
        <f>IF(B87="","",VLOOKUP(AD87,Varsayımlar!$B:$Q,5,0))</f>
        <v>MAGNİT MAVİ AMBALAJ 25CM</v>
      </c>
      <c r="I87" s="90">
        <f>IF(B87="","",VLOOKUP(AD87,Varsayımlar!B:T,19,0))</f>
        <v>0</v>
      </c>
      <c r="J87" s="90" t="str">
        <f>IF(B87="","",VLOOKUP(AD87,Varsayımlar!$B:$Q,6,0))</f>
        <v>SADE</v>
      </c>
      <c r="K87" s="9">
        <v>2016</v>
      </c>
      <c r="L87" s="9"/>
      <c r="M87" s="9">
        <f>IFERROR(IF(B87="","",K87/VLOOKUP(AD87,Varsayımlar!B:R,17,0)),"")</f>
        <v>24</v>
      </c>
      <c r="N87" s="9"/>
      <c r="O87" s="9"/>
      <c r="P87" s="90">
        <f>IF(B87="","",VLOOKUP(AD87,Varsayımlar!$B:$Q,7,0)*K87)</f>
        <v>60480</v>
      </c>
      <c r="Q87" s="90">
        <f>IF(B87="","",VLOOKUP(AD87,Varsayımlar!$B:$Q,8,0))</f>
        <v>25</v>
      </c>
      <c r="R87" s="90" t="str">
        <f>IF(B87="","",VLOOKUP(AD87,Varsayımlar!$B:$Q,9,0))</f>
        <v>SOFT</v>
      </c>
      <c r="S87" s="90">
        <f>IF(B87="","",VLOOKUP(AD87,Varsayımlar!$B:$Q,10,0))</f>
        <v>4</v>
      </c>
      <c r="T87" s="90">
        <f>IF(B87="","",VLOOKUP(AD87,Varsayımlar!$B:$Q,11,0))</f>
        <v>30</v>
      </c>
      <c r="U87" s="90">
        <f>IF(B87="","",VLOOKUP(AD87,Varsayımlar!$B:$Q,12,0))</f>
        <v>260</v>
      </c>
      <c r="V87" s="90" t="str">
        <f>IF(B87="","",VLOOKUP(AD87,Varsayımlar!$B:$Q,13,0))</f>
        <v>YURTDIŞI</v>
      </c>
      <c r="W87" s="90">
        <f>IF(B87="","",VLOOKUP(AD87,Varsayımlar!$B:$Q,14,0))</f>
        <v>9</v>
      </c>
      <c r="X87" s="9"/>
      <c r="Y87" s="9"/>
      <c r="Z87" s="9"/>
      <c r="AA87" s="90" t="str">
        <f>IF(B87="","",VLOOKUP(AD87,Varsayımlar!$B:$Q,15,0))</f>
        <v>25CM TURUNCU KOLİ-SOL ÜST DİKDÖRTGENE ÜRETİM TARİHİ BASILACAK</v>
      </c>
      <c r="AB87" s="90" t="str">
        <f>IF(B87="","",VLOOKUP(AD87,Varsayımlar!$B:$Q,16,0))</f>
        <v>24-26 CM</v>
      </c>
      <c r="AC87" s="90">
        <f>IF(B87="","",VLOOKUP(Sayfa2!AD86,Varsayımlar!B:S,18,0))</f>
        <v>0</v>
      </c>
      <c r="AD87" s="90" t="str">
        <f t="shared" si="5"/>
        <v>MAGNİTMAGNİT MAVİ AMBALAJ 25 CM 260G</v>
      </c>
    </row>
    <row r="88" spans="1:30" ht="39.75" customHeight="1" x14ac:dyDescent="0.25">
      <c r="A88" s="9" t="s">
        <v>220</v>
      </c>
      <c r="B88" s="88" t="s">
        <v>90</v>
      </c>
      <c r="C88" s="89">
        <f>IF(B88="","",VLOOKUP(AD88,Varsayımlar!$B:$Q,3,0))</f>
        <v>8698829380698</v>
      </c>
      <c r="D88" s="89" t="s">
        <v>259</v>
      </c>
      <c r="E88" s="85" t="s">
        <v>91</v>
      </c>
      <c r="F88" s="9"/>
      <c r="G88" s="9"/>
      <c r="H88" s="90" t="str">
        <f>IF(B88="","",VLOOKUP(AD88,Varsayımlar!$B:$Q,5,0))</f>
        <v>MAGNİT MAVİ AMBALAJ 25CM</v>
      </c>
      <c r="I88" s="90">
        <f>IF(B88="","",VLOOKUP(AD88,Varsayımlar!B:T,19,0))</f>
        <v>0</v>
      </c>
      <c r="J88" s="90" t="str">
        <f>IF(B88="","",VLOOKUP(AD88,Varsayımlar!$B:$Q,6,0))</f>
        <v>SADE</v>
      </c>
      <c r="K88" s="9">
        <v>2016</v>
      </c>
      <c r="L88" s="9"/>
      <c r="M88" s="9">
        <f>IFERROR(IF(B88="","",K88/VLOOKUP(AD88,Varsayımlar!B:R,17,0)),"")</f>
        <v>24</v>
      </c>
      <c r="N88" s="9"/>
      <c r="O88" s="9"/>
      <c r="P88" s="90">
        <f>IF(B88="","",VLOOKUP(AD88,Varsayımlar!$B:$Q,7,0)*K88)</f>
        <v>60480</v>
      </c>
      <c r="Q88" s="90">
        <f>IF(B88="","",VLOOKUP(AD88,Varsayımlar!$B:$Q,8,0))</f>
        <v>25</v>
      </c>
      <c r="R88" s="90" t="str">
        <f>IF(B88="","",VLOOKUP(AD88,Varsayımlar!$B:$Q,9,0))</f>
        <v>SOFT</v>
      </c>
      <c r="S88" s="90">
        <f>IF(B88="","",VLOOKUP(AD88,Varsayımlar!$B:$Q,10,0))</f>
        <v>4</v>
      </c>
      <c r="T88" s="90">
        <f>IF(B88="","",VLOOKUP(AD88,Varsayımlar!$B:$Q,11,0))</f>
        <v>30</v>
      </c>
      <c r="U88" s="90">
        <f>IF(B88="","",VLOOKUP(AD88,Varsayımlar!$B:$Q,12,0))</f>
        <v>260</v>
      </c>
      <c r="V88" s="90" t="str">
        <f>IF(B88="","",VLOOKUP(AD88,Varsayımlar!$B:$Q,13,0))</f>
        <v>YURTDIŞI</v>
      </c>
      <c r="W88" s="90">
        <f>IF(B88="","",VLOOKUP(AD88,Varsayımlar!$B:$Q,14,0))</f>
        <v>9</v>
      </c>
      <c r="X88" s="9"/>
      <c r="Y88" s="9"/>
      <c r="Z88" s="9"/>
      <c r="AA88" s="90" t="str">
        <f>IF(B88="","",VLOOKUP(AD88,Varsayımlar!$B:$Q,15,0))</f>
        <v>25CM TURUNCU KOLİ-SOL ÜST DİKDÖRTGENE ÜRETİM TARİHİ BASILACAK</v>
      </c>
      <c r="AB88" s="90" t="str">
        <f>IF(B88="","",VLOOKUP(AD88,Varsayımlar!$B:$Q,16,0))</f>
        <v>24-26 CM</v>
      </c>
      <c r="AC88" s="90">
        <f>IF(B88="","",VLOOKUP(Sayfa2!AD87,Varsayımlar!B:S,18,0))</f>
        <v>0</v>
      </c>
      <c r="AD88" s="90" t="str">
        <f t="shared" si="5"/>
        <v>MAGNİTMAGNİT MAVİ AMBALAJ 25 CM 260G</v>
      </c>
    </row>
    <row r="89" spans="1:30" ht="39.75" customHeight="1" x14ac:dyDescent="0.25">
      <c r="A89" s="9" t="s">
        <v>221</v>
      </c>
      <c r="B89" s="88" t="s">
        <v>90</v>
      </c>
      <c r="C89" s="89">
        <f>IF(B89="","",VLOOKUP(AD89,Varsayımlar!$B:$Q,3,0))</f>
        <v>8698829380698</v>
      </c>
      <c r="D89" s="89" t="s">
        <v>260</v>
      </c>
      <c r="E89" s="85" t="s">
        <v>91</v>
      </c>
      <c r="F89" s="9"/>
      <c r="G89" s="9"/>
      <c r="H89" s="90" t="str">
        <f>IF(B89="","",VLOOKUP(AD89,Varsayımlar!$B:$Q,5,0))</f>
        <v>MAGNİT MAVİ AMBALAJ 25CM</v>
      </c>
      <c r="I89" s="90">
        <f>IF(B89="","",VLOOKUP(AD89,Varsayımlar!B:T,19,0))</f>
        <v>0</v>
      </c>
      <c r="J89" s="90" t="str">
        <f>IF(B89="","",VLOOKUP(AD89,Varsayımlar!$B:$Q,6,0))</f>
        <v>SADE</v>
      </c>
      <c r="K89" s="9">
        <v>2016</v>
      </c>
      <c r="L89" s="9"/>
      <c r="M89" s="9">
        <f>IFERROR(IF(B89="","",K89/VLOOKUP(AD89,Varsayımlar!B:R,17,0)),"")</f>
        <v>24</v>
      </c>
      <c r="N89" s="9"/>
      <c r="O89" s="9"/>
      <c r="P89" s="90">
        <f>IF(B89="","",VLOOKUP(AD89,Varsayımlar!$B:$Q,7,0)*K89)</f>
        <v>60480</v>
      </c>
      <c r="Q89" s="90">
        <f>IF(B89="","",VLOOKUP(AD89,Varsayımlar!$B:$Q,8,0))</f>
        <v>25</v>
      </c>
      <c r="R89" s="90" t="str">
        <f>IF(B89="","",VLOOKUP(AD89,Varsayımlar!$B:$Q,9,0))</f>
        <v>SOFT</v>
      </c>
      <c r="S89" s="90">
        <f>IF(B89="","",VLOOKUP(AD89,Varsayımlar!$B:$Q,10,0))</f>
        <v>4</v>
      </c>
      <c r="T89" s="90">
        <f>IF(B89="","",VLOOKUP(AD89,Varsayımlar!$B:$Q,11,0))</f>
        <v>30</v>
      </c>
      <c r="U89" s="90">
        <f>IF(B89="","",VLOOKUP(AD89,Varsayımlar!$B:$Q,12,0))</f>
        <v>260</v>
      </c>
      <c r="V89" s="90" t="str">
        <f>IF(B89="","",VLOOKUP(AD89,Varsayımlar!$B:$Q,13,0))</f>
        <v>YURTDIŞI</v>
      </c>
      <c r="W89" s="90">
        <f>IF(B89="","",VLOOKUP(AD89,Varsayımlar!$B:$Q,14,0))</f>
        <v>9</v>
      </c>
      <c r="X89" s="9"/>
      <c r="Y89" s="9"/>
      <c r="Z89" s="9"/>
      <c r="AA89" s="90" t="str">
        <f>IF(B89="","",VLOOKUP(AD89,Varsayımlar!$B:$Q,15,0))</f>
        <v>25CM TURUNCU KOLİ-SOL ÜST DİKDÖRTGENE ÜRETİM TARİHİ BASILACAK</v>
      </c>
      <c r="AB89" s="90" t="str">
        <f>IF(B89="","",VLOOKUP(AD89,Varsayımlar!$B:$Q,16,0))</f>
        <v>24-26 CM</v>
      </c>
      <c r="AC89" s="90">
        <f>IF(B89="","",VLOOKUP(Sayfa2!AD88,Varsayımlar!B:S,18,0))</f>
        <v>0</v>
      </c>
      <c r="AD89" s="90" t="str">
        <f t="shared" si="5"/>
        <v>MAGNİTMAGNİT MAVİ AMBALAJ 25 CM 260G</v>
      </c>
    </row>
    <row r="90" spans="1:30" ht="39.75" customHeight="1" x14ac:dyDescent="0.25">
      <c r="A90" s="9" t="s">
        <v>222</v>
      </c>
      <c r="B90" s="88" t="s">
        <v>90</v>
      </c>
      <c r="C90" s="89">
        <f>IF(B90="","",VLOOKUP(AD90,Varsayımlar!$B:$Q,3,0))</f>
        <v>8698829380698</v>
      </c>
      <c r="D90" s="89" t="s">
        <v>261</v>
      </c>
      <c r="E90" s="85" t="s">
        <v>91</v>
      </c>
      <c r="F90" s="9"/>
      <c r="G90" s="9"/>
      <c r="H90" s="90" t="str">
        <f>IF(B90="","",VLOOKUP(AD90,Varsayımlar!$B:$Q,5,0))</f>
        <v>MAGNİT MAVİ AMBALAJ 25CM</v>
      </c>
      <c r="I90" s="90">
        <f>IF(B90="","",VLOOKUP(AD90,Varsayımlar!B:T,19,0))</f>
        <v>0</v>
      </c>
      <c r="J90" s="90" t="str">
        <f>IF(B90="","",VLOOKUP(AD90,Varsayımlar!$B:$Q,6,0))</f>
        <v>SADE</v>
      </c>
      <c r="K90" s="9">
        <v>2016</v>
      </c>
      <c r="L90" s="9"/>
      <c r="M90" s="9">
        <f>IFERROR(IF(B90="","",K90/VLOOKUP(AD90,Varsayımlar!B:R,17,0)),"")</f>
        <v>24</v>
      </c>
      <c r="N90" s="9"/>
      <c r="O90" s="9"/>
      <c r="P90" s="90">
        <f>IF(B90="","",VLOOKUP(AD90,Varsayımlar!$B:$Q,7,0)*K90)</f>
        <v>60480</v>
      </c>
      <c r="Q90" s="90">
        <f>IF(B90="","",VLOOKUP(AD90,Varsayımlar!$B:$Q,8,0))</f>
        <v>25</v>
      </c>
      <c r="R90" s="90" t="str">
        <f>IF(B90="","",VLOOKUP(AD90,Varsayımlar!$B:$Q,9,0))</f>
        <v>SOFT</v>
      </c>
      <c r="S90" s="90">
        <f>IF(B90="","",VLOOKUP(AD90,Varsayımlar!$B:$Q,10,0))</f>
        <v>4</v>
      </c>
      <c r="T90" s="90">
        <f>IF(B90="","",VLOOKUP(AD90,Varsayımlar!$B:$Q,11,0))</f>
        <v>30</v>
      </c>
      <c r="U90" s="90">
        <f>IF(B90="","",VLOOKUP(AD90,Varsayımlar!$B:$Q,12,0))</f>
        <v>260</v>
      </c>
      <c r="V90" s="90" t="str">
        <f>IF(B90="","",VLOOKUP(AD90,Varsayımlar!$B:$Q,13,0))</f>
        <v>YURTDIŞI</v>
      </c>
      <c r="W90" s="90">
        <f>IF(B90="","",VLOOKUP(AD90,Varsayımlar!$B:$Q,14,0))</f>
        <v>9</v>
      </c>
      <c r="X90" s="9"/>
      <c r="Y90" s="9"/>
      <c r="Z90" s="9"/>
      <c r="AA90" s="90" t="str">
        <f>IF(B90="","",VLOOKUP(AD90,Varsayımlar!$B:$Q,15,0))</f>
        <v>25CM TURUNCU KOLİ-SOL ÜST DİKDÖRTGENE ÜRETİM TARİHİ BASILACAK</v>
      </c>
      <c r="AB90" s="90" t="str">
        <f>IF(B90="","",VLOOKUP(AD90,Varsayımlar!$B:$Q,16,0))</f>
        <v>24-26 CM</v>
      </c>
      <c r="AC90" s="90">
        <f>IF(B90="","",VLOOKUP(Sayfa2!AD89,Varsayımlar!B:S,18,0))</f>
        <v>0</v>
      </c>
      <c r="AD90" s="90" t="str">
        <f t="shared" si="5"/>
        <v>MAGNİTMAGNİT MAVİ AMBALAJ 25 CM 260G</v>
      </c>
    </row>
    <row r="91" spans="1:30" ht="39.75" customHeight="1" x14ac:dyDescent="0.25">
      <c r="A91" s="9" t="s">
        <v>223</v>
      </c>
      <c r="B91" s="88" t="s">
        <v>90</v>
      </c>
      <c r="C91" s="89">
        <f>IF(B91="","",VLOOKUP(AD91,Varsayımlar!$B:$Q,3,0))</f>
        <v>8698829380698</v>
      </c>
      <c r="D91" s="89" t="s">
        <v>262</v>
      </c>
      <c r="E91" s="85" t="s">
        <v>91</v>
      </c>
      <c r="F91" s="9"/>
      <c r="G91" s="9"/>
      <c r="H91" s="90" t="str">
        <f>IF(B91="","",VLOOKUP(AD91,Varsayımlar!$B:$Q,5,0))</f>
        <v>MAGNİT MAVİ AMBALAJ 25CM</v>
      </c>
      <c r="I91" s="90">
        <f>IF(B91="","",VLOOKUP(AD91,Varsayımlar!B:T,19,0))</f>
        <v>0</v>
      </c>
      <c r="J91" s="90" t="str">
        <f>IF(B91="","",VLOOKUP(AD91,Varsayımlar!$B:$Q,6,0))</f>
        <v>SADE</v>
      </c>
      <c r="K91" s="9">
        <v>2016</v>
      </c>
      <c r="L91" s="9"/>
      <c r="M91" s="9">
        <f>IFERROR(IF(B91="","",K91/VLOOKUP(AD91,Varsayımlar!B:R,17,0)),"")</f>
        <v>24</v>
      </c>
      <c r="N91" s="9"/>
      <c r="O91" s="9"/>
      <c r="P91" s="90">
        <f>IF(B91="","",VLOOKUP(AD91,Varsayımlar!$B:$Q,7,0)*K91)</f>
        <v>60480</v>
      </c>
      <c r="Q91" s="90">
        <f>IF(B91="","",VLOOKUP(AD91,Varsayımlar!$B:$Q,8,0))</f>
        <v>25</v>
      </c>
      <c r="R91" s="90" t="str">
        <f>IF(B91="","",VLOOKUP(AD91,Varsayımlar!$B:$Q,9,0))</f>
        <v>SOFT</v>
      </c>
      <c r="S91" s="90">
        <f>IF(B91="","",VLOOKUP(AD91,Varsayımlar!$B:$Q,10,0))</f>
        <v>4</v>
      </c>
      <c r="T91" s="90">
        <f>IF(B91="","",VLOOKUP(AD91,Varsayımlar!$B:$Q,11,0))</f>
        <v>30</v>
      </c>
      <c r="U91" s="90">
        <f>IF(B91="","",VLOOKUP(AD91,Varsayımlar!$B:$Q,12,0))</f>
        <v>260</v>
      </c>
      <c r="V91" s="90" t="str">
        <f>IF(B91="","",VLOOKUP(AD91,Varsayımlar!$B:$Q,13,0))</f>
        <v>YURTDIŞI</v>
      </c>
      <c r="W91" s="90">
        <f>IF(B91="","",VLOOKUP(AD91,Varsayımlar!$B:$Q,14,0))</f>
        <v>9</v>
      </c>
      <c r="X91" s="9"/>
      <c r="Y91" s="9"/>
      <c r="Z91" s="9"/>
      <c r="AA91" s="90" t="str">
        <f>IF(B91="","",VLOOKUP(AD91,Varsayımlar!$B:$Q,15,0))</f>
        <v>25CM TURUNCU KOLİ-SOL ÜST DİKDÖRTGENE ÜRETİM TARİHİ BASILACAK</v>
      </c>
      <c r="AB91" s="90" t="str">
        <f>IF(B91="","",VLOOKUP(AD91,Varsayımlar!$B:$Q,16,0))</f>
        <v>24-26 CM</v>
      </c>
      <c r="AC91" s="90">
        <f>IF(B91="","",VLOOKUP(Sayfa2!AD90,Varsayımlar!B:S,18,0))</f>
        <v>0</v>
      </c>
      <c r="AD91" s="90" t="str">
        <f t="shared" si="5"/>
        <v>MAGNİTMAGNİT MAVİ AMBALAJ 25 CM 260G</v>
      </c>
    </row>
    <row r="92" spans="1:30" ht="39.75" customHeight="1" x14ac:dyDescent="0.25">
      <c r="A92" s="9" t="s">
        <v>224</v>
      </c>
      <c r="B92" s="88" t="s">
        <v>90</v>
      </c>
      <c r="C92" s="89">
        <f>IF(B92="","",VLOOKUP(AD92,Varsayımlar!$B:$Q,3,0))</f>
        <v>8698829380698</v>
      </c>
      <c r="D92" s="89" t="s">
        <v>266</v>
      </c>
      <c r="E92" s="85" t="s">
        <v>91</v>
      </c>
      <c r="F92" s="9"/>
      <c r="G92" s="9"/>
      <c r="H92" s="90" t="str">
        <f>IF(B92="","",VLOOKUP(AD92,Varsayımlar!$B:$Q,5,0))</f>
        <v>MAGNİT MAVİ AMBALAJ 25CM</v>
      </c>
      <c r="I92" s="90">
        <f>IF(B92="","",VLOOKUP(AD92,Varsayımlar!B:T,19,0))</f>
        <v>0</v>
      </c>
      <c r="J92" s="90" t="str">
        <f>IF(B92="","",VLOOKUP(AD92,Varsayımlar!$B:$Q,6,0))</f>
        <v>SADE</v>
      </c>
      <c r="K92" s="9">
        <v>2016</v>
      </c>
      <c r="L92" s="9"/>
      <c r="M92" s="9">
        <f>IFERROR(IF(B92="","",K92/VLOOKUP(AD92,Varsayımlar!B:R,17,0)),"")</f>
        <v>24</v>
      </c>
      <c r="N92" s="9"/>
      <c r="O92" s="9"/>
      <c r="P92" s="90">
        <f>IF(B92="","",VLOOKUP(AD92,Varsayımlar!$B:$Q,7,0)*K92)</f>
        <v>60480</v>
      </c>
      <c r="Q92" s="90">
        <f>IF(B92="","",VLOOKUP(AD92,Varsayımlar!$B:$Q,8,0))</f>
        <v>25</v>
      </c>
      <c r="R92" s="90" t="str">
        <f>IF(B92="","",VLOOKUP(AD92,Varsayımlar!$B:$Q,9,0))</f>
        <v>SOFT</v>
      </c>
      <c r="S92" s="90">
        <f>IF(B92="","",VLOOKUP(AD92,Varsayımlar!$B:$Q,10,0))</f>
        <v>4</v>
      </c>
      <c r="T92" s="90">
        <f>IF(B92="","",VLOOKUP(AD92,Varsayımlar!$B:$Q,11,0))</f>
        <v>30</v>
      </c>
      <c r="U92" s="90">
        <f>IF(B92="","",VLOOKUP(AD92,Varsayımlar!$B:$Q,12,0))</f>
        <v>260</v>
      </c>
      <c r="V92" s="90" t="str">
        <f>IF(B92="","",VLOOKUP(AD92,Varsayımlar!$B:$Q,13,0))</f>
        <v>YURTDIŞI</v>
      </c>
      <c r="W92" s="90">
        <f>IF(B92="","",VLOOKUP(AD92,Varsayımlar!$B:$Q,14,0))</f>
        <v>9</v>
      </c>
      <c r="X92" s="9"/>
      <c r="Y92" s="9"/>
      <c r="Z92" s="9"/>
      <c r="AA92" s="90" t="str">
        <f>IF(B92="","",VLOOKUP(AD92,Varsayımlar!$B:$Q,15,0))</f>
        <v>25CM TURUNCU KOLİ-SOL ÜST DİKDÖRTGENE ÜRETİM TARİHİ BASILACAK</v>
      </c>
      <c r="AB92" s="90" t="str">
        <f>IF(B92="","",VLOOKUP(AD92,Varsayımlar!$B:$Q,16,0))</f>
        <v>24-26 CM</v>
      </c>
      <c r="AC92" s="90">
        <f>IF(B92="","",VLOOKUP(Sayfa2!AD91,Varsayımlar!B:S,18,0))</f>
        <v>0</v>
      </c>
      <c r="AD92" s="90" t="str">
        <f t="shared" si="5"/>
        <v>MAGNİTMAGNİT MAVİ AMBALAJ 25 CM 260G</v>
      </c>
    </row>
    <row r="93" spans="1:30" ht="39.75" customHeight="1" x14ac:dyDescent="0.25">
      <c r="A93" s="9" t="s">
        <v>225</v>
      </c>
      <c r="B93" s="9" t="s">
        <v>79</v>
      </c>
      <c r="C93" s="10">
        <f>IF(B93="","",VLOOKUP(AD93,Varsayımlar!$B:$Q,3,0))</f>
        <v>8698829380698</v>
      </c>
      <c r="D93" s="10"/>
      <c r="E93" s="85" t="s">
        <v>254</v>
      </c>
      <c r="F93" s="9"/>
      <c r="G93" s="9"/>
      <c r="H93" s="9" t="str">
        <f>IF(B93="","",VLOOKUP(AD93,Varsayımlar!$B:$Q,5,0))</f>
        <v>Manetka 20cm</v>
      </c>
      <c r="I93" s="9">
        <f>IF(B93="","",VLOOKUP(AD93,Varsayımlar!B:T,19,0))</f>
        <v>0</v>
      </c>
      <c r="J93" s="9" t="str">
        <f>IF(B93="","",VLOOKUP(AD93,Varsayımlar!$B:$Q,6,0))</f>
        <v>SADE</v>
      </c>
      <c r="K93" s="9">
        <v>7200</v>
      </c>
      <c r="L93" s="9"/>
      <c r="M93" s="9">
        <f>IFERROR(IF(B93="","",K93/VLOOKUP(AD93,Varsayımlar!B:R,17,0)),"")</f>
        <v>32</v>
      </c>
      <c r="N93" s="9"/>
      <c r="O93" s="9"/>
      <c r="P93" s="9">
        <f>IF(B93="","",VLOOKUP(AD93,Varsayımlar!$B:$Q,7,0)*K93)</f>
        <v>100800</v>
      </c>
      <c r="Q93" s="9">
        <f>IF(B93="","",VLOOKUP(AD93,Varsayımlar!$B:$Q,8,0))</f>
        <v>20</v>
      </c>
      <c r="R93" s="9" t="str">
        <f>IF(B93="","",VLOOKUP(AD93,Varsayımlar!$B:$Q,9,0))</f>
        <v>Irak Soft</v>
      </c>
      <c r="S93" s="9">
        <f>IF(B93="","",VLOOKUP(AD93,Varsayımlar!$B:$Q,10,0))</f>
        <v>4</v>
      </c>
      <c r="T93" s="9">
        <f>IF(B93="","",VLOOKUP(AD93,Varsayımlar!$B:$Q,11,0))</f>
        <v>14</v>
      </c>
      <c r="U93" s="9">
        <f>IF(B93="","",VLOOKUP(AD93,Varsayımlar!$B:$Q,12,0))</f>
        <v>166</v>
      </c>
      <c r="V93" s="9" t="str">
        <f>IF(B93="","",VLOOKUP(AD93,Varsayımlar!$B:$Q,13,0))</f>
        <v>YURTDIŞI</v>
      </c>
      <c r="W93" s="9">
        <f>IF(B93="","",VLOOKUP(AD93,Varsayımlar!$B:$Q,14,0))</f>
        <v>6</v>
      </c>
      <c r="X93" s="9"/>
      <c r="Y93" s="9"/>
      <c r="Z93" s="9"/>
      <c r="AA93" s="9" t="str">
        <f>IF(B93="","",VLOOKUP(AD93,Varsayımlar!$B:$Q,15,0))</f>
        <v>Kare Koli-Üretim Tarihli Etiket</v>
      </c>
      <c r="AB93" s="9" t="str">
        <f>IF(B93="","",VLOOKUP(AD93,Varsayımlar!$B:$Q,16,0))</f>
        <v>19-21 cm</v>
      </c>
      <c r="AC93" s="9">
        <f>IF(B93="","",VLOOKUP(Sayfa2!AD92,Varsayımlar!B:S,18,0))</f>
        <v>0</v>
      </c>
      <c r="AD93" s="9" t="str">
        <f t="shared" si="5"/>
        <v>LLC KOTORManetka 20cm 4 pcs 166g</v>
      </c>
    </row>
    <row r="94" spans="1:30" ht="39.75" customHeight="1" x14ac:dyDescent="0.25">
      <c r="A94" s="9" t="s">
        <v>226</v>
      </c>
      <c r="B94" s="88" t="s">
        <v>79</v>
      </c>
      <c r="C94" s="89">
        <f>IF(B94="","",VLOOKUP(AD94,Varsayımlar!$B:$Q,3,0))</f>
        <v>8698829380698</v>
      </c>
      <c r="D94" s="89"/>
      <c r="E94" s="85" t="s">
        <v>85</v>
      </c>
      <c r="F94" s="9"/>
      <c r="G94" s="9"/>
      <c r="H94" s="90" t="str">
        <f>IF(B94="","",VLOOKUP(AD94,Varsayımlar!$B:$Q,5,0))</f>
        <v xml:space="preserve">MANETKA PEYNİRLİ 25 CM </v>
      </c>
      <c r="I94" s="90">
        <f>IF(B94="","",VLOOKUP(AD94,Varsayımlar!B:T,19,0))</f>
        <v>0</v>
      </c>
      <c r="J94" s="90" t="str">
        <f>IF(B94="","",VLOOKUP(AD94,Varsayımlar!$B:$Q,6,0))</f>
        <v>PEYNİRLİ</v>
      </c>
      <c r="K94" s="9">
        <v>2496</v>
      </c>
      <c r="L94" s="9"/>
      <c r="M94" s="9">
        <f>IFERROR(IF(B94="","",K94/VLOOKUP(AD94,Varsayımlar!B:R,17,0)),"")</f>
        <v>32</v>
      </c>
      <c r="N94" s="9"/>
      <c r="O94" s="9"/>
      <c r="P94" s="90">
        <f>IF(B94="","",VLOOKUP(AD94,Varsayımlar!$B:$Q,7,0)*K94)</f>
        <v>74880</v>
      </c>
      <c r="Q94" s="90">
        <f>IF(B94="","",VLOOKUP(AD94,Varsayımlar!$B:$Q,8,0))</f>
        <v>25</v>
      </c>
      <c r="R94" s="90" t="str">
        <f>IF(B94="","",VLOOKUP(AD94,Varsayımlar!$B:$Q,9,0))</f>
        <v>SOFT-AT</v>
      </c>
      <c r="S94" s="90">
        <f>IF(B94="","",VLOOKUP(AD94,Varsayımlar!$B:$Q,10,0))</f>
        <v>4</v>
      </c>
      <c r="T94" s="90">
        <f>IF(B94="","",VLOOKUP(AD94,Varsayımlar!$B:$Q,11,0))</f>
        <v>30</v>
      </c>
      <c r="U94" s="90">
        <f>IF(B94="","",VLOOKUP(AD94,Varsayımlar!$B:$Q,12,0))</f>
        <v>250</v>
      </c>
      <c r="V94" s="90" t="str">
        <f>IF(B94="","",VLOOKUP(AD94,Varsayımlar!$B:$Q,13,0))</f>
        <v>YURTDIŞI</v>
      </c>
      <c r="W94" s="90">
        <f>IF(B94="","",VLOOKUP(AD94,Varsayımlar!$B:$Q,14,0))</f>
        <v>6</v>
      </c>
      <c r="X94" s="9"/>
      <c r="Y94" s="9"/>
      <c r="Z94" s="9"/>
      <c r="AA94" s="90" t="str">
        <f>IF(B94="","",VLOOKUP(AD94,Varsayımlar!$B:$Q,15,0))</f>
        <v>KIRMIZI KOLİ-TARİHLİ KOLİ ETİKETİ</v>
      </c>
      <c r="AB94" s="90" t="str">
        <f>IF(B94="","",VLOOKUP(AD94,Varsayımlar!$B:$Q,16,0))</f>
        <v>24-26 CM</v>
      </c>
      <c r="AC94" s="90">
        <f>IF(B94="","",VLOOKUP(Sayfa2!AD93,Varsayımlar!B:S,18,0))</f>
        <v>0</v>
      </c>
      <c r="AD94" s="90" t="str">
        <f t="shared" si="5"/>
        <v>LLC KOTORMANETKA PEYNİRLİ 25CM</v>
      </c>
    </row>
    <row r="95" spans="1:30" ht="39.75" customHeight="1" x14ac:dyDescent="0.25">
      <c r="A95" s="9" t="s">
        <v>227</v>
      </c>
      <c r="B95" s="9" t="s">
        <v>79</v>
      </c>
      <c r="C95" s="10">
        <f>IF(B95="","",VLOOKUP(AD95,Varsayımlar!$B:$Q,3,0))</f>
        <v>8698829380698</v>
      </c>
      <c r="D95" s="10"/>
      <c r="E95" s="85" t="s">
        <v>254</v>
      </c>
      <c r="F95" s="9"/>
      <c r="G95" s="9"/>
      <c r="H95" s="9" t="str">
        <f>IF(B95="","",VLOOKUP(AD95,Varsayımlar!$B:$Q,5,0))</f>
        <v>Manetka 20cm</v>
      </c>
      <c r="I95" s="9">
        <f>IF(B95="","",VLOOKUP(AD95,Varsayımlar!B:T,19,0))</f>
        <v>0</v>
      </c>
      <c r="J95" s="9" t="str">
        <f>IF(B95="","",VLOOKUP(AD95,Varsayımlar!$B:$Q,6,0))</f>
        <v>SADE</v>
      </c>
      <c r="K95" s="9">
        <v>7200</v>
      </c>
      <c r="L95" s="9"/>
      <c r="M95" s="9">
        <f>IFERROR(IF(B95="","",K95/VLOOKUP(AD95,Varsayımlar!B:R,17,0)),"")</f>
        <v>32</v>
      </c>
      <c r="N95" s="9"/>
      <c r="O95" s="9"/>
      <c r="P95" s="9">
        <f>IF(B95="","",VLOOKUP(AD95,Varsayımlar!$B:$Q,7,0)*K95)</f>
        <v>100800</v>
      </c>
      <c r="Q95" s="9">
        <f>IF(B95="","",VLOOKUP(AD95,Varsayımlar!$B:$Q,8,0))</f>
        <v>20</v>
      </c>
      <c r="R95" s="9" t="str">
        <f>IF(B95="","",VLOOKUP(AD95,Varsayımlar!$B:$Q,9,0))</f>
        <v>Irak Soft</v>
      </c>
      <c r="S95" s="9">
        <f>IF(B95="","",VLOOKUP(AD95,Varsayımlar!$B:$Q,10,0))</f>
        <v>4</v>
      </c>
      <c r="T95" s="9">
        <f>IF(B95="","",VLOOKUP(AD95,Varsayımlar!$B:$Q,11,0))</f>
        <v>14</v>
      </c>
      <c r="U95" s="9">
        <f>IF(B95="","",VLOOKUP(AD95,Varsayımlar!$B:$Q,12,0))</f>
        <v>166</v>
      </c>
      <c r="V95" s="9" t="str">
        <f>IF(B95="","",VLOOKUP(AD95,Varsayımlar!$B:$Q,13,0))</f>
        <v>YURTDIŞI</v>
      </c>
      <c r="W95" s="9">
        <f>IF(B95="","",VLOOKUP(AD95,Varsayımlar!$B:$Q,14,0))</f>
        <v>6</v>
      </c>
      <c r="X95" s="9"/>
      <c r="Y95" s="9"/>
      <c r="Z95" s="9"/>
      <c r="AA95" s="9" t="str">
        <f>IF(B95="","",VLOOKUP(AD95,Varsayımlar!$B:$Q,15,0))</f>
        <v>Kare Koli-Üretim Tarihli Etiket</v>
      </c>
      <c r="AB95" s="9" t="str">
        <f>IF(B95="","",VLOOKUP(AD95,Varsayımlar!$B:$Q,16,0))</f>
        <v>19-21 cm</v>
      </c>
      <c r="AC95" s="9">
        <f>IF(B95="","",VLOOKUP(Sayfa2!AD94,Varsayımlar!B:S,18,0))</f>
        <v>0</v>
      </c>
      <c r="AD95" s="9" t="str">
        <f t="shared" si="5"/>
        <v>LLC KOTORManetka 20cm 4 pcs 166g</v>
      </c>
    </row>
    <row r="96" spans="1:30" ht="39.75" customHeight="1" x14ac:dyDescent="0.25">
      <c r="A96" s="9" t="s">
        <v>228</v>
      </c>
      <c r="B96" s="88" t="s">
        <v>79</v>
      </c>
      <c r="C96" s="89">
        <f>IF(B96="","",VLOOKUP(AD96,Varsayımlar!$B:$Q,3,0))</f>
        <v>8698829380698</v>
      </c>
      <c r="D96" s="89"/>
      <c r="E96" s="85" t="s">
        <v>85</v>
      </c>
      <c r="F96" s="9"/>
      <c r="G96" s="9"/>
      <c r="H96" s="90" t="str">
        <f>IF(B96="","",VLOOKUP(AD96,Varsayımlar!$B:$Q,5,0))</f>
        <v xml:space="preserve">MANETKA PEYNİRLİ 25 CM </v>
      </c>
      <c r="I96" s="90">
        <f>IF(B96="","",VLOOKUP(AD96,Varsayımlar!B:T,19,0))</f>
        <v>0</v>
      </c>
      <c r="J96" s="90" t="str">
        <f>IF(B96="","",VLOOKUP(AD96,Varsayımlar!$B:$Q,6,0))</f>
        <v>PEYNİRLİ</v>
      </c>
      <c r="K96" s="9">
        <v>2496</v>
      </c>
      <c r="L96" s="9"/>
      <c r="M96" s="9">
        <f>IFERROR(IF(B96="","",K96/VLOOKUP(AD96,Varsayımlar!B:R,17,0)),"")</f>
        <v>32</v>
      </c>
      <c r="N96" s="9"/>
      <c r="O96" s="9"/>
      <c r="P96" s="90">
        <f>IF(B96="","",VLOOKUP(AD96,Varsayımlar!$B:$Q,7,0)*K96)</f>
        <v>74880</v>
      </c>
      <c r="Q96" s="90">
        <f>IF(B96="","",VLOOKUP(AD96,Varsayımlar!$B:$Q,8,0))</f>
        <v>25</v>
      </c>
      <c r="R96" s="90" t="str">
        <f>IF(B96="","",VLOOKUP(AD96,Varsayımlar!$B:$Q,9,0))</f>
        <v>SOFT-AT</v>
      </c>
      <c r="S96" s="90">
        <f>IF(B96="","",VLOOKUP(AD96,Varsayımlar!$B:$Q,10,0))</f>
        <v>4</v>
      </c>
      <c r="T96" s="90">
        <f>IF(B96="","",VLOOKUP(AD96,Varsayımlar!$B:$Q,11,0))</f>
        <v>30</v>
      </c>
      <c r="U96" s="90">
        <f>IF(B96="","",VLOOKUP(AD96,Varsayımlar!$B:$Q,12,0))</f>
        <v>250</v>
      </c>
      <c r="V96" s="90" t="str">
        <f>IF(B96="","",VLOOKUP(AD96,Varsayımlar!$B:$Q,13,0))</f>
        <v>YURTDIŞI</v>
      </c>
      <c r="W96" s="90">
        <f>IF(B96="","",VLOOKUP(AD96,Varsayımlar!$B:$Q,14,0))</f>
        <v>6</v>
      </c>
      <c r="X96" s="9"/>
      <c r="Y96" s="9"/>
      <c r="Z96" s="9"/>
      <c r="AA96" s="90" t="str">
        <f>IF(B96="","",VLOOKUP(AD96,Varsayımlar!$B:$Q,15,0))</f>
        <v>KIRMIZI KOLİ-TARİHLİ KOLİ ETİKETİ</v>
      </c>
      <c r="AB96" s="90" t="str">
        <f>IF(B96="","",VLOOKUP(AD96,Varsayımlar!$B:$Q,16,0))</f>
        <v>24-26 CM</v>
      </c>
      <c r="AC96" s="90">
        <f>IF(B96="","",VLOOKUP(Sayfa2!AD95,Varsayımlar!B:S,18,0))</f>
        <v>0</v>
      </c>
      <c r="AD96" s="90" t="str">
        <f t="shared" si="5"/>
        <v>LLC KOTORMANETKA PEYNİRLİ 25CM</v>
      </c>
    </row>
    <row r="97" spans="1:30" ht="39.75" customHeight="1" x14ac:dyDescent="0.25">
      <c r="A97" s="9" t="s">
        <v>229</v>
      </c>
      <c r="B97" s="9" t="s">
        <v>79</v>
      </c>
      <c r="C97" s="10">
        <f>IF(B97="","",VLOOKUP(AD97,Varsayımlar!$B:$Q,3,0))</f>
        <v>8698829380698</v>
      </c>
      <c r="D97" s="10"/>
      <c r="E97" s="85" t="s">
        <v>254</v>
      </c>
      <c r="F97" s="9"/>
      <c r="G97" s="9"/>
      <c r="H97" s="9" t="str">
        <f>IF(B97="","",VLOOKUP(AD97,Varsayımlar!$B:$Q,5,0))</f>
        <v>Manetka 20cm</v>
      </c>
      <c r="I97" s="9">
        <f>IF(B97="","",VLOOKUP(AD97,Varsayımlar!B:T,19,0))</f>
        <v>0</v>
      </c>
      <c r="J97" s="9" t="str">
        <f>IF(B97="","",VLOOKUP(AD97,Varsayımlar!$B:$Q,6,0))</f>
        <v>SADE</v>
      </c>
      <c r="K97" s="9">
        <v>7200</v>
      </c>
      <c r="L97" s="9"/>
      <c r="M97" s="9">
        <f>IFERROR(IF(B97="","",K97/VLOOKUP(AD97,Varsayımlar!B:R,17,0)),"")</f>
        <v>32</v>
      </c>
      <c r="N97" s="9"/>
      <c r="O97" s="9"/>
      <c r="P97" s="9">
        <f>IF(B97="","",VLOOKUP(AD97,Varsayımlar!$B:$Q,7,0)*K97)</f>
        <v>100800</v>
      </c>
      <c r="Q97" s="9">
        <f>IF(B97="","",VLOOKUP(AD97,Varsayımlar!$B:$Q,8,0))</f>
        <v>20</v>
      </c>
      <c r="R97" s="9" t="str">
        <f>IF(B97="","",VLOOKUP(AD97,Varsayımlar!$B:$Q,9,0))</f>
        <v>Irak Soft</v>
      </c>
      <c r="S97" s="9">
        <f>IF(B97="","",VLOOKUP(AD97,Varsayımlar!$B:$Q,10,0))</f>
        <v>4</v>
      </c>
      <c r="T97" s="9">
        <f>IF(B97="","",VLOOKUP(AD97,Varsayımlar!$B:$Q,11,0))</f>
        <v>14</v>
      </c>
      <c r="U97" s="9">
        <f>IF(B97="","",VLOOKUP(AD97,Varsayımlar!$B:$Q,12,0))</f>
        <v>166</v>
      </c>
      <c r="V97" s="9" t="str">
        <f>IF(B97="","",VLOOKUP(AD97,Varsayımlar!$B:$Q,13,0))</f>
        <v>YURTDIŞI</v>
      </c>
      <c r="W97" s="9">
        <f>IF(B97="","",VLOOKUP(AD97,Varsayımlar!$B:$Q,14,0))</f>
        <v>6</v>
      </c>
      <c r="X97" s="9"/>
      <c r="Y97" s="9"/>
      <c r="Z97" s="9"/>
      <c r="AA97" s="9" t="str">
        <f>IF(B97="","",VLOOKUP(AD97,Varsayımlar!$B:$Q,15,0))</f>
        <v>Kare Koli-Üretim Tarihli Etiket</v>
      </c>
      <c r="AB97" s="9" t="str">
        <f>IF(B97="","",VLOOKUP(AD97,Varsayımlar!$B:$Q,16,0))</f>
        <v>19-21 cm</v>
      </c>
      <c r="AC97" s="9">
        <f>IF(B97="","",VLOOKUP(Sayfa2!AD96,Varsayımlar!B:S,18,0))</f>
        <v>0</v>
      </c>
      <c r="AD97" s="9" t="str">
        <f t="shared" si="5"/>
        <v>LLC KOTORManetka 20cm 4 pcs 166g</v>
      </c>
    </row>
    <row r="98" spans="1:30" ht="39.75" customHeight="1" x14ac:dyDescent="0.25">
      <c r="A98" s="9" t="s">
        <v>230</v>
      </c>
      <c r="B98" s="88" t="s">
        <v>79</v>
      </c>
      <c r="C98" s="89">
        <f>IF(B98="","",VLOOKUP(AD98,Varsayımlar!$B:$Q,3,0))</f>
        <v>8698829380698</v>
      </c>
      <c r="D98" s="89"/>
      <c r="E98" s="85" t="s">
        <v>254</v>
      </c>
      <c r="F98" s="9"/>
      <c r="G98" s="9"/>
      <c r="H98" s="90" t="str">
        <f>IF(B98="","",VLOOKUP(AD98,Varsayımlar!$B:$Q,5,0))</f>
        <v>Manetka 20cm</v>
      </c>
      <c r="I98" s="90">
        <f>IF(B98="","",VLOOKUP(AD98,Varsayımlar!B:T,19,0))</f>
        <v>0</v>
      </c>
      <c r="J98" s="90" t="str">
        <f>IF(B98="","",VLOOKUP(AD98,Varsayımlar!$B:$Q,6,0))</f>
        <v>SADE</v>
      </c>
      <c r="K98" s="9">
        <v>7200</v>
      </c>
      <c r="L98" s="9"/>
      <c r="M98" s="9">
        <f>IFERROR(IF(B98="","",K98/VLOOKUP(AD98,Varsayımlar!B:R,17,0)),"")</f>
        <v>32</v>
      </c>
      <c r="N98" s="9"/>
      <c r="O98" s="9"/>
      <c r="P98" s="90">
        <f>IF(B98="","",VLOOKUP(AD98,Varsayımlar!$B:$Q,7,0)*K98)</f>
        <v>100800</v>
      </c>
      <c r="Q98" s="90">
        <f>IF(B98="","",VLOOKUP(AD98,Varsayımlar!$B:$Q,8,0))</f>
        <v>20</v>
      </c>
      <c r="R98" s="90" t="str">
        <f>IF(B98="","",VLOOKUP(AD98,Varsayımlar!$B:$Q,9,0))</f>
        <v>Irak Soft</v>
      </c>
      <c r="S98" s="90">
        <f>IF(B98="","",VLOOKUP(AD98,Varsayımlar!$B:$Q,10,0))</f>
        <v>4</v>
      </c>
      <c r="T98" s="90">
        <f>IF(B98="","",VLOOKUP(AD98,Varsayımlar!$B:$Q,11,0))</f>
        <v>14</v>
      </c>
      <c r="U98" s="90">
        <f>IF(B98="","",VLOOKUP(AD98,Varsayımlar!$B:$Q,12,0))</f>
        <v>166</v>
      </c>
      <c r="V98" s="90" t="str">
        <f>IF(B98="","",VLOOKUP(AD98,Varsayımlar!$B:$Q,13,0))</f>
        <v>YURTDIŞI</v>
      </c>
      <c r="W98" s="90">
        <f>IF(B98="","",VLOOKUP(AD98,Varsayımlar!$B:$Q,14,0))</f>
        <v>6</v>
      </c>
      <c r="X98" s="9"/>
      <c r="Y98" s="9"/>
      <c r="Z98" s="9"/>
      <c r="AA98" s="90" t="str">
        <f>IF(B98="","",VLOOKUP(AD98,Varsayımlar!$B:$Q,15,0))</f>
        <v>Kare Koli-Üretim Tarihli Etiket</v>
      </c>
      <c r="AB98" s="90" t="str">
        <f>IF(B98="","",VLOOKUP(AD98,Varsayımlar!$B:$Q,16,0))</f>
        <v>19-21 cm</v>
      </c>
      <c r="AC98" s="90">
        <f>IF(B98="","",VLOOKUP(Sayfa2!AD97,Varsayımlar!B:S,18,0))</f>
        <v>0</v>
      </c>
      <c r="AD98" s="90" t="str">
        <f t="shared" si="5"/>
        <v>LLC KOTORManetka 20cm 4 pcs 166g</v>
      </c>
    </row>
    <row r="99" spans="1:30" ht="39.75" customHeight="1" x14ac:dyDescent="0.25">
      <c r="A99" s="9" t="s">
        <v>283</v>
      </c>
      <c r="B99" s="9" t="s">
        <v>79</v>
      </c>
      <c r="C99" s="10">
        <f>IF(B99="","",VLOOKUP(AD99,Varsayımlar!$B:$Q,3,0))</f>
        <v>8698829380698</v>
      </c>
      <c r="D99" s="10"/>
      <c r="E99" s="85" t="s">
        <v>85</v>
      </c>
      <c r="F99" s="9"/>
      <c r="G99" s="9"/>
      <c r="H99" s="9" t="str">
        <f>IF(B99="","",VLOOKUP(AD99,Varsayımlar!$B:$Q,5,0))</f>
        <v xml:space="preserve">MANETKA PEYNİRLİ 25 CM </v>
      </c>
      <c r="I99" s="9">
        <f>IF(B99="","",VLOOKUP(AD99,Varsayımlar!B:T,19,0))</f>
        <v>0</v>
      </c>
      <c r="J99" s="9" t="str">
        <f>IF(B99="","",VLOOKUP(AD99,Varsayımlar!$B:$Q,6,0))</f>
        <v>PEYNİRLİ</v>
      </c>
      <c r="K99" s="9">
        <v>2496</v>
      </c>
      <c r="L99" s="9"/>
      <c r="M99" s="9">
        <f>IFERROR(IF(B99="","",K99/VLOOKUP(AD99,Varsayımlar!B:R,17,0)),"")</f>
        <v>32</v>
      </c>
      <c r="N99" s="9"/>
      <c r="O99" s="9"/>
      <c r="P99" s="9">
        <f>IF(B99="","",VLOOKUP(AD99,Varsayımlar!$B:$Q,7,0)*K99)</f>
        <v>74880</v>
      </c>
      <c r="Q99" s="9">
        <f>IF(B99="","",VLOOKUP(AD99,Varsayımlar!$B:$Q,8,0))</f>
        <v>25</v>
      </c>
      <c r="R99" s="9" t="str">
        <f>IF(B99="","",VLOOKUP(AD99,Varsayımlar!$B:$Q,9,0))</f>
        <v>SOFT-AT</v>
      </c>
      <c r="S99" s="9">
        <f>IF(B99="","",VLOOKUP(AD99,Varsayımlar!$B:$Q,10,0))</f>
        <v>4</v>
      </c>
      <c r="T99" s="9">
        <f>IF(B99="","",VLOOKUP(AD99,Varsayımlar!$B:$Q,11,0))</f>
        <v>30</v>
      </c>
      <c r="U99" s="9">
        <f>IF(B99="","",VLOOKUP(AD99,Varsayımlar!$B:$Q,12,0))</f>
        <v>250</v>
      </c>
      <c r="V99" s="9" t="str">
        <f>IF(B99="","",VLOOKUP(AD99,Varsayımlar!$B:$Q,13,0))</f>
        <v>YURTDIŞI</v>
      </c>
      <c r="W99" s="9">
        <f>IF(B99="","",VLOOKUP(AD99,Varsayımlar!$B:$Q,14,0))</f>
        <v>6</v>
      </c>
      <c r="X99" s="9"/>
      <c r="Y99" s="9"/>
      <c r="Z99" s="9"/>
      <c r="AA99" s="9" t="str">
        <f>IF(B99="","",VLOOKUP(AD99,Varsayımlar!$B:$Q,15,0))</f>
        <v>KIRMIZI KOLİ-TARİHLİ KOLİ ETİKETİ</v>
      </c>
      <c r="AB99" s="9" t="str">
        <f>IF(B99="","",VLOOKUP(AD99,Varsayımlar!$B:$Q,16,0))</f>
        <v>24-26 CM</v>
      </c>
      <c r="AC99" s="9">
        <f>IF(B99="","",VLOOKUP(Sayfa2!AD98,Varsayımlar!B:S,18,0))</f>
        <v>0</v>
      </c>
      <c r="AD99" s="9" t="str">
        <f t="shared" si="5"/>
        <v>LLC KOTORMANETKA PEYNİRLİ 25CM</v>
      </c>
    </row>
    <row r="100" spans="1:30" x14ac:dyDescent="0.25">
      <c r="A100" s="9"/>
      <c r="B100" s="9"/>
      <c r="C100" s="10" t="str">
        <f>IF(B100="","",VLOOKUP(AD100,Varsayımlar!$B:$Q,3,0))</f>
        <v/>
      </c>
      <c r="D100" s="10"/>
      <c r="E100" s="10"/>
      <c r="F100" s="9"/>
      <c r="G100" s="9"/>
      <c r="H100" s="9" t="str">
        <f>IF(B100="","",VLOOKUP(AD100,Varsayımlar!$B:$Q,5,0))</f>
        <v/>
      </c>
      <c r="I100" s="9" t="str">
        <f>IF(B100="","",VLOOKUP(AD100,Varsayımlar!B:T,19,0))</f>
        <v/>
      </c>
      <c r="J100" s="9" t="str">
        <f>IF(B100="","",VLOOKUP(AD100,Varsayımlar!$B:$Q,6,0))</f>
        <v/>
      </c>
      <c r="K100" s="9"/>
      <c r="L100" s="9"/>
      <c r="M100" s="9"/>
      <c r="N100" s="9"/>
      <c r="O100" s="9"/>
      <c r="P100" s="9" t="str">
        <f>IF(B100="","",VLOOKUP(AD100,Varsayımlar!$B:$Q,7,0)*K100)</f>
        <v/>
      </c>
      <c r="Q100" s="9" t="str">
        <f>IF(B100="","",VLOOKUP(AD100,Varsayımlar!$B:$Q,8,0))</f>
        <v/>
      </c>
      <c r="R100" s="9" t="str">
        <f>IF(B100="","",VLOOKUP(AD100,Varsayımlar!$B:$Q,9,0))</f>
        <v/>
      </c>
      <c r="S100" s="9" t="str">
        <f>IF(B100="","",VLOOKUP(AD100,Varsayımlar!$B:$Q,10,0))</f>
        <v/>
      </c>
      <c r="T100" s="9" t="str">
        <f>IF(B100="","",VLOOKUP(AD100,Varsayımlar!$B:$Q,11,0))</f>
        <v/>
      </c>
      <c r="U100" s="9" t="str">
        <f>IF(B100="","",VLOOKUP(AD100,Varsayımlar!$B:$Q,12,0))</f>
        <v/>
      </c>
      <c r="V100" s="9" t="str">
        <f>IF(B100="","",VLOOKUP(AD100,Varsayımlar!$B:$Q,13,0))</f>
        <v/>
      </c>
      <c r="W100" s="9" t="str">
        <f>IF(B100="","",VLOOKUP(AD100,Varsayımlar!$B:$Q,14,0))</f>
        <v/>
      </c>
      <c r="X100" s="9"/>
      <c r="Y100" s="9"/>
      <c r="Z100" s="9"/>
      <c r="AA100" s="9" t="str">
        <f>IF(B100="","",VLOOKUP(AD100,Varsayımlar!$B:$Q,15,0))</f>
        <v/>
      </c>
      <c r="AB100" s="9" t="str">
        <f>IF(B100="","",VLOOKUP(AD100,Varsayımlar!$B:$Q,16,0))</f>
        <v/>
      </c>
      <c r="AC100" s="9" t="str">
        <f>IF(B100="","",VLOOKUP(Sayfa2!AD100,Varsayımlar!B:S,18,0))</f>
        <v/>
      </c>
      <c r="AD100" s="9" t="str">
        <f t="shared" si="5"/>
        <v/>
      </c>
    </row>
    <row r="101" spans="1:30" x14ac:dyDescent="0.25">
      <c r="A101" s="9"/>
      <c r="B101" s="88"/>
      <c r="C101" s="89" t="str">
        <f>IF(B101="","",VLOOKUP(AD101,Varsayımlar!$B:$Q,3,0))</f>
        <v/>
      </c>
      <c r="D101" s="89"/>
      <c r="E101" s="10"/>
      <c r="F101" s="9"/>
      <c r="G101" s="9"/>
      <c r="H101" s="90" t="str">
        <f>IF(B101="","",VLOOKUP(AD101,Varsayımlar!$B:$Q,5,0))</f>
        <v/>
      </c>
      <c r="I101" s="90" t="str">
        <f>IF(B101="","",VLOOKUP(AD101,Varsayımlar!B:T,19,0))</f>
        <v/>
      </c>
      <c r="J101" s="90" t="str">
        <f>IF(B101="","",VLOOKUP(AD101,Varsayımlar!$B:$Q,6,0))</f>
        <v/>
      </c>
      <c r="K101" s="9"/>
      <c r="L101" s="9"/>
      <c r="M101" s="9"/>
      <c r="N101" s="9"/>
      <c r="O101" s="9"/>
      <c r="P101" s="90" t="str">
        <f>IF(B101="","",VLOOKUP(AD101,Varsayımlar!$B:$Q,7,0)*K101)</f>
        <v/>
      </c>
      <c r="Q101" s="90" t="str">
        <f>IF(B101="","",VLOOKUP(AD101,Varsayımlar!$B:$Q,8,0))</f>
        <v/>
      </c>
      <c r="R101" s="90" t="str">
        <f>IF(B101="","",VLOOKUP(AD101,Varsayımlar!$B:$Q,9,0))</f>
        <v/>
      </c>
      <c r="S101" s="90" t="str">
        <f>IF(B101="","",VLOOKUP(AD101,Varsayımlar!$B:$Q,10,0))</f>
        <v/>
      </c>
      <c r="T101" s="90" t="str">
        <f>IF(B101="","",VLOOKUP(AD101,Varsayımlar!$B:$Q,11,0))</f>
        <v/>
      </c>
      <c r="U101" s="90" t="str">
        <f>IF(B101="","",VLOOKUP(AD101,Varsayımlar!$B:$Q,12,0))</f>
        <v/>
      </c>
      <c r="V101" s="90" t="str">
        <f>IF(B101="","",VLOOKUP(AD101,Varsayımlar!$B:$Q,13,0))</f>
        <v/>
      </c>
      <c r="W101" s="90" t="str">
        <f>IF(B101="","",VLOOKUP(AD101,Varsayımlar!$B:$Q,14,0))</f>
        <v/>
      </c>
      <c r="X101" s="9"/>
      <c r="Y101" s="9"/>
      <c r="Z101" s="9"/>
      <c r="AA101" s="90" t="str">
        <f>IF(B101="","",VLOOKUP(AD101,Varsayımlar!$B:$Q,15,0))</f>
        <v/>
      </c>
      <c r="AB101" s="90" t="str">
        <f>IF(B101="","",VLOOKUP(AD101,Varsayımlar!$B:$Q,16,0))</f>
        <v/>
      </c>
      <c r="AC101" s="90" t="str">
        <f>IF(B101="","",VLOOKUP(Sayfa2!AD101,Varsayımlar!B:S,18,0))</f>
        <v/>
      </c>
      <c r="AD101" s="90" t="str">
        <f t="shared" si="5"/>
        <v/>
      </c>
    </row>
    <row r="102" spans="1:30" x14ac:dyDescent="0.25">
      <c r="A102" s="9"/>
      <c r="B102" s="9"/>
      <c r="C102" s="10" t="str">
        <f>IF(B102="","",VLOOKUP(AD102,Varsayımlar!$B:$Q,3,0))</f>
        <v/>
      </c>
      <c r="D102" s="10"/>
      <c r="E102" s="10"/>
      <c r="F102" s="9"/>
      <c r="G102" s="9"/>
      <c r="H102" s="9" t="str">
        <f>IF(B102="","",VLOOKUP(AD102,Varsayımlar!$B:$Q,5,0))</f>
        <v/>
      </c>
      <c r="I102" s="9" t="str">
        <f>IF(B102="","",VLOOKUP(AD102,Varsayımlar!B:T,19,0))</f>
        <v/>
      </c>
      <c r="J102" s="9" t="str">
        <f>IF(B102="","",VLOOKUP(AD102,Varsayımlar!$B:$Q,6,0))</f>
        <v/>
      </c>
      <c r="K102" s="9"/>
      <c r="L102" s="9"/>
      <c r="M102" s="9"/>
      <c r="N102" s="9"/>
      <c r="O102" s="9"/>
      <c r="P102" s="9" t="str">
        <f>IF(B102="","",VLOOKUP(AD102,Varsayımlar!$B:$Q,7,0)*K102)</f>
        <v/>
      </c>
      <c r="Q102" s="9" t="str">
        <f>IF(B102="","",VLOOKUP(AD102,Varsayımlar!$B:$Q,8,0))</f>
        <v/>
      </c>
      <c r="R102" s="9" t="str">
        <f>IF(B102="","",VLOOKUP(AD102,Varsayımlar!$B:$Q,9,0))</f>
        <v/>
      </c>
      <c r="S102" s="9" t="str">
        <f>IF(B102="","",VLOOKUP(AD102,Varsayımlar!$B:$Q,10,0))</f>
        <v/>
      </c>
      <c r="T102" s="9" t="str">
        <f>IF(B102="","",VLOOKUP(AD102,Varsayımlar!$B:$Q,11,0))</f>
        <v/>
      </c>
      <c r="U102" s="9" t="str">
        <f>IF(B102="","",VLOOKUP(AD102,Varsayımlar!$B:$Q,12,0))</f>
        <v/>
      </c>
      <c r="V102" s="9" t="str">
        <f>IF(B102="","",VLOOKUP(AD102,Varsayımlar!$B:$Q,13,0))</f>
        <v/>
      </c>
      <c r="W102" s="9" t="str">
        <f>IF(B102="","",VLOOKUP(AD102,Varsayımlar!$B:$Q,14,0))</f>
        <v/>
      </c>
      <c r="X102" s="9"/>
      <c r="Y102" s="9"/>
      <c r="Z102" s="9"/>
      <c r="AA102" s="9" t="str">
        <f>IF(B102="","",VLOOKUP(AD102,Varsayımlar!$B:$Q,15,0))</f>
        <v/>
      </c>
      <c r="AB102" s="9" t="str">
        <f>IF(B102="","",VLOOKUP(AD102,Varsayımlar!$B:$Q,16,0))</f>
        <v/>
      </c>
      <c r="AC102" s="9" t="str">
        <f>IF(B102="","",VLOOKUP(Sayfa2!AD102,Varsayımlar!B:S,18,0))</f>
        <v/>
      </c>
      <c r="AD102" s="9" t="str">
        <f t="shared" si="5"/>
        <v/>
      </c>
    </row>
    <row r="103" spans="1:30" x14ac:dyDescent="0.25">
      <c r="A103" s="9"/>
      <c r="B103" s="88"/>
      <c r="C103" s="89" t="str">
        <f>IF(B103="","",VLOOKUP(AD103,Varsayımlar!$B:$Q,3,0))</f>
        <v/>
      </c>
      <c r="D103" s="89"/>
      <c r="E103" s="10"/>
      <c r="F103" s="9"/>
      <c r="G103" s="9"/>
      <c r="H103" s="90" t="str">
        <f>IF(B103="","",VLOOKUP(AD103,Varsayımlar!$B:$Q,5,0))</f>
        <v/>
      </c>
      <c r="I103" s="90" t="str">
        <f>IF(B103="","",VLOOKUP(AD103,Varsayımlar!B:T,19,0))</f>
        <v/>
      </c>
      <c r="J103" s="90" t="str">
        <f>IF(B103="","",VLOOKUP(AD103,Varsayımlar!$B:$Q,6,0))</f>
        <v/>
      </c>
      <c r="K103" s="9"/>
      <c r="L103" s="9"/>
      <c r="M103" s="9"/>
      <c r="N103" s="9"/>
      <c r="O103" s="9"/>
      <c r="P103" s="90" t="str">
        <f>IF(B103="","",VLOOKUP(AD103,Varsayımlar!$B:$Q,7,0)*K103)</f>
        <v/>
      </c>
      <c r="Q103" s="90" t="str">
        <f>IF(B103="","",VLOOKUP(AD103,Varsayımlar!$B:$Q,8,0))</f>
        <v/>
      </c>
      <c r="R103" s="90" t="str">
        <f>IF(B103="","",VLOOKUP(AD103,Varsayımlar!$B:$Q,9,0))</f>
        <v/>
      </c>
      <c r="S103" s="90" t="str">
        <f>IF(B103="","",VLOOKUP(AD103,Varsayımlar!$B:$Q,10,0))</f>
        <v/>
      </c>
      <c r="T103" s="90" t="str">
        <f>IF(B103="","",VLOOKUP(AD103,Varsayımlar!$B:$Q,11,0))</f>
        <v/>
      </c>
      <c r="U103" s="90" t="str">
        <f>IF(B103="","",VLOOKUP(AD103,Varsayımlar!$B:$Q,12,0))</f>
        <v/>
      </c>
      <c r="V103" s="90" t="str">
        <f>IF(B103="","",VLOOKUP(AD103,Varsayımlar!$B:$Q,13,0))</f>
        <v/>
      </c>
      <c r="W103" s="90" t="str">
        <f>IF(B103="","",VLOOKUP(AD103,Varsayımlar!$B:$Q,14,0))</f>
        <v/>
      </c>
      <c r="X103" s="9"/>
      <c r="Y103" s="9"/>
      <c r="Z103" s="9"/>
      <c r="AA103" s="90" t="str">
        <f>IF(B103="","",VLOOKUP(AD103,Varsayımlar!$B:$Q,15,0))</f>
        <v/>
      </c>
      <c r="AB103" s="90" t="str">
        <f>IF(B103="","",VLOOKUP(AD103,Varsayımlar!$B:$Q,16,0))</f>
        <v/>
      </c>
      <c r="AC103" s="90" t="str">
        <f>IF(B103="","",VLOOKUP(Sayfa2!AD103,Varsayımlar!B:S,18,0))</f>
        <v/>
      </c>
      <c r="AD103" s="90" t="str">
        <f t="shared" si="5"/>
        <v/>
      </c>
    </row>
    <row r="104" spans="1:30" x14ac:dyDescent="0.25">
      <c r="A104" s="9"/>
      <c r="B104" s="9"/>
      <c r="C104" s="10" t="str">
        <f>IF(B104="","",VLOOKUP(AD104,Varsayımlar!$B:$Q,3,0))</f>
        <v/>
      </c>
      <c r="D104" s="10"/>
      <c r="E104" s="10"/>
      <c r="F104" s="9"/>
      <c r="G104" s="9"/>
      <c r="H104" s="9" t="str">
        <f>IF(B104="","",VLOOKUP(AD104,Varsayımlar!$B:$Q,5,0))</f>
        <v/>
      </c>
      <c r="I104" s="9" t="str">
        <f>IF(B104="","",VLOOKUP(AD104,Varsayımlar!B:T,19,0))</f>
        <v/>
      </c>
      <c r="J104" s="9" t="str">
        <f>IF(B104="","",VLOOKUP(AD104,Varsayımlar!$B:$Q,6,0))</f>
        <v/>
      </c>
      <c r="K104" s="9"/>
      <c r="L104" s="9"/>
      <c r="M104" s="9"/>
      <c r="N104" s="9"/>
      <c r="O104" s="9"/>
      <c r="P104" s="9" t="str">
        <f>IF(B104="","",VLOOKUP(AD104,Varsayımlar!$B:$Q,7,0)*K104)</f>
        <v/>
      </c>
      <c r="Q104" s="9" t="str">
        <f>IF(B104="","",VLOOKUP(AD104,Varsayımlar!$B:$Q,8,0))</f>
        <v/>
      </c>
      <c r="R104" s="9" t="str">
        <f>IF(B104="","",VLOOKUP(AD104,Varsayımlar!$B:$Q,9,0))</f>
        <v/>
      </c>
      <c r="S104" s="9" t="str">
        <f>IF(B104="","",VLOOKUP(AD104,Varsayımlar!$B:$Q,10,0))</f>
        <v/>
      </c>
      <c r="T104" s="9" t="str">
        <f>IF(B104="","",VLOOKUP(AD104,Varsayımlar!$B:$Q,11,0))</f>
        <v/>
      </c>
      <c r="U104" s="9" t="str">
        <f>IF(B104="","",VLOOKUP(AD104,Varsayımlar!$B:$Q,12,0))</f>
        <v/>
      </c>
      <c r="V104" s="9" t="str">
        <f>IF(B104="","",VLOOKUP(AD104,Varsayımlar!$B:$Q,13,0))</f>
        <v/>
      </c>
      <c r="W104" s="9" t="str">
        <f>IF(B104="","",VLOOKUP(AD104,Varsayımlar!$B:$Q,14,0))</f>
        <v/>
      </c>
      <c r="X104" s="9"/>
      <c r="Y104" s="9"/>
      <c r="Z104" s="9"/>
      <c r="AA104" s="9" t="str">
        <f>IF(B104="","",VLOOKUP(AD104,Varsayımlar!$B:$Q,15,0))</f>
        <v/>
      </c>
      <c r="AB104" s="9" t="str">
        <f>IF(B104="","",VLOOKUP(AD104,Varsayımlar!$B:$Q,16,0))</f>
        <v/>
      </c>
      <c r="AC104" s="9" t="str">
        <f>IF(B104="","",VLOOKUP(Sayfa2!AD104,Varsayımlar!B:S,18,0))</f>
        <v/>
      </c>
      <c r="AD104" s="9" t="str">
        <f t="shared" si="5"/>
        <v/>
      </c>
    </row>
    <row r="105" spans="1:30" x14ac:dyDescent="0.25"/>
    <row r="106" spans="1:30" x14ac:dyDescent="0.25"/>
    <row r="107" spans="1:30" x14ac:dyDescent="0.25"/>
    <row r="108" spans="1:30" x14ac:dyDescent="0.25"/>
    <row r="109" spans="1:30" x14ac:dyDescent="0.25"/>
    <row r="110" spans="1:30" x14ac:dyDescent="0.25"/>
    <row r="111" spans="1:30" x14ac:dyDescent="0.25"/>
    <row r="112" spans="1:30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3" x14ac:dyDescent="0.25"/>
    <row r="125" x14ac:dyDescent="0.25"/>
    <row r="127" x14ac:dyDescent="0.25"/>
    <row r="128" x14ac:dyDescent="0.25"/>
    <row r="129" x14ac:dyDescent="0.25"/>
    <row r="131" x14ac:dyDescent="0.25"/>
    <row r="133" x14ac:dyDescent="0.25"/>
    <row r="135" x14ac:dyDescent="0.25"/>
    <row r="137" x14ac:dyDescent="0.25"/>
    <row r="139" x14ac:dyDescent="0.25"/>
    <row r="141" x14ac:dyDescent="0.25"/>
    <row r="143" x14ac:dyDescent="0.25"/>
    <row r="144" x14ac:dyDescent="0.25"/>
    <row r="145" x14ac:dyDescent="0.25"/>
    <row r="147" x14ac:dyDescent="0.25"/>
    <row r="149" x14ac:dyDescent="0.25"/>
    <row r="151" x14ac:dyDescent="0.25"/>
    <row r="153" x14ac:dyDescent="0.25"/>
    <row r="155" x14ac:dyDescent="0.25"/>
    <row r="157" x14ac:dyDescent="0.25"/>
    <row r="159" x14ac:dyDescent="0.25"/>
    <row r="160" x14ac:dyDescent="0.25"/>
    <row r="161" x14ac:dyDescent="0.25"/>
    <row r="163" x14ac:dyDescent="0.25"/>
    <row r="165" x14ac:dyDescent="0.25"/>
    <row r="167" x14ac:dyDescent="0.25"/>
    <row r="169" x14ac:dyDescent="0.25"/>
    <row r="171" x14ac:dyDescent="0.25"/>
    <row r="173" x14ac:dyDescent="0.25"/>
    <row r="175" x14ac:dyDescent="0.25"/>
    <row r="177" x14ac:dyDescent="0.25"/>
    <row r="179" x14ac:dyDescent="0.25"/>
    <row r="181" x14ac:dyDescent="0.25"/>
    <row r="183" x14ac:dyDescent="0.25"/>
    <row r="185" x14ac:dyDescent="0.25"/>
    <row r="187" x14ac:dyDescent="0.25"/>
    <row r="189" x14ac:dyDescent="0.25"/>
    <row r="191" x14ac:dyDescent="0.25"/>
    <row r="193" x14ac:dyDescent="0.25"/>
    <row r="195" x14ac:dyDescent="0.25"/>
    <row r="197" x14ac:dyDescent="0.25"/>
    <row r="199" x14ac:dyDescent="0.25"/>
    <row r="201" x14ac:dyDescent="0.25"/>
    <row r="203" x14ac:dyDescent="0.25"/>
    <row r="205" x14ac:dyDescent="0.25"/>
    <row r="207" x14ac:dyDescent="0.25"/>
    <row r="209" x14ac:dyDescent="0.25"/>
    <row r="211" x14ac:dyDescent="0.25"/>
    <row r="213" x14ac:dyDescent="0.25"/>
    <row r="215" x14ac:dyDescent="0.25"/>
    <row r="217" x14ac:dyDescent="0.25"/>
    <row r="219" x14ac:dyDescent="0.25"/>
    <row r="221" x14ac:dyDescent="0.25"/>
    <row r="223" x14ac:dyDescent="0.25"/>
    <row r="225" x14ac:dyDescent="0.25"/>
    <row r="227" x14ac:dyDescent="0.25"/>
    <row r="229" x14ac:dyDescent="0.25"/>
    <row r="231" x14ac:dyDescent="0.25"/>
    <row r="233" x14ac:dyDescent="0.25"/>
    <row r="235" x14ac:dyDescent="0.25"/>
    <row r="237" x14ac:dyDescent="0.25"/>
    <row r="239" x14ac:dyDescent="0.25"/>
    <row r="241" x14ac:dyDescent="0.25"/>
    <row r="243" x14ac:dyDescent="0.25"/>
    <row r="245" x14ac:dyDescent="0.25"/>
    <row r="247" x14ac:dyDescent="0.25"/>
    <row r="249" x14ac:dyDescent="0.25"/>
    <row r="251" x14ac:dyDescent="0.25"/>
    <row r="253" x14ac:dyDescent="0.25"/>
    <row r="255" x14ac:dyDescent="0.25"/>
    <row r="257" x14ac:dyDescent="0.25"/>
    <row r="259" x14ac:dyDescent="0.25"/>
    <row r="261" x14ac:dyDescent="0.25"/>
    <row r="263" x14ac:dyDescent="0.25"/>
    <row r="265" x14ac:dyDescent="0.25"/>
    <row r="267" x14ac:dyDescent="0.25"/>
    <row r="269" x14ac:dyDescent="0.25"/>
    <row r="271" x14ac:dyDescent="0.25"/>
    <row r="273" x14ac:dyDescent="0.25"/>
    <row r="275" x14ac:dyDescent="0.25"/>
    <row r="277" x14ac:dyDescent="0.25"/>
    <row r="279" x14ac:dyDescent="0.25"/>
    <row r="281" x14ac:dyDescent="0.25"/>
    <row r="283" x14ac:dyDescent="0.25"/>
    <row r="285" x14ac:dyDescent="0.25"/>
    <row r="287" x14ac:dyDescent="0.25"/>
    <row r="289" x14ac:dyDescent="0.25"/>
    <row r="291" x14ac:dyDescent="0.25"/>
    <row r="293" x14ac:dyDescent="0.25"/>
    <row r="295" x14ac:dyDescent="0.25"/>
    <row r="297" x14ac:dyDescent="0.25"/>
    <row r="299" x14ac:dyDescent="0.25"/>
    <row r="301" x14ac:dyDescent="0.25"/>
    <row r="303" x14ac:dyDescent="0.25"/>
    <row r="305" x14ac:dyDescent="0.25"/>
    <row r="307" x14ac:dyDescent="0.25"/>
    <row r="309" x14ac:dyDescent="0.25"/>
    <row r="311" x14ac:dyDescent="0.25"/>
    <row r="313" x14ac:dyDescent="0.25"/>
    <row r="315" x14ac:dyDescent="0.25"/>
    <row r="317" x14ac:dyDescent="0.25"/>
    <row r="319" x14ac:dyDescent="0.25"/>
    <row r="321" x14ac:dyDescent="0.25"/>
    <row r="323" x14ac:dyDescent="0.25"/>
    <row r="325" x14ac:dyDescent="0.25"/>
    <row r="327" x14ac:dyDescent="0.25"/>
    <row r="329" x14ac:dyDescent="0.25"/>
    <row r="331" x14ac:dyDescent="0.25"/>
    <row r="333" x14ac:dyDescent="0.25"/>
    <row r="335" x14ac:dyDescent="0.25"/>
    <row r="337" x14ac:dyDescent="0.25"/>
    <row r="339" x14ac:dyDescent="0.25"/>
    <row r="341" x14ac:dyDescent="0.25"/>
    <row r="343" x14ac:dyDescent="0.25"/>
    <row r="345" x14ac:dyDescent="0.25"/>
    <row r="347" x14ac:dyDescent="0.25"/>
    <row r="349" x14ac:dyDescent="0.25"/>
    <row r="351" x14ac:dyDescent="0.25"/>
    <row r="353" x14ac:dyDescent="0.25"/>
    <row r="355" x14ac:dyDescent="0.25"/>
    <row r="357" x14ac:dyDescent="0.25"/>
    <row r="359" x14ac:dyDescent="0.25"/>
    <row r="361" x14ac:dyDescent="0.25"/>
    <row r="363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7" x14ac:dyDescent="0.25"/>
    <row r="1089" x14ac:dyDescent="0.25"/>
    <row r="1091" x14ac:dyDescent="0.25"/>
    <row r="1093" x14ac:dyDescent="0.25"/>
    <row r="1095" x14ac:dyDescent="0.25"/>
    <row r="1097" x14ac:dyDescent="0.25"/>
    <row r="1099" x14ac:dyDescent="0.25"/>
    <row r="1101" x14ac:dyDescent="0.25"/>
    <row r="1103" x14ac:dyDescent="0.25"/>
    <row r="1105" x14ac:dyDescent="0.25"/>
    <row r="1107" x14ac:dyDescent="0.25"/>
    <row r="1109" x14ac:dyDescent="0.25"/>
    <row r="1111" x14ac:dyDescent="0.25"/>
    <row r="1113" x14ac:dyDescent="0.25"/>
    <row r="1115" x14ac:dyDescent="0.25"/>
    <row r="1117" x14ac:dyDescent="0.25"/>
    <row r="1119" x14ac:dyDescent="0.25"/>
    <row r="1121" x14ac:dyDescent="0.25"/>
    <row r="1123" x14ac:dyDescent="0.25"/>
    <row r="1125" x14ac:dyDescent="0.25"/>
    <row r="1127" x14ac:dyDescent="0.25"/>
    <row r="1129" x14ac:dyDescent="0.25"/>
    <row r="1131" x14ac:dyDescent="0.25"/>
    <row r="1133" x14ac:dyDescent="0.25"/>
    <row r="1135" x14ac:dyDescent="0.25"/>
    <row r="1137" x14ac:dyDescent="0.25"/>
    <row r="1139" x14ac:dyDescent="0.25"/>
    <row r="1141" x14ac:dyDescent="0.25"/>
    <row r="1143" x14ac:dyDescent="0.25"/>
    <row r="1145" x14ac:dyDescent="0.25"/>
    <row r="1147" x14ac:dyDescent="0.25"/>
    <row r="1149" x14ac:dyDescent="0.25"/>
    <row r="1151" x14ac:dyDescent="0.25"/>
    <row r="1153" x14ac:dyDescent="0.25"/>
    <row r="1155" x14ac:dyDescent="0.25"/>
    <row r="1157" x14ac:dyDescent="0.25"/>
    <row r="1159" x14ac:dyDescent="0.25"/>
    <row r="1161" x14ac:dyDescent="0.25"/>
    <row r="1163" x14ac:dyDescent="0.25"/>
    <row r="1165" x14ac:dyDescent="0.25"/>
    <row r="1167" x14ac:dyDescent="0.25"/>
    <row r="1169" x14ac:dyDescent="0.25"/>
    <row r="1171" x14ac:dyDescent="0.25"/>
    <row r="1173" x14ac:dyDescent="0.25"/>
    <row r="1175" x14ac:dyDescent="0.25"/>
    <row r="1177" x14ac:dyDescent="0.25"/>
    <row r="1179" x14ac:dyDescent="0.25"/>
    <row r="1181" x14ac:dyDescent="0.25"/>
    <row r="1183" x14ac:dyDescent="0.25"/>
    <row r="1185" x14ac:dyDescent="0.25"/>
    <row r="1187" x14ac:dyDescent="0.25"/>
    <row r="1189" x14ac:dyDescent="0.25"/>
    <row r="1191" x14ac:dyDescent="0.25"/>
    <row r="1193" x14ac:dyDescent="0.25"/>
    <row r="1195" x14ac:dyDescent="0.25"/>
    <row r="1197" x14ac:dyDescent="0.25"/>
    <row r="1199" x14ac:dyDescent="0.25"/>
    <row r="1201" x14ac:dyDescent="0.25"/>
    <row r="1203" x14ac:dyDescent="0.25"/>
    <row r="1205" x14ac:dyDescent="0.25"/>
    <row r="1207" x14ac:dyDescent="0.25"/>
    <row r="1209" x14ac:dyDescent="0.25"/>
    <row r="1211" x14ac:dyDescent="0.25"/>
    <row r="1213" x14ac:dyDescent="0.25"/>
    <row r="1215" x14ac:dyDescent="0.25"/>
    <row r="1217" x14ac:dyDescent="0.25"/>
    <row r="1219" x14ac:dyDescent="0.25"/>
    <row r="1221" x14ac:dyDescent="0.25"/>
    <row r="1223" x14ac:dyDescent="0.25"/>
    <row r="1225" x14ac:dyDescent="0.25"/>
    <row r="1227" x14ac:dyDescent="0.25"/>
    <row r="1229" x14ac:dyDescent="0.25"/>
    <row r="1231" x14ac:dyDescent="0.25"/>
    <row r="1233" x14ac:dyDescent="0.25"/>
    <row r="1235" x14ac:dyDescent="0.25"/>
    <row r="1237" x14ac:dyDescent="0.25"/>
    <row r="1239" x14ac:dyDescent="0.25"/>
    <row r="1241" x14ac:dyDescent="0.25"/>
    <row r="1243" x14ac:dyDescent="0.25"/>
    <row r="1245" x14ac:dyDescent="0.25"/>
    <row r="1247" x14ac:dyDescent="0.25"/>
    <row r="1249" x14ac:dyDescent="0.25"/>
    <row r="1251" x14ac:dyDescent="0.25"/>
    <row r="1253" x14ac:dyDescent="0.25"/>
    <row r="1255" x14ac:dyDescent="0.25"/>
    <row r="1257" x14ac:dyDescent="0.25"/>
    <row r="1259" x14ac:dyDescent="0.25"/>
    <row r="1261" x14ac:dyDescent="0.25"/>
    <row r="1263" x14ac:dyDescent="0.25"/>
    <row r="1265" x14ac:dyDescent="0.25"/>
    <row r="1267" x14ac:dyDescent="0.25"/>
    <row r="1269" x14ac:dyDescent="0.25"/>
    <row r="1271" x14ac:dyDescent="0.25"/>
    <row r="1273" x14ac:dyDescent="0.25"/>
    <row r="1275" x14ac:dyDescent="0.25"/>
    <row r="1277" x14ac:dyDescent="0.25"/>
    <row r="1279" x14ac:dyDescent="0.25"/>
    <row r="1281" x14ac:dyDescent="0.25"/>
    <row r="1283" x14ac:dyDescent="0.25"/>
    <row r="1285" x14ac:dyDescent="0.25"/>
    <row r="1287" x14ac:dyDescent="0.25"/>
    <row r="1289" x14ac:dyDescent="0.25"/>
    <row r="1291" x14ac:dyDescent="0.25"/>
    <row r="1293" x14ac:dyDescent="0.25"/>
    <row r="1295" x14ac:dyDescent="0.25"/>
    <row r="1297" x14ac:dyDescent="0.25"/>
    <row r="1299" x14ac:dyDescent="0.25"/>
    <row r="1301" x14ac:dyDescent="0.25"/>
    <row r="1303" x14ac:dyDescent="0.25"/>
    <row r="1305" x14ac:dyDescent="0.25"/>
    <row r="1307" x14ac:dyDescent="0.25"/>
    <row r="1309" x14ac:dyDescent="0.25"/>
    <row r="1311" x14ac:dyDescent="0.25"/>
    <row r="1313" x14ac:dyDescent="0.25"/>
    <row r="1315" x14ac:dyDescent="0.25"/>
    <row r="1317" x14ac:dyDescent="0.25"/>
    <row r="1319" x14ac:dyDescent="0.25"/>
    <row r="1321" x14ac:dyDescent="0.25"/>
    <row r="1323" x14ac:dyDescent="0.25"/>
    <row r="1325" x14ac:dyDescent="0.25"/>
    <row r="1327" x14ac:dyDescent="0.25"/>
    <row r="1329" x14ac:dyDescent="0.25"/>
    <row r="1331" x14ac:dyDescent="0.25"/>
    <row r="1333" x14ac:dyDescent="0.25"/>
    <row r="1335" x14ac:dyDescent="0.25"/>
    <row r="1337" x14ac:dyDescent="0.25"/>
    <row r="1339" x14ac:dyDescent="0.25"/>
    <row r="1341" x14ac:dyDescent="0.25"/>
    <row r="1343" x14ac:dyDescent="0.25"/>
    <row r="1344" x14ac:dyDescent="0.25"/>
    <row r="1345" x14ac:dyDescent="0.25"/>
    <row r="1347" x14ac:dyDescent="0.25"/>
    <row r="1349" x14ac:dyDescent="0.25"/>
    <row r="1351" x14ac:dyDescent="0.25"/>
    <row r="1353" x14ac:dyDescent="0.25"/>
    <row r="1355" x14ac:dyDescent="0.25"/>
    <row r="1357" x14ac:dyDescent="0.25"/>
    <row r="1359" x14ac:dyDescent="0.25"/>
    <row r="1360" x14ac:dyDescent="0.25"/>
    <row r="1361" x14ac:dyDescent="0.25"/>
    <row r="1363" x14ac:dyDescent="0.25"/>
    <row r="1365" x14ac:dyDescent="0.25"/>
    <row r="1367" x14ac:dyDescent="0.25"/>
    <row r="1369" x14ac:dyDescent="0.25"/>
    <row r="1371" x14ac:dyDescent="0.25"/>
    <row r="1373" x14ac:dyDescent="0.25"/>
    <row r="1375" x14ac:dyDescent="0.25"/>
    <row r="1376" x14ac:dyDescent="0.25"/>
    <row r="1377" x14ac:dyDescent="0.25"/>
    <row r="1379" x14ac:dyDescent="0.25"/>
    <row r="1381" x14ac:dyDescent="0.25"/>
    <row r="1383" x14ac:dyDescent="0.25"/>
    <row r="1385" x14ac:dyDescent="0.25"/>
    <row r="1387" x14ac:dyDescent="0.25"/>
    <row r="1389" x14ac:dyDescent="0.25"/>
    <row r="1391" x14ac:dyDescent="0.25"/>
    <row r="1392" x14ac:dyDescent="0.25"/>
    <row r="1393" x14ac:dyDescent="0.25"/>
    <row r="1394" x14ac:dyDescent="0.25"/>
    <row r="1395" x14ac:dyDescent="0.25"/>
  </sheetData>
  <mergeCells count="5">
    <mergeCell ref="A1:AB1"/>
    <mergeCell ref="A2:Z2"/>
    <mergeCell ref="A14:AB14"/>
    <mergeCell ref="A22:AB22"/>
    <mergeCell ref="A36:AB36"/>
  </mergeCells>
  <pageMargins left="0.70866141732283472" right="0.70866141732283472" top="0.74803149606299213" bottom="0.74803149606299213" header="0.31496062992125984" footer="0.31496062992125984"/>
  <pageSetup paperSize="9" scale="33" fitToHeight="2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445"/>
  <sheetViews>
    <sheetView topLeftCell="A70" zoomScale="57" zoomScaleNormal="57" workbookViewId="0">
      <selection activeCell="G73" sqref="G73"/>
    </sheetView>
  </sheetViews>
  <sheetFormatPr defaultRowHeight="15.75" zeroHeight="1" x14ac:dyDescent="0.25"/>
  <cols>
    <col min="1" max="1" width="5.7109375" style="8" bestFit="1" customWidth="1"/>
    <col min="2" max="2" width="17.7109375" style="8" customWidth="1"/>
    <col min="3" max="3" width="18.42578125" style="80" bestFit="1" customWidth="1"/>
    <col min="4" max="4" width="12.85546875" style="80" bestFit="1" customWidth="1"/>
    <col min="5" max="5" width="36.28515625" style="80" customWidth="1"/>
    <col min="6" max="6" width="24.140625" style="8" customWidth="1"/>
    <col min="7" max="7" width="22.5703125" style="8" customWidth="1"/>
    <col min="8" max="8" width="33.7109375" style="8" customWidth="1"/>
    <col min="9" max="9" width="13.7109375" style="8" customWidth="1"/>
    <col min="10" max="10" width="9.85546875" style="8" bestFit="1" customWidth="1"/>
    <col min="11" max="11" width="16" style="8" customWidth="1"/>
    <col min="12" max="12" width="12.5703125" style="8" customWidth="1"/>
    <col min="13" max="13" width="14.28515625" style="8" customWidth="1"/>
    <col min="14" max="14" width="12.42578125" style="8" bestFit="1" customWidth="1"/>
    <col min="15" max="15" width="6.42578125" style="8" customWidth="1"/>
    <col min="16" max="16" width="12.85546875" style="8" customWidth="1"/>
    <col min="17" max="17" width="5.42578125" style="8" bestFit="1" customWidth="1"/>
    <col min="18" max="18" width="12.42578125" style="8" customWidth="1"/>
    <col min="19" max="19" width="10.140625" style="8" bestFit="1" customWidth="1"/>
    <col min="20" max="20" width="8.7109375" style="8" bestFit="1" customWidth="1"/>
    <col min="21" max="21" width="13.140625" style="8" customWidth="1"/>
    <col min="22" max="22" width="10.140625" style="8" bestFit="1" customWidth="1"/>
    <col min="23" max="23" width="8.85546875" style="8" bestFit="1" customWidth="1"/>
    <col min="24" max="25" width="12.7109375" style="8" bestFit="1" customWidth="1"/>
    <col min="26" max="26" width="13.85546875" style="8" bestFit="1" customWidth="1"/>
    <col min="27" max="27" width="35" style="8" customWidth="1"/>
    <col min="28" max="28" width="27" style="8" customWidth="1"/>
    <col min="29" max="29" width="13.42578125" style="8" hidden="1" customWidth="1"/>
    <col min="30" max="30" width="49.85546875" style="8" hidden="1" customWidth="1"/>
    <col min="31" max="31" width="8.140625" style="8" customWidth="1"/>
    <col min="32" max="16384" width="9.140625" style="8"/>
  </cols>
  <sheetData>
    <row r="1" spans="1:32" ht="50.25" customHeight="1" x14ac:dyDescent="0.25">
      <c r="A1" s="195" t="s">
        <v>139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52"/>
    </row>
    <row r="2" spans="1:32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46178</v>
      </c>
      <c r="AB2" s="95">
        <v>0.51041666666666663</v>
      </c>
      <c r="AC2" s="35"/>
    </row>
    <row r="3" spans="1:32" ht="57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2" ht="45.75" customHeight="1" x14ac:dyDescent="0.25">
      <c r="A4" s="9" t="s">
        <v>29</v>
      </c>
      <c r="B4" s="58" t="s">
        <v>17</v>
      </c>
      <c r="C4" s="59">
        <f>IF(B4="","",VLOOKUP(AD4,Varsayımlar!$B:$Q,3,0))</f>
        <v>8698829380698</v>
      </c>
      <c r="D4" s="59" t="s">
        <v>231</v>
      </c>
      <c r="E4" s="59" t="s">
        <v>37</v>
      </c>
      <c r="F4" s="58" t="s">
        <v>44</v>
      </c>
      <c r="G4" s="58" t="s">
        <v>45</v>
      </c>
      <c r="H4" s="58" t="str">
        <f>IF(B4="","",VLOOKUP(AD4,Varsayımlar!$B:$Q,5,0))</f>
        <v>TORTİLLAS 25 CM 4 PCS 260G</v>
      </c>
      <c r="I4" s="58">
        <f>IF(B4="","",VLOOKUP(AD4,Varsayımlar!B:T,19,0))</f>
        <v>0</v>
      </c>
      <c r="J4" s="58" t="str">
        <f>IF(B4="","",VLOOKUP(AD4,Varsayımlar!$B:$Q,6,0))</f>
        <v>SADE</v>
      </c>
      <c r="K4" s="58">
        <v>1680</v>
      </c>
      <c r="L4" s="58"/>
      <c r="M4" s="58">
        <f>IFERROR(IF(B4="","",K4/VLOOKUP(AD4,Varsayımlar!B:R,17,0)),"")</f>
        <v>20</v>
      </c>
      <c r="N4" s="58">
        <v>84</v>
      </c>
      <c r="O4" s="58"/>
      <c r="P4" s="58">
        <f>IF(B4="","",VLOOKUP(AD4,Varsayımlar!$B:$Q,7,0)*K4)</f>
        <v>50400</v>
      </c>
      <c r="Q4" s="58">
        <f>IF(B4="","",VLOOKUP(AD4,Varsayımlar!$B:$Q,8,0))</f>
        <v>25</v>
      </c>
      <c r="R4" s="58" t="str">
        <f>IF(B4="","",VLOOKUP(AD4,Varsayımlar!$B:$Q,9,0))</f>
        <v>SOFT</v>
      </c>
      <c r="S4" s="58">
        <f>IF(B4="","",VLOOKUP(AD4,Varsayımlar!$B:$Q,10,0))</f>
        <v>4</v>
      </c>
      <c r="T4" s="58">
        <f>IF(B4="","",VLOOKUP(AD4,Varsayımlar!$B:$Q,11,0))</f>
        <v>30</v>
      </c>
      <c r="U4" s="58">
        <f>IF(B4="","",VLOOKUP(AD4,Varsayımlar!$B:$Q,12,0))</f>
        <v>260</v>
      </c>
      <c r="V4" s="58" t="str">
        <f>IF(B4="","",VLOOKUP(AD4,Varsayımlar!$B:$Q,13,0))</f>
        <v>YURTDIŞI</v>
      </c>
      <c r="W4" s="58">
        <f>IF(B4="","",VLOOKUP(AD4,Varsayımlar!$B:$Q,14,0))</f>
        <v>6</v>
      </c>
      <c r="X4" s="60">
        <v>46176</v>
      </c>
      <c r="Y4" s="60">
        <v>46359</v>
      </c>
      <c r="Z4" s="58" t="s">
        <v>46</v>
      </c>
      <c r="AA4" s="58" t="str">
        <f>IF(B4="","",VLOOKUP(AD4,Varsayımlar!$B:$Q,15,0))</f>
        <v>TRİTON -SKT ATILACAK</v>
      </c>
      <c r="AB4" s="58" t="str">
        <f>IF(B4="","",VLOOKUP(AD4,Varsayımlar!$B:$Q,16,0))</f>
        <v>24-26 CM</v>
      </c>
      <c r="AC4" s="58">
        <f>IF(B4="","",VLOOKUP(Sayfa2!AD4,Varsayımlar!B:S,18,0))</f>
        <v>0</v>
      </c>
      <c r="AD4" s="8" t="str">
        <f t="shared" ref="AD4:AD14" si="0">IF(B4="","",CONCATENATE(B4,E4))</f>
        <v>LLC TRİTONMUTLUKAL WHEAT TORTILLA</v>
      </c>
      <c r="AE4" s="8" t="s">
        <v>285</v>
      </c>
    </row>
    <row r="5" spans="1:32" ht="45.75" customHeight="1" x14ac:dyDescent="0.25">
      <c r="A5" s="9" t="s">
        <v>122</v>
      </c>
      <c r="B5" s="58" t="s">
        <v>17</v>
      </c>
      <c r="C5" s="59">
        <f>IF(B5="","",VLOOKUP(AD5,Varsayımlar!$B:$Q,3,0))</f>
        <v>8698829380698</v>
      </c>
      <c r="D5" s="59" t="s">
        <v>231</v>
      </c>
      <c r="E5" s="59" t="s">
        <v>37</v>
      </c>
      <c r="F5" s="58" t="s">
        <v>44</v>
      </c>
      <c r="G5" s="58" t="s">
        <v>51</v>
      </c>
      <c r="H5" s="58" t="str">
        <f>IF(B5="","",VLOOKUP(AD5,Varsayımlar!$B:$Q,5,0))</f>
        <v>TORTİLLAS 25 CM 4 PCS 260G</v>
      </c>
      <c r="I5" s="58">
        <f>IF(B5="","",VLOOKUP(AD5,Varsayımlar!B:T,19,0))</f>
        <v>0</v>
      </c>
      <c r="J5" s="58" t="str">
        <f>IF(B5="","",VLOOKUP(AD5,Varsayımlar!$B:$Q,6,0))</f>
        <v>SADE</v>
      </c>
      <c r="K5" s="58">
        <v>420</v>
      </c>
      <c r="L5" s="58"/>
      <c r="M5" s="58">
        <f>IFERROR(IF(B5="","",K5/VLOOKUP(AD5,Varsayımlar!B:R,17,0)),"")</f>
        <v>5</v>
      </c>
      <c r="N5" s="58">
        <v>84</v>
      </c>
      <c r="O5" s="58"/>
      <c r="P5" s="58">
        <f>IF(B5="","",VLOOKUP(AD5,Varsayımlar!$B:$Q,7,0)*K5)</f>
        <v>12600</v>
      </c>
      <c r="Q5" s="58">
        <f>IF(B5="","",VLOOKUP(AD5,Varsayımlar!$B:$Q,8,0))</f>
        <v>25</v>
      </c>
      <c r="R5" s="58" t="str">
        <f>IF(B5="","",VLOOKUP(AD5,Varsayımlar!$B:$Q,9,0))</f>
        <v>SOFT</v>
      </c>
      <c r="S5" s="58">
        <f>IF(B5="","",VLOOKUP(AD5,Varsayımlar!$B:$Q,10,0))</f>
        <v>4</v>
      </c>
      <c r="T5" s="58">
        <f>IF(B5="","",VLOOKUP(AD5,Varsayımlar!$B:$Q,11,0))</f>
        <v>30</v>
      </c>
      <c r="U5" s="58">
        <f>IF(B5="","",VLOOKUP(AD5,Varsayımlar!$B:$Q,12,0))</f>
        <v>260</v>
      </c>
      <c r="V5" s="58" t="str">
        <f>IF(B5="","",VLOOKUP(AD5,Varsayımlar!$B:$Q,13,0))</f>
        <v>YURTDIŞI</v>
      </c>
      <c r="W5" s="58">
        <f>IF(B5="","",VLOOKUP(AD5,Varsayımlar!$B:$Q,14,0))</f>
        <v>6</v>
      </c>
      <c r="X5" s="60">
        <v>46176</v>
      </c>
      <c r="Y5" s="60">
        <v>46359</v>
      </c>
      <c r="Z5" s="58" t="s">
        <v>46</v>
      </c>
      <c r="AA5" s="58" t="str">
        <f>IF(B5="","",VLOOKUP(AD5,Varsayımlar!$B:$Q,15,0))</f>
        <v>TRİTON -SKT ATILACAK</v>
      </c>
      <c r="AB5" s="58" t="str">
        <f>IF(B5="","",VLOOKUP(AD5,Varsayımlar!$B:$Q,16,0))</f>
        <v>24-26 CM</v>
      </c>
      <c r="AC5" s="58">
        <f>IF(B5="","",VLOOKUP(Sayfa2!AD5,Varsayımlar!B:S,18,0))</f>
        <v>0</v>
      </c>
      <c r="AD5" s="61" t="str">
        <f t="shared" si="0"/>
        <v>LLC TRİTONMUTLUKAL WHEAT TORTILLA</v>
      </c>
      <c r="AE5" s="8" t="s">
        <v>285</v>
      </c>
    </row>
    <row r="6" spans="1:32" ht="45.75" customHeight="1" x14ac:dyDescent="0.25">
      <c r="A6" s="9" t="s">
        <v>123</v>
      </c>
      <c r="B6" s="58" t="s">
        <v>17</v>
      </c>
      <c r="C6" s="59">
        <f>IF(B6="","",VLOOKUP(AD6,Varsayımlar!$B:$Q,3,0))</f>
        <v>8698829380698</v>
      </c>
      <c r="D6" s="59" t="s">
        <v>231</v>
      </c>
      <c r="E6" s="59" t="s">
        <v>37</v>
      </c>
      <c r="F6" s="58" t="s">
        <v>44</v>
      </c>
      <c r="G6" s="58" t="s">
        <v>52</v>
      </c>
      <c r="H6" s="58" t="str">
        <f>IF(B6="","",VLOOKUP(AD6,Varsayımlar!$B:$Q,5,0))</f>
        <v>TORTİLLAS 25 CM 4 PCS 260G</v>
      </c>
      <c r="I6" s="58">
        <f>IF(B6="","",VLOOKUP(AD6,Varsayımlar!B:T,19,0))</f>
        <v>0</v>
      </c>
      <c r="J6" s="58" t="str">
        <f>IF(B6="","",VLOOKUP(AD6,Varsayımlar!$B:$Q,6,0))</f>
        <v>SADE</v>
      </c>
      <c r="K6" s="58">
        <v>336</v>
      </c>
      <c r="L6" s="58"/>
      <c r="M6" s="58">
        <f>IFERROR(IF(B6="","",K6/VLOOKUP(AD6,Varsayımlar!B:R,17,0)),"")</f>
        <v>4</v>
      </c>
      <c r="N6" s="58">
        <v>84</v>
      </c>
      <c r="O6" s="58"/>
      <c r="P6" s="58">
        <f>IF(B6="","",VLOOKUP(AD6,Varsayımlar!$B:$Q,7,0)*K6)</f>
        <v>10080</v>
      </c>
      <c r="Q6" s="58">
        <f>IF(B6="","",VLOOKUP(AD6,Varsayımlar!$B:$Q,8,0))</f>
        <v>25</v>
      </c>
      <c r="R6" s="58" t="str">
        <f>IF(B6="","",VLOOKUP(AD6,Varsayımlar!$B:$Q,9,0))</f>
        <v>SOFT</v>
      </c>
      <c r="S6" s="58">
        <f>IF(B6="","",VLOOKUP(AD6,Varsayımlar!$B:$Q,10,0))</f>
        <v>4</v>
      </c>
      <c r="T6" s="58">
        <f>IF(B6="","",VLOOKUP(AD6,Varsayımlar!$B:$Q,11,0))</f>
        <v>30</v>
      </c>
      <c r="U6" s="58">
        <f>IF(B6="","",VLOOKUP(AD6,Varsayımlar!$B:$Q,12,0))</f>
        <v>260</v>
      </c>
      <c r="V6" s="58" t="str">
        <f>IF(B6="","",VLOOKUP(AD6,Varsayımlar!$B:$Q,13,0))</f>
        <v>YURTDIŞI</v>
      </c>
      <c r="W6" s="58">
        <f>IF(B6="","",VLOOKUP(AD6,Varsayımlar!$B:$Q,14,0))</f>
        <v>6</v>
      </c>
      <c r="X6" s="60">
        <v>46176</v>
      </c>
      <c r="Y6" s="60">
        <v>46359</v>
      </c>
      <c r="Z6" s="58" t="s">
        <v>46</v>
      </c>
      <c r="AA6" s="58" t="str">
        <f>IF(B6="","",VLOOKUP(AD6,Varsayımlar!$B:$Q,15,0))</f>
        <v>TRİTON -SKT ATILACAK</v>
      </c>
      <c r="AB6" s="58" t="str">
        <f>IF(B6="","",VLOOKUP(AD6,Varsayımlar!$B:$Q,16,0))</f>
        <v>24-26 CM</v>
      </c>
      <c r="AC6" s="58">
        <f>IF(B6="","",VLOOKUP(Sayfa2!AD6,Varsayımlar!B:S,18,0))</f>
        <v>0</v>
      </c>
      <c r="AD6" s="8" t="str">
        <f t="shared" si="0"/>
        <v>LLC TRİTONMUTLUKAL WHEAT TORTILLA</v>
      </c>
      <c r="AE6" s="8" t="s">
        <v>285</v>
      </c>
    </row>
    <row r="7" spans="1:32" ht="45.75" customHeight="1" x14ac:dyDescent="0.25">
      <c r="A7" s="9" t="s">
        <v>124</v>
      </c>
      <c r="B7" s="62" t="s">
        <v>17</v>
      </c>
      <c r="C7" s="33">
        <f>IF(B7="","",VLOOKUP(AD7,Varsayımlar!$B:$Q,3,0))</f>
        <v>8698829380698</v>
      </c>
      <c r="D7" s="33" t="s">
        <v>233</v>
      </c>
      <c r="E7" s="33" t="s">
        <v>37</v>
      </c>
      <c r="F7" s="62" t="s">
        <v>57</v>
      </c>
      <c r="G7" s="62" t="s">
        <v>58</v>
      </c>
      <c r="H7" s="62" t="str">
        <f>IF(B7="","",VLOOKUP(AD7,Varsayımlar!$B:$Q,5,0))</f>
        <v>TORTİLLAS 25 CM 4 PCS 260G</v>
      </c>
      <c r="I7" s="62">
        <f>IF(B7="","",VLOOKUP(AD7,Varsayımlar!B:T,19,0))</f>
        <v>0</v>
      </c>
      <c r="J7" s="62" t="str">
        <f>IF(B7="","",VLOOKUP(AD7,Varsayımlar!$B:$Q,6,0))</f>
        <v>SADE</v>
      </c>
      <c r="K7" s="62">
        <v>1680</v>
      </c>
      <c r="L7" s="62"/>
      <c r="M7" s="62">
        <f>IFERROR(IF(B7="","",K7/VLOOKUP(AD7,Varsayımlar!B:R,17,0)),"")</f>
        <v>20</v>
      </c>
      <c r="N7" s="62">
        <v>84</v>
      </c>
      <c r="O7" s="62"/>
      <c r="P7" s="62">
        <f>IF(B7="","",VLOOKUP(AD7,Varsayımlar!$B:$Q,7,0)*K7)</f>
        <v>50400</v>
      </c>
      <c r="Q7" s="62">
        <f>IF(B7="","",VLOOKUP(AD7,Varsayımlar!$B:$Q,8,0))</f>
        <v>25</v>
      </c>
      <c r="R7" s="62" t="str">
        <f>IF(B7="","",VLOOKUP(AD7,Varsayımlar!$B:$Q,9,0))</f>
        <v>SOFT</v>
      </c>
      <c r="S7" s="62">
        <f>IF(B7="","",VLOOKUP(AD7,Varsayımlar!$B:$Q,10,0))</f>
        <v>4</v>
      </c>
      <c r="T7" s="62">
        <f>IF(B7="","",VLOOKUP(AD7,Varsayımlar!$B:$Q,11,0))</f>
        <v>30</v>
      </c>
      <c r="U7" s="62">
        <f>IF(B7="","",VLOOKUP(AD7,Varsayımlar!$B:$Q,12,0))</f>
        <v>260</v>
      </c>
      <c r="V7" s="62" t="str">
        <f>IF(B7="","",VLOOKUP(AD7,Varsayımlar!$B:$Q,13,0))</f>
        <v>YURTDIŞI</v>
      </c>
      <c r="W7" s="62">
        <f>IF(B7="","",VLOOKUP(AD7,Varsayımlar!$B:$Q,14,0))</f>
        <v>6</v>
      </c>
      <c r="X7" s="63">
        <v>46176</v>
      </c>
      <c r="Y7" s="63">
        <v>46359</v>
      </c>
      <c r="Z7" s="62" t="s">
        <v>59</v>
      </c>
      <c r="AA7" s="62" t="str">
        <f>IF(B7="","",VLOOKUP(AD7,Varsayımlar!$B:$Q,15,0))</f>
        <v>TRİTON -SKT ATILACAK</v>
      </c>
      <c r="AB7" s="62" t="str">
        <f>IF(B7="","",VLOOKUP(AD7,Varsayımlar!$B:$Q,16,0))</f>
        <v>24-26 CM</v>
      </c>
      <c r="AC7" s="62">
        <f>IF(B7="","",VLOOKUP(Sayfa2!AD7,Varsayımlar!B:S,18,0))</f>
        <v>0</v>
      </c>
      <c r="AD7" s="61" t="str">
        <f t="shared" si="0"/>
        <v>LLC TRİTONMUTLUKAL WHEAT TORTILLA</v>
      </c>
      <c r="AE7" s="8" t="s">
        <v>285</v>
      </c>
    </row>
    <row r="8" spans="1:32" ht="45.75" customHeight="1" x14ac:dyDescent="0.25">
      <c r="A8" s="9" t="s">
        <v>125</v>
      </c>
      <c r="B8" s="62" t="s">
        <v>17</v>
      </c>
      <c r="C8" s="33">
        <f>IF(B8="","",VLOOKUP(AD8,Varsayımlar!$B:$Q,3,0))</f>
        <v>8698829380698</v>
      </c>
      <c r="D8" s="33" t="s">
        <v>233</v>
      </c>
      <c r="E8" s="33" t="s">
        <v>37</v>
      </c>
      <c r="F8" s="62" t="s">
        <v>57</v>
      </c>
      <c r="G8" s="62" t="s">
        <v>60</v>
      </c>
      <c r="H8" s="62" t="str">
        <f>IF(B8="","",VLOOKUP(AD8,Varsayımlar!$B:$Q,5,0))</f>
        <v>TORTİLLAS 25 CM 4 PCS 260G</v>
      </c>
      <c r="I8" s="62">
        <f>IF(B8="","",VLOOKUP(AD8,Varsayımlar!B:T,19,0))</f>
        <v>0</v>
      </c>
      <c r="J8" s="62" t="str">
        <f>IF(B8="","",VLOOKUP(AD8,Varsayımlar!$B:$Q,6,0))</f>
        <v>SADE</v>
      </c>
      <c r="K8" s="62">
        <v>756</v>
      </c>
      <c r="L8" s="62"/>
      <c r="M8" s="62">
        <f>IFERROR(IF(B8="","",K8/VLOOKUP(AD8,Varsayımlar!B:R,17,0)),"")</f>
        <v>9</v>
      </c>
      <c r="N8" s="62">
        <v>84</v>
      </c>
      <c r="O8" s="62"/>
      <c r="P8" s="62">
        <f>IF(B8="","",VLOOKUP(AD8,Varsayımlar!$B:$Q,7,0)*K8)</f>
        <v>22680</v>
      </c>
      <c r="Q8" s="62">
        <f>IF(B8="","",VLOOKUP(AD8,Varsayımlar!$B:$Q,8,0))</f>
        <v>25</v>
      </c>
      <c r="R8" s="62" t="str">
        <f>IF(B8="","",VLOOKUP(AD8,Varsayımlar!$B:$Q,9,0))</f>
        <v>SOFT</v>
      </c>
      <c r="S8" s="62">
        <f>IF(B8="","",VLOOKUP(AD8,Varsayımlar!$B:$Q,10,0))</f>
        <v>4</v>
      </c>
      <c r="T8" s="62">
        <f>IF(B8="","",VLOOKUP(AD8,Varsayımlar!$B:$Q,11,0))</f>
        <v>30</v>
      </c>
      <c r="U8" s="62">
        <f>IF(B8="","",VLOOKUP(AD8,Varsayımlar!$B:$Q,12,0))</f>
        <v>260</v>
      </c>
      <c r="V8" s="62" t="str">
        <f>IF(B8="","",VLOOKUP(AD8,Varsayımlar!$B:$Q,13,0))</f>
        <v>YURTDIŞI</v>
      </c>
      <c r="W8" s="62">
        <f>IF(B8="","",VLOOKUP(AD8,Varsayımlar!$B:$Q,14,0))</f>
        <v>6</v>
      </c>
      <c r="X8" s="63">
        <v>46176</v>
      </c>
      <c r="Y8" s="63">
        <v>46359</v>
      </c>
      <c r="Z8" s="62" t="s">
        <v>59</v>
      </c>
      <c r="AA8" s="62" t="str">
        <f>IF(B8="","",VLOOKUP(AD8,Varsayımlar!$B:$Q,15,0))</f>
        <v>TRİTON -SKT ATILACAK</v>
      </c>
      <c r="AB8" s="62" t="str">
        <f>IF(B8="","",VLOOKUP(AD8,Varsayımlar!$B:$Q,16,0))</f>
        <v>24-26 CM</v>
      </c>
      <c r="AC8" s="62">
        <f>IF(B8="","",VLOOKUP(Sayfa2!AD8,Varsayımlar!B:S,18,0))</f>
        <v>0</v>
      </c>
      <c r="AD8" s="8" t="str">
        <f t="shared" si="0"/>
        <v>LLC TRİTONMUTLUKAL WHEAT TORTILLA</v>
      </c>
      <c r="AE8" s="8" t="s">
        <v>285</v>
      </c>
    </row>
    <row r="9" spans="1:32" ht="42" customHeight="1" x14ac:dyDescent="0.25">
      <c r="A9" s="9" t="s">
        <v>126</v>
      </c>
      <c r="B9" s="67" t="s">
        <v>31</v>
      </c>
      <c r="C9" s="4">
        <f>IF(B9="","",VLOOKUP(AD9,Varsayımlar!$B:$Q,3,0))</f>
        <v>8698829380698</v>
      </c>
      <c r="D9" s="4"/>
      <c r="E9" s="67" t="s">
        <v>94</v>
      </c>
      <c r="F9" s="67">
        <v>46</v>
      </c>
      <c r="G9" s="67" t="s">
        <v>32</v>
      </c>
      <c r="H9" s="67" t="str">
        <f>IF(B9="","",VLOOKUP(AD9,Varsayımlar!$B:$Q,5,0))</f>
        <v>HANAMİ 25 CM SADE (081)</v>
      </c>
      <c r="I9" s="67" t="str">
        <f>IF(B9="","",VLOOKUP(AD9,Varsayımlar!B:T,19,0))</f>
        <v>Ambalaj kaç aylık kontrol?</v>
      </c>
      <c r="J9" s="67" t="str">
        <f>IF(B9="","",VLOOKUP(AD9,Varsayımlar!$B:$Q,6,0))</f>
        <v>SADE</v>
      </c>
      <c r="K9" s="67">
        <v>588</v>
      </c>
      <c r="L9" s="67"/>
      <c r="M9" s="67">
        <f>IFERROR(IF(B9="","",K9/VLOOKUP(AD9,Varsayımlar!B:R,17,0)),"")</f>
        <v>7</v>
      </c>
      <c r="N9" s="67">
        <v>84</v>
      </c>
      <c r="O9" s="67"/>
      <c r="P9" s="67">
        <f>IF(B9="","",VLOOKUP(AD9,Varsayımlar!$B:$Q,7,0)*K9)</f>
        <v>17640</v>
      </c>
      <c r="Q9" s="67">
        <f>IF(B9="","",VLOOKUP(AD9,Varsayımlar!$B:$Q,8,0))</f>
        <v>25</v>
      </c>
      <c r="R9" s="67" t="str">
        <f>IF(B9="","",VLOOKUP(AD9,Varsayımlar!$B:$Q,9,0))</f>
        <v>IRAK SOFT</v>
      </c>
      <c r="S9" s="67">
        <f>IF(B9="","",VLOOKUP(AD9,Varsayımlar!$B:$Q,10,0))</f>
        <v>4</v>
      </c>
      <c r="T9" s="67">
        <f>IF(B9="","",VLOOKUP(AD9,Varsayımlar!$B:$Q,11,0))</f>
        <v>30</v>
      </c>
      <c r="U9" s="67">
        <f>IF(B9="","",VLOOKUP(AD9,Varsayımlar!$B:$Q,12,0))</f>
        <v>250</v>
      </c>
      <c r="V9" s="67" t="str">
        <f>IF(B9="","",VLOOKUP(AD9,Varsayımlar!$B:$Q,13,0))</f>
        <v>YURTDIŞI</v>
      </c>
      <c r="W9" s="67">
        <f>IF(B9="","",VLOOKUP(AD9,Varsayımlar!$B:$Q,14,0))</f>
        <v>9</v>
      </c>
      <c r="X9" s="68">
        <v>46181</v>
      </c>
      <c r="Y9" s="68">
        <v>46454</v>
      </c>
      <c r="Z9" s="67">
        <v>26060825</v>
      </c>
      <c r="AA9" s="67" t="str">
        <f>IF(B9="","",VLOOKUP(AD9,Varsayımlar!$B:$Q,15,0))</f>
        <v>HANAMİ MAVİ - ÜRETİM ATILACAK</v>
      </c>
      <c r="AB9" s="67" t="str">
        <f>IF(B9="","",VLOOKUP(AD9,Varsayımlar!$B:$Q,16,0))</f>
        <v>24-26 CM</v>
      </c>
      <c r="AC9" s="67">
        <f>IF(B9="","",VLOOKUP(Sayfa2!AD11,Varsayımlar!B:S,18,0))</f>
        <v>0</v>
      </c>
      <c r="AD9" s="8" t="str">
        <f t="shared" si="0"/>
        <v>GERMESHANAMİ GERMES 25CM SADE 250G</v>
      </c>
      <c r="AE9" s="8" t="s">
        <v>285</v>
      </c>
      <c r="AF9" s="8" t="s">
        <v>536</v>
      </c>
    </row>
    <row r="10" spans="1:32" ht="44.25" customHeight="1" x14ac:dyDescent="0.25">
      <c r="A10" s="9" t="s">
        <v>127</v>
      </c>
      <c r="B10" s="67" t="s">
        <v>31</v>
      </c>
      <c r="C10" s="4">
        <f>IF(B10="","",VLOOKUP(AD10,Varsayımlar!$B:$Q,3,0))</f>
        <v>8698829380698</v>
      </c>
      <c r="D10" s="4"/>
      <c r="E10" s="4" t="s">
        <v>95</v>
      </c>
      <c r="F10" s="67">
        <v>46</v>
      </c>
      <c r="G10" s="4" t="s">
        <v>38</v>
      </c>
      <c r="H10" s="67" t="str">
        <f>IF(B10="","",VLOOKUP(AD10,Varsayımlar!$B:$Q,5,0))</f>
        <v>KIRMIZI TORTİLLAS 25 CM</v>
      </c>
      <c r="I10" s="67" t="str">
        <f>IF(B10="","",VLOOKUP(AD10,Varsayımlar!B:T,19,0))</f>
        <v>BARKOD ETİKETİ</v>
      </c>
      <c r="J10" s="67" t="str">
        <f>IF(B10="","",VLOOKUP(AD10,Varsayımlar!$B:$Q,6,0))</f>
        <v>SADE</v>
      </c>
      <c r="K10" s="67">
        <v>84</v>
      </c>
      <c r="L10" s="67"/>
      <c r="M10" s="67">
        <f>IFERROR(IF(B10="","",K10/VLOOKUP(AD10,Varsayımlar!B:R,17,0)),"")</f>
        <v>1</v>
      </c>
      <c r="N10" s="67">
        <v>84</v>
      </c>
      <c r="O10" s="67"/>
      <c r="P10" s="67">
        <f>IF(B10="","",VLOOKUP(AD10,Varsayımlar!$B:$Q,7,0)*K10)</f>
        <v>1512</v>
      </c>
      <c r="Q10" s="67">
        <f>IF(B10="","",VLOOKUP(AD10,Varsayımlar!$B:$Q,8,0))</f>
        <v>25</v>
      </c>
      <c r="R10" s="67" t="str">
        <f>IF(B10="","",VLOOKUP(AD10,Varsayımlar!$B:$Q,9,0))</f>
        <v>IRAK SOFT</v>
      </c>
      <c r="S10" s="67">
        <f>IF(B10="","",VLOOKUP(AD10,Varsayımlar!$B:$Q,10,0))</f>
        <v>6</v>
      </c>
      <c r="T10" s="67">
        <f>IF(B10="","",VLOOKUP(AD10,Varsayımlar!$B:$Q,11,0))</f>
        <v>18</v>
      </c>
      <c r="U10" s="67">
        <f>IF(B10="","",VLOOKUP(AD10,Varsayımlar!$B:$Q,12,0))</f>
        <v>375</v>
      </c>
      <c r="V10" s="67" t="str">
        <f>IF(B10="","",VLOOKUP(AD10,Varsayımlar!$B:$Q,13,0))</f>
        <v>YURTDIŞI</v>
      </c>
      <c r="W10" s="67">
        <f>IF(B10="","",VLOOKUP(AD10,Varsayımlar!$B:$Q,14,0))</f>
        <v>9</v>
      </c>
      <c r="X10" s="68">
        <v>46181</v>
      </c>
      <c r="Y10" s="68">
        <v>46454</v>
      </c>
      <c r="Z10" s="67">
        <v>26060825</v>
      </c>
      <c r="AA10" s="67" t="str">
        <f>IF(B10="","",VLOOKUP(AD10,Varsayımlar!$B:$Q,15,0))</f>
        <v>KIRMIZI - ÜRETİM TARİHLİ ETİKET</v>
      </c>
      <c r="AB10" s="67" t="str">
        <f>IF(B10="","",VLOOKUP(AD10,Varsayımlar!$B:$Q,16,0))</f>
        <v>24-26 CM</v>
      </c>
      <c r="AC10" s="67">
        <f>IF(B10="","",VLOOKUP(Sayfa2!AD12,Varsayımlar!B:S,18,0))</f>
        <v>0</v>
      </c>
      <c r="AD10" s="61" t="str">
        <f t="shared" si="0"/>
        <v>GERMESKırmızı Tortillas-Germes-25cm 375g</v>
      </c>
      <c r="AE10" s="8" t="s">
        <v>285</v>
      </c>
      <c r="AF10" s="8" t="s">
        <v>536</v>
      </c>
    </row>
    <row r="11" spans="1:32" ht="45.75" customHeight="1" x14ac:dyDescent="0.25">
      <c r="A11" s="9" t="s">
        <v>128</v>
      </c>
      <c r="B11" s="64" t="s">
        <v>17</v>
      </c>
      <c r="C11" s="65">
        <f>IF(B11="","",VLOOKUP(AD11,Varsayımlar!$B:$Q,3,0))</f>
        <v>8698829380698</v>
      </c>
      <c r="D11" s="65" t="s">
        <v>237</v>
      </c>
      <c r="E11" s="65" t="s">
        <v>37</v>
      </c>
      <c r="F11" s="64" t="s">
        <v>72</v>
      </c>
      <c r="G11" s="64" t="s">
        <v>73</v>
      </c>
      <c r="H11" s="64" t="str">
        <f>IF(B11="","",VLOOKUP(AD11,Varsayımlar!$B:$Q,5,0))</f>
        <v>TORTİLLAS 25 CM 4 PCS 260G</v>
      </c>
      <c r="I11" s="64">
        <f>IF(B11="","",VLOOKUP(AD11,Varsayımlar!B:T,19,0))</f>
        <v>0</v>
      </c>
      <c r="J11" s="64" t="str">
        <f>IF(B11="","",VLOOKUP(AD11,Varsayımlar!$B:$Q,6,0))</f>
        <v>SADE</v>
      </c>
      <c r="K11" s="64">
        <v>588</v>
      </c>
      <c r="L11" s="64"/>
      <c r="M11" s="64">
        <f>IFERROR(IF(B11="","",K11/VLOOKUP(AD11,Varsayımlar!B:R,17,0)),"")</f>
        <v>7</v>
      </c>
      <c r="N11" s="64">
        <v>84</v>
      </c>
      <c r="O11" s="64"/>
      <c r="P11" s="64">
        <f>IF(B11="","",VLOOKUP(AD11,Varsayımlar!$B:$Q,7,0)*K11)</f>
        <v>17640</v>
      </c>
      <c r="Q11" s="64">
        <f>IF(B11="","",VLOOKUP(AD11,Varsayımlar!$B:$Q,8,0))</f>
        <v>25</v>
      </c>
      <c r="R11" s="64" t="str">
        <f>IF(B11="","",VLOOKUP(AD11,Varsayımlar!$B:$Q,9,0))</f>
        <v>SOFT</v>
      </c>
      <c r="S11" s="64">
        <f>IF(B11="","",VLOOKUP(AD11,Varsayımlar!$B:$Q,10,0))</f>
        <v>4</v>
      </c>
      <c r="T11" s="64">
        <f>IF(B11="","",VLOOKUP(AD11,Varsayımlar!$B:$Q,11,0))</f>
        <v>30</v>
      </c>
      <c r="U11" s="64">
        <f>IF(B11="","",VLOOKUP(AD11,Varsayımlar!$B:$Q,12,0))</f>
        <v>260</v>
      </c>
      <c r="V11" s="64" t="str">
        <f>IF(B11="","",VLOOKUP(AD11,Varsayımlar!$B:$Q,13,0))</f>
        <v>YURTDIŞI</v>
      </c>
      <c r="W11" s="64">
        <f>IF(B11="","",VLOOKUP(AD11,Varsayımlar!$B:$Q,14,0))</f>
        <v>6</v>
      </c>
      <c r="X11" s="66">
        <v>46178</v>
      </c>
      <c r="Y11" s="66">
        <v>46361</v>
      </c>
      <c r="Z11" s="64">
        <v>26060525</v>
      </c>
      <c r="AA11" s="64" t="str">
        <f>IF(B11="","",VLOOKUP(AD11,Varsayımlar!$B:$Q,15,0))</f>
        <v>TRİTON -SKT ATILACAK</v>
      </c>
      <c r="AB11" s="64" t="str">
        <f>IF(B11="","",VLOOKUP(AD11,Varsayımlar!$B:$Q,16,0))</f>
        <v>24-26 CM</v>
      </c>
      <c r="AC11" s="64">
        <f>IF(B11="","",VLOOKUP(Sayfa2!AD9,Varsayımlar!B:S,18,0))</f>
        <v>0</v>
      </c>
      <c r="AD11" s="8" t="str">
        <f t="shared" si="0"/>
        <v>LLC TRİTONMUTLUKAL WHEAT TORTILLA</v>
      </c>
      <c r="AE11" s="8" t="s">
        <v>285</v>
      </c>
    </row>
    <row r="12" spans="1:32" ht="47.25" x14ac:dyDescent="0.25">
      <c r="A12" s="9" t="s">
        <v>129</v>
      </c>
      <c r="B12" s="88" t="s">
        <v>90</v>
      </c>
      <c r="C12" s="97">
        <f>IF(B12="","",VLOOKUP(AD12,Varsayımlar!$B:$Q,3,0))</f>
        <v>8698829380698</v>
      </c>
      <c r="D12" s="88" t="s">
        <v>231</v>
      </c>
      <c r="E12" s="88" t="s">
        <v>91</v>
      </c>
      <c r="F12" s="88"/>
      <c r="G12" s="88" t="s">
        <v>431</v>
      </c>
      <c r="H12" s="88" t="str">
        <f>IF(B12="","",VLOOKUP(AD12,Varsayımlar!$B:$Q,5,0))</f>
        <v>MAGNİT MAVİ AMBALAJ 25CM</v>
      </c>
      <c r="I12" s="88">
        <f>IF(B12="","",VLOOKUP(AD12,Varsayımlar!B:T,19,0))</f>
        <v>0</v>
      </c>
      <c r="J12" s="88" t="str">
        <f>IF(B12="","",VLOOKUP(AD12,Varsayımlar!$B:$Q,6,0))</f>
        <v>SADE</v>
      </c>
      <c r="K12" s="88">
        <v>2016</v>
      </c>
      <c r="L12" s="88"/>
      <c r="M12" s="88">
        <f>IFERROR(IF(B12="","",K12/VLOOKUP(AD12,Varsayımlar!B:R,17,0)),"")</f>
        <v>24</v>
      </c>
      <c r="N12" s="88"/>
      <c r="O12" s="88"/>
      <c r="P12" s="88">
        <f>IF(B12="","",VLOOKUP(AD12,Varsayımlar!$B:$Q,7,0)*K12)</f>
        <v>60480</v>
      </c>
      <c r="Q12" s="88">
        <f>IF(B12="","",VLOOKUP(AD12,Varsayımlar!$B:$Q,8,0))</f>
        <v>25</v>
      </c>
      <c r="R12" s="88" t="str">
        <f>IF(B12="","",VLOOKUP(AD12,Varsayımlar!$B:$Q,9,0))</f>
        <v>SOFT</v>
      </c>
      <c r="S12" s="88">
        <f>IF(B12="","",VLOOKUP(AD12,Varsayımlar!$B:$Q,10,0))</f>
        <v>4</v>
      </c>
      <c r="T12" s="88">
        <f>IF(B12="","",VLOOKUP(AD12,Varsayımlar!$B:$Q,11,0))</f>
        <v>30</v>
      </c>
      <c r="U12" s="88">
        <f>IF(B12="","",VLOOKUP(AD12,Varsayımlar!$B:$Q,12,0))</f>
        <v>260</v>
      </c>
      <c r="V12" s="88" t="str">
        <f>IF(B12="","",VLOOKUP(AD12,Varsayımlar!$B:$Q,13,0))</f>
        <v>YURTDIŞI</v>
      </c>
      <c r="W12" s="88">
        <f>IF(B12="","",VLOOKUP(AD12,Varsayımlar!$B:$Q,14,0))</f>
        <v>9</v>
      </c>
      <c r="X12" s="88"/>
      <c r="Y12" s="88"/>
      <c r="Z12" s="88"/>
      <c r="AA12" s="88" t="str">
        <f>IF(B12="","",VLOOKUP(AD12,Varsayımlar!$B:$Q,15,0))</f>
        <v>25CM TURUNCU KOLİ-SOL ÜST DİKDÖRTGENE ÜRETİM TARİHİ BASILACAK</v>
      </c>
      <c r="AB12" s="88" t="str">
        <f>IF(B12="","",VLOOKUP(AD12,Varsayımlar!$B:$Q,16,0))</f>
        <v>24-26 CM</v>
      </c>
      <c r="AC12" s="90">
        <f>IF(B12="","",VLOOKUP(Sayfa2!AD48,Varsayımlar!B:S,18,0))</f>
        <v>0</v>
      </c>
      <c r="AD12" s="90" t="str">
        <f t="shared" si="0"/>
        <v>MAGNİTMAGNİT MAVİ AMBALAJ 25 CM 260G</v>
      </c>
    </row>
    <row r="13" spans="1:32" ht="47.25" x14ac:dyDescent="0.25">
      <c r="A13" s="9" t="s">
        <v>130</v>
      </c>
      <c r="B13" s="88" t="s">
        <v>90</v>
      </c>
      <c r="C13" s="97">
        <f>IF(B13="","",VLOOKUP(AD13,Varsayımlar!$B:$Q,3,0))</f>
        <v>8698829380698</v>
      </c>
      <c r="D13" s="88" t="s">
        <v>232</v>
      </c>
      <c r="E13" s="88" t="s">
        <v>91</v>
      </c>
      <c r="F13" s="88"/>
      <c r="G13" s="88" t="s">
        <v>444</v>
      </c>
      <c r="H13" s="88" t="str">
        <f>IF(B13="","",VLOOKUP(AD13,Varsayımlar!$B:$Q,5,0))</f>
        <v>MAGNİT MAVİ AMBALAJ 25CM</v>
      </c>
      <c r="I13" s="88">
        <f>IF(B13="","",VLOOKUP(AD13,Varsayımlar!B:T,19,0))</f>
        <v>0</v>
      </c>
      <c r="J13" s="88" t="str">
        <f>IF(B13="","",VLOOKUP(AD13,Varsayımlar!$B:$Q,6,0))</f>
        <v>SADE</v>
      </c>
      <c r="K13" s="88">
        <v>2016</v>
      </c>
      <c r="L13" s="88"/>
      <c r="M13" s="88">
        <f>IFERROR(IF(B13="","",K13/VLOOKUP(AD13,Varsayımlar!B:R,17,0)),"")</f>
        <v>24</v>
      </c>
      <c r="N13" s="88"/>
      <c r="O13" s="88"/>
      <c r="P13" s="88">
        <f>IF(B13="","",VLOOKUP(AD13,Varsayımlar!$B:$Q,7,0)*K13)</f>
        <v>60480</v>
      </c>
      <c r="Q13" s="88">
        <f>IF(B13="","",VLOOKUP(AD13,Varsayımlar!$B:$Q,8,0))</f>
        <v>25</v>
      </c>
      <c r="R13" s="88" t="str">
        <f>IF(B13="","",VLOOKUP(AD13,Varsayımlar!$B:$Q,9,0))</f>
        <v>SOFT</v>
      </c>
      <c r="S13" s="88">
        <f>IF(B13="","",VLOOKUP(AD13,Varsayımlar!$B:$Q,10,0))</f>
        <v>4</v>
      </c>
      <c r="T13" s="88">
        <f>IF(B13="","",VLOOKUP(AD13,Varsayımlar!$B:$Q,11,0))</f>
        <v>30</v>
      </c>
      <c r="U13" s="88">
        <f>IF(B13="","",VLOOKUP(AD13,Varsayımlar!$B:$Q,12,0))</f>
        <v>260</v>
      </c>
      <c r="V13" s="88" t="str">
        <f>IF(B13="","",VLOOKUP(AD13,Varsayımlar!$B:$Q,13,0))</f>
        <v>YURTDIŞI</v>
      </c>
      <c r="W13" s="88">
        <f>IF(B13="","",VLOOKUP(AD13,Varsayımlar!$B:$Q,14,0))</f>
        <v>9</v>
      </c>
      <c r="X13" s="88"/>
      <c r="Y13" s="88"/>
      <c r="Z13" s="88"/>
      <c r="AA13" s="88" t="str">
        <f>IF(B13="","",VLOOKUP(AD13,Varsayımlar!$B:$Q,15,0))</f>
        <v>25CM TURUNCU KOLİ-SOL ÜST DİKDÖRTGENE ÜRETİM TARİHİ BASILACAK</v>
      </c>
      <c r="AB13" s="88" t="str">
        <f>IF(B13="","",VLOOKUP(AD13,Varsayımlar!$B:$Q,16,0))</f>
        <v>24-26 CM</v>
      </c>
      <c r="AC13" s="90">
        <f>IF(B13="","",VLOOKUP(Sayfa2!AD49,Varsayımlar!B:S,18,0))</f>
        <v>0</v>
      </c>
      <c r="AD13" s="90" t="str">
        <f t="shared" si="0"/>
        <v>MAGNİTMAGNİT MAVİ AMBALAJ 25 CM 260G</v>
      </c>
    </row>
    <row r="14" spans="1:32" ht="45.75" customHeight="1" x14ac:dyDescent="0.25">
      <c r="A14" s="9" t="s">
        <v>131</v>
      </c>
      <c r="B14" s="64" t="s">
        <v>17</v>
      </c>
      <c r="C14" s="65">
        <f>IF(B14="","",VLOOKUP(AD14,Varsayımlar!$B:$Q,3,0))</f>
        <v>8698829380698</v>
      </c>
      <c r="D14" s="65" t="s">
        <v>237</v>
      </c>
      <c r="E14" s="65" t="s">
        <v>37</v>
      </c>
      <c r="F14" s="64" t="s">
        <v>72</v>
      </c>
      <c r="G14" s="64" t="s">
        <v>74</v>
      </c>
      <c r="H14" s="64" t="str">
        <f>IF(B14="","",VLOOKUP(AD14,Varsayımlar!$B:$Q,5,0))</f>
        <v>TORTİLLAS 25 CM 4 PCS 260G</v>
      </c>
      <c r="I14" s="64">
        <f>IF(B14="","",VLOOKUP(AD14,Varsayımlar!B:T,19,0))</f>
        <v>0</v>
      </c>
      <c r="J14" s="64" t="str">
        <f>IF(B14="","",VLOOKUP(AD14,Varsayımlar!$B:$Q,6,0))</f>
        <v>SADE</v>
      </c>
      <c r="K14" s="64">
        <v>1848</v>
      </c>
      <c r="L14" s="64"/>
      <c r="M14" s="64">
        <f>IFERROR(IF(B14="","",K14/VLOOKUP(AD14,Varsayımlar!B:R,17,0)),"")</f>
        <v>22</v>
      </c>
      <c r="N14" s="64">
        <v>84</v>
      </c>
      <c r="O14" s="64"/>
      <c r="P14" s="64">
        <f>IF(B14="","",VLOOKUP(AD14,Varsayımlar!$B:$Q,7,0)*K14)</f>
        <v>55440</v>
      </c>
      <c r="Q14" s="64">
        <f>IF(B14="","",VLOOKUP(AD14,Varsayımlar!$B:$Q,8,0))</f>
        <v>25</v>
      </c>
      <c r="R14" s="64" t="str">
        <f>IF(B14="","",VLOOKUP(AD14,Varsayımlar!$B:$Q,9,0))</f>
        <v>SOFT</v>
      </c>
      <c r="S14" s="64">
        <f>IF(B14="","",VLOOKUP(AD14,Varsayımlar!$B:$Q,10,0))</f>
        <v>4</v>
      </c>
      <c r="T14" s="64">
        <f>IF(B14="","",VLOOKUP(AD14,Varsayımlar!$B:$Q,11,0))</f>
        <v>30</v>
      </c>
      <c r="U14" s="64">
        <f>IF(B14="","",VLOOKUP(AD14,Varsayımlar!$B:$Q,12,0))</f>
        <v>260</v>
      </c>
      <c r="V14" s="64" t="str">
        <f>IF(B14="","",VLOOKUP(AD14,Varsayımlar!$B:$Q,13,0))</f>
        <v>YURTDIŞI</v>
      </c>
      <c r="W14" s="64">
        <f>IF(B14="","",VLOOKUP(AD14,Varsayımlar!$B:$Q,14,0))</f>
        <v>6</v>
      </c>
      <c r="X14" s="66">
        <v>46178</v>
      </c>
      <c r="Y14" s="66">
        <v>46361</v>
      </c>
      <c r="Z14" s="64">
        <v>26060525</v>
      </c>
      <c r="AA14" s="64" t="str">
        <f>IF(B14="","",VLOOKUP(AD14,Varsayımlar!$B:$Q,15,0))</f>
        <v>TRİTON -SKT ATILACAK</v>
      </c>
      <c r="AB14" s="64" t="str">
        <f>IF(B14="","",VLOOKUP(AD14,Varsayımlar!$B:$Q,16,0))</f>
        <v>24-26 CM</v>
      </c>
      <c r="AC14" s="64">
        <f>IF(B14="","",VLOOKUP(Sayfa2!AD10,Varsayımlar!B:S,18,0))</f>
        <v>0</v>
      </c>
      <c r="AD14" s="61" t="str">
        <f t="shared" si="0"/>
        <v>LLC TRİTONMUTLUKAL WHEAT TORTILLA</v>
      </c>
    </row>
    <row r="15" spans="1:32" ht="36" customHeight="1" x14ac:dyDescent="0.25">
      <c r="A15" s="9" t="s">
        <v>132</v>
      </c>
      <c r="B15" s="99" t="s">
        <v>17</v>
      </c>
      <c r="C15" s="100">
        <f>IF(B15="","",VLOOKUP(AD15,Varsayımlar!$B:$Q,3,0))</f>
        <v>8698829380698</v>
      </c>
      <c r="D15" s="100" t="s">
        <v>238</v>
      </c>
      <c r="E15" s="98" t="s">
        <v>37</v>
      </c>
      <c r="F15" s="99" t="s">
        <v>445</v>
      </c>
      <c r="G15" s="99" t="s">
        <v>446</v>
      </c>
      <c r="H15" s="99" t="str">
        <f>IF(B15="","",VLOOKUP(AD15,Varsayımlar!$B:$Q,5,0))</f>
        <v>TORTİLLAS 25 CM 4 PCS 260G</v>
      </c>
      <c r="I15" s="99">
        <f>IF(B15="","",VLOOKUP(AD15,Varsayımlar!B:T,19,0))</f>
        <v>0</v>
      </c>
      <c r="J15" s="99" t="str">
        <f>IF(B15="","",VLOOKUP(AD15,Varsayımlar!$B:$Q,6,0))</f>
        <v>SADE</v>
      </c>
      <c r="K15" s="99">
        <v>2436</v>
      </c>
      <c r="L15" s="99"/>
      <c r="M15" s="99">
        <f t="shared" ref="M15:M41" si="1">K15/84</f>
        <v>29</v>
      </c>
      <c r="N15" s="99"/>
      <c r="O15" s="99"/>
      <c r="P15" s="99">
        <f>IF(B15="","",VLOOKUP(AD15,Varsayımlar!$B:$Q,7,0)*K15)</f>
        <v>73080</v>
      </c>
      <c r="Q15" s="99">
        <f>IF(B15="","",VLOOKUP(AD15,Varsayımlar!$B:$Q,8,0))</f>
        <v>25</v>
      </c>
      <c r="R15" s="99" t="str">
        <f>IF(B15="","",VLOOKUP(AD15,Varsayımlar!$B:$Q,9,0))</f>
        <v>SOFT</v>
      </c>
      <c r="S15" s="99">
        <f>IF(B15="","",VLOOKUP(AD15,Varsayımlar!$B:$Q,10,0))</f>
        <v>4</v>
      </c>
      <c r="T15" s="99">
        <f>IF(B15="","",VLOOKUP(AD15,Varsayımlar!$B:$Q,11,0))</f>
        <v>30</v>
      </c>
      <c r="U15" s="99">
        <f>IF(B15="","",VLOOKUP(AD15,Varsayımlar!$B:$Q,12,0))</f>
        <v>260</v>
      </c>
      <c r="V15" s="99" t="str">
        <f>IF(B15="","",VLOOKUP(AD15,Varsayımlar!$B:$Q,13,0))</f>
        <v>YURTDIŞI</v>
      </c>
      <c r="W15" s="99">
        <f>IF(B15="","",VLOOKUP(AD15,Varsayımlar!$B:$Q,14,0))</f>
        <v>6</v>
      </c>
      <c r="X15" s="101">
        <v>46179</v>
      </c>
      <c r="Y15" s="101">
        <v>46362</v>
      </c>
      <c r="Z15" s="99">
        <v>26060625</v>
      </c>
      <c r="AA15" s="99" t="str">
        <f>IF(B15="","",VLOOKUP(AD15,Varsayımlar!$B:$Q,15,0))</f>
        <v>TRİTON -SKT ATILACAK</v>
      </c>
      <c r="AB15" s="99" t="str">
        <f>IF(B15="","",VLOOKUP(AD15,Varsayımlar!$B:$Q,16,0))</f>
        <v>24-26 CM</v>
      </c>
      <c r="AC15" s="64"/>
      <c r="AD15" s="61" t="str">
        <f t="shared" ref="AD15:AD41" si="2">IF(B15="","",CONCATENATE(B15,E15))</f>
        <v>LLC TRİTONMUTLUKAL WHEAT TORTILLA</v>
      </c>
    </row>
    <row r="16" spans="1:32" ht="36" customHeight="1" x14ac:dyDescent="0.25">
      <c r="A16" s="9" t="s">
        <v>133</v>
      </c>
      <c r="B16" s="62" t="s">
        <v>17</v>
      </c>
      <c r="C16" s="33">
        <f>IF(B16="","",VLOOKUP(AD16,Varsayımlar!$B:$Q,3,0))</f>
        <v>8698829380698</v>
      </c>
      <c r="D16" s="33" t="s">
        <v>239</v>
      </c>
      <c r="E16" s="102" t="s">
        <v>37</v>
      </c>
      <c r="F16" s="62" t="s">
        <v>447</v>
      </c>
      <c r="G16" s="62" t="s">
        <v>448</v>
      </c>
      <c r="H16" s="62" t="str">
        <f>IF(B16="","",VLOOKUP(AD16,Varsayımlar!$B:$Q,5,0))</f>
        <v>TORTİLLAS 25 CM 4 PCS 260G</v>
      </c>
      <c r="I16" s="62">
        <f>IF(B16="","",VLOOKUP(AD16,Varsayımlar!B:T,19,0))</f>
        <v>0</v>
      </c>
      <c r="J16" s="62" t="str">
        <f>IF(B16="","",VLOOKUP(AD16,Varsayımlar!$B:$Q,6,0))</f>
        <v>SADE</v>
      </c>
      <c r="K16" s="62">
        <v>1596</v>
      </c>
      <c r="L16" s="62"/>
      <c r="M16" s="62">
        <f t="shared" si="1"/>
        <v>19</v>
      </c>
      <c r="N16" s="62"/>
      <c r="O16" s="62"/>
      <c r="P16" s="62">
        <f>IF(B16="","",VLOOKUP(AD16,Varsayımlar!$B:$Q,7,0)*K16)</f>
        <v>47880</v>
      </c>
      <c r="Q16" s="62">
        <f>IF(B16="","",VLOOKUP(AD16,Varsayımlar!$B:$Q,8,0))</f>
        <v>25</v>
      </c>
      <c r="R16" s="62" t="str">
        <f>IF(B16="","",VLOOKUP(AD16,Varsayımlar!$B:$Q,9,0))</f>
        <v>SOFT</v>
      </c>
      <c r="S16" s="62">
        <f>IF(B16="","",VLOOKUP(AD16,Varsayımlar!$B:$Q,10,0))</f>
        <v>4</v>
      </c>
      <c r="T16" s="62">
        <f>IF(B16="","",VLOOKUP(AD16,Varsayımlar!$B:$Q,11,0))</f>
        <v>30</v>
      </c>
      <c r="U16" s="62">
        <f>IF(B16="","",VLOOKUP(AD16,Varsayımlar!$B:$Q,12,0))</f>
        <v>260</v>
      </c>
      <c r="V16" s="62" t="str">
        <f>IF(B16="","",VLOOKUP(AD16,Varsayımlar!$B:$Q,13,0))</f>
        <v>YURTDIŞI</v>
      </c>
      <c r="W16" s="62">
        <f>IF(B16="","",VLOOKUP(AD16,Varsayımlar!$B:$Q,14,0))</f>
        <v>6</v>
      </c>
      <c r="X16" s="63">
        <v>46181</v>
      </c>
      <c r="Y16" s="63">
        <v>46364</v>
      </c>
      <c r="Z16" s="62" t="s">
        <v>449</v>
      </c>
      <c r="AA16" s="62" t="str">
        <f>IF(B16="","",VLOOKUP(AD16,Varsayımlar!$B:$Q,15,0))</f>
        <v>TRİTON -SKT ATILACAK</v>
      </c>
      <c r="AB16" s="62" t="str">
        <f>IF(B16="","",VLOOKUP(AD16,Varsayımlar!$B:$Q,16,0))</f>
        <v>24-26 CM</v>
      </c>
      <c r="AC16" s="64"/>
      <c r="AD16" s="61" t="str">
        <f t="shared" si="2"/>
        <v>LLC TRİTONMUTLUKAL WHEAT TORTILLA</v>
      </c>
    </row>
    <row r="17" spans="1:30" ht="36" customHeight="1" x14ac:dyDescent="0.25">
      <c r="A17" s="9" t="s">
        <v>134</v>
      </c>
      <c r="B17" s="62" t="s">
        <v>17</v>
      </c>
      <c r="C17" s="33">
        <f>IF(B17="","",VLOOKUP(AD17,Varsayımlar!$B:$Q,3,0))</f>
        <v>8698829380698</v>
      </c>
      <c r="D17" s="33" t="s">
        <v>239</v>
      </c>
      <c r="E17" s="102" t="s">
        <v>37</v>
      </c>
      <c r="F17" s="62" t="s">
        <v>447</v>
      </c>
      <c r="G17" s="62" t="s">
        <v>450</v>
      </c>
      <c r="H17" s="62" t="str">
        <f>IF(B17="","",VLOOKUP(AD17,Varsayımlar!$B:$Q,5,0))</f>
        <v>TORTİLLAS 25 CM 4 PCS 260G</v>
      </c>
      <c r="I17" s="62">
        <f>IF(B17="","",VLOOKUP(AD17,Varsayımlar!B:T,19,0))</f>
        <v>0</v>
      </c>
      <c r="J17" s="62" t="str">
        <f>IF(B17="","",VLOOKUP(AD17,Varsayımlar!$B:$Q,6,0))</f>
        <v>SADE</v>
      </c>
      <c r="K17" s="62">
        <v>840</v>
      </c>
      <c r="L17" s="62"/>
      <c r="M17" s="62">
        <f t="shared" si="1"/>
        <v>10</v>
      </c>
      <c r="N17" s="62"/>
      <c r="O17" s="62"/>
      <c r="P17" s="62">
        <f>IF(B17="","",VLOOKUP(AD17,Varsayımlar!$B:$Q,7,0)*K17)</f>
        <v>25200</v>
      </c>
      <c r="Q17" s="62">
        <f>IF(B17="","",VLOOKUP(AD17,Varsayımlar!$B:$Q,8,0))</f>
        <v>25</v>
      </c>
      <c r="R17" s="62" t="str">
        <f>IF(B17="","",VLOOKUP(AD17,Varsayımlar!$B:$Q,9,0))</f>
        <v>SOFT</v>
      </c>
      <c r="S17" s="62">
        <f>IF(B17="","",VLOOKUP(AD17,Varsayımlar!$B:$Q,10,0))</f>
        <v>4</v>
      </c>
      <c r="T17" s="62">
        <f>IF(B17="","",VLOOKUP(AD17,Varsayımlar!$B:$Q,11,0))</f>
        <v>30</v>
      </c>
      <c r="U17" s="62">
        <f>IF(B17="","",VLOOKUP(AD17,Varsayımlar!$B:$Q,12,0))</f>
        <v>260</v>
      </c>
      <c r="V17" s="62" t="str">
        <f>IF(B17="","",VLOOKUP(AD17,Varsayımlar!$B:$Q,13,0))</f>
        <v>YURTDIŞI</v>
      </c>
      <c r="W17" s="62">
        <f>IF(B17="","",VLOOKUP(AD17,Varsayımlar!$B:$Q,14,0))</f>
        <v>6</v>
      </c>
      <c r="X17" s="63">
        <v>46181</v>
      </c>
      <c r="Y17" s="63">
        <v>46364</v>
      </c>
      <c r="Z17" s="62" t="s">
        <v>449</v>
      </c>
      <c r="AA17" s="62" t="str">
        <f>IF(B17="","",VLOOKUP(AD17,Varsayımlar!$B:$Q,15,0))</f>
        <v>TRİTON -SKT ATILACAK</v>
      </c>
      <c r="AB17" s="62" t="str">
        <f>IF(B17="","",VLOOKUP(AD17,Varsayımlar!$B:$Q,16,0))</f>
        <v>24-26 CM</v>
      </c>
      <c r="AC17" s="64"/>
      <c r="AD17" s="61" t="str">
        <f t="shared" si="2"/>
        <v>LLC TRİTONMUTLUKAL WHEAT TORTILLA</v>
      </c>
    </row>
    <row r="18" spans="1:30" ht="36" customHeight="1" x14ac:dyDescent="0.25">
      <c r="A18" s="9" t="s">
        <v>135</v>
      </c>
      <c r="B18" s="58" t="s">
        <v>17</v>
      </c>
      <c r="C18" s="59">
        <f>IF(B18="","",VLOOKUP(AD18,Varsayımlar!$B:$Q,3,0))</f>
        <v>8698829380698</v>
      </c>
      <c r="D18" s="59" t="s">
        <v>258</v>
      </c>
      <c r="E18" s="103" t="s">
        <v>37</v>
      </c>
      <c r="F18" s="58" t="s">
        <v>451</v>
      </c>
      <c r="G18" s="58" t="s">
        <v>452</v>
      </c>
      <c r="H18" s="58" t="str">
        <f>IF(B18="","",VLOOKUP(AD18,Varsayımlar!$B:$Q,5,0))</f>
        <v>TORTİLLAS 25 CM 4 PCS 260G</v>
      </c>
      <c r="I18" s="58">
        <f>IF(B18="","",VLOOKUP(AD18,Varsayımlar!B:T,19,0))</f>
        <v>0</v>
      </c>
      <c r="J18" s="58" t="str">
        <f>IF(B18="","",VLOOKUP(AD18,Varsayımlar!$B:$Q,6,0))</f>
        <v>SADE</v>
      </c>
      <c r="K18" s="58">
        <v>1428</v>
      </c>
      <c r="L18" s="58"/>
      <c r="M18" s="58">
        <f t="shared" si="1"/>
        <v>17</v>
      </c>
      <c r="N18" s="58"/>
      <c r="O18" s="58"/>
      <c r="P18" s="58">
        <f>IF(B18="","",VLOOKUP(AD18,Varsayımlar!$B:$Q,7,0)*K18)</f>
        <v>42840</v>
      </c>
      <c r="Q18" s="58">
        <f>IF(B18="","",VLOOKUP(AD18,Varsayımlar!$B:$Q,8,0))</f>
        <v>25</v>
      </c>
      <c r="R18" s="58" t="str">
        <f>IF(B18="","",VLOOKUP(AD18,Varsayımlar!$B:$Q,9,0))</f>
        <v>SOFT</v>
      </c>
      <c r="S18" s="58">
        <f>IF(B18="","",VLOOKUP(AD18,Varsayımlar!$B:$Q,10,0))</f>
        <v>4</v>
      </c>
      <c r="T18" s="58">
        <f>IF(B18="","",VLOOKUP(AD18,Varsayımlar!$B:$Q,11,0))</f>
        <v>30</v>
      </c>
      <c r="U18" s="58">
        <f>IF(B18="","",VLOOKUP(AD18,Varsayımlar!$B:$Q,12,0))</f>
        <v>260</v>
      </c>
      <c r="V18" s="58" t="str">
        <f>IF(B18="","",VLOOKUP(AD18,Varsayımlar!$B:$Q,13,0))</f>
        <v>YURTDIŞI</v>
      </c>
      <c r="W18" s="58">
        <f>IF(B18="","",VLOOKUP(AD18,Varsayımlar!$B:$Q,14,0))</f>
        <v>6</v>
      </c>
      <c r="X18" s="60">
        <v>46181</v>
      </c>
      <c r="Y18" s="60">
        <v>46364</v>
      </c>
      <c r="Z18" s="58" t="s">
        <v>453</v>
      </c>
      <c r="AA18" s="58" t="str">
        <f>IF(B18="","",VLOOKUP(AD18,Varsayımlar!$B:$Q,15,0))</f>
        <v>TRİTON -SKT ATILACAK</v>
      </c>
      <c r="AB18" s="58" t="str">
        <f>IF(B18="","",VLOOKUP(AD18,Varsayımlar!$B:$Q,16,0))</f>
        <v>24-26 CM</v>
      </c>
      <c r="AC18" s="64"/>
      <c r="AD18" s="61" t="str">
        <f t="shared" si="2"/>
        <v>LLC TRİTONMUTLUKAL WHEAT TORTILLA</v>
      </c>
    </row>
    <row r="19" spans="1:30" ht="36" customHeight="1" x14ac:dyDescent="0.25">
      <c r="A19" s="9" t="s">
        <v>136</v>
      </c>
      <c r="B19" s="58" t="s">
        <v>17</v>
      </c>
      <c r="C19" s="59">
        <f>IF(B19="","",VLOOKUP(AD19,Varsayımlar!$B:$Q,3,0))</f>
        <v>8698829380698</v>
      </c>
      <c r="D19" s="59" t="s">
        <v>258</v>
      </c>
      <c r="E19" s="103" t="s">
        <v>37</v>
      </c>
      <c r="F19" s="58" t="s">
        <v>451</v>
      </c>
      <c r="G19" s="58" t="s">
        <v>454</v>
      </c>
      <c r="H19" s="58" t="str">
        <f>IF(B19="","",VLOOKUP(AD19,Varsayımlar!$B:$Q,5,0))</f>
        <v>TORTİLLAS 25 CM 4 PCS 260G</v>
      </c>
      <c r="I19" s="58">
        <f>IF(B19="","",VLOOKUP(AD19,Varsayımlar!B:T,19,0))</f>
        <v>0</v>
      </c>
      <c r="J19" s="58" t="str">
        <f>IF(B19="","",VLOOKUP(AD19,Varsayımlar!$B:$Q,6,0))</f>
        <v>SADE</v>
      </c>
      <c r="K19" s="58">
        <v>336</v>
      </c>
      <c r="L19" s="58"/>
      <c r="M19" s="58">
        <f t="shared" si="1"/>
        <v>4</v>
      </c>
      <c r="N19" s="58"/>
      <c r="O19" s="58"/>
      <c r="P19" s="58">
        <f>IF(B19="","",VLOOKUP(AD19,Varsayımlar!$B:$Q,7,0)*K19)</f>
        <v>10080</v>
      </c>
      <c r="Q19" s="58">
        <f>IF(B19="","",VLOOKUP(AD19,Varsayımlar!$B:$Q,8,0))</f>
        <v>25</v>
      </c>
      <c r="R19" s="58" t="str">
        <f>IF(B19="","",VLOOKUP(AD19,Varsayımlar!$B:$Q,9,0))</f>
        <v>SOFT</v>
      </c>
      <c r="S19" s="58">
        <f>IF(B19="","",VLOOKUP(AD19,Varsayımlar!$B:$Q,10,0))</f>
        <v>4</v>
      </c>
      <c r="T19" s="58">
        <f>IF(B19="","",VLOOKUP(AD19,Varsayımlar!$B:$Q,11,0))</f>
        <v>30</v>
      </c>
      <c r="U19" s="58">
        <f>IF(B19="","",VLOOKUP(AD19,Varsayımlar!$B:$Q,12,0))</f>
        <v>260</v>
      </c>
      <c r="V19" s="58" t="str">
        <f>IF(B19="","",VLOOKUP(AD19,Varsayımlar!$B:$Q,13,0))</f>
        <v>YURTDIŞI</v>
      </c>
      <c r="W19" s="58">
        <f>IF(B19="","",VLOOKUP(AD19,Varsayımlar!$B:$Q,14,0))</f>
        <v>6</v>
      </c>
      <c r="X19" s="60">
        <v>46181</v>
      </c>
      <c r="Y19" s="60">
        <v>46364</v>
      </c>
      <c r="Z19" s="58" t="s">
        <v>453</v>
      </c>
      <c r="AA19" s="58" t="str">
        <f>IF(B19="","",VLOOKUP(AD19,Varsayımlar!$B:$Q,15,0))</f>
        <v>TRİTON -SKT ATILACAK</v>
      </c>
      <c r="AB19" s="58" t="str">
        <f>IF(B19="","",VLOOKUP(AD19,Varsayımlar!$B:$Q,16,0))</f>
        <v>24-26 CM</v>
      </c>
      <c r="AC19" s="64"/>
      <c r="AD19" s="61" t="str">
        <f t="shared" si="2"/>
        <v>LLC TRİTONMUTLUKAL WHEAT TORTILLA</v>
      </c>
    </row>
    <row r="20" spans="1:30" ht="36" customHeight="1" x14ac:dyDescent="0.25">
      <c r="A20" s="9" t="s">
        <v>137</v>
      </c>
      <c r="B20" s="58" t="s">
        <v>17</v>
      </c>
      <c r="C20" s="59">
        <f>IF(B20="","",VLOOKUP(AD20,Varsayımlar!$B:$Q,3,0))</f>
        <v>8698829380698</v>
      </c>
      <c r="D20" s="59" t="s">
        <v>258</v>
      </c>
      <c r="E20" s="103" t="s">
        <v>37</v>
      </c>
      <c r="F20" s="58" t="s">
        <v>451</v>
      </c>
      <c r="G20" s="58" t="s">
        <v>455</v>
      </c>
      <c r="H20" s="58" t="str">
        <f>IF(B20="","",VLOOKUP(AD20,Varsayımlar!$B:$Q,5,0))</f>
        <v>TORTİLLAS 25 CM 4 PCS 260G</v>
      </c>
      <c r="I20" s="58">
        <f>IF(B20="","",VLOOKUP(AD20,Varsayımlar!B:T,19,0))</f>
        <v>0</v>
      </c>
      <c r="J20" s="58" t="str">
        <f>IF(B20="","",VLOOKUP(AD20,Varsayımlar!$B:$Q,6,0))</f>
        <v>SADE</v>
      </c>
      <c r="K20" s="58">
        <v>672</v>
      </c>
      <c r="L20" s="58"/>
      <c r="M20" s="58">
        <f t="shared" si="1"/>
        <v>8</v>
      </c>
      <c r="N20" s="58"/>
      <c r="O20" s="58"/>
      <c r="P20" s="58">
        <f>IF(B20="","",VLOOKUP(AD20,Varsayımlar!$B:$Q,7,0)*K20)</f>
        <v>20160</v>
      </c>
      <c r="Q20" s="58">
        <f>IF(B20="","",VLOOKUP(AD20,Varsayımlar!$B:$Q,8,0))</f>
        <v>25</v>
      </c>
      <c r="R20" s="58" t="str">
        <f>IF(B20="","",VLOOKUP(AD20,Varsayımlar!$B:$Q,9,0))</f>
        <v>SOFT</v>
      </c>
      <c r="S20" s="58">
        <f>IF(B20="","",VLOOKUP(AD20,Varsayımlar!$B:$Q,10,0))</f>
        <v>4</v>
      </c>
      <c r="T20" s="58">
        <f>IF(B20="","",VLOOKUP(AD20,Varsayımlar!$B:$Q,11,0))</f>
        <v>30</v>
      </c>
      <c r="U20" s="58">
        <f>IF(B20="","",VLOOKUP(AD20,Varsayımlar!$B:$Q,12,0))</f>
        <v>260</v>
      </c>
      <c r="V20" s="58" t="str">
        <f>IF(B20="","",VLOOKUP(AD20,Varsayımlar!$B:$Q,13,0))</f>
        <v>YURTDIŞI</v>
      </c>
      <c r="W20" s="58">
        <f>IF(B20="","",VLOOKUP(AD20,Varsayımlar!$B:$Q,14,0))</f>
        <v>6</v>
      </c>
      <c r="X20" s="60">
        <v>46181</v>
      </c>
      <c r="Y20" s="60">
        <v>46364</v>
      </c>
      <c r="Z20" s="58" t="s">
        <v>453</v>
      </c>
      <c r="AA20" s="58" t="str">
        <f>IF(B20="","",VLOOKUP(AD20,Varsayımlar!$B:$Q,15,0))</f>
        <v>TRİTON -SKT ATILACAK</v>
      </c>
      <c r="AB20" s="58" t="str">
        <f>IF(B20="","",VLOOKUP(AD20,Varsayımlar!$B:$Q,16,0))</f>
        <v>24-26 CM</v>
      </c>
      <c r="AC20" s="64"/>
      <c r="AD20" s="61" t="str">
        <f t="shared" si="2"/>
        <v>LLC TRİTONMUTLUKAL WHEAT TORTILLA</v>
      </c>
    </row>
    <row r="21" spans="1:30" ht="36" customHeight="1" x14ac:dyDescent="0.25">
      <c r="A21" s="9" t="s">
        <v>138</v>
      </c>
      <c r="B21" s="82" t="s">
        <v>17</v>
      </c>
      <c r="C21" s="83">
        <f>IF(B21="","",VLOOKUP(AD21,Varsayımlar!$B:$Q,3,0))</f>
        <v>8698829380698</v>
      </c>
      <c r="D21" s="83" t="s">
        <v>259</v>
      </c>
      <c r="E21" s="104" t="s">
        <v>37</v>
      </c>
      <c r="F21" s="82" t="s">
        <v>456</v>
      </c>
      <c r="G21" s="82" t="s">
        <v>457</v>
      </c>
      <c r="H21" s="82" t="str">
        <f>IF(B21="","",VLOOKUP(AD21,Varsayımlar!$B:$Q,5,0))</f>
        <v>TORTİLLAS 25 CM 4 PCS 260G</v>
      </c>
      <c r="I21" s="82">
        <f>IF(B21="","",VLOOKUP(AD21,Varsayımlar!B:T,19,0))</f>
        <v>0</v>
      </c>
      <c r="J21" s="82" t="str">
        <f>IF(B21="","",VLOOKUP(AD21,Varsayımlar!$B:$Q,6,0))</f>
        <v>SADE</v>
      </c>
      <c r="K21" s="82">
        <v>2436</v>
      </c>
      <c r="L21" s="82"/>
      <c r="M21" s="82">
        <f t="shared" si="1"/>
        <v>29</v>
      </c>
      <c r="N21" s="82"/>
      <c r="O21" s="82"/>
      <c r="P21" s="82">
        <f>IF(B21="","",VLOOKUP(AD21,Varsayımlar!$B:$Q,7,0)*K21)</f>
        <v>73080</v>
      </c>
      <c r="Q21" s="82">
        <f>IF(B21="","",VLOOKUP(AD21,Varsayımlar!$B:$Q,8,0))</f>
        <v>25</v>
      </c>
      <c r="R21" s="82" t="str">
        <f>IF(B21="","",VLOOKUP(AD21,Varsayımlar!$B:$Q,9,0))</f>
        <v>SOFT</v>
      </c>
      <c r="S21" s="82">
        <f>IF(B21="","",VLOOKUP(AD21,Varsayımlar!$B:$Q,10,0))</f>
        <v>4</v>
      </c>
      <c r="T21" s="82">
        <f>IF(B21="","",VLOOKUP(AD21,Varsayımlar!$B:$Q,11,0))</f>
        <v>30</v>
      </c>
      <c r="U21" s="82">
        <f>IF(B21="","",VLOOKUP(AD21,Varsayımlar!$B:$Q,12,0))</f>
        <v>260</v>
      </c>
      <c r="V21" s="82" t="str">
        <f>IF(B21="","",VLOOKUP(AD21,Varsayımlar!$B:$Q,13,0))</f>
        <v>YURTDIŞI</v>
      </c>
      <c r="W21" s="82">
        <f>IF(B21="","",VLOOKUP(AD21,Varsayımlar!$B:$Q,14,0))</f>
        <v>6</v>
      </c>
      <c r="X21" s="84">
        <v>46182</v>
      </c>
      <c r="Y21" s="84">
        <v>46365</v>
      </c>
      <c r="Z21" s="82">
        <v>26060925</v>
      </c>
      <c r="AA21" s="82" t="str">
        <f>IF(B21="","",VLOOKUP(AD21,Varsayımlar!$B:$Q,15,0))</f>
        <v>TRİTON -SKT ATILACAK</v>
      </c>
      <c r="AB21" s="82" t="str">
        <f>IF(B21="","",VLOOKUP(AD21,Varsayımlar!$B:$Q,16,0))</f>
        <v>24-26 CM</v>
      </c>
      <c r="AC21" s="64"/>
      <c r="AD21" s="61" t="str">
        <f t="shared" si="2"/>
        <v>LLC TRİTONMUTLUKAL WHEAT TORTILLA</v>
      </c>
    </row>
    <row r="22" spans="1:30" ht="36" customHeight="1" x14ac:dyDescent="0.25">
      <c r="A22" s="9" t="s">
        <v>188</v>
      </c>
      <c r="B22" s="67" t="s">
        <v>17</v>
      </c>
      <c r="C22" s="4">
        <f>IF(B22="","",VLOOKUP(AD22,Varsayımlar!$B:$Q,3,0))</f>
        <v>8698829380698</v>
      </c>
      <c r="D22" s="4" t="s">
        <v>260</v>
      </c>
      <c r="E22" s="105" t="s">
        <v>37</v>
      </c>
      <c r="F22" s="67" t="s">
        <v>458</v>
      </c>
      <c r="G22" s="67" t="s">
        <v>459</v>
      </c>
      <c r="H22" s="67" t="str">
        <f>IF(B22="","",VLOOKUP(AD22,Varsayımlar!$B:$Q,5,0))</f>
        <v>TORTİLLAS 25 CM 4 PCS 260G</v>
      </c>
      <c r="I22" s="67">
        <f>IF(B22="","",VLOOKUP(AD22,Varsayımlar!B:T,19,0))</f>
        <v>0</v>
      </c>
      <c r="J22" s="67" t="str">
        <f>IF(B22="","",VLOOKUP(AD22,Varsayımlar!$B:$Q,6,0))</f>
        <v>SADE</v>
      </c>
      <c r="K22" s="67">
        <v>1512</v>
      </c>
      <c r="L22" s="67"/>
      <c r="M22" s="67">
        <f t="shared" ref="M22:M36" si="3">K22/84</f>
        <v>18</v>
      </c>
      <c r="N22" s="67"/>
      <c r="O22" s="67"/>
      <c r="P22" s="67">
        <f>IF(B22="","",VLOOKUP(AD22,Varsayımlar!$B:$Q,7,0)*K22)</f>
        <v>45360</v>
      </c>
      <c r="Q22" s="67">
        <f>IF(B22="","",VLOOKUP(AD22,Varsayımlar!$B:$Q,8,0))</f>
        <v>25</v>
      </c>
      <c r="R22" s="67" t="str">
        <f>IF(B22="","",VLOOKUP(AD22,Varsayımlar!$B:$Q,9,0))</f>
        <v>SOFT</v>
      </c>
      <c r="S22" s="67">
        <f>IF(B22="","",VLOOKUP(AD22,Varsayımlar!$B:$Q,10,0))</f>
        <v>4</v>
      </c>
      <c r="T22" s="67">
        <f>IF(B22="","",VLOOKUP(AD22,Varsayımlar!$B:$Q,11,0))</f>
        <v>30</v>
      </c>
      <c r="U22" s="67">
        <f>IF(B22="","",VLOOKUP(AD22,Varsayımlar!$B:$Q,12,0))</f>
        <v>260</v>
      </c>
      <c r="V22" s="67" t="str">
        <f>IF(B22="","",VLOOKUP(AD22,Varsayımlar!$B:$Q,13,0))</f>
        <v>YURTDIŞI</v>
      </c>
      <c r="W22" s="67">
        <f>IF(B22="","",VLOOKUP(AD22,Varsayımlar!$B:$Q,14,0))</f>
        <v>6</v>
      </c>
      <c r="X22" s="68">
        <v>46183</v>
      </c>
      <c r="Y22" s="68">
        <v>46366</v>
      </c>
      <c r="Z22" s="67" t="s">
        <v>460</v>
      </c>
      <c r="AA22" s="67" t="str">
        <f>IF(B22="","",VLOOKUP(AD22,Varsayımlar!$B:$Q,15,0))</f>
        <v>TRİTON -SKT ATILACAK</v>
      </c>
      <c r="AB22" s="67" t="str">
        <f>IF(B22="","",VLOOKUP(AD22,Varsayımlar!$B:$Q,16,0))</f>
        <v>24-26 CM</v>
      </c>
      <c r="AC22" s="64"/>
      <c r="AD22" s="61" t="str">
        <f t="shared" ref="AD22:AD36" si="4">IF(B22="","",CONCATENATE(B22,E22))</f>
        <v>LLC TRİTONMUTLUKAL WHEAT TORTILLA</v>
      </c>
    </row>
    <row r="23" spans="1:30" ht="36" customHeight="1" x14ac:dyDescent="0.25">
      <c r="A23" s="9" t="s">
        <v>189</v>
      </c>
      <c r="B23" s="67" t="s">
        <v>17</v>
      </c>
      <c r="C23" s="4">
        <f>IF(B23="","",VLOOKUP(AD23,Varsayımlar!$B:$Q,3,0))</f>
        <v>8698829380698</v>
      </c>
      <c r="D23" s="4" t="s">
        <v>260</v>
      </c>
      <c r="E23" s="105" t="s">
        <v>37</v>
      </c>
      <c r="F23" s="67" t="s">
        <v>458</v>
      </c>
      <c r="G23" s="67" t="s">
        <v>461</v>
      </c>
      <c r="H23" s="67" t="str">
        <f>IF(B23="","",VLOOKUP(AD23,Varsayımlar!$B:$Q,5,0))</f>
        <v>TORTİLLAS 25 CM 4 PCS 260G</v>
      </c>
      <c r="I23" s="67">
        <f>IF(B23="","",VLOOKUP(AD23,Varsayımlar!B:T,19,0))</f>
        <v>0</v>
      </c>
      <c r="J23" s="67" t="str">
        <f>IF(B23="","",VLOOKUP(AD23,Varsayımlar!$B:$Q,6,0))</f>
        <v>SADE</v>
      </c>
      <c r="K23" s="67">
        <v>924</v>
      </c>
      <c r="L23" s="67"/>
      <c r="M23" s="67">
        <f t="shared" si="3"/>
        <v>11</v>
      </c>
      <c r="N23" s="67"/>
      <c r="O23" s="67"/>
      <c r="P23" s="67">
        <f>IF(B23="","",VLOOKUP(AD23,Varsayımlar!$B:$Q,7,0)*K23)</f>
        <v>27720</v>
      </c>
      <c r="Q23" s="67">
        <f>IF(B23="","",VLOOKUP(AD23,Varsayımlar!$B:$Q,8,0))</f>
        <v>25</v>
      </c>
      <c r="R23" s="67" t="str">
        <f>IF(B23="","",VLOOKUP(AD23,Varsayımlar!$B:$Q,9,0))</f>
        <v>SOFT</v>
      </c>
      <c r="S23" s="67">
        <f>IF(B23="","",VLOOKUP(AD23,Varsayımlar!$B:$Q,10,0))</f>
        <v>4</v>
      </c>
      <c r="T23" s="67">
        <f>IF(B23="","",VLOOKUP(AD23,Varsayımlar!$B:$Q,11,0))</f>
        <v>30</v>
      </c>
      <c r="U23" s="67">
        <f>IF(B23="","",VLOOKUP(AD23,Varsayımlar!$B:$Q,12,0))</f>
        <v>260</v>
      </c>
      <c r="V23" s="67" t="str">
        <f>IF(B23="","",VLOOKUP(AD23,Varsayımlar!$B:$Q,13,0))</f>
        <v>YURTDIŞI</v>
      </c>
      <c r="W23" s="67">
        <f>IF(B23="","",VLOOKUP(AD23,Varsayımlar!$B:$Q,14,0))</f>
        <v>6</v>
      </c>
      <c r="X23" s="68">
        <v>46183</v>
      </c>
      <c r="Y23" s="68">
        <v>46366</v>
      </c>
      <c r="Z23" s="67" t="s">
        <v>460</v>
      </c>
      <c r="AA23" s="67" t="str">
        <f>IF(B23="","",VLOOKUP(AD23,Varsayımlar!$B:$Q,15,0))</f>
        <v>TRİTON -SKT ATILACAK</v>
      </c>
      <c r="AB23" s="67" t="str">
        <f>IF(B23="","",VLOOKUP(AD23,Varsayımlar!$B:$Q,16,0))</f>
        <v>24-26 CM</v>
      </c>
      <c r="AC23" s="64"/>
      <c r="AD23" s="61" t="str">
        <f t="shared" si="4"/>
        <v>LLC TRİTONMUTLUKAL WHEAT TORTILLA</v>
      </c>
    </row>
    <row r="24" spans="1:30" ht="36" customHeight="1" x14ac:dyDescent="0.25">
      <c r="A24" s="9" t="s">
        <v>190</v>
      </c>
      <c r="B24" s="70" t="s">
        <v>17</v>
      </c>
      <c r="C24" s="71">
        <f>IF(B24="","",VLOOKUP(AD24,Varsayımlar!$B:$Q,3,0))</f>
        <v>8698829380698</v>
      </c>
      <c r="D24" s="71" t="s">
        <v>261</v>
      </c>
      <c r="E24" s="106" t="s">
        <v>37</v>
      </c>
      <c r="F24" s="70" t="s">
        <v>462</v>
      </c>
      <c r="G24" s="70" t="s">
        <v>463</v>
      </c>
      <c r="H24" s="70" t="str">
        <f>IF(B24="","",VLOOKUP(AD24,Varsayımlar!$B:$Q,5,0))</f>
        <v>TORTİLLAS 25 CM 4 PCS 260G</v>
      </c>
      <c r="I24" s="70">
        <f>IF(B24="","",VLOOKUP(AD24,Varsayımlar!B:T,19,0))</f>
        <v>0</v>
      </c>
      <c r="J24" s="70" t="str">
        <f>IF(B24="","",VLOOKUP(AD24,Varsayımlar!$B:$Q,6,0))</f>
        <v>SADE</v>
      </c>
      <c r="K24" s="70">
        <v>1596</v>
      </c>
      <c r="L24" s="70"/>
      <c r="M24" s="70">
        <f t="shared" si="3"/>
        <v>19</v>
      </c>
      <c r="N24" s="70"/>
      <c r="O24" s="70"/>
      <c r="P24" s="70">
        <f>IF(B24="","",VLOOKUP(AD24,Varsayımlar!$B:$Q,7,0)*K24)</f>
        <v>47880</v>
      </c>
      <c r="Q24" s="70">
        <f>IF(B24="","",VLOOKUP(AD24,Varsayımlar!$B:$Q,8,0))</f>
        <v>25</v>
      </c>
      <c r="R24" s="70" t="str">
        <f>IF(B24="","",VLOOKUP(AD24,Varsayımlar!$B:$Q,9,0))</f>
        <v>SOFT</v>
      </c>
      <c r="S24" s="70">
        <f>IF(B24="","",VLOOKUP(AD24,Varsayımlar!$B:$Q,10,0))</f>
        <v>4</v>
      </c>
      <c r="T24" s="70">
        <f>IF(B24="","",VLOOKUP(AD24,Varsayımlar!$B:$Q,11,0))</f>
        <v>30</v>
      </c>
      <c r="U24" s="70">
        <f>IF(B24="","",VLOOKUP(AD24,Varsayımlar!$B:$Q,12,0))</f>
        <v>260</v>
      </c>
      <c r="V24" s="70" t="str">
        <f>IF(B24="","",VLOOKUP(AD24,Varsayımlar!$B:$Q,13,0))</f>
        <v>YURTDIŞI</v>
      </c>
      <c r="W24" s="70">
        <f>IF(B24="","",VLOOKUP(AD24,Varsayımlar!$B:$Q,14,0))</f>
        <v>6</v>
      </c>
      <c r="X24" s="73">
        <v>46183</v>
      </c>
      <c r="Y24" s="73">
        <v>46366</v>
      </c>
      <c r="Z24" s="70" t="s">
        <v>464</v>
      </c>
      <c r="AA24" s="70" t="str">
        <f>IF(B24="","",VLOOKUP(AD24,Varsayımlar!$B:$Q,15,0))</f>
        <v>TRİTON -SKT ATILACAK</v>
      </c>
      <c r="AB24" s="70" t="str">
        <f>IF(B24="","",VLOOKUP(AD24,Varsayımlar!$B:$Q,16,0))</f>
        <v>24-26 CM</v>
      </c>
      <c r="AC24" s="64"/>
      <c r="AD24" s="61" t="str">
        <f t="shared" si="4"/>
        <v>LLC TRİTONMUTLUKAL WHEAT TORTILLA</v>
      </c>
    </row>
    <row r="25" spans="1:30" ht="36" customHeight="1" x14ac:dyDescent="0.25">
      <c r="A25" s="9" t="s">
        <v>191</v>
      </c>
      <c r="B25" s="70" t="s">
        <v>17</v>
      </c>
      <c r="C25" s="71">
        <f>IF(B25="","",VLOOKUP(AD25,Varsayımlar!$B:$Q,3,0))</f>
        <v>8698829380698</v>
      </c>
      <c r="D25" s="71" t="s">
        <v>261</v>
      </c>
      <c r="E25" s="106" t="s">
        <v>37</v>
      </c>
      <c r="F25" s="70" t="s">
        <v>462</v>
      </c>
      <c r="G25" s="70" t="s">
        <v>465</v>
      </c>
      <c r="H25" s="70" t="str">
        <f>IF(B25="","",VLOOKUP(AD25,Varsayımlar!$B:$Q,5,0))</f>
        <v>TORTİLLAS 25 CM 4 PCS 260G</v>
      </c>
      <c r="I25" s="70">
        <f>IF(B25="","",VLOOKUP(AD25,Varsayımlar!B:T,19,0))</f>
        <v>0</v>
      </c>
      <c r="J25" s="70" t="str">
        <f>IF(B25="","",VLOOKUP(AD25,Varsayımlar!$B:$Q,6,0))</f>
        <v>SADE</v>
      </c>
      <c r="K25" s="70">
        <v>840</v>
      </c>
      <c r="L25" s="70"/>
      <c r="M25" s="70">
        <f t="shared" si="3"/>
        <v>10</v>
      </c>
      <c r="N25" s="70"/>
      <c r="O25" s="70"/>
      <c r="P25" s="70">
        <f>IF(B25="","",VLOOKUP(AD25,Varsayımlar!$B:$Q,7,0)*K25)</f>
        <v>25200</v>
      </c>
      <c r="Q25" s="70">
        <f>IF(B25="","",VLOOKUP(AD25,Varsayımlar!$B:$Q,8,0))</f>
        <v>25</v>
      </c>
      <c r="R25" s="70" t="str">
        <f>IF(B25="","",VLOOKUP(AD25,Varsayımlar!$B:$Q,9,0))</f>
        <v>SOFT</v>
      </c>
      <c r="S25" s="70">
        <f>IF(B25="","",VLOOKUP(AD25,Varsayımlar!$B:$Q,10,0))</f>
        <v>4</v>
      </c>
      <c r="T25" s="70">
        <f>IF(B25="","",VLOOKUP(AD25,Varsayımlar!$B:$Q,11,0))</f>
        <v>30</v>
      </c>
      <c r="U25" s="70">
        <f>IF(B25="","",VLOOKUP(AD25,Varsayımlar!$B:$Q,12,0))</f>
        <v>260</v>
      </c>
      <c r="V25" s="70" t="str">
        <f>IF(B25="","",VLOOKUP(AD25,Varsayımlar!$B:$Q,13,0))</f>
        <v>YURTDIŞI</v>
      </c>
      <c r="W25" s="70">
        <f>IF(B25="","",VLOOKUP(AD25,Varsayımlar!$B:$Q,14,0))</f>
        <v>6</v>
      </c>
      <c r="X25" s="73">
        <v>46183</v>
      </c>
      <c r="Y25" s="73">
        <v>46366</v>
      </c>
      <c r="Z25" s="70" t="s">
        <v>464</v>
      </c>
      <c r="AA25" s="70" t="str">
        <f>IF(B25="","",VLOOKUP(AD25,Varsayımlar!$B:$Q,15,0))</f>
        <v>TRİTON -SKT ATILACAK</v>
      </c>
      <c r="AB25" s="70" t="str">
        <f>IF(B25="","",VLOOKUP(AD25,Varsayımlar!$B:$Q,16,0))</f>
        <v>24-26 CM</v>
      </c>
      <c r="AC25" s="64"/>
      <c r="AD25" s="61" t="str">
        <f t="shared" si="4"/>
        <v>LLC TRİTONMUTLUKAL WHEAT TORTILLA</v>
      </c>
    </row>
    <row r="26" spans="1:30" ht="36" customHeight="1" x14ac:dyDescent="0.25">
      <c r="A26" s="9" t="s">
        <v>192</v>
      </c>
      <c r="B26" s="107" t="s">
        <v>17</v>
      </c>
      <c r="C26" s="108">
        <f>IF(B26="","",VLOOKUP(AD26,Varsayımlar!$B:$Q,3,0))</f>
        <v>8698829380698</v>
      </c>
      <c r="D26" s="108" t="s">
        <v>262</v>
      </c>
      <c r="E26" s="109" t="s">
        <v>37</v>
      </c>
      <c r="F26" s="107" t="s">
        <v>466</v>
      </c>
      <c r="G26" s="107" t="s">
        <v>467</v>
      </c>
      <c r="H26" s="107" t="str">
        <f>IF(B26="","",VLOOKUP(AD26,Varsayımlar!$B:$Q,5,0))</f>
        <v>TORTİLLAS 25 CM 4 PCS 260G</v>
      </c>
      <c r="I26" s="107">
        <f>IF(B26="","",VLOOKUP(AD26,Varsayımlar!B:T,19,0))</f>
        <v>0</v>
      </c>
      <c r="J26" s="107" t="str">
        <f>IF(B26="","",VLOOKUP(AD26,Varsayımlar!$B:$Q,6,0))</f>
        <v>SADE</v>
      </c>
      <c r="K26" s="107">
        <v>1176</v>
      </c>
      <c r="L26" s="107"/>
      <c r="M26" s="107">
        <f t="shared" si="3"/>
        <v>14</v>
      </c>
      <c r="N26" s="107"/>
      <c r="O26" s="107"/>
      <c r="P26" s="107">
        <f>IF(B26="","",VLOOKUP(AD26,Varsayımlar!$B:$Q,7,0)*K26)</f>
        <v>35280</v>
      </c>
      <c r="Q26" s="107">
        <f>IF(B26="","",VLOOKUP(AD26,Varsayımlar!$B:$Q,8,0))</f>
        <v>25</v>
      </c>
      <c r="R26" s="107" t="str">
        <f>IF(B26="","",VLOOKUP(AD26,Varsayımlar!$B:$Q,9,0))</f>
        <v>SOFT</v>
      </c>
      <c r="S26" s="107">
        <f>IF(B26="","",VLOOKUP(AD26,Varsayımlar!$B:$Q,10,0))</f>
        <v>4</v>
      </c>
      <c r="T26" s="107">
        <f>IF(B26="","",VLOOKUP(AD26,Varsayımlar!$B:$Q,11,0))</f>
        <v>30</v>
      </c>
      <c r="U26" s="107">
        <f>IF(B26="","",VLOOKUP(AD26,Varsayımlar!$B:$Q,12,0))</f>
        <v>260</v>
      </c>
      <c r="V26" s="107" t="str">
        <f>IF(B26="","",VLOOKUP(AD26,Varsayımlar!$B:$Q,13,0))</f>
        <v>YURTDIŞI</v>
      </c>
      <c r="W26" s="107">
        <f>IF(B26="","",VLOOKUP(AD26,Varsayımlar!$B:$Q,14,0))</f>
        <v>6</v>
      </c>
      <c r="X26" s="110">
        <v>46184</v>
      </c>
      <c r="Y26" s="110">
        <v>46367</v>
      </c>
      <c r="Z26" s="107" t="s">
        <v>468</v>
      </c>
      <c r="AA26" s="107" t="str">
        <f>IF(B26="","",VLOOKUP(AD26,Varsayımlar!$B:$Q,15,0))</f>
        <v>TRİTON -SKT ATILACAK</v>
      </c>
      <c r="AB26" s="107" t="str">
        <f>IF(B26="","",VLOOKUP(AD26,Varsayımlar!$B:$Q,16,0))</f>
        <v>24-26 CM</v>
      </c>
      <c r="AC26" s="64"/>
      <c r="AD26" s="61" t="str">
        <f t="shared" si="4"/>
        <v>LLC TRİTONMUTLUKAL WHEAT TORTILLA</v>
      </c>
    </row>
    <row r="27" spans="1:30" ht="36" customHeight="1" x14ac:dyDescent="0.25">
      <c r="A27" s="9" t="s">
        <v>193</v>
      </c>
      <c r="B27" s="107" t="s">
        <v>17</v>
      </c>
      <c r="C27" s="108">
        <f>IF(B27="","",VLOOKUP(AD27,Varsayımlar!$B:$Q,3,0))</f>
        <v>8698829380698</v>
      </c>
      <c r="D27" s="108" t="s">
        <v>262</v>
      </c>
      <c r="E27" s="109" t="s">
        <v>37</v>
      </c>
      <c r="F27" s="107" t="s">
        <v>466</v>
      </c>
      <c r="G27" s="107" t="s">
        <v>469</v>
      </c>
      <c r="H27" s="107" t="str">
        <f>IF(B27="","",VLOOKUP(AD27,Varsayımlar!$B:$Q,5,0))</f>
        <v>TORTİLLAS 25 CM 4 PCS 260G</v>
      </c>
      <c r="I27" s="107">
        <f>IF(B27="","",VLOOKUP(AD27,Varsayımlar!B:T,19,0))</f>
        <v>0</v>
      </c>
      <c r="J27" s="107" t="str">
        <f>IF(B27="","",VLOOKUP(AD27,Varsayımlar!$B:$Q,6,0))</f>
        <v>SADE</v>
      </c>
      <c r="K27" s="107">
        <v>1260</v>
      </c>
      <c r="L27" s="107"/>
      <c r="M27" s="107">
        <f t="shared" si="3"/>
        <v>15</v>
      </c>
      <c r="N27" s="107"/>
      <c r="O27" s="107"/>
      <c r="P27" s="107">
        <f>IF(B27="","",VLOOKUP(AD27,Varsayımlar!$B:$Q,7,0)*K27)</f>
        <v>37800</v>
      </c>
      <c r="Q27" s="107">
        <f>IF(B27="","",VLOOKUP(AD27,Varsayımlar!$B:$Q,8,0))</f>
        <v>25</v>
      </c>
      <c r="R27" s="107" t="str">
        <f>IF(B27="","",VLOOKUP(AD27,Varsayımlar!$B:$Q,9,0))</f>
        <v>SOFT</v>
      </c>
      <c r="S27" s="107">
        <f>IF(B27="","",VLOOKUP(AD27,Varsayımlar!$B:$Q,10,0))</f>
        <v>4</v>
      </c>
      <c r="T27" s="107">
        <f>IF(B27="","",VLOOKUP(AD27,Varsayımlar!$B:$Q,11,0))</f>
        <v>30</v>
      </c>
      <c r="U27" s="107">
        <f>IF(B27="","",VLOOKUP(AD27,Varsayımlar!$B:$Q,12,0))</f>
        <v>260</v>
      </c>
      <c r="V27" s="107" t="str">
        <f>IF(B27="","",VLOOKUP(AD27,Varsayımlar!$B:$Q,13,0))</f>
        <v>YURTDIŞI</v>
      </c>
      <c r="W27" s="107">
        <f>IF(B27="","",VLOOKUP(AD27,Varsayımlar!$B:$Q,14,0))</f>
        <v>6</v>
      </c>
      <c r="X27" s="110">
        <v>46184</v>
      </c>
      <c r="Y27" s="110">
        <v>46367</v>
      </c>
      <c r="Z27" s="107" t="s">
        <v>468</v>
      </c>
      <c r="AA27" s="107" t="str">
        <f>IF(B27="","",VLOOKUP(AD27,Varsayımlar!$B:$Q,15,0))</f>
        <v>TRİTON -SKT ATILACAK</v>
      </c>
      <c r="AB27" s="107" t="str">
        <f>IF(B27="","",VLOOKUP(AD27,Varsayımlar!$B:$Q,16,0))</f>
        <v>24-26 CM</v>
      </c>
      <c r="AC27" s="64"/>
      <c r="AD27" s="61" t="str">
        <f t="shared" si="4"/>
        <v>LLC TRİTONMUTLUKAL WHEAT TORTILLA</v>
      </c>
    </row>
    <row r="28" spans="1:30" ht="36" customHeight="1" x14ac:dyDescent="0.25">
      <c r="A28" s="9" t="s">
        <v>194</v>
      </c>
      <c r="B28" s="111" t="s">
        <v>17</v>
      </c>
      <c r="C28" s="112">
        <f>IF(B28="","",VLOOKUP(AD28,Varsayımlar!$B:$Q,3,0))</f>
        <v>8698829380698</v>
      </c>
      <c r="D28" s="112" t="s">
        <v>266</v>
      </c>
      <c r="E28" s="113" t="s">
        <v>37</v>
      </c>
      <c r="F28" s="111" t="s">
        <v>470</v>
      </c>
      <c r="G28" s="111" t="s">
        <v>471</v>
      </c>
      <c r="H28" s="111" t="str">
        <f>IF(B28="","",VLOOKUP(AD28,Varsayımlar!$B:$Q,5,0))</f>
        <v>TORTİLLAS 25 CM 4 PCS 260G</v>
      </c>
      <c r="I28" s="111">
        <f>IF(B28="","",VLOOKUP(AD28,Varsayımlar!B:T,19,0))</f>
        <v>0</v>
      </c>
      <c r="J28" s="111" t="str">
        <f>IF(B28="","",VLOOKUP(AD28,Varsayımlar!$B:$Q,6,0))</f>
        <v>SADE</v>
      </c>
      <c r="K28" s="111">
        <v>504</v>
      </c>
      <c r="L28" s="111"/>
      <c r="M28" s="111">
        <f t="shared" si="3"/>
        <v>6</v>
      </c>
      <c r="N28" s="111"/>
      <c r="O28" s="111"/>
      <c r="P28" s="111">
        <f>IF(B28="","",VLOOKUP(AD28,Varsayımlar!$B:$Q,7,0)*K28)</f>
        <v>15120</v>
      </c>
      <c r="Q28" s="111">
        <f>IF(B28="","",VLOOKUP(AD28,Varsayımlar!$B:$Q,8,0))</f>
        <v>25</v>
      </c>
      <c r="R28" s="111" t="str">
        <f>IF(B28="","",VLOOKUP(AD28,Varsayımlar!$B:$Q,9,0))</f>
        <v>SOFT</v>
      </c>
      <c r="S28" s="111">
        <f>IF(B28="","",VLOOKUP(AD28,Varsayımlar!$B:$Q,10,0))</f>
        <v>4</v>
      </c>
      <c r="T28" s="111">
        <f>IF(B28="","",VLOOKUP(AD28,Varsayımlar!$B:$Q,11,0))</f>
        <v>30</v>
      </c>
      <c r="U28" s="111">
        <f>IF(B28="","",VLOOKUP(AD28,Varsayımlar!$B:$Q,12,0))</f>
        <v>260</v>
      </c>
      <c r="V28" s="111" t="str">
        <f>IF(B28="","",VLOOKUP(AD28,Varsayımlar!$B:$Q,13,0))</f>
        <v>YURTDIŞI</v>
      </c>
      <c r="W28" s="111">
        <f>IF(B28="","",VLOOKUP(AD28,Varsayımlar!$B:$Q,14,0))</f>
        <v>6</v>
      </c>
      <c r="X28" s="114">
        <v>46184</v>
      </c>
      <c r="Y28" s="114">
        <v>46367</v>
      </c>
      <c r="Z28" s="111" t="s">
        <v>472</v>
      </c>
      <c r="AA28" s="111" t="str">
        <f>IF(B28="","",VLOOKUP(AD28,Varsayımlar!$B:$Q,15,0))</f>
        <v>TRİTON -SKT ATILACAK</v>
      </c>
      <c r="AB28" s="111" t="str">
        <f>IF(B28="","",VLOOKUP(AD28,Varsayımlar!$B:$Q,16,0))</f>
        <v>24-26 CM</v>
      </c>
      <c r="AC28" s="64"/>
      <c r="AD28" s="61" t="str">
        <f t="shared" si="4"/>
        <v>LLC TRİTONMUTLUKAL WHEAT TORTILLA</v>
      </c>
    </row>
    <row r="29" spans="1:30" ht="36" customHeight="1" x14ac:dyDescent="0.25">
      <c r="A29" s="9" t="s">
        <v>195</v>
      </c>
      <c r="B29" s="111" t="s">
        <v>17</v>
      </c>
      <c r="C29" s="112">
        <f>IF(B29="","",VLOOKUP(AD29,Varsayımlar!$B:$Q,3,0))</f>
        <v>8698829380698</v>
      </c>
      <c r="D29" s="112" t="s">
        <v>266</v>
      </c>
      <c r="E29" s="113" t="s">
        <v>37</v>
      </c>
      <c r="F29" s="111" t="s">
        <v>470</v>
      </c>
      <c r="G29" s="111" t="s">
        <v>473</v>
      </c>
      <c r="H29" s="111" t="str">
        <f>IF(B29="","",VLOOKUP(AD29,Varsayımlar!$B:$Q,5,0))</f>
        <v>TORTİLLAS 25 CM 4 PCS 260G</v>
      </c>
      <c r="I29" s="111">
        <f>IF(B29="","",VLOOKUP(AD29,Varsayımlar!B:T,19,0))</f>
        <v>0</v>
      </c>
      <c r="J29" s="111" t="str">
        <f>IF(B29="","",VLOOKUP(AD29,Varsayımlar!$B:$Q,6,0))</f>
        <v>SADE</v>
      </c>
      <c r="K29" s="111">
        <v>1932</v>
      </c>
      <c r="L29" s="111"/>
      <c r="M29" s="111">
        <f t="shared" si="3"/>
        <v>23</v>
      </c>
      <c r="N29" s="111"/>
      <c r="O29" s="111"/>
      <c r="P29" s="111">
        <f>IF(B29="","",VLOOKUP(AD29,Varsayımlar!$B:$Q,7,0)*K29)</f>
        <v>57960</v>
      </c>
      <c r="Q29" s="111">
        <f>IF(B29="","",VLOOKUP(AD29,Varsayımlar!$B:$Q,8,0))</f>
        <v>25</v>
      </c>
      <c r="R29" s="111" t="str">
        <f>IF(B29="","",VLOOKUP(AD29,Varsayımlar!$B:$Q,9,0))</f>
        <v>SOFT</v>
      </c>
      <c r="S29" s="111">
        <f>IF(B29="","",VLOOKUP(AD29,Varsayımlar!$B:$Q,10,0))</f>
        <v>4</v>
      </c>
      <c r="T29" s="111">
        <f>IF(B29="","",VLOOKUP(AD29,Varsayımlar!$B:$Q,11,0))</f>
        <v>30</v>
      </c>
      <c r="U29" s="111">
        <f>IF(B29="","",VLOOKUP(AD29,Varsayımlar!$B:$Q,12,0))</f>
        <v>260</v>
      </c>
      <c r="V29" s="111" t="str">
        <f>IF(B29="","",VLOOKUP(AD29,Varsayımlar!$B:$Q,13,0))</f>
        <v>YURTDIŞI</v>
      </c>
      <c r="W29" s="111">
        <f>IF(B29="","",VLOOKUP(AD29,Varsayımlar!$B:$Q,14,0))</f>
        <v>6</v>
      </c>
      <c r="X29" s="114">
        <v>46184</v>
      </c>
      <c r="Y29" s="114">
        <v>46367</v>
      </c>
      <c r="Z29" s="111" t="s">
        <v>472</v>
      </c>
      <c r="AA29" s="111" t="str">
        <f>IF(B29="","",VLOOKUP(AD29,Varsayımlar!$B:$Q,15,0))</f>
        <v>TRİTON -SKT ATILACAK</v>
      </c>
      <c r="AB29" s="111" t="str">
        <f>IF(B29="","",VLOOKUP(AD29,Varsayımlar!$B:$Q,16,0))</f>
        <v>24-26 CM</v>
      </c>
      <c r="AC29" s="64"/>
      <c r="AD29" s="61" t="str">
        <f t="shared" si="4"/>
        <v>LLC TRİTONMUTLUKAL WHEAT TORTILLA</v>
      </c>
    </row>
    <row r="30" spans="1:30" ht="36" customHeight="1" x14ac:dyDescent="0.25">
      <c r="A30" s="9" t="s">
        <v>196</v>
      </c>
      <c r="B30" s="115" t="s">
        <v>17</v>
      </c>
      <c r="C30" s="116">
        <f>IF(B30="","",VLOOKUP(AD30,Varsayımlar!$B:$Q,3,0))</f>
        <v>8698829380698</v>
      </c>
      <c r="D30" s="116" t="s">
        <v>476</v>
      </c>
      <c r="E30" s="117" t="s">
        <v>37</v>
      </c>
      <c r="F30" s="115" t="s">
        <v>474</v>
      </c>
      <c r="G30" s="115" t="s">
        <v>475</v>
      </c>
      <c r="H30" s="115" t="str">
        <f>IF(B30="","",VLOOKUP(AD30,Varsayımlar!$B:$Q,5,0))</f>
        <v>TORTİLLAS 25 CM 4 PCS 260G</v>
      </c>
      <c r="I30" s="115">
        <f>IF(B30="","",VLOOKUP(AD30,Varsayımlar!B:T,19,0))</f>
        <v>0</v>
      </c>
      <c r="J30" s="115" t="str">
        <f>IF(B30="","",VLOOKUP(AD30,Varsayımlar!$B:$Q,6,0))</f>
        <v>SADE</v>
      </c>
      <c r="K30" s="115">
        <v>2016</v>
      </c>
      <c r="L30" s="115"/>
      <c r="M30" s="115">
        <f t="shared" si="3"/>
        <v>24</v>
      </c>
      <c r="N30" s="115"/>
      <c r="O30" s="115"/>
      <c r="P30" s="115">
        <f>IF(B30="","",VLOOKUP(AD30,Varsayımlar!$B:$Q,7,0)*K30)</f>
        <v>60480</v>
      </c>
      <c r="Q30" s="115">
        <f>IF(B30="","",VLOOKUP(AD30,Varsayımlar!$B:$Q,8,0))</f>
        <v>25</v>
      </c>
      <c r="R30" s="115" t="str">
        <f>IF(B30="","",VLOOKUP(AD30,Varsayımlar!$B:$Q,9,0))</f>
        <v>SOFT</v>
      </c>
      <c r="S30" s="115">
        <f>IF(B30="","",VLOOKUP(AD30,Varsayımlar!$B:$Q,10,0))</f>
        <v>4</v>
      </c>
      <c r="T30" s="115">
        <f>IF(B30="","",VLOOKUP(AD30,Varsayımlar!$B:$Q,11,0))</f>
        <v>30</v>
      </c>
      <c r="U30" s="115">
        <f>IF(B30="","",VLOOKUP(AD30,Varsayımlar!$B:$Q,12,0))</f>
        <v>260</v>
      </c>
      <c r="V30" s="115" t="str">
        <f>IF(B30="","",VLOOKUP(AD30,Varsayımlar!$B:$Q,13,0))</f>
        <v>YURTDIŞI</v>
      </c>
      <c r="W30" s="115">
        <f>IF(B30="","",VLOOKUP(AD30,Varsayımlar!$B:$Q,14,0))</f>
        <v>6</v>
      </c>
      <c r="X30" s="118">
        <v>46185</v>
      </c>
      <c r="Y30" s="118">
        <v>46368</v>
      </c>
      <c r="Z30" s="115">
        <v>26061225</v>
      </c>
      <c r="AA30" s="115" t="str">
        <f>IF(B30="","",VLOOKUP(AD30,Varsayımlar!$B:$Q,15,0))</f>
        <v>TRİTON -SKT ATILACAK</v>
      </c>
      <c r="AB30" s="115" t="str">
        <f>IF(B30="","",VLOOKUP(AD30,Varsayımlar!$B:$Q,16,0))</f>
        <v>24-26 CM</v>
      </c>
      <c r="AC30" s="64"/>
      <c r="AD30" s="61" t="str">
        <f t="shared" si="4"/>
        <v>LLC TRİTONMUTLUKAL WHEAT TORTILLA</v>
      </c>
    </row>
    <row r="31" spans="1:30" ht="36" customHeight="1" x14ac:dyDescent="0.25">
      <c r="A31" s="9" t="s">
        <v>197</v>
      </c>
      <c r="B31" s="115" t="s">
        <v>17</v>
      </c>
      <c r="C31" s="116">
        <f>IF(B31="","",VLOOKUP(AD31,Varsayımlar!$B:$Q,3,0))</f>
        <v>8698829380698</v>
      </c>
      <c r="D31" s="116" t="s">
        <v>476</v>
      </c>
      <c r="E31" s="117" t="s">
        <v>37</v>
      </c>
      <c r="F31" s="115" t="s">
        <v>474</v>
      </c>
      <c r="G31" s="115" t="s">
        <v>477</v>
      </c>
      <c r="H31" s="115" t="str">
        <f>IF(B31="","",VLOOKUP(AD31,Varsayımlar!$B:$Q,5,0))</f>
        <v>TORTİLLAS 25 CM 4 PCS 260G</v>
      </c>
      <c r="I31" s="115">
        <f>IF(B31="","",VLOOKUP(AD31,Varsayımlar!B:T,19,0))</f>
        <v>0</v>
      </c>
      <c r="J31" s="115" t="str">
        <f>IF(B31="","",VLOOKUP(AD31,Varsayımlar!$B:$Q,6,0))</f>
        <v>SADE</v>
      </c>
      <c r="K31" s="115">
        <v>420</v>
      </c>
      <c r="L31" s="115"/>
      <c r="M31" s="115">
        <f t="shared" si="3"/>
        <v>5</v>
      </c>
      <c r="N31" s="115"/>
      <c r="O31" s="115"/>
      <c r="P31" s="115">
        <f>IF(B31="","",VLOOKUP(AD31,Varsayımlar!$B:$Q,7,0)*K31)</f>
        <v>12600</v>
      </c>
      <c r="Q31" s="115">
        <f>IF(B31="","",VLOOKUP(AD31,Varsayımlar!$B:$Q,8,0))</f>
        <v>25</v>
      </c>
      <c r="R31" s="115" t="str">
        <f>IF(B31="","",VLOOKUP(AD31,Varsayımlar!$B:$Q,9,0))</f>
        <v>SOFT</v>
      </c>
      <c r="S31" s="115">
        <f>IF(B31="","",VLOOKUP(AD31,Varsayımlar!$B:$Q,10,0))</f>
        <v>4</v>
      </c>
      <c r="T31" s="115">
        <f>IF(B31="","",VLOOKUP(AD31,Varsayımlar!$B:$Q,11,0))</f>
        <v>30</v>
      </c>
      <c r="U31" s="115">
        <f>IF(B31="","",VLOOKUP(AD31,Varsayımlar!$B:$Q,12,0))</f>
        <v>260</v>
      </c>
      <c r="V31" s="115" t="str">
        <f>IF(B31="","",VLOOKUP(AD31,Varsayımlar!$B:$Q,13,0))</f>
        <v>YURTDIŞI</v>
      </c>
      <c r="W31" s="115">
        <f>IF(B31="","",VLOOKUP(AD31,Varsayımlar!$B:$Q,14,0))</f>
        <v>6</v>
      </c>
      <c r="X31" s="118">
        <v>46185</v>
      </c>
      <c r="Y31" s="118">
        <v>46368</v>
      </c>
      <c r="Z31" s="115">
        <v>26061225</v>
      </c>
      <c r="AA31" s="115" t="str">
        <f>IF(B31="","",VLOOKUP(AD31,Varsayımlar!$B:$Q,15,0))</f>
        <v>TRİTON -SKT ATILACAK</v>
      </c>
      <c r="AB31" s="115" t="str">
        <f>IF(B31="","",VLOOKUP(AD31,Varsayımlar!$B:$Q,16,0))</f>
        <v>24-26 CM</v>
      </c>
      <c r="AC31" s="64"/>
      <c r="AD31" s="61" t="str">
        <f t="shared" si="4"/>
        <v>LLC TRİTONMUTLUKAL WHEAT TORTILLA</v>
      </c>
    </row>
    <row r="32" spans="1:30" ht="36" customHeight="1" x14ac:dyDescent="0.25">
      <c r="A32" s="9" t="s">
        <v>198</v>
      </c>
      <c r="B32" s="77" t="s">
        <v>17</v>
      </c>
      <c r="C32" s="76">
        <f>IF(B32="","",VLOOKUP(AD32,Varsayımlar!$B:$Q,3,0))</f>
        <v>8698829380698</v>
      </c>
      <c r="D32" s="76" t="s">
        <v>478</v>
      </c>
      <c r="E32" s="119" t="s">
        <v>37</v>
      </c>
      <c r="F32" s="77" t="s">
        <v>479</v>
      </c>
      <c r="G32" s="77" t="s">
        <v>480</v>
      </c>
      <c r="H32" s="77" t="str">
        <f>IF(B32="","",VLOOKUP(AD32,Varsayımlar!$B:$Q,5,0))</f>
        <v>TORTİLLAS 25 CM 4 PCS 260G</v>
      </c>
      <c r="I32" s="77">
        <f>IF(B32="","",VLOOKUP(AD32,Varsayımlar!B:T,19,0))</f>
        <v>0</v>
      </c>
      <c r="J32" s="77" t="str">
        <f>IF(B32="","",VLOOKUP(AD32,Varsayımlar!$B:$Q,6,0))</f>
        <v>SADE</v>
      </c>
      <c r="K32" s="77">
        <v>2436</v>
      </c>
      <c r="L32" s="77"/>
      <c r="M32" s="77">
        <f t="shared" si="3"/>
        <v>29</v>
      </c>
      <c r="N32" s="77"/>
      <c r="O32" s="77"/>
      <c r="P32" s="77">
        <f>IF(B32="","",VLOOKUP(AD32,Varsayımlar!$B:$Q,7,0)*K32)</f>
        <v>73080</v>
      </c>
      <c r="Q32" s="77">
        <f>IF(B32="","",VLOOKUP(AD32,Varsayımlar!$B:$Q,8,0))</f>
        <v>25</v>
      </c>
      <c r="R32" s="77" t="str">
        <f>IF(B32="","",VLOOKUP(AD32,Varsayımlar!$B:$Q,9,0))</f>
        <v>SOFT</v>
      </c>
      <c r="S32" s="77">
        <f>IF(B32="","",VLOOKUP(AD32,Varsayımlar!$B:$Q,10,0))</f>
        <v>4</v>
      </c>
      <c r="T32" s="77">
        <f>IF(B32="","",VLOOKUP(AD32,Varsayımlar!$B:$Q,11,0))</f>
        <v>30</v>
      </c>
      <c r="U32" s="77">
        <f>IF(B32="","",VLOOKUP(AD32,Varsayımlar!$B:$Q,12,0))</f>
        <v>260</v>
      </c>
      <c r="V32" s="77" t="str">
        <f>IF(B32="","",VLOOKUP(AD32,Varsayımlar!$B:$Q,13,0))</f>
        <v>YURTDIŞI</v>
      </c>
      <c r="W32" s="77">
        <f>IF(B32="","",VLOOKUP(AD32,Varsayımlar!$B:$Q,14,0))</f>
        <v>6</v>
      </c>
      <c r="X32" s="78">
        <v>46186</v>
      </c>
      <c r="Y32" s="78">
        <v>46369</v>
      </c>
      <c r="Z32" s="77">
        <v>26061325</v>
      </c>
      <c r="AA32" s="77" t="str">
        <f>IF(B32="","",VLOOKUP(AD32,Varsayımlar!$B:$Q,15,0))</f>
        <v>TRİTON -SKT ATILACAK</v>
      </c>
      <c r="AB32" s="77" t="str">
        <f>IF(B32="","",VLOOKUP(AD32,Varsayımlar!$B:$Q,16,0))</f>
        <v>24-26 CM</v>
      </c>
      <c r="AC32" s="64"/>
      <c r="AD32" s="61" t="str">
        <f t="shared" si="4"/>
        <v>LLC TRİTONMUTLUKAL WHEAT TORTILLA</v>
      </c>
    </row>
    <row r="33" spans="1:30" ht="36" customHeight="1" x14ac:dyDescent="0.25">
      <c r="A33" s="9" t="s">
        <v>199</v>
      </c>
      <c r="B33" s="70" t="s">
        <v>17</v>
      </c>
      <c r="C33" s="71">
        <f>IF(B33="","",VLOOKUP(AD33,Varsayımlar!$B:$Q,3,0))</f>
        <v>8698829380698</v>
      </c>
      <c r="D33" s="71" t="s">
        <v>481</v>
      </c>
      <c r="E33" s="106" t="s">
        <v>37</v>
      </c>
      <c r="F33" s="70" t="s">
        <v>482</v>
      </c>
      <c r="G33" s="70" t="s">
        <v>483</v>
      </c>
      <c r="H33" s="70" t="str">
        <f>IF(B33="","",VLOOKUP(AD33,Varsayımlar!$B:$Q,5,0))</f>
        <v>TORTİLLAS 25 CM 4 PCS 260G</v>
      </c>
      <c r="I33" s="70">
        <f>IF(B33="","",VLOOKUP(AD33,Varsayımlar!B:T,19,0))</f>
        <v>0</v>
      </c>
      <c r="J33" s="70" t="str">
        <f>IF(B33="","",VLOOKUP(AD33,Varsayımlar!$B:$Q,6,0))</f>
        <v>SADE</v>
      </c>
      <c r="K33" s="70">
        <v>1344</v>
      </c>
      <c r="L33" s="70"/>
      <c r="M33" s="70">
        <f t="shared" si="3"/>
        <v>16</v>
      </c>
      <c r="N33" s="70"/>
      <c r="O33" s="70"/>
      <c r="P33" s="70">
        <f>IF(B33="","",VLOOKUP(AD33,Varsayımlar!$B:$Q,7,0)*K33)</f>
        <v>40320</v>
      </c>
      <c r="Q33" s="70">
        <f>IF(B33="","",VLOOKUP(AD33,Varsayımlar!$B:$Q,8,0))</f>
        <v>25</v>
      </c>
      <c r="R33" s="70" t="str">
        <f>IF(B33="","",VLOOKUP(AD33,Varsayımlar!$B:$Q,9,0))</f>
        <v>SOFT</v>
      </c>
      <c r="S33" s="70">
        <f>IF(B33="","",VLOOKUP(AD33,Varsayımlar!$B:$Q,10,0))</f>
        <v>4</v>
      </c>
      <c r="T33" s="70">
        <f>IF(B33="","",VLOOKUP(AD33,Varsayımlar!$B:$Q,11,0))</f>
        <v>30</v>
      </c>
      <c r="U33" s="70">
        <f>IF(B33="","",VLOOKUP(AD33,Varsayımlar!$B:$Q,12,0))</f>
        <v>260</v>
      </c>
      <c r="V33" s="70" t="str">
        <f>IF(B33="","",VLOOKUP(AD33,Varsayımlar!$B:$Q,13,0))</f>
        <v>YURTDIŞI</v>
      </c>
      <c r="W33" s="70">
        <f>IF(B33="","",VLOOKUP(AD33,Varsayımlar!$B:$Q,14,0))</f>
        <v>6</v>
      </c>
      <c r="X33" s="73">
        <v>46188</v>
      </c>
      <c r="Y33" s="73">
        <v>46371</v>
      </c>
      <c r="Z33" s="70">
        <v>26061525</v>
      </c>
      <c r="AA33" s="70" t="str">
        <f>IF(B33="","",VLOOKUP(AD33,Varsayımlar!$B:$Q,15,0))</f>
        <v>TRİTON -SKT ATILACAK</v>
      </c>
      <c r="AB33" s="70" t="str">
        <f>IF(B33="","",VLOOKUP(AD33,Varsayımlar!$B:$Q,16,0))</f>
        <v>24-26 CM</v>
      </c>
      <c r="AC33" s="64"/>
      <c r="AD33" s="61" t="str">
        <f t="shared" si="4"/>
        <v>LLC TRİTONMUTLUKAL WHEAT TORTILLA</v>
      </c>
    </row>
    <row r="34" spans="1:30" ht="36" customHeight="1" x14ac:dyDescent="0.25">
      <c r="A34" s="9" t="s">
        <v>200</v>
      </c>
      <c r="B34" s="70" t="s">
        <v>17</v>
      </c>
      <c r="C34" s="71">
        <f>IF(B34="","",VLOOKUP(AD34,Varsayımlar!$B:$Q,3,0))</f>
        <v>8698829380698</v>
      </c>
      <c r="D34" s="71" t="s">
        <v>481</v>
      </c>
      <c r="E34" s="106" t="s">
        <v>37</v>
      </c>
      <c r="F34" s="70" t="s">
        <v>482</v>
      </c>
      <c r="G34" s="70" t="s">
        <v>484</v>
      </c>
      <c r="H34" s="70" t="str">
        <f>IF(B34="","",VLOOKUP(AD34,Varsayımlar!$B:$Q,5,0))</f>
        <v>TORTİLLAS 25 CM 4 PCS 260G</v>
      </c>
      <c r="I34" s="70">
        <f>IF(B34="","",VLOOKUP(AD34,Varsayımlar!B:T,19,0))</f>
        <v>0</v>
      </c>
      <c r="J34" s="70" t="str">
        <f>IF(B34="","",VLOOKUP(AD34,Varsayımlar!$B:$Q,6,0))</f>
        <v>SADE</v>
      </c>
      <c r="K34" s="70">
        <v>252</v>
      </c>
      <c r="L34" s="70"/>
      <c r="M34" s="70">
        <f t="shared" si="3"/>
        <v>3</v>
      </c>
      <c r="N34" s="70"/>
      <c r="O34" s="70"/>
      <c r="P34" s="70">
        <f>IF(B34="","",VLOOKUP(AD34,Varsayımlar!$B:$Q,7,0)*K34)</f>
        <v>7560</v>
      </c>
      <c r="Q34" s="70">
        <f>IF(B34="","",VLOOKUP(AD34,Varsayımlar!$B:$Q,8,0))</f>
        <v>25</v>
      </c>
      <c r="R34" s="70" t="str">
        <f>IF(B34="","",VLOOKUP(AD34,Varsayımlar!$B:$Q,9,0))</f>
        <v>SOFT</v>
      </c>
      <c r="S34" s="70">
        <f>IF(B34="","",VLOOKUP(AD34,Varsayımlar!$B:$Q,10,0))</f>
        <v>4</v>
      </c>
      <c r="T34" s="70">
        <f>IF(B34="","",VLOOKUP(AD34,Varsayımlar!$B:$Q,11,0))</f>
        <v>30</v>
      </c>
      <c r="U34" s="70">
        <f>IF(B34="","",VLOOKUP(AD34,Varsayımlar!$B:$Q,12,0))</f>
        <v>260</v>
      </c>
      <c r="V34" s="70" t="str">
        <f>IF(B34="","",VLOOKUP(AD34,Varsayımlar!$B:$Q,13,0))</f>
        <v>YURTDIŞI</v>
      </c>
      <c r="W34" s="70">
        <f>IF(B34="","",VLOOKUP(AD34,Varsayımlar!$B:$Q,14,0))</f>
        <v>6</v>
      </c>
      <c r="X34" s="73">
        <v>46188</v>
      </c>
      <c r="Y34" s="73">
        <v>46371</v>
      </c>
      <c r="Z34" s="70">
        <v>26061525</v>
      </c>
      <c r="AA34" s="70" t="str">
        <f>IF(B34="","",VLOOKUP(AD34,Varsayımlar!$B:$Q,15,0))</f>
        <v>TRİTON -SKT ATILACAK</v>
      </c>
      <c r="AB34" s="70" t="str">
        <f>IF(B34="","",VLOOKUP(AD34,Varsayımlar!$B:$Q,16,0))</f>
        <v>24-26 CM</v>
      </c>
      <c r="AC34" s="64"/>
      <c r="AD34" s="61" t="str">
        <f t="shared" si="4"/>
        <v>LLC TRİTONMUTLUKAL WHEAT TORTILLA</v>
      </c>
    </row>
    <row r="35" spans="1:30" ht="36" customHeight="1" x14ac:dyDescent="0.25">
      <c r="A35" s="9" t="s">
        <v>201</v>
      </c>
      <c r="B35" s="70" t="s">
        <v>17</v>
      </c>
      <c r="C35" s="71">
        <f>IF(B35="","",VLOOKUP(AD35,Varsayımlar!$B:$Q,3,0))</f>
        <v>8698829380698</v>
      </c>
      <c r="D35" s="71" t="s">
        <v>481</v>
      </c>
      <c r="E35" s="106" t="s">
        <v>37</v>
      </c>
      <c r="F35" s="70" t="s">
        <v>482</v>
      </c>
      <c r="G35" s="70" t="s">
        <v>485</v>
      </c>
      <c r="H35" s="70" t="str">
        <f>IF(B35="","",VLOOKUP(AD35,Varsayımlar!$B:$Q,5,0))</f>
        <v>TORTİLLAS 25 CM 4 PCS 260G</v>
      </c>
      <c r="I35" s="70">
        <f>IF(B35="","",VLOOKUP(AD35,Varsayımlar!B:T,19,0))</f>
        <v>0</v>
      </c>
      <c r="J35" s="70" t="str">
        <f>IF(B35="","",VLOOKUP(AD35,Varsayımlar!$B:$Q,6,0))</f>
        <v>SADE</v>
      </c>
      <c r="K35" s="70">
        <v>840</v>
      </c>
      <c r="L35" s="70"/>
      <c r="M35" s="70">
        <f t="shared" si="3"/>
        <v>10</v>
      </c>
      <c r="N35" s="70"/>
      <c r="O35" s="70"/>
      <c r="P35" s="70">
        <f>IF(B35="","",VLOOKUP(AD35,Varsayımlar!$B:$Q,7,0)*K35)</f>
        <v>25200</v>
      </c>
      <c r="Q35" s="70">
        <f>IF(B35="","",VLOOKUP(AD35,Varsayımlar!$B:$Q,8,0))</f>
        <v>25</v>
      </c>
      <c r="R35" s="70" t="str">
        <f>IF(B35="","",VLOOKUP(AD35,Varsayımlar!$B:$Q,9,0))</f>
        <v>SOFT</v>
      </c>
      <c r="S35" s="70">
        <f>IF(B35="","",VLOOKUP(AD35,Varsayımlar!$B:$Q,10,0))</f>
        <v>4</v>
      </c>
      <c r="T35" s="70">
        <f>IF(B35="","",VLOOKUP(AD35,Varsayımlar!$B:$Q,11,0))</f>
        <v>30</v>
      </c>
      <c r="U35" s="70">
        <f>IF(B35="","",VLOOKUP(AD35,Varsayımlar!$B:$Q,12,0))</f>
        <v>260</v>
      </c>
      <c r="V35" s="70" t="str">
        <f>IF(B35="","",VLOOKUP(AD35,Varsayımlar!$B:$Q,13,0))</f>
        <v>YURTDIŞI</v>
      </c>
      <c r="W35" s="70">
        <f>IF(B35="","",VLOOKUP(AD35,Varsayımlar!$B:$Q,14,0))</f>
        <v>6</v>
      </c>
      <c r="X35" s="73">
        <v>46188</v>
      </c>
      <c r="Y35" s="73">
        <v>46371</v>
      </c>
      <c r="Z35" s="70">
        <v>26061525</v>
      </c>
      <c r="AA35" s="70" t="str">
        <f>IF(B35="","",VLOOKUP(AD35,Varsayımlar!$B:$Q,15,0))</f>
        <v>TRİTON -SKT ATILACAK</v>
      </c>
      <c r="AB35" s="70" t="str">
        <f>IF(B35="","",VLOOKUP(AD35,Varsayımlar!$B:$Q,16,0))</f>
        <v>24-26 CM</v>
      </c>
      <c r="AC35" s="64"/>
      <c r="AD35" s="61" t="str">
        <f t="shared" si="4"/>
        <v>LLC TRİTONMUTLUKAL WHEAT TORTILLA</v>
      </c>
    </row>
    <row r="36" spans="1:30" ht="36" customHeight="1" x14ac:dyDescent="0.25">
      <c r="A36" s="9" t="s">
        <v>202</v>
      </c>
      <c r="B36" s="82" t="s">
        <v>17</v>
      </c>
      <c r="C36" s="83">
        <f>IF(B36="","",VLOOKUP(AD36,Varsayımlar!$B:$Q,3,0))</f>
        <v>8698829380698</v>
      </c>
      <c r="D36" s="83" t="s">
        <v>486</v>
      </c>
      <c r="E36" s="104" t="s">
        <v>37</v>
      </c>
      <c r="F36" s="82" t="s">
        <v>487</v>
      </c>
      <c r="G36" s="82" t="s">
        <v>488</v>
      </c>
      <c r="H36" s="82" t="str">
        <f>IF(B36="","",VLOOKUP(AD36,Varsayımlar!$B:$Q,5,0))</f>
        <v>TORTİLLAS 25 CM 4 PCS 260G</v>
      </c>
      <c r="I36" s="82">
        <f>IF(B36="","",VLOOKUP(AD36,Varsayımlar!B:T,19,0))</f>
        <v>0</v>
      </c>
      <c r="J36" s="82" t="str">
        <f>IF(B36="","",VLOOKUP(AD36,Varsayımlar!$B:$Q,6,0))</f>
        <v>SADE</v>
      </c>
      <c r="K36" s="82">
        <v>2100</v>
      </c>
      <c r="L36" s="82"/>
      <c r="M36" s="82">
        <f t="shared" si="3"/>
        <v>25</v>
      </c>
      <c r="N36" s="82"/>
      <c r="O36" s="82"/>
      <c r="P36" s="82">
        <f>IF(B36="","",VLOOKUP(AD36,Varsayımlar!$B:$Q,7,0)*K36)</f>
        <v>63000</v>
      </c>
      <c r="Q36" s="82">
        <f>IF(B36="","",VLOOKUP(AD36,Varsayımlar!$B:$Q,8,0))</f>
        <v>25</v>
      </c>
      <c r="R36" s="82" t="str">
        <f>IF(B36="","",VLOOKUP(AD36,Varsayımlar!$B:$Q,9,0))</f>
        <v>SOFT</v>
      </c>
      <c r="S36" s="82">
        <f>IF(B36="","",VLOOKUP(AD36,Varsayımlar!$B:$Q,10,0))</f>
        <v>4</v>
      </c>
      <c r="T36" s="82">
        <f>IF(B36="","",VLOOKUP(AD36,Varsayımlar!$B:$Q,11,0))</f>
        <v>30</v>
      </c>
      <c r="U36" s="82">
        <f>IF(B36="","",VLOOKUP(AD36,Varsayımlar!$B:$Q,12,0))</f>
        <v>260</v>
      </c>
      <c r="V36" s="82" t="str">
        <f>IF(B36="","",VLOOKUP(AD36,Varsayımlar!$B:$Q,13,0))</f>
        <v>YURTDIŞI</v>
      </c>
      <c r="W36" s="82">
        <f>IF(B36="","",VLOOKUP(AD36,Varsayımlar!$B:$Q,14,0))</f>
        <v>6</v>
      </c>
      <c r="X36" s="84">
        <v>46189</v>
      </c>
      <c r="Y36" s="84">
        <v>46372</v>
      </c>
      <c r="Z36" s="82">
        <v>26061625</v>
      </c>
      <c r="AA36" s="82" t="str">
        <f>IF(B36="","",VLOOKUP(AD36,Varsayımlar!$B:$Q,15,0))</f>
        <v>TRİTON -SKT ATILACAK</v>
      </c>
      <c r="AB36" s="82" t="str">
        <f>IF(B36="","",VLOOKUP(AD36,Varsayımlar!$B:$Q,16,0))</f>
        <v>24-26 CM</v>
      </c>
      <c r="AC36" s="64"/>
      <c r="AD36" s="61" t="str">
        <f t="shared" si="4"/>
        <v>LLC TRİTONMUTLUKAL WHEAT TORTILLA</v>
      </c>
    </row>
    <row r="37" spans="1:30" ht="36" customHeight="1" x14ac:dyDescent="0.25">
      <c r="A37" s="9" t="s">
        <v>203</v>
      </c>
      <c r="B37" s="82" t="s">
        <v>17</v>
      </c>
      <c r="C37" s="83">
        <f>IF(B37="","",VLOOKUP(AD37,Varsayımlar!$B:$Q,3,0))</f>
        <v>8698829380698</v>
      </c>
      <c r="D37" s="83" t="s">
        <v>486</v>
      </c>
      <c r="E37" s="104" t="s">
        <v>37</v>
      </c>
      <c r="F37" s="82" t="s">
        <v>487</v>
      </c>
      <c r="G37" s="82" t="s">
        <v>489</v>
      </c>
      <c r="H37" s="82" t="str">
        <f>IF(B37="","",VLOOKUP(AD37,Varsayımlar!$B:$Q,5,0))</f>
        <v>TORTİLLAS 25 CM 4 PCS 260G</v>
      </c>
      <c r="I37" s="82">
        <f>IF(B37="","",VLOOKUP(AD37,Varsayımlar!B:T,19,0))</f>
        <v>0</v>
      </c>
      <c r="J37" s="82" t="str">
        <f>IF(B37="","",VLOOKUP(AD37,Varsayımlar!$B:$Q,6,0))</f>
        <v>SADE</v>
      </c>
      <c r="K37" s="82">
        <v>336</v>
      </c>
      <c r="L37" s="82"/>
      <c r="M37" s="82">
        <f t="shared" si="1"/>
        <v>4</v>
      </c>
      <c r="N37" s="82"/>
      <c r="O37" s="82"/>
      <c r="P37" s="82">
        <f>IF(B37="","",VLOOKUP(AD37,Varsayımlar!$B:$Q,7,0)*K37)</f>
        <v>10080</v>
      </c>
      <c r="Q37" s="82">
        <f>IF(B37="","",VLOOKUP(AD37,Varsayımlar!$B:$Q,8,0))</f>
        <v>25</v>
      </c>
      <c r="R37" s="82" t="str">
        <f>IF(B37="","",VLOOKUP(AD37,Varsayımlar!$B:$Q,9,0))</f>
        <v>SOFT</v>
      </c>
      <c r="S37" s="82">
        <f>IF(B37="","",VLOOKUP(AD37,Varsayımlar!$B:$Q,10,0))</f>
        <v>4</v>
      </c>
      <c r="T37" s="82">
        <f>IF(B37="","",VLOOKUP(AD37,Varsayımlar!$B:$Q,11,0))</f>
        <v>30</v>
      </c>
      <c r="U37" s="82">
        <f>IF(B37="","",VLOOKUP(AD37,Varsayımlar!$B:$Q,12,0))</f>
        <v>260</v>
      </c>
      <c r="V37" s="82" t="str">
        <f>IF(B37="","",VLOOKUP(AD37,Varsayımlar!$B:$Q,13,0))</f>
        <v>YURTDIŞI</v>
      </c>
      <c r="W37" s="82">
        <f>IF(B37="","",VLOOKUP(AD37,Varsayımlar!$B:$Q,14,0))</f>
        <v>6</v>
      </c>
      <c r="X37" s="84">
        <v>46189</v>
      </c>
      <c r="Y37" s="84">
        <v>46372</v>
      </c>
      <c r="Z37" s="82">
        <v>26061625</v>
      </c>
      <c r="AA37" s="82" t="str">
        <f>IF(B37="","",VLOOKUP(AD37,Varsayımlar!$B:$Q,15,0))</f>
        <v>TRİTON -SKT ATILACAK</v>
      </c>
      <c r="AB37" s="82" t="str">
        <f>IF(B37="","",VLOOKUP(AD37,Varsayımlar!$B:$Q,16,0))</f>
        <v>24-26 CM</v>
      </c>
      <c r="AC37" s="64"/>
      <c r="AD37" s="61" t="str">
        <f t="shared" si="2"/>
        <v>LLC TRİTONMUTLUKAL WHEAT TORTILLA</v>
      </c>
    </row>
    <row r="38" spans="1:30" ht="36" customHeight="1" x14ac:dyDescent="0.25">
      <c r="A38" s="9" t="s">
        <v>204</v>
      </c>
      <c r="B38" s="115" t="s">
        <v>17</v>
      </c>
      <c r="C38" s="116">
        <f>IF(B38="","",VLOOKUP(AD38,Varsayımlar!$B:$Q,3,0))</f>
        <v>8698829380698</v>
      </c>
      <c r="D38" s="116" t="s">
        <v>490</v>
      </c>
      <c r="E38" s="117" t="s">
        <v>37</v>
      </c>
      <c r="F38" s="115" t="s">
        <v>491</v>
      </c>
      <c r="G38" s="115" t="s">
        <v>492</v>
      </c>
      <c r="H38" s="115" t="str">
        <f>IF(B38="","",VLOOKUP(AD38,Varsayımlar!$B:$Q,5,0))</f>
        <v>TORTİLLAS 25 CM 4 PCS 260G</v>
      </c>
      <c r="I38" s="115">
        <f>IF(B38="","",VLOOKUP(AD38,Varsayımlar!B:T,19,0))</f>
        <v>0</v>
      </c>
      <c r="J38" s="115" t="str">
        <f>IF(B38="","",VLOOKUP(AD38,Varsayımlar!$B:$Q,6,0))</f>
        <v>SADE</v>
      </c>
      <c r="K38" s="115">
        <v>588</v>
      </c>
      <c r="L38" s="115"/>
      <c r="M38" s="115">
        <f t="shared" ref="M38" si="5">K38/84</f>
        <v>7</v>
      </c>
      <c r="N38" s="115"/>
      <c r="O38" s="115"/>
      <c r="P38" s="115">
        <f>IF(B38="","",VLOOKUP(AD38,Varsayımlar!$B:$Q,7,0)*K38)</f>
        <v>17640</v>
      </c>
      <c r="Q38" s="115">
        <f>IF(B38="","",VLOOKUP(AD38,Varsayımlar!$B:$Q,8,0))</f>
        <v>25</v>
      </c>
      <c r="R38" s="115" t="str">
        <f>IF(B38="","",VLOOKUP(AD38,Varsayımlar!$B:$Q,9,0))</f>
        <v>SOFT</v>
      </c>
      <c r="S38" s="115">
        <f>IF(B38="","",VLOOKUP(AD38,Varsayımlar!$B:$Q,10,0))</f>
        <v>4</v>
      </c>
      <c r="T38" s="115">
        <f>IF(B38="","",VLOOKUP(AD38,Varsayımlar!$B:$Q,11,0))</f>
        <v>30</v>
      </c>
      <c r="U38" s="115">
        <f>IF(B38="","",VLOOKUP(AD38,Varsayımlar!$B:$Q,12,0))</f>
        <v>260</v>
      </c>
      <c r="V38" s="115" t="str">
        <f>IF(B38="","",VLOOKUP(AD38,Varsayımlar!$B:$Q,13,0))</f>
        <v>YURTDIŞI</v>
      </c>
      <c r="W38" s="115">
        <f>IF(B38="","",VLOOKUP(AD38,Varsayımlar!$B:$Q,14,0))</f>
        <v>6</v>
      </c>
      <c r="X38" s="118">
        <v>46190</v>
      </c>
      <c r="Y38" s="118">
        <v>46373</v>
      </c>
      <c r="Z38" s="115">
        <v>26061725</v>
      </c>
      <c r="AA38" s="115" t="str">
        <f>IF(B38="","",VLOOKUP(AD38,Varsayımlar!$B:$Q,15,0))</f>
        <v>TRİTON -SKT ATILACAK</v>
      </c>
      <c r="AB38" s="115" t="str">
        <f>IF(B38="","",VLOOKUP(AD38,Varsayımlar!$B:$Q,16,0))</f>
        <v>24-26 CM</v>
      </c>
      <c r="AC38" s="64"/>
      <c r="AD38" s="61" t="str">
        <f t="shared" ref="AD38" si="6">IF(B38="","",CONCATENATE(B38,E38))</f>
        <v>LLC TRİTONMUTLUKAL WHEAT TORTILLA</v>
      </c>
    </row>
    <row r="39" spans="1:30" ht="36" customHeight="1" x14ac:dyDescent="0.25">
      <c r="A39" s="9" t="s">
        <v>205</v>
      </c>
      <c r="B39" s="115" t="s">
        <v>17</v>
      </c>
      <c r="C39" s="116">
        <f>IF(B39="","",VLOOKUP(AD39,Varsayımlar!$B:$Q,3,0))</f>
        <v>8698829380698</v>
      </c>
      <c r="D39" s="116" t="s">
        <v>490</v>
      </c>
      <c r="E39" s="117" t="s">
        <v>37</v>
      </c>
      <c r="F39" s="115" t="s">
        <v>491</v>
      </c>
      <c r="G39" s="115" t="s">
        <v>493</v>
      </c>
      <c r="H39" s="115" t="str">
        <f>IF(B39="","",VLOOKUP(AD39,Varsayımlar!$B:$Q,5,0))</f>
        <v>TORTİLLAS 25 CM 4 PCS 260G</v>
      </c>
      <c r="I39" s="115">
        <f>IF(B39="","",VLOOKUP(AD39,Varsayımlar!B:T,19,0))</f>
        <v>0</v>
      </c>
      <c r="J39" s="115" t="str">
        <f>IF(B39="","",VLOOKUP(AD39,Varsayımlar!$B:$Q,6,0))</f>
        <v>SADE</v>
      </c>
      <c r="K39" s="115">
        <v>1848</v>
      </c>
      <c r="L39" s="115"/>
      <c r="M39" s="115">
        <f>K39/84</f>
        <v>22</v>
      </c>
      <c r="N39" s="115"/>
      <c r="O39" s="115"/>
      <c r="P39" s="115">
        <f>IF(B39="","",VLOOKUP(AD39,Varsayımlar!$B:$Q,7,0)*K39)</f>
        <v>55440</v>
      </c>
      <c r="Q39" s="115">
        <f>IF(B39="","",VLOOKUP(AD39,Varsayımlar!$B:$Q,8,0))</f>
        <v>25</v>
      </c>
      <c r="R39" s="115" t="str">
        <f>IF(B39="","",VLOOKUP(AD39,Varsayımlar!$B:$Q,9,0))</f>
        <v>SOFT</v>
      </c>
      <c r="S39" s="115">
        <f>IF(B39="","",VLOOKUP(AD39,Varsayımlar!$B:$Q,10,0))</f>
        <v>4</v>
      </c>
      <c r="T39" s="115">
        <f>IF(B39="","",VLOOKUP(AD39,Varsayımlar!$B:$Q,11,0))</f>
        <v>30</v>
      </c>
      <c r="U39" s="115">
        <f>IF(B39="","",VLOOKUP(AD39,Varsayımlar!$B:$Q,12,0))</f>
        <v>260</v>
      </c>
      <c r="V39" s="115" t="str">
        <f>IF(B39="","",VLOOKUP(AD39,Varsayımlar!$B:$Q,13,0))</f>
        <v>YURTDIŞI</v>
      </c>
      <c r="W39" s="115">
        <f>IF(B39="","",VLOOKUP(AD39,Varsayımlar!$B:$Q,14,0))</f>
        <v>6</v>
      </c>
      <c r="X39" s="118">
        <v>46190</v>
      </c>
      <c r="Y39" s="118">
        <v>46373</v>
      </c>
      <c r="Z39" s="115">
        <v>26061725</v>
      </c>
      <c r="AA39" s="115" t="str">
        <f>IF(B39="","",VLOOKUP(AD39,Varsayımlar!$B:$Q,15,0))</f>
        <v>TRİTON -SKT ATILACAK</v>
      </c>
      <c r="AB39" s="115" t="str">
        <f>IF(B39="","",VLOOKUP(AD39,Varsayımlar!$B:$Q,16,0))</f>
        <v>24-26 CM</v>
      </c>
      <c r="AC39" s="64"/>
      <c r="AD39" s="61" t="str">
        <f>IF(B39="","",CONCATENATE(B39,E39))</f>
        <v>LLC TRİTONMUTLUKAL WHEAT TORTILLA</v>
      </c>
    </row>
    <row r="40" spans="1:30" ht="36" customHeight="1" x14ac:dyDescent="0.25">
      <c r="A40" s="9" t="s">
        <v>206</v>
      </c>
      <c r="B40" s="120" t="s">
        <v>17</v>
      </c>
      <c r="C40" s="121">
        <f>IF(B40="","",VLOOKUP(AD40,Varsayımlar!$B:$Q,3,0))</f>
        <v>8698829380698</v>
      </c>
      <c r="D40" s="121" t="s">
        <v>494</v>
      </c>
      <c r="E40" s="122" t="s">
        <v>37</v>
      </c>
      <c r="F40" s="120" t="s">
        <v>495</v>
      </c>
      <c r="G40" s="120" t="s">
        <v>496</v>
      </c>
      <c r="H40" s="120" t="str">
        <f>IF(B40="","",VLOOKUP(AD40,Varsayımlar!$B:$Q,5,0))</f>
        <v>TORTİLLAS 25 CM 4 PCS 260G</v>
      </c>
      <c r="I40" s="120">
        <f>IF(B40="","",VLOOKUP(AD40,Varsayımlar!B:T,19,0))</f>
        <v>0</v>
      </c>
      <c r="J40" s="120" t="str">
        <f>IF(B40="","",VLOOKUP(AD40,Varsayımlar!$B:$Q,6,0))</f>
        <v>SADE</v>
      </c>
      <c r="K40" s="120">
        <v>1428</v>
      </c>
      <c r="L40" s="120"/>
      <c r="M40" s="120">
        <f t="shared" si="1"/>
        <v>17</v>
      </c>
      <c r="N40" s="120"/>
      <c r="O40" s="120"/>
      <c r="P40" s="120">
        <f>IF(B40="","",VLOOKUP(AD40,Varsayımlar!$B:$Q,7,0)*K40)</f>
        <v>42840</v>
      </c>
      <c r="Q40" s="120">
        <f>IF(B40="","",VLOOKUP(AD40,Varsayımlar!$B:$Q,8,0))</f>
        <v>25</v>
      </c>
      <c r="R40" s="120" t="str">
        <f>IF(B40="","",VLOOKUP(AD40,Varsayımlar!$B:$Q,9,0))</f>
        <v>SOFT</v>
      </c>
      <c r="S40" s="120">
        <f>IF(B40="","",VLOOKUP(AD40,Varsayımlar!$B:$Q,10,0))</f>
        <v>4</v>
      </c>
      <c r="T40" s="120">
        <f>IF(B40="","",VLOOKUP(AD40,Varsayımlar!$B:$Q,11,0))</f>
        <v>30</v>
      </c>
      <c r="U40" s="120">
        <f>IF(B40="","",VLOOKUP(AD40,Varsayımlar!$B:$Q,12,0))</f>
        <v>260</v>
      </c>
      <c r="V40" s="120" t="str">
        <f>IF(B40="","",VLOOKUP(AD40,Varsayımlar!$B:$Q,13,0))</f>
        <v>YURTDIŞI</v>
      </c>
      <c r="W40" s="120">
        <f>IF(B40="","",VLOOKUP(AD40,Varsayımlar!$B:$Q,14,0))</f>
        <v>6</v>
      </c>
      <c r="X40" s="123">
        <v>46191</v>
      </c>
      <c r="Y40" s="123">
        <v>46374</v>
      </c>
      <c r="Z40" s="120">
        <v>26061825</v>
      </c>
      <c r="AA40" s="120" t="str">
        <f>IF(B40="","",VLOOKUP(AD40,Varsayımlar!$B:$Q,15,0))</f>
        <v>TRİTON -SKT ATILACAK</v>
      </c>
      <c r="AB40" s="120" t="str">
        <f>IF(B40="","",VLOOKUP(AD40,Varsayımlar!$B:$Q,16,0))</f>
        <v>24-26 CM</v>
      </c>
      <c r="AC40" s="64"/>
      <c r="AD40" s="61" t="str">
        <f t="shared" si="2"/>
        <v>LLC TRİTONMUTLUKAL WHEAT TORTILLA</v>
      </c>
    </row>
    <row r="41" spans="1:30" ht="36" customHeight="1" x14ac:dyDescent="0.25">
      <c r="A41" s="9" t="s">
        <v>207</v>
      </c>
      <c r="B41" s="120" t="s">
        <v>17</v>
      </c>
      <c r="C41" s="121">
        <f>IF(B41="","",VLOOKUP(AD41,Varsayımlar!$B:$Q,3,0))</f>
        <v>8698829380698</v>
      </c>
      <c r="D41" s="121" t="s">
        <v>494</v>
      </c>
      <c r="E41" s="122" t="s">
        <v>37</v>
      </c>
      <c r="F41" s="120" t="s">
        <v>495</v>
      </c>
      <c r="G41" s="120" t="s">
        <v>497</v>
      </c>
      <c r="H41" s="120" t="str">
        <f>IF(B41="","",VLOOKUP(AD41,Varsayımlar!$B:$Q,5,0))</f>
        <v>TORTİLLAS 25 CM 4 PCS 260G</v>
      </c>
      <c r="I41" s="120">
        <f>IF(B41="","",VLOOKUP(AD41,Varsayımlar!B:T,19,0))</f>
        <v>0</v>
      </c>
      <c r="J41" s="120" t="str">
        <f>IF(B41="","",VLOOKUP(AD41,Varsayımlar!$B:$Q,6,0))</f>
        <v>SADE</v>
      </c>
      <c r="K41" s="120">
        <v>1008</v>
      </c>
      <c r="L41" s="120"/>
      <c r="M41" s="120">
        <f t="shared" si="1"/>
        <v>12</v>
      </c>
      <c r="N41" s="120"/>
      <c r="O41" s="120"/>
      <c r="P41" s="120">
        <f>IF(B41="","",VLOOKUP(AD41,Varsayımlar!$B:$Q,7,0)*K41)</f>
        <v>30240</v>
      </c>
      <c r="Q41" s="120">
        <f>IF(B41="","",VLOOKUP(AD41,Varsayımlar!$B:$Q,8,0))</f>
        <v>25</v>
      </c>
      <c r="R41" s="120" t="str">
        <f>IF(B41="","",VLOOKUP(AD41,Varsayımlar!$B:$Q,9,0))</f>
        <v>SOFT</v>
      </c>
      <c r="S41" s="120">
        <f>IF(B41="","",VLOOKUP(AD41,Varsayımlar!$B:$Q,10,0))</f>
        <v>4</v>
      </c>
      <c r="T41" s="120">
        <f>IF(B41="","",VLOOKUP(AD41,Varsayımlar!$B:$Q,11,0))</f>
        <v>30</v>
      </c>
      <c r="U41" s="120">
        <f>IF(B41="","",VLOOKUP(AD41,Varsayımlar!$B:$Q,12,0))</f>
        <v>260</v>
      </c>
      <c r="V41" s="120" t="str">
        <f>IF(B41="","",VLOOKUP(AD41,Varsayımlar!$B:$Q,13,0))</f>
        <v>YURTDIŞI</v>
      </c>
      <c r="W41" s="120">
        <f>IF(B41="","",VLOOKUP(AD41,Varsayımlar!$B:$Q,14,0))</f>
        <v>6</v>
      </c>
      <c r="X41" s="123">
        <v>46191</v>
      </c>
      <c r="Y41" s="123">
        <v>46374</v>
      </c>
      <c r="Z41" s="120">
        <v>26061825</v>
      </c>
      <c r="AA41" s="120" t="str">
        <f>IF(B41="","",VLOOKUP(AD41,Varsayımlar!$B:$Q,15,0))</f>
        <v>TRİTON -SKT ATILACAK</v>
      </c>
      <c r="AB41" s="120" t="str">
        <f>IF(B41="","",VLOOKUP(AD41,Varsayımlar!$B:$Q,16,0))</f>
        <v>24-26 CM</v>
      </c>
      <c r="AC41" s="64"/>
      <c r="AD41" s="61" t="str">
        <f t="shared" si="2"/>
        <v>LLC TRİTONMUTLUKAL WHEAT TORTILLA</v>
      </c>
    </row>
    <row r="42" spans="1:30" ht="36" customHeight="1" x14ac:dyDescent="0.25">
      <c r="A42" s="9" t="s">
        <v>208</v>
      </c>
      <c r="B42" s="70" t="s">
        <v>17</v>
      </c>
      <c r="C42" s="71">
        <f>IF(B42="","",VLOOKUP(AD42,Varsayımlar!$B:$Q,3,0))</f>
        <v>8698829380698</v>
      </c>
      <c r="D42" s="71" t="s">
        <v>498</v>
      </c>
      <c r="E42" s="106" t="s">
        <v>37</v>
      </c>
      <c r="F42" s="70" t="s">
        <v>499</v>
      </c>
      <c r="G42" s="70" t="s">
        <v>500</v>
      </c>
      <c r="H42" s="70" t="str">
        <f>IF(B42="","",VLOOKUP(AD42,Varsayımlar!$B:$Q,5,0))</f>
        <v>TORTİLLAS 25 CM 4 PCS 260G</v>
      </c>
      <c r="I42" s="70">
        <f>IF(B42="","",VLOOKUP(AD42,Varsayımlar!B:T,19,0))</f>
        <v>0</v>
      </c>
      <c r="J42" s="70" t="str">
        <f>IF(B42="","",VLOOKUP(AD42,Varsayımlar!$B:$Q,6,0))</f>
        <v>SADE</v>
      </c>
      <c r="K42" s="70">
        <v>1512</v>
      </c>
      <c r="L42" s="70"/>
      <c r="M42" s="70">
        <f>K42/84</f>
        <v>18</v>
      </c>
      <c r="N42" s="70"/>
      <c r="O42" s="70"/>
      <c r="P42" s="70">
        <f>IF(B42="","",VLOOKUP(AD42,Varsayımlar!$B:$Q,7,0)*K42)</f>
        <v>45360</v>
      </c>
      <c r="Q42" s="70">
        <f>IF(B42="","",VLOOKUP(AD42,Varsayımlar!$B:$Q,8,0))</f>
        <v>25</v>
      </c>
      <c r="R42" s="70" t="str">
        <f>IF(B42="","",VLOOKUP(AD42,Varsayımlar!$B:$Q,9,0))</f>
        <v>SOFT</v>
      </c>
      <c r="S42" s="70">
        <f>IF(B42="","",VLOOKUP(AD42,Varsayımlar!$B:$Q,10,0))</f>
        <v>4</v>
      </c>
      <c r="T42" s="70">
        <f>IF(B42="","",VLOOKUP(AD42,Varsayımlar!$B:$Q,11,0))</f>
        <v>30</v>
      </c>
      <c r="U42" s="70">
        <f>IF(B42="","",VLOOKUP(AD42,Varsayımlar!$B:$Q,12,0))</f>
        <v>260</v>
      </c>
      <c r="V42" s="70" t="str">
        <f>IF(B42="","",VLOOKUP(AD42,Varsayımlar!$B:$Q,13,0))</f>
        <v>YURTDIŞI</v>
      </c>
      <c r="W42" s="70">
        <f>IF(B42="","",VLOOKUP(AD42,Varsayımlar!$B:$Q,14,0))</f>
        <v>6</v>
      </c>
      <c r="X42" s="73">
        <v>46192</v>
      </c>
      <c r="Y42" s="73">
        <v>46375</v>
      </c>
      <c r="Z42" s="70">
        <v>26061925</v>
      </c>
      <c r="AA42" s="70" t="str">
        <f>IF(B42="","",VLOOKUP(AD42,Varsayımlar!$B:$Q,15,0))</f>
        <v>TRİTON -SKT ATILACAK</v>
      </c>
      <c r="AB42" s="70" t="str">
        <f>IF(B42="","",VLOOKUP(AD42,Varsayımlar!$B:$Q,16,0))</f>
        <v>24-26 CM</v>
      </c>
      <c r="AC42" s="64"/>
      <c r="AD42" s="61" t="str">
        <f>IF(B42="","",CONCATENATE(B42,E42))</f>
        <v>LLC TRİTONMUTLUKAL WHEAT TORTILLA</v>
      </c>
    </row>
    <row r="43" spans="1:30" ht="36" customHeight="1" x14ac:dyDescent="0.25">
      <c r="A43" s="9" t="s">
        <v>208</v>
      </c>
      <c r="B43" s="70" t="s">
        <v>17</v>
      </c>
      <c r="C43" s="71">
        <f>IF(B43="","",VLOOKUP(AD43,Varsayımlar!$B:$Q,3,0))</f>
        <v>8698829380698</v>
      </c>
      <c r="D43" s="71" t="s">
        <v>498</v>
      </c>
      <c r="E43" s="106" t="s">
        <v>37</v>
      </c>
      <c r="F43" s="70" t="s">
        <v>499</v>
      </c>
      <c r="G43" s="70" t="s">
        <v>501</v>
      </c>
      <c r="H43" s="70" t="str">
        <f>IF(B43="","",VLOOKUP(AD43,Varsayımlar!$B:$Q,5,0))</f>
        <v>TORTİLLAS 25 CM 4 PCS 260G</v>
      </c>
      <c r="I43" s="70">
        <f>IF(B43="","",VLOOKUP(AD43,Varsayımlar!B:T,19,0))</f>
        <v>0</v>
      </c>
      <c r="J43" s="70" t="str">
        <f>IF(B43="","",VLOOKUP(AD43,Varsayımlar!$B:$Q,6,0))</f>
        <v>SADE</v>
      </c>
      <c r="K43" s="70">
        <v>924</v>
      </c>
      <c r="L43" s="70"/>
      <c r="M43" s="70">
        <f t="shared" ref="M43:M58" si="7">K43/84</f>
        <v>11</v>
      </c>
      <c r="N43" s="70"/>
      <c r="O43" s="70"/>
      <c r="P43" s="70">
        <f>IF(B43="","",VLOOKUP(AD43,Varsayımlar!$B:$Q,7,0)*K43)</f>
        <v>27720</v>
      </c>
      <c r="Q43" s="70">
        <f>IF(B43="","",VLOOKUP(AD43,Varsayımlar!$B:$Q,8,0))</f>
        <v>25</v>
      </c>
      <c r="R43" s="70" t="str">
        <f>IF(B43="","",VLOOKUP(AD43,Varsayımlar!$B:$Q,9,0))</f>
        <v>SOFT</v>
      </c>
      <c r="S43" s="70">
        <f>IF(B43="","",VLOOKUP(AD43,Varsayımlar!$B:$Q,10,0))</f>
        <v>4</v>
      </c>
      <c r="T43" s="70">
        <f>IF(B43="","",VLOOKUP(AD43,Varsayımlar!$B:$Q,11,0))</f>
        <v>30</v>
      </c>
      <c r="U43" s="70">
        <f>IF(B43="","",VLOOKUP(AD43,Varsayımlar!$B:$Q,12,0))</f>
        <v>260</v>
      </c>
      <c r="V43" s="70" t="str">
        <f>IF(B43="","",VLOOKUP(AD43,Varsayımlar!$B:$Q,13,0))</f>
        <v>YURTDIŞI</v>
      </c>
      <c r="W43" s="70">
        <f>IF(B43="","",VLOOKUP(AD43,Varsayımlar!$B:$Q,14,0))</f>
        <v>6</v>
      </c>
      <c r="X43" s="73">
        <v>46192</v>
      </c>
      <c r="Y43" s="73">
        <v>46375</v>
      </c>
      <c r="Z43" s="70">
        <v>26061925</v>
      </c>
      <c r="AA43" s="70" t="str">
        <f>IF(B43="","",VLOOKUP(AD43,Varsayımlar!$B:$Q,15,0))</f>
        <v>TRİTON -SKT ATILACAK</v>
      </c>
      <c r="AB43" s="70" t="str">
        <f>IF(B43="","",VLOOKUP(AD43,Varsayımlar!$B:$Q,16,0))</f>
        <v>24-26 CM</v>
      </c>
      <c r="AC43" s="64"/>
      <c r="AD43" s="61" t="str">
        <f t="shared" ref="AD43:AD58" si="8">IF(B43="","",CONCATENATE(B43,E43))</f>
        <v>LLC TRİTONMUTLUKAL WHEAT TORTILLA</v>
      </c>
    </row>
    <row r="44" spans="1:30" ht="36" customHeight="1" x14ac:dyDescent="0.25">
      <c r="A44" s="9" t="s">
        <v>208</v>
      </c>
      <c r="B44" s="77" t="s">
        <v>17</v>
      </c>
      <c r="C44" s="76">
        <f>IF(B44="","",VLOOKUP(AD44,Varsayımlar!$B:$Q,3,0))</f>
        <v>8698829380698</v>
      </c>
      <c r="D44" s="76" t="s">
        <v>502</v>
      </c>
      <c r="E44" s="119" t="s">
        <v>37</v>
      </c>
      <c r="F44" s="77" t="s">
        <v>503</v>
      </c>
      <c r="G44" s="77" t="s">
        <v>504</v>
      </c>
      <c r="H44" s="77" t="str">
        <f>IF(B44="","",VLOOKUP(AD44,Varsayımlar!$B:$Q,5,0))</f>
        <v>TORTİLLAS 25 CM 4 PCS 260G</v>
      </c>
      <c r="I44" s="77">
        <f>IF(B44="","",VLOOKUP(AD44,Varsayımlar!B:T,19,0))</f>
        <v>0</v>
      </c>
      <c r="J44" s="77" t="str">
        <f>IF(B44="","",VLOOKUP(AD44,Varsayımlar!$B:$Q,6,0))</f>
        <v>SADE</v>
      </c>
      <c r="K44" s="77">
        <v>2016</v>
      </c>
      <c r="L44" s="77"/>
      <c r="M44" s="77">
        <f t="shared" si="7"/>
        <v>24</v>
      </c>
      <c r="N44" s="77"/>
      <c r="O44" s="77"/>
      <c r="P44" s="77">
        <f>IF(B44="","",VLOOKUP(AD44,Varsayımlar!$B:$Q,7,0)*K44)</f>
        <v>60480</v>
      </c>
      <c r="Q44" s="77">
        <f>IF(B44="","",VLOOKUP(AD44,Varsayımlar!$B:$Q,8,0))</f>
        <v>25</v>
      </c>
      <c r="R44" s="77" t="str">
        <f>IF(B44="","",VLOOKUP(AD44,Varsayımlar!$B:$Q,9,0))</f>
        <v>SOFT</v>
      </c>
      <c r="S44" s="77">
        <f>IF(B44="","",VLOOKUP(AD44,Varsayımlar!$B:$Q,10,0))</f>
        <v>4</v>
      </c>
      <c r="T44" s="77">
        <f>IF(B44="","",VLOOKUP(AD44,Varsayımlar!$B:$Q,11,0))</f>
        <v>30</v>
      </c>
      <c r="U44" s="77">
        <f>IF(B44="","",VLOOKUP(AD44,Varsayımlar!$B:$Q,12,0))</f>
        <v>260</v>
      </c>
      <c r="V44" s="77" t="str">
        <f>IF(B44="","",VLOOKUP(AD44,Varsayımlar!$B:$Q,13,0))</f>
        <v>YURTDIŞI</v>
      </c>
      <c r="W44" s="77">
        <f>IF(B44="","",VLOOKUP(AD44,Varsayımlar!$B:$Q,14,0))</f>
        <v>6</v>
      </c>
      <c r="X44" s="78">
        <v>46195</v>
      </c>
      <c r="Y44" s="78">
        <v>46378</v>
      </c>
      <c r="Z44" s="77">
        <v>26062225</v>
      </c>
      <c r="AA44" s="77" t="str">
        <f>IF(B44="","",VLOOKUP(AD44,Varsayımlar!$B:$Q,15,0))</f>
        <v>TRİTON -SKT ATILACAK</v>
      </c>
      <c r="AB44" s="77" t="str">
        <f>IF(B44="","",VLOOKUP(AD44,Varsayımlar!$B:$Q,16,0))</f>
        <v>24-26 CM</v>
      </c>
      <c r="AC44" s="64"/>
      <c r="AD44" s="61" t="str">
        <f t="shared" si="8"/>
        <v>LLC TRİTONMUTLUKAL WHEAT TORTILLA</v>
      </c>
    </row>
    <row r="45" spans="1:30" ht="36" customHeight="1" x14ac:dyDescent="0.25">
      <c r="A45" s="9" t="s">
        <v>208</v>
      </c>
      <c r="B45" s="77" t="s">
        <v>17</v>
      </c>
      <c r="C45" s="76">
        <f>IF(B45="","",VLOOKUP(AD45,Varsayımlar!$B:$Q,3,0))</f>
        <v>8698829380698</v>
      </c>
      <c r="D45" s="76" t="s">
        <v>502</v>
      </c>
      <c r="E45" s="119" t="s">
        <v>37</v>
      </c>
      <c r="F45" s="77" t="s">
        <v>503</v>
      </c>
      <c r="G45" s="77" t="s">
        <v>505</v>
      </c>
      <c r="H45" s="77" t="str">
        <f>IF(B45="","",VLOOKUP(AD45,Varsayımlar!$B:$Q,5,0))</f>
        <v>TORTİLLAS 25 CM 4 PCS 260G</v>
      </c>
      <c r="I45" s="77">
        <f>IF(B45="","",VLOOKUP(AD45,Varsayımlar!B:T,19,0))</f>
        <v>0</v>
      </c>
      <c r="J45" s="77" t="str">
        <f>IF(B45="","",VLOOKUP(AD45,Varsayımlar!$B:$Q,6,0))</f>
        <v>SADE</v>
      </c>
      <c r="K45" s="77">
        <v>420</v>
      </c>
      <c r="L45" s="77"/>
      <c r="M45" s="77">
        <f t="shared" si="7"/>
        <v>5</v>
      </c>
      <c r="N45" s="77"/>
      <c r="O45" s="77"/>
      <c r="P45" s="77">
        <f>IF(B45="","",VLOOKUP(AD45,Varsayımlar!$B:$Q,7,0)*K45)</f>
        <v>12600</v>
      </c>
      <c r="Q45" s="77">
        <f>IF(B45="","",VLOOKUP(AD45,Varsayımlar!$B:$Q,8,0))</f>
        <v>25</v>
      </c>
      <c r="R45" s="77" t="str">
        <f>IF(B45="","",VLOOKUP(AD45,Varsayımlar!$B:$Q,9,0))</f>
        <v>SOFT</v>
      </c>
      <c r="S45" s="77">
        <f>IF(B45="","",VLOOKUP(AD45,Varsayımlar!$B:$Q,10,0))</f>
        <v>4</v>
      </c>
      <c r="T45" s="77">
        <f>IF(B45="","",VLOOKUP(AD45,Varsayımlar!$B:$Q,11,0))</f>
        <v>30</v>
      </c>
      <c r="U45" s="77">
        <f>IF(B45="","",VLOOKUP(AD45,Varsayımlar!$B:$Q,12,0))</f>
        <v>260</v>
      </c>
      <c r="V45" s="77" t="str">
        <f>IF(B45="","",VLOOKUP(AD45,Varsayımlar!$B:$Q,13,0))</f>
        <v>YURTDIŞI</v>
      </c>
      <c r="W45" s="77">
        <f>IF(B45="","",VLOOKUP(AD45,Varsayımlar!$B:$Q,14,0))</f>
        <v>6</v>
      </c>
      <c r="X45" s="78">
        <v>46195</v>
      </c>
      <c r="Y45" s="78">
        <v>46378</v>
      </c>
      <c r="Z45" s="77">
        <v>26062225</v>
      </c>
      <c r="AA45" s="77" t="str">
        <f>IF(B45="","",VLOOKUP(AD45,Varsayımlar!$B:$Q,15,0))</f>
        <v>TRİTON -SKT ATILACAK</v>
      </c>
      <c r="AB45" s="77" t="str">
        <f>IF(B45="","",VLOOKUP(AD45,Varsayımlar!$B:$Q,16,0))</f>
        <v>24-26 CM</v>
      </c>
      <c r="AC45" s="64"/>
      <c r="AD45" s="61" t="str">
        <f t="shared" si="8"/>
        <v>LLC TRİTONMUTLUKAL WHEAT TORTILLA</v>
      </c>
    </row>
    <row r="46" spans="1:30" ht="36" customHeight="1" x14ac:dyDescent="0.25">
      <c r="A46" s="9" t="s">
        <v>208</v>
      </c>
      <c r="B46" s="111" t="s">
        <v>17</v>
      </c>
      <c r="C46" s="112">
        <f>IF(B46="","",VLOOKUP(AD46,Varsayımlar!$B:$Q,3,0))</f>
        <v>8698829380698</v>
      </c>
      <c r="D46" s="112" t="s">
        <v>506</v>
      </c>
      <c r="E46" s="113" t="s">
        <v>37</v>
      </c>
      <c r="F46" s="111" t="s">
        <v>507</v>
      </c>
      <c r="G46" s="111" t="s">
        <v>508</v>
      </c>
      <c r="H46" s="111" t="str">
        <f>IF(B46="","",VLOOKUP(AD46,Varsayımlar!$B:$Q,5,0))</f>
        <v>TORTİLLAS 25 CM 4 PCS 260G</v>
      </c>
      <c r="I46" s="111">
        <f>IF(B46="","",VLOOKUP(AD46,Varsayımlar!B:T,19,0))</f>
        <v>0</v>
      </c>
      <c r="J46" s="111" t="str">
        <f>IF(B46="","",VLOOKUP(AD46,Varsayımlar!$B:$Q,6,0))</f>
        <v>SADE</v>
      </c>
      <c r="K46" s="111">
        <v>2436</v>
      </c>
      <c r="L46" s="111"/>
      <c r="M46" s="111">
        <f t="shared" si="7"/>
        <v>29</v>
      </c>
      <c r="N46" s="111"/>
      <c r="O46" s="111"/>
      <c r="P46" s="111">
        <f>IF(B46="","",VLOOKUP(AD46,Varsayımlar!$B:$Q,7,0)*K46)</f>
        <v>73080</v>
      </c>
      <c r="Q46" s="111">
        <f>IF(B46="","",VLOOKUP(AD46,Varsayımlar!$B:$Q,8,0))</f>
        <v>25</v>
      </c>
      <c r="R46" s="111" t="str">
        <f>IF(B46="","",VLOOKUP(AD46,Varsayımlar!$B:$Q,9,0))</f>
        <v>SOFT</v>
      </c>
      <c r="S46" s="111">
        <f>IF(B46="","",VLOOKUP(AD46,Varsayımlar!$B:$Q,10,0))</f>
        <v>4</v>
      </c>
      <c r="T46" s="111">
        <f>IF(B46="","",VLOOKUP(AD46,Varsayımlar!$B:$Q,11,0))</f>
        <v>30</v>
      </c>
      <c r="U46" s="111">
        <f>IF(B46="","",VLOOKUP(AD46,Varsayımlar!$B:$Q,12,0))</f>
        <v>260</v>
      </c>
      <c r="V46" s="111" t="str">
        <f>IF(B46="","",VLOOKUP(AD46,Varsayımlar!$B:$Q,13,0))</f>
        <v>YURTDIŞI</v>
      </c>
      <c r="W46" s="111">
        <f>IF(B46="","",VLOOKUP(AD46,Varsayımlar!$B:$Q,14,0))</f>
        <v>6</v>
      </c>
      <c r="X46" s="114">
        <v>46196</v>
      </c>
      <c r="Y46" s="114">
        <v>46379</v>
      </c>
      <c r="Z46" s="111">
        <v>26062325</v>
      </c>
      <c r="AA46" s="111" t="str">
        <f>IF(B46="","",VLOOKUP(AD46,Varsayımlar!$B:$Q,15,0))</f>
        <v>TRİTON -SKT ATILACAK</v>
      </c>
      <c r="AB46" s="111" t="str">
        <f>IF(B46="","",VLOOKUP(AD46,Varsayımlar!$B:$Q,16,0))</f>
        <v>24-26 CM</v>
      </c>
      <c r="AC46" s="64"/>
      <c r="AD46" s="61" t="str">
        <f t="shared" si="8"/>
        <v>LLC TRİTONMUTLUKAL WHEAT TORTILLA</v>
      </c>
    </row>
    <row r="47" spans="1:30" ht="36" customHeight="1" x14ac:dyDescent="0.25">
      <c r="A47" s="9" t="s">
        <v>208</v>
      </c>
      <c r="B47" s="107" t="s">
        <v>17</v>
      </c>
      <c r="C47" s="108">
        <f>IF(B47="","",VLOOKUP(AD47,Varsayımlar!$B:$Q,3,0))</f>
        <v>8698829380698</v>
      </c>
      <c r="D47" s="108" t="s">
        <v>509</v>
      </c>
      <c r="E47" s="109" t="s">
        <v>37</v>
      </c>
      <c r="F47" s="107" t="s">
        <v>510</v>
      </c>
      <c r="G47" s="107" t="s">
        <v>511</v>
      </c>
      <c r="H47" s="107" t="str">
        <f>IF(B47="","",VLOOKUP(AD47,Varsayımlar!$B:$Q,5,0))</f>
        <v>TORTİLLAS 25 CM 4 PCS 260G</v>
      </c>
      <c r="I47" s="107">
        <f>IF(B47="","",VLOOKUP(AD47,Varsayımlar!B:T,19,0))</f>
        <v>0</v>
      </c>
      <c r="J47" s="107" t="str">
        <f>IF(B47="","",VLOOKUP(AD47,Varsayımlar!$B:$Q,6,0))</f>
        <v>SADE</v>
      </c>
      <c r="K47" s="107">
        <v>1428</v>
      </c>
      <c r="L47" s="107"/>
      <c r="M47" s="107">
        <f t="shared" si="7"/>
        <v>17</v>
      </c>
      <c r="N47" s="107"/>
      <c r="O47" s="107"/>
      <c r="P47" s="107">
        <f>IF(B47="","",VLOOKUP(AD47,Varsayımlar!$B:$Q,7,0)*K47)</f>
        <v>42840</v>
      </c>
      <c r="Q47" s="107">
        <f>IF(B47="","",VLOOKUP(AD47,Varsayımlar!$B:$Q,8,0))</f>
        <v>25</v>
      </c>
      <c r="R47" s="107" t="str">
        <f>IF(B47="","",VLOOKUP(AD47,Varsayımlar!$B:$Q,9,0))</f>
        <v>SOFT</v>
      </c>
      <c r="S47" s="107">
        <f>IF(B47="","",VLOOKUP(AD47,Varsayımlar!$B:$Q,10,0))</f>
        <v>4</v>
      </c>
      <c r="T47" s="107">
        <f>IF(B47="","",VLOOKUP(AD47,Varsayımlar!$B:$Q,11,0))</f>
        <v>30</v>
      </c>
      <c r="U47" s="107">
        <f>IF(B47="","",VLOOKUP(AD47,Varsayımlar!$B:$Q,12,0))</f>
        <v>260</v>
      </c>
      <c r="V47" s="107" t="str">
        <f>IF(B47="","",VLOOKUP(AD47,Varsayımlar!$B:$Q,13,0))</f>
        <v>YURTDIŞI</v>
      </c>
      <c r="W47" s="107">
        <f>IF(B47="","",VLOOKUP(AD47,Varsayımlar!$B:$Q,14,0))</f>
        <v>6</v>
      </c>
      <c r="X47" s="110">
        <v>46197</v>
      </c>
      <c r="Y47" s="110">
        <v>46380</v>
      </c>
      <c r="Z47" s="107">
        <v>26062425</v>
      </c>
      <c r="AA47" s="107" t="str">
        <f>IF(B47="","",VLOOKUP(AD47,Varsayımlar!$B:$Q,15,0))</f>
        <v>TRİTON -SKT ATILACAK</v>
      </c>
      <c r="AB47" s="107" t="str">
        <f>IF(B47="","",VLOOKUP(AD47,Varsayımlar!$B:$Q,16,0))</f>
        <v>24-26 CM</v>
      </c>
      <c r="AC47" s="64"/>
      <c r="AD47" s="61" t="str">
        <f t="shared" si="8"/>
        <v>LLC TRİTONMUTLUKAL WHEAT TORTILLA</v>
      </c>
    </row>
    <row r="48" spans="1:30" ht="36" customHeight="1" x14ac:dyDescent="0.25">
      <c r="A48" s="9" t="s">
        <v>208</v>
      </c>
      <c r="B48" s="107" t="s">
        <v>17</v>
      </c>
      <c r="C48" s="108">
        <f>IF(B48="","",VLOOKUP(AD48,Varsayımlar!$B:$Q,3,0))</f>
        <v>8698829380698</v>
      </c>
      <c r="D48" s="108" t="s">
        <v>509</v>
      </c>
      <c r="E48" s="109" t="s">
        <v>37</v>
      </c>
      <c r="F48" s="107" t="s">
        <v>510</v>
      </c>
      <c r="G48" s="107" t="s">
        <v>512</v>
      </c>
      <c r="H48" s="107" t="str">
        <f>IF(B48="","",VLOOKUP(AD48,Varsayımlar!$B:$Q,5,0))</f>
        <v>TORTİLLAS 25 CM 4 PCS 260G</v>
      </c>
      <c r="I48" s="107">
        <f>IF(B48="","",VLOOKUP(AD48,Varsayımlar!B:T,19,0))</f>
        <v>0</v>
      </c>
      <c r="J48" s="107" t="str">
        <f>IF(B48="","",VLOOKUP(AD48,Varsayımlar!$B:$Q,6,0))</f>
        <v>SADE</v>
      </c>
      <c r="K48" s="107">
        <v>1008</v>
      </c>
      <c r="L48" s="107"/>
      <c r="M48" s="107">
        <f t="shared" si="7"/>
        <v>12</v>
      </c>
      <c r="N48" s="107"/>
      <c r="O48" s="107"/>
      <c r="P48" s="107">
        <f>IF(B48="","",VLOOKUP(AD48,Varsayımlar!$B:$Q,7,0)*K48)</f>
        <v>30240</v>
      </c>
      <c r="Q48" s="107">
        <f>IF(B48="","",VLOOKUP(AD48,Varsayımlar!$B:$Q,8,0))</f>
        <v>25</v>
      </c>
      <c r="R48" s="107" t="str">
        <f>IF(B48="","",VLOOKUP(AD48,Varsayımlar!$B:$Q,9,0))</f>
        <v>SOFT</v>
      </c>
      <c r="S48" s="107">
        <f>IF(B48="","",VLOOKUP(AD48,Varsayımlar!$B:$Q,10,0))</f>
        <v>4</v>
      </c>
      <c r="T48" s="107">
        <f>IF(B48="","",VLOOKUP(AD48,Varsayımlar!$B:$Q,11,0))</f>
        <v>30</v>
      </c>
      <c r="U48" s="107">
        <f>IF(B48="","",VLOOKUP(AD48,Varsayımlar!$B:$Q,12,0))</f>
        <v>260</v>
      </c>
      <c r="V48" s="107" t="str">
        <f>IF(B48="","",VLOOKUP(AD48,Varsayımlar!$B:$Q,13,0))</f>
        <v>YURTDIŞI</v>
      </c>
      <c r="W48" s="107">
        <f>IF(B48="","",VLOOKUP(AD48,Varsayımlar!$B:$Q,14,0))</f>
        <v>6</v>
      </c>
      <c r="X48" s="110">
        <v>46197</v>
      </c>
      <c r="Y48" s="110">
        <v>46380</v>
      </c>
      <c r="Z48" s="107">
        <v>26062425</v>
      </c>
      <c r="AA48" s="107" t="str">
        <f>IF(B48="","",VLOOKUP(AD48,Varsayımlar!$B:$Q,15,0))</f>
        <v>TRİTON -SKT ATILACAK</v>
      </c>
      <c r="AB48" s="107" t="str">
        <f>IF(B48="","",VLOOKUP(AD48,Varsayımlar!$B:$Q,16,0))</f>
        <v>24-26 CM</v>
      </c>
      <c r="AC48" s="64"/>
      <c r="AD48" s="61" t="str">
        <f t="shared" si="8"/>
        <v>LLC TRİTONMUTLUKAL WHEAT TORTILLA</v>
      </c>
    </row>
    <row r="49" spans="1:30" ht="36" customHeight="1" x14ac:dyDescent="0.25">
      <c r="A49" s="9" t="s">
        <v>208</v>
      </c>
      <c r="B49" s="67" t="s">
        <v>17</v>
      </c>
      <c r="C49" s="4">
        <f>IF(B49="","",VLOOKUP(AD49,Varsayımlar!$B:$Q,3,0))</f>
        <v>8698829380698</v>
      </c>
      <c r="D49" s="4" t="s">
        <v>513</v>
      </c>
      <c r="E49" s="105" t="s">
        <v>37</v>
      </c>
      <c r="F49" s="67" t="s">
        <v>514</v>
      </c>
      <c r="G49" s="67" t="s">
        <v>515</v>
      </c>
      <c r="H49" s="67" t="str">
        <f>IF(B49="","",VLOOKUP(AD49,Varsayımlar!$B:$Q,5,0))</f>
        <v>TORTİLLAS 25 CM 4 PCS 260G</v>
      </c>
      <c r="I49" s="67">
        <f>IF(B49="","",VLOOKUP(AD49,Varsayımlar!B:T,19,0))</f>
        <v>0</v>
      </c>
      <c r="J49" s="67" t="str">
        <f>IF(B49="","",VLOOKUP(AD49,Varsayımlar!$B:$Q,6,0))</f>
        <v>SADE</v>
      </c>
      <c r="K49" s="67">
        <v>1344</v>
      </c>
      <c r="L49" s="67"/>
      <c r="M49" s="67">
        <f t="shared" si="7"/>
        <v>16</v>
      </c>
      <c r="N49" s="67"/>
      <c r="O49" s="67"/>
      <c r="P49" s="67">
        <f>IF(B49="","",VLOOKUP(AD49,Varsayımlar!$B:$Q,7,0)*K49)</f>
        <v>40320</v>
      </c>
      <c r="Q49" s="67">
        <f>IF(B49="","",VLOOKUP(AD49,Varsayımlar!$B:$Q,8,0))</f>
        <v>25</v>
      </c>
      <c r="R49" s="67" t="str">
        <f>IF(B49="","",VLOOKUP(AD49,Varsayımlar!$B:$Q,9,0))</f>
        <v>SOFT</v>
      </c>
      <c r="S49" s="67">
        <f>IF(B49="","",VLOOKUP(AD49,Varsayımlar!$B:$Q,10,0))</f>
        <v>4</v>
      </c>
      <c r="T49" s="67">
        <f>IF(B49="","",VLOOKUP(AD49,Varsayımlar!$B:$Q,11,0))</f>
        <v>30</v>
      </c>
      <c r="U49" s="67">
        <f>IF(B49="","",VLOOKUP(AD49,Varsayımlar!$B:$Q,12,0))</f>
        <v>260</v>
      </c>
      <c r="V49" s="67" t="str">
        <f>IF(B49="","",VLOOKUP(AD49,Varsayımlar!$B:$Q,13,0))</f>
        <v>YURTDIŞI</v>
      </c>
      <c r="W49" s="67">
        <f>IF(B49="","",VLOOKUP(AD49,Varsayımlar!$B:$Q,14,0))</f>
        <v>6</v>
      </c>
      <c r="X49" s="68">
        <v>46198</v>
      </c>
      <c r="Y49" s="68">
        <v>46381</v>
      </c>
      <c r="Z49" s="67">
        <v>26062525</v>
      </c>
      <c r="AA49" s="67" t="str">
        <f>IF(B49="","",VLOOKUP(AD49,Varsayımlar!$B:$Q,15,0))</f>
        <v>TRİTON -SKT ATILACAK</v>
      </c>
      <c r="AB49" s="67" t="str">
        <f>IF(B49="","",VLOOKUP(AD49,Varsayımlar!$B:$Q,16,0))</f>
        <v>24-26 CM</v>
      </c>
      <c r="AC49" s="64"/>
      <c r="AD49" s="61" t="str">
        <f t="shared" si="8"/>
        <v>LLC TRİTONMUTLUKAL WHEAT TORTILLA</v>
      </c>
    </row>
    <row r="50" spans="1:30" ht="36" customHeight="1" x14ac:dyDescent="0.25">
      <c r="A50" s="9" t="s">
        <v>208</v>
      </c>
      <c r="B50" s="67" t="s">
        <v>17</v>
      </c>
      <c r="C50" s="4">
        <f>IF(B50="","",VLOOKUP(AD50,Varsayımlar!$B:$Q,3,0))</f>
        <v>8698829380698</v>
      </c>
      <c r="D50" s="4" t="s">
        <v>513</v>
      </c>
      <c r="E50" s="105" t="s">
        <v>37</v>
      </c>
      <c r="F50" s="67" t="s">
        <v>514</v>
      </c>
      <c r="G50" s="67" t="s">
        <v>516</v>
      </c>
      <c r="H50" s="67" t="str">
        <f>IF(B50="","",VLOOKUP(AD50,Varsayımlar!$B:$Q,5,0))</f>
        <v>TORTİLLAS 25 CM 4 PCS 260G</v>
      </c>
      <c r="I50" s="67">
        <f>IF(B50="","",VLOOKUP(AD50,Varsayımlar!B:T,19,0))</f>
        <v>0</v>
      </c>
      <c r="J50" s="67" t="str">
        <f>IF(B50="","",VLOOKUP(AD50,Varsayımlar!$B:$Q,6,0))</f>
        <v>SADE</v>
      </c>
      <c r="K50" s="67">
        <v>1092</v>
      </c>
      <c r="L50" s="67"/>
      <c r="M50" s="67">
        <f t="shared" si="7"/>
        <v>13</v>
      </c>
      <c r="N50" s="67"/>
      <c r="O50" s="67"/>
      <c r="P50" s="67">
        <f>IF(B50="","",VLOOKUP(AD50,Varsayımlar!$B:$Q,7,0)*K50)</f>
        <v>32760</v>
      </c>
      <c r="Q50" s="67">
        <f>IF(B50="","",VLOOKUP(AD50,Varsayımlar!$B:$Q,8,0))</f>
        <v>25</v>
      </c>
      <c r="R50" s="67" t="str">
        <f>IF(B50="","",VLOOKUP(AD50,Varsayımlar!$B:$Q,9,0))</f>
        <v>SOFT</v>
      </c>
      <c r="S50" s="67">
        <f>IF(B50="","",VLOOKUP(AD50,Varsayımlar!$B:$Q,10,0))</f>
        <v>4</v>
      </c>
      <c r="T50" s="67">
        <f>IF(B50="","",VLOOKUP(AD50,Varsayımlar!$B:$Q,11,0))</f>
        <v>30</v>
      </c>
      <c r="U50" s="67">
        <f>IF(B50="","",VLOOKUP(AD50,Varsayımlar!$B:$Q,12,0))</f>
        <v>260</v>
      </c>
      <c r="V50" s="67" t="str">
        <f>IF(B50="","",VLOOKUP(AD50,Varsayımlar!$B:$Q,13,0))</f>
        <v>YURTDIŞI</v>
      </c>
      <c r="W50" s="67">
        <f>IF(B50="","",VLOOKUP(AD50,Varsayımlar!$B:$Q,14,0))</f>
        <v>6</v>
      </c>
      <c r="X50" s="68">
        <v>46198</v>
      </c>
      <c r="Y50" s="68">
        <v>46381</v>
      </c>
      <c r="Z50" s="67">
        <v>26062525</v>
      </c>
      <c r="AA50" s="67" t="str">
        <f>IF(B50="","",VLOOKUP(AD50,Varsayımlar!$B:$Q,15,0))</f>
        <v>TRİTON -SKT ATILACAK</v>
      </c>
      <c r="AB50" s="67" t="str">
        <f>IF(B50="","",VLOOKUP(AD50,Varsayımlar!$B:$Q,16,0))</f>
        <v>24-26 CM</v>
      </c>
      <c r="AC50" s="64"/>
      <c r="AD50" s="61" t="str">
        <f t="shared" si="8"/>
        <v>LLC TRİTONMUTLUKAL WHEAT TORTILLA</v>
      </c>
    </row>
    <row r="51" spans="1:30" ht="36" customHeight="1" x14ac:dyDescent="0.25">
      <c r="A51" s="9" t="s">
        <v>208</v>
      </c>
      <c r="B51" s="115" t="s">
        <v>17</v>
      </c>
      <c r="C51" s="116">
        <f>IF(B51="","",VLOOKUP(AD51,Varsayımlar!$B:$Q,3,0))</f>
        <v>8698829380698</v>
      </c>
      <c r="D51" s="116" t="s">
        <v>517</v>
      </c>
      <c r="E51" s="117" t="s">
        <v>37</v>
      </c>
      <c r="F51" s="115" t="s">
        <v>518</v>
      </c>
      <c r="G51" s="115" t="s">
        <v>519</v>
      </c>
      <c r="H51" s="115" t="str">
        <f>IF(B51="","",VLOOKUP(AD51,Varsayımlar!$B:$Q,5,0))</f>
        <v>TORTİLLAS 25 CM 4 PCS 260G</v>
      </c>
      <c r="I51" s="115">
        <f>IF(B51="","",VLOOKUP(AD51,Varsayımlar!B:T,19,0))</f>
        <v>0</v>
      </c>
      <c r="J51" s="115" t="str">
        <f>IF(B51="","",VLOOKUP(AD51,Varsayımlar!$B:$Q,6,0))</f>
        <v>SADE</v>
      </c>
      <c r="K51" s="115">
        <v>1260</v>
      </c>
      <c r="L51" s="115"/>
      <c r="M51" s="115">
        <f t="shared" si="7"/>
        <v>15</v>
      </c>
      <c r="N51" s="115"/>
      <c r="O51" s="115"/>
      <c r="P51" s="115">
        <f>IF(B51="","",VLOOKUP(AD51,Varsayımlar!$B:$Q,7,0)*K51)</f>
        <v>37800</v>
      </c>
      <c r="Q51" s="115">
        <f>IF(B51="","",VLOOKUP(AD51,Varsayımlar!$B:$Q,8,0))</f>
        <v>25</v>
      </c>
      <c r="R51" s="115" t="str">
        <f>IF(B51="","",VLOOKUP(AD51,Varsayımlar!$B:$Q,9,0))</f>
        <v>SOFT</v>
      </c>
      <c r="S51" s="115">
        <f>IF(B51="","",VLOOKUP(AD51,Varsayımlar!$B:$Q,10,0))</f>
        <v>4</v>
      </c>
      <c r="T51" s="115">
        <f>IF(B51="","",VLOOKUP(AD51,Varsayımlar!$B:$Q,11,0))</f>
        <v>30</v>
      </c>
      <c r="U51" s="115">
        <f>IF(B51="","",VLOOKUP(AD51,Varsayımlar!$B:$Q,12,0))</f>
        <v>260</v>
      </c>
      <c r="V51" s="115" t="str">
        <f>IF(B51="","",VLOOKUP(AD51,Varsayımlar!$B:$Q,13,0))</f>
        <v>YURTDIŞI</v>
      </c>
      <c r="W51" s="115">
        <f>IF(B51="","",VLOOKUP(AD51,Varsayımlar!$B:$Q,14,0))</f>
        <v>6</v>
      </c>
      <c r="X51" s="118">
        <v>46199</v>
      </c>
      <c r="Y51" s="118">
        <v>46382</v>
      </c>
      <c r="Z51" s="115">
        <v>26062625</v>
      </c>
      <c r="AA51" s="115" t="str">
        <f>IF(B51="","",VLOOKUP(AD51,Varsayımlar!$B:$Q,15,0))</f>
        <v>TRİTON -SKT ATILACAK</v>
      </c>
      <c r="AB51" s="115" t="str">
        <f>IF(B51="","",VLOOKUP(AD51,Varsayımlar!$B:$Q,16,0))</f>
        <v>24-26 CM</v>
      </c>
      <c r="AC51" s="64"/>
      <c r="AD51" s="61" t="str">
        <f t="shared" si="8"/>
        <v>LLC TRİTONMUTLUKAL WHEAT TORTILLA</v>
      </c>
    </row>
    <row r="52" spans="1:30" ht="36" customHeight="1" x14ac:dyDescent="0.25">
      <c r="A52" s="9" t="s">
        <v>208</v>
      </c>
      <c r="B52" s="115" t="s">
        <v>17</v>
      </c>
      <c r="C52" s="116">
        <f>IF(B52="","",VLOOKUP(AD52,Varsayımlar!$B:$Q,3,0))</f>
        <v>8698829380698</v>
      </c>
      <c r="D52" s="116" t="s">
        <v>517</v>
      </c>
      <c r="E52" s="117" t="s">
        <v>37</v>
      </c>
      <c r="F52" s="115" t="s">
        <v>518</v>
      </c>
      <c r="G52" s="115" t="s">
        <v>520</v>
      </c>
      <c r="H52" s="115" t="str">
        <f>IF(B52="","",VLOOKUP(AD52,Varsayımlar!$B:$Q,5,0))</f>
        <v>TORTİLLAS 25 CM 4 PCS 260G</v>
      </c>
      <c r="I52" s="115">
        <f>IF(B52="","",VLOOKUP(AD52,Varsayımlar!B:T,19,0))</f>
        <v>0</v>
      </c>
      <c r="J52" s="115" t="str">
        <f>IF(B52="","",VLOOKUP(AD52,Varsayımlar!$B:$Q,6,0))</f>
        <v>SADE</v>
      </c>
      <c r="K52" s="115">
        <v>336</v>
      </c>
      <c r="L52" s="115"/>
      <c r="M52" s="115">
        <f t="shared" si="7"/>
        <v>4</v>
      </c>
      <c r="N52" s="115"/>
      <c r="O52" s="115"/>
      <c r="P52" s="115">
        <f>IF(B52="","",VLOOKUP(AD52,Varsayımlar!$B:$Q,7,0)*K52)</f>
        <v>10080</v>
      </c>
      <c r="Q52" s="115">
        <f>IF(B52="","",VLOOKUP(AD52,Varsayımlar!$B:$Q,8,0))</f>
        <v>25</v>
      </c>
      <c r="R52" s="115" t="str">
        <f>IF(B52="","",VLOOKUP(AD52,Varsayımlar!$B:$Q,9,0))</f>
        <v>SOFT</v>
      </c>
      <c r="S52" s="115">
        <f>IF(B52="","",VLOOKUP(AD52,Varsayımlar!$B:$Q,10,0))</f>
        <v>4</v>
      </c>
      <c r="T52" s="115">
        <f>IF(B52="","",VLOOKUP(AD52,Varsayımlar!$B:$Q,11,0))</f>
        <v>30</v>
      </c>
      <c r="U52" s="115">
        <f>IF(B52="","",VLOOKUP(AD52,Varsayımlar!$B:$Q,12,0))</f>
        <v>260</v>
      </c>
      <c r="V52" s="115" t="str">
        <f>IF(B52="","",VLOOKUP(AD52,Varsayımlar!$B:$Q,13,0))</f>
        <v>YURTDIŞI</v>
      </c>
      <c r="W52" s="115">
        <f>IF(B52="","",VLOOKUP(AD52,Varsayımlar!$B:$Q,14,0))</f>
        <v>6</v>
      </c>
      <c r="X52" s="118">
        <v>46199</v>
      </c>
      <c r="Y52" s="118">
        <v>46382</v>
      </c>
      <c r="Z52" s="115">
        <v>26062625</v>
      </c>
      <c r="AA52" s="115" t="str">
        <f>IF(B52="","",VLOOKUP(AD52,Varsayımlar!$B:$Q,15,0))</f>
        <v>TRİTON -SKT ATILACAK</v>
      </c>
      <c r="AB52" s="115" t="str">
        <f>IF(B52="","",VLOOKUP(AD52,Varsayımlar!$B:$Q,16,0))</f>
        <v>24-26 CM</v>
      </c>
      <c r="AC52" s="64"/>
      <c r="AD52" s="61" t="str">
        <f t="shared" si="8"/>
        <v>LLC TRİTONMUTLUKAL WHEAT TORTILLA</v>
      </c>
    </row>
    <row r="53" spans="1:30" ht="36" customHeight="1" x14ac:dyDescent="0.25">
      <c r="A53" s="9" t="s">
        <v>208</v>
      </c>
      <c r="B53" s="115" t="s">
        <v>17</v>
      </c>
      <c r="C53" s="116">
        <f>IF(B53="","",VLOOKUP(AD53,Varsayımlar!$B:$Q,3,0))</f>
        <v>8698829380698</v>
      </c>
      <c r="D53" s="116" t="s">
        <v>517</v>
      </c>
      <c r="E53" s="117" t="s">
        <v>37</v>
      </c>
      <c r="F53" s="115" t="s">
        <v>518</v>
      </c>
      <c r="G53" s="115" t="s">
        <v>521</v>
      </c>
      <c r="H53" s="115" t="str">
        <f>IF(B53="","",VLOOKUP(AD53,Varsayımlar!$B:$Q,5,0))</f>
        <v>TORTİLLAS 25 CM 4 PCS 260G</v>
      </c>
      <c r="I53" s="115">
        <f>IF(B53="","",VLOOKUP(AD53,Varsayımlar!B:T,19,0))</f>
        <v>0</v>
      </c>
      <c r="J53" s="115" t="str">
        <f>IF(B53="","",VLOOKUP(AD53,Varsayımlar!$B:$Q,6,0))</f>
        <v>SADE</v>
      </c>
      <c r="K53" s="115">
        <v>840</v>
      </c>
      <c r="L53" s="115"/>
      <c r="M53" s="115">
        <f t="shared" si="7"/>
        <v>10</v>
      </c>
      <c r="N53" s="115"/>
      <c r="O53" s="115"/>
      <c r="P53" s="115">
        <f>IF(B53="","",VLOOKUP(AD53,Varsayımlar!$B:$Q,7,0)*K53)</f>
        <v>25200</v>
      </c>
      <c r="Q53" s="115">
        <f>IF(B53="","",VLOOKUP(AD53,Varsayımlar!$B:$Q,8,0))</f>
        <v>25</v>
      </c>
      <c r="R53" s="115" t="str">
        <f>IF(B53="","",VLOOKUP(AD53,Varsayımlar!$B:$Q,9,0))</f>
        <v>SOFT</v>
      </c>
      <c r="S53" s="115">
        <f>IF(B53="","",VLOOKUP(AD53,Varsayımlar!$B:$Q,10,0))</f>
        <v>4</v>
      </c>
      <c r="T53" s="115">
        <f>IF(B53="","",VLOOKUP(AD53,Varsayımlar!$B:$Q,11,0))</f>
        <v>30</v>
      </c>
      <c r="U53" s="115">
        <f>IF(B53="","",VLOOKUP(AD53,Varsayımlar!$B:$Q,12,0))</f>
        <v>260</v>
      </c>
      <c r="V53" s="115" t="str">
        <f>IF(B53="","",VLOOKUP(AD53,Varsayımlar!$B:$Q,13,0))</f>
        <v>YURTDIŞI</v>
      </c>
      <c r="W53" s="115">
        <f>IF(B53="","",VLOOKUP(AD53,Varsayımlar!$B:$Q,14,0))</f>
        <v>6</v>
      </c>
      <c r="X53" s="118">
        <v>46199</v>
      </c>
      <c r="Y53" s="118">
        <v>46382</v>
      </c>
      <c r="Z53" s="115">
        <v>26062625</v>
      </c>
      <c r="AA53" s="115" t="str">
        <f>IF(B53="","",VLOOKUP(AD53,Varsayımlar!$B:$Q,15,0))</f>
        <v>TRİTON -SKT ATILACAK</v>
      </c>
      <c r="AB53" s="115" t="str">
        <f>IF(B53="","",VLOOKUP(AD53,Varsayımlar!$B:$Q,16,0))</f>
        <v>24-26 CM</v>
      </c>
      <c r="AC53" s="64"/>
      <c r="AD53" s="61" t="str">
        <f t="shared" si="8"/>
        <v>LLC TRİTONMUTLUKAL WHEAT TORTILLA</v>
      </c>
    </row>
    <row r="54" spans="1:30" ht="36" customHeight="1" x14ac:dyDescent="0.25">
      <c r="A54" s="9" t="s">
        <v>208</v>
      </c>
      <c r="B54" s="82" t="s">
        <v>17</v>
      </c>
      <c r="C54" s="83">
        <f>IF(B54="","",VLOOKUP(AD54,Varsayımlar!$B:$Q,3,0))</f>
        <v>8698829380698</v>
      </c>
      <c r="D54" s="83" t="s">
        <v>522</v>
      </c>
      <c r="E54" s="104" t="s">
        <v>37</v>
      </c>
      <c r="F54" s="82" t="s">
        <v>523</v>
      </c>
      <c r="G54" s="82" t="s">
        <v>524</v>
      </c>
      <c r="H54" s="82" t="str">
        <f>IF(B54="","",VLOOKUP(AD54,Varsayımlar!$B:$Q,5,0))</f>
        <v>TORTİLLAS 25 CM 4 PCS 260G</v>
      </c>
      <c r="I54" s="82">
        <f>IF(B54="","",VLOOKUP(AD54,Varsayımlar!B:T,19,0))</f>
        <v>0</v>
      </c>
      <c r="J54" s="82" t="str">
        <f>IF(B54="","",VLOOKUP(AD54,Varsayımlar!$B:$Q,6,0))</f>
        <v>SADE</v>
      </c>
      <c r="K54" s="82">
        <v>420</v>
      </c>
      <c r="L54" s="82"/>
      <c r="M54" s="82">
        <f t="shared" si="7"/>
        <v>5</v>
      </c>
      <c r="N54" s="82"/>
      <c r="O54" s="82"/>
      <c r="P54" s="82">
        <f>IF(B54="","",VLOOKUP(AD54,Varsayımlar!$B:$Q,7,0)*K54)</f>
        <v>12600</v>
      </c>
      <c r="Q54" s="82">
        <f>IF(B54="","",VLOOKUP(AD54,Varsayımlar!$B:$Q,8,0))</f>
        <v>25</v>
      </c>
      <c r="R54" s="82" t="str">
        <f>IF(B54="","",VLOOKUP(AD54,Varsayımlar!$B:$Q,9,0))</f>
        <v>SOFT</v>
      </c>
      <c r="S54" s="82">
        <f>IF(B54="","",VLOOKUP(AD54,Varsayımlar!$B:$Q,10,0))</f>
        <v>4</v>
      </c>
      <c r="T54" s="82">
        <f>IF(B54="","",VLOOKUP(AD54,Varsayımlar!$B:$Q,11,0))</f>
        <v>30</v>
      </c>
      <c r="U54" s="82">
        <f>IF(B54="","",VLOOKUP(AD54,Varsayımlar!$B:$Q,12,0))</f>
        <v>260</v>
      </c>
      <c r="V54" s="82" t="str">
        <f>IF(B54="","",VLOOKUP(AD54,Varsayımlar!$B:$Q,13,0))</f>
        <v>YURTDIŞI</v>
      </c>
      <c r="W54" s="82">
        <f>IF(B54="","",VLOOKUP(AD54,Varsayımlar!$B:$Q,14,0))</f>
        <v>6</v>
      </c>
      <c r="X54" s="84">
        <v>46200</v>
      </c>
      <c r="Y54" s="84">
        <v>46383</v>
      </c>
      <c r="Z54" s="82">
        <v>26062725</v>
      </c>
      <c r="AA54" s="82" t="str">
        <f>IF(B54="","",VLOOKUP(AD54,Varsayımlar!$B:$Q,15,0))</f>
        <v>TRİTON -SKT ATILACAK</v>
      </c>
      <c r="AB54" s="82" t="str">
        <f>IF(B54="","",VLOOKUP(AD54,Varsayımlar!$B:$Q,16,0))</f>
        <v>24-26 CM</v>
      </c>
      <c r="AC54" s="64"/>
      <c r="AD54" s="61" t="str">
        <f t="shared" si="8"/>
        <v>LLC TRİTONMUTLUKAL WHEAT TORTILLA</v>
      </c>
    </row>
    <row r="55" spans="1:30" ht="36" customHeight="1" x14ac:dyDescent="0.25">
      <c r="A55" s="9" t="s">
        <v>208</v>
      </c>
      <c r="B55" s="82" t="s">
        <v>17</v>
      </c>
      <c r="C55" s="83">
        <f>IF(B55="","",VLOOKUP(AD55,Varsayımlar!$B:$Q,3,0))</f>
        <v>8698829380698</v>
      </c>
      <c r="D55" s="83" t="s">
        <v>522</v>
      </c>
      <c r="E55" s="104" t="s">
        <v>37</v>
      </c>
      <c r="F55" s="82" t="s">
        <v>523</v>
      </c>
      <c r="G55" s="82" t="s">
        <v>525</v>
      </c>
      <c r="H55" s="82" t="str">
        <f>IF(B55="","",VLOOKUP(AD55,Varsayımlar!$B:$Q,5,0))</f>
        <v>TORTİLLAS 25 CM 4 PCS 260G</v>
      </c>
      <c r="I55" s="82">
        <f>IF(B55="","",VLOOKUP(AD55,Varsayımlar!B:T,19,0))</f>
        <v>0</v>
      </c>
      <c r="J55" s="82" t="str">
        <f>IF(B55="","",VLOOKUP(AD55,Varsayımlar!$B:$Q,6,0))</f>
        <v>SADE</v>
      </c>
      <c r="K55" s="82">
        <v>2016</v>
      </c>
      <c r="L55" s="82"/>
      <c r="M55" s="82">
        <f t="shared" si="7"/>
        <v>24</v>
      </c>
      <c r="N55" s="82"/>
      <c r="O55" s="82"/>
      <c r="P55" s="82">
        <f>IF(B55="","",VLOOKUP(AD55,Varsayımlar!$B:$Q,7,0)*K55)</f>
        <v>60480</v>
      </c>
      <c r="Q55" s="82">
        <f>IF(B55="","",VLOOKUP(AD55,Varsayımlar!$B:$Q,8,0))</f>
        <v>25</v>
      </c>
      <c r="R55" s="82" t="str">
        <f>IF(B55="","",VLOOKUP(AD55,Varsayımlar!$B:$Q,9,0))</f>
        <v>SOFT</v>
      </c>
      <c r="S55" s="82">
        <f>IF(B55="","",VLOOKUP(AD55,Varsayımlar!$B:$Q,10,0))</f>
        <v>4</v>
      </c>
      <c r="T55" s="82">
        <f>IF(B55="","",VLOOKUP(AD55,Varsayımlar!$B:$Q,11,0))</f>
        <v>30</v>
      </c>
      <c r="U55" s="82">
        <f>IF(B55="","",VLOOKUP(AD55,Varsayımlar!$B:$Q,12,0))</f>
        <v>260</v>
      </c>
      <c r="V55" s="82" t="str">
        <f>IF(B55="","",VLOOKUP(AD55,Varsayımlar!$B:$Q,13,0))</f>
        <v>YURTDIŞI</v>
      </c>
      <c r="W55" s="82">
        <f>IF(B55="","",VLOOKUP(AD55,Varsayımlar!$B:$Q,14,0))</f>
        <v>6</v>
      </c>
      <c r="X55" s="84">
        <v>46200</v>
      </c>
      <c r="Y55" s="84">
        <v>46383</v>
      </c>
      <c r="Z55" s="82">
        <v>26062725</v>
      </c>
      <c r="AA55" s="82" t="str">
        <f>IF(B55="","",VLOOKUP(AD55,Varsayımlar!$B:$Q,15,0))</f>
        <v>TRİTON -SKT ATILACAK</v>
      </c>
      <c r="AB55" s="82" t="str">
        <f>IF(B55="","",VLOOKUP(AD55,Varsayımlar!$B:$Q,16,0))</f>
        <v>24-26 CM</v>
      </c>
      <c r="AC55" s="64"/>
      <c r="AD55" s="61" t="str">
        <f t="shared" si="8"/>
        <v>LLC TRİTONMUTLUKAL WHEAT TORTILLA</v>
      </c>
    </row>
    <row r="56" spans="1:30" ht="36" customHeight="1" x14ac:dyDescent="0.25">
      <c r="A56" s="9" t="s">
        <v>208</v>
      </c>
      <c r="B56" s="62" t="s">
        <v>17</v>
      </c>
      <c r="C56" s="33">
        <f>IF(B56="","",VLOOKUP(AD56,Varsayımlar!$B:$Q,3,0))</f>
        <v>8698829380698</v>
      </c>
      <c r="D56" s="33" t="s">
        <v>526</v>
      </c>
      <c r="E56" s="102" t="s">
        <v>37</v>
      </c>
      <c r="F56" s="62" t="s">
        <v>527</v>
      </c>
      <c r="G56" s="62" t="s">
        <v>528</v>
      </c>
      <c r="H56" s="62" t="str">
        <f>IF(B56="","",VLOOKUP(AD56,Varsayımlar!$B:$Q,5,0))</f>
        <v>TORTİLLAS 25 CM 4 PCS 260G</v>
      </c>
      <c r="I56" s="62">
        <f>IF(B56="","",VLOOKUP(AD56,Varsayımlar!B:T,19,0))</f>
        <v>0</v>
      </c>
      <c r="J56" s="62" t="str">
        <f>IF(B56="","",VLOOKUP(AD56,Varsayımlar!$B:$Q,6,0))</f>
        <v>SADE</v>
      </c>
      <c r="K56" s="62">
        <v>2016</v>
      </c>
      <c r="L56" s="62"/>
      <c r="M56" s="62">
        <f t="shared" si="7"/>
        <v>24</v>
      </c>
      <c r="N56" s="62"/>
      <c r="O56" s="62"/>
      <c r="P56" s="62">
        <f>IF(B56="","",VLOOKUP(AD56,Varsayımlar!$B:$Q,7,0)*K56)</f>
        <v>60480</v>
      </c>
      <c r="Q56" s="62">
        <f>IF(B56="","",VLOOKUP(AD56,Varsayımlar!$B:$Q,8,0))</f>
        <v>25</v>
      </c>
      <c r="R56" s="62" t="str">
        <f>IF(B56="","",VLOOKUP(AD56,Varsayımlar!$B:$Q,9,0))</f>
        <v>SOFT</v>
      </c>
      <c r="S56" s="62">
        <f>IF(B56="","",VLOOKUP(AD56,Varsayımlar!$B:$Q,10,0))</f>
        <v>4</v>
      </c>
      <c r="T56" s="62">
        <f>IF(B56="","",VLOOKUP(AD56,Varsayımlar!$B:$Q,11,0))</f>
        <v>30</v>
      </c>
      <c r="U56" s="62">
        <f>IF(B56="","",VLOOKUP(AD56,Varsayımlar!$B:$Q,12,0))</f>
        <v>260</v>
      </c>
      <c r="V56" s="62" t="str">
        <f>IF(B56="","",VLOOKUP(AD56,Varsayımlar!$B:$Q,13,0))</f>
        <v>YURTDIŞI</v>
      </c>
      <c r="W56" s="62">
        <f>IF(B56="","",VLOOKUP(AD56,Varsayımlar!$B:$Q,14,0))</f>
        <v>6</v>
      </c>
      <c r="X56" s="63">
        <v>46202</v>
      </c>
      <c r="Y56" s="63">
        <v>46385</v>
      </c>
      <c r="Z56" s="62">
        <v>26062925</v>
      </c>
      <c r="AA56" s="62" t="str">
        <f>IF(B56="","",VLOOKUP(AD56,Varsayımlar!$B:$Q,15,0))</f>
        <v>TRİTON -SKT ATILACAK</v>
      </c>
      <c r="AB56" s="62" t="str">
        <f>IF(B56="","",VLOOKUP(AD56,Varsayımlar!$B:$Q,16,0))</f>
        <v>24-26 CM</v>
      </c>
      <c r="AC56" s="64"/>
      <c r="AD56" s="61" t="str">
        <f t="shared" si="8"/>
        <v>LLC TRİTONMUTLUKAL WHEAT TORTILLA</v>
      </c>
    </row>
    <row r="57" spans="1:30" ht="36" customHeight="1" x14ac:dyDescent="0.25">
      <c r="A57" s="9" t="s">
        <v>208</v>
      </c>
      <c r="B57" s="62" t="s">
        <v>17</v>
      </c>
      <c r="C57" s="33">
        <f>IF(B57="","",VLOOKUP(AD57,Varsayımlar!$B:$Q,3,0))</f>
        <v>8698829380698</v>
      </c>
      <c r="D57" s="33" t="s">
        <v>526</v>
      </c>
      <c r="E57" s="102" t="s">
        <v>37</v>
      </c>
      <c r="F57" s="62" t="s">
        <v>527</v>
      </c>
      <c r="G57" s="62" t="s">
        <v>529</v>
      </c>
      <c r="H57" s="62" t="str">
        <f>IF(B57="","",VLOOKUP(AD57,Varsayımlar!$B:$Q,5,0))</f>
        <v>TORTİLLAS 25 CM 4 PCS 260G</v>
      </c>
      <c r="I57" s="62">
        <f>IF(B57="","",VLOOKUP(AD57,Varsayımlar!B:T,19,0))</f>
        <v>0</v>
      </c>
      <c r="J57" s="62" t="str">
        <f>IF(B57="","",VLOOKUP(AD57,Varsayımlar!$B:$Q,6,0))</f>
        <v>SADE</v>
      </c>
      <c r="K57" s="62">
        <v>420</v>
      </c>
      <c r="L57" s="62"/>
      <c r="M57" s="62">
        <f t="shared" si="7"/>
        <v>5</v>
      </c>
      <c r="N57" s="62"/>
      <c r="O57" s="62"/>
      <c r="P57" s="62">
        <f>IF(B57="","",VLOOKUP(AD57,Varsayımlar!$B:$Q,7,0)*K57)</f>
        <v>12600</v>
      </c>
      <c r="Q57" s="62">
        <f>IF(B57="","",VLOOKUP(AD57,Varsayımlar!$B:$Q,8,0))</f>
        <v>25</v>
      </c>
      <c r="R57" s="62" t="str">
        <f>IF(B57="","",VLOOKUP(AD57,Varsayımlar!$B:$Q,9,0))</f>
        <v>SOFT</v>
      </c>
      <c r="S57" s="62">
        <f>IF(B57="","",VLOOKUP(AD57,Varsayımlar!$B:$Q,10,0))</f>
        <v>4</v>
      </c>
      <c r="T57" s="62">
        <f>IF(B57="","",VLOOKUP(AD57,Varsayımlar!$B:$Q,11,0))</f>
        <v>30</v>
      </c>
      <c r="U57" s="62">
        <f>IF(B57="","",VLOOKUP(AD57,Varsayımlar!$B:$Q,12,0))</f>
        <v>260</v>
      </c>
      <c r="V57" s="62" t="str">
        <f>IF(B57="","",VLOOKUP(AD57,Varsayımlar!$B:$Q,13,0))</f>
        <v>YURTDIŞI</v>
      </c>
      <c r="W57" s="62">
        <f>IF(B57="","",VLOOKUP(AD57,Varsayımlar!$B:$Q,14,0))</f>
        <v>6</v>
      </c>
      <c r="X57" s="63">
        <v>46202</v>
      </c>
      <c r="Y57" s="63">
        <v>46385</v>
      </c>
      <c r="Z57" s="62">
        <v>26062925</v>
      </c>
      <c r="AA57" s="62" t="str">
        <f>IF(B57="","",VLOOKUP(AD57,Varsayımlar!$B:$Q,15,0))</f>
        <v>TRİTON -SKT ATILACAK</v>
      </c>
      <c r="AB57" s="62" t="str">
        <f>IF(B57="","",VLOOKUP(AD57,Varsayımlar!$B:$Q,16,0))</f>
        <v>24-26 CM</v>
      </c>
      <c r="AC57" s="64"/>
      <c r="AD57" s="61" t="str">
        <f t="shared" si="8"/>
        <v>LLC TRİTONMUTLUKAL WHEAT TORTILLA</v>
      </c>
    </row>
    <row r="58" spans="1:30" ht="36" customHeight="1" x14ac:dyDescent="0.25">
      <c r="A58" s="9" t="s">
        <v>208</v>
      </c>
      <c r="B58" s="64"/>
      <c r="C58" s="65" t="str">
        <f>IF(B58="","",VLOOKUP(AD58,Varsayımlar!$B:$Q,3,0))</f>
        <v/>
      </c>
      <c r="D58" s="65"/>
      <c r="E58" s="65"/>
      <c r="F58" s="64"/>
      <c r="G58" s="64"/>
      <c r="H58" s="64" t="str">
        <f>IF(B58="","",VLOOKUP(AD58,Varsayımlar!$B:$Q,5,0))</f>
        <v/>
      </c>
      <c r="I58" s="64" t="str">
        <f>IF(B58="","",VLOOKUP(AD58,Varsayımlar!B:T,19,0))</f>
        <v/>
      </c>
      <c r="J58" s="64" t="str">
        <f>IF(B58="","",VLOOKUP(AD58,Varsayımlar!$B:$Q,6,0))</f>
        <v/>
      </c>
      <c r="K58" s="64"/>
      <c r="L58" s="64"/>
      <c r="M58" s="64">
        <f t="shared" si="7"/>
        <v>0</v>
      </c>
      <c r="N58" s="64"/>
      <c r="O58" s="64"/>
      <c r="P58" s="64" t="str">
        <f>IF(B58="","",VLOOKUP(AD58,Varsayımlar!$B:$Q,7,0)*K58)</f>
        <v/>
      </c>
      <c r="Q58" s="64" t="str">
        <f>IF(B58="","",VLOOKUP(AD58,Varsayımlar!$B:$Q,8,0))</f>
        <v/>
      </c>
      <c r="R58" s="64" t="str">
        <f>IF(B58="","",VLOOKUP(AD58,Varsayımlar!$B:$Q,9,0))</f>
        <v/>
      </c>
      <c r="S58" s="64" t="str">
        <f>IF(B58="","",VLOOKUP(AD58,Varsayımlar!$B:$Q,10,0))</f>
        <v/>
      </c>
      <c r="T58" s="64" t="str">
        <f>IF(B58="","",VLOOKUP(AD58,Varsayımlar!$B:$Q,11,0))</f>
        <v/>
      </c>
      <c r="U58" s="64" t="str">
        <f>IF(B58="","",VLOOKUP(AD58,Varsayımlar!$B:$Q,12,0))</f>
        <v/>
      </c>
      <c r="V58" s="64" t="str">
        <f>IF(B58="","",VLOOKUP(AD58,Varsayımlar!$B:$Q,13,0))</f>
        <v/>
      </c>
      <c r="W58" s="64" t="str">
        <f>IF(B58="","",VLOOKUP(AD58,Varsayımlar!$B:$Q,14,0))</f>
        <v/>
      </c>
      <c r="X58" s="66"/>
      <c r="Y58" s="66"/>
      <c r="Z58" s="64"/>
      <c r="AA58" s="64" t="str">
        <f>IF(B58="","",VLOOKUP(AD58,Varsayımlar!$B:$Q,15,0))</f>
        <v/>
      </c>
      <c r="AB58" s="64" t="str">
        <f>IF(B58="","",VLOOKUP(AD58,Varsayımlar!$B:$Q,16,0))</f>
        <v/>
      </c>
      <c r="AC58" s="64"/>
      <c r="AD58" s="61" t="str">
        <f t="shared" si="8"/>
        <v/>
      </c>
    </row>
    <row r="59" spans="1:30" ht="36" customHeight="1" x14ac:dyDescent="0.25">
      <c r="A59" s="9" t="s">
        <v>209</v>
      </c>
      <c r="B59" s="64"/>
      <c r="C59" s="65" t="str">
        <f>IF(B59="","",VLOOKUP(AD59,Varsayımlar!$B:$Q,3,0))</f>
        <v/>
      </c>
      <c r="D59" s="65"/>
      <c r="E59" s="65"/>
      <c r="F59" s="64"/>
      <c r="G59" s="64"/>
      <c r="H59" s="64" t="str">
        <f>IF(B59="","",VLOOKUP(AD59,Varsayımlar!$B:$Q,5,0))</f>
        <v/>
      </c>
      <c r="I59" s="64" t="str">
        <f>IF(B59="","",VLOOKUP(AD59,Varsayımlar!B:T,19,0))</f>
        <v/>
      </c>
      <c r="J59" s="64" t="str">
        <f>IF(B59="","",VLOOKUP(AD59,Varsayımlar!$B:$Q,6,0))</f>
        <v/>
      </c>
      <c r="K59" s="64"/>
      <c r="L59" s="64"/>
      <c r="M59" s="64">
        <f t="shared" ref="M59" si="9">K59/84</f>
        <v>0</v>
      </c>
      <c r="N59" s="64"/>
      <c r="O59" s="64"/>
      <c r="P59" s="64" t="str">
        <f>IF(B59="","",VLOOKUP(AD59,Varsayımlar!$B:$Q,7,0)*K59)</f>
        <v/>
      </c>
      <c r="Q59" s="64" t="str">
        <f>IF(B59="","",VLOOKUP(AD59,Varsayımlar!$B:$Q,8,0))</f>
        <v/>
      </c>
      <c r="R59" s="64" t="str">
        <f>IF(B59="","",VLOOKUP(AD59,Varsayımlar!$B:$Q,9,0))</f>
        <v/>
      </c>
      <c r="S59" s="64" t="str">
        <f>IF(B59="","",VLOOKUP(AD59,Varsayımlar!$B:$Q,10,0))</f>
        <v/>
      </c>
      <c r="T59" s="64" t="str">
        <f>IF(B59="","",VLOOKUP(AD59,Varsayımlar!$B:$Q,11,0))</f>
        <v/>
      </c>
      <c r="U59" s="64" t="str">
        <f>IF(B59="","",VLOOKUP(AD59,Varsayımlar!$B:$Q,12,0))</f>
        <v/>
      </c>
      <c r="V59" s="64" t="str">
        <f>IF(B59="","",VLOOKUP(AD59,Varsayımlar!$B:$Q,13,0))</f>
        <v/>
      </c>
      <c r="W59" s="64" t="str">
        <f>IF(B59="","",VLOOKUP(AD59,Varsayımlar!$B:$Q,14,0))</f>
        <v/>
      </c>
      <c r="X59" s="66"/>
      <c r="Y59" s="66"/>
      <c r="Z59" s="64"/>
      <c r="AA59" s="64" t="str">
        <f>IF(B59="","",VLOOKUP(AD59,Varsayımlar!$B:$Q,15,0))</f>
        <v/>
      </c>
      <c r="AB59" s="64" t="str">
        <f>IF(B59="","",VLOOKUP(AD59,Varsayımlar!$B:$Q,16,0))</f>
        <v/>
      </c>
      <c r="AC59" s="64"/>
      <c r="AD59" s="61" t="str">
        <f t="shared" ref="AD59" si="10">IF(B59="","",CONCATENATE(B59,E59))</f>
        <v/>
      </c>
    </row>
    <row r="60" spans="1:30" ht="36" customHeight="1" x14ac:dyDescent="0.25">
      <c r="A60" s="9" t="s">
        <v>210</v>
      </c>
      <c r="B60" s="64"/>
      <c r="C60" s="65" t="str">
        <f>IF(B60="","",VLOOKUP(AD60,Varsayımlar!$B:$Q,3,0))</f>
        <v/>
      </c>
      <c r="D60" s="65"/>
      <c r="E60" s="65"/>
      <c r="F60" s="64"/>
      <c r="G60" s="64"/>
      <c r="H60" s="64" t="str">
        <f>IF(B60="","",VLOOKUP(AD60,Varsayımlar!$B:$Q,5,0))</f>
        <v/>
      </c>
      <c r="I60" s="64" t="str">
        <f>IF(B60="","",VLOOKUP(AD60,Varsayımlar!B:T,19,0))</f>
        <v/>
      </c>
      <c r="J60" s="64" t="str">
        <f>IF(B60="","",VLOOKUP(AD60,Varsayımlar!$B:$Q,6,0))</f>
        <v/>
      </c>
      <c r="K60" s="64"/>
      <c r="L60" s="64"/>
      <c r="M60" s="64">
        <f>K60/84</f>
        <v>0</v>
      </c>
      <c r="N60" s="64"/>
      <c r="O60" s="64"/>
      <c r="P60" s="64" t="str">
        <f>IF(B60="","",VLOOKUP(AD60,Varsayımlar!$B:$Q,7,0)*K60)</f>
        <v/>
      </c>
      <c r="Q60" s="64" t="str">
        <f>IF(B60="","",VLOOKUP(AD60,Varsayımlar!$B:$Q,8,0))</f>
        <v/>
      </c>
      <c r="R60" s="64" t="str">
        <f>IF(B60="","",VLOOKUP(AD60,Varsayımlar!$B:$Q,9,0))</f>
        <v/>
      </c>
      <c r="S60" s="64" t="str">
        <f>IF(B60="","",VLOOKUP(AD60,Varsayımlar!$B:$Q,10,0))</f>
        <v/>
      </c>
      <c r="T60" s="64" t="str">
        <f>IF(B60="","",VLOOKUP(AD60,Varsayımlar!$B:$Q,11,0))</f>
        <v/>
      </c>
      <c r="U60" s="64" t="str">
        <f>IF(B60="","",VLOOKUP(AD60,Varsayımlar!$B:$Q,12,0))</f>
        <v/>
      </c>
      <c r="V60" s="64" t="str">
        <f>IF(B60="","",VLOOKUP(AD60,Varsayımlar!$B:$Q,13,0))</f>
        <v/>
      </c>
      <c r="W60" s="64" t="str">
        <f>IF(B60="","",VLOOKUP(AD60,Varsayımlar!$B:$Q,14,0))</f>
        <v/>
      </c>
      <c r="X60" s="66"/>
      <c r="Y60" s="66"/>
      <c r="Z60" s="64"/>
      <c r="AA60" s="64" t="str">
        <f>IF(B60="","",VLOOKUP(AD60,Varsayımlar!$B:$Q,15,0))</f>
        <v/>
      </c>
      <c r="AB60" s="64" t="str">
        <f>IF(B60="","",VLOOKUP(AD60,Varsayımlar!$B:$Q,16,0))</f>
        <v/>
      </c>
      <c r="AC60" s="64"/>
      <c r="AD60" s="61" t="str">
        <f>IF(B60="","",CONCATENATE(B60,E60))</f>
        <v/>
      </c>
    </row>
    <row r="61" spans="1:30" ht="36" customHeight="1" x14ac:dyDescent="0.25">
      <c r="A61" s="198" t="s">
        <v>171</v>
      </c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9"/>
      <c r="AC61" s="55"/>
    </row>
    <row r="62" spans="1:30" ht="47.25" x14ac:dyDescent="0.25">
      <c r="A62" s="9" t="s">
        <v>0</v>
      </c>
      <c r="B62" s="9" t="s">
        <v>1</v>
      </c>
      <c r="C62" s="10" t="s">
        <v>36</v>
      </c>
      <c r="D62" s="10" t="s">
        <v>177</v>
      </c>
      <c r="E62" s="10" t="s">
        <v>42</v>
      </c>
      <c r="F62" s="9" t="s">
        <v>43</v>
      </c>
      <c r="G62" s="9" t="s">
        <v>13</v>
      </c>
      <c r="H62" s="9" t="s">
        <v>2</v>
      </c>
      <c r="I62" s="9" t="s">
        <v>83</v>
      </c>
      <c r="J62" s="9" t="s">
        <v>3</v>
      </c>
      <c r="K62" s="9" t="s">
        <v>21</v>
      </c>
      <c r="L62" s="9" t="s">
        <v>141</v>
      </c>
      <c r="M62" s="9" t="s">
        <v>20</v>
      </c>
      <c r="N62" s="9" t="s">
        <v>243</v>
      </c>
      <c r="O62" s="9" t="s">
        <v>176</v>
      </c>
      <c r="P62" s="9" t="s">
        <v>16</v>
      </c>
      <c r="Q62" s="9" t="s">
        <v>4</v>
      </c>
      <c r="R62" s="9" t="s">
        <v>5</v>
      </c>
      <c r="S62" s="9" t="s">
        <v>6</v>
      </c>
      <c r="T62" s="9" t="s">
        <v>33</v>
      </c>
      <c r="U62" s="9" t="s">
        <v>7</v>
      </c>
      <c r="V62" s="9" t="s">
        <v>8</v>
      </c>
      <c r="W62" s="9" t="s">
        <v>364</v>
      </c>
      <c r="X62" s="9" t="s">
        <v>10</v>
      </c>
      <c r="Y62" s="9" t="s">
        <v>11</v>
      </c>
      <c r="Z62" s="9" t="s">
        <v>12</v>
      </c>
      <c r="AA62" s="9" t="s">
        <v>14</v>
      </c>
      <c r="AB62" s="9" t="s">
        <v>15</v>
      </c>
      <c r="AC62" s="9" t="s">
        <v>305</v>
      </c>
      <c r="AD62" s="8" t="s">
        <v>50</v>
      </c>
    </row>
    <row r="63" spans="1:30" ht="63" x14ac:dyDescent="0.25">
      <c r="A63" s="9" t="s">
        <v>29</v>
      </c>
      <c r="B63" s="64" t="s">
        <v>117</v>
      </c>
      <c r="C63" s="65">
        <f>IF(B63="","",VLOOKUP(AD63,Varsayımlar!$B:$Q,3,0))</f>
        <v>8698829380698</v>
      </c>
      <c r="D63" s="65"/>
      <c r="E63" s="69" t="s">
        <v>113</v>
      </c>
      <c r="F63" s="64"/>
      <c r="G63" s="64"/>
      <c r="H63" s="64" t="str">
        <f>IF(B63="","",VLOOKUP(AD63,Varsayımlar!$B:$Q,5,0))</f>
        <v>Mutlukal Tortillas 15cm</v>
      </c>
      <c r="I63" s="64">
        <f>IF(B63="","",VLOOKUP(AD63,Varsayımlar!B:T,19,0))</f>
        <v>0</v>
      </c>
      <c r="J63" s="64" t="str">
        <f>IF(B63="","",VLOOKUP(AD63,Varsayımlar!$B:$Q,6,0))</f>
        <v>SADE</v>
      </c>
      <c r="K63" s="64" t="s">
        <v>160</v>
      </c>
      <c r="L63" s="64"/>
      <c r="M63" s="64" t="str">
        <f>IFERROR(IF(B63="","",K63/VLOOKUP(AD63,Varsayımlar!B:R,17,0)),"")</f>
        <v/>
      </c>
      <c r="N63" s="64">
        <v>96</v>
      </c>
      <c r="O63" s="64"/>
      <c r="P63" s="64" t="e">
        <f>IF(B63="","",VLOOKUP(AD63,Varsayımlar!$B:$Q,7,0)*K63)</f>
        <v>#VALUE!</v>
      </c>
      <c r="Q63" s="64">
        <f>IF(B63="","",VLOOKUP(AD63,Varsayımlar!$B:$Q,8,0))</f>
        <v>12</v>
      </c>
      <c r="R63" s="64" t="str">
        <f>IF(B63="","",VLOOKUP(AD63,Varsayımlar!$B:$Q,9,0))</f>
        <v>IRAK SOFT</v>
      </c>
      <c r="S63" s="64">
        <f>IF(B63="","",VLOOKUP(AD63,Varsayımlar!$B:$Q,10,0))</f>
        <v>10</v>
      </c>
      <c r="T63" s="64">
        <f>IF(B63="","",VLOOKUP(AD63,Varsayımlar!$B:$Q,11,0))</f>
        <v>12</v>
      </c>
      <c r="U63" s="64">
        <f>IF(B63="","",VLOOKUP(AD63,Varsayımlar!$B:$Q,12,0))</f>
        <v>250</v>
      </c>
      <c r="V63" s="64" t="str">
        <f>IF(B63="","",VLOOKUP(AD63,Varsayımlar!$B:$Q,13,0))</f>
        <v>YURTİÇİ</v>
      </c>
      <c r="W63" s="64">
        <f>IF(B63="","",VLOOKUP(AD63,Varsayımlar!$B:$Q,14,0))</f>
        <v>6</v>
      </c>
      <c r="X63" s="66" t="s">
        <v>161</v>
      </c>
      <c r="Y63" s="66" t="s">
        <v>161</v>
      </c>
      <c r="Z63" s="66" t="s">
        <v>161</v>
      </c>
      <c r="AA63" s="64" t="str">
        <f>IF(B63="","",VLOOKUP(AD63,Varsayımlar!$B:$Q,15,0))</f>
        <v>15CM KOLİ</v>
      </c>
      <c r="AB63" s="64" t="str">
        <f>IF(B63="","",VLOOKUP(AD63,Varsayımlar!$B:$Q,16,0))</f>
        <v>KESME-33-35G BEZE, KESİLMEMİŞ 16-18CM, 320-330G- KESİLMİŞ 245-250G</v>
      </c>
      <c r="AC63" s="64">
        <f>IF(B63="","",VLOOKUP(Sayfa2!AD16,Varsayımlar!B:S,18,0))</f>
        <v>0</v>
      </c>
      <c r="AD63" s="61" t="str">
        <f t="shared" ref="AD63:AD68" si="11">IF(B63="","",CONCATENATE(B63,E63))</f>
        <v>Maydonoz DönerMutlukal Tortillas 15cm 250g</v>
      </c>
    </row>
    <row r="64" spans="1:30" ht="31.5" customHeight="1" x14ac:dyDescent="0.25">
      <c r="A64" s="9" t="s">
        <v>122</v>
      </c>
      <c r="B64" s="70" t="s">
        <v>149</v>
      </c>
      <c r="C64" s="71">
        <f>IF(B64="","",VLOOKUP(AD64,Varsayımlar!$B:$Q,3,0))</f>
        <v>8698829380698</v>
      </c>
      <c r="D64" s="71"/>
      <c r="E64" s="72" t="s">
        <v>150</v>
      </c>
      <c r="F64" s="70"/>
      <c r="G64" s="70"/>
      <c r="H64" s="70" t="str">
        <f>IF(B64="","",VLOOKUP(AD64,Varsayımlar!$B:$Q,5,0))</f>
        <v>Happylla 25cm (060)</v>
      </c>
      <c r="I64" s="70">
        <f>IF(B64="","",VLOOKUP(AD64,Varsayımlar!B:T,19,0))</f>
        <v>0</v>
      </c>
      <c r="J64" s="70" t="str">
        <f>IF(B64="","",VLOOKUP(AD64,Varsayımlar!$B:$Q,6,0))</f>
        <v>SADE</v>
      </c>
      <c r="K64" s="70" t="s">
        <v>160</v>
      </c>
      <c r="L64" s="70"/>
      <c r="M64" s="70" t="str">
        <f>IFERROR(IF(B64="","",K64/VLOOKUP(AD64,Varsayımlar!B:R,17,0)),"")</f>
        <v/>
      </c>
      <c r="N64" s="70"/>
      <c r="O64" s="70"/>
      <c r="P64" s="70" t="e">
        <f>IF(B64="","",VLOOKUP(AD64,Varsayımlar!$B:$Q,7,0)*K64)</f>
        <v>#VALUE!</v>
      </c>
      <c r="Q64" s="70">
        <f>IF(B64="","",VLOOKUP(AD64,Varsayımlar!$B:$Q,8,0))</f>
        <v>25</v>
      </c>
      <c r="R64" s="70" t="str">
        <f>IF(B64="","",VLOOKUP(AD64,Varsayımlar!$B:$Q,9,0))</f>
        <v>Irak soft</v>
      </c>
      <c r="S64" s="70">
        <f>IF(B64="","",VLOOKUP(AD64,Varsayımlar!$B:$Q,10,0))</f>
        <v>10</v>
      </c>
      <c r="T64" s="70">
        <f>IF(B64="","",VLOOKUP(AD64,Varsayımlar!$B:$Q,11,0))</f>
        <v>12</v>
      </c>
      <c r="U64" s="70">
        <f>IF(B64="","",VLOOKUP(AD64,Varsayımlar!$B:$Q,12,0))</f>
        <v>650</v>
      </c>
      <c r="V64" s="70" t="str">
        <f>IF(B64="","",VLOOKUP(AD64,Varsayımlar!$B:$Q,13,0))</f>
        <v>Yurtiçi</v>
      </c>
      <c r="W64" s="70">
        <f>IF(B64="","",VLOOKUP(AD64,Varsayımlar!$B:$Q,14,0))</f>
        <v>6</v>
      </c>
      <c r="X64" s="73" t="s">
        <v>161</v>
      </c>
      <c r="Y64" s="73" t="s">
        <v>161</v>
      </c>
      <c r="Z64" s="73" t="s">
        <v>161</v>
      </c>
      <c r="AA64" s="70" t="str">
        <f>IF(B64="","",VLOOKUP(AD64,Varsayımlar!$B:$Q,15,0))</f>
        <v>Kırmızı Koli-Etiketli</v>
      </c>
      <c r="AB64" s="70" t="str">
        <f>IF(B64="","",VLOOKUP(AD64,Varsayımlar!$B:$Q,16,0))</f>
        <v>24-26 cm</v>
      </c>
      <c r="AC64" s="70">
        <f>IF(B64="","",VLOOKUP(Sayfa2!AD17,Varsayımlar!B:S,18,0))</f>
        <v>0</v>
      </c>
      <c r="AD64" s="8" t="str">
        <f t="shared" si="11"/>
        <v>Aylin KartonHappylla 25 cm 10 lu 650g</v>
      </c>
    </row>
    <row r="65" spans="1:30" ht="31.5" customHeight="1" x14ac:dyDescent="0.25">
      <c r="A65" s="9" t="s">
        <v>123</v>
      </c>
      <c r="B65" s="58" t="s">
        <v>143</v>
      </c>
      <c r="C65" s="59">
        <f>IF(B65="","",VLOOKUP(AD65,Varsayımlar!$B:$Q,3,0))</f>
        <v>8698829380698</v>
      </c>
      <c r="D65" s="59"/>
      <c r="E65" s="74" t="s">
        <v>162</v>
      </c>
      <c r="F65" s="58"/>
      <c r="G65" s="58"/>
      <c r="H65" s="58" t="str">
        <f>IF(B65="","",VLOOKUP(AD65,Varsayımlar!$B:$Q,5,0))</f>
        <v>Bisto 25 cm</v>
      </c>
      <c r="I65" s="58">
        <f>IF(B65="","",VLOOKUP(AD65,Varsayımlar!B:T,19,0))</f>
        <v>0</v>
      </c>
      <c r="J65" s="58" t="str">
        <f>IF(B65="","",VLOOKUP(AD65,Varsayımlar!$B:$Q,6,0))</f>
        <v>SADE</v>
      </c>
      <c r="K65" s="58" t="s">
        <v>160</v>
      </c>
      <c r="L65" s="58"/>
      <c r="M65" s="58" t="str">
        <f>IFERROR(IF(B65="","",K65/VLOOKUP(AD65,Varsayımlar!B:R,17,0)),"")</f>
        <v/>
      </c>
      <c r="N65" s="58">
        <v>50</v>
      </c>
      <c r="O65" s="58"/>
      <c r="P65" s="58" t="e">
        <f>IF(B65="","",VLOOKUP(AD65,Varsayımlar!$B:$Q,7,0)*K65)</f>
        <v>#VALUE!</v>
      </c>
      <c r="Q65" s="58">
        <f>IF(B65="","",VLOOKUP(AD65,Varsayımlar!$B:$Q,8,0))</f>
        <v>25</v>
      </c>
      <c r="R65" s="58" t="str">
        <f>IF(B65="","",VLOOKUP(AD65,Varsayımlar!$B:$Q,9,0))</f>
        <v>Standart</v>
      </c>
      <c r="S65" s="58">
        <f>IF(B65="","",VLOOKUP(AD65,Varsayımlar!$B:$Q,10,0))</f>
        <v>12</v>
      </c>
      <c r="T65" s="58">
        <f>IF(B65="","",VLOOKUP(AD65,Varsayımlar!$B:$Q,11,0))</f>
        <v>12</v>
      </c>
      <c r="U65" s="58">
        <f>IF(B65="","",VLOOKUP(AD65,Varsayımlar!$B:$Q,12,0))</f>
        <v>840</v>
      </c>
      <c r="V65" s="58" t="str">
        <f>IF(B65="","",VLOOKUP(AD65,Varsayımlar!$B:$Q,13,0))</f>
        <v>Yurtiçi</v>
      </c>
      <c r="W65" s="58">
        <f>IF(B65="","",VLOOKUP(AD65,Varsayımlar!$B:$Q,14,0))</f>
        <v>6</v>
      </c>
      <c r="X65" s="60" t="s">
        <v>161</v>
      </c>
      <c r="Y65" s="60" t="s">
        <v>161</v>
      </c>
      <c r="Z65" s="60" t="s">
        <v>161</v>
      </c>
      <c r="AA65" s="58" t="str">
        <f>IF(B65="","",VLOOKUP(AD65,Varsayımlar!$B:$Q,15,0))</f>
        <v>Bisto Kolisi</v>
      </c>
      <c r="AB65" s="58" t="str">
        <f>IF(B65="","",VLOOKUP(AD65,Varsayımlar!$B:$Q,16,0))</f>
        <v>24-26 Cm</v>
      </c>
      <c r="AC65" s="58">
        <f>IF(B65="","",VLOOKUP(Sayfa2!AD18,Varsayımlar!B:S,18,0))</f>
        <v>0</v>
      </c>
      <c r="AD65" s="61" t="str">
        <f t="shared" si="11"/>
        <v>Şok MarketBisto 25 cm 12 pcs 840g</v>
      </c>
    </row>
    <row r="66" spans="1:30" ht="31.5" customHeight="1" x14ac:dyDescent="0.25">
      <c r="A66" s="9" t="s">
        <v>124</v>
      </c>
      <c r="B66" s="75" t="s">
        <v>143</v>
      </c>
      <c r="C66" s="76">
        <f>IF(B66="","",VLOOKUP(AD66,Varsayımlar!$B:$Q,3,0))</f>
        <v>8698829380698</v>
      </c>
      <c r="D66" s="76"/>
      <c r="E66" s="75" t="s">
        <v>144</v>
      </c>
      <c r="F66" s="77"/>
      <c r="G66" s="77"/>
      <c r="H66" s="77" t="str">
        <f>IF(B66="","",VLOOKUP(AD66,Varsayımlar!$B:$Q,5,0))</f>
        <v xml:space="preserve">Taco 15 cm </v>
      </c>
      <c r="I66" s="77">
        <f>IF(B66="","",VLOOKUP(AD66,Varsayımlar!B:T,19,0))</f>
        <v>0</v>
      </c>
      <c r="J66" s="77" t="str">
        <f>IF(B66="","",VLOOKUP(AD66,Varsayımlar!$B:$Q,6,0))</f>
        <v>SADE</v>
      </c>
      <c r="K66" s="77" t="s">
        <v>160</v>
      </c>
      <c r="L66" s="77"/>
      <c r="M66" s="77" t="str">
        <f>IFERROR(IF(B66="","",K66/VLOOKUP(AD66,Varsayımlar!B:R,17,0)),"")</f>
        <v/>
      </c>
      <c r="N66" s="77">
        <v>50</v>
      </c>
      <c r="O66" s="77"/>
      <c r="P66" s="77" t="e">
        <f>IF(B66="","",VLOOKUP(AD66,Varsayımlar!$B:$Q,7,0)*K66)</f>
        <v>#VALUE!</v>
      </c>
      <c r="Q66" s="77">
        <f>IF(B66="","",VLOOKUP(AD66,Varsayımlar!$B:$Q,8,0))</f>
        <v>15</v>
      </c>
      <c r="R66" s="77" t="str">
        <f>IF(B66="","",VLOOKUP(AD66,Varsayımlar!$B:$Q,9,0))</f>
        <v>SOFT-PA3</v>
      </c>
      <c r="S66" s="77">
        <f>IF(B66="","",VLOOKUP(AD66,Varsayımlar!$B:$Q,10,0))</f>
        <v>6</v>
      </c>
      <c r="T66" s="77">
        <f>IF(B66="","",VLOOKUP(AD66,Varsayımlar!$B:$Q,11,0))</f>
        <v>18</v>
      </c>
      <c r="U66" s="77">
        <f>IF(B66="","",VLOOKUP(AD66,Varsayımlar!$B:$Q,12,0))</f>
        <v>250</v>
      </c>
      <c r="V66" s="77" t="str">
        <f>IF(B66="","",VLOOKUP(AD66,Varsayımlar!$B:$Q,13,0))</f>
        <v>YURTİÇİ</v>
      </c>
      <c r="W66" s="77">
        <f>IF(B66="","",VLOOKUP(AD66,Varsayımlar!$B:$Q,14,0))</f>
        <v>6</v>
      </c>
      <c r="X66" s="78" t="s">
        <v>161</v>
      </c>
      <c r="Y66" s="78" t="s">
        <v>161</v>
      </c>
      <c r="Z66" s="78" t="s">
        <v>161</v>
      </c>
      <c r="AA66" s="77" t="str">
        <f>IF(B66="","",VLOOKUP(AD66,Varsayımlar!$B:$Q,15,0))</f>
        <v>15 CM KOLİ</v>
      </c>
      <c r="AB66" s="77" t="str">
        <f>IF(B66="","",VLOOKUP(AD66,Varsayımlar!$B:$Q,16,0))</f>
        <v>14-16 CM</v>
      </c>
      <c r="AC66" s="77">
        <f>IF(B66="","",VLOOKUP(Sayfa2!AD19,Varsayımlar!B:S,18,0))</f>
        <v>0</v>
      </c>
      <c r="AD66" s="8" t="str">
        <f t="shared" si="11"/>
        <v>Şok MarketTaco 15 cm 6 lı 150 g</v>
      </c>
    </row>
    <row r="67" spans="1:30" ht="31.5" hidden="1" customHeight="1" x14ac:dyDescent="0.25">
      <c r="A67" s="9" t="s">
        <v>125</v>
      </c>
      <c r="B67" s="64"/>
      <c r="C67" s="65" t="str">
        <f>IF(B67="","",VLOOKUP(AD67,Varsayımlar!$B:$Q,3,0))</f>
        <v/>
      </c>
      <c r="D67" s="65"/>
      <c r="E67" s="65"/>
      <c r="F67" s="64"/>
      <c r="G67" s="64"/>
      <c r="H67" s="64" t="str">
        <f>IF(B67="","",VLOOKUP(AD67,Varsayımlar!$B:$Q,5,0))</f>
        <v/>
      </c>
      <c r="I67" s="64"/>
      <c r="J67" s="64" t="str">
        <f>IF(B67="","",VLOOKUP(AD67,Varsayımlar!$B:$Q,6,0))</f>
        <v/>
      </c>
      <c r="K67" s="64"/>
      <c r="L67" s="64"/>
      <c r="M67" s="64">
        <f>K67/84</f>
        <v>0</v>
      </c>
      <c r="N67" s="64"/>
      <c r="O67" s="64"/>
      <c r="P67" s="64" t="str">
        <f>IF(B67="","",VLOOKUP(AD67,Varsayımlar!$B:$Q,7,0)*K67)</f>
        <v/>
      </c>
      <c r="Q67" s="64" t="str">
        <f>IF(B67="","",VLOOKUP(AD67,Varsayımlar!$B:$Q,8,0))</f>
        <v/>
      </c>
      <c r="R67" s="64" t="str">
        <f>IF(B67="","",VLOOKUP(AD67,Varsayımlar!$B:$Q,9,0))</f>
        <v/>
      </c>
      <c r="S67" s="64" t="str">
        <f>IF(B67="","",VLOOKUP(AD67,Varsayımlar!$B:$Q,10,0))</f>
        <v/>
      </c>
      <c r="T67" s="64" t="str">
        <f>IF(B67="","",VLOOKUP(AD67,Varsayımlar!$B:$Q,11,0))</f>
        <v/>
      </c>
      <c r="U67" s="64" t="str">
        <f>IF(B67="","",VLOOKUP(AD67,Varsayımlar!$B:$Q,12,0))</f>
        <v/>
      </c>
      <c r="V67" s="64" t="str">
        <f>IF(B67="","",VLOOKUP(AD67,Varsayımlar!$B:$Q,13,0))</f>
        <v/>
      </c>
      <c r="W67" s="64" t="str">
        <f>IF(B67="","",VLOOKUP(AD67,Varsayımlar!$B:$Q,14,0))</f>
        <v/>
      </c>
      <c r="X67" s="66"/>
      <c r="Y67" s="66"/>
      <c r="Z67" s="64"/>
      <c r="AA67" s="64" t="str">
        <f>IF(B67="","",VLOOKUP(AD67,Varsayımlar!$B:$Q,15,0))</f>
        <v/>
      </c>
      <c r="AB67" s="64" t="str">
        <f>IF(B67="","",VLOOKUP(AD67,Varsayımlar!$B:$Q,16,0))</f>
        <v/>
      </c>
      <c r="AC67" s="79"/>
      <c r="AD67" s="61" t="str">
        <f t="shared" si="11"/>
        <v/>
      </c>
    </row>
    <row r="68" spans="1:30" x14ac:dyDescent="0.25">
      <c r="C68" s="80" t="str">
        <f>IF(B68="","",VLOOKUP(AD68,Varsayımlar!$B:$Q,3,0))</f>
        <v/>
      </c>
      <c r="H68" s="8" t="str">
        <f>IF(B68="","",VLOOKUP(AD68,Varsayımlar!$B:$Q,5,0))</f>
        <v/>
      </c>
      <c r="J68" s="8" t="str">
        <f>IF(B68="","",VLOOKUP(AD68,Varsayımlar!$B:$Q,6,0))</f>
        <v/>
      </c>
      <c r="P68" s="8" t="str">
        <f>IF(B68="","",VLOOKUP(AD68,Varsayımlar!$B:$Q,7,0)*K68)</f>
        <v/>
      </c>
      <c r="Q68" s="8" t="str">
        <f>IF(B68="","",VLOOKUP(AD68,Varsayımlar!$B:$Q,8,0))</f>
        <v/>
      </c>
      <c r="R68" s="8" t="str">
        <f>IF(B68="","",VLOOKUP(AD68,Varsayımlar!$B:$Q,9,0))</f>
        <v/>
      </c>
      <c r="S68" s="8" t="str">
        <f>IF(B68="","",VLOOKUP(AD68,Varsayımlar!$B:$Q,10,0))</f>
        <v/>
      </c>
      <c r="T68" s="8" t="str">
        <f>IF(B68="","",VLOOKUP(AD68,Varsayımlar!$B:$Q,11,0))</f>
        <v/>
      </c>
      <c r="U68" s="8" t="str">
        <f>IF(B68="","",VLOOKUP(AD68,Varsayımlar!$B:$Q,12,0))</f>
        <v/>
      </c>
      <c r="V68" s="8" t="str">
        <f>IF(B68="","",VLOOKUP(AD68,Varsayımlar!$B:$Q,13,0))</f>
        <v/>
      </c>
      <c r="W68" s="8" t="str">
        <f>IF(B68="","",VLOOKUP(AD68,Varsayımlar!$B:$Q,14,0))</f>
        <v/>
      </c>
      <c r="AA68" s="8" t="str">
        <f>IF(B68="","",VLOOKUP(AD68,Varsayımlar!$B:$Q,15,0))</f>
        <v/>
      </c>
      <c r="AB68" s="8" t="str">
        <f>IF(B68="","",VLOOKUP(AD68,Varsayımlar!$B:$Q,16,0))</f>
        <v/>
      </c>
      <c r="AD68" s="8" t="str">
        <f t="shared" si="11"/>
        <v/>
      </c>
    </row>
    <row r="69" spans="1:30" ht="29.25" customHeight="1" x14ac:dyDescent="0.25">
      <c r="A69" s="198" t="s">
        <v>121</v>
      </c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96"/>
    </row>
    <row r="70" spans="1:30" ht="47.25" x14ac:dyDescent="0.25">
      <c r="A70" s="9" t="s">
        <v>0</v>
      </c>
      <c r="B70" s="9" t="s">
        <v>1</v>
      </c>
      <c r="C70" s="10" t="s">
        <v>36</v>
      </c>
      <c r="D70" s="10" t="s">
        <v>177</v>
      </c>
      <c r="E70" s="10" t="s">
        <v>42</v>
      </c>
      <c r="F70" s="9" t="s">
        <v>43</v>
      </c>
      <c r="G70" s="9" t="s">
        <v>13</v>
      </c>
      <c r="H70" s="9" t="s">
        <v>2</v>
      </c>
      <c r="I70" s="9" t="s">
        <v>83</v>
      </c>
      <c r="J70" s="9" t="s">
        <v>3</v>
      </c>
      <c r="K70" s="9" t="s">
        <v>21</v>
      </c>
      <c r="L70" s="9" t="s">
        <v>141</v>
      </c>
      <c r="M70" s="9" t="s">
        <v>20</v>
      </c>
      <c r="N70" s="9" t="s">
        <v>243</v>
      </c>
      <c r="O70" s="9" t="s">
        <v>176</v>
      </c>
      <c r="P70" s="9" t="s">
        <v>16</v>
      </c>
      <c r="Q70" s="9" t="s">
        <v>4</v>
      </c>
      <c r="R70" s="9" t="s">
        <v>5</v>
      </c>
      <c r="S70" s="9" t="s">
        <v>6</v>
      </c>
      <c r="T70" s="9" t="s">
        <v>33</v>
      </c>
      <c r="U70" s="9" t="s">
        <v>7</v>
      </c>
      <c r="V70" s="9" t="s">
        <v>8</v>
      </c>
      <c r="W70" s="9" t="s">
        <v>9</v>
      </c>
      <c r="X70" s="9" t="s">
        <v>10</v>
      </c>
      <c r="Y70" s="9" t="s">
        <v>11</v>
      </c>
      <c r="Z70" s="9" t="s">
        <v>12</v>
      </c>
      <c r="AA70" s="9" t="s">
        <v>14</v>
      </c>
      <c r="AB70" s="9" t="s">
        <v>15</v>
      </c>
      <c r="AC70" s="9" t="s">
        <v>305</v>
      </c>
      <c r="AD70" s="8" t="s">
        <v>50</v>
      </c>
    </row>
    <row r="71" spans="1:30" ht="31.5" customHeight="1" x14ac:dyDescent="0.25">
      <c r="A71" s="9" t="s">
        <v>29</v>
      </c>
      <c r="B71" s="67" t="s">
        <v>167</v>
      </c>
      <c r="C71" s="4">
        <f>IF(B71="","",VLOOKUP(AD71,Varsayımlar!$B:$Q,3,0))</f>
        <v>8698829380698</v>
      </c>
      <c r="D71" s="4"/>
      <c r="E71" s="4" t="s">
        <v>168</v>
      </c>
      <c r="F71" s="67" t="s">
        <v>64</v>
      </c>
      <c r="G71" s="67" t="s">
        <v>65</v>
      </c>
      <c r="H71" s="67" t="str">
        <f>IF(B71="","",VLOOKUP(AD71,Varsayımlar!$B:$Q,5,0))</f>
        <v>Nimet 25 cm</v>
      </c>
      <c r="I71" s="67">
        <f>IF(B71="","",VLOOKUP(AD71,Varsayımlar!B:T,19,0))</f>
        <v>0</v>
      </c>
      <c r="J71" s="67" t="str">
        <f>IF(B71="","",VLOOKUP(AD71,Varsayımlar!$B:$Q,6,0))</f>
        <v>SADE</v>
      </c>
      <c r="K71" s="67">
        <v>2000</v>
      </c>
      <c r="L71" s="67"/>
      <c r="M71" s="67">
        <f>IFERROR(IF(B71="","",K71/VLOOKUP(AD71,Varsayımlar!B:R,17,0)),"")</f>
        <v>40</v>
      </c>
      <c r="N71" s="67">
        <v>84</v>
      </c>
      <c r="O71" s="67"/>
      <c r="P71" s="67">
        <f>IF(B71="","",VLOOKUP(AD71,Varsayımlar!$B:$Q,7,0)*K71)</f>
        <v>24000</v>
      </c>
      <c r="Q71" s="67">
        <f>IF(B71="","",VLOOKUP(AD71,Varsayımlar!$B:$Q,8,0))</f>
        <v>25</v>
      </c>
      <c r="R71" s="67" t="str">
        <f>IF(B71="","",VLOOKUP(AD71,Varsayımlar!$B:$Q,9,0))</f>
        <v>Standart</v>
      </c>
      <c r="S71" s="67">
        <f>IF(B71="","",VLOOKUP(AD71,Varsayımlar!$B:$Q,10,0))</f>
        <v>12</v>
      </c>
      <c r="T71" s="67">
        <f>IF(B71="","",VLOOKUP(AD71,Varsayımlar!$B:$Q,11,0))</f>
        <v>12</v>
      </c>
      <c r="U71" s="67">
        <f>IF(B71="","",VLOOKUP(AD71,Varsayımlar!$B:$Q,12,0))</f>
        <v>840</v>
      </c>
      <c r="V71" s="67" t="str">
        <f>IF(B71="","",VLOOKUP(AD71,Varsayımlar!$B:$Q,13,0))</f>
        <v>YURTİÇİ</v>
      </c>
      <c r="W71" s="67">
        <f>IF(B71="","",VLOOKUP(AD71,Varsayımlar!$B:$Q,14,0))</f>
        <v>5</v>
      </c>
      <c r="X71" s="68" t="s">
        <v>161</v>
      </c>
      <c r="Y71" s="68" t="s">
        <v>161</v>
      </c>
      <c r="Z71" s="68" t="s">
        <v>161</v>
      </c>
      <c r="AA71" s="67" t="str">
        <f>IF(B71="","",VLOOKUP(AD71,Varsayımlar!$B:$Q,15,0))</f>
        <v>Nimet Kolisi</v>
      </c>
      <c r="AB71" s="67" t="str">
        <f>IF(B71="","",VLOOKUP(AD71,Varsayımlar!$B:$Q,16,0))</f>
        <v>24-26 CM</v>
      </c>
      <c r="AC71" s="67" t="str">
        <f>IF(B71="","",VLOOKUP(Sayfa2!AD23,Varsayımlar!B:S,18,0))</f>
        <v>PALET ÖLÇÜ</v>
      </c>
      <c r="AD71" s="8" t="str">
        <f t="shared" ref="AD71:AD79" si="12">IF(B71="","",CONCATENATE(B71,E71))</f>
        <v>A101Nimet 25cm 12 pcs 840g</v>
      </c>
    </row>
    <row r="72" spans="1:30" ht="31.5" customHeight="1" x14ac:dyDescent="0.25">
      <c r="A72" s="9" t="s">
        <v>122</v>
      </c>
      <c r="B72" s="67" t="s">
        <v>17</v>
      </c>
      <c r="C72" s="4">
        <f>IF(B72="","",VLOOKUP(AD72,Varsayımlar!$B:$Q,3,0))</f>
        <v>8698829380698</v>
      </c>
      <c r="D72" s="4" t="s">
        <v>235</v>
      </c>
      <c r="E72" s="4" t="s">
        <v>37</v>
      </c>
      <c r="F72" s="67" t="s">
        <v>64</v>
      </c>
      <c r="G72" s="67" t="s">
        <v>65</v>
      </c>
      <c r="H72" s="67" t="str">
        <f>IF(B72="","",VLOOKUP(AD72,Varsayımlar!$B:$Q,5,0))</f>
        <v>TORTİLLAS 25 CM 4 PCS 260G</v>
      </c>
      <c r="I72" s="67">
        <f>IF(B72="","",VLOOKUP(AD72,Varsayımlar!B:T,19,0))</f>
        <v>0</v>
      </c>
      <c r="J72" s="67" t="str">
        <f>IF(B72="","",VLOOKUP(AD72,Varsayımlar!$B:$Q,6,0))</f>
        <v>SADE</v>
      </c>
      <c r="K72" s="67">
        <v>1344</v>
      </c>
      <c r="L72" s="67"/>
      <c r="M72" s="67">
        <f>IFERROR(IF(B72="","",K72/VLOOKUP(AD72,Varsayımlar!B:R,17,0)),"")</f>
        <v>16</v>
      </c>
      <c r="N72" s="67">
        <v>84</v>
      </c>
      <c r="O72" s="67"/>
      <c r="P72" s="67">
        <f>IF(B72="","",VLOOKUP(AD72,Varsayımlar!$B:$Q,7,0)*K72)</f>
        <v>40320</v>
      </c>
      <c r="Q72" s="67">
        <f>IF(B72="","",VLOOKUP(AD72,Varsayımlar!$B:$Q,8,0))</f>
        <v>25</v>
      </c>
      <c r="R72" s="67" t="str">
        <f>IF(B72="","",VLOOKUP(AD72,Varsayımlar!$B:$Q,9,0))</f>
        <v>SOFT</v>
      </c>
      <c r="S72" s="67">
        <f>IF(B72="","",VLOOKUP(AD72,Varsayımlar!$B:$Q,10,0))</f>
        <v>4</v>
      </c>
      <c r="T72" s="67">
        <f>IF(B72="","",VLOOKUP(AD72,Varsayımlar!$B:$Q,11,0))</f>
        <v>30</v>
      </c>
      <c r="U72" s="67">
        <f>IF(B72="","",VLOOKUP(AD72,Varsayımlar!$B:$Q,12,0))</f>
        <v>260</v>
      </c>
      <c r="V72" s="67" t="str">
        <f>IF(B72="","",VLOOKUP(AD72,Varsayımlar!$B:$Q,13,0))</f>
        <v>YURTDIŞI</v>
      </c>
      <c r="W72" s="67">
        <f>IF(B72="","",VLOOKUP(AD72,Varsayımlar!$B:$Q,14,0))</f>
        <v>6</v>
      </c>
      <c r="X72" s="68">
        <v>46177</v>
      </c>
      <c r="Y72" s="68">
        <v>46360</v>
      </c>
      <c r="Z72" s="67" t="s">
        <v>66</v>
      </c>
      <c r="AA72" s="67" t="str">
        <f>IF(B72="","",VLOOKUP(AD72,Varsayımlar!$B:$Q,15,0))</f>
        <v>TRİTON -SKT ATILACAK</v>
      </c>
      <c r="AB72" s="67" t="str">
        <f>IF(B72="","",VLOOKUP(AD72,Varsayımlar!$B:$Q,16,0))</f>
        <v>24-26 CM</v>
      </c>
      <c r="AC72" s="67">
        <f>IF(B72="","",VLOOKUP(Sayfa2!AD24,Varsayımlar!B:S,18,0))</f>
        <v>0</v>
      </c>
      <c r="AD72" s="8" t="str">
        <f t="shared" si="12"/>
        <v>LLC TRİTONMUTLUKAL WHEAT TORTILLA</v>
      </c>
    </row>
    <row r="73" spans="1:30" ht="31.5" customHeight="1" x14ac:dyDescent="0.25">
      <c r="A73" s="9" t="s">
        <v>123</v>
      </c>
      <c r="B73" s="67" t="s">
        <v>17</v>
      </c>
      <c r="C73" s="4">
        <f>IF(B73="","",VLOOKUP(AD73,Varsayımlar!$B:$Q,3,0))</f>
        <v>8698829380698</v>
      </c>
      <c r="D73" s="4" t="s">
        <v>235</v>
      </c>
      <c r="E73" s="4" t="s">
        <v>37</v>
      </c>
      <c r="F73" s="67" t="s">
        <v>64</v>
      </c>
      <c r="G73" s="67" t="s">
        <v>67</v>
      </c>
      <c r="H73" s="67" t="str">
        <f>IF(B73="","",VLOOKUP(AD73,Varsayımlar!$B:$Q,5,0))</f>
        <v>TORTİLLAS 25 CM 4 PCS 260G</v>
      </c>
      <c r="I73" s="67">
        <f>IF(B73="","",VLOOKUP(AD73,Varsayımlar!B:T,19,0))</f>
        <v>0</v>
      </c>
      <c r="J73" s="67" t="str">
        <f>IF(B73="","",VLOOKUP(AD73,Varsayımlar!$B:$Q,6,0))</f>
        <v>SADE</v>
      </c>
      <c r="K73" s="67">
        <v>1092</v>
      </c>
      <c r="L73" s="67"/>
      <c r="M73" s="67">
        <f>IFERROR(IF(B73="","",K73/VLOOKUP(AD73,Varsayımlar!B:R,17,0)),"")</f>
        <v>13</v>
      </c>
      <c r="N73" s="67">
        <v>84</v>
      </c>
      <c r="O73" s="67"/>
      <c r="P73" s="67">
        <f>IF(B73="","",VLOOKUP(AD73,Varsayımlar!$B:$Q,7,0)*K73)</f>
        <v>32760</v>
      </c>
      <c r="Q73" s="67">
        <f>IF(B73="","",VLOOKUP(AD73,Varsayımlar!$B:$Q,8,0))</f>
        <v>25</v>
      </c>
      <c r="R73" s="67" t="str">
        <f>IF(B73="","",VLOOKUP(AD73,Varsayımlar!$B:$Q,9,0))</f>
        <v>SOFT</v>
      </c>
      <c r="S73" s="67">
        <f>IF(B73="","",VLOOKUP(AD73,Varsayımlar!$B:$Q,10,0))</f>
        <v>4</v>
      </c>
      <c r="T73" s="67">
        <f>IF(B73="","",VLOOKUP(AD73,Varsayımlar!$B:$Q,11,0))</f>
        <v>30</v>
      </c>
      <c r="U73" s="67">
        <f>IF(B73="","",VLOOKUP(AD73,Varsayımlar!$B:$Q,12,0))</f>
        <v>260</v>
      </c>
      <c r="V73" s="67" t="str">
        <f>IF(B73="","",VLOOKUP(AD73,Varsayımlar!$B:$Q,13,0))</f>
        <v>YURTDIŞI</v>
      </c>
      <c r="W73" s="67">
        <f>IF(B73="","",VLOOKUP(AD73,Varsayımlar!$B:$Q,14,0))</f>
        <v>6</v>
      </c>
      <c r="X73" s="68">
        <v>46177</v>
      </c>
      <c r="Y73" s="68">
        <v>46360</v>
      </c>
      <c r="Z73" s="67" t="s">
        <v>66</v>
      </c>
      <c r="AA73" s="67" t="str">
        <f>IF(B73="","",VLOOKUP(AD73,Varsayımlar!$B:$Q,15,0))</f>
        <v>TRİTON -SKT ATILACAK</v>
      </c>
      <c r="AB73" s="67" t="str">
        <f>IF(B73="","",VLOOKUP(AD73,Varsayımlar!$B:$Q,16,0))</f>
        <v>24-26 CM</v>
      </c>
      <c r="AC73" s="67">
        <f>IF(B73="","",VLOOKUP(Sayfa2!AD25,Varsayımlar!B:S,18,0))</f>
        <v>0</v>
      </c>
      <c r="AD73" s="61" t="str">
        <f t="shared" si="12"/>
        <v>LLC TRİTONMUTLUKAL WHEAT TORTILLA</v>
      </c>
    </row>
    <row r="74" spans="1:30" ht="63" x14ac:dyDescent="0.25">
      <c r="A74" s="9" t="s">
        <v>124</v>
      </c>
      <c r="B74" s="64" t="s">
        <v>79</v>
      </c>
      <c r="C74" s="65">
        <f>IF(B74="","",VLOOKUP(AD74,Varsayımlar!$B:$Q,3,0))</f>
        <v>8698829380698</v>
      </c>
      <c r="D74" s="65"/>
      <c r="E74" s="65" t="s">
        <v>85</v>
      </c>
      <c r="F74" s="64" t="s">
        <v>535</v>
      </c>
      <c r="G74" s="64" t="s">
        <v>534</v>
      </c>
      <c r="H74" s="64" t="str">
        <f>IF(B74="","",VLOOKUP(AD74,Varsayımlar!$B:$Q,5,0))</f>
        <v xml:space="preserve">MANETKA PEYNİRLİ 25 CM </v>
      </c>
      <c r="I74" s="64">
        <f>IF(B74="","",VLOOKUP(AD74,Varsayımlar!B:T,19,0))</f>
        <v>0</v>
      </c>
      <c r="J74" s="64" t="str">
        <f>IF(B74="","",VLOOKUP(AD74,Varsayımlar!$B:$Q,6,0))</f>
        <v>PEYNİRLİ</v>
      </c>
      <c r="K74" s="64">
        <v>2496</v>
      </c>
      <c r="L74" s="64"/>
      <c r="M74" s="64">
        <f>IFERROR(IF(B74="","",K74/VLOOKUP(AD74,Varsayımlar!B:R,17,0)),"")</f>
        <v>32</v>
      </c>
      <c r="N74" s="64">
        <v>78</v>
      </c>
      <c r="O74" s="64"/>
      <c r="P74" s="64">
        <f>IF(B74="","",VLOOKUP(AD74,Varsayımlar!$B:$Q,7,0)*K74)</f>
        <v>74880</v>
      </c>
      <c r="Q74" s="64">
        <f>IF(B74="","",VLOOKUP(AD74,Varsayımlar!$B:$Q,8,0))</f>
        <v>25</v>
      </c>
      <c r="R74" s="64" t="str">
        <f>IF(B74="","",VLOOKUP(AD74,Varsayımlar!$B:$Q,9,0))</f>
        <v>SOFT-AT</v>
      </c>
      <c r="S74" s="64">
        <f>IF(B74="","",VLOOKUP(AD74,Varsayımlar!$B:$Q,10,0))</f>
        <v>4</v>
      </c>
      <c r="T74" s="64">
        <f>IF(B74="","",VLOOKUP(AD74,Varsayımlar!$B:$Q,11,0))</f>
        <v>30</v>
      </c>
      <c r="U74" s="64">
        <f>IF(B74="","",VLOOKUP(AD74,Varsayımlar!$B:$Q,12,0))</f>
        <v>250</v>
      </c>
      <c r="V74" s="64" t="str">
        <f>IF(B74="","",VLOOKUP(AD74,Varsayımlar!$B:$Q,13,0))</f>
        <v>YURTDIŞI</v>
      </c>
      <c r="W74" s="64">
        <f>IF(B74="","",VLOOKUP(AD74,Varsayımlar!$B:$Q,14,0))</f>
        <v>6</v>
      </c>
      <c r="X74" s="66">
        <v>46182</v>
      </c>
      <c r="Y74" s="66">
        <v>46365</v>
      </c>
      <c r="Z74" s="64" t="s">
        <v>88</v>
      </c>
      <c r="AA74" s="64" t="str">
        <f>IF(B74="","",VLOOKUP(AD74,Varsayımlar!$B:$Q,15,0))</f>
        <v>KIRMIZI KOLİ-TARİHLİ KOLİ ETİKETİ</v>
      </c>
      <c r="AB74" s="64" t="str">
        <f>IF(B74="","",VLOOKUP(AD74,Varsayımlar!$B:$Q,16,0))</f>
        <v>24-26 CM</v>
      </c>
      <c r="AC74" s="64">
        <f>IF(B74="","",VLOOKUP(Sayfa2!AD26,Varsayımlar!B:S,18,0))</f>
        <v>0</v>
      </c>
      <c r="AD74" s="8" t="str">
        <f t="shared" si="12"/>
        <v>LLC KOTORMANETKA PEYNİRLİ 25CM</v>
      </c>
    </row>
    <row r="75" spans="1:30" ht="47.25" customHeight="1" x14ac:dyDescent="0.25">
      <c r="A75" s="9" t="s">
        <v>125</v>
      </c>
      <c r="B75" s="70" t="s">
        <v>90</v>
      </c>
      <c r="C75" s="71">
        <f>IF(B75="","",VLOOKUP(AD75,Varsayımlar!$B:$Q,3,0))</f>
        <v>8698829380698</v>
      </c>
      <c r="D75" s="71" t="s">
        <v>172</v>
      </c>
      <c r="E75" s="71" t="s">
        <v>91</v>
      </c>
      <c r="F75" s="70"/>
      <c r="G75" s="70" t="s">
        <v>435</v>
      </c>
      <c r="H75" s="70" t="str">
        <f>IF(B75="","",VLOOKUP(AD75,Varsayımlar!$B:$Q,5,0))</f>
        <v>MAGNİT MAVİ AMBALAJ 25CM</v>
      </c>
      <c r="I75" s="70"/>
      <c r="J75" s="70" t="str">
        <f>IF(B75="","",VLOOKUP(AD75,Varsayımlar!$B:$Q,6,0))</f>
        <v>SADE</v>
      </c>
      <c r="K75" s="70">
        <v>2016</v>
      </c>
      <c r="L75" s="70"/>
      <c r="M75" s="70">
        <f>IFERROR(IF(B75="","",K75/VLOOKUP(AD75,Varsayımlar!B:R,17,0)),"")</f>
        <v>24</v>
      </c>
      <c r="N75" s="70">
        <v>84</v>
      </c>
      <c r="O75" s="70"/>
      <c r="P75" s="70">
        <f>IF(B75="","",VLOOKUP(AD75,Varsayımlar!$B:$Q,7,0)*K75)</f>
        <v>60480</v>
      </c>
      <c r="Q75" s="70">
        <f>IF(B75="","",VLOOKUP(AD75,Varsayımlar!$B:$Q,8,0))</f>
        <v>25</v>
      </c>
      <c r="R75" s="70" t="str">
        <f>IF(B75="","",VLOOKUP(AD75,Varsayımlar!$B:$Q,9,0))</f>
        <v>SOFT</v>
      </c>
      <c r="S75" s="70">
        <f>IF(B75="","",VLOOKUP(AD75,Varsayımlar!$B:$Q,10,0))</f>
        <v>4</v>
      </c>
      <c r="T75" s="70">
        <f>IF(B75="","",VLOOKUP(AD75,Varsayımlar!$B:$Q,11,0))</f>
        <v>30</v>
      </c>
      <c r="U75" s="70">
        <f>IF(B75="","",VLOOKUP(AD75,Varsayımlar!$B:$Q,12,0))</f>
        <v>260</v>
      </c>
      <c r="V75" s="70" t="str">
        <f>IF(B75="","",VLOOKUP(AD75,Varsayımlar!$B:$Q,13,0))</f>
        <v>YURTDIŞI</v>
      </c>
      <c r="W75" s="70">
        <f>IF(B75="","",VLOOKUP(AD75,Varsayımlar!$B:$Q,14,0))</f>
        <v>9</v>
      </c>
      <c r="X75" s="70"/>
      <c r="Y75" s="70"/>
      <c r="Z75" s="70"/>
      <c r="AA75" s="70" t="str">
        <f>IF(B75="","",VLOOKUP(AD75,Varsayımlar!$B:$Q,15,0))</f>
        <v>25CM TURUNCU KOLİ-SOL ÜST DİKDÖRTGENE ÜRETİM TARİHİ BASILACAK</v>
      </c>
      <c r="AB75" s="70" t="str">
        <f>IF(B75="","",VLOOKUP(AD75,Varsayımlar!$B:$Q,16,0))</f>
        <v>24-26 CM</v>
      </c>
      <c r="AC75" s="70">
        <f>IF(B75="","",VLOOKUP(Sayfa2!AD27,Varsayımlar!B:S,18,0))</f>
        <v>0</v>
      </c>
      <c r="AD75" s="61" t="str">
        <f t="shared" si="12"/>
        <v>MAGNİTMAGNİT MAVİ AMBALAJ 25 CM 260G</v>
      </c>
    </row>
    <row r="76" spans="1:30" ht="47.25" customHeight="1" x14ac:dyDescent="0.25">
      <c r="A76" s="9" t="s">
        <v>126</v>
      </c>
      <c r="B76" s="70" t="s">
        <v>90</v>
      </c>
      <c r="C76" s="71">
        <f>IF(B76="","",VLOOKUP(AD76,Varsayımlar!$B:$Q,3,0))</f>
        <v>8698829380698</v>
      </c>
      <c r="D76" s="71" t="s">
        <v>173</v>
      </c>
      <c r="E76" s="71" t="s">
        <v>91</v>
      </c>
      <c r="F76" s="70"/>
      <c r="G76" s="70" t="s">
        <v>434</v>
      </c>
      <c r="H76" s="70" t="str">
        <f>IF(B76="","",VLOOKUP(AD76,Varsayımlar!$B:$Q,5,0))</f>
        <v>MAGNİT MAVİ AMBALAJ 25CM</v>
      </c>
      <c r="I76" s="70"/>
      <c r="J76" s="70" t="str">
        <f>IF(B76="","",VLOOKUP(AD76,Varsayımlar!$B:$Q,6,0))</f>
        <v>SADE</v>
      </c>
      <c r="K76" s="70">
        <v>2016</v>
      </c>
      <c r="L76" s="70"/>
      <c r="M76" s="70">
        <f>IFERROR(IF(B76="","",K76/VLOOKUP(AD76,Varsayımlar!B:R,17,0)),"")</f>
        <v>24</v>
      </c>
      <c r="N76" s="70">
        <v>84</v>
      </c>
      <c r="O76" s="70"/>
      <c r="P76" s="70">
        <f>IF(B76="","",VLOOKUP(AD76,Varsayımlar!$B:$Q,7,0)*K76)</f>
        <v>60480</v>
      </c>
      <c r="Q76" s="70">
        <f>IF(B76="","",VLOOKUP(AD76,Varsayımlar!$B:$Q,8,0))</f>
        <v>25</v>
      </c>
      <c r="R76" s="70" t="str">
        <f>IF(B76="","",VLOOKUP(AD76,Varsayımlar!$B:$Q,9,0))</f>
        <v>SOFT</v>
      </c>
      <c r="S76" s="70">
        <f>IF(B76="","",VLOOKUP(AD76,Varsayımlar!$B:$Q,10,0))</f>
        <v>4</v>
      </c>
      <c r="T76" s="70">
        <f>IF(B76="","",VLOOKUP(AD76,Varsayımlar!$B:$Q,11,0))</f>
        <v>30</v>
      </c>
      <c r="U76" s="70">
        <f>IF(B76="","",VLOOKUP(AD76,Varsayımlar!$B:$Q,12,0))</f>
        <v>260</v>
      </c>
      <c r="V76" s="70" t="str">
        <f>IF(B76="","",VLOOKUP(AD76,Varsayımlar!$B:$Q,13,0))</f>
        <v>YURTDIŞI</v>
      </c>
      <c r="W76" s="70">
        <f>IF(B76="","",VLOOKUP(AD76,Varsayımlar!$B:$Q,14,0))</f>
        <v>9</v>
      </c>
      <c r="X76" s="70"/>
      <c r="Y76" s="70"/>
      <c r="Z76" s="70"/>
      <c r="AA76" s="70" t="str">
        <f>IF(B76="","",VLOOKUP(AD76,Varsayımlar!$B:$Q,15,0))</f>
        <v>25CM TURUNCU KOLİ-SOL ÜST DİKDÖRTGENE ÜRETİM TARİHİ BASILACAK</v>
      </c>
      <c r="AB76" s="70" t="str">
        <f>IF(B76="","",VLOOKUP(AD76,Varsayımlar!$B:$Q,16,0))</f>
        <v>24-26 CM</v>
      </c>
      <c r="AC76" s="70">
        <f>IF(B76="","",VLOOKUP(Sayfa2!AD28,Varsayımlar!B:S,18,0))</f>
        <v>0</v>
      </c>
      <c r="AD76" s="61" t="str">
        <f t="shared" si="12"/>
        <v>MAGNİTMAGNİT MAVİ AMBALAJ 25 CM 260G</v>
      </c>
    </row>
    <row r="77" spans="1:30" ht="47.25" customHeight="1" x14ac:dyDescent="0.25">
      <c r="A77" s="9" t="s">
        <v>127</v>
      </c>
      <c r="B77" s="70" t="s">
        <v>90</v>
      </c>
      <c r="C77" s="71">
        <f>IF(B77="","",VLOOKUP(AD77,Varsayımlar!$B:$Q,3,0))</f>
        <v>8698829380698</v>
      </c>
      <c r="D77" s="71" t="s">
        <v>174</v>
      </c>
      <c r="E77" s="71" t="s">
        <v>91</v>
      </c>
      <c r="F77" s="70"/>
      <c r="G77" s="70" t="s">
        <v>433</v>
      </c>
      <c r="H77" s="70" t="str">
        <f>IF(B77="","",VLOOKUP(AD77,Varsayımlar!$B:$Q,5,0))</f>
        <v>MAGNİT MAVİ AMBALAJ 25CM</v>
      </c>
      <c r="I77" s="70"/>
      <c r="J77" s="70" t="str">
        <f>IF(B77="","",VLOOKUP(AD77,Varsayımlar!$B:$Q,6,0))</f>
        <v>SADE</v>
      </c>
      <c r="K77" s="70">
        <v>2016</v>
      </c>
      <c r="L77" s="70"/>
      <c r="M77" s="70">
        <f>IFERROR(IF(B77="","",K77/VLOOKUP(AD77,Varsayımlar!B:R,17,0)),"")</f>
        <v>24</v>
      </c>
      <c r="N77" s="70">
        <v>84</v>
      </c>
      <c r="O77" s="70"/>
      <c r="P77" s="70">
        <f>IF(B77="","",VLOOKUP(AD77,Varsayımlar!$B:$Q,7,0)*K77)</f>
        <v>60480</v>
      </c>
      <c r="Q77" s="70">
        <f>IF(B77="","",VLOOKUP(AD77,Varsayımlar!$B:$Q,8,0))</f>
        <v>25</v>
      </c>
      <c r="R77" s="70" t="str">
        <f>IF(B77="","",VLOOKUP(AD77,Varsayımlar!$B:$Q,9,0))</f>
        <v>SOFT</v>
      </c>
      <c r="S77" s="70">
        <f>IF(B77="","",VLOOKUP(AD77,Varsayımlar!$B:$Q,10,0))</f>
        <v>4</v>
      </c>
      <c r="T77" s="70">
        <f>IF(B77="","",VLOOKUP(AD77,Varsayımlar!$B:$Q,11,0))</f>
        <v>30</v>
      </c>
      <c r="U77" s="70">
        <f>IF(B77="","",VLOOKUP(AD77,Varsayımlar!$B:$Q,12,0))</f>
        <v>260</v>
      </c>
      <c r="V77" s="70" t="str">
        <f>IF(B77="","",VLOOKUP(AD77,Varsayımlar!$B:$Q,13,0))</f>
        <v>YURTDIŞI</v>
      </c>
      <c r="W77" s="70">
        <f>IF(B77="","",VLOOKUP(AD77,Varsayımlar!$B:$Q,14,0))</f>
        <v>9</v>
      </c>
      <c r="X77" s="70"/>
      <c r="Y77" s="70"/>
      <c r="Z77" s="70"/>
      <c r="AA77" s="70" t="str">
        <f>IF(B77="","",VLOOKUP(AD77,Varsayımlar!$B:$Q,15,0))</f>
        <v>25CM TURUNCU KOLİ-SOL ÜST DİKDÖRTGENE ÜRETİM TARİHİ BASILACAK</v>
      </c>
      <c r="AB77" s="70" t="str">
        <f>IF(B77="","",VLOOKUP(AD77,Varsayımlar!$B:$Q,16,0))</f>
        <v>24-26 CM</v>
      </c>
      <c r="AC77" s="70">
        <f>IF(B77="","",VLOOKUP(Sayfa2!AD29,Varsayımlar!B:S,18,0))</f>
        <v>0</v>
      </c>
      <c r="AD77" s="61" t="str">
        <f t="shared" si="12"/>
        <v>MAGNİTMAGNİT MAVİ AMBALAJ 25 CM 260G</v>
      </c>
    </row>
    <row r="78" spans="1:30" ht="47.25" customHeight="1" x14ac:dyDescent="0.25">
      <c r="A78" s="9" t="s">
        <v>128</v>
      </c>
      <c r="B78" s="70" t="s">
        <v>90</v>
      </c>
      <c r="C78" s="71">
        <f>IF(B78="","",VLOOKUP(AD78,Varsayımlar!$B:$Q,3,0))</f>
        <v>8698829380698</v>
      </c>
      <c r="D78" s="71" t="s">
        <v>175</v>
      </c>
      <c r="E78" s="71" t="s">
        <v>91</v>
      </c>
      <c r="F78" s="70"/>
      <c r="G78" s="70" t="s">
        <v>432</v>
      </c>
      <c r="H78" s="70" t="str">
        <f>IF(B78="","",VLOOKUP(AD78,Varsayımlar!$B:$Q,5,0))</f>
        <v>MAGNİT MAVİ AMBALAJ 25CM</v>
      </c>
      <c r="I78" s="70"/>
      <c r="J78" s="70" t="str">
        <f>IF(B78="","",VLOOKUP(AD78,Varsayımlar!$B:$Q,6,0))</f>
        <v>SADE</v>
      </c>
      <c r="K78" s="70">
        <v>2016</v>
      </c>
      <c r="L78" s="70"/>
      <c r="M78" s="70">
        <f>IFERROR(IF(B78="","",K78/VLOOKUP(AD78,Varsayımlar!B:R,17,0)),"")</f>
        <v>24</v>
      </c>
      <c r="N78" s="70">
        <v>84</v>
      </c>
      <c r="O78" s="70"/>
      <c r="P78" s="70">
        <f>IF(B78="","",VLOOKUP(AD78,Varsayımlar!$B:$Q,7,0)*K78)</f>
        <v>60480</v>
      </c>
      <c r="Q78" s="70">
        <f>IF(B78="","",VLOOKUP(AD78,Varsayımlar!$B:$Q,8,0))</f>
        <v>25</v>
      </c>
      <c r="R78" s="70" t="str">
        <f>IF(B78="","",VLOOKUP(AD78,Varsayımlar!$B:$Q,9,0))</f>
        <v>SOFT</v>
      </c>
      <c r="S78" s="70">
        <f>IF(B78="","",VLOOKUP(AD78,Varsayımlar!$B:$Q,10,0))</f>
        <v>4</v>
      </c>
      <c r="T78" s="70">
        <f>IF(B78="","",VLOOKUP(AD78,Varsayımlar!$B:$Q,11,0))</f>
        <v>30</v>
      </c>
      <c r="U78" s="70">
        <f>IF(B78="","",VLOOKUP(AD78,Varsayımlar!$B:$Q,12,0))</f>
        <v>260</v>
      </c>
      <c r="V78" s="70" t="str">
        <f>IF(B78="","",VLOOKUP(AD78,Varsayımlar!$B:$Q,13,0))</f>
        <v>YURTDIŞI</v>
      </c>
      <c r="W78" s="70">
        <f>IF(B78="","",VLOOKUP(AD78,Varsayımlar!$B:$Q,14,0))</f>
        <v>9</v>
      </c>
      <c r="X78" s="70"/>
      <c r="Y78" s="70"/>
      <c r="Z78" s="70"/>
      <c r="AA78" s="70" t="str">
        <f>IF(B78="","",VLOOKUP(AD78,Varsayımlar!$B:$Q,15,0))</f>
        <v>25CM TURUNCU KOLİ-SOL ÜST DİKDÖRTGENE ÜRETİM TARİHİ BASILACAK</v>
      </c>
      <c r="AB78" s="70" t="str">
        <f>IF(B78="","",VLOOKUP(AD78,Varsayımlar!$B:$Q,16,0))</f>
        <v>24-26 CM</v>
      </c>
      <c r="AC78" s="70">
        <f>IF(B78="","",VLOOKUP(Sayfa2!AD30,Varsayımlar!B:S,18,0))</f>
        <v>0</v>
      </c>
      <c r="AD78" s="61" t="str">
        <f t="shared" si="12"/>
        <v>MAGNİTMAGNİT MAVİ AMBALAJ 25 CM 260G</v>
      </c>
    </row>
    <row r="79" spans="1:30" ht="47.25" customHeight="1" x14ac:dyDescent="0.25">
      <c r="A79" s="9" t="s">
        <v>128</v>
      </c>
      <c r="B79" s="70" t="s">
        <v>90</v>
      </c>
      <c r="C79" s="71">
        <f>IF(B79="","",VLOOKUP(AD79,Varsayımlar!$B:$Q,3,0))</f>
        <v>8698829380698</v>
      </c>
      <c r="D79" s="71" t="s">
        <v>175</v>
      </c>
      <c r="E79" s="71" t="s">
        <v>91</v>
      </c>
      <c r="F79" s="70"/>
      <c r="G79" s="70" t="s">
        <v>443</v>
      </c>
      <c r="H79" s="70" t="str">
        <f>IF(B79="","",VLOOKUP(AD79,Varsayımlar!$B:$Q,5,0))</f>
        <v>MAGNİT MAVİ AMBALAJ 25CM</v>
      </c>
      <c r="I79" s="70"/>
      <c r="J79" s="70" t="str">
        <f>IF(B79="","",VLOOKUP(AD79,Varsayımlar!$B:$Q,6,0))</f>
        <v>SADE</v>
      </c>
      <c r="K79" s="70">
        <v>2016</v>
      </c>
      <c r="L79" s="70"/>
      <c r="M79" s="70">
        <f>IFERROR(IF(B79="","",K79/VLOOKUP(AD79,Varsayımlar!B:R,17,0)),"")</f>
        <v>24</v>
      </c>
      <c r="N79" s="70">
        <v>84</v>
      </c>
      <c r="O79" s="70"/>
      <c r="P79" s="70">
        <f>IF(B79="","",VLOOKUP(AD79,Varsayımlar!$B:$Q,7,0)*K79)</f>
        <v>60480</v>
      </c>
      <c r="Q79" s="70">
        <f>IF(B79="","",VLOOKUP(AD79,Varsayımlar!$B:$Q,8,0))</f>
        <v>25</v>
      </c>
      <c r="R79" s="70" t="str">
        <f>IF(B79="","",VLOOKUP(AD79,Varsayımlar!$B:$Q,9,0))</f>
        <v>SOFT</v>
      </c>
      <c r="S79" s="70">
        <f>IF(B79="","",VLOOKUP(AD79,Varsayımlar!$B:$Q,10,0))</f>
        <v>4</v>
      </c>
      <c r="T79" s="70">
        <f>IF(B79="","",VLOOKUP(AD79,Varsayımlar!$B:$Q,11,0))</f>
        <v>30</v>
      </c>
      <c r="U79" s="70">
        <f>IF(B79="","",VLOOKUP(AD79,Varsayımlar!$B:$Q,12,0))</f>
        <v>260</v>
      </c>
      <c r="V79" s="70" t="str">
        <f>IF(B79="","",VLOOKUP(AD79,Varsayımlar!$B:$Q,13,0))</f>
        <v>YURTDIŞI</v>
      </c>
      <c r="W79" s="70">
        <f>IF(B79="","",VLOOKUP(AD79,Varsayımlar!$B:$Q,14,0))</f>
        <v>9</v>
      </c>
      <c r="X79" s="70"/>
      <c r="Y79" s="70"/>
      <c r="Z79" s="70"/>
      <c r="AA79" s="70" t="str">
        <f>IF(B79="","",VLOOKUP(AD79,Varsayımlar!$B:$Q,15,0))</f>
        <v>25CM TURUNCU KOLİ-SOL ÜST DİKDÖRTGENE ÜRETİM TARİHİ BASILACAK</v>
      </c>
      <c r="AB79" s="70" t="str">
        <f>IF(B79="","",VLOOKUP(AD79,Varsayımlar!$B:$Q,16,0))</f>
        <v>24-26 CM</v>
      </c>
      <c r="AC79" s="70">
        <f>IF(B79="","",VLOOKUP(Sayfa2!AD31,Varsayımlar!B:S,18,0))</f>
        <v>0</v>
      </c>
      <c r="AD79" s="61" t="str">
        <f t="shared" si="12"/>
        <v>MAGNİTMAGNİT MAVİ AMBALAJ 25 CM 260G</v>
      </c>
    </row>
    <row r="80" spans="1:30" x14ac:dyDescent="0.25">
      <c r="A80" s="9" t="s">
        <v>129</v>
      </c>
      <c r="B80" s="70"/>
      <c r="C80" s="71" t="str">
        <f>IF(B80="","",VLOOKUP(AD80,Varsayımlar!$B:$Q,3,0))</f>
        <v/>
      </c>
      <c r="D80" s="71"/>
      <c r="E80" s="71"/>
      <c r="F80" s="70"/>
      <c r="G80" s="70"/>
      <c r="H80" s="70" t="str">
        <f>IF(B80="","",VLOOKUP(AD80,Varsayımlar!$B:$Q,5,0))</f>
        <v/>
      </c>
      <c r="I80" s="70"/>
      <c r="J80" s="70" t="str">
        <f>IF(B80="","",VLOOKUP(AD80,Varsayımlar!$B:$Q,6,0))</f>
        <v/>
      </c>
      <c r="K80" s="70"/>
      <c r="L80" s="70"/>
      <c r="M80" s="70" t="str">
        <f>IFERROR(IF(B80="","",K80/VLOOKUP(AD80,Varsayımlar!B:R,17,0)),"")</f>
        <v/>
      </c>
      <c r="N80" s="70"/>
      <c r="O80" s="70"/>
      <c r="P80" s="70" t="str">
        <f>IF(B80="","",VLOOKUP(AD80,Varsayımlar!$B:$Q,7,0)*K80)</f>
        <v/>
      </c>
      <c r="Q80" s="70" t="str">
        <f>IF(B80="","",VLOOKUP(AD80,Varsayımlar!$B:$Q,8,0))</f>
        <v/>
      </c>
      <c r="R80" s="70" t="str">
        <f>IF(B80="","",VLOOKUP(AD80,Varsayımlar!$B:$Q,9,0))</f>
        <v/>
      </c>
      <c r="S80" s="70" t="str">
        <f>IF(B80="","",VLOOKUP(AD80,Varsayımlar!$B:$Q,10,0))</f>
        <v/>
      </c>
      <c r="T80" s="70" t="str">
        <f>IF(B80="","",VLOOKUP(AD80,Varsayımlar!$B:$Q,11,0))</f>
        <v/>
      </c>
      <c r="U80" s="70" t="str">
        <f>IF(B80="","",VLOOKUP(AD80,Varsayımlar!$B:$Q,12,0))</f>
        <v/>
      </c>
      <c r="V80" s="70" t="str">
        <f>IF(B80="","",VLOOKUP(AD80,Varsayımlar!$B:$Q,13,0))</f>
        <v/>
      </c>
      <c r="W80" s="70" t="str">
        <f>IF(B80="","",VLOOKUP(AD80,Varsayımlar!$B:$Q,14,0))</f>
        <v/>
      </c>
      <c r="X80" s="70"/>
      <c r="Y80" s="70"/>
      <c r="Z80" s="70"/>
      <c r="AA80" s="70" t="str">
        <f>IF(B80="","",VLOOKUP(AD80,Varsayımlar!$B:$Q,15,0))</f>
        <v/>
      </c>
      <c r="AB80" s="70" t="str">
        <f>IF(B80="","",VLOOKUP(AD80,Varsayımlar!$B:$Q,16,0))</f>
        <v/>
      </c>
      <c r="AC80" s="70" t="str">
        <f>IF(B80="","",VLOOKUP(Sayfa2!AD32,Varsayımlar!B:S,18,0))</f>
        <v/>
      </c>
      <c r="AD80" s="61"/>
    </row>
    <row r="81" spans="1:31" x14ac:dyDescent="0.25">
      <c r="A81" s="9" t="s">
        <v>130</v>
      </c>
      <c r="B81" s="70"/>
      <c r="C81" s="71" t="str">
        <f>IF(B81="","",VLOOKUP(AD81,Varsayımlar!$B:$Q,3,0))</f>
        <v/>
      </c>
      <c r="D81" s="71"/>
      <c r="E81" s="71"/>
      <c r="F81" s="70"/>
      <c r="G81" s="70"/>
      <c r="H81" s="70" t="str">
        <f>IF(B81="","",VLOOKUP(AD81,Varsayımlar!$B:$Q,5,0))</f>
        <v/>
      </c>
      <c r="I81" s="70"/>
      <c r="J81" s="70" t="str">
        <f>IF(B81="","",VLOOKUP(AD81,Varsayımlar!$B:$Q,6,0))</f>
        <v/>
      </c>
      <c r="K81" s="70"/>
      <c r="L81" s="70"/>
      <c r="M81" s="70" t="str">
        <f>IFERROR(IF(B81="","",K81/VLOOKUP(AD81,Varsayımlar!B:R,17,0)),"")</f>
        <v/>
      </c>
      <c r="N81" s="70"/>
      <c r="O81" s="70"/>
      <c r="P81" s="70" t="str">
        <f>IF(B81="","",VLOOKUP(AD81,Varsayımlar!$B:$Q,7,0)*K81)</f>
        <v/>
      </c>
      <c r="Q81" s="70" t="str">
        <f>IF(B81="","",VLOOKUP(AD81,Varsayımlar!$B:$Q,8,0))</f>
        <v/>
      </c>
      <c r="R81" s="70" t="str">
        <f>IF(B81="","",VLOOKUP(AD81,Varsayımlar!$B:$Q,9,0))</f>
        <v/>
      </c>
      <c r="S81" s="70" t="str">
        <f>IF(B81="","",VLOOKUP(AD81,Varsayımlar!$B:$Q,10,0))</f>
        <v/>
      </c>
      <c r="T81" s="70" t="str">
        <f>IF(B81="","",VLOOKUP(AD81,Varsayımlar!$B:$Q,11,0))</f>
        <v/>
      </c>
      <c r="U81" s="70" t="str">
        <f>IF(B81="","",VLOOKUP(AD81,Varsayımlar!$B:$Q,12,0))</f>
        <v/>
      </c>
      <c r="V81" s="70" t="str">
        <f>IF(B81="","",VLOOKUP(AD81,Varsayımlar!$B:$Q,13,0))</f>
        <v/>
      </c>
      <c r="W81" s="70" t="str">
        <f>IF(B81="","",VLOOKUP(AD81,Varsayımlar!$B:$Q,14,0))</f>
        <v/>
      </c>
      <c r="X81" s="70"/>
      <c r="Y81" s="70"/>
      <c r="Z81" s="70"/>
      <c r="AA81" s="70" t="str">
        <f>IF(B81="","",VLOOKUP(AD81,Varsayımlar!$B:$Q,15,0))</f>
        <v/>
      </c>
      <c r="AB81" s="70" t="str">
        <f>IF(B81="","",VLOOKUP(AD81,Varsayımlar!$B:$Q,16,0))</f>
        <v/>
      </c>
      <c r="AC81" s="70" t="str">
        <f>IF(B81="","",VLOOKUP(Sayfa2!AD33,Varsayımlar!B:S,18,0))</f>
        <v/>
      </c>
      <c r="AD81" s="61"/>
    </row>
    <row r="82" spans="1:31" x14ac:dyDescent="0.25">
      <c r="C82" s="80" t="str">
        <f>IF(B82="","",VLOOKUP(AD82,Varsayımlar!$B:$Q,3,0))</f>
        <v/>
      </c>
      <c r="H82" s="8" t="str">
        <f>IF(B82="","",VLOOKUP(AD82,Varsayımlar!$B:$Q,5,0))</f>
        <v/>
      </c>
      <c r="J82" s="8" t="str">
        <f>IF(B82="","",VLOOKUP(AD82,Varsayımlar!$B:$Q,6,0))</f>
        <v/>
      </c>
      <c r="P82" s="8" t="str">
        <f>IF(B82="","",VLOOKUP(AD82,Varsayımlar!$B:$Q,7,0)*K82)</f>
        <v/>
      </c>
      <c r="Q82" s="8" t="str">
        <f>IF(B82="","",VLOOKUP(AD82,Varsayımlar!$B:$Q,8,0))</f>
        <v/>
      </c>
      <c r="R82" s="8" t="str">
        <f>IF(B82="","",VLOOKUP(AD82,Varsayımlar!$B:$Q,9,0))</f>
        <v/>
      </c>
      <c r="S82" s="8" t="str">
        <f>IF(B82="","",VLOOKUP(AD82,Varsayımlar!$B:$Q,10,0))</f>
        <v/>
      </c>
      <c r="T82" s="8" t="str">
        <f>IF(B82="","",VLOOKUP(AD82,Varsayımlar!$B:$Q,11,0))</f>
        <v/>
      </c>
      <c r="U82" s="8" t="str">
        <f>IF(B82="","",VLOOKUP(AD82,Varsayımlar!$B:$Q,12,0))</f>
        <v/>
      </c>
      <c r="V82" s="8" t="str">
        <f>IF(B82="","",VLOOKUP(AD82,Varsayımlar!$B:$Q,13,0))</f>
        <v/>
      </c>
      <c r="W82" s="8" t="str">
        <f>IF(B82="","",VLOOKUP(AD82,Varsayımlar!$B:$Q,14,0))</f>
        <v/>
      </c>
      <c r="AA82" s="8" t="str">
        <f>IF(B82="","",VLOOKUP(AD82,Varsayımlar!$B:$Q,15,0))</f>
        <v/>
      </c>
      <c r="AB82" s="8" t="str">
        <f>IF(B82="","",VLOOKUP(AD82,Varsayımlar!$B:$Q,16,0))</f>
        <v/>
      </c>
      <c r="AD82" s="8" t="str">
        <f>IF(B82="","",CONCATENATE(B82,E82))</f>
        <v/>
      </c>
    </row>
    <row r="83" spans="1:31" ht="39" customHeight="1" x14ac:dyDescent="0.25">
      <c r="A83" s="198" t="s">
        <v>120</v>
      </c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55"/>
    </row>
    <row r="84" spans="1:31" ht="48" customHeight="1" x14ac:dyDescent="0.25">
      <c r="A84" s="9" t="s">
        <v>0</v>
      </c>
      <c r="B84" s="9" t="s">
        <v>1</v>
      </c>
      <c r="C84" s="10" t="s">
        <v>36</v>
      </c>
      <c r="D84" s="10" t="s">
        <v>177</v>
      </c>
      <c r="E84" s="10" t="s">
        <v>42</v>
      </c>
      <c r="F84" s="9" t="s">
        <v>43</v>
      </c>
      <c r="G84" s="9" t="s">
        <v>13</v>
      </c>
      <c r="H84" s="9" t="s">
        <v>2</v>
      </c>
      <c r="I84" s="9" t="s">
        <v>83</v>
      </c>
      <c r="J84" s="9" t="s">
        <v>3</v>
      </c>
      <c r="K84" s="9" t="s">
        <v>21</v>
      </c>
      <c r="L84" s="9" t="s">
        <v>141</v>
      </c>
      <c r="M84" s="9" t="s">
        <v>20</v>
      </c>
      <c r="N84" s="9" t="s">
        <v>243</v>
      </c>
      <c r="O84" s="9"/>
      <c r="P84" s="9" t="s">
        <v>16</v>
      </c>
      <c r="Q84" s="9" t="s">
        <v>4</v>
      </c>
      <c r="R84" s="9" t="s">
        <v>5</v>
      </c>
      <c r="S84" s="9" t="s">
        <v>6</v>
      </c>
      <c r="T84" s="9" t="s">
        <v>33</v>
      </c>
      <c r="U84" s="9" t="s">
        <v>7</v>
      </c>
      <c r="V84" s="9" t="s">
        <v>8</v>
      </c>
      <c r="W84" s="9" t="s">
        <v>9</v>
      </c>
      <c r="X84" s="9" t="s">
        <v>10</v>
      </c>
      <c r="Y84" s="9" t="s">
        <v>11</v>
      </c>
      <c r="Z84" s="9" t="s">
        <v>12</v>
      </c>
      <c r="AA84" s="9" t="s">
        <v>14</v>
      </c>
      <c r="AB84" s="9" t="s">
        <v>15</v>
      </c>
      <c r="AC84" s="9" t="s">
        <v>305</v>
      </c>
      <c r="AD84" s="8" t="s">
        <v>50</v>
      </c>
    </row>
    <row r="85" spans="1:31" ht="39.75" customHeight="1" x14ac:dyDescent="0.25">
      <c r="A85" s="9" t="s">
        <v>29</v>
      </c>
      <c r="B85" s="77" t="s">
        <v>104</v>
      </c>
      <c r="C85" s="76">
        <f>IF(B85="","",VLOOKUP(AD85,Varsayımlar!$B:$Q,3,0))</f>
        <v>8698829380698</v>
      </c>
      <c r="D85" s="76"/>
      <c r="E85" s="77" t="s">
        <v>105</v>
      </c>
      <c r="F85" s="77"/>
      <c r="G85" s="77" t="s">
        <v>108</v>
      </c>
      <c r="H85" s="77" t="str">
        <f>IF(B85="","",VLOOKUP(AD85,Varsayımlar!$B:$Q,5,0))</f>
        <v>TORTİLLAS 20CM (SAMAKAT BİLGİLERİ EKLİ)</v>
      </c>
      <c r="I85" s="77">
        <f>IF(B85="","",VLOOKUP(AD85,Varsayımlar!B:T,19,0))</f>
        <v>0</v>
      </c>
      <c r="J85" s="77" t="str">
        <f>IF(B85="","",VLOOKUP(AD85,Varsayımlar!$B:$Q,6,0))</f>
        <v>SADE</v>
      </c>
      <c r="K85" s="77">
        <v>2475</v>
      </c>
      <c r="L85" s="77"/>
      <c r="M85" s="77">
        <f>IFERROR(IF(B85="","",K85/VLOOKUP(AD85,Varsayımlar!B:R,17,0)),"")</f>
        <v>11</v>
      </c>
      <c r="N85" s="77"/>
      <c r="O85" s="77"/>
      <c r="P85" s="77">
        <f>IF(B85="","",VLOOKUP(AD85,Varsayımlar!$B:$Q,7,0)*K85)</f>
        <v>34650</v>
      </c>
      <c r="Q85" s="77">
        <f>IF(B85="","",VLOOKUP(AD85,Varsayımlar!$B:$Q,8,0))</f>
        <v>20</v>
      </c>
      <c r="R85" s="77" t="str">
        <f>IF(B85="","",VLOOKUP(AD85,Varsayımlar!$B:$Q,9,0))</f>
        <v>IRAK SOFT</v>
      </c>
      <c r="S85" s="77">
        <f>IF(B85="","",VLOOKUP(AD85,Varsayımlar!$B:$Q,10,0))</f>
        <v>4</v>
      </c>
      <c r="T85" s="77">
        <f>IF(B85="","",VLOOKUP(AD85,Varsayımlar!$B:$Q,11,0))</f>
        <v>14</v>
      </c>
      <c r="U85" s="77">
        <f>IF(B85="","",VLOOKUP(AD85,Varsayımlar!$B:$Q,12,0))</f>
        <v>166</v>
      </c>
      <c r="V85" s="77" t="str">
        <f>IF(B85="","",VLOOKUP(AD85,Varsayımlar!$B:$Q,13,0))</f>
        <v>YURTDIŞI</v>
      </c>
      <c r="W85" s="77">
        <f>IF(B85="","",VLOOKUP(AD85,Varsayımlar!$B:$Q,14,0))</f>
        <v>9</v>
      </c>
      <c r="X85" s="78">
        <v>46181</v>
      </c>
      <c r="Y85" s="78">
        <v>46454</v>
      </c>
      <c r="Z85" s="77">
        <v>26060820</v>
      </c>
      <c r="AA85" s="77" t="str">
        <f>IF(B85="","",VLOOKUP(AD85,Varsayımlar!$B:$Q,15,0))</f>
        <v>SİYAH KARE KOLİ- Üretim Tarihi Etiketli</v>
      </c>
      <c r="AB85" s="77" t="str">
        <f>IF(B85="","",VLOOKUP(AD85,Varsayımlar!$B:$Q,16,0))</f>
        <v>19-21 CM</v>
      </c>
      <c r="AC85" s="77">
        <f>IF(B85="","",VLOOKUP(Sayfa2!AD41,Varsayımlar!B:S,18,0))</f>
        <v>0</v>
      </c>
      <c r="AD85" s="8" t="str">
        <f>IF(B85="","",CONCATENATE(B85,E85))</f>
        <v>SMART LLCTORTİLLAS SAMAKAT 20CM 166G</v>
      </c>
      <c r="AE85" s="8" t="s">
        <v>285</v>
      </c>
    </row>
    <row r="86" spans="1:31" ht="63" x14ac:dyDescent="0.25">
      <c r="A86" s="9" t="s">
        <v>122</v>
      </c>
      <c r="B86" s="82" t="s">
        <v>119</v>
      </c>
      <c r="C86" s="83">
        <f>IF(B86="","",VLOOKUP(AD86,Varsayımlar!$B:$Q,3,0))</f>
        <v>8698829380698</v>
      </c>
      <c r="D86" s="83"/>
      <c r="E86" s="82" t="s">
        <v>113</v>
      </c>
      <c r="F86" s="82"/>
      <c r="G86" s="82"/>
      <c r="H86" s="82" t="str">
        <f>IF(B86="","",VLOOKUP(AD86,Varsayımlar!$B:$Q,5,0))</f>
        <v>Mutlukal Tortillas 15cm</v>
      </c>
      <c r="I86" s="82">
        <f>IF(B86="","",VLOOKUP(AD86,Varsayımlar!B:T,19,0))</f>
        <v>0</v>
      </c>
      <c r="J86" s="82" t="str">
        <f>IF(B86="","",VLOOKUP(AD86,Varsayımlar!$B:$Q,6,0))</f>
        <v>SADE</v>
      </c>
      <c r="K86" s="82">
        <v>3168</v>
      </c>
      <c r="L86" s="82"/>
      <c r="M86" s="82">
        <f>IFERROR(IF(B86="","",K86/VLOOKUP(AD86,Varsayımlar!B:R,17,0)),"")</f>
        <v>33</v>
      </c>
      <c r="N86" s="82"/>
      <c r="O86" s="82">
        <v>32</v>
      </c>
      <c r="P86" s="82">
        <f>IF(B86="","",VLOOKUP(AD86,Varsayımlar!$B:$Q,7,0)*K86)</f>
        <v>31680</v>
      </c>
      <c r="Q86" s="82">
        <f>IF(B86="","",VLOOKUP(AD86,Varsayımlar!$B:$Q,8,0))</f>
        <v>12</v>
      </c>
      <c r="R86" s="82" t="str">
        <f>IF(B86="","",VLOOKUP(AD86,Varsayımlar!$B:$Q,9,0))</f>
        <v>IRAK SOFT</v>
      </c>
      <c r="S86" s="82">
        <f>IF(B86="","",VLOOKUP(AD86,Varsayımlar!$B:$Q,10,0))</f>
        <v>10</v>
      </c>
      <c r="T86" s="82">
        <f>IF(B86="","",VLOOKUP(AD86,Varsayımlar!$B:$Q,11,0))</f>
        <v>12</v>
      </c>
      <c r="U86" s="82">
        <f>IF(B86="","",VLOOKUP(AD86,Varsayımlar!$B:$Q,12,0))</f>
        <v>250</v>
      </c>
      <c r="V86" s="82" t="str">
        <f>IF(B86="","",VLOOKUP(AD86,Varsayımlar!$B:$Q,13,0))</f>
        <v>YURTİÇİ</v>
      </c>
      <c r="W86" s="82">
        <f>IF(B86="","",VLOOKUP(AD86,Varsayımlar!$B:$Q,14,0))</f>
        <v>6</v>
      </c>
      <c r="X86" s="84">
        <v>46182</v>
      </c>
      <c r="Y86" s="84">
        <v>46365</v>
      </c>
      <c r="Z86" s="82">
        <v>26060915</v>
      </c>
      <c r="AA86" s="82" t="str">
        <f>IF(B86="","",VLOOKUP(AD86,Varsayımlar!$B:$Q,15,0))</f>
        <v>15CM KOLİ</v>
      </c>
      <c r="AB86" s="82" t="str">
        <f>IF(B86="","",VLOOKUP(AD86,Varsayımlar!$B:$Q,16,0))</f>
        <v>KESME-33-35G BEZE, KESİLMEMİŞ 16-18CM, 320-330G- KESİLMİŞ 245-250G</v>
      </c>
      <c r="AC86" s="82">
        <f>IF(B86="","",VLOOKUP(Sayfa2!AD43,Varsayımlar!B:S,18,0))</f>
        <v>0</v>
      </c>
      <c r="AD86" s="8" t="str">
        <f>IF(B86="","",CONCATENATE(B86,E86))</f>
        <v>MAYDONOZ DÖNERMutlukal Tortillas 15cm 250g</v>
      </c>
    </row>
    <row r="87" spans="1:31" ht="66" customHeight="1" x14ac:dyDescent="0.25">
      <c r="A87" s="9" t="s">
        <v>123</v>
      </c>
      <c r="B87" s="58" t="s">
        <v>79</v>
      </c>
      <c r="C87" s="59">
        <f>IF(B87="","",VLOOKUP(AD87,Varsayımlar!$B:$Q,3,0))</f>
        <v>8698829380698</v>
      </c>
      <c r="D87" s="59"/>
      <c r="E87" s="59" t="s">
        <v>109</v>
      </c>
      <c r="F87" s="58" t="s">
        <v>531</v>
      </c>
      <c r="G87" s="58" t="s">
        <v>533</v>
      </c>
      <c r="H87" s="58" t="str">
        <f>IF(B87="","",VLOOKUP(AD87,Varsayımlar!$B:$Q,5,0))</f>
        <v>MANETKA SADE 20CM 166G</v>
      </c>
      <c r="I87" s="58">
        <f>IF(B87="","",VLOOKUP(AD87,Varsayımlar!B:T,19,0))</f>
        <v>0</v>
      </c>
      <c r="J87" s="58" t="str">
        <f>IF(B87="","",VLOOKUP(AD87,Varsayımlar!$B:$Q,6,0))</f>
        <v>SADE</v>
      </c>
      <c r="K87" s="58">
        <v>7200</v>
      </c>
      <c r="L87" s="58"/>
      <c r="M87" s="58">
        <f>IFERROR(IF(B87="","",K87/VLOOKUP(AD87,Varsayımlar!B:R,17,0)),"")</f>
        <v>32</v>
      </c>
      <c r="N87" s="58"/>
      <c r="O87" s="58">
        <v>32</v>
      </c>
      <c r="P87" s="58">
        <f>IF(B87="","",VLOOKUP(AD87,Varsayımlar!$B:$Q,7,0)*K87)</f>
        <v>100800</v>
      </c>
      <c r="Q87" s="58">
        <f>IF(B87="","",VLOOKUP(AD87,Varsayımlar!$B:$Q,8,0))</f>
        <v>20</v>
      </c>
      <c r="R87" s="58" t="str">
        <f>IF(B87="","",VLOOKUP(AD87,Varsayımlar!$B:$Q,9,0))</f>
        <v>IRAK SOFT</v>
      </c>
      <c r="S87" s="58">
        <f>IF(B87="","",VLOOKUP(AD87,Varsayımlar!$B:$Q,10,0))</f>
        <v>4</v>
      </c>
      <c r="T87" s="58">
        <f>IF(B87="","",VLOOKUP(AD87,Varsayımlar!$B:$Q,11,0))</f>
        <v>14</v>
      </c>
      <c r="U87" s="58">
        <f>IF(B87="","",VLOOKUP(AD87,Varsayımlar!$B:$Q,12,0))</f>
        <v>166</v>
      </c>
      <c r="V87" s="58" t="str">
        <f>IF(B87="","",VLOOKUP(AD87,Varsayımlar!$B:$Q,13,0))</f>
        <v>YURTDIŞI</v>
      </c>
      <c r="W87" s="58">
        <f>IF(B87="","",VLOOKUP(AD87,Varsayımlar!$B:$Q,14,0))</f>
        <v>6</v>
      </c>
      <c r="X87" s="60">
        <v>46182</v>
      </c>
      <c r="Y87" s="60">
        <v>46365</v>
      </c>
      <c r="Z87" s="58">
        <v>26060920</v>
      </c>
      <c r="AA87" s="58" t="str">
        <f>IF(B87="","",VLOOKUP(AD87,Varsayımlar!$B:$Q,15,0))</f>
        <v>SİYAH KARE KOLİ-ÜRETİM TARİHLİ ETİKET</v>
      </c>
      <c r="AB87" s="58" t="str">
        <f>IF(B87="","",VLOOKUP(AD87,Varsayımlar!$B:$Q,16,0))</f>
        <v>19-21 CM</v>
      </c>
      <c r="AC87" s="58">
        <f>IF(B87="","",VLOOKUP(Sayfa2!AD42,Varsayımlar!B:S,18,0))</f>
        <v>0</v>
      </c>
      <c r="AD87" s="61" t="str">
        <f>IF(B87="","",CONCATENATE(B87,E87))</f>
        <v>LLC KOTORMANETKA SADE 20CM 166G</v>
      </c>
    </row>
    <row r="88" spans="1:31" ht="39.75" customHeight="1" x14ac:dyDescent="0.25">
      <c r="A88" s="9" t="s">
        <v>124</v>
      </c>
      <c r="B88" s="82" t="s">
        <v>17</v>
      </c>
      <c r="C88" s="83">
        <f>IF(B88="","",VLOOKUP(AD88,Varsayımlar!$B:$Q,3,0))</f>
        <v>8698829380698</v>
      </c>
      <c r="D88" s="83" t="s">
        <v>232</v>
      </c>
      <c r="E88" s="83" t="s">
        <v>37</v>
      </c>
      <c r="F88" s="82" t="s">
        <v>53</v>
      </c>
      <c r="G88" s="82" t="s">
        <v>54</v>
      </c>
      <c r="H88" s="82" t="str">
        <f>IF(B88="","",VLOOKUP(AD88,Varsayımlar!$B:$Q,5,0))</f>
        <v>TORTİLLAS 25 CM 4 PCS 260G</v>
      </c>
      <c r="I88" s="82">
        <f>IF(B88="","",VLOOKUP(AD88,Varsayımlar!B:T,19,0))</f>
        <v>0</v>
      </c>
      <c r="J88" s="82" t="str">
        <f>IF(B88="","",VLOOKUP(AD88,Varsayımlar!$B:$Q,6,0))</f>
        <v>SADE</v>
      </c>
      <c r="K88" s="82">
        <v>2016</v>
      </c>
      <c r="L88" s="82"/>
      <c r="M88" s="82">
        <f>IFERROR(IF(B88="","",K88/VLOOKUP(AD88,Varsayımlar!B:R,17,0)),"")</f>
        <v>24</v>
      </c>
      <c r="N88" s="82"/>
      <c r="O88" s="82">
        <v>24</v>
      </c>
      <c r="P88" s="82">
        <f>IF(B88="","",VLOOKUP(AD88,Varsayımlar!$B:$Q,7,0)*K88)</f>
        <v>60480</v>
      </c>
      <c r="Q88" s="82">
        <f>IF(B88="","",VLOOKUP(AD88,Varsayımlar!$B:$Q,8,0))</f>
        <v>25</v>
      </c>
      <c r="R88" s="82" t="str">
        <f>IF(B88="","",VLOOKUP(AD88,Varsayımlar!$B:$Q,9,0))</f>
        <v>SOFT</v>
      </c>
      <c r="S88" s="82">
        <f>IF(B88="","",VLOOKUP(AD88,Varsayımlar!$B:$Q,10,0))</f>
        <v>4</v>
      </c>
      <c r="T88" s="82">
        <f>IF(B88="","",VLOOKUP(AD88,Varsayımlar!$B:$Q,11,0))</f>
        <v>30</v>
      </c>
      <c r="U88" s="82">
        <f>IF(B88="","",VLOOKUP(AD88,Varsayımlar!$B:$Q,12,0))</f>
        <v>260</v>
      </c>
      <c r="V88" s="82" t="str">
        <f>IF(B88="","",VLOOKUP(AD88,Varsayımlar!$B:$Q,13,0))</f>
        <v>YURTDIŞI</v>
      </c>
      <c r="W88" s="82">
        <f>IF(B88="","",VLOOKUP(AD88,Varsayımlar!$B:$Q,14,0))</f>
        <v>6</v>
      </c>
      <c r="X88" s="84">
        <v>46176</v>
      </c>
      <c r="Y88" s="84">
        <v>46359</v>
      </c>
      <c r="Z88" s="82" t="s">
        <v>55</v>
      </c>
      <c r="AA88" s="82" t="str">
        <f>IF(B88="","",VLOOKUP(AD88,Varsayımlar!$B:$Q,15,0))</f>
        <v>TRİTON -SKT ATILACAK</v>
      </c>
      <c r="AB88" s="82" t="str">
        <f>IF(B88="","",VLOOKUP(AD88,Varsayımlar!$B:$Q,16,0))</f>
        <v>24-26 CM</v>
      </c>
      <c r="AC88" s="82">
        <f>IF(B88="","",VLOOKUP(Sayfa2!AD37,Varsayımlar!B:S,18,0))</f>
        <v>0</v>
      </c>
      <c r="AD88" s="61" t="str">
        <f t="shared" ref="AD88:AD147" si="13">IF(B88="","",CONCATENATE(B88,E88))</f>
        <v>LLC TRİTONMUTLUKAL WHEAT TORTILLA</v>
      </c>
      <c r="AE88" s="8" t="s">
        <v>285</v>
      </c>
    </row>
    <row r="89" spans="1:31" ht="39.75" customHeight="1" x14ac:dyDescent="0.25">
      <c r="A89" s="9" t="s">
        <v>125</v>
      </c>
      <c r="B89" s="82" t="s">
        <v>17</v>
      </c>
      <c r="C89" s="83">
        <f>IF(B89="","",VLOOKUP(AD89,Varsayımlar!$B:$Q,3,0))</f>
        <v>8698829380698</v>
      </c>
      <c r="D89" s="83" t="s">
        <v>232</v>
      </c>
      <c r="E89" s="83" t="s">
        <v>37</v>
      </c>
      <c r="F89" s="82" t="s">
        <v>53</v>
      </c>
      <c r="G89" s="82" t="s">
        <v>56</v>
      </c>
      <c r="H89" s="82" t="str">
        <f>IF(B89="","",VLOOKUP(AD89,Varsayımlar!$B:$Q,5,0))</f>
        <v>TORTİLLAS 25 CM 4 PCS 260G</v>
      </c>
      <c r="I89" s="82">
        <f>IF(B89="","",VLOOKUP(AD89,Varsayımlar!B:T,19,0))</f>
        <v>0</v>
      </c>
      <c r="J89" s="82" t="str">
        <f>IF(B89="","",VLOOKUP(AD89,Varsayımlar!$B:$Q,6,0))</f>
        <v>SADE</v>
      </c>
      <c r="K89" s="82">
        <v>420</v>
      </c>
      <c r="L89" s="82"/>
      <c r="M89" s="82">
        <f>IFERROR(IF(B89="","",K89/VLOOKUP(AD89,Varsayımlar!B:R,17,0)),"")</f>
        <v>5</v>
      </c>
      <c r="N89" s="82"/>
      <c r="O89" s="82">
        <v>5</v>
      </c>
      <c r="P89" s="82">
        <f>IF(B89="","",VLOOKUP(AD89,Varsayımlar!$B:$Q,7,0)*K89)</f>
        <v>12600</v>
      </c>
      <c r="Q89" s="82">
        <f>IF(B89="","",VLOOKUP(AD89,Varsayımlar!$B:$Q,8,0))</f>
        <v>25</v>
      </c>
      <c r="R89" s="82" t="str">
        <f>IF(B89="","",VLOOKUP(AD89,Varsayımlar!$B:$Q,9,0))</f>
        <v>SOFT</v>
      </c>
      <c r="S89" s="82">
        <f>IF(B89="","",VLOOKUP(AD89,Varsayımlar!$B:$Q,10,0))</f>
        <v>4</v>
      </c>
      <c r="T89" s="82">
        <f>IF(B89="","",VLOOKUP(AD89,Varsayımlar!$B:$Q,11,0))</f>
        <v>30</v>
      </c>
      <c r="U89" s="82">
        <f>IF(B89="","",VLOOKUP(AD89,Varsayımlar!$B:$Q,12,0))</f>
        <v>260</v>
      </c>
      <c r="V89" s="82" t="str">
        <f>IF(B89="","",VLOOKUP(AD89,Varsayımlar!$B:$Q,13,0))</f>
        <v>YURTDIŞI</v>
      </c>
      <c r="W89" s="82">
        <f>IF(B89="","",VLOOKUP(AD89,Varsayımlar!$B:$Q,14,0))</f>
        <v>6</v>
      </c>
      <c r="X89" s="84">
        <v>46176</v>
      </c>
      <c r="Y89" s="84">
        <v>46359</v>
      </c>
      <c r="Z89" s="82" t="s">
        <v>55</v>
      </c>
      <c r="AA89" s="82" t="str">
        <f>IF(B89="","",VLOOKUP(AD89,Varsayımlar!$B:$Q,15,0))</f>
        <v>TRİTON -SKT ATILACAK</v>
      </c>
      <c r="AB89" s="82" t="str">
        <f>IF(B89="","",VLOOKUP(AD89,Varsayımlar!$B:$Q,16,0))</f>
        <v>24-26 CM</v>
      </c>
      <c r="AC89" s="82">
        <f>IF(B89="","",VLOOKUP(Sayfa2!AD38,Varsayımlar!B:S,18,0))</f>
        <v>0</v>
      </c>
      <c r="AD89" s="8" t="str">
        <f t="shared" si="13"/>
        <v>LLC TRİTONMUTLUKAL WHEAT TORTILLA</v>
      </c>
      <c r="AE89" s="8" t="s">
        <v>285</v>
      </c>
    </row>
    <row r="90" spans="1:31" ht="39.75" customHeight="1" x14ac:dyDescent="0.25">
      <c r="A90" s="9" t="s">
        <v>126</v>
      </c>
      <c r="B90" s="70" t="s">
        <v>17</v>
      </c>
      <c r="C90" s="71">
        <f>IF(B90="","",VLOOKUP(AD90,Varsayımlar!$B:$Q,3,0))</f>
        <v>8698829380698</v>
      </c>
      <c r="D90" s="71" t="s">
        <v>236</v>
      </c>
      <c r="E90" s="71" t="s">
        <v>37</v>
      </c>
      <c r="F90" s="70" t="s">
        <v>68</v>
      </c>
      <c r="G90" s="70" t="s">
        <v>69</v>
      </c>
      <c r="H90" s="70" t="str">
        <f>IF(B90="","",VLOOKUP(AD90,Varsayımlar!$B:$Q,5,0))</f>
        <v>TORTİLLAS 25 CM 4 PCS 260G</v>
      </c>
      <c r="I90" s="70">
        <f>IF(B90="","",VLOOKUP(AD90,Varsayımlar!B:T,19,0))</f>
        <v>0</v>
      </c>
      <c r="J90" s="70" t="str">
        <f>IF(B90="","",VLOOKUP(AD90,Varsayımlar!$B:$Q,6,0))</f>
        <v>SADE</v>
      </c>
      <c r="K90" s="70">
        <v>1092</v>
      </c>
      <c r="L90" s="70"/>
      <c r="M90" s="70">
        <f>IFERROR(IF(B90="","",K90/VLOOKUP(AD90,Varsayımlar!B:R,17,0)),"")</f>
        <v>13</v>
      </c>
      <c r="N90" s="70">
        <v>84</v>
      </c>
      <c r="O90" s="70">
        <v>13</v>
      </c>
      <c r="P90" s="70">
        <f>IF(B90="","",VLOOKUP(AD90,Varsayımlar!$B:$Q,7,0)*K90)</f>
        <v>32760</v>
      </c>
      <c r="Q90" s="70">
        <f>IF(B90="","",VLOOKUP(AD90,Varsayımlar!$B:$Q,8,0))</f>
        <v>25</v>
      </c>
      <c r="R90" s="70" t="str">
        <f>IF(B90="","",VLOOKUP(AD90,Varsayımlar!$B:$Q,9,0))</f>
        <v>SOFT</v>
      </c>
      <c r="S90" s="70">
        <f>IF(B90="","",VLOOKUP(AD90,Varsayımlar!$B:$Q,10,0))</f>
        <v>4</v>
      </c>
      <c r="T90" s="70">
        <f>IF(B90="","",VLOOKUP(AD90,Varsayımlar!$B:$Q,11,0))</f>
        <v>30</v>
      </c>
      <c r="U90" s="70">
        <f>IF(B90="","",VLOOKUP(AD90,Varsayımlar!$B:$Q,12,0))</f>
        <v>260</v>
      </c>
      <c r="V90" s="70" t="str">
        <f>IF(B90="","",VLOOKUP(AD90,Varsayımlar!$B:$Q,13,0))</f>
        <v>YURTDIŞI</v>
      </c>
      <c r="W90" s="70">
        <f>IF(B90="","",VLOOKUP(AD90,Varsayımlar!$B:$Q,14,0))</f>
        <v>6</v>
      </c>
      <c r="X90" s="73">
        <v>46177</v>
      </c>
      <c r="Y90" s="73">
        <v>46360</v>
      </c>
      <c r="Z90" s="70" t="s">
        <v>70</v>
      </c>
      <c r="AA90" s="70" t="str">
        <f>IF(B90="","",VLOOKUP(AD90,Varsayımlar!$B:$Q,15,0))</f>
        <v>TRİTON -SKT ATILACAK</v>
      </c>
      <c r="AB90" s="70" t="str">
        <f>IF(B90="","",VLOOKUP(AD90,Varsayımlar!$B:$Q,16,0))</f>
        <v>24-26 CM</v>
      </c>
      <c r="AC90" s="70">
        <f>IF(B90="","",VLOOKUP(Sayfa2!AD39,Varsayımlar!B:S,18,0))</f>
        <v>0</v>
      </c>
      <c r="AD90" s="8" t="str">
        <f t="shared" si="13"/>
        <v>LLC TRİTONMUTLUKAL WHEAT TORTILLA</v>
      </c>
      <c r="AE90" s="8" t="s">
        <v>285</v>
      </c>
    </row>
    <row r="91" spans="1:31" ht="39.75" customHeight="1" x14ac:dyDescent="0.25">
      <c r="A91" s="9" t="s">
        <v>127</v>
      </c>
      <c r="B91" s="70" t="s">
        <v>17</v>
      </c>
      <c r="C91" s="71">
        <f>IF(B91="","",VLOOKUP(AD91,Varsayımlar!$B:$Q,3,0))</f>
        <v>8698829380698</v>
      </c>
      <c r="D91" s="71" t="s">
        <v>236</v>
      </c>
      <c r="E91" s="71" t="s">
        <v>37</v>
      </c>
      <c r="F91" s="70" t="s">
        <v>68</v>
      </c>
      <c r="G91" s="70" t="s">
        <v>71</v>
      </c>
      <c r="H91" s="70" t="str">
        <f>IF(B91="","",VLOOKUP(AD91,Varsayımlar!$B:$Q,5,0))</f>
        <v>TORTİLLAS 25 CM 4 PCS 260G</v>
      </c>
      <c r="I91" s="70">
        <f>IF(B91="","",VLOOKUP(AD91,Varsayımlar!B:T,19,0))</f>
        <v>0</v>
      </c>
      <c r="J91" s="70" t="str">
        <f>IF(B91="","",VLOOKUP(AD91,Varsayımlar!$B:$Q,6,0))</f>
        <v>SADE</v>
      </c>
      <c r="K91" s="70">
        <v>1344</v>
      </c>
      <c r="L91" s="70"/>
      <c r="M91" s="70">
        <f>IFERROR(IF(B91="","",K91/VLOOKUP(AD91,Varsayımlar!B:R,17,0)),"")</f>
        <v>16</v>
      </c>
      <c r="N91" s="70">
        <v>84</v>
      </c>
      <c r="O91" s="70">
        <v>16</v>
      </c>
      <c r="P91" s="70">
        <f>IF(B91="","",VLOOKUP(AD91,Varsayımlar!$B:$Q,7,0)*K91)</f>
        <v>40320</v>
      </c>
      <c r="Q91" s="70">
        <f>IF(B91="","",VLOOKUP(AD91,Varsayımlar!$B:$Q,8,0))</f>
        <v>25</v>
      </c>
      <c r="R91" s="70" t="str">
        <f>IF(B91="","",VLOOKUP(AD91,Varsayımlar!$B:$Q,9,0))</f>
        <v>SOFT</v>
      </c>
      <c r="S91" s="70">
        <f>IF(B91="","",VLOOKUP(AD91,Varsayımlar!$B:$Q,10,0))</f>
        <v>4</v>
      </c>
      <c r="T91" s="70">
        <f>IF(B91="","",VLOOKUP(AD91,Varsayımlar!$B:$Q,11,0))</f>
        <v>30</v>
      </c>
      <c r="U91" s="70">
        <f>IF(B91="","",VLOOKUP(AD91,Varsayımlar!$B:$Q,12,0))</f>
        <v>260</v>
      </c>
      <c r="V91" s="70" t="str">
        <f>IF(B91="","",VLOOKUP(AD91,Varsayımlar!$B:$Q,13,0))</f>
        <v>YURTDIŞI</v>
      </c>
      <c r="W91" s="70">
        <f>IF(B91="","",VLOOKUP(AD91,Varsayımlar!$B:$Q,14,0))</f>
        <v>6</v>
      </c>
      <c r="X91" s="73">
        <v>46177</v>
      </c>
      <c r="Y91" s="73">
        <v>46360</v>
      </c>
      <c r="Z91" s="70" t="s">
        <v>70</v>
      </c>
      <c r="AA91" s="70" t="str">
        <f>IF(B91="","",VLOOKUP(AD91,Varsayımlar!$B:$Q,15,0))</f>
        <v>TRİTON -SKT ATILACAK</v>
      </c>
      <c r="AB91" s="70" t="str">
        <f>IF(B91="","",VLOOKUP(AD91,Varsayımlar!$B:$Q,16,0))</f>
        <v>24-26 CM</v>
      </c>
      <c r="AC91" s="70">
        <f>IF(B91="","",VLOOKUP(Sayfa2!AD40,Varsayımlar!B:S,18,0))</f>
        <v>0</v>
      </c>
      <c r="AD91" s="61" t="str">
        <f t="shared" si="13"/>
        <v>LLC TRİTONMUTLUKAL WHEAT TORTILLA</v>
      </c>
      <c r="AE91" s="8" t="s">
        <v>285</v>
      </c>
    </row>
    <row r="92" spans="1:31" ht="39.75" customHeight="1" x14ac:dyDescent="0.25">
      <c r="A92" s="9" t="s">
        <v>128</v>
      </c>
      <c r="B92" s="62" t="s">
        <v>104</v>
      </c>
      <c r="C92" s="33">
        <f>IF(B92="","",VLOOKUP(AD92,Varsayımlar!$B:$Q,3,0))</f>
        <v>8698829380698</v>
      </c>
      <c r="D92" s="33"/>
      <c r="E92" s="62" t="s">
        <v>105</v>
      </c>
      <c r="F92" s="62">
        <v>32</v>
      </c>
      <c r="G92" s="62" t="s">
        <v>108</v>
      </c>
      <c r="H92" s="62" t="str">
        <f>IF(B92="","",VLOOKUP(AD92,Varsayımlar!$B:$Q,5,0))</f>
        <v>TORTİLLAS 20CM (SAMAKAT BİLGİLERİ EKLİ)</v>
      </c>
      <c r="I92" s="62">
        <f>IF(B92="","",VLOOKUP(AD92,Varsayımlar!B:T,19,0))</f>
        <v>0</v>
      </c>
      <c r="J92" s="62" t="str">
        <f>IF(B92="","",VLOOKUP(AD92,Varsayımlar!$B:$Q,6,0))</f>
        <v>SADE</v>
      </c>
      <c r="K92" s="62">
        <v>5850</v>
      </c>
      <c r="L92" s="62"/>
      <c r="M92" s="62">
        <f>IFERROR(IF(B92="","",K92/VLOOKUP(AD92,Varsayımlar!B:R,17,0)),"")</f>
        <v>26</v>
      </c>
      <c r="N92" s="62"/>
      <c r="O92" s="62">
        <v>26</v>
      </c>
      <c r="P92" s="62">
        <f>IF(B92="","",VLOOKUP(AD92,Varsayımlar!$B:$Q,7,0)*K92)</f>
        <v>81900</v>
      </c>
      <c r="Q92" s="62">
        <f>IF(B92="","",VLOOKUP(AD92,Varsayımlar!$B:$Q,8,0))</f>
        <v>20</v>
      </c>
      <c r="R92" s="62" t="str">
        <f>IF(B92="","",VLOOKUP(AD92,Varsayımlar!$B:$Q,9,0))</f>
        <v>IRAK SOFT</v>
      </c>
      <c r="S92" s="62">
        <f>IF(B92="","",VLOOKUP(AD92,Varsayımlar!$B:$Q,10,0))</f>
        <v>4</v>
      </c>
      <c r="T92" s="62">
        <f>IF(B92="","",VLOOKUP(AD92,Varsayımlar!$B:$Q,11,0))</f>
        <v>14</v>
      </c>
      <c r="U92" s="62">
        <f>IF(B92="","",VLOOKUP(AD92,Varsayımlar!$B:$Q,12,0))</f>
        <v>166</v>
      </c>
      <c r="V92" s="62" t="str">
        <f>IF(B92="","",VLOOKUP(AD92,Varsayımlar!$B:$Q,13,0))</f>
        <v>YURTDIŞI</v>
      </c>
      <c r="W92" s="62">
        <f>IF(B92="","",VLOOKUP(AD92,Varsayımlar!$B:$Q,14,0))</f>
        <v>9</v>
      </c>
      <c r="X92" s="63">
        <v>46188</v>
      </c>
      <c r="Y92" s="63">
        <v>46461</v>
      </c>
      <c r="Z92" s="62">
        <v>26061520</v>
      </c>
      <c r="AA92" s="62" t="str">
        <f>IF(B92="","",VLOOKUP(AD92,Varsayımlar!$B:$Q,15,0))</f>
        <v>SİYAH KARE KOLİ- Üretim Tarihi Etiketli</v>
      </c>
      <c r="AB92" s="62" t="str">
        <f>IF(B92="","",VLOOKUP(AD92,Varsayımlar!$B:$Q,16,0))</f>
        <v>19-21 CM</v>
      </c>
      <c r="AC92" s="62">
        <f>IF(B92="","",VLOOKUP(Sayfa2!AD44,Varsayımlar!B:S,18,0))</f>
        <v>0</v>
      </c>
      <c r="AD92" s="61" t="str">
        <f t="shared" si="13"/>
        <v>SMART LLCTORTİLLAS SAMAKAT 20CM 166G</v>
      </c>
    </row>
    <row r="93" spans="1:31" ht="39.75" customHeight="1" x14ac:dyDescent="0.25">
      <c r="A93" s="9" t="s">
        <v>129</v>
      </c>
      <c r="B93" s="9" t="s">
        <v>178</v>
      </c>
      <c r="C93" s="10">
        <f>IF(B93="","",VLOOKUP(AD93,Varsayımlar!$B:$Q,3,0))</f>
        <v>8698829380698</v>
      </c>
      <c r="D93" s="10"/>
      <c r="E93" s="85" t="s">
        <v>179</v>
      </c>
      <c r="F93" s="9"/>
      <c r="G93" s="9"/>
      <c r="H93" s="9" t="str">
        <f>IF(B93="","",VLOOKUP(AD93,Varsayımlar!$B:$Q,5,0))</f>
        <v>Tortillove 25 cm</v>
      </c>
      <c r="I93" s="9">
        <f>IF(B93="","",VLOOKUP(AD93,Varsayımlar!B:T,19,0))</f>
        <v>0</v>
      </c>
      <c r="J93" s="9" t="str">
        <f>IF(B93="","",VLOOKUP(AD93,Varsayımlar!$B:$Q,6,0))</f>
        <v>SADE</v>
      </c>
      <c r="K93" s="9">
        <v>60</v>
      </c>
      <c r="L93" s="9"/>
      <c r="M93" s="9" t="str">
        <f>IFERROR(IF(B93="","",K93/VLOOKUP(AD93,Varsayımlar!B:R,17,0)),"")</f>
        <v/>
      </c>
      <c r="N93" s="9"/>
      <c r="O93" s="9">
        <v>1</v>
      </c>
      <c r="P93" s="9">
        <f>IF(B93="","",VLOOKUP(AD93,Varsayımlar!$B:$Q,7,0)*K93)</f>
        <v>840</v>
      </c>
      <c r="Q93" s="9">
        <f>IF(B93="","",VLOOKUP(AD93,Varsayımlar!$B:$Q,8,0))</f>
        <v>25</v>
      </c>
      <c r="R93" s="9" t="str">
        <f>IF(B93="","",VLOOKUP(AD93,Varsayımlar!$B:$Q,9,0))</f>
        <v>Irak Soft</v>
      </c>
      <c r="S93" s="9">
        <f>IF(B93="","",VLOOKUP(AD93,Varsayımlar!$B:$Q,10,0))</f>
        <v>8</v>
      </c>
      <c r="T93" s="9">
        <f>IF(B93="","",VLOOKUP(AD93,Varsayımlar!$B:$Q,11,0))</f>
        <v>14</v>
      </c>
      <c r="U93" s="9">
        <f>IF(B93="","",VLOOKUP(AD93,Varsayımlar!$B:$Q,12,0))</f>
        <v>520</v>
      </c>
      <c r="V93" s="9" t="str">
        <f>IF(B93="","",VLOOKUP(AD93,Varsayımlar!$B:$Q,13,0))</f>
        <v>YURTİÇİ</v>
      </c>
      <c r="W93" s="9">
        <f>IF(B93="","",VLOOKUP(AD93,Varsayımlar!$B:$Q,14,0))</f>
        <v>6</v>
      </c>
      <c r="X93" s="9" t="s">
        <v>161</v>
      </c>
      <c r="Y93" s="9" t="s">
        <v>161</v>
      </c>
      <c r="Z93" s="9" t="s">
        <v>161</v>
      </c>
      <c r="AA93" s="9" t="str">
        <f>IF(B93="","",VLOOKUP(AD93,Varsayımlar!$B:$Q,15,0))</f>
        <v>Kırmızı Koli</v>
      </c>
      <c r="AB93" s="9" t="str">
        <f>IF(B93="","",VLOOKUP(AD93,Varsayımlar!$B:$Q,16,0))</f>
        <v>24-26 cm</v>
      </c>
      <c r="AC93" s="9">
        <f>IF(B93="","",VLOOKUP(Sayfa2!AD45,Varsayımlar!B:S,18,0))</f>
        <v>0</v>
      </c>
      <c r="AD93" s="9" t="str">
        <f t="shared" si="13"/>
        <v>SultanoğluTortillove 25 cm 8pcs 520g</v>
      </c>
    </row>
    <row r="94" spans="1:31" ht="39.75" customHeight="1" x14ac:dyDescent="0.25">
      <c r="A94" s="9" t="s">
        <v>130</v>
      </c>
      <c r="B94" s="9" t="s">
        <v>104</v>
      </c>
      <c r="C94" s="10">
        <f>IF(B94="","",VLOOKUP(AD94,Varsayımlar!$B:$Q,3,0))</f>
        <v>8698829380698</v>
      </c>
      <c r="D94" s="10"/>
      <c r="E94" s="85" t="s">
        <v>105</v>
      </c>
      <c r="F94" s="9">
        <v>32</v>
      </c>
      <c r="G94" s="9" t="s">
        <v>108</v>
      </c>
      <c r="H94" s="9" t="str">
        <f>IF(B94="","",VLOOKUP(AD94,Varsayımlar!$B:$Q,5,0))</f>
        <v>TORTİLLAS 20CM (SAMAKAT BİLGİLERİ EKLİ)</v>
      </c>
      <c r="I94" s="9">
        <f>IF(B94="","",VLOOKUP(AD94,Varsayımlar!B:T,19,0))</f>
        <v>0</v>
      </c>
      <c r="J94" s="9" t="str">
        <f>IF(B94="","",VLOOKUP(AD94,Varsayımlar!$B:$Q,6,0))</f>
        <v>SADE</v>
      </c>
      <c r="K94" s="9">
        <v>5850</v>
      </c>
      <c r="L94" s="9"/>
      <c r="M94" s="9">
        <f>IFERROR(IF(B94="","",K94/VLOOKUP(AD94,Varsayımlar!B:R,17,0)),"")</f>
        <v>26</v>
      </c>
      <c r="N94" s="9"/>
      <c r="O94" s="9">
        <v>26</v>
      </c>
      <c r="P94" s="9">
        <f>IF(B94="","",VLOOKUP(AD94,Varsayımlar!$B:$Q,7,0)*K94)</f>
        <v>81900</v>
      </c>
      <c r="Q94" s="9">
        <f>IF(B94="","",VLOOKUP(AD94,Varsayımlar!$B:$Q,8,0))</f>
        <v>20</v>
      </c>
      <c r="R94" s="9" t="str">
        <f>IF(B94="","",VLOOKUP(AD94,Varsayımlar!$B:$Q,9,0))</f>
        <v>IRAK SOFT</v>
      </c>
      <c r="S94" s="9">
        <f>IF(B94="","",VLOOKUP(AD94,Varsayımlar!$B:$Q,10,0))</f>
        <v>4</v>
      </c>
      <c r="T94" s="9">
        <f>IF(B94="","",VLOOKUP(AD94,Varsayımlar!$B:$Q,11,0))</f>
        <v>14</v>
      </c>
      <c r="U94" s="9">
        <f>IF(B94="","",VLOOKUP(AD94,Varsayımlar!$B:$Q,12,0))</f>
        <v>166</v>
      </c>
      <c r="V94" s="9" t="str">
        <f>IF(B94="","",VLOOKUP(AD94,Varsayımlar!$B:$Q,13,0))</f>
        <v>YURTDIŞI</v>
      </c>
      <c r="W94" s="9">
        <f>IF(B94="","",VLOOKUP(AD94,Varsayımlar!$B:$Q,14,0))</f>
        <v>9</v>
      </c>
      <c r="X94" s="86">
        <v>46188</v>
      </c>
      <c r="Y94" s="86">
        <v>46461</v>
      </c>
      <c r="Z94" s="9">
        <v>26061520</v>
      </c>
      <c r="AA94" s="9" t="str">
        <f>IF(B94="","",VLOOKUP(AD94,Varsayımlar!$B:$Q,15,0))</f>
        <v>SİYAH KARE KOLİ- Üretim Tarihi Etiketli</v>
      </c>
      <c r="AB94" s="9" t="str">
        <f>IF(B94="","",VLOOKUP(AD94,Varsayımlar!$B:$Q,16,0))</f>
        <v>19-21 CM</v>
      </c>
      <c r="AC94" s="9">
        <f>IF(B94="","",VLOOKUP(Sayfa2!AD47,Varsayımlar!B:S,18,0))</f>
        <v>0</v>
      </c>
      <c r="AD94" s="87" t="str">
        <f t="shared" si="13"/>
        <v>SMART LLCTORTİLLAS SAMAKAT 20CM 166G</v>
      </c>
    </row>
    <row r="95" spans="1:31" ht="40.5" customHeight="1" x14ac:dyDescent="0.25">
      <c r="A95" s="9" t="s">
        <v>131</v>
      </c>
      <c r="B95" s="88" t="s">
        <v>271</v>
      </c>
      <c r="C95" s="89">
        <f>IF(B95="","",VLOOKUP(AD95,Varsayımlar!$B:$Q,3,0))</f>
        <v>8698829380698</v>
      </c>
      <c r="D95" s="89"/>
      <c r="E95" s="85" t="s">
        <v>268</v>
      </c>
      <c r="F95" s="9"/>
      <c r="G95" s="9" t="s">
        <v>530</v>
      </c>
      <c r="H95" s="90" t="str">
        <f>IF(B95="","",VLOOKUP(AD95,Varsayımlar!$B:$Q,5,0))</f>
        <v>Rimini 20cm</v>
      </c>
      <c r="I95" s="90">
        <f>IF(B95="","",VLOOKUP(AD95,Varsayımlar!B:T,19,0))</f>
        <v>0</v>
      </c>
      <c r="J95" s="90" t="str">
        <f>IF(B95="","",VLOOKUP(AD95,Varsayımlar!$B:$Q,6,0))</f>
        <v>SADE</v>
      </c>
      <c r="K95" s="9">
        <v>2880</v>
      </c>
      <c r="L95" s="9"/>
      <c r="M95" s="9">
        <f>IFERROR(IF(B95="","",K95/VLOOKUP(AD95,Varsayımlar!B:R,17,0)),"")</f>
        <v>24</v>
      </c>
      <c r="N95" s="9"/>
      <c r="O95" s="9">
        <v>28</v>
      </c>
      <c r="P95" s="90">
        <f>IF(B95="","",VLOOKUP(AD95,Varsayımlar!$B:$Q,7,0)*K95)</f>
        <v>40320</v>
      </c>
      <c r="Q95" s="90">
        <f>IF(B95="","",VLOOKUP(AD95,Varsayımlar!$B:$Q,8,0))</f>
        <v>20</v>
      </c>
      <c r="R95" s="90" t="str">
        <f>IF(B95="","",VLOOKUP(AD95,Varsayımlar!$B:$Q,9,0))</f>
        <v>Irak soft</v>
      </c>
      <c r="S95" s="90">
        <f>IF(B95="","",VLOOKUP(AD95,Varsayımlar!$B:$Q,10,0))</f>
        <v>8</v>
      </c>
      <c r="T95" s="90">
        <f>IF(B95="","",VLOOKUP(AD95,Varsayımlar!$B:$Q,11,0))</f>
        <v>14</v>
      </c>
      <c r="U95" s="90">
        <f>IF(B95="","",VLOOKUP(AD95,Varsayımlar!$B:$Q,12,0))</f>
        <v>360</v>
      </c>
      <c r="V95" s="90" t="str">
        <f>IF(B95="","",VLOOKUP(AD95,Varsayımlar!$B:$Q,13,0))</f>
        <v>YURTDIŞI</v>
      </c>
      <c r="W95" s="90">
        <f>IF(B95="","",VLOOKUP(AD95,Varsayımlar!$B:$Q,14,0))</f>
        <v>0</v>
      </c>
      <c r="X95" s="9"/>
      <c r="Y95" s="9" t="s">
        <v>272</v>
      </c>
      <c r="Z95" s="9" t="s">
        <v>273</v>
      </c>
      <c r="AA95" s="90" t="str">
        <f>IF(B95="","",VLOOKUP(AD95,Varsayımlar!$B:$Q,15,0))</f>
        <v>20cm koli-İbranice Etiket</v>
      </c>
      <c r="AB95" s="90" t="str">
        <f>IF(B95="","",VLOOKUP(AD95,Varsayımlar!$B:$Q,16,0))</f>
        <v>19-21 cm</v>
      </c>
      <c r="AC95" s="90">
        <f>IF(B95="","",VLOOKUP(Sayfa2!AD99,Varsayımlar!B:S,18,0))</f>
        <v>0</v>
      </c>
      <c r="AD95" s="90" t="str">
        <f t="shared" si="13"/>
        <v>EyalRimini 20 cm 8 pcs 360g</v>
      </c>
    </row>
    <row r="96" spans="1:31" ht="47.25" x14ac:dyDescent="0.25">
      <c r="A96" s="9" t="s">
        <v>132</v>
      </c>
      <c r="B96" s="88" t="s">
        <v>90</v>
      </c>
      <c r="C96" s="89">
        <f>IF(B96="","",VLOOKUP(AD96,Varsayımlar!$B:$Q,3,0))</f>
        <v>8698829380698</v>
      </c>
      <c r="D96" s="89" t="s">
        <v>233</v>
      </c>
      <c r="E96" s="85" t="s">
        <v>91</v>
      </c>
      <c r="F96" s="9"/>
      <c r="G96" s="88" t="s">
        <v>436</v>
      </c>
      <c r="H96" s="90" t="str">
        <f>IF(B96="","",VLOOKUP(AD96,Varsayımlar!$B:$Q,5,0))</f>
        <v>MAGNİT MAVİ AMBALAJ 25CM</v>
      </c>
      <c r="I96" s="90">
        <f>IF(B96="","",VLOOKUP(AD96,Varsayımlar!B:T,19,0))</f>
        <v>0</v>
      </c>
      <c r="J96" s="90" t="str">
        <f>IF(B96="","",VLOOKUP(AD96,Varsayımlar!$B:$Q,6,0))</f>
        <v>SADE</v>
      </c>
      <c r="K96" s="9">
        <v>2016</v>
      </c>
      <c r="L96" s="9"/>
      <c r="M96" s="9">
        <f>IFERROR(IF(B96="","",K96/VLOOKUP(AD96,Varsayımlar!B:R,17,0)),"")</f>
        <v>24</v>
      </c>
      <c r="N96" s="9"/>
      <c r="O96" s="9"/>
      <c r="P96" s="90">
        <f>IF(B96="","",VLOOKUP(AD96,Varsayımlar!$B:$Q,7,0)*K96)</f>
        <v>60480</v>
      </c>
      <c r="Q96" s="90">
        <f>IF(B96="","",VLOOKUP(AD96,Varsayımlar!$B:$Q,8,0))</f>
        <v>25</v>
      </c>
      <c r="R96" s="90" t="str">
        <f>IF(B96="","",VLOOKUP(AD96,Varsayımlar!$B:$Q,9,0))</f>
        <v>SOFT</v>
      </c>
      <c r="S96" s="90">
        <f>IF(B96="","",VLOOKUP(AD96,Varsayımlar!$B:$Q,10,0))</f>
        <v>4</v>
      </c>
      <c r="T96" s="90">
        <f>IF(B96="","",VLOOKUP(AD96,Varsayımlar!$B:$Q,11,0))</f>
        <v>30</v>
      </c>
      <c r="U96" s="90">
        <f>IF(B96="","",VLOOKUP(AD96,Varsayımlar!$B:$Q,12,0))</f>
        <v>260</v>
      </c>
      <c r="V96" s="90" t="str">
        <f>IF(B96="","",VLOOKUP(AD96,Varsayımlar!$B:$Q,13,0))</f>
        <v>YURTDIŞI</v>
      </c>
      <c r="W96" s="90">
        <f>IF(B96="","",VLOOKUP(AD96,Varsayımlar!$B:$Q,14,0))</f>
        <v>9</v>
      </c>
      <c r="X96" s="9"/>
      <c r="Y96" s="9"/>
      <c r="Z96" s="9"/>
      <c r="AA96" s="90" t="str">
        <f>IF(B96="","",VLOOKUP(AD96,Varsayımlar!$B:$Q,15,0))</f>
        <v>25CM TURUNCU KOLİ-SOL ÜST DİKDÖRTGENE ÜRETİM TARİHİ BASILACAK</v>
      </c>
      <c r="AB96" s="90" t="str">
        <f>IF(B96="","",VLOOKUP(AD96,Varsayımlar!$B:$Q,16,0))</f>
        <v>24-26 CM</v>
      </c>
      <c r="AC96" s="90">
        <f>IF(B96="","",VLOOKUP(Sayfa2!AD50,Varsayımlar!B:S,18,0))</f>
        <v>0</v>
      </c>
      <c r="AD96" s="90" t="str">
        <f t="shared" si="13"/>
        <v>MAGNİTMAGNİT MAVİ AMBALAJ 25 CM 260G</v>
      </c>
    </row>
    <row r="97" spans="1:30" ht="47.25" x14ac:dyDescent="0.25">
      <c r="A97" s="9" t="s">
        <v>133</v>
      </c>
      <c r="B97" s="88" t="s">
        <v>90</v>
      </c>
      <c r="C97" s="89">
        <f>IF(B97="","",VLOOKUP(AD97,Varsayımlar!$B:$Q,3,0))</f>
        <v>8698829380698</v>
      </c>
      <c r="D97" s="89" t="s">
        <v>234</v>
      </c>
      <c r="E97" s="85" t="s">
        <v>91</v>
      </c>
      <c r="F97" s="9"/>
      <c r="G97" s="88" t="s">
        <v>437</v>
      </c>
      <c r="H97" s="90" t="str">
        <f>IF(B97="","",VLOOKUP(AD97,Varsayımlar!$B:$Q,5,0))</f>
        <v>MAGNİT MAVİ AMBALAJ 25CM</v>
      </c>
      <c r="I97" s="90">
        <f>IF(B97="","",VLOOKUP(AD97,Varsayımlar!B:T,19,0))</f>
        <v>0</v>
      </c>
      <c r="J97" s="90" t="str">
        <f>IF(B97="","",VLOOKUP(AD97,Varsayımlar!$B:$Q,6,0))</f>
        <v>SADE</v>
      </c>
      <c r="K97" s="9">
        <v>2016</v>
      </c>
      <c r="L97" s="9"/>
      <c r="M97" s="9">
        <f>IFERROR(IF(B97="","",K97/VLOOKUP(AD97,Varsayımlar!B:R,17,0)),"")</f>
        <v>24</v>
      </c>
      <c r="N97" s="9"/>
      <c r="O97" s="9"/>
      <c r="P97" s="90">
        <f>IF(B97="","",VLOOKUP(AD97,Varsayımlar!$B:$Q,7,0)*K97)</f>
        <v>60480</v>
      </c>
      <c r="Q97" s="90">
        <f>IF(B97="","",VLOOKUP(AD97,Varsayımlar!$B:$Q,8,0))</f>
        <v>25</v>
      </c>
      <c r="R97" s="90" t="str">
        <f>IF(B97="","",VLOOKUP(AD97,Varsayımlar!$B:$Q,9,0))</f>
        <v>SOFT</v>
      </c>
      <c r="S97" s="90">
        <f>IF(B97="","",VLOOKUP(AD97,Varsayımlar!$B:$Q,10,0))</f>
        <v>4</v>
      </c>
      <c r="T97" s="90">
        <f>IF(B97="","",VLOOKUP(AD97,Varsayımlar!$B:$Q,11,0))</f>
        <v>30</v>
      </c>
      <c r="U97" s="90">
        <f>IF(B97="","",VLOOKUP(AD97,Varsayımlar!$B:$Q,12,0))</f>
        <v>260</v>
      </c>
      <c r="V97" s="90" t="str">
        <f>IF(B97="","",VLOOKUP(AD97,Varsayımlar!$B:$Q,13,0))</f>
        <v>YURTDIŞI</v>
      </c>
      <c r="W97" s="90">
        <f>IF(B97="","",VLOOKUP(AD97,Varsayımlar!$B:$Q,14,0))</f>
        <v>9</v>
      </c>
      <c r="X97" s="9"/>
      <c r="Y97" s="9"/>
      <c r="Z97" s="9"/>
      <c r="AA97" s="90" t="str">
        <f>IF(B97="","",VLOOKUP(AD97,Varsayımlar!$B:$Q,15,0))</f>
        <v>25CM TURUNCU KOLİ-SOL ÜST DİKDÖRTGENE ÜRETİM TARİHİ BASILACAK</v>
      </c>
      <c r="AB97" s="90" t="str">
        <f>IF(B97="","",VLOOKUP(AD97,Varsayımlar!$B:$Q,16,0))</f>
        <v>24-26 CM</v>
      </c>
      <c r="AC97" s="90">
        <f>IF(B97="","",VLOOKUP(Sayfa2!AD51,Varsayımlar!B:S,18,0))</f>
        <v>0</v>
      </c>
      <c r="AD97" s="90" t="str">
        <f t="shared" si="13"/>
        <v>MAGNİTMAGNİT MAVİ AMBALAJ 25 CM 260G</v>
      </c>
    </row>
    <row r="98" spans="1:30" ht="47.25" x14ac:dyDescent="0.25">
      <c r="A98" s="9" t="s">
        <v>134</v>
      </c>
      <c r="B98" s="88" t="s">
        <v>90</v>
      </c>
      <c r="C98" s="89">
        <f>IF(B98="","",VLOOKUP(AD98,Varsayımlar!$B:$Q,3,0))</f>
        <v>8698829380698</v>
      </c>
      <c r="D98" s="89" t="s">
        <v>235</v>
      </c>
      <c r="E98" s="85" t="s">
        <v>91</v>
      </c>
      <c r="F98" s="9"/>
      <c r="G98" s="88" t="s">
        <v>438</v>
      </c>
      <c r="H98" s="90" t="str">
        <f>IF(B98="","",VLOOKUP(AD98,Varsayımlar!$B:$Q,5,0))</f>
        <v>MAGNİT MAVİ AMBALAJ 25CM</v>
      </c>
      <c r="I98" s="90">
        <f>IF(B98="","",VLOOKUP(AD98,Varsayımlar!B:T,19,0))</f>
        <v>0</v>
      </c>
      <c r="J98" s="90" t="str">
        <f>IF(B98="","",VLOOKUP(AD98,Varsayımlar!$B:$Q,6,0))</f>
        <v>SADE</v>
      </c>
      <c r="K98" s="9">
        <v>2016</v>
      </c>
      <c r="L98" s="9"/>
      <c r="M98" s="9">
        <f>IFERROR(IF(B98="","",K98/VLOOKUP(AD98,Varsayımlar!B:R,17,0)),"")</f>
        <v>24</v>
      </c>
      <c r="N98" s="9"/>
      <c r="O98" s="9"/>
      <c r="P98" s="90">
        <f>IF(B98="","",VLOOKUP(AD98,Varsayımlar!$B:$Q,7,0)*K98)</f>
        <v>60480</v>
      </c>
      <c r="Q98" s="90">
        <f>IF(B98="","",VLOOKUP(AD98,Varsayımlar!$B:$Q,8,0))</f>
        <v>25</v>
      </c>
      <c r="R98" s="90" t="str">
        <f>IF(B98="","",VLOOKUP(AD98,Varsayımlar!$B:$Q,9,0))</f>
        <v>SOFT</v>
      </c>
      <c r="S98" s="90">
        <f>IF(B98="","",VLOOKUP(AD98,Varsayımlar!$B:$Q,10,0))</f>
        <v>4</v>
      </c>
      <c r="T98" s="90">
        <f>IF(B98="","",VLOOKUP(AD98,Varsayımlar!$B:$Q,11,0))</f>
        <v>30</v>
      </c>
      <c r="U98" s="90">
        <f>IF(B98="","",VLOOKUP(AD98,Varsayımlar!$B:$Q,12,0))</f>
        <v>260</v>
      </c>
      <c r="V98" s="90" t="str">
        <f>IF(B98="","",VLOOKUP(AD98,Varsayımlar!$B:$Q,13,0))</f>
        <v>YURTDIŞI</v>
      </c>
      <c r="W98" s="90">
        <f>IF(B98="","",VLOOKUP(AD98,Varsayımlar!$B:$Q,14,0))</f>
        <v>9</v>
      </c>
      <c r="X98" s="9"/>
      <c r="Y98" s="9"/>
      <c r="Z98" s="9"/>
      <c r="AA98" s="90" t="str">
        <f>IF(B98="","",VLOOKUP(AD98,Varsayımlar!$B:$Q,15,0))</f>
        <v>25CM TURUNCU KOLİ-SOL ÜST DİKDÖRTGENE ÜRETİM TARİHİ BASILACAK</v>
      </c>
      <c r="AB98" s="90" t="str">
        <f>IF(B98="","",VLOOKUP(AD98,Varsayımlar!$B:$Q,16,0))</f>
        <v>24-26 CM</v>
      </c>
      <c r="AC98" s="90">
        <f>IF(B98="","",VLOOKUP(Sayfa2!AD52,Varsayımlar!B:S,18,0))</f>
        <v>0</v>
      </c>
      <c r="AD98" s="90" t="str">
        <f t="shared" si="13"/>
        <v>MAGNİTMAGNİT MAVİ AMBALAJ 25 CM 260G</v>
      </c>
    </row>
    <row r="99" spans="1:30" ht="47.25" x14ac:dyDescent="0.25">
      <c r="A99" s="9" t="s">
        <v>135</v>
      </c>
      <c r="B99" s="88" t="s">
        <v>90</v>
      </c>
      <c r="C99" s="89">
        <f>IF(B99="","",VLOOKUP(AD99,Varsayımlar!$B:$Q,3,0))</f>
        <v>8698829380698</v>
      </c>
      <c r="D99" s="89" t="s">
        <v>236</v>
      </c>
      <c r="E99" s="85" t="s">
        <v>91</v>
      </c>
      <c r="F99" s="9"/>
      <c r="G99" s="88" t="s">
        <v>439</v>
      </c>
      <c r="H99" s="90" t="str">
        <f>IF(B99="","",VLOOKUP(AD99,Varsayımlar!$B:$Q,5,0))</f>
        <v>MAGNİT MAVİ AMBALAJ 25CM</v>
      </c>
      <c r="I99" s="90">
        <f>IF(B99="","",VLOOKUP(AD99,Varsayımlar!B:T,19,0))</f>
        <v>0</v>
      </c>
      <c r="J99" s="90" t="str">
        <f>IF(B99="","",VLOOKUP(AD99,Varsayımlar!$B:$Q,6,0))</f>
        <v>SADE</v>
      </c>
      <c r="K99" s="9">
        <v>2016</v>
      </c>
      <c r="L99" s="9"/>
      <c r="M99" s="9">
        <f>IFERROR(IF(B99="","",K99/VLOOKUP(AD99,Varsayımlar!B:R,17,0)),"")</f>
        <v>24</v>
      </c>
      <c r="N99" s="9"/>
      <c r="O99" s="9"/>
      <c r="P99" s="90">
        <f>IF(B99="","",VLOOKUP(AD99,Varsayımlar!$B:$Q,7,0)*K99)</f>
        <v>60480</v>
      </c>
      <c r="Q99" s="90">
        <f>IF(B99="","",VLOOKUP(AD99,Varsayımlar!$B:$Q,8,0))</f>
        <v>25</v>
      </c>
      <c r="R99" s="90" t="str">
        <f>IF(B99="","",VLOOKUP(AD99,Varsayımlar!$B:$Q,9,0))</f>
        <v>SOFT</v>
      </c>
      <c r="S99" s="90">
        <f>IF(B99="","",VLOOKUP(AD99,Varsayımlar!$B:$Q,10,0))</f>
        <v>4</v>
      </c>
      <c r="T99" s="90">
        <f>IF(B99="","",VLOOKUP(AD99,Varsayımlar!$B:$Q,11,0))</f>
        <v>30</v>
      </c>
      <c r="U99" s="90">
        <f>IF(B99="","",VLOOKUP(AD99,Varsayımlar!$B:$Q,12,0))</f>
        <v>260</v>
      </c>
      <c r="V99" s="90" t="str">
        <f>IF(B99="","",VLOOKUP(AD99,Varsayımlar!$B:$Q,13,0))</f>
        <v>YURTDIŞI</v>
      </c>
      <c r="W99" s="90">
        <f>IF(B99="","",VLOOKUP(AD99,Varsayımlar!$B:$Q,14,0))</f>
        <v>9</v>
      </c>
      <c r="X99" s="9"/>
      <c r="Y99" s="9"/>
      <c r="Z99" s="9"/>
      <c r="AA99" s="90" t="str">
        <f>IF(B99="","",VLOOKUP(AD99,Varsayımlar!$B:$Q,15,0))</f>
        <v>25CM TURUNCU KOLİ-SOL ÜST DİKDÖRTGENE ÜRETİM TARİHİ BASILACAK</v>
      </c>
      <c r="AB99" s="90" t="str">
        <f>IF(B99="","",VLOOKUP(AD99,Varsayımlar!$B:$Q,16,0))</f>
        <v>24-26 CM</v>
      </c>
      <c r="AC99" s="90">
        <f>IF(B99="","",VLOOKUP(Sayfa2!AD53,Varsayımlar!B:S,18,0))</f>
        <v>0</v>
      </c>
      <c r="AD99" s="90" t="str">
        <f t="shared" si="13"/>
        <v>MAGNİTMAGNİT MAVİ AMBALAJ 25 CM 260G</v>
      </c>
    </row>
    <row r="100" spans="1:30" ht="47.25" x14ac:dyDescent="0.25">
      <c r="A100" s="9" t="s">
        <v>136</v>
      </c>
      <c r="B100" s="88" t="s">
        <v>90</v>
      </c>
      <c r="C100" s="89">
        <f>IF(B100="","",VLOOKUP(AD100,Varsayımlar!$B:$Q,3,0))</f>
        <v>8698829380698</v>
      </c>
      <c r="D100" s="89" t="s">
        <v>237</v>
      </c>
      <c r="E100" s="85" t="s">
        <v>91</v>
      </c>
      <c r="F100" s="9"/>
      <c r="G100" s="88" t="s">
        <v>440</v>
      </c>
      <c r="H100" s="90" t="str">
        <f>IF(B100="","",VLOOKUP(AD100,Varsayımlar!$B:$Q,5,0))</f>
        <v>MAGNİT MAVİ AMBALAJ 25CM</v>
      </c>
      <c r="I100" s="90">
        <f>IF(B100="","",VLOOKUP(AD100,Varsayımlar!B:T,19,0))</f>
        <v>0</v>
      </c>
      <c r="J100" s="90" t="str">
        <f>IF(B100="","",VLOOKUP(AD100,Varsayımlar!$B:$Q,6,0))</f>
        <v>SADE</v>
      </c>
      <c r="K100" s="9">
        <v>2016</v>
      </c>
      <c r="L100" s="9"/>
      <c r="M100" s="9">
        <f>IFERROR(IF(B100="","",K100/VLOOKUP(AD100,Varsayımlar!B:R,17,0)),"")</f>
        <v>24</v>
      </c>
      <c r="N100" s="9"/>
      <c r="O100" s="9"/>
      <c r="P100" s="90">
        <f>IF(B100="","",VLOOKUP(AD100,Varsayımlar!$B:$Q,7,0)*K100)</f>
        <v>60480</v>
      </c>
      <c r="Q100" s="90">
        <f>IF(B100="","",VLOOKUP(AD100,Varsayımlar!$B:$Q,8,0))</f>
        <v>25</v>
      </c>
      <c r="R100" s="90" t="str">
        <f>IF(B100="","",VLOOKUP(AD100,Varsayımlar!$B:$Q,9,0))</f>
        <v>SOFT</v>
      </c>
      <c r="S100" s="90">
        <f>IF(B100="","",VLOOKUP(AD100,Varsayımlar!$B:$Q,10,0))</f>
        <v>4</v>
      </c>
      <c r="T100" s="90">
        <f>IF(B100="","",VLOOKUP(AD100,Varsayımlar!$B:$Q,11,0))</f>
        <v>30</v>
      </c>
      <c r="U100" s="90">
        <f>IF(B100="","",VLOOKUP(AD100,Varsayımlar!$B:$Q,12,0))</f>
        <v>260</v>
      </c>
      <c r="V100" s="90" t="str">
        <f>IF(B100="","",VLOOKUP(AD100,Varsayımlar!$B:$Q,13,0))</f>
        <v>YURTDIŞI</v>
      </c>
      <c r="W100" s="90">
        <f>IF(B100="","",VLOOKUP(AD100,Varsayımlar!$B:$Q,14,0))</f>
        <v>9</v>
      </c>
      <c r="X100" s="9"/>
      <c r="Y100" s="9"/>
      <c r="Z100" s="9"/>
      <c r="AA100" s="90" t="str">
        <f>IF(B100="","",VLOOKUP(AD100,Varsayımlar!$B:$Q,15,0))</f>
        <v>25CM TURUNCU KOLİ-SOL ÜST DİKDÖRTGENE ÜRETİM TARİHİ BASILACAK</v>
      </c>
      <c r="AB100" s="90" t="str">
        <f>IF(B100="","",VLOOKUP(AD100,Varsayımlar!$B:$Q,16,0))</f>
        <v>24-26 CM</v>
      </c>
      <c r="AC100" s="90">
        <f>IF(B100="","",VLOOKUP(Sayfa2!AD54,Varsayımlar!B:S,18,0))</f>
        <v>0</v>
      </c>
      <c r="AD100" s="90" t="str">
        <f t="shared" si="13"/>
        <v>MAGNİTMAGNİT MAVİ AMBALAJ 25 CM 260G</v>
      </c>
    </row>
    <row r="101" spans="1:30" ht="47.25" x14ac:dyDescent="0.25">
      <c r="A101" s="9" t="s">
        <v>137</v>
      </c>
      <c r="B101" s="88" t="s">
        <v>90</v>
      </c>
      <c r="C101" s="89">
        <f>IF(B101="","",VLOOKUP(AD101,Varsayımlar!$B:$Q,3,0))</f>
        <v>8698829380698</v>
      </c>
      <c r="D101" s="89" t="s">
        <v>238</v>
      </c>
      <c r="E101" s="85" t="s">
        <v>91</v>
      </c>
      <c r="F101" s="9"/>
      <c r="G101" s="88" t="s">
        <v>441</v>
      </c>
      <c r="H101" s="90" t="str">
        <f>IF(B101="","",VLOOKUP(AD101,Varsayımlar!$B:$Q,5,0))</f>
        <v>MAGNİT MAVİ AMBALAJ 25CM</v>
      </c>
      <c r="I101" s="90">
        <f>IF(B101="","",VLOOKUP(AD101,Varsayımlar!B:T,19,0))</f>
        <v>0</v>
      </c>
      <c r="J101" s="90" t="str">
        <f>IF(B101="","",VLOOKUP(AD101,Varsayımlar!$B:$Q,6,0))</f>
        <v>SADE</v>
      </c>
      <c r="K101" s="9">
        <v>2016</v>
      </c>
      <c r="L101" s="9"/>
      <c r="M101" s="9">
        <f>IFERROR(IF(B101="","",K101/VLOOKUP(AD101,Varsayımlar!B:R,17,0)),"")</f>
        <v>24</v>
      </c>
      <c r="N101" s="9"/>
      <c r="O101" s="9"/>
      <c r="P101" s="90">
        <f>IF(B101="","",VLOOKUP(AD101,Varsayımlar!$B:$Q,7,0)*K101)</f>
        <v>60480</v>
      </c>
      <c r="Q101" s="90">
        <f>IF(B101="","",VLOOKUP(AD101,Varsayımlar!$B:$Q,8,0))</f>
        <v>25</v>
      </c>
      <c r="R101" s="90" t="str">
        <f>IF(B101="","",VLOOKUP(AD101,Varsayımlar!$B:$Q,9,0))</f>
        <v>SOFT</v>
      </c>
      <c r="S101" s="90">
        <f>IF(B101="","",VLOOKUP(AD101,Varsayımlar!$B:$Q,10,0))</f>
        <v>4</v>
      </c>
      <c r="T101" s="90">
        <f>IF(B101="","",VLOOKUP(AD101,Varsayımlar!$B:$Q,11,0))</f>
        <v>30</v>
      </c>
      <c r="U101" s="90">
        <f>IF(B101="","",VLOOKUP(AD101,Varsayımlar!$B:$Q,12,0))</f>
        <v>260</v>
      </c>
      <c r="V101" s="90" t="str">
        <f>IF(B101="","",VLOOKUP(AD101,Varsayımlar!$B:$Q,13,0))</f>
        <v>YURTDIŞI</v>
      </c>
      <c r="W101" s="90">
        <f>IF(B101="","",VLOOKUP(AD101,Varsayımlar!$B:$Q,14,0))</f>
        <v>9</v>
      </c>
      <c r="X101" s="9"/>
      <c r="Y101" s="9"/>
      <c r="Z101" s="9"/>
      <c r="AA101" s="90" t="str">
        <f>IF(B101="","",VLOOKUP(AD101,Varsayımlar!$B:$Q,15,0))</f>
        <v>25CM TURUNCU KOLİ-SOL ÜST DİKDÖRTGENE ÜRETİM TARİHİ BASILACAK</v>
      </c>
      <c r="AB101" s="90" t="str">
        <f>IF(B101="","",VLOOKUP(AD101,Varsayımlar!$B:$Q,16,0))</f>
        <v>24-26 CM</v>
      </c>
      <c r="AC101" s="90">
        <f>IF(B101="","",VLOOKUP(Sayfa2!AD55,Varsayımlar!B:S,18,0))</f>
        <v>0</v>
      </c>
      <c r="AD101" s="90" t="str">
        <f t="shared" si="13"/>
        <v>MAGNİTMAGNİT MAVİ AMBALAJ 25 CM 260G</v>
      </c>
    </row>
    <row r="102" spans="1:30" ht="47.25" x14ac:dyDescent="0.25">
      <c r="A102" s="9" t="s">
        <v>138</v>
      </c>
      <c r="B102" s="88" t="s">
        <v>90</v>
      </c>
      <c r="C102" s="89">
        <f>IF(B102="","",VLOOKUP(AD102,Varsayımlar!$B:$Q,3,0))</f>
        <v>8698829380698</v>
      </c>
      <c r="D102" s="89" t="s">
        <v>239</v>
      </c>
      <c r="E102" s="85" t="s">
        <v>91</v>
      </c>
      <c r="F102" s="9"/>
      <c r="G102" s="88" t="s">
        <v>442</v>
      </c>
      <c r="H102" s="90" t="str">
        <f>IF(B102="","",VLOOKUP(AD102,Varsayımlar!$B:$Q,5,0))</f>
        <v>MAGNİT MAVİ AMBALAJ 25CM</v>
      </c>
      <c r="I102" s="90">
        <f>IF(B102="","",VLOOKUP(AD102,Varsayımlar!B:T,19,0))</f>
        <v>0</v>
      </c>
      <c r="J102" s="90" t="str">
        <f>IF(B102="","",VLOOKUP(AD102,Varsayımlar!$B:$Q,6,0))</f>
        <v>SADE</v>
      </c>
      <c r="K102" s="9">
        <v>2016</v>
      </c>
      <c r="L102" s="9"/>
      <c r="M102" s="9">
        <f>IFERROR(IF(B102="","",K102/VLOOKUP(AD102,Varsayımlar!B:R,17,0)),"")</f>
        <v>24</v>
      </c>
      <c r="N102" s="9"/>
      <c r="O102" s="9"/>
      <c r="P102" s="90">
        <f>IF(B102="","",VLOOKUP(AD102,Varsayımlar!$B:$Q,7,0)*K102)</f>
        <v>60480</v>
      </c>
      <c r="Q102" s="90">
        <f>IF(B102="","",VLOOKUP(AD102,Varsayımlar!$B:$Q,8,0))</f>
        <v>25</v>
      </c>
      <c r="R102" s="90" t="str">
        <f>IF(B102="","",VLOOKUP(AD102,Varsayımlar!$B:$Q,9,0))</f>
        <v>SOFT</v>
      </c>
      <c r="S102" s="90">
        <f>IF(B102="","",VLOOKUP(AD102,Varsayımlar!$B:$Q,10,0))</f>
        <v>4</v>
      </c>
      <c r="T102" s="90">
        <f>IF(B102="","",VLOOKUP(AD102,Varsayımlar!$B:$Q,11,0))</f>
        <v>30</v>
      </c>
      <c r="U102" s="90">
        <f>IF(B102="","",VLOOKUP(AD102,Varsayımlar!$B:$Q,12,0))</f>
        <v>260</v>
      </c>
      <c r="V102" s="90" t="str">
        <f>IF(B102="","",VLOOKUP(AD102,Varsayımlar!$B:$Q,13,0))</f>
        <v>YURTDIŞI</v>
      </c>
      <c r="W102" s="90">
        <f>IF(B102="","",VLOOKUP(AD102,Varsayımlar!$B:$Q,14,0))</f>
        <v>9</v>
      </c>
      <c r="X102" s="9"/>
      <c r="Y102" s="9"/>
      <c r="Z102" s="9"/>
      <c r="AA102" s="90" t="str">
        <f>IF(B102="","",VLOOKUP(AD102,Varsayımlar!$B:$Q,15,0))</f>
        <v>25CM TURUNCU KOLİ-SOL ÜST DİKDÖRTGENE ÜRETİM TARİHİ BASILACAK</v>
      </c>
      <c r="AB102" s="90" t="str">
        <f>IF(B102="","",VLOOKUP(AD102,Varsayımlar!$B:$Q,16,0))</f>
        <v>24-26 CM</v>
      </c>
      <c r="AC102" s="90">
        <f>IF(B102="","",VLOOKUP(Sayfa2!AD56,Varsayımlar!B:S,18,0))</f>
        <v>0</v>
      </c>
      <c r="AD102" s="90" t="str">
        <f t="shared" si="13"/>
        <v>MAGNİTMAGNİT MAVİ AMBALAJ 25 CM 260G</v>
      </c>
    </row>
    <row r="103" spans="1:30" ht="39.75" customHeight="1" x14ac:dyDescent="0.25">
      <c r="A103" s="9" t="s">
        <v>188</v>
      </c>
      <c r="B103" s="9" t="s">
        <v>31</v>
      </c>
      <c r="C103" s="10">
        <f>IF(B103="","",VLOOKUP(AD103,Varsayımlar!$B:$Q,3,0))</f>
        <v>8698829380698</v>
      </c>
      <c r="D103" s="10"/>
      <c r="E103" s="85" t="s">
        <v>240</v>
      </c>
      <c r="F103" s="9">
        <v>47</v>
      </c>
      <c r="G103" s="9" t="s">
        <v>251</v>
      </c>
      <c r="H103" s="9" t="str">
        <f>IF(B103="","",VLOOKUP(AD103,Varsayımlar!$B:$Q,5,0))</f>
        <v>Hanami 20cm Sade 4 pcs 166g (067)</v>
      </c>
      <c r="I103" s="9" t="str">
        <f>IF(B103="","",VLOOKUP(AD103,Varsayımlar!B:T,19,0))</f>
        <v>Ambalaj kaç aylık kontrol?</v>
      </c>
      <c r="J103" s="9" t="str">
        <f>IF(B103="","",VLOOKUP(AD103,Varsayımlar!$B:$Q,6,0))</f>
        <v>SADE</v>
      </c>
      <c r="K103" s="9">
        <v>2380</v>
      </c>
      <c r="L103" s="9"/>
      <c r="M103" s="9">
        <f>IFERROR(IF(B103="","",K103/VLOOKUP(AD103,Varsayımlar!B:R,17,0)),"")</f>
        <v>17</v>
      </c>
      <c r="N103" s="9"/>
      <c r="O103" s="9"/>
      <c r="P103" s="9">
        <f>IF(B103="","",VLOOKUP(AD103,Varsayımlar!$B:$Q,7,0)*K103)</f>
        <v>71400</v>
      </c>
      <c r="Q103" s="9">
        <f>IF(B103="","",VLOOKUP(AD103,Varsayımlar!$B:$Q,8,0))</f>
        <v>20</v>
      </c>
      <c r="R103" s="9" t="str">
        <f>IF(B103="","",VLOOKUP(AD103,Varsayımlar!$B:$Q,9,0))</f>
        <v>Irak Soft</v>
      </c>
      <c r="S103" s="9">
        <f>IF(B103="","",VLOOKUP(AD103,Varsayımlar!$B:$Q,10,0))</f>
        <v>4</v>
      </c>
      <c r="T103" s="9">
        <f>IF(B103="","",VLOOKUP(AD103,Varsayımlar!$B:$Q,11,0))</f>
        <v>30</v>
      </c>
      <c r="U103" s="9">
        <f>IF(B103="","",VLOOKUP(AD103,Varsayımlar!$B:$Q,12,0))</f>
        <v>166</v>
      </c>
      <c r="V103" s="9" t="str">
        <f>IF(B103="","",VLOOKUP(AD103,Varsayımlar!$B:$Q,13,0))</f>
        <v>Yurtdışı</v>
      </c>
      <c r="W103" s="9">
        <f>IF(B103="","",VLOOKUP(AD103,Varsayımlar!$B:$Q,14,0))</f>
        <v>9</v>
      </c>
      <c r="X103" s="86">
        <v>46188</v>
      </c>
      <c r="Y103" s="86">
        <v>46461</v>
      </c>
      <c r="Z103" s="9">
        <v>26061520</v>
      </c>
      <c r="AA103" s="9" t="str">
        <f>IF(B103="","",VLOOKUP(AD103,Varsayımlar!$B:$Q,15,0))</f>
        <v>Hanami Mavi Koli -Üretim Tarihi+9 AYI KAPATACAK ETİKETLİ</v>
      </c>
      <c r="AB103" s="9" t="str">
        <f>IF(B103="","",VLOOKUP(AD103,Varsayımlar!$B:$Q,16,0))</f>
        <v>19-21 cm</v>
      </c>
      <c r="AC103" s="9">
        <f>IF(B103="","",VLOOKUP(Sayfa2!AD57,Varsayımlar!B:S,18,0))</f>
        <v>0</v>
      </c>
      <c r="AD103" s="9" t="str">
        <f t="shared" si="13"/>
        <v xml:space="preserve">GERMESHanami 20cm sade 4pcs 166g </v>
      </c>
    </row>
    <row r="104" spans="1:30" ht="39.75" customHeight="1" x14ac:dyDescent="0.25">
      <c r="A104" s="9" t="s">
        <v>191</v>
      </c>
      <c r="B104" s="88" t="s">
        <v>31</v>
      </c>
      <c r="C104" s="89">
        <f>IF(B104="","",VLOOKUP(AD104,Varsayımlar!$B:$Q,3,0))</f>
        <v>8698829380698</v>
      </c>
      <c r="D104" s="89"/>
      <c r="E104" s="85" t="s">
        <v>244</v>
      </c>
      <c r="F104" s="9">
        <v>47</v>
      </c>
      <c r="G104" s="9" t="s">
        <v>252</v>
      </c>
      <c r="H104" s="90" t="str">
        <f>IF(B104="","",VLOOKUP(AD104,Varsayımlar!$B:$Q,5,0))</f>
        <v>Tortillas 20cm (Etiketli)</v>
      </c>
      <c r="I104" s="90" t="str">
        <f>IF(B104="","",VLOOKUP(AD104,Varsayımlar!B:T,19,0))</f>
        <v>Etiketli</v>
      </c>
      <c r="J104" s="90" t="str">
        <f>IF(B104="","",VLOOKUP(AD104,Varsayımlar!$B:$Q,6,0))</f>
        <v>SADE</v>
      </c>
      <c r="K104" s="9">
        <v>140</v>
      </c>
      <c r="L104" s="9"/>
      <c r="M104" s="9">
        <f>IFERROR(IF(B104="","",K104/VLOOKUP(AD104,Varsayımlar!B:R,17,0)),"")</f>
        <v>1</v>
      </c>
      <c r="N104" s="9"/>
      <c r="O104" s="9"/>
      <c r="P104" s="90">
        <f>IF(B104="","",VLOOKUP(AD104,Varsayımlar!$B:$Q,7,0)*K104)</f>
        <v>4200</v>
      </c>
      <c r="Q104" s="90">
        <f>IF(B104="","",VLOOKUP(AD104,Varsayımlar!$B:$Q,8,0))</f>
        <v>20</v>
      </c>
      <c r="R104" s="90" t="str">
        <f>IF(B104="","",VLOOKUP(AD104,Varsayımlar!$B:$Q,9,0))</f>
        <v>Irak soft</v>
      </c>
      <c r="S104" s="90">
        <f>IF(B104="","",VLOOKUP(AD104,Varsayımlar!$B:$Q,10,0))</f>
        <v>4</v>
      </c>
      <c r="T104" s="90">
        <f>IF(B104="","",VLOOKUP(AD104,Varsayımlar!$B:$Q,11,0))</f>
        <v>30</v>
      </c>
      <c r="U104" s="90">
        <f>IF(B104="","",VLOOKUP(AD104,Varsayımlar!$B:$Q,12,0))</f>
        <v>166</v>
      </c>
      <c r="V104" s="90" t="str">
        <f>IF(B104="","",VLOOKUP(AD104,Varsayımlar!$B:$Q,13,0))</f>
        <v>Yurtdışı</v>
      </c>
      <c r="W104" s="90">
        <f>IF(B104="","",VLOOKUP(AD104,Varsayımlar!$B:$Q,14,0))</f>
        <v>9</v>
      </c>
      <c r="X104" s="86">
        <v>46188</v>
      </c>
      <c r="Y104" s="86">
        <v>46461</v>
      </c>
      <c r="Z104" s="9">
        <v>26061520</v>
      </c>
      <c r="AA104" s="90" t="str">
        <f>IF(B104="","",VLOOKUP(AD104,Varsayımlar!$B:$Q,15,0))</f>
        <v>20cm Koli-Üretim Tarihli Etiket</v>
      </c>
      <c r="AB104" s="90" t="str">
        <f>IF(B104="","",VLOOKUP(AD104,Varsayımlar!$B:$Q,16,0))</f>
        <v>19-21 cm</v>
      </c>
      <c r="AC104" s="90">
        <f>IF(B104="","",VLOOKUP(Sayfa2!AD58,Varsayımlar!B:S,18,0))</f>
        <v>0</v>
      </c>
      <c r="AD104" s="90" t="str">
        <f t="shared" si="13"/>
        <v>GERMESTortillas 20cm 4 lü 166g</v>
      </c>
    </row>
    <row r="105" spans="1:30" ht="39.75" customHeight="1" x14ac:dyDescent="0.25">
      <c r="A105" s="9" t="s">
        <v>192</v>
      </c>
      <c r="B105" s="9" t="s">
        <v>31</v>
      </c>
      <c r="C105" s="10">
        <f>IF(B105="","",VLOOKUP(AD105,Varsayımlar!$B:$Q,3,0))</f>
        <v>8698829380698</v>
      </c>
      <c r="D105" s="10"/>
      <c r="E105" s="91" t="s">
        <v>246</v>
      </c>
      <c r="F105" s="9">
        <v>47</v>
      </c>
      <c r="G105" s="9" t="s">
        <v>253</v>
      </c>
      <c r="H105" s="9" t="str">
        <f>IF(B105="","",VLOOKUP(AD105,Varsayımlar!$B:$Q,5,0))</f>
        <v>Hanami Peynirli 20cm (050)</v>
      </c>
      <c r="I105" s="9" t="str">
        <f>IF(B105="","",VLOOKUP(AD105,Varsayımlar!B:T,19,0))</f>
        <v>Ambalaj kaç aylık kontrol?</v>
      </c>
      <c r="J105" s="9" t="str">
        <f>IF(B105="","",VLOOKUP(AD105,Varsayımlar!$B:$Q,6,0))</f>
        <v>PEYNİRLİ</v>
      </c>
      <c r="K105" s="9">
        <v>1120</v>
      </c>
      <c r="L105" s="9"/>
      <c r="M105" s="9">
        <f>IFERROR(IF(B105="","",K105/VLOOKUP(AD105,Varsayımlar!B:R,17,0)),"")</f>
        <v>8</v>
      </c>
      <c r="N105" s="9"/>
      <c r="O105" s="9"/>
      <c r="P105" s="9">
        <f>IF(B105="","",VLOOKUP(AD105,Varsayımlar!$B:$Q,7,0)*K105)</f>
        <v>33600</v>
      </c>
      <c r="Q105" s="9">
        <f>IF(B105="","",VLOOKUP(AD105,Varsayımlar!$B:$Q,8,0))</f>
        <v>20</v>
      </c>
      <c r="R105" s="9" t="str">
        <f>IF(B105="","",VLOOKUP(AD105,Varsayımlar!$B:$Q,9,0))</f>
        <v>Irak Soft-AT</v>
      </c>
      <c r="S105" s="9">
        <f>IF(B105="","",VLOOKUP(AD105,Varsayımlar!$B:$Q,10,0))</f>
        <v>4</v>
      </c>
      <c r="T105" s="9">
        <f>IF(B105="","",VLOOKUP(AD105,Varsayımlar!$B:$Q,11,0))</f>
        <v>30</v>
      </c>
      <c r="U105" s="9">
        <f>IF(B105="","",VLOOKUP(AD105,Varsayımlar!$B:$Q,12,0))</f>
        <v>166</v>
      </c>
      <c r="V105" s="9" t="str">
        <f>IF(B105="","",VLOOKUP(AD105,Varsayımlar!$B:$Q,13,0))</f>
        <v>YURTDIŞI</v>
      </c>
      <c r="W105" s="9">
        <f>IF(B105="","",VLOOKUP(AD105,Varsayımlar!$B:$Q,14,0))</f>
        <v>9</v>
      </c>
      <c r="X105" s="86">
        <v>46188</v>
      </c>
      <c r="Y105" s="86">
        <v>46461</v>
      </c>
      <c r="Z105" s="9" t="s">
        <v>250</v>
      </c>
      <c r="AA105" s="9" t="str">
        <f>IF(B105="","",VLOOKUP(AD105,Varsayımlar!$B:$Q,15,0))</f>
        <v>HANAMİ SARI KOLİ-ÜRETİM TARİHİ BASILACAK</v>
      </c>
      <c r="AB105" s="9" t="str">
        <f>IF(B105="","",VLOOKUP(AD105,Varsayımlar!$B:$Q,16,0))</f>
        <v>19-21 CM</v>
      </c>
      <c r="AC105" s="9">
        <f>IF(B105="","",VLOOKUP(Sayfa2!AD59,Varsayımlar!B:S,18,0))</f>
        <v>0</v>
      </c>
      <c r="AD105" s="9" t="str">
        <f t="shared" si="13"/>
        <v>GERMESHanami Peynirli 20cm 4 lü 166g</v>
      </c>
    </row>
    <row r="106" spans="1:30" ht="47.25" x14ac:dyDescent="0.25">
      <c r="A106" s="9" t="s">
        <v>193</v>
      </c>
      <c r="B106" s="88" t="s">
        <v>79</v>
      </c>
      <c r="C106" s="89">
        <f>IF(B106="","",VLOOKUP(AD106,Varsayımlar!$B:$Q,3,0))</f>
        <v>8698829380698</v>
      </c>
      <c r="D106" s="89"/>
      <c r="E106" s="91" t="s">
        <v>254</v>
      </c>
      <c r="F106" s="9" t="s">
        <v>532</v>
      </c>
      <c r="G106" s="9" t="s">
        <v>532</v>
      </c>
      <c r="H106" s="90" t="str">
        <f>IF(B106="","",VLOOKUP(AD106,Varsayımlar!$B:$Q,5,0))</f>
        <v>Manetka 20cm</v>
      </c>
      <c r="I106" s="90">
        <f>IF(B106="","",VLOOKUP(AD106,Varsayımlar!B:T,19,0))</f>
        <v>0</v>
      </c>
      <c r="J106" s="90" t="str">
        <f>IF(B106="","",VLOOKUP(AD106,Varsayımlar!$B:$Q,6,0))</f>
        <v>SADE</v>
      </c>
      <c r="K106" s="9">
        <v>7200</v>
      </c>
      <c r="L106" s="9"/>
      <c r="M106" s="9">
        <f>IFERROR(IF(B106="","",K106/VLOOKUP(AD106,Varsayımlar!B:R,17,0)),"")</f>
        <v>32</v>
      </c>
      <c r="N106" s="9"/>
      <c r="O106" s="9"/>
      <c r="P106" s="90">
        <f>IF(B106="","",VLOOKUP(AD106,Varsayımlar!$B:$Q,7,0)*K106)</f>
        <v>100800</v>
      </c>
      <c r="Q106" s="90">
        <f>IF(B106="","",VLOOKUP(AD106,Varsayımlar!$B:$Q,8,0))</f>
        <v>20</v>
      </c>
      <c r="R106" s="90" t="str">
        <f>IF(B106="","",VLOOKUP(AD106,Varsayımlar!$B:$Q,9,0))</f>
        <v>Irak Soft</v>
      </c>
      <c r="S106" s="90">
        <f>IF(B106="","",VLOOKUP(AD106,Varsayımlar!$B:$Q,10,0))</f>
        <v>4</v>
      </c>
      <c r="T106" s="90">
        <f>IF(B106="","",VLOOKUP(AD106,Varsayımlar!$B:$Q,11,0))</f>
        <v>14</v>
      </c>
      <c r="U106" s="90">
        <f>IF(B106="","",VLOOKUP(AD106,Varsayımlar!$B:$Q,12,0))</f>
        <v>166</v>
      </c>
      <c r="V106" s="90" t="str">
        <f>IF(B106="","",VLOOKUP(AD106,Varsayımlar!$B:$Q,13,0))</f>
        <v>YURTDIŞI</v>
      </c>
      <c r="W106" s="90">
        <f>IF(B106="","",VLOOKUP(AD106,Varsayımlar!$B:$Q,14,0))</f>
        <v>6</v>
      </c>
      <c r="X106" s="86">
        <v>46196</v>
      </c>
      <c r="Y106" s="86">
        <v>46379</v>
      </c>
      <c r="Z106" s="9">
        <v>26062320</v>
      </c>
      <c r="AA106" s="90" t="str">
        <f>IF(B106="","",VLOOKUP(AD106,Varsayımlar!$B:$Q,15,0))</f>
        <v>Kare Koli-Üretim Tarihli Etiket</v>
      </c>
      <c r="AB106" s="90" t="str">
        <f>IF(B106="","",VLOOKUP(AD106,Varsayımlar!$B:$Q,16,0))</f>
        <v>19-21 cm</v>
      </c>
      <c r="AC106" s="90">
        <f>IF(B106="","",VLOOKUP(Sayfa2!AD60,Varsayımlar!B:S,18,0))</f>
        <v>0</v>
      </c>
      <c r="AD106" s="90" t="str">
        <f t="shared" si="13"/>
        <v>LLC KOTORManetka 20cm 4 pcs 166g</v>
      </c>
    </row>
    <row r="107" spans="1:30" ht="39.75" customHeight="1" x14ac:dyDescent="0.25">
      <c r="A107" s="9" t="s">
        <v>194</v>
      </c>
      <c r="B107" s="88" t="s">
        <v>90</v>
      </c>
      <c r="C107" s="89">
        <f>IF(B107="","",VLOOKUP(AD107,Varsayımlar!$B:$Q,3,0))</f>
        <v>8698829380698</v>
      </c>
      <c r="D107" s="89" t="s">
        <v>231</v>
      </c>
      <c r="E107" s="85" t="s">
        <v>91</v>
      </c>
      <c r="F107" s="9"/>
      <c r="G107" s="9"/>
      <c r="H107" s="90" t="str">
        <f>IF(B107="","",VLOOKUP(AD107,Varsayımlar!$B:$Q,5,0))</f>
        <v>MAGNİT MAVİ AMBALAJ 25CM</v>
      </c>
      <c r="I107" s="90">
        <f>IF(B107="","",VLOOKUP(AD107,Varsayımlar!B:T,19,0))</f>
        <v>0</v>
      </c>
      <c r="J107" s="90" t="str">
        <f>IF(B107="","",VLOOKUP(AD107,Varsayımlar!$B:$Q,6,0))</f>
        <v>SADE</v>
      </c>
      <c r="K107" s="9">
        <v>2016</v>
      </c>
      <c r="L107" s="9"/>
      <c r="M107" s="9">
        <f>IFERROR(IF(B107="","",K107/VLOOKUP(AD107,Varsayımlar!B:R,17,0)),"")</f>
        <v>24</v>
      </c>
      <c r="N107" s="9"/>
      <c r="O107" s="9"/>
      <c r="P107" s="90">
        <f>IF(B107="","",VLOOKUP(AD107,Varsayımlar!$B:$Q,7,0)*K107)</f>
        <v>60480</v>
      </c>
      <c r="Q107" s="90">
        <f>IF(B107="","",VLOOKUP(AD107,Varsayımlar!$B:$Q,8,0))</f>
        <v>25</v>
      </c>
      <c r="R107" s="90" t="str">
        <f>IF(B107="","",VLOOKUP(AD107,Varsayımlar!$B:$Q,9,0))</f>
        <v>SOFT</v>
      </c>
      <c r="S107" s="90">
        <f>IF(B107="","",VLOOKUP(AD107,Varsayımlar!$B:$Q,10,0))</f>
        <v>4</v>
      </c>
      <c r="T107" s="90">
        <f>IF(B107="","",VLOOKUP(AD107,Varsayımlar!$B:$Q,11,0))</f>
        <v>30</v>
      </c>
      <c r="U107" s="90">
        <f>IF(B107="","",VLOOKUP(AD107,Varsayımlar!$B:$Q,12,0))</f>
        <v>260</v>
      </c>
      <c r="V107" s="90" t="str">
        <f>IF(B107="","",VLOOKUP(AD107,Varsayımlar!$B:$Q,13,0))</f>
        <v>YURTDIŞI</v>
      </c>
      <c r="W107" s="90">
        <f>IF(B107="","",VLOOKUP(AD107,Varsayımlar!$B:$Q,14,0))</f>
        <v>9</v>
      </c>
      <c r="X107" s="9"/>
      <c r="Y107" s="9"/>
      <c r="Z107" s="9"/>
      <c r="AA107" s="90" t="str">
        <f>IF(B107="","",VLOOKUP(AD107,Varsayımlar!$B:$Q,15,0))</f>
        <v>25CM TURUNCU KOLİ-SOL ÜST DİKDÖRTGENE ÜRETİM TARİHİ BASILACAK</v>
      </c>
      <c r="AB107" s="90" t="str">
        <f>IF(B107="","",VLOOKUP(AD107,Varsayımlar!$B:$Q,16,0))</f>
        <v>24-26 CM</v>
      </c>
      <c r="AC107" s="90">
        <f>IF(B107="","",VLOOKUP(Sayfa2!AD61,Varsayımlar!B:S,18,0))</f>
        <v>0</v>
      </c>
      <c r="AD107" s="90" t="str">
        <f t="shared" si="13"/>
        <v>MAGNİTMAGNİT MAVİ AMBALAJ 25 CM 260G</v>
      </c>
    </row>
    <row r="108" spans="1:30" ht="39.75" customHeight="1" x14ac:dyDescent="0.25">
      <c r="A108" s="9" t="s">
        <v>195</v>
      </c>
      <c r="B108" s="88" t="s">
        <v>90</v>
      </c>
      <c r="C108" s="89">
        <f>IF(B108="","",VLOOKUP(AD108,Varsayımlar!$B:$Q,3,0))</f>
        <v>8698829380698</v>
      </c>
      <c r="D108" s="89" t="s">
        <v>232</v>
      </c>
      <c r="E108" s="85" t="s">
        <v>91</v>
      </c>
      <c r="F108" s="9"/>
      <c r="G108" s="9"/>
      <c r="H108" s="90" t="str">
        <f>IF(B108="","",VLOOKUP(AD108,Varsayımlar!$B:$Q,5,0))</f>
        <v>MAGNİT MAVİ AMBALAJ 25CM</v>
      </c>
      <c r="I108" s="90">
        <f>IF(B108="","",VLOOKUP(AD108,Varsayımlar!B:T,19,0))</f>
        <v>0</v>
      </c>
      <c r="J108" s="90" t="str">
        <f>IF(B108="","",VLOOKUP(AD108,Varsayımlar!$B:$Q,6,0))</f>
        <v>SADE</v>
      </c>
      <c r="K108" s="9">
        <v>2016</v>
      </c>
      <c r="L108" s="9"/>
      <c r="M108" s="9">
        <f>IFERROR(IF(B108="","",K108/VLOOKUP(AD108,Varsayımlar!B:R,17,0)),"")</f>
        <v>24</v>
      </c>
      <c r="N108" s="9"/>
      <c r="O108" s="9"/>
      <c r="P108" s="90">
        <f>IF(B108="","",VLOOKUP(AD108,Varsayımlar!$B:$Q,7,0)*K108)</f>
        <v>60480</v>
      </c>
      <c r="Q108" s="90">
        <f>IF(B108="","",VLOOKUP(AD108,Varsayımlar!$B:$Q,8,0))</f>
        <v>25</v>
      </c>
      <c r="R108" s="90" t="str">
        <f>IF(B108="","",VLOOKUP(AD108,Varsayımlar!$B:$Q,9,0))</f>
        <v>SOFT</v>
      </c>
      <c r="S108" s="90">
        <f>IF(B108="","",VLOOKUP(AD108,Varsayımlar!$B:$Q,10,0))</f>
        <v>4</v>
      </c>
      <c r="T108" s="90">
        <f>IF(B108="","",VLOOKUP(AD108,Varsayımlar!$B:$Q,11,0))</f>
        <v>30</v>
      </c>
      <c r="U108" s="90">
        <f>IF(B108="","",VLOOKUP(AD108,Varsayımlar!$B:$Q,12,0))</f>
        <v>260</v>
      </c>
      <c r="V108" s="90" t="str">
        <f>IF(B108="","",VLOOKUP(AD108,Varsayımlar!$B:$Q,13,0))</f>
        <v>YURTDIŞI</v>
      </c>
      <c r="W108" s="90">
        <f>IF(B108="","",VLOOKUP(AD108,Varsayımlar!$B:$Q,14,0))</f>
        <v>9</v>
      </c>
      <c r="X108" s="9"/>
      <c r="Y108" s="9"/>
      <c r="Z108" s="9"/>
      <c r="AA108" s="90" t="str">
        <f>IF(B108="","",VLOOKUP(AD108,Varsayımlar!$B:$Q,15,0))</f>
        <v>25CM TURUNCU KOLİ-SOL ÜST DİKDÖRTGENE ÜRETİM TARİHİ BASILACAK</v>
      </c>
      <c r="AB108" s="90" t="str">
        <f>IF(B108="","",VLOOKUP(AD108,Varsayımlar!$B:$Q,16,0))</f>
        <v>24-26 CM</v>
      </c>
      <c r="AC108" s="90">
        <f>IF(B108="","",VLOOKUP(Sayfa2!AD62,Varsayımlar!B:S,18,0))</f>
        <v>0</v>
      </c>
      <c r="AD108" s="90" t="str">
        <f t="shared" si="13"/>
        <v>MAGNİTMAGNİT MAVİ AMBALAJ 25 CM 260G</v>
      </c>
    </row>
    <row r="109" spans="1:30" ht="39.75" customHeight="1" x14ac:dyDescent="0.25">
      <c r="A109" s="9" t="s">
        <v>196</v>
      </c>
      <c r="B109" s="88" t="s">
        <v>90</v>
      </c>
      <c r="C109" s="89">
        <f>IF(B109="","",VLOOKUP(AD109,Varsayımlar!$B:$Q,3,0))</f>
        <v>8698829380698</v>
      </c>
      <c r="D109" s="89" t="s">
        <v>233</v>
      </c>
      <c r="E109" s="85" t="s">
        <v>91</v>
      </c>
      <c r="F109" s="9"/>
      <c r="G109" s="9"/>
      <c r="H109" s="90" t="str">
        <f>IF(B109="","",VLOOKUP(AD109,Varsayımlar!$B:$Q,5,0))</f>
        <v>MAGNİT MAVİ AMBALAJ 25CM</v>
      </c>
      <c r="I109" s="90">
        <f>IF(B109="","",VLOOKUP(AD109,Varsayımlar!B:T,19,0))</f>
        <v>0</v>
      </c>
      <c r="J109" s="90" t="str">
        <f>IF(B109="","",VLOOKUP(AD109,Varsayımlar!$B:$Q,6,0))</f>
        <v>SADE</v>
      </c>
      <c r="K109" s="9">
        <v>2016</v>
      </c>
      <c r="L109" s="9"/>
      <c r="M109" s="9">
        <f>IFERROR(IF(B109="","",K109/VLOOKUP(AD109,Varsayımlar!B:R,17,0)),"")</f>
        <v>24</v>
      </c>
      <c r="N109" s="9"/>
      <c r="O109" s="9"/>
      <c r="P109" s="90">
        <f>IF(B109="","",VLOOKUP(AD109,Varsayımlar!$B:$Q,7,0)*K109)</f>
        <v>60480</v>
      </c>
      <c r="Q109" s="90">
        <f>IF(B109="","",VLOOKUP(AD109,Varsayımlar!$B:$Q,8,0))</f>
        <v>25</v>
      </c>
      <c r="R109" s="90" t="str">
        <f>IF(B109="","",VLOOKUP(AD109,Varsayımlar!$B:$Q,9,0))</f>
        <v>SOFT</v>
      </c>
      <c r="S109" s="90">
        <f>IF(B109="","",VLOOKUP(AD109,Varsayımlar!$B:$Q,10,0))</f>
        <v>4</v>
      </c>
      <c r="T109" s="90">
        <f>IF(B109="","",VLOOKUP(AD109,Varsayımlar!$B:$Q,11,0))</f>
        <v>30</v>
      </c>
      <c r="U109" s="90">
        <f>IF(B109="","",VLOOKUP(AD109,Varsayımlar!$B:$Q,12,0))</f>
        <v>260</v>
      </c>
      <c r="V109" s="90" t="str">
        <f>IF(B109="","",VLOOKUP(AD109,Varsayımlar!$B:$Q,13,0))</f>
        <v>YURTDIŞI</v>
      </c>
      <c r="W109" s="90">
        <f>IF(B109="","",VLOOKUP(AD109,Varsayımlar!$B:$Q,14,0))</f>
        <v>9</v>
      </c>
      <c r="X109" s="9"/>
      <c r="Y109" s="9"/>
      <c r="Z109" s="9"/>
      <c r="AA109" s="90" t="str">
        <f>IF(B109="","",VLOOKUP(AD109,Varsayımlar!$B:$Q,15,0))</f>
        <v>25CM TURUNCU KOLİ-SOL ÜST DİKDÖRTGENE ÜRETİM TARİHİ BASILACAK</v>
      </c>
      <c r="AB109" s="90" t="str">
        <f>IF(B109="","",VLOOKUP(AD109,Varsayımlar!$B:$Q,16,0))</f>
        <v>24-26 CM</v>
      </c>
      <c r="AC109" s="90">
        <f>IF(B109="","",VLOOKUP(Sayfa2!AD63,Varsayımlar!B:S,18,0))</f>
        <v>0</v>
      </c>
      <c r="AD109" s="90" t="str">
        <f t="shared" si="13"/>
        <v>MAGNİTMAGNİT MAVİ AMBALAJ 25 CM 260G</v>
      </c>
    </row>
    <row r="110" spans="1:30" ht="39.75" customHeight="1" x14ac:dyDescent="0.25">
      <c r="A110" s="9" t="s">
        <v>197</v>
      </c>
      <c r="B110" s="88" t="s">
        <v>90</v>
      </c>
      <c r="C110" s="89">
        <f>IF(B110="","",VLOOKUP(AD110,Varsayımlar!$B:$Q,3,0))</f>
        <v>8698829380698</v>
      </c>
      <c r="D110" s="89" t="s">
        <v>234</v>
      </c>
      <c r="E110" s="85" t="s">
        <v>91</v>
      </c>
      <c r="F110" s="9"/>
      <c r="G110" s="9"/>
      <c r="H110" s="90" t="str">
        <f>IF(B110="","",VLOOKUP(AD110,Varsayımlar!$B:$Q,5,0))</f>
        <v>MAGNİT MAVİ AMBALAJ 25CM</v>
      </c>
      <c r="I110" s="90">
        <f>IF(B110="","",VLOOKUP(AD110,Varsayımlar!B:T,19,0))</f>
        <v>0</v>
      </c>
      <c r="J110" s="90" t="str">
        <f>IF(B110="","",VLOOKUP(AD110,Varsayımlar!$B:$Q,6,0))</f>
        <v>SADE</v>
      </c>
      <c r="K110" s="9">
        <v>2016</v>
      </c>
      <c r="L110" s="9"/>
      <c r="M110" s="9">
        <f>IFERROR(IF(B110="","",K110/VLOOKUP(AD110,Varsayımlar!B:R,17,0)),"")</f>
        <v>24</v>
      </c>
      <c r="N110" s="9"/>
      <c r="O110" s="9"/>
      <c r="P110" s="90">
        <f>IF(B110="","",VLOOKUP(AD110,Varsayımlar!$B:$Q,7,0)*K110)</f>
        <v>60480</v>
      </c>
      <c r="Q110" s="90">
        <f>IF(B110="","",VLOOKUP(AD110,Varsayımlar!$B:$Q,8,0))</f>
        <v>25</v>
      </c>
      <c r="R110" s="90" t="str">
        <f>IF(B110="","",VLOOKUP(AD110,Varsayımlar!$B:$Q,9,0))</f>
        <v>SOFT</v>
      </c>
      <c r="S110" s="90">
        <f>IF(B110="","",VLOOKUP(AD110,Varsayımlar!$B:$Q,10,0))</f>
        <v>4</v>
      </c>
      <c r="T110" s="90">
        <f>IF(B110="","",VLOOKUP(AD110,Varsayımlar!$B:$Q,11,0))</f>
        <v>30</v>
      </c>
      <c r="U110" s="90">
        <f>IF(B110="","",VLOOKUP(AD110,Varsayımlar!$B:$Q,12,0))</f>
        <v>260</v>
      </c>
      <c r="V110" s="90" t="str">
        <f>IF(B110="","",VLOOKUP(AD110,Varsayımlar!$B:$Q,13,0))</f>
        <v>YURTDIŞI</v>
      </c>
      <c r="W110" s="90">
        <f>IF(B110="","",VLOOKUP(AD110,Varsayımlar!$B:$Q,14,0))</f>
        <v>9</v>
      </c>
      <c r="X110" s="9"/>
      <c r="Y110" s="9"/>
      <c r="Z110" s="9"/>
      <c r="AA110" s="90" t="str">
        <f>IF(B110="","",VLOOKUP(AD110,Varsayımlar!$B:$Q,15,0))</f>
        <v>25CM TURUNCU KOLİ-SOL ÜST DİKDÖRTGENE ÜRETİM TARİHİ BASILACAK</v>
      </c>
      <c r="AB110" s="90" t="str">
        <f>IF(B110="","",VLOOKUP(AD110,Varsayımlar!$B:$Q,16,0))</f>
        <v>24-26 CM</v>
      </c>
      <c r="AC110" s="90">
        <f>IF(B110="","",VLOOKUP(Sayfa2!AD64,Varsayımlar!B:S,18,0))</f>
        <v>0</v>
      </c>
      <c r="AD110" s="90" t="str">
        <f t="shared" si="13"/>
        <v>MAGNİTMAGNİT MAVİ AMBALAJ 25 CM 260G</v>
      </c>
    </row>
    <row r="111" spans="1:30" ht="39.75" customHeight="1" x14ac:dyDescent="0.25">
      <c r="A111" s="9" t="s">
        <v>198</v>
      </c>
      <c r="B111" s="88" t="s">
        <v>90</v>
      </c>
      <c r="C111" s="89">
        <f>IF(B111="","",VLOOKUP(AD111,Varsayımlar!$B:$Q,3,0))</f>
        <v>8698829380698</v>
      </c>
      <c r="D111" s="89" t="s">
        <v>235</v>
      </c>
      <c r="E111" s="85" t="s">
        <v>91</v>
      </c>
      <c r="F111" s="9"/>
      <c r="G111" s="9"/>
      <c r="H111" s="90" t="str">
        <f>IF(B111="","",VLOOKUP(AD111,Varsayımlar!$B:$Q,5,0))</f>
        <v>MAGNİT MAVİ AMBALAJ 25CM</v>
      </c>
      <c r="I111" s="90">
        <f>IF(B111="","",VLOOKUP(AD111,Varsayımlar!B:T,19,0))</f>
        <v>0</v>
      </c>
      <c r="J111" s="90" t="str">
        <f>IF(B111="","",VLOOKUP(AD111,Varsayımlar!$B:$Q,6,0))</f>
        <v>SADE</v>
      </c>
      <c r="K111" s="9">
        <v>2016</v>
      </c>
      <c r="L111" s="9"/>
      <c r="M111" s="9">
        <f>IFERROR(IF(B111="","",K111/VLOOKUP(AD111,Varsayımlar!B:R,17,0)),"")</f>
        <v>24</v>
      </c>
      <c r="N111" s="9"/>
      <c r="O111" s="9"/>
      <c r="P111" s="90">
        <f>IF(B111="","",VLOOKUP(AD111,Varsayımlar!$B:$Q,7,0)*K111)</f>
        <v>60480</v>
      </c>
      <c r="Q111" s="90">
        <f>IF(B111="","",VLOOKUP(AD111,Varsayımlar!$B:$Q,8,0))</f>
        <v>25</v>
      </c>
      <c r="R111" s="90" t="str">
        <f>IF(B111="","",VLOOKUP(AD111,Varsayımlar!$B:$Q,9,0))</f>
        <v>SOFT</v>
      </c>
      <c r="S111" s="90">
        <f>IF(B111="","",VLOOKUP(AD111,Varsayımlar!$B:$Q,10,0))</f>
        <v>4</v>
      </c>
      <c r="T111" s="90">
        <f>IF(B111="","",VLOOKUP(AD111,Varsayımlar!$B:$Q,11,0))</f>
        <v>30</v>
      </c>
      <c r="U111" s="90">
        <f>IF(B111="","",VLOOKUP(AD111,Varsayımlar!$B:$Q,12,0))</f>
        <v>260</v>
      </c>
      <c r="V111" s="90" t="str">
        <f>IF(B111="","",VLOOKUP(AD111,Varsayımlar!$B:$Q,13,0))</f>
        <v>YURTDIŞI</v>
      </c>
      <c r="W111" s="90">
        <f>IF(B111="","",VLOOKUP(AD111,Varsayımlar!$B:$Q,14,0))</f>
        <v>9</v>
      </c>
      <c r="X111" s="9"/>
      <c r="Y111" s="9"/>
      <c r="Z111" s="9"/>
      <c r="AA111" s="90" t="str">
        <f>IF(B111="","",VLOOKUP(AD111,Varsayımlar!$B:$Q,15,0))</f>
        <v>25CM TURUNCU KOLİ-SOL ÜST DİKDÖRTGENE ÜRETİM TARİHİ BASILACAK</v>
      </c>
      <c r="AB111" s="90" t="str">
        <f>IF(B111="","",VLOOKUP(AD111,Varsayımlar!$B:$Q,16,0))</f>
        <v>24-26 CM</v>
      </c>
      <c r="AC111" s="90">
        <f>IF(B111="","",VLOOKUP(Sayfa2!AD65,Varsayımlar!B:S,18,0))</f>
        <v>0</v>
      </c>
      <c r="AD111" s="90" t="str">
        <f t="shared" si="13"/>
        <v>MAGNİTMAGNİT MAVİ AMBALAJ 25 CM 260G</v>
      </c>
    </row>
    <row r="112" spans="1:30" ht="39.75" customHeight="1" x14ac:dyDescent="0.25">
      <c r="A112" s="9" t="s">
        <v>199</v>
      </c>
      <c r="B112" s="88" t="s">
        <v>90</v>
      </c>
      <c r="C112" s="89">
        <f>IF(B112="","",VLOOKUP(AD112,Varsayımlar!$B:$Q,3,0))</f>
        <v>8698829380698</v>
      </c>
      <c r="D112" s="89" t="s">
        <v>236</v>
      </c>
      <c r="E112" s="85" t="s">
        <v>91</v>
      </c>
      <c r="F112" s="9"/>
      <c r="G112" s="9"/>
      <c r="H112" s="90" t="str">
        <f>IF(B112="","",VLOOKUP(AD112,Varsayımlar!$B:$Q,5,0))</f>
        <v>MAGNİT MAVİ AMBALAJ 25CM</v>
      </c>
      <c r="I112" s="90">
        <f>IF(B112="","",VLOOKUP(AD112,Varsayımlar!B:T,19,0))</f>
        <v>0</v>
      </c>
      <c r="J112" s="90" t="str">
        <f>IF(B112="","",VLOOKUP(AD112,Varsayımlar!$B:$Q,6,0))</f>
        <v>SADE</v>
      </c>
      <c r="K112" s="9">
        <v>2016</v>
      </c>
      <c r="L112" s="9"/>
      <c r="M112" s="9">
        <f>IFERROR(IF(B112="","",K112/VLOOKUP(AD112,Varsayımlar!B:R,17,0)),"")</f>
        <v>24</v>
      </c>
      <c r="N112" s="9"/>
      <c r="O112" s="9"/>
      <c r="P112" s="90">
        <f>IF(B112="","",VLOOKUP(AD112,Varsayımlar!$B:$Q,7,0)*K112)</f>
        <v>60480</v>
      </c>
      <c r="Q112" s="90">
        <f>IF(B112="","",VLOOKUP(AD112,Varsayımlar!$B:$Q,8,0))</f>
        <v>25</v>
      </c>
      <c r="R112" s="90" t="str">
        <f>IF(B112="","",VLOOKUP(AD112,Varsayımlar!$B:$Q,9,0))</f>
        <v>SOFT</v>
      </c>
      <c r="S112" s="90">
        <f>IF(B112="","",VLOOKUP(AD112,Varsayımlar!$B:$Q,10,0))</f>
        <v>4</v>
      </c>
      <c r="T112" s="90">
        <f>IF(B112="","",VLOOKUP(AD112,Varsayımlar!$B:$Q,11,0))</f>
        <v>30</v>
      </c>
      <c r="U112" s="90">
        <f>IF(B112="","",VLOOKUP(AD112,Varsayımlar!$B:$Q,12,0))</f>
        <v>260</v>
      </c>
      <c r="V112" s="90" t="str">
        <f>IF(B112="","",VLOOKUP(AD112,Varsayımlar!$B:$Q,13,0))</f>
        <v>YURTDIŞI</v>
      </c>
      <c r="W112" s="90">
        <f>IF(B112="","",VLOOKUP(AD112,Varsayımlar!$B:$Q,14,0))</f>
        <v>9</v>
      </c>
      <c r="X112" s="9"/>
      <c r="Y112" s="9"/>
      <c r="Z112" s="9"/>
      <c r="AA112" s="90" t="str">
        <f>IF(B112="","",VLOOKUP(AD112,Varsayımlar!$B:$Q,15,0))</f>
        <v>25CM TURUNCU KOLİ-SOL ÜST DİKDÖRTGENE ÜRETİM TARİHİ BASILACAK</v>
      </c>
      <c r="AB112" s="90" t="str">
        <f>IF(B112="","",VLOOKUP(AD112,Varsayımlar!$B:$Q,16,0))</f>
        <v>24-26 CM</v>
      </c>
      <c r="AC112" s="90">
        <f>IF(B112="","",VLOOKUP(Sayfa2!AD66,Varsayımlar!B:S,18,0))</f>
        <v>0</v>
      </c>
      <c r="AD112" s="90" t="str">
        <f t="shared" si="13"/>
        <v>MAGNİTMAGNİT MAVİ AMBALAJ 25 CM 260G</v>
      </c>
    </row>
    <row r="113" spans="1:30" ht="39.75" customHeight="1" x14ac:dyDescent="0.25">
      <c r="A113" s="9" t="s">
        <v>200</v>
      </c>
      <c r="B113" s="88" t="s">
        <v>90</v>
      </c>
      <c r="C113" s="89">
        <f>IF(B113="","",VLOOKUP(AD113,Varsayımlar!$B:$Q,3,0))</f>
        <v>8698829380698</v>
      </c>
      <c r="D113" s="89" t="s">
        <v>237</v>
      </c>
      <c r="E113" s="85" t="s">
        <v>91</v>
      </c>
      <c r="F113" s="9"/>
      <c r="G113" s="9"/>
      <c r="H113" s="90" t="str">
        <f>IF(B113="","",VLOOKUP(AD113,Varsayımlar!$B:$Q,5,0))</f>
        <v>MAGNİT MAVİ AMBALAJ 25CM</v>
      </c>
      <c r="I113" s="90">
        <f>IF(B113="","",VLOOKUP(AD113,Varsayımlar!B:T,19,0))</f>
        <v>0</v>
      </c>
      <c r="J113" s="90" t="str">
        <f>IF(B113="","",VLOOKUP(AD113,Varsayımlar!$B:$Q,6,0))</f>
        <v>SADE</v>
      </c>
      <c r="K113" s="9">
        <v>2016</v>
      </c>
      <c r="L113" s="9"/>
      <c r="M113" s="9">
        <f>IFERROR(IF(B113="","",K113/VLOOKUP(AD113,Varsayımlar!B:R,17,0)),"")</f>
        <v>24</v>
      </c>
      <c r="N113" s="9"/>
      <c r="O113" s="9"/>
      <c r="P113" s="90">
        <f>IF(B113="","",VLOOKUP(AD113,Varsayımlar!$B:$Q,7,0)*K113)</f>
        <v>60480</v>
      </c>
      <c r="Q113" s="90">
        <f>IF(B113="","",VLOOKUP(AD113,Varsayımlar!$B:$Q,8,0))</f>
        <v>25</v>
      </c>
      <c r="R113" s="90" t="str">
        <f>IF(B113="","",VLOOKUP(AD113,Varsayımlar!$B:$Q,9,0))</f>
        <v>SOFT</v>
      </c>
      <c r="S113" s="90">
        <f>IF(B113="","",VLOOKUP(AD113,Varsayımlar!$B:$Q,10,0))</f>
        <v>4</v>
      </c>
      <c r="T113" s="90">
        <f>IF(B113="","",VLOOKUP(AD113,Varsayımlar!$B:$Q,11,0))</f>
        <v>30</v>
      </c>
      <c r="U113" s="90">
        <f>IF(B113="","",VLOOKUP(AD113,Varsayımlar!$B:$Q,12,0))</f>
        <v>260</v>
      </c>
      <c r="V113" s="90" t="str">
        <f>IF(B113="","",VLOOKUP(AD113,Varsayımlar!$B:$Q,13,0))</f>
        <v>YURTDIŞI</v>
      </c>
      <c r="W113" s="90">
        <f>IF(B113="","",VLOOKUP(AD113,Varsayımlar!$B:$Q,14,0))</f>
        <v>9</v>
      </c>
      <c r="X113" s="9"/>
      <c r="Y113" s="9"/>
      <c r="Z113" s="9"/>
      <c r="AA113" s="90" t="str">
        <f>IF(B113="","",VLOOKUP(AD113,Varsayımlar!$B:$Q,15,0))</f>
        <v>25CM TURUNCU KOLİ-SOL ÜST DİKDÖRTGENE ÜRETİM TARİHİ BASILACAK</v>
      </c>
      <c r="AB113" s="90" t="str">
        <f>IF(B113="","",VLOOKUP(AD113,Varsayımlar!$B:$Q,16,0))</f>
        <v>24-26 CM</v>
      </c>
      <c r="AC113" s="90">
        <f>IF(B113="","",VLOOKUP(Sayfa2!AD67,Varsayımlar!B:S,18,0))</f>
        <v>0</v>
      </c>
      <c r="AD113" s="90" t="str">
        <f t="shared" si="13"/>
        <v>MAGNİTMAGNİT MAVİ AMBALAJ 25 CM 260G</v>
      </c>
    </row>
    <row r="114" spans="1:30" ht="39.75" customHeight="1" x14ac:dyDescent="0.25">
      <c r="A114" s="9" t="s">
        <v>201</v>
      </c>
      <c r="B114" s="88" t="s">
        <v>90</v>
      </c>
      <c r="C114" s="89">
        <f>IF(B114="","",VLOOKUP(AD114,Varsayımlar!$B:$Q,3,0))</f>
        <v>8698829380698</v>
      </c>
      <c r="D114" s="89" t="s">
        <v>238</v>
      </c>
      <c r="E114" s="85" t="s">
        <v>91</v>
      </c>
      <c r="F114" s="9"/>
      <c r="G114" s="9"/>
      <c r="H114" s="90" t="str">
        <f>IF(B114="","",VLOOKUP(AD114,Varsayımlar!$B:$Q,5,0))</f>
        <v>MAGNİT MAVİ AMBALAJ 25CM</v>
      </c>
      <c r="I114" s="90">
        <f>IF(B114="","",VLOOKUP(AD114,Varsayımlar!B:T,19,0))</f>
        <v>0</v>
      </c>
      <c r="J114" s="90" t="str">
        <f>IF(B114="","",VLOOKUP(AD114,Varsayımlar!$B:$Q,6,0))</f>
        <v>SADE</v>
      </c>
      <c r="K114" s="9">
        <v>2016</v>
      </c>
      <c r="L114" s="9"/>
      <c r="M114" s="9">
        <f>IFERROR(IF(B114="","",K114/VLOOKUP(AD114,Varsayımlar!B:R,17,0)),"")</f>
        <v>24</v>
      </c>
      <c r="N114" s="9"/>
      <c r="O114" s="9"/>
      <c r="P114" s="90">
        <f>IF(B114="","",VLOOKUP(AD114,Varsayımlar!$B:$Q,7,0)*K114)</f>
        <v>60480</v>
      </c>
      <c r="Q114" s="90">
        <f>IF(B114="","",VLOOKUP(AD114,Varsayımlar!$B:$Q,8,0))</f>
        <v>25</v>
      </c>
      <c r="R114" s="90" t="str">
        <f>IF(B114="","",VLOOKUP(AD114,Varsayımlar!$B:$Q,9,0))</f>
        <v>SOFT</v>
      </c>
      <c r="S114" s="90">
        <f>IF(B114="","",VLOOKUP(AD114,Varsayımlar!$B:$Q,10,0))</f>
        <v>4</v>
      </c>
      <c r="T114" s="90">
        <f>IF(B114="","",VLOOKUP(AD114,Varsayımlar!$B:$Q,11,0))</f>
        <v>30</v>
      </c>
      <c r="U114" s="90">
        <f>IF(B114="","",VLOOKUP(AD114,Varsayımlar!$B:$Q,12,0))</f>
        <v>260</v>
      </c>
      <c r="V114" s="90" t="str">
        <f>IF(B114="","",VLOOKUP(AD114,Varsayımlar!$B:$Q,13,0))</f>
        <v>YURTDIŞI</v>
      </c>
      <c r="W114" s="90">
        <f>IF(B114="","",VLOOKUP(AD114,Varsayımlar!$B:$Q,14,0))</f>
        <v>9</v>
      </c>
      <c r="X114" s="9"/>
      <c r="Y114" s="9"/>
      <c r="Z114" s="9"/>
      <c r="AA114" s="90" t="str">
        <f>IF(B114="","",VLOOKUP(AD114,Varsayımlar!$B:$Q,15,0))</f>
        <v>25CM TURUNCU KOLİ-SOL ÜST DİKDÖRTGENE ÜRETİM TARİHİ BASILACAK</v>
      </c>
      <c r="AB114" s="90" t="str">
        <f>IF(B114="","",VLOOKUP(AD114,Varsayımlar!$B:$Q,16,0))</f>
        <v>24-26 CM</v>
      </c>
      <c r="AC114" s="90">
        <f>IF(B114="","",VLOOKUP(Sayfa2!AD68,Varsayımlar!B:S,18,0))</f>
        <v>0</v>
      </c>
      <c r="AD114" s="90" t="str">
        <f t="shared" si="13"/>
        <v>MAGNİTMAGNİT MAVİ AMBALAJ 25 CM 260G</v>
      </c>
    </row>
    <row r="115" spans="1:30" ht="39.75" customHeight="1" x14ac:dyDescent="0.25">
      <c r="A115" s="9" t="s">
        <v>202</v>
      </c>
      <c r="B115" s="88" t="s">
        <v>90</v>
      </c>
      <c r="C115" s="89">
        <f>IF(B115="","",VLOOKUP(AD115,Varsayımlar!$B:$Q,3,0))</f>
        <v>8698829380698</v>
      </c>
      <c r="D115" s="89" t="s">
        <v>239</v>
      </c>
      <c r="E115" s="85" t="s">
        <v>91</v>
      </c>
      <c r="F115" s="9"/>
      <c r="G115" s="9"/>
      <c r="H115" s="90" t="str">
        <f>IF(B115="","",VLOOKUP(AD115,Varsayımlar!$B:$Q,5,0))</f>
        <v>MAGNİT MAVİ AMBALAJ 25CM</v>
      </c>
      <c r="I115" s="90">
        <f>IF(B115="","",VLOOKUP(AD115,Varsayımlar!B:T,19,0))</f>
        <v>0</v>
      </c>
      <c r="J115" s="90" t="str">
        <f>IF(B115="","",VLOOKUP(AD115,Varsayımlar!$B:$Q,6,0))</f>
        <v>SADE</v>
      </c>
      <c r="K115" s="9">
        <v>2016</v>
      </c>
      <c r="L115" s="9"/>
      <c r="M115" s="9">
        <f>IFERROR(IF(B115="","",K115/VLOOKUP(AD115,Varsayımlar!B:R,17,0)),"")</f>
        <v>24</v>
      </c>
      <c r="N115" s="9"/>
      <c r="O115" s="9"/>
      <c r="P115" s="90">
        <f>IF(B115="","",VLOOKUP(AD115,Varsayımlar!$B:$Q,7,0)*K115)</f>
        <v>60480</v>
      </c>
      <c r="Q115" s="90">
        <f>IF(B115="","",VLOOKUP(AD115,Varsayımlar!$B:$Q,8,0))</f>
        <v>25</v>
      </c>
      <c r="R115" s="90" t="str">
        <f>IF(B115="","",VLOOKUP(AD115,Varsayımlar!$B:$Q,9,0))</f>
        <v>SOFT</v>
      </c>
      <c r="S115" s="90">
        <f>IF(B115="","",VLOOKUP(AD115,Varsayımlar!$B:$Q,10,0))</f>
        <v>4</v>
      </c>
      <c r="T115" s="90">
        <f>IF(B115="","",VLOOKUP(AD115,Varsayımlar!$B:$Q,11,0))</f>
        <v>30</v>
      </c>
      <c r="U115" s="90">
        <f>IF(B115="","",VLOOKUP(AD115,Varsayımlar!$B:$Q,12,0))</f>
        <v>260</v>
      </c>
      <c r="V115" s="90" t="str">
        <f>IF(B115="","",VLOOKUP(AD115,Varsayımlar!$B:$Q,13,0))</f>
        <v>YURTDIŞI</v>
      </c>
      <c r="W115" s="90">
        <f>IF(B115="","",VLOOKUP(AD115,Varsayımlar!$B:$Q,14,0))</f>
        <v>9</v>
      </c>
      <c r="X115" s="9"/>
      <c r="Y115" s="9"/>
      <c r="Z115" s="9"/>
      <c r="AA115" s="90" t="str">
        <f>IF(B115="","",VLOOKUP(AD115,Varsayımlar!$B:$Q,15,0))</f>
        <v>25CM TURUNCU KOLİ-SOL ÜST DİKDÖRTGENE ÜRETİM TARİHİ BASILACAK</v>
      </c>
      <c r="AB115" s="90" t="str">
        <f>IF(B115="","",VLOOKUP(AD115,Varsayımlar!$B:$Q,16,0))</f>
        <v>24-26 CM</v>
      </c>
      <c r="AC115" s="90">
        <f>IF(B115="","",VLOOKUP(Sayfa2!AD69,Varsayımlar!B:S,18,0))</f>
        <v>0</v>
      </c>
      <c r="AD115" s="90" t="str">
        <f t="shared" si="13"/>
        <v>MAGNİTMAGNİT MAVİ AMBALAJ 25 CM 260G</v>
      </c>
    </row>
    <row r="116" spans="1:30" ht="39.75" customHeight="1" x14ac:dyDescent="0.25">
      <c r="A116" s="9" t="s">
        <v>203</v>
      </c>
      <c r="B116" s="88" t="s">
        <v>90</v>
      </c>
      <c r="C116" s="89">
        <f>IF(B116="","",VLOOKUP(AD116,Varsayımlar!$B:$Q,3,0))</f>
        <v>8698829380698</v>
      </c>
      <c r="D116" s="89" t="s">
        <v>258</v>
      </c>
      <c r="E116" s="85" t="s">
        <v>91</v>
      </c>
      <c r="F116" s="9"/>
      <c r="G116" s="9"/>
      <c r="H116" s="90" t="str">
        <f>IF(B116="","",VLOOKUP(AD116,Varsayımlar!$B:$Q,5,0))</f>
        <v>MAGNİT MAVİ AMBALAJ 25CM</v>
      </c>
      <c r="I116" s="90">
        <f>IF(B116="","",VLOOKUP(AD116,Varsayımlar!B:T,19,0))</f>
        <v>0</v>
      </c>
      <c r="J116" s="90" t="str">
        <f>IF(B116="","",VLOOKUP(AD116,Varsayımlar!$B:$Q,6,0))</f>
        <v>SADE</v>
      </c>
      <c r="K116" s="9">
        <v>2016</v>
      </c>
      <c r="L116" s="9"/>
      <c r="M116" s="9">
        <f>IFERROR(IF(B116="","",K116/VLOOKUP(AD116,Varsayımlar!B:R,17,0)),"")</f>
        <v>24</v>
      </c>
      <c r="N116" s="9"/>
      <c r="O116" s="9"/>
      <c r="P116" s="90">
        <f>IF(B116="","",VLOOKUP(AD116,Varsayımlar!$B:$Q,7,0)*K116)</f>
        <v>60480</v>
      </c>
      <c r="Q116" s="90">
        <f>IF(B116="","",VLOOKUP(AD116,Varsayımlar!$B:$Q,8,0))</f>
        <v>25</v>
      </c>
      <c r="R116" s="90" t="str">
        <f>IF(B116="","",VLOOKUP(AD116,Varsayımlar!$B:$Q,9,0))</f>
        <v>SOFT</v>
      </c>
      <c r="S116" s="90">
        <f>IF(B116="","",VLOOKUP(AD116,Varsayımlar!$B:$Q,10,0))</f>
        <v>4</v>
      </c>
      <c r="T116" s="90">
        <f>IF(B116="","",VLOOKUP(AD116,Varsayımlar!$B:$Q,11,0))</f>
        <v>30</v>
      </c>
      <c r="U116" s="90">
        <f>IF(B116="","",VLOOKUP(AD116,Varsayımlar!$B:$Q,12,0))</f>
        <v>260</v>
      </c>
      <c r="V116" s="90" t="str">
        <f>IF(B116="","",VLOOKUP(AD116,Varsayımlar!$B:$Q,13,0))</f>
        <v>YURTDIŞI</v>
      </c>
      <c r="W116" s="90">
        <f>IF(B116="","",VLOOKUP(AD116,Varsayımlar!$B:$Q,14,0))</f>
        <v>9</v>
      </c>
      <c r="X116" s="9"/>
      <c r="Y116" s="9"/>
      <c r="Z116" s="9"/>
      <c r="AA116" s="90" t="str">
        <f>IF(B116="","",VLOOKUP(AD116,Varsayımlar!$B:$Q,15,0))</f>
        <v>25CM TURUNCU KOLİ-SOL ÜST DİKDÖRTGENE ÜRETİM TARİHİ BASILACAK</v>
      </c>
      <c r="AB116" s="90" t="str">
        <f>IF(B116="","",VLOOKUP(AD116,Varsayımlar!$B:$Q,16,0))</f>
        <v>24-26 CM</v>
      </c>
      <c r="AC116" s="90">
        <f>IF(B116="","",VLOOKUP(Sayfa2!AD70,Varsayımlar!B:S,18,0))</f>
        <v>0</v>
      </c>
      <c r="AD116" s="90" t="str">
        <f t="shared" si="13"/>
        <v>MAGNİTMAGNİT MAVİ AMBALAJ 25 CM 260G</v>
      </c>
    </row>
    <row r="117" spans="1:30" ht="39.75" customHeight="1" x14ac:dyDescent="0.25">
      <c r="A117" s="9" t="s">
        <v>204</v>
      </c>
      <c r="B117" s="88" t="s">
        <v>90</v>
      </c>
      <c r="C117" s="89">
        <f>IF(B117="","",VLOOKUP(AD117,Varsayımlar!$B:$Q,3,0))</f>
        <v>8698829380698</v>
      </c>
      <c r="D117" s="89" t="s">
        <v>259</v>
      </c>
      <c r="E117" s="85" t="s">
        <v>91</v>
      </c>
      <c r="F117" s="9"/>
      <c r="G117" s="9"/>
      <c r="H117" s="90" t="str">
        <f>IF(B117="","",VLOOKUP(AD117,Varsayımlar!$B:$Q,5,0))</f>
        <v>MAGNİT MAVİ AMBALAJ 25CM</v>
      </c>
      <c r="I117" s="90">
        <f>IF(B117="","",VLOOKUP(AD117,Varsayımlar!B:T,19,0))</f>
        <v>0</v>
      </c>
      <c r="J117" s="90" t="str">
        <f>IF(B117="","",VLOOKUP(AD117,Varsayımlar!$B:$Q,6,0))</f>
        <v>SADE</v>
      </c>
      <c r="K117" s="9">
        <v>2016</v>
      </c>
      <c r="L117" s="9"/>
      <c r="M117" s="9">
        <f>IFERROR(IF(B117="","",K117/VLOOKUP(AD117,Varsayımlar!B:R,17,0)),"")</f>
        <v>24</v>
      </c>
      <c r="N117" s="9"/>
      <c r="O117" s="9"/>
      <c r="P117" s="90">
        <f>IF(B117="","",VLOOKUP(AD117,Varsayımlar!$B:$Q,7,0)*K117)</f>
        <v>60480</v>
      </c>
      <c r="Q117" s="90">
        <f>IF(B117="","",VLOOKUP(AD117,Varsayımlar!$B:$Q,8,0))</f>
        <v>25</v>
      </c>
      <c r="R117" s="90" t="str">
        <f>IF(B117="","",VLOOKUP(AD117,Varsayımlar!$B:$Q,9,0))</f>
        <v>SOFT</v>
      </c>
      <c r="S117" s="90">
        <f>IF(B117="","",VLOOKUP(AD117,Varsayımlar!$B:$Q,10,0))</f>
        <v>4</v>
      </c>
      <c r="T117" s="90">
        <f>IF(B117="","",VLOOKUP(AD117,Varsayımlar!$B:$Q,11,0))</f>
        <v>30</v>
      </c>
      <c r="U117" s="90">
        <f>IF(B117="","",VLOOKUP(AD117,Varsayımlar!$B:$Q,12,0))</f>
        <v>260</v>
      </c>
      <c r="V117" s="90" t="str">
        <f>IF(B117="","",VLOOKUP(AD117,Varsayımlar!$B:$Q,13,0))</f>
        <v>YURTDIŞI</v>
      </c>
      <c r="W117" s="90">
        <f>IF(B117="","",VLOOKUP(AD117,Varsayımlar!$B:$Q,14,0))</f>
        <v>9</v>
      </c>
      <c r="X117" s="9"/>
      <c r="Y117" s="9"/>
      <c r="Z117" s="9"/>
      <c r="AA117" s="90" t="str">
        <f>IF(B117="","",VLOOKUP(AD117,Varsayımlar!$B:$Q,15,0))</f>
        <v>25CM TURUNCU KOLİ-SOL ÜST DİKDÖRTGENE ÜRETİM TARİHİ BASILACAK</v>
      </c>
      <c r="AB117" s="90" t="str">
        <f>IF(B117="","",VLOOKUP(AD117,Varsayımlar!$B:$Q,16,0))</f>
        <v>24-26 CM</v>
      </c>
      <c r="AC117" s="90">
        <f>IF(B117="","",VLOOKUP(Sayfa2!AD71,Varsayımlar!B:S,18,0))</f>
        <v>0</v>
      </c>
      <c r="AD117" s="90" t="str">
        <f t="shared" si="13"/>
        <v>MAGNİTMAGNİT MAVİ AMBALAJ 25 CM 260G</v>
      </c>
    </row>
    <row r="118" spans="1:30" ht="39.75" customHeight="1" x14ac:dyDescent="0.25">
      <c r="A118" s="9" t="s">
        <v>205</v>
      </c>
      <c r="B118" s="88" t="s">
        <v>90</v>
      </c>
      <c r="C118" s="89">
        <f>IF(B118="","",VLOOKUP(AD118,Varsayımlar!$B:$Q,3,0))</f>
        <v>8698829380698</v>
      </c>
      <c r="D118" s="89" t="s">
        <v>260</v>
      </c>
      <c r="E118" s="85" t="s">
        <v>91</v>
      </c>
      <c r="F118" s="9"/>
      <c r="G118" s="9"/>
      <c r="H118" s="90" t="str">
        <f>IF(B118="","",VLOOKUP(AD118,Varsayımlar!$B:$Q,5,0))</f>
        <v>MAGNİT MAVİ AMBALAJ 25CM</v>
      </c>
      <c r="I118" s="90">
        <f>IF(B118="","",VLOOKUP(AD118,Varsayımlar!B:T,19,0))</f>
        <v>0</v>
      </c>
      <c r="J118" s="90" t="str">
        <f>IF(B118="","",VLOOKUP(AD118,Varsayımlar!$B:$Q,6,0))</f>
        <v>SADE</v>
      </c>
      <c r="K118" s="9">
        <v>2016</v>
      </c>
      <c r="L118" s="9"/>
      <c r="M118" s="9">
        <f>IFERROR(IF(B118="","",K118/VLOOKUP(AD118,Varsayımlar!B:R,17,0)),"")</f>
        <v>24</v>
      </c>
      <c r="N118" s="9"/>
      <c r="O118" s="9"/>
      <c r="P118" s="90">
        <f>IF(B118="","",VLOOKUP(AD118,Varsayımlar!$B:$Q,7,0)*K118)</f>
        <v>60480</v>
      </c>
      <c r="Q118" s="90">
        <f>IF(B118="","",VLOOKUP(AD118,Varsayımlar!$B:$Q,8,0))</f>
        <v>25</v>
      </c>
      <c r="R118" s="90" t="str">
        <f>IF(B118="","",VLOOKUP(AD118,Varsayımlar!$B:$Q,9,0))</f>
        <v>SOFT</v>
      </c>
      <c r="S118" s="90">
        <f>IF(B118="","",VLOOKUP(AD118,Varsayımlar!$B:$Q,10,0))</f>
        <v>4</v>
      </c>
      <c r="T118" s="90">
        <f>IF(B118="","",VLOOKUP(AD118,Varsayımlar!$B:$Q,11,0))</f>
        <v>30</v>
      </c>
      <c r="U118" s="90">
        <f>IF(B118="","",VLOOKUP(AD118,Varsayımlar!$B:$Q,12,0))</f>
        <v>260</v>
      </c>
      <c r="V118" s="90" t="str">
        <f>IF(B118="","",VLOOKUP(AD118,Varsayımlar!$B:$Q,13,0))</f>
        <v>YURTDIŞI</v>
      </c>
      <c r="W118" s="90">
        <f>IF(B118="","",VLOOKUP(AD118,Varsayımlar!$B:$Q,14,0))</f>
        <v>9</v>
      </c>
      <c r="X118" s="9"/>
      <c r="Y118" s="9"/>
      <c r="Z118" s="9"/>
      <c r="AA118" s="90" t="str">
        <f>IF(B118="","",VLOOKUP(AD118,Varsayımlar!$B:$Q,15,0))</f>
        <v>25CM TURUNCU KOLİ-SOL ÜST DİKDÖRTGENE ÜRETİM TARİHİ BASILACAK</v>
      </c>
      <c r="AB118" s="90" t="str">
        <f>IF(B118="","",VLOOKUP(AD118,Varsayımlar!$B:$Q,16,0))</f>
        <v>24-26 CM</v>
      </c>
      <c r="AC118" s="90">
        <f>IF(B118="","",VLOOKUP(Sayfa2!AD72,Varsayımlar!B:S,18,0))</f>
        <v>0</v>
      </c>
      <c r="AD118" s="90" t="str">
        <f t="shared" si="13"/>
        <v>MAGNİTMAGNİT MAVİ AMBALAJ 25 CM 260G</v>
      </c>
    </row>
    <row r="119" spans="1:30" ht="39.75" customHeight="1" x14ac:dyDescent="0.25">
      <c r="A119" s="9" t="s">
        <v>206</v>
      </c>
      <c r="B119" s="88" t="s">
        <v>90</v>
      </c>
      <c r="C119" s="89">
        <f>IF(B119="","",VLOOKUP(AD119,Varsayımlar!$B:$Q,3,0))</f>
        <v>8698829380698</v>
      </c>
      <c r="D119" s="89" t="s">
        <v>261</v>
      </c>
      <c r="E119" s="85" t="s">
        <v>91</v>
      </c>
      <c r="F119" s="9"/>
      <c r="G119" s="9"/>
      <c r="H119" s="90" t="str">
        <f>IF(B119="","",VLOOKUP(AD119,Varsayımlar!$B:$Q,5,0))</f>
        <v>MAGNİT MAVİ AMBALAJ 25CM</v>
      </c>
      <c r="I119" s="90">
        <f>IF(B119="","",VLOOKUP(AD119,Varsayımlar!B:T,19,0))</f>
        <v>0</v>
      </c>
      <c r="J119" s="90" t="str">
        <f>IF(B119="","",VLOOKUP(AD119,Varsayımlar!$B:$Q,6,0))</f>
        <v>SADE</v>
      </c>
      <c r="K119" s="9">
        <v>2016</v>
      </c>
      <c r="L119" s="9"/>
      <c r="M119" s="9">
        <f>IFERROR(IF(B119="","",K119/VLOOKUP(AD119,Varsayımlar!B:R,17,0)),"")</f>
        <v>24</v>
      </c>
      <c r="N119" s="9"/>
      <c r="O119" s="9"/>
      <c r="P119" s="90">
        <f>IF(B119="","",VLOOKUP(AD119,Varsayımlar!$B:$Q,7,0)*K119)</f>
        <v>60480</v>
      </c>
      <c r="Q119" s="90">
        <f>IF(B119="","",VLOOKUP(AD119,Varsayımlar!$B:$Q,8,0))</f>
        <v>25</v>
      </c>
      <c r="R119" s="90" t="str">
        <f>IF(B119="","",VLOOKUP(AD119,Varsayımlar!$B:$Q,9,0))</f>
        <v>SOFT</v>
      </c>
      <c r="S119" s="90">
        <f>IF(B119="","",VLOOKUP(AD119,Varsayımlar!$B:$Q,10,0))</f>
        <v>4</v>
      </c>
      <c r="T119" s="90">
        <f>IF(B119="","",VLOOKUP(AD119,Varsayımlar!$B:$Q,11,0))</f>
        <v>30</v>
      </c>
      <c r="U119" s="90">
        <f>IF(B119="","",VLOOKUP(AD119,Varsayımlar!$B:$Q,12,0))</f>
        <v>260</v>
      </c>
      <c r="V119" s="90" t="str">
        <f>IF(B119="","",VLOOKUP(AD119,Varsayımlar!$B:$Q,13,0))</f>
        <v>YURTDIŞI</v>
      </c>
      <c r="W119" s="90">
        <f>IF(B119="","",VLOOKUP(AD119,Varsayımlar!$B:$Q,14,0))</f>
        <v>9</v>
      </c>
      <c r="X119" s="9"/>
      <c r="Y119" s="9"/>
      <c r="Z119" s="9"/>
      <c r="AA119" s="90" t="str">
        <f>IF(B119="","",VLOOKUP(AD119,Varsayımlar!$B:$Q,15,0))</f>
        <v>25CM TURUNCU KOLİ-SOL ÜST DİKDÖRTGENE ÜRETİM TARİHİ BASILACAK</v>
      </c>
      <c r="AB119" s="90" t="str">
        <f>IF(B119="","",VLOOKUP(AD119,Varsayımlar!$B:$Q,16,0))</f>
        <v>24-26 CM</v>
      </c>
      <c r="AC119" s="90">
        <f>IF(B119="","",VLOOKUP(Sayfa2!AD73,Varsayımlar!B:S,18,0))</f>
        <v>0</v>
      </c>
      <c r="AD119" s="90" t="str">
        <f t="shared" si="13"/>
        <v>MAGNİTMAGNİT MAVİ AMBALAJ 25 CM 260G</v>
      </c>
    </row>
    <row r="120" spans="1:30" ht="39.75" customHeight="1" x14ac:dyDescent="0.25">
      <c r="A120" s="9" t="s">
        <v>207</v>
      </c>
      <c r="B120" s="9" t="s">
        <v>104</v>
      </c>
      <c r="C120" s="10">
        <f>IF(B120="","",VLOOKUP(AD120,Varsayımlar!$B:$Q,3,0))</f>
        <v>8698829380698</v>
      </c>
      <c r="D120" s="10"/>
      <c r="E120" s="91" t="s">
        <v>263</v>
      </c>
      <c r="F120" s="9"/>
      <c r="G120" s="9"/>
      <c r="H120" s="9" t="str">
        <f>IF(B120="","",VLOOKUP(AD120,Varsayımlar!$B:$Q,5,0))</f>
        <v>Tortillas 20cm (Samakat Bilgileri Ekli)</v>
      </c>
      <c r="I120" s="9">
        <f>IF(B120="","",VLOOKUP(AD120,Varsayımlar!B:T,19,0))</f>
        <v>0</v>
      </c>
      <c r="J120" s="9" t="str">
        <f>IF(B120="","",VLOOKUP(AD120,Varsayımlar!$B:$Q,6,0))</f>
        <v>PEYNİRLİ</v>
      </c>
      <c r="K120" s="9">
        <v>1800</v>
      </c>
      <c r="L120" s="9"/>
      <c r="M120" s="9">
        <f>IFERROR(IF(B120="","",K120/VLOOKUP(AD120,Varsayımlar!B:R,17,0)),"")</f>
        <v>8</v>
      </c>
      <c r="N120" s="9"/>
      <c r="O120" s="9"/>
      <c r="P120" s="9">
        <f>IF(B120="","",VLOOKUP(AD120,Varsayımlar!$B:$Q,7,0)*K120)</f>
        <v>25200</v>
      </c>
      <c r="Q120" s="9">
        <f>IF(B120="","",VLOOKUP(AD120,Varsayımlar!$B:$Q,8,0))</f>
        <v>20</v>
      </c>
      <c r="R120" s="9" t="str">
        <f>IF(B120="","",VLOOKUP(AD120,Varsayımlar!$B:$Q,9,0))</f>
        <v>IRAK SOFT-AT</v>
      </c>
      <c r="S120" s="9">
        <f>IF(B120="","",VLOOKUP(AD120,Varsayımlar!$B:$Q,10,0))</f>
        <v>4</v>
      </c>
      <c r="T120" s="9">
        <f>IF(B120="","",VLOOKUP(AD120,Varsayımlar!$B:$Q,11,0))</f>
        <v>14</v>
      </c>
      <c r="U120" s="9">
        <f>IF(B120="","",VLOOKUP(AD120,Varsayımlar!$B:$Q,12,0))</f>
        <v>166</v>
      </c>
      <c r="V120" s="9" t="str">
        <f>IF(B120="","",VLOOKUP(AD120,Varsayımlar!$B:$Q,13,0))</f>
        <v>YURTDIŞI</v>
      </c>
      <c r="W120" s="9">
        <f>IF(B120="","",VLOOKUP(AD120,Varsayımlar!$B:$Q,14,0))</f>
        <v>9</v>
      </c>
      <c r="X120" s="86">
        <v>46206</v>
      </c>
      <c r="Y120" s="86">
        <v>46480</v>
      </c>
      <c r="Z120" s="9" t="s">
        <v>265</v>
      </c>
      <c r="AA120" s="9" t="str">
        <f>IF(B120="","",VLOOKUP(AD120,Varsayımlar!$B:$Q,15,0))</f>
        <v>Kare Koli-Üretim Tarihli Etiket</v>
      </c>
      <c r="AB120" s="9" t="str">
        <f>IF(B120="","",VLOOKUP(AD120,Varsayımlar!$B:$Q,16,0))</f>
        <v>19-21 cm</v>
      </c>
      <c r="AC120" s="9">
        <f>IF(B120="","",VLOOKUP(Sayfa2!AD75,Varsayımlar!B:S,18,0))</f>
        <v>0</v>
      </c>
      <c r="AD120" s="9" t="str">
        <f t="shared" si="13"/>
        <v>SMART LLCTortillas 20cm Peynirli 4pcs 166g</v>
      </c>
    </row>
    <row r="121" spans="1:30" ht="39.75" customHeight="1" x14ac:dyDescent="0.25">
      <c r="A121" s="9" t="s">
        <v>208</v>
      </c>
      <c r="B121" s="88" t="s">
        <v>104</v>
      </c>
      <c r="C121" s="89">
        <f>IF(B121="","",VLOOKUP(AD121,Varsayımlar!$B:$Q,3,0))</f>
        <v>8698829380698</v>
      </c>
      <c r="D121" s="89"/>
      <c r="E121" s="91" t="s">
        <v>105</v>
      </c>
      <c r="F121" s="9"/>
      <c r="G121" s="9"/>
      <c r="H121" s="90" t="str">
        <f>IF(B121="","",VLOOKUP(AD121,Varsayımlar!$B:$Q,5,0))</f>
        <v>TORTİLLAS 20CM (SAMAKAT BİLGİLERİ EKLİ)</v>
      </c>
      <c r="I121" s="90">
        <f>IF(B121="","",VLOOKUP(AD121,Varsayımlar!B:T,19,0))</f>
        <v>0</v>
      </c>
      <c r="J121" s="90" t="str">
        <f>IF(B121="","",VLOOKUP(AD121,Varsayımlar!$B:$Q,6,0))</f>
        <v>SADE</v>
      </c>
      <c r="K121" s="9">
        <v>5400</v>
      </c>
      <c r="L121" s="9"/>
      <c r="M121" s="9">
        <f>IFERROR(IF(B121="","",K121/VLOOKUP(AD121,Varsayımlar!B:R,17,0)),"")</f>
        <v>24</v>
      </c>
      <c r="N121" s="9"/>
      <c r="O121" s="9"/>
      <c r="P121" s="90">
        <f>IF(B121="","",VLOOKUP(AD121,Varsayımlar!$B:$Q,7,0)*K121)</f>
        <v>75600</v>
      </c>
      <c r="Q121" s="90">
        <f>IF(B121="","",VLOOKUP(AD121,Varsayımlar!$B:$Q,8,0))</f>
        <v>20</v>
      </c>
      <c r="R121" s="90" t="str">
        <f>IF(B121="","",VLOOKUP(AD121,Varsayımlar!$B:$Q,9,0))</f>
        <v>IRAK SOFT</v>
      </c>
      <c r="S121" s="90">
        <f>IF(B121="","",VLOOKUP(AD121,Varsayımlar!$B:$Q,10,0))</f>
        <v>4</v>
      </c>
      <c r="T121" s="90">
        <f>IF(B121="","",VLOOKUP(AD121,Varsayımlar!$B:$Q,11,0))</f>
        <v>14</v>
      </c>
      <c r="U121" s="90">
        <f>IF(B121="","",VLOOKUP(AD121,Varsayımlar!$B:$Q,12,0))</f>
        <v>166</v>
      </c>
      <c r="V121" s="90" t="str">
        <f>IF(B121="","",VLOOKUP(AD121,Varsayımlar!$B:$Q,13,0))</f>
        <v>YURTDIŞI</v>
      </c>
      <c r="W121" s="90">
        <f>IF(B121="","",VLOOKUP(AD121,Varsayımlar!$B:$Q,14,0))</f>
        <v>9</v>
      </c>
      <c r="X121" s="86">
        <v>46206</v>
      </c>
      <c r="Y121" s="86">
        <v>46480</v>
      </c>
      <c r="Z121" s="9">
        <v>26070320</v>
      </c>
      <c r="AA121" s="90" t="str">
        <f>IF(B121="","",VLOOKUP(AD121,Varsayımlar!$B:$Q,15,0))</f>
        <v>SİYAH KARE KOLİ- Üretim Tarihi Etiketli</v>
      </c>
      <c r="AB121" s="90" t="str">
        <f>IF(B121="","",VLOOKUP(AD121,Varsayımlar!$B:$Q,16,0))</f>
        <v>19-21 CM</v>
      </c>
      <c r="AC121" s="90">
        <f>IF(B121="","",VLOOKUP(Sayfa2!AD76,Varsayımlar!B:S,18,0))</f>
        <v>0</v>
      </c>
      <c r="AD121" s="90" t="str">
        <f t="shared" si="13"/>
        <v>SMART LLCTORTİLLAS SAMAKAT 20CM 166G</v>
      </c>
    </row>
    <row r="122" spans="1:30" ht="39.75" customHeight="1" x14ac:dyDescent="0.25">
      <c r="A122" s="9" t="s">
        <v>209</v>
      </c>
      <c r="B122" s="88" t="s">
        <v>90</v>
      </c>
      <c r="C122" s="89">
        <f>IF(B122="","",VLOOKUP(AD122,Varsayımlar!$B:$Q,3,0))</f>
        <v>8698829380698</v>
      </c>
      <c r="D122" s="89" t="s">
        <v>231</v>
      </c>
      <c r="E122" s="85" t="s">
        <v>91</v>
      </c>
      <c r="F122" s="9"/>
      <c r="G122" s="9"/>
      <c r="H122" s="90" t="str">
        <f>IF(B122="","",VLOOKUP(AD122,Varsayımlar!$B:$Q,5,0))</f>
        <v>MAGNİT MAVİ AMBALAJ 25CM</v>
      </c>
      <c r="I122" s="90">
        <f>IF(B122="","",VLOOKUP(AD122,Varsayımlar!B:T,19,0))</f>
        <v>0</v>
      </c>
      <c r="J122" s="90" t="str">
        <f>IF(B122="","",VLOOKUP(AD122,Varsayımlar!$B:$Q,6,0))</f>
        <v>SADE</v>
      </c>
      <c r="K122" s="9">
        <v>2016</v>
      </c>
      <c r="L122" s="9"/>
      <c r="M122" s="9">
        <f>IFERROR(IF(B122="","",K122/VLOOKUP(AD122,Varsayımlar!B:R,17,0)),"")</f>
        <v>24</v>
      </c>
      <c r="N122" s="9"/>
      <c r="O122" s="9"/>
      <c r="P122" s="90">
        <f>IF(B122="","",VLOOKUP(AD122,Varsayımlar!$B:$Q,7,0)*K122)</f>
        <v>60480</v>
      </c>
      <c r="Q122" s="90">
        <f>IF(B122="","",VLOOKUP(AD122,Varsayımlar!$B:$Q,8,0))</f>
        <v>25</v>
      </c>
      <c r="R122" s="90" t="str">
        <f>IF(B122="","",VLOOKUP(AD122,Varsayımlar!$B:$Q,9,0))</f>
        <v>SOFT</v>
      </c>
      <c r="S122" s="90">
        <f>IF(B122="","",VLOOKUP(AD122,Varsayımlar!$B:$Q,10,0))</f>
        <v>4</v>
      </c>
      <c r="T122" s="90">
        <f>IF(B122="","",VLOOKUP(AD122,Varsayımlar!$B:$Q,11,0))</f>
        <v>30</v>
      </c>
      <c r="U122" s="90">
        <f>IF(B122="","",VLOOKUP(AD122,Varsayımlar!$B:$Q,12,0))</f>
        <v>260</v>
      </c>
      <c r="V122" s="90" t="str">
        <f>IF(B122="","",VLOOKUP(AD122,Varsayımlar!$B:$Q,13,0))</f>
        <v>YURTDIŞI</v>
      </c>
      <c r="W122" s="90">
        <f>IF(B122="","",VLOOKUP(AD122,Varsayımlar!$B:$Q,14,0))</f>
        <v>9</v>
      </c>
      <c r="X122" s="9"/>
      <c r="Y122" s="9"/>
      <c r="Z122" s="9"/>
      <c r="AA122" s="90" t="str">
        <f>IF(B122="","",VLOOKUP(AD122,Varsayımlar!$B:$Q,15,0))</f>
        <v>25CM TURUNCU KOLİ-SOL ÜST DİKDÖRTGENE ÜRETİM TARİHİ BASILACAK</v>
      </c>
      <c r="AB122" s="90" t="str">
        <f>IF(B122="","",VLOOKUP(AD122,Varsayımlar!$B:$Q,16,0))</f>
        <v>24-26 CM</v>
      </c>
      <c r="AC122" s="90">
        <f>IF(B122="","",VLOOKUP(Sayfa2!AD77,Varsayımlar!B:S,18,0))</f>
        <v>0</v>
      </c>
      <c r="AD122" s="90" t="str">
        <f t="shared" si="13"/>
        <v>MAGNİTMAGNİT MAVİ AMBALAJ 25 CM 260G</v>
      </c>
    </row>
    <row r="123" spans="1:30" ht="39.75" customHeight="1" x14ac:dyDescent="0.25">
      <c r="A123" s="9" t="s">
        <v>210</v>
      </c>
      <c r="B123" s="88" t="s">
        <v>90</v>
      </c>
      <c r="C123" s="89">
        <f>IF(B123="","",VLOOKUP(AD123,Varsayımlar!$B:$Q,3,0))</f>
        <v>8698829380698</v>
      </c>
      <c r="D123" s="89" t="s">
        <v>232</v>
      </c>
      <c r="E123" s="85" t="s">
        <v>91</v>
      </c>
      <c r="F123" s="9"/>
      <c r="G123" s="9"/>
      <c r="H123" s="90" t="str">
        <f>IF(B123="","",VLOOKUP(AD123,Varsayımlar!$B:$Q,5,0))</f>
        <v>MAGNİT MAVİ AMBALAJ 25CM</v>
      </c>
      <c r="I123" s="90">
        <f>IF(B123="","",VLOOKUP(AD123,Varsayımlar!B:T,19,0))</f>
        <v>0</v>
      </c>
      <c r="J123" s="90" t="str">
        <f>IF(B123="","",VLOOKUP(AD123,Varsayımlar!$B:$Q,6,0))</f>
        <v>SADE</v>
      </c>
      <c r="K123" s="9">
        <v>2016</v>
      </c>
      <c r="L123" s="9"/>
      <c r="M123" s="9">
        <f>IFERROR(IF(B123="","",K123/VLOOKUP(AD123,Varsayımlar!B:R,17,0)),"")</f>
        <v>24</v>
      </c>
      <c r="N123" s="9"/>
      <c r="O123" s="9"/>
      <c r="P123" s="90">
        <f>IF(B123="","",VLOOKUP(AD123,Varsayımlar!$B:$Q,7,0)*K123)</f>
        <v>60480</v>
      </c>
      <c r="Q123" s="90">
        <f>IF(B123="","",VLOOKUP(AD123,Varsayımlar!$B:$Q,8,0))</f>
        <v>25</v>
      </c>
      <c r="R123" s="90" t="str">
        <f>IF(B123="","",VLOOKUP(AD123,Varsayımlar!$B:$Q,9,0))</f>
        <v>SOFT</v>
      </c>
      <c r="S123" s="90">
        <f>IF(B123="","",VLOOKUP(AD123,Varsayımlar!$B:$Q,10,0))</f>
        <v>4</v>
      </c>
      <c r="T123" s="90">
        <f>IF(B123="","",VLOOKUP(AD123,Varsayımlar!$B:$Q,11,0))</f>
        <v>30</v>
      </c>
      <c r="U123" s="90">
        <f>IF(B123="","",VLOOKUP(AD123,Varsayımlar!$B:$Q,12,0))</f>
        <v>260</v>
      </c>
      <c r="V123" s="90" t="str">
        <f>IF(B123="","",VLOOKUP(AD123,Varsayımlar!$B:$Q,13,0))</f>
        <v>YURTDIŞI</v>
      </c>
      <c r="W123" s="90">
        <f>IF(B123="","",VLOOKUP(AD123,Varsayımlar!$B:$Q,14,0))</f>
        <v>9</v>
      </c>
      <c r="X123" s="9"/>
      <c r="Y123" s="9"/>
      <c r="Z123" s="9"/>
      <c r="AA123" s="90" t="str">
        <f>IF(B123="","",VLOOKUP(AD123,Varsayımlar!$B:$Q,15,0))</f>
        <v>25CM TURUNCU KOLİ-SOL ÜST DİKDÖRTGENE ÜRETİM TARİHİ BASILACAK</v>
      </c>
      <c r="AB123" s="90" t="str">
        <f>IF(B123="","",VLOOKUP(AD123,Varsayımlar!$B:$Q,16,0))</f>
        <v>24-26 CM</v>
      </c>
      <c r="AC123" s="90">
        <f>IF(B123="","",VLOOKUP(Sayfa2!AD78,Varsayımlar!B:S,18,0))</f>
        <v>0</v>
      </c>
      <c r="AD123" s="90" t="str">
        <f t="shared" si="13"/>
        <v>MAGNİTMAGNİT MAVİ AMBALAJ 25 CM 260G</v>
      </c>
    </row>
    <row r="124" spans="1:30" ht="39.75" customHeight="1" x14ac:dyDescent="0.25">
      <c r="A124" s="9" t="s">
        <v>211</v>
      </c>
      <c r="B124" s="88" t="s">
        <v>90</v>
      </c>
      <c r="C124" s="89">
        <f>IF(B124="","",VLOOKUP(AD124,Varsayımlar!$B:$Q,3,0))</f>
        <v>8698829380698</v>
      </c>
      <c r="D124" s="89" t="s">
        <v>233</v>
      </c>
      <c r="E124" s="85" t="s">
        <v>91</v>
      </c>
      <c r="F124" s="9"/>
      <c r="G124" s="9"/>
      <c r="H124" s="90" t="str">
        <f>IF(B124="","",VLOOKUP(AD124,Varsayımlar!$B:$Q,5,0))</f>
        <v>MAGNİT MAVİ AMBALAJ 25CM</v>
      </c>
      <c r="I124" s="90">
        <f>IF(B124="","",VLOOKUP(AD124,Varsayımlar!B:T,19,0))</f>
        <v>0</v>
      </c>
      <c r="J124" s="90" t="str">
        <f>IF(B124="","",VLOOKUP(AD124,Varsayımlar!$B:$Q,6,0))</f>
        <v>SADE</v>
      </c>
      <c r="K124" s="9">
        <v>2016</v>
      </c>
      <c r="L124" s="9"/>
      <c r="M124" s="9">
        <f>IFERROR(IF(B124="","",K124/VLOOKUP(AD124,Varsayımlar!B:R,17,0)),"")</f>
        <v>24</v>
      </c>
      <c r="N124" s="9"/>
      <c r="O124" s="9"/>
      <c r="P124" s="90">
        <f>IF(B124="","",VLOOKUP(AD124,Varsayımlar!$B:$Q,7,0)*K124)</f>
        <v>60480</v>
      </c>
      <c r="Q124" s="90">
        <f>IF(B124="","",VLOOKUP(AD124,Varsayımlar!$B:$Q,8,0))</f>
        <v>25</v>
      </c>
      <c r="R124" s="90" t="str">
        <f>IF(B124="","",VLOOKUP(AD124,Varsayımlar!$B:$Q,9,0))</f>
        <v>SOFT</v>
      </c>
      <c r="S124" s="90">
        <f>IF(B124="","",VLOOKUP(AD124,Varsayımlar!$B:$Q,10,0))</f>
        <v>4</v>
      </c>
      <c r="T124" s="90">
        <f>IF(B124="","",VLOOKUP(AD124,Varsayımlar!$B:$Q,11,0))</f>
        <v>30</v>
      </c>
      <c r="U124" s="90">
        <f>IF(B124="","",VLOOKUP(AD124,Varsayımlar!$B:$Q,12,0))</f>
        <v>260</v>
      </c>
      <c r="V124" s="90" t="str">
        <f>IF(B124="","",VLOOKUP(AD124,Varsayımlar!$B:$Q,13,0))</f>
        <v>YURTDIŞI</v>
      </c>
      <c r="W124" s="90">
        <f>IF(B124="","",VLOOKUP(AD124,Varsayımlar!$B:$Q,14,0))</f>
        <v>9</v>
      </c>
      <c r="X124" s="9"/>
      <c r="Y124" s="9"/>
      <c r="Z124" s="9"/>
      <c r="AA124" s="90" t="str">
        <f>IF(B124="","",VLOOKUP(AD124,Varsayımlar!$B:$Q,15,0))</f>
        <v>25CM TURUNCU KOLİ-SOL ÜST DİKDÖRTGENE ÜRETİM TARİHİ BASILACAK</v>
      </c>
      <c r="AB124" s="90" t="str">
        <f>IF(B124="","",VLOOKUP(AD124,Varsayımlar!$B:$Q,16,0))</f>
        <v>24-26 CM</v>
      </c>
      <c r="AC124" s="90">
        <f>IF(B124="","",VLOOKUP(Sayfa2!AD79,Varsayımlar!B:S,18,0))</f>
        <v>0</v>
      </c>
      <c r="AD124" s="90" t="str">
        <f t="shared" si="13"/>
        <v>MAGNİTMAGNİT MAVİ AMBALAJ 25 CM 260G</v>
      </c>
    </row>
    <row r="125" spans="1:30" ht="39.75" customHeight="1" x14ac:dyDescent="0.25">
      <c r="A125" s="9" t="s">
        <v>212</v>
      </c>
      <c r="B125" s="88" t="s">
        <v>90</v>
      </c>
      <c r="C125" s="89">
        <f>IF(B125="","",VLOOKUP(AD125,Varsayımlar!$B:$Q,3,0))</f>
        <v>8698829380698</v>
      </c>
      <c r="D125" s="89" t="s">
        <v>234</v>
      </c>
      <c r="E125" s="85" t="s">
        <v>91</v>
      </c>
      <c r="F125" s="9"/>
      <c r="G125" s="9"/>
      <c r="H125" s="90" t="str">
        <f>IF(B125="","",VLOOKUP(AD125,Varsayımlar!$B:$Q,5,0))</f>
        <v>MAGNİT MAVİ AMBALAJ 25CM</v>
      </c>
      <c r="I125" s="90">
        <f>IF(B125="","",VLOOKUP(AD125,Varsayımlar!B:T,19,0))</f>
        <v>0</v>
      </c>
      <c r="J125" s="90" t="str">
        <f>IF(B125="","",VLOOKUP(AD125,Varsayımlar!$B:$Q,6,0))</f>
        <v>SADE</v>
      </c>
      <c r="K125" s="9">
        <v>2016</v>
      </c>
      <c r="L125" s="9"/>
      <c r="M125" s="9">
        <f>IFERROR(IF(B125="","",K125/VLOOKUP(AD125,Varsayımlar!B:R,17,0)),"")</f>
        <v>24</v>
      </c>
      <c r="N125" s="9"/>
      <c r="O125" s="9"/>
      <c r="P125" s="90">
        <f>IF(B125="","",VLOOKUP(AD125,Varsayımlar!$B:$Q,7,0)*K125)</f>
        <v>60480</v>
      </c>
      <c r="Q125" s="90">
        <f>IF(B125="","",VLOOKUP(AD125,Varsayımlar!$B:$Q,8,0))</f>
        <v>25</v>
      </c>
      <c r="R125" s="90" t="str">
        <f>IF(B125="","",VLOOKUP(AD125,Varsayımlar!$B:$Q,9,0))</f>
        <v>SOFT</v>
      </c>
      <c r="S125" s="90">
        <f>IF(B125="","",VLOOKUP(AD125,Varsayımlar!$B:$Q,10,0))</f>
        <v>4</v>
      </c>
      <c r="T125" s="90">
        <f>IF(B125="","",VLOOKUP(AD125,Varsayımlar!$B:$Q,11,0))</f>
        <v>30</v>
      </c>
      <c r="U125" s="90">
        <f>IF(B125="","",VLOOKUP(AD125,Varsayımlar!$B:$Q,12,0))</f>
        <v>260</v>
      </c>
      <c r="V125" s="90" t="str">
        <f>IF(B125="","",VLOOKUP(AD125,Varsayımlar!$B:$Q,13,0))</f>
        <v>YURTDIŞI</v>
      </c>
      <c r="W125" s="90">
        <f>IF(B125="","",VLOOKUP(AD125,Varsayımlar!$B:$Q,14,0))</f>
        <v>9</v>
      </c>
      <c r="X125" s="9"/>
      <c r="Y125" s="9"/>
      <c r="Z125" s="9"/>
      <c r="AA125" s="90" t="str">
        <f>IF(B125="","",VLOOKUP(AD125,Varsayımlar!$B:$Q,15,0))</f>
        <v>25CM TURUNCU KOLİ-SOL ÜST DİKDÖRTGENE ÜRETİM TARİHİ BASILACAK</v>
      </c>
      <c r="AB125" s="90" t="str">
        <f>IF(B125="","",VLOOKUP(AD125,Varsayımlar!$B:$Q,16,0))</f>
        <v>24-26 CM</v>
      </c>
      <c r="AC125" s="90">
        <f>IF(B125="","",VLOOKUP(Sayfa2!AD80,Varsayımlar!B:S,18,0))</f>
        <v>0</v>
      </c>
      <c r="AD125" s="90" t="str">
        <f t="shared" si="13"/>
        <v>MAGNİTMAGNİT MAVİ AMBALAJ 25 CM 260G</v>
      </c>
    </row>
    <row r="126" spans="1:30" ht="39.75" customHeight="1" x14ac:dyDescent="0.25">
      <c r="A126" s="9" t="s">
        <v>213</v>
      </c>
      <c r="B126" s="88" t="s">
        <v>90</v>
      </c>
      <c r="C126" s="89">
        <f>IF(B126="","",VLOOKUP(AD126,Varsayımlar!$B:$Q,3,0))</f>
        <v>8698829380698</v>
      </c>
      <c r="D126" s="89" t="s">
        <v>235</v>
      </c>
      <c r="E126" s="85" t="s">
        <v>91</v>
      </c>
      <c r="F126" s="9"/>
      <c r="G126" s="9"/>
      <c r="H126" s="90" t="str">
        <f>IF(B126="","",VLOOKUP(AD126,Varsayımlar!$B:$Q,5,0))</f>
        <v>MAGNİT MAVİ AMBALAJ 25CM</v>
      </c>
      <c r="I126" s="90">
        <f>IF(B126="","",VLOOKUP(AD126,Varsayımlar!B:T,19,0))</f>
        <v>0</v>
      </c>
      <c r="J126" s="90" t="str">
        <f>IF(B126="","",VLOOKUP(AD126,Varsayımlar!$B:$Q,6,0))</f>
        <v>SADE</v>
      </c>
      <c r="K126" s="9">
        <v>2016</v>
      </c>
      <c r="L126" s="9"/>
      <c r="M126" s="9">
        <f>IFERROR(IF(B126="","",K126/VLOOKUP(AD126,Varsayımlar!B:R,17,0)),"")</f>
        <v>24</v>
      </c>
      <c r="N126" s="9"/>
      <c r="O126" s="9"/>
      <c r="P126" s="90">
        <f>IF(B126="","",VLOOKUP(AD126,Varsayımlar!$B:$Q,7,0)*K126)</f>
        <v>60480</v>
      </c>
      <c r="Q126" s="90">
        <f>IF(B126="","",VLOOKUP(AD126,Varsayımlar!$B:$Q,8,0))</f>
        <v>25</v>
      </c>
      <c r="R126" s="90" t="str">
        <f>IF(B126="","",VLOOKUP(AD126,Varsayımlar!$B:$Q,9,0))</f>
        <v>SOFT</v>
      </c>
      <c r="S126" s="90">
        <f>IF(B126="","",VLOOKUP(AD126,Varsayımlar!$B:$Q,10,0))</f>
        <v>4</v>
      </c>
      <c r="T126" s="90">
        <f>IF(B126="","",VLOOKUP(AD126,Varsayımlar!$B:$Q,11,0))</f>
        <v>30</v>
      </c>
      <c r="U126" s="90">
        <f>IF(B126="","",VLOOKUP(AD126,Varsayımlar!$B:$Q,12,0))</f>
        <v>260</v>
      </c>
      <c r="V126" s="90" t="str">
        <f>IF(B126="","",VLOOKUP(AD126,Varsayımlar!$B:$Q,13,0))</f>
        <v>YURTDIŞI</v>
      </c>
      <c r="W126" s="90">
        <f>IF(B126="","",VLOOKUP(AD126,Varsayımlar!$B:$Q,14,0))</f>
        <v>9</v>
      </c>
      <c r="X126" s="9"/>
      <c r="Y126" s="9"/>
      <c r="Z126" s="9"/>
      <c r="AA126" s="90" t="str">
        <f>IF(B126="","",VLOOKUP(AD126,Varsayımlar!$B:$Q,15,0))</f>
        <v>25CM TURUNCU KOLİ-SOL ÜST DİKDÖRTGENE ÜRETİM TARİHİ BASILACAK</v>
      </c>
      <c r="AB126" s="90" t="str">
        <f>IF(B126="","",VLOOKUP(AD126,Varsayımlar!$B:$Q,16,0))</f>
        <v>24-26 CM</v>
      </c>
      <c r="AC126" s="90">
        <f>IF(B126="","",VLOOKUP(Sayfa2!AD81,Varsayımlar!B:S,18,0))</f>
        <v>0</v>
      </c>
      <c r="AD126" s="90" t="str">
        <f t="shared" si="13"/>
        <v>MAGNİTMAGNİT MAVİ AMBALAJ 25 CM 260G</v>
      </c>
    </row>
    <row r="127" spans="1:30" ht="39.75" customHeight="1" x14ac:dyDescent="0.25">
      <c r="A127" s="9" t="s">
        <v>214</v>
      </c>
      <c r="B127" s="88" t="s">
        <v>90</v>
      </c>
      <c r="C127" s="89">
        <f>IF(B127="","",VLOOKUP(AD127,Varsayımlar!$B:$Q,3,0))</f>
        <v>8698829380698</v>
      </c>
      <c r="D127" s="89" t="s">
        <v>236</v>
      </c>
      <c r="E127" s="85" t="s">
        <v>91</v>
      </c>
      <c r="F127" s="9"/>
      <c r="G127" s="9"/>
      <c r="H127" s="90" t="str">
        <f>IF(B127="","",VLOOKUP(AD127,Varsayımlar!$B:$Q,5,0))</f>
        <v>MAGNİT MAVİ AMBALAJ 25CM</v>
      </c>
      <c r="I127" s="90">
        <f>IF(B127="","",VLOOKUP(AD127,Varsayımlar!B:T,19,0))</f>
        <v>0</v>
      </c>
      <c r="J127" s="90" t="str">
        <f>IF(B127="","",VLOOKUP(AD127,Varsayımlar!$B:$Q,6,0))</f>
        <v>SADE</v>
      </c>
      <c r="K127" s="9">
        <v>2016</v>
      </c>
      <c r="L127" s="9"/>
      <c r="M127" s="9">
        <f>IFERROR(IF(B127="","",K127/VLOOKUP(AD127,Varsayımlar!B:R,17,0)),"")</f>
        <v>24</v>
      </c>
      <c r="N127" s="9"/>
      <c r="O127" s="9"/>
      <c r="P127" s="90">
        <f>IF(B127="","",VLOOKUP(AD127,Varsayımlar!$B:$Q,7,0)*K127)</f>
        <v>60480</v>
      </c>
      <c r="Q127" s="90">
        <f>IF(B127="","",VLOOKUP(AD127,Varsayımlar!$B:$Q,8,0))</f>
        <v>25</v>
      </c>
      <c r="R127" s="90" t="str">
        <f>IF(B127="","",VLOOKUP(AD127,Varsayımlar!$B:$Q,9,0))</f>
        <v>SOFT</v>
      </c>
      <c r="S127" s="90">
        <f>IF(B127="","",VLOOKUP(AD127,Varsayımlar!$B:$Q,10,0))</f>
        <v>4</v>
      </c>
      <c r="T127" s="90">
        <f>IF(B127="","",VLOOKUP(AD127,Varsayımlar!$B:$Q,11,0))</f>
        <v>30</v>
      </c>
      <c r="U127" s="90">
        <f>IF(B127="","",VLOOKUP(AD127,Varsayımlar!$B:$Q,12,0))</f>
        <v>260</v>
      </c>
      <c r="V127" s="90" t="str">
        <f>IF(B127="","",VLOOKUP(AD127,Varsayımlar!$B:$Q,13,0))</f>
        <v>YURTDIŞI</v>
      </c>
      <c r="W127" s="90">
        <f>IF(B127="","",VLOOKUP(AD127,Varsayımlar!$B:$Q,14,0))</f>
        <v>9</v>
      </c>
      <c r="X127" s="9"/>
      <c r="Y127" s="9"/>
      <c r="Z127" s="9"/>
      <c r="AA127" s="90" t="str">
        <f>IF(B127="","",VLOOKUP(AD127,Varsayımlar!$B:$Q,15,0))</f>
        <v>25CM TURUNCU KOLİ-SOL ÜST DİKDÖRTGENE ÜRETİM TARİHİ BASILACAK</v>
      </c>
      <c r="AB127" s="90" t="str">
        <f>IF(B127="","",VLOOKUP(AD127,Varsayımlar!$B:$Q,16,0))</f>
        <v>24-26 CM</v>
      </c>
      <c r="AC127" s="90">
        <f>IF(B127="","",VLOOKUP(Sayfa2!AD82,Varsayımlar!B:S,18,0))</f>
        <v>0</v>
      </c>
      <c r="AD127" s="90" t="str">
        <f t="shared" si="13"/>
        <v>MAGNİTMAGNİT MAVİ AMBALAJ 25 CM 260G</v>
      </c>
    </row>
    <row r="128" spans="1:30" ht="39.75" customHeight="1" x14ac:dyDescent="0.25">
      <c r="A128" s="9" t="s">
        <v>215</v>
      </c>
      <c r="B128" s="88" t="s">
        <v>90</v>
      </c>
      <c r="C128" s="89">
        <f>IF(B128="","",VLOOKUP(AD128,Varsayımlar!$B:$Q,3,0))</f>
        <v>8698829380698</v>
      </c>
      <c r="D128" s="89" t="s">
        <v>237</v>
      </c>
      <c r="E128" s="85" t="s">
        <v>91</v>
      </c>
      <c r="F128" s="9"/>
      <c r="G128" s="9"/>
      <c r="H128" s="90" t="str">
        <f>IF(B128="","",VLOOKUP(AD128,Varsayımlar!$B:$Q,5,0))</f>
        <v>MAGNİT MAVİ AMBALAJ 25CM</v>
      </c>
      <c r="I128" s="90">
        <f>IF(B128="","",VLOOKUP(AD128,Varsayımlar!B:T,19,0))</f>
        <v>0</v>
      </c>
      <c r="J128" s="90" t="str">
        <f>IF(B128="","",VLOOKUP(AD128,Varsayımlar!$B:$Q,6,0))</f>
        <v>SADE</v>
      </c>
      <c r="K128" s="9">
        <v>2016</v>
      </c>
      <c r="L128" s="9"/>
      <c r="M128" s="9">
        <f>IFERROR(IF(B128="","",K128/VLOOKUP(AD128,Varsayımlar!B:R,17,0)),"")</f>
        <v>24</v>
      </c>
      <c r="N128" s="9"/>
      <c r="O128" s="9"/>
      <c r="P128" s="90">
        <f>IF(B128="","",VLOOKUP(AD128,Varsayımlar!$B:$Q,7,0)*K128)</f>
        <v>60480</v>
      </c>
      <c r="Q128" s="90">
        <f>IF(B128="","",VLOOKUP(AD128,Varsayımlar!$B:$Q,8,0))</f>
        <v>25</v>
      </c>
      <c r="R128" s="90" t="str">
        <f>IF(B128="","",VLOOKUP(AD128,Varsayımlar!$B:$Q,9,0))</f>
        <v>SOFT</v>
      </c>
      <c r="S128" s="90">
        <f>IF(B128="","",VLOOKUP(AD128,Varsayımlar!$B:$Q,10,0))</f>
        <v>4</v>
      </c>
      <c r="T128" s="90">
        <f>IF(B128="","",VLOOKUP(AD128,Varsayımlar!$B:$Q,11,0))</f>
        <v>30</v>
      </c>
      <c r="U128" s="90">
        <f>IF(B128="","",VLOOKUP(AD128,Varsayımlar!$B:$Q,12,0))</f>
        <v>260</v>
      </c>
      <c r="V128" s="90" t="str">
        <f>IF(B128="","",VLOOKUP(AD128,Varsayımlar!$B:$Q,13,0))</f>
        <v>YURTDIŞI</v>
      </c>
      <c r="W128" s="90">
        <f>IF(B128="","",VLOOKUP(AD128,Varsayımlar!$B:$Q,14,0))</f>
        <v>9</v>
      </c>
      <c r="X128" s="9"/>
      <c r="Y128" s="9"/>
      <c r="Z128" s="9"/>
      <c r="AA128" s="90" t="str">
        <f>IF(B128="","",VLOOKUP(AD128,Varsayımlar!$B:$Q,15,0))</f>
        <v>25CM TURUNCU KOLİ-SOL ÜST DİKDÖRTGENE ÜRETİM TARİHİ BASILACAK</v>
      </c>
      <c r="AB128" s="90" t="str">
        <f>IF(B128="","",VLOOKUP(AD128,Varsayımlar!$B:$Q,16,0))</f>
        <v>24-26 CM</v>
      </c>
      <c r="AC128" s="90">
        <f>IF(B128="","",VLOOKUP(Sayfa2!AD83,Varsayımlar!B:S,18,0))</f>
        <v>0</v>
      </c>
      <c r="AD128" s="90" t="str">
        <f t="shared" si="13"/>
        <v>MAGNİTMAGNİT MAVİ AMBALAJ 25 CM 260G</v>
      </c>
    </row>
    <row r="129" spans="1:30" ht="39.75" customHeight="1" x14ac:dyDescent="0.25">
      <c r="A129" s="9" t="s">
        <v>216</v>
      </c>
      <c r="B129" s="88" t="s">
        <v>90</v>
      </c>
      <c r="C129" s="89">
        <f>IF(B129="","",VLOOKUP(AD129,Varsayımlar!$B:$Q,3,0))</f>
        <v>8698829380698</v>
      </c>
      <c r="D129" s="89" t="s">
        <v>238</v>
      </c>
      <c r="E129" s="85" t="s">
        <v>91</v>
      </c>
      <c r="F129" s="9"/>
      <c r="G129" s="9"/>
      <c r="H129" s="90" t="str">
        <f>IF(B129="","",VLOOKUP(AD129,Varsayımlar!$B:$Q,5,0))</f>
        <v>MAGNİT MAVİ AMBALAJ 25CM</v>
      </c>
      <c r="I129" s="90">
        <f>IF(B129="","",VLOOKUP(AD129,Varsayımlar!B:T,19,0))</f>
        <v>0</v>
      </c>
      <c r="J129" s="90" t="str">
        <f>IF(B129="","",VLOOKUP(AD129,Varsayımlar!$B:$Q,6,0))</f>
        <v>SADE</v>
      </c>
      <c r="K129" s="9">
        <v>2016</v>
      </c>
      <c r="L129" s="9"/>
      <c r="M129" s="9">
        <f>IFERROR(IF(B129="","",K129/VLOOKUP(AD129,Varsayımlar!B:R,17,0)),"")</f>
        <v>24</v>
      </c>
      <c r="N129" s="9"/>
      <c r="O129" s="9"/>
      <c r="P129" s="90">
        <f>IF(B129="","",VLOOKUP(AD129,Varsayımlar!$B:$Q,7,0)*K129)</f>
        <v>60480</v>
      </c>
      <c r="Q129" s="90">
        <f>IF(B129="","",VLOOKUP(AD129,Varsayımlar!$B:$Q,8,0))</f>
        <v>25</v>
      </c>
      <c r="R129" s="90" t="str">
        <f>IF(B129="","",VLOOKUP(AD129,Varsayımlar!$B:$Q,9,0))</f>
        <v>SOFT</v>
      </c>
      <c r="S129" s="90">
        <f>IF(B129="","",VLOOKUP(AD129,Varsayımlar!$B:$Q,10,0))</f>
        <v>4</v>
      </c>
      <c r="T129" s="90">
        <f>IF(B129="","",VLOOKUP(AD129,Varsayımlar!$B:$Q,11,0))</f>
        <v>30</v>
      </c>
      <c r="U129" s="90">
        <f>IF(B129="","",VLOOKUP(AD129,Varsayımlar!$B:$Q,12,0))</f>
        <v>260</v>
      </c>
      <c r="V129" s="90" t="str">
        <f>IF(B129="","",VLOOKUP(AD129,Varsayımlar!$B:$Q,13,0))</f>
        <v>YURTDIŞI</v>
      </c>
      <c r="W129" s="90">
        <f>IF(B129="","",VLOOKUP(AD129,Varsayımlar!$B:$Q,14,0))</f>
        <v>9</v>
      </c>
      <c r="X129" s="9"/>
      <c r="Y129" s="9"/>
      <c r="Z129" s="9"/>
      <c r="AA129" s="90" t="str">
        <f>IF(B129="","",VLOOKUP(AD129,Varsayımlar!$B:$Q,15,0))</f>
        <v>25CM TURUNCU KOLİ-SOL ÜST DİKDÖRTGENE ÜRETİM TARİHİ BASILACAK</v>
      </c>
      <c r="AB129" s="90" t="str">
        <f>IF(B129="","",VLOOKUP(AD129,Varsayımlar!$B:$Q,16,0))</f>
        <v>24-26 CM</v>
      </c>
      <c r="AC129" s="90">
        <f>IF(B129="","",VLOOKUP(Sayfa2!AD84,Varsayımlar!B:S,18,0))</f>
        <v>0</v>
      </c>
      <c r="AD129" s="90" t="str">
        <f t="shared" si="13"/>
        <v>MAGNİTMAGNİT MAVİ AMBALAJ 25 CM 260G</v>
      </c>
    </row>
    <row r="130" spans="1:30" ht="39.75" customHeight="1" x14ac:dyDescent="0.25">
      <c r="A130" s="9" t="s">
        <v>217</v>
      </c>
      <c r="B130" s="88" t="s">
        <v>90</v>
      </c>
      <c r="C130" s="89">
        <f>IF(B130="","",VLOOKUP(AD130,Varsayımlar!$B:$Q,3,0))</f>
        <v>8698829380698</v>
      </c>
      <c r="D130" s="89" t="s">
        <v>239</v>
      </c>
      <c r="E130" s="85" t="s">
        <v>91</v>
      </c>
      <c r="F130" s="9"/>
      <c r="G130" s="9"/>
      <c r="H130" s="90" t="str">
        <f>IF(B130="","",VLOOKUP(AD130,Varsayımlar!$B:$Q,5,0))</f>
        <v>MAGNİT MAVİ AMBALAJ 25CM</v>
      </c>
      <c r="I130" s="90">
        <f>IF(B130="","",VLOOKUP(AD130,Varsayımlar!B:T,19,0))</f>
        <v>0</v>
      </c>
      <c r="J130" s="90" t="str">
        <f>IF(B130="","",VLOOKUP(AD130,Varsayımlar!$B:$Q,6,0))</f>
        <v>SADE</v>
      </c>
      <c r="K130" s="9">
        <v>2016</v>
      </c>
      <c r="L130" s="9"/>
      <c r="M130" s="9">
        <f>IFERROR(IF(B130="","",K130/VLOOKUP(AD130,Varsayımlar!B:R,17,0)),"")</f>
        <v>24</v>
      </c>
      <c r="N130" s="9"/>
      <c r="O130" s="9"/>
      <c r="P130" s="90">
        <f>IF(B130="","",VLOOKUP(AD130,Varsayımlar!$B:$Q,7,0)*K130)</f>
        <v>60480</v>
      </c>
      <c r="Q130" s="90">
        <f>IF(B130="","",VLOOKUP(AD130,Varsayımlar!$B:$Q,8,0))</f>
        <v>25</v>
      </c>
      <c r="R130" s="90" t="str">
        <f>IF(B130="","",VLOOKUP(AD130,Varsayımlar!$B:$Q,9,0))</f>
        <v>SOFT</v>
      </c>
      <c r="S130" s="90">
        <f>IF(B130="","",VLOOKUP(AD130,Varsayımlar!$B:$Q,10,0))</f>
        <v>4</v>
      </c>
      <c r="T130" s="90">
        <f>IF(B130="","",VLOOKUP(AD130,Varsayımlar!$B:$Q,11,0))</f>
        <v>30</v>
      </c>
      <c r="U130" s="90">
        <f>IF(B130="","",VLOOKUP(AD130,Varsayımlar!$B:$Q,12,0))</f>
        <v>260</v>
      </c>
      <c r="V130" s="90" t="str">
        <f>IF(B130="","",VLOOKUP(AD130,Varsayımlar!$B:$Q,13,0))</f>
        <v>YURTDIŞI</v>
      </c>
      <c r="W130" s="90">
        <f>IF(B130="","",VLOOKUP(AD130,Varsayımlar!$B:$Q,14,0))</f>
        <v>9</v>
      </c>
      <c r="X130" s="9"/>
      <c r="Y130" s="9"/>
      <c r="Z130" s="9"/>
      <c r="AA130" s="90" t="str">
        <f>IF(B130="","",VLOOKUP(AD130,Varsayımlar!$B:$Q,15,0))</f>
        <v>25CM TURUNCU KOLİ-SOL ÜST DİKDÖRTGENE ÜRETİM TARİHİ BASILACAK</v>
      </c>
      <c r="AB130" s="90" t="str">
        <f>IF(B130="","",VLOOKUP(AD130,Varsayımlar!$B:$Q,16,0))</f>
        <v>24-26 CM</v>
      </c>
      <c r="AC130" s="90">
        <f>IF(B130="","",VLOOKUP(Sayfa2!AD85,Varsayımlar!B:S,18,0))</f>
        <v>0</v>
      </c>
      <c r="AD130" s="90" t="str">
        <f t="shared" si="13"/>
        <v>MAGNİTMAGNİT MAVİ AMBALAJ 25 CM 260G</v>
      </c>
    </row>
    <row r="131" spans="1:30" ht="39.75" customHeight="1" x14ac:dyDescent="0.25">
      <c r="A131" s="9" t="s">
        <v>218</v>
      </c>
      <c r="B131" s="88" t="s">
        <v>90</v>
      </c>
      <c r="C131" s="89">
        <f>IF(B131="","",VLOOKUP(AD131,Varsayımlar!$B:$Q,3,0))</f>
        <v>8698829380698</v>
      </c>
      <c r="D131" s="89" t="s">
        <v>258</v>
      </c>
      <c r="E131" s="85" t="s">
        <v>91</v>
      </c>
      <c r="F131" s="9"/>
      <c r="G131" s="9"/>
      <c r="H131" s="90" t="str">
        <f>IF(B131="","",VLOOKUP(AD131,Varsayımlar!$B:$Q,5,0))</f>
        <v>MAGNİT MAVİ AMBALAJ 25CM</v>
      </c>
      <c r="I131" s="90">
        <f>IF(B131="","",VLOOKUP(AD131,Varsayımlar!B:T,19,0))</f>
        <v>0</v>
      </c>
      <c r="J131" s="90" t="str">
        <f>IF(B131="","",VLOOKUP(AD131,Varsayımlar!$B:$Q,6,0))</f>
        <v>SADE</v>
      </c>
      <c r="K131" s="9">
        <v>2016</v>
      </c>
      <c r="L131" s="9"/>
      <c r="M131" s="9">
        <f>IFERROR(IF(B131="","",K131/VLOOKUP(AD131,Varsayımlar!B:R,17,0)),"")</f>
        <v>24</v>
      </c>
      <c r="N131" s="9"/>
      <c r="O131" s="9"/>
      <c r="P131" s="90">
        <f>IF(B131="","",VLOOKUP(AD131,Varsayımlar!$B:$Q,7,0)*K131)</f>
        <v>60480</v>
      </c>
      <c r="Q131" s="90">
        <f>IF(B131="","",VLOOKUP(AD131,Varsayımlar!$B:$Q,8,0))</f>
        <v>25</v>
      </c>
      <c r="R131" s="90" t="str">
        <f>IF(B131="","",VLOOKUP(AD131,Varsayımlar!$B:$Q,9,0))</f>
        <v>SOFT</v>
      </c>
      <c r="S131" s="90">
        <f>IF(B131="","",VLOOKUP(AD131,Varsayımlar!$B:$Q,10,0))</f>
        <v>4</v>
      </c>
      <c r="T131" s="90">
        <f>IF(B131="","",VLOOKUP(AD131,Varsayımlar!$B:$Q,11,0))</f>
        <v>30</v>
      </c>
      <c r="U131" s="90">
        <f>IF(B131="","",VLOOKUP(AD131,Varsayımlar!$B:$Q,12,0))</f>
        <v>260</v>
      </c>
      <c r="V131" s="90" t="str">
        <f>IF(B131="","",VLOOKUP(AD131,Varsayımlar!$B:$Q,13,0))</f>
        <v>YURTDIŞI</v>
      </c>
      <c r="W131" s="90">
        <f>IF(B131="","",VLOOKUP(AD131,Varsayımlar!$B:$Q,14,0))</f>
        <v>9</v>
      </c>
      <c r="X131" s="9"/>
      <c r="Y131" s="9"/>
      <c r="Z131" s="9"/>
      <c r="AA131" s="90" t="str">
        <f>IF(B131="","",VLOOKUP(AD131,Varsayımlar!$B:$Q,15,0))</f>
        <v>25CM TURUNCU KOLİ-SOL ÜST DİKDÖRTGENE ÜRETİM TARİHİ BASILACAK</v>
      </c>
      <c r="AB131" s="90" t="str">
        <f>IF(B131="","",VLOOKUP(AD131,Varsayımlar!$B:$Q,16,0))</f>
        <v>24-26 CM</v>
      </c>
      <c r="AC131" s="90">
        <f>IF(B131="","",VLOOKUP(Sayfa2!AD86,Varsayımlar!B:S,18,0))</f>
        <v>0</v>
      </c>
      <c r="AD131" s="90" t="str">
        <f t="shared" si="13"/>
        <v>MAGNİTMAGNİT MAVİ AMBALAJ 25 CM 260G</v>
      </c>
    </row>
    <row r="132" spans="1:30" ht="39.75" customHeight="1" x14ac:dyDescent="0.25">
      <c r="A132" s="9" t="s">
        <v>219</v>
      </c>
      <c r="B132" s="88" t="s">
        <v>90</v>
      </c>
      <c r="C132" s="89">
        <f>IF(B132="","",VLOOKUP(AD132,Varsayımlar!$B:$Q,3,0))</f>
        <v>8698829380698</v>
      </c>
      <c r="D132" s="89" t="s">
        <v>259</v>
      </c>
      <c r="E132" s="85" t="s">
        <v>91</v>
      </c>
      <c r="F132" s="9"/>
      <c r="G132" s="9"/>
      <c r="H132" s="90" t="str">
        <f>IF(B132="","",VLOOKUP(AD132,Varsayımlar!$B:$Q,5,0))</f>
        <v>MAGNİT MAVİ AMBALAJ 25CM</v>
      </c>
      <c r="I132" s="90">
        <f>IF(B132="","",VLOOKUP(AD132,Varsayımlar!B:T,19,0))</f>
        <v>0</v>
      </c>
      <c r="J132" s="90" t="str">
        <f>IF(B132="","",VLOOKUP(AD132,Varsayımlar!$B:$Q,6,0))</f>
        <v>SADE</v>
      </c>
      <c r="K132" s="9">
        <v>2016</v>
      </c>
      <c r="L132" s="9"/>
      <c r="M132" s="9">
        <f>IFERROR(IF(B132="","",K132/VLOOKUP(AD132,Varsayımlar!B:R,17,0)),"")</f>
        <v>24</v>
      </c>
      <c r="N132" s="9"/>
      <c r="O132" s="9"/>
      <c r="P132" s="90">
        <f>IF(B132="","",VLOOKUP(AD132,Varsayımlar!$B:$Q,7,0)*K132)</f>
        <v>60480</v>
      </c>
      <c r="Q132" s="90">
        <f>IF(B132="","",VLOOKUP(AD132,Varsayımlar!$B:$Q,8,0))</f>
        <v>25</v>
      </c>
      <c r="R132" s="90" t="str">
        <f>IF(B132="","",VLOOKUP(AD132,Varsayımlar!$B:$Q,9,0))</f>
        <v>SOFT</v>
      </c>
      <c r="S132" s="90">
        <f>IF(B132="","",VLOOKUP(AD132,Varsayımlar!$B:$Q,10,0))</f>
        <v>4</v>
      </c>
      <c r="T132" s="90">
        <f>IF(B132="","",VLOOKUP(AD132,Varsayımlar!$B:$Q,11,0))</f>
        <v>30</v>
      </c>
      <c r="U132" s="90">
        <f>IF(B132="","",VLOOKUP(AD132,Varsayımlar!$B:$Q,12,0))</f>
        <v>260</v>
      </c>
      <c r="V132" s="90" t="str">
        <f>IF(B132="","",VLOOKUP(AD132,Varsayımlar!$B:$Q,13,0))</f>
        <v>YURTDIŞI</v>
      </c>
      <c r="W132" s="90">
        <f>IF(B132="","",VLOOKUP(AD132,Varsayımlar!$B:$Q,14,0))</f>
        <v>9</v>
      </c>
      <c r="X132" s="9"/>
      <c r="Y132" s="9"/>
      <c r="Z132" s="9"/>
      <c r="AA132" s="90" t="str">
        <f>IF(B132="","",VLOOKUP(AD132,Varsayımlar!$B:$Q,15,0))</f>
        <v>25CM TURUNCU KOLİ-SOL ÜST DİKDÖRTGENE ÜRETİM TARİHİ BASILACAK</v>
      </c>
      <c r="AB132" s="90" t="str">
        <f>IF(B132="","",VLOOKUP(AD132,Varsayımlar!$B:$Q,16,0))</f>
        <v>24-26 CM</v>
      </c>
      <c r="AC132" s="90">
        <f>IF(B132="","",VLOOKUP(Sayfa2!AD87,Varsayımlar!B:S,18,0))</f>
        <v>0</v>
      </c>
      <c r="AD132" s="90" t="str">
        <f t="shared" si="13"/>
        <v>MAGNİTMAGNİT MAVİ AMBALAJ 25 CM 260G</v>
      </c>
    </row>
    <row r="133" spans="1:30" ht="39.75" customHeight="1" x14ac:dyDescent="0.25">
      <c r="A133" s="9" t="s">
        <v>220</v>
      </c>
      <c r="B133" s="88" t="s">
        <v>90</v>
      </c>
      <c r="C133" s="89">
        <f>IF(B133="","",VLOOKUP(AD133,Varsayımlar!$B:$Q,3,0))</f>
        <v>8698829380698</v>
      </c>
      <c r="D133" s="89" t="s">
        <v>260</v>
      </c>
      <c r="E133" s="85" t="s">
        <v>91</v>
      </c>
      <c r="F133" s="9"/>
      <c r="G133" s="9"/>
      <c r="H133" s="90" t="str">
        <f>IF(B133="","",VLOOKUP(AD133,Varsayımlar!$B:$Q,5,0))</f>
        <v>MAGNİT MAVİ AMBALAJ 25CM</v>
      </c>
      <c r="I133" s="90">
        <f>IF(B133="","",VLOOKUP(AD133,Varsayımlar!B:T,19,0))</f>
        <v>0</v>
      </c>
      <c r="J133" s="90" t="str">
        <f>IF(B133="","",VLOOKUP(AD133,Varsayımlar!$B:$Q,6,0))</f>
        <v>SADE</v>
      </c>
      <c r="K133" s="9">
        <v>2016</v>
      </c>
      <c r="L133" s="9"/>
      <c r="M133" s="9">
        <f>IFERROR(IF(B133="","",K133/VLOOKUP(AD133,Varsayımlar!B:R,17,0)),"")</f>
        <v>24</v>
      </c>
      <c r="N133" s="9"/>
      <c r="O133" s="9"/>
      <c r="P133" s="90">
        <f>IF(B133="","",VLOOKUP(AD133,Varsayımlar!$B:$Q,7,0)*K133)</f>
        <v>60480</v>
      </c>
      <c r="Q133" s="90">
        <f>IF(B133="","",VLOOKUP(AD133,Varsayımlar!$B:$Q,8,0))</f>
        <v>25</v>
      </c>
      <c r="R133" s="90" t="str">
        <f>IF(B133="","",VLOOKUP(AD133,Varsayımlar!$B:$Q,9,0))</f>
        <v>SOFT</v>
      </c>
      <c r="S133" s="90">
        <f>IF(B133="","",VLOOKUP(AD133,Varsayımlar!$B:$Q,10,0))</f>
        <v>4</v>
      </c>
      <c r="T133" s="90">
        <f>IF(B133="","",VLOOKUP(AD133,Varsayımlar!$B:$Q,11,0))</f>
        <v>30</v>
      </c>
      <c r="U133" s="90">
        <f>IF(B133="","",VLOOKUP(AD133,Varsayımlar!$B:$Q,12,0))</f>
        <v>260</v>
      </c>
      <c r="V133" s="90" t="str">
        <f>IF(B133="","",VLOOKUP(AD133,Varsayımlar!$B:$Q,13,0))</f>
        <v>YURTDIŞI</v>
      </c>
      <c r="W133" s="90">
        <f>IF(B133="","",VLOOKUP(AD133,Varsayımlar!$B:$Q,14,0))</f>
        <v>9</v>
      </c>
      <c r="X133" s="9"/>
      <c r="Y133" s="9"/>
      <c r="Z133" s="9"/>
      <c r="AA133" s="90" t="str">
        <f>IF(B133="","",VLOOKUP(AD133,Varsayımlar!$B:$Q,15,0))</f>
        <v>25CM TURUNCU KOLİ-SOL ÜST DİKDÖRTGENE ÜRETİM TARİHİ BASILACAK</v>
      </c>
      <c r="AB133" s="90" t="str">
        <f>IF(B133="","",VLOOKUP(AD133,Varsayımlar!$B:$Q,16,0))</f>
        <v>24-26 CM</v>
      </c>
      <c r="AC133" s="90">
        <f>IF(B133="","",VLOOKUP(Sayfa2!AD88,Varsayımlar!B:S,18,0))</f>
        <v>0</v>
      </c>
      <c r="AD133" s="90" t="str">
        <f t="shared" si="13"/>
        <v>MAGNİTMAGNİT MAVİ AMBALAJ 25 CM 260G</v>
      </c>
    </row>
    <row r="134" spans="1:30" ht="39.75" customHeight="1" x14ac:dyDescent="0.25">
      <c r="A134" s="9" t="s">
        <v>221</v>
      </c>
      <c r="B134" s="88" t="s">
        <v>90</v>
      </c>
      <c r="C134" s="89">
        <f>IF(B134="","",VLOOKUP(AD134,Varsayımlar!$B:$Q,3,0))</f>
        <v>8698829380698</v>
      </c>
      <c r="D134" s="89" t="s">
        <v>261</v>
      </c>
      <c r="E134" s="85" t="s">
        <v>91</v>
      </c>
      <c r="F134" s="9"/>
      <c r="G134" s="9"/>
      <c r="H134" s="90" t="str">
        <f>IF(B134="","",VLOOKUP(AD134,Varsayımlar!$B:$Q,5,0))</f>
        <v>MAGNİT MAVİ AMBALAJ 25CM</v>
      </c>
      <c r="I134" s="90">
        <f>IF(B134="","",VLOOKUP(AD134,Varsayımlar!B:T,19,0))</f>
        <v>0</v>
      </c>
      <c r="J134" s="90" t="str">
        <f>IF(B134="","",VLOOKUP(AD134,Varsayımlar!$B:$Q,6,0))</f>
        <v>SADE</v>
      </c>
      <c r="K134" s="9">
        <v>2016</v>
      </c>
      <c r="L134" s="9"/>
      <c r="M134" s="9">
        <f>IFERROR(IF(B134="","",K134/VLOOKUP(AD134,Varsayımlar!B:R,17,0)),"")</f>
        <v>24</v>
      </c>
      <c r="N134" s="9"/>
      <c r="O134" s="9"/>
      <c r="P134" s="90">
        <f>IF(B134="","",VLOOKUP(AD134,Varsayımlar!$B:$Q,7,0)*K134)</f>
        <v>60480</v>
      </c>
      <c r="Q134" s="90">
        <f>IF(B134="","",VLOOKUP(AD134,Varsayımlar!$B:$Q,8,0))</f>
        <v>25</v>
      </c>
      <c r="R134" s="90" t="str">
        <f>IF(B134="","",VLOOKUP(AD134,Varsayımlar!$B:$Q,9,0))</f>
        <v>SOFT</v>
      </c>
      <c r="S134" s="90">
        <f>IF(B134="","",VLOOKUP(AD134,Varsayımlar!$B:$Q,10,0))</f>
        <v>4</v>
      </c>
      <c r="T134" s="90">
        <f>IF(B134="","",VLOOKUP(AD134,Varsayımlar!$B:$Q,11,0))</f>
        <v>30</v>
      </c>
      <c r="U134" s="90">
        <f>IF(B134="","",VLOOKUP(AD134,Varsayımlar!$B:$Q,12,0))</f>
        <v>260</v>
      </c>
      <c r="V134" s="90" t="str">
        <f>IF(B134="","",VLOOKUP(AD134,Varsayımlar!$B:$Q,13,0))</f>
        <v>YURTDIŞI</v>
      </c>
      <c r="W134" s="90">
        <f>IF(B134="","",VLOOKUP(AD134,Varsayımlar!$B:$Q,14,0))</f>
        <v>9</v>
      </c>
      <c r="X134" s="9"/>
      <c r="Y134" s="9"/>
      <c r="Z134" s="9"/>
      <c r="AA134" s="90" t="str">
        <f>IF(B134="","",VLOOKUP(AD134,Varsayımlar!$B:$Q,15,0))</f>
        <v>25CM TURUNCU KOLİ-SOL ÜST DİKDÖRTGENE ÜRETİM TARİHİ BASILACAK</v>
      </c>
      <c r="AB134" s="90" t="str">
        <f>IF(B134="","",VLOOKUP(AD134,Varsayımlar!$B:$Q,16,0))</f>
        <v>24-26 CM</v>
      </c>
      <c r="AC134" s="90">
        <f>IF(B134="","",VLOOKUP(Sayfa2!AD89,Varsayımlar!B:S,18,0))</f>
        <v>0</v>
      </c>
      <c r="AD134" s="90" t="str">
        <f t="shared" si="13"/>
        <v>MAGNİTMAGNİT MAVİ AMBALAJ 25 CM 260G</v>
      </c>
    </row>
    <row r="135" spans="1:30" ht="39.75" customHeight="1" x14ac:dyDescent="0.25">
      <c r="A135" s="9" t="s">
        <v>222</v>
      </c>
      <c r="B135" s="88" t="s">
        <v>90</v>
      </c>
      <c r="C135" s="89">
        <f>IF(B135="","",VLOOKUP(AD135,Varsayımlar!$B:$Q,3,0))</f>
        <v>8698829380698</v>
      </c>
      <c r="D135" s="89" t="s">
        <v>262</v>
      </c>
      <c r="E135" s="85" t="s">
        <v>91</v>
      </c>
      <c r="F135" s="9"/>
      <c r="G135" s="9"/>
      <c r="H135" s="90" t="str">
        <f>IF(B135="","",VLOOKUP(AD135,Varsayımlar!$B:$Q,5,0))</f>
        <v>MAGNİT MAVİ AMBALAJ 25CM</v>
      </c>
      <c r="I135" s="90">
        <f>IF(B135="","",VLOOKUP(AD135,Varsayımlar!B:T,19,0))</f>
        <v>0</v>
      </c>
      <c r="J135" s="90" t="str">
        <f>IF(B135="","",VLOOKUP(AD135,Varsayımlar!$B:$Q,6,0))</f>
        <v>SADE</v>
      </c>
      <c r="K135" s="9">
        <v>2016</v>
      </c>
      <c r="L135" s="9"/>
      <c r="M135" s="9">
        <f>IFERROR(IF(B135="","",K135/VLOOKUP(AD135,Varsayımlar!B:R,17,0)),"")</f>
        <v>24</v>
      </c>
      <c r="N135" s="9"/>
      <c r="O135" s="9"/>
      <c r="P135" s="90">
        <f>IF(B135="","",VLOOKUP(AD135,Varsayımlar!$B:$Q,7,0)*K135)</f>
        <v>60480</v>
      </c>
      <c r="Q135" s="90">
        <f>IF(B135="","",VLOOKUP(AD135,Varsayımlar!$B:$Q,8,0))</f>
        <v>25</v>
      </c>
      <c r="R135" s="90" t="str">
        <f>IF(B135="","",VLOOKUP(AD135,Varsayımlar!$B:$Q,9,0))</f>
        <v>SOFT</v>
      </c>
      <c r="S135" s="90">
        <f>IF(B135="","",VLOOKUP(AD135,Varsayımlar!$B:$Q,10,0))</f>
        <v>4</v>
      </c>
      <c r="T135" s="90">
        <f>IF(B135="","",VLOOKUP(AD135,Varsayımlar!$B:$Q,11,0))</f>
        <v>30</v>
      </c>
      <c r="U135" s="90">
        <f>IF(B135="","",VLOOKUP(AD135,Varsayımlar!$B:$Q,12,0))</f>
        <v>260</v>
      </c>
      <c r="V135" s="90" t="str">
        <f>IF(B135="","",VLOOKUP(AD135,Varsayımlar!$B:$Q,13,0))</f>
        <v>YURTDIŞI</v>
      </c>
      <c r="W135" s="90">
        <f>IF(B135="","",VLOOKUP(AD135,Varsayımlar!$B:$Q,14,0))</f>
        <v>9</v>
      </c>
      <c r="X135" s="9"/>
      <c r="Y135" s="9"/>
      <c r="Z135" s="9"/>
      <c r="AA135" s="90" t="str">
        <f>IF(B135="","",VLOOKUP(AD135,Varsayımlar!$B:$Q,15,0))</f>
        <v>25CM TURUNCU KOLİ-SOL ÜST DİKDÖRTGENE ÜRETİM TARİHİ BASILACAK</v>
      </c>
      <c r="AB135" s="90" t="str">
        <f>IF(B135="","",VLOOKUP(AD135,Varsayımlar!$B:$Q,16,0))</f>
        <v>24-26 CM</v>
      </c>
      <c r="AC135" s="90">
        <f>IF(B135="","",VLOOKUP(Sayfa2!AD90,Varsayımlar!B:S,18,0))</f>
        <v>0</v>
      </c>
      <c r="AD135" s="90" t="str">
        <f t="shared" si="13"/>
        <v>MAGNİTMAGNİT MAVİ AMBALAJ 25 CM 260G</v>
      </c>
    </row>
    <row r="136" spans="1:30" ht="39.75" customHeight="1" x14ac:dyDescent="0.25">
      <c r="A136" s="9" t="s">
        <v>223</v>
      </c>
      <c r="B136" s="88" t="s">
        <v>90</v>
      </c>
      <c r="C136" s="89">
        <f>IF(B136="","",VLOOKUP(AD136,Varsayımlar!$B:$Q,3,0))</f>
        <v>8698829380698</v>
      </c>
      <c r="D136" s="89" t="s">
        <v>266</v>
      </c>
      <c r="E136" s="85" t="s">
        <v>91</v>
      </c>
      <c r="F136" s="9"/>
      <c r="G136" s="9"/>
      <c r="H136" s="90" t="str">
        <f>IF(B136="","",VLOOKUP(AD136,Varsayımlar!$B:$Q,5,0))</f>
        <v>MAGNİT MAVİ AMBALAJ 25CM</v>
      </c>
      <c r="I136" s="90">
        <f>IF(B136="","",VLOOKUP(AD136,Varsayımlar!B:T,19,0))</f>
        <v>0</v>
      </c>
      <c r="J136" s="90" t="str">
        <f>IF(B136="","",VLOOKUP(AD136,Varsayımlar!$B:$Q,6,0))</f>
        <v>SADE</v>
      </c>
      <c r="K136" s="9">
        <v>2016</v>
      </c>
      <c r="L136" s="9"/>
      <c r="M136" s="9">
        <f>IFERROR(IF(B136="","",K136/VLOOKUP(AD136,Varsayımlar!B:R,17,0)),"")</f>
        <v>24</v>
      </c>
      <c r="N136" s="9"/>
      <c r="O136" s="9"/>
      <c r="P136" s="90">
        <f>IF(B136="","",VLOOKUP(AD136,Varsayımlar!$B:$Q,7,0)*K136)</f>
        <v>60480</v>
      </c>
      <c r="Q136" s="90">
        <f>IF(B136="","",VLOOKUP(AD136,Varsayımlar!$B:$Q,8,0))</f>
        <v>25</v>
      </c>
      <c r="R136" s="90" t="str">
        <f>IF(B136="","",VLOOKUP(AD136,Varsayımlar!$B:$Q,9,0))</f>
        <v>SOFT</v>
      </c>
      <c r="S136" s="90">
        <f>IF(B136="","",VLOOKUP(AD136,Varsayımlar!$B:$Q,10,0))</f>
        <v>4</v>
      </c>
      <c r="T136" s="90">
        <f>IF(B136="","",VLOOKUP(AD136,Varsayımlar!$B:$Q,11,0))</f>
        <v>30</v>
      </c>
      <c r="U136" s="90">
        <f>IF(B136="","",VLOOKUP(AD136,Varsayımlar!$B:$Q,12,0))</f>
        <v>260</v>
      </c>
      <c r="V136" s="90" t="str">
        <f>IF(B136="","",VLOOKUP(AD136,Varsayımlar!$B:$Q,13,0))</f>
        <v>YURTDIŞI</v>
      </c>
      <c r="W136" s="90">
        <f>IF(B136="","",VLOOKUP(AD136,Varsayımlar!$B:$Q,14,0))</f>
        <v>9</v>
      </c>
      <c r="X136" s="9"/>
      <c r="Y136" s="9"/>
      <c r="Z136" s="9"/>
      <c r="AA136" s="90" t="str">
        <f>IF(B136="","",VLOOKUP(AD136,Varsayımlar!$B:$Q,15,0))</f>
        <v>25CM TURUNCU KOLİ-SOL ÜST DİKDÖRTGENE ÜRETİM TARİHİ BASILACAK</v>
      </c>
      <c r="AB136" s="90" t="str">
        <f>IF(B136="","",VLOOKUP(AD136,Varsayımlar!$B:$Q,16,0))</f>
        <v>24-26 CM</v>
      </c>
      <c r="AC136" s="90">
        <f>IF(B136="","",VLOOKUP(Sayfa2!AD91,Varsayımlar!B:S,18,0))</f>
        <v>0</v>
      </c>
      <c r="AD136" s="90" t="str">
        <f t="shared" si="13"/>
        <v>MAGNİTMAGNİT MAVİ AMBALAJ 25 CM 260G</v>
      </c>
    </row>
    <row r="137" spans="1:30" ht="39.75" customHeight="1" x14ac:dyDescent="0.25">
      <c r="A137" s="9" t="s">
        <v>224</v>
      </c>
      <c r="B137" s="9" t="s">
        <v>79</v>
      </c>
      <c r="C137" s="10">
        <f>IF(B137="","",VLOOKUP(AD137,Varsayımlar!$B:$Q,3,0))</f>
        <v>8698829380698</v>
      </c>
      <c r="D137" s="10"/>
      <c r="E137" s="85" t="s">
        <v>254</v>
      </c>
      <c r="F137" s="9"/>
      <c r="G137" s="9"/>
      <c r="H137" s="9" t="str">
        <f>IF(B137="","",VLOOKUP(AD137,Varsayımlar!$B:$Q,5,0))</f>
        <v>Manetka 20cm</v>
      </c>
      <c r="I137" s="9">
        <f>IF(B137="","",VLOOKUP(AD137,Varsayımlar!B:T,19,0))</f>
        <v>0</v>
      </c>
      <c r="J137" s="9" t="str">
        <f>IF(B137="","",VLOOKUP(AD137,Varsayımlar!$B:$Q,6,0))</f>
        <v>SADE</v>
      </c>
      <c r="K137" s="9">
        <v>7200</v>
      </c>
      <c r="L137" s="9"/>
      <c r="M137" s="9">
        <f>IFERROR(IF(B137="","",K137/VLOOKUP(AD137,Varsayımlar!B:R,17,0)),"")</f>
        <v>32</v>
      </c>
      <c r="N137" s="9"/>
      <c r="O137" s="9"/>
      <c r="P137" s="9">
        <f>IF(B137="","",VLOOKUP(AD137,Varsayımlar!$B:$Q,7,0)*K137)</f>
        <v>100800</v>
      </c>
      <c r="Q137" s="9">
        <f>IF(B137="","",VLOOKUP(AD137,Varsayımlar!$B:$Q,8,0))</f>
        <v>20</v>
      </c>
      <c r="R137" s="9" t="str">
        <f>IF(B137="","",VLOOKUP(AD137,Varsayımlar!$B:$Q,9,0))</f>
        <v>Irak Soft</v>
      </c>
      <c r="S137" s="9">
        <f>IF(B137="","",VLOOKUP(AD137,Varsayımlar!$B:$Q,10,0))</f>
        <v>4</v>
      </c>
      <c r="T137" s="9">
        <f>IF(B137="","",VLOOKUP(AD137,Varsayımlar!$B:$Q,11,0))</f>
        <v>14</v>
      </c>
      <c r="U137" s="9">
        <f>IF(B137="","",VLOOKUP(AD137,Varsayımlar!$B:$Q,12,0))</f>
        <v>166</v>
      </c>
      <c r="V137" s="9" t="str">
        <f>IF(B137="","",VLOOKUP(AD137,Varsayımlar!$B:$Q,13,0))</f>
        <v>YURTDIŞI</v>
      </c>
      <c r="W137" s="9">
        <f>IF(B137="","",VLOOKUP(AD137,Varsayımlar!$B:$Q,14,0))</f>
        <v>6</v>
      </c>
      <c r="X137" s="9"/>
      <c r="Y137" s="9"/>
      <c r="Z137" s="9"/>
      <c r="AA137" s="9" t="str">
        <f>IF(B137="","",VLOOKUP(AD137,Varsayımlar!$B:$Q,15,0))</f>
        <v>Kare Koli-Üretim Tarihli Etiket</v>
      </c>
      <c r="AB137" s="9" t="str">
        <f>IF(B137="","",VLOOKUP(AD137,Varsayımlar!$B:$Q,16,0))</f>
        <v>19-21 cm</v>
      </c>
      <c r="AC137" s="9">
        <f>IF(B137="","",VLOOKUP(Sayfa2!AD92,Varsayımlar!B:S,18,0))</f>
        <v>0</v>
      </c>
      <c r="AD137" s="9" t="str">
        <f t="shared" si="13"/>
        <v>LLC KOTORManetka 20cm 4 pcs 166g</v>
      </c>
    </row>
    <row r="138" spans="1:30" ht="39.75" customHeight="1" x14ac:dyDescent="0.25">
      <c r="A138" s="9" t="s">
        <v>225</v>
      </c>
      <c r="B138" s="88" t="s">
        <v>79</v>
      </c>
      <c r="C138" s="89">
        <f>IF(B138="","",VLOOKUP(AD138,Varsayımlar!$B:$Q,3,0))</f>
        <v>8698829380698</v>
      </c>
      <c r="D138" s="89"/>
      <c r="E138" s="85" t="s">
        <v>85</v>
      </c>
      <c r="F138" s="9"/>
      <c r="G138" s="9"/>
      <c r="H138" s="90" t="str">
        <f>IF(B138="","",VLOOKUP(AD138,Varsayımlar!$B:$Q,5,0))</f>
        <v xml:space="preserve">MANETKA PEYNİRLİ 25 CM </v>
      </c>
      <c r="I138" s="90">
        <f>IF(B138="","",VLOOKUP(AD138,Varsayımlar!B:T,19,0))</f>
        <v>0</v>
      </c>
      <c r="J138" s="90" t="str">
        <f>IF(B138="","",VLOOKUP(AD138,Varsayımlar!$B:$Q,6,0))</f>
        <v>PEYNİRLİ</v>
      </c>
      <c r="K138" s="9">
        <v>2496</v>
      </c>
      <c r="L138" s="9"/>
      <c r="M138" s="9">
        <f>IFERROR(IF(B138="","",K138/VLOOKUP(AD138,Varsayımlar!B:R,17,0)),"")</f>
        <v>32</v>
      </c>
      <c r="N138" s="9"/>
      <c r="O138" s="9"/>
      <c r="P138" s="90">
        <f>IF(B138="","",VLOOKUP(AD138,Varsayımlar!$B:$Q,7,0)*K138)</f>
        <v>74880</v>
      </c>
      <c r="Q138" s="90">
        <f>IF(B138="","",VLOOKUP(AD138,Varsayımlar!$B:$Q,8,0))</f>
        <v>25</v>
      </c>
      <c r="R138" s="90" t="str">
        <f>IF(B138="","",VLOOKUP(AD138,Varsayımlar!$B:$Q,9,0))</f>
        <v>SOFT-AT</v>
      </c>
      <c r="S138" s="90">
        <f>IF(B138="","",VLOOKUP(AD138,Varsayımlar!$B:$Q,10,0))</f>
        <v>4</v>
      </c>
      <c r="T138" s="90">
        <f>IF(B138="","",VLOOKUP(AD138,Varsayımlar!$B:$Q,11,0))</f>
        <v>30</v>
      </c>
      <c r="U138" s="90">
        <f>IF(B138="","",VLOOKUP(AD138,Varsayımlar!$B:$Q,12,0))</f>
        <v>250</v>
      </c>
      <c r="V138" s="90" t="str">
        <f>IF(B138="","",VLOOKUP(AD138,Varsayımlar!$B:$Q,13,0))</f>
        <v>YURTDIŞI</v>
      </c>
      <c r="W138" s="90">
        <f>IF(B138="","",VLOOKUP(AD138,Varsayımlar!$B:$Q,14,0))</f>
        <v>6</v>
      </c>
      <c r="X138" s="9"/>
      <c r="Y138" s="9"/>
      <c r="Z138" s="9"/>
      <c r="AA138" s="90" t="str">
        <f>IF(B138="","",VLOOKUP(AD138,Varsayımlar!$B:$Q,15,0))</f>
        <v>KIRMIZI KOLİ-TARİHLİ KOLİ ETİKETİ</v>
      </c>
      <c r="AB138" s="90" t="str">
        <f>IF(B138="","",VLOOKUP(AD138,Varsayımlar!$B:$Q,16,0))</f>
        <v>24-26 CM</v>
      </c>
      <c r="AC138" s="90">
        <f>IF(B138="","",VLOOKUP(Sayfa2!AD93,Varsayımlar!B:S,18,0))</f>
        <v>0</v>
      </c>
      <c r="AD138" s="90" t="str">
        <f t="shared" si="13"/>
        <v>LLC KOTORMANETKA PEYNİRLİ 25CM</v>
      </c>
    </row>
    <row r="139" spans="1:30" ht="39.75" customHeight="1" x14ac:dyDescent="0.25">
      <c r="A139" s="9" t="s">
        <v>226</v>
      </c>
      <c r="B139" s="9" t="s">
        <v>79</v>
      </c>
      <c r="C139" s="10">
        <f>IF(B139="","",VLOOKUP(AD139,Varsayımlar!$B:$Q,3,0))</f>
        <v>8698829380698</v>
      </c>
      <c r="D139" s="10"/>
      <c r="E139" s="85" t="s">
        <v>254</v>
      </c>
      <c r="F139" s="9"/>
      <c r="G139" s="9"/>
      <c r="H139" s="9" t="str">
        <f>IF(B139="","",VLOOKUP(AD139,Varsayımlar!$B:$Q,5,0))</f>
        <v>Manetka 20cm</v>
      </c>
      <c r="I139" s="9">
        <f>IF(B139="","",VLOOKUP(AD139,Varsayımlar!B:T,19,0))</f>
        <v>0</v>
      </c>
      <c r="J139" s="9" t="str">
        <f>IF(B139="","",VLOOKUP(AD139,Varsayımlar!$B:$Q,6,0))</f>
        <v>SADE</v>
      </c>
      <c r="K139" s="9">
        <v>7200</v>
      </c>
      <c r="L139" s="9"/>
      <c r="M139" s="9">
        <f>IFERROR(IF(B139="","",K139/VLOOKUP(AD139,Varsayımlar!B:R,17,0)),"")</f>
        <v>32</v>
      </c>
      <c r="N139" s="9"/>
      <c r="O139" s="9"/>
      <c r="P139" s="9">
        <f>IF(B139="","",VLOOKUP(AD139,Varsayımlar!$B:$Q,7,0)*K139)</f>
        <v>100800</v>
      </c>
      <c r="Q139" s="9">
        <f>IF(B139="","",VLOOKUP(AD139,Varsayımlar!$B:$Q,8,0))</f>
        <v>20</v>
      </c>
      <c r="R139" s="9" t="str">
        <f>IF(B139="","",VLOOKUP(AD139,Varsayımlar!$B:$Q,9,0))</f>
        <v>Irak Soft</v>
      </c>
      <c r="S139" s="9">
        <f>IF(B139="","",VLOOKUP(AD139,Varsayımlar!$B:$Q,10,0))</f>
        <v>4</v>
      </c>
      <c r="T139" s="9">
        <f>IF(B139="","",VLOOKUP(AD139,Varsayımlar!$B:$Q,11,0))</f>
        <v>14</v>
      </c>
      <c r="U139" s="9">
        <f>IF(B139="","",VLOOKUP(AD139,Varsayımlar!$B:$Q,12,0))</f>
        <v>166</v>
      </c>
      <c r="V139" s="9" t="str">
        <f>IF(B139="","",VLOOKUP(AD139,Varsayımlar!$B:$Q,13,0))</f>
        <v>YURTDIŞI</v>
      </c>
      <c r="W139" s="9">
        <f>IF(B139="","",VLOOKUP(AD139,Varsayımlar!$B:$Q,14,0))</f>
        <v>6</v>
      </c>
      <c r="X139" s="9"/>
      <c r="Y139" s="9"/>
      <c r="Z139" s="9"/>
      <c r="AA139" s="9" t="str">
        <f>IF(B139="","",VLOOKUP(AD139,Varsayımlar!$B:$Q,15,0))</f>
        <v>Kare Koli-Üretim Tarihli Etiket</v>
      </c>
      <c r="AB139" s="9" t="str">
        <f>IF(B139="","",VLOOKUP(AD139,Varsayımlar!$B:$Q,16,0))</f>
        <v>19-21 cm</v>
      </c>
      <c r="AC139" s="9">
        <f>IF(B139="","",VLOOKUP(Sayfa2!AD94,Varsayımlar!B:S,18,0))</f>
        <v>0</v>
      </c>
      <c r="AD139" s="9" t="str">
        <f t="shared" si="13"/>
        <v>LLC KOTORManetka 20cm 4 pcs 166g</v>
      </c>
    </row>
    <row r="140" spans="1:30" ht="39.75" customHeight="1" x14ac:dyDescent="0.25">
      <c r="A140" s="9" t="s">
        <v>227</v>
      </c>
      <c r="B140" s="88" t="s">
        <v>79</v>
      </c>
      <c r="C140" s="89">
        <f>IF(B140="","",VLOOKUP(AD140,Varsayımlar!$B:$Q,3,0))</f>
        <v>8698829380698</v>
      </c>
      <c r="D140" s="89"/>
      <c r="E140" s="85" t="s">
        <v>85</v>
      </c>
      <c r="F140" s="9"/>
      <c r="G140" s="9"/>
      <c r="H140" s="90" t="str">
        <f>IF(B140="","",VLOOKUP(AD140,Varsayımlar!$B:$Q,5,0))</f>
        <v xml:space="preserve">MANETKA PEYNİRLİ 25 CM </v>
      </c>
      <c r="I140" s="90">
        <f>IF(B140="","",VLOOKUP(AD140,Varsayımlar!B:T,19,0))</f>
        <v>0</v>
      </c>
      <c r="J140" s="90" t="str">
        <f>IF(B140="","",VLOOKUP(AD140,Varsayımlar!$B:$Q,6,0))</f>
        <v>PEYNİRLİ</v>
      </c>
      <c r="K140" s="9">
        <v>2496</v>
      </c>
      <c r="L140" s="9"/>
      <c r="M140" s="9">
        <f>IFERROR(IF(B140="","",K140/VLOOKUP(AD140,Varsayımlar!B:R,17,0)),"")</f>
        <v>32</v>
      </c>
      <c r="N140" s="9"/>
      <c r="O140" s="9"/>
      <c r="P140" s="90">
        <f>IF(B140="","",VLOOKUP(AD140,Varsayımlar!$B:$Q,7,0)*K140)</f>
        <v>74880</v>
      </c>
      <c r="Q140" s="90">
        <f>IF(B140="","",VLOOKUP(AD140,Varsayımlar!$B:$Q,8,0))</f>
        <v>25</v>
      </c>
      <c r="R140" s="90" t="str">
        <f>IF(B140="","",VLOOKUP(AD140,Varsayımlar!$B:$Q,9,0))</f>
        <v>SOFT-AT</v>
      </c>
      <c r="S140" s="90">
        <f>IF(B140="","",VLOOKUP(AD140,Varsayımlar!$B:$Q,10,0))</f>
        <v>4</v>
      </c>
      <c r="T140" s="90">
        <f>IF(B140="","",VLOOKUP(AD140,Varsayımlar!$B:$Q,11,0))</f>
        <v>30</v>
      </c>
      <c r="U140" s="90">
        <f>IF(B140="","",VLOOKUP(AD140,Varsayımlar!$B:$Q,12,0))</f>
        <v>250</v>
      </c>
      <c r="V140" s="90" t="str">
        <f>IF(B140="","",VLOOKUP(AD140,Varsayımlar!$B:$Q,13,0))</f>
        <v>YURTDIŞI</v>
      </c>
      <c r="W140" s="90">
        <f>IF(B140="","",VLOOKUP(AD140,Varsayımlar!$B:$Q,14,0))</f>
        <v>6</v>
      </c>
      <c r="X140" s="9"/>
      <c r="Y140" s="9"/>
      <c r="Z140" s="9"/>
      <c r="AA140" s="90" t="str">
        <f>IF(B140="","",VLOOKUP(AD140,Varsayımlar!$B:$Q,15,0))</f>
        <v>KIRMIZI KOLİ-TARİHLİ KOLİ ETİKETİ</v>
      </c>
      <c r="AB140" s="90" t="str">
        <f>IF(B140="","",VLOOKUP(AD140,Varsayımlar!$B:$Q,16,0))</f>
        <v>24-26 CM</v>
      </c>
      <c r="AC140" s="90">
        <f>IF(B140="","",VLOOKUP(Sayfa2!AD95,Varsayımlar!B:S,18,0))</f>
        <v>0</v>
      </c>
      <c r="AD140" s="90" t="str">
        <f t="shared" si="13"/>
        <v>LLC KOTORMANETKA PEYNİRLİ 25CM</v>
      </c>
    </row>
    <row r="141" spans="1:30" ht="39.75" customHeight="1" x14ac:dyDescent="0.25">
      <c r="A141" s="9" t="s">
        <v>228</v>
      </c>
      <c r="B141" s="9" t="s">
        <v>79</v>
      </c>
      <c r="C141" s="10">
        <f>IF(B141="","",VLOOKUP(AD141,Varsayımlar!$B:$Q,3,0))</f>
        <v>8698829380698</v>
      </c>
      <c r="D141" s="10"/>
      <c r="E141" s="85" t="s">
        <v>254</v>
      </c>
      <c r="F141" s="9"/>
      <c r="G141" s="9"/>
      <c r="H141" s="9" t="str">
        <f>IF(B141="","",VLOOKUP(AD141,Varsayımlar!$B:$Q,5,0))</f>
        <v>Manetka 20cm</v>
      </c>
      <c r="I141" s="9">
        <f>IF(B141="","",VLOOKUP(AD141,Varsayımlar!B:T,19,0))</f>
        <v>0</v>
      </c>
      <c r="J141" s="9" t="str">
        <f>IF(B141="","",VLOOKUP(AD141,Varsayımlar!$B:$Q,6,0))</f>
        <v>SADE</v>
      </c>
      <c r="K141" s="9">
        <v>7200</v>
      </c>
      <c r="L141" s="9"/>
      <c r="M141" s="9">
        <f>IFERROR(IF(B141="","",K141/VLOOKUP(AD141,Varsayımlar!B:R,17,0)),"")</f>
        <v>32</v>
      </c>
      <c r="N141" s="9"/>
      <c r="O141" s="9"/>
      <c r="P141" s="9">
        <f>IF(B141="","",VLOOKUP(AD141,Varsayımlar!$B:$Q,7,0)*K141)</f>
        <v>100800</v>
      </c>
      <c r="Q141" s="9">
        <f>IF(B141="","",VLOOKUP(AD141,Varsayımlar!$B:$Q,8,0))</f>
        <v>20</v>
      </c>
      <c r="R141" s="9" t="str">
        <f>IF(B141="","",VLOOKUP(AD141,Varsayımlar!$B:$Q,9,0))</f>
        <v>Irak Soft</v>
      </c>
      <c r="S141" s="9">
        <f>IF(B141="","",VLOOKUP(AD141,Varsayımlar!$B:$Q,10,0))</f>
        <v>4</v>
      </c>
      <c r="T141" s="9">
        <f>IF(B141="","",VLOOKUP(AD141,Varsayımlar!$B:$Q,11,0))</f>
        <v>14</v>
      </c>
      <c r="U141" s="9">
        <f>IF(B141="","",VLOOKUP(AD141,Varsayımlar!$B:$Q,12,0))</f>
        <v>166</v>
      </c>
      <c r="V141" s="9" t="str">
        <f>IF(B141="","",VLOOKUP(AD141,Varsayımlar!$B:$Q,13,0))</f>
        <v>YURTDIŞI</v>
      </c>
      <c r="W141" s="9">
        <f>IF(B141="","",VLOOKUP(AD141,Varsayımlar!$B:$Q,14,0))</f>
        <v>6</v>
      </c>
      <c r="X141" s="9"/>
      <c r="Y141" s="9"/>
      <c r="Z141" s="9"/>
      <c r="AA141" s="9" t="str">
        <f>IF(B141="","",VLOOKUP(AD141,Varsayımlar!$B:$Q,15,0))</f>
        <v>Kare Koli-Üretim Tarihli Etiket</v>
      </c>
      <c r="AB141" s="9" t="str">
        <f>IF(B141="","",VLOOKUP(AD141,Varsayımlar!$B:$Q,16,0))</f>
        <v>19-21 cm</v>
      </c>
      <c r="AC141" s="9">
        <f>IF(B141="","",VLOOKUP(Sayfa2!AD96,Varsayımlar!B:S,18,0))</f>
        <v>0</v>
      </c>
      <c r="AD141" s="9" t="str">
        <f t="shared" si="13"/>
        <v>LLC KOTORManetka 20cm 4 pcs 166g</v>
      </c>
    </row>
    <row r="142" spans="1:30" ht="39.75" customHeight="1" x14ac:dyDescent="0.25">
      <c r="A142" s="9" t="s">
        <v>229</v>
      </c>
      <c r="B142" s="88" t="s">
        <v>79</v>
      </c>
      <c r="C142" s="89">
        <f>IF(B142="","",VLOOKUP(AD142,Varsayımlar!$B:$Q,3,0))</f>
        <v>8698829380698</v>
      </c>
      <c r="D142" s="89"/>
      <c r="E142" s="85" t="s">
        <v>254</v>
      </c>
      <c r="F142" s="9"/>
      <c r="G142" s="9"/>
      <c r="H142" s="90" t="str">
        <f>IF(B142="","",VLOOKUP(AD142,Varsayımlar!$B:$Q,5,0))</f>
        <v>Manetka 20cm</v>
      </c>
      <c r="I142" s="90">
        <f>IF(B142="","",VLOOKUP(AD142,Varsayımlar!B:T,19,0))</f>
        <v>0</v>
      </c>
      <c r="J142" s="90" t="str">
        <f>IF(B142="","",VLOOKUP(AD142,Varsayımlar!$B:$Q,6,0))</f>
        <v>SADE</v>
      </c>
      <c r="K142" s="9">
        <v>7200</v>
      </c>
      <c r="L142" s="9"/>
      <c r="M142" s="9">
        <f>IFERROR(IF(B142="","",K142/VLOOKUP(AD142,Varsayımlar!B:R,17,0)),"")</f>
        <v>32</v>
      </c>
      <c r="N142" s="9"/>
      <c r="O142" s="9"/>
      <c r="P142" s="90">
        <f>IF(B142="","",VLOOKUP(AD142,Varsayımlar!$B:$Q,7,0)*K142)</f>
        <v>100800</v>
      </c>
      <c r="Q142" s="90">
        <f>IF(B142="","",VLOOKUP(AD142,Varsayımlar!$B:$Q,8,0))</f>
        <v>20</v>
      </c>
      <c r="R142" s="90" t="str">
        <f>IF(B142="","",VLOOKUP(AD142,Varsayımlar!$B:$Q,9,0))</f>
        <v>Irak Soft</v>
      </c>
      <c r="S142" s="90">
        <f>IF(B142="","",VLOOKUP(AD142,Varsayımlar!$B:$Q,10,0))</f>
        <v>4</v>
      </c>
      <c r="T142" s="90">
        <f>IF(B142="","",VLOOKUP(AD142,Varsayımlar!$B:$Q,11,0))</f>
        <v>14</v>
      </c>
      <c r="U142" s="90">
        <f>IF(B142="","",VLOOKUP(AD142,Varsayımlar!$B:$Q,12,0))</f>
        <v>166</v>
      </c>
      <c r="V142" s="90" t="str">
        <f>IF(B142="","",VLOOKUP(AD142,Varsayımlar!$B:$Q,13,0))</f>
        <v>YURTDIŞI</v>
      </c>
      <c r="W142" s="90">
        <f>IF(B142="","",VLOOKUP(AD142,Varsayımlar!$B:$Q,14,0))</f>
        <v>6</v>
      </c>
      <c r="X142" s="9"/>
      <c r="Y142" s="9"/>
      <c r="Z142" s="9"/>
      <c r="AA142" s="90" t="str">
        <f>IF(B142="","",VLOOKUP(AD142,Varsayımlar!$B:$Q,15,0))</f>
        <v>Kare Koli-Üretim Tarihli Etiket</v>
      </c>
      <c r="AB142" s="90" t="str">
        <f>IF(B142="","",VLOOKUP(AD142,Varsayımlar!$B:$Q,16,0))</f>
        <v>19-21 cm</v>
      </c>
      <c r="AC142" s="90">
        <f>IF(B142="","",VLOOKUP(Sayfa2!AD97,Varsayımlar!B:S,18,0))</f>
        <v>0</v>
      </c>
      <c r="AD142" s="90" t="str">
        <f t="shared" si="13"/>
        <v>LLC KOTORManetka 20cm 4 pcs 166g</v>
      </c>
    </row>
    <row r="143" spans="1:30" ht="39.75" customHeight="1" x14ac:dyDescent="0.25">
      <c r="A143" s="9" t="s">
        <v>230</v>
      </c>
      <c r="B143" s="9" t="s">
        <v>79</v>
      </c>
      <c r="C143" s="10">
        <f>IF(B143="","",VLOOKUP(AD143,Varsayımlar!$B:$Q,3,0))</f>
        <v>8698829380698</v>
      </c>
      <c r="D143" s="10"/>
      <c r="E143" s="85" t="s">
        <v>85</v>
      </c>
      <c r="F143" s="9"/>
      <c r="G143" s="9"/>
      <c r="H143" s="9" t="str">
        <f>IF(B143="","",VLOOKUP(AD143,Varsayımlar!$B:$Q,5,0))</f>
        <v xml:space="preserve">MANETKA PEYNİRLİ 25 CM </v>
      </c>
      <c r="I143" s="9">
        <f>IF(B143="","",VLOOKUP(AD143,Varsayımlar!B:T,19,0))</f>
        <v>0</v>
      </c>
      <c r="J143" s="9" t="str">
        <f>IF(B143="","",VLOOKUP(AD143,Varsayımlar!$B:$Q,6,0))</f>
        <v>PEYNİRLİ</v>
      </c>
      <c r="K143" s="9">
        <v>2496</v>
      </c>
      <c r="L143" s="9"/>
      <c r="M143" s="9">
        <f>IFERROR(IF(B143="","",K143/VLOOKUP(AD143,Varsayımlar!B:R,17,0)),"")</f>
        <v>32</v>
      </c>
      <c r="N143" s="9"/>
      <c r="O143" s="9"/>
      <c r="P143" s="9">
        <f>IF(B143="","",VLOOKUP(AD143,Varsayımlar!$B:$Q,7,0)*K143)</f>
        <v>74880</v>
      </c>
      <c r="Q143" s="9">
        <f>IF(B143="","",VLOOKUP(AD143,Varsayımlar!$B:$Q,8,0))</f>
        <v>25</v>
      </c>
      <c r="R143" s="9" t="str">
        <f>IF(B143="","",VLOOKUP(AD143,Varsayımlar!$B:$Q,9,0))</f>
        <v>SOFT-AT</v>
      </c>
      <c r="S143" s="9">
        <f>IF(B143="","",VLOOKUP(AD143,Varsayımlar!$B:$Q,10,0))</f>
        <v>4</v>
      </c>
      <c r="T143" s="9">
        <f>IF(B143="","",VLOOKUP(AD143,Varsayımlar!$B:$Q,11,0))</f>
        <v>30</v>
      </c>
      <c r="U143" s="9">
        <f>IF(B143="","",VLOOKUP(AD143,Varsayımlar!$B:$Q,12,0))</f>
        <v>250</v>
      </c>
      <c r="V143" s="9" t="str">
        <f>IF(B143="","",VLOOKUP(AD143,Varsayımlar!$B:$Q,13,0))</f>
        <v>YURTDIŞI</v>
      </c>
      <c r="W143" s="9">
        <f>IF(B143="","",VLOOKUP(AD143,Varsayımlar!$B:$Q,14,0))</f>
        <v>6</v>
      </c>
      <c r="X143" s="9"/>
      <c r="Y143" s="9"/>
      <c r="Z143" s="9"/>
      <c r="AA143" s="9" t="str">
        <f>IF(B143="","",VLOOKUP(AD143,Varsayımlar!$B:$Q,15,0))</f>
        <v>KIRMIZI KOLİ-TARİHLİ KOLİ ETİKETİ</v>
      </c>
      <c r="AB143" s="9" t="str">
        <f>IF(B143="","",VLOOKUP(AD143,Varsayımlar!$B:$Q,16,0))</f>
        <v>24-26 CM</v>
      </c>
      <c r="AC143" s="9">
        <f>IF(B143="","",VLOOKUP(Sayfa2!AD98,Varsayımlar!B:S,18,0))</f>
        <v>0</v>
      </c>
      <c r="AD143" s="9" t="str">
        <f t="shared" si="13"/>
        <v>LLC KOTORMANETKA PEYNİRLİ 25CM</v>
      </c>
    </row>
    <row r="144" spans="1:30" x14ac:dyDescent="0.25">
      <c r="A144" s="9"/>
      <c r="B144" s="9"/>
      <c r="C144" s="10" t="str">
        <f>IF(B144="","",VLOOKUP(AD144,Varsayımlar!$B:$Q,3,0))</f>
        <v/>
      </c>
      <c r="D144" s="10"/>
      <c r="E144" s="10"/>
      <c r="F144" s="9"/>
      <c r="G144" s="9"/>
      <c r="H144" s="9" t="str">
        <f>IF(B144="","",VLOOKUP(AD144,Varsayımlar!$B:$Q,5,0))</f>
        <v/>
      </c>
      <c r="I144" s="9" t="str">
        <f>IF(B144="","",VLOOKUP(AD144,Varsayımlar!B:T,19,0))</f>
        <v/>
      </c>
      <c r="J144" s="9" t="str">
        <f>IF(B144="","",VLOOKUP(AD144,Varsayımlar!$B:$Q,6,0))</f>
        <v/>
      </c>
      <c r="K144" s="9"/>
      <c r="L144" s="9"/>
      <c r="M144" s="9"/>
      <c r="N144" s="9"/>
      <c r="O144" s="9"/>
      <c r="P144" s="9" t="str">
        <f>IF(B144="","",VLOOKUP(AD144,Varsayımlar!$B:$Q,7,0)*K144)</f>
        <v/>
      </c>
      <c r="Q144" s="9" t="str">
        <f>IF(B144="","",VLOOKUP(AD144,Varsayımlar!$B:$Q,8,0))</f>
        <v/>
      </c>
      <c r="R144" s="9" t="str">
        <f>IF(B144="","",VLOOKUP(AD144,Varsayımlar!$B:$Q,9,0))</f>
        <v/>
      </c>
      <c r="S144" s="9" t="str">
        <f>IF(B144="","",VLOOKUP(AD144,Varsayımlar!$B:$Q,10,0))</f>
        <v/>
      </c>
      <c r="T144" s="9" t="str">
        <f>IF(B144="","",VLOOKUP(AD144,Varsayımlar!$B:$Q,11,0))</f>
        <v/>
      </c>
      <c r="U144" s="9" t="str">
        <f>IF(B144="","",VLOOKUP(AD144,Varsayımlar!$B:$Q,12,0))</f>
        <v/>
      </c>
      <c r="V144" s="9" t="str">
        <f>IF(B144="","",VLOOKUP(AD144,Varsayımlar!$B:$Q,13,0))</f>
        <v/>
      </c>
      <c r="W144" s="9" t="str">
        <f>IF(B144="","",VLOOKUP(AD144,Varsayımlar!$B:$Q,14,0))</f>
        <v/>
      </c>
      <c r="X144" s="9"/>
      <c r="Y144" s="9"/>
      <c r="Z144" s="9"/>
      <c r="AA144" s="9" t="str">
        <f>IF(B144="","",VLOOKUP(AD144,Varsayımlar!$B:$Q,15,0))</f>
        <v/>
      </c>
      <c r="AB144" s="9" t="str">
        <f>IF(B144="","",VLOOKUP(AD144,Varsayımlar!$B:$Q,16,0))</f>
        <v/>
      </c>
      <c r="AC144" s="9" t="str">
        <f>IF(B144="","",VLOOKUP(Sayfa2!AD100,Varsayımlar!B:S,18,0))</f>
        <v/>
      </c>
      <c r="AD144" s="9" t="str">
        <f t="shared" si="13"/>
        <v/>
      </c>
    </row>
    <row r="145" spans="1:30" x14ac:dyDescent="0.25">
      <c r="A145" s="9"/>
      <c r="B145" s="88"/>
      <c r="C145" s="89" t="str">
        <f>IF(B145="","",VLOOKUP(AD145,Varsayımlar!$B:$Q,3,0))</f>
        <v/>
      </c>
      <c r="D145" s="89"/>
      <c r="E145" s="10"/>
      <c r="F145" s="9"/>
      <c r="G145" s="9"/>
      <c r="H145" s="90" t="str">
        <f>IF(B145="","",VLOOKUP(AD145,Varsayımlar!$B:$Q,5,0))</f>
        <v/>
      </c>
      <c r="I145" s="90" t="str">
        <f>IF(B145="","",VLOOKUP(AD145,Varsayımlar!B:T,19,0))</f>
        <v/>
      </c>
      <c r="J145" s="90" t="str">
        <f>IF(B145="","",VLOOKUP(AD145,Varsayımlar!$B:$Q,6,0))</f>
        <v/>
      </c>
      <c r="K145" s="9"/>
      <c r="L145" s="9"/>
      <c r="M145" s="9"/>
      <c r="N145" s="9"/>
      <c r="O145" s="9"/>
      <c r="P145" s="90" t="str">
        <f>IF(B145="","",VLOOKUP(AD145,Varsayımlar!$B:$Q,7,0)*K145)</f>
        <v/>
      </c>
      <c r="Q145" s="90" t="str">
        <f>IF(B145="","",VLOOKUP(AD145,Varsayımlar!$B:$Q,8,0))</f>
        <v/>
      </c>
      <c r="R145" s="90" t="str">
        <f>IF(B145="","",VLOOKUP(AD145,Varsayımlar!$B:$Q,9,0))</f>
        <v/>
      </c>
      <c r="S145" s="90" t="str">
        <f>IF(B145="","",VLOOKUP(AD145,Varsayımlar!$B:$Q,10,0))</f>
        <v/>
      </c>
      <c r="T145" s="90" t="str">
        <f>IF(B145="","",VLOOKUP(AD145,Varsayımlar!$B:$Q,11,0))</f>
        <v/>
      </c>
      <c r="U145" s="90" t="str">
        <f>IF(B145="","",VLOOKUP(AD145,Varsayımlar!$B:$Q,12,0))</f>
        <v/>
      </c>
      <c r="V145" s="90" t="str">
        <f>IF(B145="","",VLOOKUP(AD145,Varsayımlar!$B:$Q,13,0))</f>
        <v/>
      </c>
      <c r="W145" s="90" t="str">
        <f>IF(B145="","",VLOOKUP(AD145,Varsayımlar!$B:$Q,14,0))</f>
        <v/>
      </c>
      <c r="X145" s="9"/>
      <c r="Y145" s="9"/>
      <c r="Z145" s="9"/>
      <c r="AA145" s="90" t="str">
        <f>IF(B145="","",VLOOKUP(AD145,Varsayımlar!$B:$Q,15,0))</f>
        <v/>
      </c>
      <c r="AB145" s="90" t="str">
        <f>IF(B145="","",VLOOKUP(AD145,Varsayımlar!$B:$Q,16,0))</f>
        <v/>
      </c>
      <c r="AC145" s="90" t="str">
        <f>IF(B145="","",VLOOKUP(Sayfa2!AD101,Varsayımlar!B:S,18,0))</f>
        <v/>
      </c>
      <c r="AD145" s="90" t="str">
        <f t="shared" si="13"/>
        <v/>
      </c>
    </row>
    <row r="146" spans="1:30" x14ac:dyDescent="0.25">
      <c r="A146" s="9"/>
      <c r="B146" s="9"/>
      <c r="C146" s="10" t="str">
        <f>IF(B146="","",VLOOKUP(AD146,Varsayımlar!$B:$Q,3,0))</f>
        <v/>
      </c>
      <c r="D146" s="10"/>
      <c r="E146" s="10"/>
      <c r="F146" s="9"/>
      <c r="G146" s="9"/>
      <c r="H146" s="9" t="str">
        <f>IF(B146="","",VLOOKUP(AD146,Varsayımlar!$B:$Q,5,0))</f>
        <v/>
      </c>
      <c r="I146" s="9" t="str">
        <f>IF(B146="","",VLOOKUP(AD146,Varsayımlar!B:T,19,0))</f>
        <v/>
      </c>
      <c r="J146" s="9" t="str">
        <f>IF(B146="","",VLOOKUP(AD146,Varsayımlar!$B:$Q,6,0))</f>
        <v/>
      </c>
      <c r="K146" s="9"/>
      <c r="L146" s="9"/>
      <c r="M146" s="9"/>
      <c r="N146" s="9"/>
      <c r="O146" s="9"/>
      <c r="P146" s="9" t="str">
        <f>IF(B146="","",VLOOKUP(AD146,Varsayımlar!$B:$Q,7,0)*K146)</f>
        <v/>
      </c>
      <c r="Q146" s="9" t="str">
        <f>IF(B146="","",VLOOKUP(AD146,Varsayımlar!$B:$Q,8,0))</f>
        <v/>
      </c>
      <c r="R146" s="9" t="str">
        <f>IF(B146="","",VLOOKUP(AD146,Varsayımlar!$B:$Q,9,0))</f>
        <v/>
      </c>
      <c r="S146" s="9" t="str">
        <f>IF(B146="","",VLOOKUP(AD146,Varsayımlar!$B:$Q,10,0))</f>
        <v/>
      </c>
      <c r="T146" s="9" t="str">
        <f>IF(B146="","",VLOOKUP(AD146,Varsayımlar!$B:$Q,11,0))</f>
        <v/>
      </c>
      <c r="U146" s="9" t="str">
        <f>IF(B146="","",VLOOKUP(AD146,Varsayımlar!$B:$Q,12,0))</f>
        <v/>
      </c>
      <c r="V146" s="9" t="str">
        <f>IF(B146="","",VLOOKUP(AD146,Varsayımlar!$B:$Q,13,0))</f>
        <v/>
      </c>
      <c r="W146" s="9" t="str">
        <f>IF(B146="","",VLOOKUP(AD146,Varsayımlar!$B:$Q,14,0))</f>
        <v/>
      </c>
      <c r="X146" s="9"/>
      <c r="Y146" s="9"/>
      <c r="Z146" s="9"/>
      <c r="AA146" s="9" t="str">
        <f>IF(B146="","",VLOOKUP(AD146,Varsayımlar!$B:$Q,15,0))</f>
        <v/>
      </c>
      <c r="AB146" s="9" t="str">
        <f>IF(B146="","",VLOOKUP(AD146,Varsayımlar!$B:$Q,16,0))</f>
        <v/>
      </c>
      <c r="AC146" s="9" t="str">
        <f>IF(B146="","",VLOOKUP(Sayfa2!AD102,Varsayımlar!B:S,18,0))</f>
        <v/>
      </c>
      <c r="AD146" s="9" t="str">
        <f t="shared" si="13"/>
        <v/>
      </c>
    </row>
    <row r="147" spans="1:30" x14ac:dyDescent="0.25">
      <c r="A147" s="9"/>
      <c r="B147" s="88"/>
      <c r="C147" s="89" t="str">
        <f>IF(B147="","",VLOOKUP(AD147,Varsayımlar!$B:$Q,3,0))</f>
        <v/>
      </c>
      <c r="D147" s="89"/>
      <c r="E147" s="10"/>
      <c r="F147" s="9"/>
      <c r="G147" s="9"/>
      <c r="H147" s="90" t="str">
        <f>IF(B147="","",VLOOKUP(AD147,Varsayımlar!$B:$Q,5,0))</f>
        <v/>
      </c>
      <c r="I147" s="90" t="str">
        <f>IF(B147="","",VLOOKUP(AD147,Varsayımlar!B:T,19,0))</f>
        <v/>
      </c>
      <c r="J147" s="90" t="str">
        <f>IF(B147="","",VLOOKUP(AD147,Varsayımlar!$B:$Q,6,0))</f>
        <v/>
      </c>
      <c r="K147" s="9"/>
      <c r="L147" s="9"/>
      <c r="M147" s="9"/>
      <c r="N147" s="9"/>
      <c r="O147" s="9"/>
      <c r="P147" s="90" t="str">
        <f>IF(B147="","",VLOOKUP(AD147,Varsayımlar!$B:$Q,7,0)*K147)</f>
        <v/>
      </c>
      <c r="Q147" s="90" t="str">
        <f>IF(B147="","",VLOOKUP(AD147,Varsayımlar!$B:$Q,8,0))</f>
        <v/>
      </c>
      <c r="R147" s="90" t="str">
        <f>IF(B147="","",VLOOKUP(AD147,Varsayımlar!$B:$Q,9,0))</f>
        <v/>
      </c>
      <c r="S147" s="90" t="str">
        <f>IF(B147="","",VLOOKUP(AD147,Varsayımlar!$B:$Q,10,0))</f>
        <v/>
      </c>
      <c r="T147" s="90" t="str">
        <f>IF(B147="","",VLOOKUP(AD147,Varsayımlar!$B:$Q,11,0))</f>
        <v/>
      </c>
      <c r="U147" s="90" t="str">
        <f>IF(B147="","",VLOOKUP(AD147,Varsayımlar!$B:$Q,12,0))</f>
        <v/>
      </c>
      <c r="V147" s="90" t="str">
        <f>IF(B147="","",VLOOKUP(AD147,Varsayımlar!$B:$Q,13,0))</f>
        <v/>
      </c>
      <c r="W147" s="90" t="str">
        <f>IF(B147="","",VLOOKUP(AD147,Varsayımlar!$B:$Q,14,0))</f>
        <v/>
      </c>
      <c r="X147" s="9"/>
      <c r="Y147" s="9"/>
      <c r="Z147" s="9"/>
      <c r="AA147" s="90" t="str">
        <f>IF(B147="","",VLOOKUP(AD147,Varsayımlar!$B:$Q,15,0))</f>
        <v/>
      </c>
      <c r="AB147" s="90" t="str">
        <f>IF(B147="","",VLOOKUP(AD147,Varsayımlar!$B:$Q,16,0))</f>
        <v/>
      </c>
      <c r="AC147" s="90" t="str">
        <f>IF(B147="","",VLOOKUP(Sayfa2!AD103,Varsayımlar!B:S,18,0))</f>
        <v/>
      </c>
      <c r="AD147" s="90" t="str">
        <f t="shared" si="13"/>
        <v/>
      </c>
    </row>
    <row r="148" spans="1:30" x14ac:dyDescent="0.25">
      <c r="A148" s="9"/>
      <c r="B148" s="9"/>
      <c r="C148" s="10" t="str">
        <f>IF(B148="","",VLOOKUP(AD148,Varsayımlar!$B:$Q,3,0))</f>
        <v/>
      </c>
      <c r="D148" s="10"/>
      <c r="E148" s="10"/>
      <c r="F148" s="9"/>
      <c r="G148" s="9"/>
      <c r="H148" s="9" t="str">
        <f>IF(B148="","",VLOOKUP(AD148,Varsayımlar!$B:$Q,5,0))</f>
        <v/>
      </c>
      <c r="I148" s="9" t="str">
        <f>IF(B148="","",VLOOKUP(AD148,Varsayımlar!B:T,19,0))</f>
        <v/>
      </c>
      <c r="J148" s="9" t="str">
        <f>IF(B148="","",VLOOKUP(AD148,Varsayımlar!$B:$Q,6,0))</f>
        <v/>
      </c>
      <c r="K148" s="9"/>
      <c r="L148" s="9"/>
      <c r="M148" s="9"/>
      <c r="N148" s="9"/>
      <c r="O148" s="9"/>
      <c r="P148" s="9" t="str">
        <f>IF(B148="","",VLOOKUP(AD148,Varsayımlar!$B:$Q,7,0)*K148)</f>
        <v/>
      </c>
      <c r="Q148" s="9" t="str">
        <f>IF(B148="","",VLOOKUP(AD148,Varsayımlar!$B:$Q,8,0))</f>
        <v/>
      </c>
      <c r="R148" s="9" t="str">
        <f>IF(B148="","",VLOOKUP(AD148,Varsayımlar!$B:$Q,9,0))</f>
        <v/>
      </c>
      <c r="S148" s="9" t="str">
        <f>IF(B148="","",VLOOKUP(AD148,Varsayımlar!$B:$Q,10,0))</f>
        <v/>
      </c>
      <c r="T148" s="9" t="str">
        <f>IF(B148="","",VLOOKUP(AD148,Varsayımlar!$B:$Q,11,0))</f>
        <v/>
      </c>
      <c r="U148" s="9" t="str">
        <f>IF(B148="","",VLOOKUP(AD148,Varsayımlar!$B:$Q,12,0))</f>
        <v/>
      </c>
      <c r="V148" s="9" t="str">
        <f>IF(B148="","",VLOOKUP(AD148,Varsayımlar!$B:$Q,13,0))</f>
        <v/>
      </c>
      <c r="W148" s="9" t="str">
        <f>IF(B148="","",VLOOKUP(AD148,Varsayımlar!$B:$Q,14,0))</f>
        <v/>
      </c>
      <c r="X148" s="9"/>
      <c r="Y148" s="9"/>
      <c r="Z148" s="9"/>
      <c r="AA148" s="9" t="str">
        <f>IF(B148="","",VLOOKUP(AD148,Varsayımlar!$B:$Q,15,0))</f>
        <v/>
      </c>
      <c r="AB148" s="9" t="str">
        <f>IF(B148="","",VLOOKUP(AD148,Varsayımlar!$B:$Q,16,0))</f>
        <v/>
      </c>
      <c r="AC148" s="9" t="str">
        <f>IF(B148="","",VLOOKUP(Sayfa2!AD104,Varsayımlar!B:S,18,0))</f>
        <v/>
      </c>
      <c r="AD148" s="9" t="str">
        <f t="shared" ref="AD148" si="14">IF(B148="","",CONCATENATE(B148,E148))</f>
        <v/>
      </c>
    </row>
    <row r="149" spans="1:30" x14ac:dyDescent="0.25"/>
    <row r="150" spans="1:30" x14ac:dyDescent="0.25"/>
    <row r="151" spans="1:30" x14ac:dyDescent="0.25"/>
    <row r="152" spans="1:30" x14ac:dyDescent="0.25"/>
    <row r="153" spans="1:30" x14ac:dyDescent="0.25"/>
    <row r="154" spans="1:30" x14ac:dyDescent="0.25"/>
    <row r="155" spans="1:30" x14ac:dyDescent="0.25"/>
    <row r="156" spans="1:30" x14ac:dyDescent="0.25"/>
    <row r="157" spans="1:30" x14ac:dyDescent="0.25"/>
    <row r="158" spans="1:30" x14ac:dyDescent="0.25"/>
    <row r="159" spans="1:30" x14ac:dyDescent="0.25"/>
    <row r="160" spans="1:30" x14ac:dyDescent="0.25"/>
    <row r="161" x14ac:dyDescent="0.25"/>
    <row r="162" x14ac:dyDescent="0.25"/>
    <row r="163" x14ac:dyDescent="0.25"/>
    <row r="164" x14ac:dyDescent="0.25"/>
    <row r="165" x14ac:dyDescent="0.25"/>
    <row r="167" x14ac:dyDescent="0.25"/>
    <row r="169" x14ac:dyDescent="0.25"/>
    <row r="171" x14ac:dyDescent="0.25"/>
    <row r="172" x14ac:dyDescent="0.25"/>
    <row r="173" x14ac:dyDescent="0.25"/>
    <row r="175" x14ac:dyDescent="0.25"/>
    <row r="176" x14ac:dyDescent="0.25"/>
    <row r="177" x14ac:dyDescent="0.25"/>
    <row r="179" x14ac:dyDescent="0.25"/>
    <row r="181" x14ac:dyDescent="0.25"/>
    <row r="183" x14ac:dyDescent="0.25"/>
    <row r="185" x14ac:dyDescent="0.25"/>
    <row r="187" x14ac:dyDescent="0.25"/>
    <row r="188" x14ac:dyDescent="0.25"/>
    <row r="189" x14ac:dyDescent="0.25"/>
    <row r="191" x14ac:dyDescent="0.25"/>
    <row r="193" x14ac:dyDescent="0.25"/>
    <row r="195" x14ac:dyDescent="0.25"/>
    <row r="197" x14ac:dyDescent="0.25"/>
    <row r="199" x14ac:dyDescent="0.25"/>
    <row r="201" x14ac:dyDescent="0.25"/>
    <row r="203" x14ac:dyDescent="0.25"/>
    <row r="204" x14ac:dyDescent="0.25"/>
    <row r="205" x14ac:dyDescent="0.25"/>
    <row r="207" x14ac:dyDescent="0.25"/>
    <row r="209" x14ac:dyDescent="0.25"/>
    <row r="211" x14ac:dyDescent="0.25"/>
    <row r="213" x14ac:dyDescent="0.25"/>
    <row r="215" x14ac:dyDescent="0.25"/>
    <row r="217" x14ac:dyDescent="0.25"/>
    <row r="219" x14ac:dyDescent="0.25"/>
    <row r="220" x14ac:dyDescent="0.25"/>
    <row r="221" x14ac:dyDescent="0.25"/>
    <row r="223" x14ac:dyDescent="0.25"/>
    <row r="225" x14ac:dyDescent="0.25"/>
    <row r="227" x14ac:dyDescent="0.25"/>
    <row r="229" x14ac:dyDescent="0.25"/>
    <row r="231" x14ac:dyDescent="0.25"/>
    <row r="233" x14ac:dyDescent="0.25"/>
    <row r="235" x14ac:dyDescent="0.25"/>
    <row r="236" x14ac:dyDescent="0.25"/>
    <row r="237" x14ac:dyDescent="0.25"/>
    <row r="239" x14ac:dyDescent="0.25"/>
    <row r="241" x14ac:dyDescent="0.25"/>
    <row r="243" x14ac:dyDescent="0.25"/>
    <row r="245" x14ac:dyDescent="0.25"/>
    <row r="247" x14ac:dyDescent="0.25"/>
    <row r="249" x14ac:dyDescent="0.25"/>
    <row r="251" x14ac:dyDescent="0.25"/>
    <row r="253" x14ac:dyDescent="0.25"/>
    <row r="255" x14ac:dyDescent="0.25"/>
    <row r="257" x14ac:dyDescent="0.25"/>
    <row r="259" x14ac:dyDescent="0.25"/>
    <row r="261" x14ac:dyDescent="0.25"/>
    <row r="263" x14ac:dyDescent="0.25"/>
    <row r="265" x14ac:dyDescent="0.25"/>
    <row r="267" x14ac:dyDescent="0.25"/>
    <row r="269" x14ac:dyDescent="0.25"/>
    <row r="271" x14ac:dyDescent="0.25"/>
    <row r="273" x14ac:dyDescent="0.25"/>
    <row r="275" x14ac:dyDescent="0.25"/>
    <row r="277" x14ac:dyDescent="0.25"/>
    <row r="279" x14ac:dyDescent="0.25"/>
    <row r="281" x14ac:dyDescent="0.25"/>
    <row r="283" x14ac:dyDescent="0.25"/>
    <row r="285" x14ac:dyDescent="0.25"/>
    <row r="287" x14ac:dyDescent="0.25"/>
    <row r="289" x14ac:dyDescent="0.25"/>
    <row r="291" x14ac:dyDescent="0.25"/>
    <row r="293" x14ac:dyDescent="0.25"/>
    <row r="295" x14ac:dyDescent="0.25"/>
    <row r="297" x14ac:dyDescent="0.25"/>
    <row r="299" x14ac:dyDescent="0.25"/>
    <row r="301" x14ac:dyDescent="0.25"/>
    <row r="303" x14ac:dyDescent="0.25"/>
    <row r="305" x14ac:dyDescent="0.25"/>
    <row r="307" x14ac:dyDescent="0.25"/>
    <row r="309" x14ac:dyDescent="0.25"/>
    <row r="311" x14ac:dyDescent="0.25"/>
    <row r="313" x14ac:dyDescent="0.25"/>
    <row r="315" x14ac:dyDescent="0.25"/>
    <row r="317" x14ac:dyDescent="0.25"/>
    <row r="319" x14ac:dyDescent="0.25"/>
    <row r="321" x14ac:dyDescent="0.25"/>
    <row r="323" x14ac:dyDescent="0.25"/>
    <row r="325" x14ac:dyDescent="0.25"/>
    <row r="327" x14ac:dyDescent="0.25"/>
    <row r="329" x14ac:dyDescent="0.25"/>
    <row r="331" x14ac:dyDescent="0.25"/>
    <row r="333" x14ac:dyDescent="0.25"/>
    <row r="335" x14ac:dyDescent="0.25"/>
    <row r="337" x14ac:dyDescent="0.25"/>
    <row r="339" x14ac:dyDescent="0.25"/>
    <row r="341" x14ac:dyDescent="0.25"/>
    <row r="343" x14ac:dyDescent="0.25"/>
    <row r="345" x14ac:dyDescent="0.25"/>
    <row r="347" x14ac:dyDescent="0.25"/>
    <row r="349" x14ac:dyDescent="0.25"/>
    <row r="351" x14ac:dyDescent="0.25"/>
    <row r="353" x14ac:dyDescent="0.25"/>
    <row r="355" x14ac:dyDescent="0.25"/>
    <row r="357" x14ac:dyDescent="0.25"/>
    <row r="359" x14ac:dyDescent="0.25"/>
    <row r="361" x14ac:dyDescent="0.25"/>
    <row r="363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7" x14ac:dyDescent="0.25"/>
    <row r="1089" x14ac:dyDescent="0.25"/>
    <row r="1091" x14ac:dyDescent="0.25"/>
    <row r="1093" x14ac:dyDescent="0.25"/>
    <row r="1095" x14ac:dyDescent="0.25"/>
    <row r="1097" x14ac:dyDescent="0.25"/>
    <row r="1099" x14ac:dyDescent="0.25"/>
    <row r="1101" x14ac:dyDescent="0.25"/>
    <row r="1103" x14ac:dyDescent="0.25"/>
    <row r="1105" x14ac:dyDescent="0.25"/>
    <row r="1107" x14ac:dyDescent="0.25"/>
    <row r="1109" x14ac:dyDescent="0.25"/>
    <row r="1111" x14ac:dyDescent="0.25"/>
    <row r="1113" x14ac:dyDescent="0.25"/>
    <row r="1115" x14ac:dyDescent="0.25"/>
    <row r="1117" x14ac:dyDescent="0.25"/>
    <row r="1119" x14ac:dyDescent="0.25"/>
    <row r="1121" x14ac:dyDescent="0.25"/>
    <row r="1123" x14ac:dyDescent="0.25"/>
    <row r="1125" x14ac:dyDescent="0.25"/>
    <row r="1127" x14ac:dyDescent="0.25"/>
    <row r="1129" x14ac:dyDescent="0.25"/>
    <row r="1131" x14ac:dyDescent="0.25"/>
    <row r="1133" x14ac:dyDescent="0.25"/>
    <row r="1135" x14ac:dyDescent="0.25"/>
    <row r="1137" x14ac:dyDescent="0.25"/>
    <row r="1139" x14ac:dyDescent="0.25"/>
    <row r="1141" x14ac:dyDescent="0.25"/>
    <row r="1143" x14ac:dyDescent="0.25"/>
    <row r="1145" x14ac:dyDescent="0.25"/>
    <row r="1147" x14ac:dyDescent="0.25"/>
    <row r="1149" x14ac:dyDescent="0.25"/>
    <row r="1151" x14ac:dyDescent="0.25"/>
    <row r="1153" x14ac:dyDescent="0.25"/>
    <row r="1155" x14ac:dyDescent="0.25"/>
    <row r="1157" x14ac:dyDescent="0.25"/>
    <row r="1159" x14ac:dyDescent="0.25"/>
    <row r="1161" x14ac:dyDescent="0.25"/>
    <row r="1163" x14ac:dyDescent="0.25"/>
    <row r="1165" x14ac:dyDescent="0.25"/>
    <row r="1167" x14ac:dyDescent="0.25"/>
    <row r="1169" x14ac:dyDescent="0.25"/>
    <row r="1171" x14ac:dyDescent="0.25"/>
    <row r="1173" x14ac:dyDescent="0.25"/>
    <row r="1175" x14ac:dyDescent="0.25"/>
    <row r="1177" x14ac:dyDescent="0.25"/>
    <row r="1179" x14ac:dyDescent="0.25"/>
    <row r="1181" x14ac:dyDescent="0.25"/>
    <row r="1183" x14ac:dyDescent="0.25"/>
    <row r="1185" x14ac:dyDescent="0.25"/>
    <row r="1187" x14ac:dyDescent="0.25"/>
    <row r="1189" x14ac:dyDescent="0.25"/>
    <row r="1191" x14ac:dyDescent="0.25"/>
    <row r="1193" x14ac:dyDescent="0.25"/>
    <row r="1195" x14ac:dyDescent="0.25"/>
    <row r="1197" x14ac:dyDescent="0.25"/>
    <row r="1199" x14ac:dyDescent="0.25"/>
    <row r="1201" x14ac:dyDescent="0.25"/>
    <row r="1203" x14ac:dyDescent="0.25"/>
    <row r="1205" x14ac:dyDescent="0.25"/>
    <row r="1207" x14ac:dyDescent="0.25"/>
    <row r="1209" x14ac:dyDescent="0.25"/>
    <row r="1211" x14ac:dyDescent="0.25"/>
    <row r="1213" x14ac:dyDescent="0.25"/>
    <row r="1215" x14ac:dyDescent="0.25"/>
    <row r="1217" x14ac:dyDescent="0.25"/>
    <row r="1219" x14ac:dyDescent="0.25"/>
    <row r="1221" x14ac:dyDescent="0.25"/>
    <row r="1223" x14ac:dyDescent="0.25"/>
    <row r="1225" x14ac:dyDescent="0.25"/>
    <row r="1227" x14ac:dyDescent="0.25"/>
    <row r="1229" x14ac:dyDescent="0.25"/>
    <row r="1231" x14ac:dyDescent="0.25"/>
    <row r="1233" x14ac:dyDescent="0.25"/>
    <row r="1235" x14ac:dyDescent="0.25"/>
    <row r="1237" x14ac:dyDescent="0.25"/>
    <row r="1239" x14ac:dyDescent="0.25"/>
    <row r="1241" x14ac:dyDescent="0.25"/>
    <row r="1243" x14ac:dyDescent="0.25"/>
    <row r="1245" x14ac:dyDescent="0.25"/>
    <row r="1247" x14ac:dyDescent="0.25"/>
    <row r="1249" x14ac:dyDescent="0.25"/>
    <row r="1251" x14ac:dyDescent="0.25"/>
    <row r="1253" x14ac:dyDescent="0.25"/>
    <row r="1255" x14ac:dyDescent="0.25"/>
    <row r="1257" x14ac:dyDescent="0.25"/>
    <row r="1259" x14ac:dyDescent="0.25"/>
    <row r="1261" x14ac:dyDescent="0.25"/>
    <row r="1263" x14ac:dyDescent="0.25"/>
    <row r="1265" x14ac:dyDescent="0.25"/>
    <row r="1267" x14ac:dyDescent="0.25"/>
    <row r="1269" x14ac:dyDescent="0.25"/>
    <row r="1271" x14ac:dyDescent="0.25"/>
    <row r="1273" x14ac:dyDescent="0.25"/>
    <row r="1275" x14ac:dyDescent="0.25"/>
    <row r="1277" x14ac:dyDescent="0.25"/>
    <row r="1279" x14ac:dyDescent="0.25"/>
    <row r="1281" x14ac:dyDescent="0.25"/>
    <row r="1283" x14ac:dyDescent="0.25"/>
    <row r="1285" x14ac:dyDescent="0.25"/>
    <row r="1287" x14ac:dyDescent="0.25"/>
    <row r="1289" x14ac:dyDescent="0.25"/>
    <row r="1291" x14ac:dyDescent="0.25"/>
    <row r="1293" x14ac:dyDescent="0.25"/>
    <row r="1295" x14ac:dyDescent="0.25"/>
    <row r="1297" x14ac:dyDescent="0.25"/>
    <row r="1299" x14ac:dyDescent="0.25"/>
    <row r="1301" x14ac:dyDescent="0.25"/>
    <row r="1303" x14ac:dyDescent="0.25"/>
    <row r="1305" x14ac:dyDescent="0.25"/>
    <row r="1307" x14ac:dyDescent="0.25"/>
    <row r="1308" x14ac:dyDescent="0.25"/>
    <row r="1309" x14ac:dyDescent="0.25"/>
    <row r="1311" x14ac:dyDescent="0.25"/>
    <row r="1313" x14ac:dyDescent="0.25"/>
    <row r="1315" x14ac:dyDescent="0.25"/>
    <row r="1317" x14ac:dyDescent="0.25"/>
    <row r="1319" x14ac:dyDescent="0.25"/>
    <row r="1321" x14ac:dyDescent="0.25"/>
    <row r="1323" x14ac:dyDescent="0.25"/>
    <row r="1324" x14ac:dyDescent="0.25"/>
    <row r="1325" x14ac:dyDescent="0.25"/>
    <row r="1327" x14ac:dyDescent="0.25"/>
    <row r="1329" x14ac:dyDescent="0.25"/>
    <row r="1331" x14ac:dyDescent="0.25"/>
    <row r="1333" x14ac:dyDescent="0.25"/>
    <row r="1335" x14ac:dyDescent="0.25"/>
    <row r="1337" x14ac:dyDescent="0.25"/>
    <row r="1339" x14ac:dyDescent="0.25"/>
    <row r="1340" x14ac:dyDescent="0.25"/>
    <row r="1341" x14ac:dyDescent="0.25"/>
    <row r="1343" x14ac:dyDescent="0.25"/>
    <row r="1345" x14ac:dyDescent="0.25"/>
    <row r="1347" x14ac:dyDescent="0.25"/>
    <row r="1349" x14ac:dyDescent="0.25"/>
    <row r="1351" x14ac:dyDescent="0.25"/>
    <row r="1353" x14ac:dyDescent="0.25"/>
    <row r="1355" x14ac:dyDescent="0.25"/>
    <row r="1356" x14ac:dyDescent="0.25"/>
    <row r="1357" x14ac:dyDescent="0.25"/>
    <row r="1359" x14ac:dyDescent="0.25"/>
    <row r="1361" x14ac:dyDescent="0.25"/>
    <row r="1363" x14ac:dyDescent="0.25"/>
    <row r="1365" x14ac:dyDescent="0.25"/>
    <row r="1367" x14ac:dyDescent="0.25"/>
    <row r="1369" x14ac:dyDescent="0.25"/>
    <row r="1371" x14ac:dyDescent="0.25"/>
    <row r="1372" x14ac:dyDescent="0.25"/>
    <row r="1373" x14ac:dyDescent="0.25"/>
    <row r="1375" x14ac:dyDescent="0.25"/>
    <row r="1377" x14ac:dyDescent="0.25"/>
    <row r="1379" x14ac:dyDescent="0.25"/>
    <row r="1381" x14ac:dyDescent="0.25"/>
    <row r="1383" x14ac:dyDescent="0.25"/>
    <row r="1385" x14ac:dyDescent="0.25"/>
    <row r="1387" x14ac:dyDescent="0.25"/>
    <row r="1388" x14ac:dyDescent="0.25"/>
    <row r="1389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9" x14ac:dyDescent="0.25"/>
    <row r="1401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5" x14ac:dyDescent="0.25"/>
    <row r="1417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1" x14ac:dyDescent="0.25"/>
    <row r="1433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</sheetData>
  <mergeCells count="5">
    <mergeCell ref="A1:AB1"/>
    <mergeCell ref="A2:Z2"/>
    <mergeCell ref="A61:AB61"/>
    <mergeCell ref="A69:AB69"/>
    <mergeCell ref="A83:AB83"/>
  </mergeCells>
  <pageMargins left="0.70866141732283472" right="0.70866141732283472" top="0.74803149606299213" bottom="0.74803149606299213" header="0.31496062992125984" footer="0.31496062992125984"/>
  <pageSetup paperSize="9" scale="17" fitToHeight="2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434"/>
  <sheetViews>
    <sheetView topLeftCell="A52" zoomScale="60" zoomScaleNormal="60" workbookViewId="0">
      <selection activeCell="H76" sqref="H76"/>
    </sheetView>
  </sheetViews>
  <sheetFormatPr defaultRowHeight="15.75" zeroHeight="1" x14ac:dyDescent="0.25"/>
  <cols>
    <col min="1" max="1" width="5.7109375" style="8" bestFit="1" customWidth="1"/>
    <col min="2" max="2" width="17.7109375" style="8" customWidth="1"/>
    <col min="3" max="3" width="18.42578125" style="80" bestFit="1" customWidth="1"/>
    <col min="4" max="4" width="12.85546875" style="80" bestFit="1" customWidth="1"/>
    <col min="5" max="5" width="36.28515625" style="80" hidden="1" customWidth="1"/>
    <col min="6" max="6" width="24.140625" style="8" customWidth="1"/>
    <col min="7" max="7" width="22.5703125" style="8" customWidth="1"/>
    <col min="8" max="8" width="33.7109375" style="8" customWidth="1"/>
    <col min="9" max="9" width="13.7109375" style="8" customWidth="1"/>
    <col min="10" max="10" width="9.85546875" style="8" bestFit="1" customWidth="1"/>
    <col min="11" max="11" width="16" style="8" customWidth="1"/>
    <col min="12" max="12" width="12.5703125" style="8" customWidth="1"/>
    <col min="13" max="13" width="14.28515625" style="8" customWidth="1"/>
    <col min="14" max="14" width="12.42578125" style="8" hidden="1" customWidth="1"/>
    <col min="15" max="15" width="6.42578125" style="8" hidden="1" customWidth="1"/>
    <col min="16" max="16" width="12.85546875" style="8" customWidth="1"/>
    <col min="17" max="17" width="5.42578125" style="8" bestFit="1" customWidth="1"/>
    <col min="18" max="18" width="12.42578125" style="8" customWidth="1"/>
    <col min="19" max="19" width="10.140625" style="8" bestFit="1" customWidth="1"/>
    <col min="20" max="20" width="8.7109375" style="8" bestFit="1" customWidth="1"/>
    <col min="21" max="21" width="13.140625" style="8" customWidth="1"/>
    <col min="22" max="22" width="10.140625" style="8" bestFit="1" customWidth="1"/>
    <col min="23" max="23" width="8.85546875" style="8" bestFit="1" customWidth="1"/>
    <col min="24" max="25" width="12.7109375" style="8" bestFit="1" customWidth="1"/>
    <col min="26" max="26" width="13.85546875" style="8" bestFit="1" customWidth="1"/>
    <col min="27" max="27" width="35" style="8" customWidth="1"/>
    <col min="28" max="28" width="27" style="8" customWidth="1"/>
    <col min="29" max="29" width="13.42578125" style="8" hidden="1" customWidth="1"/>
    <col min="30" max="30" width="49.85546875" style="8" hidden="1" customWidth="1"/>
    <col min="31" max="31" width="27.28515625" style="8" bestFit="1" customWidth="1"/>
    <col min="32" max="16384" width="9.140625" style="8"/>
  </cols>
  <sheetData>
    <row r="1" spans="1:30" ht="50.25" customHeight="1" x14ac:dyDescent="0.25">
      <c r="A1" s="195" t="s">
        <v>139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52"/>
    </row>
    <row r="2" spans="1:30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46178</v>
      </c>
      <c r="AB2" s="95">
        <v>0.70833333333333337</v>
      </c>
      <c r="AC2" s="35"/>
    </row>
    <row r="3" spans="1:30" ht="57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0" ht="45.75" customHeight="1" x14ac:dyDescent="0.25">
      <c r="A4" s="9" t="s">
        <v>29</v>
      </c>
      <c r="B4" s="64" t="s">
        <v>167</v>
      </c>
      <c r="C4" s="65">
        <f>IF(B4="","",VLOOKUP(AD4,Varsayımlar!$B:$Q,3,0))</f>
        <v>8698829380698</v>
      </c>
      <c r="D4" s="65"/>
      <c r="E4" s="91" t="s">
        <v>168</v>
      </c>
      <c r="F4" s="64"/>
      <c r="G4" s="64"/>
      <c r="H4" s="64" t="str">
        <f>IF(B4="","",VLOOKUP(AD4,Varsayımlar!$B:$Q,5,0))</f>
        <v>Nimet 25 cm</v>
      </c>
      <c r="I4" s="64">
        <f>IF(B4="","",VLOOKUP(AD4,Varsayımlar!B:T,19,0))</f>
        <v>0</v>
      </c>
      <c r="J4" s="64" t="str">
        <f>IF(B4="","",VLOOKUP(AD4,Varsayımlar!$B:$Q,6,0))</f>
        <v>SADE</v>
      </c>
      <c r="K4" s="64" t="s">
        <v>537</v>
      </c>
      <c r="L4" s="64"/>
      <c r="M4" s="64" t="str">
        <f>IFERROR(IF(B4="","",K4/VLOOKUP(AD4,Varsayımlar!B:R,17,0)),"")</f>
        <v/>
      </c>
      <c r="N4" s="64">
        <v>84</v>
      </c>
      <c r="O4" s="64"/>
      <c r="P4" s="64" t="e">
        <f>IF(B4="","",VLOOKUP(AD4,Varsayımlar!$B:$Q,7,0)*K4)</f>
        <v>#VALUE!</v>
      </c>
      <c r="Q4" s="64">
        <f>IF(B4="","",VLOOKUP(AD4,Varsayımlar!$B:$Q,8,0))</f>
        <v>25</v>
      </c>
      <c r="R4" s="64" t="str">
        <f>IF(B4="","",VLOOKUP(AD4,Varsayımlar!$B:$Q,9,0))</f>
        <v>Standart</v>
      </c>
      <c r="S4" s="64">
        <f>IF(B4="","",VLOOKUP(AD4,Varsayımlar!$B:$Q,10,0))</f>
        <v>12</v>
      </c>
      <c r="T4" s="64">
        <f>IF(B4="","",VLOOKUP(AD4,Varsayımlar!$B:$Q,11,0))</f>
        <v>12</v>
      </c>
      <c r="U4" s="64">
        <f>IF(B4="","",VLOOKUP(AD4,Varsayımlar!$B:$Q,12,0))</f>
        <v>840</v>
      </c>
      <c r="V4" s="64" t="str">
        <f>IF(B4="","",VLOOKUP(AD4,Varsayımlar!$B:$Q,13,0))</f>
        <v>YURTİÇİ</v>
      </c>
      <c r="W4" s="64">
        <f>IF(B4="","",VLOOKUP(AD4,Varsayımlar!$B:$Q,14,0))</f>
        <v>5</v>
      </c>
      <c r="X4" s="66" t="s">
        <v>538</v>
      </c>
      <c r="Y4" s="66" t="s">
        <v>538</v>
      </c>
      <c r="Z4" s="66" t="s">
        <v>538</v>
      </c>
      <c r="AA4" s="64" t="str">
        <f>IF(B4="","",VLOOKUP(AD4,Varsayımlar!$B:$Q,15,0))</f>
        <v>Nimet Kolisi</v>
      </c>
      <c r="AB4" s="64" t="str">
        <f>IF(B4="","",VLOOKUP(AD4,Varsayımlar!$B:$Q,16,0))</f>
        <v>24-26 CM</v>
      </c>
      <c r="AC4" s="64">
        <f>IF(B4="","",VLOOKUP(Sayfa2!AD9,Varsayımlar!B:S,18,0))</f>
        <v>0</v>
      </c>
      <c r="AD4" s="8" t="str">
        <f t="shared" ref="AD4:AD34" si="0">IF(B4="","",CONCATENATE(B4,E4))</f>
        <v>A101Nimet 25cm 12 pcs 840g</v>
      </c>
    </row>
    <row r="5" spans="1:30" ht="45.75" customHeight="1" x14ac:dyDescent="0.25">
      <c r="A5" s="9" t="s">
        <v>122</v>
      </c>
      <c r="B5" s="64" t="s">
        <v>17</v>
      </c>
      <c r="C5" s="65">
        <f>IF(B5="","",VLOOKUP(AD5,Varsayımlar!$B:$Q,3,0))</f>
        <v>8698829380698</v>
      </c>
      <c r="D5" s="65" t="s">
        <v>237</v>
      </c>
      <c r="E5" s="65" t="s">
        <v>37</v>
      </c>
      <c r="F5" s="64" t="s">
        <v>72</v>
      </c>
      <c r="G5" s="64" t="s">
        <v>74</v>
      </c>
      <c r="H5" s="64" t="str">
        <f>IF(B5="","",VLOOKUP(AD5,Varsayımlar!$B:$Q,5,0))</f>
        <v>TORTİLLAS 25 CM 4 PCS 260G</v>
      </c>
      <c r="I5" s="64">
        <f>IF(B5="","",VLOOKUP(AD5,Varsayımlar!B:T,19,0))</f>
        <v>0</v>
      </c>
      <c r="J5" s="64" t="str">
        <f>IF(B5="","",VLOOKUP(AD5,Varsayımlar!$B:$Q,6,0))</f>
        <v>SADE</v>
      </c>
      <c r="K5" s="64">
        <v>1848</v>
      </c>
      <c r="L5" s="64"/>
      <c r="M5" s="64">
        <f>IFERROR(IF(B5="","",K5/VLOOKUP(AD5,Varsayımlar!B:R,17,0)),"")</f>
        <v>22</v>
      </c>
      <c r="N5" s="64">
        <v>84</v>
      </c>
      <c r="O5" s="64"/>
      <c r="P5" s="64">
        <f>IF(B5="","",VLOOKUP(AD5,Varsayımlar!$B:$Q,7,0)*K5)</f>
        <v>55440</v>
      </c>
      <c r="Q5" s="64">
        <f>IF(B5="","",VLOOKUP(AD5,Varsayımlar!$B:$Q,8,0))</f>
        <v>25</v>
      </c>
      <c r="R5" s="64" t="str">
        <f>IF(B5="","",VLOOKUP(AD5,Varsayımlar!$B:$Q,9,0))</f>
        <v>SOFT</v>
      </c>
      <c r="S5" s="64">
        <f>IF(B5="","",VLOOKUP(AD5,Varsayımlar!$B:$Q,10,0))</f>
        <v>4</v>
      </c>
      <c r="T5" s="64">
        <f>IF(B5="","",VLOOKUP(AD5,Varsayımlar!$B:$Q,11,0))</f>
        <v>30</v>
      </c>
      <c r="U5" s="64">
        <f>IF(B5="","",VLOOKUP(AD5,Varsayımlar!$B:$Q,12,0))</f>
        <v>260</v>
      </c>
      <c r="V5" s="64" t="str">
        <f>IF(B5="","",VLOOKUP(AD5,Varsayımlar!$B:$Q,13,0))</f>
        <v>YURTDIŞI</v>
      </c>
      <c r="W5" s="64">
        <f>IF(B5="","",VLOOKUP(AD5,Varsayımlar!$B:$Q,14,0))</f>
        <v>6</v>
      </c>
      <c r="X5" s="66">
        <v>46178</v>
      </c>
      <c r="Y5" s="66">
        <v>46361</v>
      </c>
      <c r="Z5" s="64">
        <v>26060525</v>
      </c>
      <c r="AA5" s="64" t="str">
        <f>IF(B5="","",VLOOKUP(AD5,Varsayımlar!$B:$Q,15,0))</f>
        <v>TRİTON -SKT ATILACAK</v>
      </c>
      <c r="AB5" s="64" t="str">
        <f>IF(B5="","",VLOOKUP(AD5,Varsayımlar!$B:$Q,16,0))</f>
        <v>24-26 CM</v>
      </c>
      <c r="AC5" s="64">
        <f>IF(B5="","",VLOOKUP(Sayfa2!AD10,Varsayımlar!B:S,18,0))</f>
        <v>0</v>
      </c>
      <c r="AD5" s="61" t="str">
        <f t="shared" si="0"/>
        <v>LLC TRİTONMUTLUKAL WHEAT TORTILLA</v>
      </c>
    </row>
    <row r="6" spans="1:30" ht="36" customHeight="1" x14ac:dyDescent="0.25">
      <c r="A6" s="9" t="s">
        <v>123</v>
      </c>
      <c r="B6" s="99" t="s">
        <v>17</v>
      </c>
      <c r="C6" s="100">
        <f>IF(B6="","",VLOOKUP(AD6,Varsayımlar!$B:$Q,3,0))</f>
        <v>8698829380698</v>
      </c>
      <c r="D6" s="100" t="s">
        <v>238</v>
      </c>
      <c r="E6" s="98" t="s">
        <v>37</v>
      </c>
      <c r="F6" s="99" t="s">
        <v>445</v>
      </c>
      <c r="G6" s="99" t="s">
        <v>446</v>
      </c>
      <c r="H6" s="99" t="str">
        <f>IF(B6="","",VLOOKUP(AD6,Varsayımlar!$B:$Q,5,0))</f>
        <v>TORTİLLAS 25 CM 4 PCS 260G</v>
      </c>
      <c r="I6" s="99">
        <f>IF(B6="","",VLOOKUP(AD6,Varsayımlar!B:T,19,0))</f>
        <v>0</v>
      </c>
      <c r="J6" s="99" t="str">
        <f>IF(B6="","",VLOOKUP(AD6,Varsayımlar!$B:$Q,6,0))</f>
        <v>SADE</v>
      </c>
      <c r="K6" s="99">
        <v>2436</v>
      </c>
      <c r="L6" s="99"/>
      <c r="M6" s="99">
        <f t="shared" ref="M6:M34" si="1">K6/84</f>
        <v>29</v>
      </c>
      <c r="N6" s="99"/>
      <c r="O6" s="99"/>
      <c r="P6" s="99">
        <f>IF(B6="","",VLOOKUP(AD6,Varsayımlar!$B:$Q,7,0)*K6)</f>
        <v>73080</v>
      </c>
      <c r="Q6" s="99">
        <f>IF(B6="","",VLOOKUP(AD6,Varsayımlar!$B:$Q,8,0))</f>
        <v>25</v>
      </c>
      <c r="R6" s="99" t="str">
        <f>IF(B6="","",VLOOKUP(AD6,Varsayımlar!$B:$Q,9,0))</f>
        <v>SOFT</v>
      </c>
      <c r="S6" s="99">
        <f>IF(B6="","",VLOOKUP(AD6,Varsayımlar!$B:$Q,10,0))</f>
        <v>4</v>
      </c>
      <c r="T6" s="99">
        <f>IF(B6="","",VLOOKUP(AD6,Varsayımlar!$B:$Q,11,0))</f>
        <v>30</v>
      </c>
      <c r="U6" s="99">
        <f>IF(B6="","",VLOOKUP(AD6,Varsayımlar!$B:$Q,12,0))</f>
        <v>260</v>
      </c>
      <c r="V6" s="99" t="str">
        <f>IF(B6="","",VLOOKUP(AD6,Varsayımlar!$B:$Q,13,0))</f>
        <v>YURTDIŞI</v>
      </c>
      <c r="W6" s="99">
        <f>IF(B6="","",VLOOKUP(AD6,Varsayımlar!$B:$Q,14,0))</f>
        <v>6</v>
      </c>
      <c r="X6" s="101">
        <v>46179</v>
      </c>
      <c r="Y6" s="101">
        <v>46362</v>
      </c>
      <c r="Z6" s="99">
        <v>26060625</v>
      </c>
      <c r="AA6" s="99" t="str">
        <f>IF(B6="","",VLOOKUP(AD6,Varsayımlar!$B:$Q,15,0))</f>
        <v>TRİTON -SKT ATILACAK</v>
      </c>
      <c r="AB6" s="99" t="str">
        <f>IF(B6="","",VLOOKUP(AD6,Varsayımlar!$B:$Q,16,0))</f>
        <v>24-26 CM</v>
      </c>
      <c r="AC6" s="64"/>
      <c r="AD6" s="61" t="str">
        <f t="shared" si="0"/>
        <v>LLC TRİTONMUTLUKAL WHEAT TORTILLA</v>
      </c>
    </row>
    <row r="7" spans="1:30" ht="47.25" x14ac:dyDescent="0.25">
      <c r="A7" s="9" t="s">
        <v>124</v>
      </c>
      <c r="B7" s="88" t="s">
        <v>90</v>
      </c>
      <c r="C7" s="97">
        <f>IF(B7="","",VLOOKUP(AD7,Varsayımlar!$B:$Q,3,0))</f>
        <v>8698829380698</v>
      </c>
      <c r="D7" s="88" t="s">
        <v>231</v>
      </c>
      <c r="E7" s="88" t="s">
        <v>91</v>
      </c>
      <c r="F7" s="88"/>
      <c r="G7" s="88" t="s">
        <v>431</v>
      </c>
      <c r="H7" s="88" t="str">
        <f>IF(B7="","",VLOOKUP(AD7,Varsayımlar!$B:$Q,5,0))</f>
        <v>MAGNİT MAVİ AMBALAJ 25CM</v>
      </c>
      <c r="I7" s="88">
        <f>IF(B7="","",VLOOKUP(AD7,Varsayımlar!B:T,19,0))</f>
        <v>0</v>
      </c>
      <c r="J7" s="88" t="str">
        <f>IF(B7="","",VLOOKUP(AD7,Varsayımlar!$B:$Q,6,0))</f>
        <v>SADE</v>
      </c>
      <c r="K7" s="88">
        <v>2016</v>
      </c>
      <c r="L7" s="88"/>
      <c r="M7" s="88">
        <f>IFERROR(IF(B7="","",K7/VLOOKUP(AD7,Varsayımlar!B:R,17,0)),"")</f>
        <v>24</v>
      </c>
      <c r="N7" s="88"/>
      <c r="O7" s="88"/>
      <c r="P7" s="88">
        <f>IF(B7="","",VLOOKUP(AD7,Varsayımlar!$B:$Q,7,0)*K7)</f>
        <v>60480</v>
      </c>
      <c r="Q7" s="88">
        <f>IF(B7="","",VLOOKUP(AD7,Varsayımlar!$B:$Q,8,0))</f>
        <v>25</v>
      </c>
      <c r="R7" s="88" t="str">
        <f>IF(B7="","",VLOOKUP(AD7,Varsayımlar!$B:$Q,9,0))</f>
        <v>SOFT</v>
      </c>
      <c r="S7" s="88">
        <f>IF(B7="","",VLOOKUP(AD7,Varsayımlar!$B:$Q,10,0))</f>
        <v>4</v>
      </c>
      <c r="T7" s="88">
        <f>IF(B7="","",VLOOKUP(AD7,Varsayımlar!$B:$Q,11,0))</f>
        <v>30</v>
      </c>
      <c r="U7" s="88">
        <f>IF(B7="","",VLOOKUP(AD7,Varsayımlar!$B:$Q,12,0))</f>
        <v>260</v>
      </c>
      <c r="V7" s="88" t="str">
        <f>IF(B7="","",VLOOKUP(AD7,Varsayımlar!$B:$Q,13,0))</f>
        <v>YURTDIŞI</v>
      </c>
      <c r="W7" s="88">
        <f>IF(B7="","",VLOOKUP(AD7,Varsayımlar!$B:$Q,14,0))</f>
        <v>9</v>
      </c>
      <c r="X7" s="88"/>
      <c r="Y7" s="88"/>
      <c r="Z7" s="88"/>
      <c r="AA7" s="88" t="str">
        <f>IF(B7="","",VLOOKUP(AD7,Varsayımlar!$B:$Q,15,0))</f>
        <v>25CM TURUNCU KOLİ-SOL ÜST DİKDÖRTGENE ÜRETİM TARİHİ BASILACAK</v>
      </c>
      <c r="AB7" s="88" t="str">
        <f>IF(B7="","",VLOOKUP(AD7,Varsayımlar!$B:$Q,16,0))</f>
        <v>24-26 CM</v>
      </c>
      <c r="AC7" s="90">
        <f>IF(B7="","",VLOOKUP(Sayfa2!AD48,Varsayımlar!B:S,18,0))</f>
        <v>0</v>
      </c>
      <c r="AD7" s="90" t="str">
        <f>IF(B7="","",CONCATENATE(B7,E7))</f>
        <v>MAGNİTMAGNİT MAVİ AMBALAJ 25 CM 260G</v>
      </c>
    </row>
    <row r="8" spans="1:30" ht="47.25" x14ac:dyDescent="0.25">
      <c r="A8" s="9" t="s">
        <v>125</v>
      </c>
      <c r="B8" s="88" t="s">
        <v>90</v>
      </c>
      <c r="C8" s="97">
        <f>IF(B8="","",VLOOKUP(AD8,Varsayımlar!$B:$Q,3,0))</f>
        <v>8698829380698</v>
      </c>
      <c r="D8" s="88" t="s">
        <v>232</v>
      </c>
      <c r="E8" s="88" t="s">
        <v>91</v>
      </c>
      <c r="F8" s="88"/>
      <c r="G8" s="88" t="s">
        <v>444</v>
      </c>
      <c r="H8" s="88" t="str">
        <f>IF(B8="","",VLOOKUP(AD8,Varsayımlar!$B:$Q,5,0))</f>
        <v>MAGNİT MAVİ AMBALAJ 25CM</v>
      </c>
      <c r="I8" s="88">
        <f>IF(B8="","",VLOOKUP(AD8,Varsayımlar!B:T,19,0))</f>
        <v>0</v>
      </c>
      <c r="J8" s="88" t="str">
        <f>IF(B8="","",VLOOKUP(AD8,Varsayımlar!$B:$Q,6,0))</f>
        <v>SADE</v>
      </c>
      <c r="K8" s="88">
        <v>2016</v>
      </c>
      <c r="L8" s="88"/>
      <c r="M8" s="88">
        <f>IFERROR(IF(B8="","",K8/VLOOKUP(AD8,Varsayımlar!B:R,17,0)),"")</f>
        <v>24</v>
      </c>
      <c r="N8" s="88"/>
      <c r="O8" s="88"/>
      <c r="P8" s="88">
        <f>IF(B8="","",VLOOKUP(AD8,Varsayımlar!$B:$Q,7,0)*K8)</f>
        <v>60480</v>
      </c>
      <c r="Q8" s="88">
        <f>IF(B8="","",VLOOKUP(AD8,Varsayımlar!$B:$Q,8,0))</f>
        <v>25</v>
      </c>
      <c r="R8" s="88" t="str">
        <f>IF(B8="","",VLOOKUP(AD8,Varsayımlar!$B:$Q,9,0))</f>
        <v>SOFT</v>
      </c>
      <c r="S8" s="88">
        <f>IF(B8="","",VLOOKUP(AD8,Varsayımlar!$B:$Q,10,0))</f>
        <v>4</v>
      </c>
      <c r="T8" s="88">
        <f>IF(B8="","",VLOOKUP(AD8,Varsayımlar!$B:$Q,11,0))</f>
        <v>30</v>
      </c>
      <c r="U8" s="88">
        <f>IF(B8="","",VLOOKUP(AD8,Varsayımlar!$B:$Q,12,0))</f>
        <v>260</v>
      </c>
      <c r="V8" s="88" t="str">
        <f>IF(B8="","",VLOOKUP(AD8,Varsayımlar!$B:$Q,13,0))</f>
        <v>YURTDIŞI</v>
      </c>
      <c r="W8" s="88">
        <f>IF(B8="","",VLOOKUP(AD8,Varsayımlar!$B:$Q,14,0))</f>
        <v>9</v>
      </c>
      <c r="X8" s="88"/>
      <c r="Y8" s="88"/>
      <c r="Z8" s="88"/>
      <c r="AA8" s="88" t="str">
        <f>IF(B8="","",VLOOKUP(AD8,Varsayımlar!$B:$Q,15,0))</f>
        <v>25CM TURUNCU KOLİ-SOL ÜST DİKDÖRTGENE ÜRETİM TARİHİ BASILACAK</v>
      </c>
      <c r="AB8" s="88" t="str">
        <f>IF(B8="","",VLOOKUP(AD8,Varsayımlar!$B:$Q,16,0))</f>
        <v>24-26 CM</v>
      </c>
      <c r="AC8" s="90">
        <f>IF(B8="","",VLOOKUP(Sayfa2!AD49,Varsayımlar!B:S,18,0))</f>
        <v>0</v>
      </c>
      <c r="AD8" s="90" t="str">
        <f>IF(B8="","",CONCATENATE(B8,E8))</f>
        <v>MAGNİTMAGNİT MAVİ AMBALAJ 25 CM 260G</v>
      </c>
    </row>
    <row r="9" spans="1:30" ht="36" customHeight="1" x14ac:dyDescent="0.25">
      <c r="A9" s="9" t="s">
        <v>126</v>
      </c>
      <c r="B9" s="62" t="s">
        <v>17</v>
      </c>
      <c r="C9" s="33">
        <f>IF(B9="","",VLOOKUP(AD9,Varsayımlar!$B:$Q,3,0))</f>
        <v>8698829380698</v>
      </c>
      <c r="D9" s="33" t="s">
        <v>239</v>
      </c>
      <c r="E9" s="102" t="s">
        <v>37</v>
      </c>
      <c r="F9" s="62" t="s">
        <v>447</v>
      </c>
      <c r="G9" s="62" t="s">
        <v>448</v>
      </c>
      <c r="H9" s="62" t="str">
        <f>IF(B9="","",VLOOKUP(AD9,Varsayımlar!$B:$Q,5,0))</f>
        <v>TORTİLLAS 25 CM 4 PCS 260G</v>
      </c>
      <c r="I9" s="62">
        <f>IF(B9="","",VLOOKUP(AD9,Varsayımlar!B:T,19,0))</f>
        <v>0</v>
      </c>
      <c r="J9" s="62" t="str">
        <f>IF(B9="","",VLOOKUP(AD9,Varsayımlar!$B:$Q,6,0))</f>
        <v>SADE</v>
      </c>
      <c r="K9" s="62">
        <v>1596</v>
      </c>
      <c r="L9" s="62"/>
      <c r="M9" s="62">
        <f t="shared" si="1"/>
        <v>19</v>
      </c>
      <c r="N9" s="62"/>
      <c r="O9" s="62"/>
      <c r="P9" s="62">
        <f>IF(B9="","",VLOOKUP(AD9,Varsayımlar!$B:$Q,7,0)*K9)</f>
        <v>47880</v>
      </c>
      <c r="Q9" s="62">
        <f>IF(B9="","",VLOOKUP(AD9,Varsayımlar!$B:$Q,8,0))</f>
        <v>25</v>
      </c>
      <c r="R9" s="62" t="str">
        <f>IF(B9="","",VLOOKUP(AD9,Varsayımlar!$B:$Q,9,0))</f>
        <v>SOFT</v>
      </c>
      <c r="S9" s="62">
        <f>IF(B9="","",VLOOKUP(AD9,Varsayımlar!$B:$Q,10,0))</f>
        <v>4</v>
      </c>
      <c r="T9" s="62">
        <f>IF(B9="","",VLOOKUP(AD9,Varsayımlar!$B:$Q,11,0))</f>
        <v>30</v>
      </c>
      <c r="U9" s="62">
        <f>IF(B9="","",VLOOKUP(AD9,Varsayımlar!$B:$Q,12,0))</f>
        <v>260</v>
      </c>
      <c r="V9" s="62" t="str">
        <f>IF(B9="","",VLOOKUP(AD9,Varsayımlar!$B:$Q,13,0))</f>
        <v>YURTDIŞI</v>
      </c>
      <c r="W9" s="62">
        <f>IF(B9="","",VLOOKUP(AD9,Varsayımlar!$B:$Q,14,0))</f>
        <v>6</v>
      </c>
      <c r="X9" s="63">
        <v>46181</v>
      </c>
      <c r="Y9" s="63">
        <v>46364</v>
      </c>
      <c r="Z9" s="62" t="s">
        <v>449</v>
      </c>
      <c r="AA9" s="62" t="str">
        <f>IF(B9="","",VLOOKUP(AD9,Varsayımlar!$B:$Q,15,0))</f>
        <v>TRİTON -SKT ATILACAK</v>
      </c>
      <c r="AB9" s="62" t="str">
        <f>IF(B9="","",VLOOKUP(AD9,Varsayımlar!$B:$Q,16,0))</f>
        <v>24-26 CM</v>
      </c>
      <c r="AC9" s="64"/>
      <c r="AD9" s="61" t="str">
        <f t="shared" si="0"/>
        <v>LLC TRİTONMUTLUKAL WHEAT TORTILLA</v>
      </c>
    </row>
    <row r="10" spans="1:30" ht="36" customHeight="1" x14ac:dyDescent="0.25">
      <c r="A10" s="9" t="s">
        <v>127</v>
      </c>
      <c r="B10" s="62" t="s">
        <v>17</v>
      </c>
      <c r="C10" s="33">
        <f>IF(B10="","",VLOOKUP(AD10,Varsayımlar!$B:$Q,3,0))</f>
        <v>8698829380698</v>
      </c>
      <c r="D10" s="33" t="s">
        <v>239</v>
      </c>
      <c r="E10" s="102" t="s">
        <v>37</v>
      </c>
      <c r="F10" s="62" t="s">
        <v>447</v>
      </c>
      <c r="G10" s="62" t="s">
        <v>450</v>
      </c>
      <c r="H10" s="62" t="str">
        <f>IF(B10="","",VLOOKUP(AD10,Varsayımlar!$B:$Q,5,0))</f>
        <v>TORTİLLAS 25 CM 4 PCS 260G</v>
      </c>
      <c r="I10" s="62">
        <f>IF(B10="","",VLOOKUP(AD10,Varsayımlar!B:T,19,0))</f>
        <v>0</v>
      </c>
      <c r="J10" s="62" t="str">
        <f>IF(B10="","",VLOOKUP(AD10,Varsayımlar!$B:$Q,6,0))</f>
        <v>SADE</v>
      </c>
      <c r="K10" s="62">
        <v>840</v>
      </c>
      <c r="L10" s="62"/>
      <c r="M10" s="62">
        <f t="shared" si="1"/>
        <v>10</v>
      </c>
      <c r="N10" s="62"/>
      <c r="O10" s="62"/>
      <c r="P10" s="62">
        <f>IF(B10="","",VLOOKUP(AD10,Varsayımlar!$B:$Q,7,0)*K10)</f>
        <v>25200</v>
      </c>
      <c r="Q10" s="62">
        <f>IF(B10="","",VLOOKUP(AD10,Varsayımlar!$B:$Q,8,0))</f>
        <v>25</v>
      </c>
      <c r="R10" s="62" t="str">
        <f>IF(B10="","",VLOOKUP(AD10,Varsayımlar!$B:$Q,9,0))</f>
        <v>SOFT</v>
      </c>
      <c r="S10" s="62">
        <f>IF(B10="","",VLOOKUP(AD10,Varsayımlar!$B:$Q,10,0))</f>
        <v>4</v>
      </c>
      <c r="T10" s="62">
        <f>IF(B10="","",VLOOKUP(AD10,Varsayımlar!$B:$Q,11,0))</f>
        <v>30</v>
      </c>
      <c r="U10" s="62">
        <f>IF(B10="","",VLOOKUP(AD10,Varsayımlar!$B:$Q,12,0))</f>
        <v>260</v>
      </c>
      <c r="V10" s="62" t="str">
        <f>IF(B10="","",VLOOKUP(AD10,Varsayımlar!$B:$Q,13,0))</f>
        <v>YURTDIŞI</v>
      </c>
      <c r="W10" s="62">
        <f>IF(B10="","",VLOOKUP(AD10,Varsayımlar!$B:$Q,14,0))</f>
        <v>6</v>
      </c>
      <c r="X10" s="63">
        <v>46181</v>
      </c>
      <c r="Y10" s="63">
        <v>46364</v>
      </c>
      <c r="Z10" s="62" t="s">
        <v>449</v>
      </c>
      <c r="AA10" s="62" t="str">
        <f>IF(B10="","",VLOOKUP(AD10,Varsayımlar!$B:$Q,15,0))</f>
        <v>TRİTON -SKT ATILACAK</v>
      </c>
      <c r="AB10" s="62" t="str">
        <f>IF(B10="","",VLOOKUP(AD10,Varsayımlar!$B:$Q,16,0))</f>
        <v>24-26 CM</v>
      </c>
      <c r="AC10" s="64"/>
      <c r="AD10" s="61" t="str">
        <f t="shared" si="0"/>
        <v>LLC TRİTONMUTLUKAL WHEAT TORTILLA</v>
      </c>
    </row>
    <row r="11" spans="1:30" ht="36" customHeight="1" x14ac:dyDescent="0.25">
      <c r="A11" s="9" t="s">
        <v>128</v>
      </c>
      <c r="B11" s="58" t="s">
        <v>17</v>
      </c>
      <c r="C11" s="59">
        <f>IF(B11="","",VLOOKUP(AD11,Varsayımlar!$B:$Q,3,0))</f>
        <v>8698829380698</v>
      </c>
      <c r="D11" s="59" t="s">
        <v>258</v>
      </c>
      <c r="E11" s="103" t="s">
        <v>37</v>
      </c>
      <c r="F11" s="58" t="s">
        <v>451</v>
      </c>
      <c r="G11" s="58" t="s">
        <v>452</v>
      </c>
      <c r="H11" s="58" t="str">
        <f>IF(B11="","",VLOOKUP(AD11,Varsayımlar!$B:$Q,5,0))</f>
        <v>TORTİLLAS 25 CM 4 PCS 260G</v>
      </c>
      <c r="I11" s="58">
        <f>IF(B11="","",VLOOKUP(AD11,Varsayımlar!B:T,19,0))</f>
        <v>0</v>
      </c>
      <c r="J11" s="58" t="str">
        <f>IF(B11="","",VLOOKUP(AD11,Varsayımlar!$B:$Q,6,0))</f>
        <v>SADE</v>
      </c>
      <c r="K11" s="58">
        <v>1428</v>
      </c>
      <c r="L11" s="58"/>
      <c r="M11" s="58">
        <f t="shared" si="1"/>
        <v>17</v>
      </c>
      <c r="N11" s="58"/>
      <c r="O11" s="58"/>
      <c r="P11" s="58">
        <f>IF(B11="","",VLOOKUP(AD11,Varsayımlar!$B:$Q,7,0)*K11)</f>
        <v>42840</v>
      </c>
      <c r="Q11" s="58">
        <f>IF(B11="","",VLOOKUP(AD11,Varsayımlar!$B:$Q,8,0))</f>
        <v>25</v>
      </c>
      <c r="R11" s="58" t="str">
        <f>IF(B11="","",VLOOKUP(AD11,Varsayımlar!$B:$Q,9,0))</f>
        <v>SOFT</v>
      </c>
      <c r="S11" s="58">
        <f>IF(B11="","",VLOOKUP(AD11,Varsayımlar!$B:$Q,10,0))</f>
        <v>4</v>
      </c>
      <c r="T11" s="58">
        <f>IF(B11="","",VLOOKUP(AD11,Varsayımlar!$B:$Q,11,0))</f>
        <v>30</v>
      </c>
      <c r="U11" s="58">
        <f>IF(B11="","",VLOOKUP(AD11,Varsayımlar!$B:$Q,12,0))</f>
        <v>260</v>
      </c>
      <c r="V11" s="58" t="str">
        <f>IF(B11="","",VLOOKUP(AD11,Varsayımlar!$B:$Q,13,0))</f>
        <v>YURTDIŞI</v>
      </c>
      <c r="W11" s="58">
        <f>IF(B11="","",VLOOKUP(AD11,Varsayımlar!$B:$Q,14,0))</f>
        <v>6</v>
      </c>
      <c r="X11" s="60">
        <v>46181</v>
      </c>
      <c r="Y11" s="60">
        <v>46364</v>
      </c>
      <c r="Z11" s="58" t="s">
        <v>453</v>
      </c>
      <c r="AA11" s="58" t="str">
        <f>IF(B11="","",VLOOKUP(AD11,Varsayımlar!$B:$Q,15,0))</f>
        <v>TRİTON -SKT ATILACAK</v>
      </c>
      <c r="AB11" s="58" t="str">
        <f>IF(B11="","",VLOOKUP(AD11,Varsayımlar!$B:$Q,16,0))</f>
        <v>24-26 CM</v>
      </c>
      <c r="AC11" s="64"/>
      <c r="AD11" s="61" t="str">
        <f t="shared" si="0"/>
        <v>LLC TRİTONMUTLUKAL WHEAT TORTILLA</v>
      </c>
    </row>
    <row r="12" spans="1:30" ht="36" customHeight="1" x14ac:dyDescent="0.25">
      <c r="A12" s="9" t="s">
        <v>129</v>
      </c>
      <c r="B12" s="58" t="s">
        <v>17</v>
      </c>
      <c r="C12" s="59">
        <f>IF(B12="","",VLOOKUP(AD12,Varsayımlar!$B:$Q,3,0))</f>
        <v>8698829380698</v>
      </c>
      <c r="D12" s="59" t="s">
        <v>258</v>
      </c>
      <c r="E12" s="103" t="s">
        <v>37</v>
      </c>
      <c r="F12" s="58" t="s">
        <v>451</v>
      </c>
      <c r="G12" s="58" t="s">
        <v>454</v>
      </c>
      <c r="H12" s="58" t="str">
        <f>IF(B12="","",VLOOKUP(AD12,Varsayımlar!$B:$Q,5,0))</f>
        <v>TORTİLLAS 25 CM 4 PCS 260G</v>
      </c>
      <c r="I12" s="58">
        <f>IF(B12="","",VLOOKUP(AD12,Varsayımlar!B:T,19,0))</f>
        <v>0</v>
      </c>
      <c r="J12" s="58" t="str">
        <f>IF(B12="","",VLOOKUP(AD12,Varsayımlar!$B:$Q,6,0))</f>
        <v>SADE</v>
      </c>
      <c r="K12" s="58">
        <v>336</v>
      </c>
      <c r="L12" s="58"/>
      <c r="M12" s="58">
        <f t="shared" si="1"/>
        <v>4</v>
      </c>
      <c r="N12" s="58"/>
      <c r="O12" s="58"/>
      <c r="P12" s="58">
        <f>IF(B12="","",VLOOKUP(AD12,Varsayımlar!$B:$Q,7,0)*K12)</f>
        <v>10080</v>
      </c>
      <c r="Q12" s="58">
        <f>IF(B12="","",VLOOKUP(AD12,Varsayımlar!$B:$Q,8,0))</f>
        <v>25</v>
      </c>
      <c r="R12" s="58" t="str">
        <f>IF(B12="","",VLOOKUP(AD12,Varsayımlar!$B:$Q,9,0))</f>
        <v>SOFT</v>
      </c>
      <c r="S12" s="58">
        <f>IF(B12="","",VLOOKUP(AD12,Varsayımlar!$B:$Q,10,0))</f>
        <v>4</v>
      </c>
      <c r="T12" s="58">
        <f>IF(B12="","",VLOOKUP(AD12,Varsayımlar!$B:$Q,11,0))</f>
        <v>30</v>
      </c>
      <c r="U12" s="58">
        <f>IF(B12="","",VLOOKUP(AD12,Varsayımlar!$B:$Q,12,0))</f>
        <v>260</v>
      </c>
      <c r="V12" s="58" t="str">
        <f>IF(B12="","",VLOOKUP(AD12,Varsayımlar!$B:$Q,13,0))</f>
        <v>YURTDIŞI</v>
      </c>
      <c r="W12" s="58">
        <f>IF(B12="","",VLOOKUP(AD12,Varsayımlar!$B:$Q,14,0))</f>
        <v>6</v>
      </c>
      <c r="X12" s="60">
        <v>46181</v>
      </c>
      <c r="Y12" s="60">
        <v>46364</v>
      </c>
      <c r="Z12" s="58" t="s">
        <v>453</v>
      </c>
      <c r="AA12" s="58" t="str">
        <f>IF(B12="","",VLOOKUP(AD12,Varsayımlar!$B:$Q,15,0))</f>
        <v>TRİTON -SKT ATILACAK</v>
      </c>
      <c r="AB12" s="58" t="str">
        <f>IF(B12="","",VLOOKUP(AD12,Varsayımlar!$B:$Q,16,0))</f>
        <v>24-26 CM</v>
      </c>
      <c r="AC12" s="64"/>
      <c r="AD12" s="61" t="str">
        <f t="shared" si="0"/>
        <v>LLC TRİTONMUTLUKAL WHEAT TORTILLA</v>
      </c>
    </row>
    <row r="13" spans="1:30" ht="36" customHeight="1" x14ac:dyDescent="0.25">
      <c r="A13" s="9" t="s">
        <v>130</v>
      </c>
      <c r="B13" s="58" t="s">
        <v>17</v>
      </c>
      <c r="C13" s="59">
        <f>IF(B13="","",VLOOKUP(AD13,Varsayımlar!$B:$Q,3,0))</f>
        <v>8698829380698</v>
      </c>
      <c r="D13" s="59" t="s">
        <v>258</v>
      </c>
      <c r="E13" s="103" t="s">
        <v>37</v>
      </c>
      <c r="F13" s="58" t="s">
        <v>451</v>
      </c>
      <c r="G13" s="58" t="s">
        <v>455</v>
      </c>
      <c r="H13" s="58" t="str">
        <f>IF(B13="","",VLOOKUP(AD13,Varsayımlar!$B:$Q,5,0))</f>
        <v>TORTİLLAS 25 CM 4 PCS 260G</v>
      </c>
      <c r="I13" s="58">
        <f>IF(B13="","",VLOOKUP(AD13,Varsayımlar!B:T,19,0))</f>
        <v>0</v>
      </c>
      <c r="J13" s="58" t="str">
        <f>IF(B13="","",VLOOKUP(AD13,Varsayımlar!$B:$Q,6,0))</f>
        <v>SADE</v>
      </c>
      <c r="K13" s="58">
        <v>672</v>
      </c>
      <c r="L13" s="58"/>
      <c r="M13" s="58">
        <f t="shared" si="1"/>
        <v>8</v>
      </c>
      <c r="N13" s="58"/>
      <c r="O13" s="58"/>
      <c r="P13" s="58">
        <f>IF(B13="","",VLOOKUP(AD13,Varsayımlar!$B:$Q,7,0)*K13)</f>
        <v>20160</v>
      </c>
      <c r="Q13" s="58">
        <f>IF(B13="","",VLOOKUP(AD13,Varsayımlar!$B:$Q,8,0))</f>
        <v>25</v>
      </c>
      <c r="R13" s="58" t="str">
        <f>IF(B13="","",VLOOKUP(AD13,Varsayımlar!$B:$Q,9,0))</f>
        <v>SOFT</v>
      </c>
      <c r="S13" s="58">
        <f>IF(B13="","",VLOOKUP(AD13,Varsayımlar!$B:$Q,10,0))</f>
        <v>4</v>
      </c>
      <c r="T13" s="58">
        <f>IF(B13="","",VLOOKUP(AD13,Varsayımlar!$B:$Q,11,0))</f>
        <v>30</v>
      </c>
      <c r="U13" s="58">
        <f>IF(B13="","",VLOOKUP(AD13,Varsayımlar!$B:$Q,12,0))</f>
        <v>260</v>
      </c>
      <c r="V13" s="58" t="str">
        <f>IF(B13="","",VLOOKUP(AD13,Varsayımlar!$B:$Q,13,0))</f>
        <v>YURTDIŞI</v>
      </c>
      <c r="W13" s="58">
        <f>IF(B13="","",VLOOKUP(AD13,Varsayımlar!$B:$Q,14,0))</f>
        <v>6</v>
      </c>
      <c r="X13" s="60">
        <v>46181</v>
      </c>
      <c r="Y13" s="60">
        <v>46364</v>
      </c>
      <c r="Z13" s="58" t="s">
        <v>453</v>
      </c>
      <c r="AA13" s="58" t="str">
        <f>IF(B13="","",VLOOKUP(AD13,Varsayımlar!$B:$Q,15,0))</f>
        <v>TRİTON -SKT ATILACAK</v>
      </c>
      <c r="AB13" s="58" t="str">
        <f>IF(B13="","",VLOOKUP(AD13,Varsayımlar!$B:$Q,16,0))</f>
        <v>24-26 CM</v>
      </c>
      <c r="AC13" s="64"/>
      <c r="AD13" s="61" t="str">
        <f t="shared" si="0"/>
        <v>LLC TRİTONMUTLUKAL WHEAT TORTILLA</v>
      </c>
    </row>
    <row r="14" spans="1:30" ht="36" customHeight="1" x14ac:dyDescent="0.25">
      <c r="A14" s="9" t="s">
        <v>131</v>
      </c>
      <c r="B14" s="82" t="s">
        <v>17</v>
      </c>
      <c r="C14" s="83">
        <f>IF(B14="","",VLOOKUP(AD14,Varsayımlar!$B:$Q,3,0))</f>
        <v>8698829380698</v>
      </c>
      <c r="D14" s="83" t="s">
        <v>259</v>
      </c>
      <c r="E14" s="104" t="s">
        <v>37</v>
      </c>
      <c r="F14" s="82" t="s">
        <v>456</v>
      </c>
      <c r="G14" s="82" t="s">
        <v>457</v>
      </c>
      <c r="H14" s="82" t="str">
        <f>IF(B14="","",VLOOKUP(AD14,Varsayımlar!$B:$Q,5,0))</f>
        <v>TORTİLLAS 25 CM 4 PCS 260G</v>
      </c>
      <c r="I14" s="82">
        <f>IF(B14="","",VLOOKUP(AD14,Varsayımlar!B:T,19,0))</f>
        <v>0</v>
      </c>
      <c r="J14" s="82" t="str">
        <f>IF(B14="","",VLOOKUP(AD14,Varsayımlar!$B:$Q,6,0))</f>
        <v>SADE</v>
      </c>
      <c r="K14" s="82">
        <v>2436</v>
      </c>
      <c r="L14" s="82"/>
      <c r="M14" s="82">
        <f t="shared" si="1"/>
        <v>29</v>
      </c>
      <c r="N14" s="82"/>
      <c r="O14" s="82"/>
      <c r="P14" s="82">
        <f>IF(B14="","",VLOOKUP(AD14,Varsayımlar!$B:$Q,7,0)*K14)</f>
        <v>73080</v>
      </c>
      <c r="Q14" s="82">
        <f>IF(B14="","",VLOOKUP(AD14,Varsayımlar!$B:$Q,8,0))</f>
        <v>25</v>
      </c>
      <c r="R14" s="82" t="str">
        <f>IF(B14="","",VLOOKUP(AD14,Varsayımlar!$B:$Q,9,0))</f>
        <v>SOFT</v>
      </c>
      <c r="S14" s="82">
        <f>IF(B14="","",VLOOKUP(AD14,Varsayımlar!$B:$Q,10,0))</f>
        <v>4</v>
      </c>
      <c r="T14" s="82">
        <f>IF(B14="","",VLOOKUP(AD14,Varsayımlar!$B:$Q,11,0))</f>
        <v>30</v>
      </c>
      <c r="U14" s="82">
        <f>IF(B14="","",VLOOKUP(AD14,Varsayımlar!$B:$Q,12,0))</f>
        <v>260</v>
      </c>
      <c r="V14" s="82" t="str">
        <f>IF(B14="","",VLOOKUP(AD14,Varsayımlar!$B:$Q,13,0))</f>
        <v>YURTDIŞI</v>
      </c>
      <c r="W14" s="82">
        <f>IF(B14="","",VLOOKUP(AD14,Varsayımlar!$B:$Q,14,0))</f>
        <v>6</v>
      </c>
      <c r="X14" s="84">
        <v>46182</v>
      </c>
      <c r="Y14" s="84">
        <v>46365</v>
      </c>
      <c r="Z14" s="82">
        <v>26060925</v>
      </c>
      <c r="AA14" s="82" t="str">
        <f>IF(B14="","",VLOOKUP(AD14,Varsayımlar!$B:$Q,15,0))</f>
        <v>TRİTON -SKT ATILACAK</v>
      </c>
      <c r="AB14" s="82" t="str">
        <f>IF(B14="","",VLOOKUP(AD14,Varsayımlar!$B:$Q,16,0))</f>
        <v>24-26 CM</v>
      </c>
      <c r="AC14" s="64"/>
      <c r="AD14" s="61" t="str">
        <f t="shared" si="0"/>
        <v>LLC TRİTONMUTLUKAL WHEAT TORTILLA</v>
      </c>
    </row>
    <row r="15" spans="1:30" ht="36" customHeight="1" x14ac:dyDescent="0.25">
      <c r="A15" s="9" t="s">
        <v>132</v>
      </c>
      <c r="B15" s="67" t="s">
        <v>17</v>
      </c>
      <c r="C15" s="4">
        <f>IF(B15="","",VLOOKUP(AD15,Varsayımlar!$B:$Q,3,0))</f>
        <v>8698829380698</v>
      </c>
      <c r="D15" s="4" t="s">
        <v>260</v>
      </c>
      <c r="E15" s="105" t="s">
        <v>37</v>
      </c>
      <c r="F15" s="67" t="s">
        <v>458</v>
      </c>
      <c r="G15" s="67" t="s">
        <v>459</v>
      </c>
      <c r="H15" s="67" t="str">
        <f>IF(B15="","",VLOOKUP(AD15,Varsayımlar!$B:$Q,5,0))</f>
        <v>TORTİLLAS 25 CM 4 PCS 260G</v>
      </c>
      <c r="I15" s="67">
        <f>IF(B15="","",VLOOKUP(AD15,Varsayımlar!B:T,19,0))</f>
        <v>0</v>
      </c>
      <c r="J15" s="67" t="str">
        <f>IF(B15="","",VLOOKUP(AD15,Varsayımlar!$B:$Q,6,0))</f>
        <v>SADE</v>
      </c>
      <c r="K15" s="67">
        <v>1512</v>
      </c>
      <c r="L15" s="67"/>
      <c r="M15" s="67">
        <f t="shared" si="1"/>
        <v>18</v>
      </c>
      <c r="N15" s="67"/>
      <c r="O15" s="67"/>
      <c r="P15" s="67">
        <f>IF(B15="","",VLOOKUP(AD15,Varsayımlar!$B:$Q,7,0)*K15)</f>
        <v>45360</v>
      </c>
      <c r="Q15" s="67">
        <f>IF(B15="","",VLOOKUP(AD15,Varsayımlar!$B:$Q,8,0))</f>
        <v>25</v>
      </c>
      <c r="R15" s="67" t="str">
        <f>IF(B15="","",VLOOKUP(AD15,Varsayımlar!$B:$Q,9,0))</f>
        <v>SOFT</v>
      </c>
      <c r="S15" s="67">
        <f>IF(B15="","",VLOOKUP(AD15,Varsayımlar!$B:$Q,10,0))</f>
        <v>4</v>
      </c>
      <c r="T15" s="67">
        <f>IF(B15="","",VLOOKUP(AD15,Varsayımlar!$B:$Q,11,0))</f>
        <v>30</v>
      </c>
      <c r="U15" s="67">
        <f>IF(B15="","",VLOOKUP(AD15,Varsayımlar!$B:$Q,12,0))</f>
        <v>260</v>
      </c>
      <c r="V15" s="67" t="str">
        <f>IF(B15="","",VLOOKUP(AD15,Varsayımlar!$B:$Q,13,0))</f>
        <v>YURTDIŞI</v>
      </c>
      <c r="W15" s="67">
        <f>IF(B15="","",VLOOKUP(AD15,Varsayımlar!$B:$Q,14,0))</f>
        <v>6</v>
      </c>
      <c r="X15" s="68">
        <v>46183</v>
      </c>
      <c r="Y15" s="68">
        <v>46366</v>
      </c>
      <c r="Z15" s="67" t="s">
        <v>460</v>
      </c>
      <c r="AA15" s="67" t="str">
        <f>IF(B15="","",VLOOKUP(AD15,Varsayımlar!$B:$Q,15,0))</f>
        <v>TRİTON -SKT ATILACAK</v>
      </c>
      <c r="AB15" s="67" t="str">
        <f>IF(B15="","",VLOOKUP(AD15,Varsayımlar!$B:$Q,16,0))</f>
        <v>24-26 CM</v>
      </c>
      <c r="AC15" s="64"/>
      <c r="AD15" s="61" t="str">
        <f t="shared" si="0"/>
        <v>LLC TRİTONMUTLUKAL WHEAT TORTILLA</v>
      </c>
    </row>
    <row r="16" spans="1:30" ht="36" customHeight="1" x14ac:dyDescent="0.25">
      <c r="A16" s="9" t="s">
        <v>133</v>
      </c>
      <c r="B16" s="67" t="s">
        <v>17</v>
      </c>
      <c r="C16" s="4">
        <f>IF(B16="","",VLOOKUP(AD16,Varsayımlar!$B:$Q,3,0))</f>
        <v>8698829380698</v>
      </c>
      <c r="D16" s="4" t="s">
        <v>260</v>
      </c>
      <c r="E16" s="105" t="s">
        <v>37</v>
      </c>
      <c r="F16" s="67" t="s">
        <v>458</v>
      </c>
      <c r="G16" s="67" t="s">
        <v>461</v>
      </c>
      <c r="H16" s="67" t="str">
        <f>IF(B16="","",VLOOKUP(AD16,Varsayımlar!$B:$Q,5,0))</f>
        <v>TORTİLLAS 25 CM 4 PCS 260G</v>
      </c>
      <c r="I16" s="67">
        <f>IF(B16="","",VLOOKUP(AD16,Varsayımlar!B:T,19,0))</f>
        <v>0</v>
      </c>
      <c r="J16" s="67" t="str">
        <f>IF(B16="","",VLOOKUP(AD16,Varsayımlar!$B:$Q,6,0))</f>
        <v>SADE</v>
      </c>
      <c r="K16" s="67">
        <v>924</v>
      </c>
      <c r="L16" s="67"/>
      <c r="M16" s="67">
        <f t="shared" si="1"/>
        <v>11</v>
      </c>
      <c r="N16" s="67"/>
      <c r="O16" s="67"/>
      <c r="P16" s="67">
        <f>IF(B16="","",VLOOKUP(AD16,Varsayımlar!$B:$Q,7,0)*K16)</f>
        <v>27720</v>
      </c>
      <c r="Q16" s="67">
        <f>IF(B16="","",VLOOKUP(AD16,Varsayımlar!$B:$Q,8,0))</f>
        <v>25</v>
      </c>
      <c r="R16" s="67" t="str">
        <f>IF(B16="","",VLOOKUP(AD16,Varsayımlar!$B:$Q,9,0))</f>
        <v>SOFT</v>
      </c>
      <c r="S16" s="67">
        <f>IF(B16="","",VLOOKUP(AD16,Varsayımlar!$B:$Q,10,0))</f>
        <v>4</v>
      </c>
      <c r="T16" s="67">
        <f>IF(B16="","",VLOOKUP(AD16,Varsayımlar!$B:$Q,11,0))</f>
        <v>30</v>
      </c>
      <c r="U16" s="67">
        <f>IF(B16="","",VLOOKUP(AD16,Varsayımlar!$B:$Q,12,0))</f>
        <v>260</v>
      </c>
      <c r="V16" s="67" t="str">
        <f>IF(B16="","",VLOOKUP(AD16,Varsayımlar!$B:$Q,13,0))</f>
        <v>YURTDIŞI</v>
      </c>
      <c r="W16" s="67">
        <f>IF(B16="","",VLOOKUP(AD16,Varsayımlar!$B:$Q,14,0))</f>
        <v>6</v>
      </c>
      <c r="X16" s="68">
        <v>46183</v>
      </c>
      <c r="Y16" s="68">
        <v>46366</v>
      </c>
      <c r="Z16" s="67" t="s">
        <v>460</v>
      </c>
      <c r="AA16" s="67" t="str">
        <f>IF(B16="","",VLOOKUP(AD16,Varsayımlar!$B:$Q,15,0))</f>
        <v>TRİTON -SKT ATILACAK</v>
      </c>
      <c r="AB16" s="67" t="str">
        <f>IF(B16="","",VLOOKUP(AD16,Varsayımlar!$B:$Q,16,0))</f>
        <v>24-26 CM</v>
      </c>
      <c r="AC16" s="64"/>
      <c r="AD16" s="61" t="str">
        <f t="shared" si="0"/>
        <v>LLC TRİTONMUTLUKAL WHEAT TORTILLA</v>
      </c>
    </row>
    <row r="17" spans="1:30" ht="36" customHeight="1" x14ac:dyDescent="0.25">
      <c r="A17" s="9" t="s">
        <v>134</v>
      </c>
      <c r="B17" s="70" t="s">
        <v>17</v>
      </c>
      <c r="C17" s="71">
        <f>IF(B17="","",VLOOKUP(AD17,Varsayımlar!$B:$Q,3,0))</f>
        <v>8698829380698</v>
      </c>
      <c r="D17" s="71" t="s">
        <v>261</v>
      </c>
      <c r="E17" s="106" t="s">
        <v>37</v>
      </c>
      <c r="F17" s="70" t="s">
        <v>462</v>
      </c>
      <c r="G17" s="70" t="s">
        <v>463</v>
      </c>
      <c r="H17" s="70" t="str">
        <f>IF(B17="","",VLOOKUP(AD17,Varsayımlar!$B:$Q,5,0))</f>
        <v>TORTİLLAS 25 CM 4 PCS 260G</v>
      </c>
      <c r="I17" s="70">
        <f>IF(B17="","",VLOOKUP(AD17,Varsayımlar!B:T,19,0))</f>
        <v>0</v>
      </c>
      <c r="J17" s="70" t="str">
        <f>IF(B17="","",VLOOKUP(AD17,Varsayımlar!$B:$Q,6,0))</f>
        <v>SADE</v>
      </c>
      <c r="K17" s="70">
        <v>1596</v>
      </c>
      <c r="L17" s="70"/>
      <c r="M17" s="70">
        <f t="shared" si="1"/>
        <v>19</v>
      </c>
      <c r="N17" s="70"/>
      <c r="O17" s="70"/>
      <c r="P17" s="70">
        <f>IF(B17="","",VLOOKUP(AD17,Varsayımlar!$B:$Q,7,0)*K17)</f>
        <v>47880</v>
      </c>
      <c r="Q17" s="70">
        <f>IF(B17="","",VLOOKUP(AD17,Varsayımlar!$B:$Q,8,0))</f>
        <v>25</v>
      </c>
      <c r="R17" s="70" t="str">
        <f>IF(B17="","",VLOOKUP(AD17,Varsayımlar!$B:$Q,9,0))</f>
        <v>SOFT</v>
      </c>
      <c r="S17" s="70">
        <f>IF(B17="","",VLOOKUP(AD17,Varsayımlar!$B:$Q,10,0))</f>
        <v>4</v>
      </c>
      <c r="T17" s="70">
        <f>IF(B17="","",VLOOKUP(AD17,Varsayımlar!$B:$Q,11,0))</f>
        <v>30</v>
      </c>
      <c r="U17" s="70">
        <f>IF(B17="","",VLOOKUP(AD17,Varsayımlar!$B:$Q,12,0))</f>
        <v>260</v>
      </c>
      <c r="V17" s="70" t="str">
        <f>IF(B17="","",VLOOKUP(AD17,Varsayımlar!$B:$Q,13,0))</f>
        <v>YURTDIŞI</v>
      </c>
      <c r="W17" s="70">
        <f>IF(B17="","",VLOOKUP(AD17,Varsayımlar!$B:$Q,14,0))</f>
        <v>6</v>
      </c>
      <c r="X17" s="73">
        <v>46183</v>
      </c>
      <c r="Y17" s="73">
        <v>46366</v>
      </c>
      <c r="Z17" s="70" t="s">
        <v>464</v>
      </c>
      <c r="AA17" s="70" t="str">
        <f>IF(B17="","",VLOOKUP(AD17,Varsayımlar!$B:$Q,15,0))</f>
        <v>TRİTON -SKT ATILACAK</v>
      </c>
      <c r="AB17" s="70" t="str">
        <f>IF(B17="","",VLOOKUP(AD17,Varsayımlar!$B:$Q,16,0))</f>
        <v>24-26 CM</v>
      </c>
      <c r="AC17" s="64"/>
      <c r="AD17" s="61" t="str">
        <f t="shared" si="0"/>
        <v>LLC TRİTONMUTLUKAL WHEAT TORTILLA</v>
      </c>
    </row>
    <row r="18" spans="1:30" ht="36" customHeight="1" x14ac:dyDescent="0.25">
      <c r="A18" s="9" t="s">
        <v>191</v>
      </c>
      <c r="B18" s="70" t="s">
        <v>17</v>
      </c>
      <c r="C18" s="71">
        <f>IF(B18="","",VLOOKUP(AD18,Varsayımlar!$B:$Q,3,0))</f>
        <v>8698829380698</v>
      </c>
      <c r="D18" s="71" t="s">
        <v>261</v>
      </c>
      <c r="E18" s="106" t="s">
        <v>37</v>
      </c>
      <c r="F18" s="70" t="s">
        <v>462</v>
      </c>
      <c r="G18" s="70" t="s">
        <v>465</v>
      </c>
      <c r="H18" s="70" t="str">
        <f>IF(B18="","",VLOOKUP(AD18,Varsayımlar!$B:$Q,5,0))</f>
        <v>TORTİLLAS 25 CM 4 PCS 260G</v>
      </c>
      <c r="I18" s="70">
        <f>IF(B18="","",VLOOKUP(AD18,Varsayımlar!B:T,19,0))</f>
        <v>0</v>
      </c>
      <c r="J18" s="70" t="str">
        <f>IF(B18="","",VLOOKUP(AD18,Varsayımlar!$B:$Q,6,0))</f>
        <v>SADE</v>
      </c>
      <c r="K18" s="70">
        <v>840</v>
      </c>
      <c r="L18" s="70"/>
      <c r="M18" s="70">
        <f t="shared" si="1"/>
        <v>10</v>
      </c>
      <c r="N18" s="70"/>
      <c r="O18" s="70"/>
      <c r="P18" s="70">
        <f>IF(B18="","",VLOOKUP(AD18,Varsayımlar!$B:$Q,7,0)*K18)</f>
        <v>25200</v>
      </c>
      <c r="Q18" s="70">
        <f>IF(B18="","",VLOOKUP(AD18,Varsayımlar!$B:$Q,8,0))</f>
        <v>25</v>
      </c>
      <c r="R18" s="70" t="str">
        <f>IF(B18="","",VLOOKUP(AD18,Varsayımlar!$B:$Q,9,0))</f>
        <v>SOFT</v>
      </c>
      <c r="S18" s="70">
        <f>IF(B18="","",VLOOKUP(AD18,Varsayımlar!$B:$Q,10,0))</f>
        <v>4</v>
      </c>
      <c r="T18" s="70">
        <f>IF(B18="","",VLOOKUP(AD18,Varsayımlar!$B:$Q,11,0))</f>
        <v>30</v>
      </c>
      <c r="U18" s="70">
        <f>IF(B18="","",VLOOKUP(AD18,Varsayımlar!$B:$Q,12,0))</f>
        <v>260</v>
      </c>
      <c r="V18" s="70" t="str">
        <f>IF(B18="","",VLOOKUP(AD18,Varsayımlar!$B:$Q,13,0))</f>
        <v>YURTDIŞI</v>
      </c>
      <c r="W18" s="70">
        <f>IF(B18="","",VLOOKUP(AD18,Varsayımlar!$B:$Q,14,0))</f>
        <v>6</v>
      </c>
      <c r="X18" s="73">
        <v>46183</v>
      </c>
      <c r="Y18" s="73">
        <v>46366</v>
      </c>
      <c r="Z18" s="70" t="s">
        <v>464</v>
      </c>
      <c r="AA18" s="70" t="str">
        <f>IF(B18="","",VLOOKUP(AD18,Varsayımlar!$B:$Q,15,0))</f>
        <v>TRİTON -SKT ATILACAK</v>
      </c>
      <c r="AB18" s="70" t="str">
        <f>IF(B18="","",VLOOKUP(AD18,Varsayımlar!$B:$Q,16,0))</f>
        <v>24-26 CM</v>
      </c>
      <c r="AC18" s="64"/>
      <c r="AD18" s="61" t="str">
        <f t="shared" si="0"/>
        <v>LLC TRİTONMUTLUKAL WHEAT TORTILLA</v>
      </c>
    </row>
    <row r="19" spans="1:30" ht="36" customHeight="1" x14ac:dyDescent="0.25">
      <c r="A19" s="9" t="s">
        <v>192</v>
      </c>
      <c r="B19" s="107" t="s">
        <v>17</v>
      </c>
      <c r="C19" s="108">
        <f>IF(B19="","",VLOOKUP(AD19,Varsayımlar!$B:$Q,3,0))</f>
        <v>8698829380698</v>
      </c>
      <c r="D19" s="108" t="s">
        <v>262</v>
      </c>
      <c r="E19" s="109" t="s">
        <v>37</v>
      </c>
      <c r="F19" s="107" t="s">
        <v>466</v>
      </c>
      <c r="G19" s="107" t="s">
        <v>467</v>
      </c>
      <c r="H19" s="107" t="str">
        <f>IF(B19="","",VLOOKUP(AD19,Varsayımlar!$B:$Q,5,0))</f>
        <v>TORTİLLAS 25 CM 4 PCS 260G</v>
      </c>
      <c r="I19" s="107">
        <f>IF(B19="","",VLOOKUP(AD19,Varsayımlar!B:T,19,0))</f>
        <v>0</v>
      </c>
      <c r="J19" s="107" t="str">
        <f>IF(B19="","",VLOOKUP(AD19,Varsayımlar!$B:$Q,6,0))</f>
        <v>SADE</v>
      </c>
      <c r="K19" s="107">
        <v>1176</v>
      </c>
      <c r="L19" s="107"/>
      <c r="M19" s="107">
        <f t="shared" si="1"/>
        <v>14</v>
      </c>
      <c r="N19" s="107"/>
      <c r="O19" s="107"/>
      <c r="P19" s="107">
        <f>IF(B19="","",VLOOKUP(AD19,Varsayımlar!$B:$Q,7,0)*K19)</f>
        <v>35280</v>
      </c>
      <c r="Q19" s="107">
        <f>IF(B19="","",VLOOKUP(AD19,Varsayımlar!$B:$Q,8,0))</f>
        <v>25</v>
      </c>
      <c r="R19" s="107" t="str">
        <f>IF(B19="","",VLOOKUP(AD19,Varsayımlar!$B:$Q,9,0))</f>
        <v>SOFT</v>
      </c>
      <c r="S19" s="107">
        <f>IF(B19="","",VLOOKUP(AD19,Varsayımlar!$B:$Q,10,0))</f>
        <v>4</v>
      </c>
      <c r="T19" s="107">
        <f>IF(B19="","",VLOOKUP(AD19,Varsayımlar!$B:$Q,11,0))</f>
        <v>30</v>
      </c>
      <c r="U19" s="107">
        <f>IF(B19="","",VLOOKUP(AD19,Varsayımlar!$B:$Q,12,0))</f>
        <v>260</v>
      </c>
      <c r="V19" s="107" t="str">
        <f>IF(B19="","",VLOOKUP(AD19,Varsayımlar!$B:$Q,13,0))</f>
        <v>YURTDIŞI</v>
      </c>
      <c r="W19" s="107">
        <f>IF(B19="","",VLOOKUP(AD19,Varsayımlar!$B:$Q,14,0))</f>
        <v>6</v>
      </c>
      <c r="X19" s="110">
        <v>46184</v>
      </c>
      <c r="Y19" s="110">
        <v>46367</v>
      </c>
      <c r="Z19" s="107" t="s">
        <v>468</v>
      </c>
      <c r="AA19" s="107" t="str">
        <f>IF(B19="","",VLOOKUP(AD19,Varsayımlar!$B:$Q,15,0))</f>
        <v>TRİTON -SKT ATILACAK</v>
      </c>
      <c r="AB19" s="107" t="str">
        <f>IF(B19="","",VLOOKUP(AD19,Varsayımlar!$B:$Q,16,0))</f>
        <v>24-26 CM</v>
      </c>
      <c r="AC19" s="64"/>
      <c r="AD19" s="61" t="str">
        <f t="shared" si="0"/>
        <v>LLC TRİTONMUTLUKAL WHEAT TORTILLA</v>
      </c>
    </row>
    <row r="20" spans="1:30" ht="36" customHeight="1" x14ac:dyDescent="0.25">
      <c r="A20" s="9" t="s">
        <v>193</v>
      </c>
      <c r="B20" s="107" t="s">
        <v>17</v>
      </c>
      <c r="C20" s="108">
        <f>IF(B20="","",VLOOKUP(AD20,Varsayımlar!$B:$Q,3,0))</f>
        <v>8698829380698</v>
      </c>
      <c r="D20" s="108" t="s">
        <v>262</v>
      </c>
      <c r="E20" s="109" t="s">
        <v>37</v>
      </c>
      <c r="F20" s="107" t="s">
        <v>466</v>
      </c>
      <c r="G20" s="107" t="s">
        <v>469</v>
      </c>
      <c r="H20" s="107" t="str">
        <f>IF(B20="","",VLOOKUP(AD20,Varsayımlar!$B:$Q,5,0))</f>
        <v>TORTİLLAS 25 CM 4 PCS 260G</v>
      </c>
      <c r="I20" s="107">
        <f>IF(B20="","",VLOOKUP(AD20,Varsayımlar!B:T,19,0))</f>
        <v>0</v>
      </c>
      <c r="J20" s="107" t="str">
        <f>IF(B20="","",VLOOKUP(AD20,Varsayımlar!$B:$Q,6,0))</f>
        <v>SADE</v>
      </c>
      <c r="K20" s="107">
        <v>1260</v>
      </c>
      <c r="L20" s="107"/>
      <c r="M20" s="107">
        <f t="shared" si="1"/>
        <v>15</v>
      </c>
      <c r="N20" s="107"/>
      <c r="O20" s="107"/>
      <c r="P20" s="107">
        <f>IF(B20="","",VLOOKUP(AD20,Varsayımlar!$B:$Q,7,0)*K20)</f>
        <v>37800</v>
      </c>
      <c r="Q20" s="107">
        <f>IF(B20="","",VLOOKUP(AD20,Varsayımlar!$B:$Q,8,0))</f>
        <v>25</v>
      </c>
      <c r="R20" s="107" t="str">
        <f>IF(B20="","",VLOOKUP(AD20,Varsayımlar!$B:$Q,9,0))</f>
        <v>SOFT</v>
      </c>
      <c r="S20" s="107">
        <f>IF(B20="","",VLOOKUP(AD20,Varsayımlar!$B:$Q,10,0))</f>
        <v>4</v>
      </c>
      <c r="T20" s="107">
        <f>IF(B20="","",VLOOKUP(AD20,Varsayımlar!$B:$Q,11,0))</f>
        <v>30</v>
      </c>
      <c r="U20" s="107">
        <f>IF(B20="","",VLOOKUP(AD20,Varsayımlar!$B:$Q,12,0))</f>
        <v>260</v>
      </c>
      <c r="V20" s="107" t="str">
        <f>IF(B20="","",VLOOKUP(AD20,Varsayımlar!$B:$Q,13,0))</f>
        <v>YURTDIŞI</v>
      </c>
      <c r="W20" s="107">
        <f>IF(B20="","",VLOOKUP(AD20,Varsayımlar!$B:$Q,14,0))</f>
        <v>6</v>
      </c>
      <c r="X20" s="110">
        <v>46184</v>
      </c>
      <c r="Y20" s="110">
        <v>46367</v>
      </c>
      <c r="Z20" s="107" t="s">
        <v>468</v>
      </c>
      <c r="AA20" s="107" t="str">
        <f>IF(B20="","",VLOOKUP(AD20,Varsayımlar!$B:$Q,15,0))</f>
        <v>TRİTON -SKT ATILACAK</v>
      </c>
      <c r="AB20" s="107" t="str">
        <f>IF(B20="","",VLOOKUP(AD20,Varsayımlar!$B:$Q,16,0))</f>
        <v>24-26 CM</v>
      </c>
      <c r="AC20" s="64"/>
      <c r="AD20" s="61" t="str">
        <f t="shared" si="0"/>
        <v>LLC TRİTONMUTLUKAL WHEAT TORTILLA</v>
      </c>
    </row>
    <row r="21" spans="1:30" ht="36" customHeight="1" x14ac:dyDescent="0.25">
      <c r="A21" s="9" t="s">
        <v>194</v>
      </c>
      <c r="B21" s="111" t="s">
        <v>17</v>
      </c>
      <c r="C21" s="112">
        <f>IF(B21="","",VLOOKUP(AD21,Varsayımlar!$B:$Q,3,0))</f>
        <v>8698829380698</v>
      </c>
      <c r="D21" s="112" t="s">
        <v>266</v>
      </c>
      <c r="E21" s="113" t="s">
        <v>37</v>
      </c>
      <c r="F21" s="111" t="s">
        <v>470</v>
      </c>
      <c r="G21" s="111" t="s">
        <v>471</v>
      </c>
      <c r="H21" s="111" t="str">
        <f>IF(B21="","",VLOOKUP(AD21,Varsayımlar!$B:$Q,5,0))</f>
        <v>TORTİLLAS 25 CM 4 PCS 260G</v>
      </c>
      <c r="I21" s="111">
        <f>IF(B21="","",VLOOKUP(AD21,Varsayımlar!B:T,19,0))</f>
        <v>0</v>
      </c>
      <c r="J21" s="111" t="str">
        <f>IF(B21="","",VLOOKUP(AD21,Varsayımlar!$B:$Q,6,0))</f>
        <v>SADE</v>
      </c>
      <c r="K21" s="111">
        <v>504</v>
      </c>
      <c r="L21" s="111"/>
      <c r="M21" s="111">
        <f t="shared" si="1"/>
        <v>6</v>
      </c>
      <c r="N21" s="111"/>
      <c r="O21" s="111"/>
      <c r="P21" s="111">
        <f>IF(B21="","",VLOOKUP(AD21,Varsayımlar!$B:$Q,7,0)*K21)</f>
        <v>15120</v>
      </c>
      <c r="Q21" s="111">
        <f>IF(B21="","",VLOOKUP(AD21,Varsayımlar!$B:$Q,8,0))</f>
        <v>25</v>
      </c>
      <c r="R21" s="111" t="str">
        <f>IF(B21="","",VLOOKUP(AD21,Varsayımlar!$B:$Q,9,0))</f>
        <v>SOFT</v>
      </c>
      <c r="S21" s="111">
        <f>IF(B21="","",VLOOKUP(AD21,Varsayımlar!$B:$Q,10,0))</f>
        <v>4</v>
      </c>
      <c r="T21" s="111">
        <f>IF(B21="","",VLOOKUP(AD21,Varsayımlar!$B:$Q,11,0))</f>
        <v>30</v>
      </c>
      <c r="U21" s="111">
        <f>IF(B21="","",VLOOKUP(AD21,Varsayımlar!$B:$Q,12,0))</f>
        <v>260</v>
      </c>
      <c r="V21" s="111" t="str">
        <f>IF(B21="","",VLOOKUP(AD21,Varsayımlar!$B:$Q,13,0))</f>
        <v>YURTDIŞI</v>
      </c>
      <c r="W21" s="111">
        <f>IF(B21="","",VLOOKUP(AD21,Varsayımlar!$B:$Q,14,0))</f>
        <v>6</v>
      </c>
      <c r="X21" s="114">
        <v>46184</v>
      </c>
      <c r="Y21" s="114">
        <v>46367</v>
      </c>
      <c r="Z21" s="111" t="s">
        <v>472</v>
      </c>
      <c r="AA21" s="111" t="str">
        <f>IF(B21="","",VLOOKUP(AD21,Varsayımlar!$B:$Q,15,0))</f>
        <v>TRİTON -SKT ATILACAK</v>
      </c>
      <c r="AB21" s="111" t="str">
        <f>IF(B21="","",VLOOKUP(AD21,Varsayımlar!$B:$Q,16,0))</f>
        <v>24-26 CM</v>
      </c>
      <c r="AC21" s="64"/>
      <c r="AD21" s="61" t="str">
        <f t="shared" si="0"/>
        <v>LLC TRİTONMUTLUKAL WHEAT TORTILLA</v>
      </c>
    </row>
    <row r="22" spans="1:30" ht="36" customHeight="1" x14ac:dyDescent="0.25">
      <c r="A22" s="9" t="s">
        <v>195</v>
      </c>
      <c r="B22" s="111" t="s">
        <v>17</v>
      </c>
      <c r="C22" s="112">
        <f>IF(B22="","",VLOOKUP(AD22,Varsayımlar!$B:$Q,3,0))</f>
        <v>8698829380698</v>
      </c>
      <c r="D22" s="112" t="s">
        <v>266</v>
      </c>
      <c r="E22" s="113" t="s">
        <v>37</v>
      </c>
      <c r="F22" s="111" t="s">
        <v>470</v>
      </c>
      <c r="G22" s="111" t="s">
        <v>473</v>
      </c>
      <c r="H22" s="111" t="str">
        <f>IF(B22="","",VLOOKUP(AD22,Varsayımlar!$B:$Q,5,0))</f>
        <v>TORTİLLAS 25 CM 4 PCS 260G</v>
      </c>
      <c r="I22" s="111">
        <f>IF(B22="","",VLOOKUP(AD22,Varsayımlar!B:T,19,0))</f>
        <v>0</v>
      </c>
      <c r="J22" s="111" t="str">
        <f>IF(B22="","",VLOOKUP(AD22,Varsayımlar!$B:$Q,6,0))</f>
        <v>SADE</v>
      </c>
      <c r="K22" s="111">
        <v>1932</v>
      </c>
      <c r="L22" s="111"/>
      <c r="M22" s="111">
        <f t="shared" si="1"/>
        <v>23</v>
      </c>
      <c r="N22" s="111"/>
      <c r="O22" s="111"/>
      <c r="P22" s="111">
        <f>IF(B22="","",VLOOKUP(AD22,Varsayımlar!$B:$Q,7,0)*K22)</f>
        <v>57960</v>
      </c>
      <c r="Q22" s="111">
        <f>IF(B22="","",VLOOKUP(AD22,Varsayımlar!$B:$Q,8,0))</f>
        <v>25</v>
      </c>
      <c r="R22" s="111" t="str">
        <f>IF(B22="","",VLOOKUP(AD22,Varsayımlar!$B:$Q,9,0))</f>
        <v>SOFT</v>
      </c>
      <c r="S22" s="111">
        <f>IF(B22="","",VLOOKUP(AD22,Varsayımlar!$B:$Q,10,0))</f>
        <v>4</v>
      </c>
      <c r="T22" s="111">
        <f>IF(B22="","",VLOOKUP(AD22,Varsayımlar!$B:$Q,11,0))</f>
        <v>30</v>
      </c>
      <c r="U22" s="111">
        <f>IF(B22="","",VLOOKUP(AD22,Varsayımlar!$B:$Q,12,0))</f>
        <v>260</v>
      </c>
      <c r="V22" s="111" t="str">
        <f>IF(B22="","",VLOOKUP(AD22,Varsayımlar!$B:$Q,13,0))</f>
        <v>YURTDIŞI</v>
      </c>
      <c r="W22" s="111">
        <f>IF(B22="","",VLOOKUP(AD22,Varsayımlar!$B:$Q,14,0))</f>
        <v>6</v>
      </c>
      <c r="X22" s="114">
        <v>46184</v>
      </c>
      <c r="Y22" s="114">
        <v>46367</v>
      </c>
      <c r="Z22" s="111" t="s">
        <v>472</v>
      </c>
      <c r="AA22" s="111" t="str">
        <f>IF(B22="","",VLOOKUP(AD22,Varsayımlar!$B:$Q,15,0))</f>
        <v>TRİTON -SKT ATILACAK</v>
      </c>
      <c r="AB22" s="111" t="str">
        <f>IF(B22="","",VLOOKUP(AD22,Varsayımlar!$B:$Q,16,0))</f>
        <v>24-26 CM</v>
      </c>
      <c r="AC22" s="64"/>
      <c r="AD22" s="61" t="str">
        <f t="shared" si="0"/>
        <v>LLC TRİTONMUTLUKAL WHEAT TORTILLA</v>
      </c>
    </row>
    <row r="23" spans="1:30" ht="36" customHeight="1" x14ac:dyDescent="0.25">
      <c r="A23" s="9" t="s">
        <v>196</v>
      </c>
      <c r="B23" s="115" t="s">
        <v>17</v>
      </c>
      <c r="C23" s="116">
        <f>IF(B23="","",VLOOKUP(AD23,Varsayımlar!$B:$Q,3,0))</f>
        <v>8698829380698</v>
      </c>
      <c r="D23" s="116" t="s">
        <v>476</v>
      </c>
      <c r="E23" s="117" t="s">
        <v>37</v>
      </c>
      <c r="F23" s="115" t="s">
        <v>474</v>
      </c>
      <c r="G23" s="115" t="s">
        <v>475</v>
      </c>
      <c r="H23" s="115" t="str">
        <f>IF(B23="","",VLOOKUP(AD23,Varsayımlar!$B:$Q,5,0))</f>
        <v>TORTİLLAS 25 CM 4 PCS 260G</v>
      </c>
      <c r="I23" s="115">
        <f>IF(B23="","",VLOOKUP(AD23,Varsayımlar!B:T,19,0))</f>
        <v>0</v>
      </c>
      <c r="J23" s="115" t="str">
        <f>IF(B23="","",VLOOKUP(AD23,Varsayımlar!$B:$Q,6,0))</f>
        <v>SADE</v>
      </c>
      <c r="K23" s="115">
        <v>2016</v>
      </c>
      <c r="L23" s="115"/>
      <c r="M23" s="115">
        <f t="shared" si="1"/>
        <v>24</v>
      </c>
      <c r="N23" s="115"/>
      <c r="O23" s="115"/>
      <c r="P23" s="115">
        <f>IF(B23="","",VLOOKUP(AD23,Varsayımlar!$B:$Q,7,0)*K23)</f>
        <v>60480</v>
      </c>
      <c r="Q23" s="115">
        <f>IF(B23="","",VLOOKUP(AD23,Varsayımlar!$B:$Q,8,0))</f>
        <v>25</v>
      </c>
      <c r="R23" s="115" t="str">
        <f>IF(B23="","",VLOOKUP(AD23,Varsayımlar!$B:$Q,9,0))</f>
        <v>SOFT</v>
      </c>
      <c r="S23" s="115">
        <f>IF(B23="","",VLOOKUP(AD23,Varsayımlar!$B:$Q,10,0))</f>
        <v>4</v>
      </c>
      <c r="T23" s="115">
        <f>IF(B23="","",VLOOKUP(AD23,Varsayımlar!$B:$Q,11,0))</f>
        <v>30</v>
      </c>
      <c r="U23" s="115">
        <f>IF(B23="","",VLOOKUP(AD23,Varsayımlar!$B:$Q,12,0))</f>
        <v>260</v>
      </c>
      <c r="V23" s="115" t="str">
        <f>IF(B23="","",VLOOKUP(AD23,Varsayımlar!$B:$Q,13,0))</f>
        <v>YURTDIŞI</v>
      </c>
      <c r="W23" s="115">
        <f>IF(B23="","",VLOOKUP(AD23,Varsayımlar!$B:$Q,14,0))</f>
        <v>6</v>
      </c>
      <c r="X23" s="118">
        <v>46185</v>
      </c>
      <c r="Y23" s="118">
        <v>46368</v>
      </c>
      <c r="Z23" s="115">
        <v>26061225</v>
      </c>
      <c r="AA23" s="115" t="str">
        <f>IF(B23="","",VLOOKUP(AD23,Varsayımlar!$B:$Q,15,0))</f>
        <v>TRİTON -SKT ATILACAK</v>
      </c>
      <c r="AB23" s="115" t="str">
        <f>IF(B23="","",VLOOKUP(AD23,Varsayımlar!$B:$Q,16,0))</f>
        <v>24-26 CM</v>
      </c>
      <c r="AC23" s="64"/>
      <c r="AD23" s="61" t="str">
        <f t="shared" si="0"/>
        <v>LLC TRİTONMUTLUKAL WHEAT TORTILLA</v>
      </c>
    </row>
    <row r="24" spans="1:30" ht="36" customHeight="1" x14ac:dyDescent="0.25">
      <c r="A24" s="9" t="s">
        <v>197</v>
      </c>
      <c r="B24" s="115" t="s">
        <v>17</v>
      </c>
      <c r="C24" s="116">
        <f>IF(B24="","",VLOOKUP(AD24,Varsayımlar!$B:$Q,3,0))</f>
        <v>8698829380698</v>
      </c>
      <c r="D24" s="116" t="s">
        <v>476</v>
      </c>
      <c r="E24" s="117" t="s">
        <v>37</v>
      </c>
      <c r="F24" s="115" t="s">
        <v>474</v>
      </c>
      <c r="G24" s="115" t="s">
        <v>477</v>
      </c>
      <c r="H24" s="115" t="str">
        <f>IF(B24="","",VLOOKUP(AD24,Varsayımlar!$B:$Q,5,0))</f>
        <v>TORTİLLAS 25 CM 4 PCS 260G</v>
      </c>
      <c r="I24" s="115">
        <f>IF(B24="","",VLOOKUP(AD24,Varsayımlar!B:T,19,0))</f>
        <v>0</v>
      </c>
      <c r="J24" s="115" t="str">
        <f>IF(B24="","",VLOOKUP(AD24,Varsayımlar!$B:$Q,6,0))</f>
        <v>SADE</v>
      </c>
      <c r="K24" s="115">
        <v>420</v>
      </c>
      <c r="L24" s="115"/>
      <c r="M24" s="115">
        <f t="shared" si="1"/>
        <v>5</v>
      </c>
      <c r="N24" s="115"/>
      <c r="O24" s="115"/>
      <c r="P24" s="115">
        <f>IF(B24="","",VLOOKUP(AD24,Varsayımlar!$B:$Q,7,0)*K24)</f>
        <v>12600</v>
      </c>
      <c r="Q24" s="115">
        <f>IF(B24="","",VLOOKUP(AD24,Varsayımlar!$B:$Q,8,0))</f>
        <v>25</v>
      </c>
      <c r="R24" s="115" t="str">
        <f>IF(B24="","",VLOOKUP(AD24,Varsayımlar!$B:$Q,9,0))</f>
        <v>SOFT</v>
      </c>
      <c r="S24" s="115">
        <f>IF(B24="","",VLOOKUP(AD24,Varsayımlar!$B:$Q,10,0))</f>
        <v>4</v>
      </c>
      <c r="T24" s="115">
        <f>IF(B24="","",VLOOKUP(AD24,Varsayımlar!$B:$Q,11,0))</f>
        <v>30</v>
      </c>
      <c r="U24" s="115">
        <f>IF(B24="","",VLOOKUP(AD24,Varsayımlar!$B:$Q,12,0))</f>
        <v>260</v>
      </c>
      <c r="V24" s="115" t="str">
        <f>IF(B24="","",VLOOKUP(AD24,Varsayımlar!$B:$Q,13,0))</f>
        <v>YURTDIŞI</v>
      </c>
      <c r="W24" s="115">
        <f>IF(B24="","",VLOOKUP(AD24,Varsayımlar!$B:$Q,14,0))</f>
        <v>6</v>
      </c>
      <c r="X24" s="118">
        <v>46185</v>
      </c>
      <c r="Y24" s="118">
        <v>46368</v>
      </c>
      <c r="Z24" s="115">
        <v>26061225</v>
      </c>
      <c r="AA24" s="115" t="str">
        <f>IF(B24="","",VLOOKUP(AD24,Varsayımlar!$B:$Q,15,0))</f>
        <v>TRİTON -SKT ATILACAK</v>
      </c>
      <c r="AB24" s="115" t="str">
        <f>IF(B24="","",VLOOKUP(AD24,Varsayımlar!$B:$Q,16,0))</f>
        <v>24-26 CM</v>
      </c>
      <c r="AC24" s="64"/>
      <c r="AD24" s="61" t="str">
        <f t="shared" si="0"/>
        <v>LLC TRİTONMUTLUKAL WHEAT TORTILLA</v>
      </c>
    </row>
    <row r="25" spans="1:30" ht="36" customHeight="1" x14ac:dyDescent="0.25">
      <c r="A25" s="9" t="s">
        <v>198</v>
      </c>
      <c r="B25" s="77" t="s">
        <v>17</v>
      </c>
      <c r="C25" s="76">
        <f>IF(B25="","",VLOOKUP(AD25,Varsayımlar!$B:$Q,3,0))</f>
        <v>8698829380698</v>
      </c>
      <c r="D25" s="76" t="s">
        <v>478</v>
      </c>
      <c r="E25" s="119" t="s">
        <v>37</v>
      </c>
      <c r="F25" s="77" t="s">
        <v>479</v>
      </c>
      <c r="G25" s="77" t="s">
        <v>480</v>
      </c>
      <c r="H25" s="77" t="str">
        <f>IF(B25="","",VLOOKUP(AD25,Varsayımlar!$B:$Q,5,0))</f>
        <v>TORTİLLAS 25 CM 4 PCS 260G</v>
      </c>
      <c r="I25" s="77">
        <f>IF(B25="","",VLOOKUP(AD25,Varsayımlar!B:T,19,0))</f>
        <v>0</v>
      </c>
      <c r="J25" s="77" t="str">
        <f>IF(B25="","",VLOOKUP(AD25,Varsayımlar!$B:$Q,6,0))</f>
        <v>SADE</v>
      </c>
      <c r="K25" s="77">
        <v>2436</v>
      </c>
      <c r="L25" s="77"/>
      <c r="M25" s="77">
        <f t="shared" si="1"/>
        <v>29</v>
      </c>
      <c r="N25" s="77"/>
      <c r="O25" s="77"/>
      <c r="P25" s="77">
        <f>IF(B25="","",VLOOKUP(AD25,Varsayımlar!$B:$Q,7,0)*K25)</f>
        <v>73080</v>
      </c>
      <c r="Q25" s="77">
        <f>IF(B25="","",VLOOKUP(AD25,Varsayımlar!$B:$Q,8,0))</f>
        <v>25</v>
      </c>
      <c r="R25" s="77" t="str">
        <f>IF(B25="","",VLOOKUP(AD25,Varsayımlar!$B:$Q,9,0))</f>
        <v>SOFT</v>
      </c>
      <c r="S25" s="77">
        <f>IF(B25="","",VLOOKUP(AD25,Varsayımlar!$B:$Q,10,0))</f>
        <v>4</v>
      </c>
      <c r="T25" s="77">
        <f>IF(B25="","",VLOOKUP(AD25,Varsayımlar!$B:$Q,11,0))</f>
        <v>30</v>
      </c>
      <c r="U25" s="77">
        <f>IF(B25="","",VLOOKUP(AD25,Varsayımlar!$B:$Q,12,0))</f>
        <v>260</v>
      </c>
      <c r="V25" s="77" t="str">
        <f>IF(B25="","",VLOOKUP(AD25,Varsayımlar!$B:$Q,13,0))</f>
        <v>YURTDIŞI</v>
      </c>
      <c r="W25" s="77">
        <f>IF(B25="","",VLOOKUP(AD25,Varsayımlar!$B:$Q,14,0))</f>
        <v>6</v>
      </c>
      <c r="X25" s="78">
        <v>46186</v>
      </c>
      <c r="Y25" s="78">
        <v>46369</v>
      </c>
      <c r="Z25" s="77">
        <v>26061325</v>
      </c>
      <c r="AA25" s="77" t="str">
        <f>IF(B25="","",VLOOKUP(AD25,Varsayımlar!$B:$Q,15,0))</f>
        <v>TRİTON -SKT ATILACAK</v>
      </c>
      <c r="AB25" s="77" t="str">
        <f>IF(B25="","",VLOOKUP(AD25,Varsayımlar!$B:$Q,16,0))</f>
        <v>24-26 CM</v>
      </c>
      <c r="AC25" s="64"/>
      <c r="AD25" s="61" t="str">
        <f t="shared" si="0"/>
        <v>LLC TRİTONMUTLUKAL WHEAT TORTILLA</v>
      </c>
    </row>
    <row r="26" spans="1:30" ht="36" customHeight="1" x14ac:dyDescent="0.25">
      <c r="A26" s="9" t="s">
        <v>199</v>
      </c>
      <c r="B26" s="70" t="s">
        <v>17</v>
      </c>
      <c r="C26" s="71">
        <f>IF(B26="","",VLOOKUP(AD26,Varsayımlar!$B:$Q,3,0))</f>
        <v>8698829380698</v>
      </c>
      <c r="D26" s="71" t="s">
        <v>481</v>
      </c>
      <c r="E26" s="106" t="s">
        <v>37</v>
      </c>
      <c r="F26" s="70" t="s">
        <v>482</v>
      </c>
      <c r="G26" s="70" t="s">
        <v>483</v>
      </c>
      <c r="H26" s="70" t="str">
        <f>IF(B26="","",VLOOKUP(AD26,Varsayımlar!$B:$Q,5,0))</f>
        <v>TORTİLLAS 25 CM 4 PCS 260G</v>
      </c>
      <c r="I26" s="70">
        <f>IF(B26="","",VLOOKUP(AD26,Varsayımlar!B:T,19,0))</f>
        <v>0</v>
      </c>
      <c r="J26" s="70" t="str">
        <f>IF(B26="","",VLOOKUP(AD26,Varsayımlar!$B:$Q,6,0))</f>
        <v>SADE</v>
      </c>
      <c r="K26" s="70">
        <v>1344</v>
      </c>
      <c r="L26" s="70"/>
      <c r="M26" s="70">
        <f t="shared" si="1"/>
        <v>16</v>
      </c>
      <c r="N26" s="70"/>
      <c r="O26" s="70"/>
      <c r="P26" s="70">
        <f>IF(B26="","",VLOOKUP(AD26,Varsayımlar!$B:$Q,7,0)*K26)</f>
        <v>40320</v>
      </c>
      <c r="Q26" s="70">
        <f>IF(B26="","",VLOOKUP(AD26,Varsayımlar!$B:$Q,8,0))</f>
        <v>25</v>
      </c>
      <c r="R26" s="70" t="str">
        <f>IF(B26="","",VLOOKUP(AD26,Varsayımlar!$B:$Q,9,0))</f>
        <v>SOFT</v>
      </c>
      <c r="S26" s="70">
        <f>IF(B26="","",VLOOKUP(AD26,Varsayımlar!$B:$Q,10,0))</f>
        <v>4</v>
      </c>
      <c r="T26" s="70">
        <f>IF(B26="","",VLOOKUP(AD26,Varsayımlar!$B:$Q,11,0))</f>
        <v>30</v>
      </c>
      <c r="U26" s="70">
        <f>IF(B26="","",VLOOKUP(AD26,Varsayımlar!$B:$Q,12,0))</f>
        <v>260</v>
      </c>
      <c r="V26" s="70" t="str">
        <f>IF(B26="","",VLOOKUP(AD26,Varsayımlar!$B:$Q,13,0))</f>
        <v>YURTDIŞI</v>
      </c>
      <c r="W26" s="70">
        <f>IF(B26="","",VLOOKUP(AD26,Varsayımlar!$B:$Q,14,0))</f>
        <v>6</v>
      </c>
      <c r="X26" s="73">
        <v>46188</v>
      </c>
      <c r="Y26" s="73">
        <v>46371</v>
      </c>
      <c r="Z26" s="70">
        <v>26061525</v>
      </c>
      <c r="AA26" s="70" t="str">
        <f>IF(B26="","",VLOOKUP(AD26,Varsayımlar!$B:$Q,15,0))</f>
        <v>TRİTON -SKT ATILACAK</v>
      </c>
      <c r="AB26" s="70" t="str">
        <f>IF(B26="","",VLOOKUP(AD26,Varsayımlar!$B:$Q,16,0))</f>
        <v>24-26 CM</v>
      </c>
      <c r="AC26" s="64"/>
      <c r="AD26" s="61" t="str">
        <f t="shared" si="0"/>
        <v>LLC TRİTONMUTLUKAL WHEAT TORTILLA</v>
      </c>
    </row>
    <row r="27" spans="1:30" ht="36" customHeight="1" x14ac:dyDescent="0.25">
      <c r="A27" s="9" t="s">
        <v>200</v>
      </c>
      <c r="B27" s="70" t="s">
        <v>17</v>
      </c>
      <c r="C27" s="71">
        <f>IF(B27="","",VLOOKUP(AD27,Varsayımlar!$B:$Q,3,0))</f>
        <v>8698829380698</v>
      </c>
      <c r="D27" s="71" t="s">
        <v>481</v>
      </c>
      <c r="E27" s="106" t="s">
        <v>37</v>
      </c>
      <c r="F27" s="70" t="s">
        <v>482</v>
      </c>
      <c r="G27" s="70" t="s">
        <v>484</v>
      </c>
      <c r="H27" s="70" t="str">
        <f>IF(B27="","",VLOOKUP(AD27,Varsayımlar!$B:$Q,5,0))</f>
        <v>TORTİLLAS 25 CM 4 PCS 260G</v>
      </c>
      <c r="I27" s="70">
        <f>IF(B27="","",VLOOKUP(AD27,Varsayımlar!B:T,19,0))</f>
        <v>0</v>
      </c>
      <c r="J27" s="70" t="str">
        <f>IF(B27="","",VLOOKUP(AD27,Varsayımlar!$B:$Q,6,0))</f>
        <v>SADE</v>
      </c>
      <c r="K27" s="70">
        <v>252</v>
      </c>
      <c r="L27" s="70"/>
      <c r="M27" s="70">
        <f t="shared" si="1"/>
        <v>3</v>
      </c>
      <c r="N27" s="70"/>
      <c r="O27" s="70"/>
      <c r="P27" s="70">
        <f>IF(B27="","",VLOOKUP(AD27,Varsayımlar!$B:$Q,7,0)*K27)</f>
        <v>7560</v>
      </c>
      <c r="Q27" s="70">
        <f>IF(B27="","",VLOOKUP(AD27,Varsayımlar!$B:$Q,8,0))</f>
        <v>25</v>
      </c>
      <c r="R27" s="70" t="str">
        <f>IF(B27="","",VLOOKUP(AD27,Varsayımlar!$B:$Q,9,0))</f>
        <v>SOFT</v>
      </c>
      <c r="S27" s="70">
        <f>IF(B27="","",VLOOKUP(AD27,Varsayımlar!$B:$Q,10,0))</f>
        <v>4</v>
      </c>
      <c r="T27" s="70">
        <f>IF(B27="","",VLOOKUP(AD27,Varsayımlar!$B:$Q,11,0))</f>
        <v>30</v>
      </c>
      <c r="U27" s="70">
        <f>IF(B27="","",VLOOKUP(AD27,Varsayımlar!$B:$Q,12,0))</f>
        <v>260</v>
      </c>
      <c r="V27" s="70" t="str">
        <f>IF(B27="","",VLOOKUP(AD27,Varsayımlar!$B:$Q,13,0))</f>
        <v>YURTDIŞI</v>
      </c>
      <c r="W27" s="70">
        <f>IF(B27="","",VLOOKUP(AD27,Varsayımlar!$B:$Q,14,0))</f>
        <v>6</v>
      </c>
      <c r="X27" s="73">
        <v>46188</v>
      </c>
      <c r="Y27" s="73">
        <v>46371</v>
      </c>
      <c r="Z27" s="70">
        <v>26061525</v>
      </c>
      <c r="AA27" s="70" t="str">
        <f>IF(B27="","",VLOOKUP(AD27,Varsayımlar!$B:$Q,15,0))</f>
        <v>TRİTON -SKT ATILACAK</v>
      </c>
      <c r="AB27" s="70" t="str">
        <f>IF(B27="","",VLOOKUP(AD27,Varsayımlar!$B:$Q,16,0))</f>
        <v>24-26 CM</v>
      </c>
      <c r="AC27" s="64"/>
      <c r="AD27" s="61" t="str">
        <f t="shared" si="0"/>
        <v>LLC TRİTONMUTLUKAL WHEAT TORTILLA</v>
      </c>
    </row>
    <row r="28" spans="1:30" ht="36" customHeight="1" x14ac:dyDescent="0.25">
      <c r="A28" s="9" t="s">
        <v>201</v>
      </c>
      <c r="B28" s="70" t="s">
        <v>17</v>
      </c>
      <c r="C28" s="71">
        <f>IF(B28="","",VLOOKUP(AD28,Varsayımlar!$B:$Q,3,0))</f>
        <v>8698829380698</v>
      </c>
      <c r="D28" s="71" t="s">
        <v>481</v>
      </c>
      <c r="E28" s="106" t="s">
        <v>37</v>
      </c>
      <c r="F28" s="70" t="s">
        <v>482</v>
      </c>
      <c r="G28" s="70" t="s">
        <v>485</v>
      </c>
      <c r="H28" s="70" t="str">
        <f>IF(B28="","",VLOOKUP(AD28,Varsayımlar!$B:$Q,5,0))</f>
        <v>TORTİLLAS 25 CM 4 PCS 260G</v>
      </c>
      <c r="I28" s="70">
        <f>IF(B28="","",VLOOKUP(AD28,Varsayımlar!B:T,19,0))</f>
        <v>0</v>
      </c>
      <c r="J28" s="70" t="str">
        <f>IF(B28="","",VLOOKUP(AD28,Varsayımlar!$B:$Q,6,0))</f>
        <v>SADE</v>
      </c>
      <c r="K28" s="70">
        <v>840</v>
      </c>
      <c r="L28" s="70"/>
      <c r="M28" s="70">
        <f t="shared" si="1"/>
        <v>10</v>
      </c>
      <c r="N28" s="70"/>
      <c r="O28" s="70"/>
      <c r="P28" s="70">
        <f>IF(B28="","",VLOOKUP(AD28,Varsayımlar!$B:$Q,7,0)*K28)</f>
        <v>25200</v>
      </c>
      <c r="Q28" s="70">
        <f>IF(B28="","",VLOOKUP(AD28,Varsayımlar!$B:$Q,8,0))</f>
        <v>25</v>
      </c>
      <c r="R28" s="70" t="str">
        <f>IF(B28="","",VLOOKUP(AD28,Varsayımlar!$B:$Q,9,0))</f>
        <v>SOFT</v>
      </c>
      <c r="S28" s="70">
        <f>IF(B28="","",VLOOKUP(AD28,Varsayımlar!$B:$Q,10,0))</f>
        <v>4</v>
      </c>
      <c r="T28" s="70">
        <f>IF(B28="","",VLOOKUP(AD28,Varsayımlar!$B:$Q,11,0))</f>
        <v>30</v>
      </c>
      <c r="U28" s="70">
        <f>IF(B28="","",VLOOKUP(AD28,Varsayımlar!$B:$Q,12,0))</f>
        <v>260</v>
      </c>
      <c r="V28" s="70" t="str">
        <f>IF(B28="","",VLOOKUP(AD28,Varsayımlar!$B:$Q,13,0))</f>
        <v>YURTDIŞI</v>
      </c>
      <c r="W28" s="70">
        <f>IF(B28="","",VLOOKUP(AD28,Varsayımlar!$B:$Q,14,0))</f>
        <v>6</v>
      </c>
      <c r="X28" s="73">
        <v>46188</v>
      </c>
      <c r="Y28" s="73">
        <v>46371</v>
      </c>
      <c r="Z28" s="70">
        <v>26061525</v>
      </c>
      <c r="AA28" s="70" t="str">
        <f>IF(B28="","",VLOOKUP(AD28,Varsayımlar!$B:$Q,15,0))</f>
        <v>TRİTON -SKT ATILACAK</v>
      </c>
      <c r="AB28" s="70" t="str">
        <f>IF(B28="","",VLOOKUP(AD28,Varsayımlar!$B:$Q,16,0))</f>
        <v>24-26 CM</v>
      </c>
      <c r="AC28" s="64"/>
      <c r="AD28" s="61" t="str">
        <f t="shared" si="0"/>
        <v>LLC TRİTONMUTLUKAL WHEAT TORTILLA</v>
      </c>
    </row>
    <row r="29" spans="1:30" ht="36" customHeight="1" x14ac:dyDescent="0.25">
      <c r="A29" s="9" t="s">
        <v>202</v>
      </c>
      <c r="B29" s="82" t="s">
        <v>17</v>
      </c>
      <c r="C29" s="83">
        <f>IF(B29="","",VLOOKUP(AD29,Varsayımlar!$B:$Q,3,0))</f>
        <v>8698829380698</v>
      </c>
      <c r="D29" s="83" t="s">
        <v>486</v>
      </c>
      <c r="E29" s="104" t="s">
        <v>37</v>
      </c>
      <c r="F29" s="82" t="s">
        <v>487</v>
      </c>
      <c r="G29" s="82" t="s">
        <v>488</v>
      </c>
      <c r="H29" s="82" t="str">
        <f>IF(B29="","",VLOOKUP(AD29,Varsayımlar!$B:$Q,5,0))</f>
        <v>TORTİLLAS 25 CM 4 PCS 260G</v>
      </c>
      <c r="I29" s="82">
        <f>IF(B29="","",VLOOKUP(AD29,Varsayımlar!B:T,19,0))</f>
        <v>0</v>
      </c>
      <c r="J29" s="82" t="str">
        <f>IF(B29="","",VLOOKUP(AD29,Varsayımlar!$B:$Q,6,0))</f>
        <v>SADE</v>
      </c>
      <c r="K29" s="82">
        <v>2100</v>
      </c>
      <c r="L29" s="82"/>
      <c r="M29" s="82">
        <f t="shared" si="1"/>
        <v>25</v>
      </c>
      <c r="N29" s="82"/>
      <c r="O29" s="82"/>
      <c r="P29" s="82">
        <f>IF(B29="","",VLOOKUP(AD29,Varsayımlar!$B:$Q,7,0)*K29)</f>
        <v>63000</v>
      </c>
      <c r="Q29" s="82">
        <f>IF(B29="","",VLOOKUP(AD29,Varsayımlar!$B:$Q,8,0))</f>
        <v>25</v>
      </c>
      <c r="R29" s="82" t="str">
        <f>IF(B29="","",VLOOKUP(AD29,Varsayımlar!$B:$Q,9,0))</f>
        <v>SOFT</v>
      </c>
      <c r="S29" s="82">
        <f>IF(B29="","",VLOOKUP(AD29,Varsayımlar!$B:$Q,10,0))</f>
        <v>4</v>
      </c>
      <c r="T29" s="82">
        <f>IF(B29="","",VLOOKUP(AD29,Varsayımlar!$B:$Q,11,0))</f>
        <v>30</v>
      </c>
      <c r="U29" s="82">
        <f>IF(B29="","",VLOOKUP(AD29,Varsayımlar!$B:$Q,12,0))</f>
        <v>260</v>
      </c>
      <c r="V29" s="82" t="str">
        <f>IF(B29="","",VLOOKUP(AD29,Varsayımlar!$B:$Q,13,0))</f>
        <v>YURTDIŞI</v>
      </c>
      <c r="W29" s="82">
        <f>IF(B29="","",VLOOKUP(AD29,Varsayımlar!$B:$Q,14,0))</f>
        <v>6</v>
      </c>
      <c r="X29" s="84">
        <v>46189</v>
      </c>
      <c r="Y29" s="84">
        <v>46372</v>
      </c>
      <c r="Z29" s="82">
        <v>26061625</v>
      </c>
      <c r="AA29" s="82" t="str">
        <f>IF(B29="","",VLOOKUP(AD29,Varsayımlar!$B:$Q,15,0))</f>
        <v>TRİTON -SKT ATILACAK</v>
      </c>
      <c r="AB29" s="82" t="str">
        <f>IF(B29="","",VLOOKUP(AD29,Varsayımlar!$B:$Q,16,0))</f>
        <v>24-26 CM</v>
      </c>
      <c r="AC29" s="64"/>
      <c r="AD29" s="61" t="str">
        <f t="shared" si="0"/>
        <v>LLC TRİTONMUTLUKAL WHEAT TORTILLA</v>
      </c>
    </row>
    <row r="30" spans="1:30" ht="36" customHeight="1" x14ac:dyDescent="0.25">
      <c r="A30" s="9" t="s">
        <v>203</v>
      </c>
      <c r="B30" s="82" t="s">
        <v>17</v>
      </c>
      <c r="C30" s="83">
        <f>IF(B30="","",VLOOKUP(AD30,Varsayımlar!$B:$Q,3,0))</f>
        <v>8698829380698</v>
      </c>
      <c r="D30" s="83" t="s">
        <v>486</v>
      </c>
      <c r="E30" s="104" t="s">
        <v>37</v>
      </c>
      <c r="F30" s="82" t="s">
        <v>487</v>
      </c>
      <c r="G30" s="82" t="s">
        <v>489</v>
      </c>
      <c r="H30" s="82" t="str">
        <f>IF(B30="","",VLOOKUP(AD30,Varsayımlar!$B:$Q,5,0))</f>
        <v>TORTİLLAS 25 CM 4 PCS 260G</v>
      </c>
      <c r="I30" s="82">
        <f>IF(B30="","",VLOOKUP(AD30,Varsayımlar!B:T,19,0))</f>
        <v>0</v>
      </c>
      <c r="J30" s="82" t="str">
        <f>IF(B30="","",VLOOKUP(AD30,Varsayımlar!$B:$Q,6,0))</f>
        <v>SADE</v>
      </c>
      <c r="K30" s="82">
        <v>336</v>
      </c>
      <c r="L30" s="82"/>
      <c r="M30" s="82">
        <f t="shared" si="1"/>
        <v>4</v>
      </c>
      <c r="N30" s="82"/>
      <c r="O30" s="82"/>
      <c r="P30" s="82">
        <f>IF(B30="","",VLOOKUP(AD30,Varsayımlar!$B:$Q,7,0)*K30)</f>
        <v>10080</v>
      </c>
      <c r="Q30" s="82">
        <f>IF(B30="","",VLOOKUP(AD30,Varsayımlar!$B:$Q,8,0))</f>
        <v>25</v>
      </c>
      <c r="R30" s="82" t="str">
        <f>IF(B30="","",VLOOKUP(AD30,Varsayımlar!$B:$Q,9,0))</f>
        <v>SOFT</v>
      </c>
      <c r="S30" s="82">
        <f>IF(B30="","",VLOOKUP(AD30,Varsayımlar!$B:$Q,10,0))</f>
        <v>4</v>
      </c>
      <c r="T30" s="82">
        <f>IF(B30="","",VLOOKUP(AD30,Varsayımlar!$B:$Q,11,0))</f>
        <v>30</v>
      </c>
      <c r="U30" s="82">
        <f>IF(B30="","",VLOOKUP(AD30,Varsayımlar!$B:$Q,12,0))</f>
        <v>260</v>
      </c>
      <c r="V30" s="82" t="str">
        <f>IF(B30="","",VLOOKUP(AD30,Varsayımlar!$B:$Q,13,0))</f>
        <v>YURTDIŞI</v>
      </c>
      <c r="W30" s="82">
        <f>IF(B30="","",VLOOKUP(AD30,Varsayımlar!$B:$Q,14,0))</f>
        <v>6</v>
      </c>
      <c r="X30" s="84">
        <v>46189</v>
      </c>
      <c r="Y30" s="84">
        <v>46372</v>
      </c>
      <c r="Z30" s="82">
        <v>26061625</v>
      </c>
      <c r="AA30" s="82" t="str">
        <f>IF(B30="","",VLOOKUP(AD30,Varsayımlar!$B:$Q,15,0))</f>
        <v>TRİTON -SKT ATILACAK</v>
      </c>
      <c r="AB30" s="82" t="str">
        <f>IF(B30="","",VLOOKUP(AD30,Varsayımlar!$B:$Q,16,0))</f>
        <v>24-26 CM</v>
      </c>
      <c r="AC30" s="64"/>
      <c r="AD30" s="61" t="str">
        <f t="shared" si="0"/>
        <v>LLC TRİTONMUTLUKAL WHEAT TORTILLA</v>
      </c>
    </row>
    <row r="31" spans="1:30" ht="36" customHeight="1" x14ac:dyDescent="0.25">
      <c r="A31" s="9" t="s">
        <v>204</v>
      </c>
      <c r="B31" s="115" t="s">
        <v>17</v>
      </c>
      <c r="C31" s="116">
        <f>IF(B31="","",VLOOKUP(AD31,Varsayımlar!$B:$Q,3,0))</f>
        <v>8698829380698</v>
      </c>
      <c r="D31" s="116" t="s">
        <v>490</v>
      </c>
      <c r="E31" s="117" t="s">
        <v>37</v>
      </c>
      <c r="F31" s="115" t="s">
        <v>491</v>
      </c>
      <c r="G31" s="115" t="s">
        <v>492</v>
      </c>
      <c r="H31" s="115" t="str">
        <f>IF(B31="","",VLOOKUP(AD31,Varsayımlar!$B:$Q,5,0))</f>
        <v>TORTİLLAS 25 CM 4 PCS 260G</v>
      </c>
      <c r="I31" s="115">
        <f>IF(B31="","",VLOOKUP(AD31,Varsayımlar!B:T,19,0))</f>
        <v>0</v>
      </c>
      <c r="J31" s="115" t="str">
        <f>IF(B31="","",VLOOKUP(AD31,Varsayımlar!$B:$Q,6,0))</f>
        <v>SADE</v>
      </c>
      <c r="K31" s="115">
        <v>588</v>
      </c>
      <c r="L31" s="115"/>
      <c r="M31" s="115">
        <f t="shared" si="1"/>
        <v>7</v>
      </c>
      <c r="N31" s="115"/>
      <c r="O31" s="115"/>
      <c r="P31" s="115">
        <f>IF(B31="","",VLOOKUP(AD31,Varsayımlar!$B:$Q,7,0)*K31)</f>
        <v>17640</v>
      </c>
      <c r="Q31" s="115">
        <f>IF(B31="","",VLOOKUP(AD31,Varsayımlar!$B:$Q,8,0))</f>
        <v>25</v>
      </c>
      <c r="R31" s="115" t="str">
        <f>IF(B31="","",VLOOKUP(AD31,Varsayımlar!$B:$Q,9,0))</f>
        <v>SOFT</v>
      </c>
      <c r="S31" s="115">
        <f>IF(B31="","",VLOOKUP(AD31,Varsayımlar!$B:$Q,10,0))</f>
        <v>4</v>
      </c>
      <c r="T31" s="115">
        <f>IF(B31="","",VLOOKUP(AD31,Varsayımlar!$B:$Q,11,0))</f>
        <v>30</v>
      </c>
      <c r="U31" s="115">
        <f>IF(B31="","",VLOOKUP(AD31,Varsayımlar!$B:$Q,12,0))</f>
        <v>260</v>
      </c>
      <c r="V31" s="115" t="str">
        <f>IF(B31="","",VLOOKUP(AD31,Varsayımlar!$B:$Q,13,0))</f>
        <v>YURTDIŞI</v>
      </c>
      <c r="W31" s="115">
        <f>IF(B31="","",VLOOKUP(AD31,Varsayımlar!$B:$Q,14,0))</f>
        <v>6</v>
      </c>
      <c r="X31" s="118">
        <v>46190</v>
      </c>
      <c r="Y31" s="118">
        <v>46373</v>
      </c>
      <c r="Z31" s="115">
        <v>26061725</v>
      </c>
      <c r="AA31" s="115" t="str">
        <f>IF(B31="","",VLOOKUP(AD31,Varsayımlar!$B:$Q,15,0))</f>
        <v>TRİTON -SKT ATILACAK</v>
      </c>
      <c r="AB31" s="115" t="str">
        <f>IF(B31="","",VLOOKUP(AD31,Varsayımlar!$B:$Q,16,0))</f>
        <v>24-26 CM</v>
      </c>
      <c r="AC31" s="64"/>
      <c r="AD31" s="61" t="str">
        <f t="shared" si="0"/>
        <v>LLC TRİTONMUTLUKAL WHEAT TORTILLA</v>
      </c>
    </row>
    <row r="32" spans="1:30" ht="36" customHeight="1" x14ac:dyDescent="0.25">
      <c r="A32" s="9" t="s">
        <v>205</v>
      </c>
      <c r="B32" s="115" t="s">
        <v>17</v>
      </c>
      <c r="C32" s="116">
        <f>IF(B32="","",VLOOKUP(AD32,Varsayımlar!$B:$Q,3,0))</f>
        <v>8698829380698</v>
      </c>
      <c r="D32" s="116" t="s">
        <v>490</v>
      </c>
      <c r="E32" s="117" t="s">
        <v>37</v>
      </c>
      <c r="F32" s="115" t="s">
        <v>491</v>
      </c>
      <c r="G32" s="115" t="s">
        <v>493</v>
      </c>
      <c r="H32" s="115" t="str">
        <f>IF(B32="","",VLOOKUP(AD32,Varsayımlar!$B:$Q,5,0))</f>
        <v>TORTİLLAS 25 CM 4 PCS 260G</v>
      </c>
      <c r="I32" s="115">
        <f>IF(B32="","",VLOOKUP(AD32,Varsayımlar!B:T,19,0))</f>
        <v>0</v>
      </c>
      <c r="J32" s="115" t="str">
        <f>IF(B32="","",VLOOKUP(AD32,Varsayımlar!$B:$Q,6,0))</f>
        <v>SADE</v>
      </c>
      <c r="K32" s="115">
        <v>1848</v>
      </c>
      <c r="L32" s="115"/>
      <c r="M32" s="115">
        <f>K32/84</f>
        <v>22</v>
      </c>
      <c r="N32" s="115"/>
      <c r="O32" s="115"/>
      <c r="P32" s="115">
        <f>IF(B32="","",VLOOKUP(AD32,Varsayımlar!$B:$Q,7,0)*K32)</f>
        <v>55440</v>
      </c>
      <c r="Q32" s="115">
        <f>IF(B32="","",VLOOKUP(AD32,Varsayımlar!$B:$Q,8,0))</f>
        <v>25</v>
      </c>
      <c r="R32" s="115" t="str">
        <f>IF(B32="","",VLOOKUP(AD32,Varsayımlar!$B:$Q,9,0))</f>
        <v>SOFT</v>
      </c>
      <c r="S32" s="115">
        <f>IF(B32="","",VLOOKUP(AD32,Varsayımlar!$B:$Q,10,0))</f>
        <v>4</v>
      </c>
      <c r="T32" s="115">
        <f>IF(B32="","",VLOOKUP(AD32,Varsayımlar!$B:$Q,11,0))</f>
        <v>30</v>
      </c>
      <c r="U32" s="115">
        <f>IF(B32="","",VLOOKUP(AD32,Varsayımlar!$B:$Q,12,0))</f>
        <v>260</v>
      </c>
      <c r="V32" s="115" t="str">
        <f>IF(B32="","",VLOOKUP(AD32,Varsayımlar!$B:$Q,13,0))</f>
        <v>YURTDIŞI</v>
      </c>
      <c r="W32" s="115">
        <f>IF(B32="","",VLOOKUP(AD32,Varsayımlar!$B:$Q,14,0))</f>
        <v>6</v>
      </c>
      <c r="X32" s="118">
        <v>46190</v>
      </c>
      <c r="Y32" s="118">
        <v>46373</v>
      </c>
      <c r="Z32" s="115">
        <v>26061725</v>
      </c>
      <c r="AA32" s="115" t="str">
        <f>IF(B32="","",VLOOKUP(AD32,Varsayımlar!$B:$Q,15,0))</f>
        <v>TRİTON -SKT ATILACAK</v>
      </c>
      <c r="AB32" s="115" t="str">
        <f>IF(B32="","",VLOOKUP(AD32,Varsayımlar!$B:$Q,16,0))</f>
        <v>24-26 CM</v>
      </c>
      <c r="AC32" s="64"/>
      <c r="AD32" s="61" t="str">
        <f>IF(B32="","",CONCATENATE(B32,E32))</f>
        <v>LLC TRİTONMUTLUKAL WHEAT TORTILLA</v>
      </c>
    </row>
    <row r="33" spans="1:30" ht="36" customHeight="1" x14ac:dyDescent="0.25">
      <c r="A33" s="9" t="s">
        <v>206</v>
      </c>
      <c r="B33" s="120" t="s">
        <v>17</v>
      </c>
      <c r="C33" s="121">
        <f>IF(B33="","",VLOOKUP(AD33,Varsayımlar!$B:$Q,3,0))</f>
        <v>8698829380698</v>
      </c>
      <c r="D33" s="121" t="s">
        <v>494</v>
      </c>
      <c r="E33" s="122" t="s">
        <v>37</v>
      </c>
      <c r="F33" s="120" t="s">
        <v>495</v>
      </c>
      <c r="G33" s="120" t="s">
        <v>496</v>
      </c>
      <c r="H33" s="120" t="str">
        <f>IF(B33="","",VLOOKUP(AD33,Varsayımlar!$B:$Q,5,0))</f>
        <v>TORTİLLAS 25 CM 4 PCS 260G</v>
      </c>
      <c r="I33" s="120">
        <f>IF(B33="","",VLOOKUP(AD33,Varsayımlar!B:T,19,0))</f>
        <v>0</v>
      </c>
      <c r="J33" s="120" t="str">
        <f>IF(B33="","",VLOOKUP(AD33,Varsayımlar!$B:$Q,6,0))</f>
        <v>SADE</v>
      </c>
      <c r="K33" s="120">
        <v>1428</v>
      </c>
      <c r="L33" s="120"/>
      <c r="M33" s="120">
        <f t="shared" si="1"/>
        <v>17</v>
      </c>
      <c r="N33" s="120"/>
      <c r="O33" s="120"/>
      <c r="P33" s="120">
        <f>IF(B33="","",VLOOKUP(AD33,Varsayımlar!$B:$Q,7,0)*K33)</f>
        <v>42840</v>
      </c>
      <c r="Q33" s="120">
        <f>IF(B33="","",VLOOKUP(AD33,Varsayımlar!$B:$Q,8,0))</f>
        <v>25</v>
      </c>
      <c r="R33" s="120" t="str">
        <f>IF(B33="","",VLOOKUP(AD33,Varsayımlar!$B:$Q,9,0))</f>
        <v>SOFT</v>
      </c>
      <c r="S33" s="120">
        <f>IF(B33="","",VLOOKUP(AD33,Varsayımlar!$B:$Q,10,0))</f>
        <v>4</v>
      </c>
      <c r="T33" s="120">
        <f>IF(B33="","",VLOOKUP(AD33,Varsayımlar!$B:$Q,11,0))</f>
        <v>30</v>
      </c>
      <c r="U33" s="120">
        <f>IF(B33="","",VLOOKUP(AD33,Varsayımlar!$B:$Q,12,0))</f>
        <v>260</v>
      </c>
      <c r="V33" s="120" t="str">
        <f>IF(B33="","",VLOOKUP(AD33,Varsayımlar!$B:$Q,13,0))</f>
        <v>YURTDIŞI</v>
      </c>
      <c r="W33" s="120">
        <f>IF(B33="","",VLOOKUP(AD33,Varsayımlar!$B:$Q,14,0))</f>
        <v>6</v>
      </c>
      <c r="X33" s="123">
        <v>46191</v>
      </c>
      <c r="Y33" s="123">
        <v>46374</v>
      </c>
      <c r="Z33" s="120">
        <v>26061825</v>
      </c>
      <c r="AA33" s="120" t="str">
        <f>IF(B33="","",VLOOKUP(AD33,Varsayımlar!$B:$Q,15,0))</f>
        <v>TRİTON -SKT ATILACAK</v>
      </c>
      <c r="AB33" s="120" t="str">
        <f>IF(B33="","",VLOOKUP(AD33,Varsayımlar!$B:$Q,16,0))</f>
        <v>24-26 CM</v>
      </c>
      <c r="AC33" s="64"/>
      <c r="AD33" s="61" t="str">
        <f t="shared" si="0"/>
        <v>LLC TRİTONMUTLUKAL WHEAT TORTILLA</v>
      </c>
    </row>
    <row r="34" spans="1:30" ht="36" customHeight="1" x14ac:dyDescent="0.25">
      <c r="A34" s="9" t="s">
        <v>207</v>
      </c>
      <c r="B34" s="120" t="s">
        <v>17</v>
      </c>
      <c r="C34" s="121">
        <f>IF(B34="","",VLOOKUP(AD34,Varsayımlar!$B:$Q,3,0))</f>
        <v>8698829380698</v>
      </c>
      <c r="D34" s="121" t="s">
        <v>494</v>
      </c>
      <c r="E34" s="122" t="s">
        <v>37</v>
      </c>
      <c r="F34" s="120" t="s">
        <v>495</v>
      </c>
      <c r="G34" s="120" t="s">
        <v>497</v>
      </c>
      <c r="H34" s="120" t="str">
        <f>IF(B34="","",VLOOKUP(AD34,Varsayımlar!$B:$Q,5,0))</f>
        <v>TORTİLLAS 25 CM 4 PCS 260G</v>
      </c>
      <c r="I34" s="120">
        <f>IF(B34="","",VLOOKUP(AD34,Varsayımlar!B:T,19,0))</f>
        <v>0</v>
      </c>
      <c r="J34" s="120" t="str">
        <f>IF(B34="","",VLOOKUP(AD34,Varsayımlar!$B:$Q,6,0))</f>
        <v>SADE</v>
      </c>
      <c r="K34" s="120">
        <v>1008</v>
      </c>
      <c r="L34" s="120"/>
      <c r="M34" s="120">
        <f t="shared" si="1"/>
        <v>12</v>
      </c>
      <c r="N34" s="120"/>
      <c r="O34" s="120"/>
      <c r="P34" s="120">
        <f>IF(B34="","",VLOOKUP(AD34,Varsayımlar!$B:$Q,7,0)*K34)</f>
        <v>30240</v>
      </c>
      <c r="Q34" s="120">
        <f>IF(B34="","",VLOOKUP(AD34,Varsayımlar!$B:$Q,8,0))</f>
        <v>25</v>
      </c>
      <c r="R34" s="120" t="str">
        <f>IF(B34="","",VLOOKUP(AD34,Varsayımlar!$B:$Q,9,0))</f>
        <v>SOFT</v>
      </c>
      <c r="S34" s="120">
        <f>IF(B34="","",VLOOKUP(AD34,Varsayımlar!$B:$Q,10,0))</f>
        <v>4</v>
      </c>
      <c r="T34" s="120">
        <f>IF(B34="","",VLOOKUP(AD34,Varsayımlar!$B:$Q,11,0))</f>
        <v>30</v>
      </c>
      <c r="U34" s="120">
        <f>IF(B34="","",VLOOKUP(AD34,Varsayımlar!$B:$Q,12,0))</f>
        <v>260</v>
      </c>
      <c r="V34" s="120" t="str">
        <f>IF(B34="","",VLOOKUP(AD34,Varsayımlar!$B:$Q,13,0))</f>
        <v>YURTDIŞI</v>
      </c>
      <c r="W34" s="120">
        <f>IF(B34="","",VLOOKUP(AD34,Varsayımlar!$B:$Q,14,0))</f>
        <v>6</v>
      </c>
      <c r="X34" s="123">
        <v>46191</v>
      </c>
      <c r="Y34" s="123">
        <v>46374</v>
      </c>
      <c r="Z34" s="120">
        <v>26061825</v>
      </c>
      <c r="AA34" s="120" t="str">
        <f>IF(B34="","",VLOOKUP(AD34,Varsayımlar!$B:$Q,15,0))</f>
        <v>TRİTON -SKT ATILACAK</v>
      </c>
      <c r="AB34" s="120" t="str">
        <f>IF(B34="","",VLOOKUP(AD34,Varsayımlar!$B:$Q,16,0))</f>
        <v>24-26 CM</v>
      </c>
      <c r="AC34" s="64"/>
      <c r="AD34" s="61" t="str">
        <f t="shared" si="0"/>
        <v>LLC TRİTONMUTLUKAL WHEAT TORTILLA</v>
      </c>
    </row>
    <row r="35" spans="1:30" ht="36" customHeight="1" x14ac:dyDescent="0.25">
      <c r="A35" s="9" t="s">
        <v>208</v>
      </c>
      <c r="B35" s="70" t="s">
        <v>17</v>
      </c>
      <c r="C35" s="71">
        <f>IF(B35="","",VLOOKUP(AD35,Varsayımlar!$B:$Q,3,0))</f>
        <v>8698829380698</v>
      </c>
      <c r="D35" s="71" t="s">
        <v>498</v>
      </c>
      <c r="E35" s="106" t="s">
        <v>37</v>
      </c>
      <c r="F35" s="70" t="s">
        <v>499</v>
      </c>
      <c r="G35" s="70" t="s">
        <v>500</v>
      </c>
      <c r="H35" s="70" t="str">
        <f>IF(B35="","",VLOOKUP(AD35,Varsayımlar!$B:$Q,5,0))</f>
        <v>TORTİLLAS 25 CM 4 PCS 260G</v>
      </c>
      <c r="I35" s="70">
        <f>IF(B35="","",VLOOKUP(AD35,Varsayımlar!B:T,19,0))</f>
        <v>0</v>
      </c>
      <c r="J35" s="70" t="str">
        <f>IF(B35="","",VLOOKUP(AD35,Varsayımlar!$B:$Q,6,0))</f>
        <v>SADE</v>
      </c>
      <c r="K35" s="70">
        <v>1512</v>
      </c>
      <c r="L35" s="70"/>
      <c r="M35" s="70">
        <f>K35/84</f>
        <v>18</v>
      </c>
      <c r="N35" s="70"/>
      <c r="O35" s="70"/>
      <c r="P35" s="70">
        <f>IF(B35="","",VLOOKUP(AD35,Varsayımlar!$B:$Q,7,0)*K35)</f>
        <v>45360</v>
      </c>
      <c r="Q35" s="70">
        <f>IF(B35="","",VLOOKUP(AD35,Varsayımlar!$B:$Q,8,0))</f>
        <v>25</v>
      </c>
      <c r="R35" s="70" t="str">
        <f>IF(B35="","",VLOOKUP(AD35,Varsayımlar!$B:$Q,9,0))</f>
        <v>SOFT</v>
      </c>
      <c r="S35" s="70">
        <f>IF(B35="","",VLOOKUP(AD35,Varsayımlar!$B:$Q,10,0))</f>
        <v>4</v>
      </c>
      <c r="T35" s="70">
        <f>IF(B35="","",VLOOKUP(AD35,Varsayımlar!$B:$Q,11,0))</f>
        <v>30</v>
      </c>
      <c r="U35" s="70">
        <f>IF(B35="","",VLOOKUP(AD35,Varsayımlar!$B:$Q,12,0))</f>
        <v>260</v>
      </c>
      <c r="V35" s="70" t="str">
        <f>IF(B35="","",VLOOKUP(AD35,Varsayımlar!$B:$Q,13,0))</f>
        <v>YURTDIŞI</v>
      </c>
      <c r="W35" s="70">
        <f>IF(B35="","",VLOOKUP(AD35,Varsayımlar!$B:$Q,14,0))</f>
        <v>6</v>
      </c>
      <c r="X35" s="73">
        <v>46192</v>
      </c>
      <c r="Y35" s="73">
        <v>46375</v>
      </c>
      <c r="Z35" s="70">
        <v>26061925</v>
      </c>
      <c r="AA35" s="70" t="str">
        <f>IF(B35="","",VLOOKUP(AD35,Varsayımlar!$B:$Q,15,0))</f>
        <v>TRİTON -SKT ATILACAK</v>
      </c>
      <c r="AB35" s="70" t="str">
        <f>IF(B35="","",VLOOKUP(AD35,Varsayımlar!$B:$Q,16,0))</f>
        <v>24-26 CM</v>
      </c>
      <c r="AC35" s="64"/>
      <c r="AD35" s="61" t="str">
        <f>IF(B35="","",CONCATENATE(B35,E35))</f>
        <v>LLC TRİTONMUTLUKAL WHEAT TORTILLA</v>
      </c>
    </row>
    <row r="36" spans="1:30" ht="36" customHeight="1" x14ac:dyDescent="0.25">
      <c r="A36" s="9" t="s">
        <v>208</v>
      </c>
      <c r="B36" s="70" t="s">
        <v>17</v>
      </c>
      <c r="C36" s="71">
        <f>IF(B36="","",VLOOKUP(AD36,Varsayımlar!$B:$Q,3,0))</f>
        <v>8698829380698</v>
      </c>
      <c r="D36" s="71" t="s">
        <v>498</v>
      </c>
      <c r="E36" s="106" t="s">
        <v>37</v>
      </c>
      <c r="F36" s="70" t="s">
        <v>499</v>
      </c>
      <c r="G36" s="70" t="s">
        <v>501</v>
      </c>
      <c r="H36" s="70" t="str">
        <f>IF(B36="","",VLOOKUP(AD36,Varsayımlar!$B:$Q,5,0))</f>
        <v>TORTİLLAS 25 CM 4 PCS 260G</v>
      </c>
      <c r="I36" s="70">
        <f>IF(B36="","",VLOOKUP(AD36,Varsayımlar!B:T,19,0))</f>
        <v>0</v>
      </c>
      <c r="J36" s="70" t="str">
        <f>IF(B36="","",VLOOKUP(AD36,Varsayımlar!$B:$Q,6,0))</f>
        <v>SADE</v>
      </c>
      <c r="K36" s="70">
        <v>924</v>
      </c>
      <c r="L36" s="70"/>
      <c r="M36" s="70">
        <f t="shared" ref="M36:M52" si="2">K36/84</f>
        <v>11</v>
      </c>
      <c r="N36" s="70"/>
      <c r="O36" s="70"/>
      <c r="P36" s="70">
        <f>IF(B36="","",VLOOKUP(AD36,Varsayımlar!$B:$Q,7,0)*K36)</f>
        <v>27720</v>
      </c>
      <c r="Q36" s="70">
        <f>IF(B36="","",VLOOKUP(AD36,Varsayımlar!$B:$Q,8,0))</f>
        <v>25</v>
      </c>
      <c r="R36" s="70" t="str">
        <f>IF(B36="","",VLOOKUP(AD36,Varsayımlar!$B:$Q,9,0))</f>
        <v>SOFT</v>
      </c>
      <c r="S36" s="70">
        <f>IF(B36="","",VLOOKUP(AD36,Varsayımlar!$B:$Q,10,0))</f>
        <v>4</v>
      </c>
      <c r="T36" s="70">
        <f>IF(B36="","",VLOOKUP(AD36,Varsayımlar!$B:$Q,11,0))</f>
        <v>30</v>
      </c>
      <c r="U36" s="70">
        <f>IF(B36="","",VLOOKUP(AD36,Varsayımlar!$B:$Q,12,0))</f>
        <v>260</v>
      </c>
      <c r="V36" s="70" t="str">
        <f>IF(B36="","",VLOOKUP(AD36,Varsayımlar!$B:$Q,13,0))</f>
        <v>YURTDIŞI</v>
      </c>
      <c r="W36" s="70">
        <f>IF(B36="","",VLOOKUP(AD36,Varsayımlar!$B:$Q,14,0))</f>
        <v>6</v>
      </c>
      <c r="X36" s="73">
        <v>46192</v>
      </c>
      <c r="Y36" s="73">
        <v>46375</v>
      </c>
      <c r="Z36" s="70">
        <v>26061925</v>
      </c>
      <c r="AA36" s="70" t="str">
        <f>IF(B36="","",VLOOKUP(AD36,Varsayımlar!$B:$Q,15,0))</f>
        <v>TRİTON -SKT ATILACAK</v>
      </c>
      <c r="AB36" s="70" t="str">
        <f>IF(B36="","",VLOOKUP(AD36,Varsayımlar!$B:$Q,16,0))</f>
        <v>24-26 CM</v>
      </c>
      <c r="AC36" s="64"/>
      <c r="AD36" s="61" t="str">
        <f t="shared" ref="AD36:AD52" si="3">IF(B36="","",CONCATENATE(B36,E36))</f>
        <v>LLC TRİTONMUTLUKAL WHEAT TORTILLA</v>
      </c>
    </row>
    <row r="37" spans="1:30" ht="36" customHeight="1" x14ac:dyDescent="0.25">
      <c r="A37" s="9" t="s">
        <v>208</v>
      </c>
      <c r="B37" s="77" t="s">
        <v>17</v>
      </c>
      <c r="C37" s="76">
        <f>IF(B37="","",VLOOKUP(AD37,Varsayımlar!$B:$Q,3,0))</f>
        <v>8698829380698</v>
      </c>
      <c r="D37" s="76" t="s">
        <v>502</v>
      </c>
      <c r="E37" s="119" t="s">
        <v>37</v>
      </c>
      <c r="F37" s="77" t="s">
        <v>503</v>
      </c>
      <c r="G37" s="77" t="s">
        <v>504</v>
      </c>
      <c r="H37" s="77" t="str">
        <f>IF(B37="","",VLOOKUP(AD37,Varsayımlar!$B:$Q,5,0))</f>
        <v>TORTİLLAS 25 CM 4 PCS 260G</v>
      </c>
      <c r="I37" s="77">
        <f>IF(B37="","",VLOOKUP(AD37,Varsayımlar!B:T,19,0))</f>
        <v>0</v>
      </c>
      <c r="J37" s="77" t="str">
        <f>IF(B37="","",VLOOKUP(AD37,Varsayımlar!$B:$Q,6,0))</f>
        <v>SADE</v>
      </c>
      <c r="K37" s="77">
        <v>2016</v>
      </c>
      <c r="L37" s="77"/>
      <c r="M37" s="77">
        <f t="shared" si="2"/>
        <v>24</v>
      </c>
      <c r="N37" s="77"/>
      <c r="O37" s="77"/>
      <c r="P37" s="77">
        <f>IF(B37="","",VLOOKUP(AD37,Varsayımlar!$B:$Q,7,0)*K37)</f>
        <v>60480</v>
      </c>
      <c r="Q37" s="77">
        <f>IF(B37="","",VLOOKUP(AD37,Varsayımlar!$B:$Q,8,0))</f>
        <v>25</v>
      </c>
      <c r="R37" s="77" t="str">
        <f>IF(B37="","",VLOOKUP(AD37,Varsayımlar!$B:$Q,9,0))</f>
        <v>SOFT</v>
      </c>
      <c r="S37" s="77">
        <f>IF(B37="","",VLOOKUP(AD37,Varsayımlar!$B:$Q,10,0))</f>
        <v>4</v>
      </c>
      <c r="T37" s="77">
        <f>IF(B37="","",VLOOKUP(AD37,Varsayımlar!$B:$Q,11,0))</f>
        <v>30</v>
      </c>
      <c r="U37" s="77">
        <f>IF(B37="","",VLOOKUP(AD37,Varsayımlar!$B:$Q,12,0))</f>
        <v>260</v>
      </c>
      <c r="V37" s="77" t="str">
        <f>IF(B37="","",VLOOKUP(AD37,Varsayımlar!$B:$Q,13,0))</f>
        <v>YURTDIŞI</v>
      </c>
      <c r="W37" s="77">
        <f>IF(B37="","",VLOOKUP(AD37,Varsayımlar!$B:$Q,14,0))</f>
        <v>6</v>
      </c>
      <c r="X37" s="78">
        <v>46195</v>
      </c>
      <c r="Y37" s="78">
        <v>46378</v>
      </c>
      <c r="Z37" s="77">
        <v>26062225</v>
      </c>
      <c r="AA37" s="77" t="str">
        <f>IF(B37="","",VLOOKUP(AD37,Varsayımlar!$B:$Q,15,0))</f>
        <v>TRİTON -SKT ATILACAK</v>
      </c>
      <c r="AB37" s="77" t="str">
        <f>IF(B37="","",VLOOKUP(AD37,Varsayımlar!$B:$Q,16,0))</f>
        <v>24-26 CM</v>
      </c>
      <c r="AC37" s="64"/>
      <c r="AD37" s="61" t="str">
        <f t="shared" si="3"/>
        <v>LLC TRİTONMUTLUKAL WHEAT TORTILLA</v>
      </c>
    </row>
    <row r="38" spans="1:30" ht="36" customHeight="1" x14ac:dyDescent="0.25">
      <c r="A38" s="9" t="s">
        <v>208</v>
      </c>
      <c r="B38" s="77" t="s">
        <v>17</v>
      </c>
      <c r="C38" s="76">
        <f>IF(B38="","",VLOOKUP(AD38,Varsayımlar!$B:$Q,3,0))</f>
        <v>8698829380698</v>
      </c>
      <c r="D38" s="76" t="s">
        <v>502</v>
      </c>
      <c r="E38" s="119" t="s">
        <v>37</v>
      </c>
      <c r="F38" s="77" t="s">
        <v>503</v>
      </c>
      <c r="G38" s="77" t="s">
        <v>505</v>
      </c>
      <c r="H38" s="77" t="str">
        <f>IF(B38="","",VLOOKUP(AD38,Varsayımlar!$B:$Q,5,0))</f>
        <v>TORTİLLAS 25 CM 4 PCS 260G</v>
      </c>
      <c r="I38" s="77">
        <f>IF(B38="","",VLOOKUP(AD38,Varsayımlar!B:T,19,0))</f>
        <v>0</v>
      </c>
      <c r="J38" s="77" t="str">
        <f>IF(B38="","",VLOOKUP(AD38,Varsayımlar!$B:$Q,6,0))</f>
        <v>SADE</v>
      </c>
      <c r="K38" s="77">
        <v>420</v>
      </c>
      <c r="L38" s="77"/>
      <c r="M38" s="77">
        <f t="shared" si="2"/>
        <v>5</v>
      </c>
      <c r="N38" s="77"/>
      <c r="O38" s="77"/>
      <c r="P38" s="77">
        <f>IF(B38="","",VLOOKUP(AD38,Varsayımlar!$B:$Q,7,0)*K38)</f>
        <v>12600</v>
      </c>
      <c r="Q38" s="77">
        <f>IF(B38="","",VLOOKUP(AD38,Varsayımlar!$B:$Q,8,0))</f>
        <v>25</v>
      </c>
      <c r="R38" s="77" t="str">
        <f>IF(B38="","",VLOOKUP(AD38,Varsayımlar!$B:$Q,9,0))</f>
        <v>SOFT</v>
      </c>
      <c r="S38" s="77">
        <f>IF(B38="","",VLOOKUP(AD38,Varsayımlar!$B:$Q,10,0))</f>
        <v>4</v>
      </c>
      <c r="T38" s="77">
        <f>IF(B38="","",VLOOKUP(AD38,Varsayımlar!$B:$Q,11,0))</f>
        <v>30</v>
      </c>
      <c r="U38" s="77">
        <f>IF(B38="","",VLOOKUP(AD38,Varsayımlar!$B:$Q,12,0))</f>
        <v>260</v>
      </c>
      <c r="V38" s="77" t="str">
        <f>IF(B38="","",VLOOKUP(AD38,Varsayımlar!$B:$Q,13,0))</f>
        <v>YURTDIŞI</v>
      </c>
      <c r="W38" s="77">
        <f>IF(B38="","",VLOOKUP(AD38,Varsayımlar!$B:$Q,14,0))</f>
        <v>6</v>
      </c>
      <c r="X38" s="78">
        <v>46195</v>
      </c>
      <c r="Y38" s="78">
        <v>46378</v>
      </c>
      <c r="Z38" s="77">
        <v>26062225</v>
      </c>
      <c r="AA38" s="77" t="str">
        <f>IF(B38="","",VLOOKUP(AD38,Varsayımlar!$B:$Q,15,0))</f>
        <v>TRİTON -SKT ATILACAK</v>
      </c>
      <c r="AB38" s="77" t="str">
        <f>IF(B38="","",VLOOKUP(AD38,Varsayımlar!$B:$Q,16,0))</f>
        <v>24-26 CM</v>
      </c>
      <c r="AC38" s="64"/>
      <c r="AD38" s="61" t="str">
        <f t="shared" si="3"/>
        <v>LLC TRİTONMUTLUKAL WHEAT TORTILLA</v>
      </c>
    </row>
    <row r="39" spans="1:30" ht="36" customHeight="1" x14ac:dyDescent="0.25">
      <c r="A39" s="9" t="s">
        <v>208</v>
      </c>
      <c r="B39" s="111" t="s">
        <v>17</v>
      </c>
      <c r="C39" s="112">
        <f>IF(B39="","",VLOOKUP(AD39,Varsayımlar!$B:$Q,3,0))</f>
        <v>8698829380698</v>
      </c>
      <c r="D39" s="112" t="s">
        <v>506</v>
      </c>
      <c r="E39" s="113" t="s">
        <v>37</v>
      </c>
      <c r="F39" s="111" t="s">
        <v>507</v>
      </c>
      <c r="G39" s="111" t="s">
        <v>508</v>
      </c>
      <c r="H39" s="111" t="str">
        <f>IF(B39="","",VLOOKUP(AD39,Varsayımlar!$B:$Q,5,0))</f>
        <v>TORTİLLAS 25 CM 4 PCS 260G</v>
      </c>
      <c r="I39" s="111">
        <f>IF(B39="","",VLOOKUP(AD39,Varsayımlar!B:T,19,0))</f>
        <v>0</v>
      </c>
      <c r="J39" s="111" t="str">
        <f>IF(B39="","",VLOOKUP(AD39,Varsayımlar!$B:$Q,6,0))</f>
        <v>SADE</v>
      </c>
      <c r="K39" s="111">
        <v>2436</v>
      </c>
      <c r="L39" s="111"/>
      <c r="M39" s="111">
        <f t="shared" si="2"/>
        <v>29</v>
      </c>
      <c r="N39" s="111"/>
      <c r="O39" s="111"/>
      <c r="P39" s="111">
        <f>IF(B39="","",VLOOKUP(AD39,Varsayımlar!$B:$Q,7,0)*K39)</f>
        <v>73080</v>
      </c>
      <c r="Q39" s="111">
        <f>IF(B39="","",VLOOKUP(AD39,Varsayımlar!$B:$Q,8,0))</f>
        <v>25</v>
      </c>
      <c r="R39" s="111" t="str">
        <f>IF(B39="","",VLOOKUP(AD39,Varsayımlar!$B:$Q,9,0))</f>
        <v>SOFT</v>
      </c>
      <c r="S39" s="111">
        <f>IF(B39="","",VLOOKUP(AD39,Varsayımlar!$B:$Q,10,0))</f>
        <v>4</v>
      </c>
      <c r="T39" s="111">
        <f>IF(B39="","",VLOOKUP(AD39,Varsayımlar!$B:$Q,11,0))</f>
        <v>30</v>
      </c>
      <c r="U39" s="111">
        <f>IF(B39="","",VLOOKUP(AD39,Varsayımlar!$B:$Q,12,0))</f>
        <v>260</v>
      </c>
      <c r="V39" s="111" t="str">
        <f>IF(B39="","",VLOOKUP(AD39,Varsayımlar!$B:$Q,13,0))</f>
        <v>YURTDIŞI</v>
      </c>
      <c r="W39" s="111">
        <f>IF(B39="","",VLOOKUP(AD39,Varsayımlar!$B:$Q,14,0))</f>
        <v>6</v>
      </c>
      <c r="X39" s="114">
        <v>46196</v>
      </c>
      <c r="Y39" s="114">
        <v>46379</v>
      </c>
      <c r="Z39" s="111">
        <v>26062325</v>
      </c>
      <c r="AA39" s="111" t="str">
        <f>IF(B39="","",VLOOKUP(AD39,Varsayımlar!$B:$Q,15,0))</f>
        <v>TRİTON -SKT ATILACAK</v>
      </c>
      <c r="AB39" s="111" t="str">
        <f>IF(B39="","",VLOOKUP(AD39,Varsayımlar!$B:$Q,16,0))</f>
        <v>24-26 CM</v>
      </c>
      <c r="AC39" s="64"/>
      <c r="AD39" s="61" t="str">
        <f t="shared" si="3"/>
        <v>LLC TRİTONMUTLUKAL WHEAT TORTILLA</v>
      </c>
    </row>
    <row r="40" spans="1:30" ht="36" customHeight="1" x14ac:dyDescent="0.25">
      <c r="A40" s="9" t="s">
        <v>208</v>
      </c>
      <c r="B40" s="107" t="s">
        <v>17</v>
      </c>
      <c r="C40" s="108">
        <f>IF(B40="","",VLOOKUP(AD40,Varsayımlar!$B:$Q,3,0))</f>
        <v>8698829380698</v>
      </c>
      <c r="D40" s="108" t="s">
        <v>509</v>
      </c>
      <c r="E40" s="109" t="s">
        <v>37</v>
      </c>
      <c r="F40" s="107" t="s">
        <v>510</v>
      </c>
      <c r="G40" s="107" t="s">
        <v>511</v>
      </c>
      <c r="H40" s="107" t="str">
        <f>IF(B40="","",VLOOKUP(AD40,Varsayımlar!$B:$Q,5,0))</f>
        <v>TORTİLLAS 25 CM 4 PCS 260G</v>
      </c>
      <c r="I40" s="107">
        <f>IF(B40="","",VLOOKUP(AD40,Varsayımlar!B:T,19,0))</f>
        <v>0</v>
      </c>
      <c r="J40" s="107" t="str">
        <f>IF(B40="","",VLOOKUP(AD40,Varsayımlar!$B:$Q,6,0))</f>
        <v>SADE</v>
      </c>
      <c r="K40" s="107">
        <v>1428</v>
      </c>
      <c r="L40" s="107"/>
      <c r="M40" s="107">
        <f t="shared" si="2"/>
        <v>17</v>
      </c>
      <c r="N40" s="107"/>
      <c r="O40" s="107"/>
      <c r="P40" s="107">
        <f>IF(B40="","",VLOOKUP(AD40,Varsayımlar!$B:$Q,7,0)*K40)</f>
        <v>42840</v>
      </c>
      <c r="Q40" s="107">
        <f>IF(B40="","",VLOOKUP(AD40,Varsayımlar!$B:$Q,8,0))</f>
        <v>25</v>
      </c>
      <c r="R40" s="107" t="str">
        <f>IF(B40="","",VLOOKUP(AD40,Varsayımlar!$B:$Q,9,0))</f>
        <v>SOFT</v>
      </c>
      <c r="S40" s="107">
        <f>IF(B40="","",VLOOKUP(AD40,Varsayımlar!$B:$Q,10,0))</f>
        <v>4</v>
      </c>
      <c r="T40" s="107">
        <f>IF(B40="","",VLOOKUP(AD40,Varsayımlar!$B:$Q,11,0))</f>
        <v>30</v>
      </c>
      <c r="U40" s="107">
        <f>IF(B40="","",VLOOKUP(AD40,Varsayımlar!$B:$Q,12,0))</f>
        <v>260</v>
      </c>
      <c r="V40" s="107" t="str">
        <f>IF(B40="","",VLOOKUP(AD40,Varsayımlar!$B:$Q,13,0))</f>
        <v>YURTDIŞI</v>
      </c>
      <c r="W40" s="107">
        <f>IF(B40="","",VLOOKUP(AD40,Varsayımlar!$B:$Q,14,0))</f>
        <v>6</v>
      </c>
      <c r="X40" s="110">
        <v>46197</v>
      </c>
      <c r="Y40" s="110">
        <v>46380</v>
      </c>
      <c r="Z40" s="107">
        <v>26062425</v>
      </c>
      <c r="AA40" s="107" t="str">
        <f>IF(B40="","",VLOOKUP(AD40,Varsayımlar!$B:$Q,15,0))</f>
        <v>TRİTON -SKT ATILACAK</v>
      </c>
      <c r="AB40" s="107" t="str">
        <f>IF(B40="","",VLOOKUP(AD40,Varsayımlar!$B:$Q,16,0))</f>
        <v>24-26 CM</v>
      </c>
      <c r="AC40" s="64"/>
      <c r="AD40" s="61" t="str">
        <f t="shared" si="3"/>
        <v>LLC TRİTONMUTLUKAL WHEAT TORTILLA</v>
      </c>
    </row>
    <row r="41" spans="1:30" ht="36" customHeight="1" x14ac:dyDescent="0.25">
      <c r="A41" s="9" t="s">
        <v>208</v>
      </c>
      <c r="B41" s="107" t="s">
        <v>17</v>
      </c>
      <c r="C41" s="108">
        <f>IF(B41="","",VLOOKUP(AD41,Varsayımlar!$B:$Q,3,0))</f>
        <v>8698829380698</v>
      </c>
      <c r="D41" s="108" t="s">
        <v>509</v>
      </c>
      <c r="E41" s="109" t="s">
        <v>37</v>
      </c>
      <c r="F41" s="107" t="s">
        <v>510</v>
      </c>
      <c r="G41" s="107" t="s">
        <v>512</v>
      </c>
      <c r="H41" s="107" t="str">
        <f>IF(B41="","",VLOOKUP(AD41,Varsayımlar!$B:$Q,5,0))</f>
        <v>TORTİLLAS 25 CM 4 PCS 260G</v>
      </c>
      <c r="I41" s="107">
        <f>IF(B41="","",VLOOKUP(AD41,Varsayımlar!B:T,19,0))</f>
        <v>0</v>
      </c>
      <c r="J41" s="107" t="str">
        <f>IF(B41="","",VLOOKUP(AD41,Varsayımlar!$B:$Q,6,0))</f>
        <v>SADE</v>
      </c>
      <c r="K41" s="107">
        <v>1008</v>
      </c>
      <c r="L41" s="107"/>
      <c r="M41" s="107">
        <f t="shared" si="2"/>
        <v>12</v>
      </c>
      <c r="N41" s="107"/>
      <c r="O41" s="107"/>
      <c r="P41" s="107">
        <f>IF(B41="","",VLOOKUP(AD41,Varsayımlar!$B:$Q,7,0)*K41)</f>
        <v>30240</v>
      </c>
      <c r="Q41" s="107">
        <f>IF(B41="","",VLOOKUP(AD41,Varsayımlar!$B:$Q,8,0))</f>
        <v>25</v>
      </c>
      <c r="R41" s="107" t="str">
        <f>IF(B41="","",VLOOKUP(AD41,Varsayımlar!$B:$Q,9,0))</f>
        <v>SOFT</v>
      </c>
      <c r="S41" s="107">
        <f>IF(B41="","",VLOOKUP(AD41,Varsayımlar!$B:$Q,10,0))</f>
        <v>4</v>
      </c>
      <c r="T41" s="107">
        <f>IF(B41="","",VLOOKUP(AD41,Varsayımlar!$B:$Q,11,0))</f>
        <v>30</v>
      </c>
      <c r="U41" s="107">
        <f>IF(B41="","",VLOOKUP(AD41,Varsayımlar!$B:$Q,12,0))</f>
        <v>260</v>
      </c>
      <c r="V41" s="107" t="str">
        <f>IF(B41="","",VLOOKUP(AD41,Varsayımlar!$B:$Q,13,0))</f>
        <v>YURTDIŞI</v>
      </c>
      <c r="W41" s="107">
        <f>IF(B41="","",VLOOKUP(AD41,Varsayımlar!$B:$Q,14,0))</f>
        <v>6</v>
      </c>
      <c r="X41" s="110">
        <v>46197</v>
      </c>
      <c r="Y41" s="110">
        <v>46380</v>
      </c>
      <c r="Z41" s="107">
        <v>26062425</v>
      </c>
      <c r="AA41" s="107" t="str">
        <f>IF(B41="","",VLOOKUP(AD41,Varsayımlar!$B:$Q,15,0))</f>
        <v>TRİTON -SKT ATILACAK</v>
      </c>
      <c r="AB41" s="107" t="str">
        <f>IF(B41="","",VLOOKUP(AD41,Varsayımlar!$B:$Q,16,0))</f>
        <v>24-26 CM</v>
      </c>
      <c r="AC41" s="64"/>
      <c r="AD41" s="61" t="str">
        <f t="shared" si="3"/>
        <v>LLC TRİTONMUTLUKAL WHEAT TORTILLA</v>
      </c>
    </row>
    <row r="42" spans="1:30" ht="36" customHeight="1" x14ac:dyDescent="0.25">
      <c r="A42" s="9" t="s">
        <v>208</v>
      </c>
      <c r="B42" s="67" t="s">
        <v>17</v>
      </c>
      <c r="C42" s="4">
        <f>IF(B42="","",VLOOKUP(AD42,Varsayımlar!$B:$Q,3,0))</f>
        <v>8698829380698</v>
      </c>
      <c r="D42" s="4" t="s">
        <v>513</v>
      </c>
      <c r="E42" s="105" t="s">
        <v>37</v>
      </c>
      <c r="F42" s="67" t="s">
        <v>514</v>
      </c>
      <c r="G42" s="67" t="s">
        <v>515</v>
      </c>
      <c r="H42" s="67" t="str">
        <f>IF(B42="","",VLOOKUP(AD42,Varsayımlar!$B:$Q,5,0))</f>
        <v>TORTİLLAS 25 CM 4 PCS 260G</v>
      </c>
      <c r="I42" s="67">
        <f>IF(B42="","",VLOOKUP(AD42,Varsayımlar!B:T,19,0))</f>
        <v>0</v>
      </c>
      <c r="J42" s="67" t="str">
        <f>IF(B42="","",VLOOKUP(AD42,Varsayımlar!$B:$Q,6,0))</f>
        <v>SADE</v>
      </c>
      <c r="K42" s="67">
        <v>1344</v>
      </c>
      <c r="L42" s="67"/>
      <c r="M42" s="67">
        <f t="shared" si="2"/>
        <v>16</v>
      </c>
      <c r="N42" s="67"/>
      <c r="O42" s="67"/>
      <c r="P42" s="67">
        <f>IF(B42="","",VLOOKUP(AD42,Varsayımlar!$B:$Q,7,0)*K42)</f>
        <v>40320</v>
      </c>
      <c r="Q42" s="67">
        <f>IF(B42="","",VLOOKUP(AD42,Varsayımlar!$B:$Q,8,0))</f>
        <v>25</v>
      </c>
      <c r="R42" s="67" t="str">
        <f>IF(B42="","",VLOOKUP(AD42,Varsayımlar!$B:$Q,9,0))</f>
        <v>SOFT</v>
      </c>
      <c r="S42" s="67">
        <f>IF(B42="","",VLOOKUP(AD42,Varsayımlar!$B:$Q,10,0))</f>
        <v>4</v>
      </c>
      <c r="T42" s="67">
        <f>IF(B42="","",VLOOKUP(AD42,Varsayımlar!$B:$Q,11,0))</f>
        <v>30</v>
      </c>
      <c r="U42" s="67">
        <f>IF(B42="","",VLOOKUP(AD42,Varsayımlar!$B:$Q,12,0))</f>
        <v>260</v>
      </c>
      <c r="V42" s="67" t="str">
        <f>IF(B42="","",VLOOKUP(AD42,Varsayımlar!$B:$Q,13,0))</f>
        <v>YURTDIŞI</v>
      </c>
      <c r="W42" s="67">
        <f>IF(B42="","",VLOOKUP(AD42,Varsayımlar!$B:$Q,14,0))</f>
        <v>6</v>
      </c>
      <c r="X42" s="68">
        <v>46198</v>
      </c>
      <c r="Y42" s="68">
        <v>46381</v>
      </c>
      <c r="Z42" s="67">
        <v>26062525</v>
      </c>
      <c r="AA42" s="67" t="str">
        <f>IF(B42="","",VLOOKUP(AD42,Varsayımlar!$B:$Q,15,0))</f>
        <v>TRİTON -SKT ATILACAK</v>
      </c>
      <c r="AB42" s="67" t="str">
        <f>IF(B42="","",VLOOKUP(AD42,Varsayımlar!$B:$Q,16,0))</f>
        <v>24-26 CM</v>
      </c>
      <c r="AC42" s="64"/>
      <c r="AD42" s="61" t="str">
        <f t="shared" si="3"/>
        <v>LLC TRİTONMUTLUKAL WHEAT TORTILLA</v>
      </c>
    </row>
    <row r="43" spans="1:30" ht="36" customHeight="1" x14ac:dyDescent="0.25">
      <c r="A43" s="9" t="s">
        <v>208</v>
      </c>
      <c r="B43" s="67" t="s">
        <v>17</v>
      </c>
      <c r="C43" s="4">
        <f>IF(B43="","",VLOOKUP(AD43,Varsayımlar!$B:$Q,3,0))</f>
        <v>8698829380698</v>
      </c>
      <c r="D43" s="4" t="s">
        <v>513</v>
      </c>
      <c r="E43" s="105" t="s">
        <v>37</v>
      </c>
      <c r="F43" s="67" t="s">
        <v>514</v>
      </c>
      <c r="G43" s="67" t="s">
        <v>516</v>
      </c>
      <c r="H43" s="67" t="str">
        <f>IF(B43="","",VLOOKUP(AD43,Varsayımlar!$B:$Q,5,0))</f>
        <v>TORTİLLAS 25 CM 4 PCS 260G</v>
      </c>
      <c r="I43" s="67">
        <f>IF(B43="","",VLOOKUP(AD43,Varsayımlar!B:T,19,0))</f>
        <v>0</v>
      </c>
      <c r="J43" s="67" t="str">
        <f>IF(B43="","",VLOOKUP(AD43,Varsayımlar!$B:$Q,6,0))</f>
        <v>SADE</v>
      </c>
      <c r="K43" s="67">
        <v>1092</v>
      </c>
      <c r="L43" s="67"/>
      <c r="M43" s="67">
        <f t="shared" si="2"/>
        <v>13</v>
      </c>
      <c r="N43" s="67"/>
      <c r="O43" s="67"/>
      <c r="P43" s="67">
        <f>IF(B43="","",VLOOKUP(AD43,Varsayımlar!$B:$Q,7,0)*K43)</f>
        <v>32760</v>
      </c>
      <c r="Q43" s="67">
        <f>IF(B43="","",VLOOKUP(AD43,Varsayımlar!$B:$Q,8,0))</f>
        <v>25</v>
      </c>
      <c r="R43" s="67" t="str">
        <f>IF(B43="","",VLOOKUP(AD43,Varsayımlar!$B:$Q,9,0))</f>
        <v>SOFT</v>
      </c>
      <c r="S43" s="67">
        <f>IF(B43="","",VLOOKUP(AD43,Varsayımlar!$B:$Q,10,0))</f>
        <v>4</v>
      </c>
      <c r="T43" s="67">
        <f>IF(B43="","",VLOOKUP(AD43,Varsayımlar!$B:$Q,11,0))</f>
        <v>30</v>
      </c>
      <c r="U43" s="67">
        <f>IF(B43="","",VLOOKUP(AD43,Varsayımlar!$B:$Q,12,0))</f>
        <v>260</v>
      </c>
      <c r="V43" s="67" t="str">
        <f>IF(B43="","",VLOOKUP(AD43,Varsayımlar!$B:$Q,13,0))</f>
        <v>YURTDIŞI</v>
      </c>
      <c r="W43" s="67">
        <f>IF(B43="","",VLOOKUP(AD43,Varsayımlar!$B:$Q,14,0))</f>
        <v>6</v>
      </c>
      <c r="X43" s="68">
        <v>46198</v>
      </c>
      <c r="Y43" s="68">
        <v>46381</v>
      </c>
      <c r="Z43" s="67">
        <v>26062525</v>
      </c>
      <c r="AA43" s="67" t="str">
        <f>IF(B43="","",VLOOKUP(AD43,Varsayımlar!$B:$Q,15,0))</f>
        <v>TRİTON -SKT ATILACAK</v>
      </c>
      <c r="AB43" s="67" t="str">
        <f>IF(B43="","",VLOOKUP(AD43,Varsayımlar!$B:$Q,16,0))</f>
        <v>24-26 CM</v>
      </c>
      <c r="AC43" s="64"/>
      <c r="AD43" s="61" t="str">
        <f t="shared" si="3"/>
        <v>LLC TRİTONMUTLUKAL WHEAT TORTILLA</v>
      </c>
    </row>
    <row r="44" spans="1:30" ht="36" customHeight="1" x14ac:dyDescent="0.25">
      <c r="A44" s="9" t="s">
        <v>208</v>
      </c>
      <c r="B44" s="115" t="s">
        <v>17</v>
      </c>
      <c r="C44" s="116">
        <f>IF(B44="","",VLOOKUP(AD44,Varsayımlar!$B:$Q,3,0))</f>
        <v>8698829380698</v>
      </c>
      <c r="D44" s="116" t="s">
        <v>517</v>
      </c>
      <c r="E44" s="117" t="s">
        <v>37</v>
      </c>
      <c r="F44" s="115" t="s">
        <v>518</v>
      </c>
      <c r="G44" s="115" t="s">
        <v>519</v>
      </c>
      <c r="H44" s="115" t="str">
        <f>IF(B44="","",VLOOKUP(AD44,Varsayımlar!$B:$Q,5,0))</f>
        <v>TORTİLLAS 25 CM 4 PCS 260G</v>
      </c>
      <c r="I44" s="115">
        <f>IF(B44="","",VLOOKUP(AD44,Varsayımlar!B:T,19,0))</f>
        <v>0</v>
      </c>
      <c r="J44" s="115" t="str">
        <f>IF(B44="","",VLOOKUP(AD44,Varsayımlar!$B:$Q,6,0))</f>
        <v>SADE</v>
      </c>
      <c r="K44" s="115">
        <v>1260</v>
      </c>
      <c r="L44" s="115"/>
      <c r="M44" s="115">
        <f t="shared" si="2"/>
        <v>15</v>
      </c>
      <c r="N44" s="115"/>
      <c r="O44" s="115"/>
      <c r="P44" s="115">
        <f>IF(B44="","",VLOOKUP(AD44,Varsayımlar!$B:$Q,7,0)*K44)</f>
        <v>37800</v>
      </c>
      <c r="Q44" s="115">
        <f>IF(B44="","",VLOOKUP(AD44,Varsayımlar!$B:$Q,8,0))</f>
        <v>25</v>
      </c>
      <c r="R44" s="115" t="str">
        <f>IF(B44="","",VLOOKUP(AD44,Varsayımlar!$B:$Q,9,0))</f>
        <v>SOFT</v>
      </c>
      <c r="S44" s="115">
        <f>IF(B44="","",VLOOKUP(AD44,Varsayımlar!$B:$Q,10,0))</f>
        <v>4</v>
      </c>
      <c r="T44" s="115">
        <f>IF(B44="","",VLOOKUP(AD44,Varsayımlar!$B:$Q,11,0))</f>
        <v>30</v>
      </c>
      <c r="U44" s="115">
        <f>IF(B44="","",VLOOKUP(AD44,Varsayımlar!$B:$Q,12,0))</f>
        <v>260</v>
      </c>
      <c r="V44" s="115" t="str">
        <f>IF(B44="","",VLOOKUP(AD44,Varsayımlar!$B:$Q,13,0))</f>
        <v>YURTDIŞI</v>
      </c>
      <c r="W44" s="115">
        <f>IF(B44="","",VLOOKUP(AD44,Varsayımlar!$B:$Q,14,0))</f>
        <v>6</v>
      </c>
      <c r="X44" s="118">
        <v>46199</v>
      </c>
      <c r="Y44" s="118">
        <v>46382</v>
      </c>
      <c r="Z44" s="115">
        <v>26062625</v>
      </c>
      <c r="AA44" s="115" t="str">
        <f>IF(B44="","",VLOOKUP(AD44,Varsayımlar!$B:$Q,15,0))</f>
        <v>TRİTON -SKT ATILACAK</v>
      </c>
      <c r="AB44" s="115" t="str">
        <f>IF(B44="","",VLOOKUP(AD44,Varsayımlar!$B:$Q,16,0))</f>
        <v>24-26 CM</v>
      </c>
      <c r="AC44" s="64"/>
      <c r="AD44" s="61" t="str">
        <f t="shared" si="3"/>
        <v>LLC TRİTONMUTLUKAL WHEAT TORTILLA</v>
      </c>
    </row>
    <row r="45" spans="1:30" ht="36" customHeight="1" x14ac:dyDescent="0.25">
      <c r="A45" s="9" t="s">
        <v>208</v>
      </c>
      <c r="B45" s="115" t="s">
        <v>17</v>
      </c>
      <c r="C45" s="116">
        <f>IF(B45="","",VLOOKUP(AD45,Varsayımlar!$B:$Q,3,0))</f>
        <v>8698829380698</v>
      </c>
      <c r="D45" s="116" t="s">
        <v>517</v>
      </c>
      <c r="E45" s="117" t="s">
        <v>37</v>
      </c>
      <c r="F45" s="115" t="s">
        <v>518</v>
      </c>
      <c r="G45" s="115" t="s">
        <v>520</v>
      </c>
      <c r="H45" s="115" t="str">
        <f>IF(B45="","",VLOOKUP(AD45,Varsayımlar!$B:$Q,5,0))</f>
        <v>TORTİLLAS 25 CM 4 PCS 260G</v>
      </c>
      <c r="I45" s="115">
        <f>IF(B45="","",VLOOKUP(AD45,Varsayımlar!B:T,19,0))</f>
        <v>0</v>
      </c>
      <c r="J45" s="115" t="str">
        <f>IF(B45="","",VLOOKUP(AD45,Varsayımlar!$B:$Q,6,0))</f>
        <v>SADE</v>
      </c>
      <c r="K45" s="115">
        <v>336</v>
      </c>
      <c r="L45" s="115"/>
      <c r="M45" s="115">
        <f t="shared" si="2"/>
        <v>4</v>
      </c>
      <c r="N45" s="115"/>
      <c r="O45" s="115"/>
      <c r="P45" s="115">
        <f>IF(B45="","",VLOOKUP(AD45,Varsayımlar!$B:$Q,7,0)*K45)</f>
        <v>10080</v>
      </c>
      <c r="Q45" s="115">
        <f>IF(B45="","",VLOOKUP(AD45,Varsayımlar!$B:$Q,8,0))</f>
        <v>25</v>
      </c>
      <c r="R45" s="115" t="str">
        <f>IF(B45="","",VLOOKUP(AD45,Varsayımlar!$B:$Q,9,0))</f>
        <v>SOFT</v>
      </c>
      <c r="S45" s="115">
        <f>IF(B45="","",VLOOKUP(AD45,Varsayımlar!$B:$Q,10,0))</f>
        <v>4</v>
      </c>
      <c r="T45" s="115">
        <f>IF(B45="","",VLOOKUP(AD45,Varsayımlar!$B:$Q,11,0))</f>
        <v>30</v>
      </c>
      <c r="U45" s="115">
        <f>IF(B45="","",VLOOKUP(AD45,Varsayımlar!$B:$Q,12,0))</f>
        <v>260</v>
      </c>
      <c r="V45" s="115" t="str">
        <f>IF(B45="","",VLOOKUP(AD45,Varsayımlar!$B:$Q,13,0))</f>
        <v>YURTDIŞI</v>
      </c>
      <c r="W45" s="115">
        <f>IF(B45="","",VLOOKUP(AD45,Varsayımlar!$B:$Q,14,0))</f>
        <v>6</v>
      </c>
      <c r="X45" s="118">
        <v>46199</v>
      </c>
      <c r="Y45" s="118">
        <v>46382</v>
      </c>
      <c r="Z45" s="115">
        <v>26062625</v>
      </c>
      <c r="AA45" s="115" t="str">
        <f>IF(B45="","",VLOOKUP(AD45,Varsayımlar!$B:$Q,15,0))</f>
        <v>TRİTON -SKT ATILACAK</v>
      </c>
      <c r="AB45" s="115" t="str">
        <f>IF(B45="","",VLOOKUP(AD45,Varsayımlar!$B:$Q,16,0))</f>
        <v>24-26 CM</v>
      </c>
      <c r="AC45" s="64"/>
      <c r="AD45" s="61" t="str">
        <f t="shared" si="3"/>
        <v>LLC TRİTONMUTLUKAL WHEAT TORTILLA</v>
      </c>
    </row>
    <row r="46" spans="1:30" ht="36" customHeight="1" x14ac:dyDescent="0.25">
      <c r="A46" s="9" t="s">
        <v>208</v>
      </c>
      <c r="B46" s="115" t="s">
        <v>17</v>
      </c>
      <c r="C46" s="116">
        <f>IF(B46="","",VLOOKUP(AD46,Varsayımlar!$B:$Q,3,0))</f>
        <v>8698829380698</v>
      </c>
      <c r="D46" s="116" t="s">
        <v>517</v>
      </c>
      <c r="E46" s="117" t="s">
        <v>37</v>
      </c>
      <c r="F46" s="115" t="s">
        <v>518</v>
      </c>
      <c r="G46" s="115" t="s">
        <v>521</v>
      </c>
      <c r="H46" s="115" t="str">
        <f>IF(B46="","",VLOOKUP(AD46,Varsayımlar!$B:$Q,5,0))</f>
        <v>TORTİLLAS 25 CM 4 PCS 260G</v>
      </c>
      <c r="I46" s="115">
        <f>IF(B46="","",VLOOKUP(AD46,Varsayımlar!B:T,19,0))</f>
        <v>0</v>
      </c>
      <c r="J46" s="115" t="str">
        <f>IF(B46="","",VLOOKUP(AD46,Varsayımlar!$B:$Q,6,0))</f>
        <v>SADE</v>
      </c>
      <c r="K46" s="115">
        <v>840</v>
      </c>
      <c r="L46" s="115"/>
      <c r="M46" s="115">
        <f t="shared" si="2"/>
        <v>10</v>
      </c>
      <c r="N46" s="115"/>
      <c r="O46" s="115"/>
      <c r="P46" s="115">
        <f>IF(B46="","",VLOOKUP(AD46,Varsayımlar!$B:$Q,7,0)*K46)</f>
        <v>25200</v>
      </c>
      <c r="Q46" s="115">
        <f>IF(B46="","",VLOOKUP(AD46,Varsayımlar!$B:$Q,8,0))</f>
        <v>25</v>
      </c>
      <c r="R46" s="115" t="str">
        <f>IF(B46="","",VLOOKUP(AD46,Varsayımlar!$B:$Q,9,0))</f>
        <v>SOFT</v>
      </c>
      <c r="S46" s="115">
        <f>IF(B46="","",VLOOKUP(AD46,Varsayımlar!$B:$Q,10,0))</f>
        <v>4</v>
      </c>
      <c r="T46" s="115">
        <f>IF(B46="","",VLOOKUP(AD46,Varsayımlar!$B:$Q,11,0))</f>
        <v>30</v>
      </c>
      <c r="U46" s="115">
        <f>IF(B46="","",VLOOKUP(AD46,Varsayımlar!$B:$Q,12,0))</f>
        <v>260</v>
      </c>
      <c r="V46" s="115" t="str">
        <f>IF(B46="","",VLOOKUP(AD46,Varsayımlar!$B:$Q,13,0))</f>
        <v>YURTDIŞI</v>
      </c>
      <c r="W46" s="115">
        <f>IF(B46="","",VLOOKUP(AD46,Varsayımlar!$B:$Q,14,0))</f>
        <v>6</v>
      </c>
      <c r="X46" s="118">
        <v>46199</v>
      </c>
      <c r="Y46" s="118">
        <v>46382</v>
      </c>
      <c r="Z46" s="115">
        <v>26062625</v>
      </c>
      <c r="AA46" s="115" t="str">
        <f>IF(B46="","",VLOOKUP(AD46,Varsayımlar!$B:$Q,15,0))</f>
        <v>TRİTON -SKT ATILACAK</v>
      </c>
      <c r="AB46" s="115" t="str">
        <f>IF(B46="","",VLOOKUP(AD46,Varsayımlar!$B:$Q,16,0))</f>
        <v>24-26 CM</v>
      </c>
      <c r="AC46" s="64"/>
      <c r="AD46" s="61" t="str">
        <f t="shared" si="3"/>
        <v>LLC TRİTONMUTLUKAL WHEAT TORTILLA</v>
      </c>
    </row>
    <row r="47" spans="1:30" ht="36" customHeight="1" x14ac:dyDescent="0.25">
      <c r="A47" s="9" t="s">
        <v>208</v>
      </c>
      <c r="B47" s="82" t="s">
        <v>17</v>
      </c>
      <c r="C47" s="83">
        <f>IF(B47="","",VLOOKUP(AD47,Varsayımlar!$B:$Q,3,0))</f>
        <v>8698829380698</v>
      </c>
      <c r="D47" s="83" t="s">
        <v>522</v>
      </c>
      <c r="E47" s="104" t="s">
        <v>37</v>
      </c>
      <c r="F47" s="82" t="s">
        <v>523</v>
      </c>
      <c r="G47" s="82" t="s">
        <v>524</v>
      </c>
      <c r="H47" s="82" t="str">
        <f>IF(B47="","",VLOOKUP(AD47,Varsayımlar!$B:$Q,5,0))</f>
        <v>TORTİLLAS 25 CM 4 PCS 260G</v>
      </c>
      <c r="I47" s="82">
        <f>IF(B47="","",VLOOKUP(AD47,Varsayımlar!B:T,19,0))</f>
        <v>0</v>
      </c>
      <c r="J47" s="82" t="str">
        <f>IF(B47="","",VLOOKUP(AD47,Varsayımlar!$B:$Q,6,0))</f>
        <v>SADE</v>
      </c>
      <c r="K47" s="82">
        <v>420</v>
      </c>
      <c r="L47" s="82"/>
      <c r="M47" s="82">
        <f t="shared" si="2"/>
        <v>5</v>
      </c>
      <c r="N47" s="82"/>
      <c r="O47" s="82"/>
      <c r="P47" s="82">
        <f>IF(B47="","",VLOOKUP(AD47,Varsayımlar!$B:$Q,7,0)*K47)</f>
        <v>12600</v>
      </c>
      <c r="Q47" s="82">
        <f>IF(B47="","",VLOOKUP(AD47,Varsayımlar!$B:$Q,8,0))</f>
        <v>25</v>
      </c>
      <c r="R47" s="82" t="str">
        <f>IF(B47="","",VLOOKUP(AD47,Varsayımlar!$B:$Q,9,0))</f>
        <v>SOFT</v>
      </c>
      <c r="S47" s="82">
        <f>IF(B47="","",VLOOKUP(AD47,Varsayımlar!$B:$Q,10,0))</f>
        <v>4</v>
      </c>
      <c r="T47" s="82">
        <f>IF(B47="","",VLOOKUP(AD47,Varsayımlar!$B:$Q,11,0))</f>
        <v>30</v>
      </c>
      <c r="U47" s="82">
        <f>IF(B47="","",VLOOKUP(AD47,Varsayımlar!$B:$Q,12,0))</f>
        <v>260</v>
      </c>
      <c r="V47" s="82" t="str">
        <f>IF(B47="","",VLOOKUP(AD47,Varsayımlar!$B:$Q,13,0))</f>
        <v>YURTDIŞI</v>
      </c>
      <c r="W47" s="82">
        <f>IF(B47="","",VLOOKUP(AD47,Varsayımlar!$B:$Q,14,0))</f>
        <v>6</v>
      </c>
      <c r="X47" s="84">
        <v>46200</v>
      </c>
      <c r="Y47" s="84">
        <v>46383</v>
      </c>
      <c r="Z47" s="82">
        <v>26062725</v>
      </c>
      <c r="AA47" s="82" t="str">
        <f>IF(B47="","",VLOOKUP(AD47,Varsayımlar!$B:$Q,15,0))</f>
        <v>TRİTON -SKT ATILACAK</v>
      </c>
      <c r="AB47" s="82" t="str">
        <f>IF(B47="","",VLOOKUP(AD47,Varsayımlar!$B:$Q,16,0))</f>
        <v>24-26 CM</v>
      </c>
      <c r="AC47" s="64"/>
      <c r="AD47" s="61" t="str">
        <f t="shared" si="3"/>
        <v>LLC TRİTONMUTLUKAL WHEAT TORTILLA</v>
      </c>
    </row>
    <row r="48" spans="1:30" ht="36" customHeight="1" x14ac:dyDescent="0.25">
      <c r="A48" s="9" t="s">
        <v>208</v>
      </c>
      <c r="B48" s="82" t="s">
        <v>17</v>
      </c>
      <c r="C48" s="83">
        <f>IF(B48="","",VLOOKUP(AD48,Varsayımlar!$B:$Q,3,0))</f>
        <v>8698829380698</v>
      </c>
      <c r="D48" s="83" t="s">
        <v>522</v>
      </c>
      <c r="E48" s="104" t="s">
        <v>37</v>
      </c>
      <c r="F48" s="82" t="s">
        <v>523</v>
      </c>
      <c r="G48" s="82" t="s">
        <v>525</v>
      </c>
      <c r="H48" s="82" t="str">
        <f>IF(B48="","",VLOOKUP(AD48,Varsayımlar!$B:$Q,5,0))</f>
        <v>TORTİLLAS 25 CM 4 PCS 260G</v>
      </c>
      <c r="I48" s="82">
        <f>IF(B48="","",VLOOKUP(AD48,Varsayımlar!B:T,19,0))</f>
        <v>0</v>
      </c>
      <c r="J48" s="82" t="str">
        <f>IF(B48="","",VLOOKUP(AD48,Varsayımlar!$B:$Q,6,0))</f>
        <v>SADE</v>
      </c>
      <c r="K48" s="82">
        <v>2016</v>
      </c>
      <c r="L48" s="82"/>
      <c r="M48" s="82">
        <f t="shared" si="2"/>
        <v>24</v>
      </c>
      <c r="N48" s="82"/>
      <c r="O48" s="82"/>
      <c r="P48" s="82">
        <f>IF(B48="","",VLOOKUP(AD48,Varsayımlar!$B:$Q,7,0)*K48)</f>
        <v>60480</v>
      </c>
      <c r="Q48" s="82">
        <f>IF(B48="","",VLOOKUP(AD48,Varsayımlar!$B:$Q,8,0))</f>
        <v>25</v>
      </c>
      <c r="R48" s="82" t="str">
        <f>IF(B48="","",VLOOKUP(AD48,Varsayımlar!$B:$Q,9,0))</f>
        <v>SOFT</v>
      </c>
      <c r="S48" s="82">
        <f>IF(B48="","",VLOOKUP(AD48,Varsayımlar!$B:$Q,10,0))</f>
        <v>4</v>
      </c>
      <c r="T48" s="82">
        <f>IF(B48="","",VLOOKUP(AD48,Varsayımlar!$B:$Q,11,0))</f>
        <v>30</v>
      </c>
      <c r="U48" s="82">
        <f>IF(B48="","",VLOOKUP(AD48,Varsayımlar!$B:$Q,12,0))</f>
        <v>260</v>
      </c>
      <c r="V48" s="82" t="str">
        <f>IF(B48="","",VLOOKUP(AD48,Varsayımlar!$B:$Q,13,0))</f>
        <v>YURTDIŞI</v>
      </c>
      <c r="W48" s="82">
        <f>IF(B48="","",VLOOKUP(AD48,Varsayımlar!$B:$Q,14,0))</f>
        <v>6</v>
      </c>
      <c r="X48" s="84">
        <v>46200</v>
      </c>
      <c r="Y48" s="84">
        <v>46383</v>
      </c>
      <c r="Z48" s="82">
        <v>26062725</v>
      </c>
      <c r="AA48" s="82" t="str">
        <f>IF(B48="","",VLOOKUP(AD48,Varsayımlar!$B:$Q,15,0))</f>
        <v>TRİTON -SKT ATILACAK</v>
      </c>
      <c r="AB48" s="82" t="str">
        <f>IF(B48="","",VLOOKUP(AD48,Varsayımlar!$B:$Q,16,0))</f>
        <v>24-26 CM</v>
      </c>
      <c r="AC48" s="64"/>
      <c r="AD48" s="61" t="str">
        <f t="shared" si="3"/>
        <v>LLC TRİTONMUTLUKAL WHEAT TORTILLA</v>
      </c>
    </row>
    <row r="49" spans="1:30" ht="36" customHeight="1" x14ac:dyDescent="0.25">
      <c r="A49" s="9" t="s">
        <v>208</v>
      </c>
      <c r="B49" s="62" t="s">
        <v>17</v>
      </c>
      <c r="C49" s="33">
        <f>IF(B49="","",VLOOKUP(AD49,Varsayımlar!$B:$Q,3,0))</f>
        <v>8698829380698</v>
      </c>
      <c r="D49" s="33" t="s">
        <v>526</v>
      </c>
      <c r="E49" s="102" t="s">
        <v>37</v>
      </c>
      <c r="F49" s="62" t="s">
        <v>527</v>
      </c>
      <c r="G49" s="62" t="s">
        <v>528</v>
      </c>
      <c r="H49" s="62" t="str">
        <f>IF(B49="","",VLOOKUP(AD49,Varsayımlar!$B:$Q,5,0))</f>
        <v>TORTİLLAS 25 CM 4 PCS 260G</v>
      </c>
      <c r="I49" s="62">
        <f>IF(B49="","",VLOOKUP(AD49,Varsayımlar!B:T,19,0))</f>
        <v>0</v>
      </c>
      <c r="J49" s="62" t="str">
        <f>IF(B49="","",VLOOKUP(AD49,Varsayımlar!$B:$Q,6,0))</f>
        <v>SADE</v>
      </c>
      <c r="K49" s="62">
        <v>2016</v>
      </c>
      <c r="L49" s="62"/>
      <c r="M49" s="62">
        <f t="shared" si="2"/>
        <v>24</v>
      </c>
      <c r="N49" s="62"/>
      <c r="O49" s="62"/>
      <c r="P49" s="62">
        <f>IF(B49="","",VLOOKUP(AD49,Varsayımlar!$B:$Q,7,0)*K49)</f>
        <v>60480</v>
      </c>
      <c r="Q49" s="62">
        <f>IF(B49="","",VLOOKUP(AD49,Varsayımlar!$B:$Q,8,0))</f>
        <v>25</v>
      </c>
      <c r="R49" s="62" t="str">
        <f>IF(B49="","",VLOOKUP(AD49,Varsayımlar!$B:$Q,9,0))</f>
        <v>SOFT</v>
      </c>
      <c r="S49" s="62">
        <f>IF(B49="","",VLOOKUP(AD49,Varsayımlar!$B:$Q,10,0))</f>
        <v>4</v>
      </c>
      <c r="T49" s="62">
        <f>IF(B49="","",VLOOKUP(AD49,Varsayımlar!$B:$Q,11,0))</f>
        <v>30</v>
      </c>
      <c r="U49" s="62">
        <f>IF(B49="","",VLOOKUP(AD49,Varsayımlar!$B:$Q,12,0))</f>
        <v>260</v>
      </c>
      <c r="V49" s="62" t="str">
        <f>IF(B49="","",VLOOKUP(AD49,Varsayımlar!$B:$Q,13,0))</f>
        <v>YURTDIŞI</v>
      </c>
      <c r="W49" s="62">
        <f>IF(B49="","",VLOOKUP(AD49,Varsayımlar!$B:$Q,14,0))</f>
        <v>6</v>
      </c>
      <c r="X49" s="63">
        <v>46202</v>
      </c>
      <c r="Y49" s="63">
        <v>46385</v>
      </c>
      <c r="Z49" s="62">
        <v>26062925</v>
      </c>
      <c r="AA49" s="62" t="str">
        <f>IF(B49="","",VLOOKUP(AD49,Varsayımlar!$B:$Q,15,0))</f>
        <v>TRİTON -SKT ATILACAK</v>
      </c>
      <c r="AB49" s="62" t="str">
        <f>IF(B49="","",VLOOKUP(AD49,Varsayımlar!$B:$Q,16,0))</f>
        <v>24-26 CM</v>
      </c>
      <c r="AC49" s="64"/>
      <c r="AD49" s="61" t="str">
        <f t="shared" si="3"/>
        <v>LLC TRİTONMUTLUKAL WHEAT TORTILLA</v>
      </c>
    </row>
    <row r="50" spans="1:30" ht="36" customHeight="1" x14ac:dyDescent="0.25">
      <c r="A50" s="9" t="s">
        <v>208</v>
      </c>
      <c r="B50" s="62" t="s">
        <v>17</v>
      </c>
      <c r="C50" s="33">
        <f>IF(B50="","",VLOOKUP(AD50,Varsayımlar!$B:$Q,3,0))</f>
        <v>8698829380698</v>
      </c>
      <c r="D50" s="33" t="s">
        <v>526</v>
      </c>
      <c r="E50" s="102" t="s">
        <v>37</v>
      </c>
      <c r="F50" s="62" t="s">
        <v>527</v>
      </c>
      <c r="G50" s="62" t="s">
        <v>529</v>
      </c>
      <c r="H50" s="62" t="str">
        <f>IF(B50="","",VLOOKUP(AD50,Varsayımlar!$B:$Q,5,0))</f>
        <v>TORTİLLAS 25 CM 4 PCS 260G</v>
      </c>
      <c r="I50" s="62">
        <f>IF(B50="","",VLOOKUP(AD50,Varsayımlar!B:T,19,0))</f>
        <v>0</v>
      </c>
      <c r="J50" s="62" t="str">
        <f>IF(B50="","",VLOOKUP(AD50,Varsayımlar!$B:$Q,6,0))</f>
        <v>SADE</v>
      </c>
      <c r="K50" s="62">
        <v>420</v>
      </c>
      <c r="L50" s="62"/>
      <c r="M50" s="62">
        <f t="shared" si="2"/>
        <v>5</v>
      </c>
      <c r="N50" s="62"/>
      <c r="O50" s="62"/>
      <c r="P50" s="62">
        <f>IF(B50="","",VLOOKUP(AD50,Varsayımlar!$B:$Q,7,0)*K50)</f>
        <v>12600</v>
      </c>
      <c r="Q50" s="62">
        <f>IF(B50="","",VLOOKUP(AD50,Varsayımlar!$B:$Q,8,0))</f>
        <v>25</v>
      </c>
      <c r="R50" s="62" t="str">
        <f>IF(B50="","",VLOOKUP(AD50,Varsayımlar!$B:$Q,9,0))</f>
        <v>SOFT</v>
      </c>
      <c r="S50" s="62">
        <f>IF(B50="","",VLOOKUP(AD50,Varsayımlar!$B:$Q,10,0))</f>
        <v>4</v>
      </c>
      <c r="T50" s="62">
        <f>IF(B50="","",VLOOKUP(AD50,Varsayımlar!$B:$Q,11,0))</f>
        <v>30</v>
      </c>
      <c r="U50" s="62">
        <f>IF(B50="","",VLOOKUP(AD50,Varsayımlar!$B:$Q,12,0))</f>
        <v>260</v>
      </c>
      <c r="V50" s="62" t="str">
        <f>IF(B50="","",VLOOKUP(AD50,Varsayımlar!$B:$Q,13,0))</f>
        <v>YURTDIŞI</v>
      </c>
      <c r="W50" s="62">
        <f>IF(B50="","",VLOOKUP(AD50,Varsayımlar!$B:$Q,14,0))</f>
        <v>6</v>
      </c>
      <c r="X50" s="63">
        <v>46202</v>
      </c>
      <c r="Y50" s="63">
        <v>46385</v>
      </c>
      <c r="Z50" s="62">
        <v>26062925</v>
      </c>
      <c r="AA50" s="62" t="str">
        <f>IF(B50="","",VLOOKUP(AD50,Varsayımlar!$B:$Q,15,0))</f>
        <v>TRİTON -SKT ATILACAK</v>
      </c>
      <c r="AB50" s="62" t="str">
        <f>IF(B50="","",VLOOKUP(AD50,Varsayımlar!$B:$Q,16,0))</f>
        <v>24-26 CM</v>
      </c>
      <c r="AC50" s="64"/>
      <c r="AD50" s="61" t="str">
        <f t="shared" si="3"/>
        <v>LLC TRİTONMUTLUKAL WHEAT TORTILLA</v>
      </c>
    </row>
    <row r="51" spans="1:30" ht="36" customHeight="1" x14ac:dyDescent="0.25">
      <c r="A51" s="9" t="s">
        <v>208</v>
      </c>
      <c r="B51" s="64"/>
      <c r="C51" s="65" t="str">
        <f>IF(B51="","",VLOOKUP(AD51,Varsayımlar!$B:$Q,3,0))</f>
        <v/>
      </c>
      <c r="D51" s="65"/>
      <c r="E51" s="65"/>
      <c r="F51" s="64"/>
      <c r="G51" s="64"/>
      <c r="H51" s="64" t="str">
        <f>IF(B51="","",VLOOKUP(AD51,Varsayımlar!$B:$Q,5,0))</f>
        <v/>
      </c>
      <c r="I51" s="64" t="str">
        <f>IF(B51="","",VLOOKUP(AD51,Varsayımlar!B:T,19,0))</f>
        <v/>
      </c>
      <c r="J51" s="64" t="str">
        <f>IF(B51="","",VLOOKUP(AD51,Varsayımlar!$B:$Q,6,0))</f>
        <v/>
      </c>
      <c r="K51" s="64"/>
      <c r="L51" s="64"/>
      <c r="M51" s="64">
        <f t="shared" si="2"/>
        <v>0</v>
      </c>
      <c r="N51" s="64"/>
      <c r="O51" s="64"/>
      <c r="P51" s="64" t="str">
        <f>IF(B51="","",VLOOKUP(AD51,Varsayımlar!$B:$Q,7,0)*K51)</f>
        <v/>
      </c>
      <c r="Q51" s="64" t="str">
        <f>IF(B51="","",VLOOKUP(AD51,Varsayımlar!$B:$Q,8,0))</f>
        <v/>
      </c>
      <c r="R51" s="64" t="str">
        <f>IF(B51="","",VLOOKUP(AD51,Varsayımlar!$B:$Q,9,0))</f>
        <v/>
      </c>
      <c r="S51" s="64" t="str">
        <f>IF(B51="","",VLOOKUP(AD51,Varsayımlar!$B:$Q,10,0))</f>
        <v/>
      </c>
      <c r="T51" s="64" t="str">
        <f>IF(B51="","",VLOOKUP(AD51,Varsayımlar!$B:$Q,11,0))</f>
        <v/>
      </c>
      <c r="U51" s="64" t="str">
        <f>IF(B51="","",VLOOKUP(AD51,Varsayımlar!$B:$Q,12,0))</f>
        <v/>
      </c>
      <c r="V51" s="64" t="str">
        <f>IF(B51="","",VLOOKUP(AD51,Varsayımlar!$B:$Q,13,0))</f>
        <v/>
      </c>
      <c r="W51" s="64" t="str">
        <f>IF(B51="","",VLOOKUP(AD51,Varsayımlar!$B:$Q,14,0))</f>
        <v/>
      </c>
      <c r="X51" s="66"/>
      <c r="Y51" s="66"/>
      <c r="Z51" s="64"/>
      <c r="AA51" s="64" t="str">
        <f>IF(B51="","",VLOOKUP(AD51,Varsayımlar!$B:$Q,15,0))</f>
        <v/>
      </c>
      <c r="AB51" s="64" t="str">
        <f>IF(B51="","",VLOOKUP(AD51,Varsayımlar!$B:$Q,16,0))</f>
        <v/>
      </c>
      <c r="AC51" s="64"/>
      <c r="AD51" s="61" t="str">
        <f t="shared" si="3"/>
        <v/>
      </c>
    </row>
    <row r="52" spans="1:30" ht="36" customHeight="1" x14ac:dyDescent="0.25">
      <c r="A52" s="9" t="s">
        <v>209</v>
      </c>
      <c r="B52" s="64"/>
      <c r="C52" s="65" t="str">
        <f>IF(B52="","",VLOOKUP(AD52,Varsayımlar!$B:$Q,3,0))</f>
        <v/>
      </c>
      <c r="D52" s="65"/>
      <c r="E52" s="65"/>
      <c r="F52" s="64"/>
      <c r="G52" s="64"/>
      <c r="H52" s="64" t="str">
        <f>IF(B52="","",VLOOKUP(AD52,Varsayımlar!$B:$Q,5,0))</f>
        <v/>
      </c>
      <c r="I52" s="64" t="str">
        <f>IF(B52="","",VLOOKUP(AD52,Varsayımlar!B:T,19,0))</f>
        <v/>
      </c>
      <c r="J52" s="64" t="str">
        <f>IF(B52="","",VLOOKUP(AD52,Varsayımlar!$B:$Q,6,0))</f>
        <v/>
      </c>
      <c r="K52" s="64"/>
      <c r="L52" s="64"/>
      <c r="M52" s="64">
        <f t="shared" si="2"/>
        <v>0</v>
      </c>
      <c r="N52" s="64"/>
      <c r="O52" s="64"/>
      <c r="P52" s="64" t="str">
        <f>IF(B52="","",VLOOKUP(AD52,Varsayımlar!$B:$Q,7,0)*K52)</f>
        <v/>
      </c>
      <c r="Q52" s="64" t="str">
        <f>IF(B52="","",VLOOKUP(AD52,Varsayımlar!$B:$Q,8,0))</f>
        <v/>
      </c>
      <c r="R52" s="64" t="str">
        <f>IF(B52="","",VLOOKUP(AD52,Varsayımlar!$B:$Q,9,0))</f>
        <v/>
      </c>
      <c r="S52" s="64" t="str">
        <f>IF(B52="","",VLOOKUP(AD52,Varsayımlar!$B:$Q,10,0))</f>
        <v/>
      </c>
      <c r="T52" s="64" t="str">
        <f>IF(B52="","",VLOOKUP(AD52,Varsayımlar!$B:$Q,11,0))</f>
        <v/>
      </c>
      <c r="U52" s="64" t="str">
        <f>IF(B52="","",VLOOKUP(AD52,Varsayımlar!$B:$Q,12,0))</f>
        <v/>
      </c>
      <c r="V52" s="64" t="str">
        <f>IF(B52="","",VLOOKUP(AD52,Varsayımlar!$B:$Q,13,0))</f>
        <v/>
      </c>
      <c r="W52" s="64" t="str">
        <f>IF(B52="","",VLOOKUP(AD52,Varsayımlar!$B:$Q,14,0))</f>
        <v/>
      </c>
      <c r="X52" s="66"/>
      <c r="Y52" s="66"/>
      <c r="Z52" s="64"/>
      <c r="AA52" s="64" t="str">
        <f>IF(B52="","",VLOOKUP(AD52,Varsayımlar!$B:$Q,15,0))</f>
        <v/>
      </c>
      <c r="AB52" s="64" t="str">
        <f>IF(B52="","",VLOOKUP(AD52,Varsayımlar!$B:$Q,16,0))</f>
        <v/>
      </c>
      <c r="AC52" s="64"/>
      <c r="AD52" s="61" t="str">
        <f t="shared" si="3"/>
        <v/>
      </c>
    </row>
    <row r="53" spans="1:30" ht="36" customHeight="1" x14ac:dyDescent="0.25">
      <c r="A53" s="9" t="s">
        <v>210</v>
      </c>
      <c r="B53" s="64"/>
      <c r="C53" s="65" t="str">
        <f>IF(B53="","",VLOOKUP(AD53,Varsayımlar!$B:$Q,3,0))</f>
        <v/>
      </c>
      <c r="D53" s="65"/>
      <c r="E53" s="65"/>
      <c r="F53" s="64"/>
      <c r="G53" s="64"/>
      <c r="H53" s="64" t="str">
        <f>IF(B53="","",VLOOKUP(AD53,Varsayımlar!$B:$Q,5,0))</f>
        <v/>
      </c>
      <c r="I53" s="64" t="str">
        <f>IF(B53="","",VLOOKUP(AD53,Varsayımlar!B:T,19,0))</f>
        <v/>
      </c>
      <c r="J53" s="64" t="str">
        <f>IF(B53="","",VLOOKUP(AD53,Varsayımlar!$B:$Q,6,0))</f>
        <v/>
      </c>
      <c r="K53" s="64"/>
      <c r="L53" s="64"/>
      <c r="M53" s="64">
        <f>K53/84</f>
        <v>0</v>
      </c>
      <c r="N53" s="64"/>
      <c r="O53" s="64"/>
      <c r="P53" s="64" t="str">
        <f>IF(B53="","",VLOOKUP(AD53,Varsayımlar!$B:$Q,7,0)*K53)</f>
        <v/>
      </c>
      <c r="Q53" s="64" t="str">
        <f>IF(B53="","",VLOOKUP(AD53,Varsayımlar!$B:$Q,8,0))</f>
        <v/>
      </c>
      <c r="R53" s="64" t="str">
        <f>IF(B53="","",VLOOKUP(AD53,Varsayımlar!$B:$Q,9,0))</f>
        <v/>
      </c>
      <c r="S53" s="64" t="str">
        <f>IF(B53="","",VLOOKUP(AD53,Varsayımlar!$B:$Q,10,0))</f>
        <v/>
      </c>
      <c r="T53" s="64" t="str">
        <f>IF(B53="","",VLOOKUP(AD53,Varsayımlar!$B:$Q,11,0))</f>
        <v/>
      </c>
      <c r="U53" s="64" t="str">
        <f>IF(B53="","",VLOOKUP(AD53,Varsayımlar!$B:$Q,12,0))</f>
        <v/>
      </c>
      <c r="V53" s="64" t="str">
        <f>IF(B53="","",VLOOKUP(AD53,Varsayımlar!$B:$Q,13,0))</f>
        <v/>
      </c>
      <c r="W53" s="64" t="str">
        <f>IF(B53="","",VLOOKUP(AD53,Varsayımlar!$B:$Q,14,0))</f>
        <v/>
      </c>
      <c r="X53" s="66"/>
      <c r="Y53" s="66"/>
      <c r="Z53" s="64"/>
      <c r="AA53" s="64" t="str">
        <f>IF(B53="","",VLOOKUP(AD53,Varsayımlar!$B:$Q,15,0))</f>
        <v/>
      </c>
      <c r="AB53" s="64" t="str">
        <f>IF(B53="","",VLOOKUP(AD53,Varsayımlar!$B:$Q,16,0))</f>
        <v/>
      </c>
      <c r="AC53" s="64"/>
      <c r="AD53" s="61" t="str">
        <f>IF(B53="","",CONCATENATE(B53,E53))</f>
        <v/>
      </c>
    </row>
    <row r="54" spans="1:30" ht="36" customHeight="1" x14ac:dyDescent="0.25">
      <c r="A54" s="198" t="s">
        <v>171</v>
      </c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9"/>
      <c r="AC54" s="55"/>
    </row>
    <row r="55" spans="1:30" ht="47.25" x14ac:dyDescent="0.25">
      <c r="A55" s="9" t="s">
        <v>0</v>
      </c>
      <c r="B55" s="9" t="s">
        <v>1</v>
      </c>
      <c r="C55" s="10" t="s">
        <v>36</v>
      </c>
      <c r="D55" s="10" t="s">
        <v>177</v>
      </c>
      <c r="E55" s="10" t="s">
        <v>42</v>
      </c>
      <c r="F55" s="9" t="s">
        <v>43</v>
      </c>
      <c r="G55" s="9" t="s">
        <v>13</v>
      </c>
      <c r="H55" s="9" t="s">
        <v>2</v>
      </c>
      <c r="I55" s="9" t="s">
        <v>83</v>
      </c>
      <c r="J55" s="9" t="s">
        <v>3</v>
      </c>
      <c r="K55" s="9" t="s">
        <v>21</v>
      </c>
      <c r="L55" s="9" t="s">
        <v>141</v>
      </c>
      <c r="M55" s="9" t="s">
        <v>20</v>
      </c>
      <c r="N55" s="9" t="s">
        <v>243</v>
      </c>
      <c r="O55" s="9" t="s">
        <v>176</v>
      </c>
      <c r="P55" s="9" t="s">
        <v>16</v>
      </c>
      <c r="Q55" s="9" t="s">
        <v>4</v>
      </c>
      <c r="R55" s="9" t="s">
        <v>5</v>
      </c>
      <c r="S55" s="9" t="s">
        <v>6</v>
      </c>
      <c r="T55" s="9" t="s">
        <v>33</v>
      </c>
      <c r="U55" s="9" t="s">
        <v>7</v>
      </c>
      <c r="V55" s="9" t="s">
        <v>8</v>
      </c>
      <c r="W55" s="9" t="s">
        <v>364</v>
      </c>
      <c r="X55" s="9" t="s">
        <v>10</v>
      </c>
      <c r="Y55" s="9" t="s">
        <v>11</v>
      </c>
      <c r="Z55" s="9" t="s">
        <v>12</v>
      </c>
      <c r="AA55" s="9" t="s">
        <v>14</v>
      </c>
      <c r="AB55" s="9" t="s">
        <v>15</v>
      </c>
      <c r="AC55" s="9" t="s">
        <v>305</v>
      </c>
      <c r="AD55" s="8" t="s">
        <v>50</v>
      </c>
    </row>
    <row r="56" spans="1:30" ht="63" x14ac:dyDescent="0.25">
      <c r="A56" s="9" t="s">
        <v>29</v>
      </c>
      <c r="B56" s="64" t="s">
        <v>117</v>
      </c>
      <c r="C56" s="65">
        <f>IF(B56="","",VLOOKUP(AD56,Varsayımlar!$B:$Q,3,0))</f>
        <v>8698829380698</v>
      </c>
      <c r="D56" s="65"/>
      <c r="E56" s="69" t="s">
        <v>113</v>
      </c>
      <c r="F56" s="64"/>
      <c r="G56" s="64"/>
      <c r="H56" s="64" t="str">
        <f>IF(B56="","",VLOOKUP(AD56,Varsayımlar!$B:$Q,5,0))</f>
        <v>Mutlukal Tortillas 15cm</v>
      </c>
      <c r="I56" s="64">
        <f>IF(B56="","",VLOOKUP(AD56,Varsayımlar!B:T,19,0))</f>
        <v>0</v>
      </c>
      <c r="J56" s="64" t="str">
        <f>IF(B56="","",VLOOKUP(AD56,Varsayımlar!$B:$Q,6,0))</f>
        <v>SADE</v>
      </c>
      <c r="K56" s="64" t="s">
        <v>160</v>
      </c>
      <c r="L56" s="64"/>
      <c r="M56" s="64" t="str">
        <f>IFERROR(IF(B56="","",K56/VLOOKUP(AD56,Varsayımlar!B:R,17,0)),"")</f>
        <v/>
      </c>
      <c r="N56" s="64">
        <v>96</v>
      </c>
      <c r="O56" s="64"/>
      <c r="P56" s="64" t="e">
        <f>IF(B56="","",VLOOKUP(AD56,Varsayımlar!$B:$Q,7,0)*K56)</f>
        <v>#VALUE!</v>
      </c>
      <c r="Q56" s="64">
        <f>IF(B56="","",VLOOKUP(AD56,Varsayımlar!$B:$Q,8,0))</f>
        <v>12</v>
      </c>
      <c r="R56" s="64" t="str">
        <f>IF(B56="","",VLOOKUP(AD56,Varsayımlar!$B:$Q,9,0))</f>
        <v>IRAK SOFT</v>
      </c>
      <c r="S56" s="64">
        <f>IF(B56="","",VLOOKUP(AD56,Varsayımlar!$B:$Q,10,0))</f>
        <v>10</v>
      </c>
      <c r="T56" s="64">
        <f>IF(B56="","",VLOOKUP(AD56,Varsayımlar!$B:$Q,11,0))</f>
        <v>12</v>
      </c>
      <c r="U56" s="64">
        <f>IF(B56="","",VLOOKUP(AD56,Varsayımlar!$B:$Q,12,0))</f>
        <v>250</v>
      </c>
      <c r="V56" s="64" t="str">
        <f>IF(B56="","",VLOOKUP(AD56,Varsayımlar!$B:$Q,13,0))</f>
        <v>YURTİÇİ</v>
      </c>
      <c r="W56" s="64">
        <f>IF(B56="","",VLOOKUP(AD56,Varsayımlar!$B:$Q,14,0))</f>
        <v>6</v>
      </c>
      <c r="X56" s="66" t="s">
        <v>161</v>
      </c>
      <c r="Y56" s="66" t="s">
        <v>161</v>
      </c>
      <c r="Z56" s="66" t="s">
        <v>161</v>
      </c>
      <c r="AA56" s="64" t="str">
        <f>IF(B56="","",VLOOKUP(AD56,Varsayımlar!$B:$Q,15,0))</f>
        <v>15CM KOLİ</v>
      </c>
      <c r="AB56" s="64" t="str">
        <f>IF(B56="","",VLOOKUP(AD56,Varsayımlar!$B:$Q,16,0))</f>
        <v>KESME-33-35G BEZE, KESİLMEMİŞ 16-18CM, 320-330G- KESİLMİŞ 245-250G</v>
      </c>
      <c r="AC56" s="64">
        <f>IF(B56="","",VLOOKUP(Sayfa2!AD16,Varsayımlar!B:S,18,0))</f>
        <v>0</v>
      </c>
      <c r="AD56" s="61" t="str">
        <f t="shared" ref="AD56:AD61" si="4">IF(B56="","",CONCATENATE(B56,E56))</f>
        <v>Maydonoz DönerMutlukal Tortillas 15cm 250g</v>
      </c>
    </row>
    <row r="57" spans="1:30" ht="31.5" customHeight="1" x14ac:dyDescent="0.25">
      <c r="A57" s="9" t="s">
        <v>122</v>
      </c>
      <c r="B57" s="70" t="s">
        <v>149</v>
      </c>
      <c r="C57" s="71">
        <f>IF(B57="","",VLOOKUP(AD57,Varsayımlar!$B:$Q,3,0))</f>
        <v>8698829380698</v>
      </c>
      <c r="D57" s="71"/>
      <c r="E57" s="72" t="s">
        <v>150</v>
      </c>
      <c r="F57" s="70"/>
      <c r="G57" s="70"/>
      <c r="H57" s="70" t="str">
        <f>IF(B57="","",VLOOKUP(AD57,Varsayımlar!$B:$Q,5,0))</f>
        <v>Happylla 25cm (060)</v>
      </c>
      <c r="I57" s="70">
        <f>IF(B57="","",VLOOKUP(AD57,Varsayımlar!B:T,19,0))</f>
        <v>0</v>
      </c>
      <c r="J57" s="70" t="str">
        <f>IF(B57="","",VLOOKUP(AD57,Varsayımlar!$B:$Q,6,0))</f>
        <v>SADE</v>
      </c>
      <c r="K57" s="70" t="s">
        <v>160</v>
      </c>
      <c r="L57" s="70"/>
      <c r="M57" s="70" t="str">
        <f>IFERROR(IF(B57="","",K57/VLOOKUP(AD57,Varsayımlar!B:R,17,0)),"")</f>
        <v/>
      </c>
      <c r="N57" s="70"/>
      <c r="O57" s="70"/>
      <c r="P57" s="70" t="e">
        <f>IF(B57="","",VLOOKUP(AD57,Varsayımlar!$B:$Q,7,0)*K57)</f>
        <v>#VALUE!</v>
      </c>
      <c r="Q57" s="70">
        <f>IF(B57="","",VLOOKUP(AD57,Varsayımlar!$B:$Q,8,0))</f>
        <v>25</v>
      </c>
      <c r="R57" s="70" t="str">
        <f>IF(B57="","",VLOOKUP(AD57,Varsayımlar!$B:$Q,9,0))</f>
        <v>Irak soft</v>
      </c>
      <c r="S57" s="70">
        <f>IF(B57="","",VLOOKUP(AD57,Varsayımlar!$B:$Q,10,0))</f>
        <v>10</v>
      </c>
      <c r="T57" s="70">
        <f>IF(B57="","",VLOOKUP(AD57,Varsayımlar!$B:$Q,11,0))</f>
        <v>12</v>
      </c>
      <c r="U57" s="70">
        <f>IF(B57="","",VLOOKUP(AD57,Varsayımlar!$B:$Q,12,0))</f>
        <v>650</v>
      </c>
      <c r="V57" s="70" t="str">
        <f>IF(B57="","",VLOOKUP(AD57,Varsayımlar!$B:$Q,13,0))</f>
        <v>Yurtiçi</v>
      </c>
      <c r="W57" s="70">
        <f>IF(B57="","",VLOOKUP(AD57,Varsayımlar!$B:$Q,14,0))</f>
        <v>6</v>
      </c>
      <c r="X57" s="73" t="s">
        <v>161</v>
      </c>
      <c r="Y57" s="73" t="s">
        <v>161</v>
      </c>
      <c r="Z57" s="73" t="s">
        <v>161</v>
      </c>
      <c r="AA57" s="70" t="str">
        <f>IF(B57="","",VLOOKUP(AD57,Varsayımlar!$B:$Q,15,0))</f>
        <v>Kırmızı Koli-Etiketli</v>
      </c>
      <c r="AB57" s="70" t="str">
        <f>IF(B57="","",VLOOKUP(AD57,Varsayımlar!$B:$Q,16,0))</f>
        <v>24-26 cm</v>
      </c>
      <c r="AC57" s="70">
        <f>IF(B57="","",VLOOKUP(Sayfa2!AD17,Varsayımlar!B:S,18,0))</f>
        <v>0</v>
      </c>
      <c r="AD57" s="8" t="str">
        <f t="shared" si="4"/>
        <v>Aylin KartonHappylla 25 cm 10 lu 650g</v>
      </c>
    </row>
    <row r="58" spans="1:30" ht="31.5" customHeight="1" x14ac:dyDescent="0.25">
      <c r="A58" s="9" t="s">
        <v>123</v>
      </c>
      <c r="B58" s="58" t="s">
        <v>143</v>
      </c>
      <c r="C58" s="59">
        <f>IF(B58="","",VLOOKUP(AD58,Varsayımlar!$B:$Q,3,0))</f>
        <v>8698829380698</v>
      </c>
      <c r="D58" s="59"/>
      <c r="E58" s="74" t="s">
        <v>162</v>
      </c>
      <c r="F58" s="58"/>
      <c r="G58" s="58"/>
      <c r="H58" s="58" t="str">
        <f>IF(B58="","",VLOOKUP(AD58,Varsayımlar!$B:$Q,5,0))</f>
        <v>Bisto 25 cm</v>
      </c>
      <c r="I58" s="58">
        <f>IF(B58="","",VLOOKUP(AD58,Varsayımlar!B:T,19,0))</f>
        <v>0</v>
      </c>
      <c r="J58" s="58" t="str">
        <f>IF(B58="","",VLOOKUP(AD58,Varsayımlar!$B:$Q,6,0))</f>
        <v>SADE</v>
      </c>
      <c r="K58" s="58" t="s">
        <v>160</v>
      </c>
      <c r="L58" s="58"/>
      <c r="M58" s="58" t="str">
        <f>IFERROR(IF(B58="","",K58/VLOOKUP(AD58,Varsayımlar!B:R,17,0)),"")</f>
        <v/>
      </c>
      <c r="N58" s="58">
        <v>50</v>
      </c>
      <c r="O58" s="58"/>
      <c r="P58" s="58" t="e">
        <f>IF(B58="","",VLOOKUP(AD58,Varsayımlar!$B:$Q,7,0)*K58)</f>
        <v>#VALUE!</v>
      </c>
      <c r="Q58" s="58">
        <f>IF(B58="","",VLOOKUP(AD58,Varsayımlar!$B:$Q,8,0))</f>
        <v>25</v>
      </c>
      <c r="R58" s="58" t="str">
        <f>IF(B58="","",VLOOKUP(AD58,Varsayımlar!$B:$Q,9,0))</f>
        <v>Standart</v>
      </c>
      <c r="S58" s="58">
        <f>IF(B58="","",VLOOKUP(AD58,Varsayımlar!$B:$Q,10,0))</f>
        <v>12</v>
      </c>
      <c r="T58" s="58">
        <f>IF(B58="","",VLOOKUP(AD58,Varsayımlar!$B:$Q,11,0))</f>
        <v>12</v>
      </c>
      <c r="U58" s="58">
        <f>IF(B58="","",VLOOKUP(AD58,Varsayımlar!$B:$Q,12,0))</f>
        <v>840</v>
      </c>
      <c r="V58" s="58" t="str">
        <f>IF(B58="","",VLOOKUP(AD58,Varsayımlar!$B:$Q,13,0))</f>
        <v>Yurtiçi</v>
      </c>
      <c r="W58" s="58">
        <f>IF(B58="","",VLOOKUP(AD58,Varsayımlar!$B:$Q,14,0))</f>
        <v>6</v>
      </c>
      <c r="X58" s="60" t="s">
        <v>161</v>
      </c>
      <c r="Y58" s="60" t="s">
        <v>161</v>
      </c>
      <c r="Z58" s="60" t="s">
        <v>161</v>
      </c>
      <c r="AA58" s="58" t="str">
        <f>IF(B58="","",VLOOKUP(AD58,Varsayımlar!$B:$Q,15,0))</f>
        <v>Bisto Kolisi</v>
      </c>
      <c r="AB58" s="58" t="str">
        <f>IF(B58="","",VLOOKUP(AD58,Varsayımlar!$B:$Q,16,0))</f>
        <v>24-26 Cm</v>
      </c>
      <c r="AC58" s="58">
        <f>IF(B58="","",VLOOKUP(Sayfa2!AD18,Varsayımlar!B:S,18,0))</f>
        <v>0</v>
      </c>
      <c r="AD58" s="61" t="str">
        <f t="shared" si="4"/>
        <v>Şok MarketBisto 25 cm 12 pcs 840g</v>
      </c>
    </row>
    <row r="59" spans="1:30" ht="31.5" customHeight="1" x14ac:dyDescent="0.25">
      <c r="A59" s="9" t="s">
        <v>124</v>
      </c>
      <c r="B59" s="75" t="s">
        <v>143</v>
      </c>
      <c r="C59" s="76">
        <f>IF(B59="","",VLOOKUP(AD59,Varsayımlar!$B:$Q,3,0))</f>
        <v>8698829380698</v>
      </c>
      <c r="D59" s="76"/>
      <c r="E59" s="75" t="s">
        <v>144</v>
      </c>
      <c r="F59" s="77"/>
      <c r="G59" s="77"/>
      <c r="H59" s="77" t="str">
        <f>IF(B59="","",VLOOKUP(AD59,Varsayımlar!$B:$Q,5,0))</f>
        <v xml:space="preserve">Taco 15 cm </v>
      </c>
      <c r="I59" s="77">
        <f>IF(B59="","",VLOOKUP(AD59,Varsayımlar!B:T,19,0))</f>
        <v>0</v>
      </c>
      <c r="J59" s="77" t="str">
        <f>IF(B59="","",VLOOKUP(AD59,Varsayımlar!$B:$Q,6,0))</f>
        <v>SADE</v>
      </c>
      <c r="K59" s="77" t="s">
        <v>160</v>
      </c>
      <c r="L59" s="77"/>
      <c r="M59" s="77" t="str">
        <f>IFERROR(IF(B59="","",K59/VLOOKUP(AD59,Varsayımlar!B:R,17,0)),"")</f>
        <v/>
      </c>
      <c r="N59" s="77">
        <v>50</v>
      </c>
      <c r="O59" s="77"/>
      <c r="P59" s="77" t="e">
        <f>IF(B59="","",VLOOKUP(AD59,Varsayımlar!$B:$Q,7,0)*K59)</f>
        <v>#VALUE!</v>
      </c>
      <c r="Q59" s="77">
        <f>IF(B59="","",VLOOKUP(AD59,Varsayımlar!$B:$Q,8,0))</f>
        <v>15</v>
      </c>
      <c r="R59" s="77" t="str">
        <f>IF(B59="","",VLOOKUP(AD59,Varsayımlar!$B:$Q,9,0))</f>
        <v>SOFT-PA3</v>
      </c>
      <c r="S59" s="77">
        <f>IF(B59="","",VLOOKUP(AD59,Varsayımlar!$B:$Q,10,0))</f>
        <v>6</v>
      </c>
      <c r="T59" s="77">
        <f>IF(B59="","",VLOOKUP(AD59,Varsayımlar!$B:$Q,11,0))</f>
        <v>18</v>
      </c>
      <c r="U59" s="77">
        <f>IF(B59="","",VLOOKUP(AD59,Varsayımlar!$B:$Q,12,0))</f>
        <v>250</v>
      </c>
      <c r="V59" s="77" t="str">
        <f>IF(B59="","",VLOOKUP(AD59,Varsayımlar!$B:$Q,13,0))</f>
        <v>YURTİÇİ</v>
      </c>
      <c r="W59" s="77">
        <f>IF(B59="","",VLOOKUP(AD59,Varsayımlar!$B:$Q,14,0))</f>
        <v>6</v>
      </c>
      <c r="X59" s="78" t="s">
        <v>161</v>
      </c>
      <c r="Y59" s="78" t="s">
        <v>161</v>
      </c>
      <c r="Z59" s="78" t="s">
        <v>161</v>
      </c>
      <c r="AA59" s="77" t="str">
        <f>IF(B59="","",VLOOKUP(AD59,Varsayımlar!$B:$Q,15,0))</f>
        <v>15 CM KOLİ</v>
      </c>
      <c r="AB59" s="77" t="str">
        <f>IF(B59="","",VLOOKUP(AD59,Varsayımlar!$B:$Q,16,0))</f>
        <v>14-16 CM</v>
      </c>
      <c r="AC59" s="77">
        <f>IF(B59="","",VLOOKUP(Sayfa2!AD19,Varsayımlar!B:S,18,0))</f>
        <v>0</v>
      </c>
      <c r="AD59" s="8" t="str">
        <f t="shared" si="4"/>
        <v>Şok MarketTaco 15 cm 6 lı 150 g</v>
      </c>
    </row>
    <row r="60" spans="1:30" ht="31.5" hidden="1" customHeight="1" x14ac:dyDescent="0.25">
      <c r="A60" s="9" t="s">
        <v>125</v>
      </c>
      <c r="B60" s="64"/>
      <c r="C60" s="65" t="str">
        <f>IF(B60="","",VLOOKUP(AD60,Varsayımlar!$B:$Q,3,0))</f>
        <v/>
      </c>
      <c r="D60" s="65"/>
      <c r="E60" s="65"/>
      <c r="F60" s="64"/>
      <c r="G60" s="64"/>
      <c r="H60" s="64" t="str">
        <f>IF(B60="","",VLOOKUP(AD60,Varsayımlar!$B:$Q,5,0))</f>
        <v/>
      </c>
      <c r="I60" s="64"/>
      <c r="J60" s="64" t="str">
        <f>IF(B60="","",VLOOKUP(AD60,Varsayımlar!$B:$Q,6,0))</f>
        <v/>
      </c>
      <c r="K60" s="64"/>
      <c r="L60" s="64"/>
      <c r="M60" s="64">
        <f>K60/84</f>
        <v>0</v>
      </c>
      <c r="N60" s="64"/>
      <c r="O60" s="64"/>
      <c r="P60" s="64" t="str">
        <f>IF(B60="","",VLOOKUP(AD60,Varsayımlar!$B:$Q,7,0)*K60)</f>
        <v/>
      </c>
      <c r="Q60" s="64" t="str">
        <f>IF(B60="","",VLOOKUP(AD60,Varsayımlar!$B:$Q,8,0))</f>
        <v/>
      </c>
      <c r="R60" s="64" t="str">
        <f>IF(B60="","",VLOOKUP(AD60,Varsayımlar!$B:$Q,9,0))</f>
        <v/>
      </c>
      <c r="S60" s="64" t="str">
        <f>IF(B60="","",VLOOKUP(AD60,Varsayımlar!$B:$Q,10,0))</f>
        <v/>
      </c>
      <c r="T60" s="64" t="str">
        <f>IF(B60="","",VLOOKUP(AD60,Varsayımlar!$B:$Q,11,0))</f>
        <v/>
      </c>
      <c r="U60" s="64" t="str">
        <f>IF(B60="","",VLOOKUP(AD60,Varsayımlar!$B:$Q,12,0))</f>
        <v/>
      </c>
      <c r="V60" s="64" t="str">
        <f>IF(B60="","",VLOOKUP(AD60,Varsayımlar!$B:$Q,13,0))</f>
        <v/>
      </c>
      <c r="W60" s="64" t="str">
        <f>IF(B60="","",VLOOKUP(AD60,Varsayımlar!$B:$Q,14,0))</f>
        <v/>
      </c>
      <c r="X60" s="66"/>
      <c r="Y60" s="66"/>
      <c r="Z60" s="64"/>
      <c r="AA60" s="64" t="str">
        <f>IF(B60="","",VLOOKUP(AD60,Varsayımlar!$B:$Q,15,0))</f>
        <v/>
      </c>
      <c r="AB60" s="64" t="str">
        <f>IF(B60="","",VLOOKUP(AD60,Varsayımlar!$B:$Q,16,0))</f>
        <v/>
      </c>
      <c r="AC60" s="79"/>
      <c r="AD60" s="61" t="str">
        <f t="shared" si="4"/>
        <v/>
      </c>
    </row>
    <row r="61" spans="1:30" x14ac:dyDescent="0.25">
      <c r="C61" s="80" t="str">
        <f>IF(B61="","",VLOOKUP(AD61,Varsayımlar!$B:$Q,3,0))</f>
        <v/>
      </c>
      <c r="H61" s="8" t="str">
        <f>IF(B61="","",VLOOKUP(AD61,Varsayımlar!$B:$Q,5,0))</f>
        <v/>
      </c>
      <c r="J61" s="8" t="str">
        <f>IF(B61="","",VLOOKUP(AD61,Varsayımlar!$B:$Q,6,0))</f>
        <v/>
      </c>
      <c r="P61" s="8" t="str">
        <f>IF(B61="","",VLOOKUP(AD61,Varsayımlar!$B:$Q,7,0)*K61)</f>
        <v/>
      </c>
      <c r="Q61" s="8" t="str">
        <f>IF(B61="","",VLOOKUP(AD61,Varsayımlar!$B:$Q,8,0))</f>
        <v/>
      </c>
      <c r="R61" s="8" t="str">
        <f>IF(B61="","",VLOOKUP(AD61,Varsayımlar!$B:$Q,9,0))</f>
        <v/>
      </c>
      <c r="S61" s="8" t="str">
        <f>IF(B61="","",VLOOKUP(AD61,Varsayımlar!$B:$Q,10,0))</f>
        <v/>
      </c>
      <c r="T61" s="8" t="str">
        <f>IF(B61="","",VLOOKUP(AD61,Varsayımlar!$B:$Q,11,0))</f>
        <v/>
      </c>
      <c r="U61" s="8" t="str">
        <f>IF(B61="","",VLOOKUP(AD61,Varsayımlar!$B:$Q,12,0))</f>
        <v/>
      </c>
      <c r="V61" s="8" t="str">
        <f>IF(B61="","",VLOOKUP(AD61,Varsayımlar!$B:$Q,13,0))</f>
        <v/>
      </c>
      <c r="W61" s="8" t="str">
        <f>IF(B61="","",VLOOKUP(AD61,Varsayımlar!$B:$Q,14,0))</f>
        <v/>
      </c>
      <c r="AA61" s="8" t="str">
        <f>IF(B61="","",VLOOKUP(AD61,Varsayımlar!$B:$Q,15,0))</f>
        <v/>
      </c>
      <c r="AB61" s="8" t="str">
        <f>IF(B61="","",VLOOKUP(AD61,Varsayımlar!$B:$Q,16,0))</f>
        <v/>
      </c>
      <c r="AD61" s="8" t="str">
        <f t="shared" si="4"/>
        <v/>
      </c>
    </row>
    <row r="62" spans="1:30" ht="29.25" customHeight="1" x14ac:dyDescent="0.25">
      <c r="A62" s="198" t="s">
        <v>121</v>
      </c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24"/>
    </row>
    <row r="63" spans="1:30" ht="47.25" x14ac:dyDescent="0.25">
      <c r="A63" s="9" t="s">
        <v>0</v>
      </c>
      <c r="B63" s="9" t="s">
        <v>1</v>
      </c>
      <c r="C63" s="10" t="s">
        <v>36</v>
      </c>
      <c r="D63" s="10" t="s">
        <v>177</v>
      </c>
      <c r="E63" s="10" t="s">
        <v>42</v>
      </c>
      <c r="F63" s="9" t="s">
        <v>43</v>
      </c>
      <c r="G63" s="9" t="s">
        <v>13</v>
      </c>
      <c r="H63" s="9" t="s">
        <v>2</v>
      </c>
      <c r="I63" s="9" t="s">
        <v>83</v>
      </c>
      <c r="J63" s="9" t="s">
        <v>3</v>
      </c>
      <c r="K63" s="9" t="s">
        <v>21</v>
      </c>
      <c r="L63" s="9" t="s">
        <v>141</v>
      </c>
      <c r="M63" s="9" t="s">
        <v>20</v>
      </c>
      <c r="N63" s="9" t="s">
        <v>243</v>
      </c>
      <c r="O63" s="9" t="s">
        <v>176</v>
      </c>
      <c r="P63" s="9" t="s">
        <v>16</v>
      </c>
      <c r="Q63" s="9" t="s">
        <v>4</v>
      </c>
      <c r="R63" s="9" t="s">
        <v>5</v>
      </c>
      <c r="S63" s="9" t="s">
        <v>6</v>
      </c>
      <c r="T63" s="9" t="s">
        <v>33</v>
      </c>
      <c r="U63" s="9" t="s">
        <v>7</v>
      </c>
      <c r="V63" s="9" t="s">
        <v>8</v>
      </c>
      <c r="W63" s="9" t="s">
        <v>9</v>
      </c>
      <c r="X63" s="9" t="s">
        <v>10</v>
      </c>
      <c r="Y63" s="9" t="s">
        <v>11</v>
      </c>
      <c r="Z63" s="9" t="s">
        <v>12</v>
      </c>
      <c r="AA63" s="9" t="s">
        <v>14</v>
      </c>
      <c r="AB63" s="9" t="s">
        <v>15</v>
      </c>
      <c r="AC63" s="9" t="s">
        <v>305</v>
      </c>
      <c r="AD63" s="8" t="s">
        <v>50</v>
      </c>
    </row>
    <row r="64" spans="1:30" ht="31.5" customHeight="1" x14ac:dyDescent="0.25">
      <c r="A64" s="9" t="s">
        <v>29</v>
      </c>
      <c r="B64" s="67" t="s">
        <v>17</v>
      </c>
      <c r="C64" s="4">
        <f>IF(B64="","",VLOOKUP(AD64,Varsayımlar!$B:$Q,3,0))</f>
        <v>8698829380698</v>
      </c>
      <c r="D64" s="4" t="s">
        <v>235</v>
      </c>
      <c r="E64" s="4" t="s">
        <v>37</v>
      </c>
      <c r="F64" s="67" t="s">
        <v>64</v>
      </c>
      <c r="G64" s="67" t="s">
        <v>65</v>
      </c>
      <c r="H64" s="67" t="str">
        <f>IF(B64="","",VLOOKUP(AD64,Varsayımlar!$B:$Q,5,0))</f>
        <v>TORTİLLAS 25 CM 4 PCS 260G</v>
      </c>
      <c r="I64" s="67">
        <f>IF(B64="","",VLOOKUP(AD64,Varsayımlar!B:T,19,0))</f>
        <v>0</v>
      </c>
      <c r="J64" s="67" t="str">
        <f>IF(B64="","",VLOOKUP(AD64,Varsayımlar!$B:$Q,6,0))</f>
        <v>SADE</v>
      </c>
      <c r="K64" s="67">
        <v>1344</v>
      </c>
      <c r="L64" s="67"/>
      <c r="M64" s="67">
        <f>IFERROR(IF(B64="","",K64/VLOOKUP(AD64,Varsayımlar!B:R,17,0)),"")</f>
        <v>16</v>
      </c>
      <c r="N64" s="67">
        <v>84</v>
      </c>
      <c r="O64" s="67"/>
      <c r="P64" s="67">
        <f>IF(B64="","",VLOOKUP(AD64,Varsayımlar!$B:$Q,7,0)*K64)</f>
        <v>40320</v>
      </c>
      <c r="Q64" s="67">
        <f>IF(B64="","",VLOOKUP(AD64,Varsayımlar!$B:$Q,8,0))</f>
        <v>25</v>
      </c>
      <c r="R64" s="67" t="str">
        <f>IF(B64="","",VLOOKUP(AD64,Varsayımlar!$B:$Q,9,0))</f>
        <v>SOFT</v>
      </c>
      <c r="S64" s="67">
        <f>IF(B64="","",VLOOKUP(AD64,Varsayımlar!$B:$Q,10,0))</f>
        <v>4</v>
      </c>
      <c r="T64" s="67">
        <f>IF(B64="","",VLOOKUP(AD64,Varsayımlar!$B:$Q,11,0))</f>
        <v>30</v>
      </c>
      <c r="U64" s="67">
        <f>IF(B64="","",VLOOKUP(AD64,Varsayımlar!$B:$Q,12,0))</f>
        <v>260</v>
      </c>
      <c r="V64" s="67" t="str">
        <f>IF(B64="","",VLOOKUP(AD64,Varsayımlar!$B:$Q,13,0))</f>
        <v>YURTDIŞI</v>
      </c>
      <c r="W64" s="67">
        <f>IF(B64="","",VLOOKUP(AD64,Varsayımlar!$B:$Q,14,0))</f>
        <v>6</v>
      </c>
      <c r="X64" s="68">
        <v>46177</v>
      </c>
      <c r="Y64" s="68">
        <v>46360</v>
      </c>
      <c r="Z64" s="67" t="s">
        <v>66</v>
      </c>
      <c r="AA64" s="67" t="str">
        <f>IF(B64="","",VLOOKUP(AD64,Varsayımlar!$B:$Q,15,0))</f>
        <v>TRİTON -SKT ATILACAK</v>
      </c>
      <c r="AB64" s="67" t="str">
        <f>IF(B64="","",VLOOKUP(AD64,Varsayımlar!$B:$Q,16,0))</f>
        <v>24-26 CM</v>
      </c>
      <c r="AC64" s="67">
        <f>IF(B64="","",VLOOKUP(Sayfa2!AD24,Varsayımlar!B:S,18,0))</f>
        <v>0</v>
      </c>
      <c r="AD64" s="8" t="str">
        <f t="shared" ref="AD64:AD71" si="5">IF(B64="","",CONCATENATE(B64,E64))</f>
        <v>LLC TRİTONMUTLUKAL WHEAT TORTILLA</v>
      </c>
    </row>
    <row r="65" spans="1:31" ht="31.5" customHeight="1" x14ac:dyDescent="0.25">
      <c r="A65" s="9" t="s">
        <v>123</v>
      </c>
      <c r="B65" s="67" t="s">
        <v>17</v>
      </c>
      <c r="C65" s="4">
        <f>IF(B65="","",VLOOKUP(AD65,Varsayımlar!$B:$Q,3,0))</f>
        <v>8698829380698</v>
      </c>
      <c r="D65" s="4" t="s">
        <v>235</v>
      </c>
      <c r="E65" s="4" t="s">
        <v>37</v>
      </c>
      <c r="F65" s="67" t="s">
        <v>64</v>
      </c>
      <c r="G65" s="67" t="s">
        <v>67</v>
      </c>
      <c r="H65" s="67" t="str">
        <f>IF(B65="","",VLOOKUP(AD65,Varsayımlar!$B:$Q,5,0))</f>
        <v>TORTİLLAS 25 CM 4 PCS 260G</v>
      </c>
      <c r="I65" s="67">
        <f>IF(B65="","",VLOOKUP(AD65,Varsayımlar!B:T,19,0))</f>
        <v>0</v>
      </c>
      <c r="J65" s="67" t="str">
        <f>IF(B65="","",VLOOKUP(AD65,Varsayımlar!$B:$Q,6,0))</f>
        <v>SADE</v>
      </c>
      <c r="K65" s="67">
        <v>1092</v>
      </c>
      <c r="L65" s="67"/>
      <c r="M65" s="67">
        <f>IFERROR(IF(B65="","",K65/VLOOKUP(AD65,Varsayımlar!B:R,17,0)),"")</f>
        <v>13</v>
      </c>
      <c r="N65" s="67">
        <v>84</v>
      </c>
      <c r="O65" s="67"/>
      <c r="P65" s="67">
        <f>IF(B65="","",VLOOKUP(AD65,Varsayımlar!$B:$Q,7,0)*K65)</f>
        <v>32760</v>
      </c>
      <c r="Q65" s="67">
        <f>IF(B65="","",VLOOKUP(AD65,Varsayımlar!$B:$Q,8,0))</f>
        <v>25</v>
      </c>
      <c r="R65" s="67" t="str">
        <f>IF(B65="","",VLOOKUP(AD65,Varsayımlar!$B:$Q,9,0))</f>
        <v>SOFT</v>
      </c>
      <c r="S65" s="67">
        <f>IF(B65="","",VLOOKUP(AD65,Varsayımlar!$B:$Q,10,0))</f>
        <v>4</v>
      </c>
      <c r="T65" s="67">
        <f>IF(B65="","",VLOOKUP(AD65,Varsayımlar!$B:$Q,11,0))</f>
        <v>30</v>
      </c>
      <c r="U65" s="67">
        <f>IF(B65="","",VLOOKUP(AD65,Varsayımlar!$B:$Q,12,0))</f>
        <v>260</v>
      </c>
      <c r="V65" s="67" t="str">
        <f>IF(B65="","",VLOOKUP(AD65,Varsayımlar!$B:$Q,13,0))</f>
        <v>YURTDIŞI</v>
      </c>
      <c r="W65" s="67">
        <f>IF(B65="","",VLOOKUP(AD65,Varsayımlar!$B:$Q,14,0))</f>
        <v>6</v>
      </c>
      <c r="X65" s="68">
        <v>46177</v>
      </c>
      <c r="Y65" s="68">
        <v>46360</v>
      </c>
      <c r="Z65" s="67" t="s">
        <v>66</v>
      </c>
      <c r="AA65" s="67" t="str">
        <f>IF(B65="","",VLOOKUP(AD65,Varsayımlar!$B:$Q,15,0))</f>
        <v>TRİTON -SKT ATILACAK</v>
      </c>
      <c r="AB65" s="67" t="str">
        <f>IF(B65="","",VLOOKUP(AD65,Varsayımlar!$B:$Q,16,0))</f>
        <v>24-26 CM</v>
      </c>
      <c r="AC65" s="67">
        <f>IF(B65="","",VLOOKUP(Sayfa2!AD25,Varsayımlar!B:S,18,0))</f>
        <v>0</v>
      </c>
      <c r="AD65" s="61" t="str">
        <f t="shared" si="5"/>
        <v>LLC TRİTONMUTLUKAL WHEAT TORTILLA</v>
      </c>
    </row>
    <row r="66" spans="1:31" ht="63" x14ac:dyDescent="0.25">
      <c r="A66" s="9" t="s">
        <v>124</v>
      </c>
      <c r="B66" s="64" t="s">
        <v>79</v>
      </c>
      <c r="C66" s="65">
        <f>IF(B66="","",VLOOKUP(AD66,Varsayımlar!$B:$Q,3,0))</f>
        <v>8698829380698</v>
      </c>
      <c r="D66" s="65"/>
      <c r="E66" s="65" t="s">
        <v>85</v>
      </c>
      <c r="F66" s="64" t="s">
        <v>535</v>
      </c>
      <c r="G66" s="64" t="s">
        <v>534</v>
      </c>
      <c r="H66" s="64" t="str">
        <f>IF(B66="","",VLOOKUP(AD66,Varsayımlar!$B:$Q,5,0))</f>
        <v xml:space="preserve">MANETKA PEYNİRLİ 25 CM </v>
      </c>
      <c r="I66" s="64">
        <f>IF(B66="","",VLOOKUP(AD66,Varsayımlar!B:T,19,0))</f>
        <v>0</v>
      </c>
      <c r="J66" s="64" t="str">
        <f>IF(B66="","",VLOOKUP(AD66,Varsayımlar!$B:$Q,6,0))</f>
        <v>PEYNİRLİ</v>
      </c>
      <c r="K66" s="64">
        <v>2496</v>
      </c>
      <c r="L66" s="64"/>
      <c r="M66" s="64">
        <f>IFERROR(IF(B66="","",K66/VLOOKUP(AD66,Varsayımlar!B:R,17,0)),"")</f>
        <v>32</v>
      </c>
      <c r="N66" s="64">
        <v>78</v>
      </c>
      <c r="O66" s="64"/>
      <c r="P66" s="64">
        <f>IF(B66="","",VLOOKUP(AD66,Varsayımlar!$B:$Q,7,0)*K66)</f>
        <v>74880</v>
      </c>
      <c r="Q66" s="64">
        <f>IF(B66="","",VLOOKUP(AD66,Varsayımlar!$B:$Q,8,0))</f>
        <v>25</v>
      </c>
      <c r="R66" s="64" t="str">
        <f>IF(B66="","",VLOOKUP(AD66,Varsayımlar!$B:$Q,9,0))</f>
        <v>SOFT-AT</v>
      </c>
      <c r="S66" s="64">
        <f>IF(B66="","",VLOOKUP(AD66,Varsayımlar!$B:$Q,10,0))</f>
        <v>4</v>
      </c>
      <c r="T66" s="64">
        <f>IF(B66="","",VLOOKUP(AD66,Varsayımlar!$B:$Q,11,0))</f>
        <v>30</v>
      </c>
      <c r="U66" s="64">
        <f>IF(B66="","",VLOOKUP(AD66,Varsayımlar!$B:$Q,12,0))</f>
        <v>250</v>
      </c>
      <c r="V66" s="64" t="str">
        <f>IF(B66="","",VLOOKUP(AD66,Varsayımlar!$B:$Q,13,0))</f>
        <v>YURTDIŞI</v>
      </c>
      <c r="W66" s="64">
        <f>IF(B66="","",VLOOKUP(AD66,Varsayımlar!$B:$Q,14,0))</f>
        <v>6</v>
      </c>
      <c r="X66" s="66">
        <v>46182</v>
      </c>
      <c r="Y66" s="66">
        <v>46365</v>
      </c>
      <c r="Z66" s="64" t="s">
        <v>88</v>
      </c>
      <c r="AA66" s="64" t="str">
        <f>IF(B66="","",VLOOKUP(AD66,Varsayımlar!$B:$Q,15,0))</f>
        <v>KIRMIZI KOLİ-TARİHLİ KOLİ ETİKETİ</v>
      </c>
      <c r="AB66" s="64" t="str">
        <f>IF(B66="","",VLOOKUP(AD66,Varsayımlar!$B:$Q,16,0))</f>
        <v>24-26 CM</v>
      </c>
      <c r="AC66" s="64">
        <f>IF(B66="","",VLOOKUP(Sayfa2!AD26,Varsayımlar!B:S,18,0))</f>
        <v>0</v>
      </c>
      <c r="AD66" s="8" t="str">
        <f t="shared" si="5"/>
        <v>LLC KOTORMANETKA PEYNİRLİ 25CM</v>
      </c>
    </row>
    <row r="67" spans="1:31" ht="47.25" hidden="1" customHeight="1" x14ac:dyDescent="0.25">
      <c r="A67" s="9" t="s">
        <v>125</v>
      </c>
      <c r="B67" s="70" t="s">
        <v>90</v>
      </c>
      <c r="C67" s="71">
        <f>IF(B67="","",VLOOKUP(AD67,Varsayımlar!$B:$Q,3,0))</f>
        <v>8698829380698</v>
      </c>
      <c r="D67" s="71" t="s">
        <v>172</v>
      </c>
      <c r="E67" s="71" t="s">
        <v>91</v>
      </c>
      <c r="F67" s="70"/>
      <c r="G67" s="70" t="s">
        <v>435</v>
      </c>
      <c r="H67" s="70" t="str">
        <f>IF(B67="","",VLOOKUP(AD67,Varsayımlar!$B:$Q,5,0))</f>
        <v>MAGNİT MAVİ AMBALAJ 25CM</v>
      </c>
      <c r="I67" s="70"/>
      <c r="J67" s="70" t="str">
        <f>IF(B67="","",VLOOKUP(AD67,Varsayımlar!$B:$Q,6,0))</f>
        <v>SADE</v>
      </c>
      <c r="K67" s="70">
        <v>2016</v>
      </c>
      <c r="L67" s="70"/>
      <c r="M67" s="70">
        <f>IFERROR(IF(B67="","",K67/VLOOKUP(AD67,Varsayımlar!B:R,17,0)),"")</f>
        <v>24</v>
      </c>
      <c r="N67" s="70">
        <v>84</v>
      </c>
      <c r="O67" s="70"/>
      <c r="P67" s="70">
        <f>IF(B67="","",VLOOKUP(AD67,Varsayımlar!$B:$Q,7,0)*K67)</f>
        <v>60480</v>
      </c>
      <c r="Q67" s="70">
        <f>IF(B67="","",VLOOKUP(AD67,Varsayımlar!$B:$Q,8,0))</f>
        <v>25</v>
      </c>
      <c r="R67" s="70" t="str">
        <f>IF(B67="","",VLOOKUP(AD67,Varsayımlar!$B:$Q,9,0))</f>
        <v>SOFT</v>
      </c>
      <c r="S67" s="70">
        <f>IF(B67="","",VLOOKUP(AD67,Varsayımlar!$B:$Q,10,0))</f>
        <v>4</v>
      </c>
      <c r="T67" s="70">
        <f>IF(B67="","",VLOOKUP(AD67,Varsayımlar!$B:$Q,11,0))</f>
        <v>30</v>
      </c>
      <c r="U67" s="70">
        <f>IF(B67="","",VLOOKUP(AD67,Varsayımlar!$B:$Q,12,0))</f>
        <v>260</v>
      </c>
      <c r="V67" s="70" t="str">
        <f>IF(B67="","",VLOOKUP(AD67,Varsayımlar!$B:$Q,13,0))</f>
        <v>YURTDIŞI</v>
      </c>
      <c r="W67" s="70">
        <f>IF(B67="","",VLOOKUP(AD67,Varsayımlar!$B:$Q,14,0))</f>
        <v>9</v>
      </c>
      <c r="X67" s="70"/>
      <c r="Y67" s="70"/>
      <c r="Z67" s="70"/>
      <c r="AA67" s="70" t="str">
        <f>IF(B67="","",VLOOKUP(AD67,Varsayımlar!$B:$Q,15,0))</f>
        <v>25CM TURUNCU KOLİ-SOL ÜST DİKDÖRTGENE ÜRETİM TARİHİ BASILACAK</v>
      </c>
      <c r="AB67" s="70" t="str">
        <f>IF(B67="","",VLOOKUP(AD67,Varsayımlar!$B:$Q,16,0))</f>
        <v>24-26 CM</v>
      </c>
      <c r="AC67" s="70">
        <f>IF(B67="","",VLOOKUP(Sayfa2!AD27,Varsayımlar!B:S,18,0))</f>
        <v>0</v>
      </c>
      <c r="AD67" s="61" t="str">
        <f t="shared" si="5"/>
        <v>MAGNİTMAGNİT MAVİ AMBALAJ 25 CM 260G</v>
      </c>
    </row>
    <row r="68" spans="1:31" ht="47.25" hidden="1" customHeight="1" x14ac:dyDescent="0.25">
      <c r="A68" s="9" t="s">
        <v>126</v>
      </c>
      <c r="B68" s="70" t="s">
        <v>90</v>
      </c>
      <c r="C68" s="71">
        <f>IF(B68="","",VLOOKUP(AD68,Varsayımlar!$B:$Q,3,0))</f>
        <v>8698829380698</v>
      </c>
      <c r="D68" s="71" t="s">
        <v>173</v>
      </c>
      <c r="E68" s="71" t="s">
        <v>91</v>
      </c>
      <c r="F68" s="70"/>
      <c r="G68" s="70" t="s">
        <v>434</v>
      </c>
      <c r="H68" s="70" t="str">
        <f>IF(B68="","",VLOOKUP(AD68,Varsayımlar!$B:$Q,5,0))</f>
        <v>MAGNİT MAVİ AMBALAJ 25CM</v>
      </c>
      <c r="I68" s="70"/>
      <c r="J68" s="70" t="str">
        <f>IF(B68="","",VLOOKUP(AD68,Varsayımlar!$B:$Q,6,0))</f>
        <v>SADE</v>
      </c>
      <c r="K68" s="70">
        <v>2016</v>
      </c>
      <c r="L68" s="70"/>
      <c r="M68" s="70">
        <f>IFERROR(IF(B68="","",K68/VLOOKUP(AD68,Varsayımlar!B:R,17,0)),"")</f>
        <v>24</v>
      </c>
      <c r="N68" s="70">
        <v>84</v>
      </c>
      <c r="O68" s="70"/>
      <c r="P68" s="70">
        <f>IF(B68="","",VLOOKUP(AD68,Varsayımlar!$B:$Q,7,0)*K68)</f>
        <v>60480</v>
      </c>
      <c r="Q68" s="70">
        <f>IF(B68="","",VLOOKUP(AD68,Varsayımlar!$B:$Q,8,0))</f>
        <v>25</v>
      </c>
      <c r="R68" s="70" t="str">
        <f>IF(B68="","",VLOOKUP(AD68,Varsayımlar!$B:$Q,9,0))</f>
        <v>SOFT</v>
      </c>
      <c r="S68" s="70">
        <f>IF(B68="","",VLOOKUP(AD68,Varsayımlar!$B:$Q,10,0))</f>
        <v>4</v>
      </c>
      <c r="T68" s="70">
        <f>IF(B68="","",VLOOKUP(AD68,Varsayımlar!$B:$Q,11,0))</f>
        <v>30</v>
      </c>
      <c r="U68" s="70">
        <f>IF(B68="","",VLOOKUP(AD68,Varsayımlar!$B:$Q,12,0))</f>
        <v>260</v>
      </c>
      <c r="V68" s="70" t="str">
        <f>IF(B68="","",VLOOKUP(AD68,Varsayımlar!$B:$Q,13,0))</f>
        <v>YURTDIŞI</v>
      </c>
      <c r="W68" s="70">
        <f>IF(B68="","",VLOOKUP(AD68,Varsayımlar!$B:$Q,14,0))</f>
        <v>9</v>
      </c>
      <c r="X68" s="70"/>
      <c r="Y68" s="70"/>
      <c r="Z68" s="70"/>
      <c r="AA68" s="70" t="str">
        <f>IF(B68="","",VLOOKUP(AD68,Varsayımlar!$B:$Q,15,0))</f>
        <v>25CM TURUNCU KOLİ-SOL ÜST DİKDÖRTGENE ÜRETİM TARİHİ BASILACAK</v>
      </c>
      <c r="AB68" s="70" t="str">
        <f>IF(B68="","",VLOOKUP(AD68,Varsayımlar!$B:$Q,16,0))</f>
        <v>24-26 CM</v>
      </c>
      <c r="AC68" s="70">
        <f>IF(B68="","",VLOOKUP(Sayfa2!AD28,Varsayımlar!B:S,18,0))</f>
        <v>0</v>
      </c>
      <c r="AD68" s="61" t="str">
        <f t="shared" si="5"/>
        <v>MAGNİTMAGNİT MAVİ AMBALAJ 25 CM 260G</v>
      </c>
    </row>
    <row r="69" spans="1:31" ht="47.25" hidden="1" customHeight="1" x14ac:dyDescent="0.25">
      <c r="A69" s="9" t="s">
        <v>127</v>
      </c>
      <c r="B69" s="70" t="s">
        <v>90</v>
      </c>
      <c r="C69" s="71">
        <f>IF(B69="","",VLOOKUP(AD69,Varsayımlar!$B:$Q,3,0))</f>
        <v>8698829380698</v>
      </c>
      <c r="D69" s="71" t="s">
        <v>174</v>
      </c>
      <c r="E69" s="71" t="s">
        <v>91</v>
      </c>
      <c r="F69" s="70"/>
      <c r="G69" s="70" t="s">
        <v>433</v>
      </c>
      <c r="H69" s="70" t="str">
        <f>IF(B69="","",VLOOKUP(AD69,Varsayımlar!$B:$Q,5,0))</f>
        <v>MAGNİT MAVİ AMBALAJ 25CM</v>
      </c>
      <c r="I69" s="70"/>
      <c r="J69" s="70" t="str">
        <f>IF(B69="","",VLOOKUP(AD69,Varsayımlar!$B:$Q,6,0))</f>
        <v>SADE</v>
      </c>
      <c r="K69" s="70">
        <v>2016</v>
      </c>
      <c r="L69" s="70"/>
      <c r="M69" s="70">
        <f>IFERROR(IF(B69="","",K69/VLOOKUP(AD69,Varsayımlar!B:R,17,0)),"")</f>
        <v>24</v>
      </c>
      <c r="N69" s="70">
        <v>84</v>
      </c>
      <c r="O69" s="70"/>
      <c r="P69" s="70">
        <f>IF(B69="","",VLOOKUP(AD69,Varsayımlar!$B:$Q,7,0)*K69)</f>
        <v>60480</v>
      </c>
      <c r="Q69" s="70">
        <f>IF(B69="","",VLOOKUP(AD69,Varsayımlar!$B:$Q,8,0))</f>
        <v>25</v>
      </c>
      <c r="R69" s="70" t="str">
        <f>IF(B69="","",VLOOKUP(AD69,Varsayımlar!$B:$Q,9,0))</f>
        <v>SOFT</v>
      </c>
      <c r="S69" s="70">
        <f>IF(B69="","",VLOOKUP(AD69,Varsayımlar!$B:$Q,10,0))</f>
        <v>4</v>
      </c>
      <c r="T69" s="70">
        <f>IF(B69="","",VLOOKUP(AD69,Varsayımlar!$B:$Q,11,0))</f>
        <v>30</v>
      </c>
      <c r="U69" s="70">
        <f>IF(B69="","",VLOOKUP(AD69,Varsayımlar!$B:$Q,12,0))</f>
        <v>260</v>
      </c>
      <c r="V69" s="70" t="str">
        <f>IF(B69="","",VLOOKUP(AD69,Varsayımlar!$B:$Q,13,0))</f>
        <v>YURTDIŞI</v>
      </c>
      <c r="W69" s="70">
        <f>IF(B69="","",VLOOKUP(AD69,Varsayımlar!$B:$Q,14,0))</f>
        <v>9</v>
      </c>
      <c r="X69" s="70"/>
      <c r="Y69" s="70"/>
      <c r="Z69" s="70"/>
      <c r="AA69" s="70" t="str">
        <f>IF(B69="","",VLOOKUP(AD69,Varsayımlar!$B:$Q,15,0))</f>
        <v>25CM TURUNCU KOLİ-SOL ÜST DİKDÖRTGENE ÜRETİM TARİHİ BASILACAK</v>
      </c>
      <c r="AB69" s="70" t="str">
        <f>IF(B69="","",VLOOKUP(AD69,Varsayımlar!$B:$Q,16,0))</f>
        <v>24-26 CM</v>
      </c>
      <c r="AC69" s="70">
        <f>IF(B69="","",VLOOKUP(Sayfa2!AD29,Varsayımlar!B:S,18,0))</f>
        <v>0</v>
      </c>
      <c r="AD69" s="61" t="str">
        <f t="shared" si="5"/>
        <v>MAGNİTMAGNİT MAVİ AMBALAJ 25 CM 260G</v>
      </c>
    </row>
    <row r="70" spans="1:31" ht="47.25" hidden="1" customHeight="1" x14ac:dyDescent="0.25">
      <c r="A70" s="9" t="s">
        <v>128</v>
      </c>
      <c r="B70" s="70" t="s">
        <v>90</v>
      </c>
      <c r="C70" s="71">
        <f>IF(B70="","",VLOOKUP(AD70,Varsayımlar!$B:$Q,3,0))</f>
        <v>8698829380698</v>
      </c>
      <c r="D70" s="71" t="s">
        <v>175</v>
      </c>
      <c r="E70" s="71" t="s">
        <v>91</v>
      </c>
      <c r="F70" s="70"/>
      <c r="G70" s="70" t="s">
        <v>432</v>
      </c>
      <c r="H70" s="70" t="str">
        <f>IF(B70="","",VLOOKUP(AD70,Varsayımlar!$B:$Q,5,0))</f>
        <v>MAGNİT MAVİ AMBALAJ 25CM</v>
      </c>
      <c r="I70" s="70"/>
      <c r="J70" s="70" t="str">
        <f>IF(B70="","",VLOOKUP(AD70,Varsayımlar!$B:$Q,6,0))</f>
        <v>SADE</v>
      </c>
      <c r="K70" s="70">
        <v>2016</v>
      </c>
      <c r="L70" s="70"/>
      <c r="M70" s="70">
        <f>IFERROR(IF(B70="","",K70/VLOOKUP(AD70,Varsayımlar!B:R,17,0)),"")</f>
        <v>24</v>
      </c>
      <c r="N70" s="70">
        <v>84</v>
      </c>
      <c r="O70" s="70"/>
      <c r="P70" s="70">
        <f>IF(B70="","",VLOOKUP(AD70,Varsayımlar!$B:$Q,7,0)*K70)</f>
        <v>60480</v>
      </c>
      <c r="Q70" s="70">
        <f>IF(B70="","",VLOOKUP(AD70,Varsayımlar!$B:$Q,8,0))</f>
        <v>25</v>
      </c>
      <c r="R70" s="70" t="str">
        <f>IF(B70="","",VLOOKUP(AD70,Varsayımlar!$B:$Q,9,0))</f>
        <v>SOFT</v>
      </c>
      <c r="S70" s="70">
        <f>IF(B70="","",VLOOKUP(AD70,Varsayımlar!$B:$Q,10,0))</f>
        <v>4</v>
      </c>
      <c r="T70" s="70">
        <f>IF(B70="","",VLOOKUP(AD70,Varsayımlar!$B:$Q,11,0))</f>
        <v>30</v>
      </c>
      <c r="U70" s="70">
        <f>IF(B70="","",VLOOKUP(AD70,Varsayımlar!$B:$Q,12,0))</f>
        <v>260</v>
      </c>
      <c r="V70" s="70" t="str">
        <f>IF(B70="","",VLOOKUP(AD70,Varsayımlar!$B:$Q,13,0))</f>
        <v>YURTDIŞI</v>
      </c>
      <c r="W70" s="70">
        <f>IF(B70="","",VLOOKUP(AD70,Varsayımlar!$B:$Q,14,0))</f>
        <v>9</v>
      </c>
      <c r="X70" s="70"/>
      <c r="Y70" s="70"/>
      <c r="Z70" s="70"/>
      <c r="AA70" s="70" t="str">
        <f>IF(B70="","",VLOOKUP(AD70,Varsayımlar!$B:$Q,15,0))</f>
        <v>25CM TURUNCU KOLİ-SOL ÜST DİKDÖRTGENE ÜRETİM TARİHİ BASILACAK</v>
      </c>
      <c r="AB70" s="70" t="str">
        <f>IF(B70="","",VLOOKUP(AD70,Varsayımlar!$B:$Q,16,0))</f>
        <v>24-26 CM</v>
      </c>
      <c r="AC70" s="70">
        <f>IF(B70="","",VLOOKUP(Sayfa2!AD30,Varsayımlar!B:S,18,0))</f>
        <v>0</v>
      </c>
      <c r="AD70" s="61" t="str">
        <f t="shared" si="5"/>
        <v>MAGNİTMAGNİT MAVİ AMBALAJ 25 CM 260G</v>
      </c>
    </row>
    <row r="71" spans="1:31" ht="47.25" hidden="1" customHeight="1" x14ac:dyDescent="0.25">
      <c r="A71" s="9" t="s">
        <v>128</v>
      </c>
      <c r="B71" s="70" t="s">
        <v>90</v>
      </c>
      <c r="C71" s="71">
        <f>IF(B71="","",VLOOKUP(AD71,Varsayımlar!$B:$Q,3,0))</f>
        <v>8698829380698</v>
      </c>
      <c r="D71" s="71" t="s">
        <v>175</v>
      </c>
      <c r="E71" s="71" t="s">
        <v>91</v>
      </c>
      <c r="F71" s="70"/>
      <c r="G71" s="70" t="s">
        <v>443</v>
      </c>
      <c r="H71" s="70" t="str">
        <f>IF(B71="","",VLOOKUP(AD71,Varsayımlar!$B:$Q,5,0))</f>
        <v>MAGNİT MAVİ AMBALAJ 25CM</v>
      </c>
      <c r="I71" s="70"/>
      <c r="J71" s="70" t="str">
        <f>IF(B71="","",VLOOKUP(AD71,Varsayımlar!$B:$Q,6,0))</f>
        <v>SADE</v>
      </c>
      <c r="K71" s="70">
        <v>2016</v>
      </c>
      <c r="L71" s="70"/>
      <c r="M71" s="70">
        <f>IFERROR(IF(B71="","",K71/VLOOKUP(AD71,Varsayımlar!B:R,17,0)),"")</f>
        <v>24</v>
      </c>
      <c r="N71" s="70">
        <v>84</v>
      </c>
      <c r="O71" s="70"/>
      <c r="P71" s="70">
        <f>IF(B71="","",VLOOKUP(AD71,Varsayımlar!$B:$Q,7,0)*K71)</f>
        <v>60480</v>
      </c>
      <c r="Q71" s="70">
        <f>IF(B71="","",VLOOKUP(AD71,Varsayımlar!$B:$Q,8,0))</f>
        <v>25</v>
      </c>
      <c r="R71" s="70" t="str">
        <f>IF(B71="","",VLOOKUP(AD71,Varsayımlar!$B:$Q,9,0))</f>
        <v>SOFT</v>
      </c>
      <c r="S71" s="70">
        <f>IF(B71="","",VLOOKUP(AD71,Varsayımlar!$B:$Q,10,0))</f>
        <v>4</v>
      </c>
      <c r="T71" s="70">
        <f>IF(B71="","",VLOOKUP(AD71,Varsayımlar!$B:$Q,11,0))</f>
        <v>30</v>
      </c>
      <c r="U71" s="70">
        <f>IF(B71="","",VLOOKUP(AD71,Varsayımlar!$B:$Q,12,0))</f>
        <v>260</v>
      </c>
      <c r="V71" s="70" t="str">
        <f>IF(B71="","",VLOOKUP(AD71,Varsayımlar!$B:$Q,13,0))</f>
        <v>YURTDIŞI</v>
      </c>
      <c r="W71" s="70">
        <f>IF(B71="","",VLOOKUP(AD71,Varsayımlar!$B:$Q,14,0))</f>
        <v>9</v>
      </c>
      <c r="X71" s="70"/>
      <c r="Y71" s="70"/>
      <c r="Z71" s="70"/>
      <c r="AA71" s="70" t="str">
        <f>IF(B71="","",VLOOKUP(AD71,Varsayımlar!$B:$Q,15,0))</f>
        <v>25CM TURUNCU KOLİ-SOL ÜST DİKDÖRTGENE ÜRETİM TARİHİ BASILACAK</v>
      </c>
      <c r="AB71" s="70" t="str">
        <f>IF(B71="","",VLOOKUP(AD71,Varsayımlar!$B:$Q,16,0))</f>
        <v>24-26 CM</v>
      </c>
      <c r="AC71" s="70">
        <f>IF(B71="","",VLOOKUP(Sayfa2!AD31,Varsayımlar!B:S,18,0))</f>
        <v>0</v>
      </c>
      <c r="AD71" s="61" t="str">
        <f t="shared" si="5"/>
        <v>MAGNİTMAGNİT MAVİ AMBALAJ 25 CM 260G</v>
      </c>
    </row>
    <row r="72" spans="1:31" hidden="1" x14ac:dyDescent="0.25">
      <c r="A72" s="9" t="s">
        <v>129</v>
      </c>
      <c r="B72" s="70"/>
      <c r="C72" s="71" t="str">
        <f>IF(B72="","",VLOOKUP(AD72,Varsayımlar!$B:$Q,3,0))</f>
        <v/>
      </c>
      <c r="D72" s="71"/>
      <c r="E72" s="71"/>
      <c r="F72" s="70"/>
      <c r="G72" s="70"/>
      <c r="H72" s="70" t="str">
        <f>IF(B72="","",VLOOKUP(AD72,Varsayımlar!$B:$Q,5,0))</f>
        <v/>
      </c>
      <c r="I72" s="70"/>
      <c r="J72" s="70" t="str">
        <f>IF(B72="","",VLOOKUP(AD72,Varsayımlar!$B:$Q,6,0))</f>
        <v/>
      </c>
      <c r="K72" s="70"/>
      <c r="L72" s="70"/>
      <c r="M72" s="70" t="str">
        <f>IFERROR(IF(B72="","",K72/VLOOKUP(AD72,Varsayımlar!B:R,17,0)),"")</f>
        <v/>
      </c>
      <c r="N72" s="70"/>
      <c r="O72" s="70"/>
      <c r="P72" s="70" t="str">
        <f>IF(B72="","",VLOOKUP(AD72,Varsayımlar!$B:$Q,7,0)*K72)</f>
        <v/>
      </c>
      <c r="Q72" s="70" t="str">
        <f>IF(B72="","",VLOOKUP(AD72,Varsayımlar!$B:$Q,8,0))</f>
        <v/>
      </c>
      <c r="R72" s="70" t="str">
        <f>IF(B72="","",VLOOKUP(AD72,Varsayımlar!$B:$Q,9,0))</f>
        <v/>
      </c>
      <c r="S72" s="70" t="str">
        <f>IF(B72="","",VLOOKUP(AD72,Varsayımlar!$B:$Q,10,0))</f>
        <v/>
      </c>
      <c r="T72" s="70" t="str">
        <f>IF(B72="","",VLOOKUP(AD72,Varsayımlar!$B:$Q,11,0))</f>
        <v/>
      </c>
      <c r="U72" s="70" t="str">
        <f>IF(B72="","",VLOOKUP(AD72,Varsayımlar!$B:$Q,12,0))</f>
        <v/>
      </c>
      <c r="V72" s="70" t="str">
        <f>IF(B72="","",VLOOKUP(AD72,Varsayımlar!$B:$Q,13,0))</f>
        <v/>
      </c>
      <c r="W72" s="70" t="str">
        <f>IF(B72="","",VLOOKUP(AD72,Varsayımlar!$B:$Q,14,0))</f>
        <v/>
      </c>
      <c r="X72" s="70"/>
      <c r="Y72" s="70"/>
      <c r="Z72" s="70"/>
      <c r="AA72" s="70" t="str">
        <f>IF(B72="","",VLOOKUP(AD72,Varsayımlar!$B:$Q,15,0))</f>
        <v/>
      </c>
      <c r="AB72" s="70" t="str">
        <f>IF(B72="","",VLOOKUP(AD72,Varsayımlar!$B:$Q,16,0))</f>
        <v/>
      </c>
      <c r="AC72" s="70" t="str">
        <f>IF(B72="","",VLOOKUP(Sayfa2!AD32,Varsayımlar!B:S,18,0))</f>
        <v/>
      </c>
      <c r="AD72" s="61"/>
    </row>
    <row r="73" spans="1:31" hidden="1" x14ac:dyDescent="0.25">
      <c r="A73" s="9" t="s">
        <v>130</v>
      </c>
      <c r="B73" s="70"/>
      <c r="C73" s="71" t="str">
        <f>IF(B73="","",VLOOKUP(AD73,Varsayımlar!$B:$Q,3,0))</f>
        <v/>
      </c>
      <c r="D73" s="71"/>
      <c r="E73" s="71"/>
      <c r="F73" s="70"/>
      <c r="G73" s="70"/>
      <c r="H73" s="70" t="str">
        <f>IF(B73="","",VLOOKUP(AD73,Varsayımlar!$B:$Q,5,0))</f>
        <v/>
      </c>
      <c r="I73" s="70"/>
      <c r="J73" s="70" t="str">
        <f>IF(B73="","",VLOOKUP(AD73,Varsayımlar!$B:$Q,6,0))</f>
        <v/>
      </c>
      <c r="K73" s="70"/>
      <c r="L73" s="70"/>
      <c r="M73" s="70" t="str">
        <f>IFERROR(IF(B73="","",K73/VLOOKUP(AD73,Varsayımlar!B:R,17,0)),"")</f>
        <v/>
      </c>
      <c r="N73" s="70"/>
      <c r="O73" s="70"/>
      <c r="P73" s="70" t="str">
        <f>IF(B73="","",VLOOKUP(AD73,Varsayımlar!$B:$Q,7,0)*K73)</f>
        <v/>
      </c>
      <c r="Q73" s="70" t="str">
        <f>IF(B73="","",VLOOKUP(AD73,Varsayımlar!$B:$Q,8,0))</f>
        <v/>
      </c>
      <c r="R73" s="70" t="str">
        <f>IF(B73="","",VLOOKUP(AD73,Varsayımlar!$B:$Q,9,0))</f>
        <v/>
      </c>
      <c r="S73" s="70" t="str">
        <f>IF(B73="","",VLOOKUP(AD73,Varsayımlar!$B:$Q,10,0))</f>
        <v/>
      </c>
      <c r="T73" s="70" t="str">
        <f>IF(B73="","",VLOOKUP(AD73,Varsayımlar!$B:$Q,11,0))</f>
        <v/>
      </c>
      <c r="U73" s="70" t="str">
        <f>IF(B73="","",VLOOKUP(AD73,Varsayımlar!$B:$Q,12,0))</f>
        <v/>
      </c>
      <c r="V73" s="70" t="str">
        <f>IF(B73="","",VLOOKUP(AD73,Varsayımlar!$B:$Q,13,0))</f>
        <v/>
      </c>
      <c r="W73" s="70" t="str">
        <f>IF(B73="","",VLOOKUP(AD73,Varsayımlar!$B:$Q,14,0))</f>
        <v/>
      </c>
      <c r="X73" s="70"/>
      <c r="Y73" s="70"/>
      <c r="Z73" s="70"/>
      <c r="AA73" s="70" t="str">
        <f>IF(B73="","",VLOOKUP(AD73,Varsayımlar!$B:$Q,15,0))</f>
        <v/>
      </c>
      <c r="AB73" s="70" t="str">
        <f>IF(B73="","",VLOOKUP(AD73,Varsayımlar!$B:$Q,16,0))</f>
        <v/>
      </c>
      <c r="AC73" s="70" t="str">
        <f>IF(B73="","",VLOOKUP(Sayfa2!AD33,Varsayımlar!B:S,18,0))</f>
        <v/>
      </c>
      <c r="AD73" s="61"/>
    </row>
    <row r="74" spans="1:31" x14ac:dyDescent="0.25">
      <c r="C74" s="80" t="str">
        <f>IF(B74="","",VLOOKUP(AD74,Varsayımlar!$B:$Q,3,0))</f>
        <v/>
      </c>
      <c r="H74" s="8" t="str">
        <f>IF(B74="","",VLOOKUP(AD74,Varsayımlar!$B:$Q,5,0))</f>
        <v/>
      </c>
      <c r="J74" s="8" t="str">
        <f>IF(B74="","",VLOOKUP(AD74,Varsayımlar!$B:$Q,6,0))</f>
        <v/>
      </c>
      <c r="P74" s="8" t="str">
        <f>IF(B74="","",VLOOKUP(AD74,Varsayımlar!$B:$Q,7,0)*K74)</f>
        <v/>
      </c>
      <c r="Q74" s="8" t="str">
        <f>IF(B74="","",VLOOKUP(AD74,Varsayımlar!$B:$Q,8,0))</f>
        <v/>
      </c>
      <c r="R74" s="8" t="str">
        <f>IF(B74="","",VLOOKUP(AD74,Varsayımlar!$B:$Q,9,0))</f>
        <v/>
      </c>
      <c r="S74" s="8" t="str">
        <f>IF(B74="","",VLOOKUP(AD74,Varsayımlar!$B:$Q,10,0))</f>
        <v/>
      </c>
      <c r="T74" s="8" t="str">
        <f>IF(B74="","",VLOOKUP(AD74,Varsayımlar!$B:$Q,11,0))</f>
        <v/>
      </c>
      <c r="U74" s="8" t="str">
        <f>IF(B74="","",VLOOKUP(AD74,Varsayımlar!$B:$Q,12,0))</f>
        <v/>
      </c>
      <c r="V74" s="8" t="str">
        <f>IF(B74="","",VLOOKUP(AD74,Varsayımlar!$B:$Q,13,0))</f>
        <v/>
      </c>
      <c r="W74" s="8" t="str">
        <f>IF(B74="","",VLOOKUP(AD74,Varsayımlar!$B:$Q,14,0))</f>
        <v/>
      </c>
      <c r="AA74" s="8" t="str">
        <f>IF(B74="","",VLOOKUP(AD74,Varsayımlar!$B:$Q,15,0))</f>
        <v/>
      </c>
      <c r="AB74" s="8" t="str">
        <f>IF(B74="","",VLOOKUP(AD74,Varsayımlar!$B:$Q,16,0))</f>
        <v/>
      </c>
      <c r="AD74" s="8" t="str">
        <f>IF(B74="","",CONCATENATE(B74,E74))</f>
        <v/>
      </c>
    </row>
    <row r="75" spans="1:31" ht="39" customHeight="1" x14ac:dyDescent="0.25">
      <c r="A75" s="198" t="s">
        <v>120</v>
      </c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55"/>
    </row>
    <row r="76" spans="1:31" ht="48" customHeight="1" x14ac:dyDescent="0.25">
      <c r="A76" s="9" t="s">
        <v>0</v>
      </c>
      <c r="B76" s="9" t="s">
        <v>1</v>
      </c>
      <c r="C76" s="10" t="s">
        <v>36</v>
      </c>
      <c r="D76" s="10" t="s">
        <v>177</v>
      </c>
      <c r="E76" s="10" t="s">
        <v>42</v>
      </c>
      <c r="F76" s="9" t="s">
        <v>43</v>
      </c>
      <c r="G76" s="9" t="s">
        <v>13</v>
      </c>
      <c r="H76" s="9" t="s">
        <v>2</v>
      </c>
      <c r="I76" s="9" t="s">
        <v>83</v>
      </c>
      <c r="J76" s="9" t="s">
        <v>3</v>
      </c>
      <c r="K76" s="9" t="s">
        <v>21</v>
      </c>
      <c r="L76" s="9" t="s">
        <v>141</v>
      </c>
      <c r="M76" s="9" t="s">
        <v>20</v>
      </c>
      <c r="N76" s="9" t="s">
        <v>243</v>
      </c>
      <c r="O76" s="9"/>
      <c r="P76" s="9" t="s">
        <v>16</v>
      </c>
      <c r="Q76" s="9" t="s">
        <v>4</v>
      </c>
      <c r="R76" s="9" t="s">
        <v>5</v>
      </c>
      <c r="S76" s="9" t="s">
        <v>6</v>
      </c>
      <c r="T76" s="9" t="s">
        <v>33</v>
      </c>
      <c r="U76" s="9" t="s">
        <v>7</v>
      </c>
      <c r="V76" s="9" t="s">
        <v>8</v>
      </c>
      <c r="W76" s="9" t="s">
        <v>9</v>
      </c>
      <c r="X76" s="9" t="s">
        <v>10</v>
      </c>
      <c r="Y76" s="9" t="s">
        <v>11</v>
      </c>
      <c r="Z76" s="9" t="s">
        <v>12</v>
      </c>
      <c r="AA76" s="9" t="s">
        <v>14</v>
      </c>
      <c r="AB76" s="9" t="s">
        <v>15</v>
      </c>
      <c r="AC76" s="9" t="s">
        <v>305</v>
      </c>
      <c r="AD76" s="8" t="s">
        <v>50</v>
      </c>
    </row>
    <row r="77" spans="1:31" ht="72.75" customHeight="1" x14ac:dyDescent="0.25">
      <c r="A77" s="9" t="s">
        <v>29</v>
      </c>
      <c r="B77" s="82" t="s">
        <v>119</v>
      </c>
      <c r="C77" s="83">
        <f>IF(B77="","",VLOOKUP(AD77,Varsayımlar!$B:$Q,3,0))</f>
        <v>8698829380698</v>
      </c>
      <c r="D77" s="83"/>
      <c r="E77" s="82" t="s">
        <v>113</v>
      </c>
      <c r="F77" s="82"/>
      <c r="G77" s="82"/>
      <c r="H77" s="82" t="str">
        <f>IF(B77="","",VLOOKUP(AD77,Varsayımlar!$B:$Q,5,0))</f>
        <v>Mutlukal Tortillas 15cm</v>
      </c>
      <c r="I77" s="82">
        <f>IF(B77="","",VLOOKUP(AD77,Varsayımlar!B:T,19,0))</f>
        <v>0</v>
      </c>
      <c r="J77" s="82" t="str">
        <f>IF(B77="","",VLOOKUP(AD77,Varsayımlar!$B:$Q,6,0))</f>
        <v>SADE</v>
      </c>
      <c r="K77" s="82">
        <v>3168</v>
      </c>
      <c r="L77" s="82"/>
      <c r="M77" s="82">
        <f>IFERROR(IF(B77="","",K77/VLOOKUP(AD77,Varsayımlar!B:R,17,0)),"")</f>
        <v>33</v>
      </c>
      <c r="N77" s="82"/>
      <c r="O77" s="82">
        <v>32</v>
      </c>
      <c r="P77" s="82">
        <f>IF(B77="","",VLOOKUP(AD77,Varsayımlar!$B:$Q,7,0)*K77)</f>
        <v>31680</v>
      </c>
      <c r="Q77" s="82">
        <f>IF(B77="","",VLOOKUP(AD77,Varsayımlar!$B:$Q,8,0))</f>
        <v>12</v>
      </c>
      <c r="R77" s="82" t="str">
        <f>IF(B77="","",VLOOKUP(AD77,Varsayımlar!$B:$Q,9,0))</f>
        <v>IRAK SOFT</v>
      </c>
      <c r="S77" s="82">
        <f>IF(B77="","",VLOOKUP(AD77,Varsayımlar!$B:$Q,10,0))</f>
        <v>10</v>
      </c>
      <c r="T77" s="82">
        <f>IF(B77="","",VLOOKUP(AD77,Varsayımlar!$B:$Q,11,0))</f>
        <v>12</v>
      </c>
      <c r="U77" s="82">
        <f>IF(B77="","",VLOOKUP(AD77,Varsayımlar!$B:$Q,12,0))</f>
        <v>250</v>
      </c>
      <c r="V77" s="82" t="str">
        <f>IF(B77="","",VLOOKUP(AD77,Varsayımlar!$B:$Q,13,0))</f>
        <v>YURTİÇİ</v>
      </c>
      <c r="W77" s="82">
        <f>IF(B77="","",VLOOKUP(AD77,Varsayımlar!$B:$Q,14,0))</f>
        <v>6</v>
      </c>
      <c r="X77" s="84">
        <v>46182</v>
      </c>
      <c r="Y77" s="84">
        <v>46365</v>
      </c>
      <c r="Z77" s="82">
        <v>26060915</v>
      </c>
      <c r="AA77" s="82" t="str">
        <f>IF(B77="","",VLOOKUP(AD77,Varsayımlar!$B:$Q,15,0))</f>
        <v>15CM KOLİ</v>
      </c>
      <c r="AB77" s="82" t="str">
        <f>IF(B77="","",VLOOKUP(AD77,Varsayımlar!$B:$Q,16,0))</f>
        <v>KESME-33-35G BEZE, KESİLMEMİŞ 16-18CM, 320-330G- KESİLMİŞ 245-250G</v>
      </c>
      <c r="AC77" s="82">
        <f>IF(B77="","",VLOOKUP(Sayfa2!AD43,Varsayımlar!B:S,18,0))</f>
        <v>0</v>
      </c>
      <c r="AD77" s="8" t="str">
        <f>IF(B77="","",CONCATENATE(B77,E77))</f>
        <v>MAYDONOZ DÖNERMutlukal Tortillas 15cm 250g</v>
      </c>
    </row>
    <row r="78" spans="1:31" ht="66" customHeight="1" x14ac:dyDescent="0.25">
      <c r="A78" s="9" t="s">
        <v>122</v>
      </c>
      <c r="B78" s="58" t="s">
        <v>79</v>
      </c>
      <c r="C78" s="59">
        <f>IF(B78="","",VLOOKUP(AD78,Varsayımlar!$B:$Q,3,0))</f>
        <v>8698829380698</v>
      </c>
      <c r="D78" s="59"/>
      <c r="E78" s="59" t="s">
        <v>109</v>
      </c>
      <c r="F78" s="58" t="s">
        <v>531</v>
      </c>
      <c r="G78" s="58" t="s">
        <v>533</v>
      </c>
      <c r="H78" s="58" t="str">
        <f>IF(B78="","",VLOOKUP(AD78,Varsayımlar!$B:$Q,5,0))</f>
        <v>MANETKA SADE 20CM 166G</v>
      </c>
      <c r="I78" s="58">
        <f>IF(B78="","",VLOOKUP(AD78,Varsayımlar!B:T,19,0))</f>
        <v>0</v>
      </c>
      <c r="J78" s="58" t="str">
        <f>IF(B78="","",VLOOKUP(AD78,Varsayımlar!$B:$Q,6,0))</f>
        <v>SADE</v>
      </c>
      <c r="K78" s="58">
        <v>7200</v>
      </c>
      <c r="L78" s="58"/>
      <c r="M78" s="58">
        <f>IFERROR(IF(B78="","",K78/VLOOKUP(AD78,Varsayımlar!B:R,17,0)),"")</f>
        <v>32</v>
      </c>
      <c r="N78" s="58"/>
      <c r="O78" s="58">
        <v>32</v>
      </c>
      <c r="P78" s="58">
        <f>IF(B78="","",VLOOKUP(AD78,Varsayımlar!$B:$Q,7,0)*K78)</f>
        <v>100800</v>
      </c>
      <c r="Q78" s="58">
        <f>IF(B78="","",VLOOKUP(AD78,Varsayımlar!$B:$Q,8,0))</f>
        <v>20</v>
      </c>
      <c r="R78" s="58" t="str">
        <f>IF(B78="","",VLOOKUP(AD78,Varsayımlar!$B:$Q,9,0))</f>
        <v>IRAK SOFT</v>
      </c>
      <c r="S78" s="58">
        <f>IF(B78="","",VLOOKUP(AD78,Varsayımlar!$B:$Q,10,0))</f>
        <v>4</v>
      </c>
      <c r="T78" s="58">
        <f>IF(B78="","",VLOOKUP(AD78,Varsayımlar!$B:$Q,11,0))</f>
        <v>14</v>
      </c>
      <c r="U78" s="58">
        <f>IF(B78="","",VLOOKUP(AD78,Varsayımlar!$B:$Q,12,0))</f>
        <v>166</v>
      </c>
      <c r="V78" s="58" t="str">
        <f>IF(B78="","",VLOOKUP(AD78,Varsayımlar!$B:$Q,13,0))</f>
        <v>YURTDIŞI</v>
      </c>
      <c r="W78" s="58">
        <f>IF(B78="","",VLOOKUP(AD78,Varsayımlar!$B:$Q,14,0))</f>
        <v>6</v>
      </c>
      <c r="X78" s="60">
        <v>46182</v>
      </c>
      <c r="Y78" s="60">
        <v>46365</v>
      </c>
      <c r="Z78" s="58">
        <v>26060920</v>
      </c>
      <c r="AA78" s="58" t="str">
        <f>IF(B78="","",VLOOKUP(AD78,Varsayımlar!$B:$Q,15,0))</f>
        <v>SİYAH KARE KOLİ-ÜRETİM TARİHLİ ETİKET</v>
      </c>
      <c r="AB78" s="58" t="str">
        <f>IF(B78="","",VLOOKUP(AD78,Varsayımlar!$B:$Q,16,0))</f>
        <v>19-21 CM</v>
      </c>
      <c r="AC78" s="58">
        <f>IF(B78="","",VLOOKUP(Sayfa2!AD42,Varsayımlar!B:S,18,0))</f>
        <v>0</v>
      </c>
      <c r="AD78" s="61" t="str">
        <f>IF(B78="","",CONCATENATE(B78,E78))</f>
        <v>LLC KOTORMANETKA SADE 20CM 166G</v>
      </c>
    </row>
    <row r="79" spans="1:31" ht="39.75" customHeight="1" x14ac:dyDescent="0.25">
      <c r="A79" s="9" t="s">
        <v>123</v>
      </c>
      <c r="B79" s="62" t="s">
        <v>104</v>
      </c>
      <c r="C79" s="33">
        <f>IF(B79="","",VLOOKUP(AD79,Varsayımlar!$B:$Q,3,0))</f>
        <v>8698829380698</v>
      </c>
      <c r="D79" s="33"/>
      <c r="E79" s="62" t="s">
        <v>105</v>
      </c>
      <c r="F79" s="62">
        <v>32</v>
      </c>
      <c r="G79" s="62" t="s">
        <v>108</v>
      </c>
      <c r="H79" s="62" t="str">
        <f>IF(B79="","",VLOOKUP(AD79,Varsayımlar!$B:$Q,5,0))</f>
        <v>TORTİLLAS 20CM (SAMAKAT BİLGİLERİ EKLİ)</v>
      </c>
      <c r="I79" s="62">
        <f>IF(B79="","",VLOOKUP(AD79,Varsayımlar!B:T,19,0))</f>
        <v>0</v>
      </c>
      <c r="J79" s="62" t="str">
        <f>IF(B79="","",VLOOKUP(AD79,Varsayımlar!$B:$Q,6,0))</f>
        <v>SADE</v>
      </c>
      <c r="K79" s="62">
        <v>5625</v>
      </c>
      <c r="L79" s="62"/>
      <c r="M79" s="62">
        <f>IFERROR(IF(B79="","",K79/VLOOKUP(AD79,Varsayımlar!B:R,17,0)),"")</f>
        <v>25</v>
      </c>
      <c r="N79" s="62"/>
      <c r="O79" s="62">
        <v>26</v>
      </c>
      <c r="P79" s="62">
        <f>IF(B79="","",VLOOKUP(AD79,Varsayımlar!$B:$Q,7,0)*K79)</f>
        <v>78750</v>
      </c>
      <c r="Q79" s="62">
        <f>IF(B79="","",VLOOKUP(AD79,Varsayımlar!$B:$Q,8,0))</f>
        <v>20</v>
      </c>
      <c r="R79" s="62" t="str">
        <f>IF(B79="","",VLOOKUP(AD79,Varsayımlar!$B:$Q,9,0))</f>
        <v>IRAK SOFT</v>
      </c>
      <c r="S79" s="62">
        <f>IF(B79="","",VLOOKUP(AD79,Varsayımlar!$B:$Q,10,0))</f>
        <v>4</v>
      </c>
      <c r="T79" s="62">
        <f>IF(B79="","",VLOOKUP(AD79,Varsayımlar!$B:$Q,11,0))</f>
        <v>14</v>
      </c>
      <c r="U79" s="62">
        <f>IF(B79="","",VLOOKUP(AD79,Varsayımlar!$B:$Q,12,0))</f>
        <v>166</v>
      </c>
      <c r="V79" s="62" t="str">
        <f>IF(B79="","",VLOOKUP(AD79,Varsayımlar!$B:$Q,13,0))</f>
        <v>YURTDIŞI</v>
      </c>
      <c r="W79" s="62">
        <f>IF(B79="","",VLOOKUP(AD79,Varsayımlar!$B:$Q,14,0))</f>
        <v>9</v>
      </c>
      <c r="X79" s="63">
        <v>46188</v>
      </c>
      <c r="Y79" s="63">
        <v>46461</v>
      </c>
      <c r="Z79" s="62">
        <v>26061520</v>
      </c>
      <c r="AA79" s="62" t="str">
        <f>IF(B79="","",VLOOKUP(AD79,Varsayımlar!$B:$Q,15,0))</f>
        <v>SİYAH KARE KOLİ- Üretim Tarihi Etiketli</v>
      </c>
      <c r="AB79" s="62" t="str">
        <f>IF(B79="","",VLOOKUP(AD79,Varsayımlar!$B:$Q,16,0))</f>
        <v>19-21 CM</v>
      </c>
      <c r="AC79" s="62">
        <f>IF(B79="","",VLOOKUP(Sayfa2!AD44,Varsayımlar!B:S,18,0))</f>
        <v>0</v>
      </c>
      <c r="AD79" s="61" t="str">
        <f t="shared" ref="AD79:AD135" si="6">IF(B79="","",CONCATENATE(B79,E79))</f>
        <v>SMART LLCTORTİLLAS SAMAKAT 20CM 166G</v>
      </c>
      <c r="AE79" s="8" t="s">
        <v>539</v>
      </c>
    </row>
    <row r="80" spans="1:31" ht="39.75" customHeight="1" x14ac:dyDescent="0.25">
      <c r="A80" s="9" t="s">
        <v>124</v>
      </c>
      <c r="B80" s="9" t="s">
        <v>178</v>
      </c>
      <c r="C80" s="10">
        <f>IF(B80="","",VLOOKUP(AD80,Varsayımlar!$B:$Q,3,0))</f>
        <v>8698829380698</v>
      </c>
      <c r="D80" s="10"/>
      <c r="E80" s="85" t="s">
        <v>179</v>
      </c>
      <c r="F80" s="9"/>
      <c r="G80" s="9"/>
      <c r="H80" s="9" t="str">
        <f>IF(B80="","",VLOOKUP(AD80,Varsayımlar!$B:$Q,5,0))</f>
        <v>Tortillove 25 cm</v>
      </c>
      <c r="I80" s="9">
        <f>IF(B80="","",VLOOKUP(AD80,Varsayımlar!B:T,19,0))</f>
        <v>0</v>
      </c>
      <c r="J80" s="9" t="str">
        <f>IF(B80="","",VLOOKUP(AD80,Varsayımlar!$B:$Q,6,0))</f>
        <v>SADE</v>
      </c>
      <c r="K80" s="9">
        <v>60</v>
      </c>
      <c r="L80" s="9"/>
      <c r="M80" s="9" t="str">
        <f>IFERROR(IF(B80="","",K80/VLOOKUP(AD80,Varsayımlar!B:R,17,0)),"")</f>
        <v/>
      </c>
      <c r="N80" s="9"/>
      <c r="O80" s="9">
        <v>1</v>
      </c>
      <c r="P80" s="9">
        <f>IF(B80="","",VLOOKUP(AD80,Varsayımlar!$B:$Q,7,0)*K80)</f>
        <v>840</v>
      </c>
      <c r="Q80" s="9">
        <f>IF(B80="","",VLOOKUP(AD80,Varsayımlar!$B:$Q,8,0))</f>
        <v>25</v>
      </c>
      <c r="R80" s="9" t="str">
        <f>IF(B80="","",VLOOKUP(AD80,Varsayımlar!$B:$Q,9,0))</f>
        <v>Irak Soft</v>
      </c>
      <c r="S80" s="9">
        <f>IF(B80="","",VLOOKUP(AD80,Varsayımlar!$B:$Q,10,0))</f>
        <v>8</v>
      </c>
      <c r="T80" s="9">
        <f>IF(B80="","",VLOOKUP(AD80,Varsayımlar!$B:$Q,11,0))</f>
        <v>14</v>
      </c>
      <c r="U80" s="9">
        <f>IF(B80="","",VLOOKUP(AD80,Varsayımlar!$B:$Q,12,0))</f>
        <v>520</v>
      </c>
      <c r="V80" s="9" t="str">
        <f>IF(B80="","",VLOOKUP(AD80,Varsayımlar!$B:$Q,13,0))</f>
        <v>YURTİÇİ</v>
      </c>
      <c r="W80" s="9">
        <f>IF(B80="","",VLOOKUP(AD80,Varsayımlar!$B:$Q,14,0))</f>
        <v>6</v>
      </c>
      <c r="X80" s="9" t="s">
        <v>161</v>
      </c>
      <c r="Y80" s="9" t="s">
        <v>161</v>
      </c>
      <c r="Z80" s="9" t="s">
        <v>161</v>
      </c>
      <c r="AA80" s="9" t="str">
        <f>IF(B80="","",VLOOKUP(AD80,Varsayımlar!$B:$Q,15,0))</f>
        <v>Kırmızı Koli</v>
      </c>
      <c r="AB80" s="9" t="str">
        <f>IF(B80="","",VLOOKUP(AD80,Varsayımlar!$B:$Q,16,0))</f>
        <v>24-26 cm</v>
      </c>
      <c r="AC80" s="9">
        <f>IF(B80="","",VLOOKUP(Sayfa2!AD45,Varsayımlar!B:S,18,0))</f>
        <v>0</v>
      </c>
      <c r="AD80" s="9" t="str">
        <f t="shared" si="6"/>
        <v>SultanoğluTortillove 25 cm 8pcs 520g</v>
      </c>
    </row>
    <row r="81" spans="1:30" ht="39.75" customHeight="1" x14ac:dyDescent="0.25">
      <c r="A81" s="9" t="s">
        <v>125</v>
      </c>
      <c r="B81" s="9" t="s">
        <v>104</v>
      </c>
      <c r="C81" s="10">
        <f>IF(B81="","",VLOOKUP(AD81,Varsayımlar!$B:$Q,3,0))</f>
        <v>8698829380698</v>
      </c>
      <c r="D81" s="10"/>
      <c r="E81" s="85" t="s">
        <v>105</v>
      </c>
      <c r="F81" s="9">
        <v>32</v>
      </c>
      <c r="G81" s="9" t="s">
        <v>108</v>
      </c>
      <c r="H81" s="9" t="str">
        <f>IF(B81="","",VLOOKUP(AD81,Varsayımlar!$B:$Q,5,0))</f>
        <v>TORTİLLAS 20CM (SAMAKAT BİLGİLERİ EKLİ)</v>
      </c>
      <c r="I81" s="9">
        <f>IF(B81="","",VLOOKUP(AD81,Varsayımlar!B:T,19,0))</f>
        <v>0</v>
      </c>
      <c r="J81" s="9" t="str">
        <f>IF(B81="","",VLOOKUP(AD81,Varsayımlar!$B:$Q,6,0))</f>
        <v>SADE</v>
      </c>
      <c r="K81" s="9">
        <v>5850</v>
      </c>
      <c r="L81" s="9"/>
      <c r="M81" s="9">
        <f>IFERROR(IF(B81="","",K81/VLOOKUP(AD81,Varsayımlar!B:R,17,0)),"")</f>
        <v>26</v>
      </c>
      <c r="N81" s="9"/>
      <c r="O81" s="9">
        <v>26</v>
      </c>
      <c r="P81" s="9">
        <f>IF(B81="","",VLOOKUP(AD81,Varsayımlar!$B:$Q,7,0)*K81)</f>
        <v>81900</v>
      </c>
      <c r="Q81" s="9">
        <f>IF(B81="","",VLOOKUP(AD81,Varsayımlar!$B:$Q,8,0))</f>
        <v>20</v>
      </c>
      <c r="R81" s="9" t="str">
        <f>IF(B81="","",VLOOKUP(AD81,Varsayımlar!$B:$Q,9,0))</f>
        <v>IRAK SOFT</v>
      </c>
      <c r="S81" s="9">
        <f>IF(B81="","",VLOOKUP(AD81,Varsayımlar!$B:$Q,10,0))</f>
        <v>4</v>
      </c>
      <c r="T81" s="9">
        <f>IF(B81="","",VLOOKUP(AD81,Varsayımlar!$B:$Q,11,0))</f>
        <v>14</v>
      </c>
      <c r="U81" s="9">
        <f>IF(B81="","",VLOOKUP(AD81,Varsayımlar!$B:$Q,12,0))</f>
        <v>166</v>
      </c>
      <c r="V81" s="9" t="str">
        <f>IF(B81="","",VLOOKUP(AD81,Varsayımlar!$B:$Q,13,0))</f>
        <v>YURTDIŞI</v>
      </c>
      <c r="W81" s="9">
        <f>IF(B81="","",VLOOKUP(AD81,Varsayımlar!$B:$Q,14,0))</f>
        <v>9</v>
      </c>
      <c r="X81" s="86">
        <v>46188</v>
      </c>
      <c r="Y81" s="86">
        <v>46461</v>
      </c>
      <c r="Z81" s="9">
        <v>26061520</v>
      </c>
      <c r="AA81" s="9" t="str">
        <f>IF(B81="","",VLOOKUP(AD81,Varsayımlar!$B:$Q,15,0))</f>
        <v>SİYAH KARE KOLİ- Üretim Tarihi Etiketli</v>
      </c>
      <c r="AB81" s="9" t="str">
        <f>IF(B81="","",VLOOKUP(AD81,Varsayımlar!$B:$Q,16,0))</f>
        <v>19-21 CM</v>
      </c>
      <c r="AC81" s="9">
        <f>IF(B81="","",VLOOKUP(Sayfa2!AD47,Varsayımlar!B:S,18,0))</f>
        <v>0</v>
      </c>
      <c r="AD81" s="87" t="str">
        <f t="shared" si="6"/>
        <v>SMART LLCTORTİLLAS SAMAKAT 20CM 166G</v>
      </c>
    </row>
    <row r="82" spans="1:30" ht="40.5" customHeight="1" x14ac:dyDescent="0.25">
      <c r="A82" s="9" t="s">
        <v>126</v>
      </c>
      <c r="B82" s="88" t="s">
        <v>271</v>
      </c>
      <c r="C82" s="89">
        <f>IF(B82="","",VLOOKUP(AD82,Varsayımlar!$B:$Q,3,0))</f>
        <v>8698829380698</v>
      </c>
      <c r="D82" s="89"/>
      <c r="E82" s="85" t="s">
        <v>268</v>
      </c>
      <c r="F82" s="9"/>
      <c r="G82" s="9" t="s">
        <v>530</v>
      </c>
      <c r="H82" s="90" t="str">
        <f>IF(B82="","",VLOOKUP(AD82,Varsayımlar!$B:$Q,5,0))</f>
        <v>Rimini 20cm</v>
      </c>
      <c r="I82" s="90">
        <f>IF(B82="","",VLOOKUP(AD82,Varsayımlar!B:T,19,0))</f>
        <v>0</v>
      </c>
      <c r="J82" s="90" t="str">
        <f>IF(B82="","",VLOOKUP(AD82,Varsayımlar!$B:$Q,6,0))</f>
        <v>SADE</v>
      </c>
      <c r="K82" s="9">
        <v>2880</v>
      </c>
      <c r="L82" s="9"/>
      <c r="M82" s="9">
        <f>IFERROR(IF(B82="","",K82/VLOOKUP(AD82,Varsayımlar!B:R,17,0)),"")</f>
        <v>24</v>
      </c>
      <c r="N82" s="9"/>
      <c r="O82" s="9">
        <v>28</v>
      </c>
      <c r="P82" s="90">
        <f>IF(B82="","",VLOOKUP(AD82,Varsayımlar!$B:$Q,7,0)*K82)</f>
        <v>40320</v>
      </c>
      <c r="Q82" s="90">
        <f>IF(B82="","",VLOOKUP(AD82,Varsayımlar!$B:$Q,8,0))</f>
        <v>20</v>
      </c>
      <c r="R82" s="90" t="str">
        <f>IF(B82="","",VLOOKUP(AD82,Varsayımlar!$B:$Q,9,0))</f>
        <v>Irak soft</v>
      </c>
      <c r="S82" s="90">
        <f>IF(B82="","",VLOOKUP(AD82,Varsayımlar!$B:$Q,10,0))</f>
        <v>8</v>
      </c>
      <c r="T82" s="90">
        <f>IF(B82="","",VLOOKUP(AD82,Varsayımlar!$B:$Q,11,0))</f>
        <v>14</v>
      </c>
      <c r="U82" s="90">
        <f>IF(B82="","",VLOOKUP(AD82,Varsayımlar!$B:$Q,12,0))</f>
        <v>360</v>
      </c>
      <c r="V82" s="90" t="str">
        <f>IF(B82="","",VLOOKUP(AD82,Varsayımlar!$B:$Q,13,0))</f>
        <v>YURTDIŞI</v>
      </c>
      <c r="W82" s="90">
        <f>IF(B82="","",VLOOKUP(AD82,Varsayımlar!$B:$Q,14,0))</f>
        <v>0</v>
      </c>
      <c r="X82" s="9"/>
      <c r="Y82" s="9" t="s">
        <v>272</v>
      </c>
      <c r="Z82" s="9" t="s">
        <v>273</v>
      </c>
      <c r="AA82" s="90" t="str">
        <f>IF(B82="","",VLOOKUP(AD82,Varsayımlar!$B:$Q,15,0))</f>
        <v>20cm koli-İbranice Etiket</v>
      </c>
      <c r="AB82" s="90" t="str">
        <f>IF(B82="","",VLOOKUP(AD82,Varsayımlar!$B:$Q,16,0))</f>
        <v>19-21 cm</v>
      </c>
      <c r="AC82" s="90">
        <f>IF(B82="","",VLOOKUP(Sayfa2!AD99,Varsayımlar!B:S,18,0))</f>
        <v>0</v>
      </c>
      <c r="AD82" s="90" t="str">
        <f t="shared" si="6"/>
        <v>EyalRimini 20 cm 8 pcs 360g</v>
      </c>
    </row>
    <row r="83" spans="1:30" ht="47.25" x14ac:dyDescent="0.25">
      <c r="A83" s="9" t="s">
        <v>132</v>
      </c>
      <c r="B83" s="88" t="s">
        <v>90</v>
      </c>
      <c r="C83" s="89">
        <f>IF(B83="","",VLOOKUP(AD83,Varsayımlar!$B:$Q,3,0))</f>
        <v>8698829380698</v>
      </c>
      <c r="D83" s="89" t="s">
        <v>233</v>
      </c>
      <c r="E83" s="85" t="s">
        <v>91</v>
      </c>
      <c r="F83" s="9"/>
      <c r="G83" s="88" t="s">
        <v>436</v>
      </c>
      <c r="H83" s="90" t="str">
        <f>IF(B83="","",VLOOKUP(AD83,Varsayımlar!$B:$Q,5,0))</f>
        <v>MAGNİT MAVİ AMBALAJ 25CM</v>
      </c>
      <c r="I83" s="90">
        <f>IF(B83="","",VLOOKUP(AD83,Varsayımlar!B:T,19,0))</f>
        <v>0</v>
      </c>
      <c r="J83" s="90" t="str">
        <f>IF(B83="","",VLOOKUP(AD83,Varsayımlar!$B:$Q,6,0))</f>
        <v>SADE</v>
      </c>
      <c r="K83" s="9">
        <v>2016</v>
      </c>
      <c r="L83" s="9"/>
      <c r="M83" s="9">
        <f>IFERROR(IF(B83="","",K83/VLOOKUP(AD83,Varsayımlar!B:R,17,0)),"")</f>
        <v>24</v>
      </c>
      <c r="N83" s="9"/>
      <c r="O83" s="9"/>
      <c r="P83" s="90">
        <f>IF(B83="","",VLOOKUP(AD83,Varsayımlar!$B:$Q,7,0)*K83)</f>
        <v>60480</v>
      </c>
      <c r="Q83" s="90">
        <f>IF(B83="","",VLOOKUP(AD83,Varsayımlar!$B:$Q,8,0))</f>
        <v>25</v>
      </c>
      <c r="R83" s="90" t="str">
        <f>IF(B83="","",VLOOKUP(AD83,Varsayımlar!$B:$Q,9,0))</f>
        <v>SOFT</v>
      </c>
      <c r="S83" s="90">
        <f>IF(B83="","",VLOOKUP(AD83,Varsayımlar!$B:$Q,10,0))</f>
        <v>4</v>
      </c>
      <c r="T83" s="90">
        <f>IF(B83="","",VLOOKUP(AD83,Varsayımlar!$B:$Q,11,0))</f>
        <v>30</v>
      </c>
      <c r="U83" s="90">
        <f>IF(B83="","",VLOOKUP(AD83,Varsayımlar!$B:$Q,12,0))</f>
        <v>260</v>
      </c>
      <c r="V83" s="90" t="str">
        <f>IF(B83="","",VLOOKUP(AD83,Varsayımlar!$B:$Q,13,0))</f>
        <v>YURTDIŞI</v>
      </c>
      <c r="W83" s="90">
        <f>IF(B83="","",VLOOKUP(AD83,Varsayımlar!$B:$Q,14,0))</f>
        <v>9</v>
      </c>
      <c r="X83" s="9"/>
      <c r="Y83" s="9"/>
      <c r="Z83" s="9"/>
      <c r="AA83" s="90" t="str">
        <f>IF(B83="","",VLOOKUP(AD83,Varsayımlar!$B:$Q,15,0))</f>
        <v>25CM TURUNCU KOLİ-SOL ÜST DİKDÖRTGENE ÜRETİM TARİHİ BASILACAK</v>
      </c>
      <c r="AB83" s="90" t="str">
        <f>IF(B83="","",VLOOKUP(AD83,Varsayımlar!$B:$Q,16,0))</f>
        <v>24-26 CM</v>
      </c>
      <c r="AC83" s="90">
        <f>IF(B83="","",VLOOKUP(Sayfa2!AD50,Varsayımlar!B:S,18,0))</f>
        <v>0</v>
      </c>
      <c r="AD83" s="90" t="str">
        <f t="shared" si="6"/>
        <v>MAGNİTMAGNİT MAVİ AMBALAJ 25 CM 260G</v>
      </c>
    </row>
    <row r="84" spans="1:30" ht="47.25" x14ac:dyDescent="0.25">
      <c r="A84" s="9" t="s">
        <v>133</v>
      </c>
      <c r="B84" s="88" t="s">
        <v>90</v>
      </c>
      <c r="C84" s="89">
        <f>IF(B84="","",VLOOKUP(AD84,Varsayımlar!$B:$Q,3,0))</f>
        <v>8698829380698</v>
      </c>
      <c r="D84" s="89" t="s">
        <v>234</v>
      </c>
      <c r="E84" s="85" t="s">
        <v>91</v>
      </c>
      <c r="F84" s="9"/>
      <c r="G84" s="88" t="s">
        <v>437</v>
      </c>
      <c r="H84" s="90" t="str">
        <f>IF(B84="","",VLOOKUP(AD84,Varsayımlar!$B:$Q,5,0))</f>
        <v>MAGNİT MAVİ AMBALAJ 25CM</v>
      </c>
      <c r="I84" s="90">
        <f>IF(B84="","",VLOOKUP(AD84,Varsayımlar!B:T,19,0))</f>
        <v>0</v>
      </c>
      <c r="J84" s="90" t="str">
        <f>IF(B84="","",VLOOKUP(AD84,Varsayımlar!$B:$Q,6,0))</f>
        <v>SADE</v>
      </c>
      <c r="K84" s="9">
        <v>2016</v>
      </c>
      <c r="L84" s="9"/>
      <c r="M84" s="9">
        <f>IFERROR(IF(B84="","",K84/VLOOKUP(AD84,Varsayımlar!B:R,17,0)),"")</f>
        <v>24</v>
      </c>
      <c r="N84" s="9"/>
      <c r="O84" s="9"/>
      <c r="P84" s="90">
        <f>IF(B84="","",VLOOKUP(AD84,Varsayımlar!$B:$Q,7,0)*K84)</f>
        <v>60480</v>
      </c>
      <c r="Q84" s="90">
        <f>IF(B84="","",VLOOKUP(AD84,Varsayımlar!$B:$Q,8,0))</f>
        <v>25</v>
      </c>
      <c r="R84" s="90" t="str">
        <f>IF(B84="","",VLOOKUP(AD84,Varsayımlar!$B:$Q,9,0))</f>
        <v>SOFT</v>
      </c>
      <c r="S84" s="90">
        <f>IF(B84="","",VLOOKUP(AD84,Varsayımlar!$B:$Q,10,0))</f>
        <v>4</v>
      </c>
      <c r="T84" s="90">
        <f>IF(B84="","",VLOOKUP(AD84,Varsayımlar!$B:$Q,11,0))</f>
        <v>30</v>
      </c>
      <c r="U84" s="90">
        <f>IF(B84="","",VLOOKUP(AD84,Varsayımlar!$B:$Q,12,0))</f>
        <v>260</v>
      </c>
      <c r="V84" s="90" t="str">
        <f>IF(B84="","",VLOOKUP(AD84,Varsayımlar!$B:$Q,13,0))</f>
        <v>YURTDIŞI</v>
      </c>
      <c r="W84" s="90">
        <f>IF(B84="","",VLOOKUP(AD84,Varsayımlar!$B:$Q,14,0))</f>
        <v>9</v>
      </c>
      <c r="X84" s="9"/>
      <c r="Y84" s="9"/>
      <c r="Z84" s="9"/>
      <c r="AA84" s="90" t="str">
        <f>IF(B84="","",VLOOKUP(AD84,Varsayımlar!$B:$Q,15,0))</f>
        <v>25CM TURUNCU KOLİ-SOL ÜST DİKDÖRTGENE ÜRETİM TARİHİ BASILACAK</v>
      </c>
      <c r="AB84" s="90" t="str">
        <f>IF(B84="","",VLOOKUP(AD84,Varsayımlar!$B:$Q,16,0))</f>
        <v>24-26 CM</v>
      </c>
      <c r="AC84" s="90">
        <f>IF(B84="","",VLOOKUP(Sayfa2!AD51,Varsayımlar!B:S,18,0))</f>
        <v>0</v>
      </c>
      <c r="AD84" s="90" t="str">
        <f t="shared" si="6"/>
        <v>MAGNİTMAGNİT MAVİ AMBALAJ 25 CM 260G</v>
      </c>
    </row>
    <row r="85" spans="1:30" ht="47.25" x14ac:dyDescent="0.25">
      <c r="A85" s="9" t="s">
        <v>134</v>
      </c>
      <c r="B85" s="88" t="s">
        <v>90</v>
      </c>
      <c r="C85" s="89">
        <f>IF(B85="","",VLOOKUP(AD85,Varsayımlar!$B:$Q,3,0))</f>
        <v>8698829380698</v>
      </c>
      <c r="D85" s="89" t="s">
        <v>235</v>
      </c>
      <c r="E85" s="85" t="s">
        <v>91</v>
      </c>
      <c r="F85" s="9"/>
      <c r="G85" s="88" t="s">
        <v>438</v>
      </c>
      <c r="H85" s="90" t="str">
        <f>IF(B85="","",VLOOKUP(AD85,Varsayımlar!$B:$Q,5,0))</f>
        <v>MAGNİT MAVİ AMBALAJ 25CM</v>
      </c>
      <c r="I85" s="90">
        <f>IF(B85="","",VLOOKUP(AD85,Varsayımlar!B:T,19,0))</f>
        <v>0</v>
      </c>
      <c r="J85" s="90" t="str">
        <f>IF(B85="","",VLOOKUP(AD85,Varsayımlar!$B:$Q,6,0))</f>
        <v>SADE</v>
      </c>
      <c r="K85" s="9">
        <v>2016</v>
      </c>
      <c r="L85" s="9"/>
      <c r="M85" s="9">
        <f>IFERROR(IF(B85="","",K85/VLOOKUP(AD85,Varsayımlar!B:R,17,0)),"")</f>
        <v>24</v>
      </c>
      <c r="N85" s="9"/>
      <c r="O85" s="9"/>
      <c r="P85" s="90">
        <f>IF(B85="","",VLOOKUP(AD85,Varsayımlar!$B:$Q,7,0)*K85)</f>
        <v>60480</v>
      </c>
      <c r="Q85" s="90">
        <f>IF(B85="","",VLOOKUP(AD85,Varsayımlar!$B:$Q,8,0))</f>
        <v>25</v>
      </c>
      <c r="R85" s="90" t="str">
        <f>IF(B85="","",VLOOKUP(AD85,Varsayımlar!$B:$Q,9,0))</f>
        <v>SOFT</v>
      </c>
      <c r="S85" s="90">
        <f>IF(B85="","",VLOOKUP(AD85,Varsayımlar!$B:$Q,10,0))</f>
        <v>4</v>
      </c>
      <c r="T85" s="90">
        <f>IF(B85="","",VLOOKUP(AD85,Varsayımlar!$B:$Q,11,0))</f>
        <v>30</v>
      </c>
      <c r="U85" s="90">
        <f>IF(B85="","",VLOOKUP(AD85,Varsayımlar!$B:$Q,12,0))</f>
        <v>260</v>
      </c>
      <c r="V85" s="90" t="str">
        <f>IF(B85="","",VLOOKUP(AD85,Varsayımlar!$B:$Q,13,0))</f>
        <v>YURTDIŞI</v>
      </c>
      <c r="W85" s="90">
        <f>IF(B85="","",VLOOKUP(AD85,Varsayımlar!$B:$Q,14,0))</f>
        <v>9</v>
      </c>
      <c r="X85" s="9"/>
      <c r="Y85" s="9"/>
      <c r="Z85" s="9"/>
      <c r="AA85" s="90" t="str">
        <f>IF(B85="","",VLOOKUP(AD85,Varsayımlar!$B:$Q,15,0))</f>
        <v>25CM TURUNCU KOLİ-SOL ÜST DİKDÖRTGENE ÜRETİM TARİHİ BASILACAK</v>
      </c>
      <c r="AB85" s="90" t="str">
        <f>IF(B85="","",VLOOKUP(AD85,Varsayımlar!$B:$Q,16,0))</f>
        <v>24-26 CM</v>
      </c>
      <c r="AC85" s="90">
        <f>IF(B85="","",VLOOKUP(Sayfa2!AD52,Varsayımlar!B:S,18,0))</f>
        <v>0</v>
      </c>
      <c r="AD85" s="90" t="str">
        <f t="shared" si="6"/>
        <v>MAGNİTMAGNİT MAVİ AMBALAJ 25 CM 260G</v>
      </c>
    </row>
    <row r="86" spans="1:30" ht="47.25" x14ac:dyDescent="0.25">
      <c r="A86" s="9" t="s">
        <v>135</v>
      </c>
      <c r="B86" s="88" t="s">
        <v>90</v>
      </c>
      <c r="C86" s="89">
        <f>IF(B86="","",VLOOKUP(AD86,Varsayımlar!$B:$Q,3,0))</f>
        <v>8698829380698</v>
      </c>
      <c r="D86" s="89" t="s">
        <v>236</v>
      </c>
      <c r="E86" s="85" t="s">
        <v>91</v>
      </c>
      <c r="F86" s="9"/>
      <c r="G86" s="88" t="s">
        <v>439</v>
      </c>
      <c r="H86" s="90" t="str">
        <f>IF(B86="","",VLOOKUP(AD86,Varsayımlar!$B:$Q,5,0))</f>
        <v>MAGNİT MAVİ AMBALAJ 25CM</v>
      </c>
      <c r="I86" s="90">
        <f>IF(B86="","",VLOOKUP(AD86,Varsayımlar!B:T,19,0))</f>
        <v>0</v>
      </c>
      <c r="J86" s="90" t="str">
        <f>IF(B86="","",VLOOKUP(AD86,Varsayımlar!$B:$Q,6,0))</f>
        <v>SADE</v>
      </c>
      <c r="K86" s="9">
        <v>2016</v>
      </c>
      <c r="L86" s="9"/>
      <c r="M86" s="9">
        <f>IFERROR(IF(B86="","",K86/VLOOKUP(AD86,Varsayımlar!B:R,17,0)),"")</f>
        <v>24</v>
      </c>
      <c r="N86" s="9"/>
      <c r="O86" s="9"/>
      <c r="P86" s="90">
        <f>IF(B86="","",VLOOKUP(AD86,Varsayımlar!$B:$Q,7,0)*K86)</f>
        <v>60480</v>
      </c>
      <c r="Q86" s="90">
        <f>IF(B86="","",VLOOKUP(AD86,Varsayımlar!$B:$Q,8,0))</f>
        <v>25</v>
      </c>
      <c r="R86" s="90" t="str">
        <f>IF(B86="","",VLOOKUP(AD86,Varsayımlar!$B:$Q,9,0))</f>
        <v>SOFT</v>
      </c>
      <c r="S86" s="90">
        <f>IF(B86="","",VLOOKUP(AD86,Varsayımlar!$B:$Q,10,0))</f>
        <v>4</v>
      </c>
      <c r="T86" s="90">
        <f>IF(B86="","",VLOOKUP(AD86,Varsayımlar!$B:$Q,11,0))</f>
        <v>30</v>
      </c>
      <c r="U86" s="90">
        <f>IF(B86="","",VLOOKUP(AD86,Varsayımlar!$B:$Q,12,0))</f>
        <v>260</v>
      </c>
      <c r="V86" s="90" t="str">
        <f>IF(B86="","",VLOOKUP(AD86,Varsayımlar!$B:$Q,13,0))</f>
        <v>YURTDIŞI</v>
      </c>
      <c r="W86" s="90">
        <f>IF(B86="","",VLOOKUP(AD86,Varsayımlar!$B:$Q,14,0))</f>
        <v>9</v>
      </c>
      <c r="X86" s="9"/>
      <c r="Y86" s="9"/>
      <c r="Z86" s="9"/>
      <c r="AA86" s="90" t="str">
        <f>IF(B86="","",VLOOKUP(AD86,Varsayımlar!$B:$Q,15,0))</f>
        <v>25CM TURUNCU KOLİ-SOL ÜST DİKDÖRTGENE ÜRETİM TARİHİ BASILACAK</v>
      </c>
      <c r="AB86" s="90" t="str">
        <f>IF(B86="","",VLOOKUP(AD86,Varsayımlar!$B:$Q,16,0))</f>
        <v>24-26 CM</v>
      </c>
      <c r="AC86" s="90">
        <f>IF(B86="","",VLOOKUP(Sayfa2!AD53,Varsayımlar!B:S,18,0))</f>
        <v>0</v>
      </c>
      <c r="AD86" s="90" t="str">
        <f t="shared" si="6"/>
        <v>MAGNİTMAGNİT MAVİ AMBALAJ 25 CM 260G</v>
      </c>
    </row>
    <row r="87" spans="1:30" ht="47.25" x14ac:dyDescent="0.25">
      <c r="A87" s="9" t="s">
        <v>136</v>
      </c>
      <c r="B87" s="88" t="s">
        <v>90</v>
      </c>
      <c r="C87" s="89">
        <f>IF(B87="","",VLOOKUP(AD87,Varsayımlar!$B:$Q,3,0))</f>
        <v>8698829380698</v>
      </c>
      <c r="D87" s="89" t="s">
        <v>237</v>
      </c>
      <c r="E87" s="85" t="s">
        <v>91</v>
      </c>
      <c r="F87" s="9"/>
      <c r="G87" s="88" t="s">
        <v>440</v>
      </c>
      <c r="H87" s="90" t="str">
        <f>IF(B87="","",VLOOKUP(AD87,Varsayımlar!$B:$Q,5,0))</f>
        <v>MAGNİT MAVİ AMBALAJ 25CM</v>
      </c>
      <c r="I87" s="90">
        <f>IF(B87="","",VLOOKUP(AD87,Varsayımlar!B:T,19,0))</f>
        <v>0</v>
      </c>
      <c r="J87" s="90" t="str">
        <f>IF(B87="","",VLOOKUP(AD87,Varsayımlar!$B:$Q,6,0))</f>
        <v>SADE</v>
      </c>
      <c r="K87" s="9">
        <v>2016</v>
      </c>
      <c r="L87" s="9"/>
      <c r="M87" s="9">
        <f>IFERROR(IF(B87="","",K87/VLOOKUP(AD87,Varsayımlar!B:R,17,0)),"")</f>
        <v>24</v>
      </c>
      <c r="N87" s="9"/>
      <c r="O87" s="9"/>
      <c r="P87" s="90">
        <f>IF(B87="","",VLOOKUP(AD87,Varsayımlar!$B:$Q,7,0)*K87)</f>
        <v>60480</v>
      </c>
      <c r="Q87" s="90">
        <f>IF(B87="","",VLOOKUP(AD87,Varsayımlar!$B:$Q,8,0))</f>
        <v>25</v>
      </c>
      <c r="R87" s="90" t="str">
        <f>IF(B87="","",VLOOKUP(AD87,Varsayımlar!$B:$Q,9,0))</f>
        <v>SOFT</v>
      </c>
      <c r="S87" s="90">
        <f>IF(B87="","",VLOOKUP(AD87,Varsayımlar!$B:$Q,10,0))</f>
        <v>4</v>
      </c>
      <c r="T87" s="90">
        <f>IF(B87="","",VLOOKUP(AD87,Varsayımlar!$B:$Q,11,0))</f>
        <v>30</v>
      </c>
      <c r="U87" s="90">
        <f>IF(B87="","",VLOOKUP(AD87,Varsayımlar!$B:$Q,12,0))</f>
        <v>260</v>
      </c>
      <c r="V87" s="90" t="str">
        <f>IF(B87="","",VLOOKUP(AD87,Varsayımlar!$B:$Q,13,0))</f>
        <v>YURTDIŞI</v>
      </c>
      <c r="W87" s="90">
        <f>IF(B87="","",VLOOKUP(AD87,Varsayımlar!$B:$Q,14,0))</f>
        <v>9</v>
      </c>
      <c r="X87" s="9"/>
      <c r="Y87" s="9"/>
      <c r="Z87" s="9"/>
      <c r="AA87" s="90" t="str">
        <f>IF(B87="","",VLOOKUP(AD87,Varsayımlar!$B:$Q,15,0))</f>
        <v>25CM TURUNCU KOLİ-SOL ÜST DİKDÖRTGENE ÜRETİM TARİHİ BASILACAK</v>
      </c>
      <c r="AB87" s="90" t="str">
        <f>IF(B87="","",VLOOKUP(AD87,Varsayımlar!$B:$Q,16,0))</f>
        <v>24-26 CM</v>
      </c>
      <c r="AC87" s="90">
        <f>IF(B87="","",VLOOKUP(Sayfa2!AD54,Varsayımlar!B:S,18,0))</f>
        <v>0</v>
      </c>
      <c r="AD87" s="90" t="str">
        <f t="shared" si="6"/>
        <v>MAGNİTMAGNİT MAVİ AMBALAJ 25 CM 260G</v>
      </c>
    </row>
    <row r="88" spans="1:30" ht="47.25" x14ac:dyDescent="0.25">
      <c r="A88" s="9" t="s">
        <v>137</v>
      </c>
      <c r="B88" s="88" t="s">
        <v>90</v>
      </c>
      <c r="C88" s="89">
        <f>IF(B88="","",VLOOKUP(AD88,Varsayımlar!$B:$Q,3,0))</f>
        <v>8698829380698</v>
      </c>
      <c r="D88" s="89" t="s">
        <v>238</v>
      </c>
      <c r="E88" s="85" t="s">
        <v>91</v>
      </c>
      <c r="F88" s="9"/>
      <c r="G88" s="88" t="s">
        <v>441</v>
      </c>
      <c r="H88" s="90" t="str">
        <f>IF(B88="","",VLOOKUP(AD88,Varsayımlar!$B:$Q,5,0))</f>
        <v>MAGNİT MAVİ AMBALAJ 25CM</v>
      </c>
      <c r="I88" s="90">
        <f>IF(B88="","",VLOOKUP(AD88,Varsayımlar!B:T,19,0))</f>
        <v>0</v>
      </c>
      <c r="J88" s="90" t="str">
        <f>IF(B88="","",VLOOKUP(AD88,Varsayımlar!$B:$Q,6,0))</f>
        <v>SADE</v>
      </c>
      <c r="K88" s="9">
        <v>2016</v>
      </c>
      <c r="L88" s="9"/>
      <c r="M88" s="9">
        <f>IFERROR(IF(B88="","",K88/VLOOKUP(AD88,Varsayımlar!B:R,17,0)),"")</f>
        <v>24</v>
      </c>
      <c r="N88" s="9"/>
      <c r="O88" s="9"/>
      <c r="P88" s="90">
        <f>IF(B88="","",VLOOKUP(AD88,Varsayımlar!$B:$Q,7,0)*K88)</f>
        <v>60480</v>
      </c>
      <c r="Q88" s="90">
        <f>IF(B88="","",VLOOKUP(AD88,Varsayımlar!$B:$Q,8,0))</f>
        <v>25</v>
      </c>
      <c r="R88" s="90" t="str">
        <f>IF(B88="","",VLOOKUP(AD88,Varsayımlar!$B:$Q,9,0))</f>
        <v>SOFT</v>
      </c>
      <c r="S88" s="90">
        <f>IF(B88="","",VLOOKUP(AD88,Varsayımlar!$B:$Q,10,0))</f>
        <v>4</v>
      </c>
      <c r="T88" s="90">
        <f>IF(B88="","",VLOOKUP(AD88,Varsayımlar!$B:$Q,11,0))</f>
        <v>30</v>
      </c>
      <c r="U88" s="90">
        <f>IF(B88="","",VLOOKUP(AD88,Varsayımlar!$B:$Q,12,0))</f>
        <v>260</v>
      </c>
      <c r="V88" s="90" t="str">
        <f>IF(B88="","",VLOOKUP(AD88,Varsayımlar!$B:$Q,13,0))</f>
        <v>YURTDIŞI</v>
      </c>
      <c r="W88" s="90">
        <f>IF(B88="","",VLOOKUP(AD88,Varsayımlar!$B:$Q,14,0))</f>
        <v>9</v>
      </c>
      <c r="X88" s="9"/>
      <c r="Y88" s="9"/>
      <c r="Z88" s="9"/>
      <c r="AA88" s="90" t="str">
        <f>IF(B88="","",VLOOKUP(AD88,Varsayımlar!$B:$Q,15,0))</f>
        <v>25CM TURUNCU KOLİ-SOL ÜST DİKDÖRTGENE ÜRETİM TARİHİ BASILACAK</v>
      </c>
      <c r="AB88" s="90" t="str">
        <f>IF(B88="","",VLOOKUP(AD88,Varsayımlar!$B:$Q,16,0))</f>
        <v>24-26 CM</v>
      </c>
      <c r="AC88" s="90">
        <f>IF(B88="","",VLOOKUP(Sayfa2!AD55,Varsayımlar!B:S,18,0))</f>
        <v>0</v>
      </c>
      <c r="AD88" s="90" t="str">
        <f t="shared" si="6"/>
        <v>MAGNİTMAGNİT MAVİ AMBALAJ 25 CM 260G</v>
      </c>
    </row>
    <row r="89" spans="1:30" ht="47.25" x14ac:dyDescent="0.25">
      <c r="A89" s="9" t="s">
        <v>138</v>
      </c>
      <c r="B89" s="88" t="s">
        <v>90</v>
      </c>
      <c r="C89" s="89">
        <f>IF(B89="","",VLOOKUP(AD89,Varsayımlar!$B:$Q,3,0))</f>
        <v>8698829380698</v>
      </c>
      <c r="D89" s="89" t="s">
        <v>239</v>
      </c>
      <c r="E89" s="85" t="s">
        <v>91</v>
      </c>
      <c r="F89" s="9"/>
      <c r="G89" s="88" t="s">
        <v>442</v>
      </c>
      <c r="H89" s="90" t="str">
        <f>IF(B89="","",VLOOKUP(AD89,Varsayımlar!$B:$Q,5,0))</f>
        <v>MAGNİT MAVİ AMBALAJ 25CM</v>
      </c>
      <c r="I89" s="90">
        <f>IF(B89="","",VLOOKUP(AD89,Varsayımlar!B:T,19,0))</f>
        <v>0</v>
      </c>
      <c r="J89" s="90" t="str">
        <f>IF(B89="","",VLOOKUP(AD89,Varsayımlar!$B:$Q,6,0))</f>
        <v>SADE</v>
      </c>
      <c r="K89" s="9">
        <v>2016</v>
      </c>
      <c r="L89" s="9"/>
      <c r="M89" s="9">
        <f>IFERROR(IF(B89="","",K89/VLOOKUP(AD89,Varsayımlar!B:R,17,0)),"")</f>
        <v>24</v>
      </c>
      <c r="N89" s="9"/>
      <c r="O89" s="9"/>
      <c r="P89" s="90">
        <f>IF(B89="","",VLOOKUP(AD89,Varsayımlar!$B:$Q,7,0)*K89)</f>
        <v>60480</v>
      </c>
      <c r="Q89" s="90">
        <f>IF(B89="","",VLOOKUP(AD89,Varsayımlar!$B:$Q,8,0))</f>
        <v>25</v>
      </c>
      <c r="R89" s="90" t="str">
        <f>IF(B89="","",VLOOKUP(AD89,Varsayımlar!$B:$Q,9,0))</f>
        <v>SOFT</v>
      </c>
      <c r="S89" s="90">
        <f>IF(B89="","",VLOOKUP(AD89,Varsayımlar!$B:$Q,10,0))</f>
        <v>4</v>
      </c>
      <c r="T89" s="90">
        <f>IF(B89="","",VLOOKUP(AD89,Varsayımlar!$B:$Q,11,0))</f>
        <v>30</v>
      </c>
      <c r="U89" s="90">
        <f>IF(B89="","",VLOOKUP(AD89,Varsayımlar!$B:$Q,12,0))</f>
        <v>260</v>
      </c>
      <c r="V89" s="90" t="str">
        <f>IF(B89="","",VLOOKUP(AD89,Varsayımlar!$B:$Q,13,0))</f>
        <v>YURTDIŞI</v>
      </c>
      <c r="W89" s="90">
        <f>IF(B89="","",VLOOKUP(AD89,Varsayımlar!$B:$Q,14,0))</f>
        <v>9</v>
      </c>
      <c r="X89" s="9"/>
      <c r="Y89" s="9"/>
      <c r="Z89" s="9"/>
      <c r="AA89" s="90" t="str">
        <f>IF(B89="","",VLOOKUP(AD89,Varsayımlar!$B:$Q,15,0))</f>
        <v>25CM TURUNCU KOLİ-SOL ÜST DİKDÖRTGENE ÜRETİM TARİHİ BASILACAK</v>
      </c>
      <c r="AB89" s="90" t="str">
        <f>IF(B89="","",VLOOKUP(AD89,Varsayımlar!$B:$Q,16,0))</f>
        <v>24-26 CM</v>
      </c>
      <c r="AC89" s="90">
        <f>IF(B89="","",VLOOKUP(Sayfa2!AD56,Varsayımlar!B:S,18,0))</f>
        <v>0</v>
      </c>
      <c r="AD89" s="90" t="str">
        <f t="shared" si="6"/>
        <v>MAGNİTMAGNİT MAVİ AMBALAJ 25 CM 260G</v>
      </c>
    </row>
    <row r="90" spans="1:30" ht="39.75" customHeight="1" x14ac:dyDescent="0.25">
      <c r="A90" s="9" t="s">
        <v>188</v>
      </c>
      <c r="B90" s="9" t="s">
        <v>31</v>
      </c>
      <c r="C90" s="10">
        <f>IF(B90="","",VLOOKUP(AD90,Varsayımlar!$B:$Q,3,0))</f>
        <v>8698829380698</v>
      </c>
      <c r="D90" s="10"/>
      <c r="E90" s="85" t="s">
        <v>240</v>
      </c>
      <c r="F90" s="9">
        <v>47</v>
      </c>
      <c r="G90" s="9" t="s">
        <v>251</v>
      </c>
      <c r="H90" s="9" t="str">
        <f>IF(B90="","",VLOOKUP(AD90,Varsayımlar!$B:$Q,5,0))</f>
        <v>Hanami 20cm Sade 4 pcs 166g (067)</v>
      </c>
      <c r="I90" s="9" t="str">
        <f>IF(B90="","",VLOOKUP(AD90,Varsayımlar!B:T,19,0))</f>
        <v>Ambalaj kaç aylık kontrol?</v>
      </c>
      <c r="J90" s="9" t="str">
        <f>IF(B90="","",VLOOKUP(AD90,Varsayımlar!$B:$Q,6,0))</f>
        <v>SADE</v>
      </c>
      <c r="K90" s="9">
        <v>2380</v>
      </c>
      <c r="L90" s="9"/>
      <c r="M90" s="9">
        <f>IFERROR(IF(B90="","",K90/VLOOKUP(AD90,Varsayımlar!B:R,17,0)),"")</f>
        <v>17</v>
      </c>
      <c r="N90" s="9"/>
      <c r="O90" s="9"/>
      <c r="P90" s="9">
        <f>IF(B90="","",VLOOKUP(AD90,Varsayımlar!$B:$Q,7,0)*K90)</f>
        <v>71400</v>
      </c>
      <c r="Q90" s="9">
        <f>IF(B90="","",VLOOKUP(AD90,Varsayımlar!$B:$Q,8,0))</f>
        <v>20</v>
      </c>
      <c r="R90" s="9" t="str">
        <f>IF(B90="","",VLOOKUP(AD90,Varsayımlar!$B:$Q,9,0))</f>
        <v>Irak Soft</v>
      </c>
      <c r="S90" s="9">
        <f>IF(B90="","",VLOOKUP(AD90,Varsayımlar!$B:$Q,10,0))</f>
        <v>4</v>
      </c>
      <c r="T90" s="9">
        <f>IF(B90="","",VLOOKUP(AD90,Varsayımlar!$B:$Q,11,0))</f>
        <v>30</v>
      </c>
      <c r="U90" s="9">
        <f>IF(B90="","",VLOOKUP(AD90,Varsayımlar!$B:$Q,12,0))</f>
        <v>166</v>
      </c>
      <c r="V90" s="9" t="str">
        <f>IF(B90="","",VLOOKUP(AD90,Varsayımlar!$B:$Q,13,0))</f>
        <v>Yurtdışı</v>
      </c>
      <c r="W90" s="9">
        <f>IF(B90="","",VLOOKUP(AD90,Varsayımlar!$B:$Q,14,0))</f>
        <v>9</v>
      </c>
      <c r="X90" s="86">
        <v>46188</v>
      </c>
      <c r="Y90" s="86">
        <v>46461</v>
      </c>
      <c r="Z90" s="9">
        <v>26061520</v>
      </c>
      <c r="AA90" s="9" t="str">
        <f>IF(B90="","",VLOOKUP(AD90,Varsayımlar!$B:$Q,15,0))</f>
        <v>Hanami Mavi Koli -Üretim Tarihi+9 AYI KAPATACAK ETİKETLİ</v>
      </c>
      <c r="AB90" s="9" t="str">
        <f>IF(B90="","",VLOOKUP(AD90,Varsayımlar!$B:$Q,16,0))</f>
        <v>19-21 cm</v>
      </c>
      <c r="AC90" s="9">
        <f>IF(B90="","",VLOOKUP(Sayfa2!AD57,Varsayımlar!B:S,18,0))</f>
        <v>0</v>
      </c>
      <c r="AD90" s="9" t="str">
        <f t="shared" si="6"/>
        <v xml:space="preserve">GERMESHanami 20cm sade 4pcs 166g </v>
      </c>
    </row>
    <row r="91" spans="1:30" ht="39.75" customHeight="1" x14ac:dyDescent="0.25">
      <c r="A91" s="9" t="s">
        <v>191</v>
      </c>
      <c r="B91" s="88" t="s">
        <v>31</v>
      </c>
      <c r="C91" s="89">
        <f>IF(B91="","",VLOOKUP(AD91,Varsayımlar!$B:$Q,3,0))</f>
        <v>8698829380698</v>
      </c>
      <c r="D91" s="89"/>
      <c r="E91" s="85" t="s">
        <v>244</v>
      </c>
      <c r="F91" s="9">
        <v>47</v>
      </c>
      <c r="G91" s="9" t="s">
        <v>252</v>
      </c>
      <c r="H91" s="90" t="str">
        <f>IF(B91="","",VLOOKUP(AD91,Varsayımlar!$B:$Q,5,0))</f>
        <v>Tortillas 20cm (Etiketli)</v>
      </c>
      <c r="I91" s="90" t="str">
        <f>IF(B91="","",VLOOKUP(AD91,Varsayımlar!B:T,19,0))</f>
        <v>Etiketli</v>
      </c>
      <c r="J91" s="90" t="str">
        <f>IF(B91="","",VLOOKUP(AD91,Varsayımlar!$B:$Q,6,0))</f>
        <v>SADE</v>
      </c>
      <c r="K91" s="9">
        <v>140</v>
      </c>
      <c r="L91" s="9"/>
      <c r="M91" s="9">
        <f>IFERROR(IF(B91="","",K91/VLOOKUP(AD91,Varsayımlar!B:R,17,0)),"")</f>
        <v>1</v>
      </c>
      <c r="N91" s="9"/>
      <c r="O91" s="9"/>
      <c r="P91" s="90">
        <f>IF(B91="","",VLOOKUP(AD91,Varsayımlar!$B:$Q,7,0)*K91)</f>
        <v>4200</v>
      </c>
      <c r="Q91" s="90">
        <f>IF(B91="","",VLOOKUP(AD91,Varsayımlar!$B:$Q,8,0))</f>
        <v>20</v>
      </c>
      <c r="R91" s="90" t="str">
        <f>IF(B91="","",VLOOKUP(AD91,Varsayımlar!$B:$Q,9,0))</f>
        <v>Irak soft</v>
      </c>
      <c r="S91" s="90">
        <f>IF(B91="","",VLOOKUP(AD91,Varsayımlar!$B:$Q,10,0))</f>
        <v>4</v>
      </c>
      <c r="T91" s="90">
        <f>IF(B91="","",VLOOKUP(AD91,Varsayımlar!$B:$Q,11,0))</f>
        <v>30</v>
      </c>
      <c r="U91" s="90">
        <f>IF(B91="","",VLOOKUP(AD91,Varsayımlar!$B:$Q,12,0))</f>
        <v>166</v>
      </c>
      <c r="V91" s="90" t="str">
        <f>IF(B91="","",VLOOKUP(AD91,Varsayımlar!$B:$Q,13,0))</f>
        <v>Yurtdışı</v>
      </c>
      <c r="W91" s="90">
        <f>IF(B91="","",VLOOKUP(AD91,Varsayımlar!$B:$Q,14,0))</f>
        <v>9</v>
      </c>
      <c r="X91" s="86">
        <v>46188</v>
      </c>
      <c r="Y91" s="86">
        <v>46461</v>
      </c>
      <c r="Z91" s="9">
        <v>26061520</v>
      </c>
      <c r="AA91" s="90" t="str">
        <f>IF(B91="","",VLOOKUP(AD91,Varsayımlar!$B:$Q,15,0))</f>
        <v>20cm Koli-Üretim Tarihli Etiket</v>
      </c>
      <c r="AB91" s="90" t="str">
        <f>IF(B91="","",VLOOKUP(AD91,Varsayımlar!$B:$Q,16,0))</f>
        <v>19-21 cm</v>
      </c>
      <c r="AC91" s="90">
        <f>IF(B91="","",VLOOKUP(Sayfa2!AD58,Varsayımlar!B:S,18,0))</f>
        <v>0</v>
      </c>
      <c r="AD91" s="90" t="str">
        <f t="shared" si="6"/>
        <v>GERMESTortillas 20cm 4 lü 166g</v>
      </c>
    </row>
    <row r="92" spans="1:30" ht="39.75" customHeight="1" x14ac:dyDescent="0.25">
      <c r="A92" s="9" t="s">
        <v>192</v>
      </c>
      <c r="B92" s="9" t="s">
        <v>31</v>
      </c>
      <c r="C92" s="10">
        <f>IF(B92="","",VLOOKUP(AD92,Varsayımlar!$B:$Q,3,0))</f>
        <v>8698829380698</v>
      </c>
      <c r="D92" s="10"/>
      <c r="E92" s="91" t="s">
        <v>246</v>
      </c>
      <c r="F92" s="9">
        <v>47</v>
      </c>
      <c r="G92" s="9" t="s">
        <v>253</v>
      </c>
      <c r="H92" s="9" t="str">
        <f>IF(B92="","",VLOOKUP(AD92,Varsayımlar!$B:$Q,5,0))</f>
        <v>Hanami Peynirli 20cm (050)</v>
      </c>
      <c r="I92" s="9" t="str">
        <f>IF(B92="","",VLOOKUP(AD92,Varsayımlar!B:T,19,0))</f>
        <v>Ambalaj kaç aylık kontrol?</v>
      </c>
      <c r="J92" s="9" t="str">
        <f>IF(B92="","",VLOOKUP(AD92,Varsayımlar!$B:$Q,6,0))</f>
        <v>PEYNİRLİ</v>
      </c>
      <c r="K92" s="9">
        <v>1120</v>
      </c>
      <c r="L92" s="9"/>
      <c r="M92" s="9">
        <f>IFERROR(IF(B92="","",K92/VLOOKUP(AD92,Varsayımlar!B:R,17,0)),"")</f>
        <v>8</v>
      </c>
      <c r="N92" s="9"/>
      <c r="O92" s="9"/>
      <c r="P92" s="9">
        <f>IF(B92="","",VLOOKUP(AD92,Varsayımlar!$B:$Q,7,0)*K92)</f>
        <v>33600</v>
      </c>
      <c r="Q92" s="9">
        <f>IF(B92="","",VLOOKUP(AD92,Varsayımlar!$B:$Q,8,0))</f>
        <v>20</v>
      </c>
      <c r="R92" s="9" t="str">
        <f>IF(B92="","",VLOOKUP(AD92,Varsayımlar!$B:$Q,9,0))</f>
        <v>Irak Soft-AT</v>
      </c>
      <c r="S92" s="9">
        <f>IF(B92="","",VLOOKUP(AD92,Varsayımlar!$B:$Q,10,0))</f>
        <v>4</v>
      </c>
      <c r="T92" s="9">
        <f>IF(B92="","",VLOOKUP(AD92,Varsayımlar!$B:$Q,11,0))</f>
        <v>30</v>
      </c>
      <c r="U92" s="9">
        <f>IF(B92="","",VLOOKUP(AD92,Varsayımlar!$B:$Q,12,0))</f>
        <v>166</v>
      </c>
      <c r="V92" s="9" t="str">
        <f>IF(B92="","",VLOOKUP(AD92,Varsayımlar!$B:$Q,13,0))</f>
        <v>YURTDIŞI</v>
      </c>
      <c r="W92" s="9">
        <f>IF(B92="","",VLOOKUP(AD92,Varsayımlar!$B:$Q,14,0))</f>
        <v>9</v>
      </c>
      <c r="X92" s="86">
        <v>46188</v>
      </c>
      <c r="Y92" s="86">
        <v>46461</v>
      </c>
      <c r="Z92" s="9" t="s">
        <v>250</v>
      </c>
      <c r="AA92" s="9" t="str">
        <f>IF(B92="","",VLOOKUP(AD92,Varsayımlar!$B:$Q,15,0))</f>
        <v>HANAMİ SARI KOLİ-ÜRETİM TARİHİ BASILACAK</v>
      </c>
      <c r="AB92" s="9" t="str">
        <f>IF(B92="","",VLOOKUP(AD92,Varsayımlar!$B:$Q,16,0))</f>
        <v>19-21 CM</v>
      </c>
      <c r="AC92" s="9">
        <f>IF(B92="","",VLOOKUP(Sayfa2!AD59,Varsayımlar!B:S,18,0))</f>
        <v>0</v>
      </c>
      <c r="AD92" s="9" t="str">
        <f t="shared" si="6"/>
        <v>GERMESHanami Peynirli 20cm 4 lü 166g</v>
      </c>
    </row>
    <row r="93" spans="1:30" ht="47.25" x14ac:dyDescent="0.25">
      <c r="A93" s="9" t="s">
        <v>193</v>
      </c>
      <c r="B93" s="88" t="s">
        <v>79</v>
      </c>
      <c r="C93" s="89">
        <f>IF(B93="","",VLOOKUP(AD93,Varsayımlar!$B:$Q,3,0))</f>
        <v>8698829380698</v>
      </c>
      <c r="D93" s="89"/>
      <c r="E93" s="91" t="s">
        <v>254</v>
      </c>
      <c r="F93" s="9" t="s">
        <v>532</v>
      </c>
      <c r="G93" s="9" t="s">
        <v>532</v>
      </c>
      <c r="H93" s="90" t="str">
        <f>IF(B93="","",VLOOKUP(AD93,Varsayımlar!$B:$Q,5,0))</f>
        <v>Manetka 20cm</v>
      </c>
      <c r="I93" s="90">
        <f>IF(B93="","",VLOOKUP(AD93,Varsayımlar!B:T,19,0))</f>
        <v>0</v>
      </c>
      <c r="J93" s="90" t="str">
        <f>IF(B93="","",VLOOKUP(AD93,Varsayımlar!$B:$Q,6,0))</f>
        <v>SADE</v>
      </c>
      <c r="K93" s="9">
        <v>7200</v>
      </c>
      <c r="L93" s="9"/>
      <c r="M93" s="9">
        <f>IFERROR(IF(B93="","",K93/VLOOKUP(AD93,Varsayımlar!B:R,17,0)),"")</f>
        <v>32</v>
      </c>
      <c r="N93" s="9"/>
      <c r="O93" s="9"/>
      <c r="P93" s="90">
        <f>IF(B93="","",VLOOKUP(AD93,Varsayımlar!$B:$Q,7,0)*K93)</f>
        <v>100800</v>
      </c>
      <c r="Q93" s="90">
        <f>IF(B93="","",VLOOKUP(AD93,Varsayımlar!$B:$Q,8,0))</f>
        <v>20</v>
      </c>
      <c r="R93" s="90" t="str">
        <f>IF(B93="","",VLOOKUP(AD93,Varsayımlar!$B:$Q,9,0))</f>
        <v>Irak Soft</v>
      </c>
      <c r="S93" s="90">
        <f>IF(B93="","",VLOOKUP(AD93,Varsayımlar!$B:$Q,10,0))</f>
        <v>4</v>
      </c>
      <c r="T93" s="90">
        <f>IF(B93="","",VLOOKUP(AD93,Varsayımlar!$B:$Q,11,0))</f>
        <v>14</v>
      </c>
      <c r="U93" s="90">
        <f>IF(B93="","",VLOOKUP(AD93,Varsayımlar!$B:$Q,12,0))</f>
        <v>166</v>
      </c>
      <c r="V93" s="90" t="str">
        <f>IF(B93="","",VLOOKUP(AD93,Varsayımlar!$B:$Q,13,0))</f>
        <v>YURTDIŞI</v>
      </c>
      <c r="W93" s="90">
        <f>IF(B93="","",VLOOKUP(AD93,Varsayımlar!$B:$Q,14,0))</f>
        <v>6</v>
      </c>
      <c r="X93" s="86">
        <v>46196</v>
      </c>
      <c r="Y93" s="86">
        <v>46379</v>
      </c>
      <c r="Z93" s="9">
        <v>26062320</v>
      </c>
      <c r="AA93" s="90" t="str">
        <f>IF(B93="","",VLOOKUP(AD93,Varsayımlar!$B:$Q,15,0))</f>
        <v>Kare Koli-Üretim Tarihli Etiket</v>
      </c>
      <c r="AB93" s="90" t="str">
        <f>IF(B93="","",VLOOKUP(AD93,Varsayımlar!$B:$Q,16,0))</f>
        <v>19-21 cm</v>
      </c>
      <c r="AC93" s="90">
        <f>IF(B93="","",VLOOKUP(Sayfa2!AD60,Varsayımlar!B:S,18,0))</f>
        <v>0</v>
      </c>
      <c r="AD93" s="90" t="str">
        <f t="shared" si="6"/>
        <v>LLC KOTORManetka 20cm 4 pcs 166g</v>
      </c>
    </row>
    <row r="94" spans="1:30" ht="39.75" customHeight="1" x14ac:dyDescent="0.25">
      <c r="A94" s="9" t="s">
        <v>194</v>
      </c>
      <c r="B94" s="88" t="s">
        <v>90</v>
      </c>
      <c r="C94" s="89">
        <f>IF(B94="","",VLOOKUP(AD94,Varsayımlar!$B:$Q,3,0))</f>
        <v>8698829380698</v>
      </c>
      <c r="D94" s="89" t="s">
        <v>231</v>
      </c>
      <c r="E94" s="85" t="s">
        <v>91</v>
      </c>
      <c r="F94" s="9"/>
      <c r="G94" s="9"/>
      <c r="H94" s="90" t="str">
        <f>IF(B94="","",VLOOKUP(AD94,Varsayımlar!$B:$Q,5,0))</f>
        <v>MAGNİT MAVİ AMBALAJ 25CM</v>
      </c>
      <c r="I94" s="90">
        <f>IF(B94="","",VLOOKUP(AD94,Varsayımlar!B:T,19,0))</f>
        <v>0</v>
      </c>
      <c r="J94" s="90" t="str">
        <f>IF(B94="","",VLOOKUP(AD94,Varsayımlar!$B:$Q,6,0))</f>
        <v>SADE</v>
      </c>
      <c r="K94" s="9">
        <v>2016</v>
      </c>
      <c r="L94" s="9"/>
      <c r="M94" s="9">
        <f>IFERROR(IF(B94="","",K94/VLOOKUP(AD94,Varsayımlar!B:R,17,0)),"")</f>
        <v>24</v>
      </c>
      <c r="N94" s="9"/>
      <c r="O94" s="9"/>
      <c r="P94" s="90">
        <f>IF(B94="","",VLOOKUP(AD94,Varsayımlar!$B:$Q,7,0)*K94)</f>
        <v>60480</v>
      </c>
      <c r="Q94" s="90">
        <f>IF(B94="","",VLOOKUP(AD94,Varsayımlar!$B:$Q,8,0))</f>
        <v>25</v>
      </c>
      <c r="R94" s="90" t="str">
        <f>IF(B94="","",VLOOKUP(AD94,Varsayımlar!$B:$Q,9,0))</f>
        <v>SOFT</v>
      </c>
      <c r="S94" s="90">
        <f>IF(B94="","",VLOOKUP(AD94,Varsayımlar!$B:$Q,10,0))</f>
        <v>4</v>
      </c>
      <c r="T94" s="90">
        <f>IF(B94="","",VLOOKUP(AD94,Varsayımlar!$B:$Q,11,0))</f>
        <v>30</v>
      </c>
      <c r="U94" s="90">
        <f>IF(B94="","",VLOOKUP(AD94,Varsayımlar!$B:$Q,12,0))</f>
        <v>260</v>
      </c>
      <c r="V94" s="90" t="str">
        <f>IF(B94="","",VLOOKUP(AD94,Varsayımlar!$B:$Q,13,0))</f>
        <v>YURTDIŞI</v>
      </c>
      <c r="W94" s="90">
        <f>IF(B94="","",VLOOKUP(AD94,Varsayımlar!$B:$Q,14,0))</f>
        <v>9</v>
      </c>
      <c r="X94" s="9"/>
      <c r="Y94" s="9"/>
      <c r="Z94" s="9"/>
      <c r="AA94" s="90" t="str">
        <f>IF(B94="","",VLOOKUP(AD94,Varsayımlar!$B:$Q,15,0))</f>
        <v>25CM TURUNCU KOLİ-SOL ÜST DİKDÖRTGENE ÜRETİM TARİHİ BASILACAK</v>
      </c>
      <c r="AB94" s="90" t="str">
        <f>IF(B94="","",VLOOKUP(AD94,Varsayımlar!$B:$Q,16,0))</f>
        <v>24-26 CM</v>
      </c>
      <c r="AC94" s="90">
        <f>IF(B94="","",VLOOKUP(Sayfa2!AD61,Varsayımlar!B:S,18,0))</f>
        <v>0</v>
      </c>
      <c r="AD94" s="90" t="str">
        <f t="shared" si="6"/>
        <v>MAGNİTMAGNİT MAVİ AMBALAJ 25 CM 260G</v>
      </c>
    </row>
    <row r="95" spans="1:30" ht="39.75" customHeight="1" x14ac:dyDescent="0.25">
      <c r="A95" s="9" t="s">
        <v>195</v>
      </c>
      <c r="B95" s="88" t="s">
        <v>90</v>
      </c>
      <c r="C95" s="89">
        <f>IF(B95="","",VLOOKUP(AD95,Varsayımlar!$B:$Q,3,0))</f>
        <v>8698829380698</v>
      </c>
      <c r="D95" s="89" t="s">
        <v>232</v>
      </c>
      <c r="E95" s="85" t="s">
        <v>91</v>
      </c>
      <c r="F95" s="9"/>
      <c r="G95" s="9"/>
      <c r="H95" s="90" t="str">
        <f>IF(B95="","",VLOOKUP(AD95,Varsayımlar!$B:$Q,5,0))</f>
        <v>MAGNİT MAVİ AMBALAJ 25CM</v>
      </c>
      <c r="I95" s="90">
        <f>IF(B95="","",VLOOKUP(AD95,Varsayımlar!B:T,19,0))</f>
        <v>0</v>
      </c>
      <c r="J95" s="90" t="str">
        <f>IF(B95="","",VLOOKUP(AD95,Varsayımlar!$B:$Q,6,0))</f>
        <v>SADE</v>
      </c>
      <c r="K95" s="9">
        <v>2016</v>
      </c>
      <c r="L95" s="9"/>
      <c r="M95" s="9">
        <f>IFERROR(IF(B95="","",K95/VLOOKUP(AD95,Varsayımlar!B:R,17,0)),"")</f>
        <v>24</v>
      </c>
      <c r="N95" s="9"/>
      <c r="O95" s="9"/>
      <c r="P95" s="90">
        <f>IF(B95="","",VLOOKUP(AD95,Varsayımlar!$B:$Q,7,0)*K95)</f>
        <v>60480</v>
      </c>
      <c r="Q95" s="90">
        <f>IF(B95="","",VLOOKUP(AD95,Varsayımlar!$B:$Q,8,0))</f>
        <v>25</v>
      </c>
      <c r="R95" s="90" t="str">
        <f>IF(B95="","",VLOOKUP(AD95,Varsayımlar!$B:$Q,9,0))</f>
        <v>SOFT</v>
      </c>
      <c r="S95" s="90">
        <f>IF(B95="","",VLOOKUP(AD95,Varsayımlar!$B:$Q,10,0))</f>
        <v>4</v>
      </c>
      <c r="T95" s="90">
        <f>IF(B95="","",VLOOKUP(AD95,Varsayımlar!$B:$Q,11,0))</f>
        <v>30</v>
      </c>
      <c r="U95" s="90">
        <f>IF(B95="","",VLOOKUP(AD95,Varsayımlar!$B:$Q,12,0))</f>
        <v>260</v>
      </c>
      <c r="V95" s="90" t="str">
        <f>IF(B95="","",VLOOKUP(AD95,Varsayımlar!$B:$Q,13,0))</f>
        <v>YURTDIŞI</v>
      </c>
      <c r="W95" s="90">
        <f>IF(B95="","",VLOOKUP(AD95,Varsayımlar!$B:$Q,14,0))</f>
        <v>9</v>
      </c>
      <c r="X95" s="9"/>
      <c r="Y95" s="9"/>
      <c r="Z95" s="9"/>
      <c r="AA95" s="90" t="str">
        <f>IF(B95="","",VLOOKUP(AD95,Varsayımlar!$B:$Q,15,0))</f>
        <v>25CM TURUNCU KOLİ-SOL ÜST DİKDÖRTGENE ÜRETİM TARİHİ BASILACAK</v>
      </c>
      <c r="AB95" s="90" t="str">
        <f>IF(B95="","",VLOOKUP(AD95,Varsayımlar!$B:$Q,16,0))</f>
        <v>24-26 CM</v>
      </c>
      <c r="AC95" s="90">
        <f>IF(B95="","",VLOOKUP(Sayfa2!AD62,Varsayımlar!B:S,18,0))</f>
        <v>0</v>
      </c>
      <c r="AD95" s="90" t="str">
        <f t="shared" si="6"/>
        <v>MAGNİTMAGNİT MAVİ AMBALAJ 25 CM 260G</v>
      </c>
    </row>
    <row r="96" spans="1:30" ht="39.75" customHeight="1" x14ac:dyDescent="0.25">
      <c r="A96" s="9" t="s">
        <v>196</v>
      </c>
      <c r="B96" s="88" t="s">
        <v>90</v>
      </c>
      <c r="C96" s="89">
        <f>IF(B96="","",VLOOKUP(AD96,Varsayımlar!$B:$Q,3,0))</f>
        <v>8698829380698</v>
      </c>
      <c r="D96" s="89" t="s">
        <v>233</v>
      </c>
      <c r="E96" s="85" t="s">
        <v>91</v>
      </c>
      <c r="F96" s="9"/>
      <c r="G96" s="9"/>
      <c r="H96" s="90" t="str">
        <f>IF(B96="","",VLOOKUP(AD96,Varsayımlar!$B:$Q,5,0))</f>
        <v>MAGNİT MAVİ AMBALAJ 25CM</v>
      </c>
      <c r="I96" s="90">
        <f>IF(B96="","",VLOOKUP(AD96,Varsayımlar!B:T,19,0))</f>
        <v>0</v>
      </c>
      <c r="J96" s="90" t="str">
        <f>IF(B96="","",VLOOKUP(AD96,Varsayımlar!$B:$Q,6,0))</f>
        <v>SADE</v>
      </c>
      <c r="K96" s="9">
        <v>2016</v>
      </c>
      <c r="L96" s="9"/>
      <c r="M96" s="9">
        <f>IFERROR(IF(B96="","",K96/VLOOKUP(AD96,Varsayımlar!B:R,17,0)),"")</f>
        <v>24</v>
      </c>
      <c r="N96" s="9"/>
      <c r="O96" s="9"/>
      <c r="P96" s="90">
        <f>IF(B96="","",VLOOKUP(AD96,Varsayımlar!$B:$Q,7,0)*K96)</f>
        <v>60480</v>
      </c>
      <c r="Q96" s="90">
        <f>IF(B96="","",VLOOKUP(AD96,Varsayımlar!$B:$Q,8,0))</f>
        <v>25</v>
      </c>
      <c r="R96" s="90" t="str">
        <f>IF(B96="","",VLOOKUP(AD96,Varsayımlar!$B:$Q,9,0))</f>
        <v>SOFT</v>
      </c>
      <c r="S96" s="90">
        <f>IF(B96="","",VLOOKUP(AD96,Varsayımlar!$B:$Q,10,0))</f>
        <v>4</v>
      </c>
      <c r="T96" s="90">
        <f>IF(B96="","",VLOOKUP(AD96,Varsayımlar!$B:$Q,11,0))</f>
        <v>30</v>
      </c>
      <c r="U96" s="90">
        <f>IF(B96="","",VLOOKUP(AD96,Varsayımlar!$B:$Q,12,0))</f>
        <v>260</v>
      </c>
      <c r="V96" s="90" t="str">
        <f>IF(B96="","",VLOOKUP(AD96,Varsayımlar!$B:$Q,13,0))</f>
        <v>YURTDIŞI</v>
      </c>
      <c r="W96" s="90">
        <f>IF(B96="","",VLOOKUP(AD96,Varsayımlar!$B:$Q,14,0))</f>
        <v>9</v>
      </c>
      <c r="X96" s="9"/>
      <c r="Y96" s="9"/>
      <c r="Z96" s="9"/>
      <c r="AA96" s="90" t="str">
        <f>IF(B96="","",VLOOKUP(AD96,Varsayımlar!$B:$Q,15,0))</f>
        <v>25CM TURUNCU KOLİ-SOL ÜST DİKDÖRTGENE ÜRETİM TARİHİ BASILACAK</v>
      </c>
      <c r="AB96" s="90" t="str">
        <f>IF(B96="","",VLOOKUP(AD96,Varsayımlar!$B:$Q,16,0))</f>
        <v>24-26 CM</v>
      </c>
      <c r="AC96" s="90">
        <f>IF(B96="","",VLOOKUP(Sayfa2!AD63,Varsayımlar!B:S,18,0))</f>
        <v>0</v>
      </c>
      <c r="AD96" s="90" t="str">
        <f t="shared" si="6"/>
        <v>MAGNİTMAGNİT MAVİ AMBALAJ 25 CM 260G</v>
      </c>
    </row>
    <row r="97" spans="1:30" ht="39.75" customHeight="1" x14ac:dyDescent="0.25">
      <c r="A97" s="9" t="s">
        <v>197</v>
      </c>
      <c r="B97" s="88" t="s">
        <v>90</v>
      </c>
      <c r="C97" s="89">
        <f>IF(B97="","",VLOOKUP(AD97,Varsayımlar!$B:$Q,3,0))</f>
        <v>8698829380698</v>
      </c>
      <c r="D97" s="89" t="s">
        <v>234</v>
      </c>
      <c r="E97" s="85" t="s">
        <v>91</v>
      </c>
      <c r="F97" s="9"/>
      <c r="G97" s="9"/>
      <c r="H97" s="90" t="str">
        <f>IF(B97="","",VLOOKUP(AD97,Varsayımlar!$B:$Q,5,0))</f>
        <v>MAGNİT MAVİ AMBALAJ 25CM</v>
      </c>
      <c r="I97" s="90">
        <f>IF(B97="","",VLOOKUP(AD97,Varsayımlar!B:T,19,0))</f>
        <v>0</v>
      </c>
      <c r="J97" s="90" t="str">
        <f>IF(B97="","",VLOOKUP(AD97,Varsayımlar!$B:$Q,6,0))</f>
        <v>SADE</v>
      </c>
      <c r="K97" s="9">
        <v>2016</v>
      </c>
      <c r="L97" s="9"/>
      <c r="M97" s="9">
        <f>IFERROR(IF(B97="","",K97/VLOOKUP(AD97,Varsayımlar!B:R,17,0)),"")</f>
        <v>24</v>
      </c>
      <c r="N97" s="9"/>
      <c r="O97" s="9"/>
      <c r="P97" s="90">
        <f>IF(B97="","",VLOOKUP(AD97,Varsayımlar!$B:$Q,7,0)*K97)</f>
        <v>60480</v>
      </c>
      <c r="Q97" s="90">
        <f>IF(B97="","",VLOOKUP(AD97,Varsayımlar!$B:$Q,8,0))</f>
        <v>25</v>
      </c>
      <c r="R97" s="90" t="str">
        <f>IF(B97="","",VLOOKUP(AD97,Varsayımlar!$B:$Q,9,0))</f>
        <v>SOFT</v>
      </c>
      <c r="S97" s="90">
        <f>IF(B97="","",VLOOKUP(AD97,Varsayımlar!$B:$Q,10,0))</f>
        <v>4</v>
      </c>
      <c r="T97" s="90">
        <f>IF(B97="","",VLOOKUP(AD97,Varsayımlar!$B:$Q,11,0))</f>
        <v>30</v>
      </c>
      <c r="U97" s="90">
        <f>IF(B97="","",VLOOKUP(AD97,Varsayımlar!$B:$Q,12,0))</f>
        <v>260</v>
      </c>
      <c r="V97" s="90" t="str">
        <f>IF(B97="","",VLOOKUP(AD97,Varsayımlar!$B:$Q,13,0))</f>
        <v>YURTDIŞI</v>
      </c>
      <c r="W97" s="90">
        <f>IF(B97="","",VLOOKUP(AD97,Varsayımlar!$B:$Q,14,0))</f>
        <v>9</v>
      </c>
      <c r="X97" s="9"/>
      <c r="Y97" s="9"/>
      <c r="Z97" s="9"/>
      <c r="AA97" s="90" t="str">
        <f>IF(B97="","",VLOOKUP(AD97,Varsayımlar!$B:$Q,15,0))</f>
        <v>25CM TURUNCU KOLİ-SOL ÜST DİKDÖRTGENE ÜRETİM TARİHİ BASILACAK</v>
      </c>
      <c r="AB97" s="90" t="str">
        <f>IF(B97="","",VLOOKUP(AD97,Varsayımlar!$B:$Q,16,0))</f>
        <v>24-26 CM</v>
      </c>
      <c r="AC97" s="90">
        <f>IF(B97="","",VLOOKUP(Sayfa2!AD64,Varsayımlar!B:S,18,0))</f>
        <v>0</v>
      </c>
      <c r="AD97" s="90" t="str">
        <f t="shared" si="6"/>
        <v>MAGNİTMAGNİT MAVİ AMBALAJ 25 CM 260G</v>
      </c>
    </row>
    <row r="98" spans="1:30" ht="39.75" customHeight="1" x14ac:dyDescent="0.25">
      <c r="A98" s="9" t="s">
        <v>198</v>
      </c>
      <c r="B98" s="88" t="s">
        <v>90</v>
      </c>
      <c r="C98" s="89">
        <f>IF(B98="","",VLOOKUP(AD98,Varsayımlar!$B:$Q,3,0))</f>
        <v>8698829380698</v>
      </c>
      <c r="D98" s="89" t="s">
        <v>235</v>
      </c>
      <c r="E98" s="85" t="s">
        <v>91</v>
      </c>
      <c r="F98" s="9"/>
      <c r="G98" s="9"/>
      <c r="H98" s="90" t="str">
        <f>IF(B98="","",VLOOKUP(AD98,Varsayımlar!$B:$Q,5,0))</f>
        <v>MAGNİT MAVİ AMBALAJ 25CM</v>
      </c>
      <c r="I98" s="90">
        <f>IF(B98="","",VLOOKUP(AD98,Varsayımlar!B:T,19,0))</f>
        <v>0</v>
      </c>
      <c r="J98" s="90" t="str">
        <f>IF(B98="","",VLOOKUP(AD98,Varsayımlar!$B:$Q,6,0))</f>
        <v>SADE</v>
      </c>
      <c r="K98" s="9">
        <v>2016</v>
      </c>
      <c r="L98" s="9"/>
      <c r="M98" s="9">
        <f>IFERROR(IF(B98="","",K98/VLOOKUP(AD98,Varsayımlar!B:R,17,0)),"")</f>
        <v>24</v>
      </c>
      <c r="N98" s="9"/>
      <c r="O98" s="9"/>
      <c r="P98" s="90">
        <f>IF(B98="","",VLOOKUP(AD98,Varsayımlar!$B:$Q,7,0)*K98)</f>
        <v>60480</v>
      </c>
      <c r="Q98" s="90">
        <f>IF(B98="","",VLOOKUP(AD98,Varsayımlar!$B:$Q,8,0))</f>
        <v>25</v>
      </c>
      <c r="R98" s="90" t="str">
        <f>IF(B98="","",VLOOKUP(AD98,Varsayımlar!$B:$Q,9,0))</f>
        <v>SOFT</v>
      </c>
      <c r="S98" s="90">
        <f>IF(B98="","",VLOOKUP(AD98,Varsayımlar!$B:$Q,10,0))</f>
        <v>4</v>
      </c>
      <c r="T98" s="90">
        <f>IF(B98="","",VLOOKUP(AD98,Varsayımlar!$B:$Q,11,0))</f>
        <v>30</v>
      </c>
      <c r="U98" s="90">
        <f>IF(B98="","",VLOOKUP(AD98,Varsayımlar!$B:$Q,12,0))</f>
        <v>260</v>
      </c>
      <c r="V98" s="90" t="str">
        <f>IF(B98="","",VLOOKUP(AD98,Varsayımlar!$B:$Q,13,0))</f>
        <v>YURTDIŞI</v>
      </c>
      <c r="W98" s="90">
        <f>IF(B98="","",VLOOKUP(AD98,Varsayımlar!$B:$Q,14,0))</f>
        <v>9</v>
      </c>
      <c r="X98" s="9"/>
      <c r="Y98" s="9"/>
      <c r="Z98" s="9"/>
      <c r="AA98" s="90" t="str">
        <f>IF(B98="","",VLOOKUP(AD98,Varsayımlar!$B:$Q,15,0))</f>
        <v>25CM TURUNCU KOLİ-SOL ÜST DİKDÖRTGENE ÜRETİM TARİHİ BASILACAK</v>
      </c>
      <c r="AB98" s="90" t="str">
        <f>IF(B98="","",VLOOKUP(AD98,Varsayımlar!$B:$Q,16,0))</f>
        <v>24-26 CM</v>
      </c>
      <c r="AC98" s="90">
        <f>IF(B98="","",VLOOKUP(Sayfa2!AD65,Varsayımlar!B:S,18,0))</f>
        <v>0</v>
      </c>
      <c r="AD98" s="90" t="str">
        <f t="shared" si="6"/>
        <v>MAGNİTMAGNİT MAVİ AMBALAJ 25 CM 260G</v>
      </c>
    </row>
    <row r="99" spans="1:30" ht="39.75" customHeight="1" x14ac:dyDescent="0.25">
      <c r="A99" s="9" t="s">
        <v>199</v>
      </c>
      <c r="B99" s="88" t="s">
        <v>90</v>
      </c>
      <c r="C99" s="89">
        <f>IF(B99="","",VLOOKUP(AD99,Varsayımlar!$B:$Q,3,0))</f>
        <v>8698829380698</v>
      </c>
      <c r="D99" s="89" t="s">
        <v>236</v>
      </c>
      <c r="E99" s="85" t="s">
        <v>91</v>
      </c>
      <c r="F99" s="9"/>
      <c r="G99" s="9"/>
      <c r="H99" s="90" t="str">
        <f>IF(B99="","",VLOOKUP(AD99,Varsayımlar!$B:$Q,5,0))</f>
        <v>MAGNİT MAVİ AMBALAJ 25CM</v>
      </c>
      <c r="I99" s="90">
        <f>IF(B99="","",VLOOKUP(AD99,Varsayımlar!B:T,19,0))</f>
        <v>0</v>
      </c>
      <c r="J99" s="90" t="str">
        <f>IF(B99="","",VLOOKUP(AD99,Varsayımlar!$B:$Q,6,0))</f>
        <v>SADE</v>
      </c>
      <c r="K99" s="9">
        <v>2016</v>
      </c>
      <c r="L99" s="9"/>
      <c r="M99" s="9">
        <f>IFERROR(IF(B99="","",K99/VLOOKUP(AD99,Varsayımlar!B:R,17,0)),"")</f>
        <v>24</v>
      </c>
      <c r="N99" s="9"/>
      <c r="O99" s="9"/>
      <c r="P99" s="90">
        <f>IF(B99="","",VLOOKUP(AD99,Varsayımlar!$B:$Q,7,0)*K99)</f>
        <v>60480</v>
      </c>
      <c r="Q99" s="90">
        <f>IF(B99="","",VLOOKUP(AD99,Varsayımlar!$B:$Q,8,0))</f>
        <v>25</v>
      </c>
      <c r="R99" s="90" t="str">
        <f>IF(B99="","",VLOOKUP(AD99,Varsayımlar!$B:$Q,9,0))</f>
        <v>SOFT</v>
      </c>
      <c r="S99" s="90">
        <f>IF(B99="","",VLOOKUP(AD99,Varsayımlar!$B:$Q,10,0))</f>
        <v>4</v>
      </c>
      <c r="T99" s="90">
        <f>IF(B99="","",VLOOKUP(AD99,Varsayımlar!$B:$Q,11,0))</f>
        <v>30</v>
      </c>
      <c r="U99" s="90">
        <f>IF(B99="","",VLOOKUP(AD99,Varsayımlar!$B:$Q,12,0))</f>
        <v>260</v>
      </c>
      <c r="V99" s="90" t="str">
        <f>IF(B99="","",VLOOKUP(AD99,Varsayımlar!$B:$Q,13,0))</f>
        <v>YURTDIŞI</v>
      </c>
      <c r="W99" s="90">
        <f>IF(B99="","",VLOOKUP(AD99,Varsayımlar!$B:$Q,14,0))</f>
        <v>9</v>
      </c>
      <c r="X99" s="9"/>
      <c r="Y99" s="9"/>
      <c r="Z99" s="9"/>
      <c r="AA99" s="90" t="str">
        <f>IF(B99="","",VLOOKUP(AD99,Varsayımlar!$B:$Q,15,0))</f>
        <v>25CM TURUNCU KOLİ-SOL ÜST DİKDÖRTGENE ÜRETİM TARİHİ BASILACAK</v>
      </c>
      <c r="AB99" s="90" t="str">
        <f>IF(B99="","",VLOOKUP(AD99,Varsayımlar!$B:$Q,16,0))</f>
        <v>24-26 CM</v>
      </c>
      <c r="AC99" s="90">
        <f>IF(B99="","",VLOOKUP(Sayfa2!AD66,Varsayımlar!B:S,18,0))</f>
        <v>0</v>
      </c>
      <c r="AD99" s="90" t="str">
        <f t="shared" si="6"/>
        <v>MAGNİTMAGNİT MAVİ AMBALAJ 25 CM 260G</v>
      </c>
    </row>
    <row r="100" spans="1:30" ht="39.75" customHeight="1" x14ac:dyDescent="0.25">
      <c r="A100" s="9" t="s">
        <v>200</v>
      </c>
      <c r="B100" s="88" t="s">
        <v>90</v>
      </c>
      <c r="C100" s="89">
        <f>IF(B100="","",VLOOKUP(AD100,Varsayımlar!$B:$Q,3,0))</f>
        <v>8698829380698</v>
      </c>
      <c r="D100" s="89" t="s">
        <v>237</v>
      </c>
      <c r="E100" s="85" t="s">
        <v>91</v>
      </c>
      <c r="F100" s="9"/>
      <c r="G100" s="9"/>
      <c r="H100" s="90" t="str">
        <f>IF(B100="","",VLOOKUP(AD100,Varsayımlar!$B:$Q,5,0))</f>
        <v>MAGNİT MAVİ AMBALAJ 25CM</v>
      </c>
      <c r="I100" s="90">
        <f>IF(B100="","",VLOOKUP(AD100,Varsayımlar!B:T,19,0))</f>
        <v>0</v>
      </c>
      <c r="J100" s="90" t="str">
        <f>IF(B100="","",VLOOKUP(AD100,Varsayımlar!$B:$Q,6,0))</f>
        <v>SADE</v>
      </c>
      <c r="K100" s="9">
        <v>2016</v>
      </c>
      <c r="L100" s="9"/>
      <c r="M100" s="9">
        <f>IFERROR(IF(B100="","",K100/VLOOKUP(AD100,Varsayımlar!B:R,17,0)),"")</f>
        <v>24</v>
      </c>
      <c r="N100" s="9"/>
      <c r="O100" s="9"/>
      <c r="P100" s="90">
        <f>IF(B100="","",VLOOKUP(AD100,Varsayımlar!$B:$Q,7,0)*K100)</f>
        <v>60480</v>
      </c>
      <c r="Q100" s="90">
        <f>IF(B100="","",VLOOKUP(AD100,Varsayımlar!$B:$Q,8,0))</f>
        <v>25</v>
      </c>
      <c r="R100" s="90" t="str">
        <f>IF(B100="","",VLOOKUP(AD100,Varsayımlar!$B:$Q,9,0))</f>
        <v>SOFT</v>
      </c>
      <c r="S100" s="90">
        <f>IF(B100="","",VLOOKUP(AD100,Varsayımlar!$B:$Q,10,0))</f>
        <v>4</v>
      </c>
      <c r="T100" s="90">
        <f>IF(B100="","",VLOOKUP(AD100,Varsayımlar!$B:$Q,11,0))</f>
        <v>30</v>
      </c>
      <c r="U100" s="90">
        <f>IF(B100="","",VLOOKUP(AD100,Varsayımlar!$B:$Q,12,0))</f>
        <v>260</v>
      </c>
      <c r="V100" s="90" t="str">
        <f>IF(B100="","",VLOOKUP(AD100,Varsayımlar!$B:$Q,13,0))</f>
        <v>YURTDIŞI</v>
      </c>
      <c r="W100" s="90">
        <f>IF(B100="","",VLOOKUP(AD100,Varsayımlar!$B:$Q,14,0))</f>
        <v>9</v>
      </c>
      <c r="X100" s="9"/>
      <c r="Y100" s="9"/>
      <c r="Z100" s="9"/>
      <c r="AA100" s="90" t="str">
        <f>IF(B100="","",VLOOKUP(AD100,Varsayımlar!$B:$Q,15,0))</f>
        <v>25CM TURUNCU KOLİ-SOL ÜST DİKDÖRTGENE ÜRETİM TARİHİ BASILACAK</v>
      </c>
      <c r="AB100" s="90" t="str">
        <f>IF(B100="","",VLOOKUP(AD100,Varsayımlar!$B:$Q,16,0))</f>
        <v>24-26 CM</v>
      </c>
      <c r="AC100" s="90">
        <f>IF(B100="","",VLOOKUP(Sayfa2!AD67,Varsayımlar!B:S,18,0))</f>
        <v>0</v>
      </c>
      <c r="AD100" s="90" t="str">
        <f t="shared" si="6"/>
        <v>MAGNİTMAGNİT MAVİ AMBALAJ 25 CM 260G</v>
      </c>
    </row>
    <row r="101" spans="1:30" ht="39.75" customHeight="1" x14ac:dyDescent="0.25">
      <c r="A101" s="9" t="s">
        <v>201</v>
      </c>
      <c r="B101" s="88" t="s">
        <v>90</v>
      </c>
      <c r="C101" s="89">
        <f>IF(B101="","",VLOOKUP(AD101,Varsayımlar!$B:$Q,3,0))</f>
        <v>8698829380698</v>
      </c>
      <c r="D101" s="89" t="s">
        <v>238</v>
      </c>
      <c r="E101" s="85" t="s">
        <v>91</v>
      </c>
      <c r="F101" s="9"/>
      <c r="G101" s="9"/>
      <c r="H101" s="90" t="str">
        <f>IF(B101="","",VLOOKUP(AD101,Varsayımlar!$B:$Q,5,0))</f>
        <v>MAGNİT MAVİ AMBALAJ 25CM</v>
      </c>
      <c r="I101" s="90">
        <f>IF(B101="","",VLOOKUP(AD101,Varsayımlar!B:T,19,0))</f>
        <v>0</v>
      </c>
      <c r="J101" s="90" t="str">
        <f>IF(B101="","",VLOOKUP(AD101,Varsayımlar!$B:$Q,6,0))</f>
        <v>SADE</v>
      </c>
      <c r="K101" s="9">
        <v>2016</v>
      </c>
      <c r="L101" s="9"/>
      <c r="M101" s="9">
        <f>IFERROR(IF(B101="","",K101/VLOOKUP(AD101,Varsayımlar!B:R,17,0)),"")</f>
        <v>24</v>
      </c>
      <c r="N101" s="9"/>
      <c r="O101" s="9"/>
      <c r="P101" s="90">
        <f>IF(B101="","",VLOOKUP(AD101,Varsayımlar!$B:$Q,7,0)*K101)</f>
        <v>60480</v>
      </c>
      <c r="Q101" s="90">
        <f>IF(B101="","",VLOOKUP(AD101,Varsayımlar!$B:$Q,8,0))</f>
        <v>25</v>
      </c>
      <c r="R101" s="90" t="str">
        <f>IF(B101="","",VLOOKUP(AD101,Varsayımlar!$B:$Q,9,0))</f>
        <v>SOFT</v>
      </c>
      <c r="S101" s="90">
        <f>IF(B101="","",VLOOKUP(AD101,Varsayımlar!$B:$Q,10,0))</f>
        <v>4</v>
      </c>
      <c r="T101" s="90">
        <f>IF(B101="","",VLOOKUP(AD101,Varsayımlar!$B:$Q,11,0))</f>
        <v>30</v>
      </c>
      <c r="U101" s="90">
        <f>IF(B101="","",VLOOKUP(AD101,Varsayımlar!$B:$Q,12,0))</f>
        <v>260</v>
      </c>
      <c r="V101" s="90" t="str">
        <f>IF(B101="","",VLOOKUP(AD101,Varsayımlar!$B:$Q,13,0))</f>
        <v>YURTDIŞI</v>
      </c>
      <c r="W101" s="90">
        <f>IF(B101="","",VLOOKUP(AD101,Varsayımlar!$B:$Q,14,0))</f>
        <v>9</v>
      </c>
      <c r="X101" s="9"/>
      <c r="Y101" s="9"/>
      <c r="Z101" s="9"/>
      <c r="AA101" s="90" t="str">
        <f>IF(B101="","",VLOOKUP(AD101,Varsayımlar!$B:$Q,15,0))</f>
        <v>25CM TURUNCU KOLİ-SOL ÜST DİKDÖRTGENE ÜRETİM TARİHİ BASILACAK</v>
      </c>
      <c r="AB101" s="90" t="str">
        <f>IF(B101="","",VLOOKUP(AD101,Varsayımlar!$B:$Q,16,0))</f>
        <v>24-26 CM</v>
      </c>
      <c r="AC101" s="90">
        <f>IF(B101="","",VLOOKUP(Sayfa2!AD68,Varsayımlar!B:S,18,0))</f>
        <v>0</v>
      </c>
      <c r="AD101" s="90" t="str">
        <f t="shared" si="6"/>
        <v>MAGNİTMAGNİT MAVİ AMBALAJ 25 CM 260G</v>
      </c>
    </row>
    <row r="102" spans="1:30" ht="39.75" customHeight="1" x14ac:dyDescent="0.25">
      <c r="A102" s="9" t="s">
        <v>202</v>
      </c>
      <c r="B102" s="88" t="s">
        <v>90</v>
      </c>
      <c r="C102" s="89">
        <f>IF(B102="","",VLOOKUP(AD102,Varsayımlar!$B:$Q,3,0))</f>
        <v>8698829380698</v>
      </c>
      <c r="D102" s="89" t="s">
        <v>239</v>
      </c>
      <c r="E102" s="85" t="s">
        <v>91</v>
      </c>
      <c r="F102" s="9"/>
      <c r="G102" s="9"/>
      <c r="H102" s="90" t="str">
        <f>IF(B102="","",VLOOKUP(AD102,Varsayımlar!$B:$Q,5,0))</f>
        <v>MAGNİT MAVİ AMBALAJ 25CM</v>
      </c>
      <c r="I102" s="90">
        <f>IF(B102="","",VLOOKUP(AD102,Varsayımlar!B:T,19,0))</f>
        <v>0</v>
      </c>
      <c r="J102" s="90" t="str">
        <f>IF(B102="","",VLOOKUP(AD102,Varsayımlar!$B:$Q,6,0))</f>
        <v>SADE</v>
      </c>
      <c r="K102" s="9">
        <v>2016</v>
      </c>
      <c r="L102" s="9"/>
      <c r="M102" s="9">
        <f>IFERROR(IF(B102="","",K102/VLOOKUP(AD102,Varsayımlar!B:R,17,0)),"")</f>
        <v>24</v>
      </c>
      <c r="N102" s="9"/>
      <c r="O102" s="9"/>
      <c r="P102" s="90">
        <f>IF(B102="","",VLOOKUP(AD102,Varsayımlar!$B:$Q,7,0)*K102)</f>
        <v>60480</v>
      </c>
      <c r="Q102" s="90">
        <f>IF(B102="","",VLOOKUP(AD102,Varsayımlar!$B:$Q,8,0))</f>
        <v>25</v>
      </c>
      <c r="R102" s="90" t="str">
        <f>IF(B102="","",VLOOKUP(AD102,Varsayımlar!$B:$Q,9,0))</f>
        <v>SOFT</v>
      </c>
      <c r="S102" s="90">
        <f>IF(B102="","",VLOOKUP(AD102,Varsayımlar!$B:$Q,10,0))</f>
        <v>4</v>
      </c>
      <c r="T102" s="90">
        <f>IF(B102="","",VLOOKUP(AD102,Varsayımlar!$B:$Q,11,0))</f>
        <v>30</v>
      </c>
      <c r="U102" s="90">
        <f>IF(B102="","",VLOOKUP(AD102,Varsayımlar!$B:$Q,12,0))</f>
        <v>260</v>
      </c>
      <c r="V102" s="90" t="str">
        <f>IF(B102="","",VLOOKUP(AD102,Varsayımlar!$B:$Q,13,0))</f>
        <v>YURTDIŞI</v>
      </c>
      <c r="W102" s="90">
        <f>IF(B102="","",VLOOKUP(AD102,Varsayımlar!$B:$Q,14,0))</f>
        <v>9</v>
      </c>
      <c r="X102" s="9"/>
      <c r="Y102" s="9"/>
      <c r="Z102" s="9"/>
      <c r="AA102" s="90" t="str">
        <f>IF(B102="","",VLOOKUP(AD102,Varsayımlar!$B:$Q,15,0))</f>
        <v>25CM TURUNCU KOLİ-SOL ÜST DİKDÖRTGENE ÜRETİM TARİHİ BASILACAK</v>
      </c>
      <c r="AB102" s="90" t="str">
        <f>IF(B102="","",VLOOKUP(AD102,Varsayımlar!$B:$Q,16,0))</f>
        <v>24-26 CM</v>
      </c>
      <c r="AC102" s="90">
        <f>IF(B102="","",VLOOKUP(Sayfa2!AD69,Varsayımlar!B:S,18,0))</f>
        <v>0</v>
      </c>
      <c r="AD102" s="90" t="str">
        <f t="shared" si="6"/>
        <v>MAGNİTMAGNİT MAVİ AMBALAJ 25 CM 260G</v>
      </c>
    </row>
    <row r="103" spans="1:30" ht="39.75" customHeight="1" x14ac:dyDescent="0.25">
      <c r="A103" s="9" t="s">
        <v>203</v>
      </c>
      <c r="B103" s="88" t="s">
        <v>90</v>
      </c>
      <c r="C103" s="89">
        <f>IF(B103="","",VLOOKUP(AD103,Varsayımlar!$B:$Q,3,0))</f>
        <v>8698829380698</v>
      </c>
      <c r="D103" s="89" t="s">
        <v>258</v>
      </c>
      <c r="E103" s="85" t="s">
        <v>91</v>
      </c>
      <c r="F103" s="9"/>
      <c r="G103" s="9"/>
      <c r="H103" s="90" t="str">
        <f>IF(B103="","",VLOOKUP(AD103,Varsayımlar!$B:$Q,5,0))</f>
        <v>MAGNİT MAVİ AMBALAJ 25CM</v>
      </c>
      <c r="I103" s="90">
        <f>IF(B103="","",VLOOKUP(AD103,Varsayımlar!B:T,19,0))</f>
        <v>0</v>
      </c>
      <c r="J103" s="90" t="str">
        <f>IF(B103="","",VLOOKUP(AD103,Varsayımlar!$B:$Q,6,0))</f>
        <v>SADE</v>
      </c>
      <c r="K103" s="9">
        <v>2016</v>
      </c>
      <c r="L103" s="9"/>
      <c r="M103" s="9">
        <f>IFERROR(IF(B103="","",K103/VLOOKUP(AD103,Varsayımlar!B:R,17,0)),"")</f>
        <v>24</v>
      </c>
      <c r="N103" s="9"/>
      <c r="O103" s="9"/>
      <c r="P103" s="90">
        <f>IF(B103="","",VLOOKUP(AD103,Varsayımlar!$B:$Q,7,0)*K103)</f>
        <v>60480</v>
      </c>
      <c r="Q103" s="90">
        <f>IF(B103="","",VLOOKUP(AD103,Varsayımlar!$B:$Q,8,0))</f>
        <v>25</v>
      </c>
      <c r="R103" s="90" t="str">
        <f>IF(B103="","",VLOOKUP(AD103,Varsayımlar!$B:$Q,9,0))</f>
        <v>SOFT</v>
      </c>
      <c r="S103" s="90">
        <f>IF(B103="","",VLOOKUP(AD103,Varsayımlar!$B:$Q,10,0))</f>
        <v>4</v>
      </c>
      <c r="T103" s="90">
        <f>IF(B103="","",VLOOKUP(AD103,Varsayımlar!$B:$Q,11,0))</f>
        <v>30</v>
      </c>
      <c r="U103" s="90">
        <f>IF(B103="","",VLOOKUP(AD103,Varsayımlar!$B:$Q,12,0))</f>
        <v>260</v>
      </c>
      <c r="V103" s="90" t="str">
        <f>IF(B103="","",VLOOKUP(AD103,Varsayımlar!$B:$Q,13,0))</f>
        <v>YURTDIŞI</v>
      </c>
      <c r="W103" s="90">
        <f>IF(B103="","",VLOOKUP(AD103,Varsayımlar!$B:$Q,14,0))</f>
        <v>9</v>
      </c>
      <c r="X103" s="9"/>
      <c r="Y103" s="9"/>
      <c r="Z103" s="9"/>
      <c r="AA103" s="90" t="str">
        <f>IF(B103="","",VLOOKUP(AD103,Varsayımlar!$B:$Q,15,0))</f>
        <v>25CM TURUNCU KOLİ-SOL ÜST DİKDÖRTGENE ÜRETİM TARİHİ BASILACAK</v>
      </c>
      <c r="AB103" s="90" t="str">
        <f>IF(B103="","",VLOOKUP(AD103,Varsayımlar!$B:$Q,16,0))</f>
        <v>24-26 CM</v>
      </c>
      <c r="AC103" s="90">
        <f>IF(B103="","",VLOOKUP(Sayfa2!AD70,Varsayımlar!B:S,18,0))</f>
        <v>0</v>
      </c>
      <c r="AD103" s="90" t="str">
        <f t="shared" si="6"/>
        <v>MAGNİTMAGNİT MAVİ AMBALAJ 25 CM 260G</v>
      </c>
    </row>
    <row r="104" spans="1:30" ht="39.75" customHeight="1" x14ac:dyDescent="0.25">
      <c r="A104" s="9" t="s">
        <v>204</v>
      </c>
      <c r="B104" s="88" t="s">
        <v>90</v>
      </c>
      <c r="C104" s="89">
        <f>IF(B104="","",VLOOKUP(AD104,Varsayımlar!$B:$Q,3,0))</f>
        <v>8698829380698</v>
      </c>
      <c r="D104" s="89" t="s">
        <v>259</v>
      </c>
      <c r="E104" s="85" t="s">
        <v>91</v>
      </c>
      <c r="F104" s="9"/>
      <c r="G104" s="9"/>
      <c r="H104" s="90" t="str">
        <f>IF(B104="","",VLOOKUP(AD104,Varsayımlar!$B:$Q,5,0))</f>
        <v>MAGNİT MAVİ AMBALAJ 25CM</v>
      </c>
      <c r="I104" s="90">
        <f>IF(B104="","",VLOOKUP(AD104,Varsayımlar!B:T,19,0))</f>
        <v>0</v>
      </c>
      <c r="J104" s="90" t="str">
        <f>IF(B104="","",VLOOKUP(AD104,Varsayımlar!$B:$Q,6,0))</f>
        <v>SADE</v>
      </c>
      <c r="K104" s="9">
        <v>2016</v>
      </c>
      <c r="L104" s="9"/>
      <c r="M104" s="9">
        <f>IFERROR(IF(B104="","",K104/VLOOKUP(AD104,Varsayımlar!B:R,17,0)),"")</f>
        <v>24</v>
      </c>
      <c r="N104" s="9"/>
      <c r="O104" s="9"/>
      <c r="P104" s="90">
        <f>IF(B104="","",VLOOKUP(AD104,Varsayımlar!$B:$Q,7,0)*K104)</f>
        <v>60480</v>
      </c>
      <c r="Q104" s="90">
        <f>IF(B104="","",VLOOKUP(AD104,Varsayımlar!$B:$Q,8,0))</f>
        <v>25</v>
      </c>
      <c r="R104" s="90" t="str">
        <f>IF(B104="","",VLOOKUP(AD104,Varsayımlar!$B:$Q,9,0))</f>
        <v>SOFT</v>
      </c>
      <c r="S104" s="90">
        <f>IF(B104="","",VLOOKUP(AD104,Varsayımlar!$B:$Q,10,0))</f>
        <v>4</v>
      </c>
      <c r="T104" s="90">
        <f>IF(B104="","",VLOOKUP(AD104,Varsayımlar!$B:$Q,11,0))</f>
        <v>30</v>
      </c>
      <c r="U104" s="90">
        <f>IF(B104="","",VLOOKUP(AD104,Varsayımlar!$B:$Q,12,0))</f>
        <v>260</v>
      </c>
      <c r="V104" s="90" t="str">
        <f>IF(B104="","",VLOOKUP(AD104,Varsayımlar!$B:$Q,13,0))</f>
        <v>YURTDIŞI</v>
      </c>
      <c r="W104" s="90">
        <f>IF(B104="","",VLOOKUP(AD104,Varsayımlar!$B:$Q,14,0))</f>
        <v>9</v>
      </c>
      <c r="X104" s="9"/>
      <c r="Y104" s="9"/>
      <c r="Z104" s="9"/>
      <c r="AA104" s="90" t="str">
        <f>IF(B104="","",VLOOKUP(AD104,Varsayımlar!$B:$Q,15,0))</f>
        <v>25CM TURUNCU KOLİ-SOL ÜST DİKDÖRTGENE ÜRETİM TARİHİ BASILACAK</v>
      </c>
      <c r="AB104" s="90" t="str">
        <f>IF(B104="","",VLOOKUP(AD104,Varsayımlar!$B:$Q,16,0))</f>
        <v>24-26 CM</v>
      </c>
      <c r="AC104" s="90">
        <f>IF(B104="","",VLOOKUP(Sayfa2!AD71,Varsayımlar!B:S,18,0))</f>
        <v>0</v>
      </c>
      <c r="AD104" s="90" t="str">
        <f t="shared" si="6"/>
        <v>MAGNİTMAGNİT MAVİ AMBALAJ 25 CM 260G</v>
      </c>
    </row>
    <row r="105" spans="1:30" ht="39.75" customHeight="1" x14ac:dyDescent="0.25">
      <c r="A105" s="9" t="s">
        <v>205</v>
      </c>
      <c r="B105" s="88" t="s">
        <v>90</v>
      </c>
      <c r="C105" s="89">
        <f>IF(B105="","",VLOOKUP(AD105,Varsayımlar!$B:$Q,3,0))</f>
        <v>8698829380698</v>
      </c>
      <c r="D105" s="89" t="s">
        <v>260</v>
      </c>
      <c r="E105" s="85" t="s">
        <v>91</v>
      </c>
      <c r="F105" s="9"/>
      <c r="G105" s="9"/>
      <c r="H105" s="90" t="str">
        <f>IF(B105="","",VLOOKUP(AD105,Varsayımlar!$B:$Q,5,0))</f>
        <v>MAGNİT MAVİ AMBALAJ 25CM</v>
      </c>
      <c r="I105" s="90">
        <f>IF(B105="","",VLOOKUP(AD105,Varsayımlar!B:T,19,0))</f>
        <v>0</v>
      </c>
      <c r="J105" s="90" t="str">
        <f>IF(B105="","",VLOOKUP(AD105,Varsayımlar!$B:$Q,6,0))</f>
        <v>SADE</v>
      </c>
      <c r="K105" s="9">
        <v>2016</v>
      </c>
      <c r="L105" s="9"/>
      <c r="M105" s="9">
        <f>IFERROR(IF(B105="","",K105/VLOOKUP(AD105,Varsayımlar!B:R,17,0)),"")</f>
        <v>24</v>
      </c>
      <c r="N105" s="9"/>
      <c r="O105" s="9"/>
      <c r="P105" s="90">
        <f>IF(B105="","",VLOOKUP(AD105,Varsayımlar!$B:$Q,7,0)*K105)</f>
        <v>60480</v>
      </c>
      <c r="Q105" s="90">
        <f>IF(B105="","",VLOOKUP(AD105,Varsayımlar!$B:$Q,8,0))</f>
        <v>25</v>
      </c>
      <c r="R105" s="90" t="str">
        <f>IF(B105="","",VLOOKUP(AD105,Varsayımlar!$B:$Q,9,0))</f>
        <v>SOFT</v>
      </c>
      <c r="S105" s="90">
        <f>IF(B105="","",VLOOKUP(AD105,Varsayımlar!$B:$Q,10,0))</f>
        <v>4</v>
      </c>
      <c r="T105" s="90">
        <f>IF(B105="","",VLOOKUP(AD105,Varsayımlar!$B:$Q,11,0))</f>
        <v>30</v>
      </c>
      <c r="U105" s="90">
        <f>IF(B105="","",VLOOKUP(AD105,Varsayımlar!$B:$Q,12,0))</f>
        <v>260</v>
      </c>
      <c r="V105" s="90" t="str">
        <f>IF(B105="","",VLOOKUP(AD105,Varsayımlar!$B:$Q,13,0))</f>
        <v>YURTDIŞI</v>
      </c>
      <c r="W105" s="90">
        <f>IF(B105="","",VLOOKUP(AD105,Varsayımlar!$B:$Q,14,0))</f>
        <v>9</v>
      </c>
      <c r="X105" s="9"/>
      <c r="Y105" s="9"/>
      <c r="Z105" s="9"/>
      <c r="AA105" s="90" t="str">
        <f>IF(B105="","",VLOOKUP(AD105,Varsayımlar!$B:$Q,15,0))</f>
        <v>25CM TURUNCU KOLİ-SOL ÜST DİKDÖRTGENE ÜRETİM TARİHİ BASILACAK</v>
      </c>
      <c r="AB105" s="90" t="str">
        <f>IF(B105="","",VLOOKUP(AD105,Varsayımlar!$B:$Q,16,0))</f>
        <v>24-26 CM</v>
      </c>
      <c r="AC105" s="90">
        <f>IF(B105="","",VLOOKUP(Sayfa2!AD72,Varsayımlar!B:S,18,0))</f>
        <v>0</v>
      </c>
      <c r="AD105" s="90" t="str">
        <f t="shared" si="6"/>
        <v>MAGNİTMAGNİT MAVİ AMBALAJ 25 CM 260G</v>
      </c>
    </row>
    <row r="106" spans="1:30" ht="39.75" customHeight="1" x14ac:dyDescent="0.25">
      <c r="A106" s="9" t="s">
        <v>206</v>
      </c>
      <c r="B106" s="88" t="s">
        <v>90</v>
      </c>
      <c r="C106" s="89">
        <f>IF(B106="","",VLOOKUP(AD106,Varsayımlar!$B:$Q,3,0))</f>
        <v>8698829380698</v>
      </c>
      <c r="D106" s="89" t="s">
        <v>261</v>
      </c>
      <c r="E106" s="85" t="s">
        <v>91</v>
      </c>
      <c r="F106" s="9"/>
      <c r="G106" s="9"/>
      <c r="H106" s="90" t="str">
        <f>IF(B106="","",VLOOKUP(AD106,Varsayımlar!$B:$Q,5,0))</f>
        <v>MAGNİT MAVİ AMBALAJ 25CM</v>
      </c>
      <c r="I106" s="90">
        <f>IF(B106="","",VLOOKUP(AD106,Varsayımlar!B:T,19,0))</f>
        <v>0</v>
      </c>
      <c r="J106" s="90" t="str">
        <f>IF(B106="","",VLOOKUP(AD106,Varsayımlar!$B:$Q,6,0))</f>
        <v>SADE</v>
      </c>
      <c r="K106" s="9">
        <v>2016</v>
      </c>
      <c r="L106" s="9"/>
      <c r="M106" s="9">
        <f>IFERROR(IF(B106="","",K106/VLOOKUP(AD106,Varsayımlar!B:R,17,0)),"")</f>
        <v>24</v>
      </c>
      <c r="N106" s="9"/>
      <c r="O106" s="9"/>
      <c r="P106" s="90">
        <f>IF(B106="","",VLOOKUP(AD106,Varsayımlar!$B:$Q,7,0)*K106)</f>
        <v>60480</v>
      </c>
      <c r="Q106" s="90">
        <f>IF(B106="","",VLOOKUP(AD106,Varsayımlar!$B:$Q,8,0))</f>
        <v>25</v>
      </c>
      <c r="R106" s="90" t="str">
        <f>IF(B106="","",VLOOKUP(AD106,Varsayımlar!$B:$Q,9,0))</f>
        <v>SOFT</v>
      </c>
      <c r="S106" s="90">
        <f>IF(B106="","",VLOOKUP(AD106,Varsayımlar!$B:$Q,10,0))</f>
        <v>4</v>
      </c>
      <c r="T106" s="90">
        <f>IF(B106="","",VLOOKUP(AD106,Varsayımlar!$B:$Q,11,0))</f>
        <v>30</v>
      </c>
      <c r="U106" s="90">
        <f>IF(B106="","",VLOOKUP(AD106,Varsayımlar!$B:$Q,12,0))</f>
        <v>260</v>
      </c>
      <c r="V106" s="90" t="str">
        <f>IF(B106="","",VLOOKUP(AD106,Varsayımlar!$B:$Q,13,0))</f>
        <v>YURTDIŞI</v>
      </c>
      <c r="W106" s="90">
        <f>IF(B106="","",VLOOKUP(AD106,Varsayımlar!$B:$Q,14,0))</f>
        <v>9</v>
      </c>
      <c r="X106" s="9"/>
      <c r="Y106" s="9"/>
      <c r="Z106" s="9"/>
      <c r="AA106" s="90" t="str">
        <f>IF(B106="","",VLOOKUP(AD106,Varsayımlar!$B:$Q,15,0))</f>
        <v>25CM TURUNCU KOLİ-SOL ÜST DİKDÖRTGENE ÜRETİM TARİHİ BASILACAK</v>
      </c>
      <c r="AB106" s="90" t="str">
        <f>IF(B106="","",VLOOKUP(AD106,Varsayımlar!$B:$Q,16,0))</f>
        <v>24-26 CM</v>
      </c>
      <c r="AC106" s="90">
        <f>IF(B106="","",VLOOKUP(Sayfa2!AD73,Varsayımlar!B:S,18,0))</f>
        <v>0</v>
      </c>
      <c r="AD106" s="90" t="str">
        <f t="shared" si="6"/>
        <v>MAGNİTMAGNİT MAVİ AMBALAJ 25 CM 260G</v>
      </c>
    </row>
    <row r="107" spans="1:30" ht="39.75" customHeight="1" x14ac:dyDescent="0.25">
      <c r="A107" s="9" t="s">
        <v>207</v>
      </c>
      <c r="B107" s="9" t="s">
        <v>104</v>
      </c>
      <c r="C107" s="10">
        <f>IF(B107="","",VLOOKUP(AD107,Varsayımlar!$B:$Q,3,0))</f>
        <v>8698829380698</v>
      </c>
      <c r="D107" s="10"/>
      <c r="E107" s="91" t="s">
        <v>263</v>
      </c>
      <c r="F107" s="9"/>
      <c r="G107" s="9"/>
      <c r="H107" s="9" t="str">
        <f>IF(B107="","",VLOOKUP(AD107,Varsayımlar!$B:$Q,5,0))</f>
        <v>Tortillas 20cm (Samakat Bilgileri Ekli)</v>
      </c>
      <c r="I107" s="9">
        <f>IF(B107="","",VLOOKUP(AD107,Varsayımlar!B:T,19,0))</f>
        <v>0</v>
      </c>
      <c r="J107" s="9" t="str">
        <f>IF(B107="","",VLOOKUP(AD107,Varsayımlar!$B:$Q,6,0))</f>
        <v>PEYNİRLİ</v>
      </c>
      <c r="K107" s="9">
        <v>1800</v>
      </c>
      <c r="L107" s="9"/>
      <c r="M107" s="9">
        <f>IFERROR(IF(B107="","",K107/VLOOKUP(AD107,Varsayımlar!B:R,17,0)),"")</f>
        <v>8</v>
      </c>
      <c r="N107" s="9"/>
      <c r="O107" s="9"/>
      <c r="P107" s="9">
        <f>IF(B107="","",VLOOKUP(AD107,Varsayımlar!$B:$Q,7,0)*K107)</f>
        <v>25200</v>
      </c>
      <c r="Q107" s="9">
        <f>IF(B107="","",VLOOKUP(AD107,Varsayımlar!$B:$Q,8,0))</f>
        <v>20</v>
      </c>
      <c r="R107" s="9" t="str">
        <f>IF(B107="","",VLOOKUP(AD107,Varsayımlar!$B:$Q,9,0))</f>
        <v>IRAK SOFT-AT</v>
      </c>
      <c r="S107" s="9">
        <f>IF(B107="","",VLOOKUP(AD107,Varsayımlar!$B:$Q,10,0))</f>
        <v>4</v>
      </c>
      <c r="T107" s="9">
        <f>IF(B107="","",VLOOKUP(AD107,Varsayımlar!$B:$Q,11,0))</f>
        <v>14</v>
      </c>
      <c r="U107" s="9">
        <f>IF(B107="","",VLOOKUP(AD107,Varsayımlar!$B:$Q,12,0))</f>
        <v>166</v>
      </c>
      <c r="V107" s="9" t="str">
        <f>IF(B107="","",VLOOKUP(AD107,Varsayımlar!$B:$Q,13,0))</f>
        <v>YURTDIŞI</v>
      </c>
      <c r="W107" s="9">
        <f>IF(B107="","",VLOOKUP(AD107,Varsayımlar!$B:$Q,14,0))</f>
        <v>9</v>
      </c>
      <c r="X107" s="86">
        <v>46206</v>
      </c>
      <c r="Y107" s="86">
        <v>46480</v>
      </c>
      <c r="Z107" s="9" t="s">
        <v>265</v>
      </c>
      <c r="AA107" s="9" t="str">
        <f>IF(B107="","",VLOOKUP(AD107,Varsayımlar!$B:$Q,15,0))</f>
        <v>Kare Koli-Üretim Tarihli Etiket</v>
      </c>
      <c r="AB107" s="9" t="str">
        <f>IF(B107="","",VLOOKUP(AD107,Varsayımlar!$B:$Q,16,0))</f>
        <v>19-21 cm</v>
      </c>
      <c r="AC107" s="9">
        <f>IF(B107="","",VLOOKUP(Sayfa2!AD75,Varsayımlar!B:S,18,0))</f>
        <v>0</v>
      </c>
      <c r="AD107" s="9" t="str">
        <f t="shared" si="6"/>
        <v>SMART LLCTortillas 20cm Peynirli 4pcs 166g</v>
      </c>
    </row>
    <row r="108" spans="1:30" ht="39.75" customHeight="1" x14ac:dyDescent="0.25">
      <c r="A108" s="9" t="s">
        <v>208</v>
      </c>
      <c r="B108" s="88" t="s">
        <v>104</v>
      </c>
      <c r="C108" s="89">
        <f>IF(B108="","",VLOOKUP(AD108,Varsayımlar!$B:$Q,3,0))</f>
        <v>8698829380698</v>
      </c>
      <c r="D108" s="89"/>
      <c r="E108" s="91" t="s">
        <v>105</v>
      </c>
      <c r="F108" s="9"/>
      <c r="G108" s="9"/>
      <c r="H108" s="90" t="str">
        <f>IF(B108="","",VLOOKUP(AD108,Varsayımlar!$B:$Q,5,0))</f>
        <v>TORTİLLAS 20CM (SAMAKAT BİLGİLERİ EKLİ)</v>
      </c>
      <c r="I108" s="90">
        <f>IF(B108="","",VLOOKUP(AD108,Varsayımlar!B:T,19,0))</f>
        <v>0</v>
      </c>
      <c r="J108" s="90" t="str">
        <f>IF(B108="","",VLOOKUP(AD108,Varsayımlar!$B:$Q,6,0))</f>
        <v>SADE</v>
      </c>
      <c r="K108" s="9">
        <v>5400</v>
      </c>
      <c r="L108" s="9"/>
      <c r="M108" s="9">
        <f>IFERROR(IF(B108="","",K108/VLOOKUP(AD108,Varsayımlar!B:R,17,0)),"")</f>
        <v>24</v>
      </c>
      <c r="N108" s="9"/>
      <c r="O108" s="9"/>
      <c r="P108" s="90">
        <f>IF(B108="","",VLOOKUP(AD108,Varsayımlar!$B:$Q,7,0)*K108)</f>
        <v>75600</v>
      </c>
      <c r="Q108" s="90">
        <f>IF(B108="","",VLOOKUP(AD108,Varsayımlar!$B:$Q,8,0))</f>
        <v>20</v>
      </c>
      <c r="R108" s="90" t="str">
        <f>IF(B108="","",VLOOKUP(AD108,Varsayımlar!$B:$Q,9,0))</f>
        <v>IRAK SOFT</v>
      </c>
      <c r="S108" s="90">
        <f>IF(B108="","",VLOOKUP(AD108,Varsayımlar!$B:$Q,10,0))</f>
        <v>4</v>
      </c>
      <c r="T108" s="90">
        <f>IF(B108="","",VLOOKUP(AD108,Varsayımlar!$B:$Q,11,0))</f>
        <v>14</v>
      </c>
      <c r="U108" s="90">
        <f>IF(B108="","",VLOOKUP(AD108,Varsayımlar!$B:$Q,12,0))</f>
        <v>166</v>
      </c>
      <c r="V108" s="90" t="str">
        <f>IF(B108="","",VLOOKUP(AD108,Varsayımlar!$B:$Q,13,0))</f>
        <v>YURTDIŞI</v>
      </c>
      <c r="W108" s="90">
        <f>IF(B108="","",VLOOKUP(AD108,Varsayımlar!$B:$Q,14,0))</f>
        <v>9</v>
      </c>
      <c r="X108" s="86">
        <v>46206</v>
      </c>
      <c r="Y108" s="86">
        <v>46480</v>
      </c>
      <c r="Z108" s="9">
        <v>26070320</v>
      </c>
      <c r="AA108" s="90" t="str">
        <f>IF(B108="","",VLOOKUP(AD108,Varsayımlar!$B:$Q,15,0))</f>
        <v>SİYAH KARE KOLİ- Üretim Tarihi Etiketli</v>
      </c>
      <c r="AB108" s="90" t="str">
        <f>IF(B108="","",VLOOKUP(AD108,Varsayımlar!$B:$Q,16,0))</f>
        <v>19-21 CM</v>
      </c>
      <c r="AC108" s="90">
        <f>IF(B108="","",VLOOKUP(Sayfa2!AD76,Varsayımlar!B:S,18,0))</f>
        <v>0</v>
      </c>
      <c r="AD108" s="90" t="str">
        <f t="shared" si="6"/>
        <v>SMART LLCTORTİLLAS SAMAKAT 20CM 166G</v>
      </c>
    </row>
    <row r="109" spans="1:30" ht="39.75" customHeight="1" x14ac:dyDescent="0.25">
      <c r="A109" s="9" t="s">
        <v>209</v>
      </c>
      <c r="B109" s="88" t="s">
        <v>90</v>
      </c>
      <c r="C109" s="89">
        <f>IF(B109="","",VLOOKUP(AD109,Varsayımlar!$B:$Q,3,0))</f>
        <v>8698829380698</v>
      </c>
      <c r="D109" s="89" t="s">
        <v>231</v>
      </c>
      <c r="E109" s="85" t="s">
        <v>91</v>
      </c>
      <c r="F109" s="9"/>
      <c r="G109" s="9"/>
      <c r="H109" s="90" t="str">
        <f>IF(B109="","",VLOOKUP(AD109,Varsayımlar!$B:$Q,5,0))</f>
        <v>MAGNİT MAVİ AMBALAJ 25CM</v>
      </c>
      <c r="I109" s="90">
        <f>IF(B109="","",VLOOKUP(AD109,Varsayımlar!B:T,19,0))</f>
        <v>0</v>
      </c>
      <c r="J109" s="90" t="str">
        <f>IF(B109="","",VLOOKUP(AD109,Varsayımlar!$B:$Q,6,0))</f>
        <v>SADE</v>
      </c>
      <c r="K109" s="9">
        <v>2016</v>
      </c>
      <c r="L109" s="9"/>
      <c r="M109" s="9">
        <f>IFERROR(IF(B109="","",K109/VLOOKUP(AD109,Varsayımlar!B:R,17,0)),"")</f>
        <v>24</v>
      </c>
      <c r="N109" s="9"/>
      <c r="O109" s="9"/>
      <c r="P109" s="90">
        <f>IF(B109="","",VLOOKUP(AD109,Varsayımlar!$B:$Q,7,0)*K109)</f>
        <v>60480</v>
      </c>
      <c r="Q109" s="90">
        <f>IF(B109="","",VLOOKUP(AD109,Varsayımlar!$B:$Q,8,0))</f>
        <v>25</v>
      </c>
      <c r="R109" s="90" t="str">
        <f>IF(B109="","",VLOOKUP(AD109,Varsayımlar!$B:$Q,9,0))</f>
        <v>SOFT</v>
      </c>
      <c r="S109" s="90">
        <f>IF(B109="","",VLOOKUP(AD109,Varsayımlar!$B:$Q,10,0))</f>
        <v>4</v>
      </c>
      <c r="T109" s="90">
        <f>IF(B109="","",VLOOKUP(AD109,Varsayımlar!$B:$Q,11,0))</f>
        <v>30</v>
      </c>
      <c r="U109" s="90">
        <f>IF(B109="","",VLOOKUP(AD109,Varsayımlar!$B:$Q,12,0))</f>
        <v>260</v>
      </c>
      <c r="V109" s="90" t="str">
        <f>IF(B109="","",VLOOKUP(AD109,Varsayımlar!$B:$Q,13,0))</f>
        <v>YURTDIŞI</v>
      </c>
      <c r="W109" s="90">
        <f>IF(B109="","",VLOOKUP(AD109,Varsayımlar!$B:$Q,14,0))</f>
        <v>9</v>
      </c>
      <c r="X109" s="9"/>
      <c r="Y109" s="9"/>
      <c r="Z109" s="9"/>
      <c r="AA109" s="90" t="str">
        <f>IF(B109="","",VLOOKUP(AD109,Varsayımlar!$B:$Q,15,0))</f>
        <v>25CM TURUNCU KOLİ-SOL ÜST DİKDÖRTGENE ÜRETİM TARİHİ BASILACAK</v>
      </c>
      <c r="AB109" s="90" t="str">
        <f>IF(B109="","",VLOOKUP(AD109,Varsayımlar!$B:$Q,16,0))</f>
        <v>24-26 CM</v>
      </c>
      <c r="AC109" s="90">
        <f>IF(B109="","",VLOOKUP(Sayfa2!AD77,Varsayımlar!B:S,18,0))</f>
        <v>0</v>
      </c>
      <c r="AD109" s="90" t="str">
        <f t="shared" si="6"/>
        <v>MAGNİTMAGNİT MAVİ AMBALAJ 25 CM 260G</v>
      </c>
    </row>
    <row r="110" spans="1:30" ht="39.75" customHeight="1" x14ac:dyDescent="0.25">
      <c r="A110" s="9" t="s">
        <v>210</v>
      </c>
      <c r="B110" s="88" t="s">
        <v>90</v>
      </c>
      <c r="C110" s="89">
        <f>IF(B110="","",VLOOKUP(AD110,Varsayımlar!$B:$Q,3,0))</f>
        <v>8698829380698</v>
      </c>
      <c r="D110" s="89" t="s">
        <v>232</v>
      </c>
      <c r="E110" s="85" t="s">
        <v>91</v>
      </c>
      <c r="F110" s="9"/>
      <c r="G110" s="9"/>
      <c r="H110" s="90" t="str">
        <f>IF(B110="","",VLOOKUP(AD110,Varsayımlar!$B:$Q,5,0))</f>
        <v>MAGNİT MAVİ AMBALAJ 25CM</v>
      </c>
      <c r="I110" s="90">
        <f>IF(B110="","",VLOOKUP(AD110,Varsayımlar!B:T,19,0))</f>
        <v>0</v>
      </c>
      <c r="J110" s="90" t="str">
        <f>IF(B110="","",VLOOKUP(AD110,Varsayımlar!$B:$Q,6,0))</f>
        <v>SADE</v>
      </c>
      <c r="K110" s="9">
        <v>2016</v>
      </c>
      <c r="L110" s="9"/>
      <c r="M110" s="9">
        <f>IFERROR(IF(B110="","",K110/VLOOKUP(AD110,Varsayımlar!B:R,17,0)),"")</f>
        <v>24</v>
      </c>
      <c r="N110" s="9"/>
      <c r="O110" s="9"/>
      <c r="P110" s="90">
        <f>IF(B110="","",VLOOKUP(AD110,Varsayımlar!$B:$Q,7,0)*K110)</f>
        <v>60480</v>
      </c>
      <c r="Q110" s="90">
        <f>IF(B110="","",VLOOKUP(AD110,Varsayımlar!$B:$Q,8,0))</f>
        <v>25</v>
      </c>
      <c r="R110" s="90" t="str">
        <f>IF(B110="","",VLOOKUP(AD110,Varsayımlar!$B:$Q,9,0))</f>
        <v>SOFT</v>
      </c>
      <c r="S110" s="90">
        <f>IF(B110="","",VLOOKUP(AD110,Varsayımlar!$B:$Q,10,0))</f>
        <v>4</v>
      </c>
      <c r="T110" s="90">
        <f>IF(B110="","",VLOOKUP(AD110,Varsayımlar!$B:$Q,11,0))</f>
        <v>30</v>
      </c>
      <c r="U110" s="90">
        <f>IF(B110="","",VLOOKUP(AD110,Varsayımlar!$B:$Q,12,0))</f>
        <v>260</v>
      </c>
      <c r="V110" s="90" t="str">
        <f>IF(B110="","",VLOOKUP(AD110,Varsayımlar!$B:$Q,13,0))</f>
        <v>YURTDIŞI</v>
      </c>
      <c r="W110" s="90">
        <f>IF(B110="","",VLOOKUP(AD110,Varsayımlar!$B:$Q,14,0))</f>
        <v>9</v>
      </c>
      <c r="X110" s="9"/>
      <c r="Y110" s="9"/>
      <c r="Z110" s="9"/>
      <c r="AA110" s="90" t="str">
        <f>IF(B110="","",VLOOKUP(AD110,Varsayımlar!$B:$Q,15,0))</f>
        <v>25CM TURUNCU KOLİ-SOL ÜST DİKDÖRTGENE ÜRETİM TARİHİ BASILACAK</v>
      </c>
      <c r="AB110" s="90" t="str">
        <f>IF(B110="","",VLOOKUP(AD110,Varsayımlar!$B:$Q,16,0))</f>
        <v>24-26 CM</v>
      </c>
      <c r="AC110" s="90">
        <f>IF(B110="","",VLOOKUP(Sayfa2!AD78,Varsayımlar!B:S,18,0))</f>
        <v>0</v>
      </c>
      <c r="AD110" s="90" t="str">
        <f t="shared" si="6"/>
        <v>MAGNİTMAGNİT MAVİ AMBALAJ 25 CM 260G</v>
      </c>
    </row>
    <row r="111" spans="1:30" ht="39.75" customHeight="1" x14ac:dyDescent="0.25">
      <c r="A111" s="9" t="s">
        <v>211</v>
      </c>
      <c r="B111" s="88" t="s">
        <v>90</v>
      </c>
      <c r="C111" s="89">
        <f>IF(B111="","",VLOOKUP(AD111,Varsayımlar!$B:$Q,3,0))</f>
        <v>8698829380698</v>
      </c>
      <c r="D111" s="89" t="s">
        <v>233</v>
      </c>
      <c r="E111" s="85" t="s">
        <v>91</v>
      </c>
      <c r="F111" s="9"/>
      <c r="G111" s="9"/>
      <c r="H111" s="90" t="str">
        <f>IF(B111="","",VLOOKUP(AD111,Varsayımlar!$B:$Q,5,0))</f>
        <v>MAGNİT MAVİ AMBALAJ 25CM</v>
      </c>
      <c r="I111" s="90">
        <f>IF(B111="","",VLOOKUP(AD111,Varsayımlar!B:T,19,0))</f>
        <v>0</v>
      </c>
      <c r="J111" s="90" t="str">
        <f>IF(B111="","",VLOOKUP(AD111,Varsayımlar!$B:$Q,6,0))</f>
        <v>SADE</v>
      </c>
      <c r="K111" s="9">
        <v>2016</v>
      </c>
      <c r="L111" s="9"/>
      <c r="M111" s="9">
        <f>IFERROR(IF(B111="","",K111/VLOOKUP(AD111,Varsayımlar!B:R,17,0)),"")</f>
        <v>24</v>
      </c>
      <c r="N111" s="9"/>
      <c r="O111" s="9"/>
      <c r="P111" s="90">
        <f>IF(B111="","",VLOOKUP(AD111,Varsayımlar!$B:$Q,7,0)*K111)</f>
        <v>60480</v>
      </c>
      <c r="Q111" s="90">
        <f>IF(B111="","",VLOOKUP(AD111,Varsayımlar!$B:$Q,8,0))</f>
        <v>25</v>
      </c>
      <c r="R111" s="90" t="str">
        <f>IF(B111="","",VLOOKUP(AD111,Varsayımlar!$B:$Q,9,0))</f>
        <v>SOFT</v>
      </c>
      <c r="S111" s="90">
        <f>IF(B111="","",VLOOKUP(AD111,Varsayımlar!$B:$Q,10,0))</f>
        <v>4</v>
      </c>
      <c r="T111" s="90">
        <f>IF(B111="","",VLOOKUP(AD111,Varsayımlar!$B:$Q,11,0))</f>
        <v>30</v>
      </c>
      <c r="U111" s="90">
        <f>IF(B111="","",VLOOKUP(AD111,Varsayımlar!$B:$Q,12,0))</f>
        <v>260</v>
      </c>
      <c r="V111" s="90" t="str">
        <f>IF(B111="","",VLOOKUP(AD111,Varsayımlar!$B:$Q,13,0))</f>
        <v>YURTDIŞI</v>
      </c>
      <c r="W111" s="90">
        <f>IF(B111="","",VLOOKUP(AD111,Varsayımlar!$B:$Q,14,0))</f>
        <v>9</v>
      </c>
      <c r="X111" s="9"/>
      <c r="Y111" s="9"/>
      <c r="Z111" s="9"/>
      <c r="AA111" s="90" t="str">
        <f>IF(B111="","",VLOOKUP(AD111,Varsayımlar!$B:$Q,15,0))</f>
        <v>25CM TURUNCU KOLİ-SOL ÜST DİKDÖRTGENE ÜRETİM TARİHİ BASILACAK</v>
      </c>
      <c r="AB111" s="90" t="str">
        <f>IF(B111="","",VLOOKUP(AD111,Varsayımlar!$B:$Q,16,0))</f>
        <v>24-26 CM</v>
      </c>
      <c r="AC111" s="90">
        <f>IF(B111="","",VLOOKUP(Sayfa2!AD79,Varsayımlar!B:S,18,0))</f>
        <v>0</v>
      </c>
      <c r="AD111" s="90" t="str">
        <f t="shared" si="6"/>
        <v>MAGNİTMAGNİT MAVİ AMBALAJ 25 CM 260G</v>
      </c>
    </row>
    <row r="112" spans="1:30" ht="39.75" customHeight="1" x14ac:dyDescent="0.25">
      <c r="A112" s="9" t="s">
        <v>212</v>
      </c>
      <c r="B112" s="88" t="s">
        <v>90</v>
      </c>
      <c r="C112" s="89">
        <f>IF(B112="","",VLOOKUP(AD112,Varsayımlar!$B:$Q,3,0))</f>
        <v>8698829380698</v>
      </c>
      <c r="D112" s="89" t="s">
        <v>234</v>
      </c>
      <c r="E112" s="85" t="s">
        <v>91</v>
      </c>
      <c r="F112" s="9"/>
      <c r="G112" s="9"/>
      <c r="H112" s="90" t="str">
        <f>IF(B112="","",VLOOKUP(AD112,Varsayımlar!$B:$Q,5,0))</f>
        <v>MAGNİT MAVİ AMBALAJ 25CM</v>
      </c>
      <c r="I112" s="90">
        <f>IF(B112="","",VLOOKUP(AD112,Varsayımlar!B:T,19,0))</f>
        <v>0</v>
      </c>
      <c r="J112" s="90" t="str">
        <f>IF(B112="","",VLOOKUP(AD112,Varsayımlar!$B:$Q,6,0))</f>
        <v>SADE</v>
      </c>
      <c r="K112" s="9">
        <v>2016</v>
      </c>
      <c r="L112" s="9"/>
      <c r="M112" s="9">
        <f>IFERROR(IF(B112="","",K112/VLOOKUP(AD112,Varsayımlar!B:R,17,0)),"")</f>
        <v>24</v>
      </c>
      <c r="N112" s="9"/>
      <c r="O112" s="9"/>
      <c r="P112" s="90">
        <f>IF(B112="","",VLOOKUP(AD112,Varsayımlar!$B:$Q,7,0)*K112)</f>
        <v>60480</v>
      </c>
      <c r="Q112" s="90">
        <f>IF(B112="","",VLOOKUP(AD112,Varsayımlar!$B:$Q,8,0))</f>
        <v>25</v>
      </c>
      <c r="R112" s="90" t="str">
        <f>IF(B112="","",VLOOKUP(AD112,Varsayımlar!$B:$Q,9,0))</f>
        <v>SOFT</v>
      </c>
      <c r="S112" s="90">
        <f>IF(B112="","",VLOOKUP(AD112,Varsayımlar!$B:$Q,10,0))</f>
        <v>4</v>
      </c>
      <c r="T112" s="90">
        <f>IF(B112="","",VLOOKUP(AD112,Varsayımlar!$B:$Q,11,0))</f>
        <v>30</v>
      </c>
      <c r="U112" s="90">
        <f>IF(B112="","",VLOOKUP(AD112,Varsayımlar!$B:$Q,12,0))</f>
        <v>260</v>
      </c>
      <c r="V112" s="90" t="str">
        <f>IF(B112="","",VLOOKUP(AD112,Varsayımlar!$B:$Q,13,0))</f>
        <v>YURTDIŞI</v>
      </c>
      <c r="W112" s="90">
        <f>IF(B112="","",VLOOKUP(AD112,Varsayımlar!$B:$Q,14,0))</f>
        <v>9</v>
      </c>
      <c r="X112" s="9"/>
      <c r="Y112" s="9"/>
      <c r="Z112" s="9"/>
      <c r="AA112" s="90" t="str">
        <f>IF(B112="","",VLOOKUP(AD112,Varsayımlar!$B:$Q,15,0))</f>
        <v>25CM TURUNCU KOLİ-SOL ÜST DİKDÖRTGENE ÜRETİM TARİHİ BASILACAK</v>
      </c>
      <c r="AB112" s="90" t="str">
        <f>IF(B112="","",VLOOKUP(AD112,Varsayımlar!$B:$Q,16,0))</f>
        <v>24-26 CM</v>
      </c>
      <c r="AC112" s="90">
        <f>IF(B112="","",VLOOKUP(Sayfa2!AD80,Varsayımlar!B:S,18,0))</f>
        <v>0</v>
      </c>
      <c r="AD112" s="90" t="str">
        <f t="shared" si="6"/>
        <v>MAGNİTMAGNİT MAVİ AMBALAJ 25 CM 260G</v>
      </c>
    </row>
    <row r="113" spans="1:30" ht="39.75" customHeight="1" x14ac:dyDescent="0.25">
      <c r="A113" s="9" t="s">
        <v>213</v>
      </c>
      <c r="B113" s="88" t="s">
        <v>90</v>
      </c>
      <c r="C113" s="89">
        <f>IF(B113="","",VLOOKUP(AD113,Varsayımlar!$B:$Q,3,0))</f>
        <v>8698829380698</v>
      </c>
      <c r="D113" s="89" t="s">
        <v>235</v>
      </c>
      <c r="E113" s="85" t="s">
        <v>91</v>
      </c>
      <c r="F113" s="9"/>
      <c r="G113" s="9"/>
      <c r="H113" s="90" t="str">
        <f>IF(B113="","",VLOOKUP(AD113,Varsayımlar!$B:$Q,5,0))</f>
        <v>MAGNİT MAVİ AMBALAJ 25CM</v>
      </c>
      <c r="I113" s="90">
        <f>IF(B113="","",VLOOKUP(AD113,Varsayımlar!B:T,19,0))</f>
        <v>0</v>
      </c>
      <c r="J113" s="90" t="str">
        <f>IF(B113="","",VLOOKUP(AD113,Varsayımlar!$B:$Q,6,0))</f>
        <v>SADE</v>
      </c>
      <c r="K113" s="9">
        <v>2016</v>
      </c>
      <c r="L113" s="9"/>
      <c r="M113" s="9">
        <f>IFERROR(IF(B113="","",K113/VLOOKUP(AD113,Varsayımlar!B:R,17,0)),"")</f>
        <v>24</v>
      </c>
      <c r="N113" s="9"/>
      <c r="O113" s="9"/>
      <c r="P113" s="90">
        <f>IF(B113="","",VLOOKUP(AD113,Varsayımlar!$B:$Q,7,0)*K113)</f>
        <v>60480</v>
      </c>
      <c r="Q113" s="90">
        <f>IF(B113="","",VLOOKUP(AD113,Varsayımlar!$B:$Q,8,0))</f>
        <v>25</v>
      </c>
      <c r="R113" s="90" t="str">
        <f>IF(B113="","",VLOOKUP(AD113,Varsayımlar!$B:$Q,9,0))</f>
        <v>SOFT</v>
      </c>
      <c r="S113" s="90">
        <f>IF(B113="","",VLOOKUP(AD113,Varsayımlar!$B:$Q,10,0))</f>
        <v>4</v>
      </c>
      <c r="T113" s="90">
        <f>IF(B113="","",VLOOKUP(AD113,Varsayımlar!$B:$Q,11,0))</f>
        <v>30</v>
      </c>
      <c r="U113" s="90">
        <f>IF(B113="","",VLOOKUP(AD113,Varsayımlar!$B:$Q,12,0))</f>
        <v>260</v>
      </c>
      <c r="V113" s="90" t="str">
        <f>IF(B113="","",VLOOKUP(AD113,Varsayımlar!$B:$Q,13,0))</f>
        <v>YURTDIŞI</v>
      </c>
      <c r="W113" s="90">
        <f>IF(B113="","",VLOOKUP(AD113,Varsayımlar!$B:$Q,14,0))</f>
        <v>9</v>
      </c>
      <c r="X113" s="9"/>
      <c r="Y113" s="9"/>
      <c r="Z113" s="9"/>
      <c r="AA113" s="90" t="str">
        <f>IF(B113="","",VLOOKUP(AD113,Varsayımlar!$B:$Q,15,0))</f>
        <v>25CM TURUNCU KOLİ-SOL ÜST DİKDÖRTGENE ÜRETİM TARİHİ BASILACAK</v>
      </c>
      <c r="AB113" s="90" t="str">
        <f>IF(B113="","",VLOOKUP(AD113,Varsayımlar!$B:$Q,16,0))</f>
        <v>24-26 CM</v>
      </c>
      <c r="AC113" s="90">
        <f>IF(B113="","",VLOOKUP(Sayfa2!AD81,Varsayımlar!B:S,18,0))</f>
        <v>0</v>
      </c>
      <c r="AD113" s="90" t="str">
        <f t="shared" si="6"/>
        <v>MAGNİTMAGNİT MAVİ AMBALAJ 25 CM 260G</v>
      </c>
    </row>
    <row r="114" spans="1:30" ht="39.75" customHeight="1" x14ac:dyDescent="0.25">
      <c r="A114" s="9" t="s">
        <v>214</v>
      </c>
      <c r="B114" s="88" t="s">
        <v>90</v>
      </c>
      <c r="C114" s="89">
        <f>IF(B114="","",VLOOKUP(AD114,Varsayımlar!$B:$Q,3,0))</f>
        <v>8698829380698</v>
      </c>
      <c r="D114" s="89" t="s">
        <v>236</v>
      </c>
      <c r="E114" s="85" t="s">
        <v>91</v>
      </c>
      <c r="F114" s="9"/>
      <c r="G114" s="9"/>
      <c r="H114" s="90" t="str">
        <f>IF(B114="","",VLOOKUP(AD114,Varsayımlar!$B:$Q,5,0))</f>
        <v>MAGNİT MAVİ AMBALAJ 25CM</v>
      </c>
      <c r="I114" s="90">
        <f>IF(B114="","",VLOOKUP(AD114,Varsayımlar!B:T,19,0))</f>
        <v>0</v>
      </c>
      <c r="J114" s="90" t="str">
        <f>IF(B114="","",VLOOKUP(AD114,Varsayımlar!$B:$Q,6,0))</f>
        <v>SADE</v>
      </c>
      <c r="K114" s="9">
        <v>2016</v>
      </c>
      <c r="L114" s="9"/>
      <c r="M114" s="9">
        <f>IFERROR(IF(B114="","",K114/VLOOKUP(AD114,Varsayımlar!B:R,17,0)),"")</f>
        <v>24</v>
      </c>
      <c r="N114" s="9"/>
      <c r="O114" s="9"/>
      <c r="P114" s="90">
        <f>IF(B114="","",VLOOKUP(AD114,Varsayımlar!$B:$Q,7,0)*K114)</f>
        <v>60480</v>
      </c>
      <c r="Q114" s="90">
        <f>IF(B114="","",VLOOKUP(AD114,Varsayımlar!$B:$Q,8,0))</f>
        <v>25</v>
      </c>
      <c r="R114" s="90" t="str">
        <f>IF(B114="","",VLOOKUP(AD114,Varsayımlar!$B:$Q,9,0))</f>
        <v>SOFT</v>
      </c>
      <c r="S114" s="90">
        <f>IF(B114="","",VLOOKUP(AD114,Varsayımlar!$B:$Q,10,0))</f>
        <v>4</v>
      </c>
      <c r="T114" s="90">
        <f>IF(B114="","",VLOOKUP(AD114,Varsayımlar!$B:$Q,11,0))</f>
        <v>30</v>
      </c>
      <c r="U114" s="90">
        <f>IF(B114="","",VLOOKUP(AD114,Varsayımlar!$B:$Q,12,0))</f>
        <v>260</v>
      </c>
      <c r="V114" s="90" t="str">
        <f>IF(B114="","",VLOOKUP(AD114,Varsayımlar!$B:$Q,13,0))</f>
        <v>YURTDIŞI</v>
      </c>
      <c r="W114" s="90">
        <f>IF(B114="","",VLOOKUP(AD114,Varsayımlar!$B:$Q,14,0))</f>
        <v>9</v>
      </c>
      <c r="X114" s="9"/>
      <c r="Y114" s="9"/>
      <c r="Z114" s="9"/>
      <c r="AA114" s="90" t="str">
        <f>IF(B114="","",VLOOKUP(AD114,Varsayımlar!$B:$Q,15,0))</f>
        <v>25CM TURUNCU KOLİ-SOL ÜST DİKDÖRTGENE ÜRETİM TARİHİ BASILACAK</v>
      </c>
      <c r="AB114" s="90" t="str">
        <f>IF(B114="","",VLOOKUP(AD114,Varsayımlar!$B:$Q,16,0))</f>
        <v>24-26 CM</v>
      </c>
      <c r="AC114" s="90">
        <f>IF(B114="","",VLOOKUP(Sayfa2!AD82,Varsayımlar!B:S,18,0))</f>
        <v>0</v>
      </c>
      <c r="AD114" s="90" t="str">
        <f t="shared" si="6"/>
        <v>MAGNİTMAGNİT MAVİ AMBALAJ 25 CM 260G</v>
      </c>
    </row>
    <row r="115" spans="1:30" ht="39.75" customHeight="1" x14ac:dyDescent="0.25">
      <c r="A115" s="9" t="s">
        <v>215</v>
      </c>
      <c r="B115" s="88" t="s">
        <v>90</v>
      </c>
      <c r="C115" s="89">
        <f>IF(B115="","",VLOOKUP(AD115,Varsayımlar!$B:$Q,3,0))</f>
        <v>8698829380698</v>
      </c>
      <c r="D115" s="89" t="s">
        <v>237</v>
      </c>
      <c r="E115" s="85" t="s">
        <v>91</v>
      </c>
      <c r="F115" s="9"/>
      <c r="G115" s="9"/>
      <c r="H115" s="90" t="str">
        <f>IF(B115="","",VLOOKUP(AD115,Varsayımlar!$B:$Q,5,0))</f>
        <v>MAGNİT MAVİ AMBALAJ 25CM</v>
      </c>
      <c r="I115" s="90">
        <f>IF(B115="","",VLOOKUP(AD115,Varsayımlar!B:T,19,0))</f>
        <v>0</v>
      </c>
      <c r="J115" s="90" t="str">
        <f>IF(B115="","",VLOOKUP(AD115,Varsayımlar!$B:$Q,6,0))</f>
        <v>SADE</v>
      </c>
      <c r="K115" s="9">
        <v>2016</v>
      </c>
      <c r="L115" s="9"/>
      <c r="M115" s="9">
        <f>IFERROR(IF(B115="","",K115/VLOOKUP(AD115,Varsayımlar!B:R,17,0)),"")</f>
        <v>24</v>
      </c>
      <c r="N115" s="9"/>
      <c r="O115" s="9"/>
      <c r="P115" s="90">
        <f>IF(B115="","",VLOOKUP(AD115,Varsayımlar!$B:$Q,7,0)*K115)</f>
        <v>60480</v>
      </c>
      <c r="Q115" s="90">
        <f>IF(B115="","",VLOOKUP(AD115,Varsayımlar!$B:$Q,8,0))</f>
        <v>25</v>
      </c>
      <c r="R115" s="90" t="str">
        <f>IF(B115="","",VLOOKUP(AD115,Varsayımlar!$B:$Q,9,0))</f>
        <v>SOFT</v>
      </c>
      <c r="S115" s="90">
        <f>IF(B115="","",VLOOKUP(AD115,Varsayımlar!$B:$Q,10,0))</f>
        <v>4</v>
      </c>
      <c r="T115" s="90">
        <f>IF(B115="","",VLOOKUP(AD115,Varsayımlar!$B:$Q,11,0))</f>
        <v>30</v>
      </c>
      <c r="U115" s="90">
        <f>IF(B115="","",VLOOKUP(AD115,Varsayımlar!$B:$Q,12,0))</f>
        <v>260</v>
      </c>
      <c r="V115" s="90" t="str">
        <f>IF(B115="","",VLOOKUP(AD115,Varsayımlar!$B:$Q,13,0))</f>
        <v>YURTDIŞI</v>
      </c>
      <c r="W115" s="90">
        <f>IF(B115="","",VLOOKUP(AD115,Varsayımlar!$B:$Q,14,0))</f>
        <v>9</v>
      </c>
      <c r="X115" s="9"/>
      <c r="Y115" s="9"/>
      <c r="Z115" s="9"/>
      <c r="AA115" s="90" t="str">
        <f>IF(B115="","",VLOOKUP(AD115,Varsayımlar!$B:$Q,15,0))</f>
        <v>25CM TURUNCU KOLİ-SOL ÜST DİKDÖRTGENE ÜRETİM TARİHİ BASILACAK</v>
      </c>
      <c r="AB115" s="90" t="str">
        <f>IF(B115="","",VLOOKUP(AD115,Varsayımlar!$B:$Q,16,0))</f>
        <v>24-26 CM</v>
      </c>
      <c r="AC115" s="90">
        <f>IF(B115="","",VLOOKUP(Sayfa2!AD83,Varsayımlar!B:S,18,0))</f>
        <v>0</v>
      </c>
      <c r="AD115" s="90" t="str">
        <f t="shared" si="6"/>
        <v>MAGNİTMAGNİT MAVİ AMBALAJ 25 CM 260G</v>
      </c>
    </row>
    <row r="116" spans="1:30" ht="39.75" customHeight="1" x14ac:dyDescent="0.25">
      <c r="A116" s="9" t="s">
        <v>216</v>
      </c>
      <c r="B116" s="88" t="s">
        <v>90</v>
      </c>
      <c r="C116" s="89">
        <f>IF(B116="","",VLOOKUP(AD116,Varsayımlar!$B:$Q,3,0))</f>
        <v>8698829380698</v>
      </c>
      <c r="D116" s="89" t="s">
        <v>238</v>
      </c>
      <c r="E116" s="85" t="s">
        <v>91</v>
      </c>
      <c r="F116" s="9"/>
      <c r="G116" s="9"/>
      <c r="H116" s="90" t="str">
        <f>IF(B116="","",VLOOKUP(AD116,Varsayımlar!$B:$Q,5,0))</f>
        <v>MAGNİT MAVİ AMBALAJ 25CM</v>
      </c>
      <c r="I116" s="90">
        <f>IF(B116="","",VLOOKUP(AD116,Varsayımlar!B:T,19,0))</f>
        <v>0</v>
      </c>
      <c r="J116" s="90" t="str">
        <f>IF(B116="","",VLOOKUP(AD116,Varsayımlar!$B:$Q,6,0))</f>
        <v>SADE</v>
      </c>
      <c r="K116" s="9">
        <v>2016</v>
      </c>
      <c r="L116" s="9"/>
      <c r="M116" s="9">
        <f>IFERROR(IF(B116="","",K116/VLOOKUP(AD116,Varsayımlar!B:R,17,0)),"")</f>
        <v>24</v>
      </c>
      <c r="N116" s="9"/>
      <c r="O116" s="9"/>
      <c r="P116" s="90">
        <f>IF(B116="","",VLOOKUP(AD116,Varsayımlar!$B:$Q,7,0)*K116)</f>
        <v>60480</v>
      </c>
      <c r="Q116" s="90">
        <f>IF(B116="","",VLOOKUP(AD116,Varsayımlar!$B:$Q,8,0))</f>
        <v>25</v>
      </c>
      <c r="R116" s="90" t="str">
        <f>IF(B116="","",VLOOKUP(AD116,Varsayımlar!$B:$Q,9,0))</f>
        <v>SOFT</v>
      </c>
      <c r="S116" s="90">
        <f>IF(B116="","",VLOOKUP(AD116,Varsayımlar!$B:$Q,10,0))</f>
        <v>4</v>
      </c>
      <c r="T116" s="90">
        <f>IF(B116="","",VLOOKUP(AD116,Varsayımlar!$B:$Q,11,0))</f>
        <v>30</v>
      </c>
      <c r="U116" s="90">
        <f>IF(B116="","",VLOOKUP(AD116,Varsayımlar!$B:$Q,12,0))</f>
        <v>260</v>
      </c>
      <c r="V116" s="90" t="str">
        <f>IF(B116="","",VLOOKUP(AD116,Varsayımlar!$B:$Q,13,0))</f>
        <v>YURTDIŞI</v>
      </c>
      <c r="W116" s="90">
        <f>IF(B116="","",VLOOKUP(AD116,Varsayımlar!$B:$Q,14,0))</f>
        <v>9</v>
      </c>
      <c r="X116" s="9"/>
      <c r="Y116" s="9"/>
      <c r="Z116" s="9"/>
      <c r="AA116" s="90" t="str">
        <f>IF(B116="","",VLOOKUP(AD116,Varsayımlar!$B:$Q,15,0))</f>
        <v>25CM TURUNCU KOLİ-SOL ÜST DİKDÖRTGENE ÜRETİM TARİHİ BASILACAK</v>
      </c>
      <c r="AB116" s="90" t="str">
        <f>IF(B116="","",VLOOKUP(AD116,Varsayımlar!$B:$Q,16,0))</f>
        <v>24-26 CM</v>
      </c>
      <c r="AC116" s="90">
        <f>IF(B116="","",VLOOKUP(Sayfa2!AD84,Varsayımlar!B:S,18,0))</f>
        <v>0</v>
      </c>
      <c r="AD116" s="90" t="str">
        <f t="shared" si="6"/>
        <v>MAGNİTMAGNİT MAVİ AMBALAJ 25 CM 260G</v>
      </c>
    </row>
    <row r="117" spans="1:30" ht="39.75" customHeight="1" x14ac:dyDescent="0.25">
      <c r="A117" s="9" t="s">
        <v>217</v>
      </c>
      <c r="B117" s="88" t="s">
        <v>90</v>
      </c>
      <c r="C117" s="89">
        <f>IF(B117="","",VLOOKUP(AD117,Varsayımlar!$B:$Q,3,0))</f>
        <v>8698829380698</v>
      </c>
      <c r="D117" s="89" t="s">
        <v>239</v>
      </c>
      <c r="E117" s="85" t="s">
        <v>91</v>
      </c>
      <c r="F117" s="9"/>
      <c r="G117" s="9"/>
      <c r="H117" s="90" t="str">
        <f>IF(B117="","",VLOOKUP(AD117,Varsayımlar!$B:$Q,5,0))</f>
        <v>MAGNİT MAVİ AMBALAJ 25CM</v>
      </c>
      <c r="I117" s="90">
        <f>IF(B117="","",VLOOKUP(AD117,Varsayımlar!B:T,19,0))</f>
        <v>0</v>
      </c>
      <c r="J117" s="90" t="str">
        <f>IF(B117="","",VLOOKUP(AD117,Varsayımlar!$B:$Q,6,0))</f>
        <v>SADE</v>
      </c>
      <c r="K117" s="9">
        <v>2016</v>
      </c>
      <c r="L117" s="9"/>
      <c r="M117" s="9">
        <f>IFERROR(IF(B117="","",K117/VLOOKUP(AD117,Varsayımlar!B:R,17,0)),"")</f>
        <v>24</v>
      </c>
      <c r="N117" s="9"/>
      <c r="O117" s="9"/>
      <c r="P117" s="90">
        <f>IF(B117="","",VLOOKUP(AD117,Varsayımlar!$B:$Q,7,0)*K117)</f>
        <v>60480</v>
      </c>
      <c r="Q117" s="90">
        <f>IF(B117="","",VLOOKUP(AD117,Varsayımlar!$B:$Q,8,0))</f>
        <v>25</v>
      </c>
      <c r="R117" s="90" t="str">
        <f>IF(B117="","",VLOOKUP(AD117,Varsayımlar!$B:$Q,9,0))</f>
        <v>SOFT</v>
      </c>
      <c r="S117" s="90">
        <f>IF(B117="","",VLOOKUP(AD117,Varsayımlar!$B:$Q,10,0))</f>
        <v>4</v>
      </c>
      <c r="T117" s="90">
        <f>IF(B117="","",VLOOKUP(AD117,Varsayımlar!$B:$Q,11,0))</f>
        <v>30</v>
      </c>
      <c r="U117" s="90">
        <f>IF(B117="","",VLOOKUP(AD117,Varsayımlar!$B:$Q,12,0))</f>
        <v>260</v>
      </c>
      <c r="V117" s="90" t="str">
        <f>IF(B117="","",VLOOKUP(AD117,Varsayımlar!$B:$Q,13,0))</f>
        <v>YURTDIŞI</v>
      </c>
      <c r="W117" s="90">
        <f>IF(B117="","",VLOOKUP(AD117,Varsayımlar!$B:$Q,14,0))</f>
        <v>9</v>
      </c>
      <c r="X117" s="9"/>
      <c r="Y117" s="9"/>
      <c r="Z117" s="9"/>
      <c r="AA117" s="90" t="str">
        <f>IF(B117="","",VLOOKUP(AD117,Varsayımlar!$B:$Q,15,0))</f>
        <v>25CM TURUNCU KOLİ-SOL ÜST DİKDÖRTGENE ÜRETİM TARİHİ BASILACAK</v>
      </c>
      <c r="AB117" s="90" t="str">
        <f>IF(B117="","",VLOOKUP(AD117,Varsayımlar!$B:$Q,16,0))</f>
        <v>24-26 CM</v>
      </c>
      <c r="AC117" s="90">
        <f>IF(B117="","",VLOOKUP(Sayfa2!AD85,Varsayımlar!B:S,18,0))</f>
        <v>0</v>
      </c>
      <c r="AD117" s="90" t="str">
        <f t="shared" si="6"/>
        <v>MAGNİTMAGNİT MAVİ AMBALAJ 25 CM 260G</v>
      </c>
    </row>
    <row r="118" spans="1:30" ht="39.75" customHeight="1" x14ac:dyDescent="0.25">
      <c r="A118" s="9" t="s">
        <v>218</v>
      </c>
      <c r="B118" s="88" t="s">
        <v>90</v>
      </c>
      <c r="C118" s="89">
        <f>IF(B118="","",VLOOKUP(AD118,Varsayımlar!$B:$Q,3,0))</f>
        <v>8698829380698</v>
      </c>
      <c r="D118" s="89" t="s">
        <v>258</v>
      </c>
      <c r="E118" s="85" t="s">
        <v>91</v>
      </c>
      <c r="F118" s="9"/>
      <c r="G118" s="9"/>
      <c r="H118" s="90" t="str">
        <f>IF(B118="","",VLOOKUP(AD118,Varsayımlar!$B:$Q,5,0))</f>
        <v>MAGNİT MAVİ AMBALAJ 25CM</v>
      </c>
      <c r="I118" s="90">
        <f>IF(B118="","",VLOOKUP(AD118,Varsayımlar!B:T,19,0))</f>
        <v>0</v>
      </c>
      <c r="J118" s="90" t="str">
        <f>IF(B118="","",VLOOKUP(AD118,Varsayımlar!$B:$Q,6,0))</f>
        <v>SADE</v>
      </c>
      <c r="K118" s="9">
        <v>2016</v>
      </c>
      <c r="L118" s="9"/>
      <c r="M118" s="9">
        <f>IFERROR(IF(B118="","",K118/VLOOKUP(AD118,Varsayımlar!B:R,17,0)),"")</f>
        <v>24</v>
      </c>
      <c r="N118" s="9"/>
      <c r="O118" s="9"/>
      <c r="P118" s="90">
        <f>IF(B118="","",VLOOKUP(AD118,Varsayımlar!$B:$Q,7,0)*K118)</f>
        <v>60480</v>
      </c>
      <c r="Q118" s="90">
        <f>IF(B118="","",VLOOKUP(AD118,Varsayımlar!$B:$Q,8,0))</f>
        <v>25</v>
      </c>
      <c r="R118" s="90" t="str">
        <f>IF(B118="","",VLOOKUP(AD118,Varsayımlar!$B:$Q,9,0))</f>
        <v>SOFT</v>
      </c>
      <c r="S118" s="90">
        <f>IF(B118="","",VLOOKUP(AD118,Varsayımlar!$B:$Q,10,0))</f>
        <v>4</v>
      </c>
      <c r="T118" s="90">
        <f>IF(B118="","",VLOOKUP(AD118,Varsayımlar!$B:$Q,11,0))</f>
        <v>30</v>
      </c>
      <c r="U118" s="90">
        <f>IF(B118="","",VLOOKUP(AD118,Varsayımlar!$B:$Q,12,0))</f>
        <v>260</v>
      </c>
      <c r="V118" s="90" t="str">
        <f>IF(B118="","",VLOOKUP(AD118,Varsayımlar!$B:$Q,13,0))</f>
        <v>YURTDIŞI</v>
      </c>
      <c r="W118" s="90">
        <f>IF(B118="","",VLOOKUP(AD118,Varsayımlar!$B:$Q,14,0))</f>
        <v>9</v>
      </c>
      <c r="X118" s="9"/>
      <c r="Y118" s="9"/>
      <c r="Z118" s="9"/>
      <c r="AA118" s="90" t="str">
        <f>IF(B118="","",VLOOKUP(AD118,Varsayımlar!$B:$Q,15,0))</f>
        <v>25CM TURUNCU KOLİ-SOL ÜST DİKDÖRTGENE ÜRETİM TARİHİ BASILACAK</v>
      </c>
      <c r="AB118" s="90" t="str">
        <f>IF(B118="","",VLOOKUP(AD118,Varsayımlar!$B:$Q,16,0))</f>
        <v>24-26 CM</v>
      </c>
      <c r="AC118" s="90">
        <f>IF(B118="","",VLOOKUP(Sayfa2!AD86,Varsayımlar!B:S,18,0))</f>
        <v>0</v>
      </c>
      <c r="AD118" s="90" t="str">
        <f t="shared" si="6"/>
        <v>MAGNİTMAGNİT MAVİ AMBALAJ 25 CM 260G</v>
      </c>
    </row>
    <row r="119" spans="1:30" ht="39.75" customHeight="1" x14ac:dyDescent="0.25">
      <c r="A119" s="9" t="s">
        <v>219</v>
      </c>
      <c r="B119" s="88" t="s">
        <v>90</v>
      </c>
      <c r="C119" s="89">
        <f>IF(B119="","",VLOOKUP(AD119,Varsayımlar!$B:$Q,3,0))</f>
        <v>8698829380698</v>
      </c>
      <c r="D119" s="89" t="s">
        <v>259</v>
      </c>
      <c r="E119" s="85" t="s">
        <v>91</v>
      </c>
      <c r="F119" s="9"/>
      <c r="G119" s="9"/>
      <c r="H119" s="90" t="str">
        <f>IF(B119="","",VLOOKUP(AD119,Varsayımlar!$B:$Q,5,0))</f>
        <v>MAGNİT MAVİ AMBALAJ 25CM</v>
      </c>
      <c r="I119" s="90">
        <f>IF(B119="","",VLOOKUP(AD119,Varsayımlar!B:T,19,0))</f>
        <v>0</v>
      </c>
      <c r="J119" s="90" t="str">
        <f>IF(B119="","",VLOOKUP(AD119,Varsayımlar!$B:$Q,6,0))</f>
        <v>SADE</v>
      </c>
      <c r="K119" s="9">
        <v>2016</v>
      </c>
      <c r="L119" s="9"/>
      <c r="M119" s="9">
        <f>IFERROR(IF(B119="","",K119/VLOOKUP(AD119,Varsayımlar!B:R,17,0)),"")</f>
        <v>24</v>
      </c>
      <c r="N119" s="9"/>
      <c r="O119" s="9"/>
      <c r="P119" s="90">
        <f>IF(B119="","",VLOOKUP(AD119,Varsayımlar!$B:$Q,7,0)*K119)</f>
        <v>60480</v>
      </c>
      <c r="Q119" s="90">
        <f>IF(B119="","",VLOOKUP(AD119,Varsayımlar!$B:$Q,8,0))</f>
        <v>25</v>
      </c>
      <c r="R119" s="90" t="str">
        <f>IF(B119="","",VLOOKUP(AD119,Varsayımlar!$B:$Q,9,0))</f>
        <v>SOFT</v>
      </c>
      <c r="S119" s="90">
        <f>IF(B119="","",VLOOKUP(AD119,Varsayımlar!$B:$Q,10,0))</f>
        <v>4</v>
      </c>
      <c r="T119" s="90">
        <f>IF(B119="","",VLOOKUP(AD119,Varsayımlar!$B:$Q,11,0))</f>
        <v>30</v>
      </c>
      <c r="U119" s="90">
        <f>IF(B119="","",VLOOKUP(AD119,Varsayımlar!$B:$Q,12,0))</f>
        <v>260</v>
      </c>
      <c r="V119" s="90" t="str">
        <f>IF(B119="","",VLOOKUP(AD119,Varsayımlar!$B:$Q,13,0))</f>
        <v>YURTDIŞI</v>
      </c>
      <c r="W119" s="90">
        <f>IF(B119="","",VLOOKUP(AD119,Varsayımlar!$B:$Q,14,0))</f>
        <v>9</v>
      </c>
      <c r="X119" s="9"/>
      <c r="Y119" s="9"/>
      <c r="Z119" s="9"/>
      <c r="AA119" s="90" t="str">
        <f>IF(B119="","",VLOOKUP(AD119,Varsayımlar!$B:$Q,15,0))</f>
        <v>25CM TURUNCU KOLİ-SOL ÜST DİKDÖRTGENE ÜRETİM TARİHİ BASILACAK</v>
      </c>
      <c r="AB119" s="90" t="str">
        <f>IF(B119="","",VLOOKUP(AD119,Varsayımlar!$B:$Q,16,0))</f>
        <v>24-26 CM</v>
      </c>
      <c r="AC119" s="90">
        <f>IF(B119="","",VLOOKUP(Sayfa2!AD87,Varsayımlar!B:S,18,0))</f>
        <v>0</v>
      </c>
      <c r="AD119" s="90" t="str">
        <f t="shared" si="6"/>
        <v>MAGNİTMAGNİT MAVİ AMBALAJ 25 CM 260G</v>
      </c>
    </row>
    <row r="120" spans="1:30" ht="39.75" customHeight="1" x14ac:dyDescent="0.25">
      <c r="A120" s="9" t="s">
        <v>220</v>
      </c>
      <c r="B120" s="88" t="s">
        <v>90</v>
      </c>
      <c r="C120" s="89">
        <f>IF(B120="","",VLOOKUP(AD120,Varsayımlar!$B:$Q,3,0))</f>
        <v>8698829380698</v>
      </c>
      <c r="D120" s="89" t="s">
        <v>260</v>
      </c>
      <c r="E120" s="85" t="s">
        <v>91</v>
      </c>
      <c r="F120" s="9"/>
      <c r="G120" s="9"/>
      <c r="H120" s="90" t="str">
        <f>IF(B120="","",VLOOKUP(AD120,Varsayımlar!$B:$Q,5,0))</f>
        <v>MAGNİT MAVİ AMBALAJ 25CM</v>
      </c>
      <c r="I120" s="90">
        <f>IF(B120="","",VLOOKUP(AD120,Varsayımlar!B:T,19,0))</f>
        <v>0</v>
      </c>
      <c r="J120" s="90" t="str">
        <f>IF(B120="","",VLOOKUP(AD120,Varsayımlar!$B:$Q,6,0))</f>
        <v>SADE</v>
      </c>
      <c r="K120" s="9">
        <v>2016</v>
      </c>
      <c r="L120" s="9"/>
      <c r="M120" s="9">
        <f>IFERROR(IF(B120="","",K120/VLOOKUP(AD120,Varsayımlar!B:R,17,0)),"")</f>
        <v>24</v>
      </c>
      <c r="N120" s="9"/>
      <c r="O120" s="9"/>
      <c r="P120" s="90">
        <f>IF(B120="","",VLOOKUP(AD120,Varsayımlar!$B:$Q,7,0)*K120)</f>
        <v>60480</v>
      </c>
      <c r="Q120" s="90">
        <f>IF(B120="","",VLOOKUP(AD120,Varsayımlar!$B:$Q,8,0))</f>
        <v>25</v>
      </c>
      <c r="R120" s="90" t="str">
        <f>IF(B120="","",VLOOKUP(AD120,Varsayımlar!$B:$Q,9,0))</f>
        <v>SOFT</v>
      </c>
      <c r="S120" s="90">
        <f>IF(B120="","",VLOOKUP(AD120,Varsayımlar!$B:$Q,10,0))</f>
        <v>4</v>
      </c>
      <c r="T120" s="90">
        <f>IF(B120="","",VLOOKUP(AD120,Varsayımlar!$B:$Q,11,0))</f>
        <v>30</v>
      </c>
      <c r="U120" s="90">
        <f>IF(B120="","",VLOOKUP(AD120,Varsayımlar!$B:$Q,12,0))</f>
        <v>260</v>
      </c>
      <c r="V120" s="90" t="str">
        <f>IF(B120="","",VLOOKUP(AD120,Varsayımlar!$B:$Q,13,0))</f>
        <v>YURTDIŞI</v>
      </c>
      <c r="W120" s="90">
        <f>IF(B120="","",VLOOKUP(AD120,Varsayımlar!$B:$Q,14,0))</f>
        <v>9</v>
      </c>
      <c r="X120" s="9"/>
      <c r="Y120" s="9"/>
      <c r="Z120" s="9"/>
      <c r="AA120" s="90" t="str">
        <f>IF(B120="","",VLOOKUP(AD120,Varsayımlar!$B:$Q,15,0))</f>
        <v>25CM TURUNCU KOLİ-SOL ÜST DİKDÖRTGENE ÜRETİM TARİHİ BASILACAK</v>
      </c>
      <c r="AB120" s="90" t="str">
        <f>IF(B120="","",VLOOKUP(AD120,Varsayımlar!$B:$Q,16,0))</f>
        <v>24-26 CM</v>
      </c>
      <c r="AC120" s="90">
        <f>IF(B120="","",VLOOKUP(Sayfa2!AD88,Varsayımlar!B:S,18,0))</f>
        <v>0</v>
      </c>
      <c r="AD120" s="90" t="str">
        <f t="shared" si="6"/>
        <v>MAGNİTMAGNİT MAVİ AMBALAJ 25 CM 260G</v>
      </c>
    </row>
    <row r="121" spans="1:30" ht="39.75" customHeight="1" x14ac:dyDescent="0.25">
      <c r="A121" s="9" t="s">
        <v>221</v>
      </c>
      <c r="B121" s="88" t="s">
        <v>90</v>
      </c>
      <c r="C121" s="89">
        <f>IF(B121="","",VLOOKUP(AD121,Varsayımlar!$B:$Q,3,0))</f>
        <v>8698829380698</v>
      </c>
      <c r="D121" s="89" t="s">
        <v>261</v>
      </c>
      <c r="E121" s="85" t="s">
        <v>91</v>
      </c>
      <c r="F121" s="9"/>
      <c r="G121" s="9"/>
      <c r="H121" s="90" t="str">
        <f>IF(B121="","",VLOOKUP(AD121,Varsayımlar!$B:$Q,5,0))</f>
        <v>MAGNİT MAVİ AMBALAJ 25CM</v>
      </c>
      <c r="I121" s="90">
        <f>IF(B121="","",VLOOKUP(AD121,Varsayımlar!B:T,19,0))</f>
        <v>0</v>
      </c>
      <c r="J121" s="90" t="str">
        <f>IF(B121="","",VLOOKUP(AD121,Varsayımlar!$B:$Q,6,0))</f>
        <v>SADE</v>
      </c>
      <c r="K121" s="9">
        <v>2016</v>
      </c>
      <c r="L121" s="9"/>
      <c r="M121" s="9">
        <f>IFERROR(IF(B121="","",K121/VLOOKUP(AD121,Varsayımlar!B:R,17,0)),"")</f>
        <v>24</v>
      </c>
      <c r="N121" s="9"/>
      <c r="O121" s="9"/>
      <c r="P121" s="90">
        <f>IF(B121="","",VLOOKUP(AD121,Varsayımlar!$B:$Q,7,0)*K121)</f>
        <v>60480</v>
      </c>
      <c r="Q121" s="90">
        <f>IF(B121="","",VLOOKUP(AD121,Varsayımlar!$B:$Q,8,0))</f>
        <v>25</v>
      </c>
      <c r="R121" s="90" t="str">
        <f>IF(B121="","",VLOOKUP(AD121,Varsayımlar!$B:$Q,9,0))</f>
        <v>SOFT</v>
      </c>
      <c r="S121" s="90">
        <f>IF(B121="","",VLOOKUP(AD121,Varsayımlar!$B:$Q,10,0))</f>
        <v>4</v>
      </c>
      <c r="T121" s="90">
        <f>IF(B121="","",VLOOKUP(AD121,Varsayımlar!$B:$Q,11,0))</f>
        <v>30</v>
      </c>
      <c r="U121" s="90">
        <f>IF(B121="","",VLOOKUP(AD121,Varsayımlar!$B:$Q,12,0))</f>
        <v>260</v>
      </c>
      <c r="V121" s="90" t="str">
        <f>IF(B121="","",VLOOKUP(AD121,Varsayımlar!$B:$Q,13,0))</f>
        <v>YURTDIŞI</v>
      </c>
      <c r="W121" s="90">
        <f>IF(B121="","",VLOOKUP(AD121,Varsayımlar!$B:$Q,14,0))</f>
        <v>9</v>
      </c>
      <c r="X121" s="9"/>
      <c r="Y121" s="9"/>
      <c r="Z121" s="9"/>
      <c r="AA121" s="90" t="str">
        <f>IF(B121="","",VLOOKUP(AD121,Varsayımlar!$B:$Q,15,0))</f>
        <v>25CM TURUNCU KOLİ-SOL ÜST DİKDÖRTGENE ÜRETİM TARİHİ BASILACAK</v>
      </c>
      <c r="AB121" s="90" t="str">
        <f>IF(B121="","",VLOOKUP(AD121,Varsayımlar!$B:$Q,16,0))</f>
        <v>24-26 CM</v>
      </c>
      <c r="AC121" s="90">
        <f>IF(B121="","",VLOOKUP(Sayfa2!AD89,Varsayımlar!B:S,18,0))</f>
        <v>0</v>
      </c>
      <c r="AD121" s="90" t="str">
        <f t="shared" si="6"/>
        <v>MAGNİTMAGNİT MAVİ AMBALAJ 25 CM 260G</v>
      </c>
    </row>
    <row r="122" spans="1:30" ht="39.75" customHeight="1" x14ac:dyDescent="0.25">
      <c r="A122" s="9" t="s">
        <v>222</v>
      </c>
      <c r="B122" s="88" t="s">
        <v>90</v>
      </c>
      <c r="C122" s="89">
        <f>IF(B122="","",VLOOKUP(AD122,Varsayımlar!$B:$Q,3,0))</f>
        <v>8698829380698</v>
      </c>
      <c r="D122" s="89" t="s">
        <v>262</v>
      </c>
      <c r="E122" s="85" t="s">
        <v>91</v>
      </c>
      <c r="F122" s="9"/>
      <c r="G122" s="9"/>
      <c r="H122" s="90" t="str">
        <f>IF(B122="","",VLOOKUP(AD122,Varsayımlar!$B:$Q,5,0))</f>
        <v>MAGNİT MAVİ AMBALAJ 25CM</v>
      </c>
      <c r="I122" s="90">
        <f>IF(B122="","",VLOOKUP(AD122,Varsayımlar!B:T,19,0))</f>
        <v>0</v>
      </c>
      <c r="J122" s="90" t="str">
        <f>IF(B122="","",VLOOKUP(AD122,Varsayımlar!$B:$Q,6,0))</f>
        <v>SADE</v>
      </c>
      <c r="K122" s="9">
        <v>2016</v>
      </c>
      <c r="L122" s="9"/>
      <c r="M122" s="9">
        <f>IFERROR(IF(B122="","",K122/VLOOKUP(AD122,Varsayımlar!B:R,17,0)),"")</f>
        <v>24</v>
      </c>
      <c r="N122" s="9"/>
      <c r="O122" s="9"/>
      <c r="P122" s="90">
        <f>IF(B122="","",VLOOKUP(AD122,Varsayımlar!$B:$Q,7,0)*K122)</f>
        <v>60480</v>
      </c>
      <c r="Q122" s="90">
        <f>IF(B122="","",VLOOKUP(AD122,Varsayımlar!$B:$Q,8,0))</f>
        <v>25</v>
      </c>
      <c r="R122" s="90" t="str">
        <f>IF(B122="","",VLOOKUP(AD122,Varsayımlar!$B:$Q,9,0))</f>
        <v>SOFT</v>
      </c>
      <c r="S122" s="90">
        <f>IF(B122="","",VLOOKUP(AD122,Varsayımlar!$B:$Q,10,0))</f>
        <v>4</v>
      </c>
      <c r="T122" s="90">
        <f>IF(B122="","",VLOOKUP(AD122,Varsayımlar!$B:$Q,11,0))</f>
        <v>30</v>
      </c>
      <c r="U122" s="90">
        <f>IF(B122="","",VLOOKUP(AD122,Varsayımlar!$B:$Q,12,0))</f>
        <v>260</v>
      </c>
      <c r="V122" s="90" t="str">
        <f>IF(B122="","",VLOOKUP(AD122,Varsayımlar!$B:$Q,13,0))</f>
        <v>YURTDIŞI</v>
      </c>
      <c r="W122" s="90">
        <f>IF(B122="","",VLOOKUP(AD122,Varsayımlar!$B:$Q,14,0))</f>
        <v>9</v>
      </c>
      <c r="X122" s="9"/>
      <c r="Y122" s="9"/>
      <c r="Z122" s="9"/>
      <c r="AA122" s="90" t="str">
        <f>IF(B122="","",VLOOKUP(AD122,Varsayımlar!$B:$Q,15,0))</f>
        <v>25CM TURUNCU KOLİ-SOL ÜST DİKDÖRTGENE ÜRETİM TARİHİ BASILACAK</v>
      </c>
      <c r="AB122" s="90" t="str">
        <f>IF(B122="","",VLOOKUP(AD122,Varsayımlar!$B:$Q,16,0))</f>
        <v>24-26 CM</v>
      </c>
      <c r="AC122" s="90">
        <f>IF(B122="","",VLOOKUP(Sayfa2!AD90,Varsayımlar!B:S,18,0))</f>
        <v>0</v>
      </c>
      <c r="AD122" s="90" t="str">
        <f t="shared" si="6"/>
        <v>MAGNİTMAGNİT MAVİ AMBALAJ 25 CM 260G</v>
      </c>
    </row>
    <row r="123" spans="1:30" ht="39.75" customHeight="1" x14ac:dyDescent="0.25">
      <c r="A123" s="9" t="s">
        <v>223</v>
      </c>
      <c r="B123" s="88" t="s">
        <v>90</v>
      </c>
      <c r="C123" s="89">
        <f>IF(B123="","",VLOOKUP(AD123,Varsayımlar!$B:$Q,3,0))</f>
        <v>8698829380698</v>
      </c>
      <c r="D123" s="89" t="s">
        <v>266</v>
      </c>
      <c r="E123" s="85" t="s">
        <v>91</v>
      </c>
      <c r="F123" s="9"/>
      <c r="G123" s="9"/>
      <c r="H123" s="90" t="str">
        <f>IF(B123="","",VLOOKUP(AD123,Varsayımlar!$B:$Q,5,0))</f>
        <v>MAGNİT MAVİ AMBALAJ 25CM</v>
      </c>
      <c r="I123" s="90">
        <f>IF(B123="","",VLOOKUP(AD123,Varsayımlar!B:T,19,0))</f>
        <v>0</v>
      </c>
      <c r="J123" s="90" t="str">
        <f>IF(B123="","",VLOOKUP(AD123,Varsayımlar!$B:$Q,6,0))</f>
        <v>SADE</v>
      </c>
      <c r="K123" s="9">
        <v>2016</v>
      </c>
      <c r="L123" s="9"/>
      <c r="M123" s="9">
        <f>IFERROR(IF(B123="","",K123/VLOOKUP(AD123,Varsayımlar!B:R,17,0)),"")</f>
        <v>24</v>
      </c>
      <c r="N123" s="9"/>
      <c r="O123" s="9"/>
      <c r="P123" s="90">
        <f>IF(B123="","",VLOOKUP(AD123,Varsayımlar!$B:$Q,7,0)*K123)</f>
        <v>60480</v>
      </c>
      <c r="Q123" s="90">
        <f>IF(B123="","",VLOOKUP(AD123,Varsayımlar!$B:$Q,8,0))</f>
        <v>25</v>
      </c>
      <c r="R123" s="90" t="str">
        <f>IF(B123="","",VLOOKUP(AD123,Varsayımlar!$B:$Q,9,0))</f>
        <v>SOFT</v>
      </c>
      <c r="S123" s="90">
        <f>IF(B123="","",VLOOKUP(AD123,Varsayımlar!$B:$Q,10,0))</f>
        <v>4</v>
      </c>
      <c r="T123" s="90">
        <f>IF(B123="","",VLOOKUP(AD123,Varsayımlar!$B:$Q,11,0))</f>
        <v>30</v>
      </c>
      <c r="U123" s="90">
        <f>IF(B123="","",VLOOKUP(AD123,Varsayımlar!$B:$Q,12,0))</f>
        <v>260</v>
      </c>
      <c r="V123" s="90" t="str">
        <f>IF(B123="","",VLOOKUP(AD123,Varsayımlar!$B:$Q,13,0))</f>
        <v>YURTDIŞI</v>
      </c>
      <c r="W123" s="90">
        <f>IF(B123="","",VLOOKUP(AD123,Varsayımlar!$B:$Q,14,0))</f>
        <v>9</v>
      </c>
      <c r="X123" s="9"/>
      <c r="Y123" s="9"/>
      <c r="Z123" s="9"/>
      <c r="AA123" s="90" t="str">
        <f>IF(B123="","",VLOOKUP(AD123,Varsayımlar!$B:$Q,15,0))</f>
        <v>25CM TURUNCU KOLİ-SOL ÜST DİKDÖRTGENE ÜRETİM TARİHİ BASILACAK</v>
      </c>
      <c r="AB123" s="90" t="str">
        <f>IF(B123="","",VLOOKUP(AD123,Varsayımlar!$B:$Q,16,0))</f>
        <v>24-26 CM</v>
      </c>
      <c r="AC123" s="90">
        <f>IF(B123="","",VLOOKUP(Sayfa2!AD91,Varsayımlar!B:S,18,0))</f>
        <v>0</v>
      </c>
      <c r="AD123" s="90" t="str">
        <f t="shared" si="6"/>
        <v>MAGNİTMAGNİT MAVİ AMBALAJ 25 CM 260G</v>
      </c>
    </row>
    <row r="124" spans="1:30" ht="39.75" customHeight="1" x14ac:dyDescent="0.25">
      <c r="A124" s="9" t="s">
        <v>224</v>
      </c>
      <c r="B124" s="9" t="s">
        <v>79</v>
      </c>
      <c r="C124" s="10">
        <f>IF(B124="","",VLOOKUP(AD124,Varsayımlar!$B:$Q,3,0))</f>
        <v>8698829380698</v>
      </c>
      <c r="D124" s="10"/>
      <c r="E124" s="85" t="s">
        <v>254</v>
      </c>
      <c r="F124" s="9"/>
      <c r="G124" s="9"/>
      <c r="H124" s="9" t="str">
        <f>IF(B124="","",VLOOKUP(AD124,Varsayımlar!$B:$Q,5,0))</f>
        <v>Manetka 20cm</v>
      </c>
      <c r="I124" s="9">
        <f>IF(B124="","",VLOOKUP(AD124,Varsayımlar!B:T,19,0))</f>
        <v>0</v>
      </c>
      <c r="J124" s="9" t="str">
        <f>IF(B124="","",VLOOKUP(AD124,Varsayımlar!$B:$Q,6,0))</f>
        <v>SADE</v>
      </c>
      <c r="K124" s="9">
        <v>7200</v>
      </c>
      <c r="L124" s="9"/>
      <c r="M124" s="9">
        <f>IFERROR(IF(B124="","",K124/VLOOKUP(AD124,Varsayımlar!B:R,17,0)),"")</f>
        <v>32</v>
      </c>
      <c r="N124" s="9"/>
      <c r="O124" s="9"/>
      <c r="P124" s="9">
        <f>IF(B124="","",VLOOKUP(AD124,Varsayımlar!$B:$Q,7,0)*K124)</f>
        <v>100800</v>
      </c>
      <c r="Q124" s="9">
        <f>IF(B124="","",VLOOKUP(AD124,Varsayımlar!$B:$Q,8,0))</f>
        <v>20</v>
      </c>
      <c r="R124" s="9" t="str">
        <f>IF(B124="","",VLOOKUP(AD124,Varsayımlar!$B:$Q,9,0))</f>
        <v>Irak Soft</v>
      </c>
      <c r="S124" s="9">
        <f>IF(B124="","",VLOOKUP(AD124,Varsayımlar!$B:$Q,10,0))</f>
        <v>4</v>
      </c>
      <c r="T124" s="9">
        <f>IF(B124="","",VLOOKUP(AD124,Varsayımlar!$B:$Q,11,0))</f>
        <v>14</v>
      </c>
      <c r="U124" s="9">
        <f>IF(B124="","",VLOOKUP(AD124,Varsayımlar!$B:$Q,12,0))</f>
        <v>166</v>
      </c>
      <c r="V124" s="9" t="str">
        <f>IF(B124="","",VLOOKUP(AD124,Varsayımlar!$B:$Q,13,0))</f>
        <v>YURTDIŞI</v>
      </c>
      <c r="W124" s="9">
        <f>IF(B124="","",VLOOKUP(AD124,Varsayımlar!$B:$Q,14,0))</f>
        <v>6</v>
      </c>
      <c r="X124" s="9"/>
      <c r="Y124" s="9"/>
      <c r="Z124" s="9"/>
      <c r="AA124" s="9" t="str">
        <f>IF(B124="","",VLOOKUP(AD124,Varsayımlar!$B:$Q,15,0))</f>
        <v>Kare Koli-Üretim Tarihli Etiket</v>
      </c>
      <c r="AB124" s="9" t="str">
        <f>IF(B124="","",VLOOKUP(AD124,Varsayımlar!$B:$Q,16,0))</f>
        <v>19-21 cm</v>
      </c>
      <c r="AC124" s="9">
        <f>IF(B124="","",VLOOKUP(Sayfa2!AD92,Varsayımlar!B:S,18,0))</f>
        <v>0</v>
      </c>
      <c r="AD124" s="9" t="str">
        <f t="shared" si="6"/>
        <v>LLC KOTORManetka 20cm 4 pcs 166g</v>
      </c>
    </row>
    <row r="125" spans="1:30" ht="39.75" customHeight="1" x14ac:dyDescent="0.25">
      <c r="A125" s="9" t="s">
        <v>225</v>
      </c>
      <c r="B125" s="88" t="s">
        <v>79</v>
      </c>
      <c r="C125" s="89">
        <f>IF(B125="","",VLOOKUP(AD125,Varsayımlar!$B:$Q,3,0))</f>
        <v>8698829380698</v>
      </c>
      <c r="D125" s="89"/>
      <c r="E125" s="85" t="s">
        <v>85</v>
      </c>
      <c r="F125" s="9"/>
      <c r="G125" s="9"/>
      <c r="H125" s="90" t="str">
        <f>IF(B125="","",VLOOKUP(AD125,Varsayımlar!$B:$Q,5,0))</f>
        <v xml:space="preserve">MANETKA PEYNİRLİ 25 CM </v>
      </c>
      <c r="I125" s="90">
        <f>IF(B125="","",VLOOKUP(AD125,Varsayımlar!B:T,19,0))</f>
        <v>0</v>
      </c>
      <c r="J125" s="90" t="str">
        <f>IF(B125="","",VLOOKUP(AD125,Varsayımlar!$B:$Q,6,0))</f>
        <v>PEYNİRLİ</v>
      </c>
      <c r="K125" s="9">
        <v>2496</v>
      </c>
      <c r="L125" s="9"/>
      <c r="M125" s="9">
        <f>IFERROR(IF(B125="","",K125/VLOOKUP(AD125,Varsayımlar!B:R,17,0)),"")</f>
        <v>32</v>
      </c>
      <c r="N125" s="9"/>
      <c r="O125" s="9"/>
      <c r="P125" s="90">
        <f>IF(B125="","",VLOOKUP(AD125,Varsayımlar!$B:$Q,7,0)*K125)</f>
        <v>74880</v>
      </c>
      <c r="Q125" s="90">
        <f>IF(B125="","",VLOOKUP(AD125,Varsayımlar!$B:$Q,8,0))</f>
        <v>25</v>
      </c>
      <c r="R125" s="90" t="str">
        <f>IF(B125="","",VLOOKUP(AD125,Varsayımlar!$B:$Q,9,0))</f>
        <v>SOFT-AT</v>
      </c>
      <c r="S125" s="90">
        <f>IF(B125="","",VLOOKUP(AD125,Varsayımlar!$B:$Q,10,0))</f>
        <v>4</v>
      </c>
      <c r="T125" s="90">
        <f>IF(B125="","",VLOOKUP(AD125,Varsayımlar!$B:$Q,11,0))</f>
        <v>30</v>
      </c>
      <c r="U125" s="90">
        <f>IF(B125="","",VLOOKUP(AD125,Varsayımlar!$B:$Q,12,0))</f>
        <v>250</v>
      </c>
      <c r="V125" s="90" t="str">
        <f>IF(B125="","",VLOOKUP(AD125,Varsayımlar!$B:$Q,13,0))</f>
        <v>YURTDIŞI</v>
      </c>
      <c r="W125" s="90">
        <f>IF(B125="","",VLOOKUP(AD125,Varsayımlar!$B:$Q,14,0))</f>
        <v>6</v>
      </c>
      <c r="X125" s="9"/>
      <c r="Y125" s="9"/>
      <c r="Z125" s="9"/>
      <c r="AA125" s="90" t="str">
        <f>IF(B125="","",VLOOKUP(AD125,Varsayımlar!$B:$Q,15,0))</f>
        <v>KIRMIZI KOLİ-TARİHLİ KOLİ ETİKETİ</v>
      </c>
      <c r="AB125" s="90" t="str">
        <f>IF(B125="","",VLOOKUP(AD125,Varsayımlar!$B:$Q,16,0))</f>
        <v>24-26 CM</v>
      </c>
      <c r="AC125" s="90">
        <f>IF(B125="","",VLOOKUP(Sayfa2!AD93,Varsayımlar!B:S,18,0))</f>
        <v>0</v>
      </c>
      <c r="AD125" s="90" t="str">
        <f t="shared" si="6"/>
        <v>LLC KOTORMANETKA PEYNİRLİ 25CM</v>
      </c>
    </row>
    <row r="126" spans="1:30" ht="39.75" customHeight="1" x14ac:dyDescent="0.25">
      <c r="A126" s="9" t="s">
        <v>226</v>
      </c>
      <c r="B126" s="9" t="s">
        <v>79</v>
      </c>
      <c r="C126" s="10">
        <f>IF(B126="","",VLOOKUP(AD126,Varsayımlar!$B:$Q,3,0))</f>
        <v>8698829380698</v>
      </c>
      <c r="D126" s="10"/>
      <c r="E126" s="85" t="s">
        <v>254</v>
      </c>
      <c r="F126" s="9"/>
      <c r="G126" s="9"/>
      <c r="H126" s="9" t="str">
        <f>IF(B126="","",VLOOKUP(AD126,Varsayımlar!$B:$Q,5,0))</f>
        <v>Manetka 20cm</v>
      </c>
      <c r="I126" s="9">
        <f>IF(B126="","",VLOOKUP(AD126,Varsayımlar!B:T,19,0))</f>
        <v>0</v>
      </c>
      <c r="J126" s="9" t="str">
        <f>IF(B126="","",VLOOKUP(AD126,Varsayımlar!$B:$Q,6,0))</f>
        <v>SADE</v>
      </c>
      <c r="K126" s="9">
        <v>7200</v>
      </c>
      <c r="L126" s="9"/>
      <c r="M126" s="9">
        <f>IFERROR(IF(B126="","",K126/VLOOKUP(AD126,Varsayımlar!B:R,17,0)),"")</f>
        <v>32</v>
      </c>
      <c r="N126" s="9"/>
      <c r="O126" s="9"/>
      <c r="P126" s="9">
        <f>IF(B126="","",VLOOKUP(AD126,Varsayımlar!$B:$Q,7,0)*K126)</f>
        <v>100800</v>
      </c>
      <c r="Q126" s="9">
        <f>IF(B126="","",VLOOKUP(AD126,Varsayımlar!$B:$Q,8,0))</f>
        <v>20</v>
      </c>
      <c r="R126" s="9" t="str">
        <f>IF(B126="","",VLOOKUP(AD126,Varsayımlar!$B:$Q,9,0))</f>
        <v>Irak Soft</v>
      </c>
      <c r="S126" s="9">
        <f>IF(B126="","",VLOOKUP(AD126,Varsayımlar!$B:$Q,10,0))</f>
        <v>4</v>
      </c>
      <c r="T126" s="9">
        <f>IF(B126="","",VLOOKUP(AD126,Varsayımlar!$B:$Q,11,0))</f>
        <v>14</v>
      </c>
      <c r="U126" s="9">
        <f>IF(B126="","",VLOOKUP(AD126,Varsayımlar!$B:$Q,12,0))</f>
        <v>166</v>
      </c>
      <c r="V126" s="9" t="str">
        <f>IF(B126="","",VLOOKUP(AD126,Varsayımlar!$B:$Q,13,0))</f>
        <v>YURTDIŞI</v>
      </c>
      <c r="W126" s="9">
        <f>IF(B126="","",VLOOKUP(AD126,Varsayımlar!$B:$Q,14,0))</f>
        <v>6</v>
      </c>
      <c r="X126" s="9"/>
      <c r="Y126" s="9"/>
      <c r="Z126" s="9"/>
      <c r="AA126" s="9" t="str">
        <f>IF(B126="","",VLOOKUP(AD126,Varsayımlar!$B:$Q,15,0))</f>
        <v>Kare Koli-Üretim Tarihli Etiket</v>
      </c>
      <c r="AB126" s="9" t="str">
        <f>IF(B126="","",VLOOKUP(AD126,Varsayımlar!$B:$Q,16,0))</f>
        <v>19-21 cm</v>
      </c>
      <c r="AC126" s="9">
        <f>IF(B126="","",VLOOKUP(Sayfa2!AD94,Varsayımlar!B:S,18,0))</f>
        <v>0</v>
      </c>
      <c r="AD126" s="9" t="str">
        <f t="shared" si="6"/>
        <v>LLC KOTORManetka 20cm 4 pcs 166g</v>
      </c>
    </row>
    <row r="127" spans="1:30" ht="39.75" customHeight="1" x14ac:dyDescent="0.25">
      <c r="A127" s="9" t="s">
        <v>227</v>
      </c>
      <c r="B127" s="88" t="s">
        <v>79</v>
      </c>
      <c r="C127" s="89">
        <f>IF(B127="","",VLOOKUP(AD127,Varsayımlar!$B:$Q,3,0))</f>
        <v>8698829380698</v>
      </c>
      <c r="D127" s="89"/>
      <c r="E127" s="85" t="s">
        <v>85</v>
      </c>
      <c r="F127" s="9"/>
      <c r="G127" s="9"/>
      <c r="H127" s="90" t="str">
        <f>IF(B127="","",VLOOKUP(AD127,Varsayımlar!$B:$Q,5,0))</f>
        <v xml:space="preserve">MANETKA PEYNİRLİ 25 CM </v>
      </c>
      <c r="I127" s="90">
        <f>IF(B127="","",VLOOKUP(AD127,Varsayımlar!B:T,19,0))</f>
        <v>0</v>
      </c>
      <c r="J127" s="90" t="str">
        <f>IF(B127="","",VLOOKUP(AD127,Varsayımlar!$B:$Q,6,0))</f>
        <v>PEYNİRLİ</v>
      </c>
      <c r="K127" s="9">
        <v>2496</v>
      </c>
      <c r="L127" s="9"/>
      <c r="M127" s="9">
        <f>IFERROR(IF(B127="","",K127/VLOOKUP(AD127,Varsayımlar!B:R,17,0)),"")</f>
        <v>32</v>
      </c>
      <c r="N127" s="9"/>
      <c r="O127" s="9"/>
      <c r="P127" s="90">
        <f>IF(B127="","",VLOOKUP(AD127,Varsayımlar!$B:$Q,7,0)*K127)</f>
        <v>74880</v>
      </c>
      <c r="Q127" s="90">
        <f>IF(B127="","",VLOOKUP(AD127,Varsayımlar!$B:$Q,8,0))</f>
        <v>25</v>
      </c>
      <c r="R127" s="90" t="str">
        <f>IF(B127="","",VLOOKUP(AD127,Varsayımlar!$B:$Q,9,0))</f>
        <v>SOFT-AT</v>
      </c>
      <c r="S127" s="90">
        <f>IF(B127="","",VLOOKUP(AD127,Varsayımlar!$B:$Q,10,0))</f>
        <v>4</v>
      </c>
      <c r="T127" s="90">
        <f>IF(B127="","",VLOOKUP(AD127,Varsayımlar!$B:$Q,11,0))</f>
        <v>30</v>
      </c>
      <c r="U127" s="90">
        <f>IF(B127="","",VLOOKUP(AD127,Varsayımlar!$B:$Q,12,0))</f>
        <v>250</v>
      </c>
      <c r="V127" s="90" t="str">
        <f>IF(B127="","",VLOOKUP(AD127,Varsayımlar!$B:$Q,13,0))</f>
        <v>YURTDIŞI</v>
      </c>
      <c r="W127" s="90">
        <f>IF(B127="","",VLOOKUP(AD127,Varsayımlar!$B:$Q,14,0))</f>
        <v>6</v>
      </c>
      <c r="X127" s="9"/>
      <c r="Y127" s="9"/>
      <c r="Z127" s="9"/>
      <c r="AA127" s="90" t="str">
        <f>IF(B127="","",VLOOKUP(AD127,Varsayımlar!$B:$Q,15,0))</f>
        <v>KIRMIZI KOLİ-TARİHLİ KOLİ ETİKETİ</v>
      </c>
      <c r="AB127" s="90" t="str">
        <f>IF(B127="","",VLOOKUP(AD127,Varsayımlar!$B:$Q,16,0))</f>
        <v>24-26 CM</v>
      </c>
      <c r="AC127" s="90">
        <f>IF(B127="","",VLOOKUP(Sayfa2!AD95,Varsayımlar!B:S,18,0))</f>
        <v>0</v>
      </c>
      <c r="AD127" s="90" t="str">
        <f t="shared" si="6"/>
        <v>LLC KOTORMANETKA PEYNİRLİ 25CM</v>
      </c>
    </row>
    <row r="128" spans="1:30" ht="39.75" customHeight="1" x14ac:dyDescent="0.25">
      <c r="A128" s="9" t="s">
        <v>228</v>
      </c>
      <c r="B128" s="9" t="s">
        <v>79</v>
      </c>
      <c r="C128" s="10">
        <f>IF(B128="","",VLOOKUP(AD128,Varsayımlar!$B:$Q,3,0))</f>
        <v>8698829380698</v>
      </c>
      <c r="D128" s="10"/>
      <c r="E128" s="85" t="s">
        <v>254</v>
      </c>
      <c r="F128" s="9"/>
      <c r="G128" s="9"/>
      <c r="H128" s="9" t="str">
        <f>IF(B128="","",VLOOKUP(AD128,Varsayımlar!$B:$Q,5,0))</f>
        <v>Manetka 20cm</v>
      </c>
      <c r="I128" s="9">
        <f>IF(B128="","",VLOOKUP(AD128,Varsayımlar!B:T,19,0))</f>
        <v>0</v>
      </c>
      <c r="J128" s="9" t="str">
        <f>IF(B128="","",VLOOKUP(AD128,Varsayımlar!$B:$Q,6,0))</f>
        <v>SADE</v>
      </c>
      <c r="K128" s="9">
        <v>7200</v>
      </c>
      <c r="L128" s="9"/>
      <c r="M128" s="9">
        <f>IFERROR(IF(B128="","",K128/VLOOKUP(AD128,Varsayımlar!B:R,17,0)),"")</f>
        <v>32</v>
      </c>
      <c r="N128" s="9"/>
      <c r="O128" s="9"/>
      <c r="P128" s="9">
        <f>IF(B128="","",VLOOKUP(AD128,Varsayımlar!$B:$Q,7,0)*K128)</f>
        <v>100800</v>
      </c>
      <c r="Q128" s="9">
        <f>IF(B128="","",VLOOKUP(AD128,Varsayımlar!$B:$Q,8,0))</f>
        <v>20</v>
      </c>
      <c r="R128" s="9" t="str">
        <f>IF(B128="","",VLOOKUP(AD128,Varsayımlar!$B:$Q,9,0))</f>
        <v>Irak Soft</v>
      </c>
      <c r="S128" s="9">
        <f>IF(B128="","",VLOOKUP(AD128,Varsayımlar!$B:$Q,10,0))</f>
        <v>4</v>
      </c>
      <c r="T128" s="9">
        <f>IF(B128="","",VLOOKUP(AD128,Varsayımlar!$B:$Q,11,0))</f>
        <v>14</v>
      </c>
      <c r="U128" s="9">
        <f>IF(B128="","",VLOOKUP(AD128,Varsayımlar!$B:$Q,12,0))</f>
        <v>166</v>
      </c>
      <c r="V128" s="9" t="str">
        <f>IF(B128="","",VLOOKUP(AD128,Varsayımlar!$B:$Q,13,0))</f>
        <v>YURTDIŞI</v>
      </c>
      <c r="W128" s="9">
        <f>IF(B128="","",VLOOKUP(AD128,Varsayımlar!$B:$Q,14,0))</f>
        <v>6</v>
      </c>
      <c r="X128" s="9"/>
      <c r="Y128" s="9"/>
      <c r="Z128" s="9"/>
      <c r="AA128" s="9" t="str">
        <f>IF(B128="","",VLOOKUP(AD128,Varsayımlar!$B:$Q,15,0))</f>
        <v>Kare Koli-Üretim Tarihli Etiket</v>
      </c>
      <c r="AB128" s="9" t="str">
        <f>IF(B128="","",VLOOKUP(AD128,Varsayımlar!$B:$Q,16,0))</f>
        <v>19-21 cm</v>
      </c>
      <c r="AC128" s="9">
        <f>IF(B128="","",VLOOKUP(Sayfa2!AD96,Varsayımlar!B:S,18,0))</f>
        <v>0</v>
      </c>
      <c r="AD128" s="9" t="str">
        <f t="shared" si="6"/>
        <v>LLC KOTORManetka 20cm 4 pcs 166g</v>
      </c>
    </row>
    <row r="129" spans="1:30" ht="39.75" customHeight="1" x14ac:dyDescent="0.25">
      <c r="A129" s="9" t="s">
        <v>229</v>
      </c>
      <c r="B129" s="88" t="s">
        <v>79</v>
      </c>
      <c r="C129" s="89">
        <f>IF(B129="","",VLOOKUP(AD129,Varsayımlar!$B:$Q,3,0))</f>
        <v>8698829380698</v>
      </c>
      <c r="D129" s="89"/>
      <c r="E129" s="85" t="s">
        <v>254</v>
      </c>
      <c r="F129" s="9"/>
      <c r="G129" s="9"/>
      <c r="H129" s="90" t="str">
        <f>IF(B129="","",VLOOKUP(AD129,Varsayımlar!$B:$Q,5,0))</f>
        <v>Manetka 20cm</v>
      </c>
      <c r="I129" s="90">
        <f>IF(B129="","",VLOOKUP(AD129,Varsayımlar!B:T,19,0))</f>
        <v>0</v>
      </c>
      <c r="J129" s="90" t="str">
        <f>IF(B129="","",VLOOKUP(AD129,Varsayımlar!$B:$Q,6,0))</f>
        <v>SADE</v>
      </c>
      <c r="K129" s="9">
        <v>7200</v>
      </c>
      <c r="L129" s="9"/>
      <c r="M129" s="9">
        <f>IFERROR(IF(B129="","",K129/VLOOKUP(AD129,Varsayımlar!B:R,17,0)),"")</f>
        <v>32</v>
      </c>
      <c r="N129" s="9"/>
      <c r="O129" s="9"/>
      <c r="P129" s="90">
        <f>IF(B129="","",VLOOKUP(AD129,Varsayımlar!$B:$Q,7,0)*K129)</f>
        <v>100800</v>
      </c>
      <c r="Q129" s="90">
        <f>IF(B129="","",VLOOKUP(AD129,Varsayımlar!$B:$Q,8,0))</f>
        <v>20</v>
      </c>
      <c r="R129" s="90" t="str">
        <f>IF(B129="","",VLOOKUP(AD129,Varsayımlar!$B:$Q,9,0))</f>
        <v>Irak Soft</v>
      </c>
      <c r="S129" s="90">
        <f>IF(B129="","",VLOOKUP(AD129,Varsayımlar!$B:$Q,10,0))</f>
        <v>4</v>
      </c>
      <c r="T129" s="90">
        <f>IF(B129="","",VLOOKUP(AD129,Varsayımlar!$B:$Q,11,0))</f>
        <v>14</v>
      </c>
      <c r="U129" s="90">
        <f>IF(B129="","",VLOOKUP(AD129,Varsayımlar!$B:$Q,12,0))</f>
        <v>166</v>
      </c>
      <c r="V129" s="90" t="str">
        <f>IF(B129="","",VLOOKUP(AD129,Varsayımlar!$B:$Q,13,0))</f>
        <v>YURTDIŞI</v>
      </c>
      <c r="W129" s="90">
        <f>IF(B129="","",VLOOKUP(AD129,Varsayımlar!$B:$Q,14,0))</f>
        <v>6</v>
      </c>
      <c r="X129" s="9"/>
      <c r="Y129" s="9"/>
      <c r="Z129" s="9"/>
      <c r="AA129" s="90" t="str">
        <f>IF(B129="","",VLOOKUP(AD129,Varsayımlar!$B:$Q,15,0))</f>
        <v>Kare Koli-Üretim Tarihli Etiket</v>
      </c>
      <c r="AB129" s="90" t="str">
        <f>IF(B129="","",VLOOKUP(AD129,Varsayımlar!$B:$Q,16,0))</f>
        <v>19-21 cm</v>
      </c>
      <c r="AC129" s="90">
        <f>IF(B129="","",VLOOKUP(Sayfa2!AD97,Varsayımlar!B:S,18,0))</f>
        <v>0</v>
      </c>
      <c r="AD129" s="90" t="str">
        <f t="shared" si="6"/>
        <v>LLC KOTORManetka 20cm 4 pcs 166g</v>
      </c>
    </row>
    <row r="130" spans="1:30" ht="39.75" customHeight="1" x14ac:dyDescent="0.25">
      <c r="A130" s="9" t="s">
        <v>230</v>
      </c>
      <c r="B130" s="9" t="s">
        <v>79</v>
      </c>
      <c r="C130" s="10">
        <f>IF(B130="","",VLOOKUP(AD130,Varsayımlar!$B:$Q,3,0))</f>
        <v>8698829380698</v>
      </c>
      <c r="D130" s="10"/>
      <c r="E130" s="85" t="s">
        <v>85</v>
      </c>
      <c r="F130" s="9"/>
      <c r="G130" s="9"/>
      <c r="H130" s="9" t="str">
        <f>IF(B130="","",VLOOKUP(AD130,Varsayımlar!$B:$Q,5,0))</f>
        <v xml:space="preserve">MANETKA PEYNİRLİ 25 CM </v>
      </c>
      <c r="I130" s="9">
        <f>IF(B130="","",VLOOKUP(AD130,Varsayımlar!B:T,19,0))</f>
        <v>0</v>
      </c>
      <c r="J130" s="9" t="str">
        <f>IF(B130="","",VLOOKUP(AD130,Varsayımlar!$B:$Q,6,0))</f>
        <v>PEYNİRLİ</v>
      </c>
      <c r="K130" s="9">
        <v>2496</v>
      </c>
      <c r="L130" s="9"/>
      <c r="M130" s="9">
        <f>IFERROR(IF(B130="","",K130/VLOOKUP(AD130,Varsayımlar!B:R,17,0)),"")</f>
        <v>32</v>
      </c>
      <c r="N130" s="9"/>
      <c r="O130" s="9"/>
      <c r="P130" s="9">
        <f>IF(B130="","",VLOOKUP(AD130,Varsayımlar!$B:$Q,7,0)*K130)</f>
        <v>74880</v>
      </c>
      <c r="Q130" s="9">
        <f>IF(B130="","",VLOOKUP(AD130,Varsayımlar!$B:$Q,8,0))</f>
        <v>25</v>
      </c>
      <c r="R130" s="9" t="str">
        <f>IF(B130="","",VLOOKUP(AD130,Varsayımlar!$B:$Q,9,0))</f>
        <v>SOFT-AT</v>
      </c>
      <c r="S130" s="9">
        <f>IF(B130="","",VLOOKUP(AD130,Varsayımlar!$B:$Q,10,0))</f>
        <v>4</v>
      </c>
      <c r="T130" s="9">
        <f>IF(B130="","",VLOOKUP(AD130,Varsayımlar!$B:$Q,11,0))</f>
        <v>30</v>
      </c>
      <c r="U130" s="9">
        <f>IF(B130="","",VLOOKUP(AD130,Varsayımlar!$B:$Q,12,0))</f>
        <v>250</v>
      </c>
      <c r="V130" s="9" t="str">
        <f>IF(B130="","",VLOOKUP(AD130,Varsayımlar!$B:$Q,13,0))</f>
        <v>YURTDIŞI</v>
      </c>
      <c r="W130" s="9">
        <f>IF(B130="","",VLOOKUP(AD130,Varsayımlar!$B:$Q,14,0))</f>
        <v>6</v>
      </c>
      <c r="X130" s="9"/>
      <c r="Y130" s="9"/>
      <c r="Z130" s="9"/>
      <c r="AA130" s="9" t="str">
        <f>IF(B130="","",VLOOKUP(AD130,Varsayımlar!$B:$Q,15,0))</f>
        <v>KIRMIZI KOLİ-TARİHLİ KOLİ ETİKETİ</v>
      </c>
      <c r="AB130" s="9" t="str">
        <f>IF(B130="","",VLOOKUP(AD130,Varsayımlar!$B:$Q,16,0))</f>
        <v>24-26 CM</v>
      </c>
      <c r="AC130" s="9">
        <f>IF(B130="","",VLOOKUP(Sayfa2!AD98,Varsayımlar!B:S,18,0))</f>
        <v>0</v>
      </c>
      <c r="AD130" s="9" t="str">
        <f t="shared" si="6"/>
        <v>LLC KOTORMANETKA PEYNİRLİ 25CM</v>
      </c>
    </row>
    <row r="131" spans="1:30" x14ac:dyDescent="0.25">
      <c r="A131" s="9"/>
      <c r="B131" s="9"/>
      <c r="C131" s="10" t="str">
        <f>IF(B131="","",VLOOKUP(AD131,Varsayımlar!$B:$Q,3,0))</f>
        <v/>
      </c>
      <c r="D131" s="10"/>
      <c r="E131" s="10"/>
      <c r="F131" s="9"/>
      <c r="G131" s="9"/>
      <c r="H131" s="9" t="str">
        <f>IF(B131="","",VLOOKUP(AD131,Varsayımlar!$B:$Q,5,0))</f>
        <v/>
      </c>
      <c r="I131" s="9" t="str">
        <f>IF(B131="","",VLOOKUP(AD131,Varsayımlar!B:T,19,0))</f>
        <v/>
      </c>
      <c r="J131" s="9" t="str">
        <f>IF(B131="","",VLOOKUP(AD131,Varsayımlar!$B:$Q,6,0))</f>
        <v/>
      </c>
      <c r="K131" s="9"/>
      <c r="L131" s="9"/>
      <c r="M131" s="9"/>
      <c r="N131" s="9"/>
      <c r="O131" s="9"/>
      <c r="P131" s="9" t="str">
        <f>IF(B131="","",VLOOKUP(AD131,Varsayımlar!$B:$Q,7,0)*K131)</f>
        <v/>
      </c>
      <c r="Q131" s="9" t="str">
        <f>IF(B131="","",VLOOKUP(AD131,Varsayımlar!$B:$Q,8,0))</f>
        <v/>
      </c>
      <c r="R131" s="9" t="str">
        <f>IF(B131="","",VLOOKUP(AD131,Varsayımlar!$B:$Q,9,0))</f>
        <v/>
      </c>
      <c r="S131" s="9" t="str">
        <f>IF(B131="","",VLOOKUP(AD131,Varsayımlar!$B:$Q,10,0))</f>
        <v/>
      </c>
      <c r="T131" s="9" t="str">
        <f>IF(B131="","",VLOOKUP(AD131,Varsayımlar!$B:$Q,11,0))</f>
        <v/>
      </c>
      <c r="U131" s="9" t="str">
        <f>IF(B131="","",VLOOKUP(AD131,Varsayımlar!$B:$Q,12,0))</f>
        <v/>
      </c>
      <c r="V131" s="9" t="str">
        <f>IF(B131="","",VLOOKUP(AD131,Varsayımlar!$B:$Q,13,0))</f>
        <v/>
      </c>
      <c r="W131" s="9" t="str">
        <f>IF(B131="","",VLOOKUP(AD131,Varsayımlar!$B:$Q,14,0))</f>
        <v/>
      </c>
      <c r="X131" s="9"/>
      <c r="Y131" s="9"/>
      <c r="Z131" s="9"/>
      <c r="AA131" s="9" t="str">
        <f>IF(B131="","",VLOOKUP(AD131,Varsayımlar!$B:$Q,15,0))</f>
        <v/>
      </c>
      <c r="AB131" s="9" t="str">
        <f>IF(B131="","",VLOOKUP(AD131,Varsayımlar!$B:$Q,16,0))</f>
        <v/>
      </c>
      <c r="AC131" s="9" t="str">
        <f>IF(B131="","",VLOOKUP(Sayfa2!AD100,Varsayımlar!B:S,18,0))</f>
        <v/>
      </c>
      <c r="AD131" s="9" t="str">
        <f t="shared" si="6"/>
        <v/>
      </c>
    </row>
    <row r="132" spans="1:30" x14ac:dyDescent="0.25">
      <c r="A132" s="9"/>
      <c r="B132" s="88"/>
      <c r="C132" s="89" t="str">
        <f>IF(B132="","",VLOOKUP(AD132,Varsayımlar!$B:$Q,3,0))</f>
        <v/>
      </c>
      <c r="D132" s="89"/>
      <c r="E132" s="10"/>
      <c r="F132" s="9"/>
      <c r="G132" s="9"/>
      <c r="H132" s="90" t="str">
        <f>IF(B132="","",VLOOKUP(AD132,Varsayımlar!$B:$Q,5,0))</f>
        <v/>
      </c>
      <c r="I132" s="90" t="str">
        <f>IF(B132="","",VLOOKUP(AD132,Varsayımlar!B:T,19,0))</f>
        <v/>
      </c>
      <c r="J132" s="90" t="str">
        <f>IF(B132="","",VLOOKUP(AD132,Varsayımlar!$B:$Q,6,0))</f>
        <v/>
      </c>
      <c r="K132" s="9"/>
      <c r="L132" s="9"/>
      <c r="M132" s="9"/>
      <c r="N132" s="9"/>
      <c r="O132" s="9"/>
      <c r="P132" s="90" t="str">
        <f>IF(B132="","",VLOOKUP(AD132,Varsayımlar!$B:$Q,7,0)*K132)</f>
        <v/>
      </c>
      <c r="Q132" s="90" t="str">
        <f>IF(B132="","",VLOOKUP(AD132,Varsayımlar!$B:$Q,8,0))</f>
        <v/>
      </c>
      <c r="R132" s="90" t="str">
        <f>IF(B132="","",VLOOKUP(AD132,Varsayımlar!$B:$Q,9,0))</f>
        <v/>
      </c>
      <c r="S132" s="90" t="str">
        <f>IF(B132="","",VLOOKUP(AD132,Varsayımlar!$B:$Q,10,0))</f>
        <v/>
      </c>
      <c r="T132" s="90" t="str">
        <f>IF(B132="","",VLOOKUP(AD132,Varsayımlar!$B:$Q,11,0))</f>
        <v/>
      </c>
      <c r="U132" s="90" t="str">
        <f>IF(B132="","",VLOOKUP(AD132,Varsayımlar!$B:$Q,12,0))</f>
        <v/>
      </c>
      <c r="V132" s="90" t="str">
        <f>IF(B132="","",VLOOKUP(AD132,Varsayımlar!$B:$Q,13,0))</f>
        <v/>
      </c>
      <c r="W132" s="90" t="str">
        <f>IF(B132="","",VLOOKUP(AD132,Varsayımlar!$B:$Q,14,0))</f>
        <v/>
      </c>
      <c r="X132" s="9"/>
      <c r="Y132" s="9"/>
      <c r="Z132" s="9"/>
      <c r="AA132" s="90" t="str">
        <f>IF(B132="","",VLOOKUP(AD132,Varsayımlar!$B:$Q,15,0))</f>
        <v/>
      </c>
      <c r="AB132" s="90" t="str">
        <f>IF(B132="","",VLOOKUP(AD132,Varsayımlar!$B:$Q,16,0))</f>
        <v/>
      </c>
      <c r="AC132" s="90" t="str">
        <f>IF(B132="","",VLOOKUP(Sayfa2!AD101,Varsayımlar!B:S,18,0))</f>
        <v/>
      </c>
      <c r="AD132" s="90" t="str">
        <f t="shared" si="6"/>
        <v/>
      </c>
    </row>
    <row r="133" spans="1:30" x14ac:dyDescent="0.25">
      <c r="A133" s="9"/>
      <c r="B133" s="9"/>
      <c r="C133" s="10" t="str">
        <f>IF(B133="","",VLOOKUP(AD133,Varsayımlar!$B:$Q,3,0))</f>
        <v/>
      </c>
      <c r="D133" s="10"/>
      <c r="E133" s="10"/>
      <c r="F133" s="9"/>
      <c r="G133" s="9"/>
      <c r="H133" s="9" t="str">
        <f>IF(B133="","",VLOOKUP(AD133,Varsayımlar!$B:$Q,5,0))</f>
        <v/>
      </c>
      <c r="I133" s="9" t="str">
        <f>IF(B133="","",VLOOKUP(AD133,Varsayımlar!B:T,19,0))</f>
        <v/>
      </c>
      <c r="J133" s="9" t="str">
        <f>IF(B133="","",VLOOKUP(AD133,Varsayımlar!$B:$Q,6,0))</f>
        <v/>
      </c>
      <c r="K133" s="9"/>
      <c r="L133" s="9"/>
      <c r="M133" s="9"/>
      <c r="N133" s="9"/>
      <c r="O133" s="9"/>
      <c r="P133" s="9" t="str">
        <f>IF(B133="","",VLOOKUP(AD133,Varsayımlar!$B:$Q,7,0)*K133)</f>
        <v/>
      </c>
      <c r="Q133" s="9" t="str">
        <f>IF(B133="","",VLOOKUP(AD133,Varsayımlar!$B:$Q,8,0))</f>
        <v/>
      </c>
      <c r="R133" s="9" t="str">
        <f>IF(B133="","",VLOOKUP(AD133,Varsayımlar!$B:$Q,9,0))</f>
        <v/>
      </c>
      <c r="S133" s="9" t="str">
        <f>IF(B133="","",VLOOKUP(AD133,Varsayımlar!$B:$Q,10,0))</f>
        <v/>
      </c>
      <c r="T133" s="9" t="str">
        <f>IF(B133="","",VLOOKUP(AD133,Varsayımlar!$B:$Q,11,0))</f>
        <v/>
      </c>
      <c r="U133" s="9" t="str">
        <f>IF(B133="","",VLOOKUP(AD133,Varsayımlar!$B:$Q,12,0))</f>
        <v/>
      </c>
      <c r="V133" s="9" t="str">
        <f>IF(B133="","",VLOOKUP(AD133,Varsayımlar!$B:$Q,13,0))</f>
        <v/>
      </c>
      <c r="W133" s="9" t="str">
        <f>IF(B133="","",VLOOKUP(AD133,Varsayımlar!$B:$Q,14,0))</f>
        <v/>
      </c>
      <c r="X133" s="9"/>
      <c r="Y133" s="9"/>
      <c r="Z133" s="9"/>
      <c r="AA133" s="9" t="str">
        <f>IF(B133="","",VLOOKUP(AD133,Varsayımlar!$B:$Q,15,0))</f>
        <v/>
      </c>
      <c r="AB133" s="9" t="str">
        <f>IF(B133="","",VLOOKUP(AD133,Varsayımlar!$B:$Q,16,0))</f>
        <v/>
      </c>
      <c r="AC133" s="9" t="str">
        <f>IF(B133="","",VLOOKUP(Sayfa2!AD102,Varsayımlar!B:S,18,0))</f>
        <v/>
      </c>
      <c r="AD133" s="9" t="str">
        <f t="shared" si="6"/>
        <v/>
      </c>
    </row>
    <row r="134" spans="1:30" x14ac:dyDescent="0.25">
      <c r="A134" s="9"/>
      <c r="B134" s="88"/>
      <c r="C134" s="89" t="str">
        <f>IF(B134="","",VLOOKUP(AD134,Varsayımlar!$B:$Q,3,0))</f>
        <v/>
      </c>
      <c r="D134" s="89"/>
      <c r="E134" s="10"/>
      <c r="F134" s="9"/>
      <c r="G134" s="9"/>
      <c r="H134" s="90" t="str">
        <f>IF(B134="","",VLOOKUP(AD134,Varsayımlar!$B:$Q,5,0))</f>
        <v/>
      </c>
      <c r="I134" s="90" t="str">
        <f>IF(B134="","",VLOOKUP(AD134,Varsayımlar!B:T,19,0))</f>
        <v/>
      </c>
      <c r="J134" s="90" t="str">
        <f>IF(B134="","",VLOOKUP(AD134,Varsayımlar!$B:$Q,6,0))</f>
        <v/>
      </c>
      <c r="K134" s="9"/>
      <c r="L134" s="9"/>
      <c r="M134" s="9"/>
      <c r="N134" s="9"/>
      <c r="O134" s="9"/>
      <c r="P134" s="90" t="str">
        <f>IF(B134="","",VLOOKUP(AD134,Varsayımlar!$B:$Q,7,0)*K134)</f>
        <v/>
      </c>
      <c r="Q134" s="90" t="str">
        <f>IF(B134="","",VLOOKUP(AD134,Varsayımlar!$B:$Q,8,0))</f>
        <v/>
      </c>
      <c r="R134" s="90" t="str">
        <f>IF(B134="","",VLOOKUP(AD134,Varsayımlar!$B:$Q,9,0))</f>
        <v/>
      </c>
      <c r="S134" s="90" t="str">
        <f>IF(B134="","",VLOOKUP(AD134,Varsayımlar!$B:$Q,10,0))</f>
        <v/>
      </c>
      <c r="T134" s="90" t="str">
        <f>IF(B134="","",VLOOKUP(AD134,Varsayımlar!$B:$Q,11,0))</f>
        <v/>
      </c>
      <c r="U134" s="90" t="str">
        <f>IF(B134="","",VLOOKUP(AD134,Varsayımlar!$B:$Q,12,0))</f>
        <v/>
      </c>
      <c r="V134" s="90" t="str">
        <f>IF(B134="","",VLOOKUP(AD134,Varsayımlar!$B:$Q,13,0))</f>
        <v/>
      </c>
      <c r="W134" s="90" t="str">
        <f>IF(B134="","",VLOOKUP(AD134,Varsayımlar!$B:$Q,14,0))</f>
        <v/>
      </c>
      <c r="X134" s="9"/>
      <c r="Y134" s="9"/>
      <c r="Z134" s="9"/>
      <c r="AA134" s="90" t="str">
        <f>IF(B134="","",VLOOKUP(AD134,Varsayımlar!$B:$Q,15,0))</f>
        <v/>
      </c>
      <c r="AB134" s="90" t="str">
        <f>IF(B134="","",VLOOKUP(AD134,Varsayımlar!$B:$Q,16,0))</f>
        <v/>
      </c>
      <c r="AC134" s="90" t="str">
        <f>IF(B134="","",VLOOKUP(Sayfa2!AD103,Varsayımlar!B:S,18,0))</f>
        <v/>
      </c>
      <c r="AD134" s="90" t="str">
        <f t="shared" si="6"/>
        <v/>
      </c>
    </row>
    <row r="135" spans="1:30" x14ac:dyDescent="0.25">
      <c r="A135" s="9"/>
      <c r="B135" s="9"/>
      <c r="C135" s="10" t="str">
        <f>IF(B135="","",VLOOKUP(AD135,Varsayımlar!$B:$Q,3,0))</f>
        <v/>
      </c>
      <c r="D135" s="10"/>
      <c r="E135" s="10"/>
      <c r="F135" s="9"/>
      <c r="G135" s="9"/>
      <c r="H135" s="9" t="str">
        <f>IF(B135="","",VLOOKUP(AD135,Varsayımlar!$B:$Q,5,0))</f>
        <v/>
      </c>
      <c r="I135" s="9" t="str">
        <f>IF(B135="","",VLOOKUP(AD135,Varsayımlar!B:T,19,0))</f>
        <v/>
      </c>
      <c r="J135" s="9" t="str">
        <f>IF(B135="","",VLOOKUP(AD135,Varsayımlar!$B:$Q,6,0))</f>
        <v/>
      </c>
      <c r="K135" s="9"/>
      <c r="L135" s="9"/>
      <c r="M135" s="9"/>
      <c r="N135" s="9"/>
      <c r="O135" s="9"/>
      <c r="P135" s="9" t="str">
        <f>IF(B135="","",VLOOKUP(AD135,Varsayımlar!$B:$Q,7,0)*K135)</f>
        <v/>
      </c>
      <c r="Q135" s="9" t="str">
        <f>IF(B135="","",VLOOKUP(AD135,Varsayımlar!$B:$Q,8,0))</f>
        <v/>
      </c>
      <c r="R135" s="9" t="str">
        <f>IF(B135="","",VLOOKUP(AD135,Varsayımlar!$B:$Q,9,0))</f>
        <v/>
      </c>
      <c r="S135" s="9" t="str">
        <f>IF(B135="","",VLOOKUP(AD135,Varsayımlar!$B:$Q,10,0))</f>
        <v/>
      </c>
      <c r="T135" s="9" t="str">
        <f>IF(B135="","",VLOOKUP(AD135,Varsayımlar!$B:$Q,11,0))</f>
        <v/>
      </c>
      <c r="U135" s="9" t="str">
        <f>IF(B135="","",VLOOKUP(AD135,Varsayımlar!$B:$Q,12,0))</f>
        <v/>
      </c>
      <c r="V135" s="9" t="str">
        <f>IF(B135="","",VLOOKUP(AD135,Varsayımlar!$B:$Q,13,0))</f>
        <v/>
      </c>
      <c r="W135" s="9" t="str">
        <f>IF(B135="","",VLOOKUP(AD135,Varsayımlar!$B:$Q,14,0))</f>
        <v/>
      </c>
      <c r="X135" s="9"/>
      <c r="Y135" s="9"/>
      <c r="Z135" s="9"/>
      <c r="AA135" s="9" t="str">
        <f>IF(B135="","",VLOOKUP(AD135,Varsayımlar!$B:$Q,15,0))</f>
        <v/>
      </c>
      <c r="AB135" s="9" t="str">
        <f>IF(B135="","",VLOOKUP(AD135,Varsayımlar!$B:$Q,16,0))</f>
        <v/>
      </c>
      <c r="AC135" s="9" t="str">
        <f>IF(B135="","",VLOOKUP(Sayfa2!AD104,Varsayımlar!B:S,18,0))</f>
        <v/>
      </c>
      <c r="AD135" s="9" t="str">
        <f t="shared" si="6"/>
        <v/>
      </c>
    </row>
    <row r="136" spans="1:30" x14ac:dyDescent="0.25"/>
    <row r="137" spans="1:30" x14ac:dyDescent="0.25"/>
    <row r="138" spans="1:30" x14ac:dyDescent="0.25"/>
    <row r="139" spans="1:30" x14ac:dyDescent="0.25"/>
    <row r="140" spans="1:30" x14ac:dyDescent="0.25"/>
    <row r="141" spans="1:30" x14ac:dyDescent="0.25"/>
    <row r="142" spans="1:30" x14ac:dyDescent="0.25"/>
    <row r="143" spans="1:30" x14ac:dyDescent="0.25"/>
    <row r="144" spans="1:30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4" x14ac:dyDescent="0.25"/>
    <row r="156" x14ac:dyDescent="0.25"/>
    <row r="158" x14ac:dyDescent="0.25"/>
    <row r="159" x14ac:dyDescent="0.25"/>
    <row r="160" x14ac:dyDescent="0.25"/>
    <row r="162" x14ac:dyDescent="0.25"/>
    <row r="163" x14ac:dyDescent="0.25"/>
    <row r="164" x14ac:dyDescent="0.25"/>
    <row r="166" x14ac:dyDescent="0.25"/>
    <row r="168" x14ac:dyDescent="0.25"/>
    <row r="170" x14ac:dyDescent="0.25"/>
    <row r="172" x14ac:dyDescent="0.25"/>
    <row r="174" x14ac:dyDescent="0.25"/>
    <row r="175" x14ac:dyDescent="0.25"/>
    <row r="176" x14ac:dyDescent="0.25"/>
    <row r="178" x14ac:dyDescent="0.25"/>
    <row r="180" x14ac:dyDescent="0.25"/>
    <row r="182" x14ac:dyDescent="0.25"/>
    <row r="184" x14ac:dyDescent="0.25"/>
    <row r="186" x14ac:dyDescent="0.25"/>
    <row r="188" x14ac:dyDescent="0.25"/>
    <row r="190" x14ac:dyDescent="0.25"/>
    <row r="191" x14ac:dyDescent="0.25"/>
    <row r="192" x14ac:dyDescent="0.25"/>
    <row r="194" x14ac:dyDescent="0.25"/>
    <row r="196" x14ac:dyDescent="0.25"/>
    <row r="198" x14ac:dyDescent="0.25"/>
    <row r="200" x14ac:dyDescent="0.25"/>
    <row r="202" x14ac:dyDescent="0.25"/>
    <row r="204" x14ac:dyDescent="0.25"/>
    <row r="206" x14ac:dyDescent="0.25"/>
    <row r="207" x14ac:dyDescent="0.25"/>
    <row r="208" x14ac:dyDescent="0.25"/>
    <row r="210" x14ac:dyDescent="0.25"/>
    <row r="212" x14ac:dyDescent="0.25"/>
    <row r="214" x14ac:dyDescent="0.25"/>
    <row r="216" x14ac:dyDescent="0.25"/>
    <row r="218" x14ac:dyDescent="0.25"/>
    <row r="220" x14ac:dyDescent="0.25"/>
    <row r="222" x14ac:dyDescent="0.25"/>
    <row r="223" x14ac:dyDescent="0.25"/>
    <row r="224" x14ac:dyDescent="0.25"/>
    <row r="226" x14ac:dyDescent="0.25"/>
    <row r="228" x14ac:dyDescent="0.25"/>
    <row r="230" x14ac:dyDescent="0.25"/>
    <row r="232" x14ac:dyDescent="0.25"/>
    <row r="234" x14ac:dyDescent="0.25"/>
    <row r="236" x14ac:dyDescent="0.25"/>
    <row r="238" x14ac:dyDescent="0.25"/>
    <row r="240" x14ac:dyDescent="0.25"/>
    <row r="242" x14ac:dyDescent="0.25"/>
    <row r="244" x14ac:dyDescent="0.25"/>
    <row r="246" x14ac:dyDescent="0.25"/>
    <row r="248" x14ac:dyDescent="0.25"/>
    <row r="250" x14ac:dyDescent="0.25"/>
    <row r="252" x14ac:dyDescent="0.25"/>
    <row r="254" x14ac:dyDescent="0.25"/>
    <row r="256" x14ac:dyDescent="0.25"/>
    <row r="258" x14ac:dyDescent="0.25"/>
    <row r="260" x14ac:dyDescent="0.25"/>
    <row r="262" x14ac:dyDescent="0.25"/>
    <row r="264" x14ac:dyDescent="0.25"/>
    <row r="266" x14ac:dyDescent="0.25"/>
    <row r="268" x14ac:dyDescent="0.25"/>
    <row r="270" x14ac:dyDescent="0.25"/>
    <row r="272" x14ac:dyDescent="0.25"/>
    <row r="274" x14ac:dyDescent="0.25"/>
    <row r="276" x14ac:dyDescent="0.25"/>
    <row r="278" x14ac:dyDescent="0.25"/>
    <row r="280" x14ac:dyDescent="0.25"/>
    <row r="282" x14ac:dyDescent="0.25"/>
    <row r="284" x14ac:dyDescent="0.25"/>
    <row r="286" x14ac:dyDescent="0.25"/>
    <row r="288" x14ac:dyDescent="0.25"/>
    <row r="290" x14ac:dyDescent="0.25"/>
    <row r="292" x14ac:dyDescent="0.25"/>
    <row r="294" x14ac:dyDescent="0.25"/>
    <row r="296" x14ac:dyDescent="0.25"/>
    <row r="298" x14ac:dyDescent="0.25"/>
    <row r="300" x14ac:dyDescent="0.25"/>
    <row r="302" x14ac:dyDescent="0.25"/>
    <row r="304" x14ac:dyDescent="0.25"/>
    <row r="306" x14ac:dyDescent="0.25"/>
    <row r="308" x14ac:dyDescent="0.25"/>
    <row r="310" x14ac:dyDescent="0.25"/>
    <row r="312" x14ac:dyDescent="0.25"/>
    <row r="314" x14ac:dyDescent="0.25"/>
    <row r="316" x14ac:dyDescent="0.25"/>
    <row r="318" x14ac:dyDescent="0.25"/>
    <row r="320" x14ac:dyDescent="0.25"/>
    <row r="322" x14ac:dyDescent="0.25"/>
    <row r="324" x14ac:dyDescent="0.25"/>
    <row r="326" x14ac:dyDescent="0.25"/>
    <row r="328" x14ac:dyDescent="0.25"/>
    <row r="330" x14ac:dyDescent="0.25"/>
    <row r="332" x14ac:dyDescent="0.25"/>
    <row r="334" x14ac:dyDescent="0.25"/>
    <row r="336" x14ac:dyDescent="0.25"/>
    <row r="338" x14ac:dyDescent="0.25"/>
    <row r="340" x14ac:dyDescent="0.25"/>
    <row r="342" x14ac:dyDescent="0.25"/>
    <row r="344" x14ac:dyDescent="0.25"/>
    <row r="346" x14ac:dyDescent="0.25"/>
    <row r="348" x14ac:dyDescent="0.25"/>
    <row r="350" x14ac:dyDescent="0.25"/>
    <row r="352" x14ac:dyDescent="0.25"/>
    <row r="354" x14ac:dyDescent="0.25"/>
    <row r="356" x14ac:dyDescent="0.25"/>
    <row r="358" x14ac:dyDescent="0.25"/>
    <row r="360" x14ac:dyDescent="0.25"/>
    <row r="362" x14ac:dyDescent="0.25"/>
    <row r="364" x14ac:dyDescent="0.25"/>
    <row r="366" x14ac:dyDescent="0.25"/>
    <row r="368" x14ac:dyDescent="0.25"/>
    <row r="370" x14ac:dyDescent="0.25"/>
    <row r="372" x14ac:dyDescent="0.25"/>
    <row r="374" x14ac:dyDescent="0.25"/>
    <row r="376" x14ac:dyDescent="0.25"/>
    <row r="378" x14ac:dyDescent="0.25"/>
    <row r="380" x14ac:dyDescent="0.25"/>
    <row r="382" x14ac:dyDescent="0.25"/>
    <row r="384" x14ac:dyDescent="0.25"/>
    <row r="386" x14ac:dyDescent="0.25"/>
    <row r="388" x14ac:dyDescent="0.25"/>
    <row r="390" x14ac:dyDescent="0.25"/>
    <row r="392" x14ac:dyDescent="0.25"/>
    <row r="394" x14ac:dyDescent="0.25"/>
    <row r="396" x14ac:dyDescent="0.25"/>
    <row r="398" x14ac:dyDescent="0.25"/>
    <row r="400" x14ac:dyDescent="0.25"/>
    <row r="402" x14ac:dyDescent="0.25"/>
    <row r="404" x14ac:dyDescent="0.25"/>
    <row r="406" x14ac:dyDescent="0.25"/>
    <row r="408" x14ac:dyDescent="0.25"/>
    <row r="410" x14ac:dyDescent="0.25"/>
    <row r="412" x14ac:dyDescent="0.25"/>
    <row r="414" x14ac:dyDescent="0.25"/>
    <row r="416" x14ac:dyDescent="0.25"/>
    <row r="418" x14ac:dyDescent="0.25"/>
    <row r="420" x14ac:dyDescent="0.25"/>
    <row r="422" x14ac:dyDescent="0.25"/>
    <row r="424" x14ac:dyDescent="0.25"/>
    <row r="426" x14ac:dyDescent="0.25"/>
    <row r="428" x14ac:dyDescent="0.25"/>
    <row r="430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4" x14ac:dyDescent="0.25"/>
    <row r="446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20" x14ac:dyDescent="0.25"/>
    <row r="1022" x14ac:dyDescent="0.25"/>
    <row r="1024" x14ac:dyDescent="0.25"/>
    <row r="1026" x14ac:dyDescent="0.25"/>
    <row r="1028" x14ac:dyDescent="0.25"/>
    <row r="1030" x14ac:dyDescent="0.25"/>
    <row r="1032" x14ac:dyDescent="0.25"/>
    <row r="1034" x14ac:dyDescent="0.25"/>
    <row r="1036" x14ac:dyDescent="0.25"/>
    <row r="1038" x14ac:dyDescent="0.25"/>
    <row r="1040" x14ac:dyDescent="0.25"/>
    <row r="1042" x14ac:dyDescent="0.25"/>
    <row r="1044" x14ac:dyDescent="0.25"/>
    <row r="1046" x14ac:dyDescent="0.25"/>
    <row r="1048" x14ac:dyDescent="0.25"/>
    <row r="1050" x14ac:dyDescent="0.25"/>
    <row r="1052" x14ac:dyDescent="0.25"/>
    <row r="1054" x14ac:dyDescent="0.25"/>
    <row r="1056" x14ac:dyDescent="0.25"/>
    <row r="1058" x14ac:dyDescent="0.25"/>
    <row r="1060" x14ac:dyDescent="0.25"/>
    <row r="1062" x14ac:dyDescent="0.25"/>
    <row r="1064" x14ac:dyDescent="0.25"/>
    <row r="1066" x14ac:dyDescent="0.25"/>
    <row r="1068" x14ac:dyDescent="0.25"/>
    <row r="1070" x14ac:dyDescent="0.25"/>
    <row r="1072" x14ac:dyDescent="0.25"/>
    <row r="1074" x14ac:dyDescent="0.25"/>
    <row r="1076" x14ac:dyDescent="0.25"/>
    <row r="1078" x14ac:dyDescent="0.25"/>
    <row r="1080" x14ac:dyDescent="0.25"/>
    <row r="1082" x14ac:dyDescent="0.25"/>
    <row r="1084" x14ac:dyDescent="0.25"/>
    <row r="1086" x14ac:dyDescent="0.25"/>
    <row r="1088" x14ac:dyDescent="0.25"/>
    <row r="1090" x14ac:dyDescent="0.25"/>
    <row r="1092" x14ac:dyDescent="0.25"/>
    <row r="1094" x14ac:dyDescent="0.25"/>
    <row r="1096" x14ac:dyDescent="0.25"/>
    <row r="1098" x14ac:dyDescent="0.25"/>
    <row r="1100" x14ac:dyDescent="0.25"/>
    <row r="1102" x14ac:dyDescent="0.25"/>
    <row r="1104" x14ac:dyDescent="0.25"/>
    <row r="1106" x14ac:dyDescent="0.25"/>
    <row r="1108" x14ac:dyDescent="0.25"/>
    <row r="1110" x14ac:dyDescent="0.25"/>
    <row r="1112" x14ac:dyDescent="0.25"/>
    <row r="1114" x14ac:dyDescent="0.25"/>
    <row r="1116" x14ac:dyDescent="0.25"/>
    <row r="1118" x14ac:dyDescent="0.25"/>
    <row r="1120" x14ac:dyDescent="0.25"/>
    <row r="1122" x14ac:dyDescent="0.25"/>
    <row r="1124" x14ac:dyDescent="0.25"/>
    <row r="1126" x14ac:dyDescent="0.25"/>
    <row r="1128" x14ac:dyDescent="0.25"/>
    <row r="1130" x14ac:dyDescent="0.25"/>
    <row r="1132" x14ac:dyDescent="0.25"/>
    <row r="1134" x14ac:dyDescent="0.25"/>
    <row r="1136" x14ac:dyDescent="0.25"/>
    <row r="1138" x14ac:dyDescent="0.25"/>
    <row r="1140" x14ac:dyDescent="0.25"/>
    <row r="1142" x14ac:dyDescent="0.25"/>
    <row r="1144" x14ac:dyDescent="0.25"/>
    <row r="1146" x14ac:dyDescent="0.25"/>
    <row r="1148" x14ac:dyDescent="0.25"/>
    <row r="1150" x14ac:dyDescent="0.25"/>
    <row r="1152" x14ac:dyDescent="0.25"/>
    <row r="1154" x14ac:dyDescent="0.25"/>
    <row r="1156" x14ac:dyDescent="0.25"/>
    <row r="1158" x14ac:dyDescent="0.25"/>
    <row r="1160" x14ac:dyDescent="0.25"/>
    <row r="1162" x14ac:dyDescent="0.25"/>
    <row r="1164" x14ac:dyDescent="0.25"/>
    <row r="1166" x14ac:dyDescent="0.25"/>
    <row r="1168" x14ac:dyDescent="0.25"/>
    <row r="1170" x14ac:dyDescent="0.25"/>
    <row r="1172" x14ac:dyDescent="0.25"/>
    <row r="1174" x14ac:dyDescent="0.25"/>
    <row r="1176" x14ac:dyDescent="0.25"/>
    <row r="1178" x14ac:dyDescent="0.25"/>
    <row r="1180" x14ac:dyDescent="0.25"/>
    <row r="1182" x14ac:dyDescent="0.25"/>
    <row r="1184" x14ac:dyDescent="0.25"/>
    <row r="1186" x14ac:dyDescent="0.25"/>
    <row r="1188" x14ac:dyDescent="0.25"/>
    <row r="1190" x14ac:dyDescent="0.25"/>
    <row r="1192" x14ac:dyDescent="0.25"/>
    <row r="1194" x14ac:dyDescent="0.25"/>
    <row r="1196" x14ac:dyDescent="0.25"/>
    <row r="1198" x14ac:dyDescent="0.25"/>
    <row r="1200" x14ac:dyDescent="0.25"/>
    <row r="1202" x14ac:dyDescent="0.25"/>
    <row r="1204" x14ac:dyDescent="0.25"/>
    <row r="1206" x14ac:dyDescent="0.25"/>
    <row r="1208" x14ac:dyDescent="0.25"/>
    <row r="1210" x14ac:dyDescent="0.25"/>
    <row r="1212" x14ac:dyDescent="0.25"/>
    <row r="1214" x14ac:dyDescent="0.25"/>
    <row r="1216" x14ac:dyDescent="0.25"/>
    <row r="1218" x14ac:dyDescent="0.25"/>
    <row r="1220" x14ac:dyDescent="0.25"/>
    <row r="1222" x14ac:dyDescent="0.25"/>
    <row r="1224" x14ac:dyDescent="0.25"/>
    <row r="1226" x14ac:dyDescent="0.25"/>
    <row r="1228" x14ac:dyDescent="0.25"/>
    <row r="1230" x14ac:dyDescent="0.25"/>
    <row r="1232" x14ac:dyDescent="0.25"/>
    <row r="1234" x14ac:dyDescent="0.25"/>
    <row r="1236" x14ac:dyDescent="0.25"/>
    <row r="1238" x14ac:dyDescent="0.25"/>
    <row r="1240" x14ac:dyDescent="0.25"/>
    <row r="1242" x14ac:dyDescent="0.25"/>
    <row r="1244" x14ac:dyDescent="0.25"/>
    <row r="1246" x14ac:dyDescent="0.25"/>
    <row r="1248" x14ac:dyDescent="0.25"/>
    <row r="1250" x14ac:dyDescent="0.25"/>
    <row r="1252" x14ac:dyDescent="0.25"/>
    <row r="1254" x14ac:dyDescent="0.25"/>
    <row r="1256" x14ac:dyDescent="0.25"/>
    <row r="1258" x14ac:dyDescent="0.25"/>
    <row r="1260" x14ac:dyDescent="0.25"/>
    <row r="1262" x14ac:dyDescent="0.25"/>
    <row r="1264" x14ac:dyDescent="0.25"/>
    <row r="1266" x14ac:dyDescent="0.25"/>
    <row r="1268" x14ac:dyDescent="0.25"/>
    <row r="1270" x14ac:dyDescent="0.25"/>
    <row r="1272" x14ac:dyDescent="0.25"/>
    <row r="1274" x14ac:dyDescent="0.25"/>
    <row r="1276" x14ac:dyDescent="0.25"/>
    <row r="1278" x14ac:dyDescent="0.25"/>
    <row r="1280" x14ac:dyDescent="0.25"/>
    <row r="1282" x14ac:dyDescent="0.25"/>
    <row r="1284" x14ac:dyDescent="0.25"/>
    <row r="1286" x14ac:dyDescent="0.25"/>
    <row r="1288" x14ac:dyDescent="0.25"/>
    <row r="1290" x14ac:dyDescent="0.25"/>
    <row r="1292" x14ac:dyDescent="0.25"/>
    <row r="1294" x14ac:dyDescent="0.25"/>
    <row r="1295" x14ac:dyDescent="0.25"/>
    <row r="1296" x14ac:dyDescent="0.25"/>
    <row r="1298" x14ac:dyDescent="0.25"/>
    <row r="1300" x14ac:dyDescent="0.25"/>
    <row r="1302" x14ac:dyDescent="0.25"/>
    <row r="1304" x14ac:dyDescent="0.25"/>
    <row r="1306" x14ac:dyDescent="0.25"/>
    <row r="1308" x14ac:dyDescent="0.25"/>
    <row r="1310" x14ac:dyDescent="0.25"/>
    <row r="1311" x14ac:dyDescent="0.25"/>
    <row r="1312" x14ac:dyDescent="0.25"/>
    <row r="1314" x14ac:dyDescent="0.25"/>
    <row r="1316" x14ac:dyDescent="0.25"/>
    <row r="1318" x14ac:dyDescent="0.25"/>
    <row r="1320" x14ac:dyDescent="0.25"/>
    <row r="1322" x14ac:dyDescent="0.25"/>
    <row r="1324" x14ac:dyDescent="0.25"/>
    <row r="1326" x14ac:dyDescent="0.25"/>
    <row r="1327" x14ac:dyDescent="0.25"/>
    <row r="1328" x14ac:dyDescent="0.25"/>
    <row r="1330" x14ac:dyDescent="0.25"/>
    <row r="1332" x14ac:dyDescent="0.25"/>
    <row r="1334" x14ac:dyDescent="0.25"/>
    <row r="1336" x14ac:dyDescent="0.25"/>
    <row r="1338" x14ac:dyDescent="0.25"/>
    <row r="1340" x14ac:dyDescent="0.25"/>
    <row r="1342" x14ac:dyDescent="0.25"/>
    <row r="1343" x14ac:dyDescent="0.25"/>
    <row r="1344" x14ac:dyDescent="0.25"/>
    <row r="1346" x14ac:dyDescent="0.25"/>
    <row r="1348" x14ac:dyDescent="0.25"/>
    <row r="1350" x14ac:dyDescent="0.25"/>
    <row r="1352" x14ac:dyDescent="0.25"/>
    <row r="1354" x14ac:dyDescent="0.25"/>
    <row r="1356" x14ac:dyDescent="0.25"/>
    <row r="1358" x14ac:dyDescent="0.25"/>
    <row r="1359" x14ac:dyDescent="0.25"/>
    <row r="1360" x14ac:dyDescent="0.25"/>
    <row r="1362" x14ac:dyDescent="0.25"/>
    <row r="1364" x14ac:dyDescent="0.25"/>
    <row r="1366" x14ac:dyDescent="0.25"/>
    <row r="1368" x14ac:dyDescent="0.25"/>
    <row r="1370" x14ac:dyDescent="0.25"/>
    <row r="1372" x14ac:dyDescent="0.25"/>
    <row r="1374" x14ac:dyDescent="0.25"/>
    <row r="1375" x14ac:dyDescent="0.25"/>
    <row r="1376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6" x14ac:dyDescent="0.25"/>
    <row r="1388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2" x14ac:dyDescent="0.25"/>
    <row r="1404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8" x14ac:dyDescent="0.25"/>
    <row r="1420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4" x14ac:dyDescent="0.25"/>
  </sheetData>
  <mergeCells count="5">
    <mergeCell ref="A1:AB1"/>
    <mergeCell ref="A2:Z2"/>
    <mergeCell ref="A54:AB54"/>
    <mergeCell ref="A62:AB62"/>
    <mergeCell ref="A75:AB75"/>
  </mergeCells>
  <pageMargins left="0.70866141732283472" right="0.70866141732283472" top="0.74803149606299213" bottom="0.74803149606299213" header="0.31496062992125984" footer="0.31496062992125984"/>
  <pageSetup paperSize="9" scale="34" fitToHeight="2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442"/>
  <sheetViews>
    <sheetView topLeftCell="A77" zoomScale="55" zoomScaleNormal="55" workbookViewId="0">
      <selection activeCell="J88" sqref="J88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customWidth="1"/>
    <col min="4" max="4" width="11.28515625" style="80" customWidth="1"/>
    <col min="5" max="5" width="39.5703125" style="80" customWidth="1"/>
    <col min="6" max="6" width="21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2.5703125" style="8" hidden="1" customWidth="1"/>
    <col min="13" max="13" width="13.2851562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5.42578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8.85546875" style="8" bestFit="1" customWidth="1"/>
    <col min="24" max="25" width="12.7109375" style="8" bestFit="1" customWidth="1"/>
    <col min="26" max="26" width="13.85546875" style="8" bestFit="1" customWidth="1"/>
    <col min="27" max="27" width="21.7109375" style="8" customWidth="1"/>
    <col min="28" max="28" width="20.7109375" style="8" customWidth="1"/>
    <col min="29" max="29" width="13.42578125" style="8" hidden="1" customWidth="1"/>
    <col min="30" max="30" width="49.85546875" style="8" hidden="1" customWidth="1"/>
    <col min="31" max="31" width="16.42578125" style="8" customWidth="1"/>
    <col min="32" max="16384" width="9.140625" style="8"/>
  </cols>
  <sheetData>
    <row r="1" spans="1:31" ht="50.25" customHeight="1" x14ac:dyDescent="0.25">
      <c r="A1" s="195" t="s">
        <v>139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46181</v>
      </c>
      <c r="AB2" s="95">
        <v>0.51041666666666663</v>
      </c>
      <c r="AC2" s="35"/>
    </row>
    <row r="3" spans="1:31" ht="57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7.5" customHeight="1" x14ac:dyDescent="0.25">
      <c r="A4" s="9" t="s">
        <v>29</v>
      </c>
      <c r="B4" s="64" t="s">
        <v>17</v>
      </c>
      <c r="C4" s="65">
        <f>IF(B4="","",VLOOKUP(AD4,Varsayımlar!$B:$Q,3,0))</f>
        <v>8698829380698</v>
      </c>
      <c r="D4" s="65" t="s">
        <v>237</v>
      </c>
      <c r="E4" s="65" t="s">
        <v>37</v>
      </c>
      <c r="F4" s="64" t="s">
        <v>72</v>
      </c>
      <c r="G4" s="64" t="s">
        <v>74</v>
      </c>
      <c r="H4" s="64" t="str">
        <f>IF(B4="","",VLOOKUP(AD4,Varsayımlar!$B:$Q,5,0))</f>
        <v>TORTİLLAS 25 CM 4 PCS 260G</v>
      </c>
      <c r="I4" s="64">
        <f>IF(B4="","",VLOOKUP(AD4,Varsayımlar!B:T,19,0))</f>
        <v>0</v>
      </c>
      <c r="J4" s="64" t="str">
        <f>IF(B4="","",VLOOKUP(AD4,Varsayımlar!$B:$Q,6,0))</f>
        <v>SADE</v>
      </c>
      <c r="K4" s="64">
        <v>1848</v>
      </c>
      <c r="L4" s="64"/>
      <c r="M4" s="64">
        <f>IFERROR(IF(B4="","",K4/VLOOKUP(AD4,Varsayımlar!B:R,17,0)),"")</f>
        <v>22</v>
      </c>
      <c r="N4" s="64">
        <v>84</v>
      </c>
      <c r="O4" s="64"/>
      <c r="P4" s="64">
        <f>IF(B4="","",VLOOKUP(AD4,Varsayımlar!$B:$Q,7,0)*K4)</f>
        <v>55440</v>
      </c>
      <c r="Q4" s="64">
        <f>IF(B4="","",VLOOKUP(AD4,Varsayımlar!$B:$Q,8,0))</f>
        <v>25</v>
      </c>
      <c r="R4" s="64" t="str">
        <f>IF(B4="","",VLOOKUP(AD4,Varsayımlar!$B:$Q,9,0))</f>
        <v>SOFT</v>
      </c>
      <c r="S4" s="64">
        <f>IF(B4="","",VLOOKUP(AD4,Varsayımlar!$B:$Q,10,0))</f>
        <v>4</v>
      </c>
      <c r="T4" s="64">
        <f>IF(B4="","",VLOOKUP(AD4,Varsayımlar!$B:$Q,11,0))</f>
        <v>30</v>
      </c>
      <c r="U4" s="64">
        <f>IF(B4="","",VLOOKUP(AD4,Varsayımlar!$B:$Q,12,0))</f>
        <v>260</v>
      </c>
      <c r="V4" s="64" t="str">
        <f>IF(B4="","",VLOOKUP(AD4,Varsayımlar!$B:$Q,13,0))</f>
        <v>YURTDIŞI</v>
      </c>
      <c r="W4" s="64">
        <f>IF(B4="","",VLOOKUP(AD4,Varsayımlar!$B:$Q,14,0))</f>
        <v>6</v>
      </c>
      <c r="X4" s="66">
        <v>46178</v>
      </c>
      <c r="Y4" s="66">
        <v>46361</v>
      </c>
      <c r="Z4" s="64">
        <v>26060525</v>
      </c>
      <c r="AA4" s="64" t="str">
        <f>IF(B4="","",VLOOKUP(AD4,Varsayımlar!$B:$Q,15,0))</f>
        <v>TRİTON -SKT ATILACAK</v>
      </c>
      <c r="AB4" s="64" t="str">
        <f>IF(B4="","",VLOOKUP(AD4,Varsayımlar!$B:$Q,16,0))</f>
        <v>24-26 CM</v>
      </c>
      <c r="AC4" s="64">
        <f>IF(B4="","",VLOOKUP(Sayfa2!AD10,Varsayımlar!B:S,18,0))</f>
        <v>0</v>
      </c>
      <c r="AD4" s="61" t="str">
        <f t="shared" ref="AD4:AD49" si="0">IF(B4="","",CONCATENATE(B4,E4))</f>
        <v>LLC TRİTONMUTLUKAL WHEAT TORTILLA</v>
      </c>
      <c r="AE4" s="8" t="s">
        <v>285</v>
      </c>
    </row>
    <row r="5" spans="1:31" ht="37.5" customHeight="1" x14ac:dyDescent="0.25">
      <c r="A5" s="9" t="s">
        <v>123</v>
      </c>
      <c r="B5" s="77" t="s">
        <v>17</v>
      </c>
      <c r="C5" s="76">
        <f>IF(B5="","",VLOOKUP(AD5,Varsayımlar!$B:$Q,3,0))</f>
        <v>8698829380698</v>
      </c>
      <c r="D5" s="76" t="s">
        <v>238</v>
      </c>
      <c r="E5" s="119" t="s">
        <v>37</v>
      </c>
      <c r="F5" s="77" t="s">
        <v>445</v>
      </c>
      <c r="G5" s="77" t="s">
        <v>446</v>
      </c>
      <c r="H5" s="77" t="str">
        <f>IF(B5="","",VLOOKUP(AD5,Varsayımlar!$B:$Q,5,0))</f>
        <v>TORTİLLAS 25 CM 4 PCS 260G</v>
      </c>
      <c r="I5" s="77">
        <f>IF(B5="","",VLOOKUP(AD5,Varsayımlar!B:T,19,0))</f>
        <v>0</v>
      </c>
      <c r="J5" s="77" t="str">
        <f>IF(B5="","",VLOOKUP(AD5,Varsayımlar!$B:$Q,6,0))</f>
        <v>SADE</v>
      </c>
      <c r="K5" s="77">
        <v>2436</v>
      </c>
      <c r="L5" s="77"/>
      <c r="M5" s="77">
        <f>K5/84</f>
        <v>29</v>
      </c>
      <c r="N5" s="77"/>
      <c r="O5" s="77"/>
      <c r="P5" s="77">
        <f>IF(B5="","",VLOOKUP(AD5,Varsayımlar!$B:$Q,7,0)*K5)</f>
        <v>73080</v>
      </c>
      <c r="Q5" s="77">
        <f>IF(B5="","",VLOOKUP(AD5,Varsayımlar!$B:$Q,8,0))</f>
        <v>25</v>
      </c>
      <c r="R5" s="77" t="str">
        <f>IF(B5="","",VLOOKUP(AD5,Varsayımlar!$B:$Q,9,0))</f>
        <v>SOFT</v>
      </c>
      <c r="S5" s="77">
        <f>IF(B5="","",VLOOKUP(AD5,Varsayımlar!$B:$Q,10,0))</f>
        <v>4</v>
      </c>
      <c r="T5" s="77">
        <f>IF(B5="","",VLOOKUP(AD5,Varsayımlar!$B:$Q,11,0))</f>
        <v>30</v>
      </c>
      <c r="U5" s="77">
        <f>IF(B5="","",VLOOKUP(AD5,Varsayımlar!$B:$Q,12,0))</f>
        <v>260</v>
      </c>
      <c r="V5" s="77" t="str">
        <f>IF(B5="","",VLOOKUP(AD5,Varsayımlar!$B:$Q,13,0))</f>
        <v>YURTDIŞI</v>
      </c>
      <c r="W5" s="77">
        <f>IF(B5="","",VLOOKUP(AD5,Varsayımlar!$B:$Q,14,0))</f>
        <v>6</v>
      </c>
      <c r="X5" s="78">
        <v>46179</v>
      </c>
      <c r="Y5" s="78">
        <v>46362</v>
      </c>
      <c r="Z5" s="77">
        <v>26060625</v>
      </c>
      <c r="AA5" s="77" t="str">
        <f>IF(B5="","",VLOOKUP(AD5,Varsayımlar!$B:$Q,15,0))</f>
        <v>TRİTON -SKT ATILACAK</v>
      </c>
      <c r="AB5" s="77" t="str">
        <f>IF(B5="","",VLOOKUP(AD5,Varsayımlar!$B:$Q,16,0))</f>
        <v>24-26 CM</v>
      </c>
      <c r="AC5" s="64"/>
      <c r="AD5" s="61" t="str">
        <f t="shared" si="0"/>
        <v>LLC TRİTONMUTLUKAL WHEAT TORTILLA</v>
      </c>
    </row>
    <row r="6" spans="1:31" ht="37.5" customHeight="1" x14ac:dyDescent="0.25">
      <c r="A6" s="9" t="s">
        <v>123</v>
      </c>
      <c r="B6" s="62" t="s">
        <v>17</v>
      </c>
      <c r="C6" s="33">
        <f>IF(B6="","",VLOOKUP(AD6,Varsayımlar!$B:$Q,3,0))</f>
        <v>8698829380698</v>
      </c>
      <c r="D6" s="33" t="s">
        <v>239</v>
      </c>
      <c r="E6" s="102" t="s">
        <v>37</v>
      </c>
      <c r="F6" s="62" t="s">
        <v>447</v>
      </c>
      <c r="G6" s="62" t="s">
        <v>450</v>
      </c>
      <c r="H6" s="62" t="str">
        <f>IF(B6="","",VLOOKUP(AD6,Varsayımlar!$B:$Q,5,0))</f>
        <v>TORTİLLAS 25 CM 4 PCS 260G</v>
      </c>
      <c r="I6" s="62">
        <f>IF(B6="","",VLOOKUP(AD6,Varsayımlar!B:T,19,0))</f>
        <v>0</v>
      </c>
      <c r="J6" s="62" t="str">
        <f>IF(B6="","",VLOOKUP(AD6,Varsayımlar!$B:$Q,6,0))</f>
        <v>SADE</v>
      </c>
      <c r="K6" s="62">
        <v>840</v>
      </c>
      <c r="L6" s="62"/>
      <c r="M6" s="62">
        <f>K6/84</f>
        <v>10</v>
      </c>
      <c r="N6" s="62"/>
      <c r="O6" s="62"/>
      <c r="P6" s="62">
        <f>IF(B6="","",VLOOKUP(AD6,Varsayımlar!$B:$Q,7,0)*K6)</f>
        <v>25200</v>
      </c>
      <c r="Q6" s="62">
        <f>IF(B6="","",VLOOKUP(AD6,Varsayımlar!$B:$Q,8,0))</f>
        <v>25</v>
      </c>
      <c r="R6" s="62" t="str">
        <f>IF(B6="","",VLOOKUP(AD6,Varsayımlar!$B:$Q,9,0))</f>
        <v>SOFT</v>
      </c>
      <c r="S6" s="62">
        <f>IF(B6="","",VLOOKUP(AD6,Varsayımlar!$B:$Q,10,0))</f>
        <v>4</v>
      </c>
      <c r="T6" s="62">
        <f>IF(B6="","",VLOOKUP(AD6,Varsayımlar!$B:$Q,11,0))</f>
        <v>30</v>
      </c>
      <c r="U6" s="62">
        <f>IF(B6="","",VLOOKUP(AD6,Varsayımlar!$B:$Q,12,0))</f>
        <v>260</v>
      </c>
      <c r="V6" s="62" t="str">
        <f>IF(B6="","",VLOOKUP(AD6,Varsayımlar!$B:$Q,13,0))</f>
        <v>YURTDIŞI</v>
      </c>
      <c r="W6" s="62">
        <f>IF(B6="","",VLOOKUP(AD6,Varsayımlar!$B:$Q,14,0))</f>
        <v>6</v>
      </c>
      <c r="X6" s="63">
        <v>46181</v>
      </c>
      <c r="Y6" s="63">
        <v>46364</v>
      </c>
      <c r="Z6" s="62" t="s">
        <v>449</v>
      </c>
      <c r="AA6" s="62" t="str">
        <f>IF(B6="","",VLOOKUP(AD6,Varsayımlar!$B:$Q,15,0))</f>
        <v>TRİTON -SKT ATILACAK</v>
      </c>
      <c r="AB6" s="62" t="str">
        <f>IF(B6="","",VLOOKUP(AD6,Varsayımlar!$B:$Q,16,0))</f>
        <v>24-26 CM</v>
      </c>
      <c r="AC6" s="64"/>
      <c r="AD6" s="61" t="str">
        <f t="shared" si="0"/>
        <v>LLC TRİTONMUTLUKAL WHEAT TORTILLA</v>
      </c>
    </row>
    <row r="7" spans="1:31" ht="36" customHeight="1" x14ac:dyDescent="0.25">
      <c r="A7" s="9" t="s">
        <v>126</v>
      </c>
      <c r="B7" s="58" t="s">
        <v>17</v>
      </c>
      <c r="C7" s="59">
        <f>IF(B7="","",VLOOKUP(AD7,Varsayımlar!$B:$Q,3,0))</f>
        <v>8698829380698</v>
      </c>
      <c r="D7" s="59" t="s">
        <v>258</v>
      </c>
      <c r="E7" s="103" t="s">
        <v>37</v>
      </c>
      <c r="F7" s="58" t="s">
        <v>451</v>
      </c>
      <c r="G7" s="58" t="s">
        <v>452</v>
      </c>
      <c r="H7" s="58" t="str">
        <f>IF(B7="","",VLOOKUP(AD7,Varsayımlar!$B:$Q,5,0))</f>
        <v>TORTİLLAS 25 CM 4 PCS 260G</v>
      </c>
      <c r="I7" s="58">
        <f>IF(B7="","",VLOOKUP(AD7,Varsayımlar!B:T,19,0))</f>
        <v>0</v>
      </c>
      <c r="J7" s="58" t="str">
        <f>IF(B7="","",VLOOKUP(AD7,Varsayımlar!$B:$Q,6,0))</f>
        <v>SADE</v>
      </c>
      <c r="K7" s="58">
        <v>1428</v>
      </c>
      <c r="L7" s="58"/>
      <c r="M7" s="58">
        <f t="shared" ref="M7:M49" si="1">K7/84</f>
        <v>17</v>
      </c>
      <c r="N7" s="58"/>
      <c r="O7" s="58"/>
      <c r="P7" s="58">
        <f>IF(B7="","",VLOOKUP(AD7,Varsayımlar!$B:$Q,7,0)*K7)</f>
        <v>42840</v>
      </c>
      <c r="Q7" s="58">
        <f>IF(B7="","",VLOOKUP(AD7,Varsayımlar!$B:$Q,8,0))</f>
        <v>25</v>
      </c>
      <c r="R7" s="58" t="str">
        <f>IF(B7="","",VLOOKUP(AD7,Varsayımlar!$B:$Q,9,0))</f>
        <v>SOFT</v>
      </c>
      <c r="S7" s="58">
        <f>IF(B7="","",VLOOKUP(AD7,Varsayımlar!$B:$Q,10,0))</f>
        <v>4</v>
      </c>
      <c r="T7" s="58">
        <f>IF(B7="","",VLOOKUP(AD7,Varsayımlar!$B:$Q,11,0))</f>
        <v>30</v>
      </c>
      <c r="U7" s="58">
        <f>IF(B7="","",VLOOKUP(AD7,Varsayımlar!$B:$Q,12,0))</f>
        <v>260</v>
      </c>
      <c r="V7" s="58" t="str">
        <f>IF(B7="","",VLOOKUP(AD7,Varsayımlar!$B:$Q,13,0))</f>
        <v>YURTDIŞI</v>
      </c>
      <c r="W7" s="58">
        <f>IF(B7="","",VLOOKUP(AD7,Varsayımlar!$B:$Q,14,0))</f>
        <v>6</v>
      </c>
      <c r="X7" s="60">
        <v>46181</v>
      </c>
      <c r="Y7" s="60">
        <v>46364</v>
      </c>
      <c r="Z7" s="58" t="s">
        <v>453</v>
      </c>
      <c r="AA7" s="58" t="str">
        <f>IF(B7="","",VLOOKUP(AD7,Varsayımlar!$B:$Q,15,0))</f>
        <v>TRİTON -SKT ATILACAK</v>
      </c>
      <c r="AB7" s="58" t="str">
        <f>IF(B7="","",VLOOKUP(AD7,Varsayımlar!$B:$Q,16,0))</f>
        <v>24-26 CM</v>
      </c>
      <c r="AC7" s="64"/>
      <c r="AD7" s="61" t="str">
        <f t="shared" si="0"/>
        <v>LLC TRİTONMUTLUKAL WHEAT TORTILLA</v>
      </c>
    </row>
    <row r="8" spans="1:31" ht="36" customHeight="1" x14ac:dyDescent="0.25">
      <c r="A8" s="9" t="s">
        <v>127</v>
      </c>
      <c r="B8" s="58" t="s">
        <v>17</v>
      </c>
      <c r="C8" s="59">
        <f>IF(B8="","",VLOOKUP(AD8,Varsayımlar!$B:$Q,3,0))</f>
        <v>8698829380698</v>
      </c>
      <c r="D8" s="59" t="s">
        <v>258</v>
      </c>
      <c r="E8" s="103" t="s">
        <v>37</v>
      </c>
      <c r="F8" s="58" t="s">
        <v>451</v>
      </c>
      <c r="G8" s="58" t="s">
        <v>454</v>
      </c>
      <c r="H8" s="58" t="str">
        <f>IF(B8="","",VLOOKUP(AD8,Varsayımlar!$B:$Q,5,0))</f>
        <v>TORTİLLAS 25 CM 4 PCS 260G</v>
      </c>
      <c r="I8" s="58">
        <f>IF(B8="","",VLOOKUP(AD8,Varsayımlar!B:T,19,0))</f>
        <v>0</v>
      </c>
      <c r="J8" s="58" t="str">
        <f>IF(B8="","",VLOOKUP(AD8,Varsayımlar!$B:$Q,6,0))</f>
        <v>SADE</v>
      </c>
      <c r="K8" s="58">
        <v>336</v>
      </c>
      <c r="L8" s="58"/>
      <c r="M8" s="58">
        <f t="shared" si="1"/>
        <v>4</v>
      </c>
      <c r="N8" s="58"/>
      <c r="O8" s="58"/>
      <c r="P8" s="58">
        <f>IF(B8="","",VLOOKUP(AD8,Varsayımlar!$B:$Q,7,0)*K8)</f>
        <v>10080</v>
      </c>
      <c r="Q8" s="58">
        <f>IF(B8="","",VLOOKUP(AD8,Varsayımlar!$B:$Q,8,0))</f>
        <v>25</v>
      </c>
      <c r="R8" s="58" t="str">
        <f>IF(B8="","",VLOOKUP(AD8,Varsayımlar!$B:$Q,9,0))</f>
        <v>SOFT</v>
      </c>
      <c r="S8" s="58">
        <f>IF(B8="","",VLOOKUP(AD8,Varsayımlar!$B:$Q,10,0))</f>
        <v>4</v>
      </c>
      <c r="T8" s="58">
        <f>IF(B8="","",VLOOKUP(AD8,Varsayımlar!$B:$Q,11,0))</f>
        <v>30</v>
      </c>
      <c r="U8" s="58">
        <f>IF(B8="","",VLOOKUP(AD8,Varsayımlar!$B:$Q,12,0))</f>
        <v>260</v>
      </c>
      <c r="V8" s="58" t="str">
        <f>IF(B8="","",VLOOKUP(AD8,Varsayımlar!$B:$Q,13,0))</f>
        <v>YURTDIŞI</v>
      </c>
      <c r="W8" s="58">
        <f>IF(B8="","",VLOOKUP(AD8,Varsayımlar!$B:$Q,14,0))</f>
        <v>6</v>
      </c>
      <c r="X8" s="60">
        <v>46181</v>
      </c>
      <c r="Y8" s="60">
        <v>46364</v>
      </c>
      <c r="Z8" s="58" t="s">
        <v>453</v>
      </c>
      <c r="AA8" s="58" t="str">
        <f>IF(B8="","",VLOOKUP(AD8,Varsayımlar!$B:$Q,15,0))</f>
        <v>TRİTON -SKT ATILACAK</v>
      </c>
      <c r="AB8" s="58" t="str">
        <f>IF(B8="","",VLOOKUP(AD8,Varsayımlar!$B:$Q,16,0))</f>
        <v>24-26 CM</v>
      </c>
      <c r="AC8" s="64"/>
      <c r="AD8" s="61" t="str">
        <f t="shared" si="0"/>
        <v>LLC TRİTONMUTLUKAL WHEAT TORTILLA</v>
      </c>
    </row>
    <row r="9" spans="1:31" ht="36" customHeight="1" x14ac:dyDescent="0.25">
      <c r="A9" s="9" t="s">
        <v>128</v>
      </c>
      <c r="B9" s="58" t="s">
        <v>17</v>
      </c>
      <c r="C9" s="59">
        <f>IF(B9="","",VLOOKUP(AD9,Varsayımlar!$B:$Q,3,0))</f>
        <v>8698829380698</v>
      </c>
      <c r="D9" s="59" t="s">
        <v>258</v>
      </c>
      <c r="E9" s="103" t="s">
        <v>37</v>
      </c>
      <c r="F9" s="58" t="s">
        <v>451</v>
      </c>
      <c r="G9" s="58" t="s">
        <v>455</v>
      </c>
      <c r="H9" s="58" t="str">
        <f>IF(B9="","",VLOOKUP(AD9,Varsayımlar!$B:$Q,5,0))</f>
        <v>TORTİLLAS 25 CM 4 PCS 260G</v>
      </c>
      <c r="I9" s="58">
        <f>IF(B9="","",VLOOKUP(AD9,Varsayımlar!B:T,19,0))</f>
        <v>0</v>
      </c>
      <c r="J9" s="58" t="str">
        <f>IF(B9="","",VLOOKUP(AD9,Varsayımlar!$B:$Q,6,0))</f>
        <v>SADE</v>
      </c>
      <c r="K9" s="58">
        <v>672</v>
      </c>
      <c r="L9" s="58"/>
      <c r="M9" s="58">
        <f t="shared" si="1"/>
        <v>8</v>
      </c>
      <c r="N9" s="58"/>
      <c r="O9" s="58"/>
      <c r="P9" s="58">
        <f>IF(B9="","",VLOOKUP(AD9,Varsayımlar!$B:$Q,7,0)*K9)</f>
        <v>20160</v>
      </c>
      <c r="Q9" s="58">
        <f>IF(B9="","",VLOOKUP(AD9,Varsayımlar!$B:$Q,8,0))</f>
        <v>25</v>
      </c>
      <c r="R9" s="58" t="str">
        <f>IF(B9="","",VLOOKUP(AD9,Varsayımlar!$B:$Q,9,0))</f>
        <v>SOFT</v>
      </c>
      <c r="S9" s="58">
        <f>IF(B9="","",VLOOKUP(AD9,Varsayımlar!$B:$Q,10,0))</f>
        <v>4</v>
      </c>
      <c r="T9" s="58">
        <f>IF(B9="","",VLOOKUP(AD9,Varsayımlar!$B:$Q,11,0))</f>
        <v>30</v>
      </c>
      <c r="U9" s="58">
        <f>IF(B9="","",VLOOKUP(AD9,Varsayımlar!$B:$Q,12,0))</f>
        <v>260</v>
      </c>
      <c r="V9" s="58" t="str">
        <f>IF(B9="","",VLOOKUP(AD9,Varsayımlar!$B:$Q,13,0))</f>
        <v>YURTDIŞI</v>
      </c>
      <c r="W9" s="58">
        <f>IF(B9="","",VLOOKUP(AD9,Varsayımlar!$B:$Q,14,0))</f>
        <v>6</v>
      </c>
      <c r="X9" s="60">
        <v>46181</v>
      </c>
      <c r="Y9" s="60">
        <v>46364</v>
      </c>
      <c r="Z9" s="58" t="s">
        <v>453</v>
      </c>
      <c r="AA9" s="58" t="str">
        <f>IF(B9="","",VLOOKUP(AD9,Varsayımlar!$B:$Q,15,0))</f>
        <v>TRİTON -SKT ATILACAK</v>
      </c>
      <c r="AB9" s="58" t="str">
        <f>IF(B9="","",VLOOKUP(AD9,Varsayımlar!$B:$Q,16,0))</f>
        <v>24-26 CM</v>
      </c>
      <c r="AC9" s="64"/>
      <c r="AD9" s="61" t="str">
        <f t="shared" si="0"/>
        <v>LLC TRİTONMUTLUKAL WHEAT TORTILLA</v>
      </c>
    </row>
    <row r="10" spans="1:31" ht="36" customHeight="1" x14ac:dyDescent="0.25">
      <c r="A10" s="9" t="s">
        <v>129</v>
      </c>
      <c r="B10" s="82" t="s">
        <v>17</v>
      </c>
      <c r="C10" s="83">
        <f>IF(B10="","",VLOOKUP(AD10,Varsayımlar!$B:$Q,3,0))</f>
        <v>8698829380698</v>
      </c>
      <c r="D10" s="83" t="s">
        <v>259</v>
      </c>
      <c r="E10" s="104" t="s">
        <v>37</v>
      </c>
      <c r="F10" s="82" t="s">
        <v>456</v>
      </c>
      <c r="G10" s="82" t="s">
        <v>457</v>
      </c>
      <c r="H10" s="82" t="str">
        <f>IF(B10="","",VLOOKUP(AD10,Varsayımlar!$B:$Q,5,0))</f>
        <v>TORTİLLAS 25 CM 4 PCS 260G</v>
      </c>
      <c r="I10" s="82">
        <f>IF(B10="","",VLOOKUP(AD10,Varsayımlar!B:T,19,0))</f>
        <v>0</v>
      </c>
      <c r="J10" s="82" t="str">
        <f>IF(B10="","",VLOOKUP(AD10,Varsayımlar!$B:$Q,6,0))</f>
        <v>SADE</v>
      </c>
      <c r="K10" s="82">
        <v>2436</v>
      </c>
      <c r="L10" s="82"/>
      <c r="M10" s="82">
        <f t="shared" si="1"/>
        <v>29</v>
      </c>
      <c r="N10" s="82"/>
      <c r="O10" s="82"/>
      <c r="P10" s="82">
        <f>IF(B10="","",VLOOKUP(AD10,Varsayımlar!$B:$Q,7,0)*K10)</f>
        <v>73080</v>
      </c>
      <c r="Q10" s="82">
        <f>IF(B10="","",VLOOKUP(AD10,Varsayımlar!$B:$Q,8,0))</f>
        <v>25</v>
      </c>
      <c r="R10" s="82" t="str">
        <f>IF(B10="","",VLOOKUP(AD10,Varsayımlar!$B:$Q,9,0))</f>
        <v>SOFT</v>
      </c>
      <c r="S10" s="82">
        <f>IF(B10="","",VLOOKUP(AD10,Varsayımlar!$B:$Q,10,0))</f>
        <v>4</v>
      </c>
      <c r="T10" s="82">
        <f>IF(B10="","",VLOOKUP(AD10,Varsayımlar!$B:$Q,11,0))</f>
        <v>30</v>
      </c>
      <c r="U10" s="82">
        <f>IF(B10="","",VLOOKUP(AD10,Varsayımlar!$B:$Q,12,0))</f>
        <v>260</v>
      </c>
      <c r="V10" s="82" t="str">
        <f>IF(B10="","",VLOOKUP(AD10,Varsayımlar!$B:$Q,13,0))</f>
        <v>YURTDIŞI</v>
      </c>
      <c r="W10" s="82">
        <f>IF(B10="","",VLOOKUP(AD10,Varsayımlar!$B:$Q,14,0))</f>
        <v>6</v>
      </c>
      <c r="X10" s="84">
        <v>46182</v>
      </c>
      <c r="Y10" s="84">
        <v>46365</v>
      </c>
      <c r="Z10" s="82">
        <v>26060925</v>
      </c>
      <c r="AA10" s="82" t="str">
        <f>IF(B10="","",VLOOKUP(AD10,Varsayımlar!$B:$Q,15,0))</f>
        <v>TRİTON -SKT ATILACAK</v>
      </c>
      <c r="AB10" s="82" t="str">
        <f>IF(B10="","",VLOOKUP(AD10,Varsayımlar!$B:$Q,16,0))</f>
        <v>24-26 CM</v>
      </c>
      <c r="AC10" s="64"/>
      <c r="AD10" s="61" t="str">
        <f t="shared" si="0"/>
        <v>LLC TRİTONMUTLUKAL WHEAT TORTILLA</v>
      </c>
    </row>
    <row r="11" spans="1:31" ht="36" customHeight="1" x14ac:dyDescent="0.25">
      <c r="A11" s="9" t="s">
        <v>130</v>
      </c>
      <c r="B11" s="67" t="s">
        <v>17</v>
      </c>
      <c r="C11" s="4">
        <f>IF(B11="","",VLOOKUP(AD11,Varsayımlar!$B:$Q,3,0))</f>
        <v>8698829380698</v>
      </c>
      <c r="D11" s="4" t="s">
        <v>260</v>
      </c>
      <c r="E11" s="105" t="s">
        <v>37</v>
      </c>
      <c r="F11" s="67" t="s">
        <v>458</v>
      </c>
      <c r="G11" s="67" t="s">
        <v>459</v>
      </c>
      <c r="H11" s="67" t="str">
        <f>IF(B11="","",VLOOKUP(AD11,Varsayımlar!$B:$Q,5,0))</f>
        <v>TORTİLLAS 25 CM 4 PCS 260G</v>
      </c>
      <c r="I11" s="67">
        <f>IF(B11="","",VLOOKUP(AD11,Varsayımlar!B:T,19,0))</f>
        <v>0</v>
      </c>
      <c r="J11" s="67" t="str">
        <f>IF(B11="","",VLOOKUP(AD11,Varsayımlar!$B:$Q,6,0))</f>
        <v>SADE</v>
      </c>
      <c r="K11" s="67">
        <v>1512</v>
      </c>
      <c r="L11" s="67"/>
      <c r="M11" s="67">
        <f t="shared" si="1"/>
        <v>18</v>
      </c>
      <c r="N11" s="67"/>
      <c r="O11" s="67"/>
      <c r="P11" s="67">
        <f>IF(B11="","",VLOOKUP(AD11,Varsayımlar!$B:$Q,7,0)*K11)</f>
        <v>45360</v>
      </c>
      <c r="Q11" s="67">
        <f>IF(B11="","",VLOOKUP(AD11,Varsayımlar!$B:$Q,8,0))</f>
        <v>25</v>
      </c>
      <c r="R11" s="67" t="str">
        <f>IF(B11="","",VLOOKUP(AD11,Varsayımlar!$B:$Q,9,0))</f>
        <v>SOFT</v>
      </c>
      <c r="S11" s="67">
        <f>IF(B11="","",VLOOKUP(AD11,Varsayımlar!$B:$Q,10,0))</f>
        <v>4</v>
      </c>
      <c r="T11" s="67">
        <f>IF(B11="","",VLOOKUP(AD11,Varsayımlar!$B:$Q,11,0))</f>
        <v>30</v>
      </c>
      <c r="U11" s="67">
        <f>IF(B11="","",VLOOKUP(AD11,Varsayımlar!$B:$Q,12,0))</f>
        <v>260</v>
      </c>
      <c r="V11" s="67" t="str">
        <f>IF(B11="","",VLOOKUP(AD11,Varsayımlar!$B:$Q,13,0))</f>
        <v>YURTDIŞI</v>
      </c>
      <c r="W11" s="67">
        <f>IF(B11="","",VLOOKUP(AD11,Varsayımlar!$B:$Q,14,0))</f>
        <v>6</v>
      </c>
      <c r="X11" s="68">
        <v>46183</v>
      </c>
      <c r="Y11" s="68">
        <v>46366</v>
      </c>
      <c r="Z11" s="67" t="s">
        <v>460</v>
      </c>
      <c r="AA11" s="67" t="str">
        <f>IF(B11="","",VLOOKUP(AD11,Varsayımlar!$B:$Q,15,0))</f>
        <v>TRİTON -SKT ATILACAK</v>
      </c>
      <c r="AB11" s="67" t="str">
        <f>IF(B11="","",VLOOKUP(AD11,Varsayımlar!$B:$Q,16,0))</f>
        <v>24-26 CM</v>
      </c>
      <c r="AC11" s="64"/>
      <c r="AD11" s="61" t="str">
        <f t="shared" si="0"/>
        <v>LLC TRİTONMUTLUKAL WHEAT TORTILLA</v>
      </c>
    </row>
    <row r="12" spans="1:31" ht="36" customHeight="1" x14ac:dyDescent="0.25">
      <c r="A12" s="9" t="s">
        <v>131</v>
      </c>
      <c r="B12" s="67" t="s">
        <v>17</v>
      </c>
      <c r="C12" s="4">
        <f>IF(B12="","",VLOOKUP(AD12,Varsayımlar!$B:$Q,3,0))</f>
        <v>8698829380698</v>
      </c>
      <c r="D12" s="4" t="s">
        <v>260</v>
      </c>
      <c r="E12" s="105" t="s">
        <v>37</v>
      </c>
      <c r="F12" s="67" t="s">
        <v>458</v>
      </c>
      <c r="G12" s="67" t="s">
        <v>461</v>
      </c>
      <c r="H12" s="67" t="str">
        <f>IF(B12="","",VLOOKUP(AD12,Varsayımlar!$B:$Q,5,0))</f>
        <v>TORTİLLAS 25 CM 4 PCS 260G</v>
      </c>
      <c r="I12" s="67">
        <f>IF(B12="","",VLOOKUP(AD12,Varsayımlar!B:T,19,0))</f>
        <v>0</v>
      </c>
      <c r="J12" s="67" t="str">
        <f>IF(B12="","",VLOOKUP(AD12,Varsayımlar!$B:$Q,6,0))</f>
        <v>SADE</v>
      </c>
      <c r="K12" s="67">
        <v>924</v>
      </c>
      <c r="L12" s="67"/>
      <c r="M12" s="67">
        <f t="shared" si="1"/>
        <v>11</v>
      </c>
      <c r="N12" s="67"/>
      <c r="O12" s="67"/>
      <c r="P12" s="67">
        <f>IF(B12="","",VLOOKUP(AD12,Varsayımlar!$B:$Q,7,0)*K12)</f>
        <v>27720</v>
      </c>
      <c r="Q12" s="67">
        <f>IF(B12="","",VLOOKUP(AD12,Varsayımlar!$B:$Q,8,0))</f>
        <v>25</v>
      </c>
      <c r="R12" s="67" t="str">
        <f>IF(B12="","",VLOOKUP(AD12,Varsayımlar!$B:$Q,9,0))</f>
        <v>SOFT</v>
      </c>
      <c r="S12" s="67">
        <f>IF(B12="","",VLOOKUP(AD12,Varsayımlar!$B:$Q,10,0))</f>
        <v>4</v>
      </c>
      <c r="T12" s="67">
        <f>IF(B12="","",VLOOKUP(AD12,Varsayımlar!$B:$Q,11,0))</f>
        <v>30</v>
      </c>
      <c r="U12" s="67">
        <f>IF(B12="","",VLOOKUP(AD12,Varsayımlar!$B:$Q,12,0))</f>
        <v>260</v>
      </c>
      <c r="V12" s="67" t="str">
        <f>IF(B12="","",VLOOKUP(AD12,Varsayımlar!$B:$Q,13,0))</f>
        <v>YURTDIŞI</v>
      </c>
      <c r="W12" s="67">
        <f>IF(B12="","",VLOOKUP(AD12,Varsayımlar!$B:$Q,14,0))</f>
        <v>6</v>
      </c>
      <c r="X12" s="68">
        <v>46183</v>
      </c>
      <c r="Y12" s="68">
        <v>46366</v>
      </c>
      <c r="Z12" s="67" t="s">
        <v>460</v>
      </c>
      <c r="AA12" s="67" t="str">
        <f>IF(B12="","",VLOOKUP(AD12,Varsayımlar!$B:$Q,15,0))</f>
        <v>TRİTON -SKT ATILACAK</v>
      </c>
      <c r="AB12" s="67" t="str">
        <f>IF(B12="","",VLOOKUP(AD12,Varsayımlar!$B:$Q,16,0))</f>
        <v>24-26 CM</v>
      </c>
      <c r="AC12" s="64"/>
      <c r="AD12" s="61" t="str">
        <f t="shared" si="0"/>
        <v>LLC TRİTONMUTLUKAL WHEAT TORTILLA</v>
      </c>
    </row>
    <row r="13" spans="1:31" ht="36" customHeight="1" x14ac:dyDescent="0.25">
      <c r="A13" s="9" t="s">
        <v>132</v>
      </c>
      <c r="B13" s="70" t="s">
        <v>17</v>
      </c>
      <c r="C13" s="71">
        <f>IF(B13="","",VLOOKUP(AD13,Varsayımlar!$B:$Q,3,0))</f>
        <v>8698829380698</v>
      </c>
      <c r="D13" s="71" t="s">
        <v>261</v>
      </c>
      <c r="E13" s="106" t="s">
        <v>37</v>
      </c>
      <c r="F13" s="70" t="s">
        <v>462</v>
      </c>
      <c r="G13" s="70" t="s">
        <v>463</v>
      </c>
      <c r="H13" s="70" t="str">
        <f>IF(B13="","",VLOOKUP(AD13,Varsayımlar!$B:$Q,5,0))</f>
        <v>TORTİLLAS 25 CM 4 PCS 260G</v>
      </c>
      <c r="I13" s="70">
        <f>IF(B13="","",VLOOKUP(AD13,Varsayımlar!B:T,19,0))</f>
        <v>0</v>
      </c>
      <c r="J13" s="70" t="str">
        <f>IF(B13="","",VLOOKUP(AD13,Varsayımlar!$B:$Q,6,0))</f>
        <v>SADE</v>
      </c>
      <c r="K13" s="70">
        <v>1596</v>
      </c>
      <c r="L13" s="70"/>
      <c r="M13" s="70">
        <f t="shared" si="1"/>
        <v>19</v>
      </c>
      <c r="N13" s="70"/>
      <c r="O13" s="70"/>
      <c r="P13" s="70">
        <f>IF(B13="","",VLOOKUP(AD13,Varsayımlar!$B:$Q,7,0)*K13)</f>
        <v>47880</v>
      </c>
      <c r="Q13" s="70">
        <f>IF(B13="","",VLOOKUP(AD13,Varsayımlar!$B:$Q,8,0))</f>
        <v>25</v>
      </c>
      <c r="R13" s="70" t="str">
        <f>IF(B13="","",VLOOKUP(AD13,Varsayımlar!$B:$Q,9,0))</f>
        <v>SOFT</v>
      </c>
      <c r="S13" s="70">
        <f>IF(B13="","",VLOOKUP(AD13,Varsayımlar!$B:$Q,10,0))</f>
        <v>4</v>
      </c>
      <c r="T13" s="70">
        <f>IF(B13="","",VLOOKUP(AD13,Varsayımlar!$B:$Q,11,0))</f>
        <v>30</v>
      </c>
      <c r="U13" s="70">
        <f>IF(B13="","",VLOOKUP(AD13,Varsayımlar!$B:$Q,12,0))</f>
        <v>260</v>
      </c>
      <c r="V13" s="70" t="str">
        <f>IF(B13="","",VLOOKUP(AD13,Varsayımlar!$B:$Q,13,0))</f>
        <v>YURTDIŞI</v>
      </c>
      <c r="W13" s="70">
        <f>IF(B13="","",VLOOKUP(AD13,Varsayımlar!$B:$Q,14,0))</f>
        <v>6</v>
      </c>
      <c r="X13" s="73">
        <v>46183</v>
      </c>
      <c r="Y13" s="73">
        <v>46366</v>
      </c>
      <c r="Z13" s="70" t="s">
        <v>464</v>
      </c>
      <c r="AA13" s="70" t="str">
        <f>IF(B13="","",VLOOKUP(AD13,Varsayımlar!$B:$Q,15,0))</f>
        <v>TRİTON -SKT ATILACAK</v>
      </c>
      <c r="AB13" s="70" t="str">
        <f>IF(B13="","",VLOOKUP(AD13,Varsayımlar!$B:$Q,16,0))</f>
        <v>24-26 CM</v>
      </c>
      <c r="AC13" s="64"/>
      <c r="AD13" s="61" t="str">
        <f t="shared" si="0"/>
        <v>LLC TRİTONMUTLUKAL WHEAT TORTILLA</v>
      </c>
    </row>
    <row r="14" spans="1:31" ht="36" customHeight="1" x14ac:dyDescent="0.25">
      <c r="A14" s="9" t="s">
        <v>133</v>
      </c>
      <c r="B14" s="70" t="s">
        <v>17</v>
      </c>
      <c r="C14" s="71">
        <f>IF(B14="","",VLOOKUP(AD14,Varsayımlar!$B:$Q,3,0))</f>
        <v>8698829380698</v>
      </c>
      <c r="D14" s="71" t="s">
        <v>261</v>
      </c>
      <c r="E14" s="106" t="s">
        <v>37</v>
      </c>
      <c r="F14" s="70" t="s">
        <v>462</v>
      </c>
      <c r="G14" s="70" t="s">
        <v>465</v>
      </c>
      <c r="H14" s="70" t="str">
        <f>IF(B14="","",VLOOKUP(AD14,Varsayımlar!$B:$Q,5,0))</f>
        <v>TORTİLLAS 25 CM 4 PCS 260G</v>
      </c>
      <c r="I14" s="70">
        <f>IF(B14="","",VLOOKUP(AD14,Varsayımlar!B:T,19,0))</f>
        <v>0</v>
      </c>
      <c r="J14" s="70" t="str">
        <f>IF(B14="","",VLOOKUP(AD14,Varsayımlar!$B:$Q,6,0))</f>
        <v>SADE</v>
      </c>
      <c r="K14" s="70">
        <v>840</v>
      </c>
      <c r="L14" s="70"/>
      <c r="M14" s="70">
        <f t="shared" si="1"/>
        <v>10</v>
      </c>
      <c r="N14" s="70"/>
      <c r="O14" s="70"/>
      <c r="P14" s="70">
        <f>IF(B14="","",VLOOKUP(AD14,Varsayımlar!$B:$Q,7,0)*K14)</f>
        <v>25200</v>
      </c>
      <c r="Q14" s="70">
        <f>IF(B14="","",VLOOKUP(AD14,Varsayımlar!$B:$Q,8,0))</f>
        <v>25</v>
      </c>
      <c r="R14" s="70" t="str">
        <f>IF(B14="","",VLOOKUP(AD14,Varsayımlar!$B:$Q,9,0))</f>
        <v>SOFT</v>
      </c>
      <c r="S14" s="70">
        <f>IF(B14="","",VLOOKUP(AD14,Varsayımlar!$B:$Q,10,0))</f>
        <v>4</v>
      </c>
      <c r="T14" s="70">
        <f>IF(B14="","",VLOOKUP(AD14,Varsayımlar!$B:$Q,11,0))</f>
        <v>30</v>
      </c>
      <c r="U14" s="70">
        <f>IF(B14="","",VLOOKUP(AD14,Varsayımlar!$B:$Q,12,0))</f>
        <v>260</v>
      </c>
      <c r="V14" s="70" t="str">
        <f>IF(B14="","",VLOOKUP(AD14,Varsayımlar!$B:$Q,13,0))</f>
        <v>YURTDIŞI</v>
      </c>
      <c r="W14" s="70">
        <f>IF(B14="","",VLOOKUP(AD14,Varsayımlar!$B:$Q,14,0))</f>
        <v>6</v>
      </c>
      <c r="X14" s="73">
        <v>46183</v>
      </c>
      <c r="Y14" s="73">
        <v>46366</v>
      </c>
      <c r="Z14" s="70" t="s">
        <v>464</v>
      </c>
      <c r="AA14" s="70" t="str">
        <f>IF(B14="","",VLOOKUP(AD14,Varsayımlar!$B:$Q,15,0))</f>
        <v>TRİTON -SKT ATILACAK</v>
      </c>
      <c r="AB14" s="70" t="str">
        <f>IF(B14="","",VLOOKUP(AD14,Varsayımlar!$B:$Q,16,0))</f>
        <v>24-26 CM</v>
      </c>
      <c r="AC14" s="64"/>
      <c r="AD14" s="61" t="str">
        <f t="shared" si="0"/>
        <v>LLC TRİTONMUTLUKAL WHEAT TORTILLA</v>
      </c>
    </row>
    <row r="15" spans="1:31" ht="36" customHeight="1" x14ac:dyDescent="0.25">
      <c r="A15" s="9" t="s">
        <v>192</v>
      </c>
      <c r="B15" s="107" t="s">
        <v>17</v>
      </c>
      <c r="C15" s="108">
        <f>IF(B15="","",VLOOKUP(AD15,Varsayımlar!$B:$Q,3,0))</f>
        <v>8698829380698</v>
      </c>
      <c r="D15" s="108" t="s">
        <v>262</v>
      </c>
      <c r="E15" s="109" t="s">
        <v>37</v>
      </c>
      <c r="F15" s="107" t="s">
        <v>466</v>
      </c>
      <c r="G15" s="107" t="s">
        <v>467</v>
      </c>
      <c r="H15" s="107" t="str">
        <f>IF(B15="","",VLOOKUP(AD15,Varsayımlar!$B:$Q,5,0))</f>
        <v>TORTİLLAS 25 CM 4 PCS 260G</v>
      </c>
      <c r="I15" s="107">
        <f>IF(B15="","",VLOOKUP(AD15,Varsayımlar!B:T,19,0))</f>
        <v>0</v>
      </c>
      <c r="J15" s="107" t="str">
        <f>IF(B15="","",VLOOKUP(AD15,Varsayımlar!$B:$Q,6,0))</f>
        <v>SADE</v>
      </c>
      <c r="K15" s="107">
        <v>1176</v>
      </c>
      <c r="L15" s="107"/>
      <c r="M15" s="107">
        <f t="shared" si="1"/>
        <v>14</v>
      </c>
      <c r="N15" s="107"/>
      <c r="O15" s="107"/>
      <c r="P15" s="107">
        <f>IF(B15="","",VLOOKUP(AD15,Varsayımlar!$B:$Q,7,0)*K15)</f>
        <v>35280</v>
      </c>
      <c r="Q15" s="107">
        <f>IF(B15="","",VLOOKUP(AD15,Varsayımlar!$B:$Q,8,0))</f>
        <v>25</v>
      </c>
      <c r="R15" s="107" t="str">
        <f>IF(B15="","",VLOOKUP(AD15,Varsayımlar!$B:$Q,9,0))</f>
        <v>SOFT</v>
      </c>
      <c r="S15" s="107">
        <f>IF(B15="","",VLOOKUP(AD15,Varsayımlar!$B:$Q,10,0))</f>
        <v>4</v>
      </c>
      <c r="T15" s="107">
        <f>IF(B15="","",VLOOKUP(AD15,Varsayımlar!$B:$Q,11,0))</f>
        <v>30</v>
      </c>
      <c r="U15" s="107">
        <f>IF(B15="","",VLOOKUP(AD15,Varsayımlar!$B:$Q,12,0))</f>
        <v>260</v>
      </c>
      <c r="V15" s="107" t="str">
        <f>IF(B15="","",VLOOKUP(AD15,Varsayımlar!$B:$Q,13,0))</f>
        <v>YURTDIŞI</v>
      </c>
      <c r="W15" s="107">
        <f>IF(B15="","",VLOOKUP(AD15,Varsayımlar!$B:$Q,14,0))</f>
        <v>6</v>
      </c>
      <c r="X15" s="110">
        <v>46184</v>
      </c>
      <c r="Y15" s="110">
        <v>46367</v>
      </c>
      <c r="Z15" s="107" t="s">
        <v>468</v>
      </c>
      <c r="AA15" s="107" t="str">
        <f>IF(B15="","",VLOOKUP(AD15,Varsayımlar!$B:$Q,15,0))</f>
        <v>TRİTON -SKT ATILACAK</v>
      </c>
      <c r="AB15" s="107" t="str">
        <f>IF(B15="","",VLOOKUP(AD15,Varsayımlar!$B:$Q,16,0))</f>
        <v>24-26 CM</v>
      </c>
      <c r="AC15" s="64"/>
      <c r="AD15" s="61" t="str">
        <f t="shared" si="0"/>
        <v>LLC TRİTONMUTLUKAL WHEAT TORTILLA</v>
      </c>
    </row>
    <row r="16" spans="1:31" ht="36" customHeight="1" x14ac:dyDescent="0.25">
      <c r="A16" s="9" t="s">
        <v>193</v>
      </c>
      <c r="B16" s="107" t="s">
        <v>17</v>
      </c>
      <c r="C16" s="108">
        <f>IF(B16="","",VLOOKUP(AD16,Varsayımlar!$B:$Q,3,0))</f>
        <v>8698829380698</v>
      </c>
      <c r="D16" s="108" t="s">
        <v>262</v>
      </c>
      <c r="E16" s="109" t="s">
        <v>37</v>
      </c>
      <c r="F16" s="107" t="s">
        <v>466</v>
      </c>
      <c r="G16" s="107" t="s">
        <v>469</v>
      </c>
      <c r="H16" s="107" t="str">
        <f>IF(B16="","",VLOOKUP(AD16,Varsayımlar!$B:$Q,5,0))</f>
        <v>TORTİLLAS 25 CM 4 PCS 260G</v>
      </c>
      <c r="I16" s="107">
        <f>IF(B16="","",VLOOKUP(AD16,Varsayımlar!B:T,19,0))</f>
        <v>0</v>
      </c>
      <c r="J16" s="107" t="str">
        <f>IF(B16="","",VLOOKUP(AD16,Varsayımlar!$B:$Q,6,0))</f>
        <v>SADE</v>
      </c>
      <c r="K16" s="107">
        <v>1260</v>
      </c>
      <c r="L16" s="107"/>
      <c r="M16" s="107">
        <f t="shared" si="1"/>
        <v>15</v>
      </c>
      <c r="N16" s="107"/>
      <c r="O16" s="107"/>
      <c r="P16" s="107">
        <f>IF(B16="","",VLOOKUP(AD16,Varsayımlar!$B:$Q,7,0)*K16)</f>
        <v>37800</v>
      </c>
      <c r="Q16" s="107">
        <f>IF(B16="","",VLOOKUP(AD16,Varsayımlar!$B:$Q,8,0))</f>
        <v>25</v>
      </c>
      <c r="R16" s="107" t="str">
        <f>IF(B16="","",VLOOKUP(AD16,Varsayımlar!$B:$Q,9,0))</f>
        <v>SOFT</v>
      </c>
      <c r="S16" s="107">
        <f>IF(B16="","",VLOOKUP(AD16,Varsayımlar!$B:$Q,10,0))</f>
        <v>4</v>
      </c>
      <c r="T16" s="107">
        <f>IF(B16="","",VLOOKUP(AD16,Varsayımlar!$B:$Q,11,0))</f>
        <v>30</v>
      </c>
      <c r="U16" s="107">
        <f>IF(B16="","",VLOOKUP(AD16,Varsayımlar!$B:$Q,12,0))</f>
        <v>260</v>
      </c>
      <c r="V16" s="107" t="str">
        <f>IF(B16="","",VLOOKUP(AD16,Varsayımlar!$B:$Q,13,0))</f>
        <v>YURTDIŞI</v>
      </c>
      <c r="W16" s="107">
        <f>IF(B16="","",VLOOKUP(AD16,Varsayımlar!$B:$Q,14,0))</f>
        <v>6</v>
      </c>
      <c r="X16" s="110">
        <v>46184</v>
      </c>
      <c r="Y16" s="110">
        <v>46367</v>
      </c>
      <c r="Z16" s="107" t="s">
        <v>468</v>
      </c>
      <c r="AA16" s="107" t="str">
        <f>IF(B16="","",VLOOKUP(AD16,Varsayımlar!$B:$Q,15,0))</f>
        <v>TRİTON -SKT ATILACAK</v>
      </c>
      <c r="AB16" s="107" t="str">
        <f>IF(B16="","",VLOOKUP(AD16,Varsayımlar!$B:$Q,16,0))</f>
        <v>24-26 CM</v>
      </c>
      <c r="AC16" s="64"/>
      <c r="AD16" s="61" t="str">
        <f t="shared" si="0"/>
        <v>LLC TRİTONMUTLUKAL WHEAT TORTILLA</v>
      </c>
    </row>
    <row r="17" spans="1:30" ht="36" customHeight="1" x14ac:dyDescent="0.25">
      <c r="A17" s="9" t="s">
        <v>194</v>
      </c>
      <c r="B17" s="111" t="s">
        <v>17</v>
      </c>
      <c r="C17" s="112">
        <f>IF(B17="","",VLOOKUP(AD17,Varsayımlar!$B:$Q,3,0))</f>
        <v>8698829380698</v>
      </c>
      <c r="D17" s="112" t="s">
        <v>266</v>
      </c>
      <c r="E17" s="113" t="s">
        <v>37</v>
      </c>
      <c r="F17" s="111" t="s">
        <v>470</v>
      </c>
      <c r="G17" s="111" t="s">
        <v>471</v>
      </c>
      <c r="H17" s="111" t="str">
        <f>IF(B17="","",VLOOKUP(AD17,Varsayımlar!$B:$Q,5,0))</f>
        <v>TORTİLLAS 25 CM 4 PCS 260G</v>
      </c>
      <c r="I17" s="111">
        <f>IF(B17="","",VLOOKUP(AD17,Varsayımlar!B:T,19,0))</f>
        <v>0</v>
      </c>
      <c r="J17" s="111" t="str">
        <f>IF(B17="","",VLOOKUP(AD17,Varsayımlar!$B:$Q,6,0))</f>
        <v>SADE</v>
      </c>
      <c r="K17" s="111">
        <v>504</v>
      </c>
      <c r="L17" s="111"/>
      <c r="M17" s="111">
        <f t="shared" si="1"/>
        <v>6</v>
      </c>
      <c r="N17" s="111"/>
      <c r="O17" s="111"/>
      <c r="P17" s="111">
        <f>IF(B17="","",VLOOKUP(AD17,Varsayımlar!$B:$Q,7,0)*K17)</f>
        <v>15120</v>
      </c>
      <c r="Q17" s="111">
        <f>IF(B17="","",VLOOKUP(AD17,Varsayımlar!$B:$Q,8,0))</f>
        <v>25</v>
      </c>
      <c r="R17" s="111" t="str">
        <f>IF(B17="","",VLOOKUP(AD17,Varsayımlar!$B:$Q,9,0))</f>
        <v>SOFT</v>
      </c>
      <c r="S17" s="111">
        <f>IF(B17="","",VLOOKUP(AD17,Varsayımlar!$B:$Q,10,0))</f>
        <v>4</v>
      </c>
      <c r="T17" s="111">
        <f>IF(B17="","",VLOOKUP(AD17,Varsayımlar!$B:$Q,11,0))</f>
        <v>30</v>
      </c>
      <c r="U17" s="111">
        <f>IF(B17="","",VLOOKUP(AD17,Varsayımlar!$B:$Q,12,0))</f>
        <v>260</v>
      </c>
      <c r="V17" s="111" t="str">
        <f>IF(B17="","",VLOOKUP(AD17,Varsayımlar!$B:$Q,13,0))</f>
        <v>YURTDIŞI</v>
      </c>
      <c r="W17" s="111">
        <f>IF(B17="","",VLOOKUP(AD17,Varsayımlar!$B:$Q,14,0))</f>
        <v>6</v>
      </c>
      <c r="X17" s="114">
        <v>46184</v>
      </c>
      <c r="Y17" s="114">
        <v>46367</v>
      </c>
      <c r="Z17" s="111" t="s">
        <v>472</v>
      </c>
      <c r="AA17" s="111" t="str">
        <f>IF(B17="","",VLOOKUP(AD17,Varsayımlar!$B:$Q,15,0))</f>
        <v>TRİTON -SKT ATILACAK</v>
      </c>
      <c r="AB17" s="111" t="str">
        <f>IF(B17="","",VLOOKUP(AD17,Varsayımlar!$B:$Q,16,0))</f>
        <v>24-26 CM</v>
      </c>
      <c r="AC17" s="64"/>
      <c r="AD17" s="61" t="str">
        <f t="shared" si="0"/>
        <v>LLC TRİTONMUTLUKAL WHEAT TORTILLA</v>
      </c>
    </row>
    <row r="18" spans="1:30" ht="36" customHeight="1" x14ac:dyDescent="0.25">
      <c r="A18" s="9" t="s">
        <v>195</v>
      </c>
      <c r="B18" s="111" t="s">
        <v>17</v>
      </c>
      <c r="C18" s="112">
        <f>IF(B18="","",VLOOKUP(AD18,Varsayımlar!$B:$Q,3,0))</f>
        <v>8698829380698</v>
      </c>
      <c r="D18" s="112" t="s">
        <v>266</v>
      </c>
      <c r="E18" s="113" t="s">
        <v>37</v>
      </c>
      <c r="F18" s="111" t="s">
        <v>470</v>
      </c>
      <c r="G18" s="111" t="s">
        <v>473</v>
      </c>
      <c r="H18" s="111" t="str">
        <f>IF(B18="","",VLOOKUP(AD18,Varsayımlar!$B:$Q,5,0))</f>
        <v>TORTİLLAS 25 CM 4 PCS 260G</v>
      </c>
      <c r="I18" s="111">
        <f>IF(B18="","",VLOOKUP(AD18,Varsayımlar!B:T,19,0))</f>
        <v>0</v>
      </c>
      <c r="J18" s="111" t="str">
        <f>IF(B18="","",VLOOKUP(AD18,Varsayımlar!$B:$Q,6,0))</f>
        <v>SADE</v>
      </c>
      <c r="K18" s="111">
        <v>1932</v>
      </c>
      <c r="L18" s="111"/>
      <c r="M18" s="111">
        <f t="shared" si="1"/>
        <v>23</v>
      </c>
      <c r="N18" s="111"/>
      <c r="O18" s="111"/>
      <c r="P18" s="111">
        <f>IF(B18="","",VLOOKUP(AD18,Varsayımlar!$B:$Q,7,0)*K18)</f>
        <v>57960</v>
      </c>
      <c r="Q18" s="111">
        <f>IF(B18="","",VLOOKUP(AD18,Varsayımlar!$B:$Q,8,0))</f>
        <v>25</v>
      </c>
      <c r="R18" s="111" t="str">
        <f>IF(B18="","",VLOOKUP(AD18,Varsayımlar!$B:$Q,9,0))</f>
        <v>SOFT</v>
      </c>
      <c r="S18" s="111">
        <f>IF(B18="","",VLOOKUP(AD18,Varsayımlar!$B:$Q,10,0))</f>
        <v>4</v>
      </c>
      <c r="T18" s="111">
        <f>IF(B18="","",VLOOKUP(AD18,Varsayımlar!$B:$Q,11,0))</f>
        <v>30</v>
      </c>
      <c r="U18" s="111">
        <f>IF(B18="","",VLOOKUP(AD18,Varsayımlar!$B:$Q,12,0))</f>
        <v>260</v>
      </c>
      <c r="V18" s="111" t="str">
        <f>IF(B18="","",VLOOKUP(AD18,Varsayımlar!$B:$Q,13,0))</f>
        <v>YURTDIŞI</v>
      </c>
      <c r="W18" s="111">
        <f>IF(B18="","",VLOOKUP(AD18,Varsayımlar!$B:$Q,14,0))</f>
        <v>6</v>
      </c>
      <c r="X18" s="114">
        <v>46184</v>
      </c>
      <c r="Y18" s="114">
        <v>46367</v>
      </c>
      <c r="Z18" s="111" t="s">
        <v>472</v>
      </c>
      <c r="AA18" s="111" t="str">
        <f>IF(B18="","",VLOOKUP(AD18,Varsayımlar!$B:$Q,15,0))</f>
        <v>TRİTON -SKT ATILACAK</v>
      </c>
      <c r="AB18" s="111" t="str">
        <f>IF(B18="","",VLOOKUP(AD18,Varsayımlar!$B:$Q,16,0))</f>
        <v>24-26 CM</v>
      </c>
      <c r="AC18" s="64"/>
      <c r="AD18" s="61" t="str">
        <f t="shared" si="0"/>
        <v>LLC TRİTONMUTLUKAL WHEAT TORTILLA</v>
      </c>
    </row>
    <row r="19" spans="1:30" ht="36" customHeight="1" x14ac:dyDescent="0.25">
      <c r="A19" s="9" t="s">
        <v>196</v>
      </c>
      <c r="B19" s="115" t="s">
        <v>17</v>
      </c>
      <c r="C19" s="116">
        <f>IF(B19="","",VLOOKUP(AD19,Varsayımlar!$B:$Q,3,0))</f>
        <v>8698829380698</v>
      </c>
      <c r="D19" s="116" t="s">
        <v>476</v>
      </c>
      <c r="E19" s="117" t="s">
        <v>37</v>
      </c>
      <c r="F19" s="115" t="s">
        <v>474</v>
      </c>
      <c r="G19" s="115" t="s">
        <v>475</v>
      </c>
      <c r="H19" s="115" t="str">
        <f>IF(B19="","",VLOOKUP(AD19,Varsayımlar!$B:$Q,5,0))</f>
        <v>TORTİLLAS 25 CM 4 PCS 260G</v>
      </c>
      <c r="I19" s="115">
        <f>IF(B19="","",VLOOKUP(AD19,Varsayımlar!B:T,19,0))</f>
        <v>0</v>
      </c>
      <c r="J19" s="115" t="str">
        <f>IF(B19="","",VLOOKUP(AD19,Varsayımlar!$B:$Q,6,0))</f>
        <v>SADE</v>
      </c>
      <c r="K19" s="115">
        <v>2016</v>
      </c>
      <c r="L19" s="115"/>
      <c r="M19" s="115">
        <f t="shared" si="1"/>
        <v>24</v>
      </c>
      <c r="N19" s="115"/>
      <c r="O19" s="115"/>
      <c r="P19" s="115">
        <f>IF(B19="","",VLOOKUP(AD19,Varsayımlar!$B:$Q,7,0)*K19)</f>
        <v>60480</v>
      </c>
      <c r="Q19" s="115">
        <f>IF(B19="","",VLOOKUP(AD19,Varsayımlar!$B:$Q,8,0))</f>
        <v>25</v>
      </c>
      <c r="R19" s="115" t="str">
        <f>IF(B19="","",VLOOKUP(AD19,Varsayımlar!$B:$Q,9,0))</f>
        <v>SOFT</v>
      </c>
      <c r="S19" s="115">
        <f>IF(B19="","",VLOOKUP(AD19,Varsayımlar!$B:$Q,10,0))</f>
        <v>4</v>
      </c>
      <c r="T19" s="115">
        <f>IF(B19="","",VLOOKUP(AD19,Varsayımlar!$B:$Q,11,0))</f>
        <v>30</v>
      </c>
      <c r="U19" s="115">
        <f>IF(B19="","",VLOOKUP(AD19,Varsayımlar!$B:$Q,12,0))</f>
        <v>260</v>
      </c>
      <c r="V19" s="115" t="str">
        <f>IF(B19="","",VLOOKUP(AD19,Varsayımlar!$B:$Q,13,0))</f>
        <v>YURTDIŞI</v>
      </c>
      <c r="W19" s="115">
        <f>IF(B19="","",VLOOKUP(AD19,Varsayımlar!$B:$Q,14,0))</f>
        <v>6</v>
      </c>
      <c r="X19" s="118">
        <v>46185</v>
      </c>
      <c r="Y19" s="118">
        <v>46368</v>
      </c>
      <c r="Z19" s="115">
        <v>26061225</v>
      </c>
      <c r="AA19" s="115" t="str">
        <f>IF(B19="","",VLOOKUP(AD19,Varsayımlar!$B:$Q,15,0))</f>
        <v>TRİTON -SKT ATILACAK</v>
      </c>
      <c r="AB19" s="115" t="str">
        <f>IF(B19="","",VLOOKUP(AD19,Varsayımlar!$B:$Q,16,0))</f>
        <v>24-26 CM</v>
      </c>
      <c r="AC19" s="64"/>
      <c r="AD19" s="61" t="str">
        <f t="shared" si="0"/>
        <v>LLC TRİTONMUTLUKAL WHEAT TORTILLA</v>
      </c>
    </row>
    <row r="20" spans="1:30" ht="36" customHeight="1" x14ac:dyDescent="0.25">
      <c r="A20" s="9" t="s">
        <v>197</v>
      </c>
      <c r="B20" s="115" t="s">
        <v>17</v>
      </c>
      <c r="C20" s="116">
        <f>IF(B20="","",VLOOKUP(AD20,Varsayımlar!$B:$Q,3,0))</f>
        <v>8698829380698</v>
      </c>
      <c r="D20" s="116" t="s">
        <v>476</v>
      </c>
      <c r="E20" s="117" t="s">
        <v>37</v>
      </c>
      <c r="F20" s="115" t="s">
        <v>474</v>
      </c>
      <c r="G20" s="115" t="s">
        <v>477</v>
      </c>
      <c r="H20" s="115" t="str">
        <f>IF(B20="","",VLOOKUP(AD20,Varsayımlar!$B:$Q,5,0))</f>
        <v>TORTİLLAS 25 CM 4 PCS 260G</v>
      </c>
      <c r="I20" s="115">
        <f>IF(B20="","",VLOOKUP(AD20,Varsayımlar!B:T,19,0))</f>
        <v>0</v>
      </c>
      <c r="J20" s="115" t="str">
        <f>IF(B20="","",VLOOKUP(AD20,Varsayımlar!$B:$Q,6,0))</f>
        <v>SADE</v>
      </c>
      <c r="K20" s="115">
        <v>420</v>
      </c>
      <c r="L20" s="115"/>
      <c r="M20" s="115">
        <f t="shared" si="1"/>
        <v>5</v>
      </c>
      <c r="N20" s="115"/>
      <c r="O20" s="115"/>
      <c r="P20" s="115">
        <f>IF(B20="","",VLOOKUP(AD20,Varsayımlar!$B:$Q,7,0)*K20)</f>
        <v>12600</v>
      </c>
      <c r="Q20" s="115">
        <f>IF(B20="","",VLOOKUP(AD20,Varsayımlar!$B:$Q,8,0))</f>
        <v>25</v>
      </c>
      <c r="R20" s="115" t="str">
        <f>IF(B20="","",VLOOKUP(AD20,Varsayımlar!$B:$Q,9,0))</f>
        <v>SOFT</v>
      </c>
      <c r="S20" s="115">
        <f>IF(B20="","",VLOOKUP(AD20,Varsayımlar!$B:$Q,10,0))</f>
        <v>4</v>
      </c>
      <c r="T20" s="115">
        <f>IF(B20="","",VLOOKUP(AD20,Varsayımlar!$B:$Q,11,0))</f>
        <v>30</v>
      </c>
      <c r="U20" s="115">
        <f>IF(B20="","",VLOOKUP(AD20,Varsayımlar!$B:$Q,12,0))</f>
        <v>260</v>
      </c>
      <c r="V20" s="115" t="str">
        <f>IF(B20="","",VLOOKUP(AD20,Varsayımlar!$B:$Q,13,0))</f>
        <v>YURTDIŞI</v>
      </c>
      <c r="W20" s="115">
        <f>IF(B20="","",VLOOKUP(AD20,Varsayımlar!$B:$Q,14,0))</f>
        <v>6</v>
      </c>
      <c r="X20" s="118">
        <v>46185</v>
      </c>
      <c r="Y20" s="118">
        <v>46368</v>
      </c>
      <c r="Z20" s="115">
        <v>26061225</v>
      </c>
      <c r="AA20" s="115" t="str">
        <f>IF(B20="","",VLOOKUP(AD20,Varsayımlar!$B:$Q,15,0))</f>
        <v>TRİTON -SKT ATILACAK</v>
      </c>
      <c r="AB20" s="115" t="str">
        <f>IF(B20="","",VLOOKUP(AD20,Varsayımlar!$B:$Q,16,0))</f>
        <v>24-26 CM</v>
      </c>
      <c r="AC20" s="64"/>
      <c r="AD20" s="61" t="str">
        <f t="shared" si="0"/>
        <v>LLC TRİTONMUTLUKAL WHEAT TORTILLA</v>
      </c>
    </row>
    <row r="21" spans="1:30" ht="36" customHeight="1" x14ac:dyDescent="0.25">
      <c r="A21" s="9" t="s">
        <v>198</v>
      </c>
      <c r="B21" s="77" t="s">
        <v>17</v>
      </c>
      <c r="C21" s="76">
        <f>IF(B21="","",VLOOKUP(AD21,Varsayımlar!$B:$Q,3,0))</f>
        <v>8698829380698</v>
      </c>
      <c r="D21" s="76" t="s">
        <v>478</v>
      </c>
      <c r="E21" s="119" t="s">
        <v>37</v>
      </c>
      <c r="F21" s="77" t="s">
        <v>479</v>
      </c>
      <c r="G21" s="77" t="s">
        <v>480</v>
      </c>
      <c r="H21" s="77" t="str">
        <f>IF(B21="","",VLOOKUP(AD21,Varsayımlar!$B:$Q,5,0))</f>
        <v>TORTİLLAS 25 CM 4 PCS 260G</v>
      </c>
      <c r="I21" s="77">
        <f>IF(B21="","",VLOOKUP(AD21,Varsayımlar!B:T,19,0))</f>
        <v>0</v>
      </c>
      <c r="J21" s="77" t="str">
        <f>IF(B21="","",VLOOKUP(AD21,Varsayımlar!$B:$Q,6,0))</f>
        <v>SADE</v>
      </c>
      <c r="K21" s="77">
        <v>2436</v>
      </c>
      <c r="L21" s="77"/>
      <c r="M21" s="77">
        <f t="shared" si="1"/>
        <v>29</v>
      </c>
      <c r="N21" s="77"/>
      <c r="O21" s="77"/>
      <c r="P21" s="77">
        <f>IF(B21="","",VLOOKUP(AD21,Varsayımlar!$B:$Q,7,0)*K21)</f>
        <v>73080</v>
      </c>
      <c r="Q21" s="77">
        <f>IF(B21="","",VLOOKUP(AD21,Varsayımlar!$B:$Q,8,0))</f>
        <v>25</v>
      </c>
      <c r="R21" s="77" t="str">
        <f>IF(B21="","",VLOOKUP(AD21,Varsayımlar!$B:$Q,9,0))</f>
        <v>SOFT</v>
      </c>
      <c r="S21" s="77">
        <f>IF(B21="","",VLOOKUP(AD21,Varsayımlar!$B:$Q,10,0))</f>
        <v>4</v>
      </c>
      <c r="T21" s="77">
        <f>IF(B21="","",VLOOKUP(AD21,Varsayımlar!$B:$Q,11,0))</f>
        <v>30</v>
      </c>
      <c r="U21" s="77">
        <f>IF(B21="","",VLOOKUP(AD21,Varsayımlar!$B:$Q,12,0))</f>
        <v>260</v>
      </c>
      <c r="V21" s="77" t="str">
        <f>IF(B21="","",VLOOKUP(AD21,Varsayımlar!$B:$Q,13,0))</f>
        <v>YURTDIŞI</v>
      </c>
      <c r="W21" s="77">
        <f>IF(B21="","",VLOOKUP(AD21,Varsayımlar!$B:$Q,14,0))</f>
        <v>6</v>
      </c>
      <c r="X21" s="78">
        <v>46186</v>
      </c>
      <c r="Y21" s="78">
        <v>46369</v>
      </c>
      <c r="Z21" s="77">
        <v>26061325</v>
      </c>
      <c r="AA21" s="77" t="str">
        <f>IF(B21="","",VLOOKUP(AD21,Varsayımlar!$B:$Q,15,0))</f>
        <v>TRİTON -SKT ATILACAK</v>
      </c>
      <c r="AB21" s="77" t="str">
        <f>IF(B21="","",VLOOKUP(AD21,Varsayımlar!$B:$Q,16,0))</f>
        <v>24-26 CM</v>
      </c>
      <c r="AC21" s="64"/>
      <c r="AD21" s="61" t="str">
        <f t="shared" si="0"/>
        <v>LLC TRİTONMUTLUKAL WHEAT TORTILLA</v>
      </c>
    </row>
    <row r="22" spans="1:30" ht="36" customHeight="1" x14ac:dyDescent="0.25">
      <c r="A22" s="9" t="s">
        <v>199</v>
      </c>
      <c r="B22" s="70" t="s">
        <v>17</v>
      </c>
      <c r="C22" s="71">
        <f>IF(B22="","",VLOOKUP(AD22,Varsayımlar!$B:$Q,3,0))</f>
        <v>8698829380698</v>
      </c>
      <c r="D22" s="71" t="s">
        <v>481</v>
      </c>
      <c r="E22" s="106" t="s">
        <v>37</v>
      </c>
      <c r="F22" s="70" t="s">
        <v>482</v>
      </c>
      <c r="G22" s="70" t="s">
        <v>483</v>
      </c>
      <c r="H22" s="70" t="str">
        <f>IF(B22="","",VLOOKUP(AD22,Varsayımlar!$B:$Q,5,0))</f>
        <v>TORTİLLAS 25 CM 4 PCS 260G</v>
      </c>
      <c r="I22" s="70">
        <f>IF(B22="","",VLOOKUP(AD22,Varsayımlar!B:T,19,0))</f>
        <v>0</v>
      </c>
      <c r="J22" s="70" t="str">
        <f>IF(B22="","",VLOOKUP(AD22,Varsayımlar!$B:$Q,6,0))</f>
        <v>SADE</v>
      </c>
      <c r="K22" s="70">
        <v>1344</v>
      </c>
      <c r="L22" s="70"/>
      <c r="M22" s="70">
        <f t="shared" si="1"/>
        <v>16</v>
      </c>
      <c r="N22" s="70"/>
      <c r="O22" s="70"/>
      <c r="P22" s="70">
        <f>IF(B22="","",VLOOKUP(AD22,Varsayımlar!$B:$Q,7,0)*K22)</f>
        <v>40320</v>
      </c>
      <c r="Q22" s="70">
        <f>IF(B22="","",VLOOKUP(AD22,Varsayımlar!$B:$Q,8,0))</f>
        <v>25</v>
      </c>
      <c r="R22" s="70" t="str">
        <f>IF(B22="","",VLOOKUP(AD22,Varsayımlar!$B:$Q,9,0))</f>
        <v>SOFT</v>
      </c>
      <c r="S22" s="70">
        <f>IF(B22="","",VLOOKUP(AD22,Varsayımlar!$B:$Q,10,0))</f>
        <v>4</v>
      </c>
      <c r="T22" s="70">
        <f>IF(B22="","",VLOOKUP(AD22,Varsayımlar!$B:$Q,11,0))</f>
        <v>30</v>
      </c>
      <c r="U22" s="70">
        <f>IF(B22="","",VLOOKUP(AD22,Varsayımlar!$B:$Q,12,0))</f>
        <v>260</v>
      </c>
      <c r="V22" s="70" t="str">
        <f>IF(B22="","",VLOOKUP(AD22,Varsayımlar!$B:$Q,13,0))</f>
        <v>YURTDIŞI</v>
      </c>
      <c r="W22" s="70">
        <f>IF(B22="","",VLOOKUP(AD22,Varsayımlar!$B:$Q,14,0))</f>
        <v>6</v>
      </c>
      <c r="X22" s="73">
        <v>46188</v>
      </c>
      <c r="Y22" s="73">
        <v>46371</v>
      </c>
      <c r="Z22" s="70">
        <v>26061525</v>
      </c>
      <c r="AA22" s="70" t="str">
        <f>IF(B22="","",VLOOKUP(AD22,Varsayımlar!$B:$Q,15,0))</f>
        <v>TRİTON -SKT ATILACAK</v>
      </c>
      <c r="AB22" s="70" t="str">
        <f>IF(B22="","",VLOOKUP(AD22,Varsayımlar!$B:$Q,16,0))</f>
        <v>24-26 CM</v>
      </c>
      <c r="AC22" s="64"/>
      <c r="AD22" s="61" t="str">
        <f t="shared" si="0"/>
        <v>LLC TRİTONMUTLUKAL WHEAT TORTILLA</v>
      </c>
    </row>
    <row r="23" spans="1:30" ht="36" customHeight="1" x14ac:dyDescent="0.25">
      <c r="A23" s="9" t="s">
        <v>200</v>
      </c>
      <c r="B23" s="70" t="s">
        <v>17</v>
      </c>
      <c r="C23" s="71">
        <f>IF(B23="","",VLOOKUP(AD23,Varsayımlar!$B:$Q,3,0))</f>
        <v>8698829380698</v>
      </c>
      <c r="D23" s="71" t="s">
        <v>481</v>
      </c>
      <c r="E23" s="106" t="s">
        <v>37</v>
      </c>
      <c r="F23" s="70" t="s">
        <v>482</v>
      </c>
      <c r="G23" s="70" t="s">
        <v>484</v>
      </c>
      <c r="H23" s="70" t="str">
        <f>IF(B23="","",VLOOKUP(AD23,Varsayımlar!$B:$Q,5,0))</f>
        <v>TORTİLLAS 25 CM 4 PCS 260G</v>
      </c>
      <c r="I23" s="70">
        <f>IF(B23="","",VLOOKUP(AD23,Varsayımlar!B:T,19,0))</f>
        <v>0</v>
      </c>
      <c r="J23" s="70" t="str">
        <f>IF(B23="","",VLOOKUP(AD23,Varsayımlar!$B:$Q,6,0))</f>
        <v>SADE</v>
      </c>
      <c r="K23" s="70">
        <v>252</v>
      </c>
      <c r="L23" s="70"/>
      <c r="M23" s="70">
        <f t="shared" si="1"/>
        <v>3</v>
      </c>
      <c r="N23" s="70"/>
      <c r="O23" s="70"/>
      <c r="P23" s="70">
        <f>IF(B23="","",VLOOKUP(AD23,Varsayımlar!$B:$Q,7,0)*K23)</f>
        <v>7560</v>
      </c>
      <c r="Q23" s="70">
        <f>IF(B23="","",VLOOKUP(AD23,Varsayımlar!$B:$Q,8,0))</f>
        <v>25</v>
      </c>
      <c r="R23" s="70" t="str">
        <f>IF(B23="","",VLOOKUP(AD23,Varsayımlar!$B:$Q,9,0))</f>
        <v>SOFT</v>
      </c>
      <c r="S23" s="70">
        <f>IF(B23="","",VLOOKUP(AD23,Varsayımlar!$B:$Q,10,0))</f>
        <v>4</v>
      </c>
      <c r="T23" s="70">
        <f>IF(B23="","",VLOOKUP(AD23,Varsayımlar!$B:$Q,11,0))</f>
        <v>30</v>
      </c>
      <c r="U23" s="70">
        <f>IF(B23="","",VLOOKUP(AD23,Varsayımlar!$B:$Q,12,0))</f>
        <v>260</v>
      </c>
      <c r="V23" s="70" t="str">
        <f>IF(B23="","",VLOOKUP(AD23,Varsayımlar!$B:$Q,13,0))</f>
        <v>YURTDIŞI</v>
      </c>
      <c r="W23" s="70">
        <f>IF(B23="","",VLOOKUP(AD23,Varsayımlar!$B:$Q,14,0))</f>
        <v>6</v>
      </c>
      <c r="X23" s="73">
        <v>46188</v>
      </c>
      <c r="Y23" s="73">
        <v>46371</v>
      </c>
      <c r="Z23" s="70">
        <v>26061525</v>
      </c>
      <c r="AA23" s="70" t="str">
        <f>IF(B23="","",VLOOKUP(AD23,Varsayımlar!$B:$Q,15,0))</f>
        <v>TRİTON -SKT ATILACAK</v>
      </c>
      <c r="AB23" s="70" t="str">
        <f>IF(B23="","",VLOOKUP(AD23,Varsayımlar!$B:$Q,16,0))</f>
        <v>24-26 CM</v>
      </c>
      <c r="AC23" s="64"/>
      <c r="AD23" s="61" t="str">
        <f t="shared" si="0"/>
        <v>LLC TRİTONMUTLUKAL WHEAT TORTILLA</v>
      </c>
    </row>
    <row r="24" spans="1:30" ht="36" customHeight="1" x14ac:dyDescent="0.25">
      <c r="A24" s="9" t="s">
        <v>201</v>
      </c>
      <c r="B24" s="70" t="s">
        <v>17</v>
      </c>
      <c r="C24" s="71">
        <f>IF(B24="","",VLOOKUP(AD24,Varsayımlar!$B:$Q,3,0))</f>
        <v>8698829380698</v>
      </c>
      <c r="D24" s="71" t="s">
        <v>481</v>
      </c>
      <c r="E24" s="106" t="s">
        <v>37</v>
      </c>
      <c r="F24" s="70" t="s">
        <v>482</v>
      </c>
      <c r="G24" s="70" t="s">
        <v>485</v>
      </c>
      <c r="H24" s="70" t="str">
        <f>IF(B24="","",VLOOKUP(AD24,Varsayımlar!$B:$Q,5,0))</f>
        <v>TORTİLLAS 25 CM 4 PCS 260G</v>
      </c>
      <c r="I24" s="70">
        <f>IF(B24="","",VLOOKUP(AD24,Varsayımlar!B:T,19,0))</f>
        <v>0</v>
      </c>
      <c r="J24" s="70" t="str">
        <f>IF(B24="","",VLOOKUP(AD24,Varsayımlar!$B:$Q,6,0))</f>
        <v>SADE</v>
      </c>
      <c r="K24" s="70">
        <v>840</v>
      </c>
      <c r="L24" s="70"/>
      <c r="M24" s="70">
        <f t="shared" si="1"/>
        <v>10</v>
      </c>
      <c r="N24" s="70"/>
      <c r="O24" s="70"/>
      <c r="P24" s="70">
        <f>IF(B24="","",VLOOKUP(AD24,Varsayımlar!$B:$Q,7,0)*K24)</f>
        <v>25200</v>
      </c>
      <c r="Q24" s="70">
        <f>IF(B24="","",VLOOKUP(AD24,Varsayımlar!$B:$Q,8,0))</f>
        <v>25</v>
      </c>
      <c r="R24" s="70" t="str">
        <f>IF(B24="","",VLOOKUP(AD24,Varsayımlar!$B:$Q,9,0))</f>
        <v>SOFT</v>
      </c>
      <c r="S24" s="70">
        <f>IF(B24="","",VLOOKUP(AD24,Varsayımlar!$B:$Q,10,0))</f>
        <v>4</v>
      </c>
      <c r="T24" s="70">
        <f>IF(B24="","",VLOOKUP(AD24,Varsayımlar!$B:$Q,11,0))</f>
        <v>30</v>
      </c>
      <c r="U24" s="70">
        <f>IF(B24="","",VLOOKUP(AD24,Varsayımlar!$B:$Q,12,0))</f>
        <v>260</v>
      </c>
      <c r="V24" s="70" t="str">
        <f>IF(B24="","",VLOOKUP(AD24,Varsayımlar!$B:$Q,13,0))</f>
        <v>YURTDIŞI</v>
      </c>
      <c r="W24" s="70">
        <f>IF(B24="","",VLOOKUP(AD24,Varsayımlar!$B:$Q,14,0))</f>
        <v>6</v>
      </c>
      <c r="X24" s="73">
        <v>46188</v>
      </c>
      <c r="Y24" s="73">
        <v>46371</v>
      </c>
      <c r="Z24" s="70">
        <v>26061525</v>
      </c>
      <c r="AA24" s="70" t="str">
        <f>IF(B24="","",VLOOKUP(AD24,Varsayımlar!$B:$Q,15,0))</f>
        <v>TRİTON -SKT ATILACAK</v>
      </c>
      <c r="AB24" s="70" t="str">
        <f>IF(B24="","",VLOOKUP(AD24,Varsayımlar!$B:$Q,16,0))</f>
        <v>24-26 CM</v>
      </c>
      <c r="AC24" s="64"/>
      <c r="AD24" s="61" t="str">
        <f t="shared" si="0"/>
        <v>LLC TRİTONMUTLUKAL WHEAT TORTILLA</v>
      </c>
    </row>
    <row r="25" spans="1:30" ht="36" customHeight="1" x14ac:dyDescent="0.25">
      <c r="A25" s="9" t="s">
        <v>202</v>
      </c>
      <c r="B25" s="82" t="s">
        <v>17</v>
      </c>
      <c r="C25" s="83">
        <f>IF(B25="","",VLOOKUP(AD25,Varsayımlar!$B:$Q,3,0))</f>
        <v>8698829380698</v>
      </c>
      <c r="D25" s="83" t="s">
        <v>486</v>
      </c>
      <c r="E25" s="104" t="s">
        <v>37</v>
      </c>
      <c r="F25" s="82" t="s">
        <v>487</v>
      </c>
      <c r="G25" s="82" t="s">
        <v>488</v>
      </c>
      <c r="H25" s="82" t="str">
        <f>IF(B25="","",VLOOKUP(AD25,Varsayımlar!$B:$Q,5,0))</f>
        <v>TORTİLLAS 25 CM 4 PCS 260G</v>
      </c>
      <c r="I25" s="82">
        <f>IF(B25="","",VLOOKUP(AD25,Varsayımlar!B:T,19,0))</f>
        <v>0</v>
      </c>
      <c r="J25" s="82" t="str">
        <f>IF(B25="","",VLOOKUP(AD25,Varsayımlar!$B:$Q,6,0))</f>
        <v>SADE</v>
      </c>
      <c r="K25" s="82">
        <v>2100</v>
      </c>
      <c r="L25" s="82"/>
      <c r="M25" s="82">
        <f t="shared" si="1"/>
        <v>25</v>
      </c>
      <c r="N25" s="82"/>
      <c r="O25" s="82"/>
      <c r="P25" s="82">
        <f>IF(B25="","",VLOOKUP(AD25,Varsayımlar!$B:$Q,7,0)*K25)</f>
        <v>63000</v>
      </c>
      <c r="Q25" s="82">
        <f>IF(B25="","",VLOOKUP(AD25,Varsayımlar!$B:$Q,8,0))</f>
        <v>25</v>
      </c>
      <c r="R25" s="82" t="str">
        <f>IF(B25="","",VLOOKUP(AD25,Varsayımlar!$B:$Q,9,0))</f>
        <v>SOFT</v>
      </c>
      <c r="S25" s="82">
        <f>IF(B25="","",VLOOKUP(AD25,Varsayımlar!$B:$Q,10,0))</f>
        <v>4</v>
      </c>
      <c r="T25" s="82">
        <f>IF(B25="","",VLOOKUP(AD25,Varsayımlar!$B:$Q,11,0))</f>
        <v>30</v>
      </c>
      <c r="U25" s="82">
        <f>IF(B25="","",VLOOKUP(AD25,Varsayımlar!$B:$Q,12,0))</f>
        <v>260</v>
      </c>
      <c r="V25" s="82" t="str">
        <f>IF(B25="","",VLOOKUP(AD25,Varsayımlar!$B:$Q,13,0))</f>
        <v>YURTDIŞI</v>
      </c>
      <c r="W25" s="82">
        <f>IF(B25="","",VLOOKUP(AD25,Varsayımlar!$B:$Q,14,0))</f>
        <v>6</v>
      </c>
      <c r="X25" s="84">
        <v>46189</v>
      </c>
      <c r="Y25" s="84">
        <v>46372</v>
      </c>
      <c r="Z25" s="82">
        <v>26061625</v>
      </c>
      <c r="AA25" s="82" t="str">
        <f>IF(B25="","",VLOOKUP(AD25,Varsayımlar!$B:$Q,15,0))</f>
        <v>TRİTON -SKT ATILACAK</v>
      </c>
      <c r="AB25" s="82" t="str">
        <f>IF(B25="","",VLOOKUP(AD25,Varsayımlar!$B:$Q,16,0))</f>
        <v>24-26 CM</v>
      </c>
      <c r="AC25" s="64"/>
      <c r="AD25" s="61" t="str">
        <f t="shared" si="0"/>
        <v>LLC TRİTONMUTLUKAL WHEAT TORTILLA</v>
      </c>
    </row>
    <row r="26" spans="1:30" ht="36" customHeight="1" x14ac:dyDescent="0.25">
      <c r="A26" s="9" t="s">
        <v>203</v>
      </c>
      <c r="B26" s="82" t="s">
        <v>17</v>
      </c>
      <c r="C26" s="83">
        <f>IF(B26="","",VLOOKUP(AD26,Varsayımlar!$B:$Q,3,0))</f>
        <v>8698829380698</v>
      </c>
      <c r="D26" s="83" t="s">
        <v>486</v>
      </c>
      <c r="E26" s="104" t="s">
        <v>37</v>
      </c>
      <c r="F26" s="82" t="s">
        <v>487</v>
      </c>
      <c r="G26" s="82" t="s">
        <v>489</v>
      </c>
      <c r="H26" s="82" t="str">
        <f>IF(B26="","",VLOOKUP(AD26,Varsayımlar!$B:$Q,5,0))</f>
        <v>TORTİLLAS 25 CM 4 PCS 260G</v>
      </c>
      <c r="I26" s="82">
        <f>IF(B26="","",VLOOKUP(AD26,Varsayımlar!B:T,19,0))</f>
        <v>0</v>
      </c>
      <c r="J26" s="82" t="str">
        <f>IF(B26="","",VLOOKUP(AD26,Varsayımlar!$B:$Q,6,0))</f>
        <v>SADE</v>
      </c>
      <c r="K26" s="82">
        <v>336</v>
      </c>
      <c r="L26" s="82"/>
      <c r="M26" s="82">
        <f t="shared" si="1"/>
        <v>4</v>
      </c>
      <c r="N26" s="82"/>
      <c r="O26" s="82"/>
      <c r="P26" s="82">
        <f>IF(B26="","",VLOOKUP(AD26,Varsayımlar!$B:$Q,7,0)*K26)</f>
        <v>10080</v>
      </c>
      <c r="Q26" s="82">
        <f>IF(B26="","",VLOOKUP(AD26,Varsayımlar!$B:$Q,8,0))</f>
        <v>25</v>
      </c>
      <c r="R26" s="82" t="str">
        <f>IF(B26="","",VLOOKUP(AD26,Varsayımlar!$B:$Q,9,0))</f>
        <v>SOFT</v>
      </c>
      <c r="S26" s="82">
        <f>IF(B26="","",VLOOKUP(AD26,Varsayımlar!$B:$Q,10,0))</f>
        <v>4</v>
      </c>
      <c r="T26" s="82">
        <f>IF(B26="","",VLOOKUP(AD26,Varsayımlar!$B:$Q,11,0))</f>
        <v>30</v>
      </c>
      <c r="U26" s="82">
        <f>IF(B26="","",VLOOKUP(AD26,Varsayımlar!$B:$Q,12,0))</f>
        <v>260</v>
      </c>
      <c r="V26" s="82" t="str">
        <f>IF(B26="","",VLOOKUP(AD26,Varsayımlar!$B:$Q,13,0))</f>
        <v>YURTDIŞI</v>
      </c>
      <c r="W26" s="82">
        <f>IF(B26="","",VLOOKUP(AD26,Varsayımlar!$B:$Q,14,0))</f>
        <v>6</v>
      </c>
      <c r="X26" s="84">
        <v>46189</v>
      </c>
      <c r="Y26" s="84">
        <v>46372</v>
      </c>
      <c r="Z26" s="82">
        <v>26061625</v>
      </c>
      <c r="AA26" s="82" t="str">
        <f>IF(B26="","",VLOOKUP(AD26,Varsayımlar!$B:$Q,15,0))</f>
        <v>TRİTON -SKT ATILACAK</v>
      </c>
      <c r="AB26" s="82" t="str">
        <f>IF(B26="","",VLOOKUP(AD26,Varsayımlar!$B:$Q,16,0))</f>
        <v>24-26 CM</v>
      </c>
      <c r="AC26" s="64"/>
      <c r="AD26" s="61" t="str">
        <f t="shared" si="0"/>
        <v>LLC TRİTONMUTLUKAL WHEAT TORTILLA</v>
      </c>
    </row>
    <row r="27" spans="1:30" ht="36" customHeight="1" x14ac:dyDescent="0.25">
      <c r="A27" s="9" t="s">
        <v>204</v>
      </c>
      <c r="B27" s="115" t="s">
        <v>17</v>
      </c>
      <c r="C27" s="116">
        <f>IF(B27="","",VLOOKUP(AD27,Varsayımlar!$B:$Q,3,0))</f>
        <v>8698829380698</v>
      </c>
      <c r="D27" s="116" t="s">
        <v>490</v>
      </c>
      <c r="E27" s="117" t="s">
        <v>37</v>
      </c>
      <c r="F27" s="115" t="s">
        <v>491</v>
      </c>
      <c r="G27" s="115" t="s">
        <v>492</v>
      </c>
      <c r="H27" s="115" t="str">
        <f>IF(B27="","",VLOOKUP(AD27,Varsayımlar!$B:$Q,5,0))</f>
        <v>TORTİLLAS 25 CM 4 PCS 260G</v>
      </c>
      <c r="I27" s="115">
        <f>IF(B27="","",VLOOKUP(AD27,Varsayımlar!B:T,19,0))</f>
        <v>0</v>
      </c>
      <c r="J27" s="115" t="str">
        <f>IF(B27="","",VLOOKUP(AD27,Varsayımlar!$B:$Q,6,0))</f>
        <v>SADE</v>
      </c>
      <c r="K27" s="115">
        <v>588</v>
      </c>
      <c r="L27" s="115"/>
      <c r="M27" s="115">
        <f t="shared" si="1"/>
        <v>7</v>
      </c>
      <c r="N27" s="115"/>
      <c r="O27" s="115"/>
      <c r="P27" s="115">
        <f>IF(B27="","",VLOOKUP(AD27,Varsayımlar!$B:$Q,7,0)*K27)</f>
        <v>17640</v>
      </c>
      <c r="Q27" s="115">
        <f>IF(B27="","",VLOOKUP(AD27,Varsayımlar!$B:$Q,8,0))</f>
        <v>25</v>
      </c>
      <c r="R27" s="115" t="str">
        <f>IF(B27="","",VLOOKUP(AD27,Varsayımlar!$B:$Q,9,0))</f>
        <v>SOFT</v>
      </c>
      <c r="S27" s="115">
        <f>IF(B27="","",VLOOKUP(AD27,Varsayımlar!$B:$Q,10,0))</f>
        <v>4</v>
      </c>
      <c r="T27" s="115">
        <f>IF(B27="","",VLOOKUP(AD27,Varsayımlar!$B:$Q,11,0))</f>
        <v>30</v>
      </c>
      <c r="U27" s="115">
        <f>IF(B27="","",VLOOKUP(AD27,Varsayımlar!$B:$Q,12,0))</f>
        <v>260</v>
      </c>
      <c r="V27" s="115" t="str">
        <f>IF(B27="","",VLOOKUP(AD27,Varsayımlar!$B:$Q,13,0))</f>
        <v>YURTDIŞI</v>
      </c>
      <c r="W27" s="115">
        <f>IF(B27="","",VLOOKUP(AD27,Varsayımlar!$B:$Q,14,0))</f>
        <v>6</v>
      </c>
      <c r="X27" s="118">
        <v>46190</v>
      </c>
      <c r="Y27" s="118">
        <v>46373</v>
      </c>
      <c r="Z27" s="115">
        <v>26061725</v>
      </c>
      <c r="AA27" s="115" t="str">
        <f>IF(B27="","",VLOOKUP(AD27,Varsayımlar!$B:$Q,15,0))</f>
        <v>TRİTON -SKT ATILACAK</v>
      </c>
      <c r="AB27" s="115" t="str">
        <f>IF(B27="","",VLOOKUP(AD27,Varsayımlar!$B:$Q,16,0))</f>
        <v>24-26 CM</v>
      </c>
      <c r="AC27" s="64"/>
      <c r="AD27" s="61" t="str">
        <f t="shared" si="0"/>
        <v>LLC TRİTONMUTLUKAL WHEAT TORTILLA</v>
      </c>
    </row>
    <row r="28" spans="1:30" ht="36" customHeight="1" x14ac:dyDescent="0.25">
      <c r="A28" s="9" t="s">
        <v>205</v>
      </c>
      <c r="B28" s="115" t="s">
        <v>17</v>
      </c>
      <c r="C28" s="116">
        <f>IF(B28="","",VLOOKUP(AD28,Varsayımlar!$B:$Q,3,0))</f>
        <v>8698829380698</v>
      </c>
      <c r="D28" s="116" t="s">
        <v>490</v>
      </c>
      <c r="E28" s="117" t="s">
        <v>37</v>
      </c>
      <c r="F28" s="115" t="s">
        <v>491</v>
      </c>
      <c r="G28" s="115" t="s">
        <v>493</v>
      </c>
      <c r="H28" s="115" t="str">
        <f>IF(B28="","",VLOOKUP(AD28,Varsayımlar!$B:$Q,5,0))</f>
        <v>TORTİLLAS 25 CM 4 PCS 260G</v>
      </c>
      <c r="I28" s="115">
        <f>IF(B28="","",VLOOKUP(AD28,Varsayımlar!B:T,19,0))</f>
        <v>0</v>
      </c>
      <c r="J28" s="115" t="str">
        <f>IF(B28="","",VLOOKUP(AD28,Varsayımlar!$B:$Q,6,0))</f>
        <v>SADE</v>
      </c>
      <c r="K28" s="115">
        <v>1848</v>
      </c>
      <c r="L28" s="115"/>
      <c r="M28" s="115">
        <f t="shared" si="1"/>
        <v>22</v>
      </c>
      <c r="N28" s="115"/>
      <c r="O28" s="115"/>
      <c r="P28" s="115">
        <f>IF(B28="","",VLOOKUP(AD28,Varsayımlar!$B:$Q,7,0)*K28)</f>
        <v>55440</v>
      </c>
      <c r="Q28" s="115">
        <f>IF(B28="","",VLOOKUP(AD28,Varsayımlar!$B:$Q,8,0))</f>
        <v>25</v>
      </c>
      <c r="R28" s="115" t="str">
        <f>IF(B28="","",VLOOKUP(AD28,Varsayımlar!$B:$Q,9,0))</f>
        <v>SOFT</v>
      </c>
      <c r="S28" s="115">
        <f>IF(B28="","",VLOOKUP(AD28,Varsayımlar!$B:$Q,10,0))</f>
        <v>4</v>
      </c>
      <c r="T28" s="115">
        <f>IF(B28="","",VLOOKUP(AD28,Varsayımlar!$B:$Q,11,0))</f>
        <v>30</v>
      </c>
      <c r="U28" s="115">
        <f>IF(B28="","",VLOOKUP(AD28,Varsayımlar!$B:$Q,12,0))</f>
        <v>260</v>
      </c>
      <c r="V28" s="115" t="str">
        <f>IF(B28="","",VLOOKUP(AD28,Varsayımlar!$B:$Q,13,0))</f>
        <v>YURTDIŞI</v>
      </c>
      <c r="W28" s="115">
        <f>IF(B28="","",VLOOKUP(AD28,Varsayımlar!$B:$Q,14,0))</f>
        <v>6</v>
      </c>
      <c r="X28" s="118">
        <v>46190</v>
      </c>
      <c r="Y28" s="118">
        <v>46373</v>
      </c>
      <c r="Z28" s="115">
        <v>26061725</v>
      </c>
      <c r="AA28" s="115" t="str">
        <f>IF(B28="","",VLOOKUP(AD28,Varsayımlar!$B:$Q,15,0))</f>
        <v>TRİTON -SKT ATILACAK</v>
      </c>
      <c r="AB28" s="115" t="str">
        <f>IF(B28="","",VLOOKUP(AD28,Varsayımlar!$B:$Q,16,0))</f>
        <v>24-26 CM</v>
      </c>
      <c r="AC28" s="64"/>
      <c r="AD28" s="61" t="str">
        <f t="shared" si="0"/>
        <v>LLC TRİTONMUTLUKAL WHEAT TORTILLA</v>
      </c>
    </row>
    <row r="29" spans="1:30" ht="36" customHeight="1" x14ac:dyDescent="0.25">
      <c r="A29" s="9" t="s">
        <v>206</v>
      </c>
      <c r="B29" s="120" t="s">
        <v>17</v>
      </c>
      <c r="C29" s="121">
        <f>IF(B29="","",VLOOKUP(AD29,Varsayımlar!$B:$Q,3,0))</f>
        <v>8698829380698</v>
      </c>
      <c r="D29" s="121" t="s">
        <v>494</v>
      </c>
      <c r="E29" s="122" t="s">
        <v>37</v>
      </c>
      <c r="F29" s="120" t="s">
        <v>495</v>
      </c>
      <c r="G29" s="120" t="s">
        <v>496</v>
      </c>
      <c r="H29" s="120" t="str">
        <f>IF(B29="","",VLOOKUP(AD29,Varsayımlar!$B:$Q,5,0))</f>
        <v>TORTİLLAS 25 CM 4 PCS 260G</v>
      </c>
      <c r="I29" s="120">
        <f>IF(B29="","",VLOOKUP(AD29,Varsayımlar!B:T,19,0))</f>
        <v>0</v>
      </c>
      <c r="J29" s="120" t="str">
        <f>IF(B29="","",VLOOKUP(AD29,Varsayımlar!$B:$Q,6,0))</f>
        <v>SADE</v>
      </c>
      <c r="K29" s="120">
        <v>1428</v>
      </c>
      <c r="L29" s="120"/>
      <c r="M29" s="120">
        <f t="shared" si="1"/>
        <v>17</v>
      </c>
      <c r="N29" s="120"/>
      <c r="O29" s="120"/>
      <c r="P29" s="120">
        <f>IF(B29="","",VLOOKUP(AD29,Varsayımlar!$B:$Q,7,0)*K29)</f>
        <v>42840</v>
      </c>
      <c r="Q29" s="120">
        <f>IF(B29="","",VLOOKUP(AD29,Varsayımlar!$B:$Q,8,0))</f>
        <v>25</v>
      </c>
      <c r="R29" s="120" t="str">
        <f>IF(B29="","",VLOOKUP(AD29,Varsayımlar!$B:$Q,9,0))</f>
        <v>SOFT</v>
      </c>
      <c r="S29" s="120">
        <f>IF(B29="","",VLOOKUP(AD29,Varsayımlar!$B:$Q,10,0))</f>
        <v>4</v>
      </c>
      <c r="T29" s="120">
        <f>IF(B29="","",VLOOKUP(AD29,Varsayımlar!$B:$Q,11,0))</f>
        <v>30</v>
      </c>
      <c r="U29" s="120">
        <f>IF(B29="","",VLOOKUP(AD29,Varsayımlar!$B:$Q,12,0))</f>
        <v>260</v>
      </c>
      <c r="V29" s="120" t="str">
        <f>IF(B29="","",VLOOKUP(AD29,Varsayımlar!$B:$Q,13,0))</f>
        <v>YURTDIŞI</v>
      </c>
      <c r="W29" s="120">
        <f>IF(B29="","",VLOOKUP(AD29,Varsayımlar!$B:$Q,14,0))</f>
        <v>6</v>
      </c>
      <c r="X29" s="123">
        <v>46191</v>
      </c>
      <c r="Y29" s="123">
        <v>46374</v>
      </c>
      <c r="Z29" s="120">
        <v>26061825</v>
      </c>
      <c r="AA29" s="120" t="str">
        <f>IF(B29="","",VLOOKUP(AD29,Varsayımlar!$B:$Q,15,0))</f>
        <v>TRİTON -SKT ATILACAK</v>
      </c>
      <c r="AB29" s="120" t="str">
        <f>IF(B29="","",VLOOKUP(AD29,Varsayımlar!$B:$Q,16,0))</f>
        <v>24-26 CM</v>
      </c>
      <c r="AC29" s="64"/>
      <c r="AD29" s="61" t="str">
        <f t="shared" si="0"/>
        <v>LLC TRİTONMUTLUKAL WHEAT TORTILLA</v>
      </c>
    </row>
    <row r="30" spans="1:30" ht="36" customHeight="1" x14ac:dyDescent="0.25">
      <c r="A30" s="9" t="s">
        <v>207</v>
      </c>
      <c r="B30" s="120" t="s">
        <v>17</v>
      </c>
      <c r="C30" s="121">
        <f>IF(B30="","",VLOOKUP(AD30,Varsayımlar!$B:$Q,3,0))</f>
        <v>8698829380698</v>
      </c>
      <c r="D30" s="121" t="s">
        <v>494</v>
      </c>
      <c r="E30" s="122" t="s">
        <v>37</v>
      </c>
      <c r="F30" s="120" t="s">
        <v>495</v>
      </c>
      <c r="G30" s="120" t="s">
        <v>497</v>
      </c>
      <c r="H30" s="120" t="str">
        <f>IF(B30="","",VLOOKUP(AD30,Varsayımlar!$B:$Q,5,0))</f>
        <v>TORTİLLAS 25 CM 4 PCS 260G</v>
      </c>
      <c r="I30" s="120">
        <f>IF(B30="","",VLOOKUP(AD30,Varsayımlar!B:T,19,0))</f>
        <v>0</v>
      </c>
      <c r="J30" s="120" t="str">
        <f>IF(B30="","",VLOOKUP(AD30,Varsayımlar!$B:$Q,6,0))</f>
        <v>SADE</v>
      </c>
      <c r="K30" s="120">
        <v>1008</v>
      </c>
      <c r="L30" s="120"/>
      <c r="M30" s="120">
        <f t="shared" si="1"/>
        <v>12</v>
      </c>
      <c r="N30" s="120"/>
      <c r="O30" s="120"/>
      <c r="P30" s="120">
        <f>IF(B30="","",VLOOKUP(AD30,Varsayımlar!$B:$Q,7,0)*K30)</f>
        <v>30240</v>
      </c>
      <c r="Q30" s="120">
        <f>IF(B30="","",VLOOKUP(AD30,Varsayımlar!$B:$Q,8,0))</f>
        <v>25</v>
      </c>
      <c r="R30" s="120" t="str">
        <f>IF(B30="","",VLOOKUP(AD30,Varsayımlar!$B:$Q,9,0))</f>
        <v>SOFT</v>
      </c>
      <c r="S30" s="120">
        <f>IF(B30="","",VLOOKUP(AD30,Varsayımlar!$B:$Q,10,0))</f>
        <v>4</v>
      </c>
      <c r="T30" s="120">
        <f>IF(B30="","",VLOOKUP(AD30,Varsayımlar!$B:$Q,11,0))</f>
        <v>30</v>
      </c>
      <c r="U30" s="120">
        <f>IF(B30="","",VLOOKUP(AD30,Varsayımlar!$B:$Q,12,0))</f>
        <v>260</v>
      </c>
      <c r="V30" s="120" t="str">
        <f>IF(B30="","",VLOOKUP(AD30,Varsayımlar!$B:$Q,13,0))</f>
        <v>YURTDIŞI</v>
      </c>
      <c r="W30" s="120">
        <f>IF(B30="","",VLOOKUP(AD30,Varsayımlar!$B:$Q,14,0))</f>
        <v>6</v>
      </c>
      <c r="X30" s="123">
        <v>46191</v>
      </c>
      <c r="Y30" s="123">
        <v>46374</v>
      </c>
      <c r="Z30" s="120">
        <v>26061825</v>
      </c>
      <c r="AA30" s="120" t="str">
        <f>IF(B30="","",VLOOKUP(AD30,Varsayımlar!$B:$Q,15,0))</f>
        <v>TRİTON -SKT ATILACAK</v>
      </c>
      <c r="AB30" s="120" t="str">
        <f>IF(B30="","",VLOOKUP(AD30,Varsayımlar!$B:$Q,16,0))</f>
        <v>24-26 CM</v>
      </c>
      <c r="AC30" s="64"/>
      <c r="AD30" s="61" t="str">
        <f t="shared" si="0"/>
        <v>LLC TRİTONMUTLUKAL WHEAT TORTILLA</v>
      </c>
    </row>
    <row r="31" spans="1:30" ht="36" customHeight="1" x14ac:dyDescent="0.25">
      <c r="A31" s="9" t="s">
        <v>208</v>
      </c>
      <c r="B31" s="70" t="s">
        <v>17</v>
      </c>
      <c r="C31" s="71">
        <f>IF(B31="","",VLOOKUP(AD31,Varsayımlar!$B:$Q,3,0))</f>
        <v>8698829380698</v>
      </c>
      <c r="D31" s="71" t="s">
        <v>498</v>
      </c>
      <c r="E31" s="106" t="s">
        <v>37</v>
      </c>
      <c r="F31" s="70" t="s">
        <v>499</v>
      </c>
      <c r="G31" s="70" t="s">
        <v>500</v>
      </c>
      <c r="H31" s="70" t="str">
        <f>IF(B31="","",VLOOKUP(AD31,Varsayımlar!$B:$Q,5,0))</f>
        <v>TORTİLLAS 25 CM 4 PCS 260G</v>
      </c>
      <c r="I31" s="70">
        <f>IF(B31="","",VLOOKUP(AD31,Varsayımlar!B:T,19,0))</f>
        <v>0</v>
      </c>
      <c r="J31" s="70" t="str">
        <f>IF(B31="","",VLOOKUP(AD31,Varsayımlar!$B:$Q,6,0))</f>
        <v>SADE</v>
      </c>
      <c r="K31" s="70">
        <v>1512</v>
      </c>
      <c r="L31" s="70"/>
      <c r="M31" s="70">
        <f t="shared" si="1"/>
        <v>18</v>
      </c>
      <c r="N31" s="70"/>
      <c r="O31" s="70"/>
      <c r="P31" s="70">
        <f>IF(B31="","",VLOOKUP(AD31,Varsayımlar!$B:$Q,7,0)*K31)</f>
        <v>45360</v>
      </c>
      <c r="Q31" s="70">
        <f>IF(B31="","",VLOOKUP(AD31,Varsayımlar!$B:$Q,8,0))</f>
        <v>25</v>
      </c>
      <c r="R31" s="70" t="str">
        <f>IF(B31="","",VLOOKUP(AD31,Varsayımlar!$B:$Q,9,0))</f>
        <v>SOFT</v>
      </c>
      <c r="S31" s="70">
        <f>IF(B31="","",VLOOKUP(AD31,Varsayımlar!$B:$Q,10,0))</f>
        <v>4</v>
      </c>
      <c r="T31" s="70">
        <f>IF(B31="","",VLOOKUP(AD31,Varsayımlar!$B:$Q,11,0))</f>
        <v>30</v>
      </c>
      <c r="U31" s="70">
        <f>IF(B31="","",VLOOKUP(AD31,Varsayımlar!$B:$Q,12,0))</f>
        <v>260</v>
      </c>
      <c r="V31" s="70" t="str">
        <f>IF(B31="","",VLOOKUP(AD31,Varsayımlar!$B:$Q,13,0))</f>
        <v>YURTDIŞI</v>
      </c>
      <c r="W31" s="70">
        <f>IF(B31="","",VLOOKUP(AD31,Varsayımlar!$B:$Q,14,0))</f>
        <v>6</v>
      </c>
      <c r="X31" s="73">
        <v>46192</v>
      </c>
      <c r="Y31" s="73">
        <v>46375</v>
      </c>
      <c r="Z31" s="70">
        <v>26061925</v>
      </c>
      <c r="AA31" s="70" t="str">
        <f>IF(B31="","",VLOOKUP(AD31,Varsayımlar!$B:$Q,15,0))</f>
        <v>TRİTON -SKT ATILACAK</v>
      </c>
      <c r="AB31" s="70" t="str">
        <f>IF(B31="","",VLOOKUP(AD31,Varsayımlar!$B:$Q,16,0))</f>
        <v>24-26 CM</v>
      </c>
      <c r="AC31" s="64"/>
      <c r="AD31" s="61" t="str">
        <f t="shared" si="0"/>
        <v>LLC TRİTONMUTLUKAL WHEAT TORTILLA</v>
      </c>
    </row>
    <row r="32" spans="1:30" ht="36" customHeight="1" x14ac:dyDescent="0.25">
      <c r="A32" s="9" t="s">
        <v>208</v>
      </c>
      <c r="B32" s="70" t="s">
        <v>17</v>
      </c>
      <c r="C32" s="71">
        <f>IF(B32="","",VLOOKUP(AD32,Varsayımlar!$B:$Q,3,0))</f>
        <v>8698829380698</v>
      </c>
      <c r="D32" s="71" t="s">
        <v>498</v>
      </c>
      <c r="E32" s="106" t="s">
        <v>37</v>
      </c>
      <c r="F32" s="70" t="s">
        <v>499</v>
      </c>
      <c r="G32" s="70" t="s">
        <v>501</v>
      </c>
      <c r="H32" s="70" t="str">
        <f>IF(B32="","",VLOOKUP(AD32,Varsayımlar!$B:$Q,5,0))</f>
        <v>TORTİLLAS 25 CM 4 PCS 260G</v>
      </c>
      <c r="I32" s="70">
        <f>IF(B32="","",VLOOKUP(AD32,Varsayımlar!B:T,19,0))</f>
        <v>0</v>
      </c>
      <c r="J32" s="70" t="str">
        <f>IF(B32="","",VLOOKUP(AD32,Varsayımlar!$B:$Q,6,0))</f>
        <v>SADE</v>
      </c>
      <c r="K32" s="70">
        <v>924</v>
      </c>
      <c r="L32" s="70"/>
      <c r="M32" s="70">
        <f t="shared" si="1"/>
        <v>11</v>
      </c>
      <c r="N32" s="70"/>
      <c r="O32" s="70"/>
      <c r="P32" s="70">
        <f>IF(B32="","",VLOOKUP(AD32,Varsayımlar!$B:$Q,7,0)*K32)</f>
        <v>27720</v>
      </c>
      <c r="Q32" s="70">
        <f>IF(B32="","",VLOOKUP(AD32,Varsayımlar!$B:$Q,8,0))</f>
        <v>25</v>
      </c>
      <c r="R32" s="70" t="str">
        <f>IF(B32="","",VLOOKUP(AD32,Varsayımlar!$B:$Q,9,0))</f>
        <v>SOFT</v>
      </c>
      <c r="S32" s="70">
        <f>IF(B32="","",VLOOKUP(AD32,Varsayımlar!$B:$Q,10,0))</f>
        <v>4</v>
      </c>
      <c r="T32" s="70">
        <f>IF(B32="","",VLOOKUP(AD32,Varsayımlar!$B:$Q,11,0))</f>
        <v>30</v>
      </c>
      <c r="U32" s="70">
        <f>IF(B32="","",VLOOKUP(AD32,Varsayımlar!$B:$Q,12,0))</f>
        <v>260</v>
      </c>
      <c r="V32" s="70" t="str">
        <f>IF(B32="","",VLOOKUP(AD32,Varsayımlar!$B:$Q,13,0))</f>
        <v>YURTDIŞI</v>
      </c>
      <c r="W32" s="70">
        <f>IF(B32="","",VLOOKUP(AD32,Varsayımlar!$B:$Q,14,0))</f>
        <v>6</v>
      </c>
      <c r="X32" s="73">
        <v>46192</v>
      </c>
      <c r="Y32" s="73">
        <v>46375</v>
      </c>
      <c r="Z32" s="70">
        <v>26061925</v>
      </c>
      <c r="AA32" s="70" t="str">
        <f>IF(B32="","",VLOOKUP(AD32,Varsayımlar!$B:$Q,15,0))</f>
        <v>TRİTON -SKT ATILACAK</v>
      </c>
      <c r="AB32" s="70" t="str">
        <f>IF(B32="","",VLOOKUP(AD32,Varsayımlar!$B:$Q,16,0))</f>
        <v>24-26 CM</v>
      </c>
      <c r="AC32" s="64"/>
      <c r="AD32" s="61" t="str">
        <f t="shared" si="0"/>
        <v>LLC TRİTONMUTLUKAL WHEAT TORTILLA</v>
      </c>
    </row>
    <row r="33" spans="1:30" ht="36" customHeight="1" x14ac:dyDescent="0.25">
      <c r="A33" s="9" t="s">
        <v>208</v>
      </c>
      <c r="B33" s="77" t="s">
        <v>17</v>
      </c>
      <c r="C33" s="76">
        <f>IF(B33="","",VLOOKUP(AD33,Varsayımlar!$B:$Q,3,0))</f>
        <v>8698829380698</v>
      </c>
      <c r="D33" s="76" t="s">
        <v>502</v>
      </c>
      <c r="E33" s="119" t="s">
        <v>37</v>
      </c>
      <c r="F33" s="77" t="s">
        <v>503</v>
      </c>
      <c r="G33" s="77" t="s">
        <v>504</v>
      </c>
      <c r="H33" s="77" t="str">
        <f>IF(B33="","",VLOOKUP(AD33,Varsayımlar!$B:$Q,5,0))</f>
        <v>TORTİLLAS 25 CM 4 PCS 260G</v>
      </c>
      <c r="I33" s="77">
        <f>IF(B33="","",VLOOKUP(AD33,Varsayımlar!B:T,19,0))</f>
        <v>0</v>
      </c>
      <c r="J33" s="77" t="str">
        <f>IF(B33="","",VLOOKUP(AD33,Varsayımlar!$B:$Q,6,0))</f>
        <v>SADE</v>
      </c>
      <c r="K33" s="77">
        <v>2016</v>
      </c>
      <c r="L33" s="77"/>
      <c r="M33" s="77">
        <f t="shared" si="1"/>
        <v>24</v>
      </c>
      <c r="N33" s="77"/>
      <c r="O33" s="77"/>
      <c r="P33" s="77">
        <f>IF(B33="","",VLOOKUP(AD33,Varsayımlar!$B:$Q,7,0)*K33)</f>
        <v>60480</v>
      </c>
      <c r="Q33" s="77">
        <f>IF(B33="","",VLOOKUP(AD33,Varsayımlar!$B:$Q,8,0))</f>
        <v>25</v>
      </c>
      <c r="R33" s="77" t="str">
        <f>IF(B33="","",VLOOKUP(AD33,Varsayımlar!$B:$Q,9,0))</f>
        <v>SOFT</v>
      </c>
      <c r="S33" s="77">
        <f>IF(B33="","",VLOOKUP(AD33,Varsayımlar!$B:$Q,10,0))</f>
        <v>4</v>
      </c>
      <c r="T33" s="77">
        <f>IF(B33="","",VLOOKUP(AD33,Varsayımlar!$B:$Q,11,0))</f>
        <v>30</v>
      </c>
      <c r="U33" s="77">
        <f>IF(B33="","",VLOOKUP(AD33,Varsayımlar!$B:$Q,12,0))</f>
        <v>260</v>
      </c>
      <c r="V33" s="77" t="str">
        <f>IF(B33="","",VLOOKUP(AD33,Varsayımlar!$B:$Q,13,0))</f>
        <v>YURTDIŞI</v>
      </c>
      <c r="W33" s="77">
        <f>IF(B33="","",VLOOKUP(AD33,Varsayımlar!$B:$Q,14,0))</f>
        <v>6</v>
      </c>
      <c r="X33" s="78">
        <v>46195</v>
      </c>
      <c r="Y33" s="78">
        <v>46378</v>
      </c>
      <c r="Z33" s="77">
        <v>26062225</v>
      </c>
      <c r="AA33" s="77" t="str">
        <f>IF(B33="","",VLOOKUP(AD33,Varsayımlar!$B:$Q,15,0))</f>
        <v>TRİTON -SKT ATILACAK</v>
      </c>
      <c r="AB33" s="77" t="str">
        <f>IF(B33="","",VLOOKUP(AD33,Varsayımlar!$B:$Q,16,0))</f>
        <v>24-26 CM</v>
      </c>
      <c r="AC33" s="64"/>
      <c r="AD33" s="61" t="str">
        <f t="shared" si="0"/>
        <v>LLC TRİTONMUTLUKAL WHEAT TORTILLA</v>
      </c>
    </row>
    <row r="34" spans="1:30" ht="36" customHeight="1" x14ac:dyDescent="0.25">
      <c r="A34" s="9" t="s">
        <v>208</v>
      </c>
      <c r="B34" s="77" t="s">
        <v>17</v>
      </c>
      <c r="C34" s="76">
        <f>IF(B34="","",VLOOKUP(AD34,Varsayımlar!$B:$Q,3,0))</f>
        <v>8698829380698</v>
      </c>
      <c r="D34" s="76" t="s">
        <v>502</v>
      </c>
      <c r="E34" s="119" t="s">
        <v>37</v>
      </c>
      <c r="F34" s="77" t="s">
        <v>503</v>
      </c>
      <c r="G34" s="77" t="s">
        <v>505</v>
      </c>
      <c r="H34" s="77" t="str">
        <f>IF(B34="","",VLOOKUP(AD34,Varsayımlar!$B:$Q,5,0))</f>
        <v>TORTİLLAS 25 CM 4 PCS 260G</v>
      </c>
      <c r="I34" s="77">
        <f>IF(B34="","",VLOOKUP(AD34,Varsayımlar!B:T,19,0))</f>
        <v>0</v>
      </c>
      <c r="J34" s="77" t="str">
        <f>IF(B34="","",VLOOKUP(AD34,Varsayımlar!$B:$Q,6,0))</f>
        <v>SADE</v>
      </c>
      <c r="K34" s="77">
        <v>420</v>
      </c>
      <c r="L34" s="77"/>
      <c r="M34" s="77">
        <f t="shared" si="1"/>
        <v>5</v>
      </c>
      <c r="N34" s="77"/>
      <c r="O34" s="77"/>
      <c r="P34" s="77">
        <f>IF(B34="","",VLOOKUP(AD34,Varsayımlar!$B:$Q,7,0)*K34)</f>
        <v>12600</v>
      </c>
      <c r="Q34" s="77">
        <f>IF(B34="","",VLOOKUP(AD34,Varsayımlar!$B:$Q,8,0))</f>
        <v>25</v>
      </c>
      <c r="R34" s="77" t="str">
        <f>IF(B34="","",VLOOKUP(AD34,Varsayımlar!$B:$Q,9,0))</f>
        <v>SOFT</v>
      </c>
      <c r="S34" s="77">
        <f>IF(B34="","",VLOOKUP(AD34,Varsayımlar!$B:$Q,10,0))</f>
        <v>4</v>
      </c>
      <c r="T34" s="77">
        <f>IF(B34="","",VLOOKUP(AD34,Varsayımlar!$B:$Q,11,0))</f>
        <v>30</v>
      </c>
      <c r="U34" s="77">
        <f>IF(B34="","",VLOOKUP(AD34,Varsayımlar!$B:$Q,12,0))</f>
        <v>260</v>
      </c>
      <c r="V34" s="77" t="str">
        <f>IF(B34="","",VLOOKUP(AD34,Varsayımlar!$B:$Q,13,0))</f>
        <v>YURTDIŞI</v>
      </c>
      <c r="W34" s="77">
        <f>IF(B34="","",VLOOKUP(AD34,Varsayımlar!$B:$Q,14,0))</f>
        <v>6</v>
      </c>
      <c r="X34" s="78">
        <v>46195</v>
      </c>
      <c r="Y34" s="78">
        <v>46378</v>
      </c>
      <c r="Z34" s="77">
        <v>26062225</v>
      </c>
      <c r="AA34" s="77" t="str">
        <f>IF(B34="","",VLOOKUP(AD34,Varsayımlar!$B:$Q,15,0))</f>
        <v>TRİTON -SKT ATILACAK</v>
      </c>
      <c r="AB34" s="77" t="str">
        <f>IF(B34="","",VLOOKUP(AD34,Varsayımlar!$B:$Q,16,0))</f>
        <v>24-26 CM</v>
      </c>
      <c r="AC34" s="64"/>
      <c r="AD34" s="61" t="str">
        <f t="shared" si="0"/>
        <v>LLC TRİTONMUTLUKAL WHEAT TORTILLA</v>
      </c>
    </row>
    <row r="35" spans="1:30" ht="36" customHeight="1" x14ac:dyDescent="0.25">
      <c r="A35" s="9" t="s">
        <v>208</v>
      </c>
      <c r="B35" s="111" t="s">
        <v>17</v>
      </c>
      <c r="C35" s="112">
        <f>IF(B35="","",VLOOKUP(AD35,Varsayımlar!$B:$Q,3,0))</f>
        <v>8698829380698</v>
      </c>
      <c r="D35" s="112" t="s">
        <v>506</v>
      </c>
      <c r="E35" s="113" t="s">
        <v>37</v>
      </c>
      <c r="F35" s="111" t="s">
        <v>507</v>
      </c>
      <c r="G35" s="111" t="s">
        <v>508</v>
      </c>
      <c r="H35" s="111" t="str">
        <f>IF(B35="","",VLOOKUP(AD35,Varsayımlar!$B:$Q,5,0))</f>
        <v>TORTİLLAS 25 CM 4 PCS 260G</v>
      </c>
      <c r="I35" s="111">
        <f>IF(B35="","",VLOOKUP(AD35,Varsayımlar!B:T,19,0))</f>
        <v>0</v>
      </c>
      <c r="J35" s="111" t="str">
        <f>IF(B35="","",VLOOKUP(AD35,Varsayımlar!$B:$Q,6,0))</f>
        <v>SADE</v>
      </c>
      <c r="K35" s="111">
        <v>2436</v>
      </c>
      <c r="L35" s="111"/>
      <c r="M35" s="111">
        <f t="shared" si="1"/>
        <v>29</v>
      </c>
      <c r="N35" s="111"/>
      <c r="O35" s="111"/>
      <c r="P35" s="111">
        <f>IF(B35="","",VLOOKUP(AD35,Varsayımlar!$B:$Q,7,0)*K35)</f>
        <v>73080</v>
      </c>
      <c r="Q35" s="111">
        <f>IF(B35="","",VLOOKUP(AD35,Varsayımlar!$B:$Q,8,0))</f>
        <v>25</v>
      </c>
      <c r="R35" s="111" t="str">
        <f>IF(B35="","",VLOOKUP(AD35,Varsayımlar!$B:$Q,9,0))</f>
        <v>SOFT</v>
      </c>
      <c r="S35" s="111">
        <f>IF(B35="","",VLOOKUP(AD35,Varsayımlar!$B:$Q,10,0))</f>
        <v>4</v>
      </c>
      <c r="T35" s="111">
        <f>IF(B35="","",VLOOKUP(AD35,Varsayımlar!$B:$Q,11,0))</f>
        <v>30</v>
      </c>
      <c r="U35" s="111">
        <f>IF(B35="","",VLOOKUP(AD35,Varsayımlar!$B:$Q,12,0))</f>
        <v>260</v>
      </c>
      <c r="V35" s="111" t="str">
        <f>IF(B35="","",VLOOKUP(AD35,Varsayımlar!$B:$Q,13,0))</f>
        <v>YURTDIŞI</v>
      </c>
      <c r="W35" s="111">
        <f>IF(B35="","",VLOOKUP(AD35,Varsayımlar!$B:$Q,14,0))</f>
        <v>6</v>
      </c>
      <c r="X35" s="114">
        <v>46196</v>
      </c>
      <c r="Y35" s="114">
        <v>46379</v>
      </c>
      <c r="Z35" s="111">
        <v>26062325</v>
      </c>
      <c r="AA35" s="111" t="str">
        <f>IF(B35="","",VLOOKUP(AD35,Varsayımlar!$B:$Q,15,0))</f>
        <v>TRİTON -SKT ATILACAK</v>
      </c>
      <c r="AB35" s="111" t="str">
        <f>IF(B35="","",VLOOKUP(AD35,Varsayımlar!$B:$Q,16,0))</f>
        <v>24-26 CM</v>
      </c>
      <c r="AC35" s="64"/>
      <c r="AD35" s="61" t="str">
        <f t="shared" si="0"/>
        <v>LLC TRİTONMUTLUKAL WHEAT TORTILLA</v>
      </c>
    </row>
    <row r="36" spans="1:30" ht="36" customHeight="1" x14ac:dyDescent="0.25">
      <c r="A36" s="9" t="s">
        <v>208</v>
      </c>
      <c r="B36" s="107" t="s">
        <v>17</v>
      </c>
      <c r="C36" s="108">
        <f>IF(B36="","",VLOOKUP(AD36,Varsayımlar!$B:$Q,3,0))</f>
        <v>8698829380698</v>
      </c>
      <c r="D36" s="108" t="s">
        <v>509</v>
      </c>
      <c r="E36" s="109" t="s">
        <v>37</v>
      </c>
      <c r="F36" s="107" t="s">
        <v>510</v>
      </c>
      <c r="G36" s="107" t="s">
        <v>511</v>
      </c>
      <c r="H36" s="107" t="str">
        <f>IF(B36="","",VLOOKUP(AD36,Varsayımlar!$B:$Q,5,0))</f>
        <v>TORTİLLAS 25 CM 4 PCS 260G</v>
      </c>
      <c r="I36" s="107">
        <f>IF(B36="","",VLOOKUP(AD36,Varsayımlar!B:T,19,0))</f>
        <v>0</v>
      </c>
      <c r="J36" s="107" t="str">
        <f>IF(B36="","",VLOOKUP(AD36,Varsayımlar!$B:$Q,6,0))</f>
        <v>SADE</v>
      </c>
      <c r="K36" s="107">
        <v>1428</v>
      </c>
      <c r="L36" s="107"/>
      <c r="M36" s="107">
        <f t="shared" si="1"/>
        <v>17</v>
      </c>
      <c r="N36" s="107"/>
      <c r="O36" s="107"/>
      <c r="P36" s="107">
        <f>IF(B36="","",VLOOKUP(AD36,Varsayımlar!$B:$Q,7,0)*K36)</f>
        <v>42840</v>
      </c>
      <c r="Q36" s="107">
        <f>IF(B36="","",VLOOKUP(AD36,Varsayımlar!$B:$Q,8,0))</f>
        <v>25</v>
      </c>
      <c r="R36" s="107" t="str">
        <f>IF(B36="","",VLOOKUP(AD36,Varsayımlar!$B:$Q,9,0))</f>
        <v>SOFT</v>
      </c>
      <c r="S36" s="107">
        <f>IF(B36="","",VLOOKUP(AD36,Varsayımlar!$B:$Q,10,0))</f>
        <v>4</v>
      </c>
      <c r="T36" s="107">
        <f>IF(B36="","",VLOOKUP(AD36,Varsayımlar!$B:$Q,11,0))</f>
        <v>30</v>
      </c>
      <c r="U36" s="107">
        <f>IF(B36="","",VLOOKUP(AD36,Varsayımlar!$B:$Q,12,0))</f>
        <v>260</v>
      </c>
      <c r="V36" s="107" t="str">
        <f>IF(B36="","",VLOOKUP(AD36,Varsayımlar!$B:$Q,13,0))</f>
        <v>YURTDIŞI</v>
      </c>
      <c r="W36" s="107">
        <f>IF(B36="","",VLOOKUP(AD36,Varsayımlar!$B:$Q,14,0))</f>
        <v>6</v>
      </c>
      <c r="X36" s="110">
        <v>46197</v>
      </c>
      <c r="Y36" s="110">
        <v>46380</v>
      </c>
      <c r="Z36" s="107">
        <v>26062425</v>
      </c>
      <c r="AA36" s="107" t="str">
        <f>IF(B36="","",VLOOKUP(AD36,Varsayımlar!$B:$Q,15,0))</f>
        <v>TRİTON -SKT ATILACAK</v>
      </c>
      <c r="AB36" s="107" t="str">
        <f>IF(B36="","",VLOOKUP(AD36,Varsayımlar!$B:$Q,16,0))</f>
        <v>24-26 CM</v>
      </c>
      <c r="AC36" s="64"/>
      <c r="AD36" s="61" t="str">
        <f t="shared" si="0"/>
        <v>LLC TRİTONMUTLUKAL WHEAT TORTILLA</v>
      </c>
    </row>
    <row r="37" spans="1:30" ht="36" customHeight="1" x14ac:dyDescent="0.25">
      <c r="A37" s="9" t="s">
        <v>208</v>
      </c>
      <c r="B37" s="107" t="s">
        <v>17</v>
      </c>
      <c r="C37" s="108">
        <f>IF(B37="","",VLOOKUP(AD37,Varsayımlar!$B:$Q,3,0))</f>
        <v>8698829380698</v>
      </c>
      <c r="D37" s="108" t="s">
        <v>509</v>
      </c>
      <c r="E37" s="109" t="s">
        <v>37</v>
      </c>
      <c r="F37" s="107" t="s">
        <v>510</v>
      </c>
      <c r="G37" s="107" t="s">
        <v>512</v>
      </c>
      <c r="H37" s="107" t="str">
        <f>IF(B37="","",VLOOKUP(AD37,Varsayımlar!$B:$Q,5,0))</f>
        <v>TORTİLLAS 25 CM 4 PCS 260G</v>
      </c>
      <c r="I37" s="107">
        <f>IF(B37="","",VLOOKUP(AD37,Varsayımlar!B:T,19,0))</f>
        <v>0</v>
      </c>
      <c r="J37" s="107" t="str">
        <f>IF(B37="","",VLOOKUP(AD37,Varsayımlar!$B:$Q,6,0))</f>
        <v>SADE</v>
      </c>
      <c r="K37" s="107">
        <v>1008</v>
      </c>
      <c r="L37" s="107"/>
      <c r="M37" s="107">
        <f t="shared" si="1"/>
        <v>12</v>
      </c>
      <c r="N37" s="107"/>
      <c r="O37" s="107"/>
      <c r="P37" s="107">
        <f>IF(B37="","",VLOOKUP(AD37,Varsayımlar!$B:$Q,7,0)*K37)</f>
        <v>30240</v>
      </c>
      <c r="Q37" s="107">
        <f>IF(B37="","",VLOOKUP(AD37,Varsayımlar!$B:$Q,8,0))</f>
        <v>25</v>
      </c>
      <c r="R37" s="107" t="str">
        <f>IF(B37="","",VLOOKUP(AD37,Varsayımlar!$B:$Q,9,0))</f>
        <v>SOFT</v>
      </c>
      <c r="S37" s="107">
        <f>IF(B37="","",VLOOKUP(AD37,Varsayımlar!$B:$Q,10,0))</f>
        <v>4</v>
      </c>
      <c r="T37" s="107">
        <f>IF(B37="","",VLOOKUP(AD37,Varsayımlar!$B:$Q,11,0))</f>
        <v>30</v>
      </c>
      <c r="U37" s="107">
        <f>IF(B37="","",VLOOKUP(AD37,Varsayımlar!$B:$Q,12,0))</f>
        <v>260</v>
      </c>
      <c r="V37" s="107" t="str">
        <f>IF(B37="","",VLOOKUP(AD37,Varsayımlar!$B:$Q,13,0))</f>
        <v>YURTDIŞI</v>
      </c>
      <c r="W37" s="107">
        <f>IF(B37="","",VLOOKUP(AD37,Varsayımlar!$B:$Q,14,0))</f>
        <v>6</v>
      </c>
      <c r="X37" s="110">
        <v>46197</v>
      </c>
      <c r="Y37" s="110">
        <v>46380</v>
      </c>
      <c r="Z37" s="107">
        <v>26062425</v>
      </c>
      <c r="AA37" s="107" t="str">
        <f>IF(B37="","",VLOOKUP(AD37,Varsayımlar!$B:$Q,15,0))</f>
        <v>TRİTON -SKT ATILACAK</v>
      </c>
      <c r="AB37" s="107" t="str">
        <f>IF(B37="","",VLOOKUP(AD37,Varsayımlar!$B:$Q,16,0))</f>
        <v>24-26 CM</v>
      </c>
      <c r="AC37" s="64"/>
      <c r="AD37" s="61" t="str">
        <f t="shared" si="0"/>
        <v>LLC TRİTONMUTLUKAL WHEAT TORTILLA</v>
      </c>
    </row>
    <row r="38" spans="1:30" ht="36" customHeight="1" x14ac:dyDescent="0.25">
      <c r="A38" s="9" t="s">
        <v>208</v>
      </c>
      <c r="B38" s="67" t="s">
        <v>17</v>
      </c>
      <c r="C38" s="4">
        <f>IF(B38="","",VLOOKUP(AD38,Varsayımlar!$B:$Q,3,0))</f>
        <v>8698829380698</v>
      </c>
      <c r="D38" s="4" t="s">
        <v>513</v>
      </c>
      <c r="E38" s="105" t="s">
        <v>37</v>
      </c>
      <c r="F38" s="67" t="s">
        <v>514</v>
      </c>
      <c r="G38" s="67" t="s">
        <v>515</v>
      </c>
      <c r="H38" s="67" t="str">
        <f>IF(B38="","",VLOOKUP(AD38,Varsayımlar!$B:$Q,5,0))</f>
        <v>TORTİLLAS 25 CM 4 PCS 260G</v>
      </c>
      <c r="I38" s="67">
        <f>IF(B38="","",VLOOKUP(AD38,Varsayımlar!B:T,19,0))</f>
        <v>0</v>
      </c>
      <c r="J38" s="67" t="str">
        <f>IF(B38="","",VLOOKUP(AD38,Varsayımlar!$B:$Q,6,0))</f>
        <v>SADE</v>
      </c>
      <c r="K38" s="67">
        <v>1344</v>
      </c>
      <c r="L38" s="67"/>
      <c r="M38" s="67">
        <f t="shared" si="1"/>
        <v>16</v>
      </c>
      <c r="N38" s="67"/>
      <c r="O38" s="67"/>
      <c r="P38" s="67">
        <f>IF(B38="","",VLOOKUP(AD38,Varsayımlar!$B:$Q,7,0)*K38)</f>
        <v>40320</v>
      </c>
      <c r="Q38" s="67">
        <f>IF(B38="","",VLOOKUP(AD38,Varsayımlar!$B:$Q,8,0))</f>
        <v>25</v>
      </c>
      <c r="R38" s="67" t="str">
        <f>IF(B38="","",VLOOKUP(AD38,Varsayımlar!$B:$Q,9,0))</f>
        <v>SOFT</v>
      </c>
      <c r="S38" s="67">
        <f>IF(B38="","",VLOOKUP(AD38,Varsayımlar!$B:$Q,10,0))</f>
        <v>4</v>
      </c>
      <c r="T38" s="67">
        <f>IF(B38="","",VLOOKUP(AD38,Varsayımlar!$B:$Q,11,0))</f>
        <v>30</v>
      </c>
      <c r="U38" s="67">
        <f>IF(B38="","",VLOOKUP(AD38,Varsayımlar!$B:$Q,12,0))</f>
        <v>260</v>
      </c>
      <c r="V38" s="67" t="str">
        <f>IF(B38="","",VLOOKUP(AD38,Varsayımlar!$B:$Q,13,0))</f>
        <v>YURTDIŞI</v>
      </c>
      <c r="W38" s="67">
        <f>IF(B38="","",VLOOKUP(AD38,Varsayımlar!$B:$Q,14,0))</f>
        <v>6</v>
      </c>
      <c r="X38" s="68">
        <v>46198</v>
      </c>
      <c r="Y38" s="68">
        <v>46381</v>
      </c>
      <c r="Z38" s="67">
        <v>26062525</v>
      </c>
      <c r="AA38" s="67" t="str">
        <f>IF(B38="","",VLOOKUP(AD38,Varsayımlar!$B:$Q,15,0))</f>
        <v>TRİTON -SKT ATILACAK</v>
      </c>
      <c r="AB38" s="67" t="str">
        <f>IF(B38="","",VLOOKUP(AD38,Varsayımlar!$B:$Q,16,0))</f>
        <v>24-26 CM</v>
      </c>
      <c r="AC38" s="64"/>
      <c r="AD38" s="61" t="str">
        <f t="shared" si="0"/>
        <v>LLC TRİTONMUTLUKAL WHEAT TORTILLA</v>
      </c>
    </row>
    <row r="39" spans="1:30" ht="36" customHeight="1" x14ac:dyDescent="0.25">
      <c r="A39" s="9" t="s">
        <v>208</v>
      </c>
      <c r="B39" s="67" t="s">
        <v>17</v>
      </c>
      <c r="C39" s="4">
        <f>IF(B39="","",VLOOKUP(AD39,Varsayımlar!$B:$Q,3,0))</f>
        <v>8698829380698</v>
      </c>
      <c r="D39" s="4" t="s">
        <v>513</v>
      </c>
      <c r="E39" s="105" t="s">
        <v>37</v>
      </c>
      <c r="F39" s="67" t="s">
        <v>514</v>
      </c>
      <c r="G39" s="67" t="s">
        <v>516</v>
      </c>
      <c r="H39" s="67" t="str">
        <f>IF(B39="","",VLOOKUP(AD39,Varsayımlar!$B:$Q,5,0))</f>
        <v>TORTİLLAS 25 CM 4 PCS 260G</v>
      </c>
      <c r="I39" s="67">
        <f>IF(B39="","",VLOOKUP(AD39,Varsayımlar!B:T,19,0))</f>
        <v>0</v>
      </c>
      <c r="J39" s="67" t="str">
        <f>IF(B39="","",VLOOKUP(AD39,Varsayımlar!$B:$Q,6,0))</f>
        <v>SADE</v>
      </c>
      <c r="K39" s="67">
        <v>1092</v>
      </c>
      <c r="L39" s="67"/>
      <c r="M39" s="67">
        <f t="shared" si="1"/>
        <v>13</v>
      </c>
      <c r="N39" s="67"/>
      <c r="O39" s="67"/>
      <c r="P39" s="67">
        <f>IF(B39="","",VLOOKUP(AD39,Varsayımlar!$B:$Q,7,0)*K39)</f>
        <v>32760</v>
      </c>
      <c r="Q39" s="67">
        <f>IF(B39="","",VLOOKUP(AD39,Varsayımlar!$B:$Q,8,0))</f>
        <v>25</v>
      </c>
      <c r="R39" s="67" t="str">
        <f>IF(B39="","",VLOOKUP(AD39,Varsayımlar!$B:$Q,9,0))</f>
        <v>SOFT</v>
      </c>
      <c r="S39" s="67">
        <f>IF(B39="","",VLOOKUP(AD39,Varsayımlar!$B:$Q,10,0))</f>
        <v>4</v>
      </c>
      <c r="T39" s="67">
        <f>IF(B39="","",VLOOKUP(AD39,Varsayımlar!$B:$Q,11,0))</f>
        <v>30</v>
      </c>
      <c r="U39" s="67">
        <f>IF(B39="","",VLOOKUP(AD39,Varsayımlar!$B:$Q,12,0))</f>
        <v>260</v>
      </c>
      <c r="V39" s="67" t="str">
        <f>IF(B39="","",VLOOKUP(AD39,Varsayımlar!$B:$Q,13,0))</f>
        <v>YURTDIŞI</v>
      </c>
      <c r="W39" s="67">
        <f>IF(B39="","",VLOOKUP(AD39,Varsayımlar!$B:$Q,14,0))</f>
        <v>6</v>
      </c>
      <c r="X39" s="68">
        <v>46198</v>
      </c>
      <c r="Y39" s="68">
        <v>46381</v>
      </c>
      <c r="Z39" s="67">
        <v>26062525</v>
      </c>
      <c r="AA39" s="67" t="str">
        <f>IF(B39="","",VLOOKUP(AD39,Varsayımlar!$B:$Q,15,0))</f>
        <v>TRİTON -SKT ATILACAK</v>
      </c>
      <c r="AB39" s="67" t="str">
        <f>IF(B39="","",VLOOKUP(AD39,Varsayımlar!$B:$Q,16,0))</f>
        <v>24-26 CM</v>
      </c>
      <c r="AC39" s="64"/>
      <c r="AD39" s="61" t="str">
        <f t="shared" si="0"/>
        <v>LLC TRİTONMUTLUKAL WHEAT TORTILLA</v>
      </c>
    </row>
    <row r="40" spans="1:30" ht="36" customHeight="1" x14ac:dyDescent="0.25">
      <c r="A40" s="9" t="s">
        <v>208</v>
      </c>
      <c r="B40" s="115" t="s">
        <v>17</v>
      </c>
      <c r="C40" s="116">
        <f>IF(B40="","",VLOOKUP(AD40,Varsayımlar!$B:$Q,3,0))</f>
        <v>8698829380698</v>
      </c>
      <c r="D40" s="116" t="s">
        <v>517</v>
      </c>
      <c r="E40" s="117" t="s">
        <v>37</v>
      </c>
      <c r="F40" s="115" t="s">
        <v>518</v>
      </c>
      <c r="G40" s="115" t="s">
        <v>519</v>
      </c>
      <c r="H40" s="115" t="str">
        <f>IF(B40="","",VLOOKUP(AD40,Varsayımlar!$B:$Q,5,0))</f>
        <v>TORTİLLAS 25 CM 4 PCS 260G</v>
      </c>
      <c r="I40" s="115">
        <f>IF(B40="","",VLOOKUP(AD40,Varsayımlar!B:T,19,0))</f>
        <v>0</v>
      </c>
      <c r="J40" s="115" t="str">
        <f>IF(B40="","",VLOOKUP(AD40,Varsayımlar!$B:$Q,6,0))</f>
        <v>SADE</v>
      </c>
      <c r="K40" s="115">
        <v>1260</v>
      </c>
      <c r="L40" s="115"/>
      <c r="M40" s="115">
        <f t="shared" si="1"/>
        <v>15</v>
      </c>
      <c r="N40" s="115"/>
      <c r="O40" s="115"/>
      <c r="P40" s="115">
        <f>IF(B40="","",VLOOKUP(AD40,Varsayımlar!$B:$Q,7,0)*K40)</f>
        <v>37800</v>
      </c>
      <c r="Q40" s="115">
        <f>IF(B40="","",VLOOKUP(AD40,Varsayımlar!$B:$Q,8,0))</f>
        <v>25</v>
      </c>
      <c r="R40" s="115" t="str">
        <f>IF(B40="","",VLOOKUP(AD40,Varsayımlar!$B:$Q,9,0))</f>
        <v>SOFT</v>
      </c>
      <c r="S40" s="115">
        <f>IF(B40="","",VLOOKUP(AD40,Varsayımlar!$B:$Q,10,0))</f>
        <v>4</v>
      </c>
      <c r="T40" s="115">
        <f>IF(B40="","",VLOOKUP(AD40,Varsayımlar!$B:$Q,11,0))</f>
        <v>30</v>
      </c>
      <c r="U40" s="115">
        <f>IF(B40="","",VLOOKUP(AD40,Varsayımlar!$B:$Q,12,0))</f>
        <v>260</v>
      </c>
      <c r="V40" s="115" t="str">
        <f>IF(B40="","",VLOOKUP(AD40,Varsayımlar!$B:$Q,13,0))</f>
        <v>YURTDIŞI</v>
      </c>
      <c r="W40" s="115">
        <f>IF(B40="","",VLOOKUP(AD40,Varsayımlar!$B:$Q,14,0))</f>
        <v>6</v>
      </c>
      <c r="X40" s="118">
        <v>46199</v>
      </c>
      <c r="Y40" s="118">
        <v>46382</v>
      </c>
      <c r="Z40" s="115">
        <v>26062625</v>
      </c>
      <c r="AA40" s="115" t="str">
        <f>IF(B40="","",VLOOKUP(AD40,Varsayımlar!$B:$Q,15,0))</f>
        <v>TRİTON -SKT ATILACAK</v>
      </c>
      <c r="AB40" s="115" t="str">
        <f>IF(B40="","",VLOOKUP(AD40,Varsayımlar!$B:$Q,16,0))</f>
        <v>24-26 CM</v>
      </c>
      <c r="AC40" s="64"/>
      <c r="AD40" s="61" t="str">
        <f t="shared" si="0"/>
        <v>LLC TRİTONMUTLUKAL WHEAT TORTILLA</v>
      </c>
    </row>
    <row r="41" spans="1:30" ht="36" customHeight="1" x14ac:dyDescent="0.25">
      <c r="A41" s="9" t="s">
        <v>208</v>
      </c>
      <c r="B41" s="115" t="s">
        <v>17</v>
      </c>
      <c r="C41" s="116">
        <f>IF(B41="","",VLOOKUP(AD41,Varsayımlar!$B:$Q,3,0))</f>
        <v>8698829380698</v>
      </c>
      <c r="D41" s="116" t="s">
        <v>517</v>
      </c>
      <c r="E41" s="117" t="s">
        <v>37</v>
      </c>
      <c r="F41" s="115" t="s">
        <v>518</v>
      </c>
      <c r="G41" s="115" t="s">
        <v>520</v>
      </c>
      <c r="H41" s="115" t="str">
        <f>IF(B41="","",VLOOKUP(AD41,Varsayımlar!$B:$Q,5,0))</f>
        <v>TORTİLLAS 25 CM 4 PCS 260G</v>
      </c>
      <c r="I41" s="115">
        <f>IF(B41="","",VLOOKUP(AD41,Varsayımlar!B:T,19,0))</f>
        <v>0</v>
      </c>
      <c r="J41" s="115" t="str">
        <f>IF(B41="","",VLOOKUP(AD41,Varsayımlar!$B:$Q,6,0))</f>
        <v>SADE</v>
      </c>
      <c r="K41" s="115">
        <v>336</v>
      </c>
      <c r="L41" s="115"/>
      <c r="M41" s="115">
        <f t="shared" si="1"/>
        <v>4</v>
      </c>
      <c r="N41" s="115"/>
      <c r="O41" s="115"/>
      <c r="P41" s="115">
        <f>IF(B41="","",VLOOKUP(AD41,Varsayımlar!$B:$Q,7,0)*K41)</f>
        <v>10080</v>
      </c>
      <c r="Q41" s="115">
        <f>IF(B41="","",VLOOKUP(AD41,Varsayımlar!$B:$Q,8,0))</f>
        <v>25</v>
      </c>
      <c r="R41" s="115" t="str">
        <f>IF(B41="","",VLOOKUP(AD41,Varsayımlar!$B:$Q,9,0))</f>
        <v>SOFT</v>
      </c>
      <c r="S41" s="115">
        <f>IF(B41="","",VLOOKUP(AD41,Varsayımlar!$B:$Q,10,0))</f>
        <v>4</v>
      </c>
      <c r="T41" s="115">
        <f>IF(B41="","",VLOOKUP(AD41,Varsayımlar!$B:$Q,11,0))</f>
        <v>30</v>
      </c>
      <c r="U41" s="115">
        <f>IF(B41="","",VLOOKUP(AD41,Varsayımlar!$B:$Q,12,0))</f>
        <v>260</v>
      </c>
      <c r="V41" s="115" t="str">
        <f>IF(B41="","",VLOOKUP(AD41,Varsayımlar!$B:$Q,13,0))</f>
        <v>YURTDIŞI</v>
      </c>
      <c r="W41" s="115">
        <f>IF(B41="","",VLOOKUP(AD41,Varsayımlar!$B:$Q,14,0))</f>
        <v>6</v>
      </c>
      <c r="X41" s="118">
        <v>46199</v>
      </c>
      <c r="Y41" s="118">
        <v>46382</v>
      </c>
      <c r="Z41" s="115">
        <v>26062625</v>
      </c>
      <c r="AA41" s="115" t="str">
        <f>IF(B41="","",VLOOKUP(AD41,Varsayımlar!$B:$Q,15,0))</f>
        <v>TRİTON -SKT ATILACAK</v>
      </c>
      <c r="AB41" s="115" t="str">
        <f>IF(B41="","",VLOOKUP(AD41,Varsayımlar!$B:$Q,16,0))</f>
        <v>24-26 CM</v>
      </c>
      <c r="AC41" s="64"/>
      <c r="AD41" s="61" t="str">
        <f t="shared" si="0"/>
        <v>LLC TRİTONMUTLUKAL WHEAT TORTILLA</v>
      </c>
    </row>
    <row r="42" spans="1:30" ht="36" customHeight="1" x14ac:dyDescent="0.25">
      <c r="A42" s="9" t="s">
        <v>208</v>
      </c>
      <c r="B42" s="115" t="s">
        <v>17</v>
      </c>
      <c r="C42" s="116">
        <f>IF(B42="","",VLOOKUP(AD42,Varsayımlar!$B:$Q,3,0))</f>
        <v>8698829380698</v>
      </c>
      <c r="D42" s="116" t="s">
        <v>517</v>
      </c>
      <c r="E42" s="117" t="s">
        <v>37</v>
      </c>
      <c r="F42" s="115" t="s">
        <v>518</v>
      </c>
      <c r="G42" s="115" t="s">
        <v>521</v>
      </c>
      <c r="H42" s="115" t="str">
        <f>IF(B42="","",VLOOKUP(AD42,Varsayımlar!$B:$Q,5,0))</f>
        <v>TORTİLLAS 25 CM 4 PCS 260G</v>
      </c>
      <c r="I42" s="115">
        <f>IF(B42="","",VLOOKUP(AD42,Varsayımlar!B:T,19,0))</f>
        <v>0</v>
      </c>
      <c r="J42" s="115" t="str">
        <f>IF(B42="","",VLOOKUP(AD42,Varsayımlar!$B:$Q,6,0))</f>
        <v>SADE</v>
      </c>
      <c r="K42" s="115">
        <v>840</v>
      </c>
      <c r="L42" s="115"/>
      <c r="M42" s="115">
        <f t="shared" si="1"/>
        <v>10</v>
      </c>
      <c r="N42" s="115"/>
      <c r="O42" s="115"/>
      <c r="P42" s="115">
        <f>IF(B42="","",VLOOKUP(AD42,Varsayımlar!$B:$Q,7,0)*K42)</f>
        <v>25200</v>
      </c>
      <c r="Q42" s="115">
        <f>IF(B42="","",VLOOKUP(AD42,Varsayımlar!$B:$Q,8,0))</f>
        <v>25</v>
      </c>
      <c r="R42" s="115" t="str">
        <f>IF(B42="","",VLOOKUP(AD42,Varsayımlar!$B:$Q,9,0))</f>
        <v>SOFT</v>
      </c>
      <c r="S42" s="115">
        <f>IF(B42="","",VLOOKUP(AD42,Varsayımlar!$B:$Q,10,0))</f>
        <v>4</v>
      </c>
      <c r="T42" s="115">
        <f>IF(B42="","",VLOOKUP(AD42,Varsayımlar!$B:$Q,11,0))</f>
        <v>30</v>
      </c>
      <c r="U42" s="115">
        <f>IF(B42="","",VLOOKUP(AD42,Varsayımlar!$B:$Q,12,0))</f>
        <v>260</v>
      </c>
      <c r="V42" s="115" t="str">
        <f>IF(B42="","",VLOOKUP(AD42,Varsayımlar!$B:$Q,13,0))</f>
        <v>YURTDIŞI</v>
      </c>
      <c r="W42" s="115">
        <f>IF(B42="","",VLOOKUP(AD42,Varsayımlar!$B:$Q,14,0))</f>
        <v>6</v>
      </c>
      <c r="X42" s="118">
        <v>46199</v>
      </c>
      <c r="Y42" s="118">
        <v>46382</v>
      </c>
      <c r="Z42" s="115">
        <v>26062625</v>
      </c>
      <c r="AA42" s="115" t="str">
        <f>IF(B42="","",VLOOKUP(AD42,Varsayımlar!$B:$Q,15,0))</f>
        <v>TRİTON -SKT ATILACAK</v>
      </c>
      <c r="AB42" s="115" t="str">
        <f>IF(B42="","",VLOOKUP(AD42,Varsayımlar!$B:$Q,16,0))</f>
        <v>24-26 CM</v>
      </c>
      <c r="AC42" s="64"/>
      <c r="AD42" s="61" t="str">
        <f t="shared" si="0"/>
        <v>LLC TRİTONMUTLUKAL WHEAT TORTILLA</v>
      </c>
    </row>
    <row r="43" spans="1:30" ht="36" customHeight="1" x14ac:dyDescent="0.25">
      <c r="A43" s="9" t="s">
        <v>208</v>
      </c>
      <c r="B43" s="82" t="s">
        <v>17</v>
      </c>
      <c r="C43" s="83">
        <f>IF(B43="","",VLOOKUP(AD43,Varsayımlar!$B:$Q,3,0))</f>
        <v>8698829380698</v>
      </c>
      <c r="D43" s="83" t="s">
        <v>522</v>
      </c>
      <c r="E43" s="104" t="s">
        <v>37</v>
      </c>
      <c r="F43" s="82" t="s">
        <v>523</v>
      </c>
      <c r="G43" s="82" t="s">
        <v>524</v>
      </c>
      <c r="H43" s="82" t="str">
        <f>IF(B43="","",VLOOKUP(AD43,Varsayımlar!$B:$Q,5,0))</f>
        <v>TORTİLLAS 25 CM 4 PCS 260G</v>
      </c>
      <c r="I43" s="82">
        <f>IF(B43="","",VLOOKUP(AD43,Varsayımlar!B:T,19,0))</f>
        <v>0</v>
      </c>
      <c r="J43" s="82" t="str">
        <f>IF(B43="","",VLOOKUP(AD43,Varsayımlar!$B:$Q,6,0))</f>
        <v>SADE</v>
      </c>
      <c r="K43" s="82">
        <v>420</v>
      </c>
      <c r="L43" s="82"/>
      <c r="M43" s="82">
        <f t="shared" si="1"/>
        <v>5</v>
      </c>
      <c r="N43" s="82"/>
      <c r="O43" s="82"/>
      <c r="P43" s="82">
        <f>IF(B43="","",VLOOKUP(AD43,Varsayımlar!$B:$Q,7,0)*K43)</f>
        <v>12600</v>
      </c>
      <c r="Q43" s="82">
        <f>IF(B43="","",VLOOKUP(AD43,Varsayımlar!$B:$Q,8,0))</f>
        <v>25</v>
      </c>
      <c r="R43" s="82" t="str">
        <f>IF(B43="","",VLOOKUP(AD43,Varsayımlar!$B:$Q,9,0))</f>
        <v>SOFT</v>
      </c>
      <c r="S43" s="82">
        <f>IF(B43="","",VLOOKUP(AD43,Varsayımlar!$B:$Q,10,0))</f>
        <v>4</v>
      </c>
      <c r="T43" s="82">
        <f>IF(B43="","",VLOOKUP(AD43,Varsayımlar!$B:$Q,11,0))</f>
        <v>30</v>
      </c>
      <c r="U43" s="82">
        <f>IF(B43="","",VLOOKUP(AD43,Varsayımlar!$B:$Q,12,0))</f>
        <v>260</v>
      </c>
      <c r="V43" s="82" t="str">
        <f>IF(B43="","",VLOOKUP(AD43,Varsayımlar!$B:$Q,13,0))</f>
        <v>YURTDIŞI</v>
      </c>
      <c r="W43" s="82">
        <f>IF(B43="","",VLOOKUP(AD43,Varsayımlar!$B:$Q,14,0))</f>
        <v>6</v>
      </c>
      <c r="X43" s="84">
        <v>46200</v>
      </c>
      <c r="Y43" s="84">
        <v>46383</v>
      </c>
      <c r="Z43" s="82">
        <v>26062725</v>
      </c>
      <c r="AA43" s="82" t="str">
        <f>IF(B43="","",VLOOKUP(AD43,Varsayımlar!$B:$Q,15,0))</f>
        <v>TRİTON -SKT ATILACAK</v>
      </c>
      <c r="AB43" s="82" t="str">
        <f>IF(B43="","",VLOOKUP(AD43,Varsayımlar!$B:$Q,16,0))</f>
        <v>24-26 CM</v>
      </c>
      <c r="AC43" s="64"/>
      <c r="AD43" s="61" t="str">
        <f t="shared" si="0"/>
        <v>LLC TRİTONMUTLUKAL WHEAT TORTILLA</v>
      </c>
    </row>
    <row r="44" spans="1:30" ht="36" customHeight="1" x14ac:dyDescent="0.25">
      <c r="A44" s="9" t="s">
        <v>208</v>
      </c>
      <c r="B44" s="82" t="s">
        <v>17</v>
      </c>
      <c r="C44" s="83">
        <f>IF(B44="","",VLOOKUP(AD44,Varsayımlar!$B:$Q,3,0))</f>
        <v>8698829380698</v>
      </c>
      <c r="D44" s="83" t="s">
        <v>522</v>
      </c>
      <c r="E44" s="104" t="s">
        <v>37</v>
      </c>
      <c r="F44" s="82" t="s">
        <v>523</v>
      </c>
      <c r="G44" s="82" t="s">
        <v>525</v>
      </c>
      <c r="H44" s="82" t="str">
        <f>IF(B44="","",VLOOKUP(AD44,Varsayımlar!$B:$Q,5,0))</f>
        <v>TORTİLLAS 25 CM 4 PCS 260G</v>
      </c>
      <c r="I44" s="82">
        <f>IF(B44="","",VLOOKUP(AD44,Varsayımlar!B:T,19,0))</f>
        <v>0</v>
      </c>
      <c r="J44" s="82" t="str">
        <f>IF(B44="","",VLOOKUP(AD44,Varsayımlar!$B:$Q,6,0))</f>
        <v>SADE</v>
      </c>
      <c r="K44" s="82">
        <v>2016</v>
      </c>
      <c r="L44" s="82"/>
      <c r="M44" s="82">
        <f t="shared" si="1"/>
        <v>24</v>
      </c>
      <c r="N44" s="82"/>
      <c r="O44" s="82"/>
      <c r="P44" s="82">
        <f>IF(B44="","",VLOOKUP(AD44,Varsayımlar!$B:$Q,7,0)*K44)</f>
        <v>60480</v>
      </c>
      <c r="Q44" s="82">
        <f>IF(B44="","",VLOOKUP(AD44,Varsayımlar!$B:$Q,8,0))</f>
        <v>25</v>
      </c>
      <c r="R44" s="82" t="str">
        <f>IF(B44="","",VLOOKUP(AD44,Varsayımlar!$B:$Q,9,0))</f>
        <v>SOFT</v>
      </c>
      <c r="S44" s="82">
        <f>IF(B44="","",VLOOKUP(AD44,Varsayımlar!$B:$Q,10,0))</f>
        <v>4</v>
      </c>
      <c r="T44" s="82">
        <f>IF(B44="","",VLOOKUP(AD44,Varsayımlar!$B:$Q,11,0))</f>
        <v>30</v>
      </c>
      <c r="U44" s="82">
        <f>IF(B44="","",VLOOKUP(AD44,Varsayımlar!$B:$Q,12,0))</f>
        <v>260</v>
      </c>
      <c r="V44" s="82" t="str">
        <f>IF(B44="","",VLOOKUP(AD44,Varsayımlar!$B:$Q,13,0))</f>
        <v>YURTDIŞI</v>
      </c>
      <c r="W44" s="82">
        <f>IF(B44="","",VLOOKUP(AD44,Varsayımlar!$B:$Q,14,0))</f>
        <v>6</v>
      </c>
      <c r="X44" s="84">
        <v>46200</v>
      </c>
      <c r="Y44" s="84">
        <v>46383</v>
      </c>
      <c r="Z44" s="82">
        <v>26062725</v>
      </c>
      <c r="AA44" s="82" t="str">
        <f>IF(B44="","",VLOOKUP(AD44,Varsayımlar!$B:$Q,15,0))</f>
        <v>TRİTON -SKT ATILACAK</v>
      </c>
      <c r="AB44" s="82" t="str">
        <f>IF(B44="","",VLOOKUP(AD44,Varsayımlar!$B:$Q,16,0))</f>
        <v>24-26 CM</v>
      </c>
      <c r="AC44" s="64"/>
      <c r="AD44" s="61" t="str">
        <f t="shared" si="0"/>
        <v>LLC TRİTONMUTLUKAL WHEAT TORTILLA</v>
      </c>
    </row>
    <row r="45" spans="1:30" ht="36" customHeight="1" x14ac:dyDescent="0.25">
      <c r="A45" s="9" t="s">
        <v>208</v>
      </c>
      <c r="B45" s="62" t="s">
        <v>17</v>
      </c>
      <c r="C45" s="33">
        <f>IF(B45="","",VLOOKUP(AD45,Varsayımlar!$B:$Q,3,0))</f>
        <v>8698829380698</v>
      </c>
      <c r="D45" s="33" t="s">
        <v>526</v>
      </c>
      <c r="E45" s="102" t="s">
        <v>37</v>
      </c>
      <c r="F45" s="62" t="s">
        <v>527</v>
      </c>
      <c r="G45" s="62" t="s">
        <v>528</v>
      </c>
      <c r="H45" s="62" t="str">
        <f>IF(B45="","",VLOOKUP(AD45,Varsayımlar!$B:$Q,5,0))</f>
        <v>TORTİLLAS 25 CM 4 PCS 260G</v>
      </c>
      <c r="I45" s="62">
        <f>IF(B45="","",VLOOKUP(AD45,Varsayımlar!B:T,19,0))</f>
        <v>0</v>
      </c>
      <c r="J45" s="62" t="str">
        <f>IF(B45="","",VLOOKUP(AD45,Varsayımlar!$B:$Q,6,0))</f>
        <v>SADE</v>
      </c>
      <c r="K45" s="62">
        <v>2016</v>
      </c>
      <c r="L45" s="62"/>
      <c r="M45" s="62">
        <f t="shared" si="1"/>
        <v>24</v>
      </c>
      <c r="N45" s="62"/>
      <c r="O45" s="62"/>
      <c r="P45" s="62">
        <f>IF(B45="","",VLOOKUP(AD45,Varsayımlar!$B:$Q,7,0)*K45)</f>
        <v>60480</v>
      </c>
      <c r="Q45" s="62">
        <f>IF(B45="","",VLOOKUP(AD45,Varsayımlar!$B:$Q,8,0))</f>
        <v>25</v>
      </c>
      <c r="R45" s="62" t="str">
        <f>IF(B45="","",VLOOKUP(AD45,Varsayımlar!$B:$Q,9,0))</f>
        <v>SOFT</v>
      </c>
      <c r="S45" s="62">
        <f>IF(B45="","",VLOOKUP(AD45,Varsayımlar!$B:$Q,10,0))</f>
        <v>4</v>
      </c>
      <c r="T45" s="62">
        <f>IF(B45="","",VLOOKUP(AD45,Varsayımlar!$B:$Q,11,0))</f>
        <v>30</v>
      </c>
      <c r="U45" s="62">
        <f>IF(B45="","",VLOOKUP(AD45,Varsayımlar!$B:$Q,12,0))</f>
        <v>260</v>
      </c>
      <c r="V45" s="62" t="str">
        <f>IF(B45="","",VLOOKUP(AD45,Varsayımlar!$B:$Q,13,0))</f>
        <v>YURTDIŞI</v>
      </c>
      <c r="W45" s="62">
        <f>IF(B45="","",VLOOKUP(AD45,Varsayımlar!$B:$Q,14,0))</f>
        <v>6</v>
      </c>
      <c r="X45" s="63">
        <v>46202</v>
      </c>
      <c r="Y45" s="63">
        <v>46385</v>
      </c>
      <c r="Z45" s="62">
        <v>26062925</v>
      </c>
      <c r="AA45" s="62" t="str">
        <f>IF(B45="","",VLOOKUP(AD45,Varsayımlar!$B:$Q,15,0))</f>
        <v>TRİTON -SKT ATILACAK</v>
      </c>
      <c r="AB45" s="62" t="str">
        <f>IF(B45="","",VLOOKUP(AD45,Varsayımlar!$B:$Q,16,0))</f>
        <v>24-26 CM</v>
      </c>
      <c r="AC45" s="64"/>
      <c r="AD45" s="61" t="str">
        <f t="shared" si="0"/>
        <v>LLC TRİTONMUTLUKAL WHEAT TORTILLA</v>
      </c>
    </row>
    <row r="46" spans="1:30" ht="36" customHeight="1" x14ac:dyDescent="0.25">
      <c r="A46" s="9" t="s">
        <v>208</v>
      </c>
      <c r="B46" s="62" t="s">
        <v>17</v>
      </c>
      <c r="C46" s="33">
        <f>IF(B46="","",VLOOKUP(AD46,Varsayımlar!$B:$Q,3,0))</f>
        <v>8698829380698</v>
      </c>
      <c r="D46" s="33" t="s">
        <v>526</v>
      </c>
      <c r="E46" s="102" t="s">
        <v>37</v>
      </c>
      <c r="F46" s="62" t="s">
        <v>527</v>
      </c>
      <c r="G46" s="62" t="s">
        <v>529</v>
      </c>
      <c r="H46" s="62" t="str">
        <f>IF(B46="","",VLOOKUP(AD46,Varsayımlar!$B:$Q,5,0))</f>
        <v>TORTİLLAS 25 CM 4 PCS 260G</v>
      </c>
      <c r="I46" s="62">
        <f>IF(B46="","",VLOOKUP(AD46,Varsayımlar!B:T,19,0))</f>
        <v>0</v>
      </c>
      <c r="J46" s="62" t="str">
        <f>IF(B46="","",VLOOKUP(AD46,Varsayımlar!$B:$Q,6,0))</f>
        <v>SADE</v>
      </c>
      <c r="K46" s="62">
        <v>420</v>
      </c>
      <c r="L46" s="62"/>
      <c r="M46" s="62">
        <f t="shared" si="1"/>
        <v>5</v>
      </c>
      <c r="N46" s="62"/>
      <c r="O46" s="62"/>
      <c r="P46" s="62">
        <f>IF(B46="","",VLOOKUP(AD46,Varsayımlar!$B:$Q,7,0)*K46)</f>
        <v>12600</v>
      </c>
      <c r="Q46" s="62">
        <f>IF(B46="","",VLOOKUP(AD46,Varsayımlar!$B:$Q,8,0))</f>
        <v>25</v>
      </c>
      <c r="R46" s="62" t="str">
        <f>IF(B46="","",VLOOKUP(AD46,Varsayımlar!$B:$Q,9,0))</f>
        <v>SOFT</v>
      </c>
      <c r="S46" s="62">
        <f>IF(B46="","",VLOOKUP(AD46,Varsayımlar!$B:$Q,10,0))</f>
        <v>4</v>
      </c>
      <c r="T46" s="62">
        <f>IF(B46="","",VLOOKUP(AD46,Varsayımlar!$B:$Q,11,0))</f>
        <v>30</v>
      </c>
      <c r="U46" s="62">
        <f>IF(B46="","",VLOOKUP(AD46,Varsayımlar!$B:$Q,12,0))</f>
        <v>260</v>
      </c>
      <c r="V46" s="62" t="str">
        <f>IF(B46="","",VLOOKUP(AD46,Varsayımlar!$B:$Q,13,0))</f>
        <v>YURTDIŞI</v>
      </c>
      <c r="W46" s="62">
        <f>IF(B46="","",VLOOKUP(AD46,Varsayımlar!$B:$Q,14,0))</f>
        <v>6</v>
      </c>
      <c r="X46" s="63">
        <v>46202</v>
      </c>
      <c r="Y46" s="63">
        <v>46385</v>
      </c>
      <c r="Z46" s="62">
        <v>26062925</v>
      </c>
      <c r="AA46" s="62" t="str">
        <f>IF(B46="","",VLOOKUP(AD46,Varsayımlar!$B:$Q,15,0))</f>
        <v>TRİTON -SKT ATILACAK</v>
      </c>
      <c r="AB46" s="62" t="str">
        <f>IF(B46="","",VLOOKUP(AD46,Varsayımlar!$B:$Q,16,0))</f>
        <v>24-26 CM</v>
      </c>
      <c r="AC46" s="64"/>
      <c r="AD46" s="61" t="str">
        <f t="shared" si="0"/>
        <v>LLC TRİTONMUTLUKAL WHEAT TORTILLA</v>
      </c>
    </row>
    <row r="47" spans="1:30" ht="36" customHeight="1" x14ac:dyDescent="0.25">
      <c r="A47" s="9" t="s">
        <v>208</v>
      </c>
      <c r="B47" s="64"/>
      <c r="C47" s="65" t="str">
        <f>IF(B47="","",VLOOKUP(AD47,Varsayımlar!$B:$Q,3,0))</f>
        <v/>
      </c>
      <c r="D47" s="65"/>
      <c r="E47" s="65"/>
      <c r="F47" s="64"/>
      <c r="G47" s="64"/>
      <c r="H47" s="64" t="str">
        <f>IF(B47="","",VLOOKUP(AD47,Varsayımlar!$B:$Q,5,0))</f>
        <v/>
      </c>
      <c r="I47" s="64" t="str">
        <f>IF(B47="","",VLOOKUP(AD47,Varsayımlar!B:T,19,0))</f>
        <v/>
      </c>
      <c r="J47" s="64" t="str">
        <f>IF(B47="","",VLOOKUP(AD47,Varsayımlar!$B:$Q,6,0))</f>
        <v/>
      </c>
      <c r="K47" s="64"/>
      <c r="L47" s="64"/>
      <c r="M47" s="64">
        <f t="shared" si="1"/>
        <v>0</v>
      </c>
      <c r="N47" s="64"/>
      <c r="O47" s="64"/>
      <c r="P47" s="64" t="str">
        <f>IF(B47="","",VLOOKUP(AD47,Varsayımlar!$B:$Q,7,0)*K47)</f>
        <v/>
      </c>
      <c r="Q47" s="64" t="str">
        <f>IF(B47="","",VLOOKUP(AD47,Varsayımlar!$B:$Q,8,0))</f>
        <v/>
      </c>
      <c r="R47" s="64" t="str">
        <f>IF(B47="","",VLOOKUP(AD47,Varsayımlar!$B:$Q,9,0))</f>
        <v/>
      </c>
      <c r="S47" s="64" t="str">
        <f>IF(B47="","",VLOOKUP(AD47,Varsayımlar!$B:$Q,10,0))</f>
        <v/>
      </c>
      <c r="T47" s="64" t="str">
        <f>IF(B47="","",VLOOKUP(AD47,Varsayımlar!$B:$Q,11,0))</f>
        <v/>
      </c>
      <c r="U47" s="64" t="str">
        <f>IF(B47="","",VLOOKUP(AD47,Varsayımlar!$B:$Q,12,0))</f>
        <v/>
      </c>
      <c r="V47" s="64" t="str">
        <f>IF(B47="","",VLOOKUP(AD47,Varsayımlar!$B:$Q,13,0))</f>
        <v/>
      </c>
      <c r="W47" s="64" t="str">
        <f>IF(B47="","",VLOOKUP(AD47,Varsayımlar!$B:$Q,14,0))</f>
        <v/>
      </c>
      <c r="X47" s="66"/>
      <c r="Y47" s="66"/>
      <c r="Z47" s="64"/>
      <c r="AA47" s="64" t="str">
        <f>IF(B47="","",VLOOKUP(AD47,Varsayımlar!$B:$Q,15,0))</f>
        <v/>
      </c>
      <c r="AB47" s="64" t="str">
        <f>IF(B47="","",VLOOKUP(AD47,Varsayımlar!$B:$Q,16,0))</f>
        <v/>
      </c>
      <c r="AC47" s="64"/>
      <c r="AD47" s="61" t="str">
        <f t="shared" si="0"/>
        <v/>
      </c>
    </row>
    <row r="48" spans="1:30" ht="36" customHeight="1" x14ac:dyDescent="0.25">
      <c r="A48" s="9" t="s">
        <v>209</v>
      </c>
      <c r="B48" s="64"/>
      <c r="C48" s="65" t="str">
        <f>IF(B48="","",VLOOKUP(AD48,Varsayımlar!$B:$Q,3,0))</f>
        <v/>
      </c>
      <c r="D48" s="65"/>
      <c r="E48" s="65"/>
      <c r="F48" s="64"/>
      <c r="G48" s="64"/>
      <c r="H48" s="64" t="str">
        <f>IF(B48="","",VLOOKUP(AD48,Varsayımlar!$B:$Q,5,0))</f>
        <v/>
      </c>
      <c r="I48" s="64" t="str">
        <f>IF(B48="","",VLOOKUP(AD48,Varsayımlar!B:T,19,0))</f>
        <v/>
      </c>
      <c r="J48" s="64" t="str">
        <f>IF(B48="","",VLOOKUP(AD48,Varsayımlar!$B:$Q,6,0))</f>
        <v/>
      </c>
      <c r="K48" s="64"/>
      <c r="L48" s="64"/>
      <c r="M48" s="64">
        <f t="shared" si="1"/>
        <v>0</v>
      </c>
      <c r="N48" s="64"/>
      <c r="O48" s="64"/>
      <c r="P48" s="64" t="str">
        <f>IF(B48="","",VLOOKUP(AD48,Varsayımlar!$B:$Q,7,0)*K48)</f>
        <v/>
      </c>
      <c r="Q48" s="64" t="str">
        <f>IF(B48="","",VLOOKUP(AD48,Varsayımlar!$B:$Q,8,0))</f>
        <v/>
      </c>
      <c r="R48" s="64" t="str">
        <f>IF(B48="","",VLOOKUP(AD48,Varsayımlar!$B:$Q,9,0))</f>
        <v/>
      </c>
      <c r="S48" s="64" t="str">
        <f>IF(B48="","",VLOOKUP(AD48,Varsayımlar!$B:$Q,10,0))</f>
        <v/>
      </c>
      <c r="T48" s="64" t="str">
        <f>IF(B48="","",VLOOKUP(AD48,Varsayımlar!$B:$Q,11,0))</f>
        <v/>
      </c>
      <c r="U48" s="64" t="str">
        <f>IF(B48="","",VLOOKUP(AD48,Varsayımlar!$B:$Q,12,0))</f>
        <v/>
      </c>
      <c r="V48" s="64" t="str">
        <f>IF(B48="","",VLOOKUP(AD48,Varsayımlar!$B:$Q,13,0))</f>
        <v/>
      </c>
      <c r="W48" s="64" t="str">
        <f>IF(B48="","",VLOOKUP(AD48,Varsayımlar!$B:$Q,14,0))</f>
        <v/>
      </c>
      <c r="X48" s="66"/>
      <c r="Y48" s="66"/>
      <c r="Z48" s="64"/>
      <c r="AA48" s="64" t="str">
        <f>IF(B48="","",VLOOKUP(AD48,Varsayımlar!$B:$Q,15,0))</f>
        <v/>
      </c>
      <c r="AB48" s="64" t="str">
        <f>IF(B48="","",VLOOKUP(AD48,Varsayımlar!$B:$Q,16,0))</f>
        <v/>
      </c>
      <c r="AC48" s="64"/>
      <c r="AD48" s="61" t="str">
        <f t="shared" si="0"/>
        <v/>
      </c>
    </row>
    <row r="49" spans="1:31" ht="36" customHeight="1" x14ac:dyDescent="0.25">
      <c r="A49" s="9" t="s">
        <v>210</v>
      </c>
      <c r="B49" s="64"/>
      <c r="C49" s="65" t="str">
        <f>IF(B49="","",VLOOKUP(AD49,Varsayımlar!$B:$Q,3,0))</f>
        <v/>
      </c>
      <c r="D49" s="65"/>
      <c r="E49" s="65"/>
      <c r="F49" s="64"/>
      <c r="G49" s="64"/>
      <c r="H49" s="64" t="str">
        <f>IF(B49="","",VLOOKUP(AD49,Varsayımlar!$B:$Q,5,0))</f>
        <v/>
      </c>
      <c r="I49" s="64" t="str">
        <f>IF(B49="","",VLOOKUP(AD49,Varsayımlar!B:T,19,0))</f>
        <v/>
      </c>
      <c r="J49" s="64" t="str">
        <f>IF(B49="","",VLOOKUP(AD49,Varsayımlar!$B:$Q,6,0))</f>
        <v/>
      </c>
      <c r="K49" s="64"/>
      <c r="L49" s="64"/>
      <c r="M49" s="64">
        <f t="shared" si="1"/>
        <v>0</v>
      </c>
      <c r="N49" s="64"/>
      <c r="O49" s="64"/>
      <c r="P49" s="64" t="str">
        <f>IF(B49="","",VLOOKUP(AD49,Varsayımlar!$B:$Q,7,0)*K49)</f>
        <v/>
      </c>
      <c r="Q49" s="64" t="str">
        <f>IF(B49="","",VLOOKUP(AD49,Varsayımlar!$B:$Q,8,0))</f>
        <v/>
      </c>
      <c r="R49" s="64" t="str">
        <f>IF(B49="","",VLOOKUP(AD49,Varsayımlar!$B:$Q,9,0))</f>
        <v/>
      </c>
      <c r="S49" s="64" t="str">
        <f>IF(B49="","",VLOOKUP(AD49,Varsayımlar!$B:$Q,10,0))</f>
        <v/>
      </c>
      <c r="T49" s="64" t="str">
        <f>IF(B49="","",VLOOKUP(AD49,Varsayımlar!$B:$Q,11,0))</f>
        <v/>
      </c>
      <c r="U49" s="64" t="str">
        <f>IF(B49="","",VLOOKUP(AD49,Varsayımlar!$B:$Q,12,0))</f>
        <v/>
      </c>
      <c r="V49" s="64" t="str">
        <f>IF(B49="","",VLOOKUP(AD49,Varsayımlar!$B:$Q,13,0))</f>
        <v/>
      </c>
      <c r="W49" s="64" t="str">
        <f>IF(B49="","",VLOOKUP(AD49,Varsayımlar!$B:$Q,14,0))</f>
        <v/>
      </c>
      <c r="X49" s="66"/>
      <c r="Y49" s="66"/>
      <c r="Z49" s="64"/>
      <c r="AA49" s="64" t="str">
        <f>IF(B49="","",VLOOKUP(AD49,Varsayımlar!$B:$Q,15,0))</f>
        <v/>
      </c>
      <c r="AB49" s="64" t="str">
        <f>IF(B49="","",VLOOKUP(AD49,Varsayımlar!$B:$Q,16,0))</f>
        <v/>
      </c>
      <c r="AC49" s="64"/>
      <c r="AD49" s="61" t="str">
        <f t="shared" si="0"/>
        <v/>
      </c>
    </row>
    <row r="50" spans="1:31" ht="36" customHeight="1" x14ac:dyDescent="0.25">
      <c r="A50" s="198" t="s">
        <v>171</v>
      </c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9"/>
      <c r="AC50" s="55"/>
    </row>
    <row r="51" spans="1:31" ht="47.25" x14ac:dyDescent="0.25">
      <c r="A51" s="9" t="s">
        <v>0</v>
      </c>
      <c r="B51" s="9" t="s">
        <v>1</v>
      </c>
      <c r="C51" s="10" t="s">
        <v>36</v>
      </c>
      <c r="D51" s="10" t="s">
        <v>177</v>
      </c>
      <c r="E51" s="10" t="s">
        <v>42</v>
      </c>
      <c r="F51" s="9" t="s">
        <v>43</v>
      </c>
      <c r="G51" s="9" t="s">
        <v>13</v>
      </c>
      <c r="H51" s="9" t="s">
        <v>2</v>
      </c>
      <c r="I51" s="9" t="s">
        <v>83</v>
      </c>
      <c r="J51" s="9" t="s">
        <v>3</v>
      </c>
      <c r="K51" s="9" t="s">
        <v>21</v>
      </c>
      <c r="L51" s="9" t="s">
        <v>141</v>
      </c>
      <c r="M51" s="9" t="s">
        <v>20</v>
      </c>
      <c r="N51" s="9" t="s">
        <v>243</v>
      </c>
      <c r="O51" s="9" t="s">
        <v>176</v>
      </c>
      <c r="P51" s="9" t="s">
        <v>16</v>
      </c>
      <c r="Q51" s="9" t="s">
        <v>4</v>
      </c>
      <c r="R51" s="9" t="s">
        <v>5</v>
      </c>
      <c r="S51" s="9" t="s">
        <v>6</v>
      </c>
      <c r="T51" s="9" t="s">
        <v>33</v>
      </c>
      <c r="U51" s="9" t="s">
        <v>7</v>
      </c>
      <c r="V51" s="9" t="s">
        <v>8</v>
      </c>
      <c r="W51" s="9" t="s">
        <v>364</v>
      </c>
      <c r="X51" s="9" t="s">
        <v>10</v>
      </c>
      <c r="Y51" s="9" t="s">
        <v>11</v>
      </c>
      <c r="Z51" s="9" t="s">
        <v>12</v>
      </c>
      <c r="AA51" s="9" t="s">
        <v>14</v>
      </c>
      <c r="AB51" s="9" t="s">
        <v>15</v>
      </c>
      <c r="AC51" s="9" t="s">
        <v>305</v>
      </c>
      <c r="AD51" s="8" t="s">
        <v>50</v>
      </c>
    </row>
    <row r="52" spans="1:31" ht="31.5" customHeight="1" x14ac:dyDescent="0.25">
      <c r="A52" s="9" t="s">
        <v>29</v>
      </c>
      <c r="B52" s="70" t="s">
        <v>149</v>
      </c>
      <c r="C52" s="71">
        <f>IF(B52="","",VLOOKUP(AD52,Varsayımlar!$B:$Q,3,0))</f>
        <v>8698829380698</v>
      </c>
      <c r="D52" s="71"/>
      <c r="E52" s="72" t="s">
        <v>150</v>
      </c>
      <c r="F52" s="70"/>
      <c r="G52" s="70"/>
      <c r="H52" s="70" t="str">
        <f>IF(B52="","",VLOOKUP(AD52,Varsayımlar!$B:$Q,5,0))</f>
        <v>Happylla 25cm (060)</v>
      </c>
      <c r="I52" s="70">
        <f>IF(B52="","",VLOOKUP(AD52,Varsayımlar!B:T,19,0))</f>
        <v>0</v>
      </c>
      <c r="J52" s="70" t="str">
        <f>IF(B52="","",VLOOKUP(AD52,Varsayımlar!$B:$Q,6,0))</f>
        <v>SADE</v>
      </c>
      <c r="K52" s="70" t="s">
        <v>160</v>
      </c>
      <c r="L52" s="70"/>
      <c r="M52" s="70" t="str">
        <f>IFERROR(IF(B52="","",K52/VLOOKUP(AD52,Varsayımlar!B:R,17,0)),"")</f>
        <v/>
      </c>
      <c r="N52" s="70"/>
      <c r="O52" s="70"/>
      <c r="P52" s="70" t="e">
        <f>IF(B52="","",VLOOKUP(AD52,Varsayımlar!$B:$Q,7,0)*K52)</f>
        <v>#VALUE!</v>
      </c>
      <c r="Q52" s="70">
        <f>IF(B52="","",VLOOKUP(AD52,Varsayımlar!$B:$Q,8,0))</f>
        <v>25</v>
      </c>
      <c r="R52" s="70" t="str">
        <f>IF(B52="","",VLOOKUP(AD52,Varsayımlar!$B:$Q,9,0))</f>
        <v>Irak soft</v>
      </c>
      <c r="S52" s="70">
        <f>IF(B52="","",VLOOKUP(AD52,Varsayımlar!$B:$Q,10,0))</f>
        <v>10</v>
      </c>
      <c r="T52" s="70">
        <f>IF(B52="","",VLOOKUP(AD52,Varsayımlar!$B:$Q,11,0))</f>
        <v>12</v>
      </c>
      <c r="U52" s="70">
        <f>IF(B52="","",VLOOKUP(AD52,Varsayımlar!$B:$Q,12,0))</f>
        <v>650</v>
      </c>
      <c r="V52" s="70" t="str">
        <f>IF(B52="","",VLOOKUP(AD52,Varsayımlar!$B:$Q,13,0))</f>
        <v>Yurtiçi</v>
      </c>
      <c r="W52" s="70">
        <f>IF(B52="","",VLOOKUP(AD52,Varsayımlar!$B:$Q,14,0))</f>
        <v>6</v>
      </c>
      <c r="X52" s="73" t="s">
        <v>161</v>
      </c>
      <c r="Y52" s="73" t="s">
        <v>161</v>
      </c>
      <c r="Z52" s="73" t="s">
        <v>161</v>
      </c>
      <c r="AA52" s="70" t="str">
        <f>IF(B52="","",VLOOKUP(AD52,Varsayımlar!$B:$Q,15,0))</f>
        <v>Kırmızı Koli-Etiketli</v>
      </c>
      <c r="AB52" s="70" t="str">
        <f>IF(B52="","",VLOOKUP(AD52,Varsayımlar!$B:$Q,16,0))</f>
        <v>24-26 cm</v>
      </c>
      <c r="AC52" s="70">
        <f>IF(B52="","",VLOOKUP(Sayfa2!AD17,Varsayımlar!B:S,18,0))</f>
        <v>0</v>
      </c>
      <c r="AD52" s="8" t="str">
        <f>IF(B52="","",CONCATENATE(B52,E52))</f>
        <v>Aylin KartonHappylla 25 cm 10 lu 650g</v>
      </c>
    </row>
    <row r="53" spans="1:31" ht="31.5" customHeight="1" x14ac:dyDescent="0.25">
      <c r="A53" s="9" t="s">
        <v>122</v>
      </c>
      <c r="B53" s="58" t="s">
        <v>143</v>
      </c>
      <c r="C53" s="59">
        <f>IF(B53="","",VLOOKUP(AD53,Varsayımlar!$B:$Q,3,0))</f>
        <v>8698829380698</v>
      </c>
      <c r="D53" s="59"/>
      <c r="E53" s="74" t="s">
        <v>162</v>
      </c>
      <c r="F53" s="58"/>
      <c r="G53" s="58"/>
      <c r="H53" s="58" t="str">
        <f>IF(B53="","",VLOOKUP(AD53,Varsayımlar!$B:$Q,5,0))</f>
        <v>Bisto 25 cm</v>
      </c>
      <c r="I53" s="58">
        <f>IF(B53="","",VLOOKUP(AD53,Varsayımlar!B:T,19,0))</f>
        <v>0</v>
      </c>
      <c r="J53" s="58" t="str">
        <f>IF(B53="","",VLOOKUP(AD53,Varsayımlar!$B:$Q,6,0))</f>
        <v>SADE</v>
      </c>
      <c r="K53" s="58" t="s">
        <v>160</v>
      </c>
      <c r="L53" s="58"/>
      <c r="M53" s="58" t="str">
        <f>IFERROR(IF(B53="","",K53/VLOOKUP(AD53,Varsayımlar!B:R,17,0)),"")</f>
        <v/>
      </c>
      <c r="N53" s="58">
        <v>50</v>
      </c>
      <c r="O53" s="58"/>
      <c r="P53" s="58" t="e">
        <f>IF(B53="","",VLOOKUP(AD53,Varsayımlar!$B:$Q,7,0)*K53)</f>
        <v>#VALUE!</v>
      </c>
      <c r="Q53" s="58">
        <f>IF(B53="","",VLOOKUP(AD53,Varsayımlar!$B:$Q,8,0))</f>
        <v>25</v>
      </c>
      <c r="R53" s="58" t="str">
        <f>IF(B53="","",VLOOKUP(AD53,Varsayımlar!$B:$Q,9,0))</f>
        <v>Standart</v>
      </c>
      <c r="S53" s="58">
        <f>IF(B53="","",VLOOKUP(AD53,Varsayımlar!$B:$Q,10,0))</f>
        <v>12</v>
      </c>
      <c r="T53" s="58">
        <f>IF(B53="","",VLOOKUP(AD53,Varsayımlar!$B:$Q,11,0))</f>
        <v>12</v>
      </c>
      <c r="U53" s="58">
        <f>IF(B53="","",VLOOKUP(AD53,Varsayımlar!$B:$Q,12,0))</f>
        <v>840</v>
      </c>
      <c r="V53" s="58" t="str">
        <f>IF(B53="","",VLOOKUP(AD53,Varsayımlar!$B:$Q,13,0))</f>
        <v>Yurtiçi</v>
      </c>
      <c r="W53" s="58">
        <f>IF(B53="","",VLOOKUP(AD53,Varsayımlar!$B:$Q,14,0))</f>
        <v>6</v>
      </c>
      <c r="X53" s="60" t="s">
        <v>161</v>
      </c>
      <c r="Y53" s="60" t="s">
        <v>161</v>
      </c>
      <c r="Z53" s="60" t="s">
        <v>161</v>
      </c>
      <c r="AA53" s="58" t="str">
        <f>IF(B53="","",VLOOKUP(AD53,Varsayımlar!$B:$Q,15,0))</f>
        <v>Bisto Kolisi</v>
      </c>
      <c r="AB53" s="58" t="str">
        <f>IF(B53="","",VLOOKUP(AD53,Varsayımlar!$B:$Q,16,0))</f>
        <v>24-26 Cm</v>
      </c>
      <c r="AC53" s="58">
        <f>IF(B53="","",VLOOKUP(Sayfa2!AD18,Varsayımlar!B:S,18,0))</f>
        <v>0</v>
      </c>
      <c r="AD53" s="61" t="str">
        <f>IF(B53="","",CONCATENATE(B53,E53))</f>
        <v>Şok MarketBisto 25 cm 12 pcs 840g</v>
      </c>
    </row>
    <row r="54" spans="1:31" ht="31.5" customHeight="1" x14ac:dyDescent="0.25">
      <c r="A54" s="9" t="s">
        <v>123</v>
      </c>
      <c r="B54" s="75" t="s">
        <v>143</v>
      </c>
      <c r="C54" s="76">
        <f>IF(B54="","",VLOOKUP(AD54,Varsayımlar!$B:$Q,3,0))</f>
        <v>8698829380698</v>
      </c>
      <c r="D54" s="76"/>
      <c r="E54" s="75" t="s">
        <v>144</v>
      </c>
      <c r="F54" s="77"/>
      <c r="G54" s="77"/>
      <c r="H54" s="77" t="str">
        <f>IF(B54="","",VLOOKUP(AD54,Varsayımlar!$B:$Q,5,0))</f>
        <v xml:space="preserve">Taco 15 cm </v>
      </c>
      <c r="I54" s="77">
        <f>IF(B54="","",VLOOKUP(AD54,Varsayımlar!B:T,19,0))</f>
        <v>0</v>
      </c>
      <c r="J54" s="77" t="str">
        <f>IF(B54="","",VLOOKUP(AD54,Varsayımlar!$B:$Q,6,0))</f>
        <v>SADE</v>
      </c>
      <c r="K54" s="77" t="s">
        <v>160</v>
      </c>
      <c r="L54" s="77"/>
      <c r="M54" s="77" t="str">
        <f>IFERROR(IF(B54="","",K54/VLOOKUP(AD54,Varsayımlar!B:R,17,0)),"")</f>
        <v/>
      </c>
      <c r="N54" s="77">
        <v>50</v>
      </c>
      <c r="O54" s="77"/>
      <c r="P54" s="77" t="e">
        <f>IF(B54="","",VLOOKUP(AD54,Varsayımlar!$B:$Q,7,0)*K54)</f>
        <v>#VALUE!</v>
      </c>
      <c r="Q54" s="77">
        <f>IF(B54="","",VLOOKUP(AD54,Varsayımlar!$B:$Q,8,0))</f>
        <v>15</v>
      </c>
      <c r="R54" s="77" t="str">
        <f>IF(B54="","",VLOOKUP(AD54,Varsayımlar!$B:$Q,9,0))</f>
        <v>SOFT-PA3</v>
      </c>
      <c r="S54" s="77">
        <f>IF(B54="","",VLOOKUP(AD54,Varsayımlar!$B:$Q,10,0))</f>
        <v>6</v>
      </c>
      <c r="T54" s="77">
        <f>IF(B54="","",VLOOKUP(AD54,Varsayımlar!$B:$Q,11,0))</f>
        <v>18</v>
      </c>
      <c r="U54" s="77">
        <f>IF(B54="","",VLOOKUP(AD54,Varsayımlar!$B:$Q,12,0))</f>
        <v>250</v>
      </c>
      <c r="V54" s="77" t="str">
        <f>IF(B54="","",VLOOKUP(AD54,Varsayımlar!$B:$Q,13,0))</f>
        <v>YURTİÇİ</v>
      </c>
      <c r="W54" s="77">
        <f>IF(B54="","",VLOOKUP(AD54,Varsayımlar!$B:$Q,14,0))</f>
        <v>6</v>
      </c>
      <c r="X54" s="78" t="s">
        <v>161</v>
      </c>
      <c r="Y54" s="78" t="s">
        <v>161</v>
      </c>
      <c r="Z54" s="78" t="s">
        <v>161</v>
      </c>
      <c r="AA54" s="77" t="str">
        <f>IF(B54="","",VLOOKUP(AD54,Varsayımlar!$B:$Q,15,0))</f>
        <v>15 CM KOLİ</v>
      </c>
      <c r="AB54" s="77" t="str">
        <f>IF(B54="","",VLOOKUP(AD54,Varsayımlar!$B:$Q,16,0))</f>
        <v>14-16 CM</v>
      </c>
      <c r="AC54" s="77">
        <f>IF(B54="","",VLOOKUP(Sayfa2!AD19,Varsayımlar!B:S,18,0))</f>
        <v>0</v>
      </c>
      <c r="AD54" s="8" t="str">
        <f>IF(B54="","",CONCATENATE(B54,E54))</f>
        <v>Şok MarketTaco 15 cm 6 lı 150 g</v>
      </c>
    </row>
    <row r="55" spans="1:31" ht="31.5" hidden="1" customHeight="1" x14ac:dyDescent="0.25">
      <c r="A55" s="9" t="s">
        <v>125</v>
      </c>
      <c r="B55" s="64"/>
      <c r="C55" s="65" t="str">
        <f>IF(B55="","",VLOOKUP(AD55,Varsayımlar!$B:$Q,3,0))</f>
        <v/>
      </c>
      <c r="D55" s="65"/>
      <c r="E55" s="65"/>
      <c r="F55" s="64"/>
      <c r="G55" s="64"/>
      <c r="H55" s="64" t="str">
        <f>IF(B55="","",VLOOKUP(AD55,Varsayımlar!$B:$Q,5,0))</f>
        <v/>
      </c>
      <c r="I55" s="64"/>
      <c r="J55" s="64" t="str">
        <f>IF(B55="","",VLOOKUP(AD55,Varsayımlar!$B:$Q,6,0))</f>
        <v/>
      </c>
      <c r="K55" s="64"/>
      <c r="L55" s="64"/>
      <c r="M55" s="64">
        <f>K55/84</f>
        <v>0</v>
      </c>
      <c r="N55" s="64"/>
      <c r="O55" s="64"/>
      <c r="P55" s="64" t="str">
        <f>IF(B55="","",VLOOKUP(AD55,Varsayımlar!$B:$Q,7,0)*K55)</f>
        <v/>
      </c>
      <c r="Q55" s="64" t="str">
        <f>IF(B55="","",VLOOKUP(AD55,Varsayımlar!$B:$Q,8,0))</f>
        <v/>
      </c>
      <c r="R55" s="64" t="str">
        <f>IF(B55="","",VLOOKUP(AD55,Varsayımlar!$B:$Q,9,0))</f>
        <v/>
      </c>
      <c r="S55" s="64" t="str">
        <f>IF(B55="","",VLOOKUP(AD55,Varsayımlar!$B:$Q,10,0))</f>
        <v/>
      </c>
      <c r="T55" s="64" t="str">
        <f>IF(B55="","",VLOOKUP(AD55,Varsayımlar!$B:$Q,11,0))</f>
        <v/>
      </c>
      <c r="U55" s="64" t="str">
        <f>IF(B55="","",VLOOKUP(AD55,Varsayımlar!$B:$Q,12,0))</f>
        <v/>
      </c>
      <c r="V55" s="64" t="str">
        <f>IF(B55="","",VLOOKUP(AD55,Varsayımlar!$B:$Q,13,0))</f>
        <v/>
      </c>
      <c r="W55" s="64" t="str">
        <f>IF(B55="","",VLOOKUP(AD55,Varsayımlar!$B:$Q,14,0))</f>
        <v/>
      </c>
      <c r="X55" s="66"/>
      <c r="Y55" s="66"/>
      <c r="Z55" s="64"/>
      <c r="AA55" s="64" t="str">
        <f>IF(B55="","",VLOOKUP(AD55,Varsayımlar!$B:$Q,15,0))</f>
        <v/>
      </c>
      <c r="AB55" s="64" t="str">
        <f>IF(B55="","",VLOOKUP(AD55,Varsayımlar!$B:$Q,16,0))</f>
        <v/>
      </c>
      <c r="AC55" s="79"/>
      <c r="AD55" s="61" t="str">
        <f>IF(B55="","",CONCATENATE(B55,E55))</f>
        <v/>
      </c>
    </row>
    <row r="56" spans="1:31" x14ac:dyDescent="0.25">
      <c r="C56" s="80" t="str">
        <f>IF(B56="","",VLOOKUP(AD56,Varsayımlar!$B:$Q,3,0))</f>
        <v/>
      </c>
      <c r="H56" s="8" t="str">
        <f>IF(B56="","",VLOOKUP(AD56,Varsayımlar!$B:$Q,5,0))</f>
        <v/>
      </c>
      <c r="J56" s="8" t="str">
        <f>IF(B56="","",VLOOKUP(AD56,Varsayımlar!$B:$Q,6,0))</f>
        <v/>
      </c>
      <c r="P56" s="8" t="str">
        <f>IF(B56="","",VLOOKUP(AD56,Varsayımlar!$B:$Q,7,0)*K56)</f>
        <v/>
      </c>
      <c r="Q56" s="8" t="str">
        <f>IF(B56="","",VLOOKUP(AD56,Varsayımlar!$B:$Q,8,0))</f>
        <v/>
      </c>
      <c r="R56" s="8" t="str">
        <f>IF(B56="","",VLOOKUP(AD56,Varsayımlar!$B:$Q,9,0))</f>
        <v/>
      </c>
      <c r="S56" s="8" t="str">
        <f>IF(B56="","",VLOOKUP(AD56,Varsayımlar!$B:$Q,10,0))</f>
        <v/>
      </c>
      <c r="T56" s="8" t="str">
        <f>IF(B56="","",VLOOKUP(AD56,Varsayımlar!$B:$Q,11,0))</f>
        <v/>
      </c>
      <c r="U56" s="8" t="str">
        <f>IF(B56="","",VLOOKUP(AD56,Varsayımlar!$B:$Q,12,0))</f>
        <v/>
      </c>
      <c r="V56" s="8" t="str">
        <f>IF(B56="","",VLOOKUP(AD56,Varsayımlar!$B:$Q,13,0))</f>
        <v/>
      </c>
      <c r="W56" s="8" t="str">
        <f>IF(B56="","",VLOOKUP(AD56,Varsayımlar!$B:$Q,14,0))</f>
        <v/>
      </c>
      <c r="AA56" s="8" t="str">
        <f>IF(B56="","",VLOOKUP(AD56,Varsayımlar!$B:$Q,15,0))</f>
        <v/>
      </c>
      <c r="AB56" s="8" t="str">
        <f>IF(B56="","",VLOOKUP(AD56,Varsayımlar!$B:$Q,16,0))</f>
        <v/>
      </c>
      <c r="AD56" s="8" t="str">
        <f>IF(B56="","",CONCATENATE(B56,E56))</f>
        <v/>
      </c>
    </row>
    <row r="57" spans="1:31" ht="29.25" customHeight="1" x14ac:dyDescent="0.25">
      <c r="A57" s="198" t="s">
        <v>121</v>
      </c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25"/>
    </row>
    <row r="58" spans="1:31" ht="47.25" x14ac:dyDescent="0.25">
      <c r="A58" s="9" t="s">
        <v>0</v>
      </c>
      <c r="B58" s="9" t="s">
        <v>1</v>
      </c>
      <c r="C58" s="10" t="s">
        <v>36</v>
      </c>
      <c r="D58" s="10" t="s">
        <v>177</v>
      </c>
      <c r="E58" s="10" t="s">
        <v>42</v>
      </c>
      <c r="F58" s="9" t="s">
        <v>43</v>
      </c>
      <c r="G58" s="9" t="s">
        <v>13</v>
      </c>
      <c r="H58" s="9" t="s">
        <v>2</v>
      </c>
      <c r="I58" s="9" t="s">
        <v>83</v>
      </c>
      <c r="J58" s="9" t="s">
        <v>3</v>
      </c>
      <c r="K58" s="9" t="s">
        <v>21</v>
      </c>
      <c r="L58" s="9" t="s">
        <v>141</v>
      </c>
      <c r="M58" s="9" t="s">
        <v>20</v>
      </c>
      <c r="N58" s="9" t="s">
        <v>243</v>
      </c>
      <c r="O58" s="9" t="s">
        <v>176</v>
      </c>
      <c r="P58" s="9" t="s">
        <v>16</v>
      </c>
      <c r="Q58" s="9" t="s">
        <v>4</v>
      </c>
      <c r="R58" s="9" t="s">
        <v>5</v>
      </c>
      <c r="S58" s="9" t="s">
        <v>6</v>
      </c>
      <c r="T58" s="9" t="s">
        <v>33</v>
      </c>
      <c r="U58" s="9" t="s">
        <v>7</v>
      </c>
      <c r="V58" s="9" t="s">
        <v>8</v>
      </c>
      <c r="W58" s="9" t="s">
        <v>9</v>
      </c>
      <c r="X58" s="9" t="s">
        <v>10</v>
      </c>
      <c r="Y58" s="9" t="s">
        <v>11</v>
      </c>
      <c r="Z58" s="9" t="s">
        <v>12</v>
      </c>
      <c r="AA58" s="9" t="s">
        <v>14</v>
      </c>
      <c r="AB58" s="9" t="s">
        <v>15</v>
      </c>
      <c r="AC58" s="9" t="s">
        <v>305</v>
      </c>
      <c r="AD58" s="8" t="s">
        <v>50</v>
      </c>
    </row>
    <row r="59" spans="1:31" ht="31.5" customHeight="1" x14ac:dyDescent="0.25">
      <c r="A59" s="9" t="s">
        <v>29</v>
      </c>
      <c r="B59" s="67" t="s">
        <v>17</v>
      </c>
      <c r="C59" s="4">
        <f>IF(B59="","",VLOOKUP(AD59,Varsayımlar!$B:$Q,3,0))</f>
        <v>8698829380698</v>
      </c>
      <c r="D59" s="4" t="s">
        <v>235</v>
      </c>
      <c r="E59" s="4" t="s">
        <v>37</v>
      </c>
      <c r="F59" s="67" t="s">
        <v>64</v>
      </c>
      <c r="G59" s="67" t="s">
        <v>65</v>
      </c>
      <c r="H59" s="67" t="str">
        <f>IF(B59="","",VLOOKUP(AD59,Varsayımlar!$B:$Q,5,0))</f>
        <v>TORTİLLAS 25 CM 4 PCS 260G</v>
      </c>
      <c r="I59" s="67">
        <f>IF(B59="","",VLOOKUP(AD59,Varsayımlar!B:T,19,0))</f>
        <v>0</v>
      </c>
      <c r="J59" s="67" t="str">
        <f>IF(B59="","",VLOOKUP(AD59,Varsayımlar!$B:$Q,6,0))</f>
        <v>SADE</v>
      </c>
      <c r="K59" s="67">
        <v>1344</v>
      </c>
      <c r="L59" s="67"/>
      <c r="M59" s="67">
        <f>IFERROR(IF(B59="","",K59/VLOOKUP(AD59,Varsayımlar!B:R,17,0)),"")</f>
        <v>16</v>
      </c>
      <c r="N59" s="67">
        <v>84</v>
      </c>
      <c r="O59" s="67"/>
      <c r="P59" s="67">
        <f>IF(B59="","",VLOOKUP(AD59,Varsayımlar!$B:$Q,7,0)*K59)</f>
        <v>40320</v>
      </c>
      <c r="Q59" s="67">
        <f>IF(B59="","",VLOOKUP(AD59,Varsayımlar!$B:$Q,8,0))</f>
        <v>25</v>
      </c>
      <c r="R59" s="67" t="str">
        <f>IF(B59="","",VLOOKUP(AD59,Varsayımlar!$B:$Q,9,0))</f>
        <v>SOFT</v>
      </c>
      <c r="S59" s="67">
        <f>IF(B59="","",VLOOKUP(AD59,Varsayımlar!$B:$Q,10,0))</f>
        <v>4</v>
      </c>
      <c r="T59" s="67">
        <f>IF(B59="","",VLOOKUP(AD59,Varsayımlar!$B:$Q,11,0))</f>
        <v>30</v>
      </c>
      <c r="U59" s="67">
        <f>IF(B59="","",VLOOKUP(AD59,Varsayımlar!$B:$Q,12,0))</f>
        <v>260</v>
      </c>
      <c r="V59" s="67" t="str">
        <f>IF(B59="","",VLOOKUP(AD59,Varsayımlar!$B:$Q,13,0))</f>
        <v>YURTDIŞI</v>
      </c>
      <c r="W59" s="67">
        <f>IF(B59="","",VLOOKUP(AD59,Varsayımlar!$B:$Q,14,0))</f>
        <v>6</v>
      </c>
      <c r="X59" s="68">
        <v>46177</v>
      </c>
      <c r="Y59" s="68">
        <v>46360</v>
      </c>
      <c r="Z59" s="67" t="s">
        <v>66</v>
      </c>
      <c r="AA59" s="67" t="str">
        <f>IF(B59="","",VLOOKUP(AD59,Varsayımlar!$B:$Q,15,0))</f>
        <v>TRİTON -SKT ATILACAK</v>
      </c>
      <c r="AB59" s="67" t="str">
        <f>IF(B59="","",VLOOKUP(AD59,Varsayımlar!$B:$Q,16,0))</f>
        <v>24-26 CM</v>
      </c>
      <c r="AC59" s="67">
        <f>IF(B59="","",VLOOKUP(Sayfa2!AD24,Varsayımlar!B:S,18,0))</f>
        <v>0</v>
      </c>
      <c r="AD59" s="8" t="str">
        <f t="shared" ref="AD59:AD66" si="2">IF(B59="","",CONCATENATE(B59,E59))</f>
        <v>LLC TRİTONMUTLUKAL WHEAT TORTILLA</v>
      </c>
      <c r="AE59" s="8" t="s">
        <v>285</v>
      </c>
    </row>
    <row r="60" spans="1:31" ht="31.5" customHeight="1" x14ac:dyDescent="0.25">
      <c r="A60" s="9" t="s">
        <v>122</v>
      </c>
      <c r="B60" s="67" t="s">
        <v>17</v>
      </c>
      <c r="C60" s="4">
        <f>IF(B60="","",VLOOKUP(AD60,Varsayımlar!$B:$Q,3,0))</f>
        <v>8698829380698</v>
      </c>
      <c r="D60" s="4" t="s">
        <v>235</v>
      </c>
      <c r="E60" s="4" t="s">
        <v>37</v>
      </c>
      <c r="F60" s="67" t="s">
        <v>64</v>
      </c>
      <c r="G60" s="67" t="s">
        <v>67</v>
      </c>
      <c r="H60" s="67" t="str">
        <f>IF(B60="","",VLOOKUP(AD60,Varsayımlar!$B:$Q,5,0))</f>
        <v>TORTİLLAS 25 CM 4 PCS 260G</v>
      </c>
      <c r="I60" s="67">
        <f>IF(B60="","",VLOOKUP(AD60,Varsayımlar!B:T,19,0))</f>
        <v>0</v>
      </c>
      <c r="J60" s="67" t="str">
        <f>IF(B60="","",VLOOKUP(AD60,Varsayımlar!$B:$Q,6,0))</f>
        <v>SADE</v>
      </c>
      <c r="K60" s="67">
        <v>1092</v>
      </c>
      <c r="L60" s="67"/>
      <c r="M60" s="67">
        <f>IFERROR(IF(B60="","",K60/VLOOKUP(AD60,Varsayımlar!B:R,17,0)),"")</f>
        <v>13</v>
      </c>
      <c r="N60" s="67">
        <v>84</v>
      </c>
      <c r="O60" s="67"/>
      <c r="P60" s="67">
        <f>IF(B60="","",VLOOKUP(AD60,Varsayımlar!$B:$Q,7,0)*K60)</f>
        <v>32760</v>
      </c>
      <c r="Q60" s="67">
        <f>IF(B60="","",VLOOKUP(AD60,Varsayımlar!$B:$Q,8,0))</f>
        <v>25</v>
      </c>
      <c r="R60" s="67" t="str">
        <f>IF(B60="","",VLOOKUP(AD60,Varsayımlar!$B:$Q,9,0))</f>
        <v>SOFT</v>
      </c>
      <c r="S60" s="67">
        <f>IF(B60="","",VLOOKUP(AD60,Varsayımlar!$B:$Q,10,0))</f>
        <v>4</v>
      </c>
      <c r="T60" s="67">
        <f>IF(B60="","",VLOOKUP(AD60,Varsayımlar!$B:$Q,11,0))</f>
        <v>30</v>
      </c>
      <c r="U60" s="67">
        <f>IF(B60="","",VLOOKUP(AD60,Varsayımlar!$B:$Q,12,0))</f>
        <v>260</v>
      </c>
      <c r="V60" s="67" t="str">
        <f>IF(B60="","",VLOOKUP(AD60,Varsayımlar!$B:$Q,13,0))</f>
        <v>YURTDIŞI</v>
      </c>
      <c r="W60" s="67">
        <f>IF(B60="","",VLOOKUP(AD60,Varsayımlar!$B:$Q,14,0))</f>
        <v>6</v>
      </c>
      <c r="X60" s="68">
        <v>46177</v>
      </c>
      <c r="Y60" s="68">
        <v>46360</v>
      </c>
      <c r="Z60" s="67" t="s">
        <v>66</v>
      </c>
      <c r="AA60" s="67" t="str">
        <f>IF(B60="","",VLOOKUP(AD60,Varsayımlar!$B:$Q,15,0))</f>
        <v>TRİTON -SKT ATILACAK</v>
      </c>
      <c r="AB60" s="67" t="str">
        <f>IF(B60="","",VLOOKUP(AD60,Varsayımlar!$B:$Q,16,0))</f>
        <v>24-26 CM</v>
      </c>
      <c r="AC60" s="67">
        <f>IF(B60="","",VLOOKUP(Sayfa2!AD25,Varsayımlar!B:S,18,0))</f>
        <v>0</v>
      </c>
      <c r="AD60" s="61" t="str">
        <f t="shared" si="2"/>
        <v>LLC TRİTONMUTLUKAL WHEAT TORTILLA</v>
      </c>
      <c r="AE60" s="8" t="s">
        <v>285</v>
      </c>
    </row>
    <row r="61" spans="1:31" ht="36" customHeight="1" x14ac:dyDescent="0.25">
      <c r="A61" s="9" t="s">
        <v>123</v>
      </c>
      <c r="B61" s="62" t="s">
        <v>17</v>
      </c>
      <c r="C61" s="33">
        <f>IF(B61="","",VLOOKUP(AD61,Varsayımlar!$B:$Q,3,0))</f>
        <v>8698829380698</v>
      </c>
      <c r="D61" s="33" t="s">
        <v>239</v>
      </c>
      <c r="E61" s="102" t="s">
        <v>37</v>
      </c>
      <c r="F61" s="62" t="s">
        <v>447</v>
      </c>
      <c r="G61" s="62" t="s">
        <v>448</v>
      </c>
      <c r="H61" s="62" t="str">
        <f>IF(B61="","",VLOOKUP(AD61,Varsayımlar!$B:$Q,5,0))</f>
        <v>TORTİLLAS 25 CM 4 PCS 260G</v>
      </c>
      <c r="I61" s="62">
        <f>IF(B61="","",VLOOKUP(AD61,Varsayımlar!B:T,19,0))</f>
        <v>0</v>
      </c>
      <c r="J61" s="62" t="str">
        <f>IF(B61="","",VLOOKUP(AD61,Varsayımlar!$B:$Q,6,0))</f>
        <v>SADE</v>
      </c>
      <c r="K61" s="62">
        <v>1596</v>
      </c>
      <c r="L61" s="62"/>
      <c r="M61" s="62">
        <f>K61/84</f>
        <v>19</v>
      </c>
      <c r="N61" s="62"/>
      <c r="O61" s="62"/>
      <c r="P61" s="62">
        <f>IF(B61="","",VLOOKUP(AD61,Varsayımlar!$B:$Q,7,0)*K61)</f>
        <v>47880</v>
      </c>
      <c r="Q61" s="62">
        <f>IF(B61="","",VLOOKUP(AD61,Varsayımlar!$B:$Q,8,0))</f>
        <v>25</v>
      </c>
      <c r="R61" s="62" t="str">
        <f>IF(B61="","",VLOOKUP(AD61,Varsayımlar!$B:$Q,9,0))</f>
        <v>SOFT</v>
      </c>
      <c r="S61" s="62">
        <f>IF(B61="","",VLOOKUP(AD61,Varsayımlar!$B:$Q,10,0))</f>
        <v>4</v>
      </c>
      <c r="T61" s="62">
        <f>IF(B61="","",VLOOKUP(AD61,Varsayımlar!$B:$Q,11,0))</f>
        <v>30</v>
      </c>
      <c r="U61" s="62">
        <f>IF(B61="","",VLOOKUP(AD61,Varsayımlar!$B:$Q,12,0))</f>
        <v>260</v>
      </c>
      <c r="V61" s="62" t="str">
        <f>IF(B61="","",VLOOKUP(AD61,Varsayımlar!$B:$Q,13,0))</f>
        <v>YURTDIŞI</v>
      </c>
      <c r="W61" s="62">
        <f>IF(B61="","",VLOOKUP(AD61,Varsayımlar!$B:$Q,14,0))</f>
        <v>6</v>
      </c>
      <c r="X61" s="63">
        <v>46181</v>
      </c>
      <c r="Y61" s="63">
        <v>46364</v>
      </c>
      <c r="Z61" s="62" t="s">
        <v>449</v>
      </c>
      <c r="AA61" s="62" t="str">
        <f>IF(B61="","",VLOOKUP(AD61,Varsayımlar!$B:$Q,15,0))</f>
        <v>TRİTON -SKT ATILACAK</v>
      </c>
      <c r="AB61" s="62" t="str">
        <f>IF(B61="","",VLOOKUP(AD61,Varsayımlar!$B:$Q,16,0))</f>
        <v>24-26 CM</v>
      </c>
      <c r="AC61" s="64"/>
      <c r="AD61" s="61" t="str">
        <f t="shared" si="2"/>
        <v>LLC TRİTONMUTLUKAL WHEAT TORTILLA</v>
      </c>
    </row>
    <row r="62" spans="1:31" ht="47.25" customHeight="1" x14ac:dyDescent="0.25">
      <c r="A62" s="9" t="s">
        <v>124</v>
      </c>
      <c r="B62" s="70" t="s">
        <v>90</v>
      </c>
      <c r="C62" s="71">
        <f>IF(B62="","",VLOOKUP(AD62,Varsayımlar!$B:$Q,3,0))</f>
        <v>8698829380698</v>
      </c>
      <c r="D62" s="71" t="s">
        <v>172</v>
      </c>
      <c r="E62" s="71" t="s">
        <v>91</v>
      </c>
      <c r="F62" s="70"/>
      <c r="G62" s="70" t="s">
        <v>435</v>
      </c>
      <c r="H62" s="70" t="str">
        <f>IF(B62="","",VLOOKUP(AD62,Varsayımlar!$B:$Q,5,0))</f>
        <v>MAGNİT MAVİ AMBALAJ 25CM</v>
      </c>
      <c r="I62" s="70"/>
      <c r="J62" s="70" t="str">
        <f>IF(B62="","",VLOOKUP(AD62,Varsayımlar!$B:$Q,6,0))</f>
        <v>SADE</v>
      </c>
      <c r="K62" s="70">
        <v>2016</v>
      </c>
      <c r="L62" s="70"/>
      <c r="M62" s="70">
        <f>IFERROR(IF(B62="","",K62/VLOOKUP(AD62,Varsayımlar!B:R,17,0)),"")</f>
        <v>24</v>
      </c>
      <c r="N62" s="70">
        <v>84</v>
      </c>
      <c r="O62" s="70"/>
      <c r="P62" s="70">
        <f>IF(B62="","",VLOOKUP(AD62,Varsayımlar!$B:$Q,7,0)*K62)</f>
        <v>60480</v>
      </c>
      <c r="Q62" s="70">
        <f>IF(B62="","",VLOOKUP(AD62,Varsayımlar!$B:$Q,8,0))</f>
        <v>25</v>
      </c>
      <c r="R62" s="70" t="str">
        <f>IF(B62="","",VLOOKUP(AD62,Varsayımlar!$B:$Q,9,0))</f>
        <v>SOFT</v>
      </c>
      <c r="S62" s="70">
        <f>IF(B62="","",VLOOKUP(AD62,Varsayımlar!$B:$Q,10,0))</f>
        <v>4</v>
      </c>
      <c r="T62" s="70">
        <f>IF(B62="","",VLOOKUP(AD62,Varsayımlar!$B:$Q,11,0))</f>
        <v>30</v>
      </c>
      <c r="U62" s="70">
        <f>IF(B62="","",VLOOKUP(AD62,Varsayımlar!$B:$Q,12,0))</f>
        <v>260</v>
      </c>
      <c r="V62" s="70" t="str">
        <f>IF(B62="","",VLOOKUP(AD62,Varsayımlar!$B:$Q,13,0))</f>
        <v>YURTDIŞI</v>
      </c>
      <c r="W62" s="70">
        <f>IF(B62="","",VLOOKUP(AD62,Varsayımlar!$B:$Q,14,0))</f>
        <v>9</v>
      </c>
      <c r="X62" s="70"/>
      <c r="Y62" s="70"/>
      <c r="Z62" s="70"/>
      <c r="AA62" s="70" t="str">
        <f>IF(B62="","",VLOOKUP(AD62,Varsayımlar!$B:$Q,15,0))</f>
        <v>25CM TURUNCU KOLİ-SOL ÜST DİKDÖRTGENE ÜRETİM TARİHİ BASILACAK</v>
      </c>
      <c r="AB62" s="70" t="str">
        <f>IF(B62="","",VLOOKUP(AD62,Varsayımlar!$B:$Q,16,0))</f>
        <v>24-26 CM</v>
      </c>
      <c r="AC62" s="70">
        <f>IF(B62="","",VLOOKUP(Sayfa2!AD27,Varsayımlar!B:S,18,0))</f>
        <v>0</v>
      </c>
      <c r="AD62" s="61" t="str">
        <f t="shared" si="2"/>
        <v>MAGNİTMAGNİT MAVİ AMBALAJ 25 CM 260G</v>
      </c>
    </row>
    <row r="63" spans="1:31" ht="47.25" customHeight="1" x14ac:dyDescent="0.25">
      <c r="A63" s="9" t="s">
        <v>125</v>
      </c>
      <c r="B63" s="70" t="s">
        <v>90</v>
      </c>
      <c r="C63" s="71">
        <f>IF(B63="","",VLOOKUP(AD63,Varsayımlar!$B:$Q,3,0))</f>
        <v>8698829380698</v>
      </c>
      <c r="D63" s="71" t="s">
        <v>173</v>
      </c>
      <c r="E63" s="71" t="s">
        <v>91</v>
      </c>
      <c r="F63" s="70"/>
      <c r="G63" s="70" t="s">
        <v>434</v>
      </c>
      <c r="H63" s="70" t="str">
        <f>IF(B63="","",VLOOKUP(AD63,Varsayımlar!$B:$Q,5,0))</f>
        <v>MAGNİT MAVİ AMBALAJ 25CM</v>
      </c>
      <c r="I63" s="70"/>
      <c r="J63" s="70" t="str">
        <f>IF(B63="","",VLOOKUP(AD63,Varsayımlar!$B:$Q,6,0))</f>
        <v>SADE</v>
      </c>
      <c r="K63" s="70">
        <v>2016</v>
      </c>
      <c r="L63" s="70"/>
      <c r="M63" s="70">
        <f>IFERROR(IF(B63="","",K63/VLOOKUP(AD63,Varsayımlar!B:R,17,0)),"")</f>
        <v>24</v>
      </c>
      <c r="N63" s="70">
        <v>84</v>
      </c>
      <c r="O63" s="70"/>
      <c r="P63" s="70">
        <f>IF(B63="","",VLOOKUP(AD63,Varsayımlar!$B:$Q,7,0)*K63)</f>
        <v>60480</v>
      </c>
      <c r="Q63" s="70">
        <f>IF(B63="","",VLOOKUP(AD63,Varsayımlar!$B:$Q,8,0))</f>
        <v>25</v>
      </c>
      <c r="R63" s="70" t="str">
        <f>IF(B63="","",VLOOKUP(AD63,Varsayımlar!$B:$Q,9,0))</f>
        <v>SOFT</v>
      </c>
      <c r="S63" s="70">
        <f>IF(B63="","",VLOOKUP(AD63,Varsayımlar!$B:$Q,10,0))</f>
        <v>4</v>
      </c>
      <c r="T63" s="70">
        <f>IF(B63="","",VLOOKUP(AD63,Varsayımlar!$B:$Q,11,0))</f>
        <v>30</v>
      </c>
      <c r="U63" s="70">
        <f>IF(B63="","",VLOOKUP(AD63,Varsayımlar!$B:$Q,12,0))</f>
        <v>260</v>
      </c>
      <c r="V63" s="70" t="str">
        <f>IF(B63="","",VLOOKUP(AD63,Varsayımlar!$B:$Q,13,0))</f>
        <v>YURTDIŞI</v>
      </c>
      <c r="W63" s="70">
        <f>IF(B63="","",VLOOKUP(AD63,Varsayımlar!$B:$Q,14,0))</f>
        <v>9</v>
      </c>
      <c r="X63" s="70"/>
      <c r="Y63" s="70"/>
      <c r="Z63" s="70"/>
      <c r="AA63" s="70" t="str">
        <f>IF(B63="","",VLOOKUP(AD63,Varsayımlar!$B:$Q,15,0))</f>
        <v>25CM TURUNCU KOLİ-SOL ÜST DİKDÖRTGENE ÜRETİM TARİHİ BASILACAK</v>
      </c>
      <c r="AB63" s="70" t="str">
        <f>IF(B63="","",VLOOKUP(AD63,Varsayımlar!$B:$Q,16,0))</f>
        <v>24-26 CM</v>
      </c>
      <c r="AC63" s="70">
        <f>IF(B63="","",VLOOKUP(Sayfa2!AD28,Varsayımlar!B:S,18,0))</f>
        <v>0</v>
      </c>
      <c r="AD63" s="61" t="str">
        <f t="shared" si="2"/>
        <v>MAGNİTMAGNİT MAVİ AMBALAJ 25 CM 260G</v>
      </c>
    </row>
    <row r="64" spans="1:31" ht="47.25" customHeight="1" x14ac:dyDescent="0.25">
      <c r="A64" s="9" t="s">
        <v>126</v>
      </c>
      <c r="B64" s="70" t="s">
        <v>90</v>
      </c>
      <c r="C64" s="71">
        <f>IF(B64="","",VLOOKUP(AD64,Varsayımlar!$B:$Q,3,0))</f>
        <v>8698829380698</v>
      </c>
      <c r="D64" s="71" t="s">
        <v>174</v>
      </c>
      <c r="E64" s="71" t="s">
        <v>91</v>
      </c>
      <c r="F64" s="70"/>
      <c r="G64" s="70" t="s">
        <v>433</v>
      </c>
      <c r="H64" s="70" t="str">
        <f>IF(B64="","",VLOOKUP(AD64,Varsayımlar!$B:$Q,5,0))</f>
        <v>MAGNİT MAVİ AMBALAJ 25CM</v>
      </c>
      <c r="I64" s="70"/>
      <c r="J64" s="70" t="str">
        <f>IF(B64="","",VLOOKUP(AD64,Varsayımlar!$B:$Q,6,0))</f>
        <v>SADE</v>
      </c>
      <c r="K64" s="70">
        <v>2016</v>
      </c>
      <c r="L64" s="70"/>
      <c r="M64" s="70">
        <f>IFERROR(IF(B64="","",K64/VLOOKUP(AD64,Varsayımlar!B:R,17,0)),"")</f>
        <v>24</v>
      </c>
      <c r="N64" s="70">
        <v>84</v>
      </c>
      <c r="O64" s="70"/>
      <c r="P64" s="70">
        <f>IF(B64="","",VLOOKUP(AD64,Varsayımlar!$B:$Q,7,0)*K64)</f>
        <v>60480</v>
      </c>
      <c r="Q64" s="70">
        <f>IF(B64="","",VLOOKUP(AD64,Varsayımlar!$B:$Q,8,0))</f>
        <v>25</v>
      </c>
      <c r="R64" s="70" t="str">
        <f>IF(B64="","",VLOOKUP(AD64,Varsayımlar!$B:$Q,9,0))</f>
        <v>SOFT</v>
      </c>
      <c r="S64" s="70">
        <f>IF(B64="","",VLOOKUP(AD64,Varsayımlar!$B:$Q,10,0))</f>
        <v>4</v>
      </c>
      <c r="T64" s="70">
        <f>IF(B64="","",VLOOKUP(AD64,Varsayımlar!$B:$Q,11,0))</f>
        <v>30</v>
      </c>
      <c r="U64" s="70">
        <f>IF(B64="","",VLOOKUP(AD64,Varsayımlar!$B:$Q,12,0))</f>
        <v>260</v>
      </c>
      <c r="V64" s="70" t="str">
        <f>IF(B64="","",VLOOKUP(AD64,Varsayımlar!$B:$Q,13,0))</f>
        <v>YURTDIŞI</v>
      </c>
      <c r="W64" s="70">
        <f>IF(B64="","",VLOOKUP(AD64,Varsayımlar!$B:$Q,14,0))</f>
        <v>9</v>
      </c>
      <c r="X64" s="70"/>
      <c r="Y64" s="70"/>
      <c r="Z64" s="70"/>
      <c r="AA64" s="70" t="str">
        <f>IF(B64="","",VLOOKUP(AD64,Varsayımlar!$B:$Q,15,0))</f>
        <v>25CM TURUNCU KOLİ-SOL ÜST DİKDÖRTGENE ÜRETİM TARİHİ BASILACAK</v>
      </c>
      <c r="AB64" s="70" t="str">
        <f>IF(B64="","",VLOOKUP(AD64,Varsayımlar!$B:$Q,16,0))</f>
        <v>24-26 CM</v>
      </c>
      <c r="AC64" s="70">
        <f>IF(B64="","",VLOOKUP(Sayfa2!AD29,Varsayımlar!B:S,18,0))</f>
        <v>0</v>
      </c>
      <c r="AD64" s="61" t="str">
        <f t="shared" si="2"/>
        <v>MAGNİTMAGNİT MAVİ AMBALAJ 25 CM 260G</v>
      </c>
    </row>
    <row r="65" spans="1:31" ht="47.25" customHeight="1" x14ac:dyDescent="0.25">
      <c r="A65" s="9" t="s">
        <v>127</v>
      </c>
      <c r="B65" s="70" t="s">
        <v>90</v>
      </c>
      <c r="C65" s="71">
        <f>IF(B65="","",VLOOKUP(AD65,Varsayımlar!$B:$Q,3,0))</f>
        <v>8698829380698</v>
      </c>
      <c r="D65" s="71" t="s">
        <v>175</v>
      </c>
      <c r="E65" s="71" t="s">
        <v>91</v>
      </c>
      <c r="F65" s="70"/>
      <c r="G65" s="70" t="s">
        <v>432</v>
      </c>
      <c r="H65" s="70" t="str">
        <f>IF(B65="","",VLOOKUP(AD65,Varsayımlar!$B:$Q,5,0))</f>
        <v>MAGNİT MAVİ AMBALAJ 25CM</v>
      </c>
      <c r="I65" s="70"/>
      <c r="J65" s="70" t="str">
        <f>IF(B65="","",VLOOKUP(AD65,Varsayımlar!$B:$Q,6,0))</f>
        <v>SADE</v>
      </c>
      <c r="K65" s="70">
        <v>2016</v>
      </c>
      <c r="L65" s="70"/>
      <c r="M65" s="70">
        <f>IFERROR(IF(B65="","",K65/VLOOKUP(AD65,Varsayımlar!B:R,17,0)),"")</f>
        <v>24</v>
      </c>
      <c r="N65" s="70">
        <v>84</v>
      </c>
      <c r="O65" s="70"/>
      <c r="P65" s="70">
        <f>IF(B65="","",VLOOKUP(AD65,Varsayımlar!$B:$Q,7,0)*K65)</f>
        <v>60480</v>
      </c>
      <c r="Q65" s="70">
        <f>IF(B65="","",VLOOKUP(AD65,Varsayımlar!$B:$Q,8,0))</f>
        <v>25</v>
      </c>
      <c r="R65" s="70" t="str">
        <f>IF(B65="","",VLOOKUP(AD65,Varsayımlar!$B:$Q,9,0))</f>
        <v>SOFT</v>
      </c>
      <c r="S65" s="70">
        <f>IF(B65="","",VLOOKUP(AD65,Varsayımlar!$B:$Q,10,0))</f>
        <v>4</v>
      </c>
      <c r="T65" s="70">
        <f>IF(B65="","",VLOOKUP(AD65,Varsayımlar!$B:$Q,11,0))</f>
        <v>30</v>
      </c>
      <c r="U65" s="70">
        <f>IF(B65="","",VLOOKUP(AD65,Varsayımlar!$B:$Q,12,0))</f>
        <v>260</v>
      </c>
      <c r="V65" s="70" t="str">
        <f>IF(B65="","",VLOOKUP(AD65,Varsayımlar!$B:$Q,13,0))</f>
        <v>YURTDIŞI</v>
      </c>
      <c r="W65" s="70">
        <f>IF(B65="","",VLOOKUP(AD65,Varsayımlar!$B:$Q,14,0))</f>
        <v>9</v>
      </c>
      <c r="X65" s="70"/>
      <c r="Y65" s="70"/>
      <c r="Z65" s="70"/>
      <c r="AA65" s="70" t="str">
        <f>IF(B65="","",VLOOKUP(AD65,Varsayımlar!$B:$Q,15,0))</f>
        <v>25CM TURUNCU KOLİ-SOL ÜST DİKDÖRTGENE ÜRETİM TARİHİ BASILACAK</v>
      </c>
      <c r="AB65" s="70" t="str">
        <f>IF(B65="","",VLOOKUP(AD65,Varsayımlar!$B:$Q,16,0))</f>
        <v>24-26 CM</v>
      </c>
      <c r="AC65" s="70">
        <f>IF(B65="","",VLOOKUP(Sayfa2!AD30,Varsayımlar!B:S,18,0))</f>
        <v>0</v>
      </c>
      <c r="AD65" s="61" t="str">
        <f t="shared" si="2"/>
        <v>MAGNİTMAGNİT MAVİ AMBALAJ 25 CM 260G</v>
      </c>
    </row>
    <row r="66" spans="1:31" ht="47.25" customHeight="1" x14ac:dyDescent="0.25">
      <c r="A66" s="9" t="s">
        <v>128</v>
      </c>
      <c r="B66" s="70" t="s">
        <v>90</v>
      </c>
      <c r="C66" s="71">
        <f>IF(B66="","",VLOOKUP(AD66,Varsayımlar!$B:$Q,3,0))</f>
        <v>8698829380698</v>
      </c>
      <c r="D66" s="71" t="s">
        <v>553</v>
      </c>
      <c r="E66" s="71" t="s">
        <v>91</v>
      </c>
      <c r="F66" s="70"/>
      <c r="G66" s="70" t="s">
        <v>443</v>
      </c>
      <c r="H66" s="70" t="str">
        <f>IF(B66="","",VLOOKUP(AD66,Varsayımlar!$B:$Q,5,0))</f>
        <v>MAGNİT MAVİ AMBALAJ 25CM</v>
      </c>
      <c r="I66" s="70"/>
      <c r="J66" s="70" t="str">
        <f>IF(B66="","",VLOOKUP(AD66,Varsayımlar!$B:$Q,6,0))</f>
        <v>SADE</v>
      </c>
      <c r="K66" s="70">
        <v>2016</v>
      </c>
      <c r="L66" s="70"/>
      <c r="M66" s="70">
        <f>IFERROR(IF(B66="","",K66/VLOOKUP(AD66,Varsayımlar!B:R,17,0)),"")</f>
        <v>24</v>
      </c>
      <c r="N66" s="70">
        <v>84</v>
      </c>
      <c r="O66" s="70"/>
      <c r="P66" s="70">
        <f>IF(B66="","",VLOOKUP(AD66,Varsayımlar!$B:$Q,7,0)*K66)</f>
        <v>60480</v>
      </c>
      <c r="Q66" s="70">
        <f>IF(B66="","",VLOOKUP(AD66,Varsayımlar!$B:$Q,8,0))</f>
        <v>25</v>
      </c>
      <c r="R66" s="70" t="str">
        <f>IF(B66="","",VLOOKUP(AD66,Varsayımlar!$B:$Q,9,0))</f>
        <v>SOFT</v>
      </c>
      <c r="S66" s="70">
        <f>IF(B66="","",VLOOKUP(AD66,Varsayımlar!$B:$Q,10,0))</f>
        <v>4</v>
      </c>
      <c r="T66" s="70">
        <f>IF(B66="","",VLOOKUP(AD66,Varsayımlar!$B:$Q,11,0))</f>
        <v>30</v>
      </c>
      <c r="U66" s="70">
        <f>IF(B66="","",VLOOKUP(AD66,Varsayımlar!$B:$Q,12,0))</f>
        <v>260</v>
      </c>
      <c r="V66" s="70" t="str">
        <f>IF(B66="","",VLOOKUP(AD66,Varsayımlar!$B:$Q,13,0))</f>
        <v>YURTDIŞI</v>
      </c>
      <c r="W66" s="70">
        <f>IF(B66="","",VLOOKUP(AD66,Varsayımlar!$B:$Q,14,0))</f>
        <v>9</v>
      </c>
      <c r="X66" s="70"/>
      <c r="Y66" s="70"/>
      <c r="Z66" s="70"/>
      <c r="AA66" s="70" t="str">
        <f>IF(B66="","",VLOOKUP(AD66,Varsayımlar!$B:$Q,15,0))</f>
        <v>25CM TURUNCU KOLİ-SOL ÜST DİKDÖRTGENE ÜRETİM TARİHİ BASILACAK</v>
      </c>
      <c r="AB66" s="70" t="str">
        <f>IF(B66="","",VLOOKUP(AD66,Varsayımlar!$B:$Q,16,0))</f>
        <v>24-26 CM</v>
      </c>
      <c r="AC66" s="70">
        <f>IF(B66="","",VLOOKUP(Sayfa2!AD31,Varsayımlar!B:S,18,0))</f>
        <v>0</v>
      </c>
      <c r="AD66" s="61" t="str">
        <f t="shared" si="2"/>
        <v>MAGNİTMAGNİT MAVİ AMBALAJ 25 CM 260G</v>
      </c>
    </row>
    <row r="67" spans="1:31" x14ac:dyDescent="0.25">
      <c r="A67" s="9" t="s">
        <v>129</v>
      </c>
      <c r="B67" s="70"/>
      <c r="C67" s="71" t="str">
        <f>IF(B67="","",VLOOKUP(AD67,Varsayımlar!$B:$Q,3,0))</f>
        <v/>
      </c>
      <c r="D67" s="71"/>
      <c r="E67" s="71"/>
      <c r="F67" s="70"/>
      <c r="G67" s="70"/>
      <c r="H67" s="70" t="str">
        <f>IF(B67="","",VLOOKUP(AD67,Varsayımlar!$B:$Q,5,0))</f>
        <v/>
      </c>
      <c r="I67" s="70"/>
      <c r="J67" s="70" t="str">
        <f>IF(B67="","",VLOOKUP(AD67,Varsayımlar!$B:$Q,6,0))</f>
        <v/>
      </c>
      <c r="K67" s="70"/>
      <c r="L67" s="70"/>
      <c r="M67" s="70" t="str">
        <f>IFERROR(IF(B67="","",K67/VLOOKUP(AD67,Varsayımlar!B:R,17,0)),"")</f>
        <v/>
      </c>
      <c r="N67" s="70"/>
      <c r="O67" s="70"/>
      <c r="P67" s="70" t="str">
        <f>IF(B67="","",VLOOKUP(AD67,Varsayımlar!$B:$Q,7,0)*K67)</f>
        <v/>
      </c>
      <c r="Q67" s="70" t="str">
        <f>IF(B67="","",VLOOKUP(AD67,Varsayımlar!$B:$Q,8,0))</f>
        <v/>
      </c>
      <c r="R67" s="70" t="str">
        <f>IF(B67="","",VLOOKUP(AD67,Varsayımlar!$B:$Q,9,0))</f>
        <v/>
      </c>
      <c r="S67" s="70" t="str">
        <f>IF(B67="","",VLOOKUP(AD67,Varsayımlar!$B:$Q,10,0))</f>
        <v/>
      </c>
      <c r="T67" s="70" t="str">
        <f>IF(B67="","",VLOOKUP(AD67,Varsayımlar!$B:$Q,11,0))</f>
        <v/>
      </c>
      <c r="U67" s="70" t="str">
        <f>IF(B67="","",VLOOKUP(AD67,Varsayımlar!$B:$Q,12,0))</f>
        <v/>
      </c>
      <c r="V67" s="70" t="str">
        <f>IF(B67="","",VLOOKUP(AD67,Varsayımlar!$B:$Q,13,0))</f>
        <v/>
      </c>
      <c r="W67" s="70" t="str">
        <f>IF(B67="","",VLOOKUP(AD67,Varsayımlar!$B:$Q,14,0))</f>
        <v/>
      </c>
      <c r="X67" s="70"/>
      <c r="Y67" s="70"/>
      <c r="Z67" s="70"/>
      <c r="AA67" s="70" t="str">
        <f>IF(B67="","",VLOOKUP(AD67,Varsayımlar!$B:$Q,15,0))</f>
        <v/>
      </c>
      <c r="AB67" s="70" t="str">
        <f>IF(B67="","",VLOOKUP(AD67,Varsayımlar!$B:$Q,16,0))</f>
        <v/>
      </c>
      <c r="AC67" s="70" t="str">
        <f>IF(B67="","",VLOOKUP(Sayfa2!AD32,Varsayımlar!B:S,18,0))</f>
        <v/>
      </c>
      <c r="AD67" s="61"/>
    </row>
    <row r="68" spans="1:31" x14ac:dyDescent="0.25">
      <c r="A68" s="9" t="s">
        <v>130</v>
      </c>
      <c r="B68" s="70"/>
      <c r="C68" s="71" t="str">
        <f>IF(B68="","",VLOOKUP(AD68,Varsayımlar!$B:$Q,3,0))</f>
        <v/>
      </c>
      <c r="D68" s="71"/>
      <c r="E68" s="71"/>
      <c r="F68" s="70"/>
      <c r="G68" s="70"/>
      <c r="H68" s="70" t="str">
        <f>IF(B68="","",VLOOKUP(AD68,Varsayımlar!$B:$Q,5,0))</f>
        <v/>
      </c>
      <c r="I68" s="70"/>
      <c r="J68" s="70" t="str">
        <f>IF(B68="","",VLOOKUP(AD68,Varsayımlar!$B:$Q,6,0))</f>
        <v/>
      </c>
      <c r="K68" s="70"/>
      <c r="L68" s="70"/>
      <c r="M68" s="70" t="str">
        <f>IFERROR(IF(B68="","",K68/VLOOKUP(AD68,Varsayımlar!B:R,17,0)),"")</f>
        <v/>
      </c>
      <c r="N68" s="70"/>
      <c r="O68" s="70"/>
      <c r="P68" s="70" t="str">
        <f>IF(B68="","",VLOOKUP(AD68,Varsayımlar!$B:$Q,7,0)*K68)</f>
        <v/>
      </c>
      <c r="Q68" s="70" t="str">
        <f>IF(B68="","",VLOOKUP(AD68,Varsayımlar!$B:$Q,8,0))</f>
        <v/>
      </c>
      <c r="R68" s="70" t="str">
        <f>IF(B68="","",VLOOKUP(AD68,Varsayımlar!$B:$Q,9,0))</f>
        <v/>
      </c>
      <c r="S68" s="70" t="str">
        <f>IF(B68="","",VLOOKUP(AD68,Varsayımlar!$B:$Q,10,0))</f>
        <v/>
      </c>
      <c r="T68" s="70" t="str">
        <f>IF(B68="","",VLOOKUP(AD68,Varsayımlar!$B:$Q,11,0))</f>
        <v/>
      </c>
      <c r="U68" s="70" t="str">
        <f>IF(B68="","",VLOOKUP(AD68,Varsayımlar!$B:$Q,12,0))</f>
        <v/>
      </c>
      <c r="V68" s="70" t="str">
        <f>IF(B68="","",VLOOKUP(AD68,Varsayımlar!$B:$Q,13,0))</f>
        <v/>
      </c>
      <c r="W68" s="70" t="str">
        <f>IF(B68="","",VLOOKUP(AD68,Varsayımlar!$B:$Q,14,0))</f>
        <v/>
      </c>
      <c r="X68" s="70"/>
      <c r="Y68" s="70"/>
      <c r="Z68" s="70"/>
      <c r="AA68" s="70" t="str">
        <f>IF(B68="","",VLOOKUP(AD68,Varsayımlar!$B:$Q,15,0))</f>
        <v/>
      </c>
      <c r="AB68" s="70" t="str">
        <f>IF(B68="","",VLOOKUP(AD68,Varsayımlar!$B:$Q,16,0))</f>
        <v/>
      </c>
      <c r="AC68" s="70" t="str">
        <f>IF(B68="","",VLOOKUP(Sayfa2!AD33,Varsayımlar!B:S,18,0))</f>
        <v/>
      </c>
      <c r="AD68" s="61"/>
    </row>
    <row r="69" spans="1:31" x14ac:dyDescent="0.25">
      <c r="C69" s="80" t="str">
        <f>IF(B69="","",VLOOKUP(AD69,Varsayımlar!$B:$Q,3,0))</f>
        <v/>
      </c>
      <c r="H69" s="8" t="str">
        <f>IF(B69="","",VLOOKUP(AD69,Varsayımlar!$B:$Q,5,0))</f>
        <v/>
      </c>
      <c r="J69" s="8" t="str">
        <f>IF(B69="","",VLOOKUP(AD69,Varsayımlar!$B:$Q,6,0))</f>
        <v/>
      </c>
      <c r="P69" s="8" t="str">
        <f>IF(B69="","",VLOOKUP(AD69,Varsayımlar!$B:$Q,7,0)*K69)</f>
        <v/>
      </c>
      <c r="Q69" s="8" t="str">
        <f>IF(B69="","",VLOOKUP(AD69,Varsayımlar!$B:$Q,8,0))</f>
        <v/>
      </c>
      <c r="R69" s="8" t="str">
        <f>IF(B69="","",VLOOKUP(AD69,Varsayımlar!$B:$Q,9,0))</f>
        <v/>
      </c>
      <c r="S69" s="8" t="str">
        <f>IF(B69="","",VLOOKUP(AD69,Varsayımlar!$B:$Q,10,0))</f>
        <v/>
      </c>
      <c r="T69" s="8" t="str">
        <f>IF(B69="","",VLOOKUP(AD69,Varsayımlar!$B:$Q,11,0))</f>
        <v/>
      </c>
      <c r="U69" s="8" t="str">
        <f>IF(B69="","",VLOOKUP(AD69,Varsayımlar!$B:$Q,12,0))</f>
        <v/>
      </c>
      <c r="V69" s="8" t="str">
        <f>IF(B69="","",VLOOKUP(AD69,Varsayımlar!$B:$Q,13,0))</f>
        <v/>
      </c>
      <c r="W69" s="8" t="str">
        <f>IF(B69="","",VLOOKUP(AD69,Varsayımlar!$B:$Q,14,0))</f>
        <v/>
      </c>
      <c r="AA69" s="8" t="str">
        <f>IF(B69="","",VLOOKUP(AD69,Varsayımlar!$B:$Q,15,0))</f>
        <v/>
      </c>
      <c r="AB69" s="8" t="str">
        <f>IF(B69="","",VLOOKUP(AD69,Varsayımlar!$B:$Q,16,0))</f>
        <v/>
      </c>
      <c r="AD69" s="8" t="str">
        <f>IF(B69="","",CONCATENATE(B69,E69))</f>
        <v/>
      </c>
    </row>
    <row r="70" spans="1:31" ht="39" customHeight="1" x14ac:dyDescent="0.25">
      <c r="A70" s="198" t="s">
        <v>120</v>
      </c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55"/>
    </row>
    <row r="71" spans="1:31" ht="48" customHeight="1" x14ac:dyDescent="0.25">
      <c r="A71" s="9" t="s">
        <v>0</v>
      </c>
      <c r="B71" s="9" t="s">
        <v>1</v>
      </c>
      <c r="C71" s="10" t="s">
        <v>36</v>
      </c>
      <c r="D71" s="10" t="s">
        <v>177</v>
      </c>
      <c r="E71" s="10" t="s">
        <v>42</v>
      </c>
      <c r="F71" s="9" t="s">
        <v>43</v>
      </c>
      <c r="G71" s="9" t="s">
        <v>13</v>
      </c>
      <c r="H71" s="9" t="s">
        <v>2</v>
      </c>
      <c r="I71" s="9" t="s">
        <v>83</v>
      </c>
      <c r="J71" s="9" t="s">
        <v>3</v>
      </c>
      <c r="K71" s="9" t="s">
        <v>21</v>
      </c>
      <c r="L71" s="9" t="s">
        <v>141</v>
      </c>
      <c r="M71" s="9" t="s">
        <v>20</v>
      </c>
      <c r="N71" s="9" t="s">
        <v>243</v>
      </c>
      <c r="O71" s="9" t="s">
        <v>176</v>
      </c>
      <c r="P71" s="9" t="s">
        <v>16</v>
      </c>
      <c r="Q71" s="9" t="s">
        <v>4</v>
      </c>
      <c r="R71" s="9" t="s">
        <v>5</v>
      </c>
      <c r="S71" s="9" t="s">
        <v>6</v>
      </c>
      <c r="T71" s="9" t="s">
        <v>33</v>
      </c>
      <c r="U71" s="9" t="s">
        <v>7</v>
      </c>
      <c r="V71" s="9" t="s">
        <v>8</v>
      </c>
      <c r="W71" s="9" t="s">
        <v>9</v>
      </c>
      <c r="X71" s="9" t="s">
        <v>10</v>
      </c>
      <c r="Y71" s="9" t="s">
        <v>11</v>
      </c>
      <c r="Z71" s="9" t="s">
        <v>12</v>
      </c>
      <c r="AA71" s="9" t="s">
        <v>14</v>
      </c>
      <c r="AB71" s="9" t="s">
        <v>15</v>
      </c>
      <c r="AC71" s="9" t="s">
        <v>305</v>
      </c>
      <c r="AD71" s="8" t="s">
        <v>50</v>
      </c>
    </row>
    <row r="72" spans="1:31" ht="63" x14ac:dyDescent="0.25">
      <c r="A72" s="9" t="s">
        <v>29</v>
      </c>
      <c r="B72" s="58" t="s">
        <v>79</v>
      </c>
      <c r="C72" s="59">
        <f>IF(B72="","",VLOOKUP(AD72,Varsayımlar!$B:$Q,3,0))</f>
        <v>8698829380698</v>
      </c>
      <c r="D72" s="59"/>
      <c r="E72" s="59" t="s">
        <v>109</v>
      </c>
      <c r="F72" s="58" t="s">
        <v>531</v>
      </c>
      <c r="G72" s="58" t="s">
        <v>533</v>
      </c>
      <c r="H72" s="58" t="str">
        <f>IF(B72="","",VLOOKUP(AD72,Varsayımlar!$B:$Q,5,0))</f>
        <v>MANETKA SADE 20CM 166G</v>
      </c>
      <c r="I72" s="58">
        <f>IF(B72="","",VLOOKUP(AD72,Varsayımlar!B:T,19,0))</f>
        <v>0</v>
      </c>
      <c r="J72" s="58" t="str">
        <f>IF(B72="","",VLOOKUP(AD72,Varsayımlar!$B:$Q,6,0))</f>
        <v>SADE</v>
      </c>
      <c r="K72" s="58">
        <v>7200</v>
      </c>
      <c r="L72" s="58"/>
      <c r="M72" s="58">
        <f>IFERROR(IF(B72="","",K72/VLOOKUP(AD72,Varsayımlar!B:R,17,0)),"")</f>
        <v>32</v>
      </c>
      <c r="N72" s="58"/>
      <c r="O72" s="58">
        <v>32</v>
      </c>
      <c r="P72" s="58">
        <f>IF(B72="","",VLOOKUP(AD72,Varsayımlar!$B:$Q,7,0)*K72)</f>
        <v>100800</v>
      </c>
      <c r="Q72" s="58">
        <f>IF(B72="","",VLOOKUP(AD72,Varsayımlar!$B:$Q,8,0))</f>
        <v>20</v>
      </c>
      <c r="R72" s="58" t="str">
        <f>IF(B72="","",VLOOKUP(AD72,Varsayımlar!$B:$Q,9,0))</f>
        <v>IRAK SOFT</v>
      </c>
      <c r="S72" s="58">
        <f>IF(B72="","",VLOOKUP(AD72,Varsayımlar!$B:$Q,10,0))</f>
        <v>4</v>
      </c>
      <c r="T72" s="58">
        <f>IF(B72="","",VLOOKUP(AD72,Varsayımlar!$B:$Q,11,0))</f>
        <v>14</v>
      </c>
      <c r="U72" s="58">
        <f>IF(B72="","",VLOOKUP(AD72,Varsayımlar!$B:$Q,12,0))</f>
        <v>166</v>
      </c>
      <c r="V72" s="58" t="str">
        <f>IF(B72="","",VLOOKUP(AD72,Varsayımlar!$B:$Q,13,0))</f>
        <v>YURTDIŞI</v>
      </c>
      <c r="W72" s="58">
        <f>IF(B72="","",VLOOKUP(AD72,Varsayımlar!$B:$Q,14,0))</f>
        <v>6</v>
      </c>
      <c r="X72" s="60">
        <v>46182</v>
      </c>
      <c r="Y72" s="60">
        <v>46365</v>
      </c>
      <c r="Z72" s="58">
        <v>26060920</v>
      </c>
      <c r="AA72" s="58" t="str">
        <f>IF(B72="","",VLOOKUP(AD72,Varsayımlar!$B:$Q,15,0))</f>
        <v>SİYAH KARE KOLİ-ÜRETİM TARİHLİ ETİKET</v>
      </c>
      <c r="AB72" s="58" t="str">
        <f>IF(B72="","",VLOOKUP(AD72,Varsayımlar!$B:$Q,16,0))</f>
        <v>19-21 CM</v>
      </c>
      <c r="AC72" s="58">
        <f>IF(B72="","",VLOOKUP(Sayfa2!AD42,Varsayımlar!B:S,18,0))</f>
        <v>0</v>
      </c>
      <c r="AD72" s="61" t="str">
        <f t="shared" ref="AD72:AD105" si="3">IF(B72="","",CONCATENATE(B72,E72))</f>
        <v>LLC KOTORMANETKA SADE 20CM 166G</v>
      </c>
      <c r="AE72" s="8" t="s">
        <v>540</v>
      </c>
    </row>
    <row r="73" spans="1:31" ht="27" customHeight="1" x14ac:dyDescent="0.25">
      <c r="A73" s="9" t="s">
        <v>122</v>
      </c>
      <c r="B73" s="9" t="s">
        <v>178</v>
      </c>
      <c r="C73" s="10">
        <f>IF(B73="","",VLOOKUP(AD73,Varsayımlar!$B:$Q,3,0))</f>
        <v>8698829380698</v>
      </c>
      <c r="D73" s="10"/>
      <c r="E73" s="85" t="s">
        <v>179</v>
      </c>
      <c r="F73" s="9"/>
      <c r="G73" s="9"/>
      <c r="H73" s="9" t="str">
        <f>IF(B73="","",VLOOKUP(AD73,Varsayımlar!$B:$Q,5,0))</f>
        <v>Tortillove 25 cm</v>
      </c>
      <c r="I73" s="9">
        <f>IF(B73="","",VLOOKUP(AD73,Varsayımlar!B:T,19,0))</f>
        <v>0</v>
      </c>
      <c r="J73" s="9" t="str">
        <f>IF(B73="","",VLOOKUP(AD73,Varsayımlar!$B:$Q,6,0))</f>
        <v>SADE</v>
      </c>
      <c r="K73" s="9">
        <v>60</v>
      </c>
      <c r="L73" s="9"/>
      <c r="M73" s="9" t="str">
        <f>IFERROR(IF(B73="","",K73/VLOOKUP(AD73,Varsayımlar!B:R,17,0)),"")</f>
        <v/>
      </c>
      <c r="N73" s="9"/>
      <c r="O73" s="9">
        <v>1</v>
      </c>
      <c r="P73" s="9">
        <f>IF(B73="","",VLOOKUP(AD73,Varsayımlar!$B:$Q,7,0)*K73)</f>
        <v>840</v>
      </c>
      <c r="Q73" s="9">
        <f>IF(B73="","",VLOOKUP(AD73,Varsayımlar!$B:$Q,8,0))</f>
        <v>25</v>
      </c>
      <c r="R73" s="9" t="str">
        <f>IF(B73="","",VLOOKUP(AD73,Varsayımlar!$B:$Q,9,0))</f>
        <v>Irak Soft</v>
      </c>
      <c r="S73" s="9">
        <f>IF(B73="","",VLOOKUP(AD73,Varsayımlar!$B:$Q,10,0))</f>
        <v>8</v>
      </c>
      <c r="T73" s="9">
        <f>IF(B73="","",VLOOKUP(AD73,Varsayımlar!$B:$Q,11,0))</f>
        <v>14</v>
      </c>
      <c r="U73" s="9">
        <f>IF(B73="","",VLOOKUP(AD73,Varsayımlar!$B:$Q,12,0))</f>
        <v>520</v>
      </c>
      <c r="V73" s="9" t="str">
        <f>IF(B73="","",VLOOKUP(AD73,Varsayımlar!$B:$Q,13,0))</f>
        <v>YURTİÇİ</v>
      </c>
      <c r="W73" s="9">
        <f>IF(B73="","",VLOOKUP(AD73,Varsayımlar!$B:$Q,14,0))</f>
        <v>6</v>
      </c>
      <c r="X73" s="9" t="s">
        <v>161</v>
      </c>
      <c r="Y73" s="9" t="s">
        <v>161</v>
      </c>
      <c r="Z73" s="9" t="s">
        <v>161</v>
      </c>
      <c r="AA73" s="9" t="str">
        <f>IF(B73="","",VLOOKUP(AD73,Varsayımlar!$B:$Q,15,0))</f>
        <v>Kırmızı Koli</v>
      </c>
      <c r="AB73" s="9" t="str">
        <f>IF(B73="","",VLOOKUP(AD73,Varsayımlar!$B:$Q,16,0))</f>
        <v>24-26 cm</v>
      </c>
      <c r="AC73" s="9">
        <f>IF(B73="","",VLOOKUP(Sayfa2!AD45,Varsayımlar!B:S,18,0))</f>
        <v>0</v>
      </c>
      <c r="AD73" s="9" t="str">
        <f t="shared" si="3"/>
        <v>SultanoğluTortillove 25 cm 8pcs 520g</v>
      </c>
    </row>
    <row r="74" spans="1:31" ht="63" x14ac:dyDescent="0.25">
      <c r="A74" s="9" t="s">
        <v>123</v>
      </c>
      <c r="B74" s="64" t="s">
        <v>79</v>
      </c>
      <c r="C74" s="65">
        <f>IF(B74="","",VLOOKUP(AD74,Varsayımlar!$B:$Q,3,0))</f>
        <v>8698829380698</v>
      </c>
      <c r="D74" s="65"/>
      <c r="E74" s="65" t="s">
        <v>85</v>
      </c>
      <c r="F74" s="64" t="s">
        <v>535</v>
      </c>
      <c r="G74" s="64" t="s">
        <v>534</v>
      </c>
      <c r="H74" s="64" t="str">
        <f>IF(B74="","",VLOOKUP(AD74,Varsayımlar!$B:$Q,5,0))</f>
        <v xml:space="preserve">MANETKA PEYNİRLİ 25 CM </v>
      </c>
      <c r="I74" s="64">
        <f>IF(B74="","",VLOOKUP(AD74,Varsayımlar!B:T,19,0))</f>
        <v>0</v>
      </c>
      <c r="J74" s="64" t="str">
        <f>IF(B74="","",VLOOKUP(AD74,Varsayımlar!$B:$Q,6,0))</f>
        <v>PEYNİRLİ</v>
      </c>
      <c r="K74" s="64">
        <v>2496</v>
      </c>
      <c r="L74" s="64"/>
      <c r="M74" s="64">
        <f>IFERROR(IF(B74="","",K74/VLOOKUP(AD74,Varsayımlar!B:R,17,0)),"")</f>
        <v>32</v>
      </c>
      <c r="N74" s="64">
        <v>78</v>
      </c>
      <c r="O74" s="64">
        <v>26</v>
      </c>
      <c r="P74" s="64">
        <f>IF(B74="","",VLOOKUP(AD74,Varsayımlar!$B:$Q,7,0)*K74)</f>
        <v>74880</v>
      </c>
      <c r="Q74" s="64">
        <f>IF(B74="","",VLOOKUP(AD74,Varsayımlar!$B:$Q,8,0))</f>
        <v>25</v>
      </c>
      <c r="R74" s="64" t="str">
        <f>IF(B74="","",VLOOKUP(AD74,Varsayımlar!$B:$Q,9,0))</f>
        <v>SOFT-AT</v>
      </c>
      <c r="S74" s="64">
        <f>IF(B74="","",VLOOKUP(AD74,Varsayımlar!$B:$Q,10,0))</f>
        <v>4</v>
      </c>
      <c r="T74" s="64">
        <f>IF(B74="","",VLOOKUP(AD74,Varsayımlar!$B:$Q,11,0))</f>
        <v>30</v>
      </c>
      <c r="U74" s="64">
        <f>IF(B74="","",VLOOKUP(AD74,Varsayımlar!$B:$Q,12,0))</f>
        <v>250</v>
      </c>
      <c r="V74" s="64" t="str">
        <f>IF(B74="","",VLOOKUP(AD74,Varsayımlar!$B:$Q,13,0))</f>
        <v>YURTDIŞI</v>
      </c>
      <c r="W74" s="64">
        <f>IF(B74="","",VLOOKUP(AD74,Varsayımlar!$B:$Q,14,0))</f>
        <v>6</v>
      </c>
      <c r="X74" s="66">
        <v>46182</v>
      </c>
      <c r="Y74" s="66">
        <v>46365</v>
      </c>
      <c r="Z74" s="64" t="s">
        <v>88</v>
      </c>
      <c r="AA74" s="64" t="str">
        <f>IF(B74="","",VLOOKUP(AD74,Varsayımlar!$B:$Q,15,0))</f>
        <v>KIRMIZI KOLİ-TARİHLİ KOLİ ETİKETİ</v>
      </c>
      <c r="AB74" s="64" t="str">
        <f>IF(B74="","",VLOOKUP(AD74,Varsayımlar!$B:$Q,16,0))</f>
        <v>24-26 CM</v>
      </c>
      <c r="AC74" s="64">
        <f>IF(B74="","",VLOOKUP(Sayfa2!AD26,Varsayımlar!B:S,18,0))</f>
        <v>0</v>
      </c>
      <c r="AD74" s="8" t="str">
        <f t="shared" si="3"/>
        <v>LLC KOTORMANETKA PEYNİRLİ 25CM</v>
      </c>
    </row>
    <row r="75" spans="1:31" ht="78.75" x14ac:dyDescent="0.25">
      <c r="A75" s="9" t="s">
        <v>124</v>
      </c>
      <c r="B75" s="88" t="s">
        <v>90</v>
      </c>
      <c r="C75" s="97">
        <f>IF(B75="","",VLOOKUP(AD75,Varsayımlar!$B:$Q,3,0))</f>
        <v>8698829380698</v>
      </c>
      <c r="D75" s="88" t="s">
        <v>231</v>
      </c>
      <c r="E75" s="88" t="s">
        <v>91</v>
      </c>
      <c r="F75" s="88"/>
      <c r="G75" s="88" t="s">
        <v>431</v>
      </c>
      <c r="H75" s="88" t="str">
        <f>IF(B75="","",VLOOKUP(AD75,Varsayımlar!$B:$Q,5,0))</f>
        <v>MAGNİT MAVİ AMBALAJ 25CM</v>
      </c>
      <c r="I75" s="88">
        <f>IF(B75="","",VLOOKUP(AD75,Varsayımlar!B:T,19,0))</f>
        <v>0</v>
      </c>
      <c r="J75" s="88" t="str">
        <f>IF(B75="","",VLOOKUP(AD75,Varsayımlar!$B:$Q,6,0))</f>
        <v>SADE</v>
      </c>
      <c r="K75" s="88">
        <v>2016</v>
      </c>
      <c r="L75" s="88"/>
      <c r="M75" s="88">
        <f>IFERROR(IF(B75="","",K75/VLOOKUP(AD75,Varsayımlar!B:R,17,0)),"")</f>
        <v>24</v>
      </c>
      <c r="N75" s="88"/>
      <c r="O75" s="88">
        <v>21</v>
      </c>
      <c r="P75" s="88">
        <f>IF(B75="","",VLOOKUP(AD75,Varsayımlar!$B:$Q,7,0)*K75)</f>
        <v>60480</v>
      </c>
      <c r="Q75" s="88">
        <f>IF(B75="","",VLOOKUP(AD75,Varsayımlar!$B:$Q,8,0))</f>
        <v>25</v>
      </c>
      <c r="R75" s="88" t="str">
        <f>IF(B75="","",VLOOKUP(AD75,Varsayımlar!$B:$Q,9,0))</f>
        <v>SOFT</v>
      </c>
      <c r="S75" s="88">
        <f>IF(B75="","",VLOOKUP(AD75,Varsayımlar!$B:$Q,10,0))</f>
        <v>4</v>
      </c>
      <c r="T75" s="88">
        <f>IF(B75="","",VLOOKUP(AD75,Varsayımlar!$B:$Q,11,0))</f>
        <v>30</v>
      </c>
      <c r="U75" s="88">
        <f>IF(B75="","",VLOOKUP(AD75,Varsayımlar!$B:$Q,12,0))</f>
        <v>260</v>
      </c>
      <c r="V75" s="88" t="str">
        <f>IF(B75="","",VLOOKUP(AD75,Varsayımlar!$B:$Q,13,0))</f>
        <v>YURTDIŞI</v>
      </c>
      <c r="W75" s="88">
        <f>IF(B75="","",VLOOKUP(AD75,Varsayımlar!$B:$Q,14,0))</f>
        <v>9</v>
      </c>
      <c r="X75" s="88"/>
      <c r="Y75" s="88"/>
      <c r="Z75" s="88"/>
      <c r="AA75" s="88" t="str">
        <f>IF(B75="","",VLOOKUP(AD75,Varsayımlar!$B:$Q,15,0))</f>
        <v>25CM TURUNCU KOLİ-SOL ÜST DİKDÖRTGENE ÜRETİM TARİHİ BASILACAK</v>
      </c>
      <c r="AB75" s="88" t="str">
        <f>IF(B75="","",VLOOKUP(AD75,Varsayımlar!$B:$Q,16,0))</f>
        <v>24-26 CM</v>
      </c>
      <c r="AC75" s="90">
        <f>IF(B75="","",VLOOKUP(Sayfa2!AD48,Varsayımlar!B:S,18,0))</f>
        <v>0</v>
      </c>
      <c r="AD75" s="90" t="str">
        <f t="shared" ref="AD75:AD83" si="4">IF(B75="","",CONCATENATE(B75,E75))</f>
        <v>MAGNİTMAGNİT MAVİ AMBALAJ 25 CM 260G</v>
      </c>
    </row>
    <row r="76" spans="1:31" ht="78.75" x14ac:dyDescent="0.25">
      <c r="A76" s="9" t="s">
        <v>125</v>
      </c>
      <c r="B76" s="88" t="s">
        <v>90</v>
      </c>
      <c r="C76" s="97">
        <f>IF(B76="","",VLOOKUP(AD76,Varsayımlar!$B:$Q,3,0))</f>
        <v>8698829380698</v>
      </c>
      <c r="D76" s="88" t="s">
        <v>232</v>
      </c>
      <c r="E76" s="88" t="s">
        <v>91</v>
      </c>
      <c r="F76" s="88"/>
      <c r="G76" s="88" t="s">
        <v>444</v>
      </c>
      <c r="H76" s="88" t="str">
        <f>IF(B76="","",VLOOKUP(AD76,Varsayımlar!$B:$Q,5,0))</f>
        <v>MAGNİT MAVİ AMBALAJ 25CM</v>
      </c>
      <c r="I76" s="88">
        <f>IF(B76="","",VLOOKUP(AD76,Varsayımlar!B:T,19,0))</f>
        <v>0</v>
      </c>
      <c r="J76" s="88" t="str">
        <f>IF(B76="","",VLOOKUP(AD76,Varsayımlar!$B:$Q,6,0))</f>
        <v>SADE</v>
      </c>
      <c r="K76" s="88">
        <v>2016</v>
      </c>
      <c r="L76" s="88"/>
      <c r="M76" s="88">
        <f>IFERROR(IF(B76="","",K76/VLOOKUP(AD76,Varsayımlar!B:R,17,0)),"")</f>
        <v>24</v>
      </c>
      <c r="N76" s="88"/>
      <c r="O76" s="88">
        <v>21</v>
      </c>
      <c r="P76" s="88">
        <f>IF(B76="","",VLOOKUP(AD76,Varsayımlar!$B:$Q,7,0)*K76)</f>
        <v>60480</v>
      </c>
      <c r="Q76" s="88">
        <f>IF(B76="","",VLOOKUP(AD76,Varsayımlar!$B:$Q,8,0))</f>
        <v>25</v>
      </c>
      <c r="R76" s="88" t="str">
        <f>IF(B76="","",VLOOKUP(AD76,Varsayımlar!$B:$Q,9,0))</f>
        <v>SOFT</v>
      </c>
      <c r="S76" s="88">
        <f>IF(B76="","",VLOOKUP(AD76,Varsayımlar!$B:$Q,10,0))</f>
        <v>4</v>
      </c>
      <c r="T76" s="88">
        <f>IF(B76="","",VLOOKUP(AD76,Varsayımlar!$B:$Q,11,0))</f>
        <v>30</v>
      </c>
      <c r="U76" s="88">
        <f>IF(B76="","",VLOOKUP(AD76,Varsayımlar!$B:$Q,12,0))</f>
        <v>260</v>
      </c>
      <c r="V76" s="88" t="str">
        <f>IF(B76="","",VLOOKUP(AD76,Varsayımlar!$B:$Q,13,0))</f>
        <v>YURTDIŞI</v>
      </c>
      <c r="W76" s="88">
        <f>IF(B76="","",VLOOKUP(AD76,Varsayımlar!$B:$Q,14,0))</f>
        <v>9</v>
      </c>
      <c r="X76" s="88"/>
      <c r="Y76" s="88"/>
      <c r="Z76" s="88"/>
      <c r="AA76" s="88" t="str">
        <f>IF(B76="","",VLOOKUP(AD76,Varsayımlar!$B:$Q,15,0))</f>
        <v>25CM TURUNCU KOLİ-SOL ÜST DİKDÖRTGENE ÜRETİM TARİHİ BASILACAK</v>
      </c>
      <c r="AB76" s="88" t="str">
        <f>IF(B76="","",VLOOKUP(AD76,Varsayımlar!$B:$Q,16,0))</f>
        <v>24-26 CM</v>
      </c>
      <c r="AC76" s="90">
        <f>IF(B76="","",VLOOKUP(Sayfa2!AD49,Varsayımlar!B:S,18,0))</f>
        <v>0</v>
      </c>
      <c r="AD76" s="90" t="str">
        <f t="shared" si="4"/>
        <v>MAGNİTMAGNİT MAVİ AMBALAJ 25 CM 260G</v>
      </c>
    </row>
    <row r="77" spans="1:31" ht="78.75" x14ac:dyDescent="0.25">
      <c r="A77" s="9" t="s">
        <v>129</v>
      </c>
      <c r="B77" s="88" t="s">
        <v>90</v>
      </c>
      <c r="C77" s="89">
        <f>IF(B77="","",VLOOKUP(AD77,Varsayımlar!$B:$Q,3,0))</f>
        <v>8698829380698</v>
      </c>
      <c r="D77" s="89" t="s">
        <v>233</v>
      </c>
      <c r="E77" s="85" t="s">
        <v>91</v>
      </c>
      <c r="F77" s="9"/>
      <c r="G77" s="88" t="s">
        <v>436</v>
      </c>
      <c r="H77" s="90" t="str">
        <f>IF(B77="","",VLOOKUP(AD77,Varsayımlar!$B:$Q,5,0))</f>
        <v>MAGNİT MAVİ AMBALAJ 25CM</v>
      </c>
      <c r="I77" s="90">
        <f>IF(B77="","",VLOOKUP(AD77,Varsayımlar!B:T,19,0))</f>
        <v>0</v>
      </c>
      <c r="J77" s="90" t="str">
        <f>IF(B77="","",VLOOKUP(AD77,Varsayımlar!$B:$Q,6,0))</f>
        <v>SADE</v>
      </c>
      <c r="K77" s="9">
        <v>2016</v>
      </c>
      <c r="L77" s="9"/>
      <c r="M77" s="9">
        <f>IFERROR(IF(B77="","",K77/VLOOKUP(AD77,Varsayımlar!B:R,17,0)),"")</f>
        <v>24</v>
      </c>
      <c r="N77" s="9"/>
      <c r="O77" s="9">
        <v>21</v>
      </c>
      <c r="P77" s="90">
        <f>IF(B77="","",VLOOKUP(AD77,Varsayımlar!$B:$Q,7,0)*K77)</f>
        <v>60480</v>
      </c>
      <c r="Q77" s="90">
        <f>IF(B77="","",VLOOKUP(AD77,Varsayımlar!$B:$Q,8,0))</f>
        <v>25</v>
      </c>
      <c r="R77" s="90" t="str">
        <f>IF(B77="","",VLOOKUP(AD77,Varsayımlar!$B:$Q,9,0))</f>
        <v>SOFT</v>
      </c>
      <c r="S77" s="90">
        <f>IF(B77="","",VLOOKUP(AD77,Varsayımlar!$B:$Q,10,0))</f>
        <v>4</v>
      </c>
      <c r="T77" s="90">
        <f>IF(B77="","",VLOOKUP(AD77,Varsayımlar!$B:$Q,11,0))</f>
        <v>30</v>
      </c>
      <c r="U77" s="90">
        <f>IF(B77="","",VLOOKUP(AD77,Varsayımlar!$B:$Q,12,0))</f>
        <v>260</v>
      </c>
      <c r="V77" s="90" t="str">
        <f>IF(B77="","",VLOOKUP(AD77,Varsayımlar!$B:$Q,13,0))</f>
        <v>YURTDIŞI</v>
      </c>
      <c r="W77" s="90">
        <f>IF(B77="","",VLOOKUP(AD77,Varsayımlar!$B:$Q,14,0))</f>
        <v>9</v>
      </c>
      <c r="X77" s="9"/>
      <c r="Y77" s="9"/>
      <c r="Z77" s="9"/>
      <c r="AA77" s="90" t="str">
        <f>IF(B77="","",VLOOKUP(AD77,Varsayımlar!$B:$Q,15,0))</f>
        <v>25CM TURUNCU KOLİ-SOL ÜST DİKDÖRTGENE ÜRETİM TARİHİ BASILACAK</v>
      </c>
      <c r="AB77" s="90" t="str">
        <f>IF(B77="","",VLOOKUP(AD77,Varsayımlar!$B:$Q,16,0))</f>
        <v>24-26 CM</v>
      </c>
      <c r="AC77" s="90">
        <f>IF(B77="","",VLOOKUP(Sayfa2!AD50,Varsayımlar!B:S,18,0))</f>
        <v>0</v>
      </c>
      <c r="AD77" s="90" t="str">
        <f t="shared" si="4"/>
        <v>MAGNİTMAGNİT MAVİ AMBALAJ 25 CM 260G</v>
      </c>
    </row>
    <row r="78" spans="1:31" ht="78.75" x14ac:dyDescent="0.25">
      <c r="A78" s="9" t="s">
        <v>130</v>
      </c>
      <c r="B78" s="88" t="s">
        <v>90</v>
      </c>
      <c r="C78" s="89">
        <f>IF(B78="","",VLOOKUP(AD78,Varsayımlar!$B:$Q,3,0))</f>
        <v>8698829380698</v>
      </c>
      <c r="D78" s="89" t="s">
        <v>234</v>
      </c>
      <c r="E78" s="85" t="s">
        <v>91</v>
      </c>
      <c r="F78" s="9"/>
      <c r="G78" s="88" t="s">
        <v>437</v>
      </c>
      <c r="H78" s="90" t="str">
        <f>IF(B78="","",VLOOKUP(AD78,Varsayımlar!$B:$Q,5,0))</f>
        <v>MAGNİT MAVİ AMBALAJ 25CM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2016</v>
      </c>
      <c r="L78" s="9"/>
      <c r="M78" s="9">
        <f>IFERROR(IF(B78="","",K78/VLOOKUP(AD78,Varsayımlar!B:R,17,0)),"")</f>
        <v>24</v>
      </c>
      <c r="N78" s="9"/>
      <c r="O78" s="9">
        <v>21</v>
      </c>
      <c r="P78" s="90">
        <f>IF(B78="","",VLOOKUP(AD78,Varsayımlar!$B:$Q,7,0)*K78)</f>
        <v>60480</v>
      </c>
      <c r="Q78" s="90">
        <f>IF(B78="","",VLOOKUP(AD78,Varsayımlar!$B:$Q,8,0))</f>
        <v>25</v>
      </c>
      <c r="R78" s="90" t="str">
        <f>IF(B78="","",VLOOKUP(AD78,Varsayımlar!$B:$Q,9,0))</f>
        <v>SOFT</v>
      </c>
      <c r="S78" s="90">
        <f>IF(B78="","",VLOOKUP(AD78,Varsayımlar!$B:$Q,10,0))</f>
        <v>4</v>
      </c>
      <c r="T78" s="90">
        <f>IF(B78="","",VLOOKUP(AD78,Varsayımlar!$B:$Q,11,0))</f>
        <v>30</v>
      </c>
      <c r="U78" s="90">
        <f>IF(B78="","",VLOOKUP(AD78,Varsayımlar!$B:$Q,12,0))</f>
        <v>260</v>
      </c>
      <c r="V78" s="90" t="str">
        <f>IF(B78="","",VLOOKUP(AD78,Varsayımlar!$B:$Q,13,0))</f>
        <v>YURTDIŞI</v>
      </c>
      <c r="W78" s="90">
        <f>IF(B78="","",VLOOKUP(AD78,Varsayımlar!$B:$Q,14,0))</f>
        <v>9</v>
      </c>
      <c r="X78" s="9"/>
      <c r="Y78" s="9"/>
      <c r="Z78" s="9"/>
      <c r="AA78" s="90" t="str">
        <f>IF(B78="","",VLOOKUP(AD78,Varsayımlar!$B:$Q,15,0))</f>
        <v>25CM TURUNCU KOLİ-SOL ÜST DİKDÖRTGENE ÜRETİM TARİHİ BASILACAK</v>
      </c>
      <c r="AB78" s="90" t="str">
        <f>IF(B78="","",VLOOKUP(AD78,Varsayımlar!$B:$Q,16,0))</f>
        <v>24-26 CM</v>
      </c>
      <c r="AC78" s="90">
        <f>IF(B78="","",VLOOKUP(Sayfa2!AD51,Varsayımlar!B:S,18,0))</f>
        <v>0</v>
      </c>
      <c r="AD78" s="90" t="str">
        <f t="shared" si="4"/>
        <v>MAGNİTMAGNİT MAVİ AMBALAJ 25 CM 260G</v>
      </c>
    </row>
    <row r="79" spans="1:31" ht="78.75" x14ac:dyDescent="0.25">
      <c r="A79" s="9" t="s">
        <v>131</v>
      </c>
      <c r="B79" s="88" t="s">
        <v>90</v>
      </c>
      <c r="C79" s="89">
        <f>IF(B79="","",VLOOKUP(AD79,Varsayımlar!$B:$Q,3,0))</f>
        <v>8698829380698</v>
      </c>
      <c r="D79" s="89" t="s">
        <v>235</v>
      </c>
      <c r="E79" s="85" t="s">
        <v>91</v>
      </c>
      <c r="F79" s="9"/>
      <c r="G79" s="88" t="s">
        <v>438</v>
      </c>
      <c r="H79" s="90" t="str">
        <f>IF(B79="","",VLOOKUP(AD79,Varsayımlar!$B:$Q,5,0))</f>
        <v>MAGNİT MAVİ AMBALAJ 25CM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2016</v>
      </c>
      <c r="L79" s="9"/>
      <c r="M79" s="9">
        <f>IFERROR(IF(B79="","",K79/VLOOKUP(AD79,Varsayımlar!B:R,17,0)),"")</f>
        <v>24</v>
      </c>
      <c r="N79" s="9"/>
      <c r="O79" s="9">
        <v>21</v>
      </c>
      <c r="P79" s="90">
        <f>IF(B79="","",VLOOKUP(AD79,Varsayımlar!$B:$Q,7,0)*K79)</f>
        <v>60480</v>
      </c>
      <c r="Q79" s="90">
        <f>IF(B79="","",VLOOKUP(AD79,Varsayımlar!$B:$Q,8,0))</f>
        <v>25</v>
      </c>
      <c r="R79" s="90" t="str">
        <f>IF(B79="","",VLOOKUP(AD79,Varsayımlar!$B:$Q,9,0))</f>
        <v>SOFT</v>
      </c>
      <c r="S79" s="90">
        <f>IF(B79="","",VLOOKUP(AD79,Varsayımlar!$B:$Q,10,0))</f>
        <v>4</v>
      </c>
      <c r="T79" s="90">
        <f>IF(B79="","",VLOOKUP(AD79,Varsayımlar!$B:$Q,11,0))</f>
        <v>30</v>
      </c>
      <c r="U79" s="90">
        <f>IF(B79="","",VLOOKUP(AD79,Varsayımlar!$B:$Q,12,0))</f>
        <v>260</v>
      </c>
      <c r="V79" s="90" t="str">
        <f>IF(B79="","",VLOOKUP(AD79,Varsayımlar!$B:$Q,13,0))</f>
        <v>YURTDIŞI</v>
      </c>
      <c r="W79" s="90">
        <f>IF(B79="","",VLOOKUP(AD79,Varsayımlar!$B:$Q,14,0))</f>
        <v>9</v>
      </c>
      <c r="X79" s="9"/>
      <c r="Y79" s="9"/>
      <c r="Z79" s="9"/>
      <c r="AA79" s="90" t="str">
        <f>IF(B79="","",VLOOKUP(AD79,Varsayımlar!$B:$Q,15,0))</f>
        <v>25CM TURUNCU KOLİ-SOL ÜST DİKDÖRTGENE ÜRETİM TARİHİ BASILACAK</v>
      </c>
      <c r="AB79" s="90" t="str">
        <f>IF(B79="","",VLOOKUP(AD79,Varsayımlar!$B:$Q,16,0))</f>
        <v>24-26 CM</v>
      </c>
      <c r="AC79" s="90">
        <f>IF(B79="","",VLOOKUP(Sayfa2!AD52,Varsayımlar!B:S,18,0))</f>
        <v>0</v>
      </c>
      <c r="AD79" s="90" t="str">
        <f t="shared" si="4"/>
        <v>MAGNİTMAGNİT MAVİ AMBALAJ 25 CM 260G</v>
      </c>
    </row>
    <row r="80" spans="1:31" ht="78.75" x14ac:dyDescent="0.25">
      <c r="A80" s="9" t="s">
        <v>132</v>
      </c>
      <c r="B80" s="88" t="s">
        <v>90</v>
      </c>
      <c r="C80" s="89">
        <f>IF(B80="","",VLOOKUP(AD80,Varsayımlar!$B:$Q,3,0))</f>
        <v>8698829380698</v>
      </c>
      <c r="D80" s="89" t="s">
        <v>236</v>
      </c>
      <c r="E80" s="85" t="s">
        <v>91</v>
      </c>
      <c r="F80" s="9"/>
      <c r="G80" s="88" t="s">
        <v>439</v>
      </c>
      <c r="H80" s="90" t="str">
        <f>IF(B80="","",VLOOKUP(AD80,Varsayımlar!$B:$Q,5,0))</f>
        <v>MAGNİT MAVİ AMBALAJ 25CM</v>
      </c>
      <c r="I80" s="90">
        <f>IF(B80="","",VLOOKUP(AD80,Varsayımlar!B:T,19,0))</f>
        <v>0</v>
      </c>
      <c r="J80" s="90" t="str">
        <f>IF(B80="","",VLOOKUP(AD80,Varsayımlar!$B:$Q,6,0))</f>
        <v>SADE</v>
      </c>
      <c r="K80" s="9">
        <v>2016</v>
      </c>
      <c r="L80" s="9"/>
      <c r="M80" s="9">
        <f>IFERROR(IF(B80="","",K80/VLOOKUP(AD80,Varsayımlar!B:R,17,0)),"")</f>
        <v>24</v>
      </c>
      <c r="N80" s="9"/>
      <c r="O80" s="9">
        <v>21</v>
      </c>
      <c r="P80" s="90">
        <f>IF(B80="","",VLOOKUP(AD80,Varsayımlar!$B:$Q,7,0)*K80)</f>
        <v>60480</v>
      </c>
      <c r="Q80" s="90">
        <f>IF(B80="","",VLOOKUP(AD80,Varsayımlar!$B:$Q,8,0))</f>
        <v>25</v>
      </c>
      <c r="R80" s="90" t="str">
        <f>IF(B80="","",VLOOKUP(AD80,Varsayımlar!$B:$Q,9,0))</f>
        <v>SOFT</v>
      </c>
      <c r="S80" s="90">
        <f>IF(B80="","",VLOOKUP(AD80,Varsayımlar!$B:$Q,10,0))</f>
        <v>4</v>
      </c>
      <c r="T80" s="90">
        <f>IF(B80="","",VLOOKUP(AD80,Varsayımlar!$B:$Q,11,0))</f>
        <v>30</v>
      </c>
      <c r="U80" s="90">
        <f>IF(B80="","",VLOOKUP(AD80,Varsayımlar!$B:$Q,12,0))</f>
        <v>260</v>
      </c>
      <c r="V80" s="90" t="str">
        <f>IF(B80="","",VLOOKUP(AD80,Varsayımlar!$B:$Q,13,0))</f>
        <v>YURTDIŞI</v>
      </c>
      <c r="W80" s="90">
        <f>IF(B80="","",VLOOKUP(AD80,Varsayımlar!$B:$Q,14,0))</f>
        <v>9</v>
      </c>
      <c r="X80" s="9"/>
      <c r="Y80" s="9"/>
      <c r="Z80" s="9"/>
      <c r="AA80" s="90" t="str">
        <f>IF(B80="","",VLOOKUP(AD80,Varsayımlar!$B:$Q,15,0))</f>
        <v>25CM TURUNCU KOLİ-SOL ÜST DİKDÖRTGENE ÜRETİM TARİHİ BASILACAK</v>
      </c>
      <c r="AB80" s="90" t="str">
        <f>IF(B80="","",VLOOKUP(AD80,Varsayımlar!$B:$Q,16,0))</f>
        <v>24-26 CM</v>
      </c>
      <c r="AC80" s="90">
        <f>IF(B80="","",VLOOKUP(Sayfa2!AD53,Varsayımlar!B:S,18,0))</f>
        <v>0</v>
      </c>
      <c r="AD80" s="90" t="str">
        <f t="shared" si="4"/>
        <v>MAGNİTMAGNİT MAVİ AMBALAJ 25 CM 260G</v>
      </c>
    </row>
    <row r="81" spans="1:31" ht="78.75" x14ac:dyDescent="0.25">
      <c r="A81" s="9" t="s">
        <v>133</v>
      </c>
      <c r="B81" s="88" t="s">
        <v>90</v>
      </c>
      <c r="C81" s="89">
        <f>IF(B81="","",VLOOKUP(AD81,Varsayımlar!$B:$Q,3,0))</f>
        <v>8698829380698</v>
      </c>
      <c r="D81" s="89" t="s">
        <v>237</v>
      </c>
      <c r="E81" s="85" t="s">
        <v>91</v>
      </c>
      <c r="F81" s="9"/>
      <c r="G81" s="88" t="s">
        <v>440</v>
      </c>
      <c r="H81" s="90" t="str">
        <f>IF(B81="","",VLOOKUP(AD81,Varsayımlar!$B:$Q,5,0))</f>
        <v>MAGNİT MAVİ AMBALAJ 25CM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2016</v>
      </c>
      <c r="L81" s="9"/>
      <c r="M81" s="9">
        <f>IFERROR(IF(B81="","",K81/VLOOKUP(AD81,Varsayımlar!B:R,17,0)),"")</f>
        <v>24</v>
      </c>
      <c r="N81" s="9"/>
      <c r="O81" s="9">
        <v>21</v>
      </c>
      <c r="P81" s="90">
        <f>IF(B81="","",VLOOKUP(AD81,Varsayımlar!$B:$Q,7,0)*K81)</f>
        <v>60480</v>
      </c>
      <c r="Q81" s="90">
        <f>IF(B81="","",VLOOKUP(AD81,Varsayımlar!$B:$Q,8,0))</f>
        <v>25</v>
      </c>
      <c r="R81" s="90" t="str">
        <f>IF(B81="","",VLOOKUP(AD81,Varsayımlar!$B:$Q,9,0))</f>
        <v>SOFT</v>
      </c>
      <c r="S81" s="90">
        <f>IF(B81="","",VLOOKUP(AD81,Varsayımlar!$B:$Q,10,0))</f>
        <v>4</v>
      </c>
      <c r="T81" s="90">
        <f>IF(B81="","",VLOOKUP(AD81,Varsayımlar!$B:$Q,11,0))</f>
        <v>30</v>
      </c>
      <c r="U81" s="90">
        <f>IF(B81="","",VLOOKUP(AD81,Varsayımlar!$B:$Q,12,0))</f>
        <v>260</v>
      </c>
      <c r="V81" s="90" t="str">
        <f>IF(B81="","",VLOOKUP(AD81,Varsayımlar!$B:$Q,13,0))</f>
        <v>YURTDIŞI</v>
      </c>
      <c r="W81" s="90">
        <f>IF(B81="","",VLOOKUP(AD81,Varsayımlar!$B:$Q,14,0))</f>
        <v>9</v>
      </c>
      <c r="X81" s="9"/>
      <c r="Y81" s="9"/>
      <c r="Z81" s="9"/>
      <c r="AA81" s="90" t="str">
        <f>IF(B81="","",VLOOKUP(AD81,Varsayımlar!$B:$Q,15,0))</f>
        <v>25CM TURUNCU KOLİ-SOL ÜST DİKDÖRTGENE ÜRETİM TARİHİ BASILACAK</v>
      </c>
      <c r="AB81" s="90" t="str">
        <f>IF(B81="","",VLOOKUP(AD81,Varsayımlar!$B:$Q,16,0))</f>
        <v>24-26 CM</v>
      </c>
      <c r="AC81" s="90">
        <f>IF(B81="","",VLOOKUP(Sayfa2!AD54,Varsayımlar!B:S,18,0))</f>
        <v>0</v>
      </c>
      <c r="AD81" s="90" t="str">
        <f t="shared" si="4"/>
        <v>MAGNİTMAGNİT MAVİ AMBALAJ 25 CM 260G</v>
      </c>
    </row>
    <row r="82" spans="1:31" ht="78.75" x14ac:dyDescent="0.25">
      <c r="A82" s="9" t="s">
        <v>134</v>
      </c>
      <c r="B82" s="88" t="s">
        <v>90</v>
      </c>
      <c r="C82" s="89">
        <f>IF(B82="","",VLOOKUP(AD82,Varsayımlar!$B:$Q,3,0))</f>
        <v>8698829380698</v>
      </c>
      <c r="D82" s="89" t="s">
        <v>238</v>
      </c>
      <c r="E82" s="85" t="s">
        <v>91</v>
      </c>
      <c r="F82" s="9"/>
      <c r="G82" s="88" t="s">
        <v>441</v>
      </c>
      <c r="H82" s="90" t="str">
        <f>IF(B82="","",VLOOKUP(AD82,Varsayımlar!$B:$Q,5,0))</f>
        <v>MAGNİT MAVİ AMBALAJ 25CM</v>
      </c>
      <c r="I82" s="90">
        <f>IF(B82="","",VLOOKUP(AD82,Varsayımlar!B:T,19,0))</f>
        <v>0</v>
      </c>
      <c r="J82" s="90" t="str">
        <f>IF(B82="","",VLOOKUP(AD82,Varsayımlar!$B:$Q,6,0))</f>
        <v>SADE</v>
      </c>
      <c r="K82" s="9">
        <v>2016</v>
      </c>
      <c r="L82" s="9"/>
      <c r="M82" s="9">
        <f>IFERROR(IF(B82="","",K82/VLOOKUP(AD82,Varsayımlar!B:R,17,0)),"")</f>
        <v>24</v>
      </c>
      <c r="N82" s="9"/>
      <c r="O82" s="9">
        <v>21</v>
      </c>
      <c r="P82" s="90">
        <f>IF(B82="","",VLOOKUP(AD82,Varsayımlar!$B:$Q,7,0)*K82)</f>
        <v>60480</v>
      </c>
      <c r="Q82" s="90">
        <f>IF(B82="","",VLOOKUP(AD82,Varsayımlar!$B:$Q,8,0))</f>
        <v>25</v>
      </c>
      <c r="R82" s="90" t="str">
        <f>IF(B82="","",VLOOKUP(AD82,Varsayımlar!$B:$Q,9,0))</f>
        <v>SOFT</v>
      </c>
      <c r="S82" s="90">
        <f>IF(B82="","",VLOOKUP(AD82,Varsayımlar!$B:$Q,10,0))</f>
        <v>4</v>
      </c>
      <c r="T82" s="90">
        <f>IF(B82="","",VLOOKUP(AD82,Varsayımlar!$B:$Q,11,0))</f>
        <v>30</v>
      </c>
      <c r="U82" s="90">
        <f>IF(B82="","",VLOOKUP(AD82,Varsayımlar!$B:$Q,12,0))</f>
        <v>260</v>
      </c>
      <c r="V82" s="90" t="str">
        <f>IF(B82="","",VLOOKUP(AD82,Varsayımlar!$B:$Q,13,0))</f>
        <v>YURTDIŞI</v>
      </c>
      <c r="W82" s="90">
        <f>IF(B82="","",VLOOKUP(AD82,Varsayımlar!$B:$Q,14,0))</f>
        <v>9</v>
      </c>
      <c r="X82" s="9"/>
      <c r="Y82" s="9"/>
      <c r="Z82" s="9"/>
      <c r="AA82" s="90" t="str">
        <f>IF(B82="","",VLOOKUP(AD82,Varsayımlar!$B:$Q,15,0))</f>
        <v>25CM TURUNCU KOLİ-SOL ÜST DİKDÖRTGENE ÜRETİM TARİHİ BASILACAK</v>
      </c>
      <c r="AB82" s="90" t="str">
        <f>IF(B82="","",VLOOKUP(AD82,Varsayımlar!$B:$Q,16,0))</f>
        <v>24-26 CM</v>
      </c>
      <c r="AC82" s="90">
        <f>IF(B82="","",VLOOKUP(Sayfa2!AD55,Varsayımlar!B:S,18,0))</f>
        <v>0</v>
      </c>
      <c r="AD82" s="90" t="str">
        <f t="shared" si="4"/>
        <v>MAGNİTMAGNİT MAVİ AMBALAJ 25 CM 260G</v>
      </c>
    </row>
    <row r="83" spans="1:31" ht="78.75" x14ac:dyDescent="0.25">
      <c r="A83" s="9" t="s">
        <v>135</v>
      </c>
      <c r="B83" s="88" t="s">
        <v>90</v>
      </c>
      <c r="C83" s="89">
        <f>IF(B83="","",VLOOKUP(AD83,Varsayımlar!$B:$Q,3,0))</f>
        <v>8698829380698</v>
      </c>
      <c r="D83" s="89" t="s">
        <v>239</v>
      </c>
      <c r="E83" s="85" t="s">
        <v>91</v>
      </c>
      <c r="F83" s="9"/>
      <c r="G83" s="88" t="s">
        <v>442</v>
      </c>
      <c r="H83" s="90" t="str">
        <f>IF(B83="","",VLOOKUP(AD83,Varsayımlar!$B:$Q,5,0))</f>
        <v>MAGNİT MAVİ AMBALAJ 25CM</v>
      </c>
      <c r="I83" s="90">
        <f>IF(B83="","",VLOOKUP(AD83,Varsayımlar!B:T,19,0))</f>
        <v>0</v>
      </c>
      <c r="J83" s="90" t="str">
        <f>IF(B83="","",VLOOKUP(AD83,Varsayımlar!$B:$Q,6,0))</f>
        <v>SADE</v>
      </c>
      <c r="K83" s="9">
        <v>2016</v>
      </c>
      <c r="L83" s="9"/>
      <c r="M83" s="9">
        <f>IFERROR(IF(B83="","",K83/VLOOKUP(AD83,Varsayımlar!B:R,17,0)),"")</f>
        <v>24</v>
      </c>
      <c r="N83" s="9"/>
      <c r="O83" s="9">
        <v>21</v>
      </c>
      <c r="P83" s="90">
        <f>IF(B83="","",VLOOKUP(AD83,Varsayımlar!$B:$Q,7,0)*K83)</f>
        <v>60480</v>
      </c>
      <c r="Q83" s="90">
        <f>IF(B83="","",VLOOKUP(AD83,Varsayımlar!$B:$Q,8,0))</f>
        <v>25</v>
      </c>
      <c r="R83" s="90" t="str">
        <f>IF(B83="","",VLOOKUP(AD83,Varsayımlar!$B:$Q,9,0))</f>
        <v>SOFT</v>
      </c>
      <c r="S83" s="90">
        <f>IF(B83="","",VLOOKUP(AD83,Varsayımlar!$B:$Q,10,0))</f>
        <v>4</v>
      </c>
      <c r="T83" s="90">
        <f>IF(B83="","",VLOOKUP(AD83,Varsayımlar!$B:$Q,11,0))</f>
        <v>30</v>
      </c>
      <c r="U83" s="90">
        <f>IF(B83="","",VLOOKUP(AD83,Varsayımlar!$B:$Q,12,0))</f>
        <v>260</v>
      </c>
      <c r="V83" s="90" t="str">
        <f>IF(B83="","",VLOOKUP(AD83,Varsayımlar!$B:$Q,13,0))</f>
        <v>YURTDIŞI</v>
      </c>
      <c r="W83" s="90">
        <f>IF(B83="","",VLOOKUP(AD83,Varsayımlar!$B:$Q,14,0))</f>
        <v>9</v>
      </c>
      <c r="X83" s="9"/>
      <c r="Y83" s="9"/>
      <c r="Z83" s="9"/>
      <c r="AA83" s="90" t="str">
        <f>IF(B83="","",VLOOKUP(AD83,Varsayımlar!$B:$Q,15,0))</f>
        <v>25CM TURUNCU KOLİ-SOL ÜST DİKDÖRTGENE ÜRETİM TARİHİ BASILACAK</v>
      </c>
      <c r="AB83" s="90" t="str">
        <f>IF(B83="","",VLOOKUP(AD83,Varsayımlar!$B:$Q,16,0))</f>
        <v>24-26 CM</v>
      </c>
      <c r="AC83" s="90">
        <f>IF(B83="","",VLOOKUP(Sayfa2!AD56,Varsayımlar!B:S,18,0))</f>
        <v>0</v>
      </c>
      <c r="AD83" s="90" t="str">
        <f t="shared" si="4"/>
        <v>MAGNİTMAGNİT MAVİ AMBALAJ 25 CM 260G</v>
      </c>
    </row>
    <row r="84" spans="1:31" ht="63" x14ac:dyDescent="0.25">
      <c r="A84" s="9" t="s">
        <v>124</v>
      </c>
      <c r="B84" s="62" t="s">
        <v>104</v>
      </c>
      <c r="C84" s="33">
        <f>IF(B84="","",VLOOKUP(AD84,Varsayımlar!$B:$Q,3,0))</f>
        <v>8698829380698</v>
      </c>
      <c r="D84" s="33"/>
      <c r="E84" s="62" t="s">
        <v>105</v>
      </c>
      <c r="F84" s="62">
        <v>32</v>
      </c>
      <c r="G84" s="62" t="s">
        <v>108</v>
      </c>
      <c r="H84" s="62" t="str">
        <f>IF(B84="","",VLOOKUP(AD84,Varsayımlar!$B:$Q,5,0))</f>
        <v>TORTİLLAS 20CM (SAMAKAT BİLGİLERİ EKLİ)</v>
      </c>
      <c r="I84" s="62">
        <f>IF(B84="","",VLOOKUP(AD84,Varsayımlar!B:T,19,0))</f>
        <v>0</v>
      </c>
      <c r="J84" s="62" t="str">
        <f>IF(B84="","",VLOOKUP(AD84,Varsayımlar!$B:$Q,6,0))</f>
        <v>SADE</v>
      </c>
      <c r="K84" s="62">
        <v>5625</v>
      </c>
      <c r="L84" s="62"/>
      <c r="M84" s="62">
        <f>IFERROR(IF(B84="","",K84/VLOOKUP(AD84,Varsayımlar!B:R,17,0)),"")</f>
        <v>25</v>
      </c>
      <c r="N84" s="62"/>
      <c r="O84" s="62">
        <v>26</v>
      </c>
      <c r="P84" s="62">
        <f>IF(B84="","",VLOOKUP(AD84,Varsayımlar!$B:$Q,7,0)*K84)</f>
        <v>78750</v>
      </c>
      <c r="Q84" s="62">
        <f>IF(B84="","",VLOOKUP(AD84,Varsayımlar!$B:$Q,8,0))</f>
        <v>20</v>
      </c>
      <c r="R84" s="62" t="str">
        <f>IF(B84="","",VLOOKUP(AD84,Varsayımlar!$B:$Q,9,0))</f>
        <v>IRAK SOFT</v>
      </c>
      <c r="S84" s="62">
        <f>IF(B84="","",VLOOKUP(AD84,Varsayımlar!$B:$Q,10,0))</f>
        <v>4</v>
      </c>
      <c r="T84" s="62">
        <f>IF(B84="","",VLOOKUP(AD84,Varsayımlar!$B:$Q,11,0))</f>
        <v>14</v>
      </c>
      <c r="U84" s="62">
        <f>IF(B84="","",VLOOKUP(AD84,Varsayımlar!$B:$Q,12,0))</f>
        <v>166</v>
      </c>
      <c r="V84" s="62" t="str">
        <f>IF(B84="","",VLOOKUP(AD84,Varsayımlar!$B:$Q,13,0))</f>
        <v>YURTDIŞI</v>
      </c>
      <c r="W84" s="62">
        <f>IF(B84="","",VLOOKUP(AD84,Varsayımlar!$B:$Q,14,0))</f>
        <v>9</v>
      </c>
      <c r="X84" s="63">
        <v>46188</v>
      </c>
      <c r="Y84" s="63">
        <v>46461</v>
      </c>
      <c r="Z84" s="62">
        <v>26061520</v>
      </c>
      <c r="AA84" s="62" t="str">
        <f>IF(B84="","",VLOOKUP(AD84,Varsayımlar!$B:$Q,15,0))</f>
        <v>SİYAH KARE KOLİ- Üretim Tarihi Etiketli</v>
      </c>
      <c r="AB84" s="62" t="str">
        <f>IF(B84="","",VLOOKUP(AD84,Varsayımlar!$B:$Q,16,0))</f>
        <v>19-21 CM</v>
      </c>
      <c r="AC84" s="62">
        <f>IF(B84="","",VLOOKUP(Sayfa2!AD44,Varsayımlar!B:S,18,0))</f>
        <v>0</v>
      </c>
      <c r="AD84" s="61" t="str">
        <f t="shared" si="3"/>
        <v>SMART LLCTORTİLLAS SAMAKAT 20CM 166G</v>
      </c>
      <c r="AE84" s="8" t="s">
        <v>539</v>
      </c>
    </row>
    <row r="85" spans="1:31" ht="47.25" x14ac:dyDescent="0.25">
      <c r="A85" s="9" t="s">
        <v>125</v>
      </c>
      <c r="B85" s="9" t="s">
        <v>104</v>
      </c>
      <c r="C85" s="10">
        <f>IF(B85="","",VLOOKUP(AD85,Varsayımlar!$B:$Q,3,0))</f>
        <v>8698829380698</v>
      </c>
      <c r="D85" s="10"/>
      <c r="E85" s="85" t="s">
        <v>105</v>
      </c>
      <c r="F85" s="9">
        <v>32</v>
      </c>
      <c r="G85" s="9" t="s">
        <v>108</v>
      </c>
      <c r="H85" s="9" t="str">
        <f>IF(B85="","",VLOOKUP(AD85,Varsayımlar!$B:$Q,5,0))</f>
        <v>TORTİLLAS 20CM (SAMAKAT BİLGİLERİ EKLİ)</v>
      </c>
      <c r="I85" s="9">
        <f>IF(B85="","",VLOOKUP(AD85,Varsayımlar!B:T,19,0))</f>
        <v>0</v>
      </c>
      <c r="J85" s="9" t="str">
        <f>IF(B85="","",VLOOKUP(AD85,Varsayımlar!$B:$Q,6,0))</f>
        <v>SADE</v>
      </c>
      <c r="K85" s="9">
        <v>5850</v>
      </c>
      <c r="L85" s="9"/>
      <c r="M85" s="9">
        <f>IFERROR(IF(B85="","",K85/VLOOKUP(AD85,Varsayımlar!B:R,17,0)),"")</f>
        <v>26</v>
      </c>
      <c r="N85" s="9"/>
      <c r="O85" s="9">
        <v>26</v>
      </c>
      <c r="P85" s="9">
        <f>IF(B85="","",VLOOKUP(AD85,Varsayımlar!$B:$Q,7,0)*K85)</f>
        <v>81900</v>
      </c>
      <c r="Q85" s="9">
        <f>IF(B85="","",VLOOKUP(AD85,Varsayımlar!$B:$Q,8,0))</f>
        <v>20</v>
      </c>
      <c r="R85" s="9" t="str">
        <f>IF(B85="","",VLOOKUP(AD85,Varsayımlar!$B:$Q,9,0))</f>
        <v>IRAK SOFT</v>
      </c>
      <c r="S85" s="9">
        <f>IF(B85="","",VLOOKUP(AD85,Varsayımlar!$B:$Q,10,0))</f>
        <v>4</v>
      </c>
      <c r="T85" s="9">
        <f>IF(B85="","",VLOOKUP(AD85,Varsayımlar!$B:$Q,11,0))</f>
        <v>14</v>
      </c>
      <c r="U85" s="9">
        <f>IF(B85="","",VLOOKUP(AD85,Varsayımlar!$B:$Q,12,0))</f>
        <v>166</v>
      </c>
      <c r="V85" s="9" t="str">
        <f>IF(B85="","",VLOOKUP(AD85,Varsayımlar!$B:$Q,13,0))</f>
        <v>YURTDIŞI</v>
      </c>
      <c r="W85" s="9">
        <f>IF(B85="","",VLOOKUP(AD85,Varsayımlar!$B:$Q,14,0))</f>
        <v>9</v>
      </c>
      <c r="X85" s="86">
        <v>46188</v>
      </c>
      <c r="Y85" s="86">
        <v>46461</v>
      </c>
      <c r="Z85" s="9">
        <v>26061520</v>
      </c>
      <c r="AA85" s="9" t="str">
        <f>IF(B85="","",VLOOKUP(AD85,Varsayımlar!$B:$Q,15,0))</f>
        <v>SİYAH KARE KOLİ- Üretim Tarihi Etiketli</v>
      </c>
      <c r="AB85" s="9" t="str">
        <f>IF(B85="","",VLOOKUP(AD85,Varsayımlar!$B:$Q,16,0))</f>
        <v>19-21 CM</v>
      </c>
      <c r="AC85" s="9">
        <f>IF(B85="","",VLOOKUP(Sayfa2!AD47,Varsayımlar!B:S,18,0))</f>
        <v>0</v>
      </c>
      <c r="AD85" s="87" t="str">
        <f t="shared" si="3"/>
        <v>SMART LLCTORTİLLAS SAMAKAT 20CM 166G</v>
      </c>
      <c r="AE85" s="8" t="s">
        <v>541</v>
      </c>
    </row>
    <row r="86" spans="1:31" ht="40.5" customHeight="1" x14ac:dyDescent="0.25">
      <c r="A86" s="9" t="s">
        <v>126</v>
      </c>
      <c r="B86" s="88" t="s">
        <v>271</v>
      </c>
      <c r="C86" s="89">
        <f>IF(B86="","",VLOOKUP(AD86,Varsayımlar!$B:$Q,3,0))</f>
        <v>8698829380698</v>
      </c>
      <c r="D86" s="89"/>
      <c r="E86" s="85" t="s">
        <v>268</v>
      </c>
      <c r="F86" s="9"/>
      <c r="G86" s="9" t="s">
        <v>530</v>
      </c>
      <c r="H86" s="90" t="str">
        <f>IF(B86="","",VLOOKUP(AD86,Varsayımlar!$B:$Q,5,0))</f>
        <v>Rimini 20cm</v>
      </c>
      <c r="I86" s="90">
        <f>IF(B86="","",VLOOKUP(AD86,Varsayımlar!B:T,19,0))</f>
        <v>0</v>
      </c>
      <c r="J86" s="90" t="str">
        <f>IF(B86="","",VLOOKUP(AD86,Varsayımlar!$B:$Q,6,0))</f>
        <v>SADE</v>
      </c>
      <c r="K86" s="9">
        <v>2880</v>
      </c>
      <c r="L86" s="9"/>
      <c r="M86" s="9">
        <f>IFERROR(IF(B86="","",K86/VLOOKUP(AD86,Varsayımlar!B:R,17,0)),"")</f>
        <v>24</v>
      </c>
      <c r="N86" s="9"/>
      <c r="O86" s="9">
        <v>28</v>
      </c>
      <c r="P86" s="90">
        <f>IF(B86="","",VLOOKUP(AD86,Varsayımlar!$B:$Q,7,0)*K86)</f>
        <v>40320</v>
      </c>
      <c r="Q86" s="90">
        <f>IF(B86="","",VLOOKUP(AD86,Varsayımlar!$B:$Q,8,0))</f>
        <v>20</v>
      </c>
      <c r="R86" s="90" t="str">
        <f>IF(B86="","",VLOOKUP(AD86,Varsayımlar!$B:$Q,9,0))</f>
        <v>Irak soft</v>
      </c>
      <c r="S86" s="90">
        <f>IF(B86="","",VLOOKUP(AD86,Varsayımlar!$B:$Q,10,0))</f>
        <v>8</v>
      </c>
      <c r="T86" s="90">
        <f>IF(B86="","",VLOOKUP(AD86,Varsayımlar!$B:$Q,11,0))</f>
        <v>14</v>
      </c>
      <c r="U86" s="90">
        <f>IF(B86="","",VLOOKUP(AD86,Varsayımlar!$B:$Q,12,0))</f>
        <v>360</v>
      </c>
      <c r="V86" s="90" t="str">
        <f>IF(B86="","",VLOOKUP(AD86,Varsayımlar!$B:$Q,13,0))</f>
        <v>YURTDIŞI</v>
      </c>
      <c r="W86" s="90">
        <f>IF(B86="","",VLOOKUP(AD86,Varsayımlar!$B:$Q,14,0))</f>
        <v>0</v>
      </c>
      <c r="X86" s="9"/>
      <c r="Y86" s="9" t="s">
        <v>272</v>
      </c>
      <c r="Z86" s="9" t="s">
        <v>273</v>
      </c>
      <c r="AA86" s="90" t="str">
        <f>IF(B86="","",VLOOKUP(AD86,Varsayımlar!$B:$Q,15,0))</f>
        <v>20cm koli-İbranice Etiket</v>
      </c>
      <c r="AB86" s="90" t="str">
        <f>IF(B86="","",VLOOKUP(AD86,Varsayımlar!$B:$Q,16,0))</f>
        <v>19-21 cm</v>
      </c>
      <c r="AC86" s="90">
        <f>IF(B86="","",VLOOKUP(Sayfa2!AD99,Varsayımlar!B:S,18,0))</f>
        <v>0</v>
      </c>
      <c r="AD86" s="90" t="str">
        <f t="shared" si="3"/>
        <v>EyalRimini 20 cm 8 pcs 360g</v>
      </c>
    </row>
    <row r="87" spans="1:31" ht="40.5" customHeight="1" x14ac:dyDescent="0.25">
      <c r="A87" s="9" t="s">
        <v>127</v>
      </c>
      <c r="B87" s="88" t="s">
        <v>271</v>
      </c>
      <c r="C87" s="89">
        <f>IF(B87="","",VLOOKUP(AD87,Varsayımlar!$B:$Q,3,0))</f>
        <v>8698829380698</v>
      </c>
      <c r="D87" s="89"/>
      <c r="E87" s="85" t="s">
        <v>542</v>
      </c>
      <c r="F87" s="9"/>
      <c r="G87" s="9" t="s">
        <v>530</v>
      </c>
      <c r="H87" s="90" t="str">
        <f>IF(B87="","",VLOOKUP(AD87,Varsayımlar!$B:$Q,5,0))</f>
        <v>Durum 3 lü paket sade 1620g (İç-Dış Ambalaj)</v>
      </c>
      <c r="I87" s="90">
        <f>IF(B87="","",VLOOKUP(AD87,Varsayımlar!B:T,19,0))</f>
        <v>0</v>
      </c>
      <c r="J87" s="90" t="str">
        <f>IF(B87="","",VLOOKUP(AD87,Varsayımlar!$B:$Q,6,0))</f>
        <v>SADE</v>
      </c>
      <c r="K87" s="9">
        <v>1200</v>
      </c>
      <c r="L87" s="9"/>
      <c r="M87" s="9" t="str">
        <f>IFERROR(IF(B87="","",K87/VLOOKUP(AD87,Varsayımlar!B:R,17,0)),"")</f>
        <v/>
      </c>
      <c r="N87" s="9"/>
      <c r="O87" s="9">
        <v>14</v>
      </c>
      <c r="P87" s="90">
        <f>IF(B87="","",VLOOKUP(AD87,Varsayımlar!$B:$Q,7,0)*K87)</f>
        <v>4800</v>
      </c>
      <c r="Q87" s="90">
        <f>IF(B87="","",VLOOKUP(AD87,Varsayımlar!$B:$Q,8,0))</f>
        <v>20</v>
      </c>
      <c r="R87" s="90" t="str">
        <f>IF(B87="","",VLOOKUP(AD87,Varsayımlar!$B:$Q,9,0))</f>
        <v>Irak Soft</v>
      </c>
      <c r="S87" s="90">
        <f>IF(B87="","",VLOOKUP(AD87,Varsayımlar!$B:$Q,10,0))</f>
        <v>36</v>
      </c>
      <c r="T87" s="90">
        <f>IF(B87="","",VLOOKUP(AD87,Varsayımlar!$B:$Q,11,0))</f>
        <v>4</v>
      </c>
      <c r="U87" s="90">
        <f>IF(B87="","",VLOOKUP(AD87,Varsayımlar!$B:$Q,12,0))</f>
        <v>1620</v>
      </c>
      <c r="V87" s="90" t="str">
        <f>IF(B87="","",VLOOKUP(AD87,Varsayımlar!$B:$Q,13,0))</f>
        <v>Yurtdışı</v>
      </c>
      <c r="W87" s="90">
        <f>IF(B87="","",VLOOKUP(AD87,Varsayımlar!$B:$Q,14,0))</f>
        <v>0</v>
      </c>
      <c r="X87" s="9"/>
      <c r="Y87" s="9" t="s">
        <v>272</v>
      </c>
      <c r="Z87" s="9" t="s">
        <v>273</v>
      </c>
      <c r="AA87" s="90" t="str">
        <f>IF(B87="","",VLOOKUP(AD87,Varsayımlar!$B:$Q,15,0))</f>
        <v>Lacivert 20cm Koli-İbranice Sade Etiketli</v>
      </c>
      <c r="AB87" s="90" t="str">
        <f>IF(B87="","",VLOOKUP(AD87,Varsayımlar!$B:$Q,16,0))</f>
        <v>19-21 cm</v>
      </c>
      <c r="AC87" s="90">
        <f>IF(B87="","",VLOOKUP(Sayfa2!AD100,Varsayımlar!B:S,18,0))</f>
        <v>0</v>
      </c>
      <c r="AD87" s="90" t="str">
        <f t="shared" si="3"/>
        <v>EyalDurum 3 lü paket sade 1620g</v>
      </c>
    </row>
    <row r="88" spans="1:31" ht="40.5" customHeight="1" x14ac:dyDescent="0.25">
      <c r="A88" s="9" t="s">
        <v>128</v>
      </c>
      <c r="B88" s="88" t="s">
        <v>271</v>
      </c>
      <c r="C88" s="89">
        <f>IF(B88="","",VLOOKUP(AD88,Varsayımlar!$B:$Q,3,0))</f>
        <v>8698829380698</v>
      </c>
      <c r="D88" s="89"/>
      <c r="E88" s="85" t="s">
        <v>544</v>
      </c>
      <c r="F88" s="9"/>
      <c r="G88" s="9" t="s">
        <v>530</v>
      </c>
      <c r="H88" s="90" t="str">
        <f>IF(B88="","",VLOOKUP(AD88,Varsayımlar!$B:$Q,5,0))</f>
        <v>Durum 3 lü paket TB 1620g (İç-Dış Ambalaj)</v>
      </c>
      <c r="I88" s="90">
        <f>IF(B88="","",VLOOKUP(AD88,Varsayımlar!B:T,19,0))</f>
        <v>0</v>
      </c>
      <c r="J88" s="90" t="str">
        <f>IF(B88="","",VLOOKUP(AD88,Varsayımlar!$B:$Q,6,0))</f>
        <v>Tam Buğdaylı</v>
      </c>
      <c r="K88" s="9">
        <v>720</v>
      </c>
      <c r="L88" s="9"/>
      <c r="M88" s="9" t="str">
        <f>IFERROR(IF(B88="","",K88/VLOOKUP(AD88,Varsayımlar!B:R,17,0)),"")</f>
        <v/>
      </c>
      <c r="N88" s="9"/>
      <c r="O88" s="9">
        <v>8</v>
      </c>
      <c r="P88" s="90">
        <f>IF(B88="","",VLOOKUP(AD88,Varsayımlar!$B:$Q,7,0)*K88)</f>
        <v>2880</v>
      </c>
      <c r="Q88" s="90">
        <f>IF(B88="","",VLOOKUP(AD88,Varsayımlar!$B:$Q,8,0))</f>
        <v>20</v>
      </c>
      <c r="R88" s="90" t="str">
        <f>IF(B88="","",VLOOKUP(AD88,Varsayımlar!$B:$Q,9,0))</f>
        <v>Irak Soft</v>
      </c>
      <c r="S88" s="90">
        <f>IF(B88="","",VLOOKUP(AD88,Varsayımlar!$B:$Q,10,0))</f>
        <v>36</v>
      </c>
      <c r="T88" s="90">
        <f>IF(B88="","",VLOOKUP(AD88,Varsayımlar!$B:$Q,11,0))</f>
        <v>4</v>
      </c>
      <c r="U88" s="90">
        <f>IF(B88="","",VLOOKUP(AD88,Varsayımlar!$B:$Q,12,0))</f>
        <v>1620</v>
      </c>
      <c r="V88" s="90" t="str">
        <f>IF(B88="","",VLOOKUP(AD88,Varsayımlar!$B:$Q,13,0))</f>
        <v>Yurtdışı</v>
      </c>
      <c r="W88" s="90">
        <f>IF(B88="","",VLOOKUP(AD88,Varsayımlar!$B:$Q,14,0))</f>
        <v>0</v>
      </c>
      <c r="X88" s="9"/>
      <c r="Y88" s="9" t="s">
        <v>272</v>
      </c>
      <c r="Z88" s="9" t="s">
        <v>273</v>
      </c>
      <c r="AA88" s="90" t="str">
        <f>IF(B88="","",VLOOKUP(AD88,Varsayımlar!$B:$Q,15,0))</f>
        <v>Lacivert 20cm Koli-İbranice TB Etiketli</v>
      </c>
      <c r="AB88" s="90" t="str">
        <f>IF(B88="","",VLOOKUP(AD88,Varsayımlar!$B:$Q,16,0))</f>
        <v>19-21 cm</v>
      </c>
      <c r="AC88" s="90">
        <f>IF(B88="","",VLOOKUP(Sayfa2!AD101,Varsayımlar!B:S,18,0))</f>
        <v>0</v>
      </c>
      <c r="AD88" s="90" t="str">
        <f t="shared" si="3"/>
        <v>EyalDurum 3 lü paket TB 1620g</v>
      </c>
    </row>
    <row r="89" spans="1:31" ht="63" x14ac:dyDescent="0.25">
      <c r="A89" s="9" t="s">
        <v>136</v>
      </c>
      <c r="B89" s="9" t="s">
        <v>31</v>
      </c>
      <c r="C89" s="10">
        <f>IF(B89="","",VLOOKUP(AD89,Varsayımlar!$B:$Q,3,0))</f>
        <v>8698829380698</v>
      </c>
      <c r="D89" s="10"/>
      <c r="E89" s="85" t="s">
        <v>240</v>
      </c>
      <c r="F89" s="9">
        <v>47</v>
      </c>
      <c r="G89" s="9" t="s">
        <v>251</v>
      </c>
      <c r="H89" s="9" t="str">
        <f>IF(B89="","",VLOOKUP(AD89,Varsayımlar!$B:$Q,5,0))</f>
        <v>Hanami 20cm Sade 4 pcs 166g (067)</v>
      </c>
      <c r="I89" s="9" t="str">
        <f>IF(B89="","",VLOOKUP(AD89,Varsayımlar!B:T,19,0))</f>
        <v>Ambalaj kaç aylık kontrol?</v>
      </c>
      <c r="J89" s="9" t="str">
        <f>IF(B89="","",VLOOKUP(AD89,Varsayımlar!$B:$Q,6,0))</f>
        <v>SADE</v>
      </c>
      <c r="K89" s="9">
        <v>2380</v>
      </c>
      <c r="L89" s="9"/>
      <c r="M89" s="9">
        <f>IFERROR(IF(B89="","",K89/VLOOKUP(AD89,Varsayımlar!B:R,17,0)),"")</f>
        <v>17</v>
      </c>
      <c r="N89" s="9"/>
      <c r="O89" s="9"/>
      <c r="P89" s="9">
        <f>IF(B89="","",VLOOKUP(AD89,Varsayımlar!$B:$Q,7,0)*K89)</f>
        <v>71400</v>
      </c>
      <c r="Q89" s="9">
        <f>IF(B89="","",VLOOKUP(AD89,Varsayımlar!$B:$Q,8,0))</f>
        <v>20</v>
      </c>
      <c r="R89" s="9" t="str">
        <f>IF(B89="","",VLOOKUP(AD89,Varsayımlar!$B:$Q,9,0))</f>
        <v>Irak Soft</v>
      </c>
      <c r="S89" s="9">
        <f>IF(B89="","",VLOOKUP(AD89,Varsayımlar!$B:$Q,10,0))</f>
        <v>4</v>
      </c>
      <c r="T89" s="9">
        <f>IF(B89="","",VLOOKUP(AD89,Varsayımlar!$B:$Q,11,0))</f>
        <v>30</v>
      </c>
      <c r="U89" s="9">
        <f>IF(B89="","",VLOOKUP(AD89,Varsayımlar!$B:$Q,12,0))</f>
        <v>166</v>
      </c>
      <c r="V89" s="9" t="str">
        <f>IF(B89="","",VLOOKUP(AD89,Varsayımlar!$B:$Q,13,0))</f>
        <v>Yurtdışı</v>
      </c>
      <c r="W89" s="9">
        <f>IF(B89="","",VLOOKUP(AD89,Varsayımlar!$B:$Q,14,0))</f>
        <v>9</v>
      </c>
      <c r="X89" s="86">
        <v>46188</v>
      </c>
      <c r="Y89" s="86">
        <v>46461</v>
      </c>
      <c r="Z89" s="9">
        <v>26061520</v>
      </c>
      <c r="AA89" s="9" t="str">
        <f>IF(B89="","",VLOOKUP(AD89,Varsayımlar!$B:$Q,15,0))</f>
        <v>Hanami Mavi Koli -Üretim Tarihi+9 AYI KAPATACAK ETİKETLİ</v>
      </c>
      <c r="AB89" s="9" t="str">
        <f>IF(B89="","",VLOOKUP(AD89,Varsayımlar!$B:$Q,16,0))</f>
        <v>19-21 cm</v>
      </c>
      <c r="AC89" s="9">
        <f>IF(B89="","",VLOOKUP(Sayfa2!AD57,Varsayımlar!B:S,18,0))</f>
        <v>0</v>
      </c>
      <c r="AD89" s="9" t="str">
        <f t="shared" si="3"/>
        <v xml:space="preserve">GERMESHanami 20cm sade 4pcs 166g </v>
      </c>
    </row>
    <row r="90" spans="1:31" ht="47.25" x14ac:dyDescent="0.25">
      <c r="A90" s="9" t="s">
        <v>138</v>
      </c>
      <c r="B90" s="88" t="s">
        <v>31</v>
      </c>
      <c r="C90" s="89">
        <f>IF(B90="","",VLOOKUP(AD90,Varsayımlar!$B:$Q,3,0))</f>
        <v>8698829380698</v>
      </c>
      <c r="D90" s="89"/>
      <c r="E90" s="85" t="s">
        <v>244</v>
      </c>
      <c r="F90" s="9">
        <v>47</v>
      </c>
      <c r="G90" s="9" t="s">
        <v>252</v>
      </c>
      <c r="H90" s="90" t="str">
        <f>IF(B90="","",VLOOKUP(AD90,Varsayımlar!$B:$Q,5,0))</f>
        <v>Tortillas 20cm (Etiketli)</v>
      </c>
      <c r="I90" s="90" t="str">
        <f>IF(B90="","",VLOOKUP(AD90,Varsayımlar!B:T,19,0))</f>
        <v>Etiketli</v>
      </c>
      <c r="J90" s="90" t="str">
        <f>IF(B90="","",VLOOKUP(AD90,Varsayımlar!$B:$Q,6,0))</f>
        <v>SADE</v>
      </c>
      <c r="K90" s="9">
        <v>140</v>
      </c>
      <c r="L90" s="9"/>
      <c r="M90" s="9">
        <f>IFERROR(IF(B90="","",K90/VLOOKUP(AD90,Varsayımlar!B:R,17,0)),"")</f>
        <v>1</v>
      </c>
      <c r="N90" s="9"/>
      <c r="O90" s="9"/>
      <c r="P90" s="90">
        <f>IF(B90="","",VLOOKUP(AD90,Varsayımlar!$B:$Q,7,0)*K90)</f>
        <v>4200</v>
      </c>
      <c r="Q90" s="90">
        <f>IF(B90="","",VLOOKUP(AD90,Varsayımlar!$B:$Q,8,0))</f>
        <v>20</v>
      </c>
      <c r="R90" s="90" t="str">
        <f>IF(B90="","",VLOOKUP(AD90,Varsayımlar!$B:$Q,9,0))</f>
        <v>Irak soft</v>
      </c>
      <c r="S90" s="90">
        <f>IF(B90="","",VLOOKUP(AD90,Varsayımlar!$B:$Q,10,0))</f>
        <v>4</v>
      </c>
      <c r="T90" s="90">
        <f>IF(B90="","",VLOOKUP(AD90,Varsayımlar!$B:$Q,11,0))</f>
        <v>30</v>
      </c>
      <c r="U90" s="90">
        <f>IF(B90="","",VLOOKUP(AD90,Varsayımlar!$B:$Q,12,0))</f>
        <v>166</v>
      </c>
      <c r="V90" s="90" t="str">
        <f>IF(B90="","",VLOOKUP(AD90,Varsayımlar!$B:$Q,13,0))</f>
        <v>Yurtdışı</v>
      </c>
      <c r="W90" s="90">
        <f>IF(B90="","",VLOOKUP(AD90,Varsayımlar!$B:$Q,14,0))</f>
        <v>9</v>
      </c>
      <c r="X90" s="86">
        <v>46188</v>
      </c>
      <c r="Y90" s="86">
        <v>46461</v>
      </c>
      <c r="Z90" s="9">
        <v>26061520</v>
      </c>
      <c r="AA90" s="90" t="str">
        <f>IF(B90="","",VLOOKUP(AD90,Varsayımlar!$B:$Q,15,0))</f>
        <v>20cm Koli-Üretim Tarihli Etiket</v>
      </c>
      <c r="AB90" s="90" t="str">
        <f>IF(B90="","",VLOOKUP(AD90,Varsayımlar!$B:$Q,16,0))</f>
        <v>19-21 cm</v>
      </c>
      <c r="AC90" s="90">
        <f>IF(B90="","",VLOOKUP(Sayfa2!AD58,Varsayımlar!B:S,18,0))</f>
        <v>0</v>
      </c>
      <c r="AD90" s="90" t="str">
        <f t="shared" si="3"/>
        <v>GERMESTortillas 20cm 4 lü 166g</v>
      </c>
    </row>
    <row r="91" spans="1:31" ht="47.25" x14ac:dyDescent="0.25">
      <c r="A91" s="9" t="s">
        <v>188</v>
      </c>
      <c r="B91" s="9" t="s">
        <v>31</v>
      </c>
      <c r="C91" s="10">
        <f>IF(B91="","",VLOOKUP(AD91,Varsayımlar!$B:$Q,3,0))</f>
        <v>8698829380698</v>
      </c>
      <c r="D91" s="10"/>
      <c r="E91" s="85" t="s">
        <v>246</v>
      </c>
      <c r="F91" s="9">
        <v>47</v>
      </c>
      <c r="G91" s="9" t="s">
        <v>253</v>
      </c>
      <c r="H91" s="9" t="str">
        <f>IF(B91="","",VLOOKUP(AD91,Varsayımlar!$B:$Q,5,0))</f>
        <v>Hanami Peynirli 20cm (050)</v>
      </c>
      <c r="I91" s="9" t="str">
        <f>IF(B91="","",VLOOKUP(AD91,Varsayımlar!B:T,19,0))</f>
        <v>Ambalaj kaç aylık kontrol?</v>
      </c>
      <c r="J91" s="9" t="str">
        <f>IF(B91="","",VLOOKUP(AD91,Varsayımlar!$B:$Q,6,0))</f>
        <v>PEYNİRLİ</v>
      </c>
      <c r="K91" s="9">
        <v>1120</v>
      </c>
      <c r="L91" s="9"/>
      <c r="M91" s="9">
        <f>IFERROR(IF(B91="","",K91/VLOOKUP(AD91,Varsayımlar!B:R,17,0)),"")</f>
        <v>8</v>
      </c>
      <c r="N91" s="9"/>
      <c r="O91" s="9"/>
      <c r="P91" s="9">
        <f>IF(B91="","",VLOOKUP(AD91,Varsayımlar!$B:$Q,7,0)*K91)</f>
        <v>33600</v>
      </c>
      <c r="Q91" s="9">
        <f>IF(B91="","",VLOOKUP(AD91,Varsayımlar!$B:$Q,8,0))</f>
        <v>20</v>
      </c>
      <c r="R91" s="9" t="str">
        <f>IF(B91="","",VLOOKUP(AD91,Varsayımlar!$B:$Q,9,0))</f>
        <v>Irak Soft-AT</v>
      </c>
      <c r="S91" s="9">
        <f>IF(B91="","",VLOOKUP(AD91,Varsayımlar!$B:$Q,10,0))</f>
        <v>4</v>
      </c>
      <c r="T91" s="9">
        <f>IF(B91="","",VLOOKUP(AD91,Varsayımlar!$B:$Q,11,0))</f>
        <v>30</v>
      </c>
      <c r="U91" s="9">
        <f>IF(B91="","",VLOOKUP(AD91,Varsayımlar!$B:$Q,12,0))</f>
        <v>166</v>
      </c>
      <c r="V91" s="9" t="str">
        <f>IF(B91="","",VLOOKUP(AD91,Varsayımlar!$B:$Q,13,0))</f>
        <v>YURTDIŞI</v>
      </c>
      <c r="W91" s="9">
        <f>IF(B91="","",VLOOKUP(AD91,Varsayımlar!$B:$Q,14,0))</f>
        <v>9</v>
      </c>
      <c r="X91" s="86">
        <v>46188</v>
      </c>
      <c r="Y91" s="86">
        <v>46461</v>
      </c>
      <c r="Z91" s="9" t="s">
        <v>250</v>
      </c>
      <c r="AA91" s="9" t="str">
        <f>IF(B91="","",VLOOKUP(AD91,Varsayımlar!$B:$Q,15,0))</f>
        <v>HANAMİ SARI KOLİ-ÜRETİM TARİHİ BASILACAK</v>
      </c>
      <c r="AB91" s="9" t="str">
        <f>IF(B91="","",VLOOKUP(AD91,Varsayımlar!$B:$Q,16,0))</f>
        <v>19-21 CM</v>
      </c>
      <c r="AC91" s="9">
        <f>IF(B91="","",VLOOKUP(Sayfa2!AD59,Varsayımlar!B:S,18,0))</f>
        <v>0</v>
      </c>
      <c r="AD91" s="9" t="str">
        <f t="shared" si="3"/>
        <v>GERMESHanami Peynirli 20cm 4 lü 166g</v>
      </c>
    </row>
    <row r="92" spans="1:31" ht="63" x14ac:dyDescent="0.25">
      <c r="A92" s="9" t="s">
        <v>189</v>
      </c>
      <c r="B92" s="88" t="s">
        <v>79</v>
      </c>
      <c r="C92" s="89">
        <f>IF(B92="","",VLOOKUP(AD92,Varsayımlar!$B:$Q,3,0))</f>
        <v>8698829380698</v>
      </c>
      <c r="D92" s="89"/>
      <c r="E92" s="85" t="s">
        <v>254</v>
      </c>
      <c r="F92" s="9" t="s">
        <v>532</v>
      </c>
      <c r="G92" s="9" t="s">
        <v>532</v>
      </c>
      <c r="H92" s="90" t="str">
        <f>IF(B92="","",VLOOKUP(AD92,Varsayımlar!$B:$Q,5,0))</f>
        <v>Manetka 20cm</v>
      </c>
      <c r="I92" s="90">
        <f>IF(B92="","",VLOOKUP(AD92,Varsayımlar!B:T,19,0))</f>
        <v>0</v>
      </c>
      <c r="J92" s="90" t="str">
        <f>IF(B92="","",VLOOKUP(AD92,Varsayımlar!$B:$Q,6,0))</f>
        <v>SADE</v>
      </c>
      <c r="K92" s="9">
        <v>7200</v>
      </c>
      <c r="L92" s="9"/>
      <c r="M92" s="9">
        <f>IFERROR(IF(B92="","",K92/VLOOKUP(AD92,Varsayımlar!B:R,17,0)),"")</f>
        <v>32</v>
      </c>
      <c r="N92" s="9"/>
      <c r="O92" s="9"/>
      <c r="P92" s="90">
        <f>IF(B92="","",VLOOKUP(AD92,Varsayımlar!$B:$Q,7,0)*K92)</f>
        <v>100800</v>
      </c>
      <c r="Q92" s="90">
        <f>IF(B92="","",VLOOKUP(AD92,Varsayımlar!$B:$Q,8,0))</f>
        <v>20</v>
      </c>
      <c r="R92" s="90" t="str">
        <f>IF(B92="","",VLOOKUP(AD92,Varsayımlar!$B:$Q,9,0))</f>
        <v>Irak Soft</v>
      </c>
      <c r="S92" s="90">
        <f>IF(B92="","",VLOOKUP(AD92,Varsayımlar!$B:$Q,10,0))</f>
        <v>4</v>
      </c>
      <c r="T92" s="90">
        <f>IF(B92="","",VLOOKUP(AD92,Varsayımlar!$B:$Q,11,0))</f>
        <v>14</v>
      </c>
      <c r="U92" s="90">
        <f>IF(B92="","",VLOOKUP(AD92,Varsayımlar!$B:$Q,12,0))</f>
        <v>166</v>
      </c>
      <c r="V92" s="90" t="str">
        <f>IF(B92="","",VLOOKUP(AD92,Varsayımlar!$B:$Q,13,0))</f>
        <v>YURTDIŞI</v>
      </c>
      <c r="W92" s="90">
        <f>IF(B92="","",VLOOKUP(AD92,Varsayımlar!$B:$Q,14,0))</f>
        <v>6</v>
      </c>
      <c r="X92" s="86">
        <v>46196</v>
      </c>
      <c r="Y92" s="86">
        <v>46379</v>
      </c>
      <c r="Z92" s="9">
        <v>26062320</v>
      </c>
      <c r="AA92" s="90" t="str">
        <f>IF(B92="","",VLOOKUP(AD92,Varsayımlar!$B:$Q,15,0))</f>
        <v>Kare Koli-Üretim Tarihli Etiket</v>
      </c>
      <c r="AB92" s="90" t="str">
        <f>IF(B92="","",VLOOKUP(AD92,Varsayımlar!$B:$Q,16,0))</f>
        <v>19-21 cm</v>
      </c>
      <c r="AC92" s="90">
        <f>IF(B92="","",VLOOKUP(Sayfa2!AD60,Varsayımlar!B:S,18,0))</f>
        <v>0</v>
      </c>
      <c r="AD92" s="90" t="str">
        <f t="shared" si="3"/>
        <v>LLC KOTORManetka 20cm 4 pcs 166g</v>
      </c>
    </row>
    <row r="93" spans="1:31" ht="39.75" customHeight="1" x14ac:dyDescent="0.25">
      <c r="A93" s="9" t="s">
        <v>190</v>
      </c>
      <c r="B93" s="88" t="s">
        <v>90</v>
      </c>
      <c r="C93" s="89">
        <f>IF(B93="","",VLOOKUP(AD93,Varsayımlar!$B:$Q,3,0))</f>
        <v>8698829380698</v>
      </c>
      <c r="D93" s="89" t="s">
        <v>231</v>
      </c>
      <c r="E93" s="85" t="s">
        <v>91</v>
      </c>
      <c r="F93" s="9"/>
      <c r="G93" s="9"/>
      <c r="H93" s="90" t="str">
        <f>IF(B93="","",VLOOKUP(AD93,Varsayımlar!$B:$Q,5,0))</f>
        <v>MAGNİT MAVİ AMBALAJ 25CM</v>
      </c>
      <c r="I93" s="90">
        <f>IF(B93="","",VLOOKUP(AD93,Varsayımlar!B:T,19,0))</f>
        <v>0</v>
      </c>
      <c r="J93" s="90" t="str">
        <f>IF(B93="","",VLOOKUP(AD93,Varsayımlar!$B:$Q,6,0))</f>
        <v>SADE</v>
      </c>
      <c r="K93" s="9">
        <v>2016</v>
      </c>
      <c r="L93" s="9"/>
      <c r="M93" s="9">
        <f>IFERROR(IF(B93="","",K93/VLOOKUP(AD93,Varsayımlar!B:R,17,0)),"")</f>
        <v>24</v>
      </c>
      <c r="N93" s="9"/>
      <c r="O93" s="9"/>
      <c r="P93" s="90">
        <f>IF(B93="","",VLOOKUP(AD93,Varsayımlar!$B:$Q,7,0)*K93)</f>
        <v>60480</v>
      </c>
      <c r="Q93" s="90">
        <f>IF(B93="","",VLOOKUP(AD93,Varsayımlar!$B:$Q,8,0))</f>
        <v>25</v>
      </c>
      <c r="R93" s="90" t="str">
        <f>IF(B93="","",VLOOKUP(AD93,Varsayımlar!$B:$Q,9,0))</f>
        <v>SOFT</v>
      </c>
      <c r="S93" s="90">
        <f>IF(B93="","",VLOOKUP(AD93,Varsayımlar!$B:$Q,10,0))</f>
        <v>4</v>
      </c>
      <c r="T93" s="90">
        <f>IF(B93="","",VLOOKUP(AD93,Varsayımlar!$B:$Q,11,0))</f>
        <v>30</v>
      </c>
      <c r="U93" s="90">
        <f>IF(B93="","",VLOOKUP(AD93,Varsayımlar!$B:$Q,12,0))</f>
        <v>260</v>
      </c>
      <c r="V93" s="90" t="str">
        <f>IF(B93="","",VLOOKUP(AD93,Varsayımlar!$B:$Q,13,0))</f>
        <v>YURTDIŞI</v>
      </c>
      <c r="W93" s="90">
        <f>IF(B93="","",VLOOKUP(AD93,Varsayımlar!$B:$Q,14,0))</f>
        <v>9</v>
      </c>
      <c r="X93" s="9"/>
      <c r="Y93" s="9"/>
      <c r="Z93" s="9"/>
      <c r="AA93" s="90" t="str">
        <f>IF(B93="","",VLOOKUP(AD93,Varsayımlar!$B:$Q,15,0))</f>
        <v>25CM TURUNCU KOLİ-SOL ÜST DİKDÖRTGENE ÜRETİM TARİHİ BASILACAK</v>
      </c>
      <c r="AB93" s="90" t="str">
        <f>IF(B93="","",VLOOKUP(AD93,Varsayımlar!$B:$Q,16,0))</f>
        <v>24-26 CM</v>
      </c>
      <c r="AC93" s="90">
        <f>IF(B93="","",VLOOKUP(Sayfa2!AD61,Varsayımlar!B:S,18,0))</f>
        <v>0</v>
      </c>
      <c r="AD93" s="90" t="str">
        <f t="shared" si="3"/>
        <v>MAGNİTMAGNİT MAVİ AMBALAJ 25 CM 260G</v>
      </c>
    </row>
    <row r="94" spans="1:31" ht="39.75" customHeight="1" x14ac:dyDescent="0.25">
      <c r="A94" s="9" t="s">
        <v>191</v>
      </c>
      <c r="B94" s="88" t="s">
        <v>90</v>
      </c>
      <c r="C94" s="89">
        <f>IF(B94="","",VLOOKUP(AD94,Varsayımlar!$B:$Q,3,0))</f>
        <v>8698829380698</v>
      </c>
      <c r="D94" s="89" t="s">
        <v>232</v>
      </c>
      <c r="E94" s="85" t="s">
        <v>91</v>
      </c>
      <c r="F94" s="9"/>
      <c r="G94" s="9"/>
      <c r="H94" s="90" t="str">
        <f>IF(B94="","",VLOOKUP(AD94,Varsayımlar!$B:$Q,5,0))</f>
        <v>MAGNİT MAVİ AMBALAJ 25CM</v>
      </c>
      <c r="I94" s="90">
        <f>IF(B94="","",VLOOKUP(AD94,Varsayımlar!B:T,19,0))</f>
        <v>0</v>
      </c>
      <c r="J94" s="90" t="str">
        <f>IF(B94="","",VLOOKUP(AD94,Varsayımlar!$B:$Q,6,0))</f>
        <v>SADE</v>
      </c>
      <c r="K94" s="9">
        <v>2016</v>
      </c>
      <c r="L94" s="9"/>
      <c r="M94" s="9">
        <f>IFERROR(IF(B94="","",K94/VLOOKUP(AD94,Varsayımlar!B:R,17,0)),"")</f>
        <v>24</v>
      </c>
      <c r="N94" s="9"/>
      <c r="O94" s="9"/>
      <c r="P94" s="90">
        <f>IF(B94="","",VLOOKUP(AD94,Varsayımlar!$B:$Q,7,0)*K94)</f>
        <v>60480</v>
      </c>
      <c r="Q94" s="90">
        <f>IF(B94="","",VLOOKUP(AD94,Varsayımlar!$B:$Q,8,0))</f>
        <v>25</v>
      </c>
      <c r="R94" s="90" t="str">
        <f>IF(B94="","",VLOOKUP(AD94,Varsayımlar!$B:$Q,9,0))</f>
        <v>SOFT</v>
      </c>
      <c r="S94" s="90">
        <f>IF(B94="","",VLOOKUP(AD94,Varsayımlar!$B:$Q,10,0))</f>
        <v>4</v>
      </c>
      <c r="T94" s="90">
        <f>IF(B94="","",VLOOKUP(AD94,Varsayımlar!$B:$Q,11,0))</f>
        <v>30</v>
      </c>
      <c r="U94" s="90">
        <f>IF(B94="","",VLOOKUP(AD94,Varsayımlar!$B:$Q,12,0))</f>
        <v>260</v>
      </c>
      <c r="V94" s="90" t="str">
        <f>IF(B94="","",VLOOKUP(AD94,Varsayımlar!$B:$Q,13,0))</f>
        <v>YURTDIŞI</v>
      </c>
      <c r="W94" s="90">
        <f>IF(B94="","",VLOOKUP(AD94,Varsayımlar!$B:$Q,14,0))</f>
        <v>9</v>
      </c>
      <c r="X94" s="9"/>
      <c r="Y94" s="9"/>
      <c r="Z94" s="9"/>
      <c r="AA94" s="90" t="str">
        <f>IF(B94="","",VLOOKUP(AD94,Varsayımlar!$B:$Q,15,0))</f>
        <v>25CM TURUNCU KOLİ-SOL ÜST DİKDÖRTGENE ÜRETİM TARİHİ BASILACAK</v>
      </c>
      <c r="AB94" s="90" t="str">
        <f>IF(B94="","",VLOOKUP(AD94,Varsayımlar!$B:$Q,16,0))</f>
        <v>24-26 CM</v>
      </c>
      <c r="AC94" s="90">
        <f>IF(B94="","",VLOOKUP(Sayfa2!AD62,Varsayımlar!B:S,18,0))</f>
        <v>0</v>
      </c>
      <c r="AD94" s="90" t="str">
        <f t="shared" si="3"/>
        <v>MAGNİTMAGNİT MAVİ AMBALAJ 25 CM 260G</v>
      </c>
    </row>
    <row r="95" spans="1:31" ht="39.75" customHeight="1" x14ac:dyDescent="0.25">
      <c r="A95" s="9" t="s">
        <v>192</v>
      </c>
      <c r="B95" s="88" t="s">
        <v>90</v>
      </c>
      <c r="C95" s="89">
        <f>IF(B95="","",VLOOKUP(AD95,Varsayımlar!$B:$Q,3,0))</f>
        <v>8698829380698</v>
      </c>
      <c r="D95" s="89" t="s">
        <v>233</v>
      </c>
      <c r="E95" s="85" t="s">
        <v>91</v>
      </c>
      <c r="F95" s="9"/>
      <c r="G95" s="9"/>
      <c r="H95" s="90" t="str">
        <f>IF(B95="","",VLOOKUP(AD95,Varsayımlar!$B:$Q,5,0))</f>
        <v>MAGNİT MAVİ AMBALAJ 25CM</v>
      </c>
      <c r="I95" s="90">
        <f>IF(B95="","",VLOOKUP(AD95,Varsayımlar!B:T,19,0))</f>
        <v>0</v>
      </c>
      <c r="J95" s="90" t="str">
        <f>IF(B95="","",VLOOKUP(AD95,Varsayımlar!$B:$Q,6,0))</f>
        <v>SADE</v>
      </c>
      <c r="K95" s="9">
        <v>2016</v>
      </c>
      <c r="L95" s="9"/>
      <c r="M95" s="9">
        <f>IFERROR(IF(B95="","",K95/VLOOKUP(AD95,Varsayımlar!B:R,17,0)),"")</f>
        <v>24</v>
      </c>
      <c r="N95" s="9"/>
      <c r="O95" s="9"/>
      <c r="P95" s="90">
        <f>IF(B95="","",VLOOKUP(AD95,Varsayımlar!$B:$Q,7,0)*K95)</f>
        <v>60480</v>
      </c>
      <c r="Q95" s="90">
        <f>IF(B95="","",VLOOKUP(AD95,Varsayımlar!$B:$Q,8,0))</f>
        <v>25</v>
      </c>
      <c r="R95" s="90" t="str">
        <f>IF(B95="","",VLOOKUP(AD95,Varsayımlar!$B:$Q,9,0))</f>
        <v>SOFT</v>
      </c>
      <c r="S95" s="90">
        <f>IF(B95="","",VLOOKUP(AD95,Varsayımlar!$B:$Q,10,0))</f>
        <v>4</v>
      </c>
      <c r="T95" s="90">
        <f>IF(B95="","",VLOOKUP(AD95,Varsayımlar!$B:$Q,11,0))</f>
        <v>30</v>
      </c>
      <c r="U95" s="90">
        <f>IF(B95="","",VLOOKUP(AD95,Varsayımlar!$B:$Q,12,0))</f>
        <v>260</v>
      </c>
      <c r="V95" s="90" t="str">
        <f>IF(B95="","",VLOOKUP(AD95,Varsayımlar!$B:$Q,13,0))</f>
        <v>YURTDIŞI</v>
      </c>
      <c r="W95" s="90">
        <f>IF(B95="","",VLOOKUP(AD95,Varsayımlar!$B:$Q,14,0))</f>
        <v>9</v>
      </c>
      <c r="X95" s="9"/>
      <c r="Y95" s="9"/>
      <c r="Z95" s="9"/>
      <c r="AA95" s="90" t="str">
        <f>IF(B95="","",VLOOKUP(AD95,Varsayımlar!$B:$Q,15,0))</f>
        <v>25CM TURUNCU KOLİ-SOL ÜST DİKDÖRTGENE ÜRETİM TARİHİ BASILACAK</v>
      </c>
      <c r="AB95" s="90" t="str">
        <f>IF(B95="","",VLOOKUP(AD95,Varsayımlar!$B:$Q,16,0))</f>
        <v>24-26 CM</v>
      </c>
      <c r="AC95" s="90">
        <f>IF(B95="","",VLOOKUP(Sayfa2!AD63,Varsayımlar!B:S,18,0))</f>
        <v>0</v>
      </c>
      <c r="AD95" s="90" t="str">
        <f t="shared" si="3"/>
        <v>MAGNİTMAGNİT MAVİ AMBALAJ 25 CM 260G</v>
      </c>
    </row>
    <row r="96" spans="1:31" ht="39.75" customHeight="1" x14ac:dyDescent="0.25">
      <c r="A96" s="9" t="s">
        <v>193</v>
      </c>
      <c r="B96" s="88" t="s">
        <v>90</v>
      </c>
      <c r="C96" s="89">
        <f>IF(B96="","",VLOOKUP(AD96,Varsayımlar!$B:$Q,3,0))</f>
        <v>8698829380698</v>
      </c>
      <c r="D96" s="89" t="s">
        <v>234</v>
      </c>
      <c r="E96" s="85" t="s">
        <v>91</v>
      </c>
      <c r="F96" s="9"/>
      <c r="G96" s="9"/>
      <c r="H96" s="90" t="str">
        <f>IF(B96="","",VLOOKUP(AD96,Varsayımlar!$B:$Q,5,0))</f>
        <v>MAGNİT MAVİ AMBALAJ 25CM</v>
      </c>
      <c r="I96" s="90">
        <f>IF(B96="","",VLOOKUP(AD96,Varsayımlar!B:T,19,0))</f>
        <v>0</v>
      </c>
      <c r="J96" s="90" t="str">
        <f>IF(B96="","",VLOOKUP(AD96,Varsayımlar!$B:$Q,6,0))</f>
        <v>SADE</v>
      </c>
      <c r="K96" s="9">
        <v>2016</v>
      </c>
      <c r="L96" s="9"/>
      <c r="M96" s="9">
        <f>IFERROR(IF(B96="","",K96/VLOOKUP(AD96,Varsayımlar!B:R,17,0)),"")</f>
        <v>24</v>
      </c>
      <c r="N96" s="9"/>
      <c r="O96" s="9"/>
      <c r="P96" s="90">
        <f>IF(B96="","",VLOOKUP(AD96,Varsayımlar!$B:$Q,7,0)*K96)</f>
        <v>60480</v>
      </c>
      <c r="Q96" s="90">
        <f>IF(B96="","",VLOOKUP(AD96,Varsayımlar!$B:$Q,8,0))</f>
        <v>25</v>
      </c>
      <c r="R96" s="90" t="str">
        <f>IF(B96="","",VLOOKUP(AD96,Varsayımlar!$B:$Q,9,0))</f>
        <v>SOFT</v>
      </c>
      <c r="S96" s="90">
        <f>IF(B96="","",VLOOKUP(AD96,Varsayımlar!$B:$Q,10,0))</f>
        <v>4</v>
      </c>
      <c r="T96" s="90">
        <f>IF(B96="","",VLOOKUP(AD96,Varsayımlar!$B:$Q,11,0))</f>
        <v>30</v>
      </c>
      <c r="U96" s="90">
        <f>IF(B96="","",VLOOKUP(AD96,Varsayımlar!$B:$Q,12,0))</f>
        <v>260</v>
      </c>
      <c r="V96" s="90" t="str">
        <f>IF(B96="","",VLOOKUP(AD96,Varsayımlar!$B:$Q,13,0))</f>
        <v>YURTDIŞI</v>
      </c>
      <c r="W96" s="90">
        <f>IF(B96="","",VLOOKUP(AD96,Varsayımlar!$B:$Q,14,0))</f>
        <v>9</v>
      </c>
      <c r="X96" s="9"/>
      <c r="Y96" s="9"/>
      <c r="Z96" s="9"/>
      <c r="AA96" s="90" t="str">
        <f>IF(B96="","",VLOOKUP(AD96,Varsayımlar!$B:$Q,15,0))</f>
        <v>25CM TURUNCU KOLİ-SOL ÜST DİKDÖRTGENE ÜRETİM TARİHİ BASILACAK</v>
      </c>
      <c r="AB96" s="90" t="str">
        <f>IF(B96="","",VLOOKUP(AD96,Varsayımlar!$B:$Q,16,0))</f>
        <v>24-26 CM</v>
      </c>
      <c r="AC96" s="90">
        <f>IF(B96="","",VLOOKUP(Sayfa2!AD64,Varsayımlar!B:S,18,0))</f>
        <v>0</v>
      </c>
      <c r="AD96" s="90" t="str">
        <f t="shared" si="3"/>
        <v>MAGNİTMAGNİT MAVİ AMBALAJ 25 CM 260G</v>
      </c>
    </row>
    <row r="97" spans="1:30" ht="39.75" customHeight="1" x14ac:dyDescent="0.25">
      <c r="A97" s="9" t="s">
        <v>194</v>
      </c>
      <c r="B97" s="88" t="s">
        <v>90</v>
      </c>
      <c r="C97" s="89">
        <f>IF(B97="","",VLOOKUP(AD97,Varsayımlar!$B:$Q,3,0))</f>
        <v>8698829380698</v>
      </c>
      <c r="D97" s="89" t="s">
        <v>235</v>
      </c>
      <c r="E97" s="85" t="s">
        <v>91</v>
      </c>
      <c r="F97" s="9"/>
      <c r="G97" s="9"/>
      <c r="H97" s="90" t="str">
        <f>IF(B97="","",VLOOKUP(AD97,Varsayımlar!$B:$Q,5,0))</f>
        <v>MAGNİT MAVİ AMBALAJ 25CM</v>
      </c>
      <c r="I97" s="90">
        <f>IF(B97="","",VLOOKUP(AD97,Varsayımlar!B:T,19,0))</f>
        <v>0</v>
      </c>
      <c r="J97" s="90" t="str">
        <f>IF(B97="","",VLOOKUP(AD97,Varsayımlar!$B:$Q,6,0))</f>
        <v>SADE</v>
      </c>
      <c r="K97" s="9">
        <v>2016</v>
      </c>
      <c r="L97" s="9"/>
      <c r="M97" s="9">
        <f>IFERROR(IF(B97="","",K97/VLOOKUP(AD97,Varsayımlar!B:R,17,0)),"")</f>
        <v>24</v>
      </c>
      <c r="N97" s="9"/>
      <c r="O97" s="9"/>
      <c r="P97" s="90">
        <f>IF(B97="","",VLOOKUP(AD97,Varsayımlar!$B:$Q,7,0)*K97)</f>
        <v>60480</v>
      </c>
      <c r="Q97" s="90">
        <f>IF(B97="","",VLOOKUP(AD97,Varsayımlar!$B:$Q,8,0))</f>
        <v>25</v>
      </c>
      <c r="R97" s="90" t="str">
        <f>IF(B97="","",VLOOKUP(AD97,Varsayımlar!$B:$Q,9,0))</f>
        <v>SOFT</v>
      </c>
      <c r="S97" s="90">
        <f>IF(B97="","",VLOOKUP(AD97,Varsayımlar!$B:$Q,10,0))</f>
        <v>4</v>
      </c>
      <c r="T97" s="90">
        <f>IF(B97="","",VLOOKUP(AD97,Varsayımlar!$B:$Q,11,0))</f>
        <v>30</v>
      </c>
      <c r="U97" s="90">
        <f>IF(B97="","",VLOOKUP(AD97,Varsayımlar!$B:$Q,12,0))</f>
        <v>260</v>
      </c>
      <c r="V97" s="90" t="str">
        <f>IF(B97="","",VLOOKUP(AD97,Varsayımlar!$B:$Q,13,0))</f>
        <v>YURTDIŞI</v>
      </c>
      <c r="W97" s="90">
        <f>IF(B97="","",VLOOKUP(AD97,Varsayımlar!$B:$Q,14,0))</f>
        <v>9</v>
      </c>
      <c r="X97" s="9"/>
      <c r="Y97" s="9"/>
      <c r="Z97" s="9"/>
      <c r="AA97" s="90" t="str">
        <f>IF(B97="","",VLOOKUP(AD97,Varsayımlar!$B:$Q,15,0))</f>
        <v>25CM TURUNCU KOLİ-SOL ÜST DİKDÖRTGENE ÜRETİM TARİHİ BASILACAK</v>
      </c>
      <c r="AB97" s="90" t="str">
        <f>IF(B97="","",VLOOKUP(AD97,Varsayımlar!$B:$Q,16,0))</f>
        <v>24-26 CM</v>
      </c>
      <c r="AC97" s="90">
        <f>IF(B97="","",VLOOKUP(Sayfa2!AD65,Varsayımlar!B:S,18,0))</f>
        <v>0</v>
      </c>
      <c r="AD97" s="90" t="str">
        <f t="shared" si="3"/>
        <v>MAGNİTMAGNİT MAVİ AMBALAJ 25 CM 260G</v>
      </c>
    </row>
    <row r="98" spans="1:30" ht="39.75" customHeight="1" x14ac:dyDescent="0.25">
      <c r="A98" s="9" t="s">
        <v>195</v>
      </c>
      <c r="B98" s="88" t="s">
        <v>90</v>
      </c>
      <c r="C98" s="89">
        <f>IF(B98="","",VLOOKUP(AD98,Varsayımlar!$B:$Q,3,0))</f>
        <v>8698829380698</v>
      </c>
      <c r="D98" s="89" t="s">
        <v>236</v>
      </c>
      <c r="E98" s="85" t="s">
        <v>91</v>
      </c>
      <c r="F98" s="9"/>
      <c r="G98" s="9"/>
      <c r="H98" s="90" t="str">
        <f>IF(B98="","",VLOOKUP(AD98,Varsayımlar!$B:$Q,5,0))</f>
        <v>MAGNİT MAVİ AMBALAJ 25CM</v>
      </c>
      <c r="I98" s="90">
        <f>IF(B98="","",VLOOKUP(AD98,Varsayımlar!B:T,19,0))</f>
        <v>0</v>
      </c>
      <c r="J98" s="90" t="str">
        <f>IF(B98="","",VLOOKUP(AD98,Varsayımlar!$B:$Q,6,0))</f>
        <v>SADE</v>
      </c>
      <c r="K98" s="9">
        <v>2016</v>
      </c>
      <c r="L98" s="9"/>
      <c r="M98" s="9">
        <f>IFERROR(IF(B98="","",K98/VLOOKUP(AD98,Varsayımlar!B:R,17,0)),"")</f>
        <v>24</v>
      </c>
      <c r="N98" s="9"/>
      <c r="O98" s="9"/>
      <c r="P98" s="90">
        <f>IF(B98="","",VLOOKUP(AD98,Varsayımlar!$B:$Q,7,0)*K98)</f>
        <v>60480</v>
      </c>
      <c r="Q98" s="90">
        <f>IF(B98="","",VLOOKUP(AD98,Varsayımlar!$B:$Q,8,0))</f>
        <v>25</v>
      </c>
      <c r="R98" s="90" t="str">
        <f>IF(B98="","",VLOOKUP(AD98,Varsayımlar!$B:$Q,9,0))</f>
        <v>SOFT</v>
      </c>
      <c r="S98" s="90">
        <f>IF(B98="","",VLOOKUP(AD98,Varsayımlar!$B:$Q,10,0))</f>
        <v>4</v>
      </c>
      <c r="T98" s="90">
        <f>IF(B98="","",VLOOKUP(AD98,Varsayımlar!$B:$Q,11,0))</f>
        <v>30</v>
      </c>
      <c r="U98" s="90">
        <f>IF(B98="","",VLOOKUP(AD98,Varsayımlar!$B:$Q,12,0))</f>
        <v>260</v>
      </c>
      <c r="V98" s="90" t="str">
        <f>IF(B98="","",VLOOKUP(AD98,Varsayımlar!$B:$Q,13,0))</f>
        <v>YURTDIŞI</v>
      </c>
      <c r="W98" s="90">
        <f>IF(B98="","",VLOOKUP(AD98,Varsayımlar!$B:$Q,14,0))</f>
        <v>9</v>
      </c>
      <c r="X98" s="9"/>
      <c r="Y98" s="9"/>
      <c r="Z98" s="9"/>
      <c r="AA98" s="90" t="str">
        <f>IF(B98="","",VLOOKUP(AD98,Varsayımlar!$B:$Q,15,0))</f>
        <v>25CM TURUNCU KOLİ-SOL ÜST DİKDÖRTGENE ÜRETİM TARİHİ BASILACAK</v>
      </c>
      <c r="AB98" s="90" t="str">
        <f>IF(B98="","",VLOOKUP(AD98,Varsayımlar!$B:$Q,16,0))</f>
        <v>24-26 CM</v>
      </c>
      <c r="AC98" s="90">
        <f>IF(B98="","",VLOOKUP(Sayfa2!AD66,Varsayımlar!B:S,18,0))</f>
        <v>0</v>
      </c>
      <c r="AD98" s="90" t="str">
        <f t="shared" si="3"/>
        <v>MAGNİTMAGNİT MAVİ AMBALAJ 25 CM 260G</v>
      </c>
    </row>
    <row r="99" spans="1:30" ht="39.75" customHeight="1" x14ac:dyDescent="0.25">
      <c r="A99" s="9" t="s">
        <v>196</v>
      </c>
      <c r="B99" s="88" t="s">
        <v>90</v>
      </c>
      <c r="C99" s="89">
        <f>IF(B99="","",VLOOKUP(AD99,Varsayımlar!$B:$Q,3,0))</f>
        <v>8698829380698</v>
      </c>
      <c r="D99" s="89" t="s">
        <v>237</v>
      </c>
      <c r="E99" s="85" t="s">
        <v>91</v>
      </c>
      <c r="F99" s="9"/>
      <c r="G99" s="9"/>
      <c r="H99" s="90" t="str">
        <f>IF(B99="","",VLOOKUP(AD99,Varsayımlar!$B:$Q,5,0))</f>
        <v>MAGNİT MAVİ AMBALAJ 25CM</v>
      </c>
      <c r="I99" s="90">
        <f>IF(B99="","",VLOOKUP(AD99,Varsayımlar!B:T,19,0))</f>
        <v>0</v>
      </c>
      <c r="J99" s="90" t="str">
        <f>IF(B99="","",VLOOKUP(AD99,Varsayımlar!$B:$Q,6,0))</f>
        <v>SADE</v>
      </c>
      <c r="K99" s="9">
        <v>2016</v>
      </c>
      <c r="L99" s="9"/>
      <c r="M99" s="9">
        <f>IFERROR(IF(B99="","",K99/VLOOKUP(AD99,Varsayımlar!B:R,17,0)),"")</f>
        <v>24</v>
      </c>
      <c r="N99" s="9"/>
      <c r="O99" s="9"/>
      <c r="P99" s="90">
        <f>IF(B99="","",VLOOKUP(AD99,Varsayımlar!$B:$Q,7,0)*K99)</f>
        <v>60480</v>
      </c>
      <c r="Q99" s="90">
        <f>IF(B99="","",VLOOKUP(AD99,Varsayımlar!$B:$Q,8,0))</f>
        <v>25</v>
      </c>
      <c r="R99" s="90" t="str">
        <f>IF(B99="","",VLOOKUP(AD99,Varsayımlar!$B:$Q,9,0))</f>
        <v>SOFT</v>
      </c>
      <c r="S99" s="90">
        <f>IF(B99="","",VLOOKUP(AD99,Varsayımlar!$B:$Q,10,0))</f>
        <v>4</v>
      </c>
      <c r="T99" s="90">
        <f>IF(B99="","",VLOOKUP(AD99,Varsayımlar!$B:$Q,11,0))</f>
        <v>30</v>
      </c>
      <c r="U99" s="90">
        <f>IF(B99="","",VLOOKUP(AD99,Varsayımlar!$B:$Q,12,0))</f>
        <v>260</v>
      </c>
      <c r="V99" s="90" t="str">
        <f>IF(B99="","",VLOOKUP(AD99,Varsayımlar!$B:$Q,13,0))</f>
        <v>YURTDIŞI</v>
      </c>
      <c r="W99" s="90">
        <f>IF(B99="","",VLOOKUP(AD99,Varsayımlar!$B:$Q,14,0))</f>
        <v>9</v>
      </c>
      <c r="X99" s="9"/>
      <c r="Y99" s="9"/>
      <c r="Z99" s="9"/>
      <c r="AA99" s="90" t="str">
        <f>IF(B99="","",VLOOKUP(AD99,Varsayımlar!$B:$Q,15,0))</f>
        <v>25CM TURUNCU KOLİ-SOL ÜST DİKDÖRTGENE ÜRETİM TARİHİ BASILACAK</v>
      </c>
      <c r="AB99" s="90" t="str">
        <f>IF(B99="","",VLOOKUP(AD99,Varsayımlar!$B:$Q,16,0))</f>
        <v>24-26 CM</v>
      </c>
      <c r="AC99" s="90">
        <f>IF(B99="","",VLOOKUP(Sayfa2!AD67,Varsayımlar!B:S,18,0))</f>
        <v>0</v>
      </c>
      <c r="AD99" s="90" t="str">
        <f t="shared" si="3"/>
        <v>MAGNİTMAGNİT MAVİ AMBALAJ 25 CM 260G</v>
      </c>
    </row>
    <row r="100" spans="1:30" ht="39.75" customHeight="1" x14ac:dyDescent="0.25">
      <c r="A100" s="9" t="s">
        <v>197</v>
      </c>
      <c r="B100" s="88" t="s">
        <v>90</v>
      </c>
      <c r="C100" s="89">
        <f>IF(B100="","",VLOOKUP(AD100,Varsayımlar!$B:$Q,3,0))</f>
        <v>8698829380698</v>
      </c>
      <c r="D100" s="89" t="s">
        <v>238</v>
      </c>
      <c r="E100" s="85" t="s">
        <v>91</v>
      </c>
      <c r="F100" s="9"/>
      <c r="G100" s="9"/>
      <c r="H100" s="90" t="str">
        <f>IF(B100="","",VLOOKUP(AD100,Varsayımlar!$B:$Q,5,0))</f>
        <v>MAGNİT MAVİ AMBALAJ 25CM</v>
      </c>
      <c r="I100" s="90">
        <f>IF(B100="","",VLOOKUP(AD100,Varsayımlar!B:T,19,0))</f>
        <v>0</v>
      </c>
      <c r="J100" s="90" t="str">
        <f>IF(B100="","",VLOOKUP(AD100,Varsayımlar!$B:$Q,6,0))</f>
        <v>SADE</v>
      </c>
      <c r="K100" s="9">
        <v>2016</v>
      </c>
      <c r="L100" s="9"/>
      <c r="M100" s="9">
        <f>IFERROR(IF(B100="","",K100/VLOOKUP(AD100,Varsayımlar!B:R,17,0)),"")</f>
        <v>24</v>
      </c>
      <c r="N100" s="9"/>
      <c r="O100" s="9"/>
      <c r="P100" s="90">
        <f>IF(B100="","",VLOOKUP(AD100,Varsayımlar!$B:$Q,7,0)*K100)</f>
        <v>60480</v>
      </c>
      <c r="Q100" s="90">
        <f>IF(B100="","",VLOOKUP(AD100,Varsayımlar!$B:$Q,8,0))</f>
        <v>25</v>
      </c>
      <c r="R100" s="90" t="str">
        <f>IF(B100="","",VLOOKUP(AD100,Varsayımlar!$B:$Q,9,0))</f>
        <v>SOFT</v>
      </c>
      <c r="S100" s="90">
        <f>IF(B100="","",VLOOKUP(AD100,Varsayımlar!$B:$Q,10,0))</f>
        <v>4</v>
      </c>
      <c r="T100" s="90">
        <f>IF(B100="","",VLOOKUP(AD100,Varsayımlar!$B:$Q,11,0))</f>
        <v>30</v>
      </c>
      <c r="U100" s="90">
        <f>IF(B100="","",VLOOKUP(AD100,Varsayımlar!$B:$Q,12,0))</f>
        <v>260</v>
      </c>
      <c r="V100" s="90" t="str">
        <f>IF(B100="","",VLOOKUP(AD100,Varsayımlar!$B:$Q,13,0))</f>
        <v>YURTDIŞI</v>
      </c>
      <c r="W100" s="90">
        <f>IF(B100="","",VLOOKUP(AD100,Varsayımlar!$B:$Q,14,0))</f>
        <v>9</v>
      </c>
      <c r="X100" s="9"/>
      <c r="Y100" s="9"/>
      <c r="Z100" s="9"/>
      <c r="AA100" s="90" t="str">
        <f>IF(B100="","",VLOOKUP(AD100,Varsayımlar!$B:$Q,15,0))</f>
        <v>25CM TURUNCU KOLİ-SOL ÜST DİKDÖRTGENE ÜRETİM TARİHİ BASILACAK</v>
      </c>
      <c r="AB100" s="90" t="str">
        <f>IF(B100="","",VLOOKUP(AD100,Varsayımlar!$B:$Q,16,0))</f>
        <v>24-26 CM</v>
      </c>
      <c r="AC100" s="90">
        <f>IF(B100="","",VLOOKUP(Sayfa2!AD68,Varsayımlar!B:S,18,0))</f>
        <v>0</v>
      </c>
      <c r="AD100" s="90" t="str">
        <f t="shared" si="3"/>
        <v>MAGNİTMAGNİT MAVİ AMBALAJ 25 CM 260G</v>
      </c>
    </row>
    <row r="101" spans="1:30" ht="39.75" customHeight="1" x14ac:dyDescent="0.25">
      <c r="A101" s="9" t="s">
        <v>198</v>
      </c>
      <c r="B101" s="88" t="s">
        <v>90</v>
      </c>
      <c r="C101" s="89">
        <f>IF(B101="","",VLOOKUP(AD101,Varsayımlar!$B:$Q,3,0))</f>
        <v>8698829380698</v>
      </c>
      <c r="D101" s="89" t="s">
        <v>239</v>
      </c>
      <c r="E101" s="85" t="s">
        <v>91</v>
      </c>
      <c r="F101" s="9"/>
      <c r="G101" s="9"/>
      <c r="H101" s="90" t="str">
        <f>IF(B101="","",VLOOKUP(AD101,Varsayımlar!$B:$Q,5,0))</f>
        <v>MAGNİT MAVİ AMBALAJ 25CM</v>
      </c>
      <c r="I101" s="90">
        <f>IF(B101="","",VLOOKUP(AD101,Varsayımlar!B:T,19,0))</f>
        <v>0</v>
      </c>
      <c r="J101" s="90" t="str">
        <f>IF(B101="","",VLOOKUP(AD101,Varsayımlar!$B:$Q,6,0))</f>
        <v>SADE</v>
      </c>
      <c r="K101" s="9">
        <v>2016</v>
      </c>
      <c r="L101" s="9"/>
      <c r="M101" s="9">
        <f>IFERROR(IF(B101="","",K101/VLOOKUP(AD101,Varsayımlar!B:R,17,0)),"")</f>
        <v>24</v>
      </c>
      <c r="N101" s="9"/>
      <c r="O101" s="9"/>
      <c r="P101" s="90">
        <f>IF(B101="","",VLOOKUP(AD101,Varsayımlar!$B:$Q,7,0)*K101)</f>
        <v>60480</v>
      </c>
      <c r="Q101" s="90">
        <f>IF(B101="","",VLOOKUP(AD101,Varsayımlar!$B:$Q,8,0))</f>
        <v>25</v>
      </c>
      <c r="R101" s="90" t="str">
        <f>IF(B101="","",VLOOKUP(AD101,Varsayımlar!$B:$Q,9,0))</f>
        <v>SOFT</v>
      </c>
      <c r="S101" s="90">
        <f>IF(B101="","",VLOOKUP(AD101,Varsayımlar!$B:$Q,10,0))</f>
        <v>4</v>
      </c>
      <c r="T101" s="90">
        <f>IF(B101="","",VLOOKUP(AD101,Varsayımlar!$B:$Q,11,0))</f>
        <v>30</v>
      </c>
      <c r="U101" s="90">
        <f>IF(B101="","",VLOOKUP(AD101,Varsayımlar!$B:$Q,12,0))</f>
        <v>260</v>
      </c>
      <c r="V101" s="90" t="str">
        <f>IF(B101="","",VLOOKUP(AD101,Varsayımlar!$B:$Q,13,0))</f>
        <v>YURTDIŞI</v>
      </c>
      <c r="W101" s="90">
        <f>IF(B101="","",VLOOKUP(AD101,Varsayımlar!$B:$Q,14,0))</f>
        <v>9</v>
      </c>
      <c r="X101" s="9"/>
      <c r="Y101" s="9"/>
      <c r="Z101" s="9"/>
      <c r="AA101" s="90" t="str">
        <f>IF(B101="","",VLOOKUP(AD101,Varsayımlar!$B:$Q,15,0))</f>
        <v>25CM TURUNCU KOLİ-SOL ÜST DİKDÖRTGENE ÜRETİM TARİHİ BASILACAK</v>
      </c>
      <c r="AB101" s="90" t="str">
        <f>IF(B101="","",VLOOKUP(AD101,Varsayımlar!$B:$Q,16,0))</f>
        <v>24-26 CM</v>
      </c>
      <c r="AC101" s="90">
        <f>IF(B101="","",VLOOKUP(Sayfa2!AD69,Varsayımlar!B:S,18,0))</f>
        <v>0</v>
      </c>
      <c r="AD101" s="90" t="str">
        <f t="shared" si="3"/>
        <v>MAGNİTMAGNİT MAVİ AMBALAJ 25 CM 260G</v>
      </c>
    </row>
    <row r="102" spans="1:30" ht="39.75" customHeight="1" x14ac:dyDescent="0.25">
      <c r="A102" s="9" t="s">
        <v>199</v>
      </c>
      <c r="B102" s="88" t="s">
        <v>90</v>
      </c>
      <c r="C102" s="89">
        <f>IF(B102="","",VLOOKUP(AD102,Varsayımlar!$B:$Q,3,0))</f>
        <v>8698829380698</v>
      </c>
      <c r="D102" s="89" t="s">
        <v>258</v>
      </c>
      <c r="E102" s="85" t="s">
        <v>91</v>
      </c>
      <c r="F102" s="9"/>
      <c r="G102" s="9"/>
      <c r="H102" s="90" t="str">
        <f>IF(B102="","",VLOOKUP(AD102,Varsayımlar!$B:$Q,5,0))</f>
        <v>MAGNİT MAVİ AMBALAJ 25CM</v>
      </c>
      <c r="I102" s="90">
        <f>IF(B102="","",VLOOKUP(AD102,Varsayımlar!B:T,19,0))</f>
        <v>0</v>
      </c>
      <c r="J102" s="90" t="str">
        <f>IF(B102="","",VLOOKUP(AD102,Varsayımlar!$B:$Q,6,0))</f>
        <v>SADE</v>
      </c>
      <c r="K102" s="9">
        <v>2016</v>
      </c>
      <c r="L102" s="9"/>
      <c r="M102" s="9">
        <f>IFERROR(IF(B102="","",K102/VLOOKUP(AD102,Varsayımlar!B:R,17,0)),"")</f>
        <v>24</v>
      </c>
      <c r="N102" s="9"/>
      <c r="O102" s="9"/>
      <c r="P102" s="90">
        <f>IF(B102="","",VLOOKUP(AD102,Varsayımlar!$B:$Q,7,0)*K102)</f>
        <v>60480</v>
      </c>
      <c r="Q102" s="90">
        <f>IF(B102="","",VLOOKUP(AD102,Varsayımlar!$B:$Q,8,0))</f>
        <v>25</v>
      </c>
      <c r="R102" s="90" t="str">
        <f>IF(B102="","",VLOOKUP(AD102,Varsayımlar!$B:$Q,9,0))</f>
        <v>SOFT</v>
      </c>
      <c r="S102" s="90">
        <f>IF(B102="","",VLOOKUP(AD102,Varsayımlar!$B:$Q,10,0))</f>
        <v>4</v>
      </c>
      <c r="T102" s="90">
        <f>IF(B102="","",VLOOKUP(AD102,Varsayımlar!$B:$Q,11,0))</f>
        <v>30</v>
      </c>
      <c r="U102" s="90">
        <f>IF(B102="","",VLOOKUP(AD102,Varsayımlar!$B:$Q,12,0))</f>
        <v>260</v>
      </c>
      <c r="V102" s="90" t="str">
        <f>IF(B102="","",VLOOKUP(AD102,Varsayımlar!$B:$Q,13,0))</f>
        <v>YURTDIŞI</v>
      </c>
      <c r="W102" s="90">
        <f>IF(B102="","",VLOOKUP(AD102,Varsayımlar!$B:$Q,14,0))</f>
        <v>9</v>
      </c>
      <c r="X102" s="9"/>
      <c r="Y102" s="9"/>
      <c r="Z102" s="9"/>
      <c r="AA102" s="90" t="str">
        <f>IF(B102="","",VLOOKUP(AD102,Varsayımlar!$B:$Q,15,0))</f>
        <v>25CM TURUNCU KOLİ-SOL ÜST DİKDÖRTGENE ÜRETİM TARİHİ BASILACAK</v>
      </c>
      <c r="AB102" s="90" t="str">
        <f>IF(B102="","",VLOOKUP(AD102,Varsayımlar!$B:$Q,16,0))</f>
        <v>24-26 CM</v>
      </c>
      <c r="AC102" s="90">
        <f>IF(B102="","",VLOOKUP(Sayfa2!AD70,Varsayımlar!B:S,18,0))</f>
        <v>0</v>
      </c>
      <c r="AD102" s="90" t="str">
        <f t="shared" si="3"/>
        <v>MAGNİTMAGNİT MAVİ AMBALAJ 25 CM 260G</v>
      </c>
    </row>
    <row r="103" spans="1:30" ht="39.75" customHeight="1" x14ac:dyDescent="0.25">
      <c r="A103" s="9" t="s">
        <v>200</v>
      </c>
      <c r="B103" s="88" t="s">
        <v>90</v>
      </c>
      <c r="C103" s="89">
        <f>IF(B103="","",VLOOKUP(AD103,Varsayımlar!$B:$Q,3,0))</f>
        <v>8698829380698</v>
      </c>
      <c r="D103" s="89" t="s">
        <v>259</v>
      </c>
      <c r="E103" s="85" t="s">
        <v>91</v>
      </c>
      <c r="F103" s="9"/>
      <c r="G103" s="9"/>
      <c r="H103" s="90" t="str">
        <f>IF(B103="","",VLOOKUP(AD103,Varsayımlar!$B:$Q,5,0))</f>
        <v>MAGNİT MAVİ AMBALAJ 25CM</v>
      </c>
      <c r="I103" s="90">
        <f>IF(B103="","",VLOOKUP(AD103,Varsayımlar!B:T,19,0))</f>
        <v>0</v>
      </c>
      <c r="J103" s="90" t="str">
        <f>IF(B103="","",VLOOKUP(AD103,Varsayımlar!$B:$Q,6,0))</f>
        <v>SADE</v>
      </c>
      <c r="K103" s="9">
        <v>2016</v>
      </c>
      <c r="L103" s="9"/>
      <c r="M103" s="9">
        <f>IFERROR(IF(B103="","",K103/VLOOKUP(AD103,Varsayımlar!B:R,17,0)),"")</f>
        <v>24</v>
      </c>
      <c r="N103" s="9"/>
      <c r="O103" s="9"/>
      <c r="P103" s="90">
        <f>IF(B103="","",VLOOKUP(AD103,Varsayımlar!$B:$Q,7,0)*K103)</f>
        <v>60480</v>
      </c>
      <c r="Q103" s="90">
        <f>IF(B103="","",VLOOKUP(AD103,Varsayımlar!$B:$Q,8,0))</f>
        <v>25</v>
      </c>
      <c r="R103" s="90" t="str">
        <f>IF(B103="","",VLOOKUP(AD103,Varsayımlar!$B:$Q,9,0))</f>
        <v>SOFT</v>
      </c>
      <c r="S103" s="90">
        <f>IF(B103="","",VLOOKUP(AD103,Varsayımlar!$B:$Q,10,0))</f>
        <v>4</v>
      </c>
      <c r="T103" s="90">
        <f>IF(B103="","",VLOOKUP(AD103,Varsayımlar!$B:$Q,11,0))</f>
        <v>30</v>
      </c>
      <c r="U103" s="90">
        <f>IF(B103="","",VLOOKUP(AD103,Varsayımlar!$B:$Q,12,0))</f>
        <v>260</v>
      </c>
      <c r="V103" s="90" t="str">
        <f>IF(B103="","",VLOOKUP(AD103,Varsayımlar!$B:$Q,13,0))</f>
        <v>YURTDIŞI</v>
      </c>
      <c r="W103" s="90">
        <f>IF(B103="","",VLOOKUP(AD103,Varsayımlar!$B:$Q,14,0))</f>
        <v>9</v>
      </c>
      <c r="X103" s="9"/>
      <c r="Y103" s="9"/>
      <c r="Z103" s="9"/>
      <c r="AA103" s="90" t="str">
        <f>IF(B103="","",VLOOKUP(AD103,Varsayımlar!$B:$Q,15,0))</f>
        <v>25CM TURUNCU KOLİ-SOL ÜST DİKDÖRTGENE ÜRETİM TARİHİ BASILACAK</v>
      </c>
      <c r="AB103" s="90" t="str">
        <f>IF(B103="","",VLOOKUP(AD103,Varsayımlar!$B:$Q,16,0))</f>
        <v>24-26 CM</v>
      </c>
      <c r="AC103" s="90">
        <f>IF(B103="","",VLOOKUP(Sayfa2!AD71,Varsayımlar!B:S,18,0))</f>
        <v>0</v>
      </c>
      <c r="AD103" s="90" t="str">
        <f t="shared" si="3"/>
        <v>MAGNİTMAGNİT MAVİ AMBALAJ 25 CM 260G</v>
      </c>
    </row>
    <row r="104" spans="1:30" ht="39.75" customHeight="1" x14ac:dyDescent="0.25">
      <c r="A104" s="9" t="s">
        <v>201</v>
      </c>
      <c r="B104" s="88" t="s">
        <v>90</v>
      </c>
      <c r="C104" s="89">
        <f>IF(B104="","",VLOOKUP(AD104,Varsayımlar!$B:$Q,3,0))</f>
        <v>8698829380698</v>
      </c>
      <c r="D104" s="89" t="s">
        <v>260</v>
      </c>
      <c r="E104" s="85" t="s">
        <v>91</v>
      </c>
      <c r="F104" s="9"/>
      <c r="G104" s="9"/>
      <c r="H104" s="90" t="str">
        <f>IF(B104="","",VLOOKUP(AD104,Varsayımlar!$B:$Q,5,0))</f>
        <v>MAGNİT MAVİ AMBALAJ 25CM</v>
      </c>
      <c r="I104" s="90">
        <f>IF(B104="","",VLOOKUP(AD104,Varsayımlar!B:T,19,0))</f>
        <v>0</v>
      </c>
      <c r="J104" s="90" t="str">
        <f>IF(B104="","",VLOOKUP(AD104,Varsayımlar!$B:$Q,6,0))</f>
        <v>SADE</v>
      </c>
      <c r="K104" s="9">
        <v>2016</v>
      </c>
      <c r="L104" s="9"/>
      <c r="M104" s="9">
        <f>IFERROR(IF(B104="","",K104/VLOOKUP(AD104,Varsayımlar!B:R,17,0)),"")</f>
        <v>24</v>
      </c>
      <c r="N104" s="9"/>
      <c r="O104" s="9"/>
      <c r="P104" s="90">
        <f>IF(B104="","",VLOOKUP(AD104,Varsayımlar!$B:$Q,7,0)*K104)</f>
        <v>60480</v>
      </c>
      <c r="Q104" s="90">
        <f>IF(B104="","",VLOOKUP(AD104,Varsayımlar!$B:$Q,8,0))</f>
        <v>25</v>
      </c>
      <c r="R104" s="90" t="str">
        <f>IF(B104="","",VLOOKUP(AD104,Varsayımlar!$B:$Q,9,0))</f>
        <v>SOFT</v>
      </c>
      <c r="S104" s="90">
        <f>IF(B104="","",VLOOKUP(AD104,Varsayımlar!$B:$Q,10,0))</f>
        <v>4</v>
      </c>
      <c r="T104" s="90">
        <f>IF(B104="","",VLOOKUP(AD104,Varsayımlar!$B:$Q,11,0))</f>
        <v>30</v>
      </c>
      <c r="U104" s="90">
        <f>IF(B104="","",VLOOKUP(AD104,Varsayımlar!$B:$Q,12,0))</f>
        <v>260</v>
      </c>
      <c r="V104" s="90" t="str">
        <f>IF(B104="","",VLOOKUP(AD104,Varsayımlar!$B:$Q,13,0))</f>
        <v>YURTDIŞI</v>
      </c>
      <c r="W104" s="90">
        <f>IF(B104="","",VLOOKUP(AD104,Varsayımlar!$B:$Q,14,0))</f>
        <v>9</v>
      </c>
      <c r="X104" s="9"/>
      <c r="Y104" s="9"/>
      <c r="Z104" s="9"/>
      <c r="AA104" s="90" t="str">
        <f>IF(B104="","",VLOOKUP(AD104,Varsayımlar!$B:$Q,15,0))</f>
        <v>25CM TURUNCU KOLİ-SOL ÜST DİKDÖRTGENE ÜRETİM TARİHİ BASILACAK</v>
      </c>
      <c r="AB104" s="90" t="str">
        <f>IF(B104="","",VLOOKUP(AD104,Varsayımlar!$B:$Q,16,0))</f>
        <v>24-26 CM</v>
      </c>
      <c r="AC104" s="90">
        <f>IF(B104="","",VLOOKUP(Sayfa2!AD72,Varsayımlar!B:S,18,0))</f>
        <v>0</v>
      </c>
      <c r="AD104" s="90" t="str">
        <f t="shared" si="3"/>
        <v>MAGNİTMAGNİT MAVİ AMBALAJ 25 CM 260G</v>
      </c>
    </row>
    <row r="105" spans="1:30" ht="39.75" customHeight="1" x14ac:dyDescent="0.25">
      <c r="A105" s="9" t="s">
        <v>202</v>
      </c>
      <c r="B105" s="88" t="s">
        <v>90</v>
      </c>
      <c r="C105" s="89">
        <f>IF(B105="","",VLOOKUP(AD105,Varsayımlar!$B:$Q,3,0))</f>
        <v>8698829380698</v>
      </c>
      <c r="D105" s="89" t="s">
        <v>261</v>
      </c>
      <c r="E105" s="85" t="s">
        <v>91</v>
      </c>
      <c r="F105" s="9"/>
      <c r="G105" s="9"/>
      <c r="H105" s="90" t="str">
        <f>IF(B105="","",VLOOKUP(AD105,Varsayımlar!$B:$Q,5,0))</f>
        <v>MAGNİT MAVİ AMBALAJ 25CM</v>
      </c>
      <c r="I105" s="90">
        <f>IF(B105="","",VLOOKUP(AD105,Varsayımlar!B:T,19,0))</f>
        <v>0</v>
      </c>
      <c r="J105" s="90" t="str">
        <f>IF(B105="","",VLOOKUP(AD105,Varsayımlar!$B:$Q,6,0))</f>
        <v>SADE</v>
      </c>
      <c r="K105" s="9">
        <v>2016</v>
      </c>
      <c r="L105" s="9"/>
      <c r="M105" s="9">
        <f>IFERROR(IF(B105="","",K105/VLOOKUP(AD105,Varsayımlar!B:R,17,0)),"")</f>
        <v>24</v>
      </c>
      <c r="N105" s="9"/>
      <c r="O105" s="9"/>
      <c r="P105" s="90">
        <f>IF(B105="","",VLOOKUP(AD105,Varsayımlar!$B:$Q,7,0)*K105)</f>
        <v>60480</v>
      </c>
      <c r="Q105" s="90">
        <f>IF(B105="","",VLOOKUP(AD105,Varsayımlar!$B:$Q,8,0))</f>
        <v>25</v>
      </c>
      <c r="R105" s="90" t="str">
        <f>IF(B105="","",VLOOKUP(AD105,Varsayımlar!$B:$Q,9,0))</f>
        <v>SOFT</v>
      </c>
      <c r="S105" s="90">
        <f>IF(B105="","",VLOOKUP(AD105,Varsayımlar!$B:$Q,10,0))</f>
        <v>4</v>
      </c>
      <c r="T105" s="90">
        <f>IF(B105="","",VLOOKUP(AD105,Varsayımlar!$B:$Q,11,0))</f>
        <v>30</v>
      </c>
      <c r="U105" s="90">
        <f>IF(B105="","",VLOOKUP(AD105,Varsayımlar!$B:$Q,12,0))</f>
        <v>260</v>
      </c>
      <c r="V105" s="90" t="str">
        <f>IF(B105="","",VLOOKUP(AD105,Varsayımlar!$B:$Q,13,0))</f>
        <v>YURTDIŞI</v>
      </c>
      <c r="W105" s="90">
        <f>IF(B105="","",VLOOKUP(AD105,Varsayımlar!$B:$Q,14,0))</f>
        <v>9</v>
      </c>
      <c r="X105" s="9"/>
      <c r="Y105" s="9"/>
      <c r="Z105" s="9"/>
      <c r="AA105" s="90" t="str">
        <f>IF(B105="","",VLOOKUP(AD105,Varsayımlar!$B:$Q,15,0))</f>
        <v>25CM TURUNCU KOLİ-SOL ÜST DİKDÖRTGENE ÜRETİM TARİHİ BASILACAK</v>
      </c>
      <c r="AB105" s="90" t="str">
        <f>IF(B105="","",VLOOKUP(AD105,Varsayımlar!$B:$Q,16,0))</f>
        <v>24-26 CM</v>
      </c>
      <c r="AC105" s="90">
        <f>IF(B105="","",VLOOKUP(Sayfa2!AD73,Varsayımlar!B:S,18,0))</f>
        <v>0</v>
      </c>
      <c r="AD105" s="90" t="str">
        <f t="shared" si="3"/>
        <v>MAGNİTMAGNİT MAVİ AMBALAJ 25 CM 260G</v>
      </c>
    </row>
    <row r="106" spans="1:30" ht="39.75" customHeight="1" x14ac:dyDescent="0.25">
      <c r="A106" s="9" t="s">
        <v>203</v>
      </c>
      <c r="B106" s="9" t="s">
        <v>104</v>
      </c>
      <c r="C106" s="10">
        <f>IF(B106="","",VLOOKUP(AD106,Varsayımlar!$B:$Q,3,0))</f>
        <v>8698829380698</v>
      </c>
      <c r="D106" s="10"/>
      <c r="E106" s="85" t="s">
        <v>263</v>
      </c>
      <c r="F106" s="9"/>
      <c r="G106" s="9"/>
      <c r="H106" s="9" t="str">
        <f>IF(B106="","",VLOOKUP(AD106,Varsayımlar!$B:$Q,5,0))</f>
        <v>Tortillas 20cm (Samakat Bilgileri Ekli)</v>
      </c>
      <c r="I106" s="9">
        <f>IF(B106="","",VLOOKUP(AD106,Varsayımlar!B:T,19,0))</f>
        <v>0</v>
      </c>
      <c r="J106" s="9" t="str">
        <f>IF(B106="","",VLOOKUP(AD106,Varsayımlar!$B:$Q,6,0))</f>
        <v>PEYNİRLİ</v>
      </c>
      <c r="K106" s="9">
        <v>1800</v>
      </c>
      <c r="L106" s="9"/>
      <c r="M106" s="9">
        <f>IFERROR(IF(B106="","",K106/VLOOKUP(AD106,Varsayımlar!B:R,17,0)),"")</f>
        <v>8</v>
      </c>
      <c r="N106" s="9"/>
      <c r="O106" s="9"/>
      <c r="P106" s="9">
        <f>IF(B106="","",VLOOKUP(AD106,Varsayımlar!$B:$Q,7,0)*K106)</f>
        <v>25200</v>
      </c>
      <c r="Q106" s="9">
        <f>IF(B106="","",VLOOKUP(AD106,Varsayımlar!$B:$Q,8,0))</f>
        <v>20</v>
      </c>
      <c r="R106" s="9" t="str">
        <f>IF(B106="","",VLOOKUP(AD106,Varsayımlar!$B:$Q,9,0))</f>
        <v>IRAK SOFT-AT</v>
      </c>
      <c r="S106" s="9">
        <f>IF(B106="","",VLOOKUP(AD106,Varsayımlar!$B:$Q,10,0))</f>
        <v>4</v>
      </c>
      <c r="T106" s="9">
        <f>IF(B106="","",VLOOKUP(AD106,Varsayımlar!$B:$Q,11,0))</f>
        <v>14</v>
      </c>
      <c r="U106" s="9">
        <f>IF(B106="","",VLOOKUP(AD106,Varsayımlar!$B:$Q,12,0))</f>
        <v>166</v>
      </c>
      <c r="V106" s="9" t="str">
        <f>IF(B106="","",VLOOKUP(AD106,Varsayımlar!$B:$Q,13,0))</f>
        <v>YURTDIŞI</v>
      </c>
      <c r="W106" s="9">
        <f>IF(B106="","",VLOOKUP(AD106,Varsayımlar!$B:$Q,14,0))</f>
        <v>9</v>
      </c>
      <c r="X106" s="86">
        <v>46206</v>
      </c>
      <c r="Y106" s="86">
        <v>46480</v>
      </c>
      <c r="Z106" s="9" t="s">
        <v>265</v>
      </c>
      <c r="AA106" s="9" t="str">
        <f>IF(B106="","",VLOOKUP(AD106,Varsayımlar!$B:$Q,15,0))</f>
        <v>Kare Koli-Üretim Tarihli Etiket</v>
      </c>
      <c r="AB106" s="9" t="str">
        <f>IF(B106="","",VLOOKUP(AD106,Varsayımlar!$B:$Q,16,0))</f>
        <v>19-21 cm</v>
      </c>
      <c r="AC106" s="9">
        <f>IF(B106="","",VLOOKUP(Sayfa2!AD75,Varsayımlar!B:S,18,0))</f>
        <v>0</v>
      </c>
      <c r="AD106" s="9" t="str">
        <f t="shared" ref="AD106:AD134" si="5">IF(B106="","",CONCATENATE(B106,E106))</f>
        <v>SMART LLCTortillas 20cm Peynirli 4pcs 166g</v>
      </c>
    </row>
    <row r="107" spans="1:30" ht="39.75" customHeight="1" x14ac:dyDescent="0.25">
      <c r="A107" s="9" t="s">
        <v>204</v>
      </c>
      <c r="B107" s="88" t="s">
        <v>104</v>
      </c>
      <c r="C107" s="89">
        <f>IF(B107="","",VLOOKUP(AD107,Varsayımlar!$B:$Q,3,0))</f>
        <v>8698829380698</v>
      </c>
      <c r="D107" s="89"/>
      <c r="E107" s="85" t="s">
        <v>105</v>
      </c>
      <c r="F107" s="9"/>
      <c r="G107" s="9"/>
      <c r="H107" s="90" t="str">
        <f>IF(B107="","",VLOOKUP(AD107,Varsayımlar!$B:$Q,5,0))</f>
        <v>TORTİLLAS 20CM (SAMAKAT BİLGİLERİ EKLİ)</v>
      </c>
      <c r="I107" s="90">
        <f>IF(B107="","",VLOOKUP(AD107,Varsayımlar!B:T,19,0))</f>
        <v>0</v>
      </c>
      <c r="J107" s="90" t="str">
        <f>IF(B107="","",VLOOKUP(AD107,Varsayımlar!$B:$Q,6,0))</f>
        <v>SADE</v>
      </c>
      <c r="K107" s="9">
        <v>5400</v>
      </c>
      <c r="L107" s="9"/>
      <c r="M107" s="9">
        <f>IFERROR(IF(B107="","",K107/VLOOKUP(AD107,Varsayımlar!B:R,17,0)),"")</f>
        <v>24</v>
      </c>
      <c r="N107" s="9"/>
      <c r="O107" s="9"/>
      <c r="P107" s="90">
        <f>IF(B107="","",VLOOKUP(AD107,Varsayımlar!$B:$Q,7,0)*K107)</f>
        <v>75600</v>
      </c>
      <c r="Q107" s="90">
        <f>IF(B107="","",VLOOKUP(AD107,Varsayımlar!$B:$Q,8,0))</f>
        <v>20</v>
      </c>
      <c r="R107" s="90" t="str">
        <f>IF(B107="","",VLOOKUP(AD107,Varsayımlar!$B:$Q,9,0))</f>
        <v>IRAK SOFT</v>
      </c>
      <c r="S107" s="90">
        <f>IF(B107="","",VLOOKUP(AD107,Varsayımlar!$B:$Q,10,0))</f>
        <v>4</v>
      </c>
      <c r="T107" s="90">
        <f>IF(B107="","",VLOOKUP(AD107,Varsayımlar!$B:$Q,11,0))</f>
        <v>14</v>
      </c>
      <c r="U107" s="90">
        <f>IF(B107="","",VLOOKUP(AD107,Varsayımlar!$B:$Q,12,0))</f>
        <v>166</v>
      </c>
      <c r="V107" s="90" t="str">
        <f>IF(B107="","",VLOOKUP(AD107,Varsayımlar!$B:$Q,13,0))</f>
        <v>YURTDIŞI</v>
      </c>
      <c r="W107" s="90">
        <f>IF(B107="","",VLOOKUP(AD107,Varsayımlar!$B:$Q,14,0))</f>
        <v>9</v>
      </c>
      <c r="X107" s="86">
        <v>46206</v>
      </c>
      <c r="Y107" s="86">
        <v>46480</v>
      </c>
      <c r="Z107" s="9">
        <v>26070320</v>
      </c>
      <c r="AA107" s="90" t="str">
        <f>IF(B107="","",VLOOKUP(AD107,Varsayımlar!$B:$Q,15,0))</f>
        <v>SİYAH KARE KOLİ- Üretim Tarihi Etiketli</v>
      </c>
      <c r="AB107" s="90" t="str">
        <f>IF(B107="","",VLOOKUP(AD107,Varsayımlar!$B:$Q,16,0))</f>
        <v>19-21 CM</v>
      </c>
      <c r="AC107" s="90">
        <f>IF(B107="","",VLOOKUP(Sayfa2!AD76,Varsayımlar!B:S,18,0))</f>
        <v>0</v>
      </c>
      <c r="AD107" s="90" t="str">
        <f t="shared" si="5"/>
        <v>SMART LLCTORTİLLAS SAMAKAT 20CM 166G</v>
      </c>
    </row>
    <row r="108" spans="1:30" ht="39.75" customHeight="1" x14ac:dyDescent="0.25">
      <c r="A108" s="9" t="s">
        <v>205</v>
      </c>
      <c r="B108" s="88" t="s">
        <v>90</v>
      </c>
      <c r="C108" s="89">
        <f>IF(B108="","",VLOOKUP(AD108,Varsayımlar!$B:$Q,3,0))</f>
        <v>8698829380698</v>
      </c>
      <c r="D108" s="89" t="s">
        <v>231</v>
      </c>
      <c r="E108" s="85" t="s">
        <v>91</v>
      </c>
      <c r="F108" s="9"/>
      <c r="G108" s="9"/>
      <c r="H108" s="90" t="str">
        <f>IF(B108="","",VLOOKUP(AD108,Varsayımlar!$B:$Q,5,0))</f>
        <v>MAGNİT MAVİ AMBALAJ 25CM</v>
      </c>
      <c r="I108" s="90">
        <f>IF(B108="","",VLOOKUP(AD108,Varsayımlar!B:T,19,0))</f>
        <v>0</v>
      </c>
      <c r="J108" s="90" t="str">
        <f>IF(B108="","",VLOOKUP(AD108,Varsayımlar!$B:$Q,6,0))</f>
        <v>SADE</v>
      </c>
      <c r="K108" s="9">
        <v>2016</v>
      </c>
      <c r="L108" s="9"/>
      <c r="M108" s="9">
        <f>IFERROR(IF(B108="","",K108/VLOOKUP(AD108,Varsayımlar!B:R,17,0)),"")</f>
        <v>24</v>
      </c>
      <c r="N108" s="9"/>
      <c r="O108" s="9"/>
      <c r="P108" s="90">
        <f>IF(B108="","",VLOOKUP(AD108,Varsayımlar!$B:$Q,7,0)*K108)</f>
        <v>60480</v>
      </c>
      <c r="Q108" s="90">
        <f>IF(B108="","",VLOOKUP(AD108,Varsayımlar!$B:$Q,8,0))</f>
        <v>25</v>
      </c>
      <c r="R108" s="90" t="str">
        <f>IF(B108="","",VLOOKUP(AD108,Varsayımlar!$B:$Q,9,0))</f>
        <v>SOFT</v>
      </c>
      <c r="S108" s="90">
        <f>IF(B108="","",VLOOKUP(AD108,Varsayımlar!$B:$Q,10,0))</f>
        <v>4</v>
      </c>
      <c r="T108" s="90">
        <f>IF(B108="","",VLOOKUP(AD108,Varsayımlar!$B:$Q,11,0))</f>
        <v>30</v>
      </c>
      <c r="U108" s="90">
        <f>IF(B108="","",VLOOKUP(AD108,Varsayımlar!$B:$Q,12,0))</f>
        <v>260</v>
      </c>
      <c r="V108" s="90" t="str">
        <f>IF(B108="","",VLOOKUP(AD108,Varsayımlar!$B:$Q,13,0))</f>
        <v>YURTDIŞI</v>
      </c>
      <c r="W108" s="90">
        <f>IF(B108="","",VLOOKUP(AD108,Varsayımlar!$B:$Q,14,0))</f>
        <v>9</v>
      </c>
      <c r="X108" s="9"/>
      <c r="Y108" s="9"/>
      <c r="Z108" s="9"/>
      <c r="AA108" s="90" t="str">
        <f>IF(B108="","",VLOOKUP(AD108,Varsayımlar!$B:$Q,15,0))</f>
        <v>25CM TURUNCU KOLİ-SOL ÜST DİKDÖRTGENE ÜRETİM TARİHİ BASILACAK</v>
      </c>
      <c r="AB108" s="90" t="str">
        <f>IF(B108="","",VLOOKUP(AD108,Varsayımlar!$B:$Q,16,0))</f>
        <v>24-26 CM</v>
      </c>
      <c r="AC108" s="90">
        <f>IF(B108="","",VLOOKUP(Sayfa2!AD77,Varsayımlar!B:S,18,0))</f>
        <v>0</v>
      </c>
      <c r="AD108" s="90" t="str">
        <f t="shared" si="5"/>
        <v>MAGNİTMAGNİT MAVİ AMBALAJ 25 CM 260G</v>
      </c>
    </row>
    <row r="109" spans="1:30" ht="39.75" customHeight="1" x14ac:dyDescent="0.25">
      <c r="A109" s="9" t="s">
        <v>206</v>
      </c>
      <c r="B109" s="88" t="s">
        <v>90</v>
      </c>
      <c r="C109" s="89">
        <f>IF(B109="","",VLOOKUP(AD109,Varsayımlar!$B:$Q,3,0))</f>
        <v>8698829380698</v>
      </c>
      <c r="D109" s="89" t="s">
        <v>232</v>
      </c>
      <c r="E109" s="85" t="s">
        <v>91</v>
      </c>
      <c r="F109" s="9"/>
      <c r="G109" s="9"/>
      <c r="H109" s="90" t="str">
        <f>IF(B109="","",VLOOKUP(AD109,Varsayımlar!$B:$Q,5,0))</f>
        <v>MAGNİT MAVİ AMBALAJ 25CM</v>
      </c>
      <c r="I109" s="90">
        <f>IF(B109="","",VLOOKUP(AD109,Varsayımlar!B:T,19,0))</f>
        <v>0</v>
      </c>
      <c r="J109" s="90" t="str">
        <f>IF(B109="","",VLOOKUP(AD109,Varsayımlar!$B:$Q,6,0))</f>
        <v>SADE</v>
      </c>
      <c r="K109" s="9">
        <v>2016</v>
      </c>
      <c r="L109" s="9"/>
      <c r="M109" s="9">
        <f>IFERROR(IF(B109="","",K109/VLOOKUP(AD109,Varsayımlar!B:R,17,0)),"")</f>
        <v>24</v>
      </c>
      <c r="N109" s="9"/>
      <c r="O109" s="9"/>
      <c r="P109" s="90">
        <f>IF(B109="","",VLOOKUP(AD109,Varsayımlar!$B:$Q,7,0)*K109)</f>
        <v>60480</v>
      </c>
      <c r="Q109" s="90">
        <f>IF(B109="","",VLOOKUP(AD109,Varsayımlar!$B:$Q,8,0))</f>
        <v>25</v>
      </c>
      <c r="R109" s="90" t="str">
        <f>IF(B109="","",VLOOKUP(AD109,Varsayımlar!$B:$Q,9,0))</f>
        <v>SOFT</v>
      </c>
      <c r="S109" s="90">
        <f>IF(B109="","",VLOOKUP(AD109,Varsayımlar!$B:$Q,10,0))</f>
        <v>4</v>
      </c>
      <c r="T109" s="90">
        <f>IF(B109="","",VLOOKUP(AD109,Varsayımlar!$B:$Q,11,0))</f>
        <v>30</v>
      </c>
      <c r="U109" s="90">
        <f>IF(B109="","",VLOOKUP(AD109,Varsayımlar!$B:$Q,12,0))</f>
        <v>260</v>
      </c>
      <c r="V109" s="90" t="str">
        <f>IF(B109="","",VLOOKUP(AD109,Varsayımlar!$B:$Q,13,0))</f>
        <v>YURTDIŞI</v>
      </c>
      <c r="W109" s="90">
        <f>IF(B109="","",VLOOKUP(AD109,Varsayımlar!$B:$Q,14,0))</f>
        <v>9</v>
      </c>
      <c r="X109" s="9"/>
      <c r="Y109" s="9"/>
      <c r="Z109" s="9"/>
      <c r="AA109" s="90" t="str">
        <f>IF(B109="","",VLOOKUP(AD109,Varsayımlar!$B:$Q,15,0))</f>
        <v>25CM TURUNCU KOLİ-SOL ÜST DİKDÖRTGENE ÜRETİM TARİHİ BASILACAK</v>
      </c>
      <c r="AB109" s="90" t="str">
        <f>IF(B109="","",VLOOKUP(AD109,Varsayımlar!$B:$Q,16,0))</f>
        <v>24-26 CM</v>
      </c>
      <c r="AC109" s="90">
        <f>IF(B109="","",VLOOKUP(Sayfa2!AD78,Varsayımlar!B:S,18,0))</f>
        <v>0</v>
      </c>
      <c r="AD109" s="90" t="str">
        <f t="shared" si="5"/>
        <v>MAGNİTMAGNİT MAVİ AMBALAJ 25 CM 260G</v>
      </c>
    </row>
    <row r="110" spans="1:30" ht="39.75" customHeight="1" x14ac:dyDescent="0.25">
      <c r="A110" s="9" t="s">
        <v>207</v>
      </c>
      <c r="B110" s="88" t="s">
        <v>90</v>
      </c>
      <c r="C110" s="89">
        <f>IF(B110="","",VLOOKUP(AD110,Varsayımlar!$B:$Q,3,0))</f>
        <v>8698829380698</v>
      </c>
      <c r="D110" s="89" t="s">
        <v>233</v>
      </c>
      <c r="E110" s="85" t="s">
        <v>91</v>
      </c>
      <c r="F110" s="9"/>
      <c r="G110" s="9"/>
      <c r="H110" s="90" t="str">
        <f>IF(B110="","",VLOOKUP(AD110,Varsayımlar!$B:$Q,5,0))</f>
        <v>MAGNİT MAVİ AMBALAJ 25CM</v>
      </c>
      <c r="I110" s="90">
        <f>IF(B110="","",VLOOKUP(AD110,Varsayımlar!B:T,19,0))</f>
        <v>0</v>
      </c>
      <c r="J110" s="90" t="str">
        <f>IF(B110="","",VLOOKUP(AD110,Varsayımlar!$B:$Q,6,0))</f>
        <v>SADE</v>
      </c>
      <c r="K110" s="9">
        <v>2016</v>
      </c>
      <c r="L110" s="9"/>
      <c r="M110" s="9">
        <f>IFERROR(IF(B110="","",K110/VLOOKUP(AD110,Varsayımlar!B:R,17,0)),"")</f>
        <v>24</v>
      </c>
      <c r="N110" s="9"/>
      <c r="O110" s="9"/>
      <c r="P110" s="90">
        <f>IF(B110="","",VLOOKUP(AD110,Varsayımlar!$B:$Q,7,0)*K110)</f>
        <v>60480</v>
      </c>
      <c r="Q110" s="90">
        <f>IF(B110="","",VLOOKUP(AD110,Varsayımlar!$B:$Q,8,0))</f>
        <v>25</v>
      </c>
      <c r="R110" s="90" t="str">
        <f>IF(B110="","",VLOOKUP(AD110,Varsayımlar!$B:$Q,9,0))</f>
        <v>SOFT</v>
      </c>
      <c r="S110" s="90">
        <f>IF(B110="","",VLOOKUP(AD110,Varsayımlar!$B:$Q,10,0))</f>
        <v>4</v>
      </c>
      <c r="T110" s="90">
        <f>IF(B110="","",VLOOKUP(AD110,Varsayımlar!$B:$Q,11,0))</f>
        <v>30</v>
      </c>
      <c r="U110" s="90">
        <f>IF(B110="","",VLOOKUP(AD110,Varsayımlar!$B:$Q,12,0))</f>
        <v>260</v>
      </c>
      <c r="V110" s="90" t="str">
        <f>IF(B110="","",VLOOKUP(AD110,Varsayımlar!$B:$Q,13,0))</f>
        <v>YURTDIŞI</v>
      </c>
      <c r="W110" s="90">
        <f>IF(B110="","",VLOOKUP(AD110,Varsayımlar!$B:$Q,14,0))</f>
        <v>9</v>
      </c>
      <c r="X110" s="9"/>
      <c r="Y110" s="9"/>
      <c r="Z110" s="9"/>
      <c r="AA110" s="90" t="str">
        <f>IF(B110="","",VLOOKUP(AD110,Varsayımlar!$B:$Q,15,0))</f>
        <v>25CM TURUNCU KOLİ-SOL ÜST DİKDÖRTGENE ÜRETİM TARİHİ BASILACAK</v>
      </c>
      <c r="AB110" s="90" t="str">
        <f>IF(B110="","",VLOOKUP(AD110,Varsayımlar!$B:$Q,16,0))</f>
        <v>24-26 CM</v>
      </c>
      <c r="AC110" s="90">
        <f>IF(B110="","",VLOOKUP(Sayfa2!AD79,Varsayımlar!B:S,18,0))</f>
        <v>0</v>
      </c>
      <c r="AD110" s="90" t="str">
        <f t="shared" si="5"/>
        <v>MAGNİTMAGNİT MAVİ AMBALAJ 25 CM 260G</v>
      </c>
    </row>
    <row r="111" spans="1:30" ht="39.75" customHeight="1" x14ac:dyDescent="0.25">
      <c r="A111" s="9" t="s">
        <v>208</v>
      </c>
      <c r="B111" s="88" t="s">
        <v>90</v>
      </c>
      <c r="C111" s="89">
        <f>IF(B111="","",VLOOKUP(AD111,Varsayımlar!$B:$Q,3,0))</f>
        <v>8698829380698</v>
      </c>
      <c r="D111" s="89" t="s">
        <v>234</v>
      </c>
      <c r="E111" s="85" t="s">
        <v>91</v>
      </c>
      <c r="F111" s="9"/>
      <c r="G111" s="9"/>
      <c r="H111" s="90" t="str">
        <f>IF(B111="","",VLOOKUP(AD111,Varsayımlar!$B:$Q,5,0))</f>
        <v>MAGNİT MAVİ AMBALAJ 25CM</v>
      </c>
      <c r="I111" s="90">
        <f>IF(B111="","",VLOOKUP(AD111,Varsayımlar!B:T,19,0))</f>
        <v>0</v>
      </c>
      <c r="J111" s="90" t="str">
        <f>IF(B111="","",VLOOKUP(AD111,Varsayımlar!$B:$Q,6,0))</f>
        <v>SADE</v>
      </c>
      <c r="K111" s="9">
        <v>2016</v>
      </c>
      <c r="L111" s="9"/>
      <c r="M111" s="9">
        <f>IFERROR(IF(B111="","",K111/VLOOKUP(AD111,Varsayımlar!B:R,17,0)),"")</f>
        <v>24</v>
      </c>
      <c r="N111" s="9"/>
      <c r="O111" s="9"/>
      <c r="P111" s="90">
        <f>IF(B111="","",VLOOKUP(AD111,Varsayımlar!$B:$Q,7,0)*K111)</f>
        <v>60480</v>
      </c>
      <c r="Q111" s="90">
        <f>IF(B111="","",VLOOKUP(AD111,Varsayımlar!$B:$Q,8,0))</f>
        <v>25</v>
      </c>
      <c r="R111" s="90" t="str">
        <f>IF(B111="","",VLOOKUP(AD111,Varsayımlar!$B:$Q,9,0))</f>
        <v>SOFT</v>
      </c>
      <c r="S111" s="90">
        <f>IF(B111="","",VLOOKUP(AD111,Varsayımlar!$B:$Q,10,0))</f>
        <v>4</v>
      </c>
      <c r="T111" s="90">
        <f>IF(B111="","",VLOOKUP(AD111,Varsayımlar!$B:$Q,11,0))</f>
        <v>30</v>
      </c>
      <c r="U111" s="90">
        <f>IF(B111="","",VLOOKUP(AD111,Varsayımlar!$B:$Q,12,0))</f>
        <v>260</v>
      </c>
      <c r="V111" s="90" t="str">
        <f>IF(B111="","",VLOOKUP(AD111,Varsayımlar!$B:$Q,13,0))</f>
        <v>YURTDIŞI</v>
      </c>
      <c r="W111" s="90">
        <f>IF(B111="","",VLOOKUP(AD111,Varsayımlar!$B:$Q,14,0))</f>
        <v>9</v>
      </c>
      <c r="X111" s="9"/>
      <c r="Y111" s="9"/>
      <c r="Z111" s="9"/>
      <c r="AA111" s="90" t="str">
        <f>IF(B111="","",VLOOKUP(AD111,Varsayımlar!$B:$Q,15,0))</f>
        <v>25CM TURUNCU KOLİ-SOL ÜST DİKDÖRTGENE ÜRETİM TARİHİ BASILACAK</v>
      </c>
      <c r="AB111" s="90" t="str">
        <f>IF(B111="","",VLOOKUP(AD111,Varsayımlar!$B:$Q,16,0))</f>
        <v>24-26 CM</v>
      </c>
      <c r="AC111" s="90">
        <f>IF(B111="","",VLOOKUP(Sayfa2!AD80,Varsayımlar!B:S,18,0))</f>
        <v>0</v>
      </c>
      <c r="AD111" s="90" t="str">
        <f t="shared" si="5"/>
        <v>MAGNİTMAGNİT MAVİ AMBALAJ 25 CM 260G</v>
      </c>
    </row>
    <row r="112" spans="1:30" ht="39.75" customHeight="1" x14ac:dyDescent="0.25">
      <c r="A112" s="9" t="s">
        <v>209</v>
      </c>
      <c r="B112" s="88" t="s">
        <v>90</v>
      </c>
      <c r="C112" s="89">
        <f>IF(B112="","",VLOOKUP(AD112,Varsayımlar!$B:$Q,3,0))</f>
        <v>8698829380698</v>
      </c>
      <c r="D112" s="89" t="s">
        <v>235</v>
      </c>
      <c r="E112" s="85" t="s">
        <v>91</v>
      </c>
      <c r="F112" s="9"/>
      <c r="G112" s="9"/>
      <c r="H112" s="90" t="str">
        <f>IF(B112="","",VLOOKUP(AD112,Varsayımlar!$B:$Q,5,0))</f>
        <v>MAGNİT MAVİ AMBALAJ 25CM</v>
      </c>
      <c r="I112" s="90">
        <f>IF(B112="","",VLOOKUP(AD112,Varsayımlar!B:T,19,0))</f>
        <v>0</v>
      </c>
      <c r="J112" s="90" t="str">
        <f>IF(B112="","",VLOOKUP(AD112,Varsayımlar!$B:$Q,6,0))</f>
        <v>SADE</v>
      </c>
      <c r="K112" s="9">
        <v>2016</v>
      </c>
      <c r="L112" s="9"/>
      <c r="M112" s="9">
        <f>IFERROR(IF(B112="","",K112/VLOOKUP(AD112,Varsayımlar!B:R,17,0)),"")</f>
        <v>24</v>
      </c>
      <c r="N112" s="9"/>
      <c r="O112" s="9"/>
      <c r="P112" s="90">
        <f>IF(B112="","",VLOOKUP(AD112,Varsayımlar!$B:$Q,7,0)*K112)</f>
        <v>60480</v>
      </c>
      <c r="Q112" s="90">
        <f>IF(B112="","",VLOOKUP(AD112,Varsayımlar!$B:$Q,8,0))</f>
        <v>25</v>
      </c>
      <c r="R112" s="90" t="str">
        <f>IF(B112="","",VLOOKUP(AD112,Varsayımlar!$B:$Q,9,0))</f>
        <v>SOFT</v>
      </c>
      <c r="S112" s="90">
        <f>IF(B112="","",VLOOKUP(AD112,Varsayımlar!$B:$Q,10,0))</f>
        <v>4</v>
      </c>
      <c r="T112" s="90">
        <f>IF(B112="","",VLOOKUP(AD112,Varsayımlar!$B:$Q,11,0))</f>
        <v>30</v>
      </c>
      <c r="U112" s="90">
        <f>IF(B112="","",VLOOKUP(AD112,Varsayımlar!$B:$Q,12,0))</f>
        <v>260</v>
      </c>
      <c r="V112" s="90" t="str">
        <f>IF(B112="","",VLOOKUP(AD112,Varsayımlar!$B:$Q,13,0))</f>
        <v>YURTDIŞI</v>
      </c>
      <c r="W112" s="90">
        <f>IF(B112="","",VLOOKUP(AD112,Varsayımlar!$B:$Q,14,0))</f>
        <v>9</v>
      </c>
      <c r="X112" s="9"/>
      <c r="Y112" s="9"/>
      <c r="Z112" s="9"/>
      <c r="AA112" s="90" t="str">
        <f>IF(B112="","",VLOOKUP(AD112,Varsayımlar!$B:$Q,15,0))</f>
        <v>25CM TURUNCU KOLİ-SOL ÜST DİKDÖRTGENE ÜRETİM TARİHİ BASILACAK</v>
      </c>
      <c r="AB112" s="90" t="str">
        <f>IF(B112="","",VLOOKUP(AD112,Varsayımlar!$B:$Q,16,0))</f>
        <v>24-26 CM</v>
      </c>
      <c r="AC112" s="90">
        <f>IF(B112="","",VLOOKUP(Sayfa2!AD81,Varsayımlar!B:S,18,0))</f>
        <v>0</v>
      </c>
      <c r="AD112" s="90" t="str">
        <f t="shared" si="5"/>
        <v>MAGNİTMAGNİT MAVİ AMBALAJ 25 CM 260G</v>
      </c>
    </row>
    <row r="113" spans="1:30" ht="39.75" customHeight="1" x14ac:dyDescent="0.25">
      <c r="A113" s="9" t="s">
        <v>210</v>
      </c>
      <c r="B113" s="88" t="s">
        <v>90</v>
      </c>
      <c r="C113" s="89">
        <f>IF(B113="","",VLOOKUP(AD113,Varsayımlar!$B:$Q,3,0))</f>
        <v>8698829380698</v>
      </c>
      <c r="D113" s="89" t="s">
        <v>236</v>
      </c>
      <c r="E113" s="85" t="s">
        <v>91</v>
      </c>
      <c r="F113" s="9"/>
      <c r="G113" s="9"/>
      <c r="H113" s="90" t="str">
        <f>IF(B113="","",VLOOKUP(AD113,Varsayımlar!$B:$Q,5,0))</f>
        <v>MAGNİT MAVİ AMBALAJ 25CM</v>
      </c>
      <c r="I113" s="90">
        <f>IF(B113="","",VLOOKUP(AD113,Varsayımlar!B:T,19,0))</f>
        <v>0</v>
      </c>
      <c r="J113" s="90" t="str">
        <f>IF(B113="","",VLOOKUP(AD113,Varsayımlar!$B:$Q,6,0))</f>
        <v>SADE</v>
      </c>
      <c r="K113" s="9">
        <v>2016</v>
      </c>
      <c r="L113" s="9"/>
      <c r="M113" s="9">
        <f>IFERROR(IF(B113="","",K113/VLOOKUP(AD113,Varsayımlar!B:R,17,0)),"")</f>
        <v>24</v>
      </c>
      <c r="N113" s="9"/>
      <c r="O113" s="9"/>
      <c r="P113" s="90">
        <f>IF(B113="","",VLOOKUP(AD113,Varsayımlar!$B:$Q,7,0)*K113)</f>
        <v>60480</v>
      </c>
      <c r="Q113" s="90">
        <f>IF(B113="","",VLOOKUP(AD113,Varsayımlar!$B:$Q,8,0))</f>
        <v>25</v>
      </c>
      <c r="R113" s="90" t="str">
        <f>IF(B113="","",VLOOKUP(AD113,Varsayımlar!$B:$Q,9,0))</f>
        <v>SOFT</v>
      </c>
      <c r="S113" s="90">
        <f>IF(B113="","",VLOOKUP(AD113,Varsayımlar!$B:$Q,10,0))</f>
        <v>4</v>
      </c>
      <c r="T113" s="90">
        <f>IF(B113="","",VLOOKUP(AD113,Varsayımlar!$B:$Q,11,0))</f>
        <v>30</v>
      </c>
      <c r="U113" s="90">
        <f>IF(B113="","",VLOOKUP(AD113,Varsayımlar!$B:$Q,12,0))</f>
        <v>260</v>
      </c>
      <c r="V113" s="90" t="str">
        <f>IF(B113="","",VLOOKUP(AD113,Varsayımlar!$B:$Q,13,0))</f>
        <v>YURTDIŞI</v>
      </c>
      <c r="W113" s="90">
        <f>IF(B113="","",VLOOKUP(AD113,Varsayımlar!$B:$Q,14,0))</f>
        <v>9</v>
      </c>
      <c r="X113" s="9"/>
      <c r="Y113" s="9"/>
      <c r="Z113" s="9"/>
      <c r="AA113" s="90" t="str">
        <f>IF(B113="","",VLOOKUP(AD113,Varsayımlar!$B:$Q,15,0))</f>
        <v>25CM TURUNCU KOLİ-SOL ÜST DİKDÖRTGENE ÜRETİM TARİHİ BASILACAK</v>
      </c>
      <c r="AB113" s="90" t="str">
        <f>IF(B113="","",VLOOKUP(AD113,Varsayımlar!$B:$Q,16,0))</f>
        <v>24-26 CM</v>
      </c>
      <c r="AC113" s="90">
        <f>IF(B113="","",VLOOKUP(Sayfa2!AD82,Varsayımlar!B:S,18,0))</f>
        <v>0</v>
      </c>
      <c r="AD113" s="90" t="str">
        <f t="shared" si="5"/>
        <v>MAGNİTMAGNİT MAVİ AMBALAJ 25 CM 260G</v>
      </c>
    </row>
    <row r="114" spans="1:30" ht="39.75" customHeight="1" x14ac:dyDescent="0.25">
      <c r="A114" s="9" t="s">
        <v>211</v>
      </c>
      <c r="B114" s="88" t="s">
        <v>90</v>
      </c>
      <c r="C114" s="89">
        <f>IF(B114="","",VLOOKUP(AD114,Varsayımlar!$B:$Q,3,0))</f>
        <v>8698829380698</v>
      </c>
      <c r="D114" s="89" t="s">
        <v>237</v>
      </c>
      <c r="E114" s="85" t="s">
        <v>91</v>
      </c>
      <c r="F114" s="9"/>
      <c r="G114" s="9"/>
      <c r="H114" s="90" t="str">
        <f>IF(B114="","",VLOOKUP(AD114,Varsayımlar!$B:$Q,5,0))</f>
        <v>MAGNİT MAVİ AMBALAJ 25CM</v>
      </c>
      <c r="I114" s="90">
        <f>IF(B114="","",VLOOKUP(AD114,Varsayımlar!B:T,19,0))</f>
        <v>0</v>
      </c>
      <c r="J114" s="90" t="str">
        <f>IF(B114="","",VLOOKUP(AD114,Varsayımlar!$B:$Q,6,0))</f>
        <v>SADE</v>
      </c>
      <c r="K114" s="9">
        <v>2016</v>
      </c>
      <c r="L114" s="9"/>
      <c r="M114" s="9">
        <f>IFERROR(IF(B114="","",K114/VLOOKUP(AD114,Varsayımlar!B:R,17,0)),"")</f>
        <v>24</v>
      </c>
      <c r="N114" s="9"/>
      <c r="O114" s="9"/>
      <c r="P114" s="90">
        <f>IF(B114="","",VLOOKUP(AD114,Varsayımlar!$B:$Q,7,0)*K114)</f>
        <v>60480</v>
      </c>
      <c r="Q114" s="90">
        <f>IF(B114="","",VLOOKUP(AD114,Varsayımlar!$B:$Q,8,0))</f>
        <v>25</v>
      </c>
      <c r="R114" s="90" t="str">
        <f>IF(B114="","",VLOOKUP(AD114,Varsayımlar!$B:$Q,9,0))</f>
        <v>SOFT</v>
      </c>
      <c r="S114" s="90">
        <f>IF(B114="","",VLOOKUP(AD114,Varsayımlar!$B:$Q,10,0))</f>
        <v>4</v>
      </c>
      <c r="T114" s="90">
        <f>IF(B114="","",VLOOKUP(AD114,Varsayımlar!$B:$Q,11,0))</f>
        <v>30</v>
      </c>
      <c r="U114" s="90">
        <f>IF(B114="","",VLOOKUP(AD114,Varsayımlar!$B:$Q,12,0))</f>
        <v>260</v>
      </c>
      <c r="V114" s="90" t="str">
        <f>IF(B114="","",VLOOKUP(AD114,Varsayımlar!$B:$Q,13,0))</f>
        <v>YURTDIŞI</v>
      </c>
      <c r="W114" s="90">
        <f>IF(B114="","",VLOOKUP(AD114,Varsayımlar!$B:$Q,14,0))</f>
        <v>9</v>
      </c>
      <c r="X114" s="9"/>
      <c r="Y114" s="9"/>
      <c r="Z114" s="9"/>
      <c r="AA114" s="90" t="str">
        <f>IF(B114="","",VLOOKUP(AD114,Varsayımlar!$B:$Q,15,0))</f>
        <v>25CM TURUNCU KOLİ-SOL ÜST DİKDÖRTGENE ÜRETİM TARİHİ BASILACAK</v>
      </c>
      <c r="AB114" s="90" t="str">
        <f>IF(B114="","",VLOOKUP(AD114,Varsayımlar!$B:$Q,16,0))</f>
        <v>24-26 CM</v>
      </c>
      <c r="AC114" s="90">
        <f>IF(B114="","",VLOOKUP(Sayfa2!AD83,Varsayımlar!B:S,18,0))</f>
        <v>0</v>
      </c>
      <c r="AD114" s="90" t="str">
        <f t="shared" si="5"/>
        <v>MAGNİTMAGNİT MAVİ AMBALAJ 25 CM 260G</v>
      </c>
    </row>
    <row r="115" spans="1:30" ht="39.75" customHeight="1" x14ac:dyDescent="0.25">
      <c r="A115" s="9" t="s">
        <v>212</v>
      </c>
      <c r="B115" s="88" t="s">
        <v>90</v>
      </c>
      <c r="C115" s="89">
        <f>IF(B115="","",VLOOKUP(AD115,Varsayımlar!$B:$Q,3,0))</f>
        <v>8698829380698</v>
      </c>
      <c r="D115" s="89" t="s">
        <v>238</v>
      </c>
      <c r="E115" s="85" t="s">
        <v>91</v>
      </c>
      <c r="F115" s="9"/>
      <c r="G115" s="9"/>
      <c r="H115" s="90" t="str">
        <f>IF(B115="","",VLOOKUP(AD115,Varsayımlar!$B:$Q,5,0))</f>
        <v>MAGNİT MAVİ AMBALAJ 25CM</v>
      </c>
      <c r="I115" s="90">
        <f>IF(B115="","",VLOOKUP(AD115,Varsayımlar!B:T,19,0))</f>
        <v>0</v>
      </c>
      <c r="J115" s="90" t="str">
        <f>IF(B115="","",VLOOKUP(AD115,Varsayımlar!$B:$Q,6,0))</f>
        <v>SADE</v>
      </c>
      <c r="K115" s="9">
        <v>2016</v>
      </c>
      <c r="L115" s="9"/>
      <c r="M115" s="9">
        <f>IFERROR(IF(B115="","",K115/VLOOKUP(AD115,Varsayımlar!B:R,17,0)),"")</f>
        <v>24</v>
      </c>
      <c r="N115" s="9"/>
      <c r="O115" s="9"/>
      <c r="P115" s="90">
        <f>IF(B115="","",VLOOKUP(AD115,Varsayımlar!$B:$Q,7,0)*K115)</f>
        <v>60480</v>
      </c>
      <c r="Q115" s="90">
        <f>IF(B115="","",VLOOKUP(AD115,Varsayımlar!$B:$Q,8,0))</f>
        <v>25</v>
      </c>
      <c r="R115" s="90" t="str">
        <f>IF(B115="","",VLOOKUP(AD115,Varsayımlar!$B:$Q,9,0))</f>
        <v>SOFT</v>
      </c>
      <c r="S115" s="90">
        <f>IF(B115="","",VLOOKUP(AD115,Varsayımlar!$B:$Q,10,0))</f>
        <v>4</v>
      </c>
      <c r="T115" s="90">
        <f>IF(B115="","",VLOOKUP(AD115,Varsayımlar!$B:$Q,11,0))</f>
        <v>30</v>
      </c>
      <c r="U115" s="90">
        <f>IF(B115="","",VLOOKUP(AD115,Varsayımlar!$B:$Q,12,0))</f>
        <v>260</v>
      </c>
      <c r="V115" s="90" t="str">
        <f>IF(B115="","",VLOOKUP(AD115,Varsayımlar!$B:$Q,13,0))</f>
        <v>YURTDIŞI</v>
      </c>
      <c r="W115" s="90">
        <f>IF(B115="","",VLOOKUP(AD115,Varsayımlar!$B:$Q,14,0))</f>
        <v>9</v>
      </c>
      <c r="X115" s="9"/>
      <c r="Y115" s="9"/>
      <c r="Z115" s="9"/>
      <c r="AA115" s="90" t="str">
        <f>IF(B115="","",VLOOKUP(AD115,Varsayımlar!$B:$Q,15,0))</f>
        <v>25CM TURUNCU KOLİ-SOL ÜST DİKDÖRTGENE ÜRETİM TARİHİ BASILACAK</v>
      </c>
      <c r="AB115" s="90" t="str">
        <f>IF(B115="","",VLOOKUP(AD115,Varsayımlar!$B:$Q,16,0))</f>
        <v>24-26 CM</v>
      </c>
      <c r="AC115" s="90">
        <f>IF(B115="","",VLOOKUP(Sayfa2!AD84,Varsayımlar!B:S,18,0))</f>
        <v>0</v>
      </c>
      <c r="AD115" s="90" t="str">
        <f t="shared" si="5"/>
        <v>MAGNİTMAGNİT MAVİ AMBALAJ 25 CM 260G</v>
      </c>
    </row>
    <row r="116" spans="1:30" ht="39.75" customHeight="1" x14ac:dyDescent="0.25">
      <c r="A116" s="9" t="s">
        <v>213</v>
      </c>
      <c r="B116" s="88" t="s">
        <v>90</v>
      </c>
      <c r="C116" s="89">
        <f>IF(B116="","",VLOOKUP(AD116,Varsayımlar!$B:$Q,3,0))</f>
        <v>8698829380698</v>
      </c>
      <c r="D116" s="89" t="s">
        <v>239</v>
      </c>
      <c r="E116" s="85" t="s">
        <v>91</v>
      </c>
      <c r="F116" s="9"/>
      <c r="G116" s="9"/>
      <c r="H116" s="90" t="str">
        <f>IF(B116="","",VLOOKUP(AD116,Varsayımlar!$B:$Q,5,0))</f>
        <v>MAGNİT MAVİ AMBALAJ 25CM</v>
      </c>
      <c r="I116" s="90">
        <f>IF(B116="","",VLOOKUP(AD116,Varsayımlar!B:T,19,0))</f>
        <v>0</v>
      </c>
      <c r="J116" s="90" t="str">
        <f>IF(B116="","",VLOOKUP(AD116,Varsayımlar!$B:$Q,6,0))</f>
        <v>SADE</v>
      </c>
      <c r="K116" s="9">
        <v>2016</v>
      </c>
      <c r="L116" s="9"/>
      <c r="M116" s="9">
        <f>IFERROR(IF(B116="","",K116/VLOOKUP(AD116,Varsayımlar!B:R,17,0)),"")</f>
        <v>24</v>
      </c>
      <c r="N116" s="9"/>
      <c r="O116" s="9"/>
      <c r="P116" s="90">
        <f>IF(B116="","",VLOOKUP(AD116,Varsayımlar!$B:$Q,7,0)*K116)</f>
        <v>60480</v>
      </c>
      <c r="Q116" s="90">
        <f>IF(B116="","",VLOOKUP(AD116,Varsayımlar!$B:$Q,8,0))</f>
        <v>25</v>
      </c>
      <c r="R116" s="90" t="str">
        <f>IF(B116="","",VLOOKUP(AD116,Varsayımlar!$B:$Q,9,0))</f>
        <v>SOFT</v>
      </c>
      <c r="S116" s="90">
        <f>IF(B116="","",VLOOKUP(AD116,Varsayımlar!$B:$Q,10,0))</f>
        <v>4</v>
      </c>
      <c r="T116" s="90">
        <f>IF(B116="","",VLOOKUP(AD116,Varsayımlar!$B:$Q,11,0))</f>
        <v>30</v>
      </c>
      <c r="U116" s="90">
        <f>IF(B116="","",VLOOKUP(AD116,Varsayımlar!$B:$Q,12,0))</f>
        <v>260</v>
      </c>
      <c r="V116" s="90" t="str">
        <f>IF(B116="","",VLOOKUP(AD116,Varsayımlar!$B:$Q,13,0))</f>
        <v>YURTDIŞI</v>
      </c>
      <c r="W116" s="90">
        <f>IF(B116="","",VLOOKUP(AD116,Varsayımlar!$B:$Q,14,0))</f>
        <v>9</v>
      </c>
      <c r="X116" s="9"/>
      <c r="Y116" s="9"/>
      <c r="Z116" s="9"/>
      <c r="AA116" s="90" t="str">
        <f>IF(B116="","",VLOOKUP(AD116,Varsayımlar!$B:$Q,15,0))</f>
        <v>25CM TURUNCU KOLİ-SOL ÜST DİKDÖRTGENE ÜRETİM TARİHİ BASILACAK</v>
      </c>
      <c r="AB116" s="90" t="str">
        <f>IF(B116="","",VLOOKUP(AD116,Varsayımlar!$B:$Q,16,0))</f>
        <v>24-26 CM</v>
      </c>
      <c r="AC116" s="90">
        <f>IF(B116="","",VLOOKUP(Sayfa2!AD85,Varsayımlar!B:S,18,0))</f>
        <v>0</v>
      </c>
      <c r="AD116" s="90" t="str">
        <f t="shared" si="5"/>
        <v>MAGNİTMAGNİT MAVİ AMBALAJ 25 CM 260G</v>
      </c>
    </row>
    <row r="117" spans="1:30" ht="39.75" customHeight="1" x14ac:dyDescent="0.25">
      <c r="A117" s="9" t="s">
        <v>214</v>
      </c>
      <c r="B117" s="88" t="s">
        <v>90</v>
      </c>
      <c r="C117" s="89">
        <f>IF(B117="","",VLOOKUP(AD117,Varsayımlar!$B:$Q,3,0))</f>
        <v>8698829380698</v>
      </c>
      <c r="D117" s="89" t="s">
        <v>258</v>
      </c>
      <c r="E117" s="85" t="s">
        <v>91</v>
      </c>
      <c r="F117" s="9"/>
      <c r="G117" s="9"/>
      <c r="H117" s="90" t="str">
        <f>IF(B117="","",VLOOKUP(AD117,Varsayımlar!$B:$Q,5,0))</f>
        <v>MAGNİT MAVİ AMBALAJ 25CM</v>
      </c>
      <c r="I117" s="90">
        <f>IF(B117="","",VLOOKUP(AD117,Varsayımlar!B:T,19,0))</f>
        <v>0</v>
      </c>
      <c r="J117" s="90" t="str">
        <f>IF(B117="","",VLOOKUP(AD117,Varsayımlar!$B:$Q,6,0))</f>
        <v>SADE</v>
      </c>
      <c r="K117" s="9">
        <v>2016</v>
      </c>
      <c r="L117" s="9"/>
      <c r="M117" s="9">
        <f>IFERROR(IF(B117="","",K117/VLOOKUP(AD117,Varsayımlar!B:R,17,0)),"")</f>
        <v>24</v>
      </c>
      <c r="N117" s="9"/>
      <c r="O117" s="9"/>
      <c r="P117" s="90">
        <f>IF(B117="","",VLOOKUP(AD117,Varsayımlar!$B:$Q,7,0)*K117)</f>
        <v>60480</v>
      </c>
      <c r="Q117" s="90">
        <f>IF(B117="","",VLOOKUP(AD117,Varsayımlar!$B:$Q,8,0))</f>
        <v>25</v>
      </c>
      <c r="R117" s="90" t="str">
        <f>IF(B117="","",VLOOKUP(AD117,Varsayımlar!$B:$Q,9,0))</f>
        <v>SOFT</v>
      </c>
      <c r="S117" s="90">
        <f>IF(B117="","",VLOOKUP(AD117,Varsayımlar!$B:$Q,10,0))</f>
        <v>4</v>
      </c>
      <c r="T117" s="90">
        <f>IF(B117="","",VLOOKUP(AD117,Varsayımlar!$B:$Q,11,0))</f>
        <v>30</v>
      </c>
      <c r="U117" s="90">
        <f>IF(B117="","",VLOOKUP(AD117,Varsayımlar!$B:$Q,12,0))</f>
        <v>260</v>
      </c>
      <c r="V117" s="90" t="str">
        <f>IF(B117="","",VLOOKUP(AD117,Varsayımlar!$B:$Q,13,0))</f>
        <v>YURTDIŞI</v>
      </c>
      <c r="W117" s="90">
        <f>IF(B117="","",VLOOKUP(AD117,Varsayımlar!$B:$Q,14,0))</f>
        <v>9</v>
      </c>
      <c r="X117" s="9"/>
      <c r="Y117" s="9"/>
      <c r="Z117" s="9"/>
      <c r="AA117" s="90" t="str">
        <f>IF(B117="","",VLOOKUP(AD117,Varsayımlar!$B:$Q,15,0))</f>
        <v>25CM TURUNCU KOLİ-SOL ÜST DİKDÖRTGENE ÜRETİM TARİHİ BASILACAK</v>
      </c>
      <c r="AB117" s="90" t="str">
        <f>IF(B117="","",VLOOKUP(AD117,Varsayımlar!$B:$Q,16,0))</f>
        <v>24-26 CM</v>
      </c>
      <c r="AC117" s="90">
        <f>IF(B117="","",VLOOKUP(Sayfa2!AD86,Varsayımlar!B:S,18,0))</f>
        <v>0</v>
      </c>
      <c r="AD117" s="90" t="str">
        <f t="shared" si="5"/>
        <v>MAGNİTMAGNİT MAVİ AMBALAJ 25 CM 260G</v>
      </c>
    </row>
    <row r="118" spans="1:30" ht="39.75" customHeight="1" x14ac:dyDescent="0.25">
      <c r="A118" s="9" t="s">
        <v>215</v>
      </c>
      <c r="B118" s="88" t="s">
        <v>90</v>
      </c>
      <c r="C118" s="89">
        <f>IF(B118="","",VLOOKUP(AD118,Varsayımlar!$B:$Q,3,0))</f>
        <v>8698829380698</v>
      </c>
      <c r="D118" s="89" t="s">
        <v>259</v>
      </c>
      <c r="E118" s="85" t="s">
        <v>91</v>
      </c>
      <c r="F118" s="9"/>
      <c r="G118" s="9"/>
      <c r="H118" s="90" t="str">
        <f>IF(B118="","",VLOOKUP(AD118,Varsayımlar!$B:$Q,5,0))</f>
        <v>MAGNİT MAVİ AMBALAJ 25CM</v>
      </c>
      <c r="I118" s="90">
        <f>IF(B118="","",VLOOKUP(AD118,Varsayımlar!B:T,19,0))</f>
        <v>0</v>
      </c>
      <c r="J118" s="90" t="str">
        <f>IF(B118="","",VLOOKUP(AD118,Varsayımlar!$B:$Q,6,0))</f>
        <v>SADE</v>
      </c>
      <c r="K118" s="9">
        <v>2016</v>
      </c>
      <c r="L118" s="9"/>
      <c r="M118" s="9">
        <f>IFERROR(IF(B118="","",K118/VLOOKUP(AD118,Varsayımlar!B:R,17,0)),"")</f>
        <v>24</v>
      </c>
      <c r="N118" s="9"/>
      <c r="O118" s="9"/>
      <c r="P118" s="90">
        <f>IF(B118="","",VLOOKUP(AD118,Varsayımlar!$B:$Q,7,0)*K118)</f>
        <v>60480</v>
      </c>
      <c r="Q118" s="90">
        <f>IF(B118="","",VLOOKUP(AD118,Varsayımlar!$B:$Q,8,0))</f>
        <v>25</v>
      </c>
      <c r="R118" s="90" t="str">
        <f>IF(B118="","",VLOOKUP(AD118,Varsayımlar!$B:$Q,9,0))</f>
        <v>SOFT</v>
      </c>
      <c r="S118" s="90">
        <f>IF(B118="","",VLOOKUP(AD118,Varsayımlar!$B:$Q,10,0))</f>
        <v>4</v>
      </c>
      <c r="T118" s="90">
        <f>IF(B118="","",VLOOKUP(AD118,Varsayımlar!$B:$Q,11,0))</f>
        <v>30</v>
      </c>
      <c r="U118" s="90">
        <f>IF(B118="","",VLOOKUP(AD118,Varsayımlar!$B:$Q,12,0))</f>
        <v>260</v>
      </c>
      <c r="V118" s="90" t="str">
        <f>IF(B118="","",VLOOKUP(AD118,Varsayımlar!$B:$Q,13,0))</f>
        <v>YURTDIŞI</v>
      </c>
      <c r="W118" s="90">
        <f>IF(B118="","",VLOOKUP(AD118,Varsayımlar!$B:$Q,14,0))</f>
        <v>9</v>
      </c>
      <c r="X118" s="9"/>
      <c r="Y118" s="9"/>
      <c r="Z118" s="9"/>
      <c r="AA118" s="90" t="str">
        <f>IF(B118="","",VLOOKUP(AD118,Varsayımlar!$B:$Q,15,0))</f>
        <v>25CM TURUNCU KOLİ-SOL ÜST DİKDÖRTGENE ÜRETİM TARİHİ BASILACAK</v>
      </c>
      <c r="AB118" s="90" t="str">
        <f>IF(B118="","",VLOOKUP(AD118,Varsayımlar!$B:$Q,16,0))</f>
        <v>24-26 CM</v>
      </c>
      <c r="AC118" s="90">
        <f>IF(B118="","",VLOOKUP(Sayfa2!AD87,Varsayımlar!B:S,18,0))</f>
        <v>0</v>
      </c>
      <c r="AD118" s="90" t="str">
        <f t="shared" si="5"/>
        <v>MAGNİTMAGNİT MAVİ AMBALAJ 25 CM 260G</v>
      </c>
    </row>
    <row r="119" spans="1:30" ht="39.75" customHeight="1" x14ac:dyDescent="0.25">
      <c r="A119" s="9" t="s">
        <v>216</v>
      </c>
      <c r="B119" s="88" t="s">
        <v>90</v>
      </c>
      <c r="C119" s="89">
        <f>IF(B119="","",VLOOKUP(AD119,Varsayımlar!$B:$Q,3,0))</f>
        <v>8698829380698</v>
      </c>
      <c r="D119" s="89" t="s">
        <v>260</v>
      </c>
      <c r="E119" s="85" t="s">
        <v>91</v>
      </c>
      <c r="F119" s="9"/>
      <c r="G119" s="9"/>
      <c r="H119" s="90" t="str">
        <f>IF(B119="","",VLOOKUP(AD119,Varsayımlar!$B:$Q,5,0))</f>
        <v>MAGNİT MAVİ AMBALAJ 25CM</v>
      </c>
      <c r="I119" s="90">
        <f>IF(B119="","",VLOOKUP(AD119,Varsayımlar!B:T,19,0))</f>
        <v>0</v>
      </c>
      <c r="J119" s="90" t="str">
        <f>IF(B119="","",VLOOKUP(AD119,Varsayımlar!$B:$Q,6,0))</f>
        <v>SADE</v>
      </c>
      <c r="K119" s="9">
        <v>2016</v>
      </c>
      <c r="L119" s="9"/>
      <c r="M119" s="9">
        <f>IFERROR(IF(B119="","",K119/VLOOKUP(AD119,Varsayımlar!B:R,17,0)),"")</f>
        <v>24</v>
      </c>
      <c r="N119" s="9"/>
      <c r="O119" s="9"/>
      <c r="P119" s="90">
        <f>IF(B119="","",VLOOKUP(AD119,Varsayımlar!$B:$Q,7,0)*K119)</f>
        <v>60480</v>
      </c>
      <c r="Q119" s="90">
        <f>IF(B119="","",VLOOKUP(AD119,Varsayımlar!$B:$Q,8,0))</f>
        <v>25</v>
      </c>
      <c r="R119" s="90" t="str">
        <f>IF(B119="","",VLOOKUP(AD119,Varsayımlar!$B:$Q,9,0))</f>
        <v>SOFT</v>
      </c>
      <c r="S119" s="90">
        <f>IF(B119="","",VLOOKUP(AD119,Varsayımlar!$B:$Q,10,0))</f>
        <v>4</v>
      </c>
      <c r="T119" s="90">
        <f>IF(B119="","",VLOOKUP(AD119,Varsayımlar!$B:$Q,11,0))</f>
        <v>30</v>
      </c>
      <c r="U119" s="90">
        <f>IF(B119="","",VLOOKUP(AD119,Varsayımlar!$B:$Q,12,0))</f>
        <v>260</v>
      </c>
      <c r="V119" s="90" t="str">
        <f>IF(B119="","",VLOOKUP(AD119,Varsayımlar!$B:$Q,13,0))</f>
        <v>YURTDIŞI</v>
      </c>
      <c r="W119" s="90">
        <f>IF(B119="","",VLOOKUP(AD119,Varsayımlar!$B:$Q,14,0))</f>
        <v>9</v>
      </c>
      <c r="X119" s="9"/>
      <c r="Y119" s="9"/>
      <c r="Z119" s="9"/>
      <c r="AA119" s="90" t="str">
        <f>IF(B119="","",VLOOKUP(AD119,Varsayımlar!$B:$Q,15,0))</f>
        <v>25CM TURUNCU KOLİ-SOL ÜST DİKDÖRTGENE ÜRETİM TARİHİ BASILACAK</v>
      </c>
      <c r="AB119" s="90" t="str">
        <f>IF(B119="","",VLOOKUP(AD119,Varsayımlar!$B:$Q,16,0))</f>
        <v>24-26 CM</v>
      </c>
      <c r="AC119" s="90">
        <f>IF(B119="","",VLOOKUP(Sayfa2!AD88,Varsayımlar!B:S,18,0))</f>
        <v>0</v>
      </c>
      <c r="AD119" s="90" t="str">
        <f t="shared" si="5"/>
        <v>MAGNİTMAGNİT MAVİ AMBALAJ 25 CM 260G</v>
      </c>
    </row>
    <row r="120" spans="1:30" ht="39.75" customHeight="1" x14ac:dyDescent="0.25">
      <c r="A120" s="9" t="s">
        <v>217</v>
      </c>
      <c r="B120" s="88" t="s">
        <v>90</v>
      </c>
      <c r="C120" s="89">
        <f>IF(B120="","",VLOOKUP(AD120,Varsayımlar!$B:$Q,3,0))</f>
        <v>8698829380698</v>
      </c>
      <c r="D120" s="89" t="s">
        <v>261</v>
      </c>
      <c r="E120" s="85" t="s">
        <v>91</v>
      </c>
      <c r="F120" s="9"/>
      <c r="G120" s="9"/>
      <c r="H120" s="90" t="str">
        <f>IF(B120="","",VLOOKUP(AD120,Varsayımlar!$B:$Q,5,0))</f>
        <v>MAGNİT MAVİ AMBALAJ 25CM</v>
      </c>
      <c r="I120" s="90">
        <f>IF(B120="","",VLOOKUP(AD120,Varsayımlar!B:T,19,0))</f>
        <v>0</v>
      </c>
      <c r="J120" s="90" t="str">
        <f>IF(B120="","",VLOOKUP(AD120,Varsayımlar!$B:$Q,6,0))</f>
        <v>SADE</v>
      </c>
      <c r="K120" s="9">
        <v>2016</v>
      </c>
      <c r="L120" s="9"/>
      <c r="M120" s="9">
        <f>IFERROR(IF(B120="","",K120/VLOOKUP(AD120,Varsayımlar!B:R,17,0)),"")</f>
        <v>24</v>
      </c>
      <c r="N120" s="9"/>
      <c r="O120" s="9"/>
      <c r="P120" s="90">
        <f>IF(B120="","",VLOOKUP(AD120,Varsayımlar!$B:$Q,7,0)*K120)</f>
        <v>60480</v>
      </c>
      <c r="Q120" s="90">
        <f>IF(B120="","",VLOOKUP(AD120,Varsayımlar!$B:$Q,8,0))</f>
        <v>25</v>
      </c>
      <c r="R120" s="90" t="str">
        <f>IF(B120="","",VLOOKUP(AD120,Varsayımlar!$B:$Q,9,0))</f>
        <v>SOFT</v>
      </c>
      <c r="S120" s="90">
        <f>IF(B120="","",VLOOKUP(AD120,Varsayımlar!$B:$Q,10,0))</f>
        <v>4</v>
      </c>
      <c r="T120" s="90">
        <f>IF(B120="","",VLOOKUP(AD120,Varsayımlar!$B:$Q,11,0))</f>
        <v>30</v>
      </c>
      <c r="U120" s="90">
        <f>IF(B120="","",VLOOKUP(AD120,Varsayımlar!$B:$Q,12,0))</f>
        <v>260</v>
      </c>
      <c r="V120" s="90" t="str">
        <f>IF(B120="","",VLOOKUP(AD120,Varsayımlar!$B:$Q,13,0))</f>
        <v>YURTDIŞI</v>
      </c>
      <c r="W120" s="90">
        <f>IF(B120="","",VLOOKUP(AD120,Varsayımlar!$B:$Q,14,0))</f>
        <v>9</v>
      </c>
      <c r="X120" s="9"/>
      <c r="Y120" s="9"/>
      <c r="Z120" s="9"/>
      <c r="AA120" s="90" t="str">
        <f>IF(B120="","",VLOOKUP(AD120,Varsayımlar!$B:$Q,15,0))</f>
        <v>25CM TURUNCU KOLİ-SOL ÜST DİKDÖRTGENE ÜRETİM TARİHİ BASILACAK</v>
      </c>
      <c r="AB120" s="90" t="str">
        <f>IF(B120="","",VLOOKUP(AD120,Varsayımlar!$B:$Q,16,0))</f>
        <v>24-26 CM</v>
      </c>
      <c r="AC120" s="90">
        <f>IF(B120="","",VLOOKUP(Sayfa2!AD89,Varsayımlar!B:S,18,0))</f>
        <v>0</v>
      </c>
      <c r="AD120" s="90" t="str">
        <f t="shared" si="5"/>
        <v>MAGNİTMAGNİT MAVİ AMBALAJ 25 CM 260G</v>
      </c>
    </row>
    <row r="121" spans="1:30" ht="39.75" customHeight="1" x14ac:dyDescent="0.25">
      <c r="A121" s="9" t="s">
        <v>218</v>
      </c>
      <c r="B121" s="88" t="s">
        <v>90</v>
      </c>
      <c r="C121" s="89">
        <f>IF(B121="","",VLOOKUP(AD121,Varsayımlar!$B:$Q,3,0))</f>
        <v>8698829380698</v>
      </c>
      <c r="D121" s="89" t="s">
        <v>262</v>
      </c>
      <c r="E121" s="85" t="s">
        <v>91</v>
      </c>
      <c r="F121" s="9"/>
      <c r="G121" s="9"/>
      <c r="H121" s="90" t="str">
        <f>IF(B121="","",VLOOKUP(AD121,Varsayımlar!$B:$Q,5,0))</f>
        <v>MAGNİT MAVİ AMBALAJ 25CM</v>
      </c>
      <c r="I121" s="90">
        <f>IF(B121="","",VLOOKUP(AD121,Varsayımlar!B:T,19,0))</f>
        <v>0</v>
      </c>
      <c r="J121" s="90" t="str">
        <f>IF(B121="","",VLOOKUP(AD121,Varsayımlar!$B:$Q,6,0))</f>
        <v>SADE</v>
      </c>
      <c r="K121" s="9">
        <v>2016</v>
      </c>
      <c r="L121" s="9"/>
      <c r="M121" s="9">
        <f>IFERROR(IF(B121="","",K121/VLOOKUP(AD121,Varsayımlar!B:R,17,0)),"")</f>
        <v>24</v>
      </c>
      <c r="N121" s="9"/>
      <c r="O121" s="9"/>
      <c r="P121" s="90">
        <f>IF(B121="","",VLOOKUP(AD121,Varsayımlar!$B:$Q,7,0)*K121)</f>
        <v>60480</v>
      </c>
      <c r="Q121" s="90">
        <f>IF(B121="","",VLOOKUP(AD121,Varsayımlar!$B:$Q,8,0))</f>
        <v>25</v>
      </c>
      <c r="R121" s="90" t="str">
        <f>IF(B121="","",VLOOKUP(AD121,Varsayımlar!$B:$Q,9,0))</f>
        <v>SOFT</v>
      </c>
      <c r="S121" s="90">
        <f>IF(B121="","",VLOOKUP(AD121,Varsayımlar!$B:$Q,10,0))</f>
        <v>4</v>
      </c>
      <c r="T121" s="90">
        <f>IF(B121="","",VLOOKUP(AD121,Varsayımlar!$B:$Q,11,0))</f>
        <v>30</v>
      </c>
      <c r="U121" s="90">
        <f>IF(B121="","",VLOOKUP(AD121,Varsayımlar!$B:$Q,12,0))</f>
        <v>260</v>
      </c>
      <c r="V121" s="90" t="str">
        <f>IF(B121="","",VLOOKUP(AD121,Varsayımlar!$B:$Q,13,0))</f>
        <v>YURTDIŞI</v>
      </c>
      <c r="W121" s="90">
        <f>IF(B121="","",VLOOKUP(AD121,Varsayımlar!$B:$Q,14,0))</f>
        <v>9</v>
      </c>
      <c r="X121" s="9"/>
      <c r="Y121" s="9"/>
      <c r="Z121" s="9"/>
      <c r="AA121" s="90" t="str">
        <f>IF(B121="","",VLOOKUP(AD121,Varsayımlar!$B:$Q,15,0))</f>
        <v>25CM TURUNCU KOLİ-SOL ÜST DİKDÖRTGENE ÜRETİM TARİHİ BASILACAK</v>
      </c>
      <c r="AB121" s="90" t="str">
        <f>IF(B121="","",VLOOKUP(AD121,Varsayımlar!$B:$Q,16,0))</f>
        <v>24-26 CM</v>
      </c>
      <c r="AC121" s="90">
        <f>IF(B121="","",VLOOKUP(Sayfa2!AD90,Varsayımlar!B:S,18,0))</f>
        <v>0</v>
      </c>
      <c r="AD121" s="90" t="str">
        <f t="shared" si="5"/>
        <v>MAGNİTMAGNİT MAVİ AMBALAJ 25 CM 260G</v>
      </c>
    </row>
    <row r="122" spans="1:30" ht="39.75" customHeight="1" x14ac:dyDescent="0.25">
      <c r="A122" s="9" t="s">
        <v>219</v>
      </c>
      <c r="B122" s="88" t="s">
        <v>90</v>
      </c>
      <c r="C122" s="89">
        <f>IF(B122="","",VLOOKUP(AD122,Varsayımlar!$B:$Q,3,0))</f>
        <v>8698829380698</v>
      </c>
      <c r="D122" s="89" t="s">
        <v>266</v>
      </c>
      <c r="E122" s="85" t="s">
        <v>91</v>
      </c>
      <c r="F122" s="9"/>
      <c r="G122" s="9"/>
      <c r="H122" s="90" t="str">
        <f>IF(B122="","",VLOOKUP(AD122,Varsayımlar!$B:$Q,5,0))</f>
        <v>MAGNİT MAVİ AMBALAJ 25CM</v>
      </c>
      <c r="I122" s="90">
        <f>IF(B122="","",VLOOKUP(AD122,Varsayımlar!B:T,19,0))</f>
        <v>0</v>
      </c>
      <c r="J122" s="90" t="str">
        <f>IF(B122="","",VLOOKUP(AD122,Varsayımlar!$B:$Q,6,0))</f>
        <v>SADE</v>
      </c>
      <c r="K122" s="9">
        <v>2016</v>
      </c>
      <c r="L122" s="9"/>
      <c r="M122" s="9">
        <f>IFERROR(IF(B122="","",K122/VLOOKUP(AD122,Varsayımlar!B:R,17,0)),"")</f>
        <v>24</v>
      </c>
      <c r="N122" s="9"/>
      <c r="O122" s="9"/>
      <c r="P122" s="90">
        <f>IF(B122="","",VLOOKUP(AD122,Varsayımlar!$B:$Q,7,0)*K122)</f>
        <v>60480</v>
      </c>
      <c r="Q122" s="90">
        <f>IF(B122="","",VLOOKUP(AD122,Varsayımlar!$B:$Q,8,0))</f>
        <v>25</v>
      </c>
      <c r="R122" s="90" t="str">
        <f>IF(B122="","",VLOOKUP(AD122,Varsayımlar!$B:$Q,9,0))</f>
        <v>SOFT</v>
      </c>
      <c r="S122" s="90">
        <f>IF(B122="","",VLOOKUP(AD122,Varsayımlar!$B:$Q,10,0))</f>
        <v>4</v>
      </c>
      <c r="T122" s="90">
        <f>IF(B122="","",VLOOKUP(AD122,Varsayımlar!$B:$Q,11,0))</f>
        <v>30</v>
      </c>
      <c r="U122" s="90">
        <f>IF(B122="","",VLOOKUP(AD122,Varsayımlar!$B:$Q,12,0))</f>
        <v>260</v>
      </c>
      <c r="V122" s="90" t="str">
        <f>IF(B122="","",VLOOKUP(AD122,Varsayımlar!$B:$Q,13,0))</f>
        <v>YURTDIŞI</v>
      </c>
      <c r="W122" s="90">
        <f>IF(B122="","",VLOOKUP(AD122,Varsayımlar!$B:$Q,14,0))</f>
        <v>9</v>
      </c>
      <c r="X122" s="9"/>
      <c r="Y122" s="9"/>
      <c r="Z122" s="9"/>
      <c r="AA122" s="90" t="str">
        <f>IF(B122="","",VLOOKUP(AD122,Varsayımlar!$B:$Q,15,0))</f>
        <v>25CM TURUNCU KOLİ-SOL ÜST DİKDÖRTGENE ÜRETİM TARİHİ BASILACAK</v>
      </c>
      <c r="AB122" s="90" t="str">
        <f>IF(B122="","",VLOOKUP(AD122,Varsayımlar!$B:$Q,16,0))</f>
        <v>24-26 CM</v>
      </c>
      <c r="AC122" s="90">
        <f>IF(B122="","",VLOOKUP(Sayfa2!AD91,Varsayımlar!B:S,18,0))</f>
        <v>0</v>
      </c>
      <c r="AD122" s="90" t="str">
        <f t="shared" si="5"/>
        <v>MAGNİTMAGNİT MAVİ AMBALAJ 25 CM 260G</v>
      </c>
    </row>
    <row r="123" spans="1:30" ht="39.75" customHeight="1" x14ac:dyDescent="0.25">
      <c r="A123" s="9" t="s">
        <v>220</v>
      </c>
      <c r="B123" s="9" t="s">
        <v>79</v>
      </c>
      <c r="C123" s="10">
        <f>IF(B123="","",VLOOKUP(AD123,Varsayımlar!$B:$Q,3,0))</f>
        <v>8698829380698</v>
      </c>
      <c r="D123" s="10"/>
      <c r="E123" s="85" t="s">
        <v>254</v>
      </c>
      <c r="F123" s="9"/>
      <c r="G123" s="9"/>
      <c r="H123" s="9" t="str">
        <f>IF(B123="","",VLOOKUP(AD123,Varsayımlar!$B:$Q,5,0))</f>
        <v>Manetka 20cm</v>
      </c>
      <c r="I123" s="9">
        <f>IF(B123="","",VLOOKUP(AD123,Varsayımlar!B:T,19,0))</f>
        <v>0</v>
      </c>
      <c r="J123" s="9" t="str">
        <f>IF(B123="","",VLOOKUP(AD123,Varsayımlar!$B:$Q,6,0))</f>
        <v>SADE</v>
      </c>
      <c r="K123" s="9">
        <v>7200</v>
      </c>
      <c r="L123" s="9"/>
      <c r="M123" s="9">
        <f>IFERROR(IF(B123="","",K123/VLOOKUP(AD123,Varsayımlar!B:R,17,0)),"")</f>
        <v>32</v>
      </c>
      <c r="N123" s="9"/>
      <c r="O123" s="9"/>
      <c r="P123" s="9">
        <f>IF(B123="","",VLOOKUP(AD123,Varsayımlar!$B:$Q,7,0)*K123)</f>
        <v>100800</v>
      </c>
      <c r="Q123" s="9">
        <f>IF(B123="","",VLOOKUP(AD123,Varsayımlar!$B:$Q,8,0))</f>
        <v>20</v>
      </c>
      <c r="R123" s="9" t="str">
        <f>IF(B123="","",VLOOKUP(AD123,Varsayımlar!$B:$Q,9,0))</f>
        <v>Irak Soft</v>
      </c>
      <c r="S123" s="9">
        <f>IF(B123="","",VLOOKUP(AD123,Varsayımlar!$B:$Q,10,0))</f>
        <v>4</v>
      </c>
      <c r="T123" s="9">
        <f>IF(B123="","",VLOOKUP(AD123,Varsayımlar!$B:$Q,11,0))</f>
        <v>14</v>
      </c>
      <c r="U123" s="9">
        <f>IF(B123="","",VLOOKUP(AD123,Varsayımlar!$B:$Q,12,0))</f>
        <v>166</v>
      </c>
      <c r="V123" s="9" t="str">
        <f>IF(B123="","",VLOOKUP(AD123,Varsayımlar!$B:$Q,13,0))</f>
        <v>YURTDIŞI</v>
      </c>
      <c r="W123" s="9">
        <f>IF(B123="","",VLOOKUP(AD123,Varsayımlar!$B:$Q,14,0))</f>
        <v>6</v>
      </c>
      <c r="X123" s="9"/>
      <c r="Y123" s="9"/>
      <c r="Z123" s="9"/>
      <c r="AA123" s="9" t="str">
        <f>IF(B123="","",VLOOKUP(AD123,Varsayımlar!$B:$Q,15,0))</f>
        <v>Kare Koli-Üretim Tarihli Etiket</v>
      </c>
      <c r="AB123" s="9" t="str">
        <f>IF(B123="","",VLOOKUP(AD123,Varsayımlar!$B:$Q,16,0))</f>
        <v>19-21 cm</v>
      </c>
      <c r="AC123" s="9">
        <f>IF(B123="","",VLOOKUP(Sayfa2!AD92,Varsayımlar!B:S,18,0))</f>
        <v>0</v>
      </c>
      <c r="AD123" s="9" t="str">
        <f t="shared" si="5"/>
        <v>LLC KOTORManetka 20cm 4 pcs 166g</v>
      </c>
    </row>
    <row r="124" spans="1:30" ht="39.75" customHeight="1" x14ac:dyDescent="0.25">
      <c r="A124" s="9" t="s">
        <v>221</v>
      </c>
      <c r="B124" s="88" t="s">
        <v>79</v>
      </c>
      <c r="C124" s="89">
        <f>IF(B124="","",VLOOKUP(AD124,Varsayımlar!$B:$Q,3,0))</f>
        <v>8698829380698</v>
      </c>
      <c r="D124" s="89"/>
      <c r="E124" s="85" t="s">
        <v>85</v>
      </c>
      <c r="F124" s="9"/>
      <c r="G124" s="9"/>
      <c r="H124" s="90" t="str">
        <f>IF(B124="","",VLOOKUP(AD124,Varsayımlar!$B:$Q,5,0))</f>
        <v xml:space="preserve">MANETKA PEYNİRLİ 25 CM </v>
      </c>
      <c r="I124" s="90">
        <f>IF(B124="","",VLOOKUP(AD124,Varsayımlar!B:T,19,0))</f>
        <v>0</v>
      </c>
      <c r="J124" s="90" t="str">
        <f>IF(B124="","",VLOOKUP(AD124,Varsayımlar!$B:$Q,6,0))</f>
        <v>PEYNİRLİ</v>
      </c>
      <c r="K124" s="9">
        <v>2496</v>
      </c>
      <c r="L124" s="9"/>
      <c r="M124" s="9">
        <f>IFERROR(IF(B124="","",K124/VLOOKUP(AD124,Varsayımlar!B:R,17,0)),"")</f>
        <v>32</v>
      </c>
      <c r="N124" s="9"/>
      <c r="O124" s="9"/>
      <c r="P124" s="90">
        <f>IF(B124="","",VLOOKUP(AD124,Varsayımlar!$B:$Q,7,0)*K124)</f>
        <v>74880</v>
      </c>
      <c r="Q124" s="90">
        <f>IF(B124="","",VLOOKUP(AD124,Varsayımlar!$B:$Q,8,0))</f>
        <v>25</v>
      </c>
      <c r="R124" s="90" t="str">
        <f>IF(B124="","",VLOOKUP(AD124,Varsayımlar!$B:$Q,9,0))</f>
        <v>SOFT-AT</v>
      </c>
      <c r="S124" s="90">
        <f>IF(B124="","",VLOOKUP(AD124,Varsayımlar!$B:$Q,10,0))</f>
        <v>4</v>
      </c>
      <c r="T124" s="90">
        <f>IF(B124="","",VLOOKUP(AD124,Varsayımlar!$B:$Q,11,0))</f>
        <v>30</v>
      </c>
      <c r="U124" s="90">
        <f>IF(B124="","",VLOOKUP(AD124,Varsayımlar!$B:$Q,12,0))</f>
        <v>250</v>
      </c>
      <c r="V124" s="90" t="str">
        <f>IF(B124="","",VLOOKUP(AD124,Varsayımlar!$B:$Q,13,0))</f>
        <v>YURTDIŞI</v>
      </c>
      <c r="W124" s="90">
        <f>IF(B124="","",VLOOKUP(AD124,Varsayımlar!$B:$Q,14,0))</f>
        <v>6</v>
      </c>
      <c r="X124" s="9"/>
      <c r="Y124" s="9"/>
      <c r="Z124" s="9"/>
      <c r="AA124" s="90" t="str">
        <f>IF(B124="","",VLOOKUP(AD124,Varsayımlar!$B:$Q,15,0))</f>
        <v>KIRMIZI KOLİ-TARİHLİ KOLİ ETİKETİ</v>
      </c>
      <c r="AB124" s="90" t="str">
        <f>IF(B124="","",VLOOKUP(AD124,Varsayımlar!$B:$Q,16,0))</f>
        <v>24-26 CM</v>
      </c>
      <c r="AC124" s="90">
        <f>IF(B124="","",VLOOKUP(Sayfa2!AD93,Varsayımlar!B:S,18,0))</f>
        <v>0</v>
      </c>
      <c r="AD124" s="90" t="str">
        <f t="shared" si="5"/>
        <v>LLC KOTORMANETKA PEYNİRLİ 25CM</v>
      </c>
    </row>
    <row r="125" spans="1:30" ht="39.75" customHeight="1" x14ac:dyDescent="0.25">
      <c r="A125" s="9" t="s">
        <v>222</v>
      </c>
      <c r="B125" s="9" t="s">
        <v>79</v>
      </c>
      <c r="C125" s="10">
        <f>IF(B125="","",VLOOKUP(AD125,Varsayımlar!$B:$Q,3,0))</f>
        <v>8698829380698</v>
      </c>
      <c r="D125" s="10"/>
      <c r="E125" s="85" t="s">
        <v>254</v>
      </c>
      <c r="F125" s="9"/>
      <c r="G125" s="9"/>
      <c r="H125" s="9" t="str">
        <f>IF(B125="","",VLOOKUP(AD125,Varsayımlar!$B:$Q,5,0))</f>
        <v>Manetka 20cm</v>
      </c>
      <c r="I125" s="9">
        <f>IF(B125="","",VLOOKUP(AD125,Varsayımlar!B:T,19,0))</f>
        <v>0</v>
      </c>
      <c r="J125" s="9" t="str">
        <f>IF(B125="","",VLOOKUP(AD125,Varsayımlar!$B:$Q,6,0))</f>
        <v>SADE</v>
      </c>
      <c r="K125" s="9">
        <v>7200</v>
      </c>
      <c r="L125" s="9"/>
      <c r="M125" s="9">
        <f>IFERROR(IF(B125="","",K125/VLOOKUP(AD125,Varsayımlar!B:R,17,0)),"")</f>
        <v>32</v>
      </c>
      <c r="N125" s="9"/>
      <c r="O125" s="9"/>
      <c r="P125" s="9">
        <f>IF(B125="","",VLOOKUP(AD125,Varsayımlar!$B:$Q,7,0)*K125)</f>
        <v>100800</v>
      </c>
      <c r="Q125" s="9">
        <f>IF(B125="","",VLOOKUP(AD125,Varsayımlar!$B:$Q,8,0))</f>
        <v>20</v>
      </c>
      <c r="R125" s="9" t="str">
        <f>IF(B125="","",VLOOKUP(AD125,Varsayımlar!$B:$Q,9,0))</f>
        <v>Irak Soft</v>
      </c>
      <c r="S125" s="9">
        <f>IF(B125="","",VLOOKUP(AD125,Varsayımlar!$B:$Q,10,0))</f>
        <v>4</v>
      </c>
      <c r="T125" s="9">
        <f>IF(B125="","",VLOOKUP(AD125,Varsayımlar!$B:$Q,11,0))</f>
        <v>14</v>
      </c>
      <c r="U125" s="9">
        <f>IF(B125="","",VLOOKUP(AD125,Varsayımlar!$B:$Q,12,0))</f>
        <v>166</v>
      </c>
      <c r="V125" s="9" t="str">
        <f>IF(B125="","",VLOOKUP(AD125,Varsayımlar!$B:$Q,13,0))</f>
        <v>YURTDIŞI</v>
      </c>
      <c r="W125" s="9">
        <f>IF(B125="","",VLOOKUP(AD125,Varsayımlar!$B:$Q,14,0))</f>
        <v>6</v>
      </c>
      <c r="X125" s="9"/>
      <c r="Y125" s="9"/>
      <c r="Z125" s="9"/>
      <c r="AA125" s="9" t="str">
        <f>IF(B125="","",VLOOKUP(AD125,Varsayımlar!$B:$Q,15,0))</f>
        <v>Kare Koli-Üretim Tarihli Etiket</v>
      </c>
      <c r="AB125" s="9" t="str">
        <f>IF(B125="","",VLOOKUP(AD125,Varsayımlar!$B:$Q,16,0))</f>
        <v>19-21 cm</v>
      </c>
      <c r="AC125" s="9">
        <f>IF(B125="","",VLOOKUP(Sayfa2!AD94,Varsayımlar!B:S,18,0))</f>
        <v>0</v>
      </c>
      <c r="AD125" s="9" t="str">
        <f t="shared" si="5"/>
        <v>LLC KOTORManetka 20cm 4 pcs 166g</v>
      </c>
    </row>
    <row r="126" spans="1:30" ht="39.75" customHeight="1" x14ac:dyDescent="0.25">
      <c r="A126" s="9" t="s">
        <v>223</v>
      </c>
      <c r="B126" s="88" t="s">
        <v>79</v>
      </c>
      <c r="C126" s="89">
        <f>IF(B126="","",VLOOKUP(AD126,Varsayımlar!$B:$Q,3,0))</f>
        <v>8698829380698</v>
      </c>
      <c r="D126" s="89"/>
      <c r="E126" s="85" t="s">
        <v>85</v>
      </c>
      <c r="F126" s="9"/>
      <c r="G126" s="9"/>
      <c r="H126" s="90" t="str">
        <f>IF(B126="","",VLOOKUP(AD126,Varsayımlar!$B:$Q,5,0))</f>
        <v xml:space="preserve">MANETKA PEYNİRLİ 25 CM </v>
      </c>
      <c r="I126" s="90">
        <f>IF(B126="","",VLOOKUP(AD126,Varsayımlar!B:T,19,0))</f>
        <v>0</v>
      </c>
      <c r="J126" s="90" t="str">
        <f>IF(B126="","",VLOOKUP(AD126,Varsayımlar!$B:$Q,6,0))</f>
        <v>PEYNİRLİ</v>
      </c>
      <c r="K126" s="9">
        <v>2496</v>
      </c>
      <c r="L126" s="9"/>
      <c r="M126" s="9">
        <f>IFERROR(IF(B126="","",K126/VLOOKUP(AD126,Varsayımlar!B:R,17,0)),"")</f>
        <v>32</v>
      </c>
      <c r="N126" s="9"/>
      <c r="O126" s="9"/>
      <c r="P126" s="90">
        <f>IF(B126="","",VLOOKUP(AD126,Varsayımlar!$B:$Q,7,0)*K126)</f>
        <v>74880</v>
      </c>
      <c r="Q126" s="90">
        <f>IF(B126="","",VLOOKUP(AD126,Varsayımlar!$B:$Q,8,0))</f>
        <v>25</v>
      </c>
      <c r="R126" s="90" t="str">
        <f>IF(B126="","",VLOOKUP(AD126,Varsayımlar!$B:$Q,9,0))</f>
        <v>SOFT-AT</v>
      </c>
      <c r="S126" s="90">
        <f>IF(B126="","",VLOOKUP(AD126,Varsayımlar!$B:$Q,10,0))</f>
        <v>4</v>
      </c>
      <c r="T126" s="90">
        <f>IF(B126="","",VLOOKUP(AD126,Varsayımlar!$B:$Q,11,0))</f>
        <v>30</v>
      </c>
      <c r="U126" s="90">
        <f>IF(B126="","",VLOOKUP(AD126,Varsayımlar!$B:$Q,12,0))</f>
        <v>250</v>
      </c>
      <c r="V126" s="90" t="str">
        <f>IF(B126="","",VLOOKUP(AD126,Varsayımlar!$B:$Q,13,0))</f>
        <v>YURTDIŞI</v>
      </c>
      <c r="W126" s="90">
        <f>IF(B126="","",VLOOKUP(AD126,Varsayımlar!$B:$Q,14,0))</f>
        <v>6</v>
      </c>
      <c r="X126" s="9"/>
      <c r="Y126" s="9"/>
      <c r="Z126" s="9"/>
      <c r="AA126" s="90" t="str">
        <f>IF(B126="","",VLOOKUP(AD126,Varsayımlar!$B:$Q,15,0))</f>
        <v>KIRMIZI KOLİ-TARİHLİ KOLİ ETİKETİ</v>
      </c>
      <c r="AB126" s="90" t="str">
        <f>IF(B126="","",VLOOKUP(AD126,Varsayımlar!$B:$Q,16,0))</f>
        <v>24-26 CM</v>
      </c>
      <c r="AC126" s="90">
        <f>IF(B126="","",VLOOKUP(Sayfa2!AD95,Varsayımlar!B:S,18,0))</f>
        <v>0</v>
      </c>
      <c r="AD126" s="90" t="str">
        <f t="shared" si="5"/>
        <v>LLC KOTORMANETKA PEYNİRLİ 25CM</v>
      </c>
    </row>
    <row r="127" spans="1:30" ht="39.75" customHeight="1" x14ac:dyDescent="0.25">
      <c r="A127" s="9" t="s">
        <v>224</v>
      </c>
      <c r="B127" s="9" t="s">
        <v>79</v>
      </c>
      <c r="C127" s="10">
        <f>IF(B127="","",VLOOKUP(AD127,Varsayımlar!$B:$Q,3,0))</f>
        <v>8698829380698</v>
      </c>
      <c r="D127" s="10"/>
      <c r="E127" s="85" t="s">
        <v>254</v>
      </c>
      <c r="F127" s="9"/>
      <c r="G127" s="9"/>
      <c r="H127" s="9" t="str">
        <f>IF(B127="","",VLOOKUP(AD127,Varsayımlar!$B:$Q,5,0))</f>
        <v>Manetka 20cm</v>
      </c>
      <c r="I127" s="9">
        <f>IF(B127="","",VLOOKUP(AD127,Varsayımlar!B:T,19,0))</f>
        <v>0</v>
      </c>
      <c r="J127" s="9" t="str">
        <f>IF(B127="","",VLOOKUP(AD127,Varsayımlar!$B:$Q,6,0))</f>
        <v>SADE</v>
      </c>
      <c r="K127" s="9">
        <v>7200</v>
      </c>
      <c r="L127" s="9"/>
      <c r="M127" s="9">
        <f>IFERROR(IF(B127="","",K127/VLOOKUP(AD127,Varsayımlar!B:R,17,0)),"")</f>
        <v>32</v>
      </c>
      <c r="N127" s="9"/>
      <c r="O127" s="9"/>
      <c r="P127" s="9">
        <f>IF(B127="","",VLOOKUP(AD127,Varsayımlar!$B:$Q,7,0)*K127)</f>
        <v>100800</v>
      </c>
      <c r="Q127" s="9">
        <f>IF(B127="","",VLOOKUP(AD127,Varsayımlar!$B:$Q,8,0))</f>
        <v>20</v>
      </c>
      <c r="R127" s="9" t="str">
        <f>IF(B127="","",VLOOKUP(AD127,Varsayımlar!$B:$Q,9,0))</f>
        <v>Irak Soft</v>
      </c>
      <c r="S127" s="9">
        <f>IF(B127="","",VLOOKUP(AD127,Varsayımlar!$B:$Q,10,0))</f>
        <v>4</v>
      </c>
      <c r="T127" s="9">
        <f>IF(B127="","",VLOOKUP(AD127,Varsayımlar!$B:$Q,11,0))</f>
        <v>14</v>
      </c>
      <c r="U127" s="9">
        <f>IF(B127="","",VLOOKUP(AD127,Varsayımlar!$B:$Q,12,0))</f>
        <v>166</v>
      </c>
      <c r="V127" s="9" t="str">
        <f>IF(B127="","",VLOOKUP(AD127,Varsayımlar!$B:$Q,13,0))</f>
        <v>YURTDIŞI</v>
      </c>
      <c r="W127" s="9">
        <f>IF(B127="","",VLOOKUP(AD127,Varsayımlar!$B:$Q,14,0))</f>
        <v>6</v>
      </c>
      <c r="X127" s="9"/>
      <c r="Y127" s="9"/>
      <c r="Z127" s="9"/>
      <c r="AA127" s="9" t="str">
        <f>IF(B127="","",VLOOKUP(AD127,Varsayımlar!$B:$Q,15,0))</f>
        <v>Kare Koli-Üretim Tarihli Etiket</v>
      </c>
      <c r="AB127" s="9" t="str">
        <f>IF(B127="","",VLOOKUP(AD127,Varsayımlar!$B:$Q,16,0))</f>
        <v>19-21 cm</v>
      </c>
      <c r="AC127" s="9">
        <f>IF(B127="","",VLOOKUP(Sayfa2!AD96,Varsayımlar!B:S,18,0))</f>
        <v>0</v>
      </c>
      <c r="AD127" s="9" t="str">
        <f t="shared" si="5"/>
        <v>LLC KOTORManetka 20cm 4 pcs 166g</v>
      </c>
    </row>
    <row r="128" spans="1:30" ht="39.75" customHeight="1" x14ac:dyDescent="0.25">
      <c r="A128" s="9" t="s">
        <v>225</v>
      </c>
      <c r="B128" s="88" t="s">
        <v>79</v>
      </c>
      <c r="C128" s="89">
        <f>IF(B128="","",VLOOKUP(AD128,Varsayımlar!$B:$Q,3,0))</f>
        <v>8698829380698</v>
      </c>
      <c r="D128" s="89"/>
      <c r="E128" s="85" t="s">
        <v>254</v>
      </c>
      <c r="F128" s="9"/>
      <c r="G128" s="9"/>
      <c r="H128" s="90" t="str">
        <f>IF(B128="","",VLOOKUP(AD128,Varsayımlar!$B:$Q,5,0))</f>
        <v>Manetka 20cm</v>
      </c>
      <c r="I128" s="90">
        <f>IF(B128="","",VLOOKUP(AD128,Varsayımlar!B:T,19,0))</f>
        <v>0</v>
      </c>
      <c r="J128" s="90" t="str">
        <f>IF(B128="","",VLOOKUP(AD128,Varsayımlar!$B:$Q,6,0))</f>
        <v>SADE</v>
      </c>
      <c r="K128" s="9">
        <v>7200</v>
      </c>
      <c r="L128" s="9"/>
      <c r="M128" s="9">
        <f>IFERROR(IF(B128="","",K128/VLOOKUP(AD128,Varsayımlar!B:R,17,0)),"")</f>
        <v>32</v>
      </c>
      <c r="N128" s="9"/>
      <c r="O128" s="9"/>
      <c r="P128" s="90">
        <f>IF(B128="","",VLOOKUP(AD128,Varsayımlar!$B:$Q,7,0)*K128)</f>
        <v>100800</v>
      </c>
      <c r="Q128" s="90">
        <f>IF(B128="","",VLOOKUP(AD128,Varsayımlar!$B:$Q,8,0))</f>
        <v>20</v>
      </c>
      <c r="R128" s="90" t="str">
        <f>IF(B128="","",VLOOKUP(AD128,Varsayımlar!$B:$Q,9,0))</f>
        <v>Irak Soft</v>
      </c>
      <c r="S128" s="90">
        <f>IF(B128="","",VLOOKUP(AD128,Varsayımlar!$B:$Q,10,0))</f>
        <v>4</v>
      </c>
      <c r="T128" s="90">
        <f>IF(B128="","",VLOOKUP(AD128,Varsayımlar!$B:$Q,11,0))</f>
        <v>14</v>
      </c>
      <c r="U128" s="90">
        <f>IF(B128="","",VLOOKUP(AD128,Varsayımlar!$B:$Q,12,0))</f>
        <v>166</v>
      </c>
      <c r="V128" s="90" t="str">
        <f>IF(B128="","",VLOOKUP(AD128,Varsayımlar!$B:$Q,13,0))</f>
        <v>YURTDIŞI</v>
      </c>
      <c r="W128" s="90">
        <f>IF(B128="","",VLOOKUP(AD128,Varsayımlar!$B:$Q,14,0))</f>
        <v>6</v>
      </c>
      <c r="X128" s="9"/>
      <c r="Y128" s="9"/>
      <c r="Z128" s="9"/>
      <c r="AA128" s="90" t="str">
        <f>IF(B128="","",VLOOKUP(AD128,Varsayımlar!$B:$Q,15,0))</f>
        <v>Kare Koli-Üretim Tarihli Etiket</v>
      </c>
      <c r="AB128" s="90" t="str">
        <f>IF(B128="","",VLOOKUP(AD128,Varsayımlar!$B:$Q,16,0))</f>
        <v>19-21 cm</v>
      </c>
      <c r="AC128" s="90">
        <f>IF(B128="","",VLOOKUP(Sayfa2!AD97,Varsayımlar!B:S,18,0))</f>
        <v>0</v>
      </c>
      <c r="AD128" s="90" t="str">
        <f t="shared" si="5"/>
        <v>LLC KOTORManetka 20cm 4 pcs 166g</v>
      </c>
    </row>
    <row r="129" spans="1:30" ht="39.75" customHeight="1" x14ac:dyDescent="0.25">
      <c r="A129" s="9" t="s">
        <v>226</v>
      </c>
      <c r="B129" s="9" t="s">
        <v>79</v>
      </c>
      <c r="C129" s="10">
        <f>IF(B129="","",VLOOKUP(AD129,Varsayımlar!$B:$Q,3,0))</f>
        <v>8698829380698</v>
      </c>
      <c r="D129" s="10"/>
      <c r="E129" s="85" t="s">
        <v>85</v>
      </c>
      <c r="F129" s="9"/>
      <c r="G129" s="9"/>
      <c r="H129" s="9" t="str">
        <f>IF(B129="","",VLOOKUP(AD129,Varsayımlar!$B:$Q,5,0))</f>
        <v xml:space="preserve">MANETKA PEYNİRLİ 25 CM </v>
      </c>
      <c r="I129" s="9">
        <f>IF(B129="","",VLOOKUP(AD129,Varsayımlar!B:T,19,0))</f>
        <v>0</v>
      </c>
      <c r="J129" s="9" t="str">
        <f>IF(B129="","",VLOOKUP(AD129,Varsayımlar!$B:$Q,6,0))</f>
        <v>PEYNİRLİ</v>
      </c>
      <c r="K129" s="9">
        <v>2496</v>
      </c>
      <c r="L129" s="9"/>
      <c r="M129" s="9">
        <f>IFERROR(IF(B129="","",K129/VLOOKUP(AD129,Varsayımlar!B:R,17,0)),"")</f>
        <v>32</v>
      </c>
      <c r="N129" s="9"/>
      <c r="O129" s="9"/>
      <c r="P129" s="9">
        <f>IF(B129="","",VLOOKUP(AD129,Varsayımlar!$B:$Q,7,0)*K129)</f>
        <v>74880</v>
      </c>
      <c r="Q129" s="9">
        <f>IF(B129="","",VLOOKUP(AD129,Varsayımlar!$B:$Q,8,0))</f>
        <v>25</v>
      </c>
      <c r="R129" s="9" t="str">
        <f>IF(B129="","",VLOOKUP(AD129,Varsayımlar!$B:$Q,9,0))</f>
        <v>SOFT-AT</v>
      </c>
      <c r="S129" s="9">
        <f>IF(B129="","",VLOOKUP(AD129,Varsayımlar!$B:$Q,10,0))</f>
        <v>4</v>
      </c>
      <c r="T129" s="9">
        <f>IF(B129="","",VLOOKUP(AD129,Varsayımlar!$B:$Q,11,0))</f>
        <v>30</v>
      </c>
      <c r="U129" s="9">
        <f>IF(B129="","",VLOOKUP(AD129,Varsayımlar!$B:$Q,12,0))</f>
        <v>250</v>
      </c>
      <c r="V129" s="9" t="str">
        <f>IF(B129="","",VLOOKUP(AD129,Varsayımlar!$B:$Q,13,0))</f>
        <v>YURTDIŞI</v>
      </c>
      <c r="W129" s="9">
        <f>IF(B129="","",VLOOKUP(AD129,Varsayımlar!$B:$Q,14,0))</f>
        <v>6</v>
      </c>
      <c r="X129" s="9"/>
      <c r="Y129" s="9"/>
      <c r="Z129" s="9"/>
      <c r="AA129" s="9" t="str">
        <f>IF(B129="","",VLOOKUP(AD129,Varsayımlar!$B:$Q,15,0))</f>
        <v>KIRMIZI KOLİ-TARİHLİ KOLİ ETİKETİ</v>
      </c>
      <c r="AB129" s="9" t="str">
        <f>IF(B129="","",VLOOKUP(AD129,Varsayımlar!$B:$Q,16,0))</f>
        <v>24-26 CM</v>
      </c>
      <c r="AC129" s="9">
        <f>IF(B129="","",VLOOKUP(Sayfa2!AD98,Varsayımlar!B:S,18,0))</f>
        <v>0</v>
      </c>
      <c r="AD129" s="9" t="str">
        <f t="shared" si="5"/>
        <v>LLC KOTORMANETKA PEYNİRLİ 25CM</v>
      </c>
    </row>
    <row r="130" spans="1:30" x14ac:dyDescent="0.25">
      <c r="A130" s="9"/>
      <c r="B130" s="9"/>
      <c r="C130" s="10" t="str">
        <f>IF(B130="","",VLOOKUP(AD130,Varsayımlar!$B:$Q,3,0))</f>
        <v/>
      </c>
      <c r="D130" s="10"/>
      <c r="E130" s="10"/>
      <c r="F130" s="9"/>
      <c r="G130" s="9"/>
      <c r="H130" s="9" t="str">
        <f>IF(B130="","",VLOOKUP(AD130,Varsayımlar!$B:$Q,5,0))</f>
        <v/>
      </c>
      <c r="I130" s="9" t="str">
        <f>IF(B130="","",VLOOKUP(AD130,Varsayımlar!B:T,19,0))</f>
        <v/>
      </c>
      <c r="J130" s="9" t="str">
        <f>IF(B130="","",VLOOKUP(AD130,Varsayımlar!$B:$Q,6,0))</f>
        <v/>
      </c>
      <c r="K130" s="9"/>
      <c r="L130" s="9"/>
      <c r="M130" s="9"/>
      <c r="N130" s="9"/>
      <c r="O130" s="9"/>
      <c r="P130" s="9" t="str">
        <f>IF(B130="","",VLOOKUP(AD130,Varsayımlar!$B:$Q,7,0)*K130)</f>
        <v/>
      </c>
      <c r="Q130" s="9" t="str">
        <f>IF(B130="","",VLOOKUP(AD130,Varsayımlar!$B:$Q,8,0))</f>
        <v/>
      </c>
      <c r="R130" s="9" t="str">
        <f>IF(B130="","",VLOOKUP(AD130,Varsayımlar!$B:$Q,9,0))</f>
        <v/>
      </c>
      <c r="S130" s="9" t="str">
        <f>IF(B130="","",VLOOKUP(AD130,Varsayımlar!$B:$Q,10,0))</f>
        <v/>
      </c>
      <c r="T130" s="9" t="str">
        <f>IF(B130="","",VLOOKUP(AD130,Varsayımlar!$B:$Q,11,0))</f>
        <v/>
      </c>
      <c r="U130" s="9" t="str">
        <f>IF(B130="","",VLOOKUP(AD130,Varsayımlar!$B:$Q,12,0))</f>
        <v/>
      </c>
      <c r="V130" s="9" t="str">
        <f>IF(B130="","",VLOOKUP(AD130,Varsayımlar!$B:$Q,13,0))</f>
        <v/>
      </c>
      <c r="W130" s="9" t="str">
        <f>IF(B130="","",VLOOKUP(AD130,Varsayımlar!$B:$Q,14,0))</f>
        <v/>
      </c>
      <c r="X130" s="9"/>
      <c r="Y130" s="9"/>
      <c r="Z130" s="9"/>
      <c r="AA130" s="9" t="str">
        <f>IF(B130="","",VLOOKUP(AD130,Varsayımlar!$B:$Q,15,0))</f>
        <v/>
      </c>
      <c r="AB130" s="9" t="str">
        <f>IF(B130="","",VLOOKUP(AD130,Varsayımlar!$B:$Q,16,0))</f>
        <v/>
      </c>
      <c r="AC130" s="9" t="str">
        <f>IF(B130="","",VLOOKUP(Sayfa2!AD100,Varsayımlar!B:S,18,0))</f>
        <v/>
      </c>
      <c r="AD130" s="9" t="str">
        <f t="shared" si="5"/>
        <v/>
      </c>
    </row>
    <row r="131" spans="1:30" x14ac:dyDescent="0.25">
      <c r="A131" s="9"/>
      <c r="B131" s="88"/>
      <c r="C131" s="89" t="str">
        <f>IF(B131="","",VLOOKUP(AD131,Varsayımlar!$B:$Q,3,0))</f>
        <v/>
      </c>
      <c r="D131" s="89"/>
      <c r="E131" s="10"/>
      <c r="F131" s="9"/>
      <c r="G131" s="9"/>
      <c r="H131" s="90" t="str">
        <f>IF(B131="","",VLOOKUP(AD131,Varsayımlar!$B:$Q,5,0))</f>
        <v/>
      </c>
      <c r="I131" s="90" t="str">
        <f>IF(B131="","",VLOOKUP(AD131,Varsayımlar!B:T,19,0))</f>
        <v/>
      </c>
      <c r="J131" s="90" t="str">
        <f>IF(B131="","",VLOOKUP(AD131,Varsayımlar!$B:$Q,6,0))</f>
        <v/>
      </c>
      <c r="K131" s="9"/>
      <c r="L131" s="9"/>
      <c r="M131" s="9"/>
      <c r="N131" s="9"/>
      <c r="O131" s="9"/>
      <c r="P131" s="90" t="str">
        <f>IF(B131="","",VLOOKUP(AD131,Varsayımlar!$B:$Q,7,0)*K131)</f>
        <v/>
      </c>
      <c r="Q131" s="90" t="str">
        <f>IF(B131="","",VLOOKUP(AD131,Varsayımlar!$B:$Q,8,0))</f>
        <v/>
      </c>
      <c r="R131" s="90" t="str">
        <f>IF(B131="","",VLOOKUP(AD131,Varsayımlar!$B:$Q,9,0))</f>
        <v/>
      </c>
      <c r="S131" s="90" t="str">
        <f>IF(B131="","",VLOOKUP(AD131,Varsayımlar!$B:$Q,10,0))</f>
        <v/>
      </c>
      <c r="T131" s="90" t="str">
        <f>IF(B131="","",VLOOKUP(AD131,Varsayımlar!$B:$Q,11,0))</f>
        <v/>
      </c>
      <c r="U131" s="90" t="str">
        <f>IF(B131="","",VLOOKUP(AD131,Varsayımlar!$B:$Q,12,0))</f>
        <v/>
      </c>
      <c r="V131" s="90" t="str">
        <f>IF(B131="","",VLOOKUP(AD131,Varsayımlar!$B:$Q,13,0))</f>
        <v/>
      </c>
      <c r="W131" s="90" t="str">
        <f>IF(B131="","",VLOOKUP(AD131,Varsayımlar!$B:$Q,14,0))</f>
        <v/>
      </c>
      <c r="X131" s="9"/>
      <c r="Y131" s="9"/>
      <c r="Z131" s="9"/>
      <c r="AA131" s="90" t="str">
        <f>IF(B131="","",VLOOKUP(AD131,Varsayımlar!$B:$Q,15,0))</f>
        <v/>
      </c>
      <c r="AB131" s="90" t="str">
        <f>IF(B131="","",VLOOKUP(AD131,Varsayımlar!$B:$Q,16,0))</f>
        <v/>
      </c>
      <c r="AC131" s="90" t="str">
        <f>IF(B131="","",VLOOKUP(Sayfa2!AD101,Varsayımlar!B:S,18,0))</f>
        <v/>
      </c>
      <c r="AD131" s="90" t="str">
        <f t="shared" si="5"/>
        <v/>
      </c>
    </row>
    <row r="132" spans="1:30" x14ac:dyDescent="0.25">
      <c r="A132" s="9"/>
      <c r="B132" s="9"/>
      <c r="C132" s="10" t="str">
        <f>IF(B132="","",VLOOKUP(AD132,Varsayımlar!$B:$Q,3,0))</f>
        <v/>
      </c>
      <c r="D132" s="10"/>
      <c r="E132" s="10"/>
      <c r="F132" s="9"/>
      <c r="G132" s="9"/>
      <c r="H132" s="9" t="str">
        <f>IF(B132="","",VLOOKUP(AD132,Varsayımlar!$B:$Q,5,0))</f>
        <v/>
      </c>
      <c r="I132" s="9" t="str">
        <f>IF(B132="","",VLOOKUP(AD132,Varsayımlar!B:T,19,0))</f>
        <v/>
      </c>
      <c r="J132" s="9" t="str">
        <f>IF(B132="","",VLOOKUP(AD132,Varsayımlar!$B:$Q,6,0))</f>
        <v/>
      </c>
      <c r="K132" s="9"/>
      <c r="L132" s="9"/>
      <c r="M132" s="9"/>
      <c r="N132" s="9"/>
      <c r="O132" s="9"/>
      <c r="P132" s="9" t="str">
        <f>IF(B132="","",VLOOKUP(AD132,Varsayımlar!$B:$Q,7,0)*K132)</f>
        <v/>
      </c>
      <c r="Q132" s="9" t="str">
        <f>IF(B132="","",VLOOKUP(AD132,Varsayımlar!$B:$Q,8,0))</f>
        <v/>
      </c>
      <c r="R132" s="9" t="str">
        <f>IF(B132="","",VLOOKUP(AD132,Varsayımlar!$B:$Q,9,0))</f>
        <v/>
      </c>
      <c r="S132" s="9" t="str">
        <f>IF(B132="","",VLOOKUP(AD132,Varsayımlar!$B:$Q,10,0))</f>
        <v/>
      </c>
      <c r="T132" s="9" t="str">
        <f>IF(B132="","",VLOOKUP(AD132,Varsayımlar!$B:$Q,11,0))</f>
        <v/>
      </c>
      <c r="U132" s="9" t="str">
        <f>IF(B132="","",VLOOKUP(AD132,Varsayımlar!$B:$Q,12,0))</f>
        <v/>
      </c>
      <c r="V132" s="9" t="str">
        <f>IF(B132="","",VLOOKUP(AD132,Varsayımlar!$B:$Q,13,0))</f>
        <v/>
      </c>
      <c r="W132" s="9" t="str">
        <f>IF(B132="","",VLOOKUP(AD132,Varsayımlar!$B:$Q,14,0))</f>
        <v/>
      </c>
      <c r="X132" s="9"/>
      <c r="Y132" s="9"/>
      <c r="Z132" s="9"/>
      <c r="AA132" s="9" t="str">
        <f>IF(B132="","",VLOOKUP(AD132,Varsayımlar!$B:$Q,15,0))</f>
        <v/>
      </c>
      <c r="AB132" s="9" t="str">
        <f>IF(B132="","",VLOOKUP(AD132,Varsayımlar!$B:$Q,16,0))</f>
        <v/>
      </c>
      <c r="AC132" s="9" t="str">
        <f>IF(B132="","",VLOOKUP(Sayfa2!AD102,Varsayımlar!B:S,18,0))</f>
        <v/>
      </c>
      <c r="AD132" s="9" t="str">
        <f t="shared" si="5"/>
        <v/>
      </c>
    </row>
    <row r="133" spans="1:30" x14ac:dyDescent="0.25">
      <c r="A133" s="9"/>
      <c r="B133" s="88"/>
      <c r="C133" s="89" t="str">
        <f>IF(B133="","",VLOOKUP(AD133,Varsayımlar!$B:$Q,3,0))</f>
        <v/>
      </c>
      <c r="D133" s="89"/>
      <c r="E133" s="10"/>
      <c r="F133" s="9"/>
      <c r="G133" s="9"/>
      <c r="H133" s="90" t="str">
        <f>IF(B133="","",VLOOKUP(AD133,Varsayımlar!$B:$Q,5,0))</f>
        <v/>
      </c>
      <c r="I133" s="90" t="str">
        <f>IF(B133="","",VLOOKUP(AD133,Varsayımlar!B:T,19,0))</f>
        <v/>
      </c>
      <c r="J133" s="90" t="str">
        <f>IF(B133="","",VLOOKUP(AD133,Varsayımlar!$B:$Q,6,0))</f>
        <v/>
      </c>
      <c r="K133" s="9"/>
      <c r="L133" s="9"/>
      <c r="M133" s="9"/>
      <c r="N133" s="9"/>
      <c r="O133" s="9"/>
      <c r="P133" s="90" t="str">
        <f>IF(B133="","",VLOOKUP(AD133,Varsayımlar!$B:$Q,7,0)*K133)</f>
        <v/>
      </c>
      <c r="Q133" s="90" t="str">
        <f>IF(B133="","",VLOOKUP(AD133,Varsayımlar!$B:$Q,8,0))</f>
        <v/>
      </c>
      <c r="R133" s="90" t="str">
        <f>IF(B133="","",VLOOKUP(AD133,Varsayımlar!$B:$Q,9,0))</f>
        <v/>
      </c>
      <c r="S133" s="90" t="str">
        <f>IF(B133="","",VLOOKUP(AD133,Varsayımlar!$B:$Q,10,0))</f>
        <v/>
      </c>
      <c r="T133" s="90" t="str">
        <f>IF(B133="","",VLOOKUP(AD133,Varsayımlar!$B:$Q,11,0))</f>
        <v/>
      </c>
      <c r="U133" s="90" t="str">
        <f>IF(B133="","",VLOOKUP(AD133,Varsayımlar!$B:$Q,12,0))</f>
        <v/>
      </c>
      <c r="V133" s="90" t="str">
        <f>IF(B133="","",VLOOKUP(AD133,Varsayımlar!$B:$Q,13,0))</f>
        <v/>
      </c>
      <c r="W133" s="90" t="str">
        <f>IF(B133="","",VLOOKUP(AD133,Varsayımlar!$B:$Q,14,0))</f>
        <v/>
      </c>
      <c r="X133" s="9"/>
      <c r="Y133" s="9"/>
      <c r="Z133" s="9"/>
      <c r="AA133" s="90" t="str">
        <f>IF(B133="","",VLOOKUP(AD133,Varsayımlar!$B:$Q,15,0))</f>
        <v/>
      </c>
      <c r="AB133" s="90" t="str">
        <f>IF(B133="","",VLOOKUP(AD133,Varsayımlar!$B:$Q,16,0))</f>
        <v/>
      </c>
      <c r="AC133" s="90" t="str">
        <f>IF(B133="","",VLOOKUP(Sayfa2!AD103,Varsayımlar!B:S,18,0))</f>
        <v/>
      </c>
      <c r="AD133" s="90" t="str">
        <f t="shared" si="5"/>
        <v/>
      </c>
    </row>
    <row r="134" spans="1:30" x14ac:dyDescent="0.25">
      <c r="A134" s="9"/>
      <c r="B134" s="9"/>
      <c r="C134" s="10" t="str">
        <f>IF(B134="","",VLOOKUP(AD134,Varsayımlar!$B:$Q,3,0))</f>
        <v/>
      </c>
      <c r="D134" s="10"/>
      <c r="E134" s="10"/>
      <c r="F134" s="9"/>
      <c r="G134" s="9"/>
      <c r="H134" s="9" t="str">
        <f>IF(B134="","",VLOOKUP(AD134,Varsayımlar!$B:$Q,5,0))</f>
        <v/>
      </c>
      <c r="I134" s="9" t="str">
        <f>IF(B134="","",VLOOKUP(AD134,Varsayımlar!B:T,19,0))</f>
        <v/>
      </c>
      <c r="J134" s="9" t="str">
        <f>IF(B134="","",VLOOKUP(AD134,Varsayımlar!$B:$Q,6,0))</f>
        <v/>
      </c>
      <c r="K134" s="9"/>
      <c r="L134" s="9"/>
      <c r="M134" s="9"/>
      <c r="N134" s="9"/>
      <c r="O134" s="9"/>
      <c r="P134" s="9" t="str">
        <f>IF(B134="","",VLOOKUP(AD134,Varsayımlar!$B:$Q,7,0)*K134)</f>
        <v/>
      </c>
      <c r="Q134" s="9" t="str">
        <f>IF(B134="","",VLOOKUP(AD134,Varsayımlar!$B:$Q,8,0))</f>
        <v/>
      </c>
      <c r="R134" s="9" t="str">
        <f>IF(B134="","",VLOOKUP(AD134,Varsayımlar!$B:$Q,9,0))</f>
        <v/>
      </c>
      <c r="S134" s="9" t="str">
        <f>IF(B134="","",VLOOKUP(AD134,Varsayımlar!$B:$Q,10,0))</f>
        <v/>
      </c>
      <c r="T134" s="9" t="str">
        <f>IF(B134="","",VLOOKUP(AD134,Varsayımlar!$B:$Q,11,0))</f>
        <v/>
      </c>
      <c r="U134" s="9" t="str">
        <f>IF(B134="","",VLOOKUP(AD134,Varsayımlar!$B:$Q,12,0))</f>
        <v/>
      </c>
      <c r="V134" s="9" t="str">
        <f>IF(B134="","",VLOOKUP(AD134,Varsayımlar!$B:$Q,13,0))</f>
        <v/>
      </c>
      <c r="W134" s="9" t="str">
        <f>IF(B134="","",VLOOKUP(AD134,Varsayımlar!$B:$Q,14,0))</f>
        <v/>
      </c>
      <c r="X134" s="9"/>
      <c r="Y134" s="9"/>
      <c r="Z134" s="9"/>
      <c r="AA134" s="9" t="str">
        <f>IF(B134="","",VLOOKUP(AD134,Varsayımlar!$B:$Q,15,0))</f>
        <v/>
      </c>
      <c r="AB134" s="9" t="str">
        <f>IF(B134="","",VLOOKUP(AD134,Varsayımlar!$B:$Q,16,0))</f>
        <v/>
      </c>
      <c r="AC134" s="9" t="str">
        <f>IF(B134="","",VLOOKUP(Sayfa2!AD104,Varsayımlar!B:S,18,0))</f>
        <v/>
      </c>
      <c r="AD134" s="9" t="str">
        <f t="shared" si="5"/>
        <v/>
      </c>
    </row>
    <row r="135" spans="1:30" x14ac:dyDescent="0.25"/>
    <row r="136" spans="1:30" x14ac:dyDescent="0.25"/>
    <row r="137" spans="1:30" x14ac:dyDescent="0.25"/>
    <row r="138" spans="1:30" x14ac:dyDescent="0.25"/>
    <row r="139" spans="1:30" x14ac:dyDescent="0.25"/>
    <row r="140" spans="1:30" x14ac:dyDescent="0.25"/>
    <row r="141" spans="1:30" x14ac:dyDescent="0.25"/>
    <row r="142" spans="1:30" x14ac:dyDescent="0.25"/>
    <row r="143" spans="1:30" x14ac:dyDescent="0.25"/>
    <row r="144" spans="1:30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5" x14ac:dyDescent="0.25"/>
    <row r="167" x14ac:dyDescent="0.25"/>
    <row r="169" x14ac:dyDescent="0.25"/>
    <row r="171" x14ac:dyDescent="0.25"/>
    <row r="173" x14ac:dyDescent="0.25"/>
    <row r="174" x14ac:dyDescent="0.25"/>
    <row r="175" x14ac:dyDescent="0.25"/>
    <row r="176" x14ac:dyDescent="0.25"/>
    <row r="177" x14ac:dyDescent="0.25"/>
    <row r="179" x14ac:dyDescent="0.25"/>
    <row r="181" x14ac:dyDescent="0.25"/>
    <row r="183" x14ac:dyDescent="0.25"/>
    <row r="185" x14ac:dyDescent="0.25"/>
    <row r="187" x14ac:dyDescent="0.25"/>
    <row r="189" x14ac:dyDescent="0.25"/>
    <row r="190" x14ac:dyDescent="0.25"/>
    <row r="191" x14ac:dyDescent="0.25"/>
    <row r="193" x14ac:dyDescent="0.25"/>
    <row r="195" x14ac:dyDescent="0.25"/>
    <row r="197" x14ac:dyDescent="0.25"/>
    <row r="199" x14ac:dyDescent="0.25"/>
    <row r="201" x14ac:dyDescent="0.25"/>
    <row r="203" x14ac:dyDescent="0.25"/>
    <row r="205" x14ac:dyDescent="0.25"/>
    <row r="206" x14ac:dyDescent="0.25"/>
    <row r="207" x14ac:dyDescent="0.25"/>
    <row r="209" x14ac:dyDescent="0.25"/>
    <row r="211" x14ac:dyDescent="0.25"/>
    <row r="213" x14ac:dyDescent="0.25"/>
    <row r="215" x14ac:dyDescent="0.25"/>
    <row r="217" x14ac:dyDescent="0.25"/>
    <row r="219" x14ac:dyDescent="0.25"/>
    <row r="221" x14ac:dyDescent="0.25"/>
    <row r="222" x14ac:dyDescent="0.25"/>
    <row r="223" x14ac:dyDescent="0.25"/>
    <row r="225" x14ac:dyDescent="0.25"/>
    <row r="227" x14ac:dyDescent="0.25"/>
    <row r="229" x14ac:dyDescent="0.25"/>
    <row r="231" x14ac:dyDescent="0.25"/>
    <row r="233" x14ac:dyDescent="0.25"/>
    <row r="235" x14ac:dyDescent="0.25"/>
    <row r="237" x14ac:dyDescent="0.25"/>
    <row r="238" x14ac:dyDescent="0.25"/>
    <row r="239" x14ac:dyDescent="0.25"/>
    <row r="241" x14ac:dyDescent="0.25"/>
    <row r="243" x14ac:dyDescent="0.25"/>
    <row r="245" x14ac:dyDescent="0.25"/>
    <row r="247" x14ac:dyDescent="0.25"/>
    <row r="249" x14ac:dyDescent="0.25"/>
    <row r="251" x14ac:dyDescent="0.25"/>
    <row r="253" x14ac:dyDescent="0.25"/>
    <row r="255" x14ac:dyDescent="0.25"/>
    <row r="257" x14ac:dyDescent="0.25"/>
    <row r="259" x14ac:dyDescent="0.25"/>
    <row r="261" x14ac:dyDescent="0.25"/>
    <row r="263" x14ac:dyDescent="0.25"/>
    <row r="265" x14ac:dyDescent="0.25"/>
    <row r="267" x14ac:dyDescent="0.25"/>
    <row r="269" x14ac:dyDescent="0.25"/>
    <row r="271" x14ac:dyDescent="0.25"/>
    <row r="273" x14ac:dyDescent="0.25"/>
    <row r="275" x14ac:dyDescent="0.25"/>
    <row r="277" x14ac:dyDescent="0.25"/>
    <row r="279" x14ac:dyDescent="0.25"/>
    <row r="281" x14ac:dyDescent="0.25"/>
    <row r="283" x14ac:dyDescent="0.25"/>
    <row r="285" x14ac:dyDescent="0.25"/>
    <row r="287" x14ac:dyDescent="0.25"/>
    <row r="289" x14ac:dyDescent="0.25"/>
    <row r="291" x14ac:dyDescent="0.25"/>
    <row r="293" x14ac:dyDescent="0.25"/>
    <row r="295" x14ac:dyDescent="0.25"/>
    <row r="297" x14ac:dyDescent="0.25"/>
    <row r="299" x14ac:dyDescent="0.25"/>
    <row r="301" x14ac:dyDescent="0.25"/>
    <row r="303" x14ac:dyDescent="0.25"/>
    <row r="305" x14ac:dyDescent="0.25"/>
    <row r="307" x14ac:dyDescent="0.25"/>
    <row r="309" x14ac:dyDescent="0.25"/>
    <row r="311" x14ac:dyDescent="0.25"/>
    <row r="313" x14ac:dyDescent="0.25"/>
    <row r="315" x14ac:dyDescent="0.25"/>
    <row r="317" x14ac:dyDescent="0.25"/>
    <row r="319" x14ac:dyDescent="0.25"/>
    <row r="321" x14ac:dyDescent="0.25"/>
    <row r="323" x14ac:dyDescent="0.25"/>
    <row r="325" x14ac:dyDescent="0.25"/>
    <row r="327" x14ac:dyDescent="0.25"/>
    <row r="329" x14ac:dyDescent="0.25"/>
    <row r="331" x14ac:dyDescent="0.25"/>
    <row r="333" x14ac:dyDescent="0.25"/>
    <row r="335" x14ac:dyDescent="0.25"/>
    <row r="337" x14ac:dyDescent="0.25"/>
    <row r="339" x14ac:dyDescent="0.25"/>
    <row r="341" x14ac:dyDescent="0.25"/>
    <row r="343" x14ac:dyDescent="0.25"/>
    <row r="345" x14ac:dyDescent="0.25"/>
    <row r="347" x14ac:dyDescent="0.25"/>
    <row r="349" x14ac:dyDescent="0.25"/>
    <row r="351" x14ac:dyDescent="0.25"/>
    <row r="353" x14ac:dyDescent="0.25"/>
    <row r="355" x14ac:dyDescent="0.25"/>
    <row r="357" x14ac:dyDescent="0.25"/>
    <row r="359" x14ac:dyDescent="0.25"/>
    <row r="361" x14ac:dyDescent="0.25"/>
    <row r="363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7" x14ac:dyDescent="0.25"/>
    <row r="1089" x14ac:dyDescent="0.25"/>
    <row r="1091" x14ac:dyDescent="0.25"/>
    <row r="1093" x14ac:dyDescent="0.25"/>
    <row r="1095" x14ac:dyDescent="0.25"/>
    <row r="1097" x14ac:dyDescent="0.25"/>
    <row r="1099" x14ac:dyDescent="0.25"/>
    <row r="1101" x14ac:dyDescent="0.25"/>
    <row r="1103" x14ac:dyDescent="0.25"/>
    <row r="1105" x14ac:dyDescent="0.25"/>
    <row r="1107" x14ac:dyDescent="0.25"/>
    <row r="1109" x14ac:dyDescent="0.25"/>
    <row r="1111" x14ac:dyDescent="0.25"/>
    <row r="1113" x14ac:dyDescent="0.25"/>
    <row r="1115" x14ac:dyDescent="0.25"/>
    <row r="1117" x14ac:dyDescent="0.25"/>
    <row r="1119" x14ac:dyDescent="0.25"/>
    <row r="1121" x14ac:dyDescent="0.25"/>
    <row r="1123" x14ac:dyDescent="0.25"/>
    <row r="1125" x14ac:dyDescent="0.25"/>
    <row r="1127" x14ac:dyDescent="0.25"/>
    <row r="1129" x14ac:dyDescent="0.25"/>
    <row r="1131" x14ac:dyDescent="0.25"/>
    <row r="1133" x14ac:dyDescent="0.25"/>
    <row r="1135" x14ac:dyDescent="0.25"/>
    <row r="1137" x14ac:dyDescent="0.25"/>
    <row r="1139" x14ac:dyDescent="0.25"/>
    <row r="1141" x14ac:dyDescent="0.25"/>
    <row r="1143" x14ac:dyDescent="0.25"/>
    <row r="1145" x14ac:dyDescent="0.25"/>
    <row r="1147" x14ac:dyDescent="0.25"/>
    <row r="1149" x14ac:dyDescent="0.25"/>
    <row r="1151" x14ac:dyDescent="0.25"/>
    <row r="1153" x14ac:dyDescent="0.25"/>
    <row r="1155" x14ac:dyDescent="0.25"/>
    <row r="1157" x14ac:dyDescent="0.25"/>
    <row r="1159" x14ac:dyDescent="0.25"/>
    <row r="1161" x14ac:dyDescent="0.25"/>
    <row r="1163" x14ac:dyDescent="0.25"/>
    <row r="1165" x14ac:dyDescent="0.25"/>
    <row r="1167" x14ac:dyDescent="0.25"/>
    <row r="1169" x14ac:dyDescent="0.25"/>
    <row r="1171" x14ac:dyDescent="0.25"/>
    <row r="1173" x14ac:dyDescent="0.25"/>
    <row r="1175" x14ac:dyDescent="0.25"/>
    <row r="1177" x14ac:dyDescent="0.25"/>
    <row r="1179" x14ac:dyDescent="0.25"/>
    <row r="1181" x14ac:dyDescent="0.25"/>
    <row r="1183" x14ac:dyDescent="0.25"/>
    <row r="1185" x14ac:dyDescent="0.25"/>
    <row r="1187" x14ac:dyDescent="0.25"/>
    <row r="1189" x14ac:dyDescent="0.25"/>
    <row r="1191" x14ac:dyDescent="0.25"/>
    <row r="1193" x14ac:dyDescent="0.25"/>
    <row r="1195" x14ac:dyDescent="0.25"/>
    <row r="1197" x14ac:dyDescent="0.25"/>
    <row r="1199" x14ac:dyDescent="0.25"/>
    <row r="1201" x14ac:dyDescent="0.25"/>
    <row r="1203" x14ac:dyDescent="0.25"/>
    <row r="1205" x14ac:dyDescent="0.25"/>
    <row r="1207" x14ac:dyDescent="0.25"/>
    <row r="1209" x14ac:dyDescent="0.25"/>
    <row r="1211" x14ac:dyDescent="0.25"/>
    <row r="1213" x14ac:dyDescent="0.25"/>
    <row r="1215" x14ac:dyDescent="0.25"/>
    <row r="1217" x14ac:dyDescent="0.25"/>
    <row r="1219" x14ac:dyDescent="0.25"/>
    <row r="1221" x14ac:dyDescent="0.25"/>
    <row r="1223" x14ac:dyDescent="0.25"/>
    <row r="1225" x14ac:dyDescent="0.25"/>
    <row r="1227" x14ac:dyDescent="0.25"/>
    <row r="1229" x14ac:dyDescent="0.25"/>
    <row r="1231" x14ac:dyDescent="0.25"/>
    <row r="1233" x14ac:dyDescent="0.25"/>
    <row r="1235" x14ac:dyDescent="0.25"/>
    <row r="1237" x14ac:dyDescent="0.25"/>
    <row r="1239" x14ac:dyDescent="0.25"/>
    <row r="1241" x14ac:dyDescent="0.25"/>
    <row r="1243" x14ac:dyDescent="0.25"/>
    <row r="1245" x14ac:dyDescent="0.25"/>
    <row r="1247" x14ac:dyDescent="0.25"/>
    <row r="1249" x14ac:dyDescent="0.25"/>
    <row r="1251" x14ac:dyDescent="0.25"/>
    <row r="1253" x14ac:dyDescent="0.25"/>
    <row r="1255" x14ac:dyDescent="0.25"/>
    <row r="1257" x14ac:dyDescent="0.25"/>
    <row r="1259" x14ac:dyDescent="0.25"/>
    <row r="1261" x14ac:dyDescent="0.25"/>
    <row r="1263" x14ac:dyDescent="0.25"/>
    <row r="1265" x14ac:dyDescent="0.25"/>
    <row r="1267" x14ac:dyDescent="0.25"/>
    <row r="1269" x14ac:dyDescent="0.25"/>
    <row r="1271" x14ac:dyDescent="0.25"/>
    <row r="1273" x14ac:dyDescent="0.25"/>
    <row r="1275" x14ac:dyDescent="0.25"/>
    <row r="1277" x14ac:dyDescent="0.25"/>
    <row r="1278" x14ac:dyDescent="0.25"/>
    <row r="1279" x14ac:dyDescent="0.25"/>
    <row r="1281" x14ac:dyDescent="0.25"/>
    <row r="1283" x14ac:dyDescent="0.25"/>
    <row r="1285" x14ac:dyDescent="0.25"/>
    <row r="1287" x14ac:dyDescent="0.25"/>
    <row r="1289" x14ac:dyDescent="0.25"/>
    <row r="1291" x14ac:dyDescent="0.25"/>
    <row r="1293" x14ac:dyDescent="0.25"/>
    <row r="1294" x14ac:dyDescent="0.25"/>
    <row r="1295" x14ac:dyDescent="0.25"/>
    <row r="1297" x14ac:dyDescent="0.25"/>
    <row r="1299" x14ac:dyDescent="0.25"/>
    <row r="1301" x14ac:dyDescent="0.25"/>
    <row r="1303" x14ac:dyDescent="0.25"/>
    <row r="1305" x14ac:dyDescent="0.25"/>
    <row r="1307" x14ac:dyDescent="0.25"/>
    <row r="1309" x14ac:dyDescent="0.25"/>
    <row r="1310" x14ac:dyDescent="0.25"/>
    <row r="1311" x14ac:dyDescent="0.25"/>
    <row r="1313" x14ac:dyDescent="0.25"/>
    <row r="1315" x14ac:dyDescent="0.25"/>
    <row r="1317" x14ac:dyDescent="0.25"/>
    <row r="1319" x14ac:dyDescent="0.25"/>
    <row r="1321" x14ac:dyDescent="0.25"/>
    <row r="1323" x14ac:dyDescent="0.25"/>
    <row r="1325" x14ac:dyDescent="0.25"/>
    <row r="1326" x14ac:dyDescent="0.25"/>
    <row r="1327" x14ac:dyDescent="0.25"/>
    <row r="1329" x14ac:dyDescent="0.25"/>
    <row r="1331" x14ac:dyDescent="0.25"/>
    <row r="1333" x14ac:dyDescent="0.25"/>
    <row r="1335" x14ac:dyDescent="0.25"/>
    <row r="1337" x14ac:dyDescent="0.25"/>
    <row r="1339" x14ac:dyDescent="0.25"/>
    <row r="1341" x14ac:dyDescent="0.25"/>
    <row r="1342" x14ac:dyDescent="0.25"/>
    <row r="1343" x14ac:dyDescent="0.25"/>
    <row r="1345" x14ac:dyDescent="0.25"/>
    <row r="1347" x14ac:dyDescent="0.25"/>
    <row r="1349" x14ac:dyDescent="0.25"/>
    <row r="1351" x14ac:dyDescent="0.25"/>
    <row r="1353" x14ac:dyDescent="0.25"/>
    <row r="1355" x14ac:dyDescent="0.25"/>
    <row r="1357" x14ac:dyDescent="0.25"/>
    <row r="1358" x14ac:dyDescent="0.25"/>
    <row r="1359" x14ac:dyDescent="0.25"/>
    <row r="1360" x14ac:dyDescent="0.25"/>
    <row r="1361" x14ac:dyDescent="0.25"/>
    <row r="1363" x14ac:dyDescent="0.25"/>
    <row r="1365" x14ac:dyDescent="0.25"/>
    <row r="1367" x14ac:dyDescent="0.25"/>
    <row r="1369" x14ac:dyDescent="0.25"/>
    <row r="1371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5" x14ac:dyDescent="0.25"/>
    <row r="1387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1" x14ac:dyDescent="0.25"/>
    <row r="1403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7" x14ac:dyDescent="0.25"/>
    <row r="1418" x14ac:dyDescent="0.25"/>
    <row r="1419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3" x14ac:dyDescent="0.25"/>
    <row r="1434" x14ac:dyDescent="0.25"/>
    <row r="1435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</sheetData>
  <mergeCells count="5">
    <mergeCell ref="A1:AB1"/>
    <mergeCell ref="A2:Z2"/>
    <mergeCell ref="A50:AB50"/>
    <mergeCell ref="A57:AB57"/>
    <mergeCell ref="A70:AB70"/>
  </mergeCells>
  <pageMargins left="0.31496062992125984" right="0.31496062992125984" top="0.35433070866141736" bottom="0.35433070866141736" header="0.31496062992125984" footer="0.31496062992125984"/>
  <pageSetup paperSize="9" scale="44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465"/>
  <sheetViews>
    <sheetView topLeftCell="A91" zoomScale="78" zoomScaleNormal="78" workbookViewId="0">
      <selection activeCell="K99" sqref="K99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5703125" style="80" customWidth="1"/>
    <col min="6" max="6" width="18.28515625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2.57031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5.42578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8.85546875" style="8" bestFit="1" customWidth="1"/>
    <col min="24" max="25" width="12.7109375" style="8" bestFit="1" customWidth="1"/>
    <col min="26" max="26" width="13.8554687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6.42578125" style="8" hidden="1" customWidth="1"/>
    <col min="32" max="16384" width="9.140625" style="8"/>
  </cols>
  <sheetData>
    <row r="1" spans="1:32" ht="50.25" customHeight="1" x14ac:dyDescent="0.25">
      <c r="A1" s="195" t="s">
        <v>139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52"/>
    </row>
    <row r="2" spans="1:32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46182</v>
      </c>
      <c r="AB2" s="95">
        <v>0.68055555555555547</v>
      </c>
      <c r="AC2" s="35"/>
    </row>
    <row r="3" spans="1:32" ht="57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2" ht="37.5" customHeight="1" x14ac:dyDescent="0.25">
      <c r="A4" s="9" t="s">
        <v>29</v>
      </c>
      <c r="B4" s="77" t="s">
        <v>17</v>
      </c>
      <c r="C4" s="76">
        <f>IF(B4="","",VLOOKUP(AD4,Varsayımlar!$B:$Q,3,0))</f>
        <v>8698829380698</v>
      </c>
      <c r="D4" s="76" t="s">
        <v>238</v>
      </c>
      <c r="E4" s="119" t="s">
        <v>37</v>
      </c>
      <c r="F4" s="77" t="s">
        <v>445</v>
      </c>
      <c r="G4" s="77" t="s">
        <v>446</v>
      </c>
      <c r="H4" s="77" t="str">
        <f>IF(B4="","",VLOOKUP(AD4,Varsayımlar!$B:$Q,5,0))</f>
        <v>TORTİLLAS 25 CM 4 PCS 260G</v>
      </c>
      <c r="I4" s="77">
        <f>IF(B4="","",VLOOKUP(AD4,Varsayımlar!B:T,19,0))</f>
        <v>0</v>
      </c>
      <c r="J4" s="77" t="str">
        <f>IF(B4="","",VLOOKUP(AD4,Varsayımlar!$B:$Q,6,0))</f>
        <v>SADE</v>
      </c>
      <c r="K4" s="77">
        <v>2436</v>
      </c>
      <c r="L4" s="77"/>
      <c r="M4" s="77">
        <f t="shared" ref="M4:M41" si="0">K4/84</f>
        <v>29</v>
      </c>
      <c r="N4" s="77"/>
      <c r="O4" s="77">
        <v>13</v>
      </c>
      <c r="P4" s="77">
        <f>IF(B4="","",VLOOKUP(AD4,Varsayımlar!$B:$Q,7,0)*K4)</f>
        <v>73080</v>
      </c>
      <c r="Q4" s="77">
        <f>IF(B4="","",VLOOKUP(AD4,Varsayımlar!$B:$Q,8,0))</f>
        <v>25</v>
      </c>
      <c r="R4" s="77" t="str">
        <f>IF(B4="","",VLOOKUP(AD4,Varsayımlar!$B:$Q,9,0))</f>
        <v>SOFT</v>
      </c>
      <c r="S4" s="77">
        <f>IF(B4="","",VLOOKUP(AD4,Varsayımlar!$B:$Q,10,0))</f>
        <v>4</v>
      </c>
      <c r="T4" s="77">
        <f>IF(B4="","",VLOOKUP(AD4,Varsayımlar!$B:$Q,11,0))</f>
        <v>30</v>
      </c>
      <c r="U4" s="77">
        <f>IF(B4="","",VLOOKUP(AD4,Varsayımlar!$B:$Q,12,0))</f>
        <v>260</v>
      </c>
      <c r="V4" s="77" t="str">
        <f>IF(B4="","",VLOOKUP(AD4,Varsayımlar!$B:$Q,13,0))</f>
        <v>YURTDIŞI</v>
      </c>
      <c r="W4" s="77">
        <f>IF(B4="","",VLOOKUP(AD4,Varsayımlar!$B:$Q,14,0))</f>
        <v>6</v>
      </c>
      <c r="X4" s="78">
        <v>46179</v>
      </c>
      <c r="Y4" s="78">
        <v>46362</v>
      </c>
      <c r="Z4" s="77">
        <v>26060625</v>
      </c>
      <c r="AA4" s="77" t="str">
        <f>IF(B4="","",VLOOKUP(AD4,Varsayımlar!$B:$Q,15,0))</f>
        <v>TRİTON -SKT ATILACAK</v>
      </c>
      <c r="AB4" s="77" t="str">
        <f>IF(B4="","",VLOOKUP(AD4,Varsayımlar!$B:$Q,16,0))</f>
        <v>24-26 CM</v>
      </c>
      <c r="AC4" s="64"/>
      <c r="AD4" s="61" t="str">
        <f t="shared" ref="AD4:AD41" si="1">IF(B4="","",CONCATENATE(B4,E4))</f>
        <v>LLC TRİTONMUTLUKAL WHEAT TORTILLA</v>
      </c>
      <c r="AF4" s="8" t="s">
        <v>285</v>
      </c>
    </row>
    <row r="5" spans="1:32" ht="37.5" customHeight="1" x14ac:dyDescent="0.25">
      <c r="A5" s="9" t="s">
        <v>122</v>
      </c>
      <c r="B5" s="62" t="s">
        <v>17</v>
      </c>
      <c r="C5" s="33">
        <f>IF(B5="","",VLOOKUP(AD5,Varsayımlar!$B:$Q,3,0))</f>
        <v>8698829380698</v>
      </c>
      <c r="D5" s="33" t="s">
        <v>239</v>
      </c>
      <c r="E5" s="102" t="s">
        <v>37</v>
      </c>
      <c r="F5" s="62" t="s">
        <v>447</v>
      </c>
      <c r="G5" s="62" t="s">
        <v>450</v>
      </c>
      <c r="H5" s="62" t="str">
        <f>IF(B5="","",VLOOKUP(AD5,Varsayımlar!$B:$Q,5,0))</f>
        <v>TORTİLLAS 25 CM 4 PCS 260G</v>
      </c>
      <c r="I5" s="62">
        <f>IF(B5="","",VLOOKUP(AD5,Varsayımlar!B:T,19,0))</f>
        <v>0</v>
      </c>
      <c r="J5" s="62" t="str">
        <f>IF(B5="","",VLOOKUP(AD5,Varsayımlar!$B:$Q,6,0))</f>
        <v>SADE</v>
      </c>
      <c r="K5" s="62">
        <v>840</v>
      </c>
      <c r="L5" s="62"/>
      <c r="M5" s="62">
        <f t="shared" si="0"/>
        <v>10</v>
      </c>
      <c r="N5" s="62"/>
      <c r="O5" s="62">
        <v>4</v>
      </c>
      <c r="P5" s="62">
        <f>IF(B5="","",VLOOKUP(AD5,Varsayımlar!$B:$Q,7,0)*K5)</f>
        <v>25200</v>
      </c>
      <c r="Q5" s="62">
        <f>IF(B5="","",VLOOKUP(AD5,Varsayımlar!$B:$Q,8,0))</f>
        <v>25</v>
      </c>
      <c r="R5" s="62" t="str">
        <f>IF(B5="","",VLOOKUP(AD5,Varsayımlar!$B:$Q,9,0))</f>
        <v>SOFT</v>
      </c>
      <c r="S5" s="62">
        <f>IF(B5="","",VLOOKUP(AD5,Varsayımlar!$B:$Q,10,0))</f>
        <v>4</v>
      </c>
      <c r="T5" s="62">
        <f>IF(B5="","",VLOOKUP(AD5,Varsayımlar!$B:$Q,11,0))</f>
        <v>30</v>
      </c>
      <c r="U5" s="62">
        <f>IF(B5="","",VLOOKUP(AD5,Varsayımlar!$B:$Q,12,0))</f>
        <v>260</v>
      </c>
      <c r="V5" s="62" t="str">
        <f>IF(B5="","",VLOOKUP(AD5,Varsayımlar!$B:$Q,13,0))</f>
        <v>YURTDIŞI</v>
      </c>
      <c r="W5" s="62">
        <f>IF(B5="","",VLOOKUP(AD5,Varsayımlar!$B:$Q,14,0))</f>
        <v>6</v>
      </c>
      <c r="X5" s="63">
        <v>46181</v>
      </c>
      <c r="Y5" s="63">
        <v>46364</v>
      </c>
      <c r="Z5" s="62" t="s">
        <v>449</v>
      </c>
      <c r="AA5" s="62" t="str">
        <f>IF(B5="","",VLOOKUP(AD5,Varsayımlar!$B:$Q,15,0))</f>
        <v>TRİTON -SKT ATILACAK</v>
      </c>
      <c r="AB5" s="62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2" ht="36" customHeight="1" x14ac:dyDescent="0.25">
      <c r="A6" s="9" t="s">
        <v>123</v>
      </c>
      <c r="B6" s="58" t="s">
        <v>17</v>
      </c>
      <c r="C6" s="59">
        <f>IF(B6="","",VLOOKUP(AD6,Varsayımlar!$B:$Q,3,0))</f>
        <v>8698829380698</v>
      </c>
      <c r="D6" s="59" t="s">
        <v>258</v>
      </c>
      <c r="E6" s="103" t="s">
        <v>37</v>
      </c>
      <c r="F6" s="58" t="s">
        <v>451</v>
      </c>
      <c r="G6" s="58" t="s">
        <v>454</v>
      </c>
      <c r="H6" s="58" t="str">
        <f>IF(B6="","",VLOOKUP(AD6,Varsayımlar!$B:$Q,5,0))</f>
        <v>TORTİLLAS 25 CM 4 PCS 260G</v>
      </c>
      <c r="I6" s="58">
        <f>IF(B6="","",VLOOKUP(AD6,Varsayımlar!B:T,19,0))</f>
        <v>0</v>
      </c>
      <c r="J6" s="58" t="str">
        <f>IF(B6="","",VLOOKUP(AD6,Varsayımlar!$B:$Q,6,0))</f>
        <v>SADE</v>
      </c>
      <c r="K6" s="58">
        <v>336</v>
      </c>
      <c r="L6" s="58"/>
      <c r="M6" s="58">
        <f>K6/84</f>
        <v>4</v>
      </c>
      <c r="N6" s="58"/>
      <c r="O6" s="58">
        <v>4</v>
      </c>
      <c r="P6" s="58">
        <f>IF(B6="","",VLOOKUP(AD6,Varsayımlar!$B:$Q,7,0)*K6)</f>
        <v>10080</v>
      </c>
      <c r="Q6" s="58">
        <f>IF(B6="","",VLOOKUP(AD6,Varsayımlar!$B:$Q,8,0))</f>
        <v>25</v>
      </c>
      <c r="R6" s="58" t="str">
        <f>IF(B6="","",VLOOKUP(AD6,Varsayımlar!$B:$Q,9,0))</f>
        <v>SOFT</v>
      </c>
      <c r="S6" s="58">
        <f>IF(B6="","",VLOOKUP(AD6,Varsayımlar!$B:$Q,10,0))</f>
        <v>4</v>
      </c>
      <c r="T6" s="58">
        <f>IF(B6="","",VLOOKUP(AD6,Varsayımlar!$B:$Q,11,0))</f>
        <v>30</v>
      </c>
      <c r="U6" s="58">
        <f>IF(B6="","",VLOOKUP(AD6,Varsayımlar!$B:$Q,12,0))</f>
        <v>260</v>
      </c>
      <c r="V6" s="58" t="str">
        <f>IF(B6="","",VLOOKUP(AD6,Varsayımlar!$B:$Q,13,0))</f>
        <v>YURTDIŞI</v>
      </c>
      <c r="W6" s="58">
        <f>IF(B6="","",VLOOKUP(AD6,Varsayımlar!$B:$Q,14,0))</f>
        <v>6</v>
      </c>
      <c r="X6" s="60">
        <v>46181</v>
      </c>
      <c r="Y6" s="60">
        <v>46364</v>
      </c>
      <c r="Z6" s="58" t="s">
        <v>453</v>
      </c>
      <c r="AA6" s="58" t="str">
        <f>IF(B6="","",VLOOKUP(AD6,Varsayımlar!$B:$Q,15,0))</f>
        <v>TRİTON -SKT ATILACAK</v>
      </c>
      <c r="AB6" s="58" t="str">
        <f>IF(B6="","",VLOOKUP(AD6,Varsayımlar!$B:$Q,16,0))</f>
        <v>24-26 CM</v>
      </c>
      <c r="AC6" s="64"/>
      <c r="AD6" s="61" t="str">
        <f>IF(B6="","",CONCATENATE(B6,E6))</f>
        <v>LLC TRİTONMUTLUKAL WHEAT TORTILLA</v>
      </c>
    </row>
    <row r="7" spans="1:32" ht="36" customHeight="1" x14ac:dyDescent="0.25">
      <c r="A7" s="9" t="s">
        <v>124</v>
      </c>
      <c r="B7" s="58" t="s">
        <v>17</v>
      </c>
      <c r="C7" s="59">
        <f>IF(B7="","",VLOOKUP(AD7,Varsayımlar!$B:$Q,3,0))</f>
        <v>8698829380698</v>
      </c>
      <c r="D7" s="59" t="s">
        <v>258</v>
      </c>
      <c r="E7" s="103" t="s">
        <v>37</v>
      </c>
      <c r="F7" s="58" t="s">
        <v>451</v>
      </c>
      <c r="G7" s="58" t="s">
        <v>455</v>
      </c>
      <c r="H7" s="58" t="str">
        <f>IF(B7="","",VLOOKUP(AD7,Varsayımlar!$B:$Q,5,0))</f>
        <v>TORTİLLAS 25 CM 4 PCS 260G</v>
      </c>
      <c r="I7" s="58">
        <f>IF(B7="","",VLOOKUP(AD7,Varsayımlar!B:T,19,0))</f>
        <v>0</v>
      </c>
      <c r="J7" s="58" t="str">
        <f>IF(B7="","",VLOOKUP(AD7,Varsayımlar!$B:$Q,6,0))</f>
        <v>SADE</v>
      </c>
      <c r="K7" s="58">
        <v>672</v>
      </c>
      <c r="L7" s="58"/>
      <c r="M7" s="58">
        <f>K7/84</f>
        <v>8</v>
      </c>
      <c r="N7" s="58"/>
      <c r="O7" s="58">
        <v>7</v>
      </c>
      <c r="P7" s="58">
        <f>IF(B7="","",VLOOKUP(AD7,Varsayımlar!$B:$Q,7,0)*K7)</f>
        <v>20160</v>
      </c>
      <c r="Q7" s="58">
        <f>IF(B7="","",VLOOKUP(AD7,Varsayımlar!$B:$Q,8,0))</f>
        <v>25</v>
      </c>
      <c r="R7" s="58" t="str">
        <f>IF(B7="","",VLOOKUP(AD7,Varsayımlar!$B:$Q,9,0))</f>
        <v>SOFT</v>
      </c>
      <c r="S7" s="58">
        <f>IF(B7="","",VLOOKUP(AD7,Varsayımlar!$B:$Q,10,0))</f>
        <v>4</v>
      </c>
      <c r="T7" s="58">
        <f>IF(B7="","",VLOOKUP(AD7,Varsayımlar!$B:$Q,11,0))</f>
        <v>30</v>
      </c>
      <c r="U7" s="58">
        <f>IF(B7="","",VLOOKUP(AD7,Varsayımlar!$B:$Q,12,0))</f>
        <v>260</v>
      </c>
      <c r="V7" s="58" t="str">
        <f>IF(B7="","",VLOOKUP(AD7,Varsayımlar!$B:$Q,13,0))</f>
        <v>YURTDIŞI</v>
      </c>
      <c r="W7" s="58">
        <f>IF(B7="","",VLOOKUP(AD7,Varsayımlar!$B:$Q,14,0))</f>
        <v>6</v>
      </c>
      <c r="X7" s="60">
        <v>46181</v>
      </c>
      <c r="Y7" s="60">
        <v>46364</v>
      </c>
      <c r="Z7" s="58" t="s">
        <v>453</v>
      </c>
      <c r="AA7" s="58" t="str">
        <f>IF(B7="","",VLOOKUP(AD7,Varsayımlar!$B:$Q,15,0))</f>
        <v>TRİTON -SKT ATILACAK</v>
      </c>
      <c r="AB7" s="58" t="str">
        <f>IF(B7="","",VLOOKUP(AD7,Varsayımlar!$B:$Q,16,0))</f>
        <v>24-26 CM</v>
      </c>
      <c r="AC7" s="64"/>
      <c r="AD7" s="61" t="str">
        <f>IF(B7="","",CONCATENATE(B7,E7))</f>
        <v>LLC TRİTONMUTLUKAL WHEAT TORTILLA</v>
      </c>
    </row>
    <row r="8" spans="1:32" ht="36" customHeight="1" x14ac:dyDescent="0.25">
      <c r="A8" s="9" t="s">
        <v>125</v>
      </c>
      <c r="B8" s="82" t="s">
        <v>17</v>
      </c>
      <c r="C8" s="83">
        <f>IF(B8="","",VLOOKUP(AD8,Varsayımlar!$B:$Q,3,0))</f>
        <v>8698829380698</v>
      </c>
      <c r="D8" s="83" t="s">
        <v>259</v>
      </c>
      <c r="E8" s="104" t="s">
        <v>37</v>
      </c>
      <c r="F8" s="82" t="s">
        <v>456</v>
      </c>
      <c r="G8" s="82" t="s">
        <v>457</v>
      </c>
      <c r="H8" s="82" t="str">
        <f>IF(B8="","",VLOOKUP(AD8,Varsayımlar!$B:$Q,5,0))</f>
        <v>TORTİLLAS 25 CM 4 PCS 260G</v>
      </c>
      <c r="I8" s="82">
        <f>IF(B8="","",VLOOKUP(AD8,Varsayımlar!B:T,19,0))</f>
        <v>0</v>
      </c>
      <c r="J8" s="82" t="str">
        <f>IF(B8="","",VLOOKUP(AD8,Varsayımlar!$B:$Q,6,0))</f>
        <v>SADE</v>
      </c>
      <c r="K8" s="82">
        <v>2436</v>
      </c>
      <c r="L8" s="82"/>
      <c r="M8" s="82">
        <f t="shared" si="0"/>
        <v>29</v>
      </c>
      <c r="N8" s="82"/>
      <c r="O8" s="82">
        <v>24</v>
      </c>
      <c r="P8" s="82">
        <f>IF(B8="","",VLOOKUP(AD8,Varsayımlar!$B:$Q,7,0)*K8)</f>
        <v>73080</v>
      </c>
      <c r="Q8" s="82">
        <f>IF(B8="","",VLOOKUP(AD8,Varsayımlar!$B:$Q,8,0))</f>
        <v>25</v>
      </c>
      <c r="R8" s="82" t="str">
        <f>IF(B8="","",VLOOKUP(AD8,Varsayımlar!$B:$Q,9,0))</f>
        <v>SOFT</v>
      </c>
      <c r="S8" s="82">
        <f>IF(B8="","",VLOOKUP(AD8,Varsayımlar!$B:$Q,10,0))</f>
        <v>4</v>
      </c>
      <c r="T8" s="82">
        <f>IF(B8="","",VLOOKUP(AD8,Varsayımlar!$B:$Q,11,0))</f>
        <v>30</v>
      </c>
      <c r="U8" s="82">
        <f>IF(B8="","",VLOOKUP(AD8,Varsayımlar!$B:$Q,12,0))</f>
        <v>260</v>
      </c>
      <c r="V8" s="82" t="str">
        <f>IF(B8="","",VLOOKUP(AD8,Varsayımlar!$B:$Q,13,0))</f>
        <v>YURTDIŞI</v>
      </c>
      <c r="W8" s="82">
        <f>IF(B8="","",VLOOKUP(AD8,Varsayımlar!$B:$Q,14,0))</f>
        <v>6</v>
      </c>
      <c r="X8" s="84">
        <v>46182</v>
      </c>
      <c r="Y8" s="84">
        <v>46365</v>
      </c>
      <c r="Z8" s="82">
        <v>26060925</v>
      </c>
      <c r="AA8" s="82" t="str">
        <f>IF(B8="","",VLOOKUP(AD8,Varsayımlar!$B:$Q,15,0))</f>
        <v>TRİTON -SKT ATILACAK</v>
      </c>
      <c r="AB8" s="82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2" ht="36" customHeight="1" x14ac:dyDescent="0.25">
      <c r="A9" s="9" t="s">
        <v>128</v>
      </c>
      <c r="B9" s="107" t="s">
        <v>17</v>
      </c>
      <c r="C9" s="108">
        <f>IF(B9="","",VLOOKUP(AD9,Varsayımlar!$B:$Q,3,0))</f>
        <v>8698829380698</v>
      </c>
      <c r="D9" s="108" t="s">
        <v>262</v>
      </c>
      <c r="E9" s="109" t="s">
        <v>37</v>
      </c>
      <c r="F9" s="107" t="s">
        <v>466</v>
      </c>
      <c r="G9" s="107" t="s">
        <v>467</v>
      </c>
      <c r="H9" s="107" t="str">
        <f>IF(B9="","",VLOOKUP(AD9,Varsayımlar!$B:$Q,5,0))</f>
        <v>TORTİLLAS 25 CM 4 PCS 260G</v>
      </c>
      <c r="I9" s="107">
        <f>IF(B9="","",VLOOKUP(AD9,Varsayımlar!B:T,19,0))</f>
        <v>0</v>
      </c>
      <c r="J9" s="107" t="str">
        <f>IF(B9="","",VLOOKUP(AD9,Varsayımlar!$B:$Q,6,0))</f>
        <v>SADE</v>
      </c>
      <c r="K9" s="107">
        <v>1176</v>
      </c>
      <c r="L9" s="107"/>
      <c r="M9" s="107">
        <f t="shared" si="0"/>
        <v>14</v>
      </c>
      <c r="N9" s="107"/>
      <c r="O9" s="107">
        <v>12</v>
      </c>
      <c r="P9" s="107">
        <f>IF(B9="","",VLOOKUP(AD9,Varsayımlar!$B:$Q,7,0)*K9)</f>
        <v>35280</v>
      </c>
      <c r="Q9" s="107">
        <f>IF(B9="","",VLOOKUP(AD9,Varsayımlar!$B:$Q,8,0))</f>
        <v>25</v>
      </c>
      <c r="R9" s="107" t="str">
        <f>IF(B9="","",VLOOKUP(AD9,Varsayımlar!$B:$Q,9,0))</f>
        <v>SOFT</v>
      </c>
      <c r="S9" s="107">
        <f>IF(B9="","",VLOOKUP(AD9,Varsayımlar!$B:$Q,10,0))</f>
        <v>4</v>
      </c>
      <c r="T9" s="107">
        <f>IF(B9="","",VLOOKUP(AD9,Varsayımlar!$B:$Q,11,0))</f>
        <v>30</v>
      </c>
      <c r="U9" s="107">
        <f>IF(B9="","",VLOOKUP(AD9,Varsayımlar!$B:$Q,12,0))</f>
        <v>260</v>
      </c>
      <c r="V9" s="107" t="str">
        <f>IF(B9="","",VLOOKUP(AD9,Varsayımlar!$B:$Q,13,0))</f>
        <v>YURTDIŞI</v>
      </c>
      <c r="W9" s="107">
        <f>IF(B9="","",VLOOKUP(AD9,Varsayımlar!$B:$Q,14,0))</f>
        <v>6</v>
      </c>
      <c r="X9" s="110">
        <v>46184</v>
      </c>
      <c r="Y9" s="110">
        <v>46367</v>
      </c>
      <c r="Z9" s="107" t="s">
        <v>468</v>
      </c>
      <c r="AA9" s="107" t="str">
        <f>IF(B9="","",VLOOKUP(AD9,Varsayımlar!$B:$Q,15,0))</f>
        <v>TRİTON -SKT ATILACAK</v>
      </c>
      <c r="AB9" s="107" t="str">
        <f>IF(B9="","",VLOOKUP(AD9,Varsayımlar!$B:$Q,16,0))</f>
        <v>24-26 CM</v>
      </c>
      <c r="AC9" s="64"/>
      <c r="AD9" s="61" t="str">
        <f t="shared" si="1"/>
        <v>LLC TRİTONMUTLUKAL WHEAT TORTILLA</v>
      </c>
      <c r="AF9" s="8" t="s">
        <v>594</v>
      </c>
    </row>
    <row r="10" spans="1:32" ht="36" customHeight="1" x14ac:dyDescent="0.25">
      <c r="A10" s="9" t="s">
        <v>129</v>
      </c>
      <c r="B10" s="107" t="s">
        <v>17</v>
      </c>
      <c r="C10" s="108">
        <f>IF(B10="","",VLOOKUP(AD10,Varsayımlar!$B:$Q,3,0))</f>
        <v>8698829380698</v>
      </c>
      <c r="D10" s="108" t="s">
        <v>262</v>
      </c>
      <c r="E10" s="109" t="s">
        <v>37</v>
      </c>
      <c r="F10" s="107" t="s">
        <v>466</v>
      </c>
      <c r="G10" s="107" t="s">
        <v>469</v>
      </c>
      <c r="H10" s="107" t="str">
        <f>IF(B10="","",VLOOKUP(AD10,Varsayımlar!$B:$Q,5,0))</f>
        <v>TORTİLLAS 25 CM 4 PCS 260G</v>
      </c>
      <c r="I10" s="107">
        <f>IF(B10="","",VLOOKUP(AD10,Varsayımlar!B:T,19,0))</f>
        <v>0</v>
      </c>
      <c r="J10" s="107" t="str">
        <f>IF(B10="","",VLOOKUP(AD10,Varsayımlar!$B:$Q,6,0))</f>
        <v>SADE</v>
      </c>
      <c r="K10" s="107">
        <v>1260</v>
      </c>
      <c r="L10" s="107"/>
      <c r="M10" s="107">
        <f t="shared" si="0"/>
        <v>15</v>
      </c>
      <c r="N10" s="107"/>
      <c r="O10" s="107">
        <v>13</v>
      </c>
      <c r="P10" s="107">
        <f>IF(B10="","",VLOOKUP(AD10,Varsayımlar!$B:$Q,7,0)*K10)</f>
        <v>37800</v>
      </c>
      <c r="Q10" s="107">
        <f>IF(B10="","",VLOOKUP(AD10,Varsayımlar!$B:$Q,8,0))</f>
        <v>25</v>
      </c>
      <c r="R10" s="107" t="str">
        <f>IF(B10="","",VLOOKUP(AD10,Varsayımlar!$B:$Q,9,0))</f>
        <v>SOFT</v>
      </c>
      <c r="S10" s="107">
        <f>IF(B10="","",VLOOKUP(AD10,Varsayımlar!$B:$Q,10,0))</f>
        <v>4</v>
      </c>
      <c r="T10" s="107">
        <f>IF(B10="","",VLOOKUP(AD10,Varsayımlar!$B:$Q,11,0))</f>
        <v>30</v>
      </c>
      <c r="U10" s="107">
        <f>IF(B10="","",VLOOKUP(AD10,Varsayımlar!$B:$Q,12,0))</f>
        <v>260</v>
      </c>
      <c r="V10" s="107" t="str">
        <f>IF(B10="","",VLOOKUP(AD10,Varsayımlar!$B:$Q,13,0))</f>
        <v>YURTDIŞI</v>
      </c>
      <c r="W10" s="107">
        <f>IF(B10="","",VLOOKUP(AD10,Varsayımlar!$B:$Q,14,0))</f>
        <v>6</v>
      </c>
      <c r="X10" s="110">
        <v>46184</v>
      </c>
      <c r="Y10" s="110">
        <v>46367</v>
      </c>
      <c r="Z10" s="107" t="s">
        <v>468</v>
      </c>
      <c r="AA10" s="107" t="str">
        <f>IF(B10="","",VLOOKUP(AD10,Varsayımlar!$B:$Q,15,0))</f>
        <v>TRİTON -SKT ATILACAK</v>
      </c>
      <c r="AB10" s="107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2" ht="36" customHeight="1" x14ac:dyDescent="0.25">
      <c r="A11" s="9" t="s">
        <v>132</v>
      </c>
      <c r="B11" s="115" t="s">
        <v>17</v>
      </c>
      <c r="C11" s="116">
        <f>IF(B11="","",VLOOKUP(AD11,Varsayımlar!$B:$Q,3,0))</f>
        <v>8698829380698</v>
      </c>
      <c r="D11" s="116" t="s">
        <v>476</v>
      </c>
      <c r="E11" s="117" t="s">
        <v>37</v>
      </c>
      <c r="F11" s="115" t="s">
        <v>474</v>
      </c>
      <c r="G11" s="115" t="s">
        <v>475</v>
      </c>
      <c r="H11" s="115" t="str">
        <f>IF(B11="","",VLOOKUP(AD11,Varsayımlar!$B:$Q,5,0))</f>
        <v>TORTİLLAS 25 CM 4 PCS 260G</v>
      </c>
      <c r="I11" s="115">
        <f>IF(B11="","",VLOOKUP(AD11,Varsayımlar!B:T,19,0))</f>
        <v>0</v>
      </c>
      <c r="J11" s="115" t="str">
        <f>IF(B11="","",VLOOKUP(AD11,Varsayımlar!$B:$Q,6,0))</f>
        <v>SADE</v>
      </c>
      <c r="K11" s="115">
        <v>2016</v>
      </c>
      <c r="L11" s="115"/>
      <c r="M11" s="115">
        <f t="shared" si="0"/>
        <v>24</v>
      </c>
      <c r="N11" s="115"/>
      <c r="O11" s="115">
        <v>20</v>
      </c>
      <c r="P11" s="115">
        <f>IF(B11="","",VLOOKUP(AD11,Varsayımlar!$B:$Q,7,0)*K11)</f>
        <v>60480</v>
      </c>
      <c r="Q11" s="115">
        <f>IF(B11="","",VLOOKUP(AD11,Varsayımlar!$B:$Q,8,0))</f>
        <v>25</v>
      </c>
      <c r="R11" s="115" t="str">
        <f>IF(B11="","",VLOOKUP(AD11,Varsayımlar!$B:$Q,9,0))</f>
        <v>SOFT</v>
      </c>
      <c r="S11" s="115">
        <f>IF(B11="","",VLOOKUP(AD11,Varsayımlar!$B:$Q,10,0))</f>
        <v>4</v>
      </c>
      <c r="T11" s="115">
        <f>IF(B11="","",VLOOKUP(AD11,Varsayımlar!$B:$Q,11,0))</f>
        <v>30</v>
      </c>
      <c r="U11" s="115">
        <f>IF(B11="","",VLOOKUP(AD11,Varsayımlar!$B:$Q,12,0))</f>
        <v>260</v>
      </c>
      <c r="V11" s="115" t="str">
        <f>IF(B11="","",VLOOKUP(AD11,Varsayımlar!$B:$Q,13,0))</f>
        <v>YURTDIŞI</v>
      </c>
      <c r="W11" s="115">
        <f>IF(B11="","",VLOOKUP(AD11,Varsayımlar!$B:$Q,14,0))</f>
        <v>6</v>
      </c>
      <c r="X11" s="118">
        <v>46185</v>
      </c>
      <c r="Y11" s="118">
        <v>46368</v>
      </c>
      <c r="Z11" s="115">
        <v>26061225</v>
      </c>
      <c r="AA11" s="115" t="str">
        <f>IF(B11="","",VLOOKUP(AD11,Varsayımlar!$B:$Q,15,0))</f>
        <v>TRİTON -SKT ATILACAK</v>
      </c>
      <c r="AB11" s="115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2" ht="36" customHeight="1" x14ac:dyDescent="0.25">
      <c r="A12" s="9" t="s">
        <v>133</v>
      </c>
      <c r="B12" s="115" t="s">
        <v>17</v>
      </c>
      <c r="C12" s="116">
        <f>IF(B12="","",VLOOKUP(AD12,Varsayımlar!$B:$Q,3,0))</f>
        <v>8698829380698</v>
      </c>
      <c r="D12" s="116" t="s">
        <v>476</v>
      </c>
      <c r="E12" s="117" t="s">
        <v>37</v>
      </c>
      <c r="F12" s="115" t="s">
        <v>474</v>
      </c>
      <c r="G12" s="115" t="s">
        <v>477</v>
      </c>
      <c r="H12" s="115" t="str">
        <f>IF(B12="","",VLOOKUP(AD12,Varsayımlar!$B:$Q,5,0))</f>
        <v>TORTİLLAS 25 CM 4 PCS 260G</v>
      </c>
      <c r="I12" s="115">
        <f>IF(B12="","",VLOOKUP(AD12,Varsayımlar!B:T,19,0))</f>
        <v>0</v>
      </c>
      <c r="J12" s="115" t="str">
        <f>IF(B12="","",VLOOKUP(AD12,Varsayımlar!$B:$Q,6,0))</f>
        <v>SADE</v>
      </c>
      <c r="K12" s="115">
        <v>420</v>
      </c>
      <c r="L12" s="115"/>
      <c r="M12" s="115">
        <f t="shared" si="0"/>
        <v>5</v>
      </c>
      <c r="N12" s="115"/>
      <c r="O12" s="115">
        <v>4</v>
      </c>
      <c r="P12" s="115">
        <f>IF(B12="","",VLOOKUP(AD12,Varsayımlar!$B:$Q,7,0)*K12)</f>
        <v>12600</v>
      </c>
      <c r="Q12" s="115">
        <f>IF(B12="","",VLOOKUP(AD12,Varsayımlar!$B:$Q,8,0))</f>
        <v>25</v>
      </c>
      <c r="R12" s="115" t="str">
        <f>IF(B12="","",VLOOKUP(AD12,Varsayımlar!$B:$Q,9,0))</f>
        <v>SOFT</v>
      </c>
      <c r="S12" s="115">
        <f>IF(B12="","",VLOOKUP(AD12,Varsayımlar!$B:$Q,10,0))</f>
        <v>4</v>
      </c>
      <c r="T12" s="115">
        <f>IF(B12="","",VLOOKUP(AD12,Varsayımlar!$B:$Q,11,0))</f>
        <v>30</v>
      </c>
      <c r="U12" s="115">
        <f>IF(B12="","",VLOOKUP(AD12,Varsayımlar!$B:$Q,12,0))</f>
        <v>260</v>
      </c>
      <c r="V12" s="115" t="str">
        <f>IF(B12="","",VLOOKUP(AD12,Varsayımlar!$B:$Q,13,0))</f>
        <v>YURTDIŞI</v>
      </c>
      <c r="W12" s="115">
        <f>IF(B12="","",VLOOKUP(AD12,Varsayımlar!$B:$Q,14,0))</f>
        <v>6</v>
      </c>
      <c r="X12" s="118">
        <v>46185</v>
      </c>
      <c r="Y12" s="118">
        <v>46368</v>
      </c>
      <c r="Z12" s="115">
        <v>26061225</v>
      </c>
      <c r="AA12" s="115" t="str">
        <f>IF(B12="","",VLOOKUP(AD12,Varsayımlar!$B:$Q,15,0))</f>
        <v>TRİTON -SKT ATILACAK</v>
      </c>
      <c r="AB12" s="115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2" ht="36" customHeight="1" x14ac:dyDescent="0.25">
      <c r="A13" s="9" t="s">
        <v>134</v>
      </c>
      <c r="B13" s="77" t="s">
        <v>17</v>
      </c>
      <c r="C13" s="76">
        <f>IF(B13="","",VLOOKUP(AD13,Varsayımlar!$B:$Q,3,0))</f>
        <v>8698829380698</v>
      </c>
      <c r="D13" s="76" t="s">
        <v>478</v>
      </c>
      <c r="E13" s="119" t="s">
        <v>37</v>
      </c>
      <c r="F13" s="77" t="s">
        <v>479</v>
      </c>
      <c r="G13" s="77" t="s">
        <v>480</v>
      </c>
      <c r="H13" s="77" t="str">
        <f>IF(B13="","",VLOOKUP(AD13,Varsayımlar!$B:$Q,5,0))</f>
        <v>TORTİLLAS 25 CM 4 PCS 260G</v>
      </c>
      <c r="I13" s="77">
        <f>IF(B13="","",VLOOKUP(AD13,Varsayımlar!B:T,19,0))</f>
        <v>0</v>
      </c>
      <c r="J13" s="77" t="str">
        <f>IF(B13="","",VLOOKUP(AD13,Varsayımlar!$B:$Q,6,0))</f>
        <v>SADE</v>
      </c>
      <c r="K13" s="77">
        <v>2436</v>
      </c>
      <c r="L13" s="77"/>
      <c r="M13" s="77">
        <f t="shared" si="0"/>
        <v>29</v>
      </c>
      <c r="N13" s="77"/>
      <c r="O13" s="77">
        <v>24</v>
      </c>
      <c r="P13" s="77">
        <f>IF(B13="","",VLOOKUP(AD13,Varsayımlar!$B:$Q,7,0)*K13)</f>
        <v>73080</v>
      </c>
      <c r="Q13" s="77">
        <f>IF(B13="","",VLOOKUP(AD13,Varsayımlar!$B:$Q,8,0))</f>
        <v>25</v>
      </c>
      <c r="R13" s="77" t="str">
        <f>IF(B13="","",VLOOKUP(AD13,Varsayımlar!$B:$Q,9,0))</f>
        <v>SOFT</v>
      </c>
      <c r="S13" s="77">
        <f>IF(B13="","",VLOOKUP(AD13,Varsayımlar!$B:$Q,10,0))</f>
        <v>4</v>
      </c>
      <c r="T13" s="77">
        <f>IF(B13="","",VLOOKUP(AD13,Varsayımlar!$B:$Q,11,0))</f>
        <v>30</v>
      </c>
      <c r="U13" s="77">
        <f>IF(B13="","",VLOOKUP(AD13,Varsayımlar!$B:$Q,12,0))</f>
        <v>260</v>
      </c>
      <c r="V13" s="77" t="str">
        <f>IF(B13="","",VLOOKUP(AD13,Varsayımlar!$B:$Q,13,0))</f>
        <v>YURTDIŞI</v>
      </c>
      <c r="W13" s="77">
        <f>IF(B13="","",VLOOKUP(AD13,Varsayımlar!$B:$Q,14,0))</f>
        <v>6</v>
      </c>
      <c r="X13" s="78">
        <v>46186</v>
      </c>
      <c r="Y13" s="78">
        <v>46369</v>
      </c>
      <c r="Z13" s="77">
        <v>26061325</v>
      </c>
      <c r="AA13" s="77" t="str">
        <f>IF(B13="","",VLOOKUP(AD13,Varsayımlar!$B:$Q,15,0))</f>
        <v>TRİTON -SKT ATILACAK</v>
      </c>
      <c r="AB13" s="77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2" ht="36" customHeight="1" x14ac:dyDescent="0.25">
      <c r="A14" s="9" t="s">
        <v>135</v>
      </c>
      <c r="B14" s="70" t="s">
        <v>17</v>
      </c>
      <c r="C14" s="71">
        <f>IF(B14="","",VLOOKUP(AD14,Varsayımlar!$B:$Q,3,0))</f>
        <v>8698829380698</v>
      </c>
      <c r="D14" s="71" t="s">
        <v>481</v>
      </c>
      <c r="E14" s="106" t="s">
        <v>37</v>
      </c>
      <c r="F14" s="70" t="s">
        <v>482</v>
      </c>
      <c r="G14" s="70" t="s">
        <v>483</v>
      </c>
      <c r="H14" s="70" t="str">
        <f>IF(B14="","",VLOOKUP(AD14,Varsayımlar!$B:$Q,5,0))</f>
        <v>TORTİLLAS 25 CM 4 PCS 260G</v>
      </c>
      <c r="I14" s="70">
        <f>IF(B14="","",VLOOKUP(AD14,Varsayımlar!B:T,19,0))</f>
        <v>0</v>
      </c>
      <c r="J14" s="70" t="str">
        <f>IF(B14="","",VLOOKUP(AD14,Varsayımlar!$B:$Q,6,0))</f>
        <v>SADE</v>
      </c>
      <c r="K14" s="70">
        <v>1344</v>
      </c>
      <c r="L14" s="70"/>
      <c r="M14" s="70">
        <f t="shared" si="0"/>
        <v>16</v>
      </c>
      <c r="N14" s="70"/>
      <c r="O14" s="70">
        <v>14</v>
      </c>
      <c r="P14" s="70">
        <f>IF(B14="","",VLOOKUP(AD14,Varsayımlar!$B:$Q,7,0)*K14)</f>
        <v>40320</v>
      </c>
      <c r="Q14" s="70">
        <f>IF(B14="","",VLOOKUP(AD14,Varsayımlar!$B:$Q,8,0))</f>
        <v>25</v>
      </c>
      <c r="R14" s="70" t="str">
        <f>IF(B14="","",VLOOKUP(AD14,Varsayımlar!$B:$Q,9,0))</f>
        <v>SOFT</v>
      </c>
      <c r="S14" s="70">
        <f>IF(B14="","",VLOOKUP(AD14,Varsayımlar!$B:$Q,10,0))</f>
        <v>4</v>
      </c>
      <c r="T14" s="70">
        <f>IF(B14="","",VLOOKUP(AD14,Varsayımlar!$B:$Q,11,0))</f>
        <v>30</v>
      </c>
      <c r="U14" s="70">
        <f>IF(B14="","",VLOOKUP(AD14,Varsayımlar!$B:$Q,12,0))</f>
        <v>260</v>
      </c>
      <c r="V14" s="70" t="str">
        <f>IF(B14="","",VLOOKUP(AD14,Varsayımlar!$B:$Q,13,0))</f>
        <v>YURTDIŞI</v>
      </c>
      <c r="W14" s="70">
        <f>IF(B14="","",VLOOKUP(AD14,Varsayımlar!$B:$Q,14,0))</f>
        <v>6</v>
      </c>
      <c r="X14" s="73">
        <v>46188</v>
      </c>
      <c r="Y14" s="73">
        <v>46371</v>
      </c>
      <c r="Z14" s="70">
        <v>26061525</v>
      </c>
      <c r="AA14" s="70" t="str">
        <f>IF(B14="","",VLOOKUP(AD14,Varsayımlar!$B:$Q,15,0))</f>
        <v>TRİTON -SKT ATILACAK</v>
      </c>
      <c r="AB14" s="70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2" ht="36" customHeight="1" x14ac:dyDescent="0.25">
      <c r="A15" s="9" t="s">
        <v>136</v>
      </c>
      <c r="B15" s="70" t="s">
        <v>17</v>
      </c>
      <c r="C15" s="71">
        <f>IF(B15="","",VLOOKUP(AD15,Varsayımlar!$B:$Q,3,0))</f>
        <v>8698829380698</v>
      </c>
      <c r="D15" s="71" t="s">
        <v>481</v>
      </c>
      <c r="E15" s="106" t="s">
        <v>37</v>
      </c>
      <c r="F15" s="70" t="s">
        <v>482</v>
      </c>
      <c r="G15" s="70" t="s">
        <v>484</v>
      </c>
      <c r="H15" s="70" t="str">
        <f>IF(B15="","",VLOOKUP(AD15,Varsayımlar!$B:$Q,5,0))</f>
        <v>TORTİLLAS 25 CM 4 PCS 260G</v>
      </c>
      <c r="I15" s="70">
        <f>IF(B15="","",VLOOKUP(AD15,Varsayımlar!B:T,19,0))</f>
        <v>0</v>
      </c>
      <c r="J15" s="70" t="str">
        <f>IF(B15="","",VLOOKUP(AD15,Varsayımlar!$B:$Q,6,0))</f>
        <v>SADE</v>
      </c>
      <c r="K15" s="70">
        <v>252</v>
      </c>
      <c r="L15" s="70"/>
      <c r="M15" s="70">
        <f t="shared" si="0"/>
        <v>3</v>
      </c>
      <c r="N15" s="70"/>
      <c r="O15" s="70">
        <v>3</v>
      </c>
      <c r="P15" s="70">
        <f>IF(B15="","",VLOOKUP(AD15,Varsayımlar!$B:$Q,7,0)*K15)</f>
        <v>7560</v>
      </c>
      <c r="Q15" s="70">
        <f>IF(B15="","",VLOOKUP(AD15,Varsayımlar!$B:$Q,8,0))</f>
        <v>25</v>
      </c>
      <c r="R15" s="70" t="str">
        <f>IF(B15="","",VLOOKUP(AD15,Varsayımlar!$B:$Q,9,0))</f>
        <v>SOFT</v>
      </c>
      <c r="S15" s="70">
        <f>IF(B15="","",VLOOKUP(AD15,Varsayımlar!$B:$Q,10,0))</f>
        <v>4</v>
      </c>
      <c r="T15" s="70">
        <f>IF(B15="","",VLOOKUP(AD15,Varsayımlar!$B:$Q,11,0))</f>
        <v>30</v>
      </c>
      <c r="U15" s="70">
        <f>IF(B15="","",VLOOKUP(AD15,Varsayımlar!$B:$Q,12,0))</f>
        <v>260</v>
      </c>
      <c r="V15" s="70" t="str">
        <f>IF(B15="","",VLOOKUP(AD15,Varsayımlar!$B:$Q,13,0))</f>
        <v>YURTDIŞI</v>
      </c>
      <c r="W15" s="70">
        <f>IF(B15="","",VLOOKUP(AD15,Varsayımlar!$B:$Q,14,0))</f>
        <v>6</v>
      </c>
      <c r="X15" s="73">
        <v>46188</v>
      </c>
      <c r="Y15" s="73">
        <v>46371</v>
      </c>
      <c r="Z15" s="70">
        <v>26061525</v>
      </c>
      <c r="AA15" s="70" t="str">
        <f>IF(B15="","",VLOOKUP(AD15,Varsayımlar!$B:$Q,15,0))</f>
        <v>TRİTON -SKT ATILACAK</v>
      </c>
      <c r="AB15" s="70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2" ht="36" customHeight="1" x14ac:dyDescent="0.25">
      <c r="A16" s="9" t="s">
        <v>137</v>
      </c>
      <c r="B16" s="70" t="s">
        <v>17</v>
      </c>
      <c r="C16" s="71">
        <f>IF(B16="","",VLOOKUP(AD16,Varsayımlar!$B:$Q,3,0))</f>
        <v>8698829380698</v>
      </c>
      <c r="D16" s="71" t="s">
        <v>481</v>
      </c>
      <c r="E16" s="106" t="s">
        <v>37</v>
      </c>
      <c r="F16" s="70" t="s">
        <v>482</v>
      </c>
      <c r="G16" s="70" t="s">
        <v>485</v>
      </c>
      <c r="H16" s="70" t="str">
        <f>IF(B16="","",VLOOKUP(AD16,Varsayımlar!$B:$Q,5,0))</f>
        <v>TORTİLLAS 25 CM 4 PCS 260G</v>
      </c>
      <c r="I16" s="70">
        <f>IF(B16="","",VLOOKUP(AD16,Varsayımlar!B:T,19,0))</f>
        <v>0</v>
      </c>
      <c r="J16" s="70" t="str">
        <f>IF(B16="","",VLOOKUP(AD16,Varsayımlar!$B:$Q,6,0))</f>
        <v>SADE</v>
      </c>
      <c r="K16" s="70">
        <v>840</v>
      </c>
      <c r="L16" s="70"/>
      <c r="M16" s="70">
        <f t="shared" si="0"/>
        <v>10</v>
      </c>
      <c r="N16" s="70"/>
      <c r="O16" s="70">
        <v>9</v>
      </c>
      <c r="P16" s="70">
        <f>IF(B16="","",VLOOKUP(AD16,Varsayımlar!$B:$Q,7,0)*K16)</f>
        <v>25200</v>
      </c>
      <c r="Q16" s="70">
        <f>IF(B16="","",VLOOKUP(AD16,Varsayımlar!$B:$Q,8,0))</f>
        <v>25</v>
      </c>
      <c r="R16" s="70" t="str">
        <f>IF(B16="","",VLOOKUP(AD16,Varsayımlar!$B:$Q,9,0))</f>
        <v>SOFT</v>
      </c>
      <c r="S16" s="70">
        <f>IF(B16="","",VLOOKUP(AD16,Varsayımlar!$B:$Q,10,0))</f>
        <v>4</v>
      </c>
      <c r="T16" s="70">
        <f>IF(B16="","",VLOOKUP(AD16,Varsayımlar!$B:$Q,11,0))</f>
        <v>30</v>
      </c>
      <c r="U16" s="70">
        <f>IF(B16="","",VLOOKUP(AD16,Varsayımlar!$B:$Q,12,0))</f>
        <v>260</v>
      </c>
      <c r="V16" s="70" t="str">
        <f>IF(B16="","",VLOOKUP(AD16,Varsayımlar!$B:$Q,13,0))</f>
        <v>YURTDIŞI</v>
      </c>
      <c r="W16" s="70">
        <f>IF(B16="","",VLOOKUP(AD16,Varsayımlar!$B:$Q,14,0))</f>
        <v>6</v>
      </c>
      <c r="X16" s="73">
        <v>46188</v>
      </c>
      <c r="Y16" s="73">
        <v>46371</v>
      </c>
      <c r="Z16" s="70">
        <v>26061525</v>
      </c>
      <c r="AA16" s="70" t="str">
        <f>IF(B16="","",VLOOKUP(AD16,Varsayımlar!$B:$Q,15,0))</f>
        <v>TRİTON -SKT ATILACAK</v>
      </c>
      <c r="AB16" s="70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customHeight="1" x14ac:dyDescent="0.25">
      <c r="A17" s="9" t="s">
        <v>138</v>
      </c>
      <c r="B17" s="82" t="s">
        <v>17</v>
      </c>
      <c r="C17" s="83">
        <f>IF(B17="","",VLOOKUP(AD17,Varsayımlar!$B:$Q,3,0))</f>
        <v>8698829380698</v>
      </c>
      <c r="D17" s="83" t="s">
        <v>486</v>
      </c>
      <c r="E17" s="104" t="s">
        <v>37</v>
      </c>
      <c r="F17" s="82" t="s">
        <v>487</v>
      </c>
      <c r="G17" s="82" t="s">
        <v>488</v>
      </c>
      <c r="H17" s="82" t="str">
        <f>IF(B17="","",VLOOKUP(AD17,Varsayımlar!$B:$Q,5,0))</f>
        <v>TORTİLLAS 25 CM 4 PCS 260G</v>
      </c>
      <c r="I17" s="82">
        <f>IF(B17="","",VLOOKUP(AD17,Varsayımlar!B:T,19,0))</f>
        <v>0</v>
      </c>
      <c r="J17" s="82" t="str">
        <f>IF(B17="","",VLOOKUP(AD17,Varsayımlar!$B:$Q,6,0))</f>
        <v>SADE</v>
      </c>
      <c r="K17" s="82">
        <v>2100</v>
      </c>
      <c r="L17" s="82"/>
      <c r="M17" s="82">
        <f t="shared" si="0"/>
        <v>25</v>
      </c>
      <c r="N17" s="82"/>
      <c r="O17" s="82">
        <v>22</v>
      </c>
      <c r="P17" s="82">
        <f>IF(B17="","",VLOOKUP(AD17,Varsayımlar!$B:$Q,7,0)*K17)</f>
        <v>63000</v>
      </c>
      <c r="Q17" s="82">
        <f>IF(B17="","",VLOOKUP(AD17,Varsayımlar!$B:$Q,8,0))</f>
        <v>25</v>
      </c>
      <c r="R17" s="82" t="str">
        <f>IF(B17="","",VLOOKUP(AD17,Varsayımlar!$B:$Q,9,0))</f>
        <v>SOFT</v>
      </c>
      <c r="S17" s="82">
        <f>IF(B17="","",VLOOKUP(AD17,Varsayımlar!$B:$Q,10,0))</f>
        <v>4</v>
      </c>
      <c r="T17" s="82">
        <f>IF(B17="","",VLOOKUP(AD17,Varsayımlar!$B:$Q,11,0))</f>
        <v>30</v>
      </c>
      <c r="U17" s="82">
        <f>IF(B17="","",VLOOKUP(AD17,Varsayımlar!$B:$Q,12,0))</f>
        <v>260</v>
      </c>
      <c r="V17" s="82" t="str">
        <f>IF(B17="","",VLOOKUP(AD17,Varsayımlar!$B:$Q,13,0))</f>
        <v>YURTDIŞI</v>
      </c>
      <c r="W17" s="82">
        <f>IF(B17="","",VLOOKUP(AD17,Varsayımlar!$B:$Q,14,0))</f>
        <v>6</v>
      </c>
      <c r="X17" s="84">
        <v>46189</v>
      </c>
      <c r="Y17" s="84">
        <v>46372</v>
      </c>
      <c r="Z17" s="82">
        <v>26061625</v>
      </c>
      <c r="AA17" s="82" t="str">
        <f>IF(B17="","",VLOOKUP(AD17,Varsayımlar!$B:$Q,15,0))</f>
        <v>TRİTON -SKT ATILACAK</v>
      </c>
      <c r="AB17" s="82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customHeight="1" x14ac:dyDescent="0.25">
      <c r="A18" s="9" t="s">
        <v>188</v>
      </c>
      <c r="B18" s="82" t="s">
        <v>17</v>
      </c>
      <c r="C18" s="83">
        <f>IF(B18="","",VLOOKUP(AD18,Varsayımlar!$B:$Q,3,0))</f>
        <v>8698829380698</v>
      </c>
      <c r="D18" s="83" t="s">
        <v>486</v>
      </c>
      <c r="E18" s="104" t="s">
        <v>37</v>
      </c>
      <c r="F18" s="82" t="s">
        <v>487</v>
      </c>
      <c r="G18" s="82" t="s">
        <v>489</v>
      </c>
      <c r="H18" s="82" t="str">
        <f>IF(B18="","",VLOOKUP(AD18,Varsayımlar!$B:$Q,5,0))</f>
        <v>TORTİLLAS 25 CM 4 PCS 260G</v>
      </c>
      <c r="I18" s="82">
        <f>IF(B18="","",VLOOKUP(AD18,Varsayımlar!B:T,19,0))</f>
        <v>0</v>
      </c>
      <c r="J18" s="82" t="str">
        <f>IF(B18="","",VLOOKUP(AD18,Varsayımlar!$B:$Q,6,0))</f>
        <v>SADE</v>
      </c>
      <c r="K18" s="82">
        <v>336</v>
      </c>
      <c r="L18" s="82"/>
      <c r="M18" s="82">
        <f t="shared" si="0"/>
        <v>4</v>
      </c>
      <c r="N18" s="82"/>
      <c r="O18" s="82">
        <v>4</v>
      </c>
      <c r="P18" s="82">
        <f>IF(B18="","",VLOOKUP(AD18,Varsayımlar!$B:$Q,7,0)*K18)</f>
        <v>10080</v>
      </c>
      <c r="Q18" s="82">
        <f>IF(B18="","",VLOOKUP(AD18,Varsayımlar!$B:$Q,8,0))</f>
        <v>25</v>
      </c>
      <c r="R18" s="82" t="str">
        <f>IF(B18="","",VLOOKUP(AD18,Varsayımlar!$B:$Q,9,0))</f>
        <v>SOFT</v>
      </c>
      <c r="S18" s="82">
        <f>IF(B18="","",VLOOKUP(AD18,Varsayımlar!$B:$Q,10,0))</f>
        <v>4</v>
      </c>
      <c r="T18" s="82">
        <f>IF(B18="","",VLOOKUP(AD18,Varsayımlar!$B:$Q,11,0))</f>
        <v>30</v>
      </c>
      <c r="U18" s="82">
        <f>IF(B18="","",VLOOKUP(AD18,Varsayımlar!$B:$Q,12,0))</f>
        <v>260</v>
      </c>
      <c r="V18" s="82" t="str">
        <f>IF(B18="","",VLOOKUP(AD18,Varsayımlar!$B:$Q,13,0))</f>
        <v>YURTDIŞI</v>
      </c>
      <c r="W18" s="82">
        <f>IF(B18="","",VLOOKUP(AD18,Varsayımlar!$B:$Q,14,0))</f>
        <v>6</v>
      </c>
      <c r="X18" s="84">
        <v>46189</v>
      </c>
      <c r="Y18" s="84">
        <v>46372</v>
      </c>
      <c r="Z18" s="82">
        <v>26061625</v>
      </c>
      <c r="AA18" s="82" t="str">
        <f>IF(B18="","",VLOOKUP(AD18,Varsayımlar!$B:$Q,15,0))</f>
        <v>TRİTON -SKT ATILACAK</v>
      </c>
      <c r="AB18" s="82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customHeight="1" x14ac:dyDescent="0.25">
      <c r="A19" s="9" t="s">
        <v>189</v>
      </c>
      <c r="B19" s="115" t="s">
        <v>17</v>
      </c>
      <c r="C19" s="116">
        <f>IF(B19="","",VLOOKUP(AD19,Varsayımlar!$B:$Q,3,0))</f>
        <v>8698829380698</v>
      </c>
      <c r="D19" s="116" t="s">
        <v>490</v>
      </c>
      <c r="E19" s="117" t="s">
        <v>37</v>
      </c>
      <c r="F19" s="115" t="s">
        <v>491</v>
      </c>
      <c r="G19" s="115" t="s">
        <v>492</v>
      </c>
      <c r="H19" s="115" t="str">
        <f>IF(B19="","",VLOOKUP(AD19,Varsayımlar!$B:$Q,5,0))</f>
        <v>TORTİLLAS 25 CM 4 PCS 260G</v>
      </c>
      <c r="I19" s="115">
        <f>IF(B19="","",VLOOKUP(AD19,Varsayımlar!B:T,19,0))</f>
        <v>0</v>
      </c>
      <c r="J19" s="115" t="str">
        <f>IF(B19="","",VLOOKUP(AD19,Varsayımlar!$B:$Q,6,0))</f>
        <v>SADE</v>
      </c>
      <c r="K19" s="115">
        <v>588</v>
      </c>
      <c r="L19" s="115"/>
      <c r="M19" s="115">
        <f t="shared" si="0"/>
        <v>7</v>
      </c>
      <c r="N19" s="115"/>
      <c r="O19" s="115">
        <v>6</v>
      </c>
      <c r="P19" s="115">
        <f>IF(B19="","",VLOOKUP(AD19,Varsayımlar!$B:$Q,7,0)*K19)</f>
        <v>17640</v>
      </c>
      <c r="Q19" s="115">
        <f>IF(B19="","",VLOOKUP(AD19,Varsayımlar!$B:$Q,8,0))</f>
        <v>25</v>
      </c>
      <c r="R19" s="115" t="str">
        <f>IF(B19="","",VLOOKUP(AD19,Varsayımlar!$B:$Q,9,0))</f>
        <v>SOFT</v>
      </c>
      <c r="S19" s="115">
        <f>IF(B19="","",VLOOKUP(AD19,Varsayımlar!$B:$Q,10,0))</f>
        <v>4</v>
      </c>
      <c r="T19" s="115">
        <f>IF(B19="","",VLOOKUP(AD19,Varsayımlar!$B:$Q,11,0))</f>
        <v>30</v>
      </c>
      <c r="U19" s="115">
        <f>IF(B19="","",VLOOKUP(AD19,Varsayımlar!$B:$Q,12,0))</f>
        <v>260</v>
      </c>
      <c r="V19" s="115" t="str">
        <f>IF(B19="","",VLOOKUP(AD19,Varsayımlar!$B:$Q,13,0))</f>
        <v>YURTDIŞI</v>
      </c>
      <c r="W19" s="115">
        <f>IF(B19="","",VLOOKUP(AD19,Varsayımlar!$B:$Q,14,0))</f>
        <v>6</v>
      </c>
      <c r="X19" s="118">
        <v>46190</v>
      </c>
      <c r="Y19" s="118">
        <v>46373</v>
      </c>
      <c r="Z19" s="115">
        <v>26061725</v>
      </c>
      <c r="AA19" s="115" t="str">
        <f>IF(B19="","",VLOOKUP(AD19,Varsayımlar!$B:$Q,15,0))</f>
        <v>TRİTON -SKT ATILACAK</v>
      </c>
      <c r="AB19" s="115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customHeight="1" x14ac:dyDescent="0.25">
      <c r="A20" s="9" t="s">
        <v>190</v>
      </c>
      <c r="B20" s="115" t="s">
        <v>17</v>
      </c>
      <c r="C20" s="116">
        <f>IF(B20="","",VLOOKUP(AD20,Varsayımlar!$B:$Q,3,0))</f>
        <v>8698829380698</v>
      </c>
      <c r="D20" s="116" t="s">
        <v>490</v>
      </c>
      <c r="E20" s="117" t="s">
        <v>37</v>
      </c>
      <c r="F20" s="115" t="s">
        <v>491</v>
      </c>
      <c r="G20" s="115" t="s">
        <v>493</v>
      </c>
      <c r="H20" s="115" t="str">
        <f>IF(B20="","",VLOOKUP(AD20,Varsayımlar!$B:$Q,5,0))</f>
        <v>TORTİLLAS 25 CM 4 PCS 260G</v>
      </c>
      <c r="I20" s="115">
        <f>IF(B20="","",VLOOKUP(AD20,Varsayımlar!B:T,19,0))</f>
        <v>0</v>
      </c>
      <c r="J20" s="115" t="str">
        <f>IF(B20="","",VLOOKUP(AD20,Varsayımlar!$B:$Q,6,0))</f>
        <v>SADE</v>
      </c>
      <c r="K20" s="115">
        <v>1848</v>
      </c>
      <c r="L20" s="115"/>
      <c r="M20" s="115">
        <f t="shared" si="0"/>
        <v>22</v>
      </c>
      <c r="N20" s="115"/>
      <c r="O20" s="115">
        <v>19</v>
      </c>
      <c r="P20" s="115">
        <f>IF(B20="","",VLOOKUP(AD20,Varsayımlar!$B:$Q,7,0)*K20)</f>
        <v>55440</v>
      </c>
      <c r="Q20" s="115">
        <f>IF(B20="","",VLOOKUP(AD20,Varsayımlar!$B:$Q,8,0))</f>
        <v>25</v>
      </c>
      <c r="R20" s="115" t="str">
        <f>IF(B20="","",VLOOKUP(AD20,Varsayımlar!$B:$Q,9,0))</f>
        <v>SOFT</v>
      </c>
      <c r="S20" s="115">
        <f>IF(B20="","",VLOOKUP(AD20,Varsayımlar!$B:$Q,10,0))</f>
        <v>4</v>
      </c>
      <c r="T20" s="115">
        <f>IF(B20="","",VLOOKUP(AD20,Varsayımlar!$B:$Q,11,0))</f>
        <v>30</v>
      </c>
      <c r="U20" s="115">
        <f>IF(B20="","",VLOOKUP(AD20,Varsayımlar!$B:$Q,12,0))</f>
        <v>260</v>
      </c>
      <c r="V20" s="115" t="str">
        <f>IF(B20="","",VLOOKUP(AD20,Varsayımlar!$B:$Q,13,0))</f>
        <v>YURTDIŞI</v>
      </c>
      <c r="W20" s="115">
        <f>IF(B20="","",VLOOKUP(AD20,Varsayımlar!$B:$Q,14,0))</f>
        <v>6</v>
      </c>
      <c r="X20" s="118">
        <v>46190</v>
      </c>
      <c r="Y20" s="118">
        <v>46373</v>
      </c>
      <c r="Z20" s="115">
        <v>26061725</v>
      </c>
      <c r="AA20" s="115" t="str">
        <f>IF(B20="","",VLOOKUP(AD20,Varsayımlar!$B:$Q,15,0))</f>
        <v>TRİTON -SKT ATILACAK</v>
      </c>
      <c r="AB20" s="115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customHeight="1" x14ac:dyDescent="0.25">
      <c r="A21" s="9" t="s">
        <v>191</v>
      </c>
      <c r="B21" s="120" t="s">
        <v>17</v>
      </c>
      <c r="C21" s="121">
        <f>IF(B21="","",VLOOKUP(AD21,Varsayımlar!$B:$Q,3,0))</f>
        <v>8698829380698</v>
      </c>
      <c r="D21" s="121" t="s">
        <v>494</v>
      </c>
      <c r="E21" s="122" t="s">
        <v>37</v>
      </c>
      <c r="F21" s="120" t="s">
        <v>495</v>
      </c>
      <c r="G21" s="120" t="s">
        <v>496</v>
      </c>
      <c r="H21" s="120" t="str">
        <f>IF(B21="","",VLOOKUP(AD21,Varsayımlar!$B:$Q,5,0))</f>
        <v>TORTİLLAS 25 CM 4 PCS 260G</v>
      </c>
      <c r="I21" s="120">
        <f>IF(B21="","",VLOOKUP(AD21,Varsayımlar!B:T,19,0))</f>
        <v>0</v>
      </c>
      <c r="J21" s="120" t="str">
        <f>IF(B21="","",VLOOKUP(AD21,Varsayımlar!$B:$Q,6,0))</f>
        <v>SADE</v>
      </c>
      <c r="K21" s="120">
        <v>1428</v>
      </c>
      <c r="L21" s="120"/>
      <c r="M21" s="120">
        <f t="shared" si="0"/>
        <v>17</v>
      </c>
      <c r="N21" s="120"/>
      <c r="O21" s="120">
        <v>15</v>
      </c>
      <c r="P21" s="120">
        <f>IF(B21="","",VLOOKUP(AD21,Varsayımlar!$B:$Q,7,0)*K21)</f>
        <v>42840</v>
      </c>
      <c r="Q21" s="120">
        <f>IF(B21="","",VLOOKUP(AD21,Varsayımlar!$B:$Q,8,0))</f>
        <v>25</v>
      </c>
      <c r="R21" s="120" t="str">
        <f>IF(B21="","",VLOOKUP(AD21,Varsayımlar!$B:$Q,9,0))</f>
        <v>SOFT</v>
      </c>
      <c r="S21" s="120">
        <f>IF(B21="","",VLOOKUP(AD21,Varsayımlar!$B:$Q,10,0))</f>
        <v>4</v>
      </c>
      <c r="T21" s="120">
        <f>IF(B21="","",VLOOKUP(AD21,Varsayımlar!$B:$Q,11,0))</f>
        <v>30</v>
      </c>
      <c r="U21" s="120">
        <f>IF(B21="","",VLOOKUP(AD21,Varsayımlar!$B:$Q,12,0))</f>
        <v>260</v>
      </c>
      <c r="V21" s="120" t="str">
        <f>IF(B21="","",VLOOKUP(AD21,Varsayımlar!$B:$Q,13,0))</f>
        <v>YURTDIŞI</v>
      </c>
      <c r="W21" s="120">
        <f>IF(B21="","",VLOOKUP(AD21,Varsayımlar!$B:$Q,14,0))</f>
        <v>6</v>
      </c>
      <c r="X21" s="123">
        <v>46191</v>
      </c>
      <c r="Y21" s="123">
        <v>46374</v>
      </c>
      <c r="Z21" s="120">
        <v>26061825</v>
      </c>
      <c r="AA21" s="120" t="str">
        <f>IF(B21="","",VLOOKUP(AD21,Varsayımlar!$B:$Q,15,0))</f>
        <v>TRİTON -SKT ATILACAK</v>
      </c>
      <c r="AB21" s="120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customHeight="1" x14ac:dyDescent="0.25">
      <c r="A22" s="9" t="s">
        <v>192</v>
      </c>
      <c r="B22" s="120" t="s">
        <v>17</v>
      </c>
      <c r="C22" s="121">
        <f>IF(B22="","",VLOOKUP(AD22,Varsayımlar!$B:$Q,3,0))</f>
        <v>8698829380698</v>
      </c>
      <c r="D22" s="121" t="s">
        <v>494</v>
      </c>
      <c r="E22" s="122" t="s">
        <v>37</v>
      </c>
      <c r="F22" s="120" t="s">
        <v>495</v>
      </c>
      <c r="G22" s="120" t="s">
        <v>497</v>
      </c>
      <c r="H22" s="120" t="str">
        <f>IF(B22="","",VLOOKUP(AD22,Varsayımlar!$B:$Q,5,0))</f>
        <v>TORTİLLAS 25 CM 4 PCS 260G</v>
      </c>
      <c r="I22" s="120">
        <f>IF(B22="","",VLOOKUP(AD22,Varsayımlar!B:T,19,0))</f>
        <v>0</v>
      </c>
      <c r="J22" s="120" t="str">
        <f>IF(B22="","",VLOOKUP(AD22,Varsayımlar!$B:$Q,6,0))</f>
        <v>SADE</v>
      </c>
      <c r="K22" s="120">
        <v>1008</v>
      </c>
      <c r="L22" s="120"/>
      <c r="M22" s="120">
        <f t="shared" si="0"/>
        <v>12</v>
      </c>
      <c r="N22" s="120"/>
      <c r="O22" s="120">
        <v>10</v>
      </c>
      <c r="P22" s="120">
        <f>IF(B22="","",VLOOKUP(AD22,Varsayımlar!$B:$Q,7,0)*K22)</f>
        <v>30240</v>
      </c>
      <c r="Q22" s="120">
        <f>IF(B22="","",VLOOKUP(AD22,Varsayımlar!$B:$Q,8,0))</f>
        <v>25</v>
      </c>
      <c r="R22" s="120" t="str">
        <f>IF(B22="","",VLOOKUP(AD22,Varsayımlar!$B:$Q,9,0))</f>
        <v>SOFT</v>
      </c>
      <c r="S22" s="120">
        <f>IF(B22="","",VLOOKUP(AD22,Varsayımlar!$B:$Q,10,0))</f>
        <v>4</v>
      </c>
      <c r="T22" s="120">
        <f>IF(B22="","",VLOOKUP(AD22,Varsayımlar!$B:$Q,11,0))</f>
        <v>30</v>
      </c>
      <c r="U22" s="120">
        <f>IF(B22="","",VLOOKUP(AD22,Varsayımlar!$B:$Q,12,0))</f>
        <v>260</v>
      </c>
      <c r="V22" s="120" t="str">
        <f>IF(B22="","",VLOOKUP(AD22,Varsayımlar!$B:$Q,13,0))</f>
        <v>YURTDIŞI</v>
      </c>
      <c r="W22" s="120">
        <f>IF(B22="","",VLOOKUP(AD22,Varsayımlar!$B:$Q,14,0))</f>
        <v>6</v>
      </c>
      <c r="X22" s="123">
        <v>46191</v>
      </c>
      <c r="Y22" s="123">
        <v>46374</v>
      </c>
      <c r="Z22" s="120">
        <v>26061825</v>
      </c>
      <c r="AA22" s="120" t="str">
        <f>IF(B22="","",VLOOKUP(AD22,Varsayımlar!$B:$Q,15,0))</f>
        <v>TRİTON -SKT ATILACAK</v>
      </c>
      <c r="AB22" s="120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customHeight="1" x14ac:dyDescent="0.25">
      <c r="A23" s="9" t="s">
        <v>193</v>
      </c>
      <c r="B23" s="70" t="s">
        <v>17</v>
      </c>
      <c r="C23" s="71">
        <f>IF(B23="","",VLOOKUP(AD23,Varsayımlar!$B:$Q,3,0))</f>
        <v>8698829380698</v>
      </c>
      <c r="D23" s="71" t="s">
        <v>498</v>
      </c>
      <c r="E23" s="106" t="s">
        <v>37</v>
      </c>
      <c r="F23" s="70" t="s">
        <v>499</v>
      </c>
      <c r="G23" s="70" t="s">
        <v>500</v>
      </c>
      <c r="H23" s="70" t="str">
        <f>IF(B23="","",VLOOKUP(AD23,Varsayımlar!$B:$Q,5,0))</f>
        <v>TORTİLLAS 25 CM 4 PCS 260G</v>
      </c>
      <c r="I23" s="70">
        <f>IF(B23="","",VLOOKUP(AD23,Varsayımlar!B:T,19,0))</f>
        <v>0</v>
      </c>
      <c r="J23" s="70" t="str">
        <f>IF(B23="","",VLOOKUP(AD23,Varsayımlar!$B:$Q,6,0))</f>
        <v>SADE</v>
      </c>
      <c r="K23" s="70">
        <v>1512</v>
      </c>
      <c r="L23" s="70"/>
      <c r="M23" s="70">
        <f t="shared" si="0"/>
        <v>18</v>
      </c>
      <c r="N23" s="70"/>
      <c r="O23" s="70">
        <v>15</v>
      </c>
      <c r="P23" s="70">
        <f>IF(B23="","",VLOOKUP(AD23,Varsayımlar!$B:$Q,7,0)*K23)</f>
        <v>45360</v>
      </c>
      <c r="Q23" s="70">
        <f>IF(B23="","",VLOOKUP(AD23,Varsayımlar!$B:$Q,8,0))</f>
        <v>25</v>
      </c>
      <c r="R23" s="70" t="str">
        <f>IF(B23="","",VLOOKUP(AD23,Varsayımlar!$B:$Q,9,0))</f>
        <v>SOFT</v>
      </c>
      <c r="S23" s="70">
        <f>IF(B23="","",VLOOKUP(AD23,Varsayımlar!$B:$Q,10,0))</f>
        <v>4</v>
      </c>
      <c r="T23" s="70">
        <f>IF(B23="","",VLOOKUP(AD23,Varsayımlar!$B:$Q,11,0))</f>
        <v>30</v>
      </c>
      <c r="U23" s="70">
        <f>IF(B23="","",VLOOKUP(AD23,Varsayımlar!$B:$Q,12,0))</f>
        <v>260</v>
      </c>
      <c r="V23" s="70" t="str">
        <f>IF(B23="","",VLOOKUP(AD23,Varsayımlar!$B:$Q,13,0))</f>
        <v>YURTDIŞI</v>
      </c>
      <c r="W23" s="70">
        <f>IF(B23="","",VLOOKUP(AD23,Varsayımlar!$B:$Q,14,0))</f>
        <v>6</v>
      </c>
      <c r="X23" s="73">
        <v>46192</v>
      </c>
      <c r="Y23" s="73">
        <v>46375</v>
      </c>
      <c r="Z23" s="70">
        <v>26061925</v>
      </c>
      <c r="AA23" s="70" t="str">
        <f>IF(B23="","",VLOOKUP(AD23,Varsayımlar!$B:$Q,15,0))</f>
        <v>TRİTON -SKT ATILACAK</v>
      </c>
      <c r="AB23" s="70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customHeight="1" x14ac:dyDescent="0.25">
      <c r="A24" s="9" t="s">
        <v>192</v>
      </c>
      <c r="B24" s="70" t="s">
        <v>17</v>
      </c>
      <c r="C24" s="71">
        <f>IF(B24="","",VLOOKUP(AD24,Varsayımlar!$B:$Q,3,0))</f>
        <v>8698829380698</v>
      </c>
      <c r="D24" s="71" t="s">
        <v>498</v>
      </c>
      <c r="E24" s="106" t="s">
        <v>37</v>
      </c>
      <c r="F24" s="70" t="s">
        <v>499</v>
      </c>
      <c r="G24" s="70" t="s">
        <v>501</v>
      </c>
      <c r="H24" s="70" t="str">
        <f>IF(B24="","",VLOOKUP(AD24,Varsayımlar!$B:$Q,5,0))</f>
        <v>TORTİLLAS 25 CM 4 PCS 260G</v>
      </c>
      <c r="I24" s="70">
        <f>IF(B24="","",VLOOKUP(AD24,Varsayımlar!B:T,19,0))</f>
        <v>0</v>
      </c>
      <c r="J24" s="70" t="str">
        <f>IF(B24="","",VLOOKUP(AD24,Varsayımlar!$B:$Q,6,0))</f>
        <v>SADE</v>
      </c>
      <c r="K24" s="70">
        <v>924</v>
      </c>
      <c r="L24" s="70"/>
      <c r="M24" s="70">
        <f t="shared" si="0"/>
        <v>11</v>
      </c>
      <c r="N24" s="70"/>
      <c r="O24" s="70">
        <v>10</v>
      </c>
      <c r="P24" s="70">
        <f>IF(B24="","",VLOOKUP(AD24,Varsayımlar!$B:$Q,7,0)*K24)</f>
        <v>27720</v>
      </c>
      <c r="Q24" s="70">
        <f>IF(B24="","",VLOOKUP(AD24,Varsayımlar!$B:$Q,8,0))</f>
        <v>25</v>
      </c>
      <c r="R24" s="70" t="str">
        <f>IF(B24="","",VLOOKUP(AD24,Varsayımlar!$B:$Q,9,0))</f>
        <v>SOFT</v>
      </c>
      <c r="S24" s="70">
        <f>IF(B24="","",VLOOKUP(AD24,Varsayımlar!$B:$Q,10,0))</f>
        <v>4</v>
      </c>
      <c r="T24" s="70">
        <f>IF(B24="","",VLOOKUP(AD24,Varsayımlar!$B:$Q,11,0))</f>
        <v>30</v>
      </c>
      <c r="U24" s="70">
        <f>IF(B24="","",VLOOKUP(AD24,Varsayımlar!$B:$Q,12,0))</f>
        <v>260</v>
      </c>
      <c r="V24" s="70" t="str">
        <f>IF(B24="","",VLOOKUP(AD24,Varsayımlar!$B:$Q,13,0))</f>
        <v>YURTDIŞI</v>
      </c>
      <c r="W24" s="70">
        <f>IF(B24="","",VLOOKUP(AD24,Varsayımlar!$B:$Q,14,0))</f>
        <v>6</v>
      </c>
      <c r="X24" s="73">
        <v>46192</v>
      </c>
      <c r="Y24" s="73">
        <v>46375</v>
      </c>
      <c r="Z24" s="70">
        <v>26061925</v>
      </c>
      <c r="AA24" s="70" t="str">
        <f>IF(B24="","",VLOOKUP(AD24,Varsayımlar!$B:$Q,15,0))</f>
        <v>TRİTON -SKT ATILACAK</v>
      </c>
      <c r="AB24" s="70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customHeight="1" x14ac:dyDescent="0.25">
      <c r="A25" s="9" t="s">
        <v>193</v>
      </c>
      <c r="B25" s="77" t="s">
        <v>17</v>
      </c>
      <c r="C25" s="76">
        <f>IF(B25="","",VLOOKUP(AD25,Varsayımlar!$B:$Q,3,0))</f>
        <v>8698829380698</v>
      </c>
      <c r="D25" s="76" t="s">
        <v>502</v>
      </c>
      <c r="E25" s="119" t="s">
        <v>37</v>
      </c>
      <c r="F25" s="77" t="s">
        <v>503</v>
      </c>
      <c r="G25" s="77" t="s">
        <v>504</v>
      </c>
      <c r="H25" s="77" t="str">
        <f>IF(B25="","",VLOOKUP(AD25,Varsayımlar!$B:$Q,5,0))</f>
        <v>TORTİLLAS 25 CM 4 PCS 260G</v>
      </c>
      <c r="I25" s="77">
        <f>IF(B25="","",VLOOKUP(AD25,Varsayımlar!B:T,19,0))</f>
        <v>0</v>
      </c>
      <c r="J25" s="77" t="str">
        <f>IF(B25="","",VLOOKUP(AD25,Varsayımlar!$B:$Q,6,0))</f>
        <v>SADE</v>
      </c>
      <c r="K25" s="77">
        <v>2016</v>
      </c>
      <c r="L25" s="77"/>
      <c r="M25" s="77">
        <f t="shared" si="0"/>
        <v>24</v>
      </c>
      <c r="N25" s="77"/>
      <c r="O25" s="77"/>
      <c r="P25" s="77">
        <f>IF(B25="","",VLOOKUP(AD25,Varsayımlar!$B:$Q,7,0)*K25)</f>
        <v>60480</v>
      </c>
      <c r="Q25" s="77">
        <f>IF(B25="","",VLOOKUP(AD25,Varsayımlar!$B:$Q,8,0))</f>
        <v>25</v>
      </c>
      <c r="R25" s="77" t="str">
        <f>IF(B25="","",VLOOKUP(AD25,Varsayımlar!$B:$Q,9,0))</f>
        <v>SOFT</v>
      </c>
      <c r="S25" s="77">
        <f>IF(B25="","",VLOOKUP(AD25,Varsayımlar!$B:$Q,10,0))</f>
        <v>4</v>
      </c>
      <c r="T25" s="77">
        <f>IF(B25="","",VLOOKUP(AD25,Varsayımlar!$B:$Q,11,0))</f>
        <v>30</v>
      </c>
      <c r="U25" s="77">
        <f>IF(B25="","",VLOOKUP(AD25,Varsayımlar!$B:$Q,12,0))</f>
        <v>260</v>
      </c>
      <c r="V25" s="77" t="str">
        <f>IF(B25="","",VLOOKUP(AD25,Varsayımlar!$B:$Q,13,0))</f>
        <v>YURTDIŞI</v>
      </c>
      <c r="W25" s="77">
        <f>IF(B25="","",VLOOKUP(AD25,Varsayımlar!$B:$Q,14,0))</f>
        <v>6</v>
      </c>
      <c r="X25" s="78">
        <v>46195</v>
      </c>
      <c r="Y25" s="78">
        <v>46378</v>
      </c>
      <c r="Z25" s="77">
        <v>26062225</v>
      </c>
      <c r="AA25" s="77" t="str">
        <f>IF(B25="","",VLOOKUP(AD25,Varsayımlar!$B:$Q,15,0))</f>
        <v>TRİTON -SKT ATILACAK</v>
      </c>
      <c r="AB25" s="77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customHeight="1" x14ac:dyDescent="0.25">
      <c r="A26" s="9" t="s">
        <v>194</v>
      </c>
      <c r="B26" s="77" t="s">
        <v>17</v>
      </c>
      <c r="C26" s="76">
        <f>IF(B26="","",VLOOKUP(AD26,Varsayımlar!$B:$Q,3,0))</f>
        <v>8698829380698</v>
      </c>
      <c r="D26" s="76" t="s">
        <v>502</v>
      </c>
      <c r="E26" s="119" t="s">
        <v>37</v>
      </c>
      <c r="F26" s="77" t="s">
        <v>503</v>
      </c>
      <c r="G26" s="77" t="s">
        <v>505</v>
      </c>
      <c r="H26" s="77" t="str">
        <f>IF(B26="","",VLOOKUP(AD26,Varsayımlar!$B:$Q,5,0))</f>
        <v>TORTİLLAS 25 CM 4 PCS 260G</v>
      </c>
      <c r="I26" s="77">
        <f>IF(B26="","",VLOOKUP(AD26,Varsayımlar!B:T,19,0))</f>
        <v>0</v>
      </c>
      <c r="J26" s="77" t="str">
        <f>IF(B26="","",VLOOKUP(AD26,Varsayımlar!$B:$Q,6,0))</f>
        <v>SADE</v>
      </c>
      <c r="K26" s="77">
        <v>420</v>
      </c>
      <c r="L26" s="77"/>
      <c r="M26" s="77">
        <f t="shared" si="0"/>
        <v>5</v>
      </c>
      <c r="N26" s="77"/>
      <c r="O26" s="77"/>
      <c r="P26" s="77">
        <f>IF(B26="","",VLOOKUP(AD26,Varsayımlar!$B:$Q,7,0)*K26)</f>
        <v>12600</v>
      </c>
      <c r="Q26" s="77">
        <f>IF(B26="","",VLOOKUP(AD26,Varsayımlar!$B:$Q,8,0))</f>
        <v>25</v>
      </c>
      <c r="R26" s="77" t="str">
        <f>IF(B26="","",VLOOKUP(AD26,Varsayımlar!$B:$Q,9,0))</f>
        <v>SOFT</v>
      </c>
      <c r="S26" s="77">
        <f>IF(B26="","",VLOOKUP(AD26,Varsayımlar!$B:$Q,10,0))</f>
        <v>4</v>
      </c>
      <c r="T26" s="77">
        <f>IF(B26="","",VLOOKUP(AD26,Varsayımlar!$B:$Q,11,0))</f>
        <v>30</v>
      </c>
      <c r="U26" s="77">
        <f>IF(B26="","",VLOOKUP(AD26,Varsayımlar!$B:$Q,12,0))</f>
        <v>260</v>
      </c>
      <c r="V26" s="77" t="str">
        <f>IF(B26="","",VLOOKUP(AD26,Varsayımlar!$B:$Q,13,0))</f>
        <v>YURTDIŞI</v>
      </c>
      <c r="W26" s="77">
        <f>IF(B26="","",VLOOKUP(AD26,Varsayımlar!$B:$Q,14,0))</f>
        <v>6</v>
      </c>
      <c r="X26" s="78">
        <v>46195</v>
      </c>
      <c r="Y26" s="78">
        <v>46378</v>
      </c>
      <c r="Z26" s="77">
        <v>26062225</v>
      </c>
      <c r="AA26" s="77" t="str">
        <f>IF(B26="","",VLOOKUP(AD26,Varsayımlar!$B:$Q,15,0))</f>
        <v>TRİTON -SKT ATILACAK</v>
      </c>
      <c r="AB26" s="77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customHeight="1" x14ac:dyDescent="0.25">
      <c r="A27" s="9" t="s">
        <v>195</v>
      </c>
      <c r="B27" s="111" t="s">
        <v>17</v>
      </c>
      <c r="C27" s="112">
        <f>IF(B27="","",VLOOKUP(AD27,Varsayımlar!$B:$Q,3,0))</f>
        <v>8698829380698</v>
      </c>
      <c r="D27" s="112" t="s">
        <v>506</v>
      </c>
      <c r="E27" s="113" t="s">
        <v>37</v>
      </c>
      <c r="F27" s="111" t="s">
        <v>507</v>
      </c>
      <c r="G27" s="111" t="s">
        <v>508</v>
      </c>
      <c r="H27" s="111" t="str">
        <f>IF(B27="","",VLOOKUP(AD27,Varsayımlar!$B:$Q,5,0))</f>
        <v>TORTİLLAS 25 CM 4 PCS 260G</v>
      </c>
      <c r="I27" s="111">
        <f>IF(B27="","",VLOOKUP(AD27,Varsayımlar!B:T,19,0))</f>
        <v>0</v>
      </c>
      <c r="J27" s="111" t="str">
        <f>IF(B27="","",VLOOKUP(AD27,Varsayımlar!$B:$Q,6,0))</f>
        <v>SADE</v>
      </c>
      <c r="K27" s="111">
        <v>2436</v>
      </c>
      <c r="L27" s="111"/>
      <c r="M27" s="111">
        <f t="shared" si="0"/>
        <v>29</v>
      </c>
      <c r="N27" s="111"/>
      <c r="O27" s="111"/>
      <c r="P27" s="111">
        <f>IF(B27="","",VLOOKUP(AD27,Varsayımlar!$B:$Q,7,0)*K27)</f>
        <v>73080</v>
      </c>
      <c r="Q27" s="111">
        <f>IF(B27="","",VLOOKUP(AD27,Varsayımlar!$B:$Q,8,0))</f>
        <v>25</v>
      </c>
      <c r="R27" s="111" t="str">
        <f>IF(B27="","",VLOOKUP(AD27,Varsayımlar!$B:$Q,9,0))</f>
        <v>SOFT</v>
      </c>
      <c r="S27" s="111">
        <f>IF(B27="","",VLOOKUP(AD27,Varsayımlar!$B:$Q,10,0))</f>
        <v>4</v>
      </c>
      <c r="T27" s="111">
        <f>IF(B27="","",VLOOKUP(AD27,Varsayımlar!$B:$Q,11,0))</f>
        <v>30</v>
      </c>
      <c r="U27" s="111">
        <f>IF(B27="","",VLOOKUP(AD27,Varsayımlar!$B:$Q,12,0))</f>
        <v>260</v>
      </c>
      <c r="V27" s="111" t="str">
        <f>IF(B27="","",VLOOKUP(AD27,Varsayımlar!$B:$Q,13,0))</f>
        <v>YURTDIŞI</v>
      </c>
      <c r="W27" s="111">
        <f>IF(B27="","",VLOOKUP(AD27,Varsayımlar!$B:$Q,14,0))</f>
        <v>6</v>
      </c>
      <c r="X27" s="114">
        <v>46196</v>
      </c>
      <c r="Y27" s="114">
        <v>46379</v>
      </c>
      <c r="Z27" s="111">
        <v>26062325</v>
      </c>
      <c r="AA27" s="111" t="str">
        <f>IF(B27="","",VLOOKUP(AD27,Varsayımlar!$B:$Q,15,0))</f>
        <v>TRİTON -SKT ATILACAK</v>
      </c>
      <c r="AB27" s="111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customHeight="1" x14ac:dyDescent="0.25">
      <c r="A28" s="9" t="s">
        <v>196</v>
      </c>
      <c r="B28" s="107" t="s">
        <v>17</v>
      </c>
      <c r="C28" s="108">
        <f>IF(B28="","",VLOOKUP(AD28,Varsayımlar!$B:$Q,3,0))</f>
        <v>8698829380698</v>
      </c>
      <c r="D28" s="108" t="s">
        <v>509</v>
      </c>
      <c r="E28" s="109" t="s">
        <v>37</v>
      </c>
      <c r="F28" s="107" t="s">
        <v>510</v>
      </c>
      <c r="G28" s="107" t="s">
        <v>511</v>
      </c>
      <c r="H28" s="107" t="str">
        <f>IF(B28="","",VLOOKUP(AD28,Varsayımlar!$B:$Q,5,0))</f>
        <v>TORTİLLAS 25 CM 4 PCS 260G</v>
      </c>
      <c r="I28" s="107">
        <f>IF(B28="","",VLOOKUP(AD28,Varsayımlar!B:T,19,0))</f>
        <v>0</v>
      </c>
      <c r="J28" s="107" t="str">
        <f>IF(B28="","",VLOOKUP(AD28,Varsayımlar!$B:$Q,6,0))</f>
        <v>SADE</v>
      </c>
      <c r="K28" s="107">
        <v>1428</v>
      </c>
      <c r="L28" s="107"/>
      <c r="M28" s="107">
        <f t="shared" si="0"/>
        <v>17</v>
      </c>
      <c r="N28" s="107"/>
      <c r="O28" s="107"/>
      <c r="P28" s="107">
        <f>IF(B28="","",VLOOKUP(AD28,Varsayımlar!$B:$Q,7,0)*K28)</f>
        <v>42840</v>
      </c>
      <c r="Q28" s="107">
        <f>IF(B28="","",VLOOKUP(AD28,Varsayımlar!$B:$Q,8,0))</f>
        <v>25</v>
      </c>
      <c r="R28" s="107" t="str">
        <f>IF(B28="","",VLOOKUP(AD28,Varsayımlar!$B:$Q,9,0))</f>
        <v>SOFT</v>
      </c>
      <c r="S28" s="107">
        <f>IF(B28="","",VLOOKUP(AD28,Varsayımlar!$B:$Q,10,0))</f>
        <v>4</v>
      </c>
      <c r="T28" s="107">
        <f>IF(B28="","",VLOOKUP(AD28,Varsayımlar!$B:$Q,11,0))</f>
        <v>30</v>
      </c>
      <c r="U28" s="107">
        <f>IF(B28="","",VLOOKUP(AD28,Varsayımlar!$B:$Q,12,0))</f>
        <v>260</v>
      </c>
      <c r="V28" s="107" t="str">
        <f>IF(B28="","",VLOOKUP(AD28,Varsayımlar!$B:$Q,13,0))</f>
        <v>YURTDIŞI</v>
      </c>
      <c r="W28" s="107">
        <f>IF(B28="","",VLOOKUP(AD28,Varsayımlar!$B:$Q,14,0))</f>
        <v>6</v>
      </c>
      <c r="X28" s="110">
        <v>46197</v>
      </c>
      <c r="Y28" s="110">
        <v>46380</v>
      </c>
      <c r="Z28" s="107">
        <v>26062425</v>
      </c>
      <c r="AA28" s="107" t="str">
        <f>IF(B28="","",VLOOKUP(AD28,Varsayımlar!$B:$Q,15,0))</f>
        <v>TRİTON -SKT ATILACAK</v>
      </c>
      <c r="AB28" s="107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customHeight="1" x14ac:dyDescent="0.25">
      <c r="A29" s="9" t="s">
        <v>197</v>
      </c>
      <c r="B29" s="107" t="s">
        <v>17</v>
      </c>
      <c r="C29" s="108">
        <f>IF(B29="","",VLOOKUP(AD29,Varsayımlar!$B:$Q,3,0))</f>
        <v>8698829380698</v>
      </c>
      <c r="D29" s="108" t="s">
        <v>509</v>
      </c>
      <c r="E29" s="109" t="s">
        <v>37</v>
      </c>
      <c r="F29" s="107" t="s">
        <v>510</v>
      </c>
      <c r="G29" s="107" t="s">
        <v>512</v>
      </c>
      <c r="H29" s="107" t="str">
        <f>IF(B29="","",VLOOKUP(AD29,Varsayımlar!$B:$Q,5,0))</f>
        <v>TORTİLLAS 25 CM 4 PCS 260G</v>
      </c>
      <c r="I29" s="107">
        <f>IF(B29="","",VLOOKUP(AD29,Varsayımlar!B:T,19,0))</f>
        <v>0</v>
      </c>
      <c r="J29" s="107" t="str">
        <f>IF(B29="","",VLOOKUP(AD29,Varsayımlar!$B:$Q,6,0))</f>
        <v>SADE</v>
      </c>
      <c r="K29" s="107">
        <v>1008</v>
      </c>
      <c r="L29" s="107"/>
      <c r="M29" s="107">
        <f t="shared" si="0"/>
        <v>12</v>
      </c>
      <c r="N29" s="107"/>
      <c r="O29" s="107"/>
      <c r="P29" s="107">
        <f>IF(B29="","",VLOOKUP(AD29,Varsayımlar!$B:$Q,7,0)*K29)</f>
        <v>30240</v>
      </c>
      <c r="Q29" s="107">
        <f>IF(B29="","",VLOOKUP(AD29,Varsayımlar!$B:$Q,8,0))</f>
        <v>25</v>
      </c>
      <c r="R29" s="107" t="str">
        <f>IF(B29="","",VLOOKUP(AD29,Varsayımlar!$B:$Q,9,0))</f>
        <v>SOFT</v>
      </c>
      <c r="S29" s="107">
        <f>IF(B29="","",VLOOKUP(AD29,Varsayımlar!$B:$Q,10,0))</f>
        <v>4</v>
      </c>
      <c r="T29" s="107">
        <f>IF(B29="","",VLOOKUP(AD29,Varsayımlar!$B:$Q,11,0))</f>
        <v>30</v>
      </c>
      <c r="U29" s="107">
        <f>IF(B29="","",VLOOKUP(AD29,Varsayımlar!$B:$Q,12,0))</f>
        <v>260</v>
      </c>
      <c r="V29" s="107" t="str">
        <f>IF(B29="","",VLOOKUP(AD29,Varsayımlar!$B:$Q,13,0))</f>
        <v>YURTDIŞI</v>
      </c>
      <c r="W29" s="107">
        <f>IF(B29="","",VLOOKUP(AD29,Varsayımlar!$B:$Q,14,0))</f>
        <v>6</v>
      </c>
      <c r="X29" s="110">
        <v>46197</v>
      </c>
      <c r="Y29" s="110">
        <v>46380</v>
      </c>
      <c r="Z29" s="107">
        <v>26062425</v>
      </c>
      <c r="AA29" s="107" t="str">
        <f>IF(B29="","",VLOOKUP(AD29,Varsayımlar!$B:$Q,15,0))</f>
        <v>TRİTON -SKT ATILACAK</v>
      </c>
      <c r="AB29" s="107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customHeight="1" x14ac:dyDescent="0.25">
      <c r="A30" s="9" t="s">
        <v>198</v>
      </c>
      <c r="B30" s="67" t="s">
        <v>17</v>
      </c>
      <c r="C30" s="4">
        <f>IF(B30="","",VLOOKUP(AD30,Varsayımlar!$B:$Q,3,0))</f>
        <v>8698829380698</v>
      </c>
      <c r="D30" s="4" t="s">
        <v>513</v>
      </c>
      <c r="E30" s="105" t="s">
        <v>37</v>
      </c>
      <c r="F30" s="67" t="s">
        <v>514</v>
      </c>
      <c r="G30" s="67" t="s">
        <v>515</v>
      </c>
      <c r="H30" s="67" t="str">
        <f>IF(B30="","",VLOOKUP(AD30,Varsayımlar!$B:$Q,5,0))</f>
        <v>TORTİLLAS 25 CM 4 PCS 260G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1344</v>
      </c>
      <c r="L30" s="67"/>
      <c r="M30" s="67">
        <f t="shared" si="0"/>
        <v>16</v>
      </c>
      <c r="N30" s="67"/>
      <c r="O30" s="67"/>
      <c r="P30" s="67">
        <f>IF(B30="","",VLOOKUP(AD30,Varsayımlar!$B:$Q,7,0)*K30)</f>
        <v>40320</v>
      </c>
      <c r="Q30" s="67">
        <f>IF(B30="","",VLOOKUP(AD30,Varsayımlar!$B:$Q,8,0))</f>
        <v>25</v>
      </c>
      <c r="R30" s="67" t="str">
        <f>IF(B30="","",VLOOKUP(AD30,Varsayımlar!$B:$Q,9,0))</f>
        <v>SOFT</v>
      </c>
      <c r="S30" s="67">
        <f>IF(B30="","",VLOOKUP(AD30,Varsayımlar!$B:$Q,10,0))</f>
        <v>4</v>
      </c>
      <c r="T30" s="67">
        <f>IF(B30="","",VLOOKUP(AD30,Varsayımlar!$B:$Q,11,0))</f>
        <v>30</v>
      </c>
      <c r="U30" s="67">
        <f>IF(B30="","",VLOOKUP(AD30,Varsayımlar!$B:$Q,12,0))</f>
        <v>260</v>
      </c>
      <c r="V30" s="67" t="str">
        <f>IF(B30="","",VLOOKUP(AD30,Varsayımlar!$B:$Q,13,0))</f>
        <v>YURTDIŞI</v>
      </c>
      <c r="W30" s="67">
        <f>IF(B30="","",VLOOKUP(AD30,Varsayımlar!$B:$Q,14,0))</f>
        <v>6</v>
      </c>
      <c r="X30" s="68">
        <v>46198</v>
      </c>
      <c r="Y30" s="68">
        <v>46381</v>
      </c>
      <c r="Z30" s="67">
        <v>26062525</v>
      </c>
      <c r="AA30" s="67" t="str">
        <f>IF(B30="","",VLOOKUP(AD30,Varsayımlar!$B:$Q,15,0))</f>
        <v>TRİTON -SKT ATILACAK</v>
      </c>
      <c r="AB30" s="67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customHeight="1" x14ac:dyDescent="0.25">
      <c r="A31" s="9" t="s">
        <v>199</v>
      </c>
      <c r="B31" s="67" t="s">
        <v>17</v>
      </c>
      <c r="C31" s="4">
        <f>IF(B31="","",VLOOKUP(AD31,Varsayımlar!$B:$Q,3,0))</f>
        <v>8698829380698</v>
      </c>
      <c r="D31" s="4" t="s">
        <v>513</v>
      </c>
      <c r="E31" s="105" t="s">
        <v>37</v>
      </c>
      <c r="F31" s="67" t="s">
        <v>514</v>
      </c>
      <c r="G31" s="67" t="s">
        <v>516</v>
      </c>
      <c r="H31" s="67" t="str">
        <f>IF(B31="","",VLOOKUP(AD31,Varsayımlar!$B:$Q,5,0))</f>
        <v>TORTİLLAS 25 CM 4 PCS 260G</v>
      </c>
      <c r="I31" s="67">
        <f>IF(B31="","",VLOOKUP(AD31,Varsayımlar!B:T,19,0))</f>
        <v>0</v>
      </c>
      <c r="J31" s="67" t="str">
        <f>IF(B31="","",VLOOKUP(AD31,Varsayımlar!$B:$Q,6,0))</f>
        <v>SADE</v>
      </c>
      <c r="K31" s="67">
        <v>1092</v>
      </c>
      <c r="L31" s="67"/>
      <c r="M31" s="67">
        <f t="shared" si="0"/>
        <v>13</v>
      </c>
      <c r="N31" s="67"/>
      <c r="O31" s="67"/>
      <c r="P31" s="67">
        <f>IF(B31="","",VLOOKUP(AD31,Varsayımlar!$B:$Q,7,0)*K31)</f>
        <v>32760</v>
      </c>
      <c r="Q31" s="67">
        <f>IF(B31="","",VLOOKUP(AD31,Varsayımlar!$B:$Q,8,0))</f>
        <v>25</v>
      </c>
      <c r="R31" s="67" t="str">
        <f>IF(B31="","",VLOOKUP(AD31,Varsayımlar!$B:$Q,9,0))</f>
        <v>SOFT</v>
      </c>
      <c r="S31" s="67">
        <f>IF(B31="","",VLOOKUP(AD31,Varsayımlar!$B:$Q,10,0))</f>
        <v>4</v>
      </c>
      <c r="T31" s="67">
        <f>IF(B31="","",VLOOKUP(AD31,Varsayımlar!$B:$Q,11,0))</f>
        <v>30</v>
      </c>
      <c r="U31" s="67">
        <f>IF(B31="","",VLOOKUP(AD31,Varsayımlar!$B:$Q,12,0))</f>
        <v>260</v>
      </c>
      <c r="V31" s="67" t="str">
        <f>IF(B31="","",VLOOKUP(AD31,Varsayımlar!$B:$Q,13,0))</f>
        <v>YURTDIŞI</v>
      </c>
      <c r="W31" s="67">
        <f>IF(B31="","",VLOOKUP(AD31,Varsayımlar!$B:$Q,14,0))</f>
        <v>6</v>
      </c>
      <c r="X31" s="68">
        <v>46198</v>
      </c>
      <c r="Y31" s="68">
        <v>46381</v>
      </c>
      <c r="Z31" s="67">
        <v>26062525</v>
      </c>
      <c r="AA31" s="67" t="str">
        <f>IF(B31="","",VLOOKUP(AD31,Varsayımlar!$B:$Q,15,0))</f>
        <v>TRİTON -SKT ATILACAK</v>
      </c>
      <c r="AB31" s="67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customHeight="1" x14ac:dyDescent="0.25">
      <c r="A32" s="9" t="s">
        <v>200</v>
      </c>
      <c r="B32" s="115" t="s">
        <v>17</v>
      </c>
      <c r="C32" s="116">
        <f>IF(B32="","",VLOOKUP(AD32,Varsayımlar!$B:$Q,3,0))</f>
        <v>8698829380698</v>
      </c>
      <c r="D32" s="116" t="s">
        <v>517</v>
      </c>
      <c r="E32" s="117" t="s">
        <v>37</v>
      </c>
      <c r="F32" s="115" t="s">
        <v>518</v>
      </c>
      <c r="G32" s="115" t="s">
        <v>519</v>
      </c>
      <c r="H32" s="115" t="str">
        <f>IF(B32="","",VLOOKUP(AD32,Varsayımlar!$B:$Q,5,0))</f>
        <v>TORTİLLAS 25 CM 4 PCS 260G</v>
      </c>
      <c r="I32" s="115">
        <f>IF(B32="","",VLOOKUP(AD32,Varsayımlar!B:T,19,0))</f>
        <v>0</v>
      </c>
      <c r="J32" s="115" t="str">
        <f>IF(B32="","",VLOOKUP(AD32,Varsayımlar!$B:$Q,6,0))</f>
        <v>SADE</v>
      </c>
      <c r="K32" s="115">
        <v>1260</v>
      </c>
      <c r="L32" s="115"/>
      <c r="M32" s="115">
        <f t="shared" si="0"/>
        <v>15</v>
      </c>
      <c r="N32" s="115"/>
      <c r="O32" s="115"/>
      <c r="P32" s="115">
        <f>IF(B32="","",VLOOKUP(AD32,Varsayımlar!$B:$Q,7,0)*K32)</f>
        <v>37800</v>
      </c>
      <c r="Q32" s="115">
        <f>IF(B32="","",VLOOKUP(AD32,Varsayımlar!$B:$Q,8,0))</f>
        <v>25</v>
      </c>
      <c r="R32" s="115" t="str">
        <f>IF(B32="","",VLOOKUP(AD32,Varsayımlar!$B:$Q,9,0))</f>
        <v>SOFT</v>
      </c>
      <c r="S32" s="115">
        <f>IF(B32="","",VLOOKUP(AD32,Varsayımlar!$B:$Q,10,0))</f>
        <v>4</v>
      </c>
      <c r="T32" s="115">
        <f>IF(B32="","",VLOOKUP(AD32,Varsayımlar!$B:$Q,11,0))</f>
        <v>30</v>
      </c>
      <c r="U32" s="115">
        <f>IF(B32="","",VLOOKUP(AD32,Varsayımlar!$B:$Q,12,0))</f>
        <v>260</v>
      </c>
      <c r="V32" s="115" t="str">
        <f>IF(B32="","",VLOOKUP(AD32,Varsayımlar!$B:$Q,13,0))</f>
        <v>YURTDIŞI</v>
      </c>
      <c r="W32" s="115">
        <f>IF(B32="","",VLOOKUP(AD32,Varsayımlar!$B:$Q,14,0))</f>
        <v>6</v>
      </c>
      <c r="X32" s="118">
        <v>46199</v>
      </c>
      <c r="Y32" s="118">
        <v>46382</v>
      </c>
      <c r="Z32" s="115">
        <v>26062625</v>
      </c>
      <c r="AA32" s="115" t="str">
        <f>IF(B32="","",VLOOKUP(AD32,Varsayımlar!$B:$Q,15,0))</f>
        <v>TRİTON -SKT ATILACAK</v>
      </c>
      <c r="AB32" s="115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customHeight="1" x14ac:dyDescent="0.25">
      <c r="A33" s="9" t="s">
        <v>201</v>
      </c>
      <c r="B33" s="115" t="s">
        <v>17</v>
      </c>
      <c r="C33" s="116">
        <f>IF(B33="","",VLOOKUP(AD33,Varsayımlar!$B:$Q,3,0))</f>
        <v>8698829380698</v>
      </c>
      <c r="D33" s="116" t="s">
        <v>517</v>
      </c>
      <c r="E33" s="117" t="s">
        <v>37</v>
      </c>
      <c r="F33" s="115" t="s">
        <v>518</v>
      </c>
      <c r="G33" s="115" t="s">
        <v>520</v>
      </c>
      <c r="H33" s="115" t="str">
        <f>IF(B33="","",VLOOKUP(AD33,Varsayımlar!$B:$Q,5,0))</f>
        <v>TORTİLLAS 25 CM 4 PCS 260G</v>
      </c>
      <c r="I33" s="115">
        <f>IF(B33="","",VLOOKUP(AD33,Varsayımlar!B:T,19,0))</f>
        <v>0</v>
      </c>
      <c r="J33" s="115" t="str">
        <f>IF(B33="","",VLOOKUP(AD33,Varsayımlar!$B:$Q,6,0))</f>
        <v>SADE</v>
      </c>
      <c r="K33" s="115">
        <v>336</v>
      </c>
      <c r="L33" s="115"/>
      <c r="M33" s="115">
        <f t="shared" si="0"/>
        <v>4</v>
      </c>
      <c r="N33" s="115"/>
      <c r="O33" s="115"/>
      <c r="P33" s="115">
        <f>IF(B33="","",VLOOKUP(AD33,Varsayımlar!$B:$Q,7,0)*K33)</f>
        <v>10080</v>
      </c>
      <c r="Q33" s="115">
        <f>IF(B33="","",VLOOKUP(AD33,Varsayımlar!$B:$Q,8,0))</f>
        <v>25</v>
      </c>
      <c r="R33" s="115" t="str">
        <f>IF(B33="","",VLOOKUP(AD33,Varsayımlar!$B:$Q,9,0))</f>
        <v>SOFT</v>
      </c>
      <c r="S33" s="115">
        <f>IF(B33="","",VLOOKUP(AD33,Varsayımlar!$B:$Q,10,0))</f>
        <v>4</v>
      </c>
      <c r="T33" s="115">
        <f>IF(B33="","",VLOOKUP(AD33,Varsayımlar!$B:$Q,11,0))</f>
        <v>30</v>
      </c>
      <c r="U33" s="115">
        <f>IF(B33="","",VLOOKUP(AD33,Varsayımlar!$B:$Q,12,0))</f>
        <v>260</v>
      </c>
      <c r="V33" s="115" t="str">
        <f>IF(B33="","",VLOOKUP(AD33,Varsayımlar!$B:$Q,13,0))</f>
        <v>YURTDIŞI</v>
      </c>
      <c r="W33" s="115">
        <f>IF(B33="","",VLOOKUP(AD33,Varsayımlar!$B:$Q,14,0))</f>
        <v>6</v>
      </c>
      <c r="X33" s="118">
        <v>46199</v>
      </c>
      <c r="Y33" s="118">
        <v>46382</v>
      </c>
      <c r="Z33" s="115">
        <v>26062625</v>
      </c>
      <c r="AA33" s="115" t="str">
        <f>IF(B33="","",VLOOKUP(AD33,Varsayımlar!$B:$Q,15,0))</f>
        <v>TRİTON -SKT ATILACAK</v>
      </c>
      <c r="AB33" s="115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customHeight="1" x14ac:dyDescent="0.25">
      <c r="A34" s="9" t="s">
        <v>202</v>
      </c>
      <c r="B34" s="115" t="s">
        <v>17</v>
      </c>
      <c r="C34" s="116">
        <f>IF(B34="","",VLOOKUP(AD34,Varsayımlar!$B:$Q,3,0))</f>
        <v>8698829380698</v>
      </c>
      <c r="D34" s="116" t="s">
        <v>517</v>
      </c>
      <c r="E34" s="117" t="s">
        <v>37</v>
      </c>
      <c r="F34" s="115" t="s">
        <v>518</v>
      </c>
      <c r="G34" s="115" t="s">
        <v>521</v>
      </c>
      <c r="H34" s="115" t="str">
        <f>IF(B34="","",VLOOKUP(AD34,Varsayımlar!$B:$Q,5,0))</f>
        <v>TORTİLLAS 25 CM 4 PCS 260G</v>
      </c>
      <c r="I34" s="115">
        <f>IF(B34="","",VLOOKUP(AD34,Varsayımlar!B:T,19,0))</f>
        <v>0</v>
      </c>
      <c r="J34" s="115" t="str">
        <f>IF(B34="","",VLOOKUP(AD34,Varsayımlar!$B:$Q,6,0))</f>
        <v>SADE</v>
      </c>
      <c r="K34" s="115">
        <v>840</v>
      </c>
      <c r="L34" s="115"/>
      <c r="M34" s="115">
        <f t="shared" si="0"/>
        <v>10</v>
      </c>
      <c r="N34" s="115"/>
      <c r="O34" s="115"/>
      <c r="P34" s="115">
        <f>IF(B34="","",VLOOKUP(AD34,Varsayımlar!$B:$Q,7,0)*K34)</f>
        <v>25200</v>
      </c>
      <c r="Q34" s="115">
        <f>IF(B34="","",VLOOKUP(AD34,Varsayımlar!$B:$Q,8,0))</f>
        <v>25</v>
      </c>
      <c r="R34" s="115" t="str">
        <f>IF(B34="","",VLOOKUP(AD34,Varsayımlar!$B:$Q,9,0))</f>
        <v>SOFT</v>
      </c>
      <c r="S34" s="115">
        <f>IF(B34="","",VLOOKUP(AD34,Varsayımlar!$B:$Q,10,0))</f>
        <v>4</v>
      </c>
      <c r="T34" s="115">
        <f>IF(B34="","",VLOOKUP(AD34,Varsayımlar!$B:$Q,11,0))</f>
        <v>30</v>
      </c>
      <c r="U34" s="115">
        <f>IF(B34="","",VLOOKUP(AD34,Varsayımlar!$B:$Q,12,0))</f>
        <v>260</v>
      </c>
      <c r="V34" s="115" t="str">
        <f>IF(B34="","",VLOOKUP(AD34,Varsayımlar!$B:$Q,13,0))</f>
        <v>YURTDIŞI</v>
      </c>
      <c r="W34" s="115">
        <f>IF(B34="","",VLOOKUP(AD34,Varsayımlar!$B:$Q,14,0))</f>
        <v>6</v>
      </c>
      <c r="X34" s="118">
        <v>46199</v>
      </c>
      <c r="Y34" s="118">
        <v>46382</v>
      </c>
      <c r="Z34" s="115">
        <v>26062625</v>
      </c>
      <c r="AA34" s="115" t="str">
        <f>IF(B34="","",VLOOKUP(AD34,Varsayımlar!$B:$Q,15,0))</f>
        <v>TRİTON -SKT ATILACAK</v>
      </c>
      <c r="AB34" s="115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customHeight="1" x14ac:dyDescent="0.25">
      <c r="A35" s="9" t="s">
        <v>203</v>
      </c>
      <c r="B35" s="82" t="s">
        <v>17</v>
      </c>
      <c r="C35" s="83">
        <f>IF(B35="","",VLOOKUP(AD35,Varsayımlar!$B:$Q,3,0))</f>
        <v>8698829380698</v>
      </c>
      <c r="D35" s="83" t="s">
        <v>522</v>
      </c>
      <c r="E35" s="104" t="s">
        <v>37</v>
      </c>
      <c r="F35" s="82" t="s">
        <v>523</v>
      </c>
      <c r="G35" s="82" t="s">
        <v>524</v>
      </c>
      <c r="H35" s="82" t="str">
        <f>IF(B35="","",VLOOKUP(AD35,Varsayımlar!$B:$Q,5,0))</f>
        <v>TORTİLLAS 25 CM 4 PCS 260G</v>
      </c>
      <c r="I35" s="82">
        <f>IF(B35="","",VLOOKUP(AD35,Varsayımlar!B:T,19,0))</f>
        <v>0</v>
      </c>
      <c r="J35" s="82" t="str">
        <f>IF(B35="","",VLOOKUP(AD35,Varsayımlar!$B:$Q,6,0))</f>
        <v>SADE</v>
      </c>
      <c r="K35" s="82">
        <v>420</v>
      </c>
      <c r="L35" s="82"/>
      <c r="M35" s="82">
        <f t="shared" si="0"/>
        <v>5</v>
      </c>
      <c r="N35" s="82"/>
      <c r="O35" s="82"/>
      <c r="P35" s="82">
        <f>IF(B35="","",VLOOKUP(AD35,Varsayımlar!$B:$Q,7,0)*K35)</f>
        <v>12600</v>
      </c>
      <c r="Q35" s="82">
        <f>IF(B35="","",VLOOKUP(AD35,Varsayımlar!$B:$Q,8,0))</f>
        <v>25</v>
      </c>
      <c r="R35" s="82" t="str">
        <f>IF(B35="","",VLOOKUP(AD35,Varsayımlar!$B:$Q,9,0))</f>
        <v>SOFT</v>
      </c>
      <c r="S35" s="82">
        <f>IF(B35="","",VLOOKUP(AD35,Varsayımlar!$B:$Q,10,0))</f>
        <v>4</v>
      </c>
      <c r="T35" s="82">
        <f>IF(B35="","",VLOOKUP(AD35,Varsayımlar!$B:$Q,11,0))</f>
        <v>30</v>
      </c>
      <c r="U35" s="82">
        <f>IF(B35="","",VLOOKUP(AD35,Varsayımlar!$B:$Q,12,0))</f>
        <v>260</v>
      </c>
      <c r="V35" s="82" t="str">
        <f>IF(B35="","",VLOOKUP(AD35,Varsayımlar!$B:$Q,13,0))</f>
        <v>YURTDIŞI</v>
      </c>
      <c r="W35" s="82">
        <f>IF(B35="","",VLOOKUP(AD35,Varsayımlar!$B:$Q,14,0))</f>
        <v>6</v>
      </c>
      <c r="X35" s="84">
        <v>46200</v>
      </c>
      <c r="Y35" s="84">
        <v>46383</v>
      </c>
      <c r="Z35" s="82">
        <v>26062725</v>
      </c>
      <c r="AA35" s="82" t="str">
        <f>IF(B35="","",VLOOKUP(AD35,Varsayımlar!$B:$Q,15,0))</f>
        <v>TRİTON -SKT ATILACAK</v>
      </c>
      <c r="AB35" s="82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customHeight="1" x14ac:dyDescent="0.25">
      <c r="A36" s="9" t="s">
        <v>204</v>
      </c>
      <c r="B36" s="82" t="s">
        <v>17</v>
      </c>
      <c r="C36" s="83">
        <f>IF(B36="","",VLOOKUP(AD36,Varsayımlar!$B:$Q,3,0))</f>
        <v>8698829380698</v>
      </c>
      <c r="D36" s="83" t="s">
        <v>522</v>
      </c>
      <c r="E36" s="104" t="s">
        <v>37</v>
      </c>
      <c r="F36" s="82" t="s">
        <v>523</v>
      </c>
      <c r="G36" s="82" t="s">
        <v>525</v>
      </c>
      <c r="H36" s="82" t="str">
        <f>IF(B36="","",VLOOKUP(AD36,Varsayımlar!$B:$Q,5,0))</f>
        <v>TORTİLLAS 25 CM 4 PCS 260G</v>
      </c>
      <c r="I36" s="82">
        <f>IF(B36="","",VLOOKUP(AD36,Varsayımlar!B:T,19,0))</f>
        <v>0</v>
      </c>
      <c r="J36" s="82" t="str">
        <f>IF(B36="","",VLOOKUP(AD36,Varsayımlar!$B:$Q,6,0))</f>
        <v>SADE</v>
      </c>
      <c r="K36" s="82">
        <v>2016</v>
      </c>
      <c r="L36" s="82"/>
      <c r="M36" s="82">
        <f t="shared" si="0"/>
        <v>24</v>
      </c>
      <c r="N36" s="82"/>
      <c r="O36" s="82"/>
      <c r="P36" s="82">
        <f>IF(B36="","",VLOOKUP(AD36,Varsayımlar!$B:$Q,7,0)*K36)</f>
        <v>60480</v>
      </c>
      <c r="Q36" s="82">
        <f>IF(B36="","",VLOOKUP(AD36,Varsayımlar!$B:$Q,8,0))</f>
        <v>25</v>
      </c>
      <c r="R36" s="82" t="str">
        <f>IF(B36="","",VLOOKUP(AD36,Varsayımlar!$B:$Q,9,0))</f>
        <v>SOFT</v>
      </c>
      <c r="S36" s="82">
        <f>IF(B36="","",VLOOKUP(AD36,Varsayımlar!$B:$Q,10,0))</f>
        <v>4</v>
      </c>
      <c r="T36" s="82">
        <f>IF(B36="","",VLOOKUP(AD36,Varsayımlar!$B:$Q,11,0))</f>
        <v>30</v>
      </c>
      <c r="U36" s="82">
        <f>IF(B36="","",VLOOKUP(AD36,Varsayımlar!$B:$Q,12,0))</f>
        <v>260</v>
      </c>
      <c r="V36" s="82" t="str">
        <f>IF(B36="","",VLOOKUP(AD36,Varsayımlar!$B:$Q,13,0))</f>
        <v>YURTDIŞI</v>
      </c>
      <c r="W36" s="82">
        <f>IF(B36="","",VLOOKUP(AD36,Varsayımlar!$B:$Q,14,0))</f>
        <v>6</v>
      </c>
      <c r="X36" s="84">
        <v>46200</v>
      </c>
      <c r="Y36" s="84">
        <v>46383</v>
      </c>
      <c r="Z36" s="82">
        <v>26062725</v>
      </c>
      <c r="AA36" s="82" t="str">
        <f>IF(B36="","",VLOOKUP(AD36,Varsayımlar!$B:$Q,15,0))</f>
        <v>TRİTON -SKT ATILACAK</v>
      </c>
      <c r="AB36" s="82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customHeight="1" x14ac:dyDescent="0.25">
      <c r="A37" s="9" t="s">
        <v>205</v>
      </c>
      <c r="B37" s="62" t="s">
        <v>17</v>
      </c>
      <c r="C37" s="33">
        <f>IF(B37="","",VLOOKUP(AD37,Varsayımlar!$B:$Q,3,0))</f>
        <v>8698829380698</v>
      </c>
      <c r="D37" s="33" t="s">
        <v>526</v>
      </c>
      <c r="E37" s="102" t="s">
        <v>37</v>
      </c>
      <c r="F37" s="62" t="s">
        <v>527</v>
      </c>
      <c r="G37" s="62" t="s">
        <v>528</v>
      </c>
      <c r="H37" s="62" t="str">
        <f>IF(B37="","",VLOOKUP(AD37,Varsayımlar!$B:$Q,5,0))</f>
        <v>TORTİLLAS 25 CM 4 PCS 260G</v>
      </c>
      <c r="I37" s="62">
        <f>IF(B37="","",VLOOKUP(AD37,Varsayımlar!B:T,19,0))</f>
        <v>0</v>
      </c>
      <c r="J37" s="62" t="str">
        <f>IF(B37="","",VLOOKUP(AD37,Varsayımlar!$B:$Q,6,0))</f>
        <v>SADE</v>
      </c>
      <c r="K37" s="62">
        <v>2016</v>
      </c>
      <c r="L37" s="62"/>
      <c r="M37" s="62">
        <f t="shared" si="0"/>
        <v>24</v>
      </c>
      <c r="N37" s="62"/>
      <c r="O37" s="62"/>
      <c r="P37" s="62">
        <f>IF(B37="","",VLOOKUP(AD37,Varsayımlar!$B:$Q,7,0)*K37)</f>
        <v>60480</v>
      </c>
      <c r="Q37" s="62">
        <f>IF(B37="","",VLOOKUP(AD37,Varsayımlar!$B:$Q,8,0))</f>
        <v>25</v>
      </c>
      <c r="R37" s="62" t="str">
        <f>IF(B37="","",VLOOKUP(AD37,Varsayımlar!$B:$Q,9,0))</f>
        <v>SOFT</v>
      </c>
      <c r="S37" s="62">
        <f>IF(B37="","",VLOOKUP(AD37,Varsayımlar!$B:$Q,10,0))</f>
        <v>4</v>
      </c>
      <c r="T37" s="62">
        <f>IF(B37="","",VLOOKUP(AD37,Varsayımlar!$B:$Q,11,0))</f>
        <v>30</v>
      </c>
      <c r="U37" s="62">
        <f>IF(B37="","",VLOOKUP(AD37,Varsayımlar!$B:$Q,12,0))</f>
        <v>260</v>
      </c>
      <c r="V37" s="62" t="str">
        <f>IF(B37="","",VLOOKUP(AD37,Varsayımlar!$B:$Q,13,0))</f>
        <v>YURTDIŞI</v>
      </c>
      <c r="W37" s="62">
        <f>IF(B37="","",VLOOKUP(AD37,Varsayımlar!$B:$Q,14,0))</f>
        <v>6</v>
      </c>
      <c r="X37" s="63">
        <v>46202</v>
      </c>
      <c r="Y37" s="63">
        <v>46385</v>
      </c>
      <c r="Z37" s="62">
        <v>26062925</v>
      </c>
      <c r="AA37" s="62" t="str">
        <f>IF(B37="","",VLOOKUP(AD37,Varsayımlar!$B:$Q,15,0))</f>
        <v>TRİTON -SKT ATILACAK</v>
      </c>
      <c r="AB37" s="62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customHeight="1" x14ac:dyDescent="0.25">
      <c r="A38" s="9" t="s">
        <v>206</v>
      </c>
      <c r="B38" s="62" t="s">
        <v>17</v>
      </c>
      <c r="C38" s="33">
        <f>IF(B38="","",VLOOKUP(AD38,Varsayımlar!$B:$Q,3,0))</f>
        <v>8698829380698</v>
      </c>
      <c r="D38" s="33" t="s">
        <v>526</v>
      </c>
      <c r="E38" s="102" t="s">
        <v>37</v>
      </c>
      <c r="F38" s="62" t="s">
        <v>527</v>
      </c>
      <c r="G38" s="62" t="s">
        <v>529</v>
      </c>
      <c r="H38" s="62" t="str">
        <f>IF(B38="","",VLOOKUP(AD38,Varsayımlar!$B:$Q,5,0))</f>
        <v>TORTİLLAS 25 CM 4 PCS 260G</v>
      </c>
      <c r="I38" s="62">
        <f>IF(B38="","",VLOOKUP(AD38,Varsayımlar!B:T,19,0))</f>
        <v>0</v>
      </c>
      <c r="J38" s="62" t="str">
        <f>IF(B38="","",VLOOKUP(AD38,Varsayımlar!$B:$Q,6,0))</f>
        <v>SADE</v>
      </c>
      <c r="K38" s="62">
        <v>420</v>
      </c>
      <c r="L38" s="62"/>
      <c r="M38" s="62">
        <f t="shared" si="0"/>
        <v>5</v>
      </c>
      <c r="N38" s="62"/>
      <c r="O38" s="62"/>
      <c r="P38" s="62">
        <f>IF(B38="","",VLOOKUP(AD38,Varsayımlar!$B:$Q,7,0)*K38)</f>
        <v>12600</v>
      </c>
      <c r="Q38" s="62">
        <f>IF(B38="","",VLOOKUP(AD38,Varsayımlar!$B:$Q,8,0))</f>
        <v>25</v>
      </c>
      <c r="R38" s="62" t="str">
        <f>IF(B38="","",VLOOKUP(AD38,Varsayımlar!$B:$Q,9,0))</f>
        <v>SOFT</v>
      </c>
      <c r="S38" s="62">
        <f>IF(B38="","",VLOOKUP(AD38,Varsayımlar!$B:$Q,10,0))</f>
        <v>4</v>
      </c>
      <c r="T38" s="62">
        <f>IF(B38="","",VLOOKUP(AD38,Varsayımlar!$B:$Q,11,0))</f>
        <v>30</v>
      </c>
      <c r="U38" s="62">
        <f>IF(B38="","",VLOOKUP(AD38,Varsayımlar!$B:$Q,12,0))</f>
        <v>260</v>
      </c>
      <c r="V38" s="62" t="str">
        <f>IF(B38="","",VLOOKUP(AD38,Varsayımlar!$B:$Q,13,0))</f>
        <v>YURTDIŞI</v>
      </c>
      <c r="W38" s="62">
        <f>IF(B38="","",VLOOKUP(AD38,Varsayımlar!$B:$Q,14,0))</f>
        <v>6</v>
      </c>
      <c r="X38" s="63">
        <v>46202</v>
      </c>
      <c r="Y38" s="63">
        <v>46385</v>
      </c>
      <c r="Z38" s="62">
        <v>26062925</v>
      </c>
      <c r="AA38" s="62" t="str">
        <f>IF(B38="","",VLOOKUP(AD38,Varsayımlar!$B:$Q,15,0))</f>
        <v>TRİTON -SKT ATILACAK</v>
      </c>
      <c r="AB38" s="62" t="str">
        <f>IF(B38="","",VLOOKUP(AD38,Varsayımlar!$B:$Q,16,0))</f>
        <v>24-26 CM</v>
      </c>
      <c r="AC38" s="64"/>
      <c r="AD38" s="61" t="str">
        <f t="shared" si="1"/>
        <v>LLC TRİTONMUTLUKAL WHEAT TORTILLA</v>
      </c>
    </row>
    <row r="39" spans="1:30" ht="36" customHeight="1" x14ac:dyDescent="0.25">
      <c r="A39" s="9" t="s">
        <v>207</v>
      </c>
      <c r="B39" s="64"/>
      <c r="C39" s="65" t="str">
        <f>IF(B39="","",VLOOKUP(AD39,Varsayımlar!$B:$Q,3,0))</f>
        <v/>
      </c>
      <c r="D39" s="65"/>
      <c r="E39" s="65"/>
      <c r="F39" s="64"/>
      <c r="G39" s="64"/>
      <c r="H39" s="64" t="str">
        <f>IF(B39="","",VLOOKUP(AD39,Varsayımlar!$B:$Q,5,0))</f>
        <v/>
      </c>
      <c r="I39" s="64" t="str">
        <f>IF(B39="","",VLOOKUP(AD39,Varsayımlar!B:T,19,0))</f>
        <v/>
      </c>
      <c r="J39" s="64" t="str">
        <f>IF(B39="","",VLOOKUP(AD39,Varsayımlar!$B:$Q,6,0))</f>
        <v/>
      </c>
      <c r="K39" s="64"/>
      <c r="L39" s="64"/>
      <c r="M39" s="64">
        <f t="shared" si="0"/>
        <v>0</v>
      </c>
      <c r="N39" s="64"/>
      <c r="O39" s="64"/>
      <c r="P39" s="64" t="str">
        <f>IF(B39="","",VLOOKUP(AD39,Varsayımlar!$B:$Q,7,0)*K39)</f>
        <v/>
      </c>
      <c r="Q39" s="64" t="str">
        <f>IF(B39="","",VLOOKUP(AD39,Varsayımlar!$B:$Q,8,0))</f>
        <v/>
      </c>
      <c r="R39" s="64" t="str">
        <f>IF(B39="","",VLOOKUP(AD39,Varsayımlar!$B:$Q,9,0))</f>
        <v/>
      </c>
      <c r="S39" s="64" t="str">
        <f>IF(B39="","",VLOOKUP(AD39,Varsayımlar!$B:$Q,10,0))</f>
        <v/>
      </c>
      <c r="T39" s="64" t="str">
        <f>IF(B39="","",VLOOKUP(AD39,Varsayımlar!$B:$Q,11,0))</f>
        <v/>
      </c>
      <c r="U39" s="64" t="str">
        <f>IF(B39="","",VLOOKUP(AD39,Varsayımlar!$B:$Q,12,0))</f>
        <v/>
      </c>
      <c r="V39" s="64" t="str">
        <f>IF(B39="","",VLOOKUP(AD39,Varsayımlar!$B:$Q,13,0))</f>
        <v/>
      </c>
      <c r="W39" s="64" t="str">
        <f>IF(B39="","",VLOOKUP(AD39,Varsayımlar!$B:$Q,14,0))</f>
        <v/>
      </c>
      <c r="X39" s="66"/>
      <c r="Y39" s="66"/>
      <c r="Z39" s="64"/>
      <c r="AA39" s="64" t="str">
        <f>IF(B39="","",VLOOKUP(AD39,Varsayımlar!$B:$Q,15,0))</f>
        <v/>
      </c>
      <c r="AB39" s="64" t="str">
        <f>IF(B39="","",VLOOKUP(AD39,Varsayımlar!$B:$Q,16,0))</f>
        <v/>
      </c>
      <c r="AC39" s="64"/>
      <c r="AD39" s="61" t="str">
        <f t="shared" si="1"/>
        <v/>
      </c>
    </row>
    <row r="40" spans="1:30" ht="36" customHeight="1" x14ac:dyDescent="0.25">
      <c r="A40" s="9" t="s">
        <v>208</v>
      </c>
      <c r="B40" s="64"/>
      <c r="C40" s="65" t="str">
        <f>IF(B40="","",VLOOKUP(AD40,Varsayımlar!$B:$Q,3,0))</f>
        <v/>
      </c>
      <c r="D40" s="65"/>
      <c r="E40" s="65"/>
      <c r="F40" s="64"/>
      <c r="G40" s="64"/>
      <c r="H40" s="64" t="str">
        <f>IF(B40="","",VLOOKUP(AD40,Varsayımlar!$B:$Q,5,0))</f>
        <v/>
      </c>
      <c r="I40" s="64" t="str">
        <f>IF(B40="","",VLOOKUP(AD40,Varsayımlar!B:T,19,0))</f>
        <v/>
      </c>
      <c r="J40" s="64" t="str">
        <f>IF(B40="","",VLOOKUP(AD40,Varsayımlar!$B:$Q,6,0))</f>
        <v/>
      </c>
      <c r="K40" s="64"/>
      <c r="L40" s="64"/>
      <c r="M40" s="64">
        <f t="shared" si="0"/>
        <v>0</v>
      </c>
      <c r="N40" s="64"/>
      <c r="O40" s="64"/>
      <c r="P40" s="64" t="str">
        <f>IF(B40="","",VLOOKUP(AD40,Varsayımlar!$B:$Q,7,0)*K40)</f>
        <v/>
      </c>
      <c r="Q40" s="64" t="str">
        <f>IF(B40="","",VLOOKUP(AD40,Varsayımlar!$B:$Q,8,0))</f>
        <v/>
      </c>
      <c r="R40" s="64" t="str">
        <f>IF(B40="","",VLOOKUP(AD40,Varsayımlar!$B:$Q,9,0))</f>
        <v/>
      </c>
      <c r="S40" s="64" t="str">
        <f>IF(B40="","",VLOOKUP(AD40,Varsayımlar!$B:$Q,10,0))</f>
        <v/>
      </c>
      <c r="T40" s="64" t="str">
        <f>IF(B40="","",VLOOKUP(AD40,Varsayımlar!$B:$Q,11,0))</f>
        <v/>
      </c>
      <c r="U40" s="64" t="str">
        <f>IF(B40="","",VLOOKUP(AD40,Varsayımlar!$B:$Q,12,0))</f>
        <v/>
      </c>
      <c r="V40" s="64" t="str">
        <f>IF(B40="","",VLOOKUP(AD40,Varsayımlar!$B:$Q,13,0))</f>
        <v/>
      </c>
      <c r="W40" s="64" t="str">
        <f>IF(B40="","",VLOOKUP(AD40,Varsayımlar!$B:$Q,14,0))</f>
        <v/>
      </c>
      <c r="X40" s="66"/>
      <c r="Y40" s="66"/>
      <c r="Z40" s="64"/>
      <c r="AA40" s="64" t="str">
        <f>IF(B40="","",VLOOKUP(AD40,Varsayımlar!$B:$Q,15,0))</f>
        <v/>
      </c>
      <c r="AB40" s="64" t="str">
        <f>IF(B40="","",VLOOKUP(AD40,Varsayımlar!$B:$Q,16,0))</f>
        <v/>
      </c>
      <c r="AC40" s="64"/>
      <c r="AD40" s="61" t="str">
        <f t="shared" si="1"/>
        <v/>
      </c>
    </row>
    <row r="41" spans="1:30" ht="36" customHeight="1" x14ac:dyDescent="0.25">
      <c r="A41" s="9" t="s">
        <v>209</v>
      </c>
      <c r="B41" s="64"/>
      <c r="C41" s="65" t="str">
        <f>IF(B41="","",VLOOKUP(AD41,Varsayımlar!$B:$Q,3,0))</f>
        <v/>
      </c>
      <c r="D41" s="65"/>
      <c r="E41" s="65"/>
      <c r="F41" s="64"/>
      <c r="G41" s="64"/>
      <c r="H41" s="64" t="str">
        <f>IF(B41="","",VLOOKUP(AD41,Varsayımlar!$B:$Q,5,0))</f>
        <v/>
      </c>
      <c r="I41" s="64" t="str">
        <f>IF(B41="","",VLOOKUP(AD41,Varsayımlar!B:T,19,0))</f>
        <v/>
      </c>
      <c r="J41" s="64" t="str">
        <f>IF(B41="","",VLOOKUP(AD41,Varsayımlar!$B:$Q,6,0))</f>
        <v/>
      </c>
      <c r="K41" s="64"/>
      <c r="L41" s="64"/>
      <c r="M41" s="64">
        <f t="shared" si="0"/>
        <v>0</v>
      </c>
      <c r="N41" s="64"/>
      <c r="O41" s="64"/>
      <c r="P41" s="64" t="str">
        <f>IF(B41="","",VLOOKUP(AD41,Varsayımlar!$B:$Q,7,0)*K41)</f>
        <v/>
      </c>
      <c r="Q41" s="64" t="str">
        <f>IF(B41="","",VLOOKUP(AD41,Varsayımlar!$B:$Q,8,0))</f>
        <v/>
      </c>
      <c r="R41" s="64" t="str">
        <f>IF(B41="","",VLOOKUP(AD41,Varsayımlar!$B:$Q,9,0))</f>
        <v/>
      </c>
      <c r="S41" s="64" t="str">
        <f>IF(B41="","",VLOOKUP(AD41,Varsayımlar!$B:$Q,10,0))</f>
        <v/>
      </c>
      <c r="T41" s="64" t="str">
        <f>IF(B41="","",VLOOKUP(AD41,Varsayımlar!$B:$Q,11,0))</f>
        <v/>
      </c>
      <c r="U41" s="64" t="str">
        <f>IF(B41="","",VLOOKUP(AD41,Varsayımlar!$B:$Q,12,0))</f>
        <v/>
      </c>
      <c r="V41" s="64" t="str">
        <f>IF(B41="","",VLOOKUP(AD41,Varsayımlar!$B:$Q,13,0))</f>
        <v/>
      </c>
      <c r="W41" s="64" t="str">
        <f>IF(B41="","",VLOOKUP(AD41,Varsayımlar!$B:$Q,14,0))</f>
        <v/>
      </c>
      <c r="X41" s="66"/>
      <c r="Y41" s="66"/>
      <c r="Z41" s="64"/>
      <c r="AA41" s="64" t="str">
        <f>IF(B41="","",VLOOKUP(AD41,Varsayımlar!$B:$Q,15,0))</f>
        <v/>
      </c>
      <c r="AB41" s="64" t="str">
        <f>IF(B41="","",VLOOKUP(AD41,Varsayımlar!$B:$Q,16,0))</f>
        <v/>
      </c>
      <c r="AC41" s="64"/>
      <c r="AD41" s="61" t="str">
        <f t="shared" si="1"/>
        <v/>
      </c>
    </row>
    <row r="42" spans="1:30" ht="36" customHeight="1" x14ac:dyDescent="0.25">
      <c r="A42" s="198" t="s">
        <v>171</v>
      </c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9"/>
      <c r="AC42" s="55"/>
    </row>
    <row r="43" spans="1:30" ht="63" x14ac:dyDescent="0.25">
      <c r="A43" s="9" t="s">
        <v>0</v>
      </c>
      <c r="B43" s="9" t="s">
        <v>1</v>
      </c>
      <c r="C43" s="10" t="s">
        <v>36</v>
      </c>
      <c r="D43" s="10" t="s">
        <v>177</v>
      </c>
      <c r="E43" s="10" t="s">
        <v>42</v>
      </c>
      <c r="F43" s="9" t="s">
        <v>43</v>
      </c>
      <c r="G43" s="9" t="s">
        <v>13</v>
      </c>
      <c r="H43" s="9" t="s">
        <v>2</v>
      </c>
      <c r="I43" s="9" t="s">
        <v>83</v>
      </c>
      <c r="J43" s="9" t="s">
        <v>3</v>
      </c>
      <c r="K43" s="9" t="s">
        <v>21</v>
      </c>
      <c r="L43" s="9" t="s">
        <v>141</v>
      </c>
      <c r="M43" s="9" t="s">
        <v>20</v>
      </c>
      <c r="N43" s="9" t="s">
        <v>243</v>
      </c>
      <c r="O43" s="9" t="s">
        <v>176</v>
      </c>
      <c r="P43" s="9" t="s">
        <v>16</v>
      </c>
      <c r="Q43" s="9" t="s">
        <v>4</v>
      </c>
      <c r="R43" s="9" t="s">
        <v>5</v>
      </c>
      <c r="S43" s="9" t="s">
        <v>6</v>
      </c>
      <c r="T43" s="9" t="s">
        <v>33</v>
      </c>
      <c r="U43" s="9" t="s">
        <v>7</v>
      </c>
      <c r="V43" s="9" t="s">
        <v>8</v>
      </c>
      <c r="W43" s="9" t="s">
        <v>364</v>
      </c>
      <c r="X43" s="9" t="s">
        <v>10</v>
      </c>
      <c r="Y43" s="9" t="s">
        <v>11</v>
      </c>
      <c r="Z43" s="9" t="s">
        <v>12</v>
      </c>
      <c r="AA43" s="9" t="s">
        <v>14</v>
      </c>
      <c r="AB43" s="9" t="s">
        <v>15</v>
      </c>
      <c r="AC43" s="9" t="s">
        <v>305</v>
      </c>
      <c r="AD43" s="8" t="s">
        <v>50</v>
      </c>
    </row>
    <row r="44" spans="1:30" ht="31.5" customHeight="1" x14ac:dyDescent="0.25">
      <c r="A44" s="9" t="s">
        <v>29</v>
      </c>
      <c r="B44" s="70" t="s">
        <v>149</v>
      </c>
      <c r="C44" s="71">
        <f>IF(B44="","",VLOOKUP(AD44,Varsayımlar!$B:$Q,3,0))</f>
        <v>8698829380698</v>
      </c>
      <c r="D44" s="71"/>
      <c r="E44" s="72" t="s">
        <v>150</v>
      </c>
      <c r="F44" s="70"/>
      <c r="G44" s="70"/>
      <c r="H44" s="70" t="str">
        <f>IF(B44="","",VLOOKUP(AD44,Varsayımlar!$B:$Q,5,0))</f>
        <v>Happylla 25cm (060)</v>
      </c>
      <c r="I44" s="70">
        <f>IF(B44="","",VLOOKUP(AD44,Varsayımlar!B:T,19,0))</f>
        <v>0</v>
      </c>
      <c r="J44" s="70" t="str">
        <f>IF(B44="","",VLOOKUP(AD44,Varsayımlar!$B:$Q,6,0))</f>
        <v>SADE</v>
      </c>
      <c r="K44" s="70" t="s">
        <v>160</v>
      </c>
      <c r="L44" s="70"/>
      <c r="M44" s="70" t="str">
        <f>IFERROR(IF(B44="","",K44/VLOOKUP(AD44,Varsayımlar!B:R,17,0)),"")</f>
        <v/>
      </c>
      <c r="N44" s="70"/>
      <c r="O44" s="70"/>
      <c r="P44" s="70" t="e">
        <f>IF(B44="","",VLOOKUP(AD44,Varsayımlar!$B:$Q,7,0)*K44)</f>
        <v>#VALUE!</v>
      </c>
      <c r="Q44" s="70">
        <f>IF(B44="","",VLOOKUP(AD44,Varsayımlar!$B:$Q,8,0))</f>
        <v>25</v>
      </c>
      <c r="R44" s="70" t="str">
        <f>IF(B44="","",VLOOKUP(AD44,Varsayımlar!$B:$Q,9,0))</f>
        <v>Irak soft</v>
      </c>
      <c r="S44" s="70">
        <f>IF(B44="","",VLOOKUP(AD44,Varsayımlar!$B:$Q,10,0))</f>
        <v>10</v>
      </c>
      <c r="T44" s="70">
        <f>IF(B44="","",VLOOKUP(AD44,Varsayımlar!$B:$Q,11,0))</f>
        <v>12</v>
      </c>
      <c r="U44" s="70">
        <f>IF(B44="","",VLOOKUP(AD44,Varsayımlar!$B:$Q,12,0))</f>
        <v>650</v>
      </c>
      <c r="V44" s="70" t="str">
        <f>IF(B44="","",VLOOKUP(AD44,Varsayımlar!$B:$Q,13,0))</f>
        <v>Yurtiçi</v>
      </c>
      <c r="W44" s="70">
        <f>IF(B44="","",VLOOKUP(AD44,Varsayımlar!$B:$Q,14,0))</f>
        <v>6</v>
      </c>
      <c r="X44" s="73" t="s">
        <v>161</v>
      </c>
      <c r="Y44" s="73" t="s">
        <v>161</v>
      </c>
      <c r="Z44" s="73" t="s">
        <v>161</v>
      </c>
      <c r="AA44" s="70" t="str">
        <f>IF(B44="","",VLOOKUP(AD44,Varsayımlar!$B:$Q,15,0))</f>
        <v>Kırmızı Koli-Etiketli</v>
      </c>
      <c r="AB44" s="70" t="str">
        <f>IF(B44="","",VLOOKUP(AD44,Varsayımlar!$B:$Q,16,0))</f>
        <v>24-26 cm</v>
      </c>
      <c r="AC44" s="70">
        <f>IF(B44="","",VLOOKUP(Sayfa2!AD17,Varsayımlar!B:S,18,0))</f>
        <v>0</v>
      </c>
      <c r="AD44" s="8" t="str">
        <f>IF(B44="","",CONCATENATE(B44,E44))</f>
        <v>Aylin KartonHappylla 25 cm 10 lu 650g</v>
      </c>
    </row>
    <row r="45" spans="1:30" ht="31.5" customHeight="1" x14ac:dyDescent="0.25">
      <c r="A45" s="9" t="s">
        <v>122</v>
      </c>
      <c r="B45" s="58" t="s">
        <v>143</v>
      </c>
      <c r="C45" s="59">
        <f>IF(B45="","",VLOOKUP(AD45,Varsayımlar!$B:$Q,3,0))</f>
        <v>8698829380698</v>
      </c>
      <c r="D45" s="59"/>
      <c r="E45" s="74" t="s">
        <v>162</v>
      </c>
      <c r="F45" s="58"/>
      <c r="G45" s="58"/>
      <c r="H45" s="58" t="str">
        <f>IF(B45="","",VLOOKUP(AD45,Varsayımlar!$B:$Q,5,0))</f>
        <v>Bisto 25 cm</v>
      </c>
      <c r="I45" s="58">
        <f>IF(B45="","",VLOOKUP(AD45,Varsayımlar!B:T,19,0))</f>
        <v>0</v>
      </c>
      <c r="J45" s="58" t="str">
        <f>IF(B45="","",VLOOKUP(AD45,Varsayımlar!$B:$Q,6,0))</f>
        <v>SADE</v>
      </c>
      <c r="K45" s="58" t="s">
        <v>160</v>
      </c>
      <c r="L45" s="58"/>
      <c r="M45" s="58" t="str">
        <f>IFERROR(IF(B45="","",K45/VLOOKUP(AD45,Varsayımlar!B:R,17,0)),"")</f>
        <v/>
      </c>
      <c r="N45" s="58">
        <v>50</v>
      </c>
      <c r="O45" s="58"/>
      <c r="P45" s="58" t="e">
        <f>IF(B45="","",VLOOKUP(AD45,Varsayımlar!$B:$Q,7,0)*K45)</f>
        <v>#VALUE!</v>
      </c>
      <c r="Q45" s="58">
        <f>IF(B45="","",VLOOKUP(AD45,Varsayımlar!$B:$Q,8,0))</f>
        <v>25</v>
      </c>
      <c r="R45" s="58" t="str">
        <f>IF(B45="","",VLOOKUP(AD45,Varsayımlar!$B:$Q,9,0))</f>
        <v>Standart</v>
      </c>
      <c r="S45" s="58">
        <f>IF(B45="","",VLOOKUP(AD45,Varsayımlar!$B:$Q,10,0))</f>
        <v>12</v>
      </c>
      <c r="T45" s="58">
        <f>IF(B45="","",VLOOKUP(AD45,Varsayımlar!$B:$Q,11,0))</f>
        <v>12</v>
      </c>
      <c r="U45" s="58">
        <f>IF(B45="","",VLOOKUP(AD45,Varsayımlar!$B:$Q,12,0))</f>
        <v>840</v>
      </c>
      <c r="V45" s="58" t="str">
        <f>IF(B45="","",VLOOKUP(AD45,Varsayımlar!$B:$Q,13,0))</f>
        <v>Yurtiçi</v>
      </c>
      <c r="W45" s="58">
        <f>IF(B45="","",VLOOKUP(AD45,Varsayımlar!$B:$Q,14,0))</f>
        <v>6</v>
      </c>
      <c r="X45" s="60" t="s">
        <v>161</v>
      </c>
      <c r="Y45" s="60" t="s">
        <v>161</v>
      </c>
      <c r="Z45" s="60" t="s">
        <v>161</v>
      </c>
      <c r="AA45" s="58" t="str">
        <f>IF(B45="","",VLOOKUP(AD45,Varsayımlar!$B:$Q,15,0))</f>
        <v>Bisto Kolisi</v>
      </c>
      <c r="AB45" s="58" t="str">
        <f>IF(B45="","",VLOOKUP(AD45,Varsayımlar!$B:$Q,16,0))</f>
        <v>24-26 Cm</v>
      </c>
      <c r="AC45" s="58">
        <f>IF(B45="","",VLOOKUP(Sayfa2!AD18,Varsayımlar!B:S,18,0))</f>
        <v>0</v>
      </c>
      <c r="AD45" s="61" t="str">
        <f>IF(B45="","",CONCATENATE(B45,E45))</f>
        <v>Şok MarketBisto 25 cm 12 pcs 840g</v>
      </c>
    </row>
    <row r="46" spans="1:30" ht="31.5" customHeight="1" x14ac:dyDescent="0.25">
      <c r="A46" s="9" t="s">
        <v>123</v>
      </c>
      <c r="B46" s="75" t="s">
        <v>143</v>
      </c>
      <c r="C46" s="76">
        <f>IF(B46="","",VLOOKUP(AD46,Varsayımlar!$B:$Q,3,0))</f>
        <v>8698829380698</v>
      </c>
      <c r="D46" s="76"/>
      <c r="E46" s="75" t="s">
        <v>144</v>
      </c>
      <c r="F46" s="77"/>
      <c r="G46" s="77"/>
      <c r="H46" s="77" t="str">
        <f>IF(B46="","",VLOOKUP(AD46,Varsayımlar!$B:$Q,5,0))</f>
        <v xml:space="preserve">Taco 15 cm </v>
      </c>
      <c r="I46" s="77">
        <f>IF(B46="","",VLOOKUP(AD46,Varsayımlar!B:T,19,0))</f>
        <v>0</v>
      </c>
      <c r="J46" s="77" t="str">
        <f>IF(B46="","",VLOOKUP(AD46,Varsayımlar!$B:$Q,6,0))</f>
        <v>SADE</v>
      </c>
      <c r="K46" s="77" t="s">
        <v>160</v>
      </c>
      <c r="L46" s="77"/>
      <c r="M46" s="77" t="str">
        <f>IFERROR(IF(B46="","",K46/VLOOKUP(AD46,Varsayımlar!B:R,17,0)),"")</f>
        <v/>
      </c>
      <c r="N46" s="77">
        <v>50</v>
      </c>
      <c r="O46" s="77"/>
      <c r="P46" s="77" t="e">
        <f>IF(B46="","",VLOOKUP(AD46,Varsayımlar!$B:$Q,7,0)*K46)</f>
        <v>#VALUE!</v>
      </c>
      <c r="Q46" s="77">
        <f>IF(B46="","",VLOOKUP(AD46,Varsayımlar!$B:$Q,8,0))</f>
        <v>15</v>
      </c>
      <c r="R46" s="77" t="str">
        <f>IF(B46="","",VLOOKUP(AD46,Varsayımlar!$B:$Q,9,0))</f>
        <v>SOFT-PA3</v>
      </c>
      <c r="S46" s="77">
        <f>IF(B46="","",VLOOKUP(AD46,Varsayımlar!$B:$Q,10,0))</f>
        <v>6</v>
      </c>
      <c r="T46" s="77">
        <f>IF(B46="","",VLOOKUP(AD46,Varsayımlar!$B:$Q,11,0))</f>
        <v>18</v>
      </c>
      <c r="U46" s="77">
        <f>IF(B46="","",VLOOKUP(AD46,Varsayımlar!$B:$Q,12,0))</f>
        <v>250</v>
      </c>
      <c r="V46" s="77" t="str">
        <f>IF(B46="","",VLOOKUP(AD46,Varsayımlar!$B:$Q,13,0))</f>
        <v>YURTİÇİ</v>
      </c>
      <c r="W46" s="77">
        <f>IF(B46="","",VLOOKUP(AD46,Varsayımlar!$B:$Q,14,0))</f>
        <v>6</v>
      </c>
      <c r="X46" s="78" t="s">
        <v>161</v>
      </c>
      <c r="Y46" s="78" t="s">
        <v>161</v>
      </c>
      <c r="Z46" s="78" t="s">
        <v>161</v>
      </c>
      <c r="AA46" s="77" t="str">
        <f>IF(B46="","",VLOOKUP(AD46,Varsayımlar!$B:$Q,15,0))</f>
        <v>15 CM KOLİ</v>
      </c>
      <c r="AB46" s="77" t="str">
        <f>IF(B46="","",VLOOKUP(AD46,Varsayımlar!$B:$Q,16,0))</f>
        <v>14-16 CM</v>
      </c>
      <c r="AC46" s="77">
        <f>IF(B46="","",VLOOKUP(Sayfa2!AD19,Varsayımlar!B:S,18,0))</f>
        <v>0</v>
      </c>
      <c r="AD46" s="8" t="str">
        <f>IF(B46="","",CONCATENATE(B46,E46))</f>
        <v>Şok MarketTaco 15 cm 6 lı 150 g</v>
      </c>
    </row>
    <row r="47" spans="1:30" ht="31.5" hidden="1" customHeight="1" x14ac:dyDescent="0.25">
      <c r="A47" s="9" t="s">
        <v>125</v>
      </c>
      <c r="B47" s="64"/>
      <c r="C47" s="65" t="str">
        <f>IF(B47="","",VLOOKUP(AD47,Varsayımlar!$B:$Q,3,0))</f>
        <v/>
      </c>
      <c r="D47" s="65"/>
      <c r="E47" s="65"/>
      <c r="F47" s="64"/>
      <c r="G47" s="64"/>
      <c r="H47" s="64" t="str">
        <f>IF(B47="","",VLOOKUP(AD47,Varsayımlar!$B:$Q,5,0))</f>
        <v/>
      </c>
      <c r="I47" s="64"/>
      <c r="J47" s="64" t="str">
        <f>IF(B47="","",VLOOKUP(AD47,Varsayımlar!$B:$Q,6,0))</f>
        <v/>
      </c>
      <c r="K47" s="64"/>
      <c r="L47" s="64"/>
      <c r="M47" s="64">
        <f>K47/84</f>
        <v>0</v>
      </c>
      <c r="N47" s="64"/>
      <c r="O47" s="64"/>
      <c r="P47" s="64" t="str">
        <f>IF(B47="","",VLOOKUP(AD47,Varsayımlar!$B:$Q,7,0)*K47)</f>
        <v/>
      </c>
      <c r="Q47" s="64" t="str">
        <f>IF(B47="","",VLOOKUP(AD47,Varsayımlar!$B:$Q,8,0))</f>
        <v/>
      </c>
      <c r="R47" s="64" t="str">
        <f>IF(B47="","",VLOOKUP(AD47,Varsayımlar!$B:$Q,9,0))</f>
        <v/>
      </c>
      <c r="S47" s="64" t="str">
        <f>IF(B47="","",VLOOKUP(AD47,Varsayımlar!$B:$Q,10,0))</f>
        <v/>
      </c>
      <c r="T47" s="64" t="str">
        <f>IF(B47="","",VLOOKUP(AD47,Varsayımlar!$B:$Q,11,0))</f>
        <v/>
      </c>
      <c r="U47" s="64" t="str">
        <f>IF(B47="","",VLOOKUP(AD47,Varsayımlar!$B:$Q,12,0))</f>
        <v/>
      </c>
      <c r="V47" s="64" t="str">
        <f>IF(B47="","",VLOOKUP(AD47,Varsayımlar!$B:$Q,13,0))</f>
        <v/>
      </c>
      <c r="W47" s="64" t="str">
        <f>IF(B47="","",VLOOKUP(AD47,Varsayımlar!$B:$Q,14,0))</f>
        <v/>
      </c>
      <c r="X47" s="66"/>
      <c r="Y47" s="66"/>
      <c r="Z47" s="64"/>
      <c r="AA47" s="64" t="str">
        <f>IF(B47="","",VLOOKUP(AD47,Varsayımlar!$B:$Q,15,0))</f>
        <v/>
      </c>
      <c r="AB47" s="64" t="str">
        <f>IF(B47="","",VLOOKUP(AD47,Varsayımlar!$B:$Q,16,0))</f>
        <v/>
      </c>
      <c r="AC47" s="79"/>
      <c r="AD47" s="61" t="str">
        <f>IF(B47="","",CONCATENATE(B47,E47))</f>
        <v/>
      </c>
    </row>
    <row r="48" spans="1:30" x14ac:dyDescent="0.25">
      <c r="C48" s="80" t="str">
        <f>IF(B48="","",VLOOKUP(AD48,Varsayımlar!$B:$Q,3,0))</f>
        <v/>
      </c>
      <c r="H48" s="8" t="str">
        <f>IF(B48="","",VLOOKUP(AD48,Varsayımlar!$B:$Q,5,0))</f>
        <v/>
      </c>
      <c r="J48" s="8" t="str">
        <f>IF(B48="","",VLOOKUP(AD48,Varsayımlar!$B:$Q,6,0))</f>
        <v/>
      </c>
      <c r="P48" s="8" t="str">
        <f>IF(B48="","",VLOOKUP(AD48,Varsayımlar!$B:$Q,7,0)*K48)</f>
        <v/>
      </c>
      <c r="Q48" s="8" t="str">
        <f>IF(B48="","",VLOOKUP(AD48,Varsayımlar!$B:$Q,8,0))</f>
        <v/>
      </c>
      <c r="R48" s="8" t="str">
        <f>IF(B48="","",VLOOKUP(AD48,Varsayımlar!$B:$Q,9,0))</f>
        <v/>
      </c>
      <c r="S48" s="8" t="str">
        <f>IF(B48="","",VLOOKUP(AD48,Varsayımlar!$B:$Q,10,0))</f>
        <v/>
      </c>
      <c r="T48" s="8" t="str">
        <f>IF(B48="","",VLOOKUP(AD48,Varsayımlar!$B:$Q,11,0))</f>
        <v/>
      </c>
      <c r="U48" s="8" t="str">
        <f>IF(B48="","",VLOOKUP(AD48,Varsayımlar!$B:$Q,12,0))</f>
        <v/>
      </c>
      <c r="V48" s="8" t="str">
        <f>IF(B48="","",VLOOKUP(AD48,Varsayımlar!$B:$Q,13,0))</f>
        <v/>
      </c>
      <c r="W48" s="8" t="str">
        <f>IF(B48="","",VLOOKUP(AD48,Varsayımlar!$B:$Q,14,0))</f>
        <v/>
      </c>
      <c r="AA48" s="8" t="str">
        <f>IF(B48="","",VLOOKUP(AD48,Varsayımlar!$B:$Q,15,0))</f>
        <v/>
      </c>
      <c r="AB48" s="8" t="str">
        <f>IF(B48="","",VLOOKUP(AD48,Varsayımlar!$B:$Q,16,0))</f>
        <v/>
      </c>
      <c r="AD48" s="8" t="str">
        <f>IF(B48="","",CONCATENATE(B48,E48))</f>
        <v/>
      </c>
    </row>
    <row r="49" spans="1:32" ht="29.25" customHeight="1" x14ac:dyDescent="0.25">
      <c r="A49" s="198" t="s">
        <v>121</v>
      </c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26"/>
    </row>
    <row r="50" spans="1:32" ht="63" x14ac:dyDescent="0.25">
      <c r="A50" s="9" t="s">
        <v>0</v>
      </c>
      <c r="B50" s="9" t="s">
        <v>1</v>
      </c>
      <c r="C50" s="10" t="s">
        <v>36</v>
      </c>
      <c r="D50" s="10" t="s">
        <v>177</v>
      </c>
      <c r="E50" s="10" t="s">
        <v>42</v>
      </c>
      <c r="F50" s="9" t="s">
        <v>43</v>
      </c>
      <c r="G50" s="9" t="s">
        <v>13</v>
      </c>
      <c r="H50" s="9" t="s">
        <v>2</v>
      </c>
      <c r="I50" s="9" t="s">
        <v>83</v>
      </c>
      <c r="J50" s="9" t="s">
        <v>3</v>
      </c>
      <c r="K50" s="9" t="s">
        <v>21</v>
      </c>
      <c r="L50" s="9" t="s">
        <v>141</v>
      </c>
      <c r="M50" s="9" t="s">
        <v>20</v>
      </c>
      <c r="N50" s="9" t="s">
        <v>243</v>
      </c>
      <c r="O50" s="9" t="s">
        <v>176</v>
      </c>
      <c r="P50" s="9" t="s">
        <v>16</v>
      </c>
      <c r="Q50" s="9" t="s">
        <v>4</v>
      </c>
      <c r="R50" s="9" t="s">
        <v>5</v>
      </c>
      <c r="S50" s="9" t="s">
        <v>6</v>
      </c>
      <c r="T50" s="9" t="s">
        <v>33</v>
      </c>
      <c r="U50" s="9" t="s">
        <v>7</v>
      </c>
      <c r="V50" s="9" t="s">
        <v>8</v>
      </c>
      <c r="W50" s="9" t="s">
        <v>9</v>
      </c>
      <c r="X50" s="9" t="s">
        <v>10</v>
      </c>
      <c r="Y50" s="9" t="s">
        <v>11</v>
      </c>
      <c r="Z50" s="9" t="s">
        <v>12</v>
      </c>
      <c r="AA50" s="9" t="s">
        <v>14</v>
      </c>
      <c r="AB50" s="9" t="s">
        <v>15</v>
      </c>
      <c r="AC50" s="9" t="s">
        <v>305</v>
      </c>
      <c r="AD50" s="8" t="s">
        <v>50</v>
      </c>
    </row>
    <row r="51" spans="1:32" ht="36" customHeight="1" x14ac:dyDescent="0.25">
      <c r="A51" s="9" t="s">
        <v>29</v>
      </c>
      <c r="B51" s="62" t="s">
        <v>17</v>
      </c>
      <c r="C51" s="33">
        <f>IF(B51="","",VLOOKUP(AD51,Varsayımlar!$B:$Q,3,0))</f>
        <v>8698829380698</v>
      </c>
      <c r="D51" s="33" t="s">
        <v>239</v>
      </c>
      <c r="E51" s="102" t="s">
        <v>37</v>
      </c>
      <c r="F51" s="62" t="s">
        <v>447</v>
      </c>
      <c r="G51" s="62" t="s">
        <v>448</v>
      </c>
      <c r="H51" s="62" t="str">
        <f>IF(B51="","",VLOOKUP(AD51,Varsayımlar!$B:$Q,5,0))</f>
        <v>TORTİLLAS 25 CM 4 PCS 260G</v>
      </c>
      <c r="I51" s="62">
        <f>IF(B51="","",VLOOKUP(AD51,Varsayımlar!B:T,19,0))</f>
        <v>0</v>
      </c>
      <c r="J51" s="62" t="str">
        <f>IF(B51="","",VLOOKUP(AD51,Varsayımlar!$B:$Q,6,0))</f>
        <v>SADE</v>
      </c>
      <c r="K51" s="62">
        <v>1596</v>
      </c>
      <c r="L51" s="62"/>
      <c r="M51" s="62">
        <f>K51/84</f>
        <v>19</v>
      </c>
      <c r="N51" s="62"/>
      <c r="O51" s="62">
        <v>11</v>
      </c>
      <c r="P51" s="62">
        <f>IF(B51="","",VLOOKUP(AD51,Varsayımlar!$B:$Q,7,0)*K51)</f>
        <v>47880</v>
      </c>
      <c r="Q51" s="62">
        <f>IF(B51="","",VLOOKUP(AD51,Varsayımlar!$B:$Q,8,0))</f>
        <v>25</v>
      </c>
      <c r="R51" s="62" t="str">
        <f>IF(B51="","",VLOOKUP(AD51,Varsayımlar!$B:$Q,9,0))</f>
        <v>SOFT</v>
      </c>
      <c r="S51" s="62">
        <f>IF(B51="","",VLOOKUP(AD51,Varsayımlar!$B:$Q,10,0))</f>
        <v>4</v>
      </c>
      <c r="T51" s="62">
        <f>IF(B51="","",VLOOKUP(AD51,Varsayımlar!$B:$Q,11,0))</f>
        <v>30</v>
      </c>
      <c r="U51" s="62">
        <f>IF(B51="","",VLOOKUP(AD51,Varsayımlar!$B:$Q,12,0))</f>
        <v>260</v>
      </c>
      <c r="V51" s="62" t="str">
        <f>IF(B51="","",VLOOKUP(AD51,Varsayımlar!$B:$Q,13,0))</f>
        <v>YURTDIŞI</v>
      </c>
      <c r="W51" s="62">
        <f>IF(B51="","",VLOOKUP(AD51,Varsayımlar!$B:$Q,14,0))</f>
        <v>6</v>
      </c>
      <c r="X51" s="63">
        <v>46181</v>
      </c>
      <c r="Y51" s="63">
        <v>46364</v>
      </c>
      <c r="Z51" s="62" t="s">
        <v>449</v>
      </c>
      <c r="AA51" s="62" t="str">
        <f>IF(B51="","",VLOOKUP(AD51,Varsayımlar!$B:$Q,15,0))</f>
        <v>TRİTON -SKT ATILACAK</v>
      </c>
      <c r="AB51" s="62" t="str">
        <f>IF(B51="","",VLOOKUP(AD51,Varsayımlar!$B:$Q,16,0))</f>
        <v>24-26 CM</v>
      </c>
      <c r="AC51" s="64"/>
      <c r="AD51" s="61" t="str">
        <f t="shared" ref="AD51:AD67" si="2">IF(B51="","",CONCATENATE(B51,E51))</f>
        <v>LLC TRİTONMUTLUKAL WHEAT TORTILLA</v>
      </c>
      <c r="AF51" s="8" t="s">
        <v>285</v>
      </c>
    </row>
    <row r="52" spans="1:32" ht="36" customHeight="1" x14ac:dyDescent="0.25">
      <c r="A52" s="9" t="s">
        <v>122</v>
      </c>
      <c r="B52" s="58" t="s">
        <v>17</v>
      </c>
      <c r="C52" s="59">
        <f>IF(B52="","",VLOOKUP(AD52,Varsayımlar!$B:$Q,3,0))</f>
        <v>8698829380698</v>
      </c>
      <c r="D52" s="59" t="s">
        <v>258</v>
      </c>
      <c r="E52" s="103" t="s">
        <v>37</v>
      </c>
      <c r="F52" s="58" t="s">
        <v>451</v>
      </c>
      <c r="G52" s="58" t="s">
        <v>452</v>
      </c>
      <c r="H52" s="58" t="str">
        <f>IF(B52="","",VLOOKUP(AD52,Varsayımlar!$B:$Q,5,0))</f>
        <v>TORTİLLAS 25 CM 4 PCS 260G</v>
      </c>
      <c r="I52" s="58">
        <f>IF(B52="","",VLOOKUP(AD52,Varsayımlar!B:T,19,0))</f>
        <v>0</v>
      </c>
      <c r="J52" s="58" t="str">
        <f>IF(B52="","",VLOOKUP(AD52,Varsayımlar!$B:$Q,6,0))</f>
        <v>SADE</v>
      </c>
      <c r="K52" s="58">
        <v>1428</v>
      </c>
      <c r="L52" s="58"/>
      <c r="M52" s="58">
        <f>K52/84</f>
        <v>17</v>
      </c>
      <c r="N52" s="58"/>
      <c r="O52" s="58">
        <v>20</v>
      </c>
      <c r="P52" s="58">
        <f>IF(B52="","",VLOOKUP(AD52,Varsayımlar!$B:$Q,7,0)*K52)</f>
        <v>42840</v>
      </c>
      <c r="Q52" s="58">
        <f>IF(B52="","",VLOOKUP(AD52,Varsayımlar!$B:$Q,8,0))</f>
        <v>25</v>
      </c>
      <c r="R52" s="58" t="str">
        <f>IF(B52="","",VLOOKUP(AD52,Varsayımlar!$B:$Q,9,0))</f>
        <v>SOFT</v>
      </c>
      <c r="S52" s="58">
        <f>IF(B52="","",VLOOKUP(AD52,Varsayımlar!$B:$Q,10,0))</f>
        <v>4</v>
      </c>
      <c r="T52" s="58">
        <f>IF(B52="","",VLOOKUP(AD52,Varsayımlar!$B:$Q,11,0))</f>
        <v>30</v>
      </c>
      <c r="U52" s="58">
        <f>IF(B52="","",VLOOKUP(AD52,Varsayımlar!$B:$Q,12,0))</f>
        <v>260</v>
      </c>
      <c r="V52" s="58" t="str">
        <f>IF(B52="","",VLOOKUP(AD52,Varsayımlar!$B:$Q,13,0))</f>
        <v>YURTDIŞI</v>
      </c>
      <c r="W52" s="58">
        <f>IF(B52="","",VLOOKUP(AD52,Varsayımlar!$B:$Q,14,0))</f>
        <v>6</v>
      </c>
      <c r="X52" s="60">
        <v>46181</v>
      </c>
      <c r="Y52" s="60">
        <v>46364</v>
      </c>
      <c r="Z52" s="58" t="s">
        <v>453</v>
      </c>
      <c r="AA52" s="58" t="str">
        <f>IF(B52="","",VLOOKUP(AD52,Varsayımlar!$B:$Q,15,0))</f>
        <v>TRİTON -SKT ATILACAK</v>
      </c>
      <c r="AB52" s="58" t="str">
        <f>IF(B52="","",VLOOKUP(AD52,Varsayımlar!$B:$Q,16,0))</f>
        <v>24-26 CM</v>
      </c>
      <c r="AC52" s="64"/>
      <c r="AD52" s="61" t="str">
        <f t="shared" si="2"/>
        <v>LLC TRİTONMUTLUKAL WHEAT TORTILLA</v>
      </c>
    </row>
    <row r="53" spans="1:32" ht="36" customHeight="1" x14ac:dyDescent="0.25">
      <c r="A53" s="9" t="s">
        <v>130</v>
      </c>
      <c r="B53" s="111" t="s">
        <v>17</v>
      </c>
      <c r="C53" s="112">
        <f>IF(B53="","",VLOOKUP(AD53,Varsayımlar!$B:$Q,3,0))</f>
        <v>8698829380698</v>
      </c>
      <c r="D53" s="112" t="s">
        <v>266</v>
      </c>
      <c r="E53" s="113" t="s">
        <v>37</v>
      </c>
      <c r="F53" s="111" t="s">
        <v>470</v>
      </c>
      <c r="G53" s="111" t="s">
        <v>471</v>
      </c>
      <c r="H53" s="111" t="str">
        <f>IF(B53="","",VLOOKUP(AD53,Varsayımlar!$B:$Q,5,0))</f>
        <v>TORTİLLAS 25 CM 4 PCS 260G</v>
      </c>
      <c r="I53" s="111">
        <f>IF(B53="","",VLOOKUP(AD53,Varsayımlar!B:T,19,0))</f>
        <v>0</v>
      </c>
      <c r="J53" s="111" t="str">
        <f>IF(B53="","",VLOOKUP(AD53,Varsayımlar!$B:$Q,6,0))</f>
        <v>SADE</v>
      </c>
      <c r="K53" s="111">
        <v>504</v>
      </c>
      <c r="L53" s="111"/>
      <c r="M53" s="111">
        <f>K53/84</f>
        <v>6</v>
      </c>
      <c r="N53" s="111"/>
      <c r="O53" s="111">
        <v>8</v>
      </c>
      <c r="P53" s="111">
        <f>IF(B53="","",VLOOKUP(AD53,Varsayımlar!$B:$Q,7,0)*K53)</f>
        <v>15120</v>
      </c>
      <c r="Q53" s="111">
        <f>IF(B53="","",VLOOKUP(AD53,Varsayımlar!$B:$Q,8,0))</f>
        <v>25</v>
      </c>
      <c r="R53" s="111" t="str">
        <f>IF(B53="","",VLOOKUP(AD53,Varsayımlar!$B:$Q,9,0))</f>
        <v>SOFT</v>
      </c>
      <c r="S53" s="111">
        <f>IF(B53="","",VLOOKUP(AD53,Varsayımlar!$B:$Q,10,0))</f>
        <v>4</v>
      </c>
      <c r="T53" s="111">
        <f>IF(B53="","",VLOOKUP(AD53,Varsayımlar!$B:$Q,11,0))</f>
        <v>30</v>
      </c>
      <c r="U53" s="111">
        <f>IF(B53="","",VLOOKUP(AD53,Varsayımlar!$B:$Q,12,0))</f>
        <v>260</v>
      </c>
      <c r="V53" s="111" t="str">
        <f>IF(B53="","",VLOOKUP(AD53,Varsayımlar!$B:$Q,13,0))</f>
        <v>YURTDIŞI</v>
      </c>
      <c r="W53" s="111">
        <f>IF(B53="","",VLOOKUP(AD53,Varsayımlar!$B:$Q,14,0))</f>
        <v>6</v>
      </c>
      <c r="X53" s="114">
        <v>46184</v>
      </c>
      <c r="Y53" s="114">
        <v>46367</v>
      </c>
      <c r="Z53" s="111" t="s">
        <v>472</v>
      </c>
      <c r="AA53" s="111" t="str">
        <f>IF(B53="","",VLOOKUP(AD53,Varsayımlar!$B:$Q,15,0))</f>
        <v>TRİTON -SKT ATILACAK</v>
      </c>
      <c r="AB53" s="111" t="str">
        <f>IF(B53="","",VLOOKUP(AD53,Varsayımlar!$B:$Q,16,0))</f>
        <v>24-26 CM</v>
      </c>
      <c r="AC53" s="64"/>
      <c r="AD53" s="61" t="str">
        <f>IF(B53="","",CONCATENATE(B53,E53))</f>
        <v>LLC TRİTONMUTLUKAL WHEAT TORTILLA</v>
      </c>
      <c r="AF53" s="8" t="s">
        <v>594</v>
      </c>
    </row>
    <row r="54" spans="1:32" ht="36" customHeight="1" x14ac:dyDescent="0.25">
      <c r="A54" s="9" t="s">
        <v>131</v>
      </c>
      <c r="B54" s="111" t="s">
        <v>17</v>
      </c>
      <c r="C54" s="112">
        <f>IF(B54="","",VLOOKUP(AD54,Varsayımlar!$B:$Q,3,0))</f>
        <v>8698829380698</v>
      </c>
      <c r="D54" s="112" t="s">
        <v>266</v>
      </c>
      <c r="E54" s="113" t="s">
        <v>37</v>
      </c>
      <c r="F54" s="111" t="s">
        <v>470</v>
      </c>
      <c r="G54" s="111" t="s">
        <v>473</v>
      </c>
      <c r="H54" s="111" t="str">
        <f>IF(B54="","",VLOOKUP(AD54,Varsayımlar!$B:$Q,5,0))</f>
        <v>TORTİLLAS 25 CM 4 PCS 260G</v>
      </c>
      <c r="I54" s="111">
        <f>IF(B54="","",VLOOKUP(AD54,Varsayımlar!B:T,19,0))</f>
        <v>0</v>
      </c>
      <c r="J54" s="111" t="str">
        <f>IF(B54="","",VLOOKUP(AD54,Varsayımlar!$B:$Q,6,0))</f>
        <v>SADE</v>
      </c>
      <c r="K54" s="111">
        <v>1932</v>
      </c>
      <c r="L54" s="111"/>
      <c r="M54" s="111">
        <f>K54/84</f>
        <v>23</v>
      </c>
      <c r="N54" s="111"/>
      <c r="O54" s="111">
        <v>28</v>
      </c>
      <c r="P54" s="111">
        <f>IF(B54="","",VLOOKUP(AD54,Varsayımlar!$B:$Q,7,0)*K54)</f>
        <v>57960</v>
      </c>
      <c r="Q54" s="111">
        <f>IF(B54="","",VLOOKUP(AD54,Varsayımlar!$B:$Q,8,0))</f>
        <v>25</v>
      </c>
      <c r="R54" s="111" t="str">
        <f>IF(B54="","",VLOOKUP(AD54,Varsayımlar!$B:$Q,9,0))</f>
        <v>SOFT</v>
      </c>
      <c r="S54" s="111">
        <f>IF(B54="","",VLOOKUP(AD54,Varsayımlar!$B:$Q,10,0))</f>
        <v>4</v>
      </c>
      <c r="T54" s="111">
        <f>IF(B54="","",VLOOKUP(AD54,Varsayımlar!$B:$Q,11,0))</f>
        <v>30</v>
      </c>
      <c r="U54" s="111">
        <f>IF(B54="","",VLOOKUP(AD54,Varsayımlar!$B:$Q,12,0))</f>
        <v>260</v>
      </c>
      <c r="V54" s="111" t="str">
        <f>IF(B54="","",VLOOKUP(AD54,Varsayımlar!$B:$Q,13,0))</f>
        <v>YURTDIŞI</v>
      </c>
      <c r="W54" s="111">
        <f>IF(B54="","",VLOOKUP(AD54,Varsayımlar!$B:$Q,14,0))</f>
        <v>6</v>
      </c>
      <c r="X54" s="114">
        <v>46184</v>
      </c>
      <c r="Y54" s="114">
        <v>46367</v>
      </c>
      <c r="Z54" s="111" t="s">
        <v>472</v>
      </c>
      <c r="AA54" s="111" t="str">
        <f>IF(B54="","",VLOOKUP(AD54,Varsayımlar!$B:$Q,15,0))</f>
        <v>TRİTON -SKT ATILACAK</v>
      </c>
      <c r="AB54" s="111" t="str">
        <f>IF(B54="","",VLOOKUP(AD54,Varsayımlar!$B:$Q,16,0))</f>
        <v>24-26 CM</v>
      </c>
      <c r="AC54" s="64"/>
      <c r="AD54" s="61" t="str">
        <f>IF(B54="","",CONCATENATE(B54,E54))</f>
        <v>LLC TRİTONMUTLUKAL WHEAT TORTILLA</v>
      </c>
    </row>
    <row r="55" spans="1:32" ht="63" x14ac:dyDescent="0.25">
      <c r="A55" s="9" t="s">
        <v>125</v>
      </c>
      <c r="B55" s="107" t="s">
        <v>90</v>
      </c>
      <c r="C55" s="108">
        <f>IF(B55="","",VLOOKUP(AD55,Varsayımlar!$B:$Q,3,0))</f>
        <v>8698829380698</v>
      </c>
      <c r="D55" s="107" t="s">
        <v>233</v>
      </c>
      <c r="E55" s="107" t="s">
        <v>91</v>
      </c>
      <c r="F55" s="107"/>
      <c r="G55" s="107" t="s">
        <v>562</v>
      </c>
      <c r="H55" s="107" t="str">
        <f>IF(B55="","",VLOOKUP(AD55,Varsayımlar!$B:$Q,5,0))</f>
        <v>MAGNİT MAVİ AMBALAJ 25CM</v>
      </c>
      <c r="I55" s="107">
        <f>IF(B55="","",VLOOKUP(AD55,Varsayımlar!B:T,19,0))</f>
        <v>0</v>
      </c>
      <c r="J55" s="107" t="str">
        <f>IF(B55="","",VLOOKUP(AD55,Varsayımlar!$B:$Q,6,0))</f>
        <v>SADE</v>
      </c>
      <c r="K55" s="107">
        <v>672</v>
      </c>
      <c r="L55" s="107"/>
      <c r="M55" s="107">
        <f>IFERROR(IF(B55="","",K55/VLOOKUP(AD55,Varsayımlar!B:R,17,0)),"")</f>
        <v>8</v>
      </c>
      <c r="N55" s="107"/>
      <c r="O55" s="107">
        <v>10</v>
      </c>
      <c r="P55" s="107">
        <f>IF(B55="","",VLOOKUP(AD55,Varsayımlar!$B:$Q,7,0)*K55)</f>
        <v>20160</v>
      </c>
      <c r="Q55" s="107">
        <f>IF(B55="","",VLOOKUP(AD55,Varsayımlar!$B:$Q,8,0))</f>
        <v>25</v>
      </c>
      <c r="R55" s="107" t="str">
        <f>IF(B55="","",VLOOKUP(AD55,Varsayımlar!$B:$Q,9,0))</f>
        <v>SOFT</v>
      </c>
      <c r="S55" s="107">
        <f>IF(B55="","",VLOOKUP(AD55,Varsayımlar!$B:$Q,10,0))</f>
        <v>4</v>
      </c>
      <c r="T55" s="107">
        <f>IF(B55="","",VLOOKUP(AD55,Varsayımlar!$B:$Q,11,0))</f>
        <v>30</v>
      </c>
      <c r="U55" s="107">
        <f>IF(B55="","",VLOOKUP(AD55,Varsayımlar!$B:$Q,12,0))</f>
        <v>260</v>
      </c>
      <c r="V55" s="107" t="str">
        <f>IF(B55="","",VLOOKUP(AD55,Varsayımlar!$B:$Q,13,0))</f>
        <v>YURTDIŞI</v>
      </c>
      <c r="W55" s="107">
        <f>IF(B55="","",VLOOKUP(AD55,Varsayımlar!$B:$Q,14,0))</f>
        <v>9</v>
      </c>
      <c r="X55" s="110">
        <v>46189</v>
      </c>
      <c r="Y55" s="110">
        <v>46462</v>
      </c>
      <c r="Z55" s="107" t="s">
        <v>565</v>
      </c>
      <c r="AA55" s="107" t="str">
        <f>IF(B55="","",VLOOKUP(AD55,Varsayımlar!$B:$Q,15,0))</f>
        <v>25CM TURUNCU KOLİ-SOL ÜST DİKDÖRTGENE ÜRETİM TARİHİ BASILACAK</v>
      </c>
      <c r="AB55" s="107" t="str">
        <f>IF(B55="","",VLOOKUP(AD55,Varsayımlar!$B:$Q,16,0))</f>
        <v>24-26 CM</v>
      </c>
      <c r="AC55" s="90">
        <f>IF(B55="","",VLOOKUP(Sayfa2!AD54,Varsayımlar!B:S,18,0))</f>
        <v>0</v>
      </c>
      <c r="AD55" s="90" t="str">
        <f t="shared" si="2"/>
        <v>MAGNİTMAGNİT MAVİ AMBALAJ 25 CM 260G</v>
      </c>
    </row>
    <row r="56" spans="1:32" ht="63" x14ac:dyDescent="0.25">
      <c r="A56" s="9" t="s">
        <v>126</v>
      </c>
      <c r="B56" s="107" t="s">
        <v>90</v>
      </c>
      <c r="C56" s="108">
        <f>IF(B56="","",VLOOKUP(AD56,Varsayımlar!$B:$Q,3,0))</f>
        <v>8698829380698</v>
      </c>
      <c r="D56" s="107" t="s">
        <v>233</v>
      </c>
      <c r="E56" s="107" t="s">
        <v>91</v>
      </c>
      <c r="F56" s="107"/>
      <c r="G56" s="107" t="s">
        <v>563</v>
      </c>
      <c r="H56" s="107" t="str">
        <f>IF(B56="","",VLOOKUP(AD56,Varsayımlar!$B:$Q,5,0))</f>
        <v>MAGNİT MAVİ AMBALAJ 25CM</v>
      </c>
      <c r="I56" s="107">
        <f>IF(B56="","",VLOOKUP(AD56,Varsayımlar!B:T,19,0))</f>
        <v>0</v>
      </c>
      <c r="J56" s="107" t="str">
        <f>IF(B56="","",VLOOKUP(AD56,Varsayımlar!$B:$Q,6,0))</f>
        <v>SADE</v>
      </c>
      <c r="K56" s="107">
        <v>672</v>
      </c>
      <c r="L56" s="107"/>
      <c r="M56" s="107">
        <f>IFERROR(IF(B56="","",K56/VLOOKUP(AD56,Varsayımlar!B:R,17,0)),"")</f>
        <v>8</v>
      </c>
      <c r="N56" s="107"/>
      <c r="O56" s="107">
        <v>10</v>
      </c>
      <c r="P56" s="107">
        <f>IF(B56="","",VLOOKUP(AD56,Varsayımlar!$B:$Q,7,0)*K56)</f>
        <v>20160</v>
      </c>
      <c r="Q56" s="107">
        <f>IF(B56="","",VLOOKUP(AD56,Varsayımlar!$B:$Q,8,0))</f>
        <v>25</v>
      </c>
      <c r="R56" s="107" t="str">
        <f>IF(B56="","",VLOOKUP(AD56,Varsayımlar!$B:$Q,9,0))</f>
        <v>SOFT</v>
      </c>
      <c r="S56" s="107">
        <f>IF(B56="","",VLOOKUP(AD56,Varsayımlar!$B:$Q,10,0))</f>
        <v>4</v>
      </c>
      <c r="T56" s="107">
        <f>IF(B56="","",VLOOKUP(AD56,Varsayımlar!$B:$Q,11,0))</f>
        <v>30</v>
      </c>
      <c r="U56" s="107">
        <f>IF(B56="","",VLOOKUP(AD56,Varsayımlar!$B:$Q,12,0))</f>
        <v>260</v>
      </c>
      <c r="V56" s="107" t="str">
        <f>IF(B56="","",VLOOKUP(AD56,Varsayımlar!$B:$Q,13,0))</f>
        <v>YURTDIŞI</v>
      </c>
      <c r="W56" s="107">
        <f>IF(B56="","",VLOOKUP(AD56,Varsayımlar!$B:$Q,14,0))</f>
        <v>9</v>
      </c>
      <c r="X56" s="110">
        <v>46189</v>
      </c>
      <c r="Y56" s="110">
        <v>46462</v>
      </c>
      <c r="Z56" s="107" t="s">
        <v>565</v>
      </c>
      <c r="AA56" s="107" t="str">
        <f>IF(B56="","",VLOOKUP(AD56,Varsayımlar!$B:$Q,15,0))</f>
        <v>25CM TURUNCU KOLİ-SOL ÜST DİKDÖRTGENE ÜRETİM TARİHİ BASILACAK</v>
      </c>
      <c r="AB56" s="107" t="str">
        <f>IF(B56="","",VLOOKUP(AD56,Varsayımlar!$B:$Q,16,0))</f>
        <v>24-26 CM</v>
      </c>
      <c r="AC56" s="90">
        <f>IF(B56="","",VLOOKUP(Sayfa2!AD55,Varsayımlar!B:S,18,0))</f>
        <v>0</v>
      </c>
      <c r="AD56" s="90" t="str">
        <f t="shared" si="2"/>
        <v>MAGNİTMAGNİT MAVİ AMBALAJ 25 CM 260G</v>
      </c>
    </row>
    <row r="57" spans="1:32" ht="63" x14ac:dyDescent="0.25">
      <c r="A57" s="9" t="s">
        <v>127</v>
      </c>
      <c r="B57" s="107" t="s">
        <v>90</v>
      </c>
      <c r="C57" s="108">
        <f>IF(B57="","",VLOOKUP(AD57,Varsayımlar!$B:$Q,3,0))</f>
        <v>8698829380698</v>
      </c>
      <c r="D57" s="107" t="s">
        <v>233</v>
      </c>
      <c r="E57" s="107" t="s">
        <v>91</v>
      </c>
      <c r="F57" s="107"/>
      <c r="G57" s="107" t="s">
        <v>564</v>
      </c>
      <c r="H57" s="107" t="str">
        <f>IF(B57="","",VLOOKUP(AD57,Varsayımlar!$B:$Q,5,0))</f>
        <v>MAGNİT MAVİ AMBALAJ 25CM</v>
      </c>
      <c r="I57" s="107">
        <f>IF(B57="","",VLOOKUP(AD57,Varsayımlar!B:T,19,0))</f>
        <v>0</v>
      </c>
      <c r="J57" s="107" t="str">
        <f>IF(B57="","",VLOOKUP(AD57,Varsayımlar!$B:$Q,6,0))</f>
        <v>SADE</v>
      </c>
      <c r="K57" s="107">
        <v>672</v>
      </c>
      <c r="L57" s="107"/>
      <c r="M57" s="107">
        <f>IFERROR(IF(B57="","",K57/VLOOKUP(AD57,Varsayımlar!B:R,17,0)),"")</f>
        <v>8</v>
      </c>
      <c r="N57" s="107"/>
      <c r="O57" s="107">
        <v>10</v>
      </c>
      <c r="P57" s="107">
        <f>IF(B57="","",VLOOKUP(AD57,Varsayımlar!$B:$Q,7,0)*K57)</f>
        <v>20160</v>
      </c>
      <c r="Q57" s="107">
        <f>IF(B57="","",VLOOKUP(AD57,Varsayımlar!$B:$Q,8,0))</f>
        <v>25</v>
      </c>
      <c r="R57" s="107" t="str">
        <f>IF(B57="","",VLOOKUP(AD57,Varsayımlar!$B:$Q,9,0))</f>
        <v>SOFT</v>
      </c>
      <c r="S57" s="107">
        <f>IF(B57="","",VLOOKUP(AD57,Varsayımlar!$B:$Q,10,0))</f>
        <v>4</v>
      </c>
      <c r="T57" s="107">
        <f>IF(B57="","",VLOOKUP(AD57,Varsayımlar!$B:$Q,11,0))</f>
        <v>30</v>
      </c>
      <c r="U57" s="107">
        <f>IF(B57="","",VLOOKUP(AD57,Varsayımlar!$B:$Q,12,0))</f>
        <v>260</v>
      </c>
      <c r="V57" s="107" t="str">
        <f>IF(B57="","",VLOOKUP(AD57,Varsayımlar!$B:$Q,13,0))</f>
        <v>YURTDIŞI</v>
      </c>
      <c r="W57" s="107">
        <f>IF(B57="","",VLOOKUP(AD57,Varsayımlar!$B:$Q,14,0))</f>
        <v>9</v>
      </c>
      <c r="X57" s="110">
        <v>46189</v>
      </c>
      <c r="Y57" s="110">
        <v>46462</v>
      </c>
      <c r="Z57" s="107" t="s">
        <v>565</v>
      </c>
      <c r="AA57" s="107" t="str">
        <f>IF(B57="","",VLOOKUP(AD57,Varsayımlar!$B:$Q,15,0))</f>
        <v>25CM TURUNCU KOLİ-SOL ÜST DİKDÖRTGENE ÜRETİM TARİHİ BASILACAK</v>
      </c>
      <c r="AB57" s="107" t="str">
        <f>IF(B57="","",VLOOKUP(AD57,Varsayımlar!$B:$Q,16,0))</f>
        <v>24-26 CM</v>
      </c>
      <c r="AC57" s="90">
        <f>IF(B57="","",VLOOKUP(Sayfa2!AD56,Varsayımlar!B:S,18,0))</f>
        <v>0</v>
      </c>
      <c r="AD57" s="90" t="str">
        <f t="shared" si="2"/>
        <v>MAGNİTMAGNİT MAVİ AMBALAJ 25 CM 260G</v>
      </c>
    </row>
    <row r="58" spans="1:32" ht="63" x14ac:dyDescent="0.25">
      <c r="A58" s="9" t="s">
        <v>128</v>
      </c>
      <c r="B58" s="64" t="s">
        <v>90</v>
      </c>
      <c r="C58" s="65">
        <f>IF(B58="","",VLOOKUP(AD58,Varsayımlar!$B:$Q,3,0))</f>
        <v>8698829380698</v>
      </c>
      <c r="D58" s="64" t="s">
        <v>234</v>
      </c>
      <c r="E58" s="64" t="s">
        <v>91</v>
      </c>
      <c r="F58" s="64"/>
      <c r="G58" s="64" t="s">
        <v>566</v>
      </c>
      <c r="H58" s="64" t="str">
        <f>IF(B58="","",VLOOKUP(AD58,Varsayımlar!$B:$Q,5,0))</f>
        <v>MAGNİT MAVİ AMBALAJ 25CM</v>
      </c>
      <c r="I58" s="64">
        <f>IF(B58="","",VLOOKUP(AD58,Varsayımlar!B:T,19,0))</f>
        <v>0</v>
      </c>
      <c r="J58" s="64" t="str">
        <f>IF(B58="","",VLOOKUP(AD58,Varsayımlar!$B:$Q,6,0))</f>
        <v>SADE</v>
      </c>
      <c r="K58" s="64">
        <v>672</v>
      </c>
      <c r="L58" s="64"/>
      <c r="M58" s="64">
        <f>IFERROR(IF(B58="","",K58/VLOOKUP(AD58,Varsayımlar!B:R,17,0)),"")</f>
        <v>8</v>
      </c>
      <c r="N58" s="64"/>
      <c r="O58" s="64">
        <v>10</v>
      </c>
      <c r="P58" s="64">
        <f>IF(B58="","",VLOOKUP(AD58,Varsayımlar!$B:$Q,7,0)*K58)</f>
        <v>20160</v>
      </c>
      <c r="Q58" s="64">
        <f>IF(B58="","",VLOOKUP(AD58,Varsayımlar!$B:$Q,8,0))</f>
        <v>25</v>
      </c>
      <c r="R58" s="64" t="str">
        <f>IF(B58="","",VLOOKUP(AD58,Varsayımlar!$B:$Q,9,0))</f>
        <v>SOFT</v>
      </c>
      <c r="S58" s="64">
        <f>IF(B58="","",VLOOKUP(AD58,Varsayımlar!$B:$Q,10,0))</f>
        <v>4</v>
      </c>
      <c r="T58" s="64">
        <f>IF(B58="","",VLOOKUP(AD58,Varsayımlar!$B:$Q,11,0))</f>
        <v>30</v>
      </c>
      <c r="U58" s="64">
        <f>IF(B58="","",VLOOKUP(AD58,Varsayımlar!$B:$Q,12,0))</f>
        <v>260</v>
      </c>
      <c r="V58" s="64" t="str">
        <f>IF(B58="","",VLOOKUP(AD58,Varsayımlar!$B:$Q,13,0))</f>
        <v>YURTDIŞI</v>
      </c>
      <c r="W58" s="64">
        <f>IF(B58="","",VLOOKUP(AD58,Varsayımlar!$B:$Q,14,0))</f>
        <v>9</v>
      </c>
      <c r="X58" s="66">
        <v>46189</v>
      </c>
      <c r="Y58" s="66">
        <v>46462</v>
      </c>
      <c r="Z58" s="64" t="s">
        <v>569</v>
      </c>
      <c r="AA58" s="64" t="str">
        <f>IF(B58="","",VLOOKUP(AD58,Varsayımlar!$B:$Q,15,0))</f>
        <v>25CM TURUNCU KOLİ-SOL ÜST DİKDÖRTGENE ÜRETİM TARİHİ BASILACAK</v>
      </c>
      <c r="AB58" s="64" t="str">
        <f>IF(B58="","",VLOOKUP(AD58,Varsayımlar!$B:$Q,16,0))</f>
        <v>24-26 CM</v>
      </c>
      <c r="AC58" s="90">
        <f>IF(B58="","",VLOOKUP(Sayfa2!AD57,Varsayımlar!B:S,18,0))</f>
        <v>0</v>
      </c>
      <c r="AD58" s="90" t="str">
        <f t="shared" si="2"/>
        <v>MAGNİTMAGNİT MAVİ AMBALAJ 25 CM 260G</v>
      </c>
    </row>
    <row r="59" spans="1:32" ht="63" x14ac:dyDescent="0.25">
      <c r="A59" s="9" t="s">
        <v>129</v>
      </c>
      <c r="B59" s="64" t="s">
        <v>90</v>
      </c>
      <c r="C59" s="65">
        <f>IF(B59="","",VLOOKUP(AD59,Varsayımlar!$B:$Q,3,0))</f>
        <v>8698829380698</v>
      </c>
      <c r="D59" s="64" t="s">
        <v>234</v>
      </c>
      <c r="E59" s="64" t="s">
        <v>91</v>
      </c>
      <c r="F59" s="64"/>
      <c r="G59" s="64" t="s">
        <v>567</v>
      </c>
      <c r="H59" s="64" t="str">
        <f>IF(B59="","",VLOOKUP(AD59,Varsayımlar!$B:$Q,5,0))</f>
        <v>MAGNİT MAVİ AMBALAJ 25CM</v>
      </c>
      <c r="I59" s="64">
        <f>IF(B59="","",VLOOKUP(AD59,Varsayımlar!B:T,19,0))</f>
        <v>0</v>
      </c>
      <c r="J59" s="64" t="str">
        <f>IF(B59="","",VLOOKUP(AD59,Varsayımlar!$B:$Q,6,0))</f>
        <v>SADE</v>
      </c>
      <c r="K59" s="64">
        <v>672</v>
      </c>
      <c r="L59" s="64"/>
      <c r="M59" s="64">
        <f>IFERROR(IF(B59="","",K59/VLOOKUP(AD59,Varsayımlar!B:R,17,0)),"")</f>
        <v>8</v>
      </c>
      <c r="N59" s="64"/>
      <c r="O59" s="64">
        <v>10</v>
      </c>
      <c r="P59" s="64">
        <f>IF(B59="","",VLOOKUP(AD59,Varsayımlar!$B:$Q,7,0)*K59)</f>
        <v>20160</v>
      </c>
      <c r="Q59" s="64">
        <f>IF(B59="","",VLOOKUP(AD59,Varsayımlar!$B:$Q,8,0))</f>
        <v>25</v>
      </c>
      <c r="R59" s="64" t="str">
        <f>IF(B59="","",VLOOKUP(AD59,Varsayımlar!$B:$Q,9,0))</f>
        <v>SOFT</v>
      </c>
      <c r="S59" s="64">
        <f>IF(B59="","",VLOOKUP(AD59,Varsayımlar!$B:$Q,10,0))</f>
        <v>4</v>
      </c>
      <c r="T59" s="64">
        <f>IF(B59="","",VLOOKUP(AD59,Varsayımlar!$B:$Q,11,0))</f>
        <v>30</v>
      </c>
      <c r="U59" s="64">
        <f>IF(B59="","",VLOOKUP(AD59,Varsayımlar!$B:$Q,12,0))</f>
        <v>260</v>
      </c>
      <c r="V59" s="64" t="str">
        <f>IF(B59="","",VLOOKUP(AD59,Varsayımlar!$B:$Q,13,0))</f>
        <v>YURTDIŞI</v>
      </c>
      <c r="W59" s="64">
        <f>IF(B59="","",VLOOKUP(AD59,Varsayımlar!$B:$Q,14,0))</f>
        <v>9</v>
      </c>
      <c r="X59" s="66">
        <v>46189</v>
      </c>
      <c r="Y59" s="66">
        <v>46462</v>
      </c>
      <c r="Z59" s="64" t="s">
        <v>569</v>
      </c>
      <c r="AA59" s="64" t="str">
        <f>IF(B59="","",VLOOKUP(AD59,Varsayımlar!$B:$Q,15,0))</f>
        <v>25CM TURUNCU KOLİ-SOL ÜST DİKDÖRTGENE ÜRETİM TARİHİ BASILACAK</v>
      </c>
      <c r="AB59" s="64" t="str">
        <f>IF(B59="","",VLOOKUP(AD59,Varsayımlar!$B:$Q,16,0))</f>
        <v>24-26 CM</v>
      </c>
      <c r="AC59" s="90">
        <f>IF(B59="","",VLOOKUP(Sayfa2!AD58,Varsayımlar!B:S,18,0))</f>
        <v>0</v>
      </c>
      <c r="AD59" s="90" t="str">
        <f t="shared" si="2"/>
        <v>MAGNİTMAGNİT MAVİ AMBALAJ 25 CM 260G</v>
      </c>
    </row>
    <row r="60" spans="1:32" ht="63" x14ac:dyDescent="0.25">
      <c r="A60" s="9" t="s">
        <v>130</v>
      </c>
      <c r="B60" s="64" t="s">
        <v>90</v>
      </c>
      <c r="C60" s="65">
        <f>IF(B60="","",VLOOKUP(AD60,Varsayımlar!$B:$Q,3,0))</f>
        <v>8698829380698</v>
      </c>
      <c r="D60" s="64" t="s">
        <v>234</v>
      </c>
      <c r="E60" s="64" t="s">
        <v>91</v>
      </c>
      <c r="F60" s="64"/>
      <c r="G60" s="64" t="s">
        <v>568</v>
      </c>
      <c r="H60" s="64" t="str">
        <f>IF(B60="","",VLOOKUP(AD60,Varsayımlar!$B:$Q,5,0))</f>
        <v>MAGNİT MAVİ AMBALAJ 25CM</v>
      </c>
      <c r="I60" s="64">
        <f>IF(B60="","",VLOOKUP(AD60,Varsayımlar!B:T,19,0))</f>
        <v>0</v>
      </c>
      <c r="J60" s="64" t="str">
        <f>IF(B60="","",VLOOKUP(AD60,Varsayımlar!$B:$Q,6,0))</f>
        <v>SADE</v>
      </c>
      <c r="K60" s="64">
        <v>672</v>
      </c>
      <c r="L60" s="64"/>
      <c r="M60" s="64">
        <f>IFERROR(IF(B60="","",K60/VLOOKUP(AD60,Varsayımlar!B:R,17,0)),"")</f>
        <v>8</v>
      </c>
      <c r="N60" s="64"/>
      <c r="O60" s="64">
        <v>10</v>
      </c>
      <c r="P60" s="64">
        <f>IF(B60="","",VLOOKUP(AD60,Varsayımlar!$B:$Q,7,0)*K60)</f>
        <v>20160</v>
      </c>
      <c r="Q60" s="64">
        <f>IF(B60="","",VLOOKUP(AD60,Varsayımlar!$B:$Q,8,0))</f>
        <v>25</v>
      </c>
      <c r="R60" s="64" t="str">
        <f>IF(B60="","",VLOOKUP(AD60,Varsayımlar!$B:$Q,9,0))</f>
        <v>SOFT</v>
      </c>
      <c r="S60" s="64">
        <f>IF(B60="","",VLOOKUP(AD60,Varsayımlar!$B:$Q,10,0))</f>
        <v>4</v>
      </c>
      <c r="T60" s="64">
        <f>IF(B60="","",VLOOKUP(AD60,Varsayımlar!$B:$Q,11,0))</f>
        <v>30</v>
      </c>
      <c r="U60" s="64">
        <f>IF(B60="","",VLOOKUP(AD60,Varsayımlar!$B:$Q,12,0))</f>
        <v>260</v>
      </c>
      <c r="V60" s="64" t="str">
        <f>IF(B60="","",VLOOKUP(AD60,Varsayımlar!$B:$Q,13,0))</f>
        <v>YURTDIŞI</v>
      </c>
      <c r="W60" s="64">
        <f>IF(B60="","",VLOOKUP(AD60,Varsayımlar!$B:$Q,14,0))</f>
        <v>9</v>
      </c>
      <c r="X60" s="66">
        <v>46189</v>
      </c>
      <c r="Y60" s="66">
        <v>46462</v>
      </c>
      <c r="Z60" s="64" t="s">
        <v>569</v>
      </c>
      <c r="AA60" s="64" t="str">
        <f>IF(B60="","",VLOOKUP(AD60,Varsayımlar!$B:$Q,15,0))</f>
        <v>25CM TURUNCU KOLİ-SOL ÜST DİKDÖRTGENE ÜRETİM TARİHİ BASILACAK</v>
      </c>
      <c r="AB60" s="64" t="str">
        <f>IF(B60="","",VLOOKUP(AD60,Varsayımlar!$B:$Q,16,0))</f>
        <v>24-26 CM</v>
      </c>
      <c r="AC60" s="90">
        <f>IF(B60="","",VLOOKUP(Sayfa2!AD59,Varsayımlar!B:S,18,0))</f>
        <v>0</v>
      </c>
      <c r="AD60" s="90" t="str">
        <f t="shared" si="2"/>
        <v>MAGNİTMAGNİT MAVİ AMBALAJ 25 CM 260G</v>
      </c>
    </row>
    <row r="61" spans="1:32" ht="63" x14ac:dyDescent="0.25">
      <c r="A61" s="9" t="s">
        <v>131</v>
      </c>
      <c r="B61" s="58" t="s">
        <v>90</v>
      </c>
      <c r="C61" s="59">
        <f>IF(B61="","",VLOOKUP(AD61,Varsayımlar!$B:$Q,3,0))</f>
        <v>8698829380698</v>
      </c>
      <c r="D61" s="58" t="s">
        <v>237</v>
      </c>
      <c r="E61" s="58" t="s">
        <v>91</v>
      </c>
      <c r="F61" s="58"/>
      <c r="G61" s="58" t="s">
        <v>570</v>
      </c>
      <c r="H61" s="58" t="str">
        <f>IF(B61="","",VLOOKUP(AD61,Varsayımlar!$B:$Q,5,0))</f>
        <v>MAGNİT MAVİ AMBALAJ 25CM</v>
      </c>
      <c r="I61" s="58">
        <f>IF(B61="","",VLOOKUP(AD61,Varsayımlar!B:T,19,0))</f>
        <v>0</v>
      </c>
      <c r="J61" s="58" t="str">
        <f>IF(B61="","",VLOOKUP(AD61,Varsayımlar!$B:$Q,6,0))</f>
        <v>SADE</v>
      </c>
      <c r="K61" s="58">
        <v>672</v>
      </c>
      <c r="L61" s="58"/>
      <c r="M61" s="58">
        <f>IFERROR(IF(B61="","",K61/VLOOKUP(AD61,Varsayımlar!B:R,17,0)),"")</f>
        <v>8</v>
      </c>
      <c r="N61" s="58"/>
      <c r="O61" s="58">
        <v>10</v>
      </c>
      <c r="P61" s="58">
        <f>IF(B61="","",VLOOKUP(AD61,Varsayımlar!$B:$Q,7,0)*K61)</f>
        <v>20160</v>
      </c>
      <c r="Q61" s="58">
        <f>IF(B61="","",VLOOKUP(AD61,Varsayımlar!$B:$Q,8,0))</f>
        <v>25</v>
      </c>
      <c r="R61" s="58" t="str">
        <f>IF(B61="","",VLOOKUP(AD61,Varsayımlar!$B:$Q,9,0))</f>
        <v>SOFT</v>
      </c>
      <c r="S61" s="58">
        <f>IF(B61="","",VLOOKUP(AD61,Varsayımlar!$B:$Q,10,0))</f>
        <v>4</v>
      </c>
      <c r="T61" s="58">
        <f>IF(B61="","",VLOOKUP(AD61,Varsayımlar!$B:$Q,11,0))</f>
        <v>30</v>
      </c>
      <c r="U61" s="58">
        <f>IF(B61="","",VLOOKUP(AD61,Varsayımlar!$B:$Q,12,0))</f>
        <v>260</v>
      </c>
      <c r="V61" s="58" t="str">
        <f>IF(B61="","",VLOOKUP(AD61,Varsayımlar!$B:$Q,13,0))</f>
        <v>YURTDIŞI</v>
      </c>
      <c r="W61" s="58">
        <f>IF(B61="","",VLOOKUP(AD61,Varsayımlar!$B:$Q,14,0))</f>
        <v>9</v>
      </c>
      <c r="X61" s="60">
        <v>46191</v>
      </c>
      <c r="Y61" s="60">
        <v>46464</v>
      </c>
      <c r="Z61" s="58" t="s">
        <v>571</v>
      </c>
      <c r="AA61" s="58" t="str">
        <f>IF(B61="","",VLOOKUP(AD61,Varsayımlar!$B:$Q,15,0))</f>
        <v>25CM TURUNCU KOLİ-SOL ÜST DİKDÖRTGENE ÜRETİM TARİHİ BASILACAK</v>
      </c>
      <c r="AB61" s="58" t="str">
        <f>IF(B61="","",VLOOKUP(AD61,Varsayımlar!$B:$Q,16,0))</f>
        <v>24-26 CM</v>
      </c>
      <c r="AC61" s="90">
        <f>IF(B61="","",VLOOKUP(Sayfa2!AD62,Varsayımlar!B:S,18,0))</f>
        <v>0</v>
      </c>
      <c r="AD61" s="90" t="str">
        <f t="shared" si="2"/>
        <v>MAGNİTMAGNİT MAVİ AMBALAJ 25 CM 260G</v>
      </c>
    </row>
    <row r="62" spans="1:32" ht="63" x14ac:dyDescent="0.25">
      <c r="A62" s="9" t="s">
        <v>132</v>
      </c>
      <c r="B62" s="58" t="s">
        <v>90</v>
      </c>
      <c r="C62" s="59">
        <f>IF(B62="","",VLOOKUP(AD62,Varsayımlar!$B:$Q,3,0))</f>
        <v>8698829380698</v>
      </c>
      <c r="D62" s="58" t="s">
        <v>237</v>
      </c>
      <c r="E62" s="58" t="s">
        <v>91</v>
      </c>
      <c r="F62" s="58"/>
      <c r="G62" s="58" t="s">
        <v>572</v>
      </c>
      <c r="H62" s="58" t="str">
        <f>IF(B62="","",VLOOKUP(AD62,Varsayımlar!$B:$Q,5,0))</f>
        <v>MAGNİT MAVİ AMBALAJ 25CM</v>
      </c>
      <c r="I62" s="58">
        <f>IF(B62="","",VLOOKUP(AD62,Varsayımlar!B:T,19,0))</f>
        <v>0</v>
      </c>
      <c r="J62" s="58" t="str">
        <f>IF(B62="","",VLOOKUP(AD62,Varsayımlar!$B:$Q,6,0))</f>
        <v>SADE</v>
      </c>
      <c r="K62" s="58">
        <v>672</v>
      </c>
      <c r="L62" s="58"/>
      <c r="M62" s="58">
        <f>IFERROR(IF(B62="","",K62/VLOOKUP(AD62,Varsayımlar!B:R,17,0)),"")</f>
        <v>8</v>
      </c>
      <c r="N62" s="58"/>
      <c r="O62" s="58">
        <v>10</v>
      </c>
      <c r="P62" s="58">
        <f>IF(B62="","",VLOOKUP(AD62,Varsayımlar!$B:$Q,7,0)*K62)</f>
        <v>20160</v>
      </c>
      <c r="Q62" s="58">
        <f>IF(B62="","",VLOOKUP(AD62,Varsayımlar!$B:$Q,8,0))</f>
        <v>25</v>
      </c>
      <c r="R62" s="58" t="str">
        <f>IF(B62="","",VLOOKUP(AD62,Varsayımlar!$B:$Q,9,0))</f>
        <v>SOFT</v>
      </c>
      <c r="S62" s="58">
        <f>IF(B62="","",VLOOKUP(AD62,Varsayımlar!$B:$Q,10,0))</f>
        <v>4</v>
      </c>
      <c r="T62" s="58">
        <f>IF(B62="","",VLOOKUP(AD62,Varsayımlar!$B:$Q,11,0))</f>
        <v>30</v>
      </c>
      <c r="U62" s="58">
        <f>IF(B62="","",VLOOKUP(AD62,Varsayımlar!$B:$Q,12,0))</f>
        <v>260</v>
      </c>
      <c r="V62" s="58" t="str">
        <f>IF(B62="","",VLOOKUP(AD62,Varsayımlar!$B:$Q,13,0))</f>
        <v>YURTDIŞI</v>
      </c>
      <c r="W62" s="58">
        <f>IF(B62="","",VLOOKUP(AD62,Varsayımlar!$B:$Q,14,0))</f>
        <v>9</v>
      </c>
      <c r="X62" s="60">
        <v>46191</v>
      </c>
      <c r="Y62" s="60">
        <v>46464</v>
      </c>
      <c r="Z62" s="58" t="s">
        <v>571</v>
      </c>
      <c r="AA62" s="58" t="str">
        <f>IF(B62="","",VLOOKUP(AD62,Varsayımlar!$B:$Q,15,0))</f>
        <v>25CM TURUNCU KOLİ-SOL ÜST DİKDÖRTGENE ÜRETİM TARİHİ BASILACAK</v>
      </c>
      <c r="AB62" s="58" t="str">
        <f>IF(B62="","",VLOOKUP(AD62,Varsayımlar!$B:$Q,16,0))</f>
        <v>24-26 CM</v>
      </c>
      <c r="AC62" s="90">
        <f>IF(B62="","",VLOOKUP(Sayfa2!AD63,Varsayımlar!B:S,18,0))</f>
        <v>0</v>
      </c>
      <c r="AD62" s="90" t="str">
        <f t="shared" si="2"/>
        <v>MAGNİTMAGNİT MAVİ AMBALAJ 25 CM 260G</v>
      </c>
    </row>
    <row r="63" spans="1:32" ht="63" x14ac:dyDescent="0.25">
      <c r="A63" s="9" t="s">
        <v>133</v>
      </c>
      <c r="B63" s="58" t="s">
        <v>90</v>
      </c>
      <c r="C63" s="59">
        <f>IF(B63="","",VLOOKUP(AD63,Varsayımlar!$B:$Q,3,0))</f>
        <v>8698829380698</v>
      </c>
      <c r="D63" s="58" t="s">
        <v>237</v>
      </c>
      <c r="E63" s="58" t="s">
        <v>91</v>
      </c>
      <c r="F63" s="58"/>
      <c r="G63" s="58" t="s">
        <v>573</v>
      </c>
      <c r="H63" s="58" t="str">
        <f>IF(B63="","",VLOOKUP(AD63,Varsayımlar!$B:$Q,5,0))</f>
        <v>MAGNİT MAVİ AMBALAJ 25CM</v>
      </c>
      <c r="I63" s="58">
        <f>IF(B63="","",VLOOKUP(AD63,Varsayımlar!B:T,19,0))</f>
        <v>0</v>
      </c>
      <c r="J63" s="58" t="str">
        <f>IF(B63="","",VLOOKUP(AD63,Varsayımlar!$B:$Q,6,0))</f>
        <v>SADE</v>
      </c>
      <c r="K63" s="58">
        <v>672</v>
      </c>
      <c r="L63" s="58"/>
      <c r="M63" s="58">
        <f>IFERROR(IF(B63="","",K63/VLOOKUP(AD63,Varsayımlar!B:R,17,0)),"")</f>
        <v>8</v>
      </c>
      <c r="N63" s="58"/>
      <c r="O63" s="58">
        <v>10</v>
      </c>
      <c r="P63" s="58">
        <f>IF(B63="","",VLOOKUP(AD63,Varsayımlar!$B:$Q,7,0)*K63)</f>
        <v>20160</v>
      </c>
      <c r="Q63" s="58">
        <f>IF(B63="","",VLOOKUP(AD63,Varsayımlar!$B:$Q,8,0))</f>
        <v>25</v>
      </c>
      <c r="R63" s="58" t="str">
        <f>IF(B63="","",VLOOKUP(AD63,Varsayımlar!$B:$Q,9,0))</f>
        <v>SOFT</v>
      </c>
      <c r="S63" s="58">
        <f>IF(B63="","",VLOOKUP(AD63,Varsayımlar!$B:$Q,10,0))</f>
        <v>4</v>
      </c>
      <c r="T63" s="58">
        <f>IF(B63="","",VLOOKUP(AD63,Varsayımlar!$B:$Q,11,0))</f>
        <v>30</v>
      </c>
      <c r="U63" s="58">
        <f>IF(B63="","",VLOOKUP(AD63,Varsayımlar!$B:$Q,12,0))</f>
        <v>260</v>
      </c>
      <c r="V63" s="58" t="str">
        <f>IF(B63="","",VLOOKUP(AD63,Varsayımlar!$B:$Q,13,0))</f>
        <v>YURTDIŞI</v>
      </c>
      <c r="W63" s="58">
        <f>IF(B63="","",VLOOKUP(AD63,Varsayımlar!$B:$Q,14,0))</f>
        <v>9</v>
      </c>
      <c r="X63" s="60">
        <v>46191</v>
      </c>
      <c r="Y63" s="60">
        <v>46464</v>
      </c>
      <c r="Z63" s="58" t="s">
        <v>571</v>
      </c>
      <c r="AA63" s="58" t="str">
        <f>IF(B63="","",VLOOKUP(AD63,Varsayımlar!$B:$Q,15,0))</f>
        <v>25CM TURUNCU KOLİ-SOL ÜST DİKDÖRTGENE ÜRETİM TARİHİ BASILACAK</v>
      </c>
      <c r="AB63" s="58" t="str">
        <f>IF(B63="","",VLOOKUP(AD63,Varsayımlar!$B:$Q,16,0))</f>
        <v>24-26 CM</v>
      </c>
      <c r="AC63" s="90">
        <f>IF(B63="","",VLOOKUP(Sayfa2!AD64,Varsayımlar!B:S,18,0))</f>
        <v>0</v>
      </c>
      <c r="AD63" s="90" t="str">
        <f t="shared" si="2"/>
        <v>MAGNİTMAGNİT MAVİ AMBALAJ 25 CM 260G</v>
      </c>
    </row>
    <row r="64" spans="1:32" ht="63" x14ac:dyDescent="0.25">
      <c r="A64" s="9" t="s">
        <v>133</v>
      </c>
      <c r="B64" s="70" t="s">
        <v>90</v>
      </c>
      <c r="C64" s="71">
        <f>IF(B64="","",VLOOKUP(AD64,Varsayımlar!$B:$Q,3,0))</f>
        <v>8698829380698</v>
      </c>
      <c r="D64" s="70" t="s">
        <v>239</v>
      </c>
      <c r="E64" s="70" t="s">
        <v>91</v>
      </c>
      <c r="F64" s="70"/>
      <c r="G64" s="70" t="s">
        <v>574</v>
      </c>
      <c r="H64" s="70" t="str">
        <f>IF(B64="","",VLOOKUP(AD64,Varsayımlar!$B:$Q,5,0))</f>
        <v>MAGNİT MAVİ AMBALAJ 25CM</v>
      </c>
      <c r="I64" s="70">
        <f>IF(B64="","",VLOOKUP(AD64,Varsayımlar!B:T,19,0))</f>
        <v>0</v>
      </c>
      <c r="J64" s="70" t="str">
        <f>IF(B64="","",VLOOKUP(AD64,Varsayımlar!$B:$Q,6,0))</f>
        <v>SADE</v>
      </c>
      <c r="K64" s="70">
        <v>672</v>
      </c>
      <c r="L64" s="70"/>
      <c r="M64" s="70">
        <f>IFERROR(IF(B64="","",K64/VLOOKUP(AD64,Varsayımlar!B:R,17,0)),"")</f>
        <v>8</v>
      </c>
      <c r="N64" s="70"/>
      <c r="O64" s="70">
        <v>10</v>
      </c>
      <c r="P64" s="70">
        <f>IF(B64="","",VLOOKUP(AD64,Varsayımlar!$B:$Q,7,0)*K64)</f>
        <v>20160</v>
      </c>
      <c r="Q64" s="70">
        <f>IF(B64="","",VLOOKUP(AD64,Varsayımlar!$B:$Q,8,0))</f>
        <v>25</v>
      </c>
      <c r="R64" s="70" t="str">
        <f>IF(B64="","",VLOOKUP(AD64,Varsayımlar!$B:$Q,9,0))</f>
        <v>SOFT</v>
      </c>
      <c r="S64" s="70">
        <f>IF(B64="","",VLOOKUP(AD64,Varsayımlar!$B:$Q,10,0))</f>
        <v>4</v>
      </c>
      <c r="T64" s="70">
        <f>IF(B64="","",VLOOKUP(AD64,Varsayımlar!$B:$Q,11,0))</f>
        <v>30</v>
      </c>
      <c r="U64" s="70">
        <f>IF(B64="","",VLOOKUP(AD64,Varsayımlar!$B:$Q,12,0))</f>
        <v>260</v>
      </c>
      <c r="V64" s="70" t="str">
        <f>IF(B64="","",VLOOKUP(AD64,Varsayımlar!$B:$Q,13,0))</f>
        <v>YURTDIŞI</v>
      </c>
      <c r="W64" s="70">
        <f>IF(B64="","",VLOOKUP(AD64,Varsayımlar!$B:$Q,14,0))</f>
        <v>9</v>
      </c>
      <c r="X64" s="73">
        <v>46192</v>
      </c>
      <c r="Y64" s="73">
        <v>46465</v>
      </c>
      <c r="Z64" s="70" t="s">
        <v>577</v>
      </c>
      <c r="AA64" s="70" t="str">
        <f>IF(B64="","",VLOOKUP(AD64,Varsayımlar!$B:$Q,15,0))</f>
        <v>25CM TURUNCU KOLİ-SOL ÜST DİKDÖRTGENE ÜRETİM TARİHİ BASILACAK</v>
      </c>
      <c r="AB64" s="70" t="str">
        <f>IF(B64="","",VLOOKUP(AD64,Varsayımlar!$B:$Q,16,0))</f>
        <v>24-26 CM</v>
      </c>
      <c r="AC64" s="90">
        <f>IF(B64="","",VLOOKUP(Sayfa2!AD68,Varsayımlar!B:S,18,0))</f>
        <v>0</v>
      </c>
      <c r="AD64" s="90" t="str">
        <f>IF(B64="","",CONCATENATE(B64,E64))</f>
        <v>MAGNİTMAGNİT MAVİ AMBALAJ 25 CM 260G</v>
      </c>
    </row>
    <row r="65" spans="1:30" ht="63" x14ac:dyDescent="0.25">
      <c r="A65" s="9" t="s">
        <v>134</v>
      </c>
      <c r="B65" s="70" t="s">
        <v>90</v>
      </c>
      <c r="C65" s="71">
        <f>IF(B65="","",VLOOKUP(AD65,Varsayımlar!$B:$Q,3,0))</f>
        <v>8698829380698</v>
      </c>
      <c r="D65" s="70" t="s">
        <v>239</v>
      </c>
      <c r="E65" s="70" t="s">
        <v>91</v>
      </c>
      <c r="F65" s="70"/>
      <c r="G65" s="70" t="s">
        <v>575</v>
      </c>
      <c r="H65" s="70" t="str">
        <f>IF(B65="","",VLOOKUP(AD65,Varsayımlar!$B:$Q,5,0))</f>
        <v>MAGNİT MAVİ AMBALAJ 25CM</v>
      </c>
      <c r="I65" s="70">
        <f>IF(B65="","",VLOOKUP(AD65,Varsayımlar!B:T,19,0))</f>
        <v>0</v>
      </c>
      <c r="J65" s="70" t="str">
        <f>IF(B65="","",VLOOKUP(AD65,Varsayımlar!$B:$Q,6,0))</f>
        <v>SADE</v>
      </c>
      <c r="K65" s="70">
        <v>672</v>
      </c>
      <c r="L65" s="70"/>
      <c r="M65" s="70">
        <f>IFERROR(IF(B65="","",K65/VLOOKUP(AD65,Varsayımlar!B:R,17,0)),"")</f>
        <v>8</v>
      </c>
      <c r="N65" s="70"/>
      <c r="O65" s="70">
        <v>10</v>
      </c>
      <c r="P65" s="70">
        <f>IF(B65="","",VLOOKUP(AD65,Varsayımlar!$B:$Q,7,0)*K65)</f>
        <v>20160</v>
      </c>
      <c r="Q65" s="70">
        <f>IF(B65="","",VLOOKUP(AD65,Varsayımlar!$B:$Q,8,0))</f>
        <v>25</v>
      </c>
      <c r="R65" s="70" t="str">
        <f>IF(B65="","",VLOOKUP(AD65,Varsayımlar!$B:$Q,9,0))</f>
        <v>SOFT</v>
      </c>
      <c r="S65" s="70">
        <f>IF(B65="","",VLOOKUP(AD65,Varsayımlar!$B:$Q,10,0))</f>
        <v>4</v>
      </c>
      <c r="T65" s="70">
        <f>IF(B65="","",VLOOKUP(AD65,Varsayımlar!$B:$Q,11,0))</f>
        <v>30</v>
      </c>
      <c r="U65" s="70">
        <f>IF(B65="","",VLOOKUP(AD65,Varsayımlar!$B:$Q,12,0))</f>
        <v>260</v>
      </c>
      <c r="V65" s="70" t="str">
        <f>IF(B65="","",VLOOKUP(AD65,Varsayımlar!$B:$Q,13,0))</f>
        <v>YURTDIŞI</v>
      </c>
      <c r="W65" s="70">
        <f>IF(B65="","",VLOOKUP(AD65,Varsayımlar!$B:$Q,14,0))</f>
        <v>9</v>
      </c>
      <c r="X65" s="73">
        <v>46192</v>
      </c>
      <c r="Y65" s="73">
        <v>46465</v>
      </c>
      <c r="Z65" s="70" t="s">
        <v>577</v>
      </c>
      <c r="AA65" s="70" t="str">
        <f>IF(B65="","",VLOOKUP(AD65,Varsayımlar!$B:$Q,15,0))</f>
        <v>25CM TURUNCU KOLİ-SOL ÜST DİKDÖRTGENE ÜRETİM TARİHİ BASILACAK</v>
      </c>
      <c r="AB65" s="70" t="str">
        <f>IF(B65="","",VLOOKUP(AD65,Varsayımlar!$B:$Q,16,0))</f>
        <v>24-26 CM</v>
      </c>
      <c r="AC65" s="90">
        <f>IF(B65="","",VLOOKUP(Sayfa2!AD69,Varsayımlar!B:S,18,0))</f>
        <v>0</v>
      </c>
      <c r="AD65" s="90" t="str">
        <f>IF(B65="","",CONCATENATE(B65,E65))</f>
        <v>MAGNİTMAGNİT MAVİ AMBALAJ 25 CM 260G</v>
      </c>
    </row>
    <row r="66" spans="1:30" ht="63" x14ac:dyDescent="0.25">
      <c r="A66" s="9" t="s">
        <v>135</v>
      </c>
      <c r="B66" s="70" t="s">
        <v>90</v>
      </c>
      <c r="C66" s="71">
        <f>IF(B66="","",VLOOKUP(AD66,Varsayımlar!$B:$Q,3,0))</f>
        <v>8698829380698</v>
      </c>
      <c r="D66" s="70" t="s">
        <v>239</v>
      </c>
      <c r="E66" s="70" t="s">
        <v>91</v>
      </c>
      <c r="F66" s="70"/>
      <c r="G66" s="70" t="s">
        <v>576</v>
      </c>
      <c r="H66" s="70" t="str">
        <f>IF(B66="","",VLOOKUP(AD66,Varsayımlar!$B:$Q,5,0))</f>
        <v>MAGNİT MAVİ AMBALAJ 25CM</v>
      </c>
      <c r="I66" s="70">
        <f>IF(B66="","",VLOOKUP(AD66,Varsayımlar!B:T,19,0))</f>
        <v>0</v>
      </c>
      <c r="J66" s="70" t="str">
        <f>IF(B66="","",VLOOKUP(AD66,Varsayımlar!$B:$Q,6,0))</f>
        <v>SADE</v>
      </c>
      <c r="K66" s="70">
        <v>672</v>
      </c>
      <c r="L66" s="70"/>
      <c r="M66" s="70">
        <f>IFERROR(IF(B66="","",K66/VLOOKUP(AD66,Varsayımlar!B:R,17,0)),"")</f>
        <v>8</v>
      </c>
      <c r="N66" s="70"/>
      <c r="O66" s="70">
        <v>10</v>
      </c>
      <c r="P66" s="70">
        <f>IF(B66="","",VLOOKUP(AD66,Varsayımlar!$B:$Q,7,0)*K66)</f>
        <v>20160</v>
      </c>
      <c r="Q66" s="70">
        <f>IF(B66="","",VLOOKUP(AD66,Varsayımlar!$B:$Q,8,0))</f>
        <v>25</v>
      </c>
      <c r="R66" s="70" t="str">
        <f>IF(B66="","",VLOOKUP(AD66,Varsayımlar!$B:$Q,9,0))</f>
        <v>SOFT</v>
      </c>
      <c r="S66" s="70">
        <f>IF(B66="","",VLOOKUP(AD66,Varsayımlar!$B:$Q,10,0))</f>
        <v>4</v>
      </c>
      <c r="T66" s="70">
        <f>IF(B66="","",VLOOKUP(AD66,Varsayımlar!$B:$Q,11,0))</f>
        <v>30</v>
      </c>
      <c r="U66" s="70">
        <f>IF(B66="","",VLOOKUP(AD66,Varsayımlar!$B:$Q,12,0))</f>
        <v>260</v>
      </c>
      <c r="V66" s="70" t="str">
        <f>IF(B66="","",VLOOKUP(AD66,Varsayımlar!$B:$Q,13,0))</f>
        <v>YURTDIŞI</v>
      </c>
      <c r="W66" s="70">
        <f>IF(B66="","",VLOOKUP(AD66,Varsayımlar!$B:$Q,14,0))</f>
        <v>9</v>
      </c>
      <c r="X66" s="73">
        <v>46192</v>
      </c>
      <c r="Y66" s="73">
        <v>46465</v>
      </c>
      <c r="Z66" s="70" t="s">
        <v>577</v>
      </c>
      <c r="AA66" s="70" t="str">
        <f>IF(B66="","",VLOOKUP(AD66,Varsayımlar!$B:$Q,15,0))</f>
        <v>25CM TURUNCU KOLİ-SOL ÜST DİKDÖRTGENE ÜRETİM TARİHİ BASILACAK</v>
      </c>
      <c r="AB66" s="70" t="str">
        <f>IF(B66="","",VLOOKUP(AD66,Varsayımlar!$B:$Q,16,0))</f>
        <v>24-26 CM</v>
      </c>
      <c r="AC66" s="90">
        <f>IF(B66="","",VLOOKUP(Sayfa2!AD70,Varsayımlar!B:S,18,0))</f>
        <v>0</v>
      </c>
      <c r="AD66" s="90" t="str">
        <f>IF(B66="","",CONCATENATE(B66,E66))</f>
        <v>MAGNİTMAGNİT MAVİ AMBALAJ 25 CM 260G</v>
      </c>
    </row>
    <row r="67" spans="1:30" ht="63" x14ac:dyDescent="0.25">
      <c r="A67" s="9" t="s">
        <v>134</v>
      </c>
      <c r="B67" s="77" t="s">
        <v>90</v>
      </c>
      <c r="C67" s="76">
        <f>IF(B67="","",VLOOKUP(AD67,Varsayımlar!$B:$Q,3,0))</f>
        <v>8698829380698</v>
      </c>
      <c r="D67" s="77" t="s">
        <v>261</v>
      </c>
      <c r="E67" s="77" t="s">
        <v>91</v>
      </c>
      <c r="F67" s="77"/>
      <c r="G67" s="77" t="s">
        <v>582</v>
      </c>
      <c r="H67" s="77" t="str">
        <f>IF(B67="","",VLOOKUP(AD67,Varsayımlar!$B:$Q,5,0))</f>
        <v>MAGNİT MAVİ AMBALAJ 25CM</v>
      </c>
      <c r="I67" s="77">
        <f>IF(B67="","",VLOOKUP(AD67,Varsayımlar!B:T,19,0))</f>
        <v>0</v>
      </c>
      <c r="J67" s="77" t="str">
        <f>IF(B67="","",VLOOKUP(AD67,Varsayımlar!$B:$Q,6,0))</f>
        <v>SADE</v>
      </c>
      <c r="K67" s="77">
        <v>672</v>
      </c>
      <c r="L67" s="77"/>
      <c r="M67" s="77">
        <f>IFERROR(IF(B67="","",K67/VLOOKUP(AD67,Varsayımlar!B:R,17,0)),"")</f>
        <v>8</v>
      </c>
      <c r="N67" s="77"/>
      <c r="O67" s="77">
        <v>10</v>
      </c>
      <c r="P67" s="77">
        <f>IF(B67="","",VLOOKUP(AD67,Varsayımlar!$B:$Q,7,0)*K67)</f>
        <v>20160</v>
      </c>
      <c r="Q67" s="77">
        <f>IF(B67="","",VLOOKUP(AD67,Varsayımlar!$B:$Q,8,0))</f>
        <v>25</v>
      </c>
      <c r="R67" s="77" t="str">
        <f>IF(B67="","",VLOOKUP(AD67,Varsayımlar!$B:$Q,9,0))</f>
        <v>SOFT</v>
      </c>
      <c r="S67" s="77">
        <f>IF(B67="","",VLOOKUP(AD67,Varsayımlar!$B:$Q,10,0))</f>
        <v>4</v>
      </c>
      <c r="T67" s="77">
        <f>IF(B67="","",VLOOKUP(AD67,Varsayımlar!$B:$Q,11,0))</f>
        <v>30</v>
      </c>
      <c r="U67" s="77">
        <f>IF(B67="","",VLOOKUP(AD67,Varsayımlar!$B:$Q,12,0))</f>
        <v>260</v>
      </c>
      <c r="V67" s="77" t="str">
        <f>IF(B67="","",VLOOKUP(AD67,Varsayımlar!$B:$Q,13,0))</f>
        <v>YURTDIŞI</v>
      </c>
      <c r="W67" s="77">
        <f>IF(B67="","",VLOOKUP(AD67,Varsayımlar!$B:$Q,14,0))</f>
        <v>9</v>
      </c>
      <c r="X67" s="78">
        <v>46195</v>
      </c>
      <c r="Y67" s="78">
        <v>46468</v>
      </c>
      <c r="Z67" s="77" t="s">
        <v>585</v>
      </c>
      <c r="AA67" s="77" t="str">
        <f>IF(B67="","",VLOOKUP(AD67,Varsayımlar!$B:$Q,15,0))</f>
        <v>25CM TURUNCU KOLİ-SOL ÜST DİKDÖRTGENE ÜRETİM TARİHİ BASILACAK</v>
      </c>
      <c r="AB67" s="77" t="str">
        <f>IF(B67="","",VLOOKUP(AD67,Varsayımlar!$B:$Q,16,0))</f>
        <v>24-26 CM</v>
      </c>
      <c r="AC67" s="90">
        <f>IF(B67="","",VLOOKUP(Sayfa2!AD76,Varsayımlar!B:S,18,0))</f>
        <v>0</v>
      </c>
      <c r="AD67" s="90" t="str">
        <f t="shared" si="2"/>
        <v>MAGNİTMAGNİT MAVİ AMBALAJ 25 CM 260G</v>
      </c>
    </row>
    <row r="68" spans="1:30" ht="63" x14ac:dyDescent="0.25">
      <c r="A68" s="9" t="s">
        <v>135</v>
      </c>
      <c r="B68" s="77" t="s">
        <v>90</v>
      </c>
      <c r="C68" s="76">
        <f>IF(B68="","",VLOOKUP(AD68,Varsayımlar!$B:$Q,3,0))</f>
        <v>8698829380698</v>
      </c>
      <c r="D68" s="77" t="s">
        <v>261</v>
      </c>
      <c r="E68" s="77" t="s">
        <v>91</v>
      </c>
      <c r="F68" s="77"/>
      <c r="G68" s="77" t="s">
        <v>583</v>
      </c>
      <c r="H68" s="77" t="str">
        <f>IF(B68="","",VLOOKUP(AD68,Varsayımlar!$B:$Q,5,0))</f>
        <v>MAGNİT MAVİ AMBALAJ 25CM</v>
      </c>
      <c r="I68" s="77">
        <f>IF(B68="","",VLOOKUP(AD68,Varsayımlar!B:T,19,0))</f>
        <v>0</v>
      </c>
      <c r="J68" s="77" t="str">
        <f>IF(B68="","",VLOOKUP(AD68,Varsayımlar!$B:$Q,6,0))</f>
        <v>SADE</v>
      </c>
      <c r="K68" s="77">
        <v>672</v>
      </c>
      <c r="L68" s="77"/>
      <c r="M68" s="77">
        <f>IFERROR(IF(B68="","",K68/VLOOKUP(AD68,Varsayımlar!B:R,17,0)),"")</f>
        <v>8</v>
      </c>
      <c r="N68" s="77"/>
      <c r="O68" s="77">
        <v>10</v>
      </c>
      <c r="P68" s="77">
        <f>IF(B68="","",VLOOKUP(AD68,Varsayımlar!$B:$Q,7,0)*K68)</f>
        <v>20160</v>
      </c>
      <c r="Q68" s="77">
        <f>IF(B68="","",VLOOKUP(AD68,Varsayımlar!$B:$Q,8,0))</f>
        <v>25</v>
      </c>
      <c r="R68" s="77" t="str">
        <f>IF(B68="","",VLOOKUP(AD68,Varsayımlar!$B:$Q,9,0))</f>
        <v>SOFT</v>
      </c>
      <c r="S68" s="77">
        <f>IF(B68="","",VLOOKUP(AD68,Varsayımlar!$B:$Q,10,0))</f>
        <v>4</v>
      </c>
      <c r="T68" s="77">
        <f>IF(B68="","",VLOOKUP(AD68,Varsayımlar!$B:$Q,11,0))</f>
        <v>30</v>
      </c>
      <c r="U68" s="77">
        <f>IF(B68="","",VLOOKUP(AD68,Varsayımlar!$B:$Q,12,0))</f>
        <v>260</v>
      </c>
      <c r="V68" s="77" t="str">
        <f>IF(B68="","",VLOOKUP(AD68,Varsayımlar!$B:$Q,13,0))</f>
        <v>YURTDIŞI</v>
      </c>
      <c r="W68" s="77">
        <f>IF(B68="","",VLOOKUP(AD68,Varsayımlar!$B:$Q,14,0))</f>
        <v>9</v>
      </c>
      <c r="X68" s="78">
        <v>46195</v>
      </c>
      <c r="Y68" s="78">
        <v>46468</v>
      </c>
      <c r="Z68" s="77" t="s">
        <v>585</v>
      </c>
      <c r="AA68" s="77" t="str">
        <f>IF(B68="","",VLOOKUP(AD68,Varsayımlar!$B:$Q,15,0))</f>
        <v>25CM TURUNCU KOLİ-SOL ÜST DİKDÖRTGENE ÜRETİM TARİHİ BASILACAK</v>
      </c>
      <c r="AB68" s="77" t="str">
        <f>IF(B68="","",VLOOKUP(AD68,Varsayımlar!$B:$Q,16,0))</f>
        <v>24-26 CM</v>
      </c>
      <c r="AC68" s="90">
        <f>IF(B68="","",VLOOKUP(Sayfa2!AD77,Varsayımlar!B:S,18,0))</f>
        <v>0</v>
      </c>
      <c r="AD68" s="90" t="str">
        <f t="shared" ref="AD68:AD69" si="3">IF(B68="","",CONCATENATE(B68,E68))</f>
        <v>MAGNİTMAGNİT MAVİ AMBALAJ 25 CM 260G</v>
      </c>
    </row>
    <row r="69" spans="1:30" ht="63" x14ac:dyDescent="0.25">
      <c r="A69" s="9" t="s">
        <v>136</v>
      </c>
      <c r="B69" s="77" t="s">
        <v>90</v>
      </c>
      <c r="C69" s="76">
        <f>IF(B69="","",VLOOKUP(AD69,Varsayımlar!$B:$Q,3,0))</f>
        <v>8698829380698</v>
      </c>
      <c r="D69" s="77" t="s">
        <v>261</v>
      </c>
      <c r="E69" s="77" t="s">
        <v>91</v>
      </c>
      <c r="F69" s="77"/>
      <c r="G69" s="77" t="s">
        <v>584</v>
      </c>
      <c r="H69" s="77" t="str">
        <f>IF(B69="","",VLOOKUP(AD69,Varsayımlar!$B:$Q,5,0))</f>
        <v>MAGNİT MAVİ AMBALAJ 25CM</v>
      </c>
      <c r="I69" s="77">
        <f>IF(B69="","",VLOOKUP(AD69,Varsayımlar!B:T,19,0))</f>
        <v>0</v>
      </c>
      <c r="J69" s="77" t="str">
        <f>IF(B69="","",VLOOKUP(AD69,Varsayımlar!$B:$Q,6,0))</f>
        <v>SADE</v>
      </c>
      <c r="K69" s="77">
        <v>672</v>
      </c>
      <c r="L69" s="77"/>
      <c r="M69" s="77">
        <f>IFERROR(IF(B69="","",K69/VLOOKUP(AD69,Varsayımlar!B:R,17,0)),"")</f>
        <v>8</v>
      </c>
      <c r="N69" s="77"/>
      <c r="O69" s="77">
        <v>10</v>
      </c>
      <c r="P69" s="77">
        <f>IF(B69="","",VLOOKUP(AD69,Varsayımlar!$B:$Q,7,0)*K69)</f>
        <v>20160</v>
      </c>
      <c r="Q69" s="77">
        <f>IF(B69="","",VLOOKUP(AD69,Varsayımlar!$B:$Q,8,0))</f>
        <v>25</v>
      </c>
      <c r="R69" s="77" t="str">
        <f>IF(B69="","",VLOOKUP(AD69,Varsayımlar!$B:$Q,9,0))</f>
        <v>SOFT</v>
      </c>
      <c r="S69" s="77">
        <f>IF(B69="","",VLOOKUP(AD69,Varsayımlar!$B:$Q,10,0))</f>
        <v>4</v>
      </c>
      <c r="T69" s="77">
        <f>IF(B69="","",VLOOKUP(AD69,Varsayımlar!$B:$Q,11,0))</f>
        <v>30</v>
      </c>
      <c r="U69" s="77">
        <f>IF(B69="","",VLOOKUP(AD69,Varsayımlar!$B:$Q,12,0))</f>
        <v>260</v>
      </c>
      <c r="V69" s="77" t="str">
        <f>IF(B69="","",VLOOKUP(AD69,Varsayımlar!$B:$Q,13,0))</f>
        <v>YURTDIŞI</v>
      </c>
      <c r="W69" s="77">
        <f>IF(B69="","",VLOOKUP(AD69,Varsayımlar!$B:$Q,14,0))</f>
        <v>9</v>
      </c>
      <c r="X69" s="78">
        <v>46195</v>
      </c>
      <c r="Y69" s="78">
        <v>46468</v>
      </c>
      <c r="Z69" s="77" t="s">
        <v>585</v>
      </c>
      <c r="AA69" s="77" t="str">
        <f>IF(B69="","",VLOOKUP(AD69,Varsayımlar!$B:$Q,15,0))</f>
        <v>25CM TURUNCU KOLİ-SOL ÜST DİKDÖRTGENE ÜRETİM TARİHİ BASILACAK</v>
      </c>
      <c r="AB69" s="77" t="str">
        <f>IF(B69="","",VLOOKUP(AD69,Varsayımlar!$B:$Q,16,0))</f>
        <v>24-26 CM</v>
      </c>
      <c r="AC69" s="90">
        <f>IF(B69="","",VLOOKUP(Sayfa2!AD78,Varsayımlar!B:S,18,0))</f>
        <v>0</v>
      </c>
      <c r="AD69" s="90" t="str">
        <f t="shared" si="3"/>
        <v>MAGNİTMAGNİT MAVİ AMBALAJ 25 CM 260G</v>
      </c>
    </row>
    <row r="70" spans="1:30" ht="63" x14ac:dyDescent="0.25">
      <c r="A70" s="9" t="s">
        <v>137</v>
      </c>
      <c r="B70" s="82" t="s">
        <v>90</v>
      </c>
      <c r="C70" s="83">
        <f>IF(B70="","",VLOOKUP(AD70,Varsayımlar!$B:$Q,3,0))</f>
        <v>8698829380698</v>
      </c>
      <c r="D70" s="82" t="s">
        <v>262</v>
      </c>
      <c r="E70" s="82" t="s">
        <v>91</v>
      </c>
      <c r="F70" s="82"/>
      <c r="G70" s="82" t="s">
        <v>586</v>
      </c>
      <c r="H70" s="82" t="str">
        <f>IF(B70="","",VLOOKUP(AD70,Varsayımlar!$B:$Q,5,0))</f>
        <v>MAGNİT MAVİ AMBALAJ 25CM</v>
      </c>
      <c r="I70" s="82">
        <f>IF(B70="","",VLOOKUP(AD70,Varsayımlar!B:T,19,0))</f>
        <v>0</v>
      </c>
      <c r="J70" s="82" t="str">
        <f>IF(B70="","",VLOOKUP(AD70,Varsayımlar!$B:$Q,6,0))</f>
        <v>SADE</v>
      </c>
      <c r="K70" s="82">
        <v>672</v>
      </c>
      <c r="L70" s="82"/>
      <c r="M70" s="82">
        <f>IFERROR(IF(B70="","",K70/VLOOKUP(AD70,Varsayımlar!B:R,17,0)),"")</f>
        <v>8</v>
      </c>
      <c r="N70" s="82"/>
      <c r="O70" s="82">
        <v>10</v>
      </c>
      <c r="P70" s="82">
        <f>IF(B70="","",VLOOKUP(AD70,Varsayımlar!$B:$Q,7,0)*K70)</f>
        <v>20160</v>
      </c>
      <c r="Q70" s="82">
        <f>IF(B70="","",VLOOKUP(AD70,Varsayımlar!$B:$Q,8,0))</f>
        <v>25</v>
      </c>
      <c r="R70" s="82" t="str">
        <f>IF(B70="","",VLOOKUP(AD70,Varsayımlar!$B:$Q,9,0))</f>
        <v>SOFT</v>
      </c>
      <c r="S70" s="82">
        <f>IF(B70="","",VLOOKUP(AD70,Varsayımlar!$B:$Q,10,0))</f>
        <v>4</v>
      </c>
      <c r="T70" s="82">
        <f>IF(B70="","",VLOOKUP(AD70,Varsayımlar!$B:$Q,11,0))</f>
        <v>30</v>
      </c>
      <c r="U70" s="82">
        <f>IF(B70="","",VLOOKUP(AD70,Varsayımlar!$B:$Q,12,0))</f>
        <v>260</v>
      </c>
      <c r="V70" s="82" t="str">
        <f>IF(B70="","",VLOOKUP(AD70,Varsayımlar!$B:$Q,13,0))</f>
        <v>YURTDIŞI</v>
      </c>
      <c r="W70" s="82">
        <f>IF(B70="","",VLOOKUP(AD70,Varsayımlar!$B:$Q,14,0))</f>
        <v>9</v>
      </c>
      <c r="X70" s="84">
        <v>46195</v>
      </c>
      <c r="Y70" s="84">
        <v>46468</v>
      </c>
      <c r="Z70" s="82" t="s">
        <v>589</v>
      </c>
      <c r="AA70" s="82" t="str">
        <f>IF(B70="","",VLOOKUP(AD70,Varsayımlar!$B:$Q,15,0))</f>
        <v>25CM TURUNCU KOLİ-SOL ÜST DİKDÖRTGENE ÜRETİM TARİHİ BASILACAK</v>
      </c>
      <c r="AB70" s="82" t="str">
        <f>IF(B70="","",VLOOKUP(AD70,Varsayımlar!$B:$Q,16,0))</f>
        <v>24-26 CM</v>
      </c>
      <c r="AC70" s="90">
        <f>IF(B70="","",VLOOKUP(Sayfa2!AD79,Varsayımlar!B:S,18,0))</f>
        <v>0</v>
      </c>
      <c r="AD70" s="90" t="str">
        <f>IF(B70="","",CONCATENATE(B70,E70))</f>
        <v>MAGNİTMAGNİT MAVİ AMBALAJ 25 CM 260G</v>
      </c>
    </row>
    <row r="71" spans="1:30" ht="63" x14ac:dyDescent="0.25">
      <c r="A71" s="9" t="s">
        <v>138</v>
      </c>
      <c r="B71" s="82" t="s">
        <v>90</v>
      </c>
      <c r="C71" s="83">
        <f>IF(B71="","",VLOOKUP(AD71,Varsayımlar!$B:$Q,3,0))</f>
        <v>8698829380698</v>
      </c>
      <c r="D71" s="82" t="s">
        <v>262</v>
      </c>
      <c r="E71" s="82" t="s">
        <v>91</v>
      </c>
      <c r="F71" s="82"/>
      <c r="G71" s="82" t="s">
        <v>587</v>
      </c>
      <c r="H71" s="82" t="str">
        <f>IF(B71="","",VLOOKUP(AD71,Varsayımlar!$B:$Q,5,0))</f>
        <v>MAGNİT MAVİ AMBALAJ 25CM</v>
      </c>
      <c r="I71" s="82">
        <f>IF(B71="","",VLOOKUP(AD71,Varsayımlar!B:T,19,0))</f>
        <v>0</v>
      </c>
      <c r="J71" s="82" t="str">
        <f>IF(B71="","",VLOOKUP(AD71,Varsayımlar!$B:$Q,6,0))</f>
        <v>SADE</v>
      </c>
      <c r="K71" s="82">
        <v>672</v>
      </c>
      <c r="L71" s="82"/>
      <c r="M71" s="82">
        <f>IFERROR(IF(B71="","",K71/VLOOKUP(AD71,Varsayımlar!B:R,17,0)),"")</f>
        <v>8</v>
      </c>
      <c r="N71" s="82"/>
      <c r="O71" s="82">
        <v>10</v>
      </c>
      <c r="P71" s="82">
        <f>IF(B71="","",VLOOKUP(AD71,Varsayımlar!$B:$Q,7,0)*K71)</f>
        <v>20160</v>
      </c>
      <c r="Q71" s="82">
        <f>IF(B71="","",VLOOKUP(AD71,Varsayımlar!$B:$Q,8,0))</f>
        <v>25</v>
      </c>
      <c r="R71" s="82" t="str">
        <f>IF(B71="","",VLOOKUP(AD71,Varsayımlar!$B:$Q,9,0))</f>
        <v>SOFT</v>
      </c>
      <c r="S71" s="82">
        <f>IF(B71="","",VLOOKUP(AD71,Varsayımlar!$B:$Q,10,0))</f>
        <v>4</v>
      </c>
      <c r="T71" s="82">
        <f>IF(B71="","",VLOOKUP(AD71,Varsayımlar!$B:$Q,11,0))</f>
        <v>30</v>
      </c>
      <c r="U71" s="82">
        <f>IF(B71="","",VLOOKUP(AD71,Varsayımlar!$B:$Q,12,0))</f>
        <v>260</v>
      </c>
      <c r="V71" s="82" t="str">
        <f>IF(B71="","",VLOOKUP(AD71,Varsayımlar!$B:$Q,13,0))</f>
        <v>YURTDIŞI</v>
      </c>
      <c r="W71" s="82">
        <f>IF(B71="","",VLOOKUP(AD71,Varsayımlar!$B:$Q,14,0))</f>
        <v>9</v>
      </c>
      <c r="X71" s="84">
        <v>46195</v>
      </c>
      <c r="Y71" s="84">
        <v>46468</v>
      </c>
      <c r="Z71" s="82" t="s">
        <v>589</v>
      </c>
      <c r="AA71" s="82" t="str">
        <f>IF(B71="","",VLOOKUP(AD71,Varsayımlar!$B:$Q,15,0))</f>
        <v>25CM TURUNCU KOLİ-SOL ÜST DİKDÖRTGENE ÜRETİM TARİHİ BASILACAK</v>
      </c>
      <c r="AB71" s="82" t="str">
        <f>IF(B71="","",VLOOKUP(AD71,Varsayımlar!$B:$Q,16,0))</f>
        <v>24-26 CM</v>
      </c>
      <c r="AC71" s="90">
        <f>IF(B71="","",VLOOKUP(Sayfa2!AD80,Varsayımlar!B:S,18,0))</f>
        <v>0</v>
      </c>
      <c r="AD71" s="90" t="str">
        <f t="shared" ref="AD71:AD72" si="4">IF(B71="","",CONCATENATE(B71,E71))</f>
        <v>MAGNİTMAGNİT MAVİ AMBALAJ 25 CM 260G</v>
      </c>
    </row>
    <row r="72" spans="1:30" ht="63" x14ac:dyDescent="0.25">
      <c r="A72" s="9" t="s">
        <v>188</v>
      </c>
      <c r="B72" s="82" t="s">
        <v>90</v>
      </c>
      <c r="C72" s="83">
        <f>IF(B72="","",VLOOKUP(AD72,Varsayımlar!$B:$Q,3,0))</f>
        <v>8698829380698</v>
      </c>
      <c r="D72" s="82" t="s">
        <v>262</v>
      </c>
      <c r="E72" s="82" t="s">
        <v>91</v>
      </c>
      <c r="F72" s="82"/>
      <c r="G72" s="82" t="s">
        <v>588</v>
      </c>
      <c r="H72" s="82" t="str">
        <f>IF(B72="","",VLOOKUP(AD72,Varsayımlar!$B:$Q,5,0))</f>
        <v>MAGNİT MAVİ AMBALAJ 25CM</v>
      </c>
      <c r="I72" s="82">
        <f>IF(B72="","",VLOOKUP(AD72,Varsayımlar!B:T,19,0))</f>
        <v>0</v>
      </c>
      <c r="J72" s="82" t="str">
        <f>IF(B72="","",VLOOKUP(AD72,Varsayımlar!$B:$Q,6,0))</f>
        <v>SADE</v>
      </c>
      <c r="K72" s="82">
        <v>672</v>
      </c>
      <c r="L72" s="82"/>
      <c r="M72" s="82">
        <f>IFERROR(IF(B72="","",K72/VLOOKUP(AD72,Varsayımlar!B:R,17,0)),"")</f>
        <v>8</v>
      </c>
      <c r="N72" s="82"/>
      <c r="O72" s="82">
        <v>10</v>
      </c>
      <c r="P72" s="82">
        <f>IF(B72="","",VLOOKUP(AD72,Varsayımlar!$B:$Q,7,0)*K72)</f>
        <v>20160</v>
      </c>
      <c r="Q72" s="82">
        <f>IF(B72="","",VLOOKUP(AD72,Varsayımlar!$B:$Q,8,0))</f>
        <v>25</v>
      </c>
      <c r="R72" s="82" t="str">
        <f>IF(B72="","",VLOOKUP(AD72,Varsayımlar!$B:$Q,9,0))</f>
        <v>SOFT</v>
      </c>
      <c r="S72" s="82">
        <f>IF(B72="","",VLOOKUP(AD72,Varsayımlar!$B:$Q,10,0))</f>
        <v>4</v>
      </c>
      <c r="T72" s="82">
        <f>IF(B72="","",VLOOKUP(AD72,Varsayımlar!$B:$Q,11,0))</f>
        <v>30</v>
      </c>
      <c r="U72" s="82">
        <f>IF(B72="","",VLOOKUP(AD72,Varsayımlar!$B:$Q,12,0))</f>
        <v>260</v>
      </c>
      <c r="V72" s="82" t="str">
        <f>IF(B72="","",VLOOKUP(AD72,Varsayımlar!$B:$Q,13,0))</f>
        <v>YURTDIŞI</v>
      </c>
      <c r="W72" s="82">
        <f>IF(B72="","",VLOOKUP(AD72,Varsayımlar!$B:$Q,14,0))</f>
        <v>9</v>
      </c>
      <c r="X72" s="84">
        <v>46195</v>
      </c>
      <c r="Y72" s="84">
        <v>46468</v>
      </c>
      <c r="Z72" s="82" t="s">
        <v>589</v>
      </c>
      <c r="AA72" s="82" t="str">
        <f>IF(B72="","",VLOOKUP(AD72,Varsayımlar!$B:$Q,15,0))</f>
        <v>25CM TURUNCU KOLİ-SOL ÜST DİKDÖRTGENE ÜRETİM TARİHİ BASILACAK</v>
      </c>
      <c r="AB72" s="82" t="str">
        <f>IF(B72="","",VLOOKUP(AD72,Varsayımlar!$B:$Q,16,0))</f>
        <v>24-26 CM</v>
      </c>
      <c r="AC72" s="90">
        <f>IF(B72="","",VLOOKUP(Sayfa2!AD81,Varsayımlar!B:S,18,0))</f>
        <v>0</v>
      </c>
      <c r="AD72" s="90" t="str">
        <f t="shared" si="4"/>
        <v>MAGNİTMAGNİT MAVİ AMBALAJ 25 CM 260G</v>
      </c>
    </row>
    <row r="73" spans="1:30" x14ac:dyDescent="0.25">
      <c r="A73" s="9" t="s">
        <v>189</v>
      </c>
      <c r="B73" s="70"/>
      <c r="C73" s="71" t="str">
        <f>IF(B73="","",VLOOKUP(AD73,Varsayımlar!$B:$Q,3,0))</f>
        <v/>
      </c>
      <c r="D73" s="71"/>
      <c r="E73" s="71"/>
      <c r="F73" s="70"/>
      <c r="G73" s="70"/>
      <c r="H73" s="70" t="str">
        <f>IF(B73="","",VLOOKUP(AD73,Varsayımlar!$B:$Q,5,0))</f>
        <v/>
      </c>
      <c r="I73" s="70"/>
      <c r="J73" s="70" t="str">
        <f>IF(B73="","",VLOOKUP(AD73,Varsayımlar!$B:$Q,6,0))</f>
        <v/>
      </c>
      <c r="K73" s="70"/>
      <c r="L73" s="70"/>
      <c r="M73" s="70" t="str">
        <f>IFERROR(IF(B73="","",K73/VLOOKUP(AD73,Varsayımlar!B:R,17,0)),"")</f>
        <v/>
      </c>
      <c r="N73" s="70"/>
      <c r="O73" s="70"/>
      <c r="P73" s="70" t="str">
        <f>IF(B73="","",VLOOKUP(AD73,Varsayımlar!$B:$Q,7,0)*K73)</f>
        <v/>
      </c>
      <c r="Q73" s="70" t="str">
        <f>IF(B73="","",VLOOKUP(AD73,Varsayımlar!$B:$Q,8,0))</f>
        <v/>
      </c>
      <c r="R73" s="70" t="str">
        <f>IF(B73="","",VLOOKUP(AD73,Varsayımlar!$B:$Q,9,0))</f>
        <v/>
      </c>
      <c r="S73" s="70" t="str">
        <f>IF(B73="","",VLOOKUP(AD73,Varsayımlar!$B:$Q,10,0))</f>
        <v/>
      </c>
      <c r="T73" s="70" t="str">
        <f>IF(B73="","",VLOOKUP(AD73,Varsayımlar!$B:$Q,11,0))</f>
        <v/>
      </c>
      <c r="U73" s="70" t="str">
        <f>IF(B73="","",VLOOKUP(AD73,Varsayımlar!$B:$Q,12,0))</f>
        <v/>
      </c>
      <c r="V73" s="70" t="str">
        <f>IF(B73="","",VLOOKUP(AD73,Varsayımlar!$B:$Q,13,0))</f>
        <v/>
      </c>
      <c r="W73" s="70" t="str">
        <f>IF(B73="","",VLOOKUP(AD73,Varsayımlar!$B:$Q,14,0))</f>
        <v/>
      </c>
      <c r="X73" s="70"/>
      <c r="Y73" s="70"/>
      <c r="Z73" s="70"/>
      <c r="AA73" s="70" t="str">
        <f>IF(B73="","",VLOOKUP(AD73,Varsayımlar!$B:$Q,15,0))</f>
        <v/>
      </c>
      <c r="AB73" s="70" t="str">
        <f>IF(B73="","",VLOOKUP(AD73,Varsayımlar!$B:$Q,16,0))</f>
        <v/>
      </c>
      <c r="AC73" s="70" t="str">
        <f>IF(B73="","",VLOOKUP(Sayfa2!AD32,Varsayımlar!B:S,18,0))</f>
        <v/>
      </c>
      <c r="AD73" s="61"/>
    </row>
    <row r="74" spans="1:30" x14ac:dyDescent="0.25">
      <c r="A74" s="9" t="s">
        <v>190</v>
      </c>
      <c r="B74" s="70"/>
      <c r="C74" s="71" t="str">
        <f>IF(B74="","",VLOOKUP(AD74,Varsayımlar!$B:$Q,3,0))</f>
        <v/>
      </c>
      <c r="D74" s="71"/>
      <c r="E74" s="71"/>
      <c r="F74" s="70"/>
      <c r="G74" s="70"/>
      <c r="H74" s="70" t="str">
        <f>IF(B74="","",VLOOKUP(AD74,Varsayımlar!$B:$Q,5,0))</f>
        <v/>
      </c>
      <c r="I74" s="70"/>
      <c r="J74" s="70" t="str">
        <f>IF(B74="","",VLOOKUP(AD74,Varsayımlar!$B:$Q,6,0))</f>
        <v/>
      </c>
      <c r="K74" s="70"/>
      <c r="L74" s="70"/>
      <c r="M74" s="70" t="str">
        <f>IFERROR(IF(B74="","",K74/VLOOKUP(AD74,Varsayımlar!B:R,17,0)),"")</f>
        <v/>
      </c>
      <c r="N74" s="70"/>
      <c r="O74" s="70"/>
      <c r="P74" s="70" t="str">
        <f>IF(B74="","",VLOOKUP(AD74,Varsayımlar!$B:$Q,7,0)*K74)</f>
        <v/>
      </c>
      <c r="Q74" s="70" t="str">
        <f>IF(B74="","",VLOOKUP(AD74,Varsayımlar!$B:$Q,8,0))</f>
        <v/>
      </c>
      <c r="R74" s="70" t="str">
        <f>IF(B74="","",VLOOKUP(AD74,Varsayımlar!$B:$Q,9,0))</f>
        <v/>
      </c>
      <c r="S74" s="70" t="str">
        <f>IF(B74="","",VLOOKUP(AD74,Varsayımlar!$B:$Q,10,0))</f>
        <v/>
      </c>
      <c r="T74" s="70" t="str">
        <f>IF(B74="","",VLOOKUP(AD74,Varsayımlar!$B:$Q,11,0))</f>
        <v/>
      </c>
      <c r="U74" s="70" t="str">
        <f>IF(B74="","",VLOOKUP(AD74,Varsayımlar!$B:$Q,12,0))</f>
        <v/>
      </c>
      <c r="V74" s="70" t="str">
        <f>IF(B74="","",VLOOKUP(AD74,Varsayımlar!$B:$Q,13,0))</f>
        <v/>
      </c>
      <c r="W74" s="70" t="str">
        <f>IF(B74="","",VLOOKUP(AD74,Varsayımlar!$B:$Q,14,0))</f>
        <v/>
      </c>
      <c r="X74" s="70"/>
      <c r="Y74" s="70"/>
      <c r="Z74" s="70"/>
      <c r="AA74" s="70" t="str">
        <f>IF(B74="","",VLOOKUP(AD74,Varsayımlar!$B:$Q,15,0))</f>
        <v/>
      </c>
      <c r="AB74" s="70" t="str">
        <f>IF(B74="","",VLOOKUP(AD74,Varsayımlar!$B:$Q,16,0))</f>
        <v/>
      </c>
      <c r="AC74" s="70" t="str">
        <f>IF(B74="","",VLOOKUP(Sayfa2!AD33,Varsayımlar!B:S,18,0))</f>
        <v/>
      </c>
      <c r="AD74" s="61"/>
    </row>
    <row r="75" spans="1:30" x14ac:dyDescent="0.25">
      <c r="C75" s="80" t="str">
        <f>IF(B75="","",VLOOKUP(AD75,Varsayımlar!$B:$Q,3,0))</f>
        <v/>
      </c>
      <c r="H75" s="8" t="str">
        <f>IF(B75="","",VLOOKUP(AD75,Varsayımlar!$B:$Q,5,0))</f>
        <v/>
      </c>
      <c r="J75" s="8" t="str">
        <f>IF(B75="","",VLOOKUP(AD75,Varsayımlar!$B:$Q,6,0))</f>
        <v/>
      </c>
      <c r="P75" s="8" t="str">
        <f>IF(B75="","",VLOOKUP(AD75,Varsayımlar!$B:$Q,7,0)*K75)</f>
        <v/>
      </c>
      <c r="Q75" s="8" t="str">
        <f>IF(B75="","",VLOOKUP(AD75,Varsayımlar!$B:$Q,8,0))</f>
        <v/>
      </c>
      <c r="R75" s="8" t="str">
        <f>IF(B75="","",VLOOKUP(AD75,Varsayımlar!$B:$Q,9,0))</f>
        <v/>
      </c>
      <c r="S75" s="8" t="str">
        <f>IF(B75="","",VLOOKUP(AD75,Varsayımlar!$B:$Q,10,0))</f>
        <v/>
      </c>
      <c r="T75" s="8" t="str">
        <f>IF(B75="","",VLOOKUP(AD75,Varsayımlar!$B:$Q,11,0))</f>
        <v/>
      </c>
      <c r="U75" s="8" t="str">
        <f>IF(B75="","",VLOOKUP(AD75,Varsayımlar!$B:$Q,12,0))</f>
        <v/>
      </c>
      <c r="V75" s="8" t="str">
        <f>IF(B75="","",VLOOKUP(AD75,Varsayımlar!$B:$Q,13,0))</f>
        <v/>
      </c>
      <c r="W75" s="8" t="str">
        <f>IF(B75="","",VLOOKUP(AD75,Varsayımlar!$B:$Q,14,0))</f>
        <v/>
      </c>
      <c r="AA75" s="8" t="str">
        <f>IF(B75="","",VLOOKUP(AD75,Varsayımlar!$B:$Q,15,0))</f>
        <v/>
      </c>
      <c r="AB75" s="8" t="str">
        <f>IF(B75="","",VLOOKUP(AD75,Varsayımlar!$B:$Q,16,0))</f>
        <v/>
      </c>
      <c r="AD75" s="8" t="str">
        <f>IF(B75="","",CONCATENATE(B75,E75))</f>
        <v/>
      </c>
    </row>
    <row r="76" spans="1:30" ht="31.5" x14ac:dyDescent="0.25">
      <c r="A76" s="198" t="s">
        <v>120</v>
      </c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55"/>
    </row>
    <row r="77" spans="1:30" ht="63" x14ac:dyDescent="0.25">
      <c r="A77" s="9" t="s">
        <v>0</v>
      </c>
      <c r="B77" s="9" t="s">
        <v>1</v>
      </c>
      <c r="C77" s="10" t="s">
        <v>36</v>
      </c>
      <c r="D77" s="10" t="s">
        <v>177</v>
      </c>
      <c r="E77" s="10" t="s">
        <v>42</v>
      </c>
      <c r="F77" s="9" t="s">
        <v>43</v>
      </c>
      <c r="G77" s="9" t="s">
        <v>13</v>
      </c>
      <c r="H77" s="9" t="s">
        <v>2</v>
      </c>
      <c r="I77" s="9" t="s">
        <v>83</v>
      </c>
      <c r="J77" s="9" t="s">
        <v>3</v>
      </c>
      <c r="K77" s="9" t="s">
        <v>21</v>
      </c>
      <c r="L77" s="9" t="s">
        <v>141</v>
      </c>
      <c r="M77" s="9" t="s">
        <v>20</v>
      </c>
      <c r="N77" s="9" t="s">
        <v>243</v>
      </c>
      <c r="O77" s="9" t="s">
        <v>176</v>
      </c>
      <c r="P77" s="9" t="s">
        <v>16</v>
      </c>
      <c r="Q77" s="9" t="s">
        <v>4</v>
      </c>
      <c r="R77" s="9" t="s">
        <v>5</v>
      </c>
      <c r="S77" s="9" t="s">
        <v>6</v>
      </c>
      <c r="T77" s="9" t="s">
        <v>33</v>
      </c>
      <c r="U77" s="9" t="s">
        <v>7</v>
      </c>
      <c r="V77" s="9" t="s">
        <v>8</v>
      </c>
      <c r="W77" s="9" t="s">
        <v>9</v>
      </c>
      <c r="X77" s="9" t="s">
        <v>10</v>
      </c>
      <c r="Y77" s="9" t="s">
        <v>11</v>
      </c>
      <c r="Z77" s="9" t="s">
        <v>12</v>
      </c>
      <c r="AA77" s="9" t="s">
        <v>14</v>
      </c>
      <c r="AB77" s="9" t="s">
        <v>15</v>
      </c>
      <c r="AC77" s="9" t="s">
        <v>305</v>
      </c>
      <c r="AD77" s="8" t="s">
        <v>50</v>
      </c>
    </row>
    <row r="78" spans="1:30" ht="63" x14ac:dyDescent="0.25">
      <c r="A78" s="9" t="s">
        <v>29</v>
      </c>
      <c r="B78" s="64" t="s">
        <v>79</v>
      </c>
      <c r="C78" s="65">
        <f>IF(B78="","",VLOOKUP(AD78,Varsayımlar!$B:$Q,3,0))</f>
        <v>8698829380698</v>
      </c>
      <c r="D78" s="65"/>
      <c r="E78" s="65" t="s">
        <v>85</v>
      </c>
      <c r="F78" s="64" t="s">
        <v>535</v>
      </c>
      <c r="G78" s="64" t="s">
        <v>534</v>
      </c>
      <c r="H78" s="64" t="str">
        <f>IF(B78="","",VLOOKUP(AD78,Varsayımlar!$B:$Q,5,0))</f>
        <v xml:space="preserve">MANETKA PEYNİRLİ 25 CM </v>
      </c>
      <c r="I78" s="64">
        <f>IF(B78="","",VLOOKUP(AD78,Varsayımlar!B:T,19,0))</f>
        <v>0</v>
      </c>
      <c r="J78" s="64" t="str">
        <f>IF(B78="","",VLOOKUP(AD78,Varsayımlar!$B:$Q,6,0))</f>
        <v>PEYNİRLİ</v>
      </c>
      <c r="K78" s="64">
        <v>2496</v>
      </c>
      <c r="L78" s="64"/>
      <c r="M78" s="64">
        <f>IFERROR(IF(B78="","",K78/VLOOKUP(AD78,Varsayımlar!B:R,17,0)),"")</f>
        <v>32</v>
      </c>
      <c r="N78" s="64">
        <v>78</v>
      </c>
      <c r="O78" s="64">
        <v>1</v>
      </c>
      <c r="P78" s="64">
        <f>IF(B78="","",VLOOKUP(AD78,Varsayımlar!$B:$Q,7,0)*K78)</f>
        <v>74880</v>
      </c>
      <c r="Q78" s="64">
        <f>IF(B78="","",VLOOKUP(AD78,Varsayımlar!$B:$Q,8,0))</f>
        <v>25</v>
      </c>
      <c r="R78" s="64" t="str">
        <f>IF(B78="","",VLOOKUP(AD78,Varsayımlar!$B:$Q,9,0))</f>
        <v>SOFT-AT</v>
      </c>
      <c r="S78" s="64">
        <f>IF(B78="","",VLOOKUP(AD78,Varsayımlar!$B:$Q,10,0))</f>
        <v>4</v>
      </c>
      <c r="T78" s="64">
        <f>IF(B78="","",VLOOKUP(AD78,Varsayımlar!$B:$Q,11,0))</f>
        <v>30</v>
      </c>
      <c r="U78" s="64">
        <f>IF(B78="","",VLOOKUP(AD78,Varsayımlar!$B:$Q,12,0))</f>
        <v>250</v>
      </c>
      <c r="V78" s="64" t="str">
        <f>IF(B78="","",VLOOKUP(AD78,Varsayımlar!$B:$Q,13,0))</f>
        <v>YURTDIŞI</v>
      </c>
      <c r="W78" s="64">
        <f>IF(B78="","",VLOOKUP(AD78,Varsayımlar!$B:$Q,14,0))</f>
        <v>6</v>
      </c>
      <c r="X78" s="66">
        <v>46182</v>
      </c>
      <c r="Y78" s="66">
        <v>46365</v>
      </c>
      <c r="Z78" s="64" t="s">
        <v>88</v>
      </c>
      <c r="AA78" s="64" t="str">
        <f>IF(B78="","",VLOOKUP(AD78,Varsayımlar!$B:$Q,15,0))</f>
        <v>KIRMIZI KOLİ-TARİHLİ KOLİ ETİKETİ</v>
      </c>
      <c r="AB78" s="64" t="str">
        <f>IF(B78="","",VLOOKUP(AD78,Varsayımlar!$B:$Q,16,0))</f>
        <v>24-26 CM</v>
      </c>
      <c r="AC78" s="64">
        <f>IF(B78="","",VLOOKUP(Sayfa2!AD26,Varsayımlar!B:S,18,0))</f>
        <v>0</v>
      </c>
      <c r="AD78" s="8" t="str">
        <f t="shared" ref="AD78:AD108" si="5">IF(B78="","",CONCATENATE(B78,E78))</f>
        <v>LLC KOTORMANETKA PEYNİRLİ 25CM</v>
      </c>
    </row>
    <row r="79" spans="1:30" ht="36" customHeight="1" x14ac:dyDescent="0.25">
      <c r="A79" s="9" t="s">
        <v>126</v>
      </c>
      <c r="B79" s="67" t="s">
        <v>17</v>
      </c>
      <c r="C79" s="4">
        <f>IF(B79="","",VLOOKUP(AD79,Varsayımlar!$B:$Q,3,0))</f>
        <v>8698829380698</v>
      </c>
      <c r="D79" s="4" t="s">
        <v>260</v>
      </c>
      <c r="E79" s="105" t="s">
        <v>37</v>
      </c>
      <c r="F79" s="67" t="s">
        <v>458</v>
      </c>
      <c r="G79" s="67" t="s">
        <v>459</v>
      </c>
      <c r="H79" s="67" t="str">
        <f>IF(B79="","",VLOOKUP(AD79,Varsayımlar!$B:$Q,5,0))</f>
        <v>TORTİLLAS 25 CM 4 PCS 260G</v>
      </c>
      <c r="I79" s="67">
        <f>IF(B79="","",VLOOKUP(AD79,Varsayımlar!B:T,19,0))</f>
        <v>0</v>
      </c>
      <c r="J79" s="67" t="str">
        <f>IF(B79="","",VLOOKUP(AD79,Varsayımlar!$B:$Q,6,0))</f>
        <v>SADE</v>
      </c>
      <c r="K79" s="67">
        <v>1512</v>
      </c>
      <c r="L79" s="67"/>
      <c r="M79" s="67">
        <f>K79/84</f>
        <v>18</v>
      </c>
      <c r="N79" s="67"/>
      <c r="O79" s="67">
        <v>15</v>
      </c>
      <c r="P79" s="67">
        <f>IF(B79="","",VLOOKUP(AD79,Varsayımlar!$B:$Q,7,0)*K79)</f>
        <v>45360</v>
      </c>
      <c r="Q79" s="67">
        <f>IF(B79="","",VLOOKUP(AD79,Varsayımlar!$B:$Q,8,0))</f>
        <v>25</v>
      </c>
      <c r="R79" s="67" t="str">
        <f>IF(B79="","",VLOOKUP(AD79,Varsayımlar!$B:$Q,9,0))</f>
        <v>SOFT</v>
      </c>
      <c r="S79" s="67">
        <f>IF(B79="","",VLOOKUP(AD79,Varsayımlar!$B:$Q,10,0))</f>
        <v>4</v>
      </c>
      <c r="T79" s="67">
        <f>IF(B79="","",VLOOKUP(AD79,Varsayımlar!$B:$Q,11,0))</f>
        <v>30</v>
      </c>
      <c r="U79" s="67">
        <f>IF(B79="","",VLOOKUP(AD79,Varsayımlar!$B:$Q,12,0))</f>
        <v>260</v>
      </c>
      <c r="V79" s="67" t="str">
        <f>IF(B79="","",VLOOKUP(AD79,Varsayımlar!$B:$Q,13,0))</f>
        <v>YURTDIŞI</v>
      </c>
      <c r="W79" s="67">
        <f>IF(B79="","",VLOOKUP(AD79,Varsayımlar!$B:$Q,14,0))</f>
        <v>6</v>
      </c>
      <c r="X79" s="68">
        <v>46183</v>
      </c>
      <c r="Y79" s="68">
        <v>46366</v>
      </c>
      <c r="Z79" s="67" t="s">
        <v>460</v>
      </c>
      <c r="AA79" s="67" t="str">
        <f>IF(B79="","",VLOOKUP(AD79,Varsayımlar!$B:$Q,15,0))</f>
        <v>TRİTON -SKT ATILACAK</v>
      </c>
      <c r="AB79" s="67" t="str">
        <f>IF(B79="","",VLOOKUP(AD79,Varsayımlar!$B:$Q,16,0))</f>
        <v>24-26 CM</v>
      </c>
      <c r="AC79" s="64"/>
      <c r="AD79" s="61" t="str">
        <f>IF(B79="","",CONCATENATE(B79,E79))</f>
        <v>LLC TRİTONMUTLUKAL WHEAT TORTILLA</v>
      </c>
    </row>
    <row r="80" spans="1:30" ht="36" customHeight="1" x14ac:dyDescent="0.25">
      <c r="A80" s="9" t="s">
        <v>127</v>
      </c>
      <c r="B80" s="67" t="s">
        <v>17</v>
      </c>
      <c r="C80" s="4">
        <f>IF(B80="","",VLOOKUP(AD80,Varsayımlar!$B:$Q,3,0))</f>
        <v>8698829380698</v>
      </c>
      <c r="D80" s="4" t="s">
        <v>260</v>
      </c>
      <c r="E80" s="105" t="s">
        <v>37</v>
      </c>
      <c r="F80" s="67" t="s">
        <v>458</v>
      </c>
      <c r="G80" s="67" t="s">
        <v>461</v>
      </c>
      <c r="H80" s="67" t="str">
        <f>IF(B80="","",VLOOKUP(AD80,Varsayımlar!$B:$Q,5,0))</f>
        <v>TORTİLLAS 25 CM 4 PCS 260G</v>
      </c>
      <c r="I80" s="67">
        <f>IF(B80="","",VLOOKUP(AD80,Varsayımlar!B:T,19,0))</f>
        <v>0</v>
      </c>
      <c r="J80" s="67" t="str">
        <f>IF(B80="","",VLOOKUP(AD80,Varsayımlar!$B:$Q,6,0))</f>
        <v>SADE</v>
      </c>
      <c r="K80" s="67">
        <v>924</v>
      </c>
      <c r="L80" s="67"/>
      <c r="M80" s="67">
        <f>K80/84</f>
        <v>11</v>
      </c>
      <c r="N80" s="67"/>
      <c r="O80" s="67">
        <v>9</v>
      </c>
      <c r="P80" s="67">
        <f>IF(B80="","",VLOOKUP(AD80,Varsayımlar!$B:$Q,7,0)*K80)</f>
        <v>27720</v>
      </c>
      <c r="Q80" s="67">
        <f>IF(B80="","",VLOOKUP(AD80,Varsayımlar!$B:$Q,8,0))</f>
        <v>25</v>
      </c>
      <c r="R80" s="67" t="str">
        <f>IF(B80="","",VLOOKUP(AD80,Varsayımlar!$B:$Q,9,0))</f>
        <v>SOFT</v>
      </c>
      <c r="S80" s="67">
        <f>IF(B80="","",VLOOKUP(AD80,Varsayımlar!$B:$Q,10,0))</f>
        <v>4</v>
      </c>
      <c r="T80" s="67">
        <f>IF(B80="","",VLOOKUP(AD80,Varsayımlar!$B:$Q,11,0))</f>
        <v>30</v>
      </c>
      <c r="U80" s="67">
        <f>IF(B80="","",VLOOKUP(AD80,Varsayımlar!$B:$Q,12,0))</f>
        <v>260</v>
      </c>
      <c r="V80" s="67" t="str">
        <f>IF(B80="","",VLOOKUP(AD80,Varsayımlar!$B:$Q,13,0))</f>
        <v>YURTDIŞI</v>
      </c>
      <c r="W80" s="67">
        <f>IF(B80="","",VLOOKUP(AD80,Varsayımlar!$B:$Q,14,0))</f>
        <v>6</v>
      </c>
      <c r="X80" s="68">
        <v>46183</v>
      </c>
      <c r="Y80" s="68">
        <v>46366</v>
      </c>
      <c r="Z80" s="67" t="s">
        <v>460</v>
      </c>
      <c r="AA80" s="67" t="str">
        <f>IF(B80="","",VLOOKUP(AD80,Varsayımlar!$B:$Q,15,0))</f>
        <v>TRİTON -SKT ATILACAK</v>
      </c>
      <c r="AB80" s="67" t="str">
        <f>IF(B80="","",VLOOKUP(AD80,Varsayımlar!$B:$Q,16,0))</f>
        <v>24-26 CM</v>
      </c>
      <c r="AC80" s="64"/>
      <c r="AD80" s="61" t="str">
        <f>IF(B80="","",CONCATENATE(B80,E80))</f>
        <v>LLC TRİTONMUTLUKAL WHEAT TORTILLA</v>
      </c>
    </row>
    <row r="81" spans="1:30" ht="36" customHeight="1" x14ac:dyDescent="0.25">
      <c r="A81" s="9" t="s">
        <v>122</v>
      </c>
      <c r="B81" s="70" t="s">
        <v>17</v>
      </c>
      <c r="C81" s="71">
        <f>IF(B81="","",VLOOKUP(AD81,Varsayımlar!$B:$Q,3,0))</f>
        <v>8698829380698</v>
      </c>
      <c r="D81" s="71" t="s">
        <v>261</v>
      </c>
      <c r="E81" s="106" t="s">
        <v>37</v>
      </c>
      <c r="F81" s="70" t="s">
        <v>462</v>
      </c>
      <c r="G81" s="70" t="s">
        <v>463</v>
      </c>
      <c r="H81" s="70" t="str">
        <f>IF(B81="","",VLOOKUP(AD81,Varsayımlar!$B:$Q,5,0))</f>
        <v>TORTİLLAS 25 CM 4 PCS 260G</v>
      </c>
      <c r="I81" s="70">
        <f>IF(B81="","",VLOOKUP(AD81,Varsayımlar!B:T,19,0))</f>
        <v>0</v>
      </c>
      <c r="J81" s="70" t="str">
        <f>IF(B81="","",VLOOKUP(AD81,Varsayımlar!$B:$Q,6,0))</f>
        <v>SADE</v>
      </c>
      <c r="K81" s="70">
        <v>1596</v>
      </c>
      <c r="L81" s="70"/>
      <c r="M81" s="70">
        <f>K81/84</f>
        <v>19</v>
      </c>
      <c r="N81" s="70"/>
      <c r="O81" s="70">
        <v>16</v>
      </c>
      <c r="P81" s="70">
        <f>IF(B81="","",VLOOKUP(AD81,Varsayımlar!$B:$Q,7,0)*K81)</f>
        <v>47880</v>
      </c>
      <c r="Q81" s="70">
        <f>IF(B81="","",VLOOKUP(AD81,Varsayımlar!$B:$Q,8,0))</f>
        <v>25</v>
      </c>
      <c r="R81" s="70" t="str">
        <f>IF(B81="","",VLOOKUP(AD81,Varsayımlar!$B:$Q,9,0))</f>
        <v>SOFT</v>
      </c>
      <c r="S81" s="70">
        <f>IF(B81="","",VLOOKUP(AD81,Varsayımlar!$B:$Q,10,0))</f>
        <v>4</v>
      </c>
      <c r="T81" s="70">
        <f>IF(B81="","",VLOOKUP(AD81,Varsayımlar!$B:$Q,11,0))</f>
        <v>30</v>
      </c>
      <c r="U81" s="70">
        <f>IF(B81="","",VLOOKUP(AD81,Varsayımlar!$B:$Q,12,0))</f>
        <v>260</v>
      </c>
      <c r="V81" s="70" t="str">
        <f>IF(B81="","",VLOOKUP(AD81,Varsayımlar!$B:$Q,13,0))</f>
        <v>YURTDIŞI</v>
      </c>
      <c r="W81" s="70">
        <f>IF(B81="","",VLOOKUP(AD81,Varsayımlar!$B:$Q,14,0))</f>
        <v>6</v>
      </c>
      <c r="X81" s="73">
        <v>46183</v>
      </c>
      <c r="Y81" s="73">
        <v>46366</v>
      </c>
      <c r="Z81" s="70" t="s">
        <v>464</v>
      </c>
      <c r="AA81" s="70" t="str">
        <f>IF(B81="","",VLOOKUP(AD81,Varsayımlar!$B:$Q,15,0))</f>
        <v>TRİTON -SKT ATILACAK</v>
      </c>
      <c r="AB81" s="70" t="str">
        <f>IF(B81="","",VLOOKUP(AD81,Varsayımlar!$B:$Q,16,0))</f>
        <v>24-26 CM</v>
      </c>
      <c r="AC81" s="64"/>
      <c r="AD81" s="61" t="str">
        <f t="shared" si="5"/>
        <v>LLC TRİTONMUTLUKAL WHEAT TORTILLA</v>
      </c>
    </row>
    <row r="82" spans="1:30" ht="36" customHeight="1" x14ac:dyDescent="0.25">
      <c r="A82" s="9" t="s">
        <v>123</v>
      </c>
      <c r="B82" s="70" t="s">
        <v>17</v>
      </c>
      <c r="C82" s="71">
        <f>IF(B82="","",VLOOKUP(AD82,Varsayımlar!$B:$Q,3,0))</f>
        <v>8698829380698</v>
      </c>
      <c r="D82" s="71" t="s">
        <v>261</v>
      </c>
      <c r="E82" s="106" t="s">
        <v>37</v>
      </c>
      <c r="F82" s="70" t="s">
        <v>462</v>
      </c>
      <c r="G82" s="70" t="s">
        <v>465</v>
      </c>
      <c r="H82" s="70" t="str">
        <f>IF(B82="","",VLOOKUP(AD82,Varsayımlar!$B:$Q,5,0))</f>
        <v>TORTİLLAS 25 CM 4 PCS 260G</v>
      </c>
      <c r="I82" s="70">
        <f>IF(B82="","",VLOOKUP(AD82,Varsayımlar!B:T,19,0))</f>
        <v>0</v>
      </c>
      <c r="J82" s="70" t="str">
        <f>IF(B82="","",VLOOKUP(AD82,Varsayımlar!$B:$Q,6,0))</f>
        <v>SADE</v>
      </c>
      <c r="K82" s="70">
        <v>840</v>
      </c>
      <c r="L82" s="70"/>
      <c r="M82" s="70">
        <f>K82/84</f>
        <v>10</v>
      </c>
      <c r="N82" s="70"/>
      <c r="O82" s="70">
        <v>9</v>
      </c>
      <c r="P82" s="70">
        <f>IF(B82="","",VLOOKUP(AD82,Varsayımlar!$B:$Q,7,0)*K82)</f>
        <v>25200</v>
      </c>
      <c r="Q82" s="70">
        <f>IF(B82="","",VLOOKUP(AD82,Varsayımlar!$B:$Q,8,0))</f>
        <v>25</v>
      </c>
      <c r="R82" s="70" t="str">
        <f>IF(B82="","",VLOOKUP(AD82,Varsayımlar!$B:$Q,9,0))</f>
        <v>SOFT</v>
      </c>
      <c r="S82" s="70">
        <f>IF(B82="","",VLOOKUP(AD82,Varsayımlar!$B:$Q,10,0))</f>
        <v>4</v>
      </c>
      <c r="T82" s="70">
        <f>IF(B82="","",VLOOKUP(AD82,Varsayımlar!$B:$Q,11,0))</f>
        <v>30</v>
      </c>
      <c r="U82" s="70">
        <f>IF(B82="","",VLOOKUP(AD82,Varsayımlar!$B:$Q,12,0))</f>
        <v>260</v>
      </c>
      <c r="V82" s="70" t="str">
        <f>IF(B82="","",VLOOKUP(AD82,Varsayımlar!$B:$Q,13,0))</f>
        <v>YURTDIŞI</v>
      </c>
      <c r="W82" s="70">
        <f>IF(B82="","",VLOOKUP(AD82,Varsayımlar!$B:$Q,14,0))</f>
        <v>6</v>
      </c>
      <c r="X82" s="73">
        <v>46183</v>
      </c>
      <c r="Y82" s="73">
        <v>46366</v>
      </c>
      <c r="Z82" s="70" t="s">
        <v>464</v>
      </c>
      <c r="AA82" s="70" t="str">
        <f>IF(B82="","",VLOOKUP(AD82,Varsayımlar!$B:$Q,15,0))</f>
        <v>TRİTON -SKT ATILACAK</v>
      </c>
      <c r="AB82" s="70" t="str">
        <f>IF(B82="","",VLOOKUP(AD82,Varsayımlar!$B:$Q,16,0))</f>
        <v>24-26 CM</v>
      </c>
      <c r="AC82" s="64"/>
      <c r="AD82" s="61" t="str">
        <f t="shared" si="5"/>
        <v>LLC TRİTONMUTLUKAL WHEAT TORTILLA</v>
      </c>
    </row>
    <row r="83" spans="1:30" ht="47.25" x14ac:dyDescent="0.25">
      <c r="A83" s="9" t="s">
        <v>124</v>
      </c>
      <c r="B83" s="9" t="s">
        <v>31</v>
      </c>
      <c r="C83" s="10">
        <f>IF(B83="","",VLOOKUP(AD83,Varsayımlar!$B:$Q,3,0))</f>
        <v>8698829380698</v>
      </c>
      <c r="D83" s="10"/>
      <c r="E83" s="85" t="s">
        <v>240</v>
      </c>
      <c r="F83" s="9">
        <v>47</v>
      </c>
      <c r="G83" s="9" t="s">
        <v>251</v>
      </c>
      <c r="H83" s="9" t="str">
        <f>IF(B83="","",VLOOKUP(AD83,Varsayımlar!$B:$Q,5,0))</f>
        <v>Hanami 20cm Sade 4 pcs 166g (067)</v>
      </c>
      <c r="I83" s="9" t="str">
        <f>IF(B83="","",VLOOKUP(AD83,Varsayımlar!B:T,19,0))</f>
        <v>Ambalaj kaç aylık kontrol?</v>
      </c>
      <c r="J83" s="9" t="str">
        <f>IF(B83="","",VLOOKUP(AD83,Varsayımlar!$B:$Q,6,0))</f>
        <v>SADE</v>
      </c>
      <c r="K83" s="9">
        <v>2380</v>
      </c>
      <c r="L83" s="9"/>
      <c r="M83" s="9">
        <f>IFERROR(IF(B83="","",K83/VLOOKUP(AD83,Varsayımlar!B:R,17,0)),"")</f>
        <v>17</v>
      </c>
      <c r="N83" s="9"/>
      <c r="O83" s="9">
        <v>24</v>
      </c>
      <c r="P83" s="9">
        <f>IF(B83="","",VLOOKUP(AD83,Varsayımlar!$B:$Q,7,0)*K83)</f>
        <v>71400</v>
      </c>
      <c r="Q83" s="9">
        <f>IF(B83="","",VLOOKUP(AD83,Varsayımlar!$B:$Q,8,0))</f>
        <v>20</v>
      </c>
      <c r="R83" s="9" t="str">
        <f>IF(B83="","",VLOOKUP(AD83,Varsayımlar!$B:$Q,9,0))</f>
        <v>Irak Soft</v>
      </c>
      <c r="S83" s="9">
        <f>IF(B83="","",VLOOKUP(AD83,Varsayımlar!$B:$Q,10,0))</f>
        <v>4</v>
      </c>
      <c r="T83" s="9">
        <f>IF(B83="","",VLOOKUP(AD83,Varsayımlar!$B:$Q,11,0))</f>
        <v>30</v>
      </c>
      <c r="U83" s="9">
        <f>IF(B83="","",VLOOKUP(AD83,Varsayımlar!$B:$Q,12,0))</f>
        <v>166</v>
      </c>
      <c r="V83" s="9" t="str">
        <f>IF(B83="","",VLOOKUP(AD83,Varsayımlar!$B:$Q,13,0))</f>
        <v>Yurtdışı</v>
      </c>
      <c r="W83" s="9">
        <f>IF(B83="","",VLOOKUP(AD83,Varsayımlar!$B:$Q,14,0))</f>
        <v>9</v>
      </c>
      <c r="X83" s="86">
        <v>46188</v>
      </c>
      <c r="Y83" s="86">
        <v>46461</v>
      </c>
      <c r="Z83" s="9">
        <v>26061520</v>
      </c>
      <c r="AA83" s="9" t="str">
        <f>IF(B83="","",VLOOKUP(AD83,Varsayımlar!$B:$Q,15,0))</f>
        <v>Hanami Mavi Koli -Üretim Tarihi+9 AYI KAPATACAK ETİKETLİ</v>
      </c>
      <c r="AB83" s="9" t="str">
        <f>IF(B83="","",VLOOKUP(AD83,Varsayımlar!$B:$Q,16,0))</f>
        <v>19-21 cm</v>
      </c>
      <c r="AC83" s="9">
        <f>IF(B83="","",VLOOKUP(Sayfa2!AD57,Varsayımlar!B:S,18,0))</f>
        <v>0</v>
      </c>
      <c r="AD83" s="9" t="str">
        <f t="shared" si="5"/>
        <v xml:space="preserve">GERMESHanami 20cm sade 4pcs 166g </v>
      </c>
    </row>
    <row r="84" spans="1:30" ht="47.25" x14ac:dyDescent="0.25">
      <c r="A84" s="9" t="s">
        <v>125</v>
      </c>
      <c r="B84" s="88" t="s">
        <v>31</v>
      </c>
      <c r="C84" s="89">
        <f>IF(B84="","",VLOOKUP(AD84,Varsayımlar!$B:$Q,3,0))</f>
        <v>8698829380698</v>
      </c>
      <c r="D84" s="89"/>
      <c r="E84" s="85" t="s">
        <v>244</v>
      </c>
      <c r="F84" s="9">
        <v>47</v>
      </c>
      <c r="G84" s="9" t="s">
        <v>252</v>
      </c>
      <c r="H84" s="90" t="str">
        <f>IF(B84="","",VLOOKUP(AD84,Varsayımlar!$B:$Q,5,0))</f>
        <v>Tortillas 20cm (Etiketli)</v>
      </c>
      <c r="I84" s="90" t="str">
        <f>IF(B84="","",VLOOKUP(AD84,Varsayımlar!B:T,19,0))</f>
        <v>Etiketli</v>
      </c>
      <c r="J84" s="90" t="str">
        <f>IF(B84="","",VLOOKUP(AD84,Varsayımlar!$B:$Q,6,0))</f>
        <v>SADE</v>
      </c>
      <c r="K84" s="9">
        <v>140</v>
      </c>
      <c r="L84" s="9"/>
      <c r="M84" s="9">
        <f>IFERROR(IF(B84="","",K84/VLOOKUP(AD84,Varsayımlar!B:R,17,0)),"")</f>
        <v>1</v>
      </c>
      <c r="N84" s="9"/>
      <c r="O84" s="9">
        <v>2</v>
      </c>
      <c r="P84" s="90">
        <f>IF(B84="","",VLOOKUP(AD84,Varsayımlar!$B:$Q,7,0)*K84)</f>
        <v>4200</v>
      </c>
      <c r="Q84" s="90">
        <f>IF(B84="","",VLOOKUP(AD84,Varsayımlar!$B:$Q,8,0))</f>
        <v>20</v>
      </c>
      <c r="R84" s="90" t="str">
        <f>IF(B84="","",VLOOKUP(AD84,Varsayımlar!$B:$Q,9,0))</f>
        <v>Irak soft</v>
      </c>
      <c r="S84" s="90">
        <f>IF(B84="","",VLOOKUP(AD84,Varsayımlar!$B:$Q,10,0))</f>
        <v>4</v>
      </c>
      <c r="T84" s="90">
        <f>IF(B84="","",VLOOKUP(AD84,Varsayımlar!$B:$Q,11,0))</f>
        <v>30</v>
      </c>
      <c r="U84" s="90">
        <f>IF(B84="","",VLOOKUP(AD84,Varsayımlar!$B:$Q,12,0))</f>
        <v>166</v>
      </c>
      <c r="V84" s="90" t="str">
        <f>IF(B84="","",VLOOKUP(AD84,Varsayımlar!$B:$Q,13,0))</f>
        <v>Yurtdışı</v>
      </c>
      <c r="W84" s="90">
        <f>IF(B84="","",VLOOKUP(AD84,Varsayımlar!$B:$Q,14,0))</f>
        <v>9</v>
      </c>
      <c r="X84" s="86">
        <v>46188</v>
      </c>
      <c r="Y84" s="86">
        <v>46461</v>
      </c>
      <c r="Z84" s="9">
        <v>26061520</v>
      </c>
      <c r="AA84" s="90" t="str">
        <f>IF(B84="","",VLOOKUP(AD84,Varsayımlar!$B:$Q,15,0))</f>
        <v>20cm Koli-Üretim Tarihli Etiket</v>
      </c>
      <c r="AB84" s="90" t="str">
        <f>IF(B84="","",VLOOKUP(AD84,Varsayımlar!$B:$Q,16,0))</f>
        <v>19-21 cm</v>
      </c>
      <c r="AC84" s="90">
        <f>IF(B84="","",VLOOKUP(Sayfa2!AD58,Varsayımlar!B:S,18,0))</f>
        <v>0</v>
      </c>
      <c r="AD84" s="90" t="str">
        <f t="shared" si="5"/>
        <v>GERMESTortillas 20cm 4 lü 166g</v>
      </c>
    </row>
    <row r="85" spans="1:30" ht="47.25" x14ac:dyDescent="0.25">
      <c r="A85" s="9" t="s">
        <v>126</v>
      </c>
      <c r="B85" s="9" t="s">
        <v>31</v>
      </c>
      <c r="C85" s="10">
        <f>IF(B85="","",VLOOKUP(AD85,Varsayımlar!$B:$Q,3,0))</f>
        <v>8698829380698</v>
      </c>
      <c r="D85" s="10"/>
      <c r="E85" s="85" t="s">
        <v>246</v>
      </c>
      <c r="F85" s="9">
        <v>47</v>
      </c>
      <c r="G85" s="9" t="s">
        <v>253</v>
      </c>
      <c r="H85" s="9" t="str">
        <f>IF(B85="","",VLOOKUP(AD85,Varsayımlar!$B:$Q,5,0))</f>
        <v>Hanami Peynirli 20cm (050)</v>
      </c>
      <c r="I85" s="9" t="str">
        <f>IF(B85="","",VLOOKUP(AD85,Varsayımlar!B:T,19,0))</f>
        <v>Ambalaj kaç aylık kontrol?</v>
      </c>
      <c r="J85" s="9" t="str">
        <f>IF(B85="","",VLOOKUP(AD85,Varsayımlar!$B:$Q,6,0))</f>
        <v>PEYNİRLİ</v>
      </c>
      <c r="K85" s="9">
        <v>1120</v>
      </c>
      <c r="L85" s="9"/>
      <c r="M85" s="9">
        <f>IFERROR(IF(B85="","",K85/VLOOKUP(AD85,Varsayımlar!B:R,17,0)),"")</f>
        <v>8</v>
      </c>
      <c r="N85" s="9"/>
      <c r="O85" s="9">
        <v>12</v>
      </c>
      <c r="P85" s="9">
        <f>IF(B85="","",VLOOKUP(AD85,Varsayımlar!$B:$Q,7,0)*K85)</f>
        <v>33600</v>
      </c>
      <c r="Q85" s="9">
        <f>IF(B85="","",VLOOKUP(AD85,Varsayımlar!$B:$Q,8,0))</f>
        <v>20</v>
      </c>
      <c r="R85" s="9" t="str">
        <f>IF(B85="","",VLOOKUP(AD85,Varsayımlar!$B:$Q,9,0))</f>
        <v>Irak Soft-AT</v>
      </c>
      <c r="S85" s="9">
        <f>IF(B85="","",VLOOKUP(AD85,Varsayımlar!$B:$Q,10,0))</f>
        <v>4</v>
      </c>
      <c r="T85" s="9">
        <f>IF(B85="","",VLOOKUP(AD85,Varsayımlar!$B:$Q,11,0))</f>
        <v>30</v>
      </c>
      <c r="U85" s="9">
        <f>IF(B85="","",VLOOKUP(AD85,Varsayımlar!$B:$Q,12,0))</f>
        <v>166</v>
      </c>
      <c r="V85" s="9" t="str">
        <f>IF(B85="","",VLOOKUP(AD85,Varsayımlar!$B:$Q,13,0))</f>
        <v>YURTDIŞI</v>
      </c>
      <c r="W85" s="9">
        <f>IF(B85="","",VLOOKUP(AD85,Varsayımlar!$B:$Q,14,0))</f>
        <v>9</v>
      </c>
      <c r="X85" s="86">
        <v>46188</v>
      </c>
      <c r="Y85" s="86">
        <v>46461</v>
      </c>
      <c r="Z85" s="9" t="s">
        <v>250</v>
      </c>
      <c r="AA85" s="9" t="str">
        <f>IF(B85="","",VLOOKUP(AD85,Varsayımlar!$B:$Q,15,0))</f>
        <v>HANAMİ SARI KOLİ-ÜRETİM TARİHİ BASILACAK</v>
      </c>
      <c r="AB85" s="9" t="str">
        <f>IF(B85="","",VLOOKUP(AD85,Varsayımlar!$B:$Q,16,0))</f>
        <v>19-21 CM</v>
      </c>
      <c r="AC85" s="9">
        <f>IF(B85="","",VLOOKUP(Sayfa2!AD59,Varsayımlar!B:S,18,0))</f>
        <v>0</v>
      </c>
      <c r="AD85" s="9" t="str">
        <f t="shared" si="5"/>
        <v>GERMESHanami Peynirli 20cm 4 lü 166g</v>
      </c>
    </row>
    <row r="86" spans="1:30" ht="63" x14ac:dyDescent="0.25">
      <c r="A86" s="9" t="s">
        <v>127</v>
      </c>
      <c r="B86" s="88" t="s">
        <v>90</v>
      </c>
      <c r="C86" s="97">
        <f>IF(B86="","",VLOOKUP(AD86,Varsayımlar!$B:$Q,3,0))</f>
        <v>8698829380698</v>
      </c>
      <c r="D86" s="88" t="s">
        <v>231</v>
      </c>
      <c r="E86" s="88" t="s">
        <v>91</v>
      </c>
      <c r="F86" s="88"/>
      <c r="G86" s="88" t="s">
        <v>554</v>
      </c>
      <c r="H86" s="88" t="str">
        <f>IF(B86="","",VLOOKUP(AD86,Varsayımlar!$B:$Q,5,0))</f>
        <v>MAGNİT MAVİ AMBALAJ 25CM</v>
      </c>
      <c r="I86" s="88">
        <f>IF(B86="","",VLOOKUP(AD86,Varsayımlar!B:T,19,0))</f>
        <v>0</v>
      </c>
      <c r="J86" s="88" t="str">
        <f>IF(B86="","",VLOOKUP(AD86,Varsayımlar!$B:$Q,6,0))</f>
        <v>SADE</v>
      </c>
      <c r="K86" s="88">
        <v>672</v>
      </c>
      <c r="L86" s="88"/>
      <c r="M86" s="88">
        <f>IFERROR(IF(B86="","",K86/VLOOKUP(AD86,Varsayımlar!B:R,17,0)),"")</f>
        <v>8</v>
      </c>
      <c r="N86" s="88"/>
      <c r="O86" s="88">
        <v>7</v>
      </c>
      <c r="P86" s="88">
        <f>IF(B86="","",VLOOKUP(AD86,Varsayımlar!$B:$Q,7,0)*K86)</f>
        <v>20160</v>
      </c>
      <c r="Q86" s="88">
        <f>IF(B86="","",VLOOKUP(AD86,Varsayımlar!$B:$Q,8,0))</f>
        <v>25</v>
      </c>
      <c r="R86" s="88" t="str">
        <f>IF(B86="","",VLOOKUP(AD86,Varsayımlar!$B:$Q,9,0))</f>
        <v>SOFT</v>
      </c>
      <c r="S86" s="88">
        <f>IF(B86="","",VLOOKUP(AD86,Varsayımlar!$B:$Q,10,0))</f>
        <v>4</v>
      </c>
      <c r="T86" s="88">
        <f>IF(B86="","",VLOOKUP(AD86,Varsayımlar!$B:$Q,11,0))</f>
        <v>30</v>
      </c>
      <c r="U86" s="88">
        <f>IF(B86="","",VLOOKUP(AD86,Varsayımlar!$B:$Q,12,0))</f>
        <v>260</v>
      </c>
      <c r="V86" s="88" t="str">
        <f>IF(B86="","",VLOOKUP(AD86,Varsayımlar!$B:$Q,13,0))</f>
        <v>YURTDIŞI</v>
      </c>
      <c r="W86" s="88">
        <f>IF(B86="","",VLOOKUP(AD86,Varsayımlar!$B:$Q,14,0))</f>
        <v>9</v>
      </c>
      <c r="X86" s="127">
        <v>46188</v>
      </c>
      <c r="Y86" s="127">
        <v>46461</v>
      </c>
      <c r="Z86" s="88" t="s">
        <v>560</v>
      </c>
      <c r="AA86" s="88" t="str">
        <f>IF(B86="","",VLOOKUP(AD86,Varsayımlar!$B:$Q,15,0))</f>
        <v>25CM TURUNCU KOLİ-SOL ÜST DİKDÖRTGENE ÜRETİM TARİHİ BASILACAK</v>
      </c>
      <c r="AB86" s="88" t="str">
        <f>IF(B86="","",VLOOKUP(AD86,Varsayımlar!$B:$Q,16,0))</f>
        <v>24-26 CM</v>
      </c>
      <c r="AC86" s="90">
        <f>IF(B86="","",VLOOKUP(Sayfa2!AD48,Varsayımlar!B:S,18,0))</f>
        <v>0</v>
      </c>
      <c r="AD86" s="90" t="str">
        <f t="shared" si="5"/>
        <v>MAGNİTMAGNİT MAVİ AMBALAJ 25 CM 260G</v>
      </c>
    </row>
    <row r="87" spans="1:30" ht="63" x14ac:dyDescent="0.25">
      <c r="A87" s="9" t="s">
        <v>128</v>
      </c>
      <c r="B87" s="88" t="s">
        <v>90</v>
      </c>
      <c r="C87" s="97">
        <f>IF(B87="","",VLOOKUP(AD87,Varsayımlar!$B:$Q,3,0))</f>
        <v>8698829380698</v>
      </c>
      <c r="D87" s="88" t="s">
        <v>231</v>
      </c>
      <c r="E87" s="88" t="s">
        <v>91</v>
      </c>
      <c r="F87" s="88"/>
      <c r="G87" s="88" t="s">
        <v>555</v>
      </c>
      <c r="H87" s="88" t="str">
        <f>IF(B87="","",VLOOKUP(AD87,Varsayımlar!$B:$Q,5,0))</f>
        <v>MAGNİT MAVİ AMBALAJ 25CM</v>
      </c>
      <c r="I87" s="88">
        <f>IF(B87="","",VLOOKUP(AD87,Varsayımlar!B:T,19,0))</f>
        <v>0</v>
      </c>
      <c r="J87" s="88" t="str">
        <f>IF(B87="","",VLOOKUP(AD87,Varsayımlar!$B:$Q,6,0))</f>
        <v>SADE</v>
      </c>
      <c r="K87" s="88">
        <v>672</v>
      </c>
      <c r="L87" s="88"/>
      <c r="M87" s="88">
        <f>IFERROR(IF(B87="","",K87/VLOOKUP(AD87,Varsayımlar!B:R,17,0)),"")</f>
        <v>8</v>
      </c>
      <c r="N87" s="88"/>
      <c r="O87" s="88">
        <v>7</v>
      </c>
      <c r="P87" s="88">
        <f>IF(B87="","",VLOOKUP(AD87,Varsayımlar!$B:$Q,7,0)*K87)</f>
        <v>20160</v>
      </c>
      <c r="Q87" s="88">
        <f>IF(B87="","",VLOOKUP(AD87,Varsayımlar!$B:$Q,8,0))</f>
        <v>25</v>
      </c>
      <c r="R87" s="88" t="str">
        <f>IF(B87="","",VLOOKUP(AD87,Varsayımlar!$B:$Q,9,0))</f>
        <v>SOFT</v>
      </c>
      <c r="S87" s="88">
        <f>IF(B87="","",VLOOKUP(AD87,Varsayımlar!$B:$Q,10,0))</f>
        <v>4</v>
      </c>
      <c r="T87" s="88">
        <f>IF(B87="","",VLOOKUP(AD87,Varsayımlar!$B:$Q,11,0))</f>
        <v>30</v>
      </c>
      <c r="U87" s="88">
        <f>IF(B87="","",VLOOKUP(AD87,Varsayımlar!$B:$Q,12,0))</f>
        <v>260</v>
      </c>
      <c r="V87" s="88" t="str">
        <f>IF(B87="","",VLOOKUP(AD87,Varsayımlar!$B:$Q,13,0))</f>
        <v>YURTDIŞI</v>
      </c>
      <c r="W87" s="88">
        <f>IF(B87="","",VLOOKUP(AD87,Varsayımlar!$B:$Q,14,0))</f>
        <v>9</v>
      </c>
      <c r="X87" s="127">
        <v>46188</v>
      </c>
      <c r="Y87" s="127">
        <v>46461</v>
      </c>
      <c r="Z87" s="88" t="s">
        <v>560</v>
      </c>
      <c r="AA87" s="88" t="str">
        <f>IF(B87="","",VLOOKUP(AD87,Varsayımlar!$B:$Q,15,0))</f>
        <v>25CM TURUNCU KOLİ-SOL ÜST DİKDÖRTGENE ÜRETİM TARİHİ BASILACAK</v>
      </c>
      <c r="AB87" s="88" t="str">
        <f>IF(B87="","",VLOOKUP(AD87,Varsayımlar!$B:$Q,16,0))</f>
        <v>24-26 CM</v>
      </c>
      <c r="AC87" s="90">
        <f>IF(B87="","",VLOOKUP(Sayfa2!AD49,Varsayımlar!B:S,18,0))</f>
        <v>0</v>
      </c>
      <c r="AD87" s="90" t="str">
        <f t="shared" si="5"/>
        <v>MAGNİTMAGNİT MAVİ AMBALAJ 25 CM 260G</v>
      </c>
    </row>
    <row r="88" spans="1:30" ht="63" x14ac:dyDescent="0.25">
      <c r="A88" s="9" t="s">
        <v>129</v>
      </c>
      <c r="B88" s="88" t="s">
        <v>90</v>
      </c>
      <c r="C88" s="97">
        <f>IF(B88="","",VLOOKUP(AD88,Varsayımlar!$B:$Q,3,0))</f>
        <v>8698829380698</v>
      </c>
      <c r="D88" s="88" t="s">
        <v>231</v>
      </c>
      <c r="E88" s="88" t="s">
        <v>91</v>
      </c>
      <c r="F88" s="88"/>
      <c r="G88" s="88" t="s">
        <v>556</v>
      </c>
      <c r="H88" s="88" t="str">
        <f>IF(B88="","",VLOOKUP(AD88,Varsayımlar!$B:$Q,5,0))</f>
        <v>MAGNİT MAVİ AMBALAJ 25CM</v>
      </c>
      <c r="I88" s="88">
        <f>IF(B88="","",VLOOKUP(AD88,Varsayımlar!B:T,19,0))</f>
        <v>0</v>
      </c>
      <c r="J88" s="88" t="str">
        <f>IF(B88="","",VLOOKUP(AD88,Varsayımlar!$B:$Q,6,0))</f>
        <v>SADE</v>
      </c>
      <c r="K88" s="88">
        <v>672</v>
      </c>
      <c r="L88" s="88"/>
      <c r="M88" s="88">
        <f>IFERROR(IF(B88="","",K88/VLOOKUP(AD88,Varsayımlar!B:R,17,0)),"")</f>
        <v>8</v>
      </c>
      <c r="N88" s="88"/>
      <c r="O88" s="88">
        <v>7</v>
      </c>
      <c r="P88" s="88">
        <f>IF(B88="","",VLOOKUP(AD88,Varsayımlar!$B:$Q,7,0)*K88)</f>
        <v>20160</v>
      </c>
      <c r="Q88" s="88">
        <f>IF(B88="","",VLOOKUP(AD88,Varsayımlar!$B:$Q,8,0))</f>
        <v>25</v>
      </c>
      <c r="R88" s="88" t="str">
        <f>IF(B88="","",VLOOKUP(AD88,Varsayımlar!$B:$Q,9,0))</f>
        <v>SOFT</v>
      </c>
      <c r="S88" s="88">
        <f>IF(B88="","",VLOOKUP(AD88,Varsayımlar!$B:$Q,10,0))</f>
        <v>4</v>
      </c>
      <c r="T88" s="88">
        <f>IF(B88="","",VLOOKUP(AD88,Varsayımlar!$B:$Q,11,0))</f>
        <v>30</v>
      </c>
      <c r="U88" s="88">
        <f>IF(B88="","",VLOOKUP(AD88,Varsayımlar!$B:$Q,12,0))</f>
        <v>260</v>
      </c>
      <c r="V88" s="88" t="str">
        <f>IF(B88="","",VLOOKUP(AD88,Varsayımlar!$B:$Q,13,0))</f>
        <v>YURTDIŞI</v>
      </c>
      <c r="W88" s="88">
        <f>IF(B88="","",VLOOKUP(AD88,Varsayımlar!$B:$Q,14,0))</f>
        <v>9</v>
      </c>
      <c r="X88" s="127">
        <v>46188</v>
      </c>
      <c r="Y88" s="127">
        <v>46461</v>
      </c>
      <c r="Z88" s="88" t="s">
        <v>560</v>
      </c>
      <c r="AA88" s="88" t="str">
        <f>IF(B88="","",VLOOKUP(AD88,Varsayımlar!$B:$Q,15,0))</f>
        <v>25CM TURUNCU KOLİ-SOL ÜST DİKDÖRTGENE ÜRETİM TARİHİ BASILACAK</v>
      </c>
      <c r="AB88" s="88" t="str">
        <f>IF(B88="","",VLOOKUP(AD88,Varsayımlar!$B:$Q,16,0))</f>
        <v>24-26 CM</v>
      </c>
      <c r="AC88" s="90">
        <f>IF(B88="","",VLOOKUP(Sayfa2!AD50,Varsayımlar!B:S,18,0))</f>
        <v>0</v>
      </c>
      <c r="AD88" s="90" t="str">
        <f t="shared" si="5"/>
        <v>MAGNİTMAGNİT MAVİ AMBALAJ 25 CM 260G</v>
      </c>
    </row>
    <row r="89" spans="1:30" ht="63" x14ac:dyDescent="0.25">
      <c r="A89" s="9" t="s">
        <v>130</v>
      </c>
      <c r="B89" s="111" t="s">
        <v>90</v>
      </c>
      <c r="C89" s="112">
        <f>IF(B89="","",VLOOKUP(AD89,Varsayımlar!$B:$Q,3,0))</f>
        <v>8698829380698</v>
      </c>
      <c r="D89" s="111" t="s">
        <v>232</v>
      </c>
      <c r="E89" s="111" t="s">
        <v>91</v>
      </c>
      <c r="F89" s="111"/>
      <c r="G89" s="111" t="s">
        <v>557</v>
      </c>
      <c r="H89" s="111" t="str">
        <f>IF(B89="","",VLOOKUP(AD89,Varsayımlar!$B:$Q,5,0))</f>
        <v>MAGNİT MAVİ AMBALAJ 25CM</v>
      </c>
      <c r="I89" s="111">
        <f>IF(B89="","",VLOOKUP(AD89,Varsayımlar!B:T,19,0))</f>
        <v>0</v>
      </c>
      <c r="J89" s="111" t="str">
        <f>IF(B89="","",VLOOKUP(AD89,Varsayımlar!$B:$Q,6,0))</f>
        <v>SADE</v>
      </c>
      <c r="K89" s="111">
        <v>672</v>
      </c>
      <c r="L89" s="111"/>
      <c r="M89" s="111">
        <f>IFERROR(IF(B89="","",K89/VLOOKUP(AD89,Varsayımlar!B:R,17,0)),"")</f>
        <v>8</v>
      </c>
      <c r="N89" s="111"/>
      <c r="O89" s="111">
        <v>7</v>
      </c>
      <c r="P89" s="111">
        <f>IF(B89="","",VLOOKUP(AD89,Varsayımlar!$B:$Q,7,0)*K89)</f>
        <v>20160</v>
      </c>
      <c r="Q89" s="111">
        <f>IF(B89="","",VLOOKUP(AD89,Varsayımlar!$B:$Q,8,0))</f>
        <v>25</v>
      </c>
      <c r="R89" s="111" t="str">
        <f>IF(B89="","",VLOOKUP(AD89,Varsayımlar!$B:$Q,9,0))</f>
        <v>SOFT</v>
      </c>
      <c r="S89" s="111">
        <f>IF(B89="","",VLOOKUP(AD89,Varsayımlar!$B:$Q,10,0))</f>
        <v>4</v>
      </c>
      <c r="T89" s="111">
        <f>IF(B89="","",VLOOKUP(AD89,Varsayımlar!$B:$Q,11,0))</f>
        <v>30</v>
      </c>
      <c r="U89" s="111">
        <f>IF(B89="","",VLOOKUP(AD89,Varsayımlar!$B:$Q,12,0))</f>
        <v>260</v>
      </c>
      <c r="V89" s="111" t="str">
        <f>IF(B89="","",VLOOKUP(AD89,Varsayımlar!$B:$Q,13,0))</f>
        <v>YURTDIŞI</v>
      </c>
      <c r="W89" s="111">
        <f>IF(B89="","",VLOOKUP(AD89,Varsayımlar!$B:$Q,14,0))</f>
        <v>9</v>
      </c>
      <c r="X89" s="114">
        <v>46188</v>
      </c>
      <c r="Y89" s="114">
        <v>46461</v>
      </c>
      <c r="Z89" s="111" t="s">
        <v>561</v>
      </c>
      <c r="AA89" s="111" t="str">
        <f>IF(B89="","",VLOOKUP(AD89,Varsayımlar!$B:$Q,15,0))</f>
        <v>25CM TURUNCU KOLİ-SOL ÜST DİKDÖRTGENE ÜRETİM TARİHİ BASILACAK</v>
      </c>
      <c r="AB89" s="111" t="str">
        <f>IF(B89="","",VLOOKUP(AD89,Varsayımlar!$B:$Q,16,0))</f>
        <v>24-26 CM</v>
      </c>
      <c r="AC89" s="90">
        <f>IF(B89="","",VLOOKUP(Sayfa2!AD51,Varsayımlar!B:S,18,0))</f>
        <v>0</v>
      </c>
      <c r="AD89" s="90" t="str">
        <f t="shared" si="5"/>
        <v>MAGNİTMAGNİT MAVİ AMBALAJ 25 CM 260G</v>
      </c>
    </row>
    <row r="90" spans="1:30" ht="63" x14ac:dyDescent="0.25">
      <c r="A90" s="9" t="s">
        <v>131</v>
      </c>
      <c r="B90" s="111" t="s">
        <v>90</v>
      </c>
      <c r="C90" s="112">
        <f>IF(B90="","",VLOOKUP(AD90,Varsayımlar!$B:$Q,3,0))</f>
        <v>8698829380698</v>
      </c>
      <c r="D90" s="111" t="s">
        <v>232</v>
      </c>
      <c r="E90" s="111" t="s">
        <v>91</v>
      </c>
      <c r="F90" s="111"/>
      <c r="G90" s="111" t="s">
        <v>558</v>
      </c>
      <c r="H90" s="111" t="str">
        <f>IF(B90="","",VLOOKUP(AD90,Varsayımlar!$B:$Q,5,0))</f>
        <v>MAGNİT MAVİ AMBALAJ 25CM</v>
      </c>
      <c r="I90" s="111">
        <f>IF(B90="","",VLOOKUP(AD90,Varsayımlar!B:T,19,0))</f>
        <v>0</v>
      </c>
      <c r="J90" s="111" t="str">
        <f>IF(B90="","",VLOOKUP(AD90,Varsayımlar!$B:$Q,6,0))</f>
        <v>SADE</v>
      </c>
      <c r="K90" s="111">
        <v>672</v>
      </c>
      <c r="L90" s="111"/>
      <c r="M90" s="111">
        <f>IFERROR(IF(B90="","",K90/VLOOKUP(AD90,Varsayımlar!B:R,17,0)),"")</f>
        <v>8</v>
      </c>
      <c r="N90" s="111"/>
      <c r="O90" s="111">
        <v>7</v>
      </c>
      <c r="P90" s="111">
        <f>IF(B90="","",VLOOKUP(AD90,Varsayımlar!$B:$Q,7,0)*K90)</f>
        <v>20160</v>
      </c>
      <c r="Q90" s="111">
        <f>IF(B90="","",VLOOKUP(AD90,Varsayımlar!$B:$Q,8,0))</f>
        <v>25</v>
      </c>
      <c r="R90" s="111" t="str">
        <f>IF(B90="","",VLOOKUP(AD90,Varsayımlar!$B:$Q,9,0))</f>
        <v>SOFT</v>
      </c>
      <c r="S90" s="111">
        <f>IF(B90="","",VLOOKUP(AD90,Varsayımlar!$B:$Q,10,0))</f>
        <v>4</v>
      </c>
      <c r="T90" s="111">
        <f>IF(B90="","",VLOOKUP(AD90,Varsayımlar!$B:$Q,11,0))</f>
        <v>30</v>
      </c>
      <c r="U90" s="111">
        <f>IF(B90="","",VLOOKUP(AD90,Varsayımlar!$B:$Q,12,0))</f>
        <v>260</v>
      </c>
      <c r="V90" s="111" t="str">
        <f>IF(B90="","",VLOOKUP(AD90,Varsayımlar!$B:$Q,13,0))</f>
        <v>YURTDIŞI</v>
      </c>
      <c r="W90" s="111">
        <f>IF(B90="","",VLOOKUP(AD90,Varsayımlar!$B:$Q,14,0))</f>
        <v>9</v>
      </c>
      <c r="X90" s="114">
        <v>46188</v>
      </c>
      <c r="Y90" s="114">
        <v>46461</v>
      </c>
      <c r="Z90" s="111" t="s">
        <v>561</v>
      </c>
      <c r="AA90" s="111" t="str">
        <f>IF(B90="","",VLOOKUP(AD90,Varsayımlar!$B:$Q,15,0))</f>
        <v>25CM TURUNCU KOLİ-SOL ÜST DİKDÖRTGENE ÜRETİM TARİHİ BASILACAK</v>
      </c>
      <c r="AB90" s="111" t="str">
        <f>IF(B90="","",VLOOKUP(AD90,Varsayımlar!$B:$Q,16,0))</f>
        <v>24-26 CM</v>
      </c>
      <c r="AC90" s="90">
        <f>IF(B90="","",VLOOKUP(Sayfa2!AD52,Varsayımlar!B:S,18,0))</f>
        <v>0</v>
      </c>
      <c r="AD90" s="90" t="str">
        <f t="shared" si="5"/>
        <v>MAGNİTMAGNİT MAVİ AMBALAJ 25 CM 260G</v>
      </c>
    </row>
    <row r="91" spans="1:30" ht="63" x14ac:dyDescent="0.25">
      <c r="A91" s="9" t="s">
        <v>132</v>
      </c>
      <c r="B91" s="111" t="s">
        <v>90</v>
      </c>
      <c r="C91" s="112">
        <f>IF(B91="","",VLOOKUP(AD91,Varsayımlar!$B:$Q,3,0))</f>
        <v>8698829380698</v>
      </c>
      <c r="D91" s="111" t="s">
        <v>232</v>
      </c>
      <c r="E91" s="111" t="s">
        <v>91</v>
      </c>
      <c r="F91" s="111"/>
      <c r="G91" s="111" t="s">
        <v>559</v>
      </c>
      <c r="H91" s="111" t="str">
        <f>IF(B91="","",VLOOKUP(AD91,Varsayımlar!$B:$Q,5,0))</f>
        <v>MAGNİT MAVİ AMBALAJ 25CM</v>
      </c>
      <c r="I91" s="111">
        <f>IF(B91="","",VLOOKUP(AD91,Varsayımlar!B:T,19,0))</f>
        <v>0</v>
      </c>
      <c r="J91" s="111" t="str">
        <f>IF(B91="","",VLOOKUP(AD91,Varsayımlar!$B:$Q,6,0))</f>
        <v>SADE</v>
      </c>
      <c r="K91" s="111">
        <v>672</v>
      </c>
      <c r="L91" s="111"/>
      <c r="M91" s="111">
        <f>IFERROR(IF(B91="","",K91/VLOOKUP(AD91,Varsayımlar!B:R,17,0)),"")</f>
        <v>8</v>
      </c>
      <c r="N91" s="111"/>
      <c r="O91" s="111">
        <v>7</v>
      </c>
      <c r="P91" s="111">
        <f>IF(B91="","",VLOOKUP(AD91,Varsayımlar!$B:$Q,7,0)*K91)</f>
        <v>20160</v>
      </c>
      <c r="Q91" s="111">
        <f>IF(B91="","",VLOOKUP(AD91,Varsayımlar!$B:$Q,8,0))</f>
        <v>25</v>
      </c>
      <c r="R91" s="111" t="str">
        <f>IF(B91="","",VLOOKUP(AD91,Varsayımlar!$B:$Q,9,0))</f>
        <v>SOFT</v>
      </c>
      <c r="S91" s="111">
        <f>IF(B91="","",VLOOKUP(AD91,Varsayımlar!$B:$Q,10,0))</f>
        <v>4</v>
      </c>
      <c r="T91" s="111">
        <f>IF(B91="","",VLOOKUP(AD91,Varsayımlar!$B:$Q,11,0))</f>
        <v>30</v>
      </c>
      <c r="U91" s="111">
        <f>IF(B91="","",VLOOKUP(AD91,Varsayımlar!$B:$Q,12,0))</f>
        <v>260</v>
      </c>
      <c r="V91" s="111" t="str">
        <f>IF(B91="","",VLOOKUP(AD91,Varsayımlar!$B:$Q,13,0))</f>
        <v>YURTDIŞI</v>
      </c>
      <c r="W91" s="111">
        <f>IF(B91="","",VLOOKUP(AD91,Varsayımlar!$B:$Q,14,0))</f>
        <v>9</v>
      </c>
      <c r="X91" s="114">
        <v>46188</v>
      </c>
      <c r="Y91" s="114">
        <v>46461</v>
      </c>
      <c r="Z91" s="111" t="s">
        <v>561</v>
      </c>
      <c r="AA91" s="111" t="str">
        <f>IF(B91="","",VLOOKUP(AD91,Varsayımlar!$B:$Q,15,0))</f>
        <v>25CM TURUNCU KOLİ-SOL ÜST DİKDÖRTGENE ÜRETİM TARİHİ BASILACAK</v>
      </c>
      <c r="AB91" s="111" t="str">
        <f>IF(B91="","",VLOOKUP(AD91,Varsayımlar!$B:$Q,16,0))</f>
        <v>24-26 CM</v>
      </c>
      <c r="AC91" s="90">
        <f>IF(B91="","",VLOOKUP(Sayfa2!AD53,Varsayımlar!B:S,18,0))</f>
        <v>0</v>
      </c>
      <c r="AD91" s="90" t="str">
        <f t="shared" si="5"/>
        <v>MAGNİTMAGNİT MAVİ AMBALAJ 25 CM 260G</v>
      </c>
    </row>
    <row r="92" spans="1:30" ht="40.5" customHeight="1" x14ac:dyDescent="0.25">
      <c r="A92" s="9" t="s">
        <v>136</v>
      </c>
      <c r="B92" s="88" t="s">
        <v>271</v>
      </c>
      <c r="C92" s="89">
        <f>IF(B92="","",VLOOKUP(AD92,Varsayımlar!$B:$Q,3,0))</f>
        <v>8698829380698</v>
      </c>
      <c r="D92" s="89"/>
      <c r="E92" s="85" t="s">
        <v>268</v>
      </c>
      <c r="F92" s="9"/>
      <c r="G92" s="9" t="s">
        <v>530</v>
      </c>
      <c r="H92" s="90" t="str">
        <f>IF(B92="","",VLOOKUP(AD92,Varsayımlar!$B:$Q,5,0))</f>
        <v>Rimini 20cm</v>
      </c>
      <c r="I92" s="90">
        <f>IF(B92="","",VLOOKUP(AD92,Varsayımlar!B:T,19,0))</f>
        <v>0</v>
      </c>
      <c r="J92" s="90" t="str">
        <f>IF(B92="","",VLOOKUP(AD92,Varsayımlar!$B:$Q,6,0))</f>
        <v>SADE</v>
      </c>
      <c r="K92" s="9">
        <v>2880</v>
      </c>
      <c r="L92" s="9"/>
      <c r="M92" s="9">
        <f>IFERROR(IF(B92="","",K92/VLOOKUP(AD92,Varsayımlar!B:R,17,0)),"")</f>
        <v>24</v>
      </c>
      <c r="N92" s="9"/>
      <c r="O92" s="9">
        <v>28</v>
      </c>
      <c r="P92" s="90">
        <f>IF(B92="","",VLOOKUP(AD92,Varsayımlar!$B:$Q,7,0)*K92)</f>
        <v>40320</v>
      </c>
      <c r="Q92" s="90">
        <f>IF(B92="","",VLOOKUP(AD92,Varsayımlar!$B:$Q,8,0))</f>
        <v>20</v>
      </c>
      <c r="R92" s="90" t="str">
        <f>IF(B92="","",VLOOKUP(AD92,Varsayımlar!$B:$Q,9,0))</f>
        <v>Irak soft</v>
      </c>
      <c r="S92" s="90">
        <f>IF(B92="","",VLOOKUP(AD92,Varsayımlar!$B:$Q,10,0))</f>
        <v>8</v>
      </c>
      <c r="T92" s="90">
        <f>IF(B92="","",VLOOKUP(AD92,Varsayımlar!$B:$Q,11,0))</f>
        <v>14</v>
      </c>
      <c r="U92" s="90">
        <f>IF(B92="","",VLOOKUP(AD92,Varsayımlar!$B:$Q,12,0))</f>
        <v>360</v>
      </c>
      <c r="V92" s="90" t="str">
        <f>IF(B92="","",VLOOKUP(AD92,Varsayımlar!$B:$Q,13,0))</f>
        <v>YURTDIŞI</v>
      </c>
      <c r="W92" s="90">
        <f>IF(B92="","",VLOOKUP(AD92,Varsayımlar!$B:$Q,14,0))</f>
        <v>0</v>
      </c>
      <c r="X92" s="9"/>
      <c r="Y92" s="9" t="s">
        <v>272</v>
      </c>
      <c r="Z92" s="9" t="s">
        <v>273</v>
      </c>
      <c r="AA92" s="90" t="str">
        <f>IF(B92="","",VLOOKUP(AD92,Varsayımlar!$B:$Q,15,0))</f>
        <v>20cm koli-İbranice Etiket</v>
      </c>
      <c r="AB92" s="90" t="str">
        <f>IF(B92="","",VLOOKUP(AD92,Varsayımlar!$B:$Q,16,0))</f>
        <v>19-21 cm</v>
      </c>
      <c r="AC92" s="90">
        <f>IF(B92="","",VLOOKUP(Sayfa2!AD99,Varsayımlar!B:S,18,0))</f>
        <v>0</v>
      </c>
      <c r="AD92" s="90" t="str">
        <f t="shared" si="5"/>
        <v>EyalRimini 20 cm 8 pcs 360g</v>
      </c>
    </row>
    <row r="93" spans="1:30" ht="40.5" customHeight="1" x14ac:dyDescent="0.25">
      <c r="A93" s="9" t="s">
        <v>137</v>
      </c>
      <c r="B93" s="88" t="s">
        <v>271</v>
      </c>
      <c r="C93" s="89">
        <f>IF(B93="","",VLOOKUP(AD93,Varsayımlar!$B:$Q,3,0))</f>
        <v>8698829380698</v>
      </c>
      <c r="D93" s="89"/>
      <c r="E93" s="85" t="s">
        <v>542</v>
      </c>
      <c r="F93" s="9"/>
      <c r="G93" s="9" t="s">
        <v>530</v>
      </c>
      <c r="H93" s="90" t="str">
        <f>IF(B93="","",VLOOKUP(AD93,Varsayımlar!$B:$Q,5,0))</f>
        <v>Durum 3 lü paket sade 1620g (İç-Dış Ambalaj)</v>
      </c>
      <c r="I93" s="90">
        <f>IF(B93="","",VLOOKUP(AD93,Varsayımlar!B:T,19,0))</f>
        <v>0</v>
      </c>
      <c r="J93" s="90" t="str">
        <f>IF(B93="","",VLOOKUP(AD93,Varsayımlar!$B:$Q,6,0))</f>
        <v>SADE</v>
      </c>
      <c r="K93" s="9">
        <v>1200</v>
      </c>
      <c r="L93" s="9"/>
      <c r="M93" s="9" t="str">
        <f>IFERROR(IF(B93="","",K93/VLOOKUP(AD93,Varsayımlar!B:R,17,0)),"")</f>
        <v/>
      </c>
      <c r="N93" s="9"/>
      <c r="O93" s="9">
        <v>14</v>
      </c>
      <c r="P93" s="90">
        <f>IF(B93="","",VLOOKUP(AD93,Varsayımlar!$B:$Q,7,0)*K93)</f>
        <v>4800</v>
      </c>
      <c r="Q93" s="90">
        <f>IF(B93="","",VLOOKUP(AD93,Varsayımlar!$B:$Q,8,0))</f>
        <v>20</v>
      </c>
      <c r="R93" s="90" t="str">
        <f>IF(B93="","",VLOOKUP(AD93,Varsayımlar!$B:$Q,9,0))</f>
        <v>Irak Soft</v>
      </c>
      <c r="S93" s="90">
        <f>IF(B93="","",VLOOKUP(AD93,Varsayımlar!$B:$Q,10,0))</f>
        <v>36</v>
      </c>
      <c r="T93" s="90">
        <f>IF(B93="","",VLOOKUP(AD93,Varsayımlar!$B:$Q,11,0))</f>
        <v>4</v>
      </c>
      <c r="U93" s="90">
        <f>IF(B93="","",VLOOKUP(AD93,Varsayımlar!$B:$Q,12,0))</f>
        <v>1620</v>
      </c>
      <c r="V93" s="90" t="str">
        <f>IF(B93="","",VLOOKUP(AD93,Varsayımlar!$B:$Q,13,0))</f>
        <v>Yurtdışı</v>
      </c>
      <c r="W93" s="90">
        <f>IF(B93="","",VLOOKUP(AD93,Varsayımlar!$B:$Q,14,0))</f>
        <v>0</v>
      </c>
      <c r="X93" s="9"/>
      <c r="Y93" s="9" t="s">
        <v>272</v>
      </c>
      <c r="Z93" s="9" t="s">
        <v>273</v>
      </c>
      <c r="AA93" s="90" t="str">
        <f>IF(B93="","",VLOOKUP(AD93,Varsayımlar!$B:$Q,15,0))</f>
        <v>Lacivert 20cm Koli-İbranice Sade Etiketli</v>
      </c>
      <c r="AB93" s="90" t="str">
        <f>IF(B93="","",VLOOKUP(AD93,Varsayımlar!$B:$Q,16,0))</f>
        <v>19-21 cm</v>
      </c>
      <c r="AC93" s="90">
        <f>IF(B93="","",VLOOKUP(Sayfa2!AD100,Varsayımlar!B:S,18,0))</f>
        <v>0</v>
      </c>
      <c r="AD93" s="90" t="str">
        <f t="shared" si="5"/>
        <v>EyalDurum 3 lü paket sade 1620g</v>
      </c>
    </row>
    <row r="94" spans="1:30" ht="40.5" customHeight="1" x14ac:dyDescent="0.25">
      <c r="A94" s="9" t="s">
        <v>138</v>
      </c>
      <c r="B94" s="88" t="s">
        <v>271</v>
      </c>
      <c r="C94" s="89">
        <f>IF(B94="","",VLOOKUP(AD94,Varsayımlar!$B:$Q,3,0))</f>
        <v>8698829380698</v>
      </c>
      <c r="D94" s="89"/>
      <c r="E94" s="85" t="s">
        <v>544</v>
      </c>
      <c r="F94" s="9"/>
      <c r="G94" s="9" t="s">
        <v>530</v>
      </c>
      <c r="H94" s="90" t="str">
        <f>IF(B94="","",VLOOKUP(AD94,Varsayımlar!$B:$Q,5,0))</f>
        <v>Durum 3 lü paket TB 1620g (İç-Dış Ambalaj)</v>
      </c>
      <c r="I94" s="90">
        <f>IF(B94="","",VLOOKUP(AD94,Varsayımlar!B:T,19,0))</f>
        <v>0</v>
      </c>
      <c r="J94" s="90" t="str">
        <f>IF(B94="","",VLOOKUP(AD94,Varsayımlar!$B:$Q,6,0))</f>
        <v>Tam Buğdaylı</v>
      </c>
      <c r="K94" s="9">
        <v>720</v>
      </c>
      <c r="L94" s="9"/>
      <c r="M94" s="9" t="str">
        <f>IFERROR(IF(B94="","",K94/VLOOKUP(AD94,Varsayımlar!B:R,17,0)),"")</f>
        <v/>
      </c>
      <c r="N94" s="9"/>
      <c r="O94" s="9">
        <v>8</v>
      </c>
      <c r="P94" s="90">
        <f>IF(B94="","",VLOOKUP(AD94,Varsayımlar!$B:$Q,7,0)*K94)</f>
        <v>2880</v>
      </c>
      <c r="Q94" s="90">
        <f>IF(B94="","",VLOOKUP(AD94,Varsayımlar!$B:$Q,8,0))</f>
        <v>20</v>
      </c>
      <c r="R94" s="90" t="str">
        <f>IF(B94="","",VLOOKUP(AD94,Varsayımlar!$B:$Q,9,0))</f>
        <v>Irak Soft</v>
      </c>
      <c r="S94" s="90">
        <f>IF(B94="","",VLOOKUP(AD94,Varsayımlar!$B:$Q,10,0))</f>
        <v>36</v>
      </c>
      <c r="T94" s="90">
        <f>IF(B94="","",VLOOKUP(AD94,Varsayımlar!$B:$Q,11,0))</f>
        <v>4</v>
      </c>
      <c r="U94" s="90">
        <f>IF(B94="","",VLOOKUP(AD94,Varsayımlar!$B:$Q,12,0))</f>
        <v>1620</v>
      </c>
      <c r="V94" s="90" t="str">
        <f>IF(B94="","",VLOOKUP(AD94,Varsayımlar!$B:$Q,13,0))</f>
        <v>Yurtdışı</v>
      </c>
      <c r="W94" s="90">
        <f>IF(B94="","",VLOOKUP(AD94,Varsayımlar!$B:$Q,14,0))</f>
        <v>0</v>
      </c>
      <c r="X94" s="9"/>
      <c r="Y94" s="9" t="s">
        <v>272</v>
      </c>
      <c r="Z94" s="9" t="s">
        <v>273</v>
      </c>
      <c r="AA94" s="90" t="str">
        <f>IF(B94="","",VLOOKUP(AD94,Varsayımlar!$B:$Q,15,0))</f>
        <v>Lacivert 20cm Koli-İbranice TB Etiketli</v>
      </c>
      <c r="AB94" s="90" t="str">
        <f>IF(B94="","",VLOOKUP(AD94,Varsayımlar!$B:$Q,16,0))</f>
        <v>19-21 cm</v>
      </c>
      <c r="AC94" s="90">
        <f>IF(B94="","",VLOOKUP(Sayfa2!AD101,Varsayımlar!B:S,18,0))</f>
        <v>0</v>
      </c>
      <c r="AD94" s="90" t="str">
        <f t="shared" si="5"/>
        <v>EyalDurum 3 lü paket TB 1620g</v>
      </c>
    </row>
    <row r="95" spans="1:30" ht="63" x14ac:dyDescent="0.25">
      <c r="A95" s="9" t="s">
        <v>188</v>
      </c>
      <c r="B95" s="70" t="s">
        <v>90</v>
      </c>
      <c r="C95" s="71">
        <f>IF(B95="","",VLOOKUP(AD95,Varsayımlar!$B:$Q,3,0))</f>
        <v>8698829380698</v>
      </c>
      <c r="D95" s="70" t="s">
        <v>258</v>
      </c>
      <c r="E95" s="70" t="s">
        <v>91</v>
      </c>
      <c r="F95" s="70"/>
      <c r="G95" s="70" t="s">
        <v>578</v>
      </c>
      <c r="H95" s="70" t="str">
        <f>IF(B95="","",VLOOKUP(AD95,Varsayımlar!$B:$Q,5,0))</f>
        <v>MAGNİT MAVİ AMBALAJ 25CM</v>
      </c>
      <c r="I95" s="70">
        <f>IF(B95="","",VLOOKUP(AD95,Varsayımlar!B:T,19,0))</f>
        <v>0</v>
      </c>
      <c r="J95" s="70" t="str">
        <f>IF(B95="","",VLOOKUP(AD95,Varsayımlar!$B:$Q,6,0))</f>
        <v>SADE</v>
      </c>
      <c r="K95" s="70">
        <v>672</v>
      </c>
      <c r="L95" s="70"/>
      <c r="M95" s="70">
        <f>IFERROR(IF(B95="","",K95/VLOOKUP(AD95,Varsayımlar!B:R,17,0)),"")</f>
        <v>8</v>
      </c>
      <c r="N95" s="70"/>
      <c r="O95" s="70">
        <v>7</v>
      </c>
      <c r="P95" s="70">
        <f>IF(B95="","",VLOOKUP(AD95,Varsayımlar!$B:$Q,7,0)*K95)</f>
        <v>20160</v>
      </c>
      <c r="Q95" s="70">
        <f>IF(B95="","",VLOOKUP(AD95,Varsayımlar!$B:$Q,8,0))</f>
        <v>25</v>
      </c>
      <c r="R95" s="70" t="str">
        <f>IF(B95="","",VLOOKUP(AD95,Varsayımlar!$B:$Q,9,0))</f>
        <v>SOFT</v>
      </c>
      <c r="S95" s="70">
        <f>IF(B95="","",VLOOKUP(AD95,Varsayımlar!$B:$Q,10,0))</f>
        <v>4</v>
      </c>
      <c r="T95" s="70">
        <f>IF(B95="","",VLOOKUP(AD95,Varsayımlar!$B:$Q,11,0))</f>
        <v>30</v>
      </c>
      <c r="U95" s="70">
        <f>IF(B95="","",VLOOKUP(AD95,Varsayımlar!$B:$Q,12,0))</f>
        <v>260</v>
      </c>
      <c r="V95" s="70" t="str">
        <f>IF(B95="","",VLOOKUP(AD95,Varsayımlar!$B:$Q,13,0))</f>
        <v>YURTDIŞI</v>
      </c>
      <c r="W95" s="70">
        <f>IF(B95="","",VLOOKUP(AD95,Varsayımlar!$B:$Q,14,0))</f>
        <v>9</v>
      </c>
      <c r="X95" s="73">
        <v>46192</v>
      </c>
      <c r="Y95" s="73">
        <v>46465</v>
      </c>
      <c r="Z95" s="70" t="s">
        <v>581</v>
      </c>
      <c r="AA95" s="70" t="str">
        <f>IF(B95="","",VLOOKUP(AD95,Varsayımlar!$B:$Q,15,0))</f>
        <v>25CM TURUNCU KOLİ-SOL ÜST DİKDÖRTGENE ÜRETİM TARİHİ BASILACAK</v>
      </c>
      <c r="AB95" s="70" t="str">
        <f>IF(B95="","",VLOOKUP(AD95,Varsayımlar!$B:$Q,16,0))</f>
        <v>24-26 CM</v>
      </c>
      <c r="AC95" s="90">
        <f>IF(B95="","",VLOOKUP(Sayfa2!AD71,Varsayımlar!B:S,18,0))</f>
        <v>0</v>
      </c>
      <c r="AD95" s="90" t="str">
        <f t="shared" si="5"/>
        <v>MAGNİTMAGNİT MAVİ AMBALAJ 25 CM 260G</v>
      </c>
    </row>
    <row r="96" spans="1:30" ht="63" x14ac:dyDescent="0.25">
      <c r="A96" s="9" t="s">
        <v>189</v>
      </c>
      <c r="B96" s="70" t="s">
        <v>90</v>
      </c>
      <c r="C96" s="71">
        <f>IF(B96="","",VLOOKUP(AD96,Varsayımlar!$B:$Q,3,0))</f>
        <v>8698829380698</v>
      </c>
      <c r="D96" s="70" t="s">
        <v>258</v>
      </c>
      <c r="E96" s="70" t="s">
        <v>91</v>
      </c>
      <c r="F96" s="70"/>
      <c r="G96" s="70" t="s">
        <v>579</v>
      </c>
      <c r="H96" s="70" t="str">
        <f>IF(B96="","",VLOOKUP(AD96,Varsayımlar!$B:$Q,5,0))</f>
        <v>MAGNİT MAVİ AMBALAJ 25CM</v>
      </c>
      <c r="I96" s="70">
        <f>IF(B96="","",VLOOKUP(AD96,Varsayımlar!B:T,19,0))</f>
        <v>0</v>
      </c>
      <c r="J96" s="70" t="str">
        <f>IF(B96="","",VLOOKUP(AD96,Varsayımlar!$B:$Q,6,0))</f>
        <v>SADE</v>
      </c>
      <c r="K96" s="70">
        <v>672</v>
      </c>
      <c r="L96" s="70"/>
      <c r="M96" s="70">
        <f>IFERROR(IF(B96="","",K96/VLOOKUP(AD96,Varsayımlar!B:R,17,0)),"")</f>
        <v>8</v>
      </c>
      <c r="N96" s="70"/>
      <c r="O96" s="70">
        <v>7</v>
      </c>
      <c r="P96" s="70">
        <f>IF(B96="","",VLOOKUP(AD96,Varsayımlar!$B:$Q,7,0)*K96)</f>
        <v>20160</v>
      </c>
      <c r="Q96" s="70">
        <f>IF(B96="","",VLOOKUP(AD96,Varsayımlar!$B:$Q,8,0))</f>
        <v>25</v>
      </c>
      <c r="R96" s="70" t="str">
        <f>IF(B96="","",VLOOKUP(AD96,Varsayımlar!$B:$Q,9,0))</f>
        <v>SOFT</v>
      </c>
      <c r="S96" s="70">
        <f>IF(B96="","",VLOOKUP(AD96,Varsayımlar!$B:$Q,10,0))</f>
        <v>4</v>
      </c>
      <c r="T96" s="70">
        <f>IF(B96="","",VLOOKUP(AD96,Varsayımlar!$B:$Q,11,0))</f>
        <v>30</v>
      </c>
      <c r="U96" s="70">
        <f>IF(B96="","",VLOOKUP(AD96,Varsayımlar!$B:$Q,12,0))</f>
        <v>260</v>
      </c>
      <c r="V96" s="70" t="str">
        <f>IF(B96="","",VLOOKUP(AD96,Varsayımlar!$B:$Q,13,0))</f>
        <v>YURTDIŞI</v>
      </c>
      <c r="W96" s="70">
        <f>IF(B96="","",VLOOKUP(AD96,Varsayımlar!$B:$Q,14,0))</f>
        <v>9</v>
      </c>
      <c r="X96" s="73">
        <v>46192</v>
      </c>
      <c r="Y96" s="73">
        <v>46465</v>
      </c>
      <c r="Z96" s="70" t="s">
        <v>581</v>
      </c>
      <c r="AA96" s="70" t="str">
        <f>IF(B96="","",VLOOKUP(AD96,Varsayımlar!$B:$Q,15,0))</f>
        <v>25CM TURUNCU KOLİ-SOL ÜST DİKDÖRTGENE ÜRETİM TARİHİ BASILACAK</v>
      </c>
      <c r="AB96" s="70" t="str">
        <f>IF(B96="","",VLOOKUP(AD96,Varsayımlar!$B:$Q,16,0))</f>
        <v>24-26 CM</v>
      </c>
      <c r="AC96" s="90">
        <f>IF(B96="","",VLOOKUP(Sayfa2!AD72,Varsayımlar!B:S,18,0))</f>
        <v>0</v>
      </c>
      <c r="AD96" s="90" t="str">
        <f t="shared" si="5"/>
        <v>MAGNİTMAGNİT MAVİ AMBALAJ 25 CM 260G</v>
      </c>
    </row>
    <row r="97" spans="1:31" ht="63" x14ac:dyDescent="0.25">
      <c r="A97" s="9" t="s">
        <v>190</v>
      </c>
      <c r="B97" s="70" t="s">
        <v>90</v>
      </c>
      <c r="C97" s="71">
        <f>IF(B97="","",VLOOKUP(AD97,Varsayımlar!$B:$Q,3,0))</f>
        <v>8698829380698</v>
      </c>
      <c r="D97" s="70" t="s">
        <v>258</v>
      </c>
      <c r="E97" s="70" t="s">
        <v>91</v>
      </c>
      <c r="F97" s="70"/>
      <c r="G97" s="70" t="s">
        <v>580</v>
      </c>
      <c r="H97" s="70" t="str">
        <f>IF(B97="","",VLOOKUP(AD97,Varsayımlar!$B:$Q,5,0))</f>
        <v>MAGNİT MAVİ AMBALAJ 25CM</v>
      </c>
      <c r="I97" s="70">
        <f>IF(B97="","",VLOOKUP(AD97,Varsayımlar!B:T,19,0))</f>
        <v>0</v>
      </c>
      <c r="J97" s="70" t="str">
        <f>IF(B97="","",VLOOKUP(AD97,Varsayımlar!$B:$Q,6,0))</f>
        <v>SADE</v>
      </c>
      <c r="K97" s="70">
        <v>672</v>
      </c>
      <c r="L97" s="70"/>
      <c r="M97" s="70">
        <f>IFERROR(IF(B97="","",K97/VLOOKUP(AD97,Varsayımlar!B:R,17,0)),"")</f>
        <v>8</v>
      </c>
      <c r="N97" s="70"/>
      <c r="O97" s="70">
        <v>7</v>
      </c>
      <c r="P97" s="70">
        <f>IF(B97="","",VLOOKUP(AD97,Varsayımlar!$B:$Q,7,0)*K97)</f>
        <v>20160</v>
      </c>
      <c r="Q97" s="70">
        <f>IF(B97="","",VLOOKUP(AD97,Varsayımlar!$B:$Q,8,0))</f>
        <v>25</v>
      </c>
      <c r="R97" s="70" t="str">
        <f>IF(B97="","",VLOOKUP(AD97,Varsayımlar!$B:$Q,9,0))</f>
        <v>SOFT</v>
      </c>
      <c r="S97" s="70">
        <f>IF(B97="","",VLOOKUP(AD97,Varsayımlar!$B:$Q,10,0))</f>
        <v>4</v>
      </c>
      <c r="T97" s="70">
        <f>IF(B97="","",VLOOKUP(AD97,Varsayımlar!$B:$Q,11,0))</f>
        <v>30</v>
      </c>
      <c r="U97" s="70">
        <f>IF(B97="","",VLOOKUP(AD97,Varsayımlar!$B:$Q,12,0))</f>
        <v>260</v>
      </c>
      <c r="V97" s="70" t="str">
        <f>IF(B97="","",VLOOKUP(AD97,Varsayımlar!$B:$Q,13,0))</f>
        <v>YURTDIŞI</v>
      </c>
      <c r="W97" s="70">
        <f>IF(B97="","",VLOOKUP(AD97,Varsayımlar!$B:$Q,14,0))</f>
        <v>9</v>
      </c>
      <c r="X97" s="73">
        <v>46192</v>
      </c>
      <c r="Y97" s="73">
        <v>46465</v>
      </c>
      <c r="Z97" s="70" t="s">
        <v>581</v>
      </c>
      <c r="AA97" s="70" t="str">
        <f>IF(B97="","",VLOOKUP(AD97,Varsayımlar!$B:$Q,15,0))</f>
        <v>25CM TURUNCU KOLİ-SOL ÜST DİKDÖRTGENE ÜRETİM TARİHİ BASILACAK</v>
      </c>
      <c r="AB97" s="70" t="str">
        <f>IF(B97="","",VLOOKUP(AD97,Varsayımlar!$B:$Q,16,0))</f>
        <v>24-26 CM</v>
      </c>
      <c r="AC97" s="90">
        <f>IF(B97="","",VLOOKUP(Sayfa2!AD73,Varsayımlar!B:S,18,0))</f>
        <v>0</v>
      </c>
      <c r="AD97" s="90" t="str">
        <f t="shared" si="5"/>
        <v>MAGNİTMAGNİT MAVİ AMBALAJ 25 CM 260G</v>
      </c>
    </row>
    <row r="98" spans="1:31" ht="31.5" x14ac:dyDescent="0.25">
      <c r="A98" s="9" t="s">
        <v>192</v>
      </c>
      <c r="B98" s="64" t="s">
        <v>104</v>
      </c>
      <c r="C98" s="65">
        <f>IF(B98="","",VLOOKUP(AD98,Varsayımlar!$B:$Q,3,0))</f>
        <v>8698829380698</v>
      </c>
      <c r="D98" s="65"/>
      <c r="E98" s="69" t="s">
        <v>105</v>
      </c>
      <c r="F98" s="64">
        <v>32</v>
      </c>
      <c r="G98" s="64" t="s">
        <v>108</v>
      </c>
      <c r="H98" s="64" t="str">
        <f>IF(B98="","",VLOOKUP(AD98,Varsayımlar!$B:$Q,5,0))</f>
        <v>TORTİLLAS 20CM (SAMAKAT BİLGİLERİ EKLİ)</v>
      </c>
      <c r="I98" s="64">
        <f>IF(B98="","",VLOOKUP(AD98,Varsayımlar!B:T,19,0))</f>
        <v>0</v>
      </c>
      <c r="J98" s="64" t="str">
        <f>IF(B98="","",VLOOKUP(AD98,Varsayımlar!$B:$Q,6,0))</f>
        <v>SADE</v>
      </c>
      <c r="K98" s="64">
        <v>5850</v>
      </c>
      <c r="L98" s="64"/>
      <c r="M98" s="64">
        <f>IFERROR(IF(B98="","",K98/VLOOKUP(AD98,Varsayımlar!B:R,17,0)),"")</f>
        <v>26</v>
      </c>
      <c r="N98" s="64"/>
      <c r="O98" s="64">
        <v>26</v>
      </c>
      <c r="P98" s="64">
        <f>IF(B98="","",VLOOKUP(AD98,Varsayımlar!$B:$Q,7,0)*K98)</f>
        <v>81900</v>
      </c>
      <c r="Q98" s="64">
        <f>IF(B98="","",VLOOKUP(AD98,Varsayımlar!$B:$Q,8,0))</f>
        <v>20</v>
      </c>
      <c r="R98" s="64" t="str">
        <f>IF(B98="","",VLOOKUP(AD98,Varsayımlar!$B:$Q,9,0))</f>
        <v>IRAK SOFT</v>
      </c>
      <c r="S98" s="64">
        <f>IF(B98="","",VLOOKUP(AD98,Varsayımlar!$B:$Q,10,0))</f>
        <v>4</v>
      </c>
      <c r="T98" s="64">
        <f>IF(B98="","",VLOOKUP(AD98,Varsayımlar!$B:$Q,11,0))</f>
        <v>14</v>
      </c>
      <c r="U98" s="64">
        <f>IF(B98="","",VLOOKUP(AD98,Varsayımlar!$B:$Q,12,0))</f>
        <v>166</v>
      </c>
      <c r="V98" s="64" t="str">
        <f>IF(B98="","",VLOOKUP(AD98,Varsayımlar!$B:$Q,13,0))</f>
        <v>YURTDIŞI</v>
      </c>
      <c r="W98" s="64">
        <f>IF(B98="","",VLOOKUP(AD98,Varsayımlar!$B:$Q,14,0))</f>
        <v>9</v>
      </c>
      <c r="X98" s="66">
        <v>46188</v>
      </c>
      <c r="Y98" s="66">
        <v>46461</v>
      </c>
      <c r="Z98" s="64">
        <v>26061520</v>
      </c>
      <c r="AA98" s="64" t="str">
        <f>IF(B98="","",VLOOKUP(AD98,Varsayımlar!$B:$Q,15,0))</f>
        <v>SİYAH KARE KOLİ- Üretim Tarihi Etiketli</v>
      </c>
      <c r="AB98" s="64" t="str">
        <f>IF(B98="","",VLOOKUP(AD98,Varsayımlar!$B:$Q,16,0))</f>
        <v>19-21 CM</v>
      </c>
      <c r="AC98" s="9">
        <f>IF(B98="","",VLOOKUP(Sayfa2!AD47,Varsayımlar!B:S,18,0))</f>
        <v>0</v>
      </c>
      <c r="AD98" s="87" t="str">
        <f t="shared" si="5"/>
        <v>SMART LLCTORTİLLAS SAMAKAT 20CM 166G</v>
      </c>
      <c r="AE98" s="8" t="s">
        <v>541</v>
      </c>
    </row>
    <row r="99" spans="1:31" ht="31.5" x14ac:dyDescent="0.25">
      <c r="A99" s="9" t="s">
        <v>126</v>
      </c>
      <c r="B99" s="64" t="s">
        <v>104</v>
      </c>
      <c r="C99" s="65" t="e">
        <f>IF(B99="","",VLOOKUP(AD99,#REF!,3,0))</f>
        <v>#REF!</v>
      </c>
      <c r="D99" s="65"/>
      <c r="E99" s="64" t="s">
        <v>263</v>
      </c>
      <c r="F99" s="64">
        <v>32</v>
      </c>
      <c r="G99" s="65" t="s">
        <v>108</v>
      </c>
      <c r="H99" s="64" t="str">
        <f>IF(B99="","",VLOOKUP(AD99,Varsayımlar!$B:$Q,5,0))</f>
        <v>Tortillas 20cm (Samakat Bilgileri Ekli)</v>
      </c>
      <c r="I99" s="64">
        <f>IF(B99="","",VLOOKUP(AD99,Varsayımlar!B:T,19,0))</f>
        <v>0</v>
      </c>
      <c r="J99" s="64" t="str">
        <f>IF(B99="","",VLOOKUP(AD99,Varsayımlar!$B:$Q,6,0))</f>
        <v>PEYNİRLİ</v>
      </c>
      <c r="K99" s="64">
        <v>1350</v>
      </c>
      <c r="L99" s="64"/>
      <c r="M99" s="64" t="str">
        <f>IFERROR(IF(B99="","",K99/VLOOKUP(AD99,#REF!,17,0)),"")</f>
        <v/>
      </c>
      <c r="N99" s="64">
        <v>225</v>
      </c>
      <c r="O99" s="64">
        <v>11</v>
      </c>
      <c r="P99" s="64">
        <f>IF(B99="","",VLOOKUP(AD99,Varsayımlar!$B:$Q,7,0)*K99)</f>
        <v>18900</v>
      </c>
      <c r="Q99" s="64">
        <f>IF(B99="","",VLOOKUP(AD99,Varsayımlar!$B:$Q,8,0))</f>
        <v>20</v>
      </c>
      <c r="R99" s="64" t="str">
        <f>IF(B99="","",VLOOKUP(AD99,Varsayımlar!$B:$Q,9,0))</f>
        <v>IRAK SOFT-AT</v>
      </c>
      <c r="S99" s="64">
        <f>IF(B99="","",VLOOKUP(AD99,Varsayımlar!$B:$Q,10,0))</f>
        <v>4</v>
      </c>
      <c r="T99" s="64">
        <f>IF(B99="","",VLOOKUP(AD99,Varsayımlar!$B:$Q,11,0))</f>
        <v>14</v>
      </c>
      <c r="U99" s="64">
        <f>IF(B99="","",VLOOKUP(AD99,Varsayımlar!$B:$Q,12,0))</f>
        <v>166</v>
      </c>
      <c r="V99" s="64" t="str">
        <f>IF(B99="","",VLOOKUP(AD99,Varsayımlar!$B:$Q,13,0))</f>
        <v>YURTDIŞI</v>
      </c>
      <c r="W99" s="64">
        <f>IF(B99="","",VLOOKUP(AD99,Varsayımlar!$B:$Q,14,0))</f>
        <v>9</v>
      </c>
      <c r="X99" s="66">
        <v>46188</v>
      </c>
      <c r="Y99" s="66">
        <v>46461</v>
      </c>
      <c r="Z99" s="64" t="s">
        <v>250</v>
      </c>
      <c r="AA99" s="64" t="e">
        <f>IF(B99="","",VLOOKUP(AD99,#REF!,15,0))</f>
        <v>#REF!</v>
      </c>
      <c r="AB99" s="64" t="e">
        <f>IF(B99="","",VLOOKUP(AD99,#REF!,16,0))</f>
        <v>#REF!</v>
      </c>
      <c r="AC99" s="64" t="e">
        <f>IF(B99="","",VLOOKUP([1]Sayfa1!AD100,#REF!,18,0))</f>
        <v>#REF!</v>
      </c>
      <c r="AD99" s="61" t="str">
        <f t="shared" si="5"/>
        <v>SMART LLCTortillas 20cm Peynirli 4pcs 166g</v>
      </c>
    </row>
    <row r="100" spans="1:31" ht="63" x14ac:dyDescent="0.25">
      <c r="A100" s="9" t="s">
        <v>193</v>
      </c>
      <c r="B100" s="88" t="s">
        <v>79</v>
      </c>
      <c r="C100" s="89">
        <f>IF(B100="","",VLOOKUP(AD100,Varsayımlar!$B:$Q,3,0))</f>
        <v>8698829380698</v>
      </c>
      <c r="D100" s="89"/>
      <c r="E100" s="85" t="s">
        <v>254</v>
      </c>
      <c r="F100" s="9" t="s">
        <v>532</v>
      </c>
      <c r="G100" s="9" t="s">
        <v>532</v>
      </c>
      <c r="H100" s="90" t="str">
        <f>IF(B100="","",VLOOKUP(AD100,Varsayımlar!$B:$Q,5,0))</f>
        <v>Manetka 20cm</v>
      </c>
      <c r="I100" s="90">
        <f>IF(B100="","",VLOOKUP(AD100,Varsayımlar!B:T,19,0))</f>
        <v>0</v>
      </c>
      <c r="J100" s="90" t="str">
        <f>IF(B100="","",VLOOKUP(AD100,Varsayımlar!$B:$Q,6,0))</f>
        <v>SADE</v>
      </c>
      <c r="K100" s="9">
        <v>7200</v>
      </c>
      <c r="L100" s="9"/>
      <c r="M100" s="9">
        <f>IFERROR(IF(B100="","",K100/VLOOKUP(AD100,Varsayımlar!B:R,17,0)),"")</f>
        <v>32</v>
      </c>
      <c r="N100" s="9"/>
      <c r="O100" s="9">
        <v>32</v>
      </c>
      <c r="P100" s="90">
        <f>IF(B100="","",VLOOKUP(AD100,Varsayımlar!$B:$Q,7,0)*K100)</f>
        <v>100800</v>
      </c>
      <c r="Q100" s="90">
        <f>IF(B100="","",VLOOKUP(AD100,Varsayımlar!$B:$Q,8,0))</f>
        <v>20</v>
      </c>
      <c r="R100" s="90" t="str">
        <f>IF(B100="","",VLOOKUP(AD100,Varsayımlar!$B:$Q,9,0))</f>
        <v>Irak Soft</v>
      </c>
      <c r="S100" s="90">
        <f>IF(B100="","",VLOOKUP(AD100,Varsayımlar!$B:$Q,10,0))</f>
        <v>4</v>
      </c>
      <c r="T100" s="90">
        <f>IF(B100="","",VLOOKUP(AD100,Varsayımlar!$B:$Q,11,0))</f>
        <v>14</v>
      </c>
      <c r="U100" s="90">
        <f>IF(B100="","",VLOOKUP(AD100,Varsayımlar!$B:$Q,12,0))</f>
        <v>166</v>
      </c>
      <c r="V100" s="90" t="str">
        <f>IF(B100="","",VLOOKUP(AD100,Varsayımlar!$B:$Q,13,0))</f>
        <v>YURTDIŞI</v>
      </c>
      <c r="W100" s="90">
        <f>IF(B100="","",VLOOKUP(AD100,Varsayımlar!$B:$Q,14,0))</f>
        <v>6</v>
      </c>
      <c r="X100" s="86">
        <v>46196</v>
      </c>
      <c r="Y100" s="86">
        <v>46379</v>
      </c>
      <c r="Z100" s="9">
        <v>26062320</v>
      </c>
      <c r="AA100" s="90" t="str">
        <f>IF(B100="","",VLOOKUP(AD100,Varsayımlar!$B:$Q,15,0))</f>
        <v>Kare Koli-Üretim Tarihli Etiket</v>
      </c>
      <c r="AB100" s="90" t="str">
        <f>IF(B100="","",VLOOKUP(AD100,Varsayımlar!$B:$Q,16,0))</f>
        <v>19-21 cm</v>
      </c>
      <c r="AC100" s="90">
        <f>IF(B100="","",VLOOKUP(Sayfa2!AD60,Varsayımlar!B:S,18,0))</f>
        <v>0</v>
      </c>
      <c r="AD100" s="90" t="str">
        <f t="shared" si="5"/>
        <v>LLC KOTORManetka 20cm 4 pcs 166g</v>
      </c>
    </row>
    <row r="101" spans="1:31" ht="39.75" customHeight="1" x14ac:dyDescent="0.25">
      <c r="A101" s="9" t="s">
        <v>194</v>
      </c>
      <c r="B101" s="88" t="s">
        <v>90</v>
      </c>
      <c r="C101" s="89">
        <f>IF(B101="","",VLOOKUP(AD101,Varsayımlar!$B:$Q,3,0))</f>
        <v>8698829380698</v>
      </c>
      <c r="D101" s="89" t="s">
        <v>231</v>
      </c>
      <c r="E101" s="85" t="s">
        <v>91</v>
      </c>
      <c r="F101" s="9"/>
      <c r="G101" s="9"/>
      <c r="H101" s="90" t="str">
        <f>IF(B101="","",VLOOKUP(AD101,Varsayımlar!$B:$Q,5,0))</f>
        <v>MAGNİT MAVİ AMBALAJ 25CM</v>
      </c>
      <c r="I101" s="90">
        <f>IF(B101="","",VLOOKUP(AD101,Varsayımlar!B:T,19,0))</f>
        <v>0</v>
      </c>
      <c r="J101" s="90" t="str">
        <f>IF(B101="","",VLOOKUP(AD101,Varsayımlar!$B:$Q,6,0))</f>
        <v>SADE</v>
      </c>
      <c r="K101" s="9">
        <v>2016</v>
      </c>
      <c r="L101" s="9"/>
      <c r="M101" s="9">
        <f>IFERROR(IF(B101="","",K101/VLOOKUP(AD101,Varsayımlar!B:R,17,0)),"")</f>
        <v>24</v>
      </c>
      <c r="N101" s="9"/>
      <c r="O101" s="9"/>
      <c r="P101" s="90">
        <f>IF(B101="","",VLOOKUP(AD101,Varsayımlar!$B:$Q,7,0)*K101)</f>
        <v>60480</v>
      </c>
      <c r="Q101" s="90">
        <f>IF(B101="","",VLOOKUP(AD101,Varsayımlar!$B:$Q,8,0))</f>
        <v>25</v>
      </c>
      <c r="R101" s="90" t="str">
        <f>IF(B101="","",VLOOKUP(AD101,Varsayımlar!$B:$Q,9,0))</f>
        <v>SOFT</v>
      </c>
      <c r="S101" s="90">
        <f>IF(B101="","",VLOOKUP(AD101,Varsayımlar!$B:$Q,10,0))</f>
        <v>4</v>
      </c>
      <c r="T101" s="90">
        <f>IF(B101="","",VLOOKUP(AD101,Varsayımlar!$B:$Q,11,0))</f>
        <v>30</v>
      </c>
      <c r="U101" s="90">
        <f>IF(B101="","",VLOOKUP(AD101,Varsayımlar!$B:$Q,12,0))</f>
        <v>260</v>
      </c>
      <c r="V101" s="90" t="str">
        <f>IF(B101="","",VLOOKUP(AD101,Varsayımlar!$B:$Q,13,0))</f>
        <v>YURTDIŞI</v>
      </c>
      <c r="W101" s="90">
        <f>IF(B101="","",VLOOKUP(AD101,Varsayımlar!$B:$Q,14,0))</f>
        <v>9</v>
      </c>
      <c r="X101" s="9"/>
      <c r="Y101" s="9"/>
      <c r="Z101" s="9"/>
      <c r="AA101" s="90" t="str">
        <f>IF(B101="","",VLOOKUP(AD101,Varsayımlar!$B:$Q,15,0))</f>
        <v>25CM TURUNCU KOLİ-SOL ÜST DİKDÖRTGENE ÜRETİM TARİHİ BASILACAK</v>
      </c>
      <c r="AB101" s="90" t="str">
        <f>IF(B101="","",VLOOKUP(AD101,Varsayımlar!$B:$Q,16,0))</f>
        <v>24-26 CM</v>
      </c>
      <c r="AC101" s="90">
        <f>IF(B101="","",VLOOKUP(Sayfa2!AD61,Varsayımlar!B:S,18,0))</f>
        <v>0</v>
      </c>
      <c r="AD101" s="90" t="str">
        <f t="shared" si="5"/>
        <v>MAGNİTMAGNİT MAVİ AMBALAJ 25 CM 260G</v>
      </c>
    </row>
    <row r="102" spans="1:31" ht="39.75" customHeight="1" x14ac:dyDescent="0.25">
      <c r="A102" s="9" t="s">
        <v>195</v>
      </c>
      <c r="B102" s="88" t="s">
        <v>90</v>
      </c>
      <c r="C102" s="89">
        <f>IF(B102="","",VLOOKUP(AD102,Varsayımlar!$B:$Q,3,0))</f>
        <v>8698829380698</v>
      </c>
      <c r="D102" s="89" t="s">
        <v>232</v>
      </c>
      <c r="E102" s="85" t="s">
        <v>91</v>
      </c>
      <c r="F102" s="9"/>
      <c r="G102" s="9"/>
      <c r="H102" s="90" t="str">
        <f>IF(B102="","",VLOOKUP(AD102,Varsayımlar!$B:$Q,5,0))</f>
        <v>MAGNİT MAVİ AMBALAJ 25CM</v>
      </c>
      <c r="I102" s="90">
        <f>IF(B102="","",VLOOKUP(AD102,Varsayımlar!B:T,19,0))</f>
        <v>0</v>
      </c>
      <c r="J102" s="90" t="str">
        <f>IF(B102="","",VLOOKUP(AD102,Varsayımlar!$B:$Q,6,0))</f>
        <v>SADE</v>
      </c>
      <c r="K102" s="9">
        <v>2016</v>
      </c>
      <c r="L102" s="9"/>
      <c r="M102" s="9">
        <f>IFERROR(IF(B102="","",K102/VLOOKUP(AD102,Varsayımlar!B:R,17,0)),"")</f>
        <v>24</v>
      </c>
      <c r="N102" s="9"/>
      <c r="O102" s="9"/>
      <c r="P102" s="90">
        <f>IF(B102="","",VLOOKUP(AD102,Varsayımlar!$B:$Q,7,0)*K102)</f>
        <v>60480</v>
      </c>
      <c r="Q102" s="90">
        <f>IF(B102="","",VLOOKUP(AD102,Varsayımlar!$B:$Q,8,0))</f>
        <v>25</v>
      </c>
      <c r="R102" s="90" t="str">
        <f>IF(B102="","",VLOOKUP(AD102,Varsayımlar!$B:$Q,9,0))</f>
        <v>SOFT</v>
      </c>
      <c r="S102" s="90">
        <f>IF(B102="","",VLOOKUP(AD102,Varsayımlar!$B:$Q,10,0))</f>
        <v>4</v>
      </c>
      <c r="T102" s="90">
        <f>IF(B102="","",VLOOKUP(AD102,Varsayımlar!$B:$Q,11,0))</f>
        <v>30</v>
      </c>
      <c r="U102" s="90">
        <f>IF(B102="","",VLOOKUP(AD102,Varsayımlar!$B:$Q,12,0))</f>
        <v>260</v>
      </c>
      <c r="V102" s="90" t="str">
        <f>IF(B102="","",VLOOKUP(AD102,Varsayımlar!$B:$Q,13,0))</f>
        <v>YURTDIŞI</v>
      </c>
      <c r="W102" s="90">
        <f>IF(B102="","",VLOOKUP(AD102,Varsayımlar!$B:$Q,14,0))</f>
        <v>9</v>
      </c>
      <c r="X102" s="9"/>
      <c r="Y102" s="9"/>
      <c r="Z102" s="9"/>
      <c r="AA102" s="90" t="str">
        <f>IF(B102="","",VLOOKUP(AD102,Varsayımlar!$B:$Q,15,0))</f>
        <v>25CM TURUNCU KOLİ-SOL ÜST DİKDÖRTGENE ÜRETİM TARİHİ BASILACAK</v>
      </c>
      <c r="AB102" s="90" t="str">
        <f>IF(B102="","",VLOOKUP(AD102,Varsayımlar!$B:$Q,16,0))</f>
        <v>24-26 CM</v>
      </c>
      <c r="AC102" s="90">
        <f>IF(B102="","",VLOOKUP(Sayfa2!AD62,Varsayımlar!B:S,18,0))</f>
        <v>0</v>
      </c>
      <c r="AD102" s="90" t="str">
        <f t="shared" si="5"/>
        <v>MAGNİTMAGNİT MAVİ AMBALAJ 25 CM 260G</v>
      </c>
    </row>
    <row r="103" spans="1:31" ht="39.75" customHeight="1" x14ac:dyDescent="0.25">
      <c r="A103" s="9" t="s">
        <v>196</v>
      </c>
      <c r="B103" s="88" t="s">
        <v>90</v>
      </c>
      <c r="C103" s="89">
        <f>IF(B103="","",VLOOKUP(AD103,Varsayımlar!$B:$Q,3,0))</f>
        <v>8698829380698</v>
      </c>
      <c r="D103" s="89" t="s">
        <v>233</v>
      </c>
      <c r="E103" s="85" t="s">
        <v>91</v>
      </c>
      <c r="F103" s="9"/>
      <c r="G103" s="9"/>
      <c r="H103" s="90" t="str">
        <f>IF(B103="","",VLOOKUP(AD103,Varsayımlar!$B:$Q,5,0))</f>
        <v>MAGNİT MAVİ AMBALAJ 25CM</v>
      </c>
      <c r="I103" s="90">
        <f>IF(B103="","",VLOOKUP(AD103,Varsayımlar!B:T,19,0))</f>
        <v>0</v>
      </c>
      <c r="J103" s="90" t="str">
        <f>IF(B103="","",VLOOKUP(AD103,Varsayımlar!$B:$Q,6,0))</f>
        <v>SADE</v>
      </c>
      <c r="K103" s="9">
        <v>2016</v>
      </c>
      <c r="L103" s="9"/>
      <c r="M103" s="9">
        <f>IFERROR(IF(B103="","",K103/VLOOKUP(AD103,Varsayımlar!B:R,17,0)),"")</f>
        <v>24</v>
      </c>
      <c r="N103" s="9"/>
      <c r="O103" s="9"/>
      <c r="P103" s="90">
        <f>IF(B103="","",VLOOKUP(AD103,Varsayımlar!$B:$Q,7,0)*K103)</f>
        <v>60480</v>
      </c>
      <c r="Q103" s="90">
        <f>IF(B103="","",VLOOKUP(AD103,Varsayımlar!$B:$Q,8,0))</f>
        <v>25</v>
      </c>
      <c r="R103" s="90" t="str">
        <f>IF(B103="","",VLOOKUP(AD103,Varsayımlar!$B:$Q,9,0))</f>
        <v>SOFT</v>
      </c>
      <c r="S103" s="90">
        <f>IF(B103="","",VLOOKUP(AD103,Varsayımlar!$B:$Q,10,0))</f>
        <v>4</v>
      </c>
      <c r="T103" s="90">
        <f>IF(B103="","",VLOOKUP(AD103,Varsayımlar!$B:$Q,11,0))</f>
        <v>30</v>
      </c>
      <c r="U103" s="90">
        <f>IF(B103="","",VLOOKUP(AD103,Varsayımlar!$B:$Q,12,0))</f>
        <v>260</v>
      </c>
      <c r="V103" s="90" t="str">
        <f>IF(B103="","",VLOOKUP(AD103,Varsayımlar!$B:$Q,13,0))</f>
        <v>YURTDIŞI</v>
      </c>
      <c r="W103" s="90">
        <f>IF(B103="","",VLOOKUP(AD103,Varsayımlar!$B:$Q,14,0))</f>
        <v>9</v>
      </c>
      <c r="X103" s="9"/>
      <c r="Y103" s="9"/>
      <c r="Z103" s="9"/>
      <c r="AA103" s="90" t="str">
        <f>IF(B103="","",VLOOKUP(AD103,Varsayımlar!$B:$Q,15,0))</f>
        <v>25CM TURUNCU KOLİ-SOL ÜST DİKDÖRTGENE ÜRETİM TARİHİ BASILACAK</v>
      </c>
      <c r="AB103" s="90" t="str">
        <f>IF(B103="","",VLOOKUP(AD103,Varsayımlar!$B:$Q,16,0))</f>
        <v>24-26 CM</v>
      </c>
      <c r="AC103" s="90">
        <f>IF(B103="","",VLOOKUP(Sayfa2!AD63,Varsayımlar!B:S,18,0))</f>
        <v>0</v>
      </c>
      <c r="AD103" s="90" t="str">
        <f t="shared" si="5"/>
        <v>MAGNİTMAGNİT MAVİ AMBALAJ 25 CM 260G</v>
      </c>
    </row>
    <row r="104" spans="1:31" ht="39.75" customHeight="1" x14ac:dyDescent="0.25">
      <c r="A104" s="9" t="s">
        <v>197</v>
      </c>
      <c r="B104" s="88" t="s">
        <v>90</v>
      </c>
      <c r="C104" s="89">
        <f>IF(B104="","",VLOOKUP(AD104,Varsayımlar!$B:$Q,3,0))</f>
        <v>8698829380698</v>
      </c>
      <c r="D104" s="89" t="s">
        <v>234</v>
      </c>
      <c r="E104" s="85" t="s">
        <v>91</v>
      </c>
      <c r="F104" s="9"/>
      <c r="G104" s="9"/>
      <c r="H104" s="90" t="str">
        <f>IF(B104="","",VLOOKUP(AD104,Varsayımlar!$B:$Q,5,0))</f>
        <v>MAGNİT MAVİ AMBALAJ 25CM</v>
      </c>
      <c r="I104" s="90">
        <f>IF(B104="","",VLOOKUP(AD104,Varsayımlar!B:T,19,0))</f>
        <v>0</v>
      </c>
      <c r="J104" s="90" t="str">
        <f>IF(B104="","",VLOOKUP(AD104,Varsayımlar!$B:$Q,6,0))</f>
        <v>SADE</v>
      </c>
      <c r="K104" s="9">
        <v>2016</v>
      </c>
      <c r="L104" s="9"/>
      <c r="M104" s="9">
        <f>IFERROR(IF(B104="","",K104/VLOOKUP(AD104,Varsayımlar!B:R,17,0)),"")</f>
        <v>24</v>
      </c>
      <c r="N104" s="9"/>
      <c r="O104" s="9"/>
      <c r="P104" s="90">
        <f>IF(B104="","",VLOOKUP(AD104,Varsayımlar!$B:$Q,7,0)*K104)</f>
        <v>60480</v>
      </c>
      <c r="Q104" s="90">
        <f>IF(B104="","",VLOOKUP(AD104,Varsayımlar!$B:$Q,8,0))</f>
        <v>25</v>
      </c>
      <c r="R104" s="90" t="str">
        <f>IF(B104="","",VLOOKUP(AD104,Varsayımlar!$B:$Q,9,0))</f>
        <v>SOFT</v>
      </c>
      <c r="S104" s="90">
        <f>IF(B104="","",VLOOKUP(AD104,Varsayımlar!$B:$Q,10,0))</f>
        <v>4</v>
      </c>
      <c r="T104" s="90">
        <f>IF(B104="","",VLOOKUP(AD104,Varsayımlar!$B:$Q,11,0))</f>
        <v>30</v>
      </c>
      <c r="U104" s="90">
        <f>IF(B104="","",VLOOKUP(AD104,Varsayımlar!$B:$Q,12,0))</f>
        <v>260</v>
      </c>
      <c r="V104" s="90" t="str">
        <f>IF(B104="","",VLOOKUP(AD104,Varsayımlar!$B:$Q,13,0))</f>
        <v>YURTDIŞI</v>
      </c>
      <c r="W104" s="90">
        <f>IF(B104="","",VLOOKUP(AD104,Varsayımlar!$B:$Q,14,0))</f>
        <v>9</v>
      </c>
      <c r="X104" s="9"/>
      <c r="Y104" s="9"/>
      <c r="Z104" s="9"/>
      <c r="AA104" s="90" t="str">
        <f>IF(B104="","",VLOOKUP(AD104,Varsayımlar!$B:$Q,15,0))</f>
        <v>25CM TURUNCU KOLİ-SOL ÜST DİKDÖRTGENE ÜRETİM TARİHİ BASILACAK</v>
      </c>
      <c r="AB104" s="90" t="str">
        <f>IF(B104="","",VLOOKUP(AD104,Varsayımlar!$B:$Q,16,0))</f>
        <v>24-26 CM</v>
      </c>
      <c r="AC104" s="90">
        <f>IF(B104="","",VLOOKUP(Sayfa2!AD64,Varsayımlar!B:S,18,0))</f>
        <v>0</v>
      </c>
      <c r="AD104" s="90" t="str">
        <f t="shared" si="5"/>
        <v>MAGNİTMAGNİT MAVİ AMBALAJ 25 CM 260G</v>
      </c>
    </row>
    <row r="105" spans="1:31" ht="39.75" customHeight="1" x14ac:dyDescent="0.25">
      <c r="A105" s="9" t="s">
        <v>198</v>
      </c>
      <c r="B105" s="88" t="s">
        <v>90</v>
      </c>
      <c r="C105" s="89">
        <f>IF(B105="","",VLOOKUP(AD105,Varsayımlar!$B:$Q,3,0))</f>
        <v>8698829380698</v>
      </c>
      <c r="D105" s="89" t="s">
        <v>235</v>
      </c>
      <c r="E105" s="85" t="s">
        <v>91</v>
      </c>
      <c r="F105" s="9"/>
      <c r="G105" s="9"/>
      <c r="H105" s="90" t="str">
        <f>IF(B105="","",VLOOKUP(AD105,Varsayımlar!$B:$Q,5,0))</f>
        <v>MAGNİT MAVİ AMBALAJ 25CM</v>
      </c>
      <c r="I105" s="90">
        <f>IF(B105="","",VLOOKUP(AD105,Varsayımlar!B:T,19,0))</f>
        <v>0</v>
      </c>
      <c r="J105" s="90" t="str">
        <f>IF(B105="","",VLOOKUP(AD105,Varsayımlar!$B:$Q,6,0))</f>
        <v>SADE</v>
      </c>
      <c r="K105" s="9">
        <v>2016</v>
      </c>
      <c r="L105" s="9"/>
      <c r="M105" s="9">
        <f>IFERROR(IF(B105="","",K105/VLOOKUP(AD105,Varsayımlar!B:R,17,0)),"")</f>
        <v>24</v>
      </c>
      <c r="N105" s="9"/>
      <c r="O105" s="9"/>
      <c r="P105" s="90">
        <f>IF(B105="","",VLOOKUP(AD105,Varsayımlar!$B:$Q,7,0)*K105)</f>
        <v>60480</v>
      </c>
      <c r="Q105" s="90">
        <f>IF(B105="","",VLOOKUP(AD105,Varsayımlar!$B:$Q,8,0))</f>
        <v>25</v>
      </c>
      <c r="R105" s="90" t="str">
        <f>IF(B105="","",VLOOKUP(AD105,Varsayımlar!$B:$Q,9,0))</f>
        <v>SOFT</v>
      </c>
      <c r="S105" s="90">
        <f>IF(B105="","",VLOOKUP(AD105,Varsayımlar!$B:$Q,10,0))</f>
        <v>4</v>
      </c>
      <c r="T105" s="90">
        <f>IF(B105="","",VLOOKUP(AD105,Varsayımlar!$B:$Q,11,0))</f>
        <v>30</v>
      </c>
      <c r="U105" s="90">
        <f>IF(B105="","",VLOOKUP(AD105,Varsayımlar!$B:$Q,12,0))</f>
        <v>260</v>
      </c>
      <c r="V105" s="90" t="str">
        <f>IF(B105="","",VLOOKUP(AD105,Varsayımlar!$B:$Q,13,0))</f>
        <v>YURTDIŞI</v>
      </c>
      <c r="W105" s="90">
        <f>IF(B105="","",VLOOKUP(AD105,Varsayımlar!$B:$Q,14,0))</f>
        <v>9</v>
      </c>
      <c r="X105" s="9"/>
      <c r="Y105" s="9"/>
      <c r="Z105" s="9"/>
      <c r="AA105" s="90" t="str">
        <f>IF(B105="","",VLOOKUP(AD105,Varsayımlar!$B:$Q,15,0))</f>
        <v>25CM TURUNCU KOLİ-SOL ÜST DİKDÖRTGENE ÜRETİM TARİHİ BASILACAK</v>
      </c>
      <c r="AB105" s="90" t="str">
        <f>IF(B105="","",VLOOKUP(AD105,Varsayımlar!$B:$Q,16,0))</f>
        <v>24-26 CM</v>
      </c>
      <c r="AC105" s="90">
        <f>IF(B105="","",VLOOKUP(Sayfa2!AD65,Varsayımlar!B:S,18,0))</f>
        <v>0</v>
      </c>
      <c r="AD105" s="90" t="str">
        <f t="shared" si="5"/>
        <v>MAGNİTMAGNİT MAVİ AMBALAJ 25 CM 260G</v>
      </c>
    </row>
    <row r="106" spans="1:31" ht="39.75" customHeight="1" x14ac:dyDescent="0.25">
      <c r="A106" s="9" t="s">
        <v>199</v>
      </c>
      <c r="B106" s="88" t="s">
        <v>90</v>
      </c>
      <c r="C106" s="89">
        <f>IF(B106="","",VLOOKUP(AD106,Varsayımlar!$B:$Q,3,0))</f>
        <v>8698829380698</v>
      </c>
      <c r="D106" s="89" t="s">
        <v>236</v>
      </c>
      <c r="E106" s="85" t="s">
        <v>91</v>
      </c>
      <c r="F106" s="9"/>
      <c r="G106" s="9"/>
      <c r="H106" s="90" t="str">
        <f>IF(B106="","",VLOOKUP(AD106,Varsayımlar!$B:$Q,5,0))</f>
        <v>MAGNİT MAVİ AMBALAJ 25CM</v>
      </c>
      <c r="I106" s="90">
        <f>IF(B106="","",VLOOKUP(AD106,Varsayımlar!B:T,19,0))</f>
        <v>0</v>
      </c>
      <c r="J106" s="90" t="str">
        <f>IF(B106="","",VLOOKUP(AD106,Varsayımlar!$B:$Q,6,0))</f>
        <v>SADE</v>
      </c>
      <c r="K106" s="9">
        <v>2016</v>
      </c>
      <c r="L106" s="9"/>
      <c r="M106" s="9">
        <f>IFERROR(IF(B106="","",K106/VLOOKUP(AD106,Varsayımlar!B:R,17,0)),"")</f>
        <v>24</v>
      </c>
      <c r="N106" s="9"/>
      <c r="O106" s="9"/>
      <c r="P106" s="90">
        <f>IF(B106="","",VLOOKUP(AD106,Varsayımlar!$B:$Q,7,0)*K106)</f>
        <v>60480</v>
      </c>
      <c r="Q106" s="90">
        <f>IF(B106="","",VLOOKUP(AD106,Varsayımlar!$B:$Q,8,0))</f>
        <v>25</v>
      </c>
      <c r="R106" s="90" t="str">
        <f>IF(B106="","",VLOOKUP(AD106,Varsayımlar!$B:$Q,9,0))</f>
        <v>SOFT</v>
      </c>
      <c r="S106" s="90">
        <f>IF(B106="","",VLOOKUP(AD106,Varsayımlar!$B:$Q,10,0))</f>
        <v>4</v>
      </c>
      <c r="T106" s="90">
        <f>IF(B106="","",VLOOKUP(AD106,Varsayımlar!$B:$Q,11,0))</f>
        <v>30</v>
      </c>
      <c r="U106" s="90">
        <f>IF(B106="","",VLOOKUP(AD106,Varsayımlar!$B:$Q,12,0))</f>
        <v>260</v>
      </c>
      <c r="V106" s="90" t="str">
        <f>IF(B106="","",VLOOKUP(AD106,Varsayımlar!$B:$Q,13,0))</f>
        <v>YURTDIŞI</v>
      </c>
      <c r="W106" s="90">
        <f>IF(B106="","",VLOOKUP(AD106,Varsayımlar!$B:$Q,14,0))</f>
        <v>9</v>
      </c>
      <c r="X106" s="9"/>
      <c r="Y106" s="9"/>
      <c r="Z106" s="9"/>
      <c r="AA106" s="90" t="str">
        <f>IF(B106="","",VLOOKUP(AD106,Varsayımlar!$B:$Q,15,0))</f>
        <v>25CM TURUNCU KOLİ-SOL ÜST DİKDÖRTGENE ÜRETİM TARİHİ BASILACAK</v>
      </c>
      <c r="AB106" s="90" t="str">
        <f>IF(B106="","",VLOOKUP(AD106,Varsayımlar!$B:$Q,16,0))</f>
        <v>24-26 CM</v>
      </c>
      <c r="AC106" s="90">
        <f>IF(B106="","",VLOOKUP(Sayfa2!AD66,Varsayımlar!B:S,18,0))</f>
        <v>0</v>
      </c>
      <c r="AD106" s="90" t="str">
        <f t="shared" si="5"/>
        <v>MAGNİTMAGNİT MAVİ AMBALAJ 25 CM 260G</v>
      </c>
    </row>
    <row r="107" spans="1:31" ht="39.75" customHeight="1" x14ac:dyDescent="0.25">
      <c r="A107" s="9" t="s">
        <v>200</v>
      </c>
      <c r="B107" s="88" t="s">
        <v>90</v>
      </c>
      <c r="C107" s="89">
        <f>IF(B107="","",VLOOKUP(AD107,Varsayımlar!$B:$Q,3,0))</f>
        <v>8698829380698</v>
      </c>
      <c r="D107" s="89" t="s">
        <v>237</v>
      </c>
      <c r="E107" s="85" t="s">
        <v>91</v>
      </c>
      <c r="F107" s="9"/>
      <c r="G107" s="9"/>
      <c r="H107" s="90" t="str">
        <f>IF(B107="","",VLOOKUP(AD107,Varsayımlar!$B:$Q,5,0))</f>
        <v>MAGNİT MAVİ AMBALAJ 25CM</v>
      </c>
      <c r="I107" s="90">
        <f>IF(B107="","",VLOOKUP(AD107,Varsayımlar!B:T,19,0))</f>
        <v>0</v>
      </c>
      <c r="J107" s="90" t="str">
        <f>IF(B107="","",VLOOKUP(AD107,Varsayımlar!$B:$Q,6,0))</f>
        <v>SADE</v>
      </c>
      <c r="K107" s="9">
        <v>2016</v>
      </c>
      <c r="L107" s="9"/>
      <c r="M107" s="9">
        <f>IFERROR(IF(B107="","",K107/VLOOKUP(AD107,Varsayımlar!B:R,17,0)),"")</f>
        <v>24</v>
      </c>
      <c r="N107" s="9"/>
      <c r="O107" s="9"/>
      <c r="P107" s="90">
        <f>IF(B107="","",VLOOKUP(AD107,Varsayımlar!$B:$Q,7,0)*K107)</f>
        <v>60480</v>
      </c>
      <c r="Q107" s="90">
        <f>IF(B107="","",VLOOKUP(AD107,Varsayımlar!$B:$Q,8,0))</f>
        <v>25</v>
      </c>
      <c r="R107" s="90" t="str">
        <f>IF(B107="","",VLOOKUP(AD107,Varsayımlar!$B:$Q,9,0))</f>
        <v>SOFT</v>
      </c>
      <c r="S107" s="90">
        <f>IF(B107="","",VLOOKUP(AD107,Varsayımlar!$B:$Q,10,0))</f>
        <v>4</v>
      </c>
      <c r="T107" s="90">
        <f>IF(B107="","",VLOOKUP(AD107,Varsayımlar!$B:$Q,11,0))</f>
        <v>30</v>
      </c>
      <c r="U107" s="90">
        <f>IF(B107="","",VLOOKUP(AD107,Varsayımlar!$B:$Q,12,0))</f>
        <v>260</v>
      </c>
      <c r="V107" s="90" t="str">
        <f>IF(B107="","",VLOOKUP(AD107,Varsayımlar!$B:$Q,13,0))</f>
        <v>YURTDIŞI</v>
      </c>
      <c r="W107" s="90">
        <f>IF(B107="","",VLOOKUP(AD107,Varsayımlar!$B:$Q,14,0))</f>
        <v>9</v>
      </c>
      <c r="X107" s="9"/>
      <c r="Y107" s="9"/>
      <c r="Z107" s="9"/>
      <c r="AA107" s="90" t="str">
        <f>IF(B107="","",VLOOKUP(AD107,Varsayımlar!$B:$Q,15,0))</f>
        <v>25CM TURUNCU KOLİ-SOL ÜST DİKDÖRTGENE ÜRETİM TARİHİ BASILACAK</v>
      </c>
      <c r="AB107" s="90" t="str">
        <f>IF(B107="","",VLOOKUP(AD107,Varsayımlar!$B:$Q,16,0))</f>
        <v>24-26 CM</v>
      </c>
      <c r="AC107" s="90">
        <f>IF(B107="","",VLOOKUP(Sayfa2!AD67,Varsayımlar!B:S,18,0))</f>
        <v>0</v>
      </c>
      <c r="AD107" s="90" t="str">
        <f t="shared" si="5"/>
        <v>MAGNİTMAGNİT MAVİ AMBALAJ 25 CM 260G</v>
      </c>
    </row>
    <row r="108" spans="1:31" ht="39.75" customHeight="1" x14ac:dyDescent="0.25">
      <c r="A108" s="9" t="s">
        <v>201</v>
      </c>
      <c r="B108" s="88" t="s">
        <v>90</v>
      </c>
      <c r="C108" s="89">
        <f>IF(B108="","",VLOOKUP(AD108,Varsayımlar!$B:$Q,3,0))</f>
        <v>8698829380698</v>
      </c>
      <c r="D108" s="89" t="s">
        <v>238</v>
      </c>
      <c r="E108" s="85" t="s">
        <v>91</v>
      </c>
      <c r="F108" s="9"/>
      <c r="G108" s="9"/>
      <c r="H108" s="90" t="str">
        <f>IF(B108="","",VLOOKUP(AD108,Varsayımlar!$B:$Q,5,0))</f>
        <v>MAGNİT MAVİ AMBALAJ 25CM</v>
      </c>
      <c r="I108" s="90">
        <f>IF(B108="","",VLOOKUP(AD108,Varsayımlar!B:T,19,0))</f>
        <v>0</v>
      </c>
      <c r="J108" s="90" t="str">
        <f>IF(B108="","",VLOOKUP(AD108,Varsayımlar!$B:$Q,6,0))</f>
        <v>SADE</v>
      </c>
      <c r="K108" s="9">
        <v>2016</v>
      </c>
      <c r="L108" s="9"/>
      <c r="M108" s="9">
        <f>IFERROR(IF(B108="","",K108/VLOOKUP(AD108,Varsayımlar!B:R,17,0)),"")</f>
        <v>24</v>
      </c>
      <c r="N108" s="9"/>
      <c r="O108" s="9"/>
      <c r="P108" s="90">
        <f>IF(B108="","",VLOOKUP(AD108,Varsayımlar!$B:$Q,7,0)*K108)</f>
        <v>60480</v>
      </c>
      <c r="Q108" s="90">
        <f>IF(B108="","",VLOOKUP(AD108,Varsayımlar!$B:$Q,8,0))</f>
        <v>25</v>
      </c>
      <c r="R108" s="90" t="str">
        <f>IF(B108="","",VLOOKUP(AD108,Varsayımlar!$B:$Q,9,0))</f>
        <v>SOFT</v>
      </c>
      <c r="S108" s="90">
        <f>IF(B108="","",VLOOKUP(AD108,Varsayımlar!$B:$Q,10,0))</f>
        <v>4</v>
      </c>
      <c r="T108" s="90">
        <f>IF(B108="","",VLOOKUP(AD108,Varsayımlar!$B:$Q,11,0))</f>
        <v>30</v>
      </c>
      <c r="U108" s="90">
        <f>IF(B108="","",VLOOKUP(AD108,Varsayımlar!$B:$Q,12,0))</f>
        <v>260</v>
      </c>
      <c r="V108" s="90" t="str">
        <f>IF(B108="","",VLOOKUP(AD108,Varsayımlar!$B:$Q,13,0))</f>
        <v>YURTDIŞI</v>
      </c>
      <c r="W108" s="90">
        <f>IF(B108="","",VLOOKUP(AD108,Varsayımlar!$B:$Q,14,0))</f>
        <v>9</v>
      </c>
      <c r="X108" s="9"/>
      <c r="Y108" s="9"/>
      <c r="Z108" s="9"/>
      <c r="AA108" s="90" t="str">
        <f>IF(B108="","",VLOOKUP(AD108,Varsayımlar!$B:$Q,15,0))</f>
        <v>25CM TURUNCU KOLİ-SOL ÜST DİKDÖRTGENE ÜRETİM TARİHİ BASILACAK</v>
      </c>
      <c r="AB108" s="90" t="str">
        <f>IF(B108="","",VLOOKUP(AD108,Varsayımlar!$B:$Q,16,0))</f>
        <v>24-26 CM</v>
      </c>
      <c r="AC108" s="90">
        <f>IF(B108="","",VLOOKUP(Sayfa2!AD68,Varsayımlar!B:S,18,0))</f>
        <v>0</v>
      </c>
      <c r="AD108" s="90" t="str">
        <f t="shared" si="5"/>
        <v>MAGNİTMAGNİT MAVİ AMBALAJ 25 CM 260G</v>
      </c>
    </row>
    <row r="109" spans="1:31" ht="39.75" customHeight="1" x14ac:dyDescent="0.25">
      <c r="A109" s="9" t="s">
        <v>202</v>
      </c>
      <c r="B109" s="88" t="s">
        <v>90</v>
      </c>
      <c r="C109" s="89">
        <f>IF(B109="","",VLOOKUP(AD109,Varsayımlar!$B:$Q,3,0))</f>
        <v>8698829380698</v>
      </c>
      <c r="D109" s="89" t="s">
        <v>239</v>
      </c>
      <c r="E109" s="85" t="s">
        <v>91</v>
      </c>
      <c r="F109" s="9"/>
      <c r="G109" s="9"/>
      <c r="H109" s="90" t="str">
        <f>IF(B109="","",VLOOKUP(AD109,Varsayımlar!$B:$Q,5,0))</f>
        <v>MAGNİT MAVİ AMBALAJ 25CM</v>
      </c>
      <c r="I109" s="90">
        <f>IF(B109="","",VLOOKUP(AD109,Varsayımlar!B:T,19,0))</f>
        <v>0</v>
      </c>
      <c r="J109" s="90" t="str">
        <f>IF(B109="","",VLOOKUP(AD109,Varsayımlar!$B:$Q,6,0))</f>
        <v>SADE</v>
      </c>
      <c r="K109" s="9">
        <v>2016</v>
      </c>
      <c r="L109" s="9"/>
      <c r="M109" s="9">
        <f>IFERROR(IF(B109="","",K109/VLOOKUP(AD109,Varsayımlar!B:R,17,0)),"")</f>
        <v>24</v>
      </c>
      <c r="N109" s="9"/>
      <c r="O109" s="9"/>
      <c r="P109" s="90">
        <f>IF(B109="","",VLOOKUP(AD109,Varsayımlar!$B:$Q,7,0)*K109)</f>
        <v>60480</v>
      </c>
      <c r="Q109" s="90">
        <f>IF(B109="","",VLOOKUP(AD109,Varsayımlar!$B:$Q,8,0))</f>
        <v>25</v>
      </c>
      <c r="R109" s="90" t="str">
        <f>IF(B109="","",VLOOKUP(AD109,Varsayımlar!$B:$Q,9,0))</f>
        <v>SOFT</v>
      </c>
      <c r="S109" s="90">
        <f>IF(B109="","",VLOOKUP(AD109,Varsayımlar!$B:$Q,10,0))</f>
        <v>4</v>
      </c>
      <c r="T109" s="90">
        <f>IF(B109="","",VLOOKUP(AD109,Varsayımlar!$B:$Q,11,0))</f>
        <v>30</v>
      </c>
      <c r="U109" s="90">
        <f>IF(B109="","",VLOOKUP(AD109,Varsayımlar!$B:$Q,12,0))</f>
        <v>260</v>
      </c>
      <c r="V109" s="90" t="str">
        <f>IF(B109="","",VLOOKUP(AD109,Varsayımlar!$B:$Q,13,0))</f>
        <v>YURTDIŞI</v>
      </c>
      <c r="W109" s="90">
        <f>IF(B109="","",VLOOKUP(AD109,Varsayımlar!$B:$Q,14,0))</f>
        <v>9</v>
      </c>
      <c r="X109" s="9"/>
      <c r="Y109" s="9"/>
      <c r="Z109" s="9"/>
      <c r="AA109" s="90" t="str">
        <f>IF(B109="","",VLOOKUP(AD109,Varsayımlar!$B:$Q,15,0))</f>
        <v>25CM TURUNCU KOLİ-SOL ÜST DİKDÖRTGENE ÜRETİM TARİHİ BASILACAK</v>
      </c>
      <c r="AB109" s="90" t="str">
        <f>IF(B109="","",VLOOKUP(AD109,Varsayımlar!$B:$Q,16,0))</f>
        <v>24-26 CM</v>
      </c>
      <c r="AC109" s="90">
        <f>IF(B109="","",VLOOKUP(Sayfa2!AD69,Varsayımlar!B:S,18,0))</f>
        <v>0</v>
      </c>
      <c r="AD109" s="90" t="str">
        <f t="shared" ref="AD109:AD142" si="6">IF(B109="","",CONCATENATE(B109,E109))</f>
        <v>MAGNİTMAGNİT MAVİ AMBALAJ 25 CM 260G</v>
      </c>
    </row>
    <row r="110" spans="1:31" ht="39.75" customHeight="1" x14ac:dyDescent="0.25">
      <c r="A110" s="9" t="s">
        <v>203</v>
      </c>
      <c r="B110" s="88" t="s">
        <v>90</v>
      </c>
      <c r="C110" s="89">
        <f>IF(B110="","",VLOOKUP(AD110,Varsayımlar!$B:$Q,3,0))</f>
        <v>8698829380698</v>
      </c>
      <c r="D110" s="89" t="s">
        <v>258</v>
      </c>
      <c r="E110" s="85" t="s">
        <v>91</v>
      </c>
      <c r="F110" s="9"/>
      <c r="G110" s="9"/>
      <c r="H110" s="90" t="str">
        <f>IF(B110="","",VLOOKUP(AD110,Varsayımlar!$B:$Q,5,0))</f>
        <v>MAGNİT MAVİ AMBALAJ 25CM</v>
      </c>
      <c r="I110" s="90">
        <f>IF(B110="","",VLOOKUP(AD110,Varsayımlar!B:T,19,0))</f>
        <v>0</v>
      </c>
      <c r="J110" s="90" t="str">
        <f>IF(B110="","",VLOOKUP(AD110,Varsayımlar!$B:$Q,6,0))</f>
        <v>SADE</v>
      </c>
      <c r="K110" s="9">
        <v>2016</v>
      </c>
      <c r="L110" s="9"/>
      <c r="M110" s="9">
        <f>IFERROR(IF(B110="","",K110/VLOOKUP(AD110,Varsayımlar!B:R,17,0)),"")</f>
        <v>24</v>
      </c>
      <c r="N110" s="9"/>
      <c r="O110" s="9"/>
      <c r="P110" s="90">
        <f>IF(B110="","",VLOOKUP(AD110,Varsayımlar!$B:$Q,7,0)*K110)</f>
        <v>60480</v>
      </c>
      <c r="Q110" s="90">
        <f>IF(B110="","",VLOOKUP(AD110,Varsayımlar!$B:$Q,8,0))</f>
        <v>25</v>
      </c>
      <c r="R110" s="90" t="str">
        <f>IF(B110="","",VLOOKUP(AD110,Varsayımlar!$B:$Q,9,0))</f>
        <v>SOFT</v>
      </c>
      <c r="S110" s="90">
        <f>IF(B110="","",VLOOKUP(AD110,Varsayımlar!$B:$Q,10,0))</f>
        <v>4</v>
      </c>
      <c r="T110" s="90">
        <f>IF(B110="","",VLOOKUP(AD110,Varsayımlar!$B:$Q,11,0))</f>
        <v>30</v>
      </c>
      <c r="U110" s="90">
        <f>IF(B110="","",VLOOKUP(AD110,Varsayımlar!$B:$Q,12,0))</f>
        <v>260</v>
      </c>
      <c r="V110" s="90" t="str">
        <f>IF(B110="","",VLOOKUP(AD110,Varsayımlar!$B:$Q,13,0))</f>
        <v>YURTDIŞI</v>
      </c>
      <c r="W110" s="90">
        <f>IF(B110="","",VLOOKUP(AD110,Varsayımlar!$B:$Q,14,0))</f>
        <v>9</v>
      </c>
      <c r="X110" s="9"/>
      <c r="Y110" s="9"/>
      <c r="Z110" s="9"/>
      <c r="AA110" s="90" t="str">
        <f>IF(B110="","",VLOOKUP(AD110,Varsayımlar!$B:$Q,15,0))</f>
        <v>25CM TURUNCU KOLİ-SOL ÜST DİKDÖRTGENE ÜRETİM TARİHİ BASILACAK</v>
      </c>
      <c r="AB110" s="90" t="str">
        <f>IF(B110="","",VLOOKUP(AD110,Varsayımlar!$B:$Q,16,0))</f>
        <v>24-26 CM</v>
      </c>
      <c r="AC110" s="90">
        <f>IF(B110="","",VLOOKUP(Sayfa2!AD70,Varsayımlar!B:S,18,0))</f>
        <v>0</v>
      </c>
      <c r="AD110" s="90" t="str">
        <f t="shared" si="6"/>
        <v>MAGNİTMAGNİT MAVİ AMBALAJ 25 CM 260G</v>
      </c>
    </row>
    <row r="111" spans="1:31" ht="39.75" customHeight="1" x14ac:dyDescent="0.25">
      <c r="A111" s="9" t="s">
        <v>204</v>
      </c>
      <c r="B111" s="88" t="s">
        <v>90</v>
      </c>
      <c r="C111" s="89">
        <f>IF(B111="","",VLOOKUP(AD111,Varsayımlar!$B:$Q,3,0))</f>
        <v>8698829380698</v>
      </c>
      <c r="D111" s="89" t="s">
        <v>259</v>
      </c>
      <c r="E111" s="85" t="s">
        <v>91</v>
      </c>
      <c r="F111" s="9"/>
      <c r="G111" s="9"/>
      <c r="H111" s="90" t="str">
        <f>IF(B111="","",VLOOKUP(AD111,Varsayımlar!$B:$Q,5,0))</f>
        <v>MAGNİT MAVİ AMBALAJ 25CM</v>
      </c>
      <c r="I111" s="90">
        <f>IF(B111="","",VLOOKUP(AD111,Varsayımlar!B:T,19,0))</f>
        <v>0</v>
      </c>
      <c r="J111" s="90" t="str">
        <f>IF(B111="","",VLOOKUP(AD111,Varsayımlar!$B:$Q,6,0))</f>
        <v>SADE</v>
      </c>
      <c r="K111" s="9">
        <v>2016</v>
      </c>
      <c r="L111" s="9"/>
      <c r="M111" s="9">
        <f>IFERROR(IF(B111="","",K111/VLOOKUP(AD111,Varsayımlar!B:R,17,0)),"")</f>
        <v>24</v>
      </c>
      <c r="N111" s="9"/>
      <c r="O111" s="9"/>
      <c r="P111" s="90">
        <f>IF(B111="","",VLOOKUP(AD111,Varsayımlar!$B:$Q,7,0)*K111)</f>
        <v>60480</v>
      </c>
      <c r="Q111" s="90">
        <f>IF(B111="","",VLOOKUP(AD111,Varsayımlar!$B:$Q,8,0))</f>
        <v>25</v>
      </c>
      <c r="R111" s="90" t="str">
        <f>IF(B111="","",VLOOKUP(AD111,Varsayımlar!$B:$Q,9,0))</f>
        <v>SOFT</v>
      </c>
      <c r="S111" s="90">
        <f>IF(B111="","",VLOOKUP(AD111,Varsayımlar!$B:$Q,10,0))</f>
        <v>4</v>
      </c>
      <c r="T111" s="90">
        <f>IF(B111="","",VLOOKUP(AD111,Varsayımlar!$B:$Q,11,0))</f>
        <v>30</v>
      </c>
      <c r="U111" s="90">
        <f>IF(B111="","",VLOOKUP(AD111,Varsayımlar!$B:$Q,12,0))</f>
        <v>260</v>
      </c>
      <c r="V111" s="90" t="str">
        <f>IF(B111="","",VLOOKUP(AD111,Varsayımlar!$B:$Q,13,0))</f>
        <v>YURTDIŞI</v>
      </c>
      <c r="W111" s="90">
        <f>IF(B111="","",VLOOKUP(AD111,Varsayımlar!$B:$Q,14,0))</f>
        <v>9</v>
      </c>
      <c r="X111" s="9"/>
      <c r="Y111" s="9"/>
      <c r="Z111" s="9"/>
      <c r="AA111" s="90" t="str">
        <f>IF(B111="","",VLOOKUP(AD111,Varsayımlar!$B:$Q,15,0))</f>
        <v>25CM TURUNCU KOLİ-SOL ÜST DİKDÖRTGENE ÜRETİM TARİHİ BASILACAK</v>
      </c>
      <c r="AB111" s="90" t="str">
        <f>IF(B111="","",VLOOKUP(AD111,Varsayımlar!$B:$Q,16,0))</f>
        <v>24-26 CM</v>
      </c>
      <c r="AC111" s="90">
        <f>IF(B111="","",VLOOKUP(Sayfa2!AD71,Varsayımlar!B:S,18,0))</f>
        <v>0</v>
      </c>
      <c r="AD111" s="90" t="str">
        <f t="shared" si="6"/>
        <v>MAGNİTMAGNİT MAVİ AMBALAJ 25 CM 260G</v>
      </c>
    </row>
    <row r="112" spans="1:31" ht="39.75" customHeight="1" x14ac:dyDescent="0.25">
      <c r="A112" s="9" t="s">
        <v>205</v>
      </c>
      <c r="B112" s="88" t="s">
        <v>90</v>
      </c>
      <c r="C112" s="89">
        <f>IF(B112="","",VLOOKUP(AD112,Varsayımlar!$B:$Q,3,0))</f>
        <v>8698829380698</v>
      </c>
      <c r="D112" s="89" t="s">
        <v>260</v>
      </c>
      <c r="E112" s="85" t="s">
        <v>91</v>
      </c>
      <c r="F112" s="9"/>
      <c r="G112" s="9"/>
      <c r="H112" s="90" t="str">
        <f>IF(B112="","",VLOOKUP(AD112,Varsayımlar!$B:$Q,5,0))</f>
        <v>MAGNİT MAVİ AMBALAJ 25CM</v>
      </c>
      <c r="I112" s="90">
        <f>IF(B112="","",VLOOKUP(AD112,Varsayımlar!B:T,19,0))</f>
        <v>0</v>
      </c>
      <c r="J112" s="90" t="str">
        <f>IF(B112="","",VLOOKUP(AD112,Varsayımlar!$B:$Q,6,0))</f>
        <v>SADE</v>
      </c>
      <c r="K112" s="9">
        <v>2016</v>
      </c>
      <c r="L112" s="9"/>
      <c r="M112" s="9">
        <f>IFERROR(IF(B112="","",K112/VLOOKUP(AD112,Varsayımlar!B:R,17,0)),"")</f>
        <v>24</v>
      </c>
      <c r="N112" s="9"/>
      <c r="O112" s="9"/>
      <c r="P112" s="90">
        <f>IF(B112="","",VLOOKUP(AD112,Varsayımlar!$B:$Q,7,0)*K112)</f>
        <v>60480</v>
      </c>
      <c r="Q112" s="90">
        <f>IF(B112="","",VLOOKUP(AD112,Varsayımlar!$B:$Q,8,0))</f>
        <v>25</v>
      </c>
      <c r="R112" s="90" t="str">
        <f>IF(B112="","",VLOOKUP(AD112,Varsayımlar!$B:$Q,9,0))</f>
        <v>SOFT</v>
      </c>
      <c r="S112" s="90">
        <f>IF(B112="","",VLOOKUP(AD112,Varsayımlar!$B:$Q,10,0))</f>
        <v>4</v>
      </c>
      <c r="T112" s="90">
        <f>IF(B112="","",VLOOKUP(AD112,Varsayımlar!$B:$Q,11,0))</f>
        <v>30</v>
      </c>
      <c r="U112" s="90">
        <f>IF(B112="","",VLOOKUP(AD112,Varsayımlar!$B:$Q,12,0))</f>
        <v>260</v>
      </c>
      <c r="V112" s="90" t="str">
        <f>IF(B112="","",VLOOKUP(AD112,Varsayımlar!$B:$Q,13,0))</f>
        <v>YURTDIŞI</v>
      </c>
      <c r="W112" s="90">
        <f>IF(B112="","",VLOOKUP(AD112,Varsayımlar!$B:$Q,14,0))</f>
        <v>9</v>
      </c>
      <c r="X112" s="9"/>
      <c r="Y112" s="9"/>
      <c r="Z112" s="9"/>
      <c r="AA112" s="90" t="str">
        <f>IF(B112="","",VLOOKUP(AD112,Varsayımlar!$B:$Q,15,0))</f>
        <v>25CM TURUNCU KOLİ-SOL ÜST DİKDÖRTGENE ÜRETİM TARİHİ BASILACAK</v>
      </c>
      <c r="AB112" s="90" t="str">
        <f>IF(B112="","",VLOOKUP(AD112,Varsayımlar!$B:$Q,16,0))</f>
        <v>24-26 CM</v>
      </c>
      <c r="AC112" s="90">
        <f>IF(B112="","",VLOOKUP(Sayfa2!AD72,Varsayımlar!B:S,18,0))</f>
        <v>0</v>
      </c>
      <c r="AD112" s="90" t="str">
        <f t="shared" si="6"/>
        <v>MAGNİTMAGNİT MAVİ AMBALAJ 25 CM 260G</v>
      </c>
    </row>
    <row r="113" spans="1:30" ht="39.75" customHeight="1" x14ac:dyDescent="0.25">
      <c r="A113" s="9" t="s">
        <v>206</v>
      </c>
      <c r="B113" s="88" t="s">
        <v>90</v>
      </c>
      <c r="C113" s="89">
        <f>IF(B113="","",VLOOKUP(AD113,Varsayımlar!$B:$Q,3,0))</f>
        <v>8698829380698</v>
      </c>
      <c r="D113" s="89" t="s">
        <v>261</v>
      </c>
      <c r="E113" s="85" t="s">
        <v>91</v>
      </c>
      <c r="F113" s="9"/>
      <c r="G113" s="9"/>
      <c r="H113" s="90" t="str">
        <f>IF(B113="","",VLOOKUP(AD113,Varsayımlar!$B:$Q,5,0))</f>
        <v>MAGNİT MAVİ AMBALAJ 25CM</v>
      </c>
      <c r="I113" s="90">
        <f>IF(B113="","",VLOOKUP(AD113,Varsayımlar!B:T,19,0))</f>
        <v>0</v>
      </c>
      <c r="J113" s="90" t="str">
        <f>IF(B113="","",VLOOKUP(AD113,Varsayımlar!$B:$Q,6,0))</f>
        <v>SADE</v>
      </c>
      <c r="K113" s="9">
        <v>2016</v>
      </c>
      <c r="L113" s="9"/>
      <c r="M113" s="9">
        <f>IFERROR(IF(B113="","",K113/VLOOKUP(AD113,Varsayımlar!B:R,17,0)),"")</f>
        <v>24</v>
      </c>
      <c r="N113" s="9"/>
      <c r="O113" s="9"/>
      <c r="P113" s="90">
        <f>IF(B113="","",VLOOKUP(AD113,Varsayımlar!$B:$Q,7,0)*K113)</f>
        <v>60480</v>
      </c>
      <c r="Q113" s="90">
        <f>IF(B113="","",VLOOKUP(AD113,Varsayımlar!$B:$Q,8,0))</f>
        <v>25</v>
      </c>
      <c r="R113" s="90" t="str">
        <f>IF(B113="","",VLOOKUP(AD113,Varsayımlar!$B:$Q,9,0))</f>
        <v>SOFT</v>
      </c>
      <c r="S113" s="90">
        <f>IF(B113="","",VLOOKUP(AD113,Varsayımlar!$B:$Q,10,0))</f>
        <v>4</v>
      </c>
      <c r="T113" s="90">
        <f>IF(B113="","",VLOOKUP(AD113,Varsayımlar!$B:$Q,11,0))</f>
        <v>30</v>
      </c>
      <c r="U113" s="90">
        <f>IF(B113="","",VLOOKUP(AD113,Varsayımlar!$B:$Q,12,0))</f>
        <v>260</v>
      </c>
      <c r="V113" s="90" t="str">
        <f>IF(B113="","",VLOOKUP(AD113,Varsayımlar!$B:$Q,13,0))</f>
        <v>YURTDIŞI</v>
      </c>
      <c r="W113" s="90">
        <f>IF(B113="","",VLOOKUP(AD113,Varsayımlar!$B:$Q,14,0))</f>
        <v>9</v>
      </c>
      <c r="X113" s="9"/>
      <c r="Y113" s="9"/>
      <c r="Z113" s="9"/>
      <c r="AA113" s="90" t="str">
        <f>IF(B113="","",VLOOKUP(AD113,Varsayımlar!$B:$Q,15,0))</f>
        <v>25CM TURUNCU KOLİ-SOL ÜST DİKDÖRTGENE ÜRETİM TARİHİ BASILACAK</v>
      </c>
      <c r="AB113" s="90" t="str">
        <f>IF(B113="","",VLOOKUP(AD113,Varsayımlar!$B:$Q,16,0))</f>
        <v>24-26 CM</v>
      </c>
      <c r="AC113" s="90">
        <f>IF(B113="","",VLOOKUP(Sayfa2!AD73,Varsayımlar!B:S,18,0))</f>
        <v>0</v>
      </c>
      <c r="AD113" s="90" t="str">
        <f t="shared" si="6"/>
        <v>MAGNİTMAGNİT MAVİ AMBALAJ 25 CM 260G</v>
      </c>
    </row>
    <row r="114" spans="1:30" ht="39.75" customHeight="1" x14ac:dyDescent="0.25">
      <c r="A114" s="9" t="s">
        <v>207</v>
      </c>
      <c r="B114" s="9" t="s">
        <v>104</v>
      </c>
      <c r="C114" s="10">
        <f>IF(B114="","",VLOOKUP(AD114,Varsayımlar!$B:$Q,3,0))</f>
        <v>8698829380698</v>
      </c>
      <c r="D114" s="10"/>
      <c r="E114" s="85" t="s">
        <v>263</v>
      </c>
      <c r="F114" s="9">
        <v>33</v>
      </c>
      <c r="G114" s="9"/>
      <c r="H114" s="9" t="str">
        <f>IF(B114="","",VLOOKUP(AD114,Varsayımlar!$B:$Q,5,0))</f>
        <v>Tortillas 20cm (Samakat Bilgileri Ekli)</v>
      </c>
      <c r="I114" s="9">
        <f>IF(B114="","",VLOOKUP(AD114,Varsayımlar!B:T,19,0))</f>
        <v>0</v>
      </c>
      <c r="J114" s="9" t="str">
        <f>IF(B114="","",VLOOKUP(AD114,Varsayımlar!$B:$Q,6,0))</f>
        <v>PEYNİRLİ</v>
      </c>
      <c r="K114" s="9">
        <v>1800</v>
      </c>
      <c r="L114" s="9"/>
      <c r="M114" s="9">
        <f>IFERROR(IF(B114="","",K114/VLOOKUP(AD114,Varsayımlar!B:R,17,0)),"")</f>
        <v>8</v>
      </c>
      <c r="N114" s="9"/>
      <c r="O114" s="9"/>
      <c r="P114" s="9">
        <f>IF(B114="","",VLOOKUP(AD114,Varsayımlar!$B:$Q,7,0)*K114)</f>
        <v>25200</v>
      </c>
      <c r="Q114" s="9">
        <f>IF(B114="","",VLOOKUP(AD114,Varsayımlar!$B:$Q,8,0))</f>
        <v>20</v>
      </c>
      <c r="R114" s="9" t="str">
        <f>IF(B114="","",VLOOKUP(AD114,Varsayımlar!$B:$Q,9,0))</f>
        <v>IRAK SOFT-AT</v>
      </c>
      <c r="S114" s="9">
        <f>IF(B114="","",VLOOKUP(AD114,Varsayımlar!$B:$Q,10,0))</f>
        <v>4</v>
      </c>
      <c r="T114" s="9">
        <f>IF(B114="","",VLOOKUP(AD114,Varsayımlar!$B:$Q,11,0))</f>
        <v>14</v>
      </c>
      <c r="U114" s="9">
        <f>IF(B114="","",VLOOKUP(AD114,Varsayımlar!$B:$Q,12,0))</f>
        <v>166</v>
      </c>
      <c r="V114" s="9" t="str">
        <f>IF(B114="","",VLOOKUP(AD114,Varsayımlar!$B:$Q,13,0))</f>
        <v>YURTDIŞI</v>
      </c>
      <c r="W114" s="9">
        <f>IF(B114="","",VLOOKUP(AD114,Varsayımlar!$B:$Q,14,0))</f>
        <v>9</v>
      </c>
      <c r="X114" s="86">
        <v>46206</v>
      </c>
      <c r="Y114" s="86">
        <v>46480</v>
      </c>
      <c r="Z114" s="9" t="s">
        <v>265</v>
      </c>
      <c r="AA114" s="9" t="str">
        <f>IF(B114="","",VLOOKUP(AD114,Varsayımlar!$B:$Q,15,0))</f>
        <v>Kare Koli-Üretim Tarihli Etiket</v>
      </c>
      <c r="AB114" s="9" t="str">
        <f>IF(B114="","",VLOOKUP(AD114,Varsayımlar!$B:$Q,16,0))</f>
        <v>19-21 cm</v>
      </c>
      <c r="AC114" s="9">
        <f>IF(B114="","",VLOOKUP(Sayfa2!AD75,Varsayımlar!B:S,18,0))</f>
        <v>0</v>
      </c>
      <c r="AD114" s="9" t="str">
        <f t="shared" si="6"/>
        <v>SMART LLCTortillas 20cm Peynirli 4pcs 166g</v>
      </c>
    </row>
    <row r="115" spans="1:30" ht="39.75" customHeight="1" x14ac:dyDescent="0.25">
      <c r="A115" s="9" t="s">
        <v>208</v>
      </c>
      <c r="B115" s="88" t="s">
        <v>104</v>
      </c>
      <c r="C115" s="89">
        <f>IF(B115="","",VLOOKUP(AD115,Varsayımlar!$B:$Q,3,0))</f>
        <v>8698829380698</v>
      </c>
      <c r="D115" s="89"/>
      <c r="E115" s="85" t="s">
        <v>105</v>
      </c>
      <c r="F115" s="9">
        <v>33</v>
      </c>
      <c r="G115" s="9"/>
      <c r="H115" s="90" t="str">
        <f>IF(B115="","",VLOOKUP(AD115,Varsayımlar!$B:$Q,5,0))</f>
        <v>TORTİLLAS 20CM (SAMAKAT BİLGİLERİ EKLİ)</v>
      </c>
      <c r="I115" s="90">
        <f>IF(B115="","",VLOOKUP(AD115,Varsayımlar!B:T,19,0))</f>
        <v>0</v>
      </c>
      <c r="J115" s="90" t="str">
        <f>IF(B115="","",VLOOKUP(AD115,Varsayımlar!$B:$Q,6,0))</f>
        <v>SADE</v>
      </c>
      <c r="K115" s="9">
        <v>5400</v>
      </c>
      <c r="L115" s="9"/>
      <c r="M115" s="9">
        <f>IFERROR(IF(B115="","",K115/VLOOKUP(AD115,Varsayımlar!B:R,17,0)),"")</f>
        <v>24</v>
      </c>
      <c r="N115" s="9"/>
      <c r="O115" s="9"/>
      <c r="P115" s="90">
        <f>IF(B115="","",VLOOKUP(AD115,Varsayımlar!$B:$Q,7,0)*K115)</f>
        <v>75600</v>
      </c>
      <c r="Q115" s="90">
        <f>IF(B115="","",VLOOKUP(AD115,Varsayımlar!$B:$Q,8,0))</f>
        <v>20</v>
      </c>
      <c r="R115" s="90" t="str">
        <f>IF(B115="","",VLOOKUP(AD115,Varsayımlar!$B:$Q,9,0))</f>
        <v>IRAK SOFT</v>
      </c>
      <c r="S115" s="90">
        <f>IF(B115="","",VLOOKUP(AD115,Varsayımlar!$B:$Q,10,0))</f>
        <v>4</v>
      </c>
      <c r="T115" s="90">
        <f>IF(B115="","",VLOOKUP(AD115,Varsayımlar!$B:$Q,11,0))</f>
        <v>14</v>
      </c>
      <c r="U115" s="90">
        <f>IF(B115="","",VLOOKUP(AD115,Varsayımlar!$B:$Q,12,0))</f>
        <v>166</v>
      </c>
      <c r="V115" s="90" t="str">
        <f>IF(B115="","",VLOOKUP(AD115,Varsayımlar!$B:$Q,13,0))</f>
        <v>YURTDIŞI</v>
      </c>
      <c r="W115" s="90">
        <f>IF(B115="","",VLOOKUP(AD115,Varsayımlar!$B:$Q,14,0))</f>
        <v>9</v>
      </c>
      <c r="X115" s="86">
        <v>46206</v>
      </c>
      <c r="Y115" s="86">
        <v>46480</v>
      </c>
      <c r="Z115" s="9">
        <v>26070320</v>
      </c>
      <c r="AA115" s="90" t="str">
        <f>IF(B115="","",VLOOKUP(AD115,Varsayımlar!$B:$Q,15,0))</f>
        <v>SİYAH KARE KOLİ- Üretim Tarihi Etiketli</v>
      </c>
      <c r="AB115" s="90" t="str">
        <f>IF(B115="","",VLOOKUP(AD115,Varsayımlar!$B:$Q,16,0))</f>
        <v>19-21 CM</v>
      </c>
      <c r="AC115" s="90">
        <f>IF(B115="","",VLOOKUP(Sayfa2!AD76,Varsayımlar!B:S,18,0))</f>
        <v>0</v>
      </c>
      <c r="AD115" s="90" t="str">
        <f t="shared" si="6"/>
        <v>SMART LLCTORTİLLAS SAMAKAT 20CM 166G</v>
      </c>
    </row>
    <row r="116" spans="1:30" ht="39.75" customHeight="1" x14ac:dyDescent="0.25">
      <c r="A116" s="9" t="s">
        <v>209</v>
      </c>
      <c r="B116" s="88" t="s">
        <v>90</v>
      </c>
      <c r="C116" s="89">
        <f>IF(B116="","",VLOOKUP(AD116,Varsayımlar!$B:$Q,3,0))</f>
        <v>8698829380698</v>
      </c>
      <c r="D116" s="89" t="s">
        <v>231</v>
      </c>
      <c r="E116" s="85" t="s">
        <v>91</v>
      </c>
      <c r="F116" s="9"/>
      <c r="G116" s="9"/>
      <c r="H116" s="90" t="str">
        <f>IF(B116="","",VLOOKUP(AD116,Varsayımlar!$B:$Q,5,0))</f>
        <v>MAGNİT MAVİ AMBALAJ 25CM</v>
      </c>
      <c r="I116" s="90">
        <f>IF(B116="","",VLOOKUP(AD116,Varsayımlar!B:T,19,0))</f>
        <v>0</v>
      </c>
      <c r="J116" s="90" t="str">
        <f>IF(B116="","",VLOOKUP(AD116,Varsayımlar!$B:$Q,6,0))</f>
        <v>SADE</v>
      </c>
      <c r="K116" s="9">
        <v>2016</v>
      </c>
      <c r="L116" s="9"/>
      <c r="M116" s="9">
        <f>IFERROR(IF(B116="","",K116/VLOOKUP(AD116,Varsayımlar!B:R,17,0)),"")</f>
        <v>24</v>
      </c>
      <c r="N116" s="9"/>
      <c r="O116" s="9"/>
      <c r="P116" s="90">
        <f>IF(B116="","",VLOOKUP(AD116,Varsayımlar!$B:$Q,7,0)*K116)</f>
        <v>60480</v>
      </c>
      <c r="Q116" s="90">
        <f>IF(B116="","",VLOOKUP(AD116,Varsayımlar!$B:$Q,8,0))</f>
        <v>25</v>
      </c>
      <c r="R116" s="90" t="str">
        <f>IF(B116="","",VLOOKUP(AD116,Varsayımlar!$B:$Q,9,0))</f>
        <v>SOFT</v>
      </c>
      <c r="S116" s="90">
        <f>IF(B116="","",VLOOKUP(AD116,Varsayımlar!$B:$Q,10,0))</f>
        <v>4</v>
      </c>
      <c r="T116" s="90">
        <f>IF(B116="","",VLOOKUP(AD116,Varsayımlar!$B:$Q,11,0))</f>
        <v>30</v>
      </c>
      <c r="U116" s="90">
        <f>IF(B116="","",VLOOKUP(AD116,Varsayımlar!$B:$Q,12,0))</f>
        <v>260</v>
      </c>
      <c r="V116" s="90" t="str">
        <f>IF(B116="","",VLOOKUP(AD116,Varsayımlar!$B:$Q,13,0))</f>
        <v>YURTDIŞI</v>
      </c>
      <c r="W116" s="90">
        <f>IF(B116="","",VLOOKUP(AD116,Varsayımlar!$B:$Q,14,0))</f>
        <v>9</v>
      </c>
      <c r="X116" s="9"/>
      <c r="Y116" s="9"/>
      <c r="Z116" s="9"/>
      <c r="AA116" s="90" t="str">
        <f>IF(B116="","",VLOOKUP(AD116,Varsayımlar!$B:$Q,15,0))</f>
        <v>25CM TURUNCU KOLİ-SOL ÜST DİKDÖRTGENE ÜRETİM TARİHİ BASILACAK</v>
      </c>
      <c r="AB116" s="90" t="str">
        <f>IF(B116="","",VLOOKUP(AD116,Varsayımlar!$B:$Q,16,0))</f>
        <v>24-26 CM</v>
      </c>
      <c r="AC116" s="90">
        <f>IF(B116="","",VLOOKUP(Sayfa2!AD77,Varsayımlar!B:S,18,0))</f>
        <v>0</v>
      </c>
      <c r="AD116" s="90" t="str">
        <f t="shared" si="6"/>
        <v>MAGNİTMAGNİT MAVİ AMBALAJ 25 CM 260G</v>
      </c>
    </row>
    <row r="117" spans="1:30" ht="39.75" customHeight="1" x14ac:dyDescent="0.25">
      <c r="A117" s="9" t="s">
        <v>210</v>
      </c>
      <c r="B117" s="88" t="s">
        <v>90</v>
      </c>
      <c r="C117" s="89">
        <f>IF(B117="","",VLOOKUP(AD117,Varsayımlar!$B:$Q,3,0))</f>
        <v>8698829380698</v>
      </c>
      <c r="D117" s="89" t="s">
        <v>232</v>
      </c>
      <c r="E117" s="85" t="s">
        <v>91</v>
      </c>
      <c r="F117" s="9"/>
      <c r="G117" s="9"/>
      <c r="H117" s="90" t="str">
        <f>IF(B117="","",VLOOKUP(AD117,Varsayımlar!$B:$Q,5,0))</f>
        <v>MAGNİT MAVİ AMBALAJ 25CM</v>
      </c>
      <c r="I117" s="90">
        <f>IF(B117="","",VLOOKUP(AD117,Varsayımlar!B:T,19,0))</f>
        <v>0</v>
      </c>
      <c r="J117" s="90" t="str">
        <f>IF(B117="","",VLOOKUP(AD117,Varsayımlar!$B:$Q,6,0))</f>
        <v>SADE</v>
      </c>
      <c r="K117" s="9">
        <v>2016</v>
      </c>
      <c r="L117" s="9"/>
      <c r="M117" s="9">
        <f>IFERROR(IF(B117="","",K117/VLOOKUP(AD117,Varsayımlar!B:R,17,0)),"")</f>
        <v>24</v>
      </c>
      <c r="N117" s="9"/>
      <c r="O117" s="9"/>
      <c r="P117" s="90">
        <f>IF(B117="","",VLOOKUP(AD117,Varsayımlar!$B:$Q,7,0)*K117)</f>
        <v>60480</v>
      </c>
      <c r="Q117" s="90">
        <f>IF(B117="","",VLOOKUP(AD117,Varsayımlar!$B:$Q,8,0))</f>
        <v>25</v>
      </c>
      <c r="R117" s="90" t="str">
        <f>IF(B117="","",VLOOKUP(AD117,Varsayımlar!$B:$Q,9,0))</f>
        <v>SOFT</v>
      </c>
      <c r="S117" s="90">
        <f>IF(B117="","",VLOOKUP(AD117,Varsayımlar!$B:$Q,10,0))</f>
        <v>4</v>
      </c>
      <c r="T117" s="90">
        <f>IF(B117="","",VLOOKUP(AD117,Varsayımlar!$B:$Q,11,0))</f>
        <v>30</v>
      </c>
      <c r="U117" s="90">
        <f>IF(B117="","",VLOOKUP(AD117,Varsayımlar!$B:$Q,12,0))</f>
        <v>260</v>
      </c>
      <c r="V117" s="90" t="str">
        <f>IF(B117="","",VLOOKUP(AD117,Varsayımlar!$B:$Q,13,0))</f>
        <v>YURTDIŞI</v>
      </c>
      <c r="W117" s="90">
        <f>IF(B117="","",VLOOKUP(AD117,Varsayımlar!$B:$Q,14,0))</f>
        <v>9</v>
      </c>
      <c r="X117" s="9"/>
      <c r="Y117" s="9"/>
      <c r="Z117" s="9"/>
      <c r="AA117" s="90" t="str">
        <f>IF(B117="","",VLOOKUP(AD117,Varsayımlar!$B:$Q,15,0))</f>
        <v>25CM TURUNCU KOLİ-SOL ÜST DİKDÖRTGENE ÜRETİM TARİHİ BASILACAK</v>
      </c>
      <c r="AB117" s="90" t="str">
        <f>IF(B117="","",VLOOKUP(AD117,Varsayımlar!$B:$Q,16,0))</f>
        <v>24-26 CM</v>
      </c>
      <c r="AC117" s="90">
        <f>IF(B117="","",VLOOKUP(Sayfa2!AD78,Varsayımlar!B:S,18,0))</f>
        <v>0</v>
      </c>
      <c r="AD117" s="90" t="str">
        <f t="shared" si="6"/>
        <v>MAGNİTMAGNİT MAVİ AMBALAJ 25 CM 260G</v>
      </c>
    </row>
    <row r="118" spans="1:30" ht="39.75" customHeight="1" x14ac:dyDescent="0.25">
      <c r="A118" s="9" t="s">
        <v>211</v>
      </c>
      <c r="B118" s="88" t="s">
        <v>90</v>
      </c>
      <c r="C118" s="89">
        <f>IF(B118="","",VLOOKUP(AD118,Varsayımlar!$B:$Q,3,0))</f>
        <v>8698829380698</v>
      </c>
      <c r="D118" s="89" t="s">
        <v>233</v>
      </c>
      <c r="E118" s="85" t="s">
        <v>91</v>
      </c>
      <c r="F118" s="9"/>
      <c r="G118" s="9"/>
      <c r="H118" s="90" t="str">
        <f>IF(B118="","",VLOOKUP(AD118,Varsayımlar!$B:$Q,5,0))</f>
        <v>MAGNİT MAVİ AMBALAJ 25CM</v>
      </c>
      <c r="I118" s="90">
        <f>IF(B118="","",VLOOKUP(AD118,Varsayımlar!B:T,19,0))</f>
        <v>0</v>
      </c>
      <c r="J118" s="90" t="str">
        <f>IF(B118="","",VLOOKUP(AD118,Varsayımlar!$B:$Q,6,0))</f>
        <v>SADE</v>
      </c>
      <c r="K118" s="9">
        <v>2016</v>
      </c>
      <c r="L118" s="9"/>
      <c r="M118" s="9">
        <f>IFERROR(IF(B118="","",K118/VLOOKUP(AD118,Varsayımlar!B:R,17,0)),"")</f>
        <v>24</v>
      </c>
      <c r="N118" s="9"/>
      <c r="O118" s="9"/>
      <c r="P118" s="90">
        <f>IF(B118="","",VLOOKUP(AD118,Varsayımlar!$B:$Q,7,0)*K118)</f>
        <v>60480</v>
      </c>
      <c r="Q118" s="90">
        <f>IF(B118="","",VLOOKUP(AD118,Varsayımlar!$B:$Q,8,0))</f>
        <v>25</v>
      </c>
      <c r="R118" s="90" t="str">
        <f>IF(B118="","",VLOOKUP(AD118,Varsayımlar!$B:$Q,9,0))</f>
        <v>SOFT</v>
      </c>
      <c r="S118" s="90">
        <f>IF(B118="","",VLOOKUP(AD118,Varsayımlar!$B:$Q,10,0))</f>
        <v>4</v>
      </c>
      <c r="T118" s="90">
        <f>IF(B118="","",VLOOKUP(AD118,Varsayımlar!$B:$Q,11,0))</f>
        <v>30</v>
      </c>
      <c r="U118" s="90">
        <f>IF(B118="","",VLOOKUP(AD118,Varsayımlar!$B:$Q,12,0))</f>
        <v>260</v>
      </c>
      <c r="V118" s="90" t="str">
        <f>IF(B118="","",VLOOKUP(AD118,Varsayımlar!$B:$Q,13,0))</f>
        <v>YURTDIŞI</v>
      </c>
      <c r="W118" s="90">
        <f>IF(B118="","",VLOOKUP(AD118,Varsayımlar!$B:$Q,14,0))</f>
        <v>9</v>
      </c>
      <c r="X118" s="9"/>
      <c r="Y118" s="9"/>
      <c r="Z118" s="9"/>
      <c r="AA118" s="90" t="str">
        <f>IF(B118="","",VLOOKUP(AD118,Varsayımlar!$B:$Q,15,0))</f>
        <v>25CM TURUNCU KOLİ-SOL ÜST DİKDÖRTGENE ÜRETİM TARİHİ BASILACAK</v>
      </c>
      <c r="AB118" s="90" t="str">
        <f>IF(B118="","",VLOOKUP(AD118,Varsayımlar!$B:$Q,16,0))</f>
        <v>24-26 CM</v>
      </c>
      <c r="AC118" s="90">
        <f>IF(B118="","",VLOOKUP(Sayfa2!AD79,Varsayımlar!B:S,18,0))</f>
        <v>0</v>
      </c>
      <c r="AD118" s="90" t="str">
        <f t="shared" si="6"/>
        <v>MAGNİTMAGNİT MAVİ AMBALAJ 25 CM 260G</v>
      </c>
    </row>
    <row r="119" spans="1:30" ht="39.75" customHeight="1" x14ac:dyDescent="0.25">
      <c r="A119" s="9" t="s">
        <v>212</v>
      </c>
      <c r="B119" s="88" t="s">
        <v>90</v>
      </c>
      <c r="C119" s="89">
        <f>IF(B119="","",VLOOKUP(AD119,Varsayımlar!$B:$Q,3,0))</f>
        <v>8698829380698</v>
      </c>
      <c r="D119" s="89" t="s">
        <v>234</v>
      </c>
      <c r="E119" s="85" t="s">
        <v>91</v>
      </c>
      <c r="F119" s="9"/>
      <c r="G119" s="9"/>
      <c r="H119" s="90" t="str">
        <f>IF(B119="","",VLOOKUP(AD119,Varsayımlar!$B:$Q,5,0))</f>
        <v>MAGNİT MAVİ AMBALAJ 25CM</v>
      </c>
      <c r="I119" s="90">
        <f>IF(B119="","",VLOOKUP(AD119,Varsayımlar!B:T,19,0))</f>
        <v>0</v>
      </c>
      <c r="J119" s="90" t="str">
        <f>IF(B119="","",VLOOKUP(AD119,Varsayımlar!$B:$Q,6,0))</f>
        <v>SADE</v>
      </c>
      <c r="K119" s="9">
        <v>2016</v>
      </c>
      <c r="L119" s="9"/>
      <c r="M119" s="9">
        <f>IFERROR(IF(B119="","",K119/VLOOKUP(AD119,Varsayımlar!B:R,17,0)),"")</f>
        <v>24</v>
      </c>
      <c r="N119" s="9"/>
      <c r="O119" s="9"/>
      <c r="P119" s="90">
        <f>IF(B119="","",VLOOKUP(AD119,Varsayımlar!$B:$Q,7,0)*K119)</f>
        <v>60480</v>
      </c>
      <c r="Q119" s="90">
        <f>IF(B119="","",VLOOKUP(AD119,Varsayımlar!$B:$Q,8,0))</f>
        <v>25</v>
      </c>
      <c r="R119" s="90" t="str">
        <f>IF(B119="","",VLOOKUP(AD119,Varsayımlar!$B:$Q,9,0))</f>
        <v>SOFT</v>
      </c>
      <c r="S119" s="90">
        <f>IF(B119="","",VLOOKUP(AD119,Varsayımlar!$B:$Q,10,0))</f>
        <v>4</v>
      </c>
      <c r="T119" s="90">
        <f>IF(B119="","",VLOOKUP(AD119,Varsayımlar!$B:$Q,11,0))</f>
        <v>30</v>
      </c>
      <c r="U119" s="90">
        <f>IF(B119="","",VLOOKUP(AD119,Varsayımlar!$B:$Q,12,0))</f>
        <v>260</v>
      </c>
      <c r="V119" s="90" t="str">
        <f>IF(B119="","",VLOOKUP(AD119,Varsayımlar!$B:$Q,13,0))</f>
        <v>YURTDIŞI</v>
      </c>
      <c r="W119" s="90">
        <f>IF(B119="","",VLOOKUP(AD119,Varsayımlar!$B:$Q,14,0))</f>
        <v>9</v>
      </c>
      <c r="X119" s="9"/>
      <c r="Y119" s="9"/>
      <c r="Z119" s="9"/>
      <c r="AA119" s="90" t="str">
        <f>IF(B119="","",VLOOKUP(AD119,Varsayımlar!$B:$Q,15,0))</f>
        <v>25CM TURUNCU KOLİ-SOL ÜST DİKDÖRTGENE ÜRETİM TARİHİ BASILACAK</v>
      </c>
      <c r="AB119" s="90" t="str">
        <f>IF(B119="","",VLOOKUP(AD119,Varsayımlar!$B:$Q,16,0))</f>
        <v>24-26 CM</v>
      </c>
      <c r="AC119" s="90">
        <f>IF(B119="","",VLOOKUP(Sayfa2!AD80,Varsayımlar!B:S,18,0))</f>
        <v>0</v>
      </c>
      <c r="AD119" s="90" t="str">
        <f t="shared" si="6"/>
        <v>MAGNİTMAGNİT MAVİ AMBALAJ 25 CM 260G</v>
      </c>
    </row>
    <row r="120" spans="1:30" ht="39.75" customHeight="1" x14ac:dyDescent="0.25">
      <c r="A120" s="9" t="s">
        <v>213</v>
      </c>
      <c r="B120" s="88" t="s">
        <v>90</v>
      </c>
      <c r="C120" s="89">
        <f>IF(B120="","",VLOOKUP(AD120,Varsayımlar!$B:$Q,3,0))</f>
        <v>8698829380698</v>
      </c>
      <c r="D120" s="89" t="s">
        <v>235</v>
      </c>
      <c r="E120" s="85" t="s">
        <v>91</v>
      </c>
      <c r="F120" s="9"/>
      <c r="G120" s="9"/>
      <c r="H120" s="90" t="str">
        <f>IF(B120="","",VLOOKUP(AD120,Varsayımlar!$B:$Q,5,0))</f>
        <v>MAGNİT MAVİ AMBALAJ 25CM</v>
      </c>
      <c r="I120" s="90">
        <f>IF(B120="","",VLOOKUP(AD120,Varsayımlar!B:T,19,0))</f>
        <v>0</v>
      </c>
      <c r="J120" s="90" t="str">
        <f>IF(B120="","",VLOOKUP(AD120,Varsayımlar!$B:$Q,6,0))</f>
        <v>SADE</v>
      </c>
      <c r="K120" s="9">
        <v>2016</v>
      </c>
      <c r="L120" s="9"/>
      <c r="M120" s="9">
        <f>IFERROR(IF(B120="","",K120/VLOOKUP(AD120,Varsayımlar!B:R,17,0)),"")</f>
        <v>24</v>
      </c>
      <c r="N120" s="9"/>
      <c r="O120" s="9"/>
      <c r="P120" s="90">
        <f>IF(B120="","",VLOOKUP(AD120,Varsayımlar!$B:$Q,7,0)*K120)</f>
        <v>60480</v>
      </c>
      <c r="Q120" s="90">
        <f>IF(B120="","",VLOOKUP(AD120,Varsayımlar!$B:$Q,8,0))</f>
        <v>25</v>
      </c>
      <c r="R120" s="90" t="str">
        <f>IF(B120="","",VLOOKUP(AD120,Varsayımlar!$B:$Q,9,0))</f>
        <v>SOFT</v>
      </c>
      <c r="S120" s="90">
        <f>IF(B120="","",VLOOKUP(AD120,Varsayımlar!$B:$Q,10,0))</f>
        <v>4</v>
      </c>
      <c r="T120" s="90">
        <f>IF(B120="","",VLOOKUP(AD120,Varsayımlar!$B:$Q,11,0))</f>
        <v>30</v>
      </c>
      <c r="U120" s="90">
        <f>IF(B120="","",VLOOKUP(AD120,Varsayımlar!$B:$Q,12,0))</f>
        <v>260</v>
      </c>
      <c r="V120" s="90" t="str">
        <f>IF(B120="","",VLOOKUP(AD120,Varsayımlar!$B:$Q,13,0))</f>
        <v>YURTDIŞI</v>
      </c>
      <c r="W120" s="90">
        <f>IF(B120="","",VLOOKUP(AD120,Varsayımlar!$B:$Q,14,0))</f>
        <v>9</v>
      </c>
      <c r="X120" s="9"/>
      <c r="Y120" s="9"/>
      <c r="Z120" s="9"/>
      <c r="AA120" s="90" t="str">
        <f>IF(B120="","",VLOOKUP(AD120,Varsayımlar!$B:$Q,15,0))</f>
        <v>25CM TURUNCU KOLİ-SOL ÜST DİKDÖRTGENE ÜRETİM TARİHİ BASILACAK</v>
      </c>
      <c r="AB120" s="90" t="str">
        <f>IF(B120="","",VLOOKUP(AD120,Varsayımlar!$B:$Q,16,0))</f>
        <v>24-26 CM</v>
      </c>
      <c r="AC120" s="90">
        <f>IF(B120="","",VLOOKUP(Sayfa2!AD81,Varsayımlar!B:S,18,0))</f>
        <v>0</v>
      </c>
      <c r="AD120" s="90" t="str">
        <f t="shared" si="6"/>
        <v>MAGNİTMAGNİT MAVİ AMBALAJ 25 CM 260G</v>
      </c>
    </row>
    <row r="121" spans="1:30" ht="39.75" customHeight="1" x14ac:dyDescent="0.25">
      <c r="A121" s="9" t="s">
        <v>214</v>
      </c>
      <c r="B121" s="88" t="s">
        <v>90</v>
      </c>
      <c r="C121" s="89">
        <f>IF(B121="","",VLOOKUP(AD121,Varsayımlar!$B:$Q,3,0))</f>
        <v>8698829380698</v>
      </c>
      <c r="D121" s="89" t="s">
        <v>236</v>
      </c>
      <c r="E121" s="85" t="s">
        <v>91</v>
      </c>
      <c r="F121" s="9"/>
      <c r="G121" s="9"/>
      <c r="H121" s="90" t="str">
        <f>IF(B121="","",VLOOKUP(AD121,Varsayımlar!$B:$Q,5,0))</f>
        <v>MAGNİT MAVİ AMBALAJ 25CM</v>
      </c>
      <c r="I121" s="90">
        <f>IF(B121="","",VLOOKUP(AD121,Varsayımlar!B:T,19,0))</f>
        <v>0</v>
      </c>
      <c r="J121" s="90" t="str">
        <f>IF(B121="","",VLOOKUP(AD121,Varsayımlar!$B:$Q,6,0))</f>
        <v>SADE</v>
      </c>
      <c r="K121" s="9">
        <v>2016</v>
      </c>
      <c r="L121" s="9"/>
      <c r="M121" s="9">
        <f>IFERROR(IF(B121="","",K121/VLOOKUP(AD121,Varsayımlar!B:R,17,0)),"")</f>
        <v>24</v>
      </c>
      <c r="N121" s="9"/>
      <c r="O121" s="9"/>
      <c r="P121" s="90">
        <f>IF(B121="","",VLOOKUP(AD121,Varsayımlar!$B:$Q,7,0)*K121)</f>
        <v>60480</v>
      </c>
      <c r="Q121" s="90">
        <f>IF(B121="","",VLOOKUP(AD121,Varsayımlar!$B:$Q,8,0))</f>
        <v>25</v>
      </c>
      <c r="R121" s="90" t="str">
        <f>IF(B121="","",VLOOKUP(AD121,Varsayımlar!$B:$Q,9,0))</f>
        <v>SOFT</v>
      </c>
      <c r="S121" s="90">
        <f>IF(B121="","",VLOOKUP(AD121,Varsayımlar!$B:$Q,10,0))</f>
        <v>4</v>
      </c>
      <c r="T121" s="90">
        <f>IF(B121="","",VLOOKUP(AD121,Varsayımlar!$B:$Q,11,0))</f>
        <v>30</v>
      </c>
      <c r="U121" s="90">
        <f>IF(B121="","",VLOOKUP(AD121,Varsayımlar!$B:$Q,12,0))</f>
        <v>260</v>
      </c>
      <c r="V121" s="90" t="str">
        <f>IF(B121="","",VLOOKUP(AD121,Varsayımlar!$B:$Q,13,0))</f>
        <v>YURTDIŞI</v>
      </c>
      <c r="W121" s="90">
        <f>IF(B121="","",VLOOKUP(AD121,Varsayımlar!$B:$Q,14,0))</f>
        <v>9</v>
      </c>
      <c r="X121" s="9"/>
      <c r="Y121" s="9"/>
      <c r="Z121" s="9"/>
      <c r="AA121" s="90" t="str">
        <f>IF(B121="","",VLOOKUP(AD121,Varsayımlar!$B:$Q,15,0))</f>
        <v>25CM TURUNCU KOLİ-SOL ÜST DİKDÖRTGENE ÜRETİM TARİHİ BASILACAK</v>
      </c>
      <c r="AB121" s="90" t="str">
        <f>IF(B121="","",VLOOKUP(AD121,Varsayımlar!$B:$Q,16,0))</f>
        <v>24-26 CM</v>
      </c>
      <c r="AC121" s="90">
        <f>IF(B121="","",VLOOKUP(Sayfa2!AD82,Varsayımlar!B:S,18,0))</f>
        <v>0</v>
      </c>
      <c r="AD121" s="90" t="str">
        <f t="shared" si="6"/>
        <v>MAGNİTMAGNİT MAVİ AMBALAJ 25 CM 260G</v>
      </c>
    </row>
    <row r="122" spans="1:30" ht="39.75" customHeight="1" x14ac:dyDescent="0.25">
      <c r="A122" s="9" t="s">
        <v>215</v>
      </c>
      <c r="B122" s="88" t="s">
        <v>90</v>
      </c>
      <c r="C122" s="89">
        <f>IF(B122="","",VLOOKUP(AD122,Varsayımlar!$B:$Q,3,0))</f>
        <v>8698829380698</v>
      </c>
      <c r="D122" s="89" t="s">
        <v>237</v>
      </c>
      <c r="E122" s="85" t="s">
        <v>91</v>
      </c>
      <c r="F122" s="9"/>
      <c r="G122" s="9"/>
      <c r="H122" s="90" t="str">
        <f>IF(B122="","",VLOOKUP(AD122,Varsayımlar!$B:$Q,5,0))</f>
        <v>MAGNİT MAVİ AMBALAJ 25CM</v>
      </c>
      <c r="I122" s="90">
        <f>IF(B122="","",VLOOKUP(AD122,Varsayımlar!B:T,19,0))</f>
        <v>0</v>
      </c>
      <c r="J122" s="90" t="str">
        <f>IF(B122="","",VLOOKUP(AD122,Varsayımlar!$B:$Q,6,0))</f>
        <v>SADE</v>
      </c>
      <c r="K122" s="9">
        <v>2016</v>
      </c>
      <c r="L122" s="9"/>
      <c r="M122" s="9">
        <f>IFERROR(IF(B122="","",K122/VLOOKUP(AD122,Varsayımlar!B:R,17,0)),"")</f>
        <v>24</v>
      </c>
      <c r="N122" s="9"/>
      <c r="O122" s="9"/>
      <c r="P122" s="90">
        <f>IF(B122="","",VLOOKUP(AD122,Varsayımlar!$B:$Q,7,0)*K122)</f>
        <v>60480</v>
      </c>
      <c r="Q122" s="90">
        <f>IF(B122="","",VLOOKUP(AD122,Varsayımlar!$B:$Q,8,0))</f>
        <v>25</v>
      </c>
      <c r="R122" s="90" t="str">
        <f>IF(B122="","",VLOOKUP(AD122,Varsayımlar!$B:$Q,9,0))</f>
        <v>SOFT</v>
      </c>
      <c r="S122" s="90">
        <f>IF(B122="","",VLOOKUP(AD122,Varsayımlar!$B:$Q,10,0))</f>
        <v>4</v>
      </c>
      <c r="T122" s="90">
        <f>IF(B122="","",VLOOKUP(AD122,Varsayımlar!$B:$Q,11,0))</f>
        <v>30</v>
      </c>
      <c r="U122" s="90">
        <f>IF(B122="","",VLOOKUP(AD122,Varsayımlar!$B:$Q,12,0))</f>
        <v>260</v>
      </c>
      <c r="V122" s="90" t="str">
        <f>IF(B122="","",VLOOKUP(AD122,Varsayımlar!$B:$Q,13,0))</f>
        <v>YURTDIŞI</v>
      </c>
      <c r="W122" s="90">
        <f>IF(B122="","",VLOOKUP(AD122,Varsayımlar!$B:$Q,14,0))</f>
        <v>9</v>
      </c>
      <c r="X122" s="9"/>
      <c r="Y122" s="9"/>
      <c r="Z122" s="9"/>
      <c r="AA122" s="90" t="str">
        <f>IF(B122="","",VLOOKUP(AD122,Varsayımlar!$B:$Q,15,0))</f>
        <v>25CM TURUNCU KOLİ-SOL ÜST DİKDÖRTGENE ÜRETİM TARİHİ BASILACAK</v>
      </c>
      <c r="AB122" s="90" t="str">
        <f>IF(B122="","",VLOOKUP(AD122,Varsayımlar!$B:$Q,16,0))</f>
        <v>24-26 CM</v>
      </c>
      <c r="AC122" s="90">
        <f>IF(B122="","",VLOOKUP(Sayfa2!AD83,Varsayımlar!B:S,18,0))</f>
        <v>0</v>
      </c>
      <c r="AD122" s="90" t="str">
        <f t="shared" si="6"/>
        <v>MAGNİTMAGNİT MAVİ AMBALAJ 25 CM 260G</v>
      </c>
    </row>
    <row r="123" spans="1:30" ht="39.75" customHeight="1" x14ac:dyDescent="0.25">
      <c r="A123" s="9" t="s">
        <v>216</v>
      </c>
      <c r="B123" s="88" t="s">
        <v>90</v>
      </c>
      <c r="C123" s="89">
        <f>IF(B123="","",VLOOKUP(AD123,Varsayımlar!$B:$Q,3,0))</f>
        <v>8698829380698</v>
      </c>
      <c r="D123" s="89" t="s">
        <v>238</v>
      </c>
      <c r="E123" s="85" t="s">
        <v>91</v>
      </c>
      <c r="F123" s="9"/>
      <c r="G123" s="9"/>
      <c r="H123" s="90" t="str">
        <f>IF(B123="","",VLOOKUP(AD123,Varsayımlar!$B:$Q,5,0))</f>
        <v>MAGNİT MAVİ AMBALAJ 25CM</v>
      </c>
      <c r="I123" s="90">
        <f>IF(B123="","",VLOOKUP(AD123,Varsayımlar!B:T,19,0))</f>
        <v>0</v>
      </c>
      <c r="J123" s="90" t="str">
        <f>IF(B123="","",VLOOKUP(AD123,Varsayımlar!$B:$Q,6,0))</f>
        <v>SADE</v>
      </c>
      <c r="K123" s="9">
        <v>2016</v>
      </c>
      <c r="L123" s="9"/>
      <c r="M123" s="9">
        <f>IFERROR(IF(B123="","",K123/VLOOKUP(AD123,Varsayımlar!B:R,17,0)),"")</f>
        <v>24</v>
      </c>
      <c r="N123" s="9"/>
      <c r="O123" s="9"/>
      <c r="P123" s="90">
        <f>IF(B123="","",VLOOKUP(AD123,Varsayımlar!$B:$Q,7,0)*K123)</f>
        <v>60480</v>
      </c>
      <c r="Q123" s="90">
        <f>IF(B123="","",VLOOKUP(AD123,Varsayımlar!$B:$Q,8,0))</f>
        <v>25</v>
      </c>
      <c r="R123" s="90" t="str">
        <f>IF(B123="","",VLOOKUP(AD123,Varsayımlar!$B:$Q,9,0))</f>
        <v>SOFT</v>
      </c>
      <c r="S123" s="90">
        <f>IF(B123="","",VLOOKUP(AD123,Varsayımlar!$B:$Q,10,0))</f>
        <v>4</v>
      </c>
      <c r="T123" s="90">
        <f>IF(B123="","",VLOOKUP(AD123,Varsayımlar!$B:$Q,11,0))</f>
        <v>30</v>
      </c>
      <c r="U123" s="90">
        <f>IF(B123="","",VLOOKUP(AD123,Varsayımlar!$B:$Q,12,0))</f>
        <v>260</v>
      </c>
      <c r="V123" s="90" t="str">
        <f>IF(B123="","",VLOOKUP(AD123,Varsayımlar!$B:$Q,13,0))</f>
        <v>YURTDIŞI</v>
      </c>
      <c r="W123" s="90">
        <f>IF(B123="","",VLOOKUP(AD123,Varsayımlar!$B:$Q,14,0))</f>
        <v>9</v>
      </c>
      <c r="X123" s="9"/>
      <c r="Y123" s="9"/>
      <c r="Z123" s="9"/>
      <c r="AA123" s="90" t="str">
        <f>IF(B123="","",VLOOKUP(AD123,Varsayımlar!$B:$Q,15,0))</f>
        <v>25CM TURUNCU KOLİ-SOL ÜST DİKDÖRTGENE ÜRETİM TARİHİ BASILACAK</v>
      </c>
      <c r="AB123" s="90" t="str">
        <f>IF(B123="","",VLOOKUP(AD123,Varsayımlar!$B:$Q,16,0))</f>
        <v>24-26 CM</v>
      </c>
      <c r="AC123" s="90">
        <f>IF(B123="","",VLOOKUP(Sayfa2!AD84,Varsayımlar!B:S,18,0))</f>
        <v>0</v>
      </c>
      <c r="AD123" s="90" t="str">
        <f t="shared" si="6"/>
        <v>MAGNİTMAGNİT MAVİ AMBALAJ 25 CM 260G</v>
      </c>
    </row>
    <row r="124" spans="1:30" ht="39.75" customHeight="1" x14ac:dyDescent="0.25">
      <c r="A124" s="9" t="s">
        <v>217</v>
      </c>
      <c r="B124" s="88" t="s">
        <v>90</v>
      </c>
      <c r="C124" s="89">
        <f>IF(B124="","",VLOOKUP(AD124,Varsayımlar!$B:$Q,3,0))</f>
        <v>8698829380698</v>
      </c>
      <c r="D124" s="89" t="s">
        <v>239</v>
      </c>
      <c r="E124" s="85" t="s">
        <v>91</v>
      </c>
      <c r="F124" s="9"/>
      <c r="G124" s="9"/>
      <c r="H124" s="90" t="str">
        <f>IF(B124="","",VLOOKUP(AD124,Varsayımlar!$B:$Q,5,0))</f>
        <v>MAGNİT MAVİ AMBALAJ 25CM</v>
      </c>
      <c r="I124" s="90">
        <f>IF(B124="","",VLOOKUP(AD124,Varsayımlar!B:T,19,0))</f>
        <v>0</v>
      </c>
      <c r="J124" s="90" t="str">
        <f>IF(B124="","",VLOOKUP(AD124,Varsayımlar!$B:$Q,6,0))</f>
        <v>SADE</v>
      </c>
      <c r="K124" s="9">
        <v>2016</v>
      </c>
      <c r="L124" s="9"/>
      <c r="M124" s="9">
        <f>IFERROR(IF(B124="","",K124/VLOOKUP(AD124,Varsayımlar!B:R,17,0)),"")</f>
        <v>24</v>
      </c>
      <c r="N124" s="9"/>
      <c r="O124" s="9"/>
      <c r="P124" s="90">
        <f>IF(B124="","",VLOOKUP(AD124,Varsayımlar!$B:$Q,7,0)*K124)</f>
        <v>60480</v>
      </c>
      <c r="Q124" s="90">
        <f>IF(B124="","",VLOOKUP(AD124,Varsayımlar!$B:$Q,8,0))</f>
        <v>25</v>
      </c>
      <c r="R124" s="90" t="str">
        <f>IF(B124="","",VLOOKUP(AD124,Varsayımlar!$B:$Q,9,0))</f>
        <v>SOFT</v>
      </c>
      <c r="S124" s="90">
        <f>IF(B124="","",VLOOKUP(AD124,Varsayımlar!$B:$Q,10,0))</f>
        <v>4</v>
      </c>
      <c r="T124" s="90">
        <f>IF(B124="","",VLOOKUP(AD124,Varsayımlar!$B:$Q,11,0))</f>
        <v>30</v>
      </c>
      <c r="U124" s="90">
        <f>IF(B124="","",VLOOKUP(AD124,Varsayımlar!$B:$Q,12,0))</f>
        <v>260</v>
      </c>
      <c r="V124" s="90" t="str">
        <f>IF(B124="","",VLOOKUP(AD124,Varsayımlar!$B:$Q,13,0))</f>
        <v>YURTDIŞI</v>
      </c>
      <c r="W124" s="90">
        <f>IF(B124="","",VLOOKUP(AD124,Varsayımlar!$B:$Q,14,0))</f>
        <v>9</v>
      </c>
      <c r="X124" s="9"/>
      <c r="Y124" s="9"/>
      <c r="Z124" s="9"/>
      <c r="AA124" s="90" t="str">
        <f>IF(B124="","",VLOOKUP(AD124,Varsayımlar!$B:$Q,15,0))</f>
        <v>25CM TURUNCU KOLİ-SOL ÜST DİKDÖRTGENE ÜRETİM TARİHİ BASILACAK</v>
      </c>
      <c r="AB124" s="90" t="str">
        <f>IF(B124="","",VLOOKUP(AD124,Varsayımlar!$B:$Q,16,0))</f>
        <v>24-26 CM</v>
      </c>
      <c r="AC124" s="90">
        <f>IF(B124="","",VLOOKUP(Sayfa2!AD85,Varsayımlar!B:S,18,0))</f>
        <v>0</v>
      </c>
      <c r="AD124" s="90" t="str">
        <f t="shared" si="6"/>
        <v>MAGNİTMAGNİT MAVİ AMBALAJ 25 CM 260G</v>
      </c>
    </row>
    <row r="125" spans="1:30" ht="39.75" customHeight="1" x14ac:dyDescent="0.25">
      <c r="A125" s="9" t="s">
        <v>218</v>
      </c>
      <c r="B125" s="88" t="s">
        <v>90</v>
      </c>
      <c r="C125" s="89">
        <f>IF(B125="","",VLOOKUP(AD125,Varsayımlar!$B:$Q,3,0))</f>
        <v>8698829380698</v>
      </c>
      <c r="D125" s="89" t="s">
        <v>258</v>
      </c>
      <c r="E125" s="85" t="s">
        <v>91</v>
      </c>
      <c r="F125" s="9"/>
      <c r="G125" s="9"/>
      <c r="H125" s="90" t="str">
        <f>IF(B125="","",VLOOKUP(AD125,Varsayımlar!$B:$Q,5,0))</f>
        <v>MAGNİT MAVİ AMBALAJ 25CM</v>
      </c>
      <c r="I125" s="90">
        <f>IF(B125="","",VLOOKUP(AD125,Varsayımlar!B:T,19,0))</f>
        <v>0</v>
      </c>
      <c r="J125" s="90" t="str">
        <f>IF(B125="","",VLOOKUP(AD125,Varsayımlar!$B:$Q,6,0))</f>
        <v>SADE</v>
      </c>
      <c r="K125" s="9">
        <v>2016</v>
      </c>
      <c r="L125" s="9"/>
      <c r="M125" s="9">
        <f>IFERROR(IF(B125="","",K125/VLOOKUP(AD125,Varsayımlar!B:R,17,0)),"")</f>
        <v>24</v>
      </c>
      <c r="N125" s="9"/>
      <c r="O125" s="9"/>
      <c r="P125" s="90">
        <f>IF(B125="","",VLOOKUP(AD125,Varsayımlar!$B:$Q,7,0)*K125)</f>
        <v>60480</v>
      </c>
      <c r="Q125" s="90">
        <f>IF(B125="","",VLOOKUP(AD125,Varsayımlar!$B:$Q,8,0))</f>
        <v>25</v>
      </c>
      <c r="R125" s="90" t="str">
        <f>IF(B125="","",VLOOKUP(AD125,Varsayımlar!$B:$Q,9,0))</f>
        <v>SOFT</v>
      </c>
      <c r="S125" s="90">
        <f>IF(B125="","",VLOOKUP(AD125,Varsayımlar!$B:$Q,10,0))</f>
        <v>4</v>
      </c>
      <c r="T125" s="90">
        <f>IF(B125="","",VLOOKUP(AD125,Varsayımlar!$B:$Q,11,0))</f>
        <v>30</v>
      </c>
      <c r="U125" s="90">
        <f>IF(B125="","",VLOOKUP(AD125,Varsayımlar!$B:$Q,12,0))</f>
        <v>260</v>
      </c>
      <c r="V125" s="90" t="str">
        <f>IF(B125="","",VLOOKUP(AD125,Varsayımlar!$B:$Q,13,0))</f>
        <v>YURTDIŞI</v>
      </c>
      <c r="W125" s="90">
        <f>IF(B125="","",VLOOKUP(AD125,Varsayımlar!$B:$Q,14,0))</f>
        <v>9</v>
      </c>
      <c r="X125" s="9"/>
      <c r="Y125" s="9"/>
      <c r="Z125" s="9"/>
      <c r="AA125" s="90" t="str">
        <f>IF(B125="","",VLOOKUP(AD125,Varsayımlar!$B:$Q,15,0))</f>
        <v>25CM TURUNCU KOLİ-SOL ÜST DİKDÖRTGENE ÜRETİM TARİHİ BASILACAK</v>
      </c>
      <c r="AB125" s="90" t="str">
        <f>IF(B125="","",VLOOKUP(AD125,Varsayımlar!$B:$Q,16,0))</f>
        <v>24-26 CM</v>
      </c>
      <c r="AC125" s="90">
        <f>IF(B125="","",VLOOKUP(Sayfa2!AD86,Varsayımlar!B:S,18,0))</f>
        <v>0</v>
      </c>
      <c r="AD125" s="90" t="str">
        <f t="shared" si="6"/>
        <v>MAGNİTMAGNİT MAVİ AMBALAJ 25 CM 260G</v>
      </c>
    </row>
    <row r="126" spans="1:30" ht="39.75" customHeight="1" x14ac:dyDescent="0.25">
      <c r="A126" s="9" t="s">
        <v>219</v>
      </c>
      <c r="B126" s="88" t="s">
        <v>90</v>
      </c>
      <c r="C126" s="89">
        <f>IF(B126="","",VLOOKUP(AD126,Varsayımlar!$B:$Q,3,0))</f>
        <v>8698829380698</v>
      </c>
      <c r="D126" s="89" t="s">
        <v>259</v>
      </c>
      <c r="E126" s="85" t="s">
        <v>91</v>
      </c>
      <c r="F126" s="9"/>
      <c r="G126" s="9"/>
      <c r="H126" s="90" t="str">
        <f>IF(B126="","",VLOOKUP(AD126,Varsayımlar!$B:$Q,5,0))</f>
        <v>MAGNİT MAVİ AMBALAJ 25CM</v>
      </c>
      <c r="I126" s="90">
        <f>IF(B126="","",VLOOKUP(AD126,Varsayımlar!B:T,19,0))</f>
        <v>0</v>
      </c>
      <c r="J126" s="90" t="str">
        <f>IF(B126="","",VLOOKUP(AD126,Varsayımlar!$B:$Q,6,0))</f>
        <v>SADE</v>
      </c>
      <c r="K126" s="9">
        <v>2016</v>
      </c>
      <c r="L126" s="9"/>
      <c r="M126" s="9">
        <f>IFERROR(IF(B126="","",K126/VLOOKUP(AD126,Varsayımlar!B:R,17,0)),"")</f>
        <v>24</v>
      </c>
      <c r="N126" s="9"/>
      <c r="O126" s="9"/>
      <c r="P126" s="90">
        <f>IF(B126="","",VLOOKUP(AD126,Varsayımlar!$B:$Q,7,0)*K126)</f>
        <v>60480</v>
      </c>
      <c r="Q126" s="90">
        <f>IF(B126="","",VLOOKUP(AD126,Varsayımlar!$B:$Q,8,0))</f>
        <v>25</v>
      </c>
      <c r="R126" s="90" t="str">
        <f>IF(B126="","",VLOOKUP(AD126,Varsayımlar!$B:$Q,9,0))</f>
        <v>SOFT</v>
      </c>
      <c r="S126" s="90">
        <f>IF(B126="","",VLOOKUP(AD126,Varsayımlar!$B:$Q,10,0))</f>
        <v>4</v>
      </c>
      <c r="T126" s="90">
        <f>IF(B126="","",VLOOKUP(AD126,Varsayımlar!$B:$Q,11,0))</f>
        <v>30</v>
      </c>
      <c r="U126" s="90">
        <f>IF(B126="","",VLOOKUP(AD126,Varsayımlar!$B:$Q,12,0))</f>
        <v>260</v>
      </c>
      <c r="V126" s="90" t="str">
        <f>IF(B126="","",VLOOKUP(AD126,Varsayımlar!$B:$Q,13,0))</f>
        <v>YURTDIŞI</v>
      </c>
      <c r="W126" s="90">
        <f>IF(B126="","",VLOOKUP(AD126,Varsayımlar!$B:$Q,14,0))</f>
        <v>9</v>
      </c>
      <c r="X126" s="9"/>
      <c r="Y126" s="9"/>
      <c r="Z126" s="9"/>
      <c r="AA126" s="90" t="str">
        <f>IF(B126="","",VLOOKUP(AD126,Varsayımlar!$B:$Q,15,0))</f>
        <v>25CM TURUNCU KOLİ-SOL ÜST DİKDÖRTGENE ÜRETİM TARİHİ BASILACAK</v>
      </c>
      <c r="AB126" s="90" t="str">
        <f>IF(B126="","",VLOOKUP(AD126,Varsayımlar!$B:$Q,16,0))</f>
        <v>24-26 CM</v>
      </c>
      <c r="AC126" s="90">
        <f>IF(B126="","",VLOOKUP(Sayfa2!AD87,Varsayımlar!B:S,18,0))</f>
        <v>0</v>
      </c>
      <c r="AD126" s="90" t="str">
        <f t="shared" si="6"/>
        <v>MAGNİTMAGNİT MAVİ AMBALAJ 25 CM 260G</v>
      </c>
    </row>
    <row r="127" spans="1:30" ht="39.75" customHeight="1" x14ac:dyDescent="0.25">
      <c r="A127" s="9" t="s">
        <v>220</v>
      </c>
      <c r="B127" s="88" t="s">
        <v>90</v>
      </c>
      <c r="C127" s="89">
        <f>IF(B127="","",VLOOKUP(AD127,Varsayımlar!$B:$Q,3,0))</f>
        <v>8698829380698</v>
      </c>
      <c r="D127" s="89" t="s">
        <v>260</v>
      </c>
      <c r="E127" s="85" t="s">
        <v>91</v>
      </c>
      <c r="F127" s="9"/>
      <c r="G127" s="9"/>
      <c r="H127" s="90" t="str">
        <f>IF(B127="","",VLOOKUP(AD127,Varsayımlar!$B:$Q,5,0))</f>
        <v>MAGNİT MAVİ AMBALAJ 25CM</v>
      </c>
      <c r="I127" s="90">
        <f>IF(B127="","",VLOOKUP(AD127,Varsayımlar!B:T,19,0))</f>
        <v>0</v>
      </c>
      <c r="J127" s="90" t="str">
        <f>IF(B127="","",VLOOKUP(AD127,Varsayımlar!$B:$Q,6,0))</f>
        <v>SADE</v>
      </c>
      <c r="K127" s="9">
        <v>2016</v>
      </c>
      <c r="L127" s="9"/>
      <c r="M127" s="9">
        <f>IFERROR(IF(B127="","",K127/VLOOKUP(AD127,Varsayımlar!B:R,17,0)),"")</f>
        <v>24</v>
      </c>
      <c r="N127" s="9"/>
      <c r="O127" s="9"/>
      <c r="P127" s="90">
        <f>IF(B127="","",VLOOKUP(AD127,Varsayımlar!$B:$Q,7,0)*K127)</f>
        <v>60480</v>
      </c>
      <c r="Q127" s="90">
        <f>IF(B127="","",VLOOKUP(AD127,Varsayımlar!$B:$Q,8,0))</f>
        <v>25</v>
      </c>
      <c r="R127" s="90" t="str">
        <f>IF(B127="","",VLOOKUP(AD127,Varsayımlar!$B:$Q,9,0))</f>
        <v>SOFT</v>
      </c>
      <c r="S127" s="90">
        <f>IF(B127="","",VLOOKUP(AD127,Varsayımlar!$B:$Q,10,0))</f>
        <v>4</v>
      </c>
      <c r="T127" s="90">
        <f>IF(B127="","",VLOOKUP(AD127,Varsayımlar!$B:$Q,11,0))</f>
        <v>30</v>
      </c>
      <c r="U127" s="90">
        <f>IF(B127="","",VLOOKUP(AD127,Varsayımlar!$B:$Q,12,0))</f>
        <v>260</v>
      </c>
      <c r="V127" s="90" t="str">
        <f>IF(B127="","",VLOOKUP(AD127,Varsayımlar!$B:$Q,13,0))</f>
        <v>YURTDIŞI</v>
      </c>
      <c r="W127" s="90">
        <f>IF(B127="","",VLOOKUP(AD127,Varsayımlar!$B:$Q,14,0))</f>
        <v>9</v>
      </c>
      <c r="X127" s="9"/>
      <c r="Y127" s="9"/>
      <c r="Z127" s="9"/>
      <c r="AA127" s="90" t="str">
        <f>IF(B127="","",VLOOKUP(AD127,Varsayımlar!$B:$Q,15,0))</f>
        <v>25CM TURUNCU KOLİ-SOL ÜST DİKDÖRTGENE ÜRETİM TARİHİ BASILACAK</v>
      </c>
      <c r="AB127" s="90" t="str">
        <f>IF(B127="","",VLOOKUP(AD127,Varsayımlar!$B:$Q,16,0))</f>
        <v>24-26 CM</v>
      </c>
      <c r="AC127" s="90">
        <f>IF(B127="","",VLOOKUP(Sayfa2!AD88,Varsayımlar!B:S,18,0))</f>
        <v>0</v>
      </c>
      <c r="AD127" s="90" t="str">
        <f t="shared" si="6"/>
        <v>MAGNİTMAGNİT MAVİ AMBALAJ 25 CM 260G</v>
      </c>
    </row>
    <row r="128" spans="1:30" ht="39.75" customHeight="1" x14ac:dyDescent="0.25">
      <c r="A128" s="9" t="s">
        <v>221</v>
      </c>
      <c r="B128" s="88" t="s">
        <v>90</v>
      </c>
      <c r="C128" s="89">
        <f>IF(B128="","",VLOOKUP(AD128,Varsayımlar!$B:$Q,3,0))</f>
        <v>8698829380698</v>
      </c>
      <c r="D128" s="89" t="s">
        <v>261</v>
      </c>
      <c r="E128" s="85" t="s">
        <v>91</v>
      </c>
      <c r="F128" s="9"/>
      <c r="G128" s="9"/>
      <c r="H128" s="90" t="str">
        <f>IF(B128="","",VLOOKUP(AD128,Varsayımlar!$B:$Q,5,0))</f>
        <v>MAGNİT MAVİ AMBALAJ 25CM</v>
      </c>
      <c r="I128" s="90">
        <f>IF(B128="","",VLOOKUP(AD128,Varsayımlar!B:T,19,0))</f>
        <v>0</v>
      </c>
      <c r="J128" s="90" t="str">
        <f>IF(B128="","",VLOOKUP(AD128,Varsayımlar!$B:$Q,6,0))</f>
        <v>SADE</v>
      </c>
      <c r="K128" s="9">
        <v>2016</v>
      </c>
      <c r="L128" s="9"/>
      <c r="M128" s="9">
        <f>IFERROR(IF(B128="","",K128/VLOOKUP(AD128,Varsayımlar!B:R,17,0)),"")</f>
        <v>24</v>
      </c>
      <c r="N128" s="9"/>
      <c r="O128" s="9"/>
      <c r="P128" s="90">
        <f>IF(B128="","",VLOOKUP(AD128,Varsayımlar!$B:$Q,7,0)*K128)</f>
        <v>60480</v>
      </c>
      <c r="Q128" s="90">
        <f>IF(B128="","",VLOOKUP(AD128,Varsayımlar!$B:$Q,8,0))</f>
        <v>25</v>
      </c>
      <c r="R128" s="90" t="str">
        <f>IF(B128="","",VLOOKUP(AD128,Varsayımlar!$B:$Q,9,0))</f>
        <v>SOFT</v>
      </c>
      <c r="S128" s="90">
        <f>IF(B128="","",VLOOKUP(AD128,Varsayımlar!$B:$Q,10,0))</f>
        <v>4</v>
      </c>
      <c r="T128" s="90">
        <f>IF(B128="","",VLOOKUP(AD128,Varsayımlar!$B:$Q,11,0))</f>
        <v>30</v>
      </c>
      <c r="U128" s="90">
        <f>IF(B128="","",VLOOKUP(AD128,Varsayımlar!$B:$Q,12,0))</f>
        <v>260</v>
      </c>
      <c r="V128" s="90" t="str">
        <f>IF(B128="","",VLOOKUP(AD128,Varsayımlar!$B:$Q,13,0))</f>
        <v>YURTDIŞI</v>
      </c>
      <c r="W128" s="90">
        <f>IF(B128="","",VLOOKUP(AD128,Varsayımlar!$B:$Q,14,0))</f>
        <v>9</v>
      </c>
      <c r="X128" s="9"/>
      <c r="Y128" s="9"/>
      <c r="Z128" s="9"/>
      <c r="AA128" s="90" t="str">
        <f>IF(B128="","",VLOOKUP(AD128,Varsayımlar!$B:$Q,15,0))</f>
        <v>25CM TURUNCU KOLİ-SOL ÜST DİKDÖRTGENE ÜRETİM TARİHİ BASILACAK</v>
      </c>
      <c r="AB128" s="90" t="str">
        <f>IF(B128="","",VLOOKUP(AD128,Varsayımlar!$B:$Q,16,0))</f>
        <v>24-26 CM</v>
      </c>
      <c r="AC128" s="90">
        <f>IF(B128="","",VLOOKUP(Sayfa2!AD89,Varsayımlar!B:S,18,0))</f>
        <v>0</v>
      </c>
      <c r="AD128" s="90" t="str">
        <f t="shared" si="6"/>
        <v>MAGNİTMAGNİT MAVİ AMBALAJ 25 CM 260G</v>
      </c>
    </row>
    <row r="129" spans="1:30" ht="39.75" customHeight="1" x14ac:dyDescent="0.25">
      <c r="A129" s="9" t="s">
        <v>222</v>
      </c>
      <c r="B129" s="88" t="s">
        <v>90</v>
      </c>
      <c r="C129" s="89">
        <f>IF(B129="","",VLOOKUP(AD129,Varsayımlar!$B:$Q,3,0))</f>
        <v>8698829380698</v>
      </c>
      <c r="D129" s="89" t="s">
        <v>262</v>
      </c>
      <c r="E129" s="85" t="s">
        <v>91</v>
      </c>
      <c r="F129" s="9"/>
      <c r="G129" s="9"/>
      <c r="H129" s="90" t="str">
        <f>IF(B129="","",VLOOKUP(AD129,Varsayımlar!$B:$Q,5,0))</f>
        <v>MAGNİT MAVİ AMBALAJ 25CM</v>
      </c>
      <c r="I129" s="90">
        <f>IF(B129="","",VLOOKUP(AD129,Varsayımlar!B:T,19,0))</f>
        <v>0</v>
      </c>
      <c r="J129" s="90" t="str">
        <f>IF(B129="","",VLOOKUP(AD129,Varsayımlar!$B:$Q,6,0))</f>
        <v>SADE</v>
      </c>
      <c r="K129" s="9">
        <v>2016</v>
      </c>
      <c r="L129" s="9"/>
      <c r="M129" s="9">
        <f>IFERROR(IF(B129="","",K129/VLOOKUP(AD129,Varsayımlar!B:R,17,0)),"")</f>
        <v>24</v>
      </c>
      <c r="N129" s="9"/>
      <c r="O129" s="9"/>
      <c r="P129" s="90">
        <f>IF(B129="","",VLOOKUP(AD129,Varsayımlar!$B:$Q,7,0)*K129)</f>
        <v>60480</v>
      </c>
      <c r="Q129" s="90">
        <f>IF(B129="","",VLOOKUP(AD129,Varsayımlar!$B:$Q,8,0))</f>
        <v>25</v>
      </c>
      <c r="R129" s="90" t="str">
        <f>IF(B129="","",VLOOKUP(AD129,Varsayımlar!$B:$Q,9,0))</f>
        <v>SOFT</v>
      </c>
      <c r="S129" s="90">
        <f>IF(B129="","",VLOOKUP(AD129,Varsayımlar!$B:$Q,10,0))</f>
        <v>4</v>
      </c>
      <c r="T129" s="90">
        <f>IF(B129="","",VLOOKUP(AD129,Varsayımlar!$B:$Q,11,0))</f>
        <v>30</v>
      </c>
      <c r="U129" s="90">
        <f>IF(B129="","",VLOOKUP(AD129,Varsayımlar!$B:$Q,12,0))</f>
        <v>260</v>
      </c>
      <c r="V129" s="90" t="str">
        <f>IF(B129="","",VLOOKUP(AD129,Varsayımlar!$B:$Q,13,0))</f>
        <v>YURTDIŞI</v>
      </c>
      <c r="W129" s="90">
        <f>IF(B129="","",VLOOKUP(AD129,Varsayımlar!$B:$Q,14,0))</f>
        <v>9</v>
      </c>
      <c r="X129" s="9"/>
      <c r="Y129" s="9"/>
      <c r="Z129" s="9"/>
      <c r="AA129" s="90" t="str">
        <f>IF(B129="","",VLOOKUP(AD129,Varsayımlar!$B:$Q,15,0))</f>
        <v>25CM TURUNCU KOLİ-SOL ÜST DİKDÖRTGENE ÜRETİM TARİHİ BASILACAK</v>
      </c>
      <c r="AB129" s="90" t="str">
        <f>IF(B129="","",VLOOKUP(AD129,Varsayımlar!$B:$Q,16,0))</f>
        <v>24-26 CM</v>
      </c>
      <c r="AC129" s="90">
        <f>IF(B129="","",VLOOKUP(Sayfa2!AD90,Varsayımlar!B:S,18,0))</f>
        <v>0</v>
      </c>
      <c r="AD129" s="90" t="str">
        <f t="shared" si="6"/>
        <v>MAGNİTMAGNİT MAVİ AMBALAJ 25 CM 260G</v>
      </c>
    </row>
    <row r="130" spans="1:30" ht="39.75" customHeight="1" x14ac:dyDescent="0.25">
      <c r="A130" s="9" t="s">
        <v>223</v>
      </c>
      <c r="B130" s="88" t="s">
        <v>90</v>
      </c>
      <c r="C130" s="89">
        <f>IF(B130="","",VLOOKUP(AD130,Varsayımlar!$B:$Q,3,0))</f>
        <v>8698829380698</v>
      </c>
      <c r="D130" s="89" t="s">
        <v>266</v>
      </c>
      <c r="E130" s="85" t="s">
        <v>91</v>
      </c>
      <c r="F130" s="9"/>
      <c r="G130" s="9"/>
      <c r="H130" s="90" t="str">
        <f>IF(B130="","",VLOOKUP(AD130,Varsayımlar!$B:$Q,5,0))</f>
        <v>MAGNİT MAVİ AMBALAJ 25CM</v>
      </c>
      <c r="I130" s="90">
        <f>IF(B130="","",VLOOKUP(AD130,Varsayımlar!B:T,19,0))</f>
        <v>0</v>
      </c>
      <c r="J130" s="90" t="str">
        <f>IF(B130="","",VLOOKUP(AD130,Varsayımlar!$B:$Q,6,0))</f>
        <v>SADE</v>
      </c>
      <c r="K130" s="9">
        <v>2016</v>
      </c>
      <c r="L130" s="9"/>
      <c r="M130" s="9">
        <f>IFERROR(IF(B130="","",K130/VLOOKUP(AD130,Varsayımlar!B:R,17,0)),"")</f>
        <v>24</v>
      </c>
      <c r="N130" s="9"/>
      <c r="O130" s="9"/>
      <c r="P130" s="90">
        <f>IF(B130="","",VLOOKUP(AD130,Varsayımlar!$B:$Q,7,0)*K130)</f>
        <v>60480</v>
      </c>
      <c r="Q130" s="90">
        <f>IF(B130="","",VLOOKUP(AD130,Varsayımlar!$B:$Q,8,0))</f>
        <v>25</v>
      </c>
      <c r="R130" s="90" t="str">
        <f>IF(B130="","",VLOOKUP(AD130,Varsayımlar!$B:$Q,9,0))</f>
        <v>SOFT</v>
      </c>
      <c r="S130" s="90">
        <f>IF(B130="","",VLOOKUP(AD130,Varsayımlar!$B:$Q,10,0))</f>
        <v>4</v>
      </c>
      <c r="T130" s="90">
        <f>IF(B130="","",VLOOKUP(AD130,Varsayımlar!$B:$Q,11,0))</f>
        <v>30</v>
      </c>
      <c r="U130" s="90">
        <f>IF(B130="","",VLOOKUP(AD130,Varsayımlar!$B:$Q,12,0))</f>
        <v>260</v>
      </c>
      <c r="V130" s="90" t="str">
        <f>IF(B130="","",VLOOKUP(AD130,Varsayımlar!$B:$Q,13,0))</f>
        <v>YURTDIŞI</v>
      </c>
      <c r="W130" s="90">
        <f>IF(B130="","",VLOOKUP(AD130,Varsayımlar!$B:$Q,14,0))</f>
        <v>9</v>
      </c>
      <c r="X130" s="9"/>
      <c r="Y130" s="9"/>
      <c r="Z130" s="9"/>
      <c r="AA130" s="90" t="str">
        <f>IF(B130="","",VLOOKUP(AD130,Varsayımlar!$B:$Q,15,0))</f>
        <v>25CM TURUNCU KOLİ-SOL ÜST DİKDÖRTGENE ÜRETİM TARİHİ BASILACAK</v>
      </c>
      <c r="AB130" s="90" t="str">
        <f>IF(B130="","",VLOOKUP(AD130,Varsayımlar!$B:$Q,16,0))</f>
        <v>24-26 CM</v>
      </c>
      <c r="AC130" s="90">
        <f>IF(B130="","",VLOOKUP(Sayfa2!AD91,Varsayımlar!B:S,18,0))</f>
        <v>0</v>
      </c>
      <c r="AD130" s="90" t="str">
        <f t="shared" si="6"/>
        <v>MAGNİTMAGNİT MAVİ AMBALAJ 25 CM 260G</v>
      </c>
    </row>
    <row r="131" spans="1:30" ht="39.75" customHeight="1" x14ac:dyDescent="0.25">
      <c r="A131" s="9" t="s">
        <v>224</v>
      </c>
      <c r="B131" s="9" t="s">
        <v>79</v>
      </c>
      <c r="C131" s="10">
        <f>IF(B131="","",VLOOKUP(AD131,Varsayımlar!$B:$Q,3,0))</f>
        <v>8698829380698</v>
      </c>
      <c r="D131" s="10"/>
      <c r="E131" s="85" t="s">
        <v>254</v>
      </c>
      <c r="F131" s="9"/>
      <c r="G131" s="9"/>
      <c r="H131" s="9" t="str">
        <f>IF(B131="","",VLOOKUP(AD131,Varsayımlar!$B:$Q,5,0))</f>
        <v>Manetka 20cm</v>
      </c>
      <c r="I131" s="9">
        <f>IF(B131="","",VLOOKUP(AD131,Varsayımlar!B:T,19,0))</f>
        <v>0</v>
      </c>
      <c r="J131" s="9" t="str">
        <f>IF(B131="","",VLOOKUP(AD131,Varsayımlar!$B:$Q,6,0))</f>
        <v>SADE</v>
      </c>
      <c r="K131" s="9">
        <v>7200</v>
      </c>
      <c r="L131" s="9"/>
      <c r="M131" s="9">
        <f>IFERROR(IF(B131="","",K131/VLOOKUP(AD131,Varsayımlar!B:R,17,0)),"")</f>
        <v>32</v>
      </c>
      <c r="N131" s="9"/>
      <c r="O131" s="9"/>
      <c r="P131" s="9">
        <f>IF(B131="","",VLOOKUP(AD131,Varsayımlar!$B:$Q,7,0)*K131)</f>
        <v>100800</v>
      </c>
      <c r="Q131" s="9">
        <f>IF(B131="","",VLOOKUP(AD131,Varsayımlar!$B:$Q,8,0))</f>
        <v>20</v>
      </c>
      <c r="R131" s="9" t="str">
        <f>IF(B131="","",VLOOKUP(AD131,Varsayımlar!$B:$Q,9,0))</f>
        <v>Irak Soft</v>
      </c>
      <c r="S131" s="9">
        <f>IF(B131="","",VLOOKUP(AD131,Varsayımlar!$B:$Q,10,0))</f>
        <v>4</v>
      </c>
      <c r="T131" s="9">
        <f>IF(B131="","",VLOOKUP(AD131,Varsayımlar!$B:$Q,11,0))</f>
        <v>14</v>
      </c>
      <c r="U131" s="9">
        <f>IF(B131="","",VLOOKUP(AD131,Varsayımlar!$B:$Q,12,0))</f>
        <v>166</v>
      </c>
      <c r="V131" s="9" t="str">
        <f>IF(B131="","",VLOOKUP(AD131,Varsayımlar!$B:$Q,13,0))</f>
        <v>YURTDIŞI</v>
      </c>
      <c r="W131" s="9">
        <f>IF(B131="","",VLOOKUP(AD131,Varsayımlar!$B:$Q,14,0))</f>
        <v>6</v>
      </c>
      <c r="X131" s="9"/>
      <c r="Y131" s="9"/>
      <c r="Z131" s="9"/>
      <c r="AA131" s="9" t="str">
        <f>IF(B131="","",VLOOKUP(AD131,Varsayımlar!$B:$Q,15,0))</f>
        <v>Kare Koli-Üretim Tarihli Etiket</v>
      </c>
      <c r="AB131" s="9" t="str">
        <f>IF(B131="","",VLOOKUP(AD131,Varsayımlar!$B:$Q,16,0))</f>
        <v>19-21 cm</v>
      </c>
      <c r="AC131" s="9">
        <f>IF(B131="","",VLOOKUP(Sayfa2!AD92,Varsayımlar!B:S,18,0))</f>
        <v>0</v>
      </c>
      <c r="AD131" s="9" t="str">
        <f t="shared" si="6"/>
        <v>LLC KOTORManetka 20cm 4 pcs 166g</v>
      </c>
    </row>
    <row r="132" spans="1:30" ht="39.75" customHeight="1" x14ac:dyDescent="0.25">
      <c r="A132" s="9" t="s">
        <v>225</v>
      </c>
      <c r="B132" s="88" t="s">
        <v>79</v>
      </c>
      <c r="C132" s="89">
        <f>IF(B132="","",VLOOKUP(AD132,Varsayımlar!$B:$Q,3,0))</f>
        <v>8698829380698</v>
      </c>
      <c r="D132" s="89"/>
      <c r="E132" s="85" t="s">
        <v>85</v>
      </c>
      <c r="F132" s="9"/>
      <c r="G132" s="9"/>
      <c r="H132" s="90" t="str">
        <f>IF(B132="","",VLOOKUP(AD132,Varsayımlar!$B:$Q,5,0))</f>
        <v xml:space="preserve">MANETKA PEYNİRLİ 25 CM </v>
      </c>
      <c r="I132" s="90">
        <f>IF(B132="","",VLOOKUP(AD132,Varsayımlar!B:T,19,0))</f>
        <v>0</v>
      </c>
      <c r="J132" s="90" t="str">
        <f>IF(B132="","",VLOOKUP(AD132,Varsayımlar!$B:$Q,6,0))</f>
        <v>PEYNİRLİ</v>
      </c>
      <c r="K132" s="9">
        <v>2496</v>
      </c>
      <c r="L132" s="9"/>
      <c r="M132" s="9">
        <f>IFERROR(IF(B132="","",K132/VLOOKUP(AD132,Varsayımlar!B:R,17,0)),"")</f>
        <v>32</v>
      </c>
      <c r="N132" s="9"/>
      <c r="O132" s="9"/>
      <c r="P132" s="90">
        <f>IF(B132="","",VLOOKUP(AD132,Varsayımlar!$B:$Q,7,0)*K132)</f>
        <v>74880</v>
      </c>
      <c r="Q132" s="90">
        <f>IF(B132="","",VLOOKUP(AD132,Varsayımlar!$B:$Q,8,0))</f>
        <v>25</v>
      </c>
      <c r="R132" s="90" t="str">
        <f>IF(B132="","",VLOOKUP(AD132,Varsayımlar!$B:$Q,9,0))</f>
        <v>SOFT-AT</v>
      </c>
      <c r="S132" s="90">
        <f>IF(B132="","",VLOOKUP(AD132,Varsayımlar!$B:$Q,10,0))</f>
        <v>4</v>
      </c>
      <c r="T132" s="90">
        <f>IF(B132="","",VLOOKUP(AD132,Varsayımlar!$B:$Q,11,0))</f>
        <v>30</v>
      </c>
      <c r="U132" s="90">
        <f>IF(B132="","",VLOOKUP(AD132,Varsayımlar!$B:$Q,12,0))</f>
        <v>250</v>
      </c>
      <c r="V132" s="90" t="str">
        <f>IF(B132="","",VLOOKUP(AD132,Varsayımlar!$B:$Q,13,0))</f>
        <v>YURTDIŞI</v>
      </c>
      <c r="W132" s="90">
        <f>IF(B132="","",VLOOKUP(AD132,Varsayımlar!$B:$Q,14,0))</f>
        <v>6</v>
      </c>
      <c r="X132" s="9"/>
      <c r="Y132" s="9"/>
      <c r="Z132" s="9"/>
      <c r="AA132" s="90" t="str">
        <f>IF(B132="","",VLOOKUP(AD132,Varsayımlar!$B:$Q,15,0))</f>
        <v>KIRMIZI KOLİ-TARİHLİ KOLİ ETİKETİ</v>
      </c>
      <c r="AB132" s="90" t="str">
        <f>IF(B132="","",VLOOKUP(AD132,Varsayımlar!$B:$Q,16,0))</f>
        <v>24-26 CM</v>
      </c>
      <c r="AC132" s="90">
        <f>IF(B132="","",VLOOKUP(Sayfa2!AD93,Varsayımlar!B:S,18,0))</f>
        <v>0</v>
      </c>
      <c r="AD132" s="90" t="str">
        <f t="shared" si="6"/>
        <v>LLC KOTORMANETKA PEYNİRLİ 25CM</v>
      </c>
    </row>
    <row r="133" spans="1:30" ht="39.75" customHeight="1" x14ac:dyDescent="0.25">
      <c r="A133" s="9" t="s">
        <v>226</v>
      </c>
      <c r="B133" s="9" t="s">
        <v>79</v>
      </c>
      <c r="C133" s="10">
        <f>IF(B133="","",VLOOKUP(AD133,Varsayımlar!$B:$Q,3,0))</f>
        <v>8698829380698</v>
      </c>
      <c r="D133" s="10"/>
      <c r="E133" s="85" t="s">
        <v>254</v>
      </c>
      <c r="F133" s="9"/>
      <c r="G133" s="9"/>
      <c r="H133" s="9" t="str">
        <f>IF(B133="","",VLOOKUP(AD133,Varsayımlar!$B:$Q,5,0))</f>
        <v>Manetka 20cm</v>
      </c>
      <c r="I133" s="9">
        <f>IF(B133="","",VLOOKUP(AD133,Varsayımlar!B:T,19,0))</f>
        <v>0</v>
      </c>
      <c r="J133" s="9" t="str">
        <f>IF(B133="","",VLOOKUP(AD133,Varsayımlar!$B:$Q,6,0))</f>
        <v>SADE</v>
      </c>
      <c r="K133" s="9">
        <v>7200</v>
      </c>
      <c r="L133" s="9"/>
      <c r="M133" s="9">
        <f>IFERROR(IF(B133="","",K133/VLOOKUP(AD133,Varsayımlar!B:R,17,0)),"")</f>
        <v>32</v>
      </c>
      <c r="N133" s="9"/>
      <c r="O133" s="9"/>
      <c r="P133" s="9">
        <f>IF(B133="","",VLOOKUP(AD133,Varsayımlar!$B:$Q,7,0)*K133)</f>
        <v>100800</v>
      </c>
      <c r="Q133" s="9">
        <f>IF(B133="","",VLOOKUP(AD133,Varsayımlar!$B:$Q,8,0))</f>
        <v>20</v>
      </c>
      <c r="R133" s="9" t="str">
        <f>IF(B133="","",VLOOKUP(AD133,Varsayımlar!$B:$Q,9,0))</f>
        <v>Irak Soft</v>
      </c>
      <c r="S133" s="9">
        <f>IF(B133="","",VLOOKUP(AD133,Varsayımlar!$B:$Q,10,0))</f>
        <v>4</v>
      </c>
      <c r="T133" s="9">
        <f>IF(B133="","",VLOOKUP(AD133,Varsayımlar!$B:$Q,11,0))</f>
        <v>14</v>
      </c>
      <c r="U133" s="9">
        <f>IF(B133="","",VLOOKUP(AD133,Varsayımlar!$B:$Q,12,0))</f>
        <v>166</v>
      </c>
      <c r="V133" s="9" t="str">
        <f>IF(B133="","",VLOOKUP(AD133,Varsayımlar!$B:$Q,13,0))</f>
        <v>YURTDIŞI</v>
      </c>
      <c r="W133" s="9">
        <f>IF(B133="","",VLOOKUP(AD133,Varsayımlar!$B:$Q,14,0))</f>
        <v>6</v>
      </c>
      <c r="X133" s="9"/>
      <c r="Y133" s="9"/>
      <c r="Z133" s="9"/>
      <c r="AA133" s="9" t="str">
        <f>IF(B133="","",VLOOKUP(AD133,Varsayımlar!$B:$Q,15,0))</f>
        <v>Kare Koli-Üretim Tarihli Etiket</v>
      </c>
      <c r="AB133" s="9" t="str">
        <f>IF(B133="","",VLOOKUP(AD133,Varsayımlar!$B:$Q,16,0))</f>
        <v>19-21 cm</v>
      </c>
      <c r="AC133" s="9">
        <f>IF(B133="","",VLOOKUP(Sayfa2!AD94,Varsayımlar!B:S,18,0))</f>
        <v>0</v>
      </c>
      <c r="AD133" s="9" t="str">
        <f t="shared" si="6"/>
        <v>LLC KOTORManetka 20cm 4 pcs 166g</v>
      </c>
    </row>
    <row r="134" spans="1:30" ht="39.75" customHeight="1" x14ac:dyDescent="0.25">
      <c r="A134" s="9" t="s">
        <v>227</v>
      </c>
      <c r="B134" s="88" t="s">
        <v>79</v>
      </c>
      <c r="C134" s="89">
        <f>IF(B134="","",VLOOKUP(AD134,Varsayımlar!$B:$Q,3,0))</f>
        <v>8698829380698</v>
      </c>
      <c r="D134" s="89"/>
      <c r="E134" s="85" t="s">
        <v>85</v>
      </c>
      <c r="F134" s="9"/>
      <c r="G134" s="9"/>
      <c r="H134" s="90" t="str">
        <f>IF(B134="","",VLOOKUP(AD134,Varsayımlar!$B:$Q,5,0))</f>
        <v xml:space="preserve">MANETKA PEYNİRLİ 25 CM </v>
      </c>
      <c r="I134" s="90">
        <f>IF(B134="","",VLOOKUP(AD134,Varsayımlar!B:T,19,0))</f>
        <v>0</v>
      </c>
      <c r="J134" s="90" t="str">
        <f>IF(B134="","",VLOOKUP(AD134,Varsayımlar!$B:$Q,6,0))</f>
        <v>PEYNİRLİ</v>
      </c>
      <c r="K134" s="9">
        <v>2496</v>
      </c>
      <c r="L134" s="9"/>
      <c r="M134" s="9">
        <f>IFERROR(IF(B134="","",K134/VLOOKUP(AD134,Varsayımlar!B:R,17,0)),"")</f>
        <v>32</v>
      </c>
      <c r="N134" s="9"/>
      <c r="O134" s="9"/>
      <c r="P134" s="90">
        <f>IF(B134="","",VLOOKUP(AD134,Varsayımlar!$B:$Q,7,0)*K134)</f>
        <v>74880</v>
      </c>
      <c r="Q134" s="90">
        <f>IF(B134="","",VLOOKUP(AD134,Varsayımlar!$B:$Q,8,0))</f>
        <v>25</v>
      </c>
      <c r="R134" s="90" t="str">
        <f>IF(B134="","",VLOOKUP(AD134,Varsayımlar!$B:$Q,9,0))</f>
        <v>SOFT-AT</v>
      </c>
      <c r="S134" s="90">
        <f>IF(B134="","",VLOOKUP(AD134,Varsayımlar!$B:$Q,10,0))</f>
        <v>4</v>
      </c>
      <c r="T134" s="90">
        <f>IF(B134="","",VLOOKUP(AD134,Varsayımlar!$B:$Q,11,0))</f>
        <v>30</v>
      </c>
      <c r="U134" s="90">
        <f>IF(B134="","",VLOOKUP(AD134,Varsayımlar!$B:$Q,12,0))</f>
        <v>250</v>
      </c>
      <c r="V134" s="90" t="str">
        <f>IF(B134="","",VLOOKUP(AD134,Varsayımlar!$B:$Q,13,0))</f>
        <v>YURTDIŞI</v>
      </c>
      <c r="W134" s="90">
        <f>IF(B134="","",VLOOKUP(AD134,Varsayımlar!$B:$Q,14,0))</f>
        <v>6</v>
      </c>
      <c r="X134" s="9"/>
      <c r="Y134" s="9"/>
      <c r="Z134" s="9"/>
      <c r="AA134" s="90" t="str">
        <f>IF(B134="","",VLOOKUP(AD134,Varsayımlar!$B:$Q,15,0))</f>
        <v>KIRMIZI KOLİ-TARİHLİ KOLİ ETİKETİ</v>
      </c>
      <c r="AB134" s="90" t="str">
        <f>IF(B134="","",VLOOKUP(AD134,Varsayımlar!$B:$Q,16,0))</f>
        <v>24-26 CM</v>
      </c>
      <c r="AC134" s="90">
        <f>IF(B134="","",VLOOKUP(Sayfa2!AD95,Varsayımlar!B:S,18,0))</f>
        <v>0</v>
      </c>
      <c r="AD134" s="90" t="str">
        <f t="shared" si="6"/>
        <v>LLC KOTORMANETKA PEYNİRLİ 25CM</v>
      </c>
    </row>
    <row r="135" spans="1:30" ht="39.75" customHeight="1" x14ac:dyDescent="0.25">
      <c r="A135" s="9" t="s">
        <v>228</v>
      </c>
      <c r="B135" s="9" t="s">
        <v>79</v>
      </c>
      <c r="C135" s="10">
        <f>IF(B135="","",VLOOKUP(AD135,Varsayımlar!$B:$Q,3,0))</f>
        <v>8698829380698</v>
      </c>
      <c r="D135" s="10"/>
      <c r="E135" s="85" t="s">
        <v>254</v>
      </c>
      <c r="F135" s="9"/>
      <c r="G135" s="9"/>
      <c r="H135" s="9" t="str">
        <f>IF(B135="","",VLOOKUP(AD135,Varsayımlar!$B:$Q,5,0))</f>
        <v>Manetka 20cm</v>
      </c>
      <c r="I135" s="9">
        <f>IF(B135="","",VLOOKUP(AD135,Varsayımlar!B:T,19,0))</f>
        <v>0</v>
      </c>
      <c r="J135" s="9" t="str">
        <f>IF(B135="","",VLOOKUP(AD135,Varsayımlar!$B:$Q,6,0))</f>
        <v>SADE</v>
      </c>
      <c r="K135" s="9">
        <v>7200</v>
      </c>
      <c r="L135" s="9"/>
      <c r="M135" s="9">
        <f>IFERROR(IF(B135="","",K135/VLOOKUP(AD135,Varsayımlar!B:R,17,0)),"")</f>
        <v>32</v>
      </c>
      <c r="N135" s="9"/>
      <c r="O135" s="9"/>
      <c r="P135" s="9">
        <f>IF(B135="","",VLOOKUP(AD135,Varsayımlar!$B:$Q,7,0)*K135)</f>
        <v>100800</v>
      </c>
      <c r="Q135" s="9">
        <f>IF(B135="","",VLOOKUP(AD135,Varsayımlar!$B:$Q,8,0))</f>
        <v>20</v>
      </c>
      <c r="R135" s="9" t="str">
        <f>IF(B135="","",VLOOKUP(AD135,Varsayımlar!$B:$Q,9,0))</f>
        <v>Irak Soft</v>
      </c>
      <c r="S135" s="9">
        <f>IF(B135="","",VLOOKUP(AD135,Varsayımlar!$B:$Q,10,0))</f>
        <v>4</v>
      </c>
      <c r="T135" s="9">
        <f>IF(B135="","",VLOOKUP(AD135,Varsayımlar!$B:$Q,11,0))</f>
        <v>14</v>
      </c>
      <c r="U135" s="9">
        <f>IF(B135="","",VLOOKUP(AD135,Varsayımlar!$B:$Q,12,0))</f>
        <v>166</v>
      </c>
      <c r="V135" s="9" t="str">
        <f>IF(B135="","",VLOOKUP(AD135,Varsayımlar!$B:$Q,13,0))</f>
        <v>YURTDIŞI</v>
      </c>
      <c r="W135" s="9">
        <f>IF(B135="","",VLOOKUP(AD135,Varsayımlar!$B:$Q,14,0))</f>
        <v>6</v>
      </c>
      <c r="X135" s="9"/>
      <c r="Y135" s="9"/>
      <c r="Z135" s="9"/>
      <c r="AA135" s="9" t="str">
        <f>IF(B135="","",VLOOKUP(AD135,Varsayımlar!$B:$Q,15,0))</f>
        <v>Kare Koli-Üretim Tarihli Etiket</v>
      </c>
      <c r="AB135" s="9" t="str">
        <f>IF(B135="","",VLOOKUP(AD135,Varsayımlar!$B:$Q,16,0))</f>
        <v>19-21 cm</v>
      </c>
      <c r="AC135" s="9">
        <f>IF(B135="","",VLOOKUP(Sayfa2!AD96,Varsayımlar!B:S,18,0))</f>
        <v>0</v>
      </c>
      <c r="AD135" s="9" t="str">
        <f t="shared" si="6"/>
        <v>LLC KOTORManetka 20cm 4 pcs 166g</v>
      </c>
    </row>
    <row r="136" spans="1:30" ht="39.75" customHeight="1" x14ac:dyDescent="0.25">
      <c r="A136" s="9" t="s">
        <v>229</v>
      </c>
      <c r="B136" s="88" t="s">
        <v>79</v>
      </c>
      <c r="C136" s="89">
        <f>IF(B136="","",VLOOKUP(AD136,Varsayımlar!$B:$Q,3,0))</f>
        <v>8698829380698</v>
      </c>
      <c r="D136" s="89"/>
      <c r="E136" s="85" t="s">
        <v>254</v>
      </c>
      <c r="F136" s="9"/>
      <c r="G136" s="9"/>
      <c r="H136" s="90" t="str">
        <f>IF(B136="","",VLOOKUP(AD136,Varsayımlar!$B:$Q,5,0))</f>
        <v>Manetka 20cm</v>
      </c>
      <c r="I136" s="90">
        <f>IF(B136="","",VLOOKUP(AD136,Varsayımlar!B:T,19,0))</f>
        <v>0</v>
      </c>
      <c r="J136" s="90" t="str">
        <f>IF(B136="","",VLOOKUP(AD136,Varsayımlar!$B:$Q,6,0))</f>
        <v>SADE</v>
      </c>
      <c r="K136" s="9">
        <v>7200</v>
      </c>
      <c r="L136" s="9"/>
      <c r="M136" s="9">
        <f>IFERROR(IF(B136="","",K136/VLOOKUP(AD136,Varsayımlar!B:R,17,0)),"")</f>
        <v>32</v>
      </c>
      <c r="N136" s="9"/>
      <c r="O136" s="9"/>
      <c r="P136" s="90">
        <f>IF(B136="","",VLOOKUP(AD136,Varsayımlar!$B:$Q,7,0)*K136)</f>
        <v>100800</v>
      </c>
      <c r="Q136" s="90">
        <f>IF(B136="","",VLOOKUP(AD136,Varsayımlar!$B:$Q,8,0))</f>
        <v>20</v>
      </c>
      <c r="R136" s="90" t="str">
        <f>IF(B136="","",VLOOKUP(AD136,Varsayımlar!$B:$Q,9,0))</f>
        <v>Irak Soft</v>
      </c>
      <c r="S136" s="90">
        <f>IF(B136="","",VLOOKUP(AD136,Varsayımlar!$B:$Q,10,0))</f>
        <v>4</v>
      </c>
      <c r="T136" s="90">
        <f>IF(B136="","",VLOOKUP(AD136,Varsayımlar!$B:$Q,11,0))</f>
        <v>14</v>
      </c>
      <c r="U136" s="90">
        <f>IF(B136="","",VLOOKUP(AD136,Varsayımlar!$B:$Q,12,0))</f>
        <v>166</v>
      </c>
      <c r="V136" s="90" t="str">
        <f>IF(B136="","",VLOOKUP(AD136,Varsayımlar!$B:$Q,13,0))</f>
        <v>YURTDIŞI</v>
      </c>
      <c r="W136" s="90">
        <f>IF(B136="","",VLOOKUP(AD136,Varsayımlar!$B:$Q,14,0))</f>
        <v>6</v>
      </c>
      <c r="X136" s="9"/>
      <c r="Y136" s="9"/>
      <c r="Z136" s="9"/>
      <c r="AA136" s="90" t="str">
        <f>IF(B136="","",VLOOKUP(AD136,Varsayımlar!$B:$Q,15,0))</f>
        <v>Kare Koli-Üretim Tarihli Etiket</v>
      </c>
      <c r="AB136" s="90" t="str">
        <f>IF(B136="","",VLOOKUP(AD136,Varsayımlar!$B:$Q,16,0))</f>
        <v>19-21 cm</v>
      </c>
      <c r="AC136" s="90">
        <f>IF(B136="","",VLOOKUP(Sayfa2!AD97,Varsayımlar!B:S,18,0))</f>
        <v>0</v>
      </c>
      <c r="AD136" s="90" t="str">
        <f t="shared" si="6"/>
        <v>LLC KOTORManetka 20cm 4 pcs 166g</v>
      </c>
    </row>
    <row r="137" spans="1:30" ht="39.75" customHeight="1" x14ac:dyDescent="0.25">
      <c r="A137" s="9" t="s">
        <v>230</v>
      </c>
      <c r="B137" s="9" t="s">
        <v>79</v>
      </c>
      <c r="C137" s="10">
        <f>IF(B137="","",VLOOKUP(AD137,Varsayımlar!$B:$Q,3,0))</f>
        <v>8698829380698</v>
      </c>
      <c r="D137" s="10"/>
      <c r="E137" s="85" t="s">
        <v>85</v>
      </c>
      <c r="F137" s="9"/>
      <c r="G137" s="9"/>
      <c r="H137" s="9" t="str">
        <f>IF(B137="","",VLOOKUP(AD137,Varsayımlar!$B:$Q,5,0))</f>
        <v xml:space="preserve">MANETKA PEYNİRLİ 25 CM </v>
      </c>
      <c r="I137" s="9">
        <f>IF(B137="","",VLOOKUP(AD137,Varsayımlar!B:T,19,0))</f>
        <v>0</v>
      </c>
      <c r="J137" s="9" t="str">
        <f>IF(B137="","",VLOOKUP(AD137,Varsayımlar!$B:$Q,6,0))</f>
        <v>PEYNİRLİ</v>
      </c>
      <c r="K137" s="9">
        <v>2496</v>
      </c>
      <c r="L137" s="9"/>
      <c r="M137" s="9">
        <f>IFERROR(IF(B137="","",K137/VLOOKUP(AD137,Varsayımlar!B:R,17,0)),"")</f>
        <v>32</v>
      </c>
      <c r="N137" s="9"/>
      <c r="O137" s="9"/>
      <c r="P137" s="9">
        <f>IF(B137="","",VLOOKUP(AD137,Varsayımlar!$B:$Q,7,0)*K137)</f>
        <v>74880</v>
      </c>
      <c r="Q137" s="9">
        <f>IF(B137="","",VLOOKUP(AD137,Varsayımlar!$B:$Q,8,0))</f>
        <v>25</v>
      </c>
      <c r="R137" s="9" t="str">
        <f>IF(B137="","",VLOOKUP(AD137,Varsayımlar!$B:$Q,9,0))</f>
        <v>SOFT-AT</v>
      </c>
      <c r="S137" s="9">
        <f>IF(B137="","",VLOOKUP(AD137,Varsayımlar!$B:$Q,10,0))</f>
        <v>4</v>
      </c>
      <c r="T137" s="9">
        <f>IF(B137="","",VLOOKUP(AD137,Varsayımlar!$B:$Q,11,0))</f>
        <v>30</v>
      </c>
      <c r="U137" s="9">
        <f>IF(B137="","",VLOOKUP(AD137,Varsayımlar!$B:$Q,12,0))</f>
        <v>250</v>
      </c>
      <c r="V137" s="9" t="str">
        <f>IF(B137="","",VLOOKUP(AD137,Varsayımlar!$B:$Q,13,0))</f>
        <v>YURTDIŞI</v>
      </c>
      <c r="W137" s="9">
        <f>IF(B137="","",VLOOKUP(AD137,Varsayımlar!$B:$Q,14,0))</f>
        <v>6</v>
      </c>
      <c r="X137" s="9"/>
      <c r="Y137" s="9"/>
      <c r="Z137" s="9"/>
      <c r="AA137" s="9" t="str">
        <f>IF(B137="","",VLOOKUP(AD137,Varsayımlar!$B:$Q,15,0))</f>
        <v>KIRMIZI KOLİ-TARİHLİ KOLİ ETİKETİ</v>
      </c>
      <c r="AB137" s="9" t="str">
        <f>IF(B137="","",VLOOKUP(AD137,Varsayımlar!$B:$Q,16,0))</f>
        <v>24-26 CM</v>
      </c>
      <c r="AC137" s="9">
        <f>IF(B137="","",VLOOKUP(Sayfa2!AD98,Varsayımlar!B:S,18,0))</f>
        <v>0</v>
      </c>
      <c r="AD137" s="9" t="str">
        <f t="shared" si="6"/>
        <v>LLC KOTORMANETKA PEYNİRLİ 25CM</v>
      </c>
    </row>
    <row r="138" spans="1:30" x14ac:dyDescent="0.25">
      <c r="A138" s="9"/>
      <c r="B138" s="9"/>
      <c r="C138" s="10" t="str">
        <f>IF(B138="","",VLOOKUP(AD138,Varsayımlar!$B:$Q,3,0))</f>
        <v/>
      </c>
      <c r="D138" s="10"/>
      <c r="E138" s="10"/>
      <c r="F138" s="9"/>
      <c r="G138" s="9"/>
      <c r="H138" s="9" t="str">
        <f>IF(B138="","",VLOOKUP(AD138,Varsayımlar!$B:$Q,5,0))</f>
        <v/>
      </c>
      <c r="I138" s="9" t="str">
        <f>IF(B138="","",VLOOKUP(AD138,Varsayımlar!B:T,19,0))</f>
        <v/>
      </c>
      <c r="J138" s="9" t="str">
        <f>IF(B138="","",VLOOKUP(AD138,Varsayımlar!$B:$Q,6,0))</f>
        <v/>
      </c>
      <c r="K138" s="9"/>
      <c r="L138" s="9"/>
      <c r="M138" s="9"/>
      <c r="N138" s="9"/>
      <c r="O138" s="9"/>
      <c r="P138" s="9" t="str">
        <f>IF(B138="","",VLOOKUP(AD138,Varsayımlar!$B:$Q,7,0)*K138)</f>
        <v/>
      </c>
      <c r="Q138" s="9" t="str">
        <f>IF(B138="","",VLOOKUP(AD138,Varsayımlar!$B:$Q,8,0))</f>
        <v/>
      </c>
      <c r="R138" s="9" t="str">
        <f>IF(B138="","",VLOOKUP(AD138,Varsayımlar!$B:$Q,9,0))</f>
        <v/>
      </c>
      <c r="S138" s="9" t="str">
        <f>IF(B138="","",VLOOKUP(AD138,Varsayımlar!$B:$Q,10,0))</f>
        <v/>
      </c>
      <c r="T138" s="9" t="str">
        <f>IF(B138="","",VLOOKUP(AD138,Varsayımlar!$B:$Q,11,0))</f>
        <v/>
      </c>
      <c r="U138" s="9" t="str">
        <f>IF(B138="","",VLOOKUP(AD138,Varsayımlar!$B:$Q,12,0))</f>
        <v/>
      </c>
      <c r="V138" s="9" t="str">
        <f>IF(B138="","",VLOOKUP(AD138,Varsayımlar!$B:$Q,13,0))</f>
        <v/>
      </c>
      <c r="W138" s="9" t="str">
        <f>IF(B138="","",VLOOKUP(AD138,Varsayımlar!$B:$Q,14,0))</f>
        <v/>
      </c>
      <c r="X138" s="9"/>
      <c r="Y138" s="9"/>
      <c r="Z138" s="9"/>
      <c r="AA138" s="9" t="str">
        <f>IF(B138="","",VLOOKUP(AD138,Varsayımlar!$B:$Q,15,0))</f>
        <v/>
      </c>
      <c r="AB138" s="9" t="str">
        <f>IF(B138="","",VLOOKUP(AD138,Varsayımlar!$B:$Q,16,0))</f>
        <v/>
      </c>
      <c r="AC138" s="9" t="str">
        <f>IF(B138="","",VLOOKUP(Sayfa2!AD100,Varsayımlar!B:S,18,0))</f>
        <v/>
      </c>
      <c r="AD138" s="9" t="str">
        <f t="shared" si="6"/>
        <v/>
      </c>
    </row>
    <row r="139" spans="1:30" x14ac:dyDescent="0.25">
      <c r="A139" s="9"/>
      <c r="B139" s="88"/>
      <c r="C139" s="89" t="str">
        <f>IF(B139="","",VLOOKUP(AD139,Varsayımlar!$B:$Q,3,0))</f>
        <v/>
      </c>
      <c r="D139" s="89"/>
      <c r="E139" s="10"/>
      <c r="F139" s="9"/>
      <c r="G139" s="9"/>
      <c r="H139" s="90" t="str">
        <f>IF(B139="","",VLOOKUP(AD139,Varsayımlar!$B:$Q,5,0))</f>
        <v/>
      </c>
      <c r="I139" s="90" t="str">
        <f>IF(B139="","",VLOOKUP(AD139,Varsayımlar!B:T,19,0))</f>
        <v/>
      </c>
      <c r="J139" s="90" t="str">
        <f>IF(B139="","",VLOOKUP(AD139,Varsayımlar!$B:$Q,6,0))</f>
        <v/>
      </c>
      <c r="K139" s="9"/>
      <c r="L139" s="9"/>
      <c r="M139" s="9"/>
      <c r="N139" s="9"/>
      <c r="O139" s="9"/>
      <c r="P139" s="90" t="str">
        <f>IF(B139="","",VLOOKUP(AD139,Varsayımlar!$B:$Q,7,0)*K139)</f>
        <v/>
      </c>
      <c r="Q139" s="90" t="str">
        <f>IF(B139="","",VLOOKUP(AD139,Varsayımlar!$B:$Q,8,0))</f>
        <v/>
      </c>
      <c r="R139" s="90" t="str">
        <f>IF(B139="","",VLOOKUP(AD139,Varsayımlar!$B:$Q,9,0))</f>
        <v/>
      </c>
      <c r="S139" s="90" t="str">
        <f>IF(B139="","",VLOOKUP(AD139,Varsayımlar!$B:$Q,10,0))</f>
        <v/>
      </c>
      <c r="T139" s="90" t="str">
        <f>IF(B139="","",VLOOKUP(AD139,Varsayımlar!$B:$Q,11,0))</f>
        <v/>
      </c>
      <c r="U139" s="90" t="str">
        <f>IF(B139="","",VLOOKUP(AD139,Varsayımlar!$B:$Q,12,0))</f>
        <v/>
      </c>
      <c r="V139" s="90" t="str">
        <f>IF(B139="","",VLOOKUP(AD139,Varsayımlar!$B:$Q,13,0))</f>
        <v/>
      </c>
      <c r="W139" s="90" t="str">
        <f>IF(B139="","",VLOOKUP(AD139,Varsayımlar!$B:$Q,14,0))</f>
        <v/>
      </c>
      <c r="X139" s="9"/>
      <c r="Y139" s="9"/>
      <c r="Z139" s="9"/>
      <c r="AA139" s="90" t="str">
        <f>IF(B139="","",VLOOKUP(AD139,Varsayımlar!$B:$Q,15,0))</f>
        <v/>
      </c>
      <c r="AB139" s="90" t="str">
        <f>IF(B139="","",VLOOKUP(AD139,Varsayımlar!$B:$Q,16,0))</f>
        <v/>
      </c>
      <c r="AC139" s="90" t="str">
        <f>IF(B139="","",VLOOKUP(Sayfa2!AD101,Varsayımlar!B:S,18,0))</f>
        <v/>
      </c>
      <c r="AD139" s="90" t="str">
        <f t="shared" si="6"/>
        <v/>
      </c>
    </row>
    <row r="140" spans="1:30" x14ac:dyDescent="0.25">
      <c r="A140" s="9"/>
      <c r="B140" s="9"/>
      <c r="C140" s="10" t="str">
        <f>IF(B140="","",VLOOKUP(AD140,Varsayımlar!$B:$Q,3,0))</f>
        <v/>
      </c>
      <c r="D140" s="10"/>
      <c r="E140" s="10"/>
      <c r="F140" s="9"/>
      <c r="G140" s="9"/>
      <c r="H140" s="9" t="str">
        <f>IF(B140="","",VLOOKUP(AD140,Varsayımlar!$B:$Q,5,0))</f>
        <v/>
      </c>
      <c r="I140" s="9" t="str">
        <f>IF(B140="","",VLOOKUP(AD140,Varsayımlar!B:T,19,0))</f>
        <v/>
      </c>
      <c r="J140" s="9" t="str">
        <f>IF(B140="","",VLOOKUP(AD140,Varsayımlar!$B:$Q,6,0))</f>
        <v/>
      </c>
      <c r="K140" s="9"/>
      <c r="L140" s="9"/>
      <c r="M140" s="9"/>
      <c r="N140" s="9"/>
      <c r="O140" s="9"/>
      <c r="P140" s="9" t="str">
        <f>IF(B140="","",VLOOKUP(AD140,Varsayımlar!$B:$Q,7,0)*K140)</f>
        <v/>
      </c>
      <c r="Q140" s="9" t="str">
        <f>IF(B140="","",VLOOKUP(AD140,Varsayımlar!$B:$Q,8,0))</f>
        <v/>
      </c>
      <c r="R140" s="9" t="str">
        <f>IF(B140="","",VLOOKUP(AD140,Varsayımlar!$B:$Q,9,0))</f>
        <v/>
      </c>
      <c r="S140" s="9" t="str">
        <f>IF(B140="","",VLOOKUP(AD140,Varsayımlar!$B:$Q,10,0))</f>
        <v/>
      </c>
      <c r="T140" s="9" t="str">
        <f>IF(B140="","",VLOOKUP(AD140,Varsayımlar!$B:$Q,11,0))</f>
        <v/>
      </c>
      <c r="U140" s="9" t="str">
        <f>IF(B140="","",VLOOKUP(AD140,Varsayımlar!$B:$Q,12,0))</f>
        <v/>
      </c>
      <c r="V140" s="9" t="str">
        <f>IF(B140="","",VLOOKUP(AD140,Varsayımlar!$B:$Q,13,0))</f>
        <v/>
      </c>
      <c r="W140" s="9" t="str">
        <f>IF(B140="","",VLOOKUP(AD140,Varsayımlar!$B:$Q,14,0))</f>
        <v/>
      </c>
      <c r="X140" s="9"/>
      <c r="Y140" s="9"/>
      <c r="Z140" s="9"/>
      <c r="AA140" s="9" t="str">
        <f>IF(B140="","",VLOOKUP(AD140,Varsayımlar!$B:$Q,15,0))</f>
        <v/>
      </c>
      <c r="AB140" s="9" t="str">
        <f>IF(B140="","",VLOOKUP(AD140,Varsayımlar!$B:$Q,16,0))</f>
        <v/>
      </c>
      <c r="AC140" s="9" t="str">
        <f>IF(B140="","",VLOOKUP(Sayfa2!AD102,Varsayımlar!B:S,18,0))</f>
        <v/>
      </c>
      <c r="AD140" s="9" t="str">
        <f t="shared" si="6"/>
        <v/>
      </c>
    </row>
    <row r="141" spans="1:30" x14ac:dyDescent="0.25">
      <c r="A141" s="9"/>
      <c r="B141" s="88"/>
      <c r="C141" s="89" t="str">
        <f>IF(B141="","",VLOOKUP(AD141,Varsayımlar!$B:$Q,3,0))</f>
        <v/>
      </c>
      <c r="D141" s="89"/>
      <c r="E141" s="10"/>
      <c r="F141" s="9"/>
      <c r="G141" s="9"/>
      <c r="H141" s="90" t="str">
        <f>IF(B141="","",VLOOKUP(AD141,Varsayımlar!$B:$Q,5,0))</f>
        <v/>
      </c>
      <c r="I141" s="90" t="str">
        <f>IF(B141="","",VLOOKUP(AD141,Varsayımlar!B:T,19,0))</f>
        <v/>
      </c>
      <c r="J141" s="90" t="str">
        <f>IF(B141="","",VLOOKUP(AD141,Varsayımlar!$B:$Q,6,0))</f>
        <v/>
      </c>
      <c r="K141" s="9"/>
      <c r="L141" s="9"/>
      <c r="M141" s="9"/>
      <c r="N141" s="9"/>
      <c r="O141" s="9"/>
      <c r="P141" s="90" t="str">
        <f>IF(B141="","",VLOOKUP(AD141,Varsayımlar!$B:$Q,7,0)*K141)</f>
        <v/>
      </c>
      <c r="Q141" s="90" t="str">
        <f>IF(B141="","",VLOOKUP(AD141,Varsayımlar!$B:$Q,8,0))</f>
        <v/>
      </c>
      <c r="R141" s="90" t="str">
        <f>IF(B141="","",VLOOKUP(AD141,Varsayımlar!$B:$Q,9,0))</f>
        <v/>
      </c>
      <c r="S141" s="90" t="str">
        <f>IF(B141="","",VLOOKUP(AD141,Varsayımlar!$B:$Q,10,0))</f>
        <v/>
      </c>
      <c r="T141" s="90" t="str">
        <f>IF(B141="","",VLOOKUP(AD141,Varsayımlar!$B:$Q,11,0))</f>
        <v/>
      </c>
      <c r="U141" s="90" t="str">
        <f>IF(B141="","",VLOOKUP(AD141,Varsayımlar!$B:$Q,12,0))</f>
        <v/>
      </c>
      <c r="V141" s="90" t="str">
        <f>IF(B141="","",VLOOKUP(AD141,Varsayımlar!$B:$Q,13,0))</f>
        <v/>
      </c>
      <c r="W141" s="90" t="str">
        <f>IF(B141="","",VLOOKUP(AD141,Varsayımlar!$B:$Q,14,0))</f>
        <v/>
      </c>
      <c r="X141" s="9"/>
      <c r="Y141" s="9"/>
      <c r="Z141" s="9"/>
      <c r="AA141" s="90" t="str">
        <f>IF(B141="","",VLOOKUP(AD141,Varsayımlar!$B:$Q,15,0))</f>
        <v/>
      </c>
      <c r="AB141" s="90" t="str">
        <f>IF(B141="","",VLOOKUP(AD141,Varsayımlar!$B:$Q,16,0))</f>
        <v/>
      </c>
      <c r="AC141" s="90" t="str">
        <f>IF(B141="","",VLOOKUP(Sayfa2!AD103,Varsayımlar!B:S,18,0))</f>
        <v/>
      </c>
      <c r="AD141" s="90" t="str">
        <f t="shared" si="6"/>
        <v/>
      </c>
    </row>
    <row r="142" spans="1:30" x14ac:dyDescent="0.25">
      <c r="A142" s="9"/>
      <c r="B142" s="9"/>
      <c r="C142" s="10" t="str">
        <f>IF(B142="","",VLOOKUP(AD142,Varsayımlar!$B:$Q,3,0))</f>
        <v/>
      </c>
      <c r="D142" s="10"/>
      <c r="E142" s="10"/>
      <c r="F142" s="9"/>
      <c r="G142" s="9"/>
      <c r="H142" s="9" t="str">
        <f>IF(B142="","",VLOOKUP(AD142,Varsayımlar!$B:$Q,5,0))</f>
        <v/>
      </c>
      <c r="I142" s="9" t="str">
        <f>IF(B142="","",VLOOKUP(AD142,Varsayımlar!B:T,19,0))</f>
        <v/>
      </c>
      <c r="J142" s="9" t="str">
        <f>IF(B142="","",VLOOKUP(AD142,Varsayımlar!$B:$Q,6,0))</f>
        <v/>
      </c>
      <c r="K142" s="9"/>
      <c r="L142" s="9"/>
      <c r="M142" s="9"/>
      <c r="N142" s="9"/>
      <c r="O142" s="9"/>
      <c r="P142" s="9" t="str">
        <f>IF(B142="","",VLOOKUP(AD142,Varsayımlar!$B:$Q,7,0)*K142)</f>
        <v/>
      </c>
      <c r="Q142" s="9" t="str">
        <f>IF(B142="","",VLOOKUP(AD142,Varsayımlar!$B:$Q,8,0))</f>
        <v/>
      </c>
      <c r="R142" s="9" t="str">
        <f>IF(B142="","",VLOOKUP(AD142,Varsayımlar!$B:$Q,9,0))</f>
        <v/>
      </c>
      <c r="S142" s="9" t="str">
        <f>IF(B142="","",VLOOKUP(AD142,Varsayımlar!$B:$Q,10,0))</f>
        <v/>
      </c>
      <c r="T142" s="9" t="str">
        <f>IF(B142="","",VLOOKUP(AD142,Varsayımlar!$B:$Q,11,0))</f>
        <v/>
      </c>
      <c r="U142" s="9" t="str">
        <f>IF(B142="","",VLOOKUP(AD142,Varsayımlar!$B:$Q,12,0))</f>
        <v/>
      </c>
      <c r="V142" s="9" t="str">
        <f>IF(B142="","",VLOOKUP(AD142,Varsayımlar!$B:$Q,13,0))</f>
        <v/>
      </c>
      <c r="W142" s="9" t="str">
        <f>IF(B142="","",VLOOKUP(AD142,Varsayımlar!$B:$Q,14,0))</f>
        <v/>
      </c>
      <c r="X142" s="9"/>
      <c r="Y142" s="9"/>
      <c r="Z142" s="9"/>
      <c r="AA142" s="9" t="str">
        <f>IF(B142="","",VLOOKUP(AD142,Varsayımlar!$B:$Q,15,0))</f>
        <v/>
      </c>
      <c r="AB142" s="9" t="str">
        <f>IF(B142="","",VLOOKUP(AD142,Varsayımlar!$B:$Q,16,0))</f>
        <v/>
      </c>
      <c r="AC142" s="9" t="str">
        <f>IF(B142="","",VLOOKUP(Sayfa2!AD104,Varsayımlar!B:S,18,0))</f>
        <v/>
      </c>
      <c r="AD142" s="9" t="str">
        <f t="shared" si="6"/>
        <v/>
      </c>
    </row>
    <row r="143" spans="1:30" x14ac:dyDescent="0.25"/>
    <row r="144" spans="1:30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3" x14ac:dyDescent="0.25"/>
    <row r="174" x14ac:dyDescent="0.25"/>
    <row r="175" x14ac:dyDescent="0.25"/>
    <row r="176" x14ac:dyDescent="0.25"/>
    <row r="177" x14ac:dyDescent="0.25"/>
    <row r="179" x14ac:dyDescent="0.25"/>
    <row r="181" x14ac:dyDescent="0.25"/>
    <row r="182" x14ac:dyDescent="0.25"/>
    <row r="183" x14ac:dyDescent="0.25"/>
    <row r="184" x14ac:dyDescent="0.25"/>
    <row r="185" x14ac:dyDescent="0.25"/>
    <row r="187" x14ac:dyDescent="0.25"/>
    <row r="189" x14ac:dyDescent="0.25"/>
    <row r="190" x14ac:dyDescent="0.25"/>
    <row r="191" x14ac:dyDescent="0.25"/>
    <row r="192" x14ac:dyDescent="0.25"/>
    <row r="193" x14ac:dyDescent="0.25"/>
    <row r="195" x14ac:dyDescent="0.25"/>
    <row r="197" x14ac:dyDescent="0.25"/>
    <row r="198" x14ac:dyDescent="0.25"/>
    <row r="199" x14ac:dyDescent="0.25"/>
    <row r="201" x14ac:dyDescent="0.25"/>
    <row r="203" x14ac:dyDescent="0.25"/>
    <row r="205" x14ac:dyDescent="0.25"/>
    <row r="207" x14ac:dyDescent="0.25"/>
    <row r="208" x14ac:dyDescent="0.25"/>
    <row r="209" x14ac:dyDescent="0.25"/>
    <row r="211" x14ac:dyDescent="0.25"/>
    <row r="213" x14ac:dyDescent="0.25"/>
    <row r="214" x14ac:dyDescent="0.25"/>
    <row r="215" x14ac:dyDescent="0.25"/>
    <row r="217" x14ac:dyDescent="0.25"/>
    <row r="219" x14ac:dyDescent="0.25"/>
    <row r="221" x14ac:dyDescent="0.25"/>
    <row r="223" x14ac:dyDescent="0.25"/>
    <row r="224" x14ac:dyDescent="0.25"/>
    <row r="225" x14ac:dyDescent="0.25"/>
    <row r="227" x14ac:dyDescent="0.25"/>
    <row r="229" x14ac:dyDescent="0.25"/>
    <row r="230" x14ac:dyDescent="0.25"/>
    <row r="231" x14ac:dyDescent="0.25"/>
    <row r="233" x14ac:dyDescent="0.25"/>
    <row r="235" x14ac:dyDescent="0.25"/>
    <row r="237" x14ac:dyDescent="0.25"/>
    <row r="239" x14ac:dyDescent="0.25"/>
    <row r="240" x14ac:dyDescent="0.25"/>
    <row r="241" x14ac:dyDescent="0.25"/>
    <row r="243" x14ac:dyDescent="0.25"/>
    <row r="245" x14ac:dyDescent="0.25"/>
    <row r="246" x14ac:dyDescent="0.25"/>
    <row r="247" x14ac:dyDescent="0.25"/>
    <row r="249" x14ac:dyDescent="0.25"/>
    <row r="251" x14ac:dyDescent="0.25"/>
    <row r="253" x14ac:dyDescent="0.25"/>
    <row r="255" x14ac:dyDescent="0.25"/>
    <row r="257" x14ac:dyDescent="0.25"/>
    <row r="259" x14ac:dyDescent="0.25"/>
    <row r="261" x14ac:dyDescent="0.25"/>
    <row r="263" x14ac:dyDescent="0.25"/>
    <row r="265" x14ac:dyDescent="0.25"/>
    <row r="267" x14ac:dyDescent="0.25"/>
    <row r="269" x14ac:dyDescent="0.25"/>
    <row r="271" x14ac:dyDescent="0.25"/>
    <row r="273" x14ac:dyDescent="0.25"/>
    <row r="275" x14ac:dyDescent="0.25"/>
    <row r="277" x14ac:dyDescent="0.25"/>
    <row r="279" x14ac:dyDescent="0.25"/>
    <row r="281" x14ac:dyDescent="0.25"/>
    <row r="283" x14ac:dyDescent="0.25"/>
    <row r="285" x14ac:dyDescent="0.25"/>
    <row r="287" x14ac:dyDescent="0.25"/>
    <row r="289" x14ac:dyDescent="0.25"/>
    <row r="291" x14ac:dyDescent="0.25"/>
    <row r="293" x14ac:dyDescent="0.25"/>
    <row r="295" x14ac:dyDescent="0.25"/>
    <row r="297" x14ac:dyDescent="0.25"/>
    <row r="299" x14ac:dyDescent="0.25"/>
    <row r="301" x14ac:dyDescent="0.25"/>
    <row r="303" x14ac:dyDescent="0.25"/>
    <row r="305" x14ac:dyDescent="0.25"/>
    <row r="307" x14ac:dyDescent="0.25"/>
    <row r="309" x14ac:dyDescent="0.25"/>
    <row r="311" x14ac:dyDescent="0.25"/>
    <row r="313" x14ac:dyDescent="0.25"/>
    <row r="315" x14ac:dyDescent="0.25"/>
    <row r="317" x14ac:dyDescent="0.25"/>
    <row r="319" x14ac:dyDescent="0.25"/>
    <row r="321" x14ac:dyDescent="0.25"/>
    <row r="323" x14ac:dyDescent="0.25"/>
    <row r="325" x14ac:dyDescent="0.25"/>
    <row r="327" x14ac:dyDescent="0.25"/>
    <row r="329" x14ac:dyDescent="0.25"/>
    <row r="331" x14ac:dyDescent="0.25"/>
    <row r="333" x14ac:dyDescent="0.25"/>
    <row r="335" x14ac:dyDescent="0.25"/>
    <row r="337" x14ac:dyDescent="0.25"/>
    <row r="339" x14ac:dyDescent="0.25"/>
    <row r="341" x14ac:dyDescent="0.25"/>
    <row r="343" x14ac:dyDescent="0.25"/>
    <row r="345" x14ac:dyDescent="0.25"/>
    <row r="347" x14ac:dyDescent="0.25"/>
    <row r="349" x14ac:dyDescent="0.25"/>
    <row r="351" x14ac:dyDescent="0.25"/>
    <row r="353" x14ac:dyDescent="0.25"/>
    <row r="355" x14ac:dyDescent="0.25"/>
    <row r="357" x14ac:dyDescent="0.25"/>
    <row r="359" x14ac:dyDescent="0.25"/>
    <row r="361" x14ac:dyDescent="0.25"/>
    <row r="363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7" x14ac:dyDescent="0.25"/>
    <row r="1089" x14ac:dyDescent="0.25"/>
    <row r="1091" x14ac:dyDescent="0.25"/>
    <row r="1093" x14ac:dyDescent="0.25"/>
    <row r="1095" x14ac:dyDescent="0.25"/>
    <row r="1097" x14ac:dyDescent="0.25"/>
    <row r="1099" x14ac:dyDescent="0.25"/>
    <row r="1101" x14ac:dyDescent="0.25"/>
    <row r="1103" x14ac:dyDescent="0.25"/>
    <row r="1105" x14ac:dyDescent="0.25"/>
    <row r="1107" x14ac:dyDescent="0.25"/>
    <row r="1109" x14ac:dyDescent="0.25"/>
    <row r="1111" x14ac:dyDescent="0.25"/>
    <row r="1113" x14ac:dyDescent="0.25"/>
    <row r="1115" x14ac:dyDescent="0.25"/>
    <row r="1117" x14ac:dyDescent="0.25"/>
    <row r="1119" x14ac:dyDescent="0.25"/>
    <row r="1121" x14ac:dyDescent="0.25"/>
    <row r="1123" x14ac:dyDescent="0.25"/>
    <row r="1125" x14ac:dyDescent="0.25"/>
    <row r="1127" x14ac:dyDescent="0.25"/>
    <row r="1129" x14ac:dyDescent="0.25"/>
    <row r="1131" x14ac:dyDescent="0.25"/>
    <row r="1133" x14ac:dyDescent="0.25"/>
    <row r="1135" x14ac:dyDescent="0.25"/>
    <row r="1137" x14ac:dyDescent="0.25"/>
    <row r="1139" x14ac:dyDescent="0.25"/>
    <row r="1141" x14ac:dyDescent="0.25"/>
    <row r="1143" x14ac:dyDescent="0.25"/>
    <row r="1145" x14ac:dyDescent="0.25"/>
    <row r="1147" x14ac:dyDescent="0.25"/>
    <row r="1149" x14ac:dyDescent="0.25"/>
    <row r="1151" x14ac:dyDescent="0.25"/>
    <row r="1153" x14ac:dyDescent="0.25"/>
    <row r="1155" x14ac:dyDescent="0.25"/>
    <row r="1157" x14ac:dyDescent="0.25"/>
    <row r="1159" x14ac:dyDescent="0.25"/>
    <row r="1161" x14ac:dyDescent="0.25"/>
    <row r="1163" x14ac:dyDescent="0.25"/>
    <row r="1165" x14ac:dyDescent="0.25"/>
    <row r="1167" x14ac:dyDescent="0.25"/>
    <row r="1169" x14ac:dyDescent="0.25"/>
    <row r="1171" x14ac:dyDescent="0.25"/>
    <row r="1173" x14ac:dyDescent="0.25"/>
    <row r="1175" x14ac:dyDescent="0.25"/>
    <row r="1177" x14ac:dyDescent="0.25"/>
    <row r="1179" x14ac:dyDescent="0.25"/>
    <row r="1181" x14ac:dyDescent="0.25"/>
    <row r="1183" x14ac:dyDescent="0.25"/>
    <row r="1185" x14ac:dyDescent="0.25"/>
    <row r="1187" x14ac:dyDescent="0.25"/>
    <row r="1189" x14ac:dyDescent="0.25"/>
    <row r="1191" x14ac:dyDescent="0.25"/>
    <row r="1193" x14ac:dyDescent="0.25"/>
    <row r="1195" x14ac:dyDescent="0.25"/>
    <row r="1197" x14ac:dyDescent="0.25"/>
    <row r="1199" x14ac:dyDescent="0.25"/>
    <row r="1201" x14ac:dyDescent="0.25"/>
    <row r="1203" x14ac:dyDescent="0.25"/>
    <row r="1205" x14ac:dyDescent="0.25"/>
    <row r="1207" x14ac:dyDescent="0.25"/>
    <row r="1209" x14ac:dyDescent="0.25"/>
    <row r="1211" x14ac:dyDescent="0.25"/>
    <row r="1213" x14ac:dyDescent="0.25"/>
    <row r="1215" x14ac:dyDescent="0.25"/>
    <row r="1217" x14ac:dyDescent="0.25"/>
    <row r="1219" x14ac:dyDescent="0.25"/>
    <row r="1221" x14ac:dyDescent="0.25"/>
    <row r="1223" x14ac:dyDescent="0.25"/>
    <row r="1225" x14ac:dyDescent="0.25"/>
    <row r="1227" x14ac:dyDescent="0.25"/>
    <row r="1229" x14ac:dyDescent="0.25"/>
    <row r="1231" x14ac:dyDescent="0.25"/>
    <row r="1233" x14ac:dyDescent="0.25"/>
    <row r="1235" x14ac:dyDescent="0.25"/>
    <row r="1237" x14ac:dyDescent="0.25"/>
    <row r="1239" x14ac:dyDescent="0.25"/>
    <row r="1241" x14ac:dyDescent="0.25"/>
    <row r="1243" x14ac:dyDescent="0.25"/>
    <row r="1245" x14ac:dyDescent="0.25"/>
    <row r="1247" x14ac:dyDescent="0.25"/>
    <row r="1249" x14ac:dyDescent="0.25"/>
    <row r="1251" x14ac:dyDescent="0.25"/>
    <row r="1253" x14ac:dyDescent="0.25"/>
    <row r="1255" x14ac:dyDescent="0.25"/>
    <row r="1257" x14ac:dyDescent="0.25"/>
    <row r="1259" x14ac:dyDescent="0.25"/>
    <row r="1261" x14ac:dyDescent="0.25"/>
    <row r="1263" x14ac:dyDescent="0.25"/>
    <row r="1265" x14ac:dyDescent="0.25"/>
    <row r="1267" x14ac:dyDescent="0.25"/>
    <row r="1269" x14ac:dyDescent="0.25"/>
    <row r="1271" x14ac:dyDescent="0.25"/>
    <row r="1273" x14ac:dyDescent="0.25"/>
    <row r="1275" x14ac:dyDescent="0.25"/>
    <row r="1277" x14ac:dyDescent="0.25"/>
    <row r="1279" x14ac:dyDescent="0.25"/>
    <row r="1281" x14ac:dyDescent="0.25"/>
    <row r="1283" x14ac:dyDescent="0.25"/>
    <row r="1285" x14ac:dyDescent="0.25"/>
    <row r="1286" x14ac:dyDescent="0.25"/>
    <row r="1287" x14ac:dyDescent="0.25"/>
    <row r="1289" x14ac:dyDescent="0.25"/>
    <row r="1291" x14ac:dyDescent="0.25"/>
    <row r="1293" x14ac:dyDescent="0.25"/>
    <row r="1295" x14ac:dyDescent="0.25"/>
    <row r="1297" x14ac:dyDescent="0.25"/>
    <row r="1299" x14ac:dyDescent="0.25"/>
    <row r="1301" x14ac:dyDescent="0.25"/>
    <row r="1302" x14ac:dyDescent="0.25"/>
    <row r="1303" x14ac:dyDescent="0.25"/>
    <row r="1305" x14ac:dyDescent="0.25"/>
    <row r="1307" x14ac:dyDescent="0.25"/>
    <row r="1309" x14ac:dyDescent="0.25"/>
    <row r="1311" x14ac:dyDescent="0.25"/>
    <row r="1313" x14ac:dyDescent="0.25"/>
    <row r="1315" x14ac:dyDescent="0.25"/>
    <row r="1317" x14ac:dyDescent="0.25"/>
    <row r="1318" x14ac:dyDescent="0.25"/>
    <row r="1319" x14ac:dyDescent="0.25"/>
    <row r="1321" x14ac:dyDescent="0.25"/>
    <row r="1323" x14ac:dyDescent="0.25"/>
    <row r="1325" x14ac:dyDescent="0.25"/>
    <row r="1327" x14ac:dyDescent="0.25"/>
    <row r="1329" x14ac:dyDescent="0.25"/>
    <row r="1331" x14ac:dyDescent="0.25"/>
    <row r="1333" x14ac:dyDescent="0.25"/>
    <row r="1334" x14ac:dyDescent="0.25"/>
    <row r="1335" x14ac:dyDescent="0.25"/>
    <row r="1337" x14ac:dyDescent="0.25"/>
    <row r="1339" x14ac:dyDescent="0.25"/>
    <row r="1341" x14ac:dyDescent="0.25"/>
    <row r="1343" x14ac:dyDescent="0.25"/>
    <row r="1345" x14ac:dyDescent="0.25"/>
    <row r="1347" x14ac:dyDescent="0.25"/>
    <row r="1349" x14ac:dyDescent="0.25"/>
    <row r="1350" x14ac:dyDescent="0.25"/>
    <row r="1351" x14ac:dyDescent="0.25"/>
    <row r="1353" x14ac:dyDescent="0.25"/>
    <row r="1355" x14ac:dyDescent="0.25"/>
    <row r="1357" x14ac:dyDescent="0.25"/>
    <row r="1358" x14ac:dyDescent="0.25"/>
    <row r="1359" x14ac:dyDescent="0.25"/>
    <row r="1361" x14ac:dyDescent="0.25"/>
    <row r="1363" x14ac:dyDescent="0.25"/>
    <row r="1365" x14ac:dyDescent="0.25"/>
    <row r="1366" x14ac:dyDescent="0.25"/>
    <row r="1367" x14ac:dyDescent="0.25"/>
    <row r="1368" x14ac:dyDescent="0.25"/>
    <row r="1369" x14ac:dyDescent="0.25"/>
    <row r="1371" x14ac:dyDescent="0.25"/>
    <row r="1373" x14ac:dyDescent="0.25"/>
    <row r="1374" x14ac:dyDescent="0.25"/>
    <row r="1375" x14ac:dyDescent="0.25"/>
    <row r="1377" x14ac:dyDescent="0.25"/>
    <row r="1379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3" x14ac:dyDescent="0.25"/>
    <row r="1395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9" x14ac:dyDescent="0.25"/>
    <row r="1411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5" x14ac:dyDescent="0.25"/>
    <row r="1426" x14ac:dyDescent="0.25"/>
    <row r="1427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1" x14ac:dyDescent="0.25"/>
    <row r="1442" x14ac:dyDescent="0.25"/>
    <row r="1443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</sheetData>
  <mergeCells count="5">
    <mergeCell ref="A1:AB1"/>
    <mergeCell ref="A2:Z2"/>
    <mergeCell ref="A42:AB42"/>
    <mergeCell ref="A49:AB49"/>
    <mergeCell ref="A76:AB76"/>
  </mergeCells>
  <pageMargins left="0.70866141732283472" right="0.70866141732283472" top="0.74803149606299213" bottom="0.74803149606299213" header="0.31496062992125984" footer="0.31496062992125984"/>
  <pageSetup paperSize="9" scale="46" fitToHeight="6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470"/>
  <sheetViews>
    <sheetView topLeftCell="A94" zoomScale="69" zoomScaleNormal="69" workbookViewId="0">
      <selection activeCell="AF52" sqref="AF52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5703125" style="80" customWidth="1"/>
    <col min="6" max="6" width="18.28515625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2.5703125" style="8" customWidth="1"/>
    <col min="13" max="13" width="8.85546875" style="8" customWidth="1"/>
    <col min="14" max="14" width="9.85546875" style="8" hidden="1" customWidth="1"/>
    <col min="15" max="15" width="6.42578125" style="8" hidden="1" customWidth="1"/>
    <col min="16" max="16" width="12.85546875" style="8" hidden="1" customWidth="1"/>
    <col min="17" max="17" width="5.42578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8.85546875" style="8" bestFit="1" customWidth="1"/>
    <col min="24" max="25" width="12.7109375" style="8" bestFit="1" customWidth="1"/>
    <col min="26" max="26" width="13.8554687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6.42578125" style="8" hidden="1" customWidth="1"/>
    <col min="32" max="32" width="16.85546875" style="8" bestFit="1" customWidth="1"/>
    <col min="33" max="16384" width="9.140625" style="8"/>
  </cols>
  <sheetData>
    <row r="1" spans="1:32" ht="50.25" customHeight="1" x14ac:dyDescent="0.25">
      <c r="A1" s="195" t="s">
        <v>139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52"/>
    </row>
    <row r="2" spans="1:32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46183</v>
      </c>
      <c r="AB2" s="95">
        <v>0.61111111111111105</v>
      </c>
      <c r="AC2" s="35"/>
    </row>
    <row r="3" spans="1:32" ht="57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2" ht="37.5" customHeight="1" x14ac:dyDescent="0.25">
      <c r="A4" s="9" t="s">
        <v>29</v>
      </c>
      <c r="B4" s="62" t="s">
        <v>17</v>
      </c>
      <c r="C4" s="33">
        <f>IF(B4="","",VLOOKUP(AD4,Varsayımlar!$B:$Q,3,0))</f>
        <v>8698829380698</v>
      </c>
      <c r="D4" s="33" t="s">
        <v>239</v>
      </c>
      <c r="E4" s="102" t="s">
        <v>37</v>
      </c>
      <c r="F4" s="62" t="s">
        <v>447</v>
      </c>
      <c r="G4" s="62" t="s">
        <v>450</v>
      </c>
      <c r="H4" s="62" t="str">
        <f>IF(B4="","",VLOOKUP(AD4,Varsayımlar!$B:$Q,5,0))</f>
        <v>TORTİLLAS 25 CM 4 PCS 260G</v>
      </c>
      <c r="I4" s="62">
        <f>IF(B4="","",VLOOKUP(AD4,Varsayımlar!B:T,19,0))</f>
        <v>0</v>
      </c>
      <c r="J4" s="62" t="str">
        <f>IF(B4="","",VLOOKUP(AD4,Varsayımlar!$B:$Q,6,0))</f>
        <v>SADE</v>
      </c>
      <c r="K4" s="62">
        <v>840</v>
      </c>
      <c r="L4" s="62"/>
      <c r="M4" s="62">
        <f t="shared" ref="M4:M40" si="0">K4/84</f>
        <v>10</v>
      </c>
      <c r="N4" s="62"/>
      <c r="O4" s="62">
        <v>4</v>
      </c>
      <c r="P4" s="62">
        <f>IF(B4="","",VLOOKUP(AD4,Varsayımlar!$B:$Q,7,0)*K4)</f>
        <v>25200</v>
      </c>
      <c r="Q4" s="62">
        <f>IF(B4="","",VLOOKUP(AD4,Varsayımlar!$B:$Q,8,0))</f>
        <v>25</v>
      </c>
      <c r="R4" s="62" t="str">
        <f>IF(B4="","",VLOOKUP(AD4,Varsayımlar!$B:$Q,9,0))</f>
        <v>SOFT</v>
      </c>
      <c r="S4" s="62">
        <f>IF(B4="","",VLOOKUP(AD4,Varsayımlar!$B:$Q,10,0))</f>
        <v>4</v>
      </c>
      <c r="T4" s="62">
        <f>IF(B4="","",VLOOKUP(AD4,Varsayımlar!$B:$Q,11,0))</f>
        <v>30</v>
      </c>
      <c r="U4" s="62">
        <f>IF(B4="","",VLOOKUP(AD4,Varsayımlar!$B:$Q,12,0))</f>
        <v>260</v>
      </c>
      <c r="V4" s="62" t="str">
        <f>IF(B4="","",VLOOKUP(AD4,Varsayımlar!$B:$Q,13,0))</f>
        <v>YURTDIŞI</v>
      </c>
      <c r="W4" s="62">
        <f>IF(B4="","",VLOOKUP(AD4,Varsayımlar!$B:$Q,14,0))</f>
        <v>6</v>
      </c>
      <c r="X4" s="63">
        <v>46181</v>
      </c>
      <c r="Y4" s="63">
        <v>46364</v>
      </c>
      <c r="Z4" s="62" t="s">
        <v>449</v>
      </c>
      <c r="AA4" s="62" t="str">
        <f>IF(B4="","",VLOOKUP(AD4,Varsayımlar!$B:$Q,15,0))</f>
        <v>TRİTON -SKT ATILACAK</v>
      </c>
      <c r="AB4" s="62" t="str">
        <f>IF(B4="","",VLOOKUP(AD4,Varsayımlar!$B:$Q,16,0))</f>
        <v>24-26 CM</v>
      </c>
      <c r="AC4" s="64"/>
      <c r="AD4" s="61" t="str">
        <f t="shared" ref="AD4:AD40" si="1">IF(B4="","",CONCATENATE(B4,E4))</f>
        <v>LLC TRİTONMUTLUKAL WHEAT TORTILLA</v>
      </c>
      <c r="AF4" s="8" t="s">
        <v>140</v>
      </c>
    </row>
    <row r="5" spans="1:32" ht="36" customHeight="1" x14ac:dyDescent="0.25">
      <c r="A5" s="9" t="s">
        <v>122</v>
      </c>
      <c r="B5" s="58" t="s">
        <v>17</v>
      </c>
      <c r="C5" s="59">
        <f>IF(B5="","",VLOOKUP(AD5,Varsayımlar!$B:$Q,3,0))</f>
        <v>8698829380698</v>
      </c>
      <c r="D5" s="59" t="s">
        <v>258</v>
      </c>
      <c r="E5" s="103" t="s">
        <v>37</v>
      </c>
      <c r="F5" s="58" t="s">
        <v>451</v>
      </c>
      <c r="G5" s="58" t="s">
        <v>454</v>
      </c>
      <c r="H5" s="58" t="str">
        <f>IF(B5="","",VLOOKUP(AD5,Varsayımlar!$B:$Q,5,0))</f>
        <v>TORTİLLAS 25 CM 4 PCS 260G</v>
      </c>
      <c r="I5" s="58">
        <f>IF(B5="","",VLOOKUP(AD5,Varsayımlar!B:T,19,0))</f>
        <v>0</v>
      </c>
      <c r="J5" s="58" t="str">
        <f>IF(B5="","",VLOOKUP(AD5,Varsayımlar!$B:$Q,6,0))</f>
        <v>SADE</v>
      </c>
      <c r="K5" s="58">
        <v>336</v>
      </c>
      <c r="L5" s="58"/>
      <c r="M5" s="58">
        <f>K5/84</f>
        <v>4</v>
      </c>
      <c r="N5" s="58"/>
      <c r="O5" s="58">
        <v>4</v>
      </c>
      <c r="P5" s="58">
        <f>IF(B5="","",VLOOKUP(AD5,Varsayımlar!$B:$Q,7,0)*K5)</f>
        <v>10080</v>
      </c>
      <c r="Q5" s="58">
        <f>IF(B5="","",VLOOKUP(AD5,Varsayımlar!$B:$Q,8,0))</f>
        <v>25</v>
      </c>
      <c r="R5" s="58" t="str">
        <f>IF(B5="","",VLOOKUP(AD5,Varsayımlar!$B:$Q,9,0))</f>
        <v>SOFT</v>
      </c>
      <c r="S5" s="58">
        <f>IF(B5="","",VLOOKUP(AD5,Varsayımlar!$B:$Q,10,0))</f>
        <v>4</v>
      </c>
      <c r="T5" s="58">
        <f>IF(B5="","",VLOOKUP(AD5,Varsayımlar!$B:$Q,11,0))</f>
        <v>30</v>
      </c>
      <c r="U5" s="58">
        <f>IF(B5="","",VLOOKUP(AD5,Varsayımlar!$B:$Q,12,0))</f>
        <v>260</v>
      </c>
      <c r="V5" s="58" t="str">
        <f>IF(B5="","",VLOOKUP(AD5,Varsayımlar!$B:$Q,13,0))</f>
        <v>YURTDIŞI</v>
      </c>
      <c r="W5" s="58">
        <f>IF(B5="","",VLOOKUP(AD5,Varsayımlar!$B:$Q,14,0))</f>
        <v>6</v>
      </c>
      <c r="X5" s="60">
        <v>46181</v>
      </c>
      <c r="Y5" s="60">
        <v>46364</v>
      </c>
      <c r="Z5" s="58" t="s">
        <v>453</v>
      </c>
      <c r="AA5" s="58" t="str">
        <f>IF(B5="","",VLOOKUP(AD5,Varsayımlar!$B:$Q,15,0))</f>
        <v>TRİTON -SKT ATILACAK</v>
      </c>
      <c r="AB5" s="58" t="str">
        <f>IF(B5="","",VLOOKUP(AD5,Varsayımlar!$B:$Q,16,0))</f>
        <v>24-26 CM</v>
      </c>
      <c r="AC5" s="64"/>
      <c r="AD5" s="61" t="str">
        <f>IF(B5="","",CONCATENATE(B5,E5))</f>
        <v>LLC TRİTONMUTLUKAL WHEAT TORTILLA</v>
      </c>
      <c r="AF5" s="8" t="s">
        <v>595</v>
      </c>
    </row>
    <row r="6" spans="1:32" ht="36" customHeight="1" x14ac:dyDescent="0.25">
      <c r="A6" s="9" t="s">
        <v>123</v>
      </c>
      <c r="B6" s="58" t="s">
        <v>17</v>
      </c>
      <c r="C6" s="59">
        <f>IF(B6="","",VLOOKUP(AD6,Varsayımlar!$B:$Q,3,0))</f>
        <v>8698829380698</v>
      </c>
      <c r="D6" s="59" t="s">
        <v>258</v>
      </c>
      <c r="E6" s="103" t="s">
        <v>37</v>
      </c>
      <c r="F6" s="58" t="s">
        <v>451</v>
      </c>
      <c r="G6" s="58" t="s">
        <v>455</v>
      </c>
      <c r="H6" s="58" t="str">
        <f>IF(B6="","",VLOOKUP(AD6,Varsayımlar!$B:$Q,5,0))</f>
        <v>TORTİLLAS 25 CM 4 PCS 260G</v>
      </c>
      <c r="I6" s="58">
        <f>IF(B6="","",VLOOKUP(AD6,Varsayımlar!B:T,19,0))</f>
        <v>0</v>
      </c>
      <c r="J6" s="58" t="str">
        <f>IF(B6="","",VLOOKUP(AD6,Varsayımlar!$B:$Q,6,0))</f>
        <v>SADE</v>
      </c>
      <c r="K6" s="58">
        <v>672</v>
      </c>
      <c r="L6" s="58"/>
      <c r="M6" s="58">
        <f>K6/84</f>
        <v>8</v>
      </c>
      <c r="N6" s="58"/>
      <c r="O6" s="58">
        <v>7</v>
      </c>
      <c r="P6" s="58">
        <f>IF(B6="","",VLOOKUP(AD6,Varsayımlar!$B:$Q,7,0)*K6)</f>
        <v>20160</v>
      </c>
      <c r="Q6" s="58">
        <f>IF(B6="","",VLOOKUP(AD6,Varsayımlar!$B:$Q,8,0))</f>
        <v>25</v>
      </c>
      <c r="R6" s="58" t="str">
        <f>IF(B6="","",VLOOKUP(AD6,Varsayımlar!$B:$Q,9,0))</f>
        <v>SOFT</v>
      </c>
      <c r="S6" s="58">
        <f>IF(B6="","",VLOOKUP(AD6,Varsayımlar!$B:$Q,10,0))</f>
        <v>4</v>
      </c>
      <c r="T6" s="58">
        <f>IF(B6="","",VLOOKUP(AD6,Varsayımlar!$B:$Q,11,0))</f>
        <v>30</v>
      </c>
      <c r="U6" s="58">
        <f>IF(B6="","",VLOOKUP(AD6,Varsayımlar!$B:$Q,12,0))</f>
        <v>260</v>
      </c>
      <c r="V6" s="58" t="str">
        <f>IF(B6="","",VLOOKUP(AD6,Varsayımlar!$B:$Q,13,0))</f>
        <v>YURTDIŞI</v>
      </c>
      <c r="W6" s="58">
        <f>IF(B6="","",VLOOKUP(AD6,Varsayımlar!$B:$Q,14,0))</f>
        <v>6</v>
      </c>
      <c r="X6" s="60">
        <v>46181</v>
      </c>
      <c r="Y6" s="60">
        <v>46364</v>
      </c>
      <c r="Z6" s="58" t="s">
        <v>453</v>
      </c>
      <c r="AA6" s="58" t="str">
        <f>IF(B6="","",VLOOKUP(AD6,Varsayımlar!$B:$Q,15,0))</f>
        <v>TRİTON -SKT ATILACAK</v>
      </c>
      <c r="AB6" s="58" t="str">
        <f>IF(B6="","",VLOOKUP(AD6,Varsayımlar!$B:$Q,16,0))</f>
        <v>24-26 CM</v>
      </c>
      <c r="AC6" s="64"/>
      <c r="AD6" s="61" t="str">
        <f>IF(B6="","",CONCATENATE(B6,E6))</f>
        <v>LLC TRİTONMUTLUKAL WHEAT TORTILLA</v>
      </c>
      <c r="AF6" s="8" t="s">
        <v>595</v>
      </c>
    </row>
    <row r="7" spans="1:32" ht="36" customHeight="1" x14ac:dyDescent="0.25">
      <c r="A7" s="9" t="s">
        <v>124</v>
      </c>
      <c r="B7" s="82" t="s">
        <v>17</v>
      </c>
      <c r="C7" s="83">
        <f>IF(B7="","",VLOOKUP(AD7,Varsayımlar!$B:$Q,3,0))</f>
        <v>8698829380698</v>
      </c>
      <c r="D7" s="83" t="s">
        <v>259</v>
      </c>
      <c r="E7" s="104" t="s">
        <v>37</v>
      </c>
      <c r="F7" s="82" t="s">
        <v>456</v>
      </c>
      <c r="G7" s="82" t="s">
        <v>457</v>
      </c>
      <c r="H7" s="82" t="str">
        <f>IF(B7="","",VLOOKUP(AD7,Varsayımlar!$B:$Q,5,0))</f>
        <v>TORTİLLAS 25 CM 4 PCS 260G</v>
      </c>
      <c r="I7" s="82">
        <f>IF(B7="","",VLOOKUP(AD7,Varsayımlar!B:T,19,0))</f>
        <v>0</v>
      </c>
      <c r="J7" s="82" t="str">
        <f>IF(B7="","",VLOOKUP(AD7,Varsayımlar!$B:$Q,6,0))</f>
        <v>SADE</v>
      </c>
      <c r="K7" s="82">
        <v>2436</v>
      </c>
      <c r="L7" s="82"/>
      <c r="M7" s="82">
        <f t="shared" si="0"/>
        <v>29</v>
      </c>
      <c r="N7" s="82"/>
      <c r="O7" s="82">
        <v>24</v>
      </c>
      <c r="P7" s="82">
        <f>IF(B7="","",VLOOKUP(AD7,Varsayımlar!$B:$Q,7,0)*K7)</f>
        <v>73080</v>
      </c>
      <c r="Q7" s="82">
        <f>IF(B7="","",VLOOKUP(AD7,Varsayımlar!$B:$Q,8,0))</f>
        <v>25</v>
      </c>
      <c r="R7" s="82" t="str">
        <f>IF(B7="","",VLOOKUP(AD7,Varsayımlar!$B:$Q,9,0))</f>
        <v>SOFT</v>
      </c>
      <c r="S7" s="82">
        <f>IF(B7="","",VLOOKUP(AD7,Varsayımlar!$B:$Q,10,0))</f>
        <v>4</v>
      </c>
      <c r="T7" s="82">
        <f>IF(B7="","",VLOOKUP(AD7,Varsayımlar!$B:$Q,11,0))</f>
        <v>30</v>
      </c>
      <c r="U7" s="82">
        <f>IF(B7="","",VLOOKUP(AD7,Varsayımlar!$B:$Q,12,0))</f>
        <v>260</v>
      </c>
      <c r="V7" s="82" t="str">
        <f>IF(B7="","",VLOOKUP(AD7,Varsayımlar!$B:$Q,13,0))</f>
        <v>YURTDIŞI</v>
      </c>
      <c r="W7" s="82">
        <f>IF(B7="","",VLOOKUP(AD7,Varsayımlar!$B:$Q,14,0))</f>
        <v>6</v>
      </c>
      <c r="X7" s="84">
        <v>46182</v>
      </c>
      <c r="Y7" s="84">
        <v>46365</v>
      </c>
      <c r="Z7" s="82">
        <v>26060925</v>
      </c>
      <c r="AA7" s="82" t="str">
        <f>IF(B7="","",VLOOKUP(AD7,Varsayımlar!$B:$Q,15,0))</f>
        <v>TRİTON -SKT ATILACAK</v>
      </c>
      <c r="AB7" s="82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2" ht="36" hidden="1" customHeight="1" x14ac:dyDescent="0.25">
      <c r="A8" s="9" t="s">
        <v>128</v>
      </c>
      <c r="B8" s="107" t="s">
        <v>17</v>
      </c>
      <c r="C8" s="108">
        <f>IF(B8="","",VLOOKUP(AD8,Varsayımlar!$B:$Q,3,0))</f>
        <v>8698829380698</v>
      </c>
      <c r="D8" s="108" t="s">
        <v>262</v>
      </c>
      <c r="E8" s="109" t="s">
        <v>37</v>
      </c>
      <c r="F8" s="107" t="s">
        <v>466</v>
      </c>
      <c r="G8" s="107" t="s">
        <v>467</v>
      </c>
      <c r="H8" s="107" t="str">
        <f>IF(B8="","",VLOOKUP(AD8,Varsayımlar!$B:$Q,5,0))</f>
        <v>TORTİLLAS 25 CM 4 PCS 260G</v>
      </c>
      <c r="I8" s="107">
        <f>IF(B8="","",VLOOKUP(AD8,Varsayımlar!B:T,19,0))</f>
        <v>0</v>
      </c>
      <c r="J8" s="107" t="str">
        <f>IF(B8="","",VLOOKUP(AD8,Varsayımlar!$B:$Q,6,0))</f>
        <v>SADE</v>
      </c>
      <c r="K8" s="107">
        <v>1176</v>
      </c>
      <c r="L8" s="107"/>
      <c r="M8" s="107">
        <f t="shared" si="0"/>
        <v>14</v>
      </c>
      <c r="N8" s="107"/>
      <c r="O8" s="107">
        <v>12</v>
      </c>
      <c r="P8" s="107">
        <f>IF(B8="","",VLOOKUP(AD8,Varsayımlar!$B:$Q,7,0)*K8)</f>
        <v>35280</v>
      </c>
      <c r="Q8" s="107">
        <f>IF(B8="","",VLOOKUP(AD8,Varsayımlar!$B:$Q,8,0))</f>
        <v>25</v>
      </c>
      <c r="R8" s="107" t="str">
        <f>IF(B8="","",VLOOKUP(AD8,Varsayımlar!$B:$Q,9,0))</f>
        <v>SOFT</v>
      </c>
      <c r="S8" s="107">
        <f>IF(B8="","",VLOOKUP(AD8,Varsayımlar!$B:$Q,10,0))</f>
        <v>4</v>
      </c>
      <c r="T8" s="107">
        <f>IF(B8="","",VLOOKUP(AD8,Varsayımlar!$B:$Q,11,0))</f>
        <v>30</v>
      </c>
      <c r="U8" s="107">
        <f>IF(B8="","",VLOOKUP(AD8,Varsayımlar!$B:$Q,12,0))</f>
        <v>260</v>
      </c>
      <c r="V8" s="107" t="str">
        <f>IF(B8="","",VLOOKUP(AD8,Varsayımlar!$B:$Q,13,0))</f>
        <v>YURTDIŞI</v>
      </c>
      <c r="W8" s="107">
        <f>IF(B8="","",VLOOKUP(AD8,Varsayımlar!$B:$Q,14,0))</f>
        <v>6</v>
      </c>
      <c r="X8" s="110">
        <v>46184</v>
      </c>
      <c r="Y8" s="110">
        <v>46367</v>
      </c>
      <c r="Z8" s="107" t="s">
        <v>468</v>
      </c>
      <c r="AA8" s="107" t="str">
        <f>IF(B8="","",VLOOKUP(AD8,Varsayımlar!$B:$Q,15,0))</f>
        <v>TRİTON -SKT ATILACAK</v>
      </c>
      <c r="AB8" s="107" t="str">
        <f>IF(B8="","",VLOOKUP(AD8,Varsayımlar!$B:$Q,16,0))</f>
        <v>24-26 CM</v>
      </c>
      <c r="AC8" s="64"/>
      <c r="AD8" s="61" t="str">
        <f t="shared" si="1"/>
        <v>LLC TRİTONMUTLUKAL WHEAT TORTILLA</v>
      </c>
      <c r="AF8" s="8" t="s">
        <v>594</v>
      </c>
    </row>
    <row r="9" spans="1:32" ht="36" hidden="1" customHeight="1" x14ac:dyDescent="0.25">
      <c r="A9" s="9" t="s">
        <v>129</v>
      </c>
      <c r="B9" s="107" t="s">
        <v>17</v>
      </c>
      <c r="C9" s="108">
        <f>IF(B9="","",VLOOKUP(AD9,Varsayımlar!$B:$Q,3,0))</f>
        <v>8698829380698</v>
      </c>
      <c r="D9" s="108" t="s">
        <v>262</v>
      </c>
      <c r="E9" s="109" t="s">
        <v>37</v>
      </c>
      <c r="F9" s="107" t="s">
        <v>466</v>
      </c>
      <c r="G9" s="107" t="s">
        <v>469</v>
      </c>
      <c r="H9" s="107" t="str">
        <f>IF(B9="","",VLOOKUP(AD9,Varsayımlar!$B:$Q,5,0))</f>
        <v>TORTİLLAS 25 CM 4 PCS 260G</v>
      </c>
      <c r="I9" s="107">
        <f>IF(B9="","",VLOOKUP(AD9,Varsayımlar!B:T,19,0))</f>
        <v>0</v>
      </c>
      <c r="J9" s="107" t="str">
        <f>IF(B9="","",VLOOKUP(AD9,Varsayımlar!$B:$Q,6,0))</f>
        <v>SADE</v>
      </c>
      <c r="K9" s="107">
        <v>1260</v>
      </c>
      <c r="L9" s="107"/>
      <c r="M9" s="107">
        <f t="shared" si="0"/>
        <v>15</v>
      </c>
      <c r="N9" s="107"/>
      <c r="O9" s="107">
        <v>13</v>
      </c>
      <c r="P9" s="107">
        <f>IF(B9="","",VLOOKUP(AD9,Varsayımlar!$B:$Q,7,0)*K9)</f>
        <v>37800</v>
      </c>
      <c r="Q9" s="107">
        <f>IF(B9="","",VLOOKUP(AD9,Varsayımlar!$B:$Q,8,0))</f>
        <v>25</v>
      </c>
      <c r="R9" s="107" t="str">
        <f>IF(B9="","",VLOOKUP(AD9,Varsayımlar!$B:$Q,9,0))</f>
        <v>SOFT</v>
      </c>
      <c r="S9" s="107">
        <f>IF(B9="","",VLOOKUP(AD9,Varsayımlar!$B:$Q,10,0))</f>
        <v>4</v>
      </c>
      <c r="T9" s="107">
        <f>IF(B9="","",VLOOKUP(AD9,Varsayımlar!$B:$Q,11,0))</f>
        <v>30</v>
      </c>
      <c r="U9" s="107">
        <f>IF(B9="","",VLOOKUP(AD9,Varsayımlar!$B:$Q,12,0))</f>
        <v>260</v>
      </c>
      <c r="V9" s="107" t="str">
        <f>IF(B9="","",VLOOKUP(AD9,Varsayımlar!$B:$Q,13,0))</f>
        <v>YURTDIŞI</v>
      </c>
      <c r="W9" s="107">
        <f>IF(B9="","",VLOOKUP(AD9,Varsayımlar!$B:$Q,14,0))</f>
        <v>6</v>
      </c>
      <c r="X9" s="110">
        <v>46184</v>
      </c>
      <c r="Y9" s="110">
        <v>46367</v>
      </c>
      <c r="Z9" s="107" t="s">
        <v>468</v>
      </c>
      <c r="AA9" s="107" t="str">
        <f>IF(B9="","",VLOOKUP(AD9,Varsayımlar!$B:$Q,15,0))</f>
        <v>TRİTON -SKT ATILACAK</v>
      </c>
      <c r="AB9" s="107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2" ht="36" hidden="1" customHeight="1" x14ac:dyDescent="0.25">
      <c r="A10" s="9" t="s">
        <v>132</v>
      </c>
      <c r="B10" s="115" t="s">
        <v>17</v>
      </c>
      <c r="C10" s="116">
        <f>IF(B10="","",VLOOKUP(AD10,Varsayımlar!$B:$Q,3,0))</f>
        <v>8698829380698</v>
      </c>
      <c r="D10" s="116" t="s">
        <v>476</v>
      </c>
      <c r="E10" s="117" t="s">
        <v>37</v>
      </c>
      <c r="F10" s="115" t="s">
        <v>474</v>
      </c>
      <c r="G10" s="115" t="s">
        <v>475</v>
      </c>
      <c r="H10" s="115" t="str">
        <f>IF(B10="","",VLOOKUP(AD10,Varsayımlar!$B:$Q,5,0))</f>
        <v>TORTİLLAS 25 CM 4 PCS 260G</v>
      </c>
      <c r="I10" s="115">
        <f>IF(B10="","",VLOOKUP(AD10,Varsayımlar!B:T,19,0))</f>
        <v>0</v>
      </c>
      <c r="J10" s="115" t="str">
        <f>IF(B10="","",VLOOKUP(AD10,Varsayımlar!$B:$Q,6,0))</f>
        <v>SADE</v>
      </c>
      <c r="K10" s="115">
        <v>2016</v>
      </c>
      <c r="L10" s="115"/>
      <c r="M10" s="115">
        <f t="shared" si="0"/>
        <v>24</v>
      </c>
      <c r="N10" s="115"/>
      <c r="O10" s="115">
        <v>20</v>
      </c>
      <c r="P10" s="115">
        <f>IF(B10="","",VLOOKUP(AD10,Varsayımlar!$B:$Q,7,0)*K10)</f>
        <v>60480</v>
      </c>
      <c r="Q10" s="115">
        <f>IF(B10="","",VLOOKUP(AD10,Varsayımlar!$B:$Q,8,0))</f>
        <v>25</v>
      </c>
      <c r="R10" s="115" t="str">
        <f>IF(B10="","",VLOOKUP(AD10,Varsayımlar!$B:$Q,9,0))</f>
        <v>SOFT</v>
      </c>
      <c r="S10" s="115">
        <f>IF(B10="","",VLOOKUP(AD10,Varsayımlar!$B:$Q,10,0))</f>
        <v>4</v>
      </c>
      <c r="T10" s="115">
        <f>IF(B10="","",VLOOKUP(AD10,Varsayımlar!$B:$Q,11,0))</f>
        <v>30</v>
      </c>
      <c r="U10" s="115">
        <f>IF(B10="","",VLOOKUP(AD10,Varsayımlar!$B:$Q,12,0))</f>
        <v>260</v>
      </c>
      <c r="V10" s="115" t="str">
        <f>IF(B10="","",VLOOKUP(AD10,Varsayımlar!$B:$Q,13,0))</f>
        <v>YURTDIŞI</v>
      </c>
      <c r="W10" s="115">
        <f>IF(B10="","",VLOOKUP(AD10,Varsayımlar!$B:$Q,14,0))</f>
        <v>6</v>
      </c>
      <c r="X10" s="118">
        <v>46185</v>
      </c>
      <c r="Y10" s="118">
        <v>46368</v>
      </c>
      <c r="Z10" s="115">
        <v>26061225</v>
      </c>
      <c r="AA10" s="115" t="str">
        <f>IF(B10="","",VLOOKUP(AD10,Varsayımlar!$B:$Q,15,0))</f>
        <v>TRİTON -SKT ATILACAK</v>
      </c>
      <c r="AB10" s="115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2" ht="36" hidden="1" customHeight="1" x14ac:dyDescent="0.25">
      <c r="A11" s="9" t="s">
        <v>133</v>
      </c>
      <c r="B11" s="115" t="s">
        <v>17</v>
      </c>
      <c r="C11" s="116">
        <f>IF(B11="","",VLOOKUP(AD11,Varsayımlar!$B:$Q,3,0))</f>
        <v>8698829380698</v>
      </c>
      <c r="D11" s="116" t="s">
        <v>476</v>
      </c>
      <c r="E11" s="117" t="s">
        <v>37</v>
      </c>
      <c r="F11" s="115" t="s">
        <v>474</v>
      </c>
      <c r="G11" s="115" t="s">
        <v>477</v>
      </c>
      <c r="H11" s="115" t="str">
        <f>IF(B11="","",VLOOKUP(AD11,Varsayımlar!$B:$Q,5,0))</f>
        <v>TORTİLLAS 25 CM 4 PCS 260G</v>
      </c>
      <c r="I11" s="115">
        <f>IF(B11="","",VLOOKUP(AD11,Varsayımlar!B:T,19,0))</f>
        <v>0</v>
      </c>
      <c r="J11" s="115" t="str">
        <f>IF(B11="","",VLOOKUP(AD11,Varsayımlar!$B:$Q,6,0))</f>
        <v>SADE</v>
      </c>
      <c r="K11" s="115">
        <v>420</v>
      </c>
      <c r="L11" s="115"/>
      <c r="M11" s="115">
        <f t="shared" si="0"/>
        <v>5</v>
      </c>
      <c r="N11" s="115"/>
      <c r="O11" s="115">
        <v>4</v>
      </c>
      <c r="P11" s="115">
        <f>IF(B11="","",VLOOKUP(AD11,Varsayımlar!$B:$Q,7,0)*K11)</f>
        <v>12600</v>
      </c>
      <c r="Q11" s="115">
        <f>IF(B11="","",VLOOKUP(AD11,Varsayımlar!$B:$Q,8,0))</f>
        <v>25</v>
      </c>
      <c r="R11" s="115" t="str">
        <f>IF(B11="","",VLOOKUP(AD11,Varsayımlar!$B:$Q,9,0))</f>
        <v>SOFT</v>
      </c>
      <c r="S11" s="115">
        <f>IF(B11="","",VLOOKUP(AD11,Varsayımlar!$B:$Q,10,0))</f>
        <v>4</v>
      </c>
      <c r="T11" s="115">
        <f>IF(B11="","",VLOOKUP(AD11,Varsayımlar!$B:$Q,11,0))</f>
        <v>30</v>
      </c>
      <c r="U11" s="115">
        <f>IF(B11="","",VLOOKUP(AD11,Varsayımlar!$B:$Q,12,0))</f>
        <v>260</v>
      </c>
      <c r="V11" s="115" t="str">
        <f>IF(B11="","",VLOOKUP(AD11,Varsayımlar!$B:$Q,13,0))</f>
        <v>YURTDIŞI</v>
      </c>
      <c r="W11" s="115">
        <f>IF(B11="","",VLOOKUP(AD11,Varsayımlar!$B:$Q,14,0))</f>
        <v>6</v>
      </c>
      <c r="X11" s="118">
        <v>46185</v>
      </c>
      <c r="Y11" s="118">
        <v>46368</v>
      </c>
      <c r="Z11" s="115">
        <v>26061225</v>
      </c>
      <c r="AA11" s="115" t="str">
        <f>IF(B11="","",VLOOKUP(AD11,Varsayımlar!$B:$Q,15,0))</f>
        <v>TRİTON -SKT ATILACAK</v>
      </c>
      <c r="AB11" s="115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2" ht="36" hidden="1" customHeight="1" x14ac:dyDescent="0.25">
      <c r="A12" s="9" t="s">
        <v>134</v>
      </c>
      <c r="B12" s="77" t="s">
        <v>17</v>
      </c>
      <c r="C12" s="76">
        <f>IF(B12="","",VLOOKUP(AD12,Varsayımlar!$B:$Q,3,0))</f>
        <v>8698829380698</v>
      </c>
      <c r="D12" s="76" t="s">
        <v>478</v>
      </c>
      <c r="E12" s="119" t="s">
        <v>37</v>
      </c>
      <c r="F12" s="77" t="s">
        <v>479</v>
      </c>
      <c r="G12" s="77" t="s">
        <v>480</v>
      </c>
      <c r="H12" s="77" t="str">
        <f>IF(B12="","",VLOOKUP(AD12,Varsayımlar!$B:$Q,5,0))</f>
        <v>TORTİLLAS 25 CM 4 PCS 260G</v>
      </c>
      <c r="I12" s="77">
        <f>IF(B12="","",VLOOKUP(AD12,Varsayımlar!B:T,19,0))</f>
        <v>0</v>
      </c>
      <c r="J12" s="77" t="str">
        <f>IF(B12="","",VLOOKUP(AD12,Varsayımlar!$B:$Q,6,0))</f>
        <v>SADE</v>
      </c>
      <c r="K12" s="77">
        <v>2436</v>
      </c>
      <c r="L12" s="77"/>
      <c r="M12" s="77">
        <f t="shared" si="0"/>
        <v>29</v>
      </c>
      <c r="N12" s="77"/>
      <c r="O12" s="77">
        <v>24</v>
      </c>
      <c r="P12" s="77">
        <f>IF(B12="","",VLOOKUP(AD12,Varsayımlar!$B:$Q,7,0)*K12)</f>
        <v>73080</v>
      </c>
      <c r="Q12" s="77">
        <f>IF(B12="","",VLOOKUP(AD12,Varsayımlar!$B:$Q,8,0))</f>
        <v>25</v>
      </c>
      <c r="R12" s="77" t="str">
        <f>IF(B12="","",VLOOKUP(AD12,Varsayımlar!$B:$Q,9,0))</f>
        <v>SOFT</v>
      </c>
      <c r="S12" s="77">
        <f>IF(B12="","",VLOOKUP(AD12,Varsayımlar!$B:$Q,10,0))</f>
        <v>4</v>
      </c>
      <c r="T12" s="77">
        <f>IF(B12="","",VLOOKUP(AD12,Varsayımlar!$B:$Q,11,0))</f>
        <v>30</v>
      </c>
      <c r="U12" s="77">
        <f>IF(B12="","",VLOOKUP(AD12,Varsayımlar!$B:$Q,12,0))</f>
        <v>260</v>
      </c>
      <c r="V12" s="77" t="str">
        <f>IF(B12="","",VLOOKUP(AD12,Varsayımlar!$B:$Q,13,0))</f>
        <v>YURTDIŞI</v>
      </c>
      <c r="W12" s="77">
        <f>IF(B12="","",VLOOKUP(AD12,Varsayımlar!$B:$Q,14,0))</f>
        <v>6</v>
      </c>
      <c r="X12" s="78">
        <v>46186</v>
      </c>
      <c r="Y12" s="78">
        <v>46369</v>
      </c>
      <c r="Z12" s="77">
        <v>26061325</v>
      </c>
      <c r="AA12" s="77" t="str">
        <f>IF(B12="","",VLOOKUP(AD12,Varsayımlar!$B:$Q,15,0))</f>
        <v>TRİTON -SKT ATILACAK</v>
      </c>
      <c r="AB12" s="77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2" ht="36" hidden="1" customHeight="1" x14ac:dyDescent="0.25">
      <c r="A13" s="9" t="s">
        <v>135</v>
      </c>
      <c r="B13" s="70" t="s">
        <v>17</v>
      </c>
      <c r="C13" s="71">
        <f>IF(B13="","",VLOOKUP(AD13,Varsayımlar!$B:$Q,3,0))</f>
        <v>8698829380698</v>
      </c>
      <c r="D13" s="71" t="s">
        <v>481</v>
      </c>
      <c r="E13" s="106" t="s">
        <v>37</v>
      </c>
      <c r="F13" s="70" t="s">
        <v>482</v>
      </c>
      <c r="G13" s="70" t="s">
        <v>483</v>
      </c>
      <c r="H13" s="70" t="str">
        <f>IF(B13="","",VLOOKUP(AD13,Varsayımlar!$B:$Q,5,0))</f>
        <v>TORTİLLAS 25 CM 4 PCS 260G</v>
      </c>
      <c r="I13" s="70">
        <f>IF(B13="","",VLOOKUP(AD13,Varsayımlar!B:T,19,0))</f>
        <v>0</v>
      </c>
      <c r="J13" s="70" t="str">
        <f>IF(B13="","",VLOOKUP(AD13,Varsayımlar!$B:$Q,6,0))</f>
        <v>SADE</v>
      </c>
      <c r="K13" s="70">
        <v>1344</v>
      </c>
      <c r="L13" s="70"/>
      <c r="M13" s="70">
        <f t="shared" si="0"/>
        <v>16</v>
      </c>
      <c r="N13" s="70"/>
      <c r="O13" s="70">
        <v>14</v>
      </c>
      <c r="P13" s="70">
        <f>IF(B13="","",VLOOKUP(AD13,Varsayımlar!$B:$Q,7,0)*K13)</f>
        <v>40320</v>
      </c>
      <c r="Q13" s="70">
        <f>IF(B13="","",VLOOKUP(AD13,Varsayımlar!$B:$Q,8,0))</f>
        <v>25</v>
      </c>
      <c r="R13" s="70" t="str">
        <f>IF(B13="","",VLOOKUP(AD13,Varsayımlar!$B:$Q,9,0))</f>
        <v>SOFT</v>
      </c>
      <c r="S13" s="70">
        <f>IF(B13="","",VLOOKUP(AD13,Varsayımlar!$B:$Q,10,0))</f>
        <v>4</v>
      </c>
      <c r="T13" s="70">
        <f>IF(B13="","",VLOOKUP(AD13,Varsayımlar!$B:$Q,11,0))</f>
        <v>30</v>
      </c>
      <c r="U13" s="70">
        <f>IF(B13="","",VLOOKUP(AD13,Varsayımlar!$B:$Q,12,0))</f>
        <v>260</v>
      </c>
      <c r="V13" s="70" t="str">
        <f>IF(B13="","",VLOOKUP(AD13,Varsayımlar!$B:$Q,13,0))</f>
        <v>YURTDIŞI</v>
      </c>
      <c r="W13" s="70">
        <f>IF(B13="","",VLOOKUP(AD13,Varsayımlar!$B:$Q,14,0))</f>
        <v>6</v>
      </c>
      <c r="X13" s="73">
        <v>46188</v>
      </c>
      <c r="Y13" s="73">
        <v>46371</v>
      </c>
      <c r="Z13" s="70">
        <v>26061525</v>
      </c>
      <c r="AA13" s="70" t="str">
        <f>IF(B13="","",VLOOKUP(AD13,Varsayımlar!$B:$Q,15,0))</f>
        <v>TRİTON -SKT ATILACAK</v>
      </c>
      <c r="AB13" s="70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2" ht="36" hidden="1" customHeight="1" x14ac:dyDescent="0.25">
      <c r="A14" s="9" t="s">
        <v>136</v>
      </c>
      <c r="B14" s="70" t="s">
        <v>17</v>
      </c>
      <c r="C14" s="71">
        <f>IF(B14="","",VLOOKUP(AD14,Varsayımlar!$B:$Q,3,0))</f>
        <v>8698829380698</v>
      </c>
      <c r="D14" s="71" t="s">
        <v>481</v>
      </c>
      <c r="E14" s="106" t="s">
        <v>37</v>
      </c>
      <c r="F14" s="70" t="s">
        <v>482</v>
      </c>
      <c r="G14" s="70" t="s">
        <v>484</v>
      </c>
      <c r="H14" s="70" t="str">
        <f>IF(B14="","",VLOOKUP(AD14,Varsayımlar!$B:$Q,5,0))</f>
        <v>TORTİLLAS 25 CM 4 PCS 260G</v>
      </c>
      <c r="I14" s="70">
        <f>IF(B14="","",VLOOKUP(AD14,Varsayımlar!B:T,19,0))</f>
        <v>0</v>
      </c>
      <c r="J14" s="70" t="str">
        <f>IF(B14="","",VLOOKUP(AD14,Varsayımlar!$B:$Q,6,0))</f>
        <v>SADE</v>
      </c>
      <c r="K14" s="70">
        <v>252</v>
      </c>
      <c r="L14" s="70"/>
      <c r="M14" s="70">
        <f t="shared" si="0"/>
        <v>3</v>
      </c>
      <c r="N14" s="70"/>
      <c r="O14" s="70">
        <v>3</v>
      </c>
      <c r="P14" s="70">
        <f>IF(B14="","",VLOOKUP(AD14,Varsayımlar!$B:$Q,7,0)*K14)</f>
        <v>7560</v>
      </c>
      <c r="Q14" s="70">
        <f>IF(B14="","",VLOOKUP(AD14,Varsayımlar!$B:$Q,8,0))</f>
        <v>25</v>
      </c>
      <c r="R14" s="70" t="str">
        <f>IF(B14="","",VLOOKUP(AD14,Varsayımlar!$B:$Q,9,0))</f>
        <v>SOFT</v>
      </c>
      <c r="S14" s="70">
        <f>IF(B14="","",VLOOKUP(AD14,Varsayımlar!$B:$Q,10,0))</f>
        <v>4</v>
      </c>
      <c r="T14" s="70">
        <f>IF(B14="","",VLOOKUP(AD14,Varsayımlar!$B:$Q,11,0))</f>
        <v>30</v>
      </c>
      <c r="U14" s="70">
        <f>IF(B14="","",VLOOKUP(AD14,Varsayımlar!$B:$Q,12,0))</f>
        <v>260</v>
      </c>
      <c r="V14" s="70" t="str">
        <f>IF(B14="","",VLOOKUP(AD14,Varsayımlar!$B:$Q,13,0))</f>
        <v>YURTDIŞI</v>
      </c>
      <c r="W14" s="70">
        <f>IF(B14="","",VLOOKUP(AD14,Varsayımlar!$B:$Q,14,0))</f>
        <v>6</v>
      </c>
      <c r="X14" s="73">
        <v>46188</v>
      </c>
      <c r="Y14" s="73">
        <v>46371</v>
      </c>
      <c r="Z14" s="70">
        <v>26061525</v>
      </c>
      <c r="AA14" s="70" t="str">
        <f>IF(B14="","",VLOOKUP(AD14,Varsayımlar!$B:$Q,15,0))</f>
        <v>TRİTON -SKT ATILACAK</v>
      </c>
      <c r="AB14" s="70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2" ht="36" hidden="1" customHeight="1" x14ac:dyDescent="0.25">
      <c r="A15" s="9" t="s">
        <v>137</v>
      </c>
      <c r="B15" s="70" t="s">
        <v>17</v>
      </c>
      <c r="C15" s="71">
        <f>IF(B15="","",VLOOKUP(AD15,Varsayımlar!$B:$Q,3,0))</f>
        <v>8698829380698</v>
      </c>
      <c r="D15" s="71" t="s">
        <v>481</v>
      </c>
      <c r="E15" s="106" t="s">
        <v>37</v>
      </c>
      <c r="F15" s="70" t="s">
        <v>482</v>
      </c>
      <c r="G15" s="70" t="s">
        <v>485</v>
      </c>
      <c r="H15" s="70" t="str">
        <f>IF(B15="","",VLOOKUP(AD15,Varsayımlar!$B:$Q,5,0))</f>
        <v>TORTİLLAS 25 CM 4 PCS 260G</v>
      </c>
      <c r="I15" s="70">
        <f>IF(B15="","",VLOOKUP(AD15,Varsayımlar!B:T,19,0))</f>
        <v>0</v>
      </c>
      <c r="J15" s="70" t="str">
        <f>IF(B15="","",VLOOKUP(AD15,Varsayımlar!$B:$Q,6,0))</f>
        <v>SADE</v>
      </c>
      <c r="K15" s="70">
        <v>840</v>
      </c>
      <c r="L15" s="70"/>
      <c r="M15" s="70">
        <f t="shared" si="0"/>
        <v>10</v>
      </c>
      <c r="N15" s="70"/>
      <c r="O15" s="70">
        <v>9</v>
      </c>
      <c r="P15" s="70">
        <f>IF(B15="","",VLOOKUP(AD15,Varsayımlar!$B:$Q,7,0)*K15)</f>
        <v>25200</v>
      </c>
      <c r="Q15" s="70">
        <f>IF(B15="","",VLOOKUP(AD15,Varsayımlar!$B:$Q,8,0))</f>
        <v>25</v>
      </c>
      <c r="R15" s="70" t="str">
        <f>IF(B15="","",VLOOKUP(AD15,Varsayımlar!$B:$Q,9,0))</f>
        <v>SOFT</v>
      </c>
      <c r="S15" s="70">
        <f>IF(B15="","",VLOOKUP(AD15,Varsayımlar!$B:$Q,10,0))</f>
        <v>4</v>
      </c>
      <c r="T15" s="70">
        <f>IF(B15="","",VLOOKUP(AD15,Varsayımlar!$B:$Q,11,0))</f>
        <v>30</v>
      </c>
      <c r="U15" s="70">
        <f>IF(B15="","",VLOOKUP(AD15,Varsayımlar!$B:$Q,12,0))</f>
        <v>260</v>
      </c>
      <c r="V15" s="70" t="str">
        <f>IF(B15="","",VLOOKUP(AD15,Varsayımlar!$B:$Q,13,0))</f>
        <v>YURTDIŞI</v>
      </c>
      <c r="W15" s="70">
        <f>IF(B15="","",VLOOKUP(AD15,Varsayımlar!$B:$Q,14,0))</f>
        <v>6</v>
      </c>
      <c r="X15" s="73">
        <v>46188</v>
      </c>
      <c r="Y15" s="73">
        <v>46371</v>
      </c>
      <c r="Z15" s="70">
        <v>26061525</v>
      </c>
      <c r="AA15" s="70" t="str">
        <f>IF(B15="","",VLOOKUP(AD15,Varsayımlar!$B:$Q,15,0))</f>
        <v>TRİTON -SKT ATILACAK</v>
      </c>
      <c r="AB15" s="70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2" ht="36" hidden="1" customHeight="1" x14ac:dyDescent="0.25">
      <c r="A16" s="9" t="s">
        <v>138</v>
      </c>
      <c r="B16" s="82" t="s">
        <v>17</v>
      </c>
      <c r="C16" s="83">
        <f>IF(B16="","",VLOOKUP(AD16,Varsayımlar!$B:$Q,3,0))</f>
        <v>8698829380698</v>
      </c>
      <c r="D16" s="83" t="s">
        <v>486</v>
      </c>
      <c r="E16" s="104" t="s">
        <v>37</v>
      </c>
      <c r="F16" s="82" t="s">
        <v>487</v>
      </c>
      <c r="G16" s="82" t="s">
        <v>488</v>
      </c>
      <c r="H16" s="82" t="str">
        <f>IF(B16="","",VLOOKUP(AD16,Varsayımlar!$B:$Q,5,0))</f>
        <v>TORTİLLAS 25 CM 4 PCS 260G</v>
      </c>
      <c r="I16" s="82">
        <f>IF(B16="","",VLOOKUP(AD16,Varsayımlar!B:T,19,0))</f>
        <v>0</v>
      </c>
      <c r="J16" s="82" t="str">
        <f>IF(B16="","",VLOOKUP(AD16,Varsayımlar!$B:$Q,6,0))</f>
        <v>SADE</v>
      </c>
      <c r="K16" s="82">
        <v>2100</v>
      </c>
      <c r="L16" s="82"/>
      <c r="M16" s="82">
        <f t="shared" si="0"/>
        <v>25</v>
      </c>
      <c r="N16" s="82"/>
      <c r="O16" s="82">
        <v>22</v>
      </c>
      <c r="P16" s="82">
        <f>IF(B16="","",VLOOKUP(AD16,Varsayımlar!$B:$Q,7,0)*K16)</f>
        <v>63000</v>
      </c>
      <c r="Q16" s="82">
        <f>IF(B16="","",VLOOKUP(AD16,Varsayımlar!$B:$Q,8,0))</f>
        <v>25</v>
      </c>
      <c r="R16" s="82" t="str">
        <f>IF(B16="","",VLOOKUP(AD16,Varsayımlar!$B:$Q,9,0))</f>
        <v>SOFT</v>
      </c>
      <c r="S16" s="82">
        <f>IF(B16="","",VLOOKUP(AD16,Varsayımlar!$B:$Q,10,0))</f>
        <v>4</v>
      </c>
      <c r="T16" s="82">
        <f>IF(B16="","",VLOOKUP(AD16,Varsayımlar!$B:$Q,11,0))</f>
        <v>30</v>
      </c>
      <c r="U16" s="82">
        <f>IF(B16="","",VLOOKUP(AD16,Varsayımlar!$B:$Q,12,0))</f>
        <v>260</v>
      </c>
      <c r="V16" s="82" t="str">
        <f>IF(B16="","",VLOOKUP(AD16,Varsayımlar!$B:$Q,13,0))</f>
        <v>YURTDIŞI</v>
      </c>
      <c r="W16" s="82">
        <f>IF(B16="","",VLOOKUP(AD16,Varsayımlar!$B:$Q,14,0))</f>
        <v>6</v>
      </c>
      <c r="X16" s="84">
        <v>46189</v>
      </c>
      <c r="Y16" s="84">
        <v>46372</v>
      </c>
      <c r="Z16" s="82">
        <v>26061625</v>
      </c>
      <c r="AA16" s="82" t="str">
        <f>IF(B16="","",VLOOKUP(AD16,Varsayımlar!$B:$Q,15,0))</f>
        <v>TRİTON -SKT ATILACAK</v>
      </c>
      <c r="AB16" s="82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hidden="1" customHeight="1" x14ac:dyDescent="0.25">
      <c r="A17" s="9" t="s">
        <v>188</v>
      </c>
      <c r="B17" s="82" t="s">
        <v>17</v>
      </c>
      <c r="C17" s="83">
        <f>IF(B17="","",VLOOKUP(AD17,Varsayımlar!$B:$Q,3,0))</f>
        <v>8698829380698</v>
      </c>
      <c r="D17" s="83" t="s">
        <v>486</v>
      </c>
      <c r="E17" s="104" t="s">
        <v>37</v>
      </c>
      <c r="F17" s="82" t="s">
        <v>487</v>
      </c>
      <c r="G17" s="82" t="s">
        <v>489</v>
      </c>
      <c r="H17" s="82" t="str">
        <f>IF(B17="","",VLOOKUP(AD17,Varsayımlar!$B:$Q,5,0))</f>
        <v>TORTİLLAS 25 CM 4 PCS 260G</v>
      </c>
      <c r="I17" s="82">
        <f>IF(B17="","",VLOOKUP(AD17,Varsayımlar!B:T,19,0))</f>
        <v>0</v>
      </c>
      <c r="J17" s="82" t="str">
        <f>IF(B17="","",VLOOKUP(AD17,Varsayımlar!$B:$Q,6,0))</f>
        <v>SADE</v>
      </c>
      <c r="K17" s="82">
        <v>336</v>
      </c>
      <c r="L17" s="82"/>
      <c r="M17" s="82">
        <f t="shared" si="0"/>
        <v>4</v>
      </c>
      <c r="N17" s="82"/>
      <c r="O17" s="82">
        <v>4</v>
      </c>
      <c r="P17" s="82">
        <f>IF(B17="","",VLOOKUP(AD17,Varsayımlar!$B:$Q,7,0)*K17)</f>
        <v>10080</v>
      </c>
      <c r="Q17" s="82">
        <f>IF(B17="","",VLOOKUP(AD17,Varsayımlar!$B:$Q,8,0))</f>
        <v>25</v>
      </c>
      <c r="R17" s="82" t="str">
        <f>IF(B17="","",VLOOKUP(AD17,Varsayımlar!$B:$Q,9,0))</f>
        <v>SOFT</v>
      </c>
      <c r="S17" s="82">
        <f>IF(B17="","",VLOOKUP(AD17,Varsayımlar!$B:$Q,10,0))</f>
        <v>4</v>
      </c>
      <c r="T17" s="82">
        <f>IF(B17="","",VLOOKUP(AD17,Varsayımlar!$B:$Q,11,0))</f>
        <v>30</v>
      </c>
      <c r="U17" s="82">
        <f>IF(B17="","",VLOOKUP(AD17,Varsayımlar!$B:$Q,12,0))</f>
        <v>260</v>
      </c>
      <c r="V17" s="82" t="str">
        <f>IF(B17="","",VLOOKUP(AD17,Varsayımlar!$B:$Q,13,0))</f>
        <v>YURTDIŞI</v>
      </c>
      <c r="W17" s="82">
        <f>IF(B17="","",VLOOKUP(AD17,Varsayımlar!$B:$Q,14,0))</f>
        <v>6</v>
      </c>
      <c r="X17" s="84">
        <v>46189</v>
      </c>
      <c r="Y17" s="84">
        <v>46372</v>
      </c>
      <c r="Z17" s="82">
        <v>26061625</v>
      </c>
      <c r="AA17" s="82" t="str">
        <f>IF(B17="","",VLOOKUP(AD17,Varsayımlar!$B:$Q,15,0))</f>
        <v>TRİTON -SKT ATILACAK</v>
      </c>
      <c r="AB17" s="82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hidden="1" customHeight="1" x14ac:dyDescent="0.25">
      <c r="A18" s="9" t="s">
        <v>189</v>
      </c>
      <c r="B18" s="115" t="s">
        <v>17</v>
      </c>
      <c r="C18" s="116">
        <f>IF(B18="","",VLOOKUP(AD18,Varsayımlar!$B:$Q,3,0))</f>
        <v>8698829380698</v>
      </c>
      <c r="D18" s="116" t="s">
        <v>490</v>
      </c>
      <c r="E18" s="117" t="s">
        <v>37</v>
      </c>
      <c r="F18" s="115" t="s">
        <v>491</v>
      </c>
      <c r="G18" s="115" t="s">
        <v>492</v>
      </c>
      <c r="H18" s="115" t="str">
        <f>IF(B18="","",VLOOKUP(AD18,Varsayımlar!$B:$Q,5,0))</f>
        <v>TORTİLLAS 25 CM 4 PCS 260G</v>
      </c>
      <c r="I18" s="115">
        <f>IF(B18="","",VLOOKUP(AD18,Varsayımlar!B:T,19,0))</f>
        <v>0</v>
      </c>
      <c r="J18" s="115" t="str">
        <f>IF(B18="","",VLOOKUP(AD18,Varsayımlar!$B:$Q,6,0))</f>
        <v>SADE</v>
      </c>
      <c r="K18" s="115">
        <v>588</v>
      </c>
      <c r="L18" s="115"/>
      <c r="M18" s="115">
        <f t="shared" si="0"/>
        <v>7</v>
      </c>
      <c r="N18" s="115"/>
      <c r="O18" s="115">
        <v>6</v>
      </c>
      <c r="P18" s="115">
        <f>IF(B18="","",VLOOKUP(AD18,Varsayımlar!$B:$Q,7,0)*K18)</f>
        <v>17640</v>
      </c>
      <c r="Q18" s="115">
        <f>IF(B18="","",VLOOKUP(AD18,Varsayımlar!$B:$Q,8,0))</f>
        <v>25</v>
      </c>
      <c r="R18" s="115" t="str">
        <f>IF(B18="","",VLOOKUP(AD18,Varsayımlar!$B:$Q,9,0))</f>
        <v>SOFT</v>
      </c>
      <c r="S18" s="115">
        <f>IF(B18="","",VLOOKUP(AD18,Varsayımlar!$B:$Q,10,0))</f>
        <v>4</v>
      </c>
      <c r="T18" s="115">
        <f>IF(B18="","",VLOOKUP(AD18,Varsayımlar!$B:$Q,11,0))</f>
        <v>30</v>
      </c>
      <c r="U18" s="115">
        <f>IF(B18="","",VLOOKUP(AD18,Varsayımlar!$B:$Q,12,0))</f>
        <v>260</v>
      </c>
      <c r="V18" s="115" t="str">
        <f>IF(B18="","",VLOOKUP(AD18,Varsayımlar!$B:$Q,13,0))</f>
        <v>YURTDIŞI</v>
      </c>
      <c r="W18" s="115">
        <f>IF(B18="","",VLOOKUP(AD18,Varsayımlar!$B:$Q,14,0))</f>
        <v>6</v>
      </c>
      <c r="X18" s="118">
        <v>46190</v>
      </c>
      <c r="Y18" s="118">
        <v>46373</v>
      </c>
      <c r="Z18" s="115">
        <v>26061725</v>
      </c>
      <c r="AA18" s="115" t="str">
        <f>IF(B18="","",VLOOKUP(AD18,Varsayımlar!$B:$Q,15,0))</f>
        <v>TRİTON -SKT ATILACAK</v>
      </c>
      <c r="AB18" s="115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hidden="1" customHeight="1" x14ac:dyDescent="0.25">
      <c r="A19" s="9" t="s">
        <v>190</v>
      </c>
      <c r="B19" s="115" t="s">
        <v>17</v>
      </c>
      <c r="C19" s="116">
        <f>IF(B19="","",VLOOKUP(AD19,Varsayımlar!$B:$Q,3,0))</f>
        <v>8698829380698</v>
      </c>
      <c r="D19" s="116" t="s">
        <v>490</v>
      </c>
      <c r="E19" s="117" t="s">
        <v>37</v>
      </c>
      <c r="F19" s="115" t="s">
        <v>491</v>
      </c>
      <c r="G19" s="115" t="s">
        <v>493</v>
      </c>
      <c r="H19" s="115" t="str">
        <f>IF(B19="","",VLOOKUP(AD19,Varsayımlar!$B:$Q,5,0))</f>
        <v>TORTİLLAS 25 CM 4 PCS 260G</v>
      </c>
      <c r="I19" s="115">
        <f>IF(B19="","",VLOOKUP(AD19,Varsayımlar!B:T,19,0))</f>
        <v>0</v>
      </c>
      <c r="J19" s="115" t="str">
        <f>IF(B19="","",VLOOKUP(AD19,Varsayımlar!$B:$Q,6,0))</f>
        <v>SADE</v>
      </c>
      <c r="K19" s="115">
        <v>1848</v>
      </c>
      <c r="L19" s="115"/>
      <c r="M19" s="115">
        <f t="shared" si="0"/>
        <v>22</v>
      </c>
      <c r="N19" s="115"/>
      <c r="O19" s="115">
        <v>19</v>
      </c>
      <c r="P19" s="115">
        <f>IF(B19="","",VLOOKUP(AD19,Varsayımlar!$B:$Q,7,0)*K19)</f>
        <v>55440</v>
      </c>
      <c r="Q19" s="115">
        <f>IF(B19="","",VLOOKUP(AD19,Varsayımlar!$B:$Q,8,0))</f>
        <v>25</v>
      </c>
      <c r="R19" s="115" t="str">
        <f>IF(B19="","",VLOOKUP(AD19,Varsayımlar!$B:$Q,9,0))</f>
        <v>SOFT</v>
      </c>
      <c r="S19" s="115">
        <f>IF(B19="","",VLOOKUP(AD19,Varsayımlar!$B:$Q,10,0))</f>
        <v>4</v>
      </c>
      <c r="T19" s="115">
        <f>IF(B19="","",VLOOKUP(AD19,Varsayımlar!$B:$Q,11,0))</f>
        <v>30</v>
      </c>
      <c r="U19" s="115">
        <f>IF(B19="","",VLOOKUP(AD19,Varsayımlar!$B:$Q,12,0))</f>
        <v>260</v>
      </c>
      <c r="V19" s="115" t="str">
        <f>IF(B19="","",VLOOKUP(AD19,Varsayımlar!$B:$Q,13,0))</f>
        <v>YURTDIŞI</v>
      </c>
      <c r="W19" s="115">
        <f>IF(B19="","",VLOOKUP(AD19,Varsayımlar!$B:$Q,14,0))</f>
        <v>6</v>
      </c>
      <c r="X19" s="118">
        <v>46190</v>
      </c>
      <c r="Y19" s="118">
        <v>46373</v>
      </c>
      <c r="Z19" s="115">
        <v>26061725</v>
      </c>
      <c r="AA19" s="115" t="str">
        <f>IF(B19="","",VLOOKUP(AD19,Varsayımlar!$B:$Q,15,0))</f>
        <v>TRİTON -SKT ATILACAK</v>
      </c>
      <c r="AB19" s="115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hidden="1" customHeight="1" x14ac:dyDescent="0.25">
      <c r="A20" s="9" t="s">
        <v>191</v>
      </c>
      <c r="B20" s="120" t="s">
        <v>17</v>
      </c>
      <c r="C20" s="121">
        <f>IF(B20="","",VLOOKUP(AD20,Varsayımlar!$B:$Q,3,0))</f>
        <v>8698829380698</v>
      </c>
      <c r="D20" s="121" t="s">
        <v>494</v>
      </c>
      <c r="E20" s="122" t="s">
        <v>37</v>
      </c>
      <c r="F20" s="120" t="s">
        <v>495</v>
      </c>
      <c r="G20" s="120" t="s">
        <v>496</v>
      </c>
      <c r="H20" s="120" t="str">
        <f>IF(B20="","",VLOOKUP(AD20,Varsayımlar!$B:$Q,5,0))</f>
        <v>TORTİLLAS 25 CM 4 PCS 260G</v>
      </c>
      <c r="I20" s="120">
        <f>IF(B20="","",VLOOKUP(AD20,Varsayımlar!B:T,19,0))</f>
        <v>0</v>
      </c>
      <c r="J20" s="120" t="str">
        <f>IF(B20="","",VLOOKUP(AD20,Varsayımlar!$B:$Q,6,0))</f>
        <v>SADE</v>
      </c>
      <c r="K20" s="120">
        <v>1428</v>
      </c>
      <c r="L20" s="120"/>
      <c r="M20" s="120">
        <f t="shared" si="0"/>
        <v>17</v>
      </c>
      <c r="N20" s="120"/>
      <c r="O20" s="120">
        <v>15</v>
      </c>
      <c r="P20" s="120">
        <f>IF(B20="","",VLOOKUP(AD20,Varsayımlar!$B:$Q,7,0)*K20)</f>
        <v>42840</v>
      </c>
      <c r="Q20" s="120">
        <f>IF(B20="","",VLOOKUP(AD20,Varsayımlar!$B:$Q,8,0))</f>
        <v>25</v>
      </c>
      <c r="R20" s="120" t="str">
        <f>IF(B20="","",VLOOKUP(AD20,Varsayımlar!$B:$Q,9,0))</f>
        <v>SOFT</v>
      </c>
      <c r="S20" s="120">
        <f>IF(B20="","",VLOOKUP(AD20,Varsayımlar!$B:$Q,10,0))</f>
        <v>4</v>
      </c>
      <c r="T20" s="120">
        <f>IF(B20="","",VLOOKUP(AD20,Varsayımlar!$B:$Q,11,0))</f>
        <v>30</v>
      </c>
      <c r="U20" s="120">
        <f>IF(B20="","",VLOOKUP(AD20,Varsayımlar!$B:$Q,12,0))</f>
        <v>260</v>
      </c>
      <c r="V20" s="120" t="str">
        <f>IF(B20="","",VLOOKUP(AD20,Varsayımlar!$B:$Q,13,0))</f>
        <v>YURTDIŞI</v>
      </c>
      <c r="W20" s="120">
        <f>IF(B20="","",VLOOKUP(AD20,Varsayımlar!$B:$Q,14,0))</f>
        <v>6</v>
      </c>
      <c r="X20" s="123">
        <v>46191</v>
      </c>
      <c r="Y20" s="123">
        <v>46374</v>
      </c>
      <c r="Z20" s="120">
        <v>26061825</v>
      </c>
      <c r="AA20" s="120" t="str">
        <f>IF(B20="","",VLOOKUP(AD20,Varsayımlar!$B:$Q,15,0))</f>
        <v>TRİTON -SKT ATILACAK</v>
      </c>
      <c r="AB20" s="120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hidden="1" customHeight="1" x14ac:dyDescent="0.25">
      <c r="A21" s="9" t="s">
        <v>192</v>
      </c>
      <c r="B21" s="120" t="s">
        <v>17</v>
      </c>
      <c r="C21" s="121">
        <f>IF(B21="","",VLOOKUP(AD21,Varsayımlar!$B:$Q,3,0))</f>
        <v>8698829380698</v>
      </c>
      <c r="D21" s="121" t="s">
        <v>494</v>
      </c>
      <c r="E21" s="122" t="s">
        <v>37</v>
      </c>
      <c r="F21" s="120" t="s">
        <v>495</v>
      </c>
      <c r="G21" s="120" t="s">
        <v>497</v>
      </c>
      <c r="H21" s="120" t="str">
        <f>IF(B21="","",VLOOKUP(AD21,Varsayımlar!$B:$Q,5,0))</f>
        <v>TORTİLLAS 25 CM 4 PCS 260G</v>
      </c>
      <c r="I21" s="120">
        <f>IF(B21="","",VLOOKUP(AD21,Varsayımlar!B:T,19,0))</f>
        <v>0</v>
      </c>
      <c r="J21" s="120" t="str">
        <f>IF(B21="","",VLOOKUP(AD21,Varsayımlar!$B:$Q,6,0))</f>
        <v>SADE</v>
      </c>
      <c r="K21" s="120">
        <v>1008</v>
      </c>
      <c r="L21" s="120"/>
      <c r="M21" s="120">
        <f t="shared" si="0"/>
        <v>12</v>
      </c>
      <c r="N21" s="120"/>
      <c r="O21" s="120">
        <v>10</v>
      </c>
      <c r="P21" s="120">
        <f>IF(B21="","",VLOOKUP(AD21,Varsayımlar!$B:$Q,7,0)*K21)</f>
        <v>30240</v>
      </c>
      <c r="Q21" s="120">
        <f>IF(B21="","",VLOOKUP(AD21,Varsayımlar!$B:$Q,8,0))</f>
        <v>25</v>
      </c>
      <c r="R21" s="120" t="str">
        <f>IF(B21="","",VLOOKUP(AD21,Varsayımlar!$B:$Q,9,0))</f>
        <v>SOFT</v>
      </c>
      <c r="S21" s="120">
        <f>IF(B21="","",VLOOKUP(AD21,Varsayımlar!$B:$Q,10,0))</f>
        <v>4</v>
      </c>
      <c r="T21" s="120">
        <f>IF(B21="","",VLOOKUP(AD21,Varsayımlar!$B:$Q,11,0))</f>
        <v>30</v>
      </c>
      <c r="U21" s="120">
        <f>IF(B21="","",VLOOKUP(AD21,Varsayımlar!$B:$Q,12,0))</f>
        <v>260</v>
      </c>
      <c r="V21" s="120" t="str">
        <f>IF(B21="","",VLOOKUP(AD21,Varsayımlar!$B:$Q,13,0))</f>
        <v>YURTDIŞI</v>
      </c>
      <c r="W21" s="120">
        <f>IF(B21="","",VLOOKUP(AD21,Varsayımlar!$B:$Q,14,0))</f>
        <v>6</v>
      </c>
      <c r="X21" s="123">
        <v>46191</v>
      </c>
      <c r="Y21" s="123">
        <v>46374</v>
      </c>
      <c r="Z21" s="120">
        <v>26061825</v>
      </c>
      <c r="AA21" s="120" t="str">
        <f>IF(B21="","",VLOOKUP(AD21,Varsayımlar!$B:$Q,15,0))</f>
        <v>TRİTON -SKT ATILACAK</v>
      </c>
      <c r="AB21" s="120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hidden="1" customHeight="1" x14ac:dyDescent="0.25">
      <c r="A22" s="9" t="s">
        <v>193</v>
      </c>
      <c r="B22" s="70" t="s">
        <v>17</v>
      </c>
      <c r="C22" s="71">
        <f>IF(B22="","",VLOOKUP(AD22,Varsayımlar!$B:$Q,3,0))</f>
        <v>8698829380698</v>
      </c>
      <c r="D22" s="71" t="s">
        <v>498</v>
      </c>
      <c r="E22" s="106" t="s">
        <v>37</v>
      </c>
      <c r="F22" s="70" t="s">
        <v>499</v>
      </c>
      <c r="G22" s="70" t="s">
        <v>500</v>
      </c>
      <c r="H22" s="70" t="str">
        <f>IF(B22="","",VLOOKUP(AD22,Varsayımlar!$B:$Q,5,0))</f>
        <v>TORTİLLAS 25 CM 4 PCS 260G</v>
      </c>
      <c r="I22" s="70">
        <f>IF(B22="","",VLOOKUP(AD22,Varsayımlar!B:T,19,0))</f>
        <v>0</v>
      </c>
      <c r="J22" s="70" t="str">
        <f>IF(B22="","",VLOOKUP(AD22,Varsayımlar!$B:$Q,6,0))</f>
        <v>SADE</v>
      </c>
      <c r="K22" s="70">
        <v>1512</v>
      </c>
      <c r="L22" s="70"/>
      <c r="M22" s="70">
        <f t="shared" si="0"/>
        <v>18</v>
      </c>
      <c r="N22" s="70"/>
      <c r="O22" s="70">
        <v>15</v>
      </c>
      <c r="P22" s="70">
        <f>IF(B22="","",VLOOKUP(AD22,Varsayımlar!$B:$Q,7,0)*K22)</f>
        <v>45360</v>
      </c>
      <c r="Q22" s="70">
        <f>IF(B22="","",VLOOKUP(AD22,Varsayımlar!$B:$Q,8,0))</f>
        <v>25</v>
      </c>
      <c r="R22" s="70" t="str">
        <f>IF(B22="","",VLOOKUP(AD22,Varsayımlar!$B:$Q,9,0))</f>
        <v>SOFT</v>
      </c>
      <c r="S22" s="70">
        <f>IF(B22="","",VLOOKUP(AD22,Varsayımlar!$B:$Q,10,0))</f>
        <v>4</v>
      </c>
      <c r="T22" s="70">
        <f>IF(B22="","",VLOOKUP(AD22,Varsayımlar!$B:$Q,11,0))</f>
        <v>30</v>
      </c>
      <c r="U22" s="70">
        <f>IF(B22="","",VLOOKUP(AD22,Varsayımlar!$B:$Q,12,0))</f>
        <v>260</v>
      </c>
      <c r="V22" s="70" t="str">
        <f>IF(B22="","",VLOOKUP(AD22,Varsayımlar!$B:$Q,13,0))</f>
        <v>YURTDIŞI</v>
      </c>
      <c r="W22" s="70">
        <f>IF(B22="","",VLOOKUP(AD22,Varsayımlar!$B:$Q,14,0))</f>
        <v>6</v>
      </c>
      <c r="X22" s="73">
        <v>46192</v>
      </c>
      <c r="Y22" s="73">
        <v>46375</v>
      </c>
      <c r="Z22" s="70">
        <v>26061925</v>
      </c>
      <c r="AA22" s="70" t="str">
        <f>IF(B22="","",VLOOKUP(AD22,Varsayımlar!$B:$Q,15,0))</f>
        <v>TRİTON -SKT ATILACAK</v>
      </c>
      <c r="AB22" s="70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hidden="1" customHeight="1" x14ac:dyDescent="0.25">
      <c r="A23" s="9" t="s">
        <v>192</v>
      </c>
      <c r="B23" s="70" t="s">
        <v>17</v>
      </c>
      <c r="C23" s="71">
        <f>IF(B23="","",VLOOKUP(AD23,Varsayımlar!$B:$Q,3,0))</f>
        <v>8698829380698</v>
      </c>
      <c r="D23" s="71" t="s">
        <v>498</v>
      </c>
      <c r="E23" s="106" t="s">
        <v>37</v>
      </c>
      <c r="F23" s="70" t="s">
        <v>499</v>
      </c>
      <c r="G23" s="70" t="s">
        <v>501</v>
      </c>
      <c r="H23" s="70" t="str">
        <f>IF(B23="","",VLOOKUP(AD23,Varsayımlar!$B:$Q,5,0))</f>
        <v>TORTİLLAS 25 CM 4 PCS 260G</v>
      </c>
      <c r="I23" s="70">
        <f>IF(B23="","",VLOOKUP(AD23,Varsayımlar!B:T,19,0))</f>
        <v>0</v>
      </c>
      <c r="J23" s="70" t="str">
        <f>IF(B23="","",VLOOKUP(AD23,Varsayımlar!$B:$Q,6,0))</f>
        <v>SADE</v>
      </c>
      <c r="K23" s="70">
        <v>924</v>
      </c>
      <c r="L23" s="70"/>
      <c r="M23" s="70">
        <f t="shared" si="0"/>
        <v>11</v>
      </c>
      <c r="N23" s="70"/>
      <c r="O23" s="70">
        <v>10</v>
      </c>
      <c r="P23" s="70">
        <f>IF(B23="","",VLOOKUP(AD23,Varsayımlar!$B:$Q,7,0)*K23)</f>
        <v>27720</v>
      </c>
      <c r="Q23" s="70">
        <f>IF(B23="","",VLOOKUP(AD23,Varsayımlar!$B:$Q,8,0))</f>
        <v>25</v>
      </c>
      <c r="R23" s="70" t="str">
        <f>IF(B23="","",VLOOKUP(AD23,Varsayımlar!$B:$Q,9,0))</f>
        <v>SOFT</v>
      </c>
      <c r="S23" s="70">
        <f>IF(B23="","",VLOOKUP(AD23,Varsayımlar!$B:$Q,10,0))</f>
        <v>4</v>
      </c>
      <c r="T23" s="70">
        <f>IF(B23="","",VLOOKUP(AD23,Varsayımlar!$B:$Q,11,0))</f>
        <v>30</v>
      </c>
      <c r="U23" s="70">
        <f>IF(B23="","",VLOOKUP(AD23,Varsayımlar!$B:$Q,12,0))</f>
        <v>260</v>
      </c>
      <c r="V23" s="70" t="str">
        <f>IF(B23="","",VLOOKUP(AD23,Varsayımlar!$B:$Q,13,0))</f>
        <v>YURTDIŞI</v>
      </c>
      <c r="W23" s="70">
        <f>IF(B23="","",VLOOKUP(AD23,Varsayımlar!$B:$Q,14,0))</f>
        <v>6</v>
      </c>
      <c r="X23" s="73">
        <v>46192</v>
      </c>
      <c r="Y23" s="73">
        <v>46375</v>
      </c>
      <c r="Z23" s="70">
        <v>26061925</v>
      </c>
      <c r="AA23" s="70" t="str">
        <f>IF(B23="","",VLOOKUP(AD23,Varsayımlar!$B:$Q,15,0))</f>
        <v>TRİTON -SKT ATILACAK</v>
      </c>
      <c r="AB23" s="70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hidden="1" customHeight="1" x14ac:dyDescent="0.25">
      <c r="A24" s="9" t="s">
        <v>193</v>
      </c>
      <c r="B24" s="77" t="s">
        <v>17</v>
      </c>
      <c r="C24" s="76">
        <f>IF(B24="","",VLOOKUP(AD24,Varsayımlar!$B:$Q,3,0))</f>
        <v>8698829380698</v>
      </c>
      <c r="D24" s="76" t="s">
        <v>502</v>
      </c>
      <c r="E24" s="119" t="s">
        <v>37</v>
      </c>
      <c r="F24" s="77" t="s">
        <v>503</v>
      </c>
      <c r="G24" s="77" t="s">
        <v>504</v>
      </c>
      <c r="H24" s="77" t="str">
        <f>IF(B24="","",VLOOKUP(AD24,Varsayımlar!$B:$Q,5,0))</f>
        <v>TORTİLLAS 25 CM 4 PCS 260G</v>
      </c>
      <c r="I24" s="77">
        <f>IF(B24="","",VLOOKUP(AD24,Varsayımlar!B:T,19,0))</f>
        <v>0</v>
      </c>
      <c r="J24" s="77" t="str">
        <f>IF(B24="","",VLOOKUP(AD24,Varsayımlar!$B:$Q,6,0))</f>
        <v>SADE</v>
      </c>
      <c r="K24" s="77">
        <v>2016</v>
      </c>
      <c r="L24" s="77"/>
      <c r="M24" s="77">
        <f t="shared" si="0"/>
        <v>24</v>
      </c>
      <c r="N24" s="77"/>
      <c r="O24" s="77"/>
      <c r="P24" s="77">
        <f>IF(B24="","",VLOOKUP(AD24,Varsayımlar!$B:$Q,7,0)*K24)</f>
        <v>60480</v>
      </c>
      <c r="Q24" s="77">
        <f>IF(B24="","",VLOOKUP(AD24,Varsayımlar!$B:$Q,8,0))</f>
        <v>25</v>
      </c>
      <c r="R24" s="77" t="str">
        <f>IF(B24="","",VLOOKUP(AD24,Varsayımlar!$B:$Q,9,0))</f>
        <v>SOFT</v>
      </c>
      <c r="S24" s="77">
        <f>IF(B24="","",VLOOKUP(AD24,Varsayımlar!$B:$Q,10,0))</f>
        <v>4</v>
      </c>
      <c r="T24" s="77">
        <f>IF(B24="","",VLOOKUP(AD24,Varsayımlar!$B:$Q,11,0))</f>
        <v>30</v>
      </c>
      <c r="U24" s="77">
        <f>IF(B24="","",VLOOKUP(AD24,Varsayımlar!$B:$Q,12,0))</f>
        <v>260</v>
      </c>
      <c r="V24" s="77" t="str">
        <f>IF(B24="","",VLOOKUP(AD24,Varsayımlar!$B:$Q,13,0))</f>
        <v>YURTDIŞI</v>
      </c>
      <c r="W24" s="77">
        <f>IF(B24="","",VLOOKUP(AD24,Varsayımlar!$B:$Q,14,0))</f>
        <v>6</v>
      </c>
      <c r="X24" s="78">
        <v>46195</v>
      </c>
      <c r="Y24" s="78">
        <v>46378</v>
      </c>
      <c r="Z24" s="77">
        <v>26062225</v>
      </c>
      <c r="AA24" s="77" t="str">
        <f>IF(B24="","",VLOOKUP(AD24,Varsayımlar!$B:$Q,15,0))</f>
        <v>TRİTON -SKT ATILACAK</v>
      </c>
      <c r="AB24" s="77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hidden="1" customHeight="1" x14ac:dyDescent="0.25">
      <c r="A25" s="9" t="s">
        <v>194</v>
      </c>
      <c r="B25" s="77" t="s">
        <v>17</v>
      </c>
      <c r="C25" s="76">
        <f>IF(B25="","",VLOOKUP(AD25,Varsayımlar!$B:$Q,3,0))</f>
        <v>8698829380698</v>
      </c>
      <c r="D25" s="76" t="s">
        <v>502</v>
      </c>
      <c r="E25" s="119" t="s">
        <v>37</v>
      </c>
      <c r="F25" s="77" t="s">
        <v>503</v>
      </c>
      <c r="G25" s="77" t="s">
        <v>505</v>
      </c>
      <c r="H25" s="77" t="str">
        <f>IF(B25="","",VLOOKUP(AD25,Varsayımlar!$B:$Q,5,0))</f>
        <v>TORTİLLAS 25 CM 4 PCS 260G</v>
      </c>
      <c r="I25" s="77">
        <f>IF(B25="","",VLOOKUP(AD25,Varsayımlar!B:T,19,0))</f>
        <v>0</v>
      </c>
      <c r="J25" s="77" t="str">
        <f>IF(B25="","",VLOOKUP(AD25,Varsayımlar!$B:$Q,6,0))</f>
        <v>SADE</v>
      </c>
      <c r="K25" s="77">
        <v>420</v>
      </c>
      <c r="L25" s="77"/>
      <c r="M25" s="77">
        <f t="shared" si="0"/>
        <v>5</v>
      </c>
      <c r="N25" s="77"/>
      <c r="O25" s="77"/>
      <c r="P25" s="77">
        <f>IF(B25="","",VLOOKUP(AD25,Varsayımlar!$B:$Q,7,0)*K25)</f>
        <v>12600</v>
      </c>
      <c r="Q25" s="77">
        <f>IF(B25="","",VLOOKUP(AD25,Varsayımlar!$B:$Q,8,0))</f>
        <v>25</v>
      </c>
      <c r="R25" s="77" t="str">
        <f>IF(B25="","",VLOOKUP(AD25,Varsayımlar!$B:$Q,9,0))</f>
        <v>SOFT</v>
      </c>
      <c r="S25" s="77">
        <f>IF(B25="","",VLOOKUP(AD25,Varsayımlar!$B:$Q,10,0))</f>
        <v>4</v>
      </c>
      <c r="T25" s="77">
        <f>IF(B25="","",VLOOKUP(AD25,Varsayımlar!$B:$Q,11,0))</f>
        <v>30</v>
      </c>
      <c r="U25" s="77">
        <f>IF(B25="","",VLOOKUP(AD25,Varsayımlar!$B:$Q,12,0))</f>
        <v>260</v>
      </c>
      <c r="V25" s="77" t="str">
        <f>IF(B25="","",VLOOKUP(AD25,Varsayımlar!$B:$Q,13,0))</f>
        <v>YURTDIŞI</v>
      </c>
      <c r="W25" s="77">
        <f>IF(B25="","",VLOOKUP(AD25,Varsayımlar!$B:$Q,14,0))</f>
        <v>6</v>
      </c>
      <c r="X25" s="78">
        <v>46195</v>
      </c>
      <c r="Y25" s="78">
        <v>46378</v>
      </c>
      <c r="Z25" s="77">
        <v>26062225</v>
      </c>
      <c r="AA25" s="77" t="str">
        <f>IF(B25="","",VLOOKUP(AD25,Varsayımlar!$B:$Q,15,0))</f>
        <v>TRİTON -SKT ATILACAK</v>
      </c>
      <c r="AB25" s="77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hidden="1" customHeight="1" x14ac:dyDescent="0.25">
      <c r="A26" s="9" t="s">
        <v>195</v>
      </c>
      <c r="B26" s="111" t="s">
        <v>17</v>
      </c>
      <c r="C26" s="112">
        <f>IF(B26="","",VLOOKUP(AD26,Varsayımlar!$B:$Q,3,0))</f>
        <v>8698829380698</v>
      </c>
      <c r="D26" s="112" t="s">
        <v>506</v>
      </c>
      <c r="E26" s="113" t="s">
        <v>37</v>
      </c>
      <c r="F26" s="111" t="s">
        <v>507</v>
      </c>
      <c r="G26" s="111" t="s">
        <v>508</v>
      </c>
      <c r="H26" s="111" t="str">
        <f>IF(B26="","",VLOOKUP(AD26,Varsayımlar!$B:$Q,5,0))</f>
        <v>TORTİLLAS 25 CM 4 PCS 260G</v>
      </c>
      <c r="I26" s="111">
        <f>IF(B26="","",VLOOKUP(AD26,Varsayımlar!B:T,19,0))</f>
        <v>0</v>
      </c>
      <c r="J26" s="111" t="str">
        <f>IF(B26="","",VLOOKUP(AD26,Varsayımlar!$B:$Q,6,0))</f>
        <v>SADE</v>
      </c>
      <c r="K26" s="111">
        <v>2436</v>
      </c>
      <c r="L26" s="111"/>
      <c r="M26" s="111">
        <f t="shared" si="0"/>
        <v>29</v>
      </c>
      <c r="N26" s="111"/>
      <c r="O26" s="111"/>
      <c r="P26" s="111">
        <f>IF(B26="","",VLOOKUP(AD26,Varsayımlar!$B:$Q,7,0)*K26)</f>
        <v>73080</v>
      </c>
      <c r="Q26" s="111">
        <f>IF(B26="","",VLOOKUP(AD26,Varsayımlar!$B:$Q,8,0))</f>
        <v>25</v>
      </c>
      <c r="R26" s="111" t="str">
        <f>IF(B26="","",VLOOKUP(AD26,Varsayımlar!$B:$Q,9,0))</f>
        <v>SOFT</v>
      </c>
      <c r="S26" s="111">
        <f>IF(B26="","",VLOOKUP(AD26,Varsayımlar!$B:$Q,10,0))</f>
        <v>4</v>
      </c>
      <c r="T26" s="111">
        <f>IF(B26="","",VLOOKUP(AD26,Varsayımlar!$B:$Q,11,0))</f>
        <v>30</v>
      </c>
      <c r="U26" s="111">
        <f>IF(B26="","",VLOOKUP(AD26,Varsayımlar!$B:$Q,12,0))</f>
        <v>260</v>
      </c>
      <c r="V26" s="111" t="str">
        <f>IF(B26="","",VLOOKUP(AD26,Varsayımlar!$B:$Q,13,0))</f>
        <v>YURTDIŞI</v>
      </c>
      <c r="W26" s="111">
        <f>IF(B26="","",VLOOKUP(AD26,Varsayımlar!$B:$Q,14,0))</f>
        <v>6</v>
      </c>
      <c r="X26" s="114">
        <v>46196</v>
      </c>
      <c r="Y26" s="114">
        <v>46379</v>
      </c>
      <c r="Z26" s="111">
        <v>26062325</v>
      </c>
      <c r="AA26" s="111" t="str">
        <f>IF(B26="","",VLOOKUP(AD26,Varsayımlar!$B:$Q,15,0))</f>
        <v>TRİTON -SKT ATILACAK</v>
      </c>
      <c r="AB26" s="111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hidden="1" customHeight="1" x14ac:dyDescent="0.25">
      <c r="A27" s="9" t="s">
        <v>196</v>
      </c>
      <c r="B27" s="107" t="s">
        <v>17</v>
      </c>
      <c r="C27" s="108">
        <f>IF(B27="","",VLOOKUP(AD27,Varsayımlar!$B:$Q,3,0))</f>
        <v>8698829380698</v>
      </c>
      <c r="D27" s="108" t="s">
        <v>509</v>
      </c>
      <c r="E27" s="109" t="s">
        <v>37</v>
      </c>
      <c r="F27" s="107" t="s">
        <v>510</v>
      </c>
      <c r="G27" s="107" t="s">
        <v>511</v>
      </c>
      <c r="H27" s="107" t="str">
        <f>IF(B27="","",VLOOKUP(AD27,Varsayımlar!$B:$Q,5,0))</f>
        <v>TORTİLLAS 25 CM 4 PCS 260G</v>
      </c>
      <c r="I27" s="107">
        <f>IF(B27="","",VLOOKUP(AD27,Varsayımlar!B:T,19,0))</f>
        <v>0</v>
      </c>
      <c r="J27" s="107" t="str">
        <f>IF(B27="","",VLOOKUP(AD27,Varsayımlar!$B:$Q,6,0))</f>
        <v>SADE</v>
      </c>
      <c r="K27" s="107">
        <v>1428</v>
      </c>
      <c r="L27" s="107"/>
      <c r="M27" s="107">
        <f t="shared" si="0"/>
        <v>17</v>
      </c>
      <c r="N27" s="107"/>
      <c r="O27" s="107"/>
      <c r="P27" s="107">
        <f>IF(B27="","",VLOOKUP(AD27,Varsayımlar!$B:$Q,7,0)*K27)</f>
        <v>42840</v>
      </c>
      <c r="Q27" s="107">
        <f>IF(B27="","",VLOOKUP(AD27,Varsayımlar!$B:$Q,8,0))</f>
        <v>25</v>
      </c>
      <c r="R27" s="107" t="str">
        <f>IF(B27="","",VLOOKUP(AD27,Varsayımlar!$B:$Q,9,0))</f>
        <v>SOFT</v>
      </c>
      <c r="S27" s="107">
        <f>IF(B27="","",VLOOKUP(AD27,Varsayımlar!$B:$Q,10,0))</f>
        <v>4</v>
      </c>
      <c r="T27" s="107">
        <f>IF(B27="","",VLOOKUP(AD27,Varsayımlar!$B:$Q,11,0))</f>
        <v>30</v>
      </c>
      <c r="U27" s="107">
        <f>IF(B27="","",VLOOKUP(AD27,Varsayımlar!$B:$Q,12,0))</f>
        <v>260</v>
      </c>
      <c r="V27" s="107" t="str">
        <f>IF(B27="","",VLOOKUP(AD27,Varsayımlar!$B:$Q,13,0))</f>
        <v>YURTDIŞI</v>
      </c>
      <c r="W27" s="107">
        <f>IF(B27="","",VLOOKUP(AD27,Varsayımlar!$B:$Q,14,0))</f>
        <v>6</v>
      </c>
      <c r="X27" s="110">
        <v>46197</v>
      </c>
      <c r="Y27" s="110">
        <v>46380</v>
      </c>
      <c r="Z27" s="107">
        <v>26062425</v>
      </c>
      <c r="AA27" s="107" t="str">
        <f>IF(B27="","",VLOOKUP(AD27,Varsayımlar!$B:$Q,15,0))</f>
        <v>TRİTON -SKT ATILACAK</v>
      </c>
      <c r="AB27" s="107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hidden="1" customHeight="1" x14ac:dyDescent="0.25">
      <c r="A28" s="9" t="s">
        <v>197</v>
      </c>
      <c r="B28" s="107" t="s">
        <v>17</v>
      </c>
      <c r="C28" s="108">
        <f>IF(B28="","",VLOOKUP(AD28,Varsayımlar!$B:$Q,3,0))</f>
        <v>8698829380698</v>
      </c>
      <c r="D28" s="108" t="s">
        <v>509</v>
      </c>
      <c r="E28" s="109" t="s">
        <v>37</v>
      </c>
      <c r="F28" s="107" t="s">
        <v>510</v>
      </c>
      <c r="G28" s="107" t="s">
        <v>512</v>
      </c>
      <c r="H28" s="107" t="str">
        <f>IF(B28="","",VLOOKUP(AD28,Varsayımlar!$B:$Q,5,0))</f>
        <v>TORTİLLAS 25 CM 4 PCS 260G</v>
      </c>
      <c r="I28" s="107">
        <f>IF(B28="","",VLOOKUP(AD28,Varsayımlar!B:T,19,0))</f>
        <v>0</v>
      </c>
      <c r="J28" s="107" t="str">
        <f>IF(B28="","",VLOOKUP(AD28,Varsayımlar!$B:$Q,6,0))</f>
        <v>SADE</v>
      </c>
      <c r="K28" s="107">
        <v>1008</v>
      </c>
      <c r="L28" s="107"/>
      <c r="M28" s="107">
        <f t="shared" si="0"/>
        <v>12</v>
      </c>
      <c r="N28" s="107"/>
      <c r="O28" s="107"/>
      <c r="P28" s="107">
        <f>IF(B28="","",VLOOKUP(AD28,Varsayımlar!$B:$Q,7,0)*K28)</f>
        <v>30240</v>
      </c>
      <c r="Q28" s="107">
        <f>IF(B28="","",VLOOKUP(AD28,Varsayımlar!$B:$Q,8,0))</f>
        <v>25</v>
      </c>
      <c r="R28" s="107" t="str">
        <f>IF(B28="","",VLOOKUP(AD28,Varsayımlar!$B:$Q,9,0))</f>
        <v>SOFT</v>
      </c>
      <c r="S28" s="107">
        <f>IF(B28="","",VLOOKUP(AD28,Varsayımlar!$B:$Q,10,0))</f>
        <v>4</v>
      </c>
      <c r="T28" s="107">
        <f>IF(B28="","",VLOOKUP(AD28,Varsayımlar!$B:$Q,11,0))</f>
        <v>30</v>
      </c>
      <c r="U28" s="107">
        <f>IF(B28="","",VLOOKUP(AD28,Varsayımlar!$B:$Q,12,0))</f>
        <v>260</v>
      </c>
      <c r="V28" s="107" t="str">
        <f>IF(B28="","",VLOOKUP(AD28,Varsayımlar!$B:$Q,13,0))</f>
        <v>YURTDIŞI</v>
      </c>
      <c r="W28" s="107">
        <f>IF(B28="","",VLOOKUP(AD28,Varsayımlar!$B:$Q,14,0))</f>
        <v>6</v>
      </c>
      <c r="X28" s="110">
        <v>46197</v>
      </c>
      <c r="Y28" s="110">
        <v>46380</v>
      </c>
      <c r="Z28" s="107">
        <v>26062425</v>
      </c>
      <c r="AA28" s="107" t="str">
        <f>IF(B28="","",VLOOKUP(AD28,Varsayımlar!$B:$Q,15,0))</f>
        <v>TRİTON -SKT ATILACAK</v>
      </c>
      <c r="AB28" s="107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hidden="1" customHeight="1" x14ac:dyDescent="0.25">
      <c r="A29" s="9" t="s">
        <v>198</v>
      </c>
      <c r="B29" s="67" t="s">
        <v>17</v>
      </c>
      <c r="C29" s="4">
        <f>IF(B29="","",VLOOKUP(AD29,Varsayımlar!$B:$Q,3,0))</f>
        <v>8698829380698</v>
      </c>
      <c r="D29" s="4" t="s">
        <v>513</v>
      </c>
      <c r="E29" s="105" t="s">
        <v>37</v>
      </c>
      <c r="F29" s="67" t="s">
        <v>514</v>
      </c>
      <c r="G29" s="67" t="s">
        <v>515</v>
      </c>
      <c r="H29" s="67" t="str">
        <f>IF(B29="","",VLOOKUP(AD29,Varsayımlar!$B:$Q,5,0))</f>
        <v>TORTİLLAS 25 CM 4 PCS 260G</v>
      </c>
      <c r="I29" s="67">
        <f>IF(B29="","",VLOOKUP(AD29,Varsayımlar!B:T,19,0))</f>
        <v>0</v>
      </c>
      <c r="J29" s="67" t="str">
        <f>IF(B29="","",VLOOKUP(AD29,Varsayımlar!$B:$Q,6,0))</f>
        <v>SADE</v>
      </c>
      <c r="K29" s="67">
        <v>1344</v>
      </c>
      <c r="L29" s="67"/>
      <c r="M29" s="67">
        <f t="shared" si="0"/>
        <v>16</v>
      </c>
      <c r="N29" s="67"/>
      <c r="O29" s="67"/>
      <c r="P29" s="67">
        <f>IF(B29="","",VLOOKUP(AD29,Varsayımlar!$B:$Q,7,0)*K29)</f>
        <v>40320</v>
      </c>
      <c r="Q29" s="67">
        <f>IF(B29="","",VLOOKUP(AD29,Varsayımlar!$B:$Q,8,0))</f>
        <v>25</v>
      </c>
      <c r="R29" s="67" t="str">
        <f>IF(B29="","",VLOOKUP(AD29,Varsayımlar!$B:$Q,9,0))</f>
        <v>SOFT</v>
      </c>
      <c r="S29" s="67">
        <f>IF(B29="","",VLOOKUP(AD29,Varsayımlar!$B:$Q,10,0))</f>
        <v>4</v>
      </c>
      <c r="T29" s="67">
        <f>IF(B29="","",VLOOKUP(AD29,Varsayımlar!$B:$Q,11,0))</f>
        <v>30</v>
      </c>
      <c r="U29" s="67">
        <f>IF(B29="","",VLOOKUP(AD29,Varsayımlar!$B:$Q,12,0))</f>
        <v>260</v>
      </c>
      <c r="V29" s="67" t="str">
        <f>IF(B29="","",VLOOKUP(AD29,Varsayımlar!$B:$Q,13,0))</f>
        <v>YURTDIŞI</v>
      </c>
      <c r="W29" s="67">
        <f>IF(B29="","",VLOOKUP(AD29,Varsayımlar!$B:$Q,14,0))</f>
        <v>6</v>
      </c>
      <c r="X29" s="68">
        <v>46198</v>
      </c>
      <c r="Y29" s="68">
        <v>46381</v>
      </c>
      <c r="Z29" s="67">
        <v>26062525</v>
      </c>
      <c r="AA29" s="67" t="str">
        <f>IF(B29="","",VLOOKUP(AD29,Varsayımlar!$B:$Q,15,0))</f>
        <v>TRİTON -SKT ATILACAK</v>
      </c>
      <c r="AB29" s="67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hidden="1" customHeight="1" x14ac:dyDescent="0.25">
      <c r="A30" s="9" t="s">
        <v>199</v>
      </c>
      <c r="B30" s="67" t="s">
        <v>17</v>
      </c>
      <c r="C30" s="4">
        <f>IF(B30="","",VLOOKUP(AD30,Varsayımlar!$B:$Q,3,0))</f>
        <v>8698829380698</v>
      </c>
      <c r="D30" s="4" t="s">
        <v>513</v>
      </c>
      <c r="E30" s="105" t="s">
        <v>37</v>
      </c>
      <c r="F30" s="67" t="s">
        <v>514</v>
      </c>
      <c r="G30" s="67" t="s">
        <v>516</v>
      </c>
      <c r="H30" s="67" t="str">
        <f>IF(B30="","",VLOOKUP(AD30,Varsayımlar!$B:$Q,5,0))</f>
        <v>TORTİLLAS 25 CM 4 PCS 260G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1092</v>
      </c>
      <c r="L30" s="67"/>
      <c r="M30" s="67">
        <f t="shared" si="0"/>
        <v>13</v>
      </c>
      <c r="N30" s="67"/>
      <c r="O30" s="67"/>
      <c r="P30" s="67">
        <f>IF(B30="","",VLOOKUP(AD30,Varsayımlar!$B:$Q,7,0)*K30)</f>
        <v>32760</v>
      </c>
      <c r="Q30" s="67">
        <f>IF(B30="","",VLOOKUP(AD30,Varsayımlar!$B:$Q,8,0))</f>
        <v>25</v>
      </c>
      <c r="R30" s="67" t="str">
        <f>IF(B30="","",VLOOKUP(AD30,Varsayımlar!$B:$Q,9,0))</f>
        <v>SOFT</v>
      </c>
      <c r="S30" s="67">
        <f>IF(B30="","",VLOOKUP(AD30,Varsayımlar!$B:$Q,10,0))</f>
        <v>4</v>
      </c>
      <c r="T30" s="67">
        <f>IF(B30="","",VLOOKUP(AD30,Varsayımlar!$B:$Q,11,0))</f>
        <v>30</v>
      </c>
      <c r="U30" s="67">
        <f>IF(B30="","",VLOOKUP(AD30,Varsayımlar!$B:$Q,12,0))</f>
        <v>260</v>
      </c>
      <c r="V30" s="67" t="str">
        <f>IF(B30="","",VLOOKUP(AD30,Varsayımlar!$B:$Q,13,0))</f>
        <v>YURTDIŞI</v>
      </c>
      <c r="W30" s="67">
        <f>IF(B30="","",VLOOKUP(AD30,Varsayımlar!$B:$Q,14,0))</f>
        <v>6</v>
      </c>
      <c r="X30" s="68">
        <v>46198</v>
      </c>
      <c r="Y30" s="68">
        <v>46381</v>
      </c>
      <c r="Z30" s="67">
        <v>26062525</v>
      </c>
      <c r="AA30" s="67" t="str">
        <f>IF(B30="","",VLOOKUP(AD30,Varsayımlar!$B:$Q,15,0))</f>
        <v>TRİTON -SKT ATILACAK</v>
      </c>
      <c r="AB30" s="67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hidden="1" customHeight="1" x14ac:dyDescent="0.25">
      <c r="A31" s="9" t="s">
        <v>200</v>
      </c>
      <c r="B31" s="115" t="s">
        <v>17</v>
      </c>
      <c r="C31" s="116">
        <f>IF(B31="","",VLOOKUP(AD31,Varsayımlar!$B:$Q,3,0))</f>
        <v>8698829380698</v>
      </c>
      <c r="D31" s="116" t="s">
        <v>517</v>
      </c>
      <c r="E31" s="117" t="s">
        <v>37</v>
      </c>
      <c r="F31" s="115" t="s">
        <v>518</v>
      </c>
      <c r="G31" s="115" t="s">
        <v>519</v>
      </c>
      <c r="H31" s="115" t="str">
        <f>IF(B31="","",VLOOKUP(AD31,Varsayımlar!$B:$Q,5,0))</f>
        <v>TORTİLLAS 25 CM 4 PCS 260G</v>
      </c>
      <c r="I31" s="115">
        <f>IF(B31="","",VLOOKUP(AD31,Varsayımlar!B:T,19,0))</f>
        <v>0</v>
      </c>
      <c r="J31" s="115" t="str">
        <f>IF(B31="","",VLOOKUP(AD31,Varsayımlar!$B:$Q,6,0))</f>
        <v>SADE</v>
      </c>
      <c r="K31" s="115">
        <v>1260</v>
      </c>
      <c r="L31" s="115"/>
      <c r="M31" s="115">
        <f t="shared" si="0"/>
        <v>15</v>
      </c>
      <c r="N31" s="115"/>
      <c r="O31" s="115"/>
      <c r="P31" s="115">
        <f>IF(B31="","",VLOOKUP(AD31,Varsayımlar!$B:$Q,7,0)*K31)</f>
        <v>37800</v>
      </c>
      <c r="Q31" s="115">
        <f>IF(B31="","",VLOOKUP(AD31,Varsayımlar!$B:$Q,8,0))</f>
        <v>25</v>
      </c>
      <c r="R31" s="115" t="str">
        <f>IF(B31="","",VLOOKUP(AD31,Varsayımlar!$B:$Q,9,0))</f>
        <v>SOFT</v>
      </c>
      <c r="S31" s="115">
        <f>IF(B31="","",VLOOKUP(AD31,Varsayımlar!$B:$Q,10,0))</f>
        <v>4</v>
      </c>
      <c r="T31" s="115">
        <f>IF(B31="","",VLOOKUP(AD31,Varsayımlar!$B:$Q,11,0))</f>
        <v>30</v>
      </c>
      <c r="U31" s="115">
        <f>IF(B31="","",VLOOKUP(AD31,Varsayımlar!$B:$Q,12,0))</f>
        <v>260</v>
      </c>
      <c r="V31" s="115" t="str">
        <f>IF(B31="","",VLOOKUP(AD31,Varsayımlar!$B:$Q,13,0))</f>
        <v>YURTDIŞI</v>
      </c>
      <c r="W31" s="115">
        <f>IF(B31="","",VLOOKUP(AD31,Varsayımlar!$B:$Q,14,0))</f>
        <v>6</v>
      </c>
      <c r="X31" s="118">
        <v>46199</v>
      </c>
      <c r="Y31" s="118">
        <v>46382</v>
      </c>
      <c r="Z31" s="115">
        <v>26062625</v>
      </c>
      <c r="AA31" s="115" t="str">
        <f>IF(B31="","",VLOOKUP(AD31,Varsayımlar!$B:$Q,15,0))</f>
        <v>TRİTON -SKT ATILACAK</v>
      </c>
      <c r="AB31" s="115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hidden="1" customHeight="1" x14ac:dyDescent="0.25">
      <c r="A32" s="9" t="s">
        <v>201</v>
      </c>
      <c r="B32" s="115" t="s">
        <v>17</v>
      </c>
      <c r="C32" s="116">
        <f>IF(B32="","",VLOOKUP(AD32,Varsayımlar!$B:$Q,3,0))</f>
        <v>8698829380698</v>
      </c>
      <c r="D32" s="116" t="s">
        <v>517</v>
      </c>
      <c r="E32" s="117" t="s">
        <v>37</v>
      </c>
      <c r="F32" s="115" t="s">
        <v>518</v>
      </c>
      <c r="G32" s="115" t="s">
        <v>520</v>
      </c>
      <c r="H32" s="115" t="str">
        <f>IF(B32="","",VLOOKUP(AD32,Varsayımlar!$B:$Q,5,0))</f>
        <v>TORTİLLAS 25 CM 4 PCS 260G</v>
      </c>
      <c r="I32" s="115">
        <f>IF(B32="","",VLOOKUP(AD32,Varsayımlar!B:T,19,0))</f>
        <v>0</v>
      </c>
      <c r="J32" s="115" t="str">
        <f>IF(B32="","",VLOOKUP(AD32,Varsayımlar!$B:$Q,6,0))</f>
        <v>SADE</v>
      </c>
      <c r="K32" s="115">
        <v>336</v>
      </c>
      <c r="L32" s="115"/>
      <c r="M32" s="115">
        <f t="shared" si="0"/>
        <v>4</v>
      </c>
      <c r="N32" s="115"/>
      <c r="O32" s="115"/>
      <c r="P32" s="115">
        <f>IF(B32="","",VLOOKUP(AD32,Varsayımlar!$B:$Q,7,0)*K32)</f>
        <v>10080</v>
      </c>
      <c r="Q32" s="115">
        <f>IF(B32="","",VLOOKUP(AD32,Varsayımlar!$B:$Q,8,0))</f>
        <v>25</v>
      </c>
      <c r="R32" s="115" t="str">
        <f>IF(B32="","",VLOOKUP(AD32,Varsayımlar!$B:$Q,9,0))</f>
        <v>SOFT</v>
      </c>
      <c r="S32" s="115">
        <f>IF(B32="","",VLOOKUP(AD32,Varsayımlar!$B:$Q,10,0))</f>
        <v>4</v>
      </c>
      <c r="T32" s="115">
        <f>IF(B32="","",VLOOKUP(AD32,Varsayımlar!$B:$Q,11,0))</f>
        <v>30</v>
      </c>
      <c r="U32" s="115">
        <f>IF(B32="","",VLOOKUP(AD32,Varsayımlar!$B:$Q,12,0))</f>
        <v>260</v>
      </c>
      <c r="V32" s="115" t="str">
        <f>IF(B32="","",VLOOKUP(AD32,Varsayımlar!$B:$Q,13,0))</f>
        <v>YURTDIŞI</v>
      </c>
      <c r="W32" s="115">
        <f>IF(B32="","",VLOOKUP(AD32,Varsayımlar!$B:$Q,14,0))</f>
        <v>6</v>
      </c>
      <c r="X32" s="118">
        <v>46199</v>
      </c>
      <c r="Y32" s="118">
        <v>46382</v>
      </c>
      <c r="Z32" s="115">
        <v>26062625</v>
      </c>
      <c r="AA32" s="115" t="str">
        <f>IF(B32="","",VLOOKUP(AD32,Varsayımlar!$B:$Q,15,0))</f>
        <v>TRİTON -SKT ATILACAK</v>
      </c>
      <c r="AB32" s="115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hidden="1" customHeight="1" x14ac:dyDescent="0.25">
      <c r="A33" s="9" t="s">
        <v>202</v>
      </c>
      <c r="B33" s="115" t="s">
        <v>17</v>
      </c>
      <c r="C33" s="116">
        <f>IF(B33="","",VLOOKUP(AD33,Varsayımlar!$B:$Q,3,0))</f>
        <v>8698829380698</v>
      </c>
      <c r="D33" s="116" t="s">
        <v>517</v>
      </c>
      <c r="E33" s="117" t="s">
        <v>37</v>
      </c>
      <c r="F33" s="115" t="s">
        <v>518</v>
      </c>
      <c r="G33" s="115" t="s">
        <v>521</v>
      </c>
      <c r="H33" s="115" t="str">
        <f>IF(B33="","",VLOOKUP(AD33,Varsayımlar!$B:$Q,5,0))</f>
        <v>TORTİLLAS 25 CM 4 PCS 260G</v>
      </c>
      <c r="I33" s="115">
        <f>IF(B33="","",VLOOKUP(AD33,Varsayımlar!B:T,19,0))</f>
        <v>0</v>
      </c>
      <c r="J33" s="115" t="str">
        <f>IF(B33="","",VLOOKUP(AD33,Varsayımlar!$B:$Q,6,0))</f>
        <v>SADE</v>
      </c>
      <c r="K33" s="115">
        <v>840</v>
      </c>
      <c r="L33" s="115"/>
      <c r="M33" s="115">
        <f t="shared" si="0"/>
        <v>10</v>
      </c>
      <c r="N33" s="115"/>
      <c r="O33" s="115"/>
      <c r="P33" s="115">
        <f>IF(B33="","",VLOOKUP(AD33,Varsayımlar!$B:$Q,7,0)*K33)</f>
        <v>25200</v>
      </c>
      <c r="Q33" s="115">
        <f>IF(B33="","",VLOOKUP(AD33,Varsayımlar!$B:$Q,8,0))</f>
        <v>25</v>
      </c>
      <c r="R33" s="115" t="str">
        <f>IF(B33="","",VLOOKUP(AD33,Varsayımlar!$B:$Q,9,0))</f>
        <v>SOFT</v>
      </c>
      <c r="S33" s="115">
        <f>IF(B33="","",VLOOKUP(AD33,Varsayımlar!$B:$Q,10,0))</f>
        <v>4</v>
      </c>
      <c r="T33" s="115">
        <f>IF(B33="","",VLOOKUP(AD33,Varsayımlar!$B:$Q,11,0))</f>
        <v>30</v>
      </c>
      <c r="U33" s="115">
        <f>IF(B33="","",VLOOKUP(AD33,Varsayımlar!$B:$Q,12,0))</f>
        <v>260</v>
      </c>
      <c r="V33" s="115" t="str">
        <f>IF(B33="","",VLOOKUP(AD33,Varsayımlar!$B:$Q,13,0))</f>
        <v>YURTDIŞI</v>
      </c>
      <c r="W33" s="115">
        <f>IF(B33="","",VLOOKUP(AD33,Varsayımlar!$B:$Q,14,0))</f>
        <v>6</v>
      </c>
      <c r="X33" s="118">
        <v>46199</v>
      </c>
      <c r="Y33" s="118">
        <v>46382</v>
      </c>
      <c r="Z33" s="115">
        <v>26062625</v>
      </c>
      <c r="AA33" s="115" t="str">
        <f>IF(B33="","",VLOOKUP(AD33,Varsayımlar!$B:$Q,15,0))</f>
        <v>TRİTON -SKT ATILACAK</v>
      </c>
      <c r="AB33" s="115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hidden="1" customHeight="1" x14ac:dyDescent="0.25">
      <c r="A34" s="9" t="s">
        <v>203</v>
      </c>
      <c r="B34" s="82" t="s">
        <v>17</v>
      </c>
      <c r="C34" s="83">
        <f>IF(B34="","",VLOOKUP(AD34,Varsayımlar!$B:$Q,3,0))</f>
        <v>8698829380698</v>
      </c>
      <c r="D34" s="83" t="s">
        <v>522</v>
      </c>
      <c r="E34" s="104" t="s">
        <v>37</v>
      </c>
      <c r="F34" s="82" t="s">
        <v>523</v>
      </c>
      <c r="G34" s="82" t="s">
        <v>524</v>
      </c>
      <c r="H34" s="82" t="str">
        <f>IF(B34="","",VLOOKUP(AD34,Varsayımlar!$B:$Q,5,0))</f>
        <v>TORTİLLAS 25 CM 4 PCS 260G</v>
      </c>
      <c r="I34" s="82">
        <f>IF(B34="","",VLOOKUP(AD34,Varsayımlar!B:T,19,0))</f>
        <v>0</v>
      </c>
      <c r="J34" s="82" t="str">
        <f>IF(B34="","",VLOOKUP(AD34,Varsayımlar!$B:$Q,6,0))</f>
        <v>SADE</v>
      </c>
      <c r="K34" s="82">
        <v>420</v>
      </c>
      <c r="L34" s="82"/>
      <c r="M34" s="82">
        <f t="shared" si="0"/>
        <v>5</v>
      </c>
      <c r="N34" s="82"/>
      <c r="O34" s="82"/>
      <c r="P34" s="82">
        <f>IF(B34="","",VLOOKUP(AD34,Varsayımlar!$B:$Q,7,0)*K34)</f>
        <v>12600</v>
      </c>
      <c r="Q34" s="82">
        <f>IF(B34="","",VLOOKUP(AD34,Varsayımlar!$B:$Q,8,0))</f>
        <v>25</v>
      </c>
      <c r="R34" s="82" t="str">
        <f>IF(B34="","",VLOOKUP(AD34,Varsayımlar!$B:$Q,9,0))</f>
        <v>SOFT</v>
      </c>
      <c r="S34" s="82">
        <f>IF(B34="","",VLOOKUP(AD34,Varsayımlar!$B:$Q,10,0))</f>
        <v>4</v>
      </c>
      <c r="T34" s="82">
        <f>IF(B34="","",VLOOKUP(AD34,Varsayımlar!$B:$Q,11,0))</f>
        <v>30</v>
      </c>
      <c r="U34" s="82">
        <f>IF(B34="","",VLOOKUP(AD34,Varsayımlar!$B:$Q,12,0))</f>
        <v>260</v>
      </c>
      <c r="V34" s="82" t="str">
        <f>IF(B34="","",VLOOKUP(AD34,Varsayımlar!$B:$Q,13,0))</f>
        <v>YURTDIŞI</v>
      </c>
      <c r="W34" s="82">
        <f>IF(B34="","",VLOOKUP(AD34,Varsayımlar!$B:$Q,14,0))</f>
        <v>6</v>
      </c>
      <c r="X34" s="84">
        <v>46200</v>
      </c>
      <c r="Y34" s="84">
        <v>46383</v>
      </c>
      <c r="Z34" s="82">
        <v>26062725</v>
      </c>
      <c r="AA34" s="82" t="str">
        <f>IF(B34="","",VLOOKUP(AD34,Varsayımlar!$B:$Q,15,0))</f>
        <v>TRİTON -SKT ATILACAK</v>
      </c>
      <c r="AB34" s="82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hidden="1" customHeight="1" x14ac:dyDescent="0.25">
      <c r="A35" s="9" t="s">
        <v>204</v>
      </c>
      <c r="B35" s="82" t="s">
        <v>17</v>
      </c>
      <c r="C35" s="83">
        <f>IF(B35="","",VLOOKUP(AD35,Varsayımlar!$B:$Q,3,0))</f>
        <v>8698829380698</v>
      </c>
      <c r="D35" s="83" t="s">
        <v>522</v>
      </c>
      <c r="E35" s="104" t="s">
        <v>37</v>
      </c>
      <c r="F35" s="82" t="s">
        <v>523</v>
      </c>
      <c r="G35" s="82" t="s">
        <v>525</v>
      </c>
      <c r="H35" s="82" t="str">
        <f>IF(B35="","",VLOOKUP(AD35,Varsayımlar!$B:$Q,5,0))</f>
        <v>TORTİLLAS 25 CM 4 PCS 260G</v>
      </c>
      <c r="I35" s="82">
        <f>IF(B35="","",VLOOKUP(AD35,Varsayımlar!B:T,19,0))</f>
        <v>0</v>
      </c>
      <c r="J35" s="82" t="str">
        <f>IF(B35="","",VLOOKUP(AD35,Varsayımlar!$B:$Q,6,0))</f>
        <v>SADE</v>
      </c>
      <c r="K35" s="82">
        <v>2016</v>
      </c>
      <c r="L35" s="82"/>
      <c r="M35" s="82">
        <f t="shared" si="0"/>
        <v>24</v>
      </c>
      <c r="N35" s="82"/>
      <c r="O35" s="82"/>
      <c r="P35" s="82">
        <f>IF(B35="","",VLOOKUP(AD35,Varsayımlar!$B:$Q,7,0)*K35)</f>
        <v>60480</v>
      </c>
      <c r="Q35" s="82">
        <f>IF(B35="","",VLOOKUP(AD35,Varsayımlar!$B:$Q,8,0))</f>
        <v>25</v>
      </c>
      <c r="R35" s="82" t="str">
        <f>IF(B35="","",VLOOKUP(AD35,Varsayımlar!$B:$Q,9,0))</f>
        <v>SOFT</v>
      </c>
      <c r="S35" s="82">
        <f>IF(B35="","",VLOOKUP(AD35,Varsayımlar!$B:$Q,10,0))</f>
        <v>4</v>
      </c>
      <c r="T35" s="82">
        <f>IF(B35="","",VLOOKUP(AD35,Varsayımlar!$B:$Q,11,0))</f>
        <v>30</v>
      </c>
      <c r="U35" s="82">
        <f>IF(B35="","",VLOOKUP(AD35,Varsayımlar!$B:$Q,12,0))</f>
        <v>260</v>
      </c>
      <c r="V35" s="82" t="str">
        <f>IF(B35="","",VLOOKUP(AD35,Varsayımlar!$B:$Q,13,0))</f>
        <v>YURTDIŞI</v>
      </c>
      <c r="W35" s="82">
        <f>IF(B35="","",VLOOKUP(AD35,Varsayımlar!$B:$Q,14,0))</f>
        <v>6</v>
      </c>
      <c r="X35" s="84">
        <v>46200</v>
      </c>
      <c r="Y35" s="84">
        <v>46383</v>
      </c>
      <c r="Z35" s="82">
        <v>26062725</v>
      </c>
      <c r="AA35" s="82" t="str">
        <f>IF(B35="","",VLOOKUP(AD35,Varsayımlar!$B:$Q,15,0))</f>
        <v>TRİTON -SKT ATILACAK</v>
      </c>
      <c r="AB35" s="82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hidden="1" customHeight="1" x14ac:dyDescent="0.25">
      <c r="A36" s="9" t="s">
        <v>205</v>
      </c>
      <c r="B36" s="62" t="s">
        <v>17</v>
      </c>
      <c r="C36" s="33">
        <f>IF(B36="","",VLOOKUP(AD36,Varsayımlar!$B:$Q,3,0))</f>
        <v>8698829380698</v>
      </c>
      <c r="D36" s="33" t="s">
        <v>526</v>
      </c>
      <c r="E36" s="102" t="s">
        <v>37</v>
      </c>
      <c r="F36" s="62" t="s">
        <v>527</v>
      </c>
      <c r="G36" s="62" t="s">
        <v>528</v>
      </c>
      <c r="H36" s="62" t="str">
        <f>IF(B36="","",VLOOKUP(AD36,Varsayımlar!$B:$Q,5,0))</f>
        <v>TORTİLLAS 25 CM 4 PCS 260G</v>
      </c>
      <c r="I36" s="62">
        <f>IF(B36="","",VLOOKUP(AD36,Varsayımlar!B:T,19,0))</f>
        <v>0</v>
      </c>
      <c r="J36" s="62" t="str">
        <f>IF(B36="","",VLOOKUP(AD36,Varsayımlar!$B:$Q,6,0))</f>
        <v>SADE</v>
      </c>
      <c r="K36" s="62">
        <v>2016</v>
      </c>
      <c r="L36" s="62"/>
      <c r="M36" s="62">
        <f t="shared" si="0"/>
        <v>24</v>
      </c>
      <c r="N36" s="62"/>
      <c r="O36" s="62"/>
      <c r="P36" s="62">
        <f>IF(B36="","",VLOOKUP(AD36,Varsayımlar!$B:$Q,7,0)*K36)</f>
        <v>60480</v>
      </c>
      <c r="Q36" s="62">
        <f>IF(B36="","",VLOOKUP(AD36,Varsayımlar!$B:$Q,8,0))</f>
        <v>25</v>
      </c>
      <c r="R36" s="62" t="str">
        <f>IF(B36="","",VLOOKUP(AD36,Varsayımlar!$B:$Q,9,0))</f>
        <v>SOFT</v>
      </c>
      <c r="S36" s="62">
        <f>IF(B36="","",VLOOKUP(AD36,Varsayımlar!$B:$Q,10,0))</f>
        <v>4</v>
      </c>
      <c r="T36" s="62">
        <f>IF(B36="","",VLOOKUP(AD36,Varsayımlar!$B:$Q,11,0))</f>
        <v>30</v>
      </c>
      <c r="U36" s="62">
        <f>IF(B36="","",VLOOKUP(AD36,Varsayımlar!$B:$Q,12,0))</f>
        <v>260</v>
      </c>
      <c r="V36" s="62" t="str">
        <f>IF(B36="","",VLOOKUP(AD36,Varsayımlar!$B:$Q,13,0))</f>
        <v>YURTDIŞI</v>
      </c>
      <c r="W36" s="62">
        <f>IF(B36="","",VLOOKUP(AD36,Varsayımlar!$B:$Q,14,0))</f>
        <v>6</v>
      </c>
      <c r="X36" s="63">
        <v>46202</v>
      </c>
      <c r="Y36" s="63">
        <v>46385</v>
      </c>
      <c r="Z36" s="62">
        <v>26062925</v>
      </c>
      <c r="AA36" s="62" t="str">
        <f>IF(B36="","",VLOOKUP(AD36,Varsayımlar!$B:$Q,15,0))</f>
        <v>TRİTON -SKT ATILACAK</v>
      </c>
      <c r="AB36" s="62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hidden="1" customHeight="1" x14ac:dyDescent="0.25">
      <c r="A37" s="9" t="s">
        <v>206</v>
      </c>
      <c r="B37" s="62" t="s">
        <v>17</v>
      </c>
      <c r="C37" s="33">
        <f>IF(B37="","",VLOOKUP(AD37,Varsayımlar!$B:$Q,3,0))</f>
        <v>8698829380698</v>
      </c>
      <c r="D37" s="33" t="s">
        <v>526</v>
      </c>
      <c r="E37" s="102" t="s">
        <v>37</v>
      </c>
      <c r="F37" s="62" t="s">
        <v>527</v>
      </c>
      <c r="G37" s="62" t="s">
        <v>529</v>
      </c>
      <c r="H37" s="62" t="str">
        <f>IF(B37="","",VLOOKUP(AD37,Varsayımlar!$B:$Q,5,0))</f>
        <v>TORTİLLAS 25 CM 4 PCS 260G</v>
      </c>
      <c r="I37" s="62">
        <f>IF(B37="","",VLOOKUP(AD37,Varsayımlar!B:T,19,0))</f>
        <v>0</v>
      </c>
      <c r="J37" s="62" t="str">
        <f>IF(B37="","",VLOOKUP(AD37,Varsayımlar!$B:$Q,6,0))</f>
        <v>SADE</v>
      </c>
      <c r="K37" s="62">
        <v>420</v>
      </c>
      <c r="L37" s="62"/>
      <c r="M37" s="62">
        <f t="shared" si="0"/>
        <v>5</v>
      </c>
      <c r="N37" s="62"/>
      <c r="O37" s="62"/>
      <c r="P37" s="62">
        <f>IF(B37="","",VLOOKUP(AD37,Varsayımlar!$B:$Q,7,0)*K37)</f>
        <v>12600</v>
      </c>
      <c r="Q37" s="62">
        <f>IF(B37="","",VLOOKUP(AD37,Varsayımlar!$B:$Q,8,0))</f>
        <v>25</v>
      </c>
      <c r="R37" s="62" t="str">
        <f>IF(B37="","",VLOOKUP(AD37,Varsayımlar!$B:$Q,9,0))</f>
        <v>SOFT</v>
      </c>
      <c r="S37" s="62">
        <f>IF(B37="","",VLOOKUP(AD37,Varsayımlar!$B:$Q,10,0))</f>
        <v>4</v>
      </c>
      <c r="T37" s="62">
        <f>IF(B37="","",VLOOKUP(AD37,Varsayımlar!$B:$Q,11,0))</f>
        <v>30</v>
      </c>
      <c r="U37" s="62">
        <f>IF(B37="","",VLOOKUP(AD37,Varsayımlar!$B:$Q,12,0))</f>
        <v>260</v>
      </c>
      <c r="V37" s="62" t="str">
        <f>IF(B37="","",VLOOKUP(AD37,Varsayımlar!$B:$Q,13,0))</f>
        <v>YURTDIŞI</v>
      </c>
      <c r="W37" s="62">
        <f>IF(B37="","",VLOOKUP(AD37,Varsayımlar!$B:$Q,14,0))</f>
        <v>6</v>
      </c>
      <c r="X37" s="63">
        <v>46202</v>
      </c>
      <c r="Y37" s="63">
        <v>46385</v>
      </c>
      <c r="Z37" s="62">
        <v>26062925</v>
      </c>
      <c r="AA37" s="62" t="str">
        <f>IF(B37="","",VLOOKUP(AD37,Varsayımlar!$B:$Q,15,0))</f>
        <v>TRİTON -SKT ATILACAK</v>
      </c>
      <c r="AB37" s="62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hidden="1" customHeight="1" x14ac:dyDescent="0.25">
      <c r="A38" s="9" t="s">
        <v>207</v>
      </c>
      <c r="B38" s="64"/>
      <c r="C38" s="65" t="str">
        <f>IF(B38="","",VLOOKUP(AD38,Varsayımlar!$B:$Q,3,0))</f>
        <v/>
      </c>
      <c r="D38" s="65"/>
      <c r="E38" s="65"/>
      <c r="F38" s="64"/>
      <c r="G38" s="64"/>
      <c r="H38" s="64" t="str">
        <f>IF(B38="","",VLOOKUP(AD38,Varsayımlar!$B:$Q,5,0))</f>
        <v/>
      </c>
      <c r="I38" s="64" t="str">
        <f>IF(B38="","",VLOOKUP(AD38,Varsayımlar!B:T,19,0))</f>
        <v/>
      </c>
      <c r="J38" s="64" t="str">
        <f>IF(B38="","",VLOOKUP(AD38,Varsayımlar!$B:$Q,6,0))</f>
        <v/>
      </c>
      <c r="K38" s="64"/>
      <c r="L38" s="64"/>
      <c r="M38" s="64">
        <f t="shared" si="0"/>
        <v>0</v>
      </c>
      <c r="N38" s="64"/>
      <c r="O38" s="64"/>
      <c r="P38" s="64" t="str">
        <f>IF(B38="","",VLOOKUP(AD38,Varsayımlar!$B:$Q,7,0)*K38)</f>
        <v/>
      </c>
      <c r="Q38" s="64" t="str">
        <f>IF(B38="","",VLOOKUP(AD38,Varsayımlar!$B:$Q,8,0))</f>
        <v/>
      </c>
      <c r="R38" s="64" t="str">
        <f>IF(B38="","",VLOOKUP(AD38,Varsayımlar!$B:$Q,9,0))</f>
        <v/>
      </c>
      <c r="S38" s="64" t="str">
        <f>IF(B38="","",VLOOKUP(AD38,Varsayımlar!$B:$Q,10,0))</f>
        <v/>
      </c>
      <c r="T38" s="64" t="str">
        <f>IF(B38="","",VLOOKUP(AD38,Varsayımlar!$B:$Q,11,0))</f>
        <v/>
      </c>
      <c r="U38" s="64" t="str">
        <f>IF(B38="","",VLOOKUP(AD38,Varsayımlar!$B:$Q,12,0))</f>
        <v/>
      </c>
      <c r="V38" s="64" t="str">
        <f>IF(B38="","",VLOOKUP(AD38,Varsayımlar!$B:$Q,13,0))</f>
        <v/>
      </c>
      <c r="W38" s="64" t="str">
        <f>IF(B38="","",VLOOKUP(AD38,Varsayımlar!$B:$Q,14,0))</f>
        <v/>
      </c>
      <c r="X38" s="66"/>
      <c r="Y38" s="66"/>
      <c r="Z38" s="64"/>
      <c r="AA38" s="64" t="str">
        <f>IF(B38="","",VLOOKUP(AD38,Varsayımlar!$B:$Q,15,0))</f>
        <v/>
      </c>
      <c r="AB38" s="64" t="str">
        <f>IF(B38="","",VLOOKUP(AD38,Varsayımlar!$B:$Q,16,0))</f>
        <v/>
      </c>
      <c r="AC38" s="64"/>
      <c r="AD38" s="61" t="str">
        <f t="shared" si="1"/>
        <v/>
      </c>
    </row>
    <row r="39" spans="1:30" ht="36" hidden="1" customHeight="1" x14ac:dyDescent="0.25">
      <c r="A39" s="9" t="s">
        <v>208</v>
      </c>
      <c r="B39" s="64"/>
      <c r="C39" s="65" t="str">
        <f>IF(B39="","",VLOOKUP(AD39,Varsayımlar!$B:$Q,3,0))</f>
        <v/>
      </c>
      <c r="D39" s="65"/>
      <c r="E39" s="65"/>
      <c r="F39" s="64"/>
      <c r="G39" s="64"/>
      <c r="H39" s="64" t="str">
        <f>IF(B39="","",VLOOKUP(AD39,Varsayımlar!$B:$Q,5,0))</f>
        <v/>
      </c>
      <c r="I39" s="64" t="str">
        <f>IF(B39="","",VLOOKUP(AD39,Varsayımlar!B:T,19,0))</f>
        <v/>
      </c>
      <c r="J39" s="64" t="str">
        <f>IF(B39="","",VLOOKUP(AD39,Varsayımlar!$B:$Q,6,0))</f>
        <v/>
      </c>
      <c r="K39" s="64"/>
      <c r="L39" s="64"/>
      <c r="M39" s="64">
        <f t="shared" si="0"/>
        <v>0</v>
      </c>
      <c r="N39" s="64"/>
      <c r="O39" s="64"/>
      <c r="P39" s="64" t="str">
        <f>IF(B39="","",VLOOKUP(AD39,Varsayımlar!$B:$Q,7,0)*K39)</f>
        <v/>
      </c>
      <c r="Q39" s="64" t="str">
        <f>IF(B39="","",VLOOKUP(AD39,Varsayımlar!$B:$Q,8,0))</f>
        <v/>
      </c>
      <c r="R39" s="64" t="str">
        <f>IF(B39="","",VLOOKUP(AD39,Varsayımlar!$B:$Q,9,0))</f>
        <v/>
      </c>
      <c r="S39" s="64" t="str">
        <f>IF(B39="","",VLOOKUP(AD39,Varsayımlar!$B:$Q,10,0))</f>
        <v/>
      </c>
      <c r="T39" s="64" t="str">
        <f>IF(B39="","",VLOOKUP(AD39,Varsayımlar!$B:$Q,11,0))</f>
        <v/>
      </c>
      <c r="U39" s="64" t="str">
        <f>IF(B39="","",VLOOKUP(AD39,Varsayımlar!$B:$Q,12,0))</f>
        <v/>
      </c>
      <c r="V39" s="64" t="str">
        <f>IF(B39="","",VLOOKUP(AD39,Varsayımlar!$B:$Q,13,0))</f>
        <v/>
      </c>
      <c r="W39" s="64" t="str">
        <f>IF(B39="","",VLOOKUP(AD39,Varsayımlar!$B:$Q,14,0))</f>
        <v/>
      </c>
      <c r="X39" s="66"/>
      <c r="Y39" s="66"/>
      <c r="Z39" s="64"/>
      <c r="AA39" s="64" t="str">
        <f>IF(B39="","",VLOOKUP(AD39,Varsayımlar!$B:$Q,15,0))</f>
        <v/>
      </c>
      <c r="AB39" s="64" t="str">
        <f>IF(B39="","",VLOOKUP(AD39,Varsayımlar!$B:$Q,16,0))</f>
        <v/>
      </c>
      <c r="AC39" s="64"/>
      <c r="AD39" s="61" t="str">
        <f t="shared" si="1"/>
        <v/>
      </c>
    </row>
    <row r="40" spans="1:30" ht="36" hidden="1" customHeight="1" x14ac:dyDescent="0.25">
      <c r="A40" s="9" t="s">
        <v>209</v>
      </c>
      <c r="B40" s="64"/>
      <c r="C40" s="65" t="str">
        <f>IF(B40="","",VLOOKUP(AD40,Varsayımlar!$B:$Q,3,0))</f>
        <v/>
      </c>
      <c r="D40" s="65"/>
      <c r="E40" s="65"/>
      <c r="F40" s="64"/>
      <c r="G40" s="64"/>
      <c r="H40" s="64" t="str">
        <f>IF(B40="","",VLOOKUP(AD40,Varsayımlar!$B:$Q,5,0))</f>
        <v/>
      </c>
      <c r="I40" s="64" t="str">
        <f>IF(B40="","",VLOOKUP(AD40,Varsayımlar!B:T,19,0))</f>
        <v/>
      </c>
      <c r="J40" s="64" t="str">
        <f>IF(B40="","",VLOOKUP(AD40,Varsayımlar!$B:$Q,6,0))</f>
        <v/>
      </c>
      <c r="K40" s="64"/>
      <c r="L40" s="64"/>
      <c r="M40" s="64">
        <f t="shared" si="0"/>
        <v>0</v>
      </c>
      <c r="N40" s="64"/>
      <c r="O40" s="64"/>
      <c r="P40" s="64" t="str">
        <f>IF(B40="","",VLOOKUP(AD40,Varsayımlar!$B:$Q,7,0)*K40)</f>
        <v/>
      </c>
      <c r="Q40" s="64" t="str">
        <f>IF(B40="","",VLOOKUP(AD40,Varsayımlar!$B:$Q,8,0))</f>
        <v/>
      </c>
      <c r="R40" s="64" t="str">
        <f>IF(B40="","",VLOOKUP(AD40,Varsayımlar!$B:$Q,9,0))</f>
        <v/>
      </c>
      <c r="S40" s="64" t="str">
        <f>IF(B40="","",VLOOKUP(AD40,Varsayımlar!$B:$Q,10,0))</f>
        <v/>
      </c>
      <c r="T40" s="64" t="str">
        <f>IF(B40="","",VLOOKUP(AD40,Varsayımlar!$B:$Q,11,0))</f>
        <v/>
      </c>
      <c r="U40" s="64" t="str">
        <f>IF(B40="","",VLOOKUP(AD40,Varsayımlar!$B:$Q,12,0))</f>
        <v/>
      </c>
      <c r="V40" s="64" t="str">
        <f>IF(B40="","",VLOOKUP(AD40,Varsayımlar!$B:$Q,13,0))</f>
        <v/>
      </c>
      <c r="W40" s="64" t="str">
        <f>IF(B40="","",VLOOKUP(AD40,Varsayımlar!$B:$Q,14,0))</f>
        <v/>
      </c>
      <c r="X40" s="66"/>
      <c r="Y40" s="66"/>
      <c r="Z40" s="64"/>
      <c r="AA40" s="64" t="str">
        <f>IF(B40="","",VLOOKUP(AD40,Varsayımlar!$B:$Q,15,0))</f>
        <v/>
      </c>
      <c r="AB40" s="64" t="str">
        <f>IF(B40="","",VLOOKUP(AD40,Varsayımlar!$B:$Q,16,0))</f>
        <v/>
      </c>
      <c r="AC40" s="64"/>
      <c r="AD40" s="61" t="str">
        <f t="shared" si="1"/>
        <v/>
      </c>
    </row>
    <row r="41" spans="1:30" ht="36" customHeight="1" x14ac:dyDescent="0.25">
      <c r="A41" s="198" t="s">
        <v>171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9"/>
      <c r="AC41" s="55"/>
    </row>
    <row r="42" spans="1:30" ht="63" x14ac:dyDescent="0.25">
      <c r="A42" s="9" t="s">
        <v>0</v>
      </c>
      <c r="B42" s="9" t="s">
        <v>1</v>
      </c>
      <c r="C42" s="10" t="s">
        <v>36</v>
      </c>
      <c r="D42" s="10" t="s">
        <v>177</v>
      </c>
      <c r="E42" s="10" t="s">
        <v>42</v>
      </c>
      <c r="F42" s="9" t="s">
        <v>43</v>
      </c>
      <c r="G42" s="9" t="s">
        <v>13</v>
      </c>
      <c r="H42" s="9" t="s">
        <v>2</v>
      </c>
      <c r="I42" s="9" t="s">
        <v>83</v>
      </c>
      <c r="J42" s="9" t="s">
        <v>3</v>
      </c>
      <c r="K42" s="9" t="s">
        <v>21</v>
      </c>
      <c r="L42" s="9" t="s">
        <v>141</v>
      </c>
      <c r="M42" s="9" t="s">
        <v>20</v>
      </c>
      <c r="N42" s="9" t="s">
        <v>243</v>
      </c>
      <c r="O42" s="9" t="s">
        <v>176</v>
      </c>
      <c r="P42" s="9" t="s">
        <v>16</v>
      </c>
      <c r="Q42" s="9" t="s">
        <v>4</v>
      </c>
      <c r="R42" s="9" t="s">
        <v>5</v>
      </c>
      <c r="S42" s="9" t="s">
        <v>6</v>
      </c>
      <c r="T42" s="9" t="s">
        <v>33</v>
      </c>
      <c r="U42" s="9" t="s">
        <v>7</v>
      </c>
      <c r="V42" s="9" t="s">
        <v>8</v>
      </c>
      <c r="W42" s="9" t="s">
        <v>364</v>
      </c>
      <c r="X42" s="9" t="s">
        <v>10</v>
      </c>
      <c r="Y42" s="9" t="s">
        <v>11</v>
      </c>
      <c r="Z42" s="9" t="s">
        <v>12</v>
      </c>
      <c r="AA42" s="9" t="s">
        <v>14</v>
      </c>
      <c r="AB42" s="9" t="s">
        <v>15</v>
      </c>
      <c r="AC42" s="9" t="s">
        <v>305</v>
      </c>
      <c r="AD42" s="8" t="s">
        <v>50</v>
      </c>
    </row>
    <row r="43" spans="1:30" ht="31.5" customHeight="1" x14ac:dyDescent="0.25">
      <c r="A43" s="9" t="s">
        <v>29</v>
      </c>
      <c r="B43" s="70" t="s">
        <v>149</v>
      </c>
      <c r="C43" s="71">
        <f>IF(B43="","",VLOOKUP(AD43,Varsayımlar!$B:$Q,3,0))</f>
        <v>8698829380698</v>
      </c>
      <c r="D43" s="71"/>
      <c r="E43" s="72" t="s">
        <v>150</v>
      </c>
      <c r="F43" s="70"/>
      <c r="G43" s="70"/>
      <c r="H43" s="70" t="str">
        <f>IF(B43="","",VLOOKUP(AD43,Varsayımlar!$B:$Q,5,0))</f>
        <v>Happylla 25cm (060)</v>
      </c>
      <c r="I43" s="70">
        <f>IF(B43="","",VLOOKUP(AD43,Varsayımlar!B:T,19,0))</f>
        <v>0</v>
      </c>
      <c r="J43" s="70" t="str">
        <f>IF(B43="","",VLOOKUP(AD43,Varsayımlar!$B:$Q,6,0))</f>
        <v>SADE</v>
      </c>
      <c r="K43" s="70" t="s">
        <v>160</v>
      </c>
      <c r="L43" s="70"/>
      <c r="M43" s="70" t="str">
        <f>IFERROR(IF(B43="","",K43/VLOOKUP(AD43,Varsayımlar!B:R,17,0)),"")</f>
        <v/>
      </c>
      <c r="N43" s="70"/>
      <c r="O43" s="70"/>
      <c r="P43" s="70" t="e">
        <f>IF(B43="","",VLOOKUP(AD43,Varsayımlar!$B:$Q,7,0)*K43)</f>
        <v>#VALUE!</v>
      </c>
      <c r="Q43" s="70">
        <f>IF(B43="","",VLOOKUP(AD43,Varsayımlar!$B:$Q,8,0))</f>
        <v>25</v>
      </c>
      <c r="R43" s="70" t="str">
        <f>IF(B43="","",VLOOKUP(AD43,Varsayımlar!$B:$Q,9,0))</f>
        <v>Irak soft</v>
      </c>
      <c r="S43" s="70">
        <f>IF(B43="","",VLOOKUP(AD43,Varsayımlar!$B:$Q,10,0))</f>
        <v>10</v>
      </c>
      <c r="T43" s="70">
        <f>IF(B43="","",VLOOKUP(AD43,Varsayımlar!$B:$Q,11,0))</f>
        <v>12</v>
      </c>
      <c r="U43" s="70">
        <f>IF(B43="","",VLOOKUP(AD43,Varsayımlar!$B:$Q,12,0))</f>
        <v>650</v>
      </c>
      <c r="V43" s="70" t="str">
        <f>IF(B43="","",VLOOKUP(AD43,Varsayımlar!$B:$Q,13,0))</f>
        <v>Yurtiçi</v>
      </c>
      <c r="W43" s="70">
        <f>IF(B43="","",VLOOKUP(AD43,Varsayımlar!$B:$Q,14,0))</f>
        <v>6</v>
      </c>
      <c r="X43" s="73" t="s">
        <v>161</v>
      </c>
      <c r="Y43" s="73" t="s">
        <v>161</v>
      </c>
      <c r="Z43" s="73" t="s">
        <v>161</v>
      </c>
      <c r="AA43" s="70" t="str">
        <f>IF(B43="","",VLOOKUP(AD43,Varsayımlar!$B:$Q,15,0))</f>
        <v>Kırmızı Koli-Etiketli</v>
      </c>
      <c r="AB43" s="70" t="str">
        <f>IF(B43="","",VLOOKUP(AD43,Varsayımlar!$B:$Q,16,0))</f>
        <v>24-26 cm</v>
      </c>
      <c r="AC43" s="70">
        <f>IF(B43="","",VLOOKUP(Sayfa2!AD17,Varsayımlar!B:S,18,0))</f>
        <v>0</v>
      </c>
      <c r="AD43" s="8" t="str">
        <f>IF(B43="","",CONCATENATE(B43,E43))</f>
        <v>Aylin KartonHappylla 25 cm 10 lu 650g</v>
      </c>
    </row>
    <row r="44" spans="1:30" ht="31.5" customHeight="1" x14ac:dyDescent="0.25">
      <c r="A44" s="9" t="s">
        <v>122</v>
      </c>
      <c r="B44" s="58" t="s">
        <v>143</v>
      </c>
      <c r="C44" s="59">
        <f>IF(B44="","",VLOOKUP(AD44,Varsayımlar!$B:$Q,3,0))</f>
        <v>8698829380698</v>
      </c>
      <c r="D44" s="59"/>
      <c r="E44" s="74" t="s">
        <v>162</v>
      </c>
      <c r="F44" s="58"/>
      <c r="G44" s="58"/>
      <c r="H44" s="58" t="str">
        <f>IF(B44="","",VLOOKUP(AD44,Varsayımlar!$B:$Q,5,0))</f>
        <v>Bisto 25 cm</v>
      </c>
      <c r="I44" s="58">
        <f>IF(B44="","",VLOOKUP(AD44,Varsayımlar!B:T,19,0))</f>
        <v>0</v>
      </c>
      <c r="J44" s="58" t="str">
        <f>IF(B44="","",VLOOKUP(AD44,Varsayımlar!$B:$Q,6,0))</f>
        <v>SADE</v>
      </c>
      <c r="K44" s="58" t="s">
        <v>160</v>
      </c>
      <c r="L44" s="58"/>
      <c r="M44" s="58" t="str">
        <f>IFERROR(IF(B44="","",K44/VLOOKUP(AD44,Varsayımlar!B:R,17,0)),"")</f>
        <v/>
      </c>
      <c r="N44" s="58">
        <v>50</v>
      </c>
      <c r="O44" s="58"/>
      <c r="P44" s="58" t="e">
        <f>IF(B44="","",VLOOKUP(AD44,Varsayımlar!$B:$Q,7,0)*K44)</f>
        <v>#VALUE!</v>
      </c>
      <c r="Q44" s="58">
        <f>IF(B44="","",VLOOKUP(AD44,Varsayımlar!$B:$Q,8,0))</f>
        <v>25</v>
      </c>
      <c r="R44" s="58" t="str">
        <f>IF(B44="","",VLOOKUP(AD44,Varsayımlar!$B:$Q,9,0))</f>
        <v>Standart</v>
      </c>
      <c r="S44" s="58">
        <f>IF(B44="","",VLOOKUP(AD44,Varsayımlar!$B:$Q,10,0))</f>
        <v>12</v>
      </c>
      <c r="T44" s="58">
        <f>IF(B44="","",VLOOKUP(AD44,Varsayımlar!$B:$Q,11,0))</f>
        <v>12</v>
      </c>
      <c r="U44" s="58">
        <f>IF(B44="","",VLOOKUP(AD44,Varsayımlar!$B:$Q,12,0))</f>
        <v>840</v>
      </c>
      <c r="V44" s="58" t="str">
        <f>IF(B44="","",VLOOKUP(AD44,Varsayımlar!$B:$Q,13,0))</f>
        <v>Yurtiçi</v>
      </c>
      <c r="W44" s="58">
        <f>IF(B44="","",VLOOKUP(AD44,Varsayımlar!$B:$Q,14,0))</f>
        <v>6</v>
      </c>
      <c r="X44" s="60" t="s">
        <v>161</v>
      </c>
      <c r="Y44" s="60" t="s">
        <v>161</v>
      </c>
      <c r="Z44" s="60" t="s">
        <v>161</v>
      </c>
      <c r="AA44" s="58" t="str">
        <f>IF(B44="","",VLOOKUP(AD44,Varsayımlar!$B:$Q,15,0))</f>
        <v>Bisto Kolisi</v>
      </c>
      <c r="AB44" s="58" t="str">
        <f>IF(B44="","",VLOOKUP(AD44,Varsayımlar!$B:$Q,16,0))</f>
        <v>24-26 Cm</v>
      </c>
      <c r="AC44" s="58">
        <f>IF(B44="","",VLOOKUP(Sayfa2!AD18,Varsayımlar!B:S,18,0))</f>
        <v>0</v>
      </c>
      <c r="AD44" s="61" t="str">
        <f>IF(B44="","",CONCATENATE(B44,E44))</f>
        <v>Şok MarketBisto 25 cm 12 pcs 840g</v>
      </c>
    </row>
    <row r="45" spans="1:30" ht="31.5" customHeight="1" x14ac:dyDescent="0.25">
      <c r="A45" s="9" t="s">
        <v>123</v>
      </c>
      <c r="B45" s="75" t="s">
        <v>143</v>
      </c>
      <c r="C45" s="76">
        <f>IF(B45="","",VLOOKUP(AD45,Varsayımlar!$B:$Q,3,0))</f>
        <v>8698829380698</v>
      </c>
      <c r="D45" s="76"/>
      <c r="E45" s="75" t="s">
        <v>144</v>
      </c>
      <c r="F45" s="77"/>
      <c r="G45" s="77"/>
      <c r="H45" s="77" t="str">
        <f>IF(B45="","",VLOOKUP(AD45,Varsayımlar!$B:$Q,5,0))</f>
        <v xml:space="preserve">Taco 15 cm </v>
      </c>
      <c r="I45" s="77">
        <f>IF(B45="","",VLOOKUP(AD45,Varsayımlar!B:T,19,0))</f>
        <v>0</v>
      </c>
      <c r="J45" s="77" t="str">
        <f>IF(B45="","",VLOOKUP(AD45,Varsayımlar!$B:$Q,6,0))</f>
        <v>SADE</v>
      </c>
      <c r="K45" s="77" t="s">
        <v>160</v>
      </c>
      <c r="L45" s="77"/>
      <c r="M45" s="77" t="str">
        <f>IFERROR(IF(B45="","",K45/VLOOKUP(AD45,Varsayımlar!B:R,17,0)),"")</f>
        <v/>
      </c>
      <c r="N45" s="77">
        <v>50</v>
      </c>
      <c r="O45" s="77"/>
      <c r="P45" s="77" t="e">
        <f>IF(B45="","",VLOOKUP(AD45,Varsayımlar!$B:$Q,7,0)*K45)</f>
        <v>#VALUE!</v>
      </c>
      <c r="Q45" s="77">
        <f>IF(B45="","",VLOOKUP(AD45,Varsayımlar!$B:$Q,8,0))</f>
        <v>15</v>
      </c>
      <c r="R45" s="77" t="str">
        <f>IF(B45="","",VLOOKUP(AD45,Varsayımlar!$B:$Q,9,0))</f>
        <v>SOFT-PA3</v>
      </c>
      <c r="S45" s="77">
        <f>IF(B45="","",VLOOKUP(AD45,Varsayımlar!$B:$Q,10,0))</f>
        <v>6</v>
      </c>
      <c r="T45" s="77">
        <f>IF(B45="","",VLOOKUP(AD45,Varsayımlar!$B:$Q,11,0))</f>
        <v>18</v>
      </c>
      <c r="U45" s="77">
        <f>IF(B45="","",VLOOKUP(AD45,Varsayımlar!$B:$Q,12,0))</f>
        <v>250</v>
      </c>
      <c r="V45" s="77" t="str">
        <f>IF(B45="","",VLOOKUP(AD45,Varsayımlar!$B:$Q,13,0))</f>
        <v>YURTİÇİ</v>
      </c>
      <c r="W45" s="77">
        <f>IF(B45="","",VLOOKUP(AD45,Varsayımlar!$B:$Q,14,0))</f>
        <v>6</v>
      </c>
      <c r="X45" s="78" t="s">
        <v>161</v>
      </c>
      <c r="Y45" s="78" t="s">
        <v>161</v>
      </c>
      <c r="Z45" s="78" t="s">
        <v>161</v>
      </c>
      <c r="AA45" s="77" t="str">
        <f>IF(B45="","",VLOOKUP(AD45,Varsayımlar!$B:$Q,15,0))</f>
        <v>15 CM KOLİ</v>
      </c>
      <c r="AB45" s="77" t="str">
        <f>IF(B45="","",VLOOKUP(AD45,Varsayımlar!$B:$Q,16,0))</f>
        <v>14-16 CM</v>
      </c>
      <c r="AC45" s="77">
        <f>IF(B45="","",VLOOKUP(Sayfa2!AD19,Varsayımlar!B:S,18,0))</f>
        <v>0</v>
      </c>
      <c r="AD45" s="8" t="str">
        <f>IF(B45="","",CONCATENATE(B45,E45))</f>
        <v>Şok MarketTaco 15 cm 6 lı 150 g</v>
      </c>
    </row>
    <row r="46" spans="1:30" ht="31.5" hidden="1" customHeight="1" x14ac:dyDescent="0.25">
      <c r="A46" s="9" t="s">
        <v>125</v>
      </c>
      <c r="B46" s="64"/>
      <c r="C46" s="65" t="str">
        <f>IF(B46="","",VLOOKUP(AD46,Varsayımlar!$B:$Q,3,0))</f>
        <v/>
      </c>
      <c r="D46" s="65"/>
      <c r="E46" s="65"/>
      <c r="F46" s="64"/>
      <c r="G46" s="64"/>
      <c r="H46" s="64" t="str">
        <f>IF(B46="","",VLOOKUP(AD46,Varsayımlar!$B:$Q,5,0))</f>
        <v/>
      </c>
      <c r="I46" s="64"/>
      <c r="J46" s="64" t="str">
        <f>IF(B46="","",VLOOKUP(AD46,Varsayımlar!$B:$Q,6,0))</f>
        <v/>
      </c>
      <c r="K46" s="64"/>
      <c r="L46" s="64"/>
      <c r="M46" s="64">
        <f>K46/84</f>
        <v>0</v>
      </c>
      <c r="N46" s="64"/>
      <c r="O46" s="64"/>
      <c r="P46" s="64" t="str">
        <f>IF(B46="","",VLOOKUP(AD46,Varsayımlar!$B:$Q,7,0)*K46)</f>
        <v/>
      </c>
      <c r="Q46" s="64" t="str">
        <f>IF(B46="","",VLOOKUP(AD46,Varsayımlar!$B:$Q,8,0))</f>
        <v/>
      </c>
      <c r="R46" s="64" t="str">
        <f>IF(B46="","",VLOOKUP(AD46,Varsayımlar!$B:$Q,9,0))</f>
        <v/>
      </c>
      <c r="S46" s="64" t="str">
        <f>IF(B46="","",VLOOKUP(AD46,Varsayımlar!$B:$Q,10,0))</f>
        <v/>
      </c>
      <c r="T46" s="64" t="str">
        <f>IF(B46="","",VLOOKUP(AD46,Varsayımlar!$B:$Q,11,0))</f>
        <v/>
      </c>
      <c r="U46" s="64" t="str">
        <f>IF(B46="","",VLOOKUP(AD46,Varsayımlar!$B:$Q,12,0))</f>
        <v/>
      </c>
      <c r="V46" s="64" t="str">
        <f>IF(B46="","",VLOOKUP(AD46,Varsayımlar!$B:$Q,13,0))</f>
        <v/>
      </c>
      <c r="W46" s="64" t="str">
        <f>IF(B46="","",VLOOKUP(AD46,Varsayımlar!$B:$Q,14,0))</f>
        <v/>
      </c>
      <c r="X46" s="66"/>
      <c r="Y46" s="66"/>
      <c r="Z46" s="64"/>
      <c r="AA46" s="64" t="str">
        <f>IF(B46="","",VLOOKUP(AD46,Varsayımlar!$B:$Q,15,0))</f>
        <v/>
      </c>
      <c r="AB46" s="64" t="str">
        <f>IF(B46="","",VLOOKUP(AD46,Varsayımlar!$B:$Q,16,0))</f>
        <v/>
      </c>
      <c r="AC46" s="79"/>
      <c r="AD46" s="61" t="str">
        <f>IF(B46="","",CONCATENATE(B46,E46))</f>
        <v/>
      </c>
    </row>
    <row r="47" spans="1:30" x14ac:dyDescent="0.25">
      <c r="C47" s="80" t="str">
        <f>IF(B47="","",VLOOKUP(AD47,Varsayımlar!$B:$Q,3,0))</f>
        <v/>
      </c>
      <c r="H47" s="8" t="str">
        <f>IF(B47="","",VLOOKUP(AD47,Varsayımlar!$B:$Q,5,0))</f>
        <v/>
      </c>
      <c r="J47" s="8" t="str">
        <f>IF(B47="","",VLOOKUP(AD47,Varsayımlar!$B:$Q,6,0))</f>
        <v/>
      </c>
      <c r="P47" s="8" t="str">
        <f>IF(B47="","",VLOOKUP(AD47,Varsayımlar!$B:$Q,7,0)*K47)</f>
        <v/>
      </c>
      <c r="Q47" s="8" t="str">
        <f>IF(B47="","",VLOOKUP(AD47,Varsayımlar!$B:$Q,8,0))</f>
        <v/>
      </c>
      <c r="R47" s="8" t="str">
        <f>IF(B47="","",VLOOKUP(AD47,Varsayımlar!$B:$Q,9,0))</f>
        <v/>
      </c>
      <c r="S47" s="8" t="str">
        <f>IF(B47="","",VLOOKUP(AD47,Varsayımlar!$B:$Q,10,0))</f>
        <v/>
      </c>
      <c r="T47" s="8" t="str">
        <f>IF(B47="","",VLOOKUP(AD47,Varsayımlar!$B:$Q,11,0))</f>
        <v/>
      </c>
      <c r="U47" s="8" t="str">
        <f>IF(B47="","",VLOOKUP(AD47,Varsayımlar!$B:$Q,12,0))</f>
        <v/>
      </c>
      <c r="V47" s="8" t="str">
        <f>IF(B47="","",VLOOKUP(AD47,Varsayımlar!$B:$Q,13,0))</f>
        <v/>
      </c>
      <c r="W47" s="8" t="str">
        <f>IF(B47="","",VLOOKUP(AD47,Varsayımlar!$B:$Q,14,0))</f>
        <v/>
      </c>
      <c r="AA47" s="8" t="str">
        <f>IF(B47="","",VLOOKUP(AD47,Varsayımlar!$B:$Q,15,0))</f>
        <v/>
      </c>
      <c r="AB47" s="8" t="str">
        <f>IF(B47="","",VLOOKUP(AD47,Varsayımlar!$B:$Q,16,0))</f>
        <v/>
      </c>
      <c r="AD47" s="8" t="str">
        <f>IF(B47="","",CONCATENATE(B47,E47))</f>
        <v/>
      </c>
    </row>
    <row r="48" spans="1:30" ht="29.25" customHeight="1" x14ac:dyDescent="0.25">
      <c r="A48" s="198" t="s">
        <v>121</v>
      </c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28"/>
    </row>
    <row r="49" spans="1:32" ht="63" x14ac:dyDescent="0.25">
      <c r="A49" s="9" t="s">
        <v>0</v>
      </c>
      <c r="B49" s="9" t="s">
        <v>1</v>
      </c>
      <c r="C49" s="10" t="s">
        <v>36</v>
      </c>
      <c r="D49" s="10" t="s">
        <v>177</v>
      </c>
      <c r="E49" s="10" t="s">
        <v>42</v>
      </c>
      <c r="F49" s="9" t="s">
        <v>43</v>
      </c>
      <c r="G49" s="9" t="s">
        <v>13</v>
      </c>
      <c r="H49" s="9" t="s">
        <v>2</v>
      </c>
      <c r="I49" s="9" t="s">
        <v>83</v>
      </c>
      <c r="J49" s="9" t="s">
        <v>3</v>
      </c>
      <c r="K49" s="9" t="s">
        <v>21</v>
      </c>
      <c r="L49" s="9" t="s">
        <v>141</v>
      </c>
      <c r="M49" s="9" t="s">
        <v>20</v>
      </c>
      <c r="N49" s="9" t="s">
        <v>243</v>
      </c>
      <c r="O49" s="9" t="s">
        <v>176</v>
      </c>
      <c r="P49" s="9" t="s">
        <v>16</v>
      </c>
      <c r="Q49" s="9" t="s">
        <v>4</v>
      </c>
      <c r="R49" s="9" t="s">
        <v>5</v>
      </c>
      <c r="S49" s="9" t="s">
        <v>6</v>
      </c>
      <c r="T49" s="9" t="s">
        <v>33</v>
      </c>
      <c r="U49" s="9" t="s">
        <v>7</v>
      </c>
      <c r="V49" s="9" t="s">
        <v>8</v>
      </c>
      <c r="W49" s="9" t="s">
        <v>9</v>
      </c>
      <c r="X49" s="9" t="s">
        <v>10</v>
      </c>
      <c r="Y49" s="9" t="s">
        <v>11</v>
      </c>
      <c r="Z49" s="9" t="s">
        <v>12</v>
      </c>
      <c r="AA49" s="9" t="s">
        <v>14</v>
      </c>
      <c r="AB49" s="9" t="s">
        <v>15</v>
      </c>
      <c r="AC49" s="9" t="s">
        <v>305</v>
      </c>
      <c r="AD49" s="8" t="s">
        <v>50</v>
      </c>
    </row>
    <row r="50" spans="1:32" ht="36" customHeight="1" x14ac:dyDescent="0.25">
      <c r="A50" s="9" t="s">
        <v>29</v>
      </c>
      <c r="B50" s="62" t="s">
        <v>17</v>
      </c>
      <c r="C50" s="33">
        <f>IF(B50="","",VLOOKUP(AD50,Varsayımlar!$B:$Q,3,0))</f>
        <v>8698829380698</v>
      </c>
      <c r="D50" s="33" t="s">
        <v>239</v>
      </c>
      <c r="E50" s="102" t="s">
        <v>37</v>
      </c>
      <c r="F50" s="62" t="s">
        <v>447</v>
      </c>
      <c r="G50" s="62" t="s">
        <v>448</v>
      </c>
      <c r="H50" s="62" t="str">
        <f>IF(B50="","",VLOOKUP(AD50,Varsayımlar!$B:$Q,5,0))</f>
        <v>TORTİLLAS 25 CM 4 PCS 260G</v>
      </c>
      <c r="I50" s="62">
        <f>IF(B50="","",VLOOKUP(AD50,Varsayımlar!B:T,19,0))</f>
        <v>0</v>
      </c>
      <c r="J50" s="62" t="str">
        <f>IF(B50="","",VLOOKUP(AD50,Varsayımlar!$B:$Q,6,0))</f>
        <v>SADE</v>
      </c>
      <c r="K50" s="62">
        <v>1596</v>
      </c>
      <c r="L50" s="62"/>
      <c r="M50" s="62">
        <f>K50/84</f>
        <v>19</v>
      </c>
      <c r="N50" s="62"/>
      <c r="O50" s="62">
        <v>11</v>
      </c>
      <c r="P50" s="62">
        <f>IF(B50="","",VLOOKUP(AD50,Varsayımlar!$B:$Q,7,0)*K50)</f>
        <v>47880</v>
      </c>
      <c r="Q50" s="62">
        <f>IF(B50="","",VLOOKUP(AD50,Varsayımlar!$B:$Q,8,0))</f>
        <v>25</v>
      </c>
      <c r="R50" s="62" t="str">
        <f>IF(B50="","",VLOOKUP(AD50,Varsayımlar!$B:$Q,9,0))</f>
        <v>SOFT</v>
      </c>
      <c r="S50" s="62">
        <f>IF(B50="","",VLOOKUP(AD50,Varsayımlar!$B:$Q,10,0))</f>
        <v>4</v>
      </c>
      <c r="T50" s="62">
        <f>IF(B50="","",VLOOKUP(AD50,Varsayımlar!$B:$Q,11,0))</f>
        <v>30</v>
      </c>
      <c r="U50" s="62">
        <f>IF(B50="","",VLOOKUP(AD50,Varsayımlar!$B:$Q,12,0))</f>
        <v>260</v>
      </c>
      <c r="V50" s="62" t="str">
        <f>IF(B50="","",VLOOKUP(AD50,Varsayımlar!$B:$Q,13,0))</f>
        <v>YURTDIŞI</v>
      </c>
      <c r="W50" s="62">
        <f>IF(B50="","",VLOOKUP(AD50,Varsayımlar!$B:$Q,14,0))</f>
        <v>6</v>
      </c>
      <c r="X50" s="63">
        <v>46181</v>
      </c>
      <c r="Y50" s="63">
        <v>46364</v>
      </c>
      <c r="Z50" s="62" t="s">
        <v>449</v>
      </c>
      <c r="AA50" s="62" t="str">
        <f>IF(B50="","",VLOOKUP(AD50,Varsayımlar!$B:$Q,15,0))</f>
        <v>TRİTON -SKT ATILACAK</v>
      </c>
      <c r="AB50" s="62" t="str">
        <f>IF(B50="","",VLOOKUP(AD50,Varsayımlar!$B:$Q,16,0))</f>
        <v>24-26 CM</v>
      </c>
      <c r="AC50" s="64"/>
      <c r="AD50" s="61" t="str">
        <f t="shared" ref="AD50:AD68" si="2">IF(B50="","",CONCATENATE(B50,E50))</f>
        <v>LLC TRİTONMUTLUKAL WHEAT TORTILLA</v>
      </c>
      <c r="AF50" s="8" t="s">
        <v>285</v>
      </c>
    </row>
    <row r="51" spans="1:32" ht="36" customHeight="1" x14ac:dyDescent="0.25">
      <c r="A51" s="9" t="s">
        <v>122</v>
      </c>
      <c r="B51" s="58" t="s">
        <v>17</v>
      </c>
      <c r="C51" s="59">
        <f>IF(B51="","",VLOOKUP(AD51,Varsayımlar!$B:$Q,3,0))</f>
        <v>8698829380698</v>
      </c>
      <c r="D51" s="59" t="s">
        <v>258</v>
      </c>
      <c r="E51" s="103" t="s">
        <v>37</v>
      </c>
      <c r="F51" s="58" t="s">
        <v>451</v>
      </c>
      <c r="G51" s="58" t="s">
        <v>452</v>
      </c>
      <c r="H51" s="58" t="str">
        <f>IF(B51="","",VLOOKUP(AD51,Varsayımlar!$B:$Q,5,0))</f>
        <v>TORTİLLAS 25 CM 4 PCS 260G</v>
      </c>
      <c r="I51" s="58">
        <f>IF(B51="","",VLOOKUP(AD51,Varsayımlar!B:T,19,0))</f>
        <v>0</v>
      </c>
      <c r="J51" s="58" t="str">
        <f>IF(B51="","",VLOOKUP(AD51,Varsayımlar!$B:$Q,6,0))</f>
        <v>SADE</v>
      </c>
      <c r="K51" s="58">
        <v>1428</v>
      </c>
      <c r="L51" s="58"/>
      <c r="M51" s="58">
        <f>K51/84</f>
        <v>17</v>
      </c>
      <c r="N51" s="58"/>
      <c r="O51" s="58">
        <v>20</v>
      </c>
      <c r="P51" s="58">
        <f>IF(B51="","",VLOOKUP(AD51,Varsayımlar!$B:$Q,7,0)*K51)</f>
        <v>42840</v>
      </c>
      <c r="Q51" s="58">
        <f>IF(B51="","",VLOOKUP(AD51,Varsayımlar!$B:$Q,8,0))</f>
        <v>25</v>
      </c>
      <c r="R51" s="58" t="str">
        <f>IF(B51="","",VLOOKUP(AD51,Varsayımlar!$B:$Q,9,0))</f>
        <v>SOFT</v>
      </c>
      <c r="S51" s="58">
        <f>IF(B51="","",VLOOKUP(AD51,Varsayımlar!$B:$Q,10,0))</f>
        <v>4</v>
      </c>
      <c r="T51" s="58">
        <f>IF(B51="","",VLOOKUP(AD51,Varsayımlar!$B:$Q,11,0))</f>
        <v>30</v>
      </c>
      <c r="U51" s="58">
        <f>IF(B51="","",VLOOKUP(AD51,Varsayımlar!$B:$Q,12,0))</f>
        <v>260</v>
      </c>
      <c r="V51" s="58" t="str">
        <f>IF(B51="","",VLOOKUP(AD51,Varsayımlar!$B:$Q,13,0))</f>
        <v>YURTDIŞI</v>
      </c>
      <c r="W51" s="58">
        <f>IF(B51="","",VLOOKUP(AD51,Varsayımlar!$B:$Q,14,0))</f>
        <v>6</v>
      </c>
      <c r="X51" s="60">
        <v>46181</v>
      </c>
      <c r="Y51" s="60">
        <v>46364</v>
      </c>
      <c r="Z51" s="58" t="s">
        <v>453</v>
      </c>
      <c r="AA51" s="58" t="str">
        <f>IF(B51="","",VLOOKUP(AD51,Varsayımlar!$B:$Q,15,0))</f>
        <v>TRİTON -SKT ATILACAK</v>
      </c>
      <c r="AB51" s="58" t="str">
        <f>IF(B51="","",VLOOKUP(AD51,Varsayımlar!$B:$Q,16,0))</f>
        <v>24-26 CM</v>
      </c>
      <c r="AC51" s="64"/>
      <c r="AD51" s="61" t="str">
        <f t="shared" si="2"/>
        <v>LLC TRİTONMUTLUKAL WHEAT TORTILLA</v>
      </c>
      <c r="AF51" s="8" t="s">
        <v>596</v>
      </c>
    </row>
    <row r="52" spans="1:32" ht="36" customHeight="1" x14ac:dyDescent="0.25">
      <c r="A52" s="9" t="s">
        <v>123</v>
      </c>
      <c r="B52" s="111" t="s">
        <v>17</v>
      </c>
      <c r="C52" s="112">
        <f>IF(B52="","",VLOOKUP(AD52,Varsayımlar!$B:$Q,3,0))</f>
        <v>8698829380698</v>
      </c>
      <c r="D52" s="112" t="s">
        <v>266</v>
      </c>
      <c r="E52" s="113" t="s">
        <v>37</v>
      </c>
      <c r="F52" s="111" t="s">
        <v>470</v>
      </c>
      <c r="G52" s="111" t="s">
        <v>471</v>
      </c>
      <c r="H52" s="111" t="str">
        <f>IF(B52="","",VLOOKUP(AD52,Varsayımlar!$B:$Q,5,0))</f>
        <v>TORTİLLAS 25 CM 4 PCS 260G</v>
      </c>
      <c r="I52" s="111">
        <f>IF(B52="","",VLOOKUP(AD52,Varsayımlar!B:T,19,0))</f>
        <v>0</v>
      </c>
      <c r="J52" s="111" t="str">
        <f>IF(B52="","",VLOOKUP(AD52,Varsayımlar!$B:$Q,6,0))</f>
        <v>SADE</v>
      </c>
      <c r="K52" s="111">
        <v>504</v>
      </c>
      <c r="L52" s="111"/>
      <c r="M52" s="111">
        <f>K52/84</f>
        <v>6</v>
      </c>
      <c r="N52" s="111"/>
      <c r="O52" s="111">
        <v>8</v>
      </c>
      <c r="P52" s="111">
        <f>IF(B52="","",VLOOKUP(AD52,Varsayımlar!$B:$Q,7,0)*K52)</f>
        <v>15120</v>
      </c>
      <c r="Q52" s="111">
        <f>IF(B52="","",VLOOKUP(AD52,Varsayımlar!$B:$Q,8,0))</f>
        <v>25</v>
      </c>
      <c r="R52" s="111" t="str">
        <f>IF(B52="","",VLOOKUP(AD52,Varsayımlar!$B:$Q,9,0))</f>
        <v>SOFT</v>
      </c>
      <c r="S52" s="111">
        <f>IF(B52="","",VLOOKUP(AD52,Varsayımlar!$B:$Q,10,0))</f>
        <v>4</v>
      </c>
      <c r="T52" s="111">
        <f>IF(B52="","",VLOOKUP(AD52,Varsayımlar!$B:$Q,11,0))</f>
        <v>30</v>
      </c>
      <c r="U52" s="111">
        <f>IF(B52="","",VLOOKUP(AD52,Varsayımlar!$B:$Q,12,0))</f>
        <v>260</v>
      </c>
      <c r="V52" s="111" t="str">
        <f>IF(B52="","",VLOOKUP(AD52,Varsayımlar!$B:$Q,13,0))</f>
        <v>YURTDIŞI</v>
      </c>
      <c r="W52" s="111">
        <f>IF(B52="","",VLOOKUP(AD52,Varsayımlar!$B:$Q,14,0))</f>
        <v>6</v>
      </c>
      <c r="X52" s="114">
        <v>46184</v>
      </c>
      <c r="Y52" s="114">
        <v>46367</v>
      </c>
      <c r="Z52" s="111" t="s">
        <v>472</v>
      </c>
      <c r="AA52" s="111" t="str">
        <f>IF(B52="","",VLOOKUP(AD52,Varsayımlar!$B:$Q,15,0))</f>
        <v>TRİTON -SKT ATILACAK</v>
      </c>
      <c r="AB52" s="111" t="str">
        <f>IF(B52="","",VLOOKUP(AD52,Varsayımlar!$B:$Q,16,0))</f>
        <v>24-26 CM</v>
      </c>
      <c r="AC52" s="64"/>
      <c r="AD52" s="61" t="str">
        <f>IF(B52="","",CONCATENATE(B52,E52))</f>
        <v>LLC TRİTONMUTLUKAL WHEAT TORTILLA</v>
      </c>
      <c r="AF52" s="8" t="s">
        <v>285</v>
      </c>
    </row>
    <row r="53" spans="1:32" ht="36" customHeight="1" x14ac:dyDescent="0.25">
      <c r="A53" s="9" t="s">
        <v>124</v>
      </c>
      <c r="B53" s="111" t="s">
        <v>17</v>
      </c>
      <c r="C53" s="112">
        <f>IF(B53="","",VLOOKUP(AD53,Varsayımlar!$B:$Q,3,0))</f>
        <v>8698829380698</v>
      </c>
      <c r="D53" s="112" t="s">
        <v>266</v>
      </c>
      <c r="E53" s="113" t="s">
        <v>37</v>
      </c>
      <c r="F53" s="111" t="s">
        <v>470</v>
      </c>
      <c r="G53" s="111" t="s">
        <v>473</v>
      </c>
      <c r="H53" s="111" t="str">
        <f>IF(B53="","",VLOOKUP(AD53,Varsayımlar!$B:$Q,5,0))</f>
        <v>TORTİLLAS 25 CM 4 PCS 260G</v>
      </c>
      <c r="I53" s="111">
        <f>IF(B53="","",VLOOKUP(AD53,Varsayımlar!B:T,19,0))</f>
        <v>0</v>
      </c>
      <c r="J53" s="111" t="str">
        <f>IF(B53="","",VLOOKUP(AD53,Varsayımlar!$B:$Q,6,0))</f>
        <v>SADE</v>
      </c>
      <c r="K53" s="111">
        <v>1932</v>
      </c>
      <c r="L53" s="111"/>
      <c r="M53" s="111">
        <f>K53/84</f>
        <v>23</v>
      </c>
      <c r="N53" s="111"/>
      <c r="O53" s="111">
        <v>28</v>
      </c>
      <c r="P53" s="111">
        <f>IF(B53="","",VLOOKUP(AD53,Varsayımlar!$B:$Q,7,0)*K53)</f>
        <v>57960</v>
      </c>
      <c r="Q53" s="111">
        <f>IF(B53="","",VLOOKUP(AD53,Varsayımlar!$B:$Q,8,0))</f>
        <v>25</v>
      </c>
      <c r="R53" s="111" t="str">
        <f>IF(B53="","",VLOOKUP(AD53,Varsayımlar!$B:$Q,9,0))</f>
        <v>SOFT</v>
      </c>
      <c r="S53" s="111">
        <f>IF(B53="","",VLOOKUP(AD53,Varsayımlar!$B:$Q,10,0))</f>
        <v>4</v>
      </c>
      <c r="T53" s="111">
        <f>IF(B53="","",VLOOKUP(AD53,Varsayımlar!$B:$Q,11,0))</f>
        <v>30</v>
      </c>
      <c r="U53" s="111">
        <f>IF(B53="","",VLOOKUP(AD53,Varsayımlar!$B:$Q,12,0))</f>
        <v>260</v>
      </c>
      <c r="V53" s="111" t="str">
        <f>IF(B53="","",VLOOKUP(AD53,Varsayımlar!$B:$Q,13,0))</f>
        <v>YURTDIŞI</v>
      </c>
      <c r="W53" s="111">
        <f>IF(B53="","",VLOOKUP(AD53,Varsayımlar!$B:$Q,14,0))</f>
        <v>6</v>
      </c>
      <c r="X53" s="114">
        <v>46184</v>
      </c>
      <c r="Y53" s="114">
        <v>46367</v>
      </c>
      <c r="Z53" s="111" t="s">
        <v>472</v>
      </c>
      <c r="AA53" s="111" t="str">
        <f>IF(B53="","",VLOOKUP(AD53,Varsayımlar!$B:$Q,15,0))</f>
        <v>TRİTON -SKT ATILACAK</v>
      </c>
      <c r="AB53" s="111" t="str">
        <f>IF(B53="","",VLOOKUP(AD53,Varsayımlar!$B:$Q,16,0))</f>
        <v>24-26 CM</v>
      </c>
      <c r="AC53" s="64"/>
      <c r="AD53" s="61" t="str">
        <f>IF(B53="","",CONCATENATE(B53,E53))</f>
        <v>LLC TRİTONMUTLUKAL WHEAT TORTILLA</v>
      </c>
    </row>
    <row r="54" spans="1:32" ht="63" hidden="1" x14ac:dyDescent="0.25">
      <c r="A54" s="9" t="s">
        <v>125</v>
      </c>
      <c r="B54" s="107" t="s">
        <v>90</v>
      </c>
      <c r="C54" s="108">
        <f>IF(B54="","",VLOOKUP(AD54,Varsayımlar!$B:$Q,3,0))</f>
        <v>8698829380698</v>
      </c>
      <c r="D54" s="107" t="s">
        <v>233</v>
      </c>
      <c r="E54" s="107" t="s">
        <v>91</v>
      </c>
      <c r="F54" s="107"/>
      <c r="G54" s="107" t="s">
        <v>562</v>
      </c>
      <c r="H54" s="107" t="str">
        <f>IF(B54="","",VLOOKUP(AD54,Varsayımlar!$B:$Q,5,0))</f>
        <v>MAGNİT MAVİ AMBALAJ 25CM</v>
      </c>
      <c r="I54" s="107">
        <f>IF(B54="","",VLOOKUP(AD54,Varsayımlar!B:T,19,0))</f>
        <v>0</v>
      </c>
      <c r="J54" s="107" t="str">
        <f>IF(B54="","",VLOOKUP(AD54,Varsayımlar!$B:$Q,6,0))</f>
        <v>SADE</v>
      </c>
      <c r="K54" s="107">
        <v>672</v>
      </c>
      <c r="L54" s="107"/>
      <c r="M54" s="107">
        <f>IFERROR(IF(B54="","",K54/VLOOKUP(AD54,Varsayımlar!B:R,17,0)),"")</f>
        <v>8</v>
      </c>
      <c r="N54" s="107"/>
      <c r="O54" s="107">
        <v>10</v>
      </c>
      <c r="P54" s="107">
        <f>IF(B54="","",VLOOKUP(AD54,Varsayımlar!$B:$Q,7,0)*K54)</f>
        <v>20160</v>
      </c>
      <c r="Q54" s="107">
        <f>IF(B54="","",VLOOKUP(AD54,Varsayımlar!$B:$Q,8,0))</f>
        <v>25</v>
      </c>
      <c r="R54" s="107" t="str">
        <f>IF(B54="","",VLOOKUP(AD54,Varsayımlar!$B:$Q,9,0))</f>
        <v>SOFT</v>
      </c>
      <c r="S54" s="107">
        <f>IF(B54="","",VLOOKUP(AD54,Varsayımlar!$B:$Q,10,0))</f>
        <v>4</v>
      </c>
      <c r="T54" s="107">
        <f>IF(B54="","",VLOOKUP(AD54,Varsayımlar!$B:$Q,11,0))</f>
        <v>30</v>
      </c>
      <c r="U54" s="107">
        <f>IF(B54="","",VLOOKUP(AD54,Varsayımlar!$B:$Q,12,0))</f>
        <v>260</v>
      </c>
      <c r="V54" s="107" t="str">
        <f>IF(B54="","",VLOOKUP(AD54,Varsayımlar!$B:$Q,13,0))</f>
        <v>YURTDIŞI</v>
      </c>
      <c r="W54" s="107">
        <f>IF(B54="","",VLOOKUP(AD54,Varsayımlar!$B:$Q,14,0))</f>
        <v>9</v>
      </c>
      <c r="X54" s="110">
        <v>46189</v>
      </c>
      <c r="Y54" s="110">
        <v>46462</v>
      </c>
      <c r="Z54" s="107" t="s">
        <v>565</v>
      </c>
      <c r="AA54" s="107" t="str">
        <f>IF(B54="","",VLOOKUP(AD54,Varsayımlar!$B:$Q,15,0))</f>
        <v>25CM TURUNCU KOLİ-SOL ÜST DİKDÖRTGENE ÜRETİM TARİHİ BASILACAK</v>
      </c>
      <c r="AB54" s="107" t="str">
        <f>IF(B54="","",VLOOKUP(AD54,Varsayımlar!$B:$Q,16,0))</f>
        <v>24-26 CM</v>
      </c>
      <c r="AC54" s="90">
        <f>IF(B54="","",VLOOKUP(Sayfa2!AD54,Varsayımlar!B:S,18,0))</f>
        <v>0</v>
      </c>
      <c r="AD54" s="90" t="str">
        <f t="shared" si="2"/>
        <v>MAGNİTMAGNİT MAVİ AMBALAJ 25 CM 260G</v>
      </c>
    </row>
    <row r="55" spans="1:32" ht="63" hidden="1" x14ac:dyDescent="0.25">
      <c r="A55" s="9" t="s">
        <v>126</v>
      </c>
      <c r="B55" s="107" t="s">
        <v>90</v>
      </c>
      <c r="C55" s="108">
        <f>IF(B55="","",VLOOKUP(AD55,Varsayımlar!$B:$Q,3,0))</f>
        <v>8698829380698</v>
      </c>
      <c r="D55" s="107" t="s">
        <v>233</v>
      </c>
      <c r="E55" s="107" t="s">
        <v>91</v>
      </c>
      <c r="F55" s="107"/>
      <c r="G55" s="107" t="s">
        <v>563</v>
      </c>
      <c r="H55" s="107" t="str">
        <f>IF(B55="","",VLOOKUP(AD55,Varsayımlar!$B:$Q,5,0))</f>
        <v>MAGNİT MAVİ AMBALAJ 25CM</v>
      </c>
      <c r="I55" s="107">
        <f>IF(B55="","",VLOOKUP(AD55,Varsayımlar!B:T,19,0))</f>
        <v>0</v>
      </c>
      <c r="J55" s="107" t="str">
        <f>IF(B55="","",VLOOKUP(AD55,Varsayımlar!$B:$Q,6,0))</f>
        <v>SADE</v>
      </c>
      <c r="K55" s="107">
        <v>672</v>
      </c>
      <c r="L55" s="107"/>
      <c r="M55" s="107">
        <f>IFERROR(IF(B55="","",K55/VLOOKUP(AD55,Varsayımlar!B:R,17,0)),"")</f>
        <v>8</v>
      </c>
      <c r="N55" s="107"/>
      <c r="O55" s="107">
        <v>10</v>
      </c>
      <c r="P55" s="107">
        <f>IF(B55="","",VLOOKUP(AD55,Varsayımlar!$B:$Q,7,0)*K55)</f>
        <v>20160</v>
      </c>
      <c r="Q55" s="107">
        <f>IF(B55="","",VLOOKUP(AD55,Varsayımlar!$B:$Q,8,0))</f>
        <v>25</v>
      </c>
      <c r="R55" s="107" t="str">
        <f>IF(B55="","",VLOOKUP(AD55,Varsayımlar!$B:$Q,9,0))</f>
        <v>SOFT</v>
      </c>
      <c r="S55" s="107">
        <f>IF(B55="","",VLOOKUP(AD55,Varsayımlar!$B:$Q,10,0))</f>
        <v>4</v>
      </c>
      <c r="T55" s="107">
        <f>IF(B55="","",VLOOKUP(AD55,Varsayımlar!$B:$Q,11,0))</f>
        <v>30</v>
      </c>
      <c r="U55" s="107">
        <f>IF(B55="","",VLOOKUP(AD55,Varsayımlar!$B:$Q,12,0))</f>
        <v>260</v>
      </c>
      <c r="V55" s="107" t="str">
        <f>IF(B55="","",VLOOKUP(AD55,Varsayımlar!$B:$Q,13,0))</f>
        <v>YURTDIŞI</v>
      </c>
      <c r="W55" s="107">
        <f>IF(B55="","",VLOOKUP(AD55,Varsayımlar!$B:$Q,14,0))</f>
        <v>9</v>
      </c>
      <c r="X55" s="110">
        <v>46189</v>
      </c>
      <c r="Y55" s="110">
        <v>46462</v>
      </c>
      <c r="Z55" s="107" t="s">
        <v>565</v>
      </c>
      <c r="AA55" s="107" t="str">
        <f>IF(B55="","",VLOOKUP(AD55,Varsayımlar!$B:$Q,15,0))</f>
        <v>25CM TURUNCU KOLİ-SOL ÜST DİKDÖRTGENE ÜRETİM TARİHİ BASILACAK</v>
      </c>
      <c r="AB55" s="107" t="str">
        <f>IF(B55="","",VLOOKUP(AD55,Varsayımlar!$B:$Q,16,0))</f>
        <v>24-26 CM</v>
      </c>
      <c r="AC55" s="90">
        <f>IF(B55="","",VLOOKUP(Sayfa2!AD55,Varsayımlar!B:S,18,0))</f>
        <v>0</v>
      </c>
      <c r="AD55" s="90" t="str">
        <f t="shared" si="2"/>
        <v>MAGNİTMAGNİT MAVİ AMBALAJ 25 CM 260G</v>
      </c>
    </row>
    <row r="56" spans="1:32" ht="63" hidden="1" x14ac:dyDescent="0.25">
      <c r="A56" s="9" t="s">
        <v>127</v>
      </c>
      <c r="B56" s="107" t="s">
        <v>90</v>
      </c>
      <c r="C56" s="108">
        <f>IF(B56="","",VLOOKUP(AD56,Varsayımlar!$B:$Q,3,0))</f>
        <v>8698829380698</v>
      </c>
      <c r="D56" s="107" t="s">
        <v>233</v>
      </c>
      <c r="E56" s="107" t="s">
        <v>91</v>
      </c>
      <c r="F56" s="107"/>
      <c r="G56" s="107" t="s">
        <v>564</v>
      </c>
      <c r="H56" s="107" t="str">
        <f>IF(B56="","",VLOOKUP(AD56,Varsayımlar!$B:$Q,5,0))</f>
        <v>MAGNİT MAVİ AMBALAJ 25CM</v>
      </c>
      <c r="I56" s="107">
        <f>IF(B56="","",VLOOKUP(AD56,Varsayımlar!B:T,19,0))</f>
        <v>0</v>
      </c>
      <c r="J56" s="107" t="str">
        <f>IF(B56="","",VLOOKUP(AD56,Varsayımlar!$B:$Q,6,0))</f>
        <v>SADE</v>
      </c>
      <c r="K56" s="107">
        <v>672</v>
      </c>
      <c r="L56" s="107"/>
      <c r="M56" s="107">
        <f>IFERROR(IF(B56="","",K56/VLOOKUP(AD56,Varsayımlar!B:R,17,0)),"")</f>
        <v>8</v>
      </c>
      <c r="N56" s="107"/>
      <c r="O56" s="107">
        <v>10</v>
      </c>
      <c r="P56" s="107">
        <f>IF(B56="","",VLOOKUP(AD56,Varsayımlar!$B:$Q,7,0)*K56)</f>
        <v>20160</v>
      </c>
      <c r="Q56" s="107">
        <f>IF(B56="","",VLOOKUP(AD56,Varsayımlar!$B:$Q,8,0))</f>
        <v>25</v>
      </c>
      <c r="R56" s="107" t="str">
        <f>IF(B56="","",VLOOKUP(AD56,Varsayımlar!$B:$Q,9,0))</f>
        <v>SOFT</v>
      </c>
      <c r="S56" s="107">
        <f>IF(B56="","",VLOOKUP(AD56,Varsayımlar!$B:$Q,10,0))</f>
        <v>4</v>
      </c>
      <c r="T56" s="107">
        <f>IF(B56="","",VLOOKUP(AD56,Varsayımlar!$B:$Q,11,0))</f>
        <v>30</v>
      </c>
      <c r="U56" s="107">
        <f>IF(B56="","",VLOOKUP(AD56,Varsayımlar!$B:$Q,12,0))</f>
        <v>260</v>
      </c>
      <c r="V56" s="107" t="str">
        <f>IF(B56="","",VLOOKUP(AD56,Varsayımlar!$B:$Q,13,0))</f>
        <v>YURTDIŞI</v>
      </c>
      <c r="W56" s="107">
        <f>IF(B56="","",VLOOKUP(AD56,Varsayımlar!$B:$Q,14,0))</f>
        <v>9</v>
      </c>
      <c r="X56" s="110">
        <v>46189</v>
      </c>
      <c r="Y56" s="110">
        <v>46462</v>
      </c>
      <c r="Z56" s="107" t="s">
        <v>565</v>
      </c>
      <c r="AA56" s="107" t="str">
        <f>IF(B56="","",VLOOKUP(AD56,Varsayımlar!$B:$Q,15,0))</f>
        <v>25CM TURUNCU KOLİ-SOL ÜST DİKDÖRTGENE ÜRETİM TARİHİ BASILACAK</v>
      </c>
      <c r="AB56" s="107" t="str">
        <f>IF(B56="","",VLOOKUP(AD56,Varsayımlar!$B:$Q,16,0))</f>
        <v>24-26 CM</v>
      </c>
      <c r="AC56" s="90">
        <f>IF(B56="","",VLOOKUP(Sayfa2!AD56,Varsayımlar!B:S,18,0))</f>
        <v>0</v>
      </c>
      <c r="AD56" s="90" t="str">
        <f t="shared" si="2"/>
        <v>MAGNİTMAGNİT MAVİ AMBALAJ 25 CM 260G</v>
      </c>
    </row>
    <row r="57" spans="1:32" ht="63" hidden="1" x14ac:dyDescent="0.25">
      <c r="A57" s="9" t="s">
        <v>128</v>
      </c>
      <c r="B57" s="64" t="s">
        <v>90</v>
      </c>
      <c r="C57" s="65">
        <f>IF(B57="","",VLOOKUP(AD57,Varsayımlar!$B:$Q,3,0))</f>
        <v>8698829380698</v>
      </c>
      <c r="D57" s="64" t="s">
        <v>234</v>
      </c>
      <c r="E57" s="64" t="s">
        <v>91</v>
      </c>
      <c r="F57" s="64"/>
      <c r="G57" s="64" t="s">
        <v>566</v>
      </c>
      <c r="H57" s="64" t="str">
        <f>IF(B57="","",VLOOKUP(AD57,Varsayımlar!$B:$Q,5,0))</f>
        <v>MAGNİT MAVİ AMBALAJ 25CM</v>
      </c>
      <c r="I57" s="64">
        <f>IF(B57="","",VLOOKUP(AD57,Varsayımlar!B:T,19,0))</f>
        <v>0</v>
      </c>
      <c r="J57" s="64" t="str">
        <f>IF(B57="","",VLOOKUP(AD57,Varsayımlar!$B:$Q,6,0))</f>
        <v>SADE</v>
      </c>
      <c r="K57" s="64">
        <v>672</v>
      </c>
      <c r="L57" s="64"/>
      <c r="M57" s="64">
        <f>IFERROR(IF(B57="","",K57/VLOOKUP(AD57,Varsayımlar!B:R,17,0)),"")</f>
        <v>8</v>
      </c>
      <c r="N57" s="64"/>
      <c r="O57" s="64">
        <v>10</v>
      </c>
      <c r="P57" s="64">
        <f>IF(B57="","",VLOOKUP(AD57,Varsayımlar!$B:$Q,7,0)*K57)</f>
        <v>20160</v>
      </c>
      <c r="Q57" s="64">
        <f>IF(B57="","",VLOOKUP(AD57,Varsayımlar!$B:$Q,8,0))</f>
        <v>25</v>
      </c>
      <c r="R57" s="64" t="str">
        <f>IF(B57="","",VLOOKUP(AD57,Varsayımlar!$B:$Q,9,0))</f>
        <v>SOFT</v>
      </c>
      <c r="S57" s="64">
        <f>IF(B57="","",VLOOKUP(AD57,Varsayımlar!$B:$Q,10,0))</f>
        <v>4</v>
      </c>
      <c r="T57" s="64">
        <f>IF(B57="","",VLOOKUP(AD57,Varsayımlar!$B:$Q,11,0))</f>
        <v>30</v>
      </c>
      <c r="U57" s="64">
        <f>IF(B57="","",VLOOKUP(AD57,Varsayımlar!$B:$Q,12,0))</f>
        <v>260</v>
      </c>
      <c r="V57" s="64" t="str">
        <f>IF(B57="","",VLOOKUP(AD57,Varsayımlar!$B:$Q,13,0))</f>
        <v>YURTDIŞI</v>
      </c>
      <c r="W57" s="64">
        <f>IF(B57="","",VLOOKUP(AD57,Varsayımlar!$B:$Q,14,0))</f>
        <v>9</v>
      </c>
      <c r="X57" s="66">
        <v>46189</v>
      </c>
      <c r="Y57" s="66">
        <v>46462</v>
      </c>
      <c r="Z57" s="64" t="s">
        <v>569</v>
      </c>
      <c r="AA57" s="64" t="str">
        <f>IF(B57="","",VLOOKUP(AD57,Varsayımlar!$B:$Q,15,0))</f>
        <v>25CM TURUNCU KOLİ-SOL ÜST DİKDÖRTGENE ÜRETİM TARİHİ BASILACAK</v>
      </c>
      <c r="AB57" s="64" t="str">
        <f>IF(B57="","",VLOOKUP(AD57,Varsayımlar!$B:$Q,16,0))</f>
        <v>24-26 CM</v>
      </c>
      <c r="AC57" s="90">
        <f>IF(B57="","",VLOOKUP(Sayfa2!AD57,Varsayımlar!B:S,18,0))</f>
        <v>0</v>
      </c>
      <c r="AD57" s="90" t="str">
        <f t="shared" si="2"/>
        <v>MAGNİTMAGNİT MAVİ AMBALAJ 25 CM 260G</v>
      </c>
    </row>
    <row r="58" spans="1:32" ht="63" hidden="1" x14ac:dyDescent="0.25">
      <c r="A58" s="9" t="s">
        <v>129</v>
      </c>
      <c r="B58" s="64" t="s">
        <v>90</v>
      </c>
      <c r="C58" s="65">
        <f>IF(B58="","",VLOOKUP(AD58,Varsayımlar!$B:$Q,3,0))</f>
        <v>8698829380698</v>
      </c>
      <c r="D58" s="64" t="s">
        <v>234</v>
      </c>
      <c r="E58" s="64" t="s">
        <v>91</v>
      </c>
      <c r="F58" s="64"/>
      <c r="G58" s="64" t="s">
        <v>567</v>
      </c>
      <c r="H58" s="64" t="str">
        <f>IF(B58="","",VLOOKUP(AD58,Varsayımlar!$B:$Q,5,0))</f>
        <v>MAGNİT MAVİ AMBALAJ 25CM</v>
      </c>
      <c r="I58" s="64">
        <f>IF(B58="","",VLOOKUP(AD58,Varsayımlar!B:T,19,0))</f>
        <v>0</v>
      </c>
      <c r="J58" s="64" t="str">
        <f>IF(B58="","",VLOOKUP(AD58,Varsayımlar!$B:$Q,6,0))</f>
        <v>SADE</v>
      </c>
      <c r="K58" s="64">
        <v>672</v>
      </c>
      <c r="L58" s="64"/>
      <c r="M58" s="64">
        <f>IFERROR(IF(B58="","",K58/VLOOKUP(AD58,Varsayımlar!B:R,17,0)),"")</f>
        <v>8</v>
      </c>
      <c r="N58" s="64"/>
      <c r="O58" s="64">
        <v>10</v>
      </c>
      <c r="P58" s="64">
        <f>IF(B58="","",VLOOKUP(AD58,Varsayımlar!$B:$Q,7,0)*K58)</f>
        <v>20160</v>
      </c>
      <c r="Q58" s="64">
        <f>IF(B58="","",VLOOKUP(AD58,Varsayımlar!$B:$Q,8,0))</f>
        <v>25</v>
      </c>
      <c r="R58" s="64" t="str">
        <f>IF(B58="","",VLOOKUP(AD58,Varsayımlar!$B:$Q,9,0))</f>
        <v>SOFT</v>
      </c>
      <c r="S58" s="64">
        <f>IF(B58="","",VLOOKUP(AD58,Varsayımlar!$B:$Q,10,0))</f>
        <v>4</v>
      </c>
      <c r="T58" s="64">
        <f>IF(B58="","",VLOOKUP(AD58,Varsayımlar!$B:$Q,11,0))</f>
        <v>30</v>
      </c>
      <c r="U58" s="64">
        <f>IF(B58="","",VLOOKUP(AD58,Varsayımlar!$B:$Q,12,0))</f>
        <v>260</v>
      </c>
      <c r="V58" s="64" t="str">
        <f>IF(B58="","",VLOOKUP(AD58,Varsayımlar!$B:$Q,13,0))</f>
        <v>YURTDIŞI</v>
      </c>
      <c r="W58" s="64">
        <f>IF(B58="","",VLOOKUP(AD58,Varsayımlar!$B:$Q,14,0))</f>
        <v>9</v>
      </c>
      <c r="X58" s="66">
        <v>46189</v>
      </c>
      <c r="Y58" s="66">
        <v>46462</v>
      </c>
      <c r="Z58" s="64" t="s">
        <v>569</v>
      </c>
      <c r="AA58" s="64" t="str">
        <f>IF(B58="","",VLOOKUP(AD58,Varsayımlar!$B:$Q,15,0))</f>
        <v>25CM TURUNCU KOLİ-SOL ÜST DİKDÖRTGENE ÜRETİM TARİHİ BASILACAK</v>
      </c>
      <c r="AB58" s="64" t="str">
        <f>IF(B58="","",VLOOKUP(AD58,Varsayımlar!$B:$Q,16,0))</f>
        <v>24-26 CM</v>
      </c>
      <c r="AC58" s="90">
        <f>IF(B58="","",VLOOKUP(Sayfa2!AD58,Varsayımlar!B:S,18,0))</f>
        <v>0</v>
      </c>
      <c r="AD58" s="90" t="str">
        <f t="shared" si="2"/>
        <v>MAGNİTMAGNİT MAVİ AMBALAJ 25 CM 260G</v>
      </c>
    </row>
    <row r="59" spans="1:32" ht="63" hidden="1" x14ac:dyDescent="0.25">
      <c r="A59" s="9" t="s">
        <v>130</v>
      </c>
      <c r="B59" s="64" t="s">
        <v>90</v>
      </c>
      <c r="C59" s="65">
        <f>IF(B59="","",VLOOKUP(AD59,Varsayımlar!$B:$Q,3,0))</f>
        <v>8698829380698</v>
      </c>
      <c r="D59" s="64" t="s">
        <v>234</v>
      </c>
      <c r="E59" s="64" t="s">
        <v>91</v>
      </c>
      <c r="F59" s="64"/>
      <c r="G59" s="64" t="s">
        <v>568</v>
      </c>
      <c r="H59" s="64" t="str">
        <f>IF(B59="","",VLOOKUP(AD59,Varsayımlar!$B:$Q,5,0))</f>
        <v>MAGNİT MAVİ AMBALAJ 25CM</v>
      </c>
      <c r="I59" s="64">
        <f>IF(B59="","",VLOOKUP(AD59,Varsayımlar!B:T,19,0))</f>
        <v>0</v>
      </c>
      <c r="J59" s="64" t="str">
        <f>IF(B59="","",VLOOKUP(AD59,Varsayımlar!$B:$Q,6,0))</f>
        <v>SADE</v>
      </c>
      <c r="K59" s="64">
        <v>672</v>
      </c>
      <c r="L59" s="64"/>
      <c r="M59" s="64">
        <f>IFERROR(IF(B59="","",K59/VLOOKUP(AD59,Varsayımlar!B:R,17,0)),"")</f>
        <v>8</v>
      </c>
      <c r="N59" s="64"/>
      <c r="O59" s="64">
        <v>10</v>
      </c>
      <c r="P59" s="64">
        <f>IF(B59="","",VLOOKUP(AD59,Varsayımlar!$B:$Q,7,0)*K59)</f>
        <v>20160</v>
      </c>
      <c r="Q59" s="64">
        <f>IF(B59="","",VLOOKUP(AD59,Varsayımlar!$B:$Q,8,0))</f>
        <v>25</v>
      </c>
      <c r="R59" s="64" t="str">
        <f>IF(B59="","",VLOOKUP(AD59,Varsayımlar!$B:$Q,9,0))</f>
        <v>SOFT</v>
      </c>
      <c r="S59" s="64">
        <f>IF(B59="","",VLOOKUP(AD59,Varsayımlar!$B:$Q,10,0))</f>
        <v>4</v>
      </c>
      <c r="T59" s="64">
        <f>IF(B59="","",VLOOKUP(AD59,Varsayımlar!$B:$Q,11,0))</f>
        <v>30</v>
      </c>
      <c r="U59" s="64">
        <f>IF(B59="","",VLOOKUP(AD59,Varsayımlar!$B:$Q,12,0))</f>
        <v>260</v>
      </c>
      <c r="V59" s="64" t="str">
        <f>IF(B59="","",VLOOKUP(AD59,Varsayımlar!$B:$Q,13,0))</f>
        <v>YURTDIŞI</v>
      </c>
      <c r="W59" s="64">
        <f>IF(B59="","",VLOOKUP(AD59,Varsayımlar!$B:$Q,14,0))</f>
        <v>9</v>
      </c>
      <c r="X59" s="66">
        <v>46189</v>
      </c>
      <c r="Y59" s="66">
        <v>46462</v>
      </c>
      <c r="Z59" s="64" t="s">
        <v>569</v>
      </c>
      <c r="AA59" s="64" t="str">
        <f>IF(B59="","",VLOOKUP(AD59,Varsayımlar!$B:$Q,15,0))</f>
        <v>25CM TURUNCU KOLİ-SOL ÜST DİKDÖRTGENE ÜRETİM TARİHİ BASILACAK</v>
      </c>
      <c r="AB59" s="64" t="str">
        <f>IF(B59="","",VLOOKUP(AD59,Varsayımlar!$B:$Q,16,0))</f>
        <v>24-26 CM</v>
      </c>
      <c r="AC59" s="90">
        <f>IF(B59="","",VLOOKUP(Sayfa2!AD59,Varsayımlar!B:S,18,0))</f>
        <v>0</v>
      </c>
      <c r="AD59" s="90" t="str">
        <f t="shared" si="2"/>
        <v>MAGNİTMAGNİT MAVİ AMBALAJ 25 CM 260G</v>
      </c>
    </row>
    <row r="60" spans="1:32" ht="63" hidden="1" x14ac:dyDescent="0.25">
      <c r="A60" s="9" t="s">
        <v>131</v>
      </c>
      <c r="B60" s="58" t="s">
        <v>90</v>
      </c>
      <c r="C60" s="59">
        <f>IF(B60="","",VLOOKUP(AD60,Varsayımlar!$B:$Q,3,0))</f>
        <v>8698829380698</v>
      </c>
      <c r="D60" s="58" t="s">
        <v>237</v>
      </c>
      <c r="E60" s="58" t="s">
        <v>91</v>
      </c>
      <c r="F60" s="58"/>
      <c r="G60" s="58" t="s">
        <v>570</v>
      </c>
      <c r="H60" s="58" t="str">
        <f>IF(B60="","",VLOOKUP(AD60,Varsayımlar!$B:$Q,5,0))</f>
        <v>MAGNİT MAVİ AMBALAJ 25CM</v>
      </c>
      <c r="I60" s="58">
        <f>IF(B60="","",VLOOKUP(AD60,Varsayımlar!B:T,19,0))</f>
        <v>0</v>
      </c>
      <c r="J60" s="58" t="str">
        <f>IF(B60="","",VLOOKUP(AD60,Varsayımlar!$B:$Q,6,0))</f>
        <v>SADE</v>
      </c>
      <c r="K60" s="58">
        <v>672</v>
      </c>
      <c r="L60" s="58"/>
      <c r="M60" s="58">
        <f>IFERROR(IF(B60="","",K60/VLOOKUP(AD60,Varsayımlar!B:R,17,0)),"")</f>
        <v>8</v>
      </c>
      <c r="N60" s="58"/>
      <c r="O60" s="58">
        <v>10</v>
      </c>
      <c r="P60" s="58">
        <f>IF(B60="","",VLOOKUP(AD60,Varsayımlar!$B:$Q,7,0)*K60)</f>
        <v>20160</v>
      </c>
      <c r="Q60" s="58">
        <f>IF(B60="","",VLOOKUP(AD60,Varsayımlar!$B:$Q,8,0))</f>
        <v>25</v>
      </c>
      <c r="R60" s="58" t="str">
        <f>IF(B60="","",VLOOKUP(AD60,Varsayımlar!$B:$Q,9,0))</f>
        <v>SOFT</v>
      </c>
      <c r="S60" s="58">
        <f>IF(B60="","",VLOOKUP(AD60,Varsayımlar!$B:$Q,10,0))</f>
        <v>4</v>
      </c>
      <c r="T60" s="58">
        <f>IF(B60="","",VLOOKUP(AD60,Varsayımlar!$B:$Q,11,0))</f>
        <v>30</v>
      </c>
      <c r="U60" s="58">
        <f>IF(B60="","",VLOOKUP(AD60,Varsayımlar!$B:$Q,12,0))</f>
        <v>260</v>
      </c>
      <c r="V60" s="58" t="str">
        <f>IF(B60="","",VLOOKUP(AD60,Varsayımlar!$B:$Q,13,0))</f>
        <v>YURTDIŞI</v>
      </c>
      <c r="W60" s="58">
        <f>IF(B60="","",VLOOKUP(AD60,Varsayımlar!$B:$Q,14,0))</f>
        <v>9</v>
      </c>
      <c r="X60" s="60">
        <v>46191</v>
      </c>
      <c r="Y60" s="60">
        <v>46464</v>
      </c>
      <c r="Z60" s="58" t="s">
        <v>571</v>
      </c>
      <c r="AA60" s="58" t="str">
        <f>IF(B60="","",VLOOKUP(AD60,Varsayımlar!$B:$Q,15,0))</f>
        <v>25CM TURUNCU KOLİ-SOL ÜST DİKDÖRTGENE ÜRETİM TARİHİ BASILACAK</v>
      </c>
      <c r="AB60" s="58" t="str">
        <f>IF(B60="","",VLOOKUP(AD60,Varsayımlar!$B:$Q,16,0))</f>
        <v>24-26 CM</v>
      </c>
      <c r="AC60" s="90">
        <f>IF(B60="","",VLOOKUP(Sayfa2!AD62,Varsayımlar!B:S,18,0))</f>
        <v>0</v>
      </c>
      <c r="AD60" s="90" t="str">
        <f t="shared" si="2"/>
        <v>MAGNİTMAGNİT MAVİ AMBALAJ 25 CM 260G</v>
      </c>
    </row>
    <row r="61" spans="1:32" ht="63" hidden="1" x14ac:dyDescent="0.25">
      <c r="A61" s="9" t="s">
        <v>132</v>
      </c>
      <c r="B61" s="58" t="s">
        <v>90</v>
      </c>
      <c r="C61" s="59">
        <f>IF(B61="","",VLOOKUP(AD61,Varsayımlar!$B:$Q,3,0))</f>
        <v>8698829380698</v>
      </c>
      <c r="D61" s="58" t="s">
        <v>237</v>
      </c>
      <c r="E61" s="58" t="s">
        <v>91</v>
      </c>
      <c r="F61" s="58"/>
      <c r="G61" s="58" t="s">
        <v>572</v>
      </c>
      <c r="H61" s="58" t="str">
        <f>IF(B61="","",VLOOKUP(AD61,Varsayımlar!$B:$Q,5,0))</f>
        <v>MAGNİT MAVİ AMBALAJ 25CM</v>
      </c>
      <c r="I61" s="58">
        <f>IF(B61="","",VLOOKUP(AD61,Varsayımlar!B:T,19,0))</f>
        <v>0</v>
      </c>
      <c r="J61" s="58" t="str">
        <f>IF(B61="","",VLOOKUP(AD61,Varsayımlar!$B:$Q,6,0))</f>
        <v>SADE</v>
      </c>
      <c r="K61" s="58">
        <v>672</v>
      </c>
      <c r="L61" s="58"/>
      <c r="M61" s="58">
        <f>IFERROR(IF(B61="","",K61/VLOOKUP(AD61,Varsayımlar!B:R,17,0)),"")</f>
        <v>8</v>
      </c>
      <c r="N61" s="58"/>
      <c r="O61" s="58">
        <v>10</v>
      </c>
      <c r="P61" s="58">
        <f>IF(B61="","",VLOOKUP(AD61,Varsayımlar!$B:$Q,7,0)*K61)</f>
        <v>20160</v>
      </c>
      <c r="Q61" s="58">
        <f>IF(B61="","",VLOOKUP(AD61,Varsayımlar!$B:$Q,8,0))</f>
        <v>25</v>
      </c>
      <c r="R61" s="58" t="str">
        <f>IF(B61="","",VLOOKUP(AD61,Varsayımlar!$B:$Q,9,0))</f>
        <v>SOFT</v>
      </c>
      <c r="S61" s="58">
        <f>IF(B61="","",VLOOKUP(AD61,Varsayımlar!$B:$Q,10,0))</f>
        <v>4</v>
      </c>
      <c r="T61" s="58">
        <f>IF(B61="","",VLOOKUP(AD61,Varsayımlar!$B:$Q,11,0))</f>
        <v>30</v>
      </c>
      <c r="U61" s="58">
        <f>IF(B61="","",VLOOKUP(AD61,Varsayımlar!$B:$Q,12,0))</f>
        <v>260</v>
      </c>
      <c r="V61" s="58" t="str">
        <f>IF(B61="","",VLOOKUP(AD61,Varsayımlar!$B:$Q,13,0))</f>
        <v>YURTDIŞI</v>
      </c>
      <c r="W61" s="58">
        <f>IF(B61="","",VLOOKUP(AD61,Varsayımlar!$B:$Q,14,0))</f>
        <v>9</v>
      </c>
      <c r="X61" s="60">
        <v>46191</v>
      </c>
      <c r="Y61" s="60">
        <v>46464</v>
      </c>
      <c r="Z61" s="58" t="s">
        <v>571</v>
      </c>
      <c r="AA61" s="58" t="str">
        <f>IF(B61="","",VLOOKUP(AD61,Varsayımlar!$B:$Q,15,0))</f>
        <v>25CM TURUNCU KOLİ-SOL ÜST DİKDÖRTGENE ÜRETİM TARİHİ BASILACAK</v>
      </c>
      <c r="AB61" s="58" t="str">
        <f>IF(B61="","",VLOOKUP(AD61,Varsayımlar!$B:$Q,16,0))</f>
        <v>24-26 CM</v>
      </c>
      <c r="AC61" s="90">
        <f>IF(B61="","",VLOOKUP(Sayfa2!AD63,Varsayımlar!B:S,18,0))</f>
        <v>0</v>
      </c>
      <c r="AD61" s="90" t="str">
        <f t="shared" si="2"/>
        <v>MAGNİTMAGNİT MAVİ AMBALAJ 25 CM 260G</v>
      </c>
    </row>
    <row r="62" spans="1:32" ht="63" hidden="1" x14ac:dyDescent="0.25">
      <c r="A62" s="9" t="s">
        <v>133</v>
      </c>
      <c r="B62" s="58" t="s">
        <v>90</v>
      </c>
      <c r="C62" s="59">
        <f>IF(B62="","",VLOOKUP(AD62,Varsayımlar!$B:$Q,3,0))</f>
        <v>8698829380698</v>
      </c>
      <c r="D62" s="58" t="s">
        <v>237</v>
      </c>
      <c r="E62" s="58" t="s">
        <v>91</v>
      </c>
      <c r="F62" s="58"/>
      <c r="G62" s="58" t="s">
        <v>573</v>
      </c>
      <c r="H62" s="58" t="str">
        <f>IF(B62="","",VLOOKUP(AD62,Varsayımlar!$B:$Q,5,0))</f>
        <v>MAGNİT MAVİ AMBALAJ 25CM</v>
      </c>
      <c r="I62" s="58">
        <f>IF(B62="","",VLOOKUP(AD62,Varsayımlar!B:T,19,0))</f>
        <v>0</v>
      </c>
      <c r="J62" s="58" t="str">
        <f>IF(B62="","",VLOOKUP(AD62,Varsayımlar!$B:$Q,6,0))</f>
        <v>SADE</v>
      </c>
      <c r="K62" s="58">
        <v>672</v>
      </c>
      <c r="L62" s="58"/>
      <c r="M62" s="58">
        <f>IFERROR(IF(B62="","",K62/VLOOKUP(AD62,Varsayımlar!B:R,17,0)),"")</f>
        <v>8</v>
      </c>
      <c r="N62" s="58"/>
      <c r="O62" s="58">
        <v>10</v>
      </c>
      <c r="P62" s="58">
        <f>IF(B62="","",VLOOKUP(AD62,Varsayımlar!$B:$Q,7,0)*K62)</f>
        <v>20160</v>
      </c>
      <c r="Q62" s="58">
        <f>IF(B62="","",VLOOKUP(AD62,Varsayımlar!$B:$Q,8,0))</f>
        <v>25</v>
      </c>
      <c r="R62" s="58" t="str">
        <f>IF(B62="","",VLOOKUP(AD62,Varsayımlar!$B:$Q,9,0))</f>
        <v>SOFT</v>
      </c>
      <c r="S62" s="58">
        <f>IF(B62="","",VLOOKUP(AD62,Varsayımlar!$B:$Q,10,0))</f>
        <v>4</v>
      </c>
      <c r="T62" s="58">
        <f>IF(B62="","",VLOOKUP(AD62,Varsayımlar!$B:$Q,11,0))</f>
        <v>30</v>
      </c>
      <c r="U62" s="58">
        <f>IF(B62="","",VLOOKUP(AD62,Varsayımlar!$B:$Q,12,0))</f>
        <v>260</v>
      </c>
      <c r="V62" s="58" t="str">
        <f>IF(B62="","",VLOOKUP(AD62,Varsayımlar!$B:$Q,13,0))</f>
        <v>YURTDIŞI</v>
      </c>
      <c r="W62" s="58">
        <f>IF(B62="","",VLOOKUP(AD62,Varsayımlar!$B:$Q,14,0))</f>
        <v>9</v>
      </c>
      <c r="X62" s="60">
        <v>46191</v>
      </c>
      <c r="Y62" s="60">
        <v>46464</v>
      </c>
      <c r="Z62" s="58" t="s">
        <v>571</v>
      </c>
      <c r="AA62" s="58" t="str">
        <f>IF(B62="","",VLOOKUP(AD62,Varsayımlar!$B:$Q,15,0))</f>
        <v>25CM TURUNCU KOLİ-SOL ÜST DİKDÖRTGENE ÜRETİM TARİHİ BASILACAK</v>
      </c>
      <c r="AB62" s="58" t="str">
        <f>IF(B62="","",VLOOKUP(AD62,Varsayımlar!$B:$Q,16,0))</f>
        <v>24-26 CM</v>
      </c>
      <c r="AC62" s="90">
        <f>IF(B62="","",VLOOKUP(Sayfa2!AD64,Varsayımlar!B:S,18,0))</f>
        <v>0</v>
      </c>
      <c r="AD62" s="90" t="str">
        <f t="shared" si="2"/>
        <v>MAGNİTMAGNİT MAVİ AMBALAJ 25 CM 260G</v>
      </c>
    </row>
    <row r="63" spans="1:32" ht="63" hidden="1" x14ac:dyDescent="0.25">
      <c r="A63" s="9" t="s">
        <v>134</v>
      </c>
      <c r="B63" s="70" t="s">
        <v>90</v>
      </c>
      <c r="C63" s="71">
        <f>IF(B63="","",VLOOKUP(AD63,Varsayımlar!$B:$Q,3,0))</f>
        <v>8698829380698</v>
      </c>
      <c r="D63" s="70" t="s">
        <v>239</v>
      </c>
      <c r="E63" s="70" t="s">
        <v>91</v>
      </c>
      <c r="F63" s="70"/>
      <c r="G63" s="70" t="s">
        <v>574</v>
      </c>
      <c r="H63" s="70" t="str">
        <f>IF(B63="","",VLOOKUP(AD63,Varsayımlar!$B:$Q,5,0))</f>
        <v>MAGNİT MAVİ AMBALAJ 25CM</v>
      </c>
      <c r="I63" s="70">
        <f>IF(B63="","",VLOOKUP(AD63,Varsayımlar!B:T,19,0))</f>
        <v>0</v>
      </c>
      <c r="J63" s="70" t="str">
        <f>IF(B63="","",VLOOKUP(AD63,Varsayımlar!$B:$Q,6,0))</f>
        <v>SADE</v>
      </c>
      <c r="K63" s="70">
        <v>672</v>
      </c>
      <c r="L63" s="70"/>
      <c r="M63" s="70">
        <f>IFERROR(IF(B63="","",K63/VLOOKUP(AD63,Varsayımlar!B:R,17,0)),"")</f>
        <v>8</v>
      </c>
      <c r="N63" s="70"/>
      <c r="O63" s="70">
        <v>10</v>
      </c>
      <c r="P63" s="70">
        <f>IF(B63="","",VLOOKUP(AD63,Varsayımlar!$B:$Q,7,0)*K63)</f>
        <v>20160</v>
      </c>
      <c r="Q63" s="70">
        <f>IF(B63="","",VLOOKUP(AD63,Varsayımlar!$B:$Q,8,0))</f>
        <v>25</v>
      </c>
      <c r="R63" s="70" t="str">
        <f>IF(B63="","",VLOOKUP(AD63,Varsayımlar!$B:$Q,9,0))</f>
        <v>SOFT</v>
      </c>
      <c r="S63" s="70">
        <f>IF(B63="","",VLOOKUP(AD63,Varsayımlar!$B:$Q,10,0))</f>
        <v>4</v>
      </c>
      <c r="T63" s="70">
        <f>IF(B63="","",VLOOKUP(AD63,Varsayımlar!$B:$Q,11,0))</f>
        <v>30</v>
      </c>
      <c r="U63" s="70">
        <f>IF(B63="","",VLOOKUP(AD63,Varsayımlar!$B:$Q,12,0))</f>
        <v>260</v>
      </c>
      <c r="V63" s="70" t="str">
        <f>IF(B63="","",VLOOKUP(AD63,Varsayımlar!$B:$Q,13,0))</f>
        <v>YURTDIŞI</v>
      </c>
      <c r="W63" s="70">
        <f>IF(B63="","",VLOOKUP(AD63,Varsayımlar!$B:$Q,14,0))</f>
        <v>9</v>
      </c>
      <c r="X63" s="73">
        <v>46192</v>
      </c>
      <c r="Y63" s="73">
        <v>46465</v>
      </c>
      <c r="Z63" s="70" t="s">
        <v>577</v>
      </c>
      <c r="AA63" s="70" t="str">
        <f>IF(B63="","",VLOOKUP(AD63,Varsayımlar!$B:$Q,15,0))</f>
        <v>25CM TURUNCU KOLİ-SOL ÜST DİKDÖRTGENE ÜRETİM TARİHİ BASILACAK</v>
      </c>
      <c r="AB63" s="70" t="str">
        <f>IF(B63="","",VLOOKUP(AD63,Varsayımlar!$B:$Q,16,0))</f>
        <v>24-26 CM</v>
      </c>
      <c r="AC63" s="90">
        <f>IF(B63="","",VLOOKUP(Sayfa2!AD68,Varsayımlar!B:S,18,0))</f>
        <v>0</v>
      </c>
      <c r="AD63" s="90" t="str">
        <f>IF(B63="","",CONCATENATE(B63,E63))</f>
        <v>MAGNİTMAGNİT MAVİ AMBALAJ 25 CM 260G</v>
      </c>
    </row>
    <row r="64" spans="1:32" ht="63" hidden="1" x14ac:dyDescent="0.25">
      <c r="A64" s="9" t="s">
        <v>135</v>
      </c>
      <c r="B64" s="70" t="s">
        <v>90</v>
      </c>
      <c r="C64" s="71">
        <f>IF(B64="","",VLOOKUP(AD64,Varsayımlar!$B:$Q,3,0))</f>
        <v>8698829380698</v>
      </c>
      <c r="D64" s="70" t="s">
        <v>239</v>
      </c>
      <c r="E64" s="70" t="s">
        <v>91</v>
      </c>
      <c r="F64" s="70"/>
      <c r="G64" s="70" t="s">
        <v>575</v>
      </c>
      <c r="H64" s="70" t="str">
        <f>IF(B64="","",VLOOKUP(AD64,Varsayımlar!$B:$Q,5,0))</f>
        <v>MAGNİT MAVİ AMBALAJ 25CM</v>
      </c>
      <c r="I64" s="70">
        <f>IF(B64="","",VLOOKUP(AD64,Varsayımlar!B:T,19,0))</f>
        <v>0</v>
      </c>
      <c r="J64" s="70" t="str">
        <f>IF(B64="","",VLOOKUP(AD64,Varsayımlar!$B:$Q,6,0))</f>
        <v>SADE</v>
      </c>
      <c r="K64" s="70">
        <v>672</v>
      </c>
      <c r="L64" s="70"/>
      <c r="M64" s="70">
        <f>IFERROR(IF(B64="","",K64/VLOOKUP(AD64,Varsayımlar!B:R,17,0)),"")</f>
        <v>8</v>
      </c>
      <c r="N64" s="70"/>
      <c r="O64" s="70">
        <v>10</v>
      </c>
      <c r="P64" s="70">
        <f>IF(B64="","",VLOOKUP(AD64,Varsayımlar!$B:$Q,7,0)*K64)</f>
        <v>20160</v>
      </c>
      <c r="Q64" s="70">
        <f>IF(B64="","",VLOOKUP(AD64,Varsayımlar!$B:$Q,8,0))</f>
        <v>25</v>
      </c>
      <c r="R64" s="70" t="str">
        <f>IF(B64="","",VLOOKUP(AD64,Varsayımlar!$B:$Q,9,0))</f>
        <v>SOFT</v>
      </c>
      <c r="S64" s="70">
        <f>IF(B64="","",VLOOKUP(AD64,Varsayımlar!$B:$Q,10,0))</f>
        <v>4</v>
      </c>
      <c r="T64" s="70">
        <f>IF(B64="","",VLOOKUP(AD64,Varsayımlar!$B:$Q,11,0))</f>
        <v>30</v>
      </c>
      <c r="U64" s="70">
        <f>IF(B64="","",VLOOKUP(AD64,Varsayımlar!$B:$Q,12,0))</f>
        <v>260</v>
      </c>
      <c r="V64" s="70" t="str">
        <f>IF(B64="","",VLOOKUP(AD64,Varsayımlar!$B:$Q,13,0))</f>
        <v>YURTDIŞI</v>
      </c>
      <c r="W64" s="70">
        <f>IF(B64="","",VLOOKUP(AD64,Varsayımlar!$B:$Q,14,0))</f>
        <v>9</v>
      </c>
      <c r="X64" s="73">
        <v>46192</v>
      </c>
      <c r="Y64" s="73">
        <v>46465</v>
      </c>
      <c r="Z64" s="70" t="s">
        <v>577</v>
      </c>
      <c r="AA64" s="70" t="str">
        <f>IF(B64="","",VLOOKUP(AD64,Varsayımlar!$B:$Q,15,0))</f>
        <v>25CM TURUNCU KOLİ-SOL ÜST DİKDÖRTGENE ÜRETİM TARİHİ BASILACAK</v>
      </c>
      <c r="AB64" s="70" t="str">
        <f>IF(B64="","",VLOOKUP(AD64,Varsayımlar!$B:$Q,16,0))</f>
        <v>24-26 CM</v>
      </c>
      <c r="AC64" s="90">
        <f>IF(B64="","",VLOOKUP(Sayfa2!AD69,Varsayımlar!B:S,18,0))</f>
        <v>0</v>
      </c>
      <c r="AD64" s="90" t="str">
        <f>IF(B64="","",CONCATENATE(B64,E64))</f>
        <v>MAGNİTMAGNİT MAVİ AMBALAJ 25 CM 260G</v>
      </c>
    </row>
    <row r="65" spans="1:32" ht="63" hidden="1" x14ac:dyDescent="0.25">
      <c r="A65" s="9" t="s">
        <v>136</v>
      </c>
      <c r="B65" s="70" t="s">
        <v>90</v>
      </c>
      <c r="C65" s="71">
        <f>IF(B65="","",VLOOKUP(AD65,Varsayımlar!$B:$Q,3,0))</f>
        <v>8698829380698</v>
      </c>
      <c r="D65" s="70" t="s">
        <v>239</v>
      </c>
      <c r="E65" s="70" t="s">
        <v>91</v>
      </c>
      <c r="F65" s="70"/>
      <c r="G65" s="70" t="s">
        <v>576</v>
      </c>
      <c r="H65" s="70" t="str">
        <f>IF(B65="","",VLOOKUP(AD65,Varsayımlar!$B:$Q,5,0))</f>
        <v>MAGNİT MAVİ AMBALAJ 25CM</v>
      </c>
      <c r="I65" s="70">
        <f>IF(B65="","",VLOOKUP(AD65,Varsayımlar!B:T,19,0))</f>
        <v>0</v>
      </c>
      <c r="J65" s="70" t="str">
        <f>IF(B65="","",VLOOKUP(AD65,Varsayımlar!$B:$Q,6,0))</f>
        <v>SADE</v>
      </c>
      <c r="K65" s="70">
        <v>672</v>
      </c>
      <c r="L65" s="70"/>
      <c r="M65" s="70">
        <f>IFERROR(IF(B65="","",K65/VLOOKUP(AD65,Varsayımlar!B:R,17,0)),"")</f>
        <v>8</v>
      </c>
      <c r="N65" s="70"/>
      <c r="O65" s="70">
        <v>10</v>
      </c>
      <c r="P65" s="70">
        <f>IF(B65="","",VLOOKUP(AD65,Varsayımlar!$B:$Q,7,0)*K65)</f>
        <v>20160</v>
      </c>
      <c r="Q65" s="70">
        <f>IF(B65="","",VLOOKUP(AD65,Varsayımlar!$B:$Q,8,0))</f>
        <v>25</v>
      </c>
      <c r="R65" s="70" t="str">
        <f>IF(B65="","",VLOOKUP(AD65,Varsayımlar!$B:$Q,9,0))</f>
        <v>SOFT</v>
      </c>
      <c r="S65" s="70">
        <f>IF(B65="","",VLOOKUP(AD65,Varsayımlar!$B:$Q,10,0))</f>
        <v>4</v>
      </c>
      <c r="T65" s="70">
        <f>IF(B65="","",VLOOKUP(AD65,Varsayımlar!$B:$Q,11,0))</f>
        <v>30</v>
      </c>
      <c r="U65" s="70">
        <f>IF(B65="","",VLOOKUP(AD65,Varsayımlar!$B:$Q,12,0))</f>
        <v>260</v>
      </c>
      <c r="V65" s="70" t="str">
        <f>IF(B65="","",VLOOKUP(AD65,Varsayımlar!$B:$Q,13,0))</f>
        <v>YURTDIŞI</v>
      </c>
      <c r="W65" s="70">
        <f>IF(B65="","",VLOOKUP(AD65,Varsayımlar!$B:$Q,14,0))</f>
        <v>9</v>
      </c>
      <c r="X65" s="73">
        <v>46192</v>
      </c>
      <c r="Y65" s="73">
        <v>46465</v>
      </c>
      <c r="Z65" s="70" t="s">
        <v>577</v>
      </c>
      <c r="AA65" s="70" t="str">
        <f>IF(B65="","",VLOOKUP(AD65,Varsayımlar!$B:$Q,15,0))</f>
        <v>25CM TURUNCU KOLİ-SOL ÜST DİKDÖRTGENE ÜRETİM TARİHİ BASILACAK</v>
      </c>
      <c r="AB65" s="70" t="str">
        <f>IF(B65="","",VLOOKUP(AD65,Varsayımlar!$B:$Q,16,0))</f>
        <v>24-26 CM</v>
      </c>
      <c r="AC65" s="90">
        <f>IF(B65="","",VLOOKUP(Sayfa2!AD70,Varsayımlar!B:S,18,0))</f>
        <v>0</v>
      </c>
      <c r="AD65" s="90" t="str">
        <f>IF(B65="","",CONCATENATE(B65,E65))</f>
        <v>MAGNİTMAGNİT MAVİ AMBALAJ 25 CM 260G</v>
      </c>
    </row>
    <row r="66" spans="1:32" ht="63" hidden="1" x14ac:dyDescent="0.25">
      <c r="A66" s="9" t="s">
        <v>137</v>
      </c>
      <c r="B66" s="77" t="s">
        <v>90</v>
      </c>
      <c r="C66" s="76">
        <f>IF(B66="","",VLOOKUP(AD66,Varsayımlar!$B:$Q,3,0))</f>
        <v>8698829380698</v>
      </c>
      <c r="D66" s="77" t="s">
        <v>261</v>
      </c>
      <c r="E66" s="77" t="s">
        <v>91</v>
      </c>
      <c r="F66" s="77"/>
      <c r="G66" s="77" t="s">
        <v>582</v>
      </c>
      <c r="H66" s="77" t="str">
        <f>IF(B66="","",VLOOKUP(AD66,Varsayımlar!$B:$Q,5,0))</f>
        <v>MAGNİT MAVİ AMBALAJ 25CM</v>
      </c>
      <c r="I66" s="77">
        <f>IF(B66="","",VLOOKUP(AD66,Varsayımlar!B:T,19,0))</f>
        <v>0</v>
      </c>
      <c r="J66" s="77" t="str">
        <f>IF(B66="","",VLOOKUP(AD66,Varsayımlar!$B:$Q,6,0))</f>
        <v>SADE</v>
      </c>
      <c r="K66" s="77">
        <v>672</v>
      </c>
      <c r="L66" s="77"/>
      <c r="M66" s="77">
        <f>IFERROR(IF(B66="","",K66/VLOOKUP(AD66,Varsayımlar!B:R,17,0)),"")</f>
        <v>8</v>
      </c>
      <c r="N66" s="77"/>
      <c r="O66" s="77">
        <v>10</v>
      </c>
      <c r="P66" s="77">
        <f>IF(B66="","",VLOOKUP(AD66,Varsayımlar!$B:$Q,7,0)*K66)</f>
        <v>20160</v>
      </c>
      <c r="Q66" s="77">
        <f>IF(B66="","",VLOOKUP(AD66,Varsayımlar!$B:$Q,8,0))</f>
        <v>25</v>
      </c>
      <c r="R66" s="77" t="str">
        <f>IF(B66="","",VLOOKUP(AD66,Varsayımlar!$B:$Q,9,0))</f>
        <v>SOFT</v>
      </c>
      <c r="S66" s="77">
        <f>IF(B66="","",VLOOKUP(AD66,Varsayımlar!$B:$Q,10,0))</f>
        <v>4</v>
      </c>
      <c r="T66" s="77">
        <f>IF(B66="","",VLOOKUP(AD66,Varsayımlar!$B:$Q,11,0))</f>
        <v>30</v>
      </c>
      <c r="U66" s="77">
        <f>IF(B66="","",VLOOKUP(AD66,Varsayımlar!$B:$Q,12,0))</f>
        <v>260</v>
      </c>
      <c r="V66" s="77" t="str">
        <f>IF(B66="","",VLOOKUP(AD66,Varsayımlar!$B:$Q,13,0))</f>
        <v>YURTDIŞI</v>
      </c>
      <c r="W66" s="77">
        <f>IF(B66="","",VLOOKUP(AD66,Varsayımlar!$B:$Q,14,0))</f>
        <v>9</v>
      </c>
      <c r="X66" s="78">
        <v>46195</v>
      </c>
      <c r="Y66" s="78">
        <v>46468</v>
      </c>
      <c r="Z66" s="77" t="s">
        <v>585</v>
      </c>
      <c r="AA66" s="77" t="str">
        <f>IF(B66="","",VLOOKUP(AD66,Varsayımlar!$B:$Q,15,0))</f>
        <v>25CM TURUNCU KOLİ-SOL ÜST DİKDÖRTGENE ÜRETİM TARİHİ BASILACAK</v>
      </c>
      <c r="AB66" s="77" t="str">
        <f>IF(B66="","",VLOOKUP(AD66,Varsayımlar!$B:$Q,16,0))</f>
        <v>24-26 CM</v>
      </c>
      <c r="AC66" s="90">
        <f>IF(B66="","",VLOOKUP(Sayfa2!AD76,Varsayımlar!B:S,18,0))</f>
        <v>0</v>
      </c>
      <c r="AD66" s="90" t="str">
        <f t="shared" si="2"/>
        <v>MAGNİTMAGNİT MAVİ AMBALAJ 25 CM 260G</v>
      </c>
    </row>
    <row r="67" spans="1:32" ht="63" hidden="1" x14ac:dyDescent="0.25">
      <c r="A67" s="9" t="s">
        <v>138</v>
      </c>
      <c r="B67" s="77" t="s">
        <v>90</v>
      </c>
      <c r="C67" s="76">
        <f>IF(B67="","",VLOOKUP(AD67,Varsayımlar!$B:$Q,3,0))</f>
        <v>8698829380698</v>
      </c>
      <c r="D67" s="77" t="s">
        <v>261</v>
      </c>
      <c r="E67" s="77" t="s">
        <v>91</v>
      </c>
      <c r="F67" s="77"/>
      <c r="G67" s="77" t="s">
        <v>583</v>
      </c>
      <c r="H67" s="77" t="str">
        <f>IF(B67="","",VLOOKUP(AD67,Varsayımlar!$B:$Q,5,0))</f>
        <v>MAGNİT MAVİ AMBALAJ 25CM</v>
      </c>
      <c r="I67" s="77">
        <f>IF(B67="","",VLOOKUP(AD67,Varsayımlar!B:T,19,0))</f>
        <v>0</v>
      </c>
      <c r="J67" s="77" t="str">
        <f>IF(B67="","",VLOOKUP(AD67,Varsayımlar!$B:$Q,6,0))</f>
        <v>SADE</v>
      </c>
      <c r="K67" s="77">
        <v>672</v>
      </c>
      <c r="L67" s="77"/>
      <c r="M67" s="77">
        <f>IFERROR(IF(B67="","",K67/VLOOKUP(AD67,Varsayımlar!B:R,17,0)),"")</f>
        <v>8</v>
      </c>
      <c r="N67" s="77"/>
      <c r="O67" s="77">
        <v>10</v>
      </c>
      <c r="P67" s="77">
        <f>IF(B67="","",VLOOKUP(AD67,Varsayımlar!$B:$Q,7,0)*K67)</f>
        <v>20160</v>
      </c>
      <c r="Q67" s="77">
        <f>IF(B67="","",VLOOKUP(AD67,Varsayımlar!$B:$Q,8,0))</f>
        <v>25</v>
      </c>
      <c r="R67" s="77" t="str">
        <f>IF(B67="","",VLOOKUP(AD67,Varsayımlar!$B:$Q,9,0))</f>
        <v>SOFT</v>
      </c>
      <c r="S67" s="77">
        <f>IF(B67="","",VLOOKUP(AD67,Varsayımlar!$B:$Q,10,0))</f>
        <v>4</v>
      </c>
      <c r="T67" s="77">
        <f>IF(B67="","",VLOOKUP(AD67,Varsayımlar!$B:$Q,11,0))</f>
        <v>30</v>
      </c>
      <c r="U67" s="77">
        <f>IF(B67="","",VLOOKUP(AD67,Varsayımlar!$B:$Q,12,0))</f>
        <v>260</v>
      </c>
      <c r="V67" s="77" t="str">
        <f>IF(B67="","",VLOOKUP(AD67,Varsayımlar!$B:$Q,13,0))</f>
        <v>YURTDIŞI</v>
      </c>
      <c r="W67" s="77">
        <f>IF(B67="","",VLOOKUP(AD67,Varsayımlar!$B:$Q,14,0))</f>
        <v>9</v>
      </c>
      <c r="X67" s="78">
        <v>46195</v>
      </c>
      <c r="Y67" s="78">
        <v>46468</v>
      </c>
      <c r="Z67" s="77" t="s">
        <v>585</v>
      </c>
      <c r="AA67" s="77" t="str">
        <f>IF(B67="","",VLOOKUP(AD67,Varsayımlar!$B:$Q,15,0))</f>
        <v>25CM TURUNCU KOLİ-SOL ÜST DİKDÖRTGENE ÜRETİM TARİHİ BASILACAK</v>
      </c>
      <c r="AB67" s="77" t="str">
        <f>IF(B67="","",VLOOKUP(AD67,Varsayımlar!$B:$Q,16,0))</f>
        <v>24-26 CM</v>
      </c>
      <c r="AC67" s="90">
        <f>IF(B67="","",VLOOKUP(Sayfa2!AD77,Varsayımlar!B:S,18,0))</f>
        <v>0</v>
      </c>
      <c r="AD67" s="90" t="str">
        <f t="shared" si="2"/>
        <v>MAGNİTMAGNİT MAVİ AMBALAJ 25 CM 260G</v>
      </c>
    </row>
    <row r="68" spans="1:32" ht="63" hidden="1" x14ac:dyDescent="0.25">
      <c r="A68" s="9" t="s">
        <v>188</v>
      </c>
      <c r="B68" s="77" t="s">
        <v>90</v>
      </c>
      <c r="C68" s="76">
        <f>IF(B68="","",VLOOKUP(AD68,Varsayımlar!$B:$Q,3,0))</f>
        <v>8698829380698</v>
      </c>
      <c r="D68" s="77" t="s">
        <v>261</v>
      </c>
      <c r="E68" s="77" t="s">
        <v>91</v>
      </c>
      <c r="F68" s="77"/>
      <c r="G68" s="77" t="s">
        <v>584</v>
      </c>
      <c r="H68" s="77" t="str">
        <f>IF(B68="","",VLOOKUP(AD68,Varsayımlar!$B:$Q,5,0))</f>
        <v>MAGNİT MAVİ AMBALAJ 25CM</v>
      </c>
      <c r="I68" s="77">
        <f>IF(B68="","",VLOOKUP(AD68,Varsayımlar!B:T,19,0))</f>
        <v>0</v>
      </c>
      <c r="J68" s="77" t="str">
        <f>IF(B68="","",VLOOKUP(AD68,Varsayımlar!$B:$Q,6,0))</f>
        <v>SADE</v>
      </c>
      <c r="K68" s="77">
        <v>672</v>
      </c>
      <c r="L68" s="77"/>
      <c r="M68" s="77">
        <f>IFERROR(IF(B68="","",K68/VLOOKUP(AD68,Varsayımlar!B:R,17,0)),"")</f>
        <v>8</v>
      </c>
      <c r="N68" s="77"/>
      <c r="O68" s="77">
        <v>10</v>
      </c>
      <c r="P68" s="77">
        <f>IF(B68="","",VLOOKUP(AD68,Varsayımlar!$B:$Q,7,0)*K68)</f>
        <v>20160</v>
      </c>
      <c r="Q68" s="77">
        <f>IF(B68="","",VLOOKUP(AD68,Varsayımlar!$B:$Q,8,0))</f>
        <v>25</v>
      </c>
      <c r="R68" s="77" t="str">
        <f>IF(B68="","",VLOOKUP(AD68,Varsayımlar!$B:$Q,9,0))</f>
        <v>SOFT</v>
      </c>
      <c r="S68" s="77">
        <f>IF(B68="","",VLOOKUP(AD68,Varsayımlar!$B:$Q,10,0))</f>
        <v>4</v>
      </c>
      <c r="T68" s="77">
        <f>IF(B68="","",VLOOKUP(AD68,Varsayımlar!$B:$Q,11,0))</f>
        <v>30</v>
      </c>
      <c r="U68" s="77">
        <f>IF(B68="","",VLOOKUP(AD68,Varsayımlar!$B:$Q,12,0))</f>
        <v>260</v>
      </c>
      <c r="V68" s="77" t="str">
        <f>IF(B68="","",VLOOKUP(AD68,Varsayımlar!$B:$Q,13,0))</f>
        <v>YURTDIŞI</v>
      </c>
      <c r="W68" s="77">
        <f>IF(B68="","",VLOOKUP(AD68,Varsayımlar!$B:$Q,14,0))</f>
        <v>9</v>
      </c>
      <c r="X68" s="78">
        <v>46195</v>
      </c>
      <c r="Y68" s="78">
        <v>46468</v>
      </c>
      <c r="Z68" s="77" t="s">
        <v>585</v>
      </c>
      <c r="AA68" s="77" t="str">
        <f>IF(B68="","",VLOOKUP(AD68,Varsayımlar!$B:$Q,15,0))</f>
        <v>25CM TURUNCU KOLİ-SOL ÜST DİKDÖRTGENE ÜRETİM TARİHİ BASILACAK</v>
      </c>
      <c r="AB68" s="77" t="str">
        <f>IF(B68="","",VLOOKUP(AD68,Varsayımlar!$B:$Q,16,0))</f>
        <v>24-26 CM</v>
      </c>
      <c r="AC68" s="90">
        <f>IF(B68="","",VLOOKUP(Sayfa2!AD78,Varsayımlar!B:S,18,0))</f>
        <v>0</v>
      </c>
      <c r="AD68" s="90" t="str">
        <f t="shared" si="2"/>
        <v>MAGNİTMAGNİT MAVİ AMBALAJ 25 CM 260G</v>
      </c>
    </row>
    <row r="69" spans="1:32" ht="63" hidden="1" x14ac:dyDescent="0.25">
      <c r="A69" s="9" t="s">
        <v>189</v>
      </c>
      <c r="B69" s="82" t="s">
        <v>90</v>
      </c>
      <c r="C69" s="83">
        <f>IF(B69="","",VLOOKUP(AD69,Varsayımlar!$B:$Q,3,0))</f>
        <v>8698829380698</v>
      </c>
      <c r="D69" s="82" t="s">
        <v>262</v>
      </c>
      <c r="E69" s="82" t="s">
        <v>91</v>
      </c>
      <c r="F69" s="82"/>
      <c r="G69" s="82" t="s">
        <v>586</v>
      </c>
      <c r="H69" s="82" t="str">
        <f>IF(B69="","",VLOOKUP(AD69,Varsayımlar!$B:$Q,5,0))</f>
        <v>MAGNİT MAVİ AMBALAJ 25CM</v>
      </c>
      <c r="I69" s="82">
        <f>IF(B69="","",VLOOKUP(AD69,Varsayımlar!B:T,19,0))</f>
        <v>0</v>
      </c>
      <c r="J69" s="82" t="str">
        <f>IF(B69="","",VLOOKUP(AD69,Varsayımlar!$B:$Q,6,0))</f>
        <v>SADE</v>
      </c>
      <c r="K69" s="82">
        <v>672</v>
      </c>
      <c r="L69" s="82"/>
      <c r="M69" s="82">
        <f>IFERROR(IF(B69="","",K69/VLOOKUP(AD69,Varsayımlar!B:R,17,0)),"")</f>
        <v>8</v>
      </c>
      <c r="N69" s="82"/>
      <c r="O69" s="82">
        <v>10</v>
      </c>
      <c r="P69" s="82">
        <f>IF(B69="","",VLOOKUP(AD69,Varsayımlar!$B:$Q,7,0)*K69)</f>
        <v>20160</v>
      </c>
      <c r="Q69" s="82">
        <f>IF(B69="","",VLOOKUP(AD69,Varsayımlar!$B:$Q,8,0))</f>
        <v>25</v>
      </c>
      <c r="R69" s="82" t="str">
        <f>IF(B69="","",VLOOKUP(AD69,Varsayımlar!$B:$Q,9,0))</f>
        <v>SOFT</v>
      </c>
      <c r="S69" s="82">
        <f>IF(B69="","",VLOOKUP(AD69,Varsayımlar!$B:$Q,10,0))</f>
        <v>4</v>
      </c>
      <c r="T69" s="82">
        <f>IF(B69="","",VLOOKUP(AD69,Varsayımlar!$B:$Q,11,0))</f>
        <v>30</v>
      </c>
      <c r="U69" s="82">
        <f>IF(B69="","",VLOOKUP(AD69,Varsayımlar!$B:$Q,12,0))</f>
        <v>260</v>
      </c>
      <c r="V69" s="82" t="str">
        <f>IF(B69="","",VLOOKUP(AD69,Varsayımlar!$B:$Q,13,0))</f>
        <v>YURTDIŞI</v>
      </c>
      <c r="W69" s="82">
        <f>IF(B69="","",VLOOKUP(AD69,Varsayımlar!$B:$Q,14,0))</f>
        <v>9</v>
      </c>
      <c r="X69" s="84">
        <v>46195</v>
      </c>
      <c r="Y69" s="84">
        <v>46468</v>
      </c>
      <c r="Z69" s="82" t="s">
        <v>589</v>
      </c>
      <c r="AA69" s="82" t="str">
        <f>IF(B69="","",VLOOKUP(AD69,Varsayımlar!$B:$Q,15,0))</f>
        <v>25CM TURUNCU KOLİ-SOL ÜST DİKDÖRTGENE ÜRETİM TARİHİ BASILACAK</v>
      </c>
      <c r="AB69" s="82" t="str">
        <f>IF(B69="","",VLOOKUP(AD69,Varsayımlar!$B:$Q,16,0))</f>
        <v>24-26 CM</v>
      </c>
      <c r="AC69" s="90">
        <f>IF(B69="","",VLOOKUP(Sayfa2!AD79,Varsayımlar!B:S,18,0))</f>
        <v>0</v>
      </c>
      <c r="AD69" s="90" t="str">
        <f>IF(B69="","",CONCATENATE(B69,E69))</f>
        <v>MAGNİTMAGNİT MAVİ AMBALAJ 25 CM 260G</v>
      </c>
    </row>
    <row r="70" spans="1:32" ht="63" hidden="1" x14ac:dyDescent="0.25">
      <c r="A70" s="9" t="s">
        <v>190</v>
      </c>
      <c r="B70" s="82" t="s">
        <v>90</v>
      </c>
      <c r="C70" s="83">
        <f>IF(B70="","",VLOOKUP(AD70,Varsayımlar!$B:$Q,3,0))</f>
        <v>8698829380698</v>
      </c>
      <c r="D70" s="82" t="s">
        <v>262</v>
      </c>
      <c r="E70" s="82" t="s">
        <v>91</v>
      </c>
      <c r="F70" s="82"/>
      <c r="G70" s="82" t="s">
        <v>587</v>
      </c>
      <c r="H70" s="82" t="str">
        <f>IF(B70="","",VLOOKUP(AD70,Varsayımlar!$B:$Q,5,0))</f>
        <v>MAGNİT MAVİ AMBALAJ 25CM</v>
      </c>
      <c r="I70" s="82">
        <f>IF(B70="","",VLOOKUP(AD70,Varsayımlar!B:T,19,0))</f>
        <v>0</v>
      </c>
      <c r="J70" s="82" t="str">
        <f>IF(B70="","",VLOOKUP(AD70,Varsayımlar!$B:$Q,6,0))</f>
        <v>SADE</v>
      </c>
      <c r="K70" s="82">
        <v>672</v>
      </c>
      <c r="L70" s="82"/>
      <c r="M70" s="82">
        <f>IFERROR(IF(B70="","",K70/VLOOKUP(AD70,Varsayımlar!B:R,17,0)),"")</f>
        <v>8</v>
      </c>
      <c r="N70" s="82"/>
      <c r="O70" s="82">
        <v>10</v>
      </c>
      <c r="P70" s="82">
        <f>IF(B70="","",VLOOKUP(AD70,Varsayımlar!$B:$Q,7,0)*K70)</f>
        <v>20160</v>
      </c>
      <c r="Q70" s="82">
        <f>IF(B70="","",VLOOKUP(AD70,Varsayımlar!$B:$Q,8,0))</f>
        <v>25</v>
      </c>
      <c r="R70" s="82" t="str">
        <f>IF(B70="","",VLOOKUP(AD70,Varsayımlar!$B:$Q,9,0))</f>
        <v>SOFT</v>
      </c>
      <c r="S70" s="82">
        <f>IF(B70="","",VLOOKUP(AD70,Varsayımlar!$B:$Q,10,0))</f>
        <v>4</v>
      </c>
      <c r="T70" s="82">
        <f>IF(B70="","",VLOOKUP(AD70,Varsayımlar!$B:$Q,11,0))</f>
        <v>30</v>
      </c>
      <c r="U70" s="82">
        <f>IF(B70="","",VLOOKUP(AD70,Varsayımlar!$B:$Q,12,0))</f>
        <v>260</v>
      </c>
      <c r="V70" s="82" t="str">
        <f>IF(B70="","",VLOOKUP(AD70,Varsayımlar!$B:$Q,13,0))</f>
        <v>YURTDIŞI</v>
      </c>
      <c r="W70" s="82">
        <f>IF(B70="","",VLOOKUP(AD70,Varsayımlar!$B:$Q,14,0))</f>
        <v>9</v>
      </c>
      <c r="X70" s="84">
        <v>46195</v>
      </c>
      <c r="Y70" s="84">
        <v>46468</v>
      </c>
      <c r="Z70" s="82" t="s">
        <v>589</v>
      </c>
      <c r="AA70" s="82" t="str">
        <f>IF(B70="","",VLOOKUP(AD70,Varsayımlar!$B:$Q,15,0))</f>
        <v>25CM TURUNCU KOLİ-SOL ÜST DİKDÖRTGENE ÜRETİM TARİHİ BASILACAK</v>
      </c>
      <c r="AB70" s="82" t="str">
        <f>IF(B70="","",VLOOKUP(AD70,Varsayımlar!$B:$Q,16,0))</f>
        <v>24-26 CM</v>
      </c>
      <c r="AC70" s="90">
        <f>IF(B70="","",VLOOKUP(Sayfa2!AD80,Varsayımlar!B:S,18,0))</f>
        <v>0</v>
      </c>
      <c r="AD70" s="90" t="str">
        <f t="shared" ref="AD70:AD71" si="3">IF(B70="","",CONCATENATE(B70,E70))</f>
        <v>MAGNİTMAGNİT MAVİ AMBALAJ 25 CM 260G</v>
      </c>
    </row>
    <row r="71" spans="1:32" ht="63" hidden="1" x14ac:dyDescent="0.25">
      <c r="A71" s="9" t="s">
        <v>191</v>
      </c>
      <c r="B71" s="82" t="s">
        <v>90</v>
      </c>
      <c r="C71" s="83">
        <f>IF(B71="","",VLOOKUP(AD71,Varsayımlar!$B:$Q,3,0))</f>
        <v>8698829380698</v>
      </c>
      <c r="D71" s="82" t="s">
        <v>262</v>
      </c>
      <c r="E71" s="82" t="s">
        <v>91</v>
      </c>
      <c r="F71" s="82"/>
      <c r="G71" s="82" t="s">
        <v>588</v>
      </c>
      <c r="H71" s="82" t="str">
        <f>IF(B71="","",VLOOKUP(AD71,Varsayımlar!$B:$Q,5,0))</f>
        <v>MAGNİT MAVİ AMBALAJ 25CM</v>
      </c>
      <c r="I71" s="82">
        <f>IF(B71="","",VLOOKUP(AD71,Varsayımlar!B:T,19,0))</f>
        <v>0</v>
      </c>
      <c r="J71" s="82" t="str">
        <f>IF(B71="","",VLOOKUP(AD71,Varsayımlar!$B:$Q,6,0))</f>
        <v>SADE</v>
      </c>
      <c r="K71" s="82">
        <v>672</v>
      </c>
      <c r="L71" s="82"/>
      <c r="M71" s="82">
        <f>IFERROR(IF(B71="","",K71/VLOOKUP(AD71,Varsayımlar!B:R,17,0)),"")</f>
        <v>8</v>
      </c>
      <c r="N71" s="82"/>
      <c r="O71" s="82">
        <v>10</v>
      </c>
      <c r="P71" s="82">
        <f>IF(B71="","",VLOOKUP(AD71,Varsayımlar!$B:$Q,7,0)*K71)</f>
        <v>20160</v>
      </c>
      <c r="Q71" s="82">
        <f>IF(B71="","",VLOOKUP(AD71,Varsayımlar!$B:$Q,8,0))</f>
        <v>25</v>
      </c>
      <c r="R71" s="82" t="str">
        <f>IF(B71="","",VLOOKUP(AD71,Varsayımlar!$B:$Q,9,0))</f>
        <v>SOFT</v>
      </c>
      <c r="S71" s="82">
        <f>IF(B71="","",VLOOKUP(AD71,Varsayımlar!$B:$Q,10,0))</f>
        <v>4</v>
      </c>
      <c r="T71" s="82">
        <f>IF(B71="","",VLOOKUP(AD71,Varsayımlar!$B:$Q,11,0))</f>
        <v>30</v>
      </c>
      <c r="U71" s="82">
        <f>IF(B71="","",VLOOKUP(AD71,Varsayımlar!$B:$Q,12,0))</f>
        <v>260</v>
      </c>
      <c r="V71" s="82" t="str">
        <f>IF(B71="","",VLOOKUP(AD71,Varsayımlar!$B:$Q,13,0))</f>
        <v>YURTDIŞI</v>
      </c>
      <c r="W71" s="82">
        <f>IF(B71="","",VLOOKUP(AD71,Varsayımlar!$B:$Q,14,0))</f>
        <v>9</v>
      </c>
      <c r="X71" s="84">
        <v>46195</v>
      </c>
      <c r="Y71" s="84">
        <v>46468</v>
      </c>
      <c r="Z71" s="82" t="s">
        <v>589</v>
      </c>
      <c r="AA71" s="82" t="str">
        <f>IF(B71="","",VLOOKUP(AD71,Varsayımlar!$B:$Q,15,0))</f>
        <v>25CM TURUNCU KOLİ-SOL ÜST DİKDÖRTGENE ÜRETİM TARİHİ BASILACAK</v>
      </c>
      <c r="AB71" s="82" t="str">
        <f>IF(B71="","",VLOOKUP(AD71,Varsayımlar!$B:$Q,16,0))</f>
        <v>24-26 CM</v>
      </c>
      <c r="AC71" s="90">
        <f>IF(B71="","",VLOOKUP(Sayfa2!AD81,Varsayımlar!B:S,18,0))</f>
        <v>0</v>
      </c>
      <c r="AD71" s="90" t="str">
        <f t="shared" si="3"/>
        <v>MAGNİTMAGNİT MAVİ AMBALAJ 25 CM 260G</v>
      </c>
    </row>
    <row r="72" spans="1:32" hidden="1" x14ac:dyDescent="0.25">
      <c r="A72" s="9" t="s">
        <v>189</v>
      </c>
      <c r="B72" s="70"/>
      <c r="C72" s="71" t="str">
        <f>IF(B72="","",VLOOKUP(AD72,Varsayımlar!$B:$Q,3,0))</f>
        <v/>
      </c>
      <c r="D72" s="71"/>
      <c r="E72" s="71"/>
      <c r="F72" s="70"/>
      <c r="G72" s="70"/>
      <c r="H72" s="70" t="str">
        <f>IF(B72="","",VLOOKUP(AD72,Varsayımlar!$B:$Q,5,0))</f>
        <v/>
      </c>
      <c r="I72" s="70"/>
      <c r="J72" s="70" t="str">
        <f>IF(B72="","",VLOOKUP(AD72,Varsayımlar!$B:$Q,6,0))</f>
        <v/>
      </c>
      <c r="K72" s="70"/>
      <c r="L72" s="70"/>
      <c r="M72" s="70" t="str">
        <f>IFERROR(IF(B72="","",K72/VLOOKUP(AD72,Varsayımlar!B:R,17,0)),"")</f>
        <v/>
      </c>
      <c r="N72" s="70"/>
      <c r="O72" s="70"/>
      <c r="P72" s="70" t="str">
        <f>IF(B72="","",VLOOKUP(AD72,Varsayımlar!$B:$Q,7,0)*K72)</f>
        <v/>
      </c>
      <c r="Q72" s="70" t="str">
        <f>IF(B72="","",VLOOKUP(AD72,Varsayımlar!$B:$Q,8,0))</f>
        <v/>
      </c>
      <c r="R72" s="70" t="str">
        <f>IF(B72="","",VLOOKUP(AD72,Varsayımlar!$B:$Q,9,0))</f>
        <v/>
      </c>
      <c r="S72" s="70" t="str">
        <f>IF(B72="","",VLOOKUP(AD72,Varsayımlar!$B:$Q,10,0))</f>
        <v/>
      </c>
      <c r="T72" s="70" t="str">
        <f>IF(B72="","",VLOOKUP(AD72,Varsayımlar!$B:$Q,11,0))</f>
        <v/>
      </c>
      <c r="U72" s="70" t="str">
        <f>IF(B72="","",VLOOKUP(AD72,Varsayımlar!$B:$Q,12,0))</f>
        <v/>
      </c>
      <c r="V72" s="70" t="str">
        <f>IF(B72="","",VLOOKUP(AD72,Varsayımlar!$B:$Q,13,0))</f>
        <v/>
      </c>
      <c r="W72" s="70" t="str">
        <f>IF(B72="","",VLOOKUP(AD72,Varsayımlar!$B:$Q,14,0))</f>
        <v/>
      </c>
      <c r="X72" s="70"/>
      <c r="Y72" s="70"/>
      <c r="Z72" s="70"/>
      <c r="AA72" s="70" t="str">
        <f>IF(B72="","",VLOOKUP(AD72,Varsayımlar!$B:$Q,15,0))</f>
        <v/>
      </c>
      <c r="AB72" s="70" t="str">
        <f>IF(B72="","",VLOOKUP(AD72,Varsayımlar!$B:$Q,16,0))</f>
        <v/>
      </c>
      <c r="AC72" s="70" t="str">
        <f>IF(B72="","",VLOOKUP(Sayfa2!AD32,Varsayımlar!B:S,18,0))</f>
        <v/>
      </c>
      <c r="AD72" s="61"/>
    </row>
    <row r="73" spans="1:32" hidden="1" x14ac:dyDescent="0.25">
      <c r="A73" s="9" t="s">
        <v>190</v>
      </c>
      <c r="B73" s="70"/>
      <c r="C73" s="71" t="str">
        <f>IF(B73="","",VLOOKUP(AD73,Varsayımlar!$B:$Q,3,0))</f>
        <v/>
      </c>
      <c r="D73" s="71"/>
      <c r="E73" s="71"/>
      <c r="F73" s="70"/>
      <c r="G73" s="70"/>
      <c r="H73" s="70" t="str">
        <f>IF(B73="","",VLOOKUP(AD73,Varsayımlar!$B:$Q,5,0))</f>
        <v/>
      </c>
      <c r="I73" s="70"/>
      <c r="J73" s="70" t="str">
        <f>IF(B73="","",VLOOKUP(AD73,Varsayımlar!$B:$Q,6,0))</f>
        <v/>
      </c>
      <c r="K73" s="70"/>
      <c r="L73" s="70"/>
      <c r="M73" s="70" t="str">
        <f>IFERROR(IF(B73="","",K73/VLOOKUP(AD73,Varsayımlar!B:R,17,0)),"")</f>
        <v/>
      </c>
      <c r="N73" s="70"/>
      <c r="O73" s="70"/>
      <c r="P73" s="70" t="str">
        <f>IF(B73="","",VLOOKUP(AD73,Varsayımlar!$B:$Q,7,0)*K73)</f>
        <v/>
      </c>
      <c r="Q73" s="70" t="str">
        <f>IF(B73="","",VLOOKUP(AD73,Varsayımlar!$B:$Q,8,0))</f>
        <v/>
      </c>
      <c r="R73" s="70" t="str">
        <f>IF(B73="","",VLOOKUP(AD73,Varsayımlar!$B:$Q,9,0))</f>
        <v/>
      </c>
      <c r="S73" s="70" t="str">
        <f>IF(B73="","",VLOOKUP(AD73,Varsayımlar!$B:$Q,10,0))</f>
        <v/>
      </c>
      <c r="T73" s="70" t="str">
        <f>IF(B73="","",VLOOKUP(AD73,Varsayımlar!$B:$Q,11,0))</f>
        <v/>
      </c>
      <c r="U73" s="70" t="str">
        <f>IF(B73="","",VLOOKUP(AD73,Varsayımlar!$B:$Q,12,0))</f>
        <v/>
      </c>
      <c r="V73" s="70" t="str">
        <f>IF(B73="","",VLOOKUP(AD73,Varsayımlar!$B:$Q,13,0))</f>
        <v/>
      </c>
      <c r="W73" s="70" t="str">
        <f>IF(B73="","",VLOOKUP(AD73,Varsayımlar!$B:$Q,14,0))</f>
        <v/>
      </c>
      <c r="X73" s="70"/>
      <c r="Y73" s="70"/>
      <c r="Z73" s="70"/>
      <c r="AA73" s="70" t="str">
        <f>IF(B73="","",VLOOKUP(AD73,Varsayımlar!$B:$Q,15,0))</f>
        <v/>
      </c>
      <c r="AB73" s="70" t="str">
        <f>IF(B73="","",VLOOKUP(AD73,Varsayımlar!$B:$Q,16,0))</f>
        <v/>
      </c>
      <c r="AC73" s="70" t="str">
        <f>IF(B73="","",VLOOKUP(Sayfa2!AD33,Varsayımlar!B:S,18,0))</f>
        <v/>
      </c>
      <c r="AD73" s="61"/>
    </row>
    <row r="74" spans="1:32" x14ac:dyDescent="0.25">
      <c r="C74" s="80" t="str">
        <f>IF(B74="","",VLOOKUP(AD74,Varsayımlar!$B:$Q,3,0))</f>
        <v/>
      </c>
      <c r="H74" s="8" t="str">
        <f>IF(B74="","",VLOOKUP(AD74,Varsayımlar!$B:$Q,5,0))</f>
        <v/>
      </c>
      <c r="J74" s="8" t="str">
        <f>IF(B74="","",VLOOKUP(AD74,Varsayımlar!$B:$Q,6,0))</f>
        <v/>
      </c>
      <c r="P74" s="8" t="str">
        <f>IF(B74="","",VLOOKUP(AD74,Varsayımlar!$B:$Q,7,0)*K74)</f>
        <v/>
      </c>
      <c r="Q74" s="8" t="str">
        <f>IF(B74="","",VLOOKUP(AD74,Varsayımlar!$B:$Q,8,0))</f>
        <v/>
      </c>
      <c r="R74" s="8" t="str">
        <f>IF(B74="","",VLOOKUP(AD74,Varsayımlar!$B:$Q,9,0))</f>
        <v/>
      </c>
      <c r="S74" s="8" t="str">
        <f>IF(B74="","",VLOOKUP(AD74,Varsayımlar!$B:$Q,10,0))</f>
        <v/>
      </c>
      <c r="T74" s="8" t="str">
        <f>IF(B74="","",VLOOKUP(AD74,Varsayımlar!$B:$Q,11,0))</f>
        <v/>
      </c>
      <c r="U74" s="8" t="str">
        <f>IF(B74="","",VLOOKUP(AD74,Varsayımlar!$B:$Q,12,0))</f>
        <v/>
      </c>
      <c r="V74" s="8" t="str">
        <f>IF(B74="","",VLOOKUP(AD74,Varsayımlar!$B:$Q,13,0))</f>
        <v/>
      </c>
      <c r="W74" s="8" t="str">
        <f>IF(B74="","",VLOOKUP(AD74,Varsayımlar!$B:$Q,14,0))</f>
        <v/>
      </c>
      <c r="AA74" s="8" t="str">
        <f>IF(B74="","",VLOOKUP(AD74,Varsayımlar!$B:$Q,15,0))</f>
        <v/>
      </c>
      <c r="AB74" s="8" t="str">
        <f>IF(B74="","",VLOOKUP(AD74,Varsayımlar!$B:$Q,16,0))</f>
        <v/>
      </c>
      <c r="AD74" s="8" t="str">
        <f>IF(B74="","",CONCATENATE(B74,E74))</f>
        <v/>
      </c>
    </row>
    <row r="75" spans="1:32" ht="31.5" x14ac:dyDescent="0.25">
      <c r="A75" s="198" t="s">
        <v>120</v>
      </c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55"/>
    </row>
    <row r="76" spans="1:32" ht="63" x14ac:dyDescent="0.25">
      <c r="A76" s="9" t="s">
        <v>0</v>
      </c>
      <c r="B76" s="9" t="s">
        <v>1</v>
      </c>
      <c r="C76" s="10" t="s">
        <v>36</v>
      </c>
      <c r="D76" s="10" t="s">
        <v>177</v>
      </c>
      <c r="E76" s="10" t="s">
        <v>42</v>
      </c>
      <c r="F76" s="9" t="s">
        <v>43</v>
      </c>
      <c r="G76" s="9" t="s">
        <v>13</v>
      </c>
      <c r="H76" s="9" t="s">
        <v>2</v>
      </c>
      <c r="I76" s="9" t="s">
        <v>83</v>
      </c>
      <c r="J76" s="9" t="s">
        <v>3</v>
      </c>
      <c r="K76" s="9" t="s">
        <v>21</v>
      </c>
      <c r="L76" s="9" t="s">
        <v>141</v>
      </c>
      <c r="M76" s="9" t="s">
        <v>20</v>
      </c>
      <c r="N76" s="9" t="s">
        <v>243</v>
      </c>
      <c r="O76" s="9" t="s">
        <v>176</v>
      </c>
      <c r="P76" s="9" t="s">
        <v>16</v>
      </c>
      <c r="Q76" s="9" t="s">
        <v>4</v>
      </c>
      <c r="R76" s="9" t="s">
        <v>5</v>
      </c>
      <c r="S76" s="9" t="s">
        <v>6</v>
      </c>
      <c r="T76" s="9" t="s">
        <v>33</v>
      </c>
      <c r="U76" s="9" t="s">
        <v>7</v>
      </c>
      <c r="V76" s="9" t="s">
        <v>8</v>
      </c>
      <c r="W76" s="9" t="s">
        <v>9</v>
      </c>
      <c r="X76" s="9" t="s">
        <v>10</v>
      </c>
      <c r="Y76" s="9" t="s">
        <v>11</v>
      </c>
      <c r="Z76" s="9" t="s">
        <v>12</v>
      </c>
      <c r="AA76" s="9" t="s">
        <v>14</v>
      </c>
      <c r="AB76" s="9" t="s">
        <v>15</v>
      </c>
      <c r="AC76" s="9" t="s">
        <v>305</v>
      </c>
      <c r="AD76" s="8" t="s">
        <v>50</v>
      </c>
    </row>
    <row r="77" spans="1:32" ht="63" x14ac:dyDescent="0.25">
      <c r="A77" s="9" t="s">
        <v>129</v>
      </c>
      <c r="B77" s="88" t="s">
        <v>90</v>
      </c>
      <c r="C77" s="97">
        <f>IF(B77="","",VLOOKUP(AD77,Varsayımlar!$B:$Q,3,0))</f>
        <v>8698829380698</v>
      </c>
      <c r="D77" s="88" t="s">
        <v>231</v>
      </c>
      <c r="E77" s="88" t="s">
        <v>91</v>
      </c>
      <c r="F77" s="88"/>
      <c r="G77" s="88" t="s">
        <v>554</v>
      </c>
      <c r="H77" s="88" t="str">
        <f>IF(B77="","",VLOOKUP(AD77,Varsayımlar!$B:$Q,5,0))</f>
        <v>MAGNİT MAVİ AMBALAJ 25CM</v>
      </c>
      <c r="I77" s="88">
        <f>IF(B77="","",VLOOKUP(AD77,Varsayımlar!B:T,19,0))</f>
        <v>0</v>
      </c>
      <c r="J77" s="88" t="str">
        <f>IF(B77="","",VLOOKUP(AD77,Varsayımlar!$B:$Q,6,0))</f>
        <v>SADE</v>
      </c>
      <c r="K77" s="88">
        <v>672</v>
      </c>
      <c r="L77" s="88"/>
      <c r="M77" s="88">
        <f>IFERROR(IF(B77="","",K77/VLOOKUP(AD77,Varsayımlar!B:R,17,0)),"")</f>
        <v>8</v>
      </c>
      <c r="N77" s="88"/>
      <c r="O77" s="88">
        <v>7</v>
      </c>
      <c r="P77" s="88">
        <f>IF(B77="","",VLOOKUP(AD77,Varsayımlar!$B:$Q,7,0)*K77)</f>
        <v>20160</v>
      </c>
      <c r="Q77" s="88">
        <f>IF(B77="","",VLOOKUP(AD77,Varsayımlar!$B:$Q,8,0))</f>
        <v>25</v>
      </c>
      <c r="R77" s="88" t="str">
        <f>IF(B77="","",VLOOKUP(AD77,Varsayımlar!$B:$Q,9,0))</f>
        <v>SOFT</v>
      </c>
      <c r="S77" s="88">
        <f>IF(B77="","",VLOOKUP(AD77,Varsayımlar!$B:$Q,10,0))</f>
        <v>4</v>
      </c>
      <c r="T77" s="88">
        <f>IF(B77="","",VLOOKUP(AD77,Varsayımlar!$B:$Q,11,0))</f>
        <v>30</v>
      </c>
      <c r="U77" s="88">
        <f>IF(B77="","",VLOOKUP(AD77,Varsayımlar!$B:$Q,12,0))</f>
        <v>260</v>
      </c>
      <c r="V77" s="88" t="str">
        <f>IF(B77="","",VLOOKUP(AD77,Varsayımlar!$B:$Q,13,0))</f>
        <v>YURTDIŞI</v>
      </c>
      <c r="W77" s="88">
        <f>IF(B77="","",VLOOKUP(AD77,Varsayımlar!$B:$Q,14,0))</f>
        <v>9</v>
      </c>
      <c r="X77" s="127">
        <v>46188</v>
      </c>
      <c r="Y77" s="127">
        <v>46461</v>
      </c>
      <c r="Z77" s="88" t="s">
        <v>560</v>
      </c>
      <c r="AA77" s="88" t="str">
        <f>IF(B77="","",VLOOKUP(AD77,Varsayımlar!$B:$Q,15,0))</f>
        <v>25CM TURUNCU KOLİ-SOL ÜST DİKDÖRTGENE ÜRETİM TARİHİ BASILACAK</v>
      </c>
      <c r="AB77" s="88" t="str">
        <f>IF(B77="","",VLOOKUP(AD77,Varsayımlar!$B:$Q,16,0))</f>
        <v>24-26 CM</v>
      </c>
      <c r="AC77" s="90">
        <f>IF(B77="","",VLOOKUP(Sayfa2!AD48,Varsayımlar!B:S,18,0))</f>
        <v>0</v>
      </c>
      <c r="AD77" s="90" t="str">
        <f>IF(B77="","",CONCATENATE(B77,E77))</f>
        <v>MAGNİTMAGNİT MAVİ AMBALAJ 25 CM 260G</v>
      </c>
    </row>
    <row r="78" spans="1:32" ht="63" x14ac:dyDescent="0.25">
      <c r="A78" s="9" t="s">
        <v>130</v>
      </c>
      <c r="B78" s="88" t="s">
        <v>90</v>
      </c>
      <c r="C78" s="97">
        <f>IF(B78="","",VLOOKUP(AD78,Varsayımlar!$B:$Q,3,0))</f>
        <v>8698829380698</v>
      </c>
      <c r="D78" s="88" t="s">
        <v>231</v>
      </c>
      <c r="E78" s="88" t="s">
        <v>91</v>
      </c>
      <c r="F78" s="88"/>
      <c r="G78" s="88" t="s">
        <v>555</v>
      </c>
      <c r="H78" s="88" t="str">
        <f>IF(B78="","",VLOOKUP(AD78,Varsayımlar!$B:$Q,5,0))</f>
        <v>MAGNİT MAVİ AMBALAJ 25CM</v>
      </c>
      <c r="I78" s="88">
        <f>IF(B78="","",VLOOKUP(AD78,Varsayımlar!B:T,19,0))</f>
        <v>0</v>
      </c>
      <c r="J78" s="88" t="str">
        <f>IF(B78="","",VLOOKUP(AD78,Varsayımlar!$B:$Q,6,0))</f>
        <v>SADE</v>
      </c>
      <c r="K78" s="88">
        <v>672</v>
      </c>
      <c r="L78" s="88"/>
      <c r="M78" s="88">
        <f>IFERROR(IF(B78="","",K78/VLOOKUP(AD78,Varsayımlar!B:R,17,0)),"")</f>
        <v>8</v>
      </c>
      <c r="N78" s="88"/>
      <c r="O78" s="88">
        <v>7</v>
      </c>
      <c r="P78" s="88">
        <f>IF(B78="","",VLOOKUP(AD78,Varsayımlar!$B:$Q,7,0)*K78)</f>
        <v>20160</v>
      </c>
      <c r="Q78" s="88">
        <f>IF(B78="","",VLOOKUP(AD78,Varsayımlar!$B:$Q,8,0))</f>
        <v>25</v>
      </c>
      <c r="R78" s="88" t="str">
        <f>IF(B78="","",VLOOKUP(AD78,Varsayımlar!$B:$Q,9,0))</f>
        <v>SOFT</v>
      </c>
      <c r="S78" s="88">
        <f>IF(B78="","",VLOOKUP(AD78,Varsayımlar!$B:$Q,10,0))</f>
        <v>4</v>
      </c>
      <c r="T78" s="88">
        <f>IF(B78="","",VLOOKUP(AD78,Varsayımlar!$B:$Q,11,0))</f>
        <v>30</v>
      </c>
      <c r="U78" s="88">
        <f>IF(B78="","",VLOOKUP(AD78,Varsayımlar!$B:$Q,12,0))</f>
        <v>260</v>
      </c>
      <c r="V78" s="88" t="str">
        <f>IF(B78="","",VLOOKUP(AD78,Varsayımlar!$B:$Q,13,0))</f>
        <v>YURTDIŞI</v>
      </c>
      <c r="W78" s="88">
        <f>IF(B78="","",VLOOKUP(AD78,Varsayımlar!$B:$Q,14,0))</f>
        <v>9</v>
      </c>
      <c r="X78" s="127">
        <v>46188</v>
      </c>
      <c r="Y78" s="127">
        <v>46461</v>
      </c>
      <c r="Z78" s="88" t="s">
        <v>560</v>
      </c>
      <c r="AA78" s="88" t="str">
        <f>IF(B78="","",VLOOKUP(AD78,Varsayımlar!$B:$Q,15,0))</f>
        <v>25CM TURUNCU KOLİ-SOL ÜST DİKDÖRTGENE ÜRETİM TARİHİ BASILACAK</v>
      </c>
      <c r="AB78" s="88" t="str">
        <f>IF(B78="","",VLOOKUP(AD78,Varsayımlar!$B:$Q,16,0))</f>
        <v>24-26 CM</v>
      </c>
      <c r="AC78" s="90">
        <f>IF(B78="","",VLOOKUP(Sayfa2!AD49,Varsayımlar!B:S,18,0))</f>
        <v>0</v>
      </c>
      <c r="AD78" s="90" t="str">
        <f>IF(B78="","",CONCATENATE(B78,E78))</f>
        <v>MAGNİTMAGNİT MAVİ AMBALAJ 25 CM 260G</v>
      </c>
    </row>
    <row r="79" spans="1:32" ht="63" x14ac:dyDescent="0.25">
      <c r="A79" s="9" t="s">
        <v>131</v>
      </c>
      <c r="B79" s="88" t="s">
        <v>90</v>
      </c>
      <c r="C79" s="97">
        <f>IF(B79="","",VLOOKUP(AD79,Varsayımlar!$B:$Q,3,0))</f>
        <v>8698829380698</v>
      </c>
      <c r="D79" s="88" t="s">
        <v>231</v>
      </c>
      <c r="E79" s="88" t="s">
        <v>91</v>
      </c>
      <c r="F79" s="88"/>
      <c r="G79" s="88" t="s">
        <v>556</v>
      </c>
      <c r="H79" s="88" t="str">
        <f>IF(B79="","",VLOOKUP(AD79,Varsayımlar!$B:$Q,5,0))</f>
        <v>MAGNİT MAVİ AMBALAJ 25CM</v>
      </c>
      <c r="I79" s="88">
        <f>IF(B79="","",VLOOKUP(AD79,Varsayımlar!B:T,19,0))</f>
        <v>0</v>
      </c>
      <c r="J79" s="88" t="str">
        <f>IF(B79="","",VLOOKUP(AD79,Varsayımlar!$B:$Q,6,0))</f>
        <v>SADE</v>
      </c>
      <c r="K79" s="88">
        <v>672</v>
      </c>
      <c r="L79" s="88"/>
      <c r="M79" s="88">
        <f>IFERROR(IF(B79="","",K79/VLOOKUP(AD79,Varsayımlar!B:R,17,0)),"")</f>
        <v>8</v>
      </c>
      <c r="N79" s="88"/>
      <c r="O79" s="88">
        <v>7</v>
      </c>
      <c r="P79" s="88">
        <f>IF(B79="","",VLOOKUP(AD79,Varsayımlar!$B:$Q,7,0)*K79)</f>
        <v>20160</v>
      </c>
      <c r="Q79" s="88">
        <f>IF(B79="","",VLOOKUP(AD79,Varsayımlar!$B:$Q,8,0))</f>
        <v>25</v>
      </c>
      <c r="R79" s="88" t="str">
        <f>IF(B79="","",VLOOKUP(AD79,Varsayımlar!$B:$Q,9,0))</f>
        <v>SOFT</v>
      </c>
      <c r="S79" s="88">
        <f>IF(B79="","",VLOOKUP(AD79,Varsayımlar!$B:$Q,10,0))</f>
        <v>4</v>
      </c>
      <c r="T79" s="88">
        <f>IF(B79="","",VLOOKUP(AD79,Varsayımlar!$B:$Q,11,0))</f>
        <v>30</v>
      </c>
      <c r="U79" s="88">
        <f>IF(B79="","",VLOOKUP(AD79,Varsayımlar!$B:$Q,12,0))</f>
        <v>260</v>
      </c>
      <c r="V79" s="88" t="str">
        <f>IF(B79="","",VLOOKUP(AD79,Varsayımlar!$B:$Q,13,0))</f>
        <v>YURTDIŞI</v>
      </c>
      <c r="W79" s="88">
        <f>IF(B79="","",VLOOKUP(AD79,Varsayımlar!$B:$Q,14,0))</f>
        <v>9</v>
      </c>
      <c r="X79" s="127">
        <v>46188</v>
      </c>
      <c r="Y79" s="127">
        <v>46461</v>
      </c>
      <c r="Z79" s="88" t="s">
        <v>560</v>
      </c>
      <c r="AA79" s="88" t="str">
        <f>IF(B79="","",VLOOKUP(AD79,Varsayımlar!$B:$Q,15,0))</f>
        <v>25CM TURUNCU KOLİ-SOL ÜST DİKDÖRTGENE ÜRETİM TARİHİ BASILACAK</v>
      </c>
      <c r="AB79" s="88" t="str">
        <f>IF(B79="","",VLOOKUP(AD79,Varsayımlar!$B:$Q,16,0))</f>
        <v>24-26 CM</v>
      </c>
      <c r="AC79" s="90">
        <f>IF(B79="","",VLOOKUP(Sayfa2!AD50,Varsayımlar!B:S,18,0))</f>
        <v>0</v>
      </c>
      <c r="AD79" s="90" t="str">
        <f>IF(B79="","",CONCATENATE(B79,E79))</f>
        <v>MAGNİTMAGNİT MAVİ AMBALAJ 25 CM 260G</v>
      </c>
    </row>
    <row r="80" spans="1:32" ht="36" customHeight="1" x14ac:dyDescent="0.25">
      <c r="A80" s="9" t="s">
        <v>29</v>
      </c>
      <c r="B80" s="67" t="s">
        <v>17</v>
      </c>
      <c r="C80" s="4">
        <f>IF(B80="","",VLOOKUP(AD80,Varsayımlar!$B:$Q,3,0))</f>
        <v>8698829380698</v>
      </c>
      <c r="D80" s="4" t="s">
        <v>260</v>
      </c>
      <c r="E80" s="105" t="s">
        <v>37</v>
      </c>
      <c r="F80" s="67" t="s">
        <v>458</v>
      </c>
      <c r="G80" s="67" t="s">
        <v>459</v>
      </c>
      <c r="H80" s="67" t="str">
        <f>IF(B80="","",VLOOKUP(AD80,Varsayımlar!$B:$Q,5,0))</f>
        <v>TORTİLLAS 25 CM 4 PCS 260G</v>
      </c>
      <c r="I80" s="67">
        <f>IF(B80="","",VLOOKUP(AD80,Varsayımlar!B:T,19,0))</f>
        <v>0</v>
      </c>
      <c r="J80" s="67" t="str">
        <f>IF(B80="","",VLOOKUP(AD80,Varsayımlar!$B:$Q,6,0))</f>
        <v>SADE</v>
      </c>
      <c r="K80" s="67">
        <v>1512</v>
      </c>
      <c r="L80" s="67"/>
      <c r="M80" s="67">
        <f>K80/84</f>
        <v>18</v>
      </c>
      <c r="N80" s="67"/>
      <c r="O80" s="67">
        <v>15</v>
      </c>
      <c r="P80" s="67">
        <f>IF(B80="","",VLOOKUP(AD80,Varsayımlar!$B:$Q,7,0)*K80)</f>
        <v>45360</v>
      </c>
      <c r="Q80" s="67">
        <f>IF(B80="","",VLOOKUP(AD80,Varsayımlar!$B:$Q,8,0))</f>
        <v>25</v>
      </c>
      <c r="R80" s="67" t="str">
        <f>IF(B80="","",VLOOKUP(AD80,Varsayımlar!$B:$Q,9,0))</f>
        <v>SOFT</v>
      </c>
      <c r="S80" s="67">
        <f>IF(B80="","",VLOOKUP(AD80,Varsayımlar!$B:$Q,10,0))</f>
        <v>4</v>
      </c>
      <c r="T80" s="67">
        <f>IF(B80="","",VLOOKUP(AD80,Varsayımlar!$B:$Q,11,0))</f>
        <v>30</v>
      </c>
      <c r="U80" s="67">
        <f>IF(B80="","",VLOOKUP(AD80,Varsayımlar!$B:$Q,12,0))</f>
        <v>260</v>
      </c>
      <c r="V80" s="67" t="str">
        <f>IF(B80="","",VLOOKUP(AD80,Varsayımlar!$B:$Q,13,0))</f>
        <v>YURTDIŞI</v>
      </c>
      <c r="W80" s="67">
        <f>IF(B80="","",VLOOKUP(AD80,Varsayımlar!$B:$Q,14,0))</f>
        <v>6</v>
      </c>
      <c r="X80" s="68">
        <v>46183</v>
      </c>
      <c r="Y80" s="68">
        <v>46366</v>
      </c>
      <c r="Z80" s="67" t="s">
        <v>460</v>
      </c>
      <c r="AA80" s="67" t="str">
        <f>IF(B80="","",VLOOKUP(AD80,Varsayımlar!$B:$Q,15,0))</f>
        <v>TRİTON -SKT ATILACAK</v>
      </c>
      <c r="AB80" s="67" t="str">
        <f>IF(B80="","",VLOOKUP(AD80,Varsayımlar!$B:$Q,16,0))</f>
        <v>24-26 CM</v>
      </c>
      <c r="AC80" s="64"/>
      <c r="AD80" s="61" t="str">
        <f>IF(B80="","",CONCATENATE(B80,E80))</f>
        <v>LLC TRİTONMUTLUKAL WHEAT TORTILLA</v>
      </c>
      <c r="AF80" s="8" t="s">
        <v>597</v>
      </c>
    </row>
    <row r="81" spans="1:31" ht="36" customHeight="1" x14ac:dyDescent="0.25">
      <c r="A81" s="9" t="s">
        <v>122</v>
      </c>
      <c r="B81" s="67" t="s">
        <v>17</v>
      </c>
      <c r="C81" s="4">
        <f>IF(B81="","",VLOOKUP(AD81,Varsayımlar!$B:$Q,3,0))</f>
        <v>8698829380698</v>
      </c>
      <c r="D81" s="4" t="s">
        <v>260</v>
      </c>
      <c r="E81" s="105" t="s">
        <v>37</v>
      </c>
      <c r="F81" s="67" t="s">
        <v>458</v>
      </c>
      <c r="G81" s="67" t="s">
        <v>461</v>
      </c>
      <c r="H81" s="67" t="str">
        <f>IF(B81="","",VLOOKUP(AD81,Varsayımlar!$B:$Q,5,0))</f>
        <v>TORTİLLAS 25 CM 4 PCS 260G</v>
      </c>
      <c r="I81" s="67">
        <f>IF(B81="","",VLOOKUP(AD81,Varsayımlar!B:T,19,0))</f>
        <v>0</v>
      </c>
      <c r="J81" s="67" t="str">
        <f>IF(B81="","",VLOOKUP(AD81,Varsayımlar!$B:$Q,6,0))</f>
        <v>SADE</v>
      </c>
      <c r="K81" s="67">
        <v>924</v>
      </c>
      <c r="L81" s="67"/>
      <c r="M81" s="67">
        <f>K81/84</f>
        <v>11</v>
      </c>
      <c r="N81" s="67"/>
      <c r="O81" s="67">
        <v>9</v>
      </c>
      <c r="P81" s="67">
        <f>IF(B81="","",VLOOKUP(AD81,Varsayımlar!$B:$Q,7,0)*K81)</f>
        <v>27720</v>
      </c>
      <c r="Q81" s="67">
        <f>IF(B81="","",VLOOKUP(AD81,Varsayımlar!$B:$Q,8,0))</f>
        <v>25</v>
      </c>
      <c r="R81" s="67" t="str">
        <f>IF(B81="","",VLOOKUP(AD81,Varsayımlar!$B:$Q,9,0))</f>
        <v>SOFT</v>
      </c>
      <c r="S81" s="67">
        <f>IF(B81="","",VLOOKUP(AD81,Varsayımlar!$B:$Q,10,0))</f>
        <v>4</v>
      </c>
      <c r="T81" s="67">
        <f>IF(B81="","",VLOOKUP(AD81,Varsayımlar!$B:$Q,11,0))</f>
        <v>30</v>
      </c>
      <c r="U81" s="67">
        <f>IF(B81="","",VLOOKUP(AD81,Varsayımlar!$B:$Q,12,0))</f>
        <v>260</v>
      </c>
      <c r="V81" s="67" t="str">
        <f>IF(B81="","",VLOOKUP(AD81,Varsayımlar!$B:$Q,13,0))</f>
        <v>YURTDIŞI</v>
      </c>
      <c r="W81" s="67">
        <f>IF(B81="","",VLOOKUP(AD81,Varsayımlar!$B:$Q,14,0))</f>
        <v>6</v>
      </c>
      <c r="X81" s="68">
        <v>46183</v>
      </c>
      <c r="Y81" s="68">
        <v>46366</v>
      </c>
      <c r="Z81" s="67" t="s">
        <v>460</v>
      </c>
      <c r="AA81" s="67" t="str">
        <f>IF(B81="","",VLOOKUP(AD81,Varsayımlar!$B:$Q,15,0))</f>
        <v>TRİTON -SKT ATILACAK</v>
      </c>
      <c r="AB81" s="67" t="str">
        <f>IF(B81="","",VLOOKUP(AD81,Varsayımlar!$B:$Q,16,0))</f>
        <v>24-26 CM</v>
      </c>
      <c r="AC81" s="64"/>
      <c r="AD81" s="61" t="str">
        <f>IF(B81="","",CONCATENATE(B81,E81))</f>
        <v>LLC TRİTONMUTLUKAL WHEAT TORTILLA</v>
      </c>
    </row>
    <row r="82" spans="1:31" ht="36" customHeight="1" x14ac:dyDescent="0.25">
      <c r="A82" s="9" t="s">
        <v>123</v>
      </c>
      <c r="B82" s="70" t="s">
        <v>17</v>
      </c>
      <c r="C82" s="71">
        <f>IF(B82="","",VLOOKUP(AD82,Varsayımlar!$B:$Q,3,0))</f>
        <v>8698829380698</v>
      </c>
      <c r="D82" s="71" t="s">
        <v>261</v>
      </c>
      <c r="E82" s="106" t="s">
        <v>37</v>
      </c>
      <c r="F82" s="70" t="s">
        <v>462</v>
      </c>
      <c r="G82" s="70" t="s">
        <v>463</v>
      </c>
      <c r="H82" s="70" t="str">
        <f>IF(B82="","",VLOOKUP(AD82,Varsayımlar!$B:$Q,5,0))</f>
        <v>TORTİLLAS 25 CM 4 PCS 260G</v>
      </c>
      <c r="I82" s="70">
        <f>IF(B82="","",VLOOKUP(AD82,Varsayımlar!B:T,19,0))</f>
        <v>0</v>
      </c>
      <c r="J82" s="70" t="str">
        <f>IF(B82="","",VLOOKUP(AD82,Varsayımlar!$B:$Q,6,0))</f>
        <v>SADE</v>
      </c>
      <c r="K82" s="70">
        <v>1596</v>
      </c>
      <c r="L82" s="70"/>
      <c r="M82" s="70">
        <f>K82/84</f>
        <v>19</v>
      </c>
      <c r="N82" s="70"/>
      <c r="O82" s="70">
        <v>16</v>
      </c>
      <c r="P82" s="70">
        <f>IF(B82="","",VLOOKUP(AD82,Varsayımlar!$B:$Q,7,0)*K82)</f>
        <v>47880</v>
      </c>
      <c r="Q82" s="70">
        <f>IF(B82="","",VLOOKUP(AD82,Varsayımlar!$B:$Q,8,0))</f>
        <v>25</v>
      </c>
      <c r="R82" s="70" t="str">
        <f>IF(B82="","",VLOOKUP(AD82,Varsayımlar!$B:$Q,9,0))</f>
        <v>SOFT</v>
      </c>
      <c r="S82" s="70">
        <f>IF(B82="","",VLOOKUP(AD82,Varsayımlar!$B:$Q,10,0))</f>
        <v>4</v>
      </c>
      <c r="T82" s="70">
        <f>IF(B82="","",VLOOKUP(AD82,Varsayımlar!$B:$Q,11,0))</f>
        <v>30</v>
      </c>
      <c r="U82" s="70">
        <f>IF(B82="","",VLOOKUP(AD82,Varsayımlar!$B:$Q,12,0))</f>
        <v>260</v>
      </c>
      <c r="V82" s="70" t="str">
        <f>IF(B82="","",VLOOKUP(AD82,Varsayımlar!$B:$Q,13,0))</f>
        <v>YURTDIŞI</v>
      </c>
      <c r="W82" s="70">
        <f>IF(B82="","",VLOOKUP(AD82,Varsayımlar!$B:$Q,14,0))</f>
        <v>6</v>
      </c>
      <c r="X82" s="73">
        <v>46183</v>
      </c>
      <c r="Y82" s="73">
        <v>46366</v>
      </c>
      <c r="Z82" s="70" t="s">
        <v>464</v>
      </c>
      <c r="AA82" s="70" t="str">
        <f>IF(B82="","",VLOOKUP(AD82,Varsayımlar!$B:$Q,15,0))</f>
        <v>TRİTON -SKT ATILACAK</v>
      </c>
      <c r="AB82" s="70" t="str">
        <f>IF(B82="","",VLOOKUP(AD82,Varsayımlar!$B:$Q,16,0))</f>
        <v>24-26 CM</v>
      </c>
      <c r="AC82" s="64"/>
      <c r="AD82" s="61" t="str">
        <f t="shared" ref="AD82:AD139" si="4">IF(B82="","",CONCATENATE(B82,E82))</f>
        <v>LLC TRİTONMUTLUKAL WHEAT TORTILLA</v>
      </c>
    </row>
    <row r="83" spans="1:31" ht="36" customHeight="1" x14ac:dyDescent="0.25">
      <c r="A83" s="9" t="s">
        <v>124</v>
      </c>
      <c r="B83" s="70" t="s">
        <v>17</v>
      </c>
      <c r="C83" s="71">
        <f>IF(B83="","",VLOOKUP(AD83,Varsayımlar!$B:$Q,3,0))</f>
        <v>8698829380698</v>
      </c>
      <c r="D83" s="71" t="s">
        <v>261</v>
      </c>
      <c r="E83" s="106" t="s">
        <v>37</v>
      </c>
      <c r="F83" s="70" t="s">
        <v>462</v>
      </c>
      <c r="G83" s="70" t="s">
        <v>465</v>
      </c>
      <c r="H83" s="70" t="str">
        <f>IF(B83="","",VLOOKUP(AD83,Varsayımlar!$B:$Q,5,0))</f>
        <v>TORTİLLAS 25 CM 4 PCS 260G</v>
      </c>
      <c r="I83" s="70">
        <f>IF(B83="","",VLOOKUP(AD83,Varsayımlar!B:T,19,0))</f>
        <v>0</v>
      </c>
      <c r="J83" s="70" t="str">
        <f>IF(B83="","",VLOOKUP(AD83,Varsayımlar!$B:$Q,6,0))</f>
        <v>SADE</v>
      </c>
      <c r="K83" s="70">
        <v>840</v>
      </c>
      <c r="L83" s="70"/>
      <c r="M83" s="70">
        <f>K83/84</f>
        <v>10</v>
      </c>
      <c r="N83" s="70"/>
      <c r="O83" s="70">
        <v>9</v>
      </c>
      <c r="P83" s="70">
        <f>IF(B83="","",VLOOKUP(AD83,Varsayımlar!$B:$Q,7,0)*K83)</f>
        <v>25200</v>
      </c>
      <c r="Q83" s="70">
        <f>IF(B83="","",VLOOKUP(AD83,Varsayımlar!$B:$Q,8,0))</f>
        <v>25</v>
      </c>
      <c r="R83" s="70" t="str">
        <f>IF(B83="","",VLOOKUP(AD83,Varsayımlar!$B:$Q,9,0))</f>
        <v>SOFT</v>
      </c>
      <c r="S83" s="70">
        <f>IF(B83="","",VLOOKUP(AD83,Varsayımlar!$B:$Q,10,0))</f>
        <v>4</v>
      </c>
      <c r="T83" s="70">
        <f>IF(B83="","",VLOOKUP(AD83,Varsayımlar!$B:$Q,11,0))</f>
        <v>30</v>
      </c>
      <c r="U83" s="70">
        <f>IF(B83="","",VLOOKUP(AD83,Varsayımlar!$B:$Q,12,0))</f>
        <v>260</v>
      </c>
      <c r="V83" s="70" t="str">
        <f>IF(B83="","",VLOOKUP(AD83,Varsayımlar!$B:$Q,13,0))</f>
        <v>YURTDIŞI</v>
      </c>
      <c r="W83" s="70">
        <f>IF(B83="","",VLOOKUP(AD83,Varsayımlar!$B:$Q,14,0))</f>
        <v>6</v>
      </c>
      <c r="X83" s="73">
        <v>46183</v>
      </c>
      <c r="Y83" s="73">
        <v>46366</v>
      </c>
      <c r="Z83" s="70" t="s">
        <v>464</v>
      </c>
      <c r="AA83" s="70" t="str">
        <f>IF(B83="","",VLOOKUP(AD83,Varsayımlar!$B:$Q,15,0))</f>
        <v>TRİTON -SKT ATILACAK</v>
      </c>
      <c r="AB83" s="70" t="str">
        <f>IF(B83="","",VLOOKUP(AD83,Varsayımlar!$B:$Q,16,0))</f>
        <v>24-26 CM</v>
      </c>
      <c r="AC83" s="64"/>
      <c r="AD83" s="61" t="str">
        <f t="shared" si="4"/>
        <v>LLC TRİTONMUTLUKAL WHEAT TORTILLA</v>
      </c>
    </row>
    <row r="84" spans="1:31" ht="47.25" x14ac:dyDescent="0.25">
      <c r="A84" s="9" t="s">
        <v>125</v>
      </c>
      <c r="B84" s="9" t="s">
        <v>31</v>
      </c>
      <c r="C84" s="10">
        <f>IF(B84="","",VLOOKUP(AD84,Varsayımlar!$B:$Q,3,0))</f>
        <v>8698829380698</v>
      </c>
      <c r="D84" s="10"/>
      <c r="E84" s="85" t="s">
        <v>240</v>
      </c>
      <c r="F84" s="9">
        <v>47</v>
      </c>
      <c r="G84" s="9" t="s">
        <v>251</v>
      </c>
      <c r="H84" s="9" t="str">
        <f>IF(B84="","",VLOOKUP(AD84,Varsayımlar!$B:$Q,5,0))</f>
        <v>Hanami 20cm Sade 4 pcs 166g (067)</v>
      </c>
      <c r="I84" s="9" t="str">
        <f>IF(B84="","",VLOOKUP(AD84,Varsayımlar!B:T,19,0))</f>
        <v>Ambalaj kaç aylık kontrol?</v>
      </c>
      <c r="J84" s="9" t="str">
        <f>IF(B84="","",VLOOKUP(AD84,Varsayımlar!$B:$Q,6,0))</f>
        <v>SADE</v>
      </c>
      <c r="K84" s="9">
        <v>2380</v>
      </c>
      <c r="L84" s="9"/>
      <c r="M84" s="9">
        <f>IFERROR(IF(B84="","",K84/VLOOKUP(AD84,Varsayımlar!B:R,17,0)),"")</f>
        <v>17</v>
      </c>
      <c r="N84" s="9"/>
      <c r="O84" s="9">
        <v>24</v>
      </c>
      <c r="P84" s="9">
        <f>IF(B84="","",VLOOKUP(AD84,Varsayımlar!$B:$Q,7,0)*K84)</f>
        <v>71400</v>
      </c>
      <c r="Q84" s="9">
        <f>IF(B84="","",VLOOKUP(AD84,Varsayımlar!$B:$Q,8,0))</f>
        <v>20</v>
      </c>
      <c r="R84" s="9" t="str">
        <f>IF(B84="","",VLOOKUP(AD84,Varsayımlar!$B:$Q,9,0))</f>
        <v>Irak Soft</v>
      </c>
      <c r="S84" s="9">
        <f>IF(B84="","",VLOOKUP(AD84,Varsayımlar!$B:$Q,10,0))</f>
        <v>4</v>
      </c>
      <c r="T84" s="9">
        <f>IF(B84="","",VLOOKUP(AD84,Varsayımlar!$B:$Q,11,0))</f>
        <v>30</v>
      </c>
      <c r="U84" s="9">
        <f>IF(B84="","",VLOOKUP(AD84,Varsayımlar!$B:$Q,12,0))</f>
        <v>166</v>
      </c>
      <c r="V84" s="9" t="str">
        <f>IF(B84="","",VLOOKUP(AD84,Varsayımlar!$B:$Q,13,0))</f>
        <v>Yurtdışı</v>
      </c>
      <c r="W84" s="9">
        <f>IF(B84="","",VLOOKUP(AD84,Varsayımlar!$B:$Q,14,0))</f>
        <v>9</v>
      </c>
      <c r="X84" s="86">
        <v>46188</v>
      </c>
      <c r="Y84" s="86">
        <v>46461</v>
      </c>
      <c r="Z84" s="9">
        <v>26061520</v>
      </c>
      <c r="AA84" s="9" t="str">
        <f>IF(B84="","",VLOOKUP(AD84,Varsayımlar!$B:$Q,15,0))</f>
        <v>Hanami Mavi Koli -Üretim Tarihi+9 AYI KAPATACAK ETİKETLİ</v>
      </c>
      <c r="AB84" s="9" t="str">
        <f>IF(B84="","",VLOOKUP(AD84,Varsayımlar!$B:$Q,16,0))</f>
        <v>19-21 cm</v>
      </c>
      <c r="AC84" s="9">
        <f>IF(B84="","",VLOOKUP(Sayfa2!AD57,Varsayımlar!B:S,18,0))</f>
        <v>0</v>
      </c>
      <c r="AD84" s="9" t="str">
        <f>IF(B84="","",CONCATENATE(B84,E84))</f>
        <v xml:space="preserve">GERMESHanami 20cm sade 4pcs 166g </v>
      </c>
    </row>
    <row r="85" spans="1:31" ht="47.25" x14ac:dyDescent="0.25">
      <c r="A85" s="9" t="s">
        <v>126</v>
      </c>
      <c r="B85" s="88" t="s">
        <v>31</v>
      </c>
      <c r="C85" s="89">
        <f>IF(B85="","",VLOOKUP(AD85,Varsayımlar!$B:$Q,3,0))</f>
        <v>8698829380698</v>
      </c>
      <c r="D85" s="89"/>
      <c r="E85" s="85" t="s">
        <v>244</v>
      </c>
      <c r="F85" s="9">
        <v>47</v>
      </c>
      <c r="G85" s="9" t="s">
        <v>252</v>
      </c>
      <c r="H85" s="90" t="str">
        <f>IF(B85="","",VLOOKUP(AD85,Varsayımlar!$B:$Q,5,0))</f>
        <v>Tortillas 20cm (Etiketli)</v>
      </c>
      <c r="I85" s="90" t="str">
        <f>IF(B85="","",VLOOKUP(AD85,Varsayımlar!B:T,19,0))</f>
        <v>Etiketli</v>
      </c>
      <c r="J85" s="90" t="str">
        <f>IF(B85="","",VLOOKUP(AD85,Varsayımlar!$B:$Q,6,0))</f>
        <v>SADE</v>
      </c>
      <c r="K85" s="9">
        <v>140</v>
      </c>
      <c r="L85" s="9"/>
      <c r="M85" s="9">
        <f>IFERROR(IF(B85="","",K85/VLOOKUP(AD85,Varsayımlar!B:R,17,0)),"")</f>
        <v>1</v>
      </c>
      <c r="N85" s="9"/>
      <c r="O85" s="9">
        <v>2</v>
      </c>
      <c r="P85" s="90">
        <f>IF(B85="","",VLOOKUP(AD85,Varsayımlar!$B:$Q,7,0)*K85)</f>
        <v>4200</v>
      </c>
      <c r="Q85" s="90">
        <f>IF(B85="","",VLOOKUP(AD85,Varsayımlar!$B:$Q,8,0))</f>
        <v>20</v>
      </c>
      <c r="R85" s="90" t="str">
        <f>IF(B85="","",VLOOKUP(AD85,Varsayımlar!$B:$Q,9,0))</f>
        <v>Irak soft</v>
      </c>
      <c r="S85" s="90">
        <f>IF(B85="","",VLOOKUP(AD85,Varsayımlar!$B:$Q,10,0))</f>
        <v>4</v>
      </c>
      <c r="T85" s="90">
        <f>IF(B85="","",VLOOKUP(AD85,Varsayımlar!$B:$Q,11,0))</f>
        <v>30</v>
      </c>
      <c r="U85" s="90">
        <f>IF(B85="","",VLOOKUP(AD85,Varsayımlar!$B:$Q,12,0))</f>
        <v>166</v>
      </c>
      <c r="V85" s="90" t="str">
        <f>IF(B85="","",VLOOKUP(AD85,Varsayımlar!$B:$Q,13,0))</f>
        <v>Yurtdışı</v>
      </c>
      <c r="W85" s="90">
        <f>IF(B85="","",VLOOKUP(AD85,Varsayımlar!$B:$Q,14,0))</f>
        <v>9</v>
      </c>
      <c r="X85" s="86">
        <v>46188</v>
      </c>
      <c r="Y85" s="86">
        <v>46461</v>
      </c>
      <c r="Z85" s="9">
        <v>26061520</v>
      </c>
      <c r="AA85" s="90" t="str">
        <f>IF(B85="","",VLOOKUP(AD85,Varsayımlar!$B:$Q,15,0))</f>
        <v>20cm Koli-Üretim Tarihli Etiket</v>
      </c>
      <c r="AB85" s="90" t="str">
        <f>IF(B85="","",VLOOKUP(AD85,Varsayımlar!$B:$Q,16,0))</f>
        <v>19-21 cm</v>
      </c>
      <c r="AC85" s="90">
        <f>IF(B85="","",VLOOKUP(Sayfa2!AD58,Varsayımlar!B:S,18,0))</f>
        <v>0</v>
      </c>
      <c r="AD85" s="90" t="str">
        <f t="shared" si="4"/>
        <v>GERMESTortillas 20cm 4 lü 166g</v>
      </c>
    </row>
    <row r="86" spans="1:31" ht="47.25" x14ac:dyDescent="0.25">
      <c r="A86" s="9" t="s">
        <v>127</v>
      </c>
      <c r="B86" s="9" t="s">
        <v>31</v>
      </c>
      <c r="C86" s="10">
        <f>IF(B86="","",VLOOKUP(AD86,Varsayımlar!$B:$Q,3,0))</f>
        <v>8698829380698</v>
      </c>
      <c r="D86" s="10"/>
      <c r="E86" s="85" t="s">
        <v>246</v>
      </c>
      <c r="F86" s="9">
        <v>47</v>
      </c>
      <c r="G86" s="9" t="s">
        <v>253</v>
      </c>
      <c r="H86" s="9" t="str">
        <f>IF(B86="","",VLOOKUP(AD86,Varsayımlar!$B:$Q,5,0))</f>
        <v>Hanami Peynirli 20cm (050)</v>
      </c>
      <c r="I86" s="9" t="str">
        <f>IF(B86="","",VLOOKUP(AD86,Varsayımlar!B:T,19,0))</f>
        <v>Ambalaj kaç aylık kontrol?</v>
      </c>
      <c r="J86" s="9" t="str">
        <f>IF(B86="","",VLOOKUP(AD86,Varsayımlar!$B:$Q,6,0))</f>
        <v>PEYNİRLİ</v>
      </c>
      <c r="K86" s="9">
        <v>1120</v>
      </c>
      <c r="L86" s="9"/>
      <c r="M86" s="9">
        <f>IFERROR(IF(B86="","",K86/VLOOKUP(AD86,Varsayımlar!B:R,17,0)),"")</f>
        <v>8</v>
      </c>
      <c r="N86" s="9"/>
      <c r="O86" s="9">
        <v>12</v>
      </c>
      <c r="P86" s="9">
        <f>IF(B86="","",VLOOKUP(AD86,Varsayımlar!$B:$Q,7,0)*K86)</f>
        <v>33600</v>
      </c>
      <c r="Q86" s="9">
        <f>IF(B86="","",VLOOKUP(AD86,Varsayımlar!$B:$Q,8,0))</f>
        <v>20</v>
      </c>
      <c r="R86" s="9" t="str">
        <f>IF(B86="","",VLOOKUP(AD86,Varsayımlar!$B:$Q,9,0))</f>
        <v>Irak Soft-AT</v>
      </c>
      <c r="S86" s="9">
        <f>IF(B86="","",VLOOKUP(AD86,Varsayımlar!$B:$Q,10,0))</f>
        <v>4</v>
      </c>
      <c r="T86" s="9">
        <f>IF(B86="","",VLOOKUP(AD86,Varsayımlar!$B:$Q,11,0))</f>
        <v>30</v>
      </c>
      <c r="U86" s="9">
        <f>IF(B86="","",VLOOKUP(AD86,Varsayımlar!$B:$Q,12,0))</f>
        <v>166</v>
      </c>
      <c r="V86" s="9" t="str">
        <f>IF(B86="","",VLOOKUP(AD86,Varsayımlar!$B:$Q,13,0))</f>
        <v>YURTDIŞI</v>
      </c>
      <c r="W86" s="9">
        <f>IF(B86="","",VLOOKUP(AD86,Varsayımlar!$B:$Q,14,0))</f>
        <v>9</v>
      </c>
      <c r="X86" s="86">
        <v>46188</v>
      </c>
      <c r="Y86" s="86">
        <v>46461</v>
      </c>
      <c r="Z86" s="9" t="s">
        <v>250</v>
      </c>
      <c r="AA86" s="9" t="str">
        <f>IF(B86="","",VLOOKUP(AD86,Varsayımlar!$B:$Q,15,0))</f>
        <v>HANAMİ SARI KOLİ-ÜRETİM TARİHİ BASILACAK</v>
      </c>
      <c r="AB86" s="9" t="str">
        <f>IF(B86="","",VLOOKUP(AD86,Varsayımlar!$B:$Q,16,0))</f>
        <v>19-21 CM</v>
      </c>
      <c r="AC86" s="9">
        <f>IF(B86="","",VLOOKUP(Sayfa2!AD59,Varsayımlar!B:S,18,0))</f>
        <v>0</v>
      </c>
      <c r="AD86" s="9" t="str">
        <f t="shared" si="4"/>
        <v>GERMESHanami Peynirli 20cm 4 lü 166g</v>
      </c>
    </row>
    <row r="87" spans="1:31" ht="63" x14ac:dyDescent="0.25">
      <c r="A87" s="9" t="s">
        <v>132</v>
      </c>
      <c r="B87" s="111" t="s">
        <v>90</v>
      </c>
      <c r="C87" s="112">
        <f>IF(B87="","",VLOOKUP(AD87,Varsayımlar!$B:$Q,3,0))</f>
        <v>8698829380698</v>
      </c>
      <c r="D87" s="111" t="s">
        <v>232</v>
      </c>
      <c r="E87" s="111" t="s">
        <v>91</v>
      </c>
      <c r="F87" s="111"/>
      <c r="G87" s="111" t="s">
        <v>557</v>
      </c>
      <c r="H87" s="111" t="str">
        <f>IF(B87="","",VLOOKUP(AD87,Varsayımlar!$B:$Q,5,0))</f>
        <v>MAGNİT MAVİ AMBALAJ 25CM</v>
      </c>
      <c r="I87" s="111">
        <f>IF(B87="","",VLOOKUP(AD87,Varsayımlar!B:T,19,0))</f>
        <v>0</v>
      </c>
      <c r="J87" s="111" t="str">
        <f>IF(B87="","",VLOOKUP(AD87,Varsayımlar!$B:$Q,6,0))</f>
        <v>SADE</v>
      </c>
      <c r="K87" s="111">
        <v>672</v>
      </c>
      <c r="L87" s="111"/>
      <c r="M87" s="111">
        <f>IFERROR(IF(B87="","",K87/VLOOKUP(AD87,Varsayımlar!B:R,17,0)),"")</f>
        <v>8</v>
      </c>
      <c r="N87" s="111"/>
      <c r="O87" s="111">
        <v>7</v>
      </c>
      <c r="P87" s="111">
        <f>IF(B87="","",VLOOKUP(AD87,Varsayımlar!$B:$Q,7,0)*K87)</f>
        <v>20160</v>
      </c>
      <c r="Q87" s="111">
        <f>IF(B87="","",VLOOKUP(AD87,Varsayımlar!$B:$Q,8,0))</f>
        <v>25</v>
      </c>
      <c r="R87" s="111" t="str">
        <f>IF(B87="","",VLOOKUP(AD87,Varsayımlar!$B:$Q,9,0))</f>
        <v>SOFT</v>
      </c>
      <c r="S87" s="111">
        <f>IF(B87="","",VLOOKUP(AD87,Varsayımlar!$B:$Q,10,0))</f>
        <v>4</v>
      </c>
      <c r="T87" s="111">
        <f>IF(B87="","",VLOOKUP(AD87,Varsayımlar!$B:$Q,11,0))</f>
        <v>30</v>
      </c>
      <c r="U87" s="111">
        <f>IF(B87="","",VLOOKUP(AD87,Varsayımlar!$B:$Q,12,0))</f>
        <v>260</v>
      </c>
      <c r="V87" s="111" t="str">
        <f>IF(B87="","",VLOOKUP(AD87,Varsayımlar!$B:$Q,13,0))</f>
        <v>YURTDIŞI</v>
      </c>
      <c r="W87" s="111">
        <f>IF(B87="","",VLOOKUP(AD87,Varsayımlar!$B:$Q,14,0))</f>
        <v>9</v>
      </c>
      <c r="X87" s="114">
        <v>46188</v>
      </c>
      <c r="Y87" s="114">
        <v>46461</v>
      </c>
      <c r="Z87" s="111" t="s">
        <v>561</v>
      </c>
      <c r="AA87" s="111" t="str">
        <f>IF(B87="","",VLOOKUP(AD87,Varsayımlar!$B:$Q,15,0))</f>
        <v>25CM TURUNCU KOLİ-SOL ÜST DİKDÖRTGENE ÜRETİM TARİHİ BASILACAK</v>
      </c>
      <c r="AB87" s="111" t="str">
        <f>IF(B87="","",VLOOKUP(AD87,Varsayımlar!$B:$Q,16,0))</f>
        <v>24-26 CM</v>
      </c>
      <c r="AC87" s="90">
        <f>IF(B87="","",VLOOKUP(Sayfa2!AD51,Varsayımlar!B:S,18,0))</f>
        <v>0</v>
      </c>
      <c r="AD87" s="90" t="str">
        <f t="shared" si="4"/>
        <v>MAGNİTMAGNİT MAVİ AMBALAJ 25 CM 260G</v>
      </c>
    </row>
    <row r="88" spans="1:31" ht="63" x14ac:dyDescent="0.25">
      <c r="A88" s="9" t="s">
        <v>133</v>
      </c>
      <c r="B88" s="111" t="s">
        <v>90</v>
      </c>
      <c r="C88" s="112">
        <f>IF(B88="","",VLOOKUP(AD88,Varsayımlar!$B:$Q,3,0))</f>
        <v>8698829380698</v>
      </c>
      <c r="D88" s="111" t="s">
        <v>232</v>
      </c>
      <c r="E88" s="111" t="s">
        <v>91</v>
      </c>
      <c r="F88" s="111"/>
      <c r="G88" s="111" t="s">
        <v>558</v>
      </c>
      <c r="H88" s="111" t="str">
        <f>IF(B88="","",VLOOKUP(AD88,Varsayımlar!$B:$Q,5,0))</f>
        <v>MAGNİT MAVİ AMBALAJ 25CM</v>
      </c>
      <c r="I88" s="111">
        <f>IF(B88="","",VLOOKUP(AD88,Varsayımlar!B:T,19,0))</f>
        <v>0</v>
      </c>
      <c r="J88" s="111" t="str">
        <f>IF(B88="","",VLOOKUP(AD88,Varsayımlar!$B:$Q,6,0))</f>
        <v>SADE</v>
      </c>
      <c r="K88" s="111">
        <v>672</v>
      </c>
      <c r="L88" s="111"/>
      <c r="M88" s="111">
        <f>IFERROR(IF(B88="","",K88/VLOOKUP(AD88,Varsayımlar!B:R,17,0)),"")</f>
        <v>8</v>
      </c>
      <c r="N88" s="111"/>
      <c r="O88" s="111">
        <v>7</v>
      </c>
      <c r="P88" s="111">
        <f>IF(B88="","",VLOOKUP(AD88,Varsayımlar!$B:$Q,7,0)*K88)</f>
        <v>20160</v>
      </c>
      <c r="Q88" s="111">
        <f>IF(B88="","",VLOOKUP(AD88,Varsayımlar!$B:$Q,8,0))</f>
        <v>25</v>
      </c>
      <c r="R88" s="111" t="str">
        <f>IF(B88="","",VLOOKUP(AD88,Varsayımlar!$B:$Q,9,0))</f>
        <v>SOFT</v>
      </c>
      <c r="S88" s="111">
        <f>IF(B88="","",VLOOKUP(AD88,Varsayımlar!$B:$Q,10,0))</f>
        <v>4</v>
      </c>
      <c r="T88" s="111">
        <f>IF(B88="","",VLOOKUP(AD88,Varsayımlar!$B:$Q,11,0))</f>
        <v>30</v>
      </c>
      <c r="U88" s="111">
        <f>IF(B88="","",VLOOKUP(AD88,Varsayımlar!$B:$Q,12,0))</f>
        <v>260</v>
      </c>
      <c r="V88" s="111" t="str">
        <f>IF(B88="","",VLOOKUP(AD88,Varsayımlar!$B:$Q,13,0))</f>
        <v>YURTDIŞI</v>
      </c>
      <c r="W88" s="111">
        <f>IF(B88="","",VLOOKUP(AD88,Varsayımlar!$B:$Q,14,0))</f>
        <v>9</v>
      </c>
      <c r="X88" s="114">
        <v>46188</v>
      </c>
      <c r="Y88" s="114">
        <v>46461</v>
      </c>
      <c r="Z88" s="111" t="s">
        <v>561</v>
      </c>
      <c r="AA88" s="111" t="str">
        <f>IF(B88="","",VLOOKUP(AD88,Varsayımlar!$B:$Q,15,0))</f>
        <v>25CM TURUNCU KOLİ-SOL ÜST DİKDÖRTGENE ÜRETİM TARİHİ BASILACAK</v>
      </c>
      <c r="AB88" s="111" t="str">
        <f>IF(B88="","",VLOOKUP(AD88,Varsayımlar!$B:$Q,16,0))</f>
        <v>24-26 CM</v>
      </c>
      <c r="AC88" s="90">
        <f>IF(B88="","",VLOOKUP(Sayfa2!AD52,Varsayımlar!B:S,18,0))</f>
        <v>0</v>
      </c>
      <c r="AD88" s="90" t="str">
        <f t="shared" si="4"/>
        <v>MAGNİTMAGNİT MAVİ AMBALAJ 25 CM 260G</v>
      </c>
    </row>
    <row r="89" spans="1:31" ht="63" x14ac:dyDescent="0.25">
      <c r="A89" s="9" t="s">
        <v>134</v>
      </c>
      <c r="B89" s="111" t="s">
        <v>90</v>
      </c>
      <c r="C89" s="112">
        <f>IF(B89="","",VLOOKUP(AD89,Varsayımlar!$B:$Q,3,0))</f>
        <v>8698829380698</v>
      </c>
      <c r="D89" s="111" t="s">
        <v>232</v>
      </c>
      <c r="E89" s="111" t="s">
        <v>91</v>
      </c>
      <c r="F89" s="111"/>
      <c r="G89" s="111" t="s">
        <v>559</v>
      </c>
      <c r="H89" s="111" t="str">
        <f>IF(B89="","",VLOOKUP(AD89,Varsayımlar!$B:$Q,5,0))</f>
        <v>MAGNİT MAVİ AMBALAJ 25CM</v>
      </c>
      <c r="I89" s="111">
        <f>IF(B89="","",VLOOKUP(AD89,Varsayımlar!B:T,19,0))</f>
        <v>0</v>
      </c>
      <c r="J89" s="111" t="str">
        <f>IF(B89="","",VLOOKUP(AD89,Varsayımlar!$B:$Q,6,0))</f>
        <v>SADE</v>
      </c>
      <c r="K89" s="111">
        <v>672</v>
      </c>
      <c r="L89" s="111"/>
      <c r="M89" s="111">
        <f>IFERROR(IF(B89="","",K89/VLOOKUP(AD89,Varsayımlar!B:R,17,0)),"")</f>
        <v>8</v>
      </c>
      <c r="N89" s="111"/>
      <c r="O89" s="111">
        <v>7</v>
      </c>
      <c r="P89" s="111">
        <f>IF(B89="","",VLOOKUP(AD89,Varsayımlar!$B:$Q,7,0)*K89)</f>
        <v>20160</v>
      </c>
      <c r="Q89" s="111">
        <f>IF(B89="","",VLOOKUP(AD89,Varsayımlar!$B:$Q,8,0))</f>
        <v>25</v>
      </c>
      <c r="R89" s="111" t="str">
        <f>IF(B89="","",VLOOKUP(AD89,Varsayımlar!$B:$Q,9,0))</f>
        <v>SOFT</v>
      </c>
      <c r="S89" s="111">
        <f>IF(B89="","",VLOOKUP(AD89,Varsayımlar!$B:$Q,10,0))</f>
        <v>4</v>
      </c>
      <c r="T89" s="111">
        <f>IF(B89="","",VLOOKUP(AD89,Varsayımlar!$B:$Q,11,0))</f>
        <v>30</v>
      </c>
      <c r="U89" s="111">
        <f>IF(B89="","",VLOOKUP(AD89,Varsayımlar!$B:$Q,12,0))</f>
        <v>260</v>
      </c>
      <c r="V89" s="111" t="str">
        <f>IF(B89="","",VLOOKUP(AD89,Varsayımlar!$B:$Q,13,0))</f>
        <v>YURTDIŞI</v>
      </c>
      <c r="W89" s="111">
        <f>IF(B89="","",VLOOKUP(AD89,Varsayımlar!$B:$Q,14,0))</f>
        <v>9</v>
      </c>
      <c r="X89" s="114">
        <v>46188</v>
      </c>
      <c r="Y89" s="114">
        <v>46461</v>
      </c>
      <c r="Z89" s="111" t="s">
        <v>561</v>
      </c>
      <c r="AA89" s="111" t="str">
        <f>IF(B89="","",VLOOKUP(AD89,Varsayımlar!$B:$Q,15,0))</f>
        <v>25CM TURUNCU KOLİ-SOL ÜST DİKDÖRTGENE ÜRETİM TARİHİ BASILACAK</v>
      </c>
      <c r="AB89" s="111" t="str">
        <f>IF(B89="","",VLOOKUP(AD89,Varsayımlar!$B:$Q,16,0))</f>
        <v>24-26 CM</v>
      </c>
      <c r="AC89" s="90">
        <f>IF(B89="","",VLOOKUP(Sayfa2!AD53,Varsayımlar!B:S,18,0))</f>
        <v>0</v>
      </c>
      <c r="AD89" s="90" t="str">
        <f t="shared" si="4"/>
        <v>MAGNİTMAGNİT MAVİ AMBALAJ 25 CM 260G</v>
      </c>
    </row>
    <row r="90" spans="1:31" ht="40.5" customHeight="1" x14ac:dyDescent="0.25">
      <c r="A90" s="9" t="s">
        <v>135</v>
      </c>
      <c r="B90" s="88" t="s">
        <v>271</v>
      </c>
      <c r="C90" s="89">
        <f>IF(B90="","",VLOOKUP(AD90,Varsayımlar!$B:$Q,3,0))</f>
        <v>8698829380698</v>
      </c>
      <c r="D90" s="89"/>
      <c r="E90" s="85" t="s">
        <v>268</v>
      </c>
      <c r="F90" s="9"/>
      <c r="G90" s="9" t="s">
        <v>530</v>
      </c>
      <c r="H90" s="90" t="str">
        <f>IF(B90="","",VLOOKUP(AD90,Varsayımlar!$B:$Q,5,0))</f>
        <v>Rimini 20cm</v>
      </c>
      <c r="I90" s="90">
        <f>IF(B90="","",VLOOKUP(AD90,Varsayımlar!B:T,19,0))</f>
        <v>0</v>
      </c>
      <c r="J90" s="90" t="str">
        <f>IF(B90="","",VLOOKUP(AD90,Varsayımlar!$B:$Q,6,0))</f>
        <v>SADE</v>
      </c>
      <c r="K90" s="9">
        <v>2880</v>
      </c>
      <c r="L90" s="9"/>
      <c r="M90" s="9">
        <f>IFERROR(IF(B90="","",K90/VLOOKUP(AD90,Varsayımlar!B:R,17,0)),"")</f>
        <v>24</v>
      </c>
      <c r="N90" s="9"/>
      <c r="O90" s="9">
        <v>28</v>
      </c>
      <c r="P90" s="90">
        <f>IF(B90="","",VLOOKUP(AD90,Varsayımlar!$B:$Q,7,0)*K90)</f>
        <v>40320</v>
      </c>
      <c r="Q90" s="90">
        <f>IF(B90="","",VLOOKUP(AD90,Varsayımlar!$B:$Q,8,0))</f>
        <v>20</v>
      </c>
      <c r="R90" s="90" t="str">
        <f>IF(B90="","",VLOOKUP(AD90,Varsayımlar!$B:$Q,9,0))</f>
        <v>Irak soft</v>
      </c>
      <c r="S90" s="90">
        <f>IF(B90="","",VLOOKUP(AD90,Varsayımlar!$B:$Q,10,0))</f>
        <v>8</v>
      </c>
      <c r="T90" s="90">
        <f>IF(B90="","",VLOOKUP(AD90,Varsayımlar!$B:$Q,11,0))</f>
        <v>14</v>
      </c>
      <c r="U90" s="90">
        <f>IF(B90="","",VLOOKUP(AD90,Varsayımlar!$B:$Q,12,0))</f>
        <v>360</v>
      </c>
      <c r="V90" s="90" t="str">
        <f>IF(B90="","",VLOOKUP(AD90,Varsayımlar!$B:$Q,13,0))</f>
        <v>YURTDIŞI</v>
      </c>
      <c r="W90" s="90">
        <f>IF(B90="","",VLOOKUP(AD90,Varsayımlar!$B:$Q,14,0))</f>
        <v>0</v>
      </c>
      <c r="X90" s="9"/>
      <c r="Y90" s="9" t="s">
        <v>272</v>
      </c>
      <c r="Z90" s="9" t="s">
        <v>273</v>
      </c>
      <c r="AA90" s="90" t="str">
        <f>IF(B90="","",VLOOKUP(AD90,Varsayımlar!$B:$Q,15,0))</f>
        <v>20cm koli-İbranice Etiket</v>
      </c>
      <c r="AB90" s="90" t="str">
        <f>IF(B90="","",VLOOKUP(AD90,Varsayımlar!$B:$Q,16,0))</f>
        <v>19-21 cm</v>
      </c>
      <c r="AC90" s="90">
        <f>IF(B90="","",VLOOKUP(Sayfa2!AD99,Varsayımlar!B:S,18,0))</f>
        <v>0</v>
      </c>
      <c r="AD90" s="90" t="str">
        <f t="shared" si="4"/>
        <v>EyalRimini 20 cm 8 pcs 360g</v>
      </c>
    </row>
    <row r="91" spans="1:31" ht="40.5" customHeight="1" x14ac:dyDescent="0.25">
      <c r="A91" s="9" t="s">
        <v>136</v>
      </c>
      <c r="B91" s="88" t="s">
        <v>271</v>
      </c>
      <c r="C91" s="89">
        <f>IF(B91="","",VLOOKUP(AD91,Varsayımlar!$B:$Q,3,0))</f>
        <v>8698829380698</v>
      </c>
      <c r="D91" s="89"/>
      <c r="E91" s="85" t="s">
        <v>542</v>
      </c>
      <c r="F91" s="9"/>
      <c r="G91" s="9" t="s">
        <v>530</v>
      </c>
      <c r="H91" s="90" t="str">
        <f>IF(B91="","",VLOOKUP(AD91,Varsayımlar!$B:$Q,5,0))</f>
        <v>Durum 3 lü paket sade 1620g (İç-Dış Ambalaj)</v>
      </c>
      <c r="I91" s="90">
        <f>IF(B91="","",VLOOKUP(AD91,Varsayımlar!B:T,19,0))</f>
        <v>0</v>
      </c>
      <c r="J91" s="90" t="str">
        <f>IF(B91="","",VLOOKUP(AD91,Varsayımlar!$B:$Q,6,0))</f>
        <v>SADE</v>
      </c>
      <c r="K91" s="9">
        <v>1200</v>
      </c>
      <c r="L91" s="9"/>
      <c r="M91" s="9" t="str">
        <f>IFERROR(IF(B91="","",K91/VLOOKUP(AD91,Varsayımlar!B:R,17,0)),"")</f>
        <v/>
      </c>
      <c r="N91" s="9"/>
      <c r="O91" s="9">
        <v>14</v>
      </c>
      <c r="P91" s="90">
        <f>IF(B91="","",VLOOKUP(AD91,Varsayımlar!$B:$Q,7,0)*K91)</f>
        <v>4800</v>
      </c>
      <c r="Q91" s="90">
        <f>IF(B91="","",VLOOKUP(AD91,Varsayımlar!$B:$Q,8,0))</f>
        <v>20</v>
      </c>
      <c r="R91" s="90" t="str">
        <f>IF(B91="","",VLOOKUP(AD91,Varsayımlar!$B:$Q,9,0))</f>
        <v>Irak Soft</v>
      </c>
      <c r="S91" s="90">
        <f>IF(B91="","",VLOOKUP(AD91,Varsayımlar!$B:$Q,10,0))</f>
        <v>36</v>
      </c>
      <c r="T91" s="90">
        <f>IF(B91="","",VLOOKUP(AD91,Varsayımlar!$B:$Q,11,0))</f>
        <v>4</v>
      </c>
      <c r="U91" s="90">
        <f>IF(B91="","",VLOOKUP(AD91,Varsayımlar!$B:$Q,12,0))</f>
        <v>1620</v>
      </c>
      <c r="V91" s="90" t="str">
        <f>IF(B91="","",VLOOKUP(AD91,Varsayımlar!$B:$Q,13,0))</f>
        <v>Yurtdışı</v>
      </c>
      <c r="W91" s="90">
        <f>IF(B91="","",VLOOKUP(AD91,Varsayımlar!$B:$Q,14,0))</f>
        <v>0</v>
      </c>
      <c r="X91" s="9"/>
      <c r="Y91" s="9" t="s">
        <v>272</v>
      </c>
      <c r="Z91" s="9" t="s">
        <v>273</v>
      </c>
      <c r="AA91" s="90" t="str">
        <f>IF(B91="","",VLOOKUP(AD91,Varsayımlar!$B:$Q,15,0))</f>
        <v>Lacivert 20cm Koli-İbranice Sade Etiketli</v>
      </c>
      <c r="AB91" s="90" t="str">
        <f>IF(B91="","",VLOOKUP(AD91,Varsayımlar!$B:$Q,16,0))</f>
        <v>19-21 cm</v>
      </c>
      <c r="AC91" s="90">
        <f>IF(B91="","",VLOOKUP(Sayfa2!AD100,Varsayımlar!B:S,18,0))</f>
        <v>0</v>
      </c>
      <c r="AD91" s="90" t="str">
        <f t="shared" si="4"/>
        <v>EyalDurum 3 lü paket sade 1620g</v>
      </c>
    </row>
    <row r="92" spans="1:31" ht="40.5" customHeight="1" x14ac:dyDescent="0.25">
      <c r="A92" s="9" t="s">
        <v>137</v>
      </c>
      <c r="B92" s="88" t="s">
        <v>271</v>
      </c>
      <c r="C92" s="89">
        <f>IF(B92="","",VLOOKUP(AD92,Varsayımlar!$B:$Q,3,0))</f>
        <v>8698829380698</v>
      </c>
      <c r="D92" s="89"/>
      <c r="E92" s="85" t="s">
        <v>544</v>
      </c>
      <c r="F92" s="9"/>
      <c r="G92" s="9" t="s">
        <v>530</v>
      </c>
      <c r="H92" s="90" t="str">
        <f>IF(B92="","",VLOOKUP(AD92,Varsayımlar!$B:$Q,5,0))</f>
        <v>Durum 3 lü paket TB 1620g (İç-Dış Ambalaj)</v>
      </c>
      <c r="I92" s="90">
        <f>IF(B92="","",VLOOKUP(AD92,Varsayımlar!B:T,19,0))</f>
        <v>0</v>
      </c>
      <c r="J92" s="90" t="str">
        <f>IF(B92="","",VLOOKUP(AD92,Varsayımlar!$B:$Q,6,0))</f>
        <v>Tam Buğdaylı</v>
      </c>
      <c r="K92" s="9">
        <v>720</v>
      </c>
      <c r="L92" s="9"/>
      <c r="M92" s="9" t="str">
        <f>IFERROR(IF(B92="","",K92/VLOOKUP(AD92,Varsayımlar!B:R,17,0)),"")</f>
        <v/>
      </c>
      <c r="N92" s="9"/>
      <c r="O92" s="9">
        <v>8</v>
      </c>
      <c r="P92" s="90">
        <f>IF(B92="","",VLOOKUP(AD92,Varsayımlar!$B:$Q,7,0)*K92)</f>
        <v>2880</v>
      </c>
      <c r="Q92" s="90">
        <f>IF(B92="","",VLOOKUP(AD92,Varsayımlar!$B:$Q,8,0))</f>
        <v>20</v>
      </c>
      <c r="R92" s="90" t="str">
        <f>IF(B92="","",VLOOKUP(AD92,Varsayımlar!$B:$Q,9,0))</f>
        <v>Irak Soft</v>
      </c>
      <c r="S92" s="90">
        <f>IF(B92="","",VLOOKUP(AD92,Varsayımlar!$B:$Q,10,0))</f>
        <v>36</v>
      </c>
      <c r="T92" s="90">
        <f>IF(B92="","",VLOOKUP(AD92,Varsayımlar!$B:$Q,11,0))</f>
        <v>4</v>
      </c>
      <c r="U92" s="90">
        <f>IF(B92="","",VLOOKUP(AD92,Varsayımlar!$B:$Q,12,0))</f>
        <v>1620</v>
      </c>
      <c r="V92" s="90" t="str">
        <f>IF(B92="","",VLOOKUP(AD92,Varsayımlar!$B:$Q,13,0))</f>
        <v>Yurtdışı</v>
      </c>
      <c r="W92" s="90">
        <f>IF(B92="","",VLOOKUP(AD92,Varsayımlar!$B:$Q,14,0))</f>
        <v>0</v>
      </c>
      <c r="X92" s="9"/>
      <c r="Y92" s="9" t="s">
        <v>272</v>
      </c>
      <c r="Z92" s="9" t="s">
        <v>273</v>
      </c>
      <c r="AA92" s="90" t="str">
        <f>IF(B92="","",VLOOKUP(AD92,Varsayımlar!$B:$Q,15,0))</f>
        <v>Lacivert 20cm Koli-İbranice TB Etiketli</v>
      </c>
      <c r="AB92" s="90" t="str">
        <f>IF(B92="","",VLOOKUP(AD92,Varsayımlar!$B:$Q,16,0))</f>
        <v>19-21 cm</v>
      </c>
      <c r="AC92" s="90">
        <f>IF(B92="","",VLOOKUP(Sayfa2!AD101,Varsayımlar!B:S,18,0))</f>
        <v>0</v>
      </c>
      <c r="AD92" s="90" t="str">
        <f t="shared" si="4"/>
        <v>EyalDurum 3 lü paket TB 1620g</v>
      </c>
    </row>
    <row r="93" spans="1:31" ht="63" x14ac:dyDescent="0.25">
      <c r="A93" s="9" t="s">
        <v>138</v>
      </c>
      <c r="B93" s="70" t="s">
        <v>90</v>
      </c>
      <c r="C93" s="71">
        <f>IF(B93="","",VLOOKUP(AD93,Varsayımlar!$B:$Q,3,0))</f>
        <v>8698829380698</v>
      </c>
      <c r="D93" s="70" t="s">
        <v>258</v>
      </c>
      <c r="E93" s="70" t="s">
        <v>91</v>
      </c>
      <c r="F93" s="70"/>
      <c r="G93" s="70" t="s">
        <v>578</v>
      </c>
      <c r="H93" s="70" t="str">
        <f>IF(B93="","",VLOOKUP(AD93,Varsayımlar!$B:$Q,5,0))</f>
        <v>MAGNİT MAVİ AMBALAJ 25CM</v>
      </c>
      <c r="I93" s="70">
        <f>IF(B93="","",VLOOKUP(AD93,Varsayımlar!B:T,19,0))</f>
        <v>0</v>
      </c>
      <c r="J93" s="70" t="str">
        <f>IF(B93="","",VLOOKUP(AD93,Varsayımlar!$B:$Q,6,0))</f>
        <v>SADE</v>
      </c>
      <c r="K93" s="70">
        <v>672</v>
      </c>
      <c r="L93" s="70"/>
      <c r="M93" s="70">
        <f>IFERROR(IF(B93="","",K93/VLOOKUP(AD93,Varsayımlar!B:R,17,0)),"")</f>
        <v>8</v>
      </c>
      <c r="N93" s="70"/>
      <c r="O93" s="70">
        <v>7</v>
      </c>
      <c r="P93" s="70">
        <f>IF(B93="","",VLOOKUP(AD93,Varsayımlar!$B:$Q,7,0)*K93)</f>
        <v>20160</v>
      </c>
      <c r="Q93" s="70">
        <f>IF(B93="","",VLOOKUP(AD93,Varsayımlar!$B:$Q,8,0))</f>
        <v>25</v>
      </c>
      <c r="R93" s="70" t="str">
        <f>IF(B93="","",VLOOKUP(AD93,Varsayımlar!$B:$Q,9,0))</f>
        <v>SOFT</v>
      </c>
      <c r="S93" s="70">
        <f>IF(B93="","",VLOOKUP(AD93,Varsayımlar!$B:$Q,10,0))</f>
        <v>4</v>
      </c>
      <c r="T93" s="70">
        <f>IF(B93="","",VLOOKUP(AD93,Varsayımlar!$B:$Q,11,0))</f>
        <v>30</v>
      </c>
      <c r="U93" s="70">
        <f>IF(B93="","",VLOOKUP(AD93,Varsayımlar!$B:$Q,12,0))</f>
        <v>260</v>
      </c>
      <c r="V93" s="70" t="str">
        <f>IF(B93="","",VLOOKUP(AD93,Varsayımlar!$B:$Q,13,0))</f>
        <v>YURTDIŞI</v>
      </c>
      <c r="W93" s="70">
        <f>IF(B93="","",VLOOKUP(AD93,Varsayımlar!$B:$Q,14,0))</f>
        <v>9</v>
      </c>
      <c r="X93" s="73">
        <v>46192</v>
      </c>
      <c r="Y93" s="73">
        <v>46465</v>
      </c>
      <c r="Z93" s="70" t="s">
        <v>581</v>
      </c>
      <c r="AA93" s="70" t="str">
        <f>IF(B93="","",VLOOKUP(AD93,Varsayımlar!$B:$Q,15,0))</f>
        <v>25CM TURUNCU KOLİ-SOL ÜST DİKDÖRTGENE ÜRETİM TARİHİ BASILACAK</v>
      </c>
      <c r="AB93" s="70" t="str">
        <f>IF(B93="","",VLOOKUP(AD93,Varsayımlar!$B:$Q,16,0))</f>
        <v>24-26 CM</v>
      </c>
      <c r="AC93" s="90">
        <f>IF(B93="","",VLOOKUP(Sayfa2!AD71,Varsayımlar!B:S,18,0))</f>
        <v>0</v>
      </c>
      <c r="AD93" s="90" t="str">
        <f t="shared" si="4"/>
        <v>MAGNİTMAGNİT MAVİ AMBALAJ 25 CM 260G</v>
      </c>
    </row>
    <row r="94" spans="1:31" ht="63" x14ac:dyDescent="0.25">
      <c r="A94" s="9" t="s">
        <v>188</v>
      </c>
      <c r="B94" s="70" t="s">
        <v>90</v>
      </c>
      <c r="C94" s="71">
        <f>IF(B94="","",VLOOKUP(AD94,Varsayımlar!$B:$Q,3,0))</f>
        <v>8698829380698</v>
      </c>
      <c r="D94" s="70" t="s">
        <v>258</v>
      </c>
      <c r="E94" s="70" t="s">
        <v>91</v>
      </c>
      <c r="F94" s="70"/>
      <c r="G94" s="70" t="s">
        <v>579</v>
      </c>
      <c r="H94" s="70" t="str">
        <f>IF(B94="","",VLOOKUP(AD94,Varsayımlar!$B:$Q,5,0))</f>
        <v>MAGNİT MAVİ AMBALAJ 25CM</v>
      </c>
      <c r="I94" s="70">
        <f>IF(B94="","",VLOOKUP(AD94,Varsayımlar!B:T,19,0))</f>
        <v>0</v>
      </c>
      <c r="J94" s="70" t="str">
        <f>IF(B94="","",VLOOKUP(AD94,Varsayımlar!$B:$Q,6,0))</f>
        <v>SADE</v>
      </c>
      <c r="K94" s="70">
        <v>672</v>
      </c>
      <c r="L94" s="70"/>
      <c r="M94" s="70">
        <f>IFERROR(IF(B94="","",K94/VLOOKUP(AD94,Varsayımlar!B:R,17,0)),"")</f>
        <v>8</v>
      </c>
      <c r="N94" s="70"/>
      <c r="O94" s="70">
        <v>7</v>
      </c>
      <c r="P94" s="70">
        <f>IF(B94="","",VLOOKUP(AD94,Varsayımlar!$B:$Q,7,0)*K94)</f>
        <v>20160</v>
      </c>
      <c r="Q94" s="70">
        <f>IF(B94="","",VLOOKUP(AD94,Varsayımlar!$B:$Q,8,0))</f>
        <v>25</v>
      </c>
      <c r="R94" s="70" t="str">
        <f>IF(B94="","",VLOOKUP(AD94,Varsayımlar!$B:$Q,9,0))</f>
        <v>SOFT</v>
      </c>
      <c r="S94" s="70">
        <f>IF(B94="","",VLOOKUP(AD94,Varsayımlar!$B:$Q,10,0))</f>
        <v>4</v>
      </c>
      <c r="T94" s="70">
        <f>IF(B94="","",VLOOKUP(AD94,Varsayımlar!$B:$Q,11,0))</f>
        <v>30</v>
      </c>
      <c r="U94" s="70">
        <f>IF(B94="","",VLOOKUP(AD94,Varsayımlar!$B:$Q,12,0))</f>
        <v>260</v>
      </c>
      <c r="V94" s="70" t="str">
        <f>IF(B94="","",VLOOKUP(AD94,Varsayımlar!$B:$Q,13,0))</f>
        <v>YURTDIŞI</v>
      </c>
      <c r="W94" s="70">
        <f>IF(B94="","",VLOOKUP(AD94,Varsayımlar!$B:$Q,14,0))</f>
        <v>9</v>
      </c>
      <c r="X94" s="73">
        <v>46192</v>
      </c>
      <c r="Y94" s="73">
        <v>46465</v>
      </c>
      <c r="Z94" s="70" t="s">
        <v>581</v>
      </c>
      <c r="AA94" s="70" t="str">
        <f>IF(B94="","",VLOOKUP(AD94,Varsayımlar!$B:$Q,15,0))</f>
        <v>25CM TURUNCU KOLİ-SOL ÜST DİKDÖRTGENE ÜRETİM TARİHİ BASILACAK</v>
      </c>
      <c r="AB94" s="70" t="str">
        <f>IF(B94="","",VLOOKUP(AD94,Varsayımlar!$B:$Q,16,0))</f>
        <v>24-26 CM</v>
      </c>
      <c r="AC94" s="90">
        <f>IF(B94="","",VLOOKUP(Sayfa2!AD72,Varsayımlar!B:S,18,0))</f>
        <v>0</v>
      </c>
      <c r="AD94" s="90" t="str">
        <f t="shared" si="4"/>
        <v>MAGNİTMAGNİT MAVİ AMBALAJ 25 CM 260G</v>
      </c>
    </row>
    <row r="95" spans="1:31" ht="63" x14ac:dyDescent="0.25">
      <c r="A95" s="9" t="s">
        <v>189</v>
      </c>
      <c r="B95" s="70" t="s">
        <v>90</v>
      </c>
      <c r="C95" s="71">
        <f>IF(B95="","",VLOOKUP(AD95,Varsayımlar!$B:$Q,3,0))</f>
        <v>8698829380698</v>
      </c>
      <c r="D95" s="70" t="s">
        <v>258</v>
      </c>
      <c r="E95" s="70" t="s">
        <v>91</v>
      </c>
      <c r="F95" s="70"/>
      <c r="G95" s="70" t="s">
        <v>580</v>
      </c>
      <c r="H95" s="70" t="str">
        <f>IF(B95="","",VLOOKUP(AD95,Varsayımlar!$B:$Q,5,0))</f>
        <v>MAGNİT MAVİ AMBALAJ 25CM</v>
      </c>
      <c r="I95" s="70">
        <f>IF(B95="","",VLOOKUP(AD95,Varsayımlar!B:T,19,0))</f>
        <v>0</v>
      </c>
      <c r="J95" s="70" t="str">
        <f>IF(B95="","",VLOOKUP(AD95,Varsayımlar!$B:$Q,6,0))</f>
        <v>SADE</v>
      </c>
      <c r="K95" s="70">
        <v>672</v>
      </c>
      <c r="L95" s="70"/>
      <c r="M95" s="70">
        <f>IFERROR(IF(B95="","",K95/VLOOKUP(AD95,Varsayımlar!B:R,17,0)),"")</f>
        <v>8</v>
      </c>
      <c r="N95" s="70"/>
      <c r="O95" s="70">
        <v>7</v>
      </c>
      <c r="P95" s="70">
        <f>IF(B95="","",VLOOKUP(AD95,Varsayımlar!$B:$Q,7,0)*K95)</f>
        <v>20160</v>
      </c>
      <c r="Q95" s="70">
        <f>IF(B95="","",VLOOKUP(AD95,Varsayımlar!$B:$Q,8,0))</f>
        <v>25</v>
      </c>
      <c r="R95" s="70" t="str">
        <f>IF(B95="","",VLOOKUP(AD95,Varsayımlar!$B:$Q,9,0))</f>
        <v>SOFT</v>
      </c>
      <c r="S95" s="70">
        <f>IF(B95="","",VLOOKUP(AD95,Varsayımlar!$B:$Q,10,0))</f>
        <v>4</v>
      </c>
      <c r="T95" s="70">
        <f>IF(B95="","",VLOOKUP(AD95,Varsayımlar!$B:$Q,11,0))</f>
        <v>30</v>
      </c>
      <c r="U95" s="70">
        <f>IF(B95="","",VLOOKUP(AD95,Varsayımlar!$B:$Q,12,0))</f>
        <v>260</v>
      </c>
      <c r="V95" s="70" t="str">
        <f>IF(B95="","",VLOOKUP(AD95,Varsayımlar!$B:$Q,13,0))</f>
        <v>YURTDIŞI</v>
      </c>
      <c r="W95" s="70">
        <f>IF(B95="","",VLOOKUP(AD95,Varsayımlar!$B:$Q,14,0))</f>
        <v>9</v>
      </c>
      <c r="X95" s="73">
        <v>46192</v>
      </c>
      <c r="Y95" s="73">
        <v>46465</v>
      </c>
      <c r="Z95" s="70" t="s">
        <v>581</v>
      </c>
      <c r="AA95" s="70" t="str">
        <f>IF(B95="","",VLOOKUP(AD95,Varsayımlar!$B:$Q,15,0))</f>
        <v>25CM TURUNCU KOLİ-SOL ÜST DİKDÖRTGENE ÜRETİM TARİHİ BASILACAK</v>
      </c>
      <c r="AB95" s="70" t="str">
        <f>IF(B95="","",VLOOKUP(AD95,Varsayımlar!$B:$Q,16,0))</f>
        <v>24-26 CM</v>
      </c>
      <c r="AC95" s="90">
        <f>IF(B95="","",VLOOKUP(Sayfa2!AD73,Varsayımlar!B:S,18,0))</f>
        <v>0</v>
      </c>
      <c r="AD95" s="90" t="str">
        <f t="shared" si="4"/>
        <v>MAGNİTMAGNİT MAVİ AMBALAJ 25 CM 260G</v>
      </c>
    </row>
    <row r="96" spans="1:31" ht="31.5" x14ac:dyDescent="0.25">
      <c r="A96" s="9" t="s">
        <v>190</v>
      </c>
      <c r="B96" s="64" t="s">
        <v>104</v>
      </c>
      <c r="C96" s="65">
        <f>IF(B96="","",VLOOKUP(AD96,Varsayımlar!$B:$Q,3,0))</f>
        <v>8698829380698</v>
      </c>
      <c r="D96" s="65"/>
      <c r="E96" s="69" t="s">
        <v>105</v>
      </c>
      <c r="F96" s="64">
        <v>32</v>
      </c>
      <c r="G96" s="64" t="s">
        <v>108</v>
      </c>
      <c r="H96" s="64" t="str">
        <f>IF(B96="","",VLOOKUP(AD96,Varsayımlar!$B:$Q,5,0))</f>
        <v>TORTİLLAS 20CM (SAMAKAT BİLGİLERİ EKLİ)</v>
      </c>
      <c r="I96" s="64">
        <f>IF(B96="","",VLOOKUP(AD96,Varsayımlar!B:T,19,0))</f>
        <v>0</v>
      </c>
      <c r="J96" s="64" t="str">
        <f>IF(B96="","",VLOOKUP(AD96,Varsayımlar!$B:$Q,6,0))</f>
        <v>SADE</v>
      </c>
      <c r="K96" s="64">
        <v>5850</v>
      </c>
      <c r="L96" s="64"/>
      <c r="M96" s="64">
        <f>IFERROR(IF(B96="","",K96/VLOOKUP(AD96,Varsayımlar!B:R,17,0)),"")</f>
        <v>26</v>
      </c>
      <c r="N96" s="64"/>
      <c r="O96" s="64">
        <v>26</v>
      </c>
      <c r="P96" s="64">
        <f>IF(B96="","",VLOOKUP(AD96,Varsayımlar!$B:$Q,7,0)*K96)</f>
        <v>81900</v>
      </c>
      <c r="Q96" s="64">
        <f>IF(B96="","",VLOOKUP(AD96,Varsayımlar!$B:$Q,8,0))</f>
        <v>20</v>
      </c>
      <c r="R96" s="64" t="str">
        <f>IF(B96="","",VLOOKUP(AD96,Varsayımlar!$B:$Q,9,0))</f>
        <v>IRAK SOFT</v>
      </c>
      <c r="S96" s="64">
        <f>IF(B96="","",VLOOKUP(AD96,Varsayımlar!$B:$Q,10,0))</f>
        <v>4</v>
      </c>
      <c r="T96" s="64">
        <f>IF(B96="","",VLOOKUP(AD96,Varsayımlar!$B:$Q,11,0))</f>
        <v>14</v>
      </c>
      <c r="U96" s="64">
        <f>IF(B96="","",VLOOKUP(AD96,Varsayımlar!$B:$Q,12,0))</f>
        <v>166</v>
      </c>
      <c r="V96" s="64" t="str">
        <f>IF(B96="","",VLOOKUP(AD96,Varsayımlar!$B:$Q,13,0))</f>
        <v>YURTDIŞI</v>
      </c>
      <c r="W96" s="64">
        <f>IF(B96="","",VLOOKUP(AD96,Varsayımlar!$B:$Q,14,0))</f>
        <v>9</v>
      </c>
      <c r="X96" s="66">
        <v>46188</v>
      </c>
      <c r="Y96" s="66">
        <v>46461</v>
      </c>
      <c r="Z96" s="64">
        <v>26061520</v>
      </c>
      <c r="AA96" s="64" t="str">
        <f>IF(B96="","",VLOOKUP(AD96,Varsayımlar!$B:$Q,15,0))</f>
        <v>SİYAH KARE KOLİ- Üretim Tarihi Etiketli</v>
      </c>
      <c r="AB96" s="64" t="str">
        <f>IF(B96="","",VLOOKUP(AD96,Varsayımlar!$B:$Q,16,0))</f>
        <v>19-21 CM</v>
      </c>
      <c r="AC96" s="9">
        <f>IF(B96="","",VLOOKUP(Sayfa2!AD47,Varsayımlar!B:S,18,0))</f>
        <v>0</v>
      </c>
      <c r="AD96" s="87" t="str">
        <f t="shared" si="4"/>
        <v>SMART LLCTORTİLLAS SAMAKAT 20CM 166G</v>
      </c>
      <c r="AE96" s="8" t="s">
        <v>541</v>
      </c>
    </row>
    <row r="97" spans="1:30" ht="31.5" x14ac:dyDescent="0.25">
      <c r="A97" s="9" t="s">
        <v>191</v>
      </c>
      <c r="B97" s="64" t="s">
        <v>104</v>
      </c>
      <c r="C97" s="65" t="e">
        <f>IF(B97="","",VLOOKUP(AD97,#REF!,3,0))</f>
        <v>#REF!</v>
      </c>
      <c r="D97" s="65"/>
      <c r="E97" s="65" t="s">
        <v>263</v>
      </c>
      <c r="F97" s="64">
        <v>32</v>
      </c>
      <c r="G97" s="65" t="s">
        <v>108</v>
      </c>
      <c r="H97" s="64" t="str">
        <f>IF(B97="","",VLOOKUP(AD97,Varsayımlar!$B:$Q,5,0))</f>
        <v>Tortillas 20cm (Samakat Bilgileri Ekli)</v>
      </c>
      <c r="I97" s="64">
        <f>IF(B97="","",VLOOKUP(AD97,Varsayımlar!B:T,19,0))</f>
        <v>0</v>
      </c>
      <c r="J97" s="64" t="str">
        <f>IF(B97="","",VLOOKUP(AD97,Varsayımlar!$B:$Q,6,0))</f>
        <v>PEYNİRLİ</v>
      </c>
      <c r="K97" s="64">
        <v>1350</v>
      </c>
      <c r="L97" s="64"/>
      <c r="M97" s="64">
        <f>IFERROR(IF(B97="","",K97/VLOOKUP(AD97,Varsayımlar!B:R,17,0)),"")</f>
        <v>6</v>
      </c>
      <c r="N97" s="64"/>
      <c r="O97" s="64">
        <v>27</v>
      </c>
      <c r="P97" s="64">
        <f>IF(B97="","",VLOOKUP(AD97,Varsayımlar!$B:$Q,7,0)*K97)</f>
        <v>18900</v>
      </c>
      <c r="Q97" s="64">
        <f>IF(B97="","",VLOOKUP(AD97,Varsayımlar!$B:$Q,8,0))</f>
        <v>20</v>
      </c>
      <c r="R97" s="64" t="str">
        <f>IF(B97="","",VLOOKUP(AD97,Varsayımlar!$B:$Q,9,0))</f>
        <v>IRAK SOFT-AT</v>
      </c>
      <c r="S97" s="64">
        <f>IF(B97="","",VLOOKUP(AD97,Varsayımlar!$B:$Q,10,0))</f>
        <v>4</v>
      </c>
      <c r="T97" s="64">
        <f>IF(B97="","",VLOOKUP(AD97,Varsayımlar!$B:$Q,11,0))</f>
        <v>14</v>
      </c>
      <c r="U97" s="64">
        <f>IF(B97="","",VLOOKUP(AD97,Varsayımlar!$B:$Q,12,0))</f>
        <v>166</v>
      </c>
      <c r="V97" s="64" t="str">
        <f>IF(B97="","",VLOOKUP(AD97,Varsayımlar!$B:$Q,13,0))</f>
        <v>YURTDIŞI</v>
      </c>
      <c r="W97" s="64">
        <f>IF(B97="","",VLOOKUP(AD97,Varsayımlar!$B:$Q,14,0))</f>
        <v>9</v>
      </c>
      <c r="X97" s="66">
        <v>46188</v>
      </c>
      <c r="Y97" s="66">
        <v>46461</v>
      </c>
      <c r="Z97" s="64" t="s">
        <v>250</v>
      </c>
      <c r="AA97" s="64" t="str">
        <f>IF(B97="","",VLOOKUP(AD97,Varsayımlar!$B:$Q,15,0))</f>
        <v>Kare Koli-Üretim Tarihli Etiket</v>
      </c>
      <c r="AB97" s="64" t="str">
        <f>IF(B97="","",VLOOKUP(AD97,Varsayımlar!$B:$Q,16,0))</f>
        <v>19-21 cm</v>
      </c>
      <c r="AC97" s="64" t="e">
        <f>IF(B97="","",VLOOKUP([1]Sayfa1!AD100,#REF!,18,0))</f>
        <v>#REF!</v>
      </c>
      <c r="AD97" s="61" t="str">
        <f t="shared" si="4"/>
        <v>SMART LLCTortillas 20cm Peynirli 4pcs 166g</v>
      </c>
    </row>
    <row r="98" spans="1:30" ht="63" x14ac:dyDescent="0.25">
      <c r="A98" s="9" t="s">
        <v>192</v>
      </c>
      <c r="B98" s="88" t="s">
        <v>79</v>
      </c>
      <c r="C98" s="89">
        <f>IF(B98="","",VLOOKUP(AD98,Varsayımlar!$B:$Q,3,0))</f>
        <v>8698829380698</v>
      </c>
      <c r="D98" s="89"/>
      <c r="E98" s="85" t="s">
        <v>254</v>
      </c>
      <c r="F98" s="9" t="s">
        <v>532</v>
      </c>
      <c r="G98" s="9" t="s">
        <v>532</v>
      </c>
      <c r="H98" s="90" t="str">
        <f>IF(B98="","",VLOOKUP(AD98,Varsayımlar!$B:$Q,5,0))</f>
        <v>Manetka 20cm</v>
      </c>
      <c r="I98" s="90">
        <f>IF(B98="","",VLOOKUP(AD98,Varsayımlar!B:T,19,0))</f>
        <v>0</v>
      </c>
      <c r="J98" s="90" t="str">
        <f>IF(B98="","",VLOOKUP(AD98,Varsayımlar!$B:$Q,6,0))</f>
        <v>SADE</v>
      </c>
      <c r="K98" s="9">
        <v>7200</v>
      </c>
      <c r="L98" s="9"/>
      <c r="M98" s="9">
        <f>IFERROR(IF(B98="","",K98/VLOOKUP(AD98,Varsayımlar!B:R,17,0)),"")</f>
        <v>32</v>
      </c>
      <c r="N98" s="9"/>
      <c r="O98" s="9">
        <v>32</v>
      </c>
      <c r="P98" s="90">
        <f>IF(B98="","",VLOOKUP(AD98,Varsayımlar!$B:$Q,7,0)*K98)</f>
        <v>100800</v>
      </c>
      <c r="Q98" s="90">
        <f>IF(B98="","",VLOOKUP(AD98,Varsayımlar!$B:$Q,8,0))</f>
        <v>20</v>
      </c>
      <c r="R98" s="90" t="str">
        <f>IF(B98="","",VLOOKUP(AD98,Varsayımlar!$B:$Q,9,0))</f>
        <v>Irak Soft</v>
      </c>
      <c r="S98" s="90">
        <f>IF(B98="","",VLOOKUP(AD98,Varsayımlar!$B:$Q,10,0))</f>
        <v>4</v>
      </c>
      <c r="T98" s="90">
        <f>IF(B98="","",VLOOKUP(AD98,Varsayımlar!$B:$Q,11,0))</f>
        <v>14</v>
      </c>
      <c r="U98" s="90">
        <f>IF(B98="","",VLOOKUP(AD98,Varsayımlar!$B:$Q,12,0))</f>
        <v>166</v>
      </c>
      <c r="V98" s="90" t="str">
        <f>IF(B98="","",VLOOKUP(AD98,Varsayımlar!$B:$Q,13,0))</f>
        <v>YURTDIŞI</v>
      </c>
      <c r="W98" s="90">
        <f>IF(B98="","",VLOOKUP(AD98,Varsayımlar!$B:$Q,14,0))</f>
        <v>6</v>
      </c>
      <c r="X98" s="86">
        <v>46196</v>
      </c>
      <c r="Y98" s="86">
        <v>46379</v>
      </c>
      <c r="Z98" s="9">
        <v>26062320</v>
      </c>
      <c r="AA98" s="90" t="str">
        <f>IF(B98="","",VLOOKUP(AD98,Varsayımlar!$B:$Q,15,0))</f>
        <v>Kare Koli-Üretim Tarihli Etiket</v>
      </c>
      <c r="AB98" s="90" t="str">
        <f>IF(B98="","",VLOOKUP(AD98,Varsayımlar!$B:$Q,16,0))</f>
        <v>19-21 cm</v>
      </c>
      <c r="AC98" s="90">
        <f>IF(B98="","",VLOOKUP(Sayfa2!AD60,Varsayımlar!B:S,18,0))</f>
        <v>0</v>
      </c>
      <c r="AD98" s="90" t="str">
        <f t="shared" si="4"/>
        <v>LLC KOTORManetka 20cm 4 pcs 166g</v>
      </c>
    </row>
    <row r="99" spans="1:30" ht="39.75" customHeight="1" x14ac:dyDescent="0.25">
      <c r="A99" s="9" t="s">
        <v>193</v>
      </c>
      <c r="B99" s="88" t="s">
        <v>90</v>
      </c>
      <c r="C99" s="89">
        <f>IF(B99="","",VLOOKUP(AD99,Varsayımlar!$B:$Q,3,0))</f>
        <v>8698829380698</v>
      </c>
      <c r="D99" s="89" t="s">
        <v>231</v>
      </c>
      <c r="E99" s="85" t="s">
        <v>91</v>
      </c>
      <c r="F99" s="9"/>
      <c r="G99" s="9"/>
      <c r="H99" s="90" t="str">
        <f>IF(B99="","",VLOOKUP(AD99,Varsayımlar!$B:$Q,5,0))</f>
        <v>MAGNİT MAVİ AMBALAJ 25CM</v>
      </c>
      <c r="I99" s="90">
        <f>IF(B99="","",VLOOKUP(AD99,Varsayımlar!B:T,19,0))</f>
        <v>0</v>
      </c>
      <c r="J99" s="90" t="str">
        <f>IF(B99="","",VLOOKUP(AD99,Varsayımlar!$B:$Q,6,0))</f>
        <v>SADE</v>
      </c>
      <c r="K99" s="9">
        <v>2016</v>
      </c>
      <c r="L99" s="9"/>
      <c r="M99" s="9">
        <f>IFERROR(IF(B99="","",K99/VLOOKUP(AD99,Varsayımlar!B:R,17,0)),"")</f>
        <v>24</v>
      </c>
      <c r="N99" s="9"/>
      <c r="O99" s="9"/>
      <c r="P99" s="90">
        <f>IF(B99="","",VLOOKUP(AD99,Varsayımlar!$B:$Q,7,0)*K99)</f>
        <v>60480</v>
      </c>
      <c r="Q99" s="90">
        <f>IF(B99="","",VLOOKUP(AD99,Varsayımlar!$B:$Q,8,0))</f>
        <v>25</v>
      </c>
      <c r="R99" s="90" t="str">
        <f>IF(B99="","",VLOOKUP(AD99,Varsayımlar!$B:$Q,9,0))</f>
        <v>SOFT</v>
      </c>
      <c r="S99" s="90">
        <f>IF(B99="","",VLOOKUP(AD99,Varsayımlar!$B:$Q,10,0))</f>
        <v>4</v>
      </c>
      <c r="T99" s="90">
        <f>IF(B99="","",VLOOKUP(AD99,Varsayımlar!$B:$Q,11,0))</f>
        <v>30</v>
      </c>
      <c r="U99" s="90">
        <f>IF(B99="","",VLOOKUP(AD99,Varsayımlar!$B:$Q,12,0))</f>
        <v>260</v>
      </c>
      <c r="V99" s="90" t="str">
        <f>IF(B99="","",VLOOKUP(AD99,Varsayımlar!$B:$Q,13,0))</f>
        <v>YURTDIŞI</v>
      </c>
      <c r="W99" s="90">
        <f>IF(B99="","",VLOOKUP(AD99,Varsayımlar!$B:$Q,14,0))</f>
        <v>9</v>
      </c>
      <c r="X99" s="9"/>
      <c r="Y99" s="9"/>
      <c r="Z99" s="9"/>
      <c r="AA99" s="90" t="str">
        <f>IF(B99="","",VLOOKUP(AD99,Varsayımlar!$B:$Q,15,0))</f>
        <v>25CM TURUNCU KOLİ-SOL ÜST DİKDÖRTGENE ÜRETİM TARİHİ BASILACAK</v>
      </c>
      <c r="AB99" s="90" t="str">
        <f>IF(B99="","",VLOOKUP(AD99,Varsayımlar!$B:$Q,16,0))</f>
        <v>24-26 CM</v>
      </c>
      <c r="AC99" s="90">
        <f>IF(B99="","",VLOOKUP(Sayfa2!AD61,Varsayımlar!B:S,18,0))</f>
        <v>0</v>
      </c>
      <c r="AD99" s="90" t="str">
        <f t="shared" si="4"/>
        <v>MAGNİTMAGNİT MAVİ AMBALAJ 25 CM 260G</v>
      </c>
    </row>
    <row r="100" spans="1:30" ht="39.75" customHeight="1" x14ac:dyDescent="0.25">
      <c r="A100" s="9" t="s">
        <v>194</v>
      </c>
      <c r="B100" s="88" t="s">
        <v>90</v>
      </c>
      <c r="C100" s="89">
        <f>IF(B100="","",VLOOKUP(AD100,Varsayımlar!$B:$Q,3,0))</f>
        <v>8698829380698</v>
      </c>
      <c r="D100" s="89" t="s">
        <v>232</v>
      </c>
      <c r="E100" s="85" t="s">
        <v>91</v>
      </c>
      <c r="F100" s="9"/>
      <c r="G100" s="9"/>
      <c r="H100" s="90" t="str">
        <f>IF(B100="","",VLOOKUP(AD100,Varsayımlar!$B:$Q,5,0))</f>
        <v>MAGNİT MAVİ AMBALAJ 25CM</v>
      </c>
      <c r="I100" s="90">
        <f>IF(B100="","",VLOOKUP(AD100,Varsayımlar!B:T,19,0))</f>
        <v>0</v>
      </c>
      <c r="J100" s="90" t="str">
        <f>IF(B100="","",VLOOKUP(AD100,Varsayımlar!$B:$Q,6,0))</f>
        <v>SADE</v>
      </c>
      <c r="K100" s="9">
        <v>2016</v>
      </c>
      <c r="L100" s="9"/>
      <c r="M100" s="9">
        <f>IFERROR(IF(B100="","",K100/VLOOKUP(AD100,Varsayımlar!B:R,17,0)),"")</f>
        <v>24</v>
      </c>
      <c r="N100" s="9"/>
      <c r="O100" s="9"/>
      <c r="P100" s="90">
        <f>IF(B100="","",VLOOKUP(AD100,Varsayımlar!$B:$Q,7,0)*K100)</f>
        <v>60480</v>
      </c>
      <c r="Q100" s="90">
        <f>IF(B100="","",VLOOKUP(AD100,Varsayımlar!$B:$Q,8,0))</f>
        <v>25</v>
      </c>
      <c r="R100" s="90" t="str">
        <f>IF(B100="","",VLOOKUP(AD100,Varsayımlar!$B:$Q,9,0))</f>
        <v>SOFT</v>
      </c>
      <c r="S100" s="90">
        <f>IF(B100="","",VLOOKUP(AD100,Varsayımlar!$B:$Q,10,0))</f>
        <v>4</v>
      </c>
      <c r="T100" s="90">
        <f>IF(B100="","",VLOOKUP(AD100,Varsayımlar!$B:$Q,11,0))</f>
        <v>30</v>
      </c>
      <c r="U100" s="90">
        <f>IF(B100="","",VLOOKUP(AD100,Varsayımlar!$B:$Q,12,0))</f>
        <v>260</v>
      </c>
      <c r="V100" s="90" t="str">
        <f>IF(B100="","",VLOOKUP(AD100,Varsayımlar!$B:$Q,13,0))</f>
        <v>YURTDIŞI</v>
      </c>
      <c r="W100" s="90">
        <f>IF(B100="","",VLOOKUP(AD100,Varsayımlar!$B:$Q,14,0))</f>
        <v>9</v>
      </c>
      <c r="X100" s="9"/>
      <c r="Y100" s="9"/>
      <c r="Z100" s="9"/>
      <c r="AA100" s="90" t="str">
        <f>IF(B100="","",VLOOKUP(AD100,Varsayımlar!$B:$Q,15,0))</f>
        <v>25CM TURUNCU KOLİ-SOL ÜST DİKDÖRTGENE ÜRETİM TARİHİ BASILACAK</v>
      </c>
      <c r="AB100" s="90" t="str">
        <f>IF(B100="","",VLOOKUP(AD100,Varsayımlar!$B:$Q,16,0))</f>
        <v>24-26 CM</v>
      </c>
      <c r="AC100" s="90">
        <f>IF(B100="","",VLOOKUP(Sayfa2!AD62,Varsayımlar!B:S,18,0))</f>
        <v>0</v>
      </c>
      <c r="AD100" s="90" t="str">
        <f t="shared" si="4"/>
        <v>MAGNİTMAGNİT MAVİ AMBALAJ 25 CM 260G</v>
      </c>
    </row>
    <row r="101" spans="1:30" ht="39.75" customHeight="1" x14ac:dyDescent="0.25">
      <c r="A101" s="9" t="s">
        <v>195</v>
      </c>
      <c r="B101" s="88" t="s">
        <v>90</v>
      </c>
      <c r="C101" s="89">
        <f>IF(B101="","",VLOOKUP(AD101,Varsayımlar!$B:$Q,3,0))</f>
        <v>8698829380698</v>
      </c>
      <c r="D101" s="89" t="s">
        <v>233</v>
      </c>
      <c r="E101" s="85" t="s">
        <v>91</v>
      </c>
      <c r="F101" s="9"/>
      <c r="G101" s="9"/>
      <c r="H101" s="90" t="str">
        <f>IF(B101="","",VLOOKUP(AD101,Varsayımlar!$B:$Q,5,0))</f>
        <v>MAGNİT MAVİ AMBALAJ 25CM</v>
      </c>
      <c r="I101" s="90">
        <f>IF(B101="","",VLOOKUP(AD101,Varsayımlar!B:T,19,0))</f>
        <v>0</v>
      </c>
      <c r="J101" s="90" t="str">
        <f>IF(B101="","",VLOOKUP(AD101,Varsayımlar!$B:$Q,6,0))</f>
        <v>SADE</v>
      </c>
      <c r="K101" s="9">
        <v>2016</v>
      </c>
      <c r="L101" s="9"/>
      <c r="M101" s="9">
        <f>IFERROR(IF(B101="","",K101/VLOOKUP(AD101,Varsayımlar!B:R,17,0)),"")</f>
        <v>24</v>
      </c>
      <c r="N101" s="9"/>
      <c r="O101" s="9"/>
      <c r="P101" s="90">
        <f>IF(B101="","",VLOOKUP(AD101,Varsayımlar!$B:$Q,7,0)*K101)</f>
        <v>60480</v>
      </c>
      <c r="Q101" s="90">
        <f>IF(B101="","",VLOOKUP(AD101,Varsayımlar!$B:$Q,8,0))</f>
        <v>25</v>
      </c>
      <c r="R101" s="90" t="str">
        <f>IF(B101="","",VLOOKUP(AD101,Varsayımlar!$B:$Q,9,0))</f>
        <v>SOFT</v>
      </c>
      <c r="S101" s="90">
        <f>IF(B101="","",VLOOKUP(AD101,Varsayımlar!$B:$Q,10,0))</f>
        <v>4</v>
      </c>
      <c r="T101" s="90">
        <f>IF(B101="","",VLOOKUP(AD101,Varsayımlar!$B:$Q,11,0))</f>
        <v>30</v>
      </c>
      <c r="U101" s="90">
        <f>IF(B101="","",VLOOKUP(AD101,Varsayımlar!$B:$Q,12,0))</f>
        <v>260</v>
      </c>
      <c r="V101" s="90" t="str">
        <f>IF(B101="","",VLOOKUP(AD101,Varsayımlar!$B:$Q,13,0))</f>
        <v>YURTDIŞI</v>
      </c>
      <c r="W101" s="90">
        <f>IF(B101="","",VLOOKUP(AD101,Varsayımlar!$B:$Q,14,0))</f>
        <v>9</v>
      </c>
      <c r="X101" s="9"/>
      <c r="Y101" s="9"/>
      <c r="Z101" s="9"/>
      <c r="AA101" s="90" t="str">
        <f>IF(B101="","",VLOOKUP(AD101,Varsayımlar!$B:$Q,15,0))</f>
        <v>25CM TURUNCU KOLİ-SOL ÜST DİKDÖRTGENE ÜRETİM TARİHİ BASILACAK</v>
      </c>
      <c r="AB101" s="90" t="str">
        <f>IF(B101="","",VLOOKUP(AD101,Varsayımlar!$B:$Q,16,0))</f>
        <v>24-26 CM</v>
      </c>
      <c r="AC101" s="90">
        <f>IF(B101="","",VLOOKUP(Sayfa2!AD63,Varsayımlar!B:S,18,0))</f>
        <v>0</v>
      </c>
      <c r="AD101" s="90" t="str">
        <f t="shared" si="4"/>
        <v>MAGNİTMAGNİT MAVİ AMBALAJ 25 CM 260G</v>
      </c>
    </row>
    <row r="102" spans="1:30" ht="39.75" customHeight="1" x14ac:dyDescent="0.25">
      <c r="A102" s="9" t="s">
        <v>196</v>
      </c>
      <c r="B102" s="88" t="s">
        <v>90</v>
      </c>
      <c r="C102" s="89">
        <f>IF(B102="","",VLOOKUP(AD102,Varsayımlar!$B:$Q,3,0))</f>
        <v>8698829380698</v>
      </c>
      <c r="D102" s="89" t="s">
        <v>234</v>
      </c>
      <c r="E102" s="85" t="s">
        <v>91</v>
      </c>
      <c r="F102" s="9"/>
      <c r="G102" s="9"/>
      <c r="H102" s="90" t="str">
        <f>IF(B102="","",VLOOKUP(AD102,Varsayımlar!$B:$Q,5,0))</f>
        <v>MAGNİT MAVİ AMBALAJ 25CM</v>
      </c>
      <c r="I102" s="90">
        <f>IF(B102="","",VLOOKUP(AD102,Varsayımlar!B:T,19,0))</f>
        <v>0</v>
      </c>
      <c r="J102" s="90" t="str">
        <f>IF(B102="","",VLOOKUP(AD102,Varsayımlar!$B:$Q,6,0))</f>
        <v>SADE</v>
      </c>
      <c r="K102" s="9">
        <v>2016</v>
      </c>
      <c r="L102" s="9"/>
      <c r="M102" s="9">
        <f>IFERROR(IF(B102="","",K102/VLOOKUP(AD102,Varsayımlar!B:R,17,0)),"")</f>
        <v>24</v>
      </c>
      <c r="N102" s="9"/>
      <c r="O102" s="9"/>
      <c r="P102" s="90">
        <f>IF(B102="","",VLOOKUP(AD102,Varsayımlar!$B:$Q,7,0)*K102)</f>
        <v>60480</v>
      </c>
      <c r="Q102" s="90">
        <f>IF(B102="","",VLOOKUP(AD102,Varsayımlar!$B:$Q,8,0))</f>
        <v>25</v>
      </c>
      <c r="R102" s="90" t="str">
        <f>IF(B102="","",VLOOKUP(AD102,Varsayımlar!$B:$Q,9,0))</f>
        <v>SOFT</v>
      </c>
      <c r="S102" s="90">
        <f>IF(B102="","",VLOOKUP(AD102,Varsayımlar!$B:$Q,10,0))</f>
        <v>4</v>
      </c>
      <c r="T102" s="90">
        <f>IF(B102="","",VLOOKUP(AD102,Varsayımlar!$B:$Q,11,0))</f>
        <v>30</v>
      </c>
      <c r="U102" s="90">
        <f>IF(B102="","",VLOOKUP(AD102,Varsayımlar!$B:$Q,12,0))</f>
        <v>260</v>
      </c>
      <c r="V102" s="90" t="str">
        <f>IF(B102="","",VLOOKUP(AD102,Varsayımlar!$B:$Q,13,0))</f>
        <v>YURTDIŞI</v>
      </c>
      <c r="W102" s="90">
        <f>IF(B102="","",VLOOKUP(AD102,Varsayımlar!$B:$Q,14,0))</f>
        <v>9</v>
      </c>
      <c r="X102" s="9"/>
      <c r="Y102" s="9"/>
      <c r="Z102" s="9"/>
      <c r="AA102" s="90" t="str">
        <f>IF(B102="","",VLOOKUP(AD102,Varsayımlar!$B:$Q,15,0))</f>
        <v>25CM TURUNCU KOLİ-SOL ÜST DİKDÖRTGENE ÜRETİM TARİHİ BASILACAK</v>
      </c>
      <c r="AB102" s="90" t="str">
        <f>IF(B102="","",VLOOKUP(AD102,Varsayımlar!$B:$Q,16,0))</f>
        <v>24-26 CM</v>
      </c>
      <c r="AC102" s="90">
        <f>IF(B102="","",VLOOKUP(Sayfa2!AD64,Varsayımlar!B:S,18,0))</f>
        <v>0</v>
      </c>
      <c r="AD102" s="90" t="str">
        <f t="shared" si="4"/>
        <v>MAGNİTMAGNİT MAVİ AMBALAJ 25 CM 260G</v>
      </c>
    </row>
    <row r="103" spans="1:30" ht="39.75" customHeight="1" x14ac:dyDescent="0.25">
      <c r="A103" s="9" t="s">
        <v>197</v>
      </c>
      <c r="B103" s="88" t="s">
        <v>90</v>
      </c>
      <c r="C103" s="89">
        <f>IF(B103="","",VLOOKUP(AD103,Varsayımlar!$B:$Q,3,0))</f>
        <v>8698829380698</v>
      </c>
      <c r="D103" s="89" t="s">
        <v>235</v>
      </c>
      <c r="E103" s="85" t="s">
        <v>91</v>
      </c>
      <c r="F103" s="9"/>
      <c r="G103" s="9"/>
      <c r="H103" s="90" t="str">
        <f>IF(B103="","",VLOOKUP(AD103,Varsayımlar!$B:$Q,5,0))</f>
        <v>MAGNİT MAVİ AMBALAJ 25CM</v>
      </c>
      <c r="I103" s="90">
        <f>IF(B103="","",VLOOKUP(AD103,Varsayımlar!B:T,19,0))</f>
        <v>0</v>
      </c>
      <c r="J103" s="90" t="str">
        <f>IF(B103="","",VLOOKUP(AD103,Varsayımlar!$B:$Q,6,0))</f>
        <v>SADE</v>
      </c>
      <c r="K103" s="9">
        <v>2016</v>
      </c>
      <c r="L103" s="9"/>
      <c r="M103" s="9">
        <f>IFERROR(IF(B103="","",K103/VLOOKUP(AD103,Varsayımlar!B:R,17,0)),"")</f>
        <v>24</v>
      </c>
      <c r="N103" s="9"/>
      <c r="O103" s="9"/>
      <c r="P103" s="90">
        <f>IF(B103="","",VLOOKUP(AD103,Varsayımlar!$B:$Q,7,0)*K103)</f>
        <v>60480</v>
      </c>
      <c r="Q103" s="90">
        <f>IF(B103="","",VLOOKUP(AD103,Varsayımlar!$B:$Q,8,0))</f>
        <v>25</v>
      </c>
      <c r="R103" s="90" t="str">
        <f>IF(B103="","",VLOOKUP(AD103,Varsayımlar!$B:$Q,9,0))</f>
        <v>SOFT</v>
      </c>
      <c r="S103" s="90">
        <f>IF(B103="","",VLOOKUP(AD103,Varsayımlar!$B:$Q,10,0))</f>
        <v>4</v>
      </c>
      <c r="T103" s="90">
        <f>IF(B103="","",VLOOKUP(AD103,Varsayımlar!$B:$Q,11,0))</f>
        <v>30</v>
      </c>
      <c r="U103" s="90">
        <f>IF(B103="","",VLOOKUP(AD103,Varsayımlar!$B:$Q,12,0))</f>
        <v>260</v>
      </c>
      <c r="V103" s="90" t="str">
        <f>IF(B103="","",VLOOKUP(AD103,Varsayımlar!$B:$Q,13,0))</f>
        <v>YURTDIŞI</v>
      </c>
      <c r="W103" s="90">
        <f>IF(B103="","",VLOOKUP(AD103,Varsayımlar!$B:$Q,14,0))</f>
        <v>9</v>
      </c>
      <c r="X103" s="9"/>
      <c r="Y103" s="9"/>
      <c r="Z103" s="9"/>
      <c r="AA103" s="90" t="str">
        <f>IF(B103="","",VLOOKUP(AD103,Varsayımlar!$B:$Q,15,0))</f>
        <v>25CM TURUNCU KOLİ-SOL ÜST DİKDÖRTGENE ÜRETİM TARİHİ BASILACAK</v>
      </c>
      <c r="AB103" s="90" t="str">
        <f>IF(B103="","",VLOOKUP(AD103,Varsayımlar!$B:$Q,16,0))</f>
        <v>24-26 CM</v>
      </c>
      <c r="AC103" s="90">
        <f>IF(B103="","",VLOOKUP(Sayfa2!AD65,Varsayımlar!B:S,18,0))</f>
        <v>0</v>
      </c>
      <c r="AD103" s="90" t="str">
        <f t="shared" si="4"/>
        <v>MAGNİTMAGNİT MAVİ AMBALAJ 25 CM 260G</v>
      </c>
    </row>
    <row r="104" spans="1:30" ht="39.75" customHeight="1" x14ac:dyDescent="0.25">
      <c r="A104" s="9" t="s">
        <v>198</v>
      </c>
      <c r="B104" s="88" t="s">
        <v>90</v>
      </c>
      <c r="C104" s="89">
        <f>IF(B104="","",VLOOKUP(AD104,Varsayımlar!$B:$Q,3,0))</f>
        <v>8698829380698</v>
      </c>
      <c r="D104" s="89" t="s">
        <v>236</v>
      </c>
      <c r="E104" s="85" t="s">
        <v>91</v>
      </c>
      <c r="F104" s="9"/>
      <c r="G104" s="9"/>
      <c r="H104" s="90" t="str">
        <f>IF(B104="","",VLOOKUP(AD104,Varsayımlar!$B:$Q,5,0))</f>
        <v>MAGNİT MAVİ AMBALAJ 25CM</v>
      </c>
      <c r="I104" s="90">
        <f>IF(B104="","",VLOOKUP(AD104,Varsayımlar!B:T,19,0))</f>
        <v>0</v>
      </c>
      <c r="J104" s="90" t="str">
        <f>IF(B104="","",VLOOKUP(AD104,Varsayımlar!$B:$Q,6,0))</f>
        <v>SADE</v>
      </c>
      <c r="K104" s="9">
        <v>2016</v>
      </c>
      <c r="L104" s="9"/>
      <c r="M104" s="9">
        <f>IFERROR(IF(B104="","",K104/VLOOKUP(AD104,Varsayımlar!B:R,17,0)),"")</f>
        <v>24</v>
      </c>
      <c r="N104" s="9"/>
      <c r="O104" s="9"/>
      <c r="P104" s="90">
        <f>IF(B104="","",VLOOKUP(AD104,Varsayımlar!$B:$Q,7,0)*K104)</f>
        <v>60480</v>
      </c>
      <c r="Q104" s="90">
        <f>IF(B104="","",VLOOKUP(AD104,Varsayımlar!$B:$Q,8,0))</f>
        <v>25</v>
      </c>
      <c r="R104" s="90" t="str">
        <f>IF(B104="","",VLOOKUP(AD104,Varsayımlar!$B:$Q,9,0))</f>
        <v>SOFT</v>
      </c>
      <c r="S104" s="90">
        <f>IF(B104="","",VLOOKUP(AD104,Varsayımlar!$B:$Q,10,0))</f>
        <v>4</v>
      </c>
      <c r="T104" s="90">
        <f>IF(B104="","",VLOOKUP(AD104,Varsayımlar!$B:$Q,11,0))</f>
        <v>30</v>
      </c>
      <c r="U104" s="90">
        <f>IF(B104="","",VLOOKUP(AD104,Varsayımlar!$B:$Q,12,0))</f>
        <v>260</v>
      </c>
      <c r="V104" s="90" t="str">
        <f>IF(B104="","",VLOOKUP(AD104,Varsayımlar!$B:$Q,13,0))</f>
        <v>YURTDIŞI</v>
      </c>
      <c r="W104" s="90">
        <f>IF(B104="","",VLOOKUP(AD104,Varsayımlar!$B:$Q,14,0))</f>
        <v>9</v>
      </c>
      <c r="X104" s="9"/>
      <c r="Y104" s="9"/>
      <c r="Z104" s="9"/>
      <c r="AA104" s="90" t="str">
        <f>IF(B104="","",VLOOKUP(AD104,Varsayımlar!$B:$Q,15,0))</f>
        <v>25CM TURUNCU KOLİ-SOL ÜST DİKDÖRTGENE ÜRETİM TARİHİ BASILACAK</v>
      </c>
      <c r="AB104" s="90" t="str">
        <f>IF(B104="","",VLOOKUP(AD104,Varsayımlar!$B:$Q,16,0))</f>
        <v>24-26 CM</v>
      </c>
      <c r="AC104" s="90">
        <f>IF(B104="","",VLOOKUP(Sayfa2!AD66,Varsayımlar!B:S,18,0))</f>
        <v>0</v>
      </c>
      <c r="AD104" s="90" t="str">
        <f t="shared" si="4"/>
        <v>MAGNİTMAGNİT MAVİ AMBALAJ 25 CM 260G</v>
      </c>
    </row>
    <row r="105" spans="1:30" ht="39.75" customHeight="1" x14ac:dyDescent="0.25">
      <c r="A105" s="9" t="s">
        <v>199</v>
      </c>
      <c r="B105" s="88" t="s">
        <v>90</v>
      </c>
      <c r="C105" s="89">
        <f>IF(B105="","",VLOOKUP(AD105,Varsayımlar!$B:$Q,3,0))</f>
        <v>8698829380698</v>
      </c>
      <c r="D105" s="89" t="s">
        <v>237</v>
      </c>
      <c r="E105" s="85" t="s">
        <v>91</v>
      </c>
      <c r="F105" s="9"/>
      <c r="G105" s="9"/>
      <c r="H105" s="90" t="str">
        <f>IF(B105="","",VLOOKUP(AD105,Varsayımlar!$B:$Q,5,0))</f>
        <v>MAGNİT MAVİ AMBALAJ 25CM</v>
      </c>
      <c r="I105" s="90">
        <f>IF(B105="","",VLOOKUP(AD105,Varsayımlar!B:T,19,0))</f>
        <v>0</v>
      </c>
      <c r="J105" s="90" t="str">
        <f>IF(B105="","",VLOOKUP(AD105,Varsayımlar!$B:$Q,6,0))</f>
        <v>SADE</v>
      </c>
      <c r="K105" s="9">
        <v>2016</v>
      </c>
      <c r="L105" s="9"/>
      <c r="M105" s="9">
        <f>IFERROR(IF(B105="","",K105/VLOOKUP(AD105,Varsayımlar!B:R,17,0)),"")</f>
        <v>24</v>
      </c>
      <c r="N105" s="9"/>
      <c r="O105" s="9"/>
      <c r="P105" s="90">
        <f>IF(B105="","",VLOOKUP(AD105,Varsayımlar!$B:$Q,7,0)*K105)</f>
        <v>60480</v>
      </c>
      <c r="Q105" s="90">
        <f>IF(B105="","",VLOOKUP(AD105,Varsayımlar!$B:$Q,8,0))</f>
        <v>25</v>
      </c>
      <c r="R105" s="90" t="str">
        <f>IF(B105="","",VLOOKUP(AD105,Varsayımlar!$B:$Q,9,0))</f>
        <v>SOFT</v>
      </c>
      <c r="S105" s="90">
        <f>IF(B105="","",VLOOKUP(AD105,Varsayımlar!$B:$Q,10,0))</f>
        <v>4</v>
      </c>
      <c r="T105" s="90">
        <f>IF(B105="","",VLOOKUP(AD105,Varsayımlar!$B:$Q,11,0))</f>
        <v>30</v>
      </c>
      <c r="U105" s="90">
        <f>IF(B105="","",VLOOKUP(AD105,Varsayımlar!$B:$Q,12,0))</f>
        <v>260</v>
      </c>
      <c r="V105" s="90" t="str">
        <f>IF(B105="","",VLOOKUP(AD105,Varsayımlar!$B:$Q,13,0))</f>
        <v>YURTDIŞI</v>
      </c>
      <c r="W105" s="90">
        <f>IF(B105="","",VLOOKUP(AD105,Varsayımlar!$B:$Q,14,0))</f>
        <v>9</v>
      </c>
      <c r="X105" s="9"/>
      <c r="Y105" s="9"/>
      <c r="Z105" s="9"/>
      <c r="AA105" s="90" t="str">
        <f>IF(B105="","",VLOOKUP(AD105,Varsayımlar!$B:$Q,15,0))</f>
        <v>25CM TURUNCU KOLİ-SOL ÜST DİKDÖRTGENE ÜRETİM TARİHİ BASILACAK</v>
      </c>
      <c r="AB105" s="90" t="str">
        <f>IF(B105="","",VLOOKUP(AD105,Varsayımlar!$B:$Q,16,0))</f>
        <v>24-26 CM</v>
      </c>
      <c r="AC105" s="90">
        <f>IF(B105="","",VLOOKUP(Sayfa2!AD67,Varsayımlar!B:S,18,0))</f>
        <v>0</v>
      </c>
      <c r="AD105" s="90" t="str">
        <f t="shared" si="4"/>
        <v>MAGNİTMAGNİT MAVİ AMBALAJ 25 CM 260G</v>
      </c>
    </row>
    <row r="106" spans="1:30" ht="39.75" customHeight="1" x14ac:dyDescent="0.25">
      <c r="A106" s="9" t="s">
        <v>200</v>
      </c>
      <c r="B106" s="88" t="s">
        <v>90</v>
      </c>
      <c r="C106" s="89">
        <f>IF(B106="","",VLOOKUP(AD106,Varsayımlar!$B:$Q,3,0))</f>
        <v>8698829380698</v>
      </c>
      <c r="D106" s="89" t="s">
        <v>238</v>
      </c>
      <c r="E106" s="85" t="s">
        <v>91</v>
      </c>
      <c r="F106" s="9"/>
      <c r="G106" s="9"/>
      <c r="H106" s="90" t="str">
        <f>IF(B106="","",VLOOKUP(AD106,Varsayımlar!$B:$Q,5,0))</f>
        <v>MAGNİT MAVİ AMBALAJ 25CM</v>
      </c>
      <c r="I106" s="90">
        <f>IF(B106="","",VLOOKUP(AD106,Varsayımlar!B:T,19,0))</f>
        <v>0</v>
      </c>
      <c r="J106" s="90" t="str">
        <f>IF(B106="","",VLOOKUP(AD106,Varsayımlar!$B:$Q,6,0))</f>
        <v>SADE</v>
      </c>
      <c r="K106" s="9">
        <v>2016</v>
      </c>
      <c r="L106" s="9"/>
      <c r="M106" s="9">
        <f>IFERROR(IF(B106="","",K106/VLOOKUP(AD106,Varsayımlar!B:R,17,0)),"")</f>
        <v>24</v>
      </c>
      <c r="N106" s="9"/>
      <c r="O106" s="9"/>
      <c r="P106" s="90">
        <f>IF(B106="","",VLOOKUP(AD106,Varsayımlar!$B:$Q,7,0)*K106)</f>
        <v>60480</v>
      </c>
      <c r="Q106" s="90">
        <f>IF(B106="","",VLOOKUP(AD106,Varsayımlar!$B:$Q,8,0))</f>
        <v>25</v>
      </c>
      <c r="R106" s="90" t="str">
        <f>IF(B106="","",VLOOKUP(AD106,Varsayımlar!$B:$Q,9,0))</f>
        <v>SOFT</v>
      </c>
      <c r="S106" s="90">
        <f>IF(B106="","",VLOOKUP(AD106,Varsayımlar!$B:$Q,10,0))</f>
        <v>4</v>
      </c>
      <c r="T106" s="90">
        <f>IF(B106="","",VLOOKUP(AD106,Varsayımlar!$B:$Q,11,0))</f>
        <v>30</v>
      </c>
      <c r="U106" s="90">
        <f>IF(B106="","",VLOOKUP(AD106,Varsayımlar!$B:$Q,12,0))</f>
        <v>260</v>
      </c>
      <c r="V106" s="90" t="str">
        <f>IF(B106="","",VLOOKUP(AD106,Varsayımlar!$B:$Q,13,0))</f>
        <v>YURTDIŞI</v>
      </c>
      <c r="W106" s="90">
        <f>IF(B106="","",VLOOKUP(AD106,Varsayımlar!$B:$Q,14,0))</f>
        <v>9</v>
      </c>
      <c r="X106" s="9"/>
      <c r="Y106" s="9"/>
      <c r="Z106" s="9"/>
      <c r="AA106" s="90" t="str">
        <f>IF(B106="","",VLOOKUP(AD106,Varsayımlar!$B:$Q,15,0))</f>
        <v>25CM TURUNCU KOLİ-SOL ÜST DİKDÖRTGENE ÜRETİM TARİHİ BASILACAK</v>
      </c>
      <c r="AB106" s="90" t="str">
        <f>IF(B106="","",VLOOKUP(AD106,Varsayımlar!$B:$Q,16,0))</f>
        <v>24-26 CM</v>
      </c>
      <c r="AC106" s="90">
        <f>IF(B106="","",VLOOKUP(Sayfa2!AD68,Varsayımlar!B:S,18,0))</f>
        <v>0</v>
      </c>
      <c r="AD106" s="90" t="str">
        <f t="shared" si="4"/>
        <v>MAGNİTMAGNİT MAVİ AMBALAJ 25 CM 260G</v>
      </c>
    </row>
    <row r="107" spans="1:30" ht="39.75" customHeight="1" x14ac:dyDescent="0.25">
      <c r="A107" s="9" t="s">
        <v>201</v>
      </c>
      <c r="B107" s="88" t="s">
        <v>90</v>
      </c>
      <c r="C107" s="89">
        <f>IF(B107="","",VLOOKUP(AD107,Varsayımlar!$B:$Q,3,0))</f>
        <v>8698829380698</v>
      </c>
      <c r="D107" s="89" t="s">
        <v>239</v>
      </c>
      <c r="E107" s="85" t="s">
        <v>91</v>
      </c>
      <c r="F107" s="9"/>
      <c r="G107" s="9"/>
      <c r="H107" s="90" t="str">
        <f>IF(B107="","",VLOOKUP(AD107,Varsayımlar!$B:$Q,5,0))</f>
        <v>MAGNİT MAVİ AMBALAJ 25CM</v>
      </c>
      <c r="I107" s="90">
        <f>IF(B107="","",VLOOKUP(AD107,Varsayımlar!B:T,19,0))</f>
        <v>0</v>
      </c>
      <c r="J107" s="90" t="str">
        <f>IF(B107="","",VLOOKUP(AD107,Varsayımlar!$B:$Q,6,0))</f>
        <v>SADE</v>
      </c>
      <c r="K107" s="9">
        <v>2016</v>
      </c>
      <c r="L107" s="9"/>
      <c r="M107" s="9">
        <f>IFERROR(IF(B107="","",K107/VLOOKUP(AD107,Varsayımlar!B:R,17,0)),"")</f>
        <v>24</v>
      </c>
      <c r="N107" s="9"/>
      <c r="O107" s="9"/>
      <c r="P107" s="90">
        <f>IF(B107="","",VLOOKUP(AD107,Varsayımlar!$B:$Q,7,0)*K107)</f>
        <v>60480</v>
      </c>
      <c r="Q107" s="90">
        <f>IF(B107="","",VLOOKUP(AD107,Varsayımlar!$B:$Q,8,0))</f>
        <v>25</v>
      </c>
      <c r="R107" s="90" t="str">
        <f>IF(B107="","",VLOOKUP(AD107,Varsayımlar!$B:$Q,9,0))</f>
        <v>SOFT</v>
      </c>
      <c r="S107" s="90">
        <f>IF(B107="","",VLOOKUP(AD107,Varsayımlar!$B:$Q,10,0))</f>
        <v>4</v>
      </c>
      <c r="T107" s="90">
        <f>IF(B107="","",VLOOKUP(AD107,Varsayımlar!$B:$Q,11,0))</f>
        <v>30</v>
      </c>
      <c r="U107" s="90">
        <f>IF(B107="","",VLOOKUP(AD107,Varsayımlar!$B:$Q,12,0))</f>
        <v>260</v>
      </c>
      <c r="V107" s="90" t="str">
        <f>IF(B107="","",VLOOKUP(AD107,Varsayımlar!$B:$Q,13,0))</f>
        <v>YURTDIŞI</v>
      </c>
      <c r="W107" s="90">
        <f>IF(B107="","",VLOOKUP(AD107,Varsayımlar!$B:$Q,14,0))</f>
        <v>9</v>
      </c>
      <c r="X107" s="9"/>
      <c r="Y107" s="9"/>
      <c r="Z107" s="9"/>
      <c r="AA107" s="90" t="str">
        <f>IF(B107="","",VLOOKUP(AD107,Varsayımlar!$B:$Q,15,0))</f>
        <v>25CM TURUNCU KOLİ-SOL ÜST DİKDÖRTGENE ÜRETİM TARİHİ BASILACAK</v>
      </c>
      <c r="AB107" s="90" t="str">
        <f>IF(B107="","",VLOOKUP(AD107,Varsayımlar!$B:$Q,16,0))</f>
        <v>24-26 CM</v>
      </c>
      <c r="AC107" s="90">
        <f>IF(B107="","",VLOOKUP(Sayfa2!AD69,Varsayımlar!B:S,18,0))</f>
        <v>0</v>
      </c>
      <c r="AD107" s="90" t="str">
        <f t="shared" si="4"/>
        <v>MAGNİTMAGNİT MAVİ AMBALAJ 25 CM 260G</v>
      </c>
    </row>
    <row r="108" spans="1:30" ht="39.75" customHeight="1" x14ac:dyDescent="0.25">
      <c r="A108" s="9" t="s">
        <v>202</v>
      </c>
      <c r="B108" s="88" t="s">
        <v>90</v>
      </c>
      <c r="C108" s="89">
        <f>IF(B108="","",VLOOKUP(AD108,Varsayımlar!$B:$Q,3,0))</f>
        <v>8698829380698</v>
      </c>
      <c r="D108" s="89" t="s">
        <v>258</v>
      </c>
      <c r="E108" s="85" t="s">
        <v>91</v>
      </c>
      <c r="F108" s="9"/>
      <c r="G108" s="9"/>
      <c r="H108" s="90" t="str">
        <f>IF(B108="","",VLOOKUP(AD108,Varsayımlar!$B:$Q,5,0))</f>
        <v>MAGNİT MAVİ AMBALAJ 25CM</v>
      </c>
      <c r="I108" s="90">
        <f>IF(B108="","",VLOOKUP(AD108,Varsayımlar!B:T,19,0))</f>
        <v>0</v>
      </c>
      <c r="J108" s="90" t="str">
        <f>IF(B108="","",VLOOKUP(AD108,Varsayımlar!$B:$Q,6,0))</f>
        <v>SADE</v>
      </c>
      <c r="K108" s="9">
        <v>2016</v>
      </c>
      <c r="L108" s="9"/>
      <c r="M108" s="9">
        <f>IFERROR(IF(B108="","",K108/VLOOKUP(AD108,Varsayımlar!B:R,17,0)),"")</f>
        <v>24</v>
      </c>
      <c r="N108" s="9"/>
      <c r="O108" s="9"/>
      <c r="P108" s="90">
        <f>IF(B108="","",VLOOKUP(AD108,Varsayımlar!$B:$Q,7,0)*K108)</f>
        <v>60480</v>
      </c>
      <c r="Q108" s="90">
        <f>IF(B108="","",VLOOKUP(AD108,Varsayımlar!$B:$Q,8,0))</f>
        <v>25</v>
      </c>
      <c r="R108" s="90" t="str">
        <f>IF(B108="","",VLOOKUP(AD108,Varsayımlar!$B:$Q,9,0))</f>
        <v>SOFT</v>
      </c>
      <c r="S108" s="90">
        <f>IF(B108="","",VLOOKUP(AD108,Varsayımlar!$B:$Q,10,0))</f>
        <v>4</v>
      </c>
      <c r="T108" s="90">
        <f>IF(B108="","",VLOOKUP(AD108,Varsayımlar!$B:$Q,11,0))</f>
        <v>30</v>
      </c>
      <c r="U108" s="90">
        <f>IF(B108="","",VLOOKUP(AD108,Varsayımlar!$B:$Q,12,0))</f>
        <v>260</v>
      </c>
      <c r="V108" s="90" t="str">
        <f>IF(B108="","",VLOOKUP(AD108,Varsayımlar!$B:$Q,13,0))</f>
        <v>YURTDIŞI</v>
      </c>
      <c r="W108" s="90">
        <f>IF(B108="","",VLOOKUP(AD108,Varsayımlar!$B:$Q,14,0))</f>
        <v>9</v>
      </c>
      <c r="X108" s="9"/>
      <c r="Y108" s="9"/>
      <c r="Z108" s="9"/>
      <c r="AA108" s="90" t="str">
        <f>IF(B108="","",VLOOKUP(AD108,Varsayımlar!$B:$Q,15,0))</f>
        <v>25CM TURUNCU KOLİ-SOL ÜST DİKDÖRTGENE ÜRETİM TARİHİ BASILACAK</v>
      </c>
      <c r="AB108" s="90" t="str">
        <f>IF(B108="","",VLOOKUP(AD108,Varsayımlar!$B:$Q,16,0))</f>
        <v>24-26 CM</v>
      </c>
      <c r="AC108" s="90">
        <f>IF(B108="","",VLOOKUP(Sayfa2!AD70,Varsayımlar!B:S,18,0))</f>
        <v>0</v>
      </c>
      <c r="AD108" s="90" t="str">
        <f t="shared" si="4"/>
        <v>MAGNİTMAGNİT MAVİ AMBALAJ 25 CM 260G</v>
      </c>
    </row>
    <row r="109" spans="1:30" ht="39.75" customHeight="1" x14ac:dyDescent="0.25">
      <c r="A109" s="9" t="s">
        <v>203</v>
      </c>
      <c r="B109" s="88" t="s">
        <v>90</v>
      </c>
      <c r="C109" s="89">
        <f>IF(B109="","",VLOOKUP(AD109,Varsayımlar!$B:$Q,3,0))</f>
        <v>8698829380698</v>
      </c>
      <c r="D109" s="89" t="s">
        <v>259</v>
      </c>
      <c r="E109" s="85" t="s">
        <v>91</v>
      </c>
      <c r="F109" s="9"/>
      <c r="G109" s="9"/>
      <c r="H109" s="90" t="str">
        <f>IF(B109="","",VLOOKUP(AD109,Varsayımlar!$B:$Q,5,0))</f>
        <v>MAGNİT MAVİ AMBALAJ 25CM</v>
      </c>
      <c r="I109" s="90">
        <f>IF(B109="","",VLOOKUP(AD109,Varsayımlar!B:T,19,0))</f>
        <v>0</v>
      </c>
      <c r="J109" s="90" t="str">
        <f>IF(B109="","",VLOOKUP(AD109,Varsayımlar!$B:$Q,6,0))</f>
        <v>SADE</v>
      </c>
      <c r="K109" s="9">
        <v>2016</v>
      </c>
      <c r="L109" s="9"/>
      <c r="M109" s="9">
        <f>IFERROR(IF(B109="","",K109/VLOOKUP(AD109,Varsayımlar!B:R,17,0)),"")</f>
        <v>24</v>
      </c>
      <c r="N109" s="9"/>
      <c r="O109" s="9"/>
      <c r="P109" s="90">
        <f>IF(B109="","",VLOOKUP(AD109,Varsayımlar!$B:$Q,7,0)*K109)</f>
        <v>60480</v>
      </c>
      <c r="Q109" s="90">
        <f>IF(B109="","",VLOOKUP(AD109,Varsayımlar!$B:$Q,8,0))</f>
        <v>25</v>
      </c>
      <c r="R109" s="90" t="str">
        <f>IF(B109="","",VLOOKUP(AD109,Varsayımlar!$B:$Q,9,0))</f>
        <v>SOFT</v>
      </c>
      <c r="S109" s="90">
        <f>IF(B109="","",VLOOKUP(AD109,Varsayımlar!$B:$Q,10,0))</f>
        <v>4</v>
      </c>
      <c r="T109" s="90">
        <f>IF(B109="","",VLOOKUP(AD109,Varsayımlar!$B:$Q,11,0))</f>
        <v>30</v>
      </c>
      <c r="U109" s="90">
        <f>IF(B109="","",VLOOKUP(AD109,Varsayımlar!$B:$Q,12,0))</f>
        <v>260</v>
      </c>
      <c r="V109" s="90" t="str">
        <f>IF(B109="","",VLOOKUP(AD109,Varsayımlar!$B:$Q,13,0))</f>
        <v>YURTDIŞI</v>
      </c>
      <c r="W109" s="90">
        <f>IF(B109="","",VLOOKUP(AD109,Varsayımlar!$B:$Q,14,0))</f>
        <v>9</v>
      </c>
      <c r="X109" s="9"/>
      <c r="Y109" s="9"/>
      <c r="Z109" s="9"/>
      <c r="AA109" s="90" t="str">
        <f>IF(B109="","",VLOOKUP(AD109,Varsayımlar!$B:$Q,15,0))</f>
        <v>25CM TURUNCU KOLİ-SOL ÜST DİKDÖRTGENE ÜRETİM TARİHİ BASILACAK</v>
      </c>
      <c r="AB109" s="90" t="str">
        <f>IF(B109="","",VLOOKUP(AD109,Varsayımlar!$B:$Q,16,0))</f>
        <v>24-26 CM</v>
      </c>
      <c r="AC109" s="90">
        <f>IF(B109="","",VLOOKUP(Sayfa2!AD71,Varsayımlar!B:S,18,0))</f>
        <v>0</v>
      </c>
      <c r="AD109" s="90" t="str">
        <f t="shared" si="4"/>
        <v>MAGNİTMAGNİT MAVİ AMBALAJ 25 CM 260G</v>
      </c>
    </row>
    <row r="110" spans="1:30" ht="39.75" customHeight="1" x14ac:dyDescent="0.25">
      <c r="A110" s="9" t="s">
        <v>204</v>
      </c>
      <c r="B110" s="88" t="s">
        <v>90</v>
      </c>
      <c r="C110" s="89">
        <f>IF(B110="","",VLOOKUP(AD110,Varsayımlar!$B:$Q,3,0))</f>
        <v>8698829380698</v>
      </c>
      <c r="D110" s="89" t="s">
        <v>260</v>
      </c>
      <c r="E110" s="85" t="s">
        <v>91</v>
      </c>
      <c r="F110" s="9"/>
      <c r="G110" s="9"/>
      <c r="H110" s="90" t="str">
        <f>IF(B110="","",VLOOKUP(AD110,Varsayımlar!$B:$Q,5,0))</f>
        <v>MAGNİT MAVİ AMBALAJ 25CM</v>
      </c>
      <c r="I110" s="90">
        <f>IF(B110="","",VLOOKUP(AD110,Varsayımlar!B:T,19,0))</f>
        <v>0</v>
      </c>
      <c r="J110" s="90" t="str">
        <f>IF(B110="","",VLOOKUP(AD110,Varsayımlar!$B:$Q,6,0))</f>
        <v>SADE</v>
      </c>
      <c r="K110" s="9">
        <v>2016</v>
      </c>
      <c r="L110" s="9"/>
      <c r="M110" s="9">
        <f>IFERROR(IF(B110="","",K110/VLOOKUP(AD110,Varsayımlar!B:R,17,0)),"")</f>
        <v>24</v>
      </c>
      <c r="N110" s="9"/>
      <c r="O110" s="9"/>
      <c r="P110" s="90">
        <f>IF(B110="","",VLOOKUP(AD110,Varsayımlar!$B:$Q,7,0)*K110)</f>
        <v>60480</v>
      </c>
      <c r="Q110" s="90">
        <f>IF(B110="","",VLOOKUP(AD110,Varsayımlar!$B:$Q,8,0))</f>
        <v>25</v>
      </c>
      <c r="R110" s="90" t="str">
        <f>IF(B110="","",VLOOKUP(AD110,Varsayımlar!$B:$Q,9,0))</f>
        <v>SOFT</v>
      </c>
      <c r="S110" s="90">
        <f>IF(B110="","",VLOOKUP(AD110,Varsayımlar!$B:$Q,10,0))</f>
        <v>4</v>
      </c>
      <c r="T110" s="90">
        <f>IF(B110="","",VLOOKUP(AD110,Varsayımlar!$B:$Q,11,0))</f>
        <v>30</v>
      </c>
      <c r="U110" s="90">
        <f>IF(B110="","",VLOOKUP(AD110,Varsayımlar!$B:$Q,12,0))</f>
        <v>260</v>
      </c>
      <c r="V110" s="90" t="str">
        <f>IF(B110="","",VLOOKUP(AD110,Varsayımlar!$B:$Q,13,0))</f>
        <v>YURTDIŞI</v>
      </c>
      <c r="W110" s="90">
        <f>IF(B110="","",VLOOKUP(AD110,Varsayımlar!$B:$Q,14,0))</f>
        <v>9</v>
      </c>
      <c r="X110" s="9"/>
      <c r="Y110" s="9"/>
      <c r="Z110" s="9"/>
      <c r="AA110" s="90" t="str">
        <f>IF(B110="","",VLOOKUP(AD110,Varsayımlar!$B:$Q,15,0))</f>
        <v>25CM TURUNCU KOLİ-SOL ÜST DİKDÖRTGENE ÜRETİM TARİHİ BASILACAK</v>
      </c>
      <c r="AB110" s="90" t="str">
        <f>IF(B110="","",VLOOKUP(AD110,Varsayımlar!$B:$Q,16,0))</f>
        <v>24-26 CM</v>
      </c>
      <c r="AC110" s="90">
        <f>IF(B110="","",VLOOKUP(Sayfa2!AD72,Varsayımlar!B:S,18,0))</f>
        <v>0</v>
      </c>
      <c r="AD110" s="90" t="str">
        <f t="shared" si="4"/>
        <v>MAGNİTMAGNİT MAVİ AMBALAJ 25 CM 260G</v>
      </c>
    </row>
    <row r="111" spans="1:30" ht="39.75" customHeight="1" x14ac:dyDescent="0.25">
      <c r="A111" s="9" t="s">
        <v>205</v>
      </c>
      <c r="B111" s="88" t="s">
        <v>90</v>
      </c>
      <c r="C111" s="89">
        <f>IF(B111="","",VLOOKUP(AD111,Varsayımlar!$B:$Q,3,0))</f>
        <v>8698829380698</v>
      </c>
      <c r="D111" s="89" t="s">
        <v>261</v>
      </c>
      <c r="E111" s="85" t="s">
        <v>91</v>
      </c>
      <c r="F111" s="9"/>
      <c r="G111" s="9"/>
      <c r="H111" s="90" t="str">
        <f>IF(B111="","",VLOOKUP(AD111,Varsayımlar!$B:$Q,5,0))</f>
        <v>MAGNİT MAVİ AMBALAJ 25CM</v>
      </c>
      <c r="I111" s="90">
        <f>IF(B111="","",VLOOKUP(AD111,Varsayımlar!B:T,19,0))</f>
        <v>0</v>
      </c>
      <c r="J111" s="90" t="str">
        <f>IF(B111="","",VLOOKUP(AD111,Varsayımlar!$B:$Q,6,0))</f>
        <v>SADE</v>
      </c>
      <c r="K111" s="9">
        <v>2016</v>
      </c>
      <c r="L111" s="9"/>
      <c r="M111" s="9">
        <f>IFERROR(IF(B111="","",K111/VLOOKUP(AD111,Varsayımlar!B:R,17,0)),"")</f>
        <v>24</v>
      </c>
      <c r="N111" s="9"/>
      <c r="O111" s="9"/>
      <c r="P111" s="90">
        <f>IF(B111="","",VLOOKUP(AD111,Varsayımlar!$B:$Q,7,0)*K111)</f>
        <v>60480</v>
      </c>
      <c r="Q111" s="90">
        <f>IF(B111="","",VLOOKUP(AD111,Varsayımlar!$B:$Q,8,0))</f>
        <v>25</v>
      </c>
      <c r="R111" s="90" t="str">
        <f>IF(B111="","",VLOOKUP(AD111,Varsayımlar!$B:$Q,9,0))</f>
        <v>SOFT</v>
      </c>
      <c r="S111" s="90">
        <f>IF(B111="","",VLOOKUP(AD111,Varsayımlar!$B:$Q,10,0))</f>
        <v>4</v>
      </c>
      <c r="T111" s="90">
        <f>IF(B111="","",VLOOKUP(AD111,Varsayımlar!$B:$Q,11,0))</f>
        <v>30</v>
      </c>
      <c r="U111" s="90">
        <f>IF(B111="","",VLOOKUP(AD111,Varsayımlar!$B:$Q,12,0))</f>
        <v>260</v>
      </c>
      <c r="V111" s="90" t="str">
        <f>IF(B111="","",VLOOKUP(AD111,Varsayımlar!$B:$Q,13,0))</f>
        <v>YURTDIŞI</v>
      </c>
      <c r="W111" s="90">
        <f>IF(B111="","",VLOOKUP(AD111,Varsayımlar!$B:$Q,14,0))</f>
        <v>9</v>
      </c>
      <c r="X111" s="9"/>
      <c r="Y111" s="9"/>
      <c r="Z111" s="9"/>
      <c r="AA111" s="90" t="str">
        <f>IF(B111="","",VLOOKUP(AD111,Varsayımlar!$B:$Q,15,0))</f>
        <v>25CM TURUNCU KOLİ-SOL ÜST DİKDÖRTGENE ÜRETİM TARİHİ BASILACAK</v>
      </c>
      <c r="AB111" s="90" t="str">
        <f>IF(B111="","",VLOOKUP(AD111,Varsayımlar!$B:$Q,16,0))</f>
        <v>24-26 CM</v>
      </c>
      <c r="AC111" s="90">
        <f>IF(B111="","",VLOOKUP(Sayfa2!AD73,Varsayımlar!B:S,18,0))</f>
        <v>0</v>
      </c>
      <c r="AD111" s="90" t="str">
        <f t="shared" si="4"/>
        <v>MAGNİTMAGNİT MAVİ AMBALAJ 25 CM 260G</v>
      </c>
    </row>
    <row r="112" spans="1:30" ht="39.75" customHeight="1" x14ac:dyDescent="0.25">
      <c r="A112" s="9" t="s">
        <v>206</v>
      </c>
      <c r="B112" s="9" t="s">
        <v>104</v>
      </c>
      <c r="C112" s="10">
        <f>IF(B112="","",VLOOKUP(AD112,Varsayımlar!$B:$Q,3,0))</f>
        <v>8698829380698</v>
      </c>
      <c r="D112" s="10"/>
      <c r="E112" s="85" t="s">
        <v>263</v>
      </c>
      <c r="F112" s="9">
        <v>33</v>
      </c>
      <c r="G112" s="9"/>
      <c r="H112" s="9" t="str">
        <f>IF(B112="","",VLOOKUP(AD112,Varsayımlar!$B:$Q,5,0))</f>
        <v>Tortillas 20cm (Samakat Bilgileri Ekli)</v>
      </c>
      <c r="I112" s="9">
        <f>IF(B112="","",VLOOKUP(AD112,Varsayımlar!B:T,19,0))</f>
        <v>0</v>
      </c>
      <c r="J112" s="9" t="str">
        <f>IF(B112="","",VLOOKUP(AD112,Varsayımlar!$B:$Q,6,0))</f>
        <v>PEYNİRLİ</v>
      </c>
      <c r="K112" s="9">
        <v>1800</v>
      </c>
      <c r="L112" s="9"/>
      <c r="M112" s="9">
        <f>IFERROR(IF(B112="","",K112/VLOOKUP(AD112,Varsayımlar!B:R,17,0)),"")</f>
        <v>8</v>
      </c>
      <c r="N112" s="9"/>
      <c r="O112" s="9"/>
      <c r="P112" s="9">
        <f>IF(B112="","",VLOOKUP(AD112,Varsayımlar!$B:$Q,7,0)*K112)</f>
        <v>25200</v>
      </c>
      <c r="Q112" s="9">
        <f>IF(B112="","",VLOOKUP(AD112,Varsayımlar!$B:$Q,8,0))</f>
        <v>20</v>
      </c>
      <c r="R112" s="9" t="str">
        <f>IF(B112="","",VLOOKUP(AD112,Varsayımlar!$B:$Q,9,0))</f>
        <v>IRAK SOFT-AT</v>
      </c>
      <c r="S112" s="9">
        <f>IF(B112="","",VLOOKUP(AD112,Varsayımlar!$B:$Q,10,0))</f>
        <v>4</v>
      </c>
      <c r="T112" s="9">
        <f>IF(B112="","",VLOOKUP(AD112,Varsayımlar!$B:$Q,11,0))</f>
        <v>14</v>
      </c>
      <c r="U112" s="9">
        <f>IF(B112="","",VLOOKUP(AD112,Varsayımlar!$B:$Q,12,0))</f>
        <v>166</v>
      </c>
      <c r="V112" s="9" t="str">
        <f>IF(B112="","",VLOOKUP(AD112,Varsayımlar!$B:$Q,13,0))</f>
        <v>YURTDIŞI</v>
      </c>
      <c r="W112" s="9">
        <f>IF(B112="","",VLOOKUP(AD112,Varsayımlar!$B:$Q,14,0))</f>
        <v>9</v>
      </c>
      <c r="X112" s="86">
        <v>46206</v>
      </c>
      <c r="Y112" s="86">
        <v>46480</v>
      </c>
      <c r="Z112" s="9" t="s">
        <v>265</v>
      </c>
      <c r="AA112" s="9" t="str">
        <f>IF(B112="","",VLOOKUP(AD112,Varsayımlar!$B:$Q,15,0))</f>
        <v>Kare Koli-Üretim Tarihli Etiket</v>
      </c>
      <c r="AB112" s="9" t="str">
        <f>IF(B112="","",VLOOKUP(AD112,Varsayımlar!$B:$Q,16,0))</f>
        <v>19-21 cm</v>
      </c>
      <c r="AC112" s="9">
        <f>IF(B112="","",VLOOKUP(Sayfa2!AD75,Varsayımlar!B:S,18,0))</f>
        <v>0</v>
      </c>
      <c r="AD112" s="9" t="str">
        <f t="shared" si="4"/>
        <v>SMART LLCTortillas 20cm Peynirli 4pcs 166g</v>
      </c>
    </row>
    <row r="113" spans="1:30" ht="39.75" customHeight="1" x14ac:dyDescent="0.25">
      <c r="A113" s="9" t="s">
        <v>207</v>
      </c>
      <c r="B113" s="88" t="s">
        <v>104</v>
      </c>
      <c r="C113" s="89">
        <f>IF(B113="","",VLOOKUP(AD113,Varsayımlar!$B:$Q,3,0))</f>
        <v>8698829380698</v>
      </c>
      <c r="D113" s="89"/>
      <c r="E113" s="85" t="s">
        <v>105</v>
      </c>
      <c r="F113" s="9">
        <v>33</v>
      </c>
      <c r="G113" s="9"/>
      <c r="H113" s="90" t="str">
        <f>IF(B113="","",VLOOKUP(AD113,Varsayımlar!$B:$Q,5,0))</f>
        <v>TORTİLLAS 20CM (SAMAKAT BİLGİLERİ EKLİ)</v>
      </c>
      <c r="I113" s="90">
        <f>IF(B113="","",VLOOKUP(AD113,Varsayımlar!B:T,19,0))</f>
        <v>0</v>
      </c>
      <c r="J113" s="90" t="str">
        <f>IF(B113="","",VLOOKUP(AD113,Varsayımlar!$B:$Q,6,0))</f>
        <v>SADE</v>
      </c>
      <c r="K113" s="9">
        <v>5400</v>
      </c>
      <c r="L113" s="9"/>
      <c r="M113" s="9">
        <f>IFERROR(IF(B113="","",K113/VLOOKUP(AD113,Varsayımlar!B:R,17,0)),"")</f>
        <v>24</v>
      </c>
      <c r="N113" s="9"/>
      <c r="O113" s="9"/>
      <c r="P113" s="90">
        <f>IF(B113="","",VLOOKUP(AD113,Varsayımlar!$B:$Q,7,0)*K113)</f>
        <v>75600</v>
      </c>
      <c r="Q113" s="90">
        <f>IF(B113="","",VLOOKUP(AD113,Varsayımlar!$B:$Q,8,0))</f>
        <v>20</v>
      </c>
      <c r="R113" s="90" t="str">
        <f>IF(B113="","",VLOOKUP(AD113,Varsayımlar!$B:$Q,9,0))</f>
        <v>IRAK SOFT</v>
      </c>
      <c r="S113" s="90">
        <f>IF(B113="","",VLOOKUP(AD113,Varsayımlar!$B:$Q,10,0))</f>
        <v>4</v>
      </c>
      <c r="T113" s="90">
        <f>IF(B113="","",VLOOKUP(AD113,Varsayımlar!$B:$Q,11,0))</f>
        <v>14</v>
      </c>
      <c r="U113" s="90">
        <f>IF(B113="","",VLOOKUP(AD113,Varsayımlar!$B:$Q,12,0))</f>
        <v>166</v>
      </c>
      <c r="V113" s="90" t="str">
        <f>IF(B113="","",VLOOKUP(AD113,Varsayımlar!$B:$Q,13,0))</f>
        <v>YURTDIŞI</v>
      </c>
      <c r="W113" s="90">
        <f>IF(B113="","",VLOOKUP(AD113,Varsayımlar!$B:$Q,14,0))</f>
        <v>9</v>
      </c>
      <c r="X113" s="86">
        <v>46206</v>
      </c>
      <c r="Y113" s="86">
        <v>46480</v>
      </c>
      <c r="Z113" s="9">
        <v>26070320</v>
      </c>
      <c r="AA113" s="90" t="str">
        <f>IF(B113="","",VLOOKUP(AD113,Varsayımlar!$B:$Q,15,0))</f>
        <v>SİYAH KARE KOLİ- Üretim Tarihi Etiketli</v>
      </c>
      <c r="AB113" s="90" t="str">
        <f>IF(B113="","",VLOOKUP(AD113,Varsayımlar!$B:$Q,16,0))</f>
        <v>19-21 CM</v>
      </c>
      <c r="AC113" s="90">
        <f>IF(B113="","",VLOOKUP(Sayfa2!AD76,Varsayımlar!B:S,18,0))</f>
        <v>0</v>
      </c>
      <c r="AD113" s="90" t="str">
        <f t="shared" si="4"/>
        <v>SMART LLCTORTİLLAS SAMAKAT 20CM 166G</v>
      </c>
    </row>
    <row r="114" spans="1:30" ht="39.75" customHeight="1" x14ac:dyDescent="0.25">
      <c r="A114" s="9" t="s">
        <v>208</v>
      </c>
      <c r="B114" s="88" t="s">
        <v>90</v>
      </c>
      <c r="C114" s="89">
        <f>IF(B114="","",VLOOKUP(AD114,Varsayımlar!$B:$Q,3,0))</f>
        <v>8698829380698</v>
      </c>
      <c r="D114" s="89" t="s">
        <v>231</v>
      </c>
      <c r="E114" s="85" t="s">
        <v>91</v>
      </c>
      <c r="F114" s="9"/>
      <c r="G114" s="9"/>
      <c r="H114" s="90" t="str">
        <f>IF(B114="","",VLOOKUP(AD114,Varsayımlar!$B:$Q,5,0))</f>
        <v>MAGNİT MAVİ AMBALAJ 25CM</v>
      </c>
      <c r="I114" s="90">
        <f>IF(B114="","",VLOOKUP(AD114,Varsayımlar!B:T,19,0))</f>
        <v>0</v>
      </c>
      <c r="J114" s="90" t="str">
        <f>IF(B114="","",VLOOKUP(AD114,Varsayımlar!$B:$Q,6,0))</f>
        <v>SADE</v>
      </c>
      <c r="K114" s="9">
        <v>2016</v>
      </c>
      <c r="L114" s="9"/>
      <c r="M114" s="9">
        <f>IFERROR(IF(B114="","",K114/VLOOKUP(AD114,Varsayımlar!B:R,17,0)),"")</f>
        <v>24</v>
      </c>
      <c r="N114" s="9"/>
      <c r="O114" s="9"/>
      <c r="P114" s="90">
        <f>IF(B114="","",VLOOKUP(AD114,Varsayımlar!$B:$Q,7,0)*K114)</f>
        <v>60480</v>
      </c>
      <c r="Q114" s="90">
        <f>IF(B114="","",VLOOKUP(AD114,Varsayımlar!$B:$Q,8,0))</f>
        <v>25</v>
      </c>
      <c r="R114" s="90" t="str">
        <f>IF(B114="","",VLOOKUP(AD114,Varsayımlar!$B:$Q,9,0))</f>
        <v>SOFT</v>
      </c>
      <c r="S114" s="90">
        <f>IF(B114="","",VLOOKUP(AD114,Varsayımlar!$B:$Q,10,0))</f>
        <v>4</v>
      </c>
      <c r="T114" s="90">
        <f>IF(B114="","",VLOOKUP(AD114,Varsayımlar!$B:$Q,11,0))</f>
        <v>30</v>
      </c>
      <c r="U114" s="90">
        <f>IF(B114="","",VLOOKUP(AD114,Varsayımlar!$B:$Q,12,0))</f>
        <v>260</v>
      </c>
      <c r="V114" s="90" t="str">
        <f>IF(B114="","",VLOOKUP(AD114,Varsayımlar!$B:$Q,13,0))</f>
        <v>YURTDIŞI</v>
      </c>
      <c r="W114" s="90">
        <f>IF(B114="","",VLOOKUP(AD114,Varsayımlar!$B:$Q,14,0))</f>
        <v>9</v>
      </c>
      <c r="X114" s="9"/>
      <c r="Y114" s="9"/>
      <c r="Z114" s="9"/>
      <c r="AA114" s="90" t="str">
        <f>IF(B114="","",VLOOKUP(AD114,Varsayımlar!$B:$Q,15,0))</f>
        <v>25CM TURUNCU KOLİ-SOL ÜST DİKDÖRTGENE ÜRETİM TARİHİ BASILACAK</v>
      </c>
      <c r="AB114" s="90" t="str">
        <f>IF(B114="","",VLOOKUP(AD114,Varsayımlar!$B:$Q,16,0))</f>
        <v>24-26 CM</v>
      </c>
      <c r="AC114" s="90">
        <f>IF(B114="","",VLOOKUP(Sayfa2!AD77,Varsayımlar!B:S,18,0))</f>
        <v>0</v>
      </c>
      <c r="AD114" s="90" t="str">
        <f t="shared" si="4"/>
        <v>MAGNİTMAGNİT MAVİ AMBALAJ 25 CM 260G</v>
      </c>
    </row>
    <row r="115" spans="1:30" ht="39.75" customHeight="1" x14ac:dyDescent="0.25">
      <c r="A115" s="9" t="s">
        <v>209</v>
      </c>
      <c r="B115" s="88" t="s">
        <v>90</v>
      </c>
      <c r="C115" s="89">
        <f>IF(B115="","",VLOOKUP(AD115,Varsayımlar!$B:$Q,3,0))</f>
        <v>8698829380698</v>
      </c>
      <c r="D115" s="89" t="s">
        <v>232</v>
      </c>
      <c r="E115" s="85" t="s">
        <v>91</v>
      </c>
      <c r="F115" s="9"/>
      <c r="G115" s="9"/>
      <c r="H115" s="90" t="str">
        <f>IF(B115="","",VLOOKUP(AD115,Varsayımlar!$B:$Q,5,0))</f>
        <v>MAGNİT MAVİ AMBALAJ 25CM</v>
      </c>
      <c r="I115" s="90">
        <f>IF(B115="","",VLOOKUP(AD115,Varsayımlar!B:T,19,0))</f>
        <v>0</v>
      </c>
      <c r="J115" s="90" t="str">
        <f>IF(B115="","",VLOOKUP(AD115,Varsayımlar!$B:$Q,6,0))</f>
        <v>SADE</v>
      </c>
      <c r="K115" s="9">
        <v>2016</v>
      </c>
      <c r="L115" s="9"/>
      <c r="M115" s="9">
        <f>IFERROR(IF(B115="","",K115/VLOOKUP(AD115,Varsayımlar!B:R,17,0)),"")</f>
        <v>24</v>
      </c>
      <c r="N115" s="9"/>
      <c r="O115" s="9"/>
      <c r="P115" s="90">
        <f>IF(B115="","",VLOOKUP(AD115,Varsayımlar!$B:$Q,7,0)*K115)</f>
        <v>60480</v>
      </c>
      <c r="Q115" s="90">
        <f>IF(B115="","",VLOOKUP(AD115,Varsayımlar!$B:$Q,8,0))</f>
        <v>25</v>
      </c>
      <c r="R115" s="90" t="str">
        <f>IF(B115="","",VLOOKUP(AD115,Varsayımlar!$B:$Q,9,0))</f>
        <v>SOFT</v>
      </c>
      <c r="S115" s="90">
        <f>IF(B115="","",VLOOKUP(AD115,Varsayımlar!$B:$Q,10,0))</f>
        <v>4</v>
      </c>
      <c r="T115" s="90">
        <f>IF(B115="","",VLOOKUP(AD115,Varsayımlar!$B:$Q,11,0))</f>
        <v>30</v>
      </c>
      <c r="U115" s="90">
        <f>IF(B115="","",VLOOKUP(AD115,Varsayımlar!$B:$Q,12,0))</f>
        <v>260</v>
      </c>
      <c r="V115" s="90" t="str">
        <f>IF(B115="","",VLOOKUP(AD115,Varsayımlar!$B:$Q,13,0))</f>
        <v>YURTDIŞI</v>
      </c>
      <c r="W115" s="90">
        <f>IF(B115="","",VLOOKUP(AD115,Varsayımlar!$B:$Q,14,0))</f>
        <v>9</v>
      </c>
      <c r="X115" s="9"/>
      <c r="Y115" s="9"/>
      <c r="Z115" s="9"/>
      <c r="AA115" s="90" t="str">
        <f>IF(B115="","",VLOOKUP(AD115,Varsayımlar!$B:$Q,15,0))</f>
        <v>25CM TURUNCU KOLİ-SOL ÜST DİKDÖRTGENE ÜRETİM TARİHİ BASILACAK</v>
      </c>
      <c r="AB115" s="90" t="str">
        <f>IF(B115="","",VLOOKUP(AD115,Varsayımlar!$B:$Q,16,0))</f>
        <v>24-26 CM</v>
      </c>
      <c r="AC115" s="90">
        <f>IF(B115="","",VLOOKUP(Sayfa2!AD78,Varsayımlar!B:S,18,0))</f>
        <v>0</v>
      </c>
      <c r="AD115" s="90" t="str">
        <f t="shared" si="4"/>
        <v>MAGNİTMAGNİT MAVİ AMBALAJ 25 CM 260G</v>
      </c>
    </row>
    <row r="116" spans="1:30" ht="39.75" customHeight="1" x14ac:dyDescent="0.25">
      <c r="A116" s="9" t="s">
        <v>210</v>
      </c>
      <c r="B116" s="88" t="s">
        <v>90</v>
      </c>
      <c r="C116" s="89">
        <f>IF(B116="","",VLOOKUP(AD116,Varsayımlar!$B:$Q,3,0))</f>
        <v>8698829380698</v>
      </c>
      <c r="D116" s="89" t="s">
        <v>233</v>
      </c>
      <c r="E116" s="85" t="s">
        <v>91</v>
      </c>
      <c r="F116" s="9"/>
      <c r="G116" s="9"/>
      <c r="H116" s="90" t="str">
        <f>IF(B116="","",VLOOKUP(AD116,Varsayımlar!$B:$Q,5,0))</f>
        <v>MAGNİT MAVİ AMBALAJ 25CM</v>
      </c>
      <c r="I116" s="90">
        <f>IF(B116="","",VLOOKUP(AD116,Varsayımlar!B:T,19,0))</f>
        <v>0</v>
      </c>
      <c r="J116" s="90" t="str">
        <f>IF(B116="","",VLOOKUP(AD116,Varsayımlar!$B:$Q,6,0))</f>
        <v>SADE</v>
      </c>
      <c r="K116" s="9">
        <v>2016</v>
      </c>
      <c r="L116" s="9"/>
      <c r="M116" s="9">
        <f>IFERROR(IF(B116="","",K116/VLOOKUP(AD116,Varsayımlar!B:R,17,0)),"")</f>
        <v>24</v>
      </c>
      <c r="N116" s="9"/>
      <c r="O116" s="9"/>
      <c r="P116" s="90">
        <f>IF(B116="","",VLOOKUP(AD116,Varsayımlar!$B:$Q,7,0)*K116)</f>
        <v>60480</v>
      </c>
      <c r="Q116" s="90">
        <f>IF(B116="","",VLOOKUP(AD116,Varsayımlar!$B:$Q,8,0))</f>
        <v>25</v>
      </c>
      <c r="R116" s="90" t="str">
        <f>IF(B116="","",VLOOKUP(AD116,Varsayımlar!$B:$Q,9,0))</f>
        <v>SOFT</v>
      </c>
      <c r="S116" s="90">
        <f>IF(B116="","",VLOOKUP(AD116,Varsayımlar!$B:$Q,10,0))</f>
        <v>4</v>
      </c>
      <c r="T116" s="90">
        <f>IF(B116="","",VLOOKUP(AD116,Varsayımlar!$B:$Q,11,0))</f>
        <v>30</v>
      </c>
      <c r="U116" s="90">
        <f>IF(B116="","",VLOOKUP(AD116,Varsayımlar!$B:$Q,12,0))</f>
        <v>260</v>
      </c>
      <c r="V116" s="90" t="str">
        <f>IF(B116="","",VLOOKUP(AD116,Varsayımlar!$B:$Q,13,0))</f>
        <v>YURTDIŞI</v>
      </c>
      <c r="W116" s="90">
        <f>IF(B116="","",VLOOKUP(AD116,Varsayımlar!$B:$Q,14,0))</f>
        <v>9</v>
      </c>
      <c r="X116" s="9"/>
      <c r="Y116" s="9"/>
      <c r="Z116" s="9"/>
      <c r="AA116" s="90" t="str">
        <f>IF(B116="","",VLOOKUP(AD116,Varsayımlar!$B:$Q,15,0))</f>
        <v>25CM TURUNCU KOLİ-SOL ÜST DİKDÖRTGENE ÜRETİM TARİHİ BASILACAK</v>
      </c>
      <c r="AB116" s="90" t="str">
        <f>IF(B116="","",VLOOKUP(AD116,Varsayımlar!$B:$Q,16,0))</f>
        <v>24-26 CM</v>
      </c>
      <c r="AC116" s="90">
        <f>IF(B116="","",VLOOKUP(Sayfa2!AD79,Varsayımlar!B:S,18,0))</f>
        <v>0</v>
      </c>
      <c r="AD116" s="90" t="str">
        <f t="shared" si="4"/>
        <v>MAGNİTMAGNİT MAVİ AMBALAJ 25 CM 260G</v>
      </c>
    </row>
    <row r="117" spans="1:30" ht="39.75" customHeight="1" x14ac:dyDescent="0.25">
      <c r="A117" s="9" t="s">
        <v>211</v>
      </c>
      <c r="B117" s="88" t="s">
        <v>90</v>
      </c>
      <c r="C117" s="89">
        <f>IF(B117="","",VLOOKUP(AD117,Varsayımlar!$B:$Q,3,0))</f>
        <v>8698829380698</v>
      </c>
      <c r="D117" s="89" t="s">
        <v>234</v>
      </c>
      <c r="E117" s="85" t="s">
        <v>91</v>
      </c>
      <c r="F117" s="9"/>
      <c r="G117" s="9"/>
      <c r="H117" s="90" t="str">
        <f>IF(B117="","",VLOOKUP(AD117,Varsayımlar!$B:$Q,5,0))</f>
        <v>MAGNİT MAVİ AMBALAJ 25CM</v>
      </c>
      <c r="I117" s="90">
        <f>IF(B117="","",VLOOKUP(AD117,Varsayımlar!B:T,19,0))</f>
        <v>0</v>
      </c>
      <c r="J117" s="90" t="str">
        <f>IF(B117="","",VLOOKUP(AD117,Varsayımlar!$B:$Q,6,0))</f>
        <v>SADE</v>
      </c>
      <c r="K117" s="9">
        <v>2016</v>
      </c>
      <c r="L117" s="9"/>
      <c r="M117" s="9">
        <f>IFERROR(IF(B117="","",K117/VLOOKUP(AD117,Varsayımlar!B:R,17,0)),"")</f>
        <v>24</v>
      </c>
      <c r="N117" s="9"/>
      <c r="O117" s="9"/>
      <c r="P117" s="90">
        <f>IF(B117="","",VLOOKUP(AD117,Varsayımlar!$B:$Q,7,0)*K117)</f>
        <v>60480</v>
      </c>
      <c r="Q117" s="90">
        <f>IF(B117="","",VLOOKUP(AD117,Varsayımlar!$B:$Q,8,0))</f>
        <v>25</v>
      </c>
      <c r="R117" s="90" t="str">
        <f>IF(B117="","",VLOOKUP(AD117,Varsayımlar!$B:$Q,9,0))</f>
        <v>SOFT</v>
      </c>
      <c r="S117" s="90">
        <f>IF(B117="","",VLOOKUP(AD117,Varsayımlar!$B:$Q,10,0))</f>
        <v>4</v>
      </c>
      <c r="T117" s="90">
        <f>IF(B117="","",VLOOKUP(AD117,Varsayımlar!$B:$Q,11,0))</f>
        <v>30</v>
      </c>
      <c r="U117" s="90">
        <f>IF(B117="","",VLOOKUP(AD117,Varsayımlar!$B:$Q,12,0))</f>
        <v>260</v>
      </c>
      <c r="V117" s="90" t="str">
        <f>IF(B117="","",VLOOKUP(AD117,Varsayımlar!$B:$Q,13,0))</f>
        <v>YURTDIŞI</v>
      </c>
      <c r="W117" s="90">
        <f>IF(B117="","",VLOOKUP(AD117,Varsayımlar!$B:$Q,14,0))</f>
        <v>9</v>
      </c>
      <c r="X117" s="9"/>
      <c r="Y117" s="9"/>
      <c r="Z117" s="9"/>
      <c r="AA117" s="90" t="str">
        <f>IF(B117="","",VLOOKUP(AD117,Varsayımlar!$B:$Q,15,0))</f>
        <v>25CM TURUNCU KOLİ-SOL ÜST DİKDÖRTGENE ÜRETİM TARİHİ BASILACAK</v>
      </c>
      <c r="AB117" s="90" t="str">
        <f>IF(B117="","",VLOOKUP(AD117,Varsayımlar!$B:$Q,16,0))</f>
        <v>24-26 CM</v>
      </c>
      <c r="AC117" s="90">
        <f>IF(B117="","",VLOOKUP(Sayfa2!AD80,Varsayımlar!B:S,18,0))</f>
        <v>0</v>
      </c>
      <c r="AD117" s="90" t="str">
        <f t="shared" si="4"/>
        <v>MAGNİTMAGNİT MAVİ AMBALAJ 25 CM 260G</v>
      </c>
    </row>
    <row r="118" spans="1:30" ht="39.75" customHeight="1" x14ac:dyDescent="0.25">
      <c r="A118" s="9" t="s">
        <v>212</v>
      </c>
      <c r="B118" s="88" t="s">
        <v>90</v>
      </c>
      <c r="C118" s="89">
        <f>IF(B118="","",VLOOKUP(AD118,Varsayımlar!$B:$Q,3,0))</f>
        <v>8698829380698</v>
      </c>
      <c r="D118" s="89" t="s">
        <v>235</v>
      </c>
      <c r="E118" s="85" t="s">
        <v>91</v>
      </c>
      <c r="F118" s="9"/>
      <c r="G118" s="9"/>
      <c r="H118" s="90" t="str">
        <f>IF(B118="","",VLOOKUP(AD118,Varsayımlar!$B:$Q,5,0))</f>
        <v>MAGNİT MAVİ AMBALAJ 25CM</v>
      </c>
      <c r="I118" s="90">
        <f>IF(B118="","",VLOOKUP(AD118,Varsayımlar!B:T,19,0))</f>
        <v>0</v>
      </c>
      <c r="J118" s="90" t="str">
        <f>IF(B118="","",VLOOKUP(AD118,Varsayımlar!$B:$Q,6,0))</f>
        <v>SADE</v>
      </c>
      <c r="K118" s="9">
        <v>2016</v>
      </c>
      <c r="L118" s="9"/>
      <c r="M118" s="9">
        <f>IFERROR(IF(B118="","",K118/VLOOKUP(AD118,Varsayımlar!B:R,17,0)),"")</f>
        <v>24</v>
      </c>
      <c r="N118" s="9"/>
      <c r="O118" s="9"/>
      <c r="P118" s="90">
        <f>IF(B118="","",VLOOKUP(AD118,Varsayımlar!$B:$Q,7,0)*K118)</f>
        <v>60480</v>
      </c>
      <c r="Q118" s="90">
        <f>IF(B118="","",VLOOKUP(AD118,Varsayımlar!$B:$Q,8,0))</f>
        <v>25</v>
      </c>
      <c r="R118" s="90" t="str">
        <f>IF(B118="","",VLOOKUP(AD118,Varsayımlar!$B:$Q,9,0))</f>
        <v>SOFT</v>
      </c>
      <c r="S118" s="90">
        <f>IF(B118="","",VLOOKUP(AD118,Varsayımlar!$B:$Q,10,0))</f>
        <v>4</v>
      </c>
      <c r="T118" s="90">
        <f>IF(B118="","",VLOOKUP(AD118,Varsayımlar!$B:$Q,11,0))</f>
        <v>30</v>
      </c>
      <c r="U118" s="90">
        <f>IF(B118="","",VLOOKUP(AD118,Varsayımlar!$B:$Q,12,0))</f>
        <v>260</v>
      </c>
      <c r="V118" s="90" t="str">
        <f>IF(B118="","",VLOOKUP(AD118,Varsayımlar!$B:$Q,13,0))</f>
        <v>YURTDIŞI</v>
      </c>
      <c r="W118" s="90">
        <f>IF(B118="","",VLOOKUP(AD118,Varsayımlar!$B:$Q,14,0))</f>
        <v>9</v>
      </c>
      <c r="X118" s="9"/>
      <c r="Y118" s="9"/>
      <c r="Z118" s="9"/>
      <c r="AA118" s="90" t="str">
        <f>IF(B118="","",VLOOKUP(AD118,Varsayımlar!$B:$Q,15,0))</f>
        <v>25CM TURUNCU KOLİ-SOL ÜST DİKDÖRTGENE ÜRETİM TARİHİ BASILACAK</v>
      </c>
      <c r="AB118" s="90" t="str">
        <f>IF(B118="","",VLOOKUP(AD118,Varsayımlar!$B:$Q,16,0))</f>
        <v>24-26 CM</v>
      </c>
      <c r="AC118" s="90">
        <f>IF(B118="","",VLOOKUP(Sayfa2!AD81,Varsayımlar!B:S,18,0))</f>
        <v>0</v>
      </c>
      <c r="AD118" s="90" t="str">
        <f t="shared" si="4"/>
        <v>MAGNİTMAGNİT MAVİ AMBALAJ 25 CM 260G</v>
      </c>
    </row>
    <row r="119" spans="1:30" ht="39.75" customHeight="1" x14ac:dyDescent="0.25">
      <c r="A119" s="9" t="s">
        <v>213</v>
      </c>
      <c r="B119" s="88" t="s">
        <v>90</v>
      </c>
      <c r="C119" s="89">
        <f>IF(B119="","",VLOOKUP(AD119,Varsayımlar!$B:$Q,3,0))</f>
        <v>8698829380698</v>
      </c>
      <c r="D119" s="89" t="s">
        <v>236</v>
      </c>
      <c r="E119" s="85" t="s">
        <v>91</v>
      </c>
      <c r="F119" s="9"/>
      <c r="G119" s="9"/>
      <c r="H119" s="90" t="str">
        <f>IF(B119="","",VLOOKUP(AD119,Varsayımlar!$B:$Q,5,0))</f>
        <v>MAGNİT MAVİ AMBALAJ 25CM</v>
      </c>
      <c r="I119" s="90">
        <f>IF(B119="","",VLOOKUP(AD119,Varsayımlar!B:T,19,0))</f>
        <v>0</v>
      </c>
      <c r="J119" s="90" t="str">
        <f>IF(B119="","",VLOOKUP(AD119,Varsayımlar!$B:$Q,6,0))</f>
        <v>SADE</v>
      </c>
      <c r="K119" s="9">
        <v>2016</v>
      </c>
      <c r="L119" s="9"/>
      <c r="M119" s="9">
        <f>IFERROR(IF(B119="","",K119/VLOOKUP(AD119,Varsayımlar!B:R,17,0)),"")</f>
        <v>24</v>
      </c>
      <c r="N119" s="9"/>
      <c r="O119" s="9"/>
      <c r="P119" s="90">
        <f>IF(B119="","",VLOOKUP(AD119,Varsayımlar!$B:$Q,7,0)*K119)</f>
        <v>60480</v>
      </c>
      <c r="Q119" s="90">
        <f>IF(B119="","",VLOOKUP(AD119,Varsayımlar!$B:$Q,8,0))</f>
        <v>25</v>
      </c>
      <c r="R119" s="90" t="str">
        <f>IF(B119="","",VLOOKUP(AD119,Varsayımlar!$B:$Q,9,0))</f>
        <v>SOFT</v>
      </c>
      <c r="S119" s="90">
        <f>IF(B119="","",VLOOKUP(AD119,Varsayımlar!$B:$Q,10,0))</f>
        <v>4</v>
      </c>
      <c r="T119" s="90">
        <f>IF(B119="","",VLOOKUP(AD119,Varsayımlar!$B:$Q,11,0))</f>
        <v>30</v>
      </c>
      <c r="U119" s="90">
        <f>IF(B119="","",VLOOKUP(AD119,Varsayımlar!$B:$Q,12,0))</f>
        <v>260</v>
      </c>
      <c r="V119" s="90" t="str">
        <f>IF(B119="","",VLOOKUP(AD119,Varsayımlar!$B:$Q,13,0))</f>
        <v>YURTDIŞI</v>
      </c>
      <c r="W119" s="90">
        <f>IF(B119="","",VLOOKUP(AD119,Varsayımlar!$B:$Q,14,0))</f>
        <v>9</v>
      </c>
      <c r="X119" s="9"/>
      <c r="Y119" s="9"/>
      <c r="Z119" s="9"/>
      <c r="AA119" s="90" t="str">
        <f>IF(B119="","",VLOOKUP(AD119,Varsayımlar!$B:$Q,15,0))</f>
        <v>25CM TURUNCU KOLİ-SOL ÜST DİKDÖRTGENE ÜRETİM TARİHİ BASILACAK</v>
      </c>
      <c r="AB119" s="90" t="str">
        <f>IF(B119="","",VLOOKUP(AD119,Varsayımlar!$B:$Q,16,0))</f>
        <v>24-26 CM</v>
      </c>
      <c r="AC119" s="90">
        <f>IF(B119="","",VLOOKUP(Sayfa2!AD82,Varsayımlar!B:S,18,0))</f>
        <v>0</v>
      </c>
      <c r="AD119" s="90" t="str">
        <f t="shared" si="4"/>
        <v>MAGNİTMAGNİT MAVİ AMBALAJ 25 CM 260G</v>
      </c>
    </row>
    <row r="120" spans="1:30" ht="39.75" customHeight="1" x14ac:dyDescent="0.25">
      <c r="A120" s="9" t="s">
        <v>214</v>
      </c>
      <c r="B120" s="88" t="s">
        <v>90</v>
      </c>
      <c r="C120" s="89">
        <f>IF(B120="","",VLOOKUP(AD120,Varsayımlar!$B:$Q,3,0))</f>
        <v>8698829380698</v>
      </c>
      <c r="D120" s="89" t="s">
        <v>237</v>
      </c>
      <c r="E120" s="85" t="s">
        <v>91</v>
      </c>
      <c r="F120" s="9"/>
      <c r="G120" s="9"/>
      <c r="H120" s="90" t="str">
        <f>IF(B120="","",VLOOKUP(AD120,Varsayımlar!$B:$Q,5,0))</f>
        <v>MAGNİT MAVİ AMBALAJ 25CM</v>
      </c>
      <c r="I120" s="90">
        <f>IF(B120="","",VLOOKUP(AD120,Varsayımlar!B:T,19,0))</f>
        <v>0</v>
      </c>
      <c r="J120" s="90" t="str">
        <f>IF(B120="","",VLOOKUP(AD120,Varsayımlar!$B:$Q,6,0))</f>
        <v>SADE</v>
      </c>
      <c r="K120" s="9">
        <v>2016</v>
      </c>
      <c r="L120" s="9"/>
      <c r="M120" s="9">
        <f>IFERROR(IF(B120="","",K120/VLOOKUP(AD120,Varsayımlar!B:R,17,0)),"")</f>
        <v>24</v>
      </c>
      <c r="N120" s="9"/>
      <c r="O120" s="9"/>
      <c r="P120" s="90">
        <f>IF(B120="","",VLOOKUP(AD120,Varsayımlar!$B:$Q,7,0)*K120)</f>
        <v>60480</v>
      </c>
      <c r="Q120" s="90">
        <f>IF(B120="","",VLOOKUP(AD120,Varsayımlar!$B:$Q,8,0))</f>
        <v>25</v>
      </c>
      <c r="R120" s="90" t="str">
        <f>IF(B120="","",VLOOKUP(AD120,Varsayımlar!$B:$Q,9,0))</f>
        <v>SOFT</v>
      </c>
      <c r="S120" s="90">
        <f>IF(B120="","",VLOOKUP(AD120,Varsayımlar!$B:$Q,10,0))</f>
        <v>4</v>
      </c>
      <c r="T120" s="90">
        <f>IF(B120="","",VLOOKUP(AD120,Varsayımlar!$B:$Q,11,0))</f>
        <v>30</v>
      </c>
      <c r="U120" s="90">
        <f>IF(B120="","",VLOOKUP(AD120,Varsayımlar!$B:$Q,12,0))</f>
        <v>260</v>
      </c>
      <c r="V120" s="90" t="str">
        <f>IF(B120="","",VLOOKUP(AD120,Varsayımlar!$B:$Q,13,0))</f>
        <v>YURTDIŞI</v>
      </c>
      <c r="W120" s="90">
        <f>IF(B120="","",VLOOKUP(AD120,Varsayımlar!$B:$Q,14,0))</f>
        <v>9</v>
      </c>
      <c r="X120" s="9"/>
      <c r="Y120" s="9"/>
      <c r="Z120" s="9"/>
      <c r="AA120" s="90" t="str">
        <f>IF(B120="","",VLOOKUP(AD120,Varsayımlar!$B:$Q,15,0))</f>
        <v>25CM TURUNCU KOLİ-SOL ÜST DİKDÖRTGENE ÜRETİM TARİHİ BASILACAK</v>
      </c>
      <c r="AB120" s="90" t="str">
        <f>IF(B120="","",VLOOKUP(AD120,Varsayımlar!$B:$Q,16,0))</f>
        <v>24-26 CM</v>
      </c>
      <c r="AC120" s="90">
        <f>IF(B120="","",VLOOKUP(Sayfa2!AD83,Varsayımlar!B:S,18,0))</f>
        <v>0</v>
      </c>
      <c r="AD120" s="90" t="str">
        <f t="shared" si="4"/>
        <v>MAGNİTMAGNİT MAVİ AMBALAJ 25 CM 260G</v>
      </c>
    </row>
    <row r="121" spans="1:30" ht="39.75" customHeight="1" x14ac:dyDescent="0.25">
      <c r="A121" s="9" t="s">
        <v>215</v>
      </c>
      <c r="B121" s="88" t="s">
        <v>90</v>
      </c>
      <c r="C121" s="89">
        <f>IF(B121="","",VLOOKUP(AD121,Varsayımlar!$B:$Q,3,0))</f>
        <v>8698829380698</v>
      </c>
      <c r="D121" s="89" t="s">
        <v>238</v>
      </c>
      <c r="E121" s="85" t="s">
        <v>91</v>
      </c>
      <c r="F121" s="9"/>
      <c r="G121" s="9"/>
      <c r="H121" s="90" t="str">
        <f>IF(B121="","",VLOOKUP(AD121,Varsayımlar!$B:$Q,5,0))</f>
        <v>MAGNİT MAVİ AMBALAJ 25CM</v>
      </c>
      <c r="I121" s="90">
        <f>IF(B121="","",VLOOKUP(AD121,Varsayımlar!B:T,19,0))</f>
        <v>0</v>
      </c>
      <c r="J121" s="90" t="str">
        <f>IF(B121="","",VLOOKUP(AD121,Varsayımlar!$B:$Q,6,0))</f>
        <v>SADE</v>
      </c>
      <c r="K121" s="9">
        <v>2016</v>
      </c>
      <c r="L121" s="9"/>
      <c r="M121" s="9">
        <f>IFERROR(IF(B121="","",K121/VLOOKUP(AD121,Varsayımlar!B:R,17,0)),"")</f>
        <v>24</v>
      </c>
      <c r="N121" s="9"/>
      <c r="O121" s="9"/>
      <c r="P121" s="90">
        <f>IF(B121="","",VLOOKUP(AD121,Varsayımlar!$B:$Q,7,0)*K121)</f>
        <v>60480</v>
      </c>
      <c r="Q121" s="90">
        <f>IF(B121="","",VLOOKUP(AD121,Varsayımlar!$B:$Q,8,0))</f>
        <v>25</v>
      </c>
      <c r="R121" s="90" t="str">
        <f>IF(B121="","",VLOOKUP(AD121,Varsayımlar!$B:$Q,9,0))</f>
        <v>SOFT</v>
      </c>
      <c r="S121" s="90">
        <f>IF(B121="","",VLOOKUP(AD121,Varsayımlar!$B:$Q,10,0))</f>
        <v>4</v>
      </c>
      <c r="T121" s="90">
        <f>IF(B121="","",VLOOKUP(AD121,Varsayımlar!$B:$Q,11,0))</f>
        <v>30</v>
      </c>
      <c r="U121" s="90">
        <f>IF(B121="","",VLOOKUP(AD121,Varsayımlar!$B:$Q,12,0))</f>
        <v>260</v>
      </c>
      <c r="V121" s="90" t="str">
        <f>IF(B121="","",VLOOKUP(AD121,Varsayımlar!$B:$Q,13,0))</f>
        <v>YURTDIŞI</v>
      </c>
      <c r="W121" s="90">
        <f>IF(B121="","",VLOOKUP(AD121,Varsayımlar!$B:$Q,14,0))</f>
        <v>9</v>
      </c>
      <c r="X121" s="9"/>
      <c r="Y121" s="9"/>
      <c r="Z121" s="9"/>
      <c r="AA121" s="90" t="str">
        <f>IF(B121="","",VLOOKUP(AD121,Varsayımlar!$B:$Q,15,0))</f>
        <v>25CM TURUNCU KOLİ-SOL ÜST DİKDÖRTGENE ÜRETİM TARİHİ BASILACAK</v>
      </c>
      <c r="AB121" s="90" t="str">
        <f>IF(B121="","",VLOOKUP(AD121,Varsayımlar!$B:$Q,16,0))</f>
        <v>24-26 CM</v>
      </c>
      <c r="AC121" s="90">
        <f>IF(B121="","",VLOOKUP(Sayfa2!AD84,Varsayımlar!B:S,18,0))</f>
        <v>0</v>
      </c>
      <c r="AD121" s="90" t="str">
        <f t="shared" si="4"/>
        <v>MAGNİTMAGNİT MAVİ AMBALAJ 25 CM 260G</v>
      </c>
    </row>
    <row r="122" spans="1:30" ht="39.75" customHeight="1" x14ac:dyDescent="0.25">
      <c r="A122" s="9" t="s">
        <v>216</v>
      </c>
      <c r="B122" s="88" t="s">
        <v>90</v>
      </c>
      <c r="C122" s="89">
        <f>IF(B122="","",VLOOKUP(AD122,Varsayımlar!$B:$Q,3,0))</f>
        <v>8698829380698</v>
      </c>
      <c r="D122" s="89" t="s">
        <v>239</v>
      </c>
      <c r="E122" s="85" t="s">
        <v>91</v>
      </c>
      <c r="F122" s="9"/>
      <c r="G122" s="9"/>
      <c r="H122" s="90" t="str">
        <f>IF(B122="","",VLOOKUP(AD122,Varsayımlar!$B:$Q,5,0))</f>
        <v>MAGNİT MAVİ AMBALAJ 25CM</v>
      </c>
      <c r="I122" s="90">
        <f>IF(B122="","",VLOOKUP(AD122,Varsayımlar!B:T,19,0))</f>
        <v>0</v>
      </c>
      <c r="J122" s="90" t="str">
        <f>IF(B122="","",VLOOKUP(AD122,Varsayımlar!$B:$Q,6,0))</f>
        <v>SADE</v>
      </c>
      <c r="K122" s="9">
        <v>2016</v>
      </c>
      <c r="L122" s="9"/>
      <c r="M122" s="9">
        <f>IFERROR(IF(B122="","",K122/VLOOKUP(AD122,Varsayımlar!B:R,17,0)),"")</f>
        <v>24</v>
      </c>
      <c r="N122" s="9"/>
      <c r="O122" s="9"/>
      <c r="P122" s="90">
        <f>IF(B122="","",VLOOKUP(AD122,Varsayımlar!$B:$Q,7,0)*K122)</f>
        <v>60480</v>
      </c>
      <c r="Q122" s="90">
        <f>IF(B122="","",VLOOKUP(AD122,Varsayımlar!$B:$Q,8,0))</f>
        <v>25</v>
      </c>
      <c r="R122" s="90" t="str">
        <f>IF(B122="","",VLOOKUP(AD122,Varsayımlar!$B:$Q,9,0))</f>
        <v>SOFT</v>
      </c>
      <c r="S122" s="90">
        <f>IF(B122="","",VLOOKUP(AD122,Varsayımlar!$B:$Q,10,0))</f>
        <v>4</v>
      </c>
      <c r="T122" s="90">
        <f>IF(B122="","",VLOOKUP(AD122,Varsayımlar!$B:$Q,11,0))</f>
        <v>30</v>
      </c>
      <c r="U122" s="90">
        <f>IF(B122="","",VLOOKUP(AD122,Varsayımlar!$B:$Q,12,0))</f>
        <v>260</v>
      </c>
      <c r="V122" s="90" t="str">
        <f>IF(B122="","",VLOOKUP(AD122,Varsayımlar!$B:$Q,13,0))</f>
        <v>YURTDIŞI</v>
      </c>
      <c r="W122" s="90">
        <f>IF(B122="","",VLOOKUP(AD122,Varsayımlar!$B:$Q,14,0))</f>
        <v>9</v>
      </c>
      <c r="X122" s="9"/>
      <c r="Y122" s="9"/>
      <c r="Z122" s="9"/>
      <c r="AA122" s="90" t="str">
        <f>IF(B122="","",VLOOKUP(AD122,Varsayımlar!$B:$Q,15,0))</f>
        <v>25CM TURUNCU KOLİ-SOL ÜST DİKDÖRTGENE ÜRETİM TARİHİ BASILACAK</v>
      </c>
      <c r="AB122" s="90" t="str">
        <f>IF(B122="","",VLOOKUP(AD122,Varsayımlar!$B:$Q,16,0))</f>
        <v>24-26 CM</v>
      </c>
      <c r="AC122" s="90">
        <f>IF(B122="","",VLOOKUP(Sayfa2!AD85,Varsayımlar!B:S,18,0))</f>
        <v>0</v>
      </c>
      <c r="AD122" s="90" t="str">
        <f t="shared" si="4"/>
        <v>MAGNİTMAGNİT MAVİ AMBALAJ 25 CM 260G</v>
      </c>
    </row>
    <row r="123" spans="1:30" ht="39.75" customHeight="1" x14ac:dyDescent="0.25">
      <c r="A123" s="9" t="s">
        <v>217</v>
      </c>
      <c r="B123" s="88" t="s">
        <v>90</v>
      </c>
      <c r="C123" s="89">
        <f>IF(B123="","",VLOOKUP(AD123,Varsayımlar!$B:$Q,3,0))</f>
        <v>8698829380698</v>
      </c>
      <c r="D123" s="89" t="s">
        <v>258</v>
      </c>
      <c r="E123" s="85" t="s">
        <v>91</v>
      </c>
      <c r="F123" s="9"/>
      <c r="G123" s="9"/>
      <c r="H123" s="90" t="str">
        <f>IF(B123="","",VLOOKUP(AD123,Varsayımlar!$B:$Q,5,0))</f>
        <v>MAGNİT MAVİ AMBALAJ 25CM</v>
      </c>
      <c r="I123" s="90">
        <f>IF(B123="","",VLOOKUP(AD123,Varsayımlar!B:T,19,0))</f>
        <v>0</v>
      </c>
      <c r="J123" s="90" t="str">
        <f>IF(B123="","",VLOOKUP(AD123,Varsayımlar!$B:$Q,6,0))</f>
        <v>SADE</v>
      </c>
      <c r="K123" s="9">
        <v>2016</v>
      </c>
      <c r="L123" s="9"/>
      <c r="M123" s="9">
        <f>IFERROR(IF(B123="","",K123/VLOOKUP(AD123,Varsayımlar!B:R,17,0)),"")</f>
        <v>24</v>
      </c>
      <c r="N123" s="9"/>
      <c r="O123" s="9"/>
      <c r="P123" s="90">
        <f>IF(B123="","",VLOOKUP(AD123,Varsayımlar!$B:$Q,7,0)*K123)</f>
        <v>60480</v>
      </c>
      <c r="Q123" s="90">
        <f>IF(B123="","",VLOOKUP(AD123,Varsayımlar!$B:$Q,8,0))</f>
        <v>25</v>
      </c>
      <c r="R123" s="90" t="str">
        <f>IF(B123="","",VLOOKUP(AD123,Varsayımlar!$B:$Q,9,0))</f>
        <v>SOFT</v>
      </c>
      <c r="S123" s="90">
        <f>IF(B123="","",VLOOKUP(AD123,Varsayımlar!$B:$Q,10,0))</f>
        <v>4</v>
      </c>
      <c r="T123" s="90">
        <f>IF(B123="","",VLOOKUP(AD123,Varsayımlar!$B:$Q,11,0))</f>
        <v>30</v>
      </c>
      <c r="U123" s="90">
        <f>IF(B123="","",VLOOKUP(AD123,Varsayımlar!$B:$Q,12,0))</f>
        <v>260</v>
      </c>
      <c r="V123" s="90" t="str">
        <f>IF(B123="","",VLOOKUP(AD123,Varsayımlar!$B:$Q,13,0))</f>
        <v>YURTDIŞI</v>
      </c>
      <c r="W123" s="90">
        <f>IF(B123="","",VLOOKUP(AD123,Varsayımlar!$B:$Q,14,0))</f>
        <v>9</v>
      </c>
      <c r="X123" s="9"/>
      <c r="Y123" s="9"/>
      <c r="Z123" s="9"/>
      <c r="AA123" s="90" t="str">
        <f>IF(B123="","",VLOOKUP(AD123,Varsayımlar!$B:$Q,15,0))</f>
        <v>25CM TURUNCU KOLİ-SOL ÜST DİKDÖRTGENE ÜRETİM TARİHİ BASILACAK</v>
      </c>
      <c r="AB123" s="90" t="str">
        <f>IF(B123="","",VLOOKUP(AD123,Varsayımlar!$B:$Q,16,0))</f>
        <v>24-26 CM</v>
      </c>
      <c r="AC123" s="90">
        <f>IF(B123="","",VLOOKUP(Sayfa2!AD86,Varsayımlar!B:S,18,0))</f>
        <v>0</v>
      </c>
      <c r="AD123" s="90" t="str">
        <f t="shared" si="4"/>
        <v>MAGNİTMAGNİT MAVİ AMBALAJ 25 CM 260G</v>
      </c>
    </row>
    <row r="124" spans="1:30" ht="39.75" customHeight="1" x14ac:dyDescent="0.25">
      <c r="A124" s="9" t="s">
        <v>218</v>
      </c>
      <c r="B124" s="88" t="s">
        <v>90</v>
      </c>
      <c r="C124" s="89">
        <f>IF(B124="","",VLOOKUP(AD124,Varsayımlar!$B:$Q,3,0))</f>
        <v>8698829380698</v>
      </c>
      <c r="D124" s="89" t="s">
        <v>259</v>
      </c>
      <c r="E124" s="85" t="s">
        <v>91</v>
      </c>
      <c r="F124" s="9"/>
      <c r="G124" s="9"/>
      <c r="H124" s="90" t="str">
        <f>IF(B124="","",VLOOKUP(AD124,Varsayımlar!$B:$Q,5,0))</f>
        <v>MAGNİT MAVİ AMBALAJ 25CM</v>
      </c>
      <c r="I124" s="90">
        <f>IF(B124="","",VLOOKUP(AD124,Varsayımlar!B:T,19,0))</f>
        <v>0</v>
      </c>
      <c r="J124" s="90" t="str">
        <f>IF(B124="","",VLOOKUP(AD124,Varsayımlar!$B:$Q,6,0))</f>
        <v>SADE</v>
      </c>
      <c r="K124" s="9">
        <v>2016</v>
      </c>
      <c r="L124" s="9"/>
      <c r="M124" s="9">
        <f>IFERROR(IF(B124="","",K124/VLOOKUP(AD124,Varsayımlar!B:R,17,0)),"")</f>
        <v>24</v>
      </c>
      <c r="N124" s="9"/>
      <c r="O124" s="9"/>
      <c r="P124" s="90">
        <f>IF(B124="","",VLOOKUP(AD124,Varsayımlar!$B:$Q,7,0)*K124)</f>
        <v>60480</v>
      </c>
      <c r="Q124" s="90">
        <f>IF(B124="","",VLOOKUP(AD124,Varsayımlar!$B:$Q,8,0))</f>
        <v>25</v>
      </c>
      <c r="R124" s="90" t="str">
        <f>IF(B124="","",VLOOKUP(AD124,Varsayımlar!$B:$Q,9,0))</f>
        <v>SOFT</v>
      </c>
      <c r="S124" s="90">
        <f>IF(B124="","",VLOOKUP(AD124,Varsayımlar!$B:$Q,10,0))</f>
        <v>4</v>
      </c>
      <c r="T124" s="90">
        <f>IF(B124="","",VLOOKUP(AD124,Varsayımlar!$B:$Q,11,0))</f>
        <v>30</v>
      </c>
      <c r="U124" s="90">
        <f>IF(B124="","",VLOOKUP(AD124,Varsayımlar!$B:$Q,12,0))</f>
        <v>260</v>
      </c>
      <c r="V124" s="90" t="str">
        <f>IF(B124="","",VLOOKUP(AD124,Varsayımlar!$B:$Q,13,0))</f>
        <v>YURTDIŞI</v>
      </c>
      <c r="W124" s="90">
        <f>IF(B124="","",VLOOKUP(AD124,Varsayımlar!$B:$Q,14,0))</f>
        <v>9</v>
      </c>
      <c r="X124" s="9"/>
      <c r="Y124" s="9"/>
      <c r="Z124" s="9"/>
      <c r="AA124" s="90" t="str">
        <f>IF(B124="","",VLOOKUP(AD124,Varsayımlar!$B:$Q,15,0))</f>
        <v>25CM TURUNCU KOLİ-SOL ÜST DİKDÖRTGENE ÜRETİM TARİHİ BASILACAK</v>
      </c>
      <c r="AB124" s="90" t="str">
        <f>IF(B124="","",VLOOKUP(AD124,Varsayımlar!$B:$Q,16,0))</f>
        <v>24-26 CM</v>
      </c>
      <c r="AC124" s="90">
        <f>IF(B124="","",VLOOKUP(Sayfa2!AD87,Varsayımlar!B:S,18,0))</f>
        <v>0</v>
      </c>
      <c r="AD124" s="90" t="str">
        <f t="shared" si="4"/>
        <v>MAGNİTMAGNİT MAVİ AMBALAJ 25 CM 260G</v>
      </c>
    </row>
    <row r="125" spans="1:30" ht="39.75" customHeight="1" x14ac:dyDescent="0.25">
      <c r="A125" s="9" t="s">
        <v>219</v>
      </c>
      <c r="B125" s="88" t="s">
        <v>90</v>
      </c>
      <c r="C125" s="89">
        <f>IF(B125="","",VLOOKUP(AD125,Varsayımlar!$B:$Q,3,0))</f>
        <v>8698829380698</v>
      </c>
      <c r="D125" s="89" t="s">
        <v>260</v>
      </c>
      <c r="E125" s="85" t="s">
        <v>91</v>
      </c>
      <c r="F125" s="9"/>
      <c r="G125" s="9"/>
      <c r="H125" s="90" t="str">
        <f>IF(B125="","",VLOOKUP(AD125,Varsayımlar!$B:$Q,5,0))</f>
        <v>MAGNİT MAVİ AMBALAJ 25CM</v>
      </c>
      <c r="I125" s="90">
        <f>IF(B125="","",VLOOKUP(AD125,Varsayımlar!B:T,19,0))</f>
        <v>0</v>
      </c>
      <c r="J125" s="90" t="str">
        <f>IF(B125="","",VLOOKUP(AD125,Varsayımlar!$B:$Q,6,0))</f>
        <v>SADE</v>
      </c>
      <c r="K125" s="9">
        <v>2016</v>
      </c>
      <c r="L125" s="9"/>
      <c r="M125" s="9">
        <f>IFERROR(IF(B125="","",K125/VLOOKUP(AD125,Varsayımlar!B:R,17,0)),"")</f>
        <v>24</v>
      </c>
      <c r="N125" s="9"/>
      <c r="O125" s="9"/>
      <c r="P125" s="90">
        <f>IF(B125="","",VLOOKUP(AD125,Varsayımlar!$B:$Q,7,0)*K125)</f>
        <v>60480</v>
      </c>
      <c r="Q125" s="90">
        <f>IF(B125="","",VLOOKUP(AD125,Varsayımlar!$B:$Q,8,0))</f>
        <v>25</v>
      </c>
      <c r="R125" s="90" t="str">
        <f>IF(B125="","",VLOOKUP(AD125,Varsayımlar!$B:$Q,9,0))</f>
        <v>SOFT</v>
      </c>
      <c r="S125" s="90">
        <f>IF(B125="","",VLOOKUP(AD125,Varsayımlar!$B:$Q,10,0))</f>
        <v>4</v>
      </c>
      <c r="T125" s="90">
        <f>IF(B125="","",VLOOKUP(AD125,Varsayımlar!$B:$Q,11,0))</f>
        <v>30</v>
      </c>
      <c r="U125" s="90">
        <f>IF(B125="","",VLOOKUP(AD125,Varsayımlar!$B:$Q,12,0))</f>
        <v>260</v>
      </c>
      <c r="V125" s="90" t="str">
        <f>IF(B125="","",VLOOKUP(AD125,Varsayımlar!$B:$Q,13,0))</f>
        <v>YURTDIŞI</v>
      </c>
      <c r="W125" s="90">
        <f>IF(B125="","",VLOOKUP(AD125,Varsayımlar!$B:$Q,14,0))</f>
        <v>9</v>
      </c>
      <c r="X125" s="9"/>
      <c r="Y125" s="9"/>
      <c r="Z125" s="9"/>
      <c r="AA125" s="90" t="str">
        <f>IF(B125="","",VLOOKUP(AD125,Varsayımlar!$B:$Q,15,0))</f>
        <v>25CM TURUNCU KOLİ-SOL ÜST DİKDÖRTGENE ÜRETİM TARİHİ BASILACAK</v>
      </c>
      <c r="AB125" s="90" t="str">
        <f>IF(B125="","",VLOOKUP(AD125,Varsayımlar!$B:$Q,16,0))</f>
        <v>24-26 CM</v>
      </c>
      <c r="AC125" s="90">
        <f>IF(B125="","",VLOOKUP(Sayfa2!AD88,Varsayımlar!B:S,18,0))</f>
        <v>0</v>
      </c>
      <c r="AD125" s="90" t="str">
        <f t="shared" si="4"/>
        <v>MAGNİTMAGNİT MAVİ AMBALAJ 25 CM 260G</v>
      </c>
    </row>
    <row r="126" spans="1:30" ht="39.75" customHeight="1" x14ac:dyDescent="0.25">
      <c r="A126" s="9" t="s">
        <v>220</v>
      </c>
      <c r="B126" s="88" t="s">
        <v>90</v>
      </c>
      <c r="C126" s="89">
        <f>IF(B126="","",VLOOKUP(AD126,Varsayımlar!$B:$Q,3,0))</f>
        <v>8698829380698</v>
      </c>
      <c r="D126" s="89" t="s">
        <v>261</v>
      </c>
      <c r="E126" s="85" t="s">
        <v>91</v>
      </c>
      <c r="F126" s="9"/>
      <c r="G126" s="9"/>
      <c r="H126" s="90" t="str">
        <f>IF(B126="","",VLOOKUP(AD126,Varsayımlar!$B:$Q,5,0))</f>
        <v>MAGNİT MAVİ AMBALAJ 25CM</v>
      </c>
      <c r="I126" s="90">
        <f>IF(B126="","",VLOOKUP(AD126,Varsayımlar!B:T,19,0))</f>
        <v>0</v>
      </c>
      <c r="J126" s="90" t="str">
        <f>IF(B126="","",VLOOKUP(AD126,Varsayımlar!$B:$Q,6,0))</f>
        <v>SADE</v>
      </c>
      <c r="K126" s="9">
        <v>2016</v>
      </c>
      <c r="L126" s="9"/>
      <c r="M126" s="9">
        <f>IFERROR(IF(B126="","",K126/VLOOKUP(AD126,Varsayımlar!B:R,17,0)),"")</f>
        <v>24</v>
      </c>
      <c r="N126" s="9"/>
      <c r="O126" s="9"/>
      <c r="P126" s="90">
        <f>IF(B126="","",VLOOKUP(AD126,Varsayımlar!$B:$Q,7,0)*K126)</f>
        <v>60480</v>
      </c>
      <c r="Q126" s="90">
        <f>IF(B126="","",VLOOKUP(AD126,Varsayımlar!$B:$Q,8,0))</f>
        <v>25</v>
      </c>
      <c r="R126" s="90" t="str">
        <f>IF(B126="","",VLOOKUP(AD126,Varsayımlar!$B:$Q,9,0))</f>
        <v>SOFT</v>
      </c>
      <c r="S126" s="90">
        <f>IF(B126="","",VLOOKUP(AD126,Varsayımlar!$B:$Q,10,0))</f>
        <v>4</v>
      </c>
      <c r="T126" s="90">
        <f>IF(B126="","",VLOOKUP(AD126,Varsayımlar!$B:$Q,11,0))</f>
        <v>30</v>
      </c>
      <c r="U126" s="90">
        <f>IF(B126="","",VLOOKUP(AD126,Varsayımlar!$B:$Q,12,0))</f>
        <v>260</v>
      </c>
      <c r="V126" s="90" t="str">
        <f>IF(B126="","",VLOOKUP(AD126,Varsayımlar!$B:$Q,13,0))</f>
        <v>YURTDIŞI</v>
      </c>
      <c r="W126" s="90">
        <f>IF(B126="","",VLOOKUP(AD126,Varsayımlar!$B:$Q,14,0))</f>
        <v>9</v>
      </c>
      <c r="X126" s="9"/>
      <c r="Y126" s="9"/>
      <c r="Z126" s="9"/>
      <c r="AA126" s="90" t="str">
        <f>IF(B126="","",VLOOKUP(AD126,Varsayımlar!$B:$Q,15,0))</f>
        <v>25CM TURUNCU KOLİ-SOL ÜST DİKDÖRTGENE ÜRETİM TARİHİ BASILACAK</v>
      </c>
      <c r="AB126" s="90" t="str">
        <f>IF(B126="","",VLOOKUP(AD126,Varsayımlar!$B:$Q,16,0))</f>
        <v>24-26 CM</v>
      </c>
      <c r="AC126" s="90">
        <f>IF(B126="","",VLOOKUP(Sayfa2!AD89,Varsayımlar!B:S,18,0))</f>
        <v>0</v>
      </c>
      <c r="AD126" s="90" t="str">
        <f t="shared" si="4"/>
        <v>MAGNİTMAGNİT MAVİ AMBALAJ 25 CM 260G</v>
      </c>
    </row>
    <row r="127" spans="1:30" ht="39.75" customHeight="1" x14ac:dyDescent="0.25">
      <c r="A127" s="9" t="s">
        <v>221</v>
      </c>
      <c r="B127" s="88" t="s">
        <v>90</v>
      </c>
      <c r="C127" s="89">
        <f>IF(B127="","",VLOOKUP(AD127,Varsayımlar!$B:$Q,3,0))</f>
        <v>8698829380698</v>
      </c>
      <c r="D127" s="89" t="s">
        <v>262</v>
      </c>
      <c r="E127" s="85" t="s">
        <v>91</v>
      </c>
      <c r="F127" s="9"/>
      <c r="G127" s="9"/>
      <c r="H127" s="90" t="str">
        <f>IF(B127="","",VLOOKUP(AD127,Varsayımlar!$B:$Q,5,0))</f>
        <v>MAGNİT MAVİ AMBALAJ 25CM</v>
      </c>
      <c r="I127" s="90">
        <f>IF(B127="","",VLOOKUP(AD127,Varsayımlar!B:T,19,0))</f>
        <v>0</v>
      </c>
      <c r="J127" s="90" t="str">
        <f>IF(B127="","",VLOOKUP(AD127,Varsayımlar!$B:$Q,6,0))</f>
        <v>SADE</v>
      </c>
      <c r="K127" s="9">
        <v>2016</v>
      </c>
      <c r="L127" s="9"/>
      <c r="M127" s="9">
        <f>IFERROR(IF(B127="","",K127/VLOOKUP(AD127,Varsayımlar!B:R,17,0)),"")</f>
        <v>24</v>
      </c>
      <c r="N127" s="9"/>
      <c r="O127" s="9"/>
      <c r="P127" s="90">
        <f>IF(B127="","",VLOOKUP(AD127,Varsayımlar!$B:$Q,7,0)*K127)</f>
        <v>60480</v>
      </c>
      <c r="Q127" s="90">
        <f>IF(B127="","",VLOOKUP(AD127,Varsayımlar!$B:$Q,8,0))</f>
        <v>25</v>
      </c>
      <c r="R127" s="90" t="str">
        <f>IF(B127="","",VLOOKUP(AD127,Varsayımlar!$B:$Q,9,0))</f>
        <v>SOFT</v>
      </c>
      <c r="S127" s="90">
        <f>IF(B127="","",VLOOKUP(AD127,Varsayımlar!$B:$Q,10,0))</f>
        <v>4</v>
      </c>
      <c r="T127" s="90">
        <f>IF(B127="","",VLOOKUP(AD127,Varsayımlar!$B:$Q,11,0))</f>
        <v>30</v>
      </c>
      <c r="U127" s="90">
        <f>IF(B127="","",VLOOKUP(AD127,Varsayımlar!$B:$Q,12,0))</f>
        <v>260</v>
      </c>
      <c r="V127" s="90" t="str">
        <f>IF(B127="","",VLOOKUP(AD127,Varsayımlar!$B:$Q,13,0))</f>
        <v>YURTDIŞI</v>
      </c>
      <c r="W127" s="90">
        <f>IF(B127="","",VLOOKUP(AD127,Varsayımlar!$B:$Q,14,0))</f>
        <v>9</v>
      </c>
      <c r="X127" s="9"/>
      <c r="Y127" s="9"/>
      <c r="Z127" s="9"/>
      <c r="AA127" s="90" t="str">
        <f>IF(B127="","",VLOOKUP(AD127,Varsayımlar!$B:$Q,15,0))</f>
        <v>25CM TURUNCU KOLİ-SOL ÜST DİKDÖRTGENE ÜRETİM TARİHİ BASILACAK</v>
      </c>
      <c r="AB127" s="90" t="str">
        <f>IF(B127="","",VLOOKUP(AD127,Varsayımlar!$B:$Q,16,0))</f>
        <v>24-26 CM</v>
      </c>
      <c r="AC127" s="90">
        <f>IF(B127="","",VLOOKUP(Sayfa2!AD90,Varsayımlar!B:S,18,0))</f>
        <v>0</v>
      </c>
      <c r="AD127" s="90" t="str">
        <f t="shared" si="4"/>
        <v>MAGNİTMAGNİT MAVİ AMBALAJ 25 CM 260G</v>
      </c>
    </row>
    <row r="128" spans="1:30" ht="39.75" customHeight="1" x14ac:dyDescent="0.25">
      <c r="A128" s="9" t="s">
        <v>222</v>
      </c>
      <c r="B128" s="88" t="s">
        <v>90</v>
      </c>
      <c r="C128" s="89">
        <f>IF(B128="","",VLOOKUP(AD128,Varsayımlar!$B:$Q,3,0))</f>
        <v>8698829380698</v>
      </c>
      <c r="D128" s="89" t="s">
        <v>266</v>
      </c>
      <c r="E128" s="85" t="s">
        <v>91</v>
      </c>
      <c r="F128" s="9"/>
      <c r="G128" s="9"/>
      <c r="H128" s="90" t="str">
        <f>IF(B128="","",VLOOKUP(AD128,Varsayımlar!$B:$Q,5,0))</f>
        <v>MAGNİT MAVİ AMBALAJ 25CM</v>
      </c>
      <c r="I128" s="90">
        <f>IF(B128="","",VLOOKUP(AD128,Varsayımlar!B:T,19,0))</f>
        <v>0</v>
      </c>
      <c r="J128" s="90" t="str">
        <f>IF(B128="","",VLOOKUP(AD128,Varsayımlar!$B:$Q,6,0))</f>
        <v>SADE</v>
      </c>
      <c r="K128" s="9">
        <v>2016</v>
      </c>
      <c r="L128" s="9"/>
      <c r="M128" s="9">
        <f>IFERROR(IF(B128="","",K128/VLOOKUP(AD128,Varsayımlar!B:R,17,0)),"")</f>
        <v>24</v>
      </c>
      <c r="N128" s="9"/>
      <c r="O128" s="9"/>
      <c r="P128" s="90">
        <f>IF(B128="","",VLOOKUP(AD128,Varsayımlar!$B:$Q,7,0)*K128)</f>
        <v>60480</v>
      </c>
      <c r="Q128" s="90">
        <f>IF(B128="","",VLOOKUP(AD128,Varsayımlar!$B:$Q,8,0))</f>
        <v>25</v>
      </c>
      <c r="R128" s="90" t="str">
        <f>IF(B128="","",VLOOKUP(AD128,Varsayımlar!$B:$Q,9,0))</f>
        <v>SOFT</v>
      </c>
      <c r="S128" s="90">
        <f>IF(B128="","",VLOOKUP(AD128,Varsayımlar!$B:$Q,10,0))</f>
        <v>4</v>
      </c>
      <c r="T128" s="90">
        <f>IF(B128="","",VLOOKUP(AD128,Varsayımlar!$B:$Q,11,0))</f>
        <v>30</v>
      </c>
      <c r="U128" s="90">
        <f>IF(B128="","",VLOOKUP(AD128,Varsayımlar!$B:$Q,12,0))</f>
        <v>260</v>
      </c>
      <c r="V128" s="90" t="str">
        <f>IF(B128="","",VLOOKUP(AD128,Varsayımlar!$B:$Q,13,0))</f>
        <v>YURTDIŞI</v>
      </c>
      <c r="W128" s="90">
        <f>IF(B128="","",VLOOKUP(AD128,Varsayımlar!$B:$Q,14,0))</f>
        <v>9</v>
      </c>
      <c r="X128" s="9"/>
      <c r="Y128" s="9"/>
      <c r="Z128" s="9"/>
      <c r="AA128" s="90" t="str">
        <f>IF(B128="","",VLOOKUP(AD128,Varsayımlar!$B:$Q,15,0))</f>
        <v>25CM TURUNCU KOLİ-SOL ÜST DİKDÖRTGENE ÜRETİM TARİHİ BASILACAK</v>
      </c>
      <c r="AB128" s="90" t="str">
        <f>IF(B128="","",VLOOKUP(AD128,Varsayımlar!$B:$Q,16,0))</f>
        <v>24-26 CM</v>
      </c>
      <c r="AC128" s="90">
        <f>IF(B128="","",VLOOKUP(Sayfa2!AD91,Varsayımlar!B:S,18,0))</f>
        <v>0</v>
      </c>
      <c r="AD128" s="90" t="str">
        <f t="shared" si="4"/>
        <v>MAGNİTMAGNİT MAVİ AMBALAJ 25 CM 260G</v>
      </c>
    </row>
    <row r="129" spans="1:30" ht="39.75" customHeight="1" x14ac:dyDescent="0.25">
      <c r="A129" s="9" t="s">
        <v>223</v>
      </c>
      <c r="B129" s="9" t="s">
        <v>79</v>
      </c>
      <c r="C129" s="10">
        <f>IF(B129="","",VLOOKUP(AD129,Varsayımlar!$B:$Q,3,0))</f>
        <v>8698829380698</v>
      </c>
      <c r="D129" s="10"/>
      <c r="E129" s="85" t="s">
        <v>254</v>
      </c>
      <c r="F129" s="9"/>
      <c r="G129" s="9"/>
      <c r="H129" s="9" t="str">
        <f>IF(B129="","",VLOOKUP(AD129,Varsayımlar!$B:$Q,5,0))</f>
        <v>Manetka 20cm</v>
      </c>
      <c r="I129" s="9">
        <f>IF(B129="","",VLOOKUP(AD129,Varsayımlar!B:T,19,0))</f>
        <v>0</v>
      </c>
      <c r="J129" s="9" t="str">
        <f>IF(B129="","",VLOOKUP(AD129,Varsayımlar!$B:$Q,6,0))</f>
        <v>SADE</v>
      </c>
      <c r="K129" s="9">
        <v>7200</v>
      </c>
      <c r="L129" s="9"/>
      <c r="M129" s="9">
        <f>IFERROR(IF(B129="","",K129/VLOOKUP(AD129,Varsayımlar!B:R,17,0)),"")</f>
        <v>32</v>
      </c>
      <c r="N129" s="9"/>
      <c r="O129" s="9"/>
      <c r="P129" s="9">
        <f>IF(B129="","",VLOOKUP(AD129,Varsayımlar!$B:$Q,7,0)*K129)</f>
        <v>100800</v>
      </c>
      <c r="Q129" s="9">
        <f>IF(B129="","",VLOOKUP(AD129,Varsayımlar!$B:$Q,8,0))</f>
        <v>20</v>
      </c>
      <c r="R129" s="9" t="str">
        <f>IF(B129="","",VLOOKUP(AD129,Varsayımlar!$B:$Q,9,0))</f>
        <v>Irak Soft</v>
      </c>
      <c r="S129" s="9">
        <f>IF(B129="","",VLOOKUP(AD129,Varsayımlar!$B:$Q,10,0))</f>
        <v>4</v>
      </c>
      <c r="T129" s="9">
        <f>IF(B129="","",VLOOKUP(AD129,Varsayımlar!$B:$Q,11,0))</f>
        <v>14</v>
      </c>
      <c r="U129" s="9">
        <f>IF(B129="","",VLOOKUP(AD129,Varsayımlar!$B:$Q,12,0))</f>
        <v>166</v>
      </c>
      <c r="V129" s="9" t="str">
        <f>IF(B129="","",VLOOKUP(AD129,Varsayımlar!$B:$Q,13,0))</f>
        <v>YURTDIŞI</v>
      </c>
      <c r="W129" s="9">
        <f>IF(B129="","",VLOOKUP(AD129,Varsayımlar!$B:$Q,14,0))</f>
        <v>6</v>
      </c>
      <c r="X129" s="9"/>
      <c r="Y129" s="9"/>
      <c r="Z129" s="9"/>
      <c r="AA129" s="9" t="str">
        <f>IF(B129="","",VLOOKUP(AD129,Varsayımlar!$B:$Q,15,0))</f>
        <v>Kare Koli-Üretim Tarihli Etiket</v>
      </c>
      <c r="AB129" s="9" t="str">
        <f>IF(B129="","",VLOOKUP(AD129,Varsayımlar!$B:$Q,16,0))</f>
        <v>19-21 cm</v>
      </c>
      <c r="AC129" s="9">
        <f>IF(B129="","",VLOOKUP(Sayfa2!AD92,Varsayımlar!B:S,18,0))</f>
        <v>0</v>
      </c>
      <c r="AD129" s="9" t="str">
        <f t="shared" si="4"/>
        <v>LLC KOTORManetka 20cm 4 pcs 166g</v>
      </c>
    </row>
    <row r="130" spans="1:30" ht="39.75" customHeight="1" x14ac:dyDescent="0.25">
      <c r="A130" s="9" t="s">
        <v>224</v>
      </c>
      <c r="B130" s="88" t="s">
        <v>79</v>
      </c>
      <c r="C130" s="89">
        <f>IF(B130="","",VLOOKUP(AD130,Varsayımlar!$B:$Q,3,0))</f>
        <v>8698829380698</v>
      </c>
      <c r="D130" s="89"/>
      <c r="E130" s="85" t="s">
        <v>85</v>
      </c>
      <c r="F130" s="9"/>
      <c r="G130" s="9"/>
      <c r="H130" s="90" t="str">
        <f>IF(B130="","",VLOOKUP(AD130,Varsayımlar!$B:$Q,5,0))</f>
        <v xml:space="preserve">MANETKA PEYNİRLİ 25 CM </v>
      </c>
      <c r="I130" s="90">
        <f>IF(B130="","",VLOOKUP(AD130,Varsayımlar!B:T,19,0))</f>
        <v>0</v>
      </c>
      <c r="J130" s="90" t="str">
        <f>IF(B130="","",VLOOKUP(AD130,Varsayımlar!$B:$Q,6,0))</f>
        <v>PEYNİRLİ</v>
      </c>
      <c r="K130" s="9">
        <v>2496</v>
      </c>
      <c r="L130" s="9"/>
      <c r="M130" s="9">
        <f>IFERROR(IF(B130="","",K130/VLOOKUP(AD130,Varsayımlar!B:R,17,0)),"")</f>
        <v>32</v>
      </c>
      <c r="N130" s="9"/>
      <c r="O130" s="9"/>
      <c r="P130" s="90">
        <f>IF(B130="","",VLOOKUP(AD130,Varsayımlar!$B:$Q,7,0)*K130)</f>
        <v>74880</v>
      </c>
      <c r="Q130" s="90">
        <f>IF(B130="","",VLOOKUP(AD130,Varsayımlar!$B:$Q,8,0))</f>
        <v>25</v>
      </c>
      <c r="R130" s="90" t="str">
        <f>IF(B130="","",VLOOKUP(AD130,Varsayımlar!$B:$Q,9,0))</f>
        <v>SOFT-AT</v>
      </c>
      <c r="S130" s="90">
        <f>IF(B130="","",VLOOKUP(AD130,Varsayımlar!$B:$Q,10,0))</f>
        <v>4</v>
      </c>
      <c r="T130" s="90">
        <f>IF(B130="","",VLOOKUP(AD130,Varsayımlar!$B:$Q,11,0))</f>
        <v>30</v>
      </c>
      <c r="U130" s="90">
        <f>IF(B130="","",VLOOKUP(AD130,Varsayımlar!$B:$Q,12,0))</f>
        <v>250</v>
      </c>
      <c r="V130" s="90" t="str">
        <f>IF(B130="","",VLOOKUP(AD130,Varsayımlar!$B:$Q,13,0))</f>
        <v>YURTDIŞI</v>
      </c>
      <c r="W130" s="90">
        <f>IF(B130="","",VLOOKUP(AD130,Varsayımlar!$B:$Q,14,0))</f>
        <v>6</v>
      </c>
      <c r="X130" s="9"/>
      <c r="Y130" s="9"/>
      <c r="Z130" s="9"/>
      <c r="AA130" s="90" t="str">
        <f>IF(B130="","",VLOOKUP(AD130,Varsayımlar!$B:$Q,15,0))</f>
        <v>KIRMIZI KOLİ-TARİHLİ KOLİ ETİKETİ</v>
      </c>
      <c r="AB130" s="90" t="str">
        <f>IF(B130="","",VLOOKUP(AD130,Varsayımlar!$B:$Q,16,0))</f>
        <v>24-26 CM</v>
      </c>
      <c r="AC130" s="90">
        <f>IF(B130="","",VLOOKUP(Sayfa2!AD93,Varsayımlar!B:S,18,0))</f>
        <v>0</v>
      </c>
      <c r="AD130" s="90" t="str">
        <f t="shared" si="4"/>
        <v>LLC KOTORMANETKA PEYNİRLİ 25CM</v>
      </c>
    </row>
    <row r="131" spans="1:30" ht="39.75" customHeight="1" x14ac:dyDescent="0.25">
      <c r="A131" s="9" t="s">
        <v>225</v>
      </c>
      <c r="B131" s="9" t="s">
        <v>79</v>
      </c>
      <c r="C131" s="10">
        <f>IF(B131="","",VLOOKUP(AD131,Varsayımlar!$B:$Q,3,0))</f>
        <v>8698829380698</v>
      </c>
      <c r="D131" s="10"/>
      <c r="E131" s="85" t="s">
        <v>254</v>
      </c>
      <c r="F131" s="9"/>
      <c r="G131" s="9"/>
      <c r="H131" s="9" t="str">
        <f>IF(B131="","",VLOOKUP(AD131,Varsayımlar!$B:$Q,5,0))</f>
        <v>Manetka 20cm</v>
      </c>
      <c r="I131" s="9">
        <f>IF(B131="","",VLOOKUP(AD131,Varsayımlar!B:T,19,0))</f>
        <v>0</v>
      </c>
      <c r="J131" s="9" t="str">
        <f>IF(B131="","",VLOOKUP(AD131,Varsayımlar!$B:$Q,6,0))</f>
        <v>SADE</v>
      </c>
      <c r="K131" s="9">
        <v>7200</v>
      </c>
      <c r="L131" s="9"/>
      <c r="M131" s="9">
        <f>IFERROR(IF(B131="","",K131/VLOOKUP(AD131,Varsayımlar!B:R,17,0)),"")</f>
        <v>32</v>
      </c>
      <c r="N131" s="9"/>
      <c r="O131" s="9"/>
      <c r="P131" s="9">
        <f>IF(B131="","",VLOOKUP(AD131,Varsayımlar!$B:$Q,7,0)*K131)</f>
        <v>100800</v>
      </c>
      <c r="Q131" s="9">
        <f>IF(B131="","",VLOOKUP(AD131,Varsayımlar!$B:$Q,8,0))</f>
        <v>20</v>
      </c>
      <c r="R131" s="9" t="str">
        <f>IF(B131="","",VLOOKUP(AD131,Varsayımlar!$B:$Q,9,0))</f>
        <v>Irak Soft</v>
      </c>
      <c r="S131" s="9">
        <f>IF(B131="","",VLOOKUP(AD131,Varsayımlar!$B:$Q,10,0))</f>
        <v>4</v>
      </c>
      <c r="T131" s="9">
        <f>IF(B131="","",VLOOKUP(AD131,Varsayımlar!$B:$Q,11,0))</f>
        <v>14</v>
      </c>
      <c r="U131" s="9">
        <f>IF(B131="","",VLOOKUP(AD131,Varsayımlar!$B:$Q,12,0))</f>
        <v>166</v>
      </c>
      <c r="V131" s="9" t="str">
        <f>IF(B131="","",VLOOKUP(AD131,Varsayımlar!$B:$Q,13,0))</f>
        <v>YURTDIŞI</v>
      </c>
      <c r="W131" s="9">
        <f>IF(B131="","",VLOOKUP(AD131,Varsayımlar!$B:$Q,14,0))</f>
        <v>6</v>
      </c>
      <c r="X131" s="9"/>
      <c r="Y131" s="9"/>
      <c r="Z131" s="9"/>
      <c r="AA131" s="9" t="str">
        <f>IF(B131="","",VLOOKUP(AD131,Varsayımlar!$B:$Q,15,0))</f>
        <v>Kare Koli-Üretim Tarihli Etiket</v>
      </c>
      <c r="AB131" s="9" t="str">
        <f>IF(B131="","",VLOOKUP(AD131,Varsayımlar!$B:$Q,16,0))</f>
        <v>19-21 cm</v>
      </c>
      <c r="AC131" s="9">
        <f>IF(B131="","",VLOOKUP(Sayfa2!AD94,Varsayımlar!B:S,18,0))</f>
        <v>0</v>
      </c>
      <c r="AD131" s="9" t="str">
        <f t="shared" si="4"/>
        <v>LLC KOTORManetka 20cm 4 pcs 166g</v>
      </c>
    </row>
    <row r="132" spans="1:30" ht="39.75" customHeight="1" x14ac:dyDescent="0.25">
      <c r="A132" s="9" t="s">
        <v>226</v>
      </c>
      <c r="B132" s="88" t="s">
        <v>79</v>
      </c>
      <c r="C132" s="89">
        <f>IF(B132="","",VLOOKUP(AD132,Varsayımlar!$B:$Q,3,0))</f>
        <v>8698829380698</v>
      </c>
      <c r="D132" s="89"/>
      <c r="E132" s="85" t="s">
        <v>85</v>
      </c>
      <c r="F132" s="9"/>
      <c r="G132" s="9"/>
      <c r="H132" s="90" t="str">
        <f>IF(B132="","",VLOOKUP(AD132,Varsayımlar!$B:$Q,5,0))</f>
        <v xml:space="preserve">MANETKA PEYNİRLİ 25 CM </v>
      </c>
      <c r="I132" s="90">
        <f>IF(B132="","",VLOOKUP(AD132,Varsayımlar!B:T,19,0))</f>
        <v>0</v>
      </c>
      <c r="J132" s="90" t="str">
        <f>IF(B132="","",VLOOKUP(AD132,Varsayımlar!$B:$Q,6,0))</f>
        <v>PEYNİRLİ</v>
      </c>
      <c r="K132" s="9">
        <v>2496</v>
      </c>
      <c r="L132" s="9"/>
      <c r="M132" s="9">
        <f>IFERROR(IF(B132="","",K132/VLOOKUP(AD132,Varsayımlar!B:R,17,0)),"")</f>
        <v>32</v>
      </c>
      <c r="N132" s="9"/>
      <c r="O132" s="9"/>
      <c r="P132" s="90">
        <f>IF(B132="","",VLOOKUP(AD132,Varsayımlar!$B:$Q,7,0)*K132)</f>
        <v>74880</v>
      </c>
      <c r="Q132" s="90">
        <f>IF(B132="","",VLOOKUP(AD132,Varsayımlar!$B:$Q,8,0))</f>
        <v>25</v>
      </c>
      <c r="R132" s="90" t="str">
        <f>IF(B132="","",VLOOKUP(AD132,Varsayımlar!$B:$Q,9,0))</f>
        <v>SOFT-AT</v>
      </c>
      <c r="S132" s="90">
        <f>IF(B132="","",VLOOKUP(AD132,Varsayımlar!$B:$Q,10,0))</f>
        <v>4</v>
      </c>
      <c r="T132" s="90">
        <f>IF(B132="","",VLOOKUP(AD132,Varsayımlar!$B:$Q,11,0))</f>
        <v>30</v>
      </c>
      <c r="U132" s="90">
        <f>IF(B132="","",VLOOKUP(AD132,Varsayımlar!$B:$Q,12,0))</f>
        <v>250</v>
      </c>
      <c r="V132" s="90" t="str">
        <f>IF(B132="","",VLOOKUP(AD132,Varsayımlar!$B:$Q,13,0))</f>
        <v>YURTDIŞI</v>
      </c>
      <c r="W132" s="90">
        <f>IF(B132="","",VLOOKUP(AD132,Varsayımlar!$B:$Q,14,0))</f>
        <v>6</v>
      </c>
      <c r="X132" s="9"/>
      <c r="Y132" s="9"/>
      <c r="Z132" s="9"/>
      <c r="AA132" s="90" t="str">
        <f>IF(B132="","",VLOOKUP(AD132,Varsayımlar!$B:$Q,15,0))</f>
        <v>KIRMIZI KOLİ-TARİHLİ KOLİ ETİKETİ</v>
      </c>
      <c r="AB132" s="90" t="str">
        <f>IF(B132="","",VLOOKUP(AD132,Varsayımlar!$B:$Q,16,0))</f>
        <v>24-26 CM</v>
      </c>
      <c r="AC132" s="90">
        <f>IF(B132="","",VLOOKUP(Sayfa2!AD95,Varsayımlar!B:S,18,0))</f>
        <v>0</v>
      </c>
      <c r="AD132" s="90" t="str">
        <f t="shared" si="4"/>
        <v>LLC KOTORMANETKA PEYNİRLİ 25CM</v>
      </c>
    </row>
    <row r="133" spans="1:30" ht="39.75" customHeight="1" x14ac:dyDescent="0.25">
      <c r="A133" s="9" t="s">
        <v>227</v>
      </c>
      <c r="B133" s="9" t="s">
        <v>79</v>
      </c>
      <c r="C133" s="10">
        <f>IF(B133="","",VLOOKUP(AD133,Varsayımlar!$B:$Q,3,0))</f>
        <v>8698829380698</v>
      </c>
      <c r="D133" s="10"/>
      <c r="E133" s="85" t="s">
        <v>254</v>
      </c>
      <c r="F133" s="9"/>
      <c r="G133" s="9"/>
      <c r="H133" s="9" t="str">
        <f>IF(B133="","",VLOOKUP(AD133,Varsayımlar!$B:$Q,5,0))</f>
        <v>Manetka 20cm</v>
      </c>
      <c r="I133" s="9">
        <f>IF(B133="","",VLOOKUP(AD133,Varsayımlar!B:T,19,0))</f>
        <v>0</v>
      </c>
      <c r="J133" s="9" t="str">
        <f>IF(B133="","",VLOOKUP(AD133,Varsayımlar!$B:$Q,6,0))</f>
        <v>SADE</v>
      </c>
      <c r="K133" s="9">
        <v>7200</v>
      </c>
      <c r="L133" s="9"/>
      <c r="M133" s="9">
        <f>IFERROR(IF(B133="","",K133/VLOOKUP(AD133,Varsayımlar!B:R,17,0)),"")</f>
        <v>32</v>
      </c>
      <c r="N133" s="9"/>
      <c r="O133" s="9"/>
      <c r="P133" s="9">
        <f>IF(B133="","",VLOOKUP(AD133,Varsayımlar!$B:$Q,7,0)*K133)</f>
        <v>100800</v>
      </c>
      <c r="Q133" s="9">
        <f>IF(B133="","",VLOOKUP(AD133,Varsayımlar!$B:$Q,8,0))</f>
        <v>20</v>
      </c>
      <c r="R133" s="9" t="str">
        <f>IF(B133="","",VLOOKUP(AD133,Varsayımlar!$B:$Q,9,0))</f>
        <v>Irak Soft</v>
      </c>
      <c r="S133" s="9">
        <f>IF(B133="","",VLOOKUP(AD133,Varsayımlar!$B:$Q,10,0))</f>
        <v>4</v>
      </c>
      <c r="T133" s="9">
        <f>IF(B133="","",VLOOKUP(AD133,Varsayımlar!$B:$Q,11,0))</f>
        <v>14</v>
      </c>
      <c r="U133" s="9">
        <f>IF(B133="","",VLOOKUP(AD133,Varsayımlar!$B:$Q,12,0))</f>
        <v>166</v>
      </c>
      <c r="V133" s="9" t="str">
        <f>IF(B133="","",VLOOKUP(AD133,Varsayımlar!$B:$Q,13,0))</f>
        <v>YURTDIŞI</v>
      </c>
      <c r="W133" s="9">
        <f>IF(B133="","",VLOOKUP(AD133,Varsayımlar!$B:$Q,14,0))</f>
        <v>6</v>
      </c>
      <c r="X133" s="9"/>
      <c r="Y133" s="9"/>
      <c r="Z133" s="9"/>
      <c r="AA133" s="9" t="str">
        <f>IF(B133="","",VLOOKUP(AD133,Varsayımlar!$B:$Q,15,0))</f>
        <v>Kare Koli-Üretim Tarihli Etiket</v>
      </c>
      <c r="AB133" s="9" t="str">
        <f>IF(B133="","",VLOOKUP(AD133,Varsayımlar!$B:$Q,16,0))</f>
        <v>19-21 cm</v>
      </c>
      <c r="AC133" s="9">
        <f>IF(B133="","",VLOOKUP(Sayfa2!AD96,Varsayımlar!B:S,18,0))</f>
        <v>0</v>
      </c>
      <c r="AD133" s="9" t="str">
        <f t="shared" si="4"/>
        <v>LLC KOTORManetka 20cm 4 pcs 166g</v>
      </c>
    </row>
    <row r="134" spans="1:30" ht="39.75" customHeight="1" x14ac:dyDescent="0.25">
      <c r="A134" s="9" t="s">
        <v>228</v>
      </c>
      <c r="B134" s="88" t="s">
        <v>79</v>
      </c>
      <c r="C134" s="89">
        <f>IF(B134="","",VLOOKUP(AD134,Varsayımlar!$B:$Q,3,0))</f>
        <v>8698829380698</v>
      </c>
      <c r="D134" s="89"/>
      <c r="E134" s="85" t="s">
        <v>254</v>
      </c>
      <c r="F134" s="9"/>
      <c r="G134" s="9"/>
      <c r="H134" s="90" t="str">
        <f>IF(B134="","",VLOOKUP(AD134,Varsayımlar!$B:$Q,5,0))</f>
        <v>Manetka 20cm</v>
      </c>
      <c r="I134" s="90">
        <f>IF(B134="","",VLOOKUP(AD134,Varsayımlar!B:T,19,0))</f>
        <v>0</v>
      </c>
      <c r="J134" s="90" t="str">
        <f>IF(B134="","",VLOOKUP(AD134,Varsayımlar!$B:$Q,6,0))</f>
        <v>SADE</v>
      </c>
      <c r="K134" s="9">
        <v>7200</v>
      </c>
      <c r="L134" s="9"/>
      <c r="M134" s="9">
        <f>IFERROR(IF(B134="","",K134/VLOOKUP(AD134,Varsayımlar!B:R,17,0)),"")</f>
        <v>32</v>
      </c>
      <c r="N134" s="9"/>
      <c r="O134" s="9"/>
      <c r="P134" s="90">
        <f>IF(B134="","",VLOOKUP(AD134,Varsayımlar!$B:$Q,7,0)*K134)</f>
        <v>100800</v>
      </c>
      <c r="Q134" s="90">
        <f>IF(B134="","",VLOOKUP(AD134,Varsayımlar!$B:$Q,8,0))</f>
        <v>20</v>
      </c>
      <c r="R134" s="90" t="str">
        <f>IF(B134="","",VLOOKUP(AD134,Varsayımlar!$B:$Q,9,0))</f>
        <v>Irak Soft</v>
      </c>
      <c r="S134" s="90">
        <f>IF(B134="","",VLOOKUP(AD134,Varsayımlar!$B:$Q,10,0))</f>
        <v>4</v>
      </c>
      <c r="T134" s="90">
        <f>IF(B134="","",VLOOKUP(AD134,Varsayımlar!$B:$Q,11,0))</f>
        <v>14</v>
      </c>
      <c r="U134" s="90">
        <f>IF(B134="","",VLOOKUP(AD134,Varsayımlar!$B:$Q,12,0))</f>
        <v>166</v>
      </c>
      <c r="V134" s="90" t="str">
        <f>IF(B134="","",VLOOKUP(AD134,Varsayımlar!$B:$Q,13,0))</f>
        <v>YURTDIŞI</v>
      </c>
      <c r="W134" s="90">
        <f>IF(B134="","",VLOOKUP(AD134,Varsayımlar!$B:$Q,14,0))</f>
        <v>6</v>
      </c>
      <c r="X134" s="9"/>
      <c r="Y134" s="9"/>
      <c r="Z134" s="9"/>
      <c r="AA134" s="90" t="str">
        <f>IF(B134="","",VLOOKUP(AD134,Varsayımlar!$B:$Q,15,0))</f>
        <v>Kare Koli-Üretim Tarihli Etiket</v>
      </c>
      <c r="AB134" s="90" t="str">
        <f>IF(B134="","",VLOOKUP(AD134,Varsayımlar!$B:$Q,16,0))</f>
        <v>19-21 cm</v>
      </c>
      <c r="AC134" s="90">
        <f>IF(B134="","",VLOOKUP(Sayfa2!AD97,Varsayımlar!B:S,18,0))</f>
        <v>0</v>
      </c>
      <c r="AD134" s="90" t="str">
        <f t="shared" si="4"/>
        <v>LLC KOTORManetka 20cm 4 pcs 166g</v>
      </c>
    </row>
    <row r="135" spans="1:30" ht="39.75" customHeight="1" x14ac:dyDescent="0.25">
      <c r="A135" s="9" t="s">
        <v>229</v>
      </c>
      <c r="B135" s="9" t="s">
        <v>79</v>
      </c>
      <c r="C135" s="10">
        <f>IF(B135="","",VLOOKUP(AD135,Varsayımlar!$B:$Q,3,0))</f>
        <v>8698829380698</v>
      </c>
      <c r="D135" s="10"/>
      <c r="E135" s="85" t="s">
        <v>85</v>
      </c>
      <c r="F135" s="9"/>
      <c r="G135" s="9"/>
      <c r="H135" s="9" t="str">
        <f>IF(B135="","",VLOOKUP(AD135,Varsayımlar!$B:$Q,5,0))</f>
        <v xml:space="preserve">MANETKA PEYNİRLİ 25 CM </v>
      </c>
      <c r="I135" s="9">
        <f>IF(B135="","",VLOOKUP(AD135,Varsayımlar!B:T,19,0))</f>
        <v>0</v>
      </c>
      <c r="J135" s="9" t="str">
        <f>IF(B135="","",VLOOKUP(AD135,Varsayımlar!$B:$Q,6,0))</f>
        <v>PEYNİRLİ</v>
      </c>
      <c r="K135" s="9">
        <v>2496</v>
      </c>
      <c r="L135" s="9"/>
      <c r="M135" s="9">
        <f>IFERROR(IF(B135="","",K135/VLOOKUP(AD135,Varsayımlar!B:R,17,0)),"")</f>
        <v>32</v>
      </c>
      <c r="N135" s="9"/>
      <c r="O135" s="9"/>
      <c r="P135" s="9">
        <f>IF(B135="","",VLOOKUP(AD135,Varsayımlar!$B:$Q,7,0)*K135)</f>
        <v>74880</v>
      </c>
      <c r="Q135" s="9">
        <f>IF(B135="","",VLOOKUP(AD135,Varsayımlar!$B:$Q,8,0))</f>
        <v>25</v>
      </c>
      <c r="R135" s="9" t="str">
        <f>IF(B135="","",VLOOKUP(AD135,Varsayımlar!$B:$Q,9,0))</f>
        <v>SOFT-AT</v>
      </c>
      <c r="S135" s="9">
        <f>IF(B135="","",VLOOKUP(AD135,Varsayımlar!$B:$Q,10,0))</f>
        <v>4</v>
      </c>
      <c r="T135" s="9">
        <f>IF(B135="","",VLOOKUP(AD135,Varsayımlar!$B:$Q,11,0))</f>
        <v>30</v>
      </c>
      <c r="U135" s="9">
        <f>IF(B135="","",VLOOKUP(AD135,Varsayımlar!$B:$Q,12,0))</f>
        <v>250</v>
      </c>
      <c r="V135" s="9" t="str">
        <f>IF(B135="","",VLOOKUP(AD135,Varsayımlar!$B:$Q,13,0))</f>
        <v>YURTDIŞI</v>
      </c>
      <c r="W135" s="9">
        <f>IF(B135="","",VLOOKUP(AD135,Varsayımlar!$B:$Q,14,0))</f>
        <v>6</v>
      </c>
      <c r="X135" s="9"/>
      <c r="Y135" s="9"/>
      <c r="Z135" s="9"/>
      <c r="AA135" s="9" t="str">
        <f>IF(B135="","",VLOOKUP(AD135,Varsayımlar!$B:$Q,15,0))</f>
        <v>KIRMIZI KOLİ-TARİHLİ KOLİ ETİKETİ</v>
      </c>
      <c r="AB135" s="9" t="str">
        <f>IF(B135="","",VLOOKUP(AD135,Varsayımlar!$B:$Q,16,0))</f>
        <v>24-26 CM</v>
      </c>
      <c r="AC135" s="9">
        <f>IF(B135="","",VLOOKUP(Sayfa2!AD98,Varsayımlar!B:S,18,0))</f>
        <v>0</v>
      </c>
      <c r="AD135" s="9" t="str">
        <f t="shared" si="4"/>
        <v>LLC KOTORMANETKA PEYNİRLİ 25CM</v>
      </c>
    </row>
    <row r="136" spans="1:30" x14ac:dyDescent="0.25">
      <c r="A136" s="9"/>
      <c r="B136" s="9"/>
      <c r="C136" s="10" t="str">
        <f>IF(B136="","",VLOOKUP(AD136,Varsayımlar!$B:$Q,3,0))</f>
        <v/>
      </c>
      <c r="D136" s="10"/>
      <c r="E136" s="10"/>
      <c r="F136" s="9"/>
      <c r="G136" s="9"/>
      <c r="H136" s="9" t="str">
        <f>IF(B136="","",VLOOKUP(AD136,Varsayımlar!$B:$Q,5,0))</f>
        <v/>
      </c>
      <c r="I136" s="9" t="str">
        <f>IF(B136="","",VLOOKUP(AD136,Varsayımlar!B:T,19,0))</f>
        <v/>
      </c>
      <c r="J136" s="9" t="str">
        <f>IF(B136="","",VLOOKUP(AD136,Varsayımlar!$B:$Q,6,0))</f>
        <v/>
      </c>
      <c r="K136" s="9"/>
      <c r="L136" s="9"/>
      <c r="M136" s="9"/>
      <c r="N136" s="9"/>
      <c r="O136" s="9"/>
      <c r="P136" s="9" t="str">
        <f>IF(B136="","",VLOOKUP(AD136,Varsayımlar!$B:$Q,7,0)*K136)</f>
        <v/>
      </c>
      <c r="Q136" s="9" t="str">
        <f>IF(B136="","",VLOOKUP(AD136,Varsayımlar!$B:$Q,8,0))</f>
        <v/>
      </c>
      <c r="R136" s="9" t="str">
        <f>IF(B136="","",VLOOKUP(AD136,Varsayımlar!$B:$Q,9,0))</f>
        <v/>
      </c>
      <c r="S136" s="9" t="str">
        <f>IF(B136="","",VLOOKUP(AD136,Varsayımlar!$B:$Q,10,0))</f>
        <v/>
      </c>
      <c r="T136" s="9" t="str">
        <f>IF(B136="","",VLOOKUP(AD136,Varsayımlar!$B:$Q,11,0))</f>
        <v/>
      </c>
      <c r="U136" s="9" t="str">
        <f>IF(B136="","",VLOOKUP(AD136,Varsayımlar!$B:$Q,12,0))</f>
        <v/>
      </c>
      <c r="V136" s="9" t="str">
        <f>IF(B136="","",VLOOKUP(AD136,Varsayımlar!$B:$Q,13,0))</f>
        <v/>
      </c>
      <c r="W136" s="9" t="str">
        <f>IF(B136="","",VLOOKUP(AD136,Varsayımlar!$B:$Q,14,0))</f>
        <v/>
      </c>
      <c r="X136" s="9"/>
      <c r="Y136" s="9"/>
      <c r="Z136" s="9"/>
      <c r="AA136" s="9" t="str">
        <f>IF(B136="","",VLOOKUP(AD136,Varsayımlar!$B:$Q,15,0))</f>
        <v/>
      </c>
      <c r="AB136" s="9" t="str">
        <f>IF(B136="","",VLOOKUP(AD136,Varsayımlar!$B:$Q,16,0))</f>
        <v/>
      </c>
      <c r="AC136" s="9" t="str">
        <f>IF(B136="","",VLOOKUP(Sayfa2!AD100,Varsayımlar!B:S,18,0))</f>
        <v/>
      </c>
      <c r="AD136" s="9" t="str">
        <f t="shared" si="4"/>
        <v/>
      </c>
    </row>
    <row r="137" spans="1:30" x14ac:dyDescent="0.25">
      <c r="A137" s="9"/>
      <c r="B137" s="88"/>
      <c r="C137" s="89" t="str">
        <f>IF(B137="","",VLOOKUP(AD137,Varsayımlar!$B:$Q,3,0))</f>
        <v/>
      </c>
      <c r="D137" s="89"/>
      <c r="E137" s="10"/>
      <c r="F137" s="9"/>
      <c r="G137" s="9"/>
      <c r="H137" s="90" t="str">
        <f>IF(B137="","",VLOOKUP(AD137,Varsayımlar!$B:$Q,5,0))</f>
        <v/>
      </c>
      <c r="I137" s="90" t="str">
        <f>IF(B137="","",VLOOKUP(AD137,Varsayımlar!B:T,19,0))</f>
        <v/>
      </c>
      <c r="J137" s="90" t="str">
        <f>IF(B137="","",VLOOKUP(AD137,Varsayımlar!$B:$Q,6,0))</f>
        <v/>
      </c>
      <c r="K137" s="9"/>
      <c r="L137" s="9"/>
      <c r="M137" s="9"/>
      <c r="N137" s="9"/>
      <c r="O137" s="9"/>
      <c r="P137" s="90" t="str">
        <f>IF(B137="","",VLOOKUP(AD137,Varsayımlar!$B:$Q,7,0)*K137)</f>
        <v/>
      </c>
      <c r="Q137" s="90" t="str">
        <f>IF(B137="","",VLOOKUP(AD137,Varsayımlar!$B:$Q,8,0))</f>
        <v/>
      </c>
      <c r="R137" s="90" t="str">
        <f>IF(B137="","",VLOOKUP(AD137,Varsayımlar!$B:$Q,9,0))</f>
        <v/>
      </c>
      <c r="S137" s="90" t="str">
        <f>IF(B137="","",VLOOKUP(AD137,Varsayımlar!$B:$Q,10,0))</f>
        <v/>
      </c>
      <c r="T137" s="90" t="str">
        <f>IF(B137="","",VLOOKUP(AD137,Varsayımlar!$B:$Q,11,0))</f>
        <v/>
      </c>
      <c r="U137" s="90" t="str">
        <f>IF(B137="","",VLOOKUP(AD137,Varsayımlar!$B:$Q,12,0))</f>
        <v/>
      </c>
      <c r="V137" s="90" t="str">
        <f>IF(B137="","",VLOOKUP(AD137,Varsayımlar!$B:$Q,13,0))</f>
        <v/>
      </c>
      <c r="W137" s="90" t="str">
        <f>IF(B137="","",VLOOKUP(AD137,Varsayımlar!$B:$Q,14,0))</f>
        <v/>
      </c>
      <c r="X137" s="9"/>
      <c r="Y137" s="9"/>
      <c r="Z137" s="9"/>
      <c r="AA137" s="90" t="str">
        <f>IF(B137="","",VLOOKUP(AD137,Varsayımlar!$B:$Q,15,0))</f>
        <v/>
      </c>
      <c r="AB137" s="90" t="str">
        <f>IF(B137="","",VLOOKUP(AD137,Varsayımlar!$B:$Q,16,0))</f>
        <v/>
      </c>
      <c r="AC137" s="90" t="str">
        <f>IF(B137="","",VLOOKUP(Sayfa2!AD101,Varsayımlar!B:S,18,0))</f>
        <v/>
      </c>
      <c r="AD137" s="90" t="str">
        <f t="shared" si="4"/>
        <v/>
      </c>
    </row>
    <row r="138" spans="1:30" x14ac:dyDescent="0.25">
      <c r="A138" s="9"/>
      <c r="B138" s="9"/>
      <c r="C138" s="10" t="str">
        <f>IF(B138="","",VLOOKUP(AD138,Varsayımlar!$B:$Q,3,0))</f>
        <v/>
      </c>
      <c r="D138" s="10"/>
      <c r="E138" s="10"/>
      <c r="F138" s="9"/>
      <c r="G138" s="9"/>
      <c r="H138" s="9" t="str">
        <f>IF(B138="","",VLOOKUP(AD138,Varsayımlar!$B:$Q,5,0))</f>
        <v/>
      </c>
      <c r="I138" s="9" t="str">
        <f>IF(B138="","",VLOOKUP(AD138,Varsayımlar!B:T,19,0))</f>
        <v/>
      </c>
      <c r="J138" s="9" t="str">
        <f>IF(B138="","",VLOOKUP(AD138,Varsayımlar!$B:$Q,6,0))</f>
        <v/>
      </c>
      <c r="K138" s="9"/>
      <c r="L138" s="9"/>
      <c r="M138" s="9"/>
      <c r="N138" s="9"/>
      <c r="O138" s="9"/>
      <c r="P138" s="9" t="str">
        <f>IF(B138="","",VLOOKUP(AD138,Varsayımlar!$B:$Q,7,0)*K138)</f>
        <v/>
      </c>
      <c r="Q138" s="9" t="str">
        <f>IF(B138="","",VLOOKUP(AD138,Varsayımlar!$B:$Q,8,0))</f>
        <v/>
      </c>
      <c r="R138" s="9" t="str">
        <f>IF(B138="","",VLOOKUP(AD138,Varsayımlar!$B:$Q,9,0))</f>
        <v/>
      </c>
      <c r="S138" s="9" t="str">
        <f>IF(B138="","",VLOOKUP(AD138,Varsayımlar!$B:$Q,10,0))</f>
        <v/>
      </c>
      <c r="T138" s="9" t="str">
        <f>IF(B138="","",VLOOKUP(AD138,Varsayımlar!$B:$Q,11,0))</f>
        <v/>
      </c>
      <c r="U138" s="9" t="str">
        <f>IF(B138="","",VLOOKUP(AD138,Varsayımlar!$B:$Q,12,0))</f>
        <v/>
      </c>
      <c r="V138" s="9" t="str">
        <f>IF(B138="","",VLOOKUP(AD138,Varsayımlar!$B:$Q,13,0))</f>
        <v/>
      </c>
      <c r="W138" s="9" t="str">
        <f>IF(B138="","",VLOOKUP(AD138,Varsayımlar!$B:$Q,14,0))</f>
        <v/>
      </c>
      <c r="X138" s="9"/>
      <c r="Y138" s="9"/>
      <c r="Z138" s="9"/>
      <c r="AA138" s="9" t="str">
        <f>IF(B138="","",VLOOKUP(AD138,Varsayımlar!$B:$Q,15,0))</f>
        <v/>
      </c>
      <c r="AB138" s="9" t="str">
        <f>IF(B138="","",VLOOKUP(AD138,Varsayımlar!$B:$Q,16,0))</f>
        <v/>
      </c>
      <c r="AC138" s="9" t="str">
        <f>IF(B138="","",VLOOKUP(Sayfa2!AD102,Varsayımlar!B:S,18,0))</f>
        <v/>
      </c>
      <c r="AD138" s="9" t="str">
        <f t="shared" si="4"/>
        <v/>
      </c>
    </row>
    <row r="139" spans="1:30" x14ac:dyDescent="0.25">
      <c r="A139" s="9"/>
      <c r="B139" s="88"/>
      <c r="C139" s="89" t="str">
        <f>IF(B139="","",VLOOKUP(AD139,Varsayımlar!$B:$Q,3,0))</f>
        <v/>
      </c>
      <c r="D139" s="89"/>
      <c r="E139" s="10"/>
      <c r="F139" s="9"/>
      <c r="G139" s="9"/>
      <c r="H139" s="90" t="str">
        <f>IF(B139="","",VLOOKUP(AD139,Varsayımlar!$B:$Q,5,0))</f>
        <v/>
      </c>
      <c r="I139" s="90" t="str">
        <f>IF(B139="","",VLOOKUP(AD139,Varsayımlar!B:T,19,0))</f>
        <v/>
      </c>
      <c r="J139" s="90" t="str">
        <f>IF(B139="","",VLOOKUP(AD139,Varsayımlar!$B:$Q,6,0))</f>
        <v/>
      </c>
      <c r="K139" s="9"/>
      <c r="L139" s="9"/>
      <c r="M139" s="9"/>
      <c r="N139" s="9"/>
      <c r="O139" s="9"/>
      <c r="P139" s="90" t="str">
        <f>IF(B139="","",VLOOKUP(AD139,Varsayımlar!$B:$Q,7,0)*K139)</f>
        <v/>
      </c>
      <c r="Q139" s="90" t="str">
        <f>IF(B139="","",VLOOKUP(AD139,Varsayımlar!$B:$Q,8,0))</f>
        <v/>
      </c>
      <c r="R139" s="90" t="str">
        <f>IF(B139="","",VLOOKUP(AD139,Varsayımlar!$B:$Q,9,0))</f>
        <v/>
      </c>
      <c r="S139" s="90" t="str">
        <f>IF(B139="","",VLOOKUP(AD139,Varsayımlar!$B:$Q,10,0))</f>
        <v/>
      </c>
      <c r="T139" s="90" t="str">
        <f>IF(B139="","",VLOOKUP(AD139,Varsayımlar!$B:$Q,11,0))</f>
        <v/>
      </c>
      <c r="U139" s="90" t="str">
        <f>IF(B139="","",VLOOKUP(AD139,Varsayımlar!$B:$Q,12,0))</f>
        <v/>
      </c>
      <c r="V139" s="90" t="str">
        <f>IF(B139="","",VLOOKUP(AD139,Varsayımlar!$B:$Q,13,0))</f>
        <v/>
      </c>
      <c r="W139" s="90" t="str">
        <f>IF(B139="","",VLOOKUP(AD139,Varsayımlar!$B:$Q,14,0))</f>
        <v/>
      </c>
      <c r="X139" s="9"/>
      <c r="Y139" s="9"/>
      <c r="Z139" s="9"/>
      <c r="AA139" s="90" t="str">
        <f>IF(B139="","",VLOOKUP(AD139,Varsayımlar!$B:$Q,15,0))</f>
        <v/>
      </c>
      <c r="AB139" s="90" t="str">
        <f>IF(B139="","",VLOOKUP(AD139,Varsayımlar!$B:$Q,16,0))</f>
        <v/>
      </c>
      <c r="AC139" s="90" t="str">
        <f>IF(B139="","",VLOOKUP(Sayfa2!AD103,Varsayımlar!B:S,18,0))</f>
        <v/>
      </c>
      <c r="AD139" s="90" t="str">
        <f t="shared" si="4"/>
        <v/>
      </c>
    </row>
    <row r="140" spans="1:30" x14ac:dyDescent="0.25">
      <c r="A140" s="9"/>
      <c r="B140" s="9"/>
      <c r="C140" s="10" t="str">
        <f>IF(B140="","",VLOOKUP(AD140,Varsayımlar!$B:$Q,3,0))</f>
        <v/>
      </c>
      <c r="D140" s="10"/>
      <c r="E140" s="10"/>
      <c r="F140" s="9"/>
      <c r="G140" s="9"/>
      <c r="H140" s="9" t="str">
        <f>IF(B140="","",VLOOKUP(AD140,Varsayımlar!$B:$Q,5,0))</f>
        <v/>
      </c>
      <c r="I140" s="9" t="str">
        <f>IF(B140="","",VLOOKUP(AD140,Varsayımlar!B:T,19,0))</f>
        <v/>
      </c>
      <c r="J140" s="9" t="str">
        <f>IF(B140="","",VLOOKUP(AD140,Varsayımlar!$B:$Q,6,0))</f>
        <v/>
      </c>
      <c r="K140" s="9"/>
      <c r="L140" s="9"/>
      <c r="M140" s="9"/>
      <c r="N140" s="9"/>
      <c r="O140" s="9"/>
      <c r="P140" s="9" t="str">
        <f>IF(B140="","",VLOOKUP(AD140,Varsayımlar!$B:$Q,7,0)*K140)</f>
        <v/>
      </c>
      <c r="Q140" s="9" t="str">
        <f>IF(B140="","",VLOOKUP(AD140,Varsayımlar!$B:$Q,8,0))</f>
        <v/>
      </c>
      <c r="R140" s="9" t="str">
        <f>IF(B140="","",VLOOKUP(AD140,Varsayımlar!$B:$Q,9,0))</f>
        <v/>
      </c>
      <c r="S140" s="9" t="str">
        <f>IF(B140="","",VLOOKUP(AD140,Varsayımlar!$B:$Q,10,0))</f>
        <v/>
      </c>
      <c r="T140" s="9" t="str">
        <f>IF(B140="","",VLOOKUP(AD140,Varsayımlar!$B:$Q,11,0))</f>
        <v/>
      </c>
      <c r="U140" s="9" t="str">
        <f>IF(B140="","",VLOOKUP(AD140,Varsayımlar!$B:$Q,12,0))</f>
        <v/>
      </c>
      <c r="V140" s="9" t="str">
        <f>IF(B140="","",VLOOKUP(AD140,Varsayımlar!$B:$Q,13,0))</f>
        <v/>
      </c>
      <c r="W140" s="9" t="str">
        <f>IF(B140="","",VLOOKUP(AD140,Varsayımlar!$B:$Q,14,0))</f>
        <v/>
      </c>
      <c r="X140" s="9"/>
      <c r="Y140" s="9"/>
      <c r="Z140" s="9"/>
      <c r="AA140" s="9" t="str">
        <f>IF(B140="","",VLOOKUP(AD140,Varsayımlar!$B:$Q,15,0))</f>
        <v/>
      </c>
      <c r="AB140" s="9" t="str">
        <f>IF(B140="","",VLOOKUP(AD140,Varsayımlar!$B:$Q,16,0))</f>
        <v/>
      </c>
      <c r="AC140" s="9" t="str">
        <f>IF(B140="","",VLOOKUP(Sayfa2!AD104,Varsayımlar!B:S,18,0))</f>
        <v/>
      </c>
      <c r="AD140" s="9" t="str">
        <f t="shared" ref="AD140" si="5">IF(B140="","",CONCATENATE(B140,E140))</f>
        <v/>
      </c>
    </row>
    <row r="141" spans="1:30" x14ac:dyDescent="0.25"/>
    <row r="142" spans="1:30" x14ac:dyDescent="0.25"/>
    <row r="143" spans="1:30" x14ac:dyDescent="0.25"/>
    <row r="144" spans="1:30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9" x14ac:dyDescent="0.25"/>
    <row r="180" x14ac:dyDescent="0.25"/>
    <row r="181" x14ac:dyDescent="0.25"/>
    <row r="182" x14ac:dyDescent="0.25"/>
    <row r="183" x14ac:dyDescent="0.25"/>
    <row r="185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5" x14ac:dyDescent="0.25"/>
    <row r="196" x14ac:dyDescent="0.25"/>
    <row r="197" x14ac:dyDescent="0.25"/>
    <row r="199" x14ac:dyDescent="0.25"/>
    <row r="201" x14ac:dyDescent="0.25"/>
    <row r="203" x14ac:dyDescent="0.25"/>
    <row r="205" x14ac:dyDescent="0.25"/>
    <row r="206" x14ac:dyDescent="0.25"/>
    <row r="207" x14ac:dyDescent="0.25"/>
    <row r="209" x14ac:dyDescent="0.25"/>
    <row r="211" x14ac:dyDescent="0.25"/>
    <row r="212" x14ac:dyDescent="0.25"/>
    <row r="213" x14ac:dyDescent="0.25"/>
    <row r="215" x14ac:dyDescent="0.25"/>
    <row r="217" x14ac:dyDescent="0.25"/>
    <row r="219" x14ac:dyDescent="0.25"/>
    <row r="221" x14ac:dyDescent="0.25"/>
    <row r="222" x14ac:dyDescent="0.25"/>
    <row r="223" x14ac:dyDescent="0.25"/>
    <row r="225" x14ac:dyDescent="0.25"/>
    <row r="227" x14ac:dyDescent="0.25"/>
    <row r="228" x14ac:dyDescent="0.25"/>
    <row r="229" x14ac:dyDescent="0.25"/>
    <row r="231" x14ac:dyDescent="0.25"/>
    <row r="233" x14ac:dyDescent="0.25"/>
    <row r="235" x14ac:dyDescent="0.25"/>
    <row r="237" x14ac:dyDescent="0.25"/>
    <row r="238" x14ac:dyDescent="0.25"/>
    <row r="239" x14ac:dyDescent="0.25"/>
    <row r="241" x14ac:dyDescent="0.25"/>
    <row r="243" x14ac:dyDescent="0.25"/>
    <row r="244" x14ac:dyDescent="0.25"/>
    <row r="245" x14ac:dyDescent="0.25"/>
    <row r="247" x14ac:dyDescent="0.25"/>
    <row r="249" x14ac:dyDescent="0.25"/>
    <row r="251" x14ac:dyDescent="0.25"/>
    <row r="253" x14ac:dyDescent="0.25"/>
    <row r="254" x14ac:dyDescent="0.25"/>
    <row r="255" x14ac:dyDescent="0.25"/>
    <row r="257" x14ac:dyDescent="0.25"/>
    <row r="259" x14ac:dyDescent="0.25"/>
    <row r="261" x14ac:dyDescent="0.25"/>
    <row r="263" x14ac:dyDescent="0.25"/>
    <row r="265" x14ac:dyDescent="0.25"/>
    <row r="267" x14ac:dyDescent="0.25"/>
    <row r="269" x14ac:dyDescent="0.25"/>
    <row r="271" x14ac:dyDescent="0.25"/>
    <row r="273" x14ac:dyDescent="0.25"/>
    <row r="275" x14ac:dyDescent="0.25"/>
    <row r="277" x14ac:dyDescent="0.25"/>
    <row r="279" x14ac:dyDescent="0.25"/>
    <row r="281" x14ac:dyDescent="0.25"/>
    <row r="283" x14ac:dyDescent="0.25"/>
    <row r="285" x14ac:dyDescent="0.25"/>
    <row r="287" x14ac:dyDescent="0.25"/>
    <row r="289" x14ac:dyDescent="0.25"/>
    <row r="291" x14ac:dyDescent="0.25"/>
    <row r="293" x14ac:dyDescent="0.25"/>
    <row r="295" x14ac:dyDescent="0.25"/>
    <row r="297" x14ac:dyDescent="0.25"/>
    <row r="299" x14ac:dyDescent="0.25"/>
    <row r="301" x14ac:dyDescent="0.25"/>
    <row r="303" x14ac:dyDescent="0.25"/>
    <row r="305" x14ac:dyDescent="0.25"/>
    <row r="307" x14ac:dyDescent="0.25"/>
    <row r="309" x14ac:dyDescent="0.25"/>
    <row r="311" x14ac:dyDescent="0.25"/>
    <row r="313" x14ac:dyDescent="0.25"/>
    <row r="315" x14ac:dyDescent="0.25"/>
    <row r="317" x14ac:dyDescent="0.25"/>
    <row r="319" x14ac:dyDescent="0.25"/>
    <row r="321" x14ac:dyDescent="0.25"/>
    <row r="323" x14ac:dyDescent="0.25"/>
    <row r="325" x14ac:dyDescent="0.25"/>
    <row r="327" x14ac:dyDescent="0.25"/>
    <row r="329" x14ac:dyDescent="0.25"/>
    <row r="331" x14ac:dyDescent="0.25"/>
    <row r="333" x14ac:dyDescent="0.25"/>
    <row r="335" x14ac:dyDescent="0.25"/>
    <row r="337" x14ac:dyDescent="0.25"/>
    <row r="339" x14ac:dyDescent="0.25"/>
    <row r="341" x14ac:dyDescent="0.25"/>
    <row r="343" x14ac:dyDescent="0.25"/>
    <row r="345" x14ac:dyDescent="0.25"/>
    <row r="347" x14ac:dyDescent="0.25"/>
    <row r="349" x14ac:dyDescent="0.25"/>
    <row r="351" x14ac:dyDescent="0.25"/>
    <row r="353" x14ac:dyDescent="0.25"/>
    <row r="355" x14ac:dyDescent="0.25"/>
    <row r="357" x14ac:dyDescent="0.25"/>
    <row r="359" x14ac:dyDescent="0.25"/>
    <row r="361" x14ac:dyDescent="0.25"/>
    <row r="363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7" x14ac:dyDescent="0.25"/>
    <row r="1089" x14ac:dyDescent="0.25"/>
    <row r="1091" x14ac:dyDescent="0.25"/>
    <row r="1093" x14ac:dyDescent="0.25"/>
    <row r="1095" x14ac:dyDescent="0.25"/>
    <row r="1097" x14ac:dyDescent="0.25"/>
    <row r="1099" x14ac:dyDescent="0.25"/>
    <row r="1101" x14ac:dyDescent="0.25"/>
    <row r="1103" x14ac:dyDescent="0.25"/>
    <row r="1105" x14ac:dyDescent="0.25"/>
    <row r="1107" x14ac:dyDescent="0.25"/>
    <row r="1109" x14ac:dyDescent="0.25"/>
    <row r="1111" x14ac:dyDescent="0.25"/>
    <row r="1113" x14ac:dyDescent="0.25"/>
    <row r="1115" x14ac:dyDescent="0.25"/>
    <row r="1117" x14ac:dyDescent="0.25"/>
    <row r="1119" x14ac:dyDescent="0.25"/>
    <row r="1121" x14ac:dyDescent="0.25"/>
    <row r="1123" x14ac:dyDescent="0.25"/>
    <row r="1125" x14ac:dyDescent="0.25"/>
    <row r="1127" x14ac:dyDescent="0.25"/>
    <row r="1129" x14ac:dyDescent="0.25"/>
    <row r="1131" x14ac:dyDescent="0.25"/>
    <row r="1133" x14ac:dyDescent="0.25"/>
    <row r="1135" x14ac:dyDescent="0.25"/>
    <row r="1137" x14ac:dyDescent="0.25"/>
    <row r="1139" x14ac:dyDescent="0.25"/>
    <row r="1141" x14ac:dyDescent="0.25"/>
    <row r="1143" x14ac:dyDescent="0.25"/>
    <row r="1145" x14ac:dyDescent="0.25"/>
    <row r="1147" x14ac:dyDescent="0.25"/>
    <row r="1149" x14ac:dyDescent="0.25"/>
    <row r="1151" x14ac:dyDescent="0.25"/>
    <row r="1153" x14ac:dyDescent="0.25"/>
    <row r="1155" x14ac:dyDescent="0.25"/>
    <row r="1157" x14ac:dyDescent="0.25"/>
    <row r="1159" x14ac:dyDescent="0.25"/>
    <row r="1161" x14ac:dyDescent="0.25"/>
    <row r="1163" x14ac:dyDescent="0.25"/>
    <row r="1165" x14ac:dyDescent="0.25"/>
    <row r="1167" x14ac:dyDescent="0.25"/>
    <row r="1169" x14ac:dyDescent="0.25"/>
    <row r="1171" x14ac:dyDescent="0.25"/>
    <row r="1173" x14ac:dyDescent="0.25"/>
    <row r="1175" x14ac:dyDescent="0.25"/>
    <row r="1177" x14ac:dyDescent="0.25"/>
    <row r="1179" x14ac:dyDescent="0.25"/>
    <row r="1181" x14ac:dyDescent="0.25"/>
    <row r="1183" x14ac:dyDescent="0.25"/>
    <row r="1185" x14ac:dyDescent="0.25"/>
    <row r="1187" x14ac:dyDescent="0.25"/>
    <row r="1189" x14ac:dyDescent="0.25"/>
    <row r="1191" x14ac:dyDescent="0.25"/>
    <row r="1193" x14ac:dyDescent="0.25"/>
    <row r="1195" x14ac:dyDescent="0.25"/>
    <row r="1197" x14ac:dyDescent="0.25"/>
    <row r="1199" x14ac:dyDescent="0.25"/>
    <row r="1201" x14ac:dyDescent="0.25"/>
    <row r="1203" x14ac:dyDescent="0.25"/>
    <row r="1205" x14ac:dyDescent="0.25"/>
    <row r="1207" x14ac:dyDescent="0.25"/>
    <row r="1209" x14ac:dyDescent="0.25"/>
    <row r="1211" x14ac:dyDescent="0.25"/>
    <row r="1213" x14ac:dyDescent="0.25"/>
    <row r="1215" x14ac:dyDescent="0.25"/>
    <row r="1217" x14ac:dyDescent="0.25"/>
    <row r="1219" x14ac:dyDescent="0.25"/>
    <row r="1221" x14ac:dyDescent="0.25"/>
    <row r="1223" x14ac:dyDescent="0.25"/>
    <row r="1225" x14ac:dyDescent="0.25"/>
    <row r="1227" x14ac:dyDescent="0.25"/>
    <row r="1229" x14ac:dyDescent="0.25"/>
    <row r="1231" x14ac:dyDescent="0.25"/>
    <row r="1233" x14ac:dyDescent="0.25"/>
    <row r="1235" x14ac:dyDescent="0.25"/>
    <row r="1237" x14ac:dyDescent="0.25"/>
    <row r="1239" x14ac:dyDescent="0.25"/>
    <row r="1241" x14ac:dyDescent="0.25"/>
    <row r="1243" x14ac:dyDescent="0.25"/>
    <row r="1245" x14ac:dyDescent="0.25"/>
    <row r="1247" x14ac:dyDescent="0.25"/>
    <row r="1249" x14ac:dyDescent="0.25"/>
    <row r="1251" x14ac:dyDescent="0.25"/>
    <row r="1253" x14ac:dyDescent="0.25"/>
    <row r="1255" x14ac:dyDescent="0.25"/>
    <row r="1257" x14ac:dyDescent="0.25"/>
    <row r="1259" x14ac:dyDescent="0.25"/>
    <row r="1261" x14ac:dyDescent="0.25"/>
    <row r="1263" x14ac:dyDescent="0.25"/>
    <row r="1265" x14ac:dyDescent="0.25"/>
    <row r="1267" x14ac:dyDescent="0.25"/>
    <row r="1269" x14ac:dyDescent="0.25"/>
    <row r="1271" x14ac:dyDescent="0.25"/>
    <row r="1273" x14ac:dyDescent="0.25"/>
    <row r="1275" x14ac:dyDescent="0.25"/>
    <row r="1277" x14ac:dyDescent="0.25"/>
    <row r="1279" x14ac:dyDescent="0.25"/>
    <row r="1281" x14ac:dyDescent="0.25"/>
    <row r="1283" x14ac:dyDescent="0.25"/>
    <row r="1284" x14ac:dyDescent="0.25"/>
    <row r="1285" x14ac:dyDescent="0.25"/>
    <row r="1287" x14ac:dyDescent="0.25"/>
    <row r="1289" x14ac:dyDescent="0.25"/>
    <row r="1291" x14ac:dyDescent="0.25"/>
    <row r="1293" x14ac:dyDescent="0.25"/>
    <row r="1295" x14ac:dyDescent="0.25"/>
    <row r="1297" x14ac:dyDescent="0.25"/>
    <row r="1299" x14ac:dyDescent="0.25"/>
    <row r="1300" x14ac:dyDescent="0.25"/>
    <row r="1301" x14ac:dyDescent="0.25"/>
    <row r="1303" x14ac:dyDescent="0.25"/>
    <row r="1305" x14ac:dyDescent="0.25"/>
    <row r="1307" x14ac:dyDescent="0.25"/>
    <row r="1309" x14ac:dyDescent="0.25"/>
    <row r="1311" x14ac:dyDescent="0.25"/>
    <row r="1313" x14ac:dyDescent="0.25"/>
    <row r="1315" x14ac:dyDescent="0.25"/>
    <row r="1316" x14ac:dyDescent="0.25"/>
    <row r="1317" x14ac:dyDescent="0.25"/>
    <row r="1319" x14ac:dyDescent="0.25"/>
    <row r="1321" x14ac:dyDescent="0.25"/>
    <row r="1323" x14ac:dyDescent="0.25"/>
    <row r="1325" x14ac:dyDescent="0.25"/>
    <row r="1327" x14ac:dyDescent="0.25"/>
    <row r="1329" x14ac:dyDescent="0.25"/>
    <row r="1331" x14ac:dyDescent="0.25"/>
    <row r="1332" x14ac:dyDescent="0.25"/>
    <row r="1333" x14ac:dyDescent="0.25"/>
    <row r="1335" x14ac:dyDescent="0.25"/>
    <row r="1337" x14ac:dyDescent="0.25"/>
    <row r="1339" x14ac:dyDescent="0.25"/>
    <row r="1341" x14ac:dyDescent="0.25"/>
    <row r="1343" x14ac:dyDescent="0.25"/>
    <row r="1345" x14ac:dyDescent="0.25"/>
    <row r="1347" x14ac:dyDescent="0.25"/>
    <row r="1348" x14ac:dyDescent="0.25"/>
    <row r="1349" x14ac:dyDescent="0.25"/>
    <row r="1351" x14ac:dyDescent="0.25"/>
    <row r="1353" x14ac:dyDescent="0.25"/>
    <row r="1355" x14ac:dyDescent="0.25"/>
    <row r="1356" x14ac:dyDescent="0.25"/>
    <row r="1357" x14ac:dyDescent="0.25"/>
    <row r="1359" x14ac:dyDescent="0.25"/>
    <row r="1361" x14ac:dyDescent="0.25"/>
    <row r="1363" x14ac:dyDescent="0.25"/>
    <row r="1364" x14ac:dyDescent="0.25"/>
    <row r="1365" x14ac:dyDescent="0.25"/>
    <row r="1366" x14ac:dyDescent="0.25"/>
    <row r="1367" x14ac:dyDescent="0.25"/>
    <row r="1369" x14ac:dyDescent="0.25"/>
    <row r="1371" x14ac:dyDescent="0.25"/>
    <row r="1372" x14ac:dyDescent="0.25"/>
    <row r="1373" x14ac:dyDescent="0.25"/>
    <row r="1375" x14ac:dyDescent="0.25"/>
    <row r="1377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1" x14ac:dyDescent="0.25"/>
    <row r="1393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7" x14ac:dyDescent="0.25"/>
    <row r="1408" x14ac:dyDescent="0.25"/>
    <row r="1409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3" x14ac:dyDescent="0.25"/>
    <row r="1424" x14ac:dyDescent="0.25"/>
    <row r="1425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</sheetData>
  <mergeCells count="5">
    <mergeCell ref="A1:AB1"/>
    <mergeCell ref="A2:Z2"/>
    <mergeCell ref="A41:AB41"/>
    <mergeCell ref="A48:AB48"/>
    <mergeCell ref="A75:AB75"/>
  </mergeCells>
  <pageMargins left="0.70866141732283472" right="0.70866141732283472" top="0.74803149606299213" bottom="0.74803149606299213" header="0.31496062992125984" footer="0.31496062992125984"/>
  <pageSetup paperSize="9" scale="28" fitToHeight="2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502"/>
  <sheetViews>
    <sheetView zoomScale="69" zoomScaleNormal="69" workbookViewId="0">
      <selection activeCell="G71" sqref="G71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5703125" style="80" hidden="1" customWidth="1"/>
    <col min="6" max="6" width="18.28515625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2.57031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5.42578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8.85546875" style="8" bestFit="1" customWidth="1"/>
    <col min="24" max="25" width="12.7109375" style="8" bestFit="1" customWidth="1"/>
    <col min="26" max="26" width="13.8554687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hidden="1" customWidth="1"/>
    <col min="32" max="32" width="11.1406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46184</v>
      </c>
      <c r="AB2" s="95">
        <v>0.67361111111111116</v>
      </c>
      <c r="AC2" s="35"/>
    </row>
    <row r="3" spans="1:31" ht="57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82" t="s">
        <v>17</v>
      </c>
      <c r="C4" s="83">
        <f>IF(B4="","",VLOOKUP(AD4,Varsayımlar!$B:$Q,3,0))</f>
        <v>8698829380698</v>
      </c>
      <c r="D4" s="83" t="s">
        <v>259</v>
      </c>
      <c r="E4" s="104" t="s">
        <v>37</v>
      </c>
      <c r="F4" s="82" t="s">
        <v>456</v>
      </c>
      <c r="G4" s="82" t="s">
        <v>457</v>
      </c>
      <c r="H4" s="82" t="str">
        <f>IF(B4="","",VLOOKUP(AD4,Varsayımlar!$B:$Q,5,0))</f>
        <v>TORTİLLAS 25 CM 4 PCS 260G</v>
      </c>
      <c r="I4" s="82">
        <f>IF(B4="","",VLOOKUP(AD4,Varsayımlar!B:T,19,0))</f>
        <v>0</v>
      </c>
      <c r="J4" s="82" t="str">
        <f>IF(B4="","",VLOOKUP(AD4,Varsayımlar!$B:$Q,6,0))</f>
        <v>SADE</v>
      </c>
      <c r="K4" s="82">
        <v>2436</v>
      </c>
      <c r="L4" s="82"/>
      <c r="M4" s="82">
        <f t="shared" ref="M4:M40" si="0">K4/84</f>
        <v>29</v>
      </c>
      <c r="N4" s="132"/>
      <c r="O4" s="82">
        <v>11</v>
      </c>
      <c r="P4" s="82">
        <f>IF(B4="","",VLOOKUP(AD4,Varsayımlar!$B:$Q,7,0)*K4)</f>
        <v>73080</v>
      </c>
      <c r="Q4" s="82">
        <f>IF(B4="","",VLOOKUP(AD4,Varsayımlar!$B:$Q,8,0))</f>
        <v>25</v>
      </c>
      <c r="R4" s="82" t="str">
        <f>IF(B4="","",VLOOKUP(AD4,Varsayımlar!$B:$Q,9,0))</f>
        <v>SOFT</v>
      </c>
      <c r="S4" s="82">
        <f>IF(B4="","",VLOOKUP(AD4,Varsayımlar!$B:$Q,10,0))</f>
        <v>4</v>
      </c>
      <c r="T4" s="82">
        <f>IF(B4="","",VLOOKUP(AD4,Varsayımlar!$B:$Q,11,0))</f>
        <v>30</v>
      </c>
      <c r="U4" s="82">
        <f>IF(B4="","",VLOOKUP(AD4,Varsayımlar!$B:$Q,12,0))</f>
        <v>260</v>
      </c>
      <c r="V4" s="82" t="str">
        <f>IF(B4="","",VLOOKUP(AD4,Varsayımlar!$B:$Q,13,0))</f>
        <v>YURTDIŞI</v>
      </c>
      <c r="W4" s="82">
        <f>IF(B4="","",VLOOKUP(AD4,Varsayımlar!$B:$Q,14,0))</f>
        <v>6</v>
      </c>
      <c r="X4" s="84">
        <v>46182</v>
      </c>
      <c r="Y4" s="84">
        <v>46365</v>
      </c>
      <c r="Z4" s="82">
        <v>26060925</v>
      </c>
      <c r="AA4" s="82" t="str">
        <f>IF(B4="","",VLOOKUP(AD4,Varsayımlar!$B:$Q,15,0))</f>
        <v>TRİTON -SKT ATILACAK</v>
      </c>
      <c r="AB4" s="82" t="str">
        <f>IF(B4="","",VLOOKUP(AD4,Varsayımlar!$B:$Q,16,0))</f>
        <v>24-26 CM</v>
      </c>
      <c r="AC4" s="64"/>
      <c r="AD4" s="61" t="str">
        <f t="shared" ref="AD4:AD40" si="1">IF(B4="","",CONCATENATE(B4,E4))</f>
        <v>LLC TRİTONMUTLUKAL WHEAT TORTILLA</v>
      </c>
      <c r="AE4" s="8" t="s">
        <v>599</v>
      </c>
    </row>
    <row r="5" spans="1:31" ht="36" customHeight="1" x14ac:dyDescent="0.25">
      <c r="A5" s="9" t="s">
        <v>122</v>
      </c>
      <c r="B5" s="107" t="s">
        <v>17</v>
      </c>
      <c r="C5" s="108">
        <f>IF(B5="","",VLOOKUP(AD5,Varsayımlar!$B:$Q,3,0))</f>
        <v>8698829380698</v>
      </c>
      <c r="D5" s="108" t="s">
        <v>262</v>
      </c>
      <c r="E5" s="109" t="s">
        <v>37</v>
      </c>
      <c r="F5" s="107" t="s">
        <v>466</v>
      </c>
      <c r="G5" s="107" t="s">
        <v>467</v>
      </c>
      <c r="H5" s="107" t="str">
        <f>IF(B5="","",VLOOKUP(AD5,Varsayımlar!$B:$Q,5,0))</f>
        <v>TORTİLLAS 25 CM 4 PCS 260G</v>
      </c>
      <c r="I5" s="107">
        <f>IF(B5="","",VLOOKUP(AD5,Varsayımlar!B:T,19,0))</f>
        <v>0</v>
      </c>
      <c r="J5" s="107" t="str">
        <f>IF(B5="","",VLOOKUP(AD5,Varsayımlar!$B:$Q,6,0))</f>
        <v>SADE</v>
      </c>
      <c r="K5" s="107">
        <v>1176</v>
      </c>
      <c r="L5" s="107"/>
      <c r="M5" s="107">
        <f t="shared" si="0"/>
        <v>14</v>
      </c>
      <c r="N5" s="131"/>
      <c r="O5" s="107">
        <v>12</v>
      </c>
      <c r="P5" s="107">
        <f>IF(B5="","",VLOOKUP(AD5,Varsayımlar!$B:$Q,7,0)*K5)</f>
        <v>35280</v>
      </c>
      <c r="Q5" s="107">
        <f>IF(B5="","",VLOOKUP(AD5,Varsayımlar!$B:$Q,8,0))</f>
        <v>25</v>
      </c>
      <c r="R5" s="107" t="str">
        <f>IF(B5="","",VLOOKUP(AD5,Varsayımlar!$B:$Q,9,0))</f>
        <v>SOFT</v>
      </c>
      <c r="S5" s="107">
        <f>IF(B5="","",VLOOKUP(AD5,Varsayımlar!$B:$Q,10,0))</f>
        <v>4</v>
      </c>
      <c r="T5" s="107">
        <f>IF(B5="","",VLOOKUP(AD5,Varsayımlar!$B:$Q,11,0))</f>
        <v>30</v>
      </c>
      <c r="U5" s="107">
        <f>IF(B5="","",VLOOKUP(AD5,Varsayımlar!$B:$Q,12,0))</f>
        <v>260</v>
      </c>
      <c r="V5" s="107" t="str">
        <f>IF(B5="","",VLOOKUP(AD5,Varsayımlar!$B:$Q,13,0))</f>
        <v>YURTDIŞI</v>
      </c>
      <c r="W5" s="107">
        <f>IF(B5="","",VLOOKUP(AD5,Varsayımlar!$B:$Q,14,0))</f>
        <v>6</v>
      </c>
      <c r="X5" s="110">
        <v>46184</v>
      </c>
      <c r="Y5" s="110">
        <v>46367</v>
      </c>
      <c r="Z5" s="107" t="s">
        <v>468</v>
      </c>
      <c r="AA5" s="107" t="str">
        <f>IF(B5="","",VLOOKUP(AD5,Varsayımlar!$B:$Q,15,0))</f>
        <v>TRİTON -SKT ATILACAK</v>
      </c>
      <c r="AB5" s="107" t="str">
        <f>IF(B5="","",VLOOKUP(AD5,Varsayımlar!$B:$Q,16,0))</f>
        <v>24-26 CM</v>
      </c>
      <c r="AC5" s="64"/>
      <c r="AD5" s="61" t="str">
        <f t="shared" si="1"/>
        <v>LLC TRİTONMUTLUKAL WHEAT TORTILLA</v>
      </c>
      <c r="AE5" s="8" t="s">
        <v>599</v>
      </c>
    </row>
    <row r="6" spans="1:31" ht="36" customHeight="1" x14ac:dyDescent="0.25">
      <c r="A6" s="9" t="s">
        <v>123</v>
      </c>
      <c r="B6" s="107" t="s">
        <v>17</v>
      </c>
      <c r="C6" s="108">
        <f>IF(B6="","",VLOOKUP(AD6,Varsayımlar!$B:$Q,3,0))</f>
        <v>8698829380698</v>
      </c>
      <c r="D6" s="108" t="s">
        <v>262</v>
      </c>
      <c r="E6" s="109" t="s">
        <v>37</v>
      </c>
      <c r="F6" s="107" t="s">
        <v>466</v>
      </c>
      <c r="G6" s="107" t="s">
        <v>469</v>
      </c>
      <c r="H6" s="107" t="str">
        <f>IF(B6="","",VLOOKUP(AD6,Varsayımlar!$B:$Q,5,0))</f>
        <v>TORTİLLAS 25 CM 4 PCS 260G</v>
      </c>
      <c r="I6" s="107">
        <f>IF(B6="","",VLOOKUP(AD6,Varsayımlar!B:T,19,0))</f>
        <v>0</v>
      </c>
      <c r="J6" s="107" t="str">
        <f>IF(B6="","",VLOOKUP(AD6,Varsayımlar!$B:$Q,6,0))</f>
        <v>SADE</v>
      </c>
      <c r="K6" s="107">
        <v>1260</v>
      </c>
      <c r="L6" s="107"/>
      <c r="M6" s="107">
        <f t="shared" si="0"/>
        <v>15</v>
      </c>
      <c r="N6" s="107"/>
      <c r="O6" s="107">
        <v>13</v>
      </c>
      <c r="P6" s="107">
        <f>IF(B6="","",VLOOKUP(AD6,Varsayımlar!$B:$Q,7,0)*K6)</f>
        <v>37800</v>
      </c>
      <c r="Q6" s="107">
        <f>IF(B6="","",VLOOKUP(AD6,Varsayımlar!$B:$Q,8,0))</f>
        <v>25</v>
      </c>
      <c r="R6" s="107" t="str">
        <f>IF(B6="","",VLOOKUP(AD6,Varsayımlar!$B:$Q,9,0))</f>
        <v>SOFT</v>
      </c>
      <c r="S6" s="107">
        <f>IF(B6="","",VLOOKUP(AD6,Varsayımlar!$B:$Q,10,0))</f>
        <v>4</v>
      </c>
      <c r="T6" s="107">
        <f>IF(B6="","",VLOOKUP(AD6,Varsayımlar!$B:$Q,11,0))</f>
        <v>30</v>
      </c>
      <c r="U6" s="107">
        <f>IF(B6="","",VLOOKUP(AD6,Varsayımlar!$B:$Q,12,0))</f>
        <v>260</v>
      </c>
      <c r="V6" s="107" t="str">
        <f>IF(B6="","",VLOOKUP(AD6,Varsayımlar!$B:$Q,13,0))</f>
        <v>YURTDIŞI</v>
      </c>
      <c r="W6" s="107">
        <f>IF(B6="","",VLOOKUP(AD6,Varsayımlar!$B:$Q,14,0))</f>
        <v>6</v>
      </c>
      <c r="X6" s="110">
        <v>46184</v>
      </c>
      <c r="Y6" s="110">
        <v>46367</v>
      </c>
      <c r="Z6" s="107" t="s">
        <v>468</v>
      </c>
      <c r="AA6" s="107" t="str">
        <f>IF(B6="","",VLOOKUP(AD6,Varsayımlar!$B:$Q,15,0))</f>
        <v>TRİTON -SKT ATILACAK</v>
      </c>
      <c r="AB6" s="107" t="str">
        <f>IF(B6="","",VLOOKUP(AD6,Varsayımlar!$B:$Q,16,0))</f>
        <v>24-26 CM</v>
      </c>
      <c r="AC6" s="64"/>
      <c r="AD6" s="61" t="str">
        <f t="shared" si="1"/>
        <v>LLC TRİTONMUTLUKAL WHEAT TORTILLA</v>
      </c>
      <c r="AE6" s="8" t="s">
        <v>599</v>
      </c>
    </row>
    <row r="7" spans="1:31" ht="36" customHeight="1" x14ac:dyDescent="0.25">
      <c r="A7" s="9" t="s">
        <v>124</v>
      </c>
      <c r="B7" s="115" t="s">
        <v>17</v>
      </c>
      <c r="C7" s="116">
        <f>IF(B7="","",VLOOKUP(AD7,Varsayımlar!$B:$Q,3,0))</f>
        <v>8698829380698</v>
      </c>
      <c r="D7" s="116" t="s">
        <v>476</v>
      </c>
      <c r="E7" s="117" t="s">
        <v>37</v>
      </c>
      <c r="F7" s="115" t="s">
        <v>474</v>
      </c>
      <c r="G7" s="115" t="s">
        <v>477</v>
      </c>
      <c r="H7" s="115" t="str">
        <f>IF(B7="","",VLOOKUP(AD7,Varsayımlar!$B:$Q,5,0))</f>
        <v>TORTİLLAS 25 CM 4 PCS 260G</v>
      </c>
      <c r="I7" s="115">
        <f>IF(B7="","",VLOOKUP(AD7,Varsayımlar!B:T,19,0))</f>
        <v>0</v>
      </c>
      <c r="J7" s="115" t="str">
        <f>IF(B7="","",VLOOKUP(AD7,Varsayımlar!$B:$Q,6,0))</f>
        <v>SADE</v>
      </c>
      <c r="K7" s="115">
        <v>420</v>
      </c>
      <c r="L7" s="115"/>
      <c r="M7" s="115">
        <f>K7/84</f>
        <v>5</v>
      </c>
      <c r="N7" s="115"/>
      <c r="O7" s="115">
        <v>4</v>
      </c>
      <c r="P7" s="115">
        <f>IF(B7="","",VLOOKUP(AD7,Varsayımlar!$B:$Q,7,0)*K7)</f>
        <v>12600</v>
      </c>
      <c r="Q7" s="115">
        <f>IF(B7="","",VLOOKUP(AD7,Varsayımlar!$B:$Q,8,0))</f>
        <v>25</v>
      </c>
      <c r="R7" s="115" t="str">
        <f>IF(B7="","",VLOOKUP(AD7,Varsayımlar!$B:$Q,9,0))</f>
        <v>SOFT</v>
      </c>
      <c r="S7" s="115">
        <f>IF(B7="","",VLOOKUP(AD7,Varsayımlar!$B:$Q,10,0))</f>
        <v>4</v>
      </c>
      <c r="T7" s="115">
        <f>IF(B7="","",VLOOKUP(AD7,Varsayımlar!$B:$Q,11,0))</f>
        <v>30</v>
      </c>
      <c r="U7" s="115">
        <f>IF(B7="","",VLOOKUP(AD7,Varsayımlar!$B:$Q,12,0))</f>
        <v>260</v>
      </c>
      <c r="V7" s="115" t="str">
        <f>IF(B7="","",VLOOKUP(AD7,Varsayımlar!$B:$Q,13,0))</f>
        <v>YURTDIŞI</v>
      </c>
      <c r="W7" s="115">
        <f>IF(B7="","",VLOOKUP(AD7,Varsayımlar!$B:$Q,14,0))</f>
        <v>6</v>
      </c>
      <c r="X7" s="118">
        <v>46185</v>
      </c>
      <c r="Y7" s="118">
        <v>46368</v>
      </c>
      <c r="Z7" s="115">
        <v>26061225</v>
      </c>
      <c r="AA7" s="115" t="str">
        <f>IF(B7="","",VLOOKUP(AD7,Varsayımlar!$B:$Q,15,0))</f>
        <v>TRİTON -SKT ATILACAK</v>
      </c>
      <c r="AB7" s="115" t="str">
        <f>IF(B7="","",VLOOKUP(AD7,Varsayımlar!$B:$Q,16,0))</f>
        <v>24-26 CM</v>
      </c>
      <c r="AC7" s="64"/>
      <c r="AD7" s="61" t="str">
        <f>IF(B7="","",CONCATENATE(B7,E7))</f>
        <v>LLC TRİTONMUTLUKAL WHEAT TORTILLA</v>
      </c>
      <c r="AE7" s="8" t="s">
        <v>599</v>
      </c>
    </row>
    <row r="8" spans="1:31" ht="63" x14ac:dyDescent="0.25">
      <c r="A8" s="9" t="s">
        <v>125</v>
      </c>
      <c r="B8" s="64" t="s">
        <v>90</v>
      </c>
      <c r="C8" s="65">
        <f>IF(B8="","",VLOOKUP(AD8,Varsayımlar!$B:$Q,3,0))</f>
        <v>8698829380698</v>
      </c>
      <c r="D8" s="64" t="s">
        <v>234</v>
      </c>
      <c r="E8" s="64" t="s">
        <v>91</v>
      </c>
      <c r="F8" s="64"/>
      <c r="G8" s="64" t="s">
        <v>566</v>
      </c>
      <c r="H8" s="64" t="str">
        <f>IF(B8="","",VLOOKUP(AD8,Varsayımlar!$B:$Q,5,0))</f>
        <v>MAGNİT MAVİ AMBALAJ 25CM</v>
      </c>
      <c r="I8" s="64">
        <f>IF(B8="","",VLOOKUP(AD8,Varsayımlar!B:T,19,0))</f>
        <v>0</v>
      </c>
      <c r="J8" s="64" t="str">
        <f>IF(B8="","",VLOOKUP(AD8,Varsayımlar!$B:$Q,6,0))</f>
        <v>SADE</v>
      </c>
      <c r="K8" s="64">
        <v>672</v>
      </c>
      <c r="L8" s="64"/>
      <c r="M8" s="64">
        <f>IFERROR(IF(B8="","",K8/VLOOKUP(AD8,Varsayımlar!B:R,17,0)),"")</f>
        <v>8</v>
      </c>
      <c r="N8" s="64"/>
      <c r="O8" s="64">
        <v>10</v>
      </c>
      <c r="P8" s="64">
        <f>IF(B8="","",VLOOKUP(AD8,Varsayımlar!$B:$Q,7,0)*K8)</f>
        <v>20160</v>
      </c>
      <c r="Q8" s="64">
        <f>IF(B8="","",VLOOKUP(AD8,Varsayımlar!$B:$Q,8,0))</f>
        <v>25</v>
      </c>
      <c r="R8" s="64" t="str">
        <f>IF(B8="","",VLOOKUP(AD8,Varsayımlar!$B:$Q,9,0))</f>
        <v>SOFT</v>
      </c>
      <c r="S8" s="64">
        <f>IF(B8="","",VLOOKUP(AD8,Varsayımlar!$B:$Q,10,0))</f>
        <v>4</v>
      </c>
      <c r="T8" s="64">
        <f>IF(B8="","",VLOOKUP(AD8,Varsayımlar!$B:$Q,11,0))</f>
        <v>30</v>
      </c>
      <c r="U8" s="64">
        <f>IF(B8="","",VLOOKUP(AD8,Varsayımlar!$B:$Q,12,0))</f>
        <v>260</v>
      </c>
      <c r="V8" s="64" t="str">
        <f>IF(B8="","",VLOOKUP(AD8,Varsayımlar!$B:$Q,13,0))</f>
        <v>YURTDIŞI</v>
      </c>
      <c r="W8" s="64">
        <f>IF(B8="","",VLOOKUP(AD8,Varsayımlar!$B:$Q,14,0))</f>
        <v>9</v>
      </c>
      <c r="X8" s="66">
        <v>46189</v>
      </c>
      <c r="Y8" s="66">
        <v>46462</v>
      </c>
      <c r="Z8" s="64" t="s">
        <v>569</v>
      </c>
      <c r="AA8" s="64" t="str">
        <f>IF(B8="","",VLOOKUP(AD8,Varsayımlar!$B:$Q,15,0))</f>
        <v>25CM TURUNCU KOLİ-SOL ÜST DİKDÖRTGENE ÜRETİM TARİHİ BASILACAK</v>
      </c>
      <c r="AB8" s="64" t="str">
        <f>IF(B8="","",VLOOKUP(AD8,Varsayımlar!$B:$Q,16,0))</f>
        <v>24-26 CM</v>
      </c>
      <c r="AC8" s="90">
        <f>IF(B8="","",VLOOKUP(Sayfa2!AD57,Varsayımlar!B:S,18,0))</f>
        <v>0</v>
      </c>
      <c r="AD8" s="90" t="str">
        <f>IF(B8="","",CONCATENATE(B8,E8))</f>
        <v>MAGNİTMAGNİT MAVİ AMBALAJ 25 CM 260G</v>
      </c>
    </row>
    <row r="9" spans="1:31" ht="63" x14ac:dyDescent="0.25">
      <c r="A9" s="9" t="s">
        <v>126</v>
      </c>
      <c r="B9" s="64" t="s">
        <v>90</v>
      </c>
      <c r="C9" s="65">
        <f>IF(B9="","",VLOOKUP(AD9,Varsayımlar!$B:$Q,3,0))</f>
        <v>8698829380698</v>
      </c>
      <c r="D9" s="64" t="s">
        <v>234</v>
      </c>
      <c r="E9" s="64" t="s">
        <v>91</v>
      </c>
      <c r="F9" s="64"/>
      <c r="G9" s="64" t="s">
        <v>567</v>
      </c>
      <c r="H9" s="64" t="str">
        <f>IF(B9="","",VLOOKUP(AD9,Varsayımlar!$B:$Q,5,0))</f>
        <v>MAGNİT MAVİ AMBALAJ 25CM</v>
      </c>
      <c r="I9" s="64">
        <f>IF(B9="","",VLOOKUP(AD9,Varsayımlar!B:T,19,0))</f>
        <v>0</v>
      </c>
      <c r="J9" s="64" t="str">
        <f>IF(B9="","",VLOOKUP(AD9,Varsayımlar!$B:$Q,6,0))</f>
        <v>SADE</v>
      </c>
      <c r="K9" s="64">
        <v>672</v>
      </c>
      <c r="L9" s="64"/>
      <c r="M9" s="64">
        <f>IFERROR(IF(B9="","",K9/VLOOKUP(AD9,Varsayımlar!B:R,17,0)),"")</f>
        <v>8</v>
      </c>
      <c r="N9" s="64"/>
      <c r="O9" s="64">
        <v>10</v>
      </c>
      <c r="P9" s="64">
        <f>IF(B9="","",VLOOKUP(AD9,Varsayımlar!$B:$Q,7,0)*K9)</f>
        <v>20160</v>
      </c>
      <c r="Q9" s="64">
        <f>IF(B9="","",VLOOKUP(AD9,Varsayımlar!$B:$Q,8,0))</f>
        <v>25</v>
      </c>
      <c r="R9" s="64" t="str">
        <f>IF(B9="","",VLOOKUP(AD9,Varsayımlar!$B:$Q,9,0))</f>
        <v>SOFT</v>
      </c>
      <c r="S9" s="64">
        <f>IF(B9="","",VLOOKUP(AD9,Varsayımlar!$B:$Q,10,0))</f>
        <v>4</v>
      </c>
      <c r="T9" s="64">
        <f>IF(B9="","",VLOOKUP(AD9,Varsayımlar!$B:$Q,11,0))</f>
        <v>30</v>
      </c>
      <c r="U9" s="64">
        <f>IF(B9="","",VLOOKUP(AD9,Varsayımlar!$B:$Q,12,0))</f>
        <v>260</v>
      </c>
      <c r="V9" s="64" t="str">
        <f>IF(B9="","",VLOOKUP(AD9,Varsayımlar!$B:$Q,13,0))</f>
        <v>YURTDIŞI</v>
      </c>
      <c r="W9" s="64">
        <f>IF(B9="","",VLOOKUP(AD9,Varsayımlar!$B:$Q,14,0))</f>
        <v>9</v>
      </c>
      <c r="X9" s="66">
        <v>46189</v>
      </c>
      <c r="Y9" s="66">
        <v>46462</v>
      </c>
      <c r="Z9" s="64" t="s">
        <v>569</v>
      </c>
      <c r="AA9" s="64" t="str">
        <f>IF(B9="","",VLOOKUP(AD9,Varsayımlar!$B:$Q,15,0))</f>
        <v>25CM TURUNCU KOLİ-SOL ÜST DİKDÖRTGENE ÜRETİM TARİHİ BASILACAK</v>
      </c>
      <c r="AB9" s="64" t="str">
        <f>IF(B9="","",VLOOKUP(AD9,Varsayımlar!$B:$Q,16,0))</f>
        <v>24-26 CM</v>
      </c>
      <c r="AC9" s="90">
        <f>IF(B9="","",VLOOKUP(Sayfa2!AD58,Varsayımlar!B:S,18,0))</f>
        <v>0</v>
      </c>
      <c r="AD9" s="90" t="str">
        <f>IF(B9="","",CONCATENATE(B9,E9))</f>
        <v>MAGNİTMAGNİT MAVİ AMBALAJ 25 CM 260G</v>
      </c>
    </row>
    <row r="10" spans="1:31" ht="63" x14ac:dyDescent="0.25">
      <c r="A10" s="9" t="s">
        <v>127</v>
      </c>
      <c r="B10" s="64" t="s">
        <v>90</v>
      </c>
      <c r="C10" s="65">
        <f>IF(B10="","",VLOOKUP(AD10,Varsayımlar!$B:$Q,3,0))</f>
        <v>8698829380698</v>
      </c>
      <c r="D10" s="64" t="s">
        <v>234</v>
      </c>
      <c r="E10" s="64" t="s">
        <v>91</v>
      </c>
      <c r="F10" s="64"/>
      <c r="G10" s="64" t="s">
        <v>568</v>
      </c>
      <c r="H10" s="64" t="str">
        <f>IF(B10="","",VLOOKUP(AD10,Varsayımlar!$B:$Q,5,0))</f>
        <v>MAGNİT MAVİ AMBALAJ 25CM</v>
      </c>
      <c r="I10" s="64">
        <f>IF(B10="","",VLOOKUP(AD10,Varsayımlar!B:T,19,0))</f>
        <v>0</v>
      </c>
      <c r="J10" s="64" t="str">
        <f>IF(B10="","",VLOOKUP(AD10,Varsayımlar!$B:$Q,6,0))</f>
        <v>SADE</v>
      </c>
      <c r="K10" s="64">
        <v>672</v>
      </c>
      <c r="L10" s="64"/>
      <c r="M10" s="64">
        <f>IFERROR(IF(B10="","",K10/VLOOKUP(AD10,Varsayımlar!B:R,17,0)),"")</f>
        <v>8</v>
      </c>
      <c r="N10" s="64"/>
      <c r="O10" s="64">
        <v>10</v>
      </c>
      <c r="P10" s="64">
        <f>IF(B10="","",VLOOKUP(AD10,Varsayımlar!$B:$Q,7,0)*K10)</f>
        <v>20160</v>
      </c>
      <c r="Q10" s="64">
        <f>IF(B10="","",VLOOKUP(AD10,Varsayımlar!$B:$Q,8,0))</f>
        <v>25</v>
      </c>
      <c r="R10" s="64" t="str">
        <f>IF(B10="","",VLOOKUP(AD10,Varsayımlar!$B:$Q,9,0))</f>
        <v>SOFT</v>
      </c>
      <c r="S10" s="64">
        <f>IF(B10="","",VLOOKUP(AD10,Varsayımlar!$B:$Q,10,0))</f>
        <v>4</v>
      </c>
      <c r="T10" s="64">
        <f>IF(B10="","",VLOOKUP(AD10,Varsayımlar!$B:$Q,11,0))</f>
        <v>30</v>
      </c>
      <c r="U10" s="64">
        <f>IF(B10="","",VLOOKUP(AD10,Varsayımlar!$B:$Q,12,0))</f>
        <v>260</v>
      </c>
      <c r="V10" s="64" t="str">
        <f>IF(B10="","",VLOOKUP(AD10,Varsayımlar!$B:$Q,13,0))</f>
        <v>YURTDIŞI</v>
      </c>
      <c r="W10" s="64">
        <f>IF(B10="","",VLOOKUP(AD10,Varsayımlar!$B:$Q,14,0))</f>
        <v>9</v>
      </c>
      <c r="X10" s="66">
        <v>46189</v>
      </c>
      <c r="Y10" s="66">
        <v>46462</v>
      </c>
      <c r="Z10" s="64" t="s">
        <v>569</v>
      </c>
      <c r="AA10" s="64" t="str">
        <f>IF(B10="","",VLOOKUP(AD10,Varsayımlar!$B:$Q,15,0))</f>
        <v>25CM TURUNCU KOLİ-SOL ÜST DİKDÖRTGENE ÜRETİM TARİHİ BASILACAK</v>
      </c>
      <c r="AB10" s="64" t="str">
        <f>IF(B10="","",VLOOKUP(AD10,Varsayımlar!$B:$Q,16,0))</f>
        <v>24-26 CM</v>
      </c>
      <c r="AC10" s="90">
        <f>IF(B10="","",VLOOKUP(Sayfa2!AD59,Varsayımlar!B:S,18,0))</f>
        <v>0</v>
      </c>
      <c r="AD10" s="90" t="str">
        <f>IF(B10="","",CONCATENATE(B10,E10))</f>
        <v>MAGNİTMAGNİT MAVİ AMBALAJ 25 CM 260G</v>
      </c>
    </row>
    <row r="11" spans="1:31" ht="36" customHeight="1" x14ac:dyDescent="0.25">
      <c r="A11" s="9" t="s">
        <v>128</v>
      </c>
      <c r="B11" s="115" t="s">
        <v>17</v>
      </c>
      <c r="C11" s="116">
        <f>IF(B11="","",VLOOKUP(AD11,Varsayımlar!$B:$Q,3,0))</f>
        <v>8698829380698</v>
      </c>
      <c r="D11" s="116" t="s">
        <v>476</v>
      </c>
      <c r="E11" s="117" t="s">
        <v>37</v>
      </c>
      <c r="F11" s="115" t="s">
        <v>474</v>
      </c>
      <c r="G11" s="115" t="s">
        <v>475</v>
      </c>
      <c r="H11" s="115" t="str">
        <f>IF(B11="","",VLOOKUP(AD11,Varsayımlar!$B:$Q,5,0))</f>
        <v>TORTİLLAS 25 CM 4 PCS 260G</v>
      </c>
      <c r="I11" s="115">
        <f>IF(B11="","",VLOOKUP(AD11,Varsayımlar!B:T,19,0))</f>
        <v>0</v>
      </c>
      <c r="J11" s="115" t="str">
        <f>IF(B11="","",VLOOKUP(AD11,Varsayımlar!$B:$Q,6,0))</f>
        <v>SADE</v>
      </c>
      <c r="K11" s="115">
        <v>2016</v>
      </c>
      <c r="L11" s="115"/>
      <c r="M11" s="115">
        <f>K11/84</f>
        <v>24</v>
      </c>
      <c r="N11" s="115"/>
      <c r="O11" s="115">
        <v>20</v>
      </c>
      <c r="P11" s="115">
        <f>IF(B11="","",VLOOKUP(AD11,Varsayımlar!$B:$Q,7,0)*K11)</f>
        <v>60480</v>
      </c>
      <c r="Q11" s="115">
        <f>IF(B11="","",VLOOKUP(AD11,Varsayımlar!$B:$Q,8,0))</f>
        <v>25</v>
      </c>
      <c r="R11" s="115" t="str">
        <f>IF(B11="","",VLOOKUP(AD11,Varsayımlar!$B:$Q,9,0))</f>
        <v>SOFT</v>
      </c>
      <c r="S11" s="115">
        <f>IF(B11="","",VLOOKUP(AD11,Varsayımlar!$B:$Q,10,0))</f>
        <v>4</v>
      </c>
      <c r="T11" s="115">
        <f>IF(B11="","",VLOOKUP(AD11,Varsayımlar!$B:$Q,11,0))</f>
        <v>30</v>
      </c>
      <c r="U11" s="115">
        <f>IF(B11="","",VLOOKUP(AD11,Varsayımlar!$B:$Q,12,0))</f>
        <v>260</v>
      </c>
      <c r="V11" s="115" t="str">
        <f>IF(B11="","",VLOOKUP(AD11,Varsayımlar!$B:$Q,13,0))</f>
        <v>YURTDIŞI</v>
      </c>
      <c r="W11" s="115">
        <f>IF(B11="","",VLOOKUP(AD11,Varsayımlar!$B:$Q,14,0))</f>
        <v>6</v>
      </c>
      <c r="X11" s="118">
        <v>46185</v>
      </c>
      <c r="Y11" s="118">
        <v>46368</v>
      </c>
      <c r="Z11" s="115">
        <v>26061225</v>
      </c>
      <c r="AA11" s="115" t="str">
        <f>IF(B11="","",VLOOKUP(AD11,Varsayımlar!$B:$Q,15,0))</f>
        <v>TRİTON -SKT ATILACAK</v>
      </c>
      <c r="AB11" s="115" t="str">
        <f>IF(B11="","",VLOOKUP(AD11,Varsayımlar!$B:$Q,16,0))</f>
        <v>24-26 CM</v>
      </c>
      <c r="AC11" s="64"/>
      <c r="AD11" s="61" t="str">
        <f>IF(B11="","",CONCATENATE(B11,E11))</f>
        <v>LLC TRİTONMUTLUKAL WHEAT TORTILLA</v>
      </c>
      <c r="AE11" s="8" t="s">
        <v>599</v>
      </c>
    </row>
    <row r="12" spans="1:31" ht="36" customHeight="1" x14ac:dyDescent="0.25">
      <c r="A12" s="9" t="s">
        <v>129</v>
      </c>
      <c r="B12" s="77" t="s">
        <v>17</v>
      </c>
      <c r="C12" s="76">
        <f>IF(B12="","",VLOOKUP(AD12,Varsayımlar!$B:$Q,3,0))</f>
        <v>8698829380698</v>
      </c>
      <c r="D12" s="76" t="s">
        <v>478</v>
      </c>
      <c r="E12" s="119" t="s">
        <v>37</v>
      </c>
      <c r="F12" s="77" t="s">
        <v>479</v>
      </c>
      <c r="G12" s="77" t="s">
        <v>480</v>
      </c>
      <c r="H12" s="77" t="str">
        <f>IF(B12="","",VLOOKUP(AD12,Varsayımlar!$B:$Q,5,0))</f>
        <v>TORTİLLAS 25 CM 4 PCS 260G</v>
      </c>
      <c r="I12" s="77">
        <f>IF(B12="","",VLOOKUP(AD12,Varsayımlar!B:T,19,0))</f>
        <v>0</v>
      </c>
      <c r="J12" s="77" t="str">
        <f>IF(B12="","",VLOOKUP(AD12,Varsayımlar!$B:$Q,6,0))</f>
        <v>SADE</v>
      </c>
      <c r="K12" s="77">
        <v>2436</v>
      </c>
      <c r="L12" s="77"/>
      <c r="M12" s="77">
        <f t="shared" si="0"/>
        <v>29</v>
      </c>
      <c r="N12" s="77"/>
      <c r="O12" s="77">
        <v>24</v>
      </c>
      <c r="P12" s="77">
        <f>IF(B12="","",VLOOKUP(AD12,Varsayımlar!$B:$Q,7,0)*K12)</f>
        <v>73080</v>
      </c>
      <c r="Q12" s="77">
        <f>IF(B12="","",VLOOKUP(AD12,Varsayımlar!$B:$Q,8,0))</f>
        <v>25</v>
      </c>
      <c r="R12" s="77" t="str">
        <f>IF(B12="","",VLOOKUP(AD12,Varsayımlar!$B:$Q,9,0))</f>
        <v>SOFT</v>
      </c>
      <c r="S12" s="77">
        <f>IF(B12="","",VLOOKUP(AD12,Varsayımlar!$B:$Q,10,0))</f>
        <v>4</v>
      </c>
      <c r="T12" s="77">
        <f>IF(B12="","",VLOOKUP(AD12,Varsayımlar!$B:$Q,11,0))</f>
        <v>30</v>
      </c>
      <c r="U12" s="77">
        <f>IF(B12="","",VLOOKUP(AD12,Varsayımlar!$B:$Q,12,0))</f>
        <v>260</v>
      </c>
      <c r="V12" s="77" t="str">
        <f>IF(B12="","",VLOOKUP(AD12,Varsayımlar!$B:$Q,13,0))</f>
        <v>YURTDIŞI</v>
      </c>
      <c r="W12" s="77">
        <f>IF(B12="","",VLOOKUP(AD12,Varsayımlar!$B:$Q,14,0))</f>
        <v>6</v>
      </c>
      <c r="X12" s="78">
        <v>46186</v>
      </c>
      <c r="Y12" s="78">
        <v>46369</v>
      </c>
      <c r="Z12" s="77">
        <v>26061325</v>
      </c>
      <c r="AA12" s="77" t="str">
        <f>IF(B12="","",VLOOKUP(AD12,Varsayımlar!$B:$Q,15,0))</f>
        <v>TRİTON -SKT ATILACAK</v>
      </c>
      <c r="AB12" s="77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1" ht="36" customHeight="1" x14ac:dyDescent="0.25">
      <c r="A13" s="9" t="s">
        <v>130</v>
      </c>
      <c r="B13" s="70" t="s">
        <v>17</v>
      </c>
      <c r="C13" s="71">
        <f>IF(B13="","",VLOOKUP(AD13,Varsayımlar!$B:$Q,3,0))</f>
        <v>8698829380698</v>
      </c>
      <c r="D13" s="71" t="s">
        <v>481</v>
      </c>
      <c r="E13" s="106" t="s">
        <v>37</v>
      </c>
      <c r="F13" s="70" t="s">
        <v>482</v>
      </c>
      <c r="G13" s="70" t="s">
        <v>483</v>
      </c>
      <c r="H13" s="70" t="str">
        <f>IF(B13="","",VLOOKUP(AD13,Varsayımlar!$B:$Q,5,0))</f>
        <v>TORTİLLAS 25 CM 4 PCS 260G</v>
      </c>
      <c r="I13" s="70">
        <f>IF(B13="","",VLOOKUP(AD13,Varsayımlar!B:T,19,0))</f>
        <v>0</v>
      </c>
      <c r="J13" s="70" t="str">
        <f>IF(B13="","",VLOOKUP(AD13,Varsayımlar!$B:$Q,6,0))</f>
        <v>SADE</v>
      </c>
      <c r="K13" s="70">
        <v>1344</v>
      </c>
      <c r="L13" s="70"/>
      <c r="M13" s="70">
        <f t="shared" si="0"/>
        <v>16</v>
      </c>
      <c r="N13" s="70"/>
      <c r="O13" s="70">
        <v>14</v>
      </c>
      <c r="P13" s="70">
        <f>IF(B13="","",VLOOKUP(AD13,Varsayımlar!$B:$Q,7,0)*K13)</f>
        <v>40320</v>
      </c>
      <c r="Q13" s="70">
        <f>IF(B13="","",VLOOKUP(AD13,Varsayımlar!$B:$Q,8,0))</f>
        <v>25</v>
      </c>
      <c r="R13" s="70" t="str">
        <f>IF(B13="","",VLOOKUP(AD13,Varsayımlar!$B:$Q,9,0))</f>
        <v>SOFT</v>
      </c>
      <c r="S13" s="70">
        <f>IF(B13="","",VLOOKUP(AD13,Varsayımlar!$B:$Q,10,0))</f>
        <v>4</v>
      </c>
      <c r="T13" s="70">
        <f>IF(B13="","",VLOOKUP(AD13,Varsayımlar!$B:$Q,11,0))</f>
        <v>30</v>
      </c>
      <c r="U13" s="70">
        <f>IF(B13="","",VLOOKUP(AD13,Varsayımlar!$B:$Q,12,0))</f>
        <v>260</v>
      </c>
      <c r="V13" s="70" t="str">
        <f>IF(B13="","",VLOOKUP(AD13,Varsayımlar!$B:$Q,13,0))</f>
        <v>YURTDIŞI</v>
      </c>
      <c r="W13" s="70">
        <f>IF(B13="","",VLOOKUP(AD13,Varsayımlar!$B:$Q,14,0))</f>
        <v>6</v>
      </c>
      <c r="X13" s="73">
        <v>46188</v>
      </c>
      <c r="Y13" s="73">
        <v>46371</v>
      </c>
      <c r="Z13" s="70">
        <v>26061525</v>
      </c>
      <c r="AA13" s="70" t="str">
        <f>IF(B13="","",VLOOKUP(AD13,Varsayımlar!$B:$Q,15,0))</f>
        <v>TRİTON -SKT ATILACAK</v>
      </c>
      <c r="AB13" s="70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1" ht="36" customHeight="1" x14ac:dyDescent="0.25">
      <c r="A14" s="9" t="s">
        <v>131</v>
      </c>
      <c r="B14" s="70" t="s">
        <v>17</v>
      </c>
      <c r="C14" s="71">
        <f>IF(B14="","",VLOOKUP(AD14,Varsayımlar!$B:$Q,3,0))</f>
        <v>8698829380698</v>
      </c>
      <c r="D14" s="71" t="s">
        <v>481</v>
      </c>
      <c r="E14" s="106" t="s">
        <v>37</v>
      </c>
      <c r="F14" s="70" t="s">
        <v>482</v>
      </c>
      <c r="G14" s="70" t="s">
        <v>484</v>
      </c>
      <c r="H14" s="70" t="str">
        <f>IF(B14="","",VLOOKUP(AD14,Varsayımlar!$B:$Q,5,0))</f>
        <v>TORTİLLAS 25 CM 4 PCS 260G</v>
      </c>
      <c r="I14" s="70">
        <f>IF(B14="","",VLOOKUP(AD14,Varsayımlar!B:T,19,0))</f>
        <v>0</v>
      </c>
      <c r="J14" s="70" t="str">
        <f>IF(B14="","",VLOOKUP(AD14,Varsayımlar!$B:$Q,6,0))</f>
        <v>SADE</v>
      </c>
      <c r="K14" s="70">
        <v>252</v>
      </c>
      <c r="L14" s="70"/>
      <c r="M14" s="70">
        <f t="shared" si="0"/>
        <v>3</v>
      </c>
      <c r="N14" s="70"/>
      <c r="O14" s="70">
        <v>3</v>
      </c>
      <c r="P14" s="70">
        <f>IF(B14="","",VLOOKUP(AD14,Varsayımlar!$B:$Q,7,0)*K14)</f>
        <v>7560</v>
      </c>
      <c r="Q14" s="70">
        <f>IF(B14="","",VLOOKUP(AD14,Varsayımlar!$B:$Q,8,0))</f>
        <v>25</v>
      </c>
      <c r="R14" s="70" t="str">
        <f>IF(B14="","",VLOOKUP(AD14,Varsayımlar!$B:$Q,9,0))</f>
        <v>SOFT</v>
      </c>
      <c r="S14" s="70">
        <f>IF(B14="","",VLOOKUP(AD14,Varsayımlar!$B:$Q,10,0))</f>
        <v>4</v>
      </c>
      <c r="T14" s="70">
        <f>IF(B14="","",VLOOKUP(AD14,Varsayımlar!$B:$Q,11,0))</f>
        <v>30</v>
      </c>
      <c r="U14" s="70">
        <f>IF(B14="","",VLOOKUP(AD14,Varsayımlar!$B:$Q,12,0))</f>
        <v>260</v>
      </c>
      <c r="V14" s="70" t="str">
        <f>IF(B14="","",VLOOKUP(AD14,Varsayımlar!$B:$Q,13,0))</f>
        <v>YURTDIŞI</v>
      </c>
      <c r="W14" s="70">
        <f>IF(B14="","",VLOOKUP(AD14,Varsayımlar!$B:$Q,14,0))</f>
        <v>6</v>
      </c>
      <c r="X14" s="73">
        <v>46188</v>
      </c>
      <c r="Y14" s="73">
        <v>46371</v>
      </c>
      <c r="Z14" s="70">
        <v>26061525</v>
      </c>
      <c r="AA14" s="70" t="str">
        <f>IF(B14="","",VLOOKUP(AD14,Varsayımlar!$B:$Q,15,0))</f>
        <v>TRİTON -SKT ATILACAK</v>
      </c>
      <c r="AB14" s="70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1" ht="36" customHeight="1" x14ac:dyDescent="0.25">
      <c r="A15" s="9" t="s">
        <v>132</v>
      </c>
      <c r="B15" s="70" t="s">
        <v>17</v>
      </c>
      <c r="C15" s="71">
        <f>IF(B15="","",VLOOKUP(AD15,Varsayımlar!$B:$Q,3,0))</f>
        <v>8698829380698</v>
      </c>
      <c r="D15" s="71" t="s">
        <v>481</v>
      </c>
      <c r="E15" s="106" t="s">
        <v>37</v>
      </c>
      <c r="F15" s="70" t="s">
        <v>482</v>
      </c>
      <c r="G15" s="70" t="s">
        <v>485</v>
      </c>
      <c r="H15" s="70" t="str">
        <f>IF(B15="","",VLOOKUP(AD15,Varsayımlar!$B:$Q,5,0))</f>
        <v>TORTİLLAS 25 CM 4 PCS 260G</v>
      </c>
      <c r="I15" s="70">
        <f>IF(B15="","",VLOOKUP(AD15,Varsayımlar!B:T,19,0))</f>
        <v>0</v>
      </c>
      <c r="J15" s="70" t="str">
        <f>IF(B15="","",VLOOKUP(AD15,Varsayımlar!$B:$Q,6,0))</f>
        <v>SADE</v>
      </c>
      <c r="K15" s="70">
        <v>840</v>
      </c>
      <c r="L15" s="70"/>
      <c r="M15" s="70">
        <f t="shared" si="0"/>
        <v>10</v>
      </c>
      <c r="N15" s="70"/>
      <c r="O15" s="70">
        <v>9</v>
      </c>
      <c r="P15" s="70">
        <f>IF(B15="","",VLOOKUP(AD15,Varsayımlar!$B:$Q,7,0)*K15)</f>
        <v>25200</v>
      </c>
      <c r="Q15" s="70">
        <f>IF(B15="","",VLOOKUP(AD15,Varsayımlar!$B:$Q,8,0))</f>
        <v>25</v>
      </c>
      <c r="R15" s="70" t="str">
        <f>IF(B15="","",VLOOKUP(AD15,Varsayımlar!$B:$Q,9,0))</f>
        <v>SOFT</v>
      </c>
      <c r="S15" s="70">
        <f>IF(B15="","",VLOOKUP(AD15,Varsayımlar!$B:$Q,10,0))</f>
        <v>4</v>
      </c>
      <c r="T15" s="70">
        <f>IF(B15="","",VLOOKUP(AD15,Varsayımlar!$B:$Q,11,0))</f>
        <v>30</v>
      </c>
      <c r="U15" s="70">
        <f>IF(B15="","",VLOOKUP(AD15,Varsayımlar!$B:$Q,12,0))</f>
        <v>260</v>
      </c>
      <c r="V15" s="70" t="str">
        <f>IF(B15="","",VLOOKUP(AD15,Varsayımlar!$B:$Q,13,0))</f>
        <v>YURTDIŞI</v>
      </c>
      <c r="W15" s="70">
        <f>IF(B15="","",VLOOKUP(AD15,Varsayımlar!$B:$Q,14,0))</f>
        <v>6</v>
      </c>
      <c r="X15" s="73">
        <v>46188</v>
      </c>
      <c r="Y15" s="73">
        <v>46371</v>
      </c>
      <c r="Z15" s="70">
        <v>26061525</v>
      </c>
      <c r="AA15" s="70" t="str">
        <f>IF(B15="","",VLOOKUP(AD15,Varsayımlar!$B:$Q,15,0))</f>
        <v>TRİTON -SKT ATILACAK</v>
      </c>
      <c r="AB15" s="70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1" ht="36" customHeight="1" x14ac:dyDescent="0.25">
      <c r="A16" s="9" t="s">
        <v>133</v>
      </c>
      <c r="B16" s="82" t="s">
        <v>17</v>
      </c>
      <c r="C16" s="83">
        <f>IF(B16="","",VLOOKUP(AD16,Varsayımlar!$B:$Q,3,0))</f>
        <v>8698829380698</v>
      </c>
      <c r="D16" s="83" t="s">
        <v>486</v>
      </c>
      <c r="E16" s="104" t="s">
        <v>37</v>
      </c>
      <c r="F16" s="82" t="s">
        <v>487</v>
      </c>
      <c r="G16" s="82" t="s">
        <v>488</v>
      </c>
      <c r="H16" s="82" t="str">
        <f>IF(B16="","",VLOOKUP(AD16,Varsayımlar!$B:$Q,5,0))</f>
        <v>TORTİLLAS 25 CM 4 PCS 260G</v>
      </c>
      <c r="I16" s="82">
        <f>IF(B16="","",VLOOKUP(AD16,Varsayımlar!B:T,19,0))</f>
        <v>0</v>
      </c>
      <c r="J16" s="82" t="str">
        <f>IF(B16="","",VLOOKUP(AD16,Varsayımlar!$B:$Q,6,0))</f>
        <v>SADE</v>
      </c>
      <c r="K16" s="82">
        <v>2100</v>
      </c>
      <c r="L16" s="82"/>
      <c r="M16" s="82">
        <f t="shared" si="0"/>
        <v>25</v>
      </c>
      <c r="N16" s="82"/>
      <c r="O16" s="82">
        <v>22</v>
      </c>
      <c r="P16" s="82">
        <f>IF(B16="","",VLOOKUP(AD16,Varsayımlar!$B:$Q,7,0)*K16)</f>
        <v>63000</v>
      </c>
      <c r="Q16" s="82">
        <f>IF(B16="","",VLOOKUP(AD16,Varsayımlar!$B:$Q,8,0))</f>
        <v>25</v>
      </c>
      <c r="R16" s="82" t="str">
        <f>IF(B16="","",VLOOKUP(AD16,Varsayımlar!$B:$Q,9,0))</f>
        <v>SOFT</v>
      </c>
      <c r="S16" s="82">
        <f>IF(B16="","",VLOOKUP(AD16,Varsayımlar!$B:$Q,10,0))</f>
        <v>4</v>
      </c>
      <c r="T16" s="82">
        <f>IF(B16="","",VLOOKUP(AD16,Varsayımlar!$B:$Q,11,0))</f>
        <v>30</v>
      </c>
      <c r="U16" s="82">
        <f>IF(B16="","",VLOOKUP(AD16,Varsayımlar!$B:$Q,12,0))</f>
        <v>260</v>
      </c>
      <c r="V16" s="82" t="str">
        <f>IF(B16="","",VLOOKUP(AD16,Varsayımlar!$B:$Q,13,0))</f>
        <v>YURTDIŞI</v>
      </c>
      <c r="W16" s="82">
        <f>IF(B16="","",VLOOKUP(AD16,Varsayımlar!$B:$Q,14,0))</f>
        <v>6</v>
      </c>
      <c r="X16" s="84">
        <v>46189</v>
      </c>
      <c r="Y16" s="84">
        <v>46372</v>
      </c>
      <c r="Z16" s="82">
        <v>26061625</v>
      </c>
      <c r="AA16" s="82" t="str">
        <f>IF(B16="","",VLOOKUP(AD16,Varsayımlar!$B:$Q,15,0))</f>
        <v>TRİTON -SKT ATILACAK</v>
      </c>
      <c r="AB16" s="82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customHeight="1" x14ac:dyDescent="0.25">
      <c r="A17" s="9" t="s">
        <v>134</v>
      </c>
      <c r="B17" s="82" t="s">
        <v>17</v>
      </c>
      <c r="C17" s="83">
        <f>IF(B17="","",VLOOKUP(AD17,Varsayımlar!$B:$Q,3,0))</f>
        <v>8698829380698</v>
      </c>
      <c r="D17" s="83" t="s">
        <v>486</v>
      </c>
      <c r="E17" s="104" t="s">
        <v>37</v>
      </c>
      <c r="F17" s="82" t="s">
        <v>487</v>
      </c>
      <c r="G17" s="82" t="s">
        <v>489</v>
      </c>
      <c r="H17" s="82" t="str">
        <f>IF(B17="","",VLOOKUP(AD17,Varsayımlar!$B:$Q,5,0))</f>
        <v>TORTİLLAS 25 CM 4 PCS 260G</v>
      </c>
      <c r="I17" s="82">
        <f>IF(B17="","",VLOOKUP(AD17,Varsayımlar!B:T,19,0))</f>
        <v>0</v>
      </c>
      <c r="J17" s="82" t="str">
        <f>IF(B17="","",VLOOKUP(AD17,Varsayımlar!$B:$Q,6,0))</f>
        <v>SADE</v>
      </c>
      <c r="K17" s="82">
        <v>336</v>
      </c>
      <c r="L17" s="82"/>
      <c r="M17" s="82">
        <f t="shared" si="0"/>
        <v>4</v>
      </c>
      <c r="N17" s="82"/>
      <c r="O17" s="82">
        <v>4</v>
      </c>
      <c r="P17" s="82">
        <f>IF(B17="","",VLOOKUP(AD17,Varsayımlar!$B:$Q,7,0)*K17)</f>
        <v>10080</v>
      </c>
      <c r="Q17" s="82">
        <f>IF(B17="","",VLOOKUP(AD17,Varsayımlar!$B:$Q,8,0))</f>
        <v>25</v>
      </c>
      <c r="R17" s="82" t="str">
        <f>IF(B17="","",VLOOKUP(AD17,Varsayımlar!$B:$Q,9,0))</f>
        <v>SOFT</v>
      </c>
      <c r="S17" s="82">
        <f>IF(B17="","",VLOOKUP(AD17,Varsayımlar!$B:$Q,10,0))</f>
        <v>4</v>
      </c>
      <c r="T17" s="82">
        <f>IF(B17="","",VLOOKUP(AD17,Varsayımlar!$B:$Q,11,0))</f>
        <v>30</v>
      </c>
      <c r="U17" s="82">
        <f>IF(B17="","",VLOOKUP(AD17,Varsayımlar!$B:$Q,12,0))</f>
        <v>260</v>
      </c>
      <c r="V17" s="82" t="str">
        <f>IF(B17="","",VLOOKUP(AD17,Varsayımlar!$B:$Q,13,0))</f>
        <v>YURTDIŞI</v>
      </c>
      <c r="W17" s="82">
        <f>IF(B17="","",VLOOKUP(AD17,Varsayımlar!$B:$Q,14,0))</f>
        <v>6</v>
      </c>
      <c r="X17" s="84">
        <v>46189</v>
      </c>
      <c r="Y17" s="84">
        <v>46372</v>
      </c>
      <c r="Z17" s="82">
        <v>26061625</v>
      </c>
      <c r="AA17" s="82" t="str">
        <f>IF(B17="","",VLOOKUP(AD17,Varsayımlar!$B:$Q,15,0))</f>
        <v>TRİTON -SKT ATILACAK</v>
      </c>
      <c r="AB17" s="82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customHeight="1" x14ac:dyDescent="0.25">
      <c r="A18" s="9" t="s">
        <v>135</v>
      </c>
      <c r="B18" s="115" t="s">
        <v>17</v>
      </c>
      <c r="C18" s="116">
        <f>IF(B18="","",VLOOKUP(AD18,Varsayımlar!$B:$Q,3,0))</f>
        <v>8698829380698</v>
      </c>
      <c r="D18" s="116" t="s">
        <v>490</v>
      </c>
      <c r="E18" s="117" t="s">
        <v>37</v>
      </c>
      <c r="F18" s="115" t="s">
        <v>491</v>
      </c>
      <c r="G18" s="115" t="s">
        <v>492</v>
      </c>
      <c r="H18" s="115" t="str">
        <f>IF(B18="","",VLOOKUP(AD18,Varsayımlar!$B:$Q,5,0))</f>
        <v>TORTİLLAS 25 CM 4 PCS 260G</v>
      </c>
      <c r="I18" s="115">
        <f>IF(B18="","",VLOOKUP(AD18,Varsayımlar!B:T,19,0))</f>
        <v>0</v>
      </c>
      <c r="J18" s="115" t="str">
        <f>IF(B18="","",VLOOKUP(AD18,Varsayımlar!$B:$Q,6,0))</f>
        <v>SADE</v>
      </c>
      <c r="K18" s="115">
        <v>588</v>
      </c>
      <c r="L18" s="115"/>
      <c r="M18" s="115">
        <f t="shared" si="0"/>
        <v>7</v>
      </c>
      <c r="N18" s="115"/>
      <c r="O18" s="115">
        <v>6</v>
      </c>
      <c r="P18" s="115">
        <f>IF(B18="","",VLOOKUP(AD18,Varsayımlar!$B:$Q,7,0)*K18)</f>
        <v>17640</v>
      </c>
      <c r="Q18" s="115">
        <f>IF(B18="","",VLOOKUP(AD18,Varsayımlar!$B:$Q,8,0))</f>
        <v>25</v>
      </c>
      <c r="R18" s="115" t="str">
        <f>IF(B18="","",VLOOKUP(AD18,Varsayımlar!$B:$Q,9,0))</f>
        <v>SOFT</v>
      </c>
      <c r="S18" s="115">
        <f>IF(B18="","",VLOOKUP(AD18,Varsayımlar!$B:$Q,10,0))</f>
        <v>4</v>
      </c>
      <c r="T18" s="115">
        <f>IF(B18="","",VLOOKUP(AD18,Varsayımlar!$B:$Q,11,0))</f>
        <v>30</v>
      </c>
      <c r="U18" s="115">
        <f>IF(B18="","",VLOOKUP(AD18,Varsayımlar!$B:$Q,12,0))</f>
        <v>260</v>
      </c>
      <c r="V18" s="115" t="str">
        <f>IF(B18="","",VLOOKUP(AD18,Varsayımlar!$B:$Q,13,0))</f>
        <v>YURTDIŞI</v>
      </c>
      <c r="W18" s="115">
        <f>IF(B18="","",VLOOKUP(AD18,Varsayımlar!$B:$Q,14,0))</f>
        <v>6</v>
      </c>
      <c r="X18" s="118">
        <v>46190</v>
      </c>
      <c r="Y18" s="118">
        <v>46373</v>
      </c>
      <c r="Z18" s="115">
        <v>26061725</v>
      </c>
      <c r="AA18" s="115" t="str">
        <f>IF(B18="","",VLOOKUP(AD18,Varsayımlar!$B:$Q,15,0))</f>
        <v>TRİTON -SKT ATILACAK</v>
      </c>
      <c r="AB18" s="115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customHeight="1" x14ac:dyDescent="0.25">
      <c r="A19" s="9" t="s">
        <v>136</v>
      </c>
      <c r="B19" s="115" t="s">
        <v>17</v>
      </c>
      <c r="C19" s="116">
        <f>IF(B19="","",VLOOKUP(AD19,Varsayımlar!$B:$Q,3,0))</f>
        <v>8698829380698</v>
      </c>
      <c r="D19" s="116" t="s">
        <v>490</v>
      </c>
      <c r="E19" s="117" t="s">
        <v>37</v>
      </c>
      <c r="F19" s="115" t="s">
        <v>491</v>
      </c>
      <c r="G19" s="115" t="s">
        <v>493</v>
      </c>
      <c r="H19" s="115" t="str">
        <f>IF(B19="","",VLOOKUP(AD19,Varsayımlar!$B:$Q,5,0))</f>
        <v>TORTİLLAS 25 CM 4 PCS 260G</v>
      </c>
      <c r="I19" s="115">
        <f>IF(B19="","",VLOOKUP(AD19,Varsayımlar!B:T,19,0))</f>
        <v>0</v>
      </c>
      <c r="J19" s="115" t="str">
        <f>IF(B19="","",VLOOKUP(AD19,Varsayımlar!$B:$Q,6,0))</f>
        <v>SADE</v>
      </c>
      <c r="K19" s="115">
        <v>1848</v>
      </c>
      <c r="L19" s="115"/>
      <c r="M19" s="115">
        <f t="shared" si="0"/>
        <v>22</v>
      </c>
      <c r="N19" s="115"/>
      <c r="O19" s="115">
        <v>19</v>
      </c>
      <c r="P19" s="115">
        <f>IF(B19="","",VLOOKUP(AD19,Varsayımlar!$B:$Q,7,0)*K19)</f>
        <v>55440</v>
      </c>
      <c r="Q19" s="115">
        <f>IF(B19="","",VLOOKUP(AD19,Varsayımlar!$B:$Q,8,0))</f>
        <v>25</v>
      </c>
      <c r="R19" s="115" t="str">
        <f>IF(B19="","",VLOOKUP(AD19,Varsayımlar!$B:$Q,9,0))</f>
        <v>SOFT</v>
      </c>
      <c r="S19" s="115">
        <f>IF(B19="","",VLOOKUP(AD19,Varsayımlar!$B:$Q,10,0))</f>
        <v>4</v>
      </c>
      <c r="T19" s="115">
        <f>IF(B19="","",VLOOKUP(AD19,Varsayımlar!$B:$Q,11,0))</f>
        <v>30</v>
      </c>
      <c r="U19" s="115">
        <f>IF(B19="","",VLOOKUP(AD19,Varsayımlar!$B:$Q,12,0))</f>
        <v>260</v>
      </c>
      <c r="V19" s="115" t="str">
        <f>IF(B19="","",VLOOKUP(AD19,Varsayımlar!$B:$Q,13,0))</f>
        <v>YURTDIŞI</v>
      </c>
      <c r="W19" s="115">
        <f>IF(B19="","",VLOOKUP(AD19,Varsayımlar!$B:$Q,14,0))</f>
        <v>6</v>
      </c>
      <c r="X19" s="118">
        <v>46190</v>
      </c>
      <c r="Y19" s="118">
        <v>46373</v>
      </c>
      <c r="Z19" s="115">
        <v>26061725</v>
      </c>
      <c r="AA19" s="115" t="str">
        <f>IF(B19="","",VLOOKUP(AD19,Varsayımlar!$B:$Q,15,0))</f>
        <v>TRİTON -SKT ATILACAK</v>
      </c>
      <c r="AB19" s="115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customHeight="1" x14ac:dyDescent="0.25">
      <c r="A20" s="9" t="s">
        <v>137</v>
      </c>
      <c r="B20" s="120" t="s">
        <v>17</v>
      </c>
      <c r="C20" s="121">
        <f>IF(B20="","",VLOOKUP(AD20,Varsayımlar!$B:$Q,3,0))</f>
        <v>8698829380698</v>
      </c>
      <c r="D20" s="121" t="s">
        <v>494</v>
      </c>
      <c r="E20" s="122" t="s">
        <v>37</v>
      </c>
      <c r="F20" s="120" t="s">
        <v>495</v>
      </c>
      <c r="G20" s="120" t="s">
        <v>496</v>
      </c>
      <c r="H20" s="120" t="str">
        <f>IF(B20="","",VLOOKUP(AD20,Varsayımlar!$B:$Q,5,0))</f>
        <v>TORTİLLAS 25 CM 4 PCS 260G</v>
      </c>
      <c r="I20" s="120">
        <f>IF(B20="","",VLOOKUP(AD20,Varsayımlar!B:T,19,0))</f>
        <v>0</v>
      </c>
      <c r="J20" s="120" t="str">
        <f>IF(B20="","",VLOOKUP(AD20,Varsayımlar!$B:$Q,6,0))</f>
        <v>SADE</v>
      </c>
      <c r="K20" s="120">
        <v>1428</v>
      </c>
      <c r="L20" s="120"/>
      <c r="M20" s="120">
        <f t="shared" si="0"/>
        <v>17</v>
      </c>
      <c r="N20" s="120"/>
      <c r="O20" s="120">
        <v>15</v>
      </c>
      <c r="P20" s="120">
        <f>IF(B20="","",VLOOKUP(AD20,Varsayımlar!$B:$Q,7,0)*K20)</f>
        <v>42840</v>
      </c>
      <c r="Q20" s="120">
        <f>IF(B20="","",VLOOKUP(AD20,Varsayımlar!$B:$Q,8,0))</f>
        <v>25</v>
      </c>
      <c r="R20" s="120" t="str">
        <f>IF(B20="","",VLOOKUP(AD20,Varsayımlar!$B:$Q,9,0))</f>
        <v>SOFT</v>
      </c>
      <c r="S20" s="120">
        <f>IF(B20="","",VLOOKUP(AD20,Varsayımlar!$B:$Q,10,0))</f>
        <v>4</v>
      </c>
      <c r="T20" s="120">
        <f>IF(B20="","",VLOOKUP(AD20,Varsayımlar!$B:$Q,11,0))</f>
        <v>30</v>
      </c>
      <c r="U20" s="120">
        <f>IF(B20="","",VLOOKUP(AD20,Varsayımlar!$B:$Q,12,0))</f>
        <v>260</v>
      </c>
      <c r="V20" s="120" t="str">
        <f>IF(B20="","",VLOOKUP(AD20,Varsayımlar!$B:$Q,13,0))</f>
        <v>YURTDIŞI</v>
      </c>
      <c r="W20" s="120">
        <f>IF(B20="","",VLOOKUP(AD20,Varsayımlar!$B:$Q,14,0))</f>
        <v>6</v>
      </c>
      <c r="X20" s="123">
        <v>46191</v>
      </c>
      <c r="Y20" s="123">
        <v>46374</v>
      </c>
      <c r="Z20" s="120">
        <v>26061825</v>
      </c>
      <c r="AA20" s="120" t="str">
        <f>IF(B20="","",VLOOKUP(AD20,Varsayımlar!$B:$Q,15,0))</f>
        <v>TRİTON -SKT ATILACAK</v>
      </c>
      <c r="AB20" s="120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customHeight="1" x14ac:dyDescent="0.25">
      <c r="A21" s="9" t="s">
        <v>138</v>
      </c>
      <c r="B21" s="120" t="s">
        <v>17</v>
      </c>
      <c r="C21" s="121">
        <f>IF(B21="","",VLOOKUP(AD21,Varsayımlar!$B:$Q,3,0))</f>
        <v>8698829380698</v>
      </c>
      <c r="D21" s="121" t="s">
        <v>494</v>
      </c>
      <c r="E21" s="122" t="s">
        <v>37</v>
      </c>
      <c r="F21" s="120" t="s">
        <v>495</v>
      </c>
      <c r="G21" s="120" t="s">
        <v>497</v>
      </c>
      <c r="H21" s="120" t="str">
        <f>IF(B21="","",VLOOKUP(AD21,Varsayımlar!$B:$Q,5,0))</f>
        <v>TORTİLLAS 25 CM 4 PCS 260G</v>
      </c>
      <c r="I21" s="120">
        <f>IF(B21="","",VLOOKUP(AD21,Varsayımlar!B:T,19,0))</f>
        <v>0</v>
      </c>
      <c r="J21" s="120" t="str">
        <f>IF(B21="","",VLOOKUP(AD21,Varsayımlar!$B:$Q,6,0))</f>
        <v>SADE</v>
      </c>
      <c r="K21" s="120">
        <v>1008</v>
      </c>
      <c r="L21" s="120"/>
      <c r="M21" s="120">
        <f t="shared" si="0"/>
        <v>12</v>
      </c>
      <c r="N21" s="120"/>
      <c r="O21" s="120">
        <v>10</v>
      </c>
      <c r="P21" s="120">
        <f>IF(B21="","",VLOOKUP(AD21,Varsayımlar!$B:$Q,7,0)*K21)</f>
        <v>30240</v>
      </c>
      <c r="Q21" s="120">
        <f>IF(B21="","",VLOOKUP(AD21,Varsayımlar!$B:$Q,8,0))</f>
        <v>25</v>
      </c>
      <c r="R21" s="120" t="str">
        <f>IF(B21="","",VLOOKUP(AD21,Varsayımlar!$B:$Q,9,0))</f>
        <v>SOFT</v>
      </c>
      <c r="S21" s="120">
        <f>IF(B21="","",VLOOKUP(AD21,Varsayımlar!$B:$Q,10,0))</f>
        <v>4</v>
      </c>
      <c r="T21" s="120">
        <f>IF(B21="","",VLOOKUP(AD21,Varsayımlar!$B:$Q,11,0))</f>
        <v>30</v>
      </c>
      <c r="U21" s="120">
        <f>IF(B21="","",VLOOKUP(AD21,Varsayımlar!$B:$Q,12,0))</f>
        <v>260</v>
      </c>
      <c r="V21" s="120" t="str">
        <f>IF(B21="","",VLOOKUP(AD21,Varsayımlar!$B:$Q,13,0))</f>
        <v>YURTDIŞI</v>
      </c>
      <c r="W21" s="120">
        <f>IF(B21="","",VLOOKUP(AD21,Varsayımlar!$B:$Q,14,0))</f>
        <v>6</v>
      </c>
      <c r="X21" s="123">
        <v>46191</v>
      </c>
      <c r="Y21" s="123">
        <v>46374</v>
      </c>
      <c r="Z21" s="120">
        <v>26061825</v>
      </c>
      <c r="AA21" s="120" t="str">
        <f>IF(B21="","",VLOOKUP(AD21,Varsayımlar!$B:$Q,15,0))</f>
        <v>TRİTON -SKT ATILACAK</v>
      </c>
      <c r="AB21" s="120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customHeight="1" x14ac:dyDescent="0.25">
      <c r="A22" s="9" t="s">
        <v>188</v>
      </c>
      <c r="B22" s="70" t="s">
        <v>17</v>
      </c>
      <c r="C22" s="71">
        <f>IF(B22="","",VLOOKUP(AD22,Varsayımlar!$B:$Q,3,0))</f>
        <v>8698829380698</v>
      </c>
      <c r="D22" s="71" t="s">
        <v>498</v>
      </c>
      <c r="E22" s="106" t="s">
        <v>37</v>
      </c>
      <c r="F22" s="70" t="s">
        <v>499</v>
      </c>
      <c r="G22" s="70" t="s">
        <v>500</v>
      </c>
      <c r="H22" s="70" t="str">
        <f>IF(B22="","",VLOOKUP(AD22,Varsayımlar!$B:$Q,5,0))</f>
        <v>TORTİLLAS 25 CM 4 PCS 260G</v>
      </c>
      <c r="I22" s="70">
        <f>IF(B22="","",VLOOKUP(AD22,Varsayımlar!B:T,19,0))</f>
        <v>0</v>
      </c>
      <c r="J22" s="70" t="str">
        <f>IF(B22="","",VLOOKUP(AD22,Varsayımlar!$B:$Q,6,0))</f>
        <v>SADE</v>
      </c>
      <c r="K22" s="70">
        <v>1512</v>
      </c>
      <c r="L22" s="70"/>
      <c r="M22" s="70">
        <f t="shared" si="0"/>
        <v>18</v>
      </c>
      <c r="N22" s="70"/>
      <c r="O22" s="70">
        <v>15</v>
      </c>
      <c r="P22" s="70">
        <f>IF(B22="","",VLOOKUP(AD22,Varsayımlar!$B:$Q,7,0)*K22)</f>
        <v>45360</v>
      </c>
      <c r="Q22" s="70">
        <f>IF(B22="","",VLOOKUP(AD22,Varsayımlar!$B:$Q,8,0))</f>
        <v>25</v>
      </c>
      <c r="R22" s="70" t="str">
        <f>IF(B22="","",VLOOKUP(AD22,Varsayımlar!$B:$Q,9,0))</f>
        <v>SOFT</v>
      </c>
      <c r="S22" s="70">
        <f>IF(B22="","",VLOOKUP(AD22,Varsayımlar!$B:$Q,10,0))</f>
        <v>4</v>
      </c>
      <c r="T22" s="70">
        <f>IF(B22="","",VLOOKUP(AD22,Varsayımlar!$B:$Q,11,0))</f>
        <v>30</v>
      </c>
      <c r="U22" s="70">
        <f>IF(B22="","",VLOOKUP(AD22,Varsayımlar!$B:$Q,12,0))</f>
        <v>260</v>
      </c>
      <c r="V22" s="70" t="str">
        <f>IF(B22="","",VLOOKUP(AD22,Varsayımlar!$B:$Q,13,0))</f>
        <v>YURTDIŞI</v>
      </c>
      <c r="W22" s="70">
        <f>IF(B22="","",VLOOKUP(AD22,Varsayımlar!$B:$Q,14,0))</f>
        <v>6</v>
      </c>
      <c r="X22" s="73">
        <v>46192</v>
      </c>
      <c r="Y22" s="73">
        <v>46375</v>
      </c>
      <c r="Z22" s="70">
        <v>26061925</v>
      </c>
      <c r="AA22" s="70" t="str">
        <f>IF(B22="","",VLOOKUP(AD22,Varsayımlar!$B:$Q,15,0))</f>
        <v>TRİTON -SKT ATILACAK</v>
      </c>
      <c r="AB22" s="70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customHeight="1" x14ac:dyDescent="0.25">
      <c r="A23" s="9" t="s">
        <v>189</v>
      </c>
      <c r="B23" s="70" t="s">
        <v>17</v>
      </c>
      <c r="C23" s="71">
        <f>IF(B23="","",VLOOKUP(AD23,Varsayımlar!$B:$Q,3,0))</f>
        <v>8698829380698</v>
      </c>
      <c r="D23" s="71" t="s">
        <v>498</v>
      </c>
      <c r="E23" s="106" t="s">
        <v>37</v>
      </c>
      <c r="F23" s="70" t="s">
        <v>499</v>
      </c>
      <c r="G23" s="70" t="s">
        <v>501</v>
      </c>
      <c r="H23" s="70" t="str">
        <f>IF(B23="","",VLOOKUP(AD23,Varsayımlar!$B:$Q,5,0))</f>
        <v>TORTİLLAS 25 CM 4 PCS 260G</v>
      </c>
      <c r="I23" s="70">
        <f>IF(B23="","",VLOOKUP(AD23,Varsayımlar!B:T,19,0))</f>
        <v>0</v>
      </c>
      <c r="J23" s="70" t="str">
        <f>IF(B23="","",VLOOKUP(AD23,Varsayımlar!$B:$Q,6,0))</f>
        <v>SADE</v>
      </c>
      <c r="K23" s="70">
        <v>924</v>
      </c>
      <c r="L23" s="70"/>
      <c r="M23" s="70">
        <f t="shared" si="0"/>
        <v>11</v>
      </c>
      <c r="N23" s="70"/>
      <c r="O23" s="70">
        <v>10</v>
      </c>
      <c r="P23" s="70">
        <f>IF(B23="","",VLOOKUP(AD23,Varsayımlar!$B:$Q,7,0)*K23)</f>
        <v>27720</v>
      </c>
      <c r="Q23" s="70">
        <f>IF(B23="","",VLOOKUP(AD23,Varsayımlar!$B:$Q,8,0))</f>
        <v>25</v>
      </c>
      <c r="R23" s="70" t="str">
        <f>IF(B23="","",VLOOKUP(AD23,Varsayımlar!$B:$Q,9,0))</f>
        <v>SOFT</v>
      </c>
      <c r="S23" s="70">
        <f>IF(B23="","",VLOOKUP(AD23,Varsayımlar!$B:$Q,10,0))</f>
        <v>4</v>
      </c>
      <c r="T23" s="70">
        <f>IF(B23="","",VLOOKUP(AD23,Varsayımlar!$B:$Q,11,0))</f>
        <v>30</v>
      </c>
      <c r="U23" s="70">
        <f>IF(B23="","",VLOOKUP(AD23,Varsayımlar!$B:$Q,12,0))</f>
        <v>260</v>
      </c>
      <c r="V23" s="70" t="str">
        <f>IF(B23="","",VLOOKUP(AD23,Varsayımlar!$B:$Q,13,0))</f>
        <v>YURTDIŞI</v>
      </c>
      <c r="W23" s="70">
        <f>IF(B23="","",VLOOKUP(AD23,Varsayımlar!$B:$Q,14,0))</f>
        <v>6</v>
      </c>
      <c r="X23" s="73">
        <v>46192</v>
      </c>
      <c r="Y23" s="73">
        <v>46375</v>
      </c>
      <c r="Z23" s="70">
        <v>26061925</v>
      </c>
      <c r="AA23" s="70" t="str">
        <f>IF(B23="","",VLOOKUP(AD23,Varsayımlar!$B:$Q,15,0))</f>
        <v>TRİTON -SKT ATILACAK</v>
      </c>
      <c r="AB23" s="70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customHeight="1" x14ac:dyDescent="0.25">
      <c r="A24" s="9" t="s">
        <v>190</v>
      </c>
      <c r="B24" s="77" t="s">
        <v>17</v>
      </c>
      <c r="C24" s="76">
        <f>IF(B24="","",VLOOKUP(AD24,Varsayımlar!$B:$Q,3,0))</f>
        <v>8698829380698</v>
      </c>
      <c r="D24" s="76" t="s">
        <v>502</v>
      </c>
      <c r="E24" s="119" t="s">
        <v>37</v>
      </c>
      <c r="F24" s="77" t="s">
        <v>503</v>
      </c>
      <c r="G24" s="77" t="s">
        <v>504</v>
      </c>
      <c r="H24" s="77" t="str">
        <f>IF(B24="","",VLOOKUP(AD24,Varsayımlar!$B:$Q,5,0))</f>
        <v>TORTİLLAS 25 CM 4 PCS 260G</v>
      </c>
      <c r="I24" s="77">
        <f>IF(B24="","",VLOOKUP(AD24,Varsayımlar!B:T,19,0))</f>
        <v>0</v>
      </c>
      <c r="J24" s="77" t="str">
        <f>IF(B24="","",VLOOKUP(AD24,Varsayımlar!$B:$Q,6,0))</f>
        <v>SADE</v>
      </c>
      <c r="K24" s="77">
        <v>2016</v>
      </c>
      <c r="L24" s="77"/>
      <c r="M24" s="77">
        <f t="shared" si="0"/>
        <v>24</v>
      </c>
      <c r="N24" s="77"/>
      <c r="O24" s="77"/>
      <c r="P24" s="77">
        <f>IF(B24="","",VLOOKUP(AD24,Varsayımlar!$B:$Q,7,0)*K24)</f>
        <v>60480</v>
      </c>
      <c r="Q24" s="77">
        <f>IF(B24="","",VLOOKUP(AD24,Varsayımlar!$B:$Q,8,0))</f>
        <v>25</v>
      </c>
      <c r="R24" s="77" t="str">
        <f>IF(B24="","",VLOOKUP(AD24,Varsayımlar!$B:$Q,9,0))</f>
        <v>SOFT</v>
      </c>
      <c r="S24" s="77">
        <f>IF(B24="","",VLOOKUP(AD24,Varsayımlar!$B:$Q,10,0))</f>
        <v>4</v>
      </c>
      <c r="T24" s="77">
        <f>IF(B24="","",VLOOKUP(AD24,Varsayımlar!$B:$Q,11,0))</f>
        <v>30</v>
      </c>
      <c r="U24" s="77">
        <f>IF(B24="","",VLOOKUP(AD24,Varsayımlar!$B:$Q,12,0))</f>
        <v>260</v>
      </c>
      <c r="V24" s="77" t="str">
        <f>IF(B24="","",VLOOKUP(AD24,Varsayımlar!$B:$Q,13,0))</f>
        <v>YURTDIŞI</v>
      </c>
      <c r="W24" s="77">
        <f>IF(B24="","",VLOOKUP(AD24,Varsayımlar!$B:$Q,14,0))</f>
        <v>6</v>
      </c>
      <c r="X24" s="78">
        <v>46195</v>
      </c>
      <c r="Y24" s="78">
        <v>46378</v>
      </c>
      <c r="Z24" s="77">
        <v>26062225</v>
      </c>
      <c r="AA24" s="77" t="str">
        <f>IF(B24="","",VLOOKUP(AD24,Varsayımlar!$B:$Q,15,0))</f>
        <v>TRİTON -SKT ATILACAK</v>
      </c>
      <c r="AB24" s="77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customHeight="1" x14ac:dyDescent="0.25">
      <c r="A25" s="9" t="s">
        <v>191</v>
      </c>
      <c r="B25" s="77" t="s">
        <v>17</v>
      </c>
      <c r="C25" s="76">
        <f>IF(B25="","",VLOOKUP(AD25,Varsayımlar!$B:$Q,3,0))</f>
        <v>8698829380698</v>
      </c>
      <c r="D25" s="76" t="s">
        <v>502</v>
      </c>
      <c r="E25" s="119" t="s">
        <v>37</v>
      </c>
      <c r="F25" s="77" t="s">
        <v>503</v>
      </c>
      <c r="G25" s="77" t="s">
        <v>505</v>
      </c>
      <c r="H25" s="77" t="str">
        <f>IF(B25="","",VLOOKUP(AD25,Varsayımlar!$B:$Q,5,0))</f>
        <v>TORTİLLAS 25 CM 4 PCS 260G</v>
      </c>
      <c r="I25" s="77">
        <f>IF(B25="","",VLOOKUP(AD25,Varsayımlar!B:T,19,0))</f>
        <v>0</v>
      </c>
      <c r="J25" s="77" t="str">
        <f>IF(B25="","",VLOOKUP(AD25,Varsayımlar!$B:$Q,6,0))</f>
        <v>SADE</v>
      </c>
      <c r="K25" s="77">
        <v>420</v>
      </c>
      <c r="L25" s="77"/>
      <c r="M25" s="77">
        <f t="shared" si="0"/>
        <v>5</v>
      </c>
      <c r="N25" s="77"/>
      <c r="O25" s="77"/>
      <c r="P25" s="77">
        <f>IF(B25="","",VLOOKUP(AD25,Varsayımlar!$B:$Q,7,0)*K25)</f>
        <v>12600</v>
      </c>
      <c r="Q25" s="77">
        <f>IF(B25="","",VLOOKUP(AD25,Varsayımlar!$B:$Q,8,0))</f>
        <v>25</v>
      </c>
      <c r="R25" s="77" t="str">
        <f>IF(B25="","",VLOOKUP(AD25,Varsayımlar!$B:$Q,9,0))</f>
        <v>SOFT</v>
      </c>
      <c r="S25" s="77">
        <f>IF(B25="","",VLOOKUP(AD25,Varsayımlar!$B:$Q,10,0))</f>
        <v>4</v>
      </c>
      <c r="T25" s="77">
        <f>IF(B25="","",VLOOKUP(AD25,Varsayımlar!$B:$Q,11,0))</f>
        <v>30</v>
      </c>
      <c r="U25" s="77">
        <f>IF(B25="","",VLOOKUP(AD25,Varsayımlar!$B:$Q,12,0))</f>
        <v>260</v>
      </c>
      <c r="V25" s="77" t="str">
        <f>IF(B25="","",VLOOKUP(AD25,Varsayımlar!$B:$Q,13,0))</f>
        <v>YURTDIŞI</v>
      </c>
      <c r="W25" s="77">
        <f>IF(B25="","",VLOOKUP(AD25,Varsayımlar!$B:$Q,14,0))</f>
        <v>6</v>
      </c>
      <c r="X25" s="78">
        <v>46195</v>
      </c>
      <c r="Y25" s="78">
        <v>46378</v>
      </c>
      <c r="Z25" s="77">
        <v>26062225</v>
      </c>
      <c r="AA25" s="77" t="str">
        <f>IF(B25="","",VLOOKUP(AD25,Varsayımlar!$B:$Q,15,0))</f>
        <v>TRİTON -SKT ATILACAK</v>
      </c>
      <c r="AB25" s="77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customHeight="1" x14ac:dyDescent="0.25">
      <c r="A26" s="9" t="s">
        <v>192</v>
      </c>
      <c r="B26" s="111" t="s">
        <v>17</v>
      </c>
      <c r="C26" s="112">
        <f>IF(B26="","",VLOOKUP(AD26,Varsayımlar!$B:$Q,3,0))</f>
        <v>8698829380698</v>
      </c>
      <c r="D26" s="112" t="s">
        <v>506</v>
      </c>
      <c r="E26" s="113" t="s">
        <v>37</v>
      </c>
      <c r="F26" s="111" t="s">
        <v>507</v>
      </c>
      <c r="G26" s="111" t="s">
        <v>508</v>
      </c>
      <c r="H26" s="111" t="str">
        <f>IF(B26="","",VLOOKUP(AD26,Varsayımlar!$B:$Q,5,0))</f>
        <v>TORTİLLAS 25 CM 4 PCS 260G</v>
      </c>
      <c r="I26" s="111">
        <f>IF(B26="","",VLOOKUP(AD26,Varsayımlar!B:T,19,0))</f>
        <v>0</v>
      </c>
      <c r="J26" s="111" t="str">
        <f>IF(B26="","",VLOOKUP(AD26,Varsayımlar!$B:$Q,6,0))</f>
        <v>SADE</v>
      </c>
      <c r="K26" s="111">
        <v>2436</v>
      </c>
      <c r="L26" s="111"/>
      <c r="M26" s="111">
        <f t="shared" si="0"/>
        <v>29</v>
      </c>
      <c r="N26" s="111"/>
      <c r="O26" s="111"/>
      <c r="P26" s="111">
        <f>IF(B26="","",VLOOKUP(AD26,Varsayımlar!$B:$Q,7,0)*K26)</f>
        <v>73080</v>
      </c>
      <c r="Q26" s="111">
        <f>IF(B26="","",VLOOKUP(AD26,Varsayımlar!$B:$Q,8,0))</f>
        <v>25</v>
      </c>
      <c r="R26" s="111" t="str">
        <f>IF(B26="","",VLOOKUP(AD26,Varsayımlar!$B:$Q,9,0))</f>
        <v>SOFT</v>
      </c>
      <c r="S26" s="111">
        <f>IF(B26="","",VLOOKUP(AD26,Varsayımlar!$B:$Q,10,0))</f>
        <v>4</v>
      </c>
      <c r="T26" s="111">
        <f>IF(B26="","",VLOOKUP(AD26,Varsayımlar!$B:$Q,11,0))</f>
        <v>30</v>
      </c>
      <c r="U26" s="111">
        <f>IF(B26="","",VLOOKUP(AD26,Varsayımlar!$B:$Q,12,0))</f>
        <v>260</v>
      </c>
      <c r="V26" s="111" t="str">
        <f>IF(B26="","",VLOOKUP(AD26,Varsayımlar!$B:$Q,13,0))</f>
        <v>YURTDIŞI</v>
      </c>
      <c r="W26" s="111">
        <f>IF(B26="","",VLOOKUP(AD26,Varsayımlar!$B:$Q,14,0))</f>
        <v>6</v>
      </c>
      <c r="X26" s="114">
        <v>46196</v>
      </c>
      <c r="Y26" s="114">
        <v>46379</v>
      </c>
      <c r="Z26" s="111">
        <v>26062325</v>
      </c>
      <c r="AA26" s="111" t="str">
        <f>IF(B26="","",VLOOKUP(AD26,Varsayımlar!$B:$Q,15,0))</f>
        <v>TRİTON -SKT ATILACAK</v>
      </c>
      <c r="AB26" s="111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customHeight="1" x14ac:dyDescent="0.25">
      <c r="A27" s="9" t="s">
        <v>193</v>
      </c>
      <c r="B27" s="107" t="s">
        <v>17</v>
      </c>
      <c r="C27" s="108">
        <f>IF(B27="","",VLOOKUP(AD27,Varsayımlar!$B:$Q,3,0))</f>
        <v>8698829380698</v>
      </c>
      <c r="D27" s="108" t="s">
        <v>509</v>
      </c>
      <c r="E27" s="109" t="s">
        <v>37</v>
      </c>
      <c r="F27" s="107" t="s">
        <v>510</v>
      </c>
      <c r="G27" s="107" t="s">
        <v>511</v>
      </c>
      <c r="H27" s="107" t="str">
        <f>IF(B27="","",VLOOKUP(AD27,Varsayımlar!$B:$Q,5,0))</f>
        <v>TORTİLLAS 25 CM 4 PCS 260G</v>
      </c>
      <c r="I27" s="107">
        <f>IF(B27="","",VLOOKUP(AD27,Varsayımlar!B:T,19,0))</f>
        <v>0</v>
      </c>
      <c r="J27" s="107" t="str">
        <f>IF(B27="","",VLOOKUP(AD27,Varsayımlar!$B:$Q,6,0))</f>
        <v>SADE</v>
      </c>
      <c r="K27" s="107">
        <v>1428</v>
      </c>
      <c r="L27" s="107"/>
      <c r="M27" s="107">
        <f t="shared" si="0"/>
        <v>17</v>
      </c>
      <c r="N27" s="107"/>
      <c r="O27" s="107"/>
      <c r="P27" s="107">
        <f>IF(B27="","",VLOOKUP(AD27,Varsayımlar!$B:$Q,7,0)*K27)</f>
        <v>42840</v>
      </c>
      <c r="Q27" s="107">
        <f>IF(B27="","",VLOOKUP(AD27,Varsayımlar!$B:$Q,8,0))</f>
        <v>25</v>
      </c>
      <c r="R27" s="107" t="str">
        <f>IF(B27="","",VLOOKUP(AD27,Varsayımlar!$B:$Q,9,0))</f>
        <v>SOFT</v>
      </c>
      <c r="S27" s="107">
        <f>IF(B27="","",VLOOKUP(AD27,Varsayımlar!$B:$Q,10,0))</f>
        <v>4</v>
      </c>
      <c r="T27" s="107">
        <f>IF(B27="","",VLOOKUP(AD27,Varsayımlar!$B:$Q,11,0))</f>
        <v>30</v>
      </c>
      <c r="U27" s="107">
        <f>IF(B27="","",VLOOKUP(AD27,Varsayımlar!$B:$Q,12,0))</f>
        <v>260</v>
      </c>
      <c r="V27" s="107" t="str">
        <f>IF(B27="","",VLOOKUP(AD27,Varsayımlar!$B:$Q,13,0))</f>
        <v>YURTDIŞI</v>
      </c>
      <c r="W27" s="107">
        <f>IF(B27="","",VLOOKUP(AD27,Varsayımlar!$B:$Q,14,0))</f>
        <v>6</v>
      </c>
      <c r="X27" s="110">
        <v>46197</v>
      </c>
      <c r="Y27" s="110">
        <v>46380</v>
      </c>
      <c r="Z27" s="107">
        <v>26062425</v>
      </c>
      <c r="AA27" s="107" t="str">
        <f>IF(B27="","",VLOOKUP(AD27,Varsayımlar!$B:$Q,15,0))</f>
        <v>TRİTON -SKT ATILACAK</v>
      </c>
      <c r="AB27" s="107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customHeight="1" x14ac:dyDescent="0.25">
      <c r="A28" s="9" t="s">
        <v>194</v>
      </c>
      <c r="B28" s="107" t="s">
        <v>17</v>
      </c>
      <c r="C28" s="108">
        <f>IF(B28="","",VLOOKUP(AD28,Varsayımlar!$B:$Q,3,0))</f>
        <v>8698829380698</v>
      </c>
      <c r="D28" s="108" t="s">
        <v>509</v>
      </c>
      <c r="E28" s="109" t="s">
        <v>37</v>
      </c>
      <c r="F28" s="107" t="s">
        <v>510</v>
      </c>
      <c r="G28" s="107" t="s">
        <v>512</v>
      </c>
      <c r="H28" s="107" t="str">
        <f>IF(B28="","",VLOOKUP(AD28,Varsayımlar!$B:$Q,5,0))</f>
        <v>TORTİLLAS 25 CM 4 PCS 260G</v>
      </c>
      <c r="I28" s="107">
        <f>IF(B28="","",VLOOKUP(AD28,Varsayımlar!B:T,19,0))</f>
        <v>0</v>
      </c>
      <c r="J28" s="107" t="str">
        <f>IF(B28="","",VLOOKUP(AD28,Varsayımlar!$B:$Q,6,0))</f>
        <v>SADE</v>
      </c>
      <c r="K28" s="107">
        <v>1008</v>
      </c>
      <c r="L28" s="107"/>
      <c r="M28" s="107">
        <f t="shared" si="0"/>
        <v>12</v>
      </c>
      <c r="N28" s="107"/>
      <c r="O28" s="107"/>
      <c r="P28" s="107">
        <f>IF(B28="","",VLOOKUP(AD28,Varsayımlar!$B:$Q,7,0)*K28)</f>
        <v>30240</v>
      </c>
      <c r="Q28" s="107">
        <f>IF(B28="","",VLOOKUP(AD28,Varsayımlar!$B:$Q,8,0))</f>
        <v>25</v>
      </c>
      <c r="R28" s="107" t="str">
        <f>IF(B28="","",VLOOKUP(AD28,Varsayımlar!$B:$Q,9,0))</f>
        <v>SOFT</v>
      </c>
      <c r="S28" s="107">
        <f>IF(B28="","",VLOOKUP(AD28,Varsayımlar!$B:$Q,10,0))</f>
        <v>4</v>
      </c>
      <c r="T28" s="107">
        <f>IF(B28="","",VLOOKUP(AD28,Varsayımlar!$B:$Q,11,0))</f>
        <v>30</v>
      </c>
      <c r="U28" s="107">
        <f>IF(B28="","",VLOOKUP(AD28,Varsayımlar!$B:$Q,12,0))</f>
        <v>260</v>
      </c>
      <c r="V28" s="107" t="str">
        <f>IF(B28="","",VLOOKUP(AD28,Varsayımlar!$B:$Q,13,0))</f>
        <v>YURTDIŞI</v>
      </c>
      <c r="W28" s="107">
        <f>IF(B28="","",VLOOKUP(AD28,Varsayımlar!$B:$Q,14,0))</f>
        <v>6</v>
      </c>
      <c r="X28" s="110">
        <v>46197</v>
      </c>
      <c r="Y28" s="110">
        <v>46380</v>
      </c>
      <c r="Z28" s="107">
        <v>26062425</v>
      </c>
      <c r="AA28" s="107" t="str">
        <f>IF(B28="","",VLOOKUP(AD28,Varsayımlar!$B:$Q,15,0))</f>
        <v>TRİTON -SKT ATILACAK</v>
      </c>
      <c r="AB28" s="107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customHeight="1" x14ac:dyDescent="0.25">
      <c r="A29" s="9" t="s">
        <v>195</v>
      </c>
      <c r="B29" s="67" t="s">
        <v>17</v>
      </c>
      <c r="C29" s="4">
        <f>IF(B29="","",VLOOKUP(AD29,Varsayımlar!$B:$Q,3,0))</f>
        <v>8698829380698</v>
      </c>
      <c r="D29" s="4" t="s">
        <v>513</v>
      </c>
      <c r="E29" s="105" t="s">
        <v>37</v>
      </c>
      <c r="F29" s="67" t="s">
        <v>514</v>
      </c>
      <c r="G29" s="67" t="s">
        <v>515</v>
      </c>
      <c r="H29" s="67" t="str">
        <f>IF(B29="","",VLOOKUP(AD29,Varsayımlar!$B:$Q,5,0))</f>
        <v>TORTİLLAS 25 CM 4 PCS 260G</v>
      </c>
      <c r="I29" s="67">
        <f>IF(B29="","",VLOOKUP(AD29,Varsayımlar!B:T,19,0))</f>
        <v>0</v>
      </c>
      <c r="J29" s="67" t="str">
        <f>IF(B29="","",VLOOKUP(AD29,Varsayımlar!$B:$Q,6,0))</f>
        <v>SADE</v>
      </c>
      <c r="K29" s="67">
        <v>1344</v>
      </c>
      <c r="L29" s="67"/>
      <c r="M29" s="67">
        <f t="shared" si="0"/>
        <v>16</v>
      </c>
      <c r="N29" s="67"/>
      <c r="O29" s="67"/>
      <c r="P29" s="67">
        <f>IF(B29="","",VLOOKUP(AD29,Varsayımlar!$B:$Q,7,0)*K29)</f>
        <v>40320</v>
      </c>
      <c r="Q29" s="67">
        <f>IF(B29="","",VLOOKUP(AD29,Varsayımlar!$B:$Q,8,0))</f>
        <v>25</v>
      </c>
      <c r="R29" s="67" t="str">
        <f>IF(B29="","",VLOOKUP(AD29,Varsayımlar!$B:$Q,9,0))</f>
        <v>SOFT</v>
      </c>
      <c r="S29" s="67">
        <f>IF(B29="","",VLOOKUP(AD29,Varsayımlar!$B:$Q,10,0))</f>
        <v>4</v>
      </c>
      <c r="T29" s="67">
        <f>IF(B29="","",VLOOKUP(AD29,Varsayımlar!$B:$Q,11,0))</f>
        <v>30</v>
      </c>
      <c r="U29" s="67">
        <f>IF(B29="","",VLOOKUP(AD29,Varsayımlar!$B:$Q,12,0))</f>
        <v>260</v>
      </c>
      <c r="V29" s="67" t="str">
        <f>IF(B29="","",VLOOKUP(AD29,Varsayımlar!$B:$Q,13,0))</f>
        <v>YURTDIŞI</v>
      </c>
      <c r="W29" s="67">
        <f>IF(B29="","",VLOOKUP(AD29,Varsayımlar!$B:$Q,14,0))</f>
        <v>6</v>
      </c>
      <c r="X29" s="68">
        <v>46198</v>
      </c>
      <c r="Y29" s="68">
        <v>46381</v>
      </c>
      <c r="Z29" s="67">
        <v>26062525</v>
      </c>
      <c r="AA29" s="67" t="str">
        <f>IF(B29="","",VLOOKUP(AD29,Varsayımlar!$B:$Q,15,0))</f>
        <v>TRİTON -SKT ATILACAK</v>
      </c>
      <c r="AB29" s="67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customHeight="1" x14ac:dyDescent="0.25">
      <c r="A30" s="9" t="s">
        <v>196</v>
      </c>
      <c r="B30" s="67" t="s">
        <v>17</v>
      </c>
      <c r="C30" s="4">
        <f>IF(B30="","",VLOOKUP(AD30,Varsayımlar!$B:$Q,3,0))</f>
        <v>8698829380698</v>
      </c>
      <c r="D30" s="4" t="s">
        <v>513</v>
      </c>
      <c r="E30" s="105" t="s">
        <v>37</v>
      </c>
      <c r="F30" s="67" t="s">
        <v>514</v>
      </c>
      <c r="G30" s="67" t="s">
        <v>516</v>
      </c>
      <c r="H30" s="67" t="str">
        <f>IF(B30="","",VLOOKUP(AD30,Varsayımlar!$B:$Q,5,0))</f>
        <v>TORTİLLAS 25 CM 4 PCS 260G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1092</v>
      </c>
      <c r="L30" s="67"/>
      <c r="M30" s="67">
        <f t="shared" si="0"/>
        <v>13</v>
      </c>
      <c r="N30" s="67"/>
      <c r="O30" s="67"/>
      <c r="P30" s="67">
        <f>IF(B30="","",VLOOKUP(AD30,Varsayımlar!$B:$Q,7,0)*K30)</f>
        <v>32760</v>
      </c>
      <c r="Q30" s="67">
        <f>IF(B30="","",VLOOKUP(AD30,Varsayımlar!$B:$Q,8,0))</f>
        <v>25</v>
      </c>
      <c r="R30" s="67" t="str">
        <f>IF(B30="","",VLOOKUP(AD30,Varsayımlar!$B:$Q,9,0))</f>
        <v>SOFT</v>
      </c>
      <c r="S30" s="67">
        <f>IF(B30="","",VLOOKUP(AD30,Varsayımlar!$B:$Q,10,0))</f>
        <v>4</v>
      </c>
      <c r="T30" s="67">
        <f>IF(B30="","",VLOOKUP(AD30,Varsayımlar!$B:$Q,11,0))</f>
        <v>30</v>
      </c>
      <c r="U30" s="67">
        <f>IF(B30="","",VLOOKUP(AD30,Varsayımlar!$B:$Q,12,0))</f>
        <v>260</v>
      </c>
      <c r="V30" s="67" t="str">
        <f>IF(B30="","",VLOOKUP(AD30,Varsayımlar!$B:$Q,13,0))</f>
        <v>YURTDIŞI</v>
      </c>
      <c r="W30" s="67">
        <f>IF(B30="","",VLOOKUP(AD30,Varsayımlar!$B:$Q,14,0))</f>
        <v>6</v>
      </c>
      <c r="X30" s="68">
        <v>46198</v>
      </c>
      <c r="Y30" s="68">
        <v>46381</v>
      </c>
      <c r="Z30" s="67">
        <v>26062525</v>
      </c>
      <c r="AA30" s="67" t="str">
        <f>IF(B30="","",VLOOKUP(AD30,Varsayımlar!$B:$Q,15,0))</f>
        <v>TRİTON -SKT ATILACAK</v>
      </c>
      <c r="AB30" s="67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customHeight="1" x14ac:dyDescent="0.25">
      <c r="A31" s="9" t="s">
        <v>197</v>
      </c>
      <c r="B31" s="115" t="s">
        <v>17</v>
      </c>
      <c r="C31" s="116">
        <f>IF(B31="","",VLOOKUP(AD31,Varsayımlar!$B:$Q,3,0))</f>
        <v>8698829380698</v>
      </c>
      <c r="D31" s="116" t="s">
        <v>517</v>
      </c>
      <c r="E31" s="117" t="s">
        <v>37</v>
      </c>
      <c r="F31" s="115" t="s">
        <v>518</v>
      </c>
      <c r="G31" s="115" t="s">
        <v>519</v>
      </c>
      <c r="H31" s="115" t="str">
        <f>IF(B31="","",VLOOKUP(AD31,Varsayımlar!$B:$Q,5,0))</f>
        <v>TORTİLLAS 25 CM 4 PCS 260G</v>
      </c>
      <c r="I31" s="115">
        <f>IF(B31="","",VLOOKUP(AD31,Varsayımlar!B:T,19,0))</f>
        <v>0</v>
      </c>
      <c r="J31" s="115" t="str">
        <f>IF(B31="","",VLOOKUP(AD31,Varsayımlar!$B:$Q,6,0))</f>
        <v>SADE</v>
      </c>
      <c r="K31" s="115">
        <v>1260</v>
      </c>
      <c r="L31" s="115"/>
      <c r="M31" s="115">
        <f t="shared" si="0"/>
        <v>15</v>
      </c>
      <c r="N31" s="115"/>
      <c r="O31" s="115"/>
      <c r="P31" s="115">
        <f>IF(B31="","",VLOOKUP(AD31,Varsayımlar!$B:$Q,7,0)*K31)</f>
        <v>37800</v>
      </c>
      <c r="Q31" s="115">
        <f>IF(B31="","",VLOOKUP(AD31,Varsayımlar!$B:$Q,8,0))</f>
        <v>25</v>
      </c>
      <c r="R31" s="115" t="str">
        <f>IF(B31="","",VLOOKUP(AD31,Varsayımlar!$B:$Q,9,0))</f>
        <v>SOFT</v>
      </c>
      <c r="S31" s="115">
        <f>IF(B31="","",VLOOKUP(AD31,Varsayımlar!$B:$Q,10,0))</f>
        <v>4</v>
      </c>
      <c r="T31" s="115">
        <f>IF(B31="","",VLOOKUP(AD31,Varsayımlar!$B:$Q,11,0))</f>
        <v>30</v>
      </c>
      <c r="U31" s="115">
        <f>IF(B31="","",VLOOKUP(AD31,Varsayımlar!$B:$Q,12,0))</f>
        <v>260</v>
      </c>
      <c r="V31" s="115" t="str">
        <f>IF(B31="","",VLOOKUP(AD31,Varsayımlar!$B:$Q,13,0))</f>
        <v>YURTDIŞI</v>
      </c>
      <c r="W31" s="115">
        <f>IF(B31="","",VLOOKUP(AD31,Varsayımlar!$B:$Q,14,0))</f>
        <v>6</v>
      </c>
      <c r="X31" s="118">
        <v>46199</v>
      </c>
      <c r="Y31" s="118">
        <v>46382</v>
      </c>
      <c r="Z31" s="115">
        <v>26062625</v>
      </c>
      <c r="AA31" s="115" t="str">
        <f>IF(B31="","",VLOOKUP(AD31,Varsayımlar!$B:$Q,15,0))</f>
        <v>TRİTON -SKT ATILACAK</v>
      </c>
      <c r="AB31" s="115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customHeight="1" x14ac:dyDescent="0.25">
      <c r="A32" s="9" t="s">
        <v>198</v>
      </c>
      <c r="B32" s="115" t="s">
        <v>17</v>
      </c>
      <c r="C32" s="116">
        <f>IF(B32="","",VLOOKUP(AD32,Varsayımlar!$B:$Q,3,0))</f>
        <v>8698829380698</v>
      </c>
      <c r="D32" s="116" t="s">
        <v>517</v>
      </c>
      <c r="E32" s="117" t="s">
        <v>37</v>
      </c>
      <c r="F32" s="115" t="s">
        <v>518</v>
      </c>
      <c r="G32" s="115" t="s">
        <v>520</v>
      </c>
      <c r="H32" s="115" t="str">
        <f>IF(B32="","",VLOOKUP(AD32,Varsayımlar!$B:$Q,5,0))</f>
        <v>TORTİLLAS 25 CM 4 PCS 260G</v>
      </c>
      <c r="I32" s="115">
        <f>IF(B32="","",VLOOKUP(AD32,Varsayımlar!B:T,19,0))</f>
        <v>0</v>
      </c>
      <c r="J32" s="115" t="str">
        <f>IF(B32="","",VLOOKUP(AD32,Varsayımlar!$B:$Q,6,0))</f>
        <v>SADE</v>
      </c>
      <c r="K32" s="115">
        <v>336</v>
      </c>
      <c r="L32" s="115"/>
      <c r="M32" s="115">
        <f t="shared" si="0"/>
        <v>4</v>
      </c>
      <c r="N32" s="115"/>
      <c r="O32" s="115"/>
      <c r="P32" s="115">
        <f>IF(B32="","",VLOOKUP(AD32,Varsayımlar!$B:$Q,7,0)*K32)</f>
        <v>10080</v>
      </c>
      <c r="Q32" s="115">
        <f>IF(B32="","",VLOOKUP(AD32,Varsayımlar!$B:$Q,8,0))</f>
        <v>25</v>
      </c>
      <c r="R32" s="115" t="str">
        <f>IF(B32="","",VLOOKUP(AD32,Varsayımlar!$B:$Q,9,0))</f>
        <v>SOFT</v>
      </c>
      <c r="S32" s="115">
        <f>IF(B32="","",VLOOKUP(AD32,Varsayımlar!$B:$Q,10,0))</f>
        <v>4</v>
      </c>
      <c r="T32" s="115">
        <f>IF(B32="","",VLOOKUP(AD32,Varsayımlar!$B:$Q,11,0))</f>
        <v>30</v>
      </c>
      <c r="U32" s="115">
        <f>IF(B32="","",VLOOKUP(AD32,Varsayımlar!$B:$Q,12,0))</f>
        <v>260</v>
      </c>
      <c r="V32" s="115" t="str">
        <f>IF(B32="","",VLOOKUP(AD32,Varsayımlar!$B:$Q,13,0))</f>
        <v>YURTDIŞI</v>
      </c>
      <c r="W32" s="115">
        <f>IF(B32="","",VLOOKUP(AD32,Varsayımlar!$B:$Q,14,0))</f>
        <v>6</v>
      </c>
      <c r="X32" s="118">
        <v>46199</v>
      </c>
      <c r="Y32" s="118">
        <v>46382</v>
      </c>
      <c r="Z32" s="115">
        <v>26062625</v>
      </c>
      <c r="AA32" s="115" t="str">
        <f>IF(B32="","",VLOOKUP(AD32,Varsayımlar!$B:$Q,15,0))</f>
        <v>TRİTON -SKT ATILACAK</v>
      </c>
      <c r="AB32" s="115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customHeight="1" x14ac:dyDescent="0.25">
      <c r="A33" s="9" t="s">
        <v>199</v>
      </c>
      <c r="B33" s="115" t="s">
        <v>17</v>
      </c>
      <c r="C33" s="116">
        <f>IF(B33="","",VLOOKUP(AD33,Varsayımlar!$B:$Q,3,0))</f>
        <v>8698829380698</v>
      </c>
      <c r="D33" s="116" t="s">
        <v>517</v>
      </c>
      <c r="E33" s="117" t="s">
        <v>37</v>
      </c>
      <c r="F33" s="115" t="s">
        <v>518</v>
      </c>
      <c r="G33" s="115" t="s">
        <v>521</v>
      </c>
      <c r="H33" s="115" t="str">
        <f>IF(B33="","",VLOOKUP(AD33,Varsayımlar!$B:$Q,5,0))</f>
        <v>TORTİLLAS 25 CM 4 PCS 260G</v>
      </c>
      <c r="I33" s="115">
        <f>IF(B33="","",VLOOKUP(AD33,Varsayımlar!B:T,19,0))</f>
        <v>0</v>
      </c>
      <c r="J33" s="115" t="str">
        <f>IF(B33="","",VLOOKUP(AD33,Varsayımlar!$B:$Q,6,0))</f>
        <v>SADE</v>
      </c>
      <c r="K33" s="115">
        <v>840</v>
      </c>
      <c r="L33" s="115"/>
      <c r="M33" s="115">
        <f t="shared" si="0"/>
        <v>10</v>
      </c>
      <c r="N33" s="115"/>
      <c r="O33" s="115"/>
      <c r="P33" s="115">
        <f>IF(B33="","",VLOOKUP(AD33,Varsayımlar!$B:$Q,7,0)*K33)</f>
        <v>25200</v>
      </c>
      <c r="Q33" s="115">
        <f>IF(B33="","",VLOOKUP(AD33,Varsayımlar!$B:$Q,8,0))</f>
        <v>25</v>
      </c>
      <c r="R33" s="115" t="str">
        <f>IF(B33="","",VLOOKUP(AD33,Varsayımlar!$B:$Q,9,0))</f>
        <v>SOFT</v>
      </c>
      <c r="S33" s="115">
        <f>IF(B33="","",VLOOKUP(AD33,Varsayımlar!$B:$Q,10,0))</f>
        <v>4</v>
      </c>
      <c r="T33" s="115">
        <f>IF(B33="","",VLOOKUP(AD33,Varsayımlar!$B:$Q,11,0))</f>
        <v>30</v>
      </c>
      <c r="U33" s="115">
        <f>IF(B33="","",VLOOKUP(AD33,Varsayımlar!$B:$Q,12,0))</f>
        <v>260</v>
      </c>
      <c r="V33" s="115" t="str">
        <f>IF(B33="","",VLOOKUP(AD33,Varsayımlar!$B:$Q,13,0))</f>
        <v>YURTDIŞI</v>
      </c>
      <c r="W33" s="115">
        <f>IF(B33="","",VLOOKUP(AD33,Varsayımlar!$B:$Q,14,0))</f>
        <v>6</v>
      </c>
      <c r="X33" s="118">
        <v>46199</v>
      </c>
      <c r="Y33" s="118">
        <v>46382</v>
      </c>
      <c r="Z33" s="115">
        <v>26062625</v>
      </c>
      <c r="AA33" s="115" t="str">
        <f>IF(B33="","",VLOOKUP(AD33,Varsayımlar!$B:$Q,15,0))</f>
        <v>TRİTON -SKT ATILACAK</v>
      </c>
      <c r="AB33" s="115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customHeight="1" x14ac:dyDescent="0.25">
      <c r="A34" s="9" t="s">
        <v>200</v>
      </c>
      <c r="B34" s="82" t="s">
        <v>17</v>
      </c>
      <c r="C34" s="83">
        <f>IF(B34="","",VLOOKUP(AD34,Varsayımlar!$B:$Q,3,0))</f>
        <v>8698829380698</v>
      </c>
      <c r="D34" s="83" t="s">
        <v>522</v>
      </c>
      <c r="E34" s="104" t="s">
        <v>37</v>
      </c>
      <c r="F34" s="82" t="s">
        <v>523</v>
      </c>
      <c r="G34" s="82" t="s">
        <v>524</v>
      </c>
      <c r="H34" s="82" t="str">
        <f>IF(B34="","",VLOOKUP(AD34,Varsayımlar!$B:$Q,5,0))</f>
        <v>TORTİLLAS 25 CM 4 PCS 260G</v>
      </c>
      <c r="I34" s="82">
        <f>IF(B34="","",VLOOKUP(AD34,Varsayımlar!B:T,19,0))</f>
        <v>0</v>
      </c>
      <c r="J34" s="82" t="str">
        <f>IF(B34="","",VLOOKUP(AD34,Varsayımlar!$B:$Q,6,0))</f>
        <v>SADE</v>
      </c>
      <c r="K34" s="82">
        <v>420</v>
      </c>
      <c r="L34" s="82"/>
      <c r="M34" s="82">
        <f t="shared" si="0"/>
        <v>5</v>
      </c>
      <c r="N34" s="82"/>
      <c r="O34" s="82"/>
      <c r="P34" s="82">
        <f>IF(B34="","",VLOOKUP(AD34,Varsayımlar!$B:$Q,7,0)*K34)</f>
        <v>12600</v>
      </c>
      <c r="Q34" s="82">
        <f>IF(B34="","",VLOOKUP(AD34,Varsayımlar!$B:$Q,8,0))</f>
        <v>25</v>
      </c>
      <c r="R34" s="82" t="str">
        <f>IF(B34="","",VLOOKUP(AD34,Varsayımlar!$B:$Q,9,0))</f>
        <v>SOFT</v>
      </c>
      <c r="S34" s="82">
        <f>IF(B34="","",VLOOKUP(AD34,Varsayımlar!$B:$Q,10,0))</f>
        <v>4</v>
      </c>
      <c r="T34" s="82">
        <f>IF(B34="","",VLOOKUP(AD34,Varsayımlar!$B:$Q,11,0))</f>
        <v>30</v>
      </c>
      <c r="U34" s="82">
        <f>IF(B34="","",VLOOKUP(AD34,Varsayımlar!$B:$Q,12,0))</f>
        <v>260</v>
      </c>
      <c r="V34" s="82" t="str">
        <f>IF(B34="","",VLOOKUP(AD34,Varsayımlar!$B:$Q,13,0))</f>
        <v>YURTDIŞI</v>
      </c>
      <c r="W34" s="82">
        <f>IF(B34="","",VLOOKUP(AD34,Varsayımlar!$B:$Q,14,0))</f>
        <v>6</v>
      </c>
      <c r="X34" s="84">
        <v>46200</v>
      </c>
      <c r="Y34" s="84">
        <v>46383</v>
      </c>
      <c r="Z34" s="82">
        <v>26062725</v>
      </c>
      <c r="AA34" s="82" t="str">
        <f>IF(B34="","",VLOOKUP(AD34,Varsayımlar!$B:$Q,15,0))</f>
        <v>TRİTON -SKT ATILACAK</v>
      </c>
      <c r="AB34" s="82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customHeight="1" x14ac:dyDescent="0.25">
      <c r="A35" s="9" t="s">
        <v>201</v>
      </c>
      <c r="B35" s="82" t="s">
        <v>17</v>
      </c>
      <c r="C35" s="83">
        <f>IF(B35="","",VLOOKUP(AD35,Varsayımlar!$B:$Q,3,0))</f>
        <v>8698829380698</v>
      </c>
      <c r="D35" s="83" t="s">
        <v>522</v>
      </c>
      <c r="E35" s="104" t="s">
        <v>37</v>
      </c>
      <c r="F35" s="82" t="s">
        <v>523</v>
      </c>
      <c r="G35" s="82" t="s">
        <v>525</v>
      </c>
      <c r="H35" s="82" t="str">
        <f>IF(B35="","",VLOOKUP(AD35,Varsayımlar!$B:$Q,5,0))</f>
        <v>TORTİLLAS 25 CM 4 PCS 260G</v>
      </c>
      <c r="I35" s="82">
        <f>IF(B35="","",VLOOKUP(AD35,Varsayımlar!B:T,19,0))</f>
        <v>0</v>
      </c>
      <c r="J35" s="82" t="str">
        <f>IF(B35="","",VLOOKUP(AD35,Varsayımlar!$B:$Q,6,0))</f>
        <v>SADE</v>
      </c>
      <c r="K35" s="82">
        <v>2016</v>
      </c>
      <c r="L35" s="82"/>
      <c r="M35" s="82">
        <f t="shared" si="0"/>
        <v>24</v>
      </c>
      <c r="N35" s="82"/>
      <c r="O35" s="82"/>
      <c r="P35" s="82">
        <f>IF(B35="","",VLOOKUP(AD35,Varsayımlar!$B:$Q,7,0)*K35)</f>
        <v>60480</v>
      </c>
      <c r="Q35" s="82">
        <f>IF(B35="","",VLOOKUP(AD35,Varsayımlar!$B:$Q,8,0))</f>
        <v>25</v>
      </c>
      <c r="R35" s="82" t="str">
        <f>IF(B35="","",VLOOKUP(AD35,Varsayımlar!$B:$Q,9,0))</f>
        <v>SOFT</v>
      </c>
      <c r="S35" s="82">
        <f>IF(B35="","",VLOOKUP(AD35,Varsayımlar!$B:$Q,10,0))</f>
        <v>4</v>
      </c>
      <c r="T35" s="82">
        <f>IF(B35="","",VLOOKUP(AD35,Varsayımlar!$B:$Q,11,0))</f>
        <v>30</v>
      </c>
      <c r="U35" s="82">
        <f>IF(B35="","",VLOOKUP(AD35,Varsayımlar!$B:$Q,12,0))</f>
        <v>260</v>
      </c>
      <c r="V35" s="82" t="str">
        <f>IF(B35="","",VLOOKUP(AD35,Varsayımlar!$B:$Q,13,0))</f>
        <v>YURTDIŞI</v>
      </c>
      <c r="W35" s="82">
        <f>IF(B35="","",VLOOKUP(AD35,Varsayımlar!$B:$Q,14,0))</f>
        <v>6</v>
      </c>
      <c r="X35" s="84">
        <v>46200</v>
      </c>
      <c r="Y35" s="84">
        <v>46383</v>
      </c>
      <c r="Z35" s="82">
        <v>26062725</v>
      </c>
      <c r="AA35" s="82" t="str">
        <f>IF(B35="","",VLOOKUP(AD35,Varsayımlar!$B:$Q,15,0))</f>
        <v>TRİTON -SKT ATILACAK</v>
      </c>
      <c r="AB35" s="82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customHeight="1" x14ac:dyDescent="0.25">
      <c r="A36" s="9" t="s">
        <v>202</v>
      </c>
      <c r="B36" s="62" t="s">
        <v>17</v>
      </c>
      <c r="C36" s="33">
        <f>IF(B36="","",VLOOKUP(AD36,Varsayımlar!$B:$Q,3,0))</f>
        <v>8698829380698</v>
      </c>
      <c r="D36" s="33" t="s">
        <v>526</v>
      </c>
      <c r="E36" s="102" t="s">
        <v>37</v>
      </c>
      <c r="F36" s="62" t="s">
        <v>527</v>
      </c>
      <c r="G36" s="62" t="s">
        <v>528</v>
      </c>
      <c r="H36" s="62" t="str">
        <f>IF(B36="","",VLOOKUP(AD36,Varsayımlar!$B:$Q,5,0))</f>
        <v>TORTİLLAS 25 CM 4 PCS 260G</v>
      </c>
      <c r="I36" s="62">
        <f>IF(B36="","",VLOOKUP(AD36,Varsayımlar!B:T,19,0))</f>
        <v>0</v>
      </c>
      <c r="J36" s="62" t="str">
        <f>IF(B36="","",VLOOKUP(AD36,Varsayımlar!$B:$Q,6,0))</f>
        <v>SADE</v>
      </c>
      <c r="K36" s="62">
        <v>2016</v>
      </c>
      <c r="L36" s="62"/>
      <c r="M36" s="62">
        <f t="shared" si="0"/>
        <v>24</v>
      </c>
      <c r="N36" s="62"/>
      <c r="O36" s="62"/>
      <c r="P36" s="62">
        <f>IF(B36="","",VLOOKUP(AD36,Varsayımlar!$B:$Q,7,0)*K36)</f>
        <v>60480</v>
      </c>
      <c r="Q36" s="62">
        <f>IF(B36="","",VLOOKUP(AD36,Varsayımlar!$B:$Q,8,0))</f>
        <v>25</v>
      </c>
      <c r="R36" s="62" t="str">
        <f>IF(B36="","",VLOOKUP(AD36,Varsayımlar!$B:$Q,9,0))</f>
        <v>SOFT</v>
      </c>
      <c r="S36" s="62">
        <f>IF(B36="","",VLOOKUP(AD36,Varsayımlar!$B:$Q,10,0))</f>
        <v>4</v>
      </c>
      <c r="T36" s="62">
        <f>IF(B36="","",VLOOKUP(AD36,Varsayımlar!$B:$Q,11,0))</f>
        <v>30</v>
      </c>
      <c r="U36" s="62">
        <f>IF(B36="","",VLOOKUP(AD36,Varsayımlar!$B:$Q,12,0))</f>
        <v>260</v>
      </c>
      <c r="V36" s="62" t="str">
        <f>IF(B36="","",VLOOKUP(AD36,Varsayımlar!$B:$Q,13,0))</f>
        <v>YURTDIŞI</v>
      </c>
      <c r="W36" s="62">
        <f>IF(B36="","",VLOOKUP(AD36,Varsayımlar!$B:$Q,14,0))</f>
        <v>6</v>
      </c>
      <c r="X36" s="63">
        <v>46202</v>
      </c>
      <c r="Y36" s="63">
        <v>46385</v>
      </c>
      <c r="Z36" s="62">
        <v>26062925</v>
      </c>
      <c r="AA36" s="62" t="str">
        <f>IF(B36="","",VLOOKUP(AD36,Varsayımlar!$B:$Q,15,0))</f>
        <v>TRİTON -SKT ATILACAK</v>
      </c>
      <c r="AB36" s="62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customHeight="1" x14ac:dyDescent="0.25">
      <c r="A37" s="9" t="s">
        <v>203</v>
      </c>
      <c r="B37" s="62" t="s">
        <v>17</v>
      </c>
      <c r="C37" s="33">
        <f>IF(B37="","",VLOOKUP(AD37,Varsayımlar!$B:$Q,3,0))</f>
        <v>8698829380698</v>
      </c>
      <c r="D37" s="33" t="s">
        <v>526</v>
      </c>
      <c r="E37" s="102" t="s">
        <v>37</v>
      </c>
      <c r="F37" s="62" t="s">
        <v>527</v>
      </c>
      <c r="G37" s="62" t="s">
        <v>529</v>
      </c>
      <c r="H37" s="62" t="str">
        <f>IF(B37="","",VLOOKUP(AD37,Varsayımlar!$B:$Q,5,0))</f>
        <v>TORTİLLAS 25 CM 4 PCS 260G</v>
      </c>
      <c r="I37" s="62">
        <f>IF(B37="","",VLOOKUP(AD37,Varsayımlar!B:T,19,0))</f>
        <v>0</v>
      </c>
      <c r="J37" s="62" t="str">
        <f>IF(B37="","",VLOOKUP(AD37,Varsayımlar!$B:$Q,6,0))</f>
        <v>SADE</v>
      </c>
      <c r="K37" s="62">
        <v>420</v>
      </c>
      <c r="L37" s="62"/>
      <c r="M37" s="62">
        <f t="shared" si="0"/>
        <v>5</v>
      </c>
      <c r="N37" s="62"/>
      <c r="O37" s="62"/>
      <c r="P37" s="62">
        <f>IF(B37="","",VLOOKUP(AD37,Varsayımlar!$B:$Q,7,0)*K37)</f>
        <v>12600</v>
      </c>
      <c r="Q37" s="62">
        <f>IF(B37="","",VLOOKUP(AD37,Varsayımlar!$B:$Q,8,0))</f>
        <v>25</v>
      </c>
      <c r="R37" s="62" t="str">
        <f>IF(B37="","",VLOOKUP(AD37,Varsayımlar!$B:$Q,9,0))</f>
        <v>SOFT</v>
      </c>
      <c r="S37" s="62">
        <f>IF(B37="","",VLOOKUP(AD37,Varsayımlar!$B:$Q,10,0))</f>
        <v>4</v>
      </c>
      <c r="T37" s="62">
        <f>IF(B37="","",VLOOKUP(AD37,Varsayımlar!$B:$Q,11,0))</f>
        <v>30</v>
      </c>
      <c r="U37" s="62">
        <f>IF(B37="","",VLOOKUP(AD37,Varsayımlar!$B:$Q,12,0))</f>
        <v>260</v>
      </c>
      <c r="V37" s="62" t="str">
        <f>IF(B37="","",VLOOKUP(AD37,Varsayımlar!$B:$Q,13,0))</f>
        <v>YURTDIŞI</v>
      </c>
      <c r="W37" s="62">
        <f>IF(B37="","",VLOOKUP(AD37,Varsayımlar!$B:$Q,14,0))</f>
        <v>6</v>
      </c>
      <c r="X37" s="63">
        <v>46202</v>
      </c>
      <c r="Y37" s="63">
        <v>46385</v>
      </c>
      <c r="Z37" s="62">
        <v>26062925</v>
      </c>
      <c r="AA37" s="62" t="str">
        <f>IF(B37="","",VLOOKUP(AD37,Varsayımlar!$B:$Q,15,0))</f>
        <v>TRİTON -SKT ATILACAK</v>
      </c>
      <c r="AB37" s="62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customHeight="1" x14ac:dyDescent="0.25">
      <c r="A38" s="9" t="s">
        <v>204</v>
      </c>
      <c r="B38" s="64"/>
      <c r="C38" s="65" t="str">
        <f>IF(B38="","",VLOOKUP(AD38,Varsayımlar!$B:$Q,3,0))</f>
        <v/>
      </c>
      <c r="D38" s="65"/>
      <c r="E38" s="65"/>
      <c r="F38" s="64"/>
      <c r="G38" s="64"/>
      <c r="H38" s="64" t="str">
        <f>IF(B38="","",VLOOKUP(AD38,Varsayımlar!$B:$Q,5,0))</f>
        <v/>
      </c>
      <c r="I38" s="64" t="str">
        <f>IF(B38="","",VLOOKUP(AD38,Varsayımlar!B:T,19,0))</f>
        <v/>
      </c>
      <c r="J38" s="64" t="str">
        <f>IF(B38="","",VLOOKUP(AD38,Varsayımlar!$B:$Q,6,0))</f>
        <v/>
      </c>
      <c r="K38" s="64"/>
      <c r="L38" s="64"/>
      <c r="M38" s="64">
        <f t="shared" si="0"/>
        <v>0</v>
      </c>
      <c r="N38" s="64"/>
      <c r="O38" s="64"/>
      <c r="P38" s="64" t="str">
        <f>IF(B38="","",VLOOKUP(AD38,Varsayımlar!$B:$Q,7,0)*K38)</f>
        <v/>
      </c>
      <c r="Q38" s="64" t="str">
        <f>IF(B38="","",VLOOKUP(AD38,Varsayımlar!$B:$Q,8,0))</f>
        <v/>
      </c>
      <c r="R38" s="64" t="str">
        <f>IF(B38="","",VLOOKUP(AD38,Varsayımlar!$B:$Q,9,0))</f>
        <v/>
      </c>
      <c r="S38" s="64" t="str">
        <f>IF(B38="","",VLOOKUP(AD38,Varsayımlar!$B:$Q,10,0))</f>
        <v/>
      </c>
      <c r="T38" s="64" t="str">
        <f>IF(B38="","",VLOOKUP(AD38,Varsayımlar!$B:$Q,11,0))</f>
        <v/>
      </c>
      <c r="U38" s="64" t="str">
        <f>IF(B38="","",VLOOKUP(AD38,Varsayımlar!$B:$Q,12,0))</f>
        <v/>
      </c>
      <c r="V38" s="64" t="str">
        <f>IF(B38="","",VLOOKUP(AD38,Varsayımlar!$B:$Q,13,0))</f>
        <v/>
      </c>
      <c r="W38" s="64" t="str">
        <f>IF(B38="","",VLOOKUP(AD38,Varsayımlar!$B:$Q,14,0))</f>
        <v/>
      </c>
      <c r="X38" s="66"/>
      <c r="Y38" s="66"/>
      <c r="Z38" s="64"/>
      <c r="AA38" s="64" t="str">
        <f>IF(B38="","",VLOOKUP(AD38,Varsayımlar!$B:$Q,15,0))</f>
        <v/>
      </c>
      <c r="AB38" s="64" t="str">
        <f>IF(B38="","",VLOOKUP(AD38,Varsayımlar!$B:$Q,16,0))</f>
        <v/>
      </c>
      <c r="AC38" s="64"/>
      <c r="AD38" s="61" t="str">
        <f t="shared" si="1"/>
        <v/>
      </c>
    </row>
    <row r="39" spans="1:30" ht="36" customHeight="1" x14ac:dyDescent="0.25">
      <c r="A39" s="9" t="s">
        <v>205</v>
      </c>
      <c r="B39" s="64"/>
      <c r="C39" s="65" t="str">
        <f>IF(B39="","",VLOOKUP(AD39,Varsayımlar!$B:$Q,3,0))</f>
        <v/>
      </c>
      <c r="D39" s="65"/>
      <c r="E39" s="65"/>
      <c r="F39" s="64"/>
      <c r="G39" s="64"/>
      <c r="H39" s="64" t="str">
        <f>IF(B39="","",VLOOKUP(AD39,Varsayımlar!$B:$Q,5,0))</f>
        <v/>
      </c>
      <c r="I39" s="64" t="str">
        <f>IF(B39="","",VLOOKUP(AD39,Varsayımlar!B:T,19,0))</f>
        <v/>
      </c>
      <c r="J39" s="64" t="str">
        <f>IF(B39="","",VLOOKUP(AD39,Varsayımlar!$B:$Q,6,0))</f>
        <v/>
      </c>
      <c r="K39" s="64"/>
      <c r="L39" s="64"/>
      <c r="M39" s="64">
        <f t="shared" si="0"/>
        <v>0</v>
      </c>
      <c r="N39" s="64"/>
      <c r="O39" s="64"/>
      <c r="P39" s="64" t="str">
        <f>IF(B39="","",VLOOKUP(AD39,Varsayımlar!$B:$Q,7,0)*K39)</f>
        <v/>
      </c>
      <c r="Q39" s="64" t="str">
        <f>IF(B39="","",VLOOKUP(AD39,Varsayımlar!$B:$Q,8,0))</f>
        <v/>
      </c>
      <c r="R39" s="64" t="str">
        <f>IF(B39="","",VLOOKUP(AD39,Varsayımlar!$B:$Q,9,0))</f>
        <v/>
      </c>
      <c r="S39" s="64" t="str">
        <f>IF(B39="","",VLOOKUP(AD39,Varsayımlar!$B:$Q,10,0))</f>
        <v/>
      </c>
      <c r="T39" s="64" t="str">
        <f>IF(B39="","",VLOOKUP(AD39,Varsayımlar!$B:$Q,11,0))</f>
        <v/>
      </c>
      <c r="U39" s="64" t="str">
        <f>IF(B39="","",VLOOKUP(AD39,Varsayımlar!$B:$Q,12,0))</f>
        <v/>
      </c>
      <c r="V39" s="64" t="str">
        <f>IF(B39="","",VLOOKUP(AD39,Varsayımlar!$B:$Q,13,0))</f>
        <v/>
      </c>
      <c r="W39" s="64" t="str">
        <f>IF(B39="","",VLOOKUP(AD39,Varsayımlar!$B:$Q,14,0))</f>
        <v/>
      </c>
      <c r="X39" s="66"/>
      <c r="Y39" s="66"/>
      <c r="Z39" s="64"/>
      <c r="AA39" s="64" t="str">
        <f>IF(B39="","",VLOOKUP(AD39,Varsayımlar!$B:$Q,15,0))</f>
        <v/>
      </c>
      <c r="AB39" s="64" t="str">
        <f>IF(B39="","",VLOOKUP(AD39,Varsayımlar!$B:$Q,16,0))</f>
        <v/>
      </c>
      <c r="AC39" s="64"/>
      <c r="AD39" s="61" t="str">
        <f t="shared" si="1"/>
        <v/>
      </c>
    </row>
    <row r="40" spans="1:30" ht="36" customHeight="1" x14ac:dyDescent="0.25">
      <c r="A40" s="9" t="s">
        <v>209</v>
      </c>
      <c r="B40" s="64"/>
      <c r="C40" s="65" t="str">
        <f>IF(B40="","",VLOOKUP(AD40,Varsayımlar!$B:$Q,3,0))</f>
        <v/>
      </c>
      <c r="D40" s="65"/>
      <c r="E40" s="65"/>
      <c r="F40" s="64"/>
      <c r="G40" s="64"/>
      <c r="H40" s="64" t="str">
        <f>IF(B40="","",VLOOKUP(AD40,Varsayımlar!$B:$Q,5,0))</f>
        <v/>
      </c>
      <c r="I40" s="64" t="str">
        <f>IF(B40="","",VLOOKUP(AD40,Varsayımlar!B:T,19,0))</f>
        <v/>
      </c>
      <c r="J40" s="64" t="str">
        <f>IF(B40="","",VLOOKUP(AD40,Varsayımlar!$B:$Q,6,0))</f>
        <v/>
      </c>
      <c r="K40" s="64"/>
      <c r="L40" s="64"/>
      <c r="M40" s="64">
        <f t="shared" si="0"/>
        <v>0</v>
      </c>
      <c r="N40" s="64"/>
      <c r="O40" s="64"/>
      <c r="P40" s="64" t="str">
        <f>IF(B40="","",VLOOKUP(AD40,Varsayımlar!$B:$Q,7,0)*K40)</f>
        <v/>
      </c>
      <c r="Q40" s="64" t="str">
        <f>IF(B40="","",VLOOKUP(AD40,Varsayımlar!$B:$Q,8,0))</f>
        <v/>
      </c>
      <c r="R40" s="64" t="str">
        <f>IF(B40="","",VLOOKUP(AD40,Varsayımlar!$B:$Q,9,0))</f>
        <v/>
      </c>
      <c r="S40" s="64" t="str">
        <f>IF(B40="","",VLOOKUP(AD40,Varsayımlar!$B:$Q,10,0))</f>
        <v/>
      </c>
      <c r="T40" s="64" t="str">
        <f>IF(B40="","",VLOOKUP(AD40,Varsayımlar!$B:$Q,11,0))</f>
        <v/>
      </c>
      <c r="U40" s="64" t="str">
        <f>IF(B40="","",VLOOKUP(AD40,Varsayımlar!$B:$Q,12,0))</f>
        <v/>
      </c>
      <c r="V40" s="64" t="str">
        <f>IF(B40="","",VLOOKUP(AD40,Varsayımlar!$B:$Q,13,0))</f>
        <v/>
      </c>
      <c r="W40" s="64" t="str">
        <f>IF(B40="","",VLOOKUP(AD40,Varsayımlar!$B:$Q,14,0))</f>
        <v/>
      </c>
      <c r="X40" s="66"/>
      <c r="Y40" s="66"/>
      <c r="Z40" s="64"/>
      <c r="AA40" s="64" t="str">
        <f>IF(B40="","",VLOOKUP(AD40,Varsayımlar!$B:$Q,15,0))</f>
        <v/>
      </c>
      <c r="AB40" s="64" t="str">
        <f>IF(B40="","",VLOOKUP(AD40,Varsayımlar!$B:$Q,16,0))</f>
        <v/>
      </c>
      <c r="AC40" s="64"/>
      <c r="AD40" s="61" t="str">
        <f t="shared" si="1"/>
        <v/>
      </c>
    </row>
    <row r="41" spans="1:30" ht="36" customHeight="1" x14ac:dyDescent="0.25">
      <c r="A41" s="198" t="s">
        <v>171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9"/>
      <c r="AC41" s="55"/>
    </row>
    <row r="42" spans="1:30" ht="63" x14ac:dyDescent="0.25">
      <c r="A42" s="9" t="s">
        <v>0</v>
      </c>
      <c r="B42" s="9" t="s">
        <v>1</v>
      </c>
      <c r="C42" s="10" t="s">
        <v>36</v>
      </c>
      <c r="D42" s="10" t="s">
        <v>177</v>
      </c>
      <c r="E42" s="10" t="s">
        <v>42</v>
      </c>
      <c r="F42" s="9" t="s">
        <v>43</v>
      </c>
      <c r="G42" s="9" t="s">
        <v>13</v>
      </c>
      <c r="H42" s="9" t="s">
        <v>2</v>
      </c>
      <c r="I42" s="9" t="s">
        <v>83</v>
      </c>
      <c r="J42" s="9" t="s">
        <v>3</v>
      </c>
      <c r="K42" s="9" t="s">
        <v>21</v>
      </c>
      <c r="L42" s="9" t="s">
        <v>141</v>
      </c>
      <c r="M42" s="9" t="s">
        <v>20</v>
      </c>
      <c r="N42" s="9" t="s">
        <v>243</v>
      </c>
      <c r="O42" s="9" t="s">
        <v>176</v>
      </c>
      <c r="P42" s="9" t="s">
        <v>16</v>
      </c>
      <c r="Q42" s="9" t="s">
        <v>4</v>
      </c>
      <c r="R42" s="9" t="s">
        <v>5</v>
      </c>
      <c r="S42" s="9" t="s">
        <v>6</v>
      </c>
      <c r="T42" s="9" t="s">
        <v>33</v>
      </c>
      <c r="U42" s="9" t="s">
        <v>7</v>
      </c>
      <c r="V42" s="9" t="s">
        <v>8</v>
      </c>
      <c r="W42" s="9" t="s">
        <v>364</v>
      </c>
      <c r="X42" s="9" t="s">
        <v>10</v>
      </c>
      <c r="Y42" s="9" t="s">
        <v>11</v>
      </c>
      <c r="Z42" s="9" t="s">
        <v>12</v>
      </c>
      <c r="AA42" s="9" t="s">
        <v>14</v>
      </c>
      <c r="AB42" s="9" t="s">
        <v>15</v>
      </c>
      <c r="AC42" s="9" t="s">
        <v>305</v>
      </c>
      <c r="AD42" s="8" t="s">
        <v>50</v>
      </c>
    </row>
    <row r="43" spans="1:30" ht="31.5" customHeight="1" x14ac:dyDescent="0.25">
      <c r="A43" s="9" t="s">
        <v>29</v>
      </c>
      <c r="B43" s="70" t="s">
        <v>149</v>
      </c>
      <c r="C43" s="71">
        <f>IF(B43="","",VLOOKUP(AD43,Varsayımlar!$B:$Q,3,0))</f>
        <v>8698829380698</v>
      </c>
      <c r="D43" s="71"/>
      <c r="E43" s="72" t="s">
        <v>150</v>
      </c>
      <c r="F43" s="70"/>
      <c r="G43" s="70"/>
      <c r="H43" s="70" t="str">
        <f>IF(B43="","",VLOOKUP(AD43,Varsayımlar!$B:$Q,5,0))</f>
        <v>Happylla 25cm (060)</v>
      </c>
      <c r="I43" s="70">
        <f>IF(B43="","",VLOOKUP(AD43,Varsayımlar!B:T,19,0))</f>
        <v>0</v>
      </c>
      <c r="J43" s="70" t="str">
        <f>IF(B43="","",VLOOKUP(AD43,Varsayımlar!$B:$Q,6,0))</f>
        <v>SADE</v>
      </c>
      <c r="K43" s="70" t="s">
        <v>160</v>
      </c>
      <c r="L43" s="70"/>
      <c r="M43" s="70" t="str">
        <f>IFERROR(IF(B43="","",K43/VLOOKUP(AD43,Varsayımlar!B:R,17,0)),"")</f>
        <v/>
      </c>
      <c r="N43" s="70"/>
      <c r="O43" s="70"/>
      <c r="P43" s="70" t="e">
        <f>IF(B43="","",VLOOKUP(AD43,Varsayımlar!$B:$Q,7,0)*K43)</f>
        <v>#VALUE!</v>
      </c>
      <c r="Q43" s="70">
        <f>IF(B43="","",VLOOKUP(AD43,Varsayımlar!$B:$Q,8,0))</f>
        <v>25</v>
      </c>
      <c r="R43" s="70" t="str">
        <f>IF(B43="","",VLOOKUP(AD43,Varsayımlar!$B:$Q,9,0))</f>
        <v>Irak soft</v>
      </c>
      <c r="S43" s="70">
        <f>IF(B43="","",VLOOKUP(AD43,Varsayımlar!$B:$Q,10,0))</f>
        <v>10</v>
      </c>
      <c r="T43" s="70">
        <f>IF(B43="","",VLOOKUP(AD43,Varsayımlar!$B:$Q,11,0))</f>
        <v>12</v>
      </c>
      <c r="U43" s="70">
        <f>IF(B43="","",VLOOKUP(AD43,Varsayımlar!$B:$Q,12,0))</f>
        <v>650</v>
      </c>
      <c r="V43" s="70" t="str">
        <f>IF(B43="","",VLOOKUP(AD43,Varsayımlar!$B:$Q,13,0))</f>
        <v>Yurtiçi</v>
      </c>
      <c r="W43" s="70">
        <f>IF(B43="","",VLOOKUP(AD43,Varsayımlar!$B:$Q,14,0))</f>
        <v>6</v>
      </c>
      <c r="X43" s="73" t="s">
        <v>161</v>
      </c>
      <c r="Y43" s="73" t="s">
        <v>161</v>
      </c>
      <c r="Z43" s="73" t="s">
        <v>161</v>
      </c>
      <c r="AA43" s="70" t="str">
        <f>IF(B43="","",VLOOKUP(AD43,Varsayımlar!$B:$Q,15,0))</f>
        <v>Kırmızı Koli-Etiketli</v>
      </c>
      <c r="AB43" s="70" t="str">
        <f>IF(B43="","",VLOOKUP(AD43,Varsayımlar!$B:$Q,16,0))</f>
        <v>24-26 cm</v>
      </c>
      <c r="AC43" s="70">
        <f>IF(B43="","",VLOOKUP(Sayfa2!AD17,Varsayımlar!B:S,18,0))</f>
        <v>0</v>
      </c>
      <c r="AD43" s="8" t="str">
        <f>IF(B43="","",CONCATENATE(B43,E43))</f>
        <v>Aylin KartonHappylla 25 cm 10 lu 650g</v>
      </c>
    </row>
    <row r="44" spans="1:30" ht="31.5" customHeight="1" x14ac:dyDescent="0.25">
      <c r="A44" s="9" t="s">
        <v>122</v>
      </c>
      <c r="B44" s="58" t="s">
        <v>143</v>
      </c>
      <c r="C44" s="59">
        <f>IF(B44="","",VLOOKUP(AD44,Varsayımlar!$B:$Q,3,0))</f>
        <v>8698829380698</v>
      </c>
      <c r="D44" s="59"/>
      <c r="E44" s="74" t="s">
        <v>162</v>
      </c>
      <c r="F44" s="58"/>
      <c r="G44" s="58"/>
      <c r="H44" s="58" t="str">
        <f>IF(B44="","",VLOOKUP(AD44,Varsayımlar!$B:$Q,5,0))</f>
        <v>Bisto 25 cm</v>
      </c>
      <c r="I44" s="58">
        <f>IF(B44="","",VLOOKUP(AD44,Varsayımlar!B:T,19,0))</f>
        <v>0</v>
      </c>
      <c r="J44" s="58" t="str">
        <f>IF(B44="","",VLOOKUP(AD44,Varsayımlar!$B:$Q,6,0))</f>
        <v>SADE</v>
      </c>
      <c r="K44" s="58" t="s">
        <v>160</v>
      </c>
      <c r="L44" s="58"/>
      <c r="M44" s="58" t="str">
        <f>IFERROR(IF(B44="","",K44/VLOOKUP(AD44,Varsayımlar!B:R,17,0)),"")</f>
        <v/>
      </c>
      <c r="N44" s="58">
        <v>50</v>
      </c>
      <c r="O44" s="58"/>
      <c r="P44" s="58" t="e">
        <f>IF(B44="","",VLOOKUP(AD44,Varsayımlar!$B:$Q,7,0)*K44)</f>
        <v>#VALUE!</v>
      </c>
      <c r="Q44" s="58">
        <f>IF(B44="","",VLOOKUP(AD44,Varsayımlar!$B:$Q,8,0))</f>
        <v>25</v>
      </c>
      <c r="R44" s="58" t="str">
        <f>IF(B44="","",VLOOKUP(AD44,Varsayımlar!$B:$Q,9,0))</f>
        <v>Standart</v>
      </c>
      <c r="S44" s="58">
        <f>IF(B44="","",VLOOKUP(AD44,Varsayımlar!$B:$Q,10,0))</f>
        <v>12</v>
      </c>
      <c r="T44" s="58">
        <f>IF(B44="","",VLOOKUP(AD44,Varsayımlar!$B:$Q,11,0))</f>
        <v>12</v>
      </c>
      <c r="U44" s="58">
        <f>IF(B44="","",VLOOKUP(AD44,Varsayımlar!$B:$Q,12,0))</f>
        <v>840</v>
      </c>
      <c r="V44" s="58" t="str">
        <f>IF(B44="","",VLOOKUP(AD44,Varsayımlar!$B:$Q,13,0))</f>
        <v>Yurtiçi</v>
      </c>
      <c r="W44" s="58">
        <f>IF(B44="","",VLOOKUP(AD44,Varsayımlar!$B:$Q,14,0))</f>
        <v>6</v>
      </c>
      <c r="X44" s="60" t="s">
        <v>161</v>
      </c>
      <c r="Y44" s="60" t="s">
        <v>161</v>
      </c>
      <c r="Z44" s="60" t="s">
        <v>161</v>
      </c>
      <c r="AA44" s="58" t="str">
        <f>IF(B44="","",VLOOKUP(AD44,Varsayımlar!$B:$Q,15,0))</f>
        <v>Bisto Kolisi</v>
      </c>
      <c r="AB44" s="58" t="str">
        <f>IF(B44="","",VLOOKUP(AD44,Varsayımlar!$B:$Q,16,0))</f>
        <v>24-26 Cm</v>
      </c>
      <c r="AC44" s="58">
        <f>IF(B44="","",VLOOKUP(Sayfa2!AD18,Varsayımlar!B:S,18,0))</f>
        <v>0</v>
      </c>
      <c r="AD44" s="61" t="str">
        <f>IF(B44="","",CONCATENATE(B44,E44))</f>
        <v>Şok MarketBisto 25 cm 12 pcs 840g</v>
      </c>
    </row>
    <row r="45" spans="1:30" ht="31.5" customHeight="1" x14ac:dyDescent="0.25">
      <c r="A45" s="9" t="s">
        <v>123</v>
      </c>
      <c r="B45" s="75" t="s">
        <v>143</v>
      </c>
      <c r="C45" s="76">
        <f>IF(B45="","",VLOOKUP(AD45,Varsayımlar!$B:$Q,3,0))</f>
        <v>8698829380698</v>
      </c>
      <c r="D45" s="76"/>
      <c r="E45" s="75" t="s">
        <v>144</v>
      </c>
      <c r="F45" s="77"/>
      <c r="G45" s="77"/>
      <c r="H45" s="77" t="str">
        <f>IF(B45="","",VLOOKUP(AD45,Varsayımlar!$B:$Q,5,0))</f>
        <v xml:space="preserve">Taco 15 cm </v>
      </c>
      <c r="I45" s="77">
        <f>IF(B45="","",VLOOKUP(AD45,Varsayımlar!B:T,19,0))</f>
        <v>0</v>
      </c>
      <c r="J45" s="77" t="str">
        <f>IF(B45="","",VLOOKUP(AD45,Varsayımlar!$B:$Q,6,0))</f>
        <v>SADE</v>
      </c>
      <c r="K45" s="77" t="s">
        <v>160</v>
      </c>
      <c r="L45" s="77"/>
      <c r="M45" s="77" t="str">
        <f>IFERROR(IF(B45="","",K45/VLOOKUP(AD45,Varsayımlar!B:R,17,0)),"")</f>
        <v/>
      </c>
      <c r="N45" s="77">
        <v>50</v>
      </c>
      <c r="O45" s="77"/>
      <c r="P45" s="77" t="e">
        <f>IF(B45="","",VLOOKUP(AD45,Varsayımlar!$B:$Q,7,0)*K45)</f>
        <v>#VALUE!</v>
      </c>
      <c r="Q45" s="77">
        <f>IF(B45="","",VLOOKUP(AD45,Varsayımlar!$B:$Q,8,0))</f>
        <v>15</v>
      </c>
      <c r="R45" s="77" t="str">
        <f>IF(B45="","",VLOOKUP(AD45,Varsayımlar!$B:$Q,9,0))</f>
        <v>SOFT-PA3</v>
      </c>
      <c r="S45" s="77">
        <f>IF(B45="","",VLOOKUP(AD45,Varsayımlar!$B:$Q,10,0))</f>
        <v>6</v>
      </c>
      <c r="T45" s="77">
        <f>IF(B45="","",VLOOKUP(AD45,Varsayımlar!$B:$Q,11,0))</f>
        <v>18</v>
      </c>
      <c r="U45" s="77">
        <f>IF(B45="","",VLOOKUP(AD45,Varsayımlar!$B:$Q,12,0))</f>
        <v>250</v>
      </c>
      <c r="V45" s="77" t="str">
        <f>IF(B45="","",VLOOKUP(AD45,Varsayımlar!$B:$Q,13,0))</f>
        <v>YURTİÇİ</v>
      </c>
      <c r="W45" s="77">
        <f>IF(B45="","",VLOOKUP(AD45,Varsayımlar!$B:$Q,14,0))</f>
        <v>6</v>
      </c>
      <c r="X45" s="78" t="s">
        <v>161</v>
      </c>
      <c r="Y45" s="78" t="s">
        <v>161</v>
      </c>
      <c r="Z45" s="78" t="s">
        <v>161</v>
      </c>
      <c r="AA45" s="77" t="str">
        <f>IF(B45="","",VLOOKUP(AD45,Varsayımlar!$B:$Q,15,0))</f>
        <v>15 CM KOLİ</v>
      </c>
      <c r="AB45" s="77" t="str">
        <f>IF(B45="","",VLOOKUP(AD45,Varsayımlar!$B:$Q,16,0))</f>
        <v>14-16 CM</v>
      </c>
      <c r="AC45" s="77">
        <f>IF(B45="","",VLOOKUP(Sayfa2!AD19,Varsayımlar!B:S,18,0))</f>
        <v>0</v>
      </c>
      <c r="AD45" s="8" t="str">
        <f>IF(B45="","",CONCATENATE(B45,E45))</f>
        <v>Şok MarketTaco 15 cm 6 lı 150 g</v>
      </c>
    </row>
    <row r="46" spans="1:30" ht="31.5" hidden="1" customHeight="1" x14ac:dyDescent="0.25">
      <c r="A46" s="9" t="s">
        <v>125</v>
      </c>
      <c r="B46" s="64"/>
      <c r="C46" s="65" t="str">
        <f>IF(B46="","",VLOOKUP(AD46,Varsayımlar!$B:$Q,3,0))</f>
        <v/>
      </c>
      <c r="D46" s="65"/>
      <c r="E46" s="65"/>
      <c r="F46" s="64"/>
      <c r="G46" s="64"/>
      <c r="H46" s="64" t="str">
        <f>IF(B46="","",VLOOKUP(AD46,Varsayımlar!$B:$Q,5,0))</f>
        <v/>
      </c>
      <c r="I46" s="64"/>
      <c r="J46" s="64" t="str">
        <f>IF(B46="","",VLOOKUP(AD46,Varsayımlar!$B:$Q,6,0))</f>
        <v/>
      </c>
      <c r="K46" s="64"/>
      <c r="L46" s="64"/>
      <c r="M46" s="64">
        <f>K46/84</f>
        <v>0</v>
      </c>
      <c r="N46" s="64"/>
      <c r="O46" s="64"/>
      <c r="P46" s="64" t="str">
        <f>IF(B46="","",VLOOKUP(AD46,Varsayımlar!$B:$Q,7,0)*K46)</f>
        <v/>
      </c>
      <c r="Q46" s="64" t="str">
        <f>IF(B46="","",VLOOKUP(AD46,Varsayımlar!$B:$Q,8,0))</f>
        <v/>
      </c>
      <c r="R46" s="64" t="str">
        <f>IF(B46="","",VLOOKUP(AD46,Varsayımlar!$B:$Q,9,0))</f>
        <v/>
      </c>
      <c r="S46" s="64" t="str">
        <f>IF(B46="","",VLOOKUP(AD46,Varsayımlar!$B:$Q,10,0))</f>
        <v/>
      </c>
      <c r="T46" s="64" t="str">
        <f>IF(B46="","",VLOOKUP(AD46,Varsayımlar!$B:$Q,11,0))</f>
        <v/>
      </c>
      <c r="U46" s="64" t="str">
        <f>IF(B46="","",VLOOKUP(AD46,Varsayımlar!$B:$Q,12,0))</f>
        <v/>
      </c>
      <c r="V46" s="64" t="str">
        <f>IF(B46="","",VLOOKUP(AD46,Varsayımlar!$B:$Q,13,0))</f>
        <v/>
      </c>
      <c r="W46" s="64" t="str">
        <f>IF(B46="","",VLOOKUP(AD46,Varsayımlar!$B:$Q,14,0))</f>
        <v/>
      </c>
      <c r="X46" s="66"/>
      <c r="Y46" s="66"/>
      <c r="Z46" s="64"/>
      <c r="AA46" s="64" t="str">
        <f>IF(B46="","",VLOOKUP(AD46,Varsayımlar!$B:$Q,15,0))</f>
        <v/>
      </c>
      <c r="AB46" s="64" t="str">
        <f>IF(B46="","",VLOOKUP(AD46,Varsayımlar!$B:$Q,16,0))</f>
        <v/>
      </c>
      <c r="AC46" s="79"/>
      <c r="AD46" s="61" t="str">
        <f>IF(B46="","",CONCATENATE(B46,E46))</f>
        <v/>
      </c>
    </row>
    <row r="47" spans="1:30" x14ac:dyDescent="0.25">
      <c r="C47" s="80" t="str">
        <f>IF(B47="","",VLOOKUP(AD47,Varsayımlar!$B:$Q,3,0))</f>
        <v/>
      </c>
      <c r="H47" s="8" t="str">
        <f>IF(B47="","",VLOOKUP(AD47,Varsayımlar!$B:$Q,5,0))</f>
        <v/>
      </c>
      <c r="J47" s="8" t="str">
        <f>IF(B47="","",VLOOKUP(AD47,Varsayımlar!$B:$Q,6,0))</f>
        <v/>
      </c>
      <c r="P47" s="8" t="str">
        <f>IF(B47="","",VLOOKUP(AD47,Varsayımlar!$B:$Q,7,0)*K47)</f>
        <v/>
      </c>
      <c r="Q47" s="8" t="str">
        <f>IF(B47="","",VLOOKUP(AD47,Varsayımlar!$B:$Q,8,0))</f>
        <v/>
      </c>
      <c r="R47" s="8" t="str">
        <f>IF(B47="","",VLOOKUP(AD47,Varsayımlar!$B:$Q,9,0))</f>
        <v/>
      </c>
      <c r="S47" s="8" t="str">
        <f>IF(B47="","",VLOOKUP(AD47,Varsayımlar!$B:$Q,10,0))</f>
        <v/>
      </c>
      <c r="T47" s="8" t="str">
        <f>IF(B47="","",VLOOKUP(AD47,Varsayımlar!$B:$Q,11,0))</f>
        <v/>
      </c>
      <c r="U47" s="8" t="str">
        <f>IF(B47="","",VLOOKUP(AD47,Varsayımlar!$B:$Q,12,0))</f>
        <v/>
      </c>
      <c r="V47" s="8" t="str">
        <f>IF(B47="","",VLOOKUP(AD47,Varsayımlar!$B:$Q,13,0))</f>
        <v/>
      </c>
      <c r="W47" s="8" t="str">
        <f>IF(B47="","",VLOOKUP(AD47,Varsayımlar!$B:$Q,14,0))</f>
        <v/>
      </c>
      <c r="AA47" s="8" t="str">
        <f>IF(B47="","",VLOOKUP(AD47,Varsayımlar!$B:$Q,15,0))</f>
        <v/>
      </c>
      <c r="AB47" s="8" t="str">
        <f>IF(B47="","",VLOOKUP(AD47,Varsayımlar!$B:$Q,16,0))</f>
        <v/>
      </c>
      <c r="AD47" s="8" t="str">
        <f>IF(B47="","",CONCATENATE(B47,E47))</f>
        <v/>
      </c>
    </row>
    <row r="48" spans="1:30" ht="29.25" customHeight="1" x14ac:dyDescent="0.25">
      <c r="A48" s="198" t="s">
        <v>121</v>
      </c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29"/>
    </row>
    <row r="49" spans="1:32" ht="63" x14ac:dyDescent="0.25">
      <c r="A49" s="9" t="s">
        <v>0</v>
      </c>
      <c r="B49" s="9" t="s">
        <v>1</v>
      </c>
      <c r="C49" s="10" t="s">
        <v>36</v>
      </c>
      <c r="D49" s="10" t="s">
        <v>177</v>
      </c>
      <c r="E49" s="10" t="s">
        <v>42</v>
      </c>
      <c r="F49" s="9" t="s">
        <v>43</v>
      </c>
      <c r="G49" s="9" t="s">
        <v>13</v>
      </c>
      <c r="H49" s="9" t="s">
        <v>2</v>
      </c>
      <c r="I49" s="9" t="s">
        <v>83</v>
      </c>
      <c r="J49" s="9" t="s">
        <v>3</v>
      </c>
      <c r="K49" s="9" t="s">
        <v>21</v>
      </c>
      <c r="L49" s="9" t="s">
        <v>141</v>
      </c>
      <c r="M49" s="9" t="s">
        <v>20</v>
      </c>
      <c r="N49" s="9" t="s">
        <v>243</v>
      </c>
      <c r="O49" s="9" t="s">
        <v>176</v>
      </c>
      <c r="P49" s="9" t="s">
        <v>16</v>
      </c>
      <c r="Q49" s="9" t="s">
        <v>4</v>
      </c>
      <c r="R49" s="9" t="s">
        <v>5</v>
      </c>
      <c r="S49" s="9" t="s">
        <v>6</v>
      </c>
      <c r="T49" s="9" t="s">
        <v>33</v>
      </c>
      <c r="U49" s="9" t="s">
        <v>7</v>
      </c>
      <c r="V49" s="9" t="s">
        <v>8</v>
      </c>
      <c r="W49" s="9" t="s">
        <v>9</v>
      </c>
      <c r="X49" s="9" t="s">
        <v>10</v>
      </c>
      <c r="Y49" s="9" t="s">
        <v>11</v>
      </c>
      <c r="Z49" s="9" t="s">
        <v>12</v>
      </c>
      <c r="AA49" s="9" t="s">
        <v>14</v>
      </c>
      <c r="AB49" s="9" t="s">
        <v>15</v>
      </c>
      <c r="AC49" s="9" t="s">
        <v>305</v>
      </c>
      <c r="AD49" s="8" t="s">
        <v>50</v>
      </c>
    </row>
    <row r="50" spans="1:32" ht="36" customHeight="1" x14ac:dyDescent="0.25">
      <c r="A50" s="9" t="s">
        <v>29</v>
      </c>
      <c r="B50" s="70" t="s">
        <v>17</v>
      </c>
      <c r="C50" s="71">
        <f>IF(B50="","",VLOOKUP(AD50,Varsayımlar!$B:$Q,3,0))</f>
        <v>8698829380698</v>
      </c>
      <c r="D50" s="71" t="s">
        <v>261</v>
      </c>
      <c r="E50" s="106" t="s">
        <v>37</v>
      </c>
      <c r="F50" s="70" t="s">
        <v>462</v>
      </c>
      <c r="G50" s="70" t="s">
        <v>465</v>
      </c>
      <c r="H50" s="70" t="str">
        <f>IF(B50="","",VLOOKUP(AD50,Varsayımlar!$B:$Q,5,0))</f>
        <v>TORTİLLAS 25 CM 4 PCS 260G</v>
      </c>
      <c r="I50" s="70">
        <f>IF(B50="","",VLOOKUP(AD50,Varsayımlar!B:T,19,0))</f>
        <v>0</v>
      </c>
      <c r="J50" s="70" t="str">
        <f>IF(B50="","",VLOOKUP(AD50,Varsayımlar!$B:$Q,6,0))</f>
        <v>SADE</v>
      </c>
      <c r="K50" s="70">
        <v>840</v>
      </c>
      <c r="L50" s="70"/>
      <c r="M50" s="70">
        <f>K50/84</f>
        <v>10</v>
      </c>
      <c r="N50" s="70"/>
      <c r="O50" s="70">
        <v>4</v>
      </c>
      <c r="P50" s="70">
        <f>IF(B50="","",VLOOKUP(AD50,Varsayımlar!$B:$Q,7,0)*K50)</f>
        <v>25200</v>
      </c>
      <c r="Q50" s="70">
        <f>IF(B50="","",VLOOKUP(AD50,Varsayımlar!$B:$Q,8,0))</f>
        <v>25</v>
      </c>
      <c r="R50" s="70" t="str">
        <f>IF(B50="","",VLOOKUP(AD50,Varsayımlar!$B:$Q,9,0))</f>
        <v>SOFT</v>
      </c>
      <c r="S50" s="70">
        <f>IF(B50="","",VLOOKUP(AD50,Varsayımlar!$B:$Q,10,0))</f>
        <v>4</v>
      </c>
      <c r="T50" s="70">
        <f>IF(B50="","",VLOOKUP(AD50,Varsayımlar!$B:$Q,11,0))</f>
        <v>30</v>
      </c>
      <c r="U50" s="70">
        <f>IF(B50="","",VLOOKUP(AD50,Varsayımlar!$B:$Q,12,0))</f>
        <v>260</v>
      </c>
      <c r="V50" s="70" t="str">
        <f>IF(B50="","",VLOOKUP(AD50,Varsayımlar!$B:$Q,13,0))</f>
        <v>YURTDIŞI</v>
      </c>
      <c r="W50" s="70">
        <f>IF(B50="","",VLOOKUP(AD50,Varsayımlar!$B:$Q,14,0))</f>
        <v>6</v>
      </c>
      <c r="X50" s="73">
        <v>46183</v>
      </c>
      <c r="Y50" s="73">
        <v>46366</v>
      </c>
      <c r="Z50" s="70" t="s">
        <v>464</v>
      </c>
      <c r="AA50" s="70" t="str">
        <f>IF(B50="","",VLOOKUP(AD50,Varsayımlar!$B:$Q,15,0))</f>
        <v>TRİTON -SKT ATILACAK</v>
      </c>
      <c r="AB50" s="70" t="str">
        <f>IF(B50="","",VLOOKUP(AD50,Varsayımlar!$B:$Q,16,0))</f>
        <v>24-26 CM</v>
      </c>
      <c r="AC50" s="64"/>
      <c r="AD50" s="61" t="str">
        <f>IF(B50="","",CONCATENATE(B50,E50))</f>
        <v>LLC TRİTONMUTLUKAL WHEAT TORTILLA</v>
      </c>
      <c r="AE50" s="8" t="s">
        <v>599</v>
      </c>
      <c r="AF50" s="8" t="s">
        <v>285</v>
      </c>
    </row>
    <row r="51" spans="1:32" ht="36" customHeight="1" x14ac:dyDescent="0.25">
      <c r="A51" s="9" t="s">
        <v>122</v>
      </c>
      <c r="B51" s="67" t="s">
        <v>17</v>
      </c>
      <c r="C51" s="4">
        <f>IF(B51="","",VLOOKUP(AD51,Varsayımlar!$B:$Q,3,0))</f>
        <v>8698829380698</v>
      </c>
      <c r="D51" s="4" t="s">
        <v>260</v>
      </c>
      <c r="E51" s="105" t="s">
        <v>37</v>
      </c>
      <c r="F51" s="67" t="s">
        <v>458</v>
      </c>
      <c r="G51" s="67" t="s">
        <v>461</v>
      </c>
      <c r="H51" s="67" t="str">
        <f>IF(B51="","",VLOOKUP(AD51,Varsayımlar!$B:$Q,5,0))</f>
        <v>TORTİLLAS 25 CM 4 PCS 260G</v>
      </c>
      <c r="I51" s="67">
        <f>IF(B51="","",VLOOKUP(AD51,Varsayımlar!B:T,19,0))</f>
        <v>0</v>
      </c>
      <c r="J51" s="67" t="str">
        <f>IF(B51="","",VLOOKUP(AD51,Varsayımlar!$B:$Q,6,0))</f>
        <v>SADE</v>
      </c>
      <c r="K51" s="67">
        <v>924</v>
      </c>
      <c r="L51" s="67"/>
      <c r="M51" s="67">
        <f>K51/84</f>
        <v>11</v>
      </c>
      <c r="N51" s="67"/>
      <c r="O51" s="67">
        <v>5</v>
      </c>
      <c r="P51" s="67">
        <f>IF(B51="","",VLOOKUP(AD51,Varsayımlar!$B:$Q,7,0)*K51)</f>
        <v>27720</v>
      </c>
      <c r="Q51" s="67">
        <f>IF(B51="","",VLOOKUP(AD51,Varsayımlar!$B:$Q,8,0))</f>
        <v>25</v>
      </c>
      <c r="R51" s="67" t="str">
        <f>IF(B51="","",VLOOKUP(AD51,Varsayımlar!$B:$Q,9,0))</f>
        <v>SOFT</v>
      </c>
      <c r="S51" s="67">
        <f>IF(B51="","",VLOOKUP(AD51,Varsayımlar!$B:$Q,10,0))</f>
        <v>4</v>
      </c>
      <c r="T51" s="67">
        <f>IF(B51="","",VLOOKUP(AD51,Varsayımlar!$B:$Q,11,0))</f>
        <v>30</v>
      </c>
      <c r="U51" s="67">
        <f>IF(B51="","",VLOOKUP(AD51,Varsayımlar!$B:$Q,12,0))</f>
        <v>260</v>
      </c>
      <c r="V51" s="67" t="str">
        <f>IF(B51="","",VLOOKUP(AD51,Varsayımlar!$B:$Q,13,0))</f>
        <v>YURTDIŞI</v>
      </c>
      <c r="W51" s="67">
        <f>IF(B51="","",VLOOKUP(AD51,Varsayımlar!$B:$Q,14,0))</f>
        <v>6</v>
      </c>
      <c r="X51" s="68">
        <v>46183</v>
      </c>
      <c r="Y51" s="68">
        <v>46366</v>
      </c>
      <c r="Z51" s="67" t="s">
        <v>460</v>
      </c>
      <c r="AA51" s="67" t="str">
        <f>IF(B51="","",VLOOKUP(AD51,Varsayımlar!$B:$Q,15,0))</f>
        <v>TRİTON -SKT ATILACAK</v>
      </c>
      <c r="AB51" s="67" t="str">
        <f>IF(B51="","",VLOOKUP(AD51,Varsayımlar!$B:$Q,16,0))</f>
        <v>24-26 CM</v>
      </c>
      <c r="AC51" s="64"/>
      <c r="AD51" s="61" t="str">
        <f>IF(B51="","",CONCATENATE(B51,E51))</f>
        <v>LLC TRİTONMUTLUKAL WHEAT TORTILLA</v>
      </c>
      <c r="AE51" s="8" t="s">
        <v>599</v>
      </c>
    </row>
    <row r="52" spans="1:32" ht="36" customHeight="1" x14ac:dyDescent="0.25">
      <c r="A52" s="9" t="s">
        <v>123</v>
      </c>
      <c r="B52" s="111" t="s">
        <v>17</v>
      </c>
      <c r="C52" s="112">
        <f>IF(B52="","",VLOOKUP(AD52,Varsayımlar!$B:$Q,3,0))</f>
        <v>8698829380698</v>
      </c>
      <c r="D52" s="112" t="s">
        <v>266</v>
      </c>
      <c r="E52" s="113" t="s">
        <v>37</v>
      </c>
      <c r="F52" s="111" t="s">
        <v>470</v>
      </c>
      <c r="G52" s="111" t="s">
        <v>473</v>
      </c>
      <c r="H52" s="111" t="str">
        <f>IF(B52="","",VLOOKUP(AD52,Varsayımlar!$B:$Q,5,0))</f>
        <v>TORTİLLAS 25 CM 4 PCS 260G</v>
      </c>
      <c r="I52" s="111">
        <f>IF(B52="","",VLOOKUP(AD52,Varsayımlar!B:T,19,0))</f>
        <v>0</v>
      </c>
      <c r="J52" s="111" t="str">
        <f>IF(B52="","",VLOOKUP(AD52,Varsayımlar!$B:$Q,6,0))</f>
        <v>SADE</v>
      </c>
      <c r="K52" s="111">
        <v>1932</v>
      </c>
      <c r="L52" s="111"/>
      <c r="M52" s="111">
        <f>K52/84</f>
        <v>23</v>
      </c>
      <c r="N52" s="111"/>
      <c r="O52" s="111">
        <v>28</v>
      </c>
      <c r="P52" s="111">
        <f>IF(B52="","",VLOOKUP(AD52,Varsayımlar!$B:$Q,7,0)*K52)</f>
        <v>57960</v>
      </c>
      <c r="Q52" s="111">
        <f>IF(B52="","",VLOOKUP(AD52,Varsayımlar!$B:$Q,8,0))</f>
        <v>25</v>
      </c>
      <c r="R52" s="111" t="str">
        <f>IF(B52="","",VLOOKUP(AD52,Varsayımlar!$B:$Q,9,0))</f>
        <v>SOFT</v>
      </c>
      <c r="S52" s="111">
        <f>IF(B52="","",VLOOKUP(AD52,Varsayımlar!$B:$Q,10,0))</f>
        <v>4</v>
      </c>
      <c r="T52" s="111">
        <f>IF(B52="","",VLOOKUP(AD52,Varsayımlar!$B:$Q,11,0))</f>
        <v>30</v>
      </c>
      <c r="U52" s="111">
        <f>IF(B52="","",VLOOKUP(AD52,Varsayımlar!$B:$Q,12,0))</f>
        <v>260</v>
      </c>
      <c r="V52" s="111" t="str">
        <f>IF(B52="","",VLOOKUP(AD52,Varsayımlar!$B:$Q,13,0))</f>
        <v>YURTDIŞI</v>
      </c>
      <c r="W52" s="111">
        <f>IF(B52="","",VLOOKUP(AD52,Varsayımlar!$B:$Q,14,0))</f>
        <v>6</v>
      </c>
      <c r="X52" s="114">
        <v>46184</v>
      </c>
      <c r="Y52" s="114">
        <v>46367</v>
      </c>
      <c r="Z52" s="111" t="s">
        <v>472</v>
      </c>
      <c r="AA52" s="111" t="str">
        <f>IF(B52="","",VLOOKUP(AD52,Varsayımlar!$B:$Q,15,0))</f>
        <v>TRİTON -SKT ATILACAK</v>
      </c>
      <c r="AB52" s="111" t="str">
        <f>IF(B52="","",VLOOKUP(AD52,Varsayımlar!$B:$Q,16,0))</f>
        <v>24-26 CM</v>
      </c>
      <c r="AC52" s="64"/>
      <c r="AD52" s="61" t="str">
        <f>IF(B52="","",CONCATENATE(B52,E52))</f>
        <v>LLC TRİTONMUTLUKAL WHEAT TORTILLA</v>
      </c>
      <c r="AE52" s="8" t="s">
        <v>599</v>
      </c>
    </row>
    <row r="53" spans="1:32" ht="63" x14ac:dyDescent="0.25">
      <c r="A53" s="9" t="s">
        <v>124</v>
      </c>
      <c r="B53" s="107" t="s">
        <v>90</v>
      </c>
      <c r="C53" s="108">
        <f>IF(B53="","",VLOOKUP(AD53,Varsayımlar!$B:$Q,3,0))</f>
        <v>8698829380698</v>
      </c>
      <c r="D53" s="107" t="s">
        <v>233</v>
      </c>
      <c r="E53" s="107" t="s">
        <v>91</v>
      </c>
      <c r="F53" s="107"/>
      <c r="G53" s="107" t="s">
        <v>562</v>
      </c>
      <c r="H53" s="107" t="str">
        <f>IF(B53="","",VLOOKUP(AD53,Varsayımlar!$B:$Q,5,0))</f>
        <v>MAGNİT MAVİ AMBALAJ 25CM</v>
      </c>
      <c r="I53" s="107">
        <f>IF(B53="","",VLOOKUP(AD53,Varsayımlar!B:T,19,0))</f>
        <v>0</v>
      </c>
      <c r="J53" s="107" t="str">
        <f>IF(B53="","",VLOOKUP(AD53,Varsayımlar!$B:$Q,6,0))</f>
        <v>SADE</v>
      </c>
      <c r="K53" s="107">
        <v>672</v>
      </c>
      <c r="L53" s="107"/>
      <c r="M53" s="107">
        <f>IFERROR(IF(B53="","",K53/VLOOKUP(AD53,Varsayımlar!B:R,17,0)),"")</f>
        <v>8</v>
      </c>
      <c r="N53" s="107"/>
      <c r="O53" s="107">
        <v>10</v>
      </c>
      <c r="P53" s="107">
        <f>IF(B53="","",VLOOKUP(AD53,Varsayımlar!$B:$Q,7,0)*K53)</f>
        <v>20160</v>
      </c>
      <c r="Q53" s="107">
        <f>IF(B53="","",VLOOKUP(AD53,Varsayımlar!$B:$Q,8,0))</f>
        <v>25</v>
      </c>
      <c r="R53" s="107" t="str">
        <f>IF(B53="","",VLOOKUP(AD53,Varsayımlar!$B:$Q,9,0))</f>
        <v>SOFT</v>
      </c>
      <c r="S53" s="107">
        <f>IF(B53="","",VLOOKUP(AD53,Varsayımlar!$B:$Q,10,0))</f>
        <v>4</v>
      </c>
      <c r="T53" s="107">
        <f>IF(B53="","",VLOOKUP(AD53,Varsayımlar!$B:$Q,11,0))</f>
        <v>30</v>
      </c>
      <c r="U53" s="107">
        <f>IF(B53="","",VLOOKUP(AD53,Varsayımlar!$B:$Q,12,0))</f>
        <v>260</v>
      </c>
      <c r="V53" s="107" t="str">
        <f>IF(B53="","",VLOOKUP(AD53,Varsayımlar!$B:$Q,13,0))</f>
        <v>YURTDIŞI</v>
      </c>
      <c r="W53" s="107">
        <f>IF(B53="","",VLOOKUP(AD53,Varsayımlar!$B:$Q,14,0))</f>
        <v>9</v>
      </c>
      <c r="X53" s="110">
        <v>46189</v>
      </c>
      <c r="Y53" s="110">
        <v>46462</v>
      </c>
      <c r="Z53" s="107" t="s">
        <v>565</v>
      </c>
      <c r="AA53" s="107" t="str">
        <f>IF(B53="","",VLOOKUP(AD53,Varsayımlar!$B:$Q,15,0))</f>
        <v>25CM TURUNCU KOLİ-SOL ÜST DİKDÖRTGENE ÜRETİM TARİHİ BASILACAK</v>
      </c>
      <c r="AB53" s="107" t="str">
        <f>IF(B53="","",VLOOKUP(AD53,Varsayımlar!$B:$Q,16,0))</f>
        <v>24-26 CM</v>
      </c>
      <c r="AC53" s="90">
        <f>IF(B53="","",VLOOKUP(Sayfa2!AD54,Varsayımlar!B:S,18,0))</f>
        <v>0</v>
      </c>
      <c r="AD53" s="90" t="str">
        <f t="shared" ref="AD53:AD64" si="2">IF(B53="","",CONCATENATE(B53,E53))</f>
        <v>MAGNİTMAGNİT MAVİ AMBALAJ 25 CM 260G</v>
      </c>
    </row>
    <row r="54" spans="1:32" ht="63" x14ac:dyDescent="0.25">
      <c r="A54" s="9" t="s">
        <v>125</v>
      </c>
      <c r="B54" s="107" t="s">
        <v>90</v>
      </c>
      <c r="C54" s="108">
        <f>IF(B54="","",VLOOKUP(AD54,Varsayımlar!$B:$Q,3,0))</f>
        <v>8698829380698</v>
      </c>
      <c r="D54" s="107" t="s">
        <v>233</v>
      </c>
      <c r="E54" s="107" t="s">
        <v>91</v>
      </c>
      <c r="F54" s="107"/>
      <c r="G54" s="107" t="s">
        <v>563</v>
      </c>
      <c r="H54" s="107" t="str">
        <f>IF(B54="","",VLOOKUP(AD54,Varsayımlar!$B:$Q,5,0))</f>
        <v>MAGNİT MAVİ AMBALAJ 25CM</v>
      </c>
      <c r="I54" s="107">
        <f>IF(B54="","",VLOOKUP(AD54,Varsayımlar!B:T,19,0))</f>
        <v>0</v>
      </c>
      <c r="J54" s="107" t="str">
        <f>IF(B54="","",VLOOKUP(AD54,Varsayımlar!$B:$Q,6,0))</f>
        <v>SADE</v>
      </c>
      <c r="K54" s="107">
        <v>672</v>
      </c>
      <c r="L54" s="107"/>
      <c r="M54" s="107">
        <f>IFERROR(IF(B54="","",K54/VLOOKUP(AD54,Varsayımlar!B:R,17,0)),"")</f>
        <v>8</v>
      </c>
      <c r="N54" s="107"/>
      <c r="O54" s="107">
        <v>10</v>
      </c>
      <c r="P54" s="107">
        <f>IF(B54="","",VLOOKUP(AD54,Varsayımlar!$B:$Q,7,0)*K54)</f>
        <v>20160</v>
      </c>
      <c r="Q54" s="107">
        <f>IF(B54="","",VLOOKUP(AD54,Varsayımlar!$B:$Q,8,0))</f>
        <v>25</v>
      </c>
      <c r="R54" s="107" t="str">
        <f>IF(B54="","",VLOOKUP(AD54,Varsayımlar!$B:$Q,9,0))</f>
        <v>SOFT</v>
      </c>
      <c r="S54" s="107">
        <f>IF(B54="","",VLOOKUP(AD54,Varsayımlar!$B:$Q,10,0))</f>
        <v>4</v>
      </c>
      <c r="T54" s="107">
        <f>IF(B54="","",VLOOKUP(AD54,Varsayımlar!$B:$Q,11,0))</f>
        <v>30</v>
      </c>
      <c r="U54" s="107">
        <f>IF(B54="","",VLOOKUP(AD54,Varsayımlar!$B:$Q,12,0))</f>
        <v>260</v>
      </c>
      <c r="V54" s="107" t="str">
        <f>IF(B54="","",VLOOKUP(AD54,Varsayımlar!$B:$Q,13,0))</f>
        <v>YURTDIŞI</v>
      </c>
      <c r="W54" s="107">
        <f>IF(B54="","",VLOOKUP(AD54,Varsayımlar!$B:$Q,14,0))</f>
        <v>9</v>
      </c>
      <c r="X54" s="110">
        <v>46189</v>
      </c>
      <c r="Y54" s="110">
        <v>46462</v>
      </c>
      <c r="Z54" s="107" t="s">
        <v>565</v>
      </c>
      <c r="AA54" s="107" t="str">
        <f>IF(B54="","",VLOOKUP(AD54,Varsayımlar!$B:$Q,15,0))</f>
        <v>25CM TURUNCU KOLİ-SOL ÜST DİKDÖRTGENE ÜRETİM TARİHİ BASILACAK</v>
      </c>
      <c r="AB54" s="107" t="str">
        <f>IF(B54="","",VLOOKUP(AD54,Varsayımlar!$B:$Q,16,0))</f>
        <v>24-26 CM</v>
      </c>
      <c r="AC54" s="90">
        <f>IF(B54="","",VLOOKUP(Sayfa2!AD55,Varsayımlar!B:S,18,0))</f>
        <v>0</v>
      </c>
      <c r="AD54" s="90" t="str">
        <f t="shared" si="2"/>
        <v>MAGNİTMAGNİT MAVİ AMBALAJ 25 CM 260G</v>
      </c>
    </row>
    <row r="55" spans="1:32" ht="63" x14ac:dyDescent="0.25">
      <c r="A55" s="9" t="s">
        <v>126</v>
      </c>
      <c r="B55" s="107" t="s">
        <v>90</v>
      </c>
      <c r="C55" s="108">
        <f>IF(B55="","",VLOOKUP(AD55,Varsayımlar!$B:$Q,3,0))</f>
        <v>8698829380698</v>
      </c>
      <c r="D55" s="107" t="s">
        <v>233</v>
      </c>
      <c r="E55" s="107" t="s">
        <v>91</v>
      </c>
      <c r="F55" s="107"/>
      <c r="G55" s="107" t="s">
        <v>564</v>
      </c>
      <c r="H55" s="107" t="str">
        <f>IF(B55="","",VLOOKUP(AD55,Varsayımlar!$B:$Q,5,0))</f>
        <v>MAGNİT MAVİ AMBALAJ 25CM</v>
      </c>
      <c r="I55" s="107">
        <f>IF(B55="","",VLOOKUP(AD55,Varsayımlar!B:T,19,0))</f>
        <v>0</v>
      </c>
      <c r="J55" s="107" t="str">
        <f>IF(B55="","",VLOOKUP(AD55,Varsayımlar!$B:$Q,6,0))</f>
        <v>SADE</v>
      </c>
      <c r="K55" s="107">
        <v>672</v>
      </c>
      <c r="L55" s="107"/>
      <c r="M55" s="107">
        <f>IFERROR(IF(B55="","",K55/VLOOKUP(AD55,Varsayımlar!B:R,17,0)),"")</f>
        <v>8</v>
      </c>
      <c r="N55" s="107"/>
      <c r="O55" s="107">
        <v>10</v>
      </c>
      <c r="P55" s="107">
        <f>IF(B55="","",VLOOKUP(AD55,Varsayımlar!$B:$Q,7,0)*K55)</f>
        <v>20160</v>
      </c>
      <c r="Q55" s="107">
        <f>IF(B55="","",VLOOKUP(AD55,Varsayımlar!$B:$Q,8,0))</f>
        <v>25</v>
      </c>
      <c r="R55" s="107" t="str">
        <f>IF(B55="","",VLOOKUP(AD55,Varsayımlar!$B:$Q,9,0))</f>
        <v>SOFT</v>
      </c>
      <c r="S55" s="107">
        <f>IF(B55="","",VLOOKUP(AD55,Varsayımlar!$B:$Q,10,0))</f>
        <v>4</v>
      </c>
      <c r="T55" s="107">
        <f>IF(B55="","",VLOOKUP(AD55,Varsayımlar!$B:$Q,11,0))</f>
        <v>30</v>
      </c>
      <c r="U55" s="107">
        <f>IF(B55="","",VLOOKUP(AD55,Varsayımlar!$B:$Q,12,0))</f>
        <v>260</v>
      </c>
      <c r="V55" s="107" t="str">
        <f>IF(B55="","",VLOOKUP(AD55,Varsayımlar!$B:$Q,13,0))</f>
        <v>YURTDIŞI</v>
      </c>
      <c r="W55" s="107">
        <f>IF(B55="","",VLOOKUP(AD55,Varsayımlar!$B:$Q,14,0))</f>
        <v>9</v>
      </c>
      <c r="X55" s="110">
        <v>46189</v>
      </c>
      <c r="Y55" s="110">
        <v>46462</v>
      </c>
      <c r="Z55" s="107" t="s">
        <v>565</v>
      </c>
      <c r="AA55" s="107" t="str">
        <f>IF(B55="","",VLOOKUP(AD55,Varsayımlar!$B:$Q,15,0))</f>
        <v>25CM TURUNCU KOLİ-SOL ÜST DİKDÖRTGENE ÜRETİM TARİHİ BASILACAK</v>
      </c>
      <c r="AB55" s="107" t="str">
        <f>IF(B55="","",VLOOKUP(AD55,Varsayımlar!$B:$Q,16,0))</f>
        <v>24-26 CM</v>
      </c>
      <c r="AC55" s="90">
        <f>IF(B55="","",VLOOKUP(Sayfa2!AD56,Varsayımlar!B:S,18,0))</f>
        <v>0</v>
      </c>
      <c r="AD55" s="90" t="str">
        <f t="shared" si="2"/>
        <v>MAGNİTMAGNİT MAVİ AMBALAJ 25 CM 260G</v>
      </c>
    </row>
    <row r="56" spans="1:32" ht="63" x14ac:dyDescent="0.25">
      <c r="A56" s="9" t="s">
        <v>127</v>
      </c>
      <c r="B56" s="58" t="s">
        <v>90</v>
      </c>
      <c r="C56" s="59">
        <f>IF(B56="","",VLOOKUP(AD56,Varsayımlar!$B:$Q,3,0))</f>
        <v>8698829380698</v>
      </c>
      <c r="D56" s="58" t="s">
        <v>237</v>
      </c>
      <c r="E56" s="58" t="s">
        <v>91</v>
      </c>
      <c r="F56" s="58"/>
      <c r="G56" s="58" t="s">
        <v>570</v>
      </c>
      <c r="H56" s="58" t="str">
        <f>IF(B56="","",VLOOKUP(AD56,Varsayımlar!$B:$Q,5,0))</f>
        <v>MAGNİT MAVİ AMBALAJ 25CM</v>
      </c>
      <c r="I56" s="58">
        <f>IF(B56="","",VLOOKUP(AD56,Varsayımlar!B:T,19,0))</f>
        <v>0</v>
      </c>
      <c r="J56" s="58" t="str">
        <f>IF(B56="","",VLOOKUP(AD56,Varsayımlar!$B:$Q,6,0))</f>
        <v>SADE</v>
      </c>
      <c r="K56" s="58">
        <v>672</v>
      </c>
      <c r="L56" s="58"/>
      <c r="M56" s="58">
        <f>IFERROR(IF(B56="","",K56/VLOOKUP(AD56,Varsayımlar!B:R,17,0)),"")</f>
        <v>8</v>
      </c>
      <c r="N56" s="58"/>
      <c r="O56" s="58">
        <v>10</v>
      </c>
      <c r="P56" s="58">
        <f>IF(B56="","",VLOOKUP(AD56,Varsayımlar!$B:$Q,7,0)*K56)</f>
        <v>20160</v>
      </c>
      <c r="Q56" s="58">
        <f>IF(B56="","",VLOOKUP(AD56,Varsayımlar!$B:$Q,8,0))</f>
        <v>25</v>
      </c>
      <c r="R56" s="58" t="str">
        <f>IF(B56="","",VLOOKUP(AD56,Varsayımlar!$B:$Q,9,0))</f>
        <v>SOFT</v>
      </c>
      <c r="S56" s="58">
        <f>IF(B56="","",VLOOKUP(AD56,Varsayımlar!$B:$Q,10,0))</f>
        <v>4</v>
      </c>
      <c r="T56" s="58">
        <f>IF(B56="","",VLOOKUP(AD56,Varsayımlar!$B:$Q,11,0))</f>
        <v>30</v>
      </c>
      <c r="U56" s="58">
        <f>IF(B56="","",VLOOKUP(AD56,Varsayımlar!$B:$Q,12,0))</f>
        <v>260</v>
      </c>
      <c r="V56" s="58" t="str">
        <f>IF(B56="","",VLOOKUP(AD56,Varsayımlar!$B:$Q,13,0))</f>
        <v>YURTDIŞI</v>
      </c>
      <c r="W56" s="58">
        <f>IF(B56="","",VLOOKUP(AD56,Varsayımlar!$B:$Q,14,0))</f>
        <v>9</v>
      </c>
      <c r="X56" s="60">
        <v>46191</v>
      </c>
      <c r="Y56" s="60">
        <v>46464</v>
      </c>
      <c r="Z56" s="58" t="s">
        <v>571</v>
      </c>
      <c r="AA56" s="58" t="str">
        <f>IF(B56="","",VLOOKUP(AD56,Varsayımlar!$B:$Q,15,0))</f>
        <v>25CM TURUNCU KOLİ-SOL ÜST DİKDÖRTGENE ÜRETİM TARİHİ BASILACAK</v>
      </c>
      <c r="AB56" s="58" t="str">
        <f>IF(B56="","",VLOOKUP(AD56,Varsayımlar!$B:$Q,16,0))</f>
        <v>24-26 CM</v>
      </c>
      <c r="AC56" s="90">
        <f>IF(B56="","",VLOOKUP(Sayfa2!AD62,Varsayımlar!B:S,18,0))</f>
        <v>0</v>
      </c>
      <c r="AD56" s="90" t="str">
        <f t="shared" si="2"/>
        <v>MAGNİTMAGNİT MAVİ AMBALAJ 25 CM 260G</v>
      </c>
    </row>
    <row r="57" spans="1:32" ht="63" x14ac:dyDescent="0.25">
      <c r="A57" s="9" t="s">
        <v>128</v>
      </c>
      <c r="B57" s="58" t="s">
        <v>90</v>
      </c>
      <c r="C57" s="59">
        <f>IF(B57="","",VLOOKUP(AD57,Varsayımlar!$B:$Q,3,0))</f>
        <v>8698829380698</v>
      </c>
      <c r="D57" s="58" t="s">
        <v>237</v>
      </c>
      <c r="E57" s="58" t="s">
        <v>91</v>
      </c>
      <c r="F57" s="58"/>
      <c r="G57" s="58" t="s">
        <v>572</v>
      </c>
      <c r="H57" s="58" t="str">
        <f>IF(B57="","",VLOOKUP(AD57,Varsayımlar!$B:$Q,5,0))</f>
        <v>MAGNİT MAVİ AMBALAJ 25CM</v>
      </c>
      <c r="I57" s="58">
        <f>IF(B57="","",VLOOKUP(AD57,Varsayımlar!B:T,19,0))</f>
        <v>0</v>
      </c>
      <c r="J57" s="58" t="str">
        <f>IF(B57="","",VLOOKUP(AD57,Varsayımlar!$B:$Q,6,0))</f>
        <v>SADE</v>
      </c>
      <c r="K57" s="58">
        <v>672</v>
      </c>
      <c r="L57" s="58"/>
      <c r="M57" s="58">
        <f>IFERROR(IF(B57="","",K57/VLOOKUP(AD57,Varsayımlar!B:R,17,0)),"")</f>
        <v>8</v>
      </c>
      <c r="N57" s="58"/>
      <c r="O57" s="58">
        <v>10</v>
      </c>
      <c r="P57" s="58">
        <f>IF(B57="","",VLOOKUP(AD57,Varsayımlar!$B:$Q,7,0)*K57)</f>
        <v>20160</v>
      </c>
      <c r="Q57" s="58">
        <f>IF(B57="","",VLOOKUP(AD57,Varsayımlar!$B:$Q,8,0))</f>
        <v>25</v>
      </c>
      <c r="R57" s="58" t="str">
        <f>IF(B57="","",VLOOKUP(AD57,Varsayımlar!$B:$Q,9,0))</f>
        <v>SOFT</v>
      </c>
      <c r="S57" s="58">
        <f>IF(B57="","",VLOOKUP(AD57,Varsayımlar!$B:$Q,10,0))</f>
        <v>4</v>
      </c>
      <c r="T57" s="58">
        <f>IF(B57="","",VLOOKUP(AD57,Varsayımlar!$B:$Q,11,0))</f>
        <v>30</v>
      </c>
      <c r="U57" s="58">
        <f>IF(B57="","",VLOOKUP(AD57,Varsayımlar!$B:$Q,12,0))</f>
        <v>260</v>
      </c>
      <c r="V57" s="58" t="str">
        <f>IF(B57="","",VLOOKUP(AD57,Varsayımlar!$B:$Q,13,0))</f>
        <v>YURTDIŞI</v>
      </c>
      <c r="W57" s="58">
        <f>IF(B57="","",VLOOKUP(AD57,Varsayımlar!$B:$Q,14,0))</f>
        <v>9</v>
      </c>
      <c r="X57" s="60">
        <v>46191</v>
      </c>
      <c r="Y57" s="60">
        <v>46464</v>
      </c>
      <c r="Z57" s="58" t="s">
        <v>571</v>
      </c>
      <c r="AA57" s="58" t="str">
        <f>IF(B57="","",VLOOKUP(AD57,Varsayımlar!$B:$Q,15,0))</f>
        <v>25CM TURUNCU KOLİ-SOL ÜST DİKDÖRTGENE ÜRETİM TARİHİ BASILACAK</v>
      </c>
      <c r="AB57" s="58" t="str">
        <f>IF(B57="","",VLOOKUP(AD57,Varsayımlar!$B:$Q,16,0))</f>
        <v>24-26 CM</v>
      </c>
      <c r="AC57" s="90">
        <f>IF(B57="","",VLOOKUP(Sayfa2!AD63,Varsayımlar!B:S,18,0))</f>
        <v>0</v>
      </c>
      <c r="AD57" s="90" t="str">
        <f t="shared" si="2"/>
        <v>MAGNİTMAGNİT MAVİ AMBALAJ 25 CM 260G</v>
      </c>
    </row>
    <row r="58" spans="1:32" ht="63" x14ac:dyDescent="0.25">
      <c r="A58" s="9" t="s">
        <v>129</v>
      </c>
      <c r="B58" s="58" t="s">
        <v>90</v>
      </c>
      <c r="C58" s="59">
        <f>IF(B58="","",VLOOKUP(AD58,Varsayımlar!$B:$Q,3,0))</f>
        <v>8698829380698</v>
      </c>
      <c r="D58" s="58" t="s">
        <v>237</v>
      </c>
      <c r="E58" s="58" t="s">
        <v>91</v>
      </c>
      <c r="F58" s="58"/>
      <c r="G58" s="58" t="s">
        <v>573</v>
      </c>
      <c r="H58" s="58" t="str">
        <f>IF(B58="","",VLOOKUP(AD58,Varsayımlar!$B:$Q,5,0))</f>
        <v>MAGNİT MAVİ AMBALAJ 25CM</v>
      </c>
      <c r="I58" s="58">
        <f>IF(B58="","",VLOOKUP(AD58,Varsayımlar!B:T,19,0))</f>
        <v>0</v>
      </c>
      <c r="J58" s="58" t="str">
        <f>IF(B58="","",VLOOKUP(AD58,Varsayımlar!$B:$Q,6,0))</f>
        <v>SADE</v>
      </c>
      <c r="K58" s="58">
        <v>672</v>
      </c>
      <c r="L58" s="58"/>
      <c r="M58" s="58">
        <f>IFERROR(IF(B58="","",K58/VLOOKUP(AD58,Varsayımlar!B:R,17,0)),"")</f>
        <v>8</v>
      </c>
      <c r="N58" s="58"/>
      <c r="O58" s="58">
        <v>10</v>
      </c>
      <c r="P58" s="58">
        <f>IF(B58="","",VLOOKUP(AD58,Varsayımlar!$B:$Q,7,0)*K58)</f>
        <v>20160</v>
      </c>
      <c r="Q58" s="58">
        <f>IF(B58="","",VLOOKUP(AD58,Varsayımlar!$B:$Q,8,0))</f>
        <v>25</v>
      </c>
      <c r="R58" s="58" t="str">
        <f>IF(B58="","",VLOOKUP(AD58,Varsayımlar!$B:$Q,9,0))</f>
        <v>SOFT</v>
      </c>
      <c r="S58" s="58">
        <f>IF(B58="","",VLOOKUP(AD58,Varsayımlar!$B:$Q,10,0))</f>
        <v>4</v>
      </c>
      <c r="T58" s="58">
        <f>IF(B58="","",VLOOKUP(AD58,Varsayımlar!$B:$Q,11,0))</f>
        <v>30</v>
      </c>
      <c r="U58" s="58">
        <f>IF(B58="","",VLOOKUP(AD58,Varsayımlar!$B:$Q,12,0))</f>
        <v>260</v>
      </c>
      <c r="V58" s="58" t="str">
        <f>IF(B58="","",VLOOKUP(AD58,Varsayımlar!$B:$Q,13,0))</f>
        <v>YURTDIŞI</v>
      </c>
      <c r="W58" s="58">
        <f>IF(B58="","",VLOOKUP(AD58,Varsayımlar!$B:$Q,14,0))</f>
        <v>9</v>
      </c>
      <c r="X58" s="60">
        <v>46191</v>
      </c>
      <c r="Y58" s="60">
        <v>46464</v>
      </c>
      <c r="Z58" s="58" t="s">
        <v>571</v>
      </c>
      <c r="AA58" s="58" t="str">
        <f>IF(B58="","",VLOOKUP(AD58,Varsayımlar!$B:$Q,15,0))</f>
        <v>25CM TURUNCU KOLİ-SOL ÜST DİKDÖRTGENE ÜRETİM TARİHİ BASILACAK</v>
      </c>
      <c r="AB58" s="58" t="str">
        <f>IF(B58="","",VLOOKUP(AD58,Varsayımlar!$B:$Q,16,0))</f>
        <v>24-26 CM</v>
      </c>
      <c r="AC58" s="90">
        <f>IF(B58="","",VLOOKUP(Sayfa2!AD64,Varsayımlar!B:S,18,0))</f>
        <v>0</v>
      </c>
      <c r="AD58" s="90" t="str">
        <f t="shared" si="2"/>
        <v>MAGNİTMAGNİT MAVİ AMBALAJ 25 CM 260G</v>
      </c>
    </row>
    <row r="59" spans="1:32" ht="63" hidden="1" x14ac:dyDescent="0.25">
      <c r="A59" s="9" t="s">
        <v>132</v>
      </c>
      <c r="B59" s="70" t="s">
        <v>90</v>
      </c>
      <c r="C59" s="71">
        <f>IF(B59="","",VLOOKUP(AD59,Varsayımlar!$B:$Q,3,0))</f>
        <v>8698829380698</v>
      </c>
      <c r="D59" s="70" t="s">
        <v>239</v>
      </c>
      <c r="E59" s="70" t="s">
        <v>91</v>
      </c>
      <c r="F59" s="70"/>
      <c r="G59" s="70" t="s">
        <v>574</v>
      </c>
      <c r="H59" s="70" t="str">
        <f>IF(B59="","",VLOOKUP(AD59,Varsayımlar!$B:$Q,5,0))</f>
        <v>MAGNİT MAVİ AMBALAJ 25CM</v>
      </c>
      <c r="I59" s="70">
        <f>IF(B59="","",VLOOKUP(AD59,Varsayımlar!B:T,19,0))</f>
        <v>0</v>
      </c>
      <c r="J59" s="70" t="str">
        <f>IF(B59="","",VLOOKUP(AD59,Varsayımlar!$B:$Q,6,0))</f>
        <v>SADE</v>
      </c>
      <c r="K59" s="70">
        <v>672</v>
      </c>
      <c r="L59" s="70"/>
      <c r="M59" s="70">
        <f>IFERROR(IF(B59="","",K59/VLOOKUP(AD59,Varsayımlar!B:R,17,0)),"")</f>
        <v>8</v>
      </c>
      <c r="N59" s="70"/>
      <c r="O59" s="70">
        <v>10</v>
      </c>
      <c r="P59" s="70">
        <f>IF(B59="","",VLOOKUP(AD59,Varsayımlar!$B:$Q,7,0)*K59)</f>
        <v>20160</v>
      </c>
      <c r="Q59" s="70">
        <f>IF(B59="","",VLOOKUP(AD59,Varsayımlar!$B:$Q,8,0))</f>
        <v>25</v>
      </c>
      <c r="R59" s="70" t="str">
        <f>IF(B59="","",VLOOKUP(AD59,Varsayımlar!$B:$Q,9,0))</f>
        <v>SOFT</v>
      </c>
      <c r="S59" s="70">
        <f>IF(B59="","",VLOOKUP(AD59,Varsayımlar!$B:$Q,10,0))</f>
        <v>4</v>
      </c>
      <c r="T59" s="70">
        <f>IF(B59="","",VLOOKUP(AD59,Varsayımlar!$B:$Q,11,0))</f>
        <v>30</v>
      </c>
      <c r="U59" s="70">
        <f>IF(B59="","",VLOOKUP(AD59,Varsayımlar!$B:$Q,12,0))</f>
        <v>260</v>
      </c>
      <c r="V59" s="70" t="str">
        <f>IF(B59="","",VLOOKUP(AD59,Varsayımlar!$B:$Q,13,0))</f>
        <v>YURTDIŞI</v>
      </c>
      <c r="W59" s="70">
        <f>IF(B59="","",VLOOKUP(AD59,Varsayımlar!$B:$Q,14,0))</f>
        <v>9</v>
      </c>
      <c r="X59" s="73">
        <v>46192</v>
      </c>
      <c r="Y59" s="73">
        <v>46465</v>
      </c>
      <c r="Z59" s="70" t="s">
        <v>577</v>
      </c>
      <c r="AA59" s="70" t="str">
        <f>IF(B59="","",VLOOKUP(AD59,Varsayımlar!$B:$Q,15,0))</f>
        <v>25CM TURUNCU KOLİ-SOL ÜST DİKDÖRTGENE ÜRETİM TARİHİ BASILACAK</v>
      </c>
      <c r="AB59" s="70" t="str">
        <f>IF(B59="","",VLOOKUP(AD59,Varsayımlar!$B:$Q,16,0))</f>
        <v>24-26 CM</v>
      </c>
      <c r="AC59" s="90">
        <f>IF(B59="","",VLOOKUP(Sayfa2!AD68,Varsayımlar!B:S,18,0))</f>
        <v>0</v>
      </c>
      <c r="AD59" s="90" t="str">
        <f>IF(B59="","",CONCATENATE(B59,E59))</f>
        <v>MAGNİTMAGNİT MAVİ AMBALAJ 25 CM 260G</v>
      </c>
    </row>
    <row r="60" spans="1:32" ht="63" hidden="1" x14ac:dyDescent="0.25">
      <c r="A60" s="9" t="s">
        <v>133</v>
      </c>
      <c r="B60" s="70" t="s">
        <v>90</v>
      </c>
      <c r="C60" s="71">
        <f>IF(B60="","",VLOOKUP(AD60,Varsayımlar!$B:$Q,3,0))</f>
        <v>8698829380698</v>
      </c>
      <c r="D60" s="70" t="s">
        <v>239</v>
      </c>
      <c r="E60" s="70" t="s">
        <v>91</v>
      </c>
      <c r="F60" s="70"/>
      <c r="G60" s="70" t="s">
        <v>575</v>
      </c>
      <c r="H60" s="70" t="str">
        <f>IF(B60="","",VLOOKUP(AD60,Varsayımlar!$B:$Q,5,0))</f>
        <v>MAGNİT MAVİ AMBALAJ 25CM</v>
      </c>
      <c r="I60" s="70">
        <f>IF(B60="","",VLOOKUP(AD60,Varsayımlar!B:T,19,0))</f>
        <v>0</v>
      </c>
      <c r="J60" s="70" t="str">
        <f>IF(B60="","",VLOOKUP(AD60,Varsayımlar!$B:$Q,6,0))</f>
        <v>SADE</v>
      </c>
      <c r="K60" s="70">
        <v>672</v>
      </c>
      <c r="L60" s="70"/>
      <c r="M60" s="70">
        <f>IFERROR(IF(B60="","",K60/VLOOKUP(AD60,Varsayımlar!B:R,17,0)),"")</f>
        <v>8</v>
      </c>
      <c r="N60" s="70"/>
      <c r="O60" s="70">
        <v>10</v>
      </c>
      <c r="P60" s="70">
        <f>IF(B60="","",VLOOKUP(AD60,Varsayımlar!$B:$Q,7,0)*K60)</f>
        <v>20160</v>
      </c>
      <c r="Q60" s="70">
        <f>IF(B60="","",VLOOKUP(AD60,Varsayımlar!$B:$Q,8,0))</f>
        <v>25</v>
      </c>
      <c r="R60" s="70" t="str">
        <f>IF(B60="","",VLOOKUP(AD60,Varsayımlar!$B:$Q,9,0))</f>
        <v>SOFT</v>
      </c>
      <c r="S60" s="70">
        <f>IF(B60="","",VLOOKUP(AD60,Varsayımlar!$B:$Q,10,0))</f>
        <v>4</v>
      </c>
      <c r="T60" s="70">
        <f>IF(B60="","",VLOOKUP(AD60,Varsayımlar!$B:$Q,11,0))</f>
        <v>30</v>
      </c>
      <c r="U60" s="70">
        <f>IF(B60="","",VLOOKUP(AD60,Varsayımlar!$B:$Q,12,0))</f>
        <v>260</v>
      </c>
      <c r="V60" s="70" t="str">
        <f>IF(B60="","",VLOOKUP(AD60,Varsayımlar!$B:$Q,13,0))</f>
        <v>YURTDIŞI</v>
      </c>
      <c r="W60" s="70">
        <f>IF(B60="","",VLOOKUP(AD60,Varsayımlar!$B:$Q,14,0))</f>
        <v>9</v>
      </c>
      <c r="X60" s="73">
        <v>46192</v>
      </c>
      <c r="Y60" s="73">
        <v>46465</v>
      </c>
      <c r="Z60" s="70" t="s">
        <v>577</v>
      </c>
      <c r="AA60" s="70" t="str">
        <f>IF(B60="","",VLOOKUP(AD60,Varsayımlar!$B:$Q,15,0))</f>
        <v>25CM TURUNCU KOLİ-SOL ÜST DİKDÖRTGENE ÜRETİM TARİHİ BASILACAK</v>
      </c>
      <c r="AB60" s="70" t="str">
        <f>IF(B60="","",VLOOKUP(AD60,Varsayımlar!$B:$Q,16,0))</f>
        <v>24-26 CM</v>
      </c>
      <c r="AC60" s="90">
        <f>IF(B60="","",VLOOKUP(Sayfa2!AD69,Varsayımlar!B:S,18,0))</f>
        <v>0</v>
      </c>
      <c r="AD60" s="90" t="str">
        <f>IF(B60="","",CONCATENATE(B60,E60))</f>
        <v>MAGNİTMAGNİT MAVİ AMBALAJ 25 CM 260G</v>
      </c>
    </row>
    <row r="61" spans="1:32" ht="63" hidden="1" x14ac:dyDescent="0.25">
      <c r="A61" s="9" t="s">
        <v>134</v>
      </c>
      <c r="B61" s="70" t="s">
        <v>90</v>
      </c>
      <c r="C61" s="71">
        <f>IF(B61="","",VLOOKUP(AD61,Varsayımlar!$B:$Q,3,0))</f>
        <v>8698829380698</v>
      </c>
      <c r="D61" s="70" t="s">
        <v>239</v>
      </c>
      <c r="E61" s="70" t="s">
        <v>91</v>
      </c>
      <c r="F61" s="70"/>
      <c r="G61" s="70" t="s">
        <v>576</v>
      </c>
      <c r="H61" s="70" t="str">
        <f>IF(B61="","",VLOOKUP(AD61,Varsayımlar!$B:$Q,5,0))</f>
        <v>MAGNİT MAVİ AMBALAJ 25CM</v>
      </c>
      <c r="I61" s="70">
        <f>IF(B61="","",VLOOKUP(AD61,Varsayımlar!B:T,19,0))</f>
        <v>0</v>
      </c>
      <c r="J61" s="70" t="str">
        <f>IF(B61="","",VLOOKUP(AD61,Varsayımlar!$B:$Q,6,0))</f>
        <v>SADE</v>
      </c>
      <c r="K61" s="70">
        <v>672</v>
      </c>
      <c r="L61" s="70"/>
      <c r="M61" s="70">
        <f>IFERROR(IF(B61="","",K61/VLOOKUP(AD61,Varsayımlar!B:R,17,0)),"")</f>
        <v>8</v>
      </c>
      <c r="N61" s="70"/>
      <c r="O61" s="70">
        <v>10</v>
      </c>
      <c r="P61" s="70">
        <f>IF(B61="","",VLOOKUP(AD61,Varsayımlar!$B:$Q,7,0)*K61)</f>
        <v>20160</v>
      </c>
      <c r="Q61" s="70">
        <f>IF(B61="","",VLOOKUP(AD61,Varsayımlar!$B:$Q,8,0))</f>
        <v>25</v>
      </c>
      <c r="R61" s="70" t="str">
        <f>IF(B61="","",VLOOKUP(AD61,Varsayımlar!$B:$Q,9,0))</f>
        <v>SOFT</v>
      </c>
      <c r="S61" s="70">
        <f>IF(B61="","",VLOOKUP(AD61,Varsayımlar!$B:$Q,10,0))</f>
        <v>4</v>
      </c>
      <c r="T61" s="70">
        <f>IF(B61="","",VLOOKUP(AD61,Varsayımlar!$B:$Q,11,0))</f>
        <v>30</v>
      </c>
      <c r="U61" s="70">
        <f>IF(B61="","",VLOOKUP(AD61,Varsayımlar!$B:$Q,12,0))</f>
        <v>260</v>
      </c>
      <c r="V61" s="70" t="str">
        <f>IF(B61="","",VLOOKUP(AD61,Varsayımlar!$B:$Q,13,0))</f>
        <v>YURTDIŞI</v>
      </c>
      <c r="W61" s="70">
        <f>IF(B61="","",VLOOKUP(AD61,Varsayımlar!$B:$Q,14,0))</f>
        <v>9</v>
      </c>
      <c r="X61" s="73">
        <v>46192</v>
      </c>
      <c r="Y61" s="73">
        <v>46465</v>
      </c>
      <c r="Z61" s="70" t="s">
        <v>577</v>
      </c>
      <c r="AA61" s="70" t="str">
        <f>IF(B61="","",VLOOKUP(AD61,Varsayımlar!$B:$Q,15,0))</f>
        <v>25CM TURUNCU KOLİ-SOL ÜST DİKDÖRTGENE ÜRETİM TARİHİ BASILACAK</v>
      </c>
      <c r="AB61" s="70" t="str">
        <f>IF(B61="","",VLOOKUP(AD61,Varsayımlar!$B:$Q,16,0))</f>
        <v>24-26 CM</v>
      </c>
      <c r="AC61" s="90">
        <f>IF(B61="","",VLOOKUP(Sayfa2!AD70,Varsayımlar!B:S,18,0))</f>
        <v>0</v>
      </c>
      <c r="AD61" s="90" t="str">
        <f>IF(B61="","",CONCATENATE(B61,E61))</f>
        <v>MAGNİTMAGNİT MAVİ AMBALAJ 25 CM 260G</v>
      </c>
    </row>
    <row r="62" spans="1:32" ht="63" hidden="1" x14ac:dyDescent="0.25">
      <c r="A62" s="9" t="s">
        <v>135</v>
      </c>
      <c r="B62" s="77" t="s">
        <v>90</v>
      </c>
      <c r="C62" s="76">
        <f>IF(B62="","",VLOOKUP(AD62,Varsayımlar!$B:$Q,3,0))</f>
        <v>8698829380698</v>
      </c>
      <c r="D62" s="77" t="s">
        <v>261</v>
      </c>
      <c r="E62" s="77" t="s">
        <v>91</v>
      </c>
      <c r="F62" s="77"/>
      <c r="G62" s="77" t="s">
        <v>582</v>
      </c>
      <c r="H62" s="77" t="str">
        <f>IF(B62="","",VLOOKUP(AD62,Varsayımlar!$B:$Q,5,0))</f>
        <v>MAGNİT MAVİ AMBALAJ 25CM</v>
      </c>
      <c r="I62" s="77">
        <f>IF(B62="","",VLOOKUP(AD62,Varsayımlar!B:T,19,0))</f>
        <v>0</v>
      </c>
      <c r="J62" s="77" t="str">
        <f>IF(B62="","",VLOOKUP(AD62,Varsayımlar!$B:$Q,6,0))</f>
        <v>SADE</v>
      </c>
      <c r="K62" s="77">
        <v>672</v>
      </c>
      <c r="L62" s="77"/>
      <c r="M62" s="77">
        <f>IFERROR(IF(B62="","",K62/VLOOKUP(AD62,Varsayımlar!B:R,17,0)),"")</f>
        <v>8</v>
      </c>
      <c r="N62" s="77"/>
      <c r="O62" s="77">
        <v>10</v>
      </c>
      <c r="P62" s="77">
        <f>IF(B62="","",VLOOKUP(AD62,Varsayımlar!$B:$Q,7,0)*K62)</f>
        <v>20160</v>
      </c>
      <c r="Q62" s="77">
        <f>IF(B62="","",VLOOKUP(AD62,Varsayımlar!$B:$Q,8,0))</f>
        <v>25</v>
      </c>
      <c r="R62" s="77" t="str">
        <f>IF(B62="","",VLOOKUP(AD62,Varsayımlar!$B:$Q,9,0))</f>
        <v>SOFT</v>
      </c>
      <c r="S62" s="77">
        <f>IF(B62="","",VLOOKUP(AD62,Varsayımlar!$B:$Q,10,0))</f>
        <v>4</v>
      </c>
      <c r="T62" s="77">
        <f>IF(B62="","",VLOOKUP(AD62,Varsayımlar!$B:$Q,11,0))</f>
        <v>30</v>
      </c>
      <c r="U62" s="77">
        <f>IF(B62="","",VLOOKUP(AD62,Varsayımlar!$B:$Q,12,0))</f>
        <v>260</v>
      </c>
      <c r="V62" s="77" t="str">
        <f>IF(B62="","",VLOOKUP(AD62,Varsayımlar!$B:$Q,13,0))</f>
        <v>YURTDIŞI</v>
      </c>
      <c r="W62" s="77">
        <f>IF(B62="","",VLOOKUP(AD62,Varsayımlar!$B:$Q,14,0))</f>
        <v>9</v>
      </c>
      <c r="X62" s="78">
        <v>46195</v>
      </c>
      <c r="Y62" s="78">
        <v>46468</v>
      </c>
      <c r="Z62" s="77" t="s">
        <v>585</v>
      </c>
      <c r="AA62" s="77" t="str">
        <f>IF(B62="","",VLOOKUP(AD62,Varsayımlar!$B:$Q,15,0))</f>
        <v>25CM TURUNCU KOLİ-SOL ÜST DİKDÖRTGENE ÜRETİM TARİHİ BASILACAK</v>
      </c>
      <c r="AB62" s="77" t="str">
        <f>IF(B62="","",VLOOKUP(AD62,Varsayımlar!$B:$Q,16,0))</f>
        <v>24-26 CM</v>
      </c>
      <c r="AC62" s="90">
        <f>IF(B62="","",VLOOKUP(Sayfa2!AD76,Varsayımlar!B:S,18,0))</f>
        <v>0</v>
      </c>
      <c r="AD62" s="90" t="str">
        <f t="shared" si="2"/>
        <v>MAGNİTMAGNİT MAVİ AMBALAJ 25 CM 260G</v>
      </c>
    </row>
    <row r="63" spans="1:32" ht="63" hidden="1" x14ac:dyDescent="0.25">
      <c r="A63" s="9" t="s">
        <v>136</v>
      </c>
      <c r="B63" s="77" t="s">
        <v>90</v>
      </c>
      <c r="C63" s="76">
        <f>IF(B63="","",VLOOKUP(AD63,Varsayımlar!$B:$Q,3,0))</f>
        <v>8698829380698</v>
      </c>
      <c r="D63" s="77" t="s">
        <v>261</v>
      </c>
      <c r="E63" s="77" t="s">
        <v>91</v>
      </c>
      <c r="F63" s="77"/>
      <c r="G63" s="77" t="s">
        <v>583</v>
      </c>
      <c r="H63" s="77" t="str">
        <f>IF(B63="","",VLOOKUP(AD63,Varsayımlar!$B:$Q,5,0))</f>
        <v>MAGNİT MAVİ AMBALAJ 25CM</v>
      </c>
      <c r="I63" s="77">
        <f>IF(B63="","",VLOOKUP(AD63,Varsayımlar!B:T,19,0))</f>
        <v>0</v>
      </c>
      <c r="J63" s="77" t="str">
        <f>IF(B63="","",VLOOKUP(AD63,Varsayımlar!$B:$Q,6,0))</f>
        <v>SADE</v>
      </c>
      <c r="K63" s="77">
        <v>672</v>
      </c>
      <c r="L63" s="77"/>
      <c r="M63" s="77">
        <f>IFERROR(IF(B63="","",K63/VLOOKUP(AD63,Varsayımlar!B:R,17,0)),"")</f>
        <v>8</v>
      </c>
      <c r="N63" s="77"/>
      <c r="O63" s="77">
        <v>10</v>
      </c>
      <c r="P63" s="77">
        <f>IF(B63="","",VLOOKUP(AD63,Varsayımlar!$B:$Q,7,0)*K63)</f>
        <v>20160</v>
      </c>
      <c r="Q63" s="77">
        <f>IF(B63="","",VLOOKUP(AD63,Varsayımlar!$B:$Q,8,0))</f>
        <v>25</v>
      </c>
      <c r="R63" s="77" t="str">
        <f>IF(B63="","",VLOOKUP(AD63,Varsayımlar!$B:$Q,9,0))</f>
        <v>SOFT</v>
      </c>
      <c r="S63" s="77">
        <f>IF(B63="","",VLOOKUP(AD63,Varsayımlar!$B:$Q,10,0))</f>
        <v>4</v>
      </c>
      <c r="T63" s="77">
        <f>IF(B63="","",VLOOKUP(AD63,Varsayımlar!$B:$Q,11,0))</f>
        <v>30</v>
      </c>
      <c r="U63" s="77">
        <f>IF(B63="","",VLOOKUP(AD63,Varsayımlar!$B:$Q,12,0))</f>
        <v>260</v>
      </c>
      <c r="V63" s="77" t="str">
        <f>IF(B63="","",VLOOKUP(AD63,Varsayımlar!$B:$Q,13,0))</f>
        <v>YURTDIŞI</v>
      </c>
      <c r="W63" s="77">
        <f>IF(B63="","",VLOOKUP(AD63,Varsayımlar!$B:$Q,14,0))</f>
        <v>9</v>
      </c>
      <c r="X63" s="78">
        <v>46195</v>
      </c>
      <c r="Y63" s="78">
        <v>46468</v>
      </c>
      <c r="Z63" s="77" t="s">
        <v>585</v>
      </c>
      <c r="AA63" s="77" t="str">
        <f>IF(B63="","",VLOOKUP(AD63,Varsayımlar!$B:$Q,15,0))</f>
        <v>25CM TURUNCU KOLİ-SOL ÜST DİKDÖRTGENE ÜRETİM TARİHİ BASILACAK</v>
      </c>
      <c r="AB63" s="77" t="str">
        <f>IF(B63="","",VLOOKUP(AD63,Varsayımlar!$B:$Q,16,0))</f>
        <v>24-26 CM</v>
      </c>
      <c r="AC63" s="90">
        <f>IF(B63="","",VLOOKUP(Sayfa2!AD77,Varsayımlar!B:S,18,0))</f>
        <v>0</v>
      </c>
      <c r="AD63" s="90" t="str">
        <f t="shared" si="2"/>
        <v>MAGNİTMAGNİT MAVİ AMBALAJ 25 CM 260G</v>
      </c>
    </row>
    <row r="64" spans="1:32" ht="63" hidden="1" x14ac:dyDescent="0.25">
      <c r="A64" s="9" t="s">
        <v>137</v>
      </c>
      <c r="B64" s="77" t="s">
        <v>90</v>
      </c>
      <c r="C64" s="76">
        <f>IF(B64="","",VLOOKUP(AD64,Varsayımlar!$B:$Q,3,0))</f>
        <v>8698829380698</v>
      </c>
      <c r="D64" s="77" t="s">
        <v>261</v>
      </c>
      <c r="E64" s="77" t="s">
        <v>91</v>
      </c>
      <c r="F64" s="77"/>
      <c r="G64" s="77" t="s">
        <v>584</v>
      </c>
      <c r="H64" s="77" t="str">
        <f>IF(B64="","",VLOOKUP(AD64,Varsayımlar!$B:$Q,5,0))</f>
        <v>MAGNİT MAVİ AMBALAJ 25CM</v>
      </c>
      <c r="I64" s="77">
        <f>IF(B64="","",VLOOKUP(AD64,Varsayımlar!B:T,19,0))</f>
        <v>0</v>
      </c>
      <c r="J64" s="77" t="str">
        <f>IF(B64="","",VLOOKUP(AD64,Varsayımlar!$B:$Q,6,0))</f>
        <v>SADE</v>
      </c>
      <c r="K64" s="77">
        <v>672</v>
      </c>
      <c r="L64" s="77"/>
      <c r="M64" s="77">
        <f>IFERROR(IF(B64="","",K64/VLOOKUP(AD64,Varsayımlar!B:R,17,0)),"")</f>
        <v>8</v>
      </c>
      <c r="N64" s="77"/>
      <c r="O64" s="77">
        <v>10</v>
      </c>
      <c r="P64" s="77">
        <f>IF(B64="","",VLOOKUP(AD64,Varsayımlar!$B:$Q,7,0)*K64)</f>
        <v>20160</v>
      </c>
      <c r="Q64" s="77">
        <f>IF(B64="","",VLOOKUP(AD64,Varsayımlar!$B:$Q,8,0))</f>
        <v>25</v>
      </c>
      <c r="R64" s="77" t="str">
        <f>IF(B64="","",VLOOKUP(AD64,Varsayımlar!$B:$Q,9,0))</f>
        <v>SOFT</v>
      </c>
      <c r="S64" s="77">
        <f>IF(B64="","",VLOOKUP(AD64,Varsayımlar!$B:$Q,10,0))</f>
        <v>4</v>
      </c>
      <c r="T64" s="77">
        <f>IF(B64="","",VLOOKUP(AD64,Varsayımlar!$B:$Q,11,0))</f>
        <v>30</v>
      </c>
      <c r="U64" s="77">
        <f>IF(B64="","",VLOOKUP(AD64,Varsayımlar!$B:$Q,12,0))</f>
        <v>260</v>
      </c>
      <c r="V64" s="77" t="str">
        <f>IF(B64="","",VLOOKUP(AD64,Varsayımlar!$B:$Q,13,0))</f>
        <v>YURTDIŞI</v>
      </c>
      <c r="W64" s="77">
        <f>IF(B64="","",VLOOKUP(AD64,Varsayımlar!$B:$Q,14,0))</f>
        <v>9</v>
      </c>
      <c r="X64" s="78">
        <v>46195</v>
      </c>
      <c r="Y64" s="78">
        <v>46468</v>
      </c>
      <c r="Z64" s="77" t="s">
        <v>585</v>
      </c>
      <c r="AA64" s="77" t="str">
        <f>IF(B64="","",VLOOKUP(AD64,Varsayımlar!$B:$Q,15,0))</f>
        <v>25CM TURUNCU KOLİ-SOL ÜST DİKDÖRTGENE ÜRETİM TARİHİ BASILACAK</v>
      </c>
      <c r="AB64" s="77" t="str">
        <f>IF(B64="","",VLOOKUP(AD64,Varsayımlar!$B:$Q,16,0))</f>
        <v>24-26 CM</v>
      </c>
      <c r="AC64" s="90">
        <f>IF(B64="","",VLOOKUP(Sayfa2!AD78,Varsayımlar!B:S,18,0))</f>
        <v>0</v>
      </c>
      <c r="AD64" s="90" t="str">
        <f t="shared" si="2"/>
        <v>MAGNİTMAGNİT MAVİ AMBALAJ 25 CM 260G</v>
      </c>
    </row>
    <row r="65" spans="1:32" x14ac:dyDescent="0.25">
      <c r="A65" s="9" t="s">
        <v>138</v>
      </c>
      <c r="B65" s="70"/>
      <c r="C65" s="71" t="str">
        <f>IF(B65="","",VLOOKUP(AD65,Varsayımlar!$B:$Q,3,0))</f>
        <v/>
      </c>
      <c r="D65" s="71"/>
      <c r="E65" s="71"/>
      <c r="F65" s="70"/>
      <c r="G65" s="70"/>
      <c r="H65" s="70" t="str">
        <f>IF(B65="","",VLOOKUP(AD65,Varsayımlar!$B:$Q,5,0))</f>
        <v/>
      </c>
      <c r="I65" s="70"/>
      <c r="J65" s="70" t="str">
        <f>IF(B65="","",VLOOKUP(AD65,Varsayımlar!$B:$Q,6,0))</f>
        <v/>
      </c>
      <c r="K65" s="70"/>
      <c r="L65" s="70"/>
      <c r="M65" s="70" t="str">
        <f>IFERROR(IF(B65="","",K65/VLOOKUP(AD65,Varsayımlar!B:R,17,0)),"")</f>
        <v/>
      </c>
      <c r="N65" s="70"/>
      <c r="O65" s="70"/>
      <c r="P65" s="70" t="str">
        <f>IF(B65="","",VLOOKUP(AD65,Varsayımlar!$B:$Q,7,0)*K65)</f>
        <v/>
      </c>
      <c r="Q65" s="70" t="str">
        <f>IF(B65="","",VLOOKUP(AD65,Varsayımlar!$B:$Q,8,0))</f>
        <v/>
      </c>
      <c r="R65" s="70" t="str">
        <f>IF(B65="","",VLOOKUP(AD65,Varsayımlar!$B:$Q,9,0))</f>
        <v/>
      </c>
      <c r="S65" s="70" t="str">
        <f>IF(B65="","",VLOOKUP(AD65,Varsayımlar!$B:$Q,10,0))</f>
        <v/>
      </c>
      <c r="T65" s="70" t="str">
        <f>IF(B65="","",VLOOKUP(AD65,Varsayımlar!$B:$Q,11,0))</f>
        <v/>
      </c>
      <c r="U65" s="70" t="str">
        <f>IF(B65="","",VLOOKUP(AD65,Varsayımlar!$B:$Q,12,0))</f>
        <v/>
      </c>
      <c r="V65" s="70" t="str">
        <f>IF(B65="","",VLOOKUP(AD65,Varsayımlar!$B:$Q,13,0))</f>
        <v/>
      </c>
      <c r="W65" s="70" t="str">
        <f>IF(B65="","",VLOOKUP(AD65,Varsayımlar!$B:$Q,14,0))</f>
        <v/>
      </c>
      <c r="X65" s="70"/>
      <c r="Y65" s="70"/>
      <c r="Z65" s="70"/>
      <c r="AA65" s="70" t="str">
        <f>IF(B65="","",VLOOKUP(AD65,Varsayımlar!$B:$Q,15,0))</f>
        <v/>
      </c>
      <c r="AB65" s="70" t="str">
        <f>IF(B65="","",VLOOKUP(AD65,Varsayımlar!$B:$Q,16,0))</f>
        <v/>
      </c>
      <c r="AC65" s="70" t="str">
        <f>IF(B65="","",VLOOKUP(Sayfa2!AD32,Varsayımlar!B:S,18,0))</f>
        <v/>
      </c>
      <c r="AD65" s="61"/>
    </row>
    <row r="66" spans="1:32" x14ac:dyDescent="0.25">
      <c r="A66" s="9" t="s">
        <v>188</v>
      </c>
      <c r="B66" s="70"/>
      <c r="C66" s="71" t="str">
        <f>IF(B66="","",VLOOKUP(AD66,Varsayımlar!$B:$Q,3,0))</f>
        <v/>
      </c>
      <c r="D66" s="71"/>
      <c r="E66" s="71"/>
      <c r="F66" s="70"/>
      <c r="G66" s="70"/>
      <c r="H66" s="70" t="str">
        <f>IF(B66="","",VLOOKUP(AD66,Varsayımlar!$B:$Q,5,0))</f>
        <v/>
      </c>
      <c r="I66" s="70"/>
      <c r="J66" s="70" t="str">
        <f>IF(B66="","",VLOOKUP(AD66,Varsayımlar!$B:$Q,6,0))</f>
        <v/>
      </c>
      <c r="K66" s="70"/>
      <c r="L66" s="70"/>
      <c r="M66" s="70" t="str">
        <f>IFERROR(IF(B66="","",K66/VLOOKUP(AD66,Varsayımlar!B:R,17,0)),"")</f>
        <v/>
      </c>
      <c r="N66" s="70"/>
      <c r="O66" s="70"/>
      <c r="P66" s="70" t="str">
        <f>IF(B66="","",VLOOKUP(AD66,Varsayımlar!$B:$Q,7,0)*K66)</f>
        <v/>
      </c>
      <c r="Q66" s="70" t="str">
        <f>IF(B66="","",VLOOKUP(AD66,Varsayımlar!$B:$Q,8,0))</f>
        <v/>
      </c>
      <c r="R66" s="70" t="str">
        <f>IF(B66="","",VLOOKUP(AD66,Varsayımlar!$B:$Q,9,0))</f>
        <v/>
      </c>
      <c r="S66" s="70" t="str">
        <f>IF(B66="","",VLOOKUP(AD66,Varsayımlar!$B:$Q,10,0))</f>
        <v/>
      </c>
      <c r="T66" s="70" t="str">
        <f>IF(B66="","",VLOOKUP(AD66,Varsayımlar!$B:$Q,11,0))</f>
        <v/>
      </c>
      <c r="U66" s="70" t="str">
        <f>IF(B66="","",VLOOKUP(AD66,Varsayımlar!$B:$Q,12,0))</f>
        <v/>
      </c>
      <c r="V66" s="70" t="str">
        <f>IF(B66="","",VLOOKUP(AD66,Varsayımlar!$B:$Q,13,0))</f>
        <v/>
      </c>
      <c r="W66" s="70" t="str">
        <f>IF(B66="","",VLOOKUP(AD66,Varsayımlar!$B:$Q,14,0))</f>
        <v/>
      </c>
      <c r="X66" s="70"/>
      <c r="Y66" s="70"/>
      <c r="Z66" s="70"/>
      <c r="AA66" s="70" t="str">
        <f>IF(B66="","",VLOOKUP(AD66,Varsayımlar!$B:$Q,15,0))</f>
        <v/>
      </c>
      <c r="AB66" s="70" t="str">
        <f>IF(B66="","",VLOOKUP(AD66,Varsayımlar!$B:$Q,16,0))</f>
        <v/>
      </c>
      <c r="AC66" s="70" t="str">
        <f>IF(B66="","",VLOOKUP(Sayfa2!AD33,Varsayımlar!B:S,18,0))</f>
        <v/>
      </c>
      <c r="AD66" s="61"/>
    </row>
    <row r="67" spans="1:32" x14ac:dyDescent="0.25">
      <c r="C67" s="80" t="str">
        <f>IF(B67="","",VLOOKUP(AD67,Varsayımlar!$B:$Q,3,0))</f>
        <v/>
      </c>
      <c r="H67" s="8" t="str">
        <f>IF(B67="","",VLOOKUP(AD67,Varsayımlar!$B:$Q,5,0))</f>
        <v/>
      </c>
      <c r="J67" s="8" t="str">
        <f>IF(B67="","",VLOOKUP(AD67,Varsayımlar!$B:$Q,6,0))</f>
        <v/>
      </c>
      <c r="P67" s="8" t="str">
        <f>IF(B67="","",VLOOKUP(AD67,Varsayımlar!$B:$Q,7,0)*K67)</f>
        <v/>
      </c>
      <c r="Q67" s="8" t="str">
        <f>IF(B67="","",VLOOKUP(AD67,Varsayımlar!$B:$Q,8,0))</f>
        <v/>
      </c>
      <c r="R67" s="8" t="str">
        <f>IF(B67="","",VLOOKUP(AD67,Varsayımlar!$B:$Q,9,0))</f>
        <v/>
      </c>
      <c r="S67" s="8" t="str">
        <f>IF(B67="","",VLOOKUP(AD67,Varsayımlar!$B:$Q,10,0))</f>
        <v/>
      </c>
      <c r="T67" s="8" t="str">
        <f>IF(B67="","",VLOOKUP(AD67,Varsayımlar!$B:$Q,11,0))</f>
        <v/>
      </c>
      <c r="U67" s="8" t="str">
        <f>IF(B67="","",VLOOKUP(AD67,Varsayımlar!$B:$Q,12,0))</f>
        <v/>
      </c>
      <c r="V67" s="8" t="str">
        <f>IF(B67="","",VLOOKUP(AD67,Varsayımlar!$B:$Q,13,0))</f>
        <v/>
      </c>
      <c r="W67" s="8" t="str">
        <f>IF(B67="","",VLOOKUP(AD67,Varsayımlar!$B:$Q,14,0))</f>
        <v/>
      </c>
      <c r="AA67" s="8" t="str">
        <f>IF(B67="","",VLOOKUP(AD67,Varsayımlar!$B:$Q,15,0))</f>
        <v/>
      </c>
      <c r="AB67" s="8" t="str">
        <f>IF(B67="","",VLOOKUP(AD67,Varsayımlar!$B:$Q,16,0))</f>
        <v/>
      </c>
      <c r="AD67" s="8" t="str">
        <f>IF(B67="","",CONCATENATE(B67,E67))</f>
        <v/>
      </c>
    </row>
    <row r="68" spans="1:32" ht="31.5" x14ac:dyDescent="0.25">
      <c r="A68" s="198" t="s">
        <v>120</v>
      </c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55"/>
    </row>
    <row r="69" spans="1:32" ht="63" x14ac:dyDescent="0.25">
      <c r="A69" s="9" t="s">
        <v>0</v>
      </c>
      <c r="B69" s="9" t="s">
        <v>1</v>
      </c>
      <c r="C69" s="10" t="s">
        <v>36</v>
      </c>
      <c r="D69" s="10" t="s">
        <v>177</v>
      </c>
      <c r="E69" s="10" t="s">
        <v>42</v>
      </c>
      <c r="F69" s="9" t="s">
        <v>43</v>
      </c>
      <c r="G69" s="9" t="s">
        <v>13</v>
      </c>
      <c r="H69" s="9" t="s">
        <v>2</v>
      </c>
      <c r="I69" s="9" t="s">
        <v>83</v>
      </c>
      <c r="J69" s="9" t="s">
        <v>3</v>
      </c>
      <c r="K69" s="9" t="s">
        <v>21</v>
      </c>
      <c r="L69" s="9" t="s">
        <v>141</v>
      </c>
      <c r="M69" s="9" t="s">
        <v>20</v>
      </c>
      <c r="N69" s="9" t="s">
        <v>243</v>
      </c>
      <c r="O69" s="9" t="s">
        <v>176</v>
      </c>
      <c r="P69" s="9" t="s">
        <v>16</v>
      </c>
      <c r="Q69" s="9" t="s">
        <v>4</v>
      </c>
      <c r="R69" s="9" t="s">
        <v>5</v>
      </c>
      <c r="S69" s="9" t="s">
        <v>6</v>
      </c>
      <c r="T69" s="9" t="s">
        <v>33</v>
      </c>
      <c r="U69" s="9" t="s">
        <v>7</v>
      </c>
      <c r="V69" s="9" t="s">
        <v>8</v>
      </c>
      <c r="W69" s="9" t="s">
        <v>9</v>
      </c>
      <c r="X69" s="9" t="s">
        <v>10</v>
      </c>
      <c r="Y69" s="9" t="s">
        <v>11</v>
      </c>
      <c r="Z69" s="9" t="s">
        <v>12</v>
      </c>
      <c r="AA69" s="9" t="s">
        <v>14</v>
      </c>
      <c r="AB69" s="9" t="s">
        <v>15</v>
      </c>
      <c r="AC69" s="9" t="s">
        <v>305</v>
      </c>
      <c r="AD69" s="8" t="s">
        <v>50</v>
      </c>
    </row>
    <row r="70" spans="1:32" ht="62.25" customHeight="1" x14ac:dyDescent="0.25">
      <c r="A70" s="9" t="s">
        <v>29</v>
      </c>
      <c r="B70" s="70" t="s">
        <v>17</v>
      </c>
      <c r="C70" s="71">
        <f>IF(B70="","",VLOOKUP(AD70,Varsayımlar!$B:$Q,3,0))</f>
        <v>8698829380698</v>
      </c>
      <c r="D70" s="71" t="s">
        <v>261</v>
      </c>
      <c r="E70" s="106" t="s">
        <v>37</v>
      </c>
      <c r="F70" s="70" t="s">
        <v>462</v>
      </c>
      <c r="G70" s="70" t="s">
        <v>463</v>
      </c>
      <c r="H70" s="70" t="str">
        <f>IF(B70="","",VLOOKUP(AD70,Varsayımlar!$B:$Q,5,0))</f>
        <v>TORTİLLAS 25 CM 4 PCS 260G</v>
      </c>
      <c r="I70" s="70">
        <f>IF(B70="","",VLOOKUP(AD70,Varsayımlar!B:T,19,0))</f>
        <v>0</v>
      </c>
      <c r="J70" s="70" t="str">
        <f>IF(B70="","",VLOOKUP(AD70,Varsayımlar!$B:$Q,6,0))</f>
        <v>SADE</v>
      </c>
      <c r="K70" s="70">
        <v>1596</v>
      </c>
      <c r="L70" s="70">
        <v>467</v>
      </c>
      <c r="M70" s="70">
        <f>K70/84</f>
        <v>19</v>
      </c>
      <c r="N70" s="70"/>
      <c r="O70" s="70"/>
      <c r="P70" s="70">
        <f>IF(B70="","",VLOOKUP(AD70,Varsayımlar!$B:$Q,7,0)*K70)</f>
        <v>47880</v>
      </c>
      <c r="Q70" s="70">
        <f>IF(B70="","",VLOOKUP(AD70,Varsayımlar!$B:$Q,8,0))</f>
        <v>25</v>
      </c>
      <c r="R70" s="70" t="str">
        <f>IF(B70="","",VLOOKUP(AD70,Varsayımlar!$B:$Q,9,0))</f>
        <v>SOFT</v>
      </c>
      <c r="S70" s="70">
        <f>IF(B70="","",VLOOKUP(AD70,Varsayımlar!$B:$Q,10,0))</f>
        <v>4</v>
      </c>
      <c r="T70" s="70">
        <f>IF(B70="","",VLOOKUP(AD70,Varsayımlar!$B:$Q,11,0))</f>
        <v>30</v>
      </c>
      <c r="U70" s="70">
        <f>IF(B70="","",VLOOKUP(AD70,Varsayımlar!$B:$Q,12,0))</f>
        <v>260</v>
      </c>
      <c r="V70" s="70" t="str">
        <f>IF(B70="","",VLOOKUP(AD70,Varsayımlar!$B:$Q,13,0))</f>
        <v>YURTDIŞI</v>
      </c>
      <c r="W70" s="70">
        <f>IF(B70="","",VLOOKUP(AD70,Varsayımlar!$B:$Q,14,0))</f>
        <v>6</v>
      </c>
      <c r="X70" s="73">
        <v>46183</v>
      </c>
      <c r="Y70" s="73">
        <v>46366</v>
      </c>
      <c r="Z70" s="70" t="s">
        <v>464</v>
      </c>
      <c r="AA70" s="70" t="str">
        <f>IF(B70="","",VLOOKUP(AD70,Varsayımlar!$B:$Q,15,0))</f>
        <v>TRİTON -SKT ATILACAK</v>
      </c>
      <c r="AB70" s="70" t="str">
        <f>IF(B70="","",VLOOKUP(AD70,Varsayımlar!$B:$Q,16,0))</f>
        <v>24-26 CM</v>
      </c>
      <c r="AC70" s="64"/>
      <c r="AD70" s="61" t="str">
        <f t="shared" ref="AD70:AD74" si="3">IF(B70="","",CONCATENATE(B70,E70))</f>
        <v>LLC TRİTONMUTLUKAL WHEAT TORTILLA</v>
      </c>
      <c r="AE70" s="8" t="s">
        <v>599</v>
      </c>
      <c r="AF70" s="8" t="s">
        <v>285</v>
      </c>
    </row>
    <row r="71" spans="1:32" ht="36" customHeight="1" x14ac:dyDescent="0.25">
      <c r="A71" s="9" t="s">
        <v>122</v>
      </c>
      <c r="B71" s="67" t="s">
        <v>17</v>
      </c>
      <c r="C71" s="4">
        <f>IF(B71="","",VLOOKUP(AD71,Varsayımlar!$B:$Q,3,0))</f>
        <v>8698829380698</v>
      </c>
      <c r="D71" s="4" t="s">
        <v>260</v>
      </c>
      <c r="E71" s="105" t="s">
        <v>37</v>
      </c>
      <c r="F71" s="67" t="s">
        <v>458</v>
      </c>
      <c r="G71" s="67" t="s">
        <v>459</v>
      </c>
      <c r="H71" s="67" t="str">
        <f>IF(B71="","",VLOOKUP(AD71,Varsayımlar!$B:$Q,5,0))</f>
        <v>TORTİLLAS 25 CM 4 PCS 260G</v>
      </c>
      <c r="I71" s="67">
        <f>IF(B71="","",VLOOKUP(AD71,Varsayımlar!B:T,19,0))</f>
        <v>0</v>
      </c>
      <c r="J71" s="67" t="str">
        <f>IF(B71="","",VLOOKUP(AD71,Varsayımlar!$B:$Q,6,0))</f>
        <v>SADE</v>
      </c>
      <c r="K71" s="67">
        <v>1512</v>
      </c>
      <c r="L71" s="67">
        <v>672</v>
      </c>
      <c r="M71" s="67">
        <f>K71/84</f>
        <v>18</v>
      </c>
      <c r="N71" s="67"/>
      <c r="O71" s="67">
        <v>9</v>
      </c>
      <c r="P71" s="67">
        <f>IF(B71="","",VLOOKUP(AD71,Varsayımlar!$B:$Q,7,0)*K71)</f>
        <v>45360</v>
      </c>
      <c r="Q71" s="67">
        <f>IF(B71="","",VLOOKUP(AD71,Varsayımlar!$B:$Q,8,0))</f>
        <v>25</v>
      </c>
      <c r="R71" s="67" t="str">
        <f>IF(B71="","",VLOOKUP(AD71,Varsayımlar!$B:$Q,9,0))</f>
        <v>SOFT</v>
      </c>
      <c r="S71" s="67">
        <f>IF(B71="","",VLOOKUP(AD71,Varsayımlar!$B:$Q,10,0))</f>
        <v>4</v>
      </c>
      <c r="T71" s="67">
        <f>IF(B71="","",VLOOKUP(AD71,Varsayımlar!$B:$Q,11,0))</f>
        <v>30</v>
      </c>
      <c r="U71" s="67">
        <f>IF(B71="","",VLOOKUP(AD71,Varsayımlar!$B:$Q,12,0))</f>
        <v>260</v>
      </c>
      <c r="V71" s="67" t="str">
        <f>IF(B71="","",VLOOKUP(AD71,Varsayımlar!$B:$Q,13,0))</f>
        <v>YURTDIŞI</v>
      </c>
      <c r="W71" s="67">
        <f>IF(B71="","",VLOOKUP(AD71,Varsayımlar!$B:$Q,14,0))</f>
        <v>6</v>
      </c>
      <c r="X71" s="68">
        <v>46183</v>
      </c>
      <c r="Y71" s="68">
        <v>46366</v>
      </c>
      <c r="Z71" s="67" t="s">
        <v>460</v>
      </c>
      <c r="AA71" s="67" t="str">
        <f>IF(B71="","",VLOOKUP(AD71,Varsayımlar!$B:$Q,15,0))</f>
        <v>TRİTON -SKT ATILACAK</v>
      </c>
      <c r="AB71" s="67" t="str">
        <f>IF(B71="","",VLOOKUP(AD71,Varsayımlar!$B:$Q,16,0))</f>
        <v>24-26 CM</v>
      </c>
      <c r="AC71" s="64"/>
      <c r="AD71" s="61" t="str">
        <f t="shared" si="3"/>
        <v>LLC TRİTONMUTLUKAL WHEAT TORTILLA</v>
      </c>
      <c r="AE71" s="8" t="s">
        <v>599</v>
      </c>
    </row>
    <row r="72" spans="1:32" ht="63" x14ac:dyDescent="0.25">
      <c r="A72" s="9" t="s">
        <v>123</v>
      </c>
      <c r="B72" s="111" t="s">
        <v>90</v>
      </c>
      <c r="C72" s="112">
        <f>IF(B72="","",VLOOKUP(AD72,Varsayımlar!$B:$Q,3,0))</f>
        <v>8698829380698</v>
      </c>
      <c r="D72" s="111" t="s">
        <v>232</v>
      </c>
      <c r="E72" s="111" t="s">
        <v>91</v>
      </c>
      <c r="F72" s="111"/>
      <c r="G72" s="111" t="s">
        <v>558</v>
      </c>
      <c r="H72" s="111" t="str">
        <f>IF(B72="","",VLOOKUP(AD72,Varsayımlar!$B:$Q,5,0))</f>
        <v>MAGNİT MAVİ AMBALAJ 25CM</v>
      </c>
      <c r="I72" s="111">
        <f>IF(B72="","",VLOOKUP(AD72,Varsayımlar!B:T,19,0))</f>
        <v>0</v>
      </c>
      <c r="J72" s="111" t="str">
        <f>IF(B72="","",VLOOKUP(AD72,Varsayımlar!$B:$Q,6,0))</f>
        <v>SADE</v>
      </c>
      <c r="K72" s="111">
        <v>672</v>
      </c>
      <c r="L72" s="111"/>
      <c r="M72" s="111">
        <f>IFERROR(IF(B72="","",K72/VLOOKUP(AD72,Varsayımlar!B:R,17,0)),"")</f>
        <v>8</v>
      </c>
      <c r="N72" s="111"/>
      <c r="O72" s="111">
        <v>7</v>
      </c>
      <c r="P72" s="111">
        <f>IF(B72="","",VLOOKUP(AD72,Varsayımlar!$B:$Q,7,0)*K72)</f>
        <v>20160</v>
      </c>
      <c r="Q72" s="111">
        <f>IF(B72="","",VLOOKUP(AD72,Varsayımlar!$B:$Q,8,0))</f>
        <v>25</v>
      </c>
      <c r="R72" s="111" t="str">
        <f>IF(B72="","",VLOOKUP(AD72,Varsayımlar!$B:$Q,9,0))</f>
        <v>SOFT</v>
      </c>
      <c r="S72" s="111">
        <f>IF(B72="","",VLOOKUP(AD72,Varsayımlar!$B:$Q,10,0))</f>
        <v>4</v>
      </c>
      <c r="T72" s="111">
        <f>IF(B72="","",VLOOKUP(AD72,Varsayımlar!$B:$Q,11,0))</f>
        <v>30</v>
      </c>
      <c r="U72" s="111">
        <f>IF(B72="","",VLOOKUP(AD72,Varsayımlar!$B:$Q,12,0))</f>
        <v>260</v>
      </c>
      <c r="V72" s="111" t="str">
        <f>IF(B72="","",VLOOKUP(AD72,Varsayımlar!$B:$Q,13,0))</f>
        <v>YURTDIŞI</v>
      </c>
      <c r="W72" s="111">
        <f>IF(B72="","",VLOOKUP(AD72,Varsayımlar!$B:$Q,14,0))</f>
        <v>9</v>
      </c>
      <c r="X72" s="114">
        <v>46188</v>
      </c>
      <c r="Y72" s="114">
        <v>46461</v>
      </c>
      <c r="Z72" s="111" t="s">
        <v>561</v>
      </c>
      <c r="AA72" s="111" t="str">
        <f>IF(B72="","",VLOOKUP(AD72,Varsayımlar!$B:$Q,15,0))</f>
        <v>25CM TURUNCU KOLİ-SOL ÜST DİKDÖRTGENE ÜRETİM TARİHİ BASILACAK</v>
      </c>
      <c r="AB72" s="111" t="str">
        <f>IF(B72="","",VLOOKUP(AD72,Varsayımlar!$B:$Q,16,0))</f>
        <v>24-26 CM</v>
      </c>
      <c r="AC72" s="90">
        <f>IF(B72="","",VLOOKUP(Sayfa2!AD52,Varsayımlar!B:S,18,0))</f>
        <v>0</v>
      </c>
      <c r="AD72" s="90" t="str">
        <f t="shared" si="3"/>
        <v>MAGNİTMAGNİT MAVİ AMBALAJ 25 CM 260G</v>
      </c>
    </row>
    <row r="73" spans="1:32" ht="63" x14ac:dyDescent="0.25">
      <c r="A73" s="9" t="s">
        <v>124</v>
      </c>
      <c r="B73" s="111" t="s">
        <v>90</v>
      </c>
      <c r="C73" s="112">
        <f>IF(B73="","",VLOOKUP(AD73,Varsayımlar!$B:$Q,3,0))</f>
        <v>8698829380698</v>
      </c>
      <c r="D73" s="111" t="s">
        <v>232</v>
      </c>
      <c r="E73" s="111" t="s">
        <v>91</v>
      </c>
      <c r="F73" s="111"/>
      <c r="G73" s="111" t="s">
        <v>559</v>
      </c>
      <c r="H73" s="111" t="str">
        <f>IF(B73="","",VLOOKUP(AD73,Varsayımlar!$B:$Q,5,0))</f>
        <v>MAGNİT MAVİ AMBALAJ 25CM</v>
      </c>
      <c r="I73" s="111">
        <f>IF(B73="","",VLOOKUP(AD73,Varsayımlar!B:T,19,0))</f>
        <v>0</v>
      </c>
      <c r="J73" s="111" t="str">
        <f>IF(B73="","",VLOOKUP(AD73,Varsayımlar!$B:$Q,6,0))</f>
        <v>SADE</v>
      </c>
      <c r="K73" s="111">
        <v>672</v>
      </c>
      <c r="L73" s="111"/>
      <c r="M73" s="111">
        <f>IFERROR(IF(B73="","",K73/VLOOKUP(AD73,Varsayımlar!B:R,17,0)),"")</f>
        <v>8</v>
      </c>
      <c r="N73" s="111"/>
      <c r="O73" s="111">
        <v>7</v>
      </c>
      <c r="P73" s="111">
        <f>IF(B73="","",VLOOKUP(AD73,Varsayımlar!$B:$Q,7,0)*K73)</f>
        <v>20160</v>
      </c>
      <c r="Q73" s="111">
        <f>IF(B73="","",VLOOKUP(AD73,Varsayımlar!$B:$Q,8,0))</f>
        <v>25</v>
      </c>
      <c r="R73" s="111" t="str">
        <f>IF(B73="","",VLOOKUP(AD73,Varsayımlar!$B:$Q,9,0))</f>
        <v>SOFT</v>
      </c>
      <c r="S73" s="111">
        <f>IF(B73="","",VLOOKUP(AD73,Varsayımlar!$B:$Q,10,0))</f>
        <v>4</v>
      </c>
      <c r="T73" s="111">
        <f>IF(B73="","",VLOOKUP(AD73,Varsayımlar!$B:$Q,11,0))</f>
        <v>30</v>
      </c>
      <c r="U73" s="111">
        <f>IF(B73="","",VLOOKUP(AD73,Varsayımlar!$B:$Q,12,0))</f>
        <v>260</v>
      </c>
      <c r="V73" s="111" t="str">
        <f>IF(B73="","",VLOOKUP(AD73,Varsayımlar!$B:$Q,13,0))</f>
        <v>YURTDIŞI</v>
      </c>
      <c r="W73" s="111">
        <f>IF(B73="","",VLOOKUP(AD73,Varsayımlar!$B:$Q,14,0))</f>
        <v>9</v>
      </c>
      <c r="X73" s="114">
        <v>46188</v>
      </c>
      <c r="Y73" s="114">
        <v>46461</v>
      </c>
      <c r="Z73" s="111" t="s">
        <v>561</v>
      </c>
      <c r="AA73" s="111" t="str">
        <f>IF(B73="","",VLOOKUP(AD73,Varsayımlar!$B:$Q,15,0))</f>
        <v>25CM TURUNCU KOLİ-SOL ÜST DİKDÖRTGENE ÜRETİM TARİHİ BASILACAK</v>
      </c>
      <c r="AB73" s="111" t="str">
        <f>IF(B73="","",VLOOKUP(AD73,Varsayımlar!$B:$Q,16,0))</f>
        <v>24-26 CM</v>
      </c>
      <c r="AC73" s="90">
        <f>IF(B73="","",VLOOKUP(Sayfa2!AD53,Varsayımlar!B:S,18,0))</f>
        <v>0</v>
      </c>
      <c r="AD73" s="90" t="str">
        <f t="shared" si="3"/>
        <v>MAGNİTMAGNİT MAVİ AMBALAJ 25 CM 260G</v>
      </c>
    </row>
    <row r="74" spans="1:32" ht="47.25" x14ac:dyDescent="0.25">
      <c r="A74" s="9" t="s">
        <v>125</v>
      </c>
      <c r="B74" s="77" t="s">
        <v>31</v>
      </c>
      <c r="C74" s="76">
        <f>IF(B74="","",VLOOKUP(AD74,Varsayımlar!$B:$Q,3,0))</f>
        <v>8698829380698</v>
      </c>
      <c r="D74" s="76"/>
      <c r="E74" s="75" t="s">
        <v>240</v>
      </c>
      <c r="F74" s="77">
        <v>47</v>
      </c>
      <c r="G74" s="77" t="s">
        <v>251</v>
      </c>
      <c r="H74" s="77" t="str">
        <f>IF(B74="","",VLOOKUP(AD74,Varsayımlar!$B:$Q,5,0))</f>
        <v>Hanami 20cm Sade 4 pcs 166g (067)</v>
      </c>
      <c r="I74" s="77" t="str">
        <f>IF(B74="","",VLOOKUP(AD74,Varsayımlar!B:T,19,0))</f>
        <v>Ambalaj kaç aylık kontrol?</v>
      </c>
      <c r="J74" s="77" t="str">
        <f>IF(B74="","",VLOOKUP(AD74,Varsayımlar!$B:$Q,6,0))</f>
        <v>SADE</v>
      </c>
      <c r="K74" s="77">
        <v>2380</v>
      </c>
      <c r="L74" s="77"/>
      <c r="M74" s="77">
        <f>IFERROR(IF(B74="","",K74/VLOOKUP(AD74,Varsayımlar!B:R,17,0)),"")</f>
        <v>17</v>
      </c>
      <c r="N74" s="77"/>
      <c r="O74" s="77">
        <v>24</v>
      </c>
      <c r="P74" s="77">
        <f>IF(B74="","",VLOOKUP(AD74,Varsayımlar!$B:$Q,7,0)*K74)</f>
        <v>71400</v>
      </c>
      <c r="Q74" s="77">
        <f>IF(B74="","",VLOOKUP(AD74,Varsayımlar!$B:$Q,8,0))</f>
        <v>20</v>
      </c>
      <c r="R74" s="77" t="str">
        <f>IF(B74="","",VLOOKUP(AD74,Varsayımlar!$B:$Q,9,0))</f>
        <v>Irak Soft</v>
      </c>
      <c r="S74" s="77">
        <f>IF(B74="","",VLOOKUP(AD74,Varsayımlar!$B:$Q,10,0))</f>
        <v>4</v>
      </c>
      <c r="T74" s="77">
        <f>IF(B74="","",VLOOKUP(AD74,Varsayımlar!$B:$Q,11,0))</f>
        <v>30</v>
      </c>
      <c r="U74" s="77">
        <f>IF(B74="","",VLOOKUP(AD74,Varsayımlar!$B:$Q,12,0))</f>
        <v>166</v>
      </c>
      <c r="V74" s="77" t="str">
        <f>IF(B74="","",VLOOKUP(AD74,Varsayımlar!$B:$Q,13,0))</f>
        <v>Yurtdışı</v>
      </c>
      <c r="W74" s="77">
        <f>IF(B74="","",VLOOKUP(AD74,Varsayımlar!$B:$Q,14,0))</f>
        <v>9</v>
      </c>
      <c r="X74" s="78">
        <v>46188</v>
      </c>
      <c r="Y74" s="78">
        <v>46461</v>
      </c>
      <c r="Z74" s="77">
        <v>26061520</v>
      </c>
      <c r="AA74" s="77" t="str">
        <f>IF(B74="","",VLOOKUP(AD74,Varsayımlar!$B:$Q,15,0))</f>
        <v>Hanami Mavi Koli -Üretim Tarihi+9 AYI KAPATACAK ETİKETLİ</v>
      </c>
      <c r="AB74" s="77" t="str">
        <f>IF(B74="","",VLOOKUP(AD74,Varsayımlar!$B:$Q,16,0))</f>
        <v>19-21 cm</v>
      </c>
      <c r="AC74" s="9">
        <f>IF(B74="","",VLOOKUP(Sayfa2!AD57,Varsayımlar!B:S,18,0))</f>
        <v>0</v>
      </c>
      <c r="AD74" s="9" t="str">
        <f t="shared" si="3"/>
        <v xml:space="preserve">GERMESHanami 20cm sade 4pcs 166g </v>
      </c>
    </row>
    <row r="75" spans="1:32" ht="47.25" x14ac:dyDescent="0.25">
      <c r="A75" s="9" t="s">
        <v>126</v>
      </c>
      <c r="B75" s="77" t="s">
        <v>31</v>
      </c>
      <c r="C75" s="76">
        <f>IF(B75="","",VLOOKUP(AD75,Varsayımlar!$B:$Q,3,0))</f>
        <v>8698829380698</v>
      </c>
      <c r="D75" s="76"/>
      <c r="E75" s="75" t="s">
        <v>244</v>
      </c>
      <c r="F75" s="77">
        <v>47</v>
      </c>
      <c r="G75" s="77" t="s">
        <v>252</v>
      </c>
      <c r="H75" s="77" t="str">
        <f>IF(B75="","",VLOOKUP(AD75,Varsayımlar!$B:$Q,5,0))</f>
        <v>Tortillas 20cm (Etiketli)</v>
      </c>
      <c r="I75" s="77" t="str">
        <f>IF(B75="","",VLOOKUP(AD75,Varsayımlar!B:T,19,0))</f>
        <v>Etiketli</v>
      </c>
      <c r="J75" s="77" t="str">
        <f>IF(B75="","",VLOOKUP(AD75,Varsayımlar!$B:$Q,6,0))</f>
        <v>SADE</v>
      </c>
      <c r="K75" s="77">
        <v>140</v>
      </c>
      <c r="L75" s="77"/>
      <c r="M75" s="77">
        <f>IFERROR(IF(B75="","",K75/VLOOKUP(AD75,Varsayımlar!B:R,17,0)),"")</f>
        <v>1</v>
      </c>
      <c r="N75" s="77"/>
      <c r="O75" s="77">
        <v>2</v>
      </c>
      <c r="P75" s="77">
        <f>IF(B75="","",VLOOKUP(AD75,Varsayımlar!$B:$Q,7,0)*K75)</f>
        <v>4200</v>
      </c>
      <c r="Q75" s="77">
        <f>IF(B75="","",VLOOKUP(AD75,Varsayımlar!$B:$Q,8,0))</f>
        <v>20</v>
      </c>
      <c r="R75" s="77" t="str">
        <f>IF(B75="","",VLOOKUP(AD75,Varsayımlar!$B:$Q,9,0))</f>
        <v>Irak soft</v>
      </c>
      <c r="S75" s="77">
        <f>IF(B75="","",VLOOKUP(AD75,Varsayımlar!$B:$Q,10,0))</f>
        <v>4</v>
      </c>
      <c r="T75" s="77">
        <f>IF(B75="","",VLOOKUP(AD75,Varsayımlar!$B:$Q,11,0))</f>
        <v>30</v>
      </c>
      <c r="U75" s="77">
        <f>IF(B75="","",VLOOKUP(AD75,Varsayımlar!$B:$Q,12,0))</f>
        <v>166</v>
      </c>
      <c r="V75" s="77" t="str">
        <f>IF(B75="","",VLOOKUP(AD75,Varsayımlar!$B:$Q,13,0))</f>
        <v>Yurtdışı</v>
      </c>
      <c r="W75" s="77">
        <f>IF(B75="","",VLOOKUP(AD75,Varsayımlar!$B:$Q,14,0))</f>
        <v>9</v>
      </c>
      <c r="X75" s="78">
        <v>46188</v>
      </c>
      <c r="Y75" s="78">
        <v>46461</v>
      </c>
      <c r="Z75" s="77">
        <v>26061520</v>
      </c>
      <c r="AA75" s="77" t="str">
        <f>IF(B75="","",VLOOKUP(AD75,Varsayımlar!$B:$Q,15,0))</f>
        <v>20cm Koli-Üretim Tarihli Etiket</v>
      </c>
      <c r="AB75" s="77" t="str">
        <f>IF(B75="","",VLOOKUP(AD75,Varsayımlar!$B:$Q,16,0))</f>
        <v>19-21 cm</v>
      </c>
      <c r="AC75" s="90">
        <f>IF(B75="","",VLOOKUP(Sayfa2!AD58,Varsayımlar!B:S,18,0))</f>
        <v>0</v>
      </c>
      <c r="AD75" s="90" t="str">
        <f t="shared" ref="AD75:AD130" si="4">IF(B75="","",CONCATENATE(B75,E75))</f>
        <v>GERMESTortillas 20cm 4 lü 166g</v>
      </c>
      <c r="AE75" s="8" t="s">
        <v>598</v>
      </c>
    </row>
    <row r="76" spans="1:32" ht="47.25" x14ac:dyDescent="0.25">
      <c r="A76" s="9" t="s">
        <v>127</v>
      </c>
      <c r="B76" s="77" t="s">
        <v>31</v>
      </c>
      <c r="C76" s="76">
        <f>IF(B76="","",VLOOKUP(AD76,Varsayımlar!$B:$Q,3,0))</f>
        <v>8698829380698</v>
      </c>
      <c r="D76" s="76"/>
      <c r="E76" s="75" t="s">
        <v>246</v>
      </c>
      <c r="F76" s="77">
        <v>47</v>
      </c>
      <c r="G76" s="77" t="s">
        <v>253</v>
      </c>
      <c r="H76" s="77" t="str">
        <f>IF(B76="","",VLOOKUP(AD76,Varsayımlar!$B:$Q,5,0))</f>
        <v>Hanami Peynirli 20cm (050)</v>
      </c>
      <c r="I76" s="77" t="str">
        <f>IF(B76="","",VLOOKUP(AD76,Varsayımlar!B:T,19,0))</f>
        <v>Ambalaj kaç aylık kontrol?</v>
      </c>
      <c r="J76" s="77" t="str">
        <f>IF(B76="","",VLOOKUP(AD76,Varsayımlar!$B:$Q,6,0))</f>
        <v>PEYNİRLİ</v>
      </c>
      <c r="K76" s="77">
        <v>1120</v>
      </c>
      <c r="L76" s="77"/>
      <c r="M76" s="77">
        <f>IFERROR(IF(B76="","",K76/VLOOKUP(AD76,Varsayımlar!B:R,17,0)),"")</f>
        <v>8</v>
      </c>
      <c r="N76" s="77"/>
      <c r="O76" s="77">
        <v>12</v>
      </c>
      <c r="P76" s="77">
        <f>IF(B76="","",VLOOKUP(AD76,Varsayımlar!$B:$Q,7,0)*K76)</f>
        <v>33600</v>
      </c>
      <c r="Q76" s="77">
        <f>IF(B76="","",VLOOKUP(AD76,Varsayımlar!$B:$Q,8,0))</f>
        <v>20</v>
      </c>
      <c r="R76" s="77" t="str">
        <f>IF(B76="","",VLOOKUP(AD76,Varsayımlar!$B:$Q,9,0))</f>
        <v>Irak Soft-AT</v>
      </c>
      <c r="S76" s="77">
        <f>IF(B76="","",VLOOKUP(AD76,Varsayımlar!$B:$Q,10,0))</f>
        <v>4</v>
      </c>
      <c r="T76" s="77">
        <f>IF(B76="","",VLOOKUP(AD76,Varsayımlar!$B:$Q,11,0))</f>
        <v>30</v>
      </c>
      <c r="U76" s="77">
        <f>IF(B76="","",VLOOKUP(AD76,Varsayımlar!$B:$Q,12,0))</f>
        <v>166</v>
      </c>
      <c r="V76" s="77" t="str">
        <f>IF(B76="","",VLOOKUP(AD76,Varsayımlar!$B:$Q,13,0))</f>
        <v>YURTDIŞI</v>
      </c>
      <c r="W76" s="77">
        <f>IF(B76="","",VLOOKUP(AD76,Varsayımlar!$B:$Q,14,0))</f>
        <v>9</v>
      </c>
      <c r="X76" s="78">
        <v>46188</v>
      </c>
      <c r="Y76" s="78">
        <v>46461</v>
      </c>
      <c r="Z76" s="77" t="s">
        <v>250</v>
      </c>
      <c r="AA76" s="77" t="str">
        <f>IF(B76="","",VLOOKUP(AD76,Varsayımlar!$B:$Q,15,0))</f>
        <v>HANAMİ SARI KOLİ-ÜRETİM TARİHİ BASILACAK</v>
      </c>
      <c r="AB76" s="77" t="str">
        <f>IF(B76="","",VLOOKUP(AD76,Varsayımlar!$B:$Q,16,0))</f>
        <v>19-21 CM</v>
      </c>
      <c r="AC76" s="9">
        <f>IF(B76="","",VLOOKUP(Sayfa2!AD59,Varsayımlar!B:S,18,0))</f>
        <v>0</v>
      </c>
      <c r="AD76" s="9" t="str">
        <f t="shared" si="4"/>
        <v>GERMESHanami Peynirli 20cm 4 lü 166g</v>
      </c>
    </row>
    <row r="77" spans="1:32" ht="31.5" x14ac:dyDescent="0.25">
      <c r="A77" s="9" t="s">
        <v>128</v>
      </c>
      <c r="B77" s="64" t="s">
        <v>104</v>
      </c>
      <c r="C77" s="65">
        <f>IF(B77="","",VLOOKUP(AD77,Varsayımlar!$B:$Q,3,0))</f>
        <v>8698829380698</v>
      </c>
      <c r="D77" s="65"/>
      <c r="E77" s="69" t="s">
        <v>105</v>
      </c>
      <c r="F77" s="64">
        <v>32</v>
      </c>
      <c r="G77" s="64" t="s">
        <v>108</v>
      </c>
      <c r="H77" s="64" t="str">
        <f>IF(B77="","",VLOOKUP(AD77,Varsayımlar!$B:$Q,5,0))</f>
        <v>TORTİLLAS 20CM (SAMAKAT BİLGİLERİ EKLİ)</v>
      </c>
      <c r="I77" s="64">
        <f>IF(B77="","",VLOOKUP(AD77,Varsayımlar!B:T,19,0))</f>
        <v>0</v>
      </c>
      <c r="J77" s="64" t="str">
        <f>IF(B77="","",VLOOKUP(AD77,Varsayımlar!$B:$Q,6,0))</f>
        <v>SADE</v>
      </c>
      <c r="K77" s="64">
        <v>5850</v>
      </c>
      <c r="L77" s="64"/>
      <c r="M77" s="64">
        <f>IFERROR(IF(B77="","",K77/VLOOKUP(AD77,Varsayımlar!B:R,17,0)),"")</f>
        <v>26</v>
      </c>
      <c r="N77" s="64"/>
      <c r="O77" s="64">
        <v>26</v>
      </c>
      <c r="P77" s="64">
        <f>IF(B77="","",VLOOKUP(AD77,Varsayımlar!$B:$Q,7,0)*K77)</f>
        <v>81900</v>
      </c>
      <c r="Q77" s="64">
        <f>IF(B77="","",VLOOKUP(AD77,Varsayımlar!$B:$Q,8,0))</f>
        <v>20</v>
      </c>
      <c r="R77" s="64" t="str">
        <f>IF(B77="","",VLOOKUP(AD77,Varsayımlar!$B:$Q,9,0))</f>
        <v>IRAK SOFT</v>
      </c>
      <c r="S77" s="64">
        <f>IF(B77="","",VLOOKUP(AD77,Varsayımlar!$B:$Q,10,0))</f>
        <v>4</v>
      </c>
      <c r="T77" s="64">
        <f>IF(B77="","",VLOOKUP(AD77,Varsayımlar!$B:$Q,11,0))</f>
        <v>14</v>
      </c>
      <c r="U77" s="64">
        <f>IF(B77="","",VLOOKUP(AD77,Varsayımlar!$B:$Q,12,0))</f>
        <v>166</v>
      </c>
      <c r="V77" s="64" t="str">
        <f>IF(B77="","",VLOOKUP(AD77,Varsayımlar!$B:$Q,13,0))</f>
        <v>YURTDIŞI</v>
      </c>
      <c r="W77" s="64">
        <f>IF(B77="","",VLOOKUP(AD77,Varsayımlar!$B:$Q,14,0))</f>
        <v>9</v>
      </c>
      <c r="X77" s="66">
        <v>46188</v>
      </c>
      <c r="Y77" s="66">
        <v>46461</v>
      </c>
      <c r="Z77" s="64">
        <v>26061520</v>
      </c>
      <c r="AA77" s="64" t="str">
        <f>IF(B77="","",VLOOKUP(AD77,Varsayımlar!$B:$Q,15,0))</f>
        <v>SİYAH KARE KOLİ- Üretim Tarihi Etiketli</v>
      </c>
      <c r="AB77" s="64" t="str">
        <f>IF(B77="","",VLOOKUP(AD77,Varsayımlar!$B:$Q,16,0))</f>
        <v>19-21 CM</v>
      </c>
      <c r="AC77" s="9">
        <f>IF(B77="","",VLOOKUP(Sayfa2!AD47,Varsayımlar!B:S,18,0))</f>
        <v>0</v>
      </c>
      <c r="AD77" s="87" t="str">
        <f t="shared" ref="AD77:AD85" si="5">IF(B77="","",CONCATENATE(B77,E77))</f>
        <v>SMART LLCTORTİLLAS SAMAKAT 20CM 166G</v>
      </c>
    </row>
    <row r="78" spans="1:32" ht="31.5" x14ac:dyDescent="0.25">
      <c r="A78" s="9" t="s">
        <v>129</v>
      </c>
      <c r="B78" s="64" t="s">
        <v>104</v>
      </c>
      <c r="C78" s="65" t="e">
        <f>IF(B78="","",VLOOKUP(AD78,#REF!,3,0))</f>
        <v>#REF!</v>
      </c>
      <c r="D78" s="65"/>
      <c r="E78" s="65" t="s">
        <v>263</v>
      </c>
      <c r="F78" s="64">
        <v>32</v>
      </c>
      <c r="G78" s="65" t="s">
        <v>108</v>
      </c>
      <c r="H78" s="64" t="str">
        <f>IF(B78="","",VLOOKUP(AD78,Varsayımlar!$B:$Q,5,0))</f>
        <v>Tortillas 20cm (Samakat Bilgileri Ekli)</v>
      </c>
      <c r="I78" s="64">
        <f>IF(B78="","",VLOOKUP(AD78,Varsayımlar!B:T,19,0))</f>
        <v>0</v>
      </c>
      <c r="J78" s="64" t="str">
        <f>IF(B78="","",VLOOKUP(AD78,Varsayımlar!$B:$Q,6,0))</f>
        <v>PEYNİRLİ</v>
      </c>
      <c r="K78" s="64">
        <v>1350</v>
      </c>
      <c r="L78" s="64"/>
      <c r="M78" s="64">
        <f>IFERROR(IF(B78="","",K78/VLOOKUP(AD78,Varsayımlar!B:R,17,0)),"")</f>
        <v>6</v>
      </c>
      <c r="N78" s="64"/>
      <c r="O78" s="64">
        <v>27</v>
      </c>
      <c r="P78" s="64">
        <f>IF(B78="","",VLOOKUP(AD78,Varsayımlar!$B:$Q,7,0)*K78)</f>
        <v>18900</v>
      </c>
      <c r="Q78" s="64">
        <f>IF(B78="","",VLOOKUP(AD78,Varsayımlar!$B:$Q,8,0))</f>
        <v>20</v>
      </c>
      <c r="R78" s="64" t="str">
        <f>IF(B78="","",VLOOKUP(AD78,Varsayımlar!$B:$Q,9,0))</f>
        <v>IRAK SOFT-AT</v>
      </c>
      <c r="S78" s="64">
        <f>IF(B78="","",VLOOKUP(AD78,Varsayımlar!$B:$Q,10,0))</f>
        <v>4</v>
      </c>
      <c r="T78" s="64">
        <f>IF(B78="","",VLOOKUP(AD78,Varsayımlar!$B:$Q,11,0))</f>
        <v>14</v>
      </c>
      <c r="U78" s="64">
        <f>IF(B78="","",VLOOKUP(AD78,Varsayımlar!$B:$Q,12,0))</f>
        <v>166</v>
      </c>
      <c r="V78" s="64" t="str">
        <f>IF(B78="","",VLOOKUP(AD78,Varsayımlar!$B:$Q,13,0))</f>
        <v>YURTDIŞI</v>
      </c>
      <c r="W78" s="64">
        <f>IF(B78="","",VLOOKUP(AD78,Varsayımlar!$B:$Q,14,0))</f>
        <v>9</v>
      </c>
      <c r="X78" s="66">
        <v>46188</v>
      </c>
      <c r="Y78" s="66">
        <v>46461</v>
      </c>
      <c r="Z78" s="64" t="s">
        <v>250</v>
      </c>
      <c r="AA78" s="64" t="str">
        <f>IF(B78="","",VLOOKUP(AD78,Varsayımlar!$B:$Q,15,0))</f>
        <v>Kare Koli-Üretim Tarihli Etiket</v>
      </c>
      <c r="AB78" s="64" t="str">
        <f>IF(B78="","",VLOOKUP(AD78,Varsayımlar!$B:$Q,16,0))</f>
        <v>19-21 cm</v>
      </c>
      <c r="AC78" s="64" t="e">
        <f>IF(B78="","",VLOOKUP([1]Sayfa1!AD100,#REF!,18,0))</f>
        <v>#REF!</v>
      </c>
      <c r="AD78" s="61" t="str">
        <f t="shared" si="5"/>
        <v>SMART LLCTortillas 20cm Peynirli 4pcs 166g</v>
      </c>
    </row>
    <row r="79" spans="1:32" ht="40.5" customHeight="1" x14ac:dyDescent="0.25">
      <c r="A79" s="9" t="s">
        <v>130</v>
      </c>
      <c r="B79" s="88" t="s">
        <v>271</v>
      </c>
      <c r="C79" s="89">
        <f>IF(B79="","",VLOOKUP(AD79,Varsayımlar!$B:$Q,3,0))</f>
        <v>8698829380698</v>
      </c>
      <c r="D79" s="89"/>
      <c r="E79" s="85" t="s">
        <v>268</v>
      </c>
      <c r="F79" s="9"/>
      <c r="G79" s="9" t="s">
        <v>530</v>
      </c>
      <c r="H79" s="90" t="str">
        <f>IF(B79="","",VLOOKUP(AD79,Varsayımlar!$B:$Q,5,0))</f>
        <v>Rimini 20cm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2880</v>
      </c>
      <c r="L79" s="9"/>
      <c r="M79" s="9">
        <f>IFERROR(IF(B79="","",K79/VLOOKUP(AD79,Varsayımlar!B:R,17,0)),"")</f>
        <v>24</v>
      </c>
      <c r="N79" s="9"/>
      <c r="O79" s="9">
        <v>28</v>
      </c>
      <c r="P79" s="90">
        <f>IF(B79="","",VLOOKUP(AD79,Varsayımlar!$B:$Q,7,0)*K79)</f>
        <v>40320</v>
      </c>
      <c r="Q79" s="90">
        <f>IF(B79="","",VLOOKUP(AD79,Varsayımlar!$B:$Q,8,0))</f>
        <v>20</v>
      </c>
      <c r="R79" s="90" t="str">
        <f>IF(B79="","",VLOOKUP(AD79,Varsayımlar!$B:$Q,9,0))</f>
        <v>Irak soft</v>
      </c>
      <c r="S79" s="90">
        <f>IF(B79="","",VLOOKUP(AD79,Varsayımlar!$B:$Q,10,0))</f>
        <v>8</v>
      </c>
      <c r="T79" s="90">
        <f>IF(B79="","",VLOOKUP(AD79,Varsayımlar!$B:$Q,11,0))</f>
        <v>14</v>
      </c>
      <c r="U79" s="90">
        <f>IF(B79="","",VLOOKUP(AD79,Varsayımlar!$B:$Q,12,0))</f>
        <v>360</v>
      </c>
      <c r="V79" s="90" t="str">
        <f>IF(B79="","",VLOOKUP(AD79,Varsayımlar!$B:$Q,13,0))</f>
        <v>YURTDIŞI</v>
      </c>
      <c r="W79" s="90">
        <f>IF(B79="","",VLOOKUP(AD79,Varsayımlar!$B:$Q,14,0))</f>
        <v>0</v>
      </c>
      <c r="X79" s="9"/>
      <c r="Y79" s="9" t="s">
        <v>272</v>
      </c>
      <c r="Z79" s="9" t="s">
        <v>273</v>
      </c>
      <c r="AA79" s="90" t="str">
        <f>IF(B79="","",VLOOKUP(AD79,Varsayımlar!$B:$Q,15,0))</f>
        <v>20cm koli-İbranice Etiket</v>
      </c>
      <c r="AB79" s="90" t="str">
        <f>IF(B79="","",VLOOKUP(AD79,Varsayımlar!$B:$Q,16,0))</f>
        <v>19-21 cm</v>
      </c>
      <c r="AC79" s="90">
        <f>IF(B79="","",VLOOKUP(Sayfa2!AD99,Varsayımlar!B:S,18,0))</f>
        <v>0</v>
      </c>
      <c r="AD79" s="90" t="str">
        <f t="shared" si="5"/>
        <v>EyalRimini 20 cm 8 pcs 360g</v>
      </c>
    </row>
    <row r="80" spans="1:32" ht="40.5" customHeight="1" x14ac:dyDescent="0.25">
      <c r="A80" s="9" t="s">
        <v>131</v>
      </c>
      <c r="B80" s="88" t="s">
        <v>271</v>
      </c>
      <c r="C80" s="89">
        <f>IF(B80="","",VLOOKUP(AD80,Varsayımlar!$B:$Q,3,0))</f>
        <v>8698829380698</v>
      </c>
      <c r="D80" s="89"/>
      <c r="E80" s="85" t="s">
        <v>542</v>
      </c>
      <c r="F80" s="9"/>
      <c r="G80" s="9" t="s">
        <v>530</v>
      </c>
      <c r="H80" s="90" t="str">
        <f>IF(B80="","",VLOOKUP(AD80,Varsayımlar!$B:$Q,5,0))</f>
        <v>Durum 3 lü paket sade 1620g (İç-Dış Ambalaj)</v>
      </c>
      <c r="I80" s="90">
        <f>IF(B80="","",VLOOKUP(AD80,Varsayımlar!B:T,19,0))</f>
        <v>0</v>
      </c>
      <c r="J80" s="90" t="str">
        <f>IF(B80="","",VLOOKUP(AD80,Varsayımlar!$B:$Q,6,0))</f>
        <v>SADE</v>
      </c>
      <c r="K80" s="9">
        <v>1200</v>
      </c>
      <c r="L80" s="9"/>
      <c r="M80" s="9" t="str">
        <f>IFERROR(IF(B80="","",K80/VLOOKUP(AD80,Varsayımlar!B:R,17,0)),"")</f>
        <v/>
      </c>
      <c r="N80" s="9"/>
      <c r="O80" s="9">
        <v>14</v>
      </c>
      <c r="P80" s="90">
        <f>IF(B80="","",VLOOKUP(AD80,Varsayımlar!$B:$Q,7,0)*K80)</f>
        <v>4800</v>
      </c>
      <c r="Q80" s="90">
        <f>IF(B80="","",VLOOKUP(AD80,Varsayımlar!$B:$Q,8,0))</f>
        <v>20</v>
      </c>
      <c r="R80" s="90" t="str">
        <f>IF(B80="","",VLOOKUP(AD80,Varsayımlar!$B:$Q,9,0))</f>
        <v>Irak Soft</v>
      </c>
      <c r="S80" s="90">
        <f>IF(B80="","",VLOOKUP(AD80,Varsayımlar!$B:$Q,10,0))</f>
        <v>36</v>
      </c>
      <c r="T80" s="90">
        <f>IF(B80="","",VLOOKUP(AD80,Varsayımlar!$B:$Q,11,0))</f>
        <v>4</v>
      </c>
      <c r="U80" s="90">
        <f>IF(B80="","",VLOOKUP(AD80,Varsayımlar!$B:$Q,12,0))</f>
        <v>1620</v>
      </c>
      <c r="V80" s="90" t="str">
        <f>IF(B80="","",VLOOKUP(AD80,Varsayımlar!$B:$Q,13,0))</f>
        <v>Yurtdışı</v>
      </c>
      <c r="W80" s="90">
        <f>IF(B80="","",VLOOKUP(AD80,Varsayımlar!$B:$Q,14,0))</f>
        <v>0</v>
      </c>
      <c r="X80" s="9"/>
      <c r="Y80" s="9" t="s">
        <v>272</v>
      </c>
      <c r="Z80" s="9" t="s">
        <v>273</v>
      </c>
      <c r="AA80" s="90" t="str">
        <f>IF(B80="","",VLOOKUP(AD80,Varsayımlar!$B:$Q,15,0))</f>
        <v>Lacivert 20cm Koli-İbranice Sade Etiketli</v>
      </c>
      <c r="AB80" s="90" t="str">
        <f>IF(B80="","",VLOOKUP(AD80,Varsayımlar!$B:$Q,16,0))</f>
        <v>19-21 cm</v>
      </c>
      <c r="AC80" s="90">
        <f>IF(B80="","",VLOOKUP(Sayfa2!AD100,Varsayımlar!B:S,18,0))</f>
        <v>0</v>
      </c>
      <c r="AD80" s="90" t="str">
        <f t="shared" si="5"/>
        <v>EyalDurum 3 lü paket sade 1620g</v>
      </c>
    </row>
    <row r="81" spans="1:30" ht="40.5" customHeight="1" x14ac:dyDescent="0.25">
      <c r="A81" s="9" t="s">
        <v>132</v>
      </c>
      <c r="B81" s="88" t="s">
        <v>271</v>
      </c>
      <c r="C81" s="89">
        <f>IF(B81="","",VLOOKUP(AD81,Varsayımlar!$B:$Q,3,0))</f>
        <v>8698829380698</v>
      </c>
      <c r="D81" s="89"/>
      <c r="E81" s="85" t="s">
        <v>544</v>
      </c>
      <c r="F81" s="9"/>
      <c r="G81" s="9" t="s">
        <v>530</v>
      </c>
      <c r="H81" s="90" t="str">
        <f>IF(B81="","",VLOOKUP(AD81,Varsayımlar!$B:$Q,5,0))</f>
        <v>Durum 3 lü paket TB 1620g (İç-Dış Ambalaj)</v>
      </c>
      <c r="I81" s="90">
        <f>IF(B81="","",VLOOKUP(AD81,Varsayımlar!B:T,19,0))</f>
        <v>0</v>
      </c>
      <c r="J81" s="90" t="str">
        <f>IF(B81="","",VLOOKUP(AD81,Varsayımlar!$B:$Q,6,0))</f>
        <v>Tam Buğdaylı</v>
      </c>
      <c r="K81" s="9">
        <v>720</v>
      </c>
      <c r="L81" s="9"/>
      <c r="M81" s="9" t="str">
        <f>IFERROR(IF(B81="","",K81/VLOOKUP(AD81,Varsayımlar!B:R,17,0)),"")</f>
        <v/>
      </c>
      <c r="N81" s="9"/>
      <c r="O81" s="9">
        <v>8</v>
      </c>
      <c r="P81" s="90">
        <f>IF(B81="","",VLOOKUP(AD81,Varsayımlar!$B:$Q,7,0)*K81)</f>
        <v>2880</v>
      </c>
      <c r="Q81" s="90">
        <f>IF(B81="","",VLOOKUP(AD81,Varsayımlar!$B:$Q,8,0))</f>
        <v>20</v>
      </c>
      <c r="R81" s="90" t="str">
        <f>IF(B81="","",VLOOKUP(AD81,Varsayımlar!$B:$Q,9,0))</f>
        <v>Irak Soft</v>
      </c>
      <c r="S81" s="90">
        <f>IF(B81="","",VLOOKUP(AD81,Varsayımlar!$B:$Q,10,0))</f>
        <v>36</v>
      </c>
      <c r="T81" s="90">
        <f>IF(B81="","",VLOOKUP(AD81,Varsayımlar!$B:$Q,11,0))</f>
        <v>4</v>
      </c>
      <c r="U81" s="90">
        <f>IF(B81="","",VLOOKUP(AD81,Varsayımlar!$B:$Q,12,0))</f>
        <v>1620</v>
      </c>
      <c r="V81" s="90" t="str">
        <f>IF(B81="","",VLOOKUP(AD81,Varsayımlar!$B:$Q,13,0))</f>
        <v>Yurtdışı</v>
      </c>
      <c r="W81" s="90">
        <f>IF(B81="","",VLOOKUP(AD81,Varsayımlar!$B:$Q,14,0))</f>
        <v>0</v>
      </c>
      <c r="X81" s="9"/>
      <c r="Y81" s="9" t="s">
        <v>272</v>
      </c>
      <c r="Z81" s="9" t="s">
        <v>273</v>
      </c>
      <c r="AA81" s="90" t="str">
        <f>IF(B81="","",VLOOKUP(AD81,Varsayımlar!$B:$Q,15,0))</f>
        <v>Lacivert 20cm Koli-İbranice TB Etiketli</v>
      </c>
      <c r="AB81" s="90" t="str">
        <f>IF(B81="","",VLOOKUP(AD81,Varsayımlar!$B:$Q,16,0))</f>
        <v>19-21 cm</v>
      </c>
      <c r="AC81" s="90">
        <f>IF(B81="","",VLOOKUP(Sayfa2!AD101,Varsayımlar!B:S,18,0))</f>
        <v>0</v>
      </c>
      <c r="AD81" s="90" t="str">
        <f t="shared" si="5"/>
        <v>EyalDurum 3 lü paket TB 1620g</v>
      </c>
    </row>
    <row r="82" spans="1:30" ht="63" x14ac:dyDescent="0.25">
      <c r="A82" s="9" t="s">
        <v>133</v>
      </c>
      <c r="B82" s="70" t="s">
        <v>90</v>
      </c>
      <c r="C82" s="71">
        <f>IF(B82="","",VLOOKUP(AD82,Varsayımlar!$B:$Q,3,0))</f>
        <v>8698829380698</v>
      </c>
      <c r="D82" s="70" t="s">
        <v>258</v>
      </c>
      <c r="E82" s="70" t="s">
        <v>91</v>
      </c>
      <c r="F82" s="70"/>
      <c r="G82" s="70" t="s">
        <v>578</v>
      </c>
      <c r="H82" s="70" t="str">
        <f>IF(B82="","",VLOOKUP(AD82,Varsayımlar!$B:$Q,5,0))</f>
        <v>MAGNİT MAVİ AMBALAJ 25CM</v>
      </c>
      <c r="I82" s="70">
        <f>IF(B82="","",VLOOKUP(AD82,Varsayımlar!B:T,19,0))</f>
        <v>0</v>
      </c>
      <c r="J82" s="70" t="str">
        <f>IF(B82="","",VLOOKUP(AD82,Varsayımlar!$B:$Q,6,0))</f>
        <v>SADE</v>
      </c>
      <c r="K82" s="70">
        <v>672</v>
      </c>
      <c r="L82" s="70"/>
      <c r="M82" s="70">
        <f>IFERROR(IF(B82="","",K82/VLOOKUP(AD82,Varsayımlar!B:R,17,0)),"")</f>
        <v>8</v>
      </c>
      <c r="N82" s="70"/>
      <c r="O82" s="70">
        <v>7</v>
      </c>
      <c r="P82" s="70">
        <f>IF(B82="","",VLOOKUP(AD82,Varsayımlar!$B:$Q,7,0)*K82)</f>
        <v>20160</v>
      </c>
      <c r="Q82" s="70">
        <f>IF(B82="","",VLOOKUP(AD82,Varsayımlar!$B:$Q,8,0))</f>
        <v>25</v>
      </c>
      <c r="R82" s="70" t="str">
        <f>IF(B82="","",VLOOKUP(AD82,Varsayımlar!$B:$Q,9,0))</f>
        <v>SOFT</v>
      </c>
      <c r="S82" s="70">
        <f>IF(B82="","",VLOOKUP(AD82,Varsayımlar!$B:$Q,10,0))</f>
        <v>4</v>
      </c>
      <c r="T82" s="70">
        <f>IF(B82="","",VLOOKUP(AD82,Varsayımlar!$B:$Q,11,0))</f>
        <v>30</v>
      </c>
      <c r="U82" s="70">
        <f>IF(B82="","",VLOOKUP(AD82,Varsayımlar!$B:$Q,12,0))</f>
        <v>260</v>
      </c>
      <c r="V82" s="70" t="str">
        <f>IF(B82="","",VLOOKUP(AD82,Varsayımlar!$B:$Q,13,0))</f>
        <v>YURTDIŞI</v>
      </c>
      <c r="W82" s="70">
        <f>IF(B82="","",VLOOKUP(AD82,Varsayımlar!$B:$Q,14,0))</f>
        <v>9</v>
      </c>
      <c r="X82" s="73">
        <v>46192</v>
      </c>
      <c r="Y82" s="73">
        <v>46465</v>
      </c>
      <c r="Z82" s="70" t="s">
        <v>581</v>
      </c>
      <c r="AA82" s="70" t="str">
        <f>IF(B82="","",VLOOKUP(AD82,Varsayımlar!$B:$Q,15,0))</f>
        <v>25CM TURUNCU KOLİ-SOL ÜST DİKDÖRTGENE ÜRETİM TARİHİ BASILACAK</v>
      </c>
      <c r="AB82" s="70" t="str">
        <f>IF(B82="","",VLOOKUP(AD82,Varsayımlar!$B:$Q,16,0))</f>
        <v>24-26 CM</v>
      </c>
      <c r="AC82" s="90">
        <f>IF(B82="","",VLOOKUP(Sayfa2!AD71,Varsayımlar!B:S,18,0))</f>
        <v>0</v>
      </c>
      <c r="AD82" s="90" t="str">
        <f t="shared" si="5"/>
        <v>MAGNİTMAGNİT MAVİ AMBALAJ 25 CM 260G</v>
      </c>
    </row>
    <row r="83" spans="1:30" ht="63" x14ac:dyDescent="0.25">
      <c r="A83" s="9" t="s">
        <v>134</v>
      </c>
      <c r="B83" s="70" t="s">
        <v>90</v>
      </c>
      <c r="C83" s="71">
        <f>IF(B83="","",VLOOKUP(AD83,Varsayımlar!$B:$Q,3,0))</f>
        <v>8698829380698</v>
      </c>
      <c r="D83" s="70" t="s">
        <v>258</v>
      </c>
      <c r="E83" s="70" t="s">
        <v>91</v>
      </c>
      <c r="F83" s="70"/>
      <c r="G83" s="70" t="s">
        <v>579</v>
      </c>
      <c r="H83" s="70" t="str">
        <f>IF(B83="","",VLOOKUP(AD83,Varsayımlar!$B:$Q,5,0))</f>
        <v>MAGNİT MAVİ AMBALAJ 25CM</v>
      </c>
      <c r="I83" s="70">
        <f>IF(B83="","",VLOOKUP(AD83,Varsayımlar!B:T,19,0))</f>
        <v>0</v>
      </c>
      <c r="J83" s="70" t="str">
        <f>IF(B83="","",VLOOKUP(AD83,Varsayımlar!$B:$Q,6,0))</f>
        <v>SADE</v>
      </c>
      <c r="K83" s="70">
        <v>672</v>
      </c>
      <c r="L83" s="70"/>
      <c r="M83" s="70">
        <f>IFERROR(IF(B83="","",K83/VLOOKUP(AD83,Varsayımlar!B:R,17,0)),"")</f>
        <v>8</v>
      </c>
      <c r="N83" s="70"/>
      <c r="O83" s="70">
        <v>7</v>
      </c>
      <c r="P83" s="70">
        <f>IF(B83="","",VLOOKUP(AD83,Varsayımlar!$B:$Q,7,0)*K83)</f>
        <v>20160</v>
      </c>
      <c r="Q83" s="70">
        <f>IF(B83="","",VLOOKUP(AD83,Varsayımlar!$B:$Q,8,0))</f>
        <v>25</v>
      </c>
      <c r="R83" s="70" t="str">
        <f>IF(B83="","",VLOOKUP(AD83,Varsayımlar!$B:$Q,9,0))</f>
        <v>SOFT</v>
      </c>
      <c r="S83" s="70">
        <f>IF(B83="","",VLOOKUP(AD83,Varsayımlar!$B:$Q,10,0))</f>
        <v>4</v>
      </c>
      <c r="T83" s="70">
        <f>IF(B83="","",VLOOKUP(AD83,Varsayımlar!$B:$Q,11,0))</f>
        <v>30</v>
      </c>
      <c r="U83" s="70">
        <f>IF(B83="","",VLOOKUP(AD83,Varsayımlar!$B:$Q,12,0))</f>
        <v>260</v>
      </c>
      <c r="V83" s="70" t="str">
        <f>IF(B83="","",VLOOKUP(AD83,Varsayımlar!$B:$Q,13,0))</f>
        <v>YURTDIŞI</v>
      </c>
      <c r="W83" s="70">
        <f>IF(B83="","",VLOOKUP(AD83,Varsayımlar!$B:$Q,14,0))</f>
        <v>9</v>
      </c>
      <c r="X83" s="73">
        <v>46192</v>
      </c>
      <c r="Y83" s="73">
        <v>46465</v>
      </c>
      <c r="Z83" s="70" t="s">
        <v>581</v>
      </c>
      <c r="AA83" s="70" t="str">
        <f>IF(B83="","",VLOOKUP(AD83,Varsayımlar!$B:$Q,15,0))</f>
        <v>25CM TURUNCU KOLİ-SOL ÜST DİKDÖRTGENE ÜRETİM TARİHİ BASILACAK</v>
      </c>
      <c r="AB83" s="70" t="str">
        <f>IF(B83="","",VLOOKUP(AD83,Varsayımlar!$B:$Q,16,0))</f>
        <v>24-26 CM</v>
      </c>
      <c r="AC83" s="90">
        <f>IF(B83="","",VLOOKUP(Sayfa2!AD72,Varsayımlar!B:S,18,0))</f>
        <v>0</v>
      </c>
      <c r="AD83" s="90" t="str">
        <f t="shared" si="5"/>
        <v>MAGNİTMAGNİT MAVİ AMBALAJ 25 CM 260G</v>
      </c>
    </row>
    <row r="84" spans="1:30" ht="63" x14ac:dyDescent="0.25">
      <c r="A84" s="9" t="s">
        <v>135</v>
      </c>
      <c r="B84" s="70" t="s">
        <v>90</v>
      </c>
      <c r="C84" s="71">
        <f>IF(B84="","",VLOOKUP(AD84,Varsayımlar!$B:$Q,3,0))</f>
        <v>8698829380698</v>
      </c>
      <c r="D84" s="70" t="s">
        <v>258</v>
      </c>
      <c r="E84" s="70" t="s">
        <v>91</v>
      </c>
      <c r="F84" s="70"/>
      <c r="G84" s="70" t="s">
        <v>580</v>
      </c>
      <c r="H84" s="70" t="str">
        <f>IF(B84="","",VLOOKUP(AD84,Varsayımlar!$B:$Q,5,0))</f>
        <v>MAGNİT MAVİ AMBALAJ 25CM</v>
      </c>
      <c r="I84" s="70">
        <f>IF(B84="","",VLOOKUP(AD84,Varsayımlar!B:T,19,0))</f>
        <v>0</v>
      </c>
      <c r="J84" s="70" t="str">
        <f>IF(B84="","",VLOOKUP(AD84,Varsayımlar!$B:$Q,6,0))</f>
        <v>SADE</v>
      </c>
      <c r="K84" s="70">
        <v>672</v>
      </c>
      <c r="L84" s="70"/>
      <c r="M84" s="70">
        <f>IFERROR(IF(B84="","",K84/VLOOKUP(AD84,Varsayımlar!B:R,17,0)),"")</f>
        <v>8</v>
      </c>
      <c r="N84" s="70"/>
      <c r="O84" s="70">
        <v>7</v>
      </c>
      <c r="P84" s="70">
        <f>IF(B84="","",VLOOKUP(AD84,Varsayımlar!$B:$Q,7,0)*K84)</f>
        <v>20160</v>
      </c>
      <c r="Q84" s="70">
        <f>IF(B84="","",VLOOKUP(AD84,Varsayımlar!$B:$Q,8,0))</f>
        <v>25</v>
      </c>
      <c r="R84" s="70" t="str">
        <f>IF(B84="","",VLOOKUP(AD84,Varsayımlar!$B:$Q,9,0))</f>
        <v>SOFT</v>
      </c>
      <c r="S84" s="70">
        <f>IF(B84="","",VLOOKUP(AD84,Varsayımlar!$B:$Q,10,0))</f>
        <v>4</v>
      </c>
      <c r="T84" s="70">
        <f>IF(B84="","",VLOOKUP(AD84,Varsayımlar!$B:$Q,11,0))</f>
        <v>30</v>
      </c>
      <c r="U84" s="70">
        <f>IF(B84="","",VLOOKUP(AD84,Varsayımlar!$B:$Q,12,0))</f>
        <v>260</v>
      </c>
      <c r="V84" s="70" t="str">
        <f>IF(B84="","",VLOOKUP(AD84,Varsayımlar!$B:$Q,13,0))</f>
        <v>YURTDIŞI</v>
      </c>
      <c r="W84" s="70">
        <f>IF(B84="","",VLOOKUP(AD84,Varsayımlar!$B:$Q,14,0))</f>
        <v>9</v>
      </c>
      <c r="X84" s="73">
        <v>46192</v>
      </c>
      <c r="Y84" s="73">
        <v>46465</v>
      </c>
      <c r="Z84" s="70" t="s">
        <v>581</v>
      </c>
      <c r="AA84" s="70" t="str">
        <f>IF(B84="","",VLOOKUP(AD84,Varsayımlar!$B:$Q,15,0))</f>
        <v>25CM TURUNCU KOLİ-SOL ÜST DİKDÖRTGENE ÜRETİM TARİHİ BASILACAK</v>
      </c>
      <c r="AB84" s="70" t="str">
        <f>IF(B84="","",VLOOKUP(AD84,Varsayımlar!$B:$Q,16,0))</f>
        <v>24-26 CM</v>
      </c>
      <c r="AC84" s="90">
        <f>IF(B84="","",VLOOKUP(Sayfa2!AD73,Varsayımlar!B:S,18,0))</f>
        <v>0</v>
      </c>
      <c r="AD84" s="90" t="str">
        <f t="shared" si="5"/>
        <v>MAGNİTMAGNİT MAVİ AMBALAJ 25 CM 260G</v>
      </c>
    </row>
    <row r="85" spans="1:30" ht="63" x14ac:dyDescent="0.25">
      <c r="A85" s="9" t="s">
        <v>136</v>
      </c>
      <c r="B85" s="82" t="s">
        <v>90</v>
      </c>
      <c r="C85" s="83">
        <f>IF(B85="","",VLOOKUP(AD85,Varsayımlar!$B:$Q,3,0))</f>
        <v>8698829380698</v>
      </c>
      <c r="D85" s="82" t="s">
        <v>262</v>
      </c>
      <c r="E85" s="82" t="s">
        <v>91</v>
      </c>
      <c r="F85" s="82"/>
      <c r="G85" s="82" t="s">
        <v>586</v>
      </c>
      <c r="H85" s="82" t="str">
        <f>IF(B85="","",VLOOKUP(AD85,Varsayımlar!$B:$Q,5,0))</f>
        <v>MAGNİT MAVİ AMBALAJ 25CM</v>
      </c>
      <c r="I85" s="82">
        <f>IF(B85="","",VLOOKUP(AD85,Varsayımlar!B:T,19,0))</f>
        <v>0</v>
      </c>
      <c r="J85" s="82" t="str">
        <f>IF(B85="","",VLOOKUP(AD85,Varsayımlar!$B:$Q,6,0))</f>
        <v>SADE</v>
      </c>
      <c r="K85" s="82">
        <v>672</v>
      </c>
      <c r="L85" s="82"/>
      <c r="M85" s="82">
        <f>IFERROR(IF(B85="","",K85/VLOOKUP(AD85,Varsayımlar!B:R,17,0)),"")</f>
        <v>8</v>
      </c>
      <c r="N85" s="82"/>
      <c r="O85" s="82">
        <v>7</v>
      </c>
      <c r="P85" s="82">
        <f>IF(B85="","",VLOOKUP(AD85,Varsayımlar!$B:$Q,7,0)*K85)</f>
        <v>20160</v>
      </c>
      <c r="Q85" s="82">
        <f>IF(B85="","",VLOOKUP(AD85,Varsayımlar!$B:$Q,8,0))</f>
        <v>25</v>
      </c>
      <c r="R85" s="82" t="str">
        <f>IF(B85="","",VLOOKUP(AD85,Varsayımlar!$B:$Q,9,0))</f>
        <v>SOFT</v>
      </c>
      <c r="S85" s="82">
        <f>IF(B85="","",VLOOKUP(AD85,Varsayımlar!$B:$Q,10,0))</f>
        <v>4</v>
      </c>
      <c r="T85" s="82">
        <f>IF(B85="","",VLOOKUP(AD85,Varsayımlar!$B:$Q,11,0))</f>
        <v>30</v>
      </c>
      <c r="U85" s="82">
        <f>IF(B85="","",VLOOKUP(AD85,Varsayımlar!$B:$Q,12,0))</f>
        <v>260</v>
      </c>
      <c r="V85" s="82" t="str">
        <f>IF(B85="","",VLOOKUP(AD85,Varsayımlar!$B:$Q,13,0))</f>
        <v>YURTDIŞI</v>
      </c>
      <c r="W85" s="82">
        <f>IF(B85="","",VLOOKUP(AD85,Varsayımlar!$B:$Q,14,0))</f>
        <v>9</v>
      </c>
      <c r="X85" s="84">
        <v>46195</v>
      </c>
      <c r="Y85" s="84">
        <v>46468</v>
      </c>
      <c r="Z85" s="82" t="s">
        <v>589</v>
      </c>
      <c r="AA85" s="82" t="str">
        <f>IF(B85="","",VLOOKUP(AD85,Varsayımlar!$B:$Q,15,0))</f>
        <v>25CM TURUNCU KOLİ-SOL ÜST DİKDÖRTGENE ÜRETİM TARİHİ BASILACAK</v>
      </c>
      <c r="AB85" s="82" t="str">
        <f>IF(B85="","",VLOOKUP(AD85,Varsayımlar!$B:$Q,16,0))</f>
        <v>24-26 CM</v>
      </c>
      <c r="AC85" s="90">
        <f>IF(B85="","",VLOOKUP(Sayfa2!AD79,Varsayımlar!B:S,18,0))</f>
        <v>0</v>
      </c>
      <c r="AD85" s="90" t="str">
        <f t="shared" si="5"/>
        <v>MAGNİTMAGNİT MAVİ AMBALAJ 25 CM 260G</v>
      </c>
    </row>
    <row r="86" spans="1:30" ht="63" x14ac:dyDescent="0.25">
      <c r="A86" s="9" t="s">
        <v>137</v>
      </c>
      <c r="B86" s="82" t="s">
        <v>90</v>
      </c>
      <c r="C86" s="83">
        <f>IF(B86="","",VLOOKUP(AD86,Varsayımlar!$B:$Q,3,0))</f>
        <v>8698829380698</v>
      </c>
      <c r="D86" s="82" t="s">
        <v>262</v>
      </c>
      <c r="E86" s="82" t="s">
        <v>91</v>
      </c>
      <c r="F86" s="82"/>
      <c r="G86" s="82" t="s">
        <v>587</v>
      </c>
      <c r="H86" s="82" t="str">
        <f>IF(B86="","",VLOOKUP(AD86,Varsayımlar!$B:$Q,5,0))</f>
        <v>MAGNİT MAVİ AMBALAJ 25CM</v>
      </c>
      <c r="I86" s="82">
        <f>IF(B86="","",VLOOKUP(AD86,Varsayımlar!B:T,19,0))</f>
        <v>0</v>
      </c>
      <c r="J86" s="82" t="str">
        <f>IF(B86="","",VLOOKUP(AD86,Varsayımlar!$B:$Q,6,0))</f>
        <v>SADE</v>
      </c>
      <c r="K86" s="82">
        <v>672</v>
      </c>
      <c r="L86" s="82"/>
      <c r="M86" s="82">
        <f>IFERROR(IF(B86="","",K86/VLOOKUP(AD86,Varsayımlar!B:R,17,0)),"")</f>
        <v>8</v>
      </c>
      <c r="N86" s="82"/>
      <c r="O86" s="82">
        <v>7</v>
      </c>
      <c r="P86" s="82">
        <f>IF(B86="","",VLOOKUP(AD86,Varsayımlar!$B:$Q,7,0)*K86)</f>
        <v>20160</v>
      </c>
      <c r="Q86" s="82">
        <f>IF(B86="","",VLOOKUP(AD86,Varsayımlar!$B:$Q,8,0))</f>
        <v>25</v>
      </c>
      <c r="R86" s="82" t="str">
        <f>IF(B86="","",VLOOKUP(AD86,Varsayımlar!$B:$Q,9,0))</f>
        <v>SOFT</v>
      </c>
      <c r="S86" s="82">
        <f>IF(B86="","",VLOOKUP(AD86,Varsayımlar!$B:$Q,10,0))</f>
        <v>4</v>
      </c>
      <c r="T86" s="82">
        <f>IF(B86="","",VLOOKUP(AD86,Varsayımlar!$B:$Q,11,0))</f>
        <v>30</v>
      </c>
      <c r="U86" s="82">
        <f>IF(B86="","",VLOOKUP(AD86,Varsayımlar!$B:$Q,12,0))</f>
        <v>260</v>
      </c>
      <c r="V86" s="82" t="str">
        <f>IF(B86="","",VLOOKUP(AD86,Varsayımlar!$B:$Q,13,0))</f>
        <v>YURTDIŞI</v>
      </c>
      <c r="W86" s="82">
        <f>IF(B86="","",VLOOKUP(AD86,Varsayımlar!$B:$Q,14,0))</f>
        <v>9</v>
      </c>
      <c r="X86" s="84">
        <v>46195</v>
      </c>
      <c r="Y86" s="84">
        <v>46468</v>
      </c>
      <c r="Z86" s="82" t="s">
        <v>589</v>
      </c>
      <c r="AA86" s="82" t="str">
        <f>IF(B86="","",VLOOKUP(AD86,Varsayımlar!$B:$Q,15,0))</f>
        <v>25CM TURUNCU KOLİ-SOL ÜST DİKDÖRTGENE ÜRETİM TARİHİ BASILACAK</v>
      </c>
      <c r="AB86" s="82" t="str">
        <f>IF(B86="","",VLOOKUP(AD86,Varsayımlar!$B:$Q,16,0))</f>
        <v>24-26 CM</v>
      </c>
      <c r="AC86" s="90">
        <f>IF(B86="","",VLOOKUP(Sayfa2!AD80,Varsayımlar!B:S,18,0))</f>
        <v>0</v>
      </c>
      <c r="AD86" s="90" t="str">
        <f t="shared" ref="AD86:AD87" si="6">IF(B86="","",CONCATENATE(B86,E86))</f>
        <v>MAGNİTMAGNİT MAVİ AMBALAJ 25 CM 260G</v>
      </c>
    </row>
    <row r="87" spans="1:30" ht="63" x14ac:dyDescent="0.25">
      <c r="A87" s="9" t="s">
        <v>138</v>
      </c>
      <c r="B87" s="82" t="s">
        <v>90</v>
      </c>
      <c r="C87" s="83">
        <f>IF(B87="","",VLOOKUP(AD87,Varsayımlar!$B:$Q,3,0))</f>
        <v>8698829380698</v>
      </c>
      <c r="D87" s="82" t="s">
        <v>262</v>
      </c>
      <c r="E87" s="82" t="s">
        <v>91</v>
      </c>
      <c r="F87" s="82"/>
      <c r="G87" s="82" t="s">
        <v>588</v>
      </c>
      <c r="H87" s="82" t="str">
        <f>IF(B87="","",VLOOKUP(AD87,Varsayımlar!$B:$Q,5,0))</f>
        <v>MAGNİT MAVİ AMBALAJ 25CM</v>
      </c>
      <c r="I87" s="82">
        <f>IF(B87="","",VLOOKUP(AD87,Varsayımlar!B:T,19,0))</f>
        <v>0</v>
      </c>
      <c r="J87" s="82" t="str">
        <f>IF(B87="","",VLOOKUP(AD87,Varsayımlar!$B:$Q,6,0))</f>
        <v>SADE</v>
      </c>
      <c r="K87" s="82">
        <v>672</v>
      </c>
      <c r="L87" s="82"/>
      <c r="M87" s="82">
        <f>IFERROR(IF(B87="","",K87/VLOOKUP(AD87,Varsayımlar!B:R,17,0)),"")</f>
        <v>8</v>
      </c>
      <c r="N87" s="82"/>
      <c r="O87" s="82">
        <v>7</v>
      </c>
      <c r="P87" s="82">
        <f>IF(B87="","",VLOOKUP(AD87,Varsayımlar!$B:$Q,7,0)*K87)</f>
        <v>20160</v>
      </c>
      <c r="Q87" s="82">
        <f>IF(B87="","",VLOOKUP(AD87,Varsayımlar!$B:$Q,8,0))</f>
        <v>25</v>
      </c>
      <c r="R87" s="82" t="str">
        <f>IF(B87="","",VLOOKUP(AD87,Varsayımlar!$B:$Q,9,0))</f>
        <v>SOFT</v>
      </c>
      <c r="S87" s="82">
        <f>IF(B87="","",VLOOKUP(AD87,Varsayımlar!$B:$Q,10,0))</f>
        <v>4</v>
      </c>
      <c r="T87" s="82">
        <f>IF(B87="","",VLOOKUP(AD87,Varsayımlar!$B:$Q,11,0))</f>
        <v>30</v>
      </c>
      <c r="U87" s="82">
        <f>IF(B87="","",VLOOKUP(AD87,Varsayımlar!$B:$Q,12,0))</f>
        <v>260</v>
      </c>
      <c r="V87" s="82" t="str">
        <f>IF(B87="","",VLOOKUP(AD87,Varsayımlar!$B:$Q,13,0))</f>
        <v>YURTDIŞI</v>
      </c>
      <c r="W87" s="82">
        <f>IF(B87="","",VLOOKUP(AD87,Varsayımlar!$B:$Q,14,0))</f>
        <v>9</v>
      </c>
      <c r="X87" s="84">
        <v>46195</v>
      </c>
      <c r="Y87" s="84">
        <v>46468</v>
      </c>
      <c r="Z87" s="82" t="s">
        <v>589</v>
      </c>
      <c r="AA87" s="82" t="str">
        <f>IF(B87="","",VLOOKUP(AD87,Varsayımlar!$B:$Q,15,0))</f>
        <v>25CM TURUNCU KOLİ-SOL ÜST DİKDÖRTGENE ÜRETİM TARİHİ BASILACAK</v>
      </c>
      <c r="AB87" s="82" t="str">
        <f>IF(B87="","",VLOOKUP(AD87,Varsayımlar!$B:$Q,16,0))</f>
        <v>24-26 CM</v>
      </c>
      <c r="AC87" s="90">
        <f>IF(B87="","",VLOOKUP(Sayfa2!AD81,Varsayımlar!B:S,18,0))</f>
        <v>0</v>
      </c>
      <c r="AD87" s="90" t="str">
        <f t="shared" si="6"/>
        <v>MAGNİTMAGNİT MAVİ AMBALAJ 25 CM 260G</v>
      </c>
    </row>
    <row r="88" spans="1:30" ht="63" x14ac:dyDescent="0.25">
      <c r="A88" s="9" t="s">
        <v>188</v>
      </c>
      <c r="B88" s="88" t="s">
        <v>79</v>
      </c>
      <c r="C88" s="89">
        <f>IF(B88="","",VLOOKUP(AD88,Varsayımlar!$B:$Q,3,0))</f>
        <v>8698829380698</v>
      </c>
      <c r="D88" s="89"/>
      <c r="E88" s="85" t="s">
        <v>254</v>
      </c>
      <c r="F88" s="9" t="s">
        <v>532</v>
      </c>
      <c r="G88" s="9" t="s">
        <v>532</v>
      </c>
      <c r="H88" s="90" t="str">
        <f>IF(B88="","",VLOOKUP(AD88,Varsayımlar!$B:$Q,5,0))</f>
        <v>Manetka 20cm</v>
      </c>
      <c r="I88" s="90">
        <f>IF(B88="","",VLOOKUP(AD88,Varsayımlar!B:T,19,0))</f>
        <v>0</v>
      </c>
      <c r="J88" s="90" t="str">
        <f>IF(B88="","",VLOOKUP(AD88,Varsayımlar!$B:$Q,6,0))</f>
        <v>SADE</v>
      </c>
      <c r="K88" s="9">
        <v>7200</v>
      </c>
      <c r="L88" s="9"/>
      <c r="M88" s="9">
        <f>IFERROR(IF(B88="","",K88/VLOOKUP(AD88,Varsayımlar!B:R,17,0)),"")</f>
        <v>32</v>
      </c>
      <c r="N88" s="9"/>
      <c r="O88" s="9">
        <v>32</v>
      </c>
      <c r="P88" s="90">
        <f>IF(B88="","",VLOOKUP(AD88,Varsayımlar!$B:$Q,7,0)*K88)</f>
        <v>100800</v>
      </c>
      <c r="Q88" s="90">
        <f>IF(B88="","",VLOOKUP(AD88,Varsayımlar!$B:$Q,8,0))</f>
        <v>20</v>
      </c>
      <c r="R88" s="90" t="str">
        <f>IF(B88="","",VLOOKUP(AD88,Varsayımlar!$B:$Q,9,0))</f>
        <v>Irak Soft</v>
      </c>
      <c r="S88" s="90">
        <f>IF(B88="","",VLOOKUP(AD88,Varsayımlar!$B:$Q,10,0))</f>
        <v>4</v>
      </c>
      <c r="T88" s="90">
        <f>IF(B88="","",VLOOKUP(AD88,Varsayımlar!$B:$Q,11,0))</f>
        <v>14</v>
      </c>
      <c r="U88" s="90">
        <f>IF(B88="","",VLOOKUP(AD88,Varsayımlar!$B:$Q,12,0))</f>
        <v>166</v>
      </c>
      <c r="V88" s="90" t="str">
        <f>IF(B88="","",VLOOKUP(AD88,Varsayımlar!$B:$Q,13,0))</f>
        <v>YURTDIŞI</v>
      </c>
      <c r="W88" s="90">
        <f>IF(B88="","",VLOOKUP(AD88,Varsayımlar!$B:$Q,14,0))</f>
        <v>6</v>
      </c>
      <c r="X88" s="86">
        <v>46196</v>
      </c>
      <c r="Y88" s="86">
        <v>46379</v>
      </c>
      <c r="Z88" s="9">
        <v>26062320</v>
      </c>
      <c r="AA88" s="90" t="str">
        <f>IF(B88="","",VLOOKUP(AD88,Varsayımlar!$B:$Q,15,0))</f>
        <v>Kare Koli-Üretim Tarihli Etiket</v>
      </c>
      <c r="AB88" s="90" t="str">
        <f>IF(B88="","",VLOOKUP(AD88,Varsayımlar!$B:$Q,16,0))</f>
        <v>19-21 cm</v>
      </c>
      <c r="AC88" s="90">
        <f>IF(B88="","",VLOOKUP(Sayfa2!AD60,Varsayımlar!B:S,18,0))</f>
        <v>0</v>
      </c>
      <c r="AD88" s="90" t="str">
        <f t="shared" si="4"/>
        <v>LLC KOTORManetka 20cm 4 pcs 166g</v>
      </c>
    </row>
    <row r="89" spans="1:30" ht="39.75" customHeight="1" x14ac:dyDescent="0.25">
      <c r="A89" s="9" t="s">
        <v>189</v>
      </c>
      <c r="B89" s="88" t="s">
        <v>90</v>
      </c>
      <c r="C89" s="89">
        <f>IF(B89="","",VLOOKUP(AD89,Varsayımlar!$B:$Q,3,0))</f>
        <v>8698829380698</v>
      </c>
      <c r="D89" s="89" t="s">
        <v>231</v>
      </c>
      <c r="E89" s="85" t="s">
        <v>91</v>
      </c>
      <c r="F89" s="9"/>
      <c r="G89" s="9"/>
      <c r="H89" s="90" t="str">
        <f>IF(B89="","",VLOOKUP(AD89,Varsayımlar!$B:$Q,5,0))</f>
        <v>MAGNİT MAVİ AMBALAJ 25CM</v>
      </c>
      <c r="I89" s="90">
        <f>IF(B89="","",VLOOKUP(AD89,Varsayımlar!B:T,19,0))</f>
        <v>0</v>
      </c>
      <c r="J89" s="90" t="str">
        <f>IF(B89="","",VLOOKUP(AD89,Varsayımlar!$B:$Q,6,0))</f>
        <v>SADE</v>
      </c>
      <c r="K89" s="9">
        <v>2016</v>
      </c>
      <c r="L89" s="9"/>
      <c r="M89" s="9">
        <f>IFERROR(IF(B89="","",K89/VLOOKUP(AD89,Varsayımlar!B:R,17,0)),"")</f>
        <v>24</v>
      </c>
      <c r="N89" s="9"/>
      <c r="O89" s="9"/>
      <c r="P89" s="90">
        <f>IF(B89="","",VLOOKUP(AD89,Varsayımlar!$B:$Q,7,0)*K89)</f>
        <v>60480</v>
      </c>
      <c r="Q89" s="90">
        <f>IF(B89="","",VLOOKUP(AD89,Varsayımlar!$B:$Q,8,0))</f>
        <v>25</v>
      </c>
      <c r="R89" s="90" t="str">
        <f>IF(B89="","",VLOOKUP(AD89,Varsayımlar!$B:$Q,9,0))</f>
        <v>SOFT</v>
      </c>
      <c r="S89" s="90">
        <f>IF(B89="","",VLOOKUP(AD89,Varsayımlar!$B:$Q,10,0))</f>
        <v>4</v>
      </c>
      <c r="T89" s="90">
        <f>IF(B89="","",VLOOKUP(AD89,Varsayımlar!$B:$Q,11,0))</f>
        <v>30</v>
      </c>
      <c r="U89" s="90">
        <f>IF(B89="","",VLOOKUP(AD89,Varsayımlar!$B:$Q,12,0))</f>
        <v>260</v>
      </c>
      <c r="V89" s="90" t="str">
        <f>IF(B89="","",VLOOKUP(AD89,Varsayımlar!$B:$Q,13,0))</f>
        <v>YURTDIŞI</v>
      </c>
      <c r="W89" s="90">
        <f>IF(B89="","",VLOOKUP(AD89,Varsayımlar!$B:$Q,14,0))</f>
        <v>9</v>
      </c>
      <c r="X89" s="9"/>
      <c r="Y89" s="9"/>
      <c r="Z89" s="9"/>
      <c r="AA89" s="90" t="str">
        <f>IF(B89="","",VLOOKUP(AD89,Varsayımlar!$B:$Q,15,0))</f>
        <v>25CM TURUNCU KOLİ-SOL ÜST DİKDÖRTGENE ÜRETİM TARİHİ BASILACAK</v>
      </c>
      <c r="AB89" s="90" t="str">
        <f>IF(B89="","",VLOOKUP(AD89,Varsayımlar!$B:$Q,16,0))</f>
        <v>24-26 CM</v>
      </c>
      <c r="AC89" s="90">
        <f>IF(B89="","",VLOOKUP(Sayfa2!AD61,Varsayımlar!B:S,18,0))</f>
        <v>0</v>
      </c>
      <c r="AD89" s="90" t="str">
        <f t="shared" si="4"/>
        <v>MAGNİTMAGNİT MAVİ AMBALAJ 25 CM 260G</v>
      </c>
    </row>
    <row r="90" spans="1:30" ht="39.75" customHeight="1" x14ac:dyDescent="0.25">
      <c r="A90" s="9" t="s">
        <v>190</v>
      </c>
      <c r="B90" s="88" t="s">
        <v>90</v>
      </c>
      <c r="C90" s="89">
        <f>IF(B90="","",VLOOKUP(AD90,Varsayımlar!$B:$Q,3,0))</f>
        <v>8698829380698</v>
      </c>
      <c r="D90" s="89" t="s">
        <v>232</v>
      </c>
      <c r="E90" s="85" t="s">
        <v>91</v>
      </c>
      <c r="F90" s="9"/>
      <c r="G90" s="9"/>
      <c r="H90" s="90" t="str">
        <f>IF(B90="","",VLOOKUP(AD90,Varsayımlar!$B:$Q,5,0))</f>
        <v>MAGNİT MAVİ AMBALAJ 25CM</v>
      </c>
      <c r="I90" s="90">
        <f>IF(B90="","",VLOOKUP(AD90,Varsayımlar!B:T,19,0))</f>
        <v>0</v>
      </c>
      <c r="J90" s="90" t="str">
        <f>IF(B90="","",VLOOKUP(AD90,Varsayımlar!$B:$Q,6,0))</f>
        <v>SADE</v>
      </c>
      <c r="K90" s="9">
        <v>2016</v>
      </c>
      <c r="L90" s="9"/>
      <c r="M90" s="9">
        <f>IFERROR(IF(B90="","",K90/VLOOKUP(AD90,Varsayımlar!B:R,17,0)),"")</f>
        <v>24</v>
      </c>
      <c r="N90" s="9"/>
      <c r="O90" s="9"/>
      <c r="P90" s="90">
        <f>IF(B90="","",VLOOKUP(AD90,Varsayımlar!$B:$Q,7,0)*K90)</f>
        <v>60480</v>
      </c>
      <c r="Q90" s="90">
        <f>IF(B90="","",VLOOKUP(AD90,Varsayımlar!$B:$Q,8,0))</f>
        <v>25</v>
      </c>
      <c r="R90" s="90" t="str">
        <f>IF(B90="","",VLOOKUP(AD90,Varsayımlar!$B:$Q,9,0))</f>
        <v>SOFT</v>
      </c>
      <c r="S90" s="90">
        <f>IF(B90="","",VLOOKUP(AD90,Varsayımlar!$B:$Q,10,0))</f>
        <v>4</v>
      </c>
      <c r="T90" s="90">
        <f>IF(B90="","",VLOOKUP(AD90,Varsayımlar!$B:$Q,11,0))</f>
        <v>30</v>
      </c>
      <c r="U90" s="90">
        <f>IF(B90="","",VLOOKUP(AD90,Varsayımlar!$B:$Q,12,0))</f>
        <v>260</v>
      </c>
      <c r="V90" s="90" t="str">
        <f>IF(B90="","",VLOOKUP(AD90,Varsayımlar!$B:$Q,13,0))</f>
        <v>YURTDIŞI</v>
      </c>
      <c r="W90" s="90">
        <f>IF(B90="","",VLOOKUP(AD90,Varsayımlar!$B:$Q,14,0))</f>
        <v>9</v>
      </c>
      <c r="X90" s="9"/>
      <c r="Y90" s="9"/>
      <c r="Z90" s="9"/>
      <c r="AA90" s="90" t="str">
        <f>IF(B90="","",VLOOKUP(AD90,Varsayımlar!$B:$Q,15,0))</f>
        <v>25CM TURUNCU KOLİ-SOL ÜST DİKDÖRTGENE ÜRETİM TARİHİ BASILACAK</v>
      </c>
      <c r="AB90" s="90" t="str">
        <f>IF(B90="","",VLOOKUP(AD90,Varsayımlar!$B:$Q,16,0))</f>
        <v>24-26 CM</v>
      </c>
      <c r="AC90" s="90">
        <f>IF(B90="","",VLOOKUP(Sayfa2!AD62,Varsayımlar!B:S,18,0))</f>
        <v>0</v>
      </c>
      <c r="AD90" s="90" t="str">
        <f t="shared" si="4"/>
        <v>MAGNİTMAGNİT MAVİ AMBALAJ 25 CM 260G</v>
      </c>
    </row>
    <row r="91" spans="1:30" ht="39.75" customHeight="1" x14ac:dyDescent="0.25">
      <c r="A91" s="9" t="s">
        <v>191</v>
      </c>
      <c r="B91" s="88" t="s">
        <v>90</v>
      </c>
      <c r="C91" s="89">
        <f>IF(B91="","",VLOOKUP(AD91,Varsayımlar!$B:$Q,3,0))</f>
        <v>8698829380698</v>
      </c>
      <c r="D91" s="89" t="s">
        <v>233</v>
      </c>
      <c r="E91" s="85" t="s">
        <v>91</v>
      </c>
      <c r="F91" s="9"/>
      <c r="G91" s="9"/>
      <c r="H91" s="90" t="str">
        <f>IF(B91="","",VLOOKUP(AD91,Varsayımlar!$B:$Q,5,0))</f>
        <v>MAGNİT MAVİ AMBALAJ 25CM</v>
      </c>
      <c r="I91" s="90">
        <f>IF(B91="","",VLOOKUP(AD91,Varsayımlar!B:T,19,0))</f>
        <v>0</v>
      </c>
      <c r="J91" s="90" t="str">
        <f>IF(B91="","",VLOOKUP(AD91,Varsayımlar!$B:$Q,6,0))</f>
        <v>SADE</v>
      </c>
      <c r="K91" s="9">
        <v>2016</v>
      </c>
      <c r="L91" s="9"/>
      <c r="M91" s="9">
        <f>IFERROR(IF(B91="","",K91/VLOOKUP(AD91,Varsayımlar!B:R,17,0)),"")</f>
        <v>24</v>
      </c>
      <c r="N91" s="9"/>
      <c r="O91" s="9"/>
      <c r="P91" s="90">
        <f>IF(B91="","",VLOOKUP(AD91,Varsayımlar!$B:$Q,7,0)*K91)</f>
        <v>60480</v>
      </c>
      <c r="Q91" s="90">
        <f>IF(B91="","",VLOOKUP(AD91,Varsayımlar!$B:$Q,8,0))</f>
        <v>25</v>
      </c>
      <c r="R91" s="90" t="str">
        <f>IF(B91="","",VLOOKUP(AD91,Varsayımlar!$B:$Q,9,0))</f>
        <v>SOFT</v>
      </c>
      <c r="S91" s="90">
        <f>IF(B91="","",VLOOKUP(AD91,Varsayımlar!$B:$Q,10,0))</f>
        <v>4</v>
      </c>
      <c r="T91" s="90">
        <f>IF(B91="","",VLOOKUP(AD91,Varsayımlar!$B:$Q,11,0))</f>
        <v>30</v>
      </c>
      <c r="U91" s="90">
        <f>IF(B91="","",VLOOKUP(AD91,Varsayımlar!$B:$Q,12,0))</f>
        <v>260</v>
      </c>
      <c r="V91" s="90" t="str">
        <f>IF(B91="","",VLOOKUP(AD91,Varsayımlar!$B:$Q,13,0))</f>
        <v>YURTDIŞI</v>
      </c>
      <c r="W91" s="90">
        <f>IF(B91="","",VLOOKUP(AD91,Varsayımlar!$B:$Q,14,0))</f>
        <v>9</v>
      </c>
      <c r="X91" s="9"/>
      <c r="Y91" s="9"/>
      <c r="Z91" s="9"/>
      <c r="AA91" s="90" t="str">
        <f>IF(B91="","",VLOOKUP(AD91,Varsayımlar!$B:$Q,15,0))</f>
        <v>25CM TURUNCU KOLİ-SOL ÜST DİKDÖRTGENE ÜRETİM TARİHİ BASILACAK</v>
      </c>
      <c r="AB91" s="90" t="str">
        <f>IF(B91="","",VLOOKUP(AD91,Varsayımlar!$B:$Q,16,0))</f>
        <v>24-26 CM</v>
      </c>
      <c r="AC91" s="90">
        <f>IF(B91="","",VLOOKUP(Sayfa2!AD63,Varsayımlar!B:S,18,0))</f>
        <v>0</v>
      </c>
      <c r="AD91" s="90" t="str">
        <f t="shared" si="4"/>
        <v>MAGNİTMAGNİT MAVİ AMBALAJ 25 CM 260G</v>
      </c>
    </row>
    <row r="92" spans="1:30" ht="39.75" customHeight="1" x14ac:dyDescent="0.25">
      <c r="A92" s="9" t="s">
        <v>192</v>
      </c>
      <c r="B92" s="88" t="s">
        <v>90</v>
      </c>
      <c r="C92" s="89">
        <f>IF(B92="","",VLOOKUP(AD92,Varsayımlar!$B:$Q,3,0))</f>
        <v>8698829380698</v>
      </c>
      <c r="D92" s="89" t="s">
        <v>234</v>
      </c>
      <c r="E92" s="85" t="s">
        <v>91</v>
      </c>
      <c r="F92" s="9"/>
      <c r="G92" s="9"/>
      <c r="H92" s="90" t="str">
        <f>IF(B92="","",VLOOKUP(AD92,Varsayımlar!$B:$Q,5,0))</f>
        <v>MAGNİT MAVİ AMBALAJ 25CM</v>
      </c>
      <c r="I92" s="90">
        <f>IF(B92="","",VLOOKUP(AD92,Varsayımlar!B:T,19,0))</f>
        <v>0</v>
      </c>
      <c r="J92" s="90" t="str">
        <f>IF(B92="","",VLOOKUP(AD92,Varsayımlar!$B:$Q,6,0))</f>
        <v>SADE</v>
      </c>
      <c r="K92" s="9">
        <v>2016</v>
      </c>
      <c r="L92" s="9"/>
      <c r="M92" s="9">
        <f>IFERROR(IF(B92="","",K92/VLOOKUP(AD92,Varsayımlar!B:R,17,0)),"")</f>
        <v>24</v>
      </c>
      <c r="N92" s="9"/>
      <c r="O92" s="9"/>
      <c r="P92" s="90">
        <f>IF(B92="","",VLOOKUP(AD92,Varsayımlar!$B:$Q,7,0)*K92)</f>
        <v>60480</v>
      </c>
      <c r="Q92" s="90">
        <f>IF(B92="","",VLOOKUP(AD92,Varsayımlar!$B:$Q,8,0))</f>
        <v>25</v>
      </c>
      <c r="R92" s="90" t="str">
        <f>IF(B92="","",VLOOKUP(AD92,Varsayımlar!$B:$Q,9,0))</f>
        <v>SOFT</v>
      </c>
      <c r="S92" s="90">
        <f>IF(B92="","",VLOOKUP(AD92,Varsayımlar!$B:$Q,10,0))</f>
        <v>4</v>
      </c>
      <c r="T92" s="90">
        <f>IF(B92="","",VLOOKUP(AD92,Varsayımlar!$B:$Q,11,0))</f>
        <v>30</v>
      </c>
      <c r="U92" s="90">
        <f>IF(B92="","",VLOOKUP(AD92,Varsayımlar!$B:$Q,12,0))</f>
        <v>260</v>
      </c>
      <c r="V92" s="90" t="str">
        <f>IF(B92="","",VLOOKUP(AD92,Varsayımlar!$B:$Q,13,0))</f>
        <v>YURTDIŞI</v>
      </c>
      <c r="W92" s="90">
        <f>IF(B92="","",VLOOKUP(AD92,Varsayımlar!$B:$Q,14,0))</f>
        <v>9</v>
      </c>
      <c r="X92" s="9"/>
      <c r="Y92" s="9"/>
      <c r="Z92" s="9"/>
      <c r="AA92" s="90" t="str">
        <f>IF(B92="","",VLOOKUP(AD92,Varsayımlar!$B:$Q,15,0))</f>
        <v>25CM TURUNCU KOLİ-SOL ÜST DİKDÖRTGENE ÜRETİM TARİHİ BASILACAK</v>
      </c>
      <c r="AB92" s="90" t="str">
        <f>IF(B92="","",VLOOKUP(AD92,Varsayımlar!$B:$Q,16,0))</f>
        <v>24-26 CM</v>
      </c>
      <c r="AC92" s="90">
        <f>IF(B92="","",VLOOKUP(Sayfa2!AD64,Varsayımlar!B:S,18,0))</f>
        <v>0</v>
      </c>
      <c r="AD92" s="90" t="str">
        <f t="shared" si="4"/>
        <v>MAGNİTMAGNİT MAVİ AMBALAJ 25 CM 260G</v>
      </c>
    </row>
    <row r="93" spans="1:30" ht="39.75" customHeight="1" x14ac:dyDescent="0.25">
      <c r="A93" s="9" t="s">
        <v>193</v>
      </c>
      <c r="B93" s="88" t="s">
        <v>90</v>
      </c>
      <c r="C93" s="89">
        <f>IF(B93="","",VLOOKUP(AD93,Varsayımlar!$B:$Q,3,0))</f>
        <v>8698829380698</v>
      </c>
      <c r="D93" s="89" t="s">
        <v>235</v>
      </c>
      <c r="E93" s="85" t="s">
        <v>91</v>
      </c>
      <c r="F93" s="9"/>
      <c r="G93" s="9"/>
      <c r="H93" s="90" t="str">
        <f>IF(B93="","",VLOOKUP(AD93,Varsayımlar!$B:$Q,5,0))</f>
        <v>MAGNİT MAVİ AMBALAJ 25CM</v>
      </c>
      <c r="I93" s="90">
        <f>IF(B93="","",VLOOKUP(AD93,Varsayımlar!B:T,19,0))</f>
        <v>0</v>
      </c>
      <c r="J93" s="90" t="str">
        <f>IF(B93="","",VLOOKUP(AD93,Varsayımlar!$B:$Q,6,0))</f>
        <v>SADE</v>
      </c>
      <c r="K93" s="9">
        <v>2016</v>
      </c>
      <c r="L93" s="9"/>
      <c r="M93" s="9">
        <f>IFERROR(IF(B93="","",K93/VLOOKUP(AD93,Varsayımlar!B:R,17,0)),"")</f>
        <v>24</v>
      </c>
      <c r="N93" s="9"/>
      <c r="O93" s="9"/>
      <c r="P93" s="90">
        <f>IF(B93="","",VLOOKUP(AD93,Varsayımlar!$B:$Q,7,0)*K93)</f>
        <v>60480</v>
      </c>
      <c r="Q93" s="90">
        <f>IF(B93="","",VLOOKUP(AD93,Varsayımlar!$B:$Q,8,0))</f>
        <v>25</v>
      </c>
      <c r="R93" s="90" t="str">
        <f>IF(B93="","",VLOOKUP(AD93,Varsayımlar!$B:$Q,9,0))</f>
        <v>SOFT</v>
      </c>
      <c r="S93" s="90">
        <f>IF(B93="","",VLOOKUP(AD93,Varsayımlar!$B:$Q,10,0))</f>
        <v>4</v>
      </c>
      <c r="T93" s="90">
        <f>IF(B93="","",VLOOKUP(AD93,Varsayımlar!$B:$Q,11,0))</f>
        <v>30</v>
      </c>
      <c r="U93" s="90">
        <f>IF(B93="","",VLOOKUP(AD93,Varsayımlar!$B:$Q,12,0))</f>
        <v>260</v>
      </c>
      <c r="V93" s="90" t="str">
        <f>IF(B93="","",VLOOKUP(AD93,Varsayımlar!$B:$Q,13,0))</f>
        <v>YURTDIŞI</v>
      </c>
      <c r="W93" s="90">
        <f>IF(B93="","",VLOOKUP(AD93,Varsayımlar!$B:$Q,14,0))</f>
        <v>9</v>
      </c>
      <c r="X93" s="9"/>
      <c r="Y93" s="9"/>
      <c r="Z93" s="9"/>
      <c r="AA93" s="90" t="str">
        <f>IF(B93="","",VLOOKUP(AD93,Varsayımlar!$B:$Q,15,0))</f>
        <v>25CM TURUNCU KOLİ-SOL ÜST DİKDÖRTGENE ÜRETİM TARİHİ BASILACAK</v>
      </c>
      <c r="AB93" s="90" t="str">
        <f>IF(B93="","",VLOOKUP(AD93,Varsayımlar!$B:$Q,16,0))</f>
        <v>24-26 CM</v>
      </c>
      <c r="AC93" s="90">
        <f>IF(B93="","",VLOOKUP(Sayfa2!AD65,Varsayımlar!B:S,18,0))</f>
        <v>0</v>
      </c>
      <c r="AD93" s="90" t="str">
        <f t="shared" si="4"/>
        <v>MAGNİTMAGNİT MAVİ AMBALAJ 25 CM 260G</v>
      </c>
    </row>
    <row r="94" spans="1:30" ht="39.75" customHeight="1" x14ac:dyDescent="0.25">
      <c r="A94" s="9" t="s">
        <v>194</v>
      </c>
      <c r="B94" s="88" t="s">
        <v>90</v>
      </c>
      <c r="C94" s="89">
        <f>IF(B94="","",VLOOKUP(AD94,Varsayımlar!$B:$Q,3,0))</f>
        <v>8698829380698</v>
      </c>
      <c r="D94" s="89" t="s">
        <v>236</v>
      </c>
      <c r="E94" s="85" t="s">
        <v>91</v>
      </c>
      <c r="F94" s="9"/>
      <c r="G94" s="9"/>
      <c r="H94" s="90" t="str">
        <f>IF(B94="","",VLOOKUP(AD94,Varsayımlar!$B:$Q,5,0))</f>
        <v>MAGNİT MAVİ AMBALAJ 25CM</v>
      </c>
      <c r="I94" s="90">
        <f>IF(B94="","",VLOOKUP(AD94,Varsayımlar!B:T,19,0))</f>
        <v>0</v>
      </c>
      <c r="J94" s="90" t="str">
        <f>IF(B94="","",VLOOKUP(AD94,Varsayımlar!$B:$Q,6,0))</f>
        <v>SADE</v>
      </c>
      <c r="K94" s="9">
        <v>2016</v>
      </c>
      <c r="L94" s="9"/>
      <c r="M94" s="9">
        <f>IFERROR(IF(B94="","",K94/VLOOKUP(AD94,Varsayımlar!B:R,17,0)),"")</f>
        <v>24</v>
      </c>
      <c r="N94" s="9"/>
      <c r="O94" s="9"/>
      <c r="P94" s="90">
        <f>IF(B94="","",VLOOKUP(AD94,Varsayımlar!$B:$Q,7,0)*K94)</f>
        <v>60480</v>
      </c>
      <c r="Q94" s="90">
        <f>IF(B94="","",VLOOKUP(AD94,Varsayımlar!$B:$Q,8,0))</f>
        <v>25</v>
      </c>
      <c r="R94" s="90" t="str">
        <f>IF(B94="","",VLOOKUP(AD94,Varsayımlar!$B:$Q,9,0))</f>
        <v>SOFT</v>
      </c>
      <c r="S94" s="90">
        <f>IF(B94="","",VLOOKUP(AD94,Varsayımlar!$B:$Q,10,0))</f>
        <v>4</v>
      </c>
      <c r="T94" s="90">
        <f>IF(B94="","",VLOOKUP(AD94,Varsayımlar!$B:$Q,11,0))</f>
        <v>30</v>
      </c>
      <c r="U94" s="90">
        <f>IF(B94="","",VLOOKUP(AD94,Varsayımlar!$B:$Q,12,0))</f>
        <v>260</v>
      </c>
      <c r="V94" s="90" t="str">
        <f>IF(B94="","",VLOOKUP(AD94,Varsayımlar!$B:$Q,13,0))</f>
        <v>YURTDIŞI</v>
      </c>
      <c r="W94" s="90">
        <f>IF(B94="","",VLOOKUP(AD94,Varsayımlar!$B:$Q,14,0))</f>
        <v>9</v>
      </c>
      <c r="X94" s="9"/>
      <c r="Y94" s="9"/>
      <c r="Z94" s="9"/>
      <c r="AA94" s="90" t="str">
        <f>IF(B94="","",VLOOKUP(AD94,Varsayımlar!$B:$Q,15,0))</f>
        <v>25CM TURUNCU KOLİ-SOL ÜST DİKDÖRTGENE ÜRETİM TARİHİ BASILACAK</v>
      </c>
      <c r="AB94" s="90" t="str">
        <f>IF(B94="","",VLOOKUP(AD94,Varsayımlar!$B:$Q,16,0))</f>
        <v>24-26 CM</v>
      </c>
      <c r="AC94" s="90">
        <f>IF(B94="","",VLOOKUP(Sayfa2!AD66,Varsayımlar!B:S,18,0))</f>
        <v>0</v>
      </c>
      <c r="AD94" s="90" t="str">
        <f t="shared" si="4"/>
        <v>MAGNİTMAGNİT MAVİ AMBALAJ 25 CM 260G</v>
      </c>
    </row>
    <row r="95" spans="1:30" ht="39.75" customHeight="1" x14ac:dyDescent="0.25">
      <c r="A95" s="9" t="s">
        <v>195</v>
      </c>
      <c r="B95" s="88" t="s">
        <v>90</v>
      </c>
      <c r="C95" s="89">
        <f>IF(B95="","",VLOOKUP(AD95,Varsayımlar!$B:$Q,3,0))</f>
        <v>8698829380698</v>
      </c>
      <c r="D95" s="89" t="s">
        <v>237</v>
      </c>
      <c r="E95" s="85" t="s">
        <v>91</v>
      </c>
      <c r="F95" s="9"/>
      <c r="G95" s="9"/>
      <c r="H95" s="90" t="str">
        <f>IF(B95="","",VLOOKUP(AD95,Varsayımlar!$B:$Q,5,0))</f>
        <v>MAGNİT MAVİ AMBALAJ 25CM</v>
      </c>
      <c r="I95" s="90">
        <f>IF(B95="","",VLOOKUP(AD95,Varsayımlar!B:T,19,0))</f>
        <v>0</v>
      </c>
      <c r="J95" s="90" t="str">
        <f>IF(B95="","",VLOOKUP(AD95,Varsayımlar!$B:$Q,6,0))</f>
        <v>SADE</v>
      </c>
      <c r="K95" s="9">
        <v>2016</v>
      </c>
      <c r="L95" s="9"/>
      <c r="M95" s="9">
        <f>IFERROR(IF(B95="","",K95/VLOOKUP(AD95,Varsayımlar!B:R,17,0)),"")</f>
        <v>24</v>
      </c>
      <c r="N95" s="9"/>
      <c r="O95" s="9"/>
      <c r="P95" s="90">
        <f>IF(B95="","",VLOOKUP(AD95,Varsayımlar!$B:$Q,7,0)*K95)</f>
        <v>60480</v>
      </c>
      <c r="Q95" s="90">
        <f>IF(B95="","",VLOOKUP(AD95,Varsayımlar!$B:$Q,8,0))</f>
        <v>25</v>
      </c>
      <c r="R95" s="90" t="str">
        <f>IF(B95="","",VLOOKUP(AD95,Varsayımlar!$B:$Q,9,0))</f>
        <v>SOFT</v>
      </c>
      <c r="S95" s="90">
        <f>IF(B95="","",VLOOKUP(AD95,Varsayımlar!$B:$Q,10,0))</f>
        <v>4</v>
      </c>
      <c r="T95" s="90">
        <f>IF(B95="","",VLOOKUP(AD95,Varsayımlar!$B:$Q,11,0))</f>
        <v>30</v>
      </c>
      <c r="U95" s="90">
        <f>IF(B95="","",VLOOKUP(AD95,Varsayımlar!$B:$Q,12,0))</f>
        <v>260</v>
      </c>
      <c r="V95" s="90" t="str">
        <f>IF(B95="","",VLOOKUP(AD95,Varsayımlar!$B:$Q,13,0))</f>
        <v>YURTDIŞI</v>
      </c>
      <c r="W95" s="90">
        <f>IF(B95="","",VLOOKUP(AD95,Varsayımlar!$B:$Q,14,0))</f>
        <v>9</v>
      </c>
      <c r="X95" s="9"/>
      <c r="Y95" s="9"/>
      <c r="Z95" s="9"/>
      <c r="AA95" s="90" t="str">
        <f>IF(B95="","",VLOOKUP(AD95,Varsayımlar!$B:$Q,15,0))</f>
        <v>25CM TURUNCU KOLİ-SOL ÜST DİKDÖRTGENE ÜRETİM TARİHİ BASILACAK</v>
      </c>
      <c r="AB95" s="90" t="str">
        <f>IF(B95="","",VLOOKUP(AD95,Varsayımlar!$B:$Q,16,0))</f>
        <v>24-26 CM</v>
      </c>
      <c r="AC95" s="90">
        <f>IF(B95="","",VLOOKUP(Sayfa2!AD67,Varsayımlar!B:S,18,0))</f>
        <v>0</v>
      </c>
      <c r="AD95" s="90" t="str">
        <f t="shared" si="4"/>
        <v>MAGNİTMAGNİT MAVİ AMBALAJ 25 CM 260G</v>
      </c>
    </row>
    <row r="96" spans="1:30" ht="39.75" customHeight="1" x14ac:dyDescent="0.25">
      <c r="A96" s="9" t="s">
        <v>196</v>
      </c>
      <c r="B96" s="88" t="s">
        <v>90</v>
      </c>
      <c r="C96" s="89">
        <f>IF(B96="","",VLOOKUP(AD96,Varsayımlar!$B:$Q,3,0))</f>
        <v>8698829380698</v>
      </c>
      <c r="D96" s="89" t="s">
        <v>238</v>
      </c>
      <c r="E96" s="85" t="s">
        <v>91</v>
      </c>
      <c r="F96" s="9"/>
      <c r="G96" s="9"/>
      <c r="H96" s="90" t="str">
        <f>IF(B96="","",VLOOKUP(AD96,Varsayımlar!$B:$Q,5,0))</f>
        <v>MAGNİT MAVİ AMBALAJ 25CM</v>
      </c>
      <c r="I96" s="90">
        <f>IF(B96="","",VLOOKUP(AD96,Varsayımlar!B:T,19,0))</f>
        <v>0</v>
      </c>
      <c r="J96" s="90" t="str">
        <f>IF(B96="","",VLOOKUP(AD96,Varsayımlar!$B:$Q,6,0))</f>
        <v>SADE</v>
      </c>
      <c r="K96" s="9">
        <v>2016</v>
      </c>
      <c r="L96" s="9"/>
      <c r="M96" s="9">
        <f>IFERROR(IF(B96="","",K96/VLOOKUP(AD96,Varsayımlar!B:R,17,0)),"")</f>
        <v>24</v>
      </c>
      <c r="N96" s="9"/>
      <c r="O96" s="9"/>
      <c r="P96" s="90">
        <f>IF(B96="","",VLOOKUP(AD96,Varsayımlar!$B:$Q,7,0)*K96)</f>
        <v>60480</v>
      </c>
      <c r="Q96" s="90">
        <f>IF(B96="","",VLOOKUP(AD96,Varsayımlar!$B:$Q,8,0))</f>
        <v>25</v>
      </c>
      <c r="R96" s="90" t="str">
        <f>IF(B96="","",VLOOKUP(AD96,Varsayımlar!$B:$Q,9,0))</f>
        <v>SOFT</v>
      </c>
      <c r="S96" s="90">
        <f>IF(B96="","",VLOOKUP(AD96,Varsayımlar!$B:$Q,10,0))</f>
        <v>4</v>
      </c>
      <c r="T96" s="90">
        <f>IF(B96="","",VLOOKUP(AD96,Varsayımlar!$B:$Q,11,0))</f>
        <v>30</v>
      </c>
      <c r="U96" s="90">
        <f>IF(B96="","",VLOOKUP(AD96,Varsayımlar!$B:$Q,12,0))</f>
        <v>260</v>
      </c>
      <c r="V96" s="90" t="str">
        <f>IF(B96="","",VLOOKUP(AD96,Varsayımlar!$B:$Q,13,0))</f>
        <v>YURTDIŞI</v>
      </c>
      <c r="W96" s="90">
        <f>IF(B96="","",VLOOKUP(AD96,Varsayımlar!$B:$Q,14,0))</f>
        <v>9</v>
      </c>
      <c r="X96" s="9"/>
      <c r="Y96" s="9"/>
      <c r="Z96" s="9"/>
      <c r="AA96" s="90" t="str">
        <f>IF(B96="","",VLOOKUP(AD96,Varsayımlar!$B:$Q,15,0))</f>
        <v>25CM TURUNCU KOLİ-SOL ÜST DİKDÖRTGENE ÜRETİM TARİHİ BASILACAK</v>
      </c>
      <c r="AB96" s="90" t="str">
        <f>IF(B96="","",VLOOKUP(AD96,Varsayımlar!$B:$Q,16,0))</f>
        <v>24-26 CM</v>
      </c>
      <c r="AC96" s="90">
        <f>IF(B96="","",VLOOKUP(Sayfa2!AD68,Varsayımlar!B:S,18,0))</f>
        <v>0</v>
      </c>
      <c r="AD96" s="90" t="str">
        <f t="shared" si="4"/>
        <v>MAGNİTMAGNİT MAVİ AMBALAJ 25 CM 260G</v>
      </c>
    </row>
    <row r="97" spans="1:30" ht="39.75" customHeight="1" x14ac:dyDescent="0.25">
      <c r="A97" s="9" t="s">
        <v>197</v>
      </c>
      <c r="B97" s="88" t="s">
        <v>90</v>
      </c>
      <c r="C97" s="89">
        <f>IF(B97="","",VLOOKUP(AD97,Varsayımlar!$B:$Q,3,0))</f>
        <v>8698829380698</v>
      </c>
      <c r="D97" s="89" t="s">
        <v>239</v>
      </c>
      <c r="E97" s="85" t="s">
        <v>91</v>
      </c>
      <c r="F97" s="9"/>
      <c r="G97" s="9"/>
      <c r="H97" s="90" t="str">
        <f>IF(B97="","",VLOOKUP(AD97,Varsayımlar!$B:$Q,5,0))</f>
        <v>MAGNİT MAVİ AMBALAJ 25CM</v>
      </c>
      <c r="I97" s="90">
        <f>IF(B97="","",VLOOKUP(AD97,Varsayımlar!B:T,19,0))</f>
        <v>0</v>
      </c>
      <c r="J97" s="90" t="str">
        <f>IF(B97="","",VLOOKUP(AD97,Varsayımlar!$B:$Q,6,0))</f>
        <v>SADE</v>
      </c>
      <c r="K97" s="9">
        <v>2016</v>
      </c>
      <c r="L97" s="9"/>
      <c r="M97" s="9">
        <f>IFERROR(IF(B97="","",K97/VLOOKUP(AD97,Varsayımlar!B:R,17,0)),"")</f>
        <v>24</v>
      </c>
      <c r="N97" s="9"/>
      <c r="O97" s="9"/>
      <c r="P97" s="90">
        <f>IF(B97="","",VLOOKUP(AD97,Varsayımlar!$B:$Q,7,0)*K97)</f>
        <v>60480</v>
      </c>
      <c r="Q97" s="90">
        <f>IF(B97="","",VLOOKUP(AD97,Varsayımlar!$B:$Q,8,0))</f>
        <v>25</v>
      </c>
      <c r="R97" s="90" t="str">
        <f>IF(B97="","",VLOOKUP(AD97,Varsayımlar!$B:$Q,9,0))</f>
        <v>SOFT</v>
      </c>
      <c r="S97" s="90">
        <f>IF(B97="","",VLOOKUP(AD97,Varsayımlar!$B:$Q,10,0))</f>
        <v>4</v>
      </c>
      <c r="T97" s="90">
        <f>IF(B97="","",VLOOKUP(AD97,Varsayımlar!$B:$Q,11,0))</f>
        <v>30</v>
      </c>
      <c r="U97" s="90">
        <f>IF(B97="","",VLOOKUP(AD97,Varsayımlar!$B:$Q,12,0))</f>
        <v>260</v>
      </c>
      <c r="V97" s="90" t="str">
        <f>IF(B97="","",VLOOKUP(AD97,Varsayımlar!$B:$Q,13,0))</f>
        <v>YURTDIŞI</v>
      </c>
      <c r="W97" s="90">
        <f>IF(B97="","",VLOOKUP(AD97,Varsayımlar!$B:$Q,14,0))</f>
        <v>9</v>
      </c>
      <c r="X97" s="9"/>
      <c r="Y97" s="9"/>
      <c r="Z97" s="9"/>
      <c r="AA97" s="90" t="str">
        <f>IF(B97="","",VLOOKUP(AD97,Varsayımlar!$B:$Q,15,0))</f>
        <v>25CM TURUNCU KOLİ-SOL ÜST DİKDÖRTGENE ÜRETİM TARİHİ BASILACAK</v>
      </c>
      <c r="AB97" s="90" t="str">
        <f>IF(B97="","",VLOOKUP(AD97,Varsayımlar!$B:$Q,16,0))</f>
        <v>24-26 CM</v>
      </c>
      <c r="AC97" s="90">
        <f>IF(B97="","",VLOOKUP(Sayfa2!AD69,Varsayımlar!B:S,18,0))</f>
        <v>0</v>
      </c>
      <c r="AD97" s="90" t="str">
        <f t="shared" si="4"/>
        <v>MAGNİTMAGNİT MAVİ AMBALAJ 25 CM 260G</v>
      </c>
    </row>
    <row r="98" spans="1:30" ht="39.75" customHeight="1" x14ac:dyDescent="0.25">
      <c r="A98" s="9" t="s">
        <v>198</v>
      </c>
      <c r="B98" s="88" t="s">
        <v>90</v>
      </c>
      <c r="C98" s="89">
        <f>IF(B98="","",VLOOKUP(AD98,Varsayımlar!$B:$Q,3,0))</f>
        <v>8698829380698</v>
      </c>
      <c r="D98" s="89" t="s">
        <v>258</v>
      </c>
      <c r="E98" s="85" t="s">
        <v>91</v>
      </c>
      <c r="F98" s="9"/>
      <c r="G98" s="9"/>
      <c r="H98" s="90" t="str">
        <f>IF(B98="","",VLOOKUP(AD98,Varsayımlar!$B:$Q,5,0))</f>
        <v>MAGNİT MAVİ AMBALAJ 25CM</v>
      </c>
      <c r="I98" s="90">
        <f>IF(B98="","",VLOOKUP(AD98,Varsayımlar!B:T,19,0))</f>
        <v>0</v>
      </c>
      <c r="J98" s="90" t="str">
        <f>IF(B98="","",VLOOKUP(AD98,Varsayımlar!$B:$Q,6,0))</f>
        <v>SADE</v>
      </c>
      <c r="K98" s="9">
        <v>2016</v>
      </c>
      <c r="L98" s="9"/>
      <c r="M98" s="9">
        <f>IFERROR(IF(B98="","",K98/VLOOKUP(AD98,Varsayımlar!B:R,17,0)),"")</f>
        <v>24</v>
      </c>
      <c r="N98" s="9"/>
      <c r="O98" s="9"/>
      <c r="P98" s="90">
        <f>IF(B98="","",VLOOKUP(AD98,Varsayımlar!$B:$Q,7,0)*K98)</f>
        <v>60480</v>
      </c>
      <c r="Q98" s="90">
        <f>IF(B98="","",VLOOKUP(AD98,Varsayımlar!$B:$Q,8,0))</f>
        <v>25</v>
      </c>
      <c r="R98" s="90" t="str">
        <f>IF(B98="","",VLOOKUP(AD98,Varsayımlar!$B:$Q,9,0))</f>
        <v>SOFT</v>
      </c>
      <c r="S98" s="90">
        <f>IF(B98="","",VLOOKUP(AD98,Varsayımlar!$B:$Q,10,0))</f>
        <v>4</v>
      </c>
      <c r="T98" s="90">
        <f>IF(B98="","",VLOOKUP(AD98,Varsayımlar!$B:$Q,11,0))</f>
        <v>30</v>
      </c>
      <c r="U98" s="90">
        <f>IF(B98="","",VLOOKUP(AD98,Varsayımlar!$B:$Q,12,0))</f>
        <v>260</v>
      </c>
      <c r="V98" s="90" t="str">
        <f>IF(B98="","",VLOOKUP(AD98,Varsayımlar!$B:$Q,13,0))</f>
        <v>YURTDIŞI</v>
      </c>
      <c r="W98" s="90">
        <f>IF(B98="","",VLOOKUP(AD98,Varsayımlar!$B:$Q,14,0))</f>
        <v>9</v>
      </c>
      <c r="X98" s="9"/>
      <c r="Y98" s="9"/>
      <c r="Z98" s="9"/>
      <c r="AA98" s="90" t="str">
        <f>IF(B98="","",VLOOKUP(AD98,Varsayımlar!$B:$Q,15,0))</f>
        <v>25CM TURUNCU KOLİ-SOL ÜST DİKDÖRTGENE ÜRETİM TARİHİ BASILACAK</v>
      </c>
      <c r="AB98" s="90" t="str">
        <f>IF(B98="","",VLOOKUP(AD98,Varsayımlar!$B:$Q,16,0))</f>
        <v>24-26 CM</v>
      </c>
      <c r="AC98" s="90">
        <f>IF(B98="","",VLOOKUP(Sayfa2!AD70,Varsayımlar!B:S,18,0))</f>
        <v>0</v>
      </c>
      <c r="AD98" s="90" t="str">
        <f t="shared" si="4"/>
        <v>MAGNİTMAGNİT MAVİ AMBALAJ 25 CM 260G</v>
      </c>
    </row>
    <row r="99" spans="1:30" ht="39.75" customHeight="1" x14ac:dyDescent="0.25">
      <c r="A99" s="9" t="s">
        <v>199</v>
      </c>
      <c r="B99" s="88" t="s">
        <v>90</v>
      </c>
      <c r="C99" s="89">
        <f>IF(B99="","",VLOOKUP(AD99,Varsayımlar!$B:$Q,3,0))</f>
        <v>8698829380698</v>
      </c>
      <c r="D99" s="89" t="s">
        <v>259</v>
      </c>
      <c r="E99" s="85" t="s">
        <v>91</v>
      </c>
      <c r="F99" s="9"/>
      <c r="G99" s="9"/>
      <c r="H99" s="90" t="str">
        <f>IF(B99="","",VLOOKUP(AD99,Varsayımlar!$B:$Q,5,0))</f>
        <v>MAGNİT MAVİ AMBALAJ 25CM</v>
      </c>
      <c r="I99" s="90">
        <f>IF(B99="","",VLOOKUP(AD99,Varsayımlar!B:T,19,0))</f>
        <v>0</v>
      </c>
      <c r="J99" s="90" t="str">
        <f>IF(B99="","",VLOOKUP(AD99,Varsayımlar!$B:$Q,6,0))</f>
        <v>SADE</v>
      </c>
      <c r="K99" s="9">
        <v>2016</v>
      </c>
      <c r="L99" s="9"/>
      <c r="M99" s="9">
        <f>IFERROR(IF(B99="","",K99/VLOOKUP(AD99,Varsayımlar!B:R,17,0)),"")</f>
        <v>24</v>
      </c>
      <c r="N99" s="9"/>
      <c r="O99" s="9"/>
      <c r="P99" s="90">
        <f>IF(B99="","",VLOOKUP(AD99,Varsayımlar!$B:$Q,7,0)*K99)</f>
        <v>60480</v>
      </c>
      <c r="Q99" s="90">
        <f>IF(B99="","",VLOOKUP(AD99,Varsayımlar!$B:$Q,8,0))</f>
        <v>25</v>
      </c>
      <c r="R99" s="90" t="str">
        <f>IF(B99="","",VLOOKUP(AD99,Varsayımlar!$B:$Q,9,0))</f>
        <v>SOFT</v>
      </c>
      <c r="S99" s="90">
        <f>IF(B99="","",VLOOKUP(AD99,Varsayımlar!$B:$Q,10,0))</f>
        <v>4</v>
      </c>
      <c r="T99" s="90">
        <f>IF(B99="","",VLOOKUP(AD99,Varsayımlar!$B:$Q,11,0))</f>
        <v>30</v>
      </c>
      <c r="U99" s="90">
        <f>IF(B99="","",VLOOKUP(AD99,Varsayımlar!$B:$Q,12,0))</f>
        <v>260</v>
      </c>
      <c r="V99" s="90" t="str">
        <f>IF(B99="","",VLOOKUP(AD99,Varsayımlar!$B:$Q,13,0))</f>
        <v>YURTDIŞI</v>
      </c>
      <c r="W99" s="90">
        <f>IF(B99="","",VLOOKUP(AD99,Varsayımlar!$B:$Q,14,0))</f>
        <v>9</v>
      </c>
      <c r="X99" s="9"/>
      <c r="Y99" s="9"/>
      <c r="Z99" s="9"/>
      <c r="AA99" s="90" t="str">
        <f>IF(B99="","",VLOOKUP(AD99,Varsayımlar!$B:$Q,15,0))</f>
        <v>25CM TURUNCU KOLİ-SOL ÜST DİKDÖRTGENE ÜRETİM TARİHİ BASILACAK</v>
      </c>
      <c r="AB99" s="90" t="str">
        <f>IF(B99="","",VLOOKUP(AD99,Varsayımlar!$B:$Q,16,0))</f>
        <v>24-26 CM</v>
      </c>
      <c r="AC99" s="90">
        <f>IF(B99="","",VLOOKUP(Sayfa2!AD71,Varsayımlar!B:S,18,0))</f>
        <v>0</v>
      </c>
      <c r="AD99" s="90" t="str">
        <f t="shared" si="4"/>
        <v>MAGNİTMAGNİT MAVİ AMBALAJ 25 CM 260G</v>
      </c>
    </row>
    <row r="100" spans="1:30" ht="39.75" customHeight="1" x14ac:dyDescent="0.25">
      <c r="A100" s="9" t="s">
        <v>200</v>
      </c>
      <c r="B100" s="88" t="s">
        <v>90</v>
      </c>
      <c r="C100" s="89">
        <f>IF(B100="","",VLOOKUP(AD100,Varsayımlar!$B:$Q,3,0))</f>
        <v>8698829380698</v>
      </c>
      <c r="D100" s="89" t="s">
        <v>260</v>
      </c>
      <c r="E100" s="85" t="s">
        <v>91</v>
      </c>
      <c r="F100" s="9"/>
      <c r="G100" s="9"/>
      <c r="H100" s="90" t="str">
        <f>IF(B100="","",VLOOKUP(AD100,Varsayımlar!$B:$Q,5,0))</f>
        <v>MAGNİT MAVİ AMBALAJ 25CM</v>
      </c>
      <c r="I100" s="90">
        <f>IF(B100="","",VLOOKUP(AD100,Varsayımlar!B:T,19,0))</f>
        <v>0</v>
      </c>
      <c r="J100" s="90" t="str">
        <f>IF(B100="","",VLOOKUP(AD100,Varsayımlar!$B:$Q,6,0))</f>
        <v>SADE</v>
      </c>
      <c r="K100" s="9">
        <v>2016</v>
      </c>
      <c r="L100" s="9"/>
      <c r="M100" s="9">
        <f>IFERROR(IF(B100="","",K100/VLOOKUP(AD100,Varsayımlar!B:R,17,0)),"")</f>
        <v>24</v>
      </c>
      <c r="N100" s="9"/>
      <c r="O100" s="9"/>
      <c r="P100" s="90">
        <f>IF(B100="","",VLOOKUP(AD100,Varsayımlar!$B:$Q,7,0)*K100)</f>
        <v>60480</v>
      </c>
      <c r="Q100" s="90">
        <f>IF(B100="","",VLOOKUP(AD100,Varsayımlar!$B:$Q,8,0))</f>
        <v>25</v>
      </c>
      <c r="R100" s="90" t="str">
        <f>IF(B100="","",VLOOKUP(AD100,Varsayımlar!$B:$Q,9,0))</f>
        <v>SOFT</v>
      </c>
      <c r="S100" s="90">
        <f>IF(B100="","",VLOOKUP(AD100,Varsayımlar!$B:$Q,10,0))</f>
        <v>4</v>
      </c>
      <c r="T100" s="90">
        <f>IF(B100="","",VLOOKUP(AD100,Varsayımlar!$B:$Q,11,0))</f>
        <v>30</v>
      </c>
      <c r="U100" s="90">
        <f>IF(B100="","",VLOOKUP(AD100,Varsayımlar!$B:$Q,12,0))</f>
        <v>260</v>
      </c>
      <c r="V100" s="90" t="str">
        <f>IF(B100="","",VLOOKUP(AD100,Varsayımlar!$B:$Q,13,0))</f>
        <v>YURTDIŞI</v>
      </c>
      <c r="W100" s="90">
        <f>IF(B100="","",VLOOKUP(AD100,Varsayımlar!$B:$Q,14,0))</f>
        <v>9</v>
      </c>
      <c r="X100" s="9"/>
      <c r="Y100" s="9"/>
      <c r="Z100" s="9"/>
      <c r="AA100" s="90" t="str">
        <f>IF(B100="","",VLOOKUP(AD100,Varsayımlar!$B:$Q,15,0))</f>
        <v>25CM TURUNCU KOLİ-SOL ÜST DİKDÖRTGENE ÜRETİM TARİHİ BASILACAK</v>
      </c>
      <c r="AB100" s="90" t="str">
        <f>IF(B100="","",VLOOKUP(AD100,Varsayımlar!$B:$Q,16,0))</f>
        <v>24-26 CM</v>
      </c>
      <c r="AC100" s="90">
        <f>IF(B100="","",VLOOKUP(Sayfa2!AD72,Varsayımlar!B:S,18,0))</f>
        <v>0</v>
      </c>
      <c r="AD100" s="90" t="str">
        <f t="shared" si="4"/>
        <v>MAGNİTMAGNİT MAVİ AMBALAJ 25 CM 260G</v>
      </c>
    </row>
    <row r="101" spans="1:30" ht="39.75" customHeight="1" x14ac:dyDescent="0.25">
      <c r="A101" s="9" t="s">
        <v>201</v>
      </c>
      <c r="B101" s="88" t="s">
        <v>90</v>
      </c>
      <c r="C101" s="89">
        <f>IF(B101="","",VLOOKUP(AD101,Varsayımlar!$B:$Q,3,0))</f>
        <v>8698829380698</v>
      </c>
      <c r="D101" s="89" t="s">
        <v>261</v>
      </c>
      <c r="E101" s="85" t="s">
        <v>91</v>
      </c>
      <c r="F101" s="9"/>
      <c r="G101" s="9"/>
      <c r="H101" s="90" t="str">
        <f>IF(B101="","",VLOOKUP(AD101,Varsayımlar!$B:$Q,5,0))</f>
        <v>MAGNİT MAVİ AMBALAJ 25CM</v>
      </c>
      <c r="I101" s="90">
        <f>IF(B101="","",VLOOKUP(AD101,Varsayımlar!B:T,19,0))</f>
        <v>0</v>
      </c>
      <c r="J101" s="90" t="str">
        <f>IF(B101="","",VLOOKUP(AD101,Varsayımlar!$B:$Q,6,0))</f>
        <v>SADE</v>
      </c>
      <c r="K101" s="9">
        <v>2016</v>
      </c>
      <c r="L101" s="9"/>
      <c r="M101" s="9">
        <f>IFERROR(IF(B101="","",K101/VLOOKUP(AD101,Varsayımlar!B:R,17,0)),"")</f>
        <v>24</v>
      </c>
      <c r="N101" s="9"/>
      <c r="O101" s="9"/>
      <c r="P101" s="90">
        <f>IF(B101="","",VLOOKUP(AD101,Varsayımlar!$B:$Q,7,0)*K101)</f>
        <v>60480</v>
      </c>
      <c r="Q101" s="90">
        <f>IF(B101="","",VLOOKUP(AD101,Varsayımlar!$B:$Q,8,0))</f>
        <v>25</v>
      </c>
      <c r="R101" s="90" t="str">
        <f>IF(B101="","",VLOOKUP(AD101,Varsayımlar!$B:$Q,9,0))</f>
        <v>SOFT</v>
      </c>
      <c r="S101" s="90">
        <f>IF(B101="","",VLOOKUP(AD101,Varsayımlar!$B:$Q,10,0))</f>
        <v>4</v>
      </c>
      <c r="T101" s="90">
        <f>IF(B101="","",VLOOKUP(AD101,Varsayımlar!$B:$Q,11,0))</f>
        <v>30</v>
      </c>
      <c r="U101" s="90">
        <f>IF(B101="","",VLOOKUP(AD101,Varsayımlar!$B:$Q,12,0))</f>
        <v>260</v>
      </c>
      <c r="V101" s="90" t="str">
        <f>IF(B101="","",VLOOKUP(AD101,Varsayımlar!$B:$Q,13,0))</f>
        <v>YURTDIŞI</v>
      </c>
      <c r="W101" s="90">
        <f>IF(B101="","",VLOOKUP(AD101,Varsayımlar!$B:$Q,14,0))</f>
        <v>9</v>
      </c>
      <c r="X101" s="9"/>
      <c r="Y101" s="9"/>
      <c r="Z101" s="9"/>
      <c r="AA101" s="90" t="str">
        <f>IF(B101="","",VLOOKUP(AD101,Varsayımlar!$B:$Q,15,0))</f>
        <v>25CM TURUNCU KOLİ-SOL ÜST DİKDÖRTGENE ÜRETİM TARİHİ BASILACAK</v>
      </c>
      <c r="AB101" s="90" t="str">
        <f>IF(B101="","",VLOOKUP(AD101,Varsayımlar!$B:$Q,16,0))</f>
        <v>24-26 CM</v>
      </c>
      <c r="AC101" s="90">
        <f>IF(B101="","",VLOOKUP(Sayfa2!AD73,Varsayımlar!B:S,18,0))</f>
        <v>0</v>
      </c>
      <c r="AD101" s="90" t="str">
        <f t="shared" si="4"/>
        <v>MAGNİTMAGNİT MAVİ AMBALAJ 25 CM 260G</v>
      </c>
    </row>
    <row r="102" spans="1:30" ht="39.75" customHeight="1" x14ac:dyDescent="0.25">
      <c r="A102" s="9" t="s">
        <v>202</v>
      </c>
      <c r="B102" s="9" t="s">
        <v>104</v>
      </c>
      <c r="C102" s="10">
        <f>IF(B102="","",VLOOKUP(AD102,Varsayımlar!$B:$Q,3,0))</f>
        <v>8698829380698</v>
      </c>
      <c r="D102" s="10"/>
      <c r="E102" s="85" t="s">
        <v>263</v>
      </c>
      <c r="F102" s="9">
        <v>33</v>
      </c>
      <c r="G102" s="9"/>
      <c r="H102" s="9" t="str">
        <f>IF(B102="","",VLOOKUP(AD102,Varsayımlar!$B:$Q,5,0))</f>
        <v>Tortillas 20cm (Samakat Bilgileri Ekli)</v>
      </c>
      <c r="I102" s="9">
        <f>IF(B102="","",VLOOKUP(AD102,Varsayımlar!B:T,19,0))</f>
        <v>0</v>
      </c>
      <c r="J102" s="9" t="str">
        <f>IF(B102="","",VLOOKUP(AD102,Varsayımlar!$B:$Q,6,0))</f>
        <v>PEYNİRLİ</v>
      </c>
      <c r="K102" s="9">
        <v>1800</v>
      </c>
      <c r="L102" s="9"/>
      <c r="M102" s="9">
        <f>IFERROR(IF(B102="","",K102/VLOOKUP(AD102,Varsayımlar!B:R,17,0)),"")</f>
        <v>8</v>
      </c>
      <c r="N102" s="9"/>
      <c r="O102" s="9"/>
      <c r="P102" s="9">
        <f>IF(B102="","",VLOOKUP(AD102,Varsayımlar!$B:$Q,7,0)*K102)</f>
        <v>25200</v>
      </c>
      <c r="Q102" s="9">
        <f>IF(B102="","",VLOOKUP(AD102,Varsayımlar!$B:$Q,8,0))</f>
        <v>20</v>
      </c>
      <c r="R102" s="9" t="str">
        <f>IF(B102="","",VLOOKUP(AD102,Varsayımlar!$B:$Q,9,0))</f>
        <v>IRAK SOFT-AT</v>
      </c>
      <c r="S102" s="9">
        <f>IF(B102="","",VLOOKUP(AD102,Varsayımlar!$B:$Q,10,0))</f>
        <v>4</v>
      </c>
      <c r="T102" s="9">
        <f>IF(B102="","",VLOOKUP(AD102,Varsayımlar!$B:$Q,11,0))</f>
        <v>14</v>
      </c>
      <c r="U102" s="9">
        <f>IF(B102="","",VLOOKUP(AD102,Varsayımlar!$B:$Q,12,0))</f>
        <v>166</v>
      </c>
      <c r="V102" s="9" t="str">
        <f>IF(B102="","",VLOOKUP(AD102,Varsayımlar!$B:$Q,13,0))</f>
        <v>YURTDIŞI</v>
      </c>
      <c r="W102" s="9">
        <f>IF(B102="","",VLOOKUP(AD102,Varsayımlar!$B:$Q,14,0))</f>
        <v>9</v>
      </c>
      <c r="X102" s="86">
        <v>46206</v>
      </c>
      <c r="Y102" s="86">
        <v>46480</v>
      </c>
      <c r="Z102" s="9" t="s">
        <v>265</v>
      </c>
      <c r="AA102" s="9" t="str">
        <f>IF(B102="","",VLOOKUP(AD102,Varsayımlar!$B:$Q,15,0))</f>
        <v>Kare Koli-Üretim Tarihli Etiket</v>
      </c>
      <c r="AB102" s="9" t="str">
        <f>IF(B102="","",VLOOKUP(AD102,Varsayımlar!$B:$Q,16,0))</f>
        <v>19-21 cm</v>
      </c>
      <c r="AC102" s="9">
        <f>IF(B102="","",VLOOKUP(Sayfa2!AD75,Varsayımlar!B:S,18,0))</f>
        <v>0</v>
      </c>
      <c r="AD102" s="9" t="str">
        <f t="shared" si="4"/>
        <v>SMART LLCTortillas 20cm Peynirli 4pcs 166g</v>
      </c>
    </row>
    <row r="103" spans="1:30" ht="39.75" customHeight="1" x14ac:dyDescent="0.25">
      <c r="A103" s="9" t="s">
        <v>203</v>
      </c>
      <c r="B103" s="88" t="s">
        <v>104</v>
      </c>
      <c r="C103" s="89">
        <f>IF(B103="","",VLOOKUP(AD103,Varsayımlar!$B:$Q,3,0))</f>
        <v>8698829380698</v>
      </c>
      <c r="D103" s="89"/>
      <c r="E103" s="85" t="s">
        <v>105</v>
      </c>
      <c r="F103" s="9">
        <v>33</v>
      </c>
      <c r="G103" s="9"/>
      <c r="H103" s="90" t="str">
        <f>IF(B103="","",VLOOKUP(AD103,Varsayımlar!$B:$Q,5,0))</f>
        <v>TORTİLLAS 20CM (SAMAKAT BİLGİLERİ EKLİ)</v>
      </c>
      <c r="I103" s="90">
        <f>IF(B103="","",VLOOKUP(AD103,Varsayımlar!B:T,19,0))</f>
        <v>0</v>
      </c>
      <c r="J103" s="90" t="str">
        <f>IF(B103="","",VLOOKUP(AD103,Varsayımlar!$B:$Q,6,0))</f>
        <v>SADE</v>
      </c>
      <c r="K103" s="9">
        <v>5400</v>
      </c>
      <c r="L103" s="9"/>
      <c r="M103" s="9">
        <f>IFERROR(IF(B103="","",K103/VLOOKUP(AD103,Varsayımlar!B:R,17,0)),"")</f>
        <v>24</v>
      </c>
      <c r="N103" s="9"/>
      <c r="O103" s="9"/>
      <c r="P103" s="90">
        <f>IF(B103="","",VLOOKUP(AD103,Varsayımlar!$B:$Q,7,0)*K103)</f>
        <v>75600</v>
      </c>
      <c r="Q103" s="90">
        <f>IF(B103="","",VLOOKUP(AD103,Varsayımlar!$B:$Q,8,0))</f>
        <v>20</v>
      </c>
      <c r="R103" s="90" t="str">
        <f>IF(B103="","",VLOOKUP(AD103,Varsayımlar!$B:$Q,9,0))</f>
        <v>IRAK SOFT</v>
      </c>
      <c r="S103" s="90">
        <f>IF(B103="","",VLOOKUP(AD103,Varsayımlar!$B:$Q,10,0))</f>
        <v>4</v>
      </c>
      <c r="T103" s="90">
        <f>IF(B103="","",VLOOKUP(AD103,Varsayımlar!$B:$Q,11,0))</f>
        <v>14</v>
      </c>
      <c r="U103" s="90">
        <f>IF(B103="","",VLOOKUP(AD103,Varsayımlar!$B:$Q,12,0))</f>
        <v>166</v>
      </c>
      <c r="V103" s="90" t="str">
        <f>IF(B103="","",VLOOKUP(AD103,Varsayımlar!$B:$Q,13,0))</f>
        <v>YURTDIŞI</v>
      </c>
      <c r="W103" s="90">
        <f>IF(B103="","",VLOOKUP(AD103,Varsayımlar!$B:$Q,14,0))</f>
        <v>9</v>
      </c>
      <c r="X103" s="86">
        <v>46206</v>
      </c>
      <c r="Y103" s="86">
        <v>46480</v>
      </c>
      <c r="Z103" s="9">
        <v>26070320</v>
      </c>
      <c r="AA103" s="90" t="str">
        <f>IF(B103="","",VLOOKUP(AD103,Varsayımlar!$B:$Q,15,0))</f>
        <v>SİYAH KARE KOLİ- Üretim Tarihi Etiketli</v>
      </c>
      <c r="AB103" s="90" t="str">
        <f>IF(B103="","",VLOOKUP(AD103,Varsayımlar!$B:$Q,16,0))</f>
        <v>19-21 CM</v>
      </c>
      <c r="AC103" s="90">
        <f>IF(B103="","",VLOOKUP(Sayfa2!AD76,Varsayımlar!B:S,18,0))</f>
        <v>0</v>
      </c>
      <c r="AD103" s="90" t="str">
        <f t="shared" si="4"/>
        <v>SMART LLCTORTİLLAS SAMAKAT 20CM 166G</v>
      </c>
    </row>
    <row r="104" spans="1:30" ht="39.75" customHeight="1" x14ac:dyDescent="0.25">
      <c r="A104" s="9" t="s">
        <v>204</v>
      </c>
      <c r="B104" s="88" t="s">
        <v>90</v>
      </c>
      <c r="C104" s="89">
        <f>IF(B104="","",VLOOKUP(AD104,Varsayımlar!$B:$Q,3,0))</f>
        <v>8698829380698</v>
      </c>
      <c r="D104" s="89" t="s">
        <v>231</v>
      </c>
      <c r="E104" s="85" t="s">
        <v>91</v>
      </c>
      <c r="F104" s="9"/>
      <c r="G104" s="9"/>
      <c r="H104" s="90" t="str">
        <f>IF(B104="","",VLOOKUP(AD104,Varsayımlar!$B:$Q,5,0))</f>
        <v>MAGNİT MAVİ AMBALAJ 25CM</v>
      </c>
      <c r="I104" s="90">
        <f>IF(B104="","",VLOOKUP(AD104,Varsayımlar!B:T,19,0))</f>
        <v>0</v>
      </c>
      <c r="J104" s="90" t="str">
        <f>IF(B104="","",VLOOKUP(AD104,Varsayımlar!$B:$Q,6,0))</f>
        <v>SADE</v>
      </c>
      <c r="K104" s="9">
        <v>2016</v>
      </c>
      <c r="L104" s="9"/>
      <c r="M104" s="9">
        <f>IFERROR(IF(B104="","",K104/VLOOKUP(AD104,Varsayımlar!B:R,17,0)),"")</f>
        <v>24</v>
      </c>
      <c r="N104" s="9"/>
      <c r="O104" s="9"/>
      <c r="P104" s="90">
        <f>IF(B104="","",VLOOKUP(AD104,Varsayımlar!$B:$Q,7,0)*K104)</f>
        <v>60480</v>
      </c>
      <c r="Q104" s="90">
        <f>IF(B104="","",VLOOKUP(AD104,Varsayımlar!$B:$Q,8,0))</f>
        <v>25</v>
      </c>
      <c r="R104" s="90" t="str">
        <f>IF(B104="","",VLOOKUP(AD104,Varsayımlar!$B:$Q,9,0))</f>
        <v>SOFT</v>
      </c>
      <c r="S104" s="90">
        <f>IF(B104="","",VLOOKUP(AD104,Varsayımlar!$B:$Q,10,0))</f>
        <v>4</v>
      </c>
      <c r="T104" s="90">
        <f>IF(B104="","",VLOOKUP(AD104,Varsayımlar!$B:$Q,11,0))</f>
        <v>30</v>
      </c>
      <c r="U104" s="90">
        <f>IF(B104="","",VLOOKUP(AD104,Varsayımlar!$B:$Q,12,0))</f>
        <v>260</v>
      </c>
      <c r="V104" s="90" t="str">
        <f>IF(B104="","",VLOOKUP(AD104,Varsayımlar!$B:$Q,13,0))</f>
        <v>YURTDIŞI</v>
      </c>
      <c r="W104" s="90">
        <f>IF(B104="","",VLOOKUP(AD104,Varsayımlar!$B:$Q,14,0))</f>
        <v>9</v>
      </c>
      <c r="X104" s="9"/>
      <c r="Y104" s="9"/>
      <c r="Z104" s="9"/>
      <c r="AA104" s="90" t="str">
        <f>IF(B104="","",VLOOKUP(AD104,Varsayımlar!$B:$Q,15,0))</f>
        <v>25CM TURUNCU KOLİ-SOL ÜST DİKDÖRTGENE ÜRETİM TARİHİ BASILACAK</v>
      </c>
      <c r="AB104" s="90" t="str">
        <f>IF(B104="","",VLOOKUP(AD104,Varsayımlar!$B:$Q,16,0))</f>
        <v>24-26 CM</v>
      </c>
      <c r="AC104" s="90">
        <f>IF(B104="","",VLOOKUP(Sayfa2!AD77,Varsayımlar!B:S,18,0))</f>
        <v>0</v>
      </c>
      <c r="AD104" s="90" t="str">
        <f t="shared" si="4"/>
        <v>MAGNİTMAGNİT MAVİ AMBALAJ 25 CM 260G</v>
      </c>
    </row>
    <row r="105" spans="1:30" ht="39.75" customHeight="1" x14ac:dyDescent="0.25">
      <c r="A105" s="9" t="s">
        <v>205</v>
      </c>
      <c r="B105" s="88" t="s">
        <v>90</v>
      </c>
      <c r="C105" s="89">
        <f>IF(B105="","",VLOOKUP(AD105,Varsayımlar!$B:$Q,3,0))</f>
        <v>8698829380698</v>
      </c>
      <c r="D105" s="89" t="s">
        <v>232</v>
      </c>
      <c r="E105" s="85" t="s">
        <v>91</v>
      </c>
      <c r="F105" s="9"/>
      <c r="G105" s="9"/>
      <c r="H105" s="90" t="str">
        <f>IF(B105="","",VLOOKUP(AD105,Varsayımlar!$B:$Q,5,0))</f>
        <v>MAGNİT MAVİ AMBALAJ 25CM</v>
      </c>
      <c r="I105" s="90">
        <f>IF(B105="","",VLOOKUP(AD105,Varsayımlar!B:T,19,0))</f>
        <v>0</v>
      </c>
      <c r="J105" s="90" t="str">
        <f>IF(B105="","",VLOOKUP(AD105,Varsayımlar!$B:$Q,6,0))</f>
        <v>SADE</v>
      </c>
      <c r="K105" s="9">
        <v>2016</v>
      </c>
      <c r="L105" s="9"/>
      <c r="M105" s="9">
        <f>IFERROR(IF(B105="","",K105/VLOOKUP(AD105,Varsayımlar!B:R,17,0)),"")</f>
        <v>24</v>
      </c>
      <c r="N105" s="9"/>
      <c r="O105" s="9"/>
      <c r="P105" s="90">
        <f>IF(B105="","",VLOOKUP(AD105,Varsayımlar!$B:$Q,7,0)*K105)</f>
        <v>60480</v>
      </c>
      <c r="Q105" s="90">
        <f>IF(B105="","",VLOOKUP(AD105,Varsayımlar!$B:$Q,8,0))</f>
        <v>25</v>
      </c>
      <c r="R105" s="90" t="str">
        <f>IF(B105="","",VLOOKUP(AD105,Varsayımlar!$B:$Q,9,0))</f>
        <v>SOFT</v>
      </c>
      <c r="S105" s="90">
        <f>IF(B105="","",VLOOKUP(AD105,Varsayımlar!$B:$Q,10,0))</f>
        <v>4</v>
      </c>
      <c r="T105" s="90">
        <f>IF(B105="","",VLOOKUP(AD105,Varsayımlar!$B:$Q,11,0))</f>
        <v>30</v>
      </c>
      <c r="U105" s="90">
        <f>IF(B105="","",VLOOKUP(AD105,Varsayımlar!$B:$Q,12,0))</f>
        <v>260</v>
      </c>
      <c r="V105" s="90" t="str">
        <f>IF(B105="","",VLOOKUP(AD105,Varsayımlar!$B:$Q,13,0))</f>
        <v>YURTDIŞI</v>
      </c>
      <c r="W105" s="90">
        <f>IF(B105="","",VLOOKUP(AD105,Varsayımlar!$B:$Q,14,0))</f>
        <v>9</v>
      </c>
      <c r="X105" s="9"/>
      <c r="Y105" s="9"/>
      <c r="Z105" s="9"/>
      <c r="AA105" s="90" t="str">
        <f>IF(B105="","",VLOOKUP(AD105,Varsayımlar!$B:$Q,15,0))</f>
        <v>25CM TURUNCU KOLİ-SOL ÜST DİKDÖRTGENE ÜRETİM TARİHİ BASILACAK</v>
      </c>
      <c r="AB105" s="90" t="str">
        <f>IF(B105="","",VLOOKUP(AD105,Varsayımlar!$B:$Q,16,0))</f>
        <v>24-26 CM</v>
      </c>
      <c r="AC105" s="90">
        <f>IF(B105="","",VLOOKUP(Sayfa2!AD78,Varsayımlar!B:S,18,0))</f>
        <v>0</v>
      </c>
      <c r="AD105" s="90" t="str">
        <f t="shared" si="4"/>
        <v>MAGNİTMAGNİT MAVİ AMBALAJ 25 CM 260G</v>
      </c>
    </row>
    <row r="106" spans="1:30" ht="39.75" customHeight="1" x14ac:dyDescent="0.25">
      <c r="A106" s="9" t="s">
        <v>206</v>
      </c>
      <c r="B106" s="88" t="s">
        <v>90</v>
      </c>
      <c r="C106" s="89">
        <f>IF(B106="","",VLOOKUP(AD106,Varsayımlar!$B:$Q,3,0))</f>
        <v>8698829380698</v>
      </c>
      <c r="D106" s="89" t="s">
        <v>233</v>
      </c>
      <c r="E106" s="85" t="s">
        <v>91</v>
      </c>
      <c r="F106" s="9"/>
      <c r="G106" s="9"/>
      <c r="H106" s="90" t="str">
        <f>IF(B106="","",VLOOKUP(AD106,Varsayımlar!$B:$Q,5,0))</f>
        <v>MAGNİT MAVİ AMBALAJ 25CM</v>
      </c>
      <c r="I106" s="90">
        <f>IF(B106="","",VLOOKUP(AD106,Varsayımlar!B:T,19,0))</f>
        <v>0</v>
      </c>
      <c r="J106" s="90" t="str">
        <f>IF(B106="","",VLOOKUP(AD106,Varsayımlar!$B:$Q,6,0))</f>
        <v>SADE</v>
      </c>
      <c r="K106" s="9">
        <v>2016</v>
      </c>
      <c r="L106" s="9"/>
      <c r="M106" s="9">
        <f>IFERROR(IF(B106="","",K106/VLOOKUP(AD106,Varsayımlar!B:R,17,0)),"")</f>
        <v>24</v>
      </c>
      <c r="N106" s="9"/>
      <c r="O106" s="9"/>
      <c r="P106" s="90">
        <f>IF(B106="","",VLOOKUP(AD106,Varsayımlar!$B:$Q,7,0)*K106)</f>
        <v>60480</v>
      </c>
      <c r="Q106" s="90">
        <f>IF(B106="","",VLOOKUP(AD106,Varsayımlar!$B:$Q,8,0))</f>
        <v>25</v>
      </c>
      <c r="R106" s="90" t="str">
        <f>IF(B106="","",VLOOKUP(AD106,Varsayımlar!$B:$Q,9,0))</f>
        <v>SOFT</v>
      </c>
      <c r="S106" s="90">
        <f>IF(B106="","",VLOOKUP(AD106,Varsayımlar!$B:$Q,10,0))</f>
        <v>4</v>
      </c>
      <c r="T106" s="90">
        <f>IF(B106="","",VLOOKUP(AD106,Varsayımlar!$B:$Q,11,0))</f>
        <v>30</v>
      </c>
      <c r="U106" s="90">
        <f>IF(B106="","",VLOOKUP(AD106,Varsayımlar!$B:$Q,12,0))</f>
        <v>260</v>
      </c>
      <c r="V106" s="90" t="str">
        <f>IF(B106="","",VLOOKUP(AD106,Varsayımlar!$B:$Q,13,0))</f>
        <v>YURTDIŞI</v>
      </c>
      <c r="W106" s="90">
        <f>IF(B106="","",VLOOKUP(AD106,Varsayımlar!$B:$Q,14,0))</f>
        <v>9</v>
      </c>
      <c r="X106" s="9"/>
      <c r="Y106" s="9"/>
      <c r="Z106" s="9"/>
      <c r="AA106" s="90" t="str">
        <f>IF(B106="","",VLOOKUP(AD106,Varsayımlar!$B:$Q,15,0))</f>
        <v>25CM TURUNCU KOLİ-SOL ÜST DİKDÖRTGENE ÜRETİM TARİHİ BASILACAK</v>
      </c>
      <c r="AB106" s="90" t="str">
        <f>IF(B106="","",VLOOKUP(AD106,Varsayımlar!$B:$Q,16,0))</f>
        <v>24-26 CM</v>
      </c>
      <c r="AC106" s="90">
        <f>IF(B106="","",VLOOKUP(Sayfa2!AD79,Varsayımlar!B:S,18,0))</f>
        <v>0</v>
      </c>
      <c r="AD106" s="90" t="str">
        <f t="shared" si="4"/>
        <v>MAGNİTMAGNİT MAVİ AMBALAJ 25 CM 260G</v>
      </c>
    </row>
    <row r="107" spans="1:30" ht="39.75" customHeight="1" x14ac:dyDescent="0.25">
      <c r="A107" s="9" t="s">
        <v>207</v>
      </c>
      <c r="B107" s="88" t="s">
        <v>90</v>
      </c>
      <c r="C107" s="89">
        <f>IF(B107="","",VLOOKUP(AD107,Varsayımlar!$B:$Q,3,0))</f>
        <v>8698829380698</v>
      </c>
      <c r="D107" s="89" t="s">
        <v>234</v>
      </c>
      <c r="E107" s="85" t="s">
        <v>91</v>
      </c>
      <c r="F107" s="9"/>
      <c r="G107" s="9"/>
      <c r="H107" s="90" t="str">
        <f>IF(B107="","",VLOOKUP(AD107,Varsayımlar!$B:$Q,5,0))</f>
        <v>MAGNİT MAVİ AMBALAJ 25CM</v>
      </c>
      <c r="I107" s="90">
        <f>IF(B107="","",VLOOKUP(AD107,Varsayımlar!B:T,19,0))</f>
        <v>0</v>
      </c>
      <c r="J107" s="90" t="str">
        <f>IF(B107="","",VLOOKUP(AD107,Varsayımlar!$B:$Q,6,0))</f>
        <v>SADE</v>
      </c>
      <c r="K107" s="9">
        <v>2016</v>
      </c>
      <c r="L107" s="9"/>
      <c r="M107" s="9">
        <f>IFERROR(IF(B107="","",K107/VLOOKUP(AD107,Varsayımlar!B:R,17,0)),"")</f>
        <v>24</v>
      </c>
      <c r="N107" s="9"/>
      <c r="O107" s="9"/>
      <c r="P107" s="90">
        <f>IF(B107="","",VLOOKUP(AD107,Varsayımlar!$B:$Q,7,0)*K107)</f>
        <v>60480</v>
      </c>
      <c r="Q107" s="90">
        <f>IF(B107="","",VLOOKUP(AD107,Varsayımlar!$B:$Q,8,0))</f>
        <v>25</v>
      </c>
      <c r="R107" s="90" t="str">
        <f>IF(B107="","",VLOOKUP(AD107,Varsayımlar!$B:$Q,9,0))</f>
        <v>SOFT</v>
      </c>
      <c r="S107" s="90">
        <f>IF(B107="","",VLOOKUP(AD107,Varsayımlar!$B:$Q,10,0))</f>
        <v>4</v>
      </c>
      <c r="T107" s="90">
        <f>IF(B107="","",VLOOKUP(AD107,Varsayımlar!$B:$Q,11,0))</f>
        <v>30</v>
      </c>
      <c r="U107" s="90">
        <f>IF(B107="","",VLOOKUP(AD107,Varsayımlar!$B:$Q,12,0))</f>
        <v>260</v>
      </c>
      <c r="V107" s="90" t="str">
        <f>IF(B107="","",VLOOKUP(AD107,Varsayımlar!$B:$Q,13,0))</f>
        <v>YURTDIŞI</v>
      </c>
      <c r="W107" s="90">
        <f>IF(B107="","",VLOOKUP(AD107,Varsayımlar!$B:$Q,14,0))</f>
        <v>9</v>
      </c>
      <c r="X107" s="9"/>
      <c r="Y107" s="9"/>
      <c r="Z107" s="9"/>
      <c r="AA107" s="90" t="str">
        <f>IF(B107="","",VLOOKUP(AD107,Varsayımlar!$B:$Q,15,0))</f>
        <v>25CM TURUNCU KOLİ-SOL ÜST DİKDÖRTGENE ÜRETİM TARİHİ BASILACAK</v>
      </c>
      <c r="AB107" s="90" t="str">
        <f>IF(B107="","",VLOOKUP(AD107,Varsayımlar!$B:$Q,16,0))</f>
        <v>24-26 CM</v>
      </c>
      <c r="AC107" s="90">
        <f>IF(B107="","",VLOOKUP(Sayfa2!AD80,Varsayımlar!B:S,18,0))</f>
        <v>0</v>
      </c>
      <c r="AD107" s="90" t="str">
        <f t="shared" si="4"/>
        <v>MAGNİTMAGNİT MAVİ AMBALAJ 25 CM 260G</v>
      </c>
    </row>
    <row r="108" spans="1:30" ht="39.75" customHeight="1" x14ac:dyDescent="0.25">
      <c r="A108" s="9" t="s">
        <v>208</v>
      </c>
      <c r="B108" s="88" t="s">
        <v>90</v>
      </c>
      <c r="C108" s="89">
        <f>IF(B108="","",VLOOKUP(AD108,Varsayımlar!$B:$Q,3,0))</f>
        <v>8698829380698</v>
      </c>
      <c r="D108" s="89" t="s">
        <v>235</v>
      </c>
      <c r="E108" s="85" t="s">
        <v>91</v>
      </c>
      <c r="F108" s="9"/>
      <c r="G108" s="9"/>
      <c r="H108" s="90" t="str">
        <f>IF(B108="","",VLOOKUP(AD108,Varsayımlar!$B:$Q,5,0))</f>
        <v>MAGNİT MAVİ AMBALAJ 25CM</v>
      </c>
      <c r="I108" s="90">
        <f>IF(B108="","",VLOOKUP(AD108,Varsayımlar!B:T,19,0))</f>
        <v>0</v>
      </c>
      <c r="J108" s="90" t="str">
        <f>IF(B108="","",VLOOKUP(AD108,Varsayımlar!$B:$Q,6,0))</f>
        <v>SADE</v>
      </c>
      <c r="K108" s="9">
        <v>2016</v>
      </c>
      <c r="L108" s="9"/>
      <c r="M108" s="9">
        <f>IFERROR(IF(B108="","",K108/VLOOKUP(AD108,Varsayımlar!B:R,17,0)),"")</f>
        <v>24</v>
      </c>
      <c r="N108" s="9"/>
      <c r="O108" s="9"/>
      <c r="P108" s="90">
        <f>IF(B108="","",VLOOKUP(AD108,Varsayımlar!$B:$Q,7,0)*K108)</f>
        <v>60480</v>
      </c>
      <c r="Q108" s="90">
        <f>IF(B108="","",VLOOKUP(AD108,Varsayımlar!$B:$Q,8,0))</f>
        <v>25</v>
      </c>
      <c r="R108" s="90" t="str">
        <f>IF(B108="","",VLOOKUP(AD108,Varsayımlar!$B:$Q,9,0))</f>
        <v>SOFT</v>
      </c>
      <c r="S108" s="90">
        <f>IF(B108="","",VLOOKUP(AD108,Varsayımlar!$B:$Q,10,0))</f>
        <v>4</v>
      </c>
      <c r="T108" s="90">
        <f>IF(B108="","",VLOOKUP(AD108,Varsayımlar!$B:$Q,11,0))</f>
        <v>30</v>
      </c>
      <c r="U108" s="90">
        <f>IF(B108="","",VLOOKUP(AD108,Varsayımlar!$B:$Q,12,0))</f>
        <v>260</v>
      </c>
      <c r="V108" s="90" t="str">
        <f>IF(B108="","",VLOOKUP(AD108,Varsayımlar!$B:$Q,13,0))</f>
        <v>YURTDIŞI</v>
      </c>
      <c r="W108" s="90">
        <f>IF(B108="","",VLOOKUP(AD108,Varsayımlar!$B:$Q,14,0))</f>
        <v>9</v>
      </c>
      <c r="X108" s="9"/>
      <c r="Y108" s="9"/>
      <c r="Z108" s="9"/>
      <c r="AA108" s="90" t="str">
        <f>IF(B108="","",VLOOKUP(AD108,Varsayımlar!$B:$Q,15,0))</f>
        <v>25CM TURUNCU KOLİ-SOL ÜST DİKDÖRTGENE ÜRETİM TARİHİ BASILACAK</v>
      </c>
      <c r="AB108" s="90" t="str">
        <f>IF(B108="","",VLOOKUP(AD108,Varsayımlar!$B:$Q,16,0))</f>
        <v>24-26 CM</v>
      </c>
      <c r="AC108" s="90">
        <f>IF(B108="","",VLOOKUP(Sayfa2!AD81,Varsayımlar!B:S,18,0))</f>
        <v>0</v>
      </c>
      <c r="AD108" s="90" t="str">
        <f t="shared" si="4"/>
        <v>MAGNİTMAGNİT MAVİ AMBALAJ 25 CM 260G</v>
      </c>
    </row>
    <row r="109" spans="1:30" ht="39.75" customHeight="1" x14ac:dyDescent="0.25">
      <c r="A109" s="9" t="s">
        <v>209</v>
      </c>
      <c r="B109" s="88" t="s">
        <v>90</v>
      </c>
      <c r="C109" s="89">
        <f>IF(B109="","",VLOOKUP(AD109,Varsayımlar!$B:$Q,3,0))</f>
        <v>8698829380698</v>
      </c>
      <c r="D109" s="89" t="s">
        <v>236</v>
      </c>
      <c r="E109" s="85" t="s">
        <v>91</v>
      </c>
      <c r="F109" s="9"/>
      <c r="G109" s="9"/>
      <c r="H109" s="90" t="str">
        <f>IF(B109="","",VLOOKUP(AD109,Varsayımlar!$B:$Q,5,0))</f>
        <v>MAGNİT MAVİ AMBALAJ 25CM</v>
      </c>
      <c r="I109" s="90">
        <f>IF(B109="","",VLOOKUP(AD109,Varsayımlar!B:T,19,0))</f>
        <v>0</v>
      </c>
      <c r="J109" s="90" t="str">
        <f>IF(B109="","",VLOOKUP(AD109,Varsayımlar!$B:$Q,6,0))</f>
        <v>SADE</v>
      </c>
      <c r="K109" s="9">
        <v>2016</v>
      </c>
      <c r="L109" s="9"/>
      <c r="M109" s="9">
        <f>IFERROR(IF(B109="","",K109/VLOOKUP(AD109,Varsayımlar!B:R,17,0)),"")</f>
        <v>24</v>
      </c>
      <c r="N109" s="9"/>
      <c r="O109" s="9"/>
      <c r="P109" s="90">
        <f>IF(B109="","",VLOOKUP(AD109,Varsayımlar!$B:$Q,7,0)*K109)</f>
        <v>60480</v>
      </c>
      <c r="Q109" s="90">
        <f>IF(B109="","",VLOOKUP(AD109,Varsayımlar!$B:$Q,8,0))</f>
        <v>25</v>
      </c>
      <c r="R109" s="90" t="str">
        <f>IF(B109="","",VLOOKUP(AD109,Varsayımlar!$B:$Q,9,0))</f>
        <v>SOFT</v>
      </c>
      <c r="S109" s="90">
        <f>IF(B109="","",VLOOKUP(AD109,Varsayımlar!$B:$Q,10,0))</f>
        <v>4</v>
      </c>
      <c r="T109" s="90">
        <f>IF(B109="","",VLOOKUP(AD109,Varsayımlar!$B:$Q,11,0))</f>
        <v>30</v>
      </c>
      <c r="U109" s="90">
        <f>IF(B109="","",VLOOKUP(AD109,Varsayımlar!$B:$Q,12,0))</f>
        <v>260</v>
      </c>
      <c r="V109" s="90" t="str">
        <f>IF(B109="","",VLOOKUP(AD109,Varsayımlar!$B:$Q,13,0))</f>
        <v>YURTDIŞI</v>
      </c>
      <c r="W109" s="90">
        <f>IF(B109="","",VLOOKUP(AD109,Varsayımlar!$B:$Q,14,0))</f>
        <v>9</v>
      </c>
      <c r="X109" s="9"/>
      <c r="Y109" s="9"/>
      <c r="Z109" s="9"/>
      <c r="AA109" s="90" t="str">
        <f>IF(B109="","",VLOOKUP(AD109,Varsayımlar!$B:$Q,15,0))</f>
        <v>25CM TURUNCU KOLİ-SOL ÜST DİKDÖRTGENE ÜRETİM TARİHİ BASILACAK</v>
      </c>
      <c r="AB109" s="90" t="str">
        <f>IF(B109="","",VLOOKUP(AD109,Varsayımlar!$B:$Q,16,0))</f>
        <v>24-26 CM</v>
      </c>
      <c r="AC109" s="90">
        <f>IF(B109="","",VLOOKUP(Sayfa2!AD82,Varsayımlar!B:S,18,0))</f>
        <v>0</v>
      </c>
      <c r="AD109" s="90" t="str">
        <f t="shared" si="4"/>
        <v>MAGNİTMAGNİT MAVİ AMBALAJ 25 CM 260G</v>
      </c>
    </row>
    <row r="110" spans="1:30" ht="39.75" customHeight="1" x14ac:dyDescent="0.25">
      <c r="A110" s="9" t="s">
        <v>210</v>
      </c>
      <c r="B110" s="88" t="s">
        <v>90</v>
      </c>
      <c r="C110" s="89">
        <f>IF(B110="","",VLOOKUP(AD110,Varsayımlar!$B:$Q,3,0))</f>
        <v>8698829380698</v>
      </c>
      <c r="D110" s="89" t="s">
        <v>237</v>
      </c>
      <c r="E110" s="85" t="s">
        <v>91</v>
      </c>
      <c r="F110" s="9"/>
      <c r="G110" s="9"/>
      <c r="H110" s="90" t="str">
        <f>IF(B110="","",VLOOKUP(AD110,Varsayımlar!$B:$Q,5,0))</f>
        <v>MAGNİT MAVİ AMBALAJ 25CM</v>
      </c>
      <c r="I110" s="90">
        <f>IF(B110="","",VLOOKUP(AD110,Varsayımlar!B:T,19,0))</f>
        <v>0</v>
      </c>
      <c r="J110" s="90" t="str">
        <f>IF(B110="","",VLOOKUP(AD110,Varsayımlar!$B:$Q,6,0))</f>
        <v>SADE</v>
      </c>
      <c r="K110" s="9">
        <v>2016</v>
      </c>
      <c r="L110" s="9"/>
      <c r="M110" s="9">
        <f>IFERROR(IF(B110="","",K110/VLOOKUP(AD110,Varsayımlar!B:R,17,0)),"")</f>
        <v>24</v>
      </c>
      <c r="N110" s="9"/>
      <c r="O110" s="9"/>
      <c r="P110" s="90">
        <f>IF(B110="","",VLOOKUP(AD110,Varsayımlar!$B:$Q,7,0)*K110)</f>
        <v>60480</v>
      </c>
      <c r="Q110" s="90">
        <f>IF(B110="","",VLOOKUP(AD110,Varsayımlar!$B:$Q,8,0))</f>
        <v>25</v>
      </c>
      <c r="R110" s="90" t="str">
        <f>IF(B110="","",VLOOKUP(AD110,Varsayımlar!$B:$Q,9,0))</f>
        <v>SOFT</v>
      </c>
      <c r="S110" s="90">
        <f>IF(B110="","",VLOOKUP(AD110,Varsayımlar!$B:$Q,10,0))</f>
        <v>4</v>
      </c>
      <c r="T110" s="90">
        <f>IF(B110="","",VLOOKUP(AD110,Varsayımlar!$B:$Q,11,0))</f>
        <v>30</v>
      </c>
      <c r="U110" s="90">
        <f>IF(B110="","",VLOOKUP(AD110,Varsayımlar!$B:$Q,12,0))</f>
        <v>260</v>
      </c>
      <c r="V110" s="90" t="str">
        <f>IF(B110="","",VLOOKUP(AD110,Varsayımlar!$B:$Q,13,0))</f>
        <v>YURTDIŞI</v>
      </c>
      <c r="W110" s="90">
        <f>IF(B110="","",VLOOKUP(AD110,Varsayımlar!$B:$Q,14,0))</f>
        <v>9</v>
      </c>
      <c r="X110" s="9"/>
      <c r="Y110" s="9"/>
      <c r="Z110" s="9"/>
      <c r="AA110" s="90" t="str">
        <f>IF(B110="","",VLOOKUP(AD110,Varsayımlar!$B:$Q,15,0))</f>
        <v>25CM TURUNCU KOLİ-SOL ÜST DİKDÖRTGENE ÜRETİM TARİHİ BASILACAK</v>
      </c>
      <c r="AB110" s="90" t="str">
        <f>IF(B110="","",VLOOKUP(AD110,Varsayımlar!$B:$Q,16,0))</f>
        <v>24-26 CM</v>
      </c>
      <c r="AC110" s="90">
        <f>IF(B110="","",VLOOKUP(Sayfa2!AD83,Varsayımlar!B:S,18,0))</f>
        <v>0</v>
      </c>
      <c r="AD110" s="90" t="str">
        <f t="shared" si="4"/>
        <v>MAGNİTMAGNİT MAVİ AMBALAJ 25 CM 260G</v>
      </c>
    </row>
    <row r="111" spans="1:30" ht="39.75" customHeight="1" x14ac:dyDescent="0.25">
      <c r="A111" s="9" t="s">
        <v>211</v>
      </c>
      <c r="B111" s="88" t="s">
        <v>90</v>
      </c>
      <c r="C111" s="89">
        <f>IF(B111="","",VLOOKUP(AD111,Varsayımlar!$B:$Q,3,0))</f>
        <v>8698829380698</v>
      </c>
      <c r="D111" s="89" t="s">
        <v>238</v>
      </c>
      <c r="E111" s="85" t="s">
        <v>91</v>
      </c>
      <c r="F111" s="9"/>
      <c r="G111" s="9"/>
      <c r="H111" s="90" t="str">
        <f>IF(B111="","",VLOOKUP(AD111,Varsayımlar!$B:$Q,5,0))</f>
        <v>MAGNİT MAVİ AMBALAJ 25CM</v>
      </c>
      <c r="I111" s="90">
        <f>IF(B111="","",VLOOKUP(AD111,Varsayımlar!B:T,19,0))</f>
        <v>0</v>
      </c>
      <c r="J111" s="90" t="str">
        <f>IF(B111="","",VLOOKUP(AD111,Varsayımlar!$B:$Q,6,0))</f>
        <v>SADE</v>
      </c>
      <c r="K111" s="9">
        <v>2016</v>
      </c>
      <c r="L111" s="9"/>
      <c r="M111" s="9">
        <f>IFERROR(IF(B111="","",K111/VLOOKUP(AD111,Varsayımlar!B:R,17,0)),"")</f>
        <v>24</v>
      </c>
      <c r="N111" s="9"/>
      <c r="O111" s="9"/>
      <c r="P111" s="90">
        <f>IF(B111="","",VLOOKUP(AD111,Varsayımlar!$B:$Q,7,0)*K111)</f>
        <v>60480</v>
      </c>
      <c r="Q111" s="90">
        <f>IF(B111="","",VLOOKUP(AD111,Varsayımlar!$B:$Q,8,0))</f>
        <v>25</v>
      </c>
      <c r="R111" s="90" t="str">
        <f>IF(B111="","",VLOOKUP(AD111,Varsayımlar!$B:$Q,9,0))</f>
        <v>SOFT</v>
      </c>
      <c r="S111" s="90">
        <f>IF(B111="","",VLOOKUP(AD111,Varsayımlar!$B:$Q,10,0))</f>
        <v>4</v>
      </c>
      <c r="T111" s="90">
        <f>IF(B111="","",VLOOKUP(AD111,Varsayımlar!$B:$Q,11,0))</f>
        <v>30</v>
      </c>
      <c r="U111" s="90">
        <f>IF(B111="","",VLOOKUP(AD111,Varsayımlar!$B:$Q,12,0))</f>
        <v>260</v>
      </c>
      <c r="V111" s="90" t="str">
        <f>IF(B111="","",VLOOKUP(AD111,Varsayımlar!$B:$Q,13,0))</f>
        <v>YURTDIŞI</v>
      </c>
      <c r="W111" s="90">
        <f>IF(B111="","",VLOOKUP(AD111,Varsayımlar!$B:$Q,14,0))</f>
        <v>9</v>
      </c>
      <c r="X111" s="9"/>
      <c r="Y111" s="9"/>
      <c r="Z111" s="9"/>
      <c r="AA111" s="90" t="str">
        <f>IF(B111="","",VLOOKUP(AD111,Varsayımlar!$B:$Q,15,0))</f>
        <v>25CM TURUNCU KOLİ-SOL ÜST DİKDÖRTGENE ÜRETİM TARİHİ BASILACAK</v>
      </c>
      <c r="AB111" s="90" t="str">
        <f>IF(B111="","",VLOOKUP(AD111,Varsayımlar!$B:$Q,16,0))</f>
        <v>24-26 CM</v>
      </c>
      <c r="AC111" s="90">
        <f>IF(B111="","",VLOOKUP(Sayfa2!AD84,Varsayımlar!B:S,18,0))</f>
        <v>0</v>
      </c>
      <c r="AD111" s="90" t="str">
        <f t="shared" si="4"/>
        <v>MAGNİTMAGNİT MAVİ AMBALAJ 25 CM 260G</v>
      </c>
    </row>
    <row r="112" spans="1:30" ht="39.75" customHeight="1" x14ac:dyDescent="0.25">
      <c r="A112" s="9" t="s">
        <v>212</v>
      </c>
      <c r="B112" s="88" t="s">
        <v>90</v>
      </c>
      <c r="C112" s="89">
        <f>IF(B112="","",VLOOKUP(AD112,Varsayımlar!$B:$Q,3,0))</f>
        <v>8698829380698</v>
      </c>
      <c r="D112" s="89" t="s">
        <v>239</v>
      </c>
      <c r="E112" s="85" t="s">
        <v>91</v>
      </c>
      <c r="F112" s="9"/>
      <c r="G112" s="9"/>
      <c r="H112" s="90" t="str">
        <f>IF(B112="","",VLOOKUP(AD112,Varsayımlar!$B:$Q,5,0))</f>
        <v>MAGNİT MAVİ AMBALAJ 25CM</v>
      </c>
      <c r="I112" s="90">
        <f>IF(B112="","",VLOOKUP(AD112,Varsayımlar!B:T,19,0))</f>
        <v>0</v>
      </c>
      <c r="J112" s="90" t="str">
        <f>IF(B112="","",VLOOKUP(AD112,Varsayımlar!$B:$Q,6,0))</f>
        <v>SADE</v>
      </c>
      <c r="K112" s="9">
        <v>2016</v>
      </c>
      <c r="L112" s="9"/>
      <c r="M112" s="9">
        <f>IFERROR(IF(B112="","",K112/VLOOKUP(AD112,Varsayımlar!B:R,17,0)),"")</f>
        <v>24</v>
      </c>
      <c r="N112" s="9"/>
      <c r="O112" s="9"/>
      <c r="P112" s="90">
        <f>IF(B112="","",VLOOKUP(AD112,Varsayımlar!$B:$Q,7,0)*K112)</f>
        <v>60480</v>
      </c>
      <c r="Q112" s="90">
        <f>IF(B112="","",VLOOKUP(AD112,Varsayımlar!$B:$Q,8,0))</f>
        <v>25</v>
      </c>
      <c r="R112" s="90" t="str">
        <f>IF(B112="","",VLOOKUP(AD112,Varsayımlar!$B:$Q,9,0))</f>
        <v>SOFT</v>
      </c>
      <c r="S112" s="90">
        <f>IF(B112="","",VLOOKUP(AD112,Varsayımlar!$B:$Q,10,0))</f>
        <v>4</v>
      </c>
      <c r="T112" s="90">
        <f>IF(B112="","",VLOOKUP(AD112,Varsayımlar!$B:$Q,11,0))</f>
        <v>30</v>
      </c>
      <c r="U112" s="90">
        <f>IF(B112="","",VLOOKUP(AD112,Varsayımlar!$B:$Q,12,0))</f>
        <v>260</v>
      </c>
      <c r="V112" s="90" t="str">
        <f>IF(B112="","",VLOOKUP(AD112,Varsayımlar!$B:$Q,13,0))</f>
        <v>YURTDIŞI</v>
      </c>
      <c r="W112" s="90">
        <f>IF(B112="","",VLOOKUP(AD112,Varsayımlar!$B:$Q,14,0))</f>
        <v>9</v>
      </c>
      <c r="X112" s="9"/>
      <c r="Y112" s="9"/>
      <c r="Z112" s="9"/>
      <c r="AA112" s="90" t="str">
        <f>IF(B112="","",VLOOKUP(AD112,Varsayımlar!$B:$Q,15,0))</f>
        <v>25CM TURUNCU KOLİ-SOL ÜST DİKDÖRTGENE ÜRETİM TARİHİ BASILACAK</v>
      </c>
      <c r="AB112" s="90" t="str">
        <f>IF(B112="","",VLOOKUP(AD112,Varsayımlar!$B:$Q,16,0))</f>
        <v>24-26 CM</v>
      </c>
      <c r="AC112" s="90">
        <f>IF(B112="","",VLOOKUP(Sayfa2!AD85,Varsayımlar!B:S,18,0))</f>
        <v>0</v>
      </c>
      <c r="AD112" s="90" t="str">
        <f t="shared" si="4"/>
        <v>MAGNİTMAGNİT MAVİ AMBALAJ 25 CM 260G</v>
      </c>
    </row>
    <row r="113" spans="1:30" ht="39.75" customHeight="1" x14ac:dyDescent="0.25">
      <c r="A113" s="9" t="s">
        <v>213</v>
      </c>
      <c r="B113" s="88" t="s">
        <v>90</v>
      </c>
      <c r="C113" s="89">
        <f>IF(B113="","",VLOOKUP(AD113,Varsayımlar!$B:$Q,3,0))</f>
        <v>8698829380698</v>
      </c>
      <c r="D113" s="89" t="s">
        <v>258</v>
      </c>
      <c r="E113" s="85" t="s">
        <v>91</v>
      </c>
      <c r="F113" s="9"/>
      <c r="G113" s="9"/>
      <c r="H113" s="90" t="str">
        <f>IF(B113="","",VLOOKUP(AD113,Varsayımlar!$B:$Q,5,0))</f>
        <v>MAGNİT MAVİ AMBALAJ 25CM</v>
      </c>
      <c r="I113" s="90">
        <f>IF(B113="","",VLOOKUP(AD113,Varsayımlar!B:T,19,0))</f>
        <v>0</v>
      </c>
      <c r="J113" s="90" t="str">
        <f>IF(B113="","",VLOOKUP(AD113,Varsayımlar!$B:$Q,6,0))</f>
        <v>SADE</v>
      </c>
      <c r="K113" s="9">
        <v>2016</v>
      </c>
      <c r="L113" s="9"/>
      <c r="M113" s="9">
        <f>IFERROR(IF(B113="","",K113/VLOOKUP(AD113,Varsayımlar!B:R,17,0)),"")</f>
        <v>24</v>
      </c>
      <c r="N113" s="9"/>
      <c r="O113" s="9"/>
      <c r="P113" s="90">
        <f>IF(B113="","",VLOOKUP(AD113,Varsayımlar!$B:$Q,7,0)*K113)</f>
        <v>60480</v>
      </c>
      <c r="Q113" s="90">
        <f>IF(B113="","",VLOOKUP(AD113,Varsayımlar!$B:$Q,8,0))</f>
        <v>25</v>
      </c>
      <c r="R113" s="90" t="str">
        <f>IF(B113="","",VLOOKUP(AD113,Varsayımlar!$B:$Q,9,0))</f>
        <v>SOFT</v>
      </c>
      <c r="S113" s="90">
        <f>IF(B113="","",VLOOKUP(AD113,Varsayımlar!$B:$Q,10,0))</f>
        <v>4</v>
      </c>
      <c r="T113" s="90">
        <f>IF(B113="","",VLOOKUP(AD113,Varsayımlar!$B:$Q,11,0))</f>
        <v>30</v>
      </c>
      <c r="U113" s="90">
        <f>IF(B113="","",VLOOKUP(AD113,Varsayımlar!$B:$Q,12,0))</f>
        <v>260</v>
      </c>
      <c r="V113" s="90" t="str">
        <f>IF(B113="","",VLOOKUP(AD113,Varsayımlar!$B:$Q,13,0))</f>
        <v>YURTDIŞI</v>
      </c>
      <c r="W113" s="90">
        <f>IF(B113="","",VLOOKUP(AD113,Varsayımlar!$B:$Q,14,0))</f>
        <v>9</v>
      </c>
      <c r="X113" s="9"/>
      <c r="Y113" s="9"/>
      <c r="Z113" s="9"/>
      <c r="AA113" s="90" t="str">
        <f>IF(B113="","",VLOOKUP(AD113,Varsayımlar!$B:$Q,15,0))</f>
        <v>25CM TURUNCU KOLİ-SOL ÜST DİKDÖRTGENE ÜRETİM TARİHİ BASILACAK</v>
      </c>
      <c r="AB113" s="90" t="str">
        <f>IF(B113="","",VLOOKUP(AD113,Varsayımlar!$B:$Q,16,0))</f>
        <v>24-26 CM</v>
      </c>
      <c r="AC113" s="90">
        <f>IF(B113="","",VLOOKUP(Sayfa2!AD86,Varsayımlar!B:S,18,0))</f>
        <v>0</v>
      </c>
      <c r="AD113" s="90" t="str">
        <f t="shared" si="4"/>
        <v>MAGNİTMAGNİT MAVİ AMBALAJ 25 CM 260G</v>
      </c>
    </row>
    <row r="114" spans="1:30" ht="39.75" customHeight="1" x14ac:dyDescent="0.25">
      <c r="A114" s="9" t="s">
        <v>214</v>
      </c>
      <c r="B114" s="88" t="s">
        <v>90</v>
      </c>
      <c r="C114" s="89">
        <f>IF(B114="","",VLOOKUP(AD114,Varsayımlar!$B:$Q,3,0))</f>
        <v>8698829380698</v>
      </c>
      <c r="D114" s="89" t="s">
        <v>259</v>
      </c>
      <c r="E114" s="85" t="s">
        <v>91</v>
      </c>
      <c r="F114" s="9"/>
      <c r="G114" s="9"/>
      <c r="H114" s="90" t="str">
        <f>IF(B114="","",VLOOKUP(AD114,Varsayımlar!$B:$Q,5,0))</f>
        <v>MAGNİT MAVİ AMBALAJ 25CM</v>
      </c>
      <c r="I114" s="90">
        <f>IF(B114="","",VLOOKUP(AD114,Varsayımlar!B:T,19,0))</f>
        <v>0</v>
      </c>
      <c r="J114" s="90" t="str">
        <f>IF(B114="","",VLOOKUP(AD114,Varsayımlar!$B:$Q,6,0))</f>
        <v>SADE</v>
      </c>
      <c r="K114" s="9">
        <v>2016</v>
      </c>
      <c r="L114" s="9"/>
      <c r="M114" s="9">
        <f>IFERROR(IF(B114="","",K114/VLOOKUP(AD114,Varsayımlar!B:R,17,0)),"")</f>
        <v>24</v>
      </c>
      <c r="N114" s="9"/>
      <c r="O114" s="9"/>
      <c r="P114" s="90">
        <f>IF(B114="","",VLOOKUP(AD114,Varsayımlar!$B:$Q,7,0)*K114)</f>
        <v>60480</v>
      </c>
      <c r="Q114" s="90">
        <f>IF(B114="","",VLOOKUP(AD114,Varsayımlar!$B:$Q,8,0))</f>
        <v>25</v>
      </c>
      <c r="R114" s="90" t="str">
        <f>IF(B114="","",VLOOKUP(AD114,Varsayımlar!$B:$Q,9,0))</f>
        <v>SOFT</v>
      </c>
      <c r="S114" s="90">
        <f>IF(B114="","",VLOOKUP(AD114,Varsayımlar!$B:$Q,10,0))</f>
        <v>4</v>
      </c>
      <c r="T114" s="90">
        <f>IF(B114="","",VLOOKUP(AD114,Varsayımlar!$B:$Q,11,0))</f>
        <v>30</v>
      </c>
      <c r="U114" s="90">
        <f>IF(B114="","",VLOOKUP(AD114,Varsayımlar!$B:$Q,12,0))</f>
        <v>260</v>
      </c>
      <c r="V114" s="90" t="str">
        <f>IF(B114="","",VLOOKUP(AD114,Varsayımlar!$B:$Q,13,0))</f>
        <v>YURTDIŞI</v>
      </c>
      <c r="W114" s="90">
        <f>IF(B114="","",VLOOKUP(AD114,Varsayımlar!$B:$Q,14,0))</f>
        <v>9</v>
      </c>
      <c r="X114" s="9"/>
      <c r="Y114" s="9"/>
      <c r="Z114" s="9"/>
      <c r="AA114" s="90" t="str">
        <f>IF(B114="","",VLOOKUP(AD114,Varsayımlar!$B:$Q,15,0))</f>
        <v>25CM TURUNCU KOLİ-SOL ÜST DİKDÖRTGENE ÜRETİM TARİHİ BASILACAK</v>
      </c>
      <c r="AB114" s="90" t="str">
        <f>IF(B114="","",VLOOKUP(AD114,Varsayımlar!$B:$Q,16,0))</f>
        <v>24-26 CM</v>
      </c>
      <c r="AC114" s="90">
        <f>IF(B114="","",VLOOKUP(Sayfa2!AD87,Varsayımlar!B:S,18,0))</f>
        <v>0</v>
      </c>
      <c r="AD114" s="90" t="str">
        <f t="shared" si="4"/>
        <v>MAGNİTMAGNİT MAVİ AMBALAJ 25 CM 260G</v>
      </c>
    </row>
    <row r="115" spans="1:30" ht="39.75" customHeight="1" x14ac:dyDescent="0.25">
      <c r="A115" s="9" t="s">
        <v>215</v>
      </c>
      <c r="B115" s="88" t="s">
        <v>90</v>
      </c>
      <c r="C115" s="89">
        <f>IF(B115="","",VLOOKUP(AD115,Varsayımlar!$B:$Q,3,0))</f>
        <v>8698829380698</v>
      </c>
      <c r="D115" s="89" t="s">
        <v>260</v>
      </c>
      <c r="E115" s="85" t="s">
        <v>91</v>
      </c>
      <c r="F115" s="9"/>
      <c r="G115" s="9"/>
      <c r="H115" s="90" t="str">
        <f>IF(B115="","",VLOOKUP(AD115,Varsayımlar!$B:$Q,5,0))</f>
        <v>MAGNİT MAVİ AMBALAJ 25CM</v>
      </c>
      <c r="I115" s="90">
        <f>IF(B115="","",VLOOKUP(AD115,Varsayımlar!B:T,19,0))</f>
        <v>0</v>
      </c>
      <c r="J115" s="90" t="str">
        <f>IF(B115="","",VLOOKUP(AD115,Varsayımlar!$B:$Q,6,0))</f>
        <v>SADE</v>
      </c>
      <c r="K115" s="9">
        <v>2016</v>
      </c>
      <c r="L115" s="9"/>
      <c r="M115" s="9">
        <f>IFERROR(IF(B115="","",K115/VLOOKUP(AD115,Varsayımlar!B:R,17,0)),"")</f>
        <v>24</v>
      </c>
      <c r="N115" s="9"/>
      <c r="O115" s="9"/>
      <c r="P115" s="90">
        <f>IF(B115="","",VLOOKUP(AD115,Varsayımlar!$B:$Q,7,0)*K115)</f>
        <v>60480</v>
      </c>
      <c r="Q115" s="90">
        <f>IF(B115="","",VLOOKUP(AD115,Varsayımlar!$B:$Q,8,0))</f>
        <v>25</v>
      </c>
      <c r="R115" s="90" t="str">
        <f>IF(B115="","",VLOOKUP(AD115,Varsayımlar!$B:$Q,9,0))</f>
        <v>SOFT</v>
      </c>
      <c r="S115" s="90">
        <f>IF(B115="","",VLOOKUP(AD115,Varsayımlar!$B:$Q,10,0))</f>
        <v>4</v>
      </c>
      <c r="T115" s="90">
        <f>IF(B115="","",VLOOKUP(AD115,Varsayımlar!$B:$Q,11,0))</f>
        <v>30</v>
      </c>
      <c r="U115" s="90">
        <f>IF(B115="","",VLOOKUP(AD115,Varsayımlar!$B:$Q,12,0))</f>
        <v>260</v>
      </c>
      <c r="V115" s="90" t="str">
        <f>IF(B115="","",VLOOKUP(AD115,Varsayımlar!$B:$Q,13,0))</f>
        <v>YURTDIŞI</v>
      </c>
      <c r="W115" s="90">
        <f>IF(B115="","",VLOOKUP(AD115,Varsayımlar!$B:$Q,14,0))</f>
        <v>9</v>
      </c>
      <c r="X115" s="9"/>
      <c r="Y115" s="9"/>
      <c r="Z115" s="9"/>
      <c r="AA115" s="90" t="str">
        <f>IF(B115="","",VLOOKUP(AD115,Varsayımlar!$B:$Q,15,0))</f>
        <v>25CM TURUNCU KOLİ-SOL ÜST DİKDÖRTGENE ÜRETİM TARİHİ BASILACAK</v>
      </c>
      <c r="AB115" s="90" t="str">
        <f>IF(B115="","",VLOOKUP(AD115,Varsayımlar!$B:$Q,16,0))</f>
        <v>24-26 CM</v>
      </c>
      <c r="AC115" s="90">
        <f>IF(B115="","",VLOOKUP(Sayfa2!AD88,Varsayımlar!B:S,18,0))</f>
        <v>0</v>
      </c>
      <c r="AD115" s="90" t="str">
        <f t="shared" si="4"/>
        <v>MAGNİTMAGNİT MAVİ AMBALAJ 25 CM 260G</v>
      </c>
    </row>
    <row r="116" spans="1:30" ht="39.75" customHeight="1" x14ac:dyDescent="0.25">
      <c r="A116" s="9" t="s">
        <v>216</v>
      </c>
      <c r="B116" s="88" t="s">
        <v>90</v>
      </c>
      <c r="C116" s="89">
        <f>IF(B116="","",VLOOKUP(AD116,Varsayımlar!$B:$Q,3,0))</f>
        <v>8698829380698</v>
      </c>
      <c r="D116" s="89" t="s">
        <v>261</v>
      </c>
      <c r="E116" s="85" t="s">
        <v>91</v>
      </c>
      <c r="F116" s="9"/>
      <c r="G116" s="9"/>
      <c r="H116" s="90" t="str">
        <f>IF(B116="","",VLOOKUP(AD116,Varsayımlar!$B:$Q,5,0))</f>
        <v>MAGNİT MAVİ AMBALAJ 25CM</v>
      </c>
      <c r="I116" s="90">
        <f>IF(B116="","",VLOOKUP(AD116,Varsayımlar!B:T,19,0))</f>
        <v>0</v>
      </c>
      <c r="J116" s="90" t="str">
        <f>IF(B116="","",VLOOKUP(AD116,Varsayımlar!$B:$Q,6,0))</f>
        <v>SADE</v>
      </c>
      <c r="K116" s="9">
        <v>2016</v>
      </c>
      <c r="L116" s="9"/>
      <c r="M116" s="9">
        <f>IFERROR(IF(B116="","",K116/VLOOKUP(AD116,Varsayımlar!B:R,17,0)),"")</f>
        <v>24</v>
      </c>
      <c r="N116" s="9"/>
      <c r="O116" s="9"/>
      <c r="P116" s="90">
        <f>IF(B116="","",VLOOKUP(AD116,Varsayımlar!$B:$Q,7,0)*K116)</f>
        <v>60480</v>
      </c>
      <c r="Q116" s="90">
        <f>IF(B116="","",VLOOKUP(AD116,Varsayımlar!$B:$Q,8,0))</f>
        <v>25</v>
      </c>
      <c r="R116" s="90" t="str">
        <f>IF(B116="","",VLOOKUP(AD116,Varsayımlar!$B:$Q,9,0))</f>
        <v>SOFT</v>
      </c>
      <c r="S116" s="90">
        <f>IF(B116="","",VLOOKUP(AD116,Varsayımlar!$B:$Q,10,0))</f>
        <v>4</v>
      </c>
      <c r="T116" s="90">
        <f>IF(B116="","",VLOOKUP(AD116,Varsayımlar!$B:$Q,11,0))</f>
        <v>30</v>
      </c>
      <c r="U116" s="90">
        <f>IF(B116="","",VLOOKUP(AD116,Varsayımlar!$B:$Q,12,0))</f>
        <v>260</v>
      </c>
      <c r="V116" s="90" t="str">
        <f>IF(B116="","",VLOOKUP(AD116,Varsayımlar!$B:$Q,13,0))</f>
        <v>YURTDIŞI</v>
      </c>
      <c r="W116" s="90">
        <f>IF(B116="","",VLOOKUP(AD116,Varsayımlar!$B:$Q,14,0))</f>
        <v>9</v>
      </c>
      <c r="X116" s="9"/>
      <c r="Y116" s="9"/>
      <c r="Z116" s="9"/>
      <c r="AA116" s="90" t="str">
        <f>IF(B116="","",VLOOKUP(AD116,Varsayımlar!$B:$Q,15,0))</f>
        <v>25CM TURUNCU KOLİ-SOL ÜST DİKDÖRTGENE ÜRETİM TARİHİ BASILACAK</v>
      </c>
      <c r="AB116" s="90" t="str">
        <f>IF(B116="","",VLOOKUP(AD116,Varsayımlar!$B:$Q,16,0))</f>
        <v>24-26 CM</v>
      </c>
      <c r="AC116" s="90">
        <f>IF(B116="","",VLOOKUP(Sayfa2!AD89,Varsayımlar!B:S,18,0))</f>
        <v>0</v>
      </c>
      <c r="AD116" s="90" t="str">
        <f t="shared" si="4"/>
        <v>MAGNİTMAGNİT MAVİ AMBALAJ 25 CM 260G</v>
      </c>
    </row>
    <row r="117" spans="1:30" ht="39.75" customHeight="1" x14ac:dyDescent="0.25">
      <c r="A117" s="9" t="s">
        <v>217</v>
      </c>
      <c r="B117" s="88" t="s">
        <v>90</v>
      </c>
      <c r="C117" s="89">
        <f>IF(B117="","",VLOOKUP(AD117,Varsayımlar!$B:$Q,3,0))</f>
        <v>8698829380698</v>
      </c>
      <c r="D117" s="89" t="s">
        <v>262</v>
      </c>
      <c r="E117" s="85" t="s">
        <v>91</v>
      </c>
      <c r="F117" s="9"/>
      <c r="G117" s="9"/>
      <c r="H117" s="90" t="str">
        <f>IF(B117="","",VLOOKUP(AD117,Varsayımlar!$B:$Q,5,0))</f>
        <v>MAGNİT MAVİ AMBALAJ 25CM</v>
      </c>
      <c r="I117" s="90">
        <f>IF(B117="","",VLOOKUP(AD117,Varsayımlar!B:T,19,0))</f>
        <v>0</v>
      </c>
      <c r="J117" s="90" t="str">
        <f>IF(B117="","",VLOOKUP(AD117,Varsayımlar!$B:$Q,6,0))</f>
        <v>SADE</v>
      </c>
      <c r="K117" s="9">
        <v>2016</v>
      </c>
      <c r="L117" s="9"/>
      <c r="M117" s="9">
        <f>IFERROR(IF(B117="","",K117/VLOOKUP(AD117,Varsayımlar!B:R,17,0)),"")</f>
        <v>24</v>
      </c>
      <c r="N117" s="9"/>
      <c r="O117" s="9"/>
      <c r="P117" s="90">
        <f>IF(B117="","",VLOOKUP(AD117,Varsayımlar!$B:$Q,7,0)*K117)</f>
        <v>60480</v>
      </c>
      <c r="Q117" s="90">
        <f>IF(B117="","",VLOOKUP(AD117,Varsayımlar!$B:$Q,8,0))</f>
        <v>25</v>
      </c>
      <c r="R117" s="90" t="str">
        <f>IF(B117="","",VLOOKUP(AD117,Varsayımlar!$B:$Q,9,0))</f>
        <v>SOFT</v>
      </c>
      <c r="S117" s="90">
        <f>IF(B117="","",VLOOKUP(AD117,Varsayımlar!$B:$Q,10,0))</f>
        <v>4</v>
      </c>
      <c r="T117" s="90">
        <f>IF(B117="","",VLOOKUP(AD117,Varsayımlar!$B:$Q,11,0))</f>
        <v>30</v>
      </c>
      <c r="U117" s="90">
        <f>IF(B117="","",VLOOKUP(AD117,Varsayımlar!$B:$Q,12,0))</f>
        <v>260</v>
      </c>
      <c r="V117" s="90" t="str">
        <f>IF(B117="","",VLOOKUP(AD117,Varsayımlar!$B:$Q,13,0))</f>
        <v>YURTDIŞI</v>
      </c>
      <c r="W117" s="90">
        <f>IF(B117="","",VLOOKUP(AD117,Varsayımlar!$B:$Q,14,0))</f>
        <v>9</v>
      </c>
      <c r="X117" s="9"/>
      <c r="Y117" s="9"/>
      <c r="Z117" s="9"/>
      <c r="AA117" s="90" t="str">
        <f>IF(B117="","",VLOOKUP(AD117,Varsayımlar!$B:$Q,15,0))</f>
        <v>25CM TURUNCU KOLİ-SOL ÜST DİKDÖRTGENE ÜRETİM TARİHİ BASILACAK</v>
      </c>
      <c r="AB117" s="90" t="str">
        <f>IF(B117="","",VLOOKUP(AD117,Varsayımlar!$B:$Q,16,0))</f>
        <v>24-26 CM</v>
      </c>
      <c r="AC117" s="90">
        <f>IF(B117="","",VLOOKUP(Sayfa2!AD90,Varsayımlar!B:S,18,0))</f>
        <v>0</v>
      </c>
      <c r="AD117" s="90" t="str">
        <f t="shared" si="4"/>
        <v>MAGNİTMAGNİT MAVİ AMBALAJ 25 CM 260G</v>
      </c>
    </row>
    <row r="118" spans="1:30" ht="39.75" customHeight="1" x14ac:dyDescent="0.25">
      <c r="A118" s="9" t="s">
        <v>218</v>
      </c>
      <c r="B118" s="88" t="s">
        <v>90</v>
      </c>
      <c r="C118" s="89">
        <f>IF(B118="","",VLOOKUP(AD118,Varsayımlar!$B:$Q,3,0))</f>
        <v>8698829380698</v>
      </c>
      <c r="D118" s="89" t="s">
        <v>266</v>
      </c>
      <c r="E118" s="85" t="s">
        <v>91</v>
      </c>
      <c r="F118" s="9"/>
      <c r="G118" s="9"/>
      <c r="H118" s="90" t="str">
        <f>IF(B118="","",VLOOKUP(AD118,Varsayımlar!$B:$Q,5,0))</f>
        <v>MAGNİT MAVİ AMBALAJ 25CM</v>
      </c>
      <c r="I118" s="90">
        <f>IF(B118="","",VLOOKUP(AD118,Varsayımlar!B:T,19,0))</f>
        <v>0</v>
      </c>
      <c r="J118" s="90" t="str">
        <f>IF(B118="","",VLOOKUP(AD118,Varsayımlar!$B:$Q,6,0))</f>
        <v>SADE</v>
      </c>
      <c r="K118" s="9">
        <v>2016</v>
      </c>
      <c r="L118" s="9"/>
      <c r="M118" s="9">
        <f>IFERROR(IF(B118="","",K118/VLOOKUP(AD118,Varsayımlar!B:R,17,0)),"")</f>
        <v>24</v>
      </c>
      <c r="N118" s="9"/>
      <c r="O118" s="9"/>
      <c r="P118" s="90">
        <f>IF(B118="","",VLOOKUP(AD118,Varsayımlar!$B:$Q,7,0)*K118)</f>
        <v>60480</v>
      </c>
      <c r="Q118" s="90">
        <f>IF(B118="","",VLOOKUP(AD118,Varsayımlar!$B:$Q,8,0))</f>
        <v>25</v>
      </c>
      <c r="R118" s="90" t="str">
        <f>IF(B118="","",VLOOKUP(AD118,Varsayımlar!$B:$Q,9,0))</f>
        <v>SOFT</v>
      </c>
      <c r="S118" s="90">
        <f>IF(B118="","",VLOOKUP(AD118,Varsayımlar!$B:$Q,10,0))</f>
        <v>4</v>
      </c>
      <c r="T118" s="90">
        <f>IF(B118="","",VLOOKUP(AD118,Varsayımlar!$B:$Q,11,0))</f>
        <v>30</v>
      </c>
      <c r="U118" s="90">
        <f>IF(B118="","",VLOOKUP(AD118,Varsayımlar!$B:$Q,12,0))</f>
        <v>260</v>
      </c>
      <c r="V118" s="90" t="str">
        <f>IF(B118="","",VLOOKUP(AD118,Varsayımlar!$B:$Q,13,0))</f>
        <v>YURTDIŞI</v>
      </c>
      <c r="W118" s="90">
        <f>IF(B118="","",VLOOKUP(AD118,Varsayımlar!$B:$Q,14,0))</f>
        <v>9</v>
      </c>
      <c r="X118" s="9"/>
      <c r="Y118" s="9"/>
      <c r="Z118" s="9"/>
      <c r="AA118" s="90" t="str">
        <f>IF(B118="","",VLOOKUP(AD118,Varsayımlar!$B:$Q,15,0))</f>
        <v>25CM TURUNCU KOLİ-SOL ÜST DİKDÖRTGENE ÜRETİM TARİHİ BASILACAK</v>
      </c>
      <c r="AB118" s="90" t="str">
        <f>IF(B118="","",VLOOKUP(AD118,Varsayımlar!$B:$Q,16,0))</f>
        <v>24-26 CM</v>
      </c>
      <c r="AC118" s="90">
        <f>IF(B118="","",VLOOKUP(Sayfa2!AD91,Varsayımlar!B:S,18,0))</f>
        <v>0</v>
      </c>
      <c r="AD118" s="90" t="str">
        <f t="shared" si="4"/>
        <v>MAGNİTMAGNİT MAVİ AMBALAJ 25 CM 260G</v>
      </c>
    </row>
    <row r="119" spans="1:30" ht="39.75" customHeight="1" x14ac:dyDescent="0.25">
      <c r="A119" s="9" t="s">
        <v>219</v>
      </c>
      <c r="B119" s="9" t="s">
        <v>79</v>
      </c>
      <c r="C119" s="10">
        <f>IF(B119="","",VLOOKUP(AD119,Varsayımlar!$B:$Q,3,0))</f>
        <v>8698829380698</v>
      </c>
      <c r="D119" s="10"/>
      <c r="E119" s="85" t="s">
        <v>254</v>
      </c>
      <c r="F119" s="9"/>
      <c r="G119" s="9"/>
      <c r="H119" s="9" t="str">
        <f>IF(B119="","",VLOOKUP(AD119,Varsayımlar!$B:$Q,5,0))</f>
        <v>Manetka 20cm</v>
      </c>
      <c r="I119" s="9">
        <f>IF(B119="","",VLOOKUP(AD119,Varsayımlar!B:T,19,0))</f>
        <v>0</v>
      </c>
      <c r="J119" s="9" t="str">
        <f>IF(B119="","",VLOOKUP(AD119,Varsayımlar!$B:$Q,6,0))</f>
        <v>SADE</v>
      </c>
      <c r="K119" s="9">
        <v>7200</v>
      </c>
      <c r="L119" s="9"/>
      <c r="M119" s="9">
        <f>IFERROR(IF(B119="","",K119/VLOOKUP(AD119,Varsayımlar!B:R,17,0)),"")</f>
        <v>32</v>
      </c>
      <c r="N119" s="9"/>
      <c r="O119" s="9"/>
      <c r="P119" s="9">
        <f>IF(B119="","",VLOOKUP(AD119,Varsayımlar!$B:$Q,7,0)*K119)</f>
        <v>100800</v>
      </c>
      <c r="Q119" s="9">
        <f>IF(B119="","",VLOOKUP(AD119,Varsayımlar!$B:$Q,8,0))</f>
        <v>20</v>
      </c>
      <c r="R119" s="9" t="str">
        <f>IF(B119="","",VLOOKUP(AD119,Varsayımlar!$B:$Q,9,0))</f>
        <v>Irak Soft</v>
      </c>
      <c r="S119" s="9">
        <f>IF(B119="","",VLOOKUP(AD119,Varsayımlar!$B:$Q,10,0))</f>
        <v>4</v>
      </c>
      <c r="T119" s="9">
        <f>IF(B119="","",VLOOKUP(AD119,Varsayımlar!$B:$Q,11,0))</f>
        <v>14</v>
      </c>
      <c r="U119" s="9">
        <f>IF(B119="","",VLOOKUP(AD119,Varsayımlar!$B:$Q,12,0))</f>
        <v>166</v>
      </c>
      <c r="V119" s="9" t="str">
        <f>IF(B119="","",VLOOKUP(AD119,Varsayımlar!$B:$Q,13,0))</f>
        <v>YURTDIŞI</v>
      </c>
      <c r="W119" s="9">
        <f>IF(B119="","",VLOOKUP(AD119,Varsayımlar!$B:$Q,14,0))</f>
        <v>6</v>
      </c>
      <c r="X119" s="9"/>
      <c r="Y119" s="9"/>
      <c r="Z119" s="9"/>
      <c r="AA119" s="9" t="str">
        <f>IF(B119="","",VLOOKUP(AD119,Varsayımlar!$B:$Q,15,0))</f>
        <v>Kare Koli-Üretim Tarihli Etiket</v>
      </c>
      <c r="AB119" s="9" t="str">
        <f>IF(B119="","",VLOOKUP(AD119,Varsayımlar!$B:$Q,16,0))</f>
        <v>19-21 cm</v>
      </c>
      <c r="AC119" s="9">
        <f>IF(B119="","",VLOOKUP(Sayfa2!AD92,Varsayımlar!B:S,18,0))</f>
        <v>0</v>
      </c>
      <c r="AD119" s="9" t="str">
        <f t="shared" si="4"/>
        <v>LLC KOTORManetka 20cm 4 pcs 166g</v>
      </c>
    </row>
    <row r="120" spans="1:30" ht="39.75" customHeight="1" x14ac:dyDescent="0.25">
      <c r="A120" s="9" t="s">
        <v>220</v>
      </c>
      <c r="B120" s="88" t="s">
        <v>79</v>
      </c>
      <c r="C120" s="89">
        <f>IF(B120="","",VLOOKUP(AD120,Varsayımlar!$B:$Q,3,0))</f>
        <v>8698829380698</v>
      </c>
      <c r="D120" s="89"/>
      <c r="E120" s="85" t="s">
        <v>85</v>
      </c>
      <c r="F120" s="9"/>
      <c r="G120" s="9"/>
      <c r="H120" s="90" t="str">
        <f>IF(B120="","",VLOOKUP(AD120,Varsayımlar!$B:$Q,5,0))</f>
        <v xml:space="preserve">MANETKA PEYNİRLİ 25 CM </v>
      </c>
      <c r="I120" s="90">
        <f>IF(B120="","",VLOOKUP(AD120,Varsayımlar!B:T,19,0))</f>
        <v>0</v>
      </c>
      <c r="J120" s="90" t="str">
        <f>IF(B120="","",VLOOKUP(AD120,Varsayımlar!$B:$Q,6,0))</f>
        <v>PEYNİRLİ</v>
      </c>
      <c r="K120" s="9">
        <v>2496</v>
      </c>
      <c r="L120" s="9"/>
      <c r="M120" s="9">
        <f>IFERROR(IF(B120="","",K120/VLOOKUP(AD120,Varsayımlar!B:R,17,0)),"")</f>
        <v>32</v>
      </c>
      <c r="N120" s="9"/>
      <c r="O120" s="9"/>
      <c r="P120" s="90">
        <f>IF(B120="","",VLOOKUP(AD120,Varsayımlar!$B:$Q,7,0)*K120)</f>
        <v>74880</v>
      </c>
      <c r="Q120" s="90">
        <f>IF(B120="","",VLOOKUP(AD120,Varsayımlar!$B:$Q,8,0))</f>
        <v>25</v>
      </c>
      <c r="R120" s="90" t="str">
        <f>IF(B120="","",VLOOKUP(AD120,Varsayımlar!$B:$Q,9,0))</f>
        <v>SOFT-AT</v>
      </c>
      <c r="S120" s="90">
        <f>IF(B120="","",VLOOKUP(AD120,Varsayımlar!$B:$Q,10,0))</f>
        <v>4</v>
      </c>
      <c r="T120" s="90">
        <f>IF(B120="","",VLOOKUP(AD120,Varsayımlar!$B:$Q,11,0))</f>
        <v>30</v>
      </c>
      <c r="U120" s="90">
        <f>IF(B120="","",VLOOKUP(AD120,Varsayımlar!$B:$Q,12,0))</f>
        <v>250</v>
      </c>
      <c r="V120" s="90" t="str">
        <f>IF(B120="","",VLOOKUP(AD120,Varsayımlar!$B:$Q,13,0))</f>
        <v>YURTDIŞI</v>
      </c>
      <c r="W120" s="90">
        <f>IF(B120="","",VLOOKUP(AD120,Varsayımlar!$B:$Q,14,0))</f>
        <v>6</v>
      </c>
      <c r="X120" s="9"/>
      <c r="Y120" s="9"/>
      <c r="Z120" s="9"/>
      <c r="AA120" s="90" t="str">
        <f>IF(B120="","",VLOOKUP(AD120,Varsayımlar!$B:$Q,15,0))</f>
        <v>KIRMIZI KOLİ-TARİHLİ KOLİ ETİKETİ</v>
      </c>
      <c r="AB120" s="90" t="str">
        <f>IF(B120="","",VLOOKUP(AD120,Varsayımlar!$B:$Q,16,0))</f>
        <v>24-26 CM</v>
      </c>
      <c r="AC120" s="90">
        <f>IF(B120="","",VLOOKUP(Sayfa2!AD93,Varsayımlar!B:S,18,0))</f>
        <v>0</v>
      </c>
      <c r="AD120" s="90" t="str">
        <f t="shared" si="4"/>
        <v>LLC KOTORMANETKA PEYNİRLİ 25CM</v>
      </c>
    </row>
    <row r="121" spans="1:30" ht="39.75" customHeight="1" x14ac:dyDescent="0.25">
      <c r="A121" s="9" t="s">
        <v>221</v>
      </c>
      <c r="B121" s="9" t="s">
        <v>79</v>
      </c>
      <c r="C121" s="10">
        <f>IF(B121="","",VLOOKUP(AD121,Varsayımlar!$B:$Q,3,0))</f>
        <v>8698829380698</v>
      </c>
      <c r="D121" s="10"/>
      <c r="E121" s="85" t="s">
        <v>254</v>
      </c>
      <c r="F121" s="9"/>
      <c r="G121" s="9"/>
      <c r="H121" s="9" t="str">
        <f>IF(B121="","",VLOOKUP(AD121,Varsayımlar!$B:$Q,5,0))</f>
        <v>Manetka 20cm</v>
      </c>
      <c r="I121" s="9">
        <f>IF(B121="","",VLOOKUP(AD121,Varsayımlar!B:T,19,0))</f>
        <v>0</v>
      </c>
      <c r="J121" s="9" t="str">
        <f>IF(B121="","",VLOOKUP(AD121,Varsayımlar!$B:$Q,6,0))</f>
        <v>SADE</v>
      </c>
      <c r="K121" s="9">
        <v>7200</v>
      </c>
      <c r="L121" s="9"/>
      <c r="M121" s="9">
        <f>IFERROR(IF(B121="","",K121/VLOOKUP(AD121,Varsayımlar!B:R,17,0)),"")</f>
        <v>32</v>
      </c>
      <c r="N121" s="9"/>
      <c r="O121" s="9"/>
      <c r="P121" s="9">
        <f>IF(B121="","",VLOOKUP(AD121,Varsayımlar!$B:$Q,7,0)*K121)</f>
        <v>100800</v>
      </c>
      <c r="Q121" s="9">
        <f>IF(B121="","",VLOOKUP(AD121,Varsayımlar!$B:$Q,8,0))</f>
        <v>20</v>
      </c>
      <c r="R121" s="9" t="str">
        <f>IF(B121="","",VLOOKUP(AD121,Varsayımlar!$B:$Q,9,0))</f>
        <v>Irak Soft</v>
      </c>
      <c r="S121" s="9">
        <f>IF(B121="","",VLOOKUP(AD121,Varsayımlar!$B:$Q,10,0))</f>
        <v>4</v>
      </c>
      <c r="T121" s="9">
        <f>IF(B121="","",VLOOKUP(AD121,Varsayımlar!$B:$Q,11,0))</f>
        <v>14</v>
      </c>
      <c r="U121" s="9">
        <f>IF(B121="","",VLOOKUP(AD121,Varsayımlar!$B:$Q,12,0))</f>
        <v>166</v>
      </c>
      <c r="V121" s="9" t="str">
        <f>IF(B121="","",VLOOKUP(AD121,Varsayımlar!$B:$Q,13,0))</f>
        <v>YURTDIŞI</v>
      </c>
      <c r="W121" s="9">
        <f>IF(B121="","",VLOOKUP(AD121,Varsayımlar!$B:$Q,14,0))</f>
        <v>6</v>
      </c>
      <c r="X121" s="9"/>
      <c r="Y121" s="9"/>
      <c r="Z121" s="9"/>
      <c r="AA121" s="9" t="str">
        <f>IF(B121="","",VLOOKUP(AD121,Varsayımlar!$B:$Q,15,0))</f>
        <v>Kare Koli-Üretim Tarihli Etiket</v>
      </c>
      <c r="AB121" s="9" t="str">
        <f>IF(B121="","",VLOOKUP(AD121,Varsayımlar!$B:$Q,16,0))</f>
        <v>19-21 cm</v>
      </c>
      <c r="AC121" s="9">
        <f>IF(B121="","",VLOOKUP(Sayfa2!AD94,Varsayımlar!B:S,18,0))</f>
        <v>0</v>
      </c>
      <c r="AD121" s="9" t="str">
        <f t="shared" si="4"/>
        <v>LLC KOTORManetka 20cm 4 pcs 166g</v>
      </c>
    </row>
    <row r="122" spans="1:30" ht="39.75" customHeight="1" x14ac:dyDescent="0.25">
      <c r="A122" s="9" t="s">
        <v>222</v>
      </c>
      <c r="B122" s="88" t="s">
        <v>79</v>
      </c>
      <c r="C122" s="89">
        <f>IF(B122="","",VLOOKUP(AD122,Varsayımlar!$B:$Q,3,0))</f>
        <v>8698829380698</v>
      </c>
      <c r="D122" s="89"/>
      <c r="E122" s="85" t="s">
        <v>85</v>
      </c>
      <c r="F122" s="9"/>
      <c r="G122" s="9"/>
      <c r="H122" s="90" t="str">
        <f>IF(B122="","",VLOOKUP(AD122,Varsayımlar!$B:$Q,5,0))</f>
        <v xml:space="preserve">MANETKA PEYNİRLİ 25 CM </v>
      </c>
      <c r="I122" s="90">
        <f>IF(B122="","",VLOOKUP(AD122,Varsayımlar!B:T,19,0))</f>
        <v>0</v>
      </c>
      <c r="J122" s="90" t="str">
        <f>IF(B122="","",VLOOKUP(AD122,Varsayımlar!$B:$Q,6,0))</f>
        <v>PEYNİRLİ</v>
      </c>
      <c r="K122" s="9">
        <v>2496</v>
      </c>
      <c r="L122" s="9"/>
      <c r="M122" s="9">
        <f>IFERROR(IF(B122="","",K122/VLOOKUP(AD122,Varsayımlar!B:R,17,0)),"")</f>
        <v>32</v>
      </c>
      <c r="N122" s="9"/>
      <c r="O122" s="9"/>
      <c r="P122" s="90">
        <f>IF(B122="","",VLOOKUP(AD122,Varsayımlar!$B:$Q,7,0)*K122)</f>
        <v>74880</v>
      </c>
      <c r="Q122" s="90">
        <f>IF(B122="","",VLOOKUP(AD122,Varsayımlar!$B:$Q,8,0))</f>
        <v>25</v>
      </c>
      <c r="R122" s="90" t="str">
        <f>IF(B122="","",VLOOKUP(AD122,Varsayımlar!$B:$Q,9,0))</f>
        <v>SOFT-AT</v>
      </c>
      <c r="S122" s="90">
        <f>IF(B122="","",VLOOKUP(AD122,Varsayımlar!$B:$Q,10,0))</f>
        <v>4</v>
      </c>
      <c r="T122" s="90">
        <f>IF(B122="","",VLOOKUP(AD122,Varsayımlar!$B:$Q,11,0))</f>
        <v>30</v>
      </c>
      <c r="U122" s="90">
        <f>IF(B122="","",VLOOKUP(AD122,Varsayımlar!$B:$Q,12,0))</f>
        <v>250</v>
      </c>
      <c r="V122" s="90" t="str">
        <f>IF(B122="","",VLOOKUP(AD122,Varsayımlar!$B:$Q,13,0))</f>
        <v>YURTDIŞI</v>
      </c>
      <c r="W122" s="90">
        <f>IF(B122="","",VLOOKUP(AD122,Varsayımlar!$B:$Q,14,0))</f>
        <v>6</v>
      </c>
      <c r="X122" s="9"/>
      <c r="Y122" s="9"/>
      <c r="Z122" s="9"/>
      <c r="AA122" s="90" t="str">
        <f>IF(B122="","",VLOOKUP(AD122,Varsayımlar!$B:$Q,15,0))</f>
        <v>KIRMIZI KOLİ-TARİHLİ KOLİ ETİKETİ</v>
      </c>
      <c r="AB122" s="90" t="str">
        <f>IF(B122="","",VLOOKUP(AD122,Varsayımlar!$B:$Q,16,0))</f>
        <v>24-26 CM</v>
      </c>
      <c r="AC122" s="90">
        <f>IF(B122="","",VLOOKUP(Sayfa2!AD95,Varsayımlar!B:S,18,0))</f>
        <v>0</v>
      </c>
      <c r="AD122" s="90" t="str">
        <f t="shared" si="4"/>
        <v>LLC KOTORMANETKA PEYNİRLİ 25CM</v>
      </c>
    </row>
    <row r="123" spans="1:30" ht="39.75" customHeight="1" x14ac:dyDescent="0.25">
      <c r="A123" s="9" t="s">
        <v>223</v>
      </c>
      <c r="B123" s="9" t="s">
        <v>79</v>
      </c>
      <c r="C123" s="10">
        <f>IF(B123="","",VLOOKUP(AD123,Varsayımlar!$B:$Q,3,0))</f>
        <v>8698829380698</v>
      </c>
      <c r="D123" s="10"/>
      <c r="E123" s="85" t="s">
        <v>254</v>
      </c>
      <c r="F123" s="9"/>
      <c r="G123" s="9"/>
      <c r="H123" s="9" t="str">
        <f>IF(B123="","",VLOOKUP(AD123,Varsayımlar!$B:$Q,5,0))</f>
        <v>Manetka 20cm</v>
      </c>
      <c r="I123" s="9">
        <f>IF(B123="","",VLOOKUP(AD123,Varsayımlar!B:T,19,0))</f>
        <v>0</v>
      </c>
      <c r="J123" s="9" t="str">
        <f>IF(B123="","",VLOOKUP(AD123,Varsayımlar!$B:$Q,6,0))</f>
        <v>SADE</v>
      </c>
      <c r="K123" s="9">
        <v>7200</v>
      </c>
      <c r="L123" s="9"/>
      <c r="M123" s="9">
        <f>IFERROR(IF(B123="","",K123/VLOOKUP(AD123,Varsayımlar!B:R,17,0)),"")</f>
        <v>32</v>
      </c>
      <c r="N123" s="9"/>
      <c r="O123" s="9"/>
      <c r="P123" s="9">
        <f>IF(B123="","",VLOOKUP(AD123,Varsayımlar!$B:$Q,7,0)*K123)</f>
        <v>100800</v>
      </c>
      <c r="Q123" s="9">
        <f>IF(B123="","",VLOOKUP(AD123,Varsayımlar!$B:$Q,8,0))</f>
        <v>20</v>
      </c>
      <c r="R123" s="9" t="str">
        <f>IF(B123="","",VLOOKUP(AD123,Varsayımlar!$B:$Q,9,0))</f>
        <v>Irak Soft</v>
      </c>
      <c r="S123" s="9">
        <f>IF(B123="","",VLOOKUP(AD123,Varsayımlar!$B:$Q,10,0))</f>
        <v>4</v>
      </c>
      <c r="T123" s="9">
        <f>IF(B123="","",VLOOKUP(AD123,Varsayımlar!$B:$Q,11,0))</f>
        <v>14</v>
      </c>
      <c r="U123" s="9">
        <f>IF(B123="","",VLOOKUP(AD123,Varsayımlar!$B:$Q,12,0))</f>
        <v>166</v>
      </c>
      <c r="V123" s="9" t="str">
        <f>IF(B123="","",VLOOKUP(AD123,Varsayımlar!$B:$Q,13,0))</f>
        <v>YURTDIŞI</v>
      </c>
      <c r="W123" s="9">
        <f>IF(B123="","",VLOOKUP(AD123,Varsayımlar!$B:$Q,14,0))</f>
        <v>6</v>
      </c>
      <c r="X123" s="9"/>
      <c r="Y123" s="9"/>
      <c r="Z123" s="9"/>
      <c r="AA123" s="9" t="str">
        <f>IF(B123="","",VLOOKUP(AD123,Varsayımlar!$B:$Q,15,0))</f>
        <v>Kare Koli-Üretim Tarihli Etiket</v>
      </c>
      <c r="AB123" s="9" t="str">
        <f>IF(B123="","",VLOOKUP(AD123,Varsayımlar!$B:$Q,16,0))</f>
        <v>19-21 cm</v>
      </c>
      <c r="AC123" s="9">
        <f>IF(B123="","",VLOOKUP(Sayfa2!AD96,Varsayımlar!B:S,18,0))</f>
        <v>0</v>
      </c>
      <c r="AD123" s="9" t="str">
        <f t="shared" si="4"/>
        <v>LLC KOTORManetka 20cm 4 pcs 166g</v>
      </c>
    </row>
    <row r="124" spans="1:30" ht="39.75" customHeight="1" x14ac:dyDescent="0.25">
      <c r="A124" s="9" t="s">
        <v>224</v>
      </c>
      <c r="B124" s="88" t="s">
        <v>79</v>
      </c>
      <c r="C124" s="89">
        <f>IF(B124="","",VLOOKUP(AD124,Varsayımlar!$B:$Q,3,0))</f>
        <v>8698829380698</v>
      </c>
      <c r="D124" s="89"/>
      <c r="E124" s="85" t="s">
        <v>254</v>
      </c>
      <c r="F124" s="9"/>
      <c r="G124" s="9"/>
      <c r="H124" s="90" t="str">
        <f>IF(B124="","",VLOOKUP(AD124,Varsayımlar!$B:$Q,5,0))</f>
        <v>Manetka 20cm</v>
      </c>
      <c r="I124" s="90">
        <f>IF(B124="","",VLOOKUP(AD124,Varsayımlar!B:T,19,0))</f>
        <v>0</v>
      </c>
      <c r="J124" s="90" t="str">
        <f>IF(B124="","",VLOOKUP(AD124,Varsayımlar!$B:$Q,6,0))</f>
        <v>SADE</v>
      </c>
      <c r="K124" s="9">
        <v>7200</v>
      </c>
      <c r="L124" s="9"/>
      <c r="M124" s="9">
        <f>IFERROR(IF(B124="","",K124/VLOOKUP(AD124,Varsayımlar!B:R,17,0)),"")</f>
        <v>32</v>
      </c>
      <c r="N124" s="9"/>
      <c r="O124" s="9"/>
      <c r="P124" s="90">
        <f>IF(B124="","",VLOOKUP(AD124,Varsayımlar!$B:$Q,7,0)*K124)</f>
        <v>100800</v>
      </c>
      <c r="Q124" s="90">
        <f>IF(B124="","",VLOOKUP(AD124,Varsayımlar!$B:$Q,8,0))</f>
        <v>20</v>
      </c>
      <c r="R124" s="90" t="str">
        <f>IF(B124="","",VLOOKUP(AD124,Varsayımlar!$B:$Q,9,0))</f>
        <v>Irak Soft</v>
      </c>
      <c r="S124" s="90">
        <f>IF(B124="","",VLOOKUP(AD124,Varsayımlar!$B:$Q,10,0))</f>
        <v>4</v>
      </c>
      <c r="T124" s="90">
        <f>IF(B124="","",VLOOKUP(AD124,Varsayımlar!$B:$Q,11,0))</f>
        <v>14</v>
      </c>
      <c r="U124" s="90">
        <f>IF(B124="","",VLOOKUP(AD124,Varsayımlar!$B:$Q,12,0))</f>
        <v>166</v>
      </c>
      <c r="V124" s="90" t="str">
        <f>IF(B124="","",VLOOKUP(AD124,Varsayımlar!$B:$Q,13,0))</f>
        <v>YURTDIŞI</v>
      </c>
      <c r="W124" s="90">
        <f>IF(B124="","",VLOOKUP(AD124,Varsayımlar!$B:$Q,14,0))</f>
        <v>6</v>
      </c>
      <c r="X124" s="9"/>
      <c r="Y124" s="9"/>
      <c r="Z124" s="9"/>
      <c r="AA124" s="90" t="str">
        <f>IF(B124="","",VLOOKUP(AD124,Varsayımlar!$B:$Q,15,0))</f>
        <v>Kare Koli-Üretim Tarihli Etiket</v>
      </c>
      <c r="AB124" s="90" t="str">
        <f>IF(B124="","",VLOOKUP(AD124,Varsayımlar!$B:$Q,16,0))</f>
        <v>19-21 cm</v>
      </c>
      <c r="AC124" s="90">
        <f>IF(B124="","",VLOOKUP(Sayfa2!AD97,Varsayımlar!B:S,18,0))</f>
        <v>0</v>
      </c>
      <c r="AD124" s="90" t="str">
        <f t="shared" si="4"/>
        <v>LLC KOTORManetka 20cm 4 pcs 166g</v>
      </c>
    </row>
    <row r="125" spans="1:30" ht="39.75" customHeight="1" x14ac:dyDescent="0.25">
      <c r="A125" s="9" t="s">
        <v>225</v>
      </c>
      <c r="B125" s="9" t="s">
        <v>79</v>
      </c>
      <c r="C125" s="10">
        <f>IF(B125="","",VLOOKUP(AD125,Varsayımlar!$B:$Q,3,0))</f>
        <v>8698829380698</v>
      </c>
      <c r="D125" s="10"/>
      <c r="E125" s="85" t="s">
        <v>85</v>
      </c>
      <c r="F125" s="9"/>
      <c r="G125" s="9"/>
      <c r="H125" s="9" t="str">
        <f>IF(B125="","",VLOOKUP(AD125,Varsayımlar!$B:$Q,5,0))</f>
        <v xml:space="preserve">MANETKA PEYNİRLİ 25 CM </v>
      </c>
      <c r="I125" s="9">
        <f>IF(B125="","",VLOOKUP(AD125,Varsayımlar!B:T,19,0))</f>
        <v>0</v>
      </c>
      <c r="J125" s="9" t="str">
        <f>IF(B125="","",VLOOKUP(AD125,Varsayımlar!$B:$Q,6,0))</f>
        <v>PEYNİRLİ</v>
      </c>
      <c r="K125" s="9">
        <v>2496</v>
      </c>
      <c r="L125" s="9"/>
      <c r="M125" s="9">
        <f>IFERROR(IF(B125="","",K125/VLOOKUP(AD125,Varsayımlar!B:R,17,0)),"")</f>
        <v>32</v>
      </c>
      <c r="N125" s="9"/>
      <c r="O125" s="9"/>
      <c r="P125" s="9">
        <f>IF(B125="","",VLOOKUP(AD125,Varsayımlar!$B:$Q,7,0)*K125)</f>
        <v>74880</v>
      </c>
      <c r="Q125" s="9">
        <f>IF(B125="","",VLOOKUP(AD125,Varsayımlar!$B:$Q,8,0))</f>
        <v>25</v>
      </c>
      <c r="R125" s="9" t="str">
        <f>IF(B125="","",VLOOKUP(AD125,Varsayımlar!$B:$Q,9,0))</f>
        <v>SOFT-AT</v>
      </c>
      <c r="S125" s="9">
        <f>IF(B125="","",VLOOKUP(AD125,Varsayımlar!$B:$Q,10,0))</f>
        <v>4</v>
      </c>
      <c r="T125" s="9">
        <f>IF(B125="","",VLOOKUP(AD125,Varsayımlar!$B:$Q,11,0))</f>
        <v>30</v>
      </c>
      <c r="U125" s="9">
        <f>IF(B125="","",VLOOKUP(AD125,Varsayımlar!$B:$Q,12,0))</f>
        <v>250</v>
      </c>
      <c r="V125" s="9" t="str">
        <f>IF(B125="","",VLOOKUP(AD125,Varsayımlar!$B:$Q,13,0))</f>
        <v>YURTDIŞI</v>
      </c>
      <c r="W125" s="9">
        <f>IF(B125="","",VLOOKUP(AD125,Varsayımlar!$B:$Q,14,0))</f>
        <v>6</v>
      </c>
      <c r="X125" s="9"/>
      <c r="Y125" s="9"/>
      <c r="Z125" s="9"/>
      <c r="AA125" s="9" t="str">
        <f>IF(B125="","",VLOOKUP(AD125,Varsayımlar!$B:$Q,15,0))</f>
        <v>KIRMIZI KOLİ-TARİHLİ KOLİ ETİKETİ</v>
      </c>
      <c r="AB125" s="9" t="str">
        <f>IF(B125="","",VLOOKUP(AD125,Varsayımlar!$B:$Q,16,0))</f>
        <v>24-26 CM</v>
      </c>
      <c r="AC125" s="9">
        <f>IF(B125="","",VLOOKUP(Sayfa2!AD98,Varsayımlar!B:S,18,0))</f>
        <v>0</v>
      </c>
      <c r="AD125" s="9" t="str">
        <f t="shared" si="4"/>
        <v>LLC KOTORMANETKA PEYNİRLİ 25CM</v>
      </c>
    </row>
    <row r="126" spans="1:30" x14ac:dyDescent="0.25">
      <c r="A126" s="9"/>
      <c r="B126" s="9"/>
      <c r="C126" s="10" t="str">
        <f>IF(B126="","",VLOOKUP(AD126,Varsayımlar!$B:$Q,3,0))</f>
        <v/>
      </c>
      <c r="D126" s="10"/>
      <c r="E126" s="10"/>
      <c r="F126" s="9"/>
      <c r="G126" s="9"/>
      <c r="H126" s="9" t="str">
        <f>IF(B126="","",VLOOKUP(AD126,Varsayımlar!$B:$Q,5,0))</f>
        <v/>
      </c>
      <c r="I126" s="9" t="str">
        <f>IF(B126="","",VLOOKUP(AD126,Varsayımlar!B:T,19,0))</f>
        <v/>
      </c>
      <c r="J126" s="9" t="str">
        <f>IF(B126="","",VLOOKUP(AD126,Varsayımlar!$B:$Q,6,0))</f>
        <v/>
      </c>
      <c r="K126" s="9"/>
      <c r="L126" s="9"/>
      <c r="M126" s="9"/>
      <c r="N126" s="9"/>
      <c r="O126" s="9"/>
      <c r="P126" s="9" t="str">
        <f>IF(B126="","",VLOOKUP(AD126,Varsayımlar!$B:$Q,7,0)*K126)</f>
        <v/>
      </c>
      <c r="Q126" s="9" t="str">
        <f>IF(B126="","",VLOOKUP(AD126,Varsayımlar!$B:$Q,8,0))</f>
        <v/>
      </c>
      <c r="R126" s="9" t="str">
        <f>IF(B126="","",VLOOKUP(AD126,Varsayımlar!$B:$Q,9,0))</f>
        <v/>
      </c>
      <c r="S126" s="9" t="str">
        <f>IF(B126="","",VLOOKUP(AD126,Varsayımlar!$B:$Q,10,0))</f>
        <v/>
      </c>
      <c r="T126" s="9" t="str">
        <f>IF(B126="","",VLOOKUP(AD126,Varsayımlar!$B:$Q,11,0))</f>
        <v/>
      </c>
      <c r="U126" s="9" t="str">
        <f>IF(B126="","",VLOOKUP(AD126,Varsayımlar!$B:$Q,12,0))</f>
        <v/>
      </c>
      <c r="V126" s="9" t="str">
        <f>IF(B126="","",VLOOKUP(AD126,Varsayımlar!$B:$Q,13,0))</f>
        <v/>
      </c>
      <c r="W126" s="9" t="str">
        <f>IF(B126="","",VLOOKUP(AD126,Varsayımlar!$B:$Q,14,0))</f>
        <v/>
      </c>
      <c r="X126" s="9"/>
      <c r="Y126" s="9"/>
      <c r="Z126" s="9"/>
      <c r="AA126" s="9" t="str">
        <f>IF(B126="","",VLOOKUP(AD126,Varsayımlar!$B:$Q,15,0))</f>
        <v/>
      </c>
      <c r="AB126" s="9" t="str">
        <f>IF(B126="","",VLOOKUP(AD126,Varsayımlar!$B:$Q,16,0))</f>
        <v/>
      </c>
      <c r="AC126" s="9" t="str">
        <f>IF(B126="","",VLOOKUP(Sayfa2!AD100,Varsayımlar!B:S,18,0))</f>
        <v/>
      </c>
      <c r="AD126" s="9" t="str">
        <f t="shared" si="4"/>
        <v/>
      </c>
    </row>
    <row r="127" spans="1:30" x14ac:dyDescent="0.25">
      <c r="A127" s="9"/>
      <c r="B127" s="88"/>
      <c r="C127" s="89" t="str">
        <f>IF(B127="","",VLOOKUP(AD127,Varsayımlar!$B:$Q,3,0))</f>
        <v/>
      </c>
      <c r="D127" s="89"/>
      <c r="E127" s="10"/>
      <c r="F127" s="9"/>
      <c r="G127" s="9"/>
      <c r="H127" s="90" t="str">
        <f>IF(B127="","",VLOOKUP(AD127,Varsayımlar!$B:$Q,5,0))</f>
        <v/>
      </c>
      <c r="I127" s="90" t="str">
        <f>IF(B127="","",VLOOKUP(AD127,Varsayımlar!B:T,19,0))</f>
        <v/>
      </c>
      <c r="J127" s="90" t="str">
        <f>IF(B127="","",VLOOKUP(AD127,Varsayımlar!$B:$Q,6,0))</f>
        <v/>
      </c>
      <c r="K127" s="9"/>
      <c r="L127" s="9"/>
      <c r="M127" s="9"/>
      <c r="N127" s="9"/>
      <c r="O127" s="9"/>
      <c r="P127" s="90" t="str">
        <f>IF(B127="","",VLOOKUP(AD127,Varsayımlar!$B:$Q,7,0)*K127)</f>
        <v/>
      </c>
      <c r="Q127" s="90" t="str">
        <f>IF(B127="","",VLOOKUP(AD127,Varsayımlar!$B:$Q,8,0))</f>
        <v/>
      </c>
      <c r="R127" s="90" t="str">
        <f>IF(B127="","",VLOOKUP(AD127,Varsayımlar!$B:$Q,9,0))</f>
        <v/>
      </c>
      <c r="S127" s="90" t="str">
        <f>IF(B127="","",VLOOKUP(AD127,Varsayımlar!$B:$Q,10,0))</f>
        <v/>
      </c>
      <c r="T127" s="90" t="str">
        <f>IF(B127="","",VLOOKUP(AD127,Varsayımlar!$B:$Q,11,0))</f>
        <v/>
      </c>
      <c r="U127" s="90" t="str">
        <f>IF(B127="","",VLOOKUP(AD127,Varsayımlar!$B:$Q,12,0))</f>
        <v/>
      </c>
      <c r="V127" s="90" t="str">
        <f>IF(B127="","",VLOOKUP(AD127,Varsayımlar!$B:$Q,13,0))</f>
        <v/>
      </c>
      <c r="W127" s="90" t="str">
        <f>IF(B127="","",VLOOKUP(AD127,Varsayımlar!$B:$Q,14,0))</f>
        <v/>
      </c>
      <c r="X127" s="9"/>
      <c r="Y127" s="9"/>
      <c r="Z127" s="9"/>
      <c r="AA127" s="90" t="str">
        <f>IF(B127="","",VLOOKUP(AD127,Varsayımlar!$B:$Q,15,0))</f>
        <v/>
      </c>
      <c r="AB127" s="90" t="str">
        <f>IF(B127="","",VLOOKUP(AD127,Varsayımlar!$B:$Q,16,0))</f>
        <v/>
      </c>
      <c r="AC127" s="90" t="str">
        <f>IF(B127="","",VLOOKUP(Sayfa2!AD101,Varsayımlar!B:S,18,0))</f>
        <v/>
      </c>
      <c r="AD127" s="90" t="str">
        <f t="shared" si="4"/>
        <v/>
      </c>
    </row>
    <row r="128" spans="1:30" x14ac:dyDescent="0.25">
      <c r="A128" s="9"/>
      <c r="B128" s="9"/>
      <c r="C128" s="10" t="str">
        <f>IF(B128="","",VLOOKUP(AD128,Varsayımlar!$B:$Q,3,0))</f>
        <v/>
      </c>
      <c r="D128" s="10"/>
      <c r="E128" s="10"/>
      <c r="F128" s="9"/>
      <c r="G128" s="9"/>
      <c r="H128" s="9" t="str">
        <f>IF(B128="","",VLOOKUP(AD128,Varsayımlar!$B:$Q,5,0))</f>
        <v/>
      </c>
      <c r="I128" s="9" t="str">
        <f>IF(B128="","",VLOOKUP(AD128,Varsayımlar!B:T,19,0))</f>
        <v/>
      </c>
      <c r="J128" s="9" t="str">
        <f>IF(B128="","",VLOOKUP(AD128,Varsayımlar!$B:$Q,6,0))</f>
        <v/>
      </c>
      <c r="K128" s="9"/>
      <c r="L128" s="9"/>
      <c r="M128" s="9"/>
      <c r="N128" s="9"/>
      <c r="O128" s="9"/>
      <c r="P128" s="9" t="str">
        <f>IF(B128="","",VLOOKUP(AD128,Varsayımlar!$B:$Q,7,0)*K128)</f>
        <v/>
      </c>
      <c r="Q128" s="9" t="str">
        <f>IF(B128="","",VLOOKUP(AD128,Varsayımlar!$B:$Q,8,0))</f>
        <v/>
      </c>
      <c r="R128" s="9" t="str">
        <f>IF(B128="","",VLOOKUP(AD128,Varsayımlar!$B:$Q,9,0))</f>
        <v/>
      </c>
      <c r="S128" s="9" t="str">
        <f>IF(B128="","",VLOOKUP(AD128,Varsayımlar!$B:$Q,10,0))</f>
        <v/>
      </c>
      <c r="T128" s="9" t="str">
        <f>IF(B128="","",VLOOKUP(AD128,Varsayımlar!$B:$Q,11,0))</f>
        <v/>
      </c>
      <c r="U128" s="9" t="str">
        <f>IF(B128="","",VLOOKUP(AD128,Varsayımlar!$B:$Q,12,0))</f>
        <v/>
      </c>
      <c r="V128" s="9" t="str">
        <f>IF(B128="","",VLOOKUP(AD128,Varsayımlar!$B:$Q,13,0))</f>
        <v/>
      </c>
      <c r="W128" s="9" t="str">
        <f>IF(B128="","",VLOOKUP(AD128,Varsayımlar!$B:$Q,14,0))</f>
        <v/>
      </c>
      <c r="X128" s="9"/>
      <c r="Y128" s="9"/>
      <c r="Z128" s="9"/>
      <c r="AA128" s="9" t="str">
        <f>IF(B128="","",VLOOKUP(AD128,Varsayımlar!$B:$Q,15,0))</f>
        <v/>
      </c>
      <c r="AB128" s="9" t="str">
        <f>IF(B128="","",VLOOKUP(AD128,Varsayımlar!$B:$Q,16,0))</f>
        <v/>
      </c>
      <c r="AC128" s="9" t="str">
        <f>IF(B128="","",VLOOKUP(Sayfa2!AD102,Varsayımlar!B:S,18,0))</f>
        <v/>
      </c>
      <c r="AD128" s="9" t="str">
        <f t="shared" si="4"/>
        <v/>
      </c>
    </row>
    <row r="129" spans="1:30" x14ac:dyDescent="0.25">
      <c r="A129" s="9"/>
      <c r="B129" s="88"/>
      <c r="C129" s="89" t="str">
        <f>IF(B129="","",VLOOKUP(AD129,Varsayımlar!$B:$Q,3,0))</f>
        <v/>
      </c>
      <c r="D129" s="89"/>
      <c r="E129" s="10"/>
      <c r="F129" s="9"/>
      <c r="G129" s="9"/>
      <c r="H129" s="90" t="str">
        <f>IF(B129="","",VLOOKUP(AD129,Varsayımlar!$B:$Q,5,0))</f>
        <v/>
      </c>
      <c r="I129" s="90" t="str">
        <f>IF(B129="","",VLOOKUP(AD129,Varsayımlar!B:T,19,0))</f>
        <v/>
      </c>
      <c r="J129" s="90" t="str">
        <f>IF(B129="","",VLOOKUP(AD129,Varsayımlar!$B:$Q,6,0))</f>
        <v/>
      </c>
      <c r="K129" s="9"/>
      <c r="L129" s="9"/>
      <c r="M129" s="9"/>
      <c r="N129" s="9"/>
      <c r="O129" s="9"/>
      <c r="P129" s="90" t="str">
        <f>IF(B129="","",VLOOKUP(AD129,Varsayımlar!$B:$Q,7,0)*K129)</f>
        <v/>
      </c>
      <c r="Q129" s="90" t="str">
        <f>IF(B129="","",VLOOKUP(AD129,Varsayımlar!$B:$Q,8,0))</f>
        <v/>
      </c>
      <c r="R129" s="90" t="str">
        <f>IF(B129="","",VLOOKUP(AD129,Varsayımlar!$B:$Q,9,0))</f>
        <v/>
      </c>
      <c r="S129" s="90" t="str">
        <f>IF(B129="","",VLOOKUP(AD129,Varsayımlar!$B:$Q,10,0))</f>
        <v/>
      </c>
      <c r="T129" s="90" t="str">
        <f>IF(B129="","",VLOOKUP(AD129,Varsayımlar!$B:$Q,11,0))</f>
        <v/>
      </c>
      <c r="U129" s="90" t="str">
        <f>IF(B129="","",VLOOKUP(AD129,Varsayımlar!$B:$Q,12,0))</f>
        <v/>
      </c>
      <c r="V129" s="90" t="str">
        <f>IF(B129="","",VLOOKUP(AD129,Varsayımlar!$B:$Q,13,0))</f>
        <v/>
      </c>
      <c r="W129" s="90" t="str">
        <f>IF(B129="","",VLOOKUP(AD129,Varsayımlar!$B:$Q,14,0))</f>
        <v/>
      </c>
      <c r="X129" s="9"/>
      <c r="Y129" s="9"/>
      <c r="Z129" s="9"/>
      <c r="AA129" s="90" t="str">
        <f>IF(B129="","",VLOOKUP(AD129,Varsayımlar!$B:$Q,15,0))</f>
        <v/>
      </c>
      <c r="AB129" s="90" t="str">
        <f>IF(B129="","",VLOOKUP(AD129,Varsayımlar!$B:$Q,16,0))</f>
        <v/>
      </c>
      <c r="AC129" s="90" t="str">
        <f>IF(B129="","",VLOOKUP(Sayfa2!AD103,Varsayımlar!B:S,18,0))</f>
        <v/>
      </c>
      <c r="AD129" s="90" t="str">
        <f t="shared" si="4"/>
        <v/>
      </c>
    </row>
    <row r="130" spans="1:30" x14ac:dyDescent="0.25">
      <c r="A130" s="9"/>
      <c r="B130" s="9"/>
      <c r="C130" s="10" t="str">
        <f>IF(B130="","",VLOOKUP(AD130,Varsayımlar!$B:$Q,3,0))</f>
        <v/>
      </c>
      <c r="D130" s="10"/>
      <c r="E130" s="10"/>
      <c r="F130" s="9"/>
      <c r="G130" s="9"/>
      <c r="H130" s="9" t="str">
        <f>IF(B130="","",VLOOKUP(AD130,Varsayımlar!$B:$Q,5,0))</f>
        <v/>
      </c>
      <c r="I130" s="9" t="str">
        <f>IF(B130="","",VLOOKUP(AD130,Varsayımlar!B:T,19,0))</f>
        <v/>
      </c>
      <c r="J130" s="9" t="str">
        <f>IF(B130="","",VLOOKUP(AD130,Varsayımlar!$B:$Q,6,0))</f>
        <v/>
      </c>
      <c r="K130" s="9"/>
      <c r="L130" s="9"/>
      <c r="M130" s="9"/>
      <c r="N130" s="9"/>
      <c r="O130" s="9"/>
      <c r="P130" s="9" t="str">
        <f>IF(B130="","",VLOOKUP(AD130,Varsayımlar!$B:$Q,7,0)*K130)</f>
        <v/>
      </c>
      <c r="Q130" s="9" t="str">
        <f>IF(B130="","",VLOOKUP(AD130,Varsayımlar!$B:$Q,8,0))</f>
        <v/>
      </c>
      <c r="R130" s="9" t="str">
        <f>IF(B130="","",VLOOKUP(AD130,Varsayımlar!$B:$Q,9,0))</f>
        <v/>
      </c>
      <c r="S130" s="9" t="str">
        <f>IF(B130="","",VLOOKUP(AD130,Varsayımlar!$B:$Q,10,0))</f>
        <v/>
      </c>
      <c r="T130" s="9" t="str">
        <f>IF(B130="","",VLOOKUP(AD130,Varsayımlar!$B:$Q,11,0))</f>
        <v/>
      </c>
      <c r="U130" s="9" t="str">
        <f>IF(B130="","",VLOOKUP(AD130,Varsayımlar!$B:$Q,12,0))</f>
        <v/>
      </c>
      <c r="V130" s="9" t="str">
        <f>IF(B130="","",VLOOKUP(AD130,Varsayımlar!$B:$Q,13,0))</f>
        <v/>
      </c>
      <c r="W130" s="9" t="str">
        <f>IF(B130="","",VLOOKUP(AD130,Varsayımlar!$B:$Q,14,0))</f>
        <v/>
      </c>
      <c r="X130" s="9"/>
      <c r="Y130" s="9"/>
      <c r="Z130" s="9"/>
      <c r="AA130" s="9" t="str">
        <f>IF(B130="","",VLOOKUP(AD130,Varsayımlar!$B:$Q,15,0))</f>
        <v/>
      </c>
      <c r="AB130" s="9" t="str">
        <f>IF(B130="","",VLOOKUP(AD130,Varsayımlar!$B:$Q,16,0))</f>
        <v/>
      </c>
      <c r="AC130" s="9" t="str">
        <f>IF(B130="","",VLOOKUP(Sayfa2!AD104,Varsayımlar!B:S,18,0))</f>
        <v/>
      </c>
      <c r="AD130" s="9" t="str">
        <f t="shared" si="4"/>
        <v/>
      </c>
    </row>
    <row r="131" spans="1:30" x14ac:dyDescent="0.25"/>
    <row r="132" spans="1:30" x14ac:dyDescent="0.25"/>
    <row r="133" spans="1:30" x14ac:dyDescent="0.25"/>
    <row r="134" spans="1:30" x14ac:dyDescent="0.25"/>
    <row r="135" spans="1:30" x14ac:dyDescent="0.25"/>
    <row r="136" spans="1:30" x14ac:dyDescent="0.25"/>
    <row r="137" spans="1:30" x14ac:dyDescent="0.25"/>
    <row r="138" spans="1:30" x14ac:dyDescent="0.25"/>
    <row r="139" spans="1:30" x14ac:dyDescent="0.25"/>
    <row r="140" spans="1:30" x14ac:dyDescent="0.25"/>
    <row r="141" spans="1:30" x14ac:dyDescent="0.25"/>
    <row r="142" spans="1:30" x14ac:dyDescent="0.25"/>
    <row r="143" spans="1:30" x14ac:dyDescent="0.25"/>
    <row r="144" spans="1:30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5" x14ac:dyDescent="0.25"/>
    <row r="207" x14ac:dyDescent="0.25"/>
    <row r="208" x14ac:dyDescent="0.25"/>
    <row r="209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1" x14ac:dyDescent="0.25"/>
    <row r="223" x14ac:dyDescent="0.25"/>
    <row r="225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7" x14ac:dyDescent="0.25"/>
    <row r="239" x14ac:dyDescent="0.25"/>
    <row r="241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3" x14ac:dyDescent="0.25"/>
    <row r="255" x14ac:dyDescent="0.25"/>
    <row r="257" x14ac:dyDescent="0.25"/>
    <row r="259" x14ac:dyDescent="0.25"/>
    <row r="261" x14ac:dyDescent="0.25"/>
    <row r="262" x14ac:dyDescent="0.25"/>
    <row r="263" x14ac:dyDescent="0.25"/>
    <row r="264" x14ac:dyDescent="0.25"/>
    <row r="265" x14ac:dyDescent="0.25"/>
    <row r="267" x14ac:dyDescent="0.25"/>
    <row r="269" x14ac:dyDescent="0.25"/>
    <row r="271" x14ac:dyDescent="0.25"/>
    <row r="273" x14ac:dyDescent="0.25"/>
    <row r="275" x14ac:dyDescent="0.25"/>
    <row r="277" x14ac:dyDescent="0.25"/>
    <row r="279" x14ac:dyDescent="0.25"/>
    <row r="280" x14ac:dyDescent="0.25"/>
    <row r="281" x14ac:dyDescent="0.25"/>
    <row r="283" x14ac:dyDescent="0.25"/>
    <row r="285" x14ac:dyDescent="0.25"/>
    <row r="287" x14ac:dyDescent="0.25"/>
    <row r="289" x14ac:dyDescent="0.25"/>
    <row r="291" x14ac:dyDescent="0.25"/>
    <row r="293" x14ac:dyDescent="0.25"/>
    <row r="295" x14ac:dyDescent="0.25"/>
    <row r="296" x14ac:dyDescent="0.25"/>
    <row r="297" x14ac:dyDescent="0.25"/>
    <row r="299" x14ac:dyDescent="0.25"/>
    <row r="301" x14ac:dyDescent="0.25"/>
    <row r="303" x14ac:dyDescent="0.25"/>
    <row r="305" x14ac:dyDescent="0.25"/>
    <row r="307" x14ac:dyDescent="0.25"/>
    <row r="309" x14ac:dyDescent="0.25"/>
    <row r="311" x14ac:dyDescent="0.25"/>
    <row r="312" x14ac:dyDescent="0.25"/>
    <row r="313" x14ac:dyDescent="0.25"/>
    <row r="315" x14ac:dyDescent="0.25"/>
    <row r="317" x14ac:dyDescent="0.25"/>
    <row r="319" x14ac:dyDescent="0.25"/>
    <row r="321" x14ac:dyDescent="0.25"/>
    <row r="323" x14ac:dyDescent="0.25"/>
    <row r="325" x14ac:dyDescent="0.25"/>
    <row r="327" x14ac:dyDescent="0.25"/>
    <row r="328" x14ac:dyDescent="0.25"/>
    <row r="329" x14ac:dyDescent="0.25"/>
    <row r="331" x14ac:dyDescent="0.25"/>
    <row r="333" x14ac:dyDescent="0.25"/>
    <row r="335" x14ac:dyDescent="0.25"/>
    <row r="337" x14ac:dyDescent="0.25"/>
    <row r="339" x14ac:dyDescent="0.25"/>
    <row r="341" x14ac:dyDescent="0.25"/>
    <row r="343" x14ac:dyDescent="0.25"/>
    <row r="344" x14ac:dyDescent="0.25"/>
    <row r="345" x14ac:dyDescent="0.25"/>
    <row r="347" x14ac:dyDescent="0.25"/>
    <row r="349" x14ac:dyDescent="0.25"/>
    <row r="351" x14ac:dyDescent="0.25"/>
    <row r="353" x14ac:dyDescent="0.25"/>
    <row r="355" x14ac:dyDescent="0.25"/>
    <row r="357" x14ac:dyDescent="0.25"/>
    <row r="359" x14ac:dyDescent="0.25"/>
    <row r="360" x14ac:dyDescent="0.25"/>
    <row r="361" x14ac:dyDescent="0.25"/>
    <row r="363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6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7" x14ac:dyDescent="0.25"/>
    <row r="1089" x14ac:dyDescent="0.25"/>
    <row r="1091" x14ac:dyDescent="0.25"/>
    <row r="1093" x14ac:dyDescent="0.25"/>
    <row r="1095" x14ac:dyDescent="0.25"/>
    <row r="1097" x14ac:dyDescent="0.25"/>
    <row r="1099" x14ac:dyDescent="0.25"/>
    <row r="1101" x14ac:dyDescent="0.25"/>
    <row r="1103" x14ac:dyDescent="0.25"/>
    <row r="1105" x14ac:dyDescent="0.25"/>
    <row r="1107" x14ac:dyDescent="0.25"/>
    <row r="1109" x14ac:dyDescent="0.25"/>
    <row r="1111" x14ac:dyDescent="0.25"/>
    <row r="1113" x14ac:dyDescent="0.25"/>
    <row r="1115" x14ac:dyDescent="0.25"/>
    <row r="1117" x14ac:dyDescent="0.25"/>
    <row r="1119" x14ac:dyDescent="0.25"/>
    <row r="1121" x14ac:dyDescent="0.25"/>
    <row r="1123" x14ac:dyDescent="0.25"/>
    <row r="1125" x14ac:dyDescent="0.25"/>
    <row r="1127" x14ac:dyDescent="0.25"/>
    <row r="1129" x14ac:dyDescent="0.25"/>
    <row r="1131" x14ac:dyDescent="0.25"/>
    <row r="1133" x14ac:dyDescent="0.25"/>
    <row r="1135" x14ac:dyDescent="0.25"/>
    <row r="1137" x14ac:dyDescent="0.25"/>
    <row r="1139" x14ac:dyDescent="0.25"/>
    <row r="1141" x14ac:dyDescent="0.25"/>
    <row r="1143" x14ac:dyDescent="0.25"/>
    <row r="1145" x14ac:dyDescent="0.25"/>
    <row r="1147" x14ac:dyDescent="0.25"/>
    <row r="1149" x14ac:dyDescent="0.25"/>
    <row r="1151" x14ac:dyDescent="0.25"/>
    <row r="1153" x14ac:dyDescent="0.25"/>
    <row r="1155" x14ac:dyDescent="0.25"/>
    <row r="1157" x14ac:dyDescent="0.25"/>
    <row r="1159" x14ac:dyDescent="0.25"/>
    <row r="1161" x14ac:dyDescent="0.25"/>
    <row r="1163" x14ac:dyDescent="0.25"/>
    <row r="1165" x14ac:dyDescent="0.25"/>
    <row r="1167" x14ac:dyDescent="0.25"/>
    <row r="1169" x14ac:dyDescent="0.25"/>
    <row r="1171" x14ac:dyDescent="0.25"/>
    <row r="1173" x14ac:dyDescent="0.25"/>
    <row r="1175" x14ac:dyDescent="0.25"/>
    <row r="1177" x14ac:dyDescent="0.25"/>
    <row r="1179" x14ac:dyDescent="0.25"/>
    <row r="1181" x14ac:dyDescent="0.25"/>
    <row r="1183" x14ac:dyDescent="0.25"/>
    <row r="1185" x14ac:dyDescent="0.25"/>
    <row r="1187" x14ac:dyDescent="0.25"/>
    <row r="1189" x14ac:dyDescent="0.25"/>
    <row r="1191" x14ac:dyDescent="0.25"/>
    <row r="1193" x14ac:dyDescent="0.25"/>
    <row r="1195" x14ac:dyDescent="0.25"/>
    <row r="1197" x14ac:dyDescent="0.25"/>
    <row r="1199" x14ac:dyDescent="0.25"/>
    <row r="1201" x14ac:dyDescent="0.25"/>
    <row r="1203" x14ac:dyDescent="0.25"/>
    <row r="1205" x14ac:dyDescent="0.25"/>
    <row r="1207" x14ac:dyDescent="0.25"/>
    <row r="1209" x14ac:dyDescent="0.25"/>
    <row r="1211" x14ac:dyDescent="0.25"/>
    <row r="1213" x14ac:dyDescent="0.25"/>
    <row r="1215" x14ac:dyDescent="0.25"/>
    <row r="1217" x14ac:dyDescent="0.25"/>
    <row r="1219" x14ac:dyDescent="0.25"/>
    <row r="1221" x14ac:dyDescent="0.25"/>
    <row r="1223" x14ac:dyDescent="0.25"/>
    <row r="1224" x14ac:dyDescent="0.25"/>
    <row r="1225" x14ac:dyDescent="0.25"/>
    <row r="1227" x14ac:dyDescent="0.25"/>
    <row r="1229" x14ac:dyDescent="0.25"/>
    <row r="1231" x14ac:dyDescent="0.25"/>
    <row r="1233" x14ac:dyDescent="0.25"/>
    <row r="1235" x14ac:dyDescent="0.25"/>
    <row r="1237" x14ac:dyDescent="0.25"/>
    <row r="1239" x14ac:dyDescent="0.25"/>
    <row r="1240" x14ac:dyDescent="0.25"/>
    <row r="1241" x14ac:dyDescent="0.25"/>
    <row r="1243" x14ac:dyDescent="0.25"/>
    <row r="1245" x14ac:dyDescent="0.25"/>
    <row r="1247" x14ac:dyDescent="0.25"/>
    <row r="1249" x14ac:dyDescent="0.25"/>
    <row r="1251" x14ac:dyDescent="0.25"/>
    <row r="1253" x14ac:dyDescent="0.25"/>
    <row r="1255" x14ac:dyDescent="0.25"/>
    <row r="1256" x14ac:dyDescent="0.25"/>
    <row r="1257" x14ac:dyDescent="0.25"/>
    <row r="1259" x14ac:dyDescent="0.25"/>
    <row r="1261" x14ac:dyDescent="0.25"/>
    <row r="1263" x14ac:dyDescent="0.25"/>
    <row r="1265" x14ac:dyDescent="0.25"/>
    <row r="1267" x14ac:dyDescent="0.25"/>
    <row r="1269" x14ac:dyDescent="0.25"/>
    <row r="1271" x14ac:dyDescent="0.25"/>
    <row r="1272" x14ac:dyDescent="0.25"/>
    <row r="1273" x14ac:dyDescent="0.25"/>
    <row r="1274" x14ac:dyDescent="0.25"/>
    <row r="1275" x14ac:dyDescent="0.25"/>
    <row r="1277" x14ac:dyDescent="0.25"/>
    <row r="1279" x14ac:dyDescent="0.25"/>
    <row r="1281" x14ac:dyDescent="0.25"/>
    <row r="1283" x14ac:dyDescent="0.25"/>
    <row r="1285" x14ac:dyDescent="0.25"/>
    <row r="1287" x14ac:dyDescent="0.25"/>
    <row r="1288" x14ac:dyDescent="0.25"/>
    <row r="1289" x14ac:dyDescent="0.25"/>
    <row r="1290" x14ac:dyDescent="0.25"/>
    <row r="1291" x14ac:dyDescent="0.25"/>
    <row r="1293" x14ac:dyDescent="0.25"/>
    <row r="1295" x14ac:dyDescent="0.25"/>
    <row r="1297" x14ac:dyDescent="0.25"/>
    <row r="1299" x14ac:dyDescent="0.25"/>
    <row r="1301" x14ac:dyDescent="0.25"/>
    <row r="1303" x14ac:dyDescent="0.25"/>
    <row r="1304" x14ac:dyDescent="0.25"/>
    <row r="1305" x14ac:dyDescent="0.25"/>
    <row r="1306" x14ac:dyDescent="0.25"/>
    <row r="1307" x14ac:dyDescent="0.25"/>
    <row r="1309" x14ac:dyDescent="0.25"/>
    <row r="1311" x14ac:dyDescent="0.25"/>
    <row r="1313" x14ac:dyDescent="0.25"/>
    <row r="1315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5" x14ac:dyDescent="0.25"/>
    <row r="1327" x14ac:dyDescent="0.25"/>
    <row r="1328" x14ac:dyDescent="0.25"/>
    <row r="1329" x14ac:dyDescent="0.25"/>
    <row r="1331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1" x14ac:dyDescent="0.25"/>
    <row r="1343" x14ac:dyDescent="0.25"/>
    <row r="1344" x14ac:dyDescent="0.25"/>
    <row r="1345" x14ac:dyDescent="0.25"/>
    <row r="1346" x14ac:dyDescent="0.25"/>
    <row r="1347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</sheetData>
  <mergeCells count="5">
    <mergeCell ref="A1:AB1"/>
    <mergeCell ref="A2:Z2"/>
    <mergeCell ref="A41:AB41"/>
    <mergeCell ref="A48:AB48"/>
    <mergeCell ref="A68:AB68"/>
  </mergeCells>
  <pageMargins left="0.31496062992125984" right="0.31496062992125984" top="0.35433070866141736" bottom="0.35433070866141736" header="0.31496062992125984" footer="0.31496062992125984"/>
  <pageSetup paperSize="9" scale="47" fitToHeight="2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515"/>
  <sheetViews>
    <sheetView zoomScale="69" zoomScaleNormal="69" workbookViewId="0">
      <selection activeCell="A10" sqref="A10:XFD10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5703125" style="80" hidden="1" customWidth="1"/>
    <col min="6" max="6" width="18.28515625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2.5703125" style="8" hidden="1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5.42578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8.85546875" style="8" bestFit="1" customWidth="1"/>
    <col min="24" max="25" width="12.7109375" style="8" bestFit="1" customWidth="1"/>
    <col min="26" max="26" width="13.8554687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hidden="1" customWidth="1"/>
    <col min="32" max="32" width="11.140625" style="8" customWidth="1"/>
    <col min="33" max="16384" width="9.140625" style="8"/>
  </cols>
  <sheetData>
    <row r="1" spans="1:32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2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46184</v>
      </c>
      <c r="AB2" s="95">
        <v>0.67361111111111116</v>
      </c>
      <c r="AC2" s="35"/>
    </row>
    <row r="3" spans="1:32" ht="57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2" ht="36" customHeight="1" x14ac:dyDescent="0.25">
      <c r="A4" s="9" t="s">
        <v>29</v>
      </c>
      <c r="B4" s="82" t="s">
        <v>17</v>
      </c>
      <c r="C4" s="83">
        <f>IF(B4="","",VLOOKUP(AD4,Varsayımlar!$B:$Q,3,0))</f>
        <v>8698829380698</v>
      </c>
      <c r="D4" s="83" t="s">
        <v>259</v>
      </c>
      <c r="E4" s="104" t="s">
        <v>37</v>
      </c>
      <c r="F4" s="82" t="s">
        <v>456</v>
      </c>
      <c r="G4" s="82" t="s">
        <v>457</v>
      </c>
      <c r="H4" s="82" t="str">
        <f>IF(B4="","",VLOOKUP(AD4,Varsayımlar!$B:$Q,5,0))</f>
        <v>TORTİLLAS 25 CM 4 PCS 260G</v>
      </c>
      <c r="I4" s="82">
        <f>IF(B4="","",VLOOKUP(AD4,Varsayımlar!B:T,19,0))</f>
        <v>0</v>
      </c>
      <c r="J4" s="82" t="str">
        <f>IF(B4="","",VLOOKUP(AD4,Varsayımlar!$B:$Q,6,0))</f>
        <v>SADE</v>
      </c>
      <c r="K4" s="82">
        <v>2436</v>
      </c>
      <c r="L4" s="82"/>
      <c r="M4" s="82">
        <f t="shared" ref="M4:M40" si="0">K4/84</f>
        <v>29</v>
      </c>
      <c r="N4" s="132"/>
      <c r="O4" s="82">
        <v>11</v>
      </c>
      <c r="P4" s="82">
        <f>IF(B4="","",VLOOKUP(AD4,Varsayımlar!$B:$Q,7,0)*K4)</f>
        <v>73080</v>
      </c>
      <c r="Q4" s="82">
        <f>IF(B4="","",VLOOKUP(AD4,Varsayımlar!$B:$Q,8,0))</f>
        <v>25</v>
      </c>
      <c r="R4" s="82" t="str">
        <f>IF(B4="","",VLOOKUP(AD4,Varsayımlar!$B:$Q,9,0))</f>
        <v>SOFT</v>
      </c>
      <c r="S4" s="82">
        <f>IF(B4="","",VLOOKUP(AD4,Varsayımlar!$B:$Q,10,0))</f>
        <v>4</v>
      </c>
      <c r="T4" s="82">
        <f>IF(B4="","",VLOOKUP(AD4,Varsayımlar!$B:$Q,11,0))</f>
        <v>30</v>
      </c>
      <c r="U4" s="82">
        <f>IF(B4="","",VLOOKUP(AD4,Varsayımlar!$B:$Q,12,0))</f>
        <v>260</v>
      </c>
      <c r="V4" s="82" t="str">
        <f>IF(B4="","",VLOOKUP(AD4,Varsayımlar!$B:$Q,13,0))</f>
        <v>YURTDIŞI</v>
      </c>
      <c r="W4" s="82">
        <f>IF(B4="","",VLOOKUP(AD4,Varsayımlar!$B:$Q,14,0))</f>
        <v>6</v>
      </c>
      <c r="X4" s="84">
        <v>46182</v>
      </c>
      <c r="Y4" s="84">
        <v>46365</v>
      </c>
      <c r="Z4" s="82">
        <v>26060925</v>
      </c>
      <c r="AA4" s="82" t="str">
        <f>IF(B4="","",VLOOKUP(AD4,Varsayımlar!$B:$Q,15,0))</f>
        <v>TRİTON -SKT ATILACAK</v>
      </c>
      <c r="AB4" s="82" t="str">
        <f>IF(B4="","",VLOOKUP(AD4,Varsayımlar!$B:$Q,16,0))</f>
        <v>24-26 CM</v>
      </c>
      <c r="AC4" s="64"/>
      <c r="AD4" s="61" t="str">
        <f t="shared" ref="AD4:AD40" si="1">IF(B4="","",CONCATENATE(B4,E4))</f>
        <v>LLC TRİTONMUTLUKAL WHEAT TORTILLA</v>
      </c>
      <c r="AE4" s="8" t="s">
        <v>599</v>
      </c>
      <c r="AF4" s="8" t="s">
        <v>285</v>
      </c>
    </row>
    <row r="5" spans="1:32" ht="36" customHeight="1" x14ac:dyDescent="0.25">
      <c r="A5" s="9" t="s">
        <v>122</v>
      </c>
      <c r="B5" s="107" t="s">
        <v>17</v>
      </c>
      <c r="C5" s="108">
        <f>IF(B5="","",VLOOKUP(AD5,Varsayımlar!$B:$Q,3,0))</f>
        <v>8698829380698</v>
      </c>
      <c r="D5" s="108" t="s">
        <v>262</v>
      </c>
      <c r="E5" s="109" t="s">
        <v>37</v>
      </c>
      <c r="F5" s="107" t="s">
        <v>466</v>
      </c>
      <c r="G5" s="107" t="s">
        <v>467</v>
      </c>
      <c r="H5" s="107" t="str">
        <f>IF(B5="","",VLOOKUP(AD5,Varsayımlar!$B:$Q,5,0))</f>
        <v>TORTİLLAS 25 CM 4 PCS 260G</v>
      </c>
      <c r="I5" s="107">
        <f>IF(B5="","",VLOOKUP(AD5,Varsayımlar!B:T,19,0))</f>
        <v>0</v>
      </c>
      <c r="J5" s="107" t="str">
        <f>IF(B5="","",VLOOKUP(AD5,Varsayımlar!$B:$Q,6,0))</f>
        <v>SADE</v>
      </c>
      <c r="K5" s="107">
        <v>1176</v>
      </c>
      <c r="L5" s="107"/>
      <c r="M5" s="107">
        <f t="shared" si="0"/>
        <v>14</v>
      </c>
      <c r="N5" s="131"/>
      <c r="O5" s="107">
        <v>12</v>
      </c>
      <c r="P5" s="107">
        <f>IF(B5="","",VLOOKUP(AD5,Varsayımlar!$B:$Q,7,0)*K5)</f>
        <v>35280</v>
      </c>
      <c r="Q5" s="107">
        <f>IF(B5="","",VLOOKUP(AD5,Varsayımlar!$B:$Q,8,0))</f>
        <v>25</v>
      </c>
      <c r="R5" s="107" t="str">
        <f>IF(B5="","",VLOOKUP(AD5,Varsayımlar!$B:$Q,9,0))</f>
        <v>SOFT</v>
      </c>
      <c r="S5" s="107">
        <f>IF(B5="","",VLOOKUP(AD5,Varsayımlar!$B:$Q,10,0))</f>
        <v>4</v>
      </c>
      <c r="T5" s="107">
        <f>IF(B5="","",VLOOKUP(AD5,Varsayımlar!$B:$Q,11,0))</f>
        <v>30</v>
      </c>
      <c r="U5" s="107">
        <f>IF(B5="","",VLOOKUP(AD5,Varsayımlar!$B:$Q,12,0))</f>
        <v>260</v>
      </c>
      <c r="V5" s="107" t="str">
        <f>IF(B5="","",VLOOKUP(AD5,Varsayımlar!$B:$Q,13,0))</f>
        <v>YURTDIŞI</v>
      </c>
      <c r="W5" s="107">
        <f>IF(B5="","",VLOOKUP(AD5,Varsayımlar!$B:$Q,14,0))</f>
        <v>6</v>
      </c>
      <c r="X5" s="110">
        <v>46184</v>
      </c>
      <c r="Y5" s="110">
        <v>46367</v>
      </c>
      <c r="Z5" s="107" t="s">
        <v>468</v>
      </c>
      <c r="AA5" s="107" t="str">
        <f>IF(B5="","",VLOOKUP(AD5,Varsayımlar!$B:$Q,15,0))</f>
        <v>TRİTON -SKT ATILACAK</v>
      </c>
      <c r="AB5" s="107" t="str">
        <f>IF(B5="","",VLOOKUP(AD5,Varsayımlar!$B:$Q,16,0))</f>
        <v>24-26 CM</v>
      </c>
      <c r="AC5" s="64"/>
      <c r="AD5" s="61" t="str">
        <f t="shared" si="1"/>
        <v>LLC TRİTONMUTLUKAL WHEAT TORTILLA</v>
      </c>
      <c r="AE5" s="8" t="s">
        <v>599</v>
      </c>
      <c r="AF5" s="8" t="s">
        <v>285</v>
      </c>
    </row>
    <row r="6" spans="1:32" ht="36" customHeight="1" x14ac:dyDescent="0.25">
      <c r="A6" s="9" t="s">
        <v>123</v>
      </c>
      <c r="B6" s="107" t="s">
        <v>17</v>
      </c>
      <c r="C6" s="108">
        <f>IF(B6="","",VLOOKUP(AD6,Varsayımlar!$B:$Q,3,0))</f>
        <v>8698829380698</v>
      </c>
      <c r="D6" s="108" t="s">
        <v>262</v>
      </c>
      <c r="E6" s="109" t="s">
        <v>37</v>
      </c>
      <c r="F6" s="107" t="s">
        <v>466</v>
      </c>
      <c r="G6" s="107" t="s">
        <v>469</v>
      </c>
      <c r="H6" s="107" t="str">
        <f>IF(B6="","",VLOOKUP(AD6,Varsayımlar!$B:$Q,5,0))</f>
        <v>TORTİLLAS 25 CM 4 PCS 260G</v>
      </c>
      <c r="I6" s="107">
        <f>IF(B6="","",VLOOKUP(AD6,Varsayımlar!B:T,19,0))</f>
        <v>0</v>
      </c>
      <c r="J6" s="107" t="str">
        <f>IF(B6="","",VLOOKUP(AD6,Varsayımlar!$B:$Q,6,0))</f>
        <v>SADE</v>
      </c>
      <c r="K6" s="107">
        <v>1260</v>
      </c>
      <c r="L6" s="107"/>
      <c r="M6" s="107">
        <f t="shared" si="0"/>
        <v>15</v>
      </c>
      <c r="N6" s="107"/>
      <c r="O6" s="107">
        <v>13</v>
      </c>
      <c r="P6" s="107">
        <f>IF(B6="","",VLOOKUP(AD6,Varsayımlar!$B:$Q,7,0)*K6)</f>
        <v>37800</v>
      </c>
      <c r="Q6" s="107">
        <f>IF(B6="","",VLOOKUP(AD6,Varsayımlar!$B:$Q,8,0))</f>
        <v>25</v>
      </c>
      <c r="R6" s="107" t="str">
        <f>IF(B6="","",VLOOKUP(AD6,Varsayımlar!$B:$Q,9,0))</f>
        <v>SOFT</v>
      </c>
      <c r="S6" s="107">
        <f>IF(B6="","",VLOOKUP(AD6,Varsayımlar!$B:$Q,10,0))</f>
        <v>4</v>
      </c>
      <c r="T6" s="107">
        <f>IF(B6="","",VLOOKUP(AD6,Varsayımlar!$B:$Q,11,0))</f>
        <v>30</v>
      </c>
      <c r="U6" s="107">
        <f>IF(B6="","",VLOOKUP(AD6,Varsayımlar!$B:$Q,12,0))</f>
        <v>260</v>
      </c>
      <c r="V6" s="107" t="str">
        <f>IF(B6="","",VLOOKUP(AD6,Varsayımlar!$B:$Q,13,0))</f>
        <v>YURTDIŞI</v>
      </c>
      <c r="W6" s="107">
        <f>IF(B6="","",VLOOKUP(AD6,Varsayımlar!$B:$Q,14,0))</f>
        <v>6</v>
      </c>
      <c r="X6" s="110">
        <v>46184</v>
      </c>
      <c r="Y6" s="110">
        <v>46367</v>
      </c>
      <c r="Z6" s="107" t="s">
        <v>468</v>
      </c>
      <c r="AA6" s="107" t="str">
        <f>IF(B6="","",VLOOKUP(AD6,Varsayımlar!$B:$Q,15,0))</f>
        <v>TRİTON -SKT ATILACAK</v>
      </c>
      <c r="AB6" s="107" t="str">
        <f>IF(B6="","",VLOOKUP(AD6,Varsayımlar!$B:$Q,16,0))</f>
        <v>24-26 CM</v>
      </c>
      <c r="AC6" s="64"/>
      <c r="AD6" s="61" t="str">
        <f t="shared" si="1"/>
        <v>LLC TRİTONMUTLUKAL WHEAT TORTILLA</v>
      </c>
      <c r="AE6" s="8" t="s">
        <v>599</v>
      </c>
      <c r="AF6" s="8" t="s">
        <v>285</v>
      </c>
    </row>
    <row r="7" spans="1:32" ht="36" customHeight="1" x14ac:dyDescent="0.25">
      <c r="A7" s="9" t="s">
        <v>124</v>
      </c>
      <c r="B7" s="115" t="s">
        <v>17</v>
      </c>
      <c r="C7" s="116">
        <f>IF(B7="","",VLOOKUP(AD7,Varsayımlar!$B:$Q,3,0))</f>
        <v>8698829380698</v>
      </c>
      <c r="D7" s="116" t="s">
        <v>476</v>
      </c>
      <c r="E7" s="117" t="s">
        <v>37</v>
      </c>
      <c r="F7" s="115" t="s">
        <v>474</v>
      </c>
      <c r="G7" s="115" t="s">
        <v>477</v>
      </c>
      <c r="H7" s="115" t="str">
        <f>IF(B7="","",VLOOKUP(AD7,Varsayımlar!$B:$Q,5,0))</f>
        <v>TORTİLLAS 25 CM 4 PCS 260G</v>
      </c>
      <c r="I7" s="115">
        <f>IF(B7="","",VLOOKUP(AD7,Varsayımlar!B:T,19,0))</f>
        <v>0</v>
      </c>
      <c r="J7" s="115" t="str">
        <f>IF(B7="","",VLOOKUP(AD7,Varsayımlar!$B:$Q,6,0))</f>
        <v>SADE</v>
      </c>
      <c r="K7" s="115">
        <v>420</v>
      </c>
      <c r="L7" s="115"/>
      <c r="M7" s="115">
        <f>K7/84</f>
        <v>5</v>
      </c>
      <c r="N7" s="115"/>
      <c r="O7" s="115">
        <v>4</v>
      </c>
      <c r="P7" s="115">
        <f>IF(B7="","",VLOOKUP(AD7,Varsayımlar!$B:$Q,7,0)*K7)</f>
        <v>12600</v>
      </c>
      <c r="Q7" s="115">
        <f>IF(B7="","",VLOOKUP(AD7,Varsayımlar!$B:$Q,8,0))</f>
        <v>25</v>
      </c>
      <c r="R7" s="115" t="str">
        <f>IF(B7="","",VLOOKUP(AD7,Varsayımlar!$B:$Q,9,0))</f>
        <v>SOFT</v>
      </c>
      <c r="S7" s="115">
        <f>IF(B7="","",VLOOKUP(AD7,Varsayımlar!$B:$Q,10,0))</f>
        <v>4</v>
      </c>
      <c r="T7" s="115">
        <f>IF(B7="","",VLOOKUP(AD7,Varsayımlar!$B:$Q,11,0))</f>
        <v>30</v>
      </c>
      <c r="U7" s="115">
        <f>IF(B7="","",VLOOKUP(AD7,Varsayımlar!$B:$Q,12,0))</f>
        <v>260</v>
      </c>
      <c r="V7" s="115" t="str">
        <f>IF(B7="","",VLOOKUP(AD7,Varsayımlar!$B:$Q,13,0))</f>
        <v>YURTDIŞI</v>
      </c>
      <c r="W7" s="115">
        <f>IF(B7="","",VLOOKUP(AD7,Varsayımlar!$B:$Q,14,0))</f>
        <v>6</v>
      </c>
      <c r="X7" s="118">
        <v>46185</v>
      </c>
      <c r="Y7" s="118">
        <v>46368</v>
      </c>
      <c r="Z7" s="115">
        <v>26061225</v>
      </c>
      <c r="AA7" s="115" t="str">
        <f>IF(B7="","",VLOOKUP(AD7,Varsayımlar!$B:$Q,15,0))</f>
        <v>TRİTON -SKT ATILACAK</v>
      </c>
      <c r="AB7" s="115" t="str">
        <f>IF(B7="","",VLOOKUP(AD7,Varsayımlar!$B:$Q,16,0))</f>
        <v>24-26 CM</v>
      </c>
      <c r="AC7" s="64"/>
      <c r="AD7" s="61" t="str">
        <f>IF(B7="","",CONCATENATE(B7,E7))</f>
        <v>LLC TRİTONMUTLUKAL WHEAT TORTILLA</v>
      </c>
      <c r="AE7" s="8" t="s">
        <v>599</v>
      </c>
      <c r="AF7" s="8" t="s">
        <v>285</v>
      </c>
    </row>
    <row r="8" spans="1:32" ht="63" x14ac:dyDescent="0.25">
      <c r="A8" s="9" t="s">
        <v>125</v>
      </c>
      <c r="B8" s="64" t="s">
        <v>90</v>
      </c>
      <c r="C8" s="65">
        <f>IF(B8="","",VLOOKUP(AD8,Varsayımlar!$B:$Q,3,0))</f>
        <v>8698829380698</v>
      </c>
      <c r="D8" s="64" t="s">
        <v>234</v>
      </c>
      <c r="E8" s="64" t="s">
        <v>91</v>
      </c>
      <c r="F8" s="64"/>
      <c r="G8" s="64" t="s">
        <v>566</v>
      </c>
      <c r="H8" s="64" t="str">
        <f>IF(B8="","",VLOOKUP(AD8,Varsayımlar!$B:$Q,5,0))</f>
        <v>MAGNİT MAVİ AMBALAJ 25CM</v>
      </c>
      <c r="I8" s="64">
        <f>IF(B8="","",VLOOKUP(AD8,Varsayımlar!B:T,19,0))</f>
        <v>0</v>
      </c>
      <c r="J8" s="64" t="str">
        <f>IF(B8="","",VLOOKUP(AD8,Varsayımlar!$B:$Q,6,0))</f>
        <v>SADE</v>
      </c>
      <c r="K8" s="64">
        <v>672</v>
      </c>
      <c r="L8" s="64"/>
      <c r="M8" s="64">
        <f>IFERROR(IF(B8="","",K8/VLOOKUP(AD8,Varsayımlar!B:R,17,0)),"")</f>
        <v>8</v>
      </c>
      <c r="N8" s="64"/>
      <c r="O8" s="64">
        <v>8</v>
      </c>
      <c r="P8" s="64">
        <f>IF(B8="","",VLOOKUP(AD8,Varsayımlar!$B:$Q,7,0)*K8)</f>
        <v>20160</v>
      </c>
      <c r="Q8" s="64">
        <f>IF(B8="","",VLOOKUP(AD8,Varsayımlar!$B:$Q,8,0))</f>
        <v>25</v>
      </c>
      <c r="R8" s="64" t="str">
        <f>IF(B8="","",VLOOKUP(AD8,Varsayımlar!$B:$Q,9,0))</f>
        <v>SOFT</v>
      </c>
      <c r="S8" s="64">
        <f>IF(B8="","",VLOOKUP(AD8,Varsayımlar!$B:$Q,10,0))</f>
        <v>4</v>
      </c>
      <c r="T8" s="64">
        <f>IF(B8="","",VLOOKUP(AD8,Varsayımlar!$B:$Q,11,0))</f>
        <v>30</v>
      </c>
      <c r="U8" s="64">
        <f>IF(B8="","",VLOOKUP(AD8,Varsayımlar!$B:$Q,12,0))</f>
        <v>260</v>
      </c>
      <c r="V8" s="64" t="str">
        <f>IF(B8="","",VLOOKUP(AD8,Varsayımlar!$B:$Q,13,0))</f>
        <v>YURTDIŞI</v>
      </c>
      <c r="W8" s="64">
        <f>IF(B8="","",VLOOKUP(AD8,Varsayımlar!$B:$Q,14,0))</f>
        <v>9</v>
      </c>
      <c r="X8" s="66">
        <v>46189</v>
      </c>
      <c r="Y8" s="66">
        <v>46462</v>
      </c>
      <c r="Z8" s="64" t="s">
        <v>569</v>
      </c>
      <c r="AA8" s="64" t="str">
        <f>IF(B8="","",VLOOKUP(AD8,Varsayımlar!$B:$Q,15,0))</f>
        <v>25CM TURUNCU KOLİ-SOL ÜST DİKDÖRTGENE ÜRETİM TARİHİ BASILACAK</v>
      </c>
      <c r="AB8" s="64" t="str">
        <f>IF(B8="","",VLOOKUP(AD8,Varsayımlar!$B:$Q,16,0))</f>
        <v>24-26 CM</v>
      </c>
      <c r="AC8" s="90">
        <f>IF(B8="","",VLOOKUP(Sayfa2!AD57,Varsayımlar!B:S,18,0))</f>
        <v>0</v>
      </c>
      <c r="AD8" s="90" t="str">
        <f>IF(B8="","",CONCATENATE(B8,E8))</f>
        <v>MAGNİTMAGNİT MAVİ AMBALAJ 25 CM 260G</v>
      </c>
    </row>
    <row r="9" spans="1:32" ht="36" customHeight="1" x14ac:dyDescent="0.25">
      <c r="A9" s="9" t="s">
        <v>128</v>
      </c>
      <c r="B9" s="115" t="s">
        <v>17</v>
      </c>
      <c r="C9" s="116">
        <f>IF(B9="","",VLOOKUP(AD9,Varsayımlar!$B:$Q,3,0))</f>
        <v>8698829380698</v>
      </c>
      <c r="D9" s="116" t="s">
        <v>476</v>
      </c>
      <c r="E9" s="117" t="s">
        <v>37</v>
      </c>
      <c r="F9" s="115" t="s">
        <v>474</v>
      </c>
      <c r="G9" s="115" t="s">
        <v>475</v>
      </c>
      <c r="H9" s="115" t="str">
        <f>IF(B9="","",VLOOKUP(AD9,Varsayımlar!$B:$Q,5,0))</f>
        <v>TORTİLLAS 25 CM 4 PCS 260G</v>
      </c>
      <c r="I9" s="115">
        <f>IF(B9="","",VLOOKUP(AD9,Varsayımlar!B:T,19,0))</f>
        <v>0</v>
      </c>
      <c r="J9" s="115" t="str">
        <f>IF(B9="","",VLOOKUP(AD9,Varsayımlar!$B:$Q,6,0))</f>
        <v>SADE</v>
      </c>
      <c r="K9" s="115">
        <v>2016</v>
      </c>
      <c r="L9" s="115"/>
      <c r="M9" s="115">
        <f>K9/84</f>
        <v>24</v>
      </c>
      <c r="N9" s="115"/>
      <c r="O9" s="115">
        <v>20</v>
      </c>
      <c r="P9" s="115">
        <f>IF(B9="","",VLOOKUP(AD9,Varsayımlar!$B:$Q,7,0)*K9)</f>
        <v>60480</v>
      </c>
      <c r="Q9" s="115">
        <f>IF(B9="","",VLOOKUP(AD9,Varsayımlar!$B:$Q,8,0))</f>
        <v>25</v>
      </c>
      <c r="R9" s="115" t="str">
        <f>IF(B9="","",VLOOKUP(AD9,Varsayımlar!$B:$Q,9,0))</f>
        <v>SOFT</v>
      </c>
      <c r="S9" s="115">
        <f>IF(B9="","",VLOOKUP(AD9,Varsayımlar!$B:$Q,10,0))</f>
        <v>4</v>
      </c>
      <c r="T9" s="115">
        <f>IF(B9="","",VLOOKUP(AD9,Varsayımlar!$B:$Q,11,0))</f>
        <v>30</v>
      </c>
      <c r="U9" s="115">
        <f>IF(B9="","",VLOOKUP(AD9,Varsayımlar!$B:$Q,12,0))</f>
        <v>260</v>
      </c>
      <c r="V9" s="115" t="str">
        <f>IF(B9="","",VLOOKUP(AD9,Varsayımlar!$B:$Q,13,0))</f>
        <v>YURTDIŞI</v>
      </c>
      <c r="W9" s="115">
        <f>IF(B9="","",VLOOKUP(AD9,Varsayımlar!$B:$Q,14,0))</f>
        <v>6</v>
      </c>
      <c r="X9" s="118">
        <v>46185</v>
      </c>
      <c r="Y9" s="118">
        <v>46368</v>
      </c>
      <c r="Z9" s="115">
        <v>26061225</v>
      </c>
      <c r="AA9" s="115" t="str">
        <f>IF(B9="","",VLOOKUP(AD9,Varsayımlar!$B:$Q,15,0))</f>
        <v>TRİTON -SKT ATILACAK</v>
      </c>
      <c r="AB9" s="115" t="str">
        <f>IF(B9="","",VLOOKUP(AD9,Varsayımlar!$B:$Q,16,0))</f>
        <v>24-26 CM</v>
      </c>
      <c r="AC9" s="64"/>
      <c r="AD9" s="61" t="str">
        <f>IF(B9="","",CONCATENATE(B9,E9))</f>
        <v>LLC TRİTONMUTLUKAL WHEAT TORTILLA</v>
      </c>
      <c r="AE9" s="8" t="s">
        <v>599</v>
      </c>
    </row>
    <row r="10" spans="1:32" ht="36" customHeight="1" x14ac:dyDescent="0.25">
      <c r="A10" s="9" t="s">
        <v>129</v>
      </c>
      <c r="B10" s="77" t="s">
        <v>17</v>
      </c>
      <c r="C10" s="76">
        <f>IF(B10="","",VLOOKUP(AD10,Varsayımlar!$B:$Q,3,0))</f>
        <v>8698829380698</v>
      </c>
      <c r="D10" s="76" t="s">
        <v>478</v>
      </c>
      <c r="E10" s="119" t="s">
        <v>37</v>
      </c>
      <c r="F10" s="77" t="s">
        <v>479</v>
      </c>
      <c r="G10" s="77" t="s">
        <v>480</v>
      </c>
      <c r="H10" s="77" t="str">
        <f>IF(B10="","",VLOOKUP(AD10,Varsayımlar!$B:$Q,5,0))</f>
        <v>TORTİLLAS 25 CM 4 PCS 260G</v>
      </c>
      <c r="I10" s="77">
        <f>IF(B10="","",VLOOKUP(AD10,Varsayımlar!B:T,19,0))</f>
        <v>0</v>
      </c>
      <c r="J10" s="77" t="str">
        <f>IF(B10="","",VLOOKUP(AD10,Varsayımlar!$B:$Q,6,0))</f>
        <v>SADE</v>
      </c>
      <c r="K10" s="77">
        <v>2436</v>
      </c>
      <c r="L10" s="77"/>
      <c r="M10" s="77">
        <f t="shared" si="0"/>
        <v>29</v>
      </c>
      <c r="N10" s="77"/>
      <c r="O10" s="77">
        <v>24</v>
      </c>
      <c r="P10" s="77">
        <f>IF(B10="","",VLOOKUP(AD10,Varsayımlar!$B:$Q,7,0)*K10)</f>
        <v>73080</v>
      </c>
      <c r="Q10" s="77">
        <f>IF(B10="","",VLOOKUP(AD10,Varsayımlar!$B:$Q,8,0))</f>
        <v>25</v>
      </c>
      <c r="R10" s="77" t="str">
        <f>IF(B10="","",VLOOKUP(AD10,Varsayımlar!$B:$Q,9,0))</f>
        <v>SOFT</v>
      </c>
      <c r="S10" s="77">
        <f>IF(B10="","",VLOOKUP(AD10,Varsayımlar!$B:$Q,10,0))</f>
        <v>4</v>
      </c>
      <c r="T10" s="77">
        <f>IF(B10="","",VLOOKUP(AD10,Varsayımlar!$B:$Q,11,0))</f>
        <v>30</v>
      </c>
      <c r="U10" s="77">
        <f>IF(B10="","",VLOOKUP(AD10,Varsayımlar!$B:$Q,12,0))</f>
        <v>260</v>
      </c>
      <c r="V10" s="77" t="str">
        <f>IF(B10="","",VLOOKUP(AD10,Varsayımlar!$B:$Q,13,0))</f>
        <v>YURTDIŞI</v>
      </c>
      <c r="W10" s="77">
        <f>IF(B10="","",VLOOKUP(AD10,Varsayımlar!$B:$Q,14,0))</f>
        <v>6</v>
      </c>
      <c r="X10" s="78">
        <v>46186</v>
      </c>
      <c r="Y10" s="78">
        <v>46369</v>
      </c>
      <c r="Z10" s="77">
        <v>26061325</v>
      </c>
      <c r="AA10" s="77" t="str">
        <f>IF(B10="","",VLOOKUP(AD10,Varsayımlar!$B:$Q,15,0))</f>
        <v>TRİTON -SKT ATILACAK</v>
      </c>
      <c r="AB10" s="77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2" ht="36" customHeight="1" x14ac:dyDescent="0.25">
      <c r="A11" s="9" t="s">
        <v>130</v>
      </c>
      <c r="B11" s="70" t="s">
        <v>17</v>
      </c>
      <c r="C11" s="71">
        <f>IF(B11="","",VLOOKUP(AD11,Varsayımlar!$B:$Q,3,0))</f>
        <v>8698829380698</v>
      </c>
      <c r="D11" s="71" t="s">
        <v>481</v>
      </c>
      <c r="E11" s="106" t="s">
        <v>37</v>
      </c>
      <c r="F11" s="70" t="s">
        <v>482</v>
      </c>
      <c r="G11" s="70" t="s">
        <v>483</v>
      </c>
      <c r="H11" s="70" t="str">
        <f>IF(B11="","",VLOOKUP(AD11,Varsayımlar!$B:$Q,5,0))</f>
        <v>TORTİLLAS 25 CM 4 PCS 260G</v>
      </c>
      <c r="I11" s="70">
        <f>IF(B11="","",VLOOKUP(AD11,Varsayımlar!B:T,19,0))</f>
        <v>0</v>
      </c>
      <c r="J11" s="70" t="str">
        <f>IF(B11="","",VLOOKUP(AD11,Varsayımlar!$B:$Q,6,0))</f>
        <v>SADE</v>
      </c>
      <c r="K11" s="70">
        <v>1344</v>
      </c>
      <c r="L11" s="70"/>
      <c r="M11" s="70">
        <f t="shared" si="0"/>
        <v>16</v>
      </c>
      <c r="N11" s="70"/>
      <c r="O11" s="70">
        <v>14</v>
      </c>
      <c r="P11" s="70">
        <f>IF(B11="","",VLOOKUP(AD11,Varsayımlar!$B:$Q,7,0)*K11)</f>
        <v>40320</v>
      </c>
      <c r="Q11" s="70">
        <f>IF(B11="","",VLOOKUP(AD11,Varsayımlar!$B:$Q,8,0))</f>
        <v>25</v>
      </c>
      <c r="R11" s="70" t="str">
        <f>IF(B11="","",VLOOKUP(AD11,Varsayımlar!$B:$Q,9,0))</f>
        <v>SOFT</v>
      </c>
      <c r="S11" s="70">
        <f>IF(B11="","",VLOOKUP(AD11,Varsayımlar!$B:$Q,10,0))</f>
        <v>4</v>
      </c>
      <c r="T11" s="70">
        <f>IF(B11="","",VLOOKUP(AD11,Varsayımlar!$B:$Q,11,0))</f>
        <v>30</v>
      </c>
      <c r="U11" s="70">
        <f>IF(B11="","",VLOOKUP(AD11,Varsayımlar!$B:$Q,12,0))</f>
        <v>260</v>
      </c>
      <c r="V11" s="70" t="str">
        <f>IF(B11="","",VLOOKUP(AD11,Varsayımlar!$B:$Q,13,0))</f>
        <v>YURTDIŞI</v>
      </c>
      <c r="W11" s="70">
        <f>IF(B11="","",VLOOKUP(AD11,Varsayımlar!$B:$Q,14,0))</f>
        <v>6</v>
      </c>
      <c r="X11" s="73">
        <v>46188</v>
      </c>
      <c r="Y11" s="73">
        <v>46371</v>
      </c>
      <c r="Z11" s="70">
        <v>26061525</v>
      </c>
      <c r="AA11" s="70" t="str">
        <f>IF(B11="","",VLOOKUP(AD11,Varsayımlar!$B:$Q,15,0))</f>
        <v>TRİTON -SKT ATILACAK</v>
      </c>
      <c r="AB11" s="70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2" ht="36" customHeight="1" x14ac:dyDescent="0.25">
      <c r="A12" s="9" t="s">
        <v>131</v>
      </c>
      <c r="B12" s="70" t="s">
        <v>17</v>
      </c>
      <c r="C12" s="71">
        <f>IF(B12="","",VLOOKUP(AD12,Varsayımlar!$B:$Q,3,0))</f>
        <v>8698829380698</v>
      </c>
      <c r="D12" s="71" t="s">
        <v>481</v>
      </c>
      <c r="E12" s="106" t="s">
        <v>37</v>
      </c>
      <c r="F12" s="70" t="s">
        <v>482</v>
      </c>
      <c r="G12" s="70" t="s">
        <v>484</v>
      </c>
      <c r="H12" s="70" t="str">
        <f>IF(B12="","",VLOOKUP(AD12,Varsayımlar!$B:$Q,5,0))</f>
        <v>TORTİLLAS 25 CM 4 PCS 260G</v>
      </c>
      <c r="I12" s="70">
        <f>IF(B12="","",VLOOKUP(AD12,Varsayımlar!B:T,19,0))</f>
        <v>0</v>
      </c>
      <c r="J12" s="70" t="str">
        <f>IF(B12="","",VLOOKUP(AD12,Varsayımlar!$B:$Q,6,0))</f>
        <v>SADE</v>
      </c>
      <c r="K12" s="70">
        <v>252</v>
      </c>
      <c r="L12" s="70"/>
      <c r="M12" s="70">
        <f t="shared" si="0"/>
        <v>3</v>
      </c>
      <c r="N12" s="70"/>
      <c r="O12" s="70">
        <v>3</v>
      </c>
      <c r="P12" s="70">
        <f>IF(B12="","",VLOOKUP(AD12,Varsayımlar!$B:$Q,7,0)*K12)</f>
        <v>7560</v>
      </c>
      <c r="Q12" s="70">
        <f>IF(B12="","",VLOOKUP(AD12,Varsayımlar!$B:$Q,8,0))</f>
        <v>25</v>
      </c>
      <c r="R12" s="70" t="str">
        <f>IF(B12="","",VLOOKUP(AD12,Varsayımlar!$B:$Q,9,0))</f>
        <v>SOFT</v>
      </c>
      <c r="S12" s="70">
        <f>IF(B12="","",VLOOKUP(AD12,Varsayımlar!$B:$Q,10,0))</f>
        <v>4</v>
      </c>
      <c r="T12" s="70">
        <f>IF(B12="","",VLOOKUP(AD12,Varsayımlar!$B:$Q,11,0))</f>
        <v>30</v>
      </c>
      <c r="U12" s="70">
        <f>IF(B12="","",VLOOKUP(AD12,Varsayımlar!$B:$Q,12,0))</f>
        <v>260</v>
      </c>
      <c r="V12" s="70" t="str">
        <f>IF(B12="","",VLOOKUP(AD12,Varsayımlar!$B:$Q,13,0))</f>
        <v>YURTDIŞI</v>
      </c>
      <c r="W12" s="70">
        <f>IF(B12="","",VLOOKUP(AD12,Varsayımlar!$B:$Q,14,0))</f>
        <v>6</v>
      </c>
      <c r="X12" s="73">
        <v>46188</v>
      </c>
      <c r="Y12" s="73">
        <v>46371</v>
      </c>
      <c r="Z12" s="70">
        <v>26061525</v>
      </c>
      <c r="AA12" s="70" t="str">
        <f>IF(B12="","",VLOOKUP(AD12,Varsayımlar!$B:$Q,15,0))</f>
        <v>TRİTON -SKT ATILACAK</v>
      </c>
      <c r="AB12" s="70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2" ht="36" customHeight="1" x14ac:dyDescent="0.25">
      <c r="A13" s="9" t="s">
        <v>132</v>
      </c>
      <c r="B13" s="70" t="s">
        <v>17</v>
      </c>
      <c r="C13" s="71">
        <f>IF(B13="","",VLOOKUP(AD13,Varsayımlar!$B:$Q,3,0))</f>
        <v>8698829380698</v>
      </c>
      <c r="D13" s="71" t="s">
        <v>481</v>
      </c>
      <c r="E13" s="106" t="s">
        <v>37</v>
      </c>
      <c r="F13" s="70" t="s">
        <v>482</v>
      </c>
      <c r="G13" s="70" t="s">
        <v>485</v>
      </c>
      <c r="H13" s="70" t="str">
        <f>IF(B13="","",VLOOKUP(AD13,Varsayımlar!$B:$Q,5,0))</f>
        <v>TORTİLLAS 25 CM 4 PCS 260G</v>
      </c>
      <c r="I13" s="70">
        <f>IF(B13="","",VLOOKUP(AD13,Varsayımlar!B:T,19,0))</f>
        <v>0</v>
      </c>
      <c r="J13" s="70" t="str">
        <f>IF(B13="","",VLOOKUP(AD13,Varsayımlar!$B:$Q,6,0))</f>
        <v>SADE</v>
      </c>
      <c r="K13" s="70">
        <v>840</v>
      </c>
      <c r="L13" s="70"/>
      <c r="M13" s="70">
        <f t="shared" si="0"/>
        <v>10</v>
      </c>
      <c r="N13" s="70"/>
      <c r="O13" s="70">
        <v>9</v>
      </c>
      <c r="P13" s="70">
        <f>IF(B13="","",VLOOKUP(AD13,Varsayımlar!$B:$Q,7,0)*K13)</f>
        <v>25200</v>
      </c>
      <c r="Q13" s="70">
        <f>IF(B13="","",VLOOKUP(AD13,Varsayımlar!$B:$Q,8,0))</f>
        <v>25</v>
      </c>
      <c r="R13" s="70" t="str">
        <f>IF(B13="","",VLOOKUP(AD13,Varsayımlar!$B:$Q,9,0))</f>
        <v>SOFT</v>
      </c>
      <c r="S13" s="70">
        <f>IF(B13="","",VLOOKUP(AD13,Varsayımlar!$B:$Q,10,0))</f>
        <v>4</v>
      </c>
      <c r="T13" s="70">
        <f>IF(B13="","",VLOOKUP(AD13,Varsayımlar!$B:$Q,11,0))</f>
        <v>30</v>
      </c>
      <c r="U13" s="70">
        <f>IF(B13="","",VLOOKUP(AD13,Varsayımlar!$B:$Q,12,0))</f>
        <v>260</v>
      </c>
      <c r="V13" s="70" t="str">
        <f>IF(B13="","",VLOOKUP(AD13,Varsayımlar!$B:$Q,13,0))</f>
        <v>YURTDIŞI</v>
      </c>
      <c r="W13" s="70">
        <f>IF(B13="","",VLOOKUP(AD13,Varsayımlar!$B:$Q,14,0))</f>
        <v>6</v>
      </c>
      <c r="X13" s="73">
        <v>46188</v>
      </c>
      <c r="Y13" s="73">
        <v>46371</v>
      </c>
      <c r="Z13" s="70">
        <v>26061525</v>
      </c>
      <c r="AA13" s="70" t="str">
        <f>IF(B13="","",VLOOKUP(AD13,Varsayımlar!$B:$Q,15,0))</f>
        <v>TRİTON -SKT ATILACAK</v>
      </c>
      <c r="AB13" s="70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2" ht="36" customHeight="1" x14ac:dyDescent="0.25">
      <c r="A14" s="9" t="s">
        <v>133</v>
      </c>
      <c r="B14" s="82" t="s">
        <v>17</v>
      </c>
      <c r="C14" s="83">
        <f>IF(B14="","",VLOOKUP(AD14,Varsayımlar!$B:$Q,3,0))</f>
        <v>8698829380698</v>
      </c>
      <c r="D14" s="83" t="s">
        <v>486</v>
      </c>
      <c r="E14" s="104" t="s">
        <v>37</v>
      </c>
      <c r="F14" s="82" t="s">
        <v>487</v>
      </c>
      <c r="G14" s="82" t="s">
        <v>488</v>
      </c>
      <c r="H14" s="82" t="str">
        <f>IF(B14="","",VLOOKUP(AD14,Varsayımlar!$B:$Q,5,0))</f>
        <v>TORTİLLAS 25 CM 4 PCS 260G</v>
      </c>
      <c r="I14" s="82">
        <f>IF(B14="","",VLOOKUP(AD14,Varsayımlar!B:T,19,0))</f>
        <v>0</v>
      </c>
      <c r="J14" s="82" t="str">
        <f>IF(B14="","",VLOOKUP(AD14,Varsayımlar!$B:$Q,6,0))</f>
        <v>SADE</v>
      </c>
      <c r="K14" s="82">
        <v>2100</v>
      </c>
      <c r="L14" s="82"/>
      <c r="M14" s="82">
        <f>K14/84</f>
        <v>25</v>
      </c>
      <c r="N14" s="82"/>
      <c r="O14" s="82">
        <v>22</v>
      </c>
      <c r="P14" s="82">
        <f>IF(B14="","",VLOOKUP(AD14,Varsayımlar!$B:$Q,7,0)*K14)</f>
        <v>63000</v>
      </c>
      <c r="Q14" s="82">
        <f>IF(B14="","",VLOOKUP(AD14,Varsayımlar!$B:$Q,8,0))</f>
        <v>25</v>
      </c>
      <c r="R14" s="82" t="str">
        <f>IF(B14="","",VLOOKUP(AD14,Varsayımlar!$B:$Q,9,0))</f>
        <v>SOFT</v>
      </c>
      <c r="S14" s="82">
        <f>IF(B14="","",VLOOKUP(AD14,Varsayımlar!$B:$Q,10,0))</f>
        <v>4</v>
      </c>
      <c r="T14" s="82">
        <f>IF(B14="","",VLOOKUP(AD14,Varsayımlar!$B:$Q,11,0))</f>
        <v>30</v>
      </c>
      <c r="U14" s="82">
        <f>IF(B14="","",VLOOKUP(AD14,Varsayımlar!$B:$Q,12,0))</f>
        <v>260</v>
      </c>
      <c r="V14" s="82" t="str">
        <f>IF(B14="","",VLOOKUP(AD14,Varsayımlar!$B:$Q,13,0))</f>
        <v>YURTDIŞI</v>
      </c>
      <c r="W14" s="82">
        <f>IF(B14="","",VLOOKUP(AD14,Varsayımlar!$B:$Q,14,0))</f>
        <v>6</v>
      </c>
      <c r="X14" s="84">
        <v>46189</v>
      </c>
      <c r="Y14" s="84">
        <v>46372</v>
      </c>
      <c r="Z14" s="82">
        <v>26061625</v>
      </c>
      <c r="AA14" s="82" t="str">
        <f>IF(B14="","",VLOOKUP(AD14,Varsayımlar!$B:$Q,15,0))</f>
        <v>TRİTON -SKT ATILACAK</v>
      </c>
      <c r="AB14" s="82" t="str">
        <f>IF(B14="","",VLOOKUP(AD14,Varsayımlar!$B:$Q,16,0))</f>
        <v>24-26 CM</v>
      </c>
      <c r="AC14" s="64"/>
      <c r="AD14" s="61" t="str">
        <f t="shared" ref="AD14:AD19" si="2">IF(B14="","",CONCATENATE(B14,E14))</f>
        <v>LLC TRİTONMUTLUKAL WHEAT TORTILLA</v>
      </c>
    </row>
    <row r="15" spans="1:32" ht="36" customHeight="1" x14ac:dyDescent="0.25">
      <c r="A15" s="9" t="s">
        <v>134</v>
      </c>
      <c r="B15" s="82" t="s">
        <v>17</v>
      </c>
      <c r="C15" s="83">
        <f>IF(B15="","",VLOOKUP(AD15,Varsayımlar!$B:$Q,3,0))</f>
        <v>8698829380698</v>
      </c>
      <c r="D15" s="83" t="s">
        <v>486</v>
      </c>
      <c r="E15" s="104" t="s">
        <v>37</v>
      </c>
      <c r="F15" s="82" t="s">
        <v>487</v>
      </c>
      <c r="G15" s="82" t="s">
        <v>489</v>
      </c>
      <c r="H15" s="82" t="str">
        <f>IF(B15="","",VLOOKUP(AD15,Varsayımlar!$B:$Q,5,0))</f>
        <v>TORTİLLAS 25 CM 4 PCS 260G</v>
      </c>
      <c r="I15" s="82">
        <f>IF(B15="","",VLOOKUP(AD15,Varsayımlar!B:T,19,0))</f>
        <v>0</v>
      </c>
      <c r="J15" s="82" t="str">
        <f>IF(B15="","",VLOOKUP(AD15,Varsayımlar!$B:$Q,6,0))</f>
        <v>SADE</v>
      </c>
      <c r="K15" s="82">
        <v>336</v>
      </c>
      <c r="L15" s="82"/>
      <c r="M15" s="82">
        <f>K15/84</f>
        <v>4</v>
      </c>
      <c r="N15" s="82"/>
      <c r="O15" s="82">
        <v>4</v>
      </c>
      <c r="P15" s="82">
        <f>IF(B15="","",VLOOKUP(AD15,Varsayımlar!$B:$Q,7,0)*K15)</f>
        <v>10080</v>
      </c>
      <c r="Q15" s="82">
        <f>IF(B15="","",VLOOKUP(AD15,Varsayımlar!$B:$Q,8,0))</f>
        <v>25</v>
      </c>
      <c r="R15" s="82" t="str">
        <f>IF(B15="","",VLOOKUP(AD15,Varsayımlar!$B:$Q,9,0))</f>
        <v>SOFT</v>
      </c>
      <c r="S15" s="82">
        <f>IF(B15="","",VLOOKUP(AD15,Varsayımlar!$B:$Q,10,0))</f>
        <v>4</v>
      </c>
      <c r="T15" s="82">
        <f>IF(B15="","",VLOOKUP(AD15,Varsayımlar!$B:$Q,11,0))</f>
        <v>30</v>
      </c>
      <c r="U15" s="82">
        <f>IF(B15="","",VLOOKUP(AD15,Varsayımlar!$B:$Q,12,0))</f>
        <v>260</v>
      </c>
      <c r="V15" s="82" t="str">
        <f>IF(B15="","",VLOOKUP(AD15,Varsayımlar!$B:$Q,13,0))</f>
        <v>YURTDIŞI</v>
      </c>
      <c r="W15" s="82">
        <f>IF(B15="","",VLOOKUP(AD15,Varsayımlar!$B:$Q,14,0))</f>
        <v>6</v>
      </c>
      <c r="X15" s="84">
        <v>46189</v>
      </c>
      <c r="Y15" s="84">
        <v>46372</v>
      </c>
      <c r="Z15" s="82">
        <v>26061625</v>
      </c>
      <c r="AA15" s="82" t="str">
        <f>IF(B15="","",VLOOKUP(AD15,Varsayımlar!$B:$Q,15,0))</f>
        <v>TRİTON -SKT ATILACAK</v>
      </c>
      <c r="AB15" s="82" t="str">
        <f>IF(B15="","",VLOOKUP(AD15,Varsayımlar!$B:$Q,16,0))</f>
        <v>24-26 CM</v>
      </c>
      <c r="AC15" s="64"/>
      <c r="AD15" s="61" t="str">
        <f t="shared" si="2"/>
        <v>LLC TRİTONMUTLUKAL WHEAT TORTILLA</v>
      </c>
    </row>
    <row r="16" spans="1:32" ht="36" customHeight="1" x14ac:dyDescent="0.25">
      <c r="A16" s="9" t="s">
        <v>135</v>
      </c>
      <c r="B16" s="115" t="s">
        <v>17</v>
      </c>
      <c r="C16" s="116">
        <f>IF(B16="","",VLOOKUP(AD16,Varsayımlar!$B:$Q,3,0))</f>
        <v>8698829380698</v>
      </c>
      <c r="D16" s="116" t="s">
        <v>490</v>
      </c>
      <c r="E16" s="117" t="s">
        <v>37</v>
      </c>
      <c r="F16" s="115" t="s">
        <v>491</v>
      </c>
      <c r="G16" s="115" t="s">
        <v>492</v>
      </c>
      <c r="H16" s="115" t="str">
        <f>IF(B16="","",VLOOKUP(AD16,Varsayımlar!$B:$Q,5,0))</f>
        <v>TORTİLLAS 25 CM 4 PCS 260G</v>
      </c>
      <c r="I16" s="115">
        <f>IF(B16="","",VLOOKUP(AD16,Varsayımlar!B:T,19,0))</f>
        <v>0</v>
      </c>
      <c r="J16" s="115" t="str">
        <f>IF(B16="","",VLOOKUP(AD16,Varsayımlar!$B:$Q,6,0))</f>
        <v>SADE</v>
      </c>
      <c r="K16" s="115">
        <v>588</v>
      </c>
      <c r="L16" s="115"/>
      <c r="M16" s="115">
        <f>K16/84</f>
        <v>7</v>
      </c>
      <c r="N16" s="115"/>
      <c r="O16" s="115">
        <v>6</v>
      </c>
      <c r="P16" s="115">
        <f>IF(B16="","",VLOOKUP(AD16,Varsayımlar!$B:$Q,7,0)*K16)</f>
        <v>17640</v>
      </c>
      <c r="Q16" s="115">
        <f>IF(B16="","",VLOOKUP(AD16,Varsayımlar!$B:$Q,8,0))</f>
        <v>25</v>
      </c>
      <c r="R16" s="115" t="str">
        <f>IF(B16="","",VLOOKUP(AD16,Varsayımlar!$B:$Q,9,0))</f>
        <v>SOFT</v>
      </c>
      <c r="S16" s="115">
        <f>IF(B16="","",VLOOKUP(AD16,Varsayımlar!$B:$Q,10,0))</f>
        <v>4</v>
      </c>
      <c r="T16" s="115">
        <f>IF(B16="","",VLOOKUP(AD16,Varsayımlar!$B:$Q,11,0))</f>
        <v>30</v>
      </c>
      <c r="U16" s="115">
        <f>IF(B16="","",VLOOKUP(AD16,Varsayımlar!$B:$Q,12,0))</f>
        <v>260</v>
      </c>
      <c r="V16" s="115" t="str">
        <f>IF(B16="","",VLOOKUP(AD16,Varsayımlar!$B:$Q,13,0))</f>
        <v>YURTDIŞI</v>
      </c>
      <c r="W16" s="115">
        <f>IF(B16="","",VLOOKUP(AD16,Varsayımlar!$B:$Q,14,0))</f>
        <v>6</v>
      </c>
      <c r="X16" s="118">
        <v>46190</v>
      </c>
      <c r="Y16" s="118">
        <v>46373</v>
      </c>
      <c r="Z16" s="115">
        <v>26061725</v>
      </c>
      <c r="AA16" s="115" t="str">
        <f>IF(B16="","",VLOOKUP(AD16,Varsayımlar!$B:$Q,15,0))</f>
        <v>TRİTON -SKT ATILACAK</v>
      </c>
      <c r="AB16" s="115" t="str">
        <f>IF(B16="","",VLOOKUP(AD16,Varsayımlar!$B:$Q,16,0))</f>
        <v>24-26 CM</v>
      </c>
      <c r="AC16" s="64"/>
      <c r="AD16" s="61" t="str">
        <f t="shared" si="2"/>
        <v>LLC TRİTONMUTLUKAL WHEAT TORTILLA</v>
      </c>
    </row>
    <row r="17" spans="1:30" ht="36" customHeight="1" x14ac:dyDescent="0.25">
      <c r="A17" s="9" t="s">
        <v>136</v>
      </c>
      <c r="B17" s="115" t="s">
        <v>17</v>
      </c>
      <c r="C17" s="116">
        <f>IF(B17="","",VLOOKUP(AD17,Varsayımlar!$B:$Q,3,0))</f>
        <v>8698829380698</v>
      </c>
      <c r="D17" s="116" t="s">
        <v>490</v>
      </c>
      <c r="E17" s="117" t="s">
        <v>37</v>
      </c>
      <c r="F17" s="115" t="s">
        <v>491</v>
      </c>
      <c r="G17" s="115" t="s">
        <v>493</v>
      </c>
      <c r="H17" s="115" t="str">
        <f>IF(B17="","",VLOOKUP(AD17,Varsayımlar!$B:$Q,5,0))</f>
        <v>TORTİLLAS 25 CM 4 PCS 260G</v>
      </c>
      <c r="I17" s="115">
        <f>IF(B17="","",VLOOKUP(AD17,Varsayımlar!B:T,19,0))</f>
        <v>0</v>
      </c>
      <c r="J17" s="115" t="str">
        <f>IF(B17="","",VLOOKUP(AD17,Varsayımlar!$B:$Q,6,0))</f>
        <v>SADE</v>
      </c>
      <c r="K17" s="115">
        <v>1848</v>
      </c>
      <c r="L17" s="115"/>
      <c r="M17" s="115">
        <f>K17/84</f>
        <v>22</v>
      </c>
      <c r="N17" s="115"/>
      <c r="O17" s="115">
        <v>19</v>
      </c>
      <c r="P17" s="115">
        <f>IF(B17="","",VLOOKUP(AD17,Varsayımlar!$B:$Q,7,0)*K17)</f>
        <v>55440</v>
      </c>
      <c r="Q17" s="115">
        <f>IF(B17="","",VLOOKUP(AD17,Varsayımlar!$B:$Q,8,0))</f>
        <v>25</v>
      </c>
      <c r="R17" s="115" t="str">
        <f>IF(B17="","",VLOOKUP(AD17,Varsayımlar!$B:$Q,9,0))</f>
        <v>SOFT</v>
      </c>
      <c r="S17" s="115">
        <f>IF(B17="","",VLOOKUP(AD17,Varsayımlar!$B:$Q,10,0))</f>
        <v>4</v>
      </c>
      <c r="T17" s="115">
        <f>IF(B17="","",VLOOKUP(AD17,Varsayımlar!$B:$Q,11,0))</f>
        <v>30</v>
      </c>
      <c r="U17" s="115">
        <f>IF(B17="","",VLOOKUP(AD17,Varsayımlar!$B:$Q,12,0))</f>
        <v>260</v>
      </c>
      <c r="V17" s="115" t="str">
        <f>IF(B17="","",VLOOKUP(AD17,Varsayımlar!$B:$Q,13,0))</f>
        <v>YURTDIŞI</v>
      </c>
      <c r="W17" s="115">
        <f>IF(B17="","",VLOOKUP(AD17,Varsayımlar!$B:$Q,14,0))</f>
        <v>6</v>
      </c>
      <c r="X17" s="118">
        <v>46190</v>
      </c>
      <c r="Y17" s="118">
        <v>46373</v>
      </c>
      <c r="Z17" s="115">
        <v>26061725</v>
      </c>
      <c r="AA17" s="115" t="str">
        <f>IF(B17="","",VLOOKUP(AD17,Varsayımlar!$B:$Q,15,0))</f>
        <v>TRİTON -SKT ATILACAK</v>
      </c>
      <c r="AB17" s="115" t="str">
        <f>IF(B17="","",VLOOKUP(AD17,Varsayımlar!$B:$Q,16,0))</f>
        <v>24-26 CM</v>
      </c>
      <c r="AC17" s="64"/>
      <c r="AD17" s="61" t="str">
        <f t="shared" si="2"/>
        <v>LLC TRİTONMUTLUKAL WHEAT TORTILLA</v>
      </c>
    </row>
    <row r="18" spans="1:30" ht="63" x14ac:dyDescent="0.25">
      <c r="A18" s="9" t="s">
        <v>126</v>
      </c>
      <c r="B18" s="64" t="s">
        <v>90</v>
      </c>
      <c r="C18" s="65">
        <f>IF(B18="","",VLOOKUP(AD18,Varsayımlar!$B:$Q,3,0))</f>
        <v>8698829380698</v>
      </c>
      <c r="D18" s="64" t="s">
        <v>234</v>
      </c>
      <c r="E18" s="64" t="s">
        <v>91</v>
      </c>
      <c r="F18" s="64"/>
      <c r="G18" s="64" t="s">
        <v>567</v>
      </c>
      <c r="H18" s="64" t="str">
        <f>IF(B18="","",VLOOKUP(AD18,Varsayımlar!$B:$Q,5,0))</f>
        <v>MAGNİT MAVİ AMBALAJ 25CM</v>
      </c>
      <c r="I18" s="64">
        <f>IF(B18="","",VLOOKUP(AD18,Varsayımlar!B:T,19,0))</f>
        <v>0</v>
      </c>
      <c r="J18" s="64" t="str">
        <f>IF(B18="","",VLOOKUP(AD18,Varsayımlar!$B:$Q,6,0))</f>
        <v>SADE</v>
      </c>
      <c r="K18" s="64">
        <v>672</v>
      </c>
      <c r="L18" s="64"/>
      <c r="M18" s="64">
        <f>IFERROR(IF(B18="","",K18/VLOOKUP(AD18,Varsayımlar!B:R,17,0)),"")</f>
        <v>8</v>
      </c>
      <c r="N18" s="64"/>
      <c r="O18" s="64">
        <v>10</v>
      </c>
      <c r="P18" s="64">
        <f>IF(B18="","",VLOOKUP(AD18,Varsayımlar!$B:$Q,7,0)*K18)</f>
        <v>20160</v>
      </c>
      <c r="Q18" s="64">
        <f>IF(B18="","",VLOOKUP(AD18,Varsayımlar!$B:$Q,8,0))</f>
        <v>25</v>
      </c>
      <c r="R18" s="64" t="str">
        <f>IF(B18="","",VLOOKUP(AD18,Varsayımlar!$B:$Q,9,0))</f>
        <v>SOFT</v>
      </c>
      <c r="S18" s="64">
        <f>IF(B18="","",VLOOKUP(AD18,Varsayımlar!$B:$Q,10,0))</f>
        <v>4</v>
      </c>
      <c r="T18" s="64">
        <f>IF(B18="","",VLOOKUP(AD18,Varsayımlar!$B:$Q,11,0))</f>
        <v>30</v>
      </c>
      <c r="U18" s="64">
        <f>IF(B18="","",VLOOKUP(AD18,Varsayımlar!$B:$Q,12,0))</f>
        <v>260</v>
      </c>
      <c r="V18" s="64" t="str">
        <f>IF(B18="","",VLOOKUP(AD18,Varsayımlar!$B:$Q,13,0))</f>
        <v>YURTDIŞI</v>
      </c>
      <c r="W18" s="64">
        <f>IF(B18="","",VLOOKUP(AD18,Varsayımlar!$B:$Q,14,0))</f>
        <v>9</v>
      </c>
      <c r="X18" s="66">
        <v>46189</v>
      </c>
      <c r="Y18" s="66">
        <v>46462</v>
      </c>
      <c r="Z18" s="64" t="s">
        <v>569</v>
      </c>
      <c r="AA18" s="64" t="str">
        <f>IF(B18="","",VLOOKUP(AD18,Varsayımlar!$B:$Q,15,0))</f>
        <v>25CM TURUNCU KOLİ-SOL ÜST DİKDÖRTGENE ÜRETİM TARİHİ BASILACAK</v>
      </c>
      <c r="AB18" s="64" t="str">
        <f>IF(B18="","",VLOOKUP(AD18,Varsayımlar!$B:$Q,16,0))</f>
        <v>24-26 CM</v>
      </c>
      <c r="AC18" s="90">
        <f>IF(B18="","",VLOOKUP(Sayfa2!AD58,Varsayımlar!B:S,18,0))</f>
        <v>0</v>
      </c>
      <c r="AD18" s="90" t="str">
        <f t="shared" si="2"/>
        <v>MAGNİTMAGNİT MAVİ AMBALAJ 25 CM 260G</v>
      </c>
    </row>
    <row r="19" spans="1:30" ht="63" x14ac:dyDescent="0.25">
      <c r="A19" s="9" t="s">
        <v>127</v>
      </c>
      <c r="B19" s="64" t="s">
        <v>90</v>
      </c>
      <c r="C19" s="65">
        <f>IF(B19="","",VLOOKUP(AD19,Varsayımlar!$B:$Q,3,0))</f>
        <v>8698829380698</v>
      </c>
      <c r="D19" s="64" t="s">
        <v>234</v>
      </c>
      <c r="E19" s="64" t="s">
        <v>91</v>
      </c>
      <c r="F19" s="64"/>
      <c r="G19" s="64" t="s">
        <v>568</v>
      </c>
      <c r="H19" s="64" t="str">
        <f>IF(B19="","",VLOOKUP(AD19,Varsayımlar!$B:$Q,5,0))</f>
        <v>MAGNİT MAVİ AMBALAJ 25CM</v>
      </c>
      <c r="I19" s="64">
        <f>IF(B19="","",VLOOKUP(AD19,Varsayımlar!B:T,19,0))</f>
        <v>0</v>
      </c>
      <c r="J19" s="64" t="str">
        <f>IF(B19="","",VLOOKUP(AD19,Varsayımlar!$B:$Q,6,0))</f>
        <v>SADE</v>
      </c>
      <c r="K19" s="64">
        <v>672</v>
      </c>
      <c r="L19" s="64"/>
      <c r="M19" s="64">
        <f>IFERROR(IF(B19="","",K19/VLOOKUP(AD19,Varsayımlar!B:R,17,0)),"")</f>
        <v>8</v>
      </c>
      <c r="N19" s="64"/>
      <c r="O19" s="64">
        <v>10</v>
      </c>
      <c r="P19" s="64">
        <f>IF(B19="","",VLOOKUP(AD19,Varsayımlar!$B:$Q,7,0)*K19)</f>
        <v>20160</v>
      </c>
      <c r="Q19" s="64">
        <f>IF(B19="","",VLOOKUP(AD19,Varsayımlar!$B:$Q,8,0))</f>
        <v>25</v>
      </c>
      <c r="R19" s="64" t="str">
        <f>IF(B19="","",VLOOKUP(AD19,Varsayımlar!$B:$Q,9,0))</f>
        <v>SOFT</v>
      </c>
      <c r="S19" s="64">
        <f>IF(B19="","",VLOOKUP(AD19,Varsayımlar!$B:$Q,10,0))</f>
        <v>4</v>
      </c>
      <c r="T19" s="64">
        <f>IF(B19="","",VLOOKUP(AD19,Varsayımlar!$B:$Q,11,0))</f>
        <v>30</v>
      </c>
      <c r="U19" s="64">
        <f>IF(B19="","",VLOOKUP(AD19,Varsayımlar!$B:$Q,12,0))</f>
        <v>260</v>
      </c>
      <c r="V19" s="64" t="str">
        <f>IF(B19="","",VLOOKUP(AD19,Varsayımlar!$B:$Q,13,0))</f>
        <v>YURTDIŞI</v>
      </c>
      <c r="W19" s="64">
        <f>IF(B19="","",VLOOKUP(AD19,Varsayımlar!$B:$Q,14,0))</f>
        <v>9</v>
      </c>
      <c r="X19" s="66">
        <v>46189</v>
      </c>
      <c r="Y19" s="66">
        <v>46462</v>
      </c>
      <c r="Z19" s="64" t="s">
        <v>569</v>
      </c>
      <c r="AA19" s="64" t="str">
        <f>IF(B19="","",VLOOKUP(AD19,Varsayımlar!$B:$Q,15,0))</f>
        <v>25CM TURUNCU KOLİ-SOL ÜST DİKDÖRTGENE ÜRETİM TARİHİ BASILACAK</v>
      </c>
      <c r="AB19" s="64" t="str">
        <f>IF(B19="","",VLOOKUP(AD19,Varsayımlar!$B:$Q,16,0))</f>
        <v>24-26 CM</v>
      </c>
      <c r="AC19" s="90">
        <f>IF(B19="","",VLOOKUP(Sayfa2!AD59,Varsayımlar!B:S,18,0))</f>
        <v>0</v>
      </c>
      <c r="AD19" s="90" t="str">
        <f t="shared" si="2"/>
        <v>MAGNİTMAGNİT MAVİ AMBALAJ 25 CM 260G</v>
      </c>
    </row>
    <row r="20" spans="1:30" ht="36" customHeight="1" x14ac:dyDescent="0.25">
      <c r="A20" s="9" t="s">
        <v>137</v>
      </c>
      <c r="B20" s="120" t="s">
        <v>17</v>
      </c>
      <c r="C20" s="121">
        <f>IF(B20="","",VLOOKUP(AD20,Varsayımlar!$B:$Q,3,0))</f>
        <v>8698829380698</v>
      </c>
      <c r="D20" s="121" t="s">
        <v>494</v>
      </c>
      <c r="E20" s="122" t="s">
        <v>37</v>
      </c>
      <c r="F20" s="120" t="s">
        <v>495</v>
      </c>
      <c r="G20" s="120" t="s">
        <v>496</v>
      </c>
      <c r="H20" s="120" t="str">
        <f>IF(B20="","",VLOOKUP(AD20,Varsayımlar!$B:$Q,5,0))</f>
        <v>TORTİLLAS 25 CM 4 PCS 260G</v>
      </c>
      <c r="I20" s="120">
        <f>IF(B20="","",VLOOKUP(AD20,Varsayımlar!B:T,19,0))</f>
        <v>0</v>
      </c>
      <c r="J20" s="120" t="str">
        <f>IF(B20="","",VLOOKUP(AD20,Varsayımlar!$B:$Q,6,0))</f>
        <v>SADE</v>
      </c>
      <c r="K20" s="120">
        <v>1428</v>
      </c>
      <c r="L20" s="120"/>
      <c r="M20" s="120">
        <f t="shared" si="0"/>
        <v>17</v>
      </c>
      <c r="N20" s="120"/>
      <c r="O20" s="120">
        <v>15</v>
      </c>
      <c r="P20" s="120">
        <f>IF(B20="","",VLOOKUP(AD20,Varsayımlar!$B:$Q,7,0)*K20)</f>
        <v>42840</v>
      </c>
      <c r="Q20" s="120">
        <f>IF(B20="","",VLOOKUP(AD20,Varsayımlar!$B:$Q,8,0))</f>
        <v>25</v>
      </c>
      <c r="R20" s="120" t="str">
        <f>IF(B20="","",VLOOKUP(AD20,Varsayımlar!$B:$Q,9,0))</f>
        <v>SOFT</v>
      </c>
      <c r="S20" s="120">
        <f>IF(B20="","",VLOOKUP(AD20,Varsayımlar!$B:$Q,10,0))</f>
        <v>4</v>
      </c>
      <c r="T20" s="120">
        <f>IF(B20="","",VLOOKUP(AD20,Varsayımlar!$B:$Q,11,0))</f>
        <v>30</v>
      </c>
      <c r="U20" s="120">
        <f>IF(B20="","",VLOOKUP(AD20,Varsayımlar!$B:$Q,12,0))</f>
        <v>260</v>
      </c>
      <c r="V20" s="120" t="str">
        <f>IF(B20="","",VLOOKUP(AD20,Varsayımlar!$B:$Q,13,0))</f>
        <v>YURTDIŞI</v>
      </c>
      <c r="W20" s="120">
        <f>IF(B20="","",VLOOKUP(AD20,Varsayımlar!$B:$Q,14,0))</f>
        <v>6</v>
      </c>
      <c r="X20" s="123">
        <v>46191</v>
      </c>
      <c r="Y20" s="123">
        <v>46374</v>
      </c>
      <c r="Z20" s="120">
        <v>26061825</v>
      </c>
      <c r="AA20" s="120" t="str">
        <f>IF(B20="","",VLOOKUP(AD20,Varsayımlar!$B:$Q,15,0))</f>
        <v>TRİTON -SKT ATILACAK</v>
      </c>
      <c r="AB20" s="120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customHeight="1" x14ac:dyDescent="0.25">
      <c r="A21" s="9" t="s">
        <v>138</v>
      </c>
      <c r="B21" s="120" t="s">
        <v>17</v>
      </c>
      <c r="C21" s="121">
        <f>IF(B21="","",VLOOKUP(AD21,Varsayımlar!$B:$Q,3,0))</f>
        <v>8698829380698</v>
      </c>
      <c r="D21" s="121" t="s">
        <v>494</v>
      </c>
      <c r="E21" s="122" t="s">
        <v>37</v>
      </c>
      <c r="F21" s="120" t="s">
        <v>495</v>
      </c>
      <c r="G21" s="120" t="s">
        <v>497</v>
      </c>
      <c r="H21" s="120" t="str">
        <f>IF(B21="","",VLOOKUP(AD21,Varsayımlar!$B:$Q,5,0))</f>
        <v>TORTİLLAS 25 CM 4 PCS 260G</v>
      </c>
      <c r="I21" s="120">
        <f>IF(B21="","",VLOOKUP(AD21,Varsayımlar!B:T,19,0))</f>
        <v>0</v>
      </c>
      <c r="J21" s="120" t="str">
        <f>IF(B21="","",VLOOKUP(AD21,Varsayımlar!$B:$Q,6,0))</f>
        <v>SADE</v>
      </c>
      <c r="K21" s="120">
        <v>1008</v>
      </c>
      <c r="L21" s="120"/>
      <c r="M21" s="120">
        <f t="shared" si="0"/>
        <v>12</v>
      </c>
      <c r="N21" s="120"/>
      <c r="O21" s="120">
        <v>10</v>
      </c>
      <c r="P21" s="120">
        <f>IF(B21="","",VLOOKUP(AD21,Varsayımlar!$B:$Q,7,0)*K21)</f>
        <v>30240</v>
      </c>
      <c r="Q21" s="120">
        <f>IF(B21="","",VLOOKUP(AD21,Varsayımlar!$B:$Q,8,0))</f>
        <v>25</v>
      </c>
      <c r="R21" s="120" t="str">
        <f>IF(B21="","",VLOOKUP(AD21,Varsayımlar!$B:$Q,9,0))</f>
        <v>SOFT</v>
      </c>
      <c r="S21" s="120">
        <f>IF(B21="","",VLOOKUP(AD21,Varsayımlar!$B:$Q,10,0))</f>
        <v>4</v>
      </c>
      <c r="T21" s="120">
        <f>IF(B21="","",VLOOKUP(AD21,Varsayımlar!$B:$Q,11,0))</f>
        <v>30</v>
      </c>
      <c r="U21" s="120">
        <f>IF(B21="","",VLOOKUP(AD21,Varsayımlar!$B:$Q,12,0))</f>
        <v>260</v>
      </c>
      <c r="V21" s="120" t="str">
        <f>IF(B21="","",VLOOKUP(AD21,Varsayımlar!$B:$Q,13,0))</f>
        <v>YURTDIŞI</v>
      </c>
      <c r="W21" s="120">
        <f>IF(B21="","",VLOOKUP(AD21,Varsayımlar!$B:$Q,14,0))</f>
        <v>6</v>
      </c>
      <c r="X21" s="123">
        <v>46191</v>
      </c>
      <c r="Y21" s="123">
        <v>46374</v>
      </c>
      <c r="Z21" s="120">
        <v>26061825</v>
      </c>
      <c r="AA21" s="120" t="str">
        <f>IF(B21="","",VLOOKUP(AD21,Varsayımlar!$B:$Q,15,0))</f>
        <v>TRİTON -SKT ATILACAK</v>
      </c>
      <c r="AB21" s="120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customHeight="1" x14ac:dyDescent="0.25">
      <c r="A22" s="9" t="s">
        <v>188</v>
      </c>
      <c r="B22" s="70" t="s">
        <v>17</v>
      </c>
      <c r="C22" s="71">
        <f>IF(B22="","",VLOOKUP(AD22,Varsayımlar!$B:$Q,3,0))</f>
        <v>8698829380698</v>
      </c>
      <c r="D22" s="71" t="s">
        <v>498</v>
      </c>
      <c r="E22" s="106" t="s">
        <v>37</v>
      </c>
      <c r="F22" s="70" t="s">
        <v>499</v>
      </c>
      <c r="G22" s="70" t="s">
        <v>500</v>
      </c>
      <c r="H22" s="70" t="str">
        <f>IF(B22="","",VLOOKUP(AD22,Varsayımlar!$B:$Q,5,0))</f>
        <v>TORTİLLAS 25 CM 4 PCS 260G</v>
      </c>
      <c r="I22" s="70">
        <f>IF(B22="","",VLOOKUP(AD22,Varsayımlar!B:T,19,0))</f>
        <v>0</v>
      </c>
      <c r="J22" s="70" t="str">
        <f>IF(B22="","",VLOOKUP(AD22,Varsayımlar!$B:$Q,6,0))</f>
        <v>SADE</v>
      </c>
      <c r="K22" s="70">
        <v>1512</v>
      </c>
      <c r="L22" s="70"/>
      <c r="M22" s="70">
        <f t="shared" si="0"/>
        <v>18</v>
      </c>
      <c r="N22" s="70"/>
      <c r="O22" s="70">
        <v>15</v>
      </c>
      <c r="P22" s="70">
        <f>IF(B22="","",VLOOKUP(AD22,Varsayımlar!$B:$Q,7,0)*K22)</f>
        <v>45360</v>
      </c>
      <c r="Q22" s="70">
        <f>IF(B22="","",VLOOKUP(AD22,Varsayımlar!$B:$Q,8,0))</f>
        <v>25</v>
      </c>
      <c r="R22" s="70" t="str">
        <f>IF(B22="","",VLOOKUP(AD22,Varsayımlar!$B:$Q,9,0))</f>
        <v>SOFT</v>
      </c>
      <c r="S22" s="70">
        <f>IF(B22="","",VLOOKUP(AD22,Varsayımlar!$B:$Q,10,0))</f>
        <v>4</v>
      </c>
      <c r="T22" s="70">
        <f>IF(B22="","",VLOOKUP(AD22,Varsayımlar!$B:$Q,11,0))</f>
        <v>30</v>
      </c>
      <c r="U22" s="70">
        <f>IF(B22="","",VLOOKUP(AD22,Varsayımlar!$B:$Q,12,0))</f>
        <v>260</v>
      </c>
      <c r="V22" s="70" t="str">
        <f>IF(B22="","",VLOOKUP(AD22,Varsayımlar!$B:$Q,13,0))</f>
        <v>YURTDIŞI</v>
      </c>
      <c r="W22" s="70">
        <f>IF(B22="","",VLOOKUP(AD22,Varsayımlar!$B:$Q,14,0))</f>
        <v>6</v>
      </c>
      <c r="X22" s="73">
        <v>46192</v>
      </c>
      <c r="Y22" s="73">
        <v>46375</v>
      </c>
      <c r="Z22" s="70">
        <v>26061925</v>
      </c>
      <c r="AA22" s="70" t="str">
        <f>IF(B22="","",VLOOKUP(AD22,Varsayımlar!$B:$Q,15,0))</f>
        <v>TRİTON -SKT ATILACAK</v>
      </c>
      <c r="AB22" s="70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customHeight="1" x14ac:dyDescent="0.25">
      <c r="A23" s="9" t="s">
        <v>189</v>
      </c>
      <c r="B23" s="70" t="s">
        <v>17</v>
      </c>
      <c r="C23" s="71">
        <f>IF(B23="","",VLOOKUP(AD23,Varsayımlar!$B:$Q,3,0))</f>
        <v>8698829380698</v>
      </c>
      <c r="D23" s="71" t="s">
        <v>498</v>
      </c>
      <c r="E23" s="106" t="s">
        <v>37</v>
      </c>
      <c r="F23" s="70" t="s">
        <v>499</v>
      </c>
      <c r="G23" s="70" t="s">
        <v>501</v>
      </c>
      <c r="H23" s="70" t="str">
        <f>IF(B23="","",VLOOKUP(AD23,Varsayımlar!$B:$Q,5,0))</f>
        <v>TORTİLLAS 25 CM 4 PCS 260G</v>
      </c>
      <c r="I23" s="70">
        <f>IF(B23="","",VLOOKUP(AD23,Varsayımlar!B:T,19,0))</f>
        <v>0</v>
      </c>
      <c r="J23" s="70" t="str">
        <f>IF(B23="","",VLOOKUP(AD23,Varsayımlar!$B:$Q,6,0))</f>
        <v>SADE</v>
      </c>
      <c r="K23" s="70">
        <v>924</v>
      </c>
      <c r="L23" s="70"/>
      <c r="M23" s="70">
        <f t="shared" si="0"/>
        <v>11</v>
      </c>
      <c r="N23" s="70"/>
      <c r="O23" s="70">
        <v>10</v>
      </c>
      <c r="P23" s="70">
        <f>IF(B23="","",VLOOKUP(AD23,Varsayımlar!$B:$Q,7,0)*K23)</f>
        <v>27720</v>
      </c>
      <c r="Q23" s="70">
        <f>IF(B23="","",VLOOKUP(AD23,Varsayımlar!$B:$Q,8,0))</f>
        <v>25</v>
      </c>
      <c r="R23" s="70" t="str">
        <f>IF(B23="","",VLOOKUP(AD23,Varsayımlar!$B:$Q,9,0))</f>
        <v>SOFT</v>
      </c>
      <c r="S23" s="70">
        <f>IF(B23="","",VLOOKUP(AD23,Varsayımlar!$B:$Q,10,0))</f>
        <v>4</v>
      </c>
      <c r="T23" s="70">
        <f>IF(B23="","",VLOOKUP(AD23,Varsayımlar!$B:$Q,11,0))</f>
        <v>30</v>
      </c>
      <c r="U23" s="70">
        <f>IF(B23="","",VLOOKUP(AD23,Varsayımlar!$B:$Q,12,0))</f>
        <v>260</v>
      </c>
      <c r="V23" s="70" t="str">
        <f>IF(B23="","",VLOOKUP(AD23,Varsayımlar!$B:$Q,13,0))</f>
        <v>YURTDIŞI</v>
      </c>
      <c r="W23" s="70">
        <f>IF(B23="","",VLOOKUP(AD23,Varsayımlar!$B:$Q,14,0))</f>
        <v>6</v>
      </c>
      <c r="X23" s="73">
        <v>46192</v>
      </c>
      <c r="Y23" s="73">
        <v>46375</v>
      </c>
      <c r="Z23" s="70">
        <v>26061925</v>
      </c>
      <c r="AA23" s="70" t="str">
        <f>IF(B23="","",VLOOKUP(AD23,Varsayımlar!$B:$Q,15,0))</f>
        <v>TRİTON -SKT ATILACAK</v>
      </c>
      <c r="AB23" s="70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customHeight="1" x14ac:dyDescent="0.25">
      <c r="A24" s="9" t="s">
        <v>190</v>
      </c>
      <c r="B24" s="77" t="s">
        <v>17</v>
      </c>
      <c r="C24" s="76">
        <f>IF(B24="","",VLOOKUP(AD24,Varsayımlar!$B:$Q,3,0))</f>
        <v>8698829380698</v>
      </c>
      <c r="D24" s="76" t="s">
        <v>502</v>
      </c>
      <c r="E24" s="119" t="s">
        <v>37</v>
      </c>
      <c r="F24" s="77" t="s">
        <v>503</v>
      </c>
      <c r="G24" s="77" t="s">
        <v>504</v>
      </c>
      <c r="H24" s="77" t="str">
        <f>IF(B24="","",VLOOKUP(AD24,Varsayımlar!$B:$Q,5,0))</f>
        <v>TORTİLLAS 25 CM 4 PCS 260G</v>
      </c>
      <c r="I24" s="77">
        <f>IF(B24="","",VLOOKUP(AD24,Varsayımlar!B:T,19,0))</f>
        <v>0</v>
      </c>
      <c r="J24" s="77" t="str">
        <f>IF(B24="","",VLOOKUP(AD24,Varsayımlar!$B:$Q,6,0))</f>
        <v>SADE</v>
      </c>
      <c r="K24" s="77">
        <v>2016</v>
      </c>
      <c r="L24" s="77"/>
      <c r="M24" s="77">
        <f t="shared" si="0"/>
        <v>24</v>
      </c>
      <c r="N24" s="77"/>
      <c r="O24" s="77"/>
      <c r="P24" s="77">
        <f>IF(B24="","",VLOOKUP(AD24,Varsayımlar!$B:$Q,7,0)*K24)</f>
        <v>60480</v>
      </c>
      <c r="Q24" s="77">
        <f>IF(B24="","",VLOOKUP(AD24,Varsayımlar!$B:$Q,8,0))</f>
        <v>25</v>
      </c>
      <c r="R24" s="77" t="str">
        <f>IF(B24="","",VLOOKUP(AD24,Varsayımlar!$B:$Q,9,0))</f>
        <v>SOFT</v>
      </c>
      <c r="S24" s="77">
        <f>IF(B24="","",VLOOKUP(AD24,Varsayımlar!$B:$Q,10,0))</f>
        <v>4</v>
      </c>
      <c r="T24" s="77">
        <f>IF(B24="","",VLOOKUP(AD24,Varsayımlar!$B:$Q,11,0))</f>
        <v>30</v>
      </c>
      <c r="U24" s="77">
        <f>IF(B24="","",VLOOKUP(AD24,Varsayımlar!$B:$Q,12,0))</f>
        <v>260</v>
      </c>
      <c r="V24" s="77" t="str">
        <f>IF(B24="","",VLOOKUP(AD24,Varsayımlar!$B:$Q,13,0))</f>
        <v>YURTDIŞI</v>
      </c>
      <c r="W24" s="77">
        <f>IF(B24="","",VLOOKUP(AD24,Varsayımlar!$B:$Q,14,0))</f>
        <v>6</v>
      </c>
      <c r="X24" s="78">
        <v>46195</v>
      </c>
      <c r="Y24" s="78">
        <v>46378</v>
      </c>
      <c r="Z24" s="77">
        <v>26062225</v>
      </c>
      <c r="AA24" s="77" t="str">
        <f>IF(B24="","",VLOOKUP(AD24,Varsayımlar!$B:$Q,15,0))</f>
        <v>TRİTON -SKT ATILACAK</v>
      </c>
      <c r="AB24" s="77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customHeight="1" x14ac:dyDescent="0.25">
      <c r="A25" s="9" t="s">
        <v>191</v>
      </c>
      <c r="B25" s="77" t="s">
        <v>17</v>
      </c>
      <c r="C25" s="76">
        <f>IF(B25="","",VLOOKUP(AD25,Varsayımlar!$B:$Q,3,0))</f>
        <v>8698829380698</v>
      </c>
      <c r="D25" s="76" t="s">
        <v>502</v>
      </c>
      <c r="E25" s="119" t="s">
        <v>37</v>
      </c>
      <c r="F25" s="77" t="s">
        <v>503</v>
      </c>
      <c r="G25" s="77" t="s">
        <v>505</v>
      </c>
      <c r="H25" s="77" t="str">
        <f>IF(B25="","",VLOOKUP(AD25,Varsayımlar!$B:$Q,5,0))</f>
        <v>TORTİLLAS 25 CM 4 PCS 260G</v>
      </c>
      <c r="I25" s="77">
        <f>IF(B25="","",VLOOKUP(AD25,Varsayımlar!B:T,19,0))</f>
        <v>0</v>
      </c>
      <c r="J25" s="77" t="str">
        <f>IF(B25="","",VLOOKUP(AD25,Varsayımlar!$B:$Q,6,0))</f>
        <v>SADE</v>
      </c>
      <c r="K25" s="77">
        <v>420</v>
      </c>
      <c r="L25" s="77"/>
      <c r="M25" s="77">
        <f t="shared" si="0"/>
        <v>5</v>
      </c>
      <c r="N25" s="77"/>
      <c r="O25" s="77"/>
      <c r="P25" s="77">
        <f>IF(B25="","",VLOOKUP(AD25,Varsayımlar!$B:$Q,7,0)*K25)</f>
        <v>12600</v>
      </c>
      <c r="Q25" s="77">
        <f>IF(B25="","",VLOOKUP(AD25,Varsayımlar!$B:$Q,8,0))</f>
        <v>25</v>
      </c>
      <c r="R25" s="77" t="str">
        <f>IF(B25="","",VLOOKUP(AD25,Varsayımlar!$B:$Q,9,0))</f>
        <v>SOFT</v>
      </c>
      <c r="S25" s="77">
        <f>IF(B25="","",VLOOKUP(AD25,Varsayımlar!$B:$Q,10,0))</f>
        <v>4</v>
      </c>
      <c r="T25" s="77">
        <f>IF(B25="","",VLOOKUP(AD25,Varsayımlar!$B:$Q,11,0))</f>
        <v>30</v>
      </c>
      <c r="U25" s="77">
        <f>IF(B25="","",VLOOKUP(AD25,Varsayımlar!$B:$Q,12,0))</f>
        <v>260</v>
      </c>
      <c r="V25" s="77" t="str">
        <f>IF(B25="","",VLOOKUP(AD25,Varsayımlar!$B:$Q,13,0))</f>
        <v>YURTDIŞI</v>
      </c>
      <c r="W25" s="77">
        <f>IF(B25="","",VLOOKUP(AD25,Varsayımlar!$B:$Q,14,0))</f>
        <v>6</v>
      </c>
      <c r="X25" s="78">
        <v>46195</v>
      </c>
      <c r="Y25" s="78">
        <v>46378</v>
      </c>
      <c r="Z25" s="77">
        <v>26062225</v>
      </c>
      <c r="AA25" s="77" t="str">
        <f>IF(B25="","",VLOOKUP(AD25,Varsayımlar!$B:$Q,15,0))</f>
        <v>TRİTON -SKT ATILACAK</v>
      </c>
      <c r="AB25" s="77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customHeight="1" x14ac:dyDescent="0.25">
      <c r="A26" s="9" t="s">
        <v>192</v>
      </c>
      <c r="B26" s="111" t="s">
        <v>17</v>
      </c>
      <c r="C26" s="112">
        <f>IF(B26="","",VLOOKUP(AD26,Varsayımlar!$B:$Q,3,0))</f>
        <v>8698829380698</v>
      </c>
      <c r="D26" s="112" t="s">
        <v>506</v>
      </c>
      <c r="E26" s="113" t="s">
        <v>37</v>
      </c>
      <c r="F26" s="111" t="s">
        <v>507</v>
      </c>
      <c r="G26" s="111" t="s">
        <v>508</v>
      </c>
      <c r="H26" s="111" t="str">
        <f>IF(B26="","",VLOOKUP(AD26,Varsayımlar!$B:$Q,5,0))</f>
        <v>TORTİLLAS 25 CM 4 PCS 260G</v>
      </c>
      <c r="I26" s="111">
        <f>IF(B26="","",VLOOKUP(AD26,Varsayımlar!B:T,19,0))</f>
        <v>0</v>
      </c>
      <c r="J26" s="111" t="str">
        <f>IF(B26="","",VLOOKUP(AD26,Varsayımlar!$B:$Q,6,0))</f>
        <v>SADE</v>
      </c>
      <c r="K26" s="111">
        <v>2436</v>
      </c>
      <c r="L26" s="111"/>
      <c r="M26" s="111">
        <f t="shared" si="0"/>
        <v>29</v>
      </c>
      <c r="N26" s="111"/>
      <c r="O26" s="111"/>
      <c r="P26" s="111">
        <f>IF(B26="","",VLOOKUP(AD26,Varsayımlar!$B:$Q,7,0)*K26)</f>
        <v>73080</v>
      </c>
      <c r="Q26" s="111">
        <f>IF(B26="","",VLOOKUP(AD26,Varsayımlar!$B:$Q,8,0))</f>
        <v>25</v>
      </c>
      <c r="R26" s="111" t="str">
        <f>IF(B26="","",VLOOKUP(AD26,Varsayımlar!$B:$Q,9,0))</f>
        <v>SOFT</v>
      </c>
      <c r="S26" s="111">
        <f>IF(B26="","",VLOOKUP(AD26,Varsayımlar!$B:$Q,10,0))</f>
        <v>4</v>
      </c>
      <c r="T26" s="111">
        <f>IF(B26="","",VLOOKUP(AD26,Varsayımlar!$B:$Q,11,0))</f>
        <v>30</v>
      </c>
      <c r="U26" s="111">
        <f>IF(B26="","",VLOOKUP(AD26,Varsayımlar!$B:$Q,12,0))</f>
        <v>260</v>
      </c>
      <c r="V26" s="111" t="str">
        <f>IF(B26="","",VLOOKUP(AD26,Varsayımlar!$B:$Q,13,0))</f>
        <v>YURTDIŞI</v>
      </c>
      <c r="W26" s="111">
        <f>IF(B26="","",VLOOKUP(AD26,Varsayımlar!$B:$Q,14,0))</f>
        <v>6</v>
      </c>
      <c r="X26" s="114">
        <v>46196</v>
      </c>
      <c r="Y26" s="114">
        <v>46379</v>
      </c>
      <c r="Z26" s="111">
        <v>26062325</v>
      </c>
      <c r="AA26" s="111" t="str">
        <f>IF(B26="","",VLOOKUP(AD26,Varsayımlar!$B:$Q,15,0))</f>
        <v>TRİTON -SKT ATILACAK</v>
      </c>
      <c r="AB26" s="111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customHeight="1" x14ac:dyDescent="0.25">
      <c r="A27" s="9" t="s">
        <v>193</v>
      </c>
      <c r="B27" s="107" t="s">
        <v>17</v>
      </c>
      <c r="C27" s="108">
        <f>IF(B27="","",VLOOKUP(AD27,Varsayımlar!$B:$Q,3,0))</f>
        <v>8698829380698</v>
      </c>
      <c r="D27" s="108" t="s">
        <v>509</v>
      </c>
      <c r="E27" s="109" t="s">
        <v>37</v>
      </c>
      <c r="F27" s="107" t="s">
        <v>510</v>
      </c>
      <c r="G27" s="107" t="s">
        <v>511</v>
      </c>
      <c r="H27" s="107" t="str">
        <f>IF(B27="","",VLOOKUP(AD27,Varsayımlar!$B:$Q,5,0))</f>
        <v>TORTİLLAS 25 CM 4 PCS 260G</v>
      </c>
      <c r="I27" s="107">
        <f>IF(B27="","",VLOOKUP(AD27,Varsayımlar!B:T,19,0))</f>
        <v>0</v>
      </c>
      <c r="J27" s="107" t="str">
        <f>IF(B27="","",VLOOKUP(AD27,Varsayımlar!$B:$Q,6,0))</f>
        <v>SADE</v>
      </c>
      <c r="K27" s="107">
        <v>1428</v>
      </c>
      <c r="L27" s="107"/>
      <c r="M27" s="107">
        <f t="shared" si="0"/>
        <v>17</v>
      </c>
      <c r="N27" s="107"/>
      <c r="O27" s="107"/>
      <c r="P27" s="107">
        <f>IF(B27="","",VLOOKUP(AD27,Varsayımlar!$B:$Q,7,0)*K27)</f>
        <v>42840</v>
      </c>
      <c r="Q27" s="107">
        <f>IF(B27="","",VLOOKUP(AD27,Varsayımlar!$B:$Q,8,0))</f>
        <v>25</v>
      </c>
      <c r="R27" s="107" t="str">
        <f>IF(B27="","",VLOOKUP(AD27,Varsayımlar!$B:$Q,9,0))</f>
        <v>SOFT</v>
      </c>
      <c r="S27" s="107">
        <f>IF(B27="","",VLOOKUP(AD27,Varsayımlar!$B:$Q,10,0))</f>
        <v>4</v>
      </c>
      <c r="T27" s="107">
        <f>IF(B27="","",VLOOKUP(AD27,Varsayımlar!$B:$Q,11,0))</f>
        <v>30</v>
      </c>
      <c r="U27" s="107">
        <f>IF(B27="","",VLOOKUP(AD27,Varsayımlar!$B:$Q,12,0))</f>
        <v>260</v>
      </c>
      <c r="V27" s="107" t="str">
        <f>IF(B27="","",VLOOKUP(AD27,Varsayımlar!$B:$Q,13,0))</f>
        <v>YURTDIŞI</v>
      </c>
      <c r="W27" s="107">
        <f>IF(B27="","",VLOOKUP(AD27,Varsayımlar!$B:$Q,14,0))</f>
        <v>6</v>
      </c>
      <c r="X27" s="110">
        <v>46197</v>
      </c>
      <c r="Y27" s="110">
        <v>46380</v>
      </c>
      <c r="Z27" s="107">
        <v>26062425</v>
      </c>
      <c r="AA27" s="107" t="str">
        <f>IF(B27="","",VLOOKUP(AD27,Varsayımlar!$B:$Q,15,0))</f>
        <v>TRİTON -SKT ATILACAK</v>
      </c>
      <c r="AB27" s="107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customHeight="1" x14ac:dyDescent="0.25">
      <c r="A28" s="9" t="s">
        <v>194</v>
      </c>
      <c r="B28" s="107" t="s">
        <v>17</v>
      </c>
      <c r="C28" s="108">
        <f>IF(B28="","",VLOOKUP(AD28,Varsayımlar!$B:$Q,3,0))</f>
        <v>8698829380698</v>
      </c>
      <c r="D28" s="108" t="s">
        <v>509</v>
      </c>
      <c r="E28" s="109" t="s">
        <v>37</v>
      </c>
      <c r="F28" s="107" t="s">
        <v>510</v>
      </c>
      <c r="G28" s="107" t="s">
        <v>512</v>
      </c>
      <c r="H28" s="107" t="str">
        <f>IF(B28="","",VLOOKUP(AD28,Varsayımlar!$B:$Q,5,0))</f>
        <v>TORTİLLAS 25 CM 4 PCS 260G</v>
      </c>
      <c r="I28" s="107">
        <f>IF(B28="","",VLOOKUP(AD28,Varsayımlar!B:T,19,0))</f>
        <v>0</v>
      </c>
      <c r="J28" s="107" t="str">
        <f>IF(B28="","",VLOOKUP(AD28,Varsayımlar!$B:$Q,6,0))</f>
        <v>SADE</v>
      </c>
      <c r="K28" s="107">
        <v>1008</v>
      </c>
      <c r="L28" s="107"/>
      <c r="M28" s="107">
        <f t="shared" si="0"/>
        <v>12</v>
      </c>
      <c r="N28" s="107"/>
      <c r="O28" s="107"/>
      <c r="P28" s="107">
        <f>IF(B28="","",VLOOKUP(AD28,Varsayımlar!$B:$Q,7,0)*K28)</f>
        <v>30240</v>
      </c>
      <c r="Q28" s="107">
        <f>IF(B28="","",VLOOKUP(AD28,Varsayımlar!$B:$Q,8,0))</f>
        <v>25</v>
      </c>
      <c r="R28" s="107" t="str">
        <f>IF(B28="","",VLOOKUP(AD28,Varsayımlar!$B:$Q,9,0))</f>
        <v>SOFT</v>
      </c>
      <c r="S28" s="107">
        <f>IF(B28="","",VLOOKUP(AD28,Varsayımlar!$B:$Q,10,0))</f>
        <v>4</v>
      </c>
      <c r="T28" s="107">
        <f>IF(B28="","",VLOOKUP(AD28,Varsayımlar!$B:$Q,11,0))</f>
        <v>30</v>
      </c>
      <c r="U28" s="107">
        <f>IF(B28="","",VLOOKUP(AD28,Varsayımlar!$B:$Q,12,0))</f>
        <v>260</v>
      </c>
      <c r="V28" s="107" t="str">
        <f>IF(B28="","",VLOOKUP(AD28,Varsayımlar!$B:$Q,13,0))</f>
        <v>YURTDIŞI</v>
      </c>
      <c r="W28" s="107">
        <f>IF(B28="","",VLOOKUP(AD28,Varsayımlar!$B:$Q,14,0))</f>
        <v>6</v>
      </c>
      <c r="X28" s="110">
        <v>46197</v>
      </c>
      <c r="Y28" s="110">
        <v>46380</v>
      </c>
      <c r="Z28" s="107">
        <v>26062425</v>
      </c>
      <c r="AA28" s="107" t="str">
        <f>IF(B28="","",VLOOKUP(AD28,Varsayımlar!$B:$Q,15,0))</f>
        <v>TRİTON -SKT ATILACAK</v>
      </c>
      <c r="AB28" s="107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customHeight="1" x14ac:dyDescent="0.25">
      <c r="A29" s="9" t="s">
        <v>195</v>
      </c>
      <c r="B29" s="67" t="s">
        <v>17</v>
      </c>
      <c r="C29" s="4">
        <f>IF(B29="","",VLOOKUP(AD29,Varsayımlar!$B:$Q,3,0))</f>
        <v>8698829380698</v>
      </c>
      <c r="D29" s="4" t="s">
        <v>513</v>
      </c>
      <c r="E29" s="105" t="s">
        <v>37</v>
      </c>
      <c r="F29" s="67" t="s">
        <v>514</v>
      </c>
      <c r="G29" s="67" t="s">
        <v>515</v>
      </c>
      <c r="H29" s="67" t="str">
        <f>IF(B29="","",VLOOKUP(AD29,Varsayımlar!$B:$Q,5,0))</f>
        <v>TORTİLLAS 25 CM 4 PCS 260G</v>
      </c>
      <c r="I29" s="67">
        <f>IF(B29="","",VLOOKUP(AD29,Varsayımlar!B:T,19,0))</f>
        <v>0</v>
      </c>
      <c r="J29" s="67" t="str">
        <f>IF(B29="","",VLOOKUP(AD29,Varsayımlar!$B:$Q,6,0))</f>
        <v>SADE</v>
      </c>
      <c r="K29" s="67">
        <v>1344</v>
      </c>
      <c r="L29" s="67"/>
      <c r="M29" s="67">
        <f t="shared" si="0"/>
        <v>16</v>
      </c>
      <c r="N29" s="67"/>
      <c r="O29" s="67"/>
      <c r="P29" s="67">
        <f>IF(B29="","",VLOOKUP(AD29,Varsayımlar!$B:$Q,7,0)*K29)</f>
        <v>40320</v>
      </c>
      <c r="Q29" s="67">
        <f>IF(B29="","",VLOOKUP(AD29,Varsayımlar!$B:$Q,8,0))</f>
        <v>25</v>
      </c>
      <c r="R29" s="67" t="str">
        <f>IF(B29="","",VLOOKUP(AD29,Varsayımlar!$B:$Q,9,0))</f>
        <v>SOFT</v>
      </c>
      <c r="S29" s="67">
        <f>IF(B29="","",VLOOKUP(AD29,Varsayımlar!$B:$Q,10,0))</f>
        <v>4</v>
      </c>
      <c r="T29" s="67">
        <f>IF(B29="","",VLOOKUP(AD29,Varsayımlar!$B:$Q,11,0))</f>
        <v>30</v>
      </c>
      <c r="U29" s="67">
        <f>IF(B29="","",VLOOKUP(AD29,Varsayımlar!$B:$Q,12,0))</f>
        <v>260</v>
      </c>
      <c r="V29" s="67" t="str">
        <f>IF(B29="","",VLOOKUP(AD29,Varsayımlar!$B:$Q,13,0))</f>
        <v>YURTDIŞI</v>
      </c>
      <c r="W29" s="67">
        <f>IF(B29="","",VLOOKUP(AD29,Varsayımlar!$B:$Q,14,0))</f>
        <v>6</v>
      </c>
      <c r="X29" s="68">
        <v>46198</v>
      </c>
      <c r="Y29" s="68">
        <v>46381</v>
      </c>
      <c r="Z29" s="67">
        <v>26062525</v>
      </c>
      <c r="AA29" s="67" t="str">
        <f>IF(B29="","",VLOOKUP(AD29,Varsayımlar!$B:$Q,15,0))</f>
        <v>TRİTON -SKT ATILACAK</v>
      </c>
      <c r="AB29" s="67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customHeight="1" x14ac:dyDescent="0.25">
      <c r="A30" s="9" t="s">
        <v>196</v>
      </c>
      <c r="B30" s="67" t="s">
        <v>17</v>
      </c>
      <c r="C30" s="4">
        <f>IF(B30="","",VLOOKUP(AD30,Varsayımlar!$B:$Q,3,0))</f>
        <v>8698829380698</v>
      </c>
      <c r="D30" s="4" t="s">
        <v>513</v>
      </c>
      <c r="E30" s="105" t="s">
        <v>37</v>
      </c>
      <c r="F30" s="67" t="s">
        <v>514</v>
      </c>
      <c r="G30" s="67" t="s">
        <v>516</v>
      </c>
      <c r="H30" s="67" t="str">
        <f>IF(B30="","",VLOOKUP(AD30,Varsayımlar!$B:$Q,5,0))</f>
        <v>TORTİLLAS 25 CM 4 PCS 260G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1092</v>
      </c>
      <c r="L30" s="67"/>
      <c r="M30" s="67">
        <f t="shared" si="0"/>
        <v>13</v>
      </c>
      <c r="N30" s="67"/>
      <c r="O30" s="67"/>
      <c r="P30" s="67">
        <f>IF(B30="","",VLOOKUP(AD30,Varsayımlar!$B:$Q,7,0)*K30)</f>
        <v>32760</v>
      </c>
      <c r="Q30" s="67">
        <f>IF(B30="","",VLOOKUP(AD30,Varsayımlar!$B:$Q,8,0))</f>
        <v>25</v>
      </c>
      <c r="R30" s="67" t="str">
        <f>IF(B30="","",VLOOKUP(AD30,Varsayımlar!$B:$Q,9,0))</f>
        <v>SOFT</v>
      </c>
      <c r="S30" s="67">
        <f>IF(B30="","",VLOOKUP(AD30,Varsayımlar!$B:$Q,10,0))</f>
        <v>4</v>
      </c>
      <c r="T30" s="67">
        <f>IF(B30="","",VLOOKUP(AD30,Varsayımlar!$B:$Q,11,0))</f>
        <v>30</v>
      </c>
      <c r="U30" s="67">
        <f>IF(B30="","",VLOOKUP(AD30,Varsayımlar!$B:$Q,12,0))</f>
        <v>260</v>
      </c>
      <c r="V30" s="67" t="str">
        <f>IF(B30="","",VLOOKUP(AD30,Varsayımlar!$B:$Q,13,0))</f>
        <v>YURTDIŞI</v>
      </c>
      <c r="W30" s="67">
        <f>IF(B30="","",VLOOKUP(AD30,Varsayımlar!$B:$Q,14,0))</f>
        <v>6</v>
      </c>
      <c r="X30" s="68">
        <v>46198</v>
      </c>
      <c r="Y30" s="68">
        <v>46381</v>
      </c>
      <c r="Z30" s="67">
        <v>26062525</v>
      </c>
      <c r="AA30" s="67" t="str">
        <f>IF(B30="","",VLOOKUP(AD30,Varsayımlar!$B:$Q,15,0))</f>
        <v>TRİTON -SKT ATILACAK</v>
      </c>
      <c r="AB30" s="67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customHeight="1" x14ac:dyDescent="0.25">
      <c r="A31" s="9" t="s">
        <v>197</v>
      </c>
      <c r="B31" s="115" t="s">
        <v>17</v>
      </c>
      <c r="C31" s="116">
        <f>IF(B31="","",VLOOKUP(AD31,Varsayımlar!$B:$Q,3,0))</f>
        <v>8698829380698</v>
      </c>
      <c r="D31" s="116" t="s">
        <v>517</v>
      </c>
      <c r="E31" s="117" t="s">
        <v>37</v>
      </c>
      <c r="F31" s="115" t="s">
        <v>518</v>
      </c>
      <c r="G31" s="115" t="s">
        <v>519</v>
      </c>
      <c r="H31" s="115" t="str">
        <f>IF(B31="","",VLOOKUP(AD31,Varsayımlar!$B:$Q,5,0))</f>
        <v>TORTİLLAS 25 CM 4 PCS 260G</v>
      </c>
      <c r="I31" s="115">
        <f>IF(B31="","",VLOOKUP(AD31,Varsayımlar!B:T,19,0))</f>
        <v>0</v>
      </c>
      <c r="J31" s="115" t="str">
        <f>IF(B31="","",VLOOKUP(AD31,Varsayımlar!$B:$Q,6,0))</f>
        <v>SADE</v>
      </c>
      <c r="K31" s="115">
        <v>1260</v>
      </c>
      <c r="L31" s="115"/>
      <c r="M31" s="115">
        <f t="shared" si="0"/>
        <v>15</v>
      </c>
      <c r="N31" s="115"/>
      <c r="O31" s="115"/>
      <c r="P31" s="115">
        <f>IF(B31="","",VLOOKUP(AD31,Varsayımlar!$B:$Q,7,0)*K31)</f>
        <v>37800</v>
      </c>
      <c r="Q31" s="115">
        <f>IF(B31="","",VLOOKUP(AD31,Varsayımlar!$B:$Q,8,0))</f>
        <v>25</v>
      </c>
      <c r="R31" s="115" t="str">
        <f>IF(B31="","",VLOOKUP(AD31,Varsayımlar!$B:$Q,9,0))</f>
        <v>SOFT</v>
      </c>
      <c r="S31" s="115">
        <f>IF(B31="","",VLOOKUP(AD31,Varsayımlar!$B:$Q,10,0))</f>
        <v>4</v>
      </c>
      <c r="T31" s="115">
        <f>IF(B31="","",VLOOKUP(AD31,Varsayımlar!$B:$Q,11,0))</f>
        <v>30</v>
      </c>
      <c r="U31" s="115">
        <f>IF(B31="","",VLOOKUP(AD31,Varsayımlar!$B:$Q,12,0))</f>
        <v>260</v>
      </c>
      <c r="V31" s="115" t="str">
        <f>IF(B31="","",VLOOKUP(AD31,Varsayımlar!$B:$Q,13,0))</f>
        <v>YURTDIŞI</v>
      </c>
      <c r="W31" s="115">
        <f>IF(B31="","",VLOOKUP(AD31,Varsayımlar!$B:$Q,14,0))</f>
        <v>6</v>
      </c>
      <c r="X31" s="118">
        <v>46199</v>
      </c>
      <c r="Y31" s="118">
        <v>46382</v>
      </c>
      <c r="Z31" s="115">
        <v>26062625</v>
      </c>
      <c r="AA31" s="115" t="str">
        <f>IF(B31="","",VLOOKUP(AD31,Varsayımlar!$B:$Q,15,0))</f>
        <v>TRİTON -SKT ATILACAK</v>
      </c>
      <c r="AB31" s="115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customHeight="1" x14ac:dyDescent="0.25">
      <c r="A32" s="9" t="s">
        <v>198</v>
      </c>
      <c r="B32" s="115" t="s">
        <v>17</v>
      </c>
      <c r="C32" s="116">
        <f>IF(B32="","",VLOOKUP(AD32,Varsayımlar!$B:$Q,3,0))</f>
        <v>8698829380698</v>
      </c>
      <c r="D32" s="116" t="s">
        <v>517</v>
      </c>
      <c r="E32" s="117" t="s">
        <v>37</v>
      </c>
      <c r="F32" s="115" t="s">
        <v>518</v>
      </c>
      <c r="G32" s="115" t="s">
        <v>520</v>
      </c>
      <c r="H32" s="115" t="str">
        <f>IF(B32="","",VLOOKUP(AD32,Varsayımlar!$B:$Q,5,0))</f>
        <v>TORTİLLAS 25 CM 4 PCS 260G</v>
      </c>
      <c r="I32" s="115">
        <f>IF(B32="","",VLOOKUP(AD32,Varsayımlar!B:T,19,0))</f>
        <v>0</v>
      </c>
      <c r="J32" s="115" t="str">
        <f>IF(B32="","",VLOOKUP(AD32,Varsayımlar!$B:$Q,6,0))</f>
        <v>SADE</v>
      </c>
      <c r="K32" s="115">
        <v>336</v>
      </c>
      <c r="L32" s="115"/>
      <c r="M32" s="115">
        <f t="shared" si="0"/>
        <v>4</v>
      </c>
      <c r="N32" s="115"/>
      <c r="O32" s="115"/>
      <c r="P32" s="115">
        <f>IF(B32="","",VLOOKUP(AD32,Varsayımlar!$B:$Q,7,0)*K32)</f>
        <v>10080</v>
      </c>
      <c r="Q32" s="115">
        <f>IF(B32="","",VLOOKUP(AD32,Varsayımlar!$B:$Q,8,0))</f>
        <v>25</v>
      </c>
      <c r="R32" s="115" t="str">
        <f>IF(B32="","",VLOOKUP(AD32,Varsayımlar!$B:$Q,9,0))</f>
        <v>SOFT</v>
      </c>
      <c r="S32" s="115">
        <f>IF(B32="","",VLOOKUP(AD32,Varsayımlar!$B:$Q,10,0))</f>
        <v>4</v>
      </c>
      <c r="T32" s="115">
        <f>IF(B32="","",VLOOKUP(AD32,Varsayımlar!$B:$Q,11,0))</f>
        <v>30</v>
      </c>
      <c r="U32" s="115">
        <f>IF(B32="","",VLOOKUP(AD32,Varsayımlar!$B:$Q,12,0))</f>
        <v>260</v>
      </c>
      <c r="V32" s="115" t="str">
        <f>IF(B32="","",VLOOKUP(AD32,Varsayımlar!$B:$Q,13,0))</f>
        <v>YURTDIŞI</v>
      </c>
      <c r="W32" s="115">
        <f>IF(B32="","",VLOOKUP(AD32,Varsayımlar!$B:$Q,14,0))</f>
        <v>6</v>
      </c>
      <c r="X32" s="118">
        <v>46199</v>
      </c>
      <c r="Y32" s="118">
        <v>46382</v>
      </c>
      <c r="Z32" s="115">
        <v>26062625</v>
      </c>
      <c r="AA32" s="115" t="str">
        <f>IF(B32="","",VLOOKUP(AD32,Varsayımlar!$B:$Q,15,0))</f>
        <v>TRİTON -SKT ATILACAK</v>
      </c>
      <c r="AB32" s="115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customHeight="1" x14ac:dyDescent="0.25">
      <c r="A33" s="9" t="s">
        <v>199</v>
      </c>
      <c r="B33" s="115" t="s">
        <v>17</v>
      </c>
      <c r="C33" s="116">
        <f>IF(B33="","",VLOOKUP(AD33,Varsayımlar!$B:$Q,3,0))</f>
        <v>8698829380698</v>
      </c>
      <c r="D33" s="116" t="s">
        <v>517</v>
      </c>
      <c r="E33" s="117" t="s">
        <v>37</v>
      </c>
      <c r="F33" s="115" t="s">
        <v>518</v>
      </c>
      <c r="G33" s="115" t="s">
        <v>521</v>
      </c>
      <c r="H33" s="115" t="str">
        <f>IF(B33="","",VLOOKUP(AD33,Varsayımlar!$B:$Q,5,0))</f>
        <v>TORTİLLAS 25 CM 4 PCS 260G</v>
      </c>
      <c r="I33" s="115">
        <f>IF(B33="","",VLOOKUP(AD33,Varsayımlar!B:T,19,0))</f>
        <v>0</v>
      </c>
      <c r="J33" s="115" t="str">
        <f>IF(B33="","",VLOOKUP(AD33,Varsayımlar!$B:$Q,6,0))</f>
        <v>SADE</v>
      </c>
      <c r="K33" s="115">
        <v>840</v>
      </c>
      <c r="L33" s="115"/>
      <c r="M33" s="115">
        <f t="shared" si="0"/>
        <v>10</v>
      </c>
      <c r="N33" s="115"/>
      <c r="O33" s="115"/>
      <c r="P33" s="115">
        <f>IF(B33="","",VLOOKUP(AD33,Varsayımlar!$B:$Q,7,0)*K33)</f>
        <v>25200</v>
      </c>
      <c r="Q33" s="115">
        <f>IF(B33="","",VLOOKUP(AD33,Varsayımlar!$B:$Q,8,0))</f>
        <v>25</v>
      </c>
      <c r="R33" s="115" t="str">
        <f>IF(B33="","",VLOOKUP(AD33,Varsayımlar!$B:$Q,9,0))</f>
        <v>SOFT</v>
      </c>
      <c r="S33" s="115">
        <f>IF(B33="","",VLOOKUP(AD33,Varsayımlar!$B:$Q,10,0))</f>
        <v>4</v>
      </c>
      <c r="T33" s="115">
        <f>IF(B33="","",VLOOKUP(AD33,Varsayımlar!$B:$Q,11,0))</f>
        <v>30</v>
      </c>
      <c r="U33" s="115">
        <f>IF(B33="","",VLOOKUP(AD33,Varsayımlar!$B:$Q,12,0))</f>
        <v>260</v>
      </c>
      <c r="V33" s="115" t="str">
        <f>IF(B33="","",VLOOKUP(AD33,Varsayımlar!$B:$Q,13,0))</f>
        <v>YURTDIŞI</v>
      </c>
      <c r="W33" s="115">
        <f>IF(B33="","",VLOOKUP(AD33,Varsayımlar!$B:$Q,14,0))</f>
        <v>6</v>
      </c>
      <c r="X33" s="118">
        <v>46199</v>
      </c>
      <c r="Y33" s="118">
        <v>46382</v>
      </c>
      <c r="Z33" s="115">
        <v>26062625</v>
      </c>
      <c r="AA33" s="115" t="str">
        <f>IF(B33="","",VLOOKUP(AD33,Varsayımlar!$B:$Q,15,0))</f>
        <v>TRİTON -SKT ATILACAK</v>
      </c>
      <c r="AB33" s="115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customHeight="1" x14ac:dyDescent="0.25">
      <c r="A34" s="9" t="s">
        <v>200</v>
      </c>
      <c r="B34" s="82" t="s">
        <v>17</v>
      </c>
      <c r="C34" s="83">
        <f>IF(B34="","",VLOOKUP(AD34,Varsayımlar!$B:$Q,3,0))</f>
        <v>8698829380698</v>
      </c>
      <c r="D34" s="83" t="s">
        <v>522</v>
      </c>
      <c r="E34" s="104" t="s">
        <v>37</v>
      </c>
      <c r="F34" s="82" t="s">
        <v>523</v>
      </c>
      <c r="G34" s="82" t="s">
        <v>524</v>
      </c>
      <c r="H34" s="82" t="str">
        <f>IF(B34="","",VLOOKUP(AD34,Varsayımlar!$B:$Q,5,0))</f>
        <v>TORTİLLAS 25 CM 4 PCS 260G</v>
      </c>
      <c r="I34" s="82">
        <f>IF(B34="","",VLOOKUP(AD34,Varsayımlar!B:T,19,0))</f>
        <v>0</v>
      </c>
      <c r="J34" s="82" t="str">
        <f>IF(B34="","",VLOOKUP(AD34,Varsayımlar!$B:$Q,6,0))</f>
        <v>SADE</v>
      </c>
      <c r="K34" s="82">
        <v>420</v>
      </c>
      <c r="L34" s="82"/>
      <c r="M34" s="82">
        <f t="shared" si="0"/>
        <v>5</v>
      </c>
      <c r="N34" s="82"/>
      <c r="O34" s="82"/>
      <c r="P34" s="82">
        <f>IF(B34="","",VLOOKUP(AD34,Varsayımlar!$B:$Q,7,0)*K34)</f>
        <v>12600</v>
      </c>
      <c r="Q34" s="82">
        <f>IF(B34="","",VLOOKUP(AD34,Varsayımlar!$B:$Q,8,0))</f>
        <v>25</v>
      </c>
      <c r="R34" s="82" t="str">
        <f>IF(B34="","",VLOOKUP(AD34,Varsayımlar!$B:$Q,9,0))</f>
        <v>SOFT</v>
      </c>
      <c r="S34" s="82">
        <f>IF(B34="","",VLOOKUP(AD34,Varsayımlar!$B:$Q,10,0))</f>
        <v>4</v>
      </c>
      <c r="T34" s="82">
        <f>IF(B34="","",VLOOKUP(AD34,Varsayımlar!$B:$Q,11,0))</f>
        <v>30</v>
      </c>
      <c r="U34" s="82">
        <f>IF(B34="","",VLOOKUP(AD34,Varsayımlar!$B:$Q,12,0))</f>
        <v>260</v>
      </c>
      <c r="V34" s="82" t="str">
        <f>IF(B34="","",VLOOKUP(AD34,Varsayımlar!$B:$Q,13,0))</f>
        <v>YURTDIŞI</v>
      </c>
      <c r="W34" s="82">
        <f>IF(B34="","",VLOOKUP(AD34,Varsayımlar!$B:$Q,14,0))</f>
        <v>6</v>
      </c>
      <c r="X34" s="84">
        <v>46200</v>
      </c>
      <c r="Y34" s="84">
        <v>46383</v>
      </c>
      <c r="Z34" s="82">
        <v>26062725</v>
      </c>
      <c r="AA34" s="82" t="str">
        <f>IF(B34="","",VLOOKUP(AD34,Varsayımlar!$B:$Q,15,0))</f>
        <v>TRİTON -SKT ATILACAK</v>
      </c>
      <c r="AB34" s="82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customHeight="1" x14ac:dyDescent="0.25">
      <c r="A35" s="9" t="s">
        <v>201</v>
      </c>
      <c r="B35" s="82" t="s">
        <v>17</v>
      </c>
      <c r="C35" s="83">
        <f>IF(B35="","",VLOOKUP(AD35,Varsayımlar!$B:$Q,3,0))</f>
        <v>8698829380698</v>
      </c>
      <c r="D35" s="83" t="s">
        <v>522</v>
      </c>
      <c r="E35" s="104" t="s">
        <v>37</v>
      </c>
      <c r="F35" s="82" t="s">
        <v>523</v>
      </c>
      <c r="G35" s="82" t="s">
        <v>525</v>
      </c>
      <c r="H35" s="82" t="str">
        <f>IF(B35="","",VLOOKUP(AD35,Varsayımlar!$B:$Q,5,0))</f>
        <v>TORTİLLAS 25 CM 4 PCS 260G</v>
      </c>
      <c r="I35" s="82">
        <f>IF(B35="","",VLOOKUP(AD35,Varsayımlar!B:T,19,0))</f>
        <v>0</v>
      </c>
      <c r="J35" s="82" t="str">
        <f>IF(B35="","",VLOOKUP(AD35,Varsayımlar!$B:$Q,6,0))</f>
        <v>SADE</v>
      </c>
      <c r="K35" s="82">
        <v>2016</v>
      </c>
      <c r="L35" s="82"/>
      <c r="M35" s="82">
        <f t="shared" si="0"/>
        <v>24</v>
      </c>
      <c r="N35" s="82"/>
      <c r="O35" s="82"/>
      <c r="P35" s="82">
        <f>IF(B35="","",VLOOKUP(AD35,Varsayımlar!$B:$Q,7,0)*K35)</f>
        <v>60480</v>
      </c>
      <c r="Q35" s="82">
        <f>IF(B35="","",VLOOKUP(AD35,Varsayımlar!$B:$Q,8,0))</f>
        <v>25</v>
      </c>
      <c r="R35" s="82" t="str">
        <f>IF(B35="","",VLOOKUP(AD35,Varsayımlar!$B:$Q,9,0))</f>
        <v>SOFT</v>
      </c>
      <c r="S35" s="82">
        <f>IF(B35="","",VLOOKUP(AD35,Varsayımlar!$B:$Q,10,0))</f>
        <v>4</v>
      </c>
      <c r="T35" s="82">
        <f>IF(B35="","",VLOOKUP(AD35,Varsayımlar!$B:$Q,11,0))</f>
        <v>30</v>
      </c>
      <c r="U35" s="82">
        <f>IF(B35="","",VLOOKUP(AD35,Varsayımlar!$B:$Q,12,0))</f>
        <v>260</v>
      </c>
      <c r="V35" s="82" t="str">
        <f>IF(B35="","",VLOOKUP(AD35,Varsayımlar!$B:$Q,13,0))</f>
        <v>YURTDIŞI</v>
      </c>
      <c r="W35" s="82">
        <f>IF(B35="","",VLOOKUP(AD35,Varsayımlar!$B:$Q,14,0))</f>
        <v>6</v>
      </c>
      <c r="X35" s="84">
        <v>46200</v>
      </c>
      <c r="Y35" s="84">
        <v>46383</v>
      </c>
      <c r="Z35" s="82">
        <v>26062725</v>
      </c>
      <c r="AA35" s="82" t="str">
        <f>IF(B35="","",VLOOKUP(AD35,Varsayımlar!$B:$Q,15,0))</f>
        <v>TRİTON -SKT ATILACAK</v>
      </c>
      <c r="AB35" s="82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customHeight="1" x14ac:dyDescent="0.25">
      <c r="A36" s="9" t="s">
        <v>202</v>
      </c>
      <c r="B36" s="62" t="s">
        <v>17</v>
      </c>
      <c r="C36" s="33">
        <f>IF(B36="","",VLOOKUP(AD36,Varsayımlar!$B:$Q,3,0))</f>
        <v>8698829380698</v>
      </c>
      <c r="D36" s="33" t="s">
        <v>526</v>
      </c>
      <c r="E36" s="102" t="s">
        <v>37</v>
      </c>
      <c r="F36" s="62" t="s">
        <v>527</v>
      </c>
      <c r="G36" s="62" t="s">
        <v>528</v>
      </c>
      <c r="H36" s="62" t="str">
        <f>IF(B36="","",VLOOKUP(AD36,Varsayımlar!$B:$Q,5,0))</f>
        <v>TORTİLLAS 25 CM 4 PCS 260G</v>
      </c>
      <c r="I36" s="62">
        <f>IF(B36="","",VLOOKUP(AD36,Varsayımlar!B:T,19,0))</f>
        <v>0</v>
      </c>
      <c r="J36" s="62" t="str">
        <f>IF(B36="","",VLOOKUP(AD36,Varsayımlar!$B:$Q,6,0))</f>
        <v>SADE</v>
      </c>
      <c r="K36" s="62">
        <v>2016</v>
      </c>
      <c r="L36" s="62"/>
      <c r="M36" s="62">
        <f t="shared" si="0"/>
        <v>24</v>
      </c>
      <c r="N36" s="62"/>
      <c r="O36" s="62"/>
      <c r="P36" s="62">
        <f>IF(B36="","",VLOOKUP(AD36,Varsayımlar!$B:$Q,7,0)*K36)</f>
        <v>60480</v>
      </c>
      <c r="Q36" s="62">
        <f>IF(B36="","",VLOOKUP(AD36,Varsayımlar!$B:$Q,8,0))</f>
        <v>25</v>
      </c>
      <c r="R36" s="62" t="str">
        <f>IF(B36="","",VLOOKUP(AD36,Varsayımlar!$B:$Q,9,0))</f>
        <v>SOFT</v>
      </c>
      <c r="S36" s="62">
        <f>IF(B36="","",VLOOKUP(AD36,Varsayımlar!$B:$Q,10,0))</f>
        <v>4</v>
      </c>
      <c r="T36" s="62">
        <f>IF(B36="","",VLOOKUP(AD36,Varsayımlar!$B:$Q,11,0))</f>
        <v>30</v>
      </c>
      <c r="U36" s="62">
        <f>IF(B36="","",VLOOKUP(AD36,Varsayımlar!$B:$Q,12,0))</f>
        <v>260</v>
      </c>
      <c r="V36" s="62" t="str">
        <f>IF(B36="","",VLOOKUP(AD36,Varsayımlar!$B:$Q,13,0))</f>
        <v>YURTDIŞI</v>
      </c>
      <c r="W36" s="62">
        <f>IF(B36="","",VLOOKUP(AD36,Varsayımlar!$B:$Q,14,0))</f>
        <v>6</v>
      </c>
      <c r="X36" s="63">
        <v>46202</v>
      </c>
      <c r="Y36" s="63">
        <v>46385</v>
      </c>
      <c r="Z36" s="62">
        <v>26062925</v>
      </c>
      <c r="AA36" s="62" t="str">
        <f>IF(B36="","",VLOOKUP(AD36,Varsayımlar!$B:$Q,15,0))</f>
        <v>TRİTON -SKT ATILACAK</v>
      </c>
      <c r="AB36" s="62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customHeight="1" x14ac:dyDescent="0.25">
      <c r="A37" s="9" t="s">
        <v>203</v>
      </c>
      <c r="B37" s="62" t="s">
        <v>17</v>
      </c>
      <c r="C37" s="33">
        <f>IF(B37="","",VLOOKUP(AD37,Varsayımlar!$B:$Q,3,0))</f>
        <v>8698829380698</v>
      </c>
      <c r="D37" s="33" t="s">
        <v>526</v>
      </c>
      <c r="E37" s="102" t="s">
        <v>37</v>
      </c>
      <c r="F37" s="62" t="s">
        <v>527</v>
      </c>
      <c r="G37" s="62" t="s">
        <v>529</v>
      </c>
      <c r="H37" s="62" t="str">
        <f>IF(B37="","",VLOOKUP(AD37,Varsayımlar!$B:$Q,5,0))</f>
        <v>TORTİLLAS 25 CM 4 PCS 260G</v>
      </c>
      <c r="I37" s="62">
        <f>IF(B37="","",VLOOKUP(AD37,Varsayımlar!B:T,19,0))</f>
        <v>0</v>
      </c>
      <c r="J37" s="62" t="str">
        <f>IF(B37="","",VLOOKUP(AD37,Varsayımlar!$B:$Q,6,0))</f>
        <v>SADE</v>
      </c>
      <c r="K37" s="62">
        <v>420</v>
      </c>
      <c r="L37" s="62"/>
      <c r="M37" s="62">
        <f t="shared" si="0"/>
        <v>5</v>
      </c>
      <c r="N37" s="62"/>
      <c r="O37" s="62"/>
      <c r="P37" s="62">
        <f>IF(B37="","",VLOOKUP(AD37,Varsayımlar!$B:$Q,7,0)*K37)</f>
        <v>12600</v>
      </c>
      <c r="Q37" s="62">
        <f>IF(B37="","",VLOOKUP(AD37,Varsayımlar!$B:$Q,8,0))</f>
        <v>25</v>
      </c>
      <c r="R37" s="62" t="str">
        <f>IF(B37="","",VLOOKUP(AD37,Varsayımlar!$B:$Q,9,0))</f>
        <v>SOFT</v>
      </c>
      <c r="S37" s="62">
        <f>IF(B37="","",VLOOKUP(AD37,Varsayımlar!$B:$Q,10,0))</f>
        <v>4</v>
      </c>
      <c r="T37" s="62">
        <f>IF(B37="","",VLOOKUP(AD37,Varsayımlar!$B:$Q,11,0))</f>
        <v>30</v>
      </c>
      <c r="U37" s="62">
        <f>IF(B37="","",VLOOKUP(AD37,Varsayımlar!$B:$Q,12,0))</f>
        <v>260</v>
      </c>
      <c r="V37" s="62" t="str">
        <f>IF(B37="","",VLOOKUP(AD37,Varsayımlar!$B:$Q,13,0))</f>
        <v>YURTDIŞI</v>
      </c>
      <c r="W37" s="62">
        <f>IF(B37="","",VLOOKUP(AD37,Varsayımlar!$B:$Q,14,0))</f>
        <v>6</v>
      </c>
      <c r="X37" s="63">
        <v>46202</v>
      </c>
      <c r="Y37" s="63">
        <v>46385</v>
      </c>
      <c r="Z37" s="62">
        <v>26062925</v>
      </c>
      <c r="AA37" s="62" t="str">
        <f>IF(B37="","",VLOOKUP(AD37,Varsayımlar!$B:$Q,15,0))</f>
        <v>TRİTON -SKT ATILACAK</v>
      </c>
      <c r="AB37" s="62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customHeight="1" x14ac:dyDescent="0.25">
      <c r="A38" s="9" t="s">
        <v>204</v>
      </c>
      <c r="B38" s="64"/>
      <c r="C38" s="65" t="str">
        <f>IF(B38="","",VLOOKUP(AD38,Varsayımlar!$B:$Q,3,0))</f>
        <v/>
      </c>
      <c r="D38" s="65"/>
      <c r="E38" s="65"/>
      <c r="F38" s="64"/>
      <c r="G38" s="64"/>
      <c r="H38" s="64" t="str">
        <f>IF(B38="","",VLOOKUP(AD38,Varsayımlar!$B:$Q,5,0))</f>
        <v/>
      </c>
      <c r="I38" s="64" t="str">
        <f>IF(B38="","",VLOOKUP(AD38,Varsayımlar!B:T,19,0))</f>
        <v/>
      </c>
      <c r="J38" s="64" t="str">
        <f>IF(B38="","",VLOOKUP(AD38,Varsayımlar!$B:$Q,6,0))</f>
        <v/>
      </c>
      <c r="K38" s="64"/>
      <c r="L38" s="64"/>
      <c r="M38" s="64">
        <f t="shared" si="0"/>
        <v>0</v>
      </c>
      <c r="N38" s="64"/>
      <c r="O38" s="64"/>
      <c r="P38" s="64" t="str">
        <f>IF(B38="","",VLOOKUP(AD38,Varsayımlar!$B:$Q,7,0)*K38)</f>
        <v/>
      </c>
      <c r="Q38" s="64" t="str">
        <f>IF(B38="","",VLOOKUP(AD38,Varsayımlar!$B:$Q,8,0))</f>
        <v/>
      </c>
      <c r="R38" s="64" t="str">
        <f>IF(B38="","",VLOOKUP(AD38,Varsayımlar!$B:$Q,9,0))</f>
        <v/>
      </c>
      <c r="S38" s="64" t="str">
        <f>IF(B38="","",VLOOKUP(AD38,Varsayımlar!$B:$Q,10,0))</f>
        <v/>
      </c>
      <c r="T38" s="64" t="str">
        <f>IF(B38="","",VLOOKUP(AD38,Varsayımlar!$B:$Q,11,0))</f>
        <v/>
      </c>
      <c r="U38" s="64" t="str">
        <f>IF(B38="","",VLOOKUP(AD38,Varsayımlar!$B:$Q,12,0))</f>
        <v/>
      </c>
      <c r="V38" s="64" t="str">
        <f>IF(B38="","",VLOOKUP(AD38,Varsayımlar!$B:$Q,13,0))</f>
        <v/>
      </c>
      <c r="W38" s="64" t="str">
        <f>IF(B38="","",VLOOKUP(AD38,Varsayımlar!$B:$Q,14,0))</f>
        <v/>
      </c>
      <c r="X38" s="66"/>
      <c r="Y38" s="66"/>
      <c r="Z38" s="64"/>
      <c r="AA38" s="64" t="str">
        <f>IF(B38="","",VLOOKUP(AD38,Varsayımlar!$B:$Q,15,0))</f>
        <v/>
      </c>
      <c r="AB38" s="64" t="str">
        <f>IF(B38="","",VLOOKUP(AD38,Varsayımlar!$B:$Q,16,0))</f>
        <v/>
      </c>
      <c r="AC38" s="64"/>
      <c r="AD38" s="61" t="str">
        <f t="shared" si="1"/>
        <v/>
      </c>
    </row>
    <row r="39" spans="1:30" ht="36" customHeight="1" x14ac:dyDescent="0.25">
      <c r="A39" s="9" t="s">
        <v>205</v>
      </c>
      <c r="B39" s="64"/>
      <c r="C39" s="65" t="str">
        <f>IF(B39="","",VLOOKUP(AD39,Varsayımlar!$B:$Q,3,0))</f>
        <v/>
      </c>
      <c r="D39" s="65"/>
      <c r="E39" s="65"/>
      <c r="F39" s="64"/>
      <c r="G39" s="64"/>
      <c r="H39" s="64" t="str">
        <f>IF(B39="","",VLOOKUP(AD39,Varsayımlar!$B:$Q,5,0))</f>
        <v/>
      </c>
      <c r="I39" s="64" t="str">
        <f>IF(B39="","",VLOOKUP(AD39,Varsayımlar!B:T,19,0))</f>
        <v/>
      </c>
      <c r="J39" s="64" t="str">
        <f>IF(B39="","",VLOOKUP(AD39,Varsayımlar!$B:$Q,6,0))</f>
        <v/>
      </c>
      <c r="K39" s="64"/>
      <c r="L39" s="64"/>
      <c r="M39" s="64">
        <f t="shared" si="0"/>
        <v>0</v>
      </c>
      <c r="N39" s="64"/>
      <c r="O39" s="64"/>
      <c r="P39" s="64" t="str">
        <f>IF(B39="","",VLOOKUP(AD39,Varsayımlar!$B:$Q,7,0)*K39)</f>
        <v/>
      </c>
      <c r="Q39" s="64" t="str">
        <f>IF(B39="","",VLOOKUP(AD39,Varsayımlar!$B:$Q,8,0))</f>
        <v/>
      </c>
      <c r="R39" s="64" t="str">
        <f>IF(B39="","",VLOOKUP(AD39,Varsayımlar!$B:$Q,9,0))</f>
        <v/>
      </c>
      <c r="S39" s="64" t="str">
        <f>IF(B39="","",VLOOKUP(AD39,Varsayımlar!$B:$Q,10,0))</f>
        <v/>
      </c>
      <c r="T39" s="64" t="str">
        <f>IF(B39="","",VLOOKUP(AD39,Varsayımlar!$B:$Q,11,0))</f>
        <v/>
      </c>
      <c r="U39" s="64" t="str">
        <f>IF(B39="","",VLOOKUP(AD39,Varsayımlar!$B:$Q,12,0))</f>
        <v/>
      </c>
      <c r="V39" s="64" t="str">
        <f>IF(B39="","",VLOOKUP(AD39,Varsayımlar!$B:$Q,13,0))</f>
        <v/>
      </c>
      <c r="W39" s="64" t="str">
        <f>IF(B39="","",VLOOKUP(AD39,Varsayımlar!$B:$Q,14,0))</f>
        <v/>
      </c>
      <c r="X39" s="66"/>
      <c r="Y39" s="66"/>
      <c r="Z39" s="64"/>
      <c r="AA39" s="64" t="str">
        <f>IF(B39="","",VLOOKUP(AD39,Varsayımlar!$B:$Q,15,0))</f>
        <v/>
      </c>
      <c r="AB39" s="64" t="str">
        <f>IF(B39="","",VLOOKUP(AD39,Varsayımlar!$B:$Q,16,0))</f>
        <v/>
      </c>
      <c r="AC39" s="64"/>
      <c r="AD39" s="61" t="str">
        <f t="shared" si="1"/>
        <v/>
      </c>
    </row>
    <row r="40" spans="1:30" ht="36" customHeight="1" x14ac:dyDescent="0.25">
      <c r="A40" s="9" t="s">
        <v>209</v>
      </c>
      <c r="B40" s="64"/>
      <c r="C40" s="65" t="str">
        <f>IF(B40="","",VLOOKUP(AD40,Varsayımlar!$B:$Q,3,0))</f>
        <v/>
      </c>
      <c r="D40" s="65"/>
      <c r="E40" s="65"/>
      <c r="F40" s="64"/>
      <c r="G40" s="64"/>
      <c r="H40" s="64" t="str">
        <f>IF(B40="","",VLOOKUP(AD40,Varsayımlar!$B:$Q,5,0))</f>
        <v/>
      </c>
      <c r="I40" s="64" t="str">
        <f>IF(B40="","",VLOOKUP(AD40,Varsayımlar!B:T,19,0))</f>
        <v/>
      </c>
      <c r="J40" s="64" t="str">
        <f>IF(B40="","",VLOOKUP(AD40,Varsayımlar!$B:$Q,6,0))</f>
        <v/>
      </c>
      <c r="K40" s="64"/>
      <c r="L40" s="64"/>
      <c r="M40" s="64">
        <f t="shared" si="0"/>
        <v>0</v>
      </c>
      <c r="N40" s="64"/>
      <c r="O40" s="64"/>
      <c r="P40" s="64" t="str">
        <f>IF(B40="","",VLOOKUP(AD40,Varsayımlar!$B:$Q,7,0)*K40)</f>
        <v/>
      </c>
      <c r="Q40" s="64" t="str">
        <f>IF(B40="","",VLOOKUP(AD40,Varsayımlar!$B:$Q,8,0))</f>
        <v/>
      </c>
      <c r="R40" s="64" t="str">
        <f>IF(B40="","",VLOOKUP(AD40,Varsayımlar!$B:$Q,9,0))</f>
        <v/>
      </c>
      <c r="S40" s="64" t="str">
        <f>IF(B40="","",VLOOKUP(AD40,Varsayımlar!$B:$Q,10,0))</f>
        <v/>
      </c>
      <c r="T40" s="64" t="str">
        <f>IF(B40="","",VLOOKUP(AD40,Varsayımlar!$B:$Q,11,0))</f>
        <v/>
      </c>
      <c r="U40" s="64" t="str">
        <f>IF(B40="","",VLOOKUP(AD40,Varsayımlar!$B:$Q,12,0))</f>
        <v/>
      </c>
      <c r="V40" s="64" t="str">
        <f>IF(B40="","",VLOOKUP(AD40,Varsayımlar!$B:$Q,13,0))</f>
        <v/>
      </c>
      <c r="W40" s="64" t="str">
        <f>IF(B40="","",VLOOKUP(AD40,Varsayımlar!$B:$Q,14,0))</f>
        <v/>
      </c>
      <c r="X40" s="66"/>
      <c r="Y40" s="66"/>
      <c r="Z40" s="64"/>
      <c r="AA40" s="64" t="str">
        <f>IF(B40="","",VLOOKUP(AD40,Varsayımlar!$B:$Q,15,0))</f>
        <v/>
      </c>
      <c r="AB40" s="64" t="str">
        <f>IF(B40="","",VLOOKUP(AD40,Varsayımlar!$B:$Q,16,0))</f>
        <v/>
      </c>
      <c r="AC40" s="64"/>
      <c r="AD40" s="61" t="str">
        <f t="shared" si="1"/>
        <v/>
      </c>
    </row>
    <row r="41" spans="1:30" ht="36" customHeight="1" x14ac:dyDescent="0.25">
      <c r="A41" s="198" t="s">
        <v>171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9"/>
      <c r="AC41" s="55"/>
    </row>
    <row r="42" spans="1:30" ht="63" x14ac:dyDescent="0.25">
      <c r="A42" s="9" t="s">
        <v>0</v>
      </c>
      <c r="B42" s="9" t="s">
        <v>1</v>
      </c>
      <c r="C42" s="10" t="s">
        <v>36</v>
      </c>
      <c r="D42" s="10" t="s">
        <v>177</v>
      </c>
      <c r="E42" s="10" t="s">
        <v>42</v>
      </c>
      <c r="F42" s="9" t="s">
        <v>43</v>
      </c>
      <c r="G42" s="9" t="s">
        <v>13</v>
      </c>
      <c r="H42" s="9" t="s">
        <v>2</v>
      </c>
      <c r="I42" s="9" t="s">
        <v>83</v>
      </c>
      <c r="J42" s="9" t="s">
        <v>3</v>
      </c>
      <c r="K42" s="9" t="s">
        <v>21</v>
      </c>
      <c r="L42" s="9" t="s">
        <v>141</v>
      </c>
      <c r="M42" s="9" t="s">
        <v>20</v>
      </c>
      <c r="N42" s="9" t="s">
        <v>243</v>
      </c>
      <c r="O42" s="9" t="s">
        <v>176</v>
      </c>
      <c r="P42" s="9" t="s">
        <v>16</v>
      </c>
      <c r="Q42" s="9" t="s">
        <v>4</v>
      </c>
      <c r="R42" s="9" t="s">
        <v>5</v>
      </c>
      <c r="S42" s="9" t="s">
        <v>6</v>
      </c>
      <c r="T42" s="9" t="s">
        <v>33</v>
      </c>
      <c r="U42" s="9" t="s">
        <v>7</v>
      </c>
      <c r="V42" s="9" t="s">
        <v>8</v>
      </c>
      <c r="W42" s="9" t="s">
        <v>364</v>
      </c>
      <c r="X42" s="9" t="s">
        <v>10</v>
      </c>
      <c r="Y42" s="9" t="s">
        <v>11</v>
      </c>
      <c r="Z42" s="9" t="s">
        <v>12</v>
      </c>
      <c r="AA42" s="9" t="s">
        <v>14</v>
      </c>
      <c r="AB42" s="9" t="s">
        <v>15</v>
      </c>
      <c r="AC42" s="9" t="s">
        <v>305</v>
      </c>
      <c r="AD42" s="8" t="s">
        <v>50</v>
      </c>
    </row>
    <row r="43" spans="1:30" ht="31.5" customHeight="1" x14ac:dyDescent="0.25">
      <c r="A43" s="9" t="s">
        <v>29</v>
      </c>
      <c r="B43" s="70" t="s">
        <v>149</v>
      </c>
      <c r="C43" s="71">
        <f>IF(B43="","",VLOOKUP(AD43,Varsayımlar!$B:$Q,3,0))</f>
        <v>8698829380698</v>
      </c>
      <c r="D43" s="71"/>
      <c r="E43" s="72" t="s">
        <v>150</v>
      </c>
      <c r="F43" s="70"/>
      <c r="G43" s="70"/>
      <c r="H43" s="70" t="str">
        <f>IF(B43="","",VLOOKUP(AD43,Varsayımlar!$B:$Q,5,0))</f>
        <v>Happylla 25cm (060)</v>
      </c>
      <c r="I43" s="70">
        <f>IF(B43="","",VLOOKUP(AD43,Varsayımlar!B:T,19,0))</f>
        <v>0</v>
      </c>
      <c r="J43" s="70" t="str">
        <f>IF(B43="","",VLOOKUP(AD43,Varsayımlar!$B:$Q,6,0))</f>
        <v>SADE</v>
      </c>
      <c r="K43" s="70" t="s">
        <v>160</v>
      </c>
      <c r="L43" s="70"/>
      <c r="M43" s="70" t="str">
        <f>IFERROR(IF(B43="","",K43/VLOOKUP(AD43,Varsayımlar!B:R,17,0)),"")</f>
        <v/>
      </c>
      <c r="N43" s="70"/>
      <c r="O43" s="70"/>
      <c r="P43" s="70" t="e">
        <f>IF(B43="","",VLOOKUP(AD43,Varsayımlar!$B:$Q,7,0)*K43)</f>
        <v>#VALUE!</v>
      </c>
      <c r="Q43" s="70">
        <f>IF(B43="","",VLOOKUP(AD43,Varsayımlar!$B:$Q,8,0))</f>
        <v>25</v>
      </c>
      <c r="R43" s="70" t="str">
        <f>IF(B43="","",VLOOKUP(AD43,Varsayımlar!$B:$Q,9,0))</f>
        <v>Irak soft</v>
      </c>
      <c r="S43" s="70">
        <f>IF(B43="","",VLOOKUP(AD43,Varsayımlar!$B:$Q,10,0))</f>
        <v>10</v>
      </c>
      <c r="T43" s="70">
        <f>IF(B43="","",VLOOKUP(AD43,Varsayımlar!$B:$Q,11,0))</f>
        <v>12</v>
      </c>
      <c r="U43" s="70">
        <f>IF(B43="","",VLOOKUP(AD43,Varsayımlar!$B:$Q,12,0))</f>
        <v>650</v>
      </c>
      <c r="V43" s="70" t="str">
        <f>IF(B43="","",VLOOKUP(AD43,Varsayımlar!$B:$Q,13,0))</f>
        <v>Yurtiçi</v>
      </c>
      <c r="W43" s="70">
        <f>IF(B43="","",VLOOKUP(AD43,Varsayımlar!$B:$Q,14,0))</f>
        <v>6</v>
      </c>
      <c r="X43" s="73" t="s">
        <v>161</v>
      </c>
      <c r="Y43" s="73" t="s">
        <v>161</v>
      </c>
      <c r="Z43" s="73" t="s">
        <v>161</v>
      </c>
      <c r="AA43" s="70" t="str">
        <f>IF(B43="","",VLOOKUP(AD43,Varsayımlar!$B:$Q,15,0))</f>
        <v>Kırmızı Koli-Etiketli</v>
      </c>
      <c r="AB43" s="70" t="str">
        <f>IF(B43="","",VLOOKUP(AD43,Varsayımlar!$B:$Q,16,0))</f>
        <v>24-26 cm</v>
      </c>
      <c r="AC43" s="70">
        <f>IF(B43="","",VLOOKUP(Sayfa2!AD17,Varsayımlar!B:S,18,0))</f>
        <v>0</v>
      </c>
      <c r="AD43" s="8" t="str">
        <f>IF(B43="","",CONCATENATE(B43,E43))</f>
        <v>Aylin KartonHappylla 25 cm 10 lu 650g</v>
      </c>
    </row>
    <row r="44" spans="1:30" ht="31.5" customHeight="1" x14ac:dyDescent="0.25">
      <c r="A44" s="9" t="s">
        <v>122</v>
      </c>
      <c r="B44" s="58" t="s">
        <v>143</v>
      </c>
      <c r="C44" s="59">
        <f>IF(B44="","",VLOOKUP(AD44,Varsayımlar!$B:$Q,3,0))</f>
        <v>8698829380698</v>
      </c>
      <c r="D44" s="59"/>
      <c r="E44" s="74" t="s">
        <v>162</v>
      </c>
      <c r="F44" s="58"/>
      <c r="G44" s="58"/>
      <c r="H44" s="58" t="str">
        <f>IF(B44="","",VLOOKUP(AD44,Varsayımlar!$B:$Q,5,0))</f>
        <v>Bisto 25 cm</v>
      </c>
      <c r="I44" s="58">
        <f>IF(B44="","",VLOOKUP(AD44,Varsayımlar!B:T,19,0))</f>
        <v>0</v>
      </c>
      <c r="J44" s="58" t="str">
        <f>IF(B44="","",VLOOKUP(AD44,Varsayımlar!$B:$Q,6,0))</f>
        <v>SADE</v>
      </c>
      <c r="K44" s="58" t="s">
        <v>160</v>
      </c>
      <c r="L44" s="58"/>
      <c r="M44" s="58" t="str">
        <f>IFERROR(IF(B44="","",K44/VLOOKUP(AD44,Varsayımlar!B:R,17,0)),"")</f>
        <v/>
      </c>
      <c r="N44" s="58">
        <v>50</v>
      </c>
      <c r="O44" s="58"/>
      <c r="P44" s="58" t="e">
        <f>IF(B44="","",VLOOKUP(AD44,Varsayımlar!$B:$Q,7,0)*K44)</f>
        <v>#VALUE!</v>
      </c>
      <c r="Q44" s="58">
        <f>IF(B44="","",VLOOKUP(AD44,Varsayımlar!$B:$Q,8,0))</f>
        <v>25</v>
      </c>
      <c r="R44" s="58" t="str">
        <f>IF(B44="","",VLOOKUP(AD44,Varsayımlar!$B:$Q,9,0))</f>
        <v>Standart</v>
      </c>
      <c r="S44" s="58">
        <f>IF(B44="","",VLOOKUP(AD44,Varsayımlar!$B:$Q,10,0))</f>
        <v>12</v>
      </c>
      <c r="T44" s="58">
        <f>IF(B44="","",VLOOKUP(AD44,Varsayımlar!$B:$Q,11,0))</f>
        <v>12</v>
      </c>
      <c r="U44" s="58">
        <f>IF(B44="","",VLOOKUP(AD44,Varsayımlar!$B:$Q,12,0))</f>
        <v>840</v>
      </c>
      <c r="V44" s="58" t="str">
        <f>IF(B44="","",VLOOKUP(AD44,Varsayımlar!$B:$Q,13,0))</f>
        <v>Yurtiçi</v>
      </c>
      <c r="W44" s="58">
        <f>IF(B44="","",VLOOKUP(AD44,Varsayımlar!$B:$Q,14,0))</f>
        <v>6</v>
      </c>
      <c r="X44" s="60" t="s">
        <v>161</v>
      </c>
      <c r="Y44" s="60" t="s">
        <v>161</v>
      </c>
      <c r="Z44" s="60" t="s">
        <v>161</v>
      </c>
      <c r="AA44" s="58" t="str">
        <f>IF(B44="","",VLOOKUP(AD44,Varsayımlar!$B:$Q,15,0))</f>
        <v>Bisto Kolisi</v>
      </c>
      <c r="AB44" s="58" t="str">
        <f>IF(B44="","",VLOOKUP(AD44,Varsayımlar!$B:$Q,16,0))</f>
        <v>24-26 Cm</v>
      </c>
      <c r="AC44" s="58">
        <f>IF(B44="","",VLOOKUP(Sayfa2!AD18,Varsayımlar!B:S,18,0))</f>
        <v>0</v>
      </c>
      <c r="AD44" s="61" t="str">
        <f>IF(B44="","",CONCATENATE(B44,E44))</f>
        <v>Şok MarketBisto 25 cm 12 pcs 840g</v>
      </c>
    </row>
    <row r="45" spans="1:30" ht="31.5" customHeight="1" x14ac:dyDescent="0.25">
      <c r="A45" s="9" t="s">
        <v>123</v>
      </c>
      <c r="B45" s="75" t="s">
        <v>143</v>
      </c>
      <c r="C45" s="76">
        <f>IF(B45="","",VLOOKUP(AD45,Varsayımlar!$B:$Q,3,0))</f>
        <v>8698829380698</v>
      </c>
      <c r="D45" s="76"/>
      <c r="E45" s="75" t="s">
        <v>144</v>
      </c>
      <c r="F45" s="77"/>
      <c r="G45" s="77"/>
      <c r="H45" s="77" t="str">
        <f>IF(B45="","",VLOOKUP(AD45,Varsayımlar!$B:$Q,5,0))</f>
        <v xml:space="preserve">Taco 15 cm </v>
      </c>
      <c r="I45" s="77">
        <f>IF(B45="","",VLOOKUP(AD45,Varsayımlar!B:T,19,0))</f>
        <v>0</v>
      </c>
      <c r="J45" s="77" t="str">
        <f>IF(B45="","",VLOOKUP(AD45,Varsayımlar!$B:$Q,6,0))</f>
        <v>SADE</v>
      </c>
      <c r="K45" s="77" t="s">
        <v>160</v>
      </c>
      <c r="L45" s="77"/>
      <c r="M45" s="77" t="str">
        <f>IFERROR(IF(B45="","",K45/VLOOKUP(AD45,Varsayımlar!B:R,17,0)),"")</f>
        <v/>
      </c>
      <c r="N45" s="77">
        <v>50</v>
      </c>
      <c r="O45" s="77"/>
      <c r="P45" s="77" t="e">
        <f>IF(B45="","",VLOOKUP(AD45,Varsayımlar!$B:$Q,7,0)*K45)</f>
        <v>#VALUE!</v>
      </c>
      <c r="Q45" s="77">
        <f>IF(B45="","",VLOOKUP(AD45,Varsayımlar!$B:$Q,8,0))</f>
        <v>15</v>
      </c>
      <c r="R45" s="77" t="str">
        <f>IF(B45="","",VLOOKUP(AD45,Varsayımlar!$B:$Q,9,0))</f>
        <v>SOFT-PA3</v>
      </c>
      <c r="S45" s="77">
        <f>IF(B45="","",VLOOKUP(AD45,Varsayımlar!$B:$Q,10,0))</f>
        <v>6</v>
      </c>
      <c r="T45" s="77">
        <f>IF(B45="","",VLOOKUP(AD45,Varsayımlar!$B:$Q,11,0))</f>
        <v>18</v>
      </c>
      <c r="U45" s="77">
        <f>IF(B45="","",VLOOKUP(AD45,Varsayımlar!$B:$Q,12,0))</f>
        <v>250</v>
      </c>
      <c r="V45" s="77" t="str">
        <f>IF(B45="","",VLOOKUP(AD45,Varsayımlar!$B:$Q,13,0))</f>
        <v>YURTİÇİ</v>
      </c>
      <c r="W45" s="77">
        <f>IF(B45="","",VLOOKUP(AD45,Varsayımlar!$B:$Q,14,0))</f>
        <v>6</v>
      </c>
      <c r="X45" s="78" t="s">
        <v>161</v>
      </c>
      <c r="Y45" s="78" t="s">
        <v>161</v>
      </c>
      <c r="Z45" s="78" t="s">
        <v>161</v>
      </c>
      <c r="AA45" s="77" t="str">
        <f>IF(B45="","",VLOOKUP(AD45,Varsayımlar!$B:$Q,15,0))</f>
        <v>15 CM KOLİ</v>
      </c>
      <c r="AB45" s="77" t="str">
        <f>IF(B45="","",VLOOKUP(AD45,Varsayımlar!$B:$Q,16,0))</f>
        <v>14-16 CM</v>
      </c>
      <c r="AC45" s="77">
        <f>IF(B45="","",VLOOKUP(Sayfa2!AD19,Varsayımlar!B:S,18,0))</f>
        <v>0</v>
      </c>
      <c r="AD45" s="8" t="str">
        <f>IF(B45="","",CONCATENATE(B45,E45))</f>
        <v>Şok MarketTaco 15 cm 6 lı 150 g</v>
      </c>
    </row>
    <row r="46" spans="1:30" ht="31.5" hidden="1" customHeight="1" x14ac:dyDescent="0.25">
      <c r="A46" s="9" t="s">
        <v>125</v>
      </c>
      <c r="B46" s="64"/>
      <c r="C46" s="65" t="str">
        <f>IF(B46="","",VLOOKUP(AD46,Varsayımlar!$B:$Q,3,0))</f>
        <v/>
      </c>
      <c r="D46" s="65"/>
      <c r="E46" s="65"/>
      <c r="F46" s="64"/>
      <c r="G46" s="64"/>
      <c r="H46" s="64" t="str">
        <f>IF(B46="","",VLOOKUP(AD46,Varsayımlar!$B:$Q,5,0))</f>
        <v/>
      </c>
      <c r="I46" s="64"/>
      <c r="J46" s="64" t="str">
        <f>IF(B46="","",VLOOKUP(AD46,Varsayımlar!$B:$Q,6,0))</f>
        <v/>
      </c>
      <c r="K46" s="64"/>
      <c r="L46" s="64"/>
      <c r="M46" s="64">
        <f>K46/84</f>
        <v>0</v>
      </c>
      <c r="N46" s="64"/>
      <c r="O46" s="64"/>
      <c r="P46" s="64" t="str">
        <f>IF(B46="","",VLOOKUP(AD46,Varsayımlar!$B:$Q,7,0)*K46)</f>
        <v/>
      </c>
      <c r="Q46" s="64" t="str">
        <f>IF(B46="","",VLOOKUP(AD46,Varsayımlar!$B:$Q,8,0))</f>
        <v/>
      </c>
      <c r="R46" s="64" t="str">
        <f>IF(B46="","",VLOOKUP(AD46,Varsayımlar!$B:$Q,9,0))</f>
        <v/>
      </c>
      <c r="S46" s="64" t="str">
        <f>IF(B46="","",VLOOKUP(AD46,Varsayımlar!$B:$Q,10,0))</f>
        <v/>
      </c>
      <c r="T46" s="64" t="str">
        <f>IF(B46="","",VLOOKUP(AD46,Varsayımlar!$B:$Q,11,0))</f>
        <v/>
      </c>
      <c r="U46" s="64" t="str">
        <f>IF(B46="","",VLOOKUP(AD46,Varsayımlar!$B:$Q,12,0))</f>
        <v/>
      </c>
      <c r="V46" s="64" t="str">
        <f>IF(B46="","",VLOOKUP(AD46,Varsayımlar!$B:$Q,13,0))</f>
        <v/>
      </c>
      <c r="W46" s="64" t="str">
        <f>IF(B46="","",VLOOKUP(AD46,Varsayımlar!$B:$Q,14,0))</f>
        <v/>
      </c>
      <c r="X46" s="66"/>
      <c r="Y46" s="66"/>
      <c r="Z46" s="64"/>
      <c r="AA46" s="64" t="str">
        <f>IF(B46="","",VLOOKUP(AD46,Varsayımlar!$B:$Q,15,0))</f>
        <v/>
      </c>
      <c r="AB46" s="64" t="str">
        <f>IF(B46="","",VLOOKUP(AD46,Varsayımlar!$B:$Q,16,0))</f>
        <v/>
      </c>
      <c r="AC46" s="79"/>
      <c r="AD46" s="61" t="str">
        <f>IF(B46="","",CONCATENATE(B46,E46))</f>
        <v/>
      </c>
    </row>
    <row r="47" spans="1:30" x14ac:dyDescent="0.25">
      <c r="C47" s="80" t="str">
        <f>IF(B47="","",VLOOKUP(AD47,Varsayımlar!$B:$Q,3,0))</f>
        <v/>
      </c>
      <c r="H47" s="8" t="str">
        <f>IF(B47="","",VLOOKUP(AD47,Varsayımlar!$B:$Q,5,0))</f>
        <v/>
      </c>
      <c r="J47" s="8" t="str">
        <f>IF(B47="","",VLOOKUP(AD47,Varsayımlar!$B:$Q,6,0))</f>
        <v/>
      </c>
      <c r="P47" s="8" t="str">
        <f>IF(B47="","",VLOOKUP(AD47,Varsayımlar!$B:$Q,7,0)*K47)</f>
        <v/>
      </c>
      <c r="Q47" s="8" t="str">
        <f>IF(B47="","",VLOOKUP(AD47,Varsayımlar!$B:$Q,8,0))</f>
        <v/>
      </c>
      <c r="R47" s="8" t="str">
        <f>IF(B47="","",VLOOKUP(AD47,Varsayımlar!$B:$Q,9,0))</f>
        <v/>
      </c>
      <c r="S47" s="8" t="str">
        <f>IF(B47="","",VLOOKUP(AD47,Varsayımlar!$B:$Q,10,0))</f>
        <v/>
      </c>
      <c r="T47" s="8" t="str">
        <f>IF(B47="","",VLOOKUP(AD47,Varsayımlar!$B:$Q,11,0))</f>
        <v/>
      </c>
      <c r="U47" s="8" t="str">
        <f>IF(B47="","",VLOOKUP(AD47,Varsayımlar!$B:$Q,12,0))</f>
        <v/>
      </c>
      <c r="V47" s="8" t="str">
        <f>IF(B47="","",VLOOKUP(AD47,Varsayımlar!$B:$Q,13,0))</f>
        <v/>
      </c>
      <c r="W47" s="8" t="str">
        <f>IF(B47="","",VLOOKUP(AD47,Varsayımlar!$B:$Q,14,0))</f>
        <v/>
      </c>
      <c r="AA47" s="8" t="str">
        <f>IF(B47="","",VLOOKUP(AD47,Varsayımlar!$B:$Q,15,0))</f>
        <v/>
      </c>
      <c r="AB47" s="8" t="str">
        <f>IF(B47="","",VLOOKUP(AD47,Varsayımlar!$B:$Q,16,0))</f>
        <v/>
      </c>
      <c r="AD47" s="8" t="str">
        <f>IF(B47="","",CONCATENATE(B47,E47))</f>
        <v/>
      </c>
    </row>
    <row r="48" spans="1:30" ht="29.25" customHeight="1" x14ac:dyDescent="0.25">
      <c r="A48" s="198" t="s">
        <v>121</v>
      </c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30"/>
    </row>
    <row r="49" spans="1:32" ht="63" x14ac:dyDescent="0.25">
      <c r="A49" s="9" t="s">
        <v>0</v>
      </c>
      <c r="B49" s="9" t="s">
        <v>1</v>
      </c>
      <c r="C49" s="10" t="s">
        <v>36</v>
      </c>
      <c r="D49" s="10" t="s">
        <v>177</v>
      </c>
      <c r="E49" s="10" t="s">
        <v>42</v>
      </c>
      <c r="F49" s="9" t="s">
        <v>43</v>
      </c>
      <c r="G49" s="9" t="s">
        <v>13</v>
      </c>
      <c r="H49" s="9" t="s">
        <v>2</v>
      </c>
      <c r="I49" s="9" t="s">
        <v>83</v>
      </c>
      <c r="J49" s="9" t="s">
        <v>3</v>
      </c>
      <c r="K49" s="9" t="s">
        <v>21</v>
      </c>
      <c r="L49" s="9" t="s">
        <v>141</v>
      </c>
      <c r="M49" s="9" t="s">
        <v>20</v>
      </c>
      <c r="N49" s="9" t="s">
        <v>243</v>
      </c>
      <c r="O49" s="9" t="s">
        <v>176</v>
      </c>
      <c r="P49" s="9" t="s">
        <v>16</v>
      </c>
      <c r="Q49" s="9" t="s">
        <v>4</v>
      </c>
      <c r="R49" s="9" t="s">
        <v>5</v>
      </c>
      <c r="S49" s="9" t="s">
        <v>6</v>
      </c>
      <c r="T49" s="9" t="s">
        <v>33</v>
      </c>
      <c r="U49" s="9" t="s">
        <v>7</v>
      </c>
      <c r="V49" s="9" t="s">
        <v>8</v>
      </c>
      <c r="W49" s="9" t="s">
        <v>9</v>
      </c>
      <c r="X49" s="9" t="s">
        <v>10</v>
      </c>
      <c r="Y49" s="9" t="s">
        <v>11</v>
      </c>
      <c r="Z49" s="9" t="s">
        <v>12</v>
      </c>
      <c r="AA49" s="9" t="s">
        <v>14</v>
      </c>
      <c r="AB49" s="9" t="s">
        <v>15</v>
      </c>
      <c r="AC49" s="9" t="s">
        <v>305</v>
      </c>
      <c r="AD49" s="8" t="s">
        <v>50</v>
      </c>
    </row>
    <row r="50" spans="1:32" ht="36" customHeight="1" x14ac:dyDescent="0.25">
      <c r="A50" s="9" t="s">
        <v>29</v>
      </c>
      <c r="B50" s="67" t="s">
        <v>17</v>
      </c>
      <c r="C50" s="4">
        <f>IF(B50="","",VLOOKUP(AD50,Varsayımlar!$B:$Q,3,0))</f>
        <v>8698829380698</v>
      </c>
      <c r="D50" s="4" t="s">
        <v>260</v>
      </c>
      <c r="E50" s="105" t="s">
        <v>37</v>
      </c>
      <c r="F50" s="67" t="s">
        <v>458</v>
      </c>
      <c r="G50" s="67" t="s">
        <v>461</v>
      </c>
      <c r="H50" s="67" t="str">
        <f>IF(B50="","",VLOOKUP(AD50,Varsayımlar!$B:$Q,5,0))</f>
        <v>TORTİLLAS 25 CM 4 PCS 260G</v>
      </c>
      <c r="I50" s="67">
        <f>IF(B50="","",VLOOKUP(AD50,Varsayımlar!B:T,19,0))</f>
        <v>0</v>
      </c>
      <c r="J50" s="67" t="str">
        <f>IF(B50="","",VLOOKUP(AD50,Varsayımlar!$B:$Q,6,0))</f>
        <v>SADE</v>
      </c>
      <c r="K50" s="67">
        <v>924</v>
      </c>
      <c r="L50" s="67"/>
      <c r="M50" s="67">
        <f>K50/84</f>
        <v>11</v>
      </c>
      <c r="N50" s="67"/>
      <c r="O50" s="67">
        <v>5</v>
      </c>
      <c r="P50" s="67">
        <f>IF(B50="","",VLOOKUP(AD50,Varsayımlar!$B:$Q,7,0)*K50)</f>
        <v>27720</v>
      </c>
      <c r="Q50" s="67">
        <f>IF(B50="","",VLOOKUP(AD50,Varsayımlar!$B:$Q,8,0))</f>
        <v>25</v>
      </c>
      <c r="R50" s="67" t="str">
        <f>IF(B50="","",VLOOKUP(AD50,Varsayımlar!$B:$Q,9,0))</f>
        <v>SOFT</v>
      </c>
      <c r="S50" s="67">
        <f>IF(B50="","",VLOOKUP(AD50,Varsayımlar!$B:$Q,10,0))</f>
        <v>4</v>
      </c>
      <c r="T50" s="67">
        <f>IF(B50="","",VLOOKUP(AD50,Varsayımlar!$B:$Q,11,0))</f>
        <v>30</v>
      </c>
      <c r="U50" s="67">
        <f>IF(B50="","",VLOOKUP(AD50,Varsayımlar!$B:$Q,12,0))</f>
        <v>260</v>
      </c>
      <c r="V50" s="67" t="str">
        <f>IF(B50="","",VLOOKUP(AD50,Varsayımlar!$B:$Q,13,0))</f>
        <v>YURTDIŞI</v>
      </c>
      <c r="W50" s="67">
        <f>IF(B50="","",VLOOKUP(AD50,Varsayımlar!$B:$Q,14,0))</f>
        <v>6</v>
      </c>
      <c r="X50" s="68">
        <v>46183</v>
      </c>
      <c r="Y50" s="68">
        <v>46366</v>
      </c>
      <c r="Z50" s="67" t="s">
        <v>460</v>
      </c>
      <c r="AA50" s="67" t="str">
        <f>IF(B50="","",VLOOKUP(AD50,Varsayımlar!$B:$Q,15,0))</f>
        <v>TRİTON -SKT ATILACAK</v>
      </c>
      <c r="AB50" s="67" t="str">
        <f>IF(B50="","",VLOOKUP(AD50,Varsayımlar!$B:$Q,16,0))</f>
        <v>24-26 CM</v>
      </c>
      <c r="AC50" s="64"/>
      <c r="AD50" s="61" t="str">
        <f>IF(B50="","",CONCATENATE(B50,E50))</f>
        <v>LLC TRİTONMUTLUKAL WHEAT TORTILLA</v>
      </c>
      <c r="AE50" s="8" t="s">
        <v>599</v>
      </c>
      <c r="AF50" s="8" t="s">
        <v>285</v>
      </c>
    </row>
    <row r="51" spans="1:32" ht="36" customHeight="1" x14ac:dyDescent="0.25">
      <c r="A51" s="9" t="s">
        <v>122</v>
      </c>
      <c r="B51" s="111" t="s">
        <v>17</v>
      </c>
      <c r="C51" s="112">
        <f>IF(B51="","",VLOOKUP(AD51,Varsayımlar!$B:$Q,3,0))</f>
        <v>8698829380698</v>
      </c>
      <c r="D51" s="112" t="s">
        <v>266</v>
      </c>
      <c r="E51" s="113" t="s">
        <v>37</v>
      </c>
      <c r="F51" s="111" t="s">
        <v>470</v>
      </c>
      <c r="G51" s="111" t="s">
        <v>473</v>
      </c>
      <c r="H51" s="111" t="str">
        <f>IF(B51="","",VLOOKUP(AD51,Varsayımlar!$B:$Q,5,0))</f>
        <v>TORTİLLAS 25 CM 4 PCS 260G</v>
      </c>
      <c r="I51" s="111">
        <f>IF(B51="","",VLOOKUP(AD51,Varsayımlar!B:T,19,0))</f>
        <v>0</v>
      </c>
      <c r="J51" s="111" t="str">
        <f>IF(B51="","",VLOOKUP(AD51,Varsayımlar!$B:$Q,6,0))</f>
        <v>SADE</v>
      </c>
      <c r="K51" s="111">
        <v>1932</v>
      </c>
      <c r="L51" s="111"/>
      <c r="M51" s="111">
        <f>K51/84</f>
        <v>23</v>
      </c>
      <c r="N51" s="111"/>
      <c r="O51" s="111">
        <v>28</v>
      </c>
      <c r="P51" s="111">
        <f>IF(B51="","",VLOOKUP(AD51,Varsayımlar!$B:$Q,7,0)*K51)</f>
        <v>57960</v>
      </c>
      <c r="Q51" s="111">
        <f>IF(B51="","",VLOOKUP(AD51,Varsayımlar!$B:$Q,8,0))</f>
        <v>25</v>
      </c>
      <c r="R51" s="111" t="str">
        <f>IF(B51="","",VLOOKUP(AD51,Varsayımlar!$B:$Q,9,0))</f>
        <v>SOFT</v>
      </c>
      <c r="S51" s="111">
        <f>IF(B51="","",VLOOKUP(AD51,Varsayımlar!$B:$Q,10,0))</f>
        <v>4</v>
      </c>
      <c r="T51" s="111">
        <f>IF(B51="","",VLOOKUP(AD51,Varsayımlar!$B:$Q,11,0))</f>
        <v>30</v>
      </c>
      <c r="U51" s="111">
        <f>IF(B51="","",VLOOKUP(AD51,Varsayımlar!$B:$Q,12,0))</f>
        <v>260</v>
      </c>
      <c r="V51" s="111" t="str">
        <f>IF(B51="","",VLOOKUP(AD51,Varsayımlar!$B:$Q,13,0))</f>
        <v>YURTDIŞI</v>
      </c>
      <c r="W51" s="111">
        <f>IF(B51="","",VLOOKUP(AD51,Varsayımlar!$B:$Q,14,0))</f>
        <v>6</v>
      </c>
      <c r="X51" s="114">
        <v>46184</v>
      </c>
      <c r="Y51" s="114">
        <v>46367</v>
      </c>
      <c r="Z51" s="111" t="s">
        <v>472</v>
      </c>
      <c r="AA51" s="111" t="str">
        <f>IF(B51="","",VLOOKUP(AD51,Varsayımlar!$B:$Q,15,0))</f>
        <v>TRİTON -SKT ATILACAK</v>
      </c>
      <c r="AB51" s="111" t="str">
        <f>IF(B51="","",VLOOKUP(AD51,Varsayımlar!$B:$Q,16,0))</f>
        <v>24-26 CM</v>
      </c>
      <c r="AC51" s="64"/>
      <c r="AD51" s="61" t="str">
        <f>IF(B51="","",CONCATENATE(B51,E51))</f>
        <v>LLC TRİTONMUTLUKAL WHEAT TORTILLA</v>
      </c>
      <c r="AE51" s="8" t="s">
        <v>599</v>
      </c>
      <c r="AF51" s="8" t="s">
        <v>285</v>
      </c>
    </row>
    <row r="52" spans="1:32" ht="63" x14ac:dyDescent="0.25">
      <c r="A52" s="9" t="s">
        <v>123</v>
      </c>
      <c r="B52" s="107" t="s">
        <v>90</v>
      </c>
      <c r="C52" s="108">
        <f>IF(B52="","",VLOOKUP(AD52,Varsayımlar!$B:$Q,3,0))</f>
        <v>8698829380698</v>
      </c>
      <c r="D52" s="107" t="s">
        <v>233</v>
      </c>
      <c r="E52" s="107" t="s">
        <v>91</v>
      </c>
      <c r="F52" s="107"/>
      <c r="G52" s="107" t="s">
        <v>562</v>
      </c>
      <c r="H52" s="107" t="str">
        <f>IF(B52="","",VLOOKUP(AD52,Varsayımlar!$B:$Q,5,0))</f>
        <v>MAGNİT MAVİ AMBALAJ 25CM</v>
      </c>
      <c r="I52" s="107">
        <f>IF(B52="","",VLOOKUP(AD52,Varsayımlar!B:T,19,0))</f>
        <v>0</v>
      </c>
      <c r="J52" s="107" t="str">
        <f>IF(B52="","",VLOOKUP(AD52,Varsayımlar!$B:$Q,6,0))</f>
        <v>SADE</v>
      </c>
      <c r="K52" s="107">
        <v>672</v>
      </c>
      <c r="L52" s="107"/>
      <c r="M52" s="107">
        <f>IFERROR(IF(B52="","",K52/VLOOKUP(AD52,Varsayımlar!B:R,17,0)),"")</f>
        <v>8</v>
      </c>
      <c r="N52" s="107"/>
      <c r="O52" s="107">
        <v>10</v>
      </c>
      <c r="P52" s="107">
        <f>IF(B52="","",VLOOKUP(AD52,Varsayımlar!$B:$Q,7,0)*K52)</f>
        <v>20160</v>
      </c>
      <c r="Q52" s="107">
        <f>IF(B52="","",VLOOKUP(AD52,Varsayımlar!$B:$Q,8,0))</f>
        <v>25</v>
      </c>
      <c r="R52" s="107" t="str">
        <f>IF(B52="","",VLOOKUP(AD52,Varsayımlar!$B:$Q,9,0))</f>
        <v>SOFT</v>
      </c>
      <c r="S52" s="107">
        <f>IF(B52="","",VLOOKUP(AD52,Varsayımlar!$B:$Q,10,0))</f>
        <v>4</v>
      </c>
      <c r="T52" s="107">
        <f>IF(B52="","",VLOOKUP(AD52,Varsayımlar!$B:$Q,11,0))</f>
        <v>30</v>
      </c>
      <c r="U52" s="107">
        <f>IF(B52="","",VLOOKUP(AD52,Varsayımlar!$B:$Q,12,0))</f>
        <v>260</v>
      </c>
      <c r="V52" s="107" t="str">
        <f>IF(B52="","",VLOOKUP(AD52,Varsayımlar!$B:$Q,13,0))</f>
        <v>YURTDIŞI</v>
      </c>
      <c r="W52" s="107">
        <f>IF(B52="","",VLOOKUP(AD52,Varsayımlar!$B:$Q,14,0))</f>
        <v>9</v>
      </c>
      <c r="X52" s="110">
        <v>46189</v>
      </c>
      <c r="Y52" s="110">
        <v>46462</v>
      </c>
      <c r="Z52" s="107" t="s">
        <v>565</v>
      </c>
      <c r="AA52" s="107" t="str">
        <f>IF(B52="","",VLOOKUP(AD52,Varsayımlar!$B:$Q,15,0))</f>
        <v>25CM TURUNCU KOLİ-SOL ÜST DİKDÖRTGENE ÜRETİM TARİHİ BASILACAK</v>
      </c>
      <c r="AB52" s="107" t="str">
        <f>IF(B52="","",VLOOKUP(AD52,Varsayımlar!$B:$Q,16,0))</f>
        <v>24-26 CM</v>
      </c>
      <c r="AC52" s="90">
        <f>IF(B52="","",VLOOKUP(Sayfa2!AD54,Varsayımlar!B:S,18,0))</f>
        <v>0</v>
      </c>
      <c r="AD52" s="90" t="str">
        <f t="shared" ref="AD52:AD63" si="3">IF(B52="","",CONCATENATE(B52,E52))</f>
        <v>MAGNİTMAGNİT MAVİ AMBALAJ 25 CM 260G</v>
      </c>
      <c r="AF52" s="8" t="s">
        <v>285</v>
      </c>
    </row>
    <row r="53" spans="1:32" ht="63" x14ac:dyDescent="0.25">
      <c r="A53" s="9" t="s">
        <v>124</v>
      </c>
      <c r="B53" s="107" t="s">
        <v>90</v>
      </c>
      <c r="C53" s="108">
        <f>IF(B53="","",VLOOKUP(AD53,Varsayımlar!$B:$Q,3,0))</f>
        <v>8698829380698</v>
      </c>
      <c r="D53" s="107" t="s">
        <v>233</v>
      </c>
      <c r="E53" s="107" t="s">
        <v>91</v>
      </c>
      <c r="F53" s="107"/>
      <c r="G53" s="107" t="s">
        <v>563</v>
      </c>
      <c r="H53" s="107" t="str">
        <f>IF(B53="","",VLOOKUP(AD53,Varsayımlar!$B:$Q,5,0))</f>
        <v>MAGNİT MAVİ AMBALAJ 25CM</v>
      </c>
      <c r="I53" s="107">
        <f>IF(B53="","",VLOOKUP(AD53,Varsayımlar!B:T,19,0))</f>
        <v>0</v>
      </c>
      <c r="J53" s="107" t="str">
        <f>IF(B53="","",VLOOKUP(AD53,Varsayımlar!$B:$Q,6,0))</f>
        <v>SADE</v>
      </c>
      <c r="K53" s="107">
        <v>672</v>
      </c>
      <c r="L53" s="107"/>
      <c r="M53" s="107">
        <f>IFERROR(IF(B53="","",K53/VLOOKUP(AD53,Varsayımlar!B:R,17,0)),"")</f>
        <v>8</v>
      </c>
      <c r="N53" s="107"/>
      <c r="O53" s="107">
        <v>6</v>
      </c>
      <c r="P53" s="107">
        <f>IF(B53="","",VLOOKUP(AD53,Varsayımlar!$B:$Q,7,0)*K53)</f>
        <v>20160</v>
      </c>
      <c r="Q53" s="107">
        <f>IF(B53="","",VLOOKUP(AD53,Varsayımlar!$B:$Q,8,0))</f>
        <v>25</v>
      </c>
      <c r="R53" s="107" t="str">
        <f>IF(B53="","",VLOOKUP(AD53,Varsayımlar!$B:$Q,9,0))</f>
        <v>SOFT</v>
      </c>
      <c r="S53" s="107">
        <f>IF(B53="","",VLOOKUP(AD53,Varsayımlar!$B:$Q,10,0))</f>
        <v>4</v>
      </c>
      <c r="T53" s="107">
        <f>IF(B53="","",VLOOKUP(AD53,Varsayımlar!$B:$Q,11,0))</f>
        <v>30</v>
      </c>
      <c r="U53" s="107">
        <f>IF(B53="","",VLOOKUP(AD53,Varsayımlar!$B:$Q,12,0))</f>
        <v>260</v>
      </c>
      <c r="V53" s="107" t="str">
        <f>IF(B53="","",VLOOKUP(AD53,Varsayımlar!$B:$Q,13,0))</f>
        <v>YURTDIŞI</v>
      </c>
      <c r="W53" s="107">
        <f>IF(B53="","",VLOOKUP(AD53,Varsayımlar!$B:$Q,14,0))</f>
        <v>9</v>
      </c>
      <c r="X53" s="110">
        <v>46189</v>
      </c>
      <c r="Y53" s="110">
        <v>46462</v>
      </c>
      <c r="Z53" s="107" t="s">
        <v>565</v>
      </c>
      <c r="AA53" s="107" t="str">
        <f>IF(B53="","",VLOOKUP(AD53,Varsayımlar!$B:$Q,15,0))</f>
        <v>25CM TURUNCU KOLİ-SOL ÜST DİKDÖRTGENE ÜRETİM TARİHİ BASILACAK</v>
      </c>
      <c r="AB53" s="107" t="str">
        <f>IF(B53="","",VLOOKUP(AD53,Varsayımlar!$B:$Q,16,0))</f>
        <v>24-26 CM</v>
      </c>
      <c r="AC53" s="90">
        <f>IF(B53="","",VLOOKUP(Sayfa2!AD55,Varsayımlar!B:S,18,0))</f>
        <v>0</v>
      </c>
      <c r="AD53" s="90" t="str">
        <f t="shared" si="3"/>
        <v>MAGNİTMAGNİT MAVİ AMBALAJ 25 CM 260G</v>
      </c>
    </row>
    <row r="54" spans="1:32" ht="63" x14ac:dyDescent="0.25">
      <c r="A54" s="9" t="s">
        <v>125</v>
      </c>
      <c r="B54" s="107" t="s">
        <v>90</v>
      </c>
      <c r="C54" s="108">
        <f>IF(B54="","",VLOOKUP(AD54,Varsayımlar!$B:$Q,3,0))</f>
        <v>8698829380698</v>
      </c>
      <c r="D54" s="107" t="s">
        <v>233</v>
      </c>
      <c r="E54" s="107" t="s">
        <v>91</v>
      </c>
      <c r="F54" s="107"/>
      <c r="G54" s="107" t="s">
        <v>564</v>
      </c>
      <c r="H54" s="107" t="str">
        <f>IF(B54="","",VLOOKUP(AD54,Varsayımlar!$B:$Q,5,0))</f>
        <v>MAGNİT MAVİ AMBALAJ 25CM</v>
      </c>
      <c r="I54" s="107">
        <f>IF(B54="","",VLOOKUP(AD54,Varsayımlar!B:T,19,0))</f>
        <v>0</v>
      </c>
      <c r="J54" s="107" t="str">
        <f>IF(B54="","",VLOOKUP(AD54,Varsayımlar!$B:$Q,6,0))</f>
        <v>SADE</v>
      </c>
      <c r="K54" s="107">
        <v>672</v>
      </c>
      <c r="L54" s="107"/>
      <c r="M54" s="107">
        <f>IFERROR(IF(B54="","",K54/VLOOKUP(AD54,Varsayımlar!B:R,17,0)),"")</f>
        <v>8</v>
      </c>
      <c r="N54" s="107"/>
      <c r="O54" s="107">
        <v>10</v>
      </c>
      <c r="P54" s="107">
        <f>IF(B54="","",VLOOKUP(AD54,Varsayımlar!$B:$Q,7,0)*K54)</f>
        <v>20160</v>
      </c>
      <c r="Q54" s="107">
        <f>IF(B54="","",VLOOKUP(AD54,Varsayımlar!$B:$Q,8,0))</f>
        <v>25</v>
      </c>
      <c r="R54" s="107" t="str">
        <f>IF(B54="","",VLOOKUP(AD54,Varsayımlar!$B:$Q,9,0))</f>
        <v>SOFT</v>
      </c>
      <c r="S54" s="107">
        <f>IF(B54="","",VLOOKUP(AD54,Varsayımlar!$B:$Q,10,0))</f>
        <v>4</v>
      </c>
      <c r="T54" s="107">
        <f>IF(B54="","",VLOOKUP(AD54,Varsayımlar!$B:$Q,11,0))</f>
        <v>30</v>
      </c>
      <c r="U54" s="107">
        <f>IF(B54="","",VLOOKUP(AD54,Varsayımlar!$B:$Q,12,0))</f>
        <v>260</v>
      </c>
      <c r="V54" s="107" t="str">
        <f>IF(B54="","",VLOOKUP(AD54,Varsayımlar!$B:$Q,13,0))</f>
        <v>YURTDIŞI</v>
      </c>
      <c r="W54" s="107">
        <f>IF(B54="","",VLOOKUP(AD54,Varsayımlar!$B:$Q,14,0))</f>
        <v>9</v>
      </c>
      <c r="X54" s="110">
        <v>46189</v>
      </c>
      <c r="Y54" s="110">
        <v>46462</v>
      </c>
      <c r="Z54" s="107" t="s">
        <v>565</v>
      </c>
      <c r="AA54" s="107" t="str">
        <f>IF(B54="","",VLOOKUP(AD54,Varsayımlar!$B:$Q,15,0))</f>
        <v>25CM TURUNCU KOLİ-SOL ÜST DİKDÖRTGENE ÜRETİM TARİHİ BASILACAK</v>
      </c>
      <c r="AB54" s="107" t="str">
        <f>IF(B54="","",VLOOKUP(AD54,Varsayımlar!$B:$Q,16,0))</f>
        <v>24-26 CM</v>
      </c>
      <c r="AC54" s="90">
        <f>IF(B54="","",VLOOKUP(Sayfa2!AD56,Varsayımlar!B:S,18,0))</f>
        <v>0</v>
      </c>
      <c r="AD54" s="90" t="str">
        <f t="shared" si="3"/>
        <v>MAGNİTMAGNİT MAVİ AMBALAJ 25 CM 260G</v>
      </c>
    </row>
    <row r="55" spans="1:32" ht="63" x14ac:dyDescent="0.25">
      <c r="A55" s="9" t="s">
        <v>126</v>
      </c>
      <c r="B55" s="58" t="s">
        <v>90</v>
      </c>
      <c r="C55" s="59">
        <f>IF(B55="","",VLOOKUP(AD55,Varsayımlar!$B:$Q,3,0))</f>
        <v>8698829380698</v>
      </c>
      <c r="D55" s="58" t="s">
        <v>237</v>
      </c>
      <c r="E55" s="58" t="s">
        <v>91</v>
      </c>
      <c r="F55" s="58"/>
      <c r="G55" s="58" t="s">
        <v>570</v>
      </c>
      <c r="H55" s="58" t="str">
        <f>IF(B55="","",VLOOKUP(AD55,Varsayımlar!$B:$Q,5,0))</f>
        <v>MAGNİT MAVİ AMBALAJ 25CM</v>
      </c>
      <c r="I55" s="58">
        <f>IF(B55="","",VLOOKUP(AD55,Varsayımlar!B:T,19,0))</f>
        <v>0</v>
      </c>
      <c r="J55" s="58" t="str">
        <f>IF(B55="","",VLOOKUP(AD55,Varsayımlar!$B:$Q,6,0))</f>
        <v>SADE</v>
      </c>
      <c r="K55" s="58">
        <v>672</v>
      </c>
      <c r="L55" s="58"/>
      <c r="M55" s="58">
        <f>IFERROR(IF(B55="","",K55/VLOOKUP(AD55,Varsayımlar!B:R,17,0)),"")</f>
        <v>8</v>
      </c>
      <c r="N55" s="58"/>
      <c r="O55" s="58">
        <v>10</v>
      </c>
      <c r="P55" s="58">
        <f>IF(B55="","",VLOOKUP(AD55,Varsayımlar!$B:$Q,7,0)*K55)</f>
        <v>20160</v>
      </c>
      <c r="Q55" s="58">
        <f>IF(B55="","",VLOOKUP(AD55,Varsayımlar!$B:$Q,8,0))</f>
        <v>25</v>
      </c>
      <c r="R55" s="58" t="str">
        <f>IF(B55="","",VLOOKUP(AD55,Varsayımlar!$B:$Q,9,0))</f>
        <v>SOFT</v>
      </c>
      <c r="S55" s="58">
        <f>IF(B55="","",VLOOKUP(AD55,Varsayımlar!$B:$Q,10,0))</f>
        <v>4</v>
      </c>
      <c r="T55" s="58">
        <f>IF(B55="","",VLOOKUP(AD55,Varsayımlar!$B:$Q,11,0))</f>
        <v>30</v>
      </c>
      <c r="U55" s="58">
        <f>IF(B55="","",VLOOKUP(AD55,Varsayımlar!$B:$Q,12,0))</f>
        <v>260</v>
      </c>
      <c r="V55" s="58" t="str">
        <f>IF(B55="","",VLOOKUP(AD55,Varsayımlar!$B:$Q,13,0))</f>
        <v>YURTDIŞI</v>
      </c>
      <c r="W55" s="58">
        <f>IF(B55="","",VLOOKUP(AD55,Varsayımlar!$B:$Q,14,0))</f>
        <v>9</v>
      </c>
      <c r="X55" s="60">
        <v>46191</v>
      </c>
      <c r="Y55" s="60">
        <v>46464</v>
      </c>
      <c r="Z55" s="58" t="s">
        <v>571</v>
      </c>
      <c r="AA55" s="58" t="str">
        <f>IF(B55="","",VLOOKUP(AD55,Varsayımlar!$B:$Q,15,0))</f>
        <v>25CM TURUNCU KOLİ-SOL ÜST DİKDÖRTGENE ÜRETİM TARİHİ BASILACAK</v>
      </c>
      <c r="AB55" s="58" t="str">
        <f>IF(B55="","",VLOOKUP(AD55,Varsayımlar!$B:$Q,16,0))</f>
        <v>24-26 CM</v>
      </c>
      <c r="AC55" s="90">
        <f>IF(B55="","",VLOOKUP(Sayfa2!AD62,Varsayımlar!B:S,18,0))</f>
        <v>0</v>
      </c>
      <c r="AD55" s="90" t="str">
        <f t="shared" si="3"/>
        <v>MAGNİTMAGNİT MAVİ AMBALAJ 25 CM 260G</v>
      </c>
    </row>
    <row r="56" spans="1:32" ht="63" x14ac:dyDescent="0.25">
      <c r="A56" s="9" t="s">
        <v>127</v>
      </c>
      <c r="B56" s="58" t="s">
        <v>90</v>
      </c>
      <c r="C56" s="59">
        <f>IF(B56="","",VLOOKUP(AD56,Varsayımlar!$B:$Q,3,0))</f>
        <v>8698829380698</v>
      </c>
      <c r="D56" s="58" t="s">
        <v>237</v>
      </c>
      <c r="E56" s="58" t="s">
        <v>91</v>
      </c>
      <c r="F56" s="58"/>
      <c r="G56" s="58" t="s">
        <v>572</v>
      </c>
      <c r="H56" s="58" t="str">
        <f>IF(B56="","",VLOOKUP(AD56,Varsayımlar!$B:$Q,5,0))</f>
        <v>MAGNİT MAVİ AMBALAJ 25CM</v>
      </c>
      <c r="I56" s="58">
        <f>IF(B56="","",VLOOKUP(AD56,Varsayımlar!B:T,19,0))</f>
        <v>0</v>
      </c>
      <c r="J56" s="58" t="str">
        <f>IF(B56="","",VLOOKUP(AD56,Varsayımlar!$B:$Q,6,0))</f>
        <v>SADE</v>
      </c>
      <c r="K56" s="58">
        <v>672</v>
      </c>
      <c r="L56" s="58"/>
      <c r="M56" s="58">
        <f>IFERROR(IF(B56="","",K56/VLOOKUP(AD56,Varsayımlar!B:R,17,0)),"")</f>
        <v>8</v>
      </c>
      <c r="N56" s="58"/>
      <c r="O56" s="58">
        <v>10</v>
      </c>
      <c r="P56" s="58">
        <f>IF(B56="","",VLOOKUP(AD56,Varsayımlar!$B:$Q,7,0)*K56)</f>
        <v>20160</v>
      </c>
      <c r="Q56" s="58">
        <f>IF(B56="","",VLOOKUP(AD56,Varsayımlar!$B:$Q,8,0))</f>
        <v>25</v>
      </c>
      <c r="R56" s="58" t="str">
        <f>IF(B56="","",VLOOKUP(AD56,Varsayımlar!$B:$Q,9,0))</f>
        <v>SOFT</v>
      </c>
      <c r="S56" s="58">
        <f>IF(B56="","",VLOOKUP(AD56,Varsayımlar!$B:$Q,10,0))</f>
        <v>4</v>
      </c>
      <c r="T56" s="58">
        <f>IF(B56="","",VLOOKUP(AD56,Varsayımlar!$B:$Q,11,0))</f>
        <v>30</v>
      </c>
      <c r="U56" s="58">
        <f>IF(B56="","",VLOOKUP(AD56,Varsayımlar!$B:$Q,12,0))</f>
        <v>260</v>
      </c>
      <c r="V56" s="58" t="str">
        <f>IF(B56="","",VLOOKUP(AD56,Varsayımlar!$B:$Q,13,0))</f>
        <v>YURTDIŞI</v>
      </c>
      <c r="W56" s="58">
        <f>IF(B56="","",VLOOKUP(AD56,Varsayımlar!$B:$Q,14,0))</f>
        <v>9</v>
      </c>
      <c r="X56" s="60">
        <v>46191</v>
      </c>
      <c r="Y56" s="60">
        <v>46464</v>
      </c>
      <c r="Z56" s="58" t="s">
        <v>571</v>
      </c>
      <c r="AA56" s="58" t="str">
        <f>IF(B56="","",VLOOKUP(AD56,Varsayımlar!$B:$Q,15,0))</f>
        <v>25CM TURUNCU KOLİ-SOL ÜST DİKDÖRTGENE ÜRETİM TARİHİ BASILACAK</v>
      </c>
      <c r="AB56" s="58" t="str">
        <f>IF(B56="","",VLOOKUP(AD56,Varsayımlar!$B:$Q,16,0))</f>
        <v>24-26 CM</v>
      </c>
      <c r="AC56" s="90">
        <f>IF(B56="","",VLOOKUP(Sayfa2!AD63,Varsayımlar!B:S,18,0))</f>
        <v>0</v>
      </c>
      <c r="AD56" s="90" t="str">
        <f t="shared" si="3"/>
        <v>MAGNİTMAGNİT MAVİ AMBALAJ 25 CM 260G</v>
      </c>
    </row>
    <row r="57" spans="1:32" ht="63" x14ac:dyDescent="0.25">
      <c r="A57" s="9" t="s">
        <v>128</v>
      </c>
      <c r="B57" s="58" t="s">
        <v>90</v>
      </c>
      <c r="C57" s="59">
        <f>IF(B57="","",VLOOKUP(AD57,Varsayımlar!$B:$Q,3,0))</f>
        <v>8698829380698</v>
      </c>
      <c r="D57" s="58" t="s">
        <v>237</v>
      </c>
      <c r="E57" s="58" t="s">
        <v>91</v>
      </c>
      <c r="F57" s="58"/>
      <c r="G57" s="58" t="s">
        <v>573</v>
      </c>
      <c r="H57" s="58" t="str">
        <f>IF(B57="","",VLOOKUP(AD57,Varsayımlar!$B:$Q,5,0))</f>
        <v>MAGNİT MAVİ AMBALAJ 25CM</v>
      </c>
      <c r="I57" s="58">
        <f>IF(B57="","",VLOOKUP(AD57,Varsayımlar!B:T,19,0))</f>
        <v>0</v>
      </c>
      <c r="J57" s="58" t="str">
        <f>IF(B57="","",VLOOKUP(AD57,Varsayımlar!$B:$Q,6,0))</f>
        <v>SADE</v>
      </c>
      <c r="K57" s="58">
        <v>672</v>
      </c>
      <c r="L57" s="58"/>
      <c r="M57" s="58">
        <f>IFERROR(IF(B57="","",K57/VLOOKUP(AD57,Varsayımlar!B:R,17,0)),"")</f>
        <v>8</v>
      </c>
      <c r="N57" s="58"/>
      <c r="O57" s="58">
        <v>10</v>
      </c>
      <c r="P57" s="58">
        <f>IF(B57="","",VLOOKUP(AD57,Varsayımlar!$B:$Q,7,0)*K57)</f>
        <v>20160</v>
      </c>
      <c r="Q57" s="58">
        <f>IF(B57="","",VLOOKUP(AD57,Varsayımlar!$B:$Q,8,0))</f>
        <v>25</v>
      </c>
      <c r="R57" s="58" t="str">
        <f>IF(B57="","",VLOOKUP(AD57,Varsayımlar!$B:$Q,9,0))</f>
        <v>SOFT</v>
      </c>
      <c r="S57" s="58">
        <f>IF(B57="","",VLOOKUP(AD57,Varsayımlar!$B:$Q,10,0))</f>
        <v>4</v>
      </c>
      <c r="T57" s="58">
        <f>IF(B57="","",VLOOKUP(AD57,Varsayımlar!$B:$Q,11,0))</f>
        <v>30</v>
      </c>
      <c r="U57" s="58">
        <f>IF(B57="","",VLOOKUP(AD57,Varsayımlar!$B:$Q,12,0))</f>
        <v>260</v>
      </c>
      <c r="V57" s="58" t="str">
        <f>IF(B57="","",VLOOKUP(AD57,Varsayımlar!$B:$Q,13,0))</f>
        <v>YURTDIŞI</v>
      </c>
      <c r="W57" s="58">
        <f>IF(B57="","",VLOOKUP(AD57,Varsayımlar!$B:$Q,14,0))</f>
        <v>9</v>
      </c>
      <c r="X57" s="60">
        <v>46191</v>
      </c>
      <c r="Y57" s="60">
        <v>46464</v>
      </c>
      <c r="Z57" s="58" t="s">
        <v>571</v>
      </c>
      <c r="AA57" s="58" t="str">
        <f>IF(B57="","",VLOOKUP(AD57,Varsayımlar!$B:$Q,15,0))</f>
        <v>25CM TURUNCU KOLİ-SOL ÜST DİKDÖRTGENE ÜRETİM TARİHİ BASILACAK</v>
      </c>
      <c r="AB57" s="58" t="str">
        <f>IF(B57="","",VLOOKUP(AD57,Varsayımlar!$B:$Q,16,0))</f>
        <v>24-26 CM</v>
      </c>
      <c r="AC57" s="90">
        <f>IF(B57="","",VLOOKUP(Sayfa2!AD64,Varsayımlar!B:S,18,0))</f>
        <v>0</v>
      </c>
      <c r="AD57" s="90" t="str">
        <f t="shared" si="3"/>
        <v>MAGNİTMAGNİT MAVİ AMBALAJ 25 CM 260G</v>
      </c>
    </row>
    <row r="58" spans="1:32" ht="63" x14ac:dyDescent="0.25">
      <c r="A58" s="9" t="s">
        <v>132</v>
      </c>
      <c r="B58" s="70" t="s">
        <v>90</v>
      </c>
      <c r="C58" s="71">
        <f>IF(B58="","",VLOOKUP(AD58,Varsayımlar!$B:$Q,3,0))</f>
        <v>8698829380698</v>
      </c>
      <c r="D58" s="70" t="s">
        <v>239</v>
      </c>
      <c r="E58" s="70" t="s">
        <v>91</v>
      </c>
      <c r="F58" s="70"/>
      <c r="G58" s="70" t="s">
        <v>574</v>
      </c>
      <c r="H58" s="70" t="str">
        <f>IF(B58="","",VLOOKUP(AD58,Varsayımlar!$B:$Q,5,0))</f>
        <v>MAGNİT MAVİ AMBALAJ 25CM</v>
      </c>
      <c r="I58" s="70">
        <f>IF(B58="","",VLOOKUP(AD58,Varsayımlar!B:T,19,0))</f>
        <v>0</v>
      </c>
      <c r="J58" s="70" t="str">
        <f>IF(B58="","",VLOOKUP(AD58,Varsayımlar!$B:$Q,6,0))</f>
        <v>SADE</v>
      </c>
      <c r="K58" s="70">
        <v>672</v>
      </c>
      <c r="L58" s="70"/>
      <c r="M58" s="70">
        <f>IFERROR(IF(B58="","",K58/VLOOKUP(AD58,Varsayımlar!B:R,17,0)),"")</f>
        <v>8</v>
      </c>
      <c r="N58" s="70"/>
      <c r="O58" s="70">
        <v>10</v>
      </c>
      <c r="P58" s="70">
        <f>IF(B58="","",VLOOKUP(AD58,Varsayımlar!$B:$Q,7,0)*K58)</f>
        <v>20160</v>
      </c>
      <c r="Q58" s="70">
        <f>IF(B58="","",VLOOKUP(AD58,Varsayımlar!$B:$Q,8,0))</f>
        <v>25</v>
      </c>
      <c r="R58" s="70" t="str">
        <f>IF(B58="","",VLOOKUP(AD58,Varsayımlar!$B:$Q,9,0))</f>
        <v>SOFT</v>
      </c>
      <c r="S58" s="70">
        <f>IF(B58="","",VLOOKUP(AD58,Varsayımlar!$B:$Q,10,0))</f>
        <v>4</v>
      </c>
      <c r="T58" s="70">
        <f>IF(B58="","",VLOOKUP(AD58,Varsayımlar!$B:$Q,11,0))</f>
        <v>30</v>
      </c>
      <c r="U58" s="70">
        <f>IF(B58="","",VLOOKUP(AD58,Varsayımlar!$B:$Q,12,0))</f>
        <v>260</v>
      </c>
      <c r="V58" s="70" t="str">
        <f>IF(B58="","",VLOOKUP(AD58,Varsayımlar!$B:$Q,13,0))</f>
        <v>YURTDIŞI</v>
      </c>
      <c r="W58" s="70">
        <f>IF(B58="","",VLOOKUP(AD58,Varsayımlar!$B:$Q,14,0))</f>
        <v>9</v>
      </c>
      <c r="X58" s="73">
        <v>46192</v>
      </c>
      <c r="Y58" s="73">
        <v>46465</v>
      </c>
      <c r="Z58" s="70" t="s">
        <v>577</v>
      </c>
      <c r="AA58" s="70" t="str">
        <f>IF(B58="","",VLOOKUP(AD58,Varsayımlar!$B:$Q,15,0))</f>
        <v>25CM TURUNCU KOLİ-SOL ÜST DİKDÖRTGENE ÜRETİM TARİHİ BASILACAK</v>
      </c>
      <c r="AB58" s="70" t="str">
        <f>IF(B58="","",VLOOKUP(AD58,Varsayımlar!$B:$Q,16,0))</f>
        <v>24-26 CM</v>
      </c>
      <c r="AC58" s="90">
        <f>IF(B58="","",VLOOKUP(Sayfa2!AD68,Varsayımlar!B:S,18,0))</f>
        <v>0</v>
      </c>
      <c r="AD58" s="90" t="str">
        <f>IF(B58="","",CONCATENATE(B58,E58))</f>
        <v>MAGNİTMAGNİT MAVİ AMBALAJ 25 CM 260G</v>
      </c>
    </row>
    <row r="59" spans="1:32" ht="63" x14ac:dyDescent="0.25">
      <c r="A59" s="9" t="s">
        <v>133</v>
      </c>
      <c r="B59" s="70" t="s">
        <v>90</v>
      </c>
      <c r="C59" s="71">
        <f>IF(B59="","",VLOOKUP(AD59,Varsayımlar!$B:$Q,3,0))</f>
        <v>8698829380698</v>
      </c>
      <c r="D59" s="70" t="s">
        <v>239</v>
      </c>
      <c r="E59" s="70" t="s">
        <v>91</v>
      </c>
      <c r="F59" s="70"/>
      <c r="G59" s="70" t="s">
        <v>575</v>
      </c>
      <c r="H59" s="70" t="str">
        <f>IF(B59="","",VLOOKUP(AD59,Varsayımlar!$B:$Q,5,0))</f>
        <v>MAGNİT MAVİ AMBALAJ 25CM</v>
      </c>
      <c r="I59" s="70">
        <f>IF(B59="","",VLOOKUP(AD59,Varsayımlar!B:T,19,0))</f>
        <v>0</v>
      </c>
      <c r="J59" s="70" t="str">
        <f>IF(B59="","",VLOOKUP(AD59,Varsayımlar!$B:$Q,6,0))</f>
        <v>SADE</v>
      </c>
      <c r="K59" s="70">
        <v>672</v>
      </c>
      <c r="L59" s="70"/>
      <c r="M59" s="70">
        <f>IFERROR(IF(B59="","",K59/VLOOKUP(AD59,Varsayımlar!B:R,17,0)),"")</f>
        <v>8</v>
      </c>
      <c r="N59" s="70"/>
      <c r="O59" s="70">
        <v>10</v>
      </c>
      <c r="P59" s="70">
        <f>IF(B59="","",VLOOKUP(AD59,Varsayımlar!$B:$Q,7,0)*K59)</f>
        <v>20160</v>
      </c>
      <c r="Q59" s="70">
        <f>IF(B59="","",VLOOKUP(AD59,Varsayımlar!$B:$Q,8,0))</f>
        <v>25</v>
      </c>
      <c r="R59" s="70" t="str">
        <f>IF(B59="","",VLOOKUP(AD59,Varsayımlar!$B:$Q,9,0))</f>
        <v>SOFT</v>
      </c>
      <c r="S59" s="70">
        <f>IF(B59="","",VLOOKUP(AD59,Varsayımlar!$B:$Q,10,0))</f>
        <v>4</v>
      </c>
      <c r="T59" s="70">
        <f>IF(B59="","",VLOOKUP(AD59,Varsayımlar!$B:$Q,11,0))</f>
        <v>30</v>
      </c>
      <c r="U59" s="70">
        <f>IF(B59="","",VLOOKUP(AD59,Varsayımlar!$B:$Q,12,0))</f>
        <v>260</v>
      </c>
      <c r="V59" s="70" t="str">
        <f>IF(B59="","",VLOOKUP(AD59,Varsayımlar!$B:$Q,13,0))</f>
        <v>YURTDIŞI</v>
      </c>
      <c r="W59" s="70">
        <f>IF(B59="","",VLOOKUP(AD59,Varsayımlar!$B:$Q,14,0))</f>
        <v>9</v>
      </c>
      <c r="X59" s="73">
        <v>46192</v>
      </c>
      <c r="Y59" s="73">
        <v>46465</v>
      </c>
      <c r="Z59" s="70" t="s">
        <v>577</v>
      </c>
      <c r="AA59" s="70" t="str">
        <f>IF(B59="","",VLOOKUP(AD59,Varsayımlar!$B:$Q,15,0))</f>
        <v>25CM TURUNCU KOLİ-SOL ÜST DİKDÖRTGENE ÜRETİM TARİHİ BASILACAK</v>
      </c>
      <c r="AB59" s="70" t="str">
        <f>IF(B59="","",VLOOKUP(AD59,Varsayımlar!$B:$Q,16,0))</f>
        <v>24-26 CM</v>
      </c>
      <c r="AC59" s="90">
        <f>IF(B59="","",VLOOKUP(Sayfa2!AD69,Varsayımlar!B:S,18,0))</f>
        <v>0</v>
      </c>
      <c r="AD59" s="90" t="str">
        <f>IF(B59="","",CONCATENATE(B59,E59))</f>
        <v>MAGNİTMAGNİT MAVİ AMBALAJ 25 CM 260G</v>
      </c>
    </row>
    <row r="60" spans="1:32" ht="63" x14ac:dyDescent="0.25">
      <c r="A60" s="9" t="s">
        <v>134</v>
      </c>
      <c r="B60" s="70" t="s">
        <v>90</v>
      </c>
      <c r="C60" s="71">
        <f>IF(B60="","",VLOOKUP(AD60,Varsayımlar!$B:$Q,3,0))</f>
        <v>8698829380698</v>
      </c>
      <c r="D60" s="70" t="s">
        <v>239</v>
      </c>
      <c r="E60" s="70" t="s">
        <v>91</v>
      </c>
      <c r="F60" s="70"/>
      <c r="G60" s="70" t="s">
        <v>576</v>
      </c>
      <c r="H60" s="70" t="str">
        <f>IF(B60="","",VLOOKUP(AD60,Varsayımlar!$B:$Q,5,0))</f>
        <v>MAGNİT MAVİ AMBALAJ 25CM</v>
      </c>
      <c r="I60" s="70">
        <f>IF(B60="","",VLOOKUP(AD60,Varsayımlar!B:T,19,0))</f>
        <v>0</v>
      </c>
      <c r="J60" s="70" t="str">
        <f>IF(B60="","",VLOOKUP(AD60,Varsayımlar!$B:$Q,6,0))</f>
        <v>SADE</v>
      </c>
      <c r="K60" s="70">
        <v>672</v>
      </c>
      <c r="L60" s="70"/>
      <c r="M60" s="70">
        <f>IFERROR(IF(B60="","",K60/VLOOKUP(AD60,Varsayımlar!B:R,17,0)),"")</f>
        <v>8</v>
      </c>
      <c r="N60" s="70"/>
      <c r="O60" s="70">
        <v>10</v>
      </c>
      <c r="P60" s="70">
        <f>IF(B60="","",VLOOKUP(AD60,Varsayımlar!$B:$Q,7,0)*K60)</f>
        <v>20160</v>
      </c>
      <c r="Q60" s="70">
        <f>IF(B60="","",VLOOKUP(AD60,Varsayımlar!$B:$Q,8,0))</f>
        <v>25</v>
      </c>
      <c r="R60" s="70" t="str">
        <f>IF(B60="","",VLOOKUP(AD60,Varsayımlar!$B:$Q,9,0))</f>
        <v>SOFT</v>
      </c>
      <c r="S60" s="70">
        <f>IF(B60="","",VLOOKUP(AD60,Varsayımlar!$B:$Q,10,0))</f>
        <v>4</v>
      </c>
      <c r="T60" s="70">
        <f>IF(B60="","",VLOOKUP(AD60,Varsayımlar!$B:$Q,11,0))</f>
        <v>30</v>
      </c>
      <c r="U60" s="70">
        <f>IF(B60="","",VLOOKUP(AD60,Varsayımlar!$B:$Q,12,0))</f>
        <v>260</v>
      </c>
      <c r="V60" s="70" t="str">
        <f>IF(B60="","",VLOOKUP(AD60,Varsayımlar!$B:$Q,13,0))</f>
        <v>YURTDIŞI</v>
      </c>
      <c r="W60" s="70">
        <f>IF(B60="","",VLOOKUP(AD60,Varsayımlar!$B:$Q,14,0))</f>
        <v>9</v>
      </c>
      <c r="X60" s="73">
        <v>46192</v>
      </c>
      <c r="Y60" s="73">
        <v>46465</v>
      </c>
      <c r="Z60" s="70" t="s">
        <v>577</v>
      </c>
      <c r="AA60" s="70" t="str">
        <f>IF(B60="","",VLOOKUP(AD60,Varsayımlar!$B:$Q,15,0))</f>
        <v>25CM TURUNCU KOLİ-SOL ÜST DİKDÖRTGENE ÜRETİM TARİHİ BASILACAK</v>
      </c>
      <c r="AB60" s="70" t="str">
        <f>IF(B60="","",VLOOKUP(AD60,Varsayımlar!$B:$Q,16,0))</f>
        <v>24-26 CM</v>
      </c>
      <c r="AC60" s="90">
        <f>IF(B60="","",VLOOKUP(Sayfa2!AD70,Varsayımlar!B:S,18,0))</f>
        <v>0</v>
      </c>
      <c r="AD60" s="90" t="str">
        <f>IF(B60="","",CONCATENATE(B60,E60))</f>
        <v>MAGNİTMAGNİT MAVİ AMBALAJ 25 CM 260G</v>
      </c>
    </row>
    <row r="61" spans="1:32" ht="63" x14ac:dyDescent="0.25">
      <c r="A61" s="9" t="s">
        <v>135</v>
      </c>
      <c r="B61" s="77" t="s">
        <v>90</v>
      </c>
      <c r="C61" s="76">
        <f>IF(B61="","",VLOOKUP(AD61,Varsayımlar!$B:$Q,3,0))</f>
        <v>8698829380698</v>
      </c>
      <c r="D61" s="77" t="s">
        <v>261</v>
      </c>
      <c r="E61" s="77" t="s">
        <v>91</v>
      </c>
      <c r="F61" s="77"/>
      <c r="G61" s="77" t="s">
        <v>582</v>
      </c>
      <c r="H61" s="77" t="str">
        <f>IF(B61="","",VLOOKUP(AD61,Varsayımlar!$B:$Q,5,0))</f>
        <v>MAGNİT MAVİ AMBALAJ 25CM</v>
      </c>
      <c r="I61" s="77">
        <f>IF(B61="","",VLOOKUP(AD61,Varsayımlar!B:T,19,0))</f>
        <v>0</v>
      </c>
      <c r="J61" s="77" t="str">
        <f>IF(B61="","",VLOOKUP(AD61,Varsayımlar!$B:$Q,6,0))</f>
        <v>SADE</v>
      </c>
      <c r="K61" s="77">
        <v>672</v>
      </c>
      <c r="L61" s="77"/>
      <c r="M61" s="77">
        <f>IFERROR(IF(B61="","",K61/VLOOKUP(AD61,Varsayımlar!B:R,17,0)),"")</f>
        <v>8</v>
      </c>
      <c r="N61" s="77"/>
      <c r="O61" s="77">
        <v>10</v>
      </c>
      <c r="P61" s="77">
        <f>IF(B61="","",VLOOKUP(AD61,Varsayımlar!$B:$Q,7,0)*K61)</f>
        <v>20160</v>
      </c>
      <c r="Q61" s="77">
        <f>IF(B61="","",VLOOKUP(AD61,Varsayımlar!$B:$Q,8,0))</f>
        <v>25</v>
      </c>
      <c r="R61" s="77" t="str">
        <f>IF(B61="","",VLOOKUP(AD61,Varsayımlar!$B:$Q,9,0))</f>
        <v>SOFT</v>
      </c>
      <c r="S61" s="77">
        <f>IF(B61="","",VLOOKUP(AD61,Varsayımlar!$B:$Q,10,0))</f>
        <v>4</v>
      </c>
      <c r="T61" s="77">
        <f>IF(B61="","",VLOOKUP(AD61,Varsayımlar!$B:$Q,11,0))</f>
        <v>30</v>
      </c>
      <c r="U61" s="77">
        <f>IF(B61="","",VLOOKUP(AD61,Varsayımlar!$B:$Q,12,0))</f>
        <v>260</v>
      </c>
      <c r="V61" s="77" t="str">
        <f>IF(B61="","",VLOOKUP(AD61,Varsayımlar!$B:$Q,13,0))</f>
        <v>YURTDIŞI</v>
      </c>
      <c r="W61" s="77">
        <f>IF(B61="","",VLOOKUP(AD61,Varsayımlar!$B:$Q,14,0))</f>
        <v>9</v>
      </c>
      <c r="X61" s="78">
        <v>46195</v>
      </c>
      <c r="Y61" s="78">
        <v>46468</v>
      </c>
      <c r="Z61" s="77" t="s">
        <v>585</v>
      </c>
      <c r="AA61" s="77" t="str">
        <f>IF(B61="","",VLOOKUP(AD61,Varsayımlar!$B:$Q,15,0))</f>
        <v>25CM TURUNCU KOLİ-SOL ÜST DİKDÖRTGENE ÜRETİM TARİHİ BASILACAK</v>
      </c>
      <c r="AB61" s="77" t="str">
        <f>IF(B61="","",VLOOKUP(AD61,Varsayımlar!$B:$Q,16,0))</f>
        <v>24-26 CM</v>
      </c>
      <c r="AC61" s="90">
        <f>IF(B61="","",VLOOKUP(Sayfa2!AD76,Varsayımlar!B:S,18,0))</f>
        <v>0</v>
      </c>
      <c r="AD61" s="90" t="str">
        <f t="shared" si="3"/>
        <v>MAGNİTMAGNİT MAVİ AMBALAJ 25 CM 260G</v>
      </c>
    </row>
    <row r="62" spans="1:32" ht="63" x14ac:dyDescent="0.25">
      <c r="A62" s="9" t="s">
        <v>136</v>
      </c>
      <c r="B62" s="77" t="s">
        <v>90</v>
      </c>
      <c r="C62" s="76">
        <f>IF(B62="","",VLOOKUP(AD62,Varsayımlar!$B:$Q,3,0))</f>
        <v>8698829380698</v>
      </c>
      <c r="D62" s="77" t="s">
        <v>261</v>
      </c>
      <c r="E62" s="77" t="s">
        <v>91</v>
      </c>
      <c r="F62" s="77"/>
      <c r="G62" s="77" t="s">
        <v>583</v>
      </c>
      <c r="H62" s="77" t="str">
        <f>IF(B62="","",VLOOKUP(AD62,Varsayımlar!$B:$Q,5,0))</f>
        <v>MAGNİT MAVİ AMBALAJ 25CM</v>
      </c>
      <c r="I62" s="77">
        <f>IF(B62="","",VLOOKUP(AD62,Varsayımlar!B:T,19,0))</f>
        <v>0</v>
      </c>
      <c r="J62" s="77" t="str">
        <f>IF(B62="","",VLOOKUP(AD62,Varsayımlar!$B:$Q,6,0))</f>
        <v>SADE</v>
      </c>
      <c r="K62" s="77">
        <v>672</v>
      </c>
      <c r="L62" s="77"/>
      <c r="M62" s="77">
        <f>IFERROR(IF(B62="","",K62/VLOOKUP(AD62,Varsayımlar!B:R,17,0)),"")</f>
        <v>8</v>
      </c>
      <c r="N62" s="77"/>
      <c r="O62" s="77">
        <v>10</v>
      </c>
      <c r="P62" s="77">
        <f>IF(B62="","",VLOOKUP(AD62,Varsayımlar!$B:$Q,7,0)*K62)</f>
        <v>20160</v>
      </c>
      <c r="Q62" s="77">
        <f>IF(B62="","",VLOOKUP(AD62,Varsayımlar!$B:$Q,8,0))</f>
        <v>25</v>
      </c>
      <c r="R62" s="77" t="str">
        <f>IF(B62="","",VLOOKUP(AD62,Varsayımlar!$B:$Q,9,0))</f>
        <v>SOFT</v>
      </c>
      <c r="S62" s="77">
        <f>IF(B62="","",VLOOKUP(AD62,Varsayımlar!$B:$Q,10,0))</f>
        <v>4</v>
      </c>
      <c r="T62" s="77">
        <f>IF(B62="","",VLOOKUP(AD62,Varsayımlar!$B:$Q,11,0))</f>
        <v>30</v>
      </c>
      <c r="U62" s="77">
        <f>IF(B62="","",VLOOKUP(AD62,Varsayımlar!$B:$Q,12,0))</f>
        <v>260</v>
      </c>
      <c r="V62" s="77" t="str">
        <f>IF(B62="","",VLOOKUP(AD62,Varsayımlar!$B:$Q,13,0))</f>
        <v>YURTDIŞI</v>
      </c>
      <c r="W62" s="77">
        <f>IF(B62="","",VLOOKUP(AD62,Varsayımlar!$B:$Q,14,0))</f>
        <v>9</v>
      </c>
      <c r="X62" s="78">
        <v>46195</v>
      </c>
      <c r="Y62" s="78">
        <v>46468</v>
      </c>
      <c r="Z62" s="77" t="s">
        <v>585</v>
      </c>
      <c r="AA62" s="77" t="str">
        <f>IF(B62="","",VLOOKUP(AD62,Varsayımlar!$B:$Q,15,0))</f>
        <v>25CM TURUNCU KOLİ-SOL ÜST DİKDÖRTGENE ÜRETİM TARİHİ BASILACAK</v>
      </c>
      <c r="AB62" s="77" t="str">
        <f>IF(B62="","",VLOOKUP(AD62,Varsayımlar!$B:$Q,16,0))</f>
        <v>24-26 CM</v>
      </c>
      <c r="AC62" s="90">
        <f>IF(B62="","",VLOOKUP(Sayfa2!AD77,Varsayımlar!B:S,18,0))</f>
        <v>0</v>
      </c>
      <c r="AD62" s="90" t="str">
        <f t="shared" si="3"/>
        <v>MAGNİTMAGNİT MAVİ AMBALAJ 25 CM 260G</v>
      </c>
    </row>
    <row r="63" spans="1:32" ht="63" x14ac:dyDescent="0.25">
      <c r="A63" s="9" t="s">
        <v>137</v>
      </c>
      <c r="B63" s="77" t="s">
        <v>90</v>
      </c>
      <c r="C63" s="76">
        <f>IF(B63="","",VLOOKUP(AD63,Varsayımlar!$B:$Q,3,0))</f>
        <v>8698829380698</v>
      </c>
      <c r="D63" s="77" t="s">
        <v>261</v>
      </c>
      <c r="E63" s="77" t="s">
        <v>91</v>
      </c>
      <c r="F63" s="77"/>
      <c r="G63" s="77" t="s">
        <v>584</v>
      </c>
      <c r="H63" s="77" t="str">
        <f>IF(B63="","",VLOOKUP(AD63,Varsayımlar!$B:$Q,5,0))</f>
        <v>MAGNİT MAVİ AMBALAJ 25CM</v>
      </c>
      <c r="I63" s="77">
        <f>IF(B63="","",VLOOKUP(AD63,Varsayımlar!B:T,19,0))</f>
        <v>0</v>
      </c>
      <c r="J63" s="77" t="str">
        <f>IF(B63="","",VLOOKUP(AD63,Varsayımlar!$B:$Q,6,0))</f>
        <v>SADE</v>
      </c>
      <c r="K63" s="77">
        <v>672</v>
      </c>
      <c r="L63" s="77"/>
      <c r="M63" s="77">
        <f>IFERROR(IF(B63="","",K63/VLOOKUP(AD63,Varsayımlar!B:R,17,0)),"")</f>
        <v>8</v>
      </c>
      <c r="N63" s="77"/>
      <c r="O63" s="77">
        <v>10</v>
      </c>
      <c r="P63" s="77">
        <f>IF(B63="","",VLOOKUP(AD63,Varsayımlar!$B:$Q,7,0)*K63)</f>
        <v>20160</v>
      </c>
      <c r="Q63" s="77">
        <f>IF(B63="","",VLOOKUP(AD63,Varsayımlar!$B:$Q,8,0))</f>
        <v>25</v>
      </c>
      <c r="R63" s="77" t="str">
        <f>IF(B63="","",VLOOKUP(AD63,Varsayımlar!$B:$Q,9,0))</f>
        <v>SOFT</v>
      </c>
      <c r="S63" s="77">
        <f>IF(B63="","",VLOOKUP(AD63,Varsayımlar!$B:$Q,10,0))</f>
        <v>4</v>
      </c>
      <c r="T63" s="77">
        <f>IF(B63="","",VLOOKUP(AD63,Varsayımlar!$B:$Q,11,0))</f>
        <v>30</v>
      </c>
      <c r="U63" s="77">
        <f>IF(B63="","",VLOOKUP(AD63,Varsayımlar!$B:$Q,12,0))</f>
        <v>260</v>
      </c>
      <c r="V63" s="77" t="str">
        <f>IF(B63="","",VLOOKUP(AD63,Varsayımlar!$B:$Q,13,0))</f>
        <v>YURTDIŞI</v>
      </c>
      <c r="W63" s="77">
        <f>IF(B63="","",VLOOKUP(AD63,Varsayımlar!$B:$Q,14,0))</f>
        <v>9</v>
      </c>
      <c r="X63" s="78">
        <v>46195</v>
      </c>
      <c r="Y63" s="78">
        <v>46468</v>
      </c>
      <c r="Z63" s="77" t="s">
        <v>585</v>
      </c>
      <c r="AA63" s="77" t="str">
        <f>IF(B63="","",VLOOKUP(AD63,Varsayımlar!$B:$Q,15,0))</f>
        <v>25CM TURUNCU KOLİ-SOL ÜST DİKDÖRTGENE ÜRETİM TARİHİ BASILACAK</v>
      </c>
      <c r="AB63" s="77" t="str">
        <f>IF(B63="","",VLOOKUP(AD63,Varsayımlar!$B:$Q,16,0))</f>
        <v>24-26 CM</v>
      </c>
      <c r="AC63" s="90">
        <f>IF(B63="","",VLOOKUP(Sayfa2!AD78,Varsayımlar!B:S,18,0))</f>
        <v>0</v>
      </c>
      <c r="AD63" s="90" t="str">
        <f t="shared" si="3"/>
        <v>MAGNİTMAGNİT MAVİ AMBALAJ 25 CM 260G</v>
      </c>
    </row>
    <row r="64" spans="1:32" x14ac:dyDescent="0.25">
      <c r="A64" s="9" t="s">
        <v>138</v>
      </c>
      <c r="B64" s="70"/>
      <c r="C64" s="71" t="str">
        <f>IF(B64="","",VLOOKUP(AD64,Varsayımlar!$B:$Q,3,0))</f>
        <v/>
      </c>
      <c r="D64" s="71"/>
      <c r="E64" s="71"/>
      <c r="F64" s="70"/>
      <c r="G64" s="70"/>
      <c r="H64" s="70" t="str">
        <f>IF(B64="","",VLOOKUP(AD64,Varsayımlar!$B:$Q,5,0))</f>
        <v/>
      </c>
      <c r="I64" s="70"/>
      <c r="J64" s="70" t="str">
        <f>IF(B64="","",VLOOKUP(AD64,Varsayımlar!$B:$Q,6,0))</f>
        <v/>
      </c>
      <c r="K64" s="70"/>
      <c r="L64" s="70"/>
      <c r="M64" s="70" t="str">
        <f>IFERROR(IF(B64="","",K64/VLOOKUP(AD64,Varsayımlar!B:R,17,0)),"")</f>
        <v/>
      </c>
      <c r="N64" s="70"/>
      <c r="O64" s="70"/>
      <c r="P64" s="70" t="str">
        <f>IF(B64="","",VLOOKUP(AD64,Varsayımlar!$B:$Q,7,0)*K64)</f>
        <v/>
      </c>
      <c r="Q64" s="70" t="str">
        <f>IF(B64="","",VLOOKUP(AD64,Varsayımlar!$B:$Q,8,0))</f>
        <v/>
      </c>
      <c r="R64" s="70" t="str">
        <f>IF(B64="","",VLOOKUP(AD64,Varsayımlar!$B:$Q,9,0))</f>
        <v/>
      </c>
      <c r="S64" s="70" t="str">
        <f>IF(B64="","",VLOOKUP(AD64,Varsayımlar!$B:$Q,10,0))</f>
        <v/>
      </c>
      <c r="T64" s="70" t="str">
        <f>IF(B64="","",VLOOKUP(AD64,Varsayımlar!$B:$Q,11,0))</f>
        <v/>
      </c>
      <c r="U64" s="70" t="str">
        <f>IF(B64="","",VLOOKUP(AD64,Varsayımlar!$B:$Q,12,0))</f>
        <v/>
      </c>
      <c r="V64" s="70" t="str">
        <f>IF(B64="","",VLOOKUP(AD64,Varsayımlar!$B:$Q,13,0))</f>
        <v/>
      </c>
      <c r="W64" s="70" t="str">
        <f>IF(B64="","",VLOOKUP(AD64,Varsayımlar!$B:$Q,14,0))</f>
        <v/>
      </c>
      <c r="X64" s="70"/>
      <c r="Y64" s="70"/>
      <c r="Z64" s="70"/>
      <c r="AA64" s="70" t="str">
        <f>IF(B64="","",VLOOKUP(AD64,Varsayımlar!$B:$Q,15,0))</f>
        <v/>
      </c>
      <c r="AB64" s="70" t="str">
        <f>IF(B64="","",VLOOKUP(AD64,Varsayımlar!$B:$Q,16,0))</f>
        <v/>
      </c>
      <c r="AC64" s="70" t="str">
        <f>IF(B64="","",VLOOKUP(Sayfa2!AD32,Varsayımlar!B:S,18,0))</f>
        <v/>
      </c>
      <c r="AD64" s="61"/>
    </row>
    <row r="65" spans="1:32" x14ac:dyDescent="0.25">
      <c r="A65" s="9" t="s">
        <v>188</v>
      </c>
      <c r="B65" s="70"/>
      <c r="C65" s="71" t="str">
        <f>IF(B65="","",VLOOKUP(AD65,Varsayımlar!$B:$Q,3,0))</f>
        <v/>
      </c>
      <c r="D65" s="71"/>
      <c r="E65" s="71"/>
      <c r="F65" s="70"/>
      <c r="G65" s="70"/>
      <c r="H65" s="70" t="str">
        <f>IF(B65="","",VLOOKUP(AD65,Varsayımlar!$B:$Q,5,0))</f>
        <v/>
      </c>
      <c r="I65" s="70"/>
      <c r="J65" s="70" t="str">
        <f>IF(B65="","",VLOOKUP(AD65,Varsayımlar!$B:$Q,6,0))</f>
        <v/>
      </c>
      <c r="K65" s="70"/>
      <c r="L65" s="70"/>
      <c r="M65" s="70" t="str">
        <f>IFERROR(IF(B65="","",K65/VLOOKUP(AD65,Varsayımlar!B:R,17,0)),"")</f>
        <v/>
      </c>
      <c r="N65" s="70"/>
      <c r="O65" s="70"/>
      <c r="P65" s="70" t="str">
        <f>IF(B65="","",VLOOKUP(AD65,Varsayımlar!$B:$Q,7,0)*K65)</f>
        <v/>
      </c>
      <c r="Q65" s="70" t="str">
        <f>IF(B65="","",VLOOKUP(AD65,Varsayımlar!$B:$Q,8,0))</f>
        <v/>
      </c>
      <c r="R65" s="70" t="str">
        <f>IF(B65="","",VLOOKUP(AD65,Varsayımlar!$B:$Q,9,0))</f>
        <v/>
      </c>
      <c r="S65" s="70" t="str">
        <f>IF(B65="","",VLOOKUP(AD65,Varsayımlar!$B:$Q,10,0))</f>
        <v/>
      </c>
      <c r="T65" s="70" t="str">
        <f>IF(B65="","",VLOOKUP(AD65,Varsayımlar!$B:$Q,11,0))</f>
        <v/>
      </c>
      <c r="U65" s="70" t="str">
        <f>IF(B65="","",VLOOKUP(AD65,Varsayımlar!$B:$Q,12,0))</f>
        <v/>
      </c>
      <c r="V65" s="70" t="str">
        <f>IF(B65="","",VLOOKUP(AD65,Varsayımlar!$B:$Q,13,0))</f>
        <v/>
      </c>
      <c r="W65" s="70" t="str">
        <f>IF(B65="","",VLOOKUP(AD65,Varsayımlar!$B:$Q,14,0))</f>
        <v/>
      </c>
      <c r="X65" s="70"/>
      <c r="Y65" s="70"/>
      <c r="Z65" s="70"/>
      <c r="AA65" s="70" t="str">
        <f>IF(B65="","",VLOOKUP(AD65,Varsayımlar!$B:$Q,15,0))</f>
        <v/>
      </c>
      <c r="AB65" s="70" t="str">
        <f>IF(B65="","",VLOOKUP(AD65,Varsayımlar!$B:$Q,16,0))</f>
        <v/>
      </c>
      <c r="AC65" s="70" t="str">
        <f>IF(B65="","",VLOOKUP(Sayfa2!AD33,Varsayımlar!B:S,18,0))</f>
        <v/>
      </c>
      <c r="AD65" s="61"/>
    </row>
    <row r="66" spans="1:32" x14ac:dyDescent="0.25">
      <c r="C66" s="80" t="str">
        <f>IF(B66="","",VLOOKUP(AD66,Varsayımlar!$B:$Q,3,0))</f>
        <v/>
      </c>
      <c r="H66" s="8" t="str">
        <f>IF(B66="","",VLOOKUP(AD66,Varsayımlar!$B:$Q,5,0))</f>
        <v/>
      </c>
      <c r="J66" s="8" t="str">
        <f>IF(B66="","",VLOOKUP(AD66,Varsayımlar!$B:$Q,6,0))</f>
        <v/>
      </c>
      <c r="P66" s="8" t="str">
        <f>IF(B66="","",VLOOKUP(AD66,Varsayımlar!$B:$Q,7,0)*K66)</f>
        <v/>
      </c>
      <c r="Q66" s="8" t="str">
        <f>IF(B66="","",VLOOKUP(AD66,Varsayımlar!$B:$Q,8,0))</f>
        <v/>
      </c>
      <c r="R66" s="8" t="str">
        <f>IF(B66="","",VLOOKUP(AD66,Varsayımlar!$B:$Q,9,0))</f>
        <v/>
      </c>
      <c r="S66" s="8" t="str">
        <f>IF(B66="","",VLOOKUP(AD66,Varsayımlar!$B:$Q,10,0))</f>
        <v/>
      </c>
      <c r="T66" s="8" t="str">
        <f>IF(B66="","",VLOOKUP(AD66,Varsayımlar!$B:$Q,11,0))</f>
        <v/>
      </c>
      <c r="U66" s="8" t="str">
        <f>IF(B66="","",VLOOKUP(AD66,Varsayımlar!$B:$Q,12,0))</f>
        <v/>
      </c>
      <c r="V66" s="8" t="str">
        <f>IF(B66="","",VLOOKUP(AD66,Varsayımlar!$B:$Q,13,0))</f>
        <v/>
      </c>
      <c r="W66" s="8" t="str">
        <f>IF(B66="","",VLOOKUP(AD66,Varsayımlar!$B:$Q,14,0))</f>
        <v/>
      </c>
      <c r="AA66" s="8" t="str">
        <f>IF(B66="","",VLOOKUP(AD66,Varsayımlar!$B:$Q,15,0))</f>
        <v/>
      </c>
      <c r="AB66" s="8" t="str">
        <f>IF(B66="","",VLOOKUP(AD66,Varsayımlar!$B:$Q,16,0))</f>
        <v/>
      </c>
      <c r="AD66" s="8" t="str">
        <f>IF(B66="","",CONCATENATE(B66,E66))</f>
        <v/>
      </c>
    </row>
    <row r="67" spans="1:32" ht="31.5" x14ac:dyDescent="0.25">
      <c r="A67" s="198" t="s">
        <v>120</v>
      </c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55"/>
    </row>
    <row r="68" spans="1:32" ht="63" x14ac:dyDescent="0.25">
      <c r="A68" s="9" t="s">
        <v>0</v>
      </c>
      <c r="B68" s="9" t="s">
        <v>1</v>
      </c>
      <c r="C68" s="10" t="s">
        <v>36</v>
      </c>
      <c r="D68" s="10" t="s">
        <v>177</v>
      </c>
      <c r="E68" s="10" t="s">
        <v>42</v>
      </c>
      <c r="F68" s="9" t="s">
        <v>43</v>
      </c>
      <c r="G68" s="9" t="s">
        <v>13</v>
      </c>
      <c r="H68" s="9" t="s">
        <v>2</v>
      </c>
      <c r="I68" s="9" t="s">
        <v>83</v>
      </c>
      <c r="J68" s="9" t="s">
        <v>3</v>
      </c>
      <c r="K68" s="9" t="s">
        <v>21</v>
      </c>
      <c r="L68" s="9" t="s">
        <v>141</v>
      </c>
      <c r="M68" s="9" t="s">
        <v>20</v>
      </c>
      <c r="N68" s="9" t="s">
        <v>243</v>
      </c>
      <c r="O68" s="9" t="s">
        <v>176</v>
      </c>
      <c r="P68" s="9" t="s">
        <v>16</v>
      </c>
      <c r="Q68" s="9" t="s">
        <v>4</v>
      </c>
      <c r="R68" s="9" t="s">
        <v>5</v>
      </c>
      <c r="S68" s="9" t="s">
        <v>6</v>
      </c>
      <c r="T68" s="9" t="s">
        <v>33</v>
      </c>
      <c r="U68" s="9" t="s">
        <v>7</v>
      </c>
      <c r="V68" s="9" t="s">
        <v>8</v>
      </c>
      <c r="W68" s="9" t="s">
        <v>9</v>
      </c>
      <c r="X68" s="9" t="s">
        <v>10</v>
      </c>
      <c r="Y68" s="9" t="s">
        <v>11</v>
      </c>
      <c r="Z68" s="9" t="s">
        <v>12</v>
      </c>
      <c r="AA68" s="9" t="s">
        <v>14</v>
      </c>
      <c r="AB68" s="9" t="s">
        <v>15</v>
      </c>
      <c r="AC68" s="9" t="s">
        <v>305</v>
      </c>
      <c r="AD68" s="8" t="s">
        <v>50</v>
      </c>
    </row>
    <row r="69" spans="1:32" ht="36" customHeight="1" x14ac:dyDescent="0.25">
      <c r="A69" s="9" t="s">
        <v>29</v>
      </c>
      <c r="B69" s="67" t="s">
        <v>17</v>
      </c>
      <c r="C69" s="4">
        <f>IF(B69="","",VLOOKUP(AD69,Varsayımlar!$B:$Q,3,0))</f>
        <v>8698829380698</v>
      </c>
      <c r="D69" s="4" t="s">
        <v>260</v>
      </c>
      <c r="E69" s="105" t="s">
        <v>37</v>
      </c>
      <c r="F69" s="67" t="s">
        <v>458</v>
      </c>
      <c r="G69" s="67" t="s">
        <v>459</v>
      </c>
      <c r="H69" s="67" t="str">
        <f>IF(B69="","",VLOOKUP(AD69,Varsayımlar!$B:$Q,5,0))</f>
        <v>TORTİLLAS 25 CM 4 PCS 260G</v>
      </c>
      <c r="I69" s="67">
        <f>IF(B69="","",VLOOKUP(AD69,Varsayımlar!B:T,19,0))</f>
        <v>0</v>
      </c>
      <c r="J69" s="67" t="str">
        <f>IF(B69="","",VLOOKUP(AD69,Varsayımlar!$B:$Q,6,0))</f>
        <v>SADE</v>
      </c>
      <c r="K69" s="67">
        <v>1512</v>
      </c>
      <c r="L69" s="67">
        <v>672</v>
      </c>
      <c r="M69" s="67">
        <f>K69/84</f>
        <v>18</v>
      </c>
      <c r="N69" s="67"/>
      <c r="O69" s="67">
        <v>9</v>
      </c>
      <c r="P69" s="67">
        <f>IF(B69="","",VLOOKUP(AD69,Varsayımlar!$B:$Q,7,0)*K69)</f>
        <v>45360</v>
      </c>
      <c r="Q69" s="67">
        <f>IF(B69="","",VLOOKUP(AD69,Varsayımlar!$B:$Q,8,0))</f>
        <v>25</v>
      </c>
      <c r="R69" s="67" t="str">
        <f>IF(B69="","",VLOOKUP(AD69,Varsayımlar!$B:$Q,9,0))</f>
        <v>SOFT</v>
      </c>
      <c r="S69" s="67">
        <f>IF(B69="","",VLOOKUP(AD69,Varsayımlar!$B:$Q,10,0))</f>
        <v>4</v>
      </c>
      <c r="T69" s="67">
        <f>IF(B69="","",VLOOKUP(AD69,Varsayımlar!$B:$Q,11,0))</f>
        <v>30</v>
      </c>
      <c r="U69" s="67">
        <f>IF(B69="","",VLOOKUP(AD69,Varsayımlar!$B:$Q,12,0))</f>
        <v>260</v>
      </c>
      <c r="V69" s="67" t="str">
        <f>IF(B69="","",VLOOKUP(AD69,Varsayımlar!$B:$Q,13,0))</f>
        <v>YURTDIŞI</v>
      </c>
      <c r="W69" s="67">
        <f>IF(B69="","",VLOOKUP(AD69,Varsayımlar!$B:$Q,14,0))</f>
        <v>6</v>
      </c>
      <c r="X69" s="68">
        <v>46183</v>
      </c>
      <c r="Y69" s="68">
        <v>46366</v>
      </c>
      <c r="Z69" s="67" t="s">
        <v>460</v>
      </c>
      <c r="AA69" s="67" t="str">
        <f>IF(B69="","",VLOOKUP(AD69,Varsayımlar!$B:$Q,15,0))</f>
        <v>TRİTON -SKT ATILACAK</v>
      </c>
      <c r="AB69" s="67" t="str">
        <f>IF(B69="","",VLOOKUP(AD69,Varsayımlar!$B:$Q,16,0))</f>
        <v>24-26 CM</v>
      </c>
      <c r="AC69" s="64"/>
      <c r="AD69" s="61" t="str">
        <f t="shared" ref="AD69:AD131" si="4">IF(B69="","",CONCATENATE(B69,E69))</f>
        <v>LLC TRİTONMUTLUKAL WHEAT TORTILLA</v>
      </c>
      <c r="AE69" s="8" t="s">
        <v>599</v>
      </c>
      <c r="AF69" s="8" t="s">
        <v>285</v>
      </c>
    </row>
    <row r="70" spans="1:32" ht="63" x14ac:dyDescent="0.25">
      <c r="A70" s="9" t="s">
        <v>122</v>
      </c>
      <c r="B70" s="111" t="s">
        <v>90</v>
      </c>
      <c r="C70" s="112">
        <f>IF(B70="","",VLOOKUP(AD70,Varsayımlar!$B:$Q,3,0))</f>
        <v>8698829380698</v>
      </c>
      <c r="D70" s="111" t="s">
        <v>232</v>
      </c>
      <c r="E70" s="111" t="s">
        <v>91</v>
      </c>
      <c r="F70" s="111"/>
      <c r="G70" s="111" t="s">
        <v>558</v>
      </c>
      <c r="H70" s="111" t="str">
        <f>IF(B70="","",VLOOKUP(AD70,Varsayımlar!$B:$Q,5,0))</f>
        <v>MAGNİT MAVİ AMBALAJ 25CM</v>
      </c>
      <c r="I70" s="111">
        <f>IF(B70="","",VLOOKUP(AD70,Varsayımlar!B:T,19,0))</f>
        <v>0</v>
      </c>
      <c r="J70" s="111" t="str">
        <f>IF(B70="","",VLOOKUP(AD70,Varsayımlar!$B:$Q,6,0))</f>
        <v>SADE</v>
      </c>
      <c r="K70" s="111">
        <v>672</v>
      </c>
      <c r="L70" s="111"/>
      <c r="M70" s="111">
        <f>IFERROR(IF(B70="","",K70/VLOOKUP(AD70,Varsayımlar!B:R,17,0)),"")</f>
        <v>8</v>
      </c>
      <c r="N70" s="111"/>
      <c r="O70" s="111">
        <v>7</v>
      </c>
      <c r="P70" s="111">
        <f>IF(B70="","",VLOOKUP(AD70,Varsayımlar!$B:$Q,7,0)*K70)</f>
        <v>20160</v>
      </c>
      <c r="Q70" s="111">
        <f>IF(B70="","",VLOOKUP(AD70,Varsayımlar!$B:$Q,8,0))</f>
        <v>25</v>
      </c>
      <c r="R70" s="111" t="str">
        <f>IF(B70="","",VLOOKUP(AD70,Varsayımlar!$B:$Q,9,0))</f>
        <v>SOFT</v>
      </c>
      <c r="S70" s="111">
        <f>IF(B70="","",VLOOKUP(AD70,Varsayımlar!$B:$Q,10,0))</f>
        <v>4</v>
      </c>
      <c r="T70" s="111">
        <f>IF(B70="","",VLOOKUP(AD70,Varsayımlar!$B:$Q,11,0))</f>
        <v>30</v>
      </c>
      <c r="U70" s="111">
        <f>IF(B70="","",VLOOKUP(AD70,Varsayımlar!$B:$Q,12,0))</f>
        <v>260</v>
      </c>
      <c r="V70" s="111" t="str">
        <f>IF(B70="","",VLOOKUP(AD70,Varsayımlar!$B:$Q,13,0))</f>
        <v>YURTDIŞI</v>
      </c>
      <c r="W70" s="111">
        <f>IF(B70="","",VLOOKUP(AD70,Varsayımlar!$B:$Q,14,0))</f>
        <v>9</v>
      </c>
      <c r="X70" s="114">
        <v>46188</v>
      </c>
      <c r="Y70" s="114">
        <v>46461</v>
      </c>
      <c r="Z70" s="111" t="s">
        <v>561</v>
      </c>
      <c r="AA70" s="111" t="str">
        <f>IF(B70="","",VLOOKUP(AD70,Varsayımlar!$B:$Q,15,0))</f>
        <v>25CM TURUNCU KOLİ-SOL ÜST DİKDÖRTGENE ÜRETİM TARİHİ BASILACAK</v>
      </c>
      <c r="AB70" s="111" t="str">
        <f>IF(B70="","",VLOOKUP(AD70,Varsayımlar!$B:$Q,16,0))</f>
        <v>24-26 CM</v>
      </c>
      <c r="AC70" s="90">
        <f>IF(B70="","",VLOOKUP(Sayfa2!AD52,Varsayımlar!B:S,18,0))</f>
        <v>0</v>
      </c>
      <c r="AD70" s="90" t="str">
        <f t="shared" si="4"/>
        <v>MAGNİTMAGNİT MAVİ AMBALAJ 25 CM 260G</v>
      </c>
      <c r="AF70" s="8" t="s">
        <v>285</v>
      </c>
    </row>
    <row r="71" spans="1:32" ht="63" x14ac:dyDescent="0.25">
      <c r="A71" s="9" t="s">
        <v>123</v>
      </c>
      <c r="B71" s="111" t="s">
        <v>90</v>
      </c>
      <c r="C71" s="112">
        <f>IF(B71="","",VLOOKUP(AD71,Varsayımlar!$B:$Q,3,0))</f>
        <v>8698829380698</v>
      </c>
      <c r="D71" s="111" t="s">
        <v>232</v>
      </c>
      <c r="E71" s="111" t="s">
        <v>91</v>
      </c>
      <c r="F71" s="111"/>
      <c r="G71" s="111" t="s">
        <v>559</v>
      </c>
      <c r="H71" s="111" t="str">
        <f>IF(B71="","",VLOOKUP(AD71,Varsayımlar!$B:$Q,5,0))</f>
        <v>MAGNİT MAVİ AMBALAJ 25CM</v>
      </c>
      <c r="I71" s="111">
        <f>IF(B71="","",VLOOKUP(AD71,Varsayımlar!B:T,19,0))</f>
        <v>0</v>
      </c>
      <c r="J71" s="111" t="str">
        <f>IF(B71="","",VLOOKUP(AD71,Varsayımlar!$B:$Q,6,0))</f>
        <v>SADE</v>
      </c>
      <c r="K71" s="111">
        <v>672</v>
      </c>
      <c r="L71" s="111"/>
      <c r="M71" s="111">
        <f>IFERROR(IF(B71="","",K71/VLOOKUP(AD71,Varsayımlar!B:R,17,0)),"")</f>
        <v>8</v>
      </c>
      <c r="N71" s="111"/>
      <c r="O71" s="111">
        <v>7</v>
      </c>
      <c r="P71" s="111">
        <f>IF(B71="","",VLOOKUP(AD71,Varsayımlar!$B:$Q,7,0)*K71)</f>
        <v>20160</v>
      </c>
      <c r="Q71" s="111">
        <f>IF(B71="","",VLOOKUP(AD71,Varsayımlar!$B:$Q,8,0))</f>
        <v>25</v>
      </c>
      <c r="R71" s="111" t="str">
        <f>IF(B71="","",VLOOKUP(AD71,Varsayımlar!$B:$Q,9,0))</f>
        <v>SOFT</v>
      </c>
      <c r="S71" s="111">
        <f>IF(B71="","",VLOOKUP(AD71,Varsayımlar!$B:$Q,10,0))</f>
        <v>4</v>
      </c>
      <c r="T71" s="111">
        <f>IF(B71="","",VLOOKUP(AD71,Varsayımlar!$B:$Q,11,0))</f>
        <v>30</v>
      </c>
      <c r="U71" s="111">
        <f>IF(B71="","",VLOOKUP(AD71,Varsayımlar!$B:$Q,12,0))</f>
        <v>260</v>
      </c>
      <c r="V71" s="111" t="str">
        <f>IF(B71="","",VLOOKUP(AD71,Varsayımlar!$B:$Q,13,0))</f>
        <v>YURTDIŞI</v>
      </c>
      <c r="W71" s="111">
        <f>IF(B71="","",VLOOKUP(AD71,Varsayımlar!$B:$Q,14,0))</f>
        <v>9</v>
      </c>
      <c r="X71" s="114">
        <v>46188</v>
      </c>
      <c r="Y71" s="114">
        <v>46461</v>
      </c>
      <c r="Z71" s="111" t="s">
        <v>561</v>
      </c>
      <c r="AA71" s="111" t="str">
        <f>IF(B71="","",VLOOKUP(AD71,Varsayımlar!$B:$Q,15,0))</f>
        <v>25CM TURUNCU KOLİ-SOL ÜST DİKDÖRTGENE ÜRETİM TARİHİ BASILACAK</v>
      </c>
      <c r="AB71" s="111" t="str">
        <f>IF(B71="","",VLOOKUP(AD71,Varsayımlar!$B:$Q,16,0))</f>
        <v>24-26 CM</v>
      </c>
      <c r="AC71" s="90">
        <f>IF(B71="","",VLOOKUP(Sayfa2!AD53,Varsayımlar!B:S,18,0))</f>
        <v>0</v>
      </c>
      <c r="AD71" s="90" t="str">
        <f t="shared" si="4"/>
        <v>MAGNİTMAGNİT MAVİ AMBALAJ 25 CM 260G</v>
      </c>
      <c r="AF71" s="8" t="s">
        <v>285</v>
      </c>
    </row>
    <row r="72" spans="1:32" ht="47.25" x14ac:dyDescent="0.25">
      <c r="A72" s="9" t="s">
        <v>124</v>
      </c>
      <c r="B72" s="77" t="s">
        <v>31</v>
      </c>
      <c r="C72" s="76">
        <f>IF(B72="","",VLOOKUP(AD72,Varsayımlar!$B:$Q,3,0))</f>
        <v>8698829380698</v>
      </c>
      <c r="D72" s="76"/>
      <c r="E72" s="75" t="s">
        <v>240</v>
      </c>
      <c r="F72" s="77">
        <v>47</v>
      </c>
      <c r="G72" s="77" t="s">
        <v>251</v>
      </c>
      <c r="H72" s="77" t="str">
        <f>IF(B72="","",VLOOKUP(AD72,Varsayımlar!$B:$Q,5,0))</f>
        <v>Hanami 20cm Sade 4 pcs 166g (067)</v>
      </c>
      <c r="I72" s="77" t="str">
        <f>IF(B72="","",VLOOKUP(AD72,Varsayımlar!B:T,19,0))</f>
        <v>Ambalaj kaç aylık kontrol?</v>
      </c>
      <c r="J72" s="77" t="str">
        <f>IF(B72="","",VLOOKUP(AD72,Varsayımlar!$B:$Q,6,0))</f>
        <v>SADE</v>
      </c>
      <c r="K72" s="77">
        <v>2380</v>
      </c>
      <c r="L72" s="77"/>
      <c r="M72" s="77">
        <f>IFERROR(IF(B72="","",K72/VLOOKUP(AD72,Varsayımlar!B:R,17,0)),"")</f>
        <v>17</v>
      </c>
      <c r="N72" s="77"/>
      <c r="O72" s="77">
        <v>24</v>
      </c>
      <c r="P72" s="77">
        <f>IF(B72="","",VLOOKUP(AD72,Varsayımlar!$B:$Q,7,0)*K72)</f>
        <v>71400</v>
      </c>
      <c r="Q72" s="77">
        <f>IF(B72="","",VLOOKUP(AD72,Varsayımlar!$B:$Q,8,0))</f>
        <v>20</v>
      </c>
      <c r="R72" s="77" t="str">
        <f>IF(B72="","",VLOOKUP(AD72,Varsayımlar!$B:$Q,9,0))</f>
        <v>Irak Soft</v>
      </c>
      <c r="S72" s="77">
        <f>IF(B72="","",VLOOKUP(AD72,Varsayımlar!$B:$Q,10,0))</f>
        <v>4</v>
      </c>
      <c r="T72" s="77">
        <f>IF(B72="","",VLOOKUP(AD72,Varsayımlar!$B:$Q,11,0))</f>
        <v>30</v>
      </c>
      <c r="U72" s="77">
        <f>IF(B72="","",VLOOKUP(AD72,Varsayımlar!$B:$Q,12,0))</f>
        <v>166</v>
      </c>
      <c r="V72" s="77" t="str">
        <f>IF(B72="","",VLOOKUP(AD72,Varsayımlar!$B:$Q,13,0))</f>
        <v>Yurtdışı</v>
      </c>
      <c r="W72" s="77">
        <v>12</v>
      </c>
      <c r="X72" s="78">
        <v>46188</v>
      </c>
      <c r="Y72" s="78">
        <v>46553</v>
      </c>
      <c r="Z72" s="77">
        <v>26061520</v>
      </c>
      <c r="AA72" s="77" t="str">
        <f>IF(B72="","",VLOOKUP(AD72,Varsayımlar!$B:$Q,15,0))</f>
        <v>Hanami Mavi Koli -Üretim Tarihi+9 AYI KAPATACAK ETİKETLİ</v>
      </c>
      <c r="AB72" s="77" t="str">
        <f>IF(B72="","",VLOOKUP(AD72,Varsayımlar!$B:$Q,16,0))</f>
        <v>19-21 cm</v>
      </c>
      <c r="AC72" s="9">
        <f>IF(B72="","",VLOOKUP(Sayfa2!AD57,Varsayımlar!B:S,18,0))</f>
        <v>0</v>
      </c>
      <c r="AD72" s="9" t="str">
        <f t="shared" si="4"/>
        <v xml:space="preserve">GERMESHanami 20cm sade 4pcs 166g </v>
      </c>
      <c r="AF72" s="8" t="s">
        <v>285</v>
      </c>
    </row>
    <row r="73" spans="1:32" ht="47.25" x14ac:dyDescent="0.25">
      <c r="A73" s="9" t="s">
        <v>125</v>
      </c>
      <c r="B73" s="77" t="s">
        <v>31</v>
      </c>
      <c r="C73" s="76">
        <f>IF(B73="","",VLOOKUP(AD73,Varsayımlar!$B:$Q,3,0))</f>
        <v>8698829380698</v>
      </c>
      <c r="D73" s="76"/>
      <c r="E73" s="75" t="s">
        <v>244</v>
      </c>
      <c r="F73" s="77">
        <v>47</v>
      </c>
      <c r="G73" s="77" t="s">
        <v>252</v>
      </c>
      <c r="H73" s="77" t="str">
        <f>IF(B73="","",VLOOKUP(AD73,Varsayımlar!$B:$Q,5,0))</f>
        <v>Tortillas 20cm (Etiketli)</v>
      </c>
      <c r="I73" s="77" t="str">
        <f>IF(B73="","",VLOOKUP(AD73,Varsayımlar!B:T,19,0))</f>
        <v>Etiketli</v>
      </c>
      <c r="J73" s="77" t="str">
        <f>IF(B73="","",VLOOKUP(AD73,Varsayımlar!$B:$Q,6,0))</f>
        <v>SADE</v>
      </c>
      <c r="K73" s="77">
        <v>140</v>
      </c>
      <c r="L73" s="77"/>
      <c r="M73" s="77">
        <f>IFERROR(IF(B73="","",K73/VLOOKUP(AD73,Varsayımlar!B:R,17,0)),"")</f>
        <v>1</v>
      </c>
      <c r="N73" s="77"/>
      <c r="O73" s="77">
        <v>2</v>
      </c>
      <c r="P73" s="77">
        <f>IF(B73="","",VLOOKUP(AD73,Varsayımlar!$B:$Q,7,0)*K73)</f>
        <v>4200</v>
      </c>
      <c r="Q73" s="77">
        <f>IF(B73="","",VLOOKUP(AD73,Varsayımlar!$B:$Q,8,0))</f>
        <v>20</v>
      </c>
      <c r="R73" s="77" t="str">
        <f>IF(B73="","",VLOOKUP(AD73,Varsayımlar!$B:$Q,9,0))</f>
        <v>Irak soft</v>
      </c>
      <c r="S73" s="77">
        <f>IF(B73="","",VLOOKUP(AD73,Varsayımlar!$B:$Q,10,0))</f>
        <v>4</v>
      </c>
      <c r="T73" s="77">
        <f>IF(B73="","",VLOOKUP(AD73,Varsayımlar!$B:$Q,11,0))</f>
        <v>30</v>
      </c>
      <c r="U73" s="77">
        <f>IF(B73="","",VLOOKUP(AD73,Varsayımlar!$B:$Q,12,0))</f>
        <v>166</v>
      </c>
      <c r="V73" s="77" t="str">
        <f>IF(B73="","",VLOOKUP(AD73,Varsayımlar!$B:$Q,13,0))</f>
        <v>Yurtdışı</v>
      </c>
      <c r="W73" s="77">
        <f>IF(B73="","",VLOOKUP(AD73,Varsayımlar!$B:$Q,14,0))</f>
        <v>9</v>
      </c>
      <c r="X73" s="78">
        <v>46188</v>
      </c>
      <c r="Y73" s="78">
        <v>46461</v>
      </c>
      <c r="Z73" s="77">
        <v>26061520</v>
      </c>
      <c r="AA73" s="77" t="str">
        <f>IF(B73="","",VLOOKUP(AD73,Varsayımlar!$B:$Q,15,0))</f>
        <v>20cm Koli-Üretim Tarihli Etiket</v>
      </c>
      <c r="AB73" s="77" t="str">
        <f>IF(B73="","",VLOOKUP(AD73,Varsayımlar!$B:$Q,16,0))</f>
        <v>19-21 cm</v>
      </c>
      <c r="AC73" s="90">
        <f>IF(B73="","",VLOOKUP(Sayfa2!AD58,Varsayımlar!B:S,18,0))</f>
        <v>0</v>
      </c>
      <c r="AD73" s="90" t="str">
        <f t="shared" si="4"/>
        <v>GERMESTortillas 20cm 4 lü 166g</v>
      </c>
      <c r="AE73" s="8" t="s">
        <v>598</v>
      </c>
      <c r="AF73" s="8" t="s">
        <v>285</v>
      </c>
    </row>
    <row r="74" spans="1:32" ht="47.25" x14ac:dyDescent="0.25">
      <c r="A74" s="9" t="s">
        <v>126</v>
      </c>
      <c r="B74" s="77" t="s">
        <v>31</v>
      </c>
      <c r="C74" s="76">
        <f>IF(B74="","",VLOOKUP(AD74,Varsayımlar!$B:$Q,3,0))</f>
        <v>8698829380698</v>
      </c>
      <c r="D74" s="76"/>
      <c r="E74" s="75" t="s">
        <v>246</v>
      </c>
      <c r="F74" s="77">
        <v>47</v>
      </c>
      <c r="G74" s="77" t="s">
        <v>253</v>
      </c>
      <c r="H74" s="77" t="str">
        <f>IF(B74="","",VLOOKUP(AD74,Varsayımlar!$B:$Q,5,0))</f>
        <v>Hanami Peynirli 20cm (050)</v>
      </c>
      <c r="I74" s="77" t="str">
        <f>IF(B74="","",VLOOKUP(AD74,Varsayımlar!B:T,19,0))</f>
        <v>Ambalaj kaç aylık kontrol?</v>
      </c>
      <c r="J74" s="77" t="str">
        <f>IF(B74="","",VLOOKUP(AD74,Varsayımlar!$B:$Q,6,0))</f>
        <v>PEYNİRLİ</v>
      </c>
      <c r="K74" s="77">
        <v>1120</v>
      </c>
      <c r="L74" s="77"/>
      <c r="M74" s="77">
        <f>IFERROR(IF(B74="","",K74/VLOOKUP(AD74,Varsayımlar!B:R,17,0)),"")</f>
        <v>8</v>
      </c>
      <c r="N74" s="77"/>
      <c r="O74" s="77">
        <v>12</v>
      </c>
      <c r="P74" s="77">
        <f>IF(B74="","",VLOOKUP(AD74,Varsayımlar!$B:$Q,7,0)*K74)</f>
        <v>33600</v>
      </c>
      <c r="Q74" s="77">
        <f>IF(B74="","",VLOOKUP(AD74,Varsayımlar!$B:$Q,8,0))</f>
        <v>20</v>
      </c>
      <c r="R74" s="77" t="str">
        <f>IF(B74="","",VLOOKUP(AD74,Varsayımlar!$B:$Q,9,0))</f>
        <v>Irak Soft-AT</v>
      </c>
      <c r="S74" s="77">
        <f>IF(B74="","",VLOOKUP(AD74,Varsayımlar!$B:$Q,10,0))</f>
        <v>4</v>
      </c>
      <c r="T74" s="77">
        <f>IF(B74="","",VLOOKUP(AD74,Varsayımlar!$B:$Q,11,0))</f>
        <v>30</v>
      </c>
      <c r="U74" s="77">
        <f>IF(B74="","",VLOOKUP(AD74,Varsayımlar!$B:$Q,12,0))</f>
        <v>166</v>
      </c>
      <c r="V74" s="77" t="str">
        <f>IF(B74="","",VLOOKUP(AD74,Varsayımlar!$B:$Q,13,0))</f>
        <v>YURTDIŞI</v>
      </c>
      <c r="W74" s="77">
        <f>IF(B74="","",VLOOKUP(AD74,Varsayımlar!$B:$Q,14,0))</f>
        <v>9</v>
      </c>
      <c r="X74" s="78">
        <v>46188</v>
      </c>
      <c r="Y74" s="78">
        <v>46461</v>
      </c>
      <c r="Z74" s="77" t="s">
        <v>250</v>
      </c>
      <c r="AA74" s="77" t="str">
        <f>IF(B74="","",VLOOKUP(AD74,Varsayımlar!$B:$Q,15,0))</f>
        <v>HANAMİ SARI KOLİ-ÜRETİM TARİHİ BASILACAK</v>
      </c>
      <c r="AB74" s="77" t="str">
        <f>IF(B74="","",VLOOKUP(AD74,Varsayımlar!$B:$Q,16,0))</f>
        <v>19-21 CM</v>
      </c>
      <c r="AC74" s="9">
        <f>IF(B74="","",VLOOKUP(Sayfa2!AD59,Varsayımlar!B:S,18,0))</f>
        <v>0</v>
      </c>
      <c r="AD74" s="9" t="str">
        <f t="shared" si="4"/>
        <v>GERMESHanami Peynirli 20cm 4 lü 166g</v>
      </c>
      <c r="AF74" s="8" t="s">
        <v>609</v>
      </c>
    </row>
    <row r="75" spans="1:32" ht="31.5" x14ac:dyDescent="0.25">
      <c r="A75" s="9" t="s">
        <v>127</v>
      </c>
      <c r="B75" s="64" t="s">
        <v>104</v>
      </c>
      <c r="C75" s="65">
        <f>IF(B75="","",VLOOKUP(AD75,Varsayımlar!$B:$Q,3,0))</f>
        <v>8698829380698</v>
      </c>
      <c r="D75" s="65"/>
      <c r="E75" s="69" t="s">
        <v>105</v>
      </c>
      <c r="F75" s="64">
        <v>32</v>
      </c>
      <c r="G75" s="64" t="s">
        <v>108</v>
      </c>
      <c r="H75" s="64" t="str">
        <f>IF(B75="","",VLOOKUP(AD75,Varsayımlar!$B:$Q,5,0))</f>
        <v>TORTİLLAS 20CM (SAMAKAT BİLGİLERİ EKLİ)</v>
      </c>
      <c r="I75" s="64">
        <f>IF(B75="","",VLOOKUP(AD75,Varsayımlar!B:T,19,0))</f>
        <v>0</v>
      </c>
      <c r="J75" s="64" t="str">
        <f>IF(B75="","",VLOOKUP(AD75,Varsayımlar!$B:$Q,6,0))</f>
        <v>SADE</v>
      </c>
      <c r="K75" s="64">
        <v>5850</v>
      </c>
      <c r="L75" s="64"/>
      <c r="M75" s="64">
        <f>IFERROR(IF(B75="","",K75/VLOOKUP(AD75,Varsayımlar!B:R,17,0)),"")</f>
        <v>26</v>
      </c>
      <c r="N75" s="64"/>
      <c r="O75" s="64">
        <v>26</v>
      </c>
      <c r="P75" s="64">
        <f>IF(B75="","",VLOOKUP(AD75,Varsayımlar!$B:$Q,7,0)*K75)</f>
        <v>81900</v>
      </c>
      <c r="Q75" s="64">
        <f>IF(B75="","",VLOOKUP(AD75,Varsayımlar!$B:$Q,8,0))</f>
        <v>20</v>
      </c>
      <c r="R75" s="64" t="str">
        <f>IF(B75="","",VLOOKUP(AD75,Varsayımlar!$B:$Q,9,0))</f>
        <v>IRAK SOFT</v>
      </c>
      <c r="S75" s="64">
        <f>IF(B75="","",VLOOKUP(AD75,Varsayımlar!$B:$Q,10,0))</f>
        <v>4</v>
      </c>
      <c r="T75" s="64">
        <f>IF(B75="","",VLOOKUP(AD75,Varsayımlar!$B:$Q,11,0))</f>
        <v>14</v>
      </c>
      <c r="U75" s="64">
        <f>IF(B75="","",VLOOKUP(AD75,Varsayımlar!$B:$Q,12,0))</f>
        <v>166</v>
      </c>
      <c r="V75" s="64" t="str">
        <f>IF(B75="","",VLOOKUP(AD75,Varsayımlar!$B:$Q,13,0))</f>
        <v>YURTDIŞI</v>
      </c>
      <c r="W75" s="64">
        <f>IF(B75="","",VLOOKUP(AD75,Varsayımlar!$B:$Q,14,0))</f>
        <v>9</v>
      </c>
      <c r="X75" s="66">
        <v>46188</v>
      </c>
      <c r="Y75" s="66">
        <v>46461</v>
      </c>
      <c r="Z75" s="64">
        <v>26061520</v>
      </c>
      <c r="AA75" s="64" t="str">
        <f>IF(B75="","",VLOOKUP(AD75,Varsayımlar!$B:$Q,15,0))</f>
        <v>SİYAH KARE KOLİ- Üretim Tarihi Etiketli</v>
      </c>
      <c r="AB75" s="64" t="str">
        <f>IF(B75="","",VLOOKUP(AD75,Varsayımlar!$B:$Q,16,0))</f>
        <v>19-21 CM</v>
      </c>
      <c r="AC75" s="9">
        <f>IF(B75="","",VLOOKUP(Sayfa2!AD47,Varsayımlar!B:S,18,0))</f>
        <v>0</v>
      </c>
      <c r="AD75" s="87" t="str">
        <f t="shared" ref="AD75:AD84" si="5">IF(B75="","",CONCATENATE(B75,E75))</f>
        <v>SMART LLCTORTİLLAS SAMAKAT 20CM 166G</v>
      </c>
    </row>
    <row r="76" spans="1:32" ht="47.25" x14ac:dyDescent="0.25">
      <c r="A76" s="9" t="s">
        <v>128</v>
      </c>
      <c r="B76" s="64" t="s">
        <v>104</v>
      </c>
      <c r="C76" s="65" t="e">
        <f>IF(B76="","",VLOOKUP(AD76,#REF!,3,0))</f>
        <v>#REF!</v>
      </c>
      <c r="D76" s="65"/>
      <c r="E76" s="65" t="s">
        <v>263</v>
      </c>
      <c r="F76" s="64">
        <v>32</v>
      </c>
      <c r="G76" s="65" t="s">
        <v>108</v>
      </c>
      <c r="H76" s="64" t="str">
        <f>IF(B76="","",VLOOKUP(AD76,Varsayımlar!$B:$Q,5,0))</f>
        <v>Tortillas 20cm (Samakat Bilgileri Ekli)</v>
      </c>
      <c r="I76" s="64">
        <f>IF(B76="","",VLOOKUP(AD76,Varsayımlar!B:T,19,0))</f>
        <v>0</v>
      </c>
      <c r="J76" s="64" t="str">
        <f>IF(B76="","",VLOOKUP(AD76,Varsayımlar!$B:$Q,6,0))</f>
        <v>PEYNİRLİ</v>
      </c>
      <c r="K76" s="64">
        <v>1350</v>
      </c>
      <c r="L76" s="64"/>
      <c r="M76" s="64">
        <f>IFERROR(IF(B76="","",K76/VLOOKUP(AD76,Varsayımlar!B:R,17,0)),"")</f>
        <v>6</v>
      </c>
      <c r="N76" s="64"/>
      <c r="O76" s="64">
        <v>27</v>
      </c>
      <c r="P76" s="64">
        <f>IF(B76="","",VLOOKUP(AD76,Varsayımlar!$B:$Q,7,0)*K76)</f>
        <v>18900</v>
      </c>
      <c r="Q76" s="64">
        <f>IF(B76="","",VLOOKUP(AD76,Varsayımlar!$B:$Q,8,0))</f>
        <v>20</v>
      </c>
      <c r="R76" s="64" t="str">
        <f>IF(B76="","",VLOOKUP(AD76,Varsayımlar!$B:$Q,9,0))</f>
        <v>IRAK SOFT-AT</v>
      </c>
      <c r="S76" s="64">
        <f>IF(B76="","",VLOOKUP(AD76,Varsayımlar!$B:$Q,10,0))</f>
        <v>4</v>
      </c>
      <c r="T76" s="64">
        <f>IF(B76="","",VLOOKUP(AD76,Varsayımlar!$B:$Q,11,0))</f>
        <v>14</v>
      </c>
      <c r="U76" s="64">
        <f>IF(B76="","",VLOOKUP(AD76,Varsayımlar!$B:$Q,12,0))</f>
        <v>166</v>
      </c>
      <c r="V76" s="64" t="str">
        <f>IF(B76="","",VLOOKUP(AD76,Varsayımlar!$B:$Q,13,0))</f>
        <v>YURTDIŞI</v>
      </c>
      <c r="W76" s="64">
        <f>IF(B76="","",VLOOKUP(AD76,Varsayımlar!$B:$Q,14,0))</f>
        <v>9</v>
      </c>
      <c r="X76" s="66">
        <v>46188</v>
      </c>
      <c r="Y76" s="66">
        <v>46461</v>
      </c>
      <c r="Z76" s="64" t="s">
        <v>250</v>
      </c>
      <c r="AA76" s="64" t="str">
        <f>IF(B76="","",VLOOKUP(AD76,Varsayımlar!$B:$Q,15,0))</f>
        <v>Kare Koli-Üretim Tarihli Etiket</v>
      </c>
      <c r="AB76" s="64" t="str">
        <f>IF(B76="","",VLOOKUP(AD76,Varsayımlar!$B:$Q,16,0))</f>
        <v>19-21 cm</v>
      </c>
      <c r="AC76" s="64" t="e">
        <f>IF(B76="","",VLOOKUP([1]Sayfa1!AD100,#REF!,18,0))</f>
        <v>#REF!</v>
      </c>
      <c r="AD76" s="61" t="str">
        <f t="shared" si="5"/>
        <v>SMART LLCTortillas 20cm Peynirli 4pcs 166g</v>
      </c>
      <c r="AF76" s="8" t="s">
        <v>610</v>
      </c>
    </row>
    <row r="77" spans="1:32" ht="20.25" customHeight="1" x14ac:dyDescent="0.25">
      <c r="A77" s="9"/>
      <c r="B77" s="204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6"/>
      <c r="AC77" s="64"/>
      <c r="AD77" s="61"/>
    </row>
    <row r="78" spans="1:32" ht="40.5" customHeight="1" x14ac:dyDescent="0.25">
      <c r="A78" s="9" t="s">
        <v>129</v>
      </c>
      <c r="B78" s="88" t="s">
        <v>271</v>
      </c>
      <c r="C78" s="89">
        <f>IF(B78="","",VLOOKUP(AD78,Varsayımlar!$B:$Q,3,0))</f>
        <v>8698829380698</v>
      </c>
      <c r="D78" s="89"/>
      <c r="E78" s="85" t="s">
        <v>268</v>
      </c>
      <c r="F78" s="9"/>
      <c r="G78" s="9" t="s">
        <v>530</v>
      </c>
      <c r="H78" s="90" t="str">
        <f>IF(B78="","",VLOOKUP(AD78,Varsayımlar!$B:$Q,5,0))</f>
        <v>Rimini 20cm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2880</v>
      </c>
      <c r="L78" s="9"/>
      <c r="M78" s="9">
        <f>IFERROR(IF(B78="","",K78/VLOOKUP(AD78,Varsayımlar!B:R,17,0)),"")</f>
        <v>24</v>
      </c>
      <c r="N78" s="9"/>
      <c r="O78" s="9">
        <v>28</v>
      </c>
      <c r="P78" s="90">
        <f>IF(B78="","",VLOOKUP(AD78,Varsayımlar!$B:$Q,7,0)*K78)</f>
        <v>40320</v>
      </c>
      <c r="Q78" s="90">
        <f>IF(B78="","",VLOOKUP(AD78,Varsayımlar!$B:$Q,8,0))</f>
        <v>20</v>
      </c>
      <c r="R78" s="90" t="str">
        <f>IF(B78="","",VLOOKUP(AD78,Varsayımlar!$B:$Q,9,0))</f>
        <v>Irak soft</v>
      </c>
      <c r="S78" s="90">
        <f>IF(B78="","",VLOOKUP(AD78,Varsayımlar!$B:$Q,10,0))</f>
        <v>8</v>
      </c>
      <c r="T78" s="90">
        <f>IF(B78="","",VLOOKUP(AD78,Varsayımlar!$B:$Q,11,0))</f>
        <v>14</v>
      </c>
      <c r="U78" s="90">
        <f>IF(B78="","",VLOOKUP(AD78,Varsayımlar!$B:$Q,12,0))</f>
        <v>360</v>
      </c>
      <c r="V78" s="90" t="str">
        <f>IF(B78="","",VLOOKUP(AD78,Varsayımlar!$B:$Q,13,0))</f>
        <v>YURTDIŞI</v>
      </c>
      <c r="W78" s="90">
        <f>IF(B78="","",VLOOKUP(AD78,Varsayımlar!$B:$Q,14,0))</f>
        <v>0</v>
      </c>
      <c r="X78" s="9"/>
      <c r="Y78" s="9" t="s">
        <v>272</v>
      </c>
      <c r="Z78" s="9" t="s">
        <v>273</v>
      </c>
      <c r="AA78" s="90" t="str">
        <f>IF(B78="","",VLOOKUP(AD78,Varsayımlar!$B:$Q,15,0))</f>
        <v>20cm koli-İbranice Etiket</v>
      </c>
      <c r="AB78" s="90" t="str">
        <f>IF(B78="","",VLOOKUP(AD78,Varsayımlar!$B:$Q,16,0))</f>
        <v>19-21 cm</v>
      </c>
      <c r="AC78" s="90">
        <f>IF(B78="","",VLOOKUP(Sayfa2!AD99,Varsayımlar!B:S,18,0))</f>
        <v>0</v>
      </c>
      <c r="AD78" s="90" t="str">
        <f t="shared" si="5"/>
        <v>EyalRimini 20 cm 8 pcs 360g</v>
      </c>
    </row>
    <row r="79" spans="1:32" ht="40.5" customHeight="1" x14ac:dyDescent="0.25">
      <c r="A79" s="9" t="s">
        <v>130</v>
      </c>
      <c r="B79" s="88" t="s">
        <v>271</v>
      </c>
      <c r="C79" s="89">
        <f>IF(B79="","",VLOOKUP(AD79,Varsayımlar!$B:$Q,3,0))</f>
        <v>8698829380698</v>
      </c>
      <c r="D79" s="89"/>
      <c r="E79" s="85" t="s">
        <v>542</v>
      </c>
      <c r="F79" s="9"/>
      <c r="G79" s="9" t="s">
        <v>530</v>
      </c>
      <c r="H79" s="90" t="str">
        <f>IF(B79="","",VLOOKUP(AD79,Varsayımlar!$B:$Q,5,0))</f>
        <v>Durum 3 lü paket sade 1620g (İç-Dış Ambalaj)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1200</v>
      </c>
      <c r="L79" s="9"/>
      <c r="M79" s="9" t="str">
        <f>IFERROR(IF(B79="","",K79/VLOOKUP(AD79,Varsayımlar!B:R,17,0)),"")</f>
        <v/>
      </c>
      <c r="N79" s="9"/>
      <c r="O79" s="9">
        <v>14</v>
      </c>
      <c r="P79" s="90">
        <f>IF(B79="","",VLOOKUP(AD79,Varsayımlar!$B:$Q,7,0)*K79)</f>
        <v>4800</v>
      </c>
      <c r="Q79" s="90">
        <f>IF(B79="","",VLOOKUP(AD79,Varsayımlar!$B:$Q,8,0))</f>
        <v>20</v>
      </c>
      <c r="R79" s="90" t="str">
        <f>IF(B79="","",VLOOKUP(AD79,Varsayımlar!$B:$Q,9,0))</f>
        <v>Irak Soft</v>
      </c>
      <c r="S79" s="90">
        <f>IF(B79="","",VLOOKUP(AD79,Varsayımlar!$B:$Q,10,0))</f>
        <v>36</v>
      </c>
      <c r="T79" s="90">
        <f>IF(B79="","",VLOOKUP(AD79,Varsayımlar!$B:$Q,11,0))</f>
        <v>4</v>
      </c>
      <c r="U79" s="90">
        <f>IF(B79="","",VLOOKUP(AD79,Varsayımlar!$B:$Q,12,0))</f>
        <v>1620</v>
      </c>
      <c r="V79" s="90" t="str">
        <f>IF(B79="","",VLOOKUP(AD79,Varsayımlar!$B:$Q,13,0))</f>
        <v>Yurtdışı</v>
      </c>
      <c r="W79" s="90">
        <f>IF(B79="","",VLOOKUP(AD79,Varsayımlar!$B:$Q,14,0))</f>
        <v>0</v>
      </c>
      <c r="X79" s="9"/>
      <c r="Y79" s="9" t="s">
        <v>272</v>
      </c>
      <c r="Z79" s="9" t="s">
        <v>273</v>
      </c>
      <c r="AA79" s="90" t="str">
        <f>IF(B79="","",VLOOKUP(AD79,Varsayımlar!$B:$Q,15,0))</f>
        <v>Lacivert 20cm Koli-İbranice Sade Etiketli</v>
      </c>
      <c r="AB79" s="90" t="str">
        <f>IF(B79="","",VLOOKUP(AD79,Varsayımlar!$B:$Q,16,0))</f>
        <v>19-21 cm</v>
      </c>
      <c r="AC79" s="90">
        <f>IF(B79="","",VLOOKUP(Sayfa2!AD100,Varsayımlar!B:S,18,0))</f>
        <v>0</v>
      </c>
      <c r="AD79" s="90" t="str">
        <f t="shared" si="5"/>
        <v>EyalDurum 3 lü paket sade 1620g</v>
      </c>
    </row>
    <row r="80" spans="1:32" ht="40.5" customHeight="1" x14ac:dyDescent="0.25">
      <c r="A80" s="9" t="s">
        <v>131</v>
      </c>
      <c r="B80" s="88" t="s">
        <v>271</v>
      </c>
      <c r="C80" s="89">
        <f>IF(B80="","",VLOOKUP(AD80,Varsayımlar!$B:$Q,3,0))</f>
        <v>8698829380698</v>
      </c>
      <c r="D80" s="89"/>
      <c r="E80" s="85" t="s">
        <v>544</v>
      </c>
      <c r="F80" s="9"/>
      <c r="G80" s="9" t="s">
        <v>530</v>
      </c>
      <c r="H80" s="90" t="str">
        <f>IF(B80="","",VLOOKUP(AD80,Varsayımlar!$B:$Q,5,0))</f>
        <v>Durum 3 lü paket TB 1620g (İç-Dış Ambalaj)</v>
      </c>
      <c r="I80" s="90">
        <f>IF(B80="","",VLOOKUP(AD80,Varsayımlar!B:T,19,0))</f>
        <v>0</v>
      </c>
      <c r="J80" s="90" t="str">
        <f>IF(B80="","",VLOOKUP(AD80,Varsayımlar!$B:$Q,6,0))</f>
        <v>Tam Buğdaylı</v>
      </c>
      <c r="K80" s="9">
        <v>720</v>
      </c>
      <c r="L80" s="9"/>
      <c r="M80" s="9" t="str">
        <f>IFERROR(IF(B80="","",K80/VLOOKUP(AD80,Varsayımlar!B:R,17,0)),"")</f>
        <v/>
      </c>
      <c r="N80" s="9"/>
      <c r="O80" s="9">
        <v>8</v>
      </c>
      <c r="P80" s="90">
        <f>IF(B80="","",VLOOKUP(AD80,Varsayımlar!$B:$Q,7,0)*K80)</f>
        <v>2880</v>
      </c>
      <c r="Q80" s="90">
        <f>IF(B80="","",VLOOKUP(AD80,Varsayımlar!$B:$Q,8,0))</f>
        <v>20</v>
      </c>
      <c r="R80" s="90" t="str">
        <f>IF(B80="","",VLOOKUP(AD80,Varsayımlar!$B:$Q,9,0))</f>
        <v>Irak Soft</v>
      </c>
      <c r="S80" s="90">
        <f>IF(B80="","",VLOOKUP(AD80,Varsayımlar!$B:$Q,10,0))</f>
        <v>36</v>
      </c>
      <c r="T80" s="90">
        <f>IF(B80="","",VLOOKUP(AD80,Varsayımlar!$B:$Q,11,0))</f>
        <v>4</v>
      </c>
      <c r="U80" s="90">
        <f>IF(B80="","",VLOOKUP(AD80,Varsayımlar!$B:$Q,12,0))</f>
        <v>1620</v>
      </c>
      <c r="V80" s="90" t="str">
        <f>IF(B80="","",VLOOKUP(AD80,Varsayımlar!$B:$Q,13,0))</f>
        <v>Yurtdışı</v>
      </c>
      <c r="W80" s="90">
        <f>IF(B80="","",VLOOKUP(AD80,Varsayımlar!$B:$Q,14,0))</f>
        <v>0</v>
      </c>
      <c r="X80" s="9"/>
      <c r="Y80" s="9" t="s">
        <v>272</v>
      </c>
      <c r="Z80" s="9" t="s">
        <v>273</v>
      </c>
      <c r="AA80" s="90" t="str">
        <f>IF(B80="","",VLOOKUP(AD80,Varsayımlar!$B:$Q,15,0))</f>
        <v>Lacivert 20cm Koli-İbranice TB Etiketli</v>
      </c>
      <c r="AB80" s="90" t="str">
        <f>IF(B80="","",VLOOKUP(AD80,Varsayımlar!$B:$Q,16,0))</f>
        <v>19-21 cm</v>
      </c>
      <c r="AC80" s="90">
        <f>IF(B80="","",VLOOKUP(Sayfa2!AD101,Varsayımlar!B:S,18,0))</f>
        <v>0</v>
      </c>
      <c r="AD80" s="90" t="str">
        <f t="shared" si="5"/>
        <v>EyalDurum 3 lü paket TB 1620g</v>
      </c>
    </row>
    <row r="81" spans="1:30" ht="63" x14ac:dyDescent="0.25">
      <c r="A81" s="9" t="s">
        <v>132</v>
      </c>
      <c r="B81" s="70" t="s">
        <v>90</v>
      </c>
      <c r="C81" s="71">
        <f>IF(B81="","",VLOOKUP(AD81,Varsayımlar!$B:$Q,3,0))</f>
        <v>8698829380698</v>
      </c>
      <c r="D81" s="70" t="s">
        <v>258</v>
      </c>
      <c r="E81" s="70" t="s">
        <v>91</v>
      </c>
      <c r="F81" s="70"/>
      <c r="G81" s="70" t="s">
        <v>578</v>
      </c>
      <c r="H81" s="70" t="str">
        <f>IF(B81="","",VLOOKUP(AD81,Varsayımlar!$B:$Q,5,0))</f>
        <v>MAGNİT MAVİ AMBALAJ 25CM</v>
      </c>
      <c r="I81" s="70">
        <f>IF(B81="","",VLOOKUP(AD81,Varsayımlar!B:T,19,0))</f>
        <v>0</v>
      </c>
      <c r="J81" s="70" t="str">
        <f>IF(B81="","",VLOOKUP(AD81,Varsayımlar!$B:$Q,6,0))</f>
        <v>SADE</v>
      </c>
      <c r="K81" s="70">
        <v>672</v>
      </c>
      <c r="L81" s="70"/>
      <c r="M81" s="70">
        <f>IFERROR(IF(B81="","",K81/VLOOKUP(AD81,Varsayımlar!B:R,17,0)),"")</f>
        <v>8</v>
      </c>
      <c r="N81" s="70"/>
      <c r="O81" s="70">
        <v>7</v>
      </c>
      <c r="P81" s="70">
        <f>IF(B81="","",VLOOKUP(AD81,Varsayımlar!$B:$Q,7,0)*K81)</f>
        <v>20160</v>
      </c>
      <c r="Q81" s="70">
        <f>IF(B81="","",VLOOKUP(AD81,Varsayımlar!$B:$Q,8,0))</f>
        <v>25</v>
      </c>
      <c r="R81" s="70" t="str">
        <f>IF(B81="","",VLOOKUP(AD81,Varsayımlar!$B:$Q,9,0))</f>
        <v>SOFT</v>
      </c>
      <c r="S81" s="70">
        <f>IF(B81="","",VLOOKUP(AD81,Varsayımlar!$B:$Q,10,0))</f>
        <v>4</v>
      </c>
      <c r="T81" s="70">
        <f>IF(B81="","",VLOOKUP(AD81,Varsayımlar!$B:$Q,11,0))</f>
        <v>30</v>
      </c>
      <c r="U81" s="70">
        <f>IF(B81="","",VLOOKUP(AD81,Varsayımlar!$B:$Q,12,0))</f>
        <v>260</v>
      </c>
      <c r="V81" s="70" t="str">
        <f>IF(B81="","",VLOOKUP(AD81,Varsayımlar!$B:$Q,13,0))</f>
        <v>YURTDIŞI</v>
      </c>
      <c r="W81" s="70">
        <f>IF(B81="","",VLOOKUP(AD81,Varsayımlar!$B:$Q,14,0))</f>
        <v>9</v>
      </c>
      <c r="X81" s="73">
        <v>46192</v>
      </c>
      <c r="Y81" s="73">
        <v>46465</v>
      </c>
      <c r="Z81" s="70" t="s">
        <v>581</v>
      </c>
      <c r="AA81" s="70" t="str">
        <f>IF(B81="","",VLOOKUP(AD81,Varsayımlar!$B:$Q,15,0))</f>
        <v>25CM TURUNCU KOLİ-SOL ÜST DİKDÖRTGENE ÜRETİM TARİHİ BASILACAK</v>
      </c>
      <c r="AB81" s="70" t="str">
        <f>IF(B81="","",VLOOKUP(AD81,Varsayımlar!$B:$Q,16,0))</f>
        <v>24-26 CM</v>
      </c>
      <c r="AC81" s="90">
        <f>IF(B81="","",VLOOKUP(Sayfa2!AD71,Varsayımlar!B:S,18,0))</f>
        <v>0</v>
      </c>
      <c r="AD81" s="90" t="str">
        <f t="shared" si="5"/>
        <v>MAGNİTMAGNİT MAVİ AMBALAJ 25 CM 260G</v>
      </c>
    </row>
    <row r="82" spans="1:30" ht="63" x14ac:dyDescent="0.25">
      <c r="A82" s="9" t="s">
        <v>133</v>
      </c>
      <c r="B82" s="70" t="s">
        <v>90</v>
      </c>
      <c r="C82" s="71">
        <f>IF(B82="","",VLOOKUP(AD82,Varsayımlar!$B:$Q,3,0))</f>
        <v>8698829380698</v>
      </c>
      <c r="D82" s="70" t="s">
        <v>258</v>
      </c>
      <c r="E82" s="70" t="s">
        <v>91</v>
      </c>
      <c r="F82" s="70"/>
      <c r="G82" s="70" t="s">
        <v>579</v>
      </c>
      <c r="H82" s="70" t="str">
        <f>IF(B82="","",VLOOKUP(AD82,Varsayımlar!$B:$Q,5,0))</f>
        <v>MAGNİT MAVİ AMBALAJ 25CM</v>
      </c>
      <c r="I82" s="70">
        <f>IF(B82="","",VLOOKUP(AD82,Varsayımlar!B:T,19,0))</f>
        <v>0</v>
      </c>
      <c r="J82" s="70" t="str">
        <f>IF(B82="","",VLOOKUP(AD82,Varsayımlar!$B:$Q,6,0))</f>
        <v>SADE</v>
      </c>
      <c r="K82" s="70">
        <v>672</v>
      </c>
      <c r="L82" s="70"/>
      <c r="M82" s="70">
        <f>IFERROR(IF(B82="","",K82/VLOOKUP(AD82,Varsayımlar!B:R,17,0)),"")</f>
        <v>8</v>
      </c>
      <c r="N82" s="70"/>
      <c r="O82" s="70">
        <v>7</v>
      </c>
      <c r="P82" s="70">
        <f>IF(B82="","",VLOOKUP(AD82,Varsayımlar!$B:$Q,7,0)*K82)</f>
        <v>20160</v>
      </c>
      <c r="Q82" s="70">
        <f>IF(B82="","",VLOOKUP(AD82,Varsayımlar!$B:$Q,8,0))</f>
        <v>25</v>
      </c>
      <c r="R82" s="70" t="str">
        <f>IF(B82="","",VLOOKUP(AD82,Varsayımlar!$B:$Q,9,0))</f>
        <v>SOFT</v>
      </c>
      <c r="S82" s="70">
        <f>IF(B82="","",VLOOKUP(AD82,Varsayımlar!$B:$Q,10,0))</f>
        <v>4</v>
      </c>
      <c r="T82" s="70">
        <f>IF(B82="","",VLOOKUP(AD82,Varsayımlar!$B:$Q,11,0))</f>
        <v>30</v>
      </c>
      <c r="U82" s="70">
        <f>IF(B82="","",VLOOKUP(AD82,Varsayımlar!$B:$Q,12,0))</f>
        <v>260</v>
      </c>
      <c r="V82" s="70" t="str">
        <f>IF(B82="","",VLOOKUP(AD82,Varsayımlar!$B:$Q,13,0))</f>
        <v>YURTDIŞI</v>
      </c>
      <c r="W82" s="70">
        <f>IF(B82="","",VLOOKUP(AD82,Varsayımlar!$B:$Q,14,0))</f>
        <v>9</v>
      </c>
      <c r="X82" s="73">
        <v>46192</v>
      </c>
      <c r="Y82" s="73">
        <v>46465</v>
      </c>
      <c r="Z82" s="70" t="s">
        <v>581</v>
      </c>
      <c r="AA82" s="70" t="str">
        <f>IF(B82="","",VLOOKUP(AD82,Varsayımlar!$B:$Q,15,0))</f>
        <v>25CM TURUNCU KOLİ-SOL ÜST DİKDÖRTGENE ÜRETİM TARİHİ BASILACAK</v>
      </c>
      <c r="AB82" s="70" t="str">
        <f>IF(B82="","",VLOOKUP(AD82,Varsayımlar!$B:$Q,16,0))</f>
        <v>24-26 CM</v>
      </c>
      <c r="AC82" s="90">
        <f>IF(B82="","",VLOOKUP(Sayfa2!AD72,Varsayımlar!B:S,18,0))</f>
        <v>0</v>
      </c>
      <c r="AD82" s="90" t="str">
        <f t="shared" si="5"/>
        <v>MAGNİTMAGNİT MAVİ AMBALAJ 25 CM 260G</v>
      </c>
    </row>
    <row r="83" spans="1:30" ht="63" x14ac:dyDescent="0.25">
      <c r="A83" s="9" t="s">
        <v>134</v>
      </c>
      <c r="B83" s="70" t="s">
        <v>90</v>
      </c>
      <c r="C83" s="71">
        <f>IF(B83="","",VLOOKUP(AD83,Varsayımlar!$B:$Q,3,0))</f>
        <v>8698829380698</v>
      </c>
      <c r="D83" s="70" t="s">
        <v>258</v>
      </c>
      <c r="E83" s="70" t="s">
        <v>91</v>
      </c>
      <c r="F83" s="70"/>
      <c r="G83" s="70" t="s">
        <v>580</v>
      </c>
      <c r="H83" s="70" t="str">
        <f>IF(B83="","",VLOOKUP(AD83,Varsayımlar!$B:$Q,5,0))</f>
        <v>MAGNİT MAVİ AMBALAJ 25CM</v>
      </c>
      <c r="I83" s="70">
        <f>IF(B83="","",VLOOKUP(AD83,Varsayımlar!B:T,19,0))</f>
        <v>0</v>
      </c>
      <c r="J83" s="70" t="str">
        <f>IF(B83="","",VLOOKUP(AD83,Varsayımlar!$B:$Q,6,0))</f>
        <v>SADE</v>
      </c>
      <c r="K83" s="70">
        <v>672</v>
      </c>
      <c r="L83" s="70"/>
      <c r="M83" s="70">
        <f>IFERROR(IF(B83="","",K83/VLOOKUP(AD83,Varsayımlar!B:R,17,0)),"")</f>
        <v>8</v>
      </c>
      <c r="N83" s="70"/>
      <c r="O83" s="70">
        <v>7</v>
      </c>
      <c r="P83" s="70">
        <f>IF(B83="","",VLOOKUP(AD83,Varsayımlar!$B:$Q,7,0)*K83)</f>
        <v>20160</v>
      </c>
      <c r="Q83" s="70">
        <f>IF(B83="","",VLOOKUP(AD83,Varsayımlar!$B:$Q,8,0))</f>
        <v>25</v>
      </c>
      <c r="R83" s="70" t="str">
        <f>IF(B83="","",VLOOKUP(AD83,Varsayımlar!$B:$Q,9,0))</f>
        <v>SOFT</v>
      </c>
      <c r="S83" s="70">
        <f>IF(B83="","",VLOOKUP(AD83,Varsayımlar!$B:$Q,10,0))</f>
        <v>4</v>
      </c>
      <c r="T83" s="70">
        <f>IF(B83="","",VLOOKUP(AD83,Varsayımlar!$B:$Q,11,0))</f>
        <v>30</v>
      </c>
      <c r="U83" s="70">
        <f>IF(B83="","",VLOOKUP(AD83,Varsayımlar!$B:$Q,12,0))</f>
        <v>260</v>
      </c>
      <c r="V83" s="70" t="str">
        <f>IF(B83="","",VLOOKUP(AD83,Varsayımlar!$B:$Q,13,0))</f>
        <v>YURTDIŞI</v>
      </c>
      <c r="W83" s="70">
        <f>IF(B83="","",VLOOKUP(AD83,Varsayımlar!$B:$Q,14,0))</f>
        <v>9</v>
      </c>
      <c r="X83" s="73">
        <v>46192</v>
      </c>
      <c r="Y83" s="73">
        <v>46465</v>
      </c>
      <c r="Z83" s="70" t="s">
        <v>581</v>
      </c>
      <c r="AA83" s="70" t="str">
        <f>IF(B83="","",VLOOKUP(AD83,Varsayımlar!$B:$Q,15,0))</f>
        <v>25CM TURUNCU KOLİ-SOL ÜST DİKDÖRTGENE ÜRETİM TARİHİ BASILACAK</v>
      </c>
      <c r="AB83" s="70" t="str">
        <f>IF(B83="","",VLOOKUP(AD83,Varsayımlar!$B:$Q,16,0))</f>
        <v>24-26 CM</v>
      </c>
      <c r="AC83" s="90">
        <f>IF(B83="","",VLOOKUP(Sayfa2!AD73,Varsayımlar!B:S,18,0))</f>
        <v>0</v>
      </c>
      <c r="AD83" s="90" t="str">
        <f t="shared" si="5"/>
        <v>MAGNİTMAGNİT MAVİ AMBALAJ 25 CM 260G</v>
      </c>
    </row>
    <row r="84" spans="1:30" ht="63" x14ac:dyDescent="0.25">
      <c r="A84" s="9" t="s">
        <v>135</v>
      </c>
      <c r="B84" s="82" t="s">
        <v>90</v>
      </c>
      <c r="C84" s="83">
        <f>IF(B84="","",VLOOKUP(AD84,Varsayımlar!$B:$Q,3,0))</f>
        <v>8698829380698</v>
      </c>
      <c r="D84" s="82" t="s">
        <v>262</v>
      </c>
      <c r="E84" s="82" t="s">
        <v>91</v>
      </c>
      <c r="F84" s="82"/>
      <c r="G84" s="82" t="s">
        <v>586</v>
      </c>
      <c r="H84" s="82" t="str">
        <f>IF(B84="","",VLOOKUP(AD84,Varsayımlar!$B:$Q,5,0))</f>
        <v>MAGNİT MAVİ AMBALAJ 25CM</v>
      </c>
      <c r="I84" s="82">
        <f>IF(B84="","",VLOOKUP(AD84,Varsayımlar!B:T,19,0))</f>
        <v>0</v>
      </c>
      <c r="J84" s="82" t="str">
        <f>IF(B84="","",VLOOKUP(AD84,Varsayımlar!$B:$Q,6,0))</f>
        <v>SADE</v>
      </c>
      <c r="K84" s="82">
        <v>672</v>
      </c>
      <c r="L84" s="82"/>
      <c r="M84" s="82">
        <f>IFERROR(IF(B84="","",K84/VLOOKUP(AD84,Varsayımlar!B:R,17,0)),"")</f>
        <v>8</v>
      </c>
      <c r="N84" s="82"/>
      <c r="O84" s="82">
        <v>7</v>
      </c>
      <c r="P84" s="82">
        <f>IF(B84="","",VLOOKUP(AD84,Varsayımlar!$B:$Q,7,0)*K84)</f>
        <v>20160</v>
      </c>
      <c r="Q84" s="82">
        <f>IF(B84="","",VLOOKUP(AD84,Varsayımlar!$B:$Q,8,0))</f>
        <v>25</v>
      </c>
      <c r="R84" s="82" t="str">
        <f>IF(B84="","",VLOOKUP(AD84,Varsayımlar!$B:$Q,9,0))</f>
        <v>SOFT</v>
      </c>
      <c r="S84" s="82">
        <f>IF(B84="","",VLOOKUP(AD84,Varsayımlar!$B:$Q,10,0))</f>
        <v>4</v>
      </c>
      <c r="T84" s="82">
        <f>IF(B84="","",VLOOKUP(AD84,Varsayımlar!$B:$Q,11,0))</f>
        <v>30</v>
      </c>
      <c r="U84" s="82">
        <f>IF(B84="","",VLOOKUP(AD84,Varsayımlar!$B:$Q,12,0))</f>
        <v>260</v>
      </c>
      <c r="V84" s="82" t="str">
        <f>IF(B84="","",VLOOKUP(AD84,Varsayımlar!$B:$Q,13,0))</f>
        <v>YURTDIŞI</v>
      </c>
      <c r="W84" s="82">
        <f>IF(B84="","",VLOOKUP(AD84,Varsayımlar!$B:$Q,14,0))</f>
        <v>9</v>
      </c>
      <c r="X84" s="84">
        <v>46195</v>
      </c>
      <c r="Y84" s="84">
        <v>46468</v>
      </c>
      <c r="Z84" s="82" t="s">
        <v>589</v>
      </c>
      <c r="AA84" s="82" t="str">
        <f>IF(B84="","",VLOOKUP(AD84,Varsayımlar!$B:$Q,15,0))</f>
        <v>25CM TURUNCU KOLİ-SOL ÜST DİKDÖRTGENE ÜRETİM TARİHİ BASILACAK</v>
      </c>
      <c r="AB84" s="82" t="str">
        <f>IF(B84="","",VLOOKUP(AD84,Varsayımlar!$B:$Q,16,0))</f>
        <v>24-26 CM</v>
      </c>
      <c r="AC84" s="90">
        <f>IF(B84="","",VLOOKUP(Sayfa2!AD79,Varsayımlar!B:S,18,0))</f>
        <v>0</v>
      </c>
      <c r="AD84" s="90" t="str">
        <f t="shared" si="5"/>
        <v>MAGNİTMAGNİT MAVİ AMBALAJ 25 CM 260G</v>
      </c>
    </row>
    <row r="85" spans="1:30" ht="63" x14ac:dyDescent="0.25">
      <c r="A85" s="9" t="s">
        <v>136</v>
      </c>
      <c r="B85" s="82" t="s">
        <v>90</v>
      </c>
      <c r="C85" s="83">
        <f>IF(B85="","",VLOOKUP(AD85,Varsayımlar!$B:$Q,3,0))</f>
        <v>8698829380698</v>
      </c>
      <c r="D85" s="82" t="s">
        <v>262</v>
      </c>
      <c r="E85" s="82" t="s">
        <v>91</v>
      </c>
      <c r="F85" s="82"/>
      <c r="G85" s="82" t="s">
        <v>587</v>
      </c>
      <c r="H85" s="82" t="str">
        <f>IF(B85="","",VLOOKUP(AD85,Varsayımlar!$B:$Q,5,0))</f>
        <v>MAGNİT MAVİ AMBALAJ 25CM</v>
      </c>
      <c r="I85" s="82">
        <f>IF(B85="","",VLOOKUP(AD85,Varsayımlar!B:T,19,0))</f>
        <v>0</v>
      </c>
      <c r="J85" s="82" t="str">
        <f>IF(B85="","",VLOOKUP(AD85,Varsayımlar!$B:$Q,6,0))</f>
        <v>SADE</v>
      </c>
      <c r="K85" s="82">
        <v>672</v>
      </c>
      <c r="L85" s="82"/>
      <c r="M85" s="82">
        <f>IFERROR(IF(B85="","",K85/VLOOKUP(AD85,Varsayımlar!B:R,17,0)),"")</f>
        <v>8</v>
      </c>
      <c r="N85" s="82"/>
      <c r="O85" s="82">
        <v>7</v>
      </c>
      <c r="P85" s="82">
        <f>IF(B85="","",VLOOKUP(AD85,Varsayımlar!$B:$Q,7,0)*K85)</f>
        <v>20160</v>
      </c>
      <c r="Q85" s="82">
        <f>IF(B85="","",VLOOKUP(AD85,Varsayımlar!$B:$Q,8,0))</f>
        <v>25</v>
      </c>
      <c r="R85" s="82" t="str">
        <f>IF(B85="","",VLOOKUP(AD85,Varsayımlar!$B:$Q,9,0))</f>
        <v>SOFT</v>
      </c>
      <c r="S85" s="82">
        <f>IF(B85="","",VLOOKUP(AD85,Varsayımlar!$B:$Q,10,0))</f>
        <v>4</v>
      </c>
      <c r="T85" s="82">
        <f>IF(B85="","",VLOOKUP(AD85,Varsayımlar!$B:$Q,11,0))</f>
        <v>30</v>
      </c>
      <c r="U85" s="82">
        <f>IF(B85="","",VLOOKUP(AD85,Varsayımlar!$B:$Q,12,0))</f>
        <v>260</v>
      </c>
      <c r="V85" s="82" t="str">
        <f>IF(B85="","",VLOOKUP(AD85,Varsayımlar!$B:$Q,13,0))</f>
        <v>YURTDIŞI</v>
      </c>
      <c r="W85" s="82">
        <f>IF(B85="","",VLOOKUP(AD85,Varsayımlar!$B:$Q,14,0))</f>
        <v>9</v>
      </c>
      <c r="X85" s="84">
        <v>46195</v>
      </c>
      <c r="Y85" s="84">
        <v>46468</v>
      </c>
      <c r="Z85" s="82" t="s">
        <v>589</v>
      </c>
      <c r="AA85" s="82" t="str">
        <f>IF(B85="","",VLOOKUP(AD85,Varsayımlar!$B:$Q,15,0))</f>
        <v>25CM TURUNCU KOLİ-SOL ÜST DİKDÖRTGENE ÜRETİM TARİHİ BASILACAK</v>
      </c>
      <c r="AB85" s="82" t="str">
        <f>IF(B85="","",VLOOKUP(AD85,Varsayımlar!$B:$Q,16,0))</f>
        <v>24-26 CM</v>
      </c>
      <c r="AC85" s="90">
        <f>IF(B85="","",VLOOKUP(Sayfa2!AD80,Varsayımlar!B:S,18,0))</f>
        <v>0</v>
      </c>
      <c r="AD85" s="90" t="str">
        <f t="shared" ref="AD85:AD86" si="6">IF(B85="","",CONCATENATE(B85,E85))</f>
        <v>MAGNİTMAGNİT MAVİ AMBALAJ 25 CM 260G</v>
      </c>
    </row>
    <row r="86" spans="1:30" ht="63" x14ac:dyDescent="0.25">
      <c r="A86" s="9" t="s">
        <v>137</v>
      </c>
      <c r="B86" s="82" t="s">
        <v>90</v>
      </c>
      <c r="C86" s="83">
        <f>IF(B86="","",VLOOKUP(AD86,Varsayımlar!$B:$Q,3,0))</f>
        <v>8698829380698</v>
      </c>
      <c r="D86" s="82" t="s">
        <v>262</v>
      </c>
      <c r="E86" s="82" t="s">
        <v>91</v>
      </c>
      <c r="F86" s="82"/>
      <c r="G86" s="82" t="s">
        <v>588</v>
      </c>
      <c r="H86" s="82" t="str">
        <f>IF(B86="","",VLOOKUP(AD86,Varsayımlar!$B:$Q,5,0))</f>
        <v>MAGNİT MAVİ AMBALAJ 25CM</v>
      </c>
      <c r="I86" s="82">
        <f>IF(B86="","",VLOOKUP(AD86,Varsayımlar!B:T,19,0))</f>
        <v>0</v>
      </c>
      <c r="J86" s="82" t="str">
        <f>IF(B86="","",VLOOKUP(AD86,Varsayımlar!$B:$Q,6,0))</f>
        <v>SADE</v>
      </c>
      <c r="K86" s="82">
        <v>672</v>
      </c>
      <c r="L86" s="82"/>
      <c r="M86" s="82">
        <f>IFERROR(IF(B86="","",K86/VLOOKUP(AD86,Varsayımlar!B:R,17,0)),"")</f>
        <v>8</v>
      </c>
      <c r="N86" s="82"/>
      <c r="O86" s="82">
        <v>7</v>
      </c>
      <c r="P86" s="82">
        <f>IF(B86="","",VLOOKUP(AD86,Varsayımlar!$B:$Q,7,0)*K86)</f>
        <v>20160</v>
      </c>
      <c r="Q86" s="82">
        <f>IF(B86="","",VLOOKUP(AD86,Varsayımlar!$B:$Q,8,0))</f>
        <v>25</v>
      </c>
      <c r="R86" s="82" t="str">
        <f>IF(B86="","",VLOOKUP(AD86,Varsayımlar!$B:$Q,9,0))</f>
        <v>SOFT</v>
      </c>
      <c r="S86" s="82">
        <f>IF(B86="","",VLOOKUP(AD86,Varsayımlar!$B:$Q,10,0))</f>
        <v>4</v>
      </c>
      <c r="T86" s="82">
        <f>IF(B86="","",VLOOKUP(AD86,Varsayımlar!$B:$Q,11,0))</f>
        <v>30</v>
      </c>
      <c r="U86" s="82">
        <f>IF(B86="","",VLOOKUP(AD86,Varsayımlar!$B:$Q,12,0))</f>
        <v>260</v>
      </c>
      <c r="V86" s="82" t="str">
        <f>IF(B86="","",VLOOKUP(AD86,Varsayımlar!$B:$Q,13,0))</f>
        <v>YURTDIŞI</v>
      </c>
      <c r="W86" s="82">
        <f>IF(B86="","",VLOOKUP(AD86,Varsayımlar!$B:$Q,14,0))</f>
        <v>9</v>
      </c>
      <c r="X86" s="84">
        <v>46195</v>
      </c>
      <c r="Y86" s="84">
        <v>46468</v>
      </c>
      <c r="Z86" s="82" t="s">
        <v>589</v>
      </c>
      <c r="AA86" s="82" t="str">
        <f>IF(B86="","",VLOOKUP(AD86,Varsayımlar!$B:$Q,15,0))</f>
        <v>25CM TURUNCU KOLİ-SOL ÜST DİKDÖRTGENE ÜRETİM TARİHİ BASILACAK</v>
      </c>
      <c r="AB86" s="82" t="str">
        <f>IF(B86="","",VLOOKUP(AD86,Varsayımlar!$B:$Q,16,0))</f>
        <v>24-26 CM</v>
      </c>
      <c r="AC86" s="90">
        <f>IF(B86="","",VLOOKUP(Sayfa2!AD81,Varsayımlar!B:S,18,0))</f>
        <v>0</v>
      </c>
      <c r="AD86" s="90" t="str">
        <f t="shared" si="6"/>
        <v>MAGNİTMAGNİT MAVİ AMBALAJ 25 CM 260G</v>
      </c>
    </row>
    <row r="87" spans="1:30" ht="30.75" customHeight="1" x14ac:dyDescent="0.25">
      <c r="A87" s="9"/>
      <c r="B87" s="201" t="s">
        <v>607</v>
      </c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3"/>
      <c r="AC87" s="90"/>
      <c r="AD87" s="90"/>
    </row>
    <row r="88" spans="1:30" ht="31.5" x14ac:dyDescent="0.25">
      <c r="A88" s="9" t="s">
        <v>129</v>
      </c>
      <c r="B88" s="64" t="s">
        <v>90</v>
      </c>
      <c r="C88" s="65" t="e">
        <f>IF(B88="","",VLOOKUP(AD88,#REF!,3,0))</f>
        <v>#REF!</v>
      </c>
      <c r="D88" s="64" t="s">
        <v>260</v>
      </c>
      <c r="E88" s="64" t="s">
        <v>91</v>
      </c>
      <c r="F88" s="64"/>
      <c r="G88" s="64" t="s">
        <v>606</v>
      </c>
      <c r="H88" s="64" t="e">
        <f>IF(B88="","",VLOOKUP(AD88,#REF!,5,0))</f>
        <v>#REF!</v>
      </c>
      <c r="I88" s="64" t="e">
        <f>IF(B88="","",VLOOKUP(AD88,#REF!,19,0))</f>
        <v>#REF!</v>
      </c>
      <c r="J88" s="64" t="e">
        <f>IF(B88="","",VLOOKUP(AD88,#REF!,6,0))</f>
        <v>#REF!</v>
      </c>
      <c r="K88" s="64">
        <v>2016</v>
      </c>
      <c r="L88" s="64"/>
      <c r="M88" s="64" t="str">
        <f>IFERROR(IF(B88="","",K88/VLOOKUP(AD88,#REF!,17,0)),"")</f>
        <v/>
      </c>
      <c r="N88" s="64"/>
      <c r="O88" s="64">
        <v>18</v>
      </c>
      <c r="P88" s="64" t="e">
        <f>IF(B88="","",VLOOKUP(AD88,#REF!,7,0)*K88)</f>
        <v>#REF!</v>
      </c>
      <c r="Q88" s="64" t="e">
        <f>IF(B88="","",VLOOKUP(AD88,#REF!,8,0))</f>
        <v>#REF!</v>
      </c>
      <c r="R88" s="64" t="e">
        <f>IF(B88="","",VLOOKUP(AD88,#REF!,9,0))</f>
        <v>#REF!</v>
      </c>
      <c r="S88" s="64" t="e">
        <f>IF(B88="","",VLOOKUP(AD88,#REF!,10,0))</f>
        <v>#REF!</v>
      </c>
      <c r="T88" s="64" t="e">
        <f>IF(B88="","",VLOOKUP(AD88,#REF!,11,0))</f>
        <v>#REF!</v>
      </c>
      <c r="U88" s="64" t="e">
        <f>IF(B88="","",VLOOKUP(AD88,#REF!,12,0))</f>
        <v>#REF!</v>
      </c>
      <c r="V88" s="64" t="e">
        <f>IF(B88="","",VLOOKUP(AD88,#REF!,13,0))</f>
        <v>#REF!</v>
      </c>
      <c r="W88" s="64" t="e">
        <f>IF(B88="","",VLOOKUP(AD88,#REF!,14,0))</f>
        <v>#REF!</v>
      </c>
      <c r="X88" s="66">
        <v>46193</v>
      </c>
      <c r="Y88" s="66">
        <v>46466</v>
      </c>
      <c r="Z88" s="64" t="s">
        <v>605</v>
      </c>
      <c r="AA88" s="64" t="e">
        <f>IF(B88="","",VLOOKUP(AD88,#REF!,15,0))</f>
        <v>#REF!</v>
      </c>
      <c r="AB88" s="64" t="e">
        <f>IF(B88="","",VLOOKUP(AD88,#REF!,16,0))</f>
        <v>#REF!</v>
      </c>
      <c r="AC88" s="90" t="e">
        <f>IF(B88="","",VLOOKUP(#REF!,#REF!,18,0))</f>
        <v>#REF!</v>
      </c>
      <c r="AD88" s="90" t="str">
        <f>IF(B88="","",CONCATENATE(B88,E88))</f>
        <v>MAGNİTMAGNİT MAVİ AMBALAJ 25 CM 260G</v>
      </c>
    </row>
    <row r="89" spans="1:30" ht="63" x14ac:dyDescent="0.25">
      <c r="A89" s="9" t="s">
        <v>188</v>
      </c>
      <c r="B89" s="88" t="s">
        <v>79</v>
      </c>
      <c r="C89" s="89">
        <f>IF(B89="","",VLOOKUP(AD89,Varsayımlar!$B:$Q,3,0))</f>
        <v>8698829380698</v>
      </c>
      <c r="D89" s="89"/>
      <c r="E89" s="85" t="s">
        <v>254</v>
      </c>
      <c r="F89" s="9" t="s">
        <v>532</v>
      </c>
      <c r="G89" s="9" t="s">
        <v>532</v>
      </c>
      <c r="H89" s="90" t="str">
        <f>IF(B89="","",VLOOKUP(AD89,Varsayımlar!$B:$Q,5,0))</f>
        <v>Manetka 20cm</v>
      </c>
      <c r="I89" s="90">
        <f>IF(B89="","",VLOOKUP(AD89,Varsayımlar!B:T,19,0))</f>
        <v>0</v>
      </c>
      <c r="J89" s="90" t="str">
        <f>IF(B89="","",VLOOKUP(AD89,Varsayımlar!$B:$Q,6,0))</f>
        <v>SADE</v>
      </c>
      <c r="K89" s="9">
        <v>7200</v>
      </c>
      <c r="L89" s="9"/>
      <c r="M89" s="9">
        <f>IFERROR(IF(B89="","",K89/VLOOKUP(AD89,Varsayımlar!B:R,17,0)),"")</f>
        <v>32</v>
      </c>
      <c r="N89" s="9"/>
      <c r="O89" s="9">
        <v>32</v>
      </c>
      <c r="P89" s="90">
        <f>IF(B89="","",VLOOKUP(AD89,Varsayımlar!$B:$Q,7,0)*K89)</f>
        <v>100800</v>
      </c>
      <c r="Q89" s="90">
        <f>IF(B89="","",VLOOKUP(AD89,Varsayımlar!$B:$Q,8,0))</f>
        <v>20</v>
      </c>
      <c r="R89" s="90" t="str">
        <f>IF(B89="","",VLOOKUP(AD89,Varsayımlar!$B:$Q,9,0))</f>
        <v>Irak Soft</v>
      </c>
      <c r="S89" s="90">
        <f>IF(B89="","",VLOOKUP(AD89,Varsayımlar!$B:$Q,10,0))</f>
        <v>4</v>
      </c>
      <c r="T89" s="90">
        <f>IF(B89="","",VLOOKUP(AD89,Varsayımlar!$B:$Q,11,0))</f>
        <v>14</v>
      </c>
      <c r="U89" s="90">
        <f>IF(B89="","",VLOOKUP(AD89,Varsayımlar!$B:$Q,12,0))</f>
        <v>166</v>
      </c>
      <c r="V89" s="90" t="str">
        <f>IF(B89="","",VLOOKUP(AD89,Varsayımlar!$B:$Q,13,0))</f>
        <v>YURTDIŞI</v>
      </c>
      <c r="W89" s="90">
        <f>IF(B89="","",VLOOKUP(AD89,Varsayımlar!$B:$Q,14,0))</f>
        <v>6</v>
      </c>
      <c r="X89" s="86">
        <v>46196</v>
      </c>
      <c r="Y89" s="86">
        <v>46379</v>
      </c>
      <c r="Z89" s="9">
        <v>26062320</v>
      </c>
      <c r="AA89" s="90" t="str">
        <f>IF(B89="","",VLOOKUP(AD89,Varsayımlar!$B:$Q,15,0))</f>
        <v>Kare Koli-Üretim Tarihli Etiket</v>
      </c>
      <c r="AB89" s="90" t="str">
        <f>IF(B89="","",VLOOKUP(AD89,Varsayımlar!$B:$Q,16,0))</f>
        <v>19-21 cm</v>
      </c>
      <c r="AC89" s="90">
        <f>IF(B89="","",VLOOKUP(Sayfa2!AD60,Varsayımlar!B:S,18,0))</f>
        <v>0</v>
      </c>
      <c r="AD89" s="90" t="str">
        <f t="shared" si="4"/>
        <v>LLC KOTORManetka 20cm 4 pcs 166g</v>
      </c>
    </row>
    <row r="90" spans="1:30" ht="39.75" customHeight="1" x14ac:dyDescent="0.25">
      <c r="A90" s="9" t="s">
        <v>189</v>
      </c>
      <c r="B90" s="88" t="s">
        <v>90</v>
      </c>
      <c r="C90" s="89">
        <f>IF(B90="","",VLOOKUP(AD90,Varsayımlar!$B:$Q,3,0))</f>
        <v>8698829380698</v>
      </c>
      <c r="D90" s="89" t="s">
        <v>231</v>
      </c>
      <c r="E90" s="85" t="s">
        <v>91</v>
      </c>
      <c r="F90" s="9"/>
      <c r="G90" s="9"/>
      <c r="H90" s="90" t="str">
        <f>IF(B90="","",VLOOKUP(AD90,Varsayımlar!$B:$Q,5,0))</f>
        <v>MAGNİT MAVİ AMBALAJ 25CM</v>
      </c>
      <c r="I90" s="90">
        <f>IF(B90="","",VLOOKUP(AD90,Varsayımlar!B:T,19,0))</f>
        <v>0</v>
      </c>
      <c r="J90" s="90" t="str">
        <f>IF(B90="","",VLOOKUP(AD90,Varsayımlar!$B:$Q,6,0))</f>
        <v>SADE</v>
      </c>
      <c r="K90" s="9">
        <v>2016</v>
      </c>
      <c r="L90" s="9"/>
      <c r="M90" s="9">
        <f>IFERROR(IF(B90="","",K90/VLOOKUP(AD90,Varsayımlar!B:R,17,0)),"")</f>
        <v>24</v>
      </c>
      <c r="N90" s="9"/>
      <c r="O90" s="9"/>
      <c r="P90" s="90">
        <f>IF(B90="","",VLOOKUP(AD90,Varsayımlar!$B:$Q,7,0)*K90)</f>
        <v>60480</v>
      </c>
      <c r="Q90" s="90">
        <f>IF(B90="","",VLOOKUP(AD90,Varsayımlar!$B:$Q,8,0))</f>
        <v>25</v>
      </c>
      <c r="R90" s="90" t="str">
        <f>IF(B90="","",VLOOKUP(AD90,Varsayımlar!$B:$Q,9,0))</f>
        <v>SOFT</v>
      </c>
      <c r="S90" s="90">
        <f>IF(B90="","",VLOOKUP(AD90,Varsayımlar!$B:$Q,10,0))</f>
        <v>4</v>
      </c>
      <c r="T90" s="90">
        <f>IF(B90="","",VLOOKUP(AD90,Varsayımlar!$B:$Q,11,0))</f>
        <v>30</v>
      </c>
      <c r="U90" s="90">
        <f>IF(B90="","",VLOOKUP(AD90,Varsayımlar!$B:$Q,12,0))</f>
        <v>260</v>
      </c>
      <c r="V90" s="90" t="str">
        <f>IF(B90="","",VLOOKUP(AD90,Varsayımlar!$B:$Q,13,0))</f>
        <v>YURTDIŞI</v>
      </c>
      <c r="W90" s="90">
        <f>IF(B90="","",VLOOKUP(AD90,Varsayımlar!$B:$Q,14,0))</f>
        <v>9</v>
      </c>
      <c r="X90" s="9"/>
      <c r="Y90" s="9"/>
      <c r="Z90" s="9"/>
      <c r="AA90" s="90" t="str">
        <f>IF(B90="","",VLOOKUP(AD90,Varsayımlar!$B:$Q,15,0))</f>
        <v>25CM TURUNCU KOLİ-SOL ÜST DİKDÖRTGENE ÜRETİM TARİHİ BASILACAK</v>
      </c>
      <c r="AB90" s="90" t="str">
        <f>IF(B90="","",VLOOKUP(AD90,Varsayımlar!$B:$Q,16,0))</f>
        <v>24-26 CM</v>
      </c>
      <c r="AC90" s="90">
        <f>IF(B90="","",VLOOKUP(Sayfa2!AD61,Varsayımlar!B:S,18,0))</f>
        <v>0</v>
      </c>
      <c r="AD90" s="90" t="str">
        <f t="shared" si="4"/>
        <v>MAGNİTMAGNİT MAVİ AMBALAJ 25 CM 260G</v>
      </c>
    </row>
    <row r="91" spans="1:30" ht="39.75" customHeight="1" x14ac:dyDescent="0.25">
      <c r="A91" s="9" t="s">
        <v>190</v>
      </c>
      <c r="B91" s="88" t="s">
        <v>90</v>
      </c>
      <c r="C91" s="89">
        <f>IF(B91="","",VLOOKUP(AD91,Varsayımlar!$B:$Q,3,0))</f>
        <v>8698829380698</v>
      </c>
      <c r="D91" s="89" t="s">
        <v>232</v>
      </c>
      <c r="E91" s="85" t="s">
        <v>91</v>
      </c>
      <c r="F91" s="9"/>
      <c r="G91" s="9"/>
      <c r="H91" s="90" t="str">
        <f>IF(B91="","",VLOOKUP(AD91,Varsayımlar!$B:$Q,5,0))</f>
        <v>MAGNİT MAVİ AMBALAJ 25CM</v>
      </c>
      <c r="I91" s="90">
        <f>IF(B91="","",VLOOKUP(AD91,Varsayımlar!B:T,19,0))</f>
        <v>0</v>
      </c>
      <c r="J91" s="90" t="str">
        <f>IF(B91="","",VLOOKUP(AD91,Varsayımlar!$B:$Q,6,0))</f>
        <v>SADE</v>
      </c>
      <c r="K91" s="9">
        <v>2016</v>
      </c>
      <c r="L91" s="9"/>
      <c r="M91" s="9">
        <f>IFERROR(IF(B91="","",K91/VLOOKUP(AD91,Varsayımlar!B:R,17,0)),"")</f>
        <v>24</v>
      </c>
      <c r="N91" s="9"/>
      <c r="O91" s="9"/>
      <c r="P91" s="90">
        <f>IF(B91="","",VLOOKUP(AD91,Varsayımlar!$B:$Q,7,0)*K91)</f>
        <v>60480</v>
      </c>
      <c r="Q91" s="90">
        <f>IF(B91="","",VLOOKUP(AD91,Varsayımlar!$B:$Q,8,0))</f>
        <v>25</v>
      </c>
      <c r="R91" s="90" t="str">
        <f>IF(B91="","",VLOOKUP(AD91,Varsayımlar!$B:$Q,9,0))</f>
        <v>SOFT</v>
      </c>
      <c r="S91" s="90">
        <f>IF(B91="","",VLOOKUP(AD91,Varsayımlar!$B:$Q,10,0))</f>
        <v>4</v>
      </c>
      <c r="T91" s="90">
        <f>IF(B91="","",VLOOKUP(AD91,Varsayımlar!$B:$Q,11,0))</f>
        <v>30</v>
      </c>
      <c r="U91" s="90">
        <f>IF(B91="","",VLOOKUP(AD91,Varsayımlar!$B:$Q,12,0))</f>
        <v>260</v>
      </c>
      <c r="V91" s="90" t="str">
        <f>IF(B91="","",VLOOKUP(AD91,Varsayımlar!$B:$Q,13,0))</f>
        <v>YURTDIŞI</v>
      </c>
      <c r="W91" s="90">
        <f>IF(B91="","",VLOOKUP(AD91,Varsayımlar!$B:$Q,14,0))</f>
        <v>9</v>
      </c>
      <c r="X91" s="9"/>
      <c r="Y91" s="9"/>
      <c r="Z91" s="9"/>
      <c r="AA91" s="90" t="str">
        <f>IF(B91="","",VLOOKUP(AD91,Varsayımlar!$B:$Q,15,0))</f>
        <v>25CM TURUNCU KOLİ-SOL ÜST DİKDÖRTGENE ÜRETİM TARİHİ BASILACAK</v>
      </c>
      <c r="AB91" s="90" t="str">
        <f>IF(B91="","",VLOOKUP(AD91,Varsayımlar!$B:$Q,16,0))</f>
        <v>24-26 CM</v>
      </c>
      <c r="AC91" s="90">
        <f>IF(B91="","",VLOOKUP(Sayfa2!AD62,Varsayımlar!B:S,18,0))</f>
        <v>0</v>
      </c>
      <c r="AD91" s="90" t="str">
        <f t="shared" si="4"/>
        <v>MAGNİTMAGNİT MAVİ AMBALAJ 25 CM 260G</v>
      </c>
    </row>
    <row r="92" spans="1:30" ht="39.75" customHeight="1" x14ac:dyDescent="0.25">
      <c r="A92" s="9" t="s">
        <v>191</v>
      </c>
      <c r="B92" s="88" t="s">
        <v>90</v>
      </c>
      <c r="C92" s="89">
        <f>IF(B92="","",VLOOKUP(AD92,Varsayımlar!$B:$Q,3,0))</f>
        <v>8698829380698</v>
      </c>
      <c r="D92" s="89" t="s">
        <v>233</v>
      </c>
      <c r="E92" s="85" t="s">
        <v>91</v>
      </c>
      <c r="F92" s="9"/>
      <c r="G92" s="9"/>
      <c r="H92" s="90" t="str">
        <f>IF(B92="","",VLOOKUP(AD92,Varsayımlar!$B:$Q,5,0))</f>
        <v>MAGNİT MAVİ AMBALAJ 25CM</v>
      </c>
      <c r="I92" s="90">
        <f>IF(B92="","",VLOOKUP(AD92,Varsayımlar!B:T,19,0))</f>
        <v>0</v>
      </c>
      <c r="J92" s="90" t="str">
        <f>IF(B92="","",VLOOKUP(AD92,Varsayımlar!$B:$Q,6,0))</f>
        <v>SADE</v>
      </c>
      <c r="K92" s="9">
        <v>2016</v>
      </c>
      <c r="L92" s="9"/>
      <c r="M92" s="9">
        <f>IFERROR(IF(B92="","",K92/VLOOKUP(AD92,Varsayımlar!B:R,17,0)),"")</f>
        <v>24</v>
      </c>
      <c r="N92" s="9"/>
      <c r="O92" s="9"/>
      <c r="P92" s="90">
        <f>IF(B92="","",VLOOKUP(AD92,Varsayımlar!$B:$Q,7,0)*K92)</f>
        <v>60480</v>
      </c>
      <c r="Q92" s="90">
        <f>IF(B92="","",VLOOKUP(AD92,Varsayımlar!$B:$Q,8,0))</f>
        <v>25</v>
      </c>
      <c r="R92" s="90" t="str">
        <f>IF(B92="","",VLOOKUP(AD92,Varsayımlar!$B:$Q,9,0))</f>
        <v>SOFT</v>
      </c>
      <c r="S92" s="90">
        <f>IF(B92="","",VLOOKUP(AD92,Varsayımlar!$B:$Q,10,0))</f>
        <v>4</v>
      </c>
      <c r="T92" s="90">
        <f>IF(B92="","",VLOOKUP(AD92,Varsayımlar!$B:$Q,11,0))</f>
        <v>30</v>
      </c>
      <c r="U92" s="90">
        <f>IF(B92="","",VLOOKUP(AD92,Varsayımlar!$B:$Q,12,0))</f>
        <v>260</v>
      </c>
      <c r="V92" s="90" t="str">
        <f>IF(B92="","",VLOOKUP(AD92,Varsayımlar!$B:$Q,13,0))</f>
        <v>YURTDIŞI</v>
      </c>
      <c r="W92" s="90">
        <f>IF(B92="","",VLOOKUP(AD92,Varsayımlar!$B:$Q,14,0))</f>
        <v>9</v>
      </c>
      <c r="X92" s="9"/>
      <c r="Y92" s="9"/>
      <c r="Z92" s="9"/>
      <c r="AA92" s="90" t="str">
        <f>IF(B92="","",VLOOKUP(AD92,Varsayımlar!$B:$Q,15,0))</f>
        <v>25CM TURUNCU KOLİ-SOL ÜST DİKDÖRTGENE ÜRETİM TARİHİ BASILACAK</v>
      </c>
      <c r="AB92" s="90" t="str">
        <f>IF(B92="","",VLOOKUP(AD92,Varsayımlar!$B:$Q,16,0))</f>
        <v>24-26 CM</v>
      </c>
      <c r="AC92" s="90">
        <f>IF(B92="","",VLOOKUP(Sayfa2!AD63,Varsayımlar!B:S,18,0))</f>
        <v>0</v>
      </c>
      <c r="AD92" s="90" t="str">
        <f t="shared" si="4"/>
        <v>MAGNİTMAGNİT MAVİ AMBALAJ 25 CM 260G</v>
      </c>
    </row>
    <row r="93" spans="1:30" ht="39.75" customHeight="1" x14ac:dyDescent="0.25">
      <c r="A93" s="9" t="s">
        <v>192</v>
      </c>
      <c r="B93" s="88" t="s">
        <v>90</v>
      </c>
      <c r="C93" s="89">
        <f>IF(B93="","",VLOOKUP(AD93,Varsayımlar!$B:$Q,3,0))</f>
        <v>8698829380698</v>
      </c>
      <c r="D93" s="89" t="s">
        <v>234</v>
      </c>
      <c r="E93" s="85" t="s">
        <v>91</v>
      </c>
      <c r="F93" s="9"/>
      <c r="G93" s="9"/>
      <c r="H93" s="90" t="str">
        <f>IF(B93="","",VLOOKUP(AD93,Varsayımlar!$B:$Q,5,0))</f>
        <v>MAGNİT MAVİ AMBALAJ 25CM</v>
      </c>
      <c r="I93" s="90">
        <f>IF(B93="","",VLOOKUP(AD93,Varsayımlar!B:T,19,0))</f>
        <v>0</v>
      </c>
      <c r="J93" s="90" t="str">
        <f>IF(B93="","",VLOOKUP(AD93,Varsayımlar!$B:$Q,6,0))</f>
        <v>SADE</v>
      </c>
      <c r="K93" s="9">
        <v>2016</v>
      </c>
      <c r="L93" s="9"/>
      <c r="M93" s="9">
        <f>IFERROR(IF(B93="","",K93/VLOOKUP(AD93,Varsayımlar!B:R,17,0)),"")</f>
        <v>24</v>
      </c>
      <c r="N93" s="9"/>
      <c r="O93" s="9"/>
      <c r="P93" s="90">
        <f>IF(B93="","",VLOOKUP(AD93,Varsayımlar!$B:$Q,7,0)*K93)</f>
        <v>60480</v>
      </c>
      <c r="Q93" s="90">
        <f>IF(B93="","",VLOOKUP(AD93,Varsayımlar!$B:$Q,8,0))</f>
        <v>25</v>
      </c>
      <c r="R93" s="90" t="str">
        <f>IF(B93="","",VLOOKUP(AD93,Varsayımlar!$B:$Q,9,0))</f>
        <v>SOFT</v>
      </c>
      <c r="S93" s="90">
        <f>IF(B93="","",VLOOKUP(AD93,Varsayımlar!$B:$Q,10,0))</f>
        <v>4</v>
      </c>
      <c r="T93" s="90">
        <f>IF(B93="","",VLOOKUP(AD93,Varsayımlar!$B:$Q,11,0))</f>
        <v>30</v>
      </c>
      <c r="U93" s="90">
        <f>IF(B93="","",VLOOKUP(AD93,Varsayımlar!$B:$Q,12,0))</f>
        <v>260</v>
      </c>
      <c r="V93" s="90" t="str">
        <f>IF(B93="","",VLOOKUP(AD93,Varsayımlar!$B:$Q,13,0))</f>
        <v>YURTDIŞI</v>
      </c>
      <c r="W93" s="90">
        <f>IF(B93="","",VLOOKUP(AD93,Varsayımlar!$B:$Q,14,0))</f>
        <v>9</v>
      </c>
      <c r="X93" s="9"/>
      <c r="Y93" s="9"/>
      <c r="Z93" s="9"/>
      <c r="AA93" s="90" t="str">
        <f>IF(B93="","",VLOOKUP(AD93,Varsayımlar!$B:$Q,15,0))</f>
        <v>25CM TURUNCU KOLİ-SOL ÜST DİKDÖRTGENE ÜRETİM TARİHİ BASILACAK</v>
      </c>
      <c r="AB93" s="90" t="str">
        <f>IF(B93="","",VLOOKUP(AD93,Varsayımlar!$B:$Q,16,0))</f>
        <v>24-26 CM</v>
      </c>
      <c r="AC93" s="90">
        <f>IF(B93="","",VLOOKUP(Sayfa2!AD64,Varsayımlar!B:S,18,0))</f>
        <v>0</v>
      </c>
      <c r="AD93" s="90" t="str">
        <f t="shared" si="4"/>
        <v>MAGNİTMAGNİT MAVİ AMBALAJ 25 CM 260G</v>
      </c>
    </row>
    <row r="94" spans="1:30" ht="39.75" customHeight="1" x14ac:dyDescent="0.25">
      <c r="A94" s="9" t="s">
        <v>193</v>
      </c>
      <c r="B94" s="88" t="s">
        <v>90</v>
      </c>
      <c r="C94" s="89">
        <f>IF(B94="","",VLOOKUP(AD94,Varsayımlar!$B:$Q,3,0))</f>
        <v>8698829380698</v>
      </c>
      <c r="D94" s="89" t="s">
        <v>235</v>
      </c>
      <c r="E94" s="85" t="s">
        <v>91</v>
      </c>
      <c r="F94" s="9"/>
      <c r="G94" s="9"/>
      <c r="H94" s="90" t="str">
        <f>IF(B94="","",VLOOKUP(AD94,Varsayımlar!$B:$Q,5,0))</f>
        <v>MAGNİT MAVİ AMBALAJ 25CM</v>
      </c>
      <c r="I94" s="90">
        <f>IF(B94="","",VLOOKUP(AD94,Varsayımlar!B:T,19,0))</f>
        <v>0</v>
      </c>
      <c r="J94" s="90" t="str">
        <f>IF(B94="","",VLOOKUP(AD94,Varsayımlar!$B:$Q,6,0))</f>
        <v>SADE</v>
      </c>
      <c r="K94" s="9">
        <v>2016</v>
      </c>
      <c r="L94" s="9"/>
      <c r="M94" s="9">
        <f>IFERROR(IF(B94="","",K94/VLOOKUP(AD94,Varsayımlar!B:R,17,0)),"")</f>
        <v>24</v>
      </c>
      <c r="N94" s="9"/>
      <c r="O94" s="9"/>
      <c r="P94" s="90">
        <f>IF(B94="","",VLOOKUP(AD94,Varsayımlar!$B:$Q,7,0)*K94)</f>
        <v>60480</v>
      </c>
      <c r="Q94" s="90">
        <f>IF(B94="","",VLOOKUP(AD94,Varsayımlar!$B:$Q,8,0))</f>
        <v>25</v>
      </c>
      <c r="R94" s="90" t="str">
        <f>IF(B94="","",VLOOKUP(AD94,Varsayımlar!$B:$Q,9,0))</f>
        <v>SOFT</v>
      </c>
      <c r="S94" s="90">
        <f>IF(B94="","",VLOOKUP(AD94,Varsayımlar!$B:$Q,10,0))</f>
        <v>4</v>
      </c>
      <c r="T94" s="90">
        <f>IF(B94="","",VLOOKUP(AD94,Varsayımlar!$B:$Q,11,0))</f>
        <v>30</v>
      </c>
      <c r="U94" s="90">
        <f>IF(B94="","",VLOOKUP(AD94,Varsayımlar!$B:$Q,12,0))</f>
        <v>260</v>
      </c>
      <c r="V94" s="90" t="str">
        <f>IF(B94="","",VLOOKUP(AD94,Varsayımlar!$B:$Q,13,0))</f>
        <v>YURTDIŞI</v>
      </c>
      <c r="W94" s="90">
        <f>IF(B94="","",VLOOKUP(AD94,Varsayımlar!$B:$Q,14,0))</f>
        <v>9</v>
      </c>
      <c r="X94" s="9"/>
      <c r="Y94" s="9"/>
      <c r="Z94" s="9"/>
      <c r="AA94" s="90" t="str">
        <f>IF(B94="","",VLOOKUP(AD94,Varsayımlar!$B:$Q,15,0))</f>
        <v>25CM TURUNCU KOLİ-SOL ÜST DİKDÖRTGENE ÜRETİM TARİHİ BASILACAK</v>
      </c>
      <c r="AB94" s="90" t="str">
        <f>IF(B94="","",VLOOKUP(AD94,Varsayımlar!$B:$Q,16,0))</f>
        <v>24-26 CM</v>
      </c>
      <c r="AC94" s="90">
        <f>IF(B94="","",VLOOKUP(Sayfa2!AD65,Varsayımlar!B:S,18,0))</f>
        <v>0</v>
      </c>
      <c r="AD94" s="90" t="str">
        <f t="shared" si="4"/>
        <v>MAGNİTMAGNİT MAVİ AMBALAJ 25 CM 260G</v>
      </c>
    </row>
    <row r="95" spans="1:30" ht="39.75" customHeight="1" x14ac:dyDescent="0.25">
      <c r="A95" s="9" t="s">
        <v>194</v>
      </c>
      <c r="B95" s="88" t="s">
        <v>90</v>
      </c>
      <c r="C95" s="89">
        <f>IF(B95="","",VLOOKUP(AD95,Varsayımlar!$B:$Q,3,0))</f>
        <v>8698829380698</v>
      </c>
      <c r="D95" s="89" t="s">
        <v>236</v>
      </c>
      <c r="E95" s="85" t="s">
        <v>91</v>
      </c>
      <c r="F95" s="9"/>
      <c r="G95" s="9"/>
      <c r="H95" s="90" t="str">
        <f>IF(B95="","",VLOOKUP(AD95,Varsayımlar!$B:$Q,5,0))</f>
        <v>MAGNİT MAVİ AMBALAJ 25CM</v>
      </c>
      <c r="I95" s="90">
        <f>IF(B95="","",VLOOKUP(AD95,Varsayımlar!B:T,19,0))</f>
        <v>0</v>
      </c>
      <c r="J95" s="90" t="str">
        <f>IF(B95="","",VLOOKUP(AD95,Varsayımlar!$B:$Q,6,0))</f>
        <v>SADE</v>
      </c>
      <c r="K95" s="9">
        <v>2016</v>
      </c>
      <c r="L95" s="9"/>
      <c r="M95" s="9">
        <f>IFERROR(IF(B95="","",K95/VLOOKUP(AD95,Varsayımlar!B:R,17,0)),"")</f>
        <v>24</v>
      </c>
      <c r="N95" s="9"/>
      <c r="O95" s="9"/>
      <c r="P95" s="90">
        <f>IF(B95="","",VLOOKUP(AD95,Varsayımlar!$B:$Q,7,0)*K95)</f>
        <v>60480</v>
      </c>
      <c r="Q95" s="90">
        <f>IF(B95="","",VLOOKUP(AD95,Varsayımlar!$B:$Q,8,0))</f>
        <v>25</v>
      </c>
      <c r="R95" s="90" t="str">
        <f>IF(B95="","",VLOOKUP(AD95,Varsayımlar!$B:$Q,9,0))</f>
        <v>SOFT</v>
      </c>
      <c r="S95" s="90">
        <f>IF(B95="","",VLOOKUP(AD95,Varsayımlar!$B:$Q,10,0))</f>
        <v>4</v>
      </c>
      <c r="T95" s="90">
        <f>IF(B95="","",VLOOKUP(AD95,Varsayımlar!$B:$Q,11,0))</f>
        <v>30</v>
      </c>
      <c r="U95" s="90">
        <f>IF(B95="","",VLOOKUP(AD95,Varsayımlar!$B:$Q,12,0))</f>
        <v>260</v>
      </c>
      <c r="V95" s="90" t="str">
        <f>IF(B95="","",VLOOKUP(AD95,Varsayımlar!$B:$Q,13,0))</f>
        <v>YURTDIŞI</v>
      </c>
      <c r="W95" s="90">
        <f>IF(B95="","",VLOOKUP(AD95,Varsayımlar!$B:$Q,14,0))</f>
        <v>9</v>
      </c>
      <c r="X95" s="9"/>
      <c r="Y95" s="9"/>
      <c r="Z95" s="9"/>
      <c r="AA95" s="90" t="str">
        <f>IF(B95="","",VLOOKUP(AD95,Varsayımlar!$B:$Q,15,0))</f>
        <v>25CM TURUNCU KOLİ-SOL ÜST DİKDÖRTGENE ÜRETİM TARİHİ BASILACAK</v>
      </c>
      <c r="AB95" s="90" t="str">
        <f>IF(B95="","",VLOOKUP(AD95,Varsayımlar!$B:$Q,16,0))</f>
        <v>24-26 CM</v>
      </c>
      <c r="AC95" s="90">
        <f>IF(B95="","",VLOOKUP(Sayfa2!AD66,Varsayımlar!B:S,18,0))</f>
        <v>0</v>
      </c>
      <c r="AD95" s="90" t="str">
        <f t="shared" si="4"/>
        <v>MAGNİTMAGNİT MAVİ AMBALAJ 25 CM 260G</v>
      </c>
    </row>
    <row r="96" spans="1:30" ht="39.75" customHeight="1" x14ac:dyDescent="0.25">
      <c r="A96" s="9" t="s">
        <v>195</v>
      </c>
      <c r="B96" s="88" t="s">
        <v>90</v>
      </c>
      <c r="C96" s="89">
        <f>IF(B96="","",VLOOKUP(AD96,Varsayımlar!$B:$Q,3,0))</f>
        <v>8698829380698</v>
      </c>
      <c r="D96" s="89" t="s">
        <v>237</v>
      </c>
      <c r="E96" s="85" t="s">
        <v>91</v>
      </c>
      <c r="F96" s="9"/>
      <c r="G96" s="9"/>
      <c r="H96" s="90" t="str">
        <f>IF(B96="","",VLOOKUP(AD96,Varsayımlar!$B:$Q,5,0))</f>
        <v>MAGNİT MAVİ AMBALAJ 25CM</v>
      </c>
      <c r="I96" s="90">
        <f>IF(B96="","",VLOOKUP(AD96,Varsayımlar!B:T,19,0))</f>
        <v>0</v>
      </c>
      <c r="J96" s="90" t="str">
        <f>IF(B96="","",VLOOKUP(AD96,Varsayımlar!$B:$Q,6,0))</f>
        <v>SADE</v>
      </c>
      <c r="K96" s="9">
        <v>2016</v>
      </c>
      <c r="L96" s="9"/>
      <c r="M96" s="9">
        <f>IFERROR(IF(B96="","",K96/VLOOKUP(AD96,Varsayımlar!B:R,17,0)),"")</f>
        <v>24</v>
      </c>
      <c r="N96" s="9"/>
      <c r="O96" s="9"/>
      <c r="P96" s="90">
        <f>IF(B96="","",VLOOKUP(AD96,Varsayımlar!$B:$Q,7,0)*K96)</f>
        <v>60480</v>
      </c>
      <c r="Q96" s="90">
        <f>IF(B96="","",VLOOKUP(AD96,Varsayımlar!$B:$Q,8,0))</f>
        <v>25</v>
      </c>
      <c r="R96" s="90" t="str">
        <f>IF(B96="","",VLOOKUP(AD96,Varsayımlar!$B:$Q,9,0))</f>
        <v>SOFT</v>
      </c>
      <c r="S96" s="90">
        <f>IF(B96="","",VLOOKUP(AD96,Varsayımlar!$B:$Q,10,0))</f>
        <v>4</v>
      </c>
      <c r="T96" s="90">
        <f>IF(B96="","",VLOOKUP(AD96,Varsayımlar!$B:$Q,11,0))</f>
        <v>30</v>
      </c>
      <c r="U96" s="90">
        <f>IF(B96="","",VLOOKUP(AD96,Varsayımlar!$B:$Q,12,0))</f>
        <v>260</v>
      </c>
      <c r="V96" s="90" t="str">
        <f>IF(B96="","",VLOOKUP(AD96,Varsayımlar!$B:$Q,13,0))</f>
        <v>YURTDIŞI</v>
      </c>
      <c r="W96" s="90">
        <f>IF(B96="","",VLOOKUP(AD96,Varsayımlar!$B:$Q,14,0))</f>
        <v>9</v>
      </c>
      <c r="X96" s="9"/>
      <c r="Y96" s="9"/>
      <c r="Z96" s="9"/>
      <c r="AA96" s="90" t="str">
        <f>IF(B96="","",VLOOKUP(AD96,Varsayımlar!$B:$Q,15,0))</f>
        <v>25CM TURUNCU KOLİ-SOL ÜST DİKDÖRTGENE ÜRETİM TARİHİ BASILACAK</v>
      </c>
      <c r="AB96" s="90" t="str">
        <f>IF(B96="","",VLOOKUP(AD96,Varsayımlar!$B:$Q,16,0))</f>
        <v>24-26 CM</v>
      </c>
      <c r="AC96" s="90">
        <f>IF(B96="","",VLOOKUP(Sayfa2!AD67,Varsayımlar!B:S,18,0))</f>
        <v>0</v>
      </c>
      <c r="AD96" s="90" t="str">
        <f t="shared" si="4"/>
        <v>MAGNİTMAGNİT MAVİ AMBALAJ 25 CM 260G</v>
      </c>
    </row>
    <row r="97" spans="1:30" ht="39.75" customHeight="1" x14ac:dyDescent="0.25">
      <c r="A97" s="9" t="s">
        <v>196</v>
      </c>
      <c r="B97" s="88" t="s">
        <v>90</v>
      </c>
      <c r="C97" s="89">
        <f>IF(B97="","",VLOOKUP(AD97,Varsayımlar!$B:$Q,3,0))</f>
        <v>8698829380698</v>
      </c>
      <c r="D97" s="89" t="s">
        <v>238</v>
      </c>
      <c r="E97" s="85" t="s">
        <v>91</v>
      </c>
      <c r="F97" s="9"/>
      <c r="G97" s="9"/>
      <c r="H97" s="90" t="str">
        <f>IF(B97="","",VLOOKUP(AD97,Varsayımlar!$B:$Q,5,0))</f>
        <v>MAGNİT MAVİ AMBALAJ 25CM</v>
      </c>
      <c r="I97" s="90">
        <f>IF(B97="","",VLOOKUP(AD97,Varsayımlar!B:T,19,0))</f>
        <v>0</v>
      </c>
      <c r="J97" s="90" t="str">
        <f>IF(B97="","",VLOOKUP(AD97,Varsayımlar!$B:$Q,6,0))</f>
        <v>SADE</v>
      </c>
      <c r="K97" s="9">
        <v>2016</v>
      </c>
      <c r="L97" s="9"/>
      <c r="M97" s="9">
        <f>IFERROR(IF(B97="","",K97/VLOOKUP(AD97,Varsayımlar!B:R,17,0)),"")</f>
        <v>24</v>
      </c>
      <c r="N97" s="9"/>
      <c r="O97" s="9"/>
      <c r="P97" s="90">
        <f>IF(B97="","",VLOOKUP(AD97,Varsayımlar!$B:$Q,7,0)*K97)</f>
        <v>60480</v>
      </c>
      <c r="Q97" s="90">
        <f>IF(B97="","",VLOOKUP(AD97,Varsayımlar!$B:$Q,8,0))</f>
        <v>25</v>
      </c>
      <c r="R97" s="90" t="str">
        <f>IF(B97="","",VLOOKUP(AD97,Varsayımlar!$B:$Q,9,0))</f>
        <v>SOFT</v>
      </c>
      <c r="S97" s="90">
        <f>IF(B97="","",VLOOKUP(AD97,Varsayımlar!$B:$Q,10,0))</f>
        <v>4</v>
      </c>
      <c r="T97" s="90">
        <f>IF(B97="","",VLOOKUP(AD97,Varsayımlar!$B:$Q,11,0))</f>
        <v>30</v>
      </c>
      <c r="U97" s="90">
        <f>IF(B97="","",VLOOKUP(AD97,Varsayımlar!$B:$Q,12,0))</f>
        <v>260</v>
      </c>
      <c r="V97" s="90" t="str">
        <f>IF(B97="","",VLOOKUP(AD97,Varsayımlar!$B:$Q,13,0))</f>
        <v>YURTDIŞI</v>
      </c>
      <c r="W97" s="90">
        <f>IF(B97="","",VLOOKUP(AD97,Varsayımlar!$B:$Q,14,0))</f>
        <v>9</v>
      </c>
      <c r="X97" s="9"/>
      <c r="Y97" s="9"/>
      <c r="Z97" s="9"/>
      <c r="AA97" s="90" t="str">
        <f>IF(B97="","",VLOOKUP(AD97,Varsayımlar!$B:$Q,15,0))</f>
        <v>25CM TURUNCU KOLİ-SOL ÜST DİKDÖRTGENE ÜRETİM TARİHİ BASILACAK</v>
      </c>
      <c r="AB97" s="90" t="str">
        <f>IF(B97="","",VLOOKUP(AD97,Varsayımlar!$B:$Q,16,0))</f>
        <v>24-26 CM</v>
      </c>
      <c r="AC97" s="90">
        <f>IF(B97="","",VLOOKUP(Sayfa2!AD68,Varsayımlar!B:S,18,0))</f>
        <v>0</v>
      </c>
      <c r="AD97" s="90" t="str">
        <f t="shared" si="4"/>
        <v>MAGNİTMAGNİT MAVİ AMBALAJ 25 CM 260G</v>
      </c>
    </row>
    <row r="98" spans="1:30" ht="39.75" customHeight="1" x14ac:dyDescent="0.25">
      <c r="A98" s="9" t="s">
        <v>197</v>
      </c>
      <c r="B98" s="88" t="s">
        <v>90</v>
      </c>
      <c r="C98" s="89">
        <f>IF(B98="","",VLOOKUP(AD98,Varsayımlar!$B:$Q,3,0))</f>
        <v>8698829380698</v>
      </c>
      <c r="D98" s="89" t="s">
        <v>239</v>
      </c>
      <c r="E98" s="85" t="s">
        <v>91</v>
      </c>
      <c r="F98" s="9"/>
      <c r="G98" s="9"/>
      <c r="H98" s="90" t="str">
        <f>IF(B98="","",VLOOKUP(AD98,Varsayımlar!$B:$Q,5,0))</f>
        <v>MAGNİT MAVİ AMBALAJ 25CM</v>
      </c>
      <c r="I98" s="90">
        <f>IF(B98="","",VLOOKUP(AD98,Varsayımlar!B:T,19,0))</f>
        <v>0</v>
      </c>
      <c r="J98" s="90" t="str">
        <f>IF(B98="","",VLOOKUP(AD98,Varsayımlar!$B:$Q,6,0))</f>
        <v>SADE</v>
      </c>
      <c r="K98" s="9">
        <v>2016</v>
      </c>
      <c r="L98" s="9"/>
      <c r="M98" s="9">
        <f>IFERROR(IF(B98="","",K98/VLOOKUP(AD98,Varsayımlar!B:R,17,0)),"")</f>
        <v>24</v>
      </c>
      <c r="N98" s="9"/>
      <c r="O98" s="9"/>
      <c r="P98" s="90">
        <f>IF(B98="","",VLOOKUP(AD98,Varsayımlar!$B:$Q,7,0)*K98)</f>
        <v>60480</v>
      </c>
      <c r="Q98" s="90">
        <f>IF(B98="","",VLOOKUP(AD98,Varsayımlar!$B:$Q,8,0))</f>
        <v>25</v>
      </c>
      <c r="R98" s="90" t="str">
        <f>IF(B98="","",VLOOKUP(AD98,Varsayımlar!$B:$Q,9,0))</f>
        <v>SOFT</v>
      </c>
      <c r="S98" s="90">
        <f>IF(B98="","",VLOOKUP(AD98,Varsayımlar!$B:$Q,10,0))</f>
        <v>4</v>
      </c>
      <c r="T98" s="90">
        <f>IF(B98="","",VLOOKUP(AD98,Varsayımlar!$B:$Q,11,0))</f>
        <v>30</v>
      </c>
      <c r="U98" s="90">
        <f>IF(B98="","",VLOOKUP(AD98,Varsayımlar!$B:$Q,12,0))</f>
        <v>260</v>
      </c>
      <c r="V98" s="90" t="str">
        <f>IF(B98="","",VLOOKUP(AD98,Varsayımlar!$B:$Q,13,0))</f>
        <v>YURTDIŞI</v>
      </c>
      <c r="W98" s="90">
        <f>IF(B98="","",VLOOKUP(AD98,Varsayımlar!$B:$Q,14,0))</f>
        <v>9</v>
      </c>
      <c r="X98" s="9"/>
      <c r="Y98" s="9"/>
      <c r="Z98" s="9"/>
      <c r="AA98" s="90" t="str">
        <f>IF(B98="","",VLOOKUP(AD98,Varsayımlar!$B:$Q,15,0))</f>
        <v>25CM TURUNCU KOLİ-SOL ÜST DİKDÖRTGENE ÜRETİM TARİHİ BASILACAK</v>
      </c>
      <c r="AB98" s="90" t="str">
        <f>IF(B98="","",VLOOKUP(AD98,Varsayımlar!$B:$Q,16,0))</f>
        <v>24-26 CM</v>
      </c>
      <c r="AC98" s="90">
        <f>IF(B98="","",VLOOKUP(Sayfa2!AD69,Varsayımlar!B:S,18,0))</f>
        <v>0</v>
      </c>
      <c r="AD98" s="90" t="str">
        <f t="shared" si="4"/>
        <v>MAGNİTMAGNİT MAVİ AMBALAJ 25 CM 260G</v>
      </c>
    </row>
    <row r="99" spans="1:30" ht="39.75" customHeight="1" x14ac:dyDescent="0.25">
      <c r="A99" s="9" t="s">
        <v>198</v>
      </c>
      <c r="B99" s="88" t="s">
        <v>90</v>
      </c>
      <c r="C99" s="89">
        <f>IF(B99="","",VLOOKUP(AD99,Varsayımlar!$B:$Q,3,0))</f>
        <v>8698829380698</v>
      </c>
      <c r="D99" s="89" t="s">
        <v>258</v>
      </c>
      <c r="E99" s="85" t="s">
        <v>91</v>
      </c>
      <c r="F99" s="9"/>
      <c r="G99" s="9"/>
      <c r="H99" s="90" t="str">
        <f>IF(B99="","",VLOOKUP(AD99,Varsayımlar!$B:$Q,5,0))</f>
        <v>MAGNİT MAVİ AMBALAJ 25CM</v>
      </c>
      <c r="I99" s="90">
        <f>IF(B99="","",VLOOKUP(AD99,Varsayımlar!B:T,19,0))</f>
        <v>0</v>
      </c>
      <c r="J99" s="90" t="str">
        <f>IF(B99="","",VLOOKUP(AD99,Varsayımlar!$B:$Q,6,0))</f>
        <v>SADE</v>
      </c>
      <c r="K99" s="9">
        <v>2016</v>
      </c>
      <c r="L99" s="9"/>
      <c r="M99" s="9">
        <f>IFERROR(IF(B99="","",K99/VLOOKUP(AD99,Varsayımlar!B:R,17,0)),"")</f>
        <v>24</v>
      </c>
      <c r="N99" s="9"/>
      <c r="O99" s="9"/>
      <c r="P99" s="90">
        <f>IF(B99="","",VLOOKUP(AD99,Varsayımlar!$B:$Q,7,0)*K99)</f>
        <v>60480</v>
      </c>
      <c r="Q99" s="90">
        <f>IF(B99="","",VLOOKUP(AD99,Varsayımlar!$B:$Q,8,0))</f>
        <v>25</v>
      </c>
      <c r="R99" s="90" t="str">
        <f>IF(B99="","",VLOOKUP(AD99,Varsayımlar!$B:$Q,9,0))</f>
        <v>SOFT</v>
      </c>
      <c r="S99" s="90">
        <f>IF(B99="","",VLOOKUP(AD99,Varsayımlar!$B:$Q,10,0))</f>
        <v>4</v>
      </c>
      <c r="T99" s="90">
        <f>IF(B99="","",VLOOKUP(AD99,Varsayımlar!$B:$Q,11,0))</f>
        <v>30</v>
      </c>
      <c r="U99" s="90">
        <f>IF(B99="","",VLOOKUP(AD99,Varsayımlar!$B:$Q,12,0))</f>
        <v>260</v>
      </c>
      <c r="V99" s="90" t="str">
        <f>IF(B99="","",VLOOKUP(AD99,Varsayımlar!$B:$Q,13,0))</f>
        <v>YURTDIŞI</v>
      </c>
      <c r="W99" s="90">
        <f>IF(B99="","",VLOOKUP(AD99,Varsayımlar!$B:$Q,14,0))</f>
        <v>9</v>
      </c>
      <c r="X99" s="9"/>
      <c r="Y99" s="9"/>
      <c r="Z99" s="9"/>
      <c r="AA99" s="90" t="str">
        <f>IF(B99="","",VLOOKUP(AD99,Varsayımlar!$B:$Q,15,0))</f>
        <v>25CM TURUNCU KOLİ-SOL ÜST DİKDÖRTGENE ÜRETİM TARİHİ BASILACAK</v>
      </c>
      <c r="AB99" s="90" t="str">
        <f>IF(B99="","",VLOOKUP(AD99,Varsayımlar!$B:$Q,16,0))</f>
        <v>24-26 CM</v>
      </c>
      <c r="AC99" s="90">
        <f>IF(B99="","",VLOOKUP(Sayfa2!AD70,Varsayımlar!B:S,18,0))</f>
        <v>0</v>
      </c>
      <c r="AD99" s="90" t="str">
        <f t="shared" si="4"/>
        <v>MAGNİTMAGNİT MAVİ AMBALAJ 25 CM 260G</v>
      </c>
    </row>
    <row r="100" spans="1:30" ht="39.75" customHeight="1" x14ac:dyDescent="0.25">
      <c r="A100" s="9" t="s">
        <v>199</v>
      </c>
      <c r="B100" s="88" t="s">
        <v>90</v>
      </c>
      <c r="C100" s="89">
        <f>IF(B100="","",VLOOKUP(AD100,Varsayımlar!$B:$Q,3,0))</f>
        <v>8698829380698</v>
      </c>
      <c r="D100" s="89" t="s">
        <v>259</v>
      </c>
      <c r="E100" s="85" t="s">
        <v>91</v>
      </c>
      <c r="F100" s="9"/>
      <c r="G100" s="9"/>
      <c r="H100" s="90" t="str">
        <f>IF(B100="","",VLOOKUP(AD100,Varsayımlar!$B:$Q,5,0))</f>
        <v>MAGNİT MAVİ AMBALAJ 25CM</v>
      </c>
      <c r="I100" s="90">
        <f>IF(B100="","",VLOOKUP(AD100,Varsayımlar!B:T,19,0))</f>
        <v>0</v>
      </c>
      <c r="J100" s="90" t="str">
        <f>IF(B100="","",VLOOKUP(AD100,Varsayımlar!$B:$Q,6,0))</f>
        <v>SADE</v>
      </c>
      <c r="K100" s="9">
        <v>2016</v>
      </c>
      <c r="L100" s="9"/>
      <c r="M100" s="9">
        <f>IFERROR(IF(B100="","",K100/VLOOKUP(AD100,Varsayımlar!B:R,17,0)),"")</f>
        <v>24</v>
      </c>
      <c r="N100" s="9"/>
      <c r="O100" s="9"/>
      <c r="P100" s="90">
        <f>IF(B100="","",VLOOKUP(AD100,Varsayımlar!$B:$Q,7,0)*K100)</f>
        <v>60480</v>
      </c>
      <c r="Q100" s="90">
        <f>IF(B100="","",VLOOKUP(AD100,Varsayımlar!$B:$Q,8,0))</f>
        <v>25</v>
      </c>
      <c r="R100" s="90" t="str">
        <f>IF(B100="","",VLOOKUP(AD100,Varsayımlar!$B:$Q,9,0))</f>
        <v>SOFT</v>
      </c>
      <c r="S100" s="90">
        <f>IF(B100="","",VLOOKUP(AD100,Varsayımlar!$B:$Q,10,0))</f>
        <v>4</v>
      </c>
      <c r="T100" s="90">
        <f>IF(B100="","",VLOOKUP(AD100,Varsayımlar!$B:$Q,11,0))</f>
        <v>30</v>
      </c>
      <c r="U100" s="90">
        <f>IF(B100="","",VLOOKUP(AD100,Varsayımlar!$B:$Q,12,0))</f>
        <v>260</v>
      </c>
      <c r="V100" s="90" t="str">
        <f>IF(B100="","",VLOOKUP(AD100,Varsayımlar!$B:$Q,13,0))</f>
        <v>YURTDIŞI</v>
      </c>
      <c r="W100" s="90">
        <f>IF(B100="","",VLOOKUP(AD100,Varsayımlar!$B:$Q,14,0))</f>
        <v>9</v>
      </c>
      <c r="X100" s="9"/>
      <c r="Y100" s="9"/>
      <c r="Z100" s="9"/>
      <c r="AA100" s="90" t="str">
        <f>IF(B100="","",VLOOKUP(AD100,Varsayımlar!$B:$Q,15,0))</f>
        <v>25CM TURUNCU KOLİ-SOL ÜST DİKDÖRTGENE ÜRETİM TARİHİ BASILACAK</v>
      </c>
      <c r="AB100" s="90" t="str">
        <f>IF(B100="","",VLOOKUP(AD100,Varsayımlar!$B:$Q,16,0))</f>
        <v>24-26 CM</v>
      </c>
      <c r="AC100" s="90">
        <f>IF(B100="","",VLOOKUP(Sayfa2!AD71,Varsayımlar!B:S,18,0))</f>
        <v>0</v>
      </c>
      <c r="AD100" s="90" t="str">
        <f t="shared" si="4"/>
        <v>MAGNİTMAGNİT MAVİ AMBALAJ 25 CM 260G</v>
      </c>
    </row>
    <row r="101" spans="1:30" ht="39.75" customHeight="1" x14ac:dyDescent="0.25">
      <c r="A101" s="9" t="s">
        <v>200</v>
      </c>
      <c r="B101" s="88" t="s">
        <v>90</v>
      </c>
      <c r="C101" s="89">
        <f>IF(B101="","",VLOOKUP(AD101,Varsayımlar!$B:$Q,3,0))</f>
        <v>8698829380698</v>
      </c>
      <c r="D101" s="89" t="s">
        <v>260</v>
      </c>
      <c r="E101" s="85" t="s">
        <v>91</v>
      </c>
      <c r="F101" s="9"/>
      <c r="G101" s="9"/>
      <c r="H101" s="90" t="str">
        <f>IF(B101="","",VLOOKUP(AD101,Varsayımlar!$B:$Q,5,0))</f>
        <v>MAGNİT MAVİ AMBALAJ 25CM</v>
      </c>
      <c r="I101" s="90">
        <f>IF(B101="","",VLOOKUP(AD101,Varsayımlar!B:T,19,0))</f>
        <v>0</v>
      </c>
      <c r="J101" s="90" t="str">
        <f>IF(B101="","",VLOOKUP(AD101,Varsayımlar!$B:$Q,6,0))</f>
        <v>SADE</v>
      </c>
      <c r="K101" s="9">
        <v>2016</v>
      </c>
      <c r="L101" s="9"/>
      <c r="M101" s="9">
        <f>IFERROR(IF(B101="","",K101/VLOOKUP(AD101,Varsayımlar!B:R,17,0)),"")</f>
        <v>24</v>
      </c>
      <c r="N101" s="9"/>
      <c r="O101" s="9"/>
      <c r="P101" s="90">
        <f>IF(B101="","",VLOOKUP(AD101,Varsayımlar!$B:$Q,7,0)*K101)</f>
        <v>60480</v>
      </c>
      <c r="Q101" s="90">
        <f>IF(B101="","",VLOOKUP(AD101,Varsayımlar!$B:$Q,8,0))</f>
        <v>25</v>
      </c>
      <c r="R101" s="90" t="str">
        <f>IF(B101="","",VLOOKUP(AD101,Varsayımlar!$B:$Q,9,0))</f>
        <v>SOFT</v>
      </c>
      <c r="S101" s="90">
        <f>IF(B101="","",VLOOKUP(AD101,Varsayımlar!$B:$Q,10,0))</f>
        <v>4</v>
      </c>
      <c r="T101" s="90">
        <f>IF(B101="","",VLOOKUP(AD101,Varsayımlar!$B:$Q,11,0))</f>
        <v>30</v>
      </c>
      <c r="U101" s="90">
        <f>IF(B101="","",VLOOKUP(AD101,Varsayımlar!$B:$Q,12,0))</f>
        <v>260</v>
      </c>
      <c r="V101" s="90" t="str">
        <f>IF(B101="","",VLOOKUP(AD101,Varsayımlar!$B:$Q,13,0))</f>
        <v>YURTDIŞI</v>
      </c>
      <c r="W101" s="90">
        <f>IF(B101="","",VLOOKUP(AD101,Varsayımlar!$B:$Q,14,0))</f>
        <v>9</v>
      </c>
      <c r="X101" s="9"/>
      <c r="Y101" s="9"/>
      <c r="Z101" s="9"/>
      <c r="AA101" s="90" t="str">
        <f>IF(B101="","",VLOOKUP(AD101,Varsayımlar!$B:$Q,15,0))</f>
        <v>25CM TURUNCU KOLİ-SOL ÜST DİKDÖRTGENE ÜRETİM TARİHİ BASILACAK</v>
      </c>
      <c r="AB101" s="90" t="str">
        <f>IF(B101="","",VLOOKUP(AD101,Varsayımlar!$B:$Q,16,0))</f>
        <v>24-26 CM</v>
      </c>
      <c r="AC101" s="90">
        <f>IF(B101="","",VLOOKUP(Sayfa2!AD72,Varsayımlar!B:S,18,0))</f>
        <v>0</v>
      </c>
      <c r="AD101" s="90" t="str">
        <f t="shared" si="4"/>
        <v>MAGNİTMAGNİT MAVİ AMBALAJ 25 CM 260G</v>
      </c>
    </row>
    <row r="102" spans="1:30" ht="39.75" customHeight="1" x14ac:dyDescent="0.25">
      <c r="A102" s="9" t="s">
        <v>201</v>
      </c>
      <c r="B102" s="88" t="s">
        <v>90</v>
      </c>
      <c r="C102" s="89">
        <f>IF(B102="","",VLOOKUP(AD102,Varsayımlar!$B:$Q,3,0))</f>
        <v>8698829380698</v>
      </c>
      <c r="D102" s="89" t="s">
        <v>261</v>
      </c>
      <c r="E102" s="85" t="s">
        <v>91</v>
      </c>
      <c r="F102" s="9"/>
      <c r="G102" s="9"/>
      <c r="H102" s="90" t="str">
        <f>IF(B102="","",VLOOKUP(AD102,Varsayımlar!$B:$Q,5,0))</f>
        <v>MAGNİT MAVİ AMBALAJ 25CM</v>
      </c>
      <c r="I102" s="90">
        <f>IF(B102="","",VLOOKUP(AD102,Varsayımlar!B:T,19,0))</f>
        <v>0</v>
      </c>
      <c r="J102" s="90" t="str">
        <f>IF(B102="","",VLOOKUP(AD102,Varsayımlar!$B:$Q,6,0))</f>
        <v>SADE</v>
      </c>
      <c r="K102" s="9">
        <v>2016</v>
      </c>
      <c r="L102" s="9"/>
      <c r="M102" s="9">
        <f>IFERROR(IF(B102="","",K102/VLOOKUP(AD102,Varsayımlar!B:R,17,0)),"")</f>
        <v>24</v>
      </c>
      <c r="N102" s="9"/>
      <c r="O102" s="9"/>
      <c r="P102" s="90">
        <f>IF(B102="","",VLOOKUP(AD102,Varsayımlar!$B:$Q,7,0)*K102)</f>
        <v>60480</v>
      </c>
      <c r="Q102" s="90">
        <f>IF(B102="","",VLOOKUP(AD102,Varsayımlar!$B:$Q,8,0))</f>
        <v>25</v>
      </c>
      <c r="R102" s="90" t="str">
        <f>IF(B102="","",VLOOKUP(AD102,Varsayımlar!$B:$Q,9,0))</f>
        <v>SOFT</v>
      </c>
      <c r="S102" s="90">
        <f>IF(B102="","",VLOOKUP(AD102,Varsayımlar!$B:$Q,10,0))</f>
        <v>4</v>
      </c>
      <c r="T102" s="90">
        <f>IF(B102="","",VLOOKUP(AD102,Varsayımlar!$B:$Q,11,0))</f>
        <v>30</v>
      </c>
      <c r="U102" s="90">
        <f>IF(B102="","",VLOOKUP(AD102,Varsayımlar!$B:$Q,12,0))</f>
        <v>260</v>
      </c>
      <c r="V102" s="90" t="str">
        <f>IF(B102="","",VLOOKUP(AD102,Varsayımlar!$B:$Q,13,0))</f>
        <v>YURTDIŞI</v>
      </c>
      <c r="W102" s="90">
        <f>IF(B102="","",VLOOKUP(AD102,Varsayımlar!$B:$Q,14,0))</f>
        <v>9</v>
      </c>
      <c r="X102" s="9"/>
      <c r="Y102" s="9"/>
      <c r="Z102" s="9"/>
      <c r="AA102" s="90" t="str">
        <f>IF(B102="","",VLOOKUP(AD102,Varsayımlar!$B:$Q,15,0))</f>
        <v>25CM TURUNCU KOLİ-SOL ÜST DİKDÖRTGENE ÜRETİM TARİHİ BASILACAK</v>
      </c>
      <c r="AB102" s="90" t="str">
        <f>IF(B102="","",VLOOKUP(AD102,Varsayımlar!$B:$Q,16,0))</f>
        <v>24-26 CM</v>
      </c>
      <c r="AC102" s="90">
        <f>IF(B102="","",VLOOKUP(Sayfa2!AD73,Varsayımlar!B:S,18,0))</f>
        <v>0</v>
      </c>
      <c r="AD102" s="90" t="str">
        <f t="shared" si="4"/>
        <v>MAGNİTMAGNİT MAVİ AMBALAJ 25 CM 260G</v>
      </c>
    </row>
    <row r="103" spans="1:30" ht="39.75" customHeight="1" x14ac:dyDescent="0.25">
      <c r="A103" s="9" t="s">
        <v>202</v>
      </c>
      <c r="B103" s="9" t="s">
        <v>104</v>
      </c>
      <c r="C103" s="10">
        <f>IF(B103="","",VLOOKUP(AD103,Varsayımlar!$B:$Q,3,0))</f>
        <v>8698829380698</v>
      </c>
      <c r="D103" s="10"/>
      <c r="E103" s="85" t="s">
        <v>263</v>
      </c>
      <c r="F103" s="9">
        <v>33</v>
      </c>
      <c r="G103" s="9"/>
      <c r="H103" s="9" t="str">
        <f>IF(B103="","",VLOOKUP(AD103,Varsayımlar!$B:$Q,5,0))</f>
        <v>Tortillas 20cm (Samakat Bilgileri Ekli)</v>
      </c>
      <c r="I103" s="9">
        <f>IF(B103="","",VLOOKUP(AD103,Varsayımlar!B:T,19,0))</f>
        <v>0</v>
      </c>
      <c r="J103" s="9" t="str">
        <f>IF(B103="","",VLOOKUP(AD103,Varsayımlar!$B:$Q,6,0))</f>
        <v>PEYNİRLİ</v>
      </c>
      <c r="K103" s="9">
        <v>1800</v>
      </c>
      <c r="L103" s="9"/>
      <c r="M103" s="9">
        <f>IFERROR(IF(B103="","",K103/VLOOKUP(AD103,Varsayımlar!B:R,17,0)),"")</f>
        <v>8</v>
      </c>
      <c r="N103" s="9"/>
      <c r="O103" s="9"/>
      <c r="P103" s="9">
        <f>IF(B103="","",VLOOKUP(AD103,Varsayımlar!$B:$Q,7,0)*K103)</f>
        <v>25200</v>
      </c>
      <c r="Q103" s="9">
        <f>IF(B103="","",VLOOKUP(AD103,Varsayımlar!$B:$Q,8,0))</f>
        <v>20</v>
      </c>
      <c r="R103" s="9" t="str">
        <f>IF(B103="","",VLOOKUP(AD103,Varsayımlar!$B:$Q,9,0))</f>
        <v>IRAK SOFT-AT</v>
      </c>
      <c r="S103" s="9">
        <f>IF(B103="","",VLOOKUP(AD103,Varsayımlar!$B:$Q,10,0))</f>
        <v>4</v>
      </c>
      <c r="T103" s="9">
        <f>IF(B103="","",VLOOKUP(AD103,Varsayımlar!$B:$Q,11,0))</f>
        <v>14</v>
      </c>
      <c r="U103" s="9">
        <f>IF(B103="","",VLOOKUP(AD103,Varsayımlar!$B:$Q,12,0))</f>
        <v>166</v>
      </c>
      <c r="V103" s="9" t="str">
        <f>IF(B103="","",VLOOKUP(AD103,Varsayımlar!$B:$Q,13,0))</f>
        <v>YURTDIŞI</v>
      </c>
      <c r="W103" s="9">
        <f>IF(B103="","",VLOOKUP(AD103,Varsayımlar!$B:$Q,14,0))</f>
        <v>9</v>
      </c>
      <c r="X103" s="86">
        <v>46206</v>
      </c>
      <c r="Y103" s="86">
        <v>46480</v>
      </c>
      <c r="Z103" s="9" t="s">
        <v>265</v>
      </c>
      <c r="AA103" s="9" t="str">
        <f>IF(B103="","",VLOOKUP(AD103,Varsayımlar!$B:$Q,15,0))</f>
        <v>Kare Koli-Üretim Tarihli Etiket</v>
      </c>
      <c r="AB103" s="9" t="str">
        <f>IF(B103="","",VLOOKUP(AD103,Varsayımlar!$B:$Q,16,0))</f>
        <v>19-21 cm</v>
      </c>
      <c r="AC103" s="9">
        <f>IF(B103="","",VLOOKUP(Sayfa2!AD75,Varsayımlar!B:S,18,0))</f>
        <v>0</v>
      </c>
      <c r="AD103" s="9" t="str">
        <f t="shared" si="4"/>
        <v>SMART LLCTortillas 20cm Peynirli 4pcs 166g</v>
      </c>
    </row>
    <row r="104" spans="1:30" ht="39.75" customHeight="1" x14ac:dyDescent="0.25">
      <c r="A104" s="9" t="s">
        <v>203</v>
      </c>
      <c r="B104" s="88" t="s">
        <v>104</v>
      </c>
      <c r="C104" s="89">
        <f>IF(B104="","",VLOOKUP(AD104,Varsayımlar!$B:$Q,3,0))</f>
        <v>8698829380698</v>
      </c>
      <c r="D104" s="89"/>
      <c r="E104" s="85" t="s">
        <v>105</v>
      </c>
      <c r="F104" s="9">
        <v>33</v>
      </c>
      <c r="G104" s="9"/>
      <c r="H104" s="90" t="str">
        <f>IF(B104="","",VLOOKUP(AD104,Varsayımlar!$B:$Q,5,0))</f>
        <v>TORTİLLAS 20CM (SAMAKAT BİLGİLERİ EKLİ)</v>
      </c>
      <c r="I104" s="90">
        <f>IF(B104="","",VLOOKUP(AD104,Varsayımlar!B:T,19,0))</f>
        <v>0</v>
      </c>
      <c r="J104" s="90" t="str">
        <f>IF(B104="","",VLOOKUP(AD104,Varsayımlar!$B:$Q,6,0))</f>
        <v>SADE</v>
      </c>
      <c r="K104" s="9">
        <v>5400</v>
      </c>
      <c r="L104" s="9"/>
      <c r="M104" s="9">
        <f>IFERROR(IF(B104="","",K104/VLOOKUP(AD104,Varsayımlar!B:R,17,0)),"")</f>
        <v>24</v>
      </c>
      <c r="N104" s="9"/>
      <c r="O104" s="9"/>
      <c r="P104" s="90">
        <f>IF(B104="","",VLOOKUP(AD104,Varsayımlar!$B:$Q,7,0)*K104)</f>
        <v>75600</v>
      </c>
      <c r="Q104" s="90">
        <f>IF(B104="","",VLOOKUP(AD104,Varsayımlar!$B:$Q,8,0))</f>
        <v>20</v>
      </c>
      <c r="R104" s="90" t="str">
        <f>IF(B104="","",VLOOKUP(AD104,Varsayımlar!$B:$Q,9,0))</f>
        <v>IRAK SOFT</v>
      </c>
      <c r="S104" s="90">
        <f>IF(B104="","",VLOOKUP(AD104,Varsayımlar!$B:$Q,10,0))</f>
        <v>4</v>
      </c>
      <c r="T104" s="90">
        <f>IF(B104="","",VLOOKUP(AD104,Varsayımlar!$B:$Q,11,0))</f>
        <v>14</v>
      </c>
      <c r="U104" s="90">
        <f>IF(B104="","",VLOOKUP(AD104,Varsayımlar!$B:$Q,12,0))</f>
        <v>166</v>
      </c>
      <c r="V104" s="90" t="str">
        <f>IF(B104="","",VLOOKUP(AD104,Varsayımlar!$B:$Q,13,0))</f>
        <v>YURTDIŞI</v>
      </c>
      <c r="W104" s="90">
        <f>IF(B104="","",VLOOKUP(AD104,Varsayımlar!$B:$Q,14,0))</f>
        <v>9</v>
      </c>
      <c r="X104" s="86">
        <v>46206</v>
      </c>
      <c r="Y104" s="86">
        <v>46480</v>
      </c>
      <c r="Z104" s="9">
        <v>26070320</v>
      </c>
      <c r="AA104" s="90" t="str">
        <f>IF(B104="","",VLOOKUP(AD104,Varsayımlar!$B:$Q,15,0))</f>
        <v>SİYAH KARE KOLİ- Üretim Tarihi Etiketli</v>
      </c>
      <c r="AB104" s="90" t="str">
        <f>IF(B104="","",VLOOKUP(AD104,Varsayımlar!$B:$Q,16,0))</f>
        <v>19-21 CM</v>
      </c>
      <c r="AC104" s="90">
        <f>IF(B104="","",VLOOKUP(Sayfa2!AD76,Varsayımlar!B:S,18,0))</f>
        <v>0</v>
      </c>
      <c r="AD104" s="90" t="str">
        <f t="shared" si="4"/>
        <v>SMART LLCTORTİLLAS SAMAKAT 20CM 166G</v>
      </c>
    </row>
    <row r="105" spans="1:30" ht="39.75" customHeight="1" x14ac:dyDescent="0.25">
      <c r="A105" s="9" t="s">
        <v>204</v>
      </c>
      <c r="B105" s="88" t="s">
        <v>90</v>
      </c>
      <c r="C105" s="89">
        <f>IF(B105="","",VLOOKUP(AD105,Varsayımlar!$B:$Q,3,0))</f>
        <v>8698829380698</v>
      </c>
      <c r="D105" s="89" t="s">
        <v>231</v>
      </c>
      <c r="E105" s="85" t="s">
        <v>91</v>
      </c>
      <c r="F105" s="9"/>
      <c r="G105" s="9"/>
      <c r="H105" s="90" t="str">
        <f>IF(B105="","",VLOOKUP(AD105,Varsayımlar!$B:$Q,5,0))</f>
        <v>MAGNİT MAVİ AMBALAJ 25CM</v>
      </c>
      <c r="I105" s="90">
        <f>IF(B105="","",VLOOKUP(AD105,Varsayımlar!B:T,19,0))</f>
        <v>0</v>
      </c>
      <c r="J105" s="90" t="str">
        <f>IF(B105="","",VLOOKUP(AD105,Varsayımlar!$B:$Q,6,0))</f>
        <v>SADE</v>
      </c>
      <c r="K105" s="9">
        <v>2016</v>
      </c>
      <c r="L105" s="9"/>
      <c r="M105" s="9">
        <f>IFERROR(IF(B105="","",K105/VLOOKUP(AD105,Varsayımlar!B:R,17,0)),"")</f>
        <v>24</v>
      </c>
      <c r="N105" s="9"/>
      <c r="O105" s="9"/>
      <c r="P105" s="90">
        <f>IF(B105="","",VLOOKUP(AD105,Varsayımlar!$B:$Q,7,0)*K105)</f>
        <v>60480</v>
      </c>
      <c r="Q105" s="90">
        <f>IF(B105="","",VLOOKUP(AD105,Varsayımlar!$B:$Q,8,0))</f>
        <v>25</v>
      </c>
      <c r="R105" s="90" t="str">
        <f>IF(B105="","",VLOOKUP(AD105,Varsayımlar!$B:$Q,9,0))</f>
        <v>SOFT</v>
      </c>
      <c r="S105" s="90">
        <f>IF(B105="","",VLOOKUP(AD105,Varsayımlar!$B:$Q,10,0))</f>
        <v>4</v>
      </c>
      <c r="T105" s="90">
        <f>IF(B105="","",VLOOKUP(AD105,Varsayımlar!$B:$Q,11,0))</f>
        <v>30</v>
      </c>
      <c r="U105" s="90">
        <f>IF(B105="","",VLOOKUP(AD105,Varsayımlar!$B:$Q,12,0))</f>
        <v>260</v>
      </c>
      <c r="V105" s="90" t="str">
        <f>IF(B105="","",VLOOKUP(AD105,Varsayımlar!$B:$Q,13,0))</f>
        <v>YURTDIŞI</v>
      </c>
      <c r="W105" s="90">
        <f>IF(B105="","",VLOOKUP(AD105,Varsayımlar!$B:$Q,14,0))</f>
        <v>9</v>
      </c>
      <c r="X105" s="9"/>
      <c r="Y105" s="9"/>
      <c r="Z105" s="9"/>
      <c r="AA105" s="90" t="str">
        <f>IF(B105="","",VLOOKUP(AD105,Varsayımlar!$B:$Q,15,0))</f>
        <v>25CM TURUNCU KOLİ-SOL ÜST DİKDÖRTGENE ÜRETİM TARİHİ BASILACAK</v>
      </c>
      <c r="AB105" s="90" t="str">
        <f>IF(B105="","",VLOOKUP(AD105,Varsayımlar!$B:$Q,16,0))</f>
        <v>24-26 CM</v>
      </c>
      <c r="AC105" s="90">
        <f>IF(B105="","",VLOOKUP(Sayfa2!AD77,Varsayımlar!B:S,18,0))</f>
        <v>0</v>
      </c>
      <c r="AD105" s="90" t="str">
        <f t="shared" si="4"/>
        <v>MAGNİTMAGNİT MAVİ AMBALAJ 25 CM 260G</v>
      </c>
    </row>
    <row r="106" spans="1:30" ht="39.75" customHeight="1" x14ac:dyDescent="0.25">
      <c r="A106" s="9" t="s">
        <v>205</v>
      </c>
      <c r="B106" s="88" t="s">
        <v>90</v>
      </c>
      <c r="C106" s="89">
        <f>IF(B106="","",VLOOKUP(AD106,Varsayımlar!$B:$Q,3,0))</f>
        <v>8698829380698</v>
      </c>
      <c r="D106" s="89" t="s">
        <v>232</v>
      </c>
      <c r="E106" s="85" t="s">
        <v>91</v>
      </c>
      <c r="F106" s="9"/>
      <c r="G106" s="9"/>
      <c r="H106" s="90" t="str">
        <f>IF(B106="","",VLOOKUP(AD106,Varsayımlar!$B:$Q,5,0))</f>
        <v>MAGNİT MAVİ AMBALAJ 25CM</v>
      </c>
      <c r="I106" s="90">
        <f>IF(B106="","",VLOOKUP(AD106,Varsayımlar!B:T,19,0))</f>
        <v>0</v>
      </c>
      <c r="J106" s="90" t="str">
        <f>IF(B106="","",VLOOKUP(AD106,Varsayımlar!$B:$Q,6,0))</f>
        <v>SADE</v>
      </c>
      <c r="K106" s="9">
        <v>2016</v>
      </c>
      <c r="L106" s="9"/>
      <c r="M106" s="9">
        <f>IFERROR(IF(B106="","",K106/VLOOKUP(AD106,Varsayımlar!B:R,17,0)),"")</f>
        <v>24</v>
      </c>
      <c r="N106" s="9"/>
      <c r="O106" s="9"/>
      <c r="P106" s="90">
        <f>IF(B106="","",VLOOKUP(AD106,Varsayımlar!$B:$Q,7,0)*K106)</f>
        <v>60480</v>
      </c>
      <c r="Q106" s="90">
        <f>IF(B106="","",VLOOKUP(AD106,Varsayımlar!$B:$Q,8,0))</f>
        <v>25</v>
      </c>
      <c r="R106" s="90" t="str">
        <f>IF(B106="","",VLOOKUP(AD106,Varsayımlar!$B:$Q,9,0))</f>
        <v>SOFT</v>
      </c>
      <c r="S106" s="90">
        <f>IF(B106="","",VLOOKUP(AD106,Varsayımlar!$B:$Q,10,0))</f>
        <v>4</v>
      </c>
      <c r="T106" s="90">
        <f>IF(B106="","",VLOOKUP(AD106,Varsayımlar!$B:$Q,11,0))</f>
        <v>30</v>
      </c>
      <c r="U106" s="90">
        <f>IF(B106="","",VLOOKUP(AD106,Varsayımlar!$B:$Q,12,0))</f>
        <v>260</v>
      </c>
      <c r="V106" s="90" t="str">
        <f>IF(B106="","",VLOOKUP(AD106,Varsayımlar!$B:$Q,13,0))</f>
        <v>YURTDIŞI</v>
      </c>
      <c r="W106" s="90">
        <f>IF(B106="","",VLOOKUP(AD106,Varsayımlar!$B:$Q,14,0))</f>
        <v>9</v>
      </c>
      <c r="X106" s="9"/>
      <c r="Y106" s="9"/>
      <c r="Z106" s="9"/>
      <c r="AA106" s="90" t="str">
        <f>IF(B106="","",VLOOKUP(AD106,Varsayımlar!$B:$Q,15,0))</f>
        <v>25CM TURUNCU KOLİ-SOL ÜST DİKDÖRTGENE ÜRETİM TARİHİ BASILACAK</v>
      </c>
      <c r="AB106" s="90" t="str">
        <f>IF(B106="","",VLOOKUP(AD106,Varsayımlar!$B:$Q,16,0))</f>
        <v>24-26 CM</v>
      </c>
      <c r="AC106" s="90">
        <f>IF(B106="","",VLOOKUP(Sayfa2!AD78,Varsayımlar!B:S,18,0))</f>
        <v>0</v>
      </c>
      <c r="AD106" s="90" t="str">
        <f t="shared" si="4"/>
        <v>MAGNİTMAGNİT MAVİ AMBALAJ 25 CM 260G</v>
      </c>
    </row>
    <row r="107" spans="1:30" ht="39.75" customHeight="1" x14ac:dyDescent="0.25">
      <c r="A107" s="9" t="s">
        <v>206</v>
      </c>
      <c r="B107" s="88" t="s">
        <v>90</v>
      </c>
      <c r="C107" s="89">
        <f>IF(B107="","",VLOOKUP(AD107,Varsayımlar!$B:$Q,3,0))</f>
        <v>8698829380698</v>
      </c>
      <c r="D107" s="89" t="s">
        <v>233</v>
      </c>
      <c r="E107" s="85" t="s">
        <v>91</v>
      </c>
      <c r="F107" s="9"/>
      <c r="G107" s="9"/>
      <c r="H107" s="90" t="str">
        <f>IF(B107="","",VLOOKUP(AD107,Varsayımlar!$B:$Q,5,0))</f>
        <v>MAGNİT MAVİ AMBALAJ 25CM</v>
      </c>
      <c r="I107" s="90">
        <f>IF(B107="","",VLOOKUP(AD107,Varsayımlar!B:T,19,0))</f>
        <v>0</v>
      </c>
      <c r="J107" s="90" t="str">
        <f>IF(B107="","",VLOOKUP(AD107,Varsayımlar!$B:$Q,6,0))</f>
        <v>SADE</v>
      </c>
      <c r="K107" s="9">
        <v>2016</v>
      </c>
      <c r="L107" s="9"/>
      <c r="M107" s="9">
        <f>IFERROR(IF(B107="","",K107/VLOOKUP(AD107,Varsayımlar!B:R,17,0)),"")</f>
        <v>24</v>
      </c>
      <c r="N107" s="9"/>
      <c r="O107" s="9"/>
      <c r="P107" s="90">
        <f>IF(B107="","",VLOOKUP(AD107,Varsayımlar!$B:$Q,7,0)*K107)</f>
        <v>60480</v>
      </c>
      <c r="Q107" s="90">
        <f>IF(B107="","",VLOOKUP(AD107,Varsayımlar!$B:$Q,8,0))</f>
        <v>25</v>
      </c>
      <c r="R107" s="90" t="str">
        <f>IF(B107="","",VLOOKUP(AD107,Varsayımlar!$B:$Q,9,0))</f>
        <v>SOFT</v>
      </c>
      <c r="S107" s="90">
        <f>IF(B107="","",VLOOKUP(AD107,Varsayımlar!$B:$Q,10,0))</f>
        <v>4</v>
      </c>
      <c r="T107" s="90">
        <f>IF(B107="","",VLOOKUP(AD107,Varsayımlar!$B:$Q,11,0))</f>
        <v>30</v>
      </c>
      <c r="U107" s="90">
        <f>IF(B107="","",VLOOKUP(AD107,Varsayımlar!$B:$Q,12,0))</f>
        <v>260</v>
      </c>
      <c r="V107" s="90" t="str">
        <f>IF(B107="","",VLOOKUP(AD107,Varsayımlar!$B:$Q,13,0))</f>
        <v>YURTDIŞI</v>
      </c>
      <c r="W107" s="90">
        <f>IF(B107="","",VLOOKUP(AD107,Varsayımlar!$B:$Q,14,0))</f>
        <v>9</v>
      </c>
      <c r="X107" s="9"/>
      <c r="Y107" s="9"/>
      <c r="Z107" s="9"/>
      <c r="AA107" s="90" t="str">
        <f>IF(B107="","",VLOOKUP(AD107,Varsayımlar!$B:$Q,15,0))</f>
        <v>25CM TURUNCU KOLİ-SOL ÜST DİKDÖRTGENE ÜRETİM TARİHİ BASILACAK</v>
      </c>
      <c r="AB107" s="90" t="str">
        <f>IF(B107="","",VLOOKUP(AD107,Varsayımlar!$B:$Q,16,0))</f>
        <v>24-26 CM</v>
      </c>
      <c r="AC107" s="90">
        <f>IF(B107="","",VLOOKUP(Sayfa2!AD79,Varsayımlar!B:S,18,0))</f>
        <v>0</v>
      </c>
      <c r="AD107" s="90" t="str">
        <f t="shared" si="4"/>
        <v>MAGNİTMAGNİT MAVİ AMBALAJ 25 CM 260G</v>
      </c>
    </row>
    <row r="108" spans="1:30" ht="39.75" customHeight="1" x14ac:dyDescent="0.25">
      <c r="A108" s="9" t="s">
        <v>207</v>
      </c>
      <c r="B108" s="88" t="s">
        <v>90</v>
      </c>
      <c r="C108" s="89">
        <f>IF(B108="","",VLOOKUP(AD108,Varsayımlar!$B:$Q,3,0))</f>
        <v>8698829380698</v>
      </c>
      <c r="D108" s="89" t="s">
        <v>234</v>
      </c>
      <c r="E108" s="85" t="s">
        <v>91</v>
      </c>
      <c r="F108" s="9"/>
      <c r="G108" s="9"/>
      <c r="H108" s="90" t="str">
        <f>IF(B108="","",VLOOKUP(AD108,Varsayımlar!$B:$Q,5,0))</f>
        <v>MAGNİT MAVİ AMBALAJ 25CM</v>
      </c>
      <c r="I108" s="90">
        <f>IF(B108="","",VLOOKUP(AD108,Varsayımlar!B:T,19,0))</f>
        <v>0</v>
      </c>
      <c r="J108" s="90" t="str">
        <f>IF(B108="","",VLOOKUP(AD108,Varsayımlar!$B:$Q,6,0))</f>
        <v>SADE</v>
      </c>
      <c r="K108" s="9">
        <v>2016</v>
      </c>
      <c r="L108" s="9"/>
      <c r="M108" s="9">
        <f>IFERROR(IF(B108="","",K108/VLOOKUP(AD108,Varsayımlar!B:R,17,0)),"")</f>
        <v>24</v>
      </c>
      <c r="N108" s="9"/>
      <c r="O108" s="9"/>
      <c r="P108" s="90">
        <f>IF(B108="","",VLOOKUP(AD108,Varsayımlar!$B:$Q,7,0)*K108)</f>
        <v>60480</v>
      </c>
      <c r="Q108" s="90">
        <f>IF(B108="","",VLOOKUP(AD108,Varsayımlar!$B:$Q,8,0))</f>
        <v>25</v>
      </c>
      <c r="R108" s="90" t="str">
        <f>IF(B108="","",VLOOKUP(AD108,Varsayımlar!$B:$Q,9,0))</f>
        <v>SOFT</v>
      </c>
      <c r="S108" s="90">
        <f>IF(B108="","",VLOOKUP(AD108,Varsayımlar!$B:$Q,10,0))</f>
        <v>4</v>
      </c>
      <c r="T108" s="90">
        <f>IF(B108="","",VLOOKUP(AD108,Varsayımlar!$B:$Q,11,0))</f>
        <v>30</v>
      </c>
      <c r="U108" s="90">
        <f>IF(B108="","",VLOOKUP(AD108,Varsayımlar!$B:$Q,12,0))</f>
        <v>260</v>
      </c>
      <c r="V108" s="90" t="str">
        <f>IF(B108="","",VLOOKUP(AD108,Varsayımlar!$B:$Q,13,0))</f>
        <v>YURTDIŞI</v>
      </c>
      <c r="W108" s="90">
        <f>IF(B108="","",VLOOKUP(AD108,Varsayımlar!$B:$Q,14,0))</f>
        <v>9</v>
      </c>
      <c r="X108" s="9"/>
      <c r="Y108" s="9"/>
      <c r="Z108" s="9"/>
      <c r="AA108" s="90" t="str">
        <f>IF(B108="","",VLOOKUP(AD108,Varsayımlar!$B:$Q,15,0))</f>
        <v>25CM TURUNCU KOLİ-SOL ÜST DİKDÖRTGENE ÜRETİM TARİHİ BASILACAK</v>
      </c>
      <c r="AB108" s="90" t="str">
        <f>IF(B108="","",VLOOKUP(AD108,Varsayımlar!$B:$Q,16,0))</f>
        <v>24-26 CM</v>
      </c>
      <c r="AC108" s="90">
        <f>IF(B108="","",VLOOKUP(Sayfa2!AD80,Varsayımlar!B:S,18,0))</f>
        <v>0</v>
      </c>
      <c r="AD108" s="90" t="str">
        <f t="shared" si="4"/>
        <v>MAGNİTMAGNİT MAVİ AMBALAJ 25 CM 260G</v>
      </c>
    </row>
    <row r="109" spans="1:30" ht="39.75" customHeight="1" x14ac:dyDescent="0.25">
      <c r="A109" s="9" t="s">
        <v>208</v>
      </c>
      <c r="B109" s="88" t="s">
        <v>90</v>
      </c>
      <c r="C109" s="89">
        <f>IF(B109="","",VLOOKUP(AD109,Varsayımlar!$B:$Q,3,0))</f>
        <v>8698829380698</v>
      </c>
      <c r="D109" s="89" t="s">
        <v>235</v>
      </c>
      <c r="E109" s="85" t="s">
        <v>91</v>
      </c>
      <c r="F109" s="9"/>
      <c r="G109" s="9"/>
      <c r="H109" s="90" t="str">
        <f>IF(B109="","",VLOOKUP(AD109,Varsayımlar!$B:$Q,5,0))</f>
        <v>MAGNİT MAVİ AMBALAJ 25CM</v>
      </c>
      <c r="I109" s="90">
        <f>IF(B109="","",VLOOKUP(AD109,Varsayımlar!B:T,19,0))</f>
        <v>0</v>
      </c>
      <c r="J109" s="90" t="str">
        <f>IF(B109="","",VLOOKUP(AD109,Varsayımlar!$B:$Q,6,0))</f>
        <v>SADE</v>
      </c>
      <c r="K109" s="9">
        <v>2016</v>
      </c>
      <c r="L109" s="9"/>
      <c r="M109" s="9">
        <f>IFERROR(IF(B109="","",K109/VLOOKUP(AD109,Varsayımlar!B:R,17,0)),"")</f>
        <v>24</v>
      </c>
      <c r="N109" s="9"/>
      <c r="O109" s="9"/>
      <c r="P109" s="90">
        <f>IF(B109="","",VLOOKUP(AD109,Varsayımlar!$B:$Q,7,0)*K109)</f>
        <v>60480</v>
      </c>
      <c r="Q109" s="90">
        <f>IF(B109="","",VLOOKUP(AD109,Varsayımlar!$B:$Q,8,0))</f>
        <v>25</v>
      </c>
      <c r="R109" s="90" t="str">
        <f>IF(B109="","",VLOOKUP(AD109,Varsayımlar!$B:$Q,9,0))</f>
        <v>SOFT</v>
      </c>
      <c r="S109" s="90">
        <f>IF(B109="","",VLOOKUP(AD109,Varsayımlar!$B:$Q,10,0))</f>
        <v>4</v>
      </c>
      <c r="T109" s="90">
        <f>IF(B109="","",VLOOKUP(AD109,Varsayımlar!$B:$Q,11,0))</f>
        <v>30</v>
      </c>
      <c r="U109" s="90">
        <f>IF(B109="","",VLOOKUP(AD109,Varsayımlar!$B:$Q,12,0))</f>
        <v>260</v>
      </c>
      <c r="V109" s="90" t="str">
        <f>IF(B109="","",VLOOKUP(AD109,Varsayımlar!$B:$Q,13,0))</f>
        <v>YURTDIŞI</v>
      </c>
      <c r="W109" s="90">
        <f>IF(B109="","",VLOOKUP(AD109,Varsayımlar!$B:$Q,14,0))</f>
        <v>9</v>
      </c>
      <c r="X109" s="9"/>
      <c r="Y109" s="9"/>
      <c r="Z109" s="9"/>
      <c r="AA109" s="90" t="str">
        <f>IF(B109="","",VLOOKUP(AD109,Varsayımlar!$B:$Q,15,0))</f>
        <v>25CM TURUNCU KOLİ-SOL ÜST DİKDÖRTGENE ÜRETİM TARİHİ BASILACAK</v>
      </c>
      <c r="AB109" s="90" t="str">
        <f>IF(B109="","",VLOOKUP(AD109,Varsayımlar!$B:$Q,16,0))</f>
        <v>24-26 CM</v>
      </c>
      <c r="AC109" s="90">
        <f>IF(B109="","",VLOOKUP(Sayfa2!AD81,Varsayımlar!B:S,18,0))</f>
        <v>0</v>
      </c>
      <c r="AD109" s="90" t="str">
        <f t="shared" si="4"/>
        <v>MAGNİTMAGNİT MAVİ AMBALAJ 25 CM 260G</v>
      </c>
    </row>
    <row r="110" spans="1:30" ht="39.75" customHeight="1" x14ac:dyDescent="0.25">
      <c r="A110" s="9" t="s">
        <v>209</v>
      </c>
      <c r="B110" s="88" t="s">
        <v>90</v>
      </c>
      <c r="C110" s="89">
        <f>IF(B110="","",VLOOKUP(AD110,Varsayımlar!$B:$Q,3,0))</f>
        <v>8698829380698</v>
      </c>
      <c r="D110" s="89" t="s">
        <v>236</v>
      </c>
      <c r="E110" s="85" t="s">
        <v>91</v>
      </c>
      <c r="F110" s="9"/>
      <c r="G110" s="9"/>
      <c r="H110" s="90" t="str">
        <f>IF(B110="","",VLOOKUP(AD110,Varsayımlar!$B:$Q,5,0))</f>
        <v>MAGNİT MAVİ AMBALAJ 25CM</v>
      </c>
      <c r="I110" s="90">
        <f>IF(B110="","",VLOOKUP(AD110,Varsayımlar!B:T,19,0))</f>
        <v>0</v>
      </c>
      <c r="J110" s="90" t="str">
        <f>IF(B110="","",VLOOKUP(AD110,Varsayımlar!$B:$Q,6,0))</f>
        <v>SADE</v>
      </c>
      <c r="K110" s="9">
        <v>2016</v>
      </c>
      <c r="L110" s="9"/>
      <c r="M110" s="9">
        <f>IFERROR(IF(B110="","",K110/VLOOKUP(AD110,Varsayımlar!B:R,17,0)),"")</f>
        <v>24</v>
      </c>
      <c r="N110" s="9"/>
      <c r="O110" s="9"/>
      <c r="P110" s="90">
        <f>IF(B110="","",VLOOKUP(AD110,Varsayımlar!$B:$Q,7,0)*K110)</f>
        <v>60480</v>
      </c>
      <c r="Q110" s="90">
        <f>IF(B110="","",VLOOKUP(AD110,Varsayımlar!$B:$Q,8,0))</f>
        <v>25</v>
      </c>
      <c r="R110" s="90" t="str">
        <f>IF(B110="","",VLOOKUP(AD110,Varsayımlar!$B:$Q,9,0))</f>
        <v>SOFT</v>
      </c>
      <c r="S110" s="90">
        <f>IF(B110="","",VLOOKUP(AD110,Varsayımlar!$B:$Q,10,0))</f>
        <v>4</v>
      </c>
      <c r="T110" s="90">
        <f>IF(B110="","",VLOOKUP(AD110,Varsayımlar!$B:$Q,11,0))</f>
        <v>30</v>
      </c>
      <c r="U110" s="90">
        <f>IF(B110="","",VLOOKUP(AD110,Varsayımlar!$B:$Q,12,0))</f>
        <v>260</v>
      </c>
      <c r="V110" s="90" t="str">
        <f>IF(B110="","",VLOOKUP(AD110,Varsayımlar!$B:$Q,13,0))</f>
        <v>YURTDIŞI</v>
      </c>
      <c r="W110" s="90">
        <f>IF(B110="","",VLOOKUP(AD110,Varsayımlar!$B:$Q,14,0))</f>
        <v>9</v>
      </c>
      <c r="X110" s="9"/>
      <c r="Y110" s="9"/>
      <c r="Z110" s="9"/>
      <c r="AA110" s="90" t="str">
        <f>IF(B110="","",VLOOKUP(AD110,Varsayımlar!$B:$Q,15,0))</f>
        <v>25CM TURUNCU KOLİ-SOL ÜST DİKDÖRTGENE ÜRETİM TARİHİ BASILACAK</v>
      </c>
      <c r="AB110" s="90" t="str">
        <f>IF(B110="","",VLOOKUP(AD110,Varsayımlar!$B:$Q,16,0))</f>
        <v>24-26 CM</v>
      </c>
      <c r="AC110" s="90">
        <f>IF(B110="","",VLOOKUP(Sayfa2!AD82,Varsayımlar!B:S,18,0))</f>
        <v>0</v>
      </c>
      <c r="AD110" s="90" t="str">
        <f t="shared" si="4"/>
        <v>MAGNİTMAGNİT MAVİ AMBALAJ 25 CM 260G</v>
      </c>
    </row>
    <row r="111" spans="1:30" ht="39.75" customHeight="1" x14ac:dyDescent="0.25">
      <c r="A111" s="9" t="s">
        <v>210</v>
      </c>
      <c r="B111" s="88" t="s">
        <v>90</v>
      </c>
      <c r="C111" s="89">
        <f>IF(B111="","",VLOOKUP(AD111,Varsayımlar!$B:$Q,3,0))</f>
        <v>8698829380698</v>
      </c>
      <c r="D111" s="89" t="s">
        <v>237</v>
      </c>
      <c r="E111" s="85" t="s">
        <v>91</v>
      </c>
      <c r="F111" s="9"/>
      <c r="G111" s="9"/>
      <c r="H111" s="90" t="str">
        <f>IF(B111="","",VLOOKUP(AD111,Varsayımlar!$B:$Q,5,0))</f>
        <v>MAGNİT MAVİ AMBALAJ 25CM</v>
      </c>
      <c r="I111" s="90">
        <f>IF(B111="","",VLOOKUP(AD111,Varsayımlar!B:T,19,0))</f>
        <v>0</v>
      </c>
      <c r="J111" s="90" t="str">
        <f>IF(B111="","",VLOOKUP(AD111,Varsayımlar!$B:$Q,6,0))</f>
        <v>SADE</v>
      </c>
      <c r="K111" s="9">
        <v>2016</v>
      </c>
      <c r="L111" s="9"/>
      <c r="M111" s="9">
        <f>IFERROR(IF(B111="","",K111/VLOOKUP(AD111,Varsayımlar!B:R,17,0)),"")</f>
        <v>24</v>
      </c>
      <c r="N111" s="9"/>
      <c r="O111" s="9"/>
      <c r="P111" s="90">
        <f>IF(B111="","",VLOOKUP(AD111,Varsayımlar!$B:$Q,7,0)*K111)</f>
        <v>60480</v>
      </c>
      <c r="Q111" s="90">
        <f>IF(B111="","",VLOOKUP(AD111,Varsayımlar!$B:$Q,8,0))</f>
        <v>25</v>
      </c>
      <c r="R111" s="90" t="str">
        <f>IF(B111="","",VLOOKUP(AD111,Varsayımlar!$B:$Q,9,0))</f>
        <v>SOFT</v>
      </c>
      <c r="S111" s="90">
        <f>IF(B111="","",VLOOKUP(AD111,Varsayımlar!$B:$Q,10,0))</f>
        <v>4</v>
      </c>
      <c r="T111" s="90">
        <f>IF(B111="","",VLOOKUP(AD111,Varsayımlar!$B:$Q,11,0))</f>
        <v>30</v>
      </c>
      <c r="U111" s="90">
        <f>IF(B111="","",VLOOKUP(AD111,Varsayımlar!$B:$Q,12,0))</f>
        <v>260</v>
      </c>
      <c r="V111" s="90" t="str">
        <f>IF(B111="","",VLOOKUP(AD111,Varsayımlar!$B:$Q,13,0))</f>
        <v>YURTDIŞI</v>
      </c>
      <c r="W111" s="90">
        <f>IF(B111="","",VLOOKUP(AD111,Varsayımlar!$B:$Q,14,0))</f>
        <v>9</v>
      </c>
      <c r="X111" s="9"/>
      <c r="Y111" s="9"/>
      <c r="Z111" s="9"/>
      <c r="AA111" s="90" t="str">
        <f>IF(B111="","",VLOOKUP(AD111,Varsayımlar!$B:$Q,15,0))</f>
        <v>25CM TURUNCU KOLİ-SOL ÜST DİKDÖRTGENE ÜRETİM TARİHİ BASILACAK</v>
      </c>
      <c r="AB111" s="90" t="str">
        <f>IF(B111="","",VLOOKUP(AD111,Varsayımlar!$B:$Q,16,0))</f>
        <v>24-26 CM</v>
      </c>
      <c r="AC111" s="90">
        <f>IF(B111="","",VLOOKUP(Sayfa2!AD83,Varsayımlar!B:S,18,0))</f>
        <v>0</v>
      </c>
      <c r="AD111" s="90" t="str">
        <f t="shared" si="4"/>
        <v>MAGNİTMAGNİT MAVİ AMBALAJ 25 CM 260G</v>
      </c>
    </row>
    <row r="112" spans="1:30" ht="39.75" customHeight="1" x14ac:dyDescent="0.25">
      <c r="A112" s="9" t="s">
        <v>211</v>
      </c>
      <c r="B112" s="88" t="s">
        <v>90</v>
      </c>
      <c r="C112" s="89">
        <f>IF(B112="","",VLOOKUP(AD112,Varsayımlar!$B:$Q,3,0))</f>
        <v>8698829380698</v>
      </c>
      <c r="D112" s="89" t="s">
        <v>238</v>
      </c>
      <c r="E112" s="85" t="s">
        <v>91</v>
      </c>
      <c r="F112" s="9"/>
      <c r="G112" s="9"/>
      <c r="H112" s="90" t="str">
        <f>IF(B112="","",VLOOKUP(AD112,Varsayımlar!$B:$Q,5,0))</f>
        <v>MAGNİT MAVİ AMBALAJ 25CM</v>
      </c>
      <c r="I112" s="90">
        <f>IF(B112="","",VLOOKUP(AD112,Varsayımlar!B:T,19,0))</f>
        <v>0</v>
      </c>
      <c r="J112" s="90" t="str">
        <f>IF(B112="","",VLOOKUP(AD112,Varsayımlar!$B:$Q,6,0))</f>
        <v>SADE</v>
      </c>
      <c r="K112" s="9">
        <v>2016</v>
      </c>
      <c r="L112" s="9"/>
      <c r="M112" s="9">
        <f>IFERROR(IF(B112="","",K112/VLOOKUP(AD112,Varsayımlar!B:R,17,0)),"")</f>
        <v>24</v>
      </c>
      <c r="N112" s="9"/>
      <c r="O112" s="9"/>
      <c r="P112" s="90">
        <f>IF(B112="","",VLOOKUP(AD112,Varsayımlar!$B:$Q,7,0)*K112)</f>
        <v>60480</v>
      </c>
      <c r="Q112" s="90">
        <f>IF(B112="","",VLOOKUP(AD112,Varsayımlar!$B:$Q,8,0))</f>
        <v>25</v>
      </c>
      <c r="R112" s="90" t="str">
        <f>IF(B112="","",VLOOKUP(AD112,Varsayımlar!$B:$Q,9,0))</f>
        <v>SOFT</v>
      </c>
      <c r="S112" s="90">
        <f>IF(B112="","",VLOOKUP(AD112,Varsayımlar!$B:$Q,10,0))</f>
        <v>4</v>
      </c>
      <c r="T112" s="90">
        <f>IF(B112="","",VLOOKUP(AD112,Varsayımlar!$B:$Q,11,0))</f>
        <v>30</v>
      </c>
      <c r="U112" s="90">
        <f>IF(B112="","",VLOOKUP(AD112,Varsayımlar!$B:$Q,12,0))</f>
        <v>260</v>
      </c>
      <c r="V112" s="90" t="str">
        <f>IF(B112="","",VLOOKUP(AD112,Varsayımlar!$B:$Q,13,0))</f>
        <v>YURTDIŞI</v>
      </c>
      <c r="W112" s="90">
        <f>IF(B112="","",VLOOKUP(AD112,Varsayımlar!$B:$Q,14,0))</f>
        <v>9</v>
      </c>
      <c r="X112" s="9"/>
      <c r="Y112" s="9"/>
      <c r="Z112" s="9"/>
      <c r="AA112" s="90" t="str">
        <f>IF(B112="","",VLOOKUP(AD112,Varsayımlar!$B:$Q,15,0))</f>
        <v>25CM TURUNCU KOLİ-SOL ÜST DİKDÖRTGENE ÜRETİM TARİHİ BASILACAK</v>
      </c>
      <c r="AB112" s="90" t="str">
        <f>IF(B112="","",VLOOKUP(AD112,Varsayımlar!$B:$Q,16,0))</f>
        <v>24-26 CM</v>
      </c>
      <c r="AC112" s="90">
        <f>IF(B112="","",VLOOKUP(Sayfa2!AD84,Varsayımlar!B:S,18,0))</f>
        <v>0</v>
      </c>
      <c r="AD112" s="90" t="str">
        <f t="shared" si="4"/>
        <v>MAGNİTMAGNİT MAVİ AMBALAJ 25 CM 260G</v>
      </c>
    </row>
    <row r="113" spans="1:30" ht="39.75" customHeight="1" x14ac:dyDescent="0.25">
      <c r="A113" s="9" t="s">
        <v>212</v>
      </c>
      <c r="B113" s="88" t="s">
        <v>90</v>
      </c>
      <c r="C113" s="89">
        <f>IF(B113="","",VLOOKUP(AD113,Varsayımlar!$B:$Q,3,0))</f>
        <v>8698829380698</v>
      </c>
      <c r="D113" s="89" t="s">
        <v>239</v>
      </c>
      <c r="E113" s="85" t="s">
        <v>91</v>
      </c>
      <c r="F113" s="9"/>
      <c r="G113" s="9"/>
      <c r="H113" s="90" t="str">
        <f>IF(B113="","",VLOOKUP(AD113,Varsayımlar!$B:$Q,5,0))</f>
        <v>MAGNİT MAVİ AMBALAJ 25CM</v>
      </c>
      <c r="I113" s="90">
        <f>IF(B113="","",VLOOKUP(AD113,Varsayımlar!B:T,19,0))</f>
        <v>0</v>
      </c>
      <c r="J113" s="90" t="str">
        <f>IF(B113="","",VLOOKUP(AD113,Varsayımlar!$B:$Q,6,0))</f>
        <v>SADE</v>
      </c>
      <c r="K113" s="9">
        <v>2016</v>
      </c>
      <c r="L113" s="9"/>
      <c r="M113" s="9">
        <f>IFERROR(IF(B113="","",K113/VLOOKUP(AD113,Varsayımlar!B:R,17,0)),"")</f>
        <v>24</v>
      </c>
      <c r="N113" s="9"/>
      <c r="O113" s="9"/>
      <c r="P113" s="90">
        <f>IF(B113="","",VLOOKUP(AD113,Varsayımlar!$B:$Q,7,0)*K113)</f>
        <v>60480</v>
      </c>
      <c r="Q113" s="90">
        <f>IF(B113="","",VLOOKUP(AD113,Varsayımlar!$B:$Q,8,0))</f>
        <v>25</v>
      </c>
      <c r="R113" s="90" t="str">
        <f>IF(B113="","",VLOOKUP(AD113,Varsayımlar!$B:$Q,9,0))</f>
        <v>SOFT</v>
      </c>
      <c r="S113" s="90">
        <f>IF(B113="","",VLOOKUP(AD113,Varsayımlar!$B:$Q,10,0))</f>
        <v>4</v>
      </c>
      <c r="T113" s="90">
        <f>IF(B113="","",VLOOKUP(AD113,Varsayımlar!$B:$Q,11,0))</f>
        <v>30</v>
      </c>
      <c r="U113" s="90">
        <f>IF(B113="","",VLOOKUP(AD113,Varsayımlar!$B:$Q,12,0))</f>
        <v>260</v>
      </c>
      <c r="V113" s="90" t="str">
        <f>IF(B113="","",VLOOKUP(AD113,Varsayımlar!$B:$Q,13,0))</f>
        <v>YURTDIŞI</v>
      </c>
      <c r="W113" s="90">
        <f>IF(B113="","",VLOOKUP(AD113,Varsayımlar!$B:$Q,14,0))</f>
        <v>9</v>
      </c>
      <c r="X113" s="9"/>
      <c r="Y113" s="9"/>
      <c r="Z113" s="9"/>
      <c r="AA113" s="90" t="str">
        <f>IF(B113="","",VLOOKUP(AD113,Varsayımlar!$B:$Q,15,0))</f>
        <v>25CM TURUNCU KOLİ-SOL ÜST DİKDÖRTGENE ÜRETİM TARİHİ BASILACAK</v>
      </c>
      <c r="AB113" s="90" t="str">
        <f>IF(B113="","",VLOOKUP(AD113,Varsayımlar!$B:$Q,16,0))</f>
        <v>24-26 CM</v>
      </c>
      <c r="AC113" s="90">
        <f>IF(B113="","",VLOOKUP(Sayfa2!AD85,Varsayımlar!B:S,18,0))</f>
        <v>0</v>
      </c>
      <c r="AD113" s="90" t="str">
        <f t="shared" si="4"/>
        <v>MAGNİTMAGNİT MAVİ AMBALAJ 25 CM 260G</v>
      </c>
    </row>
    <row r="114" spans="1:30" ht="39.75" customHeight="1" x14ac:dyDescent="0.25">
      <c r="A114" s="9" t="s">
        <v>213</v>
      </c>
      <c r="B114" s="88" t="s">
        <v>90</v>
      </c>
      <c r="C114" s="89">
        <f>IF(B114="","",VLOOKUP(AD114,Varsayımlar!$B:$Q,3,0))</f>
        <v>8698829380698</v>
      </c>
      <c r="D114" s="89" t="s">
        <v>258</v>
      </c>
      <c r="E114" s="85" t="s">
        <v>91</v>
      </c>
      <c r="F114" s="9"/>
      <c r="G114" s="9"/>
      <c r="H114" s="90" t="str">
        <f>IF(B114="","",VLOOKUP(AD114,Varsayımlar!$B:$Q,5,0))</f>
        <v>MAGNİT MAVİ AMBALAJ 25CM</v>
      </c>
      <c r="I114" s="90">
        <f>IF(B114="","",VLOOKUP(AD114,Varsayımlar!B:T,19,0))</f>
        <v>0</v>
      </c>
      <c r="J114" s="90" t="str">
        <f>IF(B114="","",VLOOKUP(AD114,Varsayımlar!$B:$Q,6,0))</f>
        <v>SADE</v>
      </c>
      <c r="K114" s="9">
        <v>2016</v>
      </c>
      <c r="L114" s="9"/>
      <c r="M114" s="9">
        <f>IFERROR(IF(B114="","",K114/VLOOKUP(AD114,Varsayımlar!B:R,17,0)),"")</f>
        <v>24</v>
      </c>
      <c r="N114" s="9"/>
      <c r="O114" s="9"/>
      <c r="P114" s="90">
        <f>IF(B114="","",VLOOKUP(AD114,Varsayımlar!$B:$Q,7,0)*K114)</f>
        <v>60480</v>
      </c>
      <c r="Q114" s="90">
        <f>IF(B114="","",VLOOKUP(AD114,Varsayımlar!$B:$Q,8,0))</f>
        <v>25</v>
      </c>
      <c r="R114" s="90" t="str">
        <f>IF(B114="","",VLOOKUP(AD114,Varsayımlar!$B:$Q,9,0))</f>
        <v>SOFT</v>
      </c>
      <c r="S114" s="90">
        <f>IF(B114="","",VLOOKUP(AD114,Varsayımlar!$B:$Q,10,0))</f>
        <v>4</v>
      </c>
      <c r="T114" s="90">
        <f>IF(B114="","",VLOOKUP(AD114,Varsayımlar!$B:$Q,11,0))</f>
        <v>30</v>
      </c>
      <c r="U114" s="90">
        <f>IF(B114="","",VLOOKUP(AD114,Varsayımlar!$B:$Q,12,0))</f>
        <v>260</v>
      </c>
      <c r="V114" s="90" t="str">
        <f>IF(B114="","",VLOOKUP(AD114,Varsayımlar!$B:$Q,13,0))</f>
        <v>YURTDIŞI</v>
      </c>
      <c r="W114" s="90">
        <f>IF(B114="","",VLOOKUP(AD114,Varsayımlar!$B:$Q,14,0))</f>
        <v>9</v>
      </c>
      <c r="X114" s="9"/>
      <c r="Y114" s="9"/>
      <c r="Z114" s="9"/>
      <c r="AA114" s="90" t="str">
        <f>IF(B114="","",VLOOKUP(AD114,Varsayımlar!$B:$Q,15,0))</f>
        <v>25CM TURUNCU KOLİ-SOL ÜST DİKDÖRTGENE ÜRETİM TARİHİ BASILACAK</v>
      </c>
      <c r="AB114" s="90" t="str">
        <f>IF(B114="","",VLOOKUP(AD114,Varsayımlar!$B:$Q,16,0))</f>
        <v>24-26 CM</v>
      </c>
      <c r="AC114" s="90">
        <f>IF(B114="","",VLOOKUP(Sayfa2!AD86,Varsayımlar!B:S,18,0))</f>
        <v>0</v>
      </c>
      <c r="AD114" s="90" t="str">
        <f t="shared" si="4"/>
        <v>MAGNİTMAGNİT MAVİ AMBALAJ 25 CM 260G</v>
      </c>
    </row>
    <row r="115" spans="1:30" ht="39.75" customHeight="1" x14ac:dyDescent="0.25">
      <c r="A115" s="9" t="s">
        <v>214</v>
      </c>
      <c r="B115" s="88" t="s">
        <v>90</v>
      </c>
      <c r="C115" s="89">
        <f>IF(B115="","",VLOOKUP(AD115,Varsayımlar!$B:$Q,3,0))</f>
        <v>8698829380698</v>
      </c>
      <c r="D115" s="89" t="s">
        <v>259</v>
      </c>
      <c r="E115" s="85" t="s">
        <v>91</v>
      </c>
      <c r="F115" s="9"/>
      <c r="G115" s="9"/>
      <c r="H115" s="90" t="str">
        <f>IF(B115="","",VLOOKUP(AD115,Varsayımlar!$B:$Q,5,0))</f>
        <v>MAGNİT MAVİ AMBALAJ 25CM</v>
      </c>
      <c r="I115" s="90">
        <f>IF(B115="","",VLOOKUP(AD115,Varsayımlar!B:T,19,0))</f>
        <v>0</v>
      </c>
      <c r="J115" s="90" t="str">
        <f>IF(B115="","",VLOOKUP(AD115,Varsayımlar!$B:$Q,6,0))</f>
        <v>SADE</v>
      </c>
      <c r="K115" s="9">
        <v>2016</v>
      </c>
      <c r="L115" s="9"/>
      <c r="M115" s="9">
        <f>IFERROR(IF(B115="","",K115/VLOOKUP(AD115,Varsayımlar!B:R,17,0)),"")</f>
        <v>24</v>
      </c>
      <c r="N115" s="9"/>
      <c r="O115" s="9"/>
      <c r="P115" s="90">
        <f>IF(B115="","",VLOOKUP(AD115,Varsayımlar!$B:$Q,7,0)*K115)</f>
        <v>60480</v>
      </c>
      <c r="Q115" s="90">
        <f>IF(B115="","",VLOOKUP(AD115,Varsayımlar!$B:$Q,8,0))</f>
        <v>25</v>
      </c>
      <c r="R115" s="90" t="str">
        <f>IF(B115="","",VLOOKUP(AD115,Varsayımlar!$B:$Q,9,0))</f>
        <v>SOFT</v>
      </c>
      <c r="S115" s="90">
        <f>IF(B115="","",VLOOKUP(AD115,Varsayımlar!$B:$Q,10,0))</f>
        <v>4</v>
      </c>
      <c r="T115" s="90">
        <f>IF(B115="","",VLOOKUP(AD115,Varsayımlar!$B:$Q,11,0))</f>
        <v>30</v>
      </c>
      <c r="U115" s="90">
        <f>IF(B115="","",VLOOKUP(AD115,Varsayımlar!$B:$Q,12,0))</f>
        <v>260</v>
      </c>
      <c r="V115" s="90" t="str">
        <f>IF(B115="","",VLOOKUP(AD115,Varsayımlar!$B:$Q,13,0))</f>
        <v>YURTDIŞI</v>
      </c>
      <c r="W115" s="90">
        <f>IF(B115="","",VLOOKUP(AD115,Varsayımlar!$B:$Q,14,0))</f>
        <v>9</v>
      </c>
      <c r="X115" s="9"/>
      <c r="Y115" s="9"/>
      <c r="Z115" s="9"/>
      <c r="AA115" s="90" t="str">
        <f>IF(B115="","",VLOOKUP(AD115,Varsayımlar!$B:$Q,15,0))</f>
        <v>25CM TURUNCU KOLİ-SOL ÜST DİKDÖRTGENE ÜRETİM TARİHİ BASILACAK</v>
      </c>
      <c r="AB115" s="90" t="str">
        <f>IF(B115="","",VLOOKUP(AD115,Varsayımlar!$B:$Q,16,0))</f>
        <v>24-26 CM</v>
      </c>
      <c r="AC115" s="90">
        <f>IF(B115="","",VLOOKUP(Sayfa2!AD87,Varsayımlar!B:S,18,0))</f>
        <v>0</v>
      </c>
      <c r="AD115" s="90" t="str">
        <f t="shared" si="4"/>
        <v>MAGNİTMAGNİT MAVİ AMBALAJ 25 CM 260G</v>
      </c>
    </row>
    <row r="116" spans="1:30" ht="39.75" customHeight="1" x14ac:dyDescent="0.25">
      <c r="A116" s="9" t="s">
        <v>215</v>
      </c>
      <c r="B116" s="88" t="s">
        <v>90</v>
      </c>
      <c r="C116" s="89">
        <f>IF(B116="","",VLOOKUP(AD116,Varsayımlar!$B:$Q,3,0))</f>
        <v>8698829380698</v>
      </c>
      <c r="D116" s="89" t="s">
        <v>260</v>
      </c>
      <c r="E116" s="85" t="s">
        <v>91</v>
      </c>
      <c r="F116" s="9"/>
      <c r="G116" s="9"/>
      <c r="H116" s="90" t="str">
        <f>IF(B116="","",VLOOKUP(AD116,Varsayımlar!$B:$Q,5,0))</f>
        <v>MAGNİT MAVİ AMBALAJ 25CM</v>
      </c>
      <c r="I116" s="90">
        <f>IF(B116="","",VLOOKUP(AD116,Varsayımlar!B:T,19,0))</f>
        <v>0</v>
      </c>
      <c r="J116" s="90" t="str">
        <f>IF(B116="","",VLOOKUP(AD116,Varsayımlar!$B:$Q,6,0))</f>
        <v>SADE</v>
      </c>
      <c r="K116" s="9">
        <v>2016</v>
      </c>
      <c r="L116" s="9"/>
      <c r="M116" s="9">
        <f>IFERROR(IF(B116="","",K116/VLOOKUP(AD116,Varsayımlar!B:R,17,0)),"")</f>
        <v>24</v>
      </c>
      <c r="N116" s="9"/>
      <c r="O116" s="9"/>
      <c r="P116" s="90">
        <f>IF(B116="","",VLOOKUP(AD116,Varsayımlar!$B:$Q,7,0)*K116)</f>
        <v>60480</v>
      </c>
      <c r="Q116" s="90">
        <f>IF(B116="","",VLOOKUP(AD116,Varsayımlar!$B:$Q,8,0))</f>
        <v>25</v>
      </c>
      <c r="R116" s="90" t="str">
        <f>IF(B116="","",VLOOKUP(AD116,Varsayımlar!$B:$Q,9,0))</f>
        <v>SOFT</v>
      </c>
      <c r="S116" s="90">
        <f>IF(B116="","",VLOOKUP(AD116,Varsayımlar!$B:$Q,10,0))</f>
        <v>4</v>
      </c>
      <c r="T116" s="90">
        <f>IF(B116="","",VLOOKUP(AD116,Varsayımlar!$B:$Q,11,0))</f>
        <v>30</v>
      </c>
      <c r="U116" s="90">
        <f>IF(B116="","",VLOOKUP(AD116,Varsayımlar!$B:$Q,12,0))</f>
        <v>260</v>
      </c>
      <c r="V116" s="90" t="str">
        <f>IF(B116="","",VLOOKUP(AD116,Varsayımlar!$B:$Q,13,0))</f>
        <v>YURTDIŞI</v>
      </c>
      <c r="W116" s="90">
        <f>IF(B116="","",VLOOKUP(AD116,Varsayımlar!$B:$Q,14,0))</f>
        <v>9</v>
      </c>
      <c r="X116" s="9"/>
      <c r="Y116" s="9"/>
      <c r="Z116" s="9"/>
      <c r="AA116" s="90" t="str">
        <f>IF(B116="","",VLOOKUP(AD116,Varsayımlar!$B:$Q,15,0))</f>
        <v>25CM TURUNCU KOLİ-SOL ÜST DİKDÖRTGENE ÜRETİM TARİHİ BASILACAK</v>
      </c>
      <c r="AB116" s="90" t="str">
        <f>IF(B116="","",VLOOKUP(AD116,Varsayımlar!$B:$Q,16,0))</f>
        <v>24-26 CM</v>
      </c>
      <c r="AC116" s="90">
        <f>IF(B116="","",VLOOKUP(Sayfa2!AD88,Varsayımlar!B:S,18,0))</f>
        <v>0</v>
      </c>
      <c r="AD116" s="90" t="str">
        <f t="shared" si="4"/>
        <v>MAGNİTMAGNİT MAVİ AMBALAJ 25 CM 260G</v>
      </c>
    </row>
    <row r="117" spans="1:30" ht="39.75" customHeight="1" x14ac:dyDescent="0.25">
      <c r="A117" s="9" t="s">
        <v>216</v>
      </c>
      <c r="B117" s="88" t="s">
        <v>90</v>
      </c>
      <c r="C117" s="89">
        <f>IF(B117="","",VLOOKUP(AD117,Varsayımlar!$B:$Q,3,0))</f>
        <v>8698829380698</v>
      </c>
      <c r="D117" s="89" t="s">
        <v>261</v>
      </c>
      <c r="E117" s="85" t="s">
        <v>91</v>
      </c>
      <c r="F117" s="9"/>
      <c r="G117" s="9"/>
      <c r="H117" s="90" t="str">
        <f>IF(B117="","",VLOOKUP(AD117,Varsayımlar!$B:$Q,5,0))</f>
        <v>MAGNİT MAVİ AMBALAJ 25CM</v>
      </c>
      <c r="I117" s="90">
        <f>IF(B117="","",VLOOKUP(AD117,Varsayımlar!B:T,19,0))</f>
        <v>0</v>
      </c>
      <c r="J117" s="90" t="str">
        <f>IF(B117="","",VLOOKUP(AD117,Varsayımlar!$B:$Q,6,0))</f>
        <v>SADE</v>
      </c>
      <c r="K117" s="9">
        <v>2016</v>
      </c>
      <c r="L117" s="9"/>
      <c r="M117" s="9">
        <f>IFERROR(IF(B117="","",K117/VLOOKUP(AD117,Varsayımlar!B:R,17,0)),"")</f>
        <v>24</v>
      </c>
      <c r="N117" s="9"/>
      <c r="O117" s="9"/>
      <c r="P117" s="90">
        <f>IF(B117="","",VLOOKUP(AD117,Varsayımlar!$B:$Q,7,0)*K117)</f>
        <v>60480</v>
      </c>
      <c r="Q117" s="90">
        <f>IF(B117="","",VLOOKUP(AD117,Varsayımlar!$B:$Q,8,0))</f>
        <v>25</v>
      </c>
      <c r="R117" s="90" t="str">
        <f>IF(B117="","",VLOOKUP(AD117,Varsayımlar!$B:$Q,9,0))</f>
        <v>SOFT</v>
      </c>
      <c r="S117" s="90">
        <f>IF(B117="","",VLOOKUP(AD117,Varsayımlar!$B:$Q,10,0))</f>
        <v>4</v>
      </c>
      <c r="T117" s="90">
        <f>IF(B117="","",VLOOKUP(AD117,Varsayımlar!$B:$Q,11,0))</f>
        <v>30</v>
      </c>
      <c r="U117" s="90">
        <f>IF(B117="","",VLOOKUP(AD117,Varsayımlar!$B:$Q,12,0))</f>
        <v>260</v>
      </c>
      <c r="V117" s="90" t="str">
        <f>IF(B117="","",VLOOKUP(AD117,Varsayımlar!$B:$Q,13,0))</f>
        <v>YURTDIŞI</v>
      </c>
      <c r="W117" s="90">
        <f>IF(B117="","",VLOOKUP(AD117,Varsayımlar!$B:$Q,14,0))</f>
        <v>9</v>
      </c>
      <c r="X117" s="9"/>
      <c r="Y117" s="9"/>
      <c r="Z117" s="9"/>
      <c r="AA117" s="90" t="str">
        <f>IF(B117="","",VLOOKUP(AD117,Varsayımlar!$B:$Q,15,0))</f>
        <v>25CM TURUNCU KOLİ-SOL ÜST DİKDÖRTGENE ÜRETİM TARİHİ BASILACAK</v>
      </c>
      <c r="AB117" s="90" t="str">
        <f>IF(B117="","",VLOOKUP(AD117,Varsayımlar!$B:$Q,16,0))</f>
        <v>24-26 CM</v>
      </c>
      <c r="AC117" s="90">
        <f>IF(B117="","",VLOOKUP(Sayfa2!AD89,Varsayımlar!B:S,18,0))</f>
        <v>0</v>
      </c>
      <c r="AD117" s="90" t="str">
        <f t="shared" si="4"/>
        <v>MAGNİTMAGNİT MAVİ AMBALAJ 25 CM 260G</v>
      </c>
    </row>
    <row r="118" spans="1:30" ht="39.75" customHeight="1" x14ac:dyDescent="0.25">
      <c r="A118" s="9" t="s">
        <v>217</v>
      </c>
      <c r="B118" s="88" t="s">
        <v>90</v>
      </c>
      <c r="C118" s="89">
        <f>IF(B118="","",VLOOKUP(AD118,Varsayımlar!$B:$Q,3,0))</f>
        <v>8698829380698</v>
      </c>
      <c r="D118" s="89" t="s">
        <v>262</v>
      </c>
      <c r="E118" s="85" t="s">
        <v>91</v>
      </c>
      <c r="F118" s="9"/>
      <c r="G118" s="9"/>
      <c r="H118" s="90" t="str">
        <f>IF(B118="","",VLOOKUP(AD118,Varsayımlar!$B:$Q,5,0))</f>
        <v>MAGNİT MAVİ AMBALAJ 25CM</v>
      </c>
      <c r="I118" s="90">
        <f>IF(B118="","",VLOOKUP(AD118,Varsayımlar!B:T,19,0))</f>
        <v>0</v>
      </c>
      <c r="J118" s="90" t="str">
        <f>IF(B118="","",VLOOKUP(AD118,Varsayımlar!$B:$Q,6,0))</f>
        <v>SADE</v>
      </c>
      <c r="K118" s="9">
        <v>2016</v>
      </c>
      <c r="L118" s="9"/>
      <c r="M118" s="9">
        <f>IFERROR(IF(B118="","",K118/VLOOKUP(AD118,Varsayımlar!B:R,17,0)),"")</f>
        <v>24</v>
      </c>
      <c r="N118" s="9"/>
      <c r="O118" s="9"/>
      <c r="P118" s="90">
        <f>IF(B118="","",VLOOKUP(AD118,Varsayımlar!$B:$Q,7,0)*K118)</f>
        <v>60480</v>
      </c>
      <c r="Q118" s="90">
        <f>IF(B118="","",VLOOKUP(AD118,Varsayımlar!$B:$Q,8,0))</f>
        <v>25</v>
      </c>
      <c r="R118" s="90" t="str">
        <f>IF(B118="","",VLOOKUP(AD118,Varsayımlar!$B:$Q,9,0))</f>
        <v>SOFT</v>
      </c>
      <c r="S118" s="90">
        <f>IF(B118="","",VLOOKUP(AD118,Varsayımlar!$B:$Q,10,0))</f>
        <v>4</v>
      </c>
      <c r="T118" s="90">
        <f>IF(B118="","",VLOOKUP(AD118,Varsayımlar!$B:$Q,11,0))</f>
        <v>30</v>
      </c>
      <c r="U118" s="90">
        <f>IF(B118="","",VLOOKUP(AD118,Varsayımlar!$B:$Q,12,0))</f>
        <v>260</v>
      </c>
      <c r="V118" s="90" t="str">
        <f>IF(B118="","",VLOOKUP(AD118,Varsayımlar!$B:$Q,13,0))</f>
        <v>YURTDIŞI</v>
      </c>
      <c r="W118" s="90">
        <f>IF(B118="","",VLOOKUP(AD118,Varsayımlar!$B:$Q,14,0))</f>
        <v>9</v>
      </c>
      <c r="X118" s="9"/>
      <c r="Y118" s="9"/>
      <c r="Z118" s="9"/>
      <c r="AA118" s="90" t="str">
        <f>IF(B118="","",VLOOKUP(AD118,Varsayımlar!$B:$Q,15,0))</f>
        <v>25CM TURUNCU KOLİ-SOL ÜST DİKDÖRTGENE ÜRETİM TARİHİ BASILACAK</v>
      </c>
      <c r="AB118" s="90" t="str">
        <f>IF(B118="","",VLOOKUP(AD118,Varsayımlar!$B:$Q,16,0))</f>
        <v>24-26 CM</v>
      </c>
      <c r="AC118" s="90">
        <f>IF(B118="","",VLOOKUP(Sayfa2!AD90,Varsayımlar!B:S,18,0))</f>
        <v>0</v>
      </c>
      <c r="AD118" s="90" t="str">
        <f t="shared" si="4"/>
        <v>MAGNİTMAGNİT MAVİ AMBALAJ 25 CM 260G</v>
      </c>
    </row>
    <row r="119" spans="1:30" ht="39.75" customHeight="1" x14ac:dyDescent="0.25">
      <c r="A119" s="9" t="s">
        <v>218</v>
      </c>
      <c r="B119" s="88" t="s">
        <v>90</v>
      </c>
      <c r="C119" s="89">
        <f>IF(B119="","",VLOOKUP(AD119,Varsayımlar!$B:$Q,3,0))</f>
        <v>8698829380698</v>
      </c>
      <c r="D119" s="89" t="s">
        <v>266</v>
      </c>
      <c r="E119" s="85" t="s">
        <v>91</v>
      </c>
      <c r="F119" s="9"/>
      <c r="G119" s="9"/>
      <c r="H119" s="90" t="str">
        <f>IF(B119="","",VLOOKUP(AD119,Varsayımlar!$B:$Q,5,0))</f>
        <v>MAGNİT MAVİ AMBALAJ 25CM</v>
      </c>
      <c r="I119" s="90">
        <f>IF(B119="","",VLOOKUP(AD119,Varsayımlar!B:T,19,0))</f>
        <v>0</v>
      </c>
      <c r="J119" s="90" t="str">
        <f>IF(B119="","",VLOOKUP(AD119,Varsayımlar!$B:$Q,6,0))</f>
        <v>SADE</v>
      </c>
      <c r="K119" s="9">
        <v>2016</v>
      </c>
      <c r="L119" s="9"/>
      <c r="M119" s="9">
        <f>IFERROR(IF(B119="","",K119/VLOOKUP(AD119,Varsayımlar!B:R,17,0)),"")</f>
        <v>24</v>
      </c>
      <c r="N119" s="9"/>
      <c r="O119" s="9"/>
      <c r="P119" s="90">
        <f>IF(B119="","",VLOOKUP(AD119,Varsayımlar!$B:$Q,7,0)*K119)</f>
        <v>60480</v>
      </c>
      <c r="Q119" s="90">
        <f>IF(B119="","",VLOOKUP(AD119,Varsayımlar!$B:$Q,8,0))</f>
        <v>25</v>
      </c>
      <c r="R119" s="90" t="str">
        <f>IF(B119="","",VLOOKUP(AD119,Varsayımlar!$B:$Q,9,0))</f>
        <v>SOFT</v>
      </c>
      <c r="S119" s="90">
        <f>IF(B119="","",VLOOKUP(AD119,Varsayımlar!$B:$Q,10,0))</f>
        <v>4</v>
      </c>
      <c r="T119" s="90">
        <f>IF(B119="","",VLOOKUP(AD119,Varsayımlar!$B:$Q,11,0))</f>
        <v>30</v>
      </c>
      <c r="U119" s="90">
        <f>IF(B119="","",VLOOKUP(AD119,Varsayımlar!$B:$Q,12,0))</f>
        <v>260</v>
      </c>
      <c r="V119" s="90" t="str">
        <f>IF(B119="","",VLOOKUP(AD119,Varsayımlar!$B:$Q,13,0))</f>
        <v>YURTDIŞI</v>
      </c>
      <c r="W119" s="90">
        <f>IF(B119="","",VLOOKUP(AD119,Varsayımlar!$B:$Q,14,0))</f>
        <v>9</v>
      </c>
      <c r="X119" s="9"/>
      <c r="Y119" s="9"/>
      <c r="Z119" s="9"/>
      <c r="AA119" s="90" t="str">
        <f>IF(B119="","",VLOOKUP(AD119,Varsayımlar!$B:$Q,15,0))</f>
        <v>25CM TURUNCU KOLİ-SOL ÜST DİKDÖRTGENE ÜRETİM TARİHİ BASILACAK</v>
      </c>
      <c r="AB119" s="90" t="str">
        <f>IF(B119="","",VLOOKUP(AD119,Varsayımlar!$B:$Q,16,0))</f>
        <v>24-26 CM</v>
      </c>
      <c r="AC119" s="90">
        <f>IF(B119="","",VLOOKUP(Sayfa2!AD91,Varsayımlar!B:S,18,0))</f>
        <v>0</v>
      </c>
      <c r="AD119" s="90" t="str">
        <f t="shared" si="4"/>
        <v>MAGNİTMAGNİT MAVİ AMBALAJ 25 CM 260G</v>
      </c>
    </row>
    <row r="120" spans="1:30" ht="39.75" customHeight="1" x14ac:dyDescent="0.25">
      <c r="A120" s="9" t="s">
        <v>219</v>
      </c>
      <c r="B120" s="9" t="s">
        <v>79</v>
      </c>
      <c r="C120" s="10">
        <f>IF(B120="","",VLOOKUP(AD120,Varsayımlar!$B:$Q,3,0))</f>
        <v>8698829380698</v>
      </c>
      <c r="D120" s="10"/>
      <c r="E120" s="85" t="s">
        <v>254</v>
      </c>
      <c r="F120" s="9"/>
      <c r="G120" s="9"/>
      <c r="H120" s="9" t="str">
        <f>IF(B120="","",VLOOKUP(AD120,Varsayımlar!$B:$Q,5,0))</f>
        <v>Manetka 20cm</v>
      </c>
      <c r="I120" s="9">
        <f>IF(B120="","",VLOOKUP(AD120,Varsayımlar!B:T,19,0))</f>
        <v>0</v>
      </c>
      <c r="J120" s="9" t="str">
        <f>IF(B120="","",VLOOKUP(AD120,Varsayımlar!$B:$Q,6,0))</f>
        <v>SADE</v>
      </c>
      <c r="K120" s="9">
        <v>7200</v>
      </c>
      <c r="L120" s="9"/>
      <c r="M120" s="9">
        <f>IFERROR(IF(B120="","",K120/VLOOKUP(AD120,Varsayımlar!B:R,17,0)),"")</f>
        <v>32</v>
      </c>
      <c r="N120" s="9"/>
      <c r="O120" s="9"/>
      <c r="P120" s="9">
        <f>IF(B120="","",VLOOKUP(AD120,Varsayımlar!$B:$Q,7,0)*K120)</f>
        <v>100800</v>
      </c>
      <c r="Q120" s="9">
        <f>IF(B120="","",VLOOKUP(AD120,Varsayımlar!$B:$Q,8,0))</f>
        <v>20</v>
      </c>
      <c r="R120" s="9" t="str">
        <f>IF(B120="","",VLOOKUP(AD120,Varsayımlar!$B:$Q,9,0))</f>
        <v>Irak Soft</v>
      </c>
      <c r="S120" s="9">
        <f>IF(B120="","",VLOOKUP(AD120,Varsayımlar!$B:$Q,10,0))</f>
        <v>4</v>
      </c>
      <c r="T120" s="9">
        <f>IF(B120="","",VLOOKUP(AD120,Varsayımlar!$B:$Q,11,0))</f>
        <v>14</v>
      </c>
      <c r="U120" s="9">
        <f>IF(B120="","",VLOOKUP(AD120,Varsayımlar!$B:$Q,12,0))</f>
        <v>166</v>
      </c>
      <c r="V120" s="9" t="str">
        <f>IF(B120="","",VLOOKUP(AD120,Varsayımlar!$B:$Q,13,0))</f>
        <v>YURTDIŞI</v>
      </c>
      <c r="W120" s="9">
        <f>IF(B120="","",VLOOKUP(AD120,Varsayımlar!$B:$Q,14,0))</f>
        <v>6</v>
      </c>
      <c r="X120" s="9"/>
      <c r="Y120" s="9"/>
      <c r="Z120" s="9"/>
      <c r="AA120" s="9" t="str">
        <f>IF(B120="","",VLOOKUP(AD120,Varsayımlar!$B:$Q,15,0))</f>
        <v>Kare Koli-Üretim Tarihli Etiket</v>
      </c>
      <c r="AB120" s="9" t="str">
        <f>IF(B120="","",VLOOKUP(AD120,Varsayımlar!$B:$Q,16,0))</f>
        <v>19-21 cm</v>
      </c>
      <c r="AC120" s="9">
        <f>IF(B120="","",VLOOKUP(Sayfa2!AD92,Varsayımlar!B:S,18,0))</f>
        <v>0</v>
      </c>
      <c r="AD120" s="9" t="str">
        <f t="shared" si="4"/>
        <v>LLC KOTORManetka 20cm 4 pcs 166g</v>
      </c>
    </row>
    <row r="121" spans="1:30" ht="39.75" customHeight="1" x14ac:dyDescent="0.25">
      <c r="A121" s="9" t="s">
        <v>220</v>
      </c>
      <c r="B121" s="88" t="s">
        <v>79</v>
      </c>
      <c r="C121" s="89">
        <f>IF(B121="","",VLOOKUP(AD121,Varsayımlar!$B:$Q,3,0))</f>
        <v>8698829380698</v>
      </c>
      <c r="D121" s="89"/>
      <c r="E121" s="85" t="s">
        <v>85</v>
      </c>
      <c r="F121" s="9"/>
      <c r="G121" s="9"/>
      <c r="H121" s="90" t="str">
        <f>IF(B121="","",VLOOKUP(AD121,Varsayımlar!$B:$Q,5,0))</f>
        <v xml:space="preserve">MANETKA PEYNİRLİ 25 CM </v>
      </c>
      <c r="I121" s="90">
        <f>IF(B121="","",VLOOKUP(AD121,Varsayımlar!B:T,19,0))</f>
        <v>0</v>
      </c>
      <c r="J121" s="90" t="str">
        <f>IF(B121="","",VLOOKUP(AD121,Varsayımlar!$B:$Q,6,0))</f>
        <v>PEYNİRLİ</v>
      </c>
      <c r="K121" s="9">
        <v>2496</v>
      </c>
      <c r="L121" s="9"/>
      <c r="M121" s="9">
        <f>IFERROR(IF(B121="","",K121/VLOOKUP(AD121,Varsayımlar!B:R,17,0)),"")</f>
        <v>32</v>
      </c>
      <c r="N121" s="9"/>
      <c r="O121" s="9"/>
      <c r="P121" s="90">
        <f>IF(B121="","",VLOOKUP(AD121,Varsayımlar!$B:$Q,7,0)*K121)</f>
        <v>74880</v>
      </c>
      <c r="Q121" s="90">
        <f>IF(B121="","",VLOOKUP(AD121,Varsayımlar!$B:$Q,8,0))</f>
        <v>25</v>
      </c>
      <c r="R121" s="90" t="str">
        <f>IF(B121="","",VLOOKUP(AD121,Varsayımlar!$B:$Q,9,0))</f>
        <v>SOFT-AT</v>
      </c>
      <c r="S121" s="90">
        <f>IF(B121="","",VLOOKUP(AD121,Varsayımlar!$B:$Q,10,0))</f>
        <v>4</v>
      </c>
      <c r="T121" s="90">
        <f>IF(B121="","",VLOOKUP(AD121,Varsayımlar!$B:$Q,11,0))</f>
        <v>30</v>
      </c>
      <c r="U121" s="90">
        <f>IF(B121="","",VLOOKUP(AD121,Varsayımlar!$B:$Q,12,0))</f>
        <v>250</v>
      </c>
      <c r="V121" s="90" t="str">
        <f>IF(B121="","",VLOOKUP(AD121,Varsayımlar!$B:$Q,13,0))</f>
        <v>YURTDIŞI</v>
      </c>
      <c r="W121" s="90">
        <f>IF(B121="","",VLOOKUP(AD121,Varsayımlar!$B:$Q,14,0))</f>
        <v>6</v>
      </c>
      <c r="X121" s="9"/>
      <c r="Y121" s="9"/>
      <c r="Z121" s="9"/>
      <c r="AA121" s="90" t="str">
        <f>IF(B121="","",VLOOKUP(AD121,Varsayımlar!$B:$Q,15,0))</f>
        <v>KIRMIZI KOLİ-TARİHLİ KOLİ ETİKETİ</v>
      </c>
      <c r="AB121" s="90" t="str">
        <f>IF(B121="","",VLOOKUP(AD121,Varsayımlar!$B:$Q,16,0))</f>
        <v>24-26 CM</v>
      </c>
      <c r="AC121" s="90">
        <f>IF(B121="","",VLOOKUP(Sayfa2!AD93,Varsayımlar!B:S,18,0))</f>
        <v>0</v>
      </c>
      <c r="AD121" s="90" t="str">
        <f t="shared" si="4"/>
        <v>LLC KOTORMANETKA PEYNİRLİ 25CM</v>
      </c>
    </row>
    <row r="122" spans="1:30" ht="39.75" customHeight="1" x14ac:dyDescent="0.25">
      <c r="A122" s="9" t="s">
        <v>221</v>
      </c>
      <c r="B122" s="9" t="s">
        <v>79</v>
      </c>
      <c r="C122" s="10">
        <f>IF(B122="","",VLOOKUP(AD122,Varsayımlar!$B:$Q,3,0))</f>
        <v>8698829380698</v>
      </c>
      <c r="D122" s="10"/>
      <c r="E122" s="85" t="s">
        <v>254</v>
      </c>
      <c r="F122" s="9"/>
      <c r="G122" s="9"/>
      <c r="H122" s="9" t="str">
        <f>IF(B122="","",VLOOKUP(AD122,Varsayımlar!$B:$Q,5,0))</f>
        <v>Manetka 20cm</v>
      </c>
      <c r="I122" s="9">
        <f>IF(B122="","",VLOOKUP(AD122,Varsayımlar!B:T,19,0))</f>
        <v>0</v>
      </c>
      <c r="J122" s="9" t="str">
        <f>IF(B122="","",VLOOKUP(AD122,Varsayımlar!$B:$Q,6,0))</f>
        <v>SADE</v>
      </c>
      <c r="K122" s="9">
        <v>7200</v>
      </c>
      <c r="L122" s="9"/>
      <c r="M122" s="9">
        <f>IFERROR(IF(B122="","",K122/VLOOKUP(AD122,Varsayımlar!B:R,17,0)),"")</f>
        <v>32</v>
      </c>
      <c r="N122" s="9"/>
      <c r="O122" s="9"/>
      <c r="P122" s="9">
        <f>IF(B122="","",VLOOKUP(AD122,Varsayımlar!$B:$Q,7,0)*K122)</f>
        <v>100800</v>
      </c>
      <c r="Q122" s="9">
        <f>IF(B122="","",VLOOKUP(AD122,Varsayımlar!$B:$Q,8,0))</f>
        <v>20</v>
      </c>
      <c r="R122" s="9" t="str">
        <f>IF(B122="","",VLOOKUP(AD122,Varsayımlar!$B:$Q,9,0))</f>
        <v>Irak Soft</v>
      </c>
      <c r="S122" s="9">
        <f>IF(B122="","",VLOOKUP(AD122,Varsayımlar!$B:$Q,10,0))</f>
        <v>4</v>
      </c>
      <c r="T122" s="9">
        <f>IF(B122="","",VLOOKUP(AD122,Varsayımlar!$B:$Q,11,0))</f>
        <v>14</v>
      </c>
      <c r="U122" s="9">
        <f>IF(B122="","",VLOOKUP(AD122,Varsayımlar!$B:$Q,12,0))</f>
        <v>166</v>
      </c>
      <c r="V122" s="9" t="str">
        <f>IF(B122="","",VLOOKUP(AD122,Varsayımlar!$B:$Q,13,0))</f>
        <v>YURTDIŞI</v>
      </c>
      <c r="W122" s="9">
        <f>IF(B122="","",VLOOKUP(AD122,Varsayımlar!$B:$Q,14,0))</f>
        <v>6</v>
      </c>
      <c r="X122" s="9"/>
      <c r="Y122" s="9"/>
      <c r="Z122" s="9"/>
      <c r="AA122" s="9" t="str">
        <f>IF(B122="","",VLOOKUP(AD122,Varsayımlar!$B:$Q,15,0))</f>
        <v>Kare Koli-Üretim Tarihli Etiket</v>
      </c>
      <c r="AB122" s="9" t="str">
        <f>IF(B122="","",VLOOKUP(AD122,Varsayımlar!$B:$Q,16,0))</f>
        <v>19-21 cm</v>
      </c>
      <c r="AC122" s="9">
        <f>IF(B122="","",VLOOKUP(Sayfa2!AD94,Varsayımlar!B:S,18,0))</f>
        <v>0</v>
      </c>
      <c r="AD122" s="9" t="str">
        <f t="shared" si="4"/>
        <v>LLC KOTORManetka 20cm 4 pcs 166g</v>
      </c>
    </row>
    <row r="123" spans="1:30" ht="39.75" customHeight="1" x14ac:dyDescent="0.25">
      <c r="A123" s="9" t="s">
        <v>222</v>
      </c>
      <c r="B123" s="88" t="s">
        <v>79</v>
      </c>
      <c r="C123" s="89">
        <f>IF(B123="","",VLOOKUP(AD123,Varsayımlar!$B:$Q,3,0))</f>
        <v>8698829380698</v>
      </c>
      <c r="D123" s="89"/>
      <c r="E123" s="85" t="s">
        <v>85</v>
      </c>
      <c r="F123" s="9"/>
      <c r="G123" s="9"/>
      <c r="H123" s="90" t="str">
        <f>IF(B123="","",VLOOKUP(AD123,Varsayımlar!$B:$Q,5,0))</f>
        <v xml:space="preserve">MANETKA PEYNİRLİ 25 CM </v>
      </c>
      <c r="I123" s="90">
        <f>IF(B123="","",VLOOKUP(AD123,Varsayımlar!B:T,19,0))</f>
        <v>0</v>
      </c>
      <c r="J123" s="90" t="str">
        <f>IF(B123="","",VLOOKUP(AD123,Varsayımlar!$B:$Q,6,0))</f>
        <v>PEYNİRLİ</v>
      </c>
      <c r="K123" s="9">
        <v>2496</v>
      </c>
      <c r="L123" s="9"/>
      <c r="M123" s="9">
        <f>IFERROR(IF(B123="","",K123/VLOOKUP(AD123,Varsayımlar!B:R,17,0)),"")</f>
        <v>32</v>
      </c>
      <c r="N123" s="9"/>
      <c r="O123" s="9"/>
      <c r="P123" s="90">
        <f>IF(B123="","",VLOOKUP(AD123,Varsayımlar!$B:$Q,7,0)*K123)</f>
        <v>74880</v>
      </c>
      <c r="Q123" s="90">
        <f>IF(B123="","",VLOOKUP(AD123,Varsayımlar!$B:$Q,8,0))</f>
        <v>25</v>
      </c>
      <c r="R123" s="90" t="str">
        <f>IF(B123="","",VLOOKUP(AD123,Varsayımlar!$B:$Q,9,0))</f>
        <v>SOFT-AT</v>
      </c>
      <c r="S123" s="90">
        <f>IF(B123="","",VLOOKUP(AD123,Varsayımlar!$B:$Q,10,0))</f>
        <v>4</v>
      </c>
      <c r="T123" s="90">
        <f>IF(B123="","",VLOOKUP(AD123,Varsayımlar!$B:$Q,11,0))</f>
        <v>30</v>
      </c>
      <c r="U123" s="90">
        <f>IF(B123="","",VLOOKUP(AD123,Varsayımlar!$B:$Q,12,0))</f>
        <v>250</v>
      </c>
      <c r="V123" s="90" t="str">
        <f>IF(B123="","",VLOOKUP(AD123,Varsayımlar!$B:$Q,13,0))</f>
        <v>YURTDIŞI</v>
      </c>
      <c r="W123" s="90">
        <f>IF(B123="","",VLOOKUP(AD123,Varsayımlar!$B:$Q,14,0))</f>
        <v>6</v>
      </c>
      <c r="X123" s="9"/>
      <c r="Y123" s="9"/>
      <c r="Z123" s="9"/>
      <c r="AA123" s="90" t="str">
        <f>IF(B123="","",VLOOKUP(AD123,Varsayımlar!$B:$Q,15,0))</f>
        <v>KIRMIZI KOLİ-TARİHLİ KOLİ ETİKETİ</v>
      </c>
      <c r="AB123" s="90" t="str">
        <f>IF(B123="","",VLOOKUP(AD123,Varsayımlar!$B:$Q,16,0))</f>
        <v>24-26 CM</v>
      </c>
      <c r="AC123" s="90">
        <f>IF(B123="","",VLOOKUP(Sayfa2!AD95,Varsayımlar!B:S,18,0))</f>
        <v>0</v>
      </c>
      <c r="AD123" s="90" t="str">
        <f t="shared" si="4"/>
        <v>LLC KOTORMANETKA PEYNİRLİ 25CM</v>
      </c>
    </row>
    <row r="124" spans="1:30" ht="39.75" customHeight="1" x14ac:dyDescent="0.25">
      <c r="A124" s="9" t="s">
        <v>223</v>
      </c>
      <c r="B124" s="9" t="s">
        <v>79</v>
      </c>
      <c r="C124" s="10">
        <f>IF(B124="","",VLOOKUP(AD124,Varsayımlar!$B:$Q,3,0))</f>
        <v>8698829380698</v>
      </c>
      <c r="D124" s="10"/>
      <c r="E124" s="85" t="s">
        <v>254</v>
      </c>
      <c r="F124" s="9"/>
      <c r="G124" s="9"/>
      <c r="H124" s="9" t="str">
        <f>IF(B124="","",VLOOKUP(AD124,Varsayımlar!$B:$Q,5,0))</f>
        <v>Manetka 20cm</v>
      </c>
      <c r="I124" s="9">
        <f>IF(B124="","",VLOOKUP(AD124,Varsayımlar!B:T,19,0))</f>
        <v>0</v>
      </c>
      <c r="J124" s="9" t="str">
        <f>IF(B124="","",VLOOKUP(AD124,Varsayımlar!$B:$Q,6,0))</f>
        <v>SADE</v>
      </c>
      <c r="K124" s="9">
        <v>7200</v>
      </c>
      <c r="L124" s="9"/>
      <c r="M124" s="9">
        <f>IFERROR(IF(B124="","",K124/VLOOKUP(AD124,Varsayımlar!B:R,17,0)),"")</f>
        <v>32</v>
      </c>
      <c r="N124" s="9"/>
      <c r="O124" s="9"/>
      <c r="P124" s="9">
        <f>IF(B124="","",VLOOKUP(AD124,Varsayımlar!$B:$Q,7,0)*K124)</f>
        <v>100800</v>
      </c>
      <c r="Q124" s="9">
        <f>IF(B124="","",VLOOKUP(AD124,Varsayımlar!$B:$Q,8,0))</f>
        <v>20</v>
      </c>
      <c r="R124" s="9" t="str">
        <f>IF(B124="","",VLOOKUP(AD124,Varsayımlar!$B:$Q,9,0))</f>
        <v>Irak Soft</v>
      </c>
      <c r="S124" s="9">
        <f>IF(B124="","",VLOOKUP(AD124,Varsayımlar!$B:$Q,10,0))</f>
        <v>4</v>
      </c>
      <c r="T124" s="9">
        <f>IF(B124="","",VLOOKUP(AD124,Varsayımlar!$B:$Q,11,0))</f>
        <v>14</v>
      </c>
      <c r="U124" s="9">
        <f>IF(B124="","",VLOOKUP(AD124,Varsayımlar!$B:$Q,12,0))</f>
        <v>166</v>
      </c>
      <c r="V124" s="9" t="str">
        <f>IF(B124="","",VLOOKUP(AD124,Varsayımlar!$B:$Q,13,0))</f>
        <v>YURTDIŞI</v>
      </c>
      <c r="W124" s="9">
        <f>IF(B124="","",VLOOKUP(AD124,Varsayımlar!$B:$Q,14,0))</f>
        <v>6</v>
      </c>
      <c r="X124" s="9"/>
      <c r="Y124" s="9"/>
      <c r="Z124" s="9"/>
      <c r="AA124" s="9" t="str">
        <f>IF(B124="","",VLOOKUP(AD124,Varsayımlar!$B:$Q,15,0))</f>
        <v>Kare Koli-Üretim Tarihli Etiket</v>
      </c>
      <c r="AB124" s="9" t="str">
        <f>IF(B124="","",VLOOKUP(AD124,Varsayımlar!$B:$Q,16,0))</f>
        <v>19-21 cm</v>
      </c>
      <c r="AC124" s="9">
        <f>IF(B124="","",VLOOKUP(Sayfa2!AD96,Varsayımlar!B:S,18,0))</f>
        <v>0</v>
      </c>
      <c r="AD124" s="9" t="str">
        <f t="shared" si="4"/>
        <v>LLC KOTORManetka 20cm 4 pcs 166g</v>
      </c>
    </row>
    <row r="125" spans="1:30" ht="39.75" customHeight="1" x14ac:dyDescent="0.25">
      <c r="A125" s="9" t="s">
        <v>224</v>
      </c>
      <c r="B125" s="88" t="s">
        <v>79</v>
      </c>
      <c r="C125" s="89">
        <f>IF(B125="","",VLOOKUP(AD125,Varsayımlar!$B:$Q,3,0))</f>
        <v>8698829380698</v>
      </c>
      <c r="D125" s="89"/>
      <c r="E125" s="85" t="s">
        <v>254</v>
      </c>
      <c r="F125" s="9"/>
      <c r="G125" s="9"/>
      <c r="H125" s="90" t="str">
        <f>IF(B125="","",VLOOKUP(AD125,Varsayımlar!$B:$Q,5,0))</f>
        <v>Manetka 20cm</v>
      </c>
      <c r="I125" s="90">
        <f>IF(B125="","",VLOOKUP(AD125,Varsayımlar!B:T,19,0))</f>
        <v>0</v>
      </c>
      <c r="J125" s="90" t="str">
        <f>IF(B125="","",VLOOKUP(AD125,Varsayımlar!$B:$Q,6,0))</f>
        <v>SADE</v>
      </c>
      <c r="K125" s="9">
        <v>7200</v>
      </c>
      <c r="L125" s="9"/>
      <c r="M125" s="9">
        <f>IFERROR(IF(B125="","",K125/VLOOKUP(AD125,Varsayımlar!B:R,17,0)),"")</f>
        <v>32</v>
      </c>
      <c r="N125" s="9"/>
      <c r="O125" s="9"/>
      <c r="P125" s="90">
        <f>IF(B125="","",VLOOKUP(AD125,Varsayımlar!$B:$Q,7,0)*K125)</f>
        <v>100800</v>
      </c>
      <c r="Q125" s="90">
        <f>IF(B125="","",VLOOKUP(AD125,Varsayımlar!$B:$Q,8,0))</f>
        <v>20</v>
      </c>
      <c r="R125" s="90" t="str">
        <f>IF(B125="","",VLOOKUP(AD125,Varsayımlar!$B:$Q,9,0))</f>
        <v>Irak Soft</v>
      </c>
      <c r="S125" s="90">
        <f>IF(B125="","",VLOOKUP(AD125,Varsayımlar!$B:$Q,10,0))</f>
        <v>4</v>
      </c>
      <c r="T125" s="90">
        <f>IF(B125="","",VLOOKUP(AD125,Varsayımlar!$B:$Q,11,0))</f>
        <v>14</v>
      </c>
      <c r="U125" s="90">
        <f>IF(B125="","",VLOOKUP(AD125,Varsayımlar!$B:$Q,12,0))</f>
        <v>166</v>
      </c>
      <c r="V125" s="90" t="str">
        <f>IF(B125="","",VLOOKUP(AD125,Varsayımlar!$B:$Q,13,0))</f>
        <v>YURTDIŞI</v>
      </c>
      <c r="W125" s="90">
        <f>IF(B125="","",VLOOKUP(AD125,Varsayımlar!$B:$Q,14,0))</f>
        <v>6</v>
      </c>
      <c r="X125" s="9"/>
      <c r="Y125" s="9"/>
      <c r="Z125" s="9"/>
      <c r="AA125" s="90" t="str">
        <f>IF(B125="","",VLOOKUP(AD125,Varsayımlar!$B:$Q,15,0))</f>
        <v>Kare Koli-Üretim Tarihli Etiket</v>
      </c>
      <c r="AB125" s="90" t="str">
        <f>IF(B125="","",VLOOKUP(AD125,Varsayımlar!$B:$Q,16,0))</f>
        <v>19-21 cm</v>
      </c>
      <c r="AC125" s="90">
        <f>IF(B125="","",VLOOKUP(Sayfa2!AD97,Varsayımlar!B:S,18,0))</f>
        <v>0</v>
      </c>
      <c r="AD125" s="90" t="str">
        <f t="shared" si="4"/>
        <v>LLC KOTORManetka 20cm 4 pcs 166g</v>
      </c>
    </row>
    <row r="126" spans="1:30" ht="39.75" customHeight="1" x14ac:dyDescent="0.25">
      <c r="A126" s="9" t="s">
        <v>225</v>
      </c>
      <c r="B126" s="9" t="s">
        <v>79</v>
      </c>
      <c r="C126" s="10">
        <f>IF(B126="","",VLOOKUP(AD126,Varsayımlar!$B:$Q,3,0))</f>
        <v>8698829380698</v>
      </c>
      <c r="D126" s="10"/>
      <c r="E126" s="85" t="s">
        <v>85</v>
      </c>
      <c r="F126" s="9"/>
      <c r="G126" s="9"/>
      <c r="H126" s="9" t="str">
        <f>IF(B126="","",VLOOKUP(AD126,Varsayımlar!$B:$Q,5,0))</f>
        <v xml:space="preserve">MANETKA PEYNİRLİ 25 CM </v>
      </c>
      <c r="I126" s="9">
        <f>IF(B126="","",VLOOKUP(AD126,Varsayımlar!B:T,19,0))</f>
        <v>0</v>
      </c>
      <c r="J126" s="9" t="str">
        <f>IF(B126="","",VLOOKUP(AD126,Varsayımlar!$B:$Q,6,0))</f>
        <v>PEYNİRLİ</v>
      </c>
      <c r="K126" s="9">
        <v>2496</v>
      </c>
      <c r="L126" s="9"/>
      <c r="M126" s="9">
        <f>IFERROR(IF(B126="","",K126/VLOOKUP(AD126,Varsayımlar!B:R,17,0)),"")</f>
        <v>32</v>
      </c>
      <c r="N126" s="9"/>
      <c r="O126" s="9"/>
      <c r="P126" s="9">
        <f>IF(B126="","",VLOOKUP(AD126,Varsayımlar!$B:$Q,7,0)*K126)</f>
        <v>74880</v>
      </c>
      <c r="Q126" s="9">
        <f>IF(B126="","",VLOOKUP(AD126,Varsayımlar!$B:$Q,8,0))</f>
        <v>25</v>
      </c>
      <c r="R126" s="9" t="str">
        <f>IF(B126="","",VLOOKUP(AD126,Varsayımlar!$B:$Q,9,0))</f>
        <v>SOFT-AT</v>
      </c>
      <c r="S126" s="9">
        <f>IF(B126="","",VLOOKUP(AD126,Varsayımlar!$B:$Q,10,0))</f>
        <v>4</v>
      </c>
      <c r="T126" s="9">
        <f>IF(B126="","",VLOOKUP(AD126,Varsayımlar!$B:$Q,11,0))</f>
        <v>30</v>
      </c>
      <c r="U126" s="9">
        <f>IF(B126="","",VLOOKUP(AD126,Varsayımlar!$B:$Q,12,0))</f>
        <v>250</v>
      </c>
      <c r="V126" s="9" t="str">
        <f>IF(B126="","",VLOOKUP(AD126,Varsayımlar!$B:$Q,13,0))</f>
        <v>YURTDIŞI</v>
      </c>
      <c r="W126" s="9">
        <f>IF(B126="","",VLOOKUP(AD126,Varsayımlar!$B:$Q,14,0))</f>
        <v>6</v>
      </c>
      <c r="X126" s="9"/>
      <c r="Y126" s="9"/>
      <c r="Z126" s="9"/>
      <c r="AA126" s="9" t="str">
        <f>IF(B126="","",VLOOKUP(AD126,Varsayımlar!$B:$Q,15,0))</f>
        <v>KIRMIZI KOLİ-TARİHLİ KOLİ ETİKETİ</v>
      </c>
      <c r="AB126" s="9" t="str">
        <f>IF(B126="","",VLOOKUP(AD126,Varsayımlar!$B:$Q,16,0))</f>
        <v>24-26 CM</v>
      </c>
      <c r="AC126" s="9">
        <f>IF(B126="","",VLOOKUP(Sayfa2!AD98,Varsayımlar!B:S,18,0))</f>
        <v>0</v>
      </c>
      <c r="AD126" s="9" t="str">
        <f t="shared" si="4"/>
        <v>LLC KOTORMANETKA PEYNİRLİ 25CM</v>
      </c>
    </row>
    <row r="127" spans="1:30" x14ac:dyDescent="0.25">
      <c r="A127" s="9"/>
      <c r="B127" s="9"/>
      <c r="C127" s="10" t="str">
        <f>IF(B127="","",VLOOKUP(AD127,Varsayımlar!$B:$Q,3,0))</f>
        <v/>
      </c>
      <c r="D127" s="10"/>
      <c r="E127" s="10"/>
      <c r="F127" s="9"/>
      <c r="G127" s="9"/>
      <c r="H127" s="9" t="str">
        <f>IF(B127="","",VLOOKUP(AD127,Varsayımlar!$B:$Q,5,0))</f>
        <v/>
      </c>
      <c r="I127" s="9" t="str">
        <f>IF(B127="","",VLOOKUP(AD127,Varsayımlar!B:T,19,0))</f>
        <v/>
      </c>
      <c r="J127" s="9" t="str">
        <f>IF(B127="","",VLOOKUP(AD127,Varsayımlar!$B:$Q,6,0))</f>
        <v/>
      </c>
      <c r="K127" s="9"/>
      <c r="L127" s="9"/>
      <c r="M127" s="9"/>
      <c r="N127" s="9"/>
      <c r="O127" s="9"/>
      <c r="P127" s="9" t="str">
        <f>IF(B127="","",VLOOKUP(AD127,Varsayımlar!$B:$Q,7,0)*K127)</f>
        <v/>
      </c>
      <c r="Q127" s="9" t="str">
        <f>IF(B127="","",VLOOKUP(AD127,Varsayımlar!$B:$Q,8,0))</f>
        <v/>
      </c>
      <c r="R127" s="9" t="str">
        <f>IF(B127="","",VLOOKUP(AD127,Varsayımlar!$B:$Q,9,0))</f>
        <v/>
      </c>
      <c r="S127" s="9" t="str">
        <f>IF(B127="","",VLOOKUP(AD127,Varsayımlar!$B:$Q,10,0))</f>
        <v/>
      </c>
      <c r="T127" s="9" t="str">
        <f>IF(B127="","",VLOOKUP(AD127,Varsayımlar!$B:$Q,11,0))</f>
        <v/>
      </c>
      <c r="U127" s="9" t="str">
        <f>IF(B127="","",VLOOKUP(AD127,Varsayımlar!$B:$Q,12,0))</f>
        <v/>
      </c>
      <c r="V127" s="9" t="str">
        <f>IF(B127="","",VLOOKUP(AD127,Varsayımlar!$B:$Q,13,0))</f>
        <v/>
      </c>
      <c r="W127" s="9" t="str">
        <f>IF(B127="","",VLOOKUP(AD127,Varsayımlar!$B:$Q,14,0))</f>
        <v/>
      </c>
      <c r="X127" s="9"/>
      <c r="Y127" s="9"/>
      <c r="Z127" s="9"/>
      <c r="AA127" s="9" t="str">
        <f>IF(B127="","",VLOOKUP(AD127,Varsayımlar!$B:$Q,15,0))</f>
        <v/>
      </c>
      <c r="AB127" s="9" t="str">
        <f>IF(B127="","",VLOOKUP(AD127,Varsayımlar!$B:$Q,16,0))</f>
        <v/>
      </c>
      <c r="AC127" s="9" t="str">
        <f>IF(B127="","",VLOOKUP(Sayfa2!AD100,Varsayımlar!B:S,18,0))</f>
        <v/>
      </c>
      <c r="AD127" s="9" t="str">
        <f t="shared" si="4"/>
        <v/>
      </c>
    </row>
    <row r="128" spans="1:30" x14ac:dyDescent="0.25">
      <c r="A128" s="9"/>
      <c r="B128" s="88"/>
      <c r="C128" s="89" t="str">
        <f>IF(B128="","",VLOOKUP(AD128,Varsayımlar!$B:$Q,3,0))</f>
        <v/>
      </c>
      <c r="D128" s="89"/>
      <c r="E128" s="10"/>
      <c r="F128" s="9"/>
      <c r="G128" s="9"/>
      <c r="H128" s="90" t="str">
        <f>IF(B128="","",VLOOKUP(AD128,Varsayımlar!$B:$Q,5,0))</f>
        <v/>
      </c>
      <c r="I128" s="90" t="str">
        <f>IF(B128="","",VLOOKUP(AD128,Varsayımlar!B:T,19,0))</f>
        <v/>
      </c>
      <c r="J128" s="90" t="str">
        <f>IF(B128="","",VLOOKUP(AD128,Varsayımlar!$B:$Q,6,0))</f>
        <v/>
      </c>
      <c r="K128" s="9"/>
      <c r="L128" s="9"/>
      <c r="M128" s="9"/>
      <c r="N128" s="9"/>
      <c r="O128" s="9"/>
      <c r="P128" s="90" t="str">
        <f>IF(B128="","",VLOOKUP(AD128,Varsayımlar!$B:$Q,7,0)*K128)</f>
        <v/>
      </c>
      <c r="Q128" s="90" t="str">
        <f>IF(B128="","",VLOOKUP(AD128,Varsayımlar!$B:$Q,8,0))</f>
        <v/>
      </c>
      <c r="R128" s="90" t="str">
        <f>IF(B128="","",VLOOKUP(AD128,Varsayımlar!$B:$Q,9,0))</f>
        <v/>
      </c>
      <c r="S128" s="90" t="str">
        <f>IF(B128="","",VLOOKUP(AD128,Varsayımlar!$B:$Q,10,0))</f>
        <v/>
      </c>
      <c r="T128" s="90" t="str">
        <f>IF(B128="","",VLOOKUP(AD128,Varsayımlar!$B:$Q,11,0))</f>
        <v/>
      </c>
      <c r="U128" s="90" t="str">
        <f>IF(B128="","",VLOOKUP(AD128,Varsayımlar!$B:$Q,12,0))</f>
        <v/>
      </c>
      <c r="V128" s="90" t="str">
        <f>IF(B128="","",VLOOKUP(AD128,Varsayımlar!$B:$Q,13,0))</f>
        <v/>
      </c>
      <c r="W128" s="90" t="str">
        <f>IF(B128="","",VLOOKUP(AD128,Varsayımlar!$B:$Q,14,0))</f>
        <v/>
      </c>
      <c r="X128" s="9"/>
      <c r="Y128" s="9"/>
      <c r="Z128" s="9"/>
      <c r="AA128" s="90" t="str">
        <f>IF(B128="","",VLOOKUP(AD128,Varsayımlar!$B:$Q,15,0))</f>
        <v/>
      </c>
      <c r="AB128" s="90" t="str">
        <f>IF(B128="","",VLOOKUP(AD128,Varsayımlar!$B:$Q,16,0))</f>
        <v/>
      </c>
      <c r="AC128" s="90" t="str">
        <f>IF(B128="","",VLOOKUP(Sayfa2!AD101,Varsayımlar!B:S,18,0))</f>
        <v/>
      </c>
      <c r="AD128" s="90" t="str">
        <f t="shared" si="4"/>
        <v/>
      </c>
    </row>
    <row r="129" spans="1:30" x14ac:dyDescent="0.25">
      <c r="A129" s="9"/>
      <c r="B129" s="9"/>
      <c r="C129" s="10" t="str">
        <f>IF(B129="","",VLOOKUP(AD129,Varsayımlar!$B:$Q,3,0))</f>
        <v/>
      </c>
      <c r="D129" s="10"/>
      <c r="E129" s="10"/>
      <c r="F129" s="9"/>
      <c r="G129" s="9"/>
      <c r="H129" s="9" t="str">
        <f>IF(B129="","",VLOOKUP(AD129,Varsayımlar!$B:$Q,5,0))</f>
        <v/>
      </c>
      <c r="I129" s="9" t="str">
        <f>IF(B129="","",VLOOKUP(AD129,Varsayımlar!B:T,19,0))</f>
        <v/>
      </c>
      <c r="J129" s="9" t="str">
        <f>IF(B129="","",VLOOKUP(AD129,Varsayımlar!$B:$Q,6,0))</f>
        <v/>
      </c>
      <c r="K129" s="9"/>
      <c r="L129" s="9"/>
      <c r="M129" s="9"/>
      <c r="N129" s="9"/>
      <c r="O129" s="9"/>
      <c r="P129" s="9" t="str">
        <f>IF(B129="","",VLOOKUP(AD129,Varsayımlar!$B:$Q,7,0)*K129)</f>
        <v/>
      </c>
      <c r="Q129" s="9" t="str">
        <f>IF(B129="","",VLOOKUP(AD129,Varsayımlar!$B:$Q,8,0))</f>
        <v/>
      </c>
      <c r="R129" s="9" t="str">
        <f>IF(B129="","",VLOOKUP(AD129,Varsayımlar!$B:$Q,9,0))</f>
        <v/>
      </c>
      <c r="S129" s="9" t="str">
        <f>IF(B129="","",VLOOKUP(AD129,Varsayımlar!$B:$Q,10,0))</f>
        <v/>
      </c>
      <c r="T129" s="9" t="str">
        <f>IF(B129="","",VLOOKUP(AD129,Varsayımlar!$B:$Q,11,0))</f>
        <v/>
      </c>
      <c r="U129" s="9" t="str">
        <f>IF(B129="","",VLOOKUP(AD129,Varsayımlar!$B:$Q,12,0))</f>
        <v/>
      </c>
      <c r="V129" s="9" t="str">
        <f>IF(B129="","",VLOOKUP(AD129,Varsayımlar!$B:$Q,13,0))</f>
        <v/>
      </c>
      <c r="W129" s="9" t="str">
        <f>IF(B129="","",VLOOKUP(AD129,Varsayımlar!$B:$Q,14,0))</f>
        <v/>
      </c>
      <c r="X129" s="9"/>
      <c r="Y129" s="9"/>
      <c r="Z129" s="9"/>
      <c r="AA129" s="9" t="str">
        <f>IF(B129="","",VLOOKUP(AD129,Varsayımlar!$B:$Q,15,0))</f>
        <v/>
      </c>
      <c r="AB129" s="9" t="str">
        <f>IF(B129="","",VLOOKUP(AD129,Varsayımlar!$B:$Q,16,0))</f>
        <v/>
      </c>
      <c r="AC129" s="9" t="str">
        <f>IF(B129="","",VLOOKUP(Sayfa2!AD102,Varsayımlar!B:S,18,0))</f>
        <v/>
      </c>
      <c r="AD129" s="9" t="str">
        <f t="shared" si="4"/>
        <v/>
      </c>
    </row>
    <row r="130" spans="1:30" x14ac:dyDescent="0.25">
      <c r="A130" s="9"/>
      <c r="B130" s="88"/>
      <c r="C130" s="89" t="str">
        <f>IF(B130="","",VLOOKUP(AD130,Varsayımlar!$B:$Q,3,0))</f>
        <v/>
      </c>
      <c r="D130" s="89"/>
      <c r="E130" s="10"/>
      <c r="F130" s="9"/>
      <c r="G130" s="9"/>
      <c r="H130" s="90" t="str">
        <f>IF(B130="","",VLOOKUP(AD130,Varsayımlar!$B:$Q,5,0))</f>
        <v/>
      </c>
      <c r="I130" s="90" t="str">
        <f>IF(B130="","",VLOOKUP(AD130,Varsayımlar!B:T,19,0))</f>
        <v/>
      </c>
      <c r="J130" s="90" t="str">
        <f>IF(B130="","",VLOOKUP(AD130,Varsayımlar!$B:$Q,6,0))</f>
        <v/>
      </c>
      <c r="K130" s="9"/>
      <c r="L130" s="9"/>
      <c r="M130" s="9"/>
      <c r="N130" s="9"/>
      <c r="O130" s="9"/>
      <c r="P130" s="90" t="str">
        <f>IF(B130="","",VLOOKUP(AD130,Varsayımlar!$B:$Q,7,0)*K130)</f>
        <v/>
      </c>
      <c r="Q130" s="90" t="str">
        <f>IF(B130="","",VLOOKUP(AD130,Varsayımlar!$B:$Q,8,0))</f>
        <v/>
      </c>
      <c r="R130" s="90" t="str">
        <f>IF(B130="","",VLOOKUP(AD130,Varsayımlar!$B:$Q,9,0))</f>
        <v/>
      </c>
      <c r="S130" s="90" t="str">
        <f>IF(B130="","",VLOOKUP(AD130,Varsayımlar!$B:$Q,10,0))</f>
        <v/>
      </c>
      <c r="T130" s="90" t="str">
        <f>IF(B130="","",VLOOKUP(AD130,Varsayımlar!$B:$Q,11,0))</f>
        <v/>
      </c>
      <c r="U130" s="90" t="str">
        <f>IF(B130="","",VLOOKUP(AD130,Varsayımlar!$B:$Q,12,0))</f>
        <v/>
      </c>
      <c r="V130" s="90" t="str">
        <f>IF(B130="","",VLOOKUP(AD130,Varsayımlar!$B:$Q,13,0))</f>
        <v/>
      </c>
      <c r="W130" s="90" t="str">
        <f>IF(B130="","",VLOOKUP(AD130,Varsayımlar!$B:$Q,14,0))</f>
        <v/>
      </c>
      <c r="X130" s="9"/>
      <c r="Y130" s="9"/>
      <c r="Z130" s="9"/>
      <c r="AA130" s="90" t="str">
        <f>IF(B130="","",VLOOKUP(AD130,Varsayımlar!$B:$Q,15,0))</f>
        <v/>
      </c>
      <c r="AB130" s="90" t="str">
        <f>IF(B130="","",VLOOKUP(AD130,Varsayımlar!$B:$Q,16,0))</f>
        <v/>
      </c>
      <c r="AC130" s="90" t="str">
        <f>IF(B130="","",VLOOKUP(Sayfa2!AD103,Varsayımlar!B:S,18,0))</f>
        <v/>
      </c>
      <c r="AD130" s="90" t="str">
        <f t="shared" si="4"/>
        <v/>
      </c>
    </row>
    <row r="131" spans="1:30" x14ac:dyDescent="0.25">
      <c r="A131" s="9"/>
      <c r="B131" s="9"/>
      <c r="C131" s="10" t="str">
        <f>IF(B131="","",VLOOKUP(AD131,Varsayımlar!$B:$Q,3,0))</f>
        <v/>
      </c>
      <c r="D131" s="10"/>
      <c r="E131" s="10"/>
      <c r="F131" s="9"/>
      <c r="G131" s="9"/>
      <c r="H131" s="9" t="str">
        <f>IF(B131="","",VLOOKUP(AD131,Varsayımlar!$B:$Q,5,0))</f>
        <v/>
      </c>
      <c r="I131" s="9" t="str">
        <f>IF(B131="","",VLOOKUP(AD131,Varsayımlar!B:T,19,0))</f>
        <v/>
      </c>
      <c r="J131" s="9" t="str">
        <f>IF(B131="","",VLOOKUP(AD131,Varsayımlar!$B:$Q,6,0))</f>
        <v/>
      </c>
      <c r="K131" s="9"/>
      <c r="L131" s="9"/>
      <c r="M131" s="9"/>
      <c r="N131" s="9"/>
      <c r="O131" s="9"/>
      <c r="P131" s="9" t="str">
        <f>IF(B131="","",VLOOKUP(AD131,Varsayımlar!$B:$Q,7,0)*K131)</f>
        <v/>
      </c>
      <c r="Q131" s="9" t="str">
        <f>IF(B131="","",VLOOKUP(AD131,Varsayımlar!$B:$Q,8,0))</f>
        <v/>
      </c>
      <c r="R131" s="9" t="str">
        <f>IF(B131="","",VLOOKUP(AD131,Varsayımlar!$B:$Q,9,0))</f>
        <v/>
      </c>
      <c r="S131" s="9" t="str">
        <f>IF(B131="","",VLOOKUP(AD131,Varsayımlar!$B:$Q,10,0))</f>
        <v/>
      </c>
      <c r="T131" s="9" t="str">
        <f>IF(B131="","",VLOOKUP(AD131,Varsayımlar!$B:$Q,11,0))</f>
        <v/>
      </c>
      <c r="U131" s="9" t="str">
        <f>IF(B131="","",VLOOKUP(AD131,Varsayımlar!$B:$Q,12,0))</f>
        <v/>
      </c>
      <c r="V131" s="9" t="str">
        <f>IF(B131="","",VLOOKUP(AD131,Varsayımlar!$B:$Q,13,0))</f>
        <v/>
      </c>
      <c r="W131" s="9" t="str">
        <f>IF(B131="","",VLOOKUP(AD131,Varsayımlar!$B:$Q,14,0))</f>
        <v/>
      </c>
      <c r="X131" s="9"/>
      <c r="Y131" s="9"/>
      <c r="Z131" s="9"/>
      <c r="AA131" s="9" t="str">
        <f>IF(B131="","",VLOOKUP(AD131,Varsayımlar!$B:$Q,15,0))</f>
        <v/>
      </c>
      <c r="AB131" s="9" t="str">
        <f>IF(B131="","",VLOOKUP(AD131,Varsayımlar!$B:$Q,16,0))</f>
        <v/>
      </c>
      <c r="AC131" s="9" t="str">
        <f>IF(B131="","",VLOOKUP(Sayfa2!AD104,Varsayımlar!B:S,18,0))</f>
        <v/>
      </c>
      <c r="AD131" s="9" t="str">
        <f t="shared" si="4"/>
        <v/>
      </c>
    </row>
    <row r="132" spans="1:30" x14ac:dyDescent="0.25"/>
    <row r="133" spans="1:30" x14ac:dyDescent="0.25"/>
    <row r="134" spans="1:30" x14ac:dyDescent="0.25"/>
    <row r="135" spans="1:30" x14ac:dyDescent="0.25"/>
    <row r="136" spans="1:30" x14ac:dyDescent="0.25"/>
    <row r="137" spans="1:30" x14ac:dyDescent="0.25"/>
    <row r="138" spans="1:30" x14ac:dyDescent="0.25"/>
    <row r="139" spans="1:30" x14ac:dyDescent="0.25"/>
    <row r="140" spans="1:30" x14ac:dyDescent="0.25"/>
    <row r="141" spans="1:30" x14ac:dyDescent="0.25"/>
    <row r="142" spans="1:30" x14ac:dyDescent="0.25"/>
    <row r="143" spans="1:30" x14ac:dyDescent="0.25"/>
    <row r="144" spans="1:30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6" x14ac:dyDescent="0.25"/>
    <row r="208" x14ac:dyDescent="0.25"/>
    <row r="209" x14ac:dyDescent="0.25"/>
    <row r="210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2" x14ac:dyDescent="0.25"/>
    <row r="224" x14ac:dyDescent="0.25"/>
    <row r="225" x14ac:dyDescent="0.25"/>
    <row r="226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8" x14ac:dyDescent="0.25"/>
    <row r="240" x14ac:dyDescent="0.25"/>
    <row r="241" x14ac:dyDescent="0.25"/>
    <row r="242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4" x14ac:dyDescent="0.25"/>
    <row r="256" x14ac:dyDescent="0.25"/>
    <row r="257" x14ac:dyDescent="0.25"/>
    <row r="258" x14ac:dyDescent="0.25"/>
    <row r="260" x14ac:dyDescent="0.25"/>
    <row r="262" x14ac:dyDescent="0.25"/>
    <row r="263" x14ac:dyDescent="0.25"/>
    <row r="264" x14ac:dyDescent="0.25"/>
    <row r="265" x14ac:dyDescent="0.25"/>
    <row r="266" x14ac:dyDescent="0.25"/>
    <row r="268" x14ac:dyDescent="0.25"/>
    <row r="270" x14ac:dyDescent="0.25"/>
    <row r="272" x14ac:dyDescent="0.25"/>
    <row r="273" x14ac:dyDescent="0.25"/>
    <row r="274" x14ac:dyDescent="0.25"/>
    <row r="276" x14ac:dyDescent="0.25"/>
    <row r="278" x14ac:dyDescent="0.25"/>
    <row r="280" x14ac:dyDescent="0.25"/>
    <row r="281" x14ac:dyDescent="0.25"/>
    <row r="282" x14ac:dyDescent="0.25"/>
    <row r="284" x14ac:dyDescent="0.25"/>
    <row r="286" x14ac:dyDescent="0.25"/>
    <row r="288" x14ac:dyDescent="0.25"/>
    <row r="289" x14ac:dyDescent="0.25"/>
    <row r="290" x14ac:dyDescent="0.25"/>
    <row r="292" x14ac:dyDescent="0.25"/>
    <row r="294" x14ac:dyDescent="0.25"/>
    <row r="296" x14ac:dyDescent="0.25"/>
    <row r="297" x14ac:dyDescent="0.25"/>
    <row r="298" x14ac:dyDescent="0.25"/>
    <row r="300" x14ac:dyDescent="0.25"/>
    <row r="302" x14ac:dyDescent="0.25"/>
    <row r="304" x14ac:dyDescent="0.25"/>
    <row r="306" x14ac:dyDescent="0.25"/>
    <row r="308" x14ac:dyDescent="0.25"/>
    <row r="310" x14ac:dyDescent="0.25"/>
    <row r="312" x14ac:dyDescent="0.25"/>
    <row r="313" x14ac:dyDescent="0.25"/>
    <row r="314" x14ac:dyDescent="0.25"/>
    <row r="316" x14ac:dyDescent="0.25"/>
    <row r="318" x14ac:dyDescent="0.25"/>
    <row r="320" x14ac:dyDescent="0.25"/>
    <row r="322" x14ac:dyDescent="0.25"/>
    <row r="324" x14ac:dyDescent="0.25"/>
    <row r="326" x14ac:dyDescent="0.25"/>
    <row r="328" x14ac:dyDescent="0.25"/>
    <row r="329" x14ac:dyDescent="0.25"/>
    <row r="330" x14ac:dyDescent="0.25"/>
    <row r="332" x14ac:dyDescent="0.25"/>
    <row r="334" x14ac:dyDescent="0.25"/>
    <row r="336" x14ac:dyDescent="0.25"/>
    <row r="338" x14ac:dyDescent="0.25"/>
    <row r="340" x14ac:dyDescent="0.25"/>
    <row r="342" x14ac:dyDescent="0.25"/>
    <row r="344" x14ac:dyDescent="0.25"/>
    <row r="345" x14ac:dyDescent="0.25"/>
    <row r="346" x14ac:dyDescent="0.25"/>
    <row r="348" x14ac:dyDescent="0.25"/>
    <row r="350" x14ac:dyDescent="0.25"/>
    <row r="352" x14ac:dyDescent="0.25"/>
    <row r="354" x14ac:dyDescent="0.25"/>
    <row r="356" x14ac:dyDescent="0.25"/>
    <row r="358" x14ac:dyDescent="0.25"/>
    <row r="360" x14ac:dyDescent="0.25"/>
    <row r="361" x14ac:dyDescent="0.25"/>
    <row r="362" x14ac:dyDescent="0.25"/>
    <row r="364" x14ac:dyDescent="0.25"/>
    <row r="366" x14ac:dyDescent="0.25"/>
    <row r="368" x14ac:dyDescent="0.25"/>
    <row r="370" x14ac:dyDescent="0.25"/>
    <row r="372" x14ac:dyDescent="0.25"/>
    <row r="374" x14ac:dyDescent="0.25"/>
    <row r="376" x14ac:dyDescent="0.25"/>
    <row r="377" x14ac:dyDescent="0.25"/>
    <row r="378" x14ac:dyDescent="0.25"/>
    <row r="380" x14ac:dyDescent="0.25"/>
    <row r="382" x14ac:dyDescent="0.25"/>
    <row r="384" x14ac:dyDescent="0.25"/>
    <row r="386" x14ac:dyDescent="0.25"/>
    <row r="388" x14ac:dyDescent="0.25"/>
    <row r="390" x14ac:dyDescent="0.25"/>
    <row r="392" x14ac:dyDescent="0.25"/>
    <row r="394" x14ac:dyDescent="0.25"/>
    <row r="396" x14ac:dyDescent="0.25"/>
    <row r="398" x14ac:dyDescent="0.25"/>
    <row r="400" x14ac:dyDescent="0.25"/>
    <row r="402" x14ac:dyDescent="0.25"/>
    <row r="404" x14ac:dyDescent="0.25"/>
    <row r="406" x14ac:dyDescent="0.25"/>
    <row r="408" x14ac:dyDescent="0.25"/>
    <row r="410" x14ac:dyDescent="0.25"/>
    <row r="412" x14ac:dyDescent="0.25"/>
    <row r="414" x14ac:dyDescent="0.25"/>
    <row r="416" x14ac:dyDescent="0.25"/>
    <row r="418" x14ac:dyDescent="0.25"/>
    <row r="420" x14ac:dyDescent="0.25"/>
    <row r="422" x14ac:dyDescent="0.25"/>
    <row r="424" x14ac:dyDescent="0.25"/>
    <row r="426" x14ac:dyDescent="0.25"/>
    <row r="428" x14ac:dyDescent="0.25"/>
    <row r="430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4" x14ac:dyDescent="0.25"/>
    <row r="446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20" x14ac:dyDescent="0.25"/>
    <row r="1022" x14ac:dyDescent="0.25"/>
    <row r="1024" x14ac:dyDescent="0.25"/>
    <row r="1026" x14ac:dyDescent="0.25"/>
    <row r="1028" x14ac:dyDescent="0.25"/>
    <row r="1030" x14ac:dyDescent="0.25"/>
    <row r="1032" x14ac:dyDescent="0.25"/>
    <row r="1034" x14ac:dyDescent="0.25"/>
    <row r="1036" x14ac:dyDescent="0.25"/>
    <row r="1038" x14ac:dyDescent="0.25"/>
    <row r="1040" x14ac:dyDescent="0.25"/>
    <row r="1042" x14ac:dyDescent="0.25"/>
    <row r="1044" x14ac:dyDescent="0.25"/>
    <row r="1046" x14ac:dyDescent="0.25"/>
    <row r="1048" x14ac:dyDescent="0.25"/>
    <row r="1050" x14ac:dyDescent="0.25"/>
    <row r="1052" x14ac:dyDescent="0.25"/>
    <row r="1054" x14ac:dyDescent="0.25"/>
    <row r="1056" x14ac:dyDescent="0.25"/>
    <row r="1058" x14ac:dyDescent="0.25"/>
    <row r="1060" x14ac:dyDescent="0.25"/>
    <row r="1062" x14ac:dyDescent="0.25"/>
    <row r="1064" x14ac:dyDescent="0.25"/>
    <row r="1066" x14ac:dyDescent="0.25"/>
    <row r="1068" x14ac:dyDescent="0.25"/>
    <row r="1070" x14ac:dyDescent="0.25"/>
    <row r="1072" x14ac:dyDescent="0.25"/>
    <row r="1074" x14ac:dyDescent="0.25"/>
    <row r="1076" x14ac:dyDescent="0.25"/>
    <row r="1078" x14ac:dyDescent="0.25"/>
    <row r="1080" x14ac:dyDescent="0.25"/>
    <row r="1082" x14ac:dyDescent="0.25"/>
    <row r="1084" x14ac:dyDescent="0.25"/>
    <row r="1086" x14ac:dyDescent="0.25"/>
    <row r="1088" x14ac:dyDescent="0.25"/>
    <row r="1090" x14ac:dyDescent="0.25"/>
    <row r="1092" x14ac:dyDescent="0.25"/>
    <row r="1094" x14ac:dyDescent="0.25"/>
    <row r="1096" x14ac:dyDescent="0.25"/>
    <row r="1098" x14ac:dyDescent="0.25"/>
    <row r="1100" x14ac:dyDescent="0.25"/>
    <row r="1102" x14ac:dyDescent="0.25"/>
    <row r="1104" x14ac:dyDescent="0.25"/>
    <row r="1106" x14ac:dyDescent="0.25"/>
    <row r="1108" x14ac:dyDescent="0.25"/>
    <row r="1110" x14ac:dyDescent="0.25"/>
    <row r="1112" x14ac:dyDescent="0.25"/>
    <row r="1114" x14ac:dyDescent="0.25"/>
    <row r="1116" x14ac:dyDescent="0.25"/>
    <row r="1118" x14ac:dyDescent="0.25"/>
    <row r="1120" x14ac:dyDescent="0.25"/>
    <row r="1122" x14ac:dyDescent="0.25"/>
    <row r="1124" x14ac:dyDescent="0.25"/>
    <row r="1126" x14ac:dyDescent="0.25"/>
    <row r="1128" x14ac:dyDescent="0.25"/>
    <row r="1130" x14ac:dyDescent="0.25"/>
    <row r="1132" x14ac:dyDescent="0.25"/>
    <row r="1134" x14ac:dyDescent="0.25"/>
    <row r="1136" x14ac:dyDescent="0.25"/>
    <row r="1138" x14ac:dyDescent="0.25"/>
    <row r="1140" x14ac:dyDescent="0.25"/>
    <row r="1142" x14ac:dyDescent="0.25"/>
    <row r="1144" x14ac:dyDescent="0.25"/>
    <row r="1146" x14ac:dyDescent="0.25"/>
    <row r="1148" x14ac:dyDescent="0.25"/>
    <row r="1150" x14ac:dyDescent="0.25"/>
    <row r="1152" x14ac:dyDescent="0.25"/>
    <row r="1154" x14ac:dyDescent="0.25"/>
    <row r="1156" x14ac:dyDescent="0.25"/>
    <row r="1158" x14ac:dyDescent="0.25"/>
    <row r="1160" x14ac:dyDescent="0.25"/>
    <row r="1162" x14ac:dyDescent="0.25"/>
    <row r="1164" x14ac:dyDescent="0.25"/>
    <row r="1166" x14ac:dyDescent="0.25"/>
    <row r="1168" x14ac:dyDescent="0.25"/>
    <row r="1170" x14ac:dyDescent="0.25"/>
    <row r="1172" x14ac:dyDescent="0.25"/>
    <row r="1174" x14ac:dyDescent="0.25"/>
    <row r="1176" x14ac:dyDescent="0.25"/>
    <row r="1178" x14ac:dyDescent="0.25"/>
    <row r="1180" x14ac:dyDescent="0.25"/>
    <row r="1182" x14ac:dyDescent="0.25"/>
    <row r="1184" x14ac:dyDescent="0.25"/>
    <row r="1186" x14ac:dyDescent="0.25"/>
    <row r="1188" x14ac:dyDescent="0.25"/>
    <row r="1190" x14ac:dyDescent="0.25"/>
    <row r="1192" x14ac:dyDescent="0.25"/>
    <row r="1194" x14ac:dyDescent="0.25"/>
    <row r="1196" x14ac:dyDescent="0.25"/>
    <row r="1198" x14ac:dyDescent="0.25"/>
    <row r="1200" x14ac:dyDescent="0.25"/>
    <row r="1202" x14ac:dyDescent="0.25"/>
    <row r="1204" x14ac:dyDescent="0.25"/>
    <row r="1206" x14ac:dyDescent="0.25"/>
    <row r="1208" x14ac:dyDescent="0.25"/>
    <row r="1210" x14ac:dyDescent="0.25"/>
    <row r="1212" x14ac:dyDescent="0.25"/>
    <row r="1214" x14ac:dyDescent="0.25"/>
    <row r="1216" x14ac:dyDescent="0.25"/>
    <row r="1218" x14ac:dyDescent="0.25"/>
    <row r="1220" x14ac:dyDescent="0.25"/>
    <row r="1222" x14ac:dyDescent="0.25"/>
    <row r="1224" x14ac:dyDescent="0.25"/>
    <row r="1225" x14ac:dyDescent="0.25"/>
    <row r="1226" x14ac:dyDescent="0.25"/>
    <row r="1228" x14ac:dyDescent="0.25"/>
    <row r="1230" x14ac:dyDescent="0.25"/>
    <row r="1232" x14ac:dyDescent="0.25"/>
    <row r="1233" x14ac:dyDescent="0.25"/>
    <row r="1234" x14ac:dyDescent="0.25"/>
    <row r="1236" x14ac:dyDescent="0.25"/>
    <row r="1238" x14ac:dyDescent="0.25"/>
    <row r="1240" x14ac:dyDescent="0.25"/>
    <row r="1241" x14ac:dyDescent="0.25"/>
    <row r="1242" x14ac:dyDescent="0.25"/>
    <row r="1244" x14ac:dyDescent="0.25"/>
    <row r="1246" x14ac:dyDescent="0.25"/>
    <row r="1248" x14ac:dyDescent="0.25"/>
    <row r="1249" x14ac:dyDescent="0.25"/>
    <row r="1250" x14ac:dyDescent="0.25"/>
    <row r="1252" x14ac:dyDescent="0.25"/>
    <row r="1254" x14ac:dyDescent="0.25"/>
    <row r="1256" x14ac:dyDescent="0.25"/>
    <row r="1257" x14ac:dyDescent="0.25"/>
    <row r="1258" x14ac:dyDescent="0.25"/>
    <row r="1260" x14ac:dyDescent="0.25"/>
    <row r="1262" x14ac:dyDescent="0.25"/>
    <row r="1264" x14ac:dyDescent="0.25"/>
    <row r="1265" x14ac:dyDescent="0.25"/>
    <row r="1266" x14ac:dyDescent="0.25"/>
    <row r="1268" x14ac:dyDescent="0.25"/>
    <row r="1270" x14ac:dyDescent="0.25"/>
    <row r="1272" x14ac:dyDescent="0.25"/>
    <row r="1273" x14ac:dyDescent="0.25"/>
    <row r="1274" x14ac:dyDescent="0.25"/>
    <row r="1275" x14ac:dyDescent="0.25"/>
    <row r="1276" x14ac:dyDescent="0.25"/>
    <row r="1278" x14ac:dyDescent="0.25"/>
    <row r="1280" x14ac:dyDescent="0.25"/>
    <row r="1281" x14ac:dyDescent="0.25"/>
    <row r="1282" x14ac:dyDescent="0.25"/>
    <row r="1284" x14ac:dyDescent="0.25"/>
    <row r="1286" x14ac:dyDescent="0.25"/>
    <row r="1288" x14ac:dyDescent="0.25"/>
    <row r="1289" x14ac:dyDescent="0.25"/>
    <row r="1290" x14ac:dyDescent="0.25"/>
    <row r="1291" x14ac:dyDescent="0.25"/>
    <row r="1292" x14ac:dyDescent="0.25"/>
    <row r="1294" x14ac:dyDescent="0.25"/>
    <row r="1296" x14ac:dyDescent="0.25"/>
    <row r="1297" x14ac:dyDescent="0.25"/>
    <row r="1298" x14ac:dyDescent="0.25"/>
    <row r="1300" x14ac:dyDescent="0.25"/>
    <row r="1302" x14ac:dyDescent="0.25"/>
    <row r="1304" x14ac:dyDescent="0.25"/>
    <row r="1305" x14ac:dyDescent="0.25"/>
    <row r="1306" x14ac:dyDescent="0.25"/>
    <row r="1307" x14ac:dyDescent="0.25"/>
    <row r="1308" x14ac:dyDescent="0.25"/>
    <row r="1310" x14ac:dyDescent="0.25"/>
    <row r="1312" x14ac:dyDescent="0.25"/>
    <row r="1313" x14ac:dyDescent="0.25"/>
    <row r="1314" x14ac:dyDescent="0.25"/>
    <row r="1316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6" x14ac:dyDescent="0.25"/>
    <row r="1328" x14ac:dyDescent="0.25"/>
    <row r="1329" x14ac:dyDescent="0.25"/>
    <row r="1330" x14ac:dyDescent="0.25"/>
    <row r="1331" x14ac:dyDescent="0.25"/>
    <row r="1332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2" x14ac:dyDescent="0.25"/>
    <row r="1344" x14ac:dyDescent="0.25"/>
    <row r="1345" x14ac:dyDescent="0.25"/>
    <row r="1346" x14ac:dyDescent="0.25"/>
    <row r="1347" x14ac:dyDescent="0.25"/>
    <row r="1348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</sheetData>
  <mergeCells count="7">
    <mergeCell ref="B87:AB87"/>
    <mergeCell ref="B77:AB77"/>
    <mergeCell ref="A1:AB1"/>
    <mergeCell ref="A2:Z2"/>
    <mergeCell ref="A41:AB41"/>
    <mergeCell ref="A48:AB48"/>
    <mergeCell ref="A67:AB67"/>
  </mergeCells>
  <pageMargins left="0.31496062992125984" right="0.31496062992125984" top="0.35433070866141736" bottom="0.35433070866141736" header="0.31496062992125984" footer="0.31496062992125984"/>
  <pageSetup paperSize="9" scale="49" fitToHeight="2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535"/>
  <sheetViews>
    <sheetView topLeftCell="A48" zoomScale="71" zoomScaleNormal="71" workbookViewId="0">
      <selection activeCell="G4" sqref="G4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5703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2.57031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5.42578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6" style="8" customWidth="1"/>
    <col min="24" max="25" width="12.7109375" style="8" bestFit="1" customWidth="1"/>
    <col min="26" max="26" width="13.8554687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hidden="1" customWidth="1"/>
    <col min="32" max="32" width="10" style="8" customWidth="1"/>
    <col min="33" max="16384" width="9.140625" style="8"/>
  </cols>
  <sheetData>
    <row r="1" spans="1:32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2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46188</v>
      </c>
      <c r="AB2" s="95">
        <v>0.5</v>
      </c>
      <c r="AC2" s="35"/>
    </row>
    <row r="3" spans="1:32" ht="57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2" ht="63" x14ac:dyDescent="0.25">
      <c r="A4" s="9" t="s">
        <v>29</v>
      </c>
      <c r="B4" s="64" t="s">
        <v>90</v>
      </c>
      <c r="C4" s="65">
        <f>IF(B4="","",VLOOKUP(AD4,Varsayımlar!$B:$Q,3,0))</f>
        <v>8698829380698</v>
      </c>
      <c r="D4" s="64" t="s">
        <v>234</v>
      </c>
      <c r="E4" s="64" t="s">
        <v>91</v>
      </c>
      <c r="F4" s="64"/>
      <c r="G4" s="64" t="s">
        <v>566</v>
      </c>
      <c r="H4" s="64" t="str">
        <f>IF(B4="","",VLOOKUP(AD4,Varsayımlar!$B:$Q,5,0))</f>
        <v>MAGNİT MAVİ AMBALAJ 25CM</v>
      </c>
      <c r="I4" s="64">
        <f>IF(B4="","",VLOOKUP(AD4,Varsayımlar!B:T,19,0))</f>
        <v>0</v>
      </c>
      <c r="J4" s="64" t="str">
        <f>IF(B4="","",VLOOKUP(AD4,Varsayımlar!$B:$Q,6,0))</f>
        <v>SADE</v>
      </c>
      <c r="K4" s="64">
        <v>672</v>
      </c>
      <c r="L4" s="64"/>
      <c r="M4" s="64">
        <f>IFERROR(IF(B4="","",K4/VLOOKUP(AD4,Varsayımlar!B:R,17,0)),"")</f>
        <v>8</v>
      </c>
      <c r="N4" s="64"/>
      <c r="O4" s="64">
        <v>8</v>
      </c>
      <c r="P4" s="64">
        <f>IF(B4="","",VLOOKUP(AD4,Varsayımlar!$B:$Q,7,0)*K4)</f>
        <v>20160</v>
      </c>
      <c r="Q4" s="64">
        <f>IF(B4="","",VLOOKUP(AD4,Varsayımlar!$B:$Q,8,0))</f>
        <v>25</v>
      </c>
      <c r="R4" s="64" t="str">
        <f>IF(B4="","",VLOOKUP(AD4,Varsayımlar!$B:$Q,9,0))</f>
        <v>SOFT</v>
      </c>
      <c r="S4" s="64">
        <f>IF(B4="","",VLOOKUP(AD4,Varsayımlar!$B:$Q,10,0))</f>
        <v>4</v>
      </c>
      <c r="T4" s="64">
        <f>IF(B4="","",VLOOKUP(AD4,Varsayımlar!$B:$Q,11,0))</f>
        <v>30</v>
      </c>
      <c r="U4" s="64">
        <f>IF(B4="","",VLOOKUP(AD4,Varsayımlar!$B:$Q,12,0))</f>
        <v>260</v>
      </c>
      <c r="V4" s="64" t="str">
        <f>IF(B4="","",VLOOKUP(AD4,Varsayımlar!$B:$Q,13,0))</f>
        <v>YURTDIŞI</v>
      </c>
      <c r="W4" s="64">
        <f>IF(B4="","",VLOOKUP(AD4,Varsayımlar!$B:$Q,14,0))</f>
        <v>9</v>
      </c>
      <c r="X4" s="66">
        <v>46189</v>
      </c>
      <c r="Y4" s="66">
        <v>46462</v>
      </c>
      <c r="Z4" s="64" t="s">
        <v>569</v>
      </c>
      <c r="AA4" s="64" t="str">
        <f>IF(B4="","",VLOOKUP(AD4,Varsayımlar!$B:$Q,15,0))</f>
        <v>25CM TURUNCU KOLİ-SOL ÜST DİKDÖRTGENE ÜRETİM TARİHİ BASILACAK</v>
      </c>
      <c r="AB4" s="64" t="str">
        <f>IF(B4="","",VLOOKUP(AD4,Varsayımlar!$B:$Q,16,0))</f>
        <v>24-26 CM</v>
      </c>
      <c r="AC4" s="90">
        <f>IF(B4="","",VLOOKUP(Sayfa2!AD57,Varsayımlar!B:S,18,0))</f>
        <v>0</v>
      </c>
      <c r="AD4" s="90" t="str">
        <f>IF(B4="","",CONCATENATE(B4,E4))</f>
        <v>MAGNİTMAGNİT MAVİ AMBALAJ 25 CM 260G</v>
      </c>
      <c r="AF4" s="8" t="s">
        <v>285</v>
      </c>
    </row>
    <row r="5" spans="1:32" ht="36" customHeight="1" x14ac:dyDescent="0.25">
      <c r="A5" s="9" t="s">
        <v>122</v>
      </c>
      <c r="B5" s="115" t="s">
        <v>17</v>
      </c>
      <c r="C5" s="116">
        <f>IF(B5="","",VLOOKUP(AD5,Varsayımlar!$B:$Q,3,0))</f>
        <v>8698829380698</v>
      </c>
      <c r="D5" s="116" t="s">
        <v>476</v>
      </c>
      <c r="E5" s="117" t="s">
        <v>37</v>
      </c>
      <c r="F5" s="115" t="s">
        <v>474</v>
      </c>
      <c r="G5" s="115" t="s">
        <v>475</v>
      </c>
      <c r="H5" s="115" t="str">
        <f>IF(B5="","",VLOOKUP(AD5,Varsayımlar!$B:$Q,5,0))</f>
        <v>TORTİLLAS 25 CM 4 PCS 260G</v>
      </c>
      <c r="I5" s="115">
        <f>IF(B5="","",VLOOKUP(AD5,Varsayımlar!B:T,19,0))</f>
        <v>0</v>
      </c>
      <c r="J5" s="115" t="str">
        <f>IF(B5="","",VLOOKUP(AD5,Varsayımlar!$B:$Q,6,0))</f>
        <v>SADE</v>
      </c>
      <c r="K5" s="115">
        <v>2016</v>
      </c>
      <c r="L5" s="115"/>
      <c r="M5" s="115">
        <f>K5/84</f>
        <v>24</v>
      </c>
      <c r="N5" s="115"/>
      <c r="O5" s="115">
        <v>8</v>
      </c>
      <c r="P5" s="115">
        <f>IF(B5="","",VLOOKUP(AD5,Varsayımlar!$B:$Q,7,0)*K5)</f>
        <v>60480</v>
      </c>
      <c r="Q5" s="115">
        <f>IF(B5="","",VLOOKUP(AD5,Varsayımlar!$B:$Q,8,0))</f>
        <v>25</v>
      </c>
      <c r="R5" s="115" t="str">
        <f>IF(B5="","",VLOOKUP(AD5,Varsayımlar!$B:$Q,9,0))</f>
        <v>SOFT</v>
      </c>
      <c r="S5" s="115">
        <f>IF(B5="","",VLOOKUP(AD5,Varsayımlar!$B:$Q,10,0))</f>
        <v>4</v>
      </c>
      <c r="T5" s="115">
        <f>IF(B5="","",VLOOKUP(AD5,Varsayımlar!$B:$Q,11,0))</f>
        <v>30</v>
      </c>
      <c r="U5" s="115">
        <f>IF(B5="","",VLOOKUP(AD5,Varsayımlar!$B:$Q,12,0))</f>
        <v>260</v>
      </c>
      <c r="V5" s="115" t="str">
        <f>IF(B5="","",VLOOKUP(AD5,Varsayımlar!$B:$Q,13,0))</f>
        <v>YURTDIŞI</v>
      </c>
      <c r="W5" s="115">
        <f>IF(B5="","",VLOOKUP(AD5,Varsayımlar!$B:$Q,14,0))</f>
        <v>6</v>
      </c>
      <c r="X5" s="118">
        <v>46185</v>
      </c>
      <c r="Y5" s="118">
        <v>46368</v>
      </c>
      <c r="Z5" s="115">
        <v>26061225</v>
      </c>
      <c r="AA5" s="115" t="str">
        <f>IF(B5="","",VLOOKUP(AD5,Varsayımlar!$B:$Q,15,0))</f>
        <v>TRİTON -SKT ATILACAK</v>
      </c>
      <c r="AB5" s="115" t="str">
        <f>IF(B5="","",VLOOKUP(AD5,Varsayımlar!$B:$Q,16,0))</f>
        <v>24-26 CM</v>
      </c>
      <c r="AC5" s="64"/>
      <c r="AD5" s="61" t="str">
        <f>IF(B5="","",CONCATENATE(B5,E5))</f>
        <v>LLC TRİTONMUTLUKAL WHEAT TORTILLA</v>
      </c>
      <c r="AE5" s="8" t="s">
        <v>599</v>
      </c>
    </row>
    <row r="6" spans="1:32" ht="36" customHeight="1" x14ac:dyDescent="0.25">
      <c r="A6" s="9" t="s">
        <v>123</v>
      </c>
      <c r="B6" s="77" t="s">
        <v>17</v>
      </c>
      <c r="C6" s="76">
        <f>IF(B6="","",VLOOKUP(AD6,Varsayımlar!$B:$Q,3,0))</f>
        <v>8698829380698</v>
      </c>
      <c r="D6" s="76" t="s">
        <v>478</v>
      </c>
      <c r="E6" s="119" t="s">
        <v>37</v>
      </c>
      <c r="F6" s="77" t="s">
        <v>479</v>
      </c>
      <c r="G6" s="77" t="s">
        <v>480</v>
      </c>
      <c r="H6" s="77" t="str">
        <f>IF(B6="","",VLOOKUP(AD6,Varsayımlar!$B:$Q,5,0))</f>
        <v>TORTİLLAS 25 CM 4 PCS 260G</v>
      </c>
      <c r="I6" s="77">
        <f>IF(B6="","",VLOOKUP(AD6,Varsayımlar!B:T,19,0))</f>
        <v>0</v>
      </c>
      <c r="J6" s="77" t="str">
        <f>IF(B6="","",VLOOKUP(AD6,Varsayımlar!$B:$Q,6,0))</f>
        <v>SADE</v>
      </c>
      <c r="K6" s="77">
        <v>2436</v>
      </c>
      <c r="L6" s="77"/>
      <c r="M6" s="77">
        <f t="shared" ref="M6:M30" si="0">K6/84</f>
        <v>29</v>
      </c>
      <c r="N6" s="77"/>
      <c r="O6" s="77">
        <v>27</v>
      </c>
      <c r="P6" s="77">
        <f>IF(B6="","",VLOOKUP(AD6,Varsayımlar!$B:$Q,7,0)*K6)</f>
        <v>73080</v>
      </c>
      <c r="Q6" s="77">
        <f>IF(B6="","",VLOOKUP(AD6,Varsayımlar!$B:$Q,8,0))</f>
        <v>25</v>
      </c>
      <c r="R6" s="77" t="str">
        <f>IF(B6="","",VLOOKUP(AD6,Varsayımlar!$B:$Q,9,0))</f>
        <v>SOFT</v>
      </c>
      <c r="S6" s="77">
        <f>IF(B6="","",VLOOKUP(AD6,Varsayımlar!$B:$Q,10,0))</f>
        <v>4</v>
      </c>
      <c r="T6" s="77">
        <f>IF(B6="","",VLOOKUP(AD6,Varsayımlar!$B:$Q,11,0))</f>
        <v>30</v>
      </c>
      <c r="U6" s="77">
        <f>IF(B6="","",VLOOKUP(AD6,Varsayımlar!$B:$Q,12,0))</f>
        <v>260</v>
      </c>
      <c r="V6" s="77" t="str">
        <f>IF(B6="","",VLOOKUP(AD6,Varsayımlar!$B:$Q,13,0))</f>
        <v>YURTDIŞI</v>
      </c>
      <c r="W6" s="77">
        <f>IF(B6="","",VLOOKUP(AD6,Varsayımlar!$B:$Q,14,0))</f>
        <v>6</v>
      </c>
      <c r="X6" s="78">
        <v>46186</v>
      </c>
      <c r="Y6" s="78">
        <v>46369</v>
      </c>
      <c r="Z6" s="77">
        <v>26061325</v>
      </c>
      <c r="AA6" s="77" t="str">
        <f>IF(B6="","",VLOOKUP(AD6,Varsayımlar!$B:$Q,15,0))</f>
        <v>TRİTON -SKT ATILACAK</v>
      </c>
      <c r="AB6" s="77" t="str">
        <f>IF(B6="","",VLOOKUP(AD6,Varsayımlar!$B:$Q,16,0))</f>
        <v>24-26 CM</v>
      </c>
      <c r="AC6" s="64"/>
      <c r="AD6" s="61" t="str">
        <f t="shared" ref="AD6:AD30" si="1">IF(B6="","",CONCATENATE(B6,E6))</f>
        <v>LLC TRİTONMUTLUKAL WHEAT TORTILLA</v>
      </c>
    </row>
    <row r="7" spans="1:32" ht="36" customHeight="1" x14ac:dyDescent="0.25">
      <c r="A7" s="9" t="s">
        <v>124</v>
      </c>
      <c r="B7" s="70" t="s">
        <v>17</v>
      </c>
      <c r="C7" s="71">
        <f>IF(B7="","",VLOOKUP(AD7,Varsayımlar!$B:$Q,3,0))</f>
        <v>8698829380698</v>
      </c>
      <c r="D7" s="71" t="s">
        <v>481</v>
      </c>
      <c r="E7" s="106" t="s">
        <v>37</v>
      </c>
      <c r="F7" s="70" t="s">
        <v>482</v>
      </c>
      <c r="G7" s="70" t="s">
        <v>483</v>
      </c>
      <c r="H7" s="70" t="str">
        <f>IF(B7="","",VLOOKUP(AD7,Varsayımlar!$B:$Q,5,0))</f>
        <v>TORTİLLAS 25 CM 4 PCS 260G</v>
      </c>
      <c r="I7" s="70">
        <f>IF(B7="","",VLOOKUP(AD7,Varsayımlar!B:T,19,0))</f>
        <v>0</v>
      </c>
      <c r="J7" s="70" t="str">
        <f>IF(B7="","",VLOOKUP(AD7,Varsayımlar!$B:$Q,6,0))</f>
        <v>SADE</v>
      </c>
      <c r="K7" s="70">
        <v>1344</v>
      </c>
      <c r="L7" s="70"/>
      <c r="M7" s="70">
        <f>K7/84</f>
        <v>16</v>
      </c>
      <c r="N7" s="70"/>
      <c r="O7" s="70">
        <v>16</v>
      </c>
      <c r="P7" s="70">
        <f>IF(B7="","",VLOOKUP(AD7,Varsayımlar!$B:$Q,7,0)*K7)</f>
        <v>40320</v>
      </c>
      <c r="Q7" s="70">
        <f>IF(B7="","",VLOOKUP(AD7,Varsayımlar!$B:$Q,8,0))</f>
        <v>25</v>
      </c>
      <c r="R7" s="70" t="str">
        <f>IF(B7="","",VLOOKUP(AD7,Varsayımlar!$B:$Q,9,0))</f>
        <v>SOFT</v>
      </c>
      <c r="S7" s="70">
        <f>IF(B7="","",VLOOKUP(AD7,Varsayımlar!$B:$Q,10,0))</f>
        <v>4</v>
      </c>
      <c r="T7" s="70">
        <f>IF(B7="","",VLOOKUP(AD7,Varsayımlar!$B:$Q,11,0))</f>
        <v>30</v>
      </c>
      <c r="U7" s="70">
        <f>IF(B7="","",VLOOKUP(AD7,Varsayımlar!$B:$Q,12,0))</f>
        <v>260</v>
      </c>
      <c r="V7" s="70" t="str">
        <f>IF(B7="","",VLOOKUP(AD7,Varsayımlar!$B:$Q,13,0))</f>
        <v>YURTDIŞI</v>
      </c>
      <c r="W7" s="70">
        <f>IF(B7="","",VLOOKUP(AD7,Varsayımlar!$B:$Q,14,0))</f>
        <v>6</v>
      </c>
      <c r="X7" s="73">
        <v>46188</v>
      </c>
      <c r="Y7" s="73">
        <v>46371</v>
      </c>
      <c r="Z7" s="70">
        <v>26061525</v>
      </c>
      <c r="AA7" s="70" t="str">
        <f>IF(B7="","",VLOOKUP(AD7,Varsayımlar!$B:$Q,15,0))</f>
        <v>TRİTON -SKT ATILACAK</v>
      </c>
      <c r="AB7" s="70" t="str">
        <f>IF(B7="","",VLOOKUP(AD7,Varsayımlar!$B:$Q,16,0))</f>
        <v>24-26 CM</v>
      </c>
      <c r="AC7" s="64"/>
      <c r="AD7" s="61" t="str">
        <f>IF(B7="","",CONCATENATE(B7,E7))</f>
        <v>LLC TRİTONMUTLUKAL WHEAT TORTILLA</v>
      </c>
    </row>
    <row r="8" spans="1:32" ht="36" customHeight="1" x14ac:dyDescent="0.25">
      <c r="A8" s="9" t="s">
        <v>128</v>
      </c>
      <c r="B8" s="115" t="s">
        <v>17</v>
      </c>
      <c r="C8" s="116">
        <f>IF(B8="","",VLOOKUP(AD8,Varsayımlar!$B:$Q,3,0))</f>
        <v>8698829380698</v>
      </c>
      <c r="D8" s="116" t="s">
        <v>490</v>
      </c>
      <c r="E8" s="117" t="s">
        <v>37</v>
      </c>
      <c r="F8" s="115" t="s">
        <v>491</v>
      </c>
      <c r="G8" s="115" t="s">
        <v>492</v>
      </c>
      <c r="H8" s="115" t="str">
        <f>IF(B8="","",VLOOKUP(AD8,Varsayımlar!$B:$Q,5,0))</f>
        <v>TORTİLLAS 25 CM 4 PCS 260G</v>
      </c>
      <c r="I8" s="115">
        <f>IF(B8="","",VLOOKUP(AD8,Varsayımlar!B:T,19,0))</f>
        <v>0</v>
      </c>
      <c r="J8" s="115" t="str">
        <f>IF(B8="","",VLOOKUP(AD8,Varsayımlar!$B:$Q,6,0))</f>
        <v>SADE</v>
      </c>
      <c r="K8" s="115">
        <v>588</v>
      </c>
      <c r="L8" s="115"/>
      <c r="M8" s="115">
        <f>K8/84</f>
        <v>7</v>
      </c>
      <c r="N8" s="115"/>
      <c r="O8" s="115">
        <v>7</v>
      </c>
      <c r="P8" s="115">
        <f>IF(B8="","",VLOOKUP(AD8,Varsayımlar!$B:$Q,7,0)*K8)</f>
        <v>17640</v>
      </c>
      <c r="Q8" s="115">
        <f>IF(B8="","",VLOOKUP(AD8,Varsayımlar!$B:$Q,8,0))</f>
        <v>25</v>
      </c>
      <c r="R8" s="115" t="str">
        <f>IF(B8="","",VLOOKUP(AD8,Varsayımlar!$B:$Q,9,0))</f>
        <v>SOFT</v>
      </c>
      <c r="S8" s="115">
        <f>IF(B8="","",VLOOKUP(AD8,Varsayımlar!$B:$Q,10,0))</f>
        <v>4</v>
      </c>
      <c r="T8" s="115">
        <f>IF(B8="","",VLOOKUP(AD8,Varsayımlar!$B:$Q,11,0))</f>
        <v>30</v>
      </c>
      <c r="U8" s="115">
        <f>IF(B8="","",VLOOKUP(AD8,Varsayımlar!$B:$Q,12,0))</f>
        <v>260</v>
      </c>
      <c r="V8" s="115" t="str">
        <f>IF(B8="","",VLOOKUP(AD8,Varsayımlar!$B:$Q,13,0))</f>
        <v>YURTDIŞI</v>
      </c>
      <c r="W8" s="115">
        <f>IF(B8="","",VLOOKUP(AD8,Varsayımlar!$B:$Q,14,0))</f>
        <v>6</v>
      </c>
      <c r="X8" s="118">
        <v>46190</v>
      </c>
      <c r="Y8" s="118">
        <v>46373</v>
      </c>
      <c r="Z8" s="115">
        <v>26061725</v>
      </c>
      <c r="AA8" s="115" t="str">
        <f>IF(B8="","",VLOOKUP(AD8,Varsayımlar!$B:$Q,15,0))</f>
        <v>TRİTON -SKT ATILACAK</v>
      </c>
      <c r="AB8" s="115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2" ht="36" customHeight="1" x14ac:dyDescent="0.25">
      <c r="A9" s="9" t="s">
        <v>129</v>
      </c>
      <c r="B9" s="115" t="s">
        <v>17</v>
      </c>
      <c r="C9" s="116">
        <f>IF(B9="","",VLOOKUP(AD9,Varsayımlar!$B:$Q,3,0))</f>
        <v>8698829380698</v>
      </c>
      <c r="D9" s="116" t="s">
        <v>490</v>
      </c>
      <c r="E9" s="117" t="s">
        <v>37</v>
      </c>
      <c r="F9" s="115" t="s">
        <v>491</v>
      </c>
      <c r="G9" s="115" t="s">
        <v>493</v>
      </c>
      <c r="H9" s="115" t="str">
        <f>IF(B9="","",VLOOKUP(AD9,Varsayımlar!$B:$Q,5,0))</f>
        <v>TORTİLLAS 25 CM 4 PCS 260G</v>
      </c>
      <c r="I9" s="115">
        <f>IF(B9="","",VLOOKUP(AD9,Varsayımlar!B:T,19,0))</f>
        <v>0</v>
      </c>
      <c r="J9" s="115" t="str">
        <f>IF(B9="","",VLOOKUP(AD9,Varsayımlar!$B:$Q,6,0))</f>
        <v>SADE</v>
      </c>
      <c r="K9" s="115">
        <v>1848</v>
      </c>
      <c r="L9" s="115"/>
      <c r="M9" s="115">
        <f>K9/84</f>
        <v>22</v>
      </c>
      <c r="N9" s="115"/>
      <c r="O9" s="115">
        <v>22</v>
      </c>
      <c r="P9" s="115">
        <f>IF(B9="","",VLOOKUP(AD9,Varsayımlar!$B:$Q,7,0)*K9)</f>
        <v>55440</v>
      </c>
      <c r="Q9" s="115">
        <f>IF(B9="","",VLOOKUP(AD9,Varsayımlar!$B:$Q,8,0))</f>
        <v>25</v>
      </c>
      <c r="R9" s="115" t="str">
        <f>IF(B9="","",VLOOKUP(AD9,Varsayımlar!$B:$Q,9,0))</f>
        <v>SOFT</v>
      </c>
      <c r="S9" s="115">
        <f>IF(B9="","",VLOOKUP(AD9,Varsayımlar!$B:$Q,10,0))</f>
        <v>4</v>
      </c>
      <c r="T9" s="115">
        <f>IF(B9="","",VLOOKUP(AD9,Varsayımlar!$B:$Q,11,0))</f>
        <v>30</v>
      </c>
      <c r="U9" s="115">
        <f>IF(B9="","",VLOOKUP(AD9,Varsayımlar!$B:$Q,12,0))</f>
        <v>260</v>
      </c>
      <c r="V9" s="115" t="str">
        <f>IF(B9="","",VLOOKUP(AD9,Varsayımlar!$B:$Q,13,0))</f>
        <v>YURTDIŞI</v>
      </c>
      <c r="W9" s="115">
        <f>IF(B9="","",VLOOKUP(AD9,Varsayımlar!$B:$Q,14,0))</f>
        <v>6</v>
      </c>
      <c r="X9" s="118">
        <v>46190</v>
      </c>
      <c r="Y9" s="118">
        <v>46373</v>
      </c>
      <c r="Z9" s="115">
        <v>26061725</v>
      </c>
      <c r="AA9" s="115" t="str">
        <f>IF(B9="","",VLOOKUP(AD9,Varsayımlar!$B:$Q,15,0))</f>
        <v>TRİTON -SKT ATILACAK</v>
      </c>
      <c r="AB9" s="115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2" ht="36" hidden="1" customHeight="1" x14ac:dyDescent="0.25">
      <c r="A10" s="9" t="s">
        <v>133</v>
      </c>
      <c r="B10" s="120" t="s">
        <v>17</v>
      </c>
      <c r="C10" s="121">
        <f>IF(B10="","",VLOOKUP(AD10,Varsayımlar!$B:$Q,3,0))</f>
        <v>8698829380698</v>
      </c>
      <c r="D10" s="121" t="s">
        <v>494</v>
      </c>
      <c r="E10" s="122" t="s">
        <v>37</v>
      </c>
      <c r="F10" s="120" t="s">
        <v>495</v>
      </c>
      <c r="G10" s="120" t="s">
        <v>496</v>
      </c>
      <c r="H10" s="120" t="str">
        <f>IF(B10="","",VLOOKUP(AD10,Varsayımlar!$B:$Q,5,0))</f>
        <v>TORTİLLAS 25 CM 4 PCS 260G</v>
      </c>
      <c r="I10" s="120">
        <f>IF(B10="","",VLOOKUP(AD10,Varsayımlar!B:T,19,0))</f>
        <v>0</v>
      </c>
      <c r="J10" s="120" t="str">
        <f>IF(B10="","",VLOOKUP(AD10,Varsayımlar!$B:$Q,6,0))</f>
        <v>SADE</v>
      </c>
      <c r="K10" s="120">
        <v>1428</v>
      </c>
      <c r="L10" s="120"/>
      <c r="M10" s="120">
        <f t="shared" si="0"/>
        <v>17</v>
      </c>
      <c r="N10" s="120"/>
      <c r="O10" s="120">
        <v>15</v>
      </c>
      <c r="P10" s="120">
        <f>IF(B10="","",VLOOKUP(AD10,Varsayımlar!$B:$Q,7,0)*K10)</f>
        <v>42840</v>
      </c>
      <c r="Q10" s="120">
        <f>IF(B10="","",VLOOKUP(AD10,Varsayımlar!$B:$Q,8,0))</f>
        <v>25</v>
      </c>
      <c r="R10" s="120" t="str">
        <f>IF(B10="","",VLOOKUP(AD10,Varsayımlar!$B:$Q,9,0))</f>
        <v>SOFT</v>
      </c>
      <c r="S10" s="120">
        <f>IF(B10="","",VLOOKUP(AD10,Varsayımlar!$B:$Q,10,0))</f>
        <v>4</v>
      </c>
      <c r="T10" s="120">
        <f>IF(B10="","",VLOOKUP(AD10,Varsayımlar!$B:$Q,11,0))</f>
        <v>30</v>
      </c>
      <c r="U10" s="120">
        <f>IF(B10="","",VLOOKUP(AD10,Varsayımlar!$B:$Q,12,0))</f>
        <v>260</v>
      </c>
      <c r="V10" s="120" t="str">
        <f>IF(B10="","",VLOOKUP(AD10,Varsayımlar!$B:$Q,13,0))</f>
        <v>YURTDIŞI</v>
      </c>
      <c r="W10" s="120">
        <f>IF(B10="","",VLOOKUP(AD10,Varsayımlar!$B:$Q,14,0))</f>
        <v>6</v>
      </c>
      <c r="X10" s="123">
        <v>46191</v>
      </c>
      <c r="Y10" s="123">
        <v>46374</v>
      </c>
      <c r="Z10" s="120">
        <v>26061825</v>
      </c>
      <c r="AA10" s="120" t="str">
        <f>IF(B10="","",VLOOKUP(AD10,Varsayımlar!$B:$Q,15,0))</f>
        <v>TRİTON -SKT ATILACAK</v>
      </c>
      <c r="AB10" s="120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2" ht="36" hidden="1" customHeight="1" x14ac:dyDescent="0.25">
      <c r="A11" s="9" t="s">
        <v>134</v>
      </c>
      <c r="B11" s="120" t="s">
        <v>17</v>
      </c>
      <c r="C11" s="121">
        <f>IF(B11="","",VLOOKUP(AD11,Varsayımlar!$B:$Q,3,0))</f>
        <v>8698829380698</v>
      </c>
      <c r="D11" s="121" t="s">
        <v>494</v>
      </c>
      <c r="E11" s="122" t="s">
        <v>37</v>
      </c>
      <c r="F11" s="120" t="s">
        <v>495</v>
      </c>
      <c r="G11" s="120" t="s">
        <v>497</v>
      </c>
      <c r="H11" s="120" t="str">
        <f>IF(B11="","",VLOOKUP(AD11,Varsayımlar!$B:$Q,5,0))</f>
        <v>TORTİLLAS 25 CM 4 PCS 260G</v>
      </c>
      <c r="I11" s="120">
        <f>IF(B11="","",VLOOKUP(AD11,Varsayımlar!B:T,19,0))</f>
        <v>0</v>
      </c>
      <c r="J11" s="120" t="str">
        <f>IF(B11="","",VLOOKUP(AD11,Varsayımlar!$B:$Q,6,0))</f>
        <v>SADE</v>
      </c>
      <c r="K11" s="120">
        <v>1008</v>
      </c>
      <c r="L11" s="120"/>
      <c r="M11" s="120">
        <f t="shared" si="0"/>
        <v>12</v>
      </c>
      <c r="N11" s="120"/>
      <c r="O11" s="120">
        <v>10</v>
      </c>
      <c r="P11" s="120">
        <f>IF(B11="","",VLOOKUP(AD11,Varsayımlar!$B:$Q,7,0)*K11)</f>
        <v>30240</v>
      </c>
      <c r="Q11" s="120">
        <f>IF(B11="","",VLOOKUP(AD11,Varsayımlar!$B:$Q,8,0))</f>
        <v>25</v>
      </c>
      <c r="R11" s="120" t="str">
        <f>IF(B11="","",VLOOKUP(AD11,Varsayımlar!$B:$Q,9,0))</f>
        <v>SOFT</v>
      </c>
      <c r="S11" s="120">
        <f>IF(B11="","",VLOOKUP(AD11,Varsayımlar!$B:$Q,10,0))</f>
        <v>4</v>
      </c>
      <c r="T11" s="120">
        <f>IF(B11="","",VLOOKUP(AD11,Varsayımlar!$B:$Q,11,0))</f>
        <v>30</v>
      </c>
      <c r="U11" s="120">
        <f>IF(B11="","",VLOOKUP(AD11,Varsayımlar!$B:$Q,12,0))</f>
        <v>260</v>
      </c>
      <c r="V11" s="120" t="str">
        <f>IF(B11="","",VLOOKUP(AD11,Varsayımlar!$B:$Q,13,0))</f>
        <v>YURTDIŞI</v>
      </c>
      <c r="W11" s="120">
        <f>IF(B11="","",VLOOKUP(AD11,Varsayımlar!$B:$Q,14,0))</f>
        <v>6</v>
      </c>
      <c r="X11" s="123">
        <v>46191</v>
      </c>
      <c r="Y11" s="123">
        <v>46374</v>
      </c>
      <c r="Z11" s="120">
        <v>26061825</v>
      </c>
      <c r="AA11" s="120" t="str">
        <f>IF(B11="","",VLOOKUP(AD11,Varsayımlar!$B:$Q,15,0))</f>
        <v>TRİTON -SKT ATILACAK</v>
      </c>
      <c r="AB11" s="120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2" ht="36" hidden="1" customHeight="1" x14ac:dyDescent="0.25">
      <c r="A12" s="9" t="s">
        <v>135</v>
      </c>
      <c r="B12" s="70" t="s">
        <v>17</v>
      </c>
      <c r="C12" s="71">
        <f>IF(B12="","",VLOOKUP(AD12,Varsayımlar!$B:$Q,3,0))</f>
        <v>8698829380698</v>
      </c>
      <c r="D12" s="71" t="s">
        <v>498</v>
      </c>
      <c r="E12" s="106" t="s">
        <v>37</v>
      </c>
      <c r="F12" s="70" t="s">
        <v>499</v>
      </c>
      <c r="G12" s="70" t="s">
        <v>500</v>
      </c>
      <c r="H12" s="70" t="str">
        <f>IF(B12="","",VLOOKUP(AD12,Varsayımlar!$B:$Q,5,0))</f>
        <v>TORTİLLAS 25 CM 4 PCS 260G</v>
      </c>
      <c r="I12" s="70">
        <f>IF(B12="","",VLOOKUP(AD12,Varsayımlar!B:T,19,0))</f>
        <v>0</v>
      </c>
      <c r="J12" s="70" t="str">
        <f>IF(B12="","",VLOOKUP(AD12,Varsayımlar!$B:$Q,6,0))</f>
        <v>SADE</v>
      </c>
      <c r="K12" s="70">
        <v>1512</v>
      </c>
      <c r="L12" s="70"/>
      <c r="M12" s="70">
        <f t="shared" si="0"/>
        <v>18</v>
      </c>
      <c r="N12" s="70"/>
      <c r="O12" s="70">
        <v>15</v>
      </c>
      <c r="P12" s="70">
        <f>IF(B12="","",VLOOKUP(AD12,Varsayımlar!$B:$Q,7,0)*K12)</f>
        <v>45360</v>
      </c>
      <c r="Q12" s="70">
        <f>IF(B12="","",VLOOKUP(AD12,Varsayımlar!$B:$Q,8,0))</f>
        <v>25</v>
      </c>
      <c r="R12" s="70" t="str">
        <f>IF(B12="","",VLOOKUP(AD12,Varsayımlar!$B:$Q,9,0))</f>
        <v>SOFT</v>
      </c>
      <c r="S12" s="70">
        <f>IF(B12="","",VLOOKUP(AD12,Varsayımlar!$B:$Q,10,0))</f>
        <v>4</v>
      </c>
      <c r="T12" s="70">
        <f>IF(B12="","",VLOOKUP(AD12,Varsayımlar!$B:$Q,11,0))</f>
        <v>30</v>
      </c>
      <c r="U12" s="70">
        <f>IF(B12="","",VLOOKUP(AD12,Varsayımlar!$B:$Q,12,0))</f>
        <v>260</v>
      </c>
      <c r="V12" s="70" t="str">
        <f>IF(B12="","",VLOOKUP(AD12,Varsayımlar!$B:$Q,13,0))</f>
        <v>YURTDIŞI</v>
      </c>
      <c r="W12" s="70">
        <f>IF(B12="","",VLOOKUP(AD12,Varsayımlar!$B:$Q,14,0))</f>
        <v>6</v>
      </c>
      <c r="X12" s="73">
        <v>46192</v>
      </c>
      <c r="Y12" s="73">
        <v>46375</v>
      </c>
      <c r="Z12" s="70">
        <v>26061925</v>
      </c>
      <c r="AA12" s="70" t="str">
        <f>IF(B12="","",VLOOKUP(AD12,Varsayımlar!$B:$Q,15,0))</f>
        <v>TRİTON -SKT ATILACAK</v>
      </c>
      <c r="AB12" s="70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2" ht="36" hidden="1" customHeight="1" x14ac:dyDescent="0.25">
      <c r="A13" s="9" t="s">
        <v>136</v>
      </c>
      <c r="B13" s="70" t="s">
        <v>17</v>
      </c>
      <c r="C13" s="71">
        <f>IF(B13="","",VLOOKUP(AD13,Varsayımlar!$B:$Q,3,0))</f>
        <v>8698829380698</v>
      </c>
      <c r="D13" s="71" t="s">
        <v>498</v>
      </c>
      <c r="E13" s="106" t="s">
        <v>37</v>
      </c>
      <c r="F13" s="70" t="s">
        <v>499</v>
      </c>
      <c r="G13" s="70" t="s">
        <v>501</v>
      </c>
      <c r="H13" s="70" t="str">
        <f>IF(B13="","",VLOOKUP(AD13,Varsayımlar!$B:$Q,5,0))</f>
        <v>TORTİLLAS 25 CM 4 PCS 260G</v>
      </c>
      <c r="I13" s="70">
        <f>IF(B13="","",VLOOKUP(AD13,Varsayımlar!B:T,19,0))</f>
        <v>0</v>
      </c>
      <c r="J13" s="70" t="str">
        <f>IF(B13="","",VLOOKUP(AD13,Varsayımlar!$B:$Q,6,0))</f>
        <v>SADE</v>
      </c>
      <c r="K13" s="70">
        <v>924</v>
      </c>
      <c r="L13" s="70"/>
      <c r="M13" s="70">
        <f t="shared" si="0"/>
        <v>11</v>
      </c>
      <c r="N13" s="70"/>
      <c r="O13" s="70">
        <v>10</v>
      </c>
      <c r="P13" s="70">
        <f>IF(B13="","",VLOOKUP(AD13,Varsayımlar!$B:$Q,7,0)*K13)</f>
        <v>27720</v>
      </c>
      <c r="Q13" s="70">
        <f>IF(B13="","",VLOOKUP(AD13,Varsayımlar!$B:$Q,8,0))</f>
        <v>25</v>
      </c>
      <c r="R13" s="70" t="str">
        <f>IF(B13="","",VLOOKUP(AD13,Varsayımlar!$B:$Q,9,0))</f>
        <v>SOFT</v>
      </c>
      <c r="S13" s="70">
        <f>IF(B13="","",VLOOKUP(AD13,Varsayımlar!$B:$Q,10,0))</f>
        <v>4</v>
      </c>
      <c r="T13" s="70">
        <f>IF(B13="","",VLOOKUP(AD13,Varsayımlar!$B:$Q,11,0))</f>
        <v>30</v>
      </c>
      <c r="U13" s="70">
        <f>IF(B13="","",VLOOKUP(AD13,Varsayımlar!$B:$Q,12,0))</f>
        <v>260</v>
      </c>
      <c r="V13" s="70" t="str">
        <f>IF(B13="","",VLOOKUP(AD13,Varsayımlar!$B:$Q,13,0))</f>
        <v>YURTDIŞI</v>
      </c>
      <c r="W13" s="70">
        <f>IF(B13="","",VLOOKUP(AD13,Varsayımlar!$B:$Q,14,0))</f>
        <v>6</v>
      </c>
      <c r="X13" s="73">
        <v>46192</v>
      </c>
      <c r="Y13" s="73">
        <v>46375</v>
      </c>
      <c r="Z13" s="70">
        <v>26061925</v>
      </c>
      <c r="AA13" s="70" t="str">
        <f>IF(B13="","",VLOOKUP(AD13,Varsayımlar!$B:$Q,15,0))</f>
        <v>TRİTON -SKT ATILACAK</v>
      </c>
      <c r="AB13" s="70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2" ht="36" hidden="1" customHeight="1" x14ac:dyDescent="0.25">
      <c r="A14" s="9" t="s">
        <v>190</v>
      </c>
      <c r="B14" s="77" t="s">
        <v>17</v>
      </c>
      <c r="C14" s="76">
        <f>IF(B14="","",VLOOKUP(AD14,Varsayımlar!$B:$Q,3,0))</f>
        <v>8698829380698</v>
      </c>
      <c r="D14" s="76" t="s">
        <v>502</v>
      </c>
      <c r="E14" s="119" t="s">
        <v>37</v>
      </c>
      <c r="F14" s="77" t="s">
        <v>503</v>
      </c>
      <c r="G14" s="77" t="s">
        <v>504</v>
      </c>
      <c r="H14" s="77" t="str">
        <f>IF(B14="","",VLOOKUP(AD14,Varsayımlar!$B:$Q,5,0))</f>
        <v>TORTİLLAS 25 CM 4 PCS 260G</v>
      </c>
      <c r="I14" s="77">
        <f>IF(B14="","",VLOOKUP(AD14,Varsayımlar!B:T,19,0))</f>
        <v>0</v>
      </c>
      <c r="J14" s="77" t="str">
        <f>IF(B14="","",VLOOKUP(AD14,Varsayımlar!$B:$Q,6,0))</f>
        <v>SADE</v>
      </c>
      <c r="K14" s="77">
        <v>2016</v>
      </c>
      <c r="L14" s="77"/>
      <c r="M14" s="77">
        <f t="shared" si="0"/>
        <v>24</v>
      </c>
      <c r="N14" s="77"/>
      <c r="O14" s="77"/>
      <c r="P14" s="77">
        <f>IF(B14="","",VLOOKUP(AD14,Varsayımlar!$B:$Q,7,0)*K14)</f>
        <v>60480</v>
      </c>
      <c r="Q14" s="77">
        <f>IF(B14="","",VLOOKUP(AD14,Varsayımlar!$B:$Q,8,0))</f>
        <v>25</v>
      </c>
      <c r="R14" s="77" t="str">
        <f>IF(B14="","",VLOOKUP(AD14,Varsayımlar!$B:$Q,9,0))</f>
        <v>SOFT</v>
      </c>
      <c r="S14" s="77">
        <f>IF(B14="","",VLOOKUP(AD14,Varsayımlar!$B:$Q,10,0))</f>
        <v>4</v>
      </c>
      <c r="T14" s="77">
        <f>IF(B14="","",VLOOKUP(AD14,Varsayımlar!$B:$Q,11,0))</f>
        <v>30</v>
      </c>
      <c r="U14" s="77">
        <f>IF(B14="","",VLOOKUP(AD14,Varsayımlar!$B:$Q,12,0))</f>
        <v>260</v>
      </c>
      <c r="V14" s="77" t="str">
        <f>IF(B14="","",VLOOKUP(AD14,Varsayımlar!$B:$Q,13,0))</f>
        <v>YURTDIŞI</v>
      </c>
      <c r="W14" s="77">
        <f>IF(B14="","",VLOOKUP(AD14,Varsayımlar!$B:$Q,14,0))</f>
        <v>6</v>
      </c>
      <c r="X14" s="78">
        <v>46195</v>
      </c>
      <c r="Y14" s="78">
        <v>46378</v>
      </c>
      <c r="Z14" s="77">
        <v>26062225</v>
      </c>
      <c r="AA14" s="77" t="str">
        <f>IF(B14="","",VLOOKUP(AD14,Varsayımlar!$B:$Q,15,0))</f>
        <v>TRİTON -SKT ATILACAK</v>
      </c>
      <c r="AB14" s="77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2" ht="36" hidden="1" customHeight="1" x14ac:dyDescent="0.25">
      <c r="A15" s="9" t="s">
        <v>191</v>
      </c>
      <c r="B15" s="77" t="s">
        <v>17</v>
      </c>
      <c r="C15" s="76">
        <f>IF(B15="","",VLOOKUP(AD15,Varsayımlar!$B:$Q,3,0))</f>
        <v>8698829380698</v>
      </c>
      <c r="D15" s="76" t="s">
        <v>502</v>
      </c>
      <c r="E15" s="119" t="s">
        <v>37</v>
      </c>
      <c r="F15" s="77" t="s">
        <v>503</v>
      </c>
      <c r="G15" s="77" t="s">
        <v>505</v>
      </c>
      <c r="H15" s="77" t="str">
        <f>IF(B15="","",VLOOKUP(AD15,Varsayımlar!$B:$Q,5,0))</f>
        <v>TORTİLLAS 25 CM 4 PCS 260G</v>
      </c>
      <c r="I15" s="77">
        <f>IF(B15="","",VLOOKUP(AD15,Varsayımlar!B:T,19,0))</f>
        <v>0</v>
      </c>
      <c r="J15" s="77" t="str">
        <f>IF(B15="","",VLOOKUP(AD15,Varsayımlar!$B:$Q,6,0))</f>
        <v>SADE</v>
      </c>
      <c r="K15" s="77">
        <v>420</v>
      </c>
      <c r="L15" s="77"/>
      <c r="M15" s="77">
        <f t="shared" si="0"/>
        <v>5</v>
      </c>
      <c r="N15" s="77"/>
      <c r="O15" s="77"/>
      <c r="P15" s="77">
        <f>IF(B15="","",VLOOKUP(AD15,Varsayımlar!$B:$Q,7,0)*K15)</f>
        <v>12600</v>
      </c>
      <c r="Q15" s="77">
        <f>IF(B15="","",VLOOKUP(AD15,Varsayımlar!$B:$Q,8,0))</f>
        <v>25</v>
      </c>
      <c r="R15" s="77" t="str">
        <f>IF(B15="","",VLOOKUP(AD15,Varsayımlar!$B:$Q,9,0))</f>
        <v>SOFT</v>
      </c>
      <c r="S15" s="77">
        <f>IF(B15="","",VLOOKUP(AD15,Varsayımlar!$B:$Q,10,0))</f>
        <v>4</v>
      </c>
      <c r="T15" s="77">
        <f>IF(B15="","",VLOOKUP(AD15,Varsayımlar!$B:$Q,11,0))</f>
        <v>30</v>
      </c>
      <c r="U15" s="77">
        <f>IF(B15="","",VLOOKUP(AD15,Varsayımlar!$B:$Q,12,0))</f>
        <v>260</v>
      </c>
      <c r="V15" s="77" t="str">
        <f>IF(B15="","",VLOOKUP(AD15,Varsayımlar!$B:$Q,13,0))</f>
        <v>YURTDIŞI</v>
      </c>
      <c r="W15" s="77">
        <f>IF(B15="","",VLOOKUP(AD15,Varsayımlar!$B:$Q,14,0))</f>
        <v>6</v>
      </c>
      <c r="X15" s="78">
        <v>46195</v>
      </c>
      <c r="Y15" s="78">
        <v>46378</v>
      </c>
      <c r="Z15" s="77">
        <v>26062225</v>
      </c>
      <c r="AA15" s="77" t="str">
        <f>IF(B15="","",VLOOKUP(AD15,Varsayımlar!$B:$Q,15,0))</f>
        <v>TRİTON -SKT ATILACAK</v>
      </c>
      <c r="AB15" s="77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2" ht="36" hidden="1" customHeight="1" x14ac:dyDescent="0.25">
      <c r="A16" s="9" t="s">
        <v>192</v>
      </c>
      <c r="B16" s="111" t="s">
        <v>17</v>
      </c>
      <c r="C16" s="112">
        <f>IF(B16="","",VLOOKUP(AD16,Varsayımlar!$B:$Q,3,0))</f>
        <v>8698829380698</v>
      </c>
      <c r="D16" s="112" t="s">
        <v>506</v>
      </c>
      <c r="E16" s="113" t="s">
        <v>37</v>
      </c>
      <c r="F16" s="111" t="s">
        <v>507</v>
      </c>
      <c r="G16" s="111" t="s">
        <v>508</v>
      </c>
      <c r="H16" s="111" t="str">
        <f>IF(B16="","",VLOOKUP(AD16,Varsayımlar!$B:$Q,5,0))</f>
        <v>TORTİLLAS 25 CM 4 PCS 260G</v>
      </c>
      <c r="I16" s="111">
        <f>IF(B16="","",VLOOKUP(AD16,Varsayımlar!B:T,19,0))</f>
        <v>0</v>
      </c>
      <c r="J16" s="111" t="str">
        <f>IF(B16="","",VLOOKUP(AD16,Varsayımlar!$B:$Q,6,0))</f>
        <v>SADE</v>
      </c>
      <c r="K16" s="111">
        <v>2436</v>
      </c>
      <c r="L16" s="111"/>
      <c r="M16" s="111">
        <f t="shared" si="0"/>
        <v>29</v>
      </c>
      <c r="N16" s="111"/>
      <c r="O16" s="111"/>
      <c r="P16" s="111">
        <f>IF(B16="","",VLOOKUP(AD16,Varsayımlar!$B:$Q,7,0)*K16)</f>
        <v>73080</v>
      </c>
      <c r="Q16" s="111">
        <f>IF(B16="","",VLOOKUP(AD16,Varsayımlar!$B:$Q,8,0))</f>
        <v>25</v>
      </c>
      <c r="R16" s="111" t="str">
        <f>IF(B16="","",VLOOKUP(AD16,Varsayımlar!$B:$Q,9,0))</f>
        <v>SOFT</v>
      </c>
      <c r="S16" s="111">
        <f>IF(B16="","",VLOOKUP(AD16,Varsayımlar!$B:$Q,10,0))</f>
        <v>4</v>
      </c>
      <c r="T16" s="111">
        <f>IF(B16="","",VLOOKUP(AD16,Varsayımlar!$B:$Q,11,0))</f>
        <v>30</v>
      </c>
      <c r="U16" s="111">
        <f>IF(B16="","",VLOOKUP(AD16,Varsayımlar!$B:$Q,12,0))</f>
        <v>260</v>
      </c>
      <c r="V16" s="111" t="str">
        <f>IF(B16="","",VLOOKUP(AD16,Varsayımlar!$B:$Q,13,0))</f>
        <v>YURTDIŞI</v>
      </c>
      <c r="W16" s="111">
        <f>IF(B16="","",VLOOKUP(AD16,Varsayımlar!$B:$Q,14,0))</f>
        <v>6</v>
      </c>
      <c r="X16" s="114">
        <v>46196</v>
      </c>
      <c r="Y16" s="114">
        <v>46379</v>
      </c>
      <c r="Z16" s="111">
        <v>26062325</v>
      </c>
      <c r="AA16" s="111" t="str">
        <f>IF(B16="","",VLOOKUP(AD16,Varsayımlar!$B:$Q,15,0))</f>
        <v>TRİTON -SKT ATILACAK</v>
      </c>
      <c r="AB16" s="111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hidden="1" customHeight="1" x14ac:dyDescent="0.25">
      <c r="A17" s="9" t="s">
        <v>193</v>
      </c>
      <c r="B17" s="107" t="s">
        <v>17</v>
      </c>
      <c r="C17" s="108">
        <f>IF(B17="","",VLOOKUP(AD17,Varsayımlar!$B:$Q,3,0))</f>
        <v>8698829380698</v>
      </c>
      <c r="D17" s="108" t="s">
        <v>509</v>
      </c>
      <c r="E17" s="109" t="s">
        <v>37</v>
      </c>
      <c r="F17" s="107" t="s">
        <v>510</v>
      </c>
      <c r="G17" s="107" t="s">
        <v>511</v>
      </c>
      <c r="H17" s="107" t="str">
        <f>IF(B17="","",VLOOKUP(AD17,Varsayımlar!$B:$Q,5,0))</f>
        <v>TORTİLLAS 25 CM 4 PCS 260G</v>
      </c>
      <c r="I17" s="107">
        <f>IF(B17="","",VLOOKUP(AD17,Varsayımlar!B:T,19,0))</f>
        <v>0</v>
      </c>
      <c r="J17" s="107" t="str">
        <f>IF(B17="","",VLOOKUP(AD17,Varsayımlar!$B:$Q,6,0))</f>
        <v>SADE</v>
      </c>
      <c r="K17" s="107">
        <v>1428</v>
      </c>
      <c r="L17" s="107"/>
      <c r="M17" s="107">
        <f t="shared" si="0"/>
        <v>17</v>
      </c>
      <c r="N17" s="107"/>
      <c r="O17" s="107"/>
      <c r="P17" s="107">
        <f>IF(B17="","",VLOOKUP(AD17,Varsayımlar!$B:$Q,7,0)*K17)</f>
        <v>42840</v>
      </c>
      <c r="Q17" s="107">
        <f>IF(B17="","",VLOOKUP(AD17,Varsayımlar!$B:$Q,8,0))</f>
        <v>25</v>
      </c>
      <c r="R17" s="107" t="str">
        <f>IF(B17="","",VLOOKUP(AD17,Varsayımlar!$B:$Q,9,0))</f>
        <v>SOFT</v>
      </c>
      <c r="S17" s="107">
        <f>IF(B17="","",VLOOKUP(AD17,Varsayımlar!$B:$Q,10,0))</f>
        <v>4</v>
      </c>
      <c r="T17" s="107">
        <f>IF(B17="","",VLOOKUP(AD17,Varsayımlar!$B:$Q,11,0))</f>
        <v>30</v>
      </c>
      <c r="U17" s="107">
        <f>IF(B17="","",VLOOKUP(AD17,Varsayımlar!$B:$Q,12,0))</f>
        <v>260</v>
      </c>
      <c r="V17" s="107" t="str">
        <f>IF(B17="","",VLOOKUP(AD17,Varsayımlar!$B:$Q,13,0))</f>
        <v>YURTDIŞI</v>
      </c>
      <c r="W17" s="107">
        <f>IF(B17="","",VLOOKUP(AD17,Varsayımlar!$B:$Q,14,0))</f>
        <v>6</v>
      </c>
      <c r="X17" s="110">
        <v>46197</v>
      </c>
      <c r="Y17" s="110">
        <v>46380</v>
      </c>
      <c r="Z17" s="107">
        <v>26062425</v>
      </c>
      <c r="AA17" s="107" t="str">
        <f>IF(B17="","",VLOOKUP(AD17,Varsayımlar!$B:$Q,15,0))</f>
        <v>TRİTON -SKT ATILACAK</v>
      </c>
      <c r="AB17" s="107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hidden="1" customHeight="1" x14ac:dyDescent="0.25">
      <c r="A18" s="9" t="s">
        <v>194</v>
      </c>
      <c r="B18" s="107" t="s">
        <v>17</v>
      </c>
      <c r="C18" s="108">
        <f>IF(B18="","",VLOOKUP(AD18,Varsayımlar!$B:$Q,3,0))</f>
        <v>8698829380698</v>
      </c>
      <c r="D18" s="108" t="s">
        <v>509</v>
      </c>
      <c r="E18" s="109" t="s">
        <v>37</v>
      </c>
      <c r="F18" s="107" t="s">
        <v>510</v>
      </c>
      <c r="G18" s="107" t="s">
        <v>512</v>
      </c>
      <c r="H18" s="107" t="str">
        <f>IF(B18="","",VLOOKUP(AD18,Varsayımlar!$B:$Q,5,0))</f>
        <v>TORTİLLAS 25 CM 4 PCS 260G</v>
      </c>
      <c r="I18" s="107">
        <f>IF(B18="","",VLOOKUP(AD18,Varsayımlar!B:T,19,0))</f>
        <v>0</v>
      </c>
      <c r="J18" s="107" t="str">
        <f>IF(B18="","",VLOOKUP(AD18,Varsayımlar!$B:$Q,6,0))</f>
        <v>SADE</v>
      </c>
      <c r="K18" s="107">
        <v>1008</v>
      </c>
      <c r="L18" s="107"/>
      <c r="M18" s="107">
        <f t="shared" si="0"/>
        <v>12</v>
      </c>
      <c r="N18" s="107"/>
      <c r="O18" s="107"/>
      <c r="P18" s="107">
        <f>IF(B18="","",VLOOKUP(AD18,Varsayımlar!$B:$Q,7,0)*K18)</f>
        <v>30240</v>
      </c>
      <c r="Q18" s="107">
        <f>IF(B18="","",VLOOKUP(AD18,Varsayımlar!$B:$Q,8,0))</f>
        <v>25</v>
      </c>
      <c r="R18" s="107" t="str">
        <f>IF(B18="","",VLOOKUP(AD18,Varsayımlar!$B:$Q,9,0))</f>
        <v>SOFT</v>
      </c>
      <c r="S18" s="107">
        <f>IF(B18="","",VLOOKUP(AD18,Varsayımlar!$B:$Q,10,0))</f>
        <v>4</v>
      </c>
      <c r="T18" s="107">
        <f>IF(B18="","",VLOOKUP(AD18,Varsayımlar!$B:$Q,11,0))</f>
        <v>30</v>
      </c>
      <c r="U18" s="107">
        <f>IF(B18="","",VLOOKUP(AD18,Varsayımlar!$B:$Q,12,0))</f>
        <v>260</v>
      </c>
      <c r="V18" s="107" t="str">
        <f>IF(B18="","",VLOOKUP(AD18,Varsayımlar!$B:$Q,13,0))</f>
        <v>YURTDIŞI</v>
      </c>
      <c r="W18" s="107">
        <f>IF(B18="","",VLOOKUP(AD18,Varsayımlar!$B:$Q,14,0))</f>
        <v>6</v>
      </c>
      <c r="X18" s="110">
        <v>46197</v>
      </c>
      <c r="Y18" s="110">
        <v>46380</v>
      </c>
      <c r="Z18" s="107">
        <v>26062425</v>
      </c>
      <c r="AA18" s="107" t="str">
        <f>IF(B18="","",VLOOKUP(AD18,Varsayımlar!$B:$Q,15,0))</f>
        <v>TRİTON -SKT ATILACAK</v>
      </c>
      <c r="AB18" s="107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hidden="1" customHeight="1" x14ac:dyDescent="0.25">
      <c r="A19" s="9" t="s">
        <v>195</v>
      </c>
      <c r="B19" s="67" t="s">
        <v>17</v>
      </c>
      <c r="C19" s="4">
        <f>IF(B19="","",VLOOKUP(AD19,Varsayımlar!$B:$Q,3,0))</f>
        <v>8698829380698</v>
      </c>
      <c r="D19" s="4" t="s">
        <v>513</v>
      </c>
      <c r="E19" s="105" t="s">
        <v>37</v>
      </c>
      <c r="F19" s="67" t="s">
        <v>514</v>
      </c>
      <c r="G19" s="67" t="s">
        <v>515</v>
      </c>
      <c r="H19" s="67" t="str">
        <f>IF(B19="","",VLOOKUP(AD19,Varsayımlar!$B:$Q,5,0))</f>
        <v>TORTİLLAS 25 CM 4 PCS 260G</v>
      </c>
      <c r="I19" s="67">
        <f>IF(B19="","",VLOOKUP(AD19,Varsayımlar!B:T,19,0))</f>
        <v>0</v>
      </c>
      <c r="J19" s="67" t="str">
        <f>IF(B19="","",VLOOKUP(AD19,Varsayımlar!$B:$Q,6,0))</f>
        <v>SADE</v>
      </c>
      <c r="K19" s="67">
        <v>1344</v>
      </c>
      <c r="L19" s="67"/>
      <c r="M19" s="67">
        <f t="shared" si="0"/>
        <v>16</v>
      </c>
      <c r="N19" s="67"/>
      <c r="O19" s="67"/>
      <c r="P19" s="67">
        <f>IF(B19="","",VLOOKUP(AD19,Varsayımlar!$B:$Q,7,0)*K19)</f>
        <v>40320</v>
      </c>
      <c r="Q19" s="67">
        <f>IF(B19="","",VLOOKUP(AD19,Varsayımlar!$B:$Q,8,0))</f>
        <v>25</v>
      </c>
      <c r="R19" s="67" t="str">
        <f>IF(B19="","",VLOOKUP(AD19,Varsayımlar!$B:$Q,9,0))</f>
        <v>SOFT</v>
      </c>
      <c r="S19" s="67">
        <f>IF(B19="","",VLOOKUP(AD19,Varsayımlar!$B:$Q,10,0))</f>
        <v>4</v>
      </c>
      <c r="T19" s="67">
        <f>IF(B19="","",VLOOKUP(AD19,Varsayımlar!$B:$Q,11,0))</f>
        <v>30</v>
      </c>
      <c r="U19" s="67">
        <f>IF(B19="","",VLOOKUP(AD19,Varsayımlar!$B:$Q,12,0))</f>
        <v>260</v>
      </c>
      <c r="V19" s="67" t="str">
        <f>IF(B19="","",VLOOKUP(AD19,Varsayımlar!$B:$Q,13,0))</f>
        <v>YURTDIŞI</v>
      </c>
      <c r="W19" s="67">
        <f>IF(B19="","",VLOOKUP(AD19,Varsayımlar!$B:$Q,14,0))</f>
        <v>6</v>
      </c>
      <c r="X19" s="68">
        <v>46198</v>
      </c>
      <c r="Y19" s="68">
        <v>46381</v>
      </c>
      <c r="Z19" s="67">
        <v>26062525</v>
      </c>
      <c r="AA19" s="67" t="str">
        <f>IF(B19="","",VLOOKUP(AD19,Varsayımlar!$B:$Q,15,0))</f>
        <v>TRİTON -SKT ATILACAK</v>
      </c>
      <c r="AB19" s="67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hidden="1" customHeight="1" x14ac:dyDescent="0.25">
      <c r="A20" s="9" t="s">
        <v>196</v>
      </c>
      <c r="B20" s="67" t="s">
        <v>17</v>
      </c>
      <c r="C20" s="4">
        <f>IF(B20="","",VLOOKUP(AD20,Varsayımlar!$B:$Q,3,0))</f>
        <v>8698829380698</v>
      </c>
      <c r="D20" s="4" t="s">
        <v>513</v>
      </c>
      <c r="E20" s="105" t="s">
        <v>37</v>
      </c>
      <c r="F20" s="67" t="s">
        <v>514</v>
      </c>
      <c r="G20" s="67" t="s">
        <v>516</v>
      </c>
      <c r="H20" s="67" t="str">
        <f>IF(B20="","",VLOOKUP(AD20,Varsayımlar!$B:$Q,5,0))</f>
        <v>TORTİLLAS 25 CM 4 PCS 260G</v>
      </c>
      <c r="I20" s="67">
        <f>IF(B20="","",VLOOKUP(AD20,Varsayımlar!B:T,19,0))</f>
        <v>0</v>
      </c>
      <c r="J20" s="67" t="str">
        <f>IF(B20="","",VLOOKUP(AD20,Varsayımlar!$B:$Q,6,0))</f>
        <v>SADE</v>
      </c>
      <c r="K20" s="67">
        <v>1092</v>
      </c>
      <c r="L20" s="67"/>
      <c r="M20" s="67">
        <f t="shared" si="0"/>
        <v>13</v>
      </c>
      <c r="N20" s="67"/>
      <c r="O20" s="67"/>
      <c r="P20" s="67">
        <f>IF(B20="","",VLOOKUP(AD20,Varsayımlar!$B:$Q,7,0)*K20)</f>
        <v>32760</v>
      </c>
      <c r="Q20" s="67">
        <f>IF(B20="","",VLOOKUP(AD20,Varsayımlar!$B:$Q,8,0))</f>
        <v>25</v>
      </c>
      <c r="R20" s="67" t="str">
        <f>IF(B20="","",VLOOKUP(AD20,Varsayımlar!$B:$Q,9,0))</f>
        <v>SOFT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260</v>
      </c>
      <c r="V20" s="67" t="str">
        <f>IF(B20="","",VLOOKUP(AD20,Varsayımlar!$B:$Q,13,0))</f>
        <v>YURTDIŞI</v>
      </c>
      <c r="W20" s="67">
        <f>IF(B20="","",VLOOKUP(AD20,Varsayımlar!$B:$Q,14,0))</f>
        <v>6</v>
      </c>
      <c r="X20" s="68">
        <v>46198</v>
      </c>
      <c r="Y20" s="68">
        <v>46381</v>
      </c>
      <c r="Z20" s="67">
        <v>26062525</v>
      </c>
      <c r="AA20" s="67" t="str">
        <f>IF(B20="","",VLOOKUP(AD20,Varsayımlar!$B:$Q,15,0))</f>
        <v>TRİTON -SKT ATILACAK</v>
      </c>
      <c r="AB20" s="67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hidden="1" customHeight="1" x14ac:dyDescent="0.25">
      <c r="A21" s="9" t="s">
        <v>197</v>
      </c>
      <c r="B21" s="115" t="s">
        <v>17</v>
      </c>
      <c r="C21" s="116">
        <f>IF(B21="","",VLOOKUP(AD21,Varsayımlar!$B:$Q,3,0))</f>
        <v>8698829380698</v>
      </c>
      <c r="D21" s="116" t="s">
        <v>517</v>
      </c>
      <c r="E21" s="117" t="s">
        <v>37</v>
      </c>
      <c r="F21" s="115" t="s">
        <v>518</v>
      </c>
      <c r="G21" s="115" t="s">
        <v>519</v>
      </c>
      <c r="H21" s="115" t="str">
        <f>IF(B21="","",VLOOKUP(AD21,Varsayımlar!$B:$Q,5,0))</f>
        <v>TORTİLLAS 25 CM 4 PCS 260G</v>
      </c>
      <c r="I21" s="115">
        <f>IF(B21="","",VLOOKUP(AD21,Varsayımlar!B:T,19,0))</f>
        <v>0</v>
      </c>
      <c r="J21" s="115" t="str">
        <f>IF(B21="","",VLOOKUP(AD21,Varsayımlar!$B:$Q,6,0))</f>
        <v>SADE</v>
      </c>
      <c r="K21" s="115">
        <v>1260</v>
      </c>
      <c r="L21" s="115"/>
      <c r="M21" s="115">
        <f t="shared" si="0"/>
        <v>15</v>
      </c>
      <c r="N21" s="115"/>
      <c r="O21" s="115"/>
      <c r="P21" s="115">
        <f>IF(B21="","",VLOOKUP(AD21,Varsayımlar!$B:$Q,7,0)*K21)</f>
        <v>37800</v>
      </c>
      <c r="Q21" s="115">
        <f>IF(B21="","",VLOOKUP(AD21,Varsayımlar!$B:$Q,8,0))</f>
        <v>25</v>
      </c>
      <c r="R21" s="115" t="str">
        <f>IF(B21="","",VLOOKUP(AD21,Varsayımlar!$B:$Q,9,0))</f>
        <v>SOFT</v>
      </c>
      <c r="S21" s="115">
        <f>IF(B21="","",VLOOKUP(AD21,Varsayımlar!$B:$Q,10,0))</f>
        <v>4</v>
      </c>
      <c r="T21" s="115">
        <f>IF(B21="","",VLOOKUP(AD21,Varsayımlar!$B:$Q,11,0))</f>
        <v>30</v>
      </c>
      <c r="U21" s="115">
        <f>IF(B21="","",VLOOKUP(AD21,Varsayımlar!$B:$Q,12,0))</f>
        <v>260</v>
      </c>
      <c r="V21" s="115" t="str">
        <f>IF(B21="","",VLOOKUP(AD21,Varsayımlar!$B:$Q,13,0))</f>
        <v>YURTDIŞI</v>
      </c>
      <c r="W21" s="115">
        <f>IF(B21="","",VLOOKUP(AD21,Varsayımlar!$B:$Q,14,0))</f>
        <v>6</v>
      </c>
      <c r="X21" s="118">
        <v>46199</v>
      </c>
      <c r="Y21" s="118">
        <v>46382</v>
      </c>
      <c r="Z21" s="115">
        <v>26062625</v>
      </c>
      <c r="AA21" s="115" t="str">
        <f>IF(B21="","",VLOOKUP(AD21,Varsayımlar!$B:$Q,15,0))</f>
        <v>TRİTON -SKT ATILACAK</v>
      </c>
      <c r="AB21" s="115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hidden="1" customHeight="1" x14ac:dyDescent="0.25">
      <c r="A22" s="9" t="s">
        <v>198</v>
      </c>
      <c r="B22" s="115" t="s">
        <v>17</v>
      </c>
      <c r="C22" s="116">
        <f>IF(B22="","",VLOOKUP(AD22,Varsayımlar!$B:$Q,3,0))</f>
        <v>8698829380698</v>
      </c>
      <c r="D22" s="116" t="s">
        <v>517</v>
      </c>
      <c r="E22" s="117" t="s">
        <v>37</v>
      </c>
      <c r="F22" s="115" t="s">
        <v>518</v>
      </c>
      <c r="G22" s="115" t="s">
        <v>520</v>
      </c>
      <c r="H22" s="115" t="str">
        <f>IF(B22="","",VLOOKUP(AD22,Varsayımlar!$B:$Q,5,0))</f>
        <v>TORTİLLAS 25 CM 4 PCS 260G</v>
      </c>
      <c r="I22" s="115">
        <f>IF(B22="","",VLOOKUP(AD22,Varsayımlar!B:T,19,0))</f>
        <v>0</v>
      </c>
      <c r="J22" s="115" t="str">
        <f>IF(B22="","",VLOOKUP(AD22,Varsayımlar!$B:$Q,6,0))</f>
        <v>SADE</v>
      </c>
      <c r="K22" s="115">
        <v>336</v>
      </c>
      <c r="L22" s="115"/>
      <c r="M22" s="115">
        <f t="shared" si="0"/>
        <v>4</v>
      </c>
      <c r="N22" s="115"/>
      <c r="O22" s="115"/>
      <c r="P22" s="115">
        <f>IF(B22="","",VLOOKUP(AD22,Varsayımlar!$B:$Q,7,0)*K22)</f>
        <v>10080</v>
      </c>
      <c r="Q22" s="115">
        <f>IF(B22="","",VLOOKUP(AD22,Varsayımlar!$B:$Q,8,0))</f>
        <v>25</v>
      </c>
      <c r="R22" s="115" t="str">
        <f>IF(B22="","",VLOOKUP(AD22,Varsayımlar!$B:$Q,9,0))</f>
        <v>SOFT</v>
      </c>
      <c r="S22" s="115">
        <f>IF(B22="","",VLOOKUP(AD22,Varsayımlar!$B:$Q,10,0))</f>
        <v>4</v>
      </c>
      <c r="T22" s="115">
        <f>IF(B22="","",VLOOKUP(AD22,Varsayımlar!$B:$Q,11,0))</f>
        <v>30</v>
      </c>
      <c r="U22" s="115">
        <f>IF(B22="","",VLOOKUP(AD22,Varsayımlar!$B:$Q,12,0))</f>
        <v>260</v>
      </c>
      <c r="V22" s="115" t="str">
        <f>IF(B22="","",VLOOKUP(AD22,Varsayımlar!$B:$Q,13,0))</f>
        <v>YURTDIŞI</v>
      </c>
      <c r="W22" s="115">
        <f>IF(B22="","",VLOOKUP(AD22,Varsayımlar!$B:$Q,14,0))</f>
        <v>6</v>
      </c>
      <c r="X22" s="118">
        <v>46199</v>
      </c>
      <c r="Y22" s="118">
        <v>46382</v>
      </c>
      <c r="Z22" s="115">
        <v>26062625</v>
      </c>
      <c r="AA22" s="115" t="str">
        <f>IF(B22="","",VLOOKUP(AD22,Varsayımlar!$B:$Q,15,0))</f>
        <v>TRİTON -SKT ATILACAK</v>
      </c>
      <c r="AB22" s="115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hidden="1" customHeight="1" x14ac:dyDescent="0.25">
      <c r="A23" s="9" t="s">
        <v>199</v>
      </c>
      <c r="B23" s="115" t="s">
        <v>17</v>
      </c>
      <c r="C23" s="116">
        <f>IF(B23="","",VLOOKUP(AD23,Varsayımlar!$B:$Q,3,0))</f>
        <v>8698829380698</v>
      </c>
      <c r="D23" s="116" t="s">
        <v>517</v>
      </c>
      <c r="E23" s="117" t="s">
        <v>37</v>
      </c>
      <c r="F23" s="115" t="s">
        <v>518</v>
      </c>
      <c r="G23" s="115" t="s">
        <v>521</v>
      </c>
      <c r="H23" s="115" t="str">
        <f>IF(B23="","",VLOOKUP(AD23,Varsayımlar!$B:$Q,5,0))</f>
        <v>TORTİLLAS 25 CM 4 PCS 260G</v>
      </c>
      <c r="I23" s="115">
        <f>IF(B23="","",VLOOKUP(AD23,Varsayımlar!B:T,19,0))</f>
        <v>0</v>
      </c>
      <c r="J23" s="115" t="str">
        <f>IF(B23="","",VLOOKUP(AD23,Varsayımlar!$B:$Q,6,0))</f>
        <v>SADE</v>
      </c>
      <c r="K23" s="115">
        <v>840</v>
      </c>
      <c r="L23" s="115"/>
      <c r="M23" s="115">
        <f t="shared" si="0"/>
        <v>10</v>
      </c>
      <c r="N23" s="115"/>
      <c r="O23" s="115"/>
      <c r="P23" s="115">
        <f>IF(B23="","",VLOOKUP(AD23,Varsayımlar!$B:$Q,7,0)*K23)</f>
        <v>25200</v>
      </c>
      <c r="Q23" s="115">
        <f>IF(B23="","",VLOOKUP(AD23,Varsayımlar!$B:$Q,8,0))</f>
        <v>25</v>
      </c>
      <c r="R23" s="115" t="str">
        <f>IF(B23="","",VLOOKUP(AD23,Varsayımlar!$B:$Q,9,0))</f>
        <v>SOFT</v>
      </c>
      <c r="S23" s="115">
        <f>IF(B23="","",VLOOKUP(AD23,Varsayımlar!$B:$Q,10,0))</f>
        <v>4</v>
      </c>
      <c r="T23" s="115">
        <f>IF(B23="","",VLOOKUP(AD23,Varsayımlar!$B:$Q,11,0))</f>
        <v>30</v>
      </c>
      <c r="U23" s="115">
        <f>IF(B23="","",VLOOKUP(AD23,Varsayımlar!$B:$Q,12,0))</f>
        <v>260</v>
      </c>
      <c r="V23" s="115" t="str">
        <f>IF(B23="","",VLOOKUP(AD23,Varsayımlar!$B:$Q,13,0))</f>
        <v>YURTDIŞI</v>
      </c>
      <c r="W23" s="115">
        <f>IF(B23="","",VLOOKUP(AD23,Varsayımlar!$B:$Q,14,0))</f>
        <v>6</v>
      </c>
      <c r="X23" s="118">
        <v>46199</v>
      </c>
      <c r="Y23" s="118">
        <v>46382</v>
      </c>
      <c r="Z23" s="115">
        <v>26062625</v>
      </c>
      <c r="AA23" s="115" t="str">
        <f>IF(B23="","",VLOOKUP(AD23,Varsayımlar!$B:$Q,15,0))</f>
        <v>TRİTON -SKT ATILACAK</v>
      </c>
      <c r="AB23" s="115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hidden="1" customHeight="1" x14ac:dyDescent="0.25">
      <c r="A24" s="9" t="s">
        <v>200</v>
      </c>
      <c r="B24" s="82" t="s">
        <v>17</v>
      </c>
      <c r="C24" s="83">
        <f>IF(B24="","",VLOOKUP(AD24,Varsayımlar!$B:$Q,3,0))</f>
        <v>8698829380698</v>
      </c>
      <c r="D24" s="83" t="s">
        <v>522</v>
      </c>
      <c r="E24" s="104" t="s">
        <v>37</v>
      </c>
      <c r="F24" s="82" t="s">
        <v>523</v>
      </c>
      <c r="G24" s="82" t="s">
        <v>524</v>
      </c>
      <c r="H24" s="82" t="str">
        <f>IF(B24="","",VLOOKUP(AD24,Varsayımlar!$B:$Q,5,0))</f>
        <v>TORTİLLAS 25 CM 4 PCS 260G</v>
      </c>
      <c r="I24" s="82">
        <f>IF(B24="","",VLOOKUP(AD24,Varsayımlar!B:T,19,0))</f>
        <v>0</v>
      </c>
      <c r="J24" s="82" t="str">
        <f>IF(B24="","",VLOOKUP(AD24,Varsayımlar!$B:$Q,6,0))</f>
        <v>SADE</v>
      </c>
      <c r="K24" s="82">
        <v>420</v>
      </c>
      <c r="L24" s="82"/>
      <c r="M24" s="82">
        <f t="shared" si="0"/>
        <v>5</v>
      </c>
      <c r="N24" s="82"/>
      <c r="O24" s="82"/>
      <c r="P24" s="82">
        <f>IF(B24="","",VLOOKUP(AD24,Varsayımlar!$B:$Q,7,0)*K24)</f>
        <v>12600</v>
      </c>
      <c r="Q24" s="82">
        <f>IF(B24="","",VLOOKUP(AD24,Varsayımlar!$B:$Q,8,0))</f>
        <v>25</v>
      </c>
      <c r="R24" s="82" t="str">
        <f>IF(B24="","",VLOOKUP(AD24,Varsayımlar!$B:$Q,9,0))</f>
        <v>SOFT</v>
      </c>
      <c r="S24" s="82">
        <f>IF(B24="","",VLOOKUP(AD24,Varsayımlar!$B:$Q,10,0))</f>
        <v>4</v>
      </c>
      <c r="T24" s="82">
        <f>IF(B24="","",VLOOKUP(AD24,Varsayımlar!$B:$Q,11,0))</f>
        <v>30</v>
      </c>
      <c r="U24" s="82">
        <f>IF(B24="","",VLOOKUP(AD24,Varsayımlar!$B:$Q,12,0))</f>
        <v>260</v>
      </c>
      <c r="V24" s="82" t="str">
        <f>IF(B24="","",VLOOKUP(AD24,Varsayımlar!$B:$Q,13,0))</f>
        <v>YURTDIŞI</v>
      </c>
      <c r="W24" s="82">
        <f>IF(B24="","",VLOOKUP(AD24,Varsayımlar!$B:$Q,14,0))</f>
        <v>6</v>
      </c>
      <c r="X24" s="84">
        <v>46200</v>
      </c>
      <c r="Y24" s="84">
        <v>46383</v>
      </c>
      <c r="Z24" s="82">
        <v>26062725</v>
      </c>
      <c r="AA24" s="82" t="str">
        <f>IF(B24="","",VLOOKUP(AD24,Varsayımlar!$B:$Q,15,0))</f>
        <v>TRİTON -SKT ATILACAK</v>
      </c>
      <c r="AB24" s="82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hidden="1" customHeight="1" x14ac:dyDescent="0.25">
      <c r="A25" s="9" t="s">
        <v>201</v>
      </c>
      <c r="B25" s="82" t="s">
        <v>17</v>
      </c>
      <c r="C25" s="83">
        <f>IF(B25="","",VLOOKUP(AD25,Varsayımlar!$B:$Q,3,0))</f>
        <v>8698829380698</v>
      </c>
      <c r="D25" s="83" t="s">
        <v>522</v>
      </c>
      <c r="E25" s="104" t="s">
        <v>37</v>
      </c>
      <c r="F25" s="82" t="s">
        <v>523</v>
      </c>
      <c r="G25" s="82" t="s">
        <v>525</v>
      </c>
      <c r="H25" s="82" t="str">
        <f>IF(B25="","",VLOOKUP(AD25,Varsayımlar!$B:$Q,5,0))</f>
        <v>TORTİLLAS 25 CM 4 PCS 260G</v>
      </c>
      <c r="I25" s="82">
        <f>IF(B25="","",VLOOKUP(AD25,Varsayımlar!B:T,19,0))</f>
        <v>0</v>
      </c>
      <c r="J25" s="82" t="str">
        <f>IF(B25="","",VLOOKUP(AD25,Varsayımlar!$B:$Q,6,0))</f>
        <v>SADE</v>
      </c>
      <c r="K25" s="82">
        <v>2016</v>
      </c>
      <c r="L25" s="82"/>
      <c r="M25" s="82">
        <f t="shared" si="0"/>
        <v>24</v>
      </c>
      <c r="N25" s="82"/>
      <c r="O25" s="82"/>
      <c r="P25" s="82">
        <f>IF(B25="","",VLOOKUP(AD25,Varsayımlar!$B:$Q,7,0)*K25)</f>
        <v>60480</v>
      </c>
      <c r="Q25" s="82">
        <f>IF(B25="","",VLOOKUP(AD25,Varsayımlar!$B:$Q,8,0))</f>
        <v>25</v>
      </c>
      <c r="R25" s="82" t="str">
        <f>IF(B25="","",VLOOKUP(AD25,Varsayımlar!$B:$Q,9,0))</f>
        <v>SOFT</v>
      </c>
      <c r="S25" s="82">
        <f>IF(B25="","",VLOOKUP(AD25,Varsayımlar!$B:$Q,10,0))</f>
        <v>4</v>
      </c>
      <c r="T25" s="82">
        <f>IF(B25="","",VLOOKUP(AD25,Varsayımlar!$B:$Q,11,0))</f>
        <v>30</v>
      </c>
      <c r="U25" s="82">
        <f>IF(B25="","",VLOOKUP(AD25,Varsayımlar!$B:$Q,12,0))</f>
        <v>260</v>
      </c>
      <c r="V25" s="82" t="str">
        <f>IF(B25="","",VLOOKUP(AD25,Varsayımlar!$B:$Q,13,0))</f>
        <v>YURTDIŞI</v>
      </c>
      <c r="W25" s="82">
        <f>IF(B25="","",VLOOKUP(AD25,Varsayımlar!$B:$Q,14,0))</f>
        <v>6</v>
      </c>
      <c r="X25" s="84">
        <v>46200</v>
      </c>
      <c r="Y25" s="84">
        <v>46383</v>
      </c>
      <c r="Z25" s="82">
        <v>26062725</v>
      </c>
      <c r="AA25" s="82" t="str">
        <f>IF(B25="","",VLOOKUP(AD25,Varsayımlar!$B:$Q,15,0))</f>
        <v>TRİTON -SKT ATILACAK</v>
      </c>
      <c r="AB25" s="82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hidden="1" customHeight="1" x14ac:dyDescent="0.25">
      <c r="A26" s="9" t="s">
        <v>202</v>
      </c>
      <c r="B26" s="62" t="s">
        <v>17</v>
      </c>
      <c r="C26" s="33">
        <f>IF(B26="","",VLOOKUP(AD26,Varsayımlar!$B:$Q,3,0))</f>
        <v>8698829380698</v>
      </c>
      <c r="D26" s="33" t="s">
        <v>526</v>
      </c>
      <c r="E26" s="102" t="s">
        <v>37</v>
      </c>
      <c r="F26" s="62" t="s">
        <v>527</v>
      </c>
      <c r="G26" s="62" t="s">
        <v>528</v>
      </c>
      <c r="H26" s="62" t="str">
        <f>IF(B26="","",VLOOKUP(AD26,Varsayımlar!$B:$Q,5,0))</f>
        <v>TORTİLLAS 25 CM 4 PCS 260G</v>
      </c>
      <c r="I26" s="62">
        <f>IF(B26="","",VLOOKUP(AD26,Varsayımlar!B:T,19,0))</f>
        <v>0</v>
      </c>
      <c r="J26" s="62" t="str">
        <f>IF(B26="","",VLOOKUP(AD26,Varsayımlar!$B:$Q,6,0))</f>
        <v>SADE</v>
      </c>
      <c r="K26" s="62">
        <v>2016</v>
      </c>
      <c r="L26" s="62"/>
      <c r="M26" s="62">
        <f t="shared" si="0"/>
        <v>24</v>
      </c>
      <c r="N26" s="62"/>
      <c r="O26" s="62"/>
      <c r="P26" s="62">
        <f>IF(B26="","",VLOOKUP(AD26,Varsayımlar!$B:$Q,7,0)*K26)</f>
        <v>60480</v>
      </c>
      <c r="Q26" s="62">
        <f>IF(B26="","",VLOOKUP(AD26,Varsayımlar!$B:$Q,8,0))</f>
        <v>25</v>
      </c>
      <c r="R26" s="62" t="str">
        <f>IF(B26="","",VLOOKUP(AD26,Varsayımlar!$B:$Q,9,0))</f>
        <v>SOFT</v>
      </c>
      <c r="S26" s="62">
        <f>IF(B26="","",VLOOKUP(AD26,Varsayımlar!$B:$Q,10,0))</f>
        <v>4</v>
      </c>
      <c r="T26" s="62">
        <f>IF(B26="","",VLOOKUP(AD26,Varsayımlar!$B:$Q,11,0))</f>
        <v>30</v>
      </c>
      <c r="U26" s="62">
        <f>IF(B26="","",VLOOKUP(AD26,Varsayımlar!$B:$Q,12,0))</f>
        <v>260</v>
      </c>
      <c r="V26" s="62" t="str">
        <f>IF(B26="","",VLOOKUP(AD26,Varsayımlar!$B:$Q,13,0))</f>
        <v>YURTDIŞI</v>
      </c>
      <c r="W26" s="62">
        <f>IF(B26="","",VLOOKUP(AD26,Varsayımlar!$B:$Q,14,0))</f>
        <v>6</v>
      </c>
      <c r="X26" s="63">
        <v>46202</v>
      </c>
      <c r="Y26" s="63">
        <v>46385</v>
      </c>
      <c r="Z26" s="62">
        <v>26062925</v>
      </c>
      <c r="AA26" s="62" t="str">
        <f>IF(B26="","",VLOOKUP(AD26,Varsayımlar!$B:$Q,15,0))</f>
        <v>TRİTON -SKT ATILACAK</v>
      </c>
      <c r="AB26" s="62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hidden="1" customHeight="1" x14ac:dyDescent="0.25">
      <c r="A27" s="9" t="s">
        <v>203</v>
      </c>
      <c r="B27" s="62" t="s">
        <v>17</v>
      </c>
      <c r="C27" s="33">
        <f>IF(B27="","",VLOOKUP(AD27,Varsayımlar!$B:$Q,3,0))</f>
        <v>8698829380698</v>
      </c>
      <c r="D27" s="33" t="s">
        <v>526</v>
      </c>
      <c r="E27" s="102" t="s">
        <v>37</v>
      </c>
      <c r="F27" s="62" t="s">
        <v>527</v>
      </c>
      <c r="G27" s="62" t="s">
        <v>529</v>
      </c>
      <c r="H27" s="62" t="str">
        <f>IF(B27="","",VLOOKUP(AD27,Varsayımlar!$B:$Q,5,0))</f>
        <v>TORTİLLAS 25 CM 4 PCS 260G</v>
      </c>
      <c r="I27" s="62">
        <f>IF(B27="","",VLOOKUP(AD27,Varsayımlar!B:T,19,0))</f>
        <v>0</v>
      </c>
      <c r="J27" s="62" t="str">
        <f>IF(B27="","",VLOOKUP(AD27,Varsayımlar!$B:$Q,6,0))</f>
        <v>SADE</v>
      </c>
      <c r="K27" s="62">
        <v>420</v>
      </c>
      <c r="L27" s="62"/>
      <c r="M27" s="62">
        <f t="shared" si="0"/>
        <v>5</v>
      </c>
      <c r="N27" s="62"/>
      <c r="O27" s="62"/>
      <c r="P27" s="62">
        <f>IF(B27="","",VLOOKUP(AD27,Varsayımlar!$B:$Q,7,0)*K27)</f>
        <v>12600</v>
      </c>
      <c r="Q27" s="62">
        <f>IF(B27="","",VLOOKUP(AD27,Varsayımlar!$B:$Q,8,0))</f>
        <v>25</v>
      </c>
      <c r="R27" s="62" t="str">
        <f>IF(B27="","",VLOOKUP(AD27,Varsayımlar!$B:$Q,9,0))</f>
        <v>SOFT</v>
      </c>
      <c r="S27" s="62">
        <f>IF(B27="","",VLOOKUP(AD27,Varsayımlar!$B:$Q,10,0))</f>
        <v>4</v>
      </c>
      <c r="T27" s="62">
        <f>IF(B27="","",VLOOKUP(AD27,Varsayımlar!$B:$Q,11,0))</f>
        <v>30</v>
      </c>
      <c r="U27" s="62">
        <f>IF(B27="","",VLOOKUP(AD27,Varsayımlar!$B:$Q,12,0))</f>
        <v>260</v>
      </c>
      <c r="V27" s="62" t="str">
        <f>IF(B27="","",VLOOKUP(AD27,Varsayımlar!$B:$Q,13,0))</f>
        <v>YURTDIŞI</v>
      </c>
      <c r="W27" s="62">
        <f>IF(B27="","",VLOOKUP(AD27,Varsayımlar!$B:$Q,14,0))</f>
        <v>6</v>
      </c>
      <c r="X27" s="63">
        <v>46202</v>
      </c>
      <c r="Y27" s="63">
        <v>46385</v>
      </c>
      <c r="Z27" s="62">
        <v>26062925</v>
      </c>
      <c r="AA27" s="62" t="str">
        <f>IF(B27="","",VLOOKUP(AD27,Varsayımlar!$B:$Q,15,0))</f>
        <v>TRİTON -SKT ATILACAK</v>
      </c>
      <c r="AB27" s="62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hidden="1" customHeight="1" x14ac:dyDescent="0.25">
      <c r="A28" s="9" t="s">
        <v>204</v>
      </c>
      <c r="B28" s="64"/>
      <c r="C28" s="65" t="str">
        <f>IF(B28="","",VLOOKUP(AD28,Varsayımlar!$B:$Q,3,0))</f>
        <v/>
      </c>
      <c r="D28" s="65"/>
      <c r="E28" s="65"/>
      <c r="F28" s="64"/>
      <c r="G28" s="64"/>
      <c r="H28" s="64" t="str">
        <f>IF(B28="","",VLOOKUP(AD28,Varsayımlar!$B:$Q,5,0))</f>
        <v/>
      </c>
      <c r="I28" s="64" t="str">
        <f>IF(B28="","",VLOOKUP(AD28,Varsayımlar!B:T,19,0))</f>
        <v/>
      </c>
      <c r="J28" s="64" t="str">
        <f>IF(B28="","",VLOOKUP(AD28,Varsayımlar!$B:$Q,6,0))</f>
        <v/>
      </c>
      <c r="K28" s="64"/>
      <c r="L28" s="64"/>
      <c r="M28" s="64">
        <f t="shared" si="0"/>
        <v>0</v>
      </c>
      <c r="N28" s="64"/>
      <c r="O28" s="64"/>
      <c r="P28" s="64" t="str">
        <f>IF(B28="","",VLOOKUP(AD28,Varsayımlar!$B:$Q,7,0)*K28)</f>
        <v/>
      </c>
      <c r="Q28" s="64" t="str">
        <f>IF(B28="","",VLOOKUP(AD28,Varsayımlar!$B:$Q,8,0))</f>
        <v/>
      </c>
      <c r="R28" s="64" t="str">
        <f>IF(B28="","",VLOOKUP(AD28,Varsayımlar!$B:$Q,9,0))</f>
        <v/>
      </c>
      <c r="S28" s="64" t="str">
        <f>IF(B28="","",VLOOKUP(AD28,Varsayımlar!$B:$Q,10,0))</f>
        <v/>
      </c>
      <c r="T28" s="64" t="str">
        <f>IF(B28="","",VLOOKUP(AD28,Varsayımlar!$B:$Q,11,0))</f>
        <v/>
      </c>
      <c r="U28" s="64" t="str">
        <f>IF(B28="","",VLOOKUP(AD28,Varsayımlar!$B:$Q,12,0))</f>
        <v/>
      </c>
      <c r="V28" s="64" t="str">
        <f>IF(B28="","",VLOOKUP(AD28,Varsayımlar!$B:$Q,13,0))</f>
        <v/>
      </c>
      <c r="W28" s="64" t="str">
        <f>IF(B28="","",VLOOKUP(AD28,Varsayımlar!$B:$Q,14,0))</f>
        <v/>
      </c>
      <c r="X28" s="66"/>
      <c r="Y28" s="66"/>
      <c r="Z28" s="64"/>
      <c r="AA28" s="64" t="str">
        <f>IF(B28="","",VLOOKUP(AD28,Varsayımlar!$B:$Q,15,0))</f>
        <v/>
      </c>
      <c r="AB28" s="64" t="str">
        <f>IF(B28="","",VLOOKUP(AD28,Varsayımlar!$B:$Q,16,0))</f>
        <v/>
      </c>
      <c r="AC28" s="64"/>
      <c r="AD28" s="61" t="str">
        <f t="shared" si="1"/>
        <v/>
      </c>
    </row>
    <row r="29" spans="1:30" ht="36" hidden="1" customHeight="1" x14ac:dyDescent="0.25">
      <c r="A29" s="9" t="s">
        <v>205</v>
      </c>
      <c r="B29" s="64"/>
      <c r="C29" s="65" t="str">
        <f>IF(B29="","",VLOOKUP(AD29,Varsayımlar!$B:$Q,3,0))</f>
        <v/>
      </c>
      <c r="D29" s="65"/>
      <c r="E29" s="65"/>
      <c r="F29" s="64"/>
      <c r="G29" s="64"/>
      <c r="H29" s="64" t="str">
        <f>IF(B29="","",VLOOKUP(AD29,Varsayımlar!$B:$Q,5,0))</f>
        <v/>
      </c>
      <c r="I29" s="64" t="str">
        <f>IF(B29="","",VLOOKUP(AD29,Varsayımlar!B:T,19,0))</f>
        <v/>
      </c>
      <c r="J29" s="64" t="str">
        <f>IF(B29="","",VLOOKUP(AD29,Varsayımlar!$B:$Q,6,0))</f>
        <v/>
      </c>
      <c r="K29" s="64"/>
      <c r="L29" s="64"/>
      <c r="M29" s="64">
        <f t="shared" si="0"/>
        <v>0</v>
      </c>
      <c r="N29" s="64"/>
      <c r="O29" s="64"/>
      <c r="P29" s="64" t="str">
        <f>IF(B29="","",VLOOKUP(AD29,Varsayımlar!$B:$Q,7,0)*K29)</f>
        <v/>
      </c>
      <c r="Q29" s="64" t="str">
        <f>IF(B29="","",VLOOKUP(AD29,Varsayımlar!$B:$Q,8,0))</f>
        <v/>
      </c>
      <c r="R29" s="64" t="str">
        <f>IF(B29="","",VLOOKUP(AD29,Varsayımlar!$B:$Q,9,0))</f>
        <v/>
      </c>
      <c r="S29" s="64" t="str">
        <f>IF(B29="","",VLOOKUP(AD29,Varsayımlar!$B:$Q,10,0))</f>
        <v/>
      </c>
      <c r="T29" s="64" t="str">
        <f>IF(B29="","",VLOOKUP(AD29,Varsayımlar!$B:$Q,11,0))</f>
        <v/>
      </c>
      <c r="U29" s="64" t="str">
        <f>IF(B29="","",VLOOKUP(AD29,Varsayımlar!$B:$Q,12,0))</f>
        <v/>
      </c>
      <c r="V29" s="64" t="str">
        <f>IF(B29="","",VLOOKUP(AD29,Varsayımlar!$B:$Q,13,0))</f>
        <v/>
      </c>
      <c r="W29" s="64" t="str">
        <f>IF(B29="","",VLOOKUP(AD29,Varsayımlar!$B:$Q,14,0))</f>
        <v/>
      </c>
      <c r="X29" s="66"/>
      <c r="Y29" s="66"/>
      <c r="Z29" s="64"/>
      <c r="AA29" s="64" t="str">
        <f>IF(B29="","",VLOOKUP(AD29,Varsayımlar!$B:$Q,15,0))</f>
        <v/>
      </c>
      <c r="AB29" s="64" t="str">
        <f>IF(B29="","",VLOOKUP(AD29,Varsayımlar!$B:$Q,16,0))</f>
        <v/>
      </c>
      <c r="AC29" s="64"/>
      <c r="AD29" s="61" t="str">
        <f t="shared" si="1"/>
        <v/>
      </c>
    </row>
    <row r="30" spans="1:30" ht="36" hidden="1" customHeight="1" x14ac:dyDescent="0.25">
      <c r="A30" s="9" t="s">
        <v>209</v>
      </c>
      <c r="B30" s="64"/>
      <c r="C30" s="65" t="str">
        <f>IF(B30="","",VLOOKUP(AD30,Varsayımlar!$B:$Q,3,0))</f>
        <v/>
      </c>
      <c r="D30" s="65"/>
      <c r="E30" s="65"/>
      <c r="F30" s="64"/>
      <c r="G30" s="64"/>
      <c r="H30" s="64" t="str">
        <f>IF(B30="","",VLOOKUP(AD30,Varsayımlar!$B:$Q,5,0))</f>
        <v/>
      </c>
      <c r="I30" s="64" t="str">
        <f>IF(B30="","",VLOOKUP(AD30,Varsayımlar!B:T,19,0))</f>
        <v/>
      </c>
      <c r="J30" s="64" t="str">
        <f>IF(B30="","",VLOOKUP(AD30,Varsayımlar!$B:$Q,6,0))</f>
        <v/>
      </c>
      <c r="K30" s="64"/>
      <c r="L30" s="64"/>
      <c r="M30" s="64">
        <f t="shared" si="0"/>
        <v>0</v>
      </c>
      <c r="N30" s="64"/>
      <c r="O30" s="64"/>
      <c r="P30" s="64" t="str">
        <f>IF(B30="","",VLOOKUP(AD30,Varsayımlar!$B:$Q,7,0)*K30)</f>
        <v/>
      </c>
      <c r="Q30" s="64" t="str">
        <f>IF(B30="","",VLOOKUP(AD30,Varsayımlar!$B:$Q,8,0))</f>
        <v/>
      </c>
      <c r="R30" s="64" t="str">
        <f>IF(B30="","",VLOOKUP(AD30,Varsayımlar!$B:$Q,9,0))</f>
        <v/>
      </c>
      <c r="S30" s="64" t="str">
        <f>IF(B30="","",VLOOKUP(AD30,Varsayımlar!$B:$Q,10,0))</f>
        <v/>
      </c>
      <c r="T30" s="64" t="str">
        <f>IF(B30="","",VLOOKUP(AD30,Varsayımlar!$B:$Q,11,0))</f>
        <v/>
      </c>
      <c r="U30" s="64" t="str">
        <f>IF(B30="","",VLOOKUP(AD30,Varsayımlar!$B:$Q,12,0))</f>
        <v/>
      </c>
      <c r="V30" s="64" t="str">
        <f>IF(B30="","",VLOOKUP(AD30,Varsayımlar!$B:$Q,13,0))</f>
        <v/>
      </c>
      <c r="W30" s="64" t="str">
        <f>IF(B30="","",VLOOKUP(AD30,Varsayımlar!$B:$Q,14,0))</f>
        <v/>
      </c>
      <c r="X30" s="66"/>
      <c r="Y30" s="66"/>
      <c r="Z30" s="64"/>
      <c r="AA30" s="64" t="str">
        <f>IF(B30="","",VLOOKUP(AD30,Varsayımlar!$B:$Q,15,0))</f>
        <v/>
      </c>
      <c r="AB30" s="64" t="str">
        <f>IF(B30="","",VLOOKUP(AD30,Varsayımlar!$B:$Q,16,0))</f>
        <v/>
      </c>
      <c r="AC30" s="64"/>
      <c r="AD30" s="61" t="str">
        <f t="shared" si="1"/>
        <v/>
      </c>
    </row>
    <row r="31" spans="1:30" ht="36" customHeight="1" x14ac:dyDescent="0.25">
      <c r="A31" s="198" t="s">
        <v>171</v>
      </c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9"/>
      <c r="AC31" s="55"/>
    </row>
    <row r="32" spans="1:30" ht="63" x14ac:dyDescent="0.25">
      <c r="A32" s="9" t="s">
        <v>0</v>
      </c>
      <c r="B32" s="9" t="s">
        <v>1</v>
      </c>
      <c r="C32" s="10" t="s">
        <v>36</v>
      </c>
      <c r="D32" s="10" t="s">
        <v>177</v>
      </c>
      <c r="E32" s="10" t="s">
        <v>42</v>
      </c>
      <c r="F32" s="9" t="s">
        <v>43</v>
      </c>
      <c r="G32" s="9" t="s">
        <v>13</v>
      </c>
      <c r="H32" s="9" t="s">
        <v>2</v>
      </c>
      <c r="I32" s="9" t="s">
        <v>83</v>
      </c>
      <c r="J32" s="9" t="s">
        <v>3</v>
      </c>
      <c r="K32" s="9" t="s">
        <v>21</v>
      </c>
      <c r="L32" s="9" t="s">
        <v>141</v>
      </c>
      <c r="M32" s="9" t="s">
        <v>20</v>
      </c>
      <c r="N32" s="9" t="s">
        <v>243</v>
      </c>
      <c r="O32" s="9" t="s">
        <v>176</v>
      </c>
      <c r="P32" s="9" t="s">
        <v>16</v>
      </c>
      <c r="Q32" s="9" t="s">
        <v>4</v>
      </c>
      <c r="R32" s="9" t="s">
        <v>5</v>
      </c>
      <c r="S32" s="9" t="s">
        <v>6</v>
      </c>
      <c r="T32" s="9" t="s">
        <v>33</v>
      </c>
      <c r="U32" s="9" t="s">
        <v>7</v>
      </c>
      <c r="V32" s="9" t="s">
        <v>8</v>
      </c>
      <c r="W32" s="9" t="s">
        <v>364</v>
      </c>
      <c r="X32" s="9" t="s">
        <v>10</v>
      </c>
      <c r="Y32" s="9" t="s">
        <v>11</v>
      </c>
      <c r="Z32" s="9" t="s">
        <v>12</v>
      </c>
      <c r="AA32" s="9" t="s">
        <v>14</v>
      </c>
      <c r="AB32" s="9" t="s">
        <v>15</v>
      </c>
      <c r="AC32" s="9" t="s">
        <v>305</v>
      </c>
      <c r="AD32" s="8" t="s">
        <v>50</v>
      </c>
    </row>
    <row r="33" spans="1:32" ht="31.5" customHeight="1" x14ac:dyDescent="0.25">
      <c r="A33" s="9" t="s">
        <v>29</v>
      </c>
      <c r="B33" s="70" t="s">
        <v>149</v>
      </c>
      <c r="C33" s="71">
        <f>IF(B33="","",VLOOKUP(AD33,Varsayımlar!$B:$Q,3,0))</f>
        <v>8698829380698</v>
      </c>
      <c r="D33" s="71"/>
      <c r="E33" s="72" t="s">
        <v>150</v>
      </c>
      <c r="F33" s="70"/>
      <c r="G33" s="70"/>
      <c r="H33" s="70" t="str">
        <f>IF(B33="","",VLOOKUP(AD33,Varsayımlar!$B:$Q,5,0))</f>
        <v>Happylla 25cm (060)</v>
      </c>
      <c r="I33" s="70">
        <f>IF(B33="","",VLOOKUP(AD33,Varsayımlar!B:T,19,0))</f>
        <v>0</v>
      </c>
      <c r="J33" s="70" t="str">
        <f>IF(B33="","",VLOOKUP(AD33,Varsayımlar!$B:$Q,6,0))</f>
        <v>SADE</v>
      </c>
      <c r="K33" s="70" t="s">
        <v>160</v>
      </c>
      <c r="L33" s="70"/>
      <c r="M33" s="70" t="str">
        <f>IFERROR(IF(B33="","",K33/VLOOKUP(AD33,Varsayımlar!B:R,17,0)),"")</f>
        <v/>
      </c>
      <c r="N33" s="70"/>
      <c r="O33" s="70"/>
      <c r="P33" s="70" t="e">
        <f>IF(B33="","",VLOOKUP(AD33,Varsayımlar!$B:$Q,7,0)*K33)</f>
        <v>#VALUE!</v>
      </c>
      <c r="Q33" s="70">
        <f>IF(B33="","",VLOOKUP(AD33,Varsayımlar!$B:$Q,8,0))</f>
        <v>25</v>
      </c>
      <c r="R33" s="70" t="str">
        <f>IF(B33="","",VLOOKUP(AD33,Varsayımlar!$B:$Q,9,0))</f>
        <v>Irak soft</v>
      </c>
      <c r="S33" s="70">
        <f>IF(B33="","",VLOOKUP(AD33,Varsayımlar!$B:$Q,10,0))</f>
        <v>10</v>
      </c>
      <c r="T33" s="70">
        <f>IF(B33="","",VLOOKUP(AD33,Varsayımlar!$B:$Q,11,0))</f>
        <v>12</v>
      </c>
      <c r="U33" s="70">
        <f>IF(B33="","",VLOOKUP(AD33,Varsayımlar!$B:$Q,12,0))</f>
        <v>650</v>
      </c>
      <c r="V33" s="70" t="str">
        <f>IF(B33="","",VLOOKUP(AD33,Varsayımlar!$B:$Q,13,0))</f>
        <v>Yurtiçi</v>
      </c>
      <c r="W33" s="70">
        <f>IF(B33="","",VLOOKUP(AD33,Varsayımlar!$B:$Q,14,0))</f>
        <v>6</v>
      </c>
      <c r="X33" s="73" t="s">
        <v>161</v>
      </c>
      <c r="Y33" s="73" t="s">
        <v>161</v>
      </c>
      <c r="Z33" s="73" t="s">
        <v>161</v>
      </c>
      <c r="AA33" s="70" t="str">
        <f>IF(B33="","",VLOOKUP(AD33,Varsayımlar!$B:$Q,15,0))</f>
        <v>Kırmızı Koli-Etiketli</v>
      </c>
      <c r="AB33" s="70" t="str">
        <f>IF(B33="","",VLOOKUP(AD33,Varsayımlar!$B:$Q,16,0))</f>
        <v>24-26 cm</v>
      </c>
      <c r="AC33" s="70">
        <f>IF(B33="","",VLOOKUP(Sayfa2!AD17,Varsayımlar!B:S,18,0))</f>
        <v>0</v>
      </c>
      <c r="AD33" s="8" t="str">
        <f>IF(B33="","",CONCATENATE(B33,E33))</f>
        <v>Aylin KartonHappylla 25 cm 10 lu 650g</v>
      </c>
    </row>
    <row r="34" spans="1:32" ht="31.5" customHeight="1" x14ac:dyDescent="0.25">
      <c r="A34" s="9" t="s">
        <v>122</v>
      </c>
      <c r="B34" s="58" t="s">
        <v>143</v>
      </c>
      <c r="C34" s="59">
        <f>IF(B34="","",VLOOKUP(AD34,Varsayımlar!$B:$Q,3,0))</f>
        <v>8698829380698</v>
      </c>
      <c r="D34" s="59"/>
      <c r="E34" s="74" t="s">
        <v>162</v>
      </c>
      <c r="F34" s="58"/>
      <c r="G34" s="58"/>
      <c r="H34" s="58" t="str">
        <f>IF(B34="","",VLOOKUP(AD34,Varsayımlar!$B:$Q,5,0))</f>
        <v>Bisto 25 cm</v>
      </c>
      <c r="I34" s="58">
        <f>IF(B34="","",VLOOKUP(AD34,Varsayımlar!B:T,19,0))</f>
        <v>0</v>
      </c>
      <c r="J34" s="58" t="str">
        <f>IF(B34="","",VLOOKUP(AD34,Varsayımlar!$B:$Q,6,0))</f>
        <v>SADE</v>
      </c>
      <c r="K34" s="58" t="s">
        <v>160</v>
      </c>
      <c r="L34" s="58"/>
      <c r="M34" s="58" t="str">
        <f>IFERROR(IF(B34="","",K34/VLOOKUP(AD34,Varsayımlar!B:R,17,0)),"")</f>
        <v/>
      </c>
      <c r="N34" s="58">
        <v>50</v>
      </c>
      <c r="O34" s="58"/>
      <c r="P34" s="58" t="e">
        <f>IF(B34="","",VLOOKUP(AD34,Varsayımlar!$B:$Q,7,0)*K34)</f>
        <v>#VALUE!</v>
      </c>
      <c r="Q34" s="58">
        <f>IF(B34="","",VLOOKUP(AD34,Varsayımlar!$B:$Q,8,0))</f>
        <v>25</v>
      </c>
      <c r="R34" s="58" t="str">
        <f>IF(B34="","",VLOOKUP(AD34,Varsayımlar!$B:$Q,9,0))</f>
        <v>Standart</v>
      </c>
      <c r="S34" s="58">
        <f>IF(B34="","",VLOOKUP(AD34,Varsayımlar!$B:$Q,10,0))</f>
        <v>12</v>
      </c>
      <c r="T34" s="58">
        <f>IF(B34="","",VLOOKUP(AD34,Varsayımlar!$B:$Q,11,0))</f>
        <v>12</v>
      </c>
      <c r="U34" s="58">
        <f>IF(B34="","",VLOOKUP(AD34,Varsayımlar!$B:$Q,12,0))</f>
        <v>840</v>
      </c>
      <c r="V34" s="58" t="str">
        <f>IF(B34="","",VLOOKUP(AD34,Varsayımlar!$B:$Q,13,0))</f>
        <v>Yurtiçi</v>
      </c>
      <c r="W34" s="58">
        <f>IF(B34="","",VLOOKUP(AD34,Varsayımlar!$B:$Q,14,0))</f>
        <v>6</v>
      </c>
      <c r="X34" s="60" t="s">
        <v>161</v>
      </c>
      <c r="Y34" s="60" t="s">
        <v>161</v>
      </c>
      <c r="Z34" s="60" t="s">
        <v>161</v>
      </c>
      <c r="AA34" s="58" t="str">
        <f>IF(B34="","",VLOOKUP(AD34,Varsayımlar!$B:$Q,15,0))</f>
        <v>Bisto Kolisi</v>
      </c>
      <c r="AB34" s="58" t="str">
        <f>IF(B34="","",VLOOKUP(AD34,Varsayımlar!$B:$Q,16,0))</f>
        <v>24-26 Cm</v>
      </c>
      <c r="AC34" s="58">
        <f>IF(B34="","",VLOOKUP(Sayfa2!AD18,Varsayımlar!B:S,18,0))</f>
        <v>0</v>
      </c>
      <c r="AD34" s="61" t="str">
        <f>IF(B34="","",CONCATENATE(B34,E34))</f>
        <v>Şok MarketBisto 25 cm 12 pcs 840g</v>
      </c>
    </row>
    <row r="35" spans="1:32" ht="31.5" customHeight="1" x14ac:dyDescent="0.25">
      <c r="A35" s="9" t="s">
        <v>123</v>
      </c>
      <c r="B35" s="75" t="s">
        <v>143</v>
      </c>
      <c r="C35" s="76">
        <f>IF(B35="","",VLOOKUP(AD35,Varsayımlar!$B:$Q,3,0))</f>
        <v>8698829380698</v>
      </c>
      <c r="D35" s="76"/>
      <c r="E35" s="75" t="s">
        <v>144</v>
      </c>
      <c r="F35" s="77"/>
      <c r="G35" s="77"/>
      <c r="H35" s="77" t="str">
        <f>IF(B35="","",VLOOKUP(AD35,Varsayımlar!$B:$Q,5,0))</f>
        <v xml:space="preserve">Taco 15 cm </v>
      </c>
      <c r="I35" s="77">
        <f>IF(B35="","",VLOOKUP(AD35,Varsayımlar!B:T,19,0))</f>
        <v>0</v>
      </c>
      <c r="J35" s="77" t="str">
        <f>IF(B35="","",VLOOKUP(AD35,Varsayımlar!$B:$Q,6,0))</f>
        <v>SADE</v>
      </c>
      <c r="K35" s="77" t="s">
        <v>160</v>
      </c>
      <c r="L35" s="77"/>
      <c r="M35" s="77" t="str">
        <f>IFERROR(IF(B35="","",K35/VLOOKUP(AD35,Varsayımlar!B:R,17,0)),"")</f>
        <v/>
      </c>
      <c r="N35" s="77">
        <v>50</v>
      </c>
      <c r="O35" s="77"/>
      <c r="P35" s="77" t="e">
        <f>IF(B35="","",VLOOKUP(AD35,Varsayımlar!$B:$Q,7,0)*K35)</f>
        <v>#VALUE!</v>
      </c>
      <c r="Q35" s="77">
        <f>IF(B35="","",VLOOKUP(AD35,Varsayımlar!$B:$Q,8,0))</f>
        <v>15</v>
      </c>
      <c r="R35" s="77" t="str">
        <f>IF(B35="","",VLOOKUP(AD35,Varsayımlar!$B:$Q,9,0))</f>
        <v>SOFT-PA3</v>
      </c>
      <c r="S35" s="77">
        <f>IF(B35="","",VLOOKUP(AD35,Varsayımlar!$B:$Q,10,0))</f>
        <v>6</v>
      </c>
      <c r="T35" s="77">
        <f>IF(B35="","",VLOOKUP(AD35,Varsayımlar!$B:$Q,11,0))</f>
        <v>18</v>
      </c>
      <c r="U35" s="77">
        <f>IF(B35="","",VLOOKUP(AD35,Varsayımlar!$B:$Q,12,0))</f>
        <v>250</v>
      </c>
      <c r="V35" s="77" t="str">
        <f>IF(B35="","",VLOOKUP(AD35,Varsayımlar!$B:$Q,13,0))</f>
        <v>YURTİÇİ</v>
      </c>
      <c r="W35" s="77">
        <f>IF(B35="","",VLOOKUP(AD35,Varsayımlar!$B:$Q,14,0))</f>
        <v>6</v>
      </c>
      <c r="X35" s="78" t="s">
        <v>161</v>
      </c>
      <c r="Y35" s="78" t="s">
        <v>161</v>
      </c>
      <c r="Z35" s="78" t="s">
        <v>161</v>
      </c>
      <c r="AA35" s="77" t="str">
        <f>IF(B35="","",VLOOKUP(AD35,Varsayımlar!$B:$Q,15,0))</f>
        <v>15 CM KOLİ</v>
      </c>
      <c r="AB35" s="77" t="str">
        <f>IF(B35="","",VLOOKUP(AD35,Varsayımlar!$B:$Q,16,0))</f>
        <v>14-16 CM</v>
      </c>
      <c r="AC35" s="77">
        <f>IF(B35="","",VLOOKUP(Sayfa2!AD19,Varsayımlar!B:S,18,0))</f>
        <v>0</v>
      </c>
      <c r="AD35" s="8" t="str">
        <f>IF(B35="","",CONCATENATE(B35,E35))</f>
        <v>Şok MarketTaco 15 cm 6 lı 150 g</v>
      </c>
    </row>
    <row r="36" spans="1:32" ht="31.5" hidden="1" customHeight="1" x14ac:dyDescent="0.25">
      <c r="A36" s="9" t="s">
        <v>125</v>
      </c>
      <c r="B36" s="64"/>
      <c r="C36" s="65" t="str">
        <f>IF(B36="","",VLOOKUP(AD36,Varsayımlar!$B:$Q,3,0))</f>
        <v/>
      </c>
      <c r="D36" s="65"/>
      <c r="E36" s="65"/>
      <c r="F36" s="64"/>
      <c r="G36" s="64"/>
      <c r="H36" s="64" t="str">
        <f>IF(B36="","",VLOOKUP(AD36,Varsayımlar!$B:$Q,5,0))</f>
        <v/>
      </c>
      <c r="I36" s="64"/>
      <c r="J36" s="64" t="str">
        <f>IF(B36="","",VLOOKUP(AD36,Varsayımlar!$B:$Q,6,0))</f>
        <v/>
      </c>
      <c r="K36" s="64"/>
      <c r="L36" s="64"/>
      <c r="M36" s="64">
        <f>K36/84</f>
        <v>0</v>
      </c>
      <c r="N36" s="64"/>
      <c r="O36" s="64"/>
      <c r="P36" s="64" t="str">
        <f>IF(B36="","",VLOOKUP(AD36,Varsayımlar!$B:$Q,7,0)*K36)</f>
        <v/>
      </c>
      <c r="Q36" s="64" t="str">
        <f>IF(B36="","",VLOOKUP(AD36,Varsayımlar!$B:$Q,8,0))</f>
        <v/>
      </c>
      <c r="R36" s="64" t="str">
        <f>IF(B36="","",VLOOKUP(AD36,Varsayımlar!$B:$Q,9,0))</f>
        <v/>
      </c>
      <c r="S36" s="64" t="str">
        <f>IF(B36="","",VLOOKUP(AD36,Varsayımlar!$B:$Q,10,0))</f>
        <v/>
      </c>
      <c r="T36" s="64" t="str">
        <f>IF(B36="","",VLOOKUP(AD36,Varsayımlar!$B:$Q,11,0))</f>
        <v/>
      </c>
      <c r="U36" s="64" t="str">
        <f>IF(B36="","",VLOOKUP(AD36,Varsayımlar!$B:$Q,12,0))</f>
        <v/>
      </c>
      <c r="V36" s="64" t="str">
        <f>IF(B36="","",VLOOKUP(AD36,Varsayımlar!$B:$Q,13,0))</f>
        <v/>
      </c>
      <c r="W36" s="64" t="str">
        <f>IF(B36="","",VLOOKUP(AD36,Varsayımlar!$B:$Q,14,0))</f>
        <v/>
      </c>
      <c r="X36" s="66"/>
      <c r="Y36" s="66"/>
      <c r="Z36" s="64"/>
      <c r="AA36" s="64" t="str">
        <f>IF(B36="","",VLOOKUP(AD36,Varsayımlar!$B:$Q,15,0))</f>
        <v/>
      </c>
      <c r="AB36" s="64" t="str">
        <f>IF(B36="","",VLOOKUP(AD36,Varsayımlar!$B:$Q,16,0))</f>
        <v/>
      </c>
      <c r="AC36" s="79"/>
      <c r="AD36" s="61" t="str">
        <f>IF(B36="","",CONCATENATE(B36,E36))</f>
        <v/>
      </c>
    </row>
    <row r="37" spans="1:32" x14ac:dyDescent="0.25">
      <c r="C37" s="80" t="str">
        <f>IF(B37="","",VLOOKUP(AD37,Varsayımlar!$B:$Q,3,0))</f>
        <v/>
      </c>
      <c r="H37" s="8" t="str">
        <f>IF(B37="","",VLOOKUP(AD37,Varsayımlar!$B:$Q,5,0))</f>
        <v/>
      </c>
      <c r="J37" s="8" t="str">
        <f>IF(B37="","",VLOOKUP(AD37,Varsayımlar!$B:$Q,6,0))</f>
        <v/>
      </c>
      <c r="P37" s="8" t="str">
        <f>IF(B37="","",VLOOKUP(AD37,Varsayımlar!$B:$Q,7,0)*K37)</f>
        <v/>
      </c>
      <c r="Q37" s="8" t="str">
        <f>IF(B37="","",VLOOKUP(AD37,Varsayımlar!$B:$Q,8,0))</f>
        <v/>
      </c>
      <c r="R37" s="8" t="str">
        <f>IF(B37="","",VLOOKUP(AD37,Varsayımlar!$B:$Q,9,0))</f>
        <v/>
      </c>
      <c r="S37" s="8" t="str">
        <f>IF(B37="","",VLOOKUP(AD37,Varsayımlar!$B:$Q,10,0))</f>
        <v/>
      </c>
      <c r="T37" s="8" t="str">
        <f>IF(B37="","",VLOOKUP(AD37,Varsayımlar!$B:$Q,11,0))</f>
        <v/>
      </c>
      <c r="U37" s="8" t="str">
        <f>IF(B37="","",VLOOKUP(AD37,Varsayımlar!$B:$Q,12,0))</f>
        <v/>
      </c>
      <c r="V37" s="8" t="str">
        <f>IF(B37="","",VLOOKUP(AD37,Varsayımlar!$B:$Q,13,0))</f>
        <v/>
      </c>
      <c r="W37" s="8" t="str">
        <f>IF(B37="","",VLOOKUP(AD37,Varsayımlar!$B:$Q,14,0))</f>
        <v/>
      </c>
      <c r="AA37" s="8" t="str">
        <f>IF(B37="","",VLOOKUP(AD37,Varsayımlar!$B:$Q,15,0))</f>
        <v/>
      </c>
      <c r="AB37" s="8" t="str">
        <f>IF(B37="","",VLOOKUP(AD37,Varsayımlar!$B:$Q,16,0))</f>
        <v/>
      </c>
      <c r="AD37" s="8" t="str">
        <f>IF(B37="","",CONCATENATE(B37,E37))</f>
        <v/>
      </c>
    </row>
    <row r="38" spans="1:32" ht="29.25" customHeight="1" x14ac:dyDescent="0.25">
      <c r="A38" s="198" t="s">
        <v>121</v>
      </c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33"/>
    </row>
    <row r="39" spans="1:32" ht="63" x14ac:dyDescent="0.25">
      <c r="A39" s="9" t="s">
        <v>0</v>
      </c>
      <c r="B39" s="9" t="s">
        <v>1</v>
      </c>
      <c r="C39" s="10" t="s">
        <v>36</v>
      </c>
      <c r="D39" s="10" t="s">
        <v>177</v>
      </c>
      <c r="E39" s="10" t="s">
        <v>42</v>
      </c>
      <c r="F39" s="9" t="s">
        <v>43</v>
      </c>
      <c r="G39" s="9" t="s">
        <v>13</v>
      </c>
      <c r="H39" s="9" t="s">
        <v>2</v>
      </c>
      <c r="I39" s="9" t="s">
        <v>83</v>
      </c>
      <c r="J39" s="9" t="s">
        <v>3</v>
      </c>
      <c r="K39" s="9" t="s">
        <v>21</v>
      </c>
      <c r="L39" s="9" t="s">
        <v>141</v>
      </c>
      <c r="M39" s="9" t="s">
        <v>20</v>
      </c>
      <c r="N39" s="9" t="s">
        <v>243</v>
      </c>
      <c r="O39" s="9" t="s">
        <v>176</v>
      </c>
      <c r="P39" s="9" t="s">
        <v>16</v>
      </c>
      <c r="Q39" s="9" t="s">
        <v>4</v>
      </c>
      <c r="R39" s="9" t="s">
        <v>5</v>
      </c>
      <c r="S39" s="9" t="s">
        <v>6</v>
      </c>
      <c r="T39" s="9" t="s">
        <v>33</v>
      </c>
      <c r="U39" s="9" t="s">
        <v>7</v>
      </c>
      <c r="V39" s="9" t="s">
        <v>8</v>
      </c>
      <c r="W39" s="9" t="s">
        <v>9</v>
      </c>
      <c r="X39" s="9" t="s">
        <v>10</v>
      </c>
      <c r="Y39" s="9" t="s">
        <v>11</v>
      </c>
      <c r="Z39" s="9" t="s">
        <v>12</v>
      </c>
      <c r="AA39" s="9" t="s">
        <v>14</v>
      </c>
      <c r="AB39" s="9" t="s">
        <v>15</v>
      </c>
      <c r="AC39" s="9" t="s">
        <v>305</v>
      </c>
      <c r="AD39" s="8" t="s">
        <v>50</v>
      </c>
    </row>
    <row r="40" spans="1:32" ht="49.5" customHeight="1" x14ac:dyDescent="0.25">
      <c r="A40" s="9" t="s">
        <v>29</v>
      </c>
      <c r="B40" s="107" t="s">
        <v>90</v>
      </c>
      <c r="C40" s="108">
        <f>IF(B40="","",VLOOKUP(AD40,Varsayımlar!$B:$Q,3,0))</f>
        <v>8698829380698</v>
      </c>
      <c r="D40" s="107" t="s">
        <v>233</v>
      </c>
      <c r="E40" s="107" t="s">
        <v>91</v>
      </c>
      <c r="F40" s="107"/>
      <c r="G40" s="107" t="s">
        <v>563</v>
      </c>
      <c r="H40" s="107" t="str">
        <f>IF(B40="","",VLOOKUP(AD40,Varsayımlar!$B:$Q,5,0))</f>
        <v>MAGNİT MAVİ AMBALAJ 25CM</v>
      </c>
      <c r="I40" s="107">
        <f>IF(B40="","",VLOOKUP(AD40,Varsayımlar!B:T,19,0))</f>
        <v>0</v>
      </c>
      <c r="J40" s="107" t="str">
        <f>IF(B40="","",VLOOKUP(AD40,Varsayımlar!$B:$Q,6,0))</f>
        <v>SADE</v>
      </c>
      <c r="K40" s="107">
        <v>672</v>
      </c>
      <c r="L40" s="107"/>
      <c r="M40" s="107">
        <f>IFERROR(IF(B40="","",K40/VLOOKUP(AD40,Varsayımlar!B:R,17,0)),"")</f>
        <v>8</v>
      </c>
      <c r="N40" s="107"/>
      <c r="O40" s="107">
        <v>6</v>
      </c>
      <c r="P40" s="107">
        <f>IF(B40="","",VLOOKUP(AD40,Varsayımlar!$B:$Q,7,0)*K40)</f>
        <v>20160</v>
      </c>
      <c r="Q40" s="107">
        <f>IF(B40="","",VLOOKUP(AD40,Varsayımlar!$B:$Q,8,0))</f>
        <v>25</v>
      </c>
      <c r="R40" s="107" t="str">
        <f>IF(B40="","",VLOOKUP(AD40,Varsayımlar!$B:$Q,9,0))</f>
        <v>SOFT</v>
      </c>
      <c r="S40" s="107">
        <f>IF(B40="","",VLOOKUP(AD40,Varsayımlar!$B:$Q,10,0))</f>
        <v>4</v>
      </c>
      <c r="T40" s="107">
        <f>IF(B40="","",VLOOKUP(AD40,Varsayımlar!$B:$Q,11,0))</f>
        <v>30</v>
      </c>
      <c r="U40" s="107">
        <f>IF(B40="","",VLOOKUP(AD40,Varsayımlar!$B:$Q,12,0))</f>
        <v>260</v>
      </c>
      <c r="V40" s="107" t="str">
        <f>IF(B40="","",VLOOKUP(AD40,Varsayımlar!$B:$Q,13,0))</f>
        <v>YURTDIŞI</v>
      </c>
      <c r="W40" s="107">
        <f>IF(B40="","",VLOOKUP(AD40,Varsayımlar!$B:$Q,14,0))</f>
        <v>9</v>
      </c>
      <c r="X40" s="110">
        <v>46189</v>
      </c>
      <c r="Y40" s="110">
        <v>46462</v>
      </c>
      <c r="Z40" s="107" t="s">
        <v>565</v>
      </c>
      <c r="AA40" s="107" t="str">
        <f>IF(B40="","",VLOOKUP(AD40,Varsayımlar!$B:$Q,15,0))</f>
        <v>25CM TURUNCU KOLİ-SOL ÜST DİKDÖRTGENE ÜRETİM TARİHİ BASILACAK</v>
      </c>
      <c r="AB40" s="107" t="str">
        <f>IF(B40="","",VLOOKUP(AD40,Varsayımlar!$B:$Q,16,0))</f>
        <v>24-26 CM</v>
      </c>
      <c r="AC40" s="90">
        <f>IF(B40="","",VLOOKUP(Sayfa2!AD55,Varsayımlar!B:S,18,0))</f>
        <v>0</v>
      </c>
      <c r="AD40" s="90" t="str">
        <f t="shared" ref="AD40:AD47" si="2">IF(B40="","",CONCATENATE(B40,E40))</f>
        <v>MAGNİTMAGNİT MAVİ AMBALAJ 25 CM 260G</v>
      </c>
      <c r="AF40" s="8" t="s">
        <v>285</v>
      </c>
    </row>
    <row r="41" spans="1:32" ht="49.5" customHeight="1" x14ac:dyDescent="0.25">
      <c r="A41" s="9" t="s">
        <v>122</v>
      </c>
      <c r="B41" s="107" t="s">
        <v>90</v>
      </c>
      <c r="C41" s="108">
        <f>IF(B41="","",VLOOKUP(AD41,Varsayımlar!$B:$Q,3,0))</f>
        <v>8698829380698</v>
      </c>
      <c r="D41" s="107" t="s">
        <v>233</v>
      </c>
      <c r="E41" s="107" t="s">
        <v>91</v>
      </c>
      <c r="F41" s="107"/>
      <c r="G41" s="107" t="s">
        <v>564</v>
      </c>
      <c r="H41" s="107" t="str">
        <f>IF(B41="","",VLOOKUP(AD41,Varsayımlar!$B:$Q,5,0))</f>
        <v>MAGNİT MAVİ AMBALAJ 25CM</v>
      </c>
      <c r="I41" s="107">
        <f>IF(B41="","",VLOOKUP(AD41,Varsayımlar!B:T,19,0))</f>
        <v>0</v>
      </c>
      <c r="J41" s="107" t="str">
        <f>IF(B41="","",VLOOKUP(AD41,Varsayımlar!$B:$Q,6,0))</f>
        <v>SADE</v>
      </c>
      <c r="K41" s="107">
        <v>672</v>
      </c>
      <c r="L41" s="107"/>
      <c r="M41" s="107">
        <f>IFERROR(IF(B41="","",K41/VLOOKUP(AD41,Varsayımlar!B:R,17,0)),"")</f>
        <v>8</v>
      </c>
      <c r="N41" s="107"/>
      <c r="O41" s="107">
        <v>10</v>
      </c>
      <c r="P41" s="107">
        <f>IF(B41="","",VLOOKUP(AD41,Varsayımlar!$B:$Q,7,0)*K41)</f>
        <v>20160</v>
      </c>
      <c r="Q41" s="107">
        <f>IF(B41="","",VLOOKUP(AD41,Varsayımlar!$B:$Q,8,0))</f>
        <v>25</v>
      </c>
      <c r="R41" s="107" t="str">
        <f>IF(B41="","",VLOOKUP(AD41,Varsayımlar!$B:$Q,9,0))</f>
        <v>SOFT</v>
      </c>
      <c r="S41" s="107">
        <f>IF(B41="","",VLOOKUP(AD41,Varsayımlar!$B:$Q,10,0))</f>
        <v>4</v>
      </c>
      <c r="T41" s="107">
        <f>IF(B41="","",VLOOKUP(AD41,Varsayımlar!$B:$Q,11,0))</f>
        <v>30</v>
      </c>
      <c r="U41" s="107">
        <f>IF(B41="","",VLOOKUP(AD41,Varsayımlar!$B:$Q,12,0))</f>
        <v>260</v>
      </c>
      <c r="V41" s="107" t="str">
        <f>IF(B41="","",VLOOKUP(AD41,Varsayımlar!$B:$Q,13,0))</f>
        <v>YURTDIŞI</v>
      </c>
      <c r="W41" s="107">
        <f>IF(B41="","",VLOOKUP(AD41,Varsayımlar!$B:$Q,14,0))</f>
        <v>9</v>
      </c>
      <c r="X41" s="110">
        <v>46189</v>
      </c>
      <c r="Y41" s="110">
        <v>46462</v>
      </c>
      <c r="Z41" s="107" t="s">
        <v>565</v>
      </c>
      <c r="AA41" s="107" t="str">
        <f>IF(B41="","",VLOOKUP(AD41,Varsayımlar!$B:$Q,15,0))</f>
        <v>25CM TURUNCU KOLİ-SOL ÜST DİKDÖRTGENE ÜRETİM TARİHİ BASILACAK</v>
      </c>
      <c r="AB41" s="107" t="str">
        <f>IF(B41="","",VLOOKUP(AD41,Varsayımlar!$B:$Q,16,0))</f>
        <v>24-26 CM</v>
      </c>
      <c r="AC41" s="90">
        <f>IF(B41="","",VLOOKUP(Sayfa2!AD56,Varsayımlar!B:S,18,0))</f>
        <v>0</v>
      </c>
      <c r="AD41" s="90" t="str">
        <f t="shared" si="2"/>
        <v>MAGNİTMAGNİT MAVİ AMBALAJ 25 CM 260G</v>
      </c>
      <c r="AF41" s="8" t="s">
        <v>285</v>
      </c>
    </row>
    <row r="42" spans="1:32" ht="49.5" customHeight="1" x14ac:dyDescent="0.25">
      <c r="A42" s="9" t="s">
        <v>123</v>
      </c>
      <c r="B42" s="58" t="s">
        <v>90</v>
      </c>
      <c r="C42" s="59">
        <f>IF(B42="","",VLOOKUP(AD42,Varsayımlar!$B:$Q,3,0))</f>
        <v>8698829380698</v>
      </c>
      <c r="D42" s="58" t="s">
        <v>237</v>
      </c>
      <c r="E42" s="58" t="s">
        <v>91</v>
      </c>
      <c r="F42" s="58"/>
      <c r="G42" s="58" t="s">
        <v>570</v>
      </c>
      <c r="H42" s="58" t="str">
        <f>IF(B42="","",VLOOKUP(AD42,Varsayımlar!$B:$Q,5,0))</f>
        <v>MAGNİT MAVİ AMBALAJ 25CM</v>
      </c>
      <c r="I42" s="58">
        <f>IF(B42="","",VLOOKUP(AD42,Varsayımlar!B:T,19,0))</f>
        <v>0</v>
      </c>
      <c r="J42" s="58" t="str">
        <f>IF(B42="","",VLOOKUP(AD42,Varsayımlar!$B:$Q,6,0))</f>
        <v>SADE</v>
      </c>
      <c r="K42" s="58">
        <v>672</v>
      </c>
      <c r="L42" s="58"/>
      <c r="M42" s="58">
        <f>IFERROR(IF(B42="","",K42/VLOOKUP(AD42,Varsayımlar!B:R,17,0)),"")</f>
        <v>8</v>
      </c>
      <c r="N42" s="58"/>
      <c r="O42" s="58">
        <v>7</v>
      </c>
      <c r="P42" s="58">
        <f>IF(B42="","",VLOOKUP(AD42,Varsayımlar!$B:$Q,7,0)*K42)</f>
        <v>20160</v>
      </c>
      <c r="Q42" s="58">
        <f>IF(B42="","",VLOOKUP(AD42,Varsayımlar!$B:$Q,8,0))</f>
        <v>25</v>
      </c>
      <c r="R42" s="58" t="str">
        <f>IF(B42="","",VLOOKUP(AD42,Varsayımlar!$B:$Q,9,0))</f>
        <v>SOFT</v>
      </c>
      <c r="S42" s="58">
        <f>IF(B42="","",VLOOKUP(AD42,Varsayımlar!$B:$Q,10,0))</f>
        <v>4</v>
      </c>
      <c r="T42" s="58">
        <f>IF(B42="","",VLOOKUP(AD42,Varsayımlar!$B:$Q,11,0))</f>
        <v>30</v>
      </c>
      <c r="U42" s="58">
        <f>IF(B42="","",VLOOKUP(AD42,Varsayımlar!$B:$Q,12,0))</f>
        <v>260</v>
      </c>
      <c r="V42" s="58" t="str">
        <f>IF(B42="","",VLOOKUP(AD42,Varsayımlar!$B:$Q,13,0))</f>
        <v>YURTDIŞI</v>
      </c>
      <c r="W42" s="58">
        <f>IF(B42="","",VLOOKUP(AD42,Varsayımlar!$B:$Q,14,0))</f>
        <v>9</v>
      </c>
      <c r="X42" s="60">
        <v>46191</v>
      </c>
      <c r="Y42" s="60">
        <v>46464</v>
      </c>
      <c r="Z42" s="58" t="s">
        <v>571</v>
      </c>
      <c r="AA42" s="58" t="str">
        <f>IF(B42="","",VLOOKUP(AD42,Varsayımlar!$B:$Q,15,0))</f>
        <v>25CM TURUNCU KOLİ-SOL ÜST DİKDÖRTGENE ÜRETİM TARİHİ BASILACAK</v>
      </c>
      <c r="AB42" s="58" t="str">
        <f>IF(B42="","",VLOOKUP(AD42,Varsayımlar!$B:$Q,16,0))</f>
        <v>24-26 CM</v>
      </c>
      <c r="AC42" s="90">
        <f>IF(B42="","",VLOOKUP(Sayfa2!AD62,Varsayımlar!B:S,18,0))</f>
        <v>0</v>
      </c>
      <c r="AD42" s="90" t="str">
        <f t="shared" si="2"/>
        <v>MAGNİTMAGNİT MAVİ AMBALAJ 25 CM 260G</v>
      </c>
    </row>
    <row r="43" spans="1:32" ht="36" customHeight="1" x14ac:dyDescent="0.25">
      <c r="A43" s="9" t="s">
        <v>124</v>
      </c>
      <c r="B43" s="70" t="s">
        <v>17</v>
      </c>
      <c r="C43" s="71">
        <f>IF(B43="","",VLOOKUP(AD43,Varsayımlar!$B:$Q,3,0))</f>
        <v>8698829380698</v>
      </c>
      <c r="D43" s="71" t="s">
        <v>481</v>
      </c>
      <c r="E43" s="106" t="s">
        <v>37</v>
      </c>
      <c r="F43" s="70" t="s">
        <v>482</v>
      </c>
      <c r="G43" s="70" t="s">
        <v>484</v>
      </c>
      <c r="H43" s="70" t="str">
        <f>IF(B43="","",VLOOKUP(AD43,Varsayımlar!$B:$Q,5,0))</f>
        <v>TORTİLLAS 25 CM 4 PCS 260G</v>
      </c>
      <c r="I43" s="70">
        <f>IF(B43="","",VLOOKUP(AD43,Varsayımlar!B:T,19,0))</f>
        <v>0</v>
      </c>
      <c r="J43" s="70" t="str">
        <f>IF(B43="","",VLOOKUP(AD43,Varsayımlar!$B:$Q,6,0))</f>
        <v>SADE</v>
      </c>
      <c r="K43" s="70">
        <v>252</v>
      </c>
      <c r="L43" s="70"/>
      <c r="M43" s="70">
        <f>K43/84</f>
        <v>3</v>
      </c>
      <c r="N43" s="70"/>
      <c r="O43" s="70">
        <v>4</v>
      </c>
      <c r="P43" s="70">
        <f>IF(B43="","",VLOOKUP(AD43,Varsayımlar!$B:$Q,7,0)*K43)</f>
        <v>7560</v>
      </c>
      <c r="Q43" s="70">
        <f>IF(B43="","",VLOOKUP(AD43,Varsayımlar!$B:$Q,8,0))</f>
        <v>25</v>
      </c>
      <c r="R43" s="70" t="str">
        <f>IF(B43="","",VLOOKUP(AD43,Varsayımlar!$B:$Q,9,0))</f>
        <v>SOFT</v>
      </c>
      <c r="S43" s="70">
        <f>IF(B43="","",VLOOKUP(AD43,Varsayımlar!$B:$Q,10,0))</f>
        <v>4</v>
      </c>
      <c r="T43" s="70">
        <f>IF(B43="","",VLOOKUP(AD43,Varsayımlar!$B:$Q,11,0))</f>
        <v>30</v>
      </c>
      <c r="U43" s="70">
        <f>IF(B43="","",VLOOKUP(AD43,Varsayımlar!$B:$Q,12,0))</f>
        <v>260</v>
      </c>
      <c r="V43" s="70" t="str">
        <f>IF(B43="","",VLOOKUP(AD43,Varsayımlar!$B:$Q,13,0))</f>
        <v>YURTDIŞI</v>
      </c>
      <c r="W43" s="70">
        <f>IF(B43="","",VLOOKUP(AD43,Varsayımlar!$B:$Q,14,0))</f>
        <v>6</v>
      </c>
      <c r="X43" s="73">
        <v>46188</v>
      </c>
      <c r="Y43" s="73">
        <v>46371</v>
      </c>
      <c r="Z43" s="70">
        <v>26061525</v>
      </c>
      <c r="AA43" s="70" t="str">
        <f>IF(B43="","",VLOOKUP(AD43,Varsayımlar!$B:$Q,15,0))</f>
        <v>TRİTON -SKT ATILACAK</v>
      </c>
      <c r="AB43" s="70" t="str">
        <f>IF(B43="","",VLOOKUP(AD43,Varsayımlar!$B:$Q,16,0))</f>
        <v>24-26 CM</v>
      </c>
      <c r="AC43" s="64"/>
      <c r="AD43" s="61" t="str">
        <f>IF(B43="","",CONCATENATE(B43,E43))</f>
        <v>LLC TRİTONMUTLUKAL WHEAT TORTILLA</v>
      </c>
    </row>
    <row r="44" spans="1:32" ht="36" customHeight="1" x14ac:dyDescent="0.25">
      <c r="A44" s="9" t="s">
        <v>125</v>
      </c>
      <c r="B44" s="82" t="s">
        <v>17</v>
      </c>
      <c r="C44" s="83">
        <f>IF(B44="","",VLOOKUP(AD44,Varsayımlar!$B:$Q,3,0))</f>
        <v>8698829380698</v>
      </c>
      <c r="D44" s="83" t="s">
        <v>486</v>
      </c>
      <c r="E44" s="104" t="s">
        <v>37</v>
      </c>
      <c r="F44" s="82" t="s">
        <v>487</v>
      </c>
      <c r="G44" s="82" t="s">
        <v>488</v>
      </c>
      <c r="H44" s="82" t="str">
        <f>IF(B44="","",VLOOKUP(AD44,Varsayımlar!$B:$Q,5,0))</f>
        <v>TORTİLLAS 25 CM 4 PCS 260G</v>
      </c>
      <c r="I44" s="82">
        <f>IF(B44="","",VLOOKUP(AD44,Varsayımlar!B:T,19,0))</f>
        <v>0</v>
      </c>
      <c r="J44" s="82" t="str">
        <f>IF(B44="","",VLOOKUP(AD44,Varsayımlar!$B:$Q,6,0))</f>
        <v>SADE</v>
      </c>
      <c r="K44" s="82">
        <v>2100</v>
      </c>
      <c r="L44" s="82"/>
      <c r="M44" s="82">
        <f>K44/84</f>
        <v>25</v>
      </c>
      <c r="N44" s="82"/>
      <c r="O44" s="82">
        <v>30</v>
      </c>
      <c r="P44" s="82">
        <f>IF(B44="","",VLOOKUP(AD44,Varsayımlar!$B:$Q,7,0)*K44)</f>
        <v>63000</v>
      </c>
      <c r="Q44" s="82">
        <f>IF(B44="","",VLOOKUP(AD44,Varsayımlar!$B:$Q,8,0))</f>
        <v>25</v>
      </c>
      <c r="R44" s="82" t="str">
        <f>IF(B44="","",VLOOKUP(AD44,Varsayımlar!$B:$Q,9,0))</f>
        <v>SOFT</v>
      </c>
      <c r="S44" s="82">
        <f>IF(B44="","",VLOOKUP(AD44,Varsayımlar!$B:$Q,10,0))</f>
        <v>4</v>
      </c>
      <c r="T44" s="82">
        <f>IF(B44="","",VLOOKUP(AD44,Varsayımlar!$B:$Q,11,0))</f>
        <v>30</v>
      </c>
      <c r="U44" s="82">
        <f>IF(B44="","",VLOOKUP(AD44,Varsayımlar!$B:$Q,12,0))</f>
        <v>260</v>
      </c>
      <c r="V44" s="82" t="str">
        <f>IF(B44="","",VLOOKUP(AD44,Varsayımlar!$B:$Q,13,0))</f>
        <v>YURTDIŞI</v>
      </c>
      <c r="W44" s="82">
        <f>IF(B44="","",VLOOKUP(AD44,Varsayımlar!$B:$Q,14,0))</f>
        <v>6</v>
      </c>
      <c r="X44" s="84">
        <v>46189</v>
      </c>
      <c r="Y44" s="84">
        <v>46372</v>
      </c>
      <c r="Z44" s="82">
        <v>26061625</v>
      </c>
      <c r="AA44" s="82" t="str">
        <f>IF(B44="","",VLOOKUP(AD44,Varsayımlar!$B:$Q,15,0))</f>
        <v>TRİTON -SKT ATILACAK</v>
      </c>
      <c r="AB44" s="82" t="str">
        <f>IF(B44="","",VLOOKUP(AD44,Varsayımlar!$B:$Q,16,0))</f>
        <v>24-26 CM</v>
      </c>
      <c r="AC44" s="64"/>
      <c r="AD44" s="61" t="str">
        <f>IF(B44="","",CONCATENATE(B44,E44))</f>
        <v>LLC TRİTONMUTLUKAL WHEAT TORTILLA</v>
      </c>
    </row>
    <row r="45" spans="1:32" ht="36" customHeight="1" x14ac:dyDescent="0.25">
      <c r="A45" s="9" t="s">
        <v>126</v>
      </c>
      <c r="B45" s="82" t="s">
        <v>17</v>
      </c>
      <c r="C45" s="83">
        <f>IF(B45="","",VLOOKUP(AD45,Varsayımlar!$B:$Q,3,0))</f>
        <v>8698829380698</v>
      </c>
      <c r="D45" s="83" t="s">
        <v>486</v>
      </c>
      <c r="E45" s="104" t="s">
        <v>37</v>
      </c>
      <c r="F45" s="82" t="s">
        <v>487</v>
      </c>
      <c r="G45" s="82" t="s">
        <v>489</v>
      </c>
      <c r="H45" s="82" t="str">
        <f>IF(B45="","",VLOOKUP(AD45,Varsayımlar!$B:$Q,5,0))</f>
        <v>TORTİLLAS 25 CM 4 PCS 260G</v>
      </c>
      <c r="I45" s="82">
        <f>IF(B45="","",VLOOKUP(AD45,Varsayımlar!B:T,19,0))</f>
        <v>0</v>
      </c>
      <c r="J45" s="82" t="str">
        <f>IF(B45="","",VLOOKUP(AD45,Varsayımlar!$B:$Q,6,0))</f>
        <v>SADE</v>
      </c>
      <c r="K45" s="82">
        <v>336</v>
      </c>
      <c r="L45" s="82"/>
      <c r="M45" s="82">
        <f>K45/84</f>
        <v>4</v>
      </c>
      <c r="N45" s="82"/>
      <c r="O45" s="82">
        <v>5</v>
      </c>
      <c r="P45" s="82">
        <f>IF(B45="","",VLOOKUP(AD45,Varsayımlar!$B:$Q,7,0)*K45)</f>
        <v>10080</v>
      </c>
      <c r="Q45" s="82">
        <f>IF(B45="","",VLOOKUP(AD45,Varsayımlar!$B:$Q,8,0))</f>
        <v>25</v>
      </c>
      <c r="R45" s="82" t="str">
        <f>IF(B45="","",VLOOKUP(AD45,Varsayımlar!$B:$Q,9,0))</f>
        <v>SOFT</v>
      </c>
      <c r="S45" s="82">
        <f>IF(B45="","",VLOOKUP(AD45,Varsayımlar!$B:$Q,10,0))</f>
        <v>4</v>
      </c>
      <c r="T45" s="82">
        <f>IF(B45="","",VLOOKUP(AD45,Varsayımlar!$B:$Q,11,0))</f>
        <v>30</v>
      </c>
      <c r="U45" s="82">
        <f>IF(B45="","",VLOOKUP(AD45,Varsayımlar!$B:$Q,12,0))</f>
        <v>260</v>
      </c>
      <c r="V45" s="82" t="str">
        <f>IF(B45="","",VLOOKUP(AD45,Varsayımlar!$B:$Q,13,0))</f>
        <v>YURTDIŞI</v>
      </c>
      <c r="W45" s="82">
        <f>IF(B45="","",VLOOKUP(AD45,Varsayımlar!$B:$Q,14,0))</f>
        <v>6</v>
      </c>
      <c r="X45" s="84">
        <v>46189</v>
      </c>
      <c r="Y45" s="84">
        <v>46372</v>
      </c>
      <c r="Z45" s="82">
        <v>26061625</v>
      </c>
      <c r="AA45" s="82" t="str">
        <f>IF(B45="","",VLOOKUP(AD45,Varsayımlar!$B:$Q,15,0))</f>
        <v>TRİTON -SKT ATILACAK</v>
      </c>
      <c r="AB45" s="82" t="str">
        <f>IF(B45="","",VLOOKUP(AD45,Varsayımlar!$B:$Q,16,0))</f>
        <v>24-26 CM</v>
      </c>
      <c r="AC45" s="64"/>
      <c r="AD45" s="61" t="str">
        <f>IF(B45="","",CONCATENATE(B45,E45))</f>
        <v>LLC TRİTONMUTLUKAL WHEAT TORTILLA</v>
      </c>
    </row>
    <row r="46" spans="1:32" ht="49.5" customHeight="1" x14ac:dyDescent="0.25">
      <c r="A46" s="9" t="s">
        <v>127</v>
      </c>
      <c r="B46" s="58" t="s">
        <v>90</v>
      </c>
      <c r="C46" s="59">
        <f>IF(B46="","",VLOOKUP(AD46,Varsayımlar!$B:$Q,3,0))</f>
        <v>8698829380698</v>
      </c>
      <c r="D46" s="58" t="s">
        <v>237</v>
      </c>
      <c r="E46" s="58" t="s">
        <v>91</v>
      </c>
      <c r="F46" s="58"/>
      <c r="G46" s="58" t="s">
        <v>572</v>
      </c>
      <c r="H46" s="58" t="str">
        <f>IF(B46="","",VLOOKUP(AD46,Varsayımlar!$B:$Q,5,0))</f>
        <v>MAGNİT MAVİ AMBALAJ 25CM</v>
      </c>
      <c r="I46" s="58">
        <f>IF(B46="","",VLOOKUP(AD46,Varsayımlar!B:T,19,0))</f>
        <v>0</v>
      </c>
      <c r="J46" s="58" t="str">
        <f>IF(B46="","",VLOOKUP(AD46,Varsayımlar!$B:$Q,6,0))</f>
        <v>SADE</v>
      </c>
      <c r="K46" s="58">
        <v>672</v>
      </c>
      <c r="L46" s="58"/>
      <c r="M46" s="58">
        <f>IFERROR(IF(B46="","",K46/VLOOKUP(AD46,Varsayımlar!B:R,17,0)),"")</f>
        <v>8</v>
      </c>
      <c r="N46" s="58"/>
      <c r="O46" s="58">
        <v>10</v>
      </c>
      <c r="P46" s="58">
        <f>IF(B46="","",VLOOKUP(AD46,Varsayımlar!$B:$Q,7,0)*K46)</f>
        <v>20160</v>
      </c>
      <c r="Q46" s="58">
        <f>IF(B46="","",VLOOKUP(AD46,Varsayımlar!$B:$Q,8,0))</f>
        <v>25</v>
      </c>
      <c r="R46" s="58" t="str">
        <f>IF(B46="","",VLOOKUP(AD46,Varsayımlar!$B:$Q,9,0))</f>
        <v>SOFT</v>
      </c>
      <c r="S46" s="58">
        <f>IF(B46="","",VLOOKUP(AD46,Varsayımlar!$B:$Q,10,0))</f>
        <v>4</v>
      </c>
      <c r="T46" s="58">
        <f>IF(B46="","",VLOOKUP(AD46,Varsayımlar!$B:$Q,11,0))</f>
        <v>30</v>
      </c>
      <c r="U46" s="58">
        <f>IF(B46="","",VLOOKUP(AD46,Varsayımlar!$B:$Q,12,0))</f>
        <v>260</v>
      </c>
      <c r="V46" s="58" t="str">
        <f>IF(B46="","",VLOOKUP(AD46,Varsayımlar!$B:$Q,13,0))</f>
        <v>YURTDIŞI</v>
      </c>
      <c r="W46" s="58">
        <f>IF(B46="","",VLOOKUP(AD46,Varsayımlar!$B:$Q,14,0))</f>
        <v>9</v>
      </c>
      <c r="X46" s="60">
        <v>46191</v>
      </c>
      <c r="Y46" s="60">
        <v>46464</v>
      </c>
      <c r="Z46" s="58" t="s">
        <v>571</v>
      </c>
      <c r="AA46" s="58" t="str">
        <f>IF(B46="","",VLOOKUP(AD46,Varsayımlar!$B:$Q,15,0))</f>
        <v>25CM TURUNCU KOLİ-SOL ÜST DİKDÖRTGENE ÜRETİM TARİHİ BASILACAK</v>
      </c>
      <c r="AB46" s="58" t="str">
        <f>IF(B46="","",VLOOKUP(AD46,Varsayımlar!$B:$Q,16,0))</f>
        <v>24-26 CM</v>
      </c>
      <c r="AC46" s="90">
        <f>IF(B46="","",VLOOKUP(Sayfa2!AD63,Varsayımlar!B:S,18,0))</f>
        <v>0</v>
      </c>
      <c r="AD46" s="90" t="str">
        <f t="shared" si="2"/>
        <v>MAGNİTMAGNİT MAVİ AMBALAJ 25 CM 260G</v>
      </c>
    </row>
    <row r="47" spans="1:32" ht="49.5" customHeight="1" x14ac:dyDescent="0.25">
      <c r="A47" s="9" t="s">
        <v>128</v>
      </c>
      <c r="B47" s="58" t="s">
        <v>90</v>
      </c>
      <c r="C47" s="59">
        <f>IF(B47="","",VLOOKUP(AD47,Varsayımlar!$B:$Q,3,0))</f>
        <v>8698829380698</v>
      </c>
      <c r="D47" s="58" t="s">
        <v>237</v>
      </c>
      <c r="E47" s="58" t="s">
        <v>91</v>
      </c>
      <c r="F47" s="58"/>
      <c r="G47" s="58" t="s">
        <v>573</v>
      </c>
      <c r="H47" s="58" t="str">
        <f>IF(B47="","",VLOOKUP(AD47,Varsayımlar!$B:$Q,5,0))</f>
        <v>MAGNİT MAVİ AMBALAJ 25CM</v>
      </c>
      <c r="I47" s="58">
        <f>IF(B47="","",VLOOKUP(AD47,Varsayımlar!B:T,19,0))</f>
        <v>0</v>
      </c>
      <c r="J47" s="58" t="str">
        <f>IF(B47="","",VLOOKUP(AD47,Varsayımlar!$B:$Q,6,0))</f>
        <v>SADE</v>
      </c>
      <c r="K47" s="58">
        <v>672</v>
      </c>
      <c r="L47" s="58"/>
      <c r="M47" s="58">
        <f>IFERROR(IF(B47="","",K47/VLOOKUP(AD47,Varsayımlar!B:R,17,0)),"")</f>
        <v>8</v>
      </c>
      <c r="N47" s="58"/>
      <c r="O47" s="58">
        <v>10</v>
      </c>
      <c r="P47" s="58">
        <f>IF(B47="","",VLOOKUP(AD47,Varsayımlar!$B:$Q,7,0)*K47)</f>
        <v>20160</v>
      </c>
      <c r="Q47" s="58">
        <f>IF(B47="","",VLOOKUP(AD47,Varsayımlar!$B:$Q,8,0))</f>
        <v>25</v>
      </c>
      <c r="R47" s="58" t="str">
        <f>IF(B47="","",VLOOKUP(AD47,Varsayımlar!$B:$Q,9,0))</f>
        <v>SOFT</v>
      </c>
      <c r="S47" s="58">
        <f>IF(B47="","",VLOOKUP(AD47,Varsayımlar!$B:$Q,10,0))</f>
        <v>4</v>
      </c>
      <c r="T47" s="58">
        <f>IF(B47="","",VLOOKUP(AD47,Varsayımlar!$B:$Q,11,0))</f>
        <v>30</v>
      </c>
      <c r="U47" s="58">
        <f>IF(B47="","",VLOOKUP(AD47,Varsayımlar!$B:$Q,12,0))</f>
        <v>260</v>
      </c>
      <c r="V47" s="58" t="str">
        <f>IF(B47="","",VLOOKUP(AD47,Varsayımlar!$B:$Q,13,0))</f>
        <v>YURTDIŞI</v>
      </c>
      <c r="W47" s="58">
        <f>IF(B47="","",VLOOKUP(AD47,Varsayımlar!$B:$Q,14,0))</f>
        <v>9</v>
      </c>
      <c r="X47" s="60">
        <v>46191</v>
      </c>
      <c r="Y47" s="60">
        <v>46464</v>
      </c>
      <c r="Z47" s="58" t="s">
        <v>571</v>
      </c>
      <c r="AA47" s="58" t="str">
        <f>IF(B47="","",VLOOKUP(AD47,Varsayımlar!$B:$Q,15,0))</f>
        <v>25CM TURUNCU KOLİ-SOL ÜST DİKDÖRTGENE ÜRETİM TARİHİ BASILACAK</v>
      </c>
      <c r="AB47" s="58" t="str">
        <f>IF(B47="","",VLOOKUP(AD47,Varsayımlar!$B:$Q,16,0))</f>
        <v>24-26 CM</v>
      </c>
      <c r="AC47" s="90">
        <f>IF(B47="","",VLOOKUP(Sayfa2!AD64,Varsayımlar!B:S,18,0))</f>
        <v>0</v>
      </c>
      <c r="AD47" s="90" t="str">
        <f t="shared" si="2"/>
        <v>MAGNİTMAGNİT MAVİ AMBALAJ 25 CM 260G</v>
      </c>
    </row>
    <row r="48" spans="1:32" ht="55.5" customHeight="1" x14ac:dyDescent="0.25">
      <c r="A48" s="9" t="s">
        <v>129</v>
      </c>
      <c r="B48" s="64" t="s">
        <v>90</v>
      </c>
      <c r="C48" s="65">
        <f>IF(B48="","",VLOOKUP(AD48,Varsayımlar!$B:$Q,3,0))</f>
        <v>8698829380698</v>
      </c>
      <c r="D48" s="64" t="s">
        <v>234</v>
      </c>
      <c r="E48" s="64" t="s">
        <v>91</v>
      </c>
      <c r="F48" s="64"/>
      <c r="G48" s="64" t="s">
        <v>567</v>
      </c>
      <c r="H48" s="64" t="str">
        <f>IF(B48="","",VLOOKUP(AD48,Varsayımlar!$B:$Q,5,0))</f>
        <v>MAGNİT MAVİ AMBALAJ 25CM</v>
      </c>
      <c r="I48" s="64">
        <f>IF(B48="","",VLOOKUP(AD48,Varsayımlar!B:T,19,0))</f>
        <v>0</v>
      </c>
      <c r="J48" s="64" t="str">
        <f>IF(B48="","",VLOOKUP(AD48,Varsayımlar!$B:$Q,6,0))</f>
        <v>SADE</v>
      </c>
      <c r="K48" s="64">
        <v>672</v>
      </c>
      <c r="L48" s="64"/>
      <c r="M48" s="64">
        <f>IFERROR(IF(B48="","",K48/VLOOKUP(AD48,Varsayımlar!B:R,17,0)),"")</f>
        <v>8</v>
      </c>
      <c r="N48" s="64"/>
      <c r="O48" s="64">
        <v>10</v>
      </c>
      <c r="P48" s="64">
        <f>IF(B48="","",VLOOKUP(AD48,Varsayımlar!$B:$Q,7,0)*K48)</f>
        <v>20160</v>
      </c>
      <c r="Q48" s="64">
        <f>IF(B48="","",VLOOKUP(AD48,Varsayımlar!$B:$Q,8,0))</f>
        <v>25</v>
      </c>
      <c r="R48" s="64" t="str">
        <f>IF(B48="","",VLOOKUP(AD48,Varsayımlar!$B:$Q,9,0))</f>
        <v>SOFT</v>
      </c>
      <c r="S48" s="64">
        <f>IF(B48="","",VLOOKUP(AD48,Varsayımlar!$B:$Q,10,0))</f>
        <v>4</v>
      </c>
      <c r="T48" s="64">
        <f>IF(B48="","",VLOOKUP(AD48,Varsayımlar!$B:$Q,11,0))</f>
        <v>30</v>
      </c>
      <c r="U48" s="64">
        <f>IF(B48="","",VLOOKUP(AD48,Varsayımlar!$B:$Q,12,0))</f>
        <v>260</v>
      </c>
      <c r="V48" s="64" t="str">
        <f>IF(B48="","",VLOOKUP(AD48,Varsayımlar!$B:$Q,13,0))</f>
        <v>YURTDIŞI</v>
      </c>
      <c r="W48" s="64">
        <f>IF(B48="","",VLOOKUP(AD48,Varsayımlar!$B:$Q,14,0))</f>
        <v>9</v>
      </c>
      <c r="X48" s="66">
        <v>46189</v>
      </c>
      <c r="Y48" s="66">
        <v>46462</v>
      </c>
      <c r="Z48" s="64" t="s">
        <v>569</v>
      </c>
      <c r="AA48" s="64" t="str">
        <f>IF(B48="","",VLOOKUP(AD48,Varsayımlar!$B:$Q,15,0))</f>
        <v>25CM TURUNCU KOLİ-SOL ÜST DİKDÖRTGENE ÜRETİM TARİHİ BASILACAK</v>
      </c>
      <c r="AB48" s="64" t="str">
        <f>IF(B48="","",VLOOKUP(AD48,Varsayımlar!$B:$Q,16,0))</f>
        <v>24-26 CM</v>
      </c>
      <c r="AC48" s="90">
        <f>IF(B48="","",VLOOKUP(Sayfa2!AD58,Varsayımlar!B:S,18,0))</f>
        <v>0</v>
      </c>
      <c r="AD48" s="90" t="str">
        <f>IF(B48="","",CONCATENATE(B48,E48))</f>
        <v>MAGNİTMAGNİT MAVİ AMBALAJ 25 CM 260G</v>
      </c>
    </row>
    <row r="49" spans="1:32" ht="55.5" customHeight="1" x14ac:dyDescent="0.25">
      <c r="A49" s="9" t="s">
        <v>130</v>
      </c>
      <c r="B49" s="64" t="s">
        <v>90</v>
      </c>
      <c r="C49" s="65">
        <f>IF(B49="","",VLOOKUP(AD49,Varsayımlar!$B:$Q,3,0))</f>
        <v>8698829380698</v>
      </c>
      <c r="D49" s="64" t="s">
        <v>234</v>
      </c>
      <c r="E49" s="64" t="s">
        <v>91</v>
      </c>
      <c r="F49" s="64"/>
      <c r="G49" s="64" t="s">
        <v>568</v>
      </c>
      <c r="H49" s="64" t="str">
        <f>IF(B49="","",VLOOKUP(AD49,Varsayımlar!$B:$Q,5,0))</f>
        <v>MAGNİT MAVİ AMBALAJ 25CM</v>
      </c>
      <c r="I49" s="64">
        <f>IF(B49="","",VLOOKUP(AD49,Varsayımlar!B:T,19,0))</f>
        <v>0</v>
      </c>
      <c r="J49" s="64" t="str">
        <f>IF(B49="","",VLOOKUP(AD49,Varsayımlar!$B:$Q,6,0))</f>
        <v>SADE</v>
      </c>
      <c r="K49" s="64">
        <v>672</v>
      </c>
      <c r="L49" s="64"/>
      <c r="M49" s="64">
        <f>IFERROR(IF(B49="","",K49/VLOOKUP(AD49,Varsayımlar!B:R,17,0)),"")</f>
        <v>8</v>
      </c>
      <c r="N49" s="64"/>
      <c r="O49" s="64">
        <v>10</v>
      </c>
      <c r="P49" s="64">
        <f>IF(B49="","",VLOOKUP(AD49,Varsayımlar!$B:$Q,7,0)*K49)</f>
        <v>20160</v>
      </c>
      <c r="Q49" s="64">
        <f>IF(B49="","",VLOOKUP(AD49,Varsayımlar!$B:$Q,8,0))</f>
        <v>25</v>
      </c>
      <c r="R49" s="64" t="str">
        <f>IF(B49="","",VLOOKUP(AD49,Varsayımlar!$B:$Q,9,0))</f>
        <v>SOFT</v>
      </c>
      <c r="S49" s="64">
        <f>IF(B49="","",VLOOKUP(AD49,Varsayımlar!$B:$Q,10,0))</f>
        <v>4</v>
      </c>
      <c r="T49" s="64">
        <f>IF(B49="","",VLOOKUP(AD49,Varsayımlar!$B:$Q,11,0))</f>
        <v>30</v>
      </c>
      <c r="U49" s="64">
        <f>IF(B49="","",VLOOKUP(AD49,Varsayımlar!$B:$Q,12,0))</f>
        <v>260</v>
      </c>
      <c r="V49" s="64" t="str">
        <f>IF(B49="","",VLOOKUP(AD49,Varsayımlar!$B:$Q,13,0))</f>
        <v>YURTDIŞI</v>
      </c>
      <c r="W49" s="64">
        <f>IF(B49="","",VLOOKUP(AD49,Varsayımlar!$B:$Q,14,0))</f>
        <v>9</v>
      </c>
      <c r="X49" s="66">
        <v>46189</v>
      </c>
      <c r="Y49" s="66">
        <v>46462</v>
      </c>
      <c r="Z49" s="64" t="s">
        <v>569</v>
      </c>
      <c r="AA49" s="64" t="str">
        <f>IF(B49="","",VLOOKUP(AD49,Varsayımlar!$B:$Q,15,0))</f>
        <v>25CM TURUNCU KOLİ-SOL ÜST DİKDÖRTGENE ÜRETİM TARİHİ BASILACAK</v>
      </c>
      <c r="AB49" s="64" t="str">
        <f>IF(B49="","",VLOOKUP(AD49,Varsayımlar!$B:$Q,16,0))</f>
        <v>24-26 CM</v>
      </c>
      <c r="AC49" s="90">
        <f>IF(B49="","",VLOOKUP(Sayfa2!AD59,Varsayımlar!B:S,18,0))</f>
        <v>0</v>
      </c>
      <c r="AD49" s="90" t="str">
        <f>IF(B49="","",CONCATENATE(B49,E49))</f>
        <v>MAGNİTMAGNİT MAVİ AMBALAJ 25 CM 260G</v>
      </c>
    </row>
    <row r="50" spans="1:32" ht="27.75" customHeight="1" x14ac:dyDescent="0.25">
      <c r="A50" s="9"/>
      <c r="B50" s="201" t="s">
        <v>607</v>
      </c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3"/>
      <c r="AC50" s="90"/>
      <c r="AD50" s="90"/>
    </row>
    <row r="51" spans="1:32" ht="46.5" customHeight="1" x14ac:dyDescent="0.25">
      <c r="A51" s="9" t="s">
        <v>131</v>
      </c>
      <c r="B51" s="64" t="s">
        <v>90</v>
      </c>
      <c r="C51" s="65">
        <f>IF(B51="","",VLOOKUP(AD51,Varsayımlar!$B:$Q,3,0))</f>
        <v>8698829380698</v>
      </c>
      <c r="D51" s="64" t="s">
        <v>260</v>
      </c>
      <c r="E51" s="64" t="s">
        <v>91</v>
      </c>
      <c r="F51" s="64"/>
      <c r="G51" s="64" t="s">
        <v>606</v>
      </c>
      <c r="H51" s="64" t="str">
        <f>IF(B51="","",VLOOKUP(AD51,Varsayımlar!$B:$Q,5,0))</f>
        <v>MAGNİT MAVİ AMBALAJ 25CM</v>
      </c>
      <c r="I51" s="64">
        <f>IF(B51="","",VLOOKUP(AD51,Varsayımlar!B:T,19,0))</f>
        <v>0</v>
      </c>
      <c r="J51" s="64" t="str">
        <f>IF(B51="","",VLOOKUP(AD51,Varsayımlar!$B:$Q,6,0))</f>
        <v>SADE</v>
      </c>
      <c r="K51" s="64">
        <v>2016</v>
      </c>
      <c r="L51" s="64"/>
      <c r="M51" s="64" t="str">
        <f>IFERROR(IF(B51="","",K51/VLOOKUP(AD51,#REF!,17,0)),"")</f>
        <v/>
      </c>
      <c r="N51" s="64"/>
      <c r="O51" s="64">
        <v>30</v>
      </c>
      <c r="P51" s="64">
        <f>IF(B51="","",VLOOKUP(AD51,Varsayımlar!$B:$Q,7,0)*K51)</f>
        <v>60480</v>
      </c>
      <c r="Q51" s="64">
        <f>IF(B51="","",VLOOKUP(AD51,Varsayımlar!$B:$Q,8,0))</f>
        <v>25</v>
      </c>
      <c r="R51" s="64" t="str">
        <f>IF(B51="","",VLOOKUP(AD51,Varsayımlar!$B:$Q,9,0))</f>
        <v>SOFT</v>
      </c>
      <c r="S51" s="64">
        <f>IF(B51="","",VLOOKUP(AD51,Varsayımlar!$B:$Q,10,0))</f>
        <v>4</v>
      </c>
      <c r="T51" s="64">
        <f>IF(B51="","",VLOOKUP(AD51,Varsayımlar!$B:$Q,11,0))</f>
        <v>30</v>
      </c>
      <c r="U51" s="64">
        <f>IF(B51="","",VLOOKUP(AD51,Varsayımlar!$B:$Q,12,0))</f>
        <v>260</v>
      </c>
      <c r="V51" s="64" t="str">
        <f>IF(B51="","",VLOOKUP(AD51,Varsayımlar!$B:$Q,13,0))</f>
        <v>YURTDIŞI</v>
      </c>
      <c r="W51" s="64">
        <f>IF(B51="","",VLOOKUP(AD51,Varsayımlar!$B:$Q,14,0))</f>
        <v>9</v>
      </c>
      <c r="X51" s="66">
        <v>46193</v>
      </c>
      <c r="Y51" s="66">
        <v>46466</v>
      </c>
      <c r="Z51" s="64" t="s">
        <v>605</v>
      </c>
      <c r="AA51" s="64" t="str">
        <f>IF(B51="","",VLOOKUP(AD51,Varsayımlar!$B:$Q,15,0))</f>
        <v>25CM TURUNCU KOLİ-SOL ÜST DİKDÖRTGENE ÜRETİM TARİHİ BASILACAK</v>
      </c>
      <c r="AB51" s="64" t="str">
        <f>IF(B51="","",VLOOKUP(AD51,Varsayımlar!$B:$Q,16,0))</f>
        <v>24-26 CM</v>
      </c>
      <c r="AC51" s="90" t="e">
        <f>IF(B51="","",VLOOKUP(#REF!,#REF!,18,0))</f>
        <v>#REF!</v>
      </c>
      <c r="AD51" s="90" t="str">
        <f>IF(B51="","",CONCATENATE(B51,E51))</f>
        <v>MAGNİTMAGNİT MAVİ AMBALAJ 25 CM 260G</v>
      </c>
    </row>
    <row r="52" spans="1:32" x14ac:dyDescent="0.25">
      <c r="A52" s="9" t="s">
        <v>132</v>
      </c>
      <c r="B52" s="70"/>
      <c r="C52" s="71" t="str">
        <f>IF(B52="","",VLOOKUP(AD52,Varsayımlar!$B:$Q,3,0))</f>
        <v/>
      </c>
      <c r="D52" s="71"/>
      <c r="E52" s="71"/>
      <c r="F52" s="70"/>
      <c r="G52" s="70"/>
      <c r="H52" s="70" t="str">
        <f>IF(B52="","",VLOOKUP(AD52,Varsayımlar!$B:$Q,5,0))</f>
        <v/>
      </c>
      <c r="I52" s="70"/>
      <c r="J52" s="70" t="str">
        <f>IF(B52="","",VLOOKUP(AD52,Varsayımlar!$B:$Q,6,0))</f>
        <v/>
      </c>
      <c r="K52" s="70"/>
      <c r="L52" s="70"/>
      <c r="M52" s="70" t="str">
        <f>IFERROR(IF(B52="","",K52/VLOOKUP(AD52,Varsayımlar!B:R,17,0)),"")</f>
        <v/>
      </c>
      <c r="N52" s="70"/>
      <c r="O52" s="70"/>
      <c r="P52" s="70" t="str">
        <f>IF(B52="","",VLOOKUP(AD52,Varsayımlar!$B:$Q,7,0)*K52)</f>
        <v/>
      </c>
      <c r="Q52" s="70" t="str">
        <f>IF(B52="","",VLOOKUP(AD52,Varsayımlar!$B:$Q,8,0))</f>
        <v/>
      </c>
      <c r="R52" s="70" t="str">
        <f>IF(B52="","",VLOOKUP(AD52,Varsayımlar!$B:$Q,9,0))</f>
        <v/>
      </c>
      <c r="S52" s="70" t="str">
        <f>IF(B52="","",VLOOKUP(AD52,Varsayımlar!$B:$Q,10,0))</f>
        <v/>
      </c>
      <c r="T52" s="70" t="str">
        <f>IF(B52="","",VLOOKUP(AD52,Varsayımlar!$B:$Q,11,0))</f>
        <v/>
      </c>
      <c r="U52" s="70" t="str">
        <f>IF(B52="","",VLOOKUP(AD52,Varsayımlar!$B:$Q,12,0))</f>
        <v/>
      </c>
      <c r="V52" s="70" t="str">
        <f>IF(B52="","",VLOOKUP(AD52,Varsayımlar!$B:$Q,13,0))</f>
        <v/>
      </c>
      <c r="W52" s="70" t="str">
        <f>IF(B52="","",VLOOKUP(AD52,Varsayımlar!$B:$Q,14,0))</f>
        <v/>
      </c>
      <c r="X52" s="70"/>
      <c r="Y52" s="70"/>
      <c r="Z52" s="70"/>
      <c r="AA52" s="70" t="str">
        <f>IF(B52="","",VLOOKUP(AD52,Varsayımlar!$B:$Q,15,0))</f>
        <v/>
      </c>
      <c r="AB52" s="70" t="str">
        <f>IF(B52="","",VLOOKUP(AD52,Varsayımlar!$B:$Q,16,0))</f>
        <v/>
      </c>
      <c r="AC52" s="70" t="str">
        <f>IF(B52="","",VLOOKUP(Sayfa2!AD32,Varsayımlar!B:S,18,0))</f>
        <v/>
      </c>
      <c r="AD52" s="61"/>
    </row>
    <row r="53" spans="1:32" x14ac:dyDescent="0.25">
      <c r="A53" s="9" t="s">
        <v>133</v>
      </c>
      <c r="B53" s="70"/>
      <c r="C53" s="71" t="str">
        <f>IF(B53="","",VLOOKUP(AD53,Varsayımlar!$B:$Q,3,0))</f>
        <v/>
      </c>
      <c r="D53" s="71"/>
      <c r="E53" s="71"/>
      <c r="F53" s="70"/>
      <c r="G53" s="70"/>
      <c r="H53" s="70" t="str">
        <f>IF(B53="","",VLOOKUP(AD53,Varsayımlar!$B:$Q,5,0))</f>
        <v/>
      </c>
      <c r="I53" s="70"/>
      <c r="J53" s="70" t="str">
        <f>IF(B53="","",VLOOKUP(AD53,Varsayımlar!$B:$Q,6,0))</f>
        <v/>
      </c>
      <c r="K53" s="70"/>
      <c r="L53" s="70"/>
      <c r="M53" s="70" t="str">
        <f>IFERROR(IF(B53="","",K53/VLOOKUP(AD53,Varsayımlar!B:R,17,0)),"")</f>
        <v/>
      </c>
      <c r="N53" s="70"/>
      <c r="O53" s="70"/>
      <c r="P53" s="70" t="str">
        <f>IF(B53="","",VLOOKUP(AD53,Varsayımlar!$B:$Q,7,0)*K53)</f>
        <v/>
      </c>
      <c r="Q53" s="70" t="str">
        <f>IF(B53="","",VLOOKUP(AD53,Varsayımlar!$B:$Q,8,0))</f>
        <v/>
      </c>
      <c r="R53" s="70" t="str">
        <f>IF(B53="","",VLOOKUP(AD53,Varsayımlar!$B:$Q,9,0))</f>
        <v/>
      </c>
      <c r="S53" s="70" t="str">
        <f>IF(B53="","",VLOOKUP(AD53,Varsayımlar!$B:$Q,10,0))</f>
        <v/>
      </c>
      <c r="T53" s="70" t="str">
        <f>IF(B53="","",VLOOKUP(AD53,Varsayımlar!$B:$Q,11,0))</f>
        <v/>
      </c>
      <c r="U53" s="70" t="str">
        <f>IF(B53="","",VLOOKUP(AD53,Varsayımlar!$B:$Q,12,0))</f>
        <v/>
      </c>
      <c r="V53" s="70" t="str">
        <f>IF(B53="","",VLOOKUP(AD53,Varsayımlar!$B:$Q,13,0))</f>
        <v/>
      </c>
      <c r="W53" s="70" t="str">
        <f>IF(B53="","",VLOOKUP(AD53,Varsayımlar!$B:$Q,14,0))</f>
        <v/>
      </c>
      <c r="X53" s="70"/>
      <c r="Y53" s="70"/>
      <c r="Z53" s="70"/>
      <c r="AA53" s="70" t="str">
        <f>IF(B53="","",VLOOKUP(AD53,Varsayımlar!$B:$Q,15,0))</f>
        <v/>
      </c>
      <c r="AB53" s="70" t="str">
        <f>IF(B53="","",VLOOKUP(AD53,Varsayımlar!$B:$Q,16,0))</f>
        <v/>
      </c>
      <c r="AC53" s="70" t="str">
        <f>IF(B53="","",VLOOKUP(Sayfa2!AD33,Varsayımlar!B:S,18,0))</f>
        <v/>
      </c>
      <c r="AD53" s="61"/>
    </row>
    <row r="54" spans="1:32" x14ac:dyDescent="0.25">
      <c r="C54" s="80" t="str">
        <f>IF(B54="","",VLOOKUP(AD54,Varsayımlar!$B:$Q,3,0))</f>
        <v/>
      </c>
      <c r="H54" s="8" t="str">
        <f>IF(B54="","",VLOOKUP(AD54,Varsayımlar!$B:$Q,5,0))</f>
        <v/>
      </c>
      <c r="J54" s="8" t="str">
        <f>IF(B54="","",VLOOKUP(AD54,Varsayımlar!$B:$Q,6,0))</f>
        <v/>
      </c>
      <c r="P54" s="8" t="str">
        <f>IF(B54="","",VLOOKUP(AD54,Varsayımlar!$B:$Q,7,0)*K54)</f>
        <v/>
      </c>
      <c r="Q54" s="8" t="str">
        <f>IF(B54="","",VLOOKUP(AD54,Varsayımlar!$B:$Q,8,0))</f>
        <v/>
      </c>
      <c r="R54" s="8" t="str">
        <f>IF(B54="","",VLOOKUP(AD54,Varsayımlar!$B:$Q,9,0))</f>
        <v/>
      </c>
      <c r="S54" s="8" t="str">
        <f>IF(B54="","",VLOOKUP(AD54,Varsayımlar!$B:$Q,10,0))</f>
        <v/>
      </c>
      <c r="T54" s="8" t="str">
        <f>IF(B54="","",VLOOKUP(AD54,Varsayımlar!$B:$Q,11,0))</f>
        <v/>
      </c>
      <c r="U54" s="8" t="str">
        <f>IF(B54="","",VLOOKUP(AD54,Varsayımlar!$B:$Q,12,0))</f>
        <v/>
      </c>
      <c r="V54" s="8" t="str">
        <f>IF(B54="","",VLOOKUP(AD54,Varsayımlar!$B:$Q,13,0))</f>
        <v/>
      </c>
      <c r="W54" s="8" t="str">
        <f>IF(B54="","",VLOOKUP(AD54,Varsayımlar!$B:$Q,14,0))</f>
        <v/>
      </c>
      <c r="AA54" s="8" t="str">
        <f>IF(B54="","",VLOOKUP(AD54,Varsayımlar!$B:$Q,15,0))</f>
        <v/>
      </c>
      <c r="AB54" s="8" t="str">
        <f>IF(B54="","",VLOOKUP(AD54,Varsayımlar!$B:$Q,16,0))</f>
        <v/>
      </c>
      <c r="AD54" s="8" t="str">
        <f>IF(B54="","",CONCATENATE(B54,E54))</f>
        <v/>
      </c>
    </row>
    <row r="55" spans="1:32" ht="31.5" x14ac:dyDescent="0.25">
      <c r="A55" s="198" t="s">
        <v>120</v>
      </c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55"/>
    </row>
    <row r="56" spans="1:32" ht="63" x14ac:dyDescent="0.25">
      <c r="A56" s="9" t="s">
        <v>0</v>
      </c>
      <c r="B56" s="9" t="s">
        <v>1</v>
      </c>
      <c r="C56" s="10" t="s">
        <v>36</v>
      </c>
      <c r="D56" s="10" t="s">
        <v>177</v>
      </c>
      <c r="E56" s="10" t="s">
        <v>42</v>
      </c>
      <c r="F56" s="9" t="s">
        <v>43</v>
      </c>
      <c r="G56" s="9" t="s">
        <v>13</v>
      </c>
      <c r="H56" s="9" t="s">
        <v>2</v>
      </c>
      <c r="I56" s="9" t="s">
        <v>83</v>
      </c>
      <c r="J56" s="9" t="s">
        <v>3</v>
      </c>
      <c r="K56" s="9" t="s">
        <v>21</v>
      </c>
      <c r="L56" s="9" t="s">
        <v>141</v>
      </c>
      <c r="M56" s="9" t="s">
        <v>20</v>
      </c>
      <c r="N56" s="9" t="s">
        <v>243</v>
      </c>
      <c r="O56" s="9" t="s">
        <v>176</v>
      </c>
      <c r="P56" s="9" t="s">
        <v>16</v>
      </c>
      <c r="Q56" s="9" t="s">
        <v>4</v>
      </c>
      <c r="R56" s="9" t="s">
        <v>5</v>
      </c>
      <c r="S56" s="9" t="s">
        <v>6</v>
      </c>
      <c r="T56" s="9" t="s">
        <v>33</v>
      </c>
      <c r="U56" s="9" t="s">
        <v>7</v>
      </c>
      <c r="V56" s="9" t="s">
        <v>8</v>
      </c>
      <c r="W56" s="9" t="s">
        <v>9</v>
      </c>
      <c r="X56" s="9" t="s">
        <v>10</v>
      </c>
      <c r="Y56" s="9" t="s">
        <v>11</v>
      </c>
      <c r="Z56" s="9" t="s">
        <v>12</v>
      </c>
      <c r="AA56" s="9" t="s">
        <v>14</v>
      </c>
      <c r="AB56" s="9" t="s">
        <v>15</v>
      </c>
      <c r="AC56" s="9" t="s">
        <v>305</v>
      </c>
      <c r="AD56" s="8" t="s">
        <v>50</v>
      </c>
    </row>
    <row r="57" spans="1:32" ht="47.25" x14ac:dyDescent="0.25">
      <c r="A57" s="9" t="s">
        <v>29</v>
      </c>
      <c r="B57" s="77" t="s">
        <v>31</v>
      </c>
      <c r="C57" s="76">
        <f>IF(B57="","",VLOOKUP(AD57,Varsayımlar!$B:$Q,3,0))</f>
        <v>8698829380698</v>
      </c>
      <c r="D57" s="76"/>
      <c r="E57" s="75" t="s">
        <v>246</v>
      </c>
      <c r="F57" s="77">
        <v>47</v>
      </c>
      <c r="G57" s="77" t="s">
        <v>253</v>
      </c>
      <c r="H57" s="77" t="str">
        <f>IF(B57="","",VLOOKUP(AD57,Varsayımlar!$B:$Q,5,0))</f>
        <v>Hanami Peynirli 20cm (050)</v>
      </c>
      <c r="I57" s="77" t="str">
        <f>IF(B57="","",VLOOKUP(AD57,Varsayımlar!B:T,19,0))</f>
        <v>Ambalaj kaç aylık kontrol?</v>
      </c>
      <c r="J57" s="77" t="str">
        <f>IF(B57="","",VLOOKUP(AD57,Varsayımlar!$B:$Q,6,0))</f>
        <v>PEYNİRLİ</v>
      </c>
      <c r="K57" s="77">
        <v>1120</v>
      </c>
      <c r="L57" s="77"/>
      <c r="M57" s="77">
        <f>IFERROR(IF(B57="","",K57/VLOOKUP(AD57,Varsayımlar!B:R,17,0)),"")</f>
        <v>8</v>
      </c>
      <c r="N57" s="77"/>
      <c r="O57" s="77">
        <v>12</v>
      </c>
      <c r="P57" s="77">
        <f>IF(B57="","",VLOOKUP(AD57,Varsayımlar!$B:$Q,7,0)*K57)</f>
        <v>33600</v>
      </c>
      <c r="Q57" s="77">
        <f>IF(B57="","",VLOOKUP(AD57,Varsayımlar!$B:$Q,8,0))</f>
        <v>20</v>
      </c>
      <c r="R57" s="77" t="str">
        <f>IF(B57="","",VLOOKUP(AD57,Varsayımlar!$B:$Q,9,0))</f>
        <v>Irak Soft-AT</v>
      </c>
      <c r="S57" s="77">
        <f>IF(B57="","",VLOOKUP(AD57,Varsayımlar!$B:$Q,10,0))</f>
        <v>4</v>
      </c>
      <c r="T57" s="77">
        <f>IF(B57="","",VLOOKUP(AD57,Varsayımlar!$B:$Q,11,0))</f>
        <v>30</v>
      </c>
      <c r="U57" s="77">
        <f>IF(B57="","",VLOOKUP(AD57,Varsayımlar!$B:$Q,12,0))</f>
        <v>166</v>
      </c>
      <c r="V57" s="77" t="str">
        <f>IF(B57="","",VLOOKUP(AD57,Varsayımlar!$B:$Q,13,0))</f>
        <v>YURTDIŞI</v>
      </c>
      <c r="W57" s="77">
        <f>IF(B57="","",VLOOKUP(AD57,Varsayımlar!$B:$Q,14,0))</f>
        <v>9</v>
      </c>
      <c r="X57" s="78">
        <v>46188</v>
      </c>
      <c r="Y57" s="78">
        <v>46461</v>
      </c>
      <c r="Z57" s="77" t="s">
        <v>250</v>
      </c>
      <c r="AA57" s="77" t="str">
        <f>IF(B57="","",VLOOKUP(AD57,Varsayımlar!$B:$Q,15,0))</f>
        <v>HANAMİ SARI KOLİ-ÜRETİM TARİHİ BASILACAK</v>
      </c>
      <c r="AB57" s="77" t="str">
        <f>IF(B57="","",VLOOKUP(AD57,Varsayımlar!$B:$Q,16,0))</f>
        <v>19-21 CM</v>
      </c>
      <c r="AC57" s="9">
        <f>IF(B57="","",VLOOKUP(Sayfa2!AD59,Varsayımlar!B:S,18,0))</f>
        <v>0</v>
      </c>
      <c r="AD57" s="9" t="str">
        <f t="shared" ref="AD57:AD119" si="3">IF(B57="","",CONCATENATE(B57,E57))</f>
        <v>GERMESHanami Peynirli 20cm 4 lü 166g</v>
      </c>
      <c r="AF57" s="8" t="s">
        <v>609</v>
      </c>
    </row>
    <row r="58" spans="1:32" ht="31.5" x14ac:dyDescent="0.25">
      <c r="A58" s="9" t="s">
        <v>122</v>
      </c>
      <c r="B58" s="64" t="s">
        <v>104</v>
      </c>
      <c r="C58" s="65">
        <f>IF(B58="","",VLOOKUP(AD58,Varsayımlar!$B:$Q,3,0))</f>
        <v>8698829380698</v>
      </c>
      <c r="D58" s="65"/>
      <c r="E58" s="69" t="s">
        <v>105</v>
      </c>
      <c r="F58" s="64">
        <v>32</v>
      </c>
      <c r="G58" s="64" t="s">
        <v>108</v>
      </c>
      <c r="H58" s="64" t="str">
        <f>IF(B58="","",VLOOKUP(AD58,Varsayımlar!$B:$Q,5,0))</f>
        <v>TORTİLLAS 20CM (SAMAKAT BİLGİLERİ EKLİ)</v>
      </c>
      <c r="I58" s="64">
        <f>IF(B58="","",VLOOKUP(AD58,Varsayımlar!B:T,19,0))</f>
        <v>0</v>
      </c>
      <c r="J58" s="64" t="str">
        <f>IF(B58="","",VLOOKUP(AD58,Varsayımlar!$B:$Q,6,0))</f>
        <v>SADE</v>
      </c>
      <c r="K58" s="64">
        <v>5850</v>
      </c>
      <c r="L58" s="64"/>
      <c r="M58" s="64">
        <f>IFERROR(IF(B58="","",K58/VLOOKUP(AD58,Varsayımlar!B:R,17,0)),"")</f>
        <v>26</v>
      </c>
      <c r="N58" s="64"/>
      <c r="O58" s="64">
        <v>2</v>
      </c>
      <c r="P58" s="64">
        <f>IF(B58="","",VLOOKUP(AD58,Varsayımlar!$B:$Q,7,0)*K58)</f>
        <v>81900</v>
      </c>
      <c r="Q58" s="64">
        <f>IF(B58="","",VLOOKUP(AD58,Varsayımlar!$B:$Q,8,0))</f>
        <v>20</v>
      </c>
      <c r="R58" s="64" t="str">
        <f>IF(B58="","",VLOOKUP(AD58,Varsayımlar!$B:$Q,9,0))</f>
        <v>IRAK SOFT</v>
      </c>
      <c r="S58" s="64">
        <f>IF(B58="","",VLOOKUP(AD58,Varsayımlar!$B:$Q,10,0))</f>
        <v>4</v>
      </c>
      <c r="T58" s="64">
        <f>IF(B58="","",VLOOKUP(AD58,Varsayımlar!$B:$Q,11,0))</f>
        <v>14</v>
      </c>
      <c r="U58" s="64">
        <f>IF(B58="","",VLOOKUP(AD58,Varsayımlar!$B:$Q,12,0))</f>
        <v>166</v>
      </c>
      <c r="V58" s="64" t="str">
        <f>IF(B58="","",VLOOKUP(AD58,Varsayımlar!$B:$Q,13,0))</f>
        <v>YURTDIŞI</v>
      </c>
      <c r="W58" s="64">
        <f>IF(B58="","",VLOOKUP(AD58,Varsayımlar!$B:$Q,14,0))</f>
        <v>9</v>
      </c>
      <c r="X58" s="66">
        <v>46188</v>
      </c>
      <c r="Y58" s="66">
        <v>46461</v>
      </c>
      <c r="Z58" s="64">
        <v>26061520</v>
      </c>
      <c r="AA58" s="64" t="str">
        <f>IF(B58="","",VLOOKUP(AD58,Varsayımlar!$B:$Q,15,0))</f>
        <v>SİYAH KARE KOLİ- Üretim Tarihi Etiketli</v>
      </c>
      <c r="AB58" s="64" t="str">
        <f>IF(B58="","",VLOOKUP(AD58,Varsayımlar!$B:$Q,16,0))</f>
        <v>19-21 CM</v>
      </c>
      <c r="AC58" s="9">
        <f>IF(B58="","",VLOOKUP(Sayfa2!AD47,Varsayımlar!B:S,18,0))</f>
        <v>0</v>
      </c>
      <c r="AD58" s="87" t="str">
        <f t="shared" si="3"/>
        <v>SMART LLCTORTİLLAS SAMAKAT 20CM 166G</v>
      </c>
    </row>
    <row r="59" spans="1:32" ht="39.75" customHeight="1" x14ac:dyDescent="0.25">
      <c r="A59" s="9" t="s">
        <v>123</v>
      </c>
      <c r="B59" s="64" t="s">
        <v>104</v>
      </c>
      <c r="C59" s="65" t="e">
        <f>IF(B59="","",VLOOKUP(AD59,#REF!,3,0))</f>
        <v>#REF!</v>
      </c>
      <c r="D59" s="65"/>
      <c r="E59" s="65" t="s">
        <v>263</v>
      </c>
      <c r="F59" s="64">
        <v>32</v>
      </c>
      <c r="G59" s="65" t="s">
        <v>108</v>
      </c>
      <c r="H59" s="64" t="str">
        <f>IF(B59="","",VLOOKUP(AD59,Varsayımlar!$B:$Q,5,0))</f>
        <v>Tortillas 20cm (Samakat Bilgileri Ekli)</v>
      </c>
      <c r="I59" s="64">
        <f>IF(B59="","",VLOOKUP(AD59,Varsayımlar!B:T,19,0))</f>
        <v>0</v>
      </c>
      <c r="J59" s="64" t="str">
        <f>IF(B59="","",VLOOKUP(AD59,Varsayımlar!$B:$Q,6,0))</f>
        <v>PEYNİRLİ</v>
      </c>
      <c r="K59" s="64">
        <v>1350</v>
      </c>
      <c r="L59" s="64"/>
      <c r="M59" s="64">
        <f>IFERROR(IF(B59="","",K59/VLOOKUP(AD59,Varsayımlar!B:R,17,0)),"")</f>
        <v>6</v>
      </c>
      <c r="N59" s="64"/>
      <c r="O59" s="64">
        <v>6</v>
      </c>
      <c r="P59" s="64">
        <f>IF(B59="","",VLOOKUP(AD59,Varsayımlar!$B:$Q,7,0)*K59)</f>
        <v>18900</v>
      </c>
      <c r="Q59" s="64">
        <f>IF(B59="","",VLOOKUP(AD59,Varsayımlar!$B:$Q,8,0))</f>
        <v>20</v>
      </c>
      <c r="R59" s="64" t="str">
        <f>IF(B59="","",VLOOKUP(AD59,Varsayımlar!$B:$Q,9,0))</f>
        <v>IRAK SOFT-AT</v>
      </c>
      <c r="S59" s="64">
        <f>IF(B59="","",VLOOKUP(AD59,Varsayımlar!$B:$Q,10,0))</f>
        <v>4</v>
      </c>
      <c r="T59" s="64">
        <f>IF(B59="","",VLOOKUP(AD59,Varsayımlar!$B:$Q,11,0))</f>
        <v>14</v>
      </c>
      <c r="U59" s="64">
        <f>IF(B59="","",VLOOKUP(AD59,Varsayımlar!$B:$Q,12,0))</f>
        <v>166</v>
      </c>
      <c r="V59" s="64" t="str">
        <f>IF(B59="","",VLOOKUP(AD59,Varsayımlar!$B:$Q,13,0))</f>
        <v>YURTDIŞI</v>
      </c>
      <c r="W59" s="64">
        <f>IF(B59="","",VLOOKUP(AD59,Varsayımlar!$B:$Q,14,0))</f>
        <v>9</v>
      </c>
      <c r="X59" s="66">
        <v>46188</v>
      </c>
      <c r="Y59" s="66">
        <v>46461</v>
      </c>
      <c r="Z59" s="64" t="s">
        <v>250</v>
      </c>
      <c r="AA59" s="64" t="str">
        <f>IF(B59="","",VLOOKUP(AD59,Varsayımlar!$B:$Q,15,0))</f>
        <v>Kare Koli-Üretim Tarihli Etiket</v>
      </c>
      <c r="AB59" s="64" t="str">
        <f>IF(B59="","",VLOOKUP(AD59,Varsayımlar!$B:$Q,16,0))</f>
        <v>19-21 cm</v>
      </c>
      <c r="AC59" s="64" t="e">
        <f>IF(B59="","",VLOOKUP([1]Sayfa1!AD100,#REF!,18,0))</f>
        <v>#REF!</v>
      </c>
      <c r="AD59" s="61" t="str">
        <f t="shared" si="3"/>
        <v>SMART LLCTortillas 20cm Peynirli 4pcs 166g</v>
      </c>
      <c r="AF59" s="8" t="s">
        <v>610</v>
      </c>
    </row>
    <row r="60" spans="1:32" ht="36" customHeight="1" x14ac:dyDescent="0.25">
      <c r="A60" s="9" t="s">
        <v>124</v>
      </c>
      <c r="B60" s="70" t="s">
        <v>17</v>
      </c>
      <c r="C60" s="71">
        <f>IF(B60="","",VLOOKUP(AD60,Varsayımlar!$B:$Q,3,0))</f>
        <v>8698829380698</v>
      </c>
      <c r="D60" s="71" t="s">
        <v>481</v>
      </c>
      <c r="E60" s="106" t="s">
        <v>37</v>
      </c>
      <c r="F60" s="70" t="s">
        <v>482</v>
      </c>
      <c r="G60" s="70" t="s">
        <v>485</v>
      </c>
      <c r="H60" s="70" t="str">
        <f>IF(B60="","",VLOOKUP(AD60,Varsayımlar!$B:$Q,5,0))</f>
        <v>TORTİLLAS 25 CM 4 PCS 260G</v>
      </c>
      <c r="I60" s="70">
        <f>IF(B60="","",VLOOKUP(AD60,Varsayımlar!B:T,19,0))</f>
        <v>0</v>
      </c>
      <c r="J60" s="70" t="str">
        <f>IF(B60="","",VLOOKUP(AD60,Varsayımlar!$B:$Q,6,0))</f>
        <v>SADE</v>
      </c>
      <c r="K60" s="70">
        <v>840</v>
      </c>
      <c r="L60" s="70"/>
      <c r="M60" s="70">
        <f>K60/84</f>
        <v>10</v>
      </c>
      <c r="N60" s="70"/>
      <c r="O60" s="70">
        <v>9</v>
      </c>
      <c r="P60" s="70">
        <f>IF(B60="","",VLOOKUP(AD60,Varsayımlar!$B:$Q,7,0)*K60)</f>
        <v>25200</v>
      </c>
      <c r="Q60" s="70">
        <f>IF(B60="","",VLOOKUP(AD60,Varsayımlar!$B:$Q,8,0))</f>
        <v>25</v>
      </c>
      <c r="R60" s="70" t="str">
        <f>IF(B60="","",VLOOKUP(AD60,Varsayımlar!$B:$Q,9,0))</f>
        <v>SOFT</v>
      </c>
      <c r="S60" s="70">
        <f>IF(B60="","",VLOOKUP(AD60,Varsayımlar!$B:$Q,10,0))</f>
        <v>4</v>
      </c>
      <c r="T60" s="70">
        <f>IF(B60="","",VLOOKUP(AD60,Varsayımlar!$B:$Q,11,0))</f>
        <v>30</v>
      </c>
      <c r="U60" s="70">
        <f>IF(B60="","",VLOOKUP(AD60,Varsayımlar!$B:$Q,12,0))</f>
        <v>260</v>
      </c>
      <c r="V60" s="70" t="str">
        <f>IF(B60="","",VLOOKUP(AD60,Varsayımlar!$B:$Q,13,0))</f>
        <v>YURTDIŞI</v>
      </c>
      <c r="W60" s="70">
        <f>IF(B60="","",VLOOKUP(AD60,Varsayımlar!$B:$Q,14,0))</f>
        <v>6</v>
      </c>
      <c r="X60" s="73">
        <v>46188</v>
      </c>
      <c r="Y60" s="73">
        <v>46371</v>
      </c>
      <c r="Z60" s="70">
        <v>26061525</v>
      </c>
      <c r="AA60" s="70" t="str">
        <f>IF(B60="","",VLOOKUP(AD60,Varsayımlar!$B:$Q,15,0))</f>
        <v>TRİTON -SKT ATILACAK</v>
      </c>
      <c r="AB60" s="70" t="str">
        <f>IF(B60="","",VLOOKUP(AD60,Varsayımlar!$B:$Q,16,0))</f>
        <v>24-26 CM</v>
      </c>
      <c r="AC60" s="64"/>
      <c r="AD60" s="61" t="str">
        <f>IF(B60="","",CONCATENATE(B60,E60))</f>
        <v>LLC TRİTONMUTLUKAL WHEAT TORTILLA</v>
      </c>
    </row>
    <row r="61" spans="1:32" ht="20.25" customHeight="1" x14ac:dyDescent="0.25">
      <c r="A61" s="9"/>
      <c r="B61" s="207" t="s">
        <v>612</v>
      </c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9"/>
      <c r="AC61" s="64"/>
      <c r="AD61" s="61"/>
    </row>
    <row r="62" spans="1:32" ht="40.5" customHeight="1" x14ac:dyDescent="0.25">
      <c r="A62" s="9" t="s">
        <v>125</v>
      </c>
      <c r="B62" s="88" t="s">
        <v>271</v>
      </c>
      <c r="C62" s="89">
        <f>IF(B62="","",VLOOKUP(AD62,Varsayımlar!$B:$Q,3,0))</f>
        <v>8698829380698</v>
      </c>
      <c r="D62" s="89"/>
      <c r="E62" s="85" t="s">
        <v>268</v>
      </c>
      <c r="F62" s="9"/>
      <c r="G62" s="9" t="s">
        <v>530</v>
      </c>
      <c r="H62" s="90" t="str">
        <f>IF(B62="","",VLOOKUP(AD62,Varsayımlar!$B:$Q,5,0))</f>
        <v>Rimini 20cm</v>
      </c>
      <c r="I62" s="90">
        <f>IF(B62="","",VLOOKUP(AD62,Varsayımlar!B:T,19,0))</f>
        <v>0</v>
      </c>
      <c r="J62" s="90" t="str">
        <f>IF(B62="","",VLOOKUP(AD62,Varsayımlar!$B:$Q,6,0))</f>
        <v>SADE</v>
      </c>
      <c r="K62" s="9">
        <v>2880</v>
      </c>
      <c r="L62" s="9"/>
      <c r="M62" s="9">
        <f>IFERROR(IF(B62="","",K62/VLOOKUP(AD62,Varsayımlar!B:R,17,0)),"")</f>
        <v>24</v>
      </c>
      <c r="N62" s="9"/>
      <c r="O62" s="9">
        <v>26</v>
      </c>
      <c r="P62" s="90">
        <f>IF(B62="","",VLOOKUP(AD62,Varsayımlar!$B:$Q,7,0)*K62)</f>
        <v>40320</v>
      </c>
      <c r="Q62" s="90">
        <f>IF(B62="","",VLOOKUP(AD62,Varsayımlar!$B:$Q,8,0))</f>
        <v>20</v>
      </c>
      <c r="R62" s="90" t="str">
        <f>IF(B62="","",VLOOKUP(AD62,Varsayımlar!$B:$Q,9,0))</f>
        <v>Irak soft</v>
      </c>
      <c r="S62" s="90">
        <f>IF(B62="","",VLOOKUP(AD62,Varsayımlar!$B:$Q,10,0))</f>
        <v>8</v>
      </c>
      <c r="T62" s="90">
        <f>IF(B62="","",VLOOKUP(AD62,Varsayımlar!$B:$Q,11,0))</f>
        <v>14</v>
      </c>
      <c r="U62" s="90">
        <f>IF(B62="","",VLOOKUP(AD62,Varsayımlar!$B:$Q,12,0))</f>
        <v>360</v>
      </c>
      <c r="V62" s="90" t="str">
        <f>IF(B62="","",VLOOKUP(AD62,Varsayımlar!$B:$Q,13,0))</f>
        <v>YURTDIŞI</v>
      </c>
      <c r="W62" s="90">
        <f>IF(B62="","",VLOOKUP(AD62,Varsayımlar!$B:$Q,14,0))</f>
        <v>0</v>
      </c>
      <c r="X62" s="9"/>
      <c r="Y62" s="9" t="s">
        <v>272</v>
      </c>
      <c r="Z62" s="9" t="s">
        <v>273</v>
      </c>
      <c r="AA62" s="90" t="str">
        <f>IF(B62="","",VLOOKUP(AD62,Varsayımlar!$B:$Q,15,0))</f>
        <v>20cm koli-İbranice Etiket</v>
      </c>
      <c r="AB62" s="90" t="str">
        <f>IF(B62="","",VLOOKUP(AD62,Varsayımlar!$B:$Q,16,0))</f>
        <v>19-21 cm</v>
      </c>
      <c r="AC62" s="90">
        <f>IF(B62="","",VLOOKUP(Sayfa2!AD99,Varsayımlar!B:S,18,0))</f>
        <v>0</v>
      </c>
      <c r="AD62" s="90" t="str">
        <f t="shared" si="3"/>
        <v>EyalRimini 20 cm 8 pcs 360g</v>
      </c>
    </row>
    <row r="63" spans="1:32" ht="40.5" customHeight="1" x14ac:dyDescent="0.25">
      <c r="A63" s="9" t="s">
        <v>126</v>
      </c>
      <c r="B63" s="88" t="s">
        <v>271</v>
      </c>
      <c r="C63" s="89">
        <f>IF(B63="","",VLOOKUP(AD63,Varsayımlar!$B:$Q,3,0))</f>
        <v>8698829380698</v>
      </c>
      <c r="D63" s="89"/>
      <c r="E63" s="85" t="s">
        <v>542</v>
      </c>
      <c r="F63" s="9"/>
      <c r="G63" s="9" t="s">
        <v>530</v>
      </c>
      <c r="H63" s="90" t="str">
        <f>IF(B63="","",VLOOKUP(AD63,Varsayımlar!$B:$Q,5,0))</f>
        <v>Durum 3 lü paket sade 1620g (İç-Dış Ambalaj)</v>
      </c>
      <c r="I63" s="90">
        <f>IF(B63="","",VLOOKUP(AD63,Varsayımlar!B:T,19,0))</f>
        <v>0</v>
      </c>
      <c r="J63" s="90" t="str">
        <f>IF(B63="","",VLOOKUP(AD63,Varsayımlar!$B:$Q,6,0))</f>
        <v>SADE</v>
      </c>
      <c r="K63" s="9">
        <v>1200</v>
      </c>
      <c r="L63" s="9"/>
      <c r="M63" s="9" t="str">
        <f>IFERROR(IF(B63="","",K63/VLOOKUP(AD63,Varsayımlar!B:R,17,0)),"")</f>
        <v/>
      </c>
      <c r="N63" s="9"/>
      <c r="O63" s="9">
        <v>14</v>
      </c>
      <c r="P63" s="90">
        <f>IF(B63="","",VLOOKUP(AD63,Varsayımlar!$B:$Q,7,0)*K63)</f>
        <v>4800</v>
      </c>
      <c r="Q63" s="90">
        <f>IF(B63="","",VLOOKUP(AD63,Varsayımlar!$B:$Q,8,0))</f>
        <v>20</v>
      </c>
      <c r="R63" s="90" t="str">
        <f>IF(B63="","",VLOOKUP(AD63,Varsayımlar!$B:$Q,9,0))</f>
        <v>Irak Soft</v>
      </c>
      <c r="S63" s="90">
        <f>IF(B63="","",VLOOKUP(AD63,Varsayımlar!$B:$Q,10,0))</f>
        <v>36</v>
      </c>
      <c r="T63" s="90">
        <f>IF(B63="","",VLOOKUP(AD63,Varsayımlar!$B:$Q,11,0))</f>
        <v>4</v>
      </c>
      <c r="U63" s="90">
        <f>IF(B63="","",VLOOKUP(AD63,Varsayımlar!$B:$Q,12,0))</f>
        <v>1620</v>
      </c>
      <c r="V63" s="90" t="str">
        <f>IF(B63="","",VLOOKUP(AD63,Varsayımlar!$B:$Q,13,0))</f>
        <v>Yurtdışı</v>
      </c>
      <c r="W63" s="90">
        <f>IF(B63="","",VLOOKUP(AD63,Varsayımlar!$B:$Q,14,0))</f>
        <v>0</v>
      </c>
      <c r="X63" s="9"/>
      <c r="Y63" s="9" t="s">
        <v>272</v>
      </c>
      <c r="Z63" s="9" t="s">
        <v>273</v>
      </c>
      <c r="AA63" s="90" t="str">
        <f>IF(B63="","",VLOOKUP(AD63,Varsayımlar!$B:$Q,15,0))</f>
        <v>Lacivert 20cm Koli-İbranice Sade Etiketli</v>
      </c>
      <c r="AB63" s="90" t="str">
        <f>IF(B63="","",VLOOKUP(AD63,Varsayımlar!$B:$Q,16,0))</f>
        <v>19-21 cm</v>
      </c>
      <c r="AC63" s="90">
        <f>IF(B63="","",VLOOKUP(Sayfa2!AD100,Varsayımlar!B:S,18,0))</f>
        <v>0</v>
      </c>
      <c r="AD63" s="90" t="str">
        <f t="shared" si="3"/>
        <v>EyalDurum 3 lü paket sade 1620g</v>
      </c>
    </row>
    <row r="64" spans="1:32" ht="40.5" customHeight="1" x14ac:dyDescent="0.25">
      <c r="A64" s="9" t="s">
        <v>127</v>
      </c>
      <c r="B64" s="88" t="s">
        <v>271</v>
      </c>
      <c r="C64" s="89">
        <f>IF(B64="","",VLOOKUP(AD64,Varsayımlar!$B:$Q,3,0))</f>
        <v>8698829380698</v>
      </c>
      <c r="D64" s="89"/>
      <c r="E64" s="85" t="s">
        <v>544</v>
      </c>
      <c r="F64" s="9"/>
      <c r="G64" s="9" t="s">
        <v>530</v>
      </c>
      <c r="H64" s="90" t="str">
        <f>IF(B64="","",VLOOKUP(AD64,Varsayımlar!$B:$Q,5,0))</f>
        <v>Durum 3 lü paket TB 1620g (İç-Dış Ambalaj)</v>
      </c>
      <c r="I64" s="90">
        <f>IF(B64="","",VLOOKUP(AD64,Varsayımlar!B:T,19,0))</f>
        <v>0</v>
      </c>
      <c r="J64" s="90" t="str">
        <f>IF(B64="","",VLOOKUP(AD64,Varsayımlar!$B:$Q,6,0))</f>
        <v>Tam Buğdaylı</v>
      </c>
      <c r="K64" s="9">
        <v>720</v>
      </c>
      <c r="L64" s="9"/>
      <c r="M64" s="9" t="str">
        <f>IFERROR(IF(B64="","",K64/VLOOKUP(AD64,Varsayımlar!B:R,17,0)),"")</f>
        <v/>
      </c>
      <c r="N64" s="9"/>
      <c r="O64" s="9">
        <v>9</v>
      </c>
      <c r="P64" s="90">
        <f>IF(B64="","",VLOOKUP(AD64,Varsayımlar!$B:$Q,7,0)*K64)</f>
        <v>2880</v>
      </c>
      <c r="Q64" s="90">
        <f>IF(B64="","",VLOOKUP(AD64,Varsayımlar!$B:$Q,8,0))</f>
        <v>20</v>
      </c>
      <c r="R64" s="90" t="str">
        <f>IF(B64="","",VLOOKUP(AD64,Varsayımlar!$B:$Q,9,0))</f>
        <v>Irak Soft</v>
      </c>
      <c r="S64" s="90">
        <f>IF(B64="","",VLOOKUP(AD64,Varsayımlar!$B:$Q,10,0))</f>
        <v>36</v>
      </c>
      <c r="T64" s="90">
        <f>IF(B64="","",VLOOKUP(AD64,Varsayımlar!$B:$Q,11,0))</f>
        <v>4</v>
      </c>
      <c r="U64" s="90">
        <f>IF(B64="","",VLOOKUP(AD64,Varsayımlar!$B:$Q,12,0))</f>
        <v>1620</v>
      </c>
      <c r="V64" s="90" t="str">
        <f>IF(B64="","",VLOOKUP(AD64,Varsayımlar!$B:$Q,13,0))</f>
        <v>Yurtdışı</v>
      </c>
      <c r="W64" s="90">
        <f>IF(B64="","",VLOOKUP(AD64,Varsayımlar!$B:$Q,14,0))</f>
        <v>0</v>
      </c>
      <c r="X64" s="9"/>
      <c r="Y64" s="9" t="s">
        <v>272</v>
      </c>
      <c r="Z64" s="9" t="s">
        <v>273</v>
      </c>
      <c r="AA64" s="90" t="str">
        <f>IF(B64="","",VLOOKUP(AD64,Varsayımlar!$B:$Q,15,0))</f>
        <v>Lacivert 20cm Koli-İbranice TB Etiketli</v>
      </c>
      <c r="AB64" s="90" t="str">
        <f>IF(B64="","",VLOOKUP(AD64,Varsayımlar!$B:$Q,16,0))</f>
        <v>19-21 cm</v>
      </c>
      <c r="AC64" s="90">
        <f>IF(B64="","",VLOOKUP(Sayfa2!AD101,Varsayımlar!B:S,18,0))</f>
        <v>0</v>
      </c>
      <c r="AD64" s="90" t="str">
        <f t="shared" si="3"/>
        <v>EyalDurum 3 lü paket TB 1620g</v>
      </c>
    </row>
    <row r="65" spans="1:30" ht="49.5" customHeight="1" x14ac:dyDescent="0.25">
      <c r="A65" s="9" t="s">
        <v>128</v>
      </c>
      <c r="B65" s="70" t="s">
        <v>90</v>
      </c>
      <c r="C65" s="71">
        <f>IF(B65="","",VLOOKUP(AD65,Varsayımlar!$B:$Q,3,0))</f>
        <v>8698829380698</v>
      </c>
      <c r="D65" s="70" t="s">
        <v>239</v>
      </c>
      <c r="E65" s="70" t="s">
        <v>91</v>
      </c>
      <c r="F65" s="70"/>
      <c r="G65" s="70" t="s">
        <v>574</v>
      </c>
      <c r="H65" s="70" t="str">
        <f>IF(B65="","",VLOOKUP(AD65,Varsayımlar!$B:$Q,5,0))</f>
        <v>MAGNİT MAVİ AMBALAJ 25CM</v>
      </c>
      <c r="I65" s="70">
        <f>IF(B65="","",VLOOKUP(AD65,Varsayımlar!B:T,19,0))</f>
        <v>0</v>
      </c>
      <c r="J65" s="70" t="str">
        <f>IF(B65="","",VLOOKUP(AD65,Varsayımlar!$B:$Q,6,0))</f>
        <v>SADE</v>
      </c>
      <c r="K65" s="70">
        <v>672</v>
      </c>
      <c r="L65" s="70"/>
      <c r="M65" s="70">
        <f>IFERROR(IF(B65="","",K65/VLOOKUP(AD65,Varsayımlar!B:R,17,0)),"")</f>
        <v>8</v>
      </c>
      <c r="N65" s="70"/>
      <c r="O65" s="70">
        <v>7</v>
      </c>
      <c r="P65" s="70">
        <f>IF(B65="","",VLOOKUP(AD65,Varsayımlar!$B:$Q,7,0)*K65)</f>
        <v>20160</v>
      </c>
      <c r="Q65" s="70">
        <f>IF(B65="","",VLOOKUP(AD65,Varsayımlar!$B:$Q,8,0))</f>
        <v>25</v>
      </c>
      <c r="R65" s="70" t="str">
        <f>IF(B65="","",VLOOKUP(AD65,Varsayımlar!$B:$Q,9,0))</f>
        <v>SOFT</v>
      </c>
      <c r="S65" s="70">
        <f>IF(B65="","",VLOOKUP(AD65,Varsayımlar!$B:$Q,10,0))</f>
        <v>4</v>
      </c>
      <c r="T65" s="70">
        <f>IF(B65="","",VLOOKUP(AD65,Varsayımlar!$B:$Q,11,0))</f>
        <v>30</v>
      </c>
      <c r="U65" s="70">
        <f>IF(B65="","",VLOOKUP(AD65,Varsayımlar!$B:$Q,12,0))</f>
        <v>260</v>
      </c>
      <c r="V65" s="70" t="str">
        <f>IF(B65="","",VLOOKUP(AD65,Varsayımlar!$B:$Q,13,0))</f>
        <v>YURTDIŞI</v>
      </c>
      <c r="W65" s="70">
        <f>IF(B65="","",VLOOKUP(AD65,Varsayımlar!$B:$Q,14,0))</f>
        <v>9</v>
      </c>
      <c r="X65" s="73">
        <v>46192</v>
      </c>
      <c r="Y65" s="73">
        <v>46465</v>
      </c>
      <c r="Z65" s="70" t="s">
        <v>577</v>
      </c>
      <c r="AA65" s="70" t="str">
        <f>IF(B65="","",VLOOKUP(AD65,Varsayımlar!$B:$Q,15,0))</f>
        <v>25CM TURUNCU KOLİ-SOL ÜST DİKDÖRTGENE ÜRETİM TARİHİ BASILACAK</v>
      </c>
      <c r="AB65" s="70" t="str">
        <f>IF(B65="","",VLOOKUP(AD65,Varsayımlar!$B:$Q,16,0))</f>
        <v>24-26 CM</v>
      </c>
      <c r="AC65" s="90">
        <f>IF(B65="","",VLOOKUP(Sayfa2!AD68,Varsayımlar!B:S,18,0))</f>
        <v>0</v>
      </c>
      <c r="AD65" s="90" t="str">
        <f>IF(B65="","",CONCATENATE(B65,E65))</f>
        <v>MAGNİTMAGNİT MAVİ AMBALAJ 25 CM 260G</v>
      </c>
    </row>
    <row r="66" spans="1:30" ht="49.5" customHeight="1" x14ac:dyDescent="0.25">
      <c r="A66" s="9" t="s">
        <v>129</v>
      </c>
      <c r="B66" s="70" t="s">
        <v>90</v>
      </c>
      <c r="C66" s="71">
        <f>IF(B66="","",VLOOKUP(AD66,Varsayımlar!$B:$Q,3,0))</f>
        <v>8698829380698</v>
      </c>
      <c r="D66" s="70" t="s">
        <v>239</v>
      </c>
      <c r="E66" s="70" t="s">
        <v>91</v>
      </c>
      <c r="F66" s="70"/>
      <c r="G66" s="70" t="s">
        <v>575</v>
      </c>
      <c r="H66" s="70" t="str">
        <f>IF(B66="","",VLOOKUP(AD66,Varsayımlar!$B:$Q,5,0))</f>
        <v>MAGNİT MAVİ AMBALAJ 25CM</v>
      </c>
      <c r="I66" s="70">
        <f>IF(B66="","",VLOOKUP(AD66,Varsayımlar!B:T,19,0))</f>
        <v>0</v>
      </c>
      <c r="J66" s="70" t="str">
        <f>IF(B66="","",VLOOKUP(AD66,Varsayımlar!$B:$Q,6,0))</f>
        <v>SADE</v>
      </c>
      <c r="K66" s="70">
        <v>672</v>
      </c>
      <c r="L66" s="70"/>
      <c r="M66" s="70">
        <f>IFERROR(IF(B66="","",K66/VLOOKUP(AD66,Varsayımlar!B:R,17,0)),"")</f>
        <v>8</v>
      </c>
      <c r="N66" s="70"/>
      <c r="O66" s="70">
        <v>7</v>
      </c>
      <c r="P66" s="70">
        <f>IF(B66="","",VLOOKUP(AD66,Varsayımlar!$B:$Q,7,0)*K66)</f>
        <v>20160</v>
      </c>
      <c r="Q66" s="70">
        <f>IF(B66="","",VLOOKUP(AD66,Varsayımlar!$B:$Q,8,0))</f>
        <v>25</v>
      </c>
      <c r="R66" s="70" t="str">
        <f>IF(B66="","",VLOOKUP(AD66,Varsayımlar!$B:$Q,9,0))</f>
        <v>SOFT</v>
      </c>
      <c r="S66" s="70">
        <f>IF(B66="","",VLOOKUP(AD66,Varsayımlar!$B:$Q,10,0))</f>
        <v>4</v>
      </c>
      <c r="T66" s="70">
        <f>IF(B66="","",VLOOKUP(AD66,Varsayımlar!$B:$Q,11,0))</f>
        <v>30</v>
      </c>
      <c r="U66" s="70">
        <f>IF(B66="","",VLOOKUP(AD66,Varsayımlar!$B:$Q,12,0))</f>
        <v>260</v>
      </c>
      <c r="V66" s="70" t="str">
        <f>IF(B66="","",VLOOKUP(AD66,Varsayımlar!$B:$Q,13,0))</f>
        <v>YURTDIŞI</v>
      </c>
      <c r="W66" s="70">
        <f>IF(B66="","",VLOOKUP(AD66,Varsayımlar!$B:$Q,14,0))</f>
        <v>9</v>
      </c>
      <c r="X66" s="73">
        <v>46192</v>
      </c>
      <c r="Y66" s="73">
        <v>46465</v>
      </c>
      <c r="Z66" s="70" t="s">
        <v>577</v>
      </c>
      <c r="AA66" s="70" t="str">
        <f>IF(B66="","",VLOOKUP(AD66,Varsayımlar!$B:$Q,15,0))</f>
        <v>25CM TURUNCU KOLİ-SOL ÜST DİKDÖRTGENE ÜRETİM TARİHİ BASILACAK</v>
      </c>
      <c r="AB66" s="70" t="str">
        <f>IF(B66="","",VLOOKUP(AD66,Varsayımlar!$B:$Q,16,0))</f>
        <v>24-26 CM</v>
      </c>
      <c r="AC66" s="90">
        <f>IF(B66="","",VLOOKUP(Sayfa2!AD69,Varsayımlar!B:S,18,0))</f>
        <v>0</v>
      </c>
      <c r="AD66" s="90" t="str">
        <f>IF(B66="","",CONCATENATE(B66,E66))</f>
        <v>MAGNİTMAGNİT MAVİ AMBALAJ 25 CM 260G</v>
      </c>
    </row>
    <row r="67" spans="1:30" ht="49.5" customHeight="1" x14ac:dyDescent="0.25">
      <c r="A67" s="9" t="s">
        <v>130</v>
      </c>
      <c r="B67" s="70" t="s">
        <v>90</v>
      </c>
      <c r="C67" s="71">
        <f>IF(B67="","",VLOOKUP(AD67,Varsayımlar!$B:$Q,3,0))</f>
        <v>8698829380698</v>
      </c>
      <c r="D67" s="70" t="s">
        <v>239</v>
      </c>
      <c r="E67" s="70" t="s">
        <v>91</v>
      </c>
      <c r="F67" s="70"/>
      <c r="G67" s="70" t="s">
        <v>576</v>
      </c>
      <c r="H67" s="70" t="str">
        <f>IF(B67="","",VLOOKUP(AD67,Varsayımlar!$B:$Q,5,0))</f>
        <v>MAGNİT MAVİ AMBALAJ 25CM</v>
      </c>
      <c r="I67" s="70">
        <f>IF(B67="","",VLOOKUP(AD67,Varsayımlar!B:T,19,0))</f>
        <v>0</v>
      </c>
      <c r="J67" s="70" t="str">
        <f>IF(B67="","",VLOOKUP(AD67,Varsayımlar!$B:$Q,6,0))</f>
        <v>SADE</v>
      </c>
      <c r="K67" s="70">
        <v>672</v>
      </c>
      <c r="L67" s="70"/>
      <c r="M67" s="70">
        <f>IFERROR(IF(B67="","",K67/VLOOKUP(AD67,Varsayımlar!B:R,17,0)),"")</f>
        <v>8</v>
      </c>
      <c r="N67" s="70"/>
      <c r="O67" s="70">
        <v>7</v>
      </c>
      <c r="P67" s="70">
        <f>IF(B67="","",VLOOKUP(AD67,Varsayımlar!$B:$Q,7,0)*K67)</f>
        <v>20160</v>
      </c>
      <c r="Q67" s="70">
        <f>IF(B67="","",VLOOKUP(AD67,Varsayımlar!$B:$Q,8,0))</f>
        <v>25</v>
      </c>
      <c r="R67" s="70" t="str">
        <f>IF(B67="","",VLOOKUP(AD67,Varsayımlar!$B:$Q,9,0))</f>
        <v>SOFT</v>
      </c>
      <c r="S67" s="70">
        <f>IF(B67="","",VLOOKUP(AD67,Varsayımlar!$B:$Q,10,0))</f>
        <v>4</v>
      </c>
      <c r="T67" s="70">
        <f>IF(B67="","",VLOOKUP(AD67,Varsayımlar!$B:$Q,11,0))</f>
        <v>30</v>
      </c>
      <c r="U67" s="70">
        <f>IF(B67="","",VLOOKUP(AD67,Varsayımlar!$B:$Q,12,0))</f>
        <v>260</v>
      </c>
      <c r="V67" s="70" t="str">
        <f>IF(B67="","",VLOOKUP(AD67,Varsayımlar!$B:$Q,13,0))</f>
        <v>YURTDIŞI</v>
      </c>
      <c r="W67" s="70">
        <f>IF(B67="","",VLOOKUP(AD67,Varsayımlar!$B:$Q,14,0))</f>
        <v>9</v>
      </c>
      <c r="X67" s="73">
        <v>46192</v>
      </c>
      <c r="Y67" s="73">
        <v>46465</v>
      </c>
      <c r="Z67" s="70" t="s">
        <v>577</v>
      </c>
      <c r="AA67" s="70" t="str">
        <f>IF(B67="","",VLOOKUP(AD67,Varsayımlar!$B:$Q,15,0))</f>
        <v>25CM TURUNCU KOLİ-SOL ÜST DİKDÖRTGENE ÜRETİM TARİHİ BASILACAK</v>
      </c>
      <c r="AB67" s="70" t="str">
        <f>IF(B67="","",VLOOKUP(AD67,Varsayımlar!$B:$Q,16,0))</f>
        <v>24-26 CM</v>
      </c>
      <c r="AC67" s="90">
        <f>IF(B67="","",VLOOKUP(Sayfa2!AD70,Varsayımlar!B:S,18,0))</f>
        <v>0</v>
      </c>
      <c r="AD67" s="90" t="str">
        <f>IF(B67="","",CONCATENATE(B67,E67))</f>
        <v>MAGNİTMAGNİT MAVİ AMBALAJ 25 CM 260G</v>
      </c>
    </row>
    <row r="68" spans="1:30" ht="51.75" customHeight="1" x14ac:dyDescent="0.25">
      <c r="A68" s="9" t="s">
        <v>131</v>
      </c>
      <c r="B68" s="107" t="s">
        <v>90</v>
      </c>
      <c r="C68" s="108">
        <f>IF(B68="","",VLOOKUP(AD68,Varsayımlar!$B:$Q,3,0))</f>
        <v>8698829380698</v>
      </c>
      <c r="D68" s="107" t="s">
        <v>258</v>
      </c>
      <c r="E68" s="107" t="s">
        <v>91</v>
      </c>
      <c r="F68" s="107"/>
      <c r="G68" s="107" t="s">
        <v>578</v>
      </c>
      <c r="H68" s="107" t="str">
        <f>IF(B68="","",VLOOKUP(AD68,Varsayımlar!$B:$Q,5,0))</f>
        <v>MAGNİT MAVİ AMBALAJ 25CM</v>
      </c>
      <c r="I68" s="107">
        <f>IF(B68="","",VLOOKUP(AD68,Varsayımlar!B:T,19,0))</f>
        <v>0</v>
      </c>
      <c r="J68" s="107" t="str">
        <f>IF(B68="","",VLOOKUP(AD68,Varsayımlar!$B:$Q,6,0))</f>
        <v>SADE</v>
      </c>
      <c r="K68" s="107">
        <v>672</v>
      </c>
      <c r="L68" s="107"/>
      <c r="M68" s="107">
        <f>IFERROR(IF(B68="","",K68/VLOOKUP(AD68,Varsayımlar!B:R,17,0)),"")</f>
        <v>8</v>
      </c>
      <c r="N68" s="107"/>
      <c r="O68" s="107">
        <v>7</v>
      </c>
      <c r="P68" s="107">
        <f>IF(B68="","",VLOOKUP(AD68,Varsayımlar!$B:$Q,7,0)*K68)</f>
        <v>20160</v>
      </c>
      <c r="Q68" s="107">
        <f>IF(B68="","",VLOOKUP(AD68,Varsayımlar!$B:$Q,8,0))</f>
        <v>25</v>
      </c>
      <c r="R68" s="107" t="str">
        <f>IF(B68="","",VLOOKUP(AD68,Varsayımlar!$B:$Q,9,0))</f>
        <v>SOFT</v>
      </c>
      <c r="S68" s="107">
        <f>IF(B68="","",VLOOKUP(AD68,Varsayımlar!$B:$Q,10,0))</f>
        <v>4</v>
      </c>
      <c r="T68" s="107">
        <f>IF(B68="","",VLOOKUP(AD68,Varsayımlar!$B:$Q,11,0))</f>
        <v>30</v>
      </c>
      <c r="U68" s="107">
        <f>IF(B68="","",VLOOKUP(AD68,Varsayımlar!$B:$Q,12,0))</f>
        <v>260</v>
      </c>
      <c r="V68" s="107" t="str">
        <f>IF(B68="","",VLOOKUP(AD68,Varsayımlar!$B:$Q,13,0))</f>
        <v>YURTDIŞI</v>
      </c>
      <c r="W68" s="107">
        <f>IF(B68="","",VLOOKUP(AD68,Varsayımlar!$B:$Q,14,0))</f>
        <v>9</v>
      </c>
      <c r="X68" s="110">
        <v>46192</v>
      </c>
      <c r="Y68" s="110">
        <v>46465</v>
      </c>
      <c r="Z68" s="107" t="s">
        <v>581</v>
      </c>
      <c r="AA68" s="107" t="str">
        <f>IF(B68="","",VLOOKUP(AD68,Varsayımlar!$B:$Q,15,0))</f>
        <v>25CM TURUNCU KOLİ-SOL ÜST DİKDÖRTGENE ÜRETİM TARİHİ BASILACAK</v>
      </c>
      <c r="AB68" s="107" t="str">
        <f>IF(B68="","",VLOOKUP(AD68,Varsayımlar!$B:$Q,16,0))</f>
        <v>24-26 CM</v>
      </c>
      <c r="AC68" s="90">
        <f>IF(B68="","",VLOOKUP(Sayfa2!AD71,Varsayımlar!B:S,18,0))</f>
        <v>0</v>
      </c>
      <c r="AD68" s="90" t="str">
        <f>IF(B68="","",CONCATENATE(B68,E68))</f>
        <v>MAGNİTMAGNİT MAVİ AMBALAJ 25 CM 260G</v>
      </c>
    </row>
    <row r="69" spans="1:30" ht="51.75" customHeight="1" x14ac:dyDescent="0.25">
      <c r="A69" s="9" t="s">
        <v>132</v>
      </c>
      <c r="B69" s="107" t="s">
        <v>90</v>
      </c>
      <c r="C69" s="108">
        <f>IF(B69="","",VLOOKUP(AD69,Varsayımlar!$B:$Q,3,0))</f>
        <v>8698829380698</v>
      </c>
      <c r="D69" s="107" t="s">
        <v>258</v>
      </c>
      <c r="E69" s="107" t="s">
        <v>91</v>
      </c>
      <c r="F69" s="107"/>
      <c r="G69" s="107" t="s">
        <v>579</v>
      </c>
      <c r="H69" s="107" t="str">
        <f>IF(B69="","",VLOOKUP(AD69,Varsayımlar!$B:$Q,5,0))</f>
        <v>MAGNİT MAVİ AMBALAJ 25CM</v>
      </c>
      <c r="I69" s="107">
        <f>IF(B69="","",VLOOKUP(AD69,Varsayımlar!B:T,19,0))</f>
        <v>0</v>
      </c>
      <c r="J69" s="107" t="str">
        <f>IF(B69="","",VLOOKUP(AD69,Varsayımlar!$B:$Q,6,0))</f>
        <v>SADE</v>
      </c>
      <c r="K69" s="107">
        <v>672</v>
      </c>
      <c r="L69" s="107"/>
      <c r="M69" s="107">
        <f>IFERROR(IF(B69="","",K69/VLOOKUP(AD69,Varsayımlar!B:R,17,0)),"")</f>
        <v>8</v>
      </c>
      <c r="N69" s="107"/>
      <c r="O69" s="107">
        <v>7</v>
      </c>
      <c r="P69" s="107">
        <f>IF(B69="","",VLOOKUP(AD69,Varsayımlar!$B:$Q,7,0)*K69)</f>
        <v>20160</v>
      </c>
      <c r="Q69" s="107">
        <f>IF(B69="","",VLOOKUP(AD69,Varsayımlar!$B:$Q,8,0))</f>
        <v>25</v>
      </c>
      <c r="R69" s="107" t="str">
        <f>IF(B69="","",VLOOKUP(AD69,Varsayımlar!$B:$Q,9,0))</f>
        <v>SOFT</v>
      </c>
      <c r="S69" s="107">
        <f>IF(B69="","",VLOOKUP(AD69,Varsayımlar!$B:$Q,10,0))</f>
        <v>4</v>
      </c>
      <c r="T69" s="107">
        <f>IF(B69="","",VLOOKUP(AD69,Varsayımlar!$B:$Q,11,0))</f>
        <v>30</v>
      </c>
      <c r="U69" s="107">
        <f>IF(B69="","",VLOOKUP(AD69,Varsayımlar!$B:$Q,12,0))</f>
        <v>260</v>
      </c>
      <c r="V69" s="107" t="str">
        <f>IF(B69="","",VLOOKUP(AD69,Varsayımlar!$B:$Q,13,0))</f>
        <v>YURTDIŞI</v>
      </c>
      <c r="W69" s="107">
        <f>IF(B69="","",VLOOKUP(AD69,Varsayımlar!$B:$Q,14,0))</f>
        <v>9</v>
      </c>
      <c r="X69" s="110">
        <v>46192</v>
      </c>
      <c r="Y69" s="110">
        <v>46465</v>
      </c>
      <c r="Z69" s="107" t="s">
        <v>581</v>
      </c>
      <c r="AA69" s="107" t="str">
        <f>IF(B69="","",VLOOKUP(AD69,Varsayımlar!$B:$Q,15,0))</f>
        <v>25CM TURUNCU KOLİ-SOL ÜST DİKDÖRTGENE ÜRETİM TARİHİ BASILACAK</v>
      </c>
      <c r="AB69" s="107" t="str">
        <f>IF(B69="","",VLOOKUP(AD69,Varsayımlar!$B:$Q,16,0))</f>
        <v>24-26 CM</v>
      </c>
      <c r="AC69" s="90">
        <f>IF(B69="","",VLOOKUP(Sayfa2!AD72,Varsayımlar!B:S,18,0))</f>
        <v>0</v>
      </c>
      <c r="AD69" s="90" t="str">
        <f t="shared" si="3"/>
        <v>MAGNİTMAGNİT MAVİ AMBALAJ 25 CM 260G</v>
      </c>
    </row>
    <row r="70" spans="1:30" ht="51.75" customHeight="1" x14ac:dyDescent="0.25">
      <c r="A70" s="9" t="s">
        <v>133</v>
      </c>
      <c r="B70" s="107" t="s">
        <v>90</v>
      </c>
      <c r="C70" s="108">
        <f>IF(B70="","",VLOOKUP(AD70,Varsayımlar!$B:$Q,3,0))</f>
        <v>8698829380698</v>
      </c>
      <c r="D70" s="107" t="s">
        <v>258</v>
      </c>
      <c r="E70" s="107" t="s">
        <v>91</v>
      </c>
      <c r="F70" s="107"/>
      <c r="G70" s="107" t="s">
        <v>580</v>
      </c>
      <c r="H70" s="107" t="str">
        <f>IF(B70="","",VLOOKUP(AD70,Varsayımlar!$B:$Q,5,0))</f>
        <v>MAGNİT MAVİ AMBALAJ 25CM</v>
      </c>
      <c r="I70" s="107">
        <f>IF(B70="","",VLOOKUP(AD70,Varsayımlar!B:T,19,0))</f>
        <v>0</v>
      </c>
      <c r="J70" s="107" t="str">
        <f>IF(B70="","",VLOOKUP(AD70,Varsayımlar!$B:$Q,6,0))</f>
        <v>SADE</v>
      </c>
      <c r="K70" s="107">
        <v>672</v>
      </c>
      <c r="L70" s="107"/>
      <c r="M70" s="107">
        <f>IFERROR(IF(B70="","",K70/VLOOKUP(AD70,Varsayımlar!B:R,17,0)),"")</f>
        <v>8</v>
      </c>
      <c r="N70" s="107"/>
      <c r="O70" s="107">
        <v>7</v>
      </c>
      <c r="P70" s="107">
        <f>IF(B70="","",VLOOKUP(AD70,Varsayımlar!$B:$Q,7,0)*K70)</f>
        <v>20160</v>
      </c>
      <c r="Q70" s="107">
        <f>IF(B70="","",VLOOKUP(AD70,Varsayımlar!$B:$Q,8,0))</f>
        <v>25</v>
      </c>
      <c r="R70" s="107" t="str">
        <f>IF(B70="","",VLOOKUP(AD70,Varsayımlar!$B:$Q,9,0))</f>
        <v>SOFT</v>
      </c>
      <c r="S70" s="107">
        <f>IF(B70="","",VLOOKUP(AD70,Varsayımlar!$B:$Q,10,0))</f>
        <v>4</v>
      </c>
      <c r="T70" s="107">
        <f>IF(B70="","",VLOOKUP(AD70,Varsayımlar!$B:$Q,11,0))</f>
        <v>30</v>
      </c>
      <c r="U70" s="107">
        <f>IF(B70="","",VLOOKUP(AD70,Varsayımlar!$B:$Q,12,0))</f>
        <v>260</v>
      </c>
      <c r="V70" s="107" t="str">
        <f>IF(B70="","",VLOOKUP(AD70,Varsayımlar!$B:$Q,13,0))</f>
        <v>YURTDIŞI</v>
      </c>
      <c r="W70" s="107">
        <f>IF(B70="","",VLOOKUP(AD70,Varsayımlar!$B:$Q,14,0))</f>
        <v>9</v>
      </c>
      <c r="X70" s="110">
        <v>46192</v>
      </c>
      <c r="Y70" s="110">
        <v>46465</v>
      </c>
      <c r="Z70" s="107" t="s">
        <v>581</v>
      </c>
      <c r="AA70" s="107" t="str">
        <f>IF(B70="","",VLOOKUP(AD70,Varsayımlar!$B:$Q,15,0))</f>
        <v>25CM TURUNCU KOLİ-SOL ÜST DİKDÖRTGENE ÜRETİM TARİHİ BASILACAK</v>
      </c>
      <c r="AB70" s="107" t="str">
        <f>IF(B70="","",VLOOKUP(AD70,Varsayımlar!$B:$Q,16,0))</f>
        <v>24-26 CM</v>
      </c>
      <c r="AC70" s="90">
        <f>IF(B70="","",VLOOKUP(Sayfa2!AD73,Varsayımlar!B:S,18,0))</f>
        <v>0</v>
      </c>
      <c r="AD70" s="90" t="str">
        <f t="shared" si="3"/>
        <v>MAGNİTMAGNİT MAVİ AMBALAJ 25 CM 260G</v>
      </c>
    </row>
    <row r="71" spans="1:30" ht="49.5" customHeight="1" x14ac:dyDescent="0.25">
      <c r="A71" s="9" t="s">
        <v>134</v>
      </c>
      <c r="B71" s="77" t="s">
        <v>90</v>
      </c>
      <c r="C71" s="76">
        <f>IF(B71="","",VLOOKUP(AD71,Varsayımlar!$B:$Q,3,0))</f>
        <v>8698829380698</v>
      </c>
      <c r="D71" s="77" t="s">
        <v>261</v>
      </c>
      <c r="E71" s="77" t="s">
        <v>91</v>
      </c>
      <c r="F71" s="77"/>
      <c r="G71" s="77" t="s">
        <v>582</v>
      </c>
      <c r="H71" s="77" t="str">
        <f>IF(B71="","",VLOOKUP(AD71,Varsayımlar!$B:$Q,5,0))</f>
        <v>MAGNİT MAVİ AMBALAJ 25CM</v>
      </c>
      <c r="I71" s="77">
        <f>IF(B71="","",VLOOKUP(AD71,Varsayımlar!B:T,19,0))</f>
        <v>0</v>
      </c>
      <c r="J71" s="77" t="str">
        <f>IF(B71="","",VLOOKUP(AD71,Varsayımlar!$B:$Q,6,0))</f>
        <v>SADE</v>
      </c>
      <c r="K71" s="77">
        <v>672</v>
      </c>
      <c r="L71" s="77"/>
      <c r="M71" s="77">
        <f>IFERROR(IF(B71="","",K71/VLOOKUP(AD71,Varsayımlar!B:R,17,0)),"")</f>
        <v>8</v>
      </c>
      <c r="N71" s="77"/>
      <c r="O71" s="77">
        <v>7</v>
      </c>
      <c r="P71" s="77">
        <f>IF(B71="","",VLOOKUP(AD71,Varsayımlar!$B:$Q,7,0)*K71)</f>
        <v>20160</v>
      </c>
      <c r="Q71" s="77">
        <f>IF(B71="","",VLOOKUP(AD71,Varsayımlar!$B:$Q,8,0))</f>
        <v>25</v>
      </c>
      <c r="R71" s="77" t="str">
        <f>IF(B71="","",VLOOKUP(AD71,Varsayımlar!$B:$Q,9,0))</f>
        <v>SOFT</v>
      </c>
      <c r="S71" s="77">
        <f>IF(B71="","",VLOOKUP(AD71,Varsayımlar!$B:$Q,10,0))</f>
        <v>4</v>
      </c>
      <c r="T71" s="77">
        <f>IF(B71="","",VLOOKUP(AD71,Varsayımlar!$B:$Q,11,0))</f>
        <v>30</v>
      </c>
      <c r="U71" s="77">
        <f>IF(B71="","",VLOOKUP(AD71,Varsayımlar!$B:$Q,12,0))</f>
        <v>260</v>
      </c>
      <c r="V71" s="77" t="str">
        <f>IF(B71="","",VLOOKUP(AD71,Varsayımlar!$B:$Q,13,0))</f>
        <v>YURTDIŞI</v>
      </c>
      <c r="W71" s="77">
        <f>IF(B71="","",VLOOKUP(AD71,Varsayımlar!$B:$Q,14,0))</f>
        <v>9</v>
      </c>
      <c r="X71" s="78">
        <v>46195</v>
      </c>
      <c r="Y71" s="78">
        <v>46468</v>
      </c>
      <c r="Z71" s="77" t="s">
        <v>585</v>
      </c>
      <c r="AA71" s="77" t="str">
        <f>IF(B71="","",VLOOKUP(AD71,Varsayımlar!$B:$Q,15,0))</f>
        <v>25CM TURUNCU KOLİ-SOL ÜST DİKDÖRTGENE ÜRETİM TARİHİ BASILACAK</v>
      </c>
      <c r="AB71" s="77" t="str">
        <f>IF(B71="","",VLOOKUP(AD71,Varsayımlar!$B:$Q,16,0))</f>
        <v>24-26 CM</v>
      </c>
      <c r="AC71" s="90">
        <f>IF(B71="","",VLOOKUP(Sayfa2!AD76,Varsayımlar!B:S,18,0))</f>
        <v>0</v>
      </c>
      <c r="AD71" s="90" t="str">
        <f>IF(B71="","",CONCATENATE(B71,E71))</f>
        <v>MAGNİTMAGNİT MAVİ AMBALAJ 25 CM 260G</v>
      </c>
    </row>
    <row r="72" spans="1:30" ht="49.5" customHeight="1" x14ac:dyDescent="0.25">
      <c r="A72" s="9" t="s">
        <v>135</v>
      </c>
      <c r="B72" s="77" t="s">
        <v>90</v>
      </c>
      <c r="C72" s="76">
        <f>IF(B72="","",VLOOKUP(AD72,Varsayımlar!$B:$Q,3,0))</f>
        <v>8698829380698</v>
      </c>
      <c r="D72" s="77" t="s">
        <v>261</v>
      </c>
      <c r="E72" s="77" t="s">
        <v>91</v>
      </c>
      <c r="F72" s="77"/>
      <c r="G72" s="77" t="s">
        <v>583</v>
      </c>
      <c r="H72" s="77" t="str">
        <f>IF(B72="","",VLOOKUP(AD72,Varsayımlar!$B:$Q,5,0))</f>
        <v>MAGNİT MAVİ AMBALAJ 25CM</v>
      </c>
      <c r="I72" s="77">
        <f>IF(B72="","",VLOOKUP(AD72,Varsayımlar!B:T,19,0))</f>
        <v>0</v>
      </c>
      <c r="J72" s="77" t="str">
        <f>IF(B72="","",VLOOKUP(AD72,Varsayımlar!$B:$Q,6,0))</f>
        <v>SADE</v>
      </c>
      <c r="K72" s="77">
        <v>672</v>
      </c>
      <c r="L72" s="77"/>
      <c r="M72" s="77">
        <f>IFERROR(IF(B72="","",K72/VLOOKUP(AD72,Varsayımlar!B:R,17,0)),"")</f>
        <v>8</v>
      </c>
      <c r="N72" s="77"/>
      <c r="O72" s="77">
        <v>7</v>
      </c>
      <c r="P72" s="77">
        <f>IF(B72="","",VLOOKUP(AD72,Varsayımlar!$B:$Q,7,0)*K72)</f>
        <v>20160</v>
      </c>
      <c r="Q72" s="77">
        <f>IF(B72="","",VLOOKUP(AD72,Varsayımlar!$B:$Q,8,0))</f>
        <v>25</v>
      </c>
      <c r="R72" s="77" t="str">
        <f>IF(B72="","",VLOOKUP(AD72,Varsayımlar!$B:$Q,9,0))</f>
        <v>SOFT</v>
      </c>
      <c r="S72" s="77">
        <f>IF(B72="","",VLOOKUP(AD72,Varsayımlar!$B:$Q,10,0))</f>
        <v>4</v>
      </c>
      <c r="T72" s="77">
        <f>IF(B72="","",VLOOKUP(AD72,Varsayımlar!$B:$Q,11,0))</f>
        <v>30</v>
      </c>
      <c r="U72" s="77">
        <f>IF(B72="","",VLOOKUP(AD72,Varsayımlar!$B:$Q,12,0))</f>
        <v>260</v>
      </c>
      <c r="V72" s="77" t="str">
        <f>IF(B72="","",VLOOKUP(AD72,Varsayımlar!$B:$Q,13,0))</f>
        <v>YURTDIŞI</v>
      </c>
      <c r="W72" s="77">
        <f>IF(B72="","",VLOOKUP(AD72,Varsayımlar!$B:$Q,14,0))</f>
        <v>9</v>
      </c>
      <c r="X72" s="78">
        <v>46195</v>
      </c>
      <c r="Y72" s="78">
        <v>46468</v>
      </c>
      <c r="Z72" s="77" t="s">
        <v>585</v>
      </c>
      <c r="AA72" s="77" t="str">
        <f>IF(B72="","",VLOOKUP(AD72,Varsayımlar!$B:$Q,15,0))</f>
        <v>25CM TURUNCU KOLİ-SOL ÜST DİKDÖRTGENE ÜRETİM TARİHİ BASILACAK</v>
      </c>
      <c r="AB72" s="77" t="str">
        <f>IF(B72="","",VLOOKUP(AD72,Varsayımlar!$B:$Q,16,0))</f>
        <v>24-26 CM</v>
      </c>
      <c r="AC72" s="90">
        <f>IF(B72="","",VLOOKUP(Sayfa2!AD77,Varsayımlar!B:S,18,0))</f>
        <v>0</v>
      </c>
      <c r="AD72" s="90" t="str">
        <f>IF(B72="","",CONCATENATE(B72,E72))</f>
        <v>MAGNİTMAGNİT MAVİ AMBALAJ 25 CM 260G</v>
      </c>
    </row>
    <row r="73" spans="1:30" ht="49.5" customHeight="1" x14ac:dyDescent="0.25">
      <c r="A73" s="9" t="s">
        <v>136</v>
      </c>
      <c r="B73" s="77" t="s">
        <v>90</v>
      </c>
      <c r="C73" s="76">
        <f>IF(B73="","",VLOOKUP(AD73,Varsayımlar!$B:$Q,3,0))</f>
        <v>8698829380698</v>
      </c>
      <c r="D73" s="77" t="s">
        <v>261</v>
      </c>
      <c r="E73" s="77" t="s">
        <v>91</v>
      </c>
      <c r="F73" s="77"/>
      <c r="G73" s="77" t="s">
        <v>584</v>
      </c>
      <c r="H73" s="77" t="str">
        <f>IF(B73="","",VLOOKUP(AD73,Varsayımlar!$B:$Q,5,0))</f>
        <v>MAGNİT MAVİ AMBALAJ 25CM</v>
      </c>
      <c r="I73" s="77">
        <f>IF(B73="","",VLOOKUP(AD73,Varsayımlar!B:T,19,0))</f>
        <v>0</v>
      </c>
      <c r="J73" s="77" t="str">
        <f>IF(B73="","",VLOOKUP(AD73,Varsayımlar!$B:$Q,6,0))</f>
        <v>SADE</v>
      </c>
      <c r="K73" s="77">
        <v>672</v>
      </c>
      <c r="L73" s="77"/>
      <c r="M73" s="77">
        <f>IFERROR(IF(B73="","",K73/VLOOKUP(AD73,Varsayımlar!B:R,17,0)),"")</f>
        <v>8</v>
      </c>
      <c r="N73" s="77"/>
      <c r="O73" s="77">
        <v>7</v>
      </c>
      <c r="P73" s="77">
        <f>IF(B73="","",VLOOKUP(AD73,Varsayımlar!$B:$Q,7,0)*K73)</f>
        <v>20160</v>
      </c>
      <c r="Q73" s="77">
        <f>IF(B73="","",VLOOKUP(AD73,Varsayımlar!$B:$Q,8,0))</f>
        <v>25</v>
      </c>
      <c r="R73" s="77" t="str">
        <f>IF(B73="","",VLOOKUP(AD73,Varsayımlar!$B:$Q,9,0))</f>
        <v>SOFT</v>
      </c>
      <c r="S73" s="77">
        <f>IF(B73="","",VLOOKUP(AD73,Varsayımlar!$B:$Q,10,0))</f>
        <v>4</v>
      </c>
      <c r="T73" s="77">
        <f>IF(B73="","",VLOOKUP(AD73,Varsayımlar!$B:$Q,11,0))</f>
        <v>30</v>
      </c>
      <c r="U73" s="77">
        <f>IF(B73="","",VLOOKUP(AD73,Varsayımlar!$B:$Q,12,0))</f>
        <v>260</v>
      </c>
      <c r="V73" s="77" t="str">
        <f>IF(B73="","",VLOOKUP(AD73,Varsayımlar!$B:$Q,13,0))</f>
        <v>YURTDIŞI</v>
      </c>
      <c r="W73" s="77">
        <f>IF(B73="","",VLOOKUP(AD73,Varsayımlar!$B:$Q,14,0))</f>
        <v>9</v>
      </c>
      <c r="X73" s="78">
        <v>46195</v>
      </c>
      <c r="Y73" s="78">
        <v>46468</v>
      </c>
      <c r="Z73" s="77" t="s">
        <v>585</v>
      </c>
      <c r="AA73" s="77" t="str">
        <f>IF(B73="","",VLOOKUP(AD73,Varsayımlar!$B:$Q,15,0))</f>
        <v>25CM TURUNCU KOLİ-SOL ÜST DİKDÖRTGENE ÜRETİM TARİHİ BASILACAK</v>
      </c>
      <c r="AB73" s="77" t="str">
        <f>IF(B73="","",VLOOKUP(AD73,Varsayımlar!$B:$Q,16,0))</f>
        <v>24-26 CM</v>
      </c>
      <c r="AC73" s="90">
        <f>IF(B73="","",VLOOKUP(Sayfa2!AD78,Varsayımlar!B:S,18,0))</f>
        <v>0</v>
      </c>
      <c r="AD73" s="90" t="str">
        <f>IF(B73="","",CONCATENATE(B73,E73))</f>
        <v>MAGNİTMAGNİT MAVİ AMBALAJ 25 CM 260G</v>
      </c>
    </row>
    <row r="74" spans="1:30" ht="47.25" customHeight="1" x14ac:dyDescent="0.25">
      <c r="A74" s="9" t="s">
        <v>137</v>
      </c>
      <c r="B74" s="82" t="s">
        <v>90</v>
      </c>
      <c r="C74" s="83">
        <f>IF(B74="","",VLOOKUP(AD74,Varsayımlar!$B:$Q,3,0))</f>
        <v>8698829380698</v>
      </c>
      <c r="D74" s="82" t="s">
        <v>262</v>
      </c>
      <c r="E74" s="82" t="s">
        <v>91</v>
      </c>
      <c r="F74" s="82"/>
      <c r="G74" s="82" t="s">
        <v>586</v>
      </c>
      <c r="H74" s="82" t="str">
        <f>IF(B74="","",VLOOKUP(AD74,Varsayımlar!$B:$Q,5,0))</f>
        <v>MAGNİT MAVİ AMBALAJ 25CM</v>
      </c>
      <c r="I74" s="82">
        <f>IF(B74="","",VLOOKUP(AD74,Varsayımlar!B:T,19,0))</f>
        <v>0</v>
      </c>
      <c r="J74" s="82" t="str">
        <f>IF(B74="","",VLOOKUP(AD74,Varsayımlar!$B:$Q,6,0))</f>
        <v>SADE</v>
      </c>
      <c r="K74" s="82">
        <v>672</v>
      </c>
      <c r="L74" s="82"/>
      <c r="M74" s="82">
        <f>IFERROR(IF(B74="","",K74/VLOOKUP(AD74,Varsayımlar!B:R,17,0)),"")</f>
        <v>8</v>
      </c>
      <c r="N74" s="82"/>
      <c r="O74" s="82">
        <v>7</v>
      </c>
      <c r="P74" s="82">
        <f>IF(B74="","",VLOOKUP(AD74,Varsayımlar!$B:$Q,7,0)*K74)</f>
        <v>20160</v>
      </c>
      <c r="Q74" s="82">
        <f>IF(B74="","",VLOOKUP(AD74,Varsayımlar!$B:$Q,8,0))</f>
        <v>25</v>
      </c>
      <c r="R74" s="82" t="str">
        <f>IF(B74="","",VLOOKUP(AD74,Varsayımlar!$B:$Q,9,0))</f>
        <v>SOFT</v>
      </c>
      <c r="S74" s="82">
        <f>IF(B74="","",VLOOKUP(AD74,Varsayımlar!$B:$Q,10,0))</f>
        <v>4</v>
      </c>
      <c r="T74" s="82">
        <f>IF(B74="","",VLOOKUP(AD74,Varsayımlar!$B:$Q,11,0))</f>
        <v>30</v>
      </c>
      <c r="U74" s="82">
        <f>IF(B74="","",VLOOKUP(AD74,Varsayımlar!$B:$Q,12,0))</f>
        <v>260</v>
      </c>
      <c r="V74" s="82" t="str">
        <f>IF(B74="","",VLOOKUP(AD74,Varsayımlar!$B:$Q,13,0))</f>
        <v>YURTDIŞI</v>
      </c>
      <c r="W74" s="82">
        <f>IF(B74="","",VLOOKUP(AD74,Varsayımlar!$B:$Q,14,0))</f>
        <v>9</v>
      </c>
      <c r="X74" s="84">
        <v>46195</v>
      </c>
      <c r="Y74" s="84">
        <v>46468</v>
      </c>
      <c r="Z74" s="82" t="s">
        <v>589</v>
      </c>
      <c r="AA74" s="82" t="str">
        <f>IF(B74="","",VLOOKUP(AD74,Varsayımlar!$B:$Q,15,0))</f>
        <v>25CM TURUNCU KOLİ-SOL ÜST DİKDÖRTGENE ÜRETİM TARİHİ BASILACAK</v>
      </c>
      <c r="AB74" s="82" t="str">
        <f>IF(B74="","",VLOOKUP(AD74,Varsayımlar!$B:$Q,16,0))</f>
        <v>24-26 CM</v>
      </c>
      <c r="AC74" s="90">
        <f>IF(B74="","",VLOOKUP(Sayfa2!AD79,Varsayımlar!B:S,18,0))</f>
        <v>0</v>
      </c>
      <c r="AD74" s="90" t="str">
        <f t="shared" si="3"/>
        <v>MAGNİTMAGNİT MAVİ AMBALAJ 25 CM 260G</v>
      </c>
    </row>
    <row r="75" spans="1:30" ht="47.25" customHeight="1" x14ac:dyDescent="0.25">
      <c r="A75" s="9" t="s">
        <v>138</v>
      </c>
      <c r="B75" s="82" t="s">
        <v>90</v>
      </c>
      <c r="C75" s="83">
        <f>IF(B75="","",VLOOKUP(AD75,Varsayımlar!$B:$Q,3,0))</f>
        <v>8698829380698</v>
      </c>
      <c r="D75" s="82" t="s">
        <v>262</v>
      </c>
      <c r="E75" s="82" t="s">
        <v>91</v>
      </c>
      <c r="F75" s="82"/>
      <c r="G75" s="82" t="s">
        <v>587</v>
      </c>
      <c r="H75" s="82" t="str">
        <f>IF(B75="","",VLOOKUP(AD75,Varsayımlar!$B:$Q,5,0))</f>
        <v>MAGNİT MAVİ AMBALAJ 25CM</v>
      </c>
      <c r="I75" s="82">
        <f>IF(B75="","",VLOOKUP(AD75,Varsayımlar!B:T,19,0))</f>
        <v>0</v>
      </c>
      <c r="J75" s="82" t="str">
        <f>IF(B75="","",VLOOKUP(AD75,Varsayımlar!$B:$Q,6,0))</f>
        <v>SADE</v>
      </c>
      <c r="K75" s="82">
        <v>672</v>
      </c>
      <c r="L75" s="82"/>
      <c r="M75" s="82">
        <f>IFERROR(IF(B75="","",K75/VLOOKUP(AD75,Varsayımlar!B:R,17,0)),"")</f>
        <v>8</v>
      </c>
      <c r="N75" s="82"/>
      <c r="O75" s="82">
        <v>7</v>
      </c>
      <c r="P75" s="82">
        <f>IF(B75="","",VLOOKUP(AD75,Varsayımlar!$B:$Q,7,0)*K75)</f>
        <v>20160</v>
      </c>
      <c r="Q75" s="82">
        <f>IF(B75="","",VLOOKUP(AD75,Varsayımlar!$B:$Q,8,0))</f>
        <v>25</v>
      </c>
      <c r="R75" s="82" t="str">
        <f>IF(B75="","",VLOOKUP(AD75,Varsayımlar!$B:$Q,9,0))</f>
        <v>SOFT</v>
      </c>
      <c r="S75" s="82">
        <f>IF(B75="","",VLOOKUP(AD75,Varsayımlar!$B:$Q,10,0))</f>
        <v>4</v>
      </c>
      <c r="T75" s="82">
        <f>IF(B75="","",VLOOKUP(AD75,Varsayımlar!$B:$Q,11,0))</f>
        <v>30</v>
      </c>
      <c r="U75" s="82">
        <f>IF(B75="","",VLOOKUP(AD75,Varsayımlar!$B:$Q,12,0))</f>
        <v>260</v>
      </c>
      <c r="V75" s="82" t="str">
        <f>IF(B75="","",VLOOKUP(AD75,Varsayımlar!$B:$Q,13,0))</f>
        <v>YURTDIŞI</v>
      </c>
      <c r="W75" s="82">
        <f>IF(B75="","",VLOOKUP(AD75,Varsayımlar!$B:$Q,14,0))</f>
        <v>9</v>
      </c>
      <c r="X75" s="84">
        <v>46195</v>
      </c>
      <c r="Y75" s="84">
        <v>46468</v>
      </c>
      <c r="Z75" s="82" t="s">
        <v>589</v>
      </c>
      <c r="AA75" s="82" t="str">
        <f>IF(B75="","",VLOOKUP(AD75,Varsayımlar!$B:$Q,15,0))</f>
        <v>25CM TURUNCU KOLİ-SOL ÜST DİKDÖRTGENE ÜRETİM TARİHİ BASILACAK</v>
      </c>
      <c r="AB75" s="82" t="str">
        <f>IF(B75="","",VLOOKUP(AD75,Varsayımlar!$B:$Q,16,0))</f>
        <v>24-26 CM</v>
      </c>
      <c r="AC75" s="90">
        <f>IF(B75="","",VLOOKUP(Sayfa2!AD80,Varsayımlar!B:S,18,0))</f>
        <v>0</v>
      </c>
      <c r="AD75" s="90" t="str">
        <f t="shared" si="3"/>
        <v>MAGNİTMAGNİT MAVİ AMBALAJ 25 CM 260G</v>
      </c>
    </row>
    <row r="76" spans="1:30" ht="47.25" customHeight="1" x14ac:dyDescent="0.25">
      <c r="A76" s="9" t="s">
        <v>188</v>
      </c>
      <c r="B76" s="82" t="s">
        <v>90</v>
      </c>
      <c r="C76" s="83">
        <f>IF(B76="","",VLOOKUP(AD76,Varsayımlar!$B:$Q,3,0))</f>
        <v>8698829380698</v>
      </c>
      <c r="D76" s="82" t="s">
        <v>262</v>
      </c>
      <c r="E76" s="82" t="s">
        <v>91</v>
      </c>
      <c r="F76" s="82"/>
      <c r="G76" s="82" t="s">
        <v>588</v>
      </c>
      <c r="H76" s="82" t="str">
        <f>IF(B76="","",VLOOKUP(AD76,Varsayımlar!$B:$Q,5,0))</f>
        <v>MAGNİT MAVİ AMBALAJ 25CM</v>
      </c>
      <c r="I76" s="82">
        <f>IF(B76="","",VLOOKUP(AD76,Varsayımlar!B:T,19,0))</f>
        <v>0</v>
      </c>
      <c r="J76" s="82" t="str">
        <f>IF(B76="","",VLOOKUP(AD76,Varsayımlar!$B:$Q,6,0))</f>
        <v>SADE</v>
      </c>
      <c r="K76" s="82">
        <v>672</v>
      </c>
      <c r="L76" s="82"/>
      <c r="M76" s="82">
        <f>IFERROR(IF(B76="","",K76/VLOOKUP(AD76,Varsayımlar!B:R,17,0)),"")</f>
        <v>8</v>
      </c>
      <c r="N76" s="82"/>
      <c r="O76" s="82">
        <v>7</v>
      </c>
      <c r="P76" s="82">
        <f>IF(B76="","",VLOOKUP(AD76,Varsayımlar!$B:$Q,7,0)*K76)</f>
        <v>20160</v>
      </c>
      <c r="Q76" s="82">
        <f>IF(B76="","",VLOOKUP(AD76,Varsayımlar!$B:$Q,8,0))</f>
        <v>25</v>
      </c>
      <c r="R76" s="82" t="str">
        <f>IF(B76="","",VLOOKUP(AD76,Varsayımlar!$B:$Q,9,0))</f>
        <v>SOFT</v>
      </c>
      <c r="S76" s="82">
        <f>IF(B76="","",VLOOKUP(AD76,Varsayımlar!$B:$Q,10,0))</f>
        <v>4</v>
      </c>
      <c r="T76" s="82">
        <f>IF(B76="","",VLOOKUP(AD76,Varsayımlar!$B:$Q,11,0))</f>
        <v>30</v>
      </c>
      <c r="U76" s="82">
        <f>IF(B76="","",VLOOKUP(AD76,Varsayımlar!$B:$Q,12,0))</f>
        <v>260</v>
      </c>
      <c r="V76" s="82" t="str">
        <f>IF(B76="","",VLOOKUP(AD76,Varsayımlar!$B:$Q,13,0))</f>
        <v>YURTDIŞI</v>
      </c>
      <c r="W76" s="82">
        <f>IF(B76="","",VLOOKUP(AD76,Varsayımlar!$B:$Q,14,0))</f>
        <v>9</v>
      </c>
      <c r="X76" s="84">
        <v>46195</v>
      </c>
      <c r="Y76" s="84">
        <v>46468</v>
      </c>
      <c r="Z76" s="82" t="s">
        <v>589</v>
      </c>
      <c r="AA76" s="82" t="str">
        <f>IF(B76="","",VLOOKUP(AD76,Varsayımlar!$B:$Q,15,0))</f>
        <v>25CM TURUNCU KOLİ-SOL ÜST DİKDÖRTGENE ÜRETİM TARİHİ BASILACAK</v>
      </c>
      <c r="AB76" s="82" t="str">
        <f>IF(B76="","",VLOOKUP(AD76,Varsayımlar!$B:$Q,16,0))</f>
        <v>24-26 CM</v>
      </c>
      <c r="AC76" s="90">
        <f>IF(B76="","",VLOOKUP(Sayfa2!AD81,Varsayımlar!B:S,18,0))</f>
        <v>0</v>
      </c>
      <c r="AD76" s="90" t="str">
        <f t="shared" si="3"/>
        <v>MAGNİTMAGNİT MAVİ AMBALAJ 25 CM 260G</v>
      </c>
    </row>
    <row r="77" spans="1:30" ht="63" x14ac:dyDescent="0.25">
      <c r="A77" s="9" t="s">
        <v>189</v>
      </c>
      <c r="B77" s="88" t="s">
        <v>79</v>
      </c>
      <c r="C77" s="89">
        <f>IF(B77="","",VLOOKUP(AD77,Varsayımlar!$B:$Q,3,0))</f>
        <v>8698829380698</v>
      </c>
      <c r="D77" s="89"/>
      <c r="E77" s="85" t="s">
        <v>254</v>
      </c>
      <c r="F77" s="9" t="s">
        <v>532</v>
      </c>
      <c r="G77" s="9" t="s">
        <v>532</v>
      </c>
      <c r="H77" s="90" t="str">
        <f>IF(B77="","",VLOOKUP(AD77,Varsayımlar!$B:$Q,5,0))</f>
        <v>Manetka 20cm</v>
      </c>
      <c r="I77" s="90">
        <f>IF(B77="","",VLOOKUP(AD77,Varsayımlar!B:T,19,0))</f>
        <v>0</v>
      </c>
      <c r="J77" s="90" t="str">
        <f>IF(B77="","",VLOOKUP(AD77,Varsayımlar!$B:$Q,6,0))</f>
        <v>SADE</v>
      </c>
      <c r="K77" s="9">
        <v>7200</v>
      </c>
      <c r="L77" s="9"/>
      <c r="M77" s="9">
        <f>IFERROR(IF(B77="","",K77/VLOOKUP(AD77,Varsayımlar!B:R,17,0)),"")</f>
        <v>32</v>
      </c>
      <c r="N77" s="9"/>
      <c r="O77" s="9">
        <v>32</v>
      </c>
      <c r="P77" s="90">
        <f>IF(B77="","",VLOOKUP(AD77,Varsayımlar!$B:$Q,7,0)*K77)</f>
        <v>100800</v>
      </c>
      <c r="Q77" s="90">
        <f>IF(B77="","",VLOOKUP(AD77,Varsayımlar!$B:$Q,8,0))</f>
        <v>20</v>
      </c>
      <c r="R77" s="90" t="str">
        <f>IF(B77="","",VLOOKUP(AD77,Varsayımlar!$B:$Q,9,0))</f>
        <v>Irak Soft</v>
      </c>
      <c r="S77" s="90">
        <f>IF(B77="","",VLOOKUP(AD77,Varsayımlar!$B:$Q,10,0))</f>
        <v>4</v>
      </c>
      <c r="T77" s="90">
        <f>IF(B77="","",VLOOKUP(AD77,Varsayımlar!$B:$Q,11,0))</f>
        <v>14</v>
      </c>
      <c r="U77" s="90">
        <f>IF(B77="","",VLOOKUP(AD77,Varsayımlar!$B:$Q,12,0))</f>
        <v>166</v>
      </c>
      <c r="V77" s="90" t="str">
        <f>IF(B77="","",VLOOKUP(AD77,Varsayımlar!$B:$Q,13,0))</f>
        <v>YURTDIŞI</v>
      </c>
      <c r="W77" s="90">
        <f>IF(B77="","",VLOOKUP(AD77,Varsayımlar!$B:$Q,14,0))</f>
        <v>6</v>
      </c>
      <c r="X77" s="86">
        <v>46196</v>
      </c>
      <c r="Y77" s="86">
        <v>46379</v>
      </c>
      <c r="Z77" s="9">
        <v>26062320</v>
      </c>
      <c r="AA77" s="90" t="str">
        <f>IF(B77="","",VLOOKUP(AD77,Varsayımlar!$B:$Q,15,0))</f>
        <v>Kare Koli-Üretim Tarihli Etiket</v>
      </c>
      <c r="AB77" s="90" t="str">
        <f>IF(B77="","",VLOOKUP(AD77,Varsayımlar!$B:$Q,16,0))</f>
        <v>19-21 cm</v>
      </c>
      <c r="AC77" s="90">
        <f>IF(B77="","",VLOOKUP(Sayfa2!AD60,Varsayımlar!B:S,18,0))</f>
        <v>0</v>
      </c>
      <c r="AD77" s="90" t="str">
        <f t="shared" si="3"/>
        <v>LLC KOTORManetka 20cm 4 pcs 166g</v>
      </c>
    </row>
    <row r="78" spans="1:30" ht="39.75" customHeight="1" x14ac:dyDescent="0.25">
      <c r="A78" s="9" t="s">
        <v>190</v>
      </c>
      <c r="B78" s="88" t="s">
        <v>90</v>
      </c>
      <c r="C78" s="89">
        <f>IF(B78="","",VLOOKUP(AD78,Varsayımlar!$B:$Q,3,0))</f>
        <v>8698829380698</v>
      </c>
      <c r="D78" s="89" t="s">
        <v>231</v>
      </c>
      <c r="E78" s="85" t="s">
        <v>91</v>
      </c>
      <c r="F78" s="9"/>
      <c r="G78" s="9"/>
      <c r="H78" s="90" t="str">
        <f>IF(B78="","",VLOOKUP(AD78,Varsayımlar!$B:$Q,5,0))</f>
        <v>MAGNİT MAVİ AMBALAJ 25CM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2016</v>
      </c>
      <c r="L78" s="9"/>
      <c r="M78" s="9">
        <f>IFERROR(IF(B78="","",K78/VLOOKUP(AD78,Varsayımlar!B:R,17,0)),"")</f>
        <v>24</v>
      </c>
      <c r="N78" s="9"/>
      <c r="O78" s="9"/>
      <c r="P78" s="90">
        <f>IF(B78="","",VLOOKUP(AD78,Varsayımlar!$B:$Q,7,0)*K78)</f>
        <v>60480</v>
      </c>
      <c r="Q78" s="90">
        <f>IF(B78="","",VLOOKUP(AD78,Varsayımlar!$B:$Q,8,0))</f>
        <v>25</v>
      </c>
      <c r="R78" s="90" t="str">
        <f>IF(B78="","",VLOOKUP(AD78,Varsayımlar!$B:$Q,9,0))</f>
        <v>SOFT</v>
      </c>
      <c r="S78" s="90">
        <f>IF(B78="","",VLOOKUP(AD78,Varsayımlar!$B:$Q,10,0))</f>
        <v>4</v>
      </c>
      <c r="T78" s="90">
        <f>IF(B78="","",VLOOKUP(AD78,Varsayımlar!$B:$Q,11,0))</f>
        <v>30</v>
      </c>
      <c r="U78" s="90">
        <f>IF(B78="","",VLOOKUP(AD78,Varsayımlar!$B:$Q,12,0))</f>
        <v>260</v>
      </c>
      <c r="V78" s="90" t="str">
        <f>IF(B78="","",VLOOKUP(AD78,Varsayımlar!$B:$Q,13,0))</f>
        <v>YURTDIŞI</v>
      </c>
      <c r="W78" s="90">
        <f>IF(B78="","",VLOOKUP(AD78,Varsayımlar!$B:$Q,14,0))</f>
        <v>9</v>
      </c>
      <c r="X78" s="9"/>
      <c r="Y78" s="9"/>
      <c r="Z78" s="9"/>
      <c r="AA78" s="90" t="str">
        <f>IF(B78="","",VLOOKUP(AD78,Varsayımlar!$B:$Q,15,0))</f>
        <v>25CM TURUNCU KOLİ-SOL ÜST DİKDÖRTGENE ÜRETİM TARİHİ BASILACAK</v>
      </c>
      <c r="AB78" s="90" t="str">
        <f>IF(B78="","",VLOOKUP(AD78,Varsayımlar!$B:$Q,16,0))</f>
        <v>24-26 CM</v>
      </c>
      <c r="AC78" s="90">
        <f>IF(B78="","",VLOOKUP(Sayfa2!AD61,Varsayımlar!B:S,18,0))</f>
        <v>0</v>
      </c>
      <c r="AD78" s="90" t="str">
        <f t="shared" si="3"/>
        <v>MAGNİTMAGNİT MAVİ AMBALAJ 25 CM 260G</v>
      </c>
    </row>
    <row r="79" spans="1:30" ht="39.75" customHeight="1" x14ac:dyDescent="0.25">
      <c r="A79" s="9" t="s">
        <v>191</v>
      </c>
      <c r="B79" s="88" t="s">
        <v>90</v>
      </c>
      <c r="C79" s="89">
        <f>IF(B79="","",VLOOKUP(AD79,Varsayımlar!$B:$Q,3,0))</f>
        <v>8698829380698</v>
      </c>
      <c r="D79" s="89" t="s">
        <v>232</v>
      </c>
      <c r="E79" s="85" t="s">
        <v>91</v>
      </c>
      <c r="F79" s="9"/>
      <c r="G79" s="9"/>
      <c r="H79" s="90" t="str">
        <f>IF(B79="","",VLOOKUP(AD79,Varsayımlar!$B:$Q,5,0))</f>
        <v>MAGNİT MAVİ AMBALAJ 25CM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2016</v>
      </c>
      <c r="L79" s="9"/>
      <c r="M79" s="9">
        <f>IFERROR(IF(B79="","",K79/VLOOKUP(AD79,Varsayımlar!B:R,17,0)),"")</f>
        <v>24</v>
      </c>
      <c r="N79" s="9"/>
      <c r="O79" s="9"/>
      <c r="P79" s="90">
        <f>IF(B79="","",VLOOKUP(AD79,Varsayımlar!$B:$Q,7,0)*K79)</f>
        <v>60480</v>
      </c>
      <c r="Q79" s="90">
        <f>IF(B79="","",VLOOKUP(AD79,Varsayımlar!$B:$Q,8,0))</f>
        <v>25</v>
      </c>
      <c r="R79" s="90" t="str">
        <f>IF(B79="","",VLOOKUP(AD79,Varsayımlar!$B:$Q,9,0))</f>
        <v>SOFT</v>
      </c>
      <c r="S79" s="90">
        <f>IF(B79="","",VLOOKUP(AD79,Varsayımlar!$B:$Q,10,0))</f>
        <v>4</v>
      </c>
      <c r="T79" s="90">
        <f>IF(B79="","",VLOOKUP(AD79,Varsayımlar!$B:$Q,11,0))</f>
        <v>30</v>
      </c>
      <c r="U79" s="90">
        <f>IF(B79="","",VLOOKUP(AD79,Varsayımlar!$B:$Q,12,0))</f>
        <v>260</v>
      </c>
      <c r="V79" s="90" t="str">
        <f>IF(B79="","",VLOOKUP(AD79,Varsayımlar!$B:$Q,13,0))</f>
        <v>YURTDIŞI</v>
      </c>
      <c r="W79" s="90">
        <f>IF(B79="","",VLOOKUP(AD79,Varsayımlar!$B:$Q,14,0))</f>
        <v>9</v>
      </c>
      <c r="X79" s="9"/>
      <c r="Y79" s="9"/>
      <c r="Z79" s="9"/>
      <c r="AA79" s="90" t="str">
        <f>IF(B79="","",VLOOKUP(AD79,Varsayımlar!$B:$Q,15,0))</f>
        <v>25CM TURUNCU KOLİ-SOL ÜST DİKDÖRTGENE ÜRETİM TARİHİ BASILACAK</v>
      </c>
      <c r="AB79" s="90" t="str">
        <f>IF(B79="","",VLOOKUP(AD79,Varsayımlar!$B:$Q,16,0))</f>
        <v>24-26 CM</v>
      </c>
      <c r="AC79" s="90">
        <f>IF(B79="","",VLOOKUP(Sayfa2!AD62,Varsayımlar!B:S,18,0))</f>
        <v>0</v>
      </c>
      <c r="AD79" s="90" t="str">
        <f t="shared" si="3"/>
        <v>MAGNİTMAGNİT MAVİ AMBALAJ 25 CM 260G</v>
      </c>
    </row>
    <row r="80" spans="1:30" ht="39.75" customHeight="1" x14ac:dyDescent="0.25">
      <c r="A80" s="9" t="s">
        <v>192</v>
      </c>
      <c r="B80" s="88" t="s">
        <v>90</v>
      </c>
      <c r="C80" s="89">
        <f>IF(B80="","",VLOOKUP(AD80,Varsayımlar!$B:$Q,3,0))</f>
        <v>8698829380698</v>
      </c>
      <c r="D80" s="89" t="s">
        <v>233</v>
      </c>
      <c r="E80" s="85" t="s">
        <v>91</v>
      </c>
      <c r="F80" s="9"/>
      <c r="G80" s="9"/>
      <c r="H80" s="90" t="str">
        <f>IF(B80="","",VLOOKUP(AD80,Varsayımlar!$B:$Q,5,0))</f>
        <v>MAGNİT MAVİ AMBALAJ 25CM</v>
      </c>
      <c r="I80" s="90">
        <f>IF(B80="","",VLOOKUP(AD80,Varsayımlar!B:T,19,0))</f>
        <v>0</v>
      </c>
      <c r="J80" s="90" t="str">
        <f>IF(B80="","",VLOOKUP(AD80,Varsayımlar!$B:$Q,6,0))</f>
        <v>SADE</v>
      </c>
      <c r="K80" s="9">
        <v>2016</v>
      </c>
      <c r="L80" s="9"/>
      <c r="M80" s="9">
        <f>IFERROR(IF(B80="","",K80/VLOOKUP(AD80,Varsayımlar!B:R,17,0)),"")</f>
        <v>24</v>
      </c>
      <c r="N80" s="9"/>
      <c r="O80" s="9"/>
      <c r="P80" s="90">
        <f>IF(B80="","",VLOOKUP(AD80,Varsayımlar!$B:$Q,7,0)*K80)</f>
        <v>60480</v>
      </c>
      <c r="Q80" s="90">
        <f>IF(B80="","",VLOOKUP(AD80,Varsayımlar!$B:$Q,8,0))</f>
        <v>25</v>
      </c>
      <c r="R80" s="90" t="str">
        <f>IF(B80="","",VLOOKUP(AD80,Varsayımlar!$B:$Q,9,0))</f>
        <v>SOFT</v>
      </c>
      <c r="S80" s="90">
        <f>IF(B80="","",VLOOKUP(AD80,Varsayımlar!$B:$Q,10,0))</f>
        <v>4</v>
      </c>
      <c r="T80" s="90">
        <f>IF(B80="","",VLOOKUP(AD80,Varsayımlar!$B:$Q,11,0))</f>
        <v>30</v>
      </c>
      <c r="U80" s="90">
        <f>IF(B80="","",VLOOKUP(AD80,Varsayımlar!$B:$Q,12,0))</f>
        <v>260</v>
      </c>
      <c r="V80" s="90" t="str">
        <f>IF(B80="","",VLOOKUP(AD80,Varsayımlar!$B:$Q,13,0))</f>
        <v>YURTDIŞI</v>
      </c>
      <c r="W80" s="90">
        <f>IF(B80="","",VLOOKUP(AD80,Varsayımlar!$B:$Q,14,0))</f>
        <v>9</v>
      </c>
      <c r="X80" s="9"/>
      <c r="Y80" s="9"/>
      <c r="Z80" s="9"/>
      <c r="AA80" s="90" t="str">
        <f>IF(B80="","",VLOOKUP(AD80,Varsayımlar!$B:$Q,15,0))</f>
        <v>25CM TURUNCU KOLİ-SOL ÜST DİKDÖRTGENE ÜRETİM TARİHİ BASILACAK</v>
      </c>
      <c r="AB80" s="90" t="str">
        <f>IF(B80="","",VLOOKUP(AD80,Varsayımlar!$B:$Q,16,0))</f>
        <v>24-26 CM</v>
      </c>
      <c r="AC80" s="90">
        <f>IF(B80="","",VLOOKUP(Sayfa2!AD63,Varsayımlar!B:S,18,0))</f>
        <v>0</v>
      </c>
      <c r="AD80" s="90" t="str">
        <f t="shared" si="3"/>
        <v>MAGNİTMAGNİT MAVİ AMBALAJ 25 CM 260G</v>
      </c>
    </row>
    <row r="81" spans="1:30" ht="39.75" customHeight="1" x14ac:dyDescent="0.25">
      <c r="A81" s="9" t="s">
        <v>193</v>
      </c>
      <c r="B81" s="88" t="s">
        <v>90</v>
      </c>
      <c r="C81" s="89">
        <f>IF(B81="","",VLOOKUP(AD81,Varsayımlar!$B:$Q,3,0))</f>
        <v>8698829380698</v>
      </c>
      <c r="D81" s="89" t="s">
        <v>234</v>
      </c>
      <c r="E81" s="85" t="s">
        <v>91</v>
      </c>
      <c r="F81" s="9"/>
      <c r="G81" s="9"/>
      <c r="H81" s="90" t="str">
        <f>IF(B81="","",VLOOKUP(AD81,Varsayımlar!$B:$Q,5,0))</f>
        <v>MAGNİT MAVİ AMBALAJ 25CM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2016</v>
      </c>
      <c r="L81" s="9"/>
      <c r="M81" s="9">
        <f>IFERROR(IF(B81="","",K81/VLOOKUP(AD81,Varsayımlar!B:R,17,0)),"")</f>
        <v>24</v>
      </c>
      <c r="N81" s="9"/>
      <c r="O81" s="9"/>
      <c r="P81" s="90">
        <f>IF(B81="","",VLOOKUP(AD81,Varsayımlar!$B:$Q,7,0)*K81)</f>
        <v>60480</v>
      </c>
      <c r="Q81" s="90">
        <f>IF(B81="","",VLOOKUP(AD81,Varsayımlar!$B:$Q,8,0))</f>
        <v>25</v>
      </c>
      <c r="R81" s="90" t="str">
        <f>IF(B81="","",VLOOKUP(AD81,Varsayımlar!$B:$Q,9,0))</f>
        <v>SOFT</v>
      </c>
      <c r="S81" s="90">
        <f>IF(B81="","",VLOOKUP(AD81,Varsayımlar!$B:$Q,10,0))</f>
        <v>4</v>
      </c>
      <c r="T81" s="90">
        <f>IF(B81="","",VLOOKUP(AD81,Varsayımlar!$B:$Q,11,0))</f>
        <v>30</v>
      </c>
      <c r="U81" s="90">
        <f>IF(B81="","",VLOOKUP(AD81,Varsayımlar!$B:$Q,12,0))</f>
        <v>260</v>
      </c>
      <c r="V81" s="90" t="str">
        <f>IF(B81="","",VLOOKUP(AD81,Varsayımlar!$B:$Q,13,0))</f>
        <v>YURTDIŞI</v>
      </c>
      <c r="W81" s="90">
        <f>IF(B81="","",VLOOKUP(AD81,Varsayımlar!$B:$Q,14,0))</f>
        <v>9</v>
      </c>
      <c r="X81" s="9"/>
      <c r="Y81" s="9"/>
      <c r="Z81" s="9"/>
      <c r="AA81" s="90" t="str">
        <f>IF(B81="","",VLOOKUP(AD81,Varsayımlar!$B:$Q,15,0))</f>
        <v>25CM TURUNCU KOLİ-SOL ÜST DİKDÖRTGENE ÜRETİM TARİHİ BASILACAK</v>
      </c>
      <c r="AB81" s="90" t="str">
        <f>IF(B81="","",VLOOKUP(AD81,Varsayımlar!$B:$Q,16,0))</f>
        <v>24-26 CM</v>
      </c>
      <c r="AC81" s="90">
        <f>IF(B81="","",VLOOKUP(Sayfa2!AD64,Varsayımlar!B:S,18,0))</f>
        <v>0</v>
      </c>
      <c r="AD81" s="90" t="str">
        <f t="shared" si="3"/>
        <v>MAGNİTMAGNİT MAVİ AMBALAJ 25 CM 260G</v>
      </c>
    </row>
    <row r="82" spans="1:30" ht="39.75" customHeight="1" x14ac:dyDescent="0.25">
      <c r="A82" s="9" t="s">
        <v>194</v>
      </c>
      <c r="B82" s="88" t="s">
        <v>90</v>
      </c>
      <c r="C82" s="89">
        <f>IF(B82="","",VLOOKUP(AD82,Varsayımlar!$B:$Q,3,0))</f>
        <v>8698829380698</v>
      </c>
      <c r="D82" s="89" t="s">
        <v>235</v>
      </c>
      <c r="E82" s="85" t="s">
        <v>91</v>
      </c>
      <c r="F82" s="9"/>
      <c r="G82" s="9"/>
      <c r="H82" s="90" t="str">
        <f>IF(B82="","",VLOOKUP(AD82,Varsayımlar!$B:$Q,5,0))</f>
        <v>MAGNİT MAVİ AMBALAJ 25CM</v>
      </c>
      <c r="I82" s="90">
        <f>IF(B82="","",VLOOKUP(AD82,Varsayımlar!B:T,19,0))</f>
        <v>0</v>
      </c>
      <c r="J82" s="90" t="str">
        <f>IF(B82="","",VLOOKUP(AD82,Varsayımlar!$B:$Q,6,0))</f>
        <v>SADE</v>
      </c>
      <c r="K82" s="9">
        <v>2016</v>
      </c>
      <c r="L82" s="9"/>
      <c r="M82" s="9">
        <f>IFERROR(IF(B82="","",K82/VLOOKUP(AD82,Varsayımlar!B:R,17,0)),"")</f>
        <v>24</v>
      </c>
      <c r="N82" s="9"/>
      <c r="O82" s="9"/>
      <c r="P82" s="90">
        <f>IF(B82="","",VLOOKUP(AD82,Varsayımlar!$B:$Q,7,0)*K82)</f>
        <v>60480</v>
      </c>
      <c r="Q82" s="90">
        <f>IF(B82="","",VLOOKUP(AD82,Varsayımlar!$B:$Q,8,0))</f>
        <v>25</v>
      </c>
      <c r="R82" s="90" t="str">
        <f>IF(B82="","",VLOOKUP(AD82,Varsayımlar!$B:$Q,9,0))</f>
        <v>SOFT</v>
      </c>
      <c r="S82" s="90">
        <f>IF(B82="","",VLOOKUP(AD82,Varsayımlar!$B:$Q,10,0))</f>
        <v>4</v>
      </c>
      <c r="T82" s="90">
        <f>IF(B82="","",VLOOKUP(AD82,Varsayımlar!$B:$Q,11,0))</f>
        <v>30</v>
      </c>
      <c r="U82" s="90">
        <f>IF(B82="","",VLOOKUP(AD82,Varsayımlar!$B:$Q,12,0))</f>
        <v>260</v>
      </c>
      <c r="V82" s="90" t="str">
        <f>IF(B82="","",VLOOKUP(AD82,Varsayımlar!$B:$Q,13,0))</f>
        <v>YURTDIŞI</v>
      </c>
      <c r="W82" s="90">
        <f>IF(B82="","",VLOOKUP(AD82,Varsayımlar!$B:$Q,14,0))</f>
        <v>9</v>
      </c>
      <c r="X82" s="9"/>
      <c r="Y82" s="9"/>
      <c r="Z82" s="9"/>
      <c r="AA82" s="90" t="str">
        <f>IF(B82="","",VLOOKUP(AD82,Varsayımlar!$B:$Q,15,0))</f>
        <v>25CM TURUNCU KOLİ-SOL ÜST DİKDÖRTGENE ÜRETİM TARİHİ BASILACAK</v>
      </c>
      <c r="AB82" s="90" t="str">
        <f>IF(B82="","",VLOOKUP(AD82,Varsayımlar!$B:$Q,16,0))</f>
        <v>24-26 CM</v>
      </c>
      <c r="AC82" s="90">
        <f>IF(B82="","",VLOOKUP(Sayfa2!AD65,Varsayımlar!B:S,18,0))</f>
        <v>0</v>
      </c>
      <c r="AD82" s="90" t="str">
        <f t="shared" si="3"/>
        <v>MAGNİTMAGNİT MAVİ AMBALAJ 25 CM 260G</v>
      </c>
    </row>
    <row r="83" spans="1:30" ht="39.75" customHeight="1" x14ac:dyDescent="0.25">
      <c r="A83" s="9" t="s">
        <v>194</v>
      </c>
      <c r="B83" s="88" t="s">
        <v>90</v>
      </c>
      <c r="C83" s="89">
        <f>IF(B83="","",VLOOKUP(AD83,Varsayımlar!$B:$Q,3,0))</f>
        <v>8698829380698</v>
      </c>
      <c r="D83" s="89" t="s">
        <v>236</v>
      </c>
      <c r="E83" s="85" t="s">
        <v>91</v>
      </c>
      <c r="F83" s="9"/>
      <c r="G83" s="9"/>
      <c r="H83" s="90" t="str">
        <f>IF(B83="","",VLOOKUP(AD83,Varsayımlar!$B:$Q,5,0))</f>
        <v>MAGNİT MAVİ AMBALAJ 25CM</v>
      </c>
      <c r="I83" s="90">
        <f>IF(B83="","",VLOOKUP(AD83,Varsayımlar!B:T,19,0))</f>
        <v>0</v>
      </c>
      <c r="J83" s="90" t="str">
        <f>IF(B83="","",VLOOKUP(AD83,Varsayımlar!$B:$Q,6,0))</f>
        <v>SADE</v>
      </c>
      <c r="K83" s="9">
        <v>2016</v>
      </c>
      <c r="L83" s="9"/>
      <c r="M83" s="9">
        <f>IFERROR(IF(B83="","",K83/VLOOKUP(AD83,Varsayımlar!B:R,17,0)),"")</f>
        <v>24</v>
      </c>
      <c r="N83" s="9"/>
      <c r="O83" s="9"/>
      <c r="P83" s="90">
        <f>IF(B83="","",VLOOKUP(AD83,Varsayımlar!$B:$Q,7,0)*K83)</f>
        <v>60480</v>
      </c>
      <c r="Q83" s="90">
        <f>IF(B83="","",VLOOKUP(AD83,Varsayımlar!$B:$Q,8,0))</f>
        <v>25</v>
      </c>
      <c r="R83" s="90" t="str">
        <f>IF(B83="","",VLOOKUP(AD83,Varsayımlar!$B:$Q,9,0))</f>
        <v>SOFT</v>
      </c>
      <c r="S83" s="90">
        <f>IF(B83="","",VLOOKUP(AD83,Varsayımlar!$B:$Q,10,0))</f>
        <v>4</v>
      </c>
      <c r="T83" s="90">
        <f>IF(B83="","",VLOOKUP(AD83,Varsayımlar!$B:$Q,11,0))</f>
        <v>30</v>
      </c>
      <c r="U83" s="90">
        <f>IF(B83="","",VLOOKUP(AD83,Varsayımlar!$B:$Q,12,0))</f>
        <v>260</v>
      </c>
      <c r="V83" s="90" t="str">
        <f>IF(B83="","",VLOOKUP(AD83,Varsayımlar!$B:$Q,13,0))</f>
        <v>YURTDIŞI</v>
      </c>
      <c r="W83" s="90">
        <f>IF(B83="","",VLOOKUP(AD83,Varsayımlar!$B:$Q,14,0))</f>
        <v>9</v>
      </c>
      <c r="X83" s="9"/>
      <c r="Y83" s="9"/>
      <c r="Z83" s="9"/>
      <c r="AA83" s="90" t="str">
        <f>IF(B83="","",VLOOKUP(AD83,Varsayımlar!$B:$Q,15,0))</f>
        <v>25CM TURUNCU KOLİ-SOL ÜST DİKDÖRTGENE ÜRETİM TARİHİ BASILACAK</v>
      </c>
      <c r="AB83" s="90" t="str">
        <f>IF(B83="","",VLOOKUP(AD83,Varsayımlar!$B:$Q,16,0))</f>
        <v>24-26 CM</v>
      </c>
      <c r="AC83" s="90">
        <f>IF(B83="","",VLOOKUP(Sayfa2!AD66,Varsayımlar!B:S,18,0))</f>
        <v>0</v>
      </c>
      <c r="AD83" s="90" t="str">
        <f t="shared" si="3"/>
        <v>MAGNİTMAGNİT MAVİ AMBALAJ 25 CM 260G</v>
      </c>
    </row>
    <row r="84" spans="1:30" ht="39.75" customHeight="1" x14ac:dyDescent="0.25">
      <c r="A84" s="9" t="s">
        <v>195</v>
      </c>
      <c r="B84" s="88" t="s">
        <v>90</v>
      </c>
      <c r="C84" s="89">
        <f>IF(B84="","",VLOOKUP(AD84,Varsayımlar!$B:$Q,3,0))</f>
        <v>8698829380698</v>
      </c>
      <c r="D84" s="89" t="s">
        <v>237</v>
      </c>
      <c r="E84" s="85" t="s">
        <v>91</v>
      </c>
      <c r="F84" s="9"/>
      <c r="G84" s="9"/>
      <c r="H84" s="90" t="str">
        <f>IF(B84="","",VLOOKUP(AD84,Varsayımlar!$B:$Q,5,0))</f>
        <v>MAGNİT MAVİ AMBALAJ 25CM</v>
      </c>
      <c r="I84" s="90">
        <f>IF(B84="","",VLOOKUP(AD84,Varsayımlar!B:T,19,0))</f>
        <v>0</v>
      </c>
      <c r="J84" s="90" t="str">
        <f>IF(B84="","",VLOOKUP(AD84,Varsayımlar!$B:$Q,6,0))</f>
        <v>SADE</v>
      </c>
      <c r="K84" s="9">
        <v>2016</v>
      </c>
      <c r="L84" s="9"/>
      <c r="M84" s="9">
        <f>IFERROR(IF(B84="","",K84/VLOOKUP(AD84,Varsayımlar!B:R,17,0)),"")</f>
        <v>24</v>
      </c>
      <c r="N84" s="9"/>
      <c r="O84" s="9"/>
      <c r="P84" s="90">
        <f>IF(B84="","",VLOOKUP(AD84,Varsayımlar!$B:$Q,7,0)*K84)</f>
        <v>60480</v>
      </c>
      <c r="Q84" s="90">
        <f>IF(B84="","",VLOOKUP(AD84,Varsayımlar!$B:$Q,8,0))</f>
        <v>25</v>
      </c>
      <c r="R84" s="90" t="str">
        <f>IF(B84="","",VLOOKUP(AD84,Varsayımlar!$B:$Q,9,0))</f>
        <v>SOFT</v>
      </c>
      <c r="S84" s="90">
        <f>IF(B84="","",VLOOKUP(AD84,Varsayımlar!$B:$Q,10,0))</f>
        <v>4</v>
      </c>
      <c r="T84" s="90">
        <f>IF(B84="","",VLOOKUP(AD84,Varsayımlar!$B:$Q,11,0))</f>
        <v>30</v>
      </c>
      <c r="U84" s="90">
        <f>IF(B84="","",VLOOKUP(AD84,Varsayımlar!$B:$Q,12,0))</f>
        <v>260</v>
      </c>
      <c r="V84" s="90" t="str">
        <f>IF(B84="","",VLOOKUP(AD84,Varsayımlar!$B:$Q,13,0))</f>
        <v>YURTDIŞI</v>
      </c>
      <c r="W84" s="90">
        <f>IF(B84="","",VLOOKUP(AD84,Varsayımlar!$B:$Q,14,0))</f>
        <v>9</v>
      </c>
      <c r="X84" s="9"/>
      <c r="Y84" s="9"/>
      <c r="Z84" s="9"/>
      <c r="AA84" s="90" t="str">
        <f>IF(B84="","",VLOOKUP(AD84,Varsayımlar!$B:$Q,15,0))</f>
        <v>25CM TURUNCU KOLİ-SOL ÜST DİKDÖRTGENE ÜRETİM TARİHİ BASILACAK</v>
      </c>
      <c r="AB84" s="90" t="str">
        <f>IF(B84="","",VLOOKUP(AD84,Varsayımlar!$B:$Q,16,0))</f>
        <v>24-26 CM</v>
      </c>
      <c r="AC84" s="90">
        <f>IF(B84="","",VLOOKUP(Sayfa2!AD67,Varsayımlar!B:S,18,0))</f>
        <v>0</v>
      </c>
      <c r="AD84" s="90" t="str">
        <f t="shared" si="3"/>
        <v>MAGNİTMAGNİT MAVİ AMBALAJ 25 CM 260G</v>
      </c>
    </row>
    <row r="85" spans="1:30" ht="39.75" customHeight="1" x14ac:dyDescent="0.25">
      <c r="A85" s="9" t="s">
        <v>196</v>
      </c>
      <c r="B85" s="88" t="s">
        <v>90</v>
      </c>
      <c r="C85" s="89">
        <f>IF(B85="","",VLOOKUP(AD85,Varsayımlar!$B:$Q,3,0))</f>
        <v>8698829380698</v>
      </c>
      <c r="D85" s="89" t="s">
        <v>238</v>
      </c>
      <c r="E85" s="85" t="s">
        <v>91</v>
      </c>
      <c r="F85" s="9"/>
      <c r="G85" s="9"/>
      <c r="H85" s="90" t="str">
        <f>IF(B85="","",VLOOKUP(AD85,Varsayımlar!$B:$Q,5,0))</f>
        <v>MAGNİT MAVİ AMBALAJ 25CM</v>
      </c>
      <c r="I85" s="90">
        <f>IF(B85="","",VLOOKUP(AD85,Varsayımlar!B:T,19,0))</f>
        <v>0</v>
      </c>
      <c r="J85" s="90" t="str">
        <f>IF(B85="","",VLOOKUP(AD85,Varsayımlar!$B:$Q,6,0))</f>
        <v>SADE</v>
      </c>
      <c r="K85" s="9">
        <v>2016</v>
      </c>
      <c r="L85" s="9"/>
      <c r="M85" s="9">
        <f>IFERROR(IF(B85="","",K85/VLOOKUP(AD85,Varsayımlar!B:R,17,0)),"")</f>
        <v>24</v>
      </c>
      <c r="N85" s="9"/>
      <c r="O85" s="9"/>
      <c r="P85" s="90">
        <f>IF(B85="","",VLOOKUP(AD85,Varsayımlar!$B:$Q,7,0)*K85)</f>
        <v>60480</v>
      </c>
      <c r="Q85" s="90">
        <f>IF(B85="","",VLOOKUP(AD85,Varsayımlar!$B:$Q,8,0))</f>
        <v>25</v>
      </c>
      <c r="R85" s="90" t="str">
        <f>IF(B85="","",VLOOKUP(AD85,Varsayımlar!$B:$Q,9,0))</f>
        <v>SOFT</v>
      </c>
      <c r="S85" s="90">
        <f>IF(B85="","",VLOOKUP(AD85,Varsayımlar!$B:$Q,10,0))</f>
        <v>4</v>
      </c>
      <c r="T85" s="90">
        <f>IF(B85="","",VLOOKUP(AD85,Varsayımlar!$B:$Q,11,0))</f>
        <v>30</v>
      </c>
      <c r="U85" s="90">
        <f>IF(B85="","",VLOOKUP(AD85,Varsayımlar!$B:$Q,12,0))</f>
        <v>260</v>
      </c>
      <c r="V85" s="90" t="str">
        <f>IF(B85="","",VLOOKUP(AD85,Varsayımlar!$B:$Q,13,0))</f>
        <v>YURTDIŞI</v>
      </c>
      <c r="W85" s="90">
        <f>IF(B85="","",VLOOKUP(AD85,Varsayımlar!$B:$Q,14,0))</f>
        <v>9</v>
      </c>
      <c r="X85" s="9"/>
      <c r="Y85" s="9"/>
      <c r="Z85" s="9"/>
      <c r="AA85" s="90" t="str">
        <f>IF(B85="","",VLOOKUP(AD85,Varsayımlar!$B:$Q,15,0))</f>
        <v>25CM TURUNCU KOLİ-SOL ÜST DİKDÖRTGENE ÜRETİM TARİHİ BASILACAK</v>
      </c>
      <c r="AB85" s="90" t="str">
        <f>IF(B85="","",VLOOKUP(AD85,Varsayımlar!$B:$Q,16,0))</f>
        <v>24-26 CM</v>
      </c>
      <c r="AC85" s="90">
        <f>IF(B85="","",VLOOKUP(Sayfa2!AD68,Varsayımlar!B:S,18,0))</f>
        <v>0</v>
      </c>
      <c r="AD85" s="90" t="str">
        <f t="shared" si="3"/>
        <v>MAGNİTMAGNİT MAVİ AMBALAJ 25 CM 260G</v>
      </c>
    </row>
    <row r="86" spans="1:30" ht="39.75" customHeight="1" x14ac:dyDescent="0.25">
      <c r="A86" s="9" t="s">
        <v>197</v>
      </c>
      <c r="B86" s="88" t="s">
        <v>90</v>
      </c>
      <c r="C86" s="89">
        <f>IF(B86="","",VLOOKUP(AD86,Varsayımlar!$B:$Q,3,0))</f>
        <v>8698829380698</v>
      </c>
      <c r="D86" s="89" t="s">
        <v>239</v>
      </c>
      <c r="E86" s="85" t="s">
        <v>91</v>
      </c>
      <c r="F86" s="9"/>
      <c r="G86" s="9"/>
      <c r="H86" s="90" t="str">
        <f>IF(B86="","",VLOOKUP(AD86,Varsayımlar!$B:$Q,5,0))</f>
        <v>MAGNİT MAVİ AMBALAJ 25CM</v>
      </c>
      <c r="I86" s="90">
        <f>IF(B86="","",VLOOKUP(AD86,Varsayımlar!B:T,19,0))</f>
        <v>0</v>
      </c>
      <c r="J86" s="90" t="str">
        <f>IF(B86="","",VLOOKUP(AD86,Varsayımlar!$B:$Q,6,0))</f>
        <v>SADE</v>
      </c>
      <c r="K86" s="9">
        <v>2016</v>
      </c>
      <c r="L86" s="9"/>
      <c r="M86" s="9">
        <f>IFERROR(IF(B86="","",K86/VLOOKUP(AD86,Varsayımlar!B:R,17,0)),"")</f>
        <v>24</v>
      </c>
      <c r="N86" s="9"/>
      <c r="O86" s="9"/>
      <c r="P86" s="90">
        <f>IF(B86="","",VLOOKUP(AD86,Varsayımlar!$B:$Q,7,0)*K86)</f>
        <v>60480</v>
      </c>
      <c r="Q86" s="90">
        <f>IF(B86="","",VLOOKUP(AD86,Varsayımlar!$B:$Q,8,0))</f>
        <v>25</v>
      </c>
      <c r="R86" s="90" t="str">
        <f>IF(B86="","",VLOOKUP(AD86,Varsayımlar!$B:$Q,9,0))</f>
        <v>SOFT</v>
      </c>
      <c r="S86" s="90">
        <f>IF(B86="","",VLOOKUP(AD86,Varsayımlar!$B:$Q,10,0))</f>
        <v>4</v>
      </c>
      <c r="T86" s="90">
        <f>IF(B86="","",VLOOKUP(AD86,Varsayımlar!$B:$Q,11,0))</f>
        <v>30</v>
      </c>
      <c r="U86" s="90">
        <f>IF(B86="","",VLOOKUP(AD86,Varsayımlar!$B:$Q,12,0))</f>
        <v>260</v>
      </c>
      <c r="V86" s="90" t="str">
        <f>IF(B86="","",VLOOKUP(AD86,Varsayımlar!$B:$Q,13,0))</f>
        <v>YURTDIŞI</v>
      </c>
      <c r="W86" s="90">
        <f>IF(B86="","",VLOOKUP(AD86,Varsayımlar!$B:$Q,14,0))</f>
        <v>9</v>
      </c>
      <c r="X86" s="9"/>
      <c r="Y86" s="9"/>
      <c r="Z86" s="9"/>
      <c r="AA86" s="90" t="str">
        <f>IF(B86="","",VLOOKUP(AD86,Varsayımlar!$B:$Q,15,0))</f>
        <v>25CM TURUNCU KOLİ-SOL ÜST DİKDÖRTGENE ÜRETİM TARİHİ BASILACAK</v>
      </c>
      <c r="AB86" s="90" t="str">
        <f>IF(B86="","",VLOOKUP(AD86,Varsayımlar!$B:$Q,16,0))</f>
        <v>24-26 CM</v>
      </c>
      <c r="AC86" s="90">
        <f>IF(B86="","",VLOOKUP(Sayfa2!AD69,Varsayımlar!B:S,18,0))</f>
        <v>0</v>
      </c>
      <c r="AD86" s="90" t="str">
        <f t="shared" si="3"/>
        <v>MAGNİTMAGNİT MAVİ AMBALAJ 25 CM 260G</v>
      </c>
    </row>
    <row r="87" spans="1:30" ht="39.75" customHeight="1" x14ac:dyDescent="0.25">
      <c r="A87" s="9" t="s">
        <v>198</v>
      </c>
      <c r="B87" s="88" t="s">
        <v>90</v>
      </c>
      <c r="C87" s="89">
        <f>IF(B87="","",VLOOKUP(AD87,Varsayımlar!$B:$Q,3,0))</f>
        <v>8698829380698</v>
      </c>
      <c r="D87" s="89" t="s">
        <v>258</v>
      </c>
      <c r="E87" s="85" t="s">
        <v>91</v>
      </c>
      <c r="F87" s="9"/>
      <c r="G87" s="9"/>
      <c r="H87" s="90" t="str">
        <f>IF(B87="","",VLOOKUP(AD87,Varsayımlar!$B:$Q,5,0))</f>
        <v>MAGNİT MAVİ AMBALAJ 25CM</v>
      </c>
      <c r="I87" s="90">
        <f>IF(B87="","",VLOOKUP(AD87,Varsayımlar!B:T,19,0))</f>
        <v>0</v>
      </c>
      <c r="J87" s="90" t="str">
        <f>IF(B87="","",VLOOKUP(AD87,Varsayımlar!$B:$Q,6,0))</f>
        <v>SADE</v>
      </c>
      <c r="K87" s="9">
        <v>2016</v>
      </c>
      <c r="L87" s="9"/>
      <c r="M87" s="9">
        <f>IFERROR(IF(B87="","",K87/VLOOKUP(AD87,Varsayımlar!B:R,17,0)),"")</f>
        <v>24</v>
      </c>
      <c r="N87" s="9"/>
      <c r="O87" s="9"/>
      <c r="P87" s="90">
        <f>IF(B87="","",VLOOKUP(AD87,Varsayımlar!$B:$Q,7,0)*K87)</f>
        <v>60480</v>
      </c>
      <c r="Q87" s="90">
        <f>IF(B87="","",VLOOKUP(AD87,Varsayımlar!$B:$Q,8,0))</f>
        <v>25</v>
      </c>
      <c r="R87" s="90" t="str">
        <f>IF(B87="","",VLOOKUP(AD87,Varsayımlar!$B:$Q,9,0))</f>
        <v>SOFT</v>
      </c>
      <c r="S87" s="90">
        <f>IF(B87="","",VLOOKUP(AD87,Varsayımlar!$B:$Q,10,0))</f>
        <v>4</v>
      </c>
      <c r="T87" s="90">
        <f>IF(B87="","",VLOOKUP(AD87,Varsayımlar!$B:$Q,11,0))</f>
        <v>30</v>
      </c>
      <c r="U87" s="90">
        <f>IF(B87="","",VLOOKUP(AD87,Varsayımlar!$B:$Q,12,0))</f>
        <v>260</v>
      </c>
      <c r="V87" s="90" t="str">
        <f>IF(B87="","",VLOOKUP(AD87,Varsayımlar!$B:$Q,13,0))</f>
        <v>YURTDIŞI</v>
      </c>
      <c r="W87" s="90">
        <f>IF(B87="","",VLOOKUP(AD87,Varsayımlar!$B:$Q,14,0))</f>
        <v>9</v>
      </c>
      <c r="X87" s="9"/>
      <c r="Y87" s="9"/>
      <c r="Z87" s="9"/>
      <c r="AA87" s="90" t="str">
        <f>IF(B87="","",VLOOKUP(AD87,Varsayımlar!$B:$Q,15,0))</f>
        <v>25CM TURUNCU KOLİ-SOL ÜST DİKDÖRTGENE ÜRETİM TARİHİ BASILACAK</v>
      </c>
      <c r="AB87" s="90" t="str">
        <f>IF(B87="","",VLOOKUP(AD87,Varsayımlar!$B:$Q,16,0))</f>
        <v>24-26 CM</v>
      </c>
      <c r="AC87" s="90">
        <f>IF(B87="","",VLOOKUP(Sayfa2!AD70,Varsayımlar!B:S,18,0))</f>
        <v>0</v>
      </c>
      <c r="AD87" s="90" t="str">
        <f t="shared" si="3"/>
        <v>MAGNİTMAGNİT MAVİ AMBALAJ 25 CM 260G</v>
      </c>
    </row>
    <row r="88" spans="1:30" ht="39.75" customHeight="1" x14ac:dyDescent="0.25">
      <c r="A88" s="9" t="s">
        <v>199</v>
      </c>
      <c r="B88" s="88" t="s">
        <v>90</v>
      </c>
      <c r="C88" s="89">
        <f>IF(B88="","",VLOOKUP(AD88,Varsayımlar!$B:$Q,3,0))</f>
        <v>8698829380698</v>
      </c>
      <c r="D88" s="89" t="s">
        <v>259</v>
      </c>
      <c r="E88" s="85" t="s">
        <v>91</v>
      </c>
      <c r="F88" s="9"/>
      <c r="G88" s="9"/>
      <c r="H88" s="90" t="str">
        <f>IF(B88="","",VLOOKUP(AD88,Varsayımlar!$B:$Q,5,0))</f>
        <v>MAGNİT MAVİ AMBALAJ 25CM</v>
      </c>
      <c r="I88" s="90">
        <f>IF(B88="","",VLOOKUP(AD88,Varsayımlar!B:T,19,0))</f>
        <v>0</v>
      </c>
      <c r="J88" s="90" t="str">
        <f>IF(B88="","",VLOOKUP(AD88,Varsayımlar!$B:$Q,6,0))</f>
        <v>SADE</v>
      </c>
      <c r="K88" s="9">
        <v>2016</v>
      </c>
      <c r="L88" s="9"/>
      <c r="M88" s="9">
        <f>IFERROR(IF(B88="","",K88/VLOOKUP(AD88,Varsayımlar!B:R,17,0)),"")</f>
        <v>24</v>
      </c>
      <c r="N88" s="9"/>
      <c r="O88" s="9"/>
      <c r="P88" s="90">
        <f>IF(B88="","",VLOOKUP(AD88,Varsayımlar!$B:$Q,7,0)*K88)</f>
        <v>60480</v>
      </c>
      <c r="Q88" s="90">
        <f>IF(B88="","",VLOOKUP(AD88,Varsayımlar!$B:$Q,8,0))</f>
        <v>25</v>
      </c>
      <c r="R88" s="90" t="str">
        <f>IF(B88="","",VLOOKUP(AD88,Varsayımlar!$B:$Q,9,0))</f>
        <v>SOFT</v>
      </c>
      <c r="S88" s="90">
        <f>IF(B88="","",VLOOKUP(AD88,Varsayımlar!$B:$Q,10,0))</f>
        <v>4</v>
      </c>
      <c r="T88" s="90">
        <f>IF(B88="","",VLOOKUP(AD88,Varsayımlar!$B:$Q,11,0))</f>
        <v>30</v>
      </c>
      <c r="U88" s="90">
        <f>IF(B88="","",VLOOKUP(AD88,Varsayımlar!$B:$Q,12,0))</f>
        <v>260</v>
      </c>
      <c r="V88" s="90" t="str">
        <f>IF(B88="","",VLOOKUP(AD88,Varsayımlar!$B:$Q,13,0))</f>
        <v>YURTDIŞI</v>
      </c>
      <c r="W88" s="90">
        <f>IF(B88="","",VLOOKUP(AD88,Varsayımlar!$B:$Q,14,0))</f>
        <v>9</v>
      </c>
      <c r="X88" s="9"/>
      <c r="Y88" s="9"/>
      <c r="Z88" s="9"/>
      <c r="AA88" s="90" t="str">
        <f>IF(B88="","",VLOOKUP(AD88,Varsayımlar!$B:$Q,15,0))</f>
        <v>25CM TURUNCU KOLİ-SOL ÜST DİKDÖRTGENE ÜRETİM TARİHİ BASILACAK</v>
      </c>
      <c r="AB88" s="90" t="str">
        <f>IF(B88="","",VLOOKUP(AD88,Varsayımlar!$B:$Q,16,0))</f>
        <v>24-26 CM</v>
      </c>
      <c r="AC88" s="90">
        <f>IF(B88="","",VLOOKUP(Sayfa2!AD71,Varsayımlar!B:S,18,0))</f>
        <v>0</v>
      </c>
      <c r="AD88" s="90" t="str">
        <f t="shared" si="3"/>
        <v>MAGNİTMAGNİT MAVİ AMBALAJ 25 CM 260G</v>
      </c>
    </row>
    <row r="89" spans="1:30" ht="39.75" customHeight="1" x14ac:dyDescent="0.25">
      <c r="A89" s="9" t="s">
        <v>200</v>
      </c>
      <c r="B89" s="88" t="s">
        <v>90</v>
      </c>
      <c r="C89" s="89">
        <f>IF(B89="","",VLOOKUP(AD89,Varsayımlar!$B:$Q,3,0))</f>
        <v>8698829380698</v>
      </c>
      <c r="D89" s="89" t="s">
        <v>260</v>
      </c>
      <c r="E89" s="85" t="s">
        <v>91</v>
      </c>
      <c r="F89" s="9"/>
      <c r="G89" s="9"/>
      <c r="H89" s="90" t="str">
        <f>IF(B89="","",VLOOKUP(AD89,Varsayımlar!$B:$Q,5,0))</f>
        <v>MAGNİT MAVİ AMBALAJ 25CM</v>
      </c>
      <c r="I89" s="90">
        <f>IF(B89="","",VLOOKUP(AD89,Varsayımlar!B:T,19,0))</f>
        <v>0</v>
      </c>
      <c r="J89" s="90" t="str">
        <f>IF(B89="","",VLOOKUP(AD89,Varsayımlar!$B:$Q,6,0))</f>
        <v>SADE</v>
      </c>
      <c r="K89" s="9">
        <v>2016</v>
      </c>
      <c r="L89" s="9"/>
      <c r="M89" s="9">
        <f>IFERROR(IF(B89="","",K89/VLOOKUP(AD89,Varsayımlar!B:R,17,0)),"")</f>
        <v>24</v>
      </c>
      <c r="N89" s="9"/>
      <c r="O89" s="9"/>
      <c r="P89" s="90">
        <f>IF(B89="","",VLOOKUP(AD89,Varsayımlar!$B:$Q,7,0)*K89)</f>
        <v>60480</v>
      </c>
      <c r="Q89" s="90">
        <f>IF(B89="","",VLOOKUP(AD89,Varsayımlar!$B:$Q,8,0))</f>
        <v>25</v>
      </c>
      <c r="R89" s="90" t="str">
        <f>IF(B89="","",VLOOKUP(AD89,Varsayımlar!$B:$Q,9,0))</f>
        <v>SOFT</v>
      </c>
      <c r="S89" s="90">
        <f>IF(B89="","",VLOOKUP(AD89,Varsayımlar!$B:$Q,10,0))</f>
        <v>4</v>
      </c>
      <c r="T89" s="90">
        <f>IF(B89="","",VLOOKUP(AD89,Varsayımlar!$B:$Q,11,0))</f>
        <v>30</v>
      </c>
      <c r="U89" s="90">
        <f>IF(B89="","",VLOOKUP(AD89,Varsayımlar!$B:$Q,12,0))</f>
        <v>260</v>
      </c>
      <c r="V89" s="90" t="str">
        <f>IF(B89="","",VLOOKUP(AD89,Varsayımlar!$B:$Q,13,0))</f>
        <v>YURTDIŞI</v>
      </c>
      <c r="W89" s="90">
        <f>IF(B89="","",VLOOKUP(AD89,Varsayımlar!$B:$Q,14,0))</f>
        <v>9</v>
      </c>
      <c r="X89" s="9"/>
      <c r="Y89" s="9"/>
      <c r="Z89" s="9"/>
      <c r="AA89" s="90" t="str">
        <f>IF(B89="","",VLOOKUP(AD89,Varsayımlar!$B:$Q,15,0))</f>
        <v>25CM TURUNCU KOLİ-SOL ÜST DİKDÖRTGENE ÜRETİM TARİHİ BASILACAK</v>
      </c>
      <c r="AB89" s="90" t="str">
        <f>IF(B89="","",VLOOKUP(AD89,Varsayımlar!$B:$Q,16,0))</f>
        <v>24-26 CM</v>
      </c>
      <c r="AC89" s="90">
        <f>IF(B89="","",VLOOKUP(Sayfa2!AD72,Varsayımlar!B:S,18,0))</f>
        <v>0</v>
      </c>
      <c r="AD89" s="90" t="str">
        <f t="shared" si="3"/>
        <v>MAGNİTMAGNİT MAVİ AMBALAJ 25 CM 260G</v>
      </c>
    </row>
    <row r="90" spans="1:30" ht="39.75" customHeight="1" x14ac:dyDescent="0.25">
      <c r="A90" s="9" t="s">
        <v>201</v>
      </c>
      <c r="B90" s="88" t="s">
        <v>90</v>
      </c>
      <c r="C90" s="89">
        <f>IF(B90="","",VLOOKUP(AD90,Varsayımlar!$B:$Q,3,0))</f>
        <v>8698829380698</v>
      </c>
      <c r="D90" s="89" t="s">
        <v>261</v>
      </c>
      <c r="E90" s="85" t="s">
        <v>91</v>
      </c>
      <c r="F90" s="9"/>
      <c r="G90" s="9"/>
      <c r="H90" s="90" t="str">
        <f>IF(B90="","",VLOOKUP(AD90,Varsayımlar!$B:$Q,5,0))</f>
        <v>MAGNİT MAVİ AMBALAJ 25CM</v>
      </c>
      <c r="I90" s="90">
        <f>IF(B90="","",VLOOKUP(AD90,Varsayımlar!B:T,19,0))</f>
        <v>0</v>
      </c>
      <c r="J90" s="90" t="str">
        <f>IF(B90="","",VLOOKUP(AD90,Varsayımlar!$B:$Q,6,0))</f>
        <v>SADE</v>
      </c>
      <c r="K90" s="9">
        <v>2016</v>
      </c>
      <c r="L90" s="9"/>
      <c r="M90" s="9">
        <f>IFERROR(IF(B90="","",K90/VLOOKUP(AD90,Varsayımlar!B:R,17,0)),"")</f>
        <v>24</v>
      </c>
      <c r="N90" s="9"/>
      <c r="O90" s="9"/>
      <c r="P90" s="90">
        <f>IF(B90="","",VLOOKUP(AD90,Varsayımlar!$B:$Q,7,0)*K90)</f>
        <v>60480</v>
      </c>
      <c r="Q90" s="90">
        <f>IF(B90="","",VLOOKUP(AD90,Varsayımlar!$B:$Q,8,0))</f>
        <v>25</v>
      </c>
      <c r="R90" s="90" t="str">
        <f>IF(B90="","",VLOOKUP(AD90,Varsayımlar!$B:$Q,9,0))</f>
        <v>SOFT</v>
      </c>
      <c r="S90" s="90">
        <f>IF(B90="","",VLOOKUP(AD90,Varsayımlar!$B:$Q,10,0))</f>
        <v>4</v>
      </c>
      <c r="T90" s="90">
        <f>IF(B90="","",VLOOKUP(AD90,Varsayımlar!$B:$Q,11,0))</f>
        <v>30</v>
      </c>
      <c r="U90" s="90">
        <f>IF(B90="","",VLOOKUP(AD90,Varsayımlar!$B:$Q,12,0))</f>
        <v>260</v>
      </c>
      <c r="V90" s="90" t="str">
        <f>IF(B90="","",VLOOKUP(AD90,Varsayımlar!$B:$Q,13,0))</f>
        <v>YURTDIŞI</v>
      </c>
      <c r="W90" s="90">
        <f>IF(B90="","",VLOOKUP(AD90,Varsayımlar!$B:$Q,14,0))</f>
        <v>9</v>
      </c>
      <c r="X90" s="9"/>
      <c r="Y90" s="9"/>
      <c r="Z90" s="9"/>
      <c r="AA90" s="90" t="str">
        <f>IF(B90="","",VLOOKUP(AD90,Varsayımlar!$B:$Q,15,0))</f>
        <v>25CM TURUNCU KOLİ-SOL ÜST DİKDÖRTGENE ÜRETİM TARİHİ BASILACAK</v>
      </c>
      <c r="AB90" s="90" t="str">
        <f>IF(B90="","",VLOOKUP(AD90,Varsayımlar!$B:$Q,16,0))</f>
        <v>24-26 CM</v>
      </c>
      <c r="AC90" s="90">
        <f>IF(B90="","",VLOOKUP(Sayfa2!AD73,Varsayımlar!B:S,18,0))</f>
        <v>0</v>
      </c>
      <c r="AD90" s="90" t="str">
        <f t="shared" si="3"/>
        <v>MAGNİTMAGNİT MAVİ AMBALAJ 25 CM 260G</v>
      </c>
    </row>
    <row r="91" spans="1:30" ht="39.75" customHeight="1" x14ac:dyDescent="0.25">
      <c r="A91" s="9" t="s">
        <v>202</v>
      </c>
      <c r="B91" s="9" t="s">
        <v>104</v>
      </c>
      <c r="C91" s="10">
        <f>IF(B91="","",VLOOKUP(AD91,Varsayımlar!$B:$Q,3,0))</f>
        <v>8698829380698</v>
      </c>
      <c r="D91" s="10"/>
      <c r="E91" s="85" t="s">
        <v>263</v>
      </c>
      <c r="F91" s="9">
        <v>33</v>
      </c>
      <c r="G91" s="9"/>
      <c r="H91" s="9" t="str">
        <f>IF(B91="","",VLOOKUP(AD91,Varsayımlar!$B:$Q,5,0))</f>
        <v>Tortillas 20cm (Samakat Bilgileri Ekli)</v>
      </c>
      <c r="I91" s="9">
        <f>IF(B91="","",VLOOKUP(AD91,Varsayımlar!B:T,19,0))</f>
        <v>0</v>
      </c>
      <c r="J91" s="9" t="str">
        <f>IF(B91="","",VLOOKUP(AD91,Varsayımlar!$B:$Q,6,0))</f>
        <v>PEYNİRLİ</v>
      </c>
      <c r="K91" s="9">
        <v>1800</v>
      </c>
      <c r="L91" s="9"/>
      <c r="M91" s="9">
        <f>IFERROR(IF(B91="","",K91/VLOOKUP(AD91,Varsayımlar!B:R,17,0)),"")</f>
        <v>8</v>
      </c>
      <c r="N91" s="9"/>
      <c r="O91" s="9"/>
      <c r="P91" s="9">
        <f>IF(B91="","",VLOOKUP(AD91,Varsayımlar!$B:$Q,7,0)*K91)</f>
        <v>25200</v>
      </c>
      <c r="Q91" s="9">
        <f>IF(B91="","",VLOOKUP(AD91,Varsayımlar!$B:$Q,8,0))</f>
        <v>20</v>
      </c>
      <c r="R91" s="9" t="str">
        <f>IF(B91="","",VLOOKUP(AD91,Varsayımlar!$B:$Q,9,0))</f>
        <v>IRAK SOFT-AT</v>
      </c>
      <c r="S91" s="9">
        <f>IF(B91="","",VLOOKUP(AD91,Varsayımlar!$B:$Q,10,0))</f>
        <v>4</v>
      </c>
      <c r="T91" s="9">
        <f>IF(B91="","",VLOOKUP(AD91,Varsayımlar!$B:$Q,11,0))</f>
        <v>14</v>
      </c>
      <c r="U91" s="9">
        <f>IF(B91="","",VLOOKUP(AD91,Varsayımlar!$B:$Q,12,0))</f>
        <v>166</v>
      </c>
      <c r="V91" s="9" t="str">
        <f>IF(B91="","",VLOOKUP(AD91,Varsayımlar!$B:$Q,13,0))</f>
        <v>YURTDIŞI</v>
      </c>
      <c r="W91" s="9">
        <f>IF(B91="","",VLOOKUP(AD91,Varsayımlar!$B:$Q,14,0))</f>
        <v>9</v>
      </c>
      <c r="X91" s="86">
        <v>46206</v>
      </c>
      <c r="Y91" s="86">
        <v>46480</v>
      </c>
      <c r="Z91" s="9" t="s">
        <v>265</v>
      </c>
      <c r="AA91" s="9" t="str">
        <f>IF(B91="","",VLOOKUP(AD91,Varsayımlar!$B:$Q,15,0))</f>
        <v>Kare Koli-Üretim Tarihli Etiket</v>
      </c>
      <c r="AB91" s="9" t="str">
        <f>IF(B91="","",VLOOKUP(AD91,Varsayımlar!$B:$Q,16,0))</f>
        <v>19-21 cm</v>
      </c>
      <c r="AC91" s="9">
        <f>IF(B91="","",VLOOKUP(Sayfa2!AD75,Varsayımlar!B:S,18,0))</f>
        <v>0</v>
      </c>
      <c r="AD91" s="9" t="str">
        <f t="shared" si="3"/>
        <v>SMART LLCTortillas 20cm Peynirli 4pcs 166g</v>
      </c>
    </row>
    <row r="92" spans="1:30" ht="39.75" customHeight="1" x14ac:dyDescent="0.25">
      <c r="A92" s="9" t="s">
        <v>203</v>
      </c>
      <c r="B92" s="88" t="s">
        <v>104</v>
      </c>
      <c r="C92" s="89">
        <f>IF(B92="","",VLOOKUP(AD92,Varsayımlar!$B:$Q,3,0))</f>
        <v>8698829380698</v>
      </c>
      <c r="D92" s="89"/>
      <c r="E92" s="85" t="s">
        <v>105</v>
      </c>
      <c r="F92" s="9">
        <v>33</v>
      </c>
      <c r="G92" s="9"/>
      <c r="H92" s="90" t="str">
        <f>IF(B92="","",VLOOKUP(AD92,Varsayımlar!$B:$Q,5,0))</f>
        <v>TORTİLLAS 20CM (SAMAKAT BİLGİLERİ EKLİ)</v>
      </c>
      <c r="I92" s="90">
        <f>IF(B92="","",VLOOKUP(AD92,Varsayımlar!B:T,19,0))</f>
        <v>0</v>
      </c>
      <c r="J92" s="90" t="str">
        <f>IF(B92="","",VLOOKUP(AD92,Varsayımlar!$B:$Q,6,0))</f>
        <v>SADE</v>
      </c>
      <c r="K92" s="9">
        <v>5400</v>
      </c>
      <c r="L92" s="9"/>
      <c r="M92" s="9">
        <f>IFERROR(IF(B92="","",K92/VLOOKUP(AD92,Varsayımlar!B:R,17,0)),"")</f>
        <v>24</v>
      </c>
      <c r="N92" s="9"/>
      <c r="O92" s="9"/>
      <c r="P92" s="90">
        <f>IF(B92="","",VLOOKUP(AD92,Varsayımlar!$B:$Q,7,0)*K92)</f>
        <v>75600</v>
      </c>
      <c r="Q92" s="90">
        <f>IF(B92="","",VLOOKUP(AD92,Varsayımlar!$B:$Q,8,0))</f>
        <v>20</v>
      </c>
      <c r="R92" s="90" t="str">
        <f>IF(B92="","",VLOOKUP(AD92,Varsayımlar!$B:$Q,9,0))</f>
        <v>IRAK SOFT</v>
      </c>
      <c r="S92" s="90">
        <f>IF(B92="","",VLOOKUP(AD92,Varsayımlar!$B:$Q,10,0))</f>
        <v>4</v>
      </c>
      <c r="T92" s="90">
        <f>IF(B92="","",VLOOKUP(AD92,Varsayımlar!$B:$Q,11,0))</f>
        <v>14</v>
      </c>
      <c r="U92" s="90">
        <f>IF(B92="","",VLOOKUP(AD92,Varsayımlar!$B:$Q,12,0))</f>
        <v>166</v>
      </c>
      <c r="V92" s="90" t="str">
        <f>IF(B92="","",VLOOKUP(AD92,Varsayımlar!$B:$Q,13,0))</f>
        <v>YURTDIŞI</v>
      </c>
      <c r="W92" s="90">
        <f>IF(B92="","",VLOOKUP(AD92,Varsayımlar!$B:$Q,14,0))</f>
        <v>9</v>
      </c>
      <c r="X92" s="86">
        <v>46206</v>
      </c>
      <c r="Y92" s="86">
        <v>46480</v>
      </c>
      <c r="Z92" s="9">
        <v>26070320</v>
      </c>
      <c r="AA92" s="90" t="str">
        <f>IF(B92="","",VLOOKUP(AD92,Varsayımlar!$B:$Q,15,0))</f>
        <v>SİYAH KARE KOLİ- Üretim Tarihi Etiketli</v>
      </c>
      <c r="AB92" s="90" t="str">
        <f>IF(B92="","",VLOOKUP(AD92,Varsayımlar!$B:$Q,16,0))</f>
        <v>19-21 CM</v>
      </c>
      <c r="AC92" s="90">
        <f>IF(B92="","",VLOOKUP(Sayfa2!AD76,Varsayımlar!B:S,18,0))</f>
        <v>0</v>
      </c>
      <c r="AD92" s="90" t="str">
        <f t="shared" si="3"/>
        <v>SMART LLCTORTİLLAS SAMAKAT 20CM 166G</v>
      </c>
    </row>
    <row r="93" spans="1:30" ht="39.75" customHeight="1" x14ac:dyDescent="0.25">
      <c r="A93" s="9" t="s">
        <v>204</v>
      </c>
      <c r="B93" s="88" t="s">
        <v>90</v>
      </c>
      <c r="C93" s="89">
        <f>IF(B93="","",VLOOKUP(AD93,Varsayımlar!$B:$Q,3,0))</f>
        <v>8698829380698</v>
      </c>
      <c r="D93" s="89" t="s">
        <v>231</v>
      </c>
      <c r="E93" s="85" t="s">
        <v>91</v>
      </c>
      <c r="F93" s="9"/>
      <c r="G93" s="9"/>
      <c r="H93" s="90" t="str">
        <f>IF(B93="","",VLOOKUP(AD93,Varsayımlar!$B:$Q,5,0))</f>
        <v>MAGNİT MAVİ AMBALAJ 25CM</v>
      </c>
      <c r="I93" s="90">
        <f>IF(B93="","",VLOOKUP(AD93,Varsayımlar!B:T,19,0))</f>
        <v>0</v>
      </c>
      <c r="J93" s="90" t="str">
        <f>IF(B93="","",VLOOKUP(AD93,Varsayımlar!$B:$Q,6,0))</f>
        <v>SADE</v>
      </c>
      <c r="K93" s="9">
        <v>2016</v>
      </c>
      <c r="L93" s="9"/>
      <c r="M93" s="9">
        <f>IFERROR(IF(B93="","",K93/VLOOKUP(AD93,Varsayımlar!B:R,17,0)),"")</f>
        <v>24</v>
      </c>
      <c r="N93" s="9"/>
      <c r="O93" s="9"/>
      <c r="P93" s="90">
        <f>IF(B93="","",VLOOKUP(AD93,Varsayımlar!$B:$Q,7,0)*K93)</f>
        <v>60480</v>
      </c>
      <c r="Q93" s="90">
        <f>IF(B93="","",VLOOKUP(AD93,Varsayımlar!$B:$Q,8,0))</f>
        <v>25</v>
      </c>
      <c r="R93" s="90" t="str">
        <f>IF(B93="","",VLOOKUP(AD93,Varsayımlar!$B:$Q,9,0))</f>
        <v>SOFT</v>
      </c>
      <c r="S93" s="90">
        <f>IF(B93="","",VLOOKUP(AD93,Varsayımlar!$B:$Q,10,0))</f>
        <v>4</v>
      </c>
      <c r="T93" s="90">
        <f>IF(B93="","",VLOOKUP(AD93,Varsayımlar!$B:$Q,11,0))</f>
        <v>30</v>
      </c>
      <c r="U93" s="90">
        <f>IF(B93="","",VLOOKUP(AD93,Varsayımlar!$B:$Q,12,0))</f>
        <v>260</v>
      </c>
      <c r="V93" s="90" t="str">
        <f>IF(B93="","",VLOOKUP(AD93,Varsayımlar!$B:$Q,13,0))</f>
        <v>YURTDIŞI</v>
      </c>
      <c r="W93" s="90">
        <f>IF(B93="","",VLOOKUP(AD93,Varsayımlar!$B:$Q,14,0))</f>
        <v>9</v>
      </c>
      <c r="X93" s="9"/>
      <c r="Y93" s="9"/>
      <c r="Z93" s="9"/>
      <c r="AA93" s="90" t="str">
        <f>IF(B93="","",VLOOKUP(AD93,Varsayımlar!$B:$Q,15,0))</f>
        <v>25CM TURUNCU KOLİ-SOL ÜST DİKDÖRTGENE ÜRETİM TARİHİ BASILACAK</v>
      </c>
      <c r="AB93" s="90" t="str">
        <f>IF(B93="","",VLOOKUP(AD93,Varsayımlar!$B:$Q,16,0))</f>
        <v>24-26 CM</v>
      </c>
      <c r="AC93" s="90">
        <f>IF(B93="","",VLOOKUP(Sayfa2!AD77,Varsayımlar!B:S,18,0))</f>
        <v>0</v>
      </c>
      <c r="AD93" s="90" t="str">
        <f t="shared" si="3"/>
        <v>MAGNİTMAGNİT MAVİ AMBALAJ 25 CM 260G</v>
      </c>
    </row>
    <row r="94" spans="1:30" ht="39.75" customHeight="1" x14ac:dyDescent="0.25">
      <c r="A94" s="9" t="s">
        <v>205</v>
      </c>
      <c r="B94" s="88" t="s">
        <v>90</v>
      </c>
      <c r="C94" s="89">
        <f>IF(B94="","",VLOOKUP(AD94,Varsayımlar!$B:$Q,3,0))</f>
        <v>8698829380698</v>
      </c>
      <c r="D94" s="89" t="s">
        <v>232</v>
      </c>
      <c r="E94" s="85" t="s">
        <v>91</v>
      </c>
      <c r="F94" s="9"/>
      <c r="G94" s="9"/>
      <c r="H94" s="90" t="str">
        <f>IF(B94="","",VLOOKUP(AD94,Varsayımlar!$B:$Q,5,0))</f>
        <v>MAGNİT MAVİ AMBALAJ 25CM</v>
      </c>
      <c r="I94" s="90">
        <f>IF(B94="","",VLOOKUP(AD94,Varsayımlar!B:T,19,0))</f>
        <v>0</v>
      </c>
      <c r="J94" s="90" t="str">
        <f>IF(B94="","",VLOOKUP(AD94,Varsayımlar!$B:$Q,6,0))</f>
        <v>SADE</v>
      </c>
      <c r="K94" s="9">
        <v>2016</v>
      </c>
      <c r="L94" s="9"/>
      <c r="M94" s="9">
        <f>IFERROR(IF(B94="","",K94/VLOOKUP(AD94,Varsayımlar!B:R,17,0)),"")</f>
        <v>24</v>
      </c>
      <c r="N94" s="9"/>
      <c r="O94" s="9"/>
      <c r="P94" s="90">
        <f>IF(B94="","",VLOOKUP(AD94,Varsayımlar!$B:$Q,7,0)*K94)</f>
        <v>60480</v>
      </c>
      <c r="Q94" s="90">
        <f>IF(B94="","",VLOOKUP(AD94,Varsayımlar!$B:$Q,8,0))</f>
        <v>25</v>
      </c>
      <c r="R94" s="90" t="str">
        <f>IF(B94="","",VLOOKUP(AD94,Varsayımlar!$B:$Q,9,0))</f>
        <v>SOFT</v>
      </c>
      <c r="S94" s="90">
        <f>IF(B94="","",VLOOKUP(AD94,Varsayımlar!$B:$Q,10,0))</f>
        <v>4</v>
      </c>
      <c r="T94" s="90">
        <f>IF(B94="","",VLOOKUP(AD94,Varsayımlar!$B:$Q,11,0))</f>
        <v>30</v>
      </c>
      <c r="U94" s="90">
        <f>IF(B94="","",VLOOKUP(AD94,Varsayımlar!$B:$Q,12,0))</f>
        <v>260</v>
      </c>
      <c r="V94" s="90" t="str">
        <f>IF(B94="","",VLOOKUP(AD94,Varsayımlar!$B:$Q,13,0))</f>
        <v>YURTDIŞI</v>
      </c>
      <c r="W94" s="90">
        <f>IF(B94="","",VLOOKUP(AD94,Varsayımlar!$B:$Q,14,0))</f>
        <v>9</v>
      </c>
      <c r="X94" s="9"/>
      <c r="Y94" s="9"/>
      <c r="Z94" s="9"/>
      <c r="AA94" s="90" t="str">
        <f>IF(B94="","",VLOOKUP(AD94,Varsayımlar!$B:$Q,15,0))</f>
        <v>25CM TURUNCU KOLİ-SOL ÜST DİKDÖRTGENE ÜRETİM TARİHİ BASILACAK</v>
      </c>
      <c r="AB94" s="90" t="str">
        <f>IF(B94="","",VLOOKUP(AD94,Varsayımlar!$B:$Q,16,0))</f>
        <v>24-26 CM</v>
      </c>
      <c r="AC94" s="90">
        <f>IF(B94="","",VLOOKUP(Sayfa2!AD78,Varsayımlar!B:S,18,0))</f>
        <v>0</v>
      </c>
      <c r="AD94" s="90" t="str">
        <f t="shared" si="3"/>
        <v>MAGNİTMAGNİT MAVİ AMBALAJ 25 CM 260G</v>
      </c>
    </row>
    <row r="95" spans="1:30" ht="39.75" customHeight="1" x14ac:dyDescent="0.25">
      <c r="A95" s="9" t="s">
        <v>206</v>
      </c>
      <c r="B95" s="88" t="s">
        <v>90</v>
      </c>
      <c r="C95" s="89">
        <f>IF(B95="","",VLOOKUP(AD95,Varsayımlar!$B:$Q,3,0))</f>
        <v>8698829380698</v>
      </c>
      <c r="D95" s="89" t="s">
        <v>233</v>
      </c>
      <c r="E95" s="85" t="s">
        <v>91</v>
      </c>
      <c r="F95" s="9"/>
      <c r="G95" s="9"/>
      <c r="H95" s="90" t="str">
        <f>IF(B95="","",VLOOKUP(AD95,Varsayımlar!$B:$Q,5,0))</f>
        <v>MAGNİT MAVİ AMBALAJ 25CM</v>
      </c>
      <c r="I95" s="90">
        <f>IF(B95="","",VLOOKUP(AD95,Varsayımlar!B:T,19,0))</f>
        <v>0</v>
      </c>
      <c r="J95" s="90" t="str">
        <f>IF(B95="","",VLOOKUP(AD95,Varsayımlar!$B:$Q,6,0))</f>
        <v>SADE</v>
      </c>
      <c r="K95" s="9">
        <v>2016</v>
      </c>
      <c r="L95" s="9"/>
      <c r="M95" s="9">
        <f>IFERROR(IF(B95="","",K95/VLOOKUP(AD95,Varsayımlar!B:R,17,0)),"")</f>
        <v>24</v>
      </c>
      <c r="N95" s="9"/>
      <c r="O95" s="9"/>
      <c r="P95" s="90">
        <f>IF(B95="","",VLOOKUP(AD95,Varsayımlar!$B:$Q,7,0)*K95)</f>
        <v>60480</v>
      </c>
      <c r="Q95" s="90">
        <f>IF(B95="","",VLOOKUP(AD95,Varsayımlar!$B:$Q,8,0))</f>
        <v>25</v>
      </c>
      <c r="R95" s="90" t="str">
        <f>IF(B95="","",VLOOKUP(AD95,Varsayımlar!$B:$Q,9,0))</f>
        <v>SOFT</v>
      </c>
      <c r="S95" s="90">
        <f>IF(B95="","",VLOOKUP(AD95,Varsayımlar!$B:$Q,10,0))</f>
        <v>4</v>
      </c>
      <c r="T95" s="90">
        <f>IF(B95="","",VLOOKUP(AD95,Varsayımlar!$B:$Q,11,0))</f>
        <v>30</v>
      </c>
      <c r="U95" s="90">
        <f>IF(B95="","",VLOOKUP(AD95,Varsayımlar!$B:$Q,12,0))</f>
        <v>260</v>
      </c>
      <c r="V95" s="90" t="str">
        <f>IF(B95="","",VLOOKUP(AD95,Varsayımlar!$B:$Q,13,0))</f>
        <v>YURTDIŞI</v>
      </c>
      <c r="W95" s="90">
        <f>IF(B95="","",VLOOKUP(AD95,Varsayımlar!$B:$Q,14,0))</f>
        <v>9</v>
      </c>
      <c r="X95" s="9"/>
      <c r="Y95" s="9"/>
      <c r="Z95" s="9"/>
      <c r="AA95" s="90" t="str">
        <f>IF(B95="","",VLOOKUP(AD95,Varsayımlar!$B:$Q,15,0))</f>
        <v>25CM TURUNCU KOLİ-SOL ÜST DİKDÖRTGENE ÜRETİM TARİHİ BASILACAK</v>
      </c>
      <c r="AB95" s="90" t="str">
        <f>IF(B95="","",VLOOKUP(AD95,Varsayımlar!$B:$Q,16,0))</f>
        <v>24-26 CM</v>
      </c>
      <c r="AC95" s="90">
        <f>IF(B95="","",VLOOKUP(Sayfa2!AD79,Varsayımlar!B:S,18,0))</f>
        <v>0</v>
      </c>
      <c r="AD95" s="90" t="str">
        <f t="shared" si="3"/>
        <v>MAGNİTMAGNİT MAVİ AMBALAJ 25 CM 260G</v>
      </c>
    </row>
    <row r="96" spans="1:30" ht="39.75" customHeight="1" x14ac:dyDescent="0.25">
      <c r="A96" s="9" t="s">
        <v>207</v>
      </c>
      <c r="B96" s="88" t="s">
        <v>90</v>
      </c>
      <c r="C96" s="89">
        <f>IF(B96="","",VLOOKUP(AD96,Varsayımlar!$B:$Q,3,0))</f>
        <v>8698829380698</v>
      </c>
      <c r="D96" s="89" t="s">
        <v>234</v>
      </c>
      <c r="E96" s="85" t="s">
        <v>91</v>
      </c>
      <c r="F96" s="9"/>
      <c r="G96" s="9"/>
      <c r="H96" s="90" t="str">
        <f>IF(B96="","",VLOOKUP(AD96,Varsayımlar!$B:$Q,5,0))</f>
        <v>MAGNİT MAVİ AMBALAJ 25CM</v>
      </c>
      <c r="I96" s="90">
        <f>IF(B96="","",VLOOKUP(AD96,Varsayımlar!B:T,19,0))</f>
        <v>0</v>
      </c>
      <c r="J96" s="90" t="str">
        <f>IF(B96="","",VLOOKUP(AD96,Varsayımlar!$B:$Q,6,0))</f>
        <v>SADE</v>
      </c>
      <c r="K96" s="9">
        <v>2016</v>
      </c>
      <c r="L96" s="9"/>
      <c r="M96" s="9">
        <f>IFERROR(IF(B96="","",K96/VLOOKUP(AD96,Varsayımlar!B:R,17,0)),"")</f>
        <v>24</v>
      </c>
      <c r="N96" s="9"/>
      <c r="O96" s="9"/>
      <c r="P96" s="90">
        <f>IF(B96="","",VLOOKUP(AD96,Varsayımlar!$B:$Q,7,0)*K96)</f>
        <v>60480</v>
      </c>
      <c r="Q96" s="90">
        <f>IF(B96="","",VLOOKUP(AD96,Varsayımlar!$B:$Q,8,0))</f>
        <v>25</v>
      </c>
      <c r="R96" s="90" t="str">
        <f>IF(B96="","",VLOOKUP(AD96,Varsayımlar!$B:$Q,9,0))</f>
        <v>SOFT</v>
      </c>
      <c r="S96" s="90">
        <f>IF(B96="","",VLOOKUP(AD96,Varsayımlar!$B:$Q,10,0))</f>
        <v>4</v>
      </c>
      <c r="T96" s="90">
        <f>IF(B96="","",VLOOKUP(AD96,Varsayımlar!$B:$Q,11,0))</f>
        <v>30</v>
      </c>
      <c r="U96" s="90">
        <f>IF(B96="","",VLOOKUP(AD96,Varsayımlar!$B:$Q,12,0))</f>
        <v>260</v>
      </c>
      <c r="V96" s="90" t="str">
        <f>IF(B96="","",VLOOKUP(AD96,Varsayımlar!$B:$Q,13,0))</f>
        <v>YURTDIŞI</v>
      </c>
      <c r="W96" s="90">
        <f>IF(B96="","",VLOOKUP(AD96,Varsayımlar!$B:$Q,14,0))</f>
        <v>9</v>
      </c>
      <c r="X96" s="9"/>
      <c r="Y96" s="9"/>
      <c r="Z96" s="9"/>
      <c r="AA96" s="90" t="str">
        <f>IF(B96="","",VLOOKUP(AD96,Varsayımlar!$B:$Q,15,0))</f>
        <v>25CM TURUNCU KOLİ-SOL ÜST DİKDÖRTGENE ÜRETİM TARİHİ BASILACAK</v>
      </c>
      <c r="AB96" s="90" t="str">
        <f>IF(B96="","",VLOOKUP(AD96,Varsayımlar!$B:$Q,16,0))</f>
        <v>24-26 CM</v>
      </c>
      <c r="AC96" s="90">
        <f>IF(B96="","",VLOOKUP(Sayfa2!AD80,Varsayımlar!B:S,18,0))</f>
        <v>0</v>
      </c>
      <c r="AD96" s="90" t="str">
        <f t="shared" si="3"/>
        <v>MAGNİTMAGNİT MAVİ AMBALAJ 25 CM 260G</v>
      </c>
    </row>
    <row r="97" spans="1:30" ht="39.75" customHeight="1" x14ac:dyDescent="0.25">
      <c r="A97" s="9" t="s">
        <v>208</v>
      </c>
      <c r="B97" s="88" t="s">
        <v>90</v>
      </c>
      <c r="C97" s="89">
        <f>IF(B97="","",VLOOKUP(AD97,Varsayımlar!$B:$Q,3,0))</f>
        <v>8698829380698</v>
      </c>
      <c r="D97" s="89" t="s">
        <v>235</v>
      </c>
      <c r="E97" s="85" t="s">
        <v>91</v>
      </c>
      <c r="F97" s="9"/>
      <c r="G97" s="9"/>
      <c r="H97" s="90" t="str">
        <f>IF(B97="","",VLOOKUP(AD97,Varsayımlar!$B:$Q,5,0))</f>
        <v>MAGNİT MAVİ AMBALAJ 25CM</v>
      </c>
      <c r="I97" s="90">
        <f>IF(B97="","",VLOOKUP(AD97,Varsayımlar!B:T,19,0))</f>
        <v>0</v>
      </c>
      <c r="J97" s="90" t="str">
        <f>IF(B97="","",VLOOKUP(AD97,Varsayımlar!$B:$Q,6,0))</f>
        <v>SADE</v>
      </c>
      <c r="K97" s="9">
        <v>2016</v>
      </c>
      <c r="L97" s="9"/>
      <c r="M97" s="9">
        <f>IFERROR(IF(B97="","",K97/VLOOKUP(AD97,Varsayımlar!B:R,17,0)),"")</f>
        <v>24</v>
      </c>
      <c r="N97" s="9"/>
      <c r="O97" s="9"/>
      <c r="P97" s="90">
        <f>IF(B97="","",VLOOKUP(AD97,Varsayımlar!$B:$Q,7,0)*K97)</f>
        <v>60480</v>
      </c>
      <c r="Q97" s="90">
        <f>IF(B97="","",VLOOKUP(AD97,Varsayımlar!$B:$Q,8,0))</f>
        <v>25</v>
      </c>
      <c r="R97" s="90" t="str">
        <f>IF(B97="","",VLOOKUP(AD97,Varsayımlar!$B:$Q,9,0))</f>
        <v>SOFT</v>
      </c>
      <c r="S97" s="90">
        <f>IF(B97="","",VLOOKUP(AD97,Varsayımlar!$B:$Q,10,0))</f>
        <v>4</v>
      </c>
      <c r="T97" s="90">
        <f>IF(B97="","",VLOOKUP(AD97,Varsayımlar!$B:$Q,11,0))</f>
        <v>30</v>
      </c>
      <c r="U97" s="90">
        <f>IF(B97="","",VLOOKUP(AD97,Varsayımlar!$B:$Q,12,0))</f>
        <v>260</v>
      </c>
      <c r="V97" s="90" t="str">
        <f>IF(B97="","",VLOOKUP(AD97,Varsayımlar!$B:$Q,13,0))</f>
        <v>YURTDIŞI</v>
      </c>
      <c r="W97" s="90">
        <f>IF(B97="","",VLOOKUP(AD97,Varsayımlar!$B:$Q,14,0))</f>
        <v>9</v>
      </c>
      <c r="X97" s="9"/>
      <c r="Y97" s="9"/>
      <c r="Z97" s="9"/>
      <c r="AA97" s="90" t="str">
        <f>IF(B97="","",VLOOKUP(AD97,Varsayımlar!$B:$Q,15,0))</f>
        <v>25CM TURUNCU KOLİ-SOL ÜST DİKDÖRTGENE ÜRETİM TARİHİ BASILACAK</v>
      </c>
      <c r="AB97" s="90" t="str">
        <f>IF(B97="","",VLOOKUP(AD97,Varsayımlar!$B:$Q,16,0))</f>
        <v>24-26 CM</v>
      </c>
      <c r="AC97" s="90">
        <f>IF(B97="","",VLOOKUP(Sayfa2!AD81,Varsayımlar!B:S,18,0))</f>
        <v>0</v>
      </c>
      <c r="AD97" s="90" t="str">
        <f t="shared" si="3"/>
        <v>MAGNİTMAGNİT MAVİ AMBALAJ 25 CM 260G</v>
      </c>
    </row>
    <row r="98" spans="1:30" ht="39.75" customHeight="1" x14ac:dyDescent="0.25">
      <c r="A98" s="9" t="s">
        <v>209</v>
      </c>
      <c r="B98" s="88" t="s">
        <v>90</v>
      </c>
      <c r="C98" s="89">
        <f>IF(B98="","",VLOOKUP(AD98,Varsayımlar!$B:$Q,3,0))</f>
        <v>8698829380698</v>
      </c>
      <c r="D98" s="89" t="s">
        <v>236</v>
      </c>
      <c r="E98" s="85" t="s">
        <v>91</v>
      </c>
      <c r="F98" s="9"/>
      <c r="G98" s="9"/>
      <c r="H98" s="90" t="str">
        <f>IF(B98="","",VLOOKUP(AD98,Varsayımlar!$B:$Q,5,0))</f>
        <v>MAGNİT MAVİ AMBALAJ 25CM</v>
      </c>
      <c r="I98" s="90">
        <f>IF(B98="","",VLOOKUP(AD98,Varsayımlar!B:T,19,0))</f>
        <v>0</v>
      </c>
      <c r="J98" s="90" t="str">
        <f>IF(B98="","",VLOOKUP(AD98,Varsayımlar!$B:$Q,6,0))</f>
        <v>SADE</v>
      </c>
      <c r="K98" s="9">
        <v>2016</v>
      </c>
      <c r="L98" s="9"/>
      <c r="M98" s="9">
        <f>IFERROR(IF(B98="","",K98/VLOOKUP(AD98,Varsayımlar!B:R,17,0)),"")</f>
        <v>24</v>
      </c>
      <c r="N98" s="9"/>
      <c r="O98" s="9"/>
      <c r="P98" s="90">
        <f>IF(B98="","",VLOOKUP(AD98,Varsayımlar!$B:$Q,7,0)*K98)</f>
        <v>60480</v>
      </c>
      <c r="Q98" s="90">
        <f>IF(B98="","",VLOOKUP(AD98,Varsayımlar!$B:$Q,8,0))</f>
        <v>25</v>
      </c>
      <c r="R98" s="90" t="str">
        <f>IF(B98="","",VLOOKUP(AD98,Varsayımlar!$B:$Q,9,0))</f>
        <v>SOFT</v>
      </c>
      <c r="S98" s="90">
        <f>IF(B98="","",VLOOKUP(AD98,Varsayımlar!$B:$Q,10,0))</f>
        <v>4</v>
      </c>
      <c r="T98" s="90">
        <f>IF(B98="","",VLOOKUP(AD98,Varsayımlar!$B:$Q,11,0))</f>
        <v>30</v>
      </c>
      <c r="U98" s="90">
        <f>IF(B98="","",VLOOKUP(AD98,Varsayımlar!$B:$Q,12,0))</f>
        <v>260</v>
      </c>
      <c r="V98" s="90" t="str">
        <f>IF(B98="","",VLOOKUP(AD98,Varsayımlar!$B:$Q,13,0))</f>
        <v>YURTDIŞI</v>
      </c>
      <c r="W98" s="90">
        <f>IF(B98="","",VLOOKUP(AD98,Varsayımlar!$B:$Q,14,0))</f>
        <v>9</v>
      </c>
      <c r="X98" s="9"/>
      <c r="Y98" s="9"/>
      <c r="Z98" s="9"/>
      <c r="AA98" s="90" t="str">
        <f>IF(B98="","",VLOOKUP(AD98,Varsayımlar!$B:$Q,15,0))</f>
        <v>25CM TURUNCU KOLİ-SOL ÜST DİKDÖRTGENE ÜRETİM TARİHİ BASILACAK</v>
      </c>
      <c r="AB98" s="90" t="str">
        <f>IF(B98="","",VLOOKUP(AD98,Varsayımlar!$B:$Q,16,0))</f>
        <v>24-26 CM</v>
      </c>
      <c r="AC98" s="90">
        <f>IF(B98="","",VLOOKUP(Sayfa2!AD82,Varsayımlar!B:S,18,0))</f>
        <v>0</v>
      </c>
      <c r="AD98" s="90" t="str">
        <f t="shared" si="3"/>
        <v>MAGNİTMAGNİT MAVİ AMBALAJ 25 CM 260G</v>
      </c>
    </row>
    <row r="99" spans="1:30" ht="39.75" customHeight="1" x14ac:dyDescent="0.25">
      <c r="A99" s="9" t="s">
        <v>210</v>
      </c>
      <c r="B99" s="88" t="s">
        <v>90</v>
      </c>
      <c r="C99" s="89">
        <f>IF(B99="","",VLOOKUP(AD99,Varsayımlar!$B:$Q,3,0))</f>
        <v>8698829380698</v>
      </c>
      <c r="D99" s="89" t="s">
        <v>237</v>
      </c>
      <c r="E99" s="85" t="s">
        <v>91</v>
      </c>
      <c r="F99" s="9"/>
      <c r="G99" s="9"/>
      <c r="H99" s="90" t="str">
        <f>IF(B99="","",VLOOKUP(AD99,Varsayımlar!$B:$Q,5,0))</f>
        <v>MAGNİT MAVİ AMBALAJ 25CM</v>
      </c>
      <c r="I99" s="90">
        <f>IF(B99="","",VLOOKUP(AD99,Varsayımlar!B:T,19,0))</f>
        <v>0</v>
      </c>
      <c r="J99" s="90" t="str">
        <f>IF(B99="","",VLOOKUP(AD99,Varsayımlar!$B:$Q,6,0))</f>
        <v>SADE</v>
      </c>
      <c r="K99" s="9">
        <v>2016</v>
      </c>
      <c r="L99" s="9"/>
      <c r="M99" s="9">
        <f>IFERROR(IF(B99="","",K99/VLOOKUP(AD99,Varsayımlar!B:R,17,0)),"")</f>
        <v>24</v>
      </c>
      <c r="N99" s="9"/>
      <c r="O99" s="9"/>
      <c r="P99" s="90">
        <f>IF(B99="","",VLOOKUP(AD99,Varsayımlar!$B:$Q,7,0)*K99)</f>
        <v>60480</v>
      </c>
      <c r="Q99" s="90">
        <f>IF(B99="","",VLOOKUP(AD99,Varsayımlar!$B:$Q,8,0))</f>
        <v>25</v>
      </c>
      <c r="R99" s="90" t="str">
        <f>IF(B99="","",VLOOKUP(AD99,Varsayımlar!$B:$Q,9,0))</f>
        <v>SOFT</v>
      </c>
      <c r="S99" s="90">
        <f>IF(B99="","",VLOOKUP(AD99,Varsayımlar!$B:$Q,10,0))</f>
        <v>4</v>
      </c>
      <c r="T99" s="90">
        <f>IF(B99="","",VLOOKUP(AD99,Varsayımlar!$B:$Q,11,0))</f>
        <v>30</v>
      </c>
      <c r="U99" s="90">
        <f>IF(B99="","",VLOOKUP(AD99,Varsayımlar!$B:$Q,12,0))</f>
        <v>260</v>
      </c>
      <c r="V99" s="90" t="str">
        <f>IF(B99="","",VLOOKUP(AD99,Varsayımlar!$B:$Q,13,0))</f>
        <v>YURTDIŞI</v>
      </c>
      <c r="W99" s="90">
        <f>IF(B99="","",VLOOKUP(AD99,Varsayımlar!$B:$Q,14,0))</f>
        <v>9</v>
      </c>
      <c r="X99" s="9"/>
      <c r="Y99" s="9"/>
      <c r="Z99" s="9"/>
      <c r="AA99" s="90" t="str">
        <f>IF(B99="","",VLOOKUP(AD99,Varsayımlar!$B:$Q,15,0))</f>
        <v>25CM TURUNCU KOLİ-SOL ÜST DİKDÖRTGENE ÜRETİM TARİHİ BASILACAK</v>
      </c>
      <c r="AB99" s="90" t="str">
        <f>IF(B99="","",VLOOKUP(AD99,Varsayımlar!$B:$Q,16,0))</f>
        <v>24-26 CM</v>
      </c>
      <c r="AC99" s="90">
        <f>IF(B99="","",VLOOKUP(Sayfa2!AD83,Varsayımlar!B:S,18,0))</f>
        <v>0</v>
      </c>
      <c r="AD99" s="90" t="str">
        <f t="shared" si="3"/>
        <v>MAGNİTMAGNİT MAVİ AMBALAJ 25 CM 260G</v>
      </c>
    </row>
    <row r="100" spans="1:30" ht="39.75" customHeight="1" x14ac:dyDescent="0.25">
      <c r="A100" s="9" t="s">
        <v>211</v>
      </c>
      <c r="B100" s="88" t="s">
        <v>90</v>
      </c>
      <c r="C100" s="89">
        <f>IF(B100="","",VLOOKUP(AD100,Varsayımlar!$B:$Q,3,0))</f>
        <v>8698829380698</v>
      </c>
      <c r="D100" s="89" t="s">
        <v>238</v>
      </c>
      <c r="E100" s="85" t="s">
        <v>91</v>
      </c>
      <c r="F100" s="9"/>
      <c r="G100" s="9"/>
      <c r="H100" s="90" t="str">
        <f>IF(B100="","",VLOOKUP(AD100,Varsayımlar!$B:$Q,5,0))</f>
        <v>MAGNİT MAVİ AMBALAJ 25CM</v>
      </c>
      <c r="I100" s="90">
        <f>IF(B100="","",VLOOKUP(AD100,Varsayımlar!B:T,19,0))</f>
        <v>0</v>
      </c>
      <c r="J100" s="90" t="str">
        <f>IF(B100="","",VLOOKUP(AD100,Varsayımlar!$B:$Q,6,0))</f>
        <v>SADE</v>
      </c>
      <c r="K100" s="9">
        <v>2016</v>
      </c>
      <c r="L100" s="9"/>
      <c r="M100" s="9">
        <f>IFERROR(IF(B100="","",K100/VLOOKUP(AD100,Varsayımlar!B:R,17,0)),"")</f>
        <v>24</v>
      </c>
      <c r="N100" s="9"/>
      <c r="O100" s="9"/>
      <c r="P100" s="90">
        <f>IF(B100="","",VLOOKUP(AD100,Varsayımlar!$B:$Q,7,0)*K100)</f>
        <v>60480</v>
      </c>
      <c r="Q100" s="90">
        <f>IF(B100="","",VLOOKUP(AD100,Varsayımlar!$B:$Q,8,0))</f>
        <v>25</v>
      </c>
      <c r="R100" s="90" t="str">
        <f>IF(B100="","",VLOOKUP(AD100,Varsayımlar!$B:$Q,9,0))</f>
        <v>SOFT</v>
      </c>
      <c r="S100" s="90">
        <f>IF(B100="","",VLOOKUP(AD100,Varsayımlar!$B:$Q,10,0))</f>
        <v>4</v>
      </c>
      <c r="T100" s="90">
        <f>IF(B100="","",VLOOKUP(AD100,Varsayımlar!$B:$Q,11,0))</f>
        <v>30</v>
      </c>
      <c r="U100" s="90">
        <f>IF(B100="","",VLOOKUP(AD100,Varsayımlar!$B:$Q,12,0))</f>
        <v>260</v>
      </c>
      <c r="V100" s="90" t="str">
        <f>IF(B100="","",VLOOKUP(AD100,Varsayımlar!$B:$Q,13,0))</f>
        <v>YURTDIŞI</v>
      </c>
      <c r="W100" s="90">
        <f>IF(B100="","",VLOOKUP(AD100,Varsayımlar!$B:$Q,14,0))</f>
        <v>9</v>
      </c>
      <c r="X100" s="9"/>
      <c r="Y100" s="9"/>
      <c r="Z100" s="9"/>
      <c r="AA100" s="90" t="str">
        <f>IF(B100="","",VLOOKUP(AD100,Varsayımlar!$B:$Q,15,0))</f>
        <v>25CM TURUNCU KOLİ-SOL ÜST DİKDÖRTGENE ÜRETİM TARİHİ BASILACAK</v>
      </c>
      <c r="AB100" s="90" t="str">
        <f>IF(B100="","",VLOOKUP(AD100,Varsayımlar!$B:$Q,16,0))</f>
        <v>24-26 CM</v>
      </c>
      <c r="AC100" s="90">
        <f>IF(B100="","",VLOOKUP(Sayfa2!AD84,Varsayımlar!B:S,18,0))</f>
        <v>0</v>
      </c>
      <c r="AD100" s="90" t="str">
        <f t="shared" si="3"/>
        <v>MAGNİTMAGNİT MAVİ AMBALAJ 25 CM 260G</v>
      </c>
    </row>
    <row r="101" spans="1:30" ht="39.75" customHeight="1" x14ac:dyDescent="0.25">
      <c r="A101" s="9" t="s">
        <v>212</v>
      </c>
      <c r="B101" s="88" t="s">
        <v>90</v>
      </c>
      <c r="C101" s="89">
        <f>IF(B101="","",VLOOKUP(AD101,Varsayımlar!$B:$Q,3,0))</f>
        <v>8698829380698</v>
      </c>
      <c r="D101" s="89" t="s">
        <v>239</v>
      </c>
      <c r="E101" s="85" t="s">
        <v>91</v>
      </c>
      <c r="F101" s="9"/>
      <c r="G101" s="9"/>
      <c r="H101" s="90" t="str">
        <f>IF(B101="","",VLOOKUP(AD101,Varsayımlar!$B:$Q,5,0))</f>
        <v>MAGNİT MAVİ AMBALAJ 25CM</v>
      </c>
      <c r="I101" s="90">
        <f>IF(B101="","",VLOOKUP(AD101,Varsayımlar!B:T,19,0))</f>
        <v>0</v>
      </c>
      <c r="J101" s="90" t="str">
        <f>IF(B101="","",VLOOKUP(AD101,Varsayımlar!$B:$Q,6,0))</f>
        <v>SADE</v>
      </c>
      <c r="K101" s="9">
        <v>2016</v>
      </c>
      <c r="L101" s="9"/>
      <c r="M101" s="9">
        <f>IFERROR(IF(B101="","",K101/VLOOKUP(AD101,Varsayımlar!B:R,17,0)),"")</f>
        <v>24</v>
      </c>
      <c r="N101" s="9"/>
      <c r="O101" s="9"/>
      <c r="P101" s="90">
        <f>IF(B101="","",VLOOKUP(AD101,Varsayımlar!$B:$Q,7,0)*K101)</f>
        <v>60480</v>
      </c>
      <c r="Q101" s="90">
        <f>IF(B101="","",VLOOKUP(AD101,Varsayımlar!$B:$Q,8,0))</f>
        <v>25</v>
      </c>
      <c r="R101" s="90" t="str">
        <f>IF(B101="","",VLOOKUP(AD101,Varsayımlar!$B:$Q,9,0))</f>
        <v>SOFT</v>
      </c>
      <c r="S101" s="90">
        <f>IF(B101="","",VLOOKUP(AD101,Varsayımlar!$B:$Q,10,0))</f>
        <v>4</v>
      </c>
      <c r="T101" s="90">
        <f>IF(B101="","",VLOOKUP(AD101,Varsayımlar!$B:$Q,11,0))</f>
        <v>30</v>
      </c>
      <c r="U101" s="90">
        <f>IF(B101="","",VLOOKUP(AD101,Varsayımlar!$B:$Q,12,0))</f>
        <v>260</v>
      </c>
      <c r="V101" s="90" t="str">
        <f>IF(B101="","",VLOOKUP(AD101,Varsayımlar!$B:$Q,13,0))</f>
        <v>YURTDIŞI</v>
      </c>
      <c r="W101" s="90">
        <f>IF(B101="","",VLOOKUP(AD101,Varsayımlar!$B:$Q,14,0))</f>
        <v>9</v>
      </c>
      <c r="X101" s="9"/>
      <c r="Y101" s="9"/>
      <c r="Z101" s="9"/>
      <c r="AA101" s="90" t="str">
        <f>IF(B101="","",VLOOKUP(AD101,Varsayımlar!$B:$Q,15,0))</f>
        <v>25CM TURUNCU KOLİ-SOL ÜST DİKDÖRTGENE ÜRETİM TARİHİ BASILACAK</v>
      </c>
      <c r="AB101" s="90" t="str">
        <f>IF(B101="","",VLOOKUP(AD101,Varsayımlar!$B:$Q,16,0))</f>
        <v>24-26 CM</v>
      </c>
      <c r="AC101" s="90">
        <f>IF(B101="","",VLOOKUP(Sayfa2!AD85,Varsayımlar!B:S,18,0))</f>
        <v>0</v>
      </c>
      <c r="AD101" s="90" t="str">
        <f t="shared" si="3"/>
        <v>MAGNİTMAGNİT MAVİ AMBALAJ 25 CM 260G</v>
      </c>
    </row>
    <row r="102" spans="1:30" ht="39.75" customHeight="1" x14ac:dyDescent="0.25">
      <c r="A102" s="9" t="s">
        <v>213</v>
      </c>
      <c r="B102" s="88" t="s">
        <v>90</v>
      </c>
      <c r="C102" s="89">
        <f>IF(B102="","",VLOOKUP(AD102,Varsayımlar!$B:$Q,3,0))</f>
        <v>8698829380698</v>
      </c>
      <c r="D102" s="89" t="s">
        <v>258</v>
      </c>
      <c r="E102" s="85" t="s">
        <v>91</v>
      </c>
      <c r="F102" s="9"/>
      <c r="G102" s="9"/>
      <c r="H102" s="90" t="str">
        <f>IF(B102="","",VLOOKUP(AD102,Varsayımlar!$B:$Q,5,0))</f>
        <v>MAGNİT MAVİ AMBALAJ 25CM</v>
      </c>
      <c r="I102" s="90">
        <f>IF(B102="","",VLOOKUP(AD102,Varsayımlar!B:T,19,0))</f>
        <v>0</v>
      </c>
      <c r="J102" s="90" t="str">
        <f>IF(B102="","",VLOOKUP(AD102,Varsayımlar!$B:$Q,6,0))</f>
        <v>SADE</v>
      </c>
      <c r="K102" s="9">
        <v>2016</v>
      </c>
      <c r="L102" s="9"/>
      <c r="M102" s="9">
        <f>IFERROR(IF(B102="","",K102/VLOOKUP(AD102,Varsayımlar!B:R,17,0)),"")</f>
        <v>24</v>
      </c>
      <c r="N102" s="9"/>
      <c r="O102" s="9"/>
      <c r="P102" s="90">
        <f>IF(B102="","",VLOOKUP(AD102,Varsayımlar!$B:$Q,7,0)*K102)</f>
        <v>60480</v>
      </c>
      <c r="Q102" s="90">
        <f>IF(B102="","",VLOOKUP(AD102,Varsayımlar!$B:$Q,8,0))</f>
        <v>25</v>
      </c>
      <c r="R102" s="90" t="str">
        <f>IF(B102="","",VLOOKUP(AD102,Varsayımlar!$B:$Q,9,0))</f>
        <v>SOFT</v>
      </c>
      <c r="S102" s="90">
        <f>IF(B102="","",VLOOKUP(AD102,Varsayımlar!$B:$Q,10,0))</f>
        <v>4</v>
      </c>
      <c r="T102" s="90">
        <f>IF(B102="","",VLOOKUP(AD102,Varsayımlar!$B:$Q,11,0))</f>
        <v>30</v>
      </c>
      <c r="U102" s="90">
        <f>IF(B102="","",VLOOKUP(AD102,Varsayımlar!$B:$Q,12,0))</f>
        <v>260</v>
      </c>
      <c r="V102" s="90" t="str">
        <f>IF(B102="","",VLOOKUP(AD102,Varsayımlar!$B:$Q,13,0))</f>
        <v>YURTDIŞI</v>
      </c>
      <c r="W102" s="90">
        <f>IF(B102="","",VLOOKUP(AD102,Varsayımlar!$B:$Q,14,0))</f>
        <v>9</v>
      </c>
      <c r="X102" s="9"/>
      <c r="Y102" s="9"/>
      <c r="Z102" s="9"/>
      <c r="AA102" s="90" t="str">
        <f>IF(B102="","",VLOOKUP(AD102,Varsayımlar!$B:$Q,15,0))</f>
        <v>25CM TURUNCU KOLİ-SOL ÜST DİKDÖRTGENE ÜRETİM TARİHİ BASILACAK</v>
      </c>
      <c r="AB102" s="90" t="str">
        <f>IF(B102="","",VLOOKUP(AD102,Varsayımlar!$B:$Q,16,0))</f>
        <v>24-26 CM</v>
      </c>
      <c r="AC102" s="90">
        <f>IF(B102="","",VLOOKUP(Sayfa2!AD86,Varsayımlar!B:S,18,0))</f>
        <v>0</v>
      </c>
      <c r="AD102" s="90" t="str">
        <f t="shared" si="3"/>
        <v>MAGNİTMAGNİT MAVİ AMBALAJ 25 CM 260G</v>
      </c>
    </row>
    <row r="103" spans="1:30" ht="39.75" customHeight="1" x14ac:dyDescent="0.25">
      <c r="A103" s="9" t="s">
        <v>214</v>
      </c>
      <c r="B103" s="88" t="s">
        <v>90</v>
      </c>
      <c r="C103" s="89">
        <f>IF(B103="","",VLOOKUP(AD103,Varsayımlar!$B:$Q,3,0))</f>
        <v>8698829380698</v>
      </c>
      <c r="D103" s="89" t="s">
        <v>259</v>
      </c>
      <c r="E103" s="85" t="s">
        <v>91</v>
      </c>
      <c r="F103" s="9"/>
      <c r="G103" s="9"/>
      <c r="H103" s="90" t="str">
        <f>IF(B103="","",VLOOKUP(AD103,Varsayımlar!$B:$Q,5,0))</f>
        <v>MAGNİT MAVİ AMBALAJ 25CM</v>
      </c>
      <c r="I103" s="90">
        <f>IF(B103="","",VLOOKUP(AD103,Varsayımlar!B:T,19,0))</f>
        <v>0</v>
      </c>
      <c r="J103" s="90" t="str">
        <f>IF(B103="","",VLOOKUP(AD103,Varsayımlar!$B:$Q,6,0))</f>
        <v>SADE</v>
      </c>
      <c r="K103" s="9">
        <v>2016</v>
      </c>
      <c r="L103" s="9"/>
      <c r="M103" s="9">
        <f>IFERROR(IF(B103="","",K103/VLOOKUP(AD103,Varsayımlar!B:R,17,0)),"")</f>
        <v>24</v>
      </c>
      <c r="N103" s="9"/>
      <c r="O103" s="9"/>
      <c r="P103" s="90">
        <f>IF(B103="","",VLOOKUP(AD103,Varsayımlar!$B:$Q,7,0)*K103)</f>
        <v>60480</v>
      </c>
      <c r="Q103" s="90">
        <f>IF(B103="","",VLOOKUP(AD103,Varsayımlar!$B:$Q,8,0))</f>
        <v>25</v>
      </c>
      <c r="R103" s="90" t="str">
        <f>IF(B103="","",VLOOKUP(AD103,Varsayımlar!$B:$Q,9,0))</f>
        <v>SOFT</v>
      </c>
      <c r="S103" s="90">
        <f>IF(B103="","",VLOOKUP(AD103,Varsayımlar!$B:$Q,10,0))</f>
        <v>4</v>
      </c>
      <c r="T103" s="90">
        <f>IF(B103="","",VLOOKUP(AD103,Varsayımlar!$B:$Q,11,0))</f>
        <v>30</v>
      </c>
      <c r="U103" s="90">
        <f>IF(B103="","",VLOOKUP(AD103,Varsayımlar!$B:$Q,12,0))</f>
        <v>260</v>
      </c>
      <c r="V103" s="90" t="str">
        <f>IF(B103="","",VLOOKUP(AD103,Varsayımlar!$B:$Q,13,0))</f>
        <v>YURTDIŞI</v>
      </c>
      <c r="W103" s="90">
        <f>IF(B103="","",VLOOKUP(AD103,Varsayımlar!$B:$Q,14,0))</f>
        <v>9</v>
      </c>
      <c r="X103" s="9"/>
      <c r="Y103" s="9"/>
      <c r="Z103" s="9"/>
      <c r="AA103" s="90" t="str">
        <f>IF(B103="","",VLOOKUP(AD103,Varsayımlar!$B:$Q,15,0))</f>
        <v>25CM TURUNCU KOLİ-SOL ÜST DİKDÖRTGENE ÜRETİM TARİHİ BASILACAK</v>
      </c>
      <c r="AB103" s="90" t="str">
        <f>IF(B103="","",VLOOKUP(AD103,Varsayımlar!$B:$Q,16,0))</f>
        <v>24-26 CM</v>
      </c>
      <c r="AC103" s="90">
        <f>IF(B103="","",VLOOKUP(Sayfa2!AD87,Varsayımlar!B:S,18,0))</f>
        <v>0</v>
      </c>
      <c r="AD103" s="90" t="str">
        <f t="shared" si="3"/>
        <v>MAGNİTMAGNİT MAVİ AMBALAJ 25 CM 260G</v>
      </c>
    </row>
    <row r="104" spans="1:30" ht="39.75" customHeight="1" x14ac:dyDescent="0.25">
      <c r="A104" s="9" t="s">
        <v>215</v>
      </c>
      <c r="B104" s="88" t="s">
        <v>90</v>
      </c>
      <c r="C104" s="89">
        <f>IF(B104="","",VLOOKUP(AD104,Varsayımlar!$B:$Q,3,0))</f>
        <v>8698829380698</v>
      </c>
      <c r="D104" s="89" t="s">
        <v>260</v>
      </c>
      <c r="E104" s="85" t="s">
        <v>91</v>
      </c>
      <c r="F104" s="9"/>
      <c r="G104" s="9"/>
      <c r="H104" s="90" t="str">
        <f>IF(B104="","",VLOOKUP(AD104,Varsayımlar!$B:$Q,5,0))</f>
        <v>MAGNİT MAVİ AMBALAJ 25CM</v>
      </c>
      <c r="I104" s="90">
        <f>IF(B104="","",VLOOKUP(AD104,Varsayımlar!B:T,19,0))</f>
        <v>0</v>
      </c>
      <c r="J104" s="90" t="str">
        <f>IF(B104="","",VLOOKUP(AD104,Varsayımlar!$B:$Q,6,0))</f>
        <v>SADE</v>
      </c>
      <c r="K104" s="9">
        <v>2016</v>
      </c>
      <c r="L104" s="9"/>
      <c r="M104" s="9">
        <f>IFERROR(IF(B104="","",K104/VLOOKUP(AD104,Varsayımlar!B:R,17,0)),"")</f>
        <v>24</v>
      </c>
      <c r="N104" s="9"/>
      <c r="O104" s="9"/>
      <c r="P104" s="90">
        <f>IF(B104="","",VLOOKUP(AD104,Varsayımlar!$B:$Q,7,0)*K104)</f>
        <v>60480</v>
      </c>
      <c r="Q104" s="90">
        <f>IF(B104="","",VLOOKUP(AD104,Varsayımlar!$B:$Q,8,0))</f>
        <v>25</v>
      </c>
      <c r="R104" s="90" t="str">
        <f>IF(B104="","",VLOOKUP(AD104,Varsayımlar!$B:$Q,9,0))</f>
        <v>SOFT</v>
      </c>
      <c r="S104" s="90">
        <f>IF(B104="","",VLOOKUP(AD104,Varsayımlar!$B:$Q,10,0))</f>
        <v>4</v>
      </c>
      <c r="T104" s="90">
        <f>IF(B104="","",VLOOKUP(AD104,Varsayımlar!$B:$Q,11,0))</f>
        <v>30</v>
      </c>
      <c r="U104" s="90">
        <f>IF(B104="","",VLOOKUP(AD104,Varsayımlar!$B:$Q,12,0))</f>
        <v>260</v>
      </c>
      <c r="V104" s="90" t="str">
        <f>IF(B104="","",VLOOKUP(AD104,Varsayımlar!$B:$Q,13,0))</f>
        <v>YURTDIŞI</v>
      </c>
      <c r="W104" s="90">
        <f>IF(B104="","",VLOOKUP(AD104,Varsayımlar!$B:$Q,14,0))</f>
        <v>9</v>
      </c>
      <c r="X104" s="9"/>
      <c r="Y104" s="9"/>
      <c r="Z104" s="9"/>
      <c r="AA104" s="90" t="str">
        <f>IF(B104="","",VLOOKUP(AD104,Varsayımlar!$B:$Q,15,0))</f>
        <v>25CM TURUNCU KOLİ-SOL ÜST DİKDÖRTGENE ÜRETİM TARİHİ BASILACAK</v>
      </c>
      <c r="AB104" s="90" t="str">
        <f>IF(B104="","",VLOOKUP(AD104,Varsayımlar!$B:$Q,16,0))</f>
        <v>24-26 CM</v>
      </c>
      <c r="AC104" s="90">
        <f>IF(B104="","",VLOOKUP(Sayfa2!AD88,Varsayımlar!B:S,18,0))</f>
        <v>0</v>
      </c>
      <c r="AD104" s="90" t="str">
        <f t="shared" si="3"/>
        <v>MAGNİTMAGNİT MAVİ AMBALAJ 25 CM 260G</v>
      </c>
    </row>
    <row r="105" spans="1:30" ht="39.75" customHeight="1" x14ac:dyDescent="0.25">
      <c r="A105" s="9" t="s">
        <v>216</v>
      </c>
      <c r="B105" s="88" t="s">
        <v>90</v>
      </c>
      <c r="C105" s="89">
        <f>IF(B105="","",VLOOKUP(AD105,Varsayımlar!$B:$Q,3,0))</f>
        <v>8698829380698</v>
      </c>
      <c r="D105" s="89" t="s">
        <v>261</v>
      </c>
      <c r="E105" s="85" t="s">
        <v>91</v>
      </c>
      <c r="F105" s="9"/>
      <c r="G105" s="9"/>
      <c r="H105" s="90" t="str">
        <f>IF(B105="","",VLOOKUP(AD105,Varsayımlar!$B:$Q,5,0))</f>
        <v>MAGNİT MAVİ AMBALAJ 25CM</v>
      </c>
      <c r="I105" s="90">
        <f>IF(B105="","",VLOOKUP(AD105,Varsayımlar!B:T,19,0))</f>
        <v>0</v>
      </c>
      <c r="J105" s="90" t="str">
        <f>IF(B105="","",VLOOKUP(AD105,Varsayımlar!$B:$Q,6,0))</f>
        <v>SADE</v>
      </c>
      <c r="K105" s="9">
        <v>2016</v>
      </c>
      <c r="L105" s="9"/>
      <c r="M105" s="9">
        <f>IFERROR(IF(B105="","",K105/VLOOKUP(AD105,Varsayımlar!B:R,17,0)),"")</f>
        <v>24</v>
      </c>
      <c r="N105" s="9"/>
      <c r="O105" s="9"/>
      <c r="P105" s="90">
        <f>IF(B105="","",VLOOKUP(AD105,Varsayımlar!$B:$Q,7,0)*K105)</f>
        <v>60480</v>
      </c>
      <c r="Q105" s="90">
        <f>IF(B105="","",VLOOKUP(AD105,Varsayımlar!$B:$Q,8,0))</f>
        <v>25</v>
      </c>
      <c r="R105" s="90" t="str">
        <f>IF(B105="","",VLOOKUP(AD105,Varsayımlar!$B:$Q,9,0))</f>
        <v>SOFT</v>
      </c>
      <c r="S105" s="90">
        <f>IF(B105="","",VLOOKUP(AD105,Varsayımlar!$B:$Q,10,0))</f>
        <v>4</v>
      </c>
      <c r="T105" s="90">
        <f>IF(B105="","",VLOOKUP(AD105,Varsayımlar!$B:$Q,11,0))</f>
        <v>30</v>
      </c>
      <c r="U105" s="90">
        <f>IF(B105="","",VLOOKUP(AD105,Varsayımlar!$B:$Q,12,0))</f>
        <v>260</v>
      </c>
      <c r="V105" s="90" t="str">
        <f>IF(B105="","",VLOOKUP(AD105,Varsayımlar!$B:$Q,13,0))</f>
        <v>YURTDIŞI</v>
      </c>
      <c r="W105" s="90">
        <f>IF(B105="","",VLOOKUP(AD105,Varsayımlar!$B:$Q,14,0))</f>
        <v>9</v>
      </c>
      <c r="X105" s="9"/>
      <c r="Y105" s="9"/>
      <c r="Z105" s="9"/>
      <c r="AA105" s="90" t="str">
        <f>IF(B105="","",VLOOKUP(AD105,Varsayımlar!$B:$Q,15,0))</f>
        <v>25CM TURUNCU KOLİ-SOL ÜST DİKDÖRTGENE ÜRETİM TARİHİ BASILACAK</v>
      </c>
      <c r="AB105" s="90" t="str">
        <f>IF(B105="","",VLOOKUP(AD105,Varsayımlar!$B:$Q,16,0))</f>
        <v>24-26 CM</v>
      </c>
      <c r="AC105" s="90">
        <f>IF(B105="","",VLOOKUP(Sayfa2!AD89,Varsayımlar!B:S,18,0))</f>
        <v>0</v>
      </c>
      <c r="AD105" s="90" t="str">
        <f t="shared" si="3"/>
        <v>MAGNİTMAGNİT MAVİ AMBALAJ 25 CM 260G</v>
      </c>
    </row>
    <row r="106" spans="1:30" ht="39.75" customHeight="1" x14ac:dyDescent="0.25">
      <c r="A106" s="9" t="s">
        <v>217</v>
      </c>
      <c r="B106" s="88" t="s">
        <v>90</v>
      </c>
      <c r="C106" s="89">
        <f>IF(B106="","",VLOOKUP(AD106,Varsayımlar!$B:$Q,3,0))</f>
        <v>8698829380698</v>
      </c>
      <c r="D106" s="89" t="s">
        <v>262</v>
      </c>
      <c r="E106" s="85" t="s">
        <v>91</v>
      </c>
      <c r="F106" s="9"/>
      <c r="G106" s="9"/>
      <c r="H106" s="90" t="str">
        <f>IF(B106="","",VLOOKUP(AD106,Varsayımlar!$B:$Q,5,0))</f>
        <v>MAGNİT MAVİ AMBALAJ 25CM</v>
      </c>
      <c r="I106" s="90">
        <f>IF(B106="","",VLOOKUP(AD106,Varsayımlar!B:T,19,0))</f>
        <v>0</v>
      </c>
      <c r="J106" s="90" t="str">
        <f>IF(B106="","",VLOOKUP(AD106,Varsayımlar!$B:$Q,6,0))</f>
        <v>SADE</v>
      </c>
      <c r="K106" s="9">
        <v>2016</v>
      </c>
      <c r="L106" s="9"/>
      <c r="M106" s="9">
        <f>IFERROR(IF(B106="","",K106/VLOOKUP(AD106,Varsayımlar!B:R,17,0)),"")</f>
        <v>24</v>
      </c>
      <c r="N106" s="9"/>
      <c r="O106" s="9"/>
      <c r="P106" s="90">
        <f>IF(B106="","",VLOOKUP(AD106,Varsayımlar!$B:$Q,7,0)*K106)</f>
        <v>60480</v>
      </c>
      <c r="Q106" s="90">
        <f>IF(B106="","",VLOOKUP(AD106,Varsayımlar!$B:$Q,8,0))</f>
        <v>25</v>
      </c>
      <c r="R106" s="90" t="str">
        <f>IF(B106="","",VLOOKUP(AD106,Varsayımlar!$B:$Q,9,0))</f>
        <v>SOFT</v>
      </c>
      <c r="S106" s="90">
        <f>IF(B106="","",VLOOKUP(AD106,Varsayımlar!$B:$Q,10,0))</f>
        <v>4</v>
      </c>
      <c r="T106" s="90">
        <f>IF(B106="","",VLOOKUP(AD106,Varsayımlar!$B:$Q,11,0))</f>
        <v>30</v>
      </c>
      <c r="U106" s="90">
        <f>IF(B106="","",VLOOKUP(AD106,Varsayımlar!$B:$Q,12,0))</f>
        <v>260</v>
      </c>
      <c r="V106" s="90" t="str">
        <f>IF(B106="","",VLOOKUP(AD106,Varsayımlar!$B:$Q,13,0))</f>
        <v>YURTDIŞI</v>
      </c>
      <c r="W106" s="90">
        <f>IF(B106="","",VLOOKUP(AD106,Varsayımlar!$B:$Q,14,0))</f>
        <v>9</v>
      </c>
      <c r="X106" s="9"/>
      <c r="Y106" s="9"/>
      <c r="Z106" s="9"/>
      <c r="AA106" s="90" t="str">
        <f>IF(B106="","",VLOOKUP(AD106,Varsayımlar!$B:$Q,15,0))</f>
        <v>25CM TURUNCU KOLİ-SOL ÜST DİKDÖRTGENE ÜRETİM TARİHİ BASILACAK</v>
      </c>
      <c r="AB106" s="90" t="str">
        <f>IF(B106="","",VLOOKUP(AD106,Varsayımlar!$B:$Q,16,0))</f>
        <v>24-26 CM</v>
      </c>
      <c r="AC106" s="90">
        <f>IF(B106="","",VLOOKUP(Sayfa2!AD90,Varsayımlar!B:S,18,0))</f>
        <v>0</v>
      </c>
      <c r="AD106" s="90" t="str">
        <f t="shared" si="3"/>
        <v>MAGNİTMAGNİT MAVİ AMBALAJ 25 CM 260G</v>
      </c>
    </row>
    <row r="107" spans="1:30" ht="39.75" customHeight="1" x14ac:dyDescent="0.25">
      <c r="A107" s="9" t="s">
        <v>218</v>
      </c>
      <c r="B107" s="88" t="s">
        <v>90</v>
      </c>
      <c r="C107" s="89">
        <f>IF(B107="","",VLOOKUP(AD107,Varsayımlar!$B:$Q,3,0))</f>
        <v>8698829380698</v>
      </c>
      <c r="D107" s="89" t="s">
        <v>266</v>
      </c>
      <c r="E107" s="85" t="s">
        <v>91</v>
      </c>
      <c r="F107" s="9"/>
      <c r="G107" s="9"/>
      <c r="H107" s="90" t="str">
        <f>IF(B107="","",VLOOKUP(AD107,Varsayımlar!$B:$Q,5,0))</f>
        <v>MAGNİT MAVİ AMBALAJ 25CM</v>
      </c>
      <c r="I107" s="90">
        <f>IF(B107="","",VLOOKUP(AD107,Varsayımlar!B:T,19,0))</f>
        <v>0</v>
      </c>
      <c r="J107" s="90" t="str">
        <f>IF(B107="","",VLOOKUP(AD107,Varsayımlar!$B:$Q,6,0))</f>
        <v>SADE</v>
      </c>
      <c r="K107" s="9">
        <v>2016</v>
      </c>
      <c r="L107" s="9"/>
      <c r="M107" s="9">
        <f>IFERROR(IF(B107="","",K107/VLOOKUP(AD107,Varsayımlar!B:R,17,0)),"")</f>
        <v>24</v>
      </c>
      <c r="N107" s="9"/>
      <c r="O107" s="9"/>
      <c r="P107" s="90">
        <f>IF(B107="","",VLOOKUP(AD107,Varsayımlar!$B:$Q,7,0)*K107)</f>
        <v>60480</v>
      </c>
      <c r="Q107" s="90">
        <f>IF(B107="","",VLOOKUP(AD107,Varsayımlar!$B:$Q,8,0))</f>
        <v>25</v>
      </c>
      <c r="R107" s="90" t="str">
        <f>IF(B107="","",VLOOKUP(AD107,Varsayımlar!$B:$Q,9,0))</f>
        <v>SOFT</v>
      </c>
      <c r="S107" s="90">
        <f>IF(B107="","",VLOOKUP(AD107,Varsayımlar!$B:$Q,10,0))</f>
        <v>4</v>
      </c>
      <c r="T107" s="90">
        <f>IF(B107="","",VLOOKUP(AD107,Varsayımlar!$B:$Q,11,0))</f>
        <v>30</v>
      </c>
      <c r="U107" s="90">
        <f>IF(B107="","",VLOOKUP(AD107,Varsayımlar!$B:$Q,12,0))</f>
        <v>260</v>
      </c>
      <c r="V107" s="90" t="str">
        <f>IF(B107="","",VLOOKUP(AD107,Varsayımlar!$B:$Q,13,0))</f>
        <v>YURTDIŞI</v>
      </c>
      <c r="W107" s="90">
        <f>IF(B107="","",VLOOKUP(AD107,Varsayımlar!$B:$Q,14,0))</f>
        <v>9</v>
      </c>
      <c r="X107" s="9"/>
      <c r="Y107" s="9"/>
      <c r="Z107" s="9"/>
      <c r="AA107" s="90" t="str">
        <f>IF(B107="","",VLOOKUP(AD107,Varsayımlar!$B:$Q,15,0))</f>
        <v>25CM TURUNCU KOLİ-SOL ÜST DİKDÖRTGENE ÜRETİM TARİHİ BASILACAK</v>
      </c>
      <c r="AB107" s="90" t="str">
        <f>IF(B107="","",VLOOKUP(AD107,Varsayımlar!$B:$Q,16,0))</f>
        <v>24-26 CM</v>
      </c>
      <c r="AC107" s="90">
        <f>IF(B107="","",VLOOKUP(Sayfa2!AD91,Varsayımlar!B:S,18,0))</f>
        <v>0</v>
      </c>
      <c r="AD107" s="90" t="str">
        <f t="shared" si="3"/>
        <v>MAGNİTMAGNİT MAVİ AMBALAJ 25 CM 260G</v>
      </c>
    </row>
    <row r="108" spans="1:30" ht="39.75" customHeight="1" x14ac:dyDescent="0.25">
      <c r="A108" s="9" t="s">
        <v>219</v>
      </c>
      <c r="B108" s="9" t="s">
        <v>79</v>
      </c>
      <c r="C108" s="10">
        <f>IF(B108="","",VLOOKUP(AD108,Varsayımlar!$B:$Q,3,0))</f>
        <v>8698829380698</v>
      </c>
      <c r="D108" s="10"/>
      <c r="E108" s="85" t="s">
        <v>254</v>
      </c>
      <c r="F108" s="9"/>
      <c r="G108" s="9"/>
      <c r="H108" s="9" t="str">
        <f>IF(B108="","",VLOOKUP(AD108,Varsayımlar!$B:$Q,5,0))</f>
        <v>Manetka 20cm</v>
      </c>
      <c r="I108" s="9">
        <f>IF(B108="","",VLOOKUP(AD108,Varsayımlar!B:T,19,0))</f>
        <v>0</v>
      </c>
      <c r="J108" s="9" t="str">
        <f>IF(B108="","",VLOOKUP(AD108,Varsayımlar!$B:$Q,6,0))</f>
        <v>SADE</v>
      </c>
      <c r="K108" s="9">
        <v>7200</v>
      </c>
      <c r="L108" s="9"/>
      <c r="M108" s="9">
        <f>IFERROR(IF(B108="","",K108/VLOOKUP(AD108,Varsayımlar!B:R,17,0)),"")</f>
        <v>32</v>
      </c>
      <c r="N108" s="9"/>
      <c r="O108" s="9"/>
      <c r="P108" s="9">
        <f>IF(B108="","",VLOOKUP(AD108,Varsayımlar!$B:$Q,7,0)*K108)</f>
        <v>100800</v>
      </c>
      <c r="Q108" s="9">
        <f>IF(B108="","",VLOOKUP(AD108,Varsayımlar!$B:$Q,8,0))</f>
        <v>20</v>
      </c>
      <c r="R108" s="9" t="str">
        <f>IF(B108="","",VLOOKUP(AD108,Varsayımlar!$B:$Q,9,0))</f>
        <v>Irak Soft</v>
      </c>
      <c r="S108" s="9">
        <f>IF(B108="","",VLOOKUP(AD108,Varsayımlar!$B:$Q,10,0))</f>
        <v>4</v>
      </c>
      <c r="T108" s="9">
        <f>IF(B108="","",VLOOKUP(AD108,Varsayımlar!$B:$Q,11,0))</f>
        <v>14</v>
      </c>
      <c r="U108" s="9">
        <f>IF(B108="","",VLOOKUP(AD108,Varsayımlar!$B:$Q,12,0))</f>
        <v>166</v>
      </c>
      <c r="V108" s="9" t="str">
        <f>IF(B108="","",VLOOKUP(AD108,Varsayımlar!$B:$Q,13,0))</f>
        <v>YURTDIŞI</v>
      </c>
      <c r="W108" s="9">
        <f>IF(B108="","",VLOOKUP(AD108,Varsayımlar!$B:$Q,14,0))</f>
        <v>6</v>
      </c>
      <c r="X108" s="9"/>
      <c r="Y108" s="9"/>
      <c r="Z108" s="9"/>
      <c r="AA108" s="9" t="str">
        <f>IF(B108="","",VLOOKUP(AD108,Varsayımlar!$B:$Q,15,0))</f>
        <v>Kare Koli-Üretim Tarihli Etiket</v>
      </c>
      <c r="AB108" s="9" t="str">
        <f>IF(B108="","",VLOOKUP(AD108,Varsayımlar!$B:$Q,16,0))</f>
        <v>19-21 cm</v>
      </c>
      <c r="AC108" s="9">
        <f>IF(B108="","",VLOOKUP(Sayfa2!AD92,Varsayımlar!B:S,18,0))</f>
        <v>0</v>
      </c>
      <c r="AD108" s="9" t="str">
        <f t="shared" si="3"/>
        <v>LLC KOTORManetka 20cm 4 pcs 166g</v>
      </c>
    </row>
    <row r="109" spans="1:30" ht="39.75" customHeight="1" x14ac:dyDescent="0.25">
      <c r="A109" s="9" t="s">
        <v>220</v>
      </c>
      <c r="B109" s="88" t="s">
        <v>79</v>
      </c>
      <c r="C109" s="89">
        <f>IF(B109="","",VLOOKUP(AD109,Varsayımlar!$B:$Q,3,0))</f>
        <v>8698829380698</v>
      </c>
      <c r="D109" s="89"/>
      <c r="E109" s="85" t="s">
        <v>85</v>
      </c>
      <c r="F109" s="9"/>
      <c r="G109" s="9"/>
      <c r="H109" s="90" t="str">
        <f>IF(B109="","",VLOOKUP(AD109,Varsayımlar!$B:$Q,5,0))</f>
        <v xml:space="preserve">MANETKA PEYNİRLİ 25 CM </v>
      </c>
      <c r="I109" s="90">
        <f>IF(B109="","",VLOOKUP(AD109,Varsayımlar!B:T,19,0))</f>
        <v>0</v>
      </c>
      <c r="J109" s="90" t="str">
        <f>IF(B109="","",VLOOKUP(AD109,Varsayımlar!$B:$Q,6,0))</f>
        <v>PEYNİRLİ</v>
      </c>
      <c r="K109" s="9">
        <v>2496</v>
      </c>
      <c r="L109" s="9"/>
      <c r="M109" s="9">
        <f>IFERROR(IF(B109="","",K109/VLOOKUP(AD109,Varsayımlar!B:R,17,0)),"")</f>
        <v>32</v>
      </c>
      <c r="N109" s="9"/>
      <c r="O109" s="9"/>
      <c r="P109" s="90">
        <f>IF(B109="","",VLOOKUP(AD109,Varsayımlar!$B:$Q,7,0)*K109)</f>
        <v>74880</v>
      </c>
      <c r="Q109" s="90">
        <f>IF(B109="","",VLOOKUP(AD109,Varsayımlar!$B:$Q,8,0))</f>
        <v>25</v>
      </c>
      <c r="R109" s="90" t="str">
        <f>IF(B109="","",VLOOKUP(AD109,Varsayımlar!$B:$Q,9,0))</f>
        <v>SOFT-AT</v>
      </c>
      <c r="S109" s="90">
        <f>IF(B109="","",VLOOKUP(AD109,Varsayımlar!$B:$Q,10,0))</f>
        <v>4</v>
      </c>
      <c r="T109" s="90">
        <f>IF(B109="","",VLOOKUP(AD109,Varsayımlar!$B:$Q,11,0))</f>
        <v>30</v>
      </c>
      <c r="U109" s="90">
        <f>IF(B109="","",VLOOKUP(AD109,Varsayımlar!$B:$Q,12,0))</f>
        <v>250</v>
      </c>
      <c r="V109" s="90" t="str">
        <f>IF(B109="","",VLOOKUP(AD109,Varsayımlar!$B:$Q,13,0))</f>
        <v>YURTDIŞI</v>
      </c>
      <c r="W109" s="90">
        <f>IF(B109="","",VLOOKUP(AD109,Varsayımlar!$B:$Q,14,0))</f>
        <v>6</v>
      </c>
      <c r="X109" s="9"/>
      <c r="Y109" s="9"/>
      <c r="Z109" s="9"/>
      <c r="AA109" s="90" t="str">
        <f>IF(B109="","",VLOOKUP(AD109,Varsayımlar!$B:$Q,15,0))</f>
        <v>KIRMIZI KOLİ-TARİHLİ KOLİ ETİKETİ</v>
      </c>
      <c r="AB109" s="90" t="str">
        <f>IF(B109="","",VLOOKUP(AD109,Varsayımlar!$B:$Q,16,0))</f>
        <v>24-26 CM</v>
      </c>
      <c r="AC109" s="90">
        <f>IF(B109="","",VLOOKUP(Sayfa2!AD93,Varsayımlar!B:S,18,0))</f>
        <v>0</v>
      </c>
      <c r="AD109" s="90" t="str">
        <f t="shared" si="3"/>
        <v>LLC KOTORMANETKA PEYNİRLİ 25CM</v>
      </c>
    </row>
    <row r="110" spans="1:30" ht="39.75" customHeight="1" x14ac:dyDescent="0.25">
      <c r="A110" s="9" t="s">
        <v>221</v>
      </c>
      <c r="B110" s="9" t="s">
        <v>79</v>
      </c>
      <c r="C110" s="10">
        <f>IF(B110="","",VLOOKUP(AD110,Varsayımlar!$B:$Q,3,0))</f>
        <v>8698829380698</v>
      </c>
      <c r="D110" s="10"/>
      <c r="E110" s="85" t="s">
        <v>254</v>
      </c>
      <c r="F110" s="9"/>
      <c r="G110" s="9"/>
      <c r="H110" s="9" t="str">
        <f>IF(B110="","",VLOOKUP(AD110,Varsayımlar!$B:$Q,5,0))</f>
        <v>Manetka 20cm</v>
      </c>
      <c r="I110" s="9">
        <f>IF(B110="","",VLOOKUP(AD110,Varsayımlar!B:T,19,0))</f>
        <v>0</v>
      </c>
      <c r="J110" s="9" t="str">
        <f>IF(B110="","",VLOOKUP(AD110,Varsayımlar!$B:$Q,6,0))</f>
        <v>SADE</v>
      </c>
      <c r="K110" s="9">
        <v>7200</v>
      </c>
      <c r="L110" s="9"/>
      <c r="M110" s="9">
        <f>IFERROR(IF(B110="","",K110/VLOOKUP(AD110,Varsayımlar!B:R,17,0)),"")</f>
        <v>32</v>
      </c>
      <c r="N110" s="9"/>
      <c r="O110" s="9"/>
      <c r="P110" s="9">
        <f>IF(B110="","",VLOOKUP(AD110,Varsayımlar!$B:$Q,7,0)*K110)</f>
        <v>100800</v>
      </c>
      <c r="Q110" s="9">
        <f>IF(B110="","",VLOOKUP(AD110,Varsayımlar!$B:$Q,8,0))</f>
        <v>20</v>
      </c>
      <c r="R110" s="9" t="str">
        <f>IF(B110="","",VLOOKUP(AD110,Varsayımlar!$B:$Q,9,0))</f>
        <v>Irak Soft</v>
      </c>
      <c r="S110" s="9">
        <f>IF(B110="","",VLOOKUP(AD110,Varsayımlar!$B:$Q,10,0))</f>
        <v>4</v>
      </c>
      <c r="T110" s="9">
        <f>IF(B110="","",VLOOKUP(AD110,Varsayımlar!$B:$Q,11,0))</f>
        <v>14</v>
      </c>
      <c r="U110" s="9">
        <f>IF(B110="","",VLOOKUP(AD110,Varsayımlar!$B:$Q,12,0))</f>
        <v>166</v>
      </c>
      <c r="V110" s="9" t="str">
        <f>IF(B110="","",VLOOKUP(AD110,Varsayımlar!$B:$Q,13,0))</f>
        <v>YURTDIŞI</v>
      </c>
      <c r="W110" s="9">
        <f>IF(B110="","",VLOOKUP(AD110,Varsayımlar!$B:$Q,14,0))</f>
        <v>6</v>
      </c>
      <c r="X110" s="9"/>
      <c r="Y110" s="9"/>
      <c r="Z110" s="9"/>
      <c r="AA110" s="9" t="str">
        <f>IF(B110="","",VLOOKUP(AD110,Varsayımlar!$B:$Q,15,0))</f>
        <v>Kare Koli-Üretim Tarihli Etiket</v>
      </c>
      <c r="AB110" s="9" t="str">
        <f>IF(B110="","",VLOOKUP(AD110,Varsayımlar!$B:$Q,16,0))</f>
        <v>19-21 cm</v>
      </c>
      <c r="AC110" s="9">
        <f>IF(B110="","",VLOOKUP(Sayfa2!AD94,Varsayımlar!B:S,18,0))</f>
        <v>0</v>
      </c>
      <c r="AD110" s="9" t="str">
        <f t="shared" si="3"/>
        <v>LLC KOTORManetka 20cm 4 pcs 166g</v>
      </c>
    </row>
    <row r="111" spans="1:30" ht="39.75" customHeight="1" x14ac:dyDescent="0.25">
      <c r="A111" s="9" t="s">
        <v>222</v>
      </c>
      <c r="B111" s="88" t="s">
        <v>79</v>
      </c>
      <c r="C111" s="89">
        <f>IF(B111="","",VLOOKUP(AD111,Varsayımlar!$B:$Q,3,0))</f>
        <v>8698829380698</v>
      </c>
      <c r="D111" s="89"/>
      <c r="E111" s="85" t="s">
        <v>85</v>
      </c>
      <c r="F111" s="9"/>
      <c r="G111" s="9"/>
      <c r="H111" s="90" t="str">
        <f>IF(B111="","",VLOOKUP(AD111,Varsayımlar!$B:$Q,5,0))</f>
        <v xml:space="preserve">MANETKA PEYNİRLİ 25 CM </v>
      </c>
      <c r="I111" s="90">
        <f>IF(B111="","",VLOOKUP(AD111,Varsayımlar!B:T,19,0))</f>
        <v>0</v>
      </c>
      <c r="J111" s="90" t="str">
        <f>IF(B111="","",VLOOKUP(AD111,Varsayımlar!$B:$Q,6,0))</f>
        <v>PEYNİRLİ</v>
      </c>
      <c r="K111" s="9">
        <v>2496</v>
      </c>
      <c r="L111" s="9"/>
      <c r="M111" s="9">
        <f>IFERROR(IF(B111="","",K111/VLOOKUP(AD111,Varsayımlar!B:R,17,0)),"")</f>
        <v>32</v>
      </c>
      <c r="N111" s="9"/>
      <c r="O111" s="9"/>
      <c r="P111" s="90">
        <f>IF(B111="","",VLOOKUP(AD111,Varsayımlar!$B:$Q,7,0)*K111)</f>
        <v>74880</v>
      </c>
      <c r="Q111" s="90">
        <f>IF(B111="","",VLOOKUP(AD111,Varsayımlar!$B:$Q,8,0))</f>
        <v>25</v>
      </c>
      <c r="R111" s="90" t="str">
        <f>IF(B111="","",VLOOKUP(AD111,Varsayımlar!$B:$Q,9,0))</f>
        <v>SOFT-AT</v>
      </c>
      <c r="S111" s="90">
        <f>IF(B111="","",VLOOKUP(AD111,Varsayımlar!$B:$Q,10,0))</f>
        <v>4</v>
      </c>
      <c r="T111" s="90">
        <f>IF(B111="","",VLOOKUP(AD111,Varsayımlar!$B:$Q,11,0))</f>
        <v>30</v>
      </c>
      <c r="U111" s="90">
        <f>IF(B111="","",VLOOKUP(AD111,Varsayımlar!$B:$Q,12,0))</f>
        <v>250</v>
      </c>
      <c r="V111" s="90" t="str">
        <f>IF(B111="","",VLOOKUP(AD111,Varsayımlar!$B:$Q,13,0))</f>
        <v>YURTDIŞI</v>
      </c>
      <c r="W111" s="90">
        <f>IF(B111="","",VLOOKUP(AD111,Varsayımlar!$B:$Q,14,0))</f>
        <v>6</v>
      </c>
      <c r="X111" s="9"/>
      <c r="Y111" s="9"/>
      <c r="Z111" s="9"/>
      <c r="AA111" s="90" t="str">
        <f>IF(B111="","",VLOOKUP(AD111,Varsayımlar!$B:$Q,15,0))</f>
        <v>KIRMIZI KOLİ-TARİHLİ KOLİ ETİKETİ</v>
      </c>
      <c r="AB111" s="90" t="str">
        <f>IF(B111="","",VLOOKUP(AD111,Varsayımlar!$B:$Q,16,0))</f>
        <v>24-26 CM</v>
      </c>
      <c r="AC111" s="90">
        <f>IF(B111="","",VLOOKUP(Sayfa2!AD95,Varsayımlar!B:S,18,0))</f>
        <v>0</v>
      </c>
      <c r="AD111" s="90" t="str">
        <f t="shared" si="3"/>
        <v>LLC KOTORMANETKA PEYNİRLİ 25CM</v>
      </c>
    </row>
    <row r="112" spans="1:30" ht="39.75" customHeight="1" x14ac:dyDescent="0.25">
      <c r="A112" s="9" t="s">
        <v>223</v>
      </c>
      <c r="B112" s="9" t="s">
        <v>79</v>
      </c>
      <c r="C112" s="10">
        <f>IF(B112="","",VLOOKUP(AD112,Varsayımlar!$B:$Q,3,0))</f>
        <v>8698829380698</v>
      </c>
      <c r="D112" s="10"/>
      <c r="E112" s="85" t="s">
        <v>254</v>
      </c>
      <c r="F112" s="9"/>
      <c r="G112" s="9"/>
      <c r="H112" s="9" t="str">
        <f>IF(B112="","",VLOOKUP(AD112,Varsayımlar!$B:$Q,5,0))</f>
        <v>Manetka 20cm</v>
      </c>
      <c r="I112" s="9">
        <f>IF(B112="","",VLOOKUP(AD112,Varsayımlar!B:T,19,0))</f>
        <v>0</v>
      </c>
      <c r="J112" s="9" t="str">
        <f>IF(B112="","",VLOOKUP(AD112,Varsayımlar!$B:$Q,6,0))</f>
        <v>SADE</v>
      </c>
      <c r="K112" s="9">
        <v>7200</v>
      </c>
      <c r="L112" s="9"/>
      <c r="M112" s="9">
        <f>IFERROR(IF(B112="","",K112/VLOOKUP(AD112,Varsayımlar!B:R,17,0)),"")</f>
        <v>32</v>
      </c>
      <c r="N112" s="9"/>
      <c r="O112" s="9"/>
      <c r="P112" s="9">
        <f>IF(B112="","",VLOOKUP(AD112,Varsayımlar!$B:$Q,7,0)*K112)</f>
        <v>100800</v>
      </c>
      <c r="Q112" s="9">
        <f>IF(B112="","",VLOOKUP(AD112,Varsayımlar!$B:$Q,8,0))</f>
        <v>20</v>
      </c>
      <c r="R112" s="9" t="str">
        <f>IF(B112="","",VLOOKUP(AD112,Varsayımlar!$B:$Q,9,0))</f>
        <v>Irak Soft</v>
      </c>
      <c r="S112" s="9">
        <f>IF(B112="","",VLOOKUP(AD112,Varsayımlar!$B:$Q,10,0))</f>
        <v>4</v>
      </c>
      <c r="T112" s="9">
        <f>IF(B112="","",VLOOKUP(AD112,Varsayımlar!$B:$Q,11,0))</f>
        <v>14</v>
      </c>
      <c r="U112" s="9">
        <f>IF(B112="","",VLOOKUP(AD112,Varsayımlar!$B:$Q,12,0))</f>
        <v>166</v>
      </c>
      <c r="V112" s="9" t="str">
        <f>IF(B112="","",VLOOKUP(AD112,Varsayımlar!$B:$Q,13,0))</f>
        <v>YURTDIŞI</v>
      </c>
      <c r="W112" s="9">
        <f>IF(B112="","",VLOOKUP(AD112,Varsayımlar!$B:$Q,14,0))</f>
        <v>6</v>
      </c>
      <c r="X112" s="9"/>
      <c r="Y112" s="9"/>
      <c r="Z112" s="9"/>
      <c r="AA112" s="9" t="str">
        <f>IF(B112="","",VLOOKUP(AD112,Varsayımlar!$B:$Q,15,0))</f>
        <v>Kare Koli-Üretim Tarihli Etiket</v>
      </c>
      <c r="AB112" s="9" t="str">
        <f>IF(B112="","",VLOOKUP(AD112,Varsayımlar!$B:$Q,16,0))</f>
        <v>19-21 cm</v>
      </c>
      <c r="AC112" s="9">
        <f>IF(B112="","",VLOOKUP(Sayfa2!AD96,Varsayımlar!B:S,18,0))</f>
        <v>0</v>
      </c>
      <c r="AD112" s="9" t="str">
        <f t="shared" si="3"/>
        <v>LLC KOTORManetka 20cm 4 pcs 166g</v>
      </c>
    </row>
    <row r="113" spans="1:30" ht="39.75" customHeight="1" x14ac:dyDescent="0.25">
      <c r="A113" s="9" t="s">
        <v>224</v>
      </c>
      <c r="B113" s="88" t="s">
        <v>79</v>
      </c>
      <c r="C113" s="89">
        <f>IF(B113="","",VLOOKUP(AD113,Varsayımlar!$B:$Q,3,0))</f>
        <v>8698829380698</v>
      </c>
      <c r="D113" s="89"/>
      <c r="E113" s="85" t="s">
        <v>254</v>
      </c>
      <c r="F113" s="9"/>
      <c r="G113" s="9"/>
      <c r="H113" s="90" t="str">
        <f>IF(B113="","",VLOOKUP(AD113,Varsayımlar!$B:$Q,5,0))</f>
        <v>Manetka 20cm</v>
      </c>
      <c r="I113" s="90">
        <f>IF(B113="","",VLOOKUP(AD113,Varsayımlar!B:T,19,0))</f>
        <v>0</v>
      </c>
      <c r="J113" s="90" t="str">
        <f>IF(B113="","",VLOOKUP(AD113,Varsayımlar!$B:$Q,6,0))</f>
        <v>SADE</v>
      </c>
      <c r="K113" s="9">
        <v>7200</v>
      </c>
      <c r="L113" s="9"/>
      <c r="M113" s="9">
        <f>IFERROR(IF(B113="","",K113/VLOOKUP(AD113,Varsayımlar!B:R,17,0)),"")</f>
        <v>32</v>
      </c>
      <c r="N113" s="9"/>
      <c r="O113" s="9"/>
      <c r="P113" s="90">
        <f>IF(B113="","",VLOOKUP(AD113,Varsayımlar!$B:$Q,7,0)*K113)</f>
        <v>100800</v>
      </c>
      <c r="Q113" s="90">
        <f>IF(B113="","",VLOOKUP(AD113,Varsayımlar!$B:$Q,8,0))</f>
        <v>20</v>
      </c>
      <c r="R113" s="90" t="str">
        <f>IF(B113="","",VLOOKUP(AD113,Varsayımlar!$B:$Q,9,0))</f>
        <v>Irak Soft</v>
      </c>
      <c r="S113" s="90">
        <f>IF(B113="","",VLOOKUP(AD113,Varsayımlar!$B:$Q,10,0))</f>
        <v>4</v>
      </c>
      <c r="T113" s="90">
        <f>IF(B113="","",VLOOKUP(AD113,Varsayımlar!$B:$Q,11,0))</f>
        <v>14</v>
      </c>
      <c r="U113" s="90">
        <f>IF(B113="","",VLOOKUP(AD113,Varsayımlar!$B:$Q,12,0))</f>
        <v>166</v>
      </c>
      <c r="V113" s="90" t="str">
        <f>IF(B113="","",VLOOKUP(AD113,Varsayımlar!$B:$Q,13,0))</f>
        <v>YURTDIŞI</v>
      </c>
      <c r="W113" s="90">
        <f>IF(B113="","",VLOOKUP(AD113,Varsayımlar!$B:$Q,14,0))</f>
        <v>6</v>
      </c>
      <c r="X113" s="9"/>
      <c r="Y113" s="9"/>
      <c r="Z113" s="9"/>
      <c r="AA113" s="90" t="str">
        <f>IF(B113="","",VLOOKUP(AD113,Varsayımlar!$B:$Q,15,0))</f>
        <v>Kare Koli-Üretim Tarihli Etiket</v>
      </c>
      <c r="AB113" s="90" t="str">
        <f>IF(B113="","",VLOOKUP(AD113,Varsayımlar!$B:$Q,16,0))</f>
        <v>19-21 cm</v>
      </c>
      <c r="AC113" s="90">
        <f>IF(B113="","",VLOOKUP(Sayfa2!AD97,Varsayımlar!B:S,18,0))</f>
        <v>0</v>
      </c>
      <c r="AD113" s="90" t="str">
        <f t="shared" si="3"/>
        <v>LLC KOTORManetka 20cm 4 pcs 166g</v>
      </c>
    </row>
    <row r="114" spans="1:30" ht="39.75" customHeight="1" x14ac:dyDescent="0.25">
      <c r="A114" s="9" t="s">
        <v>225</v>
      </c>
      <c r="B114" s="9" t="s">
        <v>79</v>
      </c>
      <c r="C114" s="10">
        <f>IF(B114="","",VLOOKUP(AD114,Varsayımlar!$B:$Q,3,0))</f>
        <v>8698829380698</v>
      </c>
      <c r="D114" s="10"/>
      <c r="E114" s="85" t="s">
        <v>85</v>
      </c>
      <c r="F114" s="9"/>
      <c r="G114" s="9"/>
      <c r="H114" s="9" t="str">
        <f>IF(B114="","",VLOOKUP(AD114,Varsayımlar!$B:$Q,5,0))</f>
        <v xml:space="preserve">MANETKA PEYNİRLİ 25 CM </v>
      </c>
      <c r="I114" s="9">
        <f>IF(B114="","",VLOOKUP(AD114,Varsayımlar!B:T,19,0))</f>
        <v>0</v>
      </c>
      <c r="J114" s="9" t="str">
        <f>IF(B114="","",VLOOKUP(AD114,Varsayımlar!$B:$Q,6,0))</f>
        <v>PEYNİRLİ</v>
      </c>
      <c r="K114" s="9">
        <v>2496</v>
      </c>
      <c r="L114" s="9"/>
      <c r="M114" s="9">
        <f>IFERROR(IF(B114="","",K114/VLOOKUP(AD114,Varsayımlar!B:R,17,0)),"")</f>
        <v>32</v>
      </c>
      <c r="N114" s="9"/>
      <c r="O114" s="9"/>
      <c r="P114" s="9">
        <f>IF(B114="","",VLOOKUP(AD114,Varsayımlar!$B:$Q,7,0)*K114)</f>
        <v>74880</v>
      </c>
      <c r="Q114" s="9">
        <f>IF(B114="","",VLOOKUP(AD114,Varsayımlar!$B:$Q,8,0))</f>
        <v>25</v>
      </c>
      <c r="R114" s="9" t="str">
        <f>IF(B114="","",VLOOKUP(AD114,Varsayımlar!$B:$Q,9,0))</f>
        <v>SOFT-AT</v>
      </c>
      <c r="S114" s="9">
        <f>IF(B114="","",VLOOKUP(AD114,Varsayımlar!$B:$Q,10,0))</f>
        <v>4</v>
      </c>
      <c r="T114" s="9">
        <f>IF(B114="","",VLOOKUP(AD114,Varsayımlar!$B:$Q,11,0))</f>
        <v>30</v>
      </c>
      <c r="U114" s="9">
        <f>IF(B114="","",VLOOKUP(AD114,Varsayımlar!$B:$Q,12,0))</f>
        <v>250</v>
      </c>
      <c r="V114" s="9" t="str">
        <f>IF(B114="","",VLOOKUP(AD114,Varsayımlar!$B:$Q,13,0))</f>
        <v>YURTDIŞI</v>
      </c>
      <c r="W114" s="9">
        <f>IF(B114="","",VLOOKUP(AD114,Varsayımlar!$B:$Q,14,0))</f>
        <v>6</v>
      </c>
      <c r="X114" s="9"/>
      <c r="Y114" s="9"/>
      <c r="Z114" s="9"/>
      <c r="AA114" s="9" t="str">
        <f>IF(B114="","",VLOOKUP(AD114,Varsayımlar!$B:$Q,15,0))</f>
        <v>KIRMIZI KOLİ-TARİHLİ KOLİ ETİKETİ</v>
      </c>
      <c r="AB114" s="9" t="str">
        <f>IF(B114="","",VLOOKUP(AD114,Varsayımlar!$B:$Q,16,0))</f>
        <v>24-26 CM</v>
      </c>
      <c r="AC114" s="9">
        <f>IF(B114="","",VLOOKUP(Sayfa2!AD98,Varsayımlar!B:S,18,0))</f>
        <v>0</v>
      </c>
      <c r="AD114" s="9" t="str">
        <f t="shared" si="3"/>
        <v>LLC KOTORMANETKA PEYNİRLİ 25CM</v>
      </c>
    </row>
    <row r="115" spans="1:30" x14ac:dyDescent="0.25">
      <c r="A115" s="9"/>
      <c r="B115" s="9"/>
      <c r="C115" s="10" t="str">
        <f>IF(B115="","",VLOOKUP(AD115,Varsayımlar!$B:$Q,3,0))</f>
        <v/>
      </c>
      <c r="D115" s="10"/>
      <c r="E115" s="10"/>
      <c r="F115" s="9"/>
      <c r="G115" s="9"/>
      <c r="H115" s="9" t="str">
        <f>IF(B115="","",VLOOKUP(AD115,Varsayımlar!$B:$Q,5,0))</f>
        <v/>
      </c>
      <c r="I115" s="9" t="str">
        <f>IF(B115="","",VLOOKUP(AD115,Varsayımlar!B:T,19,0))</f>
        <v/>
      </c>
      <c r="J115" s="9" t="str">
        <f>IF(B115="","",VLOOKUP(AD115,Varsayımlar!$B:$Q,6,0))</f>
        <v/>
      </c>
      <c r="K115" s="9"/>
      <c r="L115" s="9"/>
      <c r="M115" s="9"/>
      <c r="N115" s="9"/>
      <c r="O115" s="9"/>
      <c r="P115" s="9" t="str">
        <f>IF(B115="","",VLOOKUP(AD115,Varsayımlar!$B:$Q,7,0)*K115)</f>
        <v/>
      </c>
      <c r="Q115" s="9" t="str">
        <f>IF(B115="","",VLOOKUP(AD115,Varsayımlar!$B:$Q,8,0))</f>
        <v/>
      </c>
      <c r="R115" s="9" t="str">
        <f>IF(B115="","",VLOOKUP(AD115,Varsayımlar!$B:$Q,9,0))</f>
        <v/>
      </c>
      <c r="S115" s="9" t="str">
        <f>IF(B115="","",VLOOKUP(AD115,Varsayımlar!$B:$Q,10,0))</f>
        <v/>
      </c>
      <c r="T115" s="9" t="str">
        <f>IF(B115="","",VLOOKUP(AD115,Varsayımlar!$B:$Q,11,0))</f>
        <v/>
      </c>
      <c r="U115" s="9" t="str">
        <f>IF(B115="","",VLOOKUP(AD115,Varsayımlar!$B:$Q,12,0))</f>
        <v/>
      </c>
      <c r="V115" s="9" t="str">
        <f>IF(B115="","",VLOOKUP(AD115,Varsayımlar!$B:$Q,13,0))</f>
        <v/>
      </c>
      <c r="W115" s="9" t="str">
        <f>IF(B115="","",VLOOKUP(AD115,Varsayımlar!$B:$Q,14,0))</f>
        <v/>
      </c>
      <c r="X115" s="9"/>
      <c r="Y115" s="9"/>
      <c r="Z115" s="9"/>
      <c r="AA115" s="9" t="str">
        <f>IF(B115="","",VLOOKUP(AD115,Varsayımlar!$B:$Q,15,0))</f>
        <v/>
      </c>
      <c r="AB115" s="9" t="str">
        <f>IF(B115="","",VLOOKUP(AD115,Varsayımlar!$B:$Q,16,0))</f>
        <v/>
      </c>
      <c r="AC115" s="9" t="str">
        <f>IF(B115="","",VLOOKUP(Sayfa2!AD100,Varsayımlar!B:S,18,0))</f>
        <v/>
      </c>
      <c r="AD115" s="9" t="str">
        <f t="shared" si="3"/>
        <v/>
      </c>
    </row>
    <row r="116" spans="1:30" x14ac:dyDescent="0.25">
      <c r="A116" s="9"/>
      <c r="B116" s="88"/>
      <c r="C116" s="89" t="str">
        <f>IF(B116="","",VLOOKUP(AD116,Varsayımlar!$B:$Q,3,0))</f>
        <v/>
      </c>
      <c r="D116" s="89"/>
      <c r="E116" s="10"/>
      <c r="F116" s="9"/>
      <c r="G116" s="9"/>
      <c r="H116" s="90" t="str">
        <f>IF(B116="","",VLOOKUP(AD116,Varsayımlar!$B:$Q,5,0))</f>
        <v/>
      </c>
      <c r="I116" s="90" t="str">
        <f>IF(B116="","",VLOOKUP(AD116,Varsayımlar!B:T,19,0))</f>
        <v/>
      </c>
      <c r="J116" s="90" t="str">
        <f>IF(B116="","",VLOOKUP(AD116,Varsayımlar!$B:$Q,6,0))</f>
        <v/>
      </c>
      <c r="K116" s="9"/>
      <c r="L116" s="9"/>
      <c r="M116" s="9"/>
      <c r="N116" s="9"/>
      <c r="O116" s="9"/>
      <c r="P116" s="90" t="str">
        <f>IF(B116="","",VLOOKUP(AD116,Varsayımlar!$B:$Q,7,0)*K116)</f>
        <v/>
      </c>
      <c r="Q116" s="90" t="str">
        <f>IF(B116="","",VLOOKUP(AD116,Varsayımlar!$B:$Q,8,0))</f>
        <v/>
      </c>
      <c r="R116" s="90" t="str">
        <f>IF(B116="","",VLOOKUP(AD116,Varsayımlar!$B:$Q,9,0))</f>
        <v/>
      </c>
      <c r="S116" s="90" t="str">
        <f>IF(B116="","",VLOOKUP(AD116,Varsayımlar!$B:$Q,10,0))</f>
        <v/>
      </c>
      <c r="T116" s="90" t="str">
        <f>IF(B116="","",VLOOKUP(AD116,Varsayımlar!$B:$Q,11,0))</f>
        <v/>
      </c>
      <c r="U116" s="90" t="str">
        <f>IF(B116="","",VLOOKUP(AD116,Varsayımlar!$B:$Q,12,0))</f>
        <v/>
      </c>
      <c r="V116" s="90" t="str">
        <f>IF(B116="","",VLOOKUP(AD116,Varsayımlar!$B:$Q,13,0))</f>
        <v/>
      </c>
      <c r="W116" s="90" t="str">
        <f>IF(B116="","",VLOOKUP(AD116,Varsayımlar!$B:$Q,14,0))</f>
        <v/>
      </c>
      <c r="X116" s="9"/>
      <c r="Y116" s="9"/>
      <c r="Z116" s="9"/>
      <c r="AA116" s="90" t="str">
        <f>IF(B116="","",VLOOKUP(AD116,Varsayımlar!$B:$Q,15,0))</f>
        <v/>
      </c>
      <c r="AB116" s="90" t="str">
        <f>IF(B116="","",VLOOKUP(AD116,Varsayımlar!$B:$Q,16,0))</f>
        <v/>
      </c>
      <c r="AC116" s="90" t="str">
        <f>IF(B116="","",VLOOKUP(Sayfa2!AD101,Varsayımlar!B:S,18,0))</f>
        <v/>
      </c>
      <c r="AD116" s="90" t="str">
        <f t="shared" si="3"/>
        <v/>
      </c>
    </row>
    <row r="117" spans="1:30" x14ac:dyDescent="0.25">
      <c r="A117" s="9"/>
      <c r="B117" s="9"/>
      <c r="C117" s="10" t="str">
        <f>IF(B117="","",VLOOKUP(AD117,Varsayımlar!$B:$Q,3,0))</f>
        <v/>
      </c>
      <c r="D117" s="10"/>
      <c r="E117" s="10"/>
      <c r="F117" s="9"/>
      <c r="G117" s="9"/>
      <c r="H117" s="9" t="str">
        <f>IF(B117="","",VLOOKUP(AD117,Varsayımlar!$B:$Q,5,0))</f>
        <v/>
      </c>
      <c r="I117" s="9" t="str">
        <f>IF(B117="","",VLOOKUP(AD117,Varsayımlar!B:T,19,0))</f>
        <v/>
      </c>
      <c r="J117" s="9" t="str">
        <f>IF(B117="","",VLOOKUP(AD117,Varsayımlar!$B:$Q,6,0))</f>
        <v/>
      </c>
      <c r="K117" s="9"/>
      <c r="L117" s="9"/>
      <c r="M117" s="9"/>
      <c r="N117" s="9"/>
      <c r="O117" s="9"/>
      <c r="P117" s="9" t="str">
        <f>IF(B117="","",VLOOKUP(AD117,Varsayımlar!$B:$Q,7,0)*K117)</f>
        <v/>
      </c>
      <c r="Q117" s="9" t="str">
        <f>IF(B117="","",VLOOKUP(AD117,Varsayımlar!$B:$Q,8,0))</f>
        <v/>
      </c>
      <c r="R117" s="9" t="str">
        <f>IF(B117="","",VLOOKUP(AD117,Varsayımlar!$B:$Q,9,0))</f>
        <v/>
      </c>
      <c r="S117" s="9" t="str">
        <f>IF(B117="","",VLOOKUP(AD117,Varsayımlar!$B:$Q,10,0))</f>
        <v/>
      </c>
      <c r="T117" s="9" t="str">
        <f>IF(B117="","",VLOOKUP(AD117,Varsayımlar!$B:$Q,11,0))</f>
        <v/>
      </c>
      <c r="U117" s="9" t="str">
        <f>IF(B117="","",VLOOKUP(AD117,Varsayımlar!$B:$Q,12,0))</f>
        <v/>
      </c>
      <c r="V117" s="9" t="str">
        <f>IF(B117="","",VLOOKUP(AD117,Varsayımlar!$B:$Q,13,0))</f>
        <v/>
      </c>
      <c r="W117" s="9" t="str">
        <f>IF(B117="","",VLOOKUP(AD117,Varsayımlar!$B:$Q,14,0))</f>
        <v/>
      </c>
      <c r="X117" s="9"/>
      <c r="Y117" s="9"/>
      <c r="Z117" s="9"/>
      <c r="AA117" s="9" t="str">
        <f>IF(B117="","",VLOOKUP(AD117,Varsayımlar!$B:$Q,15,0))</f>
        <v/>
      </c>
      <c r="AB117" s="9" t="str">
        <f>IF(B117="","",VLOOKUP(AD117,Varsayımlar!$B:$Q,16,0))</f>
        <v/>
      </c>
      <c r="AC117" s="9" t="str">
        <f>IF(B117="","",VLOOKUP(Sayfa2!AD102,Varsayımlar!B:S,18,0))</f>
        <v/>
      </c>
      <c r="AD117" s="9" t="str">
        <f t="shared" si="3"/>
        <v/>
      </c>
    </row>
    <row r="118" spans="1:30" x14ac:dyDescent="0.25">
      <c r="A118" s="9"/>
      <c r="B118" s="88"/>
      <c r="C118" s="89" t="str">
        <f>IF(B118="","",VLOOKUP(AD118,Varsayımlar!$B:$Q,3,0))</f>
        <v/>
      </c>
      <c r="D118" s="89"/>
      <c r="E118" s="10"/>
      <c r="F118" s="9"/>
      <c r="G118" s="9"/>
      <c r="H118" s="90" t="str">
        <f>IF(B118="","",VLOOKUP(AD118,Varsayımlar!$B:$Q,5,0))</f>
        <v/>
      </c>
      <c r="I118" s="90" t="str">
        <f>IF(B118="","",VLOOKUP(AD118,Varsayımlar!B:T,19,0))</f>
        <v/>
      </c>
      <c r="J118" s="90" t="str">
        <f>IF(B118="","",VLOOKUP(AD118,Varsayımlar!$B:$Q,6,0))</f>
        <v/>
      </c>
      <c r="K118" s="9"/>
      <c r="L118" s="9"/>
      <c r="M118" s="9"/>
      <c r="N118" s="9"/>
      <c r="O118" s="9"/>
      <c r="P118" s="90" t="str">
        <f>IF(B118="","",VLOOKUP(AD118,Varsayımlar!$B:$Q,7,0)*K118)</f>
        <v/>
      </c>
      <c r="Q118" s="90" t="str">
        <f>IF(B118="","",VLOOKUP(AD118,Varsayımlar!$B:$Q,8,0))</f>
        <v/>
      </c>
      <c r="R118" s="90" t="str">
        <f>IF(B118="","",VLOOKUP(AD118,Varsayımlar!$B:$Q,9,0))</f>
        <v/>
      </c>
      <c r="S118" s="90" t="str">
        <f>IF(B118="","",VLOOKUP(AD118,Varsayımlar!$B:$Q,10,0))</f>
        <v/>
      </c>
      <c r="T118" s="90" t="str">
        <f>IF(B118="","",VLOOKUP(AD118,Varsayımlar!$B:$Q,11,0))</f>
        <v/>
      </c>
      <c r="U118" s="90" t="str">
        <f>IF(B118="","",VLOOKUP(AD118,Varsayımlar!$B:$Q,12,0))</f>
        <v/>
      </c>
      <c r="V118" s="90" t="str">
        <f>IF(B118="","",VLOOKUP(AD118,Varsayımlar!$B:$Q,13,0))</f>
        <v/>
      </c>
      <c r="W118" s="90" t="str">
        <f>IF(B118="","",VLOOKUP(AD118,Varsayımlar!$B:$Q,14,0))</f>
        <v/>
      </c>
      <c r="X118" s="9"/>
      <c r="Y118" s="9"/>
      <c r="Z118" s="9"/>
      <c r="AA118" s="90" t="str">
        <f>IF(B118="","",VLOOKUP(AD118,Varsayımlar!$B:$Q,15,0))</f>
        <v/>
      </c>
      <c r="AB118" s="90" t="str">
        <f>IF(B118="","",VLOOKUP(AD118,Varsayımlar!$B:$Q,16,0))</f>
        <v/>
      </c>
      <c r="AC118" s="90" t="str">
        <f>IF(B118="","",VLOOKUP(Sayfa2!AD103,Varsayımlar!B:S,18,0))</f>
        <v/>
      </c>
      <c r="AD118" s="90" t="str">
        <f t="shared" si="3"/>
        <v/>
      </c>
    </row>
    <row r="119" spans="1:30" x14ac:dyDescent="0.25">
      <c r="A119" s="9"/>
      <c r="B119" s="9"/>
      <c r="C119" s="10" t="str">
        <f>IF(B119="","",VLOOKUP(AD119,Varsayımlar!$B:$Q,3,0))</f>
        <v/>
      </c>
      <c r="D119" s="10"/>
      <c r="E119" s="10"/>
      <c r="F119" s="9"/>
      <c r="G119" s="9"/>
      <c r="H119" s="9" t="str">
        <f>IF(B119="","",VLOOKUP(AD119,Varsayımlar!$B:$Q,5,0))</f>
        <v/>
      </c>
      <c r="I119" s="9" t="str">
        <f>IF(B119="","",VLOOKUP(AD119,Varsayımlar!B:T,19,0))</f>
        <v/>
      </c>
      <c r="J119" s="9" t="str">
        <f>IF(B119="","",VLOOKUP(AD119,Varsayımlar!$B:$Q,6,0))</f>
        <v/>
      </c>
      <c r="K119" s="9"/>
      <c r="L119" s="9"/>
      <c r="M119" s="9"/>
      <c r="N119" s="9"/>
      <c r="O119" s="9"/>
      <c r="P119" s="9" t="str">
        <f>IF(B119="","",VLOOKUP(AD119,Varsayımlar!$B:$Q,7,0)*K119)</f>
        <v/>
      </c>
      <c r="Q119" s="9" t="str">
        <f>IF(B119="","",VLOOKUP(AD119,Varsayımlar!$B:$Q,8,0))</f>
        <v/>
      </c>
      <c r="R119" s="9" t="str">
        <f>IF(B119="","",VLOOKUP(AD119,Varsayımlar!$B:$Q,9,0))</f>
        <v/>
      </c>
      <c r="S119" s="9" t="str">
        <f>IF(B119="","",VLOOKUP(AD119,Varsayımlar!$B:$Q,10,0))</f>
        <v/>
      </c>
      <c r="T119" s="9" t="str">
        <f>IF(B119="","",VLOOKUP(AD119,Varsayımlar!$B:$Q,11,0))</f>
        <v/>
      </c>
      <c r="U119" s="9" t="str">
        <f>IF(B119="","",VLOOKUP(AD119,Varsayımlar!$B:$Q,12,0))</f>
        <v/>
      </c>
      <c r="V119" s="9" t="str">
        <f>IF(B119="","",VLOOKUP(AD119,Varsayımlar!$B:$Q,13,0))</f>
        <v/>
      </c>
      <c r="W119" s="9" t="str">
        <f>IF(B119="","",VLOOKUP(AD119,Varsayımlar!$B:$Q,14,0))</f>
        <v/>
      </c>
      <c r="X119" s="9"/>
      <c r="Y119" s="9"/>
      <c r="Z119" s="9"/>
      <c r="AA119" s="9" t="str">
        <f>IF(B119="","",VLOOKUP(AD119,Varsayımlar!$B:$Q,15,0))</f>
        <v/>
      </c>
      <c r="AB119" s="9" t="str">
        <f>IF(B119="","",VLOOKUP(AD119,Varsayımlar!$B:$Q,16,0))</f>
        <v/>
      </c>
      <c r="AC119" s="9" t="str">
        <f>IF(B119="","",VLOOKUP(Sayfa2!AD104,Varsayımlar!B:S,18,0))</f>
        <v/>
      </c>
      <c r="AD119" s="9" t="str">
        <f t="shared" si="3"/>
        <v/>
      </c>
    </row>
    <row r="120" spans="1:30" x14ac:dyDescent="0.25"/>
    <row r="121" spans="1:30" x14ac:dyDescent="0.25"/>
    <row r="122" spans="1:30" x14ac:dyDescent="0.25"/>
    <row r="123" spans="1:30" x14ac:dyDescent="0.25"/>
    <row r="124" spans="1:30" x14ac:dyDescent="0.25"/>
    <row r="125" spans="1:30" x14ac:dyDescent="0.25"/>
    <row r="126" spans="1:30" x14ac:dyDescent="0.25"/>
    <row r="127" spans="1:30" x14ac:dyDescent="0.25"/>
    <row r="128" spans="1:30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4" x14ac:dyDescent="0.25"/>
    <row r="196" x14ac:dyDescent="0.25"/>
    <row r="197" x14ac:dyDescent="0.25"/>
    <row r="198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10" x14ac:dyDescent="0.25"/>
    <row r="212" x14ac:dyDescent="0.25"/>
    <row r="213" x14ac:dyDescent="0.25"/>
    <row r="214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6" x14ac:dyDescent="0.25"/>
    <row r="228" x14ac:dyDescent="0.25"/>
    <row r="229" x14ac:dyDescent="0.25"/>
    <row r="230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2" x14ac:dyDescent="0.25"/>
    <row r="244" x14ac:dyDescent="0.25"/>
    <row r="245" x14ac:dyDescent="0.25"/>
    <row r="246" x14ac:dyDescent="0.25"/>
    <row r="248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8" x14ac:dyDescent="0.25"/>
    <row r="260" x14ac:dyDescent="0.25"/>
    <row r="261" x14ac:dyDescent="0.25"/>
    <row r="262" x14ac:dyDescent="0.25"/>
    <row r="264" x14ac:dyDescent="0.25"/>
    <row r="266" x14ac:dyDescent="0.25"/>
    <row r="268" x14ac:dyDescent="0.25"/>
    <row r="269" x14ac:dyDescent="0.25"/>
    <row r="270" x14ac:dyDescent="0.25"/>
    <row r="271" x14ac:dyDescent="0.25"/>
    <row r="272" x14ac:dyDescent="0.25"/>
    <row r="274" x14ac:dyDescent="0.25"/>
    <row r="276" x14ac:dyDescent="0.25"/>
    <row r="277" x14ac:dyDescent="0.25"/>
    <row r="278" x14ac:dyDescent="0.25"/>
    <row r="280" x14ac:dyDescent="0.25"/>
    <row r="282" x14ac:dyDescent="0.25"/>
    <row r="284" x14ac:dyDescent="0.25"/>
    <row r="285" x14ac:dyDescent="0.25"/>
    <row r="286" x14ac:dyDescent="0.25"/>
    <row r="287" x14ac:dyDescent="0.25"/>
    <row r="288" x14ac:dyDescent="0.25"/>
    <row r="290" x14ac:dyDescent="0.25"/>
    <row r="292" x14ac:dyDescent="0.25"/>
    <row r="294" x14ac:dyDescent="0.25"/>
    <row r="296" x14ac:dyDescent="0.25"/>
    <row r="298" x14ac:dyDescent="0.25"/>
    <row r="300" x14ac:dyDescent="0.25"/>
    <row r="301" x14ac:dyDescent="0.25"/>
    <row r="302" x14ac:dyDescent="0.25"/>
    <row r="303" x14ac:dyDescent="0.25"/>
    <row r="304" x14ac:dyDescent="0.25"/>
    <row r="306" x14ac:dyDescent="0.25"/>
    <row r="308" x14ac:dyDescent="0.25"/>
    <row r="310" x14ac:dyDescent="0.25"/>
    <row r="312" x14ac:dyDescent="0.25"/>
    <row r="314" x14ac:dyDescent="0.25"/>
    <row r="316" x14ac:dyDescent="0.25"/>
    <row r="317" x14ac:dyDescent="0.25"/>
    <row r="318" x14ac:dyDescent="0.25"/>
    <row r="319" x14ac:dyDescent="0.25"/>
    <row r="320" x14ac:dyDescent="0.25"/>
    <row r="322" x14ac:dyDescent="0.25"/>
    <row r="324" x14ac:dyDescent="0.25"/>
    <row r="326" x14ac:dyDescent="0.25"/>
    <row r="328" x14ac:dyDescent="0.25"/>
    <row r="330" x14ac:dyDescent="0.25"/>
    <row r="332" x14ac:dyDescent="0.25"/>
    <row r="333" x14ac:dyDescent="0.25"/>
    <row r="334" x14ac:dyDescent="0.25"/>
    <row r="335" x14ac:dyDescent="0.25"/>
    <row r="336" x14ac:dyDescent="0.25"/>
    <row r="338" x14ac:dyDescent="0.25"/>
    <row r="340" x14ac:dyDescent="0.25"/>
    <row r="342" x14ac:dyDescent="0.25"/>
    <row r="344" x14ac:dyDescent="0.25"/>
    <row r="346" x14ac:dyDescent="0.25"/>
    <row r="348" x14ac:dyDescent="0.25"/>
    <row r="349" x14ac:dyDescent="0.25"/>
    <row r="350" x14ac:dyDescent="0.25"/>
    <row r="351" x14ac:dyDescent="0.25"/>
    <row r="352" x14ac:dyDescent="0.25"/>
    <row r="354" x14ac:dyDescent="0.25"/>
    <row r="356" x14ac:dyDescent="0.25"/>
    <row r="358" x14ac:dyDescent="0.25"/>
    <row r="360" x14ac:dyDescent="0.25"/>
    <row r="362" x14ac:dyDescent="0.25"/>
    <row r="364" x14ac:dyDescent="0.25"/>
    <row r="365" x14ac:dyDescent="0.25"/>
    <row r="366" x14ac:dyDescent="0.25"/>
    <row r="367" x14ac:dyDescent="0.25"/>
    <row r="368" x14ac:dyDescent="0.25"/>
    <row r="370" x14ac:dyDescent="0.25"/>
    <row r="372" x14ac:dyDescent="0.25"/>
    <row r="374" x14ac:dyDescent="0.25"/>
    <row r="376" x14ac:dyDescent="0.25"/>
    <row r="378" x14ac:dyDescent="0.25"/>
    <row r="380" x14ac:dyDescent="0.25"/>
    <row r="382" x14ac:dyDescent="0.25"/>
    <row r="384" x14ac:dyDescent="0.25"/>
    <row r="386" x14ac:dyDescent="0.25"/>
    <row r="388" x14ac:dyDescent="0.25"/>
    <row r="390" x14ac:dyDescent="0.25"/>
    <row r="392" x14ac:dyDescent="0.25"/>
    <row r="394" x14ac:dyDescent="0.25"/>
    <row r="396" x14ac:dyDescent="0.25"/>
    <row r="398" x14ac:dyDescent="0.25"/>
    <row r="400" x14ac:dyDescent="0.25"/>
    <row r="402" x14ac:dyDescent="0.25"/>
    <row r="404" x14ac:dyDescent="0.25"/>
    <row r="406" x14ac:dyDescent="0.25"/>
    <row r="408" x14ac:dyDescent="0.25"/>
    <row r="410" x14ac:dyDescent="0.25"/>
    <row r="412" x14ac:dyDescent="0.25"/>
    <row r="414" x14ac:dyDescent="0.25"/>
    <row r="416" x14ac:dyDescent="0.25"/>
    <row r="418" x14ac:dyDescent="0.25"/>
    <row r="420" x14ac:dyDescent="0.25"/>
    <row r="422" x14ac:dyDescent="0.25"/>
    <row r="424" x14ac:dyDescent="0.25"/>
    <row r="426" x14ac:dyDescent="0.25"/>
    <row r="428" x14ac:dyDescent="0.25"/>
    <row r="430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4" x14ac:dyDescent="0.25"/>
    <row r="446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20" x14ac:dyDescent="0.25"/>
    <row r="1022" x14ac:dyDescent="0.25"/>
    <row r="1024" x14ac:dyDescent="0.25"/>
    <row r="1026" x14ac:dyDescent="0.25"/>
    <row r="1028" x14ac:dyDescent="0.25"/>
    <row r="1030" x14ac:dyDescent="0.25"/>
    <row r="1032" x14ac:dyDescent="0.25"/>
    <row r="1034" x14ac:dyDescent="0.25"/>
    <row r="1036" x14ac:dyDescent="0.25"/>
    <row r="1038" x14ac:dyDescent="0.25"/>
    <row r="1040" x14ac:dyDescent="0.25"/>
    <row r="1042" x14ac:dyDescent="0.25"/>
    <row r="1044" x14ac:dyDescent="0.25"/>
    <row r="1046" x14ac:dyDescent="0.25"/>
    <row r="1048" x14ac:dyDescent="0.25"/>
    <row r="1050" x14ac:dyDescent="0.25"/>
    <row r="1052" x14ac:dyDescent="0.25"/>
    <row r="1054" x14ac:dyDescent="0.25"/>
    <row r="1056" x14ac:dyDescent="0.25"/>
    <row r="1058" x14ac:dyDescent="0.25"/>
    <row r="1060" x14ac:dyDescent="0.25"/>
    <row r="1062" x14ac:dyDescent="0.25"/>
    <row r="1064" x14ac:dyDescent="0.25"/>
    <row r="1066" x14ac:dyDescent="0.25"/>
    <row r="1068" x14ac:dyDescent="0.25"/>
    <row r="1070" x14ac:dyDescent="0.25"/>
    <row r="1072" x14ac:dyDescent="0.25"/>
    <row r="1074" x14ac:dyDescent="0.25"/>
    <row r="1076" x14ac:dyDescent="0.25"/>
    <row r="1078" x14ac:dyDescent="0.25"/>
    <row r="1080" x14ac:dyDescent="0.25"/>
    <row r="1082" x14ac:dyDescent="0.25"/>
    <row r="1084" x14ac:dyDescent="0.25"/>
    <row r="1086" x14ac:dyDescent="0.25"/>
    <row r="1088" x14ac:dyDescent="0.25"/>
    <row r="1090" x14ac:dyDescent="0.25"/>
    <row r="1092" x14ac:dyDescent="0.25"/>
    <row r="1094" x14ac:dyDescent="0.25"/>
    <row r="1096" x14ac:dyDescent="0.25"/>
    <row r="1098" x14ac:dyDescent="0.25"/>
    <row r="1100" x14ac:dyDescent="0.25"/>
    <row r="1102" x14ac:dyDescent="0.25"/>
    <row r="1104" x14ac:dyDescent="0.25"/>
    <row r="1106" x14ac:dyDescent="0.25"/>
    <row r="1108" x14ac:dyDescent="0.25"/>
    <row r="1110" x14ac:dyDescent="0.25"/>
    <row r="1112" x14ac:dyDescent="0.25"/>
    <row r="1114" x14ac:dyDescent="0.25"/>
    <row r="1116" x14ac:dyDescent="0.25"/>
    <row r="1118" x14ac:dyDescent="0.25"/>
    <row r="1120" x14ac:dyDescent="0.25"/>
    <row r="1122" x14ac:dyDescent="0.25"/>
    <row r="1124" x14ac:dyDescent="0.25"/>
    <row r="1126" x14ac:dyDescent="0.25"/>
    <row r="1128" x14ac:dyDescent="0.25"/>
    <row r="1130" x14ac:dyDescent="0.25"/>
    <row r="1132" x14ac:dyDescent="0.25"/>
    <row r="1134" x14ac:dyDescent="0.25"/>
    <row r="1135" x14ac:dyDescent="0.25"/>
    <row r="1136" x14ac:dyDescent="0.25"/>
    <row r="1138" x14ac:dyDescent="0.25"/>
    <row r="1140" x14ac:dyDescent="0.25"/>
    <row r="1142" x14ac:dyDescent="0.25"/>
    <row r="1144" x14ac:dyDescent="0.25"/>
    <row r="1146" x14ac:dyDescent="0.25"/>
    <row r="1148" x14ac:dyDescent="0.25"/>
    <row r="1150" x14ac:dyDescent="0.25"/>
    <row r="1151" x14ac:dyDescent="0.25"/>
    <row r="1152" x14ac:dyDescent="0.25"/>
    <row r="1154" x14ac:dyDescent="0.25"/>
    <row r="1156" x14ac:dyDescent="0.25"/>
    <row r="1158" x14ac:dyDescent="0.25"/>
    <row r="1160" x14ac:dyDescent="0.25"/>
    <row r="1162" x14ac:dyDescent="0.25"/>
    <row r="1164" x14ac:dyDescent="0.25"/>
    <row r="1166" x14ac:dyDescent="0.25"/>
    <row r="1167" x14ac:dyDescent="0.25"/>
    <row r="1168" x14ac:dyDescent="0.25"/>
    <row r="1170" x14ac:dyDescent="0.25"/>
    <row r="1172" x14ac:dyDescent="0.25"/>
    <row r="1174" x14ac:dyDescent="0.25"/>
    <row r="1176" x14ac:dyDescent="0.25"/>
    <row r="1178" x14ac:dyDescent="0.25"/>
    <row r="1180" x14ac:dyDescent="0.25"/>
    <row r="1182" x14ac:dyDescent="0.25"/>
    <row r="1183" x14ac:dyDescent="0.25"/>
    <row r="1184" x14ac:dyDescent="0.25"/>
    <row r="1186" x14ac:dyDescent="0.25"/>
    <row r="1188" x14ac:dyDescent="0.25"/>
    <row r="1190" x14ac:dyDescent="0.25"/>
    <row r="1192" x14ac:dyDescent="0.25"/>
    <row r="1194" x14ac:dyDescent="0.25"/>
    <row r="1196" x14ac:dyDescent="0.25"/>
    <row r="1198" x14ac:dyDescent="0.25"/>
    <row r="1199" x14ac:dyDescent="0.25"/>
    <row r="1200" x14ac:dyDescent="0.25"/>
    <row r="1202" x14ac:dyDescent="0.25"/>
    <row r="1204" x14ac:dyDescent="0.25"/>
    <row r="1206" x14ac:dyDescent="0.25"/>
    <row r="1208" x14ac:dyDescent="0.25"/>
    <row r="1210" x14ac:dyDescent="0.25"/>
    <row r="1212" x14ac:dyDescent="0.25"/>
    <row r="1213" x14ac:dyDescent="0.25"/>
    <row r="1214" x14ac:dyDescent="0.25"/>
    <row r="1215" x14ac:dyDescent="0.25"/>
    <row r="1216" x14ac:dyDescent="0.25"/>
    <row r="1218" x14ac:dyDescent="0.25"/>
    <row r="1220" x14ac:dyDescent="0.25"/>
    <row r="1221" x14ac:dyDescent="0.25"/>
    <row r="1222" x14ac:dyDescent="0.25"/>
    <row r="1224" x14ac:dyDescent="0.25"/>
    <row r="1226" x14ac:dyDescent="0.25"/>
    <row r="1228" x14ac:dyDescent="0.25"/>
    <row r="1229" x14ac:dyDescent="0.25"/>
    <row r="1230" x14ac:dyDescent="0.25"/>
    <row r="1231" x14ac:dyDescent="0.25"/>
    <row r="1232" x14ac:dyDescent="0.25"/>
    <row r="1234" x14ac:dyDescent="0.25"/>
    <row r="1236" x14ac:dyDescent="0.25"/>
    <row r="1237" x14ac:dyDescent="0.25"/>
    <row r="1238" x14ac:dyDescent="0.25"/>
    <row r="1240" x14ac:dyDescent="0.25"/>
    <row r="1242" x14ac:dyDescent="0.25"/>
    <row r="1244" x14ac:dyDescent="0.25"/>
    <row r="1245" x14ac:dyDescent="0.25"/>
    <row r="1246" x14ac:dyDescent="0.25"/>
    <row r="1247" x14ac:dyDescent="0.25"/>
    <row r="1248" x14ac:dyDescent="0.25"/>
    <row r="1250" x14ac:dyDescent="0.25"/>
    <row r="1252" x14ac:dyDescent="0.25"/>
    <row r="1253" x14ac:dyDescent="0.25"/>
    <row r="1254" x14ac:dyDescent="0.25"/>
    <row r="1256" x14ac:dyDescent="0.25"/>
    <row r="1258" x14ac:dyDescent="0.25"/>
    <row r="1260" x14ac:dyDescent="0.25"/>
    <row r="1261" x14ac:dyDescent="0.25"/>
    <row r="1262" x14ac:dyDescent="0.25"/>
    <row r="1263" x14ac:dyDescent="0.25"/>
    <row r="1264" x14ac:dyDescent="0.25"/>
    <row r="1266" x14ac:dyDescent="0.25"/>
    <row r="1268" x14ac:dyDescent="0.25"/>
    <row r="1269" x14ac:dyDescent="0.25"/>
    <row r="1270" x14ac:dyDescent="0.25"/>
    <row r="1272" x14ac:dyDescent="0.25"/>
    <row r="1274" x14ac:dyDescent="0.25"/>
    <row r="1276" x14ac:dyDescent="0.25"/>
    <row r="1277" x14ac:dyDescent="0.25"/>
    <row r="1278" x14ac:dyDescent="0.25"/>
    <row r="1279" x14ac:dyDescent="0.25"/>
    <row r="1280" x14ac:dyDescent="0.25"/>
    <row r="1282" x14ac:dyDescent="0.25"/>
    <row r="1284" x14ac:dyDescent="0.25"/>
    <row r="1285" x14ac:dyDescent="0.25"/>
    <row r="1286" x14ac:dyDescent="0.25"/>
    <row r="1288" x14ac:dyDescent="0.25"/>
    <row r="1290" x14ac:dyDescent="0.25"/>
    <row r="1292" x14ac:dyDescent="0.25"/>
    <row r="1293" x14ac:dyDescent="0.25"/>
    <row r="1294" x14ac:dyDescent="0.25"/>
    <row r="1295" x14ac:dyDescent="0.25"/>
    <row r="1296" x14ac:dyDescent="0.25"/>
    <row r="1298" x14ac:dyDescent="0.25"/>
    <row r="1300" x14ac:dyDescent="0.25"/>
    <row r="1301" x14ac:dyDescent="0.25"/>
    <row r="1302" x14ac:dyDescent="0.25"/>
    <row r="1304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4" x14ac:dyDescent="0.25"/>
    <row r="1316" x14ac:dyDescent="0.25"/>
    <row r="1317" x14ac:dyDescent="0.25"/>
    <row r="1318" x14ac:dyDescent="0.25"/>
    <row r="1319" x14ac:dyDescent="0.25"/>
    <row r="1320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30" x14ac:dyDescent="0.25"/>
    <row r="1332" x14ac:dyDescent="0.25"/>
    <row r="1333" x14ac:dyDescent="0.25"/>
    <row r="1334" x14ac:dyDescent="0.25"/>
    <row r="1335" x14ac:dyDescent="0.25"/>
    <row r="1336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</sheetData>
  <mergeCells count="7">
    <mergeCell ref="A55:AB55"/>
    <mergeCell ref="B61:AB61"/>
    <mergeCell ref="B50:AB50"/>
    <mergeCell ref="A1:AB1"/>
    <mergeCell ref="A2:Z2"/>
    <mergeCell ref="A31:AB31"/>
    <mergeCell ref="A38:AB38"/>
  </mergeCells>
  <pageMargins left="0.31496062992125984" right="0.31496062992125984" top="0.35433070866141736" bottom="0.35433070866141736" header="0.31496062992125984" footer="0.31496062992125984"/>
  <pageSetup paperSize="9" scale="49" fitToHeight="2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536"/>
  <sheetViews>
    <sheetView topLeftCell="A46" zoomScale="77" zoomScaleNormal="77" workbookViewId="0">
      <selection activeCell="D61" sqref="D61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5703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2.57031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5.42578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6" style="8" customWidth="1"/>
    <col min="24" max="25" width="12.7109375" style="8" bestFit="1" customWidth="1"/>
    <col min="26" max="26" width="13.8554687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hidden="1" customWidth="1"/>
    <col min="32" max="32" width="11.5703125" style="8" customWidth="1"/>
    <col min="33" max="16384" width="9.140625" style="8"/>
  </cols>
  <sheetData>
    <row r="1" spans="1:32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2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46189</v>
      </c>
      <c r="AB2" s="95">
        <v>0.41666666666666669</v>
      </c>
      <c r="AC2" s="35"/>
    </row>
    <row r="3" spans="1:32" ht="57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2" ht="36" customHeight="1" x14ac:dyDescent="0.25">
      <c r="A4" s="9" t="s">
        <v>29</v>
      </c>
      <c r="B4" s="115" t="s">
        <v>17</v>
      </c>
      <c r="C4" s="116">
        <f>IF(B4="","",VLOOKUP(AD4,Varsayımlar!$B:$Q,3,0))</f>
        <v>8698829380698</v>
      </c>
      <c r="D4" s="116" t="s">
        <v>476</v>
      </c>
      <c r="E4" s="117" t="s">
        <v>37</v>
      </c>
      <c r="F4" s="115" t="s">
        <v>474</v>
      </c>
      <c r="G4" s="115" t="s">
        <v>475</v>
      </c>
      <c r="H4" s="115" t="str">
        <f>IF(B4="","",VLOOKUP(AD4,Varsayımlar!$B:$Q,5,0))</f>
        <v>TORTİLLAS 25 CM 4 PCS 260G</v>
      </c>
      <c r="I4" s="115">
        <f>IF(B4="","",VLOOKUP(AD4,Varsayımlar!B:T,19,0))</f>
        <v>0</v>
      </c>
      <c r="J4" s="115" t="str">
        <f>IF(B4="","",VLOOKUP(AD4,Varsayımlar!$B:$Q,6,0))</f>
        <v>SADE</v>
      </c>
      <c r="K4" s="115">
        <v>2016</v>
      </c>
      <c r="L4" s="115"/>
      <c r="M4" s="115">
        <f>K4/84</f>
        <v>24</v>
      </c>
      <c r="N4" s="115"/>
      <c r="O4" s="115">
        <v>8</v>
      </c>
      <c r="P4" s="115">
        <f>IF(B4="","",VLOOKUP(AD4,Varsayımlar!$B:$Q,7,0)*K4)</f>
        <v>60480</v>
      </c>
      <c r="Q4" s="115">
        <f>IF(B4="","",VLOOKUP(AD4,Varsayımlar!$B:$Q,8,0))</f>
        <v>25</v>
      </c>
      <c r="R4" s="115" t="str">
        <f>IF(B4="","",VLOOKUP(AD4,Varsayımlar!$B:$Q,9,0))</f>
        <v>SOFT</v>
      </c>
      <c r="S4" s="115">
        <f>IF(B4="","",VLOOKUP(AD4,Varsayımlar!$B:$Q,10,0))</f>
        <v>4</v>
      </c>
      <c r="T4" s="115">
        <f>IF(B4="","",VLOOKUP(AD4,Varsayımlar!$B:$Q,11,0))</f>
        <v>30</v>
      </c>
      <c r="U4" s="115">
        <f>IF(B4="","",VLOOKUP(AD4,Varsayımlar!$B:$Q,12,0))</f>
        <v>260</v>
      </c>
      <c r="V4" s="115" t="str">
        <f>IF(B4="","",VLOOKUP(AD4,Varsayımlar!$B:$Q,13,0))</f>
        <v>YURTDIŞI</v>
      </c>
      <c r="W4" s="115">
        <f>IF(B4="","",VLOOKUP(AD4,Varsayımlar!$B:$Q,14,0))</f>
        <v>6</v>
      </c>
      <c r="X4" s="118">
        <v>46185</v>
      </c>
      <c r="Y4" s="118">
        <v>46368</v>
      </c>
      <c r="Z4" s="115">
        <v>26061225</v>
      </c>
      <c r="AA4" s="115" t="str">
        <f>IF(B4="","",VLOOKUP(AD4,Varsayımlar!$B:$Q,15,0))</f>
        <v>TRİTON -SKT ATILACAK</v>
      </c>
      <c r="AB4" s="115" t="str">
        <f>IF(B4="","",VLOOKUP(AD4,Varsayımlar!$B:$Q,16,0))</f>
        <v>24-26 CM</v>
      </c>
      <c r="AC4" s="64"/>
      <c r="AD4" s="61" t="str">
        <f>IF(B4="","",CONCATENATE(B4,E4))</f>
        <v>LLC TRİTONMUTLUKAL WHEAT TORTILLA</v>
      </c>
      <c r="AE4" s="8" t="s">
        <v>599</v>
      </c>
      <c r="AF4" s="8" t="s">
        <v>140</v>
      </c>
    </row>
    <row r="5" spans="1:32" ht="36" customHeight="1" x14ac:dyDescent="0.25">
      <c r="A5" s="9" t="s">
        <v>122</v>
      </c>
      <c r="B5" s="77" t="s">
        <v>17</v>
      </c>
      <c r="C5" s="76">
        <f>IF(B5="","",VLOOKUP(AD5,Varsayımlar!$B:$Q,3,0))</f>
        <v>8698829380698</v>
      </c>
      <c r="D5" s="76" t="s">
        <v>478</v>
      </c>
      <c r="E5" s="119" t="s">
        <v>37</v>
      </c>
      <c r="F5" s="77" t="s">
        <v>479</v>
      </c>
      <c r="G5" s="77" t="s">
        <v>480</v>
      </c>
      <c r="H5" s="77" t="str">
        <f>IF(B5="","",VLOOKUP(AD5,Varsayımlar!$B:$Q,5,0))</f>
        <v>TORTİLLAS 25 CM 4 PCS 260G</v>
      </c>
      <c r="I5" s="77">
        <f>IF(B5="","",VLOOKUP(AD5,Varsayımlar!B:T,19,0))</f>
        <v>0</v>
      </c>
      <c r="J5" s="77" t="str">
        <f>IF(B5="","",VLOOKUP(AD5,Varsayımlar!$B:$Q,6,0))</f>
        <v>SADE</v>
      </c>
      <c r="K5" s="77">
        <v>2436</v>
      </c>
      <c r="L5" s="77"/>
      <c r="M5" s="77">
        <f t="shared" ref="M5:M29" si="0">K5/84</f>
        <v>29</v>
      </c>
      <c r="N5" s="77"/>
      <c r="O5" s="77">
        <v>27</v>
      </c>
      <c r="P5" s="77">
        <f>IF(B5="","",VLOOKUP(AD5,Varsayımlar!$B:$Q,7,0)*K5)</f>
        <v>73080</v>
      </c>
      <c r="Q5" s="77">
        <f>IF(B5="","",VLOOKUP(AD5,Varsayımlar!$B:$Q,8,0))</f>
        <v>25</v>
      </c>
      <c r="R5" s="77" t="str">
        <f>IF(B5="","",VLOOKUP(AD5,Varsayımlar!$B:$Q,9,0))</f>
        <v>SOFT</v>
      </c>
      <c r="S5" s="77">
        <f>IF(B5="","",VLOOKUP(AD5,Varsayımlar!$B:$Q,10,0))</f>
        <v>4</v>
      </c>
      <c r="T5" s="77">
        <f>IF(B5="","",VLOOKUP(AD5,Varsayımlar!$B:$Q,11,0))</f>
        <v>30</v>
      </c>
      <c r="U5" s="77">
        <f>IF(B5="","",VLOOKUP(AD5,Varsayımlar!$B:$Q,12,0))</f>
        <v>260</v>
      </c>
      <c r="V5" s="77" t="str">
        <f>IF(B5="","",VLOOKUP(AD5,Varsayımlar!$B:$Q,13,0))</f>
        <v>YURTDIŞI</v>
      </c>
      <c r="W5" s="77">
        <f>IF(B5="","",VLOOKUP(AD5,Varsayımlar!$B:$Q,14,0))</f>
        <v>6</v>
      </c>
      <c r="X5" s="78">
        <v>46186</v>
      </c>
      <c r="Y5" s="78">
        <v>46369</v>
      </c>
      <c r="Z5" s="77">
        <v>26061325</v>
      </c>
      <c r="AA5" s="77" t="str">
        <f>IF(B5="","",VLOOKUP(AD5,Varsayımlar!$B:$Q,15,0))</f>
        <v>TRİTON -SKT ATILACAK</v>
      </c>
      <c r="AB5" s="77" t="str">
        <f>IF(B5="","",VLOOKUP(AD5,Varsayımlar!$B:$Q,16,0))</f>
        <v>24-26 CM</v>
      </c>
      <c r="AC5" s="64"/>
      <c r="AD5" s="61" t="str">
        <f t="shared" ref="AD5:AD29" si="1">IF(B5="","",CONCATENATE(B5,E5))</f>
        <v>LLC TRİTONMUTLUKAL WHEAT TORTILLA</v>
      </c>
    </row>
    <row r="6" spans="1:32" ht="36" customHeight="1" x14ac:dyDescent="0.25">
      <c r="A6" s="9" t="s">
        <v>123</v>
      </c>
      <c r="B6" s="70" t="s">
        <v>17</v>
      </c>
      <c r="C6" s="71">
        <f>IF(B6="","",VLOOKUP(AD6,Varsayımlar!$B:$Q,3,0))</f>
        <v>8698829380698</v>
      </c>
      <c r="D6" s="71" t="s">
        <v>481</v>
      </c>
      <c r="E6" s="106" t="s">
        <v>37</v>
      </c>
      <c r="F6" s="70" t="s">
        <v>482</v>
      </c>
      <c r="G6" s="70" t="s">
        <v>483</v>
      </c>
      <c r="H6" s="70" t="str">
        <f>IF(B6="","",VLOOKUP(AD6,Varsayımlar!$B:$Q,5,0))</f>
        <v>TORTİLLAS 25 CM 4 PCS 260G</v>
      </c>
      <c r="I6" s="70">
        <f>IF(B6="","",VLOOKUP(AD6,Varsayımlar!B:T,19,0))</f>
        <v>0</v>
      </c>
      <c r="J6" s="70" t="str">
        <f>IF(B6="","",VLOOKUP(AD6,Varsayımlar!$B:$Q,6,0))</f>
        <v>SADE</v>
      </c>
      <c r="K6" s="70">
        <v>1344</v>
      </c>
      <c r="L6" s="70"/>
      <c r="M6" s="70">
        <f>K6/84</f>
        <v>16</v>
      </c>
      <c r="N6" s="70"/>
      <c r="O6" s="70">
        <v>16</v>
      </c>
      <c r="P6" s="70">
        <f>IF(B6="","",VLOOKUP(AD6,Varsayımlar!$B:$Q,7,0)*K6)</f>
        <v>40320</v>
      </c>
      <c r="Q6" s="70">
        <f>IF(B6="","",VLOOKUP(AD6,Varsayımlar!$B:$Q,8,0))</f>
        <v>25</v>
      </c>
      <c r="R6" s="70" t="str">
        <f>IF(B6="","",VLOOKUP(AD6,Varsayımlar!$B:$Q,9,0))</f>
        <v>SOFT</v>
      </c>
      <c r="S6" s="70">
        <f>IF(B6="","",VLOOKUP(AD6,Varsayımlar!$B:$Q,10,0))</f>
        <v>4</v>
      </c>
      <c r="T6" s="70">
        <f>IF(B6="","",VLOOKUP(AD6,Varsayımlar!$B:$Q,11,0))</f>
        <v>30</v>
      </c>
      <c r="U6" s="70">
        <f>IF(B6="","",VLOOKUP(AD6,Varsayımlar!$B:$Q,12,0))</f>
        <v>260</v>
      </c>
      <c r="V6" s="70" t="str">
        <f>IF(B6="","",VLOOKUP(AD6,Varsayımlar!$B:$Q,13,0))</f>
        <v>YURTDIŞI</v>
      </c>
      <c r="W6" s="70">
        <f>IF(B6="","",VLOOKUP(AD6,Varsayımlar!$B:$Q,14,0))</f>
        <v>6</v>
      </c>
      <c r="X6" s="73">
        <v>46188</v>
      </c>
      <c r="Y6" s="73">
        <v>46371</v>
      </c>
      <c r="Z6" s="70">
        <v>26061525</v>
      </c>
      <c r="AA6" s="70" t="str">
        <f>IF(B6="","",VLOOKUP(AD6,Varsayımlar!$B:$Q,15,0))</f>
        <v>TRİTON -SKT ATILACAK</v>
      </c>
      <c r="AB6" s="70" t="str">
        <f>IF(B6="","",VLOOKUP(AD6,Varsayımlar!$B:$Q,16,0))</f>
        <v>24-26 CM</v>
      </c>
      <c r="AC6" s="64"/>
      <c r="AD6" s="61" t="str">
        <f>IF(B6="","",CONCATENATE(B6,E6))</f>
        <v>LLC TRİTONMUTLUKAL WHEAT TORTILLA</v>
      </c>
    </row>
    <row r="7" spans="1:32" ht="36" customHeight="1" x14ac:dyDescent="0.25">
      <c r="A7" s="9" t="s">
        <v>124</v>
      </c>
      <c r="B7" s="115" t="s">
        <v>17</v>
      </c>
      <c r="C7" s="116">
        <f>IF(B7="","",VLOOKUP(AD7,Varsayımlar!$B:$Q,3,0))</f>
        <v>8698829380698</v>
      </c>
      <c r="D7" s="116" t="s">
        <v>490</v>
      </c>
      <c r="E7" s="117" t="s">
        <v>37</v>
      </c>
      <c r="F7" s="115" t="s">
        <v>491</v>
      </c>
      <c r="G7" s="115" t="s">
        <v>492</v>
      </c>
      <c r="H7" s="115" t="str">
        <f>IF(B7="","",VLOOKUP(AD7,Varsayımlar!$B:$Q,5,0))</f>
        <v>TORTİLLAS 25 CM 4 PCS 260G</v>
      </c>
      <c r="I7" s="115">
        <f>IF(B7="","",VLOOKUP(AD7,Varsayımlar!B:T,19,0))</f>
        <v>0</v>
      </c>
      <c r="J7" s="115" t="str">
        <f>IF(B7="","",VLOOKUP(AD7,Varsayımlar!$B:$Q,6,0))</f>
        <v>SADE</v>
      </c>
      <c r="K7" s="115">
        <v>588</v>
      </c>
      <c r="L7" s="115"/>
      <c r="M7" s="115">
        <f>K7/84</f>
        <v>7</v>
      </c>
      <c r="N7" s="115"/>
      <c r="O7" s="115">
        <v>7</v>
      </c>
      <c r="P7" s="115">
        <f>IF(B7="","",VLOOKUP(AD7,Varsayımlar!$B:$Q,7,0)*K7)</f>
        <v>17640</v>
      </c>
      <c r="Q7" s="115">
        <f>IF(B7="","",VLOOKUP(AD7,Varsayımlar!$B:$Q,8,0))</f>
        <v>25</v>
      </c>
      <c r="R7" s="115" t="str">
        <f>IF(B7="","",VLOOKUP(AD7,Varsayımlar!$B:$Q,9,0))</f>
        <v>SOFT</v>
      </c>
      <c r="S7" s="115">
        <f>IF(B7="","",VLOOKUP(AD7,Varsayımlar!$B:$Q,10,0))</f>
        <v>4</v>
      </c>
      <c r="T7" s="115">
        <f>IF(B7="","",VLOOKUP(AD7,Varsayımlar!$B:$Q,11,0))</f>
        <v>30</v>
      </c>
      <c r="U7" s="115">
        <f>IF(B7="","",VLOOKUP(AD7,Varsayımlar!$B:$Q,12,0))</f>
        <v>260</v>
      </c>
      <c r="V7" s="115" t="str">
        <f>IF(B7="","",VLOOKUP(AD7,Varsayımlar!$B:$Q,13,0))</f>
        <v>YURTDIŞI</v>
      </c>
      <c r="W7" s="115">
        <f>IF(B7="","",VLOOKUP(AD7,Varsayımlar!$B:$Q,14,0))</f>
        <v>6</v>
      </c>
      <c r="X7" s="118">
        <v>46190</v>
      </c>
      <c r="Y7" s="118">
        <v>46373</v>
      </c>
      <c r="Z7" s="115">
        <v>26061725</v>
      </c>
      <c r="AA7" s="115" t="str">
        <f>IF(B7="","",VLOOKUP(AD7,Varsayımlar!$B:$Q,15,0))</f>
        <v>TRİTON -SKT ATILACAK</v>
      </c>
      <c r="AB7" s="115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2" ht="36" customHeight="1" x14ac:dyDescent="0.25">
      <c r="A8" s="9" t="s">
        <v>125</v>
      </c>
      <c r="B8" s="115" t="s">
        <v>17</v>
      </c>
      <c r="C8" s="116">
        <f>IF(B8="","",VLOOKUP(AD8,Varsayımlar!$B:$Q,3,0))</f>
        <v>8698829380698</v>
      </c>
      <c r="D8" s="116" t="s">
        <v>490</v>
      </c>
      <c r="E8" s="117" t="s">
        <v>37</v>
      </c>
      <c r="F8" s="115" t="s">
        <v>491</v>
      </c>
      <c r="G8" s="115" t="s">
        <v>493</v>
      </c>
      <c r="H8" s="115" t="str">
        <f>IF(B8="","",VLOOKUP(AD8,Varsayımlar!$B:$Q,5,0))</f>
        <v>TORTİLLAS 25 CM 4 PCS 260G</v>
      </c>
      <c r="I8" s="115">
        <f>IF(B8="","",VLOOKUP(AD8,Varsayımlar!B:T,19,0))</f>
        <v>0</v>
      </c>
      <c r="J8" s="115" t="str">
        <f>IF(B8="","",VLOOKUP(AD8,Varsayımlar!$B:$Q,6,0))</f>
        <v>SADE</v>
      </c>
      <c r="K8" s="115">
        <v>1848</v>
      </c>
      <c r="L8" s="115"/>
      <c r="M8" s="115">
        <f>K8/84</f>
        <v>22</v>
      </c>
      <c r="N8" s="115"/>
      <c r="O8" s="115">
        <v>22</v>
      </c>
      <c r="P8" s="115">
        <f>IF(B8="","",VLOOKUP(AD8,Varsayımlar!$B:$Q,7,0)*K8)</f>
        <v>55440</v>
      </c>
      <c r="Q8" s="115">
        <f>IF(B8="","",VLOOKUP(AD8,Varsayımlar!$B:$Q,8,0))</f>
        <v>25</v>
      </c>
      <c r="R8" s="115" t="str">
        <f>IF(B8="","",VLOOKUP(AD8,Varsayımlar!$B:$Q,9,0))</f>
        <v>SOFT</v>
      </c>
      <c r="S8" s="115">
        <f>IF(B8="","",VLOOKUP(AD8,Varsayımlar!$B:$Q,10,0))</f>
        <v>4</v>
      </c>
      <c r="T8" s="115">
        <f>IF(B8="","",VLOOKUP(AD8,Varsayımlar!$B:$Q,11,0))</f>
        <v>30</v>
      </c>
      <c r="U8" s="115">
        <f>IF(B8="","",VLOOKUP(AD8,Varsayımlar!$B:$Q,12,0))</f>
        <v>260</v>
      </c>
      <c r="V8" s="115" t="str">
        <f>IF(B8="","",VLOOKUP(AD8,Varsayımlar!$B:$Q,13,0))</f>
        <v>YURTDIŞI</v>
      </c>
      <c r="W8" s="115">
        <f>IF(B8="","",VLOOKUP(AD8,Varsayımlar!$B:$Q,14,0))</f>
        <v>6</v>
      </c>
      <c r="X8" s="118">
        <v>46190</v>
      </c>
      <c r="Y8" s="118">
        <v>46373</v>
      </c>
      <c r="Z8" s="115">
        <v>26061725</v>
      </c>
      <c r="AA8" s="115" t="str">
        <f>IF(B8="","",VLOOKUP(AD8,Varsayımlar!$B:$Q,15,0))</f>
        <v>TRİTON -SKT ATILACAK</v>
      </c>
      <c r="AB8" s="115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2" ht="36" hidden="1" customHeight="1" x14ac:dyDescent="0.25">
      <c r="A9" s="9" t="s">
        <v>133</v>
      </c>
      <c r="B9" s="120" t="s">
        <v>17</v>
      </c>
      <c r="C9" s="121">
        <f>IF(B9="","",VLOOKUP(AD9,Varsayımlar!$B:$Q,3,0))</f>
        <v>8698829380698</v>
      </c>
      <c r="D9" s="121" t="s">
        <v>494</v>
      </c>
      <c r="E9" s="122" t="s">
        <v>37</v>
      </c>
      <c r="F9" s="120" t="s">
        <v>495</v>
      </c>
      <c r="G9" s="120" t="s">
        <v>496</v>
      </c>
      <c r="H9" s="120" t="str">
        <f>IF(B9="","",VLOOKUP(AD9,Varsayımlar!$B:$Q,5,0))</f>
        <v>TORTİLLAS 25 CM 4 PCS 260G</v>
      </c>
      <c r="I9" s="120">
        <f>IF(B9="","",VLOOKUP(AD9,Varsayımlar!B:T,19,0))</f>
        <v>0</v>
      </c>
      <c r="J9" s="120" t="str">
        <f>IF(B9="","",VLOOKUP(AD9,Varsayımlar!$B:$Q,6,0))</f>
        <v>SADE</v>
      </c>
      <c r="K9" s="120">
        <v>1428</v>
      </c>
      <c r="L9" s="120"/>
      <c r="M9" s="120">
        <f t="shared" si="0"/>
        <v>17</v>
      </c>
      <c r="N9" s="120"/>
      <c r="O9" s="120">
        <v>15</v>
      </c>
      <c r="P9" s="120">
        <f>IF(B9="","",VLOOKUP(AD9,Varsayımlar!$B:$Q,7,0)*K9)</f>
        <v>42840</v>
      </c>
      <c r="Q9" s="120">
        <f>IF(B9="","",VLOOKUP(AD9,Varsayımlar!$B:$Q,8,0))</f>
        <v>25</v>
      </c>
      <c r="R9" s="120" t="str">
        <f>IF(B9="","",VLOOKUP(AD9,Varsayımlar!$B:$Q,9,0))</f>
        <v>SOFT</v>
      </c>
      <c r="S9" s="120">
        <f>IF(B9="","",VLOOKUP(AD9,Varsayımlar!$B:$Q,10,0))</f>
        <v>4</v>
      </c>
      <c r="T9" s="120">
        <f>IF(B9="","",VLOOKUP(AD9,Varsayımlar!$B:$Q,11,0))</f>
        <v>30</v>
      </c>
      <c r="U9" s="120">
        <f>IF(B9="","",VLOOKUP(AD9,Varsayımlar!$B:$Q,12,0))</f>
        <v>260</v>
      </c>
      <c r="V9" s="120" t="str">
        <f>IF(B9="","",VLOOKUP(AD9,Varsayımlar!$B:$Q,13,0))</f>
        <v>YURTDIŞI</v>
      </c>
      <c r="W9" s="120">
        <f>IF(B9="","",VLOOKUP(AD9,Varsayımlar!$B:$Q,14,0))</f>
        <v>6</v>
      </c>
      <c r="X9" s="123">
        <v>46191</v>
      </c>
      <c r="Y9" s="123">
        <v>46374</v>
      </c>
      <c r="Z9" s="120">
        <v>26061825</v>
      </c>
      <c r="AA9" s="120" t="str">
        <f>IF(B9="","",VLOOKUP(AD9,Varsayımlar!$B:$Q,15,0))</f>
        <v>TRİTON -SKT ATILACAK</v>
      </c>
      <c r="AB9" s="120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2" ht="36" hidden="1" customHeight="1" x14ac:dyDescent="0.25">
      <c r="A10" s="9" t="s">
        <v>134</v>
      </c>
      <c r="B10" s="120" t="s">
        <v>17</v>
      </c>
      <c r="C10" s="121">
        <f>IF(B10="","",VLOOKUP(AD10,Varsayımlar!$B:$Q,3,0))</f>
        <v>8698829380698</v>
      </c>
      <c r="D10" s="121" t="s">
        <v>494</v>
      </c>
      <c r="E10" s="122" t="s">
        <v>37</v>
      </c>
      <c r="F10" s="120" t="s">
        <v>495</v>
      </c>
      <c r="G10" s="120" t="s">
        <v>497</v>
      </c>
      <c r="H10" s="120" t="str">
        <f>IF(B10="","",VLOOKUP(AD10,Varsayımlar!$B:$Q,5,0))</f>
        <v>TORTİLLAS 25 CM 4 PCS 260G</v>
      </c>
      <c r="I10" s="120">
        <f>IF(B10="","",VLOOKUP(AD10,Varsayımlar!B:T,19,0))</f>
        <v>0</v>
      </c>
      <c r="J10" s="120" t="str">
        <f>IF(B10="","",VLOOKUP(AD10,Varsayımlar!$B:$Q,6,0))</f>
        <v>SADE</v>
      </c>
      <c r="K10" s="120">
        <v>1008</v>
      </c>
      <c r="L10" s="120"/>
      <c r="M10" s="120">
        <f t="shared" si="0"/>
        <v>12</v>
      </c>
      <c r="N10" s="120"/>
      <c r="O10" s="120">
        <v>10</v>
      </c>
      <c r="P10" s="120">
        <f>IF(B10="","",VLOOKUP(AD10,Varsayımlar!$B:$Q,7,0)*K10)</f>
        <v>30240</v>
      </c>
      <c r="Q10" s="120">
        <f>IF(B10="","",VLOOKUP(AD10,Varsayımlar!$B:$Q,8,0))</f>
        <v>25</v>
      </c>
      <c r="R10" s="120" t="str">
        <f>IF(B10="","",VLOOKUP(AD10,Varsayımlar!$B:$Q,9,0))</f>
        <v>SOFT</v>
      </c>
      <c r="S10" s="120">
        <f>IF(B10="","",VLOOKUP(AD10,Varsayımlar!$B:$Q,10,0))</f>
        <v>4</v>
      </c>
      <c r="T10" s="120">
        <f>IF(B10="","",VLOOKUP(AD10,Varsayımlar!$B:$Q,11,0))</f>
        <v>30</v>
      </c>
      <c r="U10" s="120">
        <f>IF(B10="","",VLOOKUP(AD10,Varsayımlar!$B:$Q,12,0))</f>
        <v>260</v>
      </c>
      <c r="V10" s="120" t="str">
        <f>IF(B10="","",VLOOKUP(AD10,Varsayımlar!$B:$Q,13,0))</f>
        <v>YURTDIŞI</v>
      </c>
      <c r="W10" s="120">
        <f>IF(B10="","",VLOOKUP(AD10,Varsayımlar!$B:$Q,14,0))</f>
        <v>6</v>
      </c>
      <c r="X10" s="123">
        <v>46191</v>
      </c>
      <c r="Y10" s="123">
        <v>46374</v>
      </c>
      <c r="Z10" s="120">
        <v>26061825</v>
      </c>
      <c r="AA10" s="120" t="str">
        <f>IF(B10="","",VLOOKUP(AD10,Varsayımlar!$B:$Q,15,0))</f>
        <v>TRİTON -SKT ATILACAK</v>
      </c>
      <c r="AB10" s="120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2" ht="36" hidden="1" customHeight="1" x14ac:dyDescent="0.25">
      <c r="A11" s="9" t="s">
        <v>135</v>
      </c>
      <c r="B11" s="70" t="s">
        <v>17</v>
      </c>
      <c r="C11" s="71">
        <f>IF(B11="","",VLOOKUP(AD11,Varsayımlar!$B:$Q,3,0))</f>
        <v>8698829380698</v>
      </c>
      <c r="D11" s="71" t="s">
        <v>498</v>
      </c>
      <c r="E11" s="106" t="s">
        <v>37</v>
      </c>
      <c r="F11" s="70" t="s">
        <v>499</v>
      </c>
      <c r="G11" s="70" t="s">
        <v>500</v>
      </c>
      <c r="H11" s="70" t="str">
        <f>IF(B11="","",VLOOKUP(AD11,Varsayımlar!$B:$Q,5,0))</f>
        <v>TORTİLLAS 25 CM 4 PCS 260G</v>
      </c>
      <c r="I11" s="70">
        <f>IF(B11="","",VLOOKUP(AD11,Varsayımlar!B:T,19,0))</f>
        <v>0</v>
      </c>
      <c r="J11" s="70" t="str">
        <f>IF(B11="","",VLOOKUP(AD11,Varsayımlar!$B:$Q,6,0))</f>
        <v>SADE</v>
      </c>
      <c r="K11" s="70">
        <v>1512</v>
      </c>
      <c r="L11" s="70"/>
      <c r="M11" s="70">
        <f t="shared" si="0"/>
        <v>18</v>
      </c>
      <c r="N11" s="70"/>
      <c r="O11" s="70">
        <v>15</v>
      </c>
      <c r="P11" s="70">
        <f>IF(B11="","",VLOOKUP(AD11,Varsayımlar!$B:$Q,7,0)*K11)</f>
        <v>45360</v>
      </c>
      <c r="Q11" s="70">
        <f>IF(B11="","",VLOOKUP(AD11,Varsayımlar!$B:$Q,8,0))</f>
        <v>25</v>
      </c>
      <c r="R11" s="70" t="str">
        <f>IF(B11="","",VLOOKUP(AD11,Varsayımlar!$B:$Q,9,0))</f>
        <v>SOFT</v>
      </c>
      <c r="S11" s="70">
        <f>IF(B11="","",VLOOKUP(AD11,Varsayımlar!$B:$Q,10,0))</f>
        <v>4</v>
      </c>
      <c r="T11" s="70">
        <f>IF(B11="","",VLOOKUP(AD11,Varsayımlar!$B:$Q,11,0))</f>
        <v>30</v>
      </c>
      <c r="U11" s="70">
        <f>IF(B11="","",VLOOKUP(AD11,Varsayımlar!$B:$Q,12,0))</f>
        <v>260</v>
      </c>
      <c r="V11" s="70" t="str">
        <f>IF(B11="","",VLOOKUP(AD11,Varsayımlar!$B:$Q,13,0))</f>
        <v>YURTDIŞI</v>
      </c>
      <c r="W11" s="70">
        <f>IF(B11="","",VLOOKUP(AD11,Varsayımlar!$B:$Q,14,0))</f>
        <v>6</v>
      </c>
      <c r="X11" s="73">
        <v>46192</v>
      </c>
      <c r="Y11" s="73">
        <v>46375</v>
      </c>
      <c r="Z11" s="70">
        <v>26061925</v>
      </c>
      <c r="AA11" s="70" t="str">
        <f>IF(B11="","",VLOOKUP(AD11,Varsayımlar!$B:$Q,15,0))</f>
        <v>TRİTON -SKT ATILACAK</v>
      </c>
      <c r="AB11" s="70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2" ht="36" hidden="1" customHeight="1" x14ac:dyDescent="0.25">
      <c r="A12" s="9" t="s">
        <v>136</v>
      </c>
      <c r="B12" s="70" t="s">
        <v>17</v>
      </c>
      <c r="C12" s="71">
        <f>IF(B12="","",VLOOKUP(AD12,Varsayımlar!$B:$Q,3,0))</f>
        <v>8698829380698</v>
      </c>
      <c r="D12" s="71" t="s">
        <v>498</v>
      </c>
      <c r="E12" s="106" t="s">
        <v>37</v>
      </c>
      <c r="F12" s="70" t="s">
        <v>499</v>
      </c>
      <c r="G12" s="70" t="s">
        <v>501</v>
      </c>
      <c r="H12" s="70" t="str">
        <f>IF(B12="","",VLOOKUP(AD12,Varsayımlar!$B:$Q,5,0))</f>
        <v>TORTİLLAS 25 CM 4 PCS 260G</v>
      </c>
      <c r="I12" s="70">
        <f>IF(B12="","",VLOOKUP(AD12,Varsayımlar!B:T,19,0))</f>
        <v>0</v>
      </c>
      <c r="J12" s="70" t="str">
        <f>IF(B12="","",VLOOKUP(AD12,Varsayımlar!$B:$Q,6,0))</f>
        <v>SADE</v>
      </c>
      <c r="K12" s="70">
        <v>924</v>
      </c>
      <c r="L12" s="70"/>
      <c r="M12" s="70">
        <f t="shared" si="0"/>
        <v>11</v>
      </c>
      <c r="N12" s="70"/>
      <c r="O12" s="70">
        <v>10</v>
      </c>
      <c r="P12" s="70">
        <f>IF(B12="","",VLOOKUP(AD12,Varsayımlar!$B:$Q,7,0)*K12)</f>
        <v>27720</v>
      </c>
      <c r="Q12" s="70">
        <f>IF(B12="","",VLOOKUP(AD12,Varsayımlar!$B:$Q,8,0))</f>
        <v>25</v>
      </c>
      <c r="R12" s="70" t="str">
        <f>IF(B12="","",VLOOKUP(AD12,Varsayımlar!$B:$Q,9,0))</f>
        <v>SOFT</v>
      </c>
      <c r="S12" s="70">
        <f>IF(B12="","",VLOOKUP(AD12,Varsayımlar!$B:$Q,10,0))</f>
        <v>4</v>
      </c>
      <c r="T12" s="70">
        <f>IF(B12="","",VLOOKUP(AD12,Varsayımlar!$B:$Q,11,0))</f>
        <v>30</v>
      </c>
      <c r="U12" s="70">
        <f>IF(B12="","",VLOOKUP(AD12,Varsayımlar!$B:$Q,12,0))</f>
        <v>260</v>
      </c>
      <c r="V12" s="70" t="str">
        <f>IF(B12="","",VLOOKUP(AD12,Varsayımlar!$B:$Q,13,0))</f>
        <v>YURTDIŞI</v>
      </c>
      <c r="W12" s="70">
        <f>IF(B12="","",VLOOKUP(AD12,Varsayımlar!$B:$Q,14,0))</f>
        <v>6</v>
      </c>
      <c r="X12" s="73">
        <v>46192</v>
      </c>
      <c r="Y12" s="73">
        <v>46375</v>
      </c>
      <c r="Z12" s="70">
        <v>26061925</v>
      </c>
      <c r="AA12" s="70" t="str">
        <f>IF(B12="","",VLOOKUP(AD12,Varsayımlar!$B:$Q,15,0))</f>
        <v>TRİTON -SKT ATILACAK</v>
      </c>
      <c r="AB12" s="70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2" ht="36" hidden="1" customHeight="1" x14ac:dyDescent="0.25">
      <c r="A13" s="9" t="s">
        <v>190</v>
      </c>
      <c r="B13" s="77" t="s">
        <v>17</v>
      </c>
      <c r="C13" s="76">
        <f>IF(B13="","",VLOOKUP(AD13,Varsayımlar!$B:$Q,3,0))</f>
        <v>8698829380698</v>
      </c>
      <c r="D13" s="76" t="s">
        <v>502</v>
      </c>
      <c r="E13" s="119" t="s">
        <v>37</v>
      </c>
      <c r="F13" s="77" t="s">
        <v>503</v>
      </c>
      <c r="G13" s="77" t="s">
        <v>504</v>
      </c>
      <c r="H13" s="77" t="str">
        <f>IF(B13="","",VLOOKUP(AD13,Varsayımlar!$B:$Q,5,0))</f>
        <v>TORTİLLAS 25 CM 4 PCS 260G</v>
      </c>
      <c r="I13" s="77">
        <f>IF(B13="","",VLOOKUP(AD13,Varsayımlar!B:T,19,0))</f>
        <v>0</v>
      </c>
      <c r="J13" s="77" t="str">
        <f>IF(B13="","",VLOOKUP(AD13,Varsayımlar!$B:$Q,6,0))</f>
        <v>SADE</v>
      </c>
      <c r="K13" s="77">
        <v>2016</v>
      </c>
      <c r="L13" s="77"/>
      <c r="M13" s="77">
        <f t="shared" si="0"/>
        <v>24</v>
      </c>
      <c r="N13" s="77"/>
      <c r="O13" s="77"/>
      <c r="P13" s="77">
        <f>IF(B13="","",VLOOKUP(AD13,Varsayımlar!$B:$Q,7,0)*K13)</f>
        <v>60480</v>
      </c>
      <c r="Q13" s="77">
        <f>IF(B13="","",VLOOKUP(AD13,Varsayımlar!$B:$Q,8,0))</f>
        <v>25</v>
      </c>
      <c r="R13" s="77" t="str">
        <f>IF(B13="","",VLOOKUP(AD13,Varsayımlar!$B:$Q,9,0))</f>
        <v>SOFT</v>
      </c>
      <c r="S13" s="77">
        <f>IF(B13="","",VLOOKUP(AD13,Varsayımlar!$B:$Q,10,0))</f>
        <v>4</v>
      </c>
      <c r="T13" s="77">
        <f>IF(B13="","",VLOOKUP(AD13,Varsayımlar!$B:$Q,11,0))</f>
        <v>30</v>
      </c>
      <c r="U13" s="77">
        <f>IF(B13="","",VLOOKUP(AD13,Varsayımlar!$B:$Q,12,0))</f>
        <v>260</v>
      </c>
      <c r="V13" s="77" t="str">
        <f>IF(B13="","",VLOOKUP(AD13,Varsayımlar!$B:$Q,13,0))</f>
        <v>YURTDIŞI</v>
      </c>
      <c r="W13" s="77">
        <f>IF(B13="","",VLOOKUP(AD13,Varsayımlar!$B:$Q,14,0))</f>
        <v>6</v>
      </c>
      <c r="X13" s="78">
        <v>46195</v>
      </c>
      <c r="Y13" s="78">
        <v>46378</v>
      </c>
      <c r="Z13" s="77">
        <v>26062225</v>
      </c>
      <c r="AA13" s="77" t="str">
        <f>IF(B13="","",VLOOKUP(AD13,Varsayımlar!$B:$Q,15,0))</f>
        <v>TRİTON -SKT ATILACAK</v>
      </c>
      <c r="AB13" s="77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2" ht="36" hidden="1" customHeight="1" x14ac:dyDescent="0.25">
      <c r="A14" s="9" t="s">
        <v>191</v>
      </c>
      <c r="B14" s="77" t="s">
        <v>17</v>
      </c>
      <c r="C14" s="76">
        <f>IF(B14="","",VLOOKUP(AD14,Varsayımlar!$B:$Q,3,0))</f>
        <v>8698829380698</v>
      </c>
      <c r="D14" s="76" t="s">
        <v>502</v>
      </c>
      <c r="E14" s="119" t="s">
        <v>37</v>
      </c>
      <c r="F14" s="77" t="s">
        <v>503</v>
      </c>
      <c r="G14" s="77" t="s">
        <v>505</v>
      </c>
      <c r="H14" s="77" t="str">
        <f>IF(B14="","",VLOOKUP(AD14,Varsayımlar!$B:$Q,5,0))</f>
        <v>TORTİLLAS 25 CM 4 PCS 260G</v>
      </c>
      <c r="I14" s="77">
        <f>IF(B14="","",VLOOKUP(AD14,Varsayımlar!B:T,19,0))</f>
        <v>0</v>
      </c>
      <c r="J14" s="77" t="str">
        <f>IF(B14="","",VLOOKUP(AD14,Varsayımlar!$B:$Q,6,0))</f>
        <v>SADE</v>
      </c>
      <c r="K14" s="77">
        <v>420</v>
      </c>
      <c r="L14" s="77"/>
      <c r="M14" s="77">
        <f t="shared" si="0"/>
        <v>5</v>
      </c>
      <c r="N14" s="77"/>
      <c r="O14" s="77"/>
      <c r="P14" s="77">
        <f>IF(B14="","",VLOOKUP(AD14,Varsayımlar!$B:$Q,7,0)*K14)</f>
        <v>12600</v>
      </c>
      <c r="Q14" s="77">
        <f>IF(B14="","",VLOOKUP(AD14,Varsayımlar!$B:$Q,8,0))</f>
        <v>25</v>
      </c>
      <c r="R14" s="77" t="str">
        <f>IF(B14="","",VLOOKUP(AD14,Varsayımlar!$B:$Q,9,0))</f>
        <v>SOFT</v>
      </c>
      <c r="S14" s="77">
        <f>IF(B14="","",VLOOKUP(AD14,Varsayımlar!$B:$Q,10,0))</f>
        <v>4</v>
      </c>
      <c r="T14" s="77">
        <f>IF(B14="","",VLOOKUP(AD14,Varsayımlar!$B:$Q,11,0))</f>
        <v>30</v>
      </c>
      <c r="U14" s="77">
        <f>IF(B14="","",VLOOKUP(AD14,Varsayımlar!$B:$Q,12,0))</f>
        <v>260</v>
      </c>
      <c r="V14" s="77" t="str">
        <f>IF(B14="","",VLOOKUP(AD14,Varsayımlar!$B:$Q,13,0))</f>
        <v>YURTDIŞI</v>
      </c>
      <c r="W14" s="77">
        <f>IF(B14="","",VLOOKUP(AD14,Varsayımlar!$B:$Q,14,0))</f>
        <v>6</v>
      </c>
      <c r="X14" s="78">
        <v>46195</v>
      </c>
      <c r="Y14" s="78">
        <v>46378</v>
      </c>
      <c r="Z14" s="77">
        <v>26062225</v>
      </c>
      <c r="AA14" s="77" t="str">
        <f>IF(B14="","",VLOOKUP(AD14,Varsayımlar!$B:$Q,15,0))</f>
        <v>TRİTON -SKT ATILACAK</v>
      </c>
      <c r="AB14" s="77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2" ht="36" hidden="1" customHeight="1" x14ac:dyDescent="0.25">
      <c r="A15" s="9" t="s">
        <v>192</v>
      </c>
      <c r="B15" s="111" t="s">
        <v>17</v>
      </c>
      <c r="C15" s="112">
        <f>IF(B15="","",VLOOKUP(AD15,Varsayımlar!$B:$Q,3,0))</f>
        <v>8698829380698</v>
      </c>
      <c r="D15" s="112" t="s">
        <v>506</v>
      </c>
      <c r="E15" s="113" t="s">
        <v>37</v>
      </c>
      <c r="F15" s="111" t="s">
        <v>507</v>
      </c>
      <c r="G15" s="111" t="s">
        <v>508</v>
      </c>
      <c r="H15" s="111" t="str">
        <f>IF(B15="","",VLOOKUP(AD15,Varsayımlar!$B:$Q,5,0))</f>
        <v>TORTİLLAS 25 CM 4 PCS 260G</v>
      </c>
      <c r="I15" s="111">
        <f>IF(B15="","",VLOOKUP(AD15,Varsayımlar!B:T,19,0))</f>
        <v>0</v>
      </c>
      <c r="J15" s="111" t="str">
        <f>IF(B15="","",VLOOKUP(AD15,Varsayımlar!$B:$Q,6,0))</f>
        <v>SADE</v>
      </c>
      <c r="K15" s="111">
        <v>2436</v>
      </c>
      <c r="L15" s="111"/>
      <c r="M15" s="111">
        <f t="shared" si="0"/>
        <v>29</v>
      </c>
      <c r="N15" s="111"/>
      <c r="O15" s="111"/>
      <c r="P15" s="111">
        <f>IF(B15="","",VLOOKUP(AD15,Varsayımlar!$B:$Q,7,0)*K15)</f>
        <v>73080</v>
      </c>
      <c r="Q15" s="111">
        <f>IF(B15="","",VLOOKUP(AD15,Varsayımlar!$B:$Q,8,0))</f>
        <v>25</v>
      </c>
      <c r="R15" s="111" t="str">
        <f>IF(B15="","",VLOOKUP(AD15,Varsayımlar!$B:$Q,9,0))</f>
        <v>SOFT</v>
      </c>
      <c r="S15" s="111">
        <f>IF(B15="","",VLOOKUP(AD15,Varsayımlar!$B:$Q,10,0))</f>
        <v>4</v>
      </c>
      <c r="T15" s="111">
        <f>IF(B15="","",VLOOKUP(AD15,Varsayımlar!$B:$Q,11,0))</f>
        <v>30</v>
      </c>
      <c r="U15" s="111">
        <f>IF(B15="","",VLOOKUP(AD15,Varsayımlar!$B:$Q,12,0))</f>
        <v>260</v>
      </c>
      <c r="V15" s="111" t="str">
        <f>IF(B15="","",VLOOKUP(AD15,Varsayımlar!$B:$Q,13,0))</f>
        <v>YURTDIŞI</v>
      </c>
      <c r="W15" s="111">
        <f>IF(B15="","",VLOOKUP(AD15,Varsayımlar!$B:$Q,14,0))</f>
        <v>6</v>
      </c>
      <c r="X15" s="114">
        <v>46196</v>
      </c>
      <c r="Y15" s="114">
        <v>46379</v>
      </c>
      <c r="Z15" s="111">
        <v>26062325</v>
      </c>
      <c r="AA15" s="111" t="str">
        <f>IF(B15="","",VLOOKUP(AD15,Varsayımlar!$B:$Q,15,0))</f>
        <v>TRİTON -SKT ATILACAK</v>
      </c>
      <c r="AB15" s="111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2" ht="36" hidden="1" customHeight="1" x14ac:dyDescent="0.25">
      <c r="A16" s="9" t="s">
        <v>193</v>
      </c>
      <c r="B16" s="107" t="s">
        <v>17</v>
      </c>
      <c r="C16" s="108">
        <f>IF(B16="","",VLOOKUP(AD16,Varsayımlar!$B:$Q,3,0))</f>
        <v>8698829380698</v>
      </c>
      <c r="D16" s="108" t="s">
        <v>509</v>
      </c>
      <c r="E16" s="109" t="s">
        <v>37</v>
      </c>
      <c r="F16" s="107" t="s">
        <v>510</v>
      </c>
      <c r="G16" s="107" t="s">
        <v>511</v>
      </c>
      <c r="H16" s="107" t="str">
        <f>IF(B16="","",VLOOKUP(AD16,Varsayımlar!$B:$Q,5,0))</f>
        <v>TORTİLLAS 25 CM 4 PCS 260G</v>
      </c>
      <c r="I16" s="107">
        <f>IF(B16="","",VLOOKUP(AD16,Varsayımlar!B:T,19,0))</f>
        <v>0</v>
      </c>
      <c r="J16" s="107" t="str">
        <f>IF(B16="","",VLOOKUP(AD16,Varsayımlar!$B:$Q,6,0))</f>
        <v>SADE</v>
      </c>
      <c r="K16" s="107">
        <v>1428</v>
      </c>
      <c r="L16" s="107"/>
      <c r="M16" s="107">
        <f t="shared" si="0"/>
        <v>17</v>
      </c>
      <c r="N16" s="107"/>
      <c r="O16" s="107"/>
      <c r="P16" s="107">
        <f>IF(B16="","",VLOOKUP(AD16,Varsayımlar!$B:$Q,7,0)*K16)</f>
        <v>42840</v>
      </c>
      <c r="Q16" s="107">
        <f>IF(B16="","",VLOOKUP(AD16,Varsayımlar!$B:$Q,8,0))</f>
        <v>25</v>
      </c>
      <c r="R16" s="107" t="str">
        <f>IF(B16="","",VLOOKUP(AD16,Varsayımlar!$B:$Q,9,0))</f>
        <v>SOFT</v>
      </c>
      <c r="S16" s="107">
        <f>IF(B16="","",VLOOKUP(AD16,Varsayımlar!$B:$Q,10,0))</f>
        <v>4</v>
      </c>
      <c r="T16" s="107">
        <f>IF(B16="","",VLOOKUP(AD16,Varsayımlar!$B:$Q,11,0))</f>
        <v>30</v>
      </c>
      <c r="U16" s="107">
        <f>IF(B16="","",VLOOKUP(AD16,Varsayımlar!$B:$Q,12,0))</f>
        <v>260</v>
      </c>
      <c r="V16" s="107" t="str">
        <f>IF(B16="","",VLOOKUP(AD16,Varsayımlar!$B:$Q,13,0))</f>
        <v>YURTDIŞI</v>
      </c>
      <c r="W16" s="107">
        <f>IF(B16="","",VLOOKUP(AD16,Varsayımlar!$B:$Q,14,0))</f>
        <v>6</v>
      </c>
      <c r="X16" s="110">
        <v>46197</v>
      </c>
      <c r="Y16" s="110">
        <v>46380</v>
      </c>
      <c r="Z16" s="107">
        <v>26062425</v>
      </c>
      <c r="AA16" s="107" t="str">
        <f>IF(B16="","",VLOOKUP(AD16,Varsayımlar!$B:$Q,15,0))</f>
        <v>TRİTON -SKT ATILACAK</v>
      </c>
      <c r="AB16" s="107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hidden="1" customHeight="1" x14ac:dyDescent="0.25">
      <c r="A17" s="9" t="s">
        <v>194</v>
      </c>
      <c r="B17" s="107" t="s">
        <v>17</v>
      </c>
      <c r="C17" s="108">
        <f>IF(B17="","",VLOOKUP(AD17,Varsayımlar!$B:$Q,3,0))</f>
        <v>8698829380698</v>
      </c>
      <c r="D17" s="108" t="s">
        <v>509</v>
      </c>
      <c r="E17" s="109" t="s">
        <v>37</v>
      </c>
      <c r="F17" s="107" t="s">
        <v>510</v>
      </c>
      <c r="G17" s="107" t="s">
        <v>512</v>
      </c>
      <c r="H17" s="107" t="str">
        <f>IF(B17="","",VLOOKUP(AD17,Varsayımlar!$B:$Q,5,0))</f>
        <v>TORTİLLAS 25 CM 4 PCS 260G</v>
      </c>
      <c r="I17" s="107">
        <f>IF(B17="","",VLOOKUP(AD17,Varsayımlar!B:T,19,0))</f>
        <v>0</v>
      </c>
      <c r="J17" s="107" t="str">
        <f>IF(B17="","",VLOOKUP(AD17,Varsayımlar!$B:$Q,6,0))</f>
        <v>SADE</v>
      </c>
      <c r="K17" s="107">
        <v>1008</v>
      </c>
      <c r="L17" s="107"/>
      <c r="M17" s="107">
        <f t="shared" si="0"/>
        <v>12</v>
      </c>
      <c r="N17" s="107"/>
      <c r="O17" s="107"/>
      <c r="P17" s="107">
        <f>IF(B17="","",VLOOKUP(AD17,Varsayımlar!$B:$Q,7,0)*K17)</f>
        <v>30240</v>
      </c>
      <c r="Q17" s="107">
        <f>IF(B17="","",VLOOKUP(AD17,Varsayımlar!$B:$Q,8,0))</f>
        <v>25</v>
      </c>
      <c r="R17" s="107" t="str">
        <f>IF(B17="","",VLOOKUP(AD17,Varsayımlar!$B:$Q,9,0))</f>
        <v>SOFT</v>
      </c>
      <c r="S17" s="107">
        <f>IF(B17="","",VLOOKUP(AD17,Varsayımlar!$B:$Q,10,0))</f>
        <v>4</v>
      </c>
      <c r="T17" s="107">
        <f>IF(B17="","",VLOOKUP(AD17,Varsayımlar!$B:$Q,11,0))</f>
        <v>30</v>
      </c>
      <c r="U17" s="107">
        <f>IF(B17="","",VLOOKUP(AD17,Varsayımlar!$B:$Q,12,0))</f>
        <v>260</v>
      </c>
      <c r="V17" s="107" t="str">
        <f>IF(B17="","",VLOOKUP(AD17,Varsayımlar!$B:$Q,13,0))</f>
        <v>YURTDIŞI</v>
      </c>
      <c r="W17" s="107">
        <f>IF(B17="","",VLOOKUP(AD17,Varsayımlar!$B:$Q,14,0))</f>
        <v>6</v>
      </c>
      <c r="X17" s="110">
        <v>46197</v>
      </c>
      <c r="Y17" s="110">
        <v>46380</v>
      </c>
      <c r="Z17" s="107">
        <v>26062425</v>
      </c>
      <c r="AA17" s="107" t="str">
        <f>IF(B17="","",VLOOKUP(AD17,Varsayımlar!$B:$Q,15,0))</f>
        <v>TRİTON -SKT ATILACAK</v>
      </c>
      <c r="AB17" s="107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hidden="1" customHeight="1" x14ac:dyDescent="0.25">
      <c r="A18" s="9" t="s">
        <v>195</v>
      </c>
      <c r="B18" s="67" t="s">
        <v>17</v>
      </c>
      <c r="C18" s="4">
        <f>IF(B18="","",VLOOKUP(AD18,Varsayımlar!$B:$Q,3,0))</f>
        <v>8698829380698</v>
      </c>
      <c r="D18" s="4" t="s">
        <v>513</v>
      </c>
      <c r="E18" s="105" t="s">
        <v>37</v>
      </c>
      <c r="F18" s="67" t="s">
        <v>514</v>
      </c>
      <c r="G18" s="67" t="s">
        <v>515</v>
      </c>
      <c r="H18" s="67" t="str">
        <f>IF(B18="","",VLOOKUP(AD18,Varsayımlar!$B:$Q,5,0))</f>
        <v>TORTİLLAS 25 CM 4 PCS 260G</v>
      </c>
      <c r="I18" s="67">
        <f>IF(B18="","",VLOOKUP(AD18,Varsayımlar!B:T,19,0))</f>
        <v>0</v>
      </c>
      <c r="J18" s="67" t="str">
        <f>IF(B18="","",VLOOKUP(AD18,Varsayımlar!$B:$Q,6,0))</f>
        <v>SADE</v>
      </c>
      <c r="K18" s="67">
        <v>1344</v>
      </c>
      <c r="L18" s="67"/>
      <c r="M18" s="67">
        <f t="shared" si="0"/>
        <v>16</v>
      </c>
      <c r="N18" s="67"/>
      <c r="O18" s="67"/>
      <c r="P18" s="67">
        <f>IF(B18="","",VLOOKUP(AD18,Varsayımlar!$B:$Q,7,0)*K18)</f>
        <v>40320</v>
      </c>
      <c r="Q18" s="67">
        <f>IF(B18="","",VLOOKUP(AD18,Varsayımlar!$B:$Q,8,0))</f>
        <v>25</v>
      </c>
      <c r="R18" s="67" t="str">
        <f>IF(B18="","",VLOOKUP(AD18,Varsayımlar!$B:$Q,9,0))</f>
        <v>SOFT</v>
      </c>
      <c r="S18" s="67">
        <f>IF(B18="","",VLOOKUP(AD18,Varsayımlar!$B:$Q,10,0))</f>
        <v>4</v>
      </c>
      <c r="T18" s="67">
        <f>IF(B18="","",VLOOKUP(AD18,Varsayımlar!$B:$Q,11,0))</f>
        <v>30</v>
      </c>
      <c r="U18" s="67">
        <f>IF(B18="","",VLOOKUP(AD18,Varsayımlar!$B:$Q,12,0))</f>
        <v>260</v>
      </c>
      <c r="V18" s="67" t="str">
        <f>IF(B18="","",VLOOKUP(AD18,Varsayımlar!$B:$Q,13,0))</f>
        <v>YURTDIŞI</v>
      </c>
      <c r="W18" s="67">
        <f>IF(B18="","",VLOOKUP(AD18,Varsayımlar!$B:$Q,14,0))</f>
        <v>6</v>
      </c>
      <c r="X18" s="68">
        <v>46198</v>
      </c>
      <c r="Y18" s="68">
        <v>46381</v>
      </c>
      <c r="Z18" s="67">
        <v>26062525</v>
      </c>
      <c r="AA18" s="67" t="str">
        <f>IF(B18="","",VLOOKUP(AD18,Varsayımlar!$B:$Q,15,0))</f>
        <v>TRİTON -SKT ATILACAK</v>
      </c>
      <c r="AB18" s="67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hidden="1" customHeight="1" x14ac:dyDescent="0.25">
      <c r="A19" s="9" t="s">
        <v>196</v>
      </c>
      <c r="B19" s="67" t="s">
        <v>17</v>
      </c>
      <c r="C19" s="4">
        <f>IF(B19="","",VLOOKUP(AD19,Varsayımlar!$B:$Q,3,0))</f>
        <v>8698829380698</v>
      </c>
      <c r="D19" s="4" t="s">
        <v>513</v>
      </c>
      <c r="E19" s="105" t="s">
        <v>37</v>
      </c>
      <c r="F19" s="67" t="s">
        <v>514</v>
      </c>
      <c r="G19" s="67" t="s">
        <v>516</v>
      </c>
      <c r="H19" s="67" t="str">
        <f>IF(B19="","",VLOOKUP(AD19,Varsayımlar!$B:$Q,5,0))</f>
        <v>TORTİLLAS 25 CM 4 PCS 260G</v>
      </c>
      <c r="I19" s="67">
        <f>IF(B19="","",VLOOKUP(AD19,Varsayımlar!B:T,19,0))</f>
        <v>0</v>
      </c>
      <c r="J19" s="67" t="str">
        <f>IF(B19="","",VLOOKUP(AD19,Varsayımlar!$B:$Q,6,0))</f>
        <v>SADE</v>
      </c>
      <c r="K19" s="67">
        <v>1092</v>
      </c>
      <c r="L19" s="67"/>
      <c r="M19" s="67">
        <f t="shared" si="0"/>
        <v>13</v>
      </c>
      <c r="N19" s="67"/>
      <c r="O19" s="67"/>
      <c r="P19" s="67">
        <f>IF(B19="","",VLOOKUP(AD19,Varsayımlar!$B:$Q,7,0)*K19)</f>
        <v>32760</v>
      </c>
      <c r="Q19" s="67">
        <f>IF(B19="","",VLOOKUP(AD19,Varsayımlar!$B:$Q,8,0))</f>
        <v>25</v>
      </c>
      <c r="R19" s="67" t="str">
        <f>IF(B19="","",VLOOKUP(AD19,Varsayımlar!$B:$Q,9,0))</f>
        <v>SOFT</v>
      </c>
      <c r="S19" s="67">
        <f>IF(B19="","",VLOOKUP(AD19,Varsayımlar!$B:$Q,10,0))</f>
        <v>4</v>
      </c>
      <c r="T19" s="67">
        <f>IF(B19="","",VLOOKUP(AD19,Varsayımlar!$B:$Q,11,0))</f>
        <v>30</v>
      </c>
      <c r="U19" s="67">
        <f>IF(B19="","",VLOOKUP(AD19,Varsayımlar!$B:$Q,12,0))</f>
        <v>260</v>
      </c>
      <c r="V19" s="67" t="str">
        <f>IF(B19="","",VLOOKUP(AD19,Varsayımlar!$B:$Q,13,0))</f>
        <v>YURTDIŞI</v>
      </c>
      <c r="W19" s="67">
        <f>IF(B19="","",VLOOKUP(AD19,Varsayımlar!$B:$Q,14,0))</f>
        <v>6</v>
      </c>
      <c r="X19" s="68">
        <v>46198</v>
      </c>
      <c r="Y19" s="68">
        <v>46381</v>
      </c>
      <c r="Z19" s="67">
        <v>26062525</v>
      </c>
      <c r="AA19" s="67" t="str">
        <f>IF(B19="","",VLOOKUP(AD19,Varsayımlar!$B:$Q,15,0))</f>
        <v>TRİTON -SKT ATILACAK</v>
      </c>
      <c r="AB19" s="67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hidden="1" customHeight="1" x14ac:dyDescent="0.25">
      <c r="A20" s="9" t="s">
        <v>197</v>
      </c>
      <c r="B20" s="115" t="s">
        <v>17</v>
      </c>
      <c r="C20" s="116">
        <f>IF(B20="","",VLOOKUP(AD20,Varsayımlar!$B:$Q,3,0))</f>
        <v>8698829380698</v>
      </c>
      <c r="D20" s="116" t="s">
        <v>517</v>
      </c>
      <c r="E20" s="117" t="s">
        <v>37</v>
      </c>
      <c r="F20" s="115" t="s">
        <v>518</v>
      </c>
      <c r="G20" s="115" t="s">
        <v>519</v>
      </c>
      <c r="H20" s="115" t="str">
        <f>IF(B20="","",VLOOKUP(AD20,Varsayımlar!$B:$Q,5,0))</f>
        <v>TORTİLLAS 25 CM 4 PCS 260G</v>
      </c>
      <c r="I20" s="115">
        <f>IF(B20="","",VLOOKUP(AD20,Varsayımlar!B:T,19,0))</f>
        <v>0</v>
      </c>
      <c r="J20" s="115" t="str">
        <f>IF(B20="","",VLOOKUP(AD20,Varsayımlar!$B:$Q,6,0))</f>
        <v>SADE</v>
      </c>
      <c r="K20" s="115">
        <v>1260</v>
      </c>
      <c r="L20" s="115"/>
      <c r="M20" s="115">
        <f t="shared" si="0"/>
        <v>15</v>
      </c>
      <c r="N20" s="115"/>
      <c r="O20" s="115"/>
      <c r="P20" s="115">
        <f>IF(B20="","",VLOOKUP(AD20,Varsayımlar!$B:$Q,7,0)*K20)</f>
        <v>37800</v>
      </c>
      <c r="Q20" s="115">
        <f>IF(B20="","",VLOOKUP(AD20,Varsayımlar!$B:$Q,8,0))</f>
        <v>25</v>
      </c>
      <c r="R20" s="115" t="str">
        <f>IF(B20="","",VLOOKUP(AD20,Varsayımlar!$B:$Q,9,0))</f>
        <v>SOFT</v>
      </c>
      <c r="S20" s="115">
        <f>IF(B20="","",VLOOKUP(AD20,Varsayımlar!$B:$Q,10,0))</f>
        <v>4</v>
      </c>
      <c r="T20" s="115">
        <f>IF(B20="","",VLOOKUP(AD20,Varsayımlar!$B:$Q,11,0))</f>
        <v>30</v>
      </c>
      <c r="U20" s="115">
        <f>IF(B20="","",VLOOKUP(AD20,Varsayımlar!$B:$Q,12,0))</f>
        <v>260</v>
      </c>
      <c r="V20" s="115" t="str">
        <f>IF(B20="","",VLOOKUP(AD20,Varsayımlar!$B:$Q,13,0))</f>
        <v>YURTDIŞI</v>
      </c>
      <c r="W20" s="115">
        <f>IF(B20="","",VLOOKUP(AD20,Varsayımlar!$B:$Q,14,0))</f>
        <v>6</v>
      </c>
      <c r="X20" s="118">
        <v>46199</v>
      </c>
      <c r="Y20" s="118">
        <v>46382</v>
      </c>
      <c r="Z20" s="115">
        <v>26062625</v>
      </c>
      <c r="AA20" s="115" t="str">
        <f>IF(B20="","",VLOOKUP(AD20,Varsayımlar!$B:$Q,15,0))</f>
        <v>TRİTON -SKT ATILACAK</v>
      </c>
      <c r="AB20" s="115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hidden="1" customHeight="1" x14ac:dyDescent="0.25">
      <c r="A21" s="9" t="s">
        <v>198</v>
      </c>
      <c r="B21" s="115" t="s">
        <v>17</v>
      </c>
      <c r="C21" s="116">
        <f>IF(B21="","",VLOOKUP(AD21,Varsayımlar!$B:$Q,3,0))</f>
        <v>8698829380698</v>
      </c>
      <c r="D21" s="116" t="s">
        <v>517</v>
      </c>
      <c r="E21" s="117" t="s">
        <v>37</v>
      </c>
      <c r="F21" s="115" t="s">
        <v>518</v>
      </c>
      <c r="G21" s="115" t="s">
        <v>520</v>
      </c>
      <c r="H21" s="115" t="str">
        <f>IF(B21="","",VLOOKUP(AD21,Varsayımlar!$B:$Q,5,0))</f>
        <v>TORTİLLAS 25 CM 4 PCS 260G</v>
      </c>
      <c r="I21" s="115">
        <f>IF(B21="","",VLOOKUP(AD21,Varsayımlar!B:T,19,0))</f>
        <v>0</v>
      </c>
      <c r="J21" s="115" t="str">
        <f>IF(B21="","",VLOOKUP(AD21,Varsayımlar!$B:$Q,6,0))</f>
        <v>SADE</v>
      </c>
      <c r="K21" s="115">
        <v>336</v>
      </c>
      <c r="L21" s="115"/>
      <c r="M21" s="115">
        <f t="shared" si="0"/>
        <v>4</v>
      </c>
      <c r="N21" s="115"/>
      <c r="O21" s="115"/>
      <c r="P21" s="115">
        <f>IF(B21="","",VLOOKUP(AD21,Varsayımlar!$B:$Q,7,0)*K21)</f>
        <v>10080</v>
      </c>
      <c r="Q21" s="115">
        <f>IF(B21="","",VLOOKUP(AD21,Varsayımlar!$B:$Q,8,0))</f>
        <v>25</v>
      </c>
      <c r="R21" s="115" t="str">
        <f>IF(B21="","",VLOOKUP(AD21,Varsayımlar!$B:$Q,9,0))</f>
        <v>SOFT</v>
      </c>
      <c r="S21" s="115">
        <f>IF(B21="","",VLOOKUP(AD21,Varsayımlar!$B:$Q,10,0))</f>
        <v>4</v>
      </c>
      <c r="T21" s="115">
        <f>IF(B21="","",VLOOKUP(AD21,Varsayımlar!$B:$Q,11,0))</f>
        <v>30</v>
      </c>
      <c r="U21" s="115">
        <f>IF(B21="","",VLOOKUP(AD21,Varsayımlar!$B:$Q,12,0))</f>
        <v>260</v>
      </c>
      <c r="V21" s="115" t="str">
        <f>IF(B21="","",VLOOKUP(AD21,Varsayımlar!$B:$Q,13,0))</f>
        <v>YURTDIŞI</v>
      </c>
      <c r="W21" s="115">
        <f>IF(B21="","",VLOOKUP(AD21,Varsayımlar!$B:$Q,14,0))</f>
        <v>6</v>
      </c>
      <c r="X21" s="118">
        <v>46199</v>
      </c>
      <c r="Y21" s="118">
        <v>46382</v>
      </c>
      <c r="Z21" s="115">
        <v>26062625</v>
      </c>
      <c r="AA21" s="115" t="str">
        <f>IF(B21="","",VLOOKUP(AD21,Varsayımlar!$B:$Q,15,0))</f>
        <v>TRİTON -SKT ATILACAK</v>
      </c>
      <c r="AB21" s="115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hidden="1" customHeight="1" x14ac:dyDescent="0.25">
      <c r="A22" s="9" t="s">
        <v>199</v>
      </c>
      <c r="B22" s="115" t="s">
        <v>17</v>
      </c>
      <c r="C22" s="116">
        <f>IF(B22="","",VLOOKUP(AD22,Varsayımlar!$B:$Q,3,0))</f>
        <v>8698829380698</v>
      </c>
      <c r="D22" s="116" t="s">
        <v>517</v>
      </c>
      <c r="E22" s="117" t="s">
        <v>37</v>
      </c>
      <c r="F22" s="115" t="s">
        <v>518</v>
      </c>
      <c r="G22" s="115" t="s">
        <v>521</v>
      </c>
      <c r="H22" s="115" t="str">
        <f>IF(B22="","",VLOOKUP(AD22,Varsayımlar!$B:$Q,5,0))</f>
        <v>TORTİLLAS 25 CM 4 PCS 260G</v>
      </c>
      <c r="I22" s="115">
        <f>IF(B22="","",VLOOKUP(AD22,Varsayımlar!B:T,19,0))</f>
        <v>0</v>
      </c>
      <c r="J22" s="115" t="str">
        <f>IF(B22="","",VLOOKUP(AD22,Varsayımlar!$B:$Q,6,0))</f>
        <v>SADE</v>
      </c>
      <c r="K22" s="115">
        <v>840</v>
      </c>
      <c r="L22" s="115"/>
      <c r="M22" s="115">
        <f t="shared" si="0"/>
        <v>10</v>
      </c>
      <c r="N22" s="115"/>
      <c r="O22" s="115"/>
      <c r="P22" s="115">
        <f>IF(B22="","",VLOOKUP(AD22,Varsayımlar!$B:$Q,7,0)*K22)</f>
        <v>25200</v>
      </c>
      <c r="Q22" s="115">
        <f>IF(B22="","",VLOOKUP(AD22,Varsayımlar!$B:$Q,8,0))</f>
        <v>25</v>
      </c>
      <c r="R22" s="115" t="str">
        <f>IF(B22="","",VLOOKUP(AD22,Varsayımlar!$B:$Q,9,0))</f>
        <v>SOFT</v>
      </c>
      <c r="S22" s="115">
        <f>IF(B22="","",VLOOKUP(AD22,Varsayımlar!$B:$Q,10,0))</f>
        <v>4</v>
      </c>
      <c r="T22" s="115">
        <f>IF(B22="","",VLOOKUP(AD22,Varsayımlar!$B:$Q,11,0))</f>
        <v>30</v>
      </c>
      <c r="U22" s="115">
        <f>IF(B22="","",VLOOKUP(AD22,Varsayımlar!$B:$Q,12,0))</f>
        <v>260</v>
      </c>
      <c r="V22" s="115" t="str">
        <f>IF(B22="","",VLOOKUP(AD22,Varsayımlar!$B:$Q,13,0))</f>
        <v>YURTDIŞI</v>
      </c>
      <c r="W22" s="115">
        <f>IF(B22="","",VLOOKUP(AD22,Varsayımlar!$B:$Q,14,0))</f>
        <v>6</v>
      </c>
      <c r="X22" s="118">
        <v>46199</v>
      </c>
      <c r="Y22" s="118">
        <v>46382</v>
      </c>
      <c r="Z22" s="115">
        <v>26062625</v>
      </c>
      <c r="AA22" s="115" t="str">
        <f>IF(B22="","",VLOOKUP(AD22,Varsayımlar!$B:$Q,15,0))</f>
        <v>TRİTON -SKT ATILACAK</v>
      </c>
      <c r="AB22" s="115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hidden="1" customHeight="1" x14ac:dyDescent="0.25">
      <c r="A23" s="9" t="s">
        <v>200</v>
      </c>
      <c r="B23" s="82" t="s">
        <v>17</v>
      </c>
      <c r="C23" s="83">
        <f>IF(B23="","",VLOOKUP(AD23,Varsayımlar!$B:$Q,3,0))</f>
        <v>8698829380698</v>
      </c>
      <c r="D23" s="83" t="s">
        <v>522</v>
      </c>
      <c r="E23" s="104" t="s">
        <v>37</v>
      </c>
      <c r="F23" s="82" t="s">
        <v>523</v>
      </c>
      <c r="G23" s="82" t="s">
        <v>524</v>
      </c>
      <c r="H23" s="82" t="str">
        <f>IF(B23="","",VLOOKUP(AD23,Varsayımlar!$B:$Q,5,0))</f>
        <v>TORTİLLAS 25 CM 4 PCS 260G</v>
      </c>
      <c r="I23" s="82">
        <f>IF(B23="","",VLOOKUP(AD23,Varsayımlar!B:T,19,0))</f>
        <v>0</v>
      </c>
      <c r="J23" s="82" t="str">
        <f>IF(B23="","",VLOOKUP(AD23,Varsayımlar!$B:$Q,6,0))</f>
        <v>SADE</v>
      </c>
      <c r="K23" s="82">
        <v>420</v>
      </c>
      <c r="L23" s="82"/>
      <c r="M23" s="82">
        <f t="shared" si="0"/>
        <v>5</v>
      </c>
      <c r="N23" s="82"/>
      <c r="O23" s="82"/>
      <c r="P23" s="82">
        <f>IF(B23="","",VLOOKUP(AD23,Varsayımlar!$B:$Q,7,0)*K23)</f>
        <v>12600</v>
      </c>
      <c r="Q23" s="82">
        <f>IF(B23="","",VLOOKUP(AD23,Varsayımlar!$B:$Q,8,0))</f>
        <v>25</v>
      </c>
      <c r="R23" s="82" t="str">
        <f>IF(B23="","",VLOOKUP(AD23,Varsayımlar!$B:$Q,9,0))</f>
        <v>SOFT</v>
      </c>
      <c r="S23" s="82">
        <f>IF(B23="","",VLOOKUP(AD23,Varsayımlar!$B:$Q,10,0))</f>
        <v>4</v>
      </c>
      <c r="T23" s="82">
        <f>IF(B23="","",VLOOKUP(AD23,Varsayımlar!$B:$Q,11,0))</f>
        <v>30</v>
      </c>
      <c r="U23" s="82">
        <f>IF(B23="","",VLOOKUP(AD23,Varsayımlar!$B:$Q,12,0))</f>
        <v>260</v>
      </c>
      <c r="V23" s="82" t="str">
        <f>IF(B23="","",VLOOKUP(AD23,Varsayımlar!$B:$Q,13,0))</f>
        <v>YURTDIŞI</v>
      </c>
      <c r="W23" s="82">
        <f>IF(B23="","",VLOOKUP(AD23,Varsayımlar!$B:$Q,14,0))</f>
        <v>6</v>
      </c>
      <c r="X23" s="84">
        <v>46200</v>
      </c>
      <c r="Y23" s="84">
        <v>46383</v>
      </c>
      <c r="Z23" s="82">
        <v>26062725</v>
      </c>
      <c r="AA23" s="82" t="str">
        <f>IF(B23="","",VLOOKUP(AD23,Varsayımlar!$B:$Q,15,0))</f>
        <v>TRİTON -SKT ATILACAK</v>
      </c>
      <c r="AB23" s="82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hidden="1" customHeight="1" x14ac:dyDescent="0.25">
      <c r="A24" s="9" t="s">
        <v>201</v>
      </c>
      <c r="B24" s="82" t="s">
        <v>17</v>
      </c>
      <c r="C24" s="83">
        <f>IF(B24="","",VLOOKUP(AD24,Varsayımlar!$B:$Q,3,0))</f>
        <v>8698829380698</v>
      </c>
      <c r="D24" s="83" t="s">
        <v>522</v>
      </c>
      <c r="E24" s="104" t="s">
        <v>37</v>
      </c>
      <c r="F24" s="82" t="s">
        <v>523</v>
      </c>
      <c r="G24" s="82" t="s">
        <v>525</v>
      </c>
      <c r="H24" s="82" t="str">
        <f>IF(B24="","",VLOOKUP(AD24,Varsayımlar!$B:$Q,5,0))</f>
        <v>TORTİLLAS 25 CM 4 PCS 260G</v>
      </c>
      <c r="I24" s="82">
        <f>IF(B24="","",VLOOKUP(AD24,Varsayımlar!B:T,19,0))</f>
        <v>0</v>
      </c>
      <c r="J24" s="82" t="str">
        <f>IF(B24="","",VLOOKUP(AD24,Varsayımlar!$B:$Q,6,0))</f>
        <v>SADE</v>
      </c>
      <c r="K24" s="82">
        <v>2016</v>
      </c>
      <c r="L24" s="82"/>
      <c r="M24" s="82">
        <f t="shared" si="0"/>
        <v>24</v>
      </c>
      <c r="N24" s="82"/>
      <c r="O24" s="82"/>
      <c r="P24" s="82">
        <f>IF(B24="","",VLOOKUP(AD24,Varsayımlar!$B:$Q,7,0)*K24)</f>
        <v>60480</v>
      </c>
      <c r="Q24" s="82">
        <f>IF(B24="","",VLOOKUP(AD24,Varsayımlar!$B:$Q,8,0))</f>
        <v>25</v>
      </c>
      <c r="R24" s="82" t="str">
        <f>IF(B24="","",VLOOKUP(AD24,Varsayımlar!$B:$Q,9,0))</f>
        <v>SOFT</v>
      </c>
      <c r="S24" s="82">
        <f>IF(B24="","",VLOOKUP(AD24,Varsayımlar!$B:$Q,10,0))</f>
        <v>4</v>
      </c>
      <c r="T24" s="82">
        <f>IF(B24="","",VLOOKUP(AD24,Varsayımlar!$B:$Q,11,0))</f>
        <v>30</v>
      </c>
      <c r="U24" s="82">
        <f>IF(B24="","",VLOOKUP(AD24,Varsayımlar!$B:$Q,12,0))</f>
        <v>260</v>
      </c>
      <c r="V24" s="82" t="str">
        <f>IF(B24="","",VLOOKUP(AD24,Varsayımlar!$B:$Q,13,0))</f>
        <v>YURTDIŞI</v>
      </c>
      <c r="W24" s="82">
        <f>IF(B24="","",VLOOKUP(AD24,Varsayımlar!$B:$Q,14,0))</f>
        <v>6</v>
      </c>
      <c r="X24" s="84">
        <v>46200</v>
      </c>
      <c r="Y24" s="84">
        <v>46383</v>
      </c>
      <c r="Z24" s="82">
        <v>26062725</v>
      </c>
      <c r="AA24" s="82" t="str">
        <f>IF(B24="","",VLOOKUP(AD24,Varsayımlar!$B:$Q,15,0))</f>
        <v>TRİTON -SKT ATILACAK</v>
      </c>
      <c r="AB24" s="82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hidden="1" customHeight="1" x14ac:dyDescent="0.25">
      <c r="A25" s="9" t="s">
        <v>202</v>
      </c>
      <c r="B25" s="62" t="s">
        <v>17</v>
      </c>
      <c r="C25" s="33">
        <f>IF(B25="","",VLOOKUP(AD25,Varsayımlar!$B:$Q,3,0))</f>
        <v>8698829380698</v>
      </c>
      <c r="D25" s="33" t="s">
        <v>526</v>
      </c>
      <c r="E25" s="102" t="s">
        <v>37</v>
      </c>
      <c r="F25" s="62" t="s">
        <v>527</v>
      </c>
      <c r="G25" s="62" t="s">
        <v>528</v>
      </c>
      <c r="H25" s="62" t="str">
        <f>IF(B25="","",VLOOKUP(AD25,Varsayımlar!$B:$Q,5,0))</f>
        <v>TORTİLLAS 25 CM 4 PCS 260G</v>
      </c>
      <c r="I25" s="62">
        <f>IF(B25="","",VLOOKUP(AD25,Varsayımlar!B:T,19,0))</f>
        <v>0</v>
      </c>
      <c r="J25" s="62" t="str">
        <f>IF(B25="","",VLOOKUP(AD25,Varsayımlar!$B:$Q,6,0))</f>
        <v>SADE</v>
      </c>
      <c r="K25" s="62">
        <v>2016</v>
      </c>
      <c r="L25" s="62"/>
      <c r="M25" s="62">
        <f t="shared" si="0"/>
        <v>24</v>
      </c>
      <c r="N25" s="62"/>
      <c r="O25" s="62"/>
      <c r="P25" s="62">
        <f>IF(B25="","",VLOOKUP(AD25,Varsayımlar!$B:$Q,7,0)*K25)</f>
        <v>60480</v>
      </c>
      <c r="Q25" s="62">
        <f>IF(B25="","",VLOOKUP(AD25,Varsayımlar!$B:$Q,8,0))</f>
        <v>25</v>
      </c>
      <c r="R25" s="62" t="str">
        <f>IF(B25="","",VLOOKUP(AD25,Varsayımlar!$B:$Q,9,0))</f>
        <v>SOFT</v>
      </c>
      <c r="S25" s="62">
        <f>IF(B25="","",VLOOKUP(AD25,Varsayımlar!$B:$Q,10,0))</f>
        <v>4</v>
      </c>
      <c r="T25" s="62">
        <f>IF(B25="","",VLOOKUP(AD25,Varsayımlar!$B:$Q,11,0))</f>
        <v>30</v>
      </c>
      <c r="U25" s="62">
        <f>IF(B25="","",VLOOKUP(AD25,Varsayımlar!$B:$Q,12,0))</f>
        <v>260</v>
      </c>
      <c r="V25" s="62" t="str">
        <f>IF(B25="","",VLOOKUP(AD25,Varsayımlar!$B:$Q,13,0))</f>
        <v>YURTDIŞI</v>
      </c>
      <c r="W25" s="62">
        <f>IF(B25="","",VLOOKUP(AD25,Varsayımlar!$B:$Q,14,0))</f>
        <v>6</v>
      </c>
      <c r="X25" s="63">
        <v>46202</v>
      </c>
      <c r="Y25" s="63">
        <v>46385</v>
      </c>
      <c r="Z25" s="62">
        <v>26062925</v>
      </c>
      <c r="AA25" s="62" t="str">
        <f>IF(B25="","",VLOOKUP(AD25,Varsayımlar!$B:$Q,15,0))</f>
        <v>TRİTON -SKT ATILACAK</v>
      </c>
      <c r="AB25" s="62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hidden="1" customHeight="1" x14ac:dyDescent="0.25">
      <c r="A26" s="9" t="s">
        <v>203</v>
      </c>
      <c r="B26" s="62" t="s">
        <v>17</v>
      </c>
      <c r="C26" s="33">
        <f>IF(B26="","",VLOOKUP(AD26,Varsayımlar!$B:$Q,3,0))</f>
        <v>8698829380698</v>
      </c>
      <c r="D26" s="33" t="s">
        <v>526</v>
      </c>
      <c r="E26" s="102" t="s">
        <v>37</v>
      </c>
      <c r="F26" s="62" t="s">
        <v>527</v>
      </c>
      <c r="G26" s="62" t="s">
        <v>529</v>
      </c>
      <c r="H26" s="62" t="str">
        <f>IF(B26="","",VLOOKUP(AD26,Varsayımlar!$B:$Q,5,0))</f>
        <v>TORTİLLAS 25 CM 4 PCS 260G</v>
      </c>
      <c r="I26" s="62">
        <f>IF(B26="","",VLOOKUP(AD26,Varsayımlar!B:T,19,0))</f>
        <v>0</v>
      </c>
      <c r="J26" s="62" t="str">
        <f>IF(B26="","",VLOOKUP(AD26,Varsayımlar!$B:$Q,6,0))</f>
        <v>SADE</v>
      </c>
      <c r="K26" s="62">
        <v>420</v>
      </c>
      <c r="L26" s="62"/>
      <c r="M26" s="62">
        <f t="shared" si="0"/>
        <v>5</v>
      </c>
      <c r="N26" s="62"/>
      <c r="O26" s="62"/>
      <c r="P26" s="62">
        <f>IF(B26="","",VLOOKUP(AD26,Varsayımlar!$B:$Q,7,0)*K26)</f>
        <v>12600</v>
      </c>
      <c r="Q26" s="62">
        <f>IF(B26="","",VLOOKUP(AD26,Varsayımlar!$B:$Q,8,0))</f>
        <v>25</v>
      </c>
      <c r="R26" s="62" t="str">
        <f>IF(B26="","",VLOOKUP(AD26,Varsayımlar!$B:$Q,9,0))</f>
        <v>SOFT</v>
      </c>
      <c r="S26" s="62">
        <f>IF(B26="","",VLOOKUP(AD26,Varsayımlar!$B:$Q,10,0))</f>
        <v>4</v>
      </c>
      <c r="T26" s="62">
        <f>IF(B26="","",VLOOKUP(AD26,Varsayımlar!$B:$Q,11,0))</f>
        <v>30</v>
      </c>
      <c r="U26" s="62">
        <f>IF(B26="","",VLOOKUP(AD26,Varsayımlar!$B:$Q,12,0))</f>
        <v>260</v>
      </c>
      <c r="V26" s="62" t="str">
        <f>IF(B26="","",VLOOKUP(AD26,Varsayımlar!$B:$Q,13,0))</f>
        <v>YURTDIŞI</v>
      </c>
      <c r="W26" s="62">
        <f>IF(B26="","",VLOOKUP(AD26,Varsayımlar!$B:$Q,14,0))</f>
        <v>6</v>
      </c>
      <c r="X26" s="63">
        <v>46202</v>
      </c>
      <c r="Y26" s="63">
        <v>46385</v>
      </c>
      <c r="Z26" s="62">
        <v>26062925</v>
      </c>
      <c r="AA26" s="62" t="str">
        <f>IF(B26="","",VLOOKUP(AD26,Varsayımlar!$B:$Q,15,0))</f>
        <v>TRİTON -SKT ATILACAK</v>
      </c>
      <c r="AB26" s="62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hidden="1" customHeight="1" x14ac:dyDescent="0.25">
      <c r="A27" s="9" t="s">
        <v>204</v>
      </c>
      <c r="B27" s="64"/>
      <c r="C27" s="65" t="str">
        <f>IF(B27="","",VLOOKUP(AD27,Varsayımlar!$B:$Q,3,0))</f>
        <v/>
      </c>
      <c r="D27" s="65"/>
      <c r="E27" s="65"/>
      <c r="F27" s="64"/>
      <c r="G27" s="64"/>
      <c r="H27" s="64" t="str">
        <f>IF(B27="","",VLOOKUP(AD27,Varsayımlar!$B:$Q,5,0))</f>
        <v/>
      </c>
      <c r="I27" s="64" t="str">
        <f>IF(B27="","",VLOOKUP(AD27,Varsayımlar!B:T,19,0))</f>
        <v/>
      </c>
      <c r="J27" s="64" t="str">
        <f>IF(B27="","",VLOOKUP(AD27,Varsayımlar!$B:$Q,6,0))</f>
        <v/>
      </c>
      <c r="K27" s="64"/>
      <c r="L27" s="64"/>
      <c r="M27" s="64">
        <f t="shared" si="0"/>
        <v>0</v>
      </c>
      <c r="N27" s="64"/>
      <c r="O27" s="64"/>
      <c r="P27" s="64" t="str">
        <f>IF(B27="","",VLOOKUP(AD27,Varsayımlar!$B:$Q,7,0)*K27)</f>
        <v/>
      </c>
      <c r="Q27" s="64" t="str">
        <f>IF(B27="","",VLOOKUP(AD27,Varsayımlar!$B:$Q,8,0))</f>
        <v/>
      </c>
      <c r="R27" s="64" t="str">
        <f>IF(B27="","",VLOOKUP(AD27,Varsayımlar!$B:$Q,9,0))</f>
        <v/>
      </c>
      <c r="S27" s="64" t="str">
        <f>IF(B27="","",VLOOKUP(AD27,Varsayımlar!$B:$Q,10,0))</f>
        <v/>
      </c>
      <c r="T27" s="64" t="str">
        <f>IF(B27="","",VLOOKUP(AD27,Varsayımlar!$B:$Q,11,0))</f>
        <v/>
      </c>
      <c r="U27" s="64" t="str">
        <f>IF(B27="","",VLOOKUP(AD27,Varsayımlar!$B:$Q,12,0))</f>
        <v/>
      </c>
      <c r="V27" s="64" t="str">
        <f>IF(B27="","",VLOOKUP(AD27,Varsayımlar!$B:$Q,13,0))</f>
        <v/>
      </c>
      <c r="W27" s="64" t="str">
        <f>IF(B27="","",VLOOKUP(AD27,Varsayımlar!$B:$Q,14,0))</f>
        <v/>
      </c>
      <c r="X27" s="66"/>
      <c r="Y27" s="66"/>
      <c r="Z27" s="64"/>
      <c r="AA27" s="64" t="str">
        <f>IF(B27="","",VLOOKUP(AD27,Varsayımlar!$B:$Q,15,0))</f>
        <v/>
      </c>
      <c r="AB27" s="64" t="str">
        <f>IF(B27="","",VLOOKUP(AD27,Varsayımlar!$B:$Q,16,0))</f>
        <v/>
      </c>
      <c r="AC27" s="64"/>
      <c r="AD27" s="61" t="str">
        <f t="shared" si="1"/>
        <v/>
      </c>
    </row>
    <row r="28" spans="1:30" ht="36" hidden="1" customHeight="1" x14ac:dyDescent="0.25">
      <c r="A28" s="9" t="s">
        <v>205</v>
      </c>
      <c r="B28" s="64"/>
      <c r="C28" s="65" t="str">
        <f>IF(B28="","",VLOOKUP(AD28,Varsayımlar!$B:$Q,3,0))</f>
        <v/>
      </c>
      <c r="D28" s="65"/>
      <c r="E28" s="65"/>
      <c r="F28" s="64"/>
      <c r="G28" s="64"/>
      <c r="H28" s="64" t="str">
        <f>IF(B28="","",VLOOKUP(AD28,Varsayımlar!$B:$Q,5,0))</f>
        <v/>
      </c>
      <c r="I28" s="64" t="str">
        <f>IF(B28="","",VLOOKUP(AD28,Varsayımlar!B:T,19,0))</f>
        <v/>
      </c>
      <c r="J28" s="64" t="str">
        <f>IF(B28="","",VLOOKUP(AD28,Varsayımlar!$B:$Q,6,0))</f>
        <v/>
      </c>
      <c r="K28" s="64"/>
      <c r="L28" s="64"/>
      <c r="M28" s="64">
        <f t="shared" si="0"/>
        <v>0</v>
      </c>
      <c r="N28" s="64"/>
      <c r="O28" s="64"/>
      <c r="P28" s="64" t="str">
        <f>IF(B28="","",VLOOKUP(AD28,Varsayımlar!$B:$Q,7,0)*K28)</f>
        <v/>
      </c>
      <c r="Q28" s="64" t="str">
        <f>IF(B28="","",VLOOKUP(AD28,Varsayımlar!$B:$Q,8,0))</f>
        <v/>
      </c>
      <c r="R28" s="64" t="str">
        <f>IF(B28="","",VLOOKUP(AD28,Varsayımlar!$B:$Q,9,0))</f>
        <v/>
      </c>
      <c r="S28" s="64" t="str">
        <f>IF(B28="","",VLOOKUP(AD28,Varsayımlar!$B:$Q,10,0))</f>
        <v/>
      </c>
      <c r="T28" s="64" t="str">
        <f>IF(B28="","",VLOOKUP(AD28,Varsayımlar!$B:$Q,11,0))</f>
        <v/>
      </c>
      <c r="U28" s="64" t="str">
        <f>IF(B28="","",VLOOKUP(AD28,Varsayımlar!$B:$Q,12,0))</f>
        <v/>
      </c>
      <c r="V28" s="64" t="str">
        <f>IF(B28="","",VLOOKUP(AD28,Varsayımlar!$B:$Q,13,0))</f>
        <v/>
      </c>
      <c r="W28" s="64" t="str">
        <f>IF(B28="","",VLOOKUP(AD28,Varsayımlar!$B:$Q,14,0))</f>
        <v/>
      </c>
      <c r="X28" s="66"/>
      <c r="Y28" s="66"/>
      <c r="Z28" s="64"/>
      <c r="AA28" s="64" t="str">
        <f>IF(B28="","",VLOOKUP(AD28,Varsayımlar!$B:$Q,15,0))</f>
        <v/>
      </c>
      <c r="AB28" s="64" t="str">
        <f>IF(B28="","",VLOOKUP(AD28,Varsayımlar!$B:$Q,16,0))</f>
        <v/>
      </c>
      <c r="AC28" s="64"/>
      <c r="AD28" s="61" t="str">
        <f t="shared" si="1"/>
        <v/>
      </c>
    </row>
    <row r="29" spans="1:30" ht="36" hidden="1" customHeight="1" x14ac:dyDescent="0.25">
      <c r="A29" s="9" t="s">
        <v>209</v>
      </c>
      <c r="B29" s="64"/>
      <c r="C29" s="65" t="str">
        <f>IF(B29="","",VLOOKUP(AD29,Varsayımlar!$B:$Q,3,0))</f>
        <v/>
      </c>
      <c r="D29" s="65"/>
      <c r="E29" s="65"/>
      <c r="F29" s="64"/>
      <c r="G29" s="64"/>
      <c r="H29" s="64" t="str">
        <f>IF(B29="","",VLOOKUP(AD29,Varsayımlar!$B:$Q,5,0))</f>
        <v/>
      </c>
      <c r="I29" s="64" t="str">
        <f>IF(B29="","",VLOOKUP(AD29,Varsayımlar!B:T,19,0))</f>
        <v/>
      </c>
      <c r="J29" s="64" t="str">
        <f>IF(B29="","",VLOOKUP(AD29,Varsayımlar!$B:$Q,6,0))</f>
        <v/>
      </c>
      <c r="K29" s="64"/>
      <c r="L29" s="64"/>
      <c r="M29" s="64">
        <f t="shared" si="0"/>
        <v>0</v>
      </c>
      <c r="N29" s="64"/>
      <c r="O29" s="64"/>
      <c r="P29" s="64" t="str">
        <f>IF(B29="","",VLOOKUP(AD29,Varsayımlar!$B:$Q,7,0)*K29)</f>
        <v/>
      </c>
      <c r="Q29" s="64" t="str">
        <f>IF(B29="","",VLOOKUP(AD29,Varsayımlar!$B:$Q,8,0))</f>
        <v/>
      </c>
      <c r="R29" s="64" t="str">
        <f>IF(B29="","",VLOOKUP(AD29,Varsayımlar!$B:$Q,9,0))</f>
        <v/>
      </c>
      <c r="S29" s="64" t="str">
        <f>IF(B29="","",VLOOKUP(AD29,Varsayımlar!$B:$Q,10,0))</f>
        <v/>
      </c>
      <c r="T29" s="64" t="str">
        <f>IF(B29="","",VLOOKUP(AD29,Varsayımlar!$B:$Q,11,0))</f>
        <v/>
      </c>
      <c r="U29" s="64" t="str">
        <f>IF(B29="","",VLOOKUP(AD29,Varsayımlar!$B:$Q,12,0))</f>
        <v/>
      </c>
      <c r="V29" s="64" t="str">
        <f>IF(B29="","",VLOOKUP(AD29,Varsayımlar!$B:$Q,13,0))</f>
        <v/>
      </c>
      <c r="W29" s="64" t="str">
        <f>IF(B29="","",VLOOKUP(AD29,Varsayımlar!$B:$Q,14,0))</f>
        <v/>
      </c>
      <c r="X29" s="66"/>
      <c r="Y29" s="66"/>
      <c r="Z29" s="64"/>
      <c r="AA29" s="64" t="str">
        <f>IF(B29="","",VLOOKUP(AD29,Varsayımlar!$B:$Q,15,0))</f>
        <v/>
      </c>
      <c r="AB29" s="64" t="str">
        <f>IF(B29="","",VLOOKUP(AD29,Varsayımlar!$B:$Q,16,0))</f>
        <v/>
      </c>
      <c r="AC29" s="64"/>
      <c r="AD29" s="61" t="str">
        <f t="shared" si="1"/>
        <v/>
      </c>
    </row>
    <row r="30" spans="1:30" ht="36" customHeight="1" x14ac:dyDescent="0.25">
      <c r="A30" s="198" t="s">
        <v>171</v>
      </c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9"/>
      <c r="AC30" s="55"/>
    </row>
    <row r="31" spans="1:30" ht="63" x14ac:dyDescent="0.25">
      <c r="A31" s="9" t="s">
        <v>0</v>
      </c>
      <c r="B31" s="9" t="s">
        <v>1</v>
      </c>
      <c r="C31" s="10" t="s">
        <v>36</v>
      </c>
      <c r="D31" s="10" t="s">
        <v>177</v>
      </c>
      <c r="E31" s="10" t="s">
        <v>42</v>
      </c>
      <c r="F31" s="9" t="s">
        <v>43</v>
      </c>
      <c r="G31" s="9" t="s">
        <v>13</v>
      </c>
      <c r="H31" s="9" t="s">
        <v>2</v>
      </c>
      <c r="I31" s="9" t="s">
        <v>83</v>
      </c>
      <c r="J31" s="9" t="s">
        <v>3</v>
      </c>
      <c r="K31" s="9" t="s">
        <v>21</v>
      </c>
      <c r="L31" s="9" t="s">
        <v>141</v>
      </c>
      <c r="M31" s="9" t="s">
        <v>20</v>
      </c>
      <c r="N31" s="9" t="s">
        <v>243</v>
      </c>
      <c r="O31" s="9" t="s">
        <v>176</v>
      </c>
      <c r="P31" s="9" t="s">
        <v>16</v>
      </c>
      <c r="Q31" s="9" t="s">
        <v>4</v>
      </c>
      <c r="R31" s="9" t="s">
        <v>5</v>
      </c>
      <c r="S31" s="9" t="s">
        <v>6</v>
      </c>
      <c r="T31" s="9" t="s">
        <v>33</v>
      </c>
      <c r="U31" s="9" t="s">
        <v>7</v>
      </c>
      <c r="V31" s="9" t="s">
        <v>8</v>
      </c>
      <c r="W31" s="9" t="s">
        <v>364</v>
      </c>
      <c r="X31" s="9" t="s">
        <v>10</v>
      </c>
      <c r="Y31" s="9" t="s">
        <v>11</v>
      </c>
      <c r="Z31" s="9" t="s">
        <v>12</v>
      </c>
      <c r="AA31" s="9" t="s">
        <v>14</v>
      </c>
      <c r="AB31" s="9" t="s">
        <v>15</v>
      </c>
      <c r="AC31" s="9" t="s">
        <v>305</v>
      </c>
      <c r="AD31" s="8" t="s">
        <v>50</v>
      </c>
    </row>
    <row r="32" spans="1:30" ht="31.5" customHeight="1" x14ac:dyDescent="0.25">
      <c r="A32" s="9" t="s">
        <v>29</v>
      </c>
      <c r="B32" s="70" t="s">
        <v>149</v>
      </c>
      <c r="C32" s="71">
        <f>IF(B32="","",VLOOKUP(AD32,Varsayımlar!$B:$Q,3,0))</f>
        <v>8698829380698</v>
      </c>
      <c r="D32" s="71"/>
      <c r="E32" s="72" t="s">
        <v>150</v>
      </c>
      <c r="F32" s="70"/>
      <c r="G32" s="70"/>
      <c r="H32" s="70" t="str">
        <f>IF(B32="","",VLOOKUP(AD32,Varsayımlar!$B:$Q,5,0))</f>
        <v>Happylla 25cm (060)</v>
      </c>
      <c r="I32" s="70">
        <f>IF(B32="","",VLOOKUP(AD32,Varsayımlar!B:T,19,0))</f>
        <v>0</v>
      </c>
      <c r="J32" s="70" t="str">
        <f>IF(B32="","",VLOOKUP(AD32,Varsayımlar!$B:$Q,6,0))</f>
        <v>SADE</v>
      </c>
      <c r="K32" s="70" t="s">
        <v>160</v>
      </c>
      <c r="L32" s="70"/>
      <c r="M32" s="70" t="str">
        <f>IFERROR(IF(B32="","",K32/VLOOKUP(AD32,Varsayımlar!B:R,17,0)),"")</f>
        <v/>
      </c>
      <c r="N32" s="70"/>
      <c r="O32" s="70"/>
      <c r="P32" s="70" t="e">
        <f>IF(B32="","",VLOOKUP(AD32,Varsayımlar!$B:$Q,7,0)*K32)</f>
        <v>#VALUE!</v>
      </c>
      <c r="Q32" s="70">
        <f>IF(B32="","",VLOOKUP(AD32,Varsayımlar!$B:$Q,8,0))</f>
        <v>25</v>
      </c>
      <c r="R32" s="70" t="str">
        <f>IF(B32="","",VLOOKUP(AD32,Varsayımlar!$B:$Q,9,0))</f>
        <v>Irak soft</v>
      </c>
      <c r="S32" s="70">
        <f>IF(B32="","",VLOOKUP(AD32,Varsayımlar!$B:$Q,10,0))</f>
        <v>10</v>
      </c>
      <c r="T32" s="70">
        <f>IF(B32="","",VLOOKUP(AD32,Varsayımlar!$B:$Q,11,0))</f>
        <v>12</v>
      </c>
      <c r="U32" s="70">
        <f>IF(B32="","",VLOOKUP(AD32,Varsayımlar!$B:$Q,12,0))</f>
        <v>650</v>
      </c>
      <c r="V32" s="70" t="str">
        <f>IF(B32="","",VLOOKUP(AD32,Varsayımlar!$B:$Q,13,0))</f>
        <v>Yurtiçi</v>
      </c>
      <c r="W32" s="70">
        <f>IF(B32="","",VLOOKUP(AD32,Varsayımlar!$B:$Q,14,0))</f>
        <v>6</v>
      </c>
      <c r="X32" s="73" t="s">
        <v>161</v>
      </c>
      <c r="Y32" s="73" t="s">
        <v>161</v>
      </c>
      <c r="Z32" s="73" t="s">
        <v>161</v>
      </c>
      <c r="AA32" s="70" t="str">
        <f>IF(B32="","",VLOOKUP(AD32,Varsayımlar!$B:$Q,15,0))</f>
        <v>Kırmızı Koli-Etiketli</v>
      </c>
      <c r="AB32" s="70" t="str">
        <f>IF(B32="","",VLOOKUP(AD32,Varsayımlar!$B:$Q,16,0))</f>
        <v>24-26 cm</v>
      </c>
      <c r="AC32" s="70">
        <f>IF(B32="","",VLOOKUP(Sayfa2!AD17,Varsayımlar!B:S,18,0))</f>
        <v>0</v>
      </c>
      <c r="AD32" s="8" t="str">
        <f>IF(B32="","",CONCATENATE(B32,E32))</f>
        <v>Aylin KartonHappylla 25 cm 10 lu 650g</v>
      </c>
    </row>
    <row r="33" spans="1:32" ht="31.5" customHeight="1" x14ac:dyDescent="0.25">
      <c r="A33" s="9" t="s">
        <v>122</v>
      </c>
      <c r="B33" s="58" t="s">
        <v>143</v>
      </c>
      <c r="C33" s="59">
        <f>IF(B33="","",VLOOKUP(AD33,Varsayımlar!$B:$Q,3,0))</f>
        <v>8698829380698</v>
      </c>
      <c r="D33" s="59"/>
      <c r="E33" s="74" t="s">
        <v>162</v>
      </c>
      <c r="F33" s="58"/>
      <c r="G33" s="58"/>
      <c r="H33" s="58" t="str">
        <f>IF(B33="","",VLOOKUP(AD33,Varsayımlar!$B:$Q,5,0))</f>
        <v>Bisto 25 cm</v>
      </c>
      <c r="I33" s="58">
        <f>IF(B33="","",VLOOKUP(AD33,Varsayımlar!B:T,19,0))</f>
        <v>0</v>
      </c>
      <c r="J33" s="58" t="str">
        <f>IF(B33="","",VLOOKUP(AD33,Varsayımlar!$B:$Q,6,0))</f>
        <v>SADE</v>
      </c>
      <c r="K33" s="58" t="s">
        <v>160</v>
      </c>
      <c r="L33" s="58"/>
      <c r="M33" s="58" t="str">
        <f>IFERROR(IF(B33="","",K33/VLOOKUP(AD33,Varsayımlar!B:R,17,0)),"")</f>
        <v/>
      </c>
      <c r="N33" s="58">
        <v>50</v>
      </c>
      <c r="O33" s="58"/>
      <c r="P33" s="58" t="e">
        <f>IF(B33="","",VLOOKUP(AD33,Varsayımlar!$B:$Q,7,0)*K33)</f>
        <v>#VALUE!</v>
      </c>
      <c r="Q33" s="58">
        <f>IF(B33="","",VLOOKUP(AD33,Varsayımlar!$B:$Q,8,0))</f>
        <v>25</v>
      </c>
      <c r="R33" s="58" t="str">
        <f>IF(B33="","",VLOOKUP(AD33,Varsayımlar!$B:$Q,9,0))</f>
        <v>Standart</v>
      </c>
      <c r="S33" s="58">
        <f>IF(B33="","",VLOOKUP(AD33,Varsayımlar!$B:$Q,10,0))</f>
        <v>12</v>
      </c>
      <c r="T33" s="58">
        <f>IF(B33="","",VLOOKUP(AD33,Varsayımlar!$B:$Q,11,0))</f>
        <v>12</v>
      </c>
      <c r="U33" s="58">
        <f>IF(B33="","",VLOOKUP(AD33,Varsayımlar!$B:$Q,12,0))</f>
        <v>840</v>
      </c>
      <c r="V33" s="58" t="str">
        <f>IF(B33="","",VLOOKUP(AD33,Varsayımlar!$B:$Q,13,0))</f>
        <v>Yurtiçi</v>
      </c>
      <c r="W33" s="58">
        <f>IF(B33="","",VLOOKUP(AD33,Varsayımlar!$B:$Q,14,0))</f>
        <v>6</v>
      </c>
      <c r="X33" s="60" t="s">
        <v>161</v>
      </c>
      <c r="Y33" s="60" t="s">
        <v>161</v>
      </c>
      <c r="Z33" s="60" t="s">
        <v>161</v>
      </c>
      <c r="AA33" s="58" t="str">
        <f>IF(B33="","",VLOOKUP(AD33,Varsayımlar!$B:$Q,15,0))</f>
        <v>Bisto Kolisi</v>
      </c>
      <c r="AB33" s="58" t="str">
        <f>IF(B33="","",VLOOKUP(AD33,Varsayımlar!$B:$Q,16,0))</f>
        <v>24-26 Cm</v>
      </c>
      <c r="AC33" s="58">
        <f>IF(B33="","",VLOOKUP(Sayfa2!AD18,Varsayımlar!B:S,18,0))</f>
        <v>0</v>
      </c>
      <c r="AD33" s="61" t="str">
        <f>IF(B33="","",CONCATENATE(B33,E33))</f>
        <v>Şok MarketBisto 25 cm 12 pcs 840g</v>
      </c>
    </row>
    <row r="34" spans="1:32" ht="31.5" customHeight="1" x14ac:dyDescent="0.25">
      <c r="A34" s="9" t="s">
        <v>123</v>
      </c>
      <c r="B34" s="75" t="s">
        <v>143</v>
      </c>
      <c r="C34" s="76">
        <f>IF(B34="","",VLOOKUP(AD34,Varsayımlar!$B:$Q,3,0))</f>
        <v>8698829380698</v>
      </c>
      <c r="D34" s="76"/>
      <c r="E34" s="75" t="s">
        <v>144</v>
      </c>
      <c r="F34" s="77"/>
      <c r="G34" s="77"/>
      <c r="H34" s="77" t="str">
        <f>IF(B34="","",VLOOKUP(AD34,Varsayımlar!$B:$Q,5,0))</f>
        <v xml:space="preserve">Taco 15 cm </v>
      </c>
      <c r="I34" s="77">
        <f>IF(B34="","",VLOOKUP(AD34,Varsayımlar!B:T,19,0))</f>
        <v>0</v>
      </c>
      <c r="J34" s="77" t="str">
        <f>IF(B34="","",VLOOKUP(AD34,Varsayımlar!$B:$Q,6,0))</f>
        <v>SADE</v>
      </c>
      <c r="K34" s="77" t="s">
        <v>160</v>
      </c>
      <c r="L34" s="77"/>
      <c r="M34" s="77" t="str">
        <f>IFERROR(IF(B34="","",K34/VLOOKUP(AD34,Varsayımlar!B:R,17,0)),"")</f>
        <v/>
      </c>
      <c r="N34" s="77">
        <v>50</v>
      </c>
      <c r="O34" s="77"/>
      <c r="P34" s="77" t="e">
        <f>IF(B34="","",VLOOKUP(AD34,Varsayımlar!$B:$Q,7,0)*K34)</f>
        <v>#VALUE!</v>
      </c>
      <c r="Q34" s="77">
        <f>IF(B34="","",VLOOKUP(AD34,Varsayımlar!$B:$Q,8,0))</f>
        <v>15</v>
      </c>
      <c r="R34" s="77" t="str">
        <f>IF(B34="","",VLOOKUP(AD34,Varsayımlar!$B:$Q,9,0))</f>
        <v>SOFT-PA3</v>
      </c>
      <c r="S34" s="77">
        <f>IF(B34="","",VLOOKUP(AD34,Varsayımlar!$B:$Q,10,0))</f>
        <v>6</v>
      </c>
      <c r="T34" s="77">
        <f>IF(B34="","",VLOOKUP(AD34,Varsayımlar!$B:$Q,11,0))</f>
        <v>18</v>
      </c>
      <c r="U34" s="77">
        <f>IF(B34="","",VLOOKUP(AD34,Varsayımlar!$B:$Q,12,0))</f>
        <v>250</v>
      </c>
      <c r="V34" s="77" t="str">
        <f>IF(B34="","",VLOOKUP(AD34,Varsayımlar!$B:$Q,13,0))</f>
        <v>YURTİÇİ</v>
      </c>
      <c r="W34" s="77">
        <f>IF(B34="","",VLOOKUP(AD34,Varsayımlar!$B:$Q,14,0))</f>
        <v>6</v>
      </c>
      <c r="X34" s="78" t="s">
        <v>161</v>
      </c>
      <c r="Y34" s="78" t="s">
        <v>161</v>
      </c>
      <c r="Z34" s="78" t="s">
        <v>161</v>
      </c>
      <c r="AA34" s="77" t="str">
        <f>IF(B34="","",VLOOKUP(AD34,Varsayımlar!$B:$Q,15,0))</f>
        <v>15 CM KOLİ</v>
      </c>
      <c r="AB34" s="77" t="str">
        <f>IF(B34="","",VLOOKUP(AD34,Varsayımlar!$B:$Q,16,0))</f>
        <v>14-16 CM</v>
      </c>
      <c r="AC34" s="77">
        <f>IF(B34="","",VLOOKUP(Sayfa2!AD19,Varsayımlar!B:S,18,0))</f>
        <v>0</v>
      </c>
      <c r="AD34" s="8" t="str">
        <f>IF(B34="","",CONCATENATE(B34,E34))</f>
        <v>Şok MarketTaco 15 cm 6 lı 150 g</v>
      </c>
    </row>
    <row r="35" spans="1:32" ht="31.5" hidden="1" customHeight="1" x14ac:dyDescent="0.25">
      <c r="A35" s="9" t="s">
        <v>125</v>
      </c>
      <c r="B35" s="64"/>
      <c r="C35" s="65" t="str">
        <f>IF(B35="","",VLOOKUP(AD35,Varsayımlar!$B:$Q,3,0))</f>
        <v/>
      </c>
      <c r="D35" s="65"/>
      <c r="E35" s="65"/>
      <c r="F35" s="64"/>
      <c r="G35" s="64"/>
      <c r="H35" s="64" t="str">
        <f>IF(B35="","",VLOOKUP(AD35,Varsayımlar!$B:$Q,5,0))</f>
        <v/>
      </c>
      <c r="I35" s="64"/>
      <c r="J35" s="64" t="str">
        <f>IF(B35="","",VLOOKUP(AD35,Varsayımlar!$B:$Q,6,0))</f>
        <v/>
      </c>
      <c r="K35" s="64"/>
      <c r="L35" s="64"/>
      <c r="M35" s="64">
        <f>K35/84</f>
        <v>0</v>
      </c>
      <c r="N35" s="64"/>
      <c r="O35" s="64"/>
      <c r="P35" s="64" t="str">
        <f>IF(B35="","",VLOOKUP(AD35,Varsayımlar!$B:$Q,7,0)*K35)</f>
        <v/>
      </c>
      <c r="Q35" s="64" t="str">
        <f>IF(B35="","",VLOOKUP(AD35,Varsayımlar!$B:$Q,8,0))</f>
        <v/>
      </c>
      <c r="R35" s="64" t="str">
        <f>IF(B35="","",VLOOKUP(AD35,Varsayımlar!$B:$Q,9,0))</f>
        <v/>
      </c>
      <c r="S35" s="64" t="str">
        <f>IF(B35="","",VLOOKUP(AD35,Varsayımlar!$B:$Q,10,0))</f>
        <v/>
      </c>
      <c r="T35" s="64" t="str">
        <f>IF(B35="","",VLOOKUP(AD35,Varsayımlar!$B:$Q,11,0))</f>
        <v/>
      </c>
      <c r="U35" s="64" t="str">
        <f>IF(B35="","",VLOOKUP(AD35,Varsayımlar!$B:$Q,12,0))</f>
        <v/>
      </c>
      <c r="V35" s="64" t="str">
        <f>IF(B35="","",VLOOKUP(AD35,Varsayımlar!$B:$Q,13,0))</f>
        <v/>
      </c>
      <c r="W35" s="64" t="str">
        <f>IF(B35="","",VLOOKUP(AD35,Varsayımlar!$B:$Q,14,0))</f>
        <v/>
      </c>
      <c r="X35" s="66"/>
      <c r="Y35" s="66"/>
      <c r="Z35" s="64"/>
      <c r="AA35" s="64" t="str">
        <f>IF(B35="","",VLOOKUP(AD35,Varsayımlar!$B:$Q,15,0))</f>
        <v/>
      </c>
      <c r="AB35" s="64" t="str">
        <f>IF(B35="","",VLOOKUP(AD35,Varsayımlar!$B:$Q,16,0))</f>
        <v/>
      </c>
      <c r="AC35" s="79"/>
      <c r="AD35" s="61" t="str">
        <f>IF(B35="","",CONCATENATE(B35,E35))</f>
        <v/>
      </c>
    </row>
    <row r="36" spans="1:32" x14ac:dyDescent="0.25">
      <c r="C36" s="80" t="str">
        <f>IF(B36="","",VLOOKUP(AD36,Varsayımlar!$B:$Q,3,0))</f>
        <v/>
      </c>
      <c r="H36" s="8" t="str">
        <f>IF(B36="","",VLOOKUP(AD36,Varsayımlar!$B:$Q,5,0))</f>
        <v/>
      </c>
      <c r="J36" s="8" t="str">
        <f>IF(B36="","",VLOOKUP(AD36,Varsayımlar!$B:$Q,6,0))</f>
        <v/>
      </c>
      <c r="P36" s="8" t="str">
        <f>IF(B36="","",VLOOKUP(AD36,Varsayımlar!$B:$Q,7,0)*K36)</f>
        <v/>
      </c>
      <c r="Q36" s="8" t="str">
        <f>IF(B36="","",VLOOKUP(AD36,Varsayımlar!$B:$Q,8,0))</f>
        <v/>
      </c>
      <c r="R36" s="8" t="str">
        <f>IF(B36="","",VLOOKUP(AD36,Varsayımlar!$B:$Q,9,0))</f>
        <v/>
      </c>
      <c r="S36" s="8" t="str">
        <f>IF(B36="","",VLOOKUP(AD36,Varsayımlar!$B:$Q,10,0))</f>
        <v/>
      </c>
      <c r="T36" s="8" t="str">
        <f>IF(B36="","",VLOOKUP(AD36,Varsayımlar!$B:$Q,11,0))</f>
        <v/>
      </c>
      <c r="U36" s="8" t="str">
        <f>IF(B36="","",VLOOKUP(AD36,Varsayımlar!$B:$Q,12,0))</f>
        <v/>
      </c>
      <c r="V36" s="8" t="str">
        <f>IF(B36="","",VLOOKUP(AD36,Varsayımlar!$B:$Q,13,0))</f>
        <v/>
      </c>
      <c r="W36" s="8" t="str">
        <f>IF(B36="","",VLOOKUP(AD36,Varsayımlar!$B:$Q,14,0))</f>
        <v/>
      </c>
      <c r="AA36" s="8" t="str">
        <f>IF(B36="","",VLOOKUP(AD36,Varsayımlar!$B:$Q,15,0))</f>
        <v/>
      </c>
      <c r="AB36" s="8" t="str">
        <f>IF(B36="","",VLOOKUP(AD36,Varsayımlar!$B:$Q,16,0))</f>
        <v/>
      </c>
      <c r="AD36" s="8" t="str">
        <f>IF(B36="","",CONCATENATE(B36,E36))</f>
        <v/>
      </c>
    </row>
    <row r="37" spans="1:32" ht="29.25" customHeight="1" x14ac:dyDescent="0.25">
      <c r="A37" s="198" t="s">
        <v>121</v>
      </c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34"/>
    </row>
    <row r="38" spans="1:32" ht="63" x14ac:dyDescent="0.25">
      <c r="A38" s="9" t="s">
        <v>0</v>
      </c>
      <c r="B38" s="9" t="s">
        <v>1</v>
      </c>
      <c r="C38" s="10" t="s">
        <v>36</v>
      </c>
      <c r="D38" s="10" t="s">
        <v>177</v>
      </c>
      <c r="E38" s="10" t="s">
        <v>42</v>
      </c>
      <c r="F38" s="9" t="s">
        <v>43</v>
      </c>
      <c r="G38" s="9" t="s">
        <v>13</v>
      </c>
      <c r="H38" s="9" t="s">
        <v>2</v>
      </c>
      <c r="I38" s="9" t="s">
        <v>83</v>
      </c>
      <c r="J38" s="9" t="s">
        <v>3</v>
      </c>
      <c r="K38" s="9" t="s">
        <v>21</v>
      </c>
      <c r="L38" s="9" t="s">
        <v>141</v>
      </c>
      <c r="M38" s="9" t="s">
        <v>20</v>
      </c>
      <c r="N38" s="9" t="s">
        <v>243</v>
      </c>
      <c r="O38" s="9" t="s">
        <v>176</v>
      </c>
      <c r="P38" s="9" t="s">
        <v>16</v>
      </c>
      <c r="Q38" s="9" t="s">
        <v>4</v>
      </c>
      <c r="R38" s="9" t="s">
        <v>5</v>
      </c>
      <c r="S38" s="9" t="s">
        <v>6</v>
      </c>
      <c r="T38" s="9" t="s">
        <v>33</v>
      </c>
      <c r="U38" s="9" t="s">
        <v>7</v>
      </c>
      <c r="V38" s="9" t="s">
        <v>8</v>
      </c>
      <c r="W38" s="9" t="s">
        <v>9</v>
      </c>
      <c r="X38" s="9" t="s">
        <v>10</v>
      </c>
      <c r="Y38" s="9" t="s">
        <v>11</v>
      </c>
      <c r="Z38" s="9" t="s">
        <v>12</v>
      </c>
      <c r="AA38" s="9" t="s">
        <v>14</v>
      </c>
      <c r="AB38" s="9" t="s">
        <v>15</v>
      </c>
      <c r="AC38" s="9" t="s">
        <v>305</v>
      </c>
      <c r="AD38" s="8" t="s">
        <v>50</v>
      </c>
    </row>
    <row r="39" spans="1:32" ht="49.5" customHeight="1" x14ac:dyDescent="0.25">
      <c r="A39" s="9" t="s">
        <v>29</v>
      </c>
      <c r="B39" s="58" t="s">
        <v>90</v>
      </c>
      <c r="C39" s="59">
        <f>IF(B39="","",VLOOKUP(AD39,Varsayımlar!$B:$Q,3,0))</f>
        <v>8698829380698</v>
      </c>
      <c r="D39" s="58" t="s">
        <v>237</v>
      </c>
      <c r="E39" s="58" t="s">
        <v>91</v>
      </c>
      <c r="F39" s="58"/>
      <c r="G39" s="58" t="s">
        <v>570</v>
      </c>
      <c r="H39" s="58" t="str">
        <f>IF(B39="","",VLOOKUP(AD39,Varsayımlar!$B:$Q,5,0))</f>
        <v>MAGNİT MAVİ AMBALAJ 25CM</v>
      </c>
      <c r="I39" s="58">
        <f>IF(B39="","",VLOOKUP(AD39,Varsayımlar!B:T,19,0))</f>
        <v>0</v>
      </c>
      <c r="J39" s="58" t="str">
        <f>IF(B39="","",VLOOKUP(AD39,Varsayımlar!$B:$Q,6,0))</f>
        <v>SADE</v>
      </c>
      <c r="K39" s="58">
        <v>672</v>
      </c>
      <c r="L39" s="58"/>
      <c r="M39" s="58">
        <f>IFERROR(IF(B39="","",K39/VLOOKUP(AD39,Varsayımlar!B:R,17,0)),"")</f>
        <v>8</v>
      </c>
      <c r="N39" s="58"/>
      <c r="O39" s="58">
        <v>7</v>
      </c>
      <c r="P39" s="58">
        <f>IF(B39="","",VLOOKUP(AD39,Varsayımlar!$B:$Q,7,0)*K39)</f>
        <v>20160</v>
      </c>
      <c r="Q39" s="58">
        <f>IF(B39="","",VLOOKUP(AD39,Varsayımlar!$B:$Q,8,0))</f>
        <v>25</v>
      </c>
      <c r="R39" s="58" t="str">
        <f>IF(B39="","",VLOOKUP(AD39,Varsayımlar!$B:$Q,9,0))</f>
        <v>SOFT</v>
      </c>
      <c r="S39" s="58">
        <f>IF(B39="","",VLOOKUP(AD39,Varsayımlar!$B:$Q,10,0))</f>
        <v>4</v>
      </c>
      <c r="T39" s="58">
        <f>IF(B39="","",VLOOKUP(AD39,Varsayımlar!$B:$Q,11,0))</f>
        <v>30</v>
      </c>
      <c r="U39" s="58">
        <f>IF(B39="","",VLOOKUP(AD39,Varsayımlar!$B:$Q,12,0))</f>
        <v>260</v>
      </c>
      <c r="V39" s="58" t="str">
        <f>IF(B39="","",VLOOKUP(AD39,Varsayımlar!$B:$Q,13,0))</f>
        <v>YURTDIŞI</v>
      </c>
      <c r="W39" s="58">
        <f>IF(B39="","",VLOOKUP(AD39,Varsayımlar!$B:$Q,14,0))</f>
        <v>9</v>
      </c>
      <c r="X39" s="60">
        <v>46191</v>
      </c>
      <c r="Y39" s="60">
        <v>46464</v>
      </c>
      <c r="Z39" s="58" t="s">
        <v>571</v>
      </c>
      <c r="AA39" s="58" t="str">
        <f>IF(B39="","",VLOOKUP(AD39,Varsayımlar!$B:$Q,15,0))</f>
        <v>25CM TURUNCU KOLİ-SOL ÜST DİKDÖRTGENE ÜRETİM TARİHİ BASILACAK</v>
      </c>
      <c r="AB39" s="58" t="str">
        <f>IF(B39="","",VLOOKUP(AD39,Varsayımlar!$B:$Q,16,0))</f>
        <v>24-26 CM</v>
      </c>
      <c r="AC39" s="90">
        <f>IF(B39="","",VLOOKUP(Sayfa2!AD62,Varsayımlar!B:S,18,0))</f>
        <v>0</v>
      </c>
      <c r="AD39" s="90" t="str">
        <f t="shared" ref="AD39:AD44" si="2">IF(B39="","",CONCATENATE(B39,E39))</f>
        <v>MAGNİTMAGNİT MAVİ AMBALAJ 25 CM 260G</v>
      </c>
      <c r="AF39" s="8" t="s">
        <v>140</v>
      </c>
    </row>
    <row r="40" spans="1:32" ht="36" customHeight="1" x14ac:dyDescent="0.25">
      <c r="A40" s="9" t="s">
        <v>122</v>
      </c>
      <c r="B40" s="70" t="s">
        <v>17</v>
      </c>
      <c r="C40" s="71">
        <f>IF(B40="","",VLOOKUP(AD40,Varsayımlar!$B:$Q,3,0))</f>
        <v>8698829380698</v>
      </c>
      <c r="D40" s="71" t="s">
        <v>481</v>
      </c>
      <c r="E40" s="106" t="s">
        <v>37</v>
      </c>
      <c r="F40" s="70" t="s">
        <v>482</v>
      </c>
      <c r="G40" s="70" t="s">
        <v>484</v>
      </c>
      <c r="H40" s="70" t="str">
        <f>IF(B40="","",VLOOKUP(AD40,Varsayımlar!$B:$Q,5,0))</f>
        <v>TORTİLLAS 25 CM 4 PCS 260G</v>
      </c>
      <c r="I40" s="70">
        <f>IF(B40="","",VLOOKUP(AD40,Varsayımlar!B:T,19,0))</f>
        <v>0</v>
      </c>
      <c r="J40" s="70" t="str">
        <f>IF(B40="","",VLOOKUP(AD40,Varsayımlar!$B:$Q,6,0))</f>
        <v>SADE</v>
      </c>
      <c r="K40" s="70">
        <v>252</v>
      </c>
      <c r="L40" s="70"/>
      <c r="M40" s="70">
        <f>K40/84</f>
        <v>3</v>
      </c>
      <c r="N40" s="70"/>
      <c r="O40" s="70">
        <v>4</v>
      </c>
      <c r="P40" s="70">
        <f>IF(B40="","",VLOOKUP(AD40,Varsayımlar!$B:$Q,7,0)*K40)</f>
        <v>7560</v>
      </c>
      <c r="Q40" s="70">
        <f>IF(B40="","",VLOOKUP(AD40,Varsayımlar!$B:$Q,8,0))</f>
        <v>25</v>
      </c>
      <c r="R40" s="70" t="str">
        <f>IF(B40="","",VLOOKUP(AD40,Varsayımlar!$B:$Q,9,0))</f>
        <v>SOFT</v>
      </c>
      <c r="S40" s="70">
        <f>IF(B40="","",VLOOKUP(AD40,Varsayımlar!$B:$Q,10,0))</f>
        <v>4</v>
      </c>
      <c r="T40" s="70">
        <f>IF(B40="","",VLOOKUP(AD40,Varsayımlar!$B:$Q,11,0))</f>
        <v>30</v>
      </c>
      <c r="U40" s="70">
        <f>IF(B40="","",VLOOKUP(AD40,Varsayımlar!$B:$Q,12,0))</f>
        <v>260</v>
      </c>
      <c r="V40" s="70" t="str">
        <f>IF(B40="","",VLOOKUP(AD40,Varsayımlar!$B:$Q,13,0))</f>
        <v>YURTDIŞI</v>
      </c>
      <c r="W40" s="70">
        <f>IF(B40="","",VLOOKUP(AD40,Varsayımlar!$B:$Q,14,0))</f>
        <v>6</v>
      </c>
      <c r="X40" s="73">
        <v>46188</v>
      </c>
      <c r="Y40" s="73">
        <v>46371</v>
      </c>
      <c r="Z40" s="70">
        <v>26061525</v>
      </c>
      <c r="AA40" s="70" t="str">
        <f>IF(B40="","",VLOOKUP(AD40,Varsayımlar!$B:$Q,15,0))</f>
        <v>TRİTON -SKT ATILACAK</v>
      </c>
      <c r="AB40" s="70" t="str">
        <f>IF(B40="","",VLOOKUP(AD40,Varsayımlar!$B:$Q,16,0))</f>
        <v>24-26 CM</v>
      </c>
      <c r="AC40" s="64"/>
      <c r="AD40" s="61" t="str">
        <f>IF(B40="","",CONCATENATE(B40,E40))</f>
        <v>LLC TRİTONMUTLUKAL WHEAT TORTILLA</v>
      </c>
      <c r="AF40" s="8" t="s">
        <v>140</v>
      </c>
    </row>
    <row r="41" spans="1:32" ht="36" customHeight="1" x14ac:dyDescent="0.25">
      <c r="A41" s="9" t="s">
        <v>123</v>
      </c>
      <c r="B41" s="82" t="s">
        <v>17</v>
      </c>
      <c r="C41" s="83">
        <f>IF(B41="","",VLOOKUP(AD41,Varsayımlar!$B:$Q,3,0))</f>
        <v>8698829380698</v>
      </c>
      <c r="D41" s="83" t="s">
        <v>486</v>
      </c>
      <c r="E41" s="104" t="s">
        <v>37</v>
      </c>
      <c r="F41" s="82" t="s">
        <v>487</v>
      </c>
      <c r="G41" s="82" t="s">
        <v>488</v>
      </c>
      <c r="H41" s="82" t="str">
        <f>IF(B41="","",VLOOKUP(AD41,Varsayımlar!$B:$Q,5,0))</f>
        <v>TORTİLLAS 25 CM 4 PCS 260G</v>
      </c>
      <c r="I41" s="82">
        <f>IF(B41="","",VLOOKUP(AD41,Varsayımlar!B:T,19,0))</f>
        <v>0</v>
      </c>
      <c r="J41" s="82" t="str">
        <f>IF(B41="","",VLOOKUP(AD41,Varsayımlar!$B:$Q,6,0))</f>
        <v>SADE</v>
      </c>
      <c r="K41" s="82">
        <v>2100</v>
      </c>
      <c r="L41" s="82"/>
      <c r="M41" s="82">
        <f>K41/84</f>
        <v>25</v>
      </c>
      <c r="N41" s="82"/>
      <c r="O41" s="82">
        <v>30</v>
      </c>
      <c r="P41" s="82">
        <f>IF(B41="","",VLOOKUP(AD41,Varsayımlar!$B:$Q,7,0)*K41)</f>
        <v>63000</v>
      </c>
      <c r="Q41" s="82">
        <f>IF(B41="","",VLOOKUP(AD41,Varsayımlar!$B:$Q,8,0))</f>
        <v>25</v>
      </c>
      <c r="R41" s="82" t="str">
        <f>IF(B41="","",VLOOKUP(AD41,Varsayımlar!$B:$Q,9,0))</f>
        <v>SOFT</v>
      </c>
      <c r="S41" s="82">
        <f>IF(B41="","",VLOOKUP(AD41,Varsayımlar!$B:$Q,10,0))</f>
        <v>4</v>
      </c>
      <c r="T41" s="82">
        <f>IF(B41="","",VLOOKUP(AD41,Varsayımlar!$B:$Q,11,0))</f>
        <v>30</v>
      </c>
      <c r="U41" s="82">
        <f>IF(B41="","",VLOOKUP(AD41,Varsayımlar!$B:$Q,12,0))</f>
        <v>260</v>
      </c>
      <c r="V41" s="82" t="str">
        <f>IF(B41="","",VLOOKUP(AD41,Varsayımlar!$B:$Q,13,0))</f>
        <v>YURTDIŞI</v>
      </c>
      <c r="W41" s="82">
        <f>IF(B41="","",VLOOKUP(AD41,Varsayımlar!$B:$Q,14,0))</f>
        <v>6</v>
      </c>
      <c r="X41" s="84">
        <v>46189</v>
      </c>
      <c r="Y41" s="84">
        <v>46372</v>
      </c>
      <c r="Z41" s="82">
        <v>26061625</v>
      </c>
      <c r="AA41" s="82" t="str">
        <f>IF(B41="","",VLOOKUP(AD41,Varsayımlar!$B:$Q,15,0))</f>
        <v>TRİTON -SKT ATILACAK</v>
      </c>
      <c r="AB41" s="82" t="str">
        <f>IF(B41="","",VLOOKUP(AD41,Varsayımlar!$B:$Q,16,0))</f>
        <v>24-26 CM</v>
      </c>
      <c r="AC41" s="64"/>
      <c r="AD41" s="61" t="str">
        <f>IF(B41="","",CONCATENATE(B41,E41))</f>
        <v>LLC TRİTONMUTLUKAL WHEAT TORTILLA</v>
      </c>
    </row>
    <row r="42" spans="1:32" ht="36" customHeight="1" x14ac:dyDescent="0.25">
      <c r="A42" s="9" t="s">
        <v>124</v>
      </c>
      <c r="B42" s="82" t="s">
        <v>17</v>
      </c>
      <c r="C42" s="83">
        <f>IF(B42="","",VLOOKUP(AD42,Varsayımlar!$B:$Q,3,0))</f>
        <v>8698829380698</v>
      </c>
      <c r="D42" s="83" t="s">
        <v>486</v>
      </c>
      <c r="E42" s="104" t="s">
        <v>37</v>
      </c>
      <c r="F42" s="82" t="s">
        <v>487</v>
      </c>
      <c r="G42" s="82" t="s">
        <v>489</v>
      </c>
      <c r="H42" s="82" t="str">
        <f>IF(B42="","",VLOOKUP(AD42,Varsayımlar!$B:$Q,5,0))</f>
        <v>TORTİLLAS 25 CM 4 PCS 260G</v>
      </c>
      <c r="I42" s="82">
        <f>IF(B42="","",VLOOKUP(AD42,Varsayımlar!B:T,19,0))</f>
        <v>0</v>
      </c>
      <c r="J42" s="82" t="str">
        <f>IF(B42="","",VLOOKUP(AD42,Varsayımlar!$B:$Q,6,0))</f>
        <v>SADE</v>
      </c>
      <c r="K42" s="82">
        <v>336</v>
      </c>
      <c r="L42" s="82"/>
      <c r="M42" s="82">
        <f>K42/84</f>
        <v>4</v>
      </c>
      <c r="N42" s="82"/>
      <c r="O42" s="82">
        <v>5</v>
      </c>
      <c r="P42" s="82">
        <f>IF(B42="","",VLOOKUP(AD42,Varsayımlar!$B:$Q,7,0)*K42)</f>
        <v>10080</v>
      </c>
      <c r="Q42" s="82">
        <f>IF(B42="","",VLOOKUP(AD42,Varsayımlar!$B:$Q,8,0))</f>
        <v>25</v>
      </c>
      <c r="R42" s="82" t="str">
        <f>IF(B42="","",VLOOKUP(AD42,Varsayımlar!$B:$Q,9,0))</f>
        <v>SOFT</v>
      </c>
      <c r="S42" s="82">
        <f>IF(B42="","",VLOOKUP(AD42,Varsayımlar!$B:$Q,10,0))</f>
        <v>4</v>
      </c>
      <c r="T42" s="82">
        <f>IF(B42="","",VLOOKUP(AD42,Varsayımlar!$B:$Q,11,0))</f>
        <v>30</v>
      </c>
      <c r="U42" s="82">
        <f>IF(B42="","",VLOOKUP(AD42,Varsayımlar!$B:$Q,12,0))</f>
        <v>260</v>
      </c>
      <c r="V42" s="82" t="str">
        <f>IF(B42="","",VLOOKUP(AD42,Varsayımlar!$B:$Q,13,0))</f>
        <v>YURTDIŞI</v>
      </c>
      <c r="W42" s="82">
        <f>IF(B42="","",VLOOKUP(AD42,Varsayımlar!$B:$Q,14,0))</f>
        <v>6</v>
      </c>
      <c r="X42" s="84">
        <v>46189</v>
      </c>
      <c r="Y42" s="84">
        <v>46372</v>
      </c>
      <c r="Z42" s="82">
        <v>26061625</v>
      </c>
      <c r="AA42" s="82" t="str">
        <f>IF(B42="","",VLOOKUP(AD42,Varsayımlar!$B:$Q,15,0))</f>
        <v>TRİTON -SKT ATILACAK</v>
      </c>
      <c r="AB42" s="82" t="str">
        <f>IF(B42="","",VLOOKUP(AD42,Varsayımlar!$B:$Q,16,0))</f>
        <v>24-26 CM</v>
      </c>
      <c r="AC42" s="64"/>
      <c r="AD42" s="61" t="str">
        <f>IF(B42="","",CONCATENATE(B42,E42))</f>
        <v>LLC TRİTONMUTLUKAL WHEAT TORTILLA</v>
      </c>
    </row>
    <row r="43" spans="1:32" ht="49.5" customHeight="1" x14ac:dyDescent="0.25">
      <c r="A43" s="9" t="s">
        <v>125</v>
      </c>
      <c r="B43" s="58" t="s">
        <v>90</v>
      </c>
      <c r="C43" s="59">
        <f>IF(B43="","",VLOOKUP(AD43,Varsayımlar!$B:$Q,3,0))</f>
        <v>8698829380698</v>
      </c>
      <c r="D43" s="58" t="s">
        <v>237</v>
      </c>
      <c r="E43" s="58" t="s">
        <v>91</v>
      </c>
      <c r="F43" s="58"/>
      <c r="G43" s="58" t="s">
        <v>572</v>
      </c>
      <c r="H43" s="58" t="str">
        <f>IF(B43="","",VLOOKUP(AD43,Varsayımlar!$B:$Q,5,0))</f>
        <v>MAGNİT MAVİ AMBALAJ 25CM</v>
      </c>
      <c r="I43" s="58">
        <f>IF(B43="","",VLOOKUP(AD43,Varsayımlar!B:T,19,0))</f>
        <v>0</v>
      </c>
      <c r="J43" s="58" t="str">
        <f>IF(B43="","",VLOOKUP(AD43,Varsayımlar!$B:$Q,6,0))</f>
        <v>SADE</v>
      </c>
      <c r="K43" s="58">
        <v>672</v>
      </c>
      <c r="L43" s="58"/>
      <c r="M43" s="58">
        <f>IFERROR(IF(B43="","",K43/VLOOKUP(AD43,Varsayımlar!B:R,17,0)),"")</f>
        <v>8</v>
      </c>
      <c r="N43" s="58"/>
      <c r="O43" s="58">
        <v>10</v>
      </c>
      <c r="P43" s="58">
        <f>IF(B43="","",VLOOKUP(AD43,Varsayımlar!$B:$Q,7,0)*K43)</f>
        <v>20160</v>
      </c>
      <c r="Q43" s="58">
        <f>IF(B43="","",VLOOKUP(AD43,Varsayımlar!$B:$Q,8,0))</f>
        <v>25</v>
      </c>
      <c r="R43" s="58" t="str">
        <f>IF(B43="","",VLOOKUP(AD43,Varsayımlar!$B:$Q,9,0))</f>
        <v>SOFT</v>
      </c>
      <c r="S43" s="58">
        <f>IF(B43="","",VLOOKUP(AD43,Varsayımlar!$B:$Q,10,0))</f>
        <v>4</v>
      </c>
      <c r="T43" s="58">
        <f>IF(B43="","",VLOOKUP(AD43,Varsayımlar!$B:$Q,11,0))</f>
        <v>30</v>
      </c>
      <c r="U43" s="58">
        <f>IF(B43="","",VLOOKUP(AD43,Varsayımlar!$B:$Q,12,0))</f>
        <v>260</v>
      </c>
      <c r="V43" s="58" t="str">
        <f>IF(B43="","",VLOOKUP(AD43,Varsayımlar!$B:$Q,13,0))</f>
        <v>YURTDIŞI</v>
      </c>
      <c r="W43" s="58">
        <f>IF(B43="","",VLOOKUP(AD43,Varsayımlar!$B:$Q,14,0))</f>
        <v>9</v>
      </c>
      <c r="X43" s="60">
        <v>46191</v>
      </c>
      <c r="Y43" s="60">
        <v>46464</v>
      </c>
      <c r="Z43" s="58" t="s">
        <v>571</v>
      </c>
      <c r="AA43" s="58" t="str">
        <f>IF(B43="","",VLOOKUP(AD43,Varsayımlar!$B:$Q,15,0))</f>
        <v>25CM TURUNCU KOLİ-SOL ÜST DİKDÖRTGENE ÜRETİM TARİHİ BASILACAK</v>
      </c>
      <c r="AB43" s="58" t="str">
        <f>IF(B43="","",VLOOKUP(AD43,Varsayımlar!$B:$Q,16,0))</f>
        <v>24-26 CM</v>
      </c>
      <c r="AC43" s="90">
        <f>IF(B43="","",VLOOKUP(Sayfa2!AD63,Varsayımlar!B:S,18,0))</f>
        <v>0</v>
      </c>
      <c r="AD43" s="90" t="str">
        <f t="shared" si="2"/>
        <v>MAGNİTMAGNİT MAVİ AMBALAJ 25 CM 260G</v>
      </c>
    </row>
    <row r="44" spans="1:32" ht="49.5" customHeight="1" x14ac:dyDescent="0.25">
      <c r="A44" s="9" t="s">
        <v>126</v>
      </c>
      <c r="B44" s="58" t="s">
        <v>90</v>
      </c>
      <c r="C44" s="59">
        <f>IF(B44="","",VLOOKUP(AD44,Varsayımlar!$B:$Q,3,0))</f>
        <v>8698829380698</v>
      </c>
      <c r="D44" s="58" t="s">
        <v>237</v>
      </c>
      <c r="E44" s="58" t="s">
        <v>91</v>
      </c>
      <c r="F44" s="58"/>
      <c r="G44" s="58" t="s">
        <v>573</v>
      </c>
      <c r="H44" s="58" t="str">
        <f>IF(B44="","",VLOOKUP(AD44,Varsayımlar!$B:$Q,5,0))</f>
        <v>MAGNİT MAVİ AMBALAJ 25CM</v>
      </c>
      <c r="I44" s="58">
        <f>IF(B44="","",VLOOKUP(AD44,Varsayımlar!B:T,19,0))</f>
        <v>0</v>
      </c>
      <c r="J44" s="58" t="str">
        <f>IF(B44="","",VLOOKUP(AD44,Varsayımlar!$B:$Q,6,0))</f>
        <v>SADE</v>
      </c>
      <c r="K44" s="58">
        <v>672</v>
      </c>
      <c r="L44" s="58"/>
      <c r="M44" s="58">
        <f>IFERROR(IF(B44="","",K44/VLOOKUP(AD44,Varsayımlar!B:R,17,0)),"")</f>
        <v>8</v>
      </c>
      <c r="N44" s="58"/>
      <c r="O44" s="58">
        <v>10</v>
      </c>
      <c r="P44" s="58">
        <f>IF(B44="","",VLOOKUP(AD44,Varsayımlar!$B:$Q,7,0)*K44)</f>
        <v>20160</v>
      </c>
      <c r="Q44" s="58">
        <f>IF(B44="","",VLOOKUP(AD44,Varsayımlar!$B:$Q,8,0))</f>
        <v>25</v>
      </c>
      <c r="R44" s="58" t="str">
        <f>IF(B44="","",VLOOKUP(AD44,Varsayımlar!$B:$Q,9,0))</f>
        <v>SOFT</v>
      </c>
      <c r="S44" s="58">
        <f>IF(B44="","",VLOOKUP(AD44,Varsayımlar!$B:$Q,10,0))</f>
        <v>4</v>
      </c>
      <c r="T44" s="58">
        <f>IF(B44="","",VLOOKUP(AD44,Varsayımlar!$B:$Q,11,0))</f>
        <v>30</v>
      </c>
      <c r="U44" s="58">
        <f>IF(B44="","",VLOOKUP(AD44,Varsayımlar!$B:$Q,12,0))</f>
        <v>260</v>
      </c>
      <c r="V44" s="58" t="str">
        <f>IF(B44="","",VLOOKUP(AD44,Varsayımlar!$B:$Q,13,0))</f>
        <v>YURTDIŞI</v>
      </c>
      <c r="W44" s="58">
        <f>IF(B44="","",VLOOKUP(AD44,Varsayımlar!$B:$Q,14,0))</f>
        <v>9</v>
      </c>
      <c r="X44" s="60">
        <v>46191</v>
      </c>
      <c r="Y44" s="60">
        <v>46464</v>
      </c>
      <c r="Z44" s="58" t="s">
        <v>571</v>
      </c>
      <c r="AA44" s="58" t="str">
        <f>IF(B44="","",VLOOKUP(AD44,Varsayımlar!$B:$Q,15,0))</f>
        <v>25CM TURUNCU KOLİ-SOL ÜST DİKDÖRTGENE ÜRETİM TARİHİ BASILACAK</v>
      </c>
      <c r="AB44" s="58" t="str">
        <f>IF(B44="","",VLOOKUP(AD44,Varsayımlar!$B:$Q,16,0))</f>
        <v>24-26 CM</v>
      </c>
      <c r="AC44" s="90">
        <f>IF(B44="","",VLOOKUP(Sayfa2!AD64,Varsayımlar!B:S,18,0))</f>
        <v>0</v>
      </c>
      <c r="AD44" s="90" t="str">
        <f t="shared" si="2"/>
        <v>MAGNİTMAGNİT MAVİ AMBALAJ 25 CM 260G</v>
      </c>
    </row>
    <row r="45" spans="1:32" ht="55.5" customHeight="1" x14ac:dyDescent="0.25">
      <c r="A45" s="9" t="s">
        <v>127</v>
      </c>
      <c r="B45" s="64" t="s">
        <v>90</v>
      </c>
      <c r="C45" s="65">
        <f>IF(B45="","",VLOOKUP(AD45,Varsayımlar!$B:$Q,3,0))</f>
        <v>8698829380698</v>
      </c>
      <c r="D45" s="64" t="s">
        <v>234</v>
      </c>
      <c r="E45" s="64" t="s">
        <v>91</v>
      </c>
      <c r="F45" s="64"/>
      <c r="G45" s="64" t="s">
        <v>567</v>
      </c>
      <c r="H45" s="64" t="str">
        <f>IF(B45="","",VLOOKUP(AD45,Varsayımlar!$B:$Q,5,0))</f>
        <v>MAGNİT MAVİ AMBALAJ 25CM</v>
      </c>
      <c r="I45" s="64">
        <f>IF(B45="","",VLOOKUP(AD45,Varsayımlar!B:T,19,0))</f>
        <v>0</v>
      </c>
      <c r="J45" s="64" t="str">
        <f>IF(B45="","",VLOOKUP(AD45,Varsayımlar!$B:$Q,6,0))</f>
        <v>SADE</v>
      </c>
      <c r="K45" s="64">
        <v>672</v>
      </c>
      <c r="L45" s="64"/>
      <c r="M45" s="64">
        <f>IFERROR(IF(B45="","",K45/VLOOKUP(AD45,Varsayımlar!B:R,17,0)),"")</f>
        <v>8</v>
      </c>
      <c r="N45" s="64"/>
      <c r="O45" s="64">
        <v>10</v>
      </c>
      <c r="P45" s="64">
        <f>IF(B45="","",VLOOKUP(AD45,Varsayımlar!$B:$Q,7,0)*K45)</f>
        <v>20160</v>
      </c>
      <c r="Q45" s="64">
        <f>IF(B45="","",VLOOKUP(AD45,Varsayımlar!$B:$Q,8,0))</f>
        <v>25</v>
      </c>
      <c r="R45" s="64" t="str">
        <f>IF(B45="","",VLOOKUP(AD45,Varsayımlar!$B:$Q,9,0))</f>
        <v>SOFT</v>
      </c>
      <c r="S45" s="64">
        <f>IF(B45="","",VLOOKUP(AD45,Varsayımlar!$B:$Q,10,0))</f>
        <v>4</v>
      </c>
      <c r="T45" s="64">
        <f>IF(B45="","",VLOOKUP(AD45,Varsayımlar!$B:$Q,11,0))</f>
        <v>30</v>
      </c>
      <c r="U45" s="64">
        <f>IF(B45="","",VLOOKUP(AD45,Varsayımlar!$B:$Q,12,0))</f>
        <v>260</v>
      </c>
      <c r="V45" s="64" t="str">
        <f>IF(B45="","",VLOOKUP(AD45,Varsayımlar!$B:$Q,13,0))</f>
        <v>YURTDIŞI</v>
      </c>
      <c r="W45" s="64">
        <f>IF(B45="","",VLOOKUP(AD45,Varsayımlar!$B:$Q,14,0))</f>
        <v>9</v>
      </c>
      <c r="X45" s="66">
        <v>46189</v>
      </c>
      <c r="Y45" s="66">
        <v>46462</v>
      </c>
      <c r="Z45" s="64" t="s">
        <v>569</v>
      </c>
      <c r="AA45" s="64" t="str">
        <f>IF(B45="","",VLOOKUP(AD45,Varsayımlar!$B:$Q,15,0))</f>
        <v>25CM TURUNCU KOLİ-SOL ÜST DİKDÖRTGENE ÜRETİM TARİHİ BASILACAK</v>
      </c>
      <c r="AB45" s="64" t="str">
        <f>IF(B45="","",VLOOKUP(AD45,Varsayımlar!$B:$Q,16,0))</f>
        <v>24-26 CM</v>
      </c>
      <c r="AC45" s="90">
        <f>IF(B45="","",VLOOKUP(Sayfa2!AD58,Varsayımlar!B:S,18,0))</f>
        <v>0</v>
      </c>
      <c r="AD45" s="90" t="str">
        <f>IF(B45="","",CONCATENATE(B45,E45))</f>
        <v>MAGNİTMAGNİT MAVİ AMBALAJ 25 CM 260G</v>
      </c>
    </row>
    <row r="46" spans="1:32" ht="55.5" customHeight="1" x14ac:dyDescent="0.25">
      <c r="A46" s="9" t="s">
        <v>128</v>
      </c>
      <c r="B46" s="64" t="s">
        <v>90</v>
      </c>
      <c r="C46" s="65">
        <f>IF(B46="","",VLOOKUP(AD46,Varsayımlar!$B:$Q,3,0))</f>
        <v>8698829380698</v>
      </c>
      <c r="D46" s="64" t="s">
        <v>234</v>
      </c>
      <c r="E46" s="64" t="s">
        <v>91</v>
      </c>
      <c r="F46" s="64"/>
      <c r="G46" s="64" t="s">
        <v>568</v>
      </c>
      <c r="H46" s="64" t="str">
        <f>IF(B46="","",VLOOKUP(AD46,Varsayımlar!$B:$Q,5,0))</f>
        <v>MAGNİT MAVİ AMBALAJ 25CM</v>
      </c>
      <c r="I46" s="64">
        <f>IF(B46="","",VLOOKUP(AD46,Varsayımlar!B:T,19,0))</f>
        <v>0</v>
      </c>
      <c r="J46" s="64" t="str">
        <f>IF(B46="","",VLOOKUP(AD46,Varsayımlar!$B:$Q,6,0))</f>
        <v>SADE</v>
      </c>
      <c r="K46" s="64">
        <v>672</v>
      </c>
      <c r="L46" s="64"/>
      <c r="M46" s="64">
        <f>IFERROR(IF(B46="","",K46/VLOOKUP(AD46,Varsayımlar!B:R,17,0)),"")</f>
        <v>8</v>
      </c>
      <c r="N46" s="64"/>
      <c r="O46" s="64">
        <v>10</v>
      </c>
      <c r="P46" s="64">
        <f>IF(B46="","",VLOOKUP(AD46,Varsayımlar!$B:$Q,7,0)*K46)</f>
        <v>20160</v>
      </c>
      <c r="Q46" s="64">
        <f>IF(B46="","",VLOOKUP(AD46,Varsayımlar!$B:$Q,8,0))</f>
        <v>25</v>
      </c>
      <c r="R46" s="64" t="str">
        <f>IF(B46="","",VLOOKUP(AD46,Varsayımlar!$B:$Q,9,0))</f>
        <v>SOFT</v>
      </c>
      <c r="S46" s="64">
        <f>IF(B46="","",VLOOKUP(AD46,Varsayımlar!$B:$Q,10,0))</f>
        <v>4</v>
      </c>
      <c r="T46" s="64">
        <f>IF(B46="","",VLOOKUP(AD46,Varsayımlar!$B:$Q,11,0))</f>
        <v>30</v>
      </c>
      <c r="U46" s="64">
        <f>IF(B46="","",VLOOKUP(AD46,Varsayımlar!$B:$Q,12,0))</f>
        <v>260</v>
      </c>
      <c r="V46" s="64" t="str">
        <f>IF(B46="","",VLOOKUP(AD46,Varsayımlar!$B:$Q,13,0))</f>
        <v>YURTDIŞI</v>
      </c>
      <c r="W46" s="64">
        <f>IF(B46="","",VLOOKUP(AD46,Varsayımlar!$B:$Q,14,0))</f>
        <v>9</v>
      </c>
      <c r="X46" s="66">
        <v>46189</v>
      </c>
      <c r="Y46" s="66">
        <v>46462</v>
      </c>
      <c r="Z46" s="64" t="s">
        <v>569</v>
      </c>
      <c r="AA46" s="64" t="str">
        <f>IF(B46="","",VLOOKUP(AD46,Varsayımlar!$B:$Q,15,0))</f>
        <v>25CM TURUNCU KOLİ-SOL ÜST DİKDÖRTGENE ÜRETİM TARİHİ BASILACAK</v>
      </c>
      <c r="AB46" s="64" t="str">
        <f>IF(B46="","",VLOOKUP(AD46,Varsayımlar!$B:$Q,16,0))</f>
        <v>24-26 CM</v>
      </c>
      <c r="AC46" s="90">
        <f>IF(B46="","",VLOOKUP(Sayfa2!AD59,Varsayımlar!B:S,18,0))</f>
        <v>0</v>
      </c>
      <c r="AD46" s="90" t="str">
        <f>IF(B46="","",CONCATENATE(B46,E46))</f>
        <v>MAGNİTMAGNİT MAVİ AMBALAJ 25 CM 260G</v>
      </c>
    </row>
    <row r="47" spans="1:32" ht="27.75" customHeight="1" x14ac:dyDescent="0.25">
      <c r="A47" s="9"/>
      <c r="B47" s="201" t="s">
        <v>607</v>
      </c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3"/>
      <c r="AC47" s="90"/>
      <c r="AD47" s="90"/>
    </row>
    <row r="48" spans="1:32" ht="46.5" customHeight="1" x14ac:dyDescent="0.25">
      <c r="A48" s="9" t="s">
        <v>129</v>
      </c>
      <c r="B48" s="64" t="s">
        <v>90</v>
      </c>
      <c r="C48" s="65">
        <f>IF(B48="","",VLOOKUP(AD48,Varsayımlar!$B:$Q,3,0))</f>
        <v>8698829380698</v>
      </c>
      <c r="D48" s="64" t="s">
        <v>260</v>
      </c>
      <c r="E48" s="64" t="s">
        <v>91</v>
      </c>
      <c r="F48" s="64"/>
      <c r="G48" s="64" t="s">
        <v>606</v>
      </c>
      <c r="H48" s="64" t="str">
        <f>IF(B48="","",VLOOKUP(AD48,Varsayımlar!$B:$Q,5,0))</f>
        <v>MAGNİT MAVİ AMBALAJ 25CM</v>
      </c>
      <c r="I48" s="64">
        <f>IF(B48="","",VLOOKUP(AD48,Varsayımlar!B:T,19,0))</f>
        <v>0</v>
      </c>
      <c r="J48" s="64" t="str">
        <f>IF(B48="","",VLOOKUP(AD48,Varsayımlar!$B:$Q,6,0))</f>
        <v>SADE</v>
      </c>
      <c r="K48" s="64">
        <v>2016</v>
      </c>
      <c r="L48" s="64"/>
      <c r="M48" s="64" t="str">
        <f>IFERROR(IF(B48="","",K48/VLOOKUP(AD48,#REF!,17,0)),"")</f>
        <v/>
      </c>
      <c r="N48" s="64"/>
      <c r="O48" s="64">
        <v>30</v>
      </c>
      <c r="P48" s="64">
        <f>IF(B48="","",VLOOKUP(AD48,Varsayımlar!$B:$Q,7,0)*K48)</f>
        <v>60480</v>
      </c>
      <c r="Q48" s="64">
        <f>IF(B48="","",VLOOKUP(AD48,Varsayımlar!$B:$Q,8,0))</f>
        <v>25</v>
      </c>
      <c r="R48" s="64" t="str">
        <f>IF(B48="","",VLOOKUP(AD48,Varsayımlar!$B:$Q,9,0))</f>
        <v>SOFT</v>
      </c>
      <c r="S48" s="64">
        <f>IF(B48="","",VLOOKUP(AD48,Varsayımlar!$B:$Q,10,0))</f>
        <v>4</v>
      </c>
      <c r="T48" s="64">
        <f>IF(B48="","",VLOOKUP(AD48,Varsayımlar!$B:$Q,11,0))</f>
        <v>30</v>
      </c>
      <c r="U48" s="64">
        <f>IF(B48="","",VLOOKUP(AD48,Varsayımlar!$B:$Q,12,0))</f>
        <v>260</v>
      </c>
      <c r="V48" s="64" t="str">
        <f>IF(B48="","",VLOOKUP(AD48,Varsayımlar!$B:$Q,13,0))</f>
        <v>YURTDIŞI</v>
      </c>
      <c r="W48" s="64">
        <f>IF(B48="","",VLOOKUP(AD48,Varsayımlar!$B:$Q,14,0))</f>
        <v>9</v>
      </c>
      <c r="X48" s="66">
        <v>46193</v>
      </c>
      <c r="Y48" s="66">
        <v>46466</v>
      </c>
      <c r="Z48" s="64" t="s">
        <v>605</v>
      </c>
      <c r="AA48" s="64" t="str">
        <f>IF(B48="","",VLOOKUP(AD48,Varsayımlar!$B:$Q,15,0))</f>
        <v>25CM TURUNCU KOLİ-SOL ÜST DİKDÖRTGENE ÜRETİM TARİHİ BASILACAK</v>
      </c>
      <c r="AB48" s="64" t="str">
        <f>IF(B48="","",VLOOKUP(AD48,Varsayımlar!$B:$Q,16,0))</f>
        <v>24-26 CM</v>
      </c>
      <c r="AC48" s="90" t="e">
        <f>IF(B48="","",VLOOKUP(#REF!,#REF!,18,0))</f>
        <v>#REF!</v>
      </c>
      <c r="AD48" s="90" t="str">
        <f>IF(B48="","",CONCATENATE(B48,E48))</f>
        <v>MAGNİTMAGNİT MAVİ AMBALAJ 25 CM 260G</v>
      </c>
    </row>
    <row r="49" spans="1:32" x14ac:dyDescent="0.25">
      <c r="A49" s="9" t="s">
        <v>130</v>
      </c>
      <c r="B49" s="70"/>
      <c r="C49" s="71" t="str">
        <f>IF(B49="","",VLOOKUP(AD49,Varsayımlar!$B:$Q,3,0))</f>
        <v/>
      </c>
      <c r="D49" s="71"/>
      <c r="E49" s="71"/>
      <c r="F49" s="70"/>
      <c r="G49" s="70"/>
      <c r="H49" s="70" t="str">
        <f>IF(B49="","",VLOOKUP(AD49,Varsayımlar!$B:$Q,5,0))</f>
        <v/>
      </c>
      <c r="I49" s="70"/>
      <c r="J49" s="70" t="str">
        <f>IF(B49="","",VLOOKUP(AD49,Varsayımlar!$B:$Q,6,0))</f>
        <v/>
      </c>
      <c r="K49" s="70"/>
      <c r="L49" s="70"/>
      <c r="M49" s="70" t="str">
        <f>IFERROR(IF(B49="","",K49/VLOOKUP(AD49,Varsayımlar!B:R,17,0)),"")</f>
        <v/>
      </c>
      <c r="N49" s="70"/>
      <c r="O49" s="70"/>
      <c r="P49" s="70" t="str">
        <f>IF(B49="","",VLOOKUP(AD49,Varsayımlar!$B:$Q,7,0)*K49)</f>
        <v/>
      </c>
      <c r="Q49" s="70" t="str">
        <f>IF(B49="","",VLOOKUP(AD49,Varsayımlar!$B:$Q,8,0))</f>
        <v/>
      </c>
      <c r="R49" s="70" t="str">
        <f>IF(B49="","",VLOOKUP(AD49,Varsayımlar!$B:$Q,9,0))</f>
        <v/>
      </c>
      <c r="S49" s="70" t="str">
        <f>IF(B49="","",VLOOKUP(AD49,Varsayımlar!$B:$Q,10,0))</f>
        <v/>
      </c>
      <c r="T49" s="70" t="str">
        <f>IF(B49="","",VLOOKUP(AD49,Varsayımlar!$B:$Q,11,0))</f>
        <v/>
      </c>
      <c r="U49" s="70" t="str">
        <f>IF(B49="","",VLOOKUP(AD49,Varsayımlar!$B:$Q,12,0))</f>
        <v/>
      </c>
      <c r="V49" s="70" t="str">
        <f>IF(B49="","",VLOOKUP(AD49,Varsayımlar!$B:$Q,13,0))</f>
        <v/>
      </c>
      <c r="W49" s="70" t="str">
        <f>IF(B49="","",VLOOKUP(AD49,Varsayımlar!$B:$Q,14,0))</f>
        <v/>
      </c>
      <c r="X49" s="70"/>
      <c r="Y49" s="70"/>
      <c r="Z49" s="70"/>
      <c r="AA49" s="70" t="str">
        <f>IF(B49="","",VLOOKUP(AD49,Varsayımlar!$B:$Q,15,0))</f>
        <v/>
      </c>
      <c r="AB49" s="70" t="str">
        <f>IF(B49="","",VLOOKUP(AD49,Varsayımlar!$B:$Q,16,0))</f>
        <v/>
      </c>
      <c r="AC49" s="70" t="str">
        <f>IF(B49="","",VLOOKUP(Sayfa2!AD32,Varsayımlar!B:S,18,0))</f>
        <v/>
      </c>
      <c r="AD49" s="61"/>
    </row>
    <row r="50" spans="1:32" x14ac:dyDescent="0.25">
      <c r="A50" s="9" t="s">
        <v>131</v>
      </c>
      <c r="B50" s="70"/>
      <c r="C50" s="71" t="str">
        <f>IF(B50="","",VLOOKUP(AD50,Varsayımlar!$B:$Q,3,0))</f>
        <v/>
      </c>
      <c r="D50" s="71"/>
      <c r="E50" s="71"/>
      <c r="F50" s="70"/>
      <c r="G50" s="70"/>
      <c r="H50" s="70" t="str">
        <f>IF(B50="","",VLOOKUP(AD50,Varsayımlar!$B:$Q,5,0))</f>
        <v/>
      </c>
      <c r="I50" s="70"/>
      <c r="J50" s="70" t="str">
        <f>IF(B50="","",VLOOKUP(AD50,Varsayımlar!$B:$Q,6,0))</f>
        <v/>
      </c>
      <c r="K50" s="70"/>
      <c r="L50" s="70"/>
      <c r="M50" s="70" t="str">
        <f>IFERROR(IF(B50="","",K50/VLOOKUP(AD50,Varsayımlar!B:R,17,0)),"")</f>
        <v/>
      </c>
      <c r="N50" s="70"/>
      <c r="O50" s="70"/>
      <c r="P50" s="70" t="str">
        <f>IF(B50="","",VLOOKUP(AD50,Varsayımlar!$B:$Q,7,0)*K50)</f>
        <v/>
      </c>
      <c r="Q50" s="70" t="str">
        <f>IF(B50="","",VLOOKUP(AD50,Varsayımlar!$B:$Q,8,0))</f>
        <v/>
      </c>
      <c r="R50" s="70" t="str">
        <f>IF(B50="","",VLOOKUP(AD50,Varsayımlar!$B:$Q,9,0))</f>
        <v/>
      </c>
      <c r="S50" s="70" t="str">
        <f>IF(B50="","",VLOOKUP(AD50,Varsayımlar!$B:$Q,10,0))</f>
        <v/>
      </c>
      <c r="T50" s="70" t="str">
        <f>IF(B50="","",VLOOKUP(AD50,Varsayımlar!$B:$Q,11,0))</f>
        <v/>
      </c>
      <c r="U50" s="70" t="str">
        <f>IF(B50="","",VLOOKUP(AD50,Varsayımlar!$B:$Q,12,0))</f>
        <v/>
      </c>
      <c r="V50" s="70" t="str">
        <f>IF(B50="","",VLOOKUP(AD50,Varsayımlar!$B:$Q,13,0))</f>
        <v/>
      </c>
      <c r="W50" s="70" t="str">
        <f>IF(B50="","",VLOOKUP(AD50,Varsayımlar!$B:$Q,14,0))</f>
        <v/>
      </c>
      <c r="X50" s="70"/>
      <c r="Y50" s="70"/>
      <c r="Z50" s="70"/>
      <c r="AA50" s="70" t="str">
        <f>IF(B50="","",VLOOKUP(AD50,Varsayımlar!$B:$Q,15,0))</f>
        <v/>
      </c>
      <c r="AB50" s="70" t="str">
        <f>IF(B50="","",VLOOKUP(AD50,Varsayımlar!$B:$Q,16,0))</f>
        <v/>
      </c>
      <c r="AC50" s="70" t="str">
        <f>IF(B50="","",VLOOKUP(Sayfa2!AD33,Varsayımlar!B:S,18,0))</f>
        <v/>
      </c>
      <c r="AD50" s="61"/>
    </row>
    <row r="51" spans="1:32" x14ac:dyDescent="0.25">
      <c r="C51" s="80" t="str">
        <f>IF(B51="","",VLOOKUP(AD51,Varsayımlar!$B:$Q,3,0))</f>
        <v/>
      </c>
      <c r="H51" s="8" t="str">
        <f>IF(B51="","",VLOOKUP(AD51,Varsayımlar!$B:$Q,5,0))</f>
        <v/>
      </c>
      <c r="J51" s="8" t="str">
        <f>IF(B51="","",VLOOKUP(AD51,Varsayımlar!$B:$Q,6,0))</f>
        <v/>
      </c>
      <c r="P51" s="8" t="str">
        <f>IF(B51="","",VLOOKUP(AD51,Varsayımlar!$B:$Q,7,0)*K51)</f>
        <v/>
      </c>
      <c r="Q51" s="8" t="str">
        <f>IF(B51="","",VLOOKUP(AD51,Varsayımlar!$B:$Q,8,0))</f>
        <v/>
      </c>
      <c r="R51" s="8" t="str">
        <f>IF(B51="","",VLOOKUP(AD51,Varsayımlar!$B:$Q,9,0))</f>
        <v/>
      </c>
      <c r="S51" s="8" t="str">
        <f>IF(B51="","",VLOOKUP(AD51,Varsayımlar!$B:$Q,10,0))</f>
        <v/>
      </c>
      <c r="T51" s="8" t="str">
        <f>IF(B51="","",VLOOKUP(AD51,Varsayımlar!$B:$Q,11,0))</f>
        <v/>
      </c>
      <c r="U51" s="8" t="str">
        <f>IF(B51="","",VLOOKUP(AD51,Varsayımlar!$B:$Q,12,0))</f>
        <v/>
      </c>
      <c r="V51" s="8" t="str">
        <f>IF(B51="","",VLOOKUP(AD51,Varsayımlar!$B:$Q,13,0))</f>
        <v/>
      </c>
      <c r="W51" s="8" t="str">
        <f>IF(B51="","",VLOOKUP(AD51,Varsayımlar!$B:$Q,14,0))</f>
        <v/>
      </c>
      <c r="AA51" s="8" t="str">
        <f>IF(B51="","",VLOOKUP(AD51,Varsayımlar!$B:$Q,15,0))</f>
        <v/>
      </c>
      <c r="AB51" s="8" t="str">
        <f>IF(B51="","",VLOOKUP(AD51,Varsayımlar!$B:$Q,16,0))</f>
        <v/>
      </c>
      <c r="AD51" s="8" t="str">
        <f>IF(B51="","",CONCATENATE(B51,E51))</f>
        <v/>
      </c>
    </row>
    <row r="52" spans="1:32" ht="31.5" x14ac:dyDescent="0.25">
      <c r="A52" s="198" t="s">
        <v>120</v>
      </c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55"/>
    </row>
    <row r="53" spans="1:32" ht="63" x14ac:dyDescent="0.25">
      <c r="A53" s="9" t="s">
        <v>0</v>
      </c>
      <c r="B53" s="9" t="s">
        <v>1</v>
      </c>
      <c r="C53" s="10" t="s">
        <v>36</v>
      </c>
      <c r="D53" s="10" t="s">
        <v>177</v>
      </c>
      <c r="E53" s="10" t="s">
        <v>42</v>
      </c>
      <c r="F53" s="9" t="s">
        <v>43</v>
      </c>
      <c r="G53" s="9" t="s">
        <v>13</v>
      </c>
      <c r="H53" s="9" t="s">
        <v>2</v>
      </c>
      <c r="I53" s="9" t="s">
        <v>83</v>
      </c>
      <c r="J53" s="9" t="s">
        <v>3</v>
      </c>
      <c r="K53" s="9" t="s">
        <v>21</v>
      </c>
      <c r="L53" s="9" t="s">
        <v>141</v>
      </c>
      <c r="M53" s="9" t="s">
        <v>20</v>
      </c>
      <c r="N53" s="9" t="s">
        <v>243</v>
      </c>
      <c r="O53" s="9" t="s">
        <v>176</v>
      </c>
      <c r="P53" s="9" t="s">
        <v>16</v>
      </c>
      <c r="Q53" s="9" t="s">
        <v>4</v>
      </c>
      <c r="R53" s="9" t="s">
        <v>5</v>
      </c>
      <c r="S53" s="9" t="s">
        <v>6</v>
      </c>
      <c r="T53" s="9" t="s">
        <v>33</v>
      </c>
      <c r="U53" s="9" t="s">
        <v>7</v>
      </c>
      <c r="V53" s="9" t="s">
        <v>8</v>
      </c>
      <c r="W53" s="9" t="s">
        <v>9</v>
      </c>
      <c r="X53" s="9" t="s">
        <v>10</v>
      </c>
      <c r="Y53" s="9" t="s">
        <v>11</v>
      </c>
      <c r="Z53" s="9" t="s">
        <v>12</v>
      </c>
      <c r="AA53" s="9" t="s">
        <v>14</v>
      </c>
      <c r="AB53" s="9" t="s">
        <v>15</v>
      </c>
      <c r="AC53" s="9" t="s">
        <v>305</v>
      </c>
      <c r="AD53" s="8" t="s">
        <v>50</v>
      </c>
    </row>
    <row r="54" spans="1:32" ht="126" x14ac:dyDescent="0.25">
      <c r="A54" s="9" t="s">
        <v>29</v>
      </c>
      <c r="B54" s="77" t="s">
        <v>31</v>
      </c>
      <c r="C54" s="76">
        <f>IF(B54="","",VLOOKUP(AD54,Varsayımlar!$B:$Q,3,0))</f>
        <v>8698829380698</v>
      </c>
      <c r="D54" s="76"/>
      <c r="E54" s="75" t="s">
        <v>246</v>
      </c>
      <c r="F54" s="77">
        <v>47</v>
      </c>
      <c r="G54" s="77" t="s">
        <v>253</v>
      </c>
      <c r="H54" s="77" t="str">
        <f>IF(B54="","",VLOOKUP(AD54,Varsayımlar!$B:$Q,5,0))</f>
        <v>Hanami Peynirli 20cm (050)</v>
      </c>
      <c r="I54" s="77" t="str">
        <f>IF(B54="","",VLOOKUP(AD54,Varsayımlar!B:T,19,0))</f>
        <v>Ambalaj kaç aylık kontrol?</v>
      </c>
      <c r="J54" s="77" t="str">
        <f>IF(B54="","",VLOOKUP(AD54,Varsayımlar!$B:$Q,6,0))</f>
        <v>PEYNİRLİ</v>
      </c>
      <c r="K54" s="77">
        <v>1120</v>
      </c>
      <c r="L54" s="77"/>
      <c r="M54" s="77">
        <f>IFERROR(IF(B54="","",K54/VLOOKUP(AD54,Varsayımlar!B:R,17,0)),"")</f>
        <v>8</v>
      </c>
      <c r="N54" s="77"/>
      <c r="O54" s="77">
        <v>12</v>
      </c>
      <c r="P54" s="77">
        <f>IF(B54="","",VLOOKUP(AD54,Varsayımlar!$B:$Q,7,0)*K54)</f>
        <v>33600</v>
      </c>
      <c r="Q54" s="77">
        <f>IF(B54="","",VLOOKUP(AD54,Varsayımlar!$B:$Q,8,0))</f>
        <v>20</v>
      </c>
      <c r="R54" s="77" t="str">
        <f>IF(B54="","",VLOOKUP(AD54,Varsayımlar!$B:$Q,9,0))</f>
        <v>Irak Soft-AT</v>
      </c>
      <c r="S54" s="77">
        <f>IF(B54="","",VLOOKUP(AD54,Varsayımlar!$B:$Q,10,0))</f>
        <v>4</v>
      </c>
      <c r="T54" s="77">
        <f>IF(B54="","",VLOOKUP(AD54,Varsayımlar!$B:$Q,11,0))</f>
        <v>30</v>
      </c>
      <c r="U54" s="77">
        <f>IF(B54="","",VLOOKUP(AD54,Varsayımlar!$B:$Q,12,0))</f>
        <v>166</v>
      </c>
      <c r="V54" s="77" t="str">
        <f>IF(B54="","",VLOOKUP(AD54,Varsayımlar!$B:$Q,13,0))</f>
        <v>YURTDIŞI</v>
      </c>
      <c r="W54" s="77">
        <f>IF(B54="","",VLOOKUP(AD54,Varsayımlar!$B:$Q,14,0))</f>
        <v>9</v>
      </c>
      <c r="X54" s="78">
        <v>46188</v>
      </c>
      <c r="Y54" s="78">
        <v>46461</v>
      </c>
      <c r="Z54" s="77" t="s">
        <v>250</v>
      </c>
      <c r="AA54" s="77" t="str">
        <f>IF(B54="","",VLOOKUP(AD54,Varsayımlar!$B:$Q,15,0))</f>
        <v>HANAMİ SARI KOLİ-ÜRETİM TARİHİ BASILACAK</v>
      </c>
      <c r="AB54" s="77" t="str">
        <f>IF(B54="","",VLOOKUP(AD54,Varsayımlar!$B:$Q,16,0))</f>
        <v>19-21 CM</v>
      </c>
      <c r="AC54" s="9">
        <f>IF(B54="","",VLOOKUP(Sayfa2!AD59,Varsayımlar!B:S,18,0))</f>
        <v>0</v>
      </c>
      <c r="AD54" s="9" t="str">
        <f t="shared" ref="AD54:AD116" si="3">IF(B54="","",CONCATENATE(B54,E54))</f>
        <v>GERMESHanami Peynirli 20cm 4 lü 166g</v>
      </c>
      <c r="AF54" s="8" t="s">
        <v>626</v>
      </c>
    </row>
    <row r="55" spans="1:32" ht="31.5" x14ac:dyDescent="0.25">
      <c r="A55" s="9" t="s">
        <v>122</v>
      </c>
      <c r="B55" s="64" t="s">
        <v>104</v>
      </c>
      <c r="C55" s="65">
        <f>IF(B55="","",VLOOKUP(AD55,Varsayımlar!$B:$Q,3,0))</f>
        <v>8698829380698</v>
      </c>
      <c r="D55" s="65"/>
      <c r="E55" s="69" t="s">
        <v>105</v>
      </c>
      <c r="F55" s="64">
        <v>32</v>
      </c>
      <c r="G55" s="64" t="s">
        <v>108</v>
      </c>
      <c r="H55" s="64" t="str">
        <f>IF(B55="","",VLOOKUP(AD55,Varsayımlar!$B:$Q,5,0))</f>
        <v>TORTİLLAS 20CM (SAMAKAT BİLGİLERİ EKLİ)</v>
      </c>
      <c r="I55" s="64">
        <f>IF(B55="","",VLOOKUP(AD55,Varsayımlar!B:T,19,0))</f>
        <v>0</v>
      </c>
      <c r="J55" s="64" t="str">
        <f>IF(B55="","",VLOOKUP(AD55,Varsayımlar!$B:$Q,6,0))</f>
        <v>SADE</v>
      </c>
      <c r="K55" s="64">
        <v>5850</v>
      </c>
      <c r="L55" s="64"/>
      <c r="M55" s="64">
        <f>IFERROR(IF(B55="","",K55/VLOOKUP(AD55,Varsayımlar!B:R,17,0)),"")</f>
        <v>26</v>
      </c>
      <c r="N55" s="64"/>
      <c r="O55" s="64">
        <v>2</v>
      </c>
      <c r="P55" s="64">
        <f>IF(B55="","",VLOOKUP(AD55,Varsayımlar!$B:$Q,7,0)*K55)</f>
        <v>81900</v>
      </c>
      <c r="Q55" s="64">
        <f>IF(B55="","",VLOOKUP(AD55,Varsayımlar!$B:$Q,8,0))</f>
        <v>20</v>
      </c>
      <c r="R55" s="64" t="str">
        <f>IF(B55="","",VLOOKUP(AD55,Varsayımlar!$B:$Q,9,0))</f>
        <v>IRAK SOFT</v>
      </c>
      <c r="S55" s="64">
        <f>IF(B55="","",VLOOKUP(AD55,Varsayımlar!$B:$Q,10,0))</f>
        <v>4</v>
      </c>
      <c r="T55" s="64">
        <f>IF(B55="","",VLOOKUP(AD55,Varsayımlar!$B:$Q,11,0))</f>
        <v>14</v>
      </c>
      <c r="U55" s="64">
        <f>IF(B55="","",VLOOKUP(AD55,Varsayımlar!$B:$Q,12,0))</f>
        <v>166</v>
      </c>
      <c r="V55" s="64" t="str">
        <f>IF(B55="","",VLOOKUP(AD55,Varsayımlar!$B:$Q,13,0))</f>
        <v>YURTDIŞI</v>
      </c>
      <c r="W55" s="64">
        <f>IF(B55="","",VLOOKUP(AD55,Varsayımlar!$B:$Q,14,0))</f>
        <v>9</v>
      </c>
      <c r="X55" s="66">
        <v>46188</v>
      </c>
      <c r="Y55" s="66">
        <v>46461</v>
      </c>
      <c r="Z55" s="64">
        <v>26061520</v>
      </c>
      <c r="AA55" s="64" t="str">
        <f>IF(B55="","",VLOOKUP(AD55,Varsayımlar!$B:$Q,15,0))</f>
        <v>SİYAH KARE KOLİ- Üretim Tarihi Etiketli</v>
      </c>
      <c r="AB55" s="64" t="str">
        <f>IF(B55="","",VLOOKUP(AD55,Varsayımlar!$B:$Q,16,0))</f>
        <v>19-21 CM</v>
      </c>
      <c r="AC55" s="9">
        <f>IF(B55="","",VLOOKUP(Sayfa2!AD47,Varsayımlar!B:S,18,0))</f>
        <v>0</v>
      </c>
      <c r="AD55" s="87" t="str">
        <f t="shared" si="3"/>
        <v>SMART LLCTORTİLLAS SAMAKAT 20CM 166G</v>
      </c>
      <c r="AF55" s="8" t="s">
        <v>140</v>
      </c>
    </row>
    <row r="56" spans="1:32" ht="39.75" customHeight="1" x14ac:dyDescent="0.25">
      <c r="A56" s="9" t="s">
        <v>123</v>
      </c>
      <c r="B56" s="64" t="s">
        <v>104</v>
      </c>
      <c r="C56" s="65" t="e">
        <f>IF(B56="","",VLOOKUP(AD56,#REF!,3,0))</f>
        <v>#REF!</v>
      </c>
      <c r="D56" s="65"/>
      <c r="E56" s="65" t="s">
        <v>263</v>
      </c>
      <c r="F56" s="64">
        <v>32</v>
      </c>
      <c r="G56" s="65" t="s">
        <v>108</v>
      </c>
      <c r="H56" s="64" t="str">
        <f>IF(B56="","",VLOOKUP(AD56,Varsayımlar!$B:$Q,5,0))</f>
        <v>Tortillas 20cm (Samakat Bilgileri Ekli)</v>
      </c>
      <c r="I56" s="64">
        <f>IF(B56="","",VLOOKUP(AD56,Varsayımlar!B:T,19,0))</f>
        <v>0</v>
      </c>
      <c r="J56" s="64" t="str">
        <f>IF(B56="","",VLOOKUP(AD56,Varsayımlar!$B:$Q,6,0))</f>
        <v>PEYNİRLİ</v>
      </c>
      <c r="K56" s="64">
        <v>1350</v>
      </c>
      <c r="L56" s="64">
        <v>107</v>
      </c>
      <c r="M56" s="64">
        <f>IFERROR(IF(B56="","",K56/VLOOKUP(AD56,Varsayımlar!B:R,17,0)),"")</f>
        <v>6</v>
      </c>
      <c r="N56" s="64"/>
      <c r="O56" s="64">
        <v>6</v>
      </c>
      <c r="P56" s="64">
        <f>IF(B56="","",VLOOKUP(AD56,Varsayımlar!$B:$Q,7,0)*K56)</f>
        <v>18900</v>
      </c>
      <c r="Q56" s="64">
        <f>IF(B56="","",VLOOKUP(AD56,Varsayımlar!$B:$Q,8,0))</f>
        <v>20</v>
      </c>
      <c r="R56" s="64" t="str">
        <f>IF(B56="","",VLOOKUP(AD56,Varsayımlar!$B:$Q,9,0))</f>
        <v>IRAK SOFT-AT</v>
      </c>
      <c r="S56" s="64">
        <f>IF(B56="","",VLOOKUP(AD56,Varsayımlar!$B:$Q,10,0))</f>
        <v>4</v>
      </c>
      <c r="T56" s="64">
        <f>IF(B56="","",VLOOKUP(AD56,Varsayımlar!$B:$Q,11,0))</f>
        <v>14</v>
      </c>
      <c r="U56" s="64">
        <f>IF(B56="","",VLOOKUP(AD56,Varsayımlar!$B:$Q,12,0))</f>
        <v>166</v>
      </c>
      <c r="V56" s="64" t="str">
        <f>IF(B56="","",VLOOKUP(AD56,Varsayımlar!$B:$Q,13,0))</f>
        <v>YURTDIŞI</v>
      </c>
      <c r="W56" s="64">
        <f>IF(B56="","",VLOOKUP(AD56,Varsayımlar!$B:$Q,14,0))</f>
        <v>9</v>
      </c>
      <c r="X56" s="66">
        <v>46188</v>
      </c>
      <c r="Y56" s="66">
        <v>46461</v>
      </c>
      <c r="Z56" s="64" t="s">
        <v>250</v>
      </c>
      <c r="AA56" s="64" t="str">
        <f>IF(B56="","",VLOOKUP(AD56,Varsayımlar!$B:$Q,15,0))</f>
        <v>Kare Koli-Üretim Tarihli Etiket</v>
      </c>
      <c r="AB56" s="64" t="str">
        <f>IF(B56="","",VLOOKUP(AD56,Varsayımlar!$B:$Q,16,0))</f>
        <v>19-21 cm</v>
      </c>
      <c r="AC56" s="64" t="e">
        <f>IF(B56="","",VLOOKUP([1]Sayfa1!AD100,#REF!,18,0))</f>
        <v>#REF!</v>
      </c>
      <c r="AD56" s="61" t="str">
        <f t="shared" si="3"/>
        <v>SMART LLCTortillas 20cm Peynirli 4pcs 166g</v>
      </c>
      <c r="AF56" s="8" t="s">
        <v>140</v>
      </c>
    </row>
    <row r="57" spans="1:32" ht="36" customHeight="1" x14ac:dyDescent="0.25">
      <c r="A57" s="9" t="s">
        <v>124</v>
      </c>
      <c r="B57" s="70" t="s">
        <v>17</v>
      </c>
      <c r="C57" s="71">
        <f>IF(B57="","",VLOOKUP(AD57,Varsayımlar!$B:$Q,3,0))</f>
        <v>8698829380698</v>
      </c>
      <c r="D57" s="71" t="s">
        <v>481</v>
      </c>
      <c r="E57" s="106" t="s">
        <v>37</v>
      </c>
      <c r="F57" s="70" t="s">
        <v>482</v>
      </c>
      <c r="G57" s="70" t="s">
        <v>485</v>
      </c>
      <c r="H57" s="70" t="str">
        <f>IF(B57="","",VLOOKUP(AD57,Varsayımlar!$B:$Q,5,0))</f>
        <v>TORTİLLAS 25 CM 4 PCS 260G</v>
      </c>
      <c r="I57" s="70">
        <f>IF(B57="","",VLOOKUP(AD57,Varsayımlar!B:T,19,0))</f>
        <v>0</v>
      </c>
      <c r="J57" s="70" t="str">
        <f>IF(B57="","",VLOOKUP(AD57,Varsayımlar!$B:$Q,6,0))</f>
        <v>SADE</v>
      </c>
      <c r="K57" s="70">
        <v>840</v>
      </c>
      <c r="L57" s="70"/>
      <c r="M57" s="70">
        <f>K57/84</f>
        <v>10</v>
      </c>
      <c r="N57" s="70"/>
      <c r="O57" s="70">
        <v>9</v>
      </c>
      <c r="P57" s="70">
        <f>IF(B57="","",VLOOKUP(AD57,Varsayımlar!$B:$Q,7,0)*K57)</f>
        <v>25200</v>
      </c>
      <c r="Q57" s="70">
        <f>IF(B57="","",VLOOKUP(AD57,Varsayımlar!$B:$Q,8,0))</f>
        <v>25</v>
      </c>
      <c r="R57" s="70" t="str">
        <f>IF(B57="","",VLOOKUP(AD57,Varsayımlar!$B:$Q,9,0))</f>
        <v>SOFT</v>
      </c>
      <c r="S57" s="70">
        <f>IF(B57="","",VLOOKUP(AD57,Varsayımlar!$B:$Q,10,0))</f>
        <v>4</v>
      </c>
      <c r="T57" s="70">
        <f>IF(B57="","",VLOOKUP(AD57,Varsayımlar!$B:$Q,11,0))</f>
        <v>30</v>
      </c>
      <c r="U57" s="70">
        <f>IF(B57="","",VLOOKUP(AD57,Varsayımlar!$B:$Q,12,0))</f>
        <v>260</v>
      </c>
      <c r="V57" s="70" t="str">
        <f>IF(B57="","",VLOOKUP(AD57,Varsayımlar!$B:$Q,13,0))</f>
        <v>YURTDIŞI</v>
      </c>
      <c r="W57" s="70">
        <f>IF(B57="","",VLOOKUP(AD57,Varsayımlar!$B:$Q,14,0))</f>
        <v>6</v>
      </c>
      <c r="X57" s="73">
        <v>46188</v>
      </c>
      <c r="Y57" s="73">
        <v>46371</v>
      </c>
      <c r="Z57" s="70">
        <v>26061525</v>
      </c>
      <c r="AA57" s="70" t="str">
        <f>IF(B57="","",VLOOKUP(AD57,Varsayımlar!$B:$Q,15,0))</f>
        <v>TRİTON -SKT ATILACAK</v>
      </c>
      <c r="AB57" s="70" t="str">
        <f>IF(B57="","",VLOOKUP(AD57,Varsayımlar!$B:$Q,16,0))</f>
        <v>24-26 CM</v>
      </c>
      <c r="AC57" s="64"/>
      <c r="AD57" s="61" t="str">
        <f>IF(B57="","",CONCATENATE(B57,E57))</f>
        <v>LLC TRİTONMUTLUKAL WHEAT TORTILLA</v>
      </c>
      <c r="AF57" s="8" t="s">
        <v>140</v>
      </c>
    </row>
    <row r="58" spans="1:32" ht="20.25" customHeight="1" x14ac:dyDescent="0.25">
      <c r="A58" s="9"/>
      <c r="B58" s="207" t="s">
        <v>612</v>
      </c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9"/>
      <c r="AC58" s="64"/>
      <c r="AD58" s="61"/>
    </row>
    <row r="59" spans="1:32" ht="40.5" customHeight="1" x14ac:dyDescent="0.25">
      <c r="A59" s="9" t="s">
        <v>125</v>
      </c>
      <c r="B59" s="88" t="s">
        <v>271</v>
      </c>
      <c r="C59" s="89">
        <f>IF(B59="","",VLOOKUP(AD59,Varsayımlar!$B:$Q,3,0))</f>
        <v>8698829380698</v>
      </c>
      <c r="D59" s="89"/>
      <c r="E59" s="85" t="s">
        <v>268</v>
      </c>
      <c r="F59" s="9"/>
      <c r="G59" s="9" t="s">
        <v>530</v>
      </c>
      <c r="H59" s="90" t="str">
        <f>IF(B59="","",VLOOKUP(AD59,Varsayımlar!$B:$Q,5,0))</f>
        <v>Rimini 20cm</v>
      </c>
      <c r="I59" s="90">
        <f>IF(B59="","",VLOOKUP(AD59,Varsayımlar!B:T,19,0))</f>
        <v>0</v>
      </c>
      <c r="J59" s="90" t="str">
        <f>IF(B59="","",VLOOKUP(AD59,Varsayımlar!$B:$Q,6,0))</f>
        <v>SADE</v>
      </c>
      <c r="K59" s="9">
        <v>2880</v>
      </c>
      <c r="L59" s="9"/>
      <c r="M59" s="9">
        <f>IFERROR(IF(B59="","",K59/VLOOKUP(AD59,Varsayımlar!B:R,17,0)),"")</f>
        <v>24</v>
      </c>
      <c r="N59" s="9"/>
      <c r="O59" s="9">
        <v>26</v>
      </c>
      <c r="P59" s="90">
        <f>IF(B59="","",VLOOKUP(AD59,Varsayımlar!$B:$Q,7,0)*K59)</f>
        <v>40320</v>
      </c>
      <c r="Q59" s="90">
        <f>IF(B59="","",VLOOKUP(AD59,Varsayımlar!$B:$Q,8,0))</f>
        <v>20</v>
      </c>
      <c r="R59" s="90" t="str">
        <f>IF(B59="","",VLOOKUP(AD59,Varsayımlar!$B:$Q,9,0))</f>
        <v>Irak soft</v>
      </c>
      <c r="S59" s="90">
        <f>IF(B59="","",VLOOKUP(AD59,Varsayımlar!$B:$Q,10,0))</f>
        <v>8</v>
      </c>
      <c r="T59" s="90">
        <f>IF(B59="","",VLOOKUP(AD59,Varsayımlar!$B:$Q,11,0))</f>
        <v>14</v>
      </c>
      <c r="U59" s="90">
        <f>IF(B59="","",VLOOKUP(AD59,Varsayımlar!$B:$Q,12,0))</f>
        <v>360</v>
      </c>
      <c r="V59" s="90" t="str">
        <f>IF(B59="","",VLOOKUP(AD59,Varsayımlar!$B:$Q,13,0))</f>
        <v>YURTDIŞI</v>
      </c>
      <c r="W59" s="90">
        <f>IF(B59="","",VLOOKUP(AD59,Varsayımlar!$B:$Q,14,0))</f>
        <v>0</v>
      </c>
      <c r="X59" s="9"/>
      <c r="Y59" s="9" t="s">
        <v>625</v>
      </c>
      <c r="Z59" s="9" t="s">
        <v>627</v>
      </c>
      <c r="AA59" s="90" t="str">
        <f>IF(B59="","",VLOOKUP(AD59,Varsayımlar!$B:$Q,15,0))</f>
        <v>20cm koli-İbranice Etiket</v>
      </c>
      <c r="AB59" s="90" t="str">
        <f>IF(B59="","",VLOOKUP(AD59,Varsayımlar!$B:$Q,16,0))</f>
        <v>19-21 cm</v>
      </c>
      <c r="AC59" s="90">
        <f>IF(B59="","",VLOOKUP(Sayfa2!AD99,Varsayımlar!B:S,18,0))</f>
        <v>0</v>
      </c>
      <c r="AD59" s="90" t="str">
        <f>IF(B59="","",CONCATENATE(B59,E59))</f>
        <v>EyalRimini 20 cm 8 pcs 360g</v>
      </c>
    </row>
    <row r="60" spans="1:32" ht="40.5" customHeight="1" x14ac:dyDescent="0.25">
      <c r="A60" s="9" t="s">
        <v>126</v>
      </c>
      <c r="B60" s="88" t="s">
        <v>271</v>
      </c>
      <c r="C60" s="89">
        <f>IF(B60="","",VLOOKUP(AD60,Varsayımlar!$B:$Q,3,0))</f>
        <v>8698829380698</v>
      </c>
      <c r="D60" s="89"/>
      <c r="E60" s="85" t="s">
        <v>542</v>
      </c>
      <c r="F60" s="9"/>
      <c r="G60" s="9" t="s">
        <v>530</v>
      </c>
      <c r="H60" s="90" t="str">
        <f>IF(B60="","",VLOOKUP(AD60,Varsayımlar!$B:$Q,5,0))</f>
        <v>Durum 3 lü paket sade 1620g (İç-Dış Ambalaj)</v>
      </c>
      <c r="I60" s="90">
        <f>IF(B60="","",VLOOKUP(AD60,Varsayımlar!B:T,19,0))</f>
        <v>0</v>
      </c>
      <c r="J60" s="90" t="str">
        <f>IF(B60="","",VLOOKUP(AD60,Varsayımlar!$B:$Q,6,0))</f>
        <v>SADE</v>
      </c>
      <c r="K60" s="9">
        <v>1200</v>
      </c>
      <c r="L60" s="9"/>
      <c r="M60" s="9" t="str">
        <f>IFERROR(IF(B60="","",K60/VLOOKUP(AD60,Varsayımlar!B:R,17,0)),"")</f>
        <v/>
      </c>
      <c r="N60" s="9"/>
      <c r="O60" s="9">
        <v>14</v>
      </c>
      <c r="P60" s="90">
        <f>IF(B60="","",VLOOKUP(AD60,Varsayımlar!$B:$Q,7,0)*K60)</f>
        <v>4800</v>
      </c>
      <c r="Q60" s="90">
        <f>IF(B60="","",VLOOKUP(AD60,Varsayımlar!$B:$Q,8,0))</f>
        <v>20</v>
      </c>
      <c r="R60" s="90" t="str">
        <f>IF(B60="","",VLOOKUP(AD60,Varsayımlar!$B:$Q,9,0))</f>
        <v>Irak Soft</v>
      </c>
      <c r="S60" s="90">
        <f>IF(B60="","",VLOOKUP(AD60,Varsayımlar!$B:$Q,10,0))</f>
        <v>36</v>
      </c>
      <c r="T60" s="90">
        <f>IF(B60="","",VLOOKUP(AD60,Varsayımlar!$B:$Q,11,0))</f>
        <v>4</v>
      </c>
      <c r="U60" s="90">
        <f>IF(B60="","",VLOOKUP(AD60,Varsayımlar!$B:$Q,12,0))</f>
        <v>1620</v>
      </c>
      <c r="V60" s="90" t="str">
        <f>IF(B60="","",VLOOKUP(AD60,Varsayımlar!$B:$Q,13,0))</f>
        <v>Yurtdışı</v>
      </c>
      <c r="W60" s="90">
        <f>IF(B60="","",VLOOKUP(AD60,Varsayımlar!$B:$Q,14,0))</f>
        <v>0</v>
      </c>
      <c r="X60" s="9"/>
      <c r="Y60" s="9" t="s">
        <v>625</v>
      </c>
      <c r="Z60" s="9" t="s">
        <v>627</v>
      </c>
      <c r="AA60" s="90" t="str">
        <f>IF(B60="","",VLOOKUP(AD60,Varsayımlar!$B:$Q,15,0))</f>
        <v>Lacivert 20cm Koli-İbranice Sade Etiketli</v>
      </c>
      <c r="AB60" s="90" t="str">
        <f>IF(B60="","",VLOOKUP(AD60,Varsayımlar!$B:$Q,16,0))</f>
        <v>19-21 cm</v>
      </c>
      <c r="AC60" s="90">
        <f>IF(B60="","",VLOOKUP(Sayfa2!AD100,Varsayımlar!B:S,18,0))</f>
        <v>0</v>
      </c>
      <c r="AD60" s="90" t="str">
        <f>IF(B60="","",CONCATENATE(B60,E60))</f>
        <v>EyalDurum 3 lü paket sade 1620g</v>
      </c>
    </row>
    <row r="61" spans="1:32" ht="40.5" customHeight="1" x14ac:dyDescent="0.25">
      <c r="A61" s="9" t="s">
        <v>127</v>
      </c>
      <c r="B61" s="88" t="s">
        <v>271</v>
      </c>
      <c r="C61" s="89">
        <f>IF(B61="","",VLOOKUP(AD61,Varsayımlar!$B:$Q,3,0))</f>
        <v>8698829380698</v>
      </c>
      <c r="D61" s="89"/>
      <c r="E61" s="85" t="s">
        <v>544</v>
      </c>
      <c r="F61" s="9"/>
      <c r="G61" s="9" t="s">
        <v>530</v>
      </c>
      <c r="H61" s="90" t="str">
        <f>IF(B61="","",VLOOKUP(AD61,Varsayımlar!$B:$Q,5,0))</f>
        <v>Durum 3 lü paket TB 1620g (İç-Dış Ambalaj)</v>
      </c>
      <c r="I61" s="90">
        <f>IF(B61="","",VLOOKUP(AD61,Varsayımlar!B:T,19,0))</f>
        <v>0</v>
      </c>
      <c r="J61" s="90" t="str">
        <f>IF(B61="","",VLOOKUP(AD61,Varsayımlar!$B:$Q,6,0))</f>
        <v>Tam Buğdaylı</v>
      </c>
      <c r="K61" s="9">
        <v>720</v>
      </c>
      <c r="L61" s="9"/>
      <c r="M61" s="9" t="str">
        <f>IFERROR(IF(B61="","",K61/VLOOKUP(AD61,Varsayımlar!B:R,17,0)),"")</f>
        <v/>
      </c>
      <c r="N61" s="9"/>
      <c r="O61" s="9">
        <v>9</v>
      </c>
      <c r="P61" s="90">
        <f>IF(B61="","",VLOOKUP(AD61,Varsayımlar!$B:$Q,7,0)*K61)</f>
        <v>2880</v>
      </c>
      <c r="Q61" s="90">
        <f>IF(B61="","",VLOOKUP(AD61,Varsayımlar!$B:$Q,8,0))</f>
        <v>20</v>
      </c>
      <c r="R61" s="90" t="str">
        <f>IF(B61="","",VLOOKUP(AD61,Varsayımlar!$B:$Q,9,0))</f>
        <v>Irak Soft</v>
      </c>
      <c r="S61" s="90">
        <f>IF(B61="","",VLOOKUP(AD61,Varsayımlar!$B:$Q,10,0))</f>
        <v>36</v>
      </c>
      <c r="T61" s="90">
        <f>IF(B61="","",VLOOKUP(AD61,Varsayımlar!$B:$Q,11,0))</f>
        <v>4</v>
      </c>
      <c r="U61" s="90">
        <f>IF(B61="","",VLOOKUP(AD61,Varsayımlar!$B:$Q,12,0))</f>
        <v>1620</v>
      </c>
      <c r="V61" s="90" t="str">
        <f>IF(B61="","",VLOOKUP(AD61,Varsayımlar!$B:$Q,13,0))</f>
        <v>Yurtdışı</v>
      </c>
      <c r="W61" s="90">
        <f>IF(B61="","",VLOOKUP(AD61,Varsayımlar!$B:$Q,14,0))</f>
        <v>0</v>
      </c>
      <c r="X61" s="9"/>
      <c r="Y61" s="9" t="s">
        <v>625</v>
      </c>
      <c r="Z61" s="9" t="s">
        <v>627</v>
      </c>
      <c r="AA61" s="90" t="str">
        <f>IF(B61="","",VLOOKUP(AD61,Varsayımlar!$B:$Q,15,0))</f>
        <v>Lacivert 20cm Koli-İbranice TB Etiketli</v>
      </c>
      <c r="AB61" s="90" t="str">
        <f>IF(B61="","",VLOOKUP(AD61,Varsayımlar!$B:$Q,16,0))</f>
        <v>19-21 cm</v>
      </c>
      <c r="AC61" s="90">
        <f>IF(B61="","",VLOOKUP(Sayfa2!AD101,Varsayımlar!B:S,18,0))</f>
        <v>0</v>
      </c>
      <c r="AD61" s="90" t="str">
        <f t="shared" si="3"/>
        <v>EyalDurum 3 lü paket TB 1620g</v>
      </c>
    </row>
    <row r="62" spans="1:32" ht="49.5" customHeight="1" x14ac:dyDescent="0.25">
      <c r="A62" s="9" t="s">
        <v>128</v>
      </c>
      <c r="B62" s="70" t="s">
        <v>90</v>
      </c>
      <c r="C62" s="71">
        <f>IF(B62="","",VLOOKUP(AD62,Varsayımlar!$B:$Q,3,0))</f>
        <v>8698829380698</v>
      </c>
      <c r="D62" s="70" t="s">
        <v>239</v>
      </c>
      <c r="E62" s="70" t="s">
        <v>91</v>
      </c>
      <c r="F62" s="70"/>
      <c r="G62" s="70" t="s">
        <v>574</v>
      </c>
      <c r="H62" s="70" t="str">
        <f>IF(B62="","",VLOOKUP(AD62,Varsayımlar!$B:$Q,5,0))</f>
        <v>MAGNİT MAVİ AMBALAJ 25CM</v>
      </c>
      <c r="I62" s="70">
        <f>IF(B62="","",VLOOKUP(AD62,Varsayımlar!B:T,19,0))</f>
        <v>0</v>
      </c>
      <c r="J62" s="70" t="str">
        <f>IF(B62="","",VLOOKUP(AD62,Varsayımlar!$B:$Q,6,0))</f>
        <v>SADE</v>
      </c>
      <c r="K62" s="70">
        <v>672</v>
      </c>
      <c r="L62" s="70"/>
      <c r="M62" s="70">
        <f>IFERROR(IF(B62="","",K62/VLOOKUP(AD62,Varsayımlar!B:R,17,0)),"")</f>
        <v>8</v>
      </c>
      <c r="N62" s="70"/>
      <c r="O62" s="70">
        <v>7</v>
      </c>
      <c r="P62" s="70">
        <f>IF(B62="","",VLOOKUP(AD62,Varsayımlar!$B:$Q,7,0)*K62)</f>
        <v>20160</v>
      </c>
      <c r="Q62" s="70">
        <f>IF(B62="","",VLOOKUP(AD62,Varsayımlar!$B:$Q,8,0))</f>
        <v>25</v>
      </c>
      <c r="R62" s="70" t="str">
        <f>IF(B62="","",VLOOKUP(AD62,Varsayımlar!$B:$Q,9,0))</f>
        <v>SOFT</v>
      </c>
      <c r="S62" s="70">
        <f>IF(B62="","",VLOOKUP(AD62,Varsayımlar!$B:$Q,10,0))</f>
        <v>4</v>
      </c>
      <c r="T62" s="70">
        <f>IF(B62="","",VLOOKUP(AD62,Varsayımlar!$B:$Q,11,0))</f>
        <v>30</v>
      </c>
      <c r="U62" s="70">
        <f>IF(B62="","",VLOOKUP(AD62,Varsayımlar!$B:$Q,12,0))</f>
        <v>260</v>
      </c>
      <c r="V62" s="70" t="str">
        <f>IF(B62="","",VLOOKUP(AD62,Varsayımlar!$B:$Q,13,0))</f>
        <v>YURTDIŞI</v>
      </c>
      <c r="W62" s="70">
        <f>IF(B62="","",VLOOKUP(AD62,Varsayımlar!$B:$Q,14,0))</f>
        <v>9</v>
      </c>
      <c r="X62" s="73">
        <v>46192</v>
      </c>
      <c r="Y62" s="73">
        <v>46465</v>
      </c>
      <c r="Z62" s="70" t="s">
        <v>577</v>
      </c>
      <c r="AA62" s="70" t="str">
        <f>IF(B62="","",VLOOKUP(AD62,Varsayımlar!$B:$Q,15,0))</f>
        <v>25CM TURUNCU KOLİ-SOL ÜST DİKDÖRTGENE ÜRETİM TARİHİ BASILACAK</v>
      </c>
      <c r="AB62" s="70" t="str">
        <f>IF(B62="","",VLOOKUP(AD62,Varsayımlar!$B:$Q,16,0))</f>
        <v>24-26 CM</v>
      </c>
      <c r="AC62" s="90">
        <f>IF(B62="","",VLOOKUP(Sayfa2!AD68,Varsayımlar!B:S,18,0))</f>
        <v>0</v>
      </c>
      <c r="AD62" s="90" t="str">
        <f>IF(B62="","",CONCATENATE(B62,E62))</f>
        <v>MAGNİTMAGNİT MAVİ AMBALAJ 25 CM 260G</v>
      </c>
    </row>
    <row r="63" spans="1:32" ht="49.5" customHeight="1" x14ac:dyDescent="0.25">
      <c r="A63" s="9" t="s">
        <v>129</v>
      </c>
      <c r="B63" s="70" t="s">
        <v>90</v>
      </c>
      <c r="C63" s="71">
        <f>IF(B63="","",VLOOKUP(AD63,Varsayımlar!$B:$Q,3,0))</f>
        <v>8698829380698</v>
      </c>
      <c r="D63" s="70" t="s">
        <v>239</v>
      </c>
      <c r="E63" s="70" t="s">
        <v>91</v>
      </c>
      <c r="F63" s="70"/>
      <c r="G63" s="70" t="s">
        <v>575</v>
      </c>
      <c r="H63" s="70" t="str">
        <f>IF(B63="","",VLOOKUP(AD63,Varsayımlar!$B:$Q,5,0))</f>
        <v>MAGNİT MAVİ AMBALAJ 25CM</v>
      </c>
      <c r="I63" s="70">
        <f>IF(B63="","",VLOOKUP(AD63,Varsayımlar!B:T,19,0))</f>
        <v>0</v>
      </c>
      <c r="J63" s="70" t="str">
        <f>IF(B63="","",VLOOKUP(AD63,Varsayımlar!$B:$Q,6,0))</f>
        <v>SADE</v>
      </c>
      <c r="K63" s="70">
        <v>672</v>
      </c>
      <c r="L63" s="70"/>
      <c r="M63" s="70">
        <f>IFERROR(IF(B63="","",K63/VLOOKUP(AD63,Varsayımlar!B:R,17,0)),"")</f>
        <v>8</v>
      </c>
      <c r="N63" s="70"/>
      <c r="O63" s="70">
        <v>7</v>
      </c>
      <c r="P63" s="70">
        <f>IF(B63="","",VLOOKUP(AD63,Varsayımlar!$B:$Q,7,0)*K63)</f>
        <v>20160</v>
      </c>
      <c r="Q63" s="70">
        <f>IF(B63="","",VLOOKUP(AD63,Varsayımlar!$B:$Q,8,0))</f>
        <v>25</v>
      </c>
      <c r="R63" s="70" t="str">
        <f>IF(B63="","",VLOOKUP(AD63,Varsayımlar!$B:$Q,9,0))</f>
        <v>SOFT</v>
      </c>
      <c r="S63" s="70">
        <f>IF(B63="","",VLOOKUP(AD63,Varsayımlar!$B:$Q,10,0))</f>
        <v>4</v>
      </c>
      <c r="T63" s="70">
        <f>IF(B63="","",VLOOKUP(AD63,Varsayımlar!$B:$Q,11,0))</f>
        <v>30</v>
      </c>
      <c r="U63" s="70">
        <f>IF(B63="","",VLOOKUP(AD63,Varsayımlar!$B:$Q,12,0))</f>
        <v>260</v>
      </c>
      <c r="V63" s="70" t="str">
        <f>IF(B63="","",VLOOKUP(AD63,Varsayımlar!$B:$Q,13,0))</f>
        <v>YURTDIŞI</v>
      </c>
      <c r="W63" s="70">
        <f>IF(B63="","",VLOOKUP(AD63,Varsayımlar!$B:$Q,14,0))</f>
        <v>9</v>
      </c>
      <c r="X63" s="73">
        <v>46192</v>
      </c>
      <c r="Y63" s="73">
        <v>46465</v>
      </c>
      <c r="Z63" s="70" t="s">
        <v>577</v>
      </c>
      <c r="AA63" s="70" t="str">
        <f>IF(B63="","",VLOOKUP(AD63,Varsayımlar!$B:$Q,15,0))</f>
        <v>25CM TURUNCU KOLİ-SOL ÜST DİKDÖRTGENE ÜRETİM TARİHİ BASILACAK</v>
      </c>
      <c r="AB63" s="70" t="str">
        <f>IF(B63="","",VLOOKUP(AD63,Varsayımlar!$B:$Q,16,0))</f>
        <v>24-26 CM</v>
      </c>
      <c r="AC63" s="90">
        <f>IF(B63="","",VLOOKUP(Sayfa2!AD69,Varsayımlar!B:S,18,0))</f>
        <v>0</v>
      </c>
      <c r="AD63" s="90" t="str">
        <f>IF(B63="","",CONCATENATE(B63,E63))</f>
        <v>MAGNİTMAGNİT MAVİ AMBALAJ 25 CM 260G</v>
      </c>
    </row>
    <row r="64" spans="1:32" ht="49.5" customHeight="1" x14ac:dyDescent="0.25">
      <c r="A64" s="9" t="s">
        <v>130</v>
      </c>
      <c r="B64" s="70" t="s">
        <v>90</v>
      </c>
      <c r="C64" s="71">
        <f>IF(B64="","",VLOOKUP(AD64,Varsayımlar!$B:$Q,3,0))</f>
        <v>8698829380698</v>
      </c>
      <c r="D64" s="70" t="s">
        <v>239</v>
      </c>
      <c r="E64" s="70" t="s">
        <v>91</v>
      </c>
      <c r="F64" s="70"/>
      <c r="G64" s="70" t="s">
        <v>576</v>
      </c>
      <c r="H64" s="70" t="str">
        <f>IF(B64="","",VLOOKUP(AD64,Varsayımlar!$B:$Q,5,0))</f>
        <v>MAGNİT MAVİ AMBALAJ 25CM</v>
      </c>
      <c r="I64" s="70">
        <f>IF(B64="","",VLOOKUP(AD64,Varsayımlar!B:T,19,0))</f>
        <v>0</v>
      </c>
      <c r="J64" s="70" t="str">
        <f>IF(B64="","",VLOOKUP(AD64,Varsayımlar!$B:$Q,6,0))</f>
        <v>SADE</v>
      </c>
      <c r="K64" s="70">
        <v>672</v>
      </c>
      <c r="L64" s="70"/>
      <c r="M64" s="70">
        <f>IFERROR(IF(B64="","",K64/VLOOKUP(AD64,Varsayımlar!B:R,17,0)),"")</f>
        <v>8</v>
      </c>
      <c r="N64" s="70"/>
      <c r="O64" s="70">
        <v>7</v>
      </c>
      <c r="P64" s="70">
        <f>IF(B64="","",VLOOKUP(AD64,Varsayımlar!$B:$Q,7,0)*K64)</f>
        <v>20160</v>
      </c>
      <c r="Q64" s="70">
        <f>IF(B64="","",VLOOKUP(AD64,Varsayımlar!$B:$Q,8,0))</f>
        <v>25</v>
      </c>
      <c r="R64" s="70" t="str">
        <f>IF(B64="","",VLOOKUP(AD64,Varsayımlar!$B:$Q,9,0))</f>
        <v>SOFT</v>
      </c>
      <c r="S64" s="70">
        <f>IF(B64="","",VLOOKUP(AD64,Varsayımlar!$B:$Q,10,0))</f>
        <v>4</v>
      </c>
      <c r="T64" s="70">
        <f>IF(B64="","",VLOOKUP(AD64,Varsayımlar!$B:$Q,11,0))</f>
        <v>30</v>
      </c>
      <c r="U64" s="70">
        <f>IF(B64="","",VLOOKUP(AD64,Varsayımlar!$B:$Q,12,0))</f>
        <v>260</v>
      </c>
      <c r="V64" s="70" t="str">
        <f>IF(B64="","",VLOOKUP(AD64,Varsayımlar!$B:$Q,13,0))</f>
        <v>YURTDIŞI</v>
      </c>
      <c r="W64" s="70">
        <f>IF(B64="","",VLOOKUP(AD64,Varsayımlar!$B:$Q,14,0))</f>
        <v>9</v>
      </c>
      <c r="X64" s="73">
        <v>46192</v>
      </c>
      <c r="Y64" s="73">
        <v>46465</v>
      </c>
      <c r="Z64" s="70" t="s">
        <v>577</v>
      </c>
      <c r="AA64" s="70" t="str">
        <f>IF(B64="","",VLOOKUP(AD64,Varsayımlar!$B:$Q,15,0))</f>
        <v>25CM TURUNCU KOLİ-SOL ÜST DİKDÖRTGENE ÜRETİM TARİHİ BASILACAK</v>
      </c>
      <c r="AB64" s="70" t="str">
        <f>IF(B64="","",VLOOKUP(AD64,Varsayımlar!$B:$Q,16,0))</f>
        <v>24-26 CM</v>
      </c>
      <c r="AC64" s="90">
        <f>IF(B64="","",VLOOKUP(Sayfa2!AD70,Varsayımlar!B:S,18,0))</f>
        <v>0</v>
      </c>
      <c r="AD64" s="90" t="str">
        <f>IF(B64="","",CONCATENATE(B64,E64))</f>
        <v>MAGNİTMAGNİT MAVİ AMBALAJ 25 CM 260G</v>
      </c>
    </row>
    <row r="65" spans="1:30" ht="51.75" customHeight="1" x14ac:dyDescent="0.25">
      <c r="A65" s="9" t="s">
        <v>131</v>
      </c>
      <c r="B65" s="107" t="s">
        <v>90</v>
      </c>
      <c r="C65" s="108">
        <f>IF(B65="","",VLOOKUP(AD65,Varsayımlar!$B:$Q,3,0))</f>
        <v>8698829380698</v>
      </c>
      <c r="D65" s="107" t="s">
        <v>258</v>
      </c>
      <c r="E65" s="107" t="s">
        <v>91</v>
      </c>
      <c r="F65" s="107"/>
      <c r="G65" s="107" t="s">
        <v>578</v>
      </c>
      <c r="H65" s="107" t="str">
        <f>IF(B65="","",VLOOKUP(AD65,Varsayımlar!$B:$Q,5,0))</f>
        <v>MAGNİT MAVİ AMBALAJ 25CM</v>
      </c>
      <c r="I65" s="107">
        <f>IF(B65="","",VLOOKUP(AD65,Varsayımlar!B:T,19,0))</f>
        <v>0</v>
      </c>
      <c r="J65" s="107" t="str">
        <f>IF(B65="","",VLOOKUP(AD65,Varsayımlar!$B:$Q,6,0))</f>
        <v>SADE</v>
      </c>
      <c r="K65" s="107">
        <v>672</v>
      </c>
      <c r="L65" s="107"/>
      <c r="M65" s="107">
        <f>IFERROR(IF(B65="","",K65/VLOOKUP(AD65,Varsayımlar!B:R,17,0)),"")</f>
        <v>8</v>
      </c>
      <c r="N65" s="107"/>
      <c r="O65" s="107">
        <v>7</v>
      </c>
      <c r="P65" s="107">
        <f>IF(B65="","",VLOOKUP(AD65,Varsayımlar!$B:$Q,7,0)*K65)</f>
        <v>20160</v>
      </c>
      <c r="Q65" s="107">
        <f>IF(B65="","",VLOOKUP(AD65,Varsayımlar!$B:$Q,8,0))</f>
        <v>25</v>
      </c>
      <c r="R65" s="107" t="str">
        <f>IF(B65="","",VLOOKUP(AD65,Varsayımlar!$B:$Q,9,0))</f>
        <v>SOFT</v>
      </c>
      <c r="S65" s="107">
        <f>IF(B65="","",VLOOKUP(AD65,Varsayımlar!$B:$Q,10,0))</f>
        <v>4</v>
      </c>
      <c r="T65" s="107">
        <f>IF(B65="","",VLOOKUP(AD65,Varsayımlar!$B:$Q,11,0))</f>
        <v>30</v>
      </c>
      <c r="U65" s="107">
        <f>IF(B65="","",VLOOKUP(AD65,Varsayımlar!$B:$Q,12,0))</f>
        <v>260</v>
      </c>
      <c r="V65" s="107" t="str">
        <f>IF(B65="","",VLOOKUP(AD65,Varsayımlar!$B:$Q,13,0))</f>
        <v>YURTDIŞI</v>
      </c>
      <c r="W65" s="107">
        <f>IF(B65="","",VLOOKUP(AD65,Varsayımlar!$B:$Q,14,0))</f>
        <v>9</v>
      </c>
      <c r="X65" s="110">
        <v>46192</v>
      </c>
      <c r="Y65" s="110">
        <v>46465</v>
      </c>
      <c r="Z65" s="107" t="s">
        <v>581</v>
      </c>
      <c r="AA65" s="107" t="str">
        <f>IF(B65="","",VLOOKUP(AD65,Varsayımlar!$B:$Q,15,0))</f>
        <v>25CM TURUNCU KOLİ-SOL ÜST DİKDÖRTGENE ÜRETİM TARİHİ BASILACAK</v>
      </c>
      <c r="AB65" s="107" t="str">
        <f>IF(B65="","",VLOOKUP(AD65,Varsayımlar!$B:$Q,16,0))</f>
        <v>24-26 CM</v>
      </c>
      <c r="AC65" s="90">
        <f>IF(B65="","",VLOOKUP(Sayfa2!AD71,Varsayımlar!B:S,18,0))</f>
        <v>0</v>
      </c>
      <c r="AD65" s="90" t="str">
        <f>IF(B65="","",CONCATENATE(B65,E65))</f>
        <v>MAGNİTMAGNİT MAVİ AMBALAJ 25 CM 260G</v>
      </c>
    </row>
    <row r="66" spans="1:30" ht="51.75" customHeight="1" x14ac:dyDescent="0.25">
      <c r="A66" s="9" t="s">
        <v>132</v>
      </c>
      <c r="B66" s="107" t="s">
        <v>90</v>
      </c>
      <c r="C66" s="108">
        <f>IF(B66="","",VLOOKUP(AD66,Varsayımlar!$B:$Q,3,0))</f>
        <v>8698829380698</v>
      </c>
      <c r="D66" s="107" t="s">
        <v>258</v>
      </c>
      <c r="E66" s="107" t="s">
        <v>91</v>
      </c>
      <c r="F66" s="107"/>
      <c r="G66" s="107" t="s">
        <v>579</v>
      </c>
      <c r="H66" s="107" t="str">
        <f>IF(B66="","",VLOOKUP(AD66,Varsayımlar!$B:$Q,5,0))</f>
        <v>MAGNİT MAVİ AMBALAJ 25CM</v>
      </c>
      <c r="I66" s="107">
        <f>IF(B66="","",VLOOKUP(AD66,Varsayımlar!B:T,19,0))</f>
        <v>0</v>
      </c>
      <c r="J66" s="107" t="str">
        <f>IF(B66="","",VLOOKUP(AD66,Varsayımlar!$B:$Q,6,0))</f>
        <v>SADE</v>
      </c>
      <c r="K66" s="107">
        <v>672</v>
      </c>
      <c r="L66" s="107"/>
      <c r="M66" s="107">
        <f>IFERROR(IF(B66="","",K66/VLOOKUP(AD66,Varsayımlar!B:R,17,0)),"")</f>
        <v>8</v>
      </c>
      <c r="N66" s="107"/>
      <c r="O66" s="107">
        <v>7</v>
      </c>
      <c r="P66" s="107">
        <f>IF(B66="","",VLOOKUP(AD66,Varsayımlar!$B:$Q,7,0)*K66)</f>
        <v>20160</v>
      </c>
      <c r="Q66" s="107">
        <f>IF(B66="","",VLOOKUP(AD66,Varsayımlar!$B:$Q,8,0))</f>
        <v>25</v>
      </c>
      <c r="R66" s="107" t="str">
        <f>IF(B66="","",VLOOKUP(AD66,Varsayımlar!$B:$Q,9,0))</f>
        <v>SOFT</v>
      </c>
      <c r="S66" s="107">
        <f>IF(B66="","",VLOOKUP(AD66,Varsayımlar!$B:$Q,10,0))</f>
        <v>4</v>
      </c>
      <c r="T66" s="107">
        <f>IF(B66="","",VLOOKUP(AD66,Varsayımlar!$B:$Q,11,0))</f>
        <v>30</v>
      </c>
      <c r="U66" s="107">
        <f>IF(B66="","",VLOOKUP(AD66,Varsayımlar!$B:$Q,12,0))</f>
        <v>260</v>
      </c>
      <c r="V66" s="107" t="str">
        <f>IF(B66="","",VLOOKUP(AD66,Varsayımlar!$B:$Q,13,0))</f>
        <v>YURTDIŞI</v>
      </c>
      <c r="W66" s="107">
        <f>IF(B66="","",VLOOKUP(AD66,Varsayımlar!$B:$Q,14,0))</f>
        <v>9</v>
      </c>
      <c r="X66" s="110">
        <v>46192</v>
      </c>
      <c r="Y66" s="110">
        <v>46465</v>
      </c>
      <c r="Z66" s="107" t="s">
        <v>581</v>
      </c>
      <c r="AA66" s="107" t="str">
        <f>IF(B66="","",VLOOKUP(AD66,Varsayımlar!$B:$Q,15,0))</f>
        <v>25CM TURUNCU KOLİ-SOL ÜST DİKDÖRTGENE ÜRETİM TARİHİ BASILACAK</v>
      </c>
      <c r="AB66" s="107" t="str">
        <f>IF(B66="","",VLOOKUP(AD66,Varsayımlar!$B:$Q,16,0))</f>
        <v>24-26 CM</v>
      </c>
      <c r="AC66" s="90">
        <f>IF(B66="","",VLOOKUP(Sayfa2!AD72,Varsayımlar!B:S,18,0))</f>
        <v>0</v>
      </c>
      <c r="AD66" s="90" t="str">
        <f t="shared" si="3"/>
        <v>MAGNİTMAGNİT MAVİ AMBALAJ 25 CM 260G</v>
      </c>
    </row>
    <row r="67" spans="1:30" ht="51.75" customHeight="1" x14ac:dyDescent="0.25">
      <c r="A67" s="9" t="s">
        <v>133</v>
      </c>
      <c r="B67" s="107" t="s">
        <v>90</v>
      </c>
      <c r="C67" s="108">
        <f>IF(B67="","",VLOOKUP(AD67,Varsayımlar!$B:$Q,3,0))</f>
        <v>8698829380698</v>
      </c>
      <c r="D67" s="107" t="s">
        <v>258</v>
      </c>
      <c r="E67" s="107" t="s">
        <v>91</v>
      </c>
      <c r="F67" s="107"/>
      <c r="G67" s="107" t="s">
        <v>580</v>
      </c>
      <c r="H67" s="107" t="str">
        <f>IF(B67="","",VLOOKUP(AD67,Varsayımlar!$B:$Q,5,0))</f>
        <v>MAGNİT MAVİ AMBALAJ 25CM</v>
      </c>
      <c r="I67" s="107">
        <f>IF(B67="","",VLOOKUP(AD67,Varsayımlar!B:T,19,0))</f>
        <v>0</v>
      </c>
      <c r="J67" s="107" t="str">
        <f>IF(B67="","",VLOOKUP(AD67,Varsayımlar!$B:$Q,6,0))</f>
        <v>SADE</v>
      </c>
      <c r="K67" s="107">
        <v>672</v>
      </c>
      <c r="L67" s="107"/>
      <c r="M67" s="107">
        <f>IFERROR(IF(B67="","",K67/VLOOKUP(AD67,Varsayımlar!B:R,17,0)),"")</f>
        <v>8</v>
      </c>
      <c r="N67" s="107"/>
      <c r="O67" s="107">
        <v>7</v>
      </c>
      <c r="P67" s="107">
        <f>IF(B67="","",VLOOKUP(AD67,Varsayımlar!$B:$Q,7,0)*K67)</f>
        <v>20160</v>
      </c>
      <c r="Q67" s="107">
        <f>IF(B67="","",VLOOKUP(AD67,Varsayımlar!$B:$Q,8,0))</f>
        <v>25</v>
      </c>
      <c r="R67" s="107" t="str">
        <f>IF(B67="","",VLOOKUP(AD67,Varsayımlar!$B:$Q,9,0))</f>
        <v>SOFT</v>
      </c>
      <c r="S67" s="107">
        <f>IF(B67="","",VLOOKUP(AD67,Varsayımlar!$B:$Q,10,0))</f>
        <v>4</v>
      </c>
      <c r="T67" s="107">
        <f>IF(B67="","",VLOOKUP(AD67,Varsayımlar!$B:$Q,11,0))</f>
        <v>30</v>
      </c>
      <c r="U67" s="107">
        <f>IF(B67="","",VLOOKUP(AD67,Varsayımlar!$B:$Q,12,0))</f>
        <v>260</v>
      </c>
      <c r="V67" s="107" t="str">
        <f>IF(B67="","",VLOOKUP(AD67,Varsayımlar!$B:$Q,13,0))</f>
        <v>YURTDIŞI</v>
      </c>
      <c r="W67" s="107">
        <f>IF(B67="","",VLOOKUP(AD67,Varsayımlar!$B:$Q,14,0))</f>
        <v>9</v>
      </c>
      <c r="X67" s="110">
        <v>46192</v>
      </c>
      <c r="Y67" s="110">
        <v>46465</v>
      </c>
      <c r="Z67" s="107" t="s">
        <v>581</v>
      </c>
      <c r="AA67" s="107" t="str">
        <f>IF(B67="","",VLOOKUP(AD67,Varsayımlar!$B:$Q,15,0))</f>
        <v>25CM TURUNCU KOLİ-SOL ÜST DİKDÖRTGENE ÜRETİM TARİHİ BASILACAK</v>
      </c>
      <c r="AB67" s="107" t="str">
        <f>IF(B67="","",VLOOKUP(AD67,Varsayımlar!$B:$Q,16,0))</f>
        <v>24-26 CM</v>
      </c>
      <c r="AC67" s="90">
        <f>IF(B67="","",VLOOKUP(Sayfa2!AD73,Varsayımlar!B:S,18,0))</f>
        <v>0</v>
      </c>
      <c r="AD67" s="90" t="str">
        <f t="shared" si="3"/>
        <v>MAGNİTMAGNİT MAVİ AMBALAJ 25 CM 260G</v>
      </c>
    </row>
    <row r="68" spans="1:30" ht="49.5" customHeight="1" x14ac:dyDescent="0.25">
      <c r="A68" s="9" t="s">
        <v>134</v>
      </c>
      <c r="B68" s="77" t="s">
        <v>90</v>
      </c>
      <c r="C68" s="76">
        <f>IF(B68="","",VLOOKUP(AD68,Varsayımlar!$B:$Q,3,0))</f>
        <v>8698829380698</v>
      </c>
      <c r="D68" s="77" t="s">
        <v>261</v>
      </c>
      <c r="E68" s="77" t="s">
        <v>91</v>
      </c>
      <c r="F68" s="77"/>
      <c r="G68" s="77" t="s">
        <v>582</v>
      </c>
      <c r="H68" s="77" t="str">
        <f>IF(B68="","",VLOOKUP(AD68,Varsayımlar!$B:$Q,5,0))</f>
        <v>MAGNİT MAVİ AMBALAJ 25CM</v>
      </c>
      <c r="I68" s="77">
        <f>IF(B68="","",VLOOKUP(AD68,Varsayımlar!B:T,19,0))</f>
        <v>0</v>
      </c>
      <c r="J68" s="77" t="str">
        <f>IF(B68="","",VLOOKUP(AD68,Varsayımlar!$B:$Q,6,0))</f>
        <v>SADE</v>
      </c>
      <c r="K68" s="77">
        <v>672</v>
      </c>
      <c r="L68" s="77"/>
      <c r="M68" s="77">
        <f>IFERROR(IF(B68="","",K68/VLOOKUP(AD68,Varsayımlar!B:R,17,0)),"")</f>
        <v>8</v>
      </c>
      <c r="N68" s="77"/>
      <c r="O68" s="77">
        <v>7</v>
      </c>
      <c r="P68" s="77">
        <f>IF(B68="","",VLOOKUP(AD68,Varsayımlar!$B:$Q,7,0)*K68)</f>
        <v>20160</v>
      </c>
      <c r="Q68" s="77">
        <f>IF(B68="","",VLOOKUP(AD68,Varsayımlar!$B:$Q,8,0))</f>
        <v>25</v>
      </c>
      <c r="R68" s="77" t="str">
        <f>IF(B68="","",VLOOKUP(AD68,Varsayımlar!$B:$Q,9,0))</f>
        <v>SOFT</v>
      </c>
      <c r="S68" s="77">
        <f>IF(B68="","",VLOOKUP(AD68,Varsayımlar!$B:$Q,10,0))</f>
        <v>4</v>
      </c>
      <c r="T68" s="77">
        <f>IF(B68="","",VLOOKUP(AD68,Varsayımlar!$B:$Q,11,0))</f>
        <v>30</v>
      </c>
      <c r="U68" s="77">
        <f>IF(B68="","",VLOOKUP(AD68,Varsayımlar!$B:$Q,12,0))</f>
        <v>260</v>
      </c>
      <c r="V68" s="77" t="str">
        <f>IF(B68="","",VLOOKUP(AD68,Varsayımlar!$B:$Q,13,0))</f>
        <v>YURTDIŞI</v>
      </c>
      <c r="W68" s="77">
        <f>IF(B68="","",VLOOKUP(AD68,Varsayımlar!$B:$Q,14,0))</f>
        <v>9</v>
      </c>
      <c r="X68" s="78">
        <v>46195</v>
      </c>
      <c r="Y68" s="78">
        <v>46468</v>
      </c>
      <c r="Z68" s="77" t="s">
        <v>585</v>
      </c>
      <c r="AA68" s="77" t="str">
        <f>IF(B68="","",VLOOKUP(AD68,Varsayımlar!$B:$Q,15,0))</f>
        <v>25CM TURUNCU KOLİ-SOL ÜST DİKDÖRTGENE ÜRETİM TARİHİ BASILACAK</v>
      </c>
      <c r="AB68" s="77" t="str">
        <f>IF(B68="","",VLOOKUP(AD68,Varsayımlar!$B:$Q,16,0))</f>
        <v>24-26 CM</v>
      </c>
      <c r="AC68" s="90">
        <f>IF(B68="","",VLOOKUP(Sayfa2!AD76,Varsayımlar!B:S,18,0))</f>
        <v>0</v>
      </c>
      <c r="AD68" s="90" t="str">
        <f>IF(B68="","",CONCATENATE(B68,E68))</f>
        <v>MAGNİTMAGNİT MAVİ AMBALAJ 25 CM 260G</v>
      </c>
    </row>
    <row r="69" spans="1:30" ht="49.5" customHeight="1" x14ac:dyDescent="0.25">
      <c r="A69" s="9" t="s">
        <v>135</v>
      </c>
      <c r="B69" s="77" t="s">
        <v>90</v>
      </c>
      <c r="C69" s="76">
        <f>IF(B69="","",VLOOKUP(AD69,Varsayımlar!$B:$Q,3,0))</f>
        <v>8698829380698</v>
      </c>
      <c r="D69" s="77" t="s">
        <v>261</v>
      </c>
      <c r="E69" s="77" t="s">
        <v>91</v>
      </c>
      <c r="F69" s="77"/>
      <c r="G69" s="77" t="s">
        <v>583</v>
      </c>
      <c r="H69" s="77" t="str">
        <f>IF(B69="","",VLOOKUP(AD69,Varsayımlar!$B:$Q,5,0))</f>
        <v>MAGNİT MAVİ AMBALAJ 25CM</v>
      </c>
      <c r="I69" s="77">
        <f>IF(B69="","",VLOOKUP(AD69,Varsayımlar!B:T,19,0))</f>
        <v>0</v>
      </c>
      <c r="J69" s="77" t="str">
        <f>IF(B69="","",VLOOKUP(AD69,Varsayımlar!$B:$Q,6,0))</f>
        <v>SADE</v>
      </c>
      <c r="K69" s="77">
        <v>672</v>
      </c>
      <c r="L69" s="77"/>
      <c r="M69" s="77">
        <f>IFERROR(IF(B69="","",K69/VLOOKUP(AD69,Varsayımlar!B:R,17,0)),"")</f>
        <v>8</v>
      </c>
      <c r="N69" s="77"/>
      <c r="O69" s="77">
        <v>7</v>
      </c>
      <c r="P69" s="77">
        <f>IF(B69="","",VLOOKUP(AD69,Varsayımlar!$B:$Q,7,0)*K69)</f>
        <v>20160</v>
      </c>
      <c r="Q69" s="77">
        <f>IF(B69="","",VLOOKUP(AD69,Varsayımlar!$B:$Q,8,0))</f>
        <v>25</v>
      </c>
      <c r="R69" s="77" t="str">
        <f>IF(B69="","",VLOOKUP(AD69,Varsayımlar!$B:$Q,9,0))</f>
        <v>SOFT</v>
      </c>
      <c r="S69" s="77">
        <f>IF(B69="","",VLOOKUP(AD69,Varsayımlar!$B:$Q,10,0))</f>
        <v>4</v>
      </c>
      <c r="T69" s="77">
        <f>IF(B69="","",VLOOKUP(AD69,Varsayımlar!$B:$Q,11,0))</f>
        <v>30</v>
      </c>
      <c r="U69" s="77">
        <f>IF(B69="","",VLOOKUP(AD69,Varsayımlar!$B:$Q,12,0))</f>
        <v>260</v>
      </c>
      <c r="V69" s="77" t="str">
        <f>IF(B69="","",VLOOKUP(AD69,Varsayımlar!$B:$Q,13,0))</f>
        <v>YURTDIŞI</v>
      </c>
      <c r="W69" s="77">
        <f>IF(B69="","",VLOOKUP(AD69,Varsayımlar!$B:$Q,14,0))</f>
        <v>9</v>
      </c>
      <c r="X69" s="78">
        <v>46195</v>
      </c>
      <c r="Y69" s="78">
        <v>46468</v>
      </c>
      <c r="Z69" s="77" t="s">
        <v>585</v>
      </c>
      <c r="AA69" s="77" t="str">
        <f>IF(B69="","",VLOOKUP(AD69,Varsayımlar!$B:$Q,15,0))</f>
        <v>25CM TURUNCU KOLİ-SOL ÜST DİKDÖRTGENE ÜRETİM TARİHİ BASILACAK</v>
      </c>
      <c r="AB69" s="77" t="str">
        <f>IF(B69="","",VLOOKUP(AD69,Varsayımlar!$B:$Q,16,0))</f>
        <v>24-26 CM</v>
      </c>
      <c r="AC69" s="90">
        <f>IF(B69="","",VLOOKUP(Sayfa2!AD77,Varsayımlar!B:S,18,0))</f>
        <v>0</v>
      </c>
      <c r="AD69" s="90" t="str">
        <f>IF(B69="","",CONCATENATE(B69,E69))</f>
        <v>MAGNİTMAGNİT MAVİ AMBALAJ 25 CM 260G</v>
      </c>
    </row>
    <row r="70" spans="1:30" ht="49.5" customHeight="1" x14ac:dyDescent="0.25">
      <c r="A70" s="9" t="s">
        <v>136</v>
      </c>
      <c r="B70" s="77" t="s">
        <v>90</v>
      </c>
      <c r="C70" s="76">
        <f>IF(B70="","",VLOOKUP(AD70,Varsayımlar!$B:$Q,3,0))</f>
        <v>8698829380698</v>
      </c>
      <c r="D70" s="77" t="s">
        <v>261</v>
      </c>
      <c r="E70" s="77" t="s">
        <v>91</v>
      </c>
      <c r="F70" s="77"/>
      <c r="G70" s="77" t="s">
        <v>584</v>
      </c>
      <c r="H70" s="77" t="str">
        <f>IF(B70="","",VLOOKUP(AD70,Varsayımlar!$B:$Q,5,0))</f>
        <v>MAGNİT MAVİ AMBALAJ 25CM</v>
      </c>
      <c r="I70" s="77">
        <f>IF(B70="","",VLOOKUP(AD70,Varsayımlar!B:T,19,0))</f>
        <v>0</v>
      </c>
      <c r="J70" s="77" t="str">
        <f>IF(B70="","",VLOOKUP(AD70,Varsayımlar!$B:$Q,6,0))</f>
        <v>SADE</v>
      </c>
      <c r="K70" s="77">
        <v>672</v>
      </c>
      <c r="L70" s="77"/>
      <c r="M70" s="77">
        <f>IFERROR(IF(B70="","",K70/VLOOKUP(AD70,Varsayımlar!B:R,17,0)),"")</f>
        <v>8</v>
      </c>
      <c r="N70" s="77"/>
      <c r="O70" s="77">
        <v>7</v>
      </c>
      <c r="P70" s="77">
        <f>IF(B70="","",VLOOKUP(AD70,Varsayımlar!$B:$Q,7,0)*K70)</f>
        <v>20160</v>
      </c>
      <c r="Q70" s="77">
        <f>IF(B70="","",VLOOKUP(AD70,Varsayımlar!$B:$Q,8,0))</f>
        <v>25</v>
      </c>
      <c r="R70" s="77" t="str">
        <f>IF(B70="","",VLOOKUP(AD70,Varsayımlar!$B:$Q,9,0))</f>
        <v>SOFT</v>
      </c>
      <c r="S70" s="77">
        <f>IF(B70="","",VLOOKUP(AD70,Varsayımlar!$B:$Q,10,0))</f>
        <v>4</v>
      </c>
      <c r="T70" s="77">
        <f>IF(B70="","",VLOOKUP(AD70,Varsayımlar!$B:$Q,11,0))</f>
        <v>30</v>
      </c>
      <c r="U70" s="77">
        <f>IF(B70="","",VLOOKUP(AD70,Varsayımlar!$B:$Q,12,0))</f>
        <v>260</v>
      </c>
      <c r="V70" s="77" t="str">
        <f>IF(B70="","",VLOOKUP(AD70,Varsayımlar!$B:$Q,13,0))</f>
        <v>YURTDIŞI</v>
      </c>
      <c r="W70" s="77">
        <f>IF(B70="","",VLOOKUP(AD70,Varsayımlar!$B:$Q,14,0))</f>
        <v>9</v>
      </c>
      <c r="X70" s="78">
        <v>46195</v>
      </c>
      <c r="Y70" s="78">
        <v>46468</v>
      </c>
      <c r="Z70" s="77" t="s">
        <v>585</v>
      </c>
      <c r="AA70" s="77" t="str">
        <f>IF(B70="","",VLOOKUP(AD70,Varsayımlar!$B:$Q,15,0))</f>
        <v>25CM TURUNCU KOLİ-SOL ÜST DİKDÖRTGENE ÜRETİM TARİHİ BASILACAK</v>
      </c>
      <c r="AB70" s="77" t="str">
        <f>IF(B70="","",VLOOKUP(AD70,Varsayımlar!$B:$Q,16,0))</f>
        <v>24-26 CM</v>
      </c>
      <c r="AC70" s="90">
        <f>IF(B70="","",VLOOKUP(Sayfa2!AD78,Varsayımlar!B:S,18,0))</f>
        <v>0</v>
      </c>
      <c r="AD70" s="90" t="str">
        <f>IF(B70="","",CONCATENATE(B70,E70))</f>
        <v>MAGNİTMAGNİT MAVİ AMBALAJ 25 CM 260G</v>
      </c>
    </row>
    <row r="71" spans="1:30" ht="47.25" customHeight="1" x14ac:dyDescent="0.25">
      <c r="A71" s="9" t="s">
        <v>137</v>
      </c>
      <c r="B71" s="82" t="s">
        <v>90</v>
      </c>
      <c r="C71" s="83">
        <f>IF(B71="","",VLOOKUP(AD71,Varsayımlar!$B:$Q,3,0))</f>
        <v>8698829380698</v>
      </c>
      <c r="D71" s="82" t="s">
        <v>262</v>
      </c>
      <c r="E71" s="82" t="s">
        <v>91</v>
      </c>
      <c r="F71" s="82"/>
      <c r="G71" s="82" t="s">
        <v>586</v>
      </c>
      <c r="H71" s="82" t="str">
        <f>IF(B71="","",VLOOKUP(AD71,Varsayımlar!$B:$Q,5,0))</f>
        <v>MAGNİT MAVİ AMBALAJ 25CM</v>
      </c>
      <c r="I71" s="82">
        <f>IF(B71="","",VLOOKUP(AD71,Varsayımlar!B:T,19,0))</f>
        <v>0</v>
      </c>
      <c r="J71" s="82" t="str">
        <f>IF(B71="","",VLOOKUP(AD71,Varsayımlar!$B:$Q,6,0))</f>
        <v>SADE</v>
      </c>
      <c r="K71" s="82">
        <v>672</v>
      </c>
      <c r="L71" s="82"/>
      <c r="M71" s="82">
        <f>IFERROR(IF(B71="","",K71/VLOOKUP(AD71,Varsayımlar!B:R,17,0)),"")</f>
        <v>8</v>
      </c>
      <c r="N71" s="82"/>
      <c r="O71" s="82">
        <v>7</v>
      </c>
      <c r="P71" s="82">
        <f>IF(B71="","",VLOOKUP(AD71,Varsayımlar!$B:$Q,7,0)*K71)</f>
        <v>20160</v>
      </c>
      <c r="Q71" s="82">
        <f>IF(B71="","",VLOOKUP(AD71,Varsayımlar!$B:$Q,8,0))</f>
        <v>25</v>
      </c>
      <c r="R71" s="82" t="str">
        <f>IF(B71="","",VLOOKUP(AD71,Varsayımlar!$B:$Q,9,0))</f>
        <v>SOFT</v>
      </c>
      <c r="S71" s="82">
        <f>IF(B71="","",VLOOKUP(AD71,Varsayımlar!$B:$Q,10,0))</f>
        <v>4</v>
      </c>
      <c r="T71" s="82">
        <f>IF(B71="","",VLOOKUP(AD71,Varsayımlar!$B:$Q,11,0))</f>
        <v>30</v>
      </c>
      <c r="U71" s="82">
        <f>IF(B71="","",VLOOKUP(AD71,Varsayımlar!$B:$Q,12,0))</f>
        <v>260</v>
      </c>
      <c r="V71" s="82" t="str">
        <f>IF(B71="","",VLOOKUP(AD71,Varsayımlar!$B:$Q,13,0))</f>
        <v>YURTDIŞI</v>
      </c>
      <c r="W71" s="82">
        <f>IF(B71="","",VLOOKUP(AD71,Varsayımlar!$B:$Q,14,0))</f>
        <v>9</v>
      </c>
      <c r="X71" s="84">
        <v>46195</v>
      </c>
      <c r="Y71" s="84">
        <v>46468</v>
      </c>
      <c r="Z71" s="82" t="s">
        <v>589</v>
      </c>
      <c r="AA71" s="82" t="str">
        <f>IF(B71="","",VLOOKUP(AD71,Varsayımlar!$B:$Q,15,0))</f>
        <v>25CM TURUNCU KOLİ-SOL ÜST DİKDÖRTGENE ÜRETİM TARİHİ BASILACAK</v>
      </c>
      <c r="AB71" s="82" t="str">
        <f>IF(B71="","",VLOOKUP(AD71,Varsayımlar!$B:$Q,16,0))</f>
        <v>24-26 CM</v>
      </c>
      <c r="AC71" s="90">
        <f>IF(B71="","",VLOOKUP(Sayfa2!AD79,Varsayımlar!B:S,18,0))</f>
        <v>0</v>
      </c>
      <c r="AD71" s="90" t="str">
        <f t="shared" si="3"/>
        <v>MAGNİTMAGNİT MAVİ AMBALAJ 25 CM 260G</v>
      </c>
    </row>
    <row r="72" spans="1:30" ht="47.25" customHeight="1" x14ac:dyDescent="0.25">
      <c r="A72" s="9" t="s">
        <v>138</v>
      </c>
      <c r="B72" s="82" t="s">
        <v>90</v>
      </c>
      <c r="C72" s="83">
        <f>IF(B72="","",VLOOKUP(AD72,Varsayımlar!$B:$Q,3,0))</f>
        <v>8698829380698</v>
      </c>
      <c r="D72" s="82" t="s">
        <v>262</v>
      </c>
      <c r="E72" s="82" t="s">
        <v>91</v>
      </c>
      <c r="F72" s="82"/>
      <c r="G72" s="82" t="s">
        <v>587</v>
      </c>
      <c r="H72" s="82" t="str">
        <f>IF(B72="","",VLOOKUP(AD72,Varsayımlar!$B:$Q,5,0))</f>
        <v>MAGNİT MAVİ AMBALAJ 25CM</v>
      </c>
      <c r="I72" s="82">
        <f>IF(B72="","",VLOOKUP(AD72,Varsayımlar!B:T,19,0))</f>
        <v>0</v>
      </c>
      <c r="J72" s="82" t="str">
        <f>IF(B72="","",VLOOKUP(AD72,Varsayımlar!$B:$Q,6,0))</f>
        <v>SADE</v>
      </c>
      <c r="K72" s="82">
        <v>672</v>
      </c>
      <c r="L72" s="82"/>
      <c r="M72" s="82">
        <f>IFERROR(IF(B72="","",K72/VLOOKUP(AD72,Varsayımlar!B:R,17,0)),"")</f>
        <v>8</v>
      </c>
      <c r="N72" s="82"/>
      <c r="O72" s="82">
        <v>7</v>
      </c>
      <c r="P72" s="82">
        <f>IF(B72="","",VLOOKUP(AD72,Varsayımlar!$B:$Q,7,0)*K72)</f>
        <v>20160</v>
      </c>
      <c r="Q72" s="82">
        <f>IF(B72="","",VLOOKUP(AD72,Varsayımlar!$B:$Q,8,0))</f>
        <v>25</v>
      </c>
      <c r="R72" s="82" t="str">
        <f>IF(B72="","",VLOOKUP(AD72,Varsayımlar!$B:$Q,9,0))</f>
        <v>SOFT</v>
      </c>
      <c r="S72" s="82">
        <f>IF(B72="","",VLOOKUP(AD72,Varsayımlar!$B:$Q,10,0))</f>
        <v>4</v>
      </c>
      <c r="T72" s="82">
        <f>IF(B72="","",VLOOKUP(AD72,Varsayımlar!$B:$Q,11,0))</f>
        <v>30</v>
      </c>
      <c r="U72" s="82">
        <f>IF(B72="","",VLOOKUP(AD72,Varsayımlar!$B:$Q,12,0))</f>
        <v>260</v>
      </c>
      <c r="V72" s="82" t="str">
        <f>IF(B72="","",VLOOKUP(AD72,Varsayımlar!$B:$Q,13,0))</f>
        <v>YURTDIŞI</v>
      </c>
      <c r="W72" s="82">
        <f>IF(B72="","",VLOOKUP(AD72,Varsayımlar!$B:$Q,14,0))</f>
        <v>9</v>
      </c>
      <c r="X72" s="84">
        <v>46195</v>
      </c>
      <c r="Y72" s="84">
        <v>46468</v>
      </c>
      <c r="Z72" s="82" t="s">
        <v>589</v>
      </c>
      <c r="AA72" s="82" t="str">
        <f>IF(B72="","",VLOOKUP(AD72,Varsayımlar!$B:$Q,15,0))</f>
        <v>25CM TURUNCU KOLİ-SOL ÜST DİKDÖRTGENE ÜRETİM TARİHİ BASILACAK</v>
      </c>
      <c r="AB72" s="82" t="str">
        <f>IF(B72="","",VLOOKUP(AD72,Varsayımlar!$B:$Q,16,0))</f>
        <v>24-26 CM</v>
      </c>
      <c r="AC72" s="90">
        <f>IF(B72="","",VLOOKUP(Sayfa2!AD80,Varsayımlar!B:S,18,0))</f>
        <v>0</v>
      </c>
      <c r="AD72" s="90" t="str">
        <f t="shared" si="3"/>
        <v>MAGNİTMAGNİT MAVİ AMBALAJ 25 CM 260G</v>
      </c>
    </row>
    <row r="73" spans="1:30" ht="47.25" customHeight="1" x14ac:dyDescent="0.25">
      <c r="A73" s="9" t="s">
        <v>188</v>
      </c>
      <c r="B73" s="82" t="s">
        <v>90</v>
      </c>
      <c r="C73" s="83">
        <f>IF(B73="","",VLOOKUP(AD73,Varsayımlar!$B:$Q,3,0))</f>
        <v>8698829380698</v>
      </c>
      <c r="D73" s="82" t="s">
        <v>262</v>
      </c>
      <c r="E73" s="82" t="s">
        <v>91</v>
      </c>
      <c r="F73" s="82"/>
      <c r="G73" s="82" t="s">
        <v>588</v>
      </c>
      <c r="H73" s="82" t="str">
        <f>IF(B73="","",VLOOKUP(AD73,Varsayımlar!$B:$Q,5,0))</f>
        <v>MAGNİT MAVİ AMBALAJ 25CM</v>
      </c>
      <c r="I73" s="82">
        <f>IF(B73="","",VLOOKUP(AD73,Varsayımlar!B:T,19,0))</f>
        <v>0</v>
      </c>
      <c r="J73" s="82" t="str">
        <f>IF(B73="","",VLOOKUP(AD73,Varsayımlar!$B:$Q,6,0))</f>
        <v>SADE</v>
      </c>
      <c r="K73" s="82">
        <v>672</v>
      </c>
      <c r="L73" s="82"/>
      <c r="M73" s="82">
        <f>IFERROR(IF(B73="","",K73/VLOOKUP(AD73,Varsayımlar!B:R,17,0)),"")</f>
        <v>8</v>
      </c>
      <c r="N73" s="82"/>
      <c r="O73" s="82">
        <v>7</v>
      </c>
      <c r="P73" s="82">
        <f>IF(B73="","",VLOOKUP(AD73,Varsayımlar!$B:$Q,7,0)*K73)</f>
        <v>20160</v>
      </c>
      <c r="Q73" s="82">
        <f>IF(B73="","",VLOOKUP(AD73,Varsayımlar!$B:$Q,8,0))</f>
        <v>25</v>
      </c>
      <c r="R73" s="82" t="str">
        <f>IF(B73="","",VLOOKUP(AD73,Varsayımlar!$B:$Q,9,0))</f>
        <v>SOFT</v>
      </c>
      <c r="S73" s="82">
        <f>IF(B73="","",VLOOKUP(AD73,Varsayımlar!$B:$Q,10,0))</f>
        <v>4</v>
      </c>
      <c r="T73" s="82">
        <f>IF(B73="","",VLOOKUP(AD73,Varsayımlar!$B:$Q,11,0))</f>
        <v>30</v>
      </c>
      <c r="U73" s="82">
        <f>IF(B73="","",VLOOKUP(AD73,Varsayımlar!$B:$Q,12,0))</f>
        <v>260</v>
      </c>
      <c r="V73" s="82" t="str">
        <f>IF(B73="","",VLOOKUP(AD73,Varsayımlar!$B:$Q,13,0))</f>
        <v>YURTDIŞI</v>
      </c>
      <c r="W73" s="82">
        <f>IF(B73="","",VLOOKUP(AD73,Varsayımlar!$B:$Q,14,0))</f>
        <v>9</v>
      </c>
      <c r="X73" s="84">
        <v>46195</v>
      </c>
      <c r="Y73" s="84">
        <v>46468</v>
      </c>
      <c r="Z73" s="82" t="s">
        <v>589</v>
      </c>
      <c r="AA73" s="82" t="str">
        <f>IF(B73="","",VLOOKUP(AD73,Varsayımlar!$B:$Q,15,0))</f>
        <v>25CM TURUNCU KOLİ-SOL ÜST DİKDÖRTGENE ÜRETİM TARİHİ BASILACAK</v>
      </c>
      <c r="AB73" s="82" t="str">
        <f>IF(B73="","",VLOOKUP(AD73,Varsayımlar!$B:$Q,16,0))</f>
        <v>24-26 CM</v>
      </c>
      <c r="AC73" s="90">
        <f>IF(B73="","",VLOOKUP(Sayfa2!AD81,Varsayımlar!B:S,18,0))</f>
        <v>0</v>
      </c>
      <c r="AD73" s="90" t="str">
        <f t="shared" si="3"/>
        <v>MAGNİTMAGNİT MAVİ AMBALAJ 25 CM 260G</v>
      </c>
    </row>
    <row r="74" spans="1:30" ht="63" x14ac:dyDescent="0.25">
      <c r="A74" s="9" t="s">
        <v>189</v>
      </c>
      <c r="B74" s="88" t="s">
        <v>79</v>
      </c>
      <c r="C74" s="89">
        <f>IF(B74="","",VLOOKUP(AD74,Varsayımlar!$B:$Q,3,0))</f>
        <v>8698829380698</v>
      </c>
      <c r="D74" s="89"/>
      <c r="E74" s="85" t="s">
        <v>254</v>
      </c>
      <c r="F74" s="9" t="s">
        <v>532</v>
      </c>
      <c r="G74" s="9" t="s">
        <v>532</v>
      </c>
      <c r="H74" s="90" t="str">
        <f>IF(B74="","",VLOOKUP(AD74,Varsayımlar!$B:$Q,5,0))</f>
        <v>Manetka 20cm</v>
      </c>
      <c r="I74" s="90">
        <f>IF(B74="","",VLOOKUP(AD74,Varsayımlar!B:T,19,0))</f>
        <v>0</v>
      </c>
      <c r="J74" s="90" t="str">
        <f>IF(B74="","",VLOOKUP(AD74,Varsayımlar!$B:$Q,6,0))</f>
        <v>SADE</v>
      </c>
      <c r="K74" s="9">
        <v>7200</v>
      </c>
      <c r="L74" s="9"/>
      <c r="M74" s="9">
        <f>IFERROR(IF(B74="","",K74/VLOOKUP(AD74,Varsayımlar!B:R,17,0)),"")</f>
        <v>32</v>
      </c>
      <c r="N74" s="9"/>
      <c r="O74" s="9">
        <v>32</v>
      </c>
      <c r="P74" s="90">
        <f>IF(B74="","",VLOOKUP(AD74,Varsayımlar!$B:$Q,7,0)*K74)</f>
        <v>100800</v>
      </c>
      <c r="Q74" s="90">
        <f>IF(B74="","",VLOOKUP(AD74,Varsayımlar!$B:$Q,8,0))</f>
        <v>20</v>
      </c>
      <c r="R74" s="90" t="str">
        <f>IF(B74="","",VLOOKUP(AD74,Varsayımlar!$B:$Q,9,0))</f>
        <v>Irak Soft</v>
      </c>
      <c r="S74" s="90">
        <f>IF(B74="","",VLOOKUP(AD74,Varsayımlar!$B:$Q,10,0))</f>
        <v>4</v>
      </c>
      <c r="T74" s="90">
        <f>IF(B74="","",VLOOKUP(AD74,Varsayımlar!$B:$Q,11,0))</f>
        <v>14</v>
      </c>
      <c r="U74" s="90">
        <f>IF(B74="","",VLOOKUP(AD74,Varsayımlar!$B:$Q,12,0))</f>
        <v>166</v>
      </c>
      <c r="V74" s="90" t="str">
        <f>IF(B74="","",VLOOKUP(AD74,Varsayımlar!$B:$Q,13,0))</f>
        <v>YURTDIŞI</v>
      </c>
      <c r="W74" s="90">
        <f>IF(B74="","",VLOOKUP(AD74,Varsayımlar!$B:$Q,14,0))</f>
        <v>6</v>
      </c>
      <c r="X74" s="86">
        <v>46196</v>
      </c>
      <c r="Y74" s="86">
        <v>46379</v>
      </c>
      <c r="Z74" s="9">
        <v>26062320</v>
      </c>
      <c r="AA74" s="90" t="str">
        <f>IF(B74="","",VLOOKUP(AD74,Varsayımlar!$B:$Q,15,0))</f>
        <v>Kare Koli-Üretim Tarihli Etiket</v>
      </c>
      <c r="AB74" s="90" t="str">
        <f>IF(B74="","",VLOOKUP(AD74,Varsayımlar!$B:$Q,16,0))</f>
        <v>19-21 cm</v>
      </c>
      <c r="AC74" s="90">
        <f>IF(B74="","",VLOOKUP(Sayfa2!AD60,Varsayımlar!B:S,18,0))</f>
        <v>0</v>
      </c>
      <c r="AD74" s="90" t="str">
        <f t="shared" si="3"/>
        <v>LLC KOTORManetka 20cm 4 pcs 166g</v>
      </c>
    </row>
    <row r="75" spans="1:30" ht="39.75" hidden="1" customHeight="1" x14ac:dyDescent="0.25">
      <c r="A75" s="9" t="s">
        <v>190</v>
      </c>
      <c r="B75" s="88" t="s">
        <v>90</v>
      </c>
      <c r="C75" s="89">
        <f>IF(B75="","",VLOOKUP(AD75,Varsayımlar!$B:$Q,3,0))</f>
        <v>8698829380698</v>
      </c>
      <c r="D75" s="89" t="s">
        <v>231</v>
      </c>
      <c r="E75" s="85" t="s">
        <v>91</v>
      </c>
      <c r="F75" s="9"/>
      <c r="G75" s="9"/>
      <c r="H75" s="90" t="str">
        <f>IF(B75="","",VLOOKUP(AD75,Varsayımlar!$B:$Q,5,0))</f>
        <v>MAGNİT MAVİ AMBALAJ 25CM</v>
      </c>
      <c r="I75" s="90">
        <f>IF(B75="","",VLOOKUP(AD75,Varsayımlar!B:T,19,0))</f>
        <v>0</v>
      </c>
      <c r="J75" s="90" t="str">
        <f>IF(B75="","",VLOOKUP(AD75,Varsayımlar!$B:$Q,6,0))</f>
        <v>SADE</v>
      </c>
      <c r="K75" s="9">
        <v>2016</v>
      </c>
      <c r="L75" s="9"/>
      <c r="M75" s="9">
        <f>IFERROR(IF(B75="","",K75/VLOOKUP(AD75,Varsayımlar!B:R,17,0)),"")</f>
        <v>24</v>
      </c>
      <c r="N75" s="9"/>
      <c r="O75" s="9"/>
      <c r="P75" s="90">
        <f>IF(B75="","",VLOOKUP(AD75,Varsayımlar!$B:$Q,7,0)*K75)</f>
        <v>60480</v>
      </c>
      <c r="Q75" s="90">
        <f>IF(B75="","",VLOOKUP(AD75,Varsayımlar!$B:$Q,8,0))</f>
        <v>25</v>
      </c>
      <c r="R75" s="90" t="str">
        <f>IF(B75="","",VLOOKUP(AD75,Varsayımlar!$B:$Q,9,0))</f>
        <v>SOFT</v>
      </c>
      <c r="S75" s="90">
        <f>IF(B75="","",VLOOKUP(AD75,Varsayımlar!$B:$Q,10,0))</f>
        <v>4</v>
      </c>
      <c r="T75" s="90">
        <f>IF(B75="","",VLOOKUP(AD75,Varsayımlar!$B:$Q,11,0))</f>
        <v>30</v>
      </c>
      <c r="U75" s="90">
        <f>IF(B75="","",VLOOKUP(AD75,Varsayımlar!$B:$Q,12,0))</f>
        <v>260</v>
      </c>
      <c r="V75" s="90" t="str">
        <f>IF(B75="","",VLOOKUP(AD75,Varsayımlar!$B:$Q,13,0))</f>
        <v>YURTDIŞI</v>
      </c>
      <c r="W75" s="90">
        <f>IF(B75="","",VLOOKUP(AD75,Varsayımlar!$B:$Q,14,0))</f>
        <v>9</v>
      </c>
      <c r="X75" s="9"/>
      <c r="Y75" s="9"/>
      <c r="Z75" s="9"/>
      <c r="AA75" s="90" t="str">
        <f>IF(B75="","",VLOOKUP(AD75,Varsayımlar!$B:$Q,15,0))</f>
        <v>25CM TURUNCU KOLİ-SOL ÜST DİKDÖRTGENE ÜRETİM TARİHİ BASILACAK</v>
      </c>
      <c r="AB75" s="90" t="str">
        <f>IF(B75="","",VLOOKUP(AD75,Varsayımlar!$B:$Q,16,0))</f>
        <v>24-26 CM</v>
      </c>
      <c r="AC75" s="90">
        <f>IF(B75="","",VLOOKUP(Sayfa2!AD61,Varsayımlar!B:S,18,0))</f>
        <v>0</v>
      </c>
      <c r="AD75" s="90" t="str">
        <f t="shared" si="3"/>
        <v>MAGNİTMAGNİT MAVİ AMBALAJ 25 CM 260G</v>
      </c>
    </row>
    <row r="76" spans="1:30" ht="39.75" hidden="1" customHeight="1" x14ac:dyDescent="0.25">
      <c r="A76" s="9" t="s">
        <v>191</v>
      </c>
      <c r="B76" s="88" t="s">
        <v>90</v>
      </c>
      <c r="C76" s="89">
        <f>IF(B76="","",VLOOKUP(AD76,Varsayımlar!$B:$Q,3,0))</f>
        <v>8698829380698</v>
      </c>
      <c r="D76" s="89" t="s">
        <v>232</v>
      </c>
      <c r="E76" s="85" t="s">
        <v>91</v>
      </c>
      <c r="F76" s="9"/>
      <c r="G76" s="9"/>
      <c r="H76" s="90" t="str">
        <f>IF(B76="","",VLOOKUP(AD76,Varsayımlar!$B:$Q,5,0))</f>
        <v>MAGNİT MAVİ AMBALAJ 25CM</v>
      </c>
      <c r="I76" s="90">
        <f>IF(B76="","",VLOOKUP(AD76,Varsayımlar!B:T,19,0))</f>
        <v>0</v>
      </c>
      <c r="J76" s="90" t="str">
        <f>IF(B76="","",VLOOKUP(AD76,Varsayımlar!$B:$Q,6,0))</f>
        <v>SADE</v>
      </c>
      <c r="K76" s="9">
        <v>2016</v>
      </c>
      <c r="L76" s="9"/>
      <c r="M76" s="9">
        <f>IFERROR(IF(B76="","",K76/VLOOKUP(AD76,Varsayımlar!B:R,17,0)),"")</f>
        <v>24</v>
      </c>
      <c r="N76" s="9"/>
      <c r="O76" s="9"/>
      <c r="P76" s="90">
        <f>IF(B76="","",VLOOKUP(AD76,Varsayımlar!$B:$Q,7,0)*K76)</f>
        <v>60480</v>
      </c>
      <c r="Q76" s="90">
        <f>IF(B76="","",VLOOKUP(AD76,Varsayımlar!$B:$Q,8,0))</f>
        <v>25</v>
      </c>
      <c r="R76" s="90" t="str">
        <f>IF(B76="","",VLOOKUP(AD76,Varsayımlar!$B:$Q,9,0))</f>
        <v>SOFT</v>
      </c>
      <c r="S76" s="90">
        <f>IF(B76="","",VLOOKUP(AD76,Varsayımlar!$B:$Q,10,0))</f>
        <v>4</v>
      </c>
      <c r="T76" s="90">
        <f>IF(B76="","",VLOOKUP(AD76,Varsayımlar!$B:$Q,11,0))</f>
        <v>30</v>
      </c>
      <c r="U76" s="90">
        <f>IF(B76="","",VLOOKUP(AD76,Varsayımlar!$B:$Q,12,0))</f>
        <v>260</v>
      </c>
      <c r="V76" s="90" t="str">
        <f>IF(B76="","",VLOOKUP(AD76,Varsayımlar!$B:$Q,13,0))</f>
        <v>YURTDIŞI</v>
      </c>
      <c r="W76" s="90">
        <f>IF(B76="","",VLOOKUP(AD76,Varsayımlar!$B:$Q,14,0))</f>
        <v>9</v>
      </c>
      <c r="X76" s="9"/>
      <c r="Y76" s="9"/>
      <c r="Z76" s="9"/>
      <c r="AA76" s="90" t="str">
        <f>IF(B76="","",VLOOKUP(AD76,Varsayımlar!$B:$Q,15,0))</f>
        <v>25CM TURUNCU KOLİ-SOL ÜST DİKDÖRTGENE ÜRETİM TARİHİ BASILACAK</v>
      </c>
      <c r="AB76" s="90" t="str">
        <f>IF(B76="","",VLOOKUP(AD76,Varsayımlar!$B:$Q,16,0))</f>
        <v>24-26 CM</v>
      </c>
      <c r="AC76" s="90">
        <f>IF(B76="","",VLOOKUP(Sayfa2!AD62,Varsayımlar!B:S,18,0))</f>
        <v>0</v>
      </c>
      <c r="AD76" s="90" t="str">
        <f t="shared" si="3"/>
        <v>MAGNİTMAGNİT MAVİ AMBALAJ 25 CM 260G</v>
      </c>
    </row>
    <row r="77" spans="1:30" ht="39.75" hidden="1" customHeight="1" x14ac:dyDescent="0.25">
      <c r="A77" s="9" t="s">
        <v>192</v>
      </c>
      <c r="B77" s="88" t="s">
        <v>90</v>
      </c>
      <c r="C77" s="89">
        <f>IF(B77="","",VLOOKUP(AD77,Varsayımlar!$B:$Q,3,0))</f>
        <v>8698829380698</v>
      </c>
      <c r="D77" s="89" t="s">
        <v>233</v>
      </c>
      <c r="E77" s="85" t="s">
        <v>91</v>
      </c>
      <c r="F77" s="9"/>
      <c r="G77" s="9"/>
      <c r="H77" s="90" t="str">
        <f>IF(B77="","",VLOOKUP(AD77,Varsayımlar!$B:$Q,5,0))</f>
        <v>MAGNİT MAVİ AMBALAJ 25CM</v>
      </c>
      <c r="I77" s="90">
        <f>IF(B77="","",VLOOKUP(AD77,Varsayımlar!B:T,19,0))</f>
        <v>0</v>
      </c>
      <c r="J77" s="90" t="str">
        <f>IF(B77="","",VLOOKUP(AD77,Varsayımlar!$B:$Q,6,0))</f>
        <v>SADE</v>
      </c>
      <c r="K77" s="9">
        <v>2016</v>
      </c>
      <c r="L77" s="9"/>
      <c r="M77" s="9">
        <f>IFERROR(IF(B77="","",K77/VLOOKUP(AD77,Varsayımlar!B:R,17,0)),"")</f>
        <v>24</v>
      </c>
      <c r="N77" s="9"/>
      <c r="O77" s="9"/>
      <c r="P77" s="90">
        <f>IF(B77="","",VLOOKUP(AD77,Varsayımlar!$B:$Q,7,0)*K77)</f>
        <v>60480</v>
      </c>
      <c r="Q77" s="90">
        <f>IF(B77="","",VLOOKUP(AD77,Varsayımlar!$B:$Q,8,0))</f>
        <v>25</v>
      </c>
      <c r="R77" s="90" t="str">
        <f>IF(B77="","",VLOOKUP(AD77,Varsayımlar!$B:$Q,9,0))</f>
        <v>SOFT</v>
      </c>
      <c r="S77" s="90">
        <f>IF(B77="","",VLOOKUP(AD77,Varsayımlar!$B:$Q,10,0))</f>
        <v>4</v>
      </c>
      <c r="T77" s="90">
        <f>IF(B77="","",VLOOKUP(AD77,Varsayımlar!$B:$Q,11,0))</f>
        <v>30</v>
      </c>
      <c r="U77" s="90">
        <f>IF(B77="","",VLOOKUP(AD77,Varsayımlar!$B:$Q,12,0))</f>
        <v>260</v>
      </c>
      <c r="V77" s="90" t="str">
        <f>IF(B77="","",VLOOKUP(AD77,Varsayımlar!$B:$Q,13,0))</f>
        <v>YURTDIŞI</v>
      </c>
      <c r="W77" s="90">
        <f>IF(B77="","",VLOOKUP(AD77,Varsayımlar!$B:$Q,14,0))</f>
        <v>9</v>
      </c>
      <c r="X77" s="9"/>
      <c r="Y77" s="9"/>
      <c r="Z77" s="9"/>
      <c r="AA77" s="90" t="str">
        <f>IF(B77="","",VLOOKUP(AD77,Varsayımlar!$B:$Q,15,0))</f>
        <v>25CM TURUNCU KOLİ-SOL ÜST DİKDÖRTGENE ÜRETİM TARİHİ BASILACAK</v>
      </c>
      <c r="AB77" s="90" t="str">
        <f>IF(B77="","",VLOOKUP(AD77,Varsayımlar!$B:$Q,16,0))</f>
        <v>24-26 CM</v>
      </c>
      <c r="AC77" s="90">
        <f>IF(B77="","",VLOOKUP(Sayfa2!AD63,Varsayımlar!B:S,18,0))</f>
        <v>0</v>
      </c>
      <c r="AD77" s="90" t="str">
        <f t="shared" si="3"/>
        <v>MAGNİTMAGNİT MAVİ AMBALAJ 25 CM 260G</v>
      </c>
    </row>
    <row r="78" spans="1:30" ht="39.75" hidden="1" customHeight="1" x14ac:dyDescent="0.25">
      <c r="A78" s="9" t="s">
        <v>193</v>
      </c>
      <c r="B78" s="88" t="s">
        <v>90</v>
      </c>
      <c r="C78" s="89">
        <f>IF(B78="","",VLOOKUP(AD78,Varsayımlar!$B:$Q,3,0))</f>
        <v>8698829380698</v>
      </c>
      <c r="D78" s="89" t="s">
        <v>234</v>
      </c>
      <c r="E78" s="85" t="s">
        <v>91</v>
      </c>
      <c r="F78" s="9"/>
      <c r="G78" s="9"/>
      <c r="H78" s="90" t="str">
        <f>IF(B78="","",VLOOKUP(AD78,Varsayımlar!$B:$Q,5,0))</f>
        <v>MAGNİT MAVİ AMBALAJ 25CM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2016</v>
      </c>
      <c r="L78" s="9"/>
      <c r="M78" s="9">
        <f>IFERROR(IF(B78="","",K78/VLOOKUP(AD78,Varsayımlar!B:R,17,0)),"")</f>
        <v>24</v>
      </c>
      <c r="N78" s="9"/>
      <c r="O78" s="9"/>
      <c r="P78" s="90">
        <f>IF(B78="","",VLOOKUP(AD78,Varsayımlar!$B:$Q,7,0)*K78)</f>
        <v>60480</v>
      </c>
      <c r="Q78" s="90">
        <f>IF(B78="","",VLOOKUP(AD78,Varsayımlar!$B:$Q,8,0))</f>
        <v>25</v>
      </c>
      <c r="R78" s="90" t="str">
        <f>IF(B78="","",VLOOKUP(AD78,Varsayımlar!$B:$Q,9,0))</f>
        <v>SOFT</v>
      </c>
      <c r="S78" s="90">
        <f>IF(B78="","",VLOOKUP(AD78,Varsayımlar!$B:$Q,10,0))</f>
        <v>4</v>
      </c>
      <c r="T78" s="90">
        <f>IF(B78="","",VLOOKUP(AD78,Varsayımlar!$B:$Q,11,0))</f>
        <v>30</v>
      </c>
      <c r="U78" s="90">
        <f>IF(B78="","",VLOOKUP(AD78,Varsayımlar!$B:$Q,12,0))</f>
        <v>260</v>
      </c>
      <c r="V78" s="90" t="str">
        <f>IF(B78="","",VLOOKUP(AD78,Varsayımlar!$B:$Q,13,0))</f>
        <v>YURTDIŞI</v>
      </c>
      <c r="W78" s="90">
        <f>IF(B78="","",VLOOKUP(AD78,Varsayımlar!$B:$Q,14,0))</f>
        <v>9</v>
      </c>
      <c r="X78" s="9"/>
      <c r="Y78" s="9"/>
      <c r="Z78" s="9"/>
      <c r="AA78" s="90" t="str">
        <f>IF(B78="","",VLOOKUP(AD78,Varsayımlar!$B:$Q,15,0))</f>
        <v>25CM TURUNCU KOLİ-SOL ÜST DİKDÖRTGENE ÜRETİM TARİHİ BASILACAK</v>
      </c>
      <c r="AB78" s="90" t="str">
        <f>IF(B78="","",VLOOKUP(AD78,Varsayımlar!$B:$Q,16,0))</f>
        <v>24-26 CM</v>
      </c>
      <c r="AC78" s="90">
        <f>IF(B78="","",VLOOKUP(Sayfa2!AD64,Varsayımlar!B:S,18,0))</f>
        <v>0</v>
      </c>
      <c r="AD78" s="90" t="str">
        <f t="shared" si="3"/>
        <v>MAGNİTMAGNİT MAVİ AMBALAJ 25 CM 260G</v>
      </c>
    </row>
    <row r="79" spans="1:30" ht="39.75" hidden="1" customHeight="1" x14ac:dyDescent="0.25">
      <c r="A79" s="9" t="s">
        <v>194</v>
      </c>
      <c r="B79" s="88" t="s">
        <v>90</v>
      </c>
      <c r="C79" s="89">
        <f>IF(B79="","",VLOOKUP(AD79,Varsayımlar!$B:$Q,3,0))</f>
        <v>8698829380698</v>
      </c>
      <c r="D79" s="89" t="s">
        <v>235</v>
      </c>
      <c r="E79" s="85" t="s">
        <v>91</v>
      </c>
      <c r="F79" s="9"/>
      <c r="G79" s="9"/>
      <c r="H79" s="90" t="str">
        <f>IF(B79="","",VLOOKUP(AD79,Varsayımlar!$B:$Q,5,0))</f>
        <v>MAGNİT MAVİ AMBALAJ 25CM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2016</v>
      </c>
      <c r="L79" s="9"/>
      <c r="M79" s="9">
        <f>IFERROR(IF(B79="","",K79/VLOOKUP(AD79,Varsayımlar!B:R,17,0)),"")</f>
        <v>24</v>
      </c>
      <c r="N79" s="9"/>
      <c r="O79" s="9"/>
      <c r="P79" s="90">
        <f>IF(B79="","",VLOOKUP(AD79,Varsayımlar!$B:$Q,7,0)*K79)</f>
        <v>60480</v>
      </c>
      <c r="Q79" s="90">
        <f>IF(B79="","",VLOOKUP(AD79,Varsayımlar!$B:$Q,8,0))</f>
        <v>25</v>
      </c>
      <c r="R79" s="90" t="str">
        <f>IF(B79="","",VLOOKUP(AD79,Varsayımlar!$B:$Q,9,0))</f>
        <v>SOFT</v>
      </c>
      <c r="S79" s="90">
        <f>IF(B79="","",VLOOKUP(AD79,Varsayımlar!$B:$Q,10,0))</f>
        <v>4</v>
      </c>
      <c r="T79" s="90">
        <f>IF(B79="","",VLOOKUP(AD79,Varsayımlar!$B:$Q,11,0))</f>
        <v>30</v>
      </c>
      <c r="U79" s="90">
        <f>IF(B79="","",VLOOKUP(AD79,Varsayımlar!$B:$Q,12,0))</f>
        <v>260</v>
      </c>
      <c r="V79" s="90" t="str">
        <f>IF(B79="","",VLOOKUP(AD79,Varsayımlar!$B:$Q,13,0))</f>
        <v>YURTDIŞI</v>
      </c>
      <c r="W79" s="90">
        <f>IF(B79="","",VLOOKUP(AD79,Varsayımlar!$B:$Q,14,0))</f>
        <v>9</v>
      </c>
      <c r="X79" s="9"/>
      <c r="Y79" s="9"/>
      <c r="Z79" s="9"/>
      <c r="AA79" s="90" t="str">
        <f>IF(B79="","",VLOOKUP(AD79,Varsayımlar!$B:$Q,15,0))</f>
        <v>25CM TURUNCU KOLİ-SOL ÜST DİKDÖRTGENE ÜRETİM TARİHİ BASILACAK</v>
      </c>
      <c r="AB79" s="90" t="str">
        <f>IF(B79="","",VLOOKUP(AD79,Varsayımlar!$B:$Q,16,0))</f>
        <v>24-26 CM</v>
      </c>
      <c r="AC79" s="90">
        <f>IF(B79="","",VLOOKUP(Sayfa2!AD65,Varsayımlar!B:S,18,0))</f>
        <v>0</v>
      </c>
      <c r="AD79" s="90" t="str">
        <f t="shared" si="3"/>
        <v>MAGNİTMAGNİT MAVİ AMBALAJ 25 CM 260G</v>
      </c>
    </row>
    <row r="80" spans="1:30" ht="39.75" hidden="1" customHeight="1" x14ac:dyDescent="0.25">
      <c r="A80" s="9" t="s">
        <v>195</v>
      </c>
      <c r="B80" s="88" t="s">
        <v>90</v>
      </c>
      <c r="C80" s="89">
        <f>IF(B80="","",VLOOKUP(AD80,Varsayımlar!$B:$Q,3,0))</f>
        <v>8698829380698</v>
      </c>
      <c r="D80" s="89" t="s">
        <v>236</v>
      </c>
      <c r="E80" s="85" t="s">
        <v>91</v>
      </c>
      <c r="F80" s="9"/>
      <c r="G80" s="9"/>
      <c r="H80" s="90" t="str">
        <f>IF(B80="","",VLOOKUP(AD80,Varsayımlar!$B:$Q,5,0))</f>
        <v>MAGNİT MAVİ AMBALAJ 25CM</v>
      </c>
      <c r="I80" s="90">
        <f>IF(B80="","",VLOOKUP(AD80,Varsayımlar!B:T,19,0))</f>
        <v>0</v>
      </c>
      <c r="J80" s="90" t="str">
        <f>IF(B80="","",VLOOKUP(AD80,Varsayımlar!$B:$Q,6,0))</f>
        <v>SADE</v>
      </c>
      <c r="K80" s="9">
        <v>2016</v>
      </c>
      <c r="L80" s="9"/>
      <c r="M80" s="9">
        <f>IFERROR(IF(B80="","",K80/VLOOKUP(AD80,Varsayımlar!B:R,17,0)),"")</f>
        <v>24</v>
      </c>
      <c r="N80" s="9"/>
      <c r="O80" s="9"/>
      <c r="P80" s="90">
        <f>IF(B80="","",VLOOKUP(AD80,Varsayımlar!$B:$Q,7,0)*K80)</f>
        <v>60480</v>
      </c>
      <c r="Q80" s="90">
        <f>IF(B80="","",VLOOKUP(AD80,Varsayımlar!$B:$Q,8,0))</f>
        <v>25</v>
      </c>
      <c r="R80" s="90" t="str">
        <f>IF(B80="","",VLOOKUP(AD80,Varsayımlar!$B:$Q,9,0))</f>
        <v>SOFT</v>
      </c>
      <c r="S80" s="90">
        <f>IF(B80="","",VLOOKUP(AD80,Varsayımlar!$B:$Q,10,0))</f>
        <v>4</v>
      </c>
      <c r="T80" s="90">
        <f>IF(B80="","",VLOOKUP(AD80,Varsayımlar!$B:$Q,11,0))</f>
        <v>30</v>
      </c>
      <c r="U80" s="90">
        <f>IF(B80="","",VLOOKUP(AD80,Varsayımlar!$B:$Q,12,0))</f>
        <v>260</v>
      </c>
      <c r="V80" s="90" t="str">
        <f>IF(B80="","",VLOOKUP(AD80,Varsayımlar!$B:$Q,13,0))</f>
        <v>YURTDIŞI</v>
      </c>
      <c r="W80" s="90">
        <f>IF(B80="","",VLOOKUP(AD80,Varsayımlar!$B:$Q,14,0))</f>
        <v>9</v>
      </c>
      <c r="X80" s="9"/>
      <c r="Y80" s="9"/>
      <c r="Z80" s="9"/>
      <c r="AA80" s="90" t="str">
        <f>IF(B80="","",VLOOKUP(AD80,Varsayımlar!$B:$Q,15,0))</f>
        <v>25CM TURUNCU KOLİ-SOL ÜST DİKDÖRTGENE ÜRETİM TARİHİ BASILACAK</v>
      </c>
      <c r="AB80" s="90" t="str">
        <f>IF(B80="","",VLOOKUP(AD80,Varsayımlar!$B:$Q,16,0))</f>
        <v>24-26 CM</v>
      </c>
      <c r="AC80" s="90">
        <f>IF(B80="","",VLOOKUP(Sayfa2!AD66,Varsayımlar!B:S,18,0))</f>
        <v>0</v>
      </c>
      <c r="AD80" s="90" t="str">
        <f t="shared" si="3"/>
        <v>MAGNİTMAGNİT MAVİ AMBALAJ 25 CM 260G</v>
      </c>
    </row>
    <row r="81" spans="1:30" ht="39.75" hidden="1" customHeight="1" x14ac:dyDescent="0.25">
      <c r="A81" s="9" t="s">
        <v>196</v>
      </c>
      <c r="B81" s="88" t="s">
        <v>90</v>
      </c>
      <c r="C81" s="89">
        <f>IF(B81="","",VLOOKUP(AD81,Varsayımlar!$B:$Q,3,0))</f>
        <v>8698829380698</v>
      </c>
      <c r="D81" s="89" t="s">
        <v>237</v>
      </c>
      <c r="E81" s="85" t="s">
        <v>91</v>
      </c>
      <c r="F81" s="9"/>
      <c r="G81" s="9"/>
      <c r="H81" s="90" t="str">
        <f>IF(B81="","",VLOOKUP(AD81,Varsayımlar!$B:$Q,5,0))</f>
        <v>MAGNİT MAVİ AMBALAJ 25CM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2016</v>
      </c>
      <c r="L81" s="9"/>
      <c r="M81" s="9">
        <f>IFERROR(IF(B81="","",K81/VLOOKUP(AD81,Varsayımlar!B:R,17,0)),"")</f>
        <v>24</v>
      </c>
      <c r="N81" s="9"/>
      <c r="O81" s="9"/>
      <c r="P81" s="90">
        <f>IF(B81="","",VLOOKUP(AD81,Varsayımlar!$B:$Q,7,0)*K81)</f>
        <v>60480</v>
      </c>
      <c r="Q81" s="90">
        <f>IF(B81="","",VLOOKUP(AD81,Varsayımlar!$B:$Q,8,0))</f>
        <v>25</v>
      </c>
      <c r="R81" s="90" t="str">
        <f>IF(B81="","",VLOOKUP(AD81,Varsayımlar!$B:$Q,9,0))</f>
        <v>SOFT</v>
      </c>
      <c r="S81" s="90">
        <f>IF(B81="","",VLOOKUP(AD81,Varsayımlar!$B:$Q,10,0))</f>
        <v>4</v>
      </c>
      <c r="T81" s="90">
        <f>IF(B81="","",VLOOKUP(AD81,Varsayımlar!$B:$Q,11,0))</f>
        <v>30</v>
      </c>
      <c r="U81" s="90">
        <f>IF(B81="","",VLOOKUP(AD81,Varsayımlar!$B:$Q,12,0))</f>
        <v>260</v>
      </c>
      <c r="V81" s="90" t="str">
        <f>IF(B81="","",VLOOKUP(AD81,Varsayımlar!$B:$Q,13,0))</f>
        <v>YURTDIŞI</v>
      </c>
      <c r="W81" s="90">
        <f>IF(B81="","",VLOOKUP(AD81,Varsayımlar!$B:$Q,14,0))</f>
        <v>9</v>
      </c>
      <c r="X81" s="9"/>
      <c r="Y81" s="9"/>
      <c r="Z81" s="9"/>
      <c r="AA81" s="90" t="str">
        <f>IF(B81="","",VLOOKUP(AD81,Varsayımlar!$B:$Q,15,0))</f>
        <v>25CM TURUNCU KOLİ-SOL ÜST DİKDÖRTGENE ÜRETİM TARİHİ BASILACAK</v>
      </c>
      <c r="AB81" s="90" t="str">
        <f>IF(B81="","",VLOOKUP(AD81,Varsayımlar!$B:$Q,16,0))</f>
        <v>24-26 CM</v>
      </c>
      <c r="AC81" s="90">
        <f>IF(B81="","",VLOOKUP(Sayfa2!AD67,Varsayımlar!B:S,18,0))</f>
        <v>0</v>
      </c>
      <c r="AD81" s="90" t="str">
        <f t="shared" si="3"/>
        <v>MAGNİTMAGNİT MAVİ AMBALAJ 25 CM 260G</v>
      </c>
    </row>
    <row r="82" spans="1:30" ht="39.75" hidden="1" customHeight="1" x14ac:dyDescent="0.25">
      <c r="A82" s="9" t="s">
        <v>197</v>
      </c>
      <c r="B82" s="88" t="s">
        <v>90</v>
      </c>
      <c r="C82" s="89">
        <f>IF(B82="","",VLOOKUP(AD82,Varsayımlar!$B:$Q,3,0))</f>
        <v>8698829380698</v>
      </c>
      <c r="D82" s="89" t="s">
        <v>238</v>
      </c>
      <c r="E82" s="85" t="s">
        <v>91</v>
      </c>
      <c r="F82" s="9"/>
      <c r="G82" s="9"/>
      <c r="H82" s="90" t="str">
        <f>IF(B82="","",VLOOKUP(AD82,Varsayımlar!$B:$Q,5,0))</f>
        <v>MAGNİT MAVİ AMBALAJ 25CM</v>
      </c>
      <c r="I82" s="90">
        <f>IF(B82="","",VLOOKUP(AD82,Varsayımlar!B:T,19,0))</f>
        <v>0</v>
      </c>
      <c r="J82" s="90" t="str">
        <f>IF(B82="","",VLOOKUP(AD82,Varsayımlar!$B:$Q,6,0))</f>
        <v>SADE</v>
      </c>
      <c r="K82" s="9">
        <v>2016</v>
      </c>
      <c r="L82" s="9"/>
      <c r="M82" s="9">
        <f>IFERROR(IF(B82="","",K82/VLOOKUP(AD82,Varsayımlar!B:R,17,0)),"")</f>
        <v>24</v>
      </c>
      <c r="N82" s="9"/>
      <c r="O82" s="9"/>
      <c r="P82" s="90">
        <f>IF(B82="","",VLOOKUP(AD82,Varsayımlar!$B:$Q,7,0)*K82)</f>
        <v>60480</v>
      </c>
      <c r="Q82" s="90">
        <f>IF(B82="","",VLOOKUP(AD82,Varsayımlar!$B:$Q,8,0))</f>
        <v>25</v>
      </c>
      <c r="R82" s="90" t="str">
        <f>IF(B82="","",VLOOKUP(AD82,Varsayımlar!$B:$Q,9,0))</f>
        <v>SOFT</v>
      </c>
      <c r="S82" s="90">
        <f>IF(B82="","",VLOOKUP(AD82,Varsayımlar!$B:$Q,10,0))</f>
        <v>4</v>
      </c>
      <c r="T82" s="90">
        <f>IF(B82="","",VLOOKUP(AD82,Varsayımlar!$B:$Q,11,0))</f>
        <v>30</v>
      </c>
      <c r="U82" s="90">
        <f>IF(B82="","",VLOOKUP(AD82,Varsayımlar!$B:$Q,12,0))</f>
        <v>260</v>
      </c>
      <c r="V82" s="90" t="str">
        <f>IF(B82="","",VLOOKUP(AD82,Varsayımlar!$B:$Q,13,0))</f>
        <v>YURTDIŞI</v>
      </c>
      <c r="W82" s="90">
        <f>IF(B82="","",VLOOKUP(AD82,Varsayımlar!$B:$Q,14,0))</f>
        <v>9</v>
      </c>
      <c r="X82" s="9"/>
      <c r="Y82" s="9"/>
      <c r="Z82" s="9"/>
      <c r="AA82" s="90" t="str">
        <f>IF(B82="","",VLOOKUP(AD82,Varsayımlar!$B:$Q,15,0))</f>
        <v>25CM TURUNCU KOLİ-SOL ÜST DİKDÖRTGENE ÜRETİM TARİHİ BASILACAK</v>
      </c>
      <c r="AB82" s="90" t="str">
        <f>IF(B82="","",VLOOKUP(AD82,Varsayımlar!$B:$Q,16,0))</f>
        <v>24-26 CM</v>
      </c>
      <c r="AC82" s="90">
        <f>IF(B82="","",VLOOKUP(Sayfa2!AD68,Varsayımlar!B:S,18,0))</f>
        <v>0</v>
      </c>
      <c r="AD82" s="90" t="str">
        <f t="shared" si="3"/>
        <v>MAGNİTMAGNİT MAVİ AMBALAJ 25 CM 260G</v>
      </c>
    </row>
    <row r="83" spans="1:30" ht="39.75" hidden="1" customHeight="1" x14ac:dyDescent="0.25">
      <c r="A83" s="9" t="s">
        <v>198</v>
      </c>
      <c r="B83" s="88" t="s">
        <v>90</v>
      </c>
      <c r="C83" s="89">
        <f>IF(B83="","",VLOOKUP(AD83,Varsayımlar!$B:$Q,3,0))</f>
        <v>8698829380698</v>
      </c>
      <c r="D83" s="89" t="s">
        <v>239</v>
      </c>
      <c r="E83" s="85" t="s">
        <v>91</v>
      </c>
      <c r="F83" s="9"/>
      <c r="G83" s="9"/>
      <c r="H83" s="90" t="str">
        <f>IF(B83="","",VLOOKUP(AD83,Varsayımlar!$B:$Q,5,0))</f>
        <v>MAGNİT MAVİ AMBALAJ 25CM</v>
      </c>
      <c r="I83" s="90">
        <f>IF(B83="","",VLOOKUP(AD83,Varsayımlar!B:T,19,0))</f>
        <v>0</v>
      </c>
      <c r="J83" s="90" t="str">
        <f>IF(B83="","",VLOOKUP(AD83,Varsayımlar!$B:$Q,6,0))</f>
        <v>SADE</v>
      </c>
      <c r="K83" s="9">
        <v>2016</v>
      </c>
      <c r="L83" s="9"/>
      <c r="M83" s="9">
        <f>IFERROR(IF(B83="","",K83/VLOOKUP(AD83,Varsayımlar!B:R,17,0)),"")</f>
        <v>24</v>
      </c>
      <c r="N83" s="9"/>
      <c r="O83" s="9"/>
      <c r="P83" s="90">
        <f>IF(B83="","",VLOOKUP(AD83,Varsayımlar!$B:$Q,7,0)*K83)</f>
        <v>60480</v>
      </c>
      <c r="Q83" s="90">
        <f>IF(B83="","",VLOOKUP(AD83,Varsayımlar!$B:$Q,8,0))</f>
        <v>25</v>
      </c>
      <c r="R83" s="90" t="str">
        <f>IF(B83="","",VLOOKUP(AD83,Varsayımlar!$B:$Q,9,0))</f>
        <v>SOFT</v>
      </c>
      <c r="S83" s="90">
        <f>IF(B83="","",VLOOKUP(AD83,Varsayımlar!$B:$Q,10,0))</f>
        <v>4</v>
      </c>
      <c r="T83" s="90">
        <f>IF(B83="","",VLOOKUP(AD83,Varsayımlar!$B:$Q,11,0))</f>
        <v>30</v>
      </c>
      <c r="U83" s="90">
        <f>IF(B83="","",VLOOKUP(AD83,Varsayımlar!$B:$Q,12,0))</f>
        <v>260</v>
      </c>
      <c r="V83" s="90" t="str">
        <f>IF(B83="","",VLOOKUP(AD83,Varsayımlar!$B:$Q,13,0))</f>
        <v>YURTDIŞI</v>
      </c>
      <c r="W83" s="90">
        <f>IF(B83="","",VLOOKUP(AD83,Varsayımlar!$B:$Q,14,0))</f>
        <v>9</v>
      </c>
      <c r="X83" s="9"/>
      <c r="Y83" s="9"/>
      <c r="Z83" s="9"/>
      <c r="AA83" s="90" t="str">
        <f>IF(B83="","",VLOOKUP(AD83,Varsayımlar!$B:$Q,15,0))</f>
        <v>25CM TURUNCU KOLİ-SOL ÜST DİKDÖRTGENE ÜRETİM TARİHİ BASILACAK</v>
      </c>
      <c r="AB83" s="90" t="str">
        <f>IF(B83="","",VLOOKUP(AD83,Varsayımlar!$B:$Q,16,0))</f>
        <v>24-26 CM</v>
      </c>
      <c r="AC83" s="90">
        <f>IF(B83="","",VLOOKUP(Sayfa2!AD69,Varsayımlar!B:S,18,0))</f>
        <v>0</v>
      </c>
      <c r="AD83" s="90" t="str">
        <f t="shared" si="3"/>
        <v>MAGNİTMAGNİT MAVİ AMBALAJ 25 CM 260G</v>
      </c>
    </row>
    <row r="84" spans="1:30" ht="39.75" hidden="1" customHeight="1" x14ac:dyDescent="0.25">
      <c r="A84" s="9" t="s">
        <v>199</v>
      </c>
      <c r="B84" s="88" t="s">
        <v>90</v>
      </c>
      <c r="C84" s="89">
        <f>IF(B84="","",VLOOKUP(AD84,Varsayımlar!$B:$Q,3,0))</f>
        <v>8698829380698</v>
      </c>
      <c r="D84" s="89" t="s">
        <v>258</v>
      </c>
      <c r="E84" s="85" t="s">
        <v>91</v>
      </c>
      <c r="F84" s="9"/>
      <c r="G84" s="9"/>
      <c r="H84" s="90" t="str">
        <f>IF(B84="","",VLOOKUP(AD84,Varsayımlar!$B:$Q,5,0))</f>
        <v>MAGNİT MAVİ AMBALAJ 25CM</v>
      </c>
      <c r="I84" s="90">
        <f>IF(B84="","",VLOOKUP(AD84,Varsayımlar!B:T,19,0))</f>
        <v>0</v>
      </c>
      <c r="J84" s="90" t="str">
        <f>IF(B84="","",VLOOKUP(AD84,Varsayımlar!$B:$Q,6,0))</f>
        <v>SADE</v>
      </c>
      <c r="K84" s="9">
        <v>2016</v>
      </c>
      <c r="L84" s="9"/>
      <c r="M84" s="9">
        <f>IFERROR(IF(B84="","",K84/VLOOKUP(AD84,Varsayımlar!B:R,17,0)),"")</f>
        <v>24</v>
      </c>
      <c r="N84" s="9"/>
      <c r="O84" s="9"/>
      <c r="P84" s="90">
        <f>IF(B84="","",VLOOKUP(AD84,Varsayımlar!$B:$Q,7,0)*K84)</f>
        <v>60480</v>
      </c>
      <c r="Q84" s="90">
        <f>IF(B84="","",VLOOKUP(AD84,Varsayımlar!$B:$Q,8,0))</f>
        <v>25</v>
      </c>
      <c r="R84" s="90" t="str">
        <f>IF(B84="","",VLOOKUP(AD84,Varsayımlar!$B:$Q,9,0))</f>
        <v>SOFT</v>
      </c>
      <c r="S84" s="90">
        <f>IF(B84="","",VLOOKUP(AD84,Varsayımlar!$B:$Q,10,0))</f>
        <v>4</v>
      </c>
      <c r="T84" s="90">
        <f>IF(B84="","",VLOOKUP(AD84,Varsayımlar!$B:$Q,11,0))</f>
        <v>30</v>
      </c>
      <c r="U84" s="90">
        <f>IF(B84="","",VLOOKUP(AD84,Varsayımlar!$B:$Q,12,0))</f>
        <v>260</v>
      </c>
      <c r="V84" s="90" t="str">
        <f>IF(B84="","",VLOOKUP(AD84,Varsayımlar!$B:$Q,13,0))</f>
        <v>YURTDIŞI</v>
      </c>
      <c r="W84" s="90">
        <f>IF(B84="","",VLOOKUP(AD84,Varsayımlar!$B:$Q,14,0))</f>
        <v>9</v>
      </c>
      <c r="X84" s="9"/>
      <c r="Y84" s="9"/>
      <c r="Z84" s="9"/>
      <c r="AA84" s="90" t="str">
        <f>IF(B84="","",VLOOKUP(AD84,Varsayımlar!$B:$Q,15,0))</f>
        <v>25CM TURUNCU KOLİ-SOL ÜST DİKDÖRTGENE ÜRETİM TARİHİ BASILACAK</v>
      </c>
      <c r="AB84" s="90" t="str">
        <f>IF(B84="","",VLOOKUP(AD84,Varsayımlar!$B:$Q,16,0))</f>
        <v>24-26 CM</v>
      </c>
      <c r="AC84" s="90">
        <f>IF(B84="","",VLOOKUP(Sayfa2!AD70,Varsayımlar!B:S,18,0))</f>
        <v>0</v>
      </c>
      <c r="AD84" s="90" t="str">
        <f t="shared" si="3"/>
        <v>MAGNİTMAGNİT MAVİ AMBALAJ 25 CM 260G</v>
      </c>
    </row>
    <row r="85" spans="1:30" ht="39.75" hidden="1" customHeight="1" x14ac:dyDescent="0.25">
      <c r="A85" s="9" t="s">
        <v>200</v>
      </c>
      <c r="B85" s="88" t="s">
        <v>90</v>
      </c>
      <c r="C85" s="89">
        <f>IF(B85="","",VLOOKUP(AD85,Varsayımlar!$B:$Q,3,0))</f>
        <v>8698829380698</v>
      </c>
      <c r="D85" s="89" t="s">
        <v>259</v>
      </c>
      <c r="E85" s="85" t="s">
        <v>91</v>
      </c>
      <c r="F85" s="9"/>
      <c r="G85" s="9"/>
      <c r="H85" s="90" t="str">
        <f>IF(B85="","",VLOOKUP(AD85,Varsayımlar!$B:$Q,5,0))</f>
        <v>MAGNİT MAVİ AMBALAJ 25CM</v>
      </c>
      <c r="I85" s="90">
        <f>IF(B85="","",VLOOKUP(AD85,Varsayımlar!B:T,19,0))</f>
        <v>0</v>
      </c>
      <c r="J85" s="90" t="str">
        <f>IF(B85="","",VLOOKUP(AD85,Varsayımlar!$B:$Q,6,0))</f>
        <v>SADE</v>
      </c>
      <c r="K85" s="9">
        <v>2016</v>
      </c>
      <c r="L85" s="9"/>
      <c r="M85" s="9">
        <f>IFERROR(IF(B85="","",K85/VLOOKUP(AD85,Varsayımlar!B:R,17,0)),"")</f>
        <v>24</v>
      </c>
      <c r="N85" s="9"/>
      <c r="O85" s="9"/>
      <c r="P85" s="90">
        <f>IF(B85="","",VLOOKUP(AD85,Varsayımlar!$B:$Q,7,0)*K85)</f>
        <v>60480</v>
      </c>
      <c r="Q85" s="90">
        <f>IF(B85="","",VLOOKUP(AD85,Varsayımlar!$B:$Q,8,0))</f>
        <v>25</v>
      </c>
      <c r="R85" s="90" t="str">
        <f>IF(B85="","",VLOOKUP(AD85,Varsayımlar!$B:$Q,9,0))</f>
        <v>SOFT</v>
      </c>
      <c r="S85" s="90">
        <f>IF(B85="","",VLOOKUP(AD85,Varsayımlar!$B:$Q,10,0))</f>
        <v>4</v>
      </c>
      <c r="T85" s="90">
        <f>IF(B85="","",VLOOKUP(AD85,Varsayımlar!$B:$Q,11,0))</f>
        <v>30</v>
      </c>
      <c r="U85" s="90">
        <f>IF(B85="","",VLOOKUP(AD85,Varsayımlar!$B:$Q,12,0))</f>
        <v>260</v>
      </c>
      <c r="V85" s="90" t="str">
        <f>IF(B85="","",VLOOKUP(AD85,Varsayımlar!$B:$Q,13,0))</f>
        <v>YURTDIŞI</v>
      </c>
      <c r="W85" s="90">
        <f>IF(B85="","",VLOOKUP(AD85,Varsayımlar!$B:$Q,14,0))</f>
        <v>9</v>
      </c>
      <c r="X85" s="9"/>
      <c r="Y85" s="9"/>
      <c r="Z85" s="9"/>
      <c r="AA85" s="90" t="str">
        <f>IF(B85="","",VLOOKUP(AD85,Varsayımlar!$B:$Q,15,0))</f>
        <v>25CM TURUNCU KOLİ-SOL ÜST DİKDÖRTGENE ÜRETİM TARİHİ BASILACAK</v>
      </c>
      <c r="AB85" s="90" t="str">
        <f>IF(B85="","",VLOOKUP(AD85,Varsayımlar!$B:$Q,16,0))</f>
        <v>24-26 CM</v>
      </c>
      <c r="AC85" s="90">
        <f>IF(B85="","",VLOOKUP(Sayfa2!AD71,Varsayımlar!B:S,18,0))</f>
        <v>0</v>
      </c>
      <c r="AD85" s="90" t="str">
        <f t="shared" si="3"/>
        <v>MAGNİTMAGNİT MAVİ AMBALAJ 25 CM 260G</v>
      </c>
    </row>
    <row r="86" spans="1:30" ht="39.75" hidden="1" customHeight="1" x14ac:dyDescent="0.25">
      <c r="A86" s="9" t="s">
        <v>201</v>
      </c>
      <c r="B86" s="88" t="s">
        <v>90</v>
      </c>
      <c r="C86" s="89">
        <f>IF(B86="","",VLOOKUP(AD86,Varsayımlar!$B:$Q,3,0))</f>
        <v>8698829380698</v>
      </c>
      <c r="D86" s="89" t="s">
        <v>260</v>
      </c>
      <c r="E86" s="85" t="s">
        <v>91</v>
      </c>
      <c r="F86" s="9"/>
      <c r="G86" s="9"/>
      <c r="H86" s="90" t="str">
        <f>IF(B86="","",VLOOKUP(AD86,Varsayımlar!$B:$Q,5,0))</f>
        <v>MAGNİT MAVİ AMBALAJ 25CM</v>
      </c>
      <c r="I86" s="90">
        <f>IF(B86="","",VLOOKUP(AD86,Varsayımlar!B:T,19,0))</f>
        <v>0</v>
      </c>
      <c r="J86" s="90" t="str">
        <f>IF(B86="","",VLOOKUP(AD86,Varsayımlar!$B:$Q,6,0))</f>
        <v>SADE</v>
      </c>
      <c r="K86" s="9">
        <v>2016</v>
      </c>
      <c r="L86" s="9"/>
      <c r="M86" s="9">
        <f>IFERROR(IF(B86="","",K86/VLOOKUP(AD86,Varsayımlar!B:R,17,0)),"")</f>
        <v>24</v>
      </c>
      <c r="N86" s="9"/>
      <c r="O86" s="9"/>
      <c r="P86" s="90">
        <f>IF(B86="","",VLOOKUP(AD86,Varsayımlar!$B:$Q,7,0)*K86)</f>
        <v>60480</v>
      </c>
      <c r="Q86" s="90">
        <f>IF(B86="","",VLOOKUP(AD86,Varsayımlar!$B:$Q,8,0))</f>
        <v>25</v>
      </c>
      <c r="R86" s="90" t="str">
        <f>IF(B86="","",VLOOKUP(AD86,Varsayımlar!$B:$Q,9,0))</f>
        <v>SOFT</v>
      </c>
      <c r="S86" s="90">
        <f>IF(B86="","",VLOOKUP(AD86,Varsayımlar!$B:$Q,10,0))</f>
        <v>4</v>
      </c>
      <c r="T86" s="90">
        <f>IF(B86="","",VLOOKUP(AD86,Varsayımlar!$B:$Q,11,0))</f>
        <v>30</v>
      </c>
      <c r="U86" s="90">
        <f>IF(B86="","",VLOOKUP(AD86,Varsayımlar!$B:$Q,12,0))</f>
        <v>260</v>
      </c>
      <c r="V86" s="90" t="str">
        <f>IF(B86="","",VLOOKUP(AD86,Varsayımlar!$B:$Q,13,0))</f>
        <v>YURTDIŞI</v>
      </c>
      <c r="W86" s="90">
        <f>IF(B86="","",VLOOKUP(AD86,Varsayımlar!$B:$Q,14,0))</f>
        <v>9</v>
      </c>
      <c r="X86" s="9"/>
      <c r="Y86" s="9"/>
      <c r="Z86" s="9"/>
      <c r="AA86" s="90" t="str">
        <f>IF(B86="","",VLOOKUP(AD86,Varsayımlar!$B:$Q,15,0))</f>
        <v>25CM TURUNCU KOLİ-SOL ÜST DİKDÖRTGENE ÜRETİM TARİHİ BASILACAK</v>
      </c>
      <c r="AB86" s="90" t="str">
        <f>IF(B86="","",VLOOKUP(AD86,Varsayımlar!$B:$Q,16,0))</f>
        <v>24-26 CM</v>
      </c>
      <c r="AC86" s="90">
        <f>IF(B86="","",VLOOKUP(Sayfa2!AD72,Varsayımlar!B:S,18,0))</f>
        <v>0</v>
      </c>
      <c r="AD86" s="90" t="str">
        <f t="shared" si="3"/>
        <v>MAGNİTMAGNİT MAVİ AMBALAJ 25 CM 260G</v>
      </c>
    </row>
    <row r="87" spans="1:30" ht="39.75" hidden="1" customHeight="1" x14ac:dyDescent="0.25">
      <c r="A87" s="9" t="s">
        <v>202</v>
      </c>
      <c r="B87" s="88" t="s">
        <v>90</v>
      </c>
      <c r="C87" s="89">
        <f>IF(B87="","",VLOOKUP(AD87,Varsayımlar!$B:$Q,3,0))</f>
        <v>8698829380698</v>
      </c>
      <c r="D87" s="89" t="s">
        <v>261</v>
      </c>
      <c r="E87" s="85" t="s">
        <v>91</v>
      </c>
      <c r="F87" s="9"/>
      <c r="G87" s="9"/>
      <c r="H87" s="90" t="str">
        <f>IF(B87="","",VLOOKUP(AD87,Varsayımlar!$B:$Q,5,0))</f>
        <v>MAGNİT MAVİ AMBALAJ 25CM</v>
      </c>
      <c r="I87" s="90">
        <f>IF(B87="","",VLOOKUP(AD87,Varsayımlar!B:T,19,0))</f>
        <v>0</v>
      </c>
      <c r="J87" s="90" t="str">
        <f>IF(B87="","",VLOOKUP(AD87,Varsayımlar!$B:$Q,6,0))</f>
        <v>SADE</v>
      </c>
      <c r="K87" s="9">
        <v>2016</v>
      </c>
      <c r="L87" s="9"/>
      <c r="M87" s="9">
        <f>IFERROR(IF(B87="","",K87/VLOOKUP(AD87,Varsayımlar!B:R,17,0)),"")</f>
        <v>24</v>
      </c>
      <c r="N87" s="9"/>
      <c r="O87" s="9"/>
      <c r="P87" s="90">
        <f>IF(B87="","",VLOOKUP(AD87,Varsayımlar!$B:$Q,7,0)*K87)</f>
        <v>60480</v>
      </c>
      <c r="Q87" s="90">
        <f>IF(B87="","",VLOOKUP(AD87,Varsayımlar!$B:$Q,8,0))</f>
        <v>25</v>
      </c>
      <c r="R87" s="90" t="str">
        <f>IF(B87="","",VLOOKUP(AD87,Varsayımlar!$B:$Q,9,0))</f>
        <v>SOFT</v>
      </c>
      <c r="S87" s="90">
        <f>IF(B87="","",VLOOKUP(AD87,Varsayımlar!$B:$Q,10,0))</f>
        <v>4</v>
      </c>
      <c r="T87" s="90">
        <f>IF(B87="","",VLOOKUP(AD87,Varsayımlar!$B:$Q,11,0))</f>
        <v>30</v>
      </c>
      <c r="U87" s="90">
        <f>IF(B87="","",VLOOKUP(AD87,Varsayımlar!$B:$Q,12,0))</f>
        <v>260</v>
      </c>
      <c r="V87" s="90" t="str">
        <f>IF(B87="","",VLOOKUP(AD87,Varsayımlar!$B:$Q,13,0))</f>
        <v>YURTDIŞI</v>
      </c>
      <c r="W87" s="90">
        <f>IF(B87="","",VLOOKUP(AD87,Varsayımlar!$B:$Q,14,0))</f>
        <v>9</v>
      </c>
      <c r="X87" s="9"/>
      <c r="Y87" s="9"/>
      <c r="Z87" s="9"/>
      <c r="AA87" s="90" t="str">
        <f>IF(B87="","",VLOOKUP(AD87,Varsayımlar!$B:$Q,15,0))</f>
        <v>25CM TURUNCU KOLİ-SOL ÜST DİKDÖRTGENE ÜRETİM TARİHİ BASILACAK</v>
      </c>
      <c r="AB87" s="90" t="str">
        <f>IF(B87="","",VLOOKUP(AD87,Varsayımlar!$B:$Q,16,0))</f>
        <v>24-26 CM</v>
      </c>
      <c r="AC87" s="90">
        <f>IF(B87="","",VLOOKUP(Sayfa2!AD73,Varsayımlar!B:S,18,0))</f>
        <v>0</v>
      </c>
      <c r="AD87" s="90" t="str">
        <f t="shared" si="3"/>
        <v>MAGNİTMAGNİT MAVİ AMBALAJ 25 CM 260G</v>
      </c>
    </row>
    <row r="88" spans="1:30" ht="39.75" hidden="1" customHeight="1" x14ac:dyDescent="0.25">
      <c r="A88" s="9" t="s">
        <v>203</v>
      </c>
      <c r="B88" s="9" t="s">
        <v>104</v>
      </c>
      <c r="C88" s="10">
        <f>IF(B88="","",VLOOKUP(AD88,Varsayımlar!$B:$Q,3,0))</f>
        <v>8698829380698</v>
      </c>
      <c r="D88" s="10"/>
      <c r="E88" s="85" t="s">
        <v>263</v>
      </c>
      <c r="F88" s="9">
        <v>33</v>
      </c>
      <c r="G88" s="9"/>
      <c r="H88" s="9" t="str">
        <f>IF(B88="","",VLOOKUP(AD88,Varsayımlar!$B:$Q,5,0))</f>
        <v>Tortillas 20cm (Samakat Bilgileri Ekli)</v>
      </c>
      <c r="I88" s="9">
        <f>IF(B88="","",VLOOKUP(AD88,Varsayımlar!B:T,19,0))</f>
        <v>0</v>
      </c>
      <c r="J88" s="9" t="str">
        <f>IF(B88="","",VLOOKUP(AD88,Varsayımlar!$B:$Q,6,0))</f>
        <v>PEYNİRLİ</v>
      </c>
      <c r="K88" s="9">
        <v>1800</v>
      </c>
      <c r="L88" s="9"/>
      <c r="M88" s="9">
        <f>IFERROR(IF(B88="","",K88/VLOOKUP(AD88,Varsayımlar!B:R,17,0)),"")</f>
        <v>8</v>
      </c>
      <c r="N88" s="9"/>
      <c r="O88" s="9"/>
      <c r="P88" s="9">
        <f>IF(B88="","",VLOOKUP(AD88,Varsayımlar!$B:$Q,7,0)*K88)</f>
        <v>25200</v>
      </c>
      <c r="Q88" s="9">
        <f>IF(B88="","",VLOOKUP(AD88,Varsayımlar!$B:$Q,8,0))</f>
        <v>20</v>
      </c>
      <c r="R88" s="9" t="str">
        <f>IF(B88="","",VLOOKUP(AD88,Varsayımlar!$B:$Q,9,0))</f>
        <v>IRAK SOFT-AT</v>
      </c>
      <c r="S88" s="9">
        <f>IF(B88="","",VLOOKUP(AD88,Varsayımlar!$B:$Q,10,0))</f>
        <v>4</v>
      </c>
      <c r="T88" s="9">
        <f>IF(B88="","",VLOOKUP(AD88,Varsayımlar!$B:$Q,11,0))</f>
        <v>14</v>
      </c>
      <c r="U88" s="9">
        <f>IF(B88="","",VLOOKUP(AD88,Varsayımlar!$B:$Q,12,0))</f>
        <v>166</v>
      </c>
      <c r="V88" s="9" t="str">
        <f>IF(B88="","",VLOOKUP(AD88,Varsayımlar!$B:$Q,13,0))</f>
        <v>YURTDIŞI</v>
      </c>
      <c r="W88" s="9">
        <f>IF(B88="","",VLOOKUP(AD88,Varsayımlar!$B:$Q,14,0))</f>
        <v>9</v>
      </c>
      <c r="X88" s="86">
        <v>46206</v>
      </c>
      <c r="Y88" s="86">
        <v>46480</v>
      </c>
      <c r="Z88" s="9" t="s">
        <v>265</v>
      </c>
      <c r="AA88" s="9" t="str">
        <f>IF(B88="","",VLOOKUP(AD88,Varsayımlar!$B:$Q,15,0))</f>
        <v>Kare Koli-Üretim Tarihli Etiket</v>
      </c>
      <c r="AB88" s="9" t="str">
        <f>IF(B88="","",VLOOKUP(AD88,Varsayımlar!$B:$Q,16,0))</f>
        <v>19-21 cm</v>
      </c>
      <c r="AC88" s="9">
        <f>IF(B88="","",VLOOKUP(Sayfa2!AD75,Varsayımlar!B:S,18,0))</f>
        <v>0</v>
      </c>
      <c r="AD88" s="9" t="str">
        <f t="shared" si="3"/>
        <v>SMART LLCTortillas 20cm Peynirli 4pcs 166g</v>
      </c>
    </row>
    <row r="89" spans="1:30" ht="39.75" hidden="1" customHeight="1" x14ac:dyDescent="0.25">
      <c r="A89" s="9" t="s">
        <v>204</v>
      </c>
      <c r="B89" s="88" t="s">
        <v>104</v>
      </c>
      <c r="C89" s="89">
        <f>IF(B89="","",VLOOKUP(AD89,Varsayımlar!$B:$Q,3,0))</f>
        <v>8698829380698</v>
      </c>
      <c r="D89" s="89"/>
      <c r="E89" s="85" t="s">
        <v>105</v>
      </c>
      <c r="F89" s="9">
        <v>33</v>
      </c>
      <c r="G89" s="9"/>
      <c r="H89" s="90" t="str">
        <f>IF(B89="","",VLOOKUP(AD89,Varsayımlar!$B:$Q,5,0))</f>
        <v>TORTİLLAS 20CM (SAMAKAT BİLGİLERİ EKLİ)</v>
      </c>
      <c r="I89" s="90">
        <f>IF(B89="","",VLOOKUP(AD89,Varsayımlar!B:T,19,0))</f>
        <v>0</v>
      </c>
      <c r="J89" s="90" t="str">
        <f>IF(B89="","",VLOOKUP(AD89,Varsayımlar!$B:$Q,6,0))</f>
        <v>SADE</v>
      </c>
      <c r="K89" s="9">
        <v>5400</v>
      </c>
      <c r="L89" s="9"/>
      <c r="M89" s="9">
        <f>IFERROR(IF(B89="","",K89/VLOOKUP(AD89,Varsayımlar!B:R,17,0)),"")</f>
        <v>24</v>
      </c>
      <c r="N89" s="9"/>
      <c r="O89" s="9"/>
      <c r="P89" s="90">
        <f>IF(B89="","",VLOOKUP(AD89,Varsayımlar!$B:$Q,7,0)*K89)</f>
        <v>75600</v>
      </c>
      <c r="Q89" s="90">
        <f>IF(B89="","",VLOOKUP(AD89,Varsayımlar!$B:$Q,8,0))</f>
        <v>20</v>
      </c>
      <c r="R89" s="90" t="str">
        <f>IF(B89="","",VLOOKUP(AD89,Varsayımlar!$B:$Q,9,0))</f>
        <v>IRAK SOFT</v>
      </c>
      <c r="S89" s="90">
        <f>IF(B89="","",VLOOKUP(AD89,Varsayımlar!$B:$Q,10,0))</f>
        <v>4</v>
      </c>
      <c r="T89" s="90">
        <f>IF(B89="","",VLOOKUP(AD89,Varsayımlar!$B:$Q,11,0))</f>
        <v>14</v>
      </c>
      <c r="U89" s="90">
        <f>IF(B89="","",VLOOKUP(AD89,Varsayımlar!$B:$Q,12,0))</f>
        <v>166</v>
      </c>
      <c r="V89" s="90" t="str">
        <f>IF(B89="","",VLOOKUP(AD89,Varsayımlar!$B:$Q,13,0))</f>
        <v>YURTDIŞI</v>
      </c>
      <c r="W89" s="90">
        <f>IF(B89="","",VLOOKUP(AD89,Varsayımlar!$B:$Q,14,0))</f>
        <v>9</v>
      </c>
      <c r="X89" s="86">
        <v>46206</v>
      </c>
      <c r="Y89" s="86">
        <v>46480</v>
      </c>
      <c r="Z89" s="9">
        <v>26070320</v>
      </c>
      <c r="AA89" s="90" t="str">
        <f>IF(B89="","",VLOOKUP(AD89,Varsayımlar!$B:$Q,15,0))</f>
        <v>SİYAH KARE KOLİ- Üretim Tarihi Etiketli</v>
      </c>
      <c r="AB89" s="90" t="str">
        <f>IF(B89="","",VLOOKUP(AD89,Varsayımlar!$B:$Q,16,0))</f>
        <v>19-21 CM</v>
      </c>
      <c r="AC89" s="90">
        <f>IF(B89="","",VLOOKUP(Sayfa2!AD76,Varsayımlar!B:S,18,0))</f>
        <v>0</v>
      </c>
      <c r="AD89" s="90" t="str">
        <f t="shared" si="3"/>
        <v>SMART LLCTORTİLLAS SAMAKAT 20CM 166G</v>
      </c>
    </row>
    <row r="90" spans="1:30" ht="39.75" hidden="1" customHeight="1" x14ac:dyDescent="0.25">
      <c r="A90" s="9" t="s">
        <v>205</v>
      </c>
      <c r="B90" s="88" t="s">
        <v>90</v>
      </c>
      <c r="C90" s="89">
        <f>IF(B90="","",VLOOKUP(AD90,Varsayımlar!$B:$Q,3,0))</f>
        <v>8698829380698</v>
      </c>
      <c r="D90" s="89" t="s">
        <v>231</v>
      </c>
      <c r="E90" s="85" t="s">
        <v>91</v>
      </c>
      <c r="F90" s="9"/>
      <c r="G90" s="9"/>
      <c r="H90" s="90" t="str">
        <f>IF(B90="","",VLOOKUP(AD90,Varsayımlar!$B:$Q,5,0))</f>
        <v>MAGNİT MAVİ AMBALAJ 25CM</v>
      </c>
      <c r="I90" s="90">
        <f>IF(B90="","",VLOOKUP(AD90,Varsayımlar!B:T,19,0))</f>
        <v>0</v>
      </c>
      <c r="J90" s="90" t="str">
        <f>IF(B90="","",VLOOKUP(AD90,Varsayımlar!$B:$Q,6,0))</f>
        <v>SADE</v>
      </c>
      <c r="K90" s="9">
        <v>2016</v>
      </c>
      <c r="L90" s="9"/>
      <c r="M90" s="9">
        <f>IFERROR(IF(B90="","",K90/VLOOKUP(AD90,Varsayımlar!B:R,17,0)),"")</f>
        <v>24</v>
      </c>
      <c r="N90" s="9"/>
      <c r="O90" s="9"/>
      <c r="P90" s="90">
        <f>IF(B90="","",VLOOKUP(AD90,Varsayımlar!$B:$Q,7,0)*K90)</f>
        <v>60480</v>
      </c>
      <c r="Q90" s="90">
        <f>IF(B90="","",VLOOKUP(AD90,Varsayımlar!$B:$Q,8,0))</f>
        <v>25</v>
      </c>
      <c r="R90" s="90" t="str">
        <f>IF(B90="","",VLOOKUP(AD90,Varsayımlar!$B:$Q,9,0))</f>
        <v>SOFT</v>
      </c>
      <c r="S90" s="90">
        <f>IF(B90="","",VLOOKUP(AD90,Varsayımlar!$B:$Q,10,0))</f>
        <v>4</v>
      </c>
      <c r="T90" s="90">
        <f>IF(B90="","",VLOOKUP(AD90,Varsayımlar!$B:$Q,11,0))</f>
        <v>30</v>
      </c>
      <c r="U90" s="90">
        <f>IF(B90="","",VLOOKUP(AD90,Varsayımlar!$B:$Q,12,0))</f>
        <v>260</v>
      </c>
      <c r="V90" s="90" t="str">
        <f>IF(B90="","",VLOOKUP(AD90,Varsayımlar!$B:$Q,13,0))</f>
        <v>YURTDIŞI</v>
      </c>
      <c r="W90" s="90">
        <f>IF(B90="","",VLOOKUP(AD90,Varsayımlar!$B:$Q,14,0))</f>
        <v>9</v>
      </c>
      <c r="X90" s="9"/>
      <c r="Y90" s="9"/>
      <c r="Z90" s="9"/>
      <c r="AA90" s="90" t="str">
        <f>IF(B90="","",VLOOKUP(AD90,Varsayımlar!$B:$Q,15,0))</f>
        <v>25CM TURUNCU KOLİ-SOL ÜST DİKDÖRTGENE ÜRETİM TARİHİ BASILACAK</v>
      </c>
      <c r="AB90" s="90" t="str">
        <f>IF(B90="","",VLOOKUP(AD90,Varsayımlar!$B:$Q,16,0))</f>
        <v>24-26 CM</v>
      </c>
      <c r="AC90" s="90">
        <f>IF(B90="","",VLOOKUP(Sayfa2!AD77,Varsayımlar!B:S,18,0))</f>
        <v>0</v>
      </c>
      <c r="AD90" s="90" t="str">
        <f t="shared" si="3"/>
        <v>MAGNİTMAGNİT MAVİ AMBALAJ 25 CM 260G</v>
      </c>
    </row>
    <row r="91" spans="1:30" ht="39.75" hidden="1" customHeight="1" x14ac:dyDescent="0.25">
      <c r="A91" s="9" t="s">
        <v>206</v>
      </c>
      <c r="B91" s="88" t="s">
        <v>90</v>
      </c>
      <c r="C91" s="89">
        <f>IF(B91="","",VLOOKUP(AD91,Varsayımlar!$B:$Q,3,0))</f>
        <v>8698829380698</v>
      </c>
      <c r="D91" s="89" t="s">
        <v>232</v>
      </c>
      <c r="E91" s="85" t="s">
        <v>91</v>
      </c>
      <c r="F91" s="9"/>
      <c r="G91" s="9"/>
      <c r="H91" s="90" t="str">
        <f>IF(B91="","",VLOOKUP(AD91,Varsayımlar!$B:$Q,5,0))</f>
        <v>MAGNİT MAVİ AMBALAJ 25CM</v>
      </c>
      <c r="I91" s="90">
        <f>IF(B91="","",VLOOKUP(AD91,Varsayımlar!B:T,19,0))</f>
        <v>0</v>
      </c>
      <c r="J91" s="90" t="str">
        <f>IF(B91="","",VLOOKUP(AD91,Varsayımlar!$B:$Q,6,0))</f>
        <v>SADE</v>
      </c>
      <c r="K91" s="9">
        <v>2016</v>
      </c>
      <c r="L91" s="9"/>
      <c r="M91" s="9">
        <f>IFERROR(IF(B91="","",K91/VLOOKUP(AD91,Varsayımlar!B:R,17,0)),"")</f>
        <v>24</v>
      </c>
      <c r="N91" s="9"/>
      <c r="O91" s="9"/>
      <c r="P91" s="90">
        <f>IF(B91="","",VLOOKUP(AD91,Varsayımlar!$B:$Q,7,0)*K91)</f>
        <v>60480</v>
      </c>
      <c r="Q91" s="90">
        <f>IF(B91="","",VLOOKUP(AD91,Varsayımlar!$B:$Q,8,0))</f>
        <v>25</v>
      </c>
      <c r="R91" s="90" t="str">
        <f>IF(B91="","",VLOOKUP(AD91,Varsayımlar!$B:$Q,9,0))</f>
        <v>SOFT</v>
      </c>
      <c r="S91" s="90">
        <f>IF(B91="","",VLOOKUP(AD91,Varsayımlar!$B:$Q,10,0))</f>
        <v>4</v>
      </c>
      <c r="T91" s="90">
        <f>IF(B91="","",VLOOKUP(AD91,Varsayımlar!$B:$Q,11,0))</f>
        <v>30</v>
      </c>
      <c r="U91" s="90">
        <f>IF(B91="","",VLOOKUP(AD91,Varsayımlar!$B:$Q,12,0))</f>
        <v>260</v>
      </c>
      <c r="V91" s="90" t="str">
        <f>IF(B91="","",VLOOKUP(AD91,Varsayımlar!$B:$Q,13,0))</f>
        <v>YURTDIŞI</v>
      </c>
      <c r="W91" s="90">
        <f>IF(B91="","",VLOOKUP(AD91,Varsayımlar!$B:$Q,14,0))</f>
        <v>9</v>
      </c>
      <c r="X91" s="9"/>
      <c r="Y91" s="9"/>
      <c r="Z91" s="9"/>
      <c r="AA91" s="90" t="str">
        <f>IF(B91="","",VLOOKUP(AD91,Varsayımlar!$B:$Q,15,0))</f>
        <v>25CM TURUNCU KOLİ-SOL ÜST DİKDÖRTGENE ÜRETİM TARİHİ BASILACAK</v>
      </c>
      <c r="AB91" s="90" t="str">
        <f>IF(B91="","",VLOOKUP(AD91,Varsayımlar!$B:$Q,16,0))</f>
        <v>24-26 CM</v>
      </c>
      <c r="AC91" s="90">
        <f>IF(B91="","",VLOOKUP(Sayfa2!AD78,Varsayımlar!B:S,18,0))</f>
        <v>0</v>
      </c>
      <c r="AD91" s="90" t="str">
        <f t="shared" si="3"/>
        <v>MAGNİTMAGNİT MAVİ AMBALAJ 25 CM 260G</v>
      </c>
    </row>
    <row r="92" spans="1:30" ht="39.75" hidden="1" customHeight="1" x14ac:dyDescent="0.25">
      <c r="A92" s="9" t="s">
        <v>207</v>
      </c>
      <c r="B92" s="88" t="s">
        <v>90</v>
      </c>
      <c r="C92" s="89">
        <f>IF(B92="","",VLOOKUP(AD92,Varsayımlar!$B:$Q,3,0))</f>
        <v>8698829380698</v>
      </c>
      <c r="D92" s="89" t="s">
        <v>233</v>
      </c>
      <c r="E92" s="85" t="s">
        <v>91</v>
      </c>
      <c r="F92" s="9"/>
      <c r="G92" s="9"/>
      <c r="H92" s="90" t="str">
        <f>IF(B92="","",VLOOKUP(AD92,Varsayımlar!$B:$Q,5,0))</f>
        <v>MAGNİT MAVİ AMBALAJ 25CM</v>
      </c>
      <c r="I92" s="90">
        <f>IF(B92="","",VLOOKUP(AD92,Varsayımlar!B:T,19,0))</f>
        <v>0</v>
      </c>
      <c r="J92" s="90" t="str">
        <f>IF(B92="","",VLOOKUP(AD92,Varsayımlar!$B:$Q,6,0))</f>
        <v>SADE</v>
      </c>
      <c r="K92" s="9">
        <v>2016</v>
      </c>
      <c r="L92" s="9"/>
      <c r="M92" s="9">
        <f>IFERROR(IF(B92="","",K92/VLOOKUP(AD92,Varsayımlar!B:R,17,0)),"")</f>
        <v>24</v>
      </c>
      <c r="N92" s="9"/>
      <c r="O92" s="9"/>
      <c r="P92" s="90">
        <f>IF(B92="","",VLOOKUP(AD92,Varsayımlar!$B:$Q,7,0)*K92)</f>
        <v>60480</v>
      </c>
      <c r="Q92" s="90">
        <f>IF(B92="","",VLOOKUP(AD92,Varsayımlar!$B:$Q,8,0))</f>
        <v>25</v>
      </c>
      <c r="R92" s="90" t="str">
        <f>IF(B92="","",VLOOKUP(AD92,Varsayımlar!$B:$Q,9,0))</f>
        <v>SOFT</v>
      </c>
      <c r="S92" s="90">
        <f>IF(B92="","",VLOOKUP(AD92,Varsayımlar!$B:$Q,10,0))</f>
        <v>4</v>
      </c>
      <c r="T92" s="90">
        <f>IF(B92="","",VLOOKUP(AD92,Varsayımlar!$B:$Q,11,0))</f>
        <v>30</v>
      </c>
      <c r="U92" s="90">
        <f>IF(B92="","",VLOOKUP(AD92,Varsayımlar!$B:$Q,12,0))</f>
        <v>260</v>
      </c>
      <c r="V92" s="90" t="str">
        <f>IF(B92="","",VLOOKUP(AD92,Varsayımlar!$B:$Q,13,0))</f>
        <v>YURTDIŞI</v>
      </c>
      <c r="W92" s="90">
        <f>IF(B92="","",VLOOKUP(AD92,Varsayımlar!$B:$Q,14,0))</f>
        <v>9</v>
      </c>
      <c r="X92" s="9"/>
      <c r="Y92" s="9"/>
      <c r="Z92" s="9"/>
      <c r="AA92" s="90" t="str">
        <f>IF(B92="","",VLOOKUP(AD92,Varsayımlar!$B:$Q,15,0))</f>
        <v>25CM TURUNCU KOLİ-SOL ÜST DİKDÖRTGENE ÜRETİM TARİHİ BASILACAK</v>
      </c>
      <c r="AB92" s="90" t="str">
        <f>IF(B92="","",VLOOKUP(AD92,Varsayımlar!$B:$Q,16,0))</f>
        <v>24-26 CM</v>
      </c>
      <c r="AC92" s="90">
        <f>IF(B92="","",VLOOKUP(Sayfa2!AD79,Varsayımlar!B:S,18,0))</f>
        <v>0</v>
      </c>
      <c r="AD92" s="90" t="str">
        <f t="shared" si="3"/>
        <v>MAGNİTMAGNİT MAVİ AMBALAJ 25 CM 260G</v>
      </c>
    </row>
    <row r="93" spans="1:30" ht="39.75" hidden="1" customHeight="1" x14ac:dyDescent="0.25">
      <c r="A93" s="9" t="s">
        <v>208</v>
      </c>
      <c r="B93" s="88" t="s">
        <v>90</v>
      </c>
      <c r="C93" s="89">
        <f>IF(B93="","",VLOOKUP(AD93,Varsayımlar!$B:$Q,3,0))</f>
        <v>8698829380698</v>
      </c>
      <c r="D93" s="89" t="s">
        <v>234</v>
      </c>
      <c r="E93" s="85" t="s">
        <v>91</v>
      </c>
      <c r="F93" s="9"/>
      <c r="G93" s="9"/>
      <c r="H93" s="90" t="str">
        <f>IF(B93="","",VLOOKUP(AD93,Varsayımlar!$B:$Q,5,0))</f>
        <v>MAGNİT MAVİ AMBALAJ 25CM</v>
      </c>
      <c r="I93" s="90">
        <f>IF(B93="","",VLOOKUP(AD93,Varsayımlar!B:T,19,0))</f>
        <v>0</v>
      </c>
      <c r="J93" s="90" t="str">
        <f>IF(B93="","",VLOOKUP(AD93,Varsayımlar!$B:$Q,6,0))</f>
        <v>SADE</v>
      </c>
      <c r="K93" s="9">
        <v>2016</v>
      </c>
      <c r="L93" s="9"/>
      <c r="M93" s="9">
        <f>IFERROR(IF(B93="","",K93/VLOOKUP(AD93,Varsayımlar!B:R,17,0)),"")</f>
        <v>24</v>
      </c>
      <c r="N93" s="9"/>
      <c r="O93" s="9"/>
      <c r="P93" s="90">
        <f>IF(B93="","",VLOOKUP(AD93,Varsayımlar!$B:$Q,7,0)*K93)</f>
        <v>60480</v>
      </c>
      <c r="Q93" s="90">
        <f>IF(B93="","",VLOOKUP(AD93,Varsayımlar!$B:$Q,8,0))</f>
        <v>25</v>
      </c>
      <c r="R93" s="90" t="str">
        <f>IF(B93="","",VLOOKUP(AD93,Varsayımlar!$B:$Q,9,0))</f>
        <v>SOFT</v>
      </c>
      <c r="S93" s="90">
        <f>IF(B93="","",VLOOKUP(AD93,Varsayımlar!$B:$Q,10,0))</f>
        <v>4</v>
      </c>
      <c r="T93" s="90">
        <f>IF(B93="","",VLOOKUP(AD93,Varsayımlar!$B:$Q,11,0))</f>
        <v>30</v>
      </c>
      <c r="U93" s="90">
        <f>IF(B93="","",VLOOKUP(AD93,Varsayımlar!$B:$Q,12,0))</f>
        <v>260</v>
      </c>
      <c r="V93" s="90" t="str">
        <f>IF(B93="","",VLOOKUP(AD93,Varsayımlar!$B:$Q,13,0))</f>
        <v>YURTDIŞI</v>
      </c>
      <c r="W93" s="90">
        <f>IF(B93="","",VLOOKUP(AD93,Varsayımlar!$B:$Q,14,0))</f>
        <v>9</v>
      </c>
      <c r="X93" s="9"/>
      <c r="Y93" s="9"/>
      <c r="Z93" s="9"/>
      <c r="AA93" s="90" t="str">
        <f>IF(B93="","",VLOOKUP(AD93,Varsayımlar!$B:$Q,15,0))</f>
        <v>25CM TURUNCU KOLİ-SOL ÜST DİKDÖRTGENE ÜRETİM TARİHİ BASILACAK</v>
      </c>
      <c r="AB93" s="90" t="str">
        <f>IF(B93="","",VLOOKUP(AD93,Varsayımlar!$B:$Q,16,0))</f>
        <v>24-26 CM</v>
      </c>
      <c r="AC93" s="90">
        <f>IF(B93="","",VLOOKUP(Sayfa2!AD80,Varsayımlar!B:S,18,0))</f>
        <v>0</v>
      </c>
      <c r="AD93" s="90" t="str">
        <f t="shared" si="3"/>
        <v>MAGNİTMAGNİT MAVİ AMBALAJ 25 CM 260G</v>
      </c>
    </row>
    <row r="94" spans="1:30" ht="39.75" hidden="1" customHeight="1" x14ac:dyDescent="0.25">
      <c r="A94" s="9" t="s">
        <v>209</v>
      </c>
      <c r="B94" s="88" t="s">
        <v>90</v>
      </c>
      <c r="C94" s="89">
        <f>IF(B94="","",VLOOKUP(AD94,Varsayımlar!$B:$Q,3,0))</f>
        <v>8698829380698</v>
      </c>
      <c r="D94" s="89" t="s">
        <v>235</v>
      </c>
      <c r="E94" s="85" t="s">
        <v>91</v>
      </c>
      <c r="F94" s="9"/>
      <c r="G94" s="9"/>
      <c r="H94" s="90" t="str">
        <f>IF(B94="","",VLOOKUP(AD94,Varsayımlar!$B:$Q,5,0))</f>
        <v>MAGNİT MAVİ AMBALAJ 25CM</v>
      </c>
      <c r="I94" s="90">
        <f>IF(B94="","",VLOOKUP(AD94,Varsayımlar!B:T,19,0))</f>
        <v>0</v>
      </c>
      <c r="J94" s="90" t="str">
        <f>IF(B94="","",VLOOKUP(AD94,Varsayımlar!$B:$Q,6,0))</f>
        <v>SADE</v>
      </c>
      <c r="K94" s="9">
        <v>2016</v>
      </c>
      <c r="L94" s="9"/>
      <c r="M94" s="9">
        <f>IFERROR(IF(B94="","",K94/VLOOKUP(AD94,Varsayımlar!B:R,17,0)),"")</f>
        <v>24</v>
      </c>
      <c r="N94" s="9"/>
      <c r="O94" s="9"/>
      <c r="P94" s="90">
        <f>IF(B94="","",VLOOKUP(AD94,Varsayımlar!$B:$Q,7,0)*K94)</f>
        <v>60480</v>
      </c>
      <c r="Q94" s="90">
        <f>IF(B94="","",VLOOKUP(AD94,Varsayımlar!$B:$Q,8,0))</f>
        <v>25</v>
      </c>
      <c r="R94" s="90" t="str">
        <f>IF(B94="","",VLOOKUP(AD94,Varsayımlar!$B:$Q,9,0))</f>
        <v>SOFT</v>
      </c>
      <c r="S94" s="90">
        <f>IF(B94="","",VLOOKUP(AD94,Varsayımlar!$B:$Q,10,0))</f>
        <v>4</v>
      </c>
      <c r="T94" s="90">
        <f>IF(B94="","",VLOOKUP(AD94,Varsayımlar!$B:$Q,11,0))</f>
        <v>30</v>
      </c>
      <c r="U94" s="90">
        <f>IF(B94="","",VLOOKUP(AD94,Varsayımlar!$B:$Q,12,0))</f>
        <v>260</v>
      </c>
      <c r="V94" s="90" t="str">
        <f>IF(B94="","",VLOOKUP(AD94,Varsayımlar!$B:$Q,13,0))</f>
        <v>YURTDIŞI</v>
      </c>
      <c r="W94" s="90">
        <f>IF(B94="","",VLOOKUP(AD94,Varsayımlar!$B:$Q,14,0))</f>
        <v>9</v>
      </c>
      <c r="X94" s="9"/>
      <c r="Y94" s="9"/>
      <c r="Z94" s="9"/>
      <c r="AA94" s="90" t="str">
        <f>IF(B94="","",VLOOKUP(AD94,Varsayımlar!$B:$Q,15,0))</f>
        <v>25CM TURUNCU KOLİ-SOL ÜST DİKDÖRTGENE ÜRETİM TARİHİ BASILACAK</v>
      </c>
      <c r="AB94" s="90" t="str">
        <f>IF(B94="","",VLOOKUP(AD94,Varsayımlar!$B:$Q,16,0))</f>
        <v>24-26 CM</v>
      </c>
      <c r="AC94" s="90">
        <f>IF(B94="","",VLOOKUP(Sayfa2!AD81,Varsayımlar!B:S,18,0))</f>
        <v>0</v>
      </c>
      <c r="AD94" s="90" t="str">
        <f t="shared" si="3"/>
        <v>MAGNİTMAGNİT MAVİ AMBALAJ 25 CM 260G</v>
      </c>
    </row>
    <row r="95" spans="1:30" ht="39.75" hidden="1" customHeight="1" x14ac:dyDescent="0.25">
      <c r="A95" s="9" t="s">
        <v>210</v>
      </c>
      <c r="B95" s="88" t="s">
        <v>90</v>
      </c>
      <c r="C95" s="89">
        <f>IF(B95="","",VLOOKUP(AD95,Varsayımlar!$B:$Q,3,0))</f>
        <v>8698829380698</v>
      </c>
      <c r="D95" s="89" t="s">
        <v>236</v>
      </c>
      <c r="E95" s="85" t="s">
        <v>91</v>
      </c>
      <c r="F95" s="9"/>
      <c r="G95" s="9"/>
      <c r="H95" s="90" t="str">
        <f>IF(B95="","",VLOOKUP(AD95,Varsayımlar!$B:$Q,5,0))</f>
        <v>MAGNİT MAVİ AMBALAJ 25CM</v>
      </c>
      <c r="I95" s="90">
        <f>IF(B95="","",VLOOKUP(AD95,Varsayımlar!B:T,19,0))</f>
        <v>0</v>
      </c>
      <c r="J95" s="90" t="str">
        <f>IF(B95="","",VLOOKUP(AD95,Varsayımlar!$B:$Q,6,0))</f>
        <v>SADE</v>
      </c>
      <c r="K95" s="9">
        <v>2016</v>
      </c>
      <c r="L95" s="9"/>
      <c r="M95" s="9">
        <f>IFERROR(IF(B95="","",K95/VLOOKUP(AD95,Varsayımlar!B:R,17,0)),"")</f>
        <v>24</v>
      </c>
      <c r="N95" s="9"/>
      <c r="O95" s="9"/>
      <c r="P95" s="90">
        <f>IF(B95="","",VLOOKUP(AD95,Varsayımlar!$B:$Q,7,0)*K95)</f>
        <v>60480</v>
      </c>
      <c r="Q95" s="90">
        <f>IF(B95="","",VLOOKUP(AD95,Varsayımlar!$B:$Q,8,0))</f>
        <v>25</v>
      </c>
      <c r="R95" s="90" t="str">
        <f>IF(B95="","",VLOOKUP(AD95,Varsayımlar!$B:$Q,9,0))</f>
        <v>SOFT</v>
      </c>
      <c r="S95" s="90">
        <f>IF(B95="","",VLOOKUP(AD95,Varsayımlar!$B:$Q,10,0))</f>
        <v>4</v>
      </c>
      <c r="T95" s="90">
        <f>IF(B95="","",VLOOKUP(AD95,Varsayımlar!$B:$Q,11,0))</f>
        <v>30</v>
      </c>
      <c r="U95" s="90">
        <f>IF(B95="","",VLOOKUP(AD95,Varsayımlar!$B:$Q,12,0))</f>
        <v>260</v>
      </c>
      <c r="V95" s="90" t="str">
        <f>IF(B95="","",VLOOKUP(AD95,Varsayımlar!$B:$Q,13,0))</f>
        <v>YURTDIŞI</v>
      </c>
      <c r="W95" s="90">
        <f>IF(B95="","",VLOOKUP(AD95,Varsayımlar!$B:$Q,14,0))</f>
        <v>9</v>
      </c>
      <c r="X95" s="9"/>
      <c r="Y95" s="9"/>
      <c r="Z95" s="9"/>
      <c r="AA95" s="90" t="str">
        <f>IF(B95="","",VLOOKUP(AD95,Varsayımlar!$B:$Q,15,0))</f>
        <v>25CM TURUNCU KOLİ-SOL ÜST DİKDÖRTGENE ÜRETİM TARİHİ BASILACAK</v>
      </c>
      <c r="AB95" s="90" t="str">
        <f>IF(B95="","",VLOOKUP(AD95,Varsayımlar!$B:$Q,16,0))</f>
        <v>24-26 CM</v>
      </c>
      <c r="AC95" s="90">
        <f>IF(B95="","",VLOOKUP(Sayfa2!AD82,Varsayımlar!B:S,18,0))</f>
        <v>0</v>
      </c>
      <c r="AD95" s="90" t="str">
        <f t="shared" si="3"/>
        <v>MAGNİTMAGNİT MAVİ AMBALAJ 25 CM 260G</v>
      </c>
    </row>
    <row r="96" spans="1:30" ht="39.75" hidden="1" customHeight="1" x14ac:dyDescent="0.25">
      <c r="A96" s="9" t="s">
        <v>211</v>
      </c>
      <c r="B96" s="88" t="s">
        <v>90</v>
      </c>
      <c r="C96" s="89">
        <f>IF(B96="","",VLOOKUP(AD96,Varsayımlar!$B:$Q,3,0))</f>
        <v>8698829380698</v>
      </c>
      <c r="D96" s="89" t="s">
        <v>237</v>
      </c>
      <c r="E96" s="85" t="s">
        <v>91</v>
      </c>
      <c r="F96" s="9"/>
      <c r="G96" s="9"/>
      <c r="H96" s="90" t="str">
        <f>IF(B96="","",VLOOKUP(AD96,Varsayımlar!$B:$Q,5,0))</f>
        <v>MAGNİT MAVİ AMBALAJ 25CM</v>
      </c>
      <c r="I96" s="90">
        <f>IF(B96="","",VLOOKUP(AD96,Varsayımlar!B:T,19,0))</f>
        <v>0</v>
      </c>
      <c r="J96" s="90" t="str">
        <f>IF(B96="","",VLOOKUP(AD96,Varsayımlar!$B:$Q,6,0))</f>
        <v>SADE</v>
      </c>
      <c r="K96" s="9">
        <v>2016</v>
      </c>
      <c r="L96" s="9"/>
      <c r="M96" s="9">
        <f>IFERROR(IF(B96="","",K96/VLOOKUP(AD96,Varsayımlar!B:R,17,0)),"")</f>
        <v>24</v>
      </c>
      <c r="N96" s="9"/>
      <c r="O96" s="9"/>
      <c r="P96" s="90">
        <f>IF(B96="","",VLOOKUP(AD96,Varsayımlar!$B:$Q,7,0)*K96)</f>
        <v>60480</v>
      </c>
      <c r="Q96" s="90">
        <f>IF(B96="","",VLOOKUP(AD96,Varsayımlar!$B:$Q,8,0))</f>
        <v>25</v>
      </c>
      <c r="R96" s="90" t="str">
        <f>IF(B96="","",VLOOKUP(AD96,Varsayımlar!$B:$Q,9,0))</f>
        <v>SOFT</v>
      </c>
      <c r="S96" s="90">
        <f>IF(B96="","",VLOOKUP(AD96,Varsayımlar!$B:$Q,10,0))</f>
        <v>4</v>
      </c>
      <c r="T96" s="90">
        <f>IF(B96="","",VLOOKUP(AD96,Varsayımlar!$B:$Q,11,0))</f>
        <v>30</v>
      </c>
      <c r="U96" s="90">
        <f>IF(B96="","",VLOOKUP(AD96,Varsayımlar!$B:$Q,12,0))</f>
        <v>260</v>
      </c>
      <c r="V96" s="90" t="str">
        <f>IF(B96="","",VLOOKUP(AD96,Varsayımlar!$B:$Q,13,0))</f>
        <v>YURTDIŞI</v>
      </c>
      <c r="W96" s="90">
        <f>IF(B96="","",VLOOKUP(AD96,Varsayımlar!$B:$Q,14,0))</f>
        <v>9</v>
      </c>
      <c r="X96" s="9"/>
      <c r="Y96" s="9"/>
      <c r="Z96" s="9"/>
      <c r="AA96" s="90" t="str">
        <f>IF(B96="","",VLOOKUP(AD96,Varsayımlar!$B:$Q,15,0))</f>
        <v>25CM TURUNCU KOLİ-SOL ÜST DİKDÖRTGENE ÜRETİM TARİHİ BASILACAK</v>
      </c>
      <c r="AB96" s="90" t="str">
        <f>IF(B96="","",VLOOKUP(AD96,Varsayımlar!$B:$Q,16,0))</f>
        <v>24-26 CM</v>
      </c>
      <c r="AC96" s="90">
        <f>IF(B96="","",VLOOKUP(Sayfa2!AD83,Varsayımlar!B:S,18,0))</f>
        <v>0</v>
      </c>
      <c r="AD96" s="90" t="str">
        <f t="shared" si="3"/>
        <v>MAGNİTMAGNİT MAVİ AMBALAJ 25 CM 260G</v>
      </c>
    </row>
    <row r="97" spans="1:30" ht="39.75" hidden="1" customHeight="1" x14ac:dyDescent="0.25">
      <c r="A97" s="9" t="s">
        <v>212</v>
      </c>
      <c r="B97" s="88" t="s">
        <v>90</v>
      </c>
      <c r="C97" s="89">
        <f>IF(B97="","",VLOOKUP(AD97,Varsayımlar!$B:$Q,3,0))</f>
        <v>8698829380698</v>
      </c>
      <c r="D97" s="89" t="s">
        <v>238</v>
      </c>
      <c r="E97" s="85" t="s">
        <v>91</v>
      </c>
      <c r="F97" s="9"/>
      <c r="G97" s="9"/>
      <c r="H97" s="90" t="str">
        <f>IF(B97="","",VLOOKUP(AD97,Varsayımlar!$B:$Q,5,0))</f>
        <v>MAGNİT MAVİ AMBALAJ 25CM</v>
      </c>
      <c r="I97" s="90">
        <f>IF(B97="","",VLOOKUP(AD97,Varsayımlar!B:T,19,0))</f>
        <v>0</v>
      </c>
      <c r="J97" s="90" t="str">
        <f>IF(B97="","",VLOOKUP(AD97,Varsayımlar!$B:$Q,6,0))</f>
        <v>SADE</v>
      </c>
      <c r="K97" s="9">
        <v>2016</v>
      </c>
      <c r="L97" s="9"/>
      <c r="M97" s="9">
        <f>IFERROR(IF(B97="","",K97/VLOOKUP(AD97,Varsayımlar!B:R,17,0)),"")</f>
        <v>24</v>
      </c>
      <c r="N97" s="9"/>
      <c r="O97" s="9"/>
      <c r="P97" s="90">
        <f>IF(B97="","",VLOOKUP(AD97,Varsayımlar!$B:$Q,7,0)*K97)</f>
        <v>60480</v>
      </c>
      <c r="Q97" s="90">
        <f>IF(B97="","",VLOOKUP(AD97,Varsayımlar!$B:$Q,8,0))</f>
        <v>25</v>
      </c>
      <c r="R97" s="90" t="str">
        <f>IF(B97="","",VLOOKUP(AD97,Varsayımlar!$B:$Q,9,0))</f>
        <v>SOFT</v>
      </c>
      <c r="S97" s="90">
        <f>IF(B97="","",VLOOKUP(AD97,Varsayımlar!$B:$Q,10,0))</f>
        <v>4</v>
      </c>
      <c r="T97" s="90">
        <f>IF(B97="","",VLOOKUP(AD97,Varsayımlar!$B:$Q,11,0))</f>
        <v>30</v>
      </c>
      <c r="U97" s="90">
        <f>IF(B97="","",VLOOKUP(AD97,Varsayımlar!$B:$Q,12,0))</f>
        <v>260</v>
      </c>
      <c r="V97" s="90" t="str">
        <f>IF(B97="","",VLOOKUP(AD97,Varsayımlar!$B:$Q,13,0))</f>
        <v>YURTDIŞI</v>
      </c>
      <c r="W97" s="90">
        <f>IF(B97="","",VLOOKUP(AD97,Varsayımlar!$B:$Q,14,0))</f>
        <v>9</v>
      </c>
      <c r="X97" s="9"/>
      <c r="Y97" s="9"/>
      <c r="Z97" s="9"/>
      <c r="AA97" s="90" t="str">
        <f>IF(B97="","",VLOOKUP(AD97,Varsayımlar!$B:$Q,15,0))</f>
        <v>25CM TURUNCU KOLİ-SOL ÜST DİKDÖRTGENE ÜRETİM TARİHİ BASILACAK</v>
      </c>
      <c r="AB97" s="90" t="str">
        <f>IF(B97="","",VLOOKUP(AD97,Varsayımlar!$B:$Q,16,0))</f>
        <v>24-26 CM</v>
      </c>
      <c r="AC97" s="90">
        <f>IF(B97="","",VLOOKUP(Sayfa2!AD84,Varsayımlar!B:S,18,0))</f>
        <v>0</v>
      </c>
      <c r="AD97" s="90" t="str">
        <f t="shared" si="3"/>
        <v>MAGNİTMAGNİT MAVİ AMBALAJ 25 CM 260G</v>
      </c>
    </row>
    <row r="98" spans="1:30" ht="39.75" hidden="1" customHeight="1" x14ac:dyDescent="0.25">
      <c r="A98" s="9" t="s">
        <v>213</v>
      </c>
      <c r="B98" s="88" t="s">
        <v>90</v>
      </c>
      <c r="C98" s="89">
        <f>IF(B98="","",VLOOKUP(AD98,Varsayımlar!$B:$Q,3,0))</f>
        <v>8698829380698</v>
      </c>
      <c r="D98" s="89" t="s">
        <v>239</v>
      </c>
      <c r="E98" s="85" t="s">
        <v>91</v>
      </c>
      <c r="F98" s="9"/>
      <c r="G98" s="9"/>
      <c r="H98" s="90" t="str">
        <f>IF(B98="","",VLOOKUP(AD98,Varsayımlar!$B:$Q,5,0))</f>
        <v>MAGNİT MAVİ AMBALAJ 25CM</v>
      </c>
      <c r="I98" s="90">
        <f>IF(B98="","",VLOOKUP(AD98,Varsayımlar!B:T,19,0))</f>
        <v>0</v>
      </c>
      <c r="J98" s="90" t="str">
        <f>IF(B98="","",VLOOKUP(AD98,Varsayımlar!$B:$Q,6,0))</f>
        <v>SADE</v>
      </c>
      <c r="K98" s="9">
        <v>2016</v>
      </c>
      <c r="L98" s="9"/>
      <c r="M98" s="9">
        <f>IFERROR(IF(B98="","",K98/VLOOKUP(AD98,Varsayımlar!B:R,17,0)),"")</f>
        <v>24</v>
      </c>
      <c r="N98" s="9"/>
      <c r="O98" s="9"/>
      <c r="P98" s="90">
        <f>IF(B98="","",VLOOKUP(AD98,Varsayımlar!$B:$Q,7,0)*K98)</f>
        <v>60480</v>
      </c>
      <c r="Q98" s="90">
        <f>IF(B98="","",VLOOKUP(AD98,Varsayımlar!$B:$Q,8,0))</f>
        <v>25</v>
      </c>
      <c r="R98" s="90" t="str">
        <f>IF(B98="","",VLOOKUP(AD98,Varsayımlar!$B:$Q,9,0))</f>
        <v>SOFT</v>
      </c>
      <c r="S98" s="90">
        <f>IF(B98="","",VLOOKUP(AD98,Varsayımlar!$B:$Q,10,0))</f>
        <v>4</v>
      </c>
      <c r="T98" s="90">
        <f>IF(B98="","",VLOOKUP(AD98,Varsayımlar!$B:$Q,11,0))</f>
        <v>30</v>
      </c>
      <c r="U98" s="90">
        <f>IF(B98="","",VLOOKUP(AD98,Varsayımlar!$B:$Q,12,0))</f>
        <v>260</v>
      </c>
      <c r="V98" s="90" t="str">
        <f>IF(B98="","",VLOOKUP(AD98,Varsayımlar!$B:$Q,13,0))</f>
        <v>YURTDIŞI</v>
      </c>
      <c r="W98" s="90">
        <f>IF(B98="","",VLOOKUP(AD98,Varsayımlar!$B:$Q,14,0))</f>
        <v>9</v>
      </c>
      <c r="X98" s="9"/>
      <c r="Y98" s="9"/>
      <c r="Z98" s="9"/>
      <c r="AA98" s="90" t="str">
        <f>IF(B98="","",VLOOKUP(AD98,Varsayımlar!$B:$Q,15,0))</f>
        <v>25CM TURUNCU KOLİ-SOL ÜST DİKDÖRTGENE ÜRETİM TARİHİ BASILACAK</v>
      </c>
      <c r="AB98" s="90" t="str">
        <f>IF(B98="","",VLOOKUP(AD98,Varsayımlar!$B:$Q,16,0))</f>
        <v>24-26 CM</v>
      </c>
      <c r="AC98" s="90">
        <f>IF(B98="","",VLOOKUP(Sayfa2!AD85,Varsayımlar!B:S,18,0))</f>
        <v>0</v>
      </c>
      <c r="AD98" s="90" t="str">
        <f t="shared" si="3"/>
        <v>MAGNİTMAGNİT MAVİ AMBALAJ 25 CM 260G</v>
      </c>
    </row>
    <row r="99" spans="1:30" ht="39.75" hidden="1" customHeight="1" x14ac:dyDescent="0.25">
      <c r="A99" s="9" t="s">
        <v>214</v>
      </c>
      <c r="B99" s="88" t="s">
        <v>90</v>
      </c>
      <c r="C99" s="89">
        <f>IF(B99="","",VLOOKUP(AD99,Varsayımlar!$B:$Q,3,0))</f>
        <v>8698829380698</v>
      </c>
      <c r="D99" s="89" t="s">
        <v>258</v>
      </c>
      <c r="E99" s="85" t="s">
        <v>91</v>
      </c>
      <c r="F99" s="9"/>
      <c r="G99" s="9"/>
      <c r="H99" s="90" t="str">
        <f>IF(B99="","",VLOOKUP(AD99,Varsayımlar!$B:$Q,5,0))</f>
        <v>MAGNİT MAVİ AMBALAJ 25CM</v>
      </c>
      <c r="I99" s="90">
        <f>IF(B99="","",VLOOKUP(AD99,Varsayımlar!B:T,19,0))</f>
        <v>0</v>
      </c>
      <c r="J99" s="90" t="str">
        <f>IF(B99="","",VLOOKUP(AD99,Varsayımlar!$B:$Q,6,0))</f>
        <v>SADE</v>
      </c>
      <c r="K99" s="9">
        <v>2016</v>
      </c>
      <c r="L99" s="9"/>
      <c r="M99" s="9">
        <f>IFERROR(IF(B99="","",K99/VLOOKUP(AD99,Varsayımlar!B:R,17,0)),"")</f>
        <v>24</v>
      </c>
      <c r="N99" s="9"/>
      <c r="O99" s="9"/>
      <c r="P99" s="90">
        <f>IF(B99="","",VLOOKUP(AD99,Varsayımlar!$B:$Q,7,0)*K99)</f>
        <v>60480</v>
      </c>
      <c r="Q99" s="90">
        <f>IF(B99="","",VLOOKUP(AD99,Varsayımlar!$B:$Q,8,0))</f>
        <v>25</v>
      </c>
      <c r="R99" s="90" t="str">
        <f>IF(B99="","",VLOOKUP(AD99,Varsayımlar!$B:$Q,9,0))</f>
        <v>SOFT</v>
      </c>
      <c r="S99" s="90">
        <f>IF(B99="","",VLOOKUP(AD99,Varsayımlar!$B:$Q,10,0))</f>
        <v>4</v>
      </c>
      <c r="T99" s="90">
        <f>IF(B99="","",VLOOKUP(AD99,Varsayımlar!$B:$Q,11,0))</f>
        <v>30</v>
      </c>
      <c r="U99" s="90">
        <f>IF(B99="","",VLOOKUP(AD99,Varsayımlar!$B:$Q,12,0))</f>
        <v>260</v>
      </c>
      <c r="V99" s="90" t="str">
        <f>IF(B99="","",VLOOKUP(AD99,Varsayımlar!$B:$Q,13,0))</f>
        <v>YURTDIŞI</v>
      </c>
      <c r="W99" s="90">
        <f>IF(B99="","",VLOOKUP(AD99,Varsayımlar!$B:$Q,14,0))</f>
        <v>9</v>
      </c>
      <c r="X99" s="9"/>
      <c r="Y99" s="9"/>
      <c r="Z99" s="9"/>
      <c r="AA99" s="90" t="str">
        <f>IF(B99="","",VLOOKUP(AD99,Varsayımlar!$B:$Q,15,0))</f>
        <v>25CM TURUNCU KOLİ-SOL ÜST DİKDÖRTGENE ÜRETİM TARİHİ BASILACAK</v>
      </c>
      <c r="AB99" s="90" t="str">
        <f>IF(B99="","",VLOOKUP(AD99,Varsayımlar!$B:$Q,16,0))</f>
        <v>24-26 CM</v>
      </c>
      <c r="AC99" s="90">
        <f>IF(B99="","",VLOOKUP(Sayfa2!AD86,Varsayımlar!B:S,18,0))</f>
        <v>0</v>
      </c>
      <c r="AD99" s="90" t="str">
        <f t="shared" si="3"/>
        <v>MAGNİTMAGNİT MAVİ AMBALAJ 25 CM 260G</v>
      </c>
    </row>
    <row r="100" spans="1:30" ht="39.75" hidden="1" customHeight="1" x14ac:dyDescent="0.25">
      <c r="A100" s="9" t="s">
        <v>215</v>
      </c>
      <c r="B100" s="88" t="s">
        <v>90</v>
      </c>
      <c r="C100" s="89">
        <f>IF(B100="","",VLOOKUP(AD100,Varsayımlar!$B:$Q,3,0))</f>
        <v>8698829380698</v>
      </c>
      <c r="D100" s="89" t="s">
        <v>259</v>
      </c>
      <c r="E100" s="85" t="s">
        <v>91</v>
      </c>
      <c r="F100" s="9"/>
      <c r="G100" s="9"/>
      <c r="H100" s="90" t="str">
        <f>IF(B100="","",VLOOKUP(AD100,Varsayımlar!$B:$Q,5,0))</f>
        <v>MAGNİT MAVİ AMBALAJ 25CM</v>
      </c>
      <c r="I100" s="90">
        <f>IF(B100="","",VLOOKUP(AD100,Varsayımlar!B:T,19,0))</f>
        <v>0</v>
      </c>
      <c r="J100" s="90" t="str">
        <f>IF(B100="","",VLOOKUP(AD100,Varsayımlar!$B:$Q,6,0))</f>
        <v>SADE</v>
      </c>
      <c r="K100" s="9">
        <v>2016</v>
      </c>
      <c r="L100" s="9"/>
      <c r="M100" s="9">
        <f>IFERROR(IF(B100="","",K100/VLOOKUP(AD100,Varsayımlar!B:R,17,0)),"")</f>
        <v>24</v>
      </c>
      <c r="N100" s="9"/>
      <c r="O100" s="9"/>
      <c r="P100" s="90">
        <f>IF(B100="","",VLOOKUP(AD100,Varsayımlar!$B:$Q,7,0)*K100)</f>
        <v>60480</v>
      </c>
      <c r="Q100" s="90">
        <f>IF(B100="","",VLOOKUP(AD100,Varsayımlar!$B:$Q,8,0))</f>
        <v>25</v>
      </c>
      <c r="R100" s="90" t="str">
        <f>IF(B100="","",VLOOKUP(AD100,Varsayımlar!$B:$Q,9,0))</f>
        <v>SOFT</v>
      </c>
      <c r="S100" s="90">
        <f>IF(B100="","",VLOOKUP(AD100,Varsayımlar!$B:$Q,10,0))</f>
        <v>4</v>
      </c>
      <c r="T100" s="90">
        <f>IF(B100="","",VLOOKUP(AD100,Varsayımlar!$B:$Q,11,0))</f>
        <v>30</v>
      </c>
      <c r="U100" s="90">
        <f>IF(B100="","",VLOOKUP(AD100,Varsayımlar!$B:$Q,12,0))</f>
        <v>260</v>
      </c>
      <c r="V100" s="90" t="str">
        <f>IF(B100="","",VLOOKUP(AD100,Varsayımlar!$B:$Q,13,0))</f>
        <v>YURTDIŞI</v>
      </c>
      <c r="W100" s="90">
        <f>IF(B100="","",VLOOKUP(AD100,Varsayımlar!$B:$Q,14,0))</f>
        <v>9</v>
      </c>
      <c r="X100" s="9"/>
      <c r="Y100" s="9"/>
      <c r="Z100" s="9"/>
      <c r="AA100" s="90" t="str">
        <f>IF(B100="","",VLOOKUP(AD100,Varsayımlar!$B:$Q,15,0))</f>
        <v>25CM TURUNCU KOLİ-SOL ÜST DİKDÖRTGENE ÜRETİM TARİHİ BASILACAK</v>
      </c>
      <c r="AB100" s="90" t="str">
        <f>IF(B100="","",VLOOKUP(AD100,Varsayımlar!$B:$Q,16,0))</f>
        <v>24-26 CM</v>
      </c>
      <c r="AC100" s="90">
        <f>IF(B100="","",VLOOKUP(Sayfa2!AD87,Varsayımlar!B:S,18,0))</f>
        <v>0</v>
      </c>
      <c r="AD100" s="90" t="str">
        <f t="shared" si="3"/>
        <v>MAGNİTMAGNİT MAVİ AMBALAJ 25 CM 260G</v>
      </c>
    </row>
    <row r="101" spans="1:30" ht="39.75" hidden="1" customHeight="1" x14ac:dyDescent="0.25">
      <c r="A101" s="9" t="s">
        <v>216</v>
      </c>
      <c r="B101" s="88" t="s">
        <v>90</v>
      </c>
      <c r="C101" s="89">
        <f>IF(B101="","",VLOOKUP(AD101,Varsayımlar!$B:$Q,3,0))</f>
        <v>8698829380698</v>
      </c>
      <c r="D101" s="89" t="s">
        <v>260</v>
      </c>
      <c r="E101" s="85" t="s">
        <v>91</v>
      </c>
      <c r="F101" s="9"/>
      <c r="G101" s="9"/>
      <c r="H101" s="90" t="str">
        <f>IF(B101="","",VLOOKUP(AD101,Varsayımlar!$B:$Q,5,0))</f>
        <v>MAGNİT MAVİ AMBALAJ 25CM</v>
      </c>
      <c r="I101" s="90">
        <f>IF(B101="","",VLOOKUP(AD101,Varsayımlar!B:T,19,0))</f>
        <v>0</v>
      </c>
      <c r="J101" s="90" t="str">
        <f>IF(B101="","",VLOOKUP(AD101,Varsayımlar!$B:$Q,6,0))</f>
        <v>SADE</v>
      </c>
      <c r="K101" s="9">
        <v>2016</v>
      </c>
      <c r="L101" s="9"/>
      <c r="M101" s="9">
        <f>IFERROR(IF(B101="","",K101/VLOOKUP(AD101,Varsayımlar!B:R,17,0)),"")</f>
        <v>24</v>
      </c>
      <c r="N101" s="9"/>
      <c r="O101" s="9"/>
      <c r="P101" s="90">
        <f>IF(B101="","",VLOOKUP(AD101,Varsayımlar!$B:$Q,7,0)*K101)</f>
        <v>60480</v>
      </c>
      <c r="Q101" s="90">
        <f>IF(B101="","",VLOOKUP(AD101,Varsayımlar!$B:$Q,8,0))</f>
        <v>25</v>
      </c>
      <c r="R101" s="90" t="str">
        <f>IF(B101="","",VLOOKUP(AD101,Varsayımlar!$B:$Q,9,0))</f>
        <v>SOFT</v>
      </c>
      <c r="S101" s="90">
        <f>IF(B101="","",VLOOKUP(AD101,Varsayımlar!$B:$Q,10,0))</f>
        <v>4</v>
      </c>
      <c r="T101" s="90">
        <f>IF(B101="","",VLOOKUP(AD101,Varsayımlar!$B:$Q,11,0))</f>
        <v>30</v>
      </c>
      <c r="U101" s="90">
        <f>IF(B101="","",VLOOKUP(AD101,Varsayımlar!$B:$Q,12,0))</f>
        <v>260</v>
      </c>
      <c r="V101" s="90" t="str">
        <f>IF(B101="","",VLOOKUP(AD101,Varsayımlar!$B:$Q,13,0))</f>
        <v>YURTDIŞI</v>
      </c>
      <c r="W101" s="90">
        <f>IF(B101="","",VLOOKUP(AD101,Varsayımlar!$B:$Q,14,0))</f>
        <v>9</v>
      </c>
      <c r="X101" s="9"/>
      <c r="Y101" s="9"/>
      <c r="Z101" s="9"/>
      <c r="AA101" s="90" t="str">
        <f>IF(B101="","",VLOOKUP(AD101,Varsayımlar!$B:$Q,15,0))</f>
        <v>25CM TURUNCU KOLİ-SOL ÜST DİKDÖRTGENE ÜRETİM TARİHİ BASILACAK</v>
      </c>
      <c r="AB101" s="90" t="str">
        <f>IF(B101="","",VLOOKUP(AD101,Varsayımlar!$B:$Q,16,0))</f>
        <v>24-26 CM</v>
      </c>
      <c r="AC101" s="90">
        <f>IF(B101="","",VLOOKUP(Sayfa2!AD88,Varsayımlar!B:S,18,0))</f>
        <v>0</v>
      </c>
      <c r="AD101" s="90" t="str">
        <f t="shared" si="3"/>
        <v>MAGNİTMAGNİT MAVİ AMBALAJ 25 CM 260G</v>
      </c>
    </row>
    <row r="102" spans="1:30" ht="39.75" hidden="1" customHeight="1" x14ac:dyDescent="0.25">
      <c r="A102" s="9" t="s">
        <v>217</v>
      </c>
      <c r="B102" s="88" t="s">
        <v>90</v>
      </c>
      <c r="C102" s="89">
        <f>IF(B102="","",VLOOKUP(AD102,Varsayımlar!$B:$Q,3,0))</f>
        <v>8698829380698</v>
      </c>
      <c r="D102" s="89" t="s">
        <v>261</v>
      </c>
      <c r="E102" s="85" t="s">
        <v>91</v>
      </c>
      <c r="F102" s="9"/>
      <c r="G102" s="9"/>
      <c r="H102" s="90" t="str">
        <f>IF(B102="","",VLOOKUP(AD102,Varsayımlar!$B:$Q,5,0))</f>
        <v>MAGNİT MAVİ AMBALAJ 25CM</v>
      </c>
      <c r="I102" s="90">
        <f>IF(B102="","",VLOOKUP(AD102,Varsayımlar!B:T,19,0))</f>
        <v>0</v>
      </c>
      <c r="J102" s="90" t="str">
        <f>IF(B102="","",VLOOKUP(AD102,Varsayımlar!$B:$Q,6,0))</f>
        <v>SADE</v>
      </c>
      <c r="K102" s="9">
        <v>2016</v>
      </c>
      <c r="L102" s="9"/>
      <c r="M102" s="9">
        <f>IFERROR(IF(B102="","",K102/VLOOKUP(AD102,Varsayımlar!B:R,17,0)),"")</f>
        <v>24</v>
      </c>
      <c r="N102" s="9"/>
      <c r="O102" s="9"/>
      <c r="P102" s="90">
        <f>IF(B102="","",VLOOKUP(AD102,Varsayımlar!$B:$Q,7,0)*K102)</f>
        <v>60480</v>
      </c>
      <c r="Q102" s="90">
        <f>IF(B102="","",VLOOKUP(AD102,Varsayımlar!$B:$Q,8,0))</f>
        <v>25</v>
      </c>
      <c r="R102" s="90" t="str">
        <f>IF(B102="","",VLOOKUP(AD102,Varsayımlar!$B:$Q,9,0))</f>
        <v>SOFT</v>
      </c>
      <c r="S102" s="90">
        <f>IF(B102="","",VLOOKUP(AD102,Varsayımlar!$B:$Q,10,0))</f>
        <v>4</v>
      </c>
      <c r="T102" s="90">
        <f>IF(B102="","",VLOOKUP(AD102,Varsayımlar!$B:$Q,11,0))</f>
        <v>30</v>
      </c>
      <c r="U102" s="90">
        <f>IF(B102="","",VLOOKUP(AD102,Varsayımlar!$B:$Q,12,0))</f>
        <v>260</v>
      </c>
      <c r="V102" s="90" t="str">
        <f>IF(B102="","",VLOOKUP(AD102,Varsayımlar!$B:$Q,13,0))</f>
        <v>YURTDIŞI</v>
      </c>
      <c r="W102" s="90">
        <f>IF(B102="","",VLOOKUP(AD102,Varsayımlar!$B:$Q,14,0))</f>
        <v>9</v>
      </c>
      <c r="X102" s="9"/>
      <c r="Y102" s="9"/>
      <c r="Z102" s="9"/>
      <c r="AA102" s="90" t="str">
        <f>IF(B102="","",VLOOKUP(AD102,Varsayımlar!$B:$Q,15,0))</f>
        <v>25CM TURUNCU KOLİ-SOL ÜST DİKDÖRTGENE ÜRETİM TARİHİ BASILACAK</v>
      </c>
      <c r="AB102" s="90" t="str">
        <f>IF(B102="","",VLOOKUP(AD102,Varsayımlar!$B:$Q,16,0))</f>
        <v>24-26 CM</v>
      </c>
      <c r="AC102" s="90">
        <f>IF(B102="","",VLOOKUP(Sayfa2!AD89,Varsayımlar!B:S,18,0))</f>
        <v>0</v>
      </c>
      <c r="AD102" s="90" t="str">
        <f t="shared" si="3"/>
        <v>MAGNİTMAGNİT MAVİ AMBALAJ 25 CM 260G</v>
      </c>
    </row>
    <row r="103" spans="1:30" ht="39.75" hidden="1" customHeight="1" x14ac:dyDescent="0.25">
      <c r="A103" s="9" t="s">
        <v>218</v>
      </c>
      <c r="B103" s="88" t="s">
        <v>90</v>
      </c>
      <c r="C103" s="89">
        <f>IF(B103="","",VLOOKUP(AD103,Varsayımlar!$B:$Q,3,0))</f>
        <v>8698829380698</v>
      </c>
      <c r="D103" s="89" t="s">
        <v>262</v>
      </c>
      <c r="E103" s="85" t="s">
        <v>91</v>
      </c>
      <c r="F103" s="9"/>
      <c r="G103" s="9"/>
      <c r="H103" s="90" t="str">
        <f>IF(B103="","",VLOOKUP(AD103,Varsayımlar!$B:$Q,5,0))</f>
        <v>MAGNİT MAVİ AMBALAJ 25CM</v>
      </c>
      <c r="I103" s="90">
        <f>IF(B103="","",VLOOKUP(AD103,Varsayımlar!B:T,19,0))</f>
        <v>0</v>
      </c>
      <c r="J103" s="90" t="str">
        <f>IF(B103="","",VLOOKUP(AD103,Varsayımlar!$B:$Q,6,0))</f>
        <v>SADE</v>
      </c>
      <c r="K103" s="9">
        <v>2016</v>
      </c>
      <c r="L103" s="9"/>
      <c r="M103" s="9">
        <f>IFERROR(IF(B103="","",K103/VLOOKUP(AD103,Varsayımlar!B:R,17,0)),"")</f>
        <v>24</v>
      </c>
      <c r="N103" s="9"/>
      <c r="O103" s="9"/>
      <c r="P103" s="90">
        <f>IF(B103="","",VLOOKUP(AD103,Varsayımlar!$B:$Q,7,0)*K103)</f>
        <v>60480</v>
      </c>
      <c r="Q103" s="90">
        <f>IF(B103="","",VLOOKUP(AD103,Varsayımlar!$B:$Q,8,0))</f>
        <v>25</v>
      </c>
      <c r="R103" s="90" t="str">
        <f>IF(B103="","",VLOOKUP(AD103,Varsayımlar!$B:$Q,9,0))</f>
        <v>SOFT</v>
      </c>
      <c r="S103" s="90">
        <f>IF(B103="","",VLOOKUP(AD103,Varsayımlar!$B:$Q,10,0))</f>
        <v>4</v>
      </c>
      <c r="T103" s="90">
        <f>IF(B103="","",VLOOKUP(AD103,Varsayımlar!$B:$Q,11,0))</f>
        <v>30</v>
      </c>
      <c r="U103" s="90">
        <f>IF(B103="","",VLOOKUP(AD103,Varsayımlar!$B:$Q,12,0))</f>
        <v>260</v>
      </c>
      <c r="V103" s="90" t="str">
        <f>IF(B103="","",VLOOKUP(AD103,Varsayımlar!$B:$Q,13,0))</f>
        <v>YURTDIŞI</v>
      </c>
      <c r="W103" s="90">
        <f>IF(B103="","",VLOOKUP(AD103,Varsayımlar!$B:$Q,14,0))</f>
        <v>9</v>
      </c>
      <c r="X103" s="9"/>
      <c r="Y103" s="9"/>
      <c r="Z103" s="9"/>
      <c r="AA103" s="90" t="str">
        <f>IF(B103="","",VLOOKUP(AD103,Varsayımlar!$B:$Q,15,0))</f>
        <v>25CM TURUNCU KOLİ-SOL ÜST DİKDÖRTGENE ÜRETİM TARİHİ BASILACAK</v>
      </c>
      <c r="AB103" s="90" t="str">
        <f>IF(B103="","",VLOOKUP(AD103,Varsayımlar!$B:$Q,16,0))</f>
        <v>24-26 CM</v>
      </c>
      <c r="AC103" s="90">
        <f>IF(B103="","",VLOOKUP(Sayfa2!AD90,Varsayımlar!B:S,18,0))</f>
        <v>0</v>
      </c>
      <c r="AD103" s="90" t="str">
        <f t="shared" si="3"/>
        <v>MAGNİTMAGNİT MAVİ AMBALAJ 25 CM 260G</v>
      </c>
    </row>
    <row r="104" spans="1:30" ht="39.75" hidden="1" customHeight="1" x14ac:dyDescent="0.25">
      <c r="A104" s="9" t="s">
        <v>219</v>
      </c>
      <c r="B104" s="88" t="s">
        <v>90</v>
      </c>
      <c r="C104" s="89">
        <f>IF(B104="","",VLOOKUP(AD104,Varsayımlar!$B:$Q,3,0))</f>
        <v>8698829380698</v>
      </c>
      <c r="D104" s="89" t="s">
        <v>266</v>
      </c>
      <c r="E104" s="85" t="s">
        <v>91</v>
      </c>
      <c r="F104" s="9"/>
      <c r="G104" s="9"/>
      <c r="H104" s="90" t="str">
        <f>IF(B104="","",VLOOKUP(AD104,Varsayımlar!$B:$Q,5,0))</f>
        <v>MAGNİT MAVİ AMBALAJ 25CM</v>
      </c>
      <c r="I104" s="90">
        <f>IF(B104="","",VLOOKUP(AD104,Varsayımlar!B:T,19,0))</f>
        <v>0</v>
      </c>
      <c r="J104" s="90" t="str">
        <f>IF(B104="","",VLOOKUP(AD104,Varsayımlar!$B:$Q,6,0))</f>
        <v>SADE</v>
      </c>
      <c r="K104" s="9">
        <v>2016</v>
      </c>
      <c r="L104" s="9"/>
      <c r="M104" s="9">
        <f>IFERROR(IF(B104="","",K104/VLOOKUP(AD104,Varsayımlar!B:R,17,0)),"")</f>
        <v>24</v>
      </c>
      <c r="N104" s="9"/>
      <c r="O104" s="9"/>
      <c r="P104" s="90">
        <f>IF(B104="","",VLOOKUP(AD104,Varsayımlar!$B:$Q,7,0)*K104)</f>
        <v>60480</v>
      </c>
      <c r="Q104" s="90">
        <f>IF(B104="","",VLOOKUP(AD104,Varsayımlar!$B:$Q,8,0))</f>
        <v>25</v>
      </c>
      <c r="R104" s="90" t="str">
        <f>IF(B104="","",VLOOKUP(AD104,Varsayımlar!$B:$Q,9,0))</f>
        <v>SOFT</v>
      </c>
      <c r="S104" s="90">
        <f>IF(B104="","",VLOOKUP(AD104,Varsayımlar!$B:$Q,10,0))</f>
        <v>4</v>
      </c>
      <c r="T104" s="90">
        <f>IF(B104="","",VLOOKUP(AD104,Varsayımlar!$B:$Q,11,0))</f>
        <v>30</v>
      </c>
      <c r="U104" s="90">
        <f>IF(B104="","",VLOOKUP(AD104,Varsayımlar!$B:$Q,12,0))</f>
        <v>260</v>
      </c>
      <c r="V104" s="90" t="str">
        <f>IF(B104="","",VLOOKUP(AD104,Varsayımlar!$B:$Q,13,0))</f>
        <v>YURTDIŞI</v>
      </c>
      <c r="W104" s="90">
        <f>IF(B104="","",VLOOKUP(AD104,Varsayımlar!$B:$Q,14,0))</f>
        <v>9</v>
      </c>
      <c r="X104" s="9"/>
      <c r="Y104" s="9"/>
      <c r="Z104" s="9"/>
      <c r="AA104" s="90" t="str">
        <f>IF(B104="","",VLOOKUP(AD104,Varsayımlar!$B:$Q,15,0))</f>
        <v>25CM TURUNCU KOLİ-SOL ÜST DİKDÖRTGENE ÜRETİM TARİHİ BASILACAK</v>
      </c>
      <c r="AB104" s="90" t="str">
        <f>IF(B104="","",VLOOKUP(AD104,Varsayımlar!$B:$Q,16,0))</f>
        <v>24-26 CM</v>
      </c>
      <c r="AC104" s="90">
        <f>IF(B104="","",VLOOKUP(Sayfa2!AD91,Varsayımlar!B:S,18,0))</f>
        <v>0</v>
      </c>
      <c r="AD104" s="90" t="str">
        <f t="shared" si="3"/>
        <v>MAGNİTMAGNİT MAVİ AMBALAJ 25 CM 260G</v>
      </c>
    </row>
    <row r="105" spans="1:30" ht="39.75" hidden="1" customHeight="1" x14ac:dyDescent="0.25">
      <c r="A105" s="9" t="s">
        <v>220</v>
      </c>
      <c r="B105" s="9" t="s">
        <v>79</v>
      </c>
      <c r="C105" s="10">
        <f>IF(B105="","",VLOOKUP(AD105,Varsayımlar!$B:$Q,3,0))</f>
        <v>8698829380698</v>
      </c>
      <c r="D105" s="10"/>
      <c r="E105" s="85" t="s">
        <v>254</v>
      </c>
      <c r="F105" s="9"/>
      <c r="G105" s="9"/>
      <c r="H105" s="9" t="str">
        <f>IF(B105="","",VLOOKUP(AD105,Varsayımlar!$B:$Q,5,0))</f>
        <v>Manetka 20cm</v>
      </c>
      <c r="I105" s="9">
        <f>IF(B105="","",VLOOKUP(AD105,Varsayımlar!B:T,19,0))</f>
        <v>0</v>
      </c>
      <c r="J105" s="9" t="str">
        <f>IF(B105="","",VLOOKUP(AD105,Varsayımlar!$B:$Q,6,0))</f>
        <v>SADE</v>
      </c>
      <c r="K105" s="9">
        <v>7200</v>
      </c>
      <c r="L105" s="9"/>
      <c r="M105" s="9">
        <f>IFERROR(IF(B105="","",K105/VLOOKUP(AD105,Varsayımlar!B:R,17,0)),"")</f>
        <v>32</v>
      </c>
      <c r="N105" s="9"/>
      <c r="O105" s="9"/>
      <c r="P105" s="9">
        <f>IF(B105="","",VLOOKUP(AD105,Varsayımlar!$B:$Q,7,0)*K105)</f>
        <v>100800</v>
      </c>
      <c r="Q105" s="9">
        <f>IF(B105="","",VLOOKUP(AD105,Varsayımlar!$B:$Q,8,0))</f>
        <v>20</v>
      </c>
      <c r="R105" s="9" t="str">
        <f>IF(B105="","",VLOOKUP(AD105,Varsayımlar!$B:$Q,9,0))</f>
        <v>Irak Soft</v>
      </c>
      <c r="S105" s="9">
        <f>IF(B105="","",VLOOKUP(AD105,Varsayımlar!$B:$Q,10,0))</f>
        <v>4</v>
      </c>
      <c r="T105" s="9">
        <f>IF(B105="","",VLOOKUP(AD105,Varsayımlar!$B:$Q,11,0))</f>
        <v>14</v>
      </c>
      <c r="U105" s="9">
        <f>IF(B105="","",VLOOKUP(AD105,Varsayımlar!$B:$Q,12,0))</f>
        <v>166</v>
      </c>
      <c r="V105" s="9" t="str">
        <f>IF(B105="","",VLOOKUP(AD105,Varsayımlar!$B:$Q,13,0))</f>
        <v>YURTDIŞI</v>
      </c>
      <c r="W105" s="9">
        <f>IF(B105="","",VLOOKUP(AD105,Varsayımlar!$B:$Q,14,0))</f>
        <v>6</v>
      </c>
      <c r="X105" s="9"/>
      <c r="Y105" s="9"/>
      <c r="Z105" s="9"/>
      <c r="AA105" s="9" t="str">
        <f>IF(B105="","",VLOOKUP(AD105,Varsayımlar!$B:$Q,15,0))</f>
        <v>Kare Koli-Üretim Tarihli Etiket</v>
      </c>
      <c r="AB105" s="9" t="str">
        <f>IF(B105="","",VLOOKUP(AD105,Varsayımlar!$B:$Q,16,0))</f>
        <v>19-21 cm</v>
      </c>
      <c r="AC105" s="9">
        <f>IF(B105="","",VLOOKUP(Sayfa2!AD92,Varsayımlar!B:S,18,0))</f>
        <v>0</v>
      </c>
      <c r="AD105" s="9" t="str">
        <f t="shared" si="3"/>
        <v>LLC KOTORManetka 20cm 4 pcs 166g</v>
      </c>
    </row>
    <row r="106" spans="1:30" ht="39.75" hidden="1" customHeight="1" x14ac:dyDescent="0.25">
      <c r="A106" s="9" t="s">
        <v>221</v>
      </c>
      <c r="B106" s="88" t="s">
        <v>79</v>
      </c>
      <c r="C106" s="89">
        <f>IF(B106="","",VLOOKUP(AD106,Varsayımlar!$B:$Q,3,0))</f>
        <v>8698829380698</v>
      </c>
      <c r="D106" s="89"/>
      <c r="E106" s="85" t="s">
        <v>85</v>
      </c>
      <c r="F106" s="9"/>
      <c r="G106" s="9"/>
      <c r="H106" s="90" t="str">
        <f>IF(B106="","",VLOOKUP(AD106,Varsayımlar!$B:$Q,5,0))</f>
        <v xml:space="preserve">MANETKA PEYNİRLİ 25 CM </v>
      </c>
      <c r="I106" s="90">
        <f>IF(B106="","",VLOOKUP(AD106,Varsayımlar!B:T,19,0))</f>
        <v>0</v>
      </c>
      <c r="J106" s="90" t="str">
        <f>IF(B106="","",VLOOKUP(AD106,Varsayımlar!$B:$Q,6,0))</f>
        <v>PEYNİRLİ</v>
      </c>
      <c r="K106" s="9">
        <v>2496</v>
      </c>
      <c r="L106" s="9"/>
      <c r="M106" s="9">
        <f>IFERROR(IF(B106="","",K106/VLOOKUP(AD106,Varsayımlar!B:R,17,0)),"")</f>
        <v>32</v>
      </c>
      <c r="N106" s="9"/>
      <c r="O106" s="9"/>
      <c r="P106" s="90">
        <f>IF(B106="","",VLOOKUP(AD106,Varsayımlar!$B:$Q,7,0)*K106)</f>
        <v>74880</v>
      </c>
      <c r="Q106" s="90">
        <f>IF(B106="","",VLOOKUP(AD106,Varsayımlar!$B:$Q,8,0))</f>
        <v>25</v>
      </c>
      <c r="R106" s="90" t="str">
        <f>IF(B106="","",VLOOKUP(AD106,Varsayımlar!$B:$Q,9,0))</f>
        <v>SOFT-AT</v>
      </c>
      <c r="S106" s="90">
        <f>IF(B106="","",VLOOKUP(AD106,Varsayımlar!$B:$Q,10,0))</f>
        <v>4</v>
      </c>
      <c r="T106" s="90">
        <f>IF(B106="","",VLOOKUP(AD106,Varsayımlar!$B:$Q,11,0))</f>
        <v>30</v>
      </c>
      <c r="U106" s="90">
        <f>IF(B106="","",VLOOKUP(AD106,Varsayımlar!$B:$Q,12,0))</f>
        <v>250</v>
      </c>
      <c r="V106" s="90" t="str">
        <f>IF(B106="","",VLOOKUP(AD106,Varsayımlar!$B:$Q,13,0))</f>
        <v>YURTDIŞI</v>
      </c>
      <c r="W106" s="90">
        <f>IF(B106="","",VLOOKUP(AD106,Varsayımlar!$B:$Q,14,0))</f>
        <v>6</v>
      </c>
      <c r="X106" s="9"/>
      <c r="Y106" s="9"/>
      <c r="Z106" s="9"/>
      <c r="AA106" s="90" t="str">
        <f>IF(B106="","",VLOOKUP(AD106,Varsayımlar!$B:$Q,15,0))</f>
        <v>KIRMIZI KOLİ-TARİHLİ KOLİ ETİKETİ</v>
      </c>
      <c r="AB106" s="90" t="str">
        <f>IF(B106="","",VLOOKUP(AD106,Varsayımlar!$B:$Q,16,0))</f>
        <v>24-26 CM</v>
      </c>
      <c r="AC106" s="90">
        <f>IF(B106="","",VLOOKUP(Sayfa2!AD93,Varsayımlar!B:S,18,0))</f>
        <v>0</v>
      </c>
      <c r="AD106" s="90" t="str">
        <f t="shared" si="3"/>
        <v>LLC KOTORMANETKA PEYNİRLİ 25CM</v>
      </c>
    </row>
    <row r="107" spans="1:30" ht="39.75" hidden="1" customHeight="1" x14ac:dyDescent="0.25">
      <c r="A107" s="9" t="s">
        <v>222</v>
      </c>
      <c r="B107" s="9" t="s">
        <v>79</v>
      </c>
      <c r="C107" s="10">
        <f>IF(B107="","",VLOOKUP(AD107,Varsayımlar!$B:$Q,3,0))</f>
        <v>8698829380698</v>
      </c>
      <c r="D107" s="10"/>
      <c r="E107" s="85" t="s">
        <v>254</v>
      </c>
      <c r="F107" s="9"/>
      <c r="G107" s="9"/>
      <c r="H107" s="9" t="str">
        <f>IF(B107="","",VLOOKUP(AD107,Varsayımlar!$B:$Q,5,0))</f>
        <v>Manetka 20cm</v>
      </c>
      <c r="I107" s="9">
        <f>IF(B107="","",VLOOKUP(AD107,Varsayımlar!B:T,19,0))</f>
        <v>0</v>
      </c>
      <c r="J107" s="9" t="str">
        <f>IF(B107="","",VLOOKUP(AD107,Varsayımlar!$B:$Q,6,0))</f>
        <v>SADE</v>
      </c>
      <c r="K107" s="9">
        <v>7200</v>
      </c>
      <c r="L107" s="9"/>
      <c r="M107" s="9">
        <f>IFERROR(IF(B107="","",K107/VLOOKUP(AD107,Varsayımlar!B:R,17,0)),"")</f>
        <v>32</v>
      </c>
      <c r="N107" s="9"/>
      <c r="O107" s="9"/>
      <c r="P107" s="9">
        <f>IF(B107="","",VLOOKUP(AD107,Varsayımlar!$B:$Q,7,0)*K107)</f>
        <v>100800</v>
      </c>
      <c r="Q107" s="9">
        <f>IF(B107="","",VLOOKUP(AD107,Varsayımlar!$B:$Q,8,0))</f>
        <v>20</v>
      </c>
      <c r="R107" s="9" t="str">
        <f>IF(B107="","",VLOOKUP(AD107,Varsayımlar!$B:$Q,9,0))</f>
        <v>Irak Soft</v>
      </c>
      <c r="S107" s="9">
        <f>IF(B107="","",VLOOKUP(AD107,Varsayımlar!$B:$Q,10,0))</f>
        <v>4</v>
      </c>
      <c r="T107" s="9">
        <f>IF(B107="","",VLOOKUP(AD107,Varsayımlar!$B:$Q,11,0))</f>
        <v>14</v>
      </c>
      <c r="U107" s="9">
        <f>IF(B107="","",VLOOKUP(AD107,Varsayımlar!$B:$Q,12,0))</f>
        <v>166</v>
      </c>
      <c r="V107" s="9" t="str">
        <f>IF(B107="","",VLOOKUP(AD107,Varsayımlar!$B:$Q,13,0))</f>
        <v>YURTDIŞI</v>
      </c>
      <c r="W107" s="9">
        <f>IF(B107="","",VLOOKUP(AD107,Varsayımlar!$B:$Q,14,0))</f>
        <v>6</v>
      </c>
      <c r="X107" s="9"/>
      <c r="Y107" s="9"/>
      <c r="Z107" s="9"/>
      <c r="AA107" s="9" t="str">
        <f>IF(B107="","",VLOOKUP(AD107,Varsayımlar!$B:$Q,15,0))</f>
        <v>Kare Koli-Üretim Tarihli Etiket</v>
      </c>
      <c r="AB107" s="9" t="str">
        <f>IF(B107="","",VLOOKUP(AD107,Varsayımlar!$B:$Q,16,0))</f>
        <v>19-21 cm</v>
      </c>
      <c r="AC107" s="9">
        <f>IF(B107="","",VLOOKUP(Sayfa2!AD94,Varsayımlar!B:S,18,0))</f>
        <v>0</v>
      </c>
      <c r="AD107" s="9" t="str">
        <f t="shared" si="3"/>
        <v>LLC KOTORManetka 20cm 4 pcs 166g</v>
      </c>
    </row>
    <row r="108" spans="1:30" ht="39.75" hidden="1" customHeight="1" x14ac:dyDescent="0.25">
      <c r="A108" s="9" t="s">
        <v>223</v>
      </c>
      <c r="B108" s="88" t="s">
        <v>79</v>
      </c>
      <c r="C108" s="89">
        <f>IF(B108="","",VLOOKUP(AD108,Varsayımlar!$B:$Q,3,0))</f>
        <v>8698829380698</v>
      </c>
      <c r="D108" s="89"/>
      <c r="E108" s="85" t="s">
        <v>85</v>
      </c>
      <c r="F108" s="9"/>
      <c r="G108" s="9"/>
      <c r="H108" s="90" t="str">
        <f>IF(B108="","",VLOOKUP(AD108,Varsayımlar!$B:$Q,5,0))</f>
        <v xml:space="preserve">MANETKA PEYNİRLİ 25 CM </v>
      </c>
      <c r="I108" s="90">
        <f>IF(B108="","",VLOOKUP(AD108,Varsayımlar!B:T,19,0))</f>
        <v>0</v>
      </c>
      <c r="J108" s="90" t="str">
        <f>IF(B108="","",VLOOKUP(AD108,Varsayımlar!$B:$Q,6,0))</f>
        <v>PEYNİRLİ</v>
      </c>
      <c r="K108" s="9">
        <v>2496</v>
      </c>
      <c r="L108" s="9"/>
      <c r="M108" s="9">
        <f>IFERROR(IF(B108="","",K108/VLOOKUP(AD108,Varsayımlar!B:R,17,0)),"")</f>
        <v>32</v>
      </c>
      <c r="N108" s="9"/>
      <c r="O108" s="9"/>
      <c r="P108" s="90">
        <f>IF(B108="","",VLOOKUP(AD108,Varsayımlar!$B:$Q,7,0)*K108)</f>
        <v>74880</v>
      </c>
      <c r="Q108" s="90">
        <f>IF(B108="","",VLOOKUP(AD108,Varsayımlar!$B:$Q,8,0))</f>
        <v>25</v>
      </c>
      <c r="R108" s="90" t="str">
        <f>IF(B108="","",VLOOKUP(AD108,Varsayımlar!$B:$Q,9,0))</f>
        <v>SOFT-AT</v>
      </c>
      <c r="S108" s="90">
        <f>IF(B108="","",VLOOKUP(AD108,Varsayımlar!$B:$Q,10,0))</f>
        <v>4</v>
      </c>
      <c r="T108" s="90">
        <f>IF(B108="","",VLOOKUP(AD108,Varsayımlar!$B:$Q,11,0))</f>
        <v>30</v>
      </c>
      <c r="U108" s="90">
        <f>IF(B108="","",VLOOKUP(AD108,Varsayımlar!$B:$Q,12,0))</f>
        <v>250</v>
      </c>
      <c r="V108" s="90" t="str">
        <f>IF(B108="","",VLOOKUP(AD108,Varsayımlar!$B:$Q,13,0))</f>
        <v>YURTDIŞI</v>
      </c>
      <c r="W108" s="90">
        <f>IF(B108="","",VLOOKUP(AD108,Varsayımlar!$B:$Q,14,0))</f>
        <v>6</v>
      </c>
      <c r="X108" s="9"/>
      <c r="Y108" s="9"/>
      <c r="Z108" s="9"/>
      <c r="AA108" s="90" t="str">
        <f>IF(B108="","",VLOOKUP(AD108,Varsayımlar!$B:$Q,15,0))</f>
        <v>KIRMIZI KOLİ-TARİHLİ KOLİ ETİKETİ</v>
      </c>
      <c r="AB108" s="90" t="str">
        <f>IF(B108="","",VLOOKUP(AD108,Varsayımlar!$B:$Q,16,0))</f>
        <v>24-26 CM</v>
      </c>
      <c r="AC108" s="90">
        <f>IF(B108="","",VLOOKUP(Sayfa2!AD95,Varsayımlar!B:S,18,0))</f>
        <v>0</v>
      </c>
      <c r="AD108" s="90" t="str">
        <f t="shared" si="3"/>
        <v>LLC KOTORMANETKA PEYNİRLİ 25CM</v>
      </c>
    </row>
    <row r="109" spans="1:30" ht="39.75" hidden="1" customHeight="1" x14ac:dyDescent="0.25">
      <c r="A109" s="9" t="s">
        <v>224</v>
      </c>
      <c r="B109" s="9" t="s">
        <v>79</v>
      </c>
      <c r="C109" s="10">
        <f>IF(B109="","",VLOOKUP(AD109,Varsayımlar!$B:$Q,3,0))</f>
        <v>8698829380698</v>
      </c>
      <c r="D109" s="10"/>
      <c r="E109" s="85" t="s">
        <v>254</v>
      </c>
      <c r="F109" s="9"/>
      <c r="G109" s="9"/>
      <c r="H109" s="9" t="str">
        <f>IF(B109="","",VLOOKUP(AD109,Varsayımlar!$B:$Q,5,0))</f>
        <v>Manetka 20cm</v>
      </c>
      <c r="I109" s="9">
        <f>IF(B109="","",VLOOKUP(AD109,Varsayımlar!B:T,19,0))</f>
        <v>0</v>
      </c>
      <c r="J109" s="9" t="str">
        <f>IF(B109="","",VLOOKUP(AD109,Varsayımlar!$B:$Q,6,0))</f>
        <v>SADE</v>
      </c>
      <c r="K109" s="9">
        <v>7200</v>
      </c>
      <c r="L109" s="9"/>
      <c r="M109" s="9">
        <f>IFERROR(IF(B109="","",K109/VLOOKUP(AD109,Varsayımlar!B:R,17,0)),"")</f>
        <v>32</v>
      </c>
      <c r="N109" s="9"/>
      <c r="O109" s="9"/>
      <c r="P109" s="9">
        <f>IF(B109="","",VLOOKUP(AD109,Varsayımlar!$B:$Q,7,0)*K109)</f>
        <v>100800</v>
      </c>
      <c r="Q109" s="9">
        <f>IF(B109="","",VLOOKUP(AD109,Varsayımlar!$B:$Q,8,0))</f>
        <v>20</v>
      </c>
      <c r="R109" s="9" t="str">
        <f>IF(B109="","",VLOOKUP(AD109,Varsayımlar!$B:$Q,9,0))</f>
        <v>Irak Soft</v>
      </c>
      <c r="S109" s="9">
        <f>IF(B109="","",VLOOKUP(AD109,Varsayımlar!$B:$Q,10,0))</f>
        <v>4</v>
      </c>
      <c r="T109" s="9">
        <f>IF(B109="","",VLOOKUP(AD109,Varsayımlar!$B:$Q,11,0))</f>
        <v>14</v>
      </c>
      <c r="U109" s="9">
        <f>IF(B109="","",VLOOKUP(AD109,Varsayımlar!$B:$Q,12,0))</f>
        <v>166</v>
      </c>
      <c r="V109" s="9" t="str">
        <f>IF(B109="","",VLOOKUP(AD109,Varsayımlar!$B:$Q,13,0))</f>
        <v>YURTDIŞI</v>
      </c>
      <c r="W109" s="9">
        <f>IF(B109="","",VLOOKUP(AD109,Varsayımlar!$B:$Q,14,0))</f>
        <v>6</v>
      </c>
      <c r="X109" s="9"/>
      <c r="Y109" s="9"/>
      <c r="Z109" s="9"/>
      <c r="AA109" s="9" t="str">
        <f>IF(B109="","",VLOOKUP(AD109,Varsayımlar!$B:$Q,15,0))</f>
        <v>Kare Koli-Üretim Tarihli Etiket</v>
      </c>
      <c r="AB109" s="9" t="str">
        <f>IF(B109="","",VLOOKUP(AD109,Varsayımlar!$B:$Q,16,0))</f>
        <v>19-21 cm</v>
      </c>
      <c r="AC109" s="9">
        <f>IF(B109="","",VLOOKUP(Sayfa2!AD96,Varsayımlar!B:S,18,0))</f>
        <v>0</v>
      </c>
      <c r="AD109" s="9" t="str">
        <f t="shared" si="3"/>
        <v>LLC KOTORManetka 20cm 4 pcs 166g</v>
      </c>
    </row>
    <row r="110" spans="1:30" ht="39.75" hidden="1" customHeight="1" x14ac:dyDescent="0.25">
      <c r="A110" s="9" t="s">
        <v>225</v>
      </c>
      <c r="B110" s="88" t="s">
        <v>79</v>
      </c>
      <c r="C110" s="89">
        <f>IF(B110="","",VLOOKUP(AD110,Varsayımlar!$B:$Q,3,0))</f>
        <v>8698829380698</v>
      </c>
      <c r="D110" s="89"/>
      <c r="E110" s="85" t="s">
        <v>254</v>
      </c>
      <c r="F110" s="9"/>
      <c r="G110" s="9"/>
      <c r="H110" s="90" t="str">
        <f>IF(B110="","",VLOOKUP(AD110,Varsayımlar!$B:$Q,5,0))</f>
        <v>Manetka 20cm</v>
      </c>
      <c r="I110" s="90">
        <f>IF(B110="","",VLOOKUP(AD110,Varsayımlar!B:T,19,0))</f>
        <v>0</v>
      </c>
      <c r="J110" s="90" t="str">
        <f>IF(B110="","",VLOOKUP(AD110,Varsayımlar!$B:$Q,6,0))</f>
        <v>SADE</v>
      </c>
      <c r="K110" s="9">
        <v>7200</v>
      </c>
      <c r="L110" s="9"/>
      <c r="M110" s="9">
        <f>IFERROR(IF(B110="","",K110/VLOOKUP(AD110,Varsayımlar!B:R,17,0)),"")</f>
        <v>32</v>
      </c>
      <c r="N110" s="9"/>
      <c r="O110" s="9"/>
      <c r="P110" s="90">
        <f>IF(B110="","",VLOOKUP(AD110,Varsayımlar!$B:$Q,7,0)*K110)</f>
        <v>100800</v>
      </c>
      <c r="Q110" s="90">
        <f>IF(B110="","",VLOOKUP(AD110,Varsayımlar!$B:$Q,8,0))</f>
        <v>20</v>
      </c>
      <c r="R110" s="90" t="str">
        <f>IF(B110="","",VLOOKUP(AD110,Varsayımlar!$B:$Q,9,0))</f>
        <v>Irak Soft</v>
      </c>
      <c r="S110" s="90">
        <f>IF(B110="","",VLOOKUP(AD110,Varsayımlar!$B:$Q,10,0))</f>
        <v>4</v>
      </c>
      <c r="T110" s="90">
        <f>IF(B110="","",VLOOKUP(AD110,Varsayımlar!$B:$Q,11,0))</f>
        <v>14</v>
      </c>
      <c r="U110" s="90">
        <f>IF(B110="","",VLOOKUP(AD110,Varsayımlar!$B:$Q,12,0))</f>
        <v>166</v>
      </c>
      <c r="V110" s="90" t="str">
        <f>IF(B110="","",VLOOKUP(AD110,Varsayımlar!$B:$Q,13,0))</f>
        <v>YURTDIŞI</v>
      </c>
      <c r="W110" s="90">
        <f>IF(B110="","",VLOOKUP(AD110,Varsayımlar!$B:$Q,14,0))</f>
        <v>6</v>
      </c>
      <c r="X110" s="9"/>
      <c r="Y110" s="9"/>
      <c r="Z110" s="9"/>
      <c r="AA110" s="90" t="str">
        <f>IF(B110="","",VLOOKUP(AD110,Varsayımlar!$B:$Q,15,0))</f>
        <v>Kare Koli-Üretim Tarihli Etiket</v>
      </c>
      <c r="AB110" s="90" t="str">
        <f>IF(B110="","",VLOOKUP(AD110,Varsayımlar!$B:$Q,16,0))</f>
        <v>19-21 cm</v>
      </c>
      <c r="AC110" s="90">
        <f>IF(B110="","",VLOOKUP(Sayfa2!AD97,Varsayımlar!B:S,18,0))</f>
        <v>0</v>
      </c>
      <c r="AD110" s="90" t="str">
        <f t="shared" si="3"/>
        <v>LLC KOTORManetka 20cm 4 pcs 166g</v>
      </c>
    </row>
    <row r="111" spans="1:30" ht="39.75" hidden="1" customHeight="1" x14ac:dyDescent="0.25">
      <c r="A111" s="9" t="s">
        <v>226</v>
      </c>
      <c r="B111" s="9" t="s">
        <v>79</v>
      </c>
      <c r="C111" s="10">
        <f>IF(B111="","",VLOOKUP(AD111,Varsayımlar!$B:$Q,3,0))</f>
        <v>8698829380698</v>
      </c>
      <c r="D111" s="10"/>
      <c r="E111" s="85" t="s">
        <v>85</v>
      </c>
      <c r="F111" s="9"/>
      <c r="G111" s="9"/>
      <c r="H111" s="9" t="str">
        <f>IF(B111="","",VLOOKUP(AD111,Varsayımlar!$B:$Q,5,0))</f>
        <v xml:space="preserve">MANETKA PEYNİRLİ 25 CM </v>
      </c>
      <c r="I111" s="9">
        <f>IF(B111="","",VLOOKUP(AD111,Varsayımlar!B:T,19,0))</f>
        <v>0</v>
      </c>
      <c r="J111" s="9" t="str">
        <f>IF(B111="","",VLOOKUP(AD111,Varsayımlar!$B:$Q,6,0))</f>
        <v>PEYNİRLİ</v>
      </c>
      <c r="K111" s="9">
        <v>2496</v>
      </c>
      <c r="L111" s="9"/>
      <c r="M111" s="9">
        <f>IFERROR(IF(B111="","",K111/VLOOKUP(AD111,Varsayımlar!B:R,17,0)),"")</f>
        <v>32</v>
      </c>
      <c r="N111" s="9"/>
      <c r="O111" s="9"/>
      <c r="P111" s="9">
        <f>IF(B111="","",VLOOKUP(AD111,Varsayımlar!$B:$Q,7,0)*K111)</f>
        <v>74880</v>
      </c>
      <c r="Q111" s="9">
        <f>IF(B111="","",VLOOKUP(AD111,Varsayımlar!$B:$Q,8,0))</f>
        <v>25</v>
      </c>
      <c r="R111" s="9" t="str">
        <f>IF(B111="","",VLOOKUP(AD111,Varsayımlar!$B:$Q,9,0))</f>
        <v>SOFT-AT</v>
      </c>
      <c r="S111" s="9">
        <f>IF(B111="","",VLOOKUP(AD111,Varsayımlar!$B:$Q,10,0))</f>
        <v>4</v>
      </c>
      <c r="T111" s="9">
        <f>IF(B111="","",VLOOKUP(AD111,Varsayımlar!$B:$Q,11,0))</f>
        <v>30</v>
      </c>
      <c r="U111" s="9">
        <f>IF(B111="","",VLOOKUP(AD111,Varsayımlar!$B:$Q,12,0))</f>
        <v>250</v>
      </c>
      <c r="V111" s="9" t="str">
        <f>IF(B111="","",VLOOKUP(AD111,Varsayımlar!$B:$Q,13,0))</f>
        <v>YURTDIŞI</v>
      </c>
      <c r="W111" s="9">
        <f>IF(B111="","",VLOOKUP(AD111,Varsayımlar!$B:$Q,14,0))</f>
        <v>6</v>
      </c>
      <c r="X111" s="9"/>
      <c r="Y111" s="9"/>
      <c r="Z111" s="9"/>
      <c r="AA111" s="9" t="str">
        <f>IF(B111="","",VLOOKUP(AD111,Varsayımlar!$B:$Q,15,0))</f>
        <v>KIRMIZI KOLİ-TARİHLİ KOLİ ETİKETİ</v>
      </c>
      <c r="AB111" s="9" t="str">
        <f>IF(B111="","",VLOOKUP(AD111,Varsayımlar!$B:$Q,16,0))</f>
        <v>24-26 CM</v>
      </c>
      <c r="AC111" s="9">
        <f>IF(B111="","",VLOOKUP(Sayfa2!AD98,Varsayımlar!B:S,18,0))</f>
        <v>0</v>
      </c>
      <c r="AD111" s="9" t="str">
        <f t="shared" si="3"/>
        <v>LLC KOTORMANETKA PEYNİRLİ 25CM</v>
      </c>
    </row>
    <row r="112" spans="1:30" hidden="1" x14ac:dyDescent="0.25">
      <c r="A112" s="9"/>
      <c r="B112" s="9"/>
      <c r="C112" s="10" t="str">
        <f>IF(B112="","",VLOOKUP(AD112,Varsayımlar!$B:$Q,3,0))</f>
        <v/>
      </c>
      <c r="D112" s="10"/>
      <c r="E112" s="10"/>
      <c r="F112" s="9"/>
      <c r="G112" s="9"/>
      <c r="H112" s="9" t="str">
        <f>IF(B112="","",VLOOKUP(AD112,Varsayımlar!$B:$Q,5,0))</f>
        <v/>
      </c>
      <c r="I112" s="9" t="str">
        <f>IF(B112="","",VLOOKUP(AD112,Varsayımlar!B:T,19,0))</f>
        <v/>
      </c>
      <c r="J112" s="9" t="str">
        <f>IF(B112="","",VLOOKUP(AD112,Varsayımlar!$B:$Q,6,0))</f>
        <v/>
      </c>
      <c r="K112" s="9"/>
      <c r="L112" s="9"/>
      <c r="M112" s="9"/>
      <c r="N112" s="9"/>
      <c r="O112" s="9"/>
      <c r="P112" s="9" t="str">
        <f>IF(B112="","",VLOOKUP(AD112,Varsayımlar!$B:$Q,7,0)*K112)</f>
        <v/>
      </c>
      <c r="Q112" s="9" t="str">
        <f>IF(B112="","",VLOOKUP(AD112,Varsayımlar!$B:$Q,8,0))</f>
        <v/>
      </c>
      <c r="R112" s="9" t="str">
        <f>IF(B112="","",VLOOKUP(AD112,Varsayımlar!$B:$Q,9,0))</f>
        <v/>
      </c>
      <c r="S112" s="9" t="str">
        <f>IF(B112="","",VLOOKUP(AD112,Varsayımlar!$B:$Q,10,0))</f>
        <v/>
      </c>
      <c r="T112" s="9" t="str">
        <f>IF(B112="","",VLOOKUP(AD112,Varsayımlar!$B:$Q,11,0))</f>
        <v/>
      </c>
      <c r="U112" s="9" t="str">
        <f>IF(B112="","",VLOOKUP(AD112,Varsayımlar!$B:$Q,12,0))</f>
        <v/>
      </c>
      <c r="V112" s="9" t="str">
        <f>IF(B112="","",VLOOKUP(AD112,Varsayımlar!$B:$Q,13,0))</f>
        <v/>
      </c>
      <c r="W112" s="9" t="str">
        <f>IF(B112="","",VLOOKUP(AD112,Varsayımlar!$B:$Q,14,0))</f>
        <v/>
      </c>
      <c r="X112" s="9"/>
      <c r="Y112" s="9"/>
      <c r="Z112" s="9"/>
      <c r="AA112" s="9" t="str">
        <f>IF(B112="","",VLOOKUP(AD112,Varsayımlar!$B:$Q,15,0))</f>
        <v/>
      </c>
      <c r="AB112" s="9" t="str">
        <f>IF(B112="","",VLOOKUP(AD112,Varsayımlar!$B:$Q,16,0))</f>
        <v/>
      </c>
      <c r="AC112" s="9" t="str">
        <f>IF(B112="","",VLOOKUP(Sayfa2!AD100,Varsayımlar!B:S,18,0))</f>
        <v/>
      </c>
      <c r="AD112" s="9" t="str">
        <f t="shared" si="3"/>
        <v/>
      </c>
    </row>
    <row r="113" spans="1:30" hidden="1" x14ac:dyDescent="0.25">
      <c r="A113" s="9"/>
      <c r="B113" s="88"/>
      <c r="C113" s="89" t="str">
        <f>IF(B113="","",VLOOKUP(AD113,Varsayımlar!$B:$Q,3,0))</f>
        <v/>
      </c>
      <c r="D113" s="89"/>
      <c r="E113" s="10"/>
      <c r="F113" s="9"/>
      <c r="G113" s="9"/>
      <c r="H113" s="90" t="str">
        <f>IF(B113="","",VLOOKUP(AD113,Varsayımlar!$B:$Q,5,0))</f>
        <v/>
      </c>
      <c r="I113" s="90" t="str">
        <f>IF(B113="","",VLOOKUP(AD113,Varsayımlar!B:T,19,0))</f>
        <v/>
      </c>
      <c r="J113" s="90" t="str">
        <f>IF(B113="","",VLOOKUP(AD113,Varsayımlar!$B:$Q,6,0))</f>
        <v/>
      </c>
      <c r="K113" s="9"/>
      <c r="L113" s="9"/>
      <c r="M113" s="9"/>
      <c r="N113" s="9"/>
      <c r="O113" s="9"/>
      <c r="P113" s="90" t="str">
        <f>IF(B113="","",VLOOKUP(AD113,Varsayımlar!$B:$Q,7,0)*K113)</f>
        <v/>
      </c>
      <c r="Q113" s="90" t="str">
        <f>IF(B113="","",VLOOKUP(AD113,Varsayımlar!$B:$Q,8,0))</f>
        <v/>
      </c>
      <c r="R113" s="90" t="str">
        <f>IF(B113="","",VLOOKUP(AD113,Varsayımlar!$B:$Q,9,0))</f>
        <v/>
      </c>
      <c r="S113" s="90" t="str">
        <f>IF(B113="","",VLOOKUP(AD113,Varsayımlar!$B:$Q,10,0))</f>
        <v/>
      </c>
      <c r="T113" s="90" t="str">
        <f>IF(B113="","",VLOOKUP(AD113,Varsayımlar!$B:$Q,11,0))</f>
        <v/>
      </c>
      <c r="U113" s="90" t="str">
        <f>IF(B113="","",VLOOKUP(AD113,Varsayımlar!$B:$Q,12,0))</f>
        <v/>
      </c>
      <c r="V113" s="90" t="str">
        <f>IF(B113="","",VLOOKUP(AD113,Varsayımlar!$B:$Q,13,0))</f>
        <v/>
      </c>
      <c r="W113" s="90" t="str">
        <f>IF(B113="","",VLOOKUP(AD113,Varsayımlar!$B:$Q,14,0))</f>
        <v/>
      </c>
      <c r="X113" s="9"/>
      <c r="Y113" s="9"/>
      <c r="Z113" s="9"/>
      <c r="AA113" s="90" t="str">
        <f>IF(B113="","",VLOOKUP(AD113,Varsayımlar!$B:$Q,15,0))</f>
        <v/>
      </c>
      <c r="AB113" s="90" t="str">
        <f>IF(B113="","",VLOOKUP(AD113,Varsayımlar!$B:$Q,16,0))</f>
        <v/>
      </c>
      <c r="AC113" s="90" t="str">
        <f>IF(B113="","",VLOOKUP(Sayfa2!AD101,Varsayımlar!B:S,18,0))</f>
        <v/>
      </c>
      <c r="AD113" s="90" t="str">
        <f t="shared" si="3"/>
        <v/>
      </c>
    </row>
    <row r="114" spans="1:30" hidden="1" x14ac:dyDescent="0.25">
      <c r="A114" s="9"/>
      <c r="B114" s="9"/>
      <c r="C114" s="10" t="str">
        <f>IF(B114="","",VLOOKUP(AD114,Varsayımlar!$B:$Q,3,0))</f>
        <v/>
      </c>
      <c r="D114" s="10"/>
      <c r="E114" s="10"/>
      <c r="F114" s="9"/>
      <c r="G114" s="9"/>
      <c r="H114" s="9" t="str">
        <f>IF(B114="","",VLOOKUP(AD114,Varsayımlar!$B:$Q,5,0))</f>
        <v/>
      </c>
      <c r="I114" s="9" t="str">
        <f>IF(B114="","",VLOOKUP(AD114,Varsayımlar!B:T,19,0))</f>
        <v/>
      </c>
      <c r="J114" s="9" t="str">
        <f>IF(B114="","",VLOOKUP(AD114,Varsayımlar!$B:$Q,6,0))</f>
        <v/>
      </c>
      <c r="K114" s="9"/>
      <c r="L114" s="9"/>
      <c r="M114" s="9"/>
      <c r="N114" s="9"/>
      <c r="O114" s="9"/>
      <c r="P114" s="9" t="str">
        <f>IF(B114="","",VLOOKUP(AD114,Varsayımlar!$B:$Q,7,0)*K114)</f>
        <v/>
      </c>
      <c r="Q114" s="9" t="str">
        <f>IF(B114="","",VLOOKUP(AD114,Varsayımlar!$B:$Q,8,0))</f>
        <v/>
      </c>
      <c r="R114" s="9" t="str">
        <f>IF(B114="","",VLOOKUP(AD114,Varsayımlar!$B:$Q,9,0))</f>
        <v/>
      </c>
      <c r="S114" s="9" t="str">
        <f>IF(B114="","",VLOOKUP(AD114,Varsayımlar!$B:$Q,10,0))</f>
        <v/>
      </c>
      <c r="T114" s="9" t="str">
        <f>IF(B114="","",VLOOKUP(AD114,Varsayımlar!$B:$Q,11,0))</f>
        <v/>
      </c>
      <c r="U114" s="9" t="str">
        <f>IF(B114="","",VLOOKUP(AD114,Varsayımlar!$B:$Q,12,0))</f>
        <v/>
      </c>
      <c r="V114" s="9" t="str">
        <f>IF(B114="","",VLOOKUP(AD114,Varsayımlar!$B:$Q,13,0))</f>
        <v/>
      </c>
      <c r="W114" s="9" t="str">
        <f>IF(B114="","",VLOOKUP(AD114,Varsayımlar!$B:$Q,14,0))</f>
        <v/>
      </c>
      <c r="X114" s="9"/>
      <c r="Y114" s="9"/>
      <c r="Z114" s="9"/>
      <c r="AA114" s="9" t="str">
        <f>IF(B114="","",VLOOKUP(AD114,Varsayımlar!$B:$Q,15,0))</f>
        <v/>
      </c>
      <c r="AB114" s="9" t="str">
        <f>IF(B114="","",VLOOKUP(AD114,Varsayımlar!$B:$Q,16,0))</f>
        <v/>
      </c>
      <c r="AC114" s="9" t="str">
        <f>IF(B114="","",VLOOKUP(Sayfa2!AD102,Varsayımlar!B:S,18,0))</f>
        <v/>
      </c>
      <c r="AD114" s="9" t="str">
        <f t="shared" si="3"/>
        <v/>
      </c>
    </row>
    <row r="115" spans="1:30" hidden="1" x14ac:dyDescent="0.25">
      <c r="A115" s="9"/>
      <c r="B115" s="88"/>
      <c r="C115" s="89" t="str">
        <f>IF(B115="","",VLOOKUP(AD115,Varsayımlar!$B:$Q,3,0))</f>
        <v/>
      </c>
      <c r="D115" s="89"/>
      <c r="E115" s="10"/>
      <c r="F115" s="9"/>
      <c r="G115" s="9"/>
      <c r="H115" s="90" t="str">
        <f>IF(B115="","",VLOOKUP(AD115,Varsayımlar!$B:$Q,5,0))</f>
        <v/>
      </c>
      <c r="I115" s="90" t="str">
        <f>IF(B115="","",VLOOKUP(AD115,Varsayımlar!B:T,19,0))</f>
        <v/>
      </c>
      <c r="J115" s="90" t="str">
        <f>IF(B115="","",VLOOKUP(AD115,Varsayımlar!$B:$Q,6,0))</f>
        <v/>
      </c>
      <c r="K115" s="9"/>
      <c r="L115" s="9"/>
      <c r="M115" s="9"/>
      <c r="N115" s="9"/>
      <c r="O115" s="9"/>
      <c r="P115" s="90" t="str">
        <f>IF(B115="","",VLOOKUP(AD115,Varsayımlar!$B:$Q,7,0)*K115)</f>
        <v/>
      </c>
      <c r="Q115" s="90" t="str">
        <f>IF(B115="","",VLOOKUP(AD115,Varsayımlar!$B:$Q,8,0))</f>
        <v/>
      </c>
      <c r="R115" s="90" t="str">
        <f>IF(B115="","",VLOOKUP(AD115,Varsayımlar!$B:$Q,9,0))</f>
        <v/>
      </c>
      <c r="S115" s="90" t="str">
        <f>IF(B115="","",VLOOKUP(AD115,Varsayımlar!$B:$Q,10,0))</f>
        <v/>
      </c>
      <c r="T115" s="90" t="str">
        <f>IF(B115="","",VLOOKUP(AD115,Varsayımlar!$B:$Q,11,0))</f>
        <v/>
      </c>
      <c r="U115" s="90" t="str">
        <f>IF(B115="","",VLOOKUP(AD115,Varsayımlar!$B:$Q,12,0))</f>
        <v/>
      </c>
      <c r="V115" s="90" t="str">
        <f>IF(B115="","",VLOOKUP(AD115,Varsayımlar!$B:$Q,13,0))</f>
        <v/>
      </c>
      <c r="W115" s="90" t="str">
        <f>IF(B115="","",VLOOKUP(AD115,Varsayımlar!$B:$Q,14,0))</f>
        <v/>
      </c>
      <c r="X115" s="9"/>
      <c r="Y115" s="9"/>
      <c r="Z115" s="9"/>
      <c r="AA115" s="90" t="str">
        <f>IF(B115="","",VLOOKUP(AD115,Varsayımlar!$B:$Q,15,0))</f>
        <v/>
      </c>
      <c r="AB115" s="90" t="str">
        <f>IF(B115="","",VLOOKUP(AD115,Varsayımlar!$B:$Q,16,0))</f>
        <v/>
      </c>
      <c r="AC115" s="90" t="str">
        <f>IF(B115="","",VLOOKUP(Sayfa2!AD103,Varsayımlar!B:S,18,0))</f>
        <v/>
      </c>
      <c r="AD115" s="90" t="str">
        <f t="shared" si="3"/>
        <v/>
      </c>
    </row>
    <row r="116" spans="1:30" hidden="1" x14ac:dyDescent="0.25">
      <c r="A116" s="9"/>
      <c r="B116" s="9"/>
      <c r="C116" s="10" t="str">
        <f>IF(B116="","",VLOOKUP(AD116,Varsayımlar!$B:$Q,3,0))</f>
        <v/>
      </c>
      <c r="D116" s="10"/>
      <c r="E116" s="10"/>
      <c r="F116" s="9"/>
      <c r="G116" s="9"/>
      <c r="H116" s="9" t="str">
        <f>IF(B116="","",VLOOKUP(AD116,Varsayımlar!$B:$Q,5,0))</f>
        <v/>
      </c>
      <c r="I116" s="9" t="str">
        <f>IF(B116="","",VLOOKUP(AD116,Varsayımlar!B:T,19,0))</f>
        <v/>
      </c>
      <c r="J116" s="9" t="str">
        <f>IF(B116="","",VLOOKUP(AD116,Varsayımlar!$B:$Q,6,0))</f>
        <v/>
      </c>
      <c r="K116" s="9"/>
      <c r="L116" s="9"/>
      <c r="M116" s="9"/>
      <c r="N116" s="9"/>
      <c r="O116" s="9"/>
      <c r="P116" s="9" t="str">
        <f>IF(B116="","",VLOOKUP(AD116,Varsayımlar!$B:$Q,7,0)*K116)</f>
        <v/>
      </c>
      <c r="Q116" s="9" t="str">
        <f>IF(B116="","",VLOOKUP(AD116,Varsayımlar!$B:$Q,8,0))</f>
        <v/>
      </c>
      <c r="R116" s="9" t="str">
        <f>IF(B116="","",VLOOKUP(AD116,Varsayımlar!$B:$Q,9,0))</f>
        <v/>
      </c>
      <c r="S116" s="9" t="str">
        <f>IF(B116="","",VLOOKUP(AD116,Varsayımlar!$B:$Q,10,0))</f>
        <v/>
      </c>
      <c r="T116" s="9" t="str">
        <f>IF(B116="","",VLOOKUP(AD116,Varsayımlar!$B:$Q,11,0))</f>
        <v/>
      </c>
      <c r="U116" s="9" t="str">
        <f>IF(B116="","",VLOOKUP(AD116,Varsayımlar!$B:$Q,12,0))</f>
        <v/>
      </c>
      <c r="V116" s="9" t="str">
        <f>IF(B116="","",VLOOKUP(AD116,Varsayımlar!$B:$Q,13,0))</f>
        <v/>
      </c>
      <c r="W116" s="9" t="str">
        <f>IF(B116="","",VLOOKUP(AD116,Varsayımlar!$B:$Q,14,0))</f>
        <v/>
      </c>
      <c r="X116" s="9"/>
      <c r="Y116" s="9"/>
      <c r="Z116" s="9"/>
      <c r="AA116" s="9" t="str">
        <f>IF(B116="","",VLOOKUP(AD116,Varsayımlar!$B:$Q,15,0))</f>
        <v/>
      </c>
      <c r="AB116" s="9" t="str">
        <f>IF(B116="","",VLOOKUP(AD116,Varsayımlar!$B:$Q,16,0))</f>
        <v/>
      </c>
      <c r="AC116" s="9" t="str">
        <f>IF(B116="","",VLOOKUP(Sayfa2!AD104,Varsayımlar!B:S,18,0))</f>
        <v/>
      </c>
      <c r="AD116" s="9" t="str">
        <f t="shared" si="3"/>
        <v/>
      </c>
    </row>
    <row r="118" spans="1:30" x14ac:dyDescent="0.25"/>
    <row r="119" spans="1:30" x14ac:dyDescent="0.25"/>
    <row r="120" spans="1:30" x14ac:dyDescent="0.25"/>
    <row r="121" spans="1:30" x14ac:dyDescent="0.25"/>
    <row r="122" spans="1:30" x14ac:dyDescent="0.25"/>
    <row r="123" spans="1:30" x14ac:dyDescent="0.25"/>
    <row r="124" spans="1:30" x14ac:dyDescent="0.25"/>
    <row r="125" spans="1:30" x14ac:dyDescent="0.25"/>
    <row r="126" spans="1:30" x14ac:dyDescent="0.25"/>
    <row r="127" spans="1:30" x14ac:dyDescent="0.25"/>
    <row r="128" spans="1:30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1" x14ac:dyDescent="0.25"/>
    <row r="192" x14ac:dyDescent="0.25"/>
    <row r="193" x14ac:dyDescent="0.25"/>
    <row r="194" x14ac:dyDescent="0.25"/>
    <row r="195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7" x14ac:dyDescent="0.25"/>
    <row r="208" x14ac:dyDescent="0.25"/>
    <row r="209" x14ac:dyDescent="0.25"/>
    <row r="210" x14ac:dyDescent="0.25"/>
    <row r="211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3" x14ac:dyDescent="0.25"/>
    <row r="225" x14ac:dyDescent="0.25"/>
    <row r="226" x14ac:dyDescent="0.25"/>
    <row r="227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9" x14ac:dyDescent="0.25"/>
    <row r="241" x14ac:dyDescent="0.25"/>
    <row r="242" x14ac:dyDescent="0.25"/>
    <row r="243" x14ac:dyDescent="0.25"/>
    <row r="245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5" x14ac:dyDescent="0.25"/>
    <row r="257" x14ac:dyDescent="0.25"/>
    <row r="258" x14ac:dyDescent="0.25"/>
    <row r="259" x14ac:dyDescent="0.25"/>
    <row r="261" x14ac:dyDescent="0.25"/>
    <row r="263" x14ac:dyDescent="0.25"/>
    <row r="265" x14ac:dyDescent="0.25"/>
    <row r="266" x14ac:dyDescent="0.25"/>
    <row r="267" x14ac:dyDescent="0.25"/>
    <row r="268" x14ac:dyDescent="0.25"/>
    <row r="269" x14ac:dyDescent="0.25"/>
    <row r="271" x14ac:dyDescent="0.25"/>
    <row r="273" x14ac:dyDescent="0.25"/>
    <row r="274" x14ac:dyDescent="0.25"/>
    <row r="275" x14ac:dyDescent="0.25"/>
    <row r="277" x14ac:dyDescent="0.25"/>
    <row r="279" x14ac:dyDescent="0.25"/>
    <row r="281" x14ac:dyDescent="0.25"/>
    <row r="282" x14ac:dyDescent="0.25"/>
    <row r="283" x14ac:dyDescent="0.25"/>
    <row r="284" x14ac:dyDescent="0.25"/>
    <row r="285" x14ac:dyDescent="0.25"/>
    <row r="287" x14ac:dyDescent="0.25"/>
    <row r="289" x14ac:dyDescent="0.25"/>
    <row r="291" x14ac:dyDescent="0.25"/>
    <row r="293" x14ac:dyDescent="0.25"/>
    <row r="295" x14ac:dyDescent="0.25"/>
    <row r="297" x14ac:dyDescent="0.25"/>
    <row r="298" x14ac:dyDescent="0.25"/>
    <row r="299" x14ac:dyDescent="0.25"/>
    <row r="300" x14ac:dyDescent="0.25"/>
    <row r="301" x14ac:dyDescent="0.25"/>
    <row r="303" x14ac:dyDescent="0.25"/>
    <row r="305" x14ac:dyDescent="0.25"/>
    <row r="307" x14ac:dyDescent="0.25"/>
    <row r="309" x14ac:dyDescent="0.25"/>
    <row r="311" x14ac:dyDescent="0.25"/>
    <row r="313" x14ac:dyDescent="0.25"/>
    <row r="314" x14ac:dyDescent="0.25"/>
    <row r="315" x14ac:dyDescent="0.25"/>
    <row r="316" x14ac:dyDescent="0.25"/>
    <row r="317" x14ac:dyDescent="0.25"/>
    <row r="319" x14ac:dyDescent="0.25"/>
    <row r="321" x14ac:dyDescent="0.25"/>
    <row r="323" x14ac:dyDescent="0.25"/>
    <row r="325" x14ac:dyDescent="0.25"/>
    <row r="327" x14ac:dyDescent="0.25"/>
    <row r="329" x14ac:dyDescent="0.25"/>
    <row r="330" x14ac:dyDescent="0.25"/>
    <row r="331" x14ac:dyDescent="0.25"/>
    <row r="332" x14ac:dyDescent="0.25"/>
    <row r="333" x14ac:dyDescent="0.25"/>
    <row r="335" x14ac:dyDescent="0.25"/>
    <row r="337" x14ac:dyDescent="0.25"/>
    <row r="339" x14ac:dyDescent="0.25"/>
    <row r="341" x14ac:dyDescent="0.25"/>
    <row r="343" x14ac:dyDescent="0.25"/>
    <row r="345" x14ac:dyDescent="0.25"/>
    <row r="346" x14ac:dyDescent="0.25"/>
    <row r="347" x14ac:dyDescent="0.25"/>
    <row r="348" x14ac:dyDescent="0.25"/>
    <row r="349" x14ac:dyDescent="0.25"/>
    <row r="351" x14ac:dyDescent="0.25"/>
    <row r="353" x14ac:dyDescent="0.25"/>
    <row r="355" x14ac:dyDescent="0.25"/>
    <row r="357" x14ac:dyDescent="0.25"/>
    <row r="359" x14ac:dyDescent="0.25"/>
    <row r="361" x14ac:dyDescent="0.25"/>
    <row r="362" x14ac:dyDescent="0.25"/>
    <row r="363" x14ac:dyDescent="0.25"/>
    <row r="364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7" x14ac:dyDescent="0.25"/>
    <row r="1089" x14ac:dyDescent="0.25"/>
    <row r="1091" x14ac:dyDescent="0.25"/>
    <row r="1093" x14ac:dyDescent="0.25"/>
    <row r="1095" x14ac:dyDescent="0.25"/>
    <row r="1097" x14ac:dyDescent="0.25"/>
    <row r="1099" x14ac:dyDescent="0.25"/>
    <row r="1101" x14ac:dyDescent="0.25"/>
    <row r="1103" x14ac:dyDescent="0.25"/>
    <row r="1105" x14ac:dyDescent="0.25"/>
    <row r="1107" x14ac:dyDescent="0.25"/>
    <row r="1109" x14ac:dyDescent="0.25"/>
    <row r="1111" x14ac:dyDescent="0.25"/>
    <row r="1113" x14ac:dyDescent="0.25"/>
    <row r="1115" x14ac:dyDescent="0.25"/>
    <row r="1117" x14ac:dyDescent="0.25"/>
    <row r="1119" x14ac:dyDescent="0.25"/>
    <row r="1121" x14ac:dyDescent="0.25"/>
    <row r="1123" x14ac:dyDescent="0.25"/>
    <row r="1125" x14ac:dyDescent="0.25"/>
    <row r="1127" x14ac:dyDescent="0.25"/>
    <row r="1129" x14ac:dyDescent="0.25"/>
    <row r="1131" x14ac:dyDescent="0.25"/>
    <row r="1132" x14ac:dyDescent="0.25"/>
    <row r="1133" x14ac:dyDescent="0.25"/>
    <row r="1135" x14ac:dyDescent="0.25"/>
    <row r="1137" x14ac:dyDescent="0.25"/>
    <row r="1139" x14ac:dyDescent="0.25"/>
    <row r="1141" x14ac:dyDescent="0.25"/>
    <row r="1143" x14ac:dyDescent="0.25"/>
    <row r="1145" x14ac:dyDescent="0.25"/>
    <row r="1147" x14ac:dyDescent="0.25"/>
    <row r="1148" x14ac:dyDescent="0.25"/>
    <row r="1149" x14ac:dyDescent="0.25"/>
    <row r="1151" x14ac:dyDescent="0.25"/>
    <row r="1153" x14ac:dyDescent="0.25"/>
    <row r="1155" x14ac:dyDescent="0.25"/>
    <row r="1157" x14ac:dyDescent="0.25"/>
    <row r="1159" x14ac:dyDescent="0.25"/>
    <row r="1161" x14ac:dyDescent="0.25"/>
    <row r="1163" x14ac:dyDescent="0.25"/>
    <row r="1164" x14ac:dyDescent="0.25"/>
    <row r="1165" x14ac:dyDescent="0.25"/>
    <row r="1167" x14ac:dyDescent="0.25"/>
    <row r="1169" x14ac:dyDescent="0.25"/>
    <row r="1171" x14ac:dyDescent="0.25"/>
    <row r="1173" x14ac:dyDescent="0.25"/>
    <row r="1175" x14ac:dyDescent="0.25"/>
    <row r="1177" x14ac:dyDescent="0.25"/>
    <row r="1179" x14ac:dyDescent="0.25"/>
    <row r="1180" x14ac:dyDescent="0.25"/>
    <row r="1181" x14ac:dyDescent="0.25"/>
    <row r="1183" x14ac:dyDescent="0.25"/>
    <row r="1185" x14ac:dyDescent="0.25"/>
    <row r="1187" x14ac:dyDescent="0.25"/>
    <row r="1189" x14ac:dyDescent="0.25"/>
    <row r="1191" x14ac:dyDescent="0.25"/>
    <row r="1193" x14ac:dyDescent="0.25"/>
    <row r="1195" x14ac:dyDescent="0.25"/>
    <row r="1196" x14ac:dyDescent="0.25"/>
    <row r="1197" x14ac:dyDescent="0.25"/>
    <row r="1199" x14ac:dyDescent="0.25"/>
    <row r="1201" x14ac:dyDescent="0.25"/>
    <row r="1203" x14ac:dyDescent="0.25"/>
    <row r="1205" x14ac:dyDescent="0.25"/>
    <row r="1207" x14ac:dyDescent="0.25"/>
    <row r="1209" x14ac:dyDescent="0.25"/>
    <row r="1210" x14ac:dyDescent="0.25"/>
    <row r="1211" x14ac:dyDescent="0.25"/>
    <row r="1212" x14ac:dyDescent="0.25"/>
    <row r="1213" x14ac:dyDescent="0.25"/>
    <row r="1215" x14ac:dyDescent="0.25"/>
    <row r="1217" x14ac:dyDescent="0.25"/>
    <row r="1218" x14ac:dyDescent="0.25"/>
    <row r="1219" x14ac:dyDescent="0.25"/>
    <row r="1221" x14ac:dyDescent="0.25"/>
    <row r="1223" x14ac:dyDescent="0.25"/>
    <row r="1225" x14ac:dyDescent="0.25"/>
    <row r="1226" x14ac:dyDescent="0.25"/>
    <row r="1227" x14ac:dyDescent="0.25"/>
    <row r="1228" x14ac:dyDescent="0.25"/>
    <row r="1229" x14ac:dyDescent="0.25"/>
    <row r="1231" x14ac:dyDescent="0.25"/>
    <row r="1233" x14ac:dyDescent="0.25"/>
    <row r="1234" x14ac:dyDescent="0.25"/>
    <row r="1235" x14ac:dyDescent="0.25"/>
    <row r="1237" x14ac:dyDescent="0.25"/>
    <row r="1239" x14ac:dyDescent="0.25"/>
    <row r="1241" x14ac:dyDescent="0.25"/>
    <row r="1242" x14ac:dyDescent="0.25"/>
    <row r="1243" x14ac:dyDescent="0.25"/>
    <row r="1244" x14ac:dyDescent="0.25"/>
    <row r="1245" x14ac:dyDescent="0.25"/>
    <row r="1247" x14ac:dyDescent="0.25"/>
    <row r="1249" x14ac:dyDescent="0.25"/>
    <row r="1250" x14ac:dyDescent="0.25"/>
    <row r="1251" x14ac:dyDescent="0.25"/>
    <row r="1253" x14ac:dyDescent="0.25"/>
    <row r="1255" x14ac:dyDescent="0.25"/>
    <row r="1257" x14ac:dyDescent="0.25"/>
    <row r="1258" x14ac:dyDescent="0.25"/>
    <row r="1259" x14ac:dyDescent="0.25"/>
    <row r="1260" x14ac:dyDescent="0.25"/>
    <row r="1261" x14ac:dyDescent="0.25"/>
    <row r="1263" x14ac:dyDescent="0.25"/>
    <row r="1265" x14ac:dyDescent="0.25"/>
    <row r="1266" x14ac:dyDescent="0.25"/>
    <row r="1267" x14ac:dyDescent="0.25"/>
    <row r="1269" x14ac:dyDescent="0.25"/>
    <row r="1271" x14ac:dyDescent="0.25"/>
    <row r="1273" x14ac:dyDescent="0.25"/>
    <row r="1274" x14ac:dyDescent="0.25"/>
    <row r="1275" x14ac:dyDescent="0.25"/>
    <row r="1276" x14ac:dyDescent="0.25"/>
    <row r="1277" x14ac:dyDescent="0.25"/>
    <row r="1279" x14ac:dyDescent="0.25"/>
    <row r="1281" x14ac:dyDescent="0.25"/>
    <row r="1282" x14ac:dyDescent="0.25"/>
    <row r="1283" x14ac:dyDescent="0.25"/>
    <row r="1285" x14ac:dyDescent="0.25"/>
    <row r="1287" x14ac:dyDescent="0.25"/>
    <row r="1289" x14ac:dyDescent="0.25"/>
    <row r="1290" x14ac:dyDescent="0.25"/>
    <row r="1291" x14ac:dyDescent="0.25"/>
    <row r="1292" x14ac:dyDescent="0.25"/>
    <row r="1293" x14ac:dyDescent="0.25"/>
    <row r="1295" x14ac:dyDescent="0.25"/>
    <row r="1297" x14ac:dyDescent="0.25"/>
    <row r="1298" x14ac:dyDescent="0.25"/>
    <row r="1299" x14ac:dyDescent="0.25"/>
    <row r="1301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4" x14ac:dyDescent="0.25"/>
    <row r="1535" x14ac:dyDescent="0.25"/>
    <row r="1536" x14ac:dyDescent="0.25"/>
  </sheetData>
  <mergeCells count="7">
    <mergeCell ref="B58:AB58"/>
    <mergeCell ref="A1:AB1"/>
    <mergeCell ref="A2:Z2"/>
    <mergeCell ref="A30:AB30"/>
    <mergeCell ref="A37:AB37"/>
    <mergeCell ref="B47:AB47"/>
    <mergeCell ref="A52:AB52"/>
  </mergeCells>
  <pageMargins left="0.31496062992125984" right="0.31496062992125984" top="0.35433070866141736" bottom="0.35433070866141736" header="0.31496062992125984" footer="0.31496062992125984"/>
  <pageSetup paperSize="9" scale="42" fitToHeight="2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555"/>
  <sheetViews>
    <sheetView topLeftCell="A33" zoomScale="66" zoomScaleNormal="66" workbookViewId="0">
      <selection activeCell="O51" sqref="O51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customWidth="1"/>
    <col min="4" max="4" width="11.28515625" style="80" customWidth="1"/>
    <col min="5" max="5" width="39.5703125" style="80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8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8.85546875" style="8" bestFit="1" customWidth="1"/>
    <col min="24" max="24" width="12.7109375" style="8" bestFit="1" customWidth="1"/>
    <col min="25" max="25" width="19.140625" style="8" bestFit="1" customWidth="1"/>
    <col min="26" max="26" width="19.8554687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hidden="1" customWidth="1"/>
    <col min="32" max="32" width="14.42578125" style="8" customWidth="1"/>
    <col min="33" max="16384" width="9.140625" style="8"/>
  </cols>
  <sheetData>
    <row r="1" spans="1:32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2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46190</v>
      </c>
      <c r="AB2" s="95">
        <v>0.71527777777777779</v>
      </c>
      <c r="AC2" s="35"/>
    </row>
    <row r="3" spans="1:32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2" ht="36" customHeight="1" x14ac:dyDescent="0.25">
      <c r="A4" s="9" t="s">
        <v>29</v>
      </c>
      <c r="B4" s="77" t="s">
        <v>17</v>
      </c>
      <c r="C4" s="76">
        <f>IF(B4="","",VLOOKUP(AD4,Varsayımlar!$B:$Q,3,0))</f>
        <v>8698829380698</v>
      </c>
      <c r="D4" s="76" t="s">
        <v>478</v>
      </c>
      <c r="E4" s="119" t="s">
        <v>37</v>
      </c>
      <c r="F4" s="77" t="s">
        <v>479</v>
      </c>
      <c r="G4" s="77" t="s">
        <v>480</v>
      </c>
      <c r="H4" s="77" t="str">
        <f>IF(B4="","",VLOOKUP(AD4,Varsayımlar!$B:$Q,5,0))</f>
        <v>TORTİLLAS 25 CM 4 PCS 260G</v>
      </c>
      <c r="I4" s="77">
        <f>IF(B4="","",VLOOKUP(AD4,Varsayımlar!B:T,19,0))</f>
        <v>0</v>
      </c>
      <c r="J4" s="77" t="str">
        <f>IF(B4="","",VLOOKUP(AD4,Varsayımlar!$B:$Q,6,0))</f>
        <v>SADE</v>
      </c>
      <c r="K4" s="77">
        <v>2436</v>
      </c>
      <c r="L4" s="77"/>
      <c r="M4" s="77">
        <f t="shared" ref="M4:M20" si="0">K4/84</f>
        <v>29</v>
      </c>
      <c r="N4" s="77"/>
      <c r="O4" s="77">
        <v>13</v>
      </c>
      <c r="P4" s="77">
        <f>IF(B4="","",VLOOKUP(AD4,Varsayımlar!$B:$Q,7,0)*K4)</f>
        <v>73080</v>
      </c>
      <c r="Q4" s="77">
        <f>IF(B4="","",VLOOKUP(AD4,Varsayımlar!$B:$Q,8,0))</f>
        <v>25</v>
      </c>
      <c r="R4" s="77" t="str">
        <f>IF(B4="","",VLOOKUP(AD4,Varsayımlar!$B:$Q,9,0))</f>
        <v>SOFT</v>
      </c>
      <c r="S4" s="77">
        <f>IF(B4="","",VLOOKUP(AD4,Varsayımlar!$B:$Q,10,0))</f>
        <v>4</v>
      </c>
      <c r="T4" s="77">
        <f>IF(B4="","",VLOOKUP(AD4,Varsayımlar!$B:$Q,11,0))</f>
        <v>30</v>
      </c>
      <c r="U4" s="77">
        <f>IF(B4="","",VLOOKUP(AD4,Varsayımlar!$B:$Q,12,0))</f>
        <v>260</v>
      </c>
      <c r="V4" s="77" t="str">
        <f>IF(B4="","",VLOOKUP(AD4,Varsayımlar!$B:$Q,13,0))</f>
        <v>YURTDIŞI</v>
      </c>
      <c r="W4" s="77">
        <f>IF(B4="","",VLOOKUP(AD4,Varsayımlar!$B:$Q,14,0))</f>
        <v>6</v>
      </c>
      <c r="X4" s="78">
        <v>46186</v>
      </c>
      <c r="Y4" s="78">
        <v>46369</v>
      </c>
      <c r="Z4" s="77">
        <v>26061325</v>
      </c>
      <c r="AA4" s="77" t="str">
        <f>IF(B4="","",VLOOKUP(AD4,Varsayımlar!$B:$Q,15,0))</f>
        <v>TRİTON -SKT ATILACAK</v>
      </c>
      <c r="AB4" s="77" t="str">
        <f>IF(B4="","",VLOOKUP(AD4,Varsayımlar!$B:$Q,16,0))</f>
        <v>24-26 CM</v>
      </c>
      <c r="AC4" s="64"/>
      <c r="AD4" s="61" t="str">
        <f t="shared" ref="AD4:AD20" si="1">IF(B4="","",CONCATENATE(B4,E4))</f>
        <v>LLC TRİTONMUTLUKAL WHEAT TORTILLA</v>
      </c>
      <c r="AF4" s="8" t="s">
        <v>285</v>
      </c>
    </row>
    <row r="5" spans="1:32" ht="36" customHeight="1" x14ac:dyDescent="0.25">
      <c r="A5" s="9" t="s">
        <v>122</v>
      </c>
      <c r="B5" s="70" t="s">
        <v>17</v>
      </c>
      <c r="C5" s="71">
        <f>IF(B5="","",VLOOKUP(AD5,Varsayımlar!$B:$Q,3,0))</f>
        <v>8698829380698</v>
      </c>
      <c r="D5" s="71" t="s">
        <v>481</v>
      </c>
      <c r="E5" s="106" t="s">
        <v>37</v>
      </c>
      <c r="F5" s="70" t="s">
        <v>482</v>
      </c>
      <c r="G5" s="70" t="s">
        <v>483</v>
      </c>
      <c r="H5" s="70" t="str">
        <f>IF(B5="","",VLOOKUP(AD5,Varsayımlar!$B:$Q,5,0))</f>
        <v>TORTİLLAS 25 CM 4 PCS 260G</v>
      </c>
      <c r="I5" s="70">
        <f>IF(B5="","",VLOOKUP(AD5,Varsayımlar!B:T,19,0))</f>
        <v>0</v>
      </c>
      <c r="J5" s="70" t="str">
        <f>IF(B5="","",VLOOKUP(AD5,Varsayımlar!$B:$Q,6,0))</f>
        <v>SADE</v>
      </c>
      <c r="K5" s="70">
        <v>1344</v>
      </c>
      <c r="L5" s="70"/>
      <c r="M5" s="70">
        <f>K5/84</f>
        <v>16</v>
      </c>
      <c r="N5" s="70"/>
      <c r="O5" s="70">
        <v>16</v>
      </c>
      <c r="P5" s="70">
        <f>IF(B5="","",VLOOKUP(AD5,Varsayımlar!$B:$Q,7,0)*K5)</f>
        <v>40320</v>
      </c>
      <c r="Q5" s="70">
        <f>IF(B5="","",VLOOKUP(AD5,Varsayımlar!$B:$Q,8,0))</f>
        <v>25</v>
      </c>
      <c r="R5" s="70" t="str">
        <f>IF(B5="","",VLOOKUP(AD5,Varsayımlar!$B:$Q,9,0))</f>
        <v>SOFT</v>
      </c>
      <c r="S5" s="70">
        <f>IF(B5="","",VLOOKUP(AD5,Varsayımlar!$B:$Q,10,0))</f>
        <v>4</v>
      </c>
      <c r="T5" s="70">
        <f>IF(B5="","",VLOOKUP(AD5,Varsayımlar!$B:$Q,11,0))</f>
        <v>30</v>
      </c>
      <c r="U5" s="70">
        <f>IF(B5="","",VLOOKUP(AD5,Varsayımlar!$B:$Q,12,0))</f>
        <v>260</v>
      </c>
      <c r="V5" s="70" t="str">
        <f>IF(B5="","",VLOOKUP(AD5,Varsayımlar!$B:$Q,13,0))</f>
        <v>YURTDIŞI</v>
      </c>
      <c r="W5" s="70">
        <f>IF(B5="","",VLOOKUP(AD5,Varsayımlar!$B:$Q,14,0))</f>
        <v>6</v>
      </c>
      <c r="X5" s="73">
        <v>46188</v>
      </c>
      <c r="Y5" s="73">
        <v>46371</v>
      </c>
      <c r="Z5" s="70">
        <v>26061525</v>
      </c>
      <c r="AA5" s="70" t="str">
        <f>IF(B5="","",VLOOKUP(AD5,Varsayımlar!$B:$Q,15,0))</f>
        <v>TRİTON -SKT ATILACAK</v>
      </c>
      <c r="AB5" s="70" t="str">
        <f>IF(B5="","",VLOOKUP(AD5,Varsayımlar!$B:$Q,16,0))</f>
        <v>24-26 CM</v>
      </c>
      <c r="AC5" s="64"/>
      <c r="AD5" s="61" t="str">
        <f>IF(B5="","",CONCATENATE(B5,E5))</f>
        <v>LLC TRİTONMUTLUKAL WHEAT TORTILLA</v>
      </c>
    </row>
    <row r="6" spans="1:32" ht="36" customHeight="1" x14ac:dyDescent="0.25">
      <c r="A6" s="9" t="s">
        <v>123</v>
      </c>
      <c r="B6" s="115" t="s">
        <v>17</v>
      </c>
      <c r="C6" s="116">
        <f>IF(B6="","",VLOOKUP(AD6,Varsayımlar!$B:$Q,3,0))</f>
        <v>8698829380698</v>
      </c>
      <c r="D6" s="116" t="s">
        <v>490</v>
      </c>
      <c r="E6" s="117" t="s">
        <v>37</v>
      </c>
      <c r="F6" s="115" t="s">
        <v>491</v>
      </c>
      <c r="G6" s="115" t="s">
        <v>492</v>
      </c>
      <c r="H6" s="115" t="str">
        <f>IF(B6="","",VLOOKUP(AD6,Varsayımlar!$B:$Q,5,0))</f>
        <v>TORTİLLAS 25 CM 4 PCS 260G</v>
      </c>
      <c r="I6" s="115">
        <f>IF(B6="","",VLOOKUP(AD6,Varsayımlar!B:T,19,0))</f>
        <v>0</v>
      </c>
      <c r="J6" s="115" t="str">
        <f>IF(B6="","",VLOOKUP(AD6,Varsayımlar!$B:$Q,6,0))</f>
        <v>SADE</v>
      </c>
      <c r="K6" s="115">
        <v>588</v>
      </c>
      <c r="L6" s="115"/>
      <c r="M6" s="115">
        <f>K6/84</f>
        <v>7</v>
      </c>
      <c r="N6" s="115"/>
      <c r="O6" s="115">
        <v>7</v>
      </c>
      <c r="P6" s="115">
        <f>IF(B6="","",VLOOKUP(AD6,Varsayımlar!$B:$Q,7,0)*K6)</f>
        <v>17640</v>
      </c>
      <c r="Q6" s="115">
        <f>IF(B6="","",VLOOKUP(AD6,Varsayımlar!$B:$Q,8,0))</f>
        <v>25</v>
      </c>
      <c r="R6" s="115" t="str">
        <f>IF(B6="","",VLOOKUP(AD6,Varsayımlar!$B:$Q,9,0))</f>
        <v>SOFT</v>
      </c>
      <c r="S6" s="115">
        <f>IF(B6="","",VLOOKUP(AD6,Varsayımlar!$B:$Q,10,0))</f>
        <v>4</v>
      </c>
      <c r="T6" s="115">
        <f>IF(B6="","",VLOOKUP(AD6,Varsayımlar!$B:$Q,11,0))</f>
        <v>30</v>
      </c>
      <c r="U6" s="115">
        <f>IF(B6="","",VLOOKUP(AD6,Varsayımlar!$B:$Q,12,0))</f>
        <v>260</v>
      </c>
      <c r="V6" s="115" t="str">
        <f>IF(B6="","",VLOOKUP(AD6,Varsayımlar!$B:$Q,13,0))</f>
        <v>YURTDIŞI</v>
      </c>
      <c r="W6" s="115">
        <f>IF(B6="","",VLOOKUP(AD6,Varsayımlar!$B:$Q,14,0))</f>
        <v>6</v>
      </c>
      <c r="X6" s="118">
        <v>46190</v>
      </c>
      <c r="Y6" s="118">
        <v>46373</v>
      </c>
      <c r="Z6" s="115">
        <v>26061725</v>
      </c>
      <c r="AA6" s="115" t="str">
        <f>IF(B6="","",VLOOKUP(AD6,Varsayımlar!$B:$Q,15,0))</f>
        <v>TRİTON -SKT ATILACAK</v>
      </c>
      <c r="AB6" s="115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2" ht="36" customHeight="1" x14ac:dyDescent="0.25">
      <c r="A7" s="9" t="s">
        <v>124</v>
      </c>
      <c r="B7" s="115" t="s">
        <v>17</v>
      </c>
      <c r="C7" s="116">
        <f>IF(B7="","",VLOOKUP(AD7,Varsayımlar!$B:$Q,3,0))</f>
        <v>8698829380698</v>
      </c>
      <c r="D7" s="116" t="s">
        <v>490</v>
      </c>
      <c r="E7" s="117" t="s">
        <v>37</v>
      </c>
      <c r="F7" s="115" t="s">
        <v>491</v>
      </c>
      <c r="G7" s="115" t="s">
        <v>493</v>
      </c>
      <c r="H7" s="115" t="str">
        <f>IF(B7="","",VLOOKUP(AD7,Varsayımlar!$B:$Q,5,0))</f>
        <v>TORTİLLAS 25 CM 4 PCS 260G</v>
      </c>
      <c r="I7" s="115">
        <f>IF(B7="","",VLOOKUP(AD7,Varsayımlar!B:T,19,0))</f>
        <v>0</v>
      </c>
      <c r="J7" s="115" t="str">
        <f>IF(B7="","",VLOOKUP(AD7,Varsayımlar!$B:$Q,6,0))</f>
        <v>SADE</v>
      </c>
      <c r="K7" s="115">
        <v>1848</v>
      </c>
      <c r="L7" s="115"/>
      <c r="M7" s="115">
        <f>K7/84</f>
        <v>22</v>
      </c>
      <c r="N7" s="115"/>
      <c r="O7" s="115">
        <v>22</v>
      </c>
      <c r="P7" s="115">
        <f>IF(B7="","",VLOOKUP(AD7,Varsayımlar!$B:$Q,7,0)*K7)</f>
        <v>55440</v>
      </c>
      <c r="Q7" s="115">
        <f>IF(B7="","",VLOOKUP(AD7,Varsayımlar!$B:$Q,8,0))</f>
        <v>25</v>
      </c>
      <c r="R7" s="115" t="str">
        <f>IF(B7="","",VLOOKUP(AD7,Varsayımlar!$B:$Q,9,0))</f>
        <v>SOFT</v>
      </c>
      <c r="S7" s="115">
        <f>IF(B7="","",VLOOKUP(AD7,Varsayımlar!$B:$Q,10,0))</f>
        <v>4</v>
      </c>
      <c r="T7" s="115">
        <f>IF(B7="","",VLOOKUP(AD7,Varsayımlar!$B:$Q,11,0))</f>
        <v>30</v>
      </c>
      <c r="U7" s="115">
        <f>IF(B7="","",VLOOKUP(AD7,Varsayımlar!$B:$Q,12,0))</f>
        <v>260</v>
      </c>
      <c r="V7" s="115" t="str">
        <f>IF(B7="","",VLOOKUP(AD7,Varsayımlar!$B:$Q,13,0))</f>
        <v>YURTDIŞI</v>
      </c>
      <c r="W7" s="115">
        <f>IF(B7="","",VLOOKUP(AD7,Varsayımlar!$B:$Q,14,0))</f>
        <v>6</v>
      </c>
      <c r="X7" s="118">
        <v>46190</v>
      </c>
      <c r="Y7" s="118">
        <v>46373</v>
      </c>
      <c r="Z7" s="115">
        <v>26061725</v>
      </c>
      <c r="AA7" s="115" t="str">
        <f>IF(B7="","",VLOOKUP(AD7,Varsayımlar!$B:$Q,15,0))</f>
        <v>TRİTON -SKT ATILACAK</v>
      </c>
      <c r="AB7" s="115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2" ht="36" customHeight="1" x14ac:dyDescent="0.25">
      <c r="A8" s="9" t="s">
        <v>125</v>
      </c>
      <c r="B8" s="120" t="s">
        <v>17</v>
      </c>
      <c r="C8" s="121">
        <f>IF(B8="","",VLOOKUP(AD8,Varsayımlar!$B:$Q,3,0))</f>
        <v>8698829380698</v>
      </c>
      <c r="D8" s="121" t="s">
        <v>494</v>
      </c>
      <c r="E8" s="122" t="s">
        <v>37</v>
      </c>
      <c r="F8" s="120" t="s">
        <v>495</v>
      </c>
      <c r="G8" s="120" t="s">
        <v>496</v>
      </c>
      <c r="H8" s="120" t="str">
        <f>IF(B8="","",VLOOKUP(AD8,Varsayımlar!$B:$Q,5,0))</f>
        <v>TORTİLLAS 25 CM 4 PCS 260G</v>
      </c>
      <c r="I8" s="120">
        <f>IF(B8="","",VLOOKUP(AD8,Varsayımlar!B:T,19,0))</f>
        <v>0</v>
      </c>
      <c r="J8" s="120" t="str">
        <f>IF(B8="","",VLOOKUP(AD8,Varsayımlar!$B:$Q,6,0))</f>
        <v>SADE</v>
      </c>
      <c r="K8" s="120">
        <v>1428</v>
      </c>
      <c r="L8" s="120"/>
      <c r="M8" s="120">
        <f t="shared" si="0"/>
        <v>17</v>
      </c>
      <c r="N8" s="120"/>
      <c r="O8" s="120">
        <v>15</v>
      </c>
      <c r="P8" s="120">
        <f>IF(B8="","",VLOOKUP(AD8,Varsayımlar!$B:$Q,7,0)*K8)</f>
        <v>42840</v>
      </c>
      <c r="Q8" s="120">
        <f>IF(B8="","",VLOOKUP(AD8,Varsayımlar!$B:$Q,8,0))</f>
        <v>25</v>
      </c>
      <c r="R8" s="120" t="str">
        <f>IF(B8="","",VLOOKUP(AD8,Varsayımlar!$B:$Q,9,0))</f>
        <v>SOFT</v>
      </c>
      <c r="S8" s="120">
        <f>IF(B8="","",VLOOKUP(AD8,Varsayımlar!$B:$Q,10,0))</f>
        <v>4</v>
      </c>
      <c r="T8" s="120">
        <f>IF(B8="","",VLOOKUP(AD8,Varsayımlar!$B:$Q,11,0))</f>
        <v>30</v>
      </c>
      <c r="U8" s="120">
        <f>IF(B8="","",VLOOKUP(AD8,Varsayımlar!$B:$Q,12,0))</f>
        <v>260</v>
      </c>
      <c r="V8" s="120" t="str">
        <f>IF(B8="","",VLOOKUP(AD8,Varsayımlar!$B:$Q,13,0))</f>
        <v>YURTDIŞI</v>
      </c>
      <c r="W8" s="120">
        <f>IF(B8="","",VLOOKUP(AD8,Varsayımlar!$B:$Q,14,0))</f>
        <v>6</v>
      </c>
      <c r="X8" s="123">
        <v>46191</v>
      </c>
      <c r="Y8" s="123">
        <v>46374</v>
      </c>
      <c r="Z8" s="120">
        <v>26061825</v>
      </c>
      <c r="AA8" s="120" t="str">
        <f>IF(B8="","",VLOOKUP(AD8,Varsayımlar!$B:$Q,15,0))</f>
        <v>TRİTON -SKT ATILACAK</v>
      </c>
      <c r="AB8" s="120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2" ht="36" customHeight="1" x14ac:dyDescent="0.25">
      <c r="A9" s="9" t="s">
        <v>126</v>
      </c>
      <c r="B9" s="120" t="s">
        <v>17</v>
      </c>
      <c r="C9" s="121">
        <f>IF(B9="","",VLOOKUP(AD9,Varsayımlar!$B:$Q,3,0))</f>
        <v>8698829380698</v>
      </c>
      <c r="D9" s="121" t="s">
        <v>494</v>
      </c>
      <c r="E9" s="122" t="s">
        <v>37</v>
      </c>
      <c r="F9" s="120" t="s">
        <v>495</v>
      </c>
      <c r="G9" s="120" t="s">
        <v>497</v>
      </c>
      <c r="H9" s="120" t="str">
        <f>IF(B9="","",VLOOKUP(AD9,Varsayımlar!$B:$Q,5,0))</f>
        <v>TORTİLLAS 25 CM 4 PCS 260G</v>
      </c>
      <c r="I9" s="120">
        <f>IF(B9="","",VLOOKUP(AD9,Varsayımlar!B:T,19,0))</f>
        <v>0</v>
      </c>
      <c r="J9" s="120" t="str">
        <f>IF(B9="","",VLOOKUP(AD9,Varsayımlar!$B:$Q,6,0))</f>
        <v>SADE</v>
      </c>
      <c r="K9" s="120">
        <v>1008</v>
      </c>
      <c r="L9" s="120"/>
      <c r="M9" s="120">
        <f t="shared" si="0"/>
        <v>12</v>
      </c>
      <c r="N9" s="120"/>
      <c r="O9" s="120">
        <v>10</v>
      </c>
      <c r="P9" s="120">
        <f>IF(B9="","",VLOOKUP(AD9,Varsayımlar!$B:$Q,7,0)*K9)</f>
        <v>30240</v>
      </c>
      <c r="Q9" s="120">
        <f>IF(B9="","",VLOOKUP(AD9,Varsayımlar!$B:$Q,8,0))</f>
        <v>25</v>
      </c>
      <c r="R9" s="120" t="str">
        <f>IF(B9="","",VLOOKUP(AD9,Varsayımlar!$B:$Q,9,0))</f>
        <v>SOFT</v>
      </c>
      <c r="S9" s="120">
        <f>IF(B9="","",VLOOKUP(AD9,Varsayımlar!$B:$Q,10,0))</f>
        <v>4</v>
      </c>
      <c r="T9" s="120">
        <f>IF(B9="","",VLOOKUP(AD9,Varsayımlar!$B:$Q,11,0))</f>
        <v>30</v>
      </c>
      <c r="U9" s="120">
        <f>IF(B9="","",VLOOKUP(AD9,Varsayımlar!$B:$Q,12,0))</f>
        <v>260</v>
      </c>
      <c r="V9" s="120" t="str">
        <f>IF(B9="","",VLOOKUP(AD9,Varsayımlar!$B:$Q,13,0))</f>
        <v>YURTDIŞI</v>
      </c>
      <c r="W9" s="120">
        <f>IF(B9="","",VLOOKUP(AD9,Varsayımlar!$B:$Q,14,0))</f>
        <v>6</v>
      </c>
      <c r="X9" s="123">
        <v>46191</v>
      </c>
      <c r="Y9" s="123">
        <v>46374</v>
      </c>
      <c r="Z9" s="120">
        <v>26061825</v>
      </c>
      <c r="AA9" s="120" t="str">
        <f>IF(B9="","",VLOOKUP(AD9,Varsayımlar!$B:$Q,15,0))</f>
        <v>TRİTON -SKT ATILACAK</v>
      </c>
      <c r="AB9" s="120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2" ht="36" hidden="1" customHeight="1" x14ac:dyDescent="0.25">
      <c r="A10" s="9" t="s">
        <v>127</v>
      </c>
      <c r="B10" s="70" t="s">
        <v>17</v>
      </c>
      <c r="C10" s="71">
        <f>IF(B10="","",VLOOKUP(AD10,Varsayımlar!$B:$Q,3,0))</f>
        <v>8698829380698</v>
      </c>
      <c r="D10" s="71" t="s">
        <v>498</v>
      </c>
      <c r="E10" s="106" t="s">
        <v>37</v>
      </c>
      <c r="F10" s="70" t="s">
        <v>499</v>
      </c>
      <c r="G10" s="70" t="s">
        <v>500</v>
      </c>
      <c r="H10" s="70" t="str">
        <f>IF(B10="","",VLOOKUP(AD10,Varsayımlar!$B:$Q,5,0))</f>
        <v>TORTİLLAS 25 CM 4 PCS 260G</v>
      </c>
      <c r="I10" s="70">
        <f>IF(B10="","",VLOOKUP(AD10,Varsayımlar!B:T,19,0))</f>
        <v>0</v>
      </c>
      <c r="J10" s="70" t="str">
        <f>IF(B10="","",VLOOKUP(AD10,Varsayımlar!$B:$Q,6,0))</f>
        <v>SADE</v>
      </c>
      <c r="K10" s="70">
        <v>1512</v>
      </c>
      <c r="L10" s="70"/>
      <c r="M10" s="70">
        <f t="shared" si="0"/>
        <v>18</v>
      </c>
      <c r="N10" s="70"/>
      <c r="O10" s="70">
        <v>15</v>
      </c>
      <c r="P10" s="70">
        <f>IF(B10="","",VLOOKUP(AD10,Varsayımlar!$B:$Q,7,0)*K10)</f>
        <v>45360</v>
      </c>
      <c r="Q10" s="70">
        <f>IF(B10="","",VLOOKUP(AD10,Varsayımlar!$B:$Q,8,0))</f>
        <v>25</v>
      </c>
      <c r="R10" s="70" t="str">
        <f>IF(B10="","",VLOOKUP(AD10,Varsayımlar!$B:$Q,9,0))</f>
        <v>SOFT</v>
      </c>
      <c r="S10" s="70">
        <f>IF(B10="","",VLOOKUP(AD10,Varsayımlar!$B:$Q,10,0))</f>
        <v>4</v>
      </c>
      <c r="T10" s="70">
        <f>IF(B10="","",VLOOKUP(AD10,Varsayımlar!$B:$Q,11,0))</f>
        <v>30</v>
      </c>
      <c r="U10" s="70">
        <f>IF(B10="","",VLOOKUP(AD10,Varsayımlar!$B:$Q,12,0))</f>
        <v>260</v>
      </c>
      <c r="V10" s="70" t="str">
        <f>IF(B10="","",VLOOKUP(AD10,Varsayımlar!$B:$Q,13,0))</f>
        <v>YURTDIŞI</v>
      </c>
      <c r="W10" s="70">
        <f>IF(B10="","",VLOOKUP(AD10,Varsayımlar!$B:$Q,14,0))</f>
        <v>6</v>
      </c>
      <c r="X10" s="73">
        <v>46192</v>
      </c>
      <c r="Y10" s="73">
        <v>46375</v>
      </c>
      <c r="Z10" s="70">
        <v>26061925</v>
      </c>
      <c r="AA10" s="70" t="str">
        <f>IF(B10="","",VLOOKUP(AD10,Varsayımlar!$B:$Q,15,0))</f>
        <v>TRİTON -SKT ATILACAK</v>
      </c>
      <c r="AB10" s="70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2" ht="36" hidden="1" customHeight="1" x14ac:dyDescent="0.25">
      <c r="A11" s="9" t="s">
        <v>128</v>
      </c>
      <c r="B11" s="70" t="s">
        <v>17</v>
      </c>
      <c r="C11" s="71">
        <f>IF(B11="","",VLOOKUP(AD11,Varsayımlar!$B:$Q,3,0))</f>
        <v>8698829380698</v>
      </c>
      <c r="D11" s="71" t="s">
        <v>498</v>
      </c>
      <c r="E11" s="106" t="s">
        <v>37</v>
      </c>
      <c r="F11" s="70" t="s">
        <v>499</v>
      </c>
      <c r="G11" s="70" t="s">
        <v>501</v>
      </c>
      <c r="H11" s="70" t="str">
        <f>IF(B11="","",VLOOKUP(AD11,Varsayımlar!$B:$Q,5,0))</f>
        <v>TORTİLLAS 25 CM 4 PCS 260G</v>
      </c>
      <c r="I11" s="70">
        <f>IF(B11="","",VLOOKUP(AD11,Varsayımlar!B:T,19,0))</f>
        <v>0</v>
      </c>
      <c r="J11" s="70" t="str">
        <f>IF(B11="","",VLOOKUP(AD11,Varsayımlar!$B:$Q,6,0))</f>
        <v>SADE</v>
      </c>
      <c r="K11" s="70">
        <v>924</v>
      </c>
      <c r="L11" s="70"/>
      <c r="M11" s="70">
        <f t="shared" si="0"/>
        <v>11</v>
      </c>
      <c r="N11" s="70"/>
      <c r="O11" s="70">
        <v>10</v>
      </c>
      <c r="P11" s="70">
        <f>IF(B11="","",VLOOKUP(AD11,Varsayımlar!$B:$Q,7,0)*K11)</f>
        <v>27720</v>
      </c>
      <c r="Q11" s="70">
        <f>IF(B11="","",VLOOKUP(AD11,Varsayımlar!$B:$Q,8,0))</f>
        <v>25</v>
      </c>
      <c r="R11" s="70" t="str">
        <f>IF(B11="","",VLOOKUP(AD11,Varsayımlar!$B:$Q,9,0))</f>
        <v>SOFT</v>
      </c>
      <c r="S11" s="70">
        <f>IF(B11="","",VLOOKUP(AD11,Varsayımlar!$B:$Q,10,0))</f>
        <v>4</v>
      </c>
      <c r="T11" s="70">
        <f>IF(B11="","",VLOOKUP(AD11,Varsayımlar!$B:$Q,11,0))</f>
        <v>30</v>
      </c>
      <c r="U11" s="70">
        <f>IF(B11="","",VLOOKUP(AD11,Varsayımlar!$B:$Q,12,0))</f>
        <v>260</v>
      </c>
      <c r="V11" s="70" t="str">
        <f>IF(B11="","",VLOOKUP(AD11,Varsayımlar!$B:$Q,13,0))</f>
        <v>YURTDIŞI</v>
      </c>
      <c r="W11" s="70">
        <f>IF(B11="","",VLOOKUP(AD11,Varsayımlar!$B:$Q,14,0))</f>
        <v>6</v>
      </c>
      <c r="X11" s="73">
        <v>46192</v>
      </c>
      <c r="Y11" s="73">
        <v>46375</v>
      </c>
      <c r="Z11" s="70">
        <v>26061925</v>
      </c>
      <c r="AA11" s="70" t="str">
        <f>IF(B11="","",VLOOKUP(AD11,Varsayımlar!$B:$Q,15,0))</f>
        <v>TRİTON -SKT ATILACAK</v>
      </c>
      <c r="AB11" s="70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2" ht="36" hidden="1" customHeight="1" x14ac:dyDescent="0.25">
      <c r="A12" s="9" t="s">
        <v>129</v>
      </c>
      <c r="B12" s="111" t="s">
        <v>17</v>
      </c>
      <c r="C12" s="112">
        <f>IF(B12="","",VLOOKUP(AD12,Varsayımlar!$B:$Q,3,0))</f>
        <v>8698829380698</v>
      </c>
      <c r="D12" s="112" t="s">
        <v>506</v>
      </c>
      <c r="E12" s="113" t="s">
        <v>37</v>
      </c>
      <c r="F12" s="111" t="s">
        <v>507</v>
      </c>
      <c r="G12" s="111" t="s">
        <v>508</v>
      </c>
      <c r="H12" s="111" t="str">
        <f>IF(B12="","",VLOOKUP(AD12,Varsayımlar!$B:$Q,5,0))</f>
        <v>TORTİLLAS 25 CM 4 PCS 260G</v>
      </c>
      <c r="I12" s="111">
        <f>IF(B12="","",VLOOKUP(AD12,Varsayımlar!B:T,19,0))</f>
        <v>0</v>
      </c>
      <c r="J12" s="111" t="str">
        <f>IF(B12="","",VLOOKUP(AD12,Varsayımlar!$B:$Q,6,0))</f>
        <v>SADE</v>
      </c>
      <c r="K12" s="111">
        <v>2436</v>
      </c>
      <c r="L12" s="111"/>
      <c r="M12" s="111">
        <f t="shared" si="0"/>
        <v>29</v>
      </c>
      <c r="N12" s="111"/>
      <c r="O12" s="111">
        <v>27</v>
      </c>
      <c r="P12" s="111">
        <f>IF(B12="","",VLOOKUP(AD12,Varsayımlar!$B:$Q,7,0)*K12)</f>
        <v>73080</v>
      </c>
      <c r="Q12" s="111">
        <f>IF(B12="","",VLOOKUP(AD12,Varsayımlar!$B:$Q,8,0))</f>
        <v>25</v>
      </c>
      <c r="R12" s="111" t="str">
        <f>IF(B12="","",VLOOKUP(AD12,Varsayımlar!$B:$Q,9,0))</f>
        <v>SOFT</v>
      </c>
      <c r="S12" s="111">
        <f>IF(B12="","",VLOOKUP(AD12,Varsayımlar!$B:$Q,10,0))</f>
        <v>4</v>
      </c>
      <c r="T12" s="111">
        <f>IF(B12="","",VLOOKUP(AD12,Varsayımlar!$B:$Q,11,0))</f>
        <v>30</v>
      </c>
      <c r="U12" s="111">
        <f>IF(B12="","",VLOOKUP(AD12,Varsayımlar!$B:$Q,12,0))</f>
        <v>260</v>
      </c>
      <c r="V12" s="111" t="str">
        <f>IF(B12="","",VLOOKUP(AD12,Varsayımlar!$B:$Q,13,0))</f>
        <v>YURTDIŞI</v>
      </c>
      <c r="W12" s="111">
        <f>IF(B12="","",VLOOKUP(AD12,Varsayımlar!$B:$Q,14,0))</f>
        <v>6</v>
      </c>
      <c r="X12" s="114">
        <v>46196</v>
      </c>
      <c r="Y12" s="114">
        <v>46379</v>
      </c>
      <c r="Z12" s="111">
        <v>26062325</v>
      </c>
      <c r="AA12" s="111" t="str">
        <f>IF(B12="","",VLOOKUP(AD12,Varsayımlar!$B:$Q,15,0))</f>
        <v>TRİTON -SKT ATILACAK</v>
      </c>
      <c r="AB12" s="111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2" ht="36" hidden="1" customHeight="1" x14ac:dyDescent="0.25">
      <c r="A13" s="9" t="s">
        <v>130</v>
      </c>
      <c r="B13" s="107" t="s">
        <v>17</v>
      </c>
      <c r="C13" s="108">
        <f>IF(B13="","",VLOOKUP(AD13,Varsayımlar!$B:$Q,3,0))</f>
        <v>8698829380698</v>
      </c>
      <c r="D13" s="108" t="s">
        <v>509</v>
      </c>
      <c r="E13" s="109" t="s">
        <v>37</v>
      </c>
      <c r="F13" s="107" t="s">
        <v>510</v>
      </c>
      <c r="G13" s="107" t="s">
        <v>511</v>
      </c>
      <c r="H13" s="107" t="str">
        <f>IF(B13="","",VLOOKUP(AD13,Varsayımlar!$B:$Q,5,0))</f>
        <v>TORTİLLAS 25 CM 4 PCS 260G</v>
      </c>
      <c r="I13" s="107">
        <f>IF(B13="","",VLOOKUP(AD13,Varsayımlar!B:T,19,0))</f>
        <v>0</v>
      </c>
      <c r="J13" s="107" t="str">
        <f>IF(B13="","",VLOOKUP(AD13,Varsayımlar!$B:$Q,6,0))</f>
        <v>SADE</v>
      </c>
      <c r="K13" s="107">
        <v>1428</v>
      </c>
      <c r="L13" s="107"/>
      <c r="M13" s="107">
        <f t="shared" si="0"/>
        <v>17</v>
      </c>
      <c r="N13" s="107"/>
      <c r="O13" s="107">
        <v>16</v>
      </c>
      <c r="P13" s="107">
        <f>IF(B13="","",VLOOKUP(AD13,Varsayımlar!$B:$Q,7,0)*K13)</f>
        <v>42840</v>
      </c>
      <c r="Q13" s="107">
        <f>IF(B13="","",VLOOKUP(AD13,Varsayımlar!$B:$Q,8,0))</f>
        <v>25</v>
      </c>
      <c r="R13" s="107" t="str">
        <f>IF(B13="","",VLOOKUP(AD13,Varsayımlar!$B:$Q,9,0))</f>
        <v>SOFT</v>
      </c>
      <c r="S13" s="107">
        <f>IF(B13="","",VLOOKUP(AD13,Varsayımlar!$B:$Q,10,0))</f>
        <v>4</v>
      </c>
      <c r="T13" s="107">
        <f>IF(B13="","",VLOOKUP(AD13,Varsayımlar!$B:$Q,11,0))</f>
        <v>30</v>
      </c>
      <c r="U13" s="107">
        <f>IF(B13="","",VLOOKUP(AD13,Varsayımlar!$B:$Q,12,0))</f>
        <v>260</v>
      </c>
      <c r="V13" s="107" t="str">
        <f>IF(B13="","",VLOOKUP(AD13,Varsayımlar!$B:$Q,13,0))</f>
        <v>YURTDIŞI</v>
      </c>
      <c r="W13" s="107">
        <f>IF(B13="","",VLOOKUP(AD13,Varsayımlar!$B:$Q,14,0))</f>
        <v>6</v>
      </c>
      <c r="X13" s="110">
        <v>46197</v>
      </c>
      <c r="Y13" s="110">
        <v>46380</v>
      </c>
      <c r="Z13" s="107">
        <v>26062425</v>
      </c>
      <c r="AA13" s="107" t="str">
        <f>IF(B13="","",VLOOKUP(AD13,Varsayımlar!$B:$Q,15,0))</f>
        <v>TRİTON -SKT ATILACAK</v>
      </c>
      <c r="AB13" s="107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2" ht="36" hidden="1" customHeight="1" x14ac:dyDescent="0.25">
      <c r="A14" s="9" t="s">
        <v>131</v>
      </c>
      <c r="B14" s="107" t="s">
        <v>17</v>
      </c>
      <c r="C14" s="108">
        <f>IF(B14="","",VLOOKUP(AD14,Varsayımlar!$B:$Q,3,0))</f>
        <v>8698829380698</v>
      </c>
      <c r="D14" s="108" t="s">
        <v>509</v>
      </c>
      <c r="E14" s="109" t="s">
        <v>37</v>
      </c>
      <c r="F14" s="107" t="s">
        <v>510</v>
      </c>
      <c r="G14" s="107" t="s">
        <v>512</v>
      </c>
      <c r="H14" s="107" t="str">
        <f>IF(B14="","",VLOOKUP(AD14,Varsayımlar!$B:$Q,5,0))</f>
        <v>TORTİLLAS 25 CM 4 PCS 260G</v>
      </c>
      <c r="I14" s="107">
        <f>IF(B14="","",VLOOKUP(AD14,Varsayımlar!B:T,19,0))</f>
        <v>0</v>
      </c>
      <c r="J14" s="107" t="str">
        <f>IF(B14="","",VLOOKUP(AD14,Varsayımlar!$B:$Q,6,0))</f>
        <v>SADE</v>
      </c>
      <c r="K14" s="107">
        <v>1008</v>
      </c>
      <c r="L14" s="107"/>
      <c r="M14" s="107">
        <f t="shared" si="0"/>
        <v>12</v>
      </c>
      <c r="N14" s="107"/>
      <c r="O14" s="107">
        <v>12</v>
      </c>
      <c r="P14" s="107">
        <f>IF(B14="","",VLOOKUP(AD14,Varsayımlar!$B:$Q,7,0)*K14)</f>
        <v>30240</v>
      </c>
      <c r="Q14" s="107">
        <f>IF(B14="","",VLOOKUP(AD14,Varsayımlar!$B:$Q,8,0))</f>
        <v>25</v>
      </c>
      <c r="R14" s="107" t="str">
        <f>IF(B14="","",VLOOKUP(AD14,Varsayımlar!$B:$Q,9,0))</f>
        <v>SOFT</v>
      </c>
      <c r="S14" s="107">
        <f>IF(B14="","",VLOOKUP(AD14,Varsayımlar!$B:$Q,10,0))</f>
        <v>4</v>
      </c>
      <c r="T14" s="107">
        <f>IF(B14="","",VLOOKUP(AD14,Varsayımlar!$B:$Q,11,0))</f>
        <v>30</v>
      </c>
      <c r="U14" s="107">
        <f>IF(B14="","",VLOOKUP(AD14,Varsayımlar!$B:$Q,12,0))</f>
        <v>260</v>
      </c>
      <c r="V14" s="107" t="str">
        <f>IF(B14="","",VLOOKUP(AD14,Varsayımlar!$B:$Q,13,0))</f>
        <v>YURTDIŞI</v>
      </c>
      <c r="W14" s="107">
        <f>IF(B14="","",VLOOKUP(AD14,Varsayımlar!$B:$Q,14,0))</f>
        <v>6</v>
      </c>
      <c r="X14" s="110">
        <v>46197</v>
      </c>
      <c r="Y14" s="110">
        <v>46380</v>
      </c>
      <c r="Z14" s="107">
        <v>26062425</v>
      </c>
      <c r="AA14" s="107" t="str">
        <f>IF(B14="","",VLOOKUP(AD14,Varsayımlar!$B:$Q,15,0))</f>
        <v>TRİTON -SKT ATILACAK</v>
      </c>
      <c r="AB14" s="107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2" ht="36" hidden="1" customHeight="1" x14ac:dyDescent="0.25">
      <c r="A15" s="9" t="s">
        <v>132</v>
      </c>
      <c r="B15" s="115" t="s">
        <v>17</v>
      </c>
      <c r="C15" s="116">
        <f>IF(B15="","",VLOOKUP(AD15,Varsayımlar!$B:$Q,3,0))</f>
        <v>8698829380698</v>
      </c>
      <c r="D15" s="116" t="s">
        <v>517</v>
      </c>
      <c r="E15" s="117" t="s">
        <v>37</v>
      </c>
      <c r="F15" s="115" t="s">
        <v>518</v>
      </c>
      <c r="G15" s="115" t="s">
        <v>519</v>
      </c>
      <c r="H15" s="115" t="str">
        <f>IF(B15="","",VLOOKUP(AD15,Varsayımlar!$B:$Q,5,0))</f>
        <v>TORTİLLAS 25 CM 4 PCS 260G</v>
      </c>
      <c r="I15" s="115">
        <f>IF(B15="","",VLOOKUP(AD15,Varsayımlar!B:T,19,0))</f>
        <v>0</v>
      </c>
      <c r="J15" s="115" t="str">
        <f>IF(B15="","",VLOOKUP(AD15,Varsayımlar!$B:$Q,6,0))</f>
        <v>SADE</v>
      </c>
      <c r="K15" s="115">
        <v>1260</v>
      </c>
      <c r="L15" s="115"/>
      <c r="M15" s="115">
        <f t="shared" si="0"/>
        <v>15</v>
      </c>
      <c r="N15" s="115"/>
      <c r="O15" s="115">
        <v>14</v>
      </c>
      <c r="P15" s="115">
        <f>IF(B15="","",VLOOKUP(AD15,Varsayımlar!$B:$Q,7,0)*K15)</f>
        <v>37800</v>
      </c>
      <c r="Q15" s="115">
        <f>IF(B15="","",VLOOKUP(AD15,Varsayımlar!$B:$Q,8,0))</f>
        <v>25</v>
      </c>
      <c r="R15" s="115" t="str">
        <f>IF(B15="","",VLOOKUP(AD15,Varsayımlar!$B:$Q,9,0))</f>
        <v>SOFT</v>
      </c>
      <c r="S15" s="115">
        <f>IF(B15="","",VLOOKUP(AD15,Varsayımlar!$B:$Q,10,0))</f>
        <v>4</v>
      </c>
      <c r="T15" s="115">
        <f>IF(B15="","",VLOOKUP(AD15,Varsayımlar!$B:$Q,11,0))</f>
        <v>30</v>
      </c>
      <c r="U15" s="115">
        <f>IF(B15="","",VLOOKUP(AD15,Varsayımlar!$B:$Q,12,0))</f>
        <v>260</v>
      </c>
      <c r="V15" s="115" t="str">
        <f>IF(B15="","",VLOOKUP(AD15,Varsayımlar!$B:$Q,13,0))</f>
        <v>YURTDIŞI</v>
      </c>
      <c r="W15" s="115">
        <f>IF(B15="","",VLOOKUP(AD15,Varsayımlar!$B:$Q,14,0))</f>
        <v>6</v>
      </c>
      <c r="X15" s="118">
        <v>46199</v>
      </c>
      <c r="Y15" s="118">
        <v>46382</v>
      </c>
      <c r="Z15" s="115">
        <v>26062625</v>
      </c>
      <c r="AA15" s="115" t="str">
        <f>IF(B15="","",VLOOKUP(AD15,Varsayımlar!$B:$Q,15,0))</f>
        <v>TRİTON -SKT ATILACAK</v>
      </c>
      <c r="AB15" s="115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2" ht="36" hidden="1" customHeight="1" x14ac:dyDescent="0.25">
      <c r="A16" s="9" t="s">
        <v>133</v>
      </c>
      <c r="B16" s="115" t="s">
        <v>17</v>
      </c>
      <c r="C16" s="116">
        <f>IF(B16="","",VLOOKUP(AD16,Varsayımlar!$B:$Q,3,0))</f>
        <v>8698829380698</v>
      </c>
      <c r="D16" s="116" t="s">
        <v>517</v>
      </c>
      <c r="E16" s="117" t="s">
        <v>37</v>
      </c>
      <c r="F16" s="115" t="s">
        <v>518</v>
      </c>
      <c r="G16" s="115" t="s">
        <v>520</v>
      </c>
      <c r="H16" s="115" t="str">
        <f>IF(B16="","",VLOOKUP(AD16,Varsayımlar!$B:$Q,5,0))</f>
        <v>TORTİLLAS 25 CM 4 PCS 260G</v>
      </c>
      <c r="I16" s="115">
        <f>IF(B16="","",VLOOKUP(AD16,Varsayımlar!B:T,19,0))</f>
        <v>0</v>
      </c>
      <c r="J16" s="115" t="str">
        <f>IF(B16="","",VLOOKUP(AD16,Varsayımlar!$B:$Q,6,0))</f>
        <v>SADE</v>
      </c>
      <c r="K16" s="115">
        <v>336</v>
      </c>
      <c r="L16" s="115"/>
      <c r="M16" s="115">
        <f t="shared" si="0"/>
        <v>4</v>
      </c>
      <c r="N16" s="115"/>
      <c r="O16" s="115">
        <v>5</v>
      </c>
      <c r="P16" s="115">
        <f>IF(B16="","",VLOOKUP(AD16,Varsayımlar!$B:$Q,7,0)*K16)</f>
        <v>10080</v>
      </c>
      <c r="Q16" s="115">
        <f>IF(B16="","",VLOOKUP(AD16,Varsayımlar!$B:$Q,8,0))</f>
        <v>25</v>
      </c>
      <c r="R16" s="115" t="str">
        <f>IF(B16="","",VLOOKUP(AD16,Varsayımlar!$B:$Q,9,0))</f>
        <v>SOFT</v>
      </c>
      <c r="S16" s="115">
        <f>IF(B16="","",VLOOKUP(AD16,Varsayımlar!$B:$Q,10,0))</f>
        <v>4</v>
      </c>
      <c r="T16" s="115">
        <f>IF(B16="","",VLOOKUP(AD16,Varsayımlar!$B:$Q,11,0))</f>
        <v>30</v>
      </c>
      <c r="U16" s="115">
        <f>IF(B16="","",VLOOKUP(AD16,Varsayımlar!$B:$Q,12,0))</f>
        <v>260</v>
      </c>
      <c r="V16" s="115" t="str">
        <f>IF(B16="","",VLOOKUP(AD16,Varsayımlar!$B:$Q,13,0))</f>
        <v>YURTDIŞI</v>
      </c>
      <c r="W16" s="115">
        <f>IF(B16="","",VLOOKUP(AD16,Varsayımlar!$B:$Q,14,0))</f>
        <v>6</v>
      </c>
      <c r="X16" s="118">
        <v>46199</v>
      </c>
      <c r="Y16" s="118">
        <v>46382</v>
      </c>
      <c r="Z16" s="115">
        <v>26062625</v>
      </c>
      <c r="AA16" s="115" t="str">
        <f>IF(B16="","",VLOOKUP(AD16,Varsayımlar!$B:$Q,15,0))</f>
        <v>TRİTON -SKT ATILACAK</v>
      </c>
      <c r="AB16" s="115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3" ht="36" hidden="1" customHeight="1" x14ac:dyDescent="0.25">
      <c r="A17" s="9" t="s">
        <v>134</v>
      </c>
      <c r="B17" s="115" t="s">
        <v>17</v>
      </c>
      <c r="C17" s="116">
        <f>IF(B17="","",VLOOKUP(AD17,Varsayımlar!$B:$Q,3,0))</f>
        <v>8698829380698</v>
      </c>
      <c r="D17" s="116" t="s">
        <v>517</v>
      </c>
      <c r="E17" s="117" t="s">
        <v>37</v>
      </c>
      <c r="F17" s="115" t="s">
        <v>518</v>
      </c>
      <c r="G17" s="115" t="s">
        <v>521</v>
      </c>
      <c r="H17" s="115" t="str">
        <f>IF(B17="","",VLOOKUP(AD17,Varsayımlar!$B:$Q,5,0))</f>
        <v>TORTİLLAS 25 CM 4 PCS 260G</v>
      </c>
      <c r="I17" s="115">
        <f>IF(B17="","",VLOOKUP(AD17,Varsayımlar!B:T,19,0))</f>
        <v>0</v>
      </c>
      <c r="J17" s="115" t="str">
        <f>IF(B17="","",VLOOKUP(AD17,Varsayımlar!$B:$Q,6,0))</f>
        <v>SADE</v>
      </c>
      <c r="K17" s="115">
        <v>840</v>
      </c>
      <c r="L17" s="115"/>
      <c r="M17" s="115">
        <f t="shared" si="0"/>
        <v>10</v>
      </c>
      <c r="N17" s="115"/>
      <c r="O17" s="115">
        <v>10</v>
      </c>
      <c r="P17" s="115">
        <f>IF(B17="","",VLOOKUP(AD17,Varsayımlar!$B:$Q,7,0)*K17)</f>
        <v>25200</v>
      </c>
      <c r="Q17" s="115">
        <f>IF(B17="","",VLOOKUP(AD17,Varsayımlar!$B:$Q,8,0))</f>
        <v>25</v>
      </c>
      <c r="R17" s="115" t="str">
        <f>IF(B17="","",VLOOKUP(AD17,Varsayımlar!$B:$Q,9,0))</f>
        <v>SOFT</v>
      </c>
      <c r="S17" s="115">
        <f>IF(B17="","",VLOOKUP(AD17,Varsayımlar!$B:$Q,10,0))</f>
        <v>4</v>
      </c>
      <c r="T17" s="115">
        <f>IF(B17="","",VLOOKUP(AD17,Varsayımlar!$B:$Q,11,0))</f>
        <v>30</v>
      </c>
      <c r="U17" s="115">
        <f>IF(B17="","",VLOOKUP(AD17,Varsayımlar!$B:$Q,12,0))</f>
        <v>260</v>
      </c>
      <c r="V17" s="115" t="str">
        <f>IF(B17="","",VLOOKUP(AD17,Varsayımlar!$B:$Q,13,0))</f>
        <v>YURTDIŞI</v>
      </c>
      <c r="W17" s="115">
        <f>IF(B17="","",VLOOKUP(AD17,Varsayımlar!$B:$Q,14,0))</f>
        <v>6</v>
      </c>
      <c r="X17" s="118">
        <v>46199</v>
      </c>
      <c r="Y17" s="118">
        <v>46382</v>
      </c>
      <c r="Z17" s="115">
        <v>26062625</v>
      </c>
      <c r="AA17" s="115" t="str">
        <f>IF(B17="","",VLOOKUP(AD17,Varsayımlar!$B:$Q,15,0))</f>
        <v>TRİTON -SKT ATILACAK</v>
      </c>
      <c r="AB17" s="115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3" ht="36" hidden="1" customHeight="1" x14ac:dyDescent="0.25">
      <c r="A18" s="9" t="s">
        <v>135</v>
      </c>
      <c r="B18" s="64"/>
      <c r="C18" s="65" t="str">
        <f>IF(B18="","",VLOOKUP(AD18,Varsayımlar!$B:$Q,3,0))</f>
        <v/>
      </c>
      <c r="D18" s="65"/>
      <c r="E18" s="65"/>
      <c r="F18" s="64"/>
      <c r="G18" s="64"/>
      <c r="H18" s="64" t="str">
        <f>IF(B18="","",VLOOKUP(AD18,Varsayımlar!$B:$Q,5,0))</f>
        <v/>
      </c>
      <c r="I18" s="64" t="str">
        <f>IF(B18="","",VLOOKUP(AD18,Varsayımlar!B:T,19,0))</f>
        <v/>
      </c>
      <c r="J18" s="64" t="str">
        <f>IF(B18="","",VLOOKUP(AD18,Varsayımlar!$B:$Q,6,0))</f>
        <v/>
      </c>
      <c r="K18" s="64"/>
      <c r="L18" s="64"/>
      <c r="M18" s="64">
        <f t="shared" si="0"/>
        <v>0</v>
      </c>
      <c r="N18" s="64"/>
      <c r="O18" s="64"/>
      <c r="P18" s="64" t="str">
        <f>IF(B18="","",VLOOKUP(AD18,Varsayımlar!$B:$Q,7,0)*K18)</f>
        <v/>
      </c>
      <c r="Q18" s="64" t="str">
        <f>IF(B18="","",VLOOKUP(AD18,Varsayımlar!$B:$Q,8,0))</f>
        <v/>
      </c>
      <c r="R18" s="64" t="str">
        <f>IF(B18="","",VLOOKUP(AD18,Varsayımlar!$B:$Q,9,0))</f>
        <v/>
      </c>
      <c r="S18" s="64" t="str">
        <f>IF(B18="","",VLOOKUP(AD18,Varsayımlar!$B:$Q,10,0))</f>
        <v/>
      </c>
      <c r="T18" s="64" t="str">
        <f>IF(B18="","",VLOOKUP(AD18,Varsayımlar!$B:$Q,11,0))</f>
        <v/>
      </c>
      <c r="U18" s="64" t="str">
        <f>IF(B18="","",VLOOKUP(AD18,Varsayımlar!$B:$Q,12,0))</f>
        <v/>
      </c>
      <c r="V18" s="64" t="str">
        <f>IF(B18="","",VLOOKUP(AD18,Varsayımlar!$B:$Q,13,0))</f>
        <v/>
      </c>
      <c r="W18" s="64" t="str">
        <f>IF(B18="","",VLOOKUP(AD18,Varsayımlar!$B:$Q,14,0))</f>
        <v/>
      </c>
      <c r="X18" s="66"/>
      <c r="Y18" s="66"/>
      <c r="Z18" s="64"/>
      <c r="AA18" s="64" t="str">
        <f>IF(B18="","",VLOOKUP(AD18,Varsayımlar!$B:$Q,15,0))</f>
        <v/>
      </c>
      <c r="AB18" s="64" t="str">
        <f>IF(B18="","",VLOOKUP(AD18,Varsayımlar!$B:$Q,16,0))</f>
        <v/>
      </c>
      <c r="AC18" s="64"/>
      <c r="AD18" s="61" t="str">
        <f t="shared" si="1"/>
        <v/>
      </c>
    </row>
    <row r="19" spans="1:33" ht="36" hidden="1" customHeight="1" x14ac:dyDescent="0.25">
      <c r="A19" s="9" t="s">
        <v>136</v>
      </c>
      <c r="B19" s="64"/>
      <c r="C19" s="65" t="str">
        <f>IF(B19="","",VLOOKUP(AD19,Varsayımlar!$B:$Q,3,0))</f>
        <v/>
      </c>
      <c r="D19" s="65"/>
      <c r="E19" s="65"/>
      <c r="F19" s="64"/>
      <c r="G19" s="64"/>
      <c r="H19" s="64" t="str">
        <f>IF(B19="","",VLOOKUP(AD19,Varsayımlar!$B:$Q,5,0))</f>
        <v/>
      </c>
      <c r="I19" s="64" t="str">
        <f>IF(B19="","",VLOOKUP(AD19,Varsayımlar!B:T,19,0))</f>
        <v/>
      </c>
      <c r="J19" s="64" t="str">
        <f>IF(B19="","",VLOOKUP(AD19,Varsayımlar!$B:$Q,6,0))</f>
        <v/>
      </c>
      <c r="K19" s="64"/>
      <c r="L19" s="64"/>
      <c r="M19" s="64">
        <f t="shared" si="0"/>
        <v>0</v>
      </c>
      <c r="N19" s="64"/>
      <c r="O19" s="64"/>
      <c r="P19" s="64" t="str">
        <f>IF(B19="","",VLOOKUP(AD19,Varsayımlar!$B:$Q,7,0)*K19)</f>
        <v/>
      </c>
      <c r="Q19" s="64" t="str">
        <f>IF(B19="","",VLOOKUP(AD19,Varsayımlar!$B:$Q,8,0))</f>
        <v/>
      </c>
      <c r="R19" s="64" t="str">
        <f>IF(B19="","",VLOOKUP(AD19,Varsayımlar!$B:$Q,9,0))</f>
        <v/>
      </c>
      <c r="S19" s="64" t="str">
        <f>IF(B19="","",VLOOKUP(AD19,Varsayımlar!$B:$Q,10,0))</f>
        <v/>
      </c>
      <c r="T19" s="64" t="str">
        <f>IF(B19="","",VLOOKUP(AD19,Varsayımlar!$B:$Q,11,0))</f>
        <v/>
      </c>
      <c r="U19" s="64" t="str">
        <f>IF(B19="","",VLOOKUP(AD19,Varsayımlar!$B:$Q,12,0))</f>
        <v/>
      </c>
      <c r="V19" s="64" t="str">
        <f>IF(B19="","",VLOOKUP(AD19,Varsayımlar!$B:$Q,13,0))</f>
        <v/>
      </c>
      <c r="W19" s="64" t="str">
        <f>IF(B19="","",VLOOKUP(AD19,Varsayımlar!$B:$Q,14,0))</f>
        <v/>
      </c>
      <c r="X19" s="66"/>
      <c r="Y19" s="66"/>
      <c r="Z19" s="64"/>
      <c r="AA19" s="64" t="str">
        <f>IF(B19="","",VLOOKUP(AD19,Varsayımlar!$B:$Q,15,0))</f>
        <v/>
      </c>
      <c r="AB19" s="64" t="str">
        <f>IF(B19="","",VLOOKUP(AD19,Varsayımlar!$B:$Q,16,0))</f>
        <v/>
      </c>
      <c r="AC19" s="64"/>
      <c r="AD19" s="61" t="str">
        <f t="shared" si="1"/>
        <v/>
      </c>
    </row>
    <row r="20" spans="1:33" ht="36" customHeight="1" x14ac:dyDescent="0.25">
      <c r="A20" s="9" t="s">
        <v>188</v>
      </c>
      <c r="B20" s="64"/>
      <c r="C20" s="65" t="str">
        <f>IF(B20="","",VLOOKUP(AD20,Varsayımlar!$B:$Q,3,0))</f>
        <v/>
      </c>
      <c r="D20" s="65"/>
      <c r="E20" s="65"/>
      <c r="F20" s="64"/>
      <c r="G20" s="64"/>
      <c r="H20" s="64" t="str">
        <f>IF(B20="","",VLOOKUP(AD20,Varsayımlar!$B:$Q,5,0))</f>
        <v/>
      </c>
      <c r="I20" s="64" t="str">
        <f>IF(B20="","",VLOOKUP(AD20,Varsayımlar!B:T,19,0))</f>
        <v/>
      </c>
      <c r="J20" s="64" t="str">
        <f>IF(B20="","",VLOOKUP(AD20,Varsayımlar!$B:$Q,6,0))</f>
        <v/>
      </c>
      <c r="K20" s="64"/>
      <c r="L20" s="64"/>
      <c r="M20" s="64">
        <f t="shared" si="0"/>
        <v>0</v>
      </c>
      <c r="N20" s="64"/>
      <c r="O20" s="64"/>
      <c r="P20" s="64" t="str">
        <f>IF(B20="","",VLOOKUP(AD20,Varsayımlar!$B:$Q,7,0)*K20)</f>
        <v/>
      </c>
      <c r="Q20" s="64" t="str">
        <f>IF(B20="","",VLOOKUP(AD20,Varsayımlar!$B:$Q,8,0))</f>
        <v/>
      </c>
      <c r="R20" s="64" t="str">
        <f>IF(B20="","",VLOOKUP(AD20,Varsayımlar!$B:$Q,9,0))</f>
        <v/>
      </c>
      <c r="S20" s="64" t="str">
        <f>IF(B20="","",VLOOKUP(AD20,Varsayımlar!$B:$Q,10,0))</f>
        <v/>
      </c>
      <c r="T20" s="64" t="str">
        <f>IF(B20="","",VLOOKUP(AD20,Varsayımlar!$B:$Q,11,0))</f>
        <v/>
      </c>
      <c r="U20" s="64" t="str">
        <f>IF(B20="","",VLOOKUP(AD20,Varsayımlar!$B:$Q,12,0))</f>
        <v/>
      </c>
      <c r="V20" s="64" t="str">
        <f>IF(B20="","",VLOOKUP(AD20,Varsayımlar!$B:$Q,13,0))</f>
        <v/>
      </c>
      <c r="W20" s="64" t="str">
        <f>IF(B20="","",VLOOKUP(AD20,Varsayımlar!$B:$Q,14,0))</f>
        <v/>
      </c>
      <c r="X20" s="66"/>
      <c r="Y20" s="66"/>
      <c r="Z20" s="64"/>
      <c r="AA20" s="64" t="str">
        <f>IF(B20="","",VLOOKUP(AD20,Varsayımlar!$B:$Q,15,0))</f>
        <v/>
      </c>
      <c r="AB20" s="64" t="str">
        <f>IF(B20="","",VLOOKUP(AD20,Varsayımlar!$B:$Q,16,0))</f>
        <v/>
      </c>
      <c r="AC20" s="64"/>
      <c r="AD20" s="61" t="str">
        <f t="shared" si="1"/>
        <v/>
      </c>
    </row>
    <row r="21" spans="1:33" ht="36" customHeight="1" x14ac:dyDescent="0.25">
      <c r="A21" s="198" t="s">
        <v>171</v>
      </c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9"/>
      <c r="AC21" s="55"/>
    </row>
    <row r="22" spans="1:33" ht="63" x14ac:dyDescent="0.25">
      <c r="A22" s="9" t="s">
        <v>0</v>
      </c>
      <c r="B22" s="9" t="s">
        <v>1</v>
      </c>
      <c r="C22" s="10" t="s">
        <v>36</v>
      </c>
      <c r="D22" s="10" t="s">
        <v>177</v>
      </c>
      <c r="E22" s="10" t="s">
        <v>42</v>
      </c>
      <c r="F22" s="9" t="s">
        <v>43</v>
      </c>
      <c r="G22" s="9" t="s">
        <v>13</v>
      </c>
      <c r="H22" s="9" t="s">
        <v>2</v>
      </c>
      <c r="I22" s="9" t="s">
        <v>83</v>
      </c>
      <c r="J22" s="9" t="s">
        <v>3</v>
      </c>
      <c r="K22" s="9" t="s">
        <v>21</v>
      </c>
      <c r="L22" s="9" t="s">
        <v>141</v>
      </c>
      <c r="M22" s="9" t="s">
        <v>20</v>
      </c>
      <c r="N22" s="9" t="s">
        <v>243</v>
      </c>
      <c r="O22" s="9" t="s">
        <v>176</v>
      </c>
      <c r="P22" s="9" t="s">
        <v>16</v>
      </c>
      <c r="Q22" s="9" t="s">
        <v>4</v>
      </c>
      <c r="R22" s="9" t="s">
        <v>5</v>
      </c>
      <c r="S22" s="9" t="s">
        <v>6</v>
      </c>
      <c r="T22" s="9" t="s">
        <v>33</v>
      </c>
      <c r="U22" s="9" t="s">
        <v>7</v>
      </c>
      <c r="V22" s="9" t="s">
        <v>8</v>
      </c>
      <c r="W22" s="9" t="s">
        <v>364</v>
      </c>
      <c r="X22" s="9" t="s">
        <v>10</v>
      </c>
      <c r="Y22" s="9" t="s">
        <v>11</v>
      </c>
      <c r="Z22" s="9" t="s">
        <v>12</v>
      </c>
      <c r="AA22" s="9" t="s">
        <v>14</v>
      </c>
      <c r="AB22" s="9" t="s">
        <v>15</v>
      </c>
      <c r="AC22" s="9" t="s">
        <v>305</v>
      </c>
      <c r="AD22" s="8" t="s">
        <v>50</v>
      </c>
    </row>
    <row r="23" spans="1:33" ht="31.5" customHeight="1" x14ac:dyDescent="0.25">
      <c r="A23" s="9" t="s">
        <v>29</v>
      </c>
      <c r="B23" s="70" t="s">
        <v>149</v>
      </c>
      <c r="C23" s="71">
        <f>IF(B23="","",VLOOKUP(AD23,Varsayımlar!$B:$Q,3,0))</f>
        <v>8698829380698</v>
      </c>
      <c r="D23" s="71"/>
      <c r="E23" s="72" t="s">
        <v>150</v>
      </c>
      <c r="F23" s="70"/>
      <c r="G23" s="70"/>
      <c r="H23" s="70" t="str">
        <f>IF(B23="","",VLOOKUP(AD23,Varsayımlar!$B:$Q,5,0))</f>
        <v>Happylla 25cm (060)</v>
      </c>
      <c r="I23" s="70">
        <f>IF(B23="","",VLOOKUP(AD23,Varsayımlar!B:T,19,0))</f>
        <v>0</v>
      </c>
      <c r="J23" s="70" t="str">
        <f>IF(B23="","",VLOOKUP(AD23,Varsayımlar!$B:$Q,6,0))</f>
        <v>SADE</v>
      </c>
      <c r="K23" s="70" t="s">
        <v>160</v>
      </c>
      <c r="L23" s="70"/>
      <c r="M23" s="70" t="str">
        <f>IFERROR(IF(B23="","",K23/VLOOKUP(AD23,Varsayımlar!B:R,17,0)),"")</f>
        <v/>
      </c>
      <c r="N23" s="70"/>
      <c r="O23" s="70"/>
      <c r="P23" s="70" t="e">
        <f>IF(B23="","",VLOOKUP(AD23,Varsayımlar!$B:$Q,7,0)*K23)</f>
        <v>#VALUE!</v>
      </c>
      <c r="Q23" s="70">
        <f>IF(B23="","",VLOOKUP(AD23,Varsayımlar!$B:$Q,8,0))</f>
        <v>25</v>
      </c>
      <c r="R23" s="70" t="str">
        <f>IF(B23="","",VLOOKUP(AD23,Varsayımlar!$B:$Q,9,0))</f>
        <v>Irak soft</v>
      </c>
      <c r="S23" s="70">
        <f>IF(B23="","",VLOOKUP(AD23,Varsayımlar!$B:$Q,10,0))</f>
        <v>10</v>
      </c>
      <c r="T23" s="70">
        <f>IF(B23="","",VLOOKUP(AD23,Varsayımlar!$B:$Q,11,0))</f>
        <v>12</v>
      </c>
      <c r="U23" s="70">
        <f>IF(B23="","",VLOOKUP(AD23,Varsayımlar!$B:$Q,12,0))</f>
        <v>650</v>
      </c>
      <c r="V23" s="70" t="str">
        <f>IF(B23="","",VLOOKUP(AD23,Varsayımlar!$B:$Q,13,0))</f>
        <v>Yurtiçi</v>
      </c>
      <c r="W23" s="70">
        <f>IF(B23="","",VLOOKUP(AD23,Varsayımlar!$B:$Q,14,0))</f>
        <v>6</v>
      </c>
      <c r="X23" s="73" t="s">
        <v>161</v>
      </c>
      <c r="Y23" s="73" t="s">
        <v>161</v>
      </c>
      <c r="Z23" s="73" t="s">
        <v>161</v>
      </c>
      <c r="AA23" s="70" t="str">
        <f>IF(B23="","",VLOOKUP(AD23,Varsayımlar!$B:$Q,15,0))</f>
        <v>Kırmızı Koli-Etiketli</v>
      </c>
      <c r="AB23" s="70" t="str">
        <f>IF(B23="","",VLOOKUP(AD23,Varsayımlar!$B:$Q,16,0))</f>
        <v>24-26 cm</v>
      </c>
      <c r="AC23" s="70">
        <f>IF(B23="","",VLOOKUP(Sayfa2!AD17,Varsayımlar!B:S,18,0))</f>
        <v>0</v>
      </c>
      <c r="AD23" s="8" t="str">
        <f>IF(B23="","",CONCATENATE(B23,E23))</f>
        <v>Aylin KartonHappylla 25 cm 10 lu 650g</v>
      </c>
    </row>
    <row r="24" spans="1:33" ht="31.5" customHeight="1" x14ac:dyDescent="0.25">
      <c r="A24" s="9" t="s">
        <v>122</v>
      </c>
      <c r="B24" s="58" t="s">
        <v>143</v>
      </c>
      <c r="C24" s="59">
        <f>IF(B24="","",VLOOKUP(AD24,Varsayımlar!$B:$Q,3,0))</f>
        <v>8698829380698</v>
      </c>
      <c r="D24" s="59"/>
      <c r="E24" s="74" t="s">
        <v>162</v>
      </c>
      <c r="F24" s="58"/>
      <c r="G24" s="58"/>
      <c r="H24" s="58" t="str">
        <f>IF(B24="","",VLOOKUP(AD24,Varsayımlar!$B:$Q,5,0))</f>
        <v>Bisto 25 cm</v>
      </c>
      <c r="I24" s="58">
        <f>IF(B24="","",VLOOKUP(AD24,Varsayımlar!B:T,19,0))</f>
        <v>0</v>
      </c>
      <c r="J24" s="58" t="str">
        <f>IF(B24="","",VLOOKUP(AD24,Varsayımlar!$B:$Q,6,0))</f>
        <v>SADE</v>
      </c>
      <c r="K24" s="58" t="s">
        <v>160</v>
      </c>
      <c r="L24" s="58"/>
      <c r="M24" s="58" t="str">
        <f>IFERROR(IF(B24="","",K24/VLOOKUP(AD24,Varsayımlar!B:R,17,0)),"")</f>
        <v/>
      </c>
      <c r="N24" s="58">
        <v>50</v>
      </c>
      <c r="O24" s="58"/>
      <c r="P24" s="58" t="e">
        <f>IF(B24="","",VLOOKUP(AD24,Varsayımlar!$B:$Q,7,0)*K24)</f>
        <v>#VALUE!</v>
      </c>
      <c r="Q24" s="58">
        <f>IF(B24="","",VLOOKUP(AD24,Varsayımlar!$B:$Q,8,0))</f>
        <v>25</v>
      </c>
      <c r="R24" s="58" t="str">
        <f>IF(B24="","",VLOOKUP(AD24,Varsayımlar!$B:$Q,9,0))</f>
        <v>Standart</v>
      </c>
      <c r="S24" s="58">
        <f>IF(B24="","",VLOOKUP(AD24,Varsayımlar!$B:$Q,10,0))</f>
        <v>12</v>
      </c>
      <c r="T24" s="58">
        <f>IF(B24="","",VLOOKUP(AD24,Varsayımlar!$B:$Q,11,0))</f>
        <v>12</v>
      </c>
      <c r="U24" s="58">
        <f>IF(B24="","",VLOOKUP(AD24,Varsayımlar!$B:$Q,12,0))</f>
        <v>840</v>
      </c>
      <c r="V24" s="58" t="str">
        <f>IF(B24="","",VLOOKUP(AD24,Varsayımlar!$B:$Q,13,0))</f>
        <v>Yurtiçi</v>
      </c>
      <c r="W24" s="58">
        <f>IF(B24="","",VLOOKUP(AD24,Varsayımlar!$B:$Q,14,0))</f>
        <v>6</v>
      </c>
      <c r="X24" s="60" t="s">
        <v>161</v>
      </c>
      <c r="Y24" s="60" t="s">
        <v>161</v>
      </c>
      <c r="Z24" s="60" t="s">
        <v>161</v>
      </c>
      <c r="AA24" s="58" t="str">
        <f>IF(B24="","",VLOOKUP(AD24,Varsayımlar!$B:$Q,15,0))</f>
        <v>Bisto Kolisi</v>
      </c>
      <c r="AB24" s="58" t="str">
        <f>IF(B24="","",VLOOKUP(AD24,Varsayımlar!$B:$Q,16,0))</f>
        <v>24-26 Cm</v>
      </c>
      <c r="AC24" s="58">
        <f>IF(B24="","",VLOOKUP(Sayfa2!AD18,Varsayımlar!B:S,18,0))</f>
        <v>0</v>
      </c>
      <c r="AD24" s="61" t="str">
        <f>IF(B24="","",CONCATENATE(B24,E24))</f>
        <v>Şok MarketBisto 25 cm 12 pcs 840g</v>
      </c>
    </row>
    <row r="25" spans="1:33" ht="31.5" customHeight="1" x14ac:dyDescent="0.25">
      <c r="A25" s="9" t="s">
        <v>123</v>
      </c>
      <c r="B25" s="75" t="s">
        <v>143</v>
      </c>
      <c r="C25" s="76">
        <f>IF(B25="","",VLOOKUP(AD25,Varsayımlar!$B:$Q,3,0))</f>
        <v>8698829380698</v>
      </c>
      <c r="D25" s="76"/>
      <c r="E25" s="75" t="s">
        <v>144</v>
      </c>
      <c r="F25" s="77"/>
      <c r="G25" s="77"/>
      <c r="H25" s="77" t="str">
        <f>IF(B25="","",VLOOKUP(AD25,Varsayımlar!$B:$Q,5,0))</f>
        <v xml:space="preserve">Taco 15 cm </v>
      </c>
      <c r="I25" s="77">
        <f>IF(B25="","",VLOOKUP(AD25,Varsayımlar!B:T,19,0))</f>
        <v>0</v>
      </c>
      <c r="J25" s="77" t="str">
        <f>IF(B25="","",VLOOKUP(AD25,Varsayımlar!$B:$Q,6,0))</f>
        <v>SADE</v>
      </c>
      <c r="K25" s="77" t="s">
        <v>160</v>
      </c>
      <c r="L25" s="77"/>
      <c r="M25" s="77" t="str">
        <f>IFERROR(IF(B25="","",K25/VLOOKUP(AD25,Varsayımlar!B:R,17,0)),"")</f>
        <v/>
      </c>
      <c r="N25" s="77">
        <v>50</v>
      </c>
      <c r="O25" s="77"/>
      <c r="P25" s="77" t="e">
        <f>IF(B25="","",VLOOKUP(AD25,Varsayımlar!$B:$Q,7,0)*K25)</f>
        <v>#VALUE!</v>
      </c>
      <c r="Q25" s="77">
        <f>IF(B25="","",VLOOKUP(AD25,Varsayımlar!$B:$Q,8,0))</f>
        <v>15</v>
      </c>
      <c r="R25" s="77" t="str">
        <f>IF(B25="","",VLOOKUP(AD25,Varsayımlar!$B:$Q,9,0))</f>
        <v>SOFT-PA3</v>
      </c>
      <c r="S25" s="77">
        <f>IF(B25="","",VLOOKUP(AD25,Varsayımlar!$B:$Q,10,0))</f>
        <v>6</v>
      </c>
      <c r="T25" s="77">
        <f>IF(B25="","",VLOOKUP(AD25,Varsayımlar!$B:$Q,11,0))</f>
        <v>18</v>
      </c>
      <c r="U25" s="77">
        <f>IF(B25="","",VLOOKUP(AD25,Varsayımlar!$B:$Q,12,0))</f>
        <v>250</v>
      </c>
      <c r="V25" s="77" t="str">
        <f>IF(B25="","",VLOOKUP(AD25,Varsayımlar!$B:$Q,13,0))</f>
        <v>YURTİÇİ</v>
      </c>
      <c r="W25" s="77">
        <f>IF(B25="","",VLOOKUP(AD25,Varsayımlar!$B:$Q,14,0))</f>
        <v>6</v>
      </c>
      <c r="X25" s="78" t="s">
        <v>161</v>
      </c>
      <c r="Y25" s="78" t="s">
        <v>161</v>
      </c>
      <c r="Z25" s="78" t="s">
        <v>161</v>
      </c>
      <c r="AA25" s="77" t="str">
        <f>IF(B25="","",VLOOKUP(AD25,Varsayımlar!$B:$Q,15,0))</f>
        <v>15 CM KOLİ</v>
      </c>
      <c r="AB25" s="77" t="str">
        <f>IF(B25="","",VLOOKUP(AD25,Varsayımlar!$B:$Q,16,0))</f>
        <v>14-16 CM</v>
      </c>
      <c r="AC25" s="77">
        <f>IF(B25="","",VLOOKUP(Sayfa2!AD19,Varsayımlar!B:S,18,0))</f>
        <v>0</v>
      </c>
      <c r="AD25" s="8" t="str">
        <f>IF(B25="","",CONCATENATE(B25,E25))</f>
        <v>Şok MarketTaco 15 cm 6 lı 150 g</v>
      </c>
    </row>
    <row r="26" spans="1:33" ht="31.5" hidden="1" customHeight="1" x14ac:dyDescent="0.25">
      <c r="A26" s="9" t="s">
        <v>125</v>
      </c>
      <c r="B26" s="64"/>
      <c r="C26" s="65" t="str">
        <f>IF(B26="","",VLOOKUP(AD26,Varsayımlar!$B:$Q,3,0))</f>
        <v/>
      </c>
      <c r="D26" s="65"/>
      <c r="E26" s="65"/>
      <c r="F26" s="64"/>
      <c r="G26" s="64"/>
      <c r="H26" s="64" t="str">
        <f>IF(B26="","",VLOOKUP(AD26,Varsayımlar!$B:$Q,5,0))</f>
        <v/>
      </c>
      <c r="I26" s="64"/>
      <c r="J26" s="64" t="str">
        <f>IF(B26="","",VLOOKUP(AD26,Varsayımlar!$B:$Q,6,0))</f>
        <v/>
      </c>
      <c r="K26" s="64"/>
      <c r="L26" s="64"/>
      <c r="M26" s="64">
        <f>K26/84</f>
        <v>0</v>
      </c>
      <c r="N26" s="64"/>
      <c r="O26" s="64"/>
      <c r="P26" s="64" t="str">
        <f>IF(B26="","",VLOOKUP(AD26,Varsayımlar!$B:$Q,7,0)*K26)</f>
        <v/>
      </c>
      <c r="Q26" s="64" t="str">
        <f>IF(B26="","",VLOOKUP(AD26,Varsayımlar!$B:$Q,8,0))</f>
        <v/>
      </c>
      <c r="R26" s="64" t="str">
        <f>IF(B26="","",VLOOKUP(AD26,Varsayımlar!$B:$Q,9,0))</f>
        <v/>
      </c>
      <c r="S26" s="64" t="str">
        <f>IF(B26="","",VLOOKUP(AD26,Varsayımlar!$B:$Q,10,0))</f>
        <v/>
      </c>
      <c r="T26" s="64" t="str">
        <f>IF(B26="","",VLOOKUP(AD26,Varsayımlar!$B:$Q,11,0))</f>
        <v/>
      </c>
      <c r="U26" s="64" t="str">
        <f>IF(B26="","",VLOOKUP(AD26,Varsayımlar!$B:$Q,12,0))</f>
        <v/>
      </c>
      <c r="V26" s="64" t="str">
        <f>IF(B26="","",VLOOKUP(AD26,Varsayımlar!$B:$Q,13,0))</f>
        <v/>
      </c>
      <c r="W26" s="64" t="str">
        <f>IF(B26="","",VLOOKUP(AD26,Varsayımlar!$B:$Q,14,0))</f>
        <v/>
      </c>
      <c r="X26" s="66"/>
      <c r="Y26" s="66"/>
      <c r="Z26" s="64"/>
      <c r="AA26" s="64" t="str">
        <f>IF(B26="","",VLOOKUP(AD26,Varsayımlar!$B:$Q,15,0))</f>
        <v/>
      </c>
      <c r="AB26" s="64" t="str">
        <f>IF(B26="","",VLOOKUP(AD26,Varsayımlar!$B:$Q,16,0))</f>
        <v/>
      </c>
      <c r="AC26" s="79"/>
      <c r="AD26" s="61" t="str">
        <f>IF(B26="","",CONCATENATE(B26,E26))</f>
        <v/>
      </c>
    </row>
    <row r="27" spans="1:33" x14ac:dyDescent="0.25">
      <c r="C27" s="80" t="str">
        <f>IF(B27="","",VLOOKUP(AD27,Varsayımlar!$B:$Q,3,0))</f>
        <v/>
      </c>
      <c r="H27" s="8" t="str">
        <f>IF(B27="","",VLOOKUP(AD27,Varsayımlar!$B:$Q,5,0))</f>
        <v/>
      </c>
      <c r="J27" s="8" t="str">
        <f>IF(B27="","",VLOOKUP(AD27,Varsayımlar!$B:$Q,6,0))</f>
        <v/>
      </c>
      <c r="P27" s="8" t="str">
        <f>IF(B27="","",VLOOKUP(AD27,Varsayımlar!$B:$Q,7,0)*K27)</f>
        <v/>
      </c>
      <c r="Q27" s="8" t="str">
        <f>IF(B27="","",VLOOKUP(AD27,Varsayımlar!$B:$Q,8,0))</f>
        <v/>
      </c>
      <c r="R27" s="8" t="str">
        <f>IF(B27="","",VLOOKUP(AD27,Varsayımlar!$B:$Q,9,0))</f>
        <v/>
      </c>
      <c r="S27" s="8" t="str">
        <f>IF(B27="","",VLOOKUP(AD27,Varsayımlar!$B:$Q,10,0))</f>
        <v/>
      </c>
      <c r="T27" s="8" t="str">
        <f>IF(B27="","",VLOOKUP(AD27,Varsayımlar!$B:$Q,11,0))</f>
        <v/>
      </c>
      <c r="U27" s="8" t="str">
        <f>IF(B27="","",VLOOKUP(AD27,Varsayımlar!$B:$Q,12,0))</f>
        <v/>
      </c>
      <c r="V27" s="8" t="str">
        <f>IF(B27="","",VLOOKUP(AD27,Varsayımlar!$B:$Q,13,0))</f>
        <v/>
      </c>
      <c r="W27" s="8" t="str">
        <f>IF(B27="","",VLOOKUP(AD27,Varsayımlar!$B:$Q,14,0))</f>
        <v/>
      </c>
      <c r="AA27" s="8" t="str">
        <f>IF(B27="","",VLOOKUP(AD27,Varsayımlar!$B:$Q,15,0))</f>
        <v/>
      </c>
      <c r="AB27" s="8" t="str">
        <f>IF(B27="","",VLOOKUP(AD27,Varsayımlar!$B:$Q,16,0))</f>
        <v/>
      </c>
      <c r="AD27" s="8" t="str">
        <f>IF(B27="","",CONCATENATE(B27,E27))</f>
        <v/>
      </c>
    </row>
    <row r="28" spans="1:33" ht="29.25" customHeight="1" x14ac:dyDescent="0.25">
      <c r="A28" s="198" t="s">
        <v>121</v>
      </c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35"/>
    </row>
    <row r="29" spans="1:33" ht="63" x14ac:dyDescent="0.25">
      <c r="A29" s="9" t="s">
        <v>0</v>
      </c>
      <c r="B29" s="9" t="s">
        <v>1</v>
      </c>
      <c r="C29" s="10" t="s">
        <v>36</v>
      </c>
      <c r="D29" s="10" t="s">
        <v>177</v>
      </c>
      <c r="E29" s="10" t="s">
        <v>42</v>
      </c>
      <c r="F29" s="9" t="s">
        <v>43</v>
      </c>
      <c r="G29" s="9" t="s">
        <v>13</v>
      </c>
      <c r="H29" s="9" t="s">
        <v>2</v>
      </c>
      <c r="I29" s="9" t="s">
        <v>83</v>
      </c>
      <c r="J29" s="9" t="s">
        <v>3</v>
      </c>
      <c r="K29" s="9" t="s">
        <v>21</v>
      </c>
      <c r="L29" s="9" t="s">
        <v>141</v>
      </c>
      <c r="M29" s="9" t="s">
        <v>20</v>
      </c>
      <c r="N29" s="9" t="s">
        <v>243</v>
      </c>
      <c r="O29" s="9" t="s">
        <v>176</v>
      </c>
      <c r="P29" s="9" t="s">
        <v>16</v>
      </c>
      <c r="Q29" s="9" t="s">
        <v>4</v>
      </c>
      <c r="R29" s="9" t="s">
        <v>5</v>
      </c>
      <c r="S29" s="9" t="s">
        <v>6</v>
      </c>
      <c r="T29" s="9" t="s">
        <v>33</v>
      </c>
      <c r="U29" s="9" t="s">
        <v>7</v>
      </c>
      <c r="V29" s="9" t="s">
        <v>8</v>
      </c>
      <c r="W29" s="9" t="s">
        <v>9</v>
      </c>
      <c r="X29" s="9" t="s">
        <v>10</v>
      </c>
      <c r="Y29" s="9" t="s">
        <v>11</v>
      </c>
      <c r="Z29" s="9" t="s">
        <v>12</v>
      </c>
      <c r="AA29" s="9" t="s">
        <v>14</v>
      </c>
      <c r="AB29" s="9" t="s">
        <v>15</v>
      </c>
      <c r="AC29" s="9" t="s">
        <v>305</v>
      </c>
      <c r="AD29" s="8" t="s">
        <v>50</v>
      </c>
    </row>
    <row r="30" spans="1:33" ht="36" customHeight="1" x14ac:dyDescent="0.25">
      <c r="A30" s="9" t="s">
        <v>29</v>
      </c>
      <c r="B30" s="82" t="s">
        <v>17</v>
      </c>
      <c r="C30" s="83">
        <f>IF(B30="","",VLOOKUP(AD30,Varsayımlar!$B:$Q,3,0))</f>
        <v>8698829380698</v>
      </c>
      <c r="D30" s="83" t="s">
        <v>486</v>
      </c>
      <c r="E30" s="104" t="s">
        <v>37</v>
      </c>
      <c r="F30" s="82" t="s">
        <v>487</v>
      </c>
      <c r="G30" s="82" t="s">
        <v>488</v>
      </c>
      <c r="H30" s="82" t="str">
        <f>IF(B30="","",VLOOKUP(AD30,Varsayımlar!$B:$Q,5,0))</f>
        <v>TORTİLLAS 25 CM 4 PCS 260G</v>
      </c>
      <c r="I30" s="82">
        <f>IF(B30="","",VLOOKUP(AD30,Varsayımlar!B:T,19,0))</f>
        <v>0</v>
      </c>
      <c r="J30" s="82" t="str">
        <f>IF(B30="","",VLOOKUP(AD30,Varsayımlar!$B:$Q,6,0))</f>
        <v>SADE</v>
      </c>
      <c r="K30" s="82">
        <v>2100</v>
      </c>
      <c r="L30" s="82"/>
      <c r="M30" s="82">
        <f>K30/84</f>
        <v>25</v>
      </c>
      <c r="N30" s="82"/>
      <c r="O30" s="82">
        <v>11</v>
      </c>
      <c r="P30" s="82">
        <f>IF(B30="","",VLOOKUP(AD30,Varsayımlar!$B:$Q,7,0)*K30)</f>
        <v>63000</v>
      </c>
      <c r="Q30" s="82">
        <f>IF(B30="","",VLOOKUP(AD30,Varsayımlar!$B:$Q,8,0))</f>
        <v>25</v>
      </c>
      <c r="R30" s="82" t="str">
        <f>IF(B30="","",VLOOKUP(AD30,Varsayımlar!$B:$Q,9,0))</f>
        <v>SOFT</v>
      </c>
      <c r="S30" s="82">
        <f>IF(B30="","",VLOOKUP(AD30,Varsayımlar!$B:$Q,10,0))</f>
        <v>4</v>
      </c>
      <c r="T30" s="82">
        <f>IF(B30="","",VLOOKUP(AD30,Varsayımlar!$B:$Q,11,0))</f>
        <v>30</v>
      </c>
      <c r="U30" s="82">
        <f>IF(B30="","",VLOOKUP(AD30,Varsayımlar!$B:$Q,12,0))</f>
        <v>260</v>
      </c>
      <c r="V30" s="82" t="str">
        <f>IF(B30="","",VLOOKUP(AD30,Varsayımlar!$B:$Q,13,0))</f>
        <v>YURTDIŞI</v>
      </c>
      <c r="W30" s="82">
        <f>IF(B30="","",VLOOKUP(AD30,Varsayımlar!$B:$Q,14,0))</f>
        <v>6</v>
      </c>
      <c r="X30" s="84">
        <v>46189</v>
      </c>
      <c r="Y30" s="84">
        <v>46372</v>
      </c>
      <c r="Z30" s="82">
        <v>26061625</v>
      </c>
      <c r="AA30" s="82" t="str">
        <f>IF(B30="","",VLOOKUP(AD30,Varsayımlar!$B:$Q,15,0))</f>
        <v>TRİTON -SKT ATILACAK</v>
      </c>
      <c r="AB30" s="82" t="str">
        <f>IF(B30="","",VLOOKUP(AD30,Varsayımlar!$B:$Q,16,0))</f>
        <v>24-26 CM</v>
      </c>
      <c r="AC30" s="64"/>
      <c r="AD30" s="61" t="str">
        <f>IF(B30="","",CONCATENATE(B30,E30))</f>
        <v>LLC TRİTONMUTLUKAL WHEAT TORTILLA</v>
      </c>
      <c r="AF30" s="8" t="s">
        <v>285</v>
      </c>
      <c r="AG30" s="8" t="s">
        <v>641</v>
      </c>
    </row>
    <row r="31" spans="1:33" ht="36" customHeight="1" x14ac:dyDescent="0.25">
      <c r="A31" s="9" t="s">
        <v>122</v>
      </c>
      <c r="B31" s="82" t="s">
        <v>17</v>
      </c>
      <c r="C31" s="83">
        <f>IF(B31="","",VLOOKUP(AD31,Varsayımlar!$B:$Q,3,0))</f>
        <v>8698829380698</v>
      </c>
      <c r="D31" s="83" t="s">
        <v>486</v>
      </c>
      <c r="E31" s="104" t="s">
        <v>37</v>
      </c>
      <c r="F31" s="82" t="s">
        <v>487</v>
      </c>
      <c r="G31" s="82" t="s">
        <v>489</v>
      </c>
      <c r="H31" s="82" t="str">
        <f>IF(B31="","",VLOOKUP(AD31,Varsayımlar!$B:$Q,5,0))</f>
        <v>TORTİLLAS 25 CM 4 PCS 260G</v>
      </c>
      <c r="I31" s="82">
        <f>IF(B31="","",VLOOKUP(AD31,Varsayımlar!B:T,19,0))</f>
        <v>0</v>
      </c>
      <c r="J31" s="82" t="str">
        <f>IF(B31="","",VLOOKUP(AD31,Varsayımlar!$B:$Q,6,0))</f>
        <v>SADE</v>
      </c>
      <c r="K31" s="82">
        <v>336</v>
      </c>
      <c r="L31" s="82"/>
      <c r="M31" s="82">
        <f>K31/84</f>
        <v>4</v>
      </c>
      <c r="N31" s="82"/>
      <c r="O31" s="82">
        <v>5</v>
      </c>
      <c r="P31" s="82">
        <f>IF(B31="","",VLOOKUP(AD31,Varsayımlar!$B:$Q,7,0)*K31)</f>
        <v>10080</v>
      </c>
      <c r="Q31" s="82">
        <f>IF(B31="","",VLOOKUP(AD31,Varsayımlar!$B:$Q,8,0))</f>
        <v>25</v>
      </c>
      <c r="R31" s="82" t="str">
        <f>IF(B31="","",VLOOKUP(AD31,Varsayımlar!$B:$Q,9,0))</f>
        <v>SOFT</v>
      </c>
      <c r="S31" s="82">
        <f>IF(B31="","",VLOOKUP(AD31,Varsayımlar!$B:$Q,10,0))</f>
        <v>4</v>
      </c>
      <c r="T31" s="82">
        <f>IF(B31="","",VLOOKUP(AD31,Varsayımlar!$B:$Q,11,0))</f>
        <v>30</v>
      </c>
      <c r="U31" s="82">
        <f>IF(B31="","",VLOOKUP(AD31,Varsayımlar!$B:$Q,12,0))</f>
        <v>260</v>
      </c>
      <c r="V31" s="82" t="str">
        <f>IF(B31="","",VLOOKUP(AD31,Varsayımlar!$B:$Q,13,0))</f>
        <v>YURTDIŞI</v>
      </c>
      <c r="W31" s="82">
        <f>IF(B31="","",VLOOKUP(AD31,Varsayımlar!$B:$Q,14,0))</f>
        <v>6</v>
      </c>
      <c r="X31" s="84">
        <v>46189</v>
      </c>
      <c r="Y31" s="84">
        <v>46372</v>
      </c>
      <c r="Z31" s="82">
        <v>26061625</v>
      </c>
      <c r="AA31" s="82" t="str">
        <f>IF(B31="","",VLOOKUP(AD31,Varsayımlar!$B:$Q,15,0))</f>
        <v>TRİTON -SKT ATILACAK</v>
      </c>
      <c r="AB31" s="82" t="str">
        <f>IF(B31="","",VLOOKUP(AD31,Varsayımlar!$B:$Q,16,0))</f>
        <v>24-26 CM</v>
      </c>
      <c r="AC31" s="64"/>
      <c r="AD31" s="61" t="str">
        <f>IF(B31="","",CONCATENATE(B31,E31))</f>
        <v>LLC TRİTONMUTLUKAL WHEAT TORTILLA</v>
      </c>
      <c r="AF31" s="8" t="s">
        <v>285</v>
      </c>
      <c r="AG31" s="8" t="s">
        <v>641</v>
      </c>
    </row>
    <row r="32" spans="1:33" ht="49.5" customHeight="1" x14ac:dyDescent="0.25">
      <c r="A32" s="9" t="s">
        <v>123</v>
      </c>
      <c r="B32" s="58" t="s">
        <v>90</v>
      </c>
      <c r="C32" s="59">
        <f>IF(B32="","",VLOOKUP(AD32,Varsayımlar!$B:$Q,3,0))</f>
        <v>8698829380698</v>
      </c>
      <c r="D32" s="58" t="s">
        <v>237</v>
      </c>
      <c r="E32" s="58" t="s">
        <v>91</v>
      </c>
      <c r="F32" s="58"/>
      <c r="G32" s="58" t="s">
        <v>572</v>
      </c>
      <c r="H32" s="58" t="str">
        <f>IF(B32="","",VLOOKUP(AD32,Varsayımlar!$B:$Q,5,0))</f>
        <v>MAGNİT MAVİ AMBALAJ 25CM</v>
      </c>
      <c r="I32" s="58">
        <f>IF(B32="","",VLOOKUP(AD32,Varsayımlar!B:T,19,0))</f>
        <v>0</v>
      </c>
      <c r="J32" s="58" t="str">
        <f>IF(B32="","",VLOOKUP(AD32,Varsayımlar!$B:$Q,6,0))</f>
        <v>SADE</v>
      </c>
      <c r="K32" s="58">
        <v>672</v>
      </c>
      <c r="L32" s="58"/>
      <c r="M32" s="58">
        <f>IFERROR(IF(B32="","",K32/VLOOKUP(AD32,Varsayımlar!B:R,17,0)),"")</f>
        <v>8</v>
      </c>
      <c r="N32" s="58"/>
      <c r="O32" s="58">
        <v>10</v>
      </c>
      <c r="P32" s="58">
        <f>IF(B32="","",VLOOKUP(AD32,Varsayımlar!$B:$Q,7,0)*K32)</f>
        <v>20160</v>
      </c>
      <c r="Q32" s="58">
        <f>IF(B32="","",VLOOKUP(AD32,Varsayımlar!$B:$Q,8,0))</f>
        <v>25</v>
      </c>
      <c r="R32" s="58" t="str">
        <f>IF(B32="","",VLOOKUP(AD32,Varsayımlar!$B:$Q,9,0))</f>
        <v>SOFT</v>
      </c>
      <c r="S32" s="58">
        <f>IF(B32="","",VLOOKUP(AD32,Varsayımlar!$B:$Q,10,0))</f>
        <v>4</v>
      </c>
      <c r="T32" s="58">
        <f>IF(B32="","",VLOOKUP(AD32,Varsayımlar!$B:$Q,11,0))</f>
        <v>30</v>
      </c>
      <c r="U32" s="58">
        <f>IF(B32="","",VLOOKUP(AD32,Varsayımlar!$B:$Q,12,0))</f>
        <v>260</v>
      </c>
      <c r="V32" s="58" t="str">
        <f>IF(B32="","",VLOOKUP(AD32,Varsayımlar!$B:$Q,13,0))</f>
        <v>YURTDIŞI</v>
      </c>
      <c r="W32" s="58">
        <f>IF(B32="","",VLOOKUP(AD32,Varsayımlar!$B:$Q,14,0))</f>
        <v>9</v>
      </c>
      <c r="X32" s="60">
        <v>46191</v>
      </c>
      <c r="Y32" s="60">
        <v>46464</v>
      </c>
      <c r="Z32" s="58" t="s">
        <v>571</v>
      </c>
      <c r="AA32" s="58" t="str">
        <f>IF(B32="","",VLOOKUP(AD32,Varsayımlar!$B:$Q,15,0))</f>
        <v>25CM TURUNCU KOLİ-SOL ÜST DİKDÖRTGENE ÜRETİM TARİHİ BASILACAK</v>
      </c>
      <c r="AB32" s="58" t="str">
        <f>IF(B32="","",VLOOKUP(AD32,Varsayımlar!$B:$Q,16,0))</f>
        <v>24-26 CM</v>
      </c>
      <c r="AC32" s="90">
        <f>IF(B32="","",VLOOKUP(Sayfa2!AD63,Varsayımlar!B:S,18,0))</f>
        <v>0</v>
      </c>
      <c r="AD32" s="90" t="str">
        <f t="shared" ref="AD32:AD34" si="2">IF(B32="","",CONCATENATE(B32,E32))</f>
        <v>MAGNİTMAGNİT MAVİ AMBALAJ 25 CM 260G</v>
      </c>
    </row>
    <row r="33" spans="1:30" ht="126" x14ac:dyDescent="0.25">
      <c r="A33" s="9" t="s">
        <v>124</v>
      </c>
      <c r="B33" s="77" t="s">
        <v>167</v>
      </c>
      <c r="C33" s="76">
        <f>IF(B33="","",VLOOKUP(AD33,Varsayımlar!$B:$Q,3,0))</f>
        <v>8698829380698</v>
      </c>
      <c r="D33" s="77" t="s">
        <v>647</v>
      </c>
      <c r="E33" s="77" t="s">
        <v>644</v>
      </c>
      <c r="F33" s="77"/>
      <c r="G33" s="77"/>
      <c r="H33" s="77" t="str">
        <f>IF(B33="","",VLOOKUP(AD33,Varsayımlar!$B:$Q,5,0))</f>
        <v>Baskısız 25cm proteinli (Deneme)</v>
      </c>
      <c r="I33" s="77">
        <f>IF(B33="","",VLOOKUP(AD33,Varsayımlar!B:T,19,0))</f>
        <v>0</v>
      </c>
      <c r="J33" s="77" t="str">
        <f>IF(B33="","",VLOOKUP(AD33,Varsayımlar!$B:$Q,6,0))</f>
        <v>Proteinli</v>
      </c>
      <c r="K33" s="77"/>
      <c r="L33" s="77"/>
      <c r="M33" s="77" t="str">
        <f>IFERROR(IF(B33="","",K33/VLOOKUP(AD33,Varsayımlar!B:R,17,0)),"")</f>
        <v/>
      </c>
      <c r="N33" s="77"/>
      <c r="O33" s="77">
        <v>10</v>
      </c>
      <c r="P33" s="77">
        <f>IF(B33="","",VLOOKUP(AD33,Varsayımlar!$B:$Q,7,0)*K33)</f>
        <v>0</v>
      </c>
      <c r="Q33" s="77">
        <f>IF(B33="","",VLOOKUP(AD33,Varsayımlar!$B:$Q,8,0))</f>
        <v>25</v>
      </c>
      <c r="R33" s="77" t="str">
        <f>IF(B33="","",VLOOKUP(AD33,Varsayımlar!$B:$Q,9,0))</f>
        <v>Mauri (5kg yağ+2lt gliserin+gluten 3kg+protein 11.4kg+katkı)</v>
      </c>
      <c r="S33" s="77">
        <f>IF(B33="","",VLOOKUP(AD33,Varsayımlar!$B:$Q,10,0))</f>
        <v>6</v>
      </c>
      <c r="T33" s="77">
        <f>IF(B33="","",VLOOKUP(AD33,Varsayımlar!$B:$Q,11,0))</f>
        <v>20</v>
      </c>
      <c r="U33" s="77">
        <f>IF(B33="","",VLOOKUP(AD33,Varsayımlar!$B:$Q,12,0))</f>
        <v>390</v>
      </c>
      <c r="V33" s="77" t="str">
        <f>IF(B33="","",VLOOKUP(AD33,Varsayımlar!$B:$Q,13,0))</f>
        <v>Yurtiçi</v>
      </c>
      <c r="W33" s="77">
        <f>IF(B33="","",VLOOKUP(AD33,Varsayımlar!$B:$Q,14,0))</f>
        <v>5</v>
      </c>
      <c r="X33" s="78">
        <v>46191</v>
      </c>
      <c r="Y33" s="78">
        <v>46344</v>
      </c>
      <c r="Z33" s="77" t="s">
        <v>648</v>
      </c>
      <c r="AA33" s="77" t="str">
        <f>IF(B33="","",VLOOKUP(AD33,Varsayımlar!$B:$Q,15,0))</f>
        <v>Kırmızı koli-Etiketli</v>
      </c>
      <c r="AB33" s="77" t="str">
        <f>IF(B33="","",VLOOKUP(AD33,Varsayımlar!$B:$Q,16,0))</f>
        <v>24-26 cm</v>
      </c>
      <c r="AC33" s="90">
        <f>IF(B33="","",VLOOKUP(Sayfa2!AD64,Varsayımlar!B:S,18,0))</f>
        <v>0</v>
      </c>
      <c r="AD33" s="90" t="str">
        <f t="shared" ref="AD33" si="3">IF(B33="","",CONCATENATE(B33,E33))</f>
        <v>A101Baskısız 25cm 6 pcs 390g (Deneme)</v>
      </c>
    </row>
    <row r="34" spans="1:30" ht="49.5" customHeight="1" x14ac:dyDescent="0.25">
      <c r="A34" s="9" t="s">
        <v>125</v>
      </c>
      <c r="B34" s="58" t="s">
        <v>90</v>
      </c>
      <c r="C34" s="59">
        <f>IF(B34="","",VLOOKUP(AD34,Varsayımlar!$B:$Q,3,0))</f>
        <v>8698829380698</v>
      </c>
      <c r="D34" s="58" t="s">
        <v>237</v>
      </c>
      <c r="E34" s="58" t="s">
        <v>91</v>
      </c>
      <c r="F34" s="58"/>
      <c r="G34" s="58" t="s">
        <v>573</v>
      </c>
      <c r="H34" s="58" t="str">
        <f>IF(B34="","",VLOOKUP(AD34,Varsayımlar!$B:$Q,5,0))</f>
        <v>MAGNİT MAVİ AMBALAJ 25CM</v>
      </c>
      <c r="I34" s="58">
        <f>IF(B34="","",VLOOKUP(AD34,Varsayımlar!B:T,19,0))</f>
        <v>0</v>
      </c>
      <c r="J34" s="58" t="str">
        <f>IF(B34="","",VLOOKUP(AD34,Varsayımlar!$B:$Q,6,0))</f>
        <v>SADE</v>
      </c>
      <c r="K34" s="58">
        <v>672</v>
      </c>
      <c r="L34" s="58"/>
      <c r="M34" s="58">
        <f>IFERROR(IF(B34="","",K34/VLOOKUP(AD34,Varsayımlar!B:R,17,0)),"")</f>
        <v>8</v>
      </c>
      <c r="N34" s="58"/>
      <c r="O34" s="58">
        <v>10</v>
      </c>
      <c r="P34" s="58">
        <f>IF(B34="","",VLOOKUP(AD34,Varsayımlar!$B:$Q,7,0)*K34)</f>
        <v>20160</v>
      </c>
      <c r="Q34" s="58">
        <f>IF(B34="","",VLOOKUP(AD34,Varsayımlar!$B:$Q,8,0))</f>
        <v>25</v>
      </c>
      <c r="R34" s="58" t="str">
        <f>IF(B34="","",VLOOKUP(AD34,Varsayımlar!$B:$Q,9,0))</f>
        <v>SOFT</v>
      </c>
      <c r="S34" s="58">
        <f>IF(B34="","",VLOOKUP(AD34,Varsayımlar!$B:$Q,10,0))</f>
        <v>4</v>
      </c>
      <c r="T34" s="58">
        <f>IF(B34="","",VLOOKUP(AD34,Varsayımlar!$B:$Q,11,0))</f>
        <v>30</v>
      </c>
      <c r="U34" s="58">
        <f>IF(B34="","",VLOOKUP(AD34,Varsayımlar!$B:$Q,12,0))</f>
        <v>260</v>
      </c>
      <c r="V34" s="58" t="str">
        <f>IF(B34="","",VLOOKUP(AD34,Varsayımlar!$B:$Q,13,0))</f>
        <v>YURTDIŞI</v>
      </c>
      <c r="W34" s="58">
        <f>IF(B34="","",VLOOKUP(AD34,Varsayımlar!$B:$Q,14,0))</f>
        <v>9</v>
      </c>
      <c r="X34" s="60">
        <v>46191</v>
      </c>
      <c r="Y34" s="60">
        <v>46464</v>
      </c>
      <c r="Z34" s="58" t="s">
        <v>571</v>
      </c>
      <c r="AA34" s="58" t="str">
        <f>IF(B34="","",VLOOKUP(AD34,Varsayımlar!$B:$Q,15,0))</f>
        <v>25CM TURUNCU KOLİ-SOL ÜST DİKDÖRTGENE ÜRETİM TARİHİ BASILACAK</v>
      </c>
      <c r="AB34" s="58" t="str">
        <f>IF(B34="","",VLOOKUP(AD34,Varsayımlar!$B:$Q,16,0))</f>
        <v>24-26 CM</v>
      </c>
      <c r="AC34" s="90">
        <f>IF(B34="","",VLOOKUP(Sayfa2!AD64,Varsayımlar!B:S,18,0))</f>
        <v>0</v>
      </c>
      <c r="AD34" s="90" t="str">
        <f t="shared" si="2"/>
        <v>MAGNİTMAGNİT MAVİ AMBALAJ 25 CM 260G</v>
      </c>
    </row>
    <row r="35" spans="1:30" ht="55.5" customHeight="1" x14ac:dyDescent="0.25">
      <c r="A35" s="9" t="s">
        <v>126</v>
      </c>
      <c r="B35" s="64" t="s">
        <v>90</v>
      </c>
      <c r="C35" s="65">
        <f>IF(B35="","",VLOOKUP(AD35,Varsayımlar!$B:$Q,3,0))</f>
        <v>8698829380698</v>
      </c>
      <c r="D35" s="64" t="s">
        <v>234</v>
      </c>
      <c r="E35" s="64" t="s">
        <v>91</v>
      </c>
      <c r="F35" s="64"/>
      <c r="G35" s="64" t="s">
        <v>567</v>
      </c>
      <c r="H35" s="64" t="str">
        <f>IF(B35="","",VLOOKUP(AD35,Varsayımlar!$B:$Q,5,0))</f>
        <v>MAGNİT MAVİ AMBALAJ 25CM</v>
      </c>
      <c r="I35" s="64">
        <f>IF(B35="","",VLOOKUP(AD35,Varsayımlar!B:T,19,0))</f>
        <v>0</v>
      </c>
      <c r="J35" s="64" t="str">
        <f>IF(B35="","",VLOOKUP(AD35,Varsayımlar!$B:$Q,6,0))</f>
        <v>SADE</v>
      </c>
      <c r="K35" s="64">
        <v>672</v>
      </c>
      <c r="L35" s="64"/>
      <c r="M35" s="64">
        <f>IFERROR(IF(B35="","",K35/VLOOKUP(AD35,Varsayımlar!B:R,17,0)),"")</f>
        <v>8</v>
      </c>
      <c r="N35" s="64"/>
      <c r="O35" s="64">
        <v>10</v>
      </c>
      <c r="P35" s="64">
        <f>IF(B35="","",VLOOKUP(AD35,Varsayımlar!$B:$Q,7,0)*K35)</f>
        <v>20160</v>
      </c>
      <c r="Q35" s="64">
        <f>IF(B35="","",VLOOKUP(AD35,Varsayımlar!$B:$Q,8,0))</f>
        <v>25</v>
      </c>
      <c r="R35" s="64" t="str">
        <f>IF(B35="","",VLOOKUP(AD35,Varsayımlar!$B:$Q,9,0))</f>
        <v>SOFT</v>
      </c>
      <c r="S35" s="64">
        <f>IF(B35="","",VLOOKUP(AD35,Varsayımlar!$B:$Q,10,0))</f>
        <v>4</v>
      </c>
      <c r="T35" s="64">
        <f>IF(B35="","",VLOOKUP(AD35,Varsayımlar!$B:$Q,11,0))</f>
        <v>30</v>
      </c>
      <c r="U35" s="64">
        <f>IF(B35="","",VLOOKUP(AD35,Varsayımlar!$B:$Q,12,0))</f>
        <v>260</v>
      </c>
      <c r="V35" s="64" t="str">
        <f>IF(B35="","",VLOOKUP(AD35,Varsayımlar!$B:$Q,13,0))</f>
        <v>YURTDIŞI</v>
      </c>
      <c r="W35" s="64">
        <f>IF(B35="","",VLOOKUP(AD35,Varsayımlar!$B:$Q,14,0))</f>
        <v>9</v>
      </c>
      <c r="X35" s="66">
        <v>46189</v>
      </c>
      <c r="Y35" s="66">
        <v>46462</v>
      </c>
      <c r="Z35" s="64" t="s">
        <v>569</v>
      </c>
      <c r="AA35" s="64" t="str">
        <f>IF(B35="","",VLOOKUP(AD35,Varsayımlar!$B:$Q,15,0))</f>
        <v>25CM TURUNCU KOLİ-SOL ÜST DİKDÖRTGENE ÜRETİM TARİHİ BASILACAK</v>
      </c>
      <c r="AB35" s="64" t="str">
        <f>IF(B35="","",VLOOKUP(AD35,Varsayımlar!$B:$Q,16,0))</f>
        <v>24-26 CM</v>
      </c>
      <c r="AC35" s="90">
        <f>IF(B35="","",VLOOKUP(Sayfa2!AD58,Varsayımlar!B:S,18,0))</f>
        <v>0</v>
      </c>
      <c r="AD35" s="90" t="str">
        <f>IF(B35="","",CONCATENATE(B35,E35))</f>
        <v>MAGNİTMAGNİT MAVİ AMBALAJ 25 CM 260G</v>
      </c>
    </row>
    <row r="36" spans="1:30" ht="55.5" customHeight="1" x14ac:dyDescent="0.25">
      <c r="A36" s="9" t="s">
        <v>127</v>
      </c>
      <c r="B36" s="64" t="s">
        <v>90</v>
      </c>
      <c r="C36" s="65">
        <f>IF(B36="","",VLOOKUP(AD36,Varsayımlar!$B:$Q,3,0))</f>
        <v>8698829380698</v>
      </c>
      <c r="D36" s="64" t="s">
        <v>234</v>
      </c>
      <c r="E36" s="64" t="s">
        <v>91</v>
      </c>
      <c r="F36" s="64"/>
      <c r="G36" s="64" t="s">
        <v>568</v>
      </c>
      <c r="H36" s="64" t="str">
        <f>IF(B36="","",VLOOKUP(AD36,Varsayımlar!$B:$Q,5,0))</f>
        <v>MAGNİT MAVİ AMBALAJ 25CM</v>
      </c>
      <c r="I36" s="64">
        <f>IF(B36="","",VLOOKUP(AD36,Varsayımlar!B:T,19,0))</f>
        <v>0</v>
      </c>
      <c r="J36" s="64" t="str">
        <f>IF(B36="","",VLOOKUP(AD36,Varsayımlar!$B:$Q,6,0))</f>
        <v>SADE</v>
      </c>
      <c r="K36" s="64">
        <v>672</v>
      </c>
      <c r="L36" s="64"/>
      <c r="M36" s="64">
        <f>IFERROR(IF(B36="","",K36/VLOOKUP(AD36,Varsayımlar!B:R,17,0)),"")</f>
        <v>8</v>
      </c>
      <c r="N36" s="64"/>
      <c r="O36" s="64">
        <v>10</v>
      </c>
      <c r="P36" s="64">
        <f>IF(B36="","",VLOOKUP(AD36,Varsayımlar!$B:$Q,7,0)*K36)</f>
        <v>20160</v>
      </c>
      <c r="Q36" s="64">
        <f>IF(B36="","",VLOOKUP(AD36,Varsayımlar!$B:$Q,8,0))</f>
        <v>25</v>
      </c>
      <c r="R36" s="64" t="str">
        <f>IF(B36="","",VLOOKUP(AD36,Varsayımlar!$B:$Q,9,0))</f>
        <v>SOFT</v>
      </c>
      <c r="S36" s="64">
        <f>IF(B36="","",VLOOKUP(AD36,Varsayımlar!$B:$Q,10,0))</f>
        <v>4</v>
      </c>
      <c r="T36" s="64">
        <f>IF(B36="","",VLOOKUP(AD36,Varsayımlar!$B:$Q,11,0))</f>
        <v>30</v>
      </c>
      <c r="U36" s="64">
        <f>IF(B36="","",VLOOKUP(AD36,Varsayımlar!$B:$Q,12,0))</f>
        <v>260</v>
      </c>
      <c r="V36" s="64" t="str">
        <f>IF(B36="","",VLOOKUP(AD36,Varsayımlar!$B:$Q,13,0))</f>
        <v>YURTDIŞI</v>
      </c>
      <c r="W36" s="64">
        <f>IF(B36="","",VLOOKUP(AD36,Varsayımlar!$B:$Q,14,0))</f>
        <v>9</v>
      </c>
      <c r="X36" s="66">
        <v>46189</v>
      </c>
      <c r="Y36" s="66">
        <v>46462</v>
      </c>
      <c r="Z36" s="64" t="s">
        <v>569</v>
      </c>
      <c r="AA36" s="64" t="str">
        <f>IF(B36="","",VLOOKUP(AD36,Varsayımlar!$B:$Q,15,0))</f>
        <v>25CM TURUNCU KOLİ-SOL ÜST DİKDÖRTGENE ÜRETİM TARİHİ BASILACAK</v>
      </c>
      <c r="AB36" s="64" t="str">
        <f>IF(B36="","",VLOOKUP(AD36,Varsayımlar!$B:$Q,16,0))</f>
        <v>24-26 CM</v>
      </c>
      <c r="AC36" s="90">
        <f>IF(B36="","",VLOOKUP(Sayfa2!AD59,Varsayımlar!B:S,18,0))</f>
        <v>0</v>
      </c>
      <c r="AD36" s="90" t="str">
        <f>IF(B36="","",CONCATENATE(B36,E36))</f>
        <v>MAGNİTMAGNİT MAVİ AMBALAJ 25 CM 260G</v>
      </c>
    </row>
    <row r="37" spans="1:30" ht="27.75" customHeight="1" x14ac:dyDescent="0.25">
      <c r="A37" s="9"/>
      <c r="B37" s="201" t="s">
        <v>607</v>
      </c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3"/>
      <c r="AC37" s="90"/>
      <c r="AD37" s="90"/>
    </row>
    <row r="38" spans="1:30" ht="46.5" customHeight="1" x14ac:dyDescent="0.25">
      <c r="A38" s="9" t="s">
        <v>128</v>
      </c>
      <c r="B38" s="64" t="s">
        <v>90</v>
      </c>
      <c r="C38" s="65">
        <f>IF(B38="","",VLOOKUP(AD38,Varsayımlar!$B:$Q,3,0))</f>
        <v>8698829380698</v>
      </c>
      <c r="D38" s="64" t="s">
        <v>260</v>
      </c>
      <c r="E38" s="64" t="s">
        <v>91</v>
      </c>
      <c r="F38" s="64"/>
      <c r="G38" s="64" t="s">
        <v>606</v>
      </c>
      <c r="H38" s="64" t="str">
        <f>IF(B38="","",VLOOKUP(AD38,Varsayımlar!$B:$Q,5,0))</f>
        <v>MAGNİT MAVİ AMBALAJ 25CM</v>
      </c>
      <c r="I38" s="64">
        <f>IF(B38="","",VLOOKUP(AD38,Varsayımlar!B:T,19,0))</f>
        <v>0</v>
      </c>
      <c r="J38" s="64" t="str">
        <f>IF(B38="","",VLOOKUP(AD38,Varsayımlar!$B:$Q,6,0))</f>
        <v>SADE</v>
      </c>
      <c r="K38" s="64">
        <v>2016</v>
      </c>
      <c r="L38" s="64"/>
      <c r="M38" s="64" t="str">
        <f>IFERROR(IF(B38="","",K38/VLOOKUP(AD38,#REF!,17,0)),"")</f>
        <v/>
      </c>
      <c r="N38" s="64"/>
      <c r="O38" s="64">
        <v>30</v>
      </c>
      <c r="P38" s="64">
        <f>IF(B38="","",VLOOKUP(AD38,Varsayımlar!$B:$Q,7,0)*K38)</f>
        <v>60480</v>
      </c>
      <c r="Q38" s="64">
        <f>IF(B38="","",VLOOKUP(AD38,Varsayımlar!$B:$Q,8,0))</f>
        <v>25</v>
      </c>
      <c r="R38" s="64" t="str">
        <f>IF(B38="","",VLOOKUP(AD38,Varsayımlar!$B:$Q,9,0))</f>
        <v>SOFT</v>
      </c>
      <c r="S38" s="64">
        <f>IF(B38="","",VLOOKUP(AD38,Varsayımlar!$B:$Q,10,0))</f>
        <v>4</v>
      </c>
      <c r="T38" s="64">
        <f>IF(B38="","",VLOOKUP(AD38,Varsayımlar!$B:$Q,11,0))</f>
        <v>30</v>
      </c>
      <c r="U38" s="64">
        <f>IF(B38="","",VLOOKUP(AD38,Varsayımlar!$B:$Q,12,0))</f>
        <v>260</v>
      </c>
      <c r="V38" s="64" t="str">
        <f>IF(B38="","",VLOOKUP(AD38,Varsayımlar!$B:$Q,13,0))</f>
        <v>YURTDIŞI</v>
      </c>
      <c r="W38" s="64">
        <f>IF(B38="","",VLOOKUP(AD38,Varsayımlar!$B:$Q,14,0))</f>
        <v>9</v>
      </c>
      <c r="X38" s="66">
        <v>46193</v>
      </c>
      <c r="Y38" s="66">
        <v>46466</v>
      </c>
      <c r="Z38" s="64" t="s">
        <v>605</v>
      </c>
      <c r="AA38" s="64" t="str">
        <f>IF(B38="","",VLOOKUP(AD38,Varsayımlar!$B:$Q,15,0))</f>
        <v>25CM TURUNCU KOLİ-SOL ÜST DİKDÖRTGENE ÜRETİM TARİHİ BASILACAK</v>
      </c>
      <c r="AB38" s="64" t="str">
        <f>IF(B38="","",VLOOKUP(AD38,Varsayımlar!$B:$Q,16,0))</f>
        <v>24-26 CM</v>
      </c>
      <c r="AC38" s="90" t="e">
        <f>IF(B38="","",VLOOKUP(#REF!,#REF!,18,0))</f>
        <v>#REF!</v>
      </c>
      <c r="AD38" s="90" t="str">
        <f t="shared" ref="AD38:AD44" si="4">IF(B38="","",CONCATENATE(B38,E38))</f>
        <v>MAGNİTMAGNİT MAVİ AMBALAJ 25 CM 260G</v>
      </c>
    </row>
    <row r="39" spans="1:30" ht="36" customHeight="1" x14ac:dyDescent="0.25">
      <c r="A39" s="9" t="s">
        <v>129</v>
      </c>
      <c r="B39" s="77" t="s">
        <v>17</v>
      </c>
      <c r="C39" s="76">
        <f>IF(B39="","",VLOOKUP(AD39,Varsayımlar!$B:$Q,3,0))</f>
        <v>8698829380698</v>
      </c>
      <c r="D39" s="76" t="s">
        <v>502</v>
      </c>
      <c r="E39" s="119" t="s">
        <v>37</v>
      </c>
      <c r="F39" s="77" t="s">
        <v>503</v>
      </c>
      <c r="G39" s="77" t="s">
        <v>504</v>
      </c>
      <c r="H39" s="77" t="str">
        <f>IF(B39="","",VLOOKUP(AD39,Varsayımlar!$B:$Q,5,0))</f>
        <v>TORTİLLAS 25 CM 4 PCS 260G</v>
      </c>
      <c r="I39" s="77">
        <f>IF(B39="","",VLOOKUP(AD39,Varsayımlar!B:T,19,0))</f>
        <v>0</v>
      </c>
      <c r="J39" s="77" t="str">
        <f>IF(B39="","",VLOOKUP(AD39,Varsayımlar!$B:$Q,6,0))</f>
        <v>SADE</v>
      </c>
      <c r="K39" s="77">
        <v>2016</v>
      </c>
      <c r="L39" s="77"/>
      <c r="M39" s="77">
        <f t="shared" ref="M39:M44" si="5">K39/84</f>
        <v>24</v>
      </c>
      <c r="N39" s="77"/>
      <c r="O39" s="77">
        <v>29</v>
      </c>
      <c r="P39" s="77">
        <f>IF(B39="","",VLOOKUP(AD39,Varsayımlar!$B:$Q,7,0)*K39)</f>
        <v>60480</v>
      </c>
      <c r="Q39" s="77">
        <f>IF(B39="","",VLOOKUP(AD39,Varsayımlar!$B:$Q,8,0))</f>
        <v>25</v>
      </c>
      <c r="R39" s="77" t="str">
        <f>IF(B39="","",VLOOKUP(AD39,Varsayımlar!$B:$Q,9,0))</f>
        <v>SOFT</v>
      </c>
      <c r="S39" s="77">
        <f>IF(B39="","",VLOOKUP(AD39,Varsayımlar!$B:$Q,10,0))</f>
        <v>4</v>
      </c>
      <c r="T39" s="77">
        <f>IF(B39="","",VLOOKUP(AD39,Varsayımlar!$B:$Q,11,0))</f>
        <v>30</v>
      </c>
      <c r="U39" s="77">
        <f>IF(B39="","",VLOOKUP(AD39,Varsayımlar!$B:$Q,12,0))</f>
        <v>260</v>
      </c>
      <c r="V39" s="77" t="str">
        <f>IF(B39="","",VLOOKUP(AD39,Varsayımlar!$B:$Q,13,0))</f>
        <v>YURTDIŞI</v>
      </c>
      <c r="W39" s="77">
        <f>IF(B39="","",VLOOKUP(AD39,Varsayımlar!$B:$Q,14,0))</f>
        <v>6</v>
      </c>
      <c r="X39" s="78">
        <v>46195</v>
      </c>
      <c r="Y39" s="78">
        <v>46378</v>
      </c>
      <c r="Z39" s="77">
        <v>26062225</v>
      </c>
      <c r="AA39" s="77" t="str">
        <f>IF(B39="","",VLOOKUP(AD39,Varsayımlar!$B:$Q,15,0))</f>
        <v>TRİTON -SKT ATILACAK</v>
      </c>
      <c r="AB39" s="77" t="str">
        <f>IF(B39="","",VLOOKUP(AD39,Varsayımlar!$B:$Q,16,0))</f>
        <v>24-26 CM</v>
      </c>
      <c r="AC39" s="64"/>
      <c r="AD39" s="61" t="str">
        <f t="shared" si="4"/>
        <v>LLC TRİTONMUTLUKAL WHEAT TORTILLA</v>
      </c>
    </row>
    <row r="40" spans="1:30" ht="36" customHeight="1" x14ac:dyDescent="0.25">
      <c r="A40" s="9" t="s">
        <v>130</v>
      </c>
      <c r="B40" s="77" t="s">
        <v>17</v>
      </c>
      <c r="C40" s="76">
        <f>IF(B40="","",VLOOKUP(AD40,Varsayımlar!$B:$Q,3,0))</f>
        <v>8698829380698</v>
      </c>
      <c r="D40" s="76" t="s">
        <v>502</v>
      </c>
      <c r="E40" s="119" t="s">
        <v>37</v>
      </c>
      <c r="F40" s="77" t="s">
        <v>503</v>
      </c>
      <c r="G40" s="77" t="s">
        <v>505</v>
      </c>
      <c r="H40" s="77" t="str">
        <f>IF(B40="","",VLOOKUP(AD40,Varsayımlar!$B:$Q,5,0))</f>
        <v>TORTİLLAS 25 CM 4 PCS 260G</v>
      </c>
      <c r="I40" s="77">
        <f>IF(B40="","",VLOOKUP(AD40,Varsayımlar!B:T,19,0))</f>
        <v>0</v>
      </c>
      <c r="J40" s="77" t="str">
        <f>IF(B40="","",VLOOKUP(AD40,Varsayımlar!$B:$Q,6,0))</f>
        <v>SADE</v>
      </c>
      <c r="K40" s="77">
        <v>420</v>
      </c>
      <c r="L40" s="77"/>
      <c r="M40" s="77">
        <f t="shared" si="5"/>
        <v>5</v>
      </c>
      <c r="N40" s="77"/>
      <c r="O40" s="77">
        <v>6</v>
      </c>
      <c r="P40" s="77">
        <f>IF(B40="","",VLOOKUP(AD40,Varsayımlar!$B:$Q,7,0)*K40)</f>
        <v>12600</v>
      </c>
      <c r="Q40" s="77">
        <f>IF(B40="","",VLOOKUP(AD40,Varsayımlar!$B:$Q,8,0))</f>
        <v>25</v>
      </c>
      <c r="R40" s="77" t="str">
        <f>IF(B40="","",VLOOKUP(AD40,Varsayımlar!$B:$Q,9,0))</f>
        <v>SOFT</v>
      </c>
      <c r="S40" s="77">
        <f>IF(B40="","",VLOOKUP(AD40,Varsayımlar!$B:$Q,10,0))</f>
        <v>4</v>
      </c>
      <c r="T40" s="77">
        <f>IF(B40="","",VLOOKUP(AD40,Varsayımlar!$B:$Q,11,0))</f>
        <v>30</v>
      </c>
      <c r="U40" s="77">
        <f>IF(B40="","",VLOOKUP(AD40,Varsayımlar!$B:$Q,12,0))</f>
        <v>260</v>
      </c>
      <c r="V40" s="77" t="str">
        <f>IF(B40="","",VLOOKUP(AD40,Varsayımlar!$B:$Q,13,0))</f>
        <v>YURTDIŞI</v>
      </c>
      <c r="W40" s="77">
        <f>IF(B40="","",VLOOKUP(AD40,Varsayımlar!$B:$Q,14,0))</f>
        <v>6</v>
      </c>
      <c r="X40" s="78">
        <v>46195</v>
      </c>
      <c r="Y40" s="78">
        <v>46378</v>
      </c>
      <c r="Z40" s="77">
        <v>26062225</v>
      </c>
      <c r="AA40" s="77" t="str">
        <f>IF(B40="","",VLOOKUP(AD40,Varsayımlar!$B:$Q,15,0))</f>
        <v>TRİTON -SKT ATILACAK</v>
      </c>
      <c r="AB40" s="77" t="str">
        <f>IF(B40="","",VLOOKUP(AD40,Varsayımlar!$B:$Q,16,0))</f>
        <v>24-26 CM</v>
      </c>
      <c r="AC40" s="64"/>
      <c r="AD40" s="61" t="str">
        <f t="shared" si="4"/>
        <v>LLC TRİTONMUTLUKAL WHEAT TORTILLA</v>
      </c>
    </row>
    <row r="41" spans="1:30" ht="36" hidden="1" customHeight="1" x14ac:dyDescent="0.25">
      <c r="A41" s="9" t="s">
        <v>131</v>
      </c>
      <c r="B41" s="67" t="s">
        <v>17</v>
      </c>
      <c r="C41" s="4">
        <f>IF(B41="","",VLOOKUP(AD41,Varsayımlar!$B:$Q,3,0))</f>
        <v>8698829380698</v>
      </c>
      <c r="D41" s="4" t="s">
        <v>513</v>
      </c>
      <c r="E41" s="105" t="s">
        <v>37</v>
      </c>
      <c r="F41" s="67" t="s">
        <v>514</v>
      </c>
      <c r="G41" s="67" t="s">
        <v>515</v>
      </c>
      <c r="H41" s="67" t="str">
        <f>IF(B41="","",VLOOKUP(AD41,Varsayımlar!$B:$Q,5,0))</f>
        <v>TORTİLLAS 25 CM 4 PCS 260G</v>
      </c>
      <c r="I41" s="67">
        <f>IF(B41="","",VLOOKUP(AD41,Varsayımlar!B:T,19,0))</f>
        <v>0</v>
      </c>
      <c r="J41" s="67" t="str">
        <f>IF(B41="","",VLOOKUP(AD41,Varsayımlar!$B:$Q,6,0))</f>
        <v>SADE</v>
      </c>
      <c r="K41" s="67">
        <v>1344</v>
      </c>
      <c r="L41" s="67"/>
      <c r="M41" s="67">
        <f t="shared" si="5"/>
        <v>16</v>
      </c>
      <c r="N41" s="67"/>
      <c r="O41" s="67">
        <v>20</v>
      </c>
      <c r="P41" s="67">
        <f>IF(B41="","",VLOOKUP(AD41,Varsayımlar!$B:$Q,7,0)*K41)</f>
        <v>40320</v>
      </c>
      <c r="Q41" s="67">
        <f>IF(B41="","",VLOOKUP(AD41,Varsayımlar!$B:$Q,8,0))</f>
        <v>25</v>
      </c>
      <c r="R41" s="67" t="str">
        <f>IF(B41="","",VLOOKUP(AD41,Varsayımlar!$B:$Q,9,0))</f>
        <v>SOFT</v>
      </c>
      <c r="S41" s="67">
        <f>IF(B41="","",VLOOKUP(AD41,Varsayımlar!$B:$Q,10,0))</f>
        <v>4</v>
      </c>
      <c r="T41" s="67">
        <f>IF(B41="","",VLOOKUP(AD41,Varsayımlar!$B:$Q,11,0))</f>
        <v>30</v>
      </c>
      <c r="U41" s="67">
        <f>IF(B41="","",VLOOKUP(AD41,Varsayımlar!$B:$Q,12,0))</f>
        <v>260</v>
      </c>
      <c r="V41" s="67" t="str">
        <f>IF(B41="","",VLOOKUP(AD41,Varsayımlar!$B:$Q,13,0))</f>
        <v>YURTDIŞI</v>
      </c>
      <c r="W41" s="67">
        <f>IF(B41="","",VLOOKUP(AD41,Varsayımlar!$B:$Q,14,0))</f>
        <v>6</v>
      </c>
      <c r="X41" s="68">
        <v>46198</v>
      </c>
      <c r="Y41" s="68">
        <v>46381</v>
      </c>
      <c r="Z41" s="67">
        <v>26062525</v>
      </c>
      <c r="AA41" s="67" t="str">
        <f>IF(B41="","",VLOOKUP(AD41,Varsayımlar!$B:$Q,15,0))</f>
        <v>TRİTON -SKT ATILACAK</v>
      </c>
      <c r="AB41" s="67" t="str">
        <f>IF(B41="","",VLOOKUP(AD41,Varsayımlar!$B:$Q,16,0))</f>
        <v>24-26 CM</v>
      </c>
      <c r="AC41" s="64"/>
      <c r="AD41" s="61" t="str">
        <f t="shared" si="4"/>
        <v>LLC TRİTONMUTLUKAL WHEAT TORTILLA</v>
      </c>
    </row>
    <row r="42" spans="1:30" ht="36" hidden="1" customHeight="1" x14ac:dyDescent="0.25">
      <c r="A42" s="9" t="s">
        <v>132</v>
      </c>
      <c r="B42" s="67" t="s">
        <v>17</v>
      </c>
      <c r="C42" s="4">
        <f>IF(B42="","",VLOOKUP(AD42,Varsayımlar!$B:$Q,3,0))</f>
        <v>8698829380698</v>
      </c>
      <c r="D42" s="4" t="s">
        <v>513</v>
      </c>
      <c r="E42" s="105" t="s">
        <v>37</v>
      </c>
      <c r="F42" s="67" t="s">
        <v>514</v>
      </c>
      <c r="G42" s="67" t="s">
        <v>516</v>
      </c>
      <c r="H42" s="67" t="str">
        <f>IF(B42="","",VLOOKUP(AD42,Varsayımlar!$B:$Q,5,0))</f>
        <v>TORTİLLAS 25 CM 4 PCS 260G</v>
      </c>
      <c r="I42" s="67">
        <f>IF(B42="","",VLOOKUP(AD42,Varsayımlar!B:T,19,0))</f>
        <v>0</v>
      </c>
      <c r="J42" s="67" t="str">
        <f>IF(B42="","",VLOOKUP(AD42,Varsayımlar!$B:$Q,6,0))</f>
        <v>SADE</v>
      </c>
      <c r="K42" s="67">
        <v>1092</v>
      </c>
      <c r="L42" s="67"/>
      <c r="M42" s="67">
        <f t="shared" si="5"/>
        <v>13</v>
      </c>
      <c r="N42" s="67"/>
      <c r="O42" s="67">
        <v>16</v>
      </c>
      <c r="P42" s="67">
        <f>IF(B42="","",VLOOKUP(AD42,Varsayımlar!$B:$Q,7,0)*K42)</f>
        <v>32760</v>
      </c>
      <c r="Q42" s="67">
        <f>IF(B42="","",VLOOKUP(AD42,Varsayımlar!$B:$Q,8,0))</f>
        <v>25</v>
      </c>
      <c r="R42" s="67" t="str">
        <f>IF(B42="","",VLOOKUP(AD42,Varsayımlar!$B:$Q,9,0))</f>
        <v>SOFT</v>
      </c>
      <c r="S42" s="67">
        <f>IF(B42="","",VLOOKUP(AD42,Varsayımlar!$B:$Q,10,0))</f>
        <v>4</v>
      </c>
      <c r="T42" s="67">
        <f>IF(B42="","",VLOOKUP(AD42,Varsayımlar!$B:$Q,11,0))</f>
        <v>30</v>
      </c>
      <c r="U42" s="67">
        <f>IF(B42="","",VLOOKUP(AD42,Varsayımlar!$B:$Q,12,0))</f>
        <v>260</v>
      </c>
      <c r="V42" s="67" t="str">
        <f>IF(B42="","",VLOOKUP(AD42,Varsayımlar!$B:$Q,13,0))</f>
        <v>YURTDIŞI</v>
      </c>
      <c r="W42" s="67">
        <f>IF(B42="","",VLOOKUP(AD42,Varsayımlar!$B:$Q,14,0))</f>
        <v>6</v>
      </c>
      <c r="X42" s="68">
        <v>46198</v>
      </c>
      <c r="Y42" s="68">
        <v>46381</v>
      </c>
      <c r="Z42" s="67">
        <v>26062525</v>
      </c>
      <c r="AA42" s="67" t="str">
        <f>IF(B42="","",VLOOKUP(AD42,Varsayımlar!$B:$Q,15,0))</f>
        <v>TRİTON -SKT ATILACAK</v>
      </c>
      <c r="AB42" s="67" t="str">
        <f>IF(B42="","",VLOOKUP(AD42,Varsayımlar!$B:$Q,16,0))</f>
        <v>24-26 CM</v>
      </c>
      <c r="AC42" s="64"/>
      <c r="AD42" s="61" t="str">
        <f t="shared" si="4"/>
        <v>LLC TRİTONMUTLUKAL WHEAT TORTILLA</v>
      </c>
    </row>
    <row r="43" spans="1:30" ht="36" hidden="1" customHeight="1" x14ac:dyDescent="0.25">
      <c r="A43" s="9" t="s">
        <v>133</v>
      </c>
      <c r="B43" s="62" t="s">
        <v>17</v>
      </c>
      <c r="C43" s="33">
        <f>IF(B43="","",VLOOKUP(AD43,Varsayımlar!$B:$Q,3,0))</f>
        <v>8698829380698</v>
      </c>
      <c r="D43" s="33" t="s">
        <v>526</v>
      </c>
      <c r="E43" s="102" t="s">
        <v>37</v>
      </c>
      <c r="F43" s="62" t="s">
        <v>527</v>
      </c>
      <c r="G43" s="62" t="s">
        <v>528</v>
      </c>
      <c r="H43" s="62" t="str">
        <f>IF(B43="","",VLOOKUP(AD43,Varsayımlar!$B:$Q,5,0))</f>
        <v>TORTİLLAS 25 CM 4 PCS 260G</v>
      </c>
      <c r="I43" s="62">
        <f>IF(B43="","",VLOOKUP(AD43,Varsayımlar!B:T,19,0))</f>
        <v>0</v>
      </c>
      <c r="J43" s="62" t="str">
        <f>IF(B43="","",VLOOKUP(AD43,Varsayımlar!$B:$Q,6,0))</f>
        <v>SADE</v>
      </c>
      <c r="K43" s="62">
        <v>2016</v>
      </c>
      <c r="L43" s="62"/>
      <c r="M43" s="62">
        <f t="shared" si="5"/>
        <v>24</v>
      </c>
      <c r="N43" s="62"/>
      <c r="O43" s="62">
        <v>29</v>
      </c>
      <c r="P43" s="62">
        <f>IF(B43="","",VLOOKUP(AD43,Varsayımlar!$B:$Q,7,0)*K43)</f>
        <v>60480</v>
      </c>
      <c r="Q43" s="62">
        <f>IF(B43="","",VLOOKUP(AD43,Varsayımlar!$B:$Q,8,0))</f>
        <v>25</v>
      </c>
      <c r="R43" s="62" t="str">
        <f>IF(B43="","",VLOOKUP(AD43,Varsayımlar!$B:$Q,9,0))</f>
        <v>SOFT</v>
      </c>
      <c r="S43" s="62">
        <f>IF(B43="","",VLOOKUP(AD43,Varsayımlar!$B:$Q,10,0))</f>
        <v>4</v>
      </c>
      <c r="T43" s="62">
        <f>IF(B43="","",VLOOKUP(AD43,Varsayımlar!$B:$Q,11,0))</f>
        <v>30</v>
      </c>
      <c r="U43" s="62">
        <f>IF(B43="","",VLOOKUP(AD43,Varsayımlar!$B:$Q,12,0))</f>
        <v>260</v>
      </c>
      <c r="V43" s="62" t="str">
        <f>IF(B43="","",VLOOKUP(AD43,Varsayımlar!$B:$Q,13,0))</f>
        <v>YURTDIŞI</v>
      </c>
      <c r="W43" s="62">
        <f>IF(B43="","",VLOOKUP(AD43,Varsayımlar!$B:$Q,14,0))</f>
        <v>6</v>
      </c>
      <c r="X43" s="63">
        <v>46202</v>
      </c>
      <c r="Y43" s="63">
        <v>46385</v>
      </c>
      <c r="Z43" s="62">
        <v>26062925</v>
      </c>
      <c r="AA43" s="62" t="str">
        <f>IF(B43="","",VLOOKUP(AD43,Varsayımlar!$B:$Q,15,0))</f>
        <v>TRİTON -SKT ATILACAK</v>
      </c>
      <c r="AB43" s="62" t="str">
        <f>IF(B43="","",VLOOKUP(AD43,Varsayımlar!$B:$Q,16,0))</f>
        <v>24-26 CM</v>
      </c>
      <c r="AC43" s="64"/>
      <c r="AD43" s="61" t="str">
        <f t="shared" si="4"/>
        <v>LLC TRİTONMUTLUKAL WHEAT TORTILLA</v>
      </c>
    </row>
    <row r="44" spans="1:30" ht="36" hidden="1" customHeight="1" x14ac:dyDescent="0.25">
      <c r="A44" s="9" t="s">
        <v>134</v>
      </c>
      <c r="B44" s="62" t="s">
        <v>17</v>
      </c>
      <c r="C44" s="33">
        <f>IF(B44="","",VLOOKUP(AD44,Varsayımlar!$B:$Q,3,0))</f>
        <v>8698829380698</v>
      </c>
      <c r="D44" s="33" t="s">
        <v>526</v>
      </c>
      <c r="E44" s="102" t="s">
        <v>37</v>
      </c>
      <c r="F44" s="62" t="s">
        <v>527</v>
      </c>
      <c r="G44" s="62" t="s">
        <v>529</v>
      </c>
      <c r="H44" s="62" t="str">
        <f>IF(B44="","",VLOOKUP(AD44,Varsayımlar!$B:$Q,5,0))</f>
        <v>TORTİLLAS 25 CM 4 PCS 260G</v>
      </c>
      <c r="I44" s="62">
        <f>IF(B44="","",VLOOKUP(AD44,Varsayımlar!B:T,19,0))</f>
        <v>0</v>
      </c>
      <c r="J44" s="62" t="str">
        <f>IF(B44="","",VLOOKUP(AD44,Varsayımlar!$B:$Q,6,0))</f>
        <v>SADE</v>
      </c>
      <c r="K44" s="62">
        <v>420</v>
      </c>
      <c r="L44" s="62"/>
      <c r="M44" s="62">
        <f t="shared" si="5"/>
        <v>5</v>
      </c>
      <c r="N44" s="62"/>
      <c r="O44" s="62">
        <v>6</v>
      </c>
      <c r="P44" s="62">
        <f>IF(B44="","",VLOOKUP(AD44,Varsayımlar!$B:$Q,7,0)*K44)</f>
        <v>12600</v>
      </c>
      <c r="Q44" s="62">
        <f>IF(B44="","",VLOOKUP(AD44,Varsayımlar!$B:$Q,8,0))</f>
        <v>25</v>
      </c>
      <c r="R44" s="62" t="str">
        <f>IF(B44="","",VLOOKUP(AD44,Varsayımlar!$B:$Q,9,0))</f>
        <v>SOFT</v>
      </c>
      <c r="S44" s="62">
        <f>IF(B44="","",VLOOKUP(AD44,Varsayımlar!$B:$Q,10,0))</f>
        <v>4</v>
      </c>
      <c r="T44" s="62">
        <f>IF(B44="","",VLOOKUP(AD44,Varsayımlar!$B:$Q,11,0))</f>
        <v>30</v>
      </c>
      <c r="U44" s="62">
        <f>IF(B44="","",VLOOKUP(AD44,Varsayımlar!$B:$Q,12,0))</f>
        <v>260</v>
      </c>
      <c r="V44" s="62" t="str">
        <f>IF(B44="","",VLOOKUP(AD44,Varsayımlar!$B:$Q,13,0))</f>
        <v>YURTDIŞI</v>
      </c>
      <c r="W44" s="62">
        <f>IF(B44="","",VLOOKUP(AD44,Varsayımlar!$B:$Q,14,0))</f>
        <v>6</v>
      </c>
      <c r="X44" s="63">
        <v>46202</v>
      </c>
      <c r="Y44" s="63">
        <v>46385</v>
      </c>
      <c r="Z44" s="62">
        <v>26062925</v>
      </c>
      <c r="AA44" s="62" t="str">
        <f>IF(B44="","",VLOOKUP(AD44,Varsayımlar!$B:$Q,15,0))</f>
        <v>TRİTON -SKT ATILACAK</v>
      </c>
      <c r="AB44" s="62" t="str">
        <f>IF(B44="","",VLOOKUP(AD44,Varsayımlar!$B:$Q,16,0))</f>
        <v>24-26 CM</v>
      </c>
      <c r="AC44" s="64"/>
      <c r="AD44" s="61" t="str">
        <f t="shared" si="4"/>
        <v>LLC TRİTONMUTLUKAL WHEAT TORTILLA</v>
      </c>
    </row>
    <row r="45" spans="1:30" x14ac:dyDescent="0.25">
      <c r="A45" s="9" t="s">
        <v>135</v>
      </c>
      <c r="B45" s="70"/>
      <c r="C45" s="71" t="str">
        <f>IF(B45="","",VLOOKUP(AD45,Varsayımlar!$B:$Q,3,0))</f>
        <v/>
      </c>
      <c r="D45" s="71"/>
      <c r="E45" s="71"/>
      <c r="F45" s="70"/>
      <c r="G45" s="70"/>
      <c r="H45" s="70" t="str">
        <f>IF(B45="","",VLOOKUP(AD45,Varsayımlar!$B:$Q,5,0))</f>
        <v/>
      </c>
      <c r="I45" s="70"/>
      <c r="J45" s="70" t="str">
        <f>IF(B45="","",VLOOKUP(AD45,Varsayımlar!$B:$Q,6,0))</f>
        <v/>
      </c>
      <c r="K45" s="70"/>
      <c r="L45" s="70"/>
      <c r="M45" s="70" t="str">
        <f>IFERROR(IF(B45="","",K45/VLOOKUP(AD45,Varsayımlar!B:R,17,0)),"")</f>
        <v/>
      </c>
      <c r="N45" s="70"/>
      <c r="O45" s="70"/>
      <c r="P45" s="70" t="str">
        <f>IF(B45="","",VLOOKUP(AD45,Varsayımlar!$B:$Q,7,0)*K45)</f>
        <v/>
      </c>
      <c r="Q45" s="70" t="str">
        <f>IF(B45="","",VLOOKUP(AD45,Varsayımlar!$B:$Q,8,0))</f>
        <v/>
      </c>
      <c r="R45" s="70" t="str">
        <f>IF(B45="","",VLOOKUP(AD45,Varsayımlar!$B:$Q,9,0))</f>
        <v/>
      </c>
      <c r="S45" s="70" t="str">
        <f>IF(B45="","",VLOOKUP(AD45,Varsayımlar!$B:$Q,10,0))</f>
        <v/>
      </c>
      <c r="T45" s="70" t="str">
        <f>IF(B45="","",VLOOKUP(AD45,Varsayımlar!$B:$Q,11,0))</f>
        <v/>
      </c>
      <c r="U45" s="70" t="str">
        <f>IF(B45="","",VLOOKUP(AD45,Varsayımlar!$B:$Q,12,0))</f>
        <v/>
      </c>
      <c r="V45" s="70" t="str">
        <f>IF(B45="","",VLOOKUP(AD45,Varsayımlar!$B:$Q,13,0))</f>
        <v/>
      </c>
      <c r="W45" s="70" t="str">
        <f>IF(B45="","",VLOOKUP(AD45,Varsayımlar!$B:$Q,14,0))</f>
        <v/>
      </c>
      <c r="X45" s="70"/>
      <c r="Y45" s="70"/>
      <c r="Z45" s="70"/>
      <c r="AA45" s="70" t="str">
        <f>IF(B45="","",VLOOKUP(AD45,Varsayımlar!$B:$Q,15,0))</f>
        <v/>
      </c>
      <c r="AB45" s="70" t="str">
        <f>IF(B45="","",VLOOKUP(AD45,Varsayımlar!$B:$Q,16,0))</f>
        <v/>
      </c>
      <c r="AC45" s="70" t="str">
        <f>IF(B45="","",VLOOKUP(Sayfa2!AD32,Varsayımlar!B:S,18,0))</f>
        <v/>
      </c>
      <c r="AD45" s="61"/>
    </row>
    <row r="46" spans="1:30" x14ac:dyDescent="0.25">
      <c r="A46" s="9" t="s">
        <v>135</v>
      </c>
      <c r="B46" s="70"/>
      <c r="C46" s="71" t="str">
        <f>IF(B46="","",VLOOKUP(AD46,Varsayımlar!$B:$Q,3,0))</f>
        <v/>
      </c>
      <c r="D46" s="71"/>
      <c r="E46" s="71"/>
      <c r="F46" s="70"/>
      <c r="G46" s="70"/>
      <c r="H46" s="70" t="str">
        <f>IF(B46="","",VLOOKUP(AD46,Varsayımlar!$B:$Q,5,0))</f>
        <v/>
      </c>
      <c r="I46" s="70"/>
      <c r="J46" s="70" t="str">
        <f>IF(B46="","",VLOOKUP(AD46,Varsayımlar!$B:$Q,6,0))</f>
        <v/>
      </c>
      <c r="K46" s="70"/>
      <c r="L46" s="70"/>
      <c r="M46" s="70" t="str">
        <f>IFERROR(IF(B46="","",K46/VLOOKUP(AD46,Varsayımlar!B:R,17,0)),"")</f>
        <v/>
      </c>
      <c r="N46" s="70"/>
      <c r="O46" s="70"/>
      <c r="P46" s="70" t="str">
        <f>IF(B46="","",VLOOKUP(AD46,Varsayımlar!$B:$Q,7,0)*K46)</f>
        <v/>
      </c>
      <c r="Q46" s="70" t="str">
        <f>IF(B46="","",VLOOKUP(AD46,Varsayımlar!$B:$Q,8,0))</f>
        <v/>
      </c>
      <c r="R46" s="70" t="str">
        <f>IF(B46="","",VLOOKUP(AD46,Varsayımlar!$B:$Q,9,0))</f>
        <v/>
      </c>
      <c r="S46" s="70" t="str">
        <f>IF(B46="","",VLOOKUP(AD46,Varsayımlar!$B:$Q,10,0))</f>
        <v/>
      </c>
      <c r="T46" s="70" t="str">
        <f>IF(B46="","",VLOOKUP(AD46,Varsayımlar!$B:$Q,11,0))</f>
        <v/>
      </c>
      <c r="U46" s="70" t="str">
        <f>IF(B46="","",VLOOKUP(AD46,Varsayımlar!$B:$Q,12,0))</f>
        <v/>
      </c>
      <c r="V46" s="70" t="str">
        <f>IF(B46="","",VLOOKUP(AD46,Varsayımlar!$B:$Q,13,0))</f>
        <v/>
      </c>
      <c r="W46" s="70" t="str">
        <f>IF(B46="","",VLOOKUP(AD46,Varsayımlar!$B:$Q,14,0))</f>
        <v/>
      </c>
      <c r="X46" s="70"/>
      <c r="Y46" s="70"/>
      <c r="Z46" s="70"/>
      <c r="AA46" s="70" t="str">
        <f>IF(B46="","",VLOOKUP(AD46,Varsayımlar!$B:$Q,15,0))</f>
        <v/>
      </c>
      <c r="AB46" s="70" t="str">
        <f>IF(B46="","",VLOOKUP(AD46,Varsayımlar!$B:$Q,16,0))</f>
        <v/>
      </c>
      <c r="AC46" s="70" t="str">
        <f>IF(B46="","",VLOOKUP(Sayfa2!AD33,Varsayımlar!B:S,18,0))</f>
        <v/>
      </c>
      <c r="AD46" s="61"/>
    </row>
    <row r="47" spans="1:30" x14ac:dyDescent="0.25">
      <c r="C47" s="80" t="str">
        <f>IF(B47="","",VLOOKUP(AD47,Varsayımlar!$B:$Q,3,0))</f>
        <v/>
      </c>
      <c r="H47" s="8" t="str">
        <f>IF(B47="","",VLOOKUP(AD47,Varsayımlar!$B:$Q,5,0))</f>
        <v/>
      </c>
      <c r="J47" s="8" t="str">
        <f>IF(B47="","",VLOOKUP(AD47,Varsayımlar!$B:$Q,6,0))</f>
        <v/>
      </c>
      <c r="P47" s="8" t="str">
        <f>IF(B47="","",VLOOKUP(AD47,Varsayımlar!$B:$Q,7,0)*K47)</f>
        <v/>
      </c>
      <c r="Q47" s="8" t="str">
        <f>IF(B47="","",VLOOKUP(AD47,Varsayımlar!$B:$Q,8,0))</f>
        <v/>
      </c>
      <c r="R47" s="8" t="str">
        <f>IF(B47="","",VLOOKUP(AD47,Varsayımlar!$B:$Q,9,0))</f>
        <v/>
      </c>
      <c r="S47" s="8" t="str">
        <f>IF(B47="","",VLOOKUP(AD47,Varsayımlar!$B:$Q,10,0))</f>
        <v/>
      </c>
      <c r="T47" s="8" t="str">
        <f>IF(B47="","",VLOOKUP(AD47,Varsayımlar!$B:$Q,11,0))</f>
        <v/>
      </c>
      <c r="U47" s="8" t="str">
        <f>IF(B47="","",VLOOKUP(AD47,Varsayımlar!$B:$Q,12,0))</f>
        <v/>
      </c>
      <c r="V47" s="8" t="str">
        <f>IF(B47="","",VLOOKUP(AD47,Varsayımlar!$B:$Q,13,0))</f>
        <v/>
      </c>
      <c r="W47" s="8" t="str">
        <f>IF(B47="","",VLOOKUP(AD47,Varsayımlar!$B:$Q,14,0))</f>
        <v/>
      </c>
      <c r="AA47" s="8" t="str">
        <f>IF(B47="","",VLOOKUP(AD47,Varsayımlar!$B:$Q,15,0))</f>
        <v/>
      </c>
      <c r="AB47" s="8" t="str">
        <f>IF(B47="","",VLOOKUP(AD47,Varsayımlar!$B:$Q,16,0))</f>
        <v/>
      </c>
      <c r="AD47" s="8" t="str">
        <f>IF(B47="","",CONCATENATE(B47,E47))</f>
        <v/>
      </c>
    </row>
    <row r="48" spans="1:30" ht="31.5" x14ac:dyDescent="0.25">
      <c r="A48" s="198" t="s">
        <v>120</v>
      </c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55"/>
    </row>
    <row r="49" spans="1:32" ht="63" x14ac:dyDescent="0.25">
      <c r="A49" s="9" t="s">
        <v>0</v>
      </c>
      <c r="B49" s="9" t="s">
        <v>1</v>
      </c>
      <c r="C49" s="10" t="s">
        <v>36</v>
      </c>
      <c r="D49" s="10" t="s">
        <v>177</v>
      </c>
      <c r="E49" s="10" t="s">
        <v>42</v>
      </c>
      <c r="F49" s="9" t="s">
        <v>43</v>
      </c>
      <c r="G49" s="9" t="s">
        <v>13</v>
      </c>
      <c r="H49" s="9" t="s">
        <v>2</v>
      </c>
      <c r="I49" s="9" t="s">
        <v>83</v>
      </c>
      <c r="J49" s="9" t="s">
        <v>3</v>
      </c>
      <c r="K49" s="9" t="s">
        <v>21</v>
      </c>
      <c r="L49" s="9" t="s">
        <v>141</v>
      </c>
      <c r="M49" s="9" t="s">
        <v>20</v>
      </c>
      <c r="N49" s="9" t="s">
        <v>243</v>
      </c>
      <c r="O49" s="9" t="s">
        <v>176</v>
      </c>
      <c r="P49" s="9" t="s">
        <v>16</v>
      </c>
      <c r="Q49" s="9" t="s">
        <v>4</v>
      </c>
      <c r="R49" s="9" t="s">
        <v>5</v>
      </c>
      <c r="S49" s="9" t="s">
        <v>6</v>
      </c>
      <c r="T49" s="9" t="s">
        <v>33</v>
      </c>
      <c r="U49" s="9" t="s">
        <v>7</v>
      </c>
      <c r="V49" s="9" t="s">
        <v>8</v>
      </c>
      <c r="W49" s="9" t="s">
        <v>9</v>
      </c>
      <c r="X49" s="9" t="s">
        <v>10</v>
      </c>
      <c r="Y49" s="9" t="s">
        <v>11</v>
      </c>
      <c r="Z49" s="9" t="s">
        <v>12</v>
      </c>
      <c r="AA49" s="9" t="s">
        <v>14</v>
      </c>
      <c r="AB49" s="9" t="s">
        <v>15</v>
      </c>
      <c r="AC49" s="9" t="s">
        <v>305</v>
      </c>
      <c r="AD49" s="8" t="s">
        <v>50</v>
      </c>
    </row>
    <row r="50" spans="1:32" ht="40.5" customHeight="1" x14ac:dyDescent="0.25">
      <c r="A50" s="9" t="s">
        <v>29</v>
      </c>
      <c r="B50" s="88" t="s">
        <v>271</v>
      </c>
      <c r="C50" s="89">
        <f>IF(B50="","",VLOOKUP(AD50,Varsayımlar!$B:$Q,3,0))</f>
        <v>8698829380698</v>
      </c>
      <c r="D50" s="89"/>
      <c r="E50" s="85" t="s">
        <v>268</v>
      </c>
      <c r="F50" s="9"/>
      <c r="G50" s="9" t="s">
        <v>530</v>
      </c>
      <c r="H50" s="90" t="str">
        <f>IF(B50="","",VLOOKUP(AD50,Varsayımlar!$B:$Q,5,0))</f>
        <v>Rimini 20cm</v>
      </c>
      <c r="I50" s="90">
        <f>IF(B50="","",VLOOKUP(AD50,Varsayımlar!B:T,19,0))</f>
        <v>0</v>
      </c>
      <c r="J50" s="90" t="str">
        <f>IF(B50="","",VLOOKUP(AD50,Varsayımlar!$B:$Q,6,0))</f>
        <v>SADE</v>
      </c>
      <c r="K50" s="9">
        <v>2880</v>
      </c>
      <c r="L50" s="9"/>
      <c r="M50" s="9">
        <f>IFERROR(IF(B50="","",K50/VLOOKUP(AD50,Varsayımlar!B:R,17,0)),"")</f>
        <v>24</v>
      </c>
      <c r="N50" s="9"/>
      <c r="O50" s="9">
        <v>21</v>
      </c>
      <c r="P50" s="90">
        <f>IF(B50="","",VLOOKUP(AD50,Varsayımlar!$B:$Q,7,0)*K50)</f>
        <v>40320</v>
      </c>
      <c r="Q50" s="90">
        <f>IF(B50="","",VLOOKUP(AD50,Varsayımlar!$B:$Q,8,0))</f>
        <v>20</v>
      </c>
      <c r="R50" s="90" t="str">
        <f>IF(B50="","",VLOOKUP(AD50,Varsayımlar!$B:$Q,9,0))</f>
        <v>Irak soft</v>
      </c>
      <c r="S50" s="90">
        <f>IF(B50="","",VLOOKUP(AD50,Varsayımlar!$B:$Q,10,0))</f>
        <v>8</v>
      </c>
      <c r="T50" s="90">
        <f>IF(B50="","",VLOOKUP(AD50,Varsayımlar!$B:$Q,11,0))</f>
        <v>14</v>
      </c>
      <c r="U50" s="90">
        <f>IF(B50="","",VLOOKUP(AD50,Varsayımlar!$B:$Q,12,0))</f>
        <v>360</v>
      </c>
      <c r="V50" s="90" t="str">
        <f>IF(B50="","",VLOOKUP(AD50,Varsayımlar!$B:$Q,13,0))</f>
        <v>YURTDIŞI</v>
      </c>
      <c r="W50" s="90">
        <f>IF(B50="","",VLOOKUP(AD50,Varsayımlar!$B:$Q,14,0))</f>
        <v>0</v>
      </c>
      <c r="X50" s="9"/>
      <c r="Y50" s="9" t="s">
        <v>625</v>
      </c>
      <c r="Z50" s="9" t="s">
        <v>627</v>
      </c>
      <c r="AA50" s="90" t="str">
        <f>IF(B50="","",VLOOKUP(AD50,Varsayımlar!$B:$Q,15,0))</f>
        <v>20cm koli-İbranice Etiket</v>
      </c>
      <c r="AB50" s="90" t="str">
        <f>IF(B50="","",VLOOKUP(AD50,Varsayımlar!$B:$Q,16,0))</f>
        <v>19-21 cm</v>
      </c>
      <c r="AC50" s="90">
        <f>IF(B50="","",VLOOKUP(Sayfa2!AD99,Varsayımlar!B:S,18,0))</f>
        <v>0</v>
      </c>
      <c r="AD50" s="90" t="str">
        <f>IF(B50="","",CONCATENATE(B50,E50))</f>
        <v>EyalRimini 20 cm 8 pcs 360g</v>
      </c>
    </row>
    <row r="51" spans="1:32" ht="40.5" customHeight="1" x14ac:dyDescent="0.25">
      <c r="A51" s="9" t="s">
        <v>122</v>
      </c>
      <c r="B51" s="88" t="s">
        <v>271</v>
      </c>
      <c r="C51" s="89">
        <f>IF(B51="","",VLOOKUP(AD51,Varsayımlar!$B:$Q,3,0))</f>
        <v>8698829380698</v>
      </c>
      <c r="D51" s="89"/>
      <c r="E51" s="85" t="s">
        <v>542</v>
      </c>
      <c r="F51" s="9"/>
      <c r="G51" s="9" t="s">
        <v>530</v>
      </c>
      <c r="H51" s="90" t="str">
        <f>IF(B51="","",VLOOKUP(AD51,Varsayımlar!$B:$Q,5,0))</f>
        <v>Durum 3 lü paket sade 1620g (İç-Dış Ambalaj)</v>
      </c>
      <c r="I51" s="90">
        <f>IF(B51="","",VLOOKUP(AD51,Varsayımlar!B:T,19,0))</f>
        <v>0</v>
      </c>
      <c r="J51" s="90" t="str">
        <f>IF(B51="","",VLOOKUP(AD51,Varsayımlar!$B:$Q,6,0))</f>
        <v>SADE</v>
      </c>
      <c r="K51" s="9">
        <v>1200</v>
      </c>
      <c r="L51" s="9"/>
      <c r="M51" s="9" t="str">
        <f>IFERROR(IF(B51="","",K51/VLOOKUP(AD51,Varsayımlar!B:R,17,0)),"")</f>
        <v/>
      </c>
      <c r="N51" s="9"/>
      <c r="O51" s="9">
        <v>14</v>
      </c>
      <c r="P51" s="90">
        <f>IF(B51="","",VLOOKUP(AD51,Varsayımlar!$B:$Q,7,0)*K51)</f>
        <v>4800</v>
      </c>
      <c r="Q51" s="90">
        <f>IF(B51="","",VLOOKUP(AD51,Varsayımlar!$B:$Q,8,0))</f>
        <v>20</v>
      </c>
      <c r="R51" s="90" t="str">
        <f>IF(B51="","",VLOOKUP(AD51,Varsayımlar!$B:$Q,9,0))</f>
        <v>Irak Soft</v>
      </c>
      <c r="S51" s="90">
        <f>IF(B51="","",VLOOKUP(AD51,Varsayımlar!$B:$Q,10,0))</f>
        <v>36</v>
      </c>
      <c r="T51" s="90">
        <f>IF(B51="","",VLOOKUP(AD51,Varsayımlar!$B:$Q,11,0))</f>
        <v>4</v>
      </c>
      <c r="U51" s="90">
        <f>IF(B51="","",VLOOKUP(AD51,Varsayımlar!$B:$Q,12,0))</f>
        <v>1620</v>
      </c>
      <c r="V51" s="90" t="str">
        <f>IF(B51="","",VLOOKUP(AD51,Varsayımlar!$B:$Q,13,0))</f>
        <v>Yurtdışı</v>
      </c>
      <c r="W51" s="90">
        <f>IF(B51="","",VLOOKUP(AD51,Varsayımlar!$B:$Q,14,0))</f>
        <v>0</v>
      </c>
      <c r="X51" s="9"/>
      <c r="Y51" s="9" t="s">
        <v>625</v>
      </c>
      <c r="Z51" s="9" t="s">
        <v>627</v>
      </c>
      <c r="AA51" s="90" t="str">
        <f>IF(B51="","",VLOOKUP(AD51,Varsayımlar!$B:$Q,15,0))</f>
        <v>Lacivert 20cm Koli-İbranice Sade Etiketli</v>
      </c>
      <c r="AB51" s="90" t="str">
        <f>IF(B51="","",VLOOKUP(AD51,Varsayımlar!$B:$Q,16,0))</f>
        <v>19-21 cm</v>
      </c>
      <c r="AC51" s="90">
        <f>IF(B51="","",VLOOKUP(Sayfa2!AD100,Varsayımlar!B:S,18,0))</f>
        <v>0</v>
      </c>
      <c r="AD51" s="90" t="str">
        <f>IF(B51="","",CONCATENATE(B51,E51))</f>
        <v>EyalDurum 3 lü paket sade 1620g</v>
      </c>
    </row>
    <row r="52" spans="1:32" ht="78.75" x14ac:dyDescent="0.25">
      <c r="A52" s="9" t="s">
        <v>123</v>
      </c>
      <c r="B52" s="77" t="s">
        <v>31</v>
      </c>
      <c r="C52" s="76">
        <f>IF(B52="","",VLOOKUP(AD52,Varsayımlar!$B:$Q,3,0))</f>
        <v>8698829380698</v>
      </c>
      <c r="D52" s="76"/>
      <c r="E52" s="75" t="s">
        <v>246</v>
      </c>
      <c r="F52" s="77">
        <v>47</v>
      </c>
      <c r="G52" s="77" t="s">
        <v>253</v>
      </c>
      <c r="H52" s="77" t="str">
        <f>IF(B52="","",VLOOKUP(AD52,Varsayımlar!$B:$Q,5,0))</f>
        <v>Hanami Peynirli 20cm (050)</v>
      </c>
      <c r="I52" s="77" t="str">
        <f>IF(B52="","",VLOOKUP(AD52,Varsayımlar!B:T,19,0))</f>
        <v>Ambalaj kaç aylık kontrol?</v>
      </c>
      <c r="J52" s="77" t="str">
        <f>IF(B52="","",VLOOKUP(AD52,Varsayımlar!$B:$Q,6,0))</f>
        <v>PEYNİRLİ</v>
      </c>
      <c r="K52" s="77">
        <v>1120</v>
      </c>
      <c r="L52" s="77">
        <v>14</v>
      </c>
      <c r="M52" s="77">
        <f>IFERROR(IF(B52="","",K52/VLOOKUP(AD52,Varsayımlar!B:R,17,0)),"")</f>
        <v>8</v>
      </c>
      <c r="N52" s="77"/>
      <c r="O52" s="77">
        <v>1</v>
      </c>
      <c r="P52" s="77">
        <f>IF(B52="","",VLOOKUP(AD52,Varsayımlar!$B:$Q,7,0)*K52)</f>
        <v>33600</v>
      </c>
      <c r="Q52" s="77">
        <f>IF(B52="","",VLOOKUP(AD52,Varsayımlar!$B:$Q,8,0))</f>
        <v>20</v>
      </c>
      <c r="R52" s="77" t="str">
        <f>IF(B52="","",VLOOKUP(AD52,Varsayımlar!$B:$Q,9,0))</f>
        <v>Irak Soft-AT</v>
      </c>
      <c r="S52" s="77">
        <f>IF(B52="","",VLOOKUP(AD52,Varsayımlar!$B:$Q,10,0))</f>
        <v>4</v>
      </c>
      <c r="T52" s="77">
        <f>IF(B52="","",VLOOKUP(AD52,Varsayımlar!$B:$Q,11,0))</f>
        <v>30</v>
      </c>
      <c r="U52" s="77">
        <f>IF(B52="","",VLOOKUP(AD52,Varsayımlar!$B:$Q,12,0))</f>
        <v>166</v>
      </c>
      <c r="V52" s="77" t="str">
        <f>IF(B52="","",VLOOKUP(AD52,Varsayımlar!$B:$Q,13,0))</f>
        <v>YURTDIŞI</v>
      </c>
      <c r="W52" s="77">
        <f>IF(B52="","",VLOOKUP(AD52,Varsayımlar!$B:$Q,14,0))</f>
        <v>9</v>
      </c>
      <c r="X52" s="78">
        <v>46188</v>
      </c>
      <c r="Y52" s="78">
        <v>46461</v>
      </c>
      <c r="Z52" s="77" t="s">
        <v>250</v>
      </c>
      <c r="AA52" s="77" t="str">
        <f>IF(B52="","",VLOOKUP(AD52,Varsayımlar!$B:$Q,15,0))</f>
        <v>HANAMİ SARI KOLİ-ÜRETİM TARİHİ BASILACAK</v>
      </c>
      <c r="AB52" s="77" t="str">
        <f>IF(B52="","",VLOOKUP(AD52,Varsayımlar!$B:$Q,16,0))</f>
        <v>19-21 CM</v>
      </c>
      <c r="AC52" s="9">
        <f>IF(B52="","",VLOOKUP(Sayfa2!AD59,Varsayımlar!B:S,18,0))</f>
        <v>0</v>
      </c>
      <c r="AD52" s="9" t="str">
        <f>IF(B52="","",CONCATENATE(B52,E52))</f>
        <v>GERMESHanami Peynirli 20cm 4 lü 166g</v>
      </c>
      <c r="AF52" s="8" t="s">
        <v>626</v>
      </c>
    </row>
    <row r="53" spans="1:32" ht="40.5" customHeight="1" x14ac:dyDescent="0.25">
      <c r="A53" s="9" t="s">
        <v>124</v>
      </c>
      <c r="B53" s="88" t="s">
        <v>271</v>
      </c>
      <c r="C53" s="89">
        <f>IF(B53="","",VLOOKUP(AD53,Varsayımlar!$B:$Q,3,0))</f>
        <v>8698829380698</v>
      </c>
      <c r="D53" s="89"/>
      <c r="E53" s="85" t="s">
        <v>544</v>
      </c>
      <c r="F53" s="9"/>
      <c r="G53" s="9" t="s">
        <v>530</v>
      </c>
      <c r="H53" s="90" t="str">
        <f>IF(B53="","",VLOOKUP(AD53,Varsayımlar!$B:$Q,5,0))</f>
        <v>Durum 3 lü paket TB 1620g (İç-Dış Ambalaj)</v>
      </c>
      <c r="I53" s="90">
        <f>IF(B53="","",VLOOKUP(AD53,Varsayımlar!B:T,19,0))</f>
        <v>0</v>
      </c>
      <c r="J53" s="90" t="str">
        <f>IF(B53="","",VLOOKUP(AD53,Varsayımlar!$B:$Q,6,0))</f>
        <v>Tam Buğdaylı</v>
      </c>
      <c r="K53" s="9">
        <v>720</v>
      </c>
      <c r="L53" s="9"/>
      <c r="M53" s="9" t="str">
        <f>IFERROR(IF(B53="","",K53/VLOOKUP(AD53,Varsayımlar!B:R,17,0)),"")</f>
        <v/>
      </c>
      <c r="N53" s="9"/>
      <c r="O53" s="9">
        <v>9</v>
      </c>
      <c r="P53" s="90">
        <f>IF(B53="","",VLOOKUP(AD53,Varsayımlar!$B:$Q,7,0)*K53)</f>
        <v>2880</v>
      </c>
      <c r="Q53" s="90">
        <f>IF(B53="","",VLOOKUP(AD53,Varsayımlar!$B:$Q,8,0))</f>
        <v>20</v>
      </c>
      <c r="R53" s="90" t="str">
        <f>IF(B53="","",VLOOKUP(AD53,Varsayımlar!$B:$Q,9,0))</f>
        <v>Irak Soft</v>
      </c>
      <c r="S53" s="90">
        <f>IF(B53="","",VLOOKUP(AD53,Varsayımlar!$B:$Q,10,0))</f>
        <v>36</v>
      </c>
      <c r="T53" s="90">
        <f>IF(B53="","",VLOOKUP(AD53,Varsayımlar!$B:$Q,11,0))</f>
        <v>4</v>
      </c>
      <c r="U53" s="90">
        <f>IF(B53="","",VLOOKUP(AD53,Varsayımlar!$B:$Q,12,0))</f>
        <v>1620</v>
      </c>
      <c r="V53" s="90" t="str">
        <f>IF(B53="","",VLOOKUP(AD53,Varsayımlar!$B:$Q,13,0))</f>
        <v>Yurtdışı</v>
      </c>
      <c r="W53" s="90">
        <f>IF(B53="","",VLOOKUP(AD53,Varsayımlar!$B:$Q,14,0))</f>
        <v>0</v>
      </c>
      <c r="X53" s="9"/>
      <c r="Y53" s="9" t="s">
        <v>625</v>
      </c>
      <c r="Z53" s="9" t="s">
        <v>627</v>
      </c>
      <c r="AA53" s="90" t="str">
        <f>IF(B53="","",VLOOKUP(AD53,Varsayımlar!$B:$Q,15,0))</f>
        <v>Lacivert 20cm Koli-İbranice TB Etiketli</v>
      </c>
      <c r="AB53" s="90" t="str">
        <f>IF(B53="","",VLOOKUP(AD53,Varsayımlar!$B:$Q,16,0))</f>
        <v>19-21 cm</v>
      </c>
      <c r="AC53" s="90">
        <f>IF(B53="","",VLOOKUP(Sayfa2!AD101,Varsayımlar!B:S,18,0))</f>
        <v>0</v>
      </c>
      <c r="AD53" s="90" t="str">
        <f t="shared" ref="AD53:AD113" si="6">IF(B53="","",CONCATENATE(B53,E53))</f>
        <v>EyalDurum 3 lü paket TB 1620g</v>
      </c>
    </row>
    <row r="54" spans="1:32" ht="49.5" customHeight="1" x14ac:dyDescent="0.25">
      <c r="A54" s="9" t="s">
        <v>125</v>
      </c>
      <c r="B54" s="70" t="s">
        <v>90</v>
      </c>
      <c r="C54" s="71">
        <f>IF(B54="","",VLOOKUP(AD54,Varsayımlar!$B:$Q,3,0))</f>
        <v>8698829380698</v>
      </c>
      <c r="D54" s="70" t="s">
        <v>239</v>
      </c>
      <c r="E54" s="70" t="s">
        <v>91</v>
      </c>
      <c r="F54" s="70"/>
      <c r="G54" s="70" t="s">
        <v>574</v>
      </c>
      <c r="H54" s="70" t="str">
        <f>IF(B54="","",VLOOKUP(AD54,Varsayımlar!$B:$Q,5,0))</f>
        <v>MAGNİT MAVİ AMBALAJ 25CM</v>
      </c>
      <c r="I54" s="70">
        <f>IF(B54="","",VLOOKUP(AD54,Varsayımlar!B:T,19,0))</f>
        <v>0</v>
      </c>
      <c r="J54" s="70" t="str">
        <f>IF(B54="","",VLOOKUP(AD54,Varsayımlar!$B:$Q,6,0))</f>
        <v>SADE</v>
      </c>
      <c r="K54" s="70">
        <v>672</v>
      </c>
      <c r="L54" s="70"/>
      <c r="M54" s="70">
        <f>IFERROR(IF(B54="","",K54/VLOOKUP(AD54,Varsayımlar!B:R,17,0)),"")</f>
        <v>8</v>
      </c>
      <c r="N54" s="70"/>
      <c r="O54" s="70">
        <v>7</v>
      </c>
      <c r="P54" s="70">
        <f>IF(B54="","",VLOOKUP(AD54,Varsayımlar!$B:$Q,7,0)*K54)</f>
        <v>20160</v>
      </c>
      <c r="Q54" s="70">
        <f>IF(B54="","",VLOOKUP(AD54,Varsayımlar!$B:$Q,8,0))</f>
        <v>25</v>
      </c>
      <c r="R54" s="70" t="str">
        <f>IF(B54="","",VLOOKUP(AD54,Varsayımlar!$B:$Q,9,0))</f>
        <v>SOFT</v>
      </c>
      <c r="S54" s="70">
        <f>IF(B54="","",VLOOKUP(AD54,Varsayımlar!$B:$Q,10,0))</f>
        <v>4</v>
      </c>
      <c r="T54" s="70">
        <f>IF(B54="","",VLOOKUP(AD54,Varsayımlar!$B:$Q,11,0))</f>
        <v>30</v>
      </c>
      <c r="U54" s="70">
        <f>IF(B54="","",VLOOKUP(AD54,Varsayımlar!$B:$Q,12,0))</f>
        <v>260</v>
      </c>
      <c r="V54" s="70" t="str">
        <f>IF(B54="","",VLOOKUP(AD54,Varsayımlar!$B:$Q,13,0))</f>
        <v>YURTDIŞI</v>
      </c>
      <c r="W54" s="70">
        <f>IF(B54="","",VLOOKUP(AD54,Varsayımlar!$B:$Q,14,0))</f>
        <v>9</v>
      </c>
      <c r="X54" s="73">
        <v>46192</v>
      </c>
      <c r="Y54" s="73">
        <v>46465</v>
      </c>
      <c r="Z54" s="70" t="s">
        <v>577</v>
      </c>
      <c r="AA54" s="70" t="str">
        <f>IF(B54="","",VLOOKUP(AD54,Varsayımlar!$B:$Q,15,0))</f>
        <v>25CM TURUNCU KOLİ-SOL ÜST DİKDÖRTGENE ÜRETİM TARİHİ BASILACAK</v>
      </c>
      <c r="AB54" s="70" t="str">
        <f>IF(B54="","",VLOOKUP(AD54,Varsayımlar!$B:$Q,16,0))</f>
        <v>24-26 CM</v>
      </c>
      <c r="AC54" s="90">
        <f>IF(B54="","",VLOOKUP(Sayfa2!AD68,Varsayımlar!B:S,18,0))</f>
        <v>0</v>
      </c>
      <c r="AD54" s="90" t="str">
        <f>IF(B54="","",CONCATENATE(B54,E54))</f>
        <v>MAGNİTMAGNİT MAVİ AMBALAJ 25 CM 260G</v>
      </c>
    </row>
    <row r="55" spans="1:32" ht="49.5" customHeight="1" x14ac:dyDescent="0.25">
      <c r="A55" s="9" t="s">
        <v>126</v>
      </c>
      <c r="B55" s="70" t="s">
        <v>90</v>
      </c>
      <c r="C55" s="71">
        <f>IF(B55="","",VLOOKUP(AD55,Varsayımlar!$B:$Q,3,0))</f>
        <v>8698829380698</v>
      </c>
      <c r="D55" s="70" t="s">
        <v>239</v>
      </c>
      <c r="E55" s="70" t="s">
        <v>91</v>
      </c>
      <c r="F55" s="70"/>
      <c r="G55" s="70" t="s">
        <v>575</v>
      </c>
      <c r="H55" s="70" t="str">
        <f>IF(B55="","",VLOOKUP(AD55,Varsayımlar!$B:$Q,5,0))</f>
        <v>MAGNİT MAVİ AMBALAJ 25CM</v>
      </c>
      <c r="I55" s="70">
        <f>IF(B55="","",VLOOKUP(AD55,Varsayımlar!B:T,19,0))</f>
        <v>0</v>
      </c>
      <c r="J55" s="70" t="str">
        <f>IF(B55="","",VLOOKUP(AD55,Varsayımlar!$B:$Q,6,0))</f>
        <v>SADE</v>
      </c>
      <c r="K55" s="70">
        <v>672</v>
      </c>
      <c r="L55" s="70"/>
      <c r="M55" s="70">
        <f>IFERROR(IF(B55="","",K55/VLOOKUP(AD55,Varsayımlar!B:R,17,0)),"")</f>
        <v>8</v>
      </c>
      <c r="N55" s="70"/>
      <c r="O55" s="70">
        <v>7</v>
      </c>
      <c r="P55" s="70">
        <f>IF(B55="","",VLOOKUP(AD55,Varsayımlar!$B:$Q,7,0)*K55)</f>
        <v>20160</v>
      </c>
      <c r="Q55" s="70">
        <f>IF(B55="","",VLOOKUP(AD55,Varsayımlar!$B:$Q,8,0))</f>
        <v>25</v>
      </c>
      <c r="R55" s="70" t="str">
        <f>IF(B55="","",VLOOKUP(AD55,Varsayımlar!$B:$Q,9,0))</f>
        <v>SOFT</v>
      </c>
      <c r="S55" s="70">
        <f>IF(B55="","",VLOOKUP(AD55,Varsayımlar!$B:$Q,10,0))</f>
        <v>4</v>
      </c>
      <c r="T55" s="70">
        <f>IF(B55="","",VLOOKUP(AD55,Varsayımlar!$B:$Q,11,0))</f>
        <v>30</v>
      </c>
      <c r="U55" s="70">
        <f>IF(B55="","",VLOOKUP(AD55,Varsayımlar!$B:$Q,12,0))</f>
        <v>260</v>
      </c>
      <c r="V55" s="70" t="str">
        <f>IF(B55="","",VLOOKUP(AD55,Varsayımlar!$B:$Q,13,0))</f>
        <v>YURTDIŞI</v>
      </c>
      <c r="W55" s="70">
        <f>IF(B55="","",VLOOKUP(AD55,Varsayımlar!$B:$Q,14,0))</f>
        <v>9</v>
      </c>
      <c r="X55" s="73">
        <v>46192</v>
      </c>
      <c r="Y55" s="73">
        <v>46465</v>
      </c>
      <c r="Z55" s="70" t="s">
        <v>577</v>
      </c>
      <c r="AA55" s="70" t="str">
        <f>IF(B55="","",VLOOKUP(AD55,Varsayımlar!$B:$Q,15,0))</f>
        <v>25CM TURUNCU KOLİ-SOL ÜST DİKDÖRTGENE ÜRETİM TARİHİ BASILACAK</v>
      </c>
      <c r="AB55" s="70" t="str">
        <f>IF(B55="","",VLOOKUP(AD55,Varsayımlar!$B:$Q,16,0))</f>
        <v>24-26 CM</v>
      </c>
      <c r="AC55" s="90">
        <f>IF(B55="","",VLOOKUP(Sayfa2!AD69,Varsayımlar!B:S,18,0))</f>
        <v>0</v>
      </c>
      <c r="AD55" s="90" t="str">
        <f>IF(B55="","",CONCATENATE(B55,E55))</f>
        <v>MAGNİTMAGNİT MAVİ AMBALAJ 25 CM 260G</v>
      </c>
    </row>
    <row r="56" spans="1:32" ht="49.5" customHeight="1" x14ac:dyDescent="0.25">
      <c r="A56" s="9" t="s">
        <v>127</v>
      </c>
      <c r="B56" s="70" t="s">
        <v>90</v>
      </c>
      <c r="C56" s="71">
        <f>IF(B56="","",VLOOKUP(AD56,Varsayımlar!$B:$Q,3,0))</f>
        <v>8698829380698</v>
      </c>
      <c r="D56" s="70" t="s">
        <v>239</v>
      </c>
      <c r="E56" s="70" t="s">
        <v>91</v>
      </c>
      <c r="F56" s="70"/>
      <c r="G56" s="70" t="s">
        <v>576</v>
      </c>
      <c r="H56" s="70" t="str">
        <f>IF(B56="","",VLOOKUP(AD56,Varsayımlar!$B:$Q,5,0))</f>
        <v>MAGNİT MAVİ AMBALAJ 25CM</v>
      </c>
      <c r="I56" s="70">
        <f>IF(B56="","",VLOOKUP(AD56,Varsayımlar!B:T,19,0))</f>
        <v>0</v>
      </c>
      <c r="J56" s="70" t="str">
        <f>IF(B56="","",VLOOKUP(AD56,Varsayımlar!$B:$Q,6,0))</f>
        <v>SADE</v>
      </c>
      <c r="K56" s="70">
        <v>672</v>
      </c>
      <c r="L56" s="70"/>
      <c r="M56" s="70">
        <f>IFERROR(IF(B56="","",K56/VLOOKUP(AD56,Varsayımlar!B:R,17,0)),"")</f>
        <v>8</v>
      </c>
      <c r="N56" s="70"/>
      <c r="O56" s="70">
        <v>7</v>
      </c>
      <c r="P56" s="70">
        <f>IF(B56="","",VLOOKUP(AD56,Varsayımlar!$B:$Q,7,0)*K56)</f>
        <v>20160</v>
      </c>
      <c r="Q56" s="70">
        <f>IF(B56="","",VLOOKUP(AD56,Varsayımlar!$B:$Q,8,0))</f>
        <v>25</v>
      </c>
      <c r="R56" s="70" t="str">
        <f>IF(B56="","",VLOOKUP(AD56,Varsayımlar!$B:$Q,9,0))</f>
        <v>SOFT</v>
      </c>
      <c r="S56" s="70">
        <f>IF(B56="","",VLOOKUP(AD56,Varsayımlar!$B:$Q,10,0))</f>
        <v>4</v>
      </c>
      <c r="T56" s="70">
        <f>IF(B56="","",VLOOKUP(AD56,Varsayımlar!$B:$Q,11,0))</f>
        <v>30</v>
      </c>
      <c r="U56" s="70">
        <f>IF(B56="","",VLOOKUP(AD56,Varsayımlar!$B:$Q,12,0))</f>
        <v>260</v>
      </c>
      <c r="V56" s="70" t="str">
        <f>IF(B56="","",VLOOKUP(AD56,Varsayımlar!$B:$Q,13,0))</f>
        <v>YURTDIŞI</v>
      </c>
      <c r="W56" s="70">
        <f>IF(B56="","",VLOOKUP(AD56,Varsayımlar!$B:$Q,14,0))</f>
        <v>9</v>
      </c>
      <c r="X56" s="73">
        <v>46192</v>
      </c>
      <c r="Y56" s="73">
        <v>46465</v>
      </c>
      <c r="Z56" s="70" t="s">
        <v>577</v>
      </c>
      <c r="AA56" s="70" t="str">
        <f>IF(B56="","",VLOOKUP(AD56,Varsayımlar!$B:$Q,15,0))</f>
        <v>25CM TURUNCU KOLİ-SOL ÜST DİKDÖRTGENE ÜRETİM TARİHİ BASILACAK</v>
      </c>
      <c r="AB56" s="70" t="str">
        <f>IF(B56="","",VLOOKUP(AD56,Varsayımlar!$B:$Q,16,0))</f>
        <v>24-26 CM</v>
      </c>
      <c r="AC56" s="90">
        <f>IF(B56="","",VLOOKUP(Sayfa2!AD70,Varsayımlar!B:S,18,0))</f>
        <v>0</v>
      </c>
      <c r="AD56" s="90" t="str">
        <f>IF(B56="","",CONCATENATE(B56,E56))</f>
        <v>MAGNİTMAGNİT MAVİ AMBALAJ 25 CM 260G</v>
      </c>
    </row>
    <row r="57" spans="1:32" ht="51.75" customHeight="1" x14ac:dyDescent="0.25">
      <c r="A57" s="9" t="s">
        <v>128</v>
      </c>
      <c r="B57" s="107" t="s">
        <v>90</v>
      </c>
      <c r="C57" s="108">
        <f>IF(B57="","",VLOOKUP(AD57,Varsayımlar!$B:$Q,3,0))</f>
        <v>8698829380698</v>
      </c>
      <c r="D57" s="107" t="s">
        <v>258</v>
      </c>
      <c r="E57" s="107" t="s">
        <v>91</v>
      </c>
      <c r="F57" s="107"/>
      <c r="G57" s="107" t="s">
        <v>578</v>
      </c>
      <c r="H57" s="107" t="str">
        <f>IF(B57="","",VLOOKUP(AD57,Varsayımlar!$B:$Q,5,0))</f>
        <v>MAGNİT MAVİ AMBALAJ 25CM</v>
      </c>
      <c r="I57" s="107">
        <f>IF(B57="","",VLOOKUP(AD57,Varsayımlar!B:T,19,0))</f>
        <v>0</v>
      </c>
      <c r="J57" s="107" t="str">
        <f>IF(B57="","",VLOOKUP(AD57,Varsayımlar!$B:$Q,6,0))</f>
        <v>SADE</v>
      </c>
      <c r="K57" s="107">
        <v>672</v>
      </c>
      <c r="L57" s="107"/>
      <c r="M57" s="107">
        <f>IFERROR(IF(B57="","",K57/VLOOKUP(AD57,Varsayımlar!B:R,17,0)),"")</f>
        <v>8</v>
      </c>
      <c r="N57" s="107"/>
      <c r="O57" s="107">
        <v>7</v>
      </c>
      <c r="P57" s="107">
        <f>IF(B57="","",VLOOKUP(AD57,Varsayımlar!$B:$Q,7,0)*K57)</f>
        <v>20160</v>
      </c>
      <c r="Q57" s="107">
        <f>IF(B57="","",VLOOKUP(AD57,Varsayımlar!$B:$Q,8,0))</f>
        <v>25</v>
      </c>
      <c r="R57" s="107" t="str">
        <f>IF(B57="","",VLOOKUP(AD57,Varsayımlar!$B:$Q,9,0))</f>
        <v>SOFT</v>
      </c>
      <c r="S57" s="107">
        <f>IF(B57="","",VLOOKUP(AD57,Varsayımlar!$B:$Q,10,0))</f>
        <v>4</v>
      </c>
      <c r="T57" s="107">
        <f>IF(B57="","",VLOOKUP(AD57,Varsayımlar!$B:$Q,11,0))</f>
        <v>30</v>
      </c>
      <c r="U57" s="107">
        <f>IF(B57="","",VLOOKUP(AD57,Varsayımlar!$B:$Q,12,0))</f>
        <v>260</v>
      </c>
      <c r="V57" s="107" t="str">
        <f>IF(B57="","",VLOOKUP(AD57,Varsayımlar!$B:$Q,13,0))</f>
        <v>YURTDIŞI</v>
      </c>
      <c r="W57" s="107">
        <f>IF(B57="","",VLOOKUP(AD57,Varsayımlar!$B:$Q,14,0))</f>
        <v>9</v>
      </c>
      <c r="X57" s="110">
        <v>46192</v>
      </c>
      <c r="Y57" s="110">
        <v>46465</v>
      </c>
      <c r="Z57" s="107" t="s">
        <v>581</v>
      </c>
      <c r="AA57" s="107" t="str">
        <f>IF(B57="","",VLOOKUP(AD57,Varsayımlar!$B:$Q,15,0))</f>
        <v>25CM TURUNCU KOLİ-SOL ÜST DİKDÖRTGENE ÜRETİM TARİHİ BASILACAK</v>
      </c>
      <c r="AB57" s="107" t="str">
        <f>IF(B57="","",VLOOKUP(AD57,Varsayımlar!$B:$Q,16,0))</f>
        <v>24-26 CM</v>
      </c>
      <c r="AC57" s="90">
        <f>IF(B57="","",VLOOKUP(Sayfa2!AD71,Varsayımlar!B:S,18,0))</f>
        <v>0</v>
      </c>
      <c r="AD57" s="90" t="str">
        <f>IF(B57="","",CONCATENATE(B57,E57))</f>
        <v>MAGNİTMAGNİT MAVİ AMBALAJ 25 CM 260G</v>
      </c>
    </row>
    <row r="58" spans="1:32" ht="51.75" customHeight="1" x14ac:dyDescent="0.25">
      <c r="A58" s="9" t="s">
        <v>129</v>
      </c>
      <c r="B58" s="107" t="s">
        <v>90</v>
      </c>
      <c r="C58" s="108">
        <f>IF(B58="","",VLOOKUP(AD58,Varsayımlar!$B:$Q,3,0))</f>
        <v>8698829380698</v>
      </c>
      <c r="D58" s="107" t="s">
        <v>258</v>
      </c>
      <c r="E58" s="107" t="s">
        <v>91</v>
      </c>
      <c r="F58" s="107"/>
      <c r="G58" s="107" t="s">
        <v>579</v>
      </c>
      <c r="H58" s="107" t="str">
        <f>IF(B58="","",VLOOKUP(AD58,Varsayımlar!$B:$Q,5,0))</f>
        <v>MAGNİT MAVİ AMBALAJ 25CM</v>
      </c>
      <c r="I58" s="107">
        <f>IF(B58="","",VLOOKUP(AD58,Varsayımlar!B:T,19,0))</f>
        <v>0</v>
      </c>
      <c r="J58" s="107" t="str">
        <f>IF(B58="","",VLOOKUP(AD58,Varsayımlar!$B:$Q,6,0))</f>
        <v>SADE</v>
      </c>
      <c r="K58" s="107">
        <v>672</v>
      </c>
      <c r="L58" s="107"/>
      <c r="M58" s="107">
        <f>IFERROR(IF(B58="","",K58/VLOOKUP(AD58,Varsayımlar!B:R,17,0)),"")</f>
        <v>8</v>
      </c>
      <c r="N58" s="107"/>
      <c r="O58" s="107">
        <v>7</v>
      </c>
      <c r="P58" s="107">
        <f>IF(B58="","",VLOOKUP(AD58,Varsayımlar!$B:$Q,7,0)*K58)</f>
        <v>20160</v>
      </c>
      <c r="Q58" s="107">
        <f>IF(B58="","",VLOOKUP(AD58,Varsayımlar!$B:$Q,8,0))</f>
        <v>25</v>
      </c>
      <c r="R58" s="107" t="str">
        <f>IF(B58="","",VLOOKUP(AD58,Varsayımlar!$B:$Q,9,0))</f>
        <v>SOFT</v>
      </c>
      <c r="S58" s="107">
        <f>IF(B58="","",VLOOKUP(AD58,Varsayımlar!$B:$Q,10,0))</f>
        <v>4</v>
      </c>
      <c r="T58" s="107">
        <f>IF(B58="","",VLOOKUP(AD58,Varsayımlar!$B:$Q,11,0))</f>
        <v>30</v>
      </c>
      <c r="U58" s="107">
        <f>IF(B58="","",VLOOKUP(AD58,Varsayımlar!$B:$Q,12,0))</f>
        <v>260</v>
      </c>
      <c r="V58" s="107" t="str">
        <f>IF(B58="","",VLOOKUP(AD58,Varsayımlar!$B:$Q,13,0))</f>
        <v>YURTDIŞI</v>
      </c>
      <c r="W58" s="107">
        <f>IF(B58="","",VLOOKUP(AD58,Varsayımlar!$B:$Q,14,0))</f>
        <v>9</v>
      </c>
      <c r="X58" s="110">
        <v>46192</v>
      </c>
      <c r="Y58" s="110">
        <v>46465</v>
      </c>
      <c r="Z58" s="107" t="s">
        <v>581</v>
      </c>
      <c r="AA58" s="107" t="str">
        <f>IF(B58="","",VLOOKUP(AD58,Varsayımlar!$B:$Q,15,0))</f>
        <v>25CM TURUNCU KOLİ-SOL ÜST DİKDÖRTGENE ÜRETİM TARİHİ BASILACAK</v>
      </c>
      <c r="AB58" s="107" t="str">
        <f>IF(B58="","",VLOOKUP(AD58,Varsayımlar!$B:$Q,16,0))</f>
        <v>24-26 CM</v>
      </c>
      <c r="AC58" s="90">
        <f>IF(B58="","",VLOOKUP(Sayfa2!AD72,Varsayımlar!B:S,18,0))</f>
        <v>0</v>
      </c>
      <c r="AD58" s="90" t="str">
        <f t="shared" si="6"/>
        <v>MAGNİTMAGNİT MAVİ AMBALAJ 25 CM 260G</v>
      </c>
    </row>
    <row r="59" spans="1:32" ht="51.75" customHeight="1" x14ac:dyDescent="0.25">
      <c r="A59" s="9" t="s">
        <v>130</v>
      </c>
      <c r="B59" s="107" t="s">
        <v>90</v>
      </c>
      <c r="C59" s="108">
        <f>IF(B59="","",VLOOKUP(AD59,Varsayımlar!$B:$Q,3,0))</f>
        <v>8698829380698</v>
      </c>
      <c r="D59" s="107" t="s">
        <v>258</v>
      </c>
      <c r="E59" s="107" t="s">
        <v>91</v>
      </c>
      <c r="F59" s="107"/>
      <c r="G59" s="107" t="s">
        <v>580</v>
      </c>
      <c r="H59" s="107" t="str">
        <f>IF(B59="","",VLOOKUP(AD59,Varsayımlar!$B:$Q,5,0))</f>
        <v>MAGNİT MAVİ AMBALAJ 25CM</v>
      </c>
      <c r="I59" s="107">
        <f>IF(B59="","",VLOOKUP(AD59,Varsayımlar!B:T,19,0))</f>
        <v>0</v>
      </c>
      <c r="J59" s="107" t="str">
        <f>IF(B59="","",VLOOKUP(AD59,Varsayımlar!$B:$Q,6,0))</f>
        <v>SADE</v>
      </c>
      <c r="K59" s="107">
        <v>672</v>
      </c>
      <c r="L59" s="107"/>
      <c r="M59" s="107">
        <f>IFERROR(IF(B59="","",K59/VLOOKUP(AD59,Varsayımlar!B:R,17,0)),"")</f>
        <v>8</v>
      </c>
      <c r="N59" s="107"/>
      <c r="O59" s="107">
        <v>7</v>
      </c>
      <c r="P59" s="107">
        <f>IF(B59="","",VLOOKUP(AD59,Varsayımlar!$B:$Q,7,0)*K59)</f>
        <v>20160</v>
      </c>
      <c r="Q59" s="107">
        <f>IF(B59="","",VLOOKUP(AD59,Varsayımlar!$B:$Q,8,0))</f>
        <v>25</v>
      </c>
      <c r="R59" s="107" t="str">
        <f>IF(B59="","",VLOOKUP(AD59,Varsayımlar!$B:$Q,9,0))</f>
        <v>SOFT</v>
      </c>
      <c r="S59" s="107">
        <f>IF(B59="","",VLOOKUP(AD59,Varsayımlar!$B:$Q,10,0))</f>
        <v>4</v>
      </c>
      <c r="T59" s="107">
        <f>IF(B59="","",VLOOKUP(AD59,Varsayımlar!$B:$Q,11,0))</f>
        <v>30</v>
      </c>
      <c r="U59" s="107">
        <f>IF(B59="","",VLOOKUP(AD59,Varsayımlar!$B:$Q,12,0))</f>
        <v>260</v>
      </c>
      <c r="V59" s="107" t="str">
        <f>IF(B59="","",VLOOKUP(AD59,Varsayımlar!$B:$Q,13,0))</f>
        <v>YURTDIŞI</v>
      </c>
      <c r="W59" s="107">
        <f>IF(B59="","",VLOOKUP(AD59,Varsayımlar!$B:$Q,14,0))</f>
        <v>9</v>
      </c>
      <c r="X59" s="110">
        <v>46192</v>
      </c>
      <c r="Y59" s="110">
        <v>46465</v>
      </c>
      <c r="Z59" s="107" t="s">
        <v>581</v>
      </c>
      <c r="AA59" s="107" t="str">
        <f>IF(B59="","",VLOOKUP(AD59,Varsayımlar!$B:$Q,15,0))</f>
        <v>25CM TURUNCU KOLİ-SOL ÜST DİKDÖRTGENE ÜRETİM TARİHİ BASILACAK</v>
      </c>
      <c r="AB59" s="107" t="str">
        <f>IF(B59="","",VLOOKUP(AD59,Varsayımlar!$B:$Q,16,0))</f>
        <v>24-26 CM</v>
      </c>
      <c r="AC59" s="90">
        <f>IF(B59="","",VLOOKUP(Sayfa2!AD73,Varsayımlar!B:S,18,0))</f>
        <v>0</v>
      </c>
      <c r="AD59" s="90" t="str">
        <f t="shared" si="6"/>
        <v>MAGNİTMAGNİT MAVİ AMBALAJ 25 CM 260G</v>
      </c>
    </row>
    <row r="60" spans="1:32" ht="49.5" customHeight="1" x14ac:dyDescent="0.25">
      <c r="A60" s="9" t="s">
        <v>131</v>
      </c>
      <c r="B60" s="77" t="s">
        <v>90</v>
      </c>
      <c r="C60" s="76">
        <f>IF(B60="","",VLOOKUP(AD60,Varsayımlar!$B:$Q,3,0))</f>
        <v>8698829380698</v>
      </c>
      <c r="D60" s="77" t="s">
        <v>261</v>
      </c>
      <c r="E60" s="77" t="s">
        <v>91</v>
      </c>
      <c r="F60" s="77"/>
      <c r="G60" s="77" t="s">
        <v>582</v>
      </c>
      <c r="H60" s="77" t="str">
        <f>IF(B60="","",VLOOKUP(AD60,Varsayımlar!$B:$Q,5,0))</f>
        <v>MAGNİT MAVİ AMBALAJ 25CM</v>
      </c>
      <c r="I60" s="77">
        <f>IF(B60="","",VLOOKUP(AD60,Varsayımlar!B:T,19,0))</f>
        <v>0</v>
      </c>
      <c r="J60" s="77" t="str">
        <f>IF(B60="","",VLOOKUP(AD60,Varsayımlar!$B:$Q,6,0))</f>
        <v>SADE</v>
      </c>
      <c r="K60" s="77">
        <v>672</v>
      </c>
      <c r="L60" s="77"/>
      <c r="M60" s="77">
        <f>IFERROR(IF(B60="","",K60/VLOOKUP(AD60,Varsayımlar!B:R,17,0)),"")</f>
        <v>8</v>
      </c>
      <c r="N60" s="77"/>
      <c r="O60" s="77">
        <v>7</v>
      </c>
      <c r="P60" s="77">
        <f>IF(B60="","",VLOOKUP(AD60,Varsayımlar!$B:$Q,7,0)*K60)</f>
        <v>20160</v>
      </c>
      <c r="Q60" s="77">
        <f>IF(B60="","",VLOOKUP(AD60,Varsayımlar!$B:$Q,8,0))</f>
        <v>25</v>
      </c>
      <c r="R60" s="77" t="str">
        <f>IF(B60="","",VLOOKUP(AD60,Varsayımlar!$B:$Q,9,0))</f>
        <v>SOFT</v>
      </c>
      <c r="S60" s="77">
        <f>IF(B60="","",VLOOKUP(AD60,Varsayımlar!$B:$Q,10,0))</f>
        <v>4</v>
      </c>
      <c r="T60" s="77">
        <f>IF(B60="","",VLOOKUP(AD60,Varsayımlar!$B:$Q,11,0))</f>
        <v>30</v>
      </c>
      <c r="U60" s="77">
        <f>IF(B60="","",VLOOKUP(AD60,Varsayımlar!$B:$Q,12,0))</f>
        <v>260</v>
      </c>
      <c r="V60" s="77" t="str">
        <f>IF(B60="","",VLOOKUP(AD60,Varsayımlar!$B:$Q,13,0))</f>
        <v>YURTDIŞI</v>
      </c>
      <c r="W60" s="77">
        <f>IF(B60="","",VLOOKUP(AD60,Varsayımlar!$B:$Q,14,0))</f>
        <v>9</v>
      </c>
      <c r="X60" s="78">
        <v>46195</v>
      </c>
      <c r="Y60" s="78">
        <v>46468</v>
      </c>
      <c r="Z60" s="77" t="s">
        <v>585</v>
      </c>
      <c r="AA60" s="77" t="str">
        <f>IF(B60="","",VLOOKUP(AD60,Varsayımlar!$B:$Q,15,0))</f>
        <v>25CM TURUNCU KOLİ-SOL ÜST DİKDÖRTGENE ÜRETİM TARİHİ BASILACAK</v>
      </c>
      <c r="AB60" s="77" t="str">
        <f>IF(B60="","",VLOOKUP(AD60,Varsayımlar!$B:$Q,16,0))</f>
        <v>24-26 CM</v>
      </c>
      <c r="AC60" s="90">
        <f>IF(B60="","",VLOOKUP(Sayfa2!AD76,Varsayımlar!B:S,18,0))</f>
        <v>0</v>
      </c>
      <c r="AD60" s="90" t="str">
        <f>IF(B60="","",CONCATENATE(B60,E60))</f>
        <v>MAGNİTMAGNİT MAVİ AMBALAJ 25 CM 260G</v>
      </c>
    </row>
    <row r="61" spans="1:32" ht="49.5" customHeight="1" x14ac:dyDescent="0.25">
      <c r="A61" s="9" t="s">
        <v>132</v>
      </c>
      <c r="B61" s="77" t="s">
        <v>90</v>
      </c>
      <c r="C61" s="76">
        <f>IF(B61="","",VLOOKUP(AD61,Varsayımlar!$B:$Q,3,0))</f>
        <v>8698829380698</v>
      </c>
      <c r="D61" s="77" t="s">
        <v>261</v>
      </c>
      <c r="E61" s="77" t="s">
        <v>91</v>
      </c>
      <c r="F61" s="77"/>
      <c r="G61" s="77" t="s">
        <v>583</v>
      </c>
      <c r="H61" s="77" t="str">
        <f>IF(B61="","",VLOOKUP(AD61,Varsayımlar!$B:$Q,5,0))</f>
        <v>MAGNİT MAVİ AMBALAJ 25CM</v>
      </c>
      <c r="I61" s="77">
        <f>IF(B61="","",VLOOKUP(AD61,Varsayımlar!B:T,19,0))</f>
        <v>0</v>
      </c>
      <c r="J61" s="77" t="str">
        <f>IF(B61="","",VLOOKUP(AD61,Varsayımlar!$B:$Q,6,0))</f>
        <v>SADE</v>
      </c>
      <c r="K61" s="77">
        <v>672</v>
      </c>
      <c r="L61" s="77"/>
      <c r="M61" s="77">
        <f>IFERROR(IF(B61="","",K61/VLOOKUP(AD61,Varsayımlar!B:R,17,0)),"")</f>
        <v>8</v>
      </c>
      <c r="N61" s="77"/>
      <c r="O61" s="77">
        <v>7</v>
      </c>
      <c r="P61" s="77">
        <f>IF(B61="","",VLOOKUP(AD61,Varsayımlar!$B:$Q,7,0)*K61)</f>
        <v>20160</v>
      </c>
      <c r="Q61" s="77">
        <f>IF(B61="","",VLOOKUP(AD61,Varsayımlar!$B:$Q,8,0))</f>
        <v>25</v>
      </c>
      <c r="R61" s="77" t="str">
        <f>IF(B61="","",VLOOKUP(AD61,Varsayımlar!$B:$Q,9,0))</f>
        <v>SOFT</v>
      </c>
      <c r="S61" s="77">
        <f>IF(B61="","",VLOOKUP(AD61,Varsayımlar!$B:$Q,10,0))</f>
        <v>4</v>
      </c>
      <c r="T61" s="77">
        <f>IF(B61="","",VLOOKUP(AD61,Varsayımlar!$B:$Q,11,0))</f>
        <v>30</v>
      </c>
      <c r="U61" s="77">
        <f>IF(B61="","",VLOOKUP(AD61,Varsayımlar!$B:$Q,12,0))</f>
        <v>260</v>
      </c>
      <c r="V61" s="77" t="str">
        <f>IF(B61="","",VLOOKUP(AD61,Varsayımlar!$B:$Q,13,0))</f>
        <v>YURTDIŞI</v>
      </c>
      <c r="W61" s="77">
        <f>IF(B61="","",VLOOKUP(AD61,Varsayımlar!$B:$Q,14,0))</f>
        <v>9</v>
      </c>
      <c r="X61" s="78">
        <v>46195</v>
      </c>
      <c r="Y61" s="78">
        <v>46468</v>
      </c>
      <c r="Z61" s="77" t="s">
        <v>585</v>
      </c>
      <c r="AA61" s="77" t="str">
        <f>IF(B61="","",VLOOKUP(AD61,Varsayımlar!$B:$Q,15,0))</f>
        <v>25CM TURUNCU KOLİ-SOL ÜST DİKDÖRTGENE ÜRETİM TARİHİ BASILACAK</v>
      </c>
      <c r="AB61" s="77" t="str">
        <f>IF(B61="","",VLOOKUP(AD61,Varsayımlar!$B:$Q,16,0))</f>
        <v>24-26 CM</v>
      </c>
      <c r="AC61" s="90">
        <f>IF(B61="","",VLOOKUP(Sayfa2!AD77,Varsayımlar!B:S,18,0))</f>
        <v>0</v>
      </c>
      <c r="AD61" s="90" t="str">
        <f>IF(B61="","",CONCATENATE(B61,E61))</f>
        <v>MAGNİTMAGNİT MAVİ AMBALAJ 25 CM 260G</v>
      </c>
    </row>
    <row r="62" spans="1:32" ht="49.5" customHeight="1" x14ac:dyDescent="0.25">
      <c r="A62" s="9" t="s">
        <v>133</v>
      </c>
      <c r="B62" s="77" t="s">
        <v>90</v>
      </c>
      <c r="C62" s="76">
        <f>IF(B62="","",VLOOKUP(AD62,Varsayımlar!$B:$Q,3,0))</f>
        <v>8698829380698</v>
      </c>
      <c r="D62" s="77" t="s">
        <v>261</v>
      </c>
      <c r="E62" s="77" t="s">
        <v>91</v>
      </c>
      <c r="F62" s="77"/>
      <c r="G62" s="77" t="s">
        <v>584</v>
      </c>
      <c r="H62" s="77" t="str">
        <f>IF(B62="","",VLOOKUP(AD62,Varsayımlar!$B:$Q,5,0))</f>
        <v>MAGNİT MAVİ AMBALAJ 25CM</v>
      </c>
      <c r="I62" s="77">
        <f>IF(B62="","",VLOOKUP(AD62,Varsayımlar!B:T,19,0))</f>
        <v>0</v>
      </c>
      <c r="J62" s="77" t="str">
        <f>IF(B62="","",VLOOKUP(AD62,Varsayımlar!$B:$Q,6,0))</f>
        <v>SADE</v>
      </c>
      <c r="K62" s="77">
        <v>672</v>
      </c>
      <c r="L62" s="77"/>
      <c r="M62" s="77">
        <f>IFERROR(IF(B62="","",K62/VLOOKUP(AD62,Varsayımlar!B:R,17,0)),"")</f>
        <v>8</v>
      </c>
      <c r="N62" s="77"/>
      <c r="O62" s="77">
        <v>7</v>
      </c>
      <c r="P62" s="77">
        <f>IF(B62="","",VLOOKUP(AD62,Varsayımlar!$B:$Q,7,0)*K62)</f>
        <v>20160</v>
      </c>
      <c r="Q62" s="77">
        <f>IF(B62="","",VLOOKUP(AD62,Varsayımlar!$B:$Q,8,0))</f>
        <v>25</v>
      </c>
      <c r="R62" s="77" t="str">
        <f>IF(B62="","",VLOOKUP(AD62,Varsayımlar!$B:$Q,9,0))</f>
        <v>SOFT</v>
      </c>
      <c r="S62" s="77">
        <f>IF(B62="","",VLOOKUP(AD62,Varsayımlar!$B:$Q,10,0))</f>
        <v>4</v>
      </c>
      <c r="T62" s="77">
        <f>IF(B62="","",VLOOKUP(AD62,Varsayımlar!$B:$Q,11,0))</f>
        <v>30</v>
      </c>
      <c r="U62" s="77">
        <f>IF(B62="","",VLOOKUP(AD62,Varsayımlar!$B:$Q,12,0))</f>
        <v>260</v>
      </c>
      <c r="V62" s="77" t="str">
        <f>IF(B62="","",VLOOKUP(AD62,Varsayımlar!$B:$Q,13,0))</f>
        <v>YURTDIŞI</v>
      </c>
      <c r="W62" s="77">
        <f>IF(B62="","",VLOOKUP(AD62,Varsayımlar!$B:$Q,14,0))</f>
        <v>9</v>
      </c>
      <c r="X62" s="78">
        <v>46195</v>
      </c>
      <c r="Y62" s="78">
        <v>46468</v>
      </c>
      <c r="Z62" s="77" t="s">
        <v>585</v>
      </c>
      <c r="AA62" s="77" t="str">
        <f>IF(B62="","",VLOOKUP(AD62,Varsayımlar!$B:$Q,15,0))</f>
        <v>25CM TURUNCU KOLİ-SOL ÜST DİKDÖRTGENE ÜRETİM TARİHİ BASILACAK</v>
      </c>
      <c r="AB62" s="77" t="str">
        <f>IF(B62="","",VLOOKUP(AD62,Varsayımlar!$B:$Q,16,0))</f>
        <v>24-26 CM</v>
      </c>
      <c r="AC62" s="90">
        <f>IF(B62="","",VLOOKUP(Sayfa2!AD78,Varsayımlar!B:S,18,0))</f>
        <v>0</v>
      </c>
      <c r="AD62" s="90" t="str">
        <f>IF(B62="","",CONCATENATE(B62,E62))</f>
        <v>MAGNİTMAGNİT MAVİ AMBALAJ 25 CM 260G</v>
      </c>
    </row>
    <row r="63" spans="1:32" ht="47.25" hidden="1" customHeight="1" x14ac:dyDescent="0.25">
      <c r="A63" s="9" t="s">
        <v>134</v>
      </c>
      <c r="B63" s="82" t="s">
        <v>90</v>
      </c>
      <c r="C63" s="83">
        <f>IF(B63="","",VLOOKUP(AD63,Varsayımlar!$B:$Q,3,0))</f>
        <v>8698829380698</v>
      </c>
      <c r="D63" s="82" t="s">
        <v>262</v>
      </c>
      <c r="E63" s="82" t="s">
        <v>91</v>
      </c>
      <c r="F63" s="82"/>
      <c r="G63" s="82" t="s">
        <v>586</v>
      </c>
      <c r="H63" s="82" t="str">
        <f>IF(B63="","",VLOOKUP(AD63,Varsayımlar!$B:$Q,5,0))</f>
        <v>MAGNİT MAVİ AMBALAJ 25CM</v>
      </c>
      <c r="I63" s="82">
        <f>IF(B63="","",VLOOKUP(AD63,Varsayımlar!B:T,19,0))</f>
        <v>0</v>
      </c>
      <c r="J63" s="82" t="str">
        <f>IF(B63="","",VLOOKUP(AD63,Varsayımlar!$B:$Q,6,0))</f>
        <v>SADE</v>
      </c>
      <c r="K63" s="82">
        <v>672</v>
      </c>
      <c r="L63" s="82"/>
      <c r="M63" s="82">
        <f>IFERROR(IF(B63="","",K63/VLOOKUP(AD63,Varsayımlar!B:R,17,0)),"")</f>
        <v>8</v>
      </c>
      <c r="N63" s="82"/>
      <c r="O63" s="82">
        <v>7</v>
      </c>
      <c r="P63" s="82">
        <f>IF(B63="","",VLOOKUP(AD63,Varsayımlar!$B:$Q,7,0)*K63)</f>
        <v>20160</v>
      </c>
      <c r="Q63" s="82">
        <f>IF(B63="","",VLOOKUP(AD63,Varsayımlar!$B:$Q,8,0))</f>
        <v>25</v>
      </c>
      <c r="R63" s="82" t="str">
        <f>IF(B63="","",VLOOKUP(AD63,Varsayımlar!$B:$Q,9,0))</f>
        <v>SOFT</v>
      </c>
      <c r="S63" s="82">
        <f>IF(B63="","",VLOOKUP(AD63,Varsayımlar!$B:$Q,10,0))</f>
        <v>4</v>
      </c>
      <c r="T63" s="82">
        <f>IF(B63="","",VLOOKUP(AD63,Varsayımlar!$B:$Q,11,0))</f>
        <v>30</v>
      </c>
      <c r="U63" s="82">
        <f>IF(B63="","",VLOOKUP(AD63,Varsayımlar!$B:$Q,12,0))</f>
        <v>260</v>
      </c>
      <c r="V63" s="82" t="str">
        <f>IF(B63="","",VLOOKUP(AD63,Varsayımlar!$B:$Q,13,0))</f>
        <v>YURTDIŞI</v>
      </c>
      <c r="W63" s="82">
        <f>IF(B63="","",VLOOKUP(AD63,Varsayımlar!$B:$Q,14,0))</f>
        <v>9</v>
      </c>
      <c r="X63" s="84">
        <v>46195</v>
      </c>
      <c r="Y63" s="84">
        <v>46468</v>
      </c>
      <c r="Z63" s="82" t="s">
        <v>589</v>
      </c>
      <c r="AA63" s="82" t="str">
        <f>IF(B63="","",VLOOKUP(AD63,Varsayımlar!$B:$Q,15,0))</f>
        <v>25CM TURUNCU KOLİ-SOL ÜST DİKDÖRTGENE ÜRETİM TARİHİ BASILACAK</v>
      </c>
      <c r="AB63" s="82" t="str">
        <f>IF(B63="","",VLOOKUP(AD63,Varsayımlar!$B:$Q,16,0))</f>
        <v>24-26 CM</v>
      </c>
      <c r="AC63" s="90">
        <f>IF(B63="","",VLOOKUP(Sayfa2!AD79,Varsayımlar!B:S,18,0))</f>
        <v>0</v>
      </c>
      <c r="AD63" s="90" t="str">
        <f t="shared" si="6"/>
        <v>MAGNİTMAGNİT MAVİ AMBALAJ 25 CM 260G</v>
      </c>
    </row>
    <row r="64" spans="1:32" ht="47.25" hidden="1" customHeight="1" x14ac:dyDescent="0.25">
      <c r="A64" s="9" t="s">
        <v>135</v>
      </c>
      <c r="B64" s="82" t="s">
        <v>90</v>
      </c>
      <c r="C64" s="83">
        <f>IF(B64="","",VLOOKUP(AD64,Varsayımlar!$B:$Q,3,0))</f>
        <v>8698829380698</v>
      </c>
      <c r="D64" s="82" t="s">
        <v>262</v>
      </c>
      <c r="E64" s="82" t="s">
        <v>91</v>
      </c>
      <c r="F64" s="82"/>
      <c r="G64" s="82" t="s">
        <v>587</v>
      </c>
      <c r="H64" s="82" t="str">
        <f>IF(B64="","",VLOOKUP(AD64,Varsayımlar!$B:$Q,5,0))</f>
        <v>MAGNİT MAVİ AMBALAJ 25CM</v>
      </c>
      <c r="I64" s="82">
        <f>IF(B64="","",VLOOKUP(AD64,Varsayımlar!B:T,19,0))</f>
        <v>0</v>
      </c>
      <c r="J64" s="82" t="str">
        <f>IF(B64="","",VLOOKUP(AD64,Varsayımlar!$B:$Q,6,0))</f>
        <v>SADE</v>
      </c>
      <c r="K64" s="82">
        <v>672</v>
      </c>
      <c r="L64" s="82"/>
      <c r="M64" s="82">
        <f>IFERROR(IF(B64="","",K64/VLOOKUP(AD64,Varsayımlar!B:R,17,0)),"")</f>
        <v>8</v>
      </c>
      <c r="N64" s="82"/>
      <c r="O64" s="82">
        <v>7</v>
      </c>
      <c r="P64" s="82">
        <f>IF(B64="","",VLOOKUP(AD64,Varsayımlar!$B:$Q,7,0)*K64)</f>
        <v>20160</v>
      </c>
      <c r="Q64" s="82">
        <f>IF(B64="","",VLOOKUP(AD64,Varsayımlar!$B:$Q,8,0))</f>
        <v>25</v>
      </c>
      <c r="R64" s="82" t="str">
        <f>IF(B64="","",VLOOKUP(AD64,Varsayımlar!$B:$Q,9,0))</f>
        <v>SOFT</v>
      </c>
      <c r="S64" s="82">
        <f>IF(B64="","",VLOOKUP(AD64,Varsayımlar!$B:$Q,10,0))</f>
        <v>4</v>
      </c>
      <c r="T64" s="82">
        <f>IF(B64="","",VLOOKUP(AD64,Varsayımlar!$B:$Q,11,0))</f>
        <v>30</v>
      </c>
      <c r="U64" s="82">
        <f>IF(B64="","",VLOOKUP(AD64,Varsayımlar!$B:$Q,12,0))</f>
        <v>260</v>
      </c>
      <c r="V64" s="82" t="str">
        <f>IF(B64="","",VLOOKUP(AD64,Varsayımlar!$B:$Q,13,0))</f>
        <v>YURTDIŞI</v>
      </c>
      <c r="W64" s="82">
        <f>IF(B64="","",VLOOKUP(AD64,Varsayımlar!$B:$Q,14,0))</f>
        <v>9</v>
      </c>
      <c r="X64" s="84">
        <v>46195</v>
      </c>
      <c r="Y64" s="84">
        <v>46468</v>
      </c>
      <c r="Z64" s="82" t="s">
        <v>589</v>
      </c>
      <c r="AA64" s="82" t="str">
        <f>IF(B64="","",VLOOKUP(AD64,Varsayımlar!$B:$Q,15,0))</f>
        <v>25CM TURUNCU KOLİ-SOL ÜST DİKDÖRTGENE ÜRETİM TARİHİ BASILACAK</v>
      </c>
      <c r="AB64" s="82" t="str">
        <f>IF(B64="","",VLOOKUP(AD64,Varsayımlar!$B:$Q,16,0))</f>
        <v>24-26 CM</v>
      </c>
      <c r="AC64" s="90">
        <f>IF(B64="","",VLOOKUP(Sayfa2!AD80,Varsayımlar!B:S,18,0))</f>
        <v>0</v>
      </c>
      <c r="AD64" s="90" t="str">
        <f t="shared" si="6"/>
        <v>MAGNİTMAGNİT MAVİ AMBALAJ 25 CM 260G</v>
      </c>
    </row>
    <row r="65" spans="1:30" ht="47.25" hidden="1" customHeight="1" x14ac:dyDescent="0.25">
      <c r="A65" s="9" t="s">
        <v>136</v>
      </c>
      <c r="B65" s="82" t="s">
        <v>90</v>
      </c>
      <c r="C65" s="83">
        <f>IF(B65="","",VLOOKUP(AD65,Varsayımlar!$B:$Q,3,0))</f>
        <v>8698829380698</v>
      </c>
      <c r="D65" s="82" t="s">
        <v>262</v>
      </c>
      <c r="E65" s="82" t="s">
        <v>91</v>
      </c>
      <c r="F65" s="82"/>
      <c r="G65" s="82" t="s">
        <v>588</v>
      </c>
      <c r="H65" s="82" t="str">
        <f>IF(B65="","",VLOOKUP(AD65,Varsayımlar!$B:$Q,5,0))</f>
        <v>MAGNİT MAVİ AMBALAJ 25CM</v>
      </c>
      <c r="I65" s="82">
        <f>IF(B65="","",VLOOKUP(AD65,Varsayımlar!B:T,19,0))</f>
        <v>0</v>
      </c>
      <c r="J65" s="82" t="str">
        <f>IF(B65="","",VLOOKUP(AD65,Varsayımlar!$B:$Q,6,0))</f>
        <v>SADE</v>
      </c>
      <c r="K65" s="82">
        <v>672</v>
      </c>
      <c r="L65" s="82"/>
      <c r="M65" s="82">
        <f>IFERROR(IF(B65="","",K65/VLOOKUP(AD65,Varsayımlar!B:R,17,0)),"")</f>
        <v>8</v>
      </c>
      <c r="N65" s="82"/>
      <c r="O65" s="82">
        <v>7</v>
      </c>
      <c r="P65" s="82">
        <f>IF(B65="","",VLOOKUP(AD65,Varsayımlar!$B:$Q,7,0)*K65)</f>
        <v>20160</v>
      </c>
      <c r="Q65" s="82">
        <f>IF(B65="","",VLOOKUP(AD65,Varsayımlar!$B:$Q,8,0))</f>
        <v>25</v>
      </c>
      <c r="R65" s="82" t="str">
        <f>IF(B65="","",VLOOKUP(AD65,Varsayımlar!$B:$Q,9,0))</f>
        <v>SOFT</v>
      </c>
      <c r="S65" s="82">
        <f>IF(B65="","",VLOOKUP(AD65,Varsayımlar!$B:$Q,10,0))</f>
        <v>4</v>
      </c>
      <c r="T65" s="82">
        <f>IF(B65="","",VLOOKUP(AD65,Varsayımlar!$B:$Q,11,0))</f>
        <v>30</v>
      </c>
      <c r="U65" s="82">
        <f>IF(B65="","",VLOOKUP(AD65,Varsayımlar!$B:$Q,12,0))</f>
        <v>260</v>
      </c>
      <c r="V65" s="82" t="str">
        <f>IF(B65="","",VLOOKUP(AD65,Varsayımlar!$B:$Q,13,0))</f>
        <v>YURTDIŞI</v>
      </c>
      <c r="W65" s="82">
        <f>IF(B65="","",VLOOKUP(AD65,Varsayımlar!$B:$Q,14,0))</f>
        <v>9</v>
      </c>
      <c r="X65" s="84">
        <v>46195</v>
      </c>
      <c r="Y65" s="84">
        <v>46468</v>
      </c>
      <c r="Z65" s="82" t="s">
        <v>589</v>
      </c>
      <c r="AA65" s="82" t="str">
        <f>IF(B65="","",VLOOKUP(AD65,Varsayımlar!$B:$Q,15,0))</f>
        <v>25CM TURUNCU KOLİ-SOL ÜST DİKDÖRTGENE ÜRETİM TARİHİ BASILACAK</v>
      </c>
      <c r="AB65" s="82" t="str">
        <f>IF(B65="","",VLOOKUP(AD65,Varsayımlar!$B:$Q,16,0))</f>
        <v>24-26 CM</v>
      </c>
      <c r="AC65" s="90">
        <f>IF(B65="","",VLOOKUP(Sayfa2!AD81,Varsayımlar!B:S,18,0))</f>
        <v>0</v>
      </c>
      <c r="AD65" s="90" t="str">
        <f t="shared" si="6"/>
        <v>MAGNİTMAGNİT MAVİ AMBALAJ 25 CM 260G</v>
      </c>
    </row>
    <row r="66" spans="1:30" ht="63" hidden="1" x14ac:dyDescent="0.25">
      <c r="A66" s="9" t="s">
        <v>137</v>
      </c>
      <c r="B66" s="88" t="s">
        <v>79</v>
      </c>
      <c r="C66" s="89">
        <f>IF(B66="","",VLOOKUP(AD66,Varsayımlar!$B:$Q,3,0))</f>
        <v>8698829380698</v>
      </c>
      <c r="D66" s="89"/>
      <c r="E66" s="85" t="s">
        <v>254</v>
      </c>
      <c r="F66" s="9" t="s">
        <v>532</v>
      </c>
      <c r="G66" s="9" t="s">
        <v>532</v>
      </c>
      <c r="H66" s="90" t="str">
        <f>IF(B66="","",VLOOKUP(AD66,Varsayımlar!$B:$Q,5,0))</f>
        <v>Manetka 20cm</v>
      </c>
      <c r="I66" s="90">
        <f>IF(B66="","",VLOOKUP(AD66,Varsayımlar!B:T,19,0))</f>
        <v>0</v>
      </c>
      <c r="J66" s="90" t="str">
        <f>IF(B66="","",VLOOKUP(AD66,Varsayımlar!$B:$Q,6,0))</f>
        <v>SADE</v>
      </c>
      <c r="K66" s="9">
        <v>7200</v>
      </c>
      <c r="L66" s="9"/>
      <c r="M66" s="9">
        <f>IFERROR(IF(B66="","",K66/VLOOKUP(AD66,Varsayımlar!B:R,17,0)),"")</f>
        <v>32</v>
      </c>
      <c r="N66" s="9"/>
      <c r="O66" s="9">
        <v>32</v>
      </c>
      <c r="P66" s="90">
        <f>IF(B66="","",VLOOKUP(AD66,Varsayımlar!$B:$Q,7,0)*K66)</f>
        <v>100800</v>
      </c>
      <c r="Q66" s="90">
        <f>IF(B66="","",VLOOKUP(AD66,Varsayımlar!$B:$Q,8,0))</f>
        <v>20</v>
      </c>
      <c r="R66" s="90" t="str">
        <f>IF(B66="","",VLOOKUP(AD66,Varsayımlar!$B:$Q,9,0))</f>
        <v>Irak Soft</v>
      </c>
      <c r="S66" s="90">
        <f>IF(B66="","",VLOOKUP(AD66,Varsayımlar!$B:$Q,10,0))</f>
        <v>4</v>
      </c>
      <c r="T66" s="90">
        <f>IF(B66="","",VLOOKUP(AD66,Varsayımlar!$B:$Q,11,0))</f>
        <v>14</v>
      </c>
      <c r="U66" s="90">
        <f>IF(B66="","",VLOOKUP(AD66,Varsayımlar!$B:$Q,12,0))</f>
        <v>166</v>
      </c>
      <c r="V66" s="90" t="str">
        <f>IF(B66="","",VLOOKUP(AD66,Varsayımlar!$B:$Q,13,0))</f>
        <v>YURTDIŞI</v>
      </c>
      <c r="W66" s="90">
        <f>IF(B66="","",VLOOKUP(AD66,Varsayımlar!$B:$Q,14,0))</f>
        <v>6</v>
      </c>
      <c r="X66" s="86">
        <v>46196</v>
      </c>
      <c r="Y66" s="86">
        <v>46379</v>
      </c>
      <c r="Z66" s="9">
        <v>26062320</v>
      </c>
      <c r="AA66" s="90" t="str">
        <f>IF(B66="","",VLOOKUP(AD66,Varsayımlar!$B:$Q,15,0))</f>
        <v>Kare Koli-Üretim Tarihli Etiket</v>
      </c>
      <c r="AB66" s="90" t="str">
        <f>IF(B66="","",VLOOKUP(AD66,Varsayımlar!$B:$Q,16,0))</f>
        <v>19-21 cm</v>
      </c>
      <c r="AC66" s="90">
        <f>IF(B66="","",VLOOKUP(Sayfa2!AD60,Varsayımlar!B:S,18,0))</f>
        <v>0</v>
      </c>
      <c r="AD66" s="90" t="str">
        <f t="shared" si="6"/>
        <v>LLC KOTORManetka 20cm 4 pcs 166g</v>
      </c>
    </row>
    <row r="67" spans="1:30" ht="36" hidden="1" customHeight="1" x14ac:dyDescent="0.25">
      <c r="A67" s="9" t="s">
        <v>138</v>
      </c>
      <c r="B67" s="82" t="s">
        <v>17</v>
      </c>
      <c r="C67" s="83">
        <f>IF(B67="","",VLOOKUP(AD67,Varsayımlar!$B:$Q,3,0))</f>
        <v>8698829380698</v>
      </c>
      <c r="D67" s="83" t="s">
        <v>522</v>
      </c>
      <c r="E67" s="104" t="s">
        <v>37</v>
      </c>
      <c r="F67" s="82" t="s">
        <v>523</v>
      </c>
      <c r="G67" s="82" t="s">
        <v>524</v>
      </c>
      <c r="H67" s="82" t="str">
        <f>IF(B67="","",VLOOKUP(AD67,Varsayımlar!$B:$Q,5,0))</f>
        <v>TORTİLLAS 25 CM 4 PCS 260G</v>
      </c>
      <c r="I67" s="82">
        <f>IF(B67="","",VLOOKUP(AD67,Varsayımlar!B:T,19,0))</f>
        <v>0</v>
      </c>
      <c r="J67" s="82" t="str">
        <f>IF(B67="","",VLOOKUP(AD67,Varsayımlar!$B:$Q,6,0))</f>
        <v>SADE</v>
      </c>
      <c r="K67" s="82">
        <v>420</v>
      </c>
      <c r="L67" s="82"/>
      <c r="M67" s="82">
        <f>K67/84</f>
        <v>5</v>
      </c>
      <c r="N67" s="82"/>
      <c r="O67" s="82">
        <v>4</v>
      </c>
      <c r="P67" s="82">
        <f>IF(B67="","",VLOOKUP(AD67,Varsayımlar!$B:$Q,7,0)*K67)</f>
        <v>12600</v>
      </c>
      <c r="Q67" s="82">
        <f>IF(B67="","",VLOOKUP(AD67,Varsayımlar!$B:$Q,8,0))</f>
        <v>25</v>
      </c>
      <c r="R67" s="82" t="str">
        <f>IF(B67="","",VLOOKUP(AD67,Varsayımlar!$B:$Q,9,0))</f>
        <v>SOFT</v>
      </c>
      <c r="S67" s="82">
        <f>IF(B67="","",VLOOKUP(AD67,Varsayımlar!$B:$Q,10,0))</f>
        <v>4</v>
      </c>
      <c r="T67" s="82">
        <f>IF(B67="","",VLOOKUP(AD67,Varsayımlar!$B:$Q,11,0))</f>
        <v>30</v>
      </c>
      <c r="U67" s="82">
        <f>IF(B67="","",VLOOKUP(AD67,Varsayımlar!$B:$Q,12,0))</f>
        <v>260</v>
      </c>
      <c r="V67" s="82" t="str">
        <f>IF(B67="","",VLOOKUP(AD67,Varsayımlar!$B:$Q,13,0))</f>
        <v>YURTDIŞI</v>
      </c>
      <c r="W67" s="82">
        <f>IF(B67="","",VLOOKUP(AD67,Varsayımlar!$B:$Q,14,0))</f>
        <v>6</v>
      </c>
      <c r="X67" s="84">
        <v>46200</v>
      </c>
      <c r="Y67" s="84">
        <v>46383</v>
      </c>
      <c r="Z67" s="82">
        <v>26062725</v>
      </c>
      <c r="AA67" s="82" t="str">
        <f>IF(B67="","",VLOOKUP(AD67,Varsayımlar!$B:$Q,15,0))</f>
        <v>TRİTON -SKT ATILACAK</v>
      </c>
      <c r="AB67" s="82" t="str">
        <f>IF(B67="","",VLOOKUP(AD67,Varsayımlar!$B:$Q,16,0))</f>
        <v>24-26 CM</v>
      </c>
      <c r="AC67" s="64"/>
      <c r="AD67" s="61" t="str">
        <f>IF(B67="","",CONCATENATE(B67,E67))</f>
        <v>LLC TRİTONMUTLUKAL WHEAT TORTILLA</v>
      </c>
    </row>
    <row r="68" spans="1:30" ht="36" hidden="1" customHeight="1" x14ac:dyDescent="0.25">
      <c r="A68" s="9" t="s">
        <v>188</v>
      </c>
      <c r="B68" s="82" t="s">
        <v>17</v>
      </c>
      <c r="C68" s="83">
        <f>IF(B68="","",VLOOKUP(AD68,Varsayımlar!$B:$Q,3,0))</f>
        <v>8698829380698</v>
      </c>
      <c r="D68" s="83" t="s">
        <v>522</v>
      </c>
      <c r="E68" s="104" t="s">
        <v>37</v>
      </c>
      <c r="F68" s="82" t="s">
        <v>523</v>
      </c>
      <c r="G68" s="82" t="s">
        <v>525</v>
      </c>
      <c r="H68" s="82" t="str">
        <f>IF(B68="","",VLOOKUP(AD68,Varsayımlar!$B:$Q,5,0))</f>
        <v>TORTİLLAS 25 CM 4 PCS 260G</v>
      </c>
      <c r="I68" s="82">
        <f>IF(B68="","",VLOOKUP(AD68,Varsayımlar!B:T,19,0))</f>
        <v>0</v>
      </c>
      <c r="J68" s="82" t="str">
        <f>IF(B68="","",VLOOKUP(AD68,Varsayımlar!$B:$Q,6,0))</f>
        <v>SADE</v>
      </c>
      <c r="K68" s="82">
        <v>2016</v>
      </c>
      <c r="L68" s="82"/>
      <c r="M68" s="82">
        <f>K68/84</f>
        <v>24</v>
      </c>
      <c r="N68" s="82"/>
      <c r="O68" s="82">
        <v>21</v>
      </c>
      <c r="P68" s="82">
        <f>IF(B68="","",VLOOKUP(AD68,Varsayımlar!$B:$Q,7,0)*K68)</f>
        <v>60480</v>
      </c>
      <c r="Q68" s="82">
        <f>IF(B68="","",VLOOKUP(AD68,Varsayımlar!$B:$Q,8,0))</f>
        <v>25</v>
      </c>
      <c r="R68" s="82" t="str">
        <f>IF(B68="","",VLOOKUP(AD68,Varsayımlar!$B:$Q,9,0))</f>
        <v>SOFT</v>
      </c>
      <c r="S68" s="82">
        <f>IF(B68="","",VLOOKUP(AD68,Varsayımlar!$B:$Q,10,0))</f>
        <v>4</v>
      </c>
      <c r="T68" s="82">
        <f>IF(B68="","",VLOOKUP(AD68,Varsayımlar!$B:$Q,11,0))</f>
        <v>30</v>
      </c>
      <c r="U68" s="82">
        <f>IF(B68="","",VLOOKUP(AD68,Varsayımlar!$B:$Q,12,0))</f>
        <v>260</v>
      </c>
      <c r="V68" s="82" t="str">
        <f>IF(B68="","",VLOOKUP(AD68,Varsayımlar!$B:$Q,13,0))</f>
        <v>YURTDIŞI</v>
      </c>
      <c r="W68" s="82">
        <f>IF(B68="","",VLOOKUP(AD68,Varsayımlar!$B:$Q,14,0))</f>
        <v>6</v>
      </c>
      <c r="X68" s="84">
        <v>46200</v>
      </c>
      <c r="Y68" s="84">
        <v>46383</v>
      </c>
      <c r="Z68" s="82">
        <v>26062725</v>
      </c>
      <c r="AA68" s="82" t="str">
        <f>IF(B68="","",VLOOKUP(AD68,Varsayımlar!$B:$Q,15,0))</f>
        <v>TRİTON -SKT ATILACAK</v>
      </c>
      <c r="AB68" s="82" t="str">
        <f>IF(B68="","",VLOOKUP(AD68,Varsayımlar!$B:$Q,16,0))</f>
        <v>24-26 CM</v>
      </c>
      <c r="AC68" s="64"/>
      <c r="AD68" s="61" t="str">
        <f>IF(B68="","",CONCATENATE(B68,E68))</f>
        <v>LLC TRİTONMUTLUKAL WHEAT TORTILLA</v>
      </c>
    </row>
    <row r="69" spans="1:30" ht="78.75" hidden="1" x14ac:dyDescent="0.25">
      <c r="A69" s="9" t="s">
        <v>189</v>
      </c>
      <c r="B69" s="88" t="s">
        <v>628</v>
      </c>
      <c r="C69" s="89">
        <f>IF(B69="","",VLOOKUP(AD69,Varsayımlar!$B:$Q,3,0))</f>
        <v>8698829380698</v>
      </c>
      <c r="D69" s="89"/>
      <c r="E69" s="91" t="s">
        <v>629</v>
      </c>
      <c r="F69" s="9" t="s">
        <v>532</v>
      </c>
      <c r="G69" s="9" t="s">
        <v>532</v>
      </c>
      <c r="H69" s="90" t="str">
        <f>IF(B69="","",VLOOKUP(AD69,Varsayımlar!$B:$Q,5,0))</f>
        <v>Oqqa 25cm 650g (Etiketli)</v>
      </c>
      <c r="I69" s="90" t="str">
        <f>IF(B69="","",VLOOKUP(AD69,Varsayımlar!B:T,19,0))</f>
        <v>Folik Asit Bilgisi Etiketli-Besin Değerleri</v>
      </c>
      <c r="J69" s="90" t="str">
        <f>IF(B69="","",VLOOKUP(AD69,Varsayımlar!$B:$Q,6,0))</f>
        <v>SADE (Folik Asitli Un)</v>
      </c>
      <c r="K69" s="9">
        <v>1000</v>
      </c>
      <c r="L69" s="9"/>
      <c r="M69" s="9" t="str">
        <f>IFERROR(IF(B69="","",K69/VLOOKUP(AD69,Varsayımlar!B:R,17,0)),"")</f>
        <v/>
      </c>
      <c r="N69" s="9"/>
      <c r="O69" s="9">
        <v>10</v>
      </c>
      <c r="P69" s="90">
        <f>IF(B69="","",VLOOKUP(AD69,Varsayımlar!$B:$Q,7,0)*K69)</f>
        <v>12000</v>
      </c>
      <c r="Q69" s="90">
        <f>IF(B69="","",VLOOKUP(AD69,Varsayımlar!$B:$Q,8,0))</f>
        <v>25</v>
      </c>
      <c r="R69" s="90" t="str">
        <f>IF(B69="","",VLOOKUP(AD69,Varsayımlar!$B:$Q,9,0))</f>
        <v>Irak Soft</v>
      </c>
      <c r="S69" s="90">
        <f>IF(B69="","",VLOOKUP(AD69,Varsayımlar!$B:$Q,10,0))</f>
        <v>10</v>
      </c>
      <c r="T69" s="90">
        <f>IF(B69="","",VLOOKUP(AD69,Varsayımlar!$B:$Q,11,0))</f>
        <v>12</v>
      </c>
      <c r="U69" s="90">
        <f>IF(B69="","",VLOOKUP(AD69,Varsayımlar!$B:$Q,12,0))</f>
        <v>650</v>
      </c>
      <c r="V69" s="90" t="str">
        <f>IF(B69="","",VLOOKUP(AD69,Varsayımlar!$B:$Q,13,0))</f>
        <v>Yurtdışı</v>
      </c>
      <c r="W69" s="90">
        <f>IF(B69="","",VLOOKUP(AD69,Varsayımlar!$B:$Q,14,0))</f>
        <v>12</v>
      </c>
      <c r="X69" s="86">
        <v>46202</v>
      </c>
      <c r="Y69" s="86">
        <v>46567</v>
      </c>
      <c r="Z69" s="9">
        <v>26062925</v>
      </c>
      <c r="AA69" s="90" t="str">
        <f>IF(B69="","",VLOOKUP(AD69,Varsayımlar!$B:$Q,15,0))</f>
        <v>Kırmızı Koli-Etiketli</v>
      </c>
      <c r="AB69" s="90" t="str">
        <f>IF(B69="","",VLOOKUP(AD69,Varsayımlar!$B:$Q,16,0))</f>
        <v>24-26cm</v>
      </c>
      <c r="AC69" s="90">
        <f>IF(B69="","",VLOOKUP(Sayfa2!AD61,Varsayımlar!B:S,18,0))</f>
        <v>0</v>
      </c>
      <c r="AD69" s="90" t="str">
        <f t="shared" ref="AD69" si="7">IF(B69="","",CONCATENATE(B69,E69))</f>
        <v>Oqqa NaturalOqqa 25cm 10 lu 650g</v>
      </c>
    </row>
    <row r="70" spans="1:30" ht="45.75" hidden="1" customHeight="1" x14ac:dyDescent="0.25">
      <c r="A70" s="9" t="s">
        <v>190</v>
      </c>
      <c r="B70" s="137" t="s">
        <v>167</v>
      </c>
      <c r="C70" s="138" t="e">
        <f>IF(B70="","",VLOOKUP(AD70,#REF!,3,0))</f>
        <v>#REF!</v>
      </c>
      <c r="D70" s="138"/>
      <c r="E70" s="139" t="s">
        <v>168</v>
      </c>
      <c r="F70" s="137"/>
      <c r="G70" s="137"/>
      <c r="H70" s="137" t="e">
        <f>IF(B70="","",VLOOKUP(AD70,#REF!,5,0))</f>
        <v>#REF!</v>
      </c>
      <c r="I70" s="137"/>
      <c r="J70" s="137" t="e">
        <f>IF(B70="","",VLOOKUP(AD70,#REF!,6,0))</f>
        <v>#REF!</v>
      </c>
      <c r="K70" s="137">
        <v>2000</v>
      </c>
      <c r="L70" s="137"/>
      <c r="M70" s="137" t="str">
        <f>IFERROR(IF(B70="","",K70/VLOOKUP(AD70,#REF!,17,0)),"")</f>
        <v/>
      </c>
      <c r="N70" s="137"/>
      <c r="O70" s="137">
        <v>20</v>
      </c>
      <c r="P70" s="137" t="e">
        <f>IF(B70="","",VLOOKUP(AD70,#REF!,7,0)*K70)</f>
        <v>#REF!</v>
      </c>
      <c r="Q70" s="137" t="e">
        <f>IF(B70="","",VLOOKUP(AD70,#REF!,8,0))</f>
        <v>#REF!</v>
      </c>
      <c r="R70" s="137" t="e">
        <f>IF(B70="","",VLOOKUP(AD70,#REF!,9,0))</f>
        <v>#REF!</v>
      </c>
      <c r="S70" s="137" t="e">
        <f>IF(B70="","",VLOOKUP(AD70,#REF!,10,0))</f>
        <v>#REF!</v>
      </c>
      <c r="T70" s="137" t="e">
        <f>IF(B70="","",VLOOKUP(AD70,#REF!,11,0))</f>
        <v>#REF!</v>
      </c>
      <c r="U70" s="137" t="e">
        <f>IF(B70="","",VLOOKUP(AD70,#REF!,12,0))</f>
        <v>#REF!</v>
      </c>
      <c r="V70" s="137" t="e">
        <f>IF(B70="","",VLOOKUP(AD70,#REF!,13,0))</f>
        <v>#REF!</v>
      </c>
      <c r="W70" s="137" t="e">
        <f>IF(B70="","",VLOOKUP(AD70,#REF!,14,0))</f>
        <v>#REF!</v>
      </c>
      <c r="X70" s="140" t="s">
        <v>161</v>
      </c>
      <c r="Y70" s="140" t="s">
        <v>161</v>
      </c>
      <c r="Z70" s="137" t="s">
        <v>161</v>
      </c>
      <c r="AA70" s="137" t="e">
        <f>IF(B70="","",VLOOKUP(AD70,#REF!,15,0))</f>
        <v>#REF!</v>
      </c>
      <c r="AB70" s="137" t="e">
        <f>IF(B70="","",VLOOKUP(AD70,#REF!,16,0))</f>
        <v>#REF!</v>
      </c>
      <c r="AC70" s="67" t="s">
        <v>640</v>
      </c>
      <c r="AD70" s="61" t="str">
        <f t="shared" ref="AD70:AD75" si="8">IF(B70="","",CONCATENATE(B70,E70))</f>
        <v>A101Nimet 25cm 12 pcs 840g</v>
      </c>
    </row>
    <row r="71" spans="1:30" ht="39.75" hidden="1" customHeight="1" x14ac:dyDescent="0.25">
      <c r="A71" s="9" t="s">
        <v>191</v>
      </c>
      <c r="B71" s="9" t="s">
        <v>104</v>
      </c>
      <c r="C71" s="10">
        <f>IF(B71="","",VLOOKUP(AD71,Varsayımlar!$B:$Q,3,0))</f>
        <v>8698829380698</v>
      </c>
      <c r="D71" s="10"/>
      <c r="E71" s="85" t="s">
        <v>263</v>
      </c>
      <c r="F71" s="9">
        <v>33</v>
      </c>
      <c r="G71" s="9"/>
      <c r="H71" s="9" t="str">
        <f>IF(B71="","",VLOOKUP(AD71,Varsayımlar!$B:$Q,5,0))</f>
        <v>Tortillas 20cm (Samakat Bilgileri Ekli)</v>
      </c>
      <c r="I71" s="9">
        <f>IF(B71="","",VLOOKUP(AD71,Varsayımlar!B:T,19,0))</f>
        <v>0</v>
      </c>
      <c r="J71" s="9" t="str">
        <f>IF(B71="","",VLOOKUP(AD71,Varsayımlar!$B:$Q,6,0))</f>
        <v>PEYNİRLİ</v>
      </c>
      <c r="K71" s="9">
        <v>1800</v>
      </c>
      <c r="L71" s="9"/>
      <c r="M71" s="9">
        <f>IFERROR(IF(B71="","",K71/VLOOKUP(AD71,Varsayımlar!B:R,17,0)),"")</f>
        <v>8</v>
      </c>
      <c r="N71" s="9"/>
      <c r="O71" s="9">
        <v>8</v>
      </c>
      <c r="P71" s="9">
        <f>IF(B71="","",VLOOKUP(AD71,Varsayımlar!$B:$Q,7,0)*K71)</f>
        <v>25200</v>
      </c>
      <c r="Q71" s="9">
        <f>IF(B71="","",VLOOKUP(AD71,Varsayımlar!$B:$Q,8,0))</f>
        <v>20</v>
      </c>
      <c r="R71" s="9" t="str">
        <f>IF(B71="","",VLOOKUP(AD71,Varsayımlar!$B:$Q,9,0))</f>
        <v>IRAK SOFT-AT</v>
      </c>
      <c r="S71" s="9">
        <f>IF(B71="","",VLOOKUP(AD71,Varsayımlar!$B:$Q,10,0))</f>
        <v>4</v>
      </c>
      <c r="T71" s="9">
        <f>IF(B71="","",VLOOKUP(AD71,Varsayımlar!$B:$Q,11,0))</f>
        <v>14</v>
      </c>
      <c r="U71" s="9">
        <f>IF(B71="","",VLOOKUP(AD71,Varsayımlar!$B:$Q,12,0))</f>
        <v>166</v>
      </c>
      <c r="V71" s="9" t="str">
        <f>IF(B71="","",VLOOKUP(AD71,Varsayımlar!$B:$Q,13,0))</f>
        <v>YURTDIŞI</v>
      </c>
      <c r="W71" s="9">
        <f>IF(B71="","",VLOOKUP(AD71,Varsayımlar!$B:$Q,14,0))</f>
        <v>9</v>
      </c>
      <c r="X71" s="86">
        <v>46206</v>
      </c>
      <c r="Y71" s="86">
        <v>46480</v>
      </c>
      <c r="Z71" s="9" t="s">
        <v>265</v>
      </c>
      <c r="AA71" s="9" t="str">
        <f>IF(B71="","",VLOOKUP(AD71,Varsayımlar!$B:$Q,15,0))</f>
        <v>Kare Koli-Üretim Tarihli Etiket</v>
      </c>
      <c r="AB71" s="9" t="str">
        <f>IF(B71="","",VLOOKUP(AD71,Varsayımlar!$B:$Q,16,0))</f>
        <v>19-21 cm</v>
      </c>
      <c r="AC71" s="9">
        <f>IF(B71="","",VLOOKUP(Sayfa2!AD75,Varsayımlar!B:S,18,0))</f>
        <v>0</v>
      </c>
      <c r="AD71" s="9" t="str">
        <f t="shared" si="8"/>
        <v>SMART LLCTortillas 20cm Peynirli 4pcs 166g</v>
      </c>
    </row>
    <row r="72" spans="1:30" ht="39.75" hidden="1" customHeight="1" x14ac:dyDescent="0.25">
      <c r="A72" s="9" t="s">
        <v>192</v>
      </c>
      <c r="B72" s="88" t="s">
        <v>104</v>
      </c>
      <c r="C72" s="89">
        <f>IF(B72="","",VLOOKUP(AD72,Varsayımlar!$B:$Q,3,0))</f>
        <v>8698829380698</v>
      </c>
      <c r="D72" s="89"/>
      <c r="E72" s="85" t="s">
        <v>105</v>
      </c>
      <c r="F72" s="9">
        <v>33</v>
      </c>
      <c r="G72" s="9"/>
      <c r="H72" s="90" t="str">
        <f>IF(B72="","",VLOOKUP(AD72,Varsayımlar!$B:$Q,5,0))</f>
        <v>TORTİLLAS 20CM (SAMAKAT BİLGİLERİ EKLİ)</v>
      </c>
      <c r="I72" s="90">
        <f>IF(B72="","",VLOOKUP(AD72,Varsayımlar!B:T,19,0))</f>
        <v>0</v>
      </c>
      <c r="J72" s="90" t="str">
        <f>IF(B72="","",VLOOKUP(AD72,Varsayımlar!$B:$Q,6,0))</f>
        <v>SADE</v>
      </c>
      <c r="K72" s="9">
        <v>5400</v>
      </c>
      <c r="L72" s="9"/>
      <c r="M72" s="9">
        <f>IFERROR(IF(B72="","",K72/VLOOKUP(AD72,Varsayımlar!B:R,17,0)),"")</f>
        <v>24</v>
      </c>
      <c r="N72" s="9"/>
      <c r="O72" s="9">
        <v>24</v>
      </c>
      <c r="P72" s="90">
        <f>IF(B72="","",VLOOKUP(AD72,Varsayımlar!$B:$Q,7,0)*K72)</f>
        <v>75600</v>
      </c>
      <c r="Q72" s="90">
        <f>IF(B72="","",VLOOKUP(AD72,Varsayımlar!$B:$Q,8,0))</f>
        <v>20</v>
      </c>
      <c r="R72" s="90" t="str">
        <f>IF(B72="","",VLOOKUP(AD72,Varsayımlar!$B:$Q,9,0))</f>
        <v>IRAK SOFT</v>
      </c>
      <c r="S72" s="90">
        <f>IF(B72="","",VLOOKUP(AD72,Varsayımlar!$B:$Q,10,0))</f>
        <v>4</v>
      </c>
      <c r="T72" s="90">
        <f>IF(B72="","",VLOOKUP(AD72,Varsayımlar!$B:$Q,11,0))</f>
        <v>14</v>
      </c>
      <c r="U72" s="90">
        <f>IF(B72="","",VLOOKUP(AD72,Varsayımlar!$B:$Q,12,0))</f>
        <v>166</v>
      </c>
      <c r="V72" s="90" t="str">
        <f>IF(B72="","",VLOOKUP(AD72,Varsayımlar!$B:$Q,13,0))</f>
        <v>YURTDIŞI</v>
      </c>
      <c r="W72" s="90">
        <f>IF(B72="","",VLOOKUP(AD72,Varsayımlar!$B:$Q,14,0))</f>
        <v>9</v>
      </c>
      <c r="X72" s="86">
        <v>46206</v>
      </c>
      <c r="Y72" s="86">
        <v>46480</v>
      </c>
      <c r="Z72" s="9">
        <v>26070320</v>
      </c>
      <c r="AA72" s="90" t="str">
        <f>IF(B72="","",VLOOKUP(AD72,Varsayımlar!$B:$Q,15,0))</f>
        <v>SİYAH KARE KOLİ- Üretim Tarihi Etiketli</v>
      </c>
      <c r="AB72" s="90" t="str">
        <f>IF(B72="","",VLOOKUP(AD72,Varsayımlar!$B:$Q,16,0))</f>
        <v>19-21 CM</v>
      </c>
      <c r="AC72" s="90">
        <f>IF(B72="","",VLOOKUP(Sayfa2!AD76,Varsayımlar!B:S,18,0))</f>
        <v>0</v>
      </c>
      <c r="AD72" s="90" t="str">
        <f t="shared" si="8"/>
        <v>SMART LLCTORTİLLAS SAMAKAT 20CM 166G</v>
      </c>
    </row>
    <row r="73" spans="1:30" ht="39.75" hidden="1" customHeight="1" x14ac:dyDescent="0.25">
      <c r="A73" s="9" t="s">
        <v>193</v>
      </c>
      <c r="B73" s="88" t="s">
        <v>632</v>
      </c>
      <c r="C73" s="89">
        <f>IF(B73="","",VLOOKUP(AD73,Varsayımlar!$B:$Q,3,0))</f>
        <v>8698829380698</v>
      </c>
      <c r="D73" s="89"/>
      <c r="E73" s="91" t="s">
        <v>633</v>
      </c>
      <c r="F73" s="9" t="s">
        <v>638</v>
      </c>
      <c r="G73" s="9"/>
      <c r="H73" s="90" t="str">
        <f>IF(B73="","",VLOOKUP(AD73,Varsayımlar!$B:$Q,5,0))</f>
        <v>Willifood 20cm 10 pcs 450g</v>
      </c>
      <c r="I73" s="90">
        <f>IF(B73="","",VLOOKUP(AD73,Varsayımlar!B:T,19,0))</f>
        <v>0</v>
      </c>
      <c r="J73" s="90" t="str">
        <f>IF(B73="","",VLOOKUP(AD73,Varsayımlar!$B:$Q,6,0))</f>
        <v>SADE</v>
      </c>
      <c r="K73" s="9">
        <v>1600</v>
      </c>
      <c r="L73" s="9"/>
      <c r="M73" s="9" t="str">
        <f>IFERROR(IF(B73="","",K73/VLOOKUP(AD73,Varsayımlar!B:R,17,0)),"")</f>
        <v/>
      </c>
      <c r="N73" s="9"/>
      <c r="O73" s="9">
        <v>16</v>
      </c>
      <c r="P73" s="90">
        <f>IF(B73="","",VLOOKUP(AD73,Varsayımlar!$B:$Q,7,0)*K73)</f>
        <v>19200</v>
      </c>
      <c r="Q73" s="90">
        <f>IF(B73="","",VLOOKUP(AD73,Varsayımlar!$B:$Q,8,0))</f>
        <v>20</v>
      </c>
      <c r="R73" s="90" t="str">
        <f>IF(B73="","",VLOOKUP(AD73,Varsayımlar!$B:$Q,9,0))</f>
        <v>Irak Soft</v>
      </c>
      <c r="S73" s="90">
        <f>IF(B73="","",VLOOKUP(AD73,Varsayımlar!$B:$Q,10,0))</f>
        <v>10</v>
      </c>
      <c r="T73" s="90">
        <f>IF(B73="","",VLOOKUP(AD73,Varsayımlar!$B:$Q,11,0))</f>
        <v>12</v>
      </c>
      <c r="U73" s="90">
        <f>IF(B73="","",VLOOKUP(AD73,Varsayımlar!$B:$Q,12,0))</f>
        <v>450</v>
      </c>
      <c r="V73" s="90" t="str">
        <f>IF(B73="","",VLOOKUP(AD73,Varsayımlar!$B:$Q,13,0))</f>
        <v>Yurtdışı</v>
      </c>
      <c r="W73" s="90" t="str">
        <f>IF(B73="","",VLOOKUP(AD73,Varsayımlar!$B:$Q,14,0))</f>
        <v>Özel Tarih</v>
      </c>
      <c r="X73" s="86"/>
      <c r="Y73" s="136" t="s">
        <v>634</v>
      </c>
      <c r="Z73" s="136" t="s">
        <v>635</v>
      </c>
      <c r="AA73" s="90" t="str">
        <f>IF(B73="","",VLOOKUP(AD73,Varsayımlar!$B:$Q,15,0))</f>
        <v>20cm koli-Etiketli</v>
      </c>
      <c r="AB73" s="90" t="str">
        <f>IF(B73="","",VLOOKUP(AD73,Varsayımlar!$B:$Q,16,0))</f>
        <v>19-21 cm</v>
      </c>
      <c r="AC73" s="90">
        <f>IF(B73="","",VLOOKUP(Sayfa2!AD77,Varsayımlar!B:S,18,0))</f>
        <v>0</v>
      </c>
      <c r="AD73" s="90" t="str">
        <f t="shared" si="8"/>
        <v>WillifoodWillifood 20cm 10 pcs 450g</v>
      </c>
    </row>
    <row r="74" spans="1:30" ht="39.75" hidden="1" customHeight="1" x14ac:dyDescent="0.25">
      <c r="A74" s="9" t="s">
        <v>194</v>
      </c>
      <c r="B74" s="9" t="s">
        <v>79</v>
      </c>
      <c r="C74" s="10">
        <f>IF(B74="","",VLOOKUP(AD74,Varsayımlar!$B:$Q,3,0))</f>
        <v>8698829380698</v>
      </c>
      <c r="D74" s="10"/>
      <c r="E74" s="85" t="s">
        <v>254</v>
      </c>
      <c r="F74" s="9"/>
      <c r="G74" s="9"/>
      <c r="H74" s="9" t="str">
        <f>IF(B74="","",VLOOKUP(AD74,Varsayımlar!$B:$Q,5,0))</f>
        <v>Manetka 20cm</v>
      </c>
      <c r="I74" s="9">
        <f>IF(B74="","",VLOOKUP(AD74,Varsayımlar!B:T,19,0))</f>
        <v>0</v>
      </c>
      <c r="J74" s="9" t="str">
        <f>IF(B74="","",VLOOKUP(AD74,Varsayımlar!$B:$Q,6,0))</f>
        <v>SADE</v>
      </c>
      <c r="K74" s="9">
        <v>7200</v>
      </c>
      <c r="L74" s="9"/>
      <c r="M74" s="9">
        <f>IFERROR(IF(B74="","",K74/VLOOKUP(AD74,Varsayımlar!B:R,17,0)),"")</f>
        <v>32</v>
      </c>
      <c r="N74" s="9"/>
      <c r="O74" s="9">
        <v>32</v>
      </c>
      <c r="P74" s="9">
        <f>IF(B74="","",VLOOKUP(AD74,Varsayımlar!$B:$Q,7,0)*K74)</f>
        <v>100800</v>
      </c>
      <c r="Q74" s="9">
        <f>IF(B74="","",VLOOKUP(AD74,Varsayımlar!$B:$Q,8,0))</f>
        <v>20</v>
      </c>
      <c r="R74" s="9" t="str">
        <f>IF(B74="","",VLOOKUP(AD74,Varsayımlar!$B:$Q,9,0))</f>
        <v>Irak Soft</v>
      </c>
      <c r="S74" s="9">
        <f>IF(B74="","",VLOOKUP(AD74,Varsayımlar!$B:$Q,10,0))</f>
        <v>4</v>
      </c>
      <c r="T74" s="9">
        <f>IF(B74="","",VLOOKUP(AD74,Varsayımlar!$B:$Q,11,0))</f>
        <v>14</v>
      </c>
      <c r="U74" s="9">
        <f>IF(B74="","",VLOOKUP(AD74,Varsayımlar!$B:$Q,12,0))</f>
        <v>166</v>
      </c>
      <c r="V74" s="9" t="str">
        <f>IF(B74="","",VLOOKUP(AD74,Varsayımlar!$B:$Q,13,0))</f>
        <v>YURTDIŞI</v>
      </c>
      <c r="W74" s="9">
        <f>IF(B74="","",VLOOKUP(AD74,Varsayımlar!$B:$Q,14,0))</f>
        <v>6</v>
      </c>
      <c r="X74" s="86">
        <v>46213</v>
      </c>
      <c r="Y74" s="86">
        <v>46397</v>
      </c>
      <c r="Z74" s="9">
        <v>26071020</v>
      </c>
      <c r="AA74" s="9" t="str">
        <f>IF(B74="","",VLOOKUP(AD74,Varsayımlar!$B:$Q,15,0))</f>
        <v>Kare Koli-Üretim Tarihli Etiket</v>
      </c>
      <c r="AB74" s="9" t="str">
        <f>IF(B74="","",VLOOKUP(AD74,Varsayımlar!$B:$Q,16,0))</f>
        <v>19-21 cm</v>
      </c>
      <c r="AC74" s="9">
        <f>IF(B74="","",VLOOKUP(Sayfa2!AD92,Varsayımlar!B:S,18,0))</f>
        <v>0</v>
      </c>
      <c r="AD74" s="9" t="str">
        <f t="shared" si="8"/>
        <v>LLC KOTORManetka 20cm 4 pcs 166g</v>
      </c>
    </row>
    <row r="75" spans="1:30" ht="39.75" hidden="1" customHeight="1" x14ac:dyDescent="0.25">
      <c r="A75" s="9" t="s">
        <v>195</v>
      </c>
      <c r="B75" s="88" t="s">
        <v>79</v>
      </c>
      <c r="C75" s="89">
        <f>IF(B75="","",VLOOKUP(AD75,Varsayımlar!$B:$Q,3,0))</f>
        <v>8698829380698</v>
      </c>
      <c r="D75" s="89"/>
      <c r="E75" s="85" t="s">
        <v>85</v>
      </c>
      <c r="F75" s="9"/>
      <c r="G75" s="9"/>
      <c r="H75" s="90" t="str">
        <f>IF(B75="","",VLOOKUP(AD75,Varsayımlar!$B:$Q,5,0))</f>
        <v xml:space="preserve">MANETKA PEYNİRLİ 25 CM </v>
      </c>
      <c r="I75" s="90">
        <f>IF(B75="","",VLOOKUP(AD75,Varsayımlar!B:T,19,0))</f>
        <v>0</v>
      </c>
      <c r="J75" s="90" t="str">
        <f>IF(B75="","",VLOOKUP(AD75,Varsayımlar!$B:$Q,6,0))</f>
        <v>PEYNİRLİ</v>
      </c>
      <c r="K75" s="9">
        <v>2496</v>
      </c>
      <c r="L75" s="9"/>
      <c r="M75" s="9">
        <f>IFERROR(IF(B75="","",K75/VLOOKUP(AD75,Varsayımlar!B:R,17,0)),"")</f>
        <v>32</v>
      </c>
      <c r="N75" s="9"/>
      <c r="O75" s="9">
        <v>26</v>
      </c>
      <c r="P75" s="90">
        <f>IF(B75="","",VLOOKUP(AD75,Varsayımlar!$B:$Q,7,0)*K75)</f>
        <v>74880</v>
      </c>
      <c r="Q75" s="90">
        <f>IF(B75="","",VLOOKUP(AD75,Varsayımlar!$B:$Q,8,0))</f>
        <v>25</v>
      </c>
      <c r="R75" s="90" t="str">
        <f>IF(B75="","",VLOOKUP(AD75,Varsayımlar!$B:$Q,9,0))</f>
        <v>SOFT-AT</v>
      </c>
      <c r="S75" s="90">
        <f>IF(B75="","",VLOOKUP(AD75,Varsayımlar!$B:$Q,10,0))</f>
        <v>4</v>
      </c>
      <c r="T75" s="90">
        <f>IF(B75="","",VLOOKUP(AD75,Varsayımlar!$B:$Q,11,0))</f>
        <v>30</v>
      </c>
      <c r="U75" s="90">
        <f>IF(B75="","",VLOOKUP(AD75,Varsayımlar!$B:$Q,12,0))</f>
        <v>250</v>
      </c>
      <c r="V75" s="90" t="str">
        <f>IF(B75="","",VLOOKUP(AD75,Varsayımlar!$B:$Q,13,0))</f>
        <v>YURTDIŞI</v>
      </c>
      <c r="W75" s="90">
        <f>IF(B75="","",VLOOKUP(AD75,Varsayımlar!$B:$Q,14,0))</f>
        <v>6</v>
      </c>
      <c r="X75" s="86">
        <v>46213</v>
      </c>
      <c r="Y75" s="86">
        <v>46397</v>
      </c>
      <c r="Z75" s="9">
        <v>26071025</v>
      </c>
      <c r="AA75" s="90" t="str">
        <f>IF(B75="","",VLOOKUP(AD75,Varsayımlar!$B:$Q,15,0))</f>
        <v>KIRMIZI KOLİ-TARİHLİ KOLİ ETİKETİ</v>
      </c>
      <c r="AB75" s="90" t="str">
        <f>IF(B75="","",VLOOKUP(AD75,Varsayımlar!$B:$Q,16,0))</f>
        <v>24-26 CM</v>
      </c>
      <c r="AC75" s="90">
        <f>IF(B75="","",VLOOKUP(Sayfa2!AD93,Varsayımlar!B:S,18,0))</f>
        <v>0</v>
      </c>
      <c r="AD75" s="90" t="str">
        <f t="shared" si="8"/>
        <v>LLC KOTORMANETKA PEYNİRLİ 25CM</v>
      </c>
    </row>
    <row r="76" spans="1:30" ht="39.75" hidden="1" customHeight="1" x14ac:dyDescent="0.25">
      <c r="A76" s="9" t="s">
        <v>196</v>
      </c>
      <c r="B76" s="88" t="s">
        <v>90</v>
      </c>
      <c r="C76" s="89">
        <f>IF(B76="","",VLOOKUP(AD76,Varsayımlar!$B:$Q,3,0))</f>
        <v>8698829380698</v>
      </c>
      <c r="D76" s="89" t="s">
        <v>231</v>
      </c>
      <c r="E76" s="85" t="s">
        <v>91</v>
      </c>
      <c r="F76" s="9"/>
      <c r="G76" s="9"/>
      <c r="H76" s="90" t="str">
        <f>IF(B76="","",VLOOKUP(AD76,Varsayımlar!$B:$Q,5,0))</f>
        <v>MAGNİT MAVİ AMBALAJ 25CM</v>
      </c>
      <c r="I76" s="90">
        <f>IF(B76="","",VLOOKUP(AD76,Varsayımlar!B:T,19,0))</f>
        <v>0</v>
      </c>
      <c r="J76" s="90" t="str">
        <f>IF(B76="","",VLOOKUP(AD76,Varsayımlar!$B:$Q,6,0))</f>
        <v>SADE</v>
      </c>
      <c r="K76" s="9">
        <v>2016</v>
      </c>
      <c r="L76" s="9"/>
      <c r="M76" s="9">
        <f>IFERROR(IF(B76="","",K76/VLOOKUP(AD76,Varsayımlar!B:R,17,0)),"")</f>
        <v>24</v>
      </c>
      <c r="N76" s="9"/>
      <c r="O76" s="9">
        <v>21</v>
      </c>
      <c r="P76" s="90">
        <f>IF(B76="","",VLOOKUP(AD76,Varsayımlar!$B:$Q,7,0)*K76)</f>
        <v>60480</v>
      </c>
      <c r="Q76" s="90">
        <f>IF(B76="","",VLOOKUP(AD76,Varsayımlar!$B:$Q,8,0))</f>
        <v>25</v>
      </c>
      <c r="R76" s="90" t="str">
        <f>IF(B76="","",VLOOKUP(AD76,Varsayımlar!$B:$Q,9,0))</f>
        <v>SOFT</v>
      </c>
      <c r="S76" s="90">
        <f>IF(B76="","",VLOOKUP(AD76,Varsayımlar!$B:$Q,10,0))</f>
        <v>4</v>
      </c>
      <c r="T76" s="90">
        <f>IF(B76="","",VLOOKUP(AD76,Varsayımlar!$B:$Q,11,0))</f>
        <v>30</v>
      </c>
      <c r="U76" s="90">
        <f>IF(B76="","",VLOOKUP(AD76,Varsayımlar!$B:$Q,12,0))</f>
        <v>260</v>
      </c>
      <c r="V76" s="90" t="str">
        <f>IF(B76="","",VLOOKUP(AD76,Varsayımlar!$B:$Q,13,0))</f>
        <v>YURTDIŞI</v>
      </c>
      <c r="W76" s="90">
        <f>IF(B76="","",VLOOKUP(AD76,Varsayımlar!$B:$Q,14,0))</f>
        <v>9</v>
      </c>
      <c r="X76" s="9"/>
      <c r="Y76" s="9"/>
      <c r="Z76" s="9"/>
      <c r="AA76" s="90" t="str">
        <f>IF(B76="","",VLOOKUP(AD76,Varsayımlar!$B:$Q,15,0))</f>
        <v>25CM TURUNCU KOLİ-SOL ÜST DİKDÖRTGENE ÜRETİM TARİHİ BASILACAK</v>
      </c>
      <c r="AB76" s="90" t="str">
        <f>IF(B76="","",VLOOKUP(AD76,Varsayımlar!$B:$Q,16,0))</f>
        <v>24-26 CM</v>
      </c>
      <c r="AC76" s="90">
        <f>IF(B76="","",VLOOKUP(Sayfa2!AD61,Varsayımlar!B:S,18,0))</f>
        <v>0</v>
      </c>
      <c r="AD76" s="90" t="str">
        <f t="shared" si="6"/>
        <v>MAGNİTMAGNİT MAVİ AMBALAJ 25 CM 260G</v>
      </c>
    </row>
    <row r="77" spans="1:30" ht="39.75" hidden="1" customHeight="1" x14ac:dyDescent="0.25">
      <c r="A77" s="9" t="s">
        <v>197</v>
      </c>
      <c r="B77" s="88" t="s">
        <v>90</v>
      </c>
      <c r="C77" s="89">
        <f>IF(B77="","",VLOOKUP(AD77,Varsayımlar!$B:$Q,3,0))</f>
        <v>8698829380698</v>
      </c>
      <c r="D77" s="89" t="s">
        <v>232</v>
      </c>
      <c r="E77" s="85" t="s">
        <v>91</v>
      </c>
      <c r="F77" s="9"/>
      <c r="G77" s="9"/>
      <c r="H77" s="90" t="str">
        <f>IF(B77="","",VLOOKUP(AD77,Varsayımlar!$B:$Q,5,0))</f>
        <v>MAGNİT MAVİ AMBALAJ 25CM</v>
      </c>
      <c r="I77" s="90">
        <f>IF(B77="","",VLOOKUP(AD77,Varsayımlar!B:T,19,0))</f>
        <v>0</v>
      </c>
      <c r="J77" s="90" t="str">
        <f>IF(B77="","",VLOOKUP(AD77,Varsayımlar!$B:$Q,6,0))</f>
        <v>SADE</v>
      </c>
      <c r="K77" s="9">
        <v>2016</v>
      </c>
      <c r="L77" s="9"/>
      <c r="M77" s="9">
        <f>IFERROR(IF(B77="","",K77/VLOOKUP(AD77,Varsayımlar!B:R,17,0)),"")</f>
        <v>24</v>
      </c>
      <c r="N77" s="9"/>
      <c r="O77" s="9">
        <v>21</v>
      </c>
      <c r="P77" s="90">
        <f>IF(B77="","",VLOOKUP(AD77,Varsayımlar!$B:$Q,7,0)*K77)</f>
        <v>60480</v>
      </c>
      <c r="Q77" s="90">
        <f>IF(B77="","",VLOOKUP(AD77,Varsayımlar!$B:$Q,8,0))</f>
        <v>25</v>
      </c>
      <c r="R77" s="90" t="str">
        <f>IF(B77="","",VLOOKUP(AD77,Varsayımlar!$B:$Q,9,0))</f>
        <v>SOFT</v>
      </c>
      <c r="S77" s="90">
        <f>IF(B77="","",VLOOKUP(AD77,Varsayımlar!$B:$Q,10,0))</f>
        <v>4</v>
      </c>
      <c r="T77" s="90">
        <f>IF(B77="","",VLOOKUP(AD77,Varsayımlar!$B:$Q,11,0))</f>
        <v>30</v>
      </c>
      <c r="U77" s="90">
        <f>IF(B77="","",VLOOKUP(AD77,Varsayımlar!$B:$Q,12,0))</f>
        <v>260</v>
      </c>
      <c r="V77" s="90" t="str">
        <f>IF(B77="","",VLOOKUP(AD77,Varsayımlar!$B:$Q,13,0))</f>
        <v>YURTDIŞI</v>
      </c>
      <c r="W77" s="90">
        <f>IF(B77="","",VLOOKUP(AD77,Varsayımlar!$B:$Q,14,0))</f>
        <v>9</v>
      </c>
      <c r="X77" s="9"/>
      <c r="Y77" s="9"/>
      <c r="Z77" s="9"/>
      <c r="AA77" s="90" t="str">
        <f>IF(B77="","",VLOOKUP(AD77,Varsayımlar!$B:$Q,15,0))</f>
        <v>25CM TURUNCU KOLİ-SOL ÜST DİKDÖRTGENE ÜRETİM TARİHİ BASILACAK</v>
      </c>
      <c r="AB77" s="90" t="str">
        <f>IF(B77="","",VLOOKUP(AD77,Varsayımlar!$B:$Q,16,0))</f>
        <v>24-26 CM</v>
      </c>
      <c r="AC77" s="90">
        <f>IF(B77="","",VLOOKUP(Sayfa2!AD62,Varsayımlar!B:S,18,0))</f>
        <v>0</v>
      </c>
      <c r="AD77" s="90" t="str">
        <f t="shared" si="6"/>
        <v>MAGNİTMAGNİT MAVİ AMBALAJ 25 CM 260G</v>
      </c>
    </row>
    <row r="78" spans="1:30" ht="39.75" hidden="1" customHeight="1" x14ac:dyDescent="0.25">
      <c r="A78" s="9" t="s">
        <v>198</v>
      </c>
      <c r="B78" s="88" t="s">
        <v>90</v>
      </c>
      <c r="C78" s="89">
        <f>IF(B78="","",VLOOKUP(AD78,Varsayımlar!$B:$Q,3,0))</f>
        <v>8698829380698</v>
      </c>
      <c r="D78" s="89" t="s">
        <v>233</v>
      </c>
      <c r="E78" s="85" t="s">
        <v>91</v>
      </c>
      <c r="F78" s="9"/>
      <c r="G78" s="9"/>
      <c r="H78" s="90" t="str">
        <f>IF(B78="","",VLOOKUP(AD78,Varsayımlar!$B:$Q,5,0))</f>
        <v>MAGNİT MAVİ AMBALAJ 25CM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2016</v>
      </c>
      <c r="L78" s="9"/>
      <c r="M78" s="9">
        <f>IFERROR(IF(B78="","",K78/VLOOKUP(AD78,Varsayımlar!B:R,17,0)),"")</f>
        <v>24</v>
      </c>
      <c r="N78" s="9"/>
      <c r="O78" s="9">
        <v>21</v>
      </c>
      <c r="P78" s="90">
        <f>IF(B78="","",VLOOKUP(AD78,Varsayımlar!$B:$Q,7,0)*K78)</f>
        <v>60480</v>
      </c>
      <c r="Q78" s="90">
        <f>IF(B78="","",VLOOKUP(AD78,Varsayımlar!$B:$Q,8,0))</f>
        <v>25</v>
      </c>
      <c r="R78" s="90" t="str">
        <f>IF(B78="","",VLOOKUP(AD78,Varsayımlar!$B:$Q,9,0))</f>
        <v>SOFT</v>
      </c>
      <c r="S78" s="90">
        <f>IF(B78="","",VLOOKUP(AD78,Varsayımlar!$B:$Q,10,0))</f>
        <v>4</v>
      </c>
      <c r="T78" s="90">
        <f>IF(B78="","",VLOOKUP(AD78,Varsayımlar!$B:$Q,11,0))</f>
        <v>30</v>
      </c>
      <c r="U78" s="90">
        <f>IF(B78="","",VLOOKUP(AD78,Varsayımlar!$B:$Q,12,0))</f>
        <v>260</v>
      </c>
      <c r="V78" s="90" t="str">
        <f>IF(B78="","",VLOOKUP(AD78,Varsayımlar!$B:$Q,13,0))</f>
        <v>YURTDIŞI</v>
      </c>
      <c r="W78" s="90">
        <f>IF(B78="","",VLOOKUP(AD78,Varsayımlar!$B:$Q,14,0))</f>
        <v>9</v>
      </c>
      <c r="X78" s="9"/>
      <c r="Y78" s="9"/>
      <c r="Z78" s="9"/>
      <c r="AA78" s="90" t="str">
        <f>IF(B78="","",VLOOKUP(AD78,Varsayımlar!$B:$Q,15,0))</f>
        <v>25CM TURUNCU KOLİ-SOL ÜST DİKDÖRTGENE ÜRETİM TARİHİ BASILACAK</v>
      </c>
      <c r="AB78" s="90" t="str">
        <f>IF(B78="","",VLOOKUP(AD78,Varsayımlar!$B:$Q,16,0))</f>
        <v>24-26 CM</v>
      </c>
      <c r="AC78" s="90">
        <f>IF(B78="","",VLOOKUP(Sayfa2!AD63,Varsayımlar!B:S,18,0))</f>
        <v>0</v>
      </c>
      <c r="AD78" s="90" t="str">
        <f t="shared" si="6"/>
        <v>MAGNİTMAGNİT MAVİ AMBALAJ 25 CM 260G</v>
      </c>
    </row>
    <row r="79" spans="1:30" ht="39.75" hidden="1" customHeight="1" x14ac:dyDescent="0.25">
      <c r="A79" s="9" t="s">
        <v>199</v>
      </c>
      <c r="B79" s="88" t="s">
        <v>90</v>
      </c>
      <c r="C79" s="89">
        <f>IF(B79="","",VLOOKUP(AD79,Varsayımlar!$B:$Q,3,0))</f>
        <v>8698829380698</v>
      </c>
      <c r="D79" s="89" t="s">
        <v>234</v>
      </c>
      <c r="E79" s="85" t="s">
        <v>91</v>
      </c>
      <c r="F79" s="9"/>
      <c r="G79" s="9"/>
      <c r="H79" s="90" t="str">
        <f>IF(B79="","",VLOOKUP(AD79,Varsayımlar!$B:$Q,5,0))</f>
        <v>MAGNİT MAVİ AMBALAJ 25CM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2016</v>
      </c>
      <c r="L79" s="9"/>
      <c r="M79" s="9">
        <f>IFERROR(IF(B79="","",K79/VLOOKUP(AD79,Varsayımlar!B:R,17,0)),"")</f>
        <v>24</v>
      </c>
      <c r="N79" s="9"/>
      <c r="O79" s="9">
        <v>21</v>
      </c>
      <c r="P79" s="90">
        <f>IF(B79="","",VLOOKUP(AD79,Varsayımlar!$B:$Q,7,0)*K79)</f>
        <v>60480</v>
      </c>
      <c r="Q79" s="90">
        <f>IF(B79="","",VLOOKUP(AD79,Varsayımlar!$B:$Q,8,0))</f>
        <v>25</v>
      </c>
      <c r="R79" s="90" t="str">
        <f>IF(B79="","",VLOOKUP(AD79,Varsayımlar!$B:$Q,9,0))</f>
        <v>SOFT</v>
      </c>
      <c r="S79" s="90">
        <f>IF(B79="","",VLOOKUP(AD79,Varsayımlar!$B:$Q,10,0))</f>
        <v>4</v>
      </c>
      <c r="T79" s="90">
        <f>IF(B79="","",VLOOKUP(AD79,Varsayımlar!$B:$Q,11,0))</f>
        <v>30</v>
      </c>
      <c r="U79" s="90">
        <f>IF(B79="","",VLOOKUP(AD79,Varsayımlar!$B:$Q,12,0))</f>
        <v>260</v>
      </c>
      <c r="V79" s="90" t="str">
        <f>IF(B79="","",VLOOKUP(AD79,Varsayımlar!$B:$Q,13,0))</f>
        <v>YURTDIŞI</v>
      </c>
      <c r="W79" s="90">
        <f>IF(B79="","",VLOOKUP(AD79,Varsayımlar!$B:$Q,14,0))</f>
        <v>9</v>
      </c>
      <c r="X79" s="9"/>
      <c r="Y79" s="9"/>
      <c r="Z79" s="9"/>
      <c r="AA79" s="90" t="str">
        <f>IF(B79="","",VLOOKUP(AD79,Varsayımlar!$B:$Q,15,0))</f>
        <v>25CM TURUNCU KOLİ-SOL ÜST DİKDÖRTGENE ÜRETİM TARİHİ BASILACAK</v>
      </c>
      <c r="AB79" s="90" t="str">
        <f>IF(B79="","",VLOOKUP(AD79,Varsayımlar!$B:$Q,16,0))</f>
        <v>24-26 CM</v>
      </c>
      <c r="AC79" s="90">
        <f>IF(B79="","",VLOOKUP(Sayfa2!AD64,Varsayımlar!B:S,18,0))</f>
        <v>0</v>
      </c>
      <c r="AD79" s="90" t="str">
        <f t="shared" si="6"/>
        <v>MAGNİTMAGNİT MAVİ AMBALAJ 25 CM 260G</v>
      </c>
    </row>
    <row r="80" spans="1:30" ht="39.75" hidden="1" customHeight="1" x14ac:dyDescent="0.25">
      <c r="A80" s="9" t="s">
        <v>200</v>
      </c>
      <c r="B80" s="88" t="s">
        <v>90</v>
      </c>
      <c r="C80" s="89">
        <f>IF(B80="","",VLOOKUP(AD80,Varsayımlar!$B:$Q,3,0))</f>
        <v>8698829380698</v>
      </c>
      <c r="D80" s="89" t="s">
        <v>235</v>
      </c>
      <c r="E80" s="85" t="s">
        <v>91</v>
      </c>
      <c r="F80" s="9"/>
      <c r="G80" s="9"/>
      <c r="H80" s="90" t="str">
        <f>IF(B80="","",VLOOKUP(AD80,Varsayımlar!$B:$Q,5,0))</f>
        <v>MAGNİT MAVİ AMBALAJ 25CM</v>
      </c>
      <c r="I80" s="90">
        <f>IF(B80="","",VLOOKUP(AD80,Varsayımlar!B:T,19,0))</f>
        <v>0</v>
      </c>
      <c r="J80" s="90" t="str">
        <f>IF(B80="","",VLOOKUP(AD80,Varsayımlar!$B:$Q,6,0))</f>
        <v>SADE</v>
      </c>
      <c r="K80" s="9">
        <v>2016</v>
      </c>
      <c r="L80" s="9"/>
      <c r="M80" s="9">
        <f>IFERROR(IF(B80="","",K80/VLOOKUP(AD80,Varsayımlar!B:R,17,0)),"")</f>
        <v>24</v>
      </c>
      <c r="N80" s="9"/>
      <c r="O80" s="9">
        <v>21</v>
      </c>
      <c r="P80" s="90">
        <f>IF(B80="","",VLOOKUP(AD80,Varsayımlar!$B:$Q,7,0)*K80)</f>
        <v>60480</v>
      </c>
      <c r="Q80" s="90">
        <f>IF(B80="","",VLOOKUP(AD80,Varsayımlar!$B:$Q,8,0))</f>
        <v>25</v>
      </c>
      <c r="R80" s="90" t="str">
        <f>IF(B80="","",VLOOKUP(AD80,Varsayımlar!$B:$Q,9,0))</f>
        <v>SOFT</v>
      </c>
      <c r="S80" s="90">
        <f>IF(B80="","",VLOOKUP(AD80,Varsayımlar!$B:$Q,10,0))</f>
        <v>4</v>
      </c>
      <c r="T80" s="90">
        <f>IF(B80="","",VLOOKUP(AD80,Varsayımlar!$B:$Q,11,0))</f>
        <v>30</v>
      </c>
      <c r="U80" s="90">
        <f>IF(B80="","",VLOOKUP(AD80,Varsayımlar!$B:$Q,12,0))</f>
        <v>260</v>
      </c>
      <c r="V80" s="90" t="str">
        <f>IF(B80="","",VLOOKUP(AD80,Varsayımlar!$B:$Q,13,0))</f>
        <v>YURTDIŞI</v>
      </c>
      <c r="W80" s="90">
        <f>IF(B80="","",VLOOKUP(AD80,Varsayımlar!$B:$Q,14,0))</f>
        <v>9</v>
      </c>
      <c r="X80" s="9"/>
      <c r="Y80" s="9"/>
      <c r="Z80" s="9"/>
      <c r="AA80" s="90" t="str">
        <f>IF(B80="","",VLOOKUP(AD80,Varsayımlar!$B:$Q,15,0))</f>
        <v>25CM TURUNCU KOLİ-SOL ÜST DİKDÖRTGENE ÜRETİM TARİHİ BASILACAK</v>
      </c>
      <c r="AB80" s="90" t="str">
        <f>IF(B80="","",VLOOKUP(AD80,Varsayımlar!$B:$Q,16,0))</f>
        <v>24-26 CM</v>
      </c>
      <c r="AC80" s="90">
        <f>IF(B80="","",VLOOKUP(Sayfa2!AD65,Varsayımlar!B:S,18,0))</f>
        <v>0</v>
      </c>
      <c r="AD80" s="90" t="str">
        <f t="shared" si="6"/>
        <v>MAGNİTMAGNİT MAVİ AMBALAJ 25 CM 260G</v>
      </c>
    </row>
    <row r="81" spans="1:30" ht="39.75" hidden="1" customHeight="1" x14ac:dyDescent="0.25">
      <c r="A81" s="9" t="s">
        <v>201</v>
      </c>
      <c r="B81" s="88" t="s">
        <v>90</v>
      </c>
      <c r="C81" s="89">
        <f>IF(B81="","",VLOOKUP(AD81,Varsayımlar!$B:$Q,3,0))</f>
        <v>8698829380698</v>
      </c>
      <c r="D81" s="89" t="s">
        <v>236</v>
      </c>
      <c r="E81" s="85" t="s">
        <v>91</v>
      </c>
      <c r="F81" s="9"/>
      <c r="G81" s="9"/>
      <c r="H81" s="90" t="str">
        <f>IF(B81="","",VLOOKUP(AD81,Varsayımlar!$B:$Q,5,0))</f>
        <v>MAGNİT MAVİ AMBALAJ 25CM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2016</v>
      </c>
      <c r="L81" s="9"/>
      <c r="M81" s="9">
        <f>IFERROR(IF(B81="","",K81/VLOOKUP(AD81,Varsayımlar!B:R,17,0)),"")</f>
        <v>24</v>
      </c>
      <c r="N81" s="9"/>
      <c r="O81" s="9">
        <v>21</v>
      </c>
      <c r="P81" s="90">
        <f>IF(B81="","",VLOOKUP(AD81,Varsayımlar!$B:$Q,7,0)*K81)</f>
        <v>60480</v>
      </c>
      <c r="Q81" s="90">
        <f>IF(B81="","",VLOOKUP(AD81,Varsayımlar!$B:$Q,8,0))</f>
        <v>25</v>
      </c>
      <c r="R81" s="90" t="str">
        <f>IF(B81="","",VLOOKUP(AD81,Varsayımlar!$B:$Q,9,0))</f>
        <v>SOFT</v>
      </c>
      <c r="S81" s="90">
        <f>IF(B81="","",VLOOKUP(AD81,Varsayımlar!$B:$Q,10,0))</f>
        <v>4</v>
      </c>
      <c r="T81" s="90">
        <f>IF(B81="","",VLOOKUP(AD81,Varsayımlar!$B:$Q,11,0))</f>
        <v>30</v>
      </c>
      <c r="U81" s="90">
        <f>IF(B81="","",VLOOKUP(AD81,Varsayımlar!$B:$Q,12,0))</f>
        <v>260</v>
      </c>
      <c r="V81" s="90" t="str">
        <f>IF(B81="","",VLOOKUP(AD81,Varsayımlar!$B:$Q,13,0))</f>
        <v>YURTDIŞI</v>
      </c>
      <c r="W81" s="90">
        <f>IF(B81="","",VLOOKUP(AD81,Varsayımlar!$B:$Q,14,0))</f>
        <v>9</v>
      </c>
      <c r="X81" s="9"/>
      <c r="Y81" s="9"/>
      <c r="Z81" s="9"/>
      <c r="AA81" s="90" t="str">
        <f>IF(B81="","",VLOOKUP(AD81,Varsayımlar!$B:$Q,15,0))</f>
        <v>25CM TURUNCU KOLİ-SOL ÜST DİKDÖRTGENE ÜRETİM TARİHİ BASILACAK</v>
      </c>
      <c r="AB81" s="90" t="str">
        <f>IF(B81="","",VLOOKUP(AD81,Varsayımlar!$B:$Q,16,0))</f>
        <v>24-26 CM</v>
      </c>
      <c r="AC81" s="90">
        <f>IF(B81="","",VLOOKUP(Sayfa2!AD66,Varsayımlar!B:S,18,0))</f>
        <v>0</v>
      </c>
      <c r="AD81" s="90" t="str">
        <f t="shared" si="6"/>
        <v>MAGNİTMAGNİT MAVİ AMBALAJ 25 CM 260G</v>
      </c>
    </row>
    <row r="82" spans="1:30" ht="39.75" hidden="1" customHeight="1" x14ac:dyDescent="0.25">
      <c r="A82" s="9" t="s">
        <v>202</v>
      </c>
      <c r="B82" s="88" t="s">
        <v>90</v>
      </c>
      <c r="C82" s="89">
        <f>IF(B82="","",VLOOKUP(AD82,Varsayımlar!$B:$Q,3,0))</f>
        <v>8698829380698</v>
      </c>
      <c r="D82" s="89" t="s">
        <v>237</v>
      </c>
      <c r="E82" s="85" t="s">
        <v>91</v>
      </c>
      <c r="F82" s="9"/>
      <c r="G82" s="9"/>
      <c r="H82" s="90" t="str">
        <f>IF(B82="","",VLOOKUP(AD82,Varsayımlar!$B:$Q,5,0))</f>
        <v>MAGNİT MAVİ AMBALAJ 25CM</v>
      </c>
      <c r="I82" s="90">
        <f>IF(B82="","",VLOOKUP(AD82,Varsayımlar!B:T,19,0))</f>
        <v>0</v>
      </c>
      <c r="J82" s="90" t="str">
        <f>IF(B82="","",VLOOKUP(AD82,Varsayımlar!$B:$Q,6,0))</f>
        <v>SADE</v>
      </c>
      <c r="K82" s="9">
        <v>2016</v>
      </c>
      <c r="L82" s="9"/>
      <c r="M82" s="9">
        <f>IFERROR(IF(B82="","",K82/VLOOKUP(AD82,Varsayımlar!B:R,17,0)),"")</f>
        <v>24</v>
      </c>
      <c r="N82" s="9"/>
      <c r="O82" s="9">
        <v>21</v>
      </c>
      <c r="P82" s="90">
        <f>IF(B82="","",VLOOKUP(AD82,Varsayımlar!$B:$Q,7,0)*K82)</f>
        <v>60480</v>
      </c>
      <c r="Q82" s="90">
        <f>IF(B82="","",VLOOKUP(AD82,Varsayımlar!$B:$Q,8,0))</f>
        <v>25</v>
      </c>
      <c r="R82" s="90" t="str">
        <f>IF(B82="","",VLOOKUP(AD82,Varsayımlar!$B:$Q,9,0))</f>
        <v>SOFT</v>
      </c>
      <c r="S82" s="90">
        <f>IF(B82="","",VLOOKUP(AD82,Varsayımlar!$B:$Q,10,0))</f>
        <v>4</v>
      </c>
      <c r="T82" s="90">
        <f>IF(B82="","",VLOOKUP(AD82,Varsayımlar!$B:$Q,11,0))</f>
        <v>30</v>
      </c>
      <c r="U82" s="90">
        <f>IF(B82="","",VLOOKUP(AD82,Varsayımlar!$B:$Q,12,0))</f>
        <v>260</v>
      </c>
      <c r="V82" s="90" t="str">
        <f>IF(B82="","",VLOOKUP(AD82,Varsayımlar!$B:$Q,13,0))</f>
        <v>YURTDIŞI</v>
      </c>
      <c r="W82" s="90">
        <f>IF(B82="","",VLOOKUP(AD82,Varsayımlar!$B:$Q,14,0))</f>
        <v>9</v>
      </c>
      <c r="X82" s="9"/>
      <c r="Y82" s="9"/>
      <c r="Z82" s="9"/>
      <c r="AA82" s="90" t="str">
        <f>IF(B82="","",VLOOKUP(AD82,Varsayımlar!$B:$Q,15,0))</f>
        <v>25CM TURUNCU KOLİ-SOL ÜST DİKDÖRTGENE ÜRETİM TARİHİ BASILACAK</v>
      </c>
      <c r="AB82" s="90" t="str">
        <f>IF(B82="","",VLOOKUP(AD82,Varsayımlar!$B:$Q,16,0))</f>
        <v>24-26 CM</v>
      </c>
      <c r="AC82" s="90">
        <f>IF(B82="","",VLOOKUP(Sayfa2!AD67,Varsayımlar!B:S,18,0))</f>
        <v>0</v>
      </c>
      <c r="AD82" s="90" t="str">
        <f t="shared" si="6"/>
        <v>MAGNİTMAGNİT MAVİ AMBALAJ 25 CM 260G</v>
      </c>
    </row>
    <row r="83" spans="1:30" ht="39.75" hidden="1" customHeight="1" x14ac:dyDescent="0.25">
      <c r="A83" s="9" t="s">
        <v>203</v>
      </c>
      <c r="B83" s="88" t="s">
        <v>90</v>
      </c>
      <c r="C83" s="89">
        <f>IF(B83="","",VLOOKUP(AD83,Varsayımlar!$B:$Q,3,0))</f>
        <v>8698829380698</v>
      </c>
      <c r="D83" s="89" t="s">
        <v>238</v>
      </c>
      <c r="E83" s="85" t="s">
        <v>91</v>
      </c>
      <c r="F83" s="9"/>
      <c r="G83" s="9"/>
      <c r="H83" s="90" t="str">
        <f>IF(B83="","",VLOOKUP(AD83,Varsayımlar!$B:$Q,5,0))</f>
        <v>MAGNİT MAVİ AMBALAJ 25CM</v>
      </c>
      <c r="I83" s="90">
        <f>IF(B83="","",VLOOKUP(AD83,Varsayımlar!B:T,19,0))</f>
        <v>0</v>
      </c>
      <c r="J83" s="90" t="str">
        <f>IF(B83="","",VLOOKUP(AD83,Varsayımlar!$B:$Q,6,0))</f>
        <v>SADE</v>
      </c>
      <c r="K83" s="9">
        <v>2016</v>
      </c>
      <c r="L83" s="9"/>
      <c r="M83" s="9">
        <f>IFERROR(IF(B83="","",K83/VLOOKUP(AD83,Varsayımlar!B:R,17,0)),"")</f>
        <v>24</v>
      </c>
      <c r="N83" s="9"/>
      <c r="O83" s="9">
        <v>21</v>
      </c>
      <c r="P83" s="90">
        <f>IF(B83="","",VLOOKUP(AD83,Varsayımlar!$B:$Q,7,0)*K83)</f>
        <v>60480</v>
      </c>
      <c r="Q83" s="90">
        <f>IF(B83="","",VLOOKUP(AD83,Varsayımlar!$B:$Q,8,0))</f>
        <v>25</v>
      </c>
      <c r="R83" s="90" t="str">
        <f>IF(B83="","",VLOOKUP(AD83,Varsayımlar!$B:$Q,9,0))</f>
        <v>SOFT</v>
      </c>
      <c r="S83" s="90">
        <f>IF(B83="","",VLOOKUP(AD83,Varsayımlar!$B:$Q,10,0))</f>
        <v>4</v>
      </c>
      <c r="T83" s="90">
        <f>IF(B83="","",VLOOKUP(AD83,Varsayımlar!$B:$Q,11,0))</f>
        <v>30</v>
      </c>
      <c r="U83" s="90">
        <f>IF(B83="","",VLOOKUP(AD83,Varsayımlar!$B:$Q,12,0))</f>
        <v>260</v>
      </c>
      <c r="V83" s="90" t="str">
        <f>IF(B83="","",VLOOKUP(AD83,Varsayımlar!$B:$Q,13,0))</f>
        <v>YURTDIŞI</v>
      </c>
      <c r="W83" s="90">
        <f>IF(B83="","",VLOOKUP(AD83,Varsayımlar!$B:$Q,14,0))</f>
        <v>9</v>
      </c>
      <c r="X83" s="9"/>
      <c r="Y83" s="9"/>
      <c r="Z83" s="9"/>
      <c r="AA83" s="90" t="str">
        <f>IF(B83="","",VLOOKUP(AD83,Varsayımlar!$B:$Q,15,0))</f>
        <v>25CM TURUNCU KOLİ-SOL ÜST DİKDÖRTGENE ÜRETİM TARİHİ BASILACAK</v>
      </c>
      <c r="AB83" s="90" t="str">
        <f>IF(B83="","",VLOOKUP(AD83,Varsayımlar!$B:$Q,16,0))</f>
        <v>24-26 CM</v>
      </c>
      <c r="AC83" s="90">
        <f>IF(B83="","",VLOOKUP(Sayfa2!AD68,Varsayımlar!B:S,18,0))</f>
        <v>0</v>
      </c>
      <c r="AD83" s="90" t="str">
        <f t="shared" si="6"/>
        <v>MAGNİTMAGNİT MAVİ AMBALAJ 25 CM 260G</v>
      </c>
    </row>
    <row r="84" spans="1:30" ht="39.75" hidden="1" customHeight="1" x14ac:dyDescent="0.25">
      <c r="A84" s="9" t="s">
        <v>204</v>
      </c>
      <c r="B84" s="88" t="s">
        <v>90</v>
      </c>
      <c r="C84" s="89">
        <f>IF(B84="","",VLOOKUP(AD84,Varsayımlar!$B:$Q,3,0))</f>
        <v>8698829380698</v>
      </c>
      <c r="D84" s="89" t="s">
        <v>239</v>
      </c>
      <c r="E84" s="85" t="s">
        <v>91</v>
      </c>
      <c r="F84" s="9"/>
      <c r="G84" s="9"/>
      <c r="H84" s="90" t="str">
        <f>IF(B84="","",VLOOKUP(AD84,Varsayımlar!$B:$Q,5,0))</f>
        <v>MAGNİT MAVİ AMBALAJ 25CM</v>
      </c>
      <c r="I84" s="90">
        <f>IF(B84="","",VLOOKUP(AD84,Varsayımlar!B:T,19,0))</f>
        <v>0</v>
      </c>
      <c r="J84" s="90" t="str">
        <f>IF(B84="","",VLOOKUP(AD84,Varsayımlar!$B:$Q,6,0))</f>
        <v>SADE</v>
      </c>
      <c r="K84" s="9">
        <v>2016</v>
      </c>
      <c r="L84" s="9"/>
      <c r="M84" s="9">
        <f>IFERROR(IF(B84="","",K84/VLOOKUP(AD84,Varsayımlar!B:R,17,0)),"")</f>
        <v>24</v>
      </c>
      <c r="N84" s="9"/>
      <c r="O84" s="9">
        <v>21</v>
      </c>
      <c r="P84" s="90">
        <f>IF(B84="","",VLOOKUP(AD84,Varsayımlar!$B:$Q,7,0)*K84)</f>
        <v>60480</v>
      </c>
      <c r="Q84" s="90">
        <f>IF(B84="","",VLOOKUP(AD84,Varsayımlar!$B:$Q,8,0))</f>
        <v>25</v>
      </c>
      <c r="R84" s="90" t="str">
        <f>IF(B84="","",VLOOKUP(AD84,Varsayımlar!$B:$Q,9,0))</f>
        <v>SOFT</v>
      </c>
      <c r="S84" s="90">
        <f>IF(B84="","",VLOOKUP(AD84,Varsayımlar!$B:$Q,10,0))</f>
        <v>4</v>
      </c>
      <c r="T84" s="90">
        <f>IF(B84="","",VLOOKUP(AD84,Varsayımlar!$B:$Q,11,0))</f>
        <v>30</v>
      </c>
      <c r="U84" s="90">
        <f>IF(B84="","",VLOOKUP(AD84,Varsayımlar!$B:$Q,12,0))</f>
        <v>260</v>
      </c>
      <c r="V84" s="90" t="str">
        <f>IF(B84="","",VLOOKUP(AD84,Varsayımlar!$B:$Q,13,0))</f>
        <v>YURTDIŞI</v>
      </c>
      <c r="W84" s="90">
        <f>IF(B84="","",VLOOKUP(AD84,Varsayımlar!$B:$Q,14,0))</f>
        <v>9</v>
      </c>
      <c r="X84" s="9"/>
      <c r="Y84" s="9"/>
      <c r="Z84" s="9"/>
      <c r="AA84" s="90" t="str">
        <f>IF(B84="","",VLOOKUP(AD84,Varsayımlar!$B:$Q,15,0))</f>
        <v>25CM TURUNCU KOLİ-SOL ÜST DİKDÖRTGENE ÜRETİM TARİHİ BASILACAK</v>
      </c>
      <c r="AB84" s="90" t="str">
        <f>IF(B84="","",VLOOKUP(AD84,Varsayımlar!$B:$Q,16,0))</f>
        <v>24-26 CM</v>
      </c>
      <c r="AC84" s="90">
        <f>IF(B84="","",VLOOKUP(Sayfa2!AD69,Varsayımlar!B:S,18,0))</f>
        <v>0</v>
      </c>
      <c r="AD84" s="90" t="str">
        <f t="shared" si="6"/>
        <v>MAGNİTMAGNİT MAVİ AMBALAJ 25 CM 260G</v>
      </c>
    </row>
    <row r="85" spans="1:30" ht="39.75" hidden="1" customHeight="1" x14ac:dyDescent="0.25">
      <c r="A85" s="9" t="s">
        <v>205</v>
      </c>
      <c r="B85" s="88" t="s">
        <v>90</v>
      </c>
      <c r="C85" s="89">
        <f>IF(B85="","",VLOOKUP(AD85,Varsayımlar!$B:$Q,3,0))</f>
        <v>8698829380698</v>
      </c>
      <c r="D85" s="89" t="s">
        <v>258</v>
      </c>
      <c r="E85" s="85" t="s">
        <v>91</v>
      </c>
      <c r="F85" s="9"/>
      <c r="G85" s="9"/>
      <c r="H85" s="90" t="str">
        <f>IF(B85="","",VLOOKUP(AD85,Varsayımlar!$B:$Q,5,0))</f>
        <v>MAGNİT MAVİ AMBALAJ 25CM</v>
      </c>
      <c r="I85" s="90">
        <f>IF(B85="","",VLOOKUP(AD85,Varsayımlar!B:T,19,0))</f>
        <v>0</v>
      </c>
      <c r="J85" s="90" t="str">
        <f>IF(B85="","",VLOOKUP(AD85,Varsayımlar!$B:$Q,6,0))</f>
        <v>SADE</v>
      </c>
      <c r="K85" s="9">
        <v>2016</v>
      </c>
      <c r="L85" s="9"/>
      <c r="M85" s="9">
        <f>IFERROR(IF(B85="","",K85/VLOOKUP(AD85,Varsayımlar!B:R,17,0)),"")</f>
        <v>24</v>
      </c>
      <c r="N85" s="9"/>
      <c r="O85" s="9">
        <v>21</v>
      </c>
      <c r="P85" s="90">
        <f>IF(B85="","",VLOOKUP(AD85,Varsayımlar!$B:$Q,7,0)*K85)</f>
        <v>60480</v>
      </c>
      <c r="Q85" s="90">
        <f>IF(B85="","",VLOOKUP(AD85,Varsayımlar!$B:$Q,8,0))</f>
        <v>25</v>
      </c>
      <c r="R85" s="90" t="str">
        <f>IF(B85="","",VLOOKUP(AD85,Varsayımlar!$B:$Q,9,0))</f>
        <v>SOFT</v>
      </c>
      <c r="S85" s="90">
        <f>IF(B85="","",VLOOKUP(AD85,Varsayımlar!$B:$Q,10,0))</f>
        <v>4</v>
      </c>
      <c r="T85" s="90">
        <f>IF(B85="","",VLOOKUP(AD85,Varsayımlar!$B:$Q,11,0))</f>
        <v>30</v>
      </c>
      <c r="U85" s="90">
        <f>IF(B85="","",VLOOKUP(AD85,Varsayımlar!$B:$Q,12,0))</f>
        <v>260</v>
      </c>
      <c r="V85" s="90" t="str">
        <f>IF(B85="","",VLOOKUP(AD85,Varsayımlar!$B:$Q,13,0))</f>
        <v>YURTDIŞI</v>
      </c>
      <c r="W85" s="90">
        <f>IF(B85="","",VLOOKUP(AD85,Varsayımlar!$B:$Q,14,0))</f>
        <v>9</v>
      </c>
      <c r="X85" s="9"/>
      <c r="Y85" s="9"/>
      <c r="Z85" s="9"/>
      <c r="AA85" s="90" t="str">
        <f>IF(B85="","",VLOOKUP(AD85,Varsayımlar!$B:$Q,15,0))</f>
        <v>25CM TURUNCU KOLİ-SOL ÜST DİKDÖRTGENE ÜRETİM TARİHİ BASILACAK</v>
      </c>
      <c r="AB85" s="90" t="str">
        <f>IF(B85="","",VLOOKUP(AD85,Varsayımlar!$B:$Q,16,0))</f>
        <v>24-26 CM</v>
      </c>
      <c r="AC85" s="90">
        <f>IF(B85="","",VLOOKUP(Sayfa2!AD70,Varsayımlar!B:S,18,0))</f>
        <v>0</v>
      </c>
      <c r="AD85" s="90" t="str">
        <f t="shared" si="6"/>
        <v>MAGNİTMAGNİT MAVİ AMBALAJ 25 CM 260G</v>
      </c>
    </row>
    <row r="86" spans="1:30" ht="39.75" hidden="1" customHeight="1" x14ac:dyDescent="0.25">
      <c r="A86" s="9" t="s">
        <v>206</v>
      </c>
      <c r="B86" s="88" t="s">
        <v>90</v>
      </c>
      <c r="C86" s="89">
        <f>IF(B86="","",VLOOKUP(AD86,Varsayımlar!$B:$Q,3,0))</f>
        <v>8698829380698</v>
      </c>
      <c r="D86" s="89" t="s">
        <v>259</v>
      </c>
      <c r="E86" s="85" t="s">
        <v>91</v>
      </c>
      <c r="F86" s="9"/>
      <c r="G86" s="9"/>
      <c r="H86" s="90" t="str">
        <f>IF(B86="","",VLOOKUP(AD86,Varsayımlar!$B:$Q,5,0))</f>
        <v>MAGNİT MAVİ AMBALAJ 25CM</v>
      </c>
      <c r="I86" s="90">
        <f>IF(B86="","",VLOOKUP(AD86,Varsayımlar!B:T,19,0))</f>
        <v>0</v>
      </c>
      <c r="J86" s="90" t="str">
        <f>IF(B86="","",VLOOKUP(AD86,Varsayımlar!$B:$Q,6,0))</f>
        <v>SADE</v>
      </c>
      <c r="K86" s="9">
        <v>2016</v>
      </c>
      <c r="L86" s="9"/>
      <c r="M86" s="9">
        <f>IFERROR(IF(B86="","",K86/VLOOKUP(AD86,Varsayımlar!B:R,17,0)),"")</f>
        <v>24</v>
      </c>
      <c r="N86" s="9"/>
      <c r="O86" s="9">
        <v>21</v>
      </c>
      <c r="P86" s="90">
        <f>IF(B86="","",VLOOKUP(AD86,Varsayımlar!$B:$Q,7,0)*K86)</f>
        <v>60480</v>
      </c>
      <c r="Q86" s="90">
        <f>IF(B86="","",VLOOKUP(AD86,Varsayımlar!$B:$Q,8,0))</f>
        <v>25</v>
      </c>
      <c r="R86" s="90" t="str">
        <f>IF(B86="","",VLOOKUP(AD86,Varsayımlar!$B:$Q,9,0))</f>
        <v>SOFT</v>
      </c>
      <c r="S86" s="90">
        <f>IF(B86="","",VLOOKUP(AD86,Varsayımlar!$B:$Q,10,0))</f>
        <v>4</v>
      </c>
      <c r="T86" s="90">
        <f>IF(B86="","",VLOOKUP(AD86,Varsayımlar!$B:$Q,11,0))</f>
        <v>30</v>
      </c>
      <c r="U86" s="90">
        <f>IF(B86="","",VLOOKUP(AD86,Varsayımlar!$B:$Q,12,0))</f>
        <v>260</v>
      </c>
      <c r="V86" s="90" t="str">
        <f>IF(B86="","",VLOOKUP(AD86,Varsayımlar!$B:$Q,13,0))</f>
        <v>YURTDIŞI</v>
      </c>
      <c r="W86" s="90">
        <f>IF(B86="","",VLOOKUP(AD86,Varsayımlar!$B:$Q,14,0))</f>
        <v>9</v>
      </c>
      <c r="X86" s="9"/>
      <c r="Y86" s="9"/>
      <c r="Z86" s="9"/>
      <c r="AA86" s="90" t="str">
        <f>IF(B86="","",VLOOKUP(AD86,Varsayımlar!$B:$Q,15,0))</f>
        <v>25CM TURUNCU KOLİ-SOL ÜST DİKDÖRTGENE ÜRETİM TARİHİ BASILACAK</v>
      </c>
      <c r="AB86" s="90" t="str">
        <f>IF(B86="","",VLOOKUP(AD86,Varsayımlar!$B:$Q,16,0))</f>
        <v>24-26 CM</v>
      </c>
      <c r="AC86" s="90">
        <f>IF(B86="","",VLOOKUP(Sayfa2!AD71,Varsayımlar!B:S,18,0))</f>
        <v>0</v>
      </c>
      <c r="AD86" s="90" t="str">
        <f t="shared" si="6"/>
        <v>MAGNİTMAGNİT MAVİ AMBALAJ 25 CM 260G</v>
      </c>
    </row>
    <row r="87" spans="1:30" ht="39.75" hidden="1" customHeight="1" x14ac:dyDescent="0.25">
      <c r="A87" s="9" t="s">
        <v>207</v>
      </c>
      <c r="B87" s="88" t="s">
        <v>90</v>
      </c>
      <c r="C87" s="89">
        <f>IF(B87="","",VLOOKUP(AD87,Varsayımlar!$B:$Q,3,0))</f>
        <v>8698829380698</v>
      </c>
      <c r="D87" s="89" t="s">
        <v>260</v>
      </c>
      <c r="E87" s="85" t="s">
        <v>91</v>
      </c>
      <c r="F87" s="9"/>
      <c r="G87" s="9"/>
      <c r="H87" s="90" t="str">
        <f>IF(B87="","",VLOOKUP(AD87,Varsayımlar!$B:$Q,5,0))</f>
        <v>MAGNİT MAVİ AMBALAJ 25CM</v>
      </c>
      <c r="I87" s="90">
        <f>IF(B87="","",VLOOKUP(AD87,Varsayımlar!B:T,19,0))</f>
        <v>0</v>
      </c>
      <c r="J87" s="90" t="str">
        <f>IF(B87="","",VLOOKUP(AD87,Varsayımlar!$B:$Q,6,0))</f>
        <v>SADE</v>
      </c>
      <c r="K87" s="9">
        <v>2016</v>
      </c>
      <c r="L87" s="9"/>
      <c r="M87" s="9">
        <f>IFERROR(IF(B87="","",K87/VLOOKUP(AD87,Varsayımlar!B:R,17,0)),"")</f>
        <v>24</v>
      </c>
      <c r="N87" s="9"/>
      <c r="O87" s="9">
        <v>21</v>
      </c>
      <c r="P87" s="90">
        <f>IF(B87="","",VLOOKUP(AD87,Varsayımlar!$B:$Q,7,0)*K87)</f>
        <v>60480</v>
      </c>
      <c r="Q87" s="90">
        <f>IF(B87="","",VLOOKUP(AD87,Varsayımlar!$B:$Q,8,0))</f>
        <v>25</v>
      </c>
      <c r="R87" s="90" t="str">
        <f>IF(B87="","",VLOOKUP(AD87,Varsayımlar!$B:$Q,9,0))</f>
        <v>SOFT</v>
      </c>
      <c r="S87" s="90">
        <f>IF(B87="","",VLOOKUP(AD87,Varsayımlar!$B:$Q,10,0))</f>
        <v>4</v>
      </c>
      <c r="T87" s="90">
        <f>IF(B87="","",VLOOKUP(AD87,Varsayımlar!$B:$Q,11,0))</f>
        <v>30</v>
      </c>
      <c r="U87" s="90">
        <f>IF(B87="","",VLOOKUP(AD87,Varsayımlar!$B:$Q,12,0))</f>
        <v>260</v>
      </c>
      <c r="V87" s="90" t="str">
        <f>IF(B87="","",VLOOKUP(AD87,Varsayımlar!$B:$Q,13,0))</f>
        <v>YURTDIŞI</v>
      </c>
      <c r="W87" s="90">
        <f>IF(B87="","",VLOOKUP(AD87,Varsayımlar!$B:$Q,14,0))</f>
        <v>9</v>
      </c>
      <c r="X87" s="9"/>
      <c r="Y87" s="9"/>
      <c r="Z87" s="9"/>
      <c r="AA87" s="90" t="str">
        <f>IF(B87="","",VLOOKUP(AD87,Varsayımlar!$B:$Q,15,0))</f>
        <v>25CM TURUNCU KOLİ-SOL ÜST DİKDÖRTGENE ÜRETİM TARİHİ BASILACAK</v>
      </c>
      <c r="AB87" s="90" t="str">
        <f>IF(B87="","",VLOOKUP(AD87,Varsayımlar!$B:$Q,16,0))</f>
        <v>24-26 CM</v>
      </c>
      <c r="AC87" s="90">
        <f>IF(B87="","",VLOOKUP(Sayfa2!AD72,Varsayımlar!B:S,18,0))</f>
        <v>0</v>
      </c>
      <c r="AD87" s="90" t="str">
        <f t="shared" si="6"/>
        <v>MAGNİTMAGNİT MAVİ AMBALAJ 25 CM 260G</v>
      </c>
    </row>
    <row r="88" spans="1:30" ht="39.75" hidden="1" customHeight="1" x14ac:dyDescent="0.25">
      <c r="A88" s="9" t="s">
        <v>208</v>
      </c>
      <c r="B88" s="88" t="s">
        <v>90</v>
      </c>
      <c r="C88" s="89">
        <f>IF(B88="","",VLOOKUP(AD88,Varsayımlar!$B:$Q,3,0))</f>
        <v>8698829380698</v>
      </c>
      <c r="D88" s="89" t="s">
        <v>261</v>
      </c>
      <c r="E88" s="85" t="s">
        <v>91</v>
      </c>
      <c r="F88" s="9"/>
      <c r="G88" s="9"/>
      <c r="H88" s="90" t="str">
        <f>IF(B88="","",VLOOKUP(AD88,Varsayımlar!$B:$Q,5,0))</f>
        <v>MAGNİT MAVİ AMBALAJ 25CM</v>
      </c>
      <c r="I88" s="90">
        <f>IF(B88="","",VLOOKUP(AD88,Varsayımlar!B:T,19,0))</f>
        <v>0</v>
      </c>
      <c r="J88" s="90" t="str">
        <f>IF(B88="","",VLOOKUP(AD88,Varsayımlar!$B:$Q,6,0))</f>
        <v>SADE</v>
      </c>
      <c r="K88" s="9">
        <v>2016</v>
      </c>
      <c r="L88" s="9"/>
      <c r="M88" s="9">
        <f>IFERROR(IF(B88="","",K88/VLOOKUP(AD88,Varsayımlar!B:R,17,0)),"")</f>
        <v>24</v>
      </c>
      <c r="N88" s="9"/>
      <c r="O88" s="9">
        <v>21</v>
      </c>
      <c r="P88" s="90">
        <f>IF(B88="","",VLOOKUP(AD88,Varsayımlar!$B:$Q,7,0)*K88)</f>
        <v>60480</v>
      </c>
      <c r="Q88" s="90">
        <f>IF(B88="","",VLOOKUP(AD88,Varsayımlar!$B:$Q,8,0))</f>
        <v>25</v>
      </c>
      <c r="R88" s="90" t="str">
        <f>IF(B88="","",VLOOKUP(AD88,Varsayımlar!$B:$Q,9,0))</f>
        <v>SOFT</v>
      </c>
      <c r="S88" s="90">
        <f>IF(B88="","",VLOOKUP(AD88,Varsayımlar!$B:$Q,10,0))</f>
        <v>4</v>
      </c>
      <c r="T88" s="90">
        <f>IF(B88="","",VLOOKUP(AD88,Varsayımlar!$B:$Q,11,0))</f>
        <v>30</v>
      </c>
      <c r="U88" s="90">
        <f>IF(B88="","",VLOOKUP(AD88,Varsayımlar!$B:$Q,12,0))</f>
        <v>260</v>
      </c>
      <c r="V88" s="90" t="str">
        <f>IF(B88="","",VLOOKUP(AD88,Varsayımlar!$B:$Q,13,0))</f>
        <v>YURTDIŞI</v>
      </c>
      <c r="W88" s="90">
        <f>IF(B88="","",VLOOKUP(AD88,Varsayımlar!$B:$Q,14,0))</f>
        <v>9</v>
      </c>
      <c r="X88" s="9"/>
      <c r="Y88" s="9"/>
      <c r="Z88" s="9"/>
      <c r="AA88" s="90" t="str">
        <f>IF(B88="","",VLOOKUP(AD88,Varsayımlar!$B:$Q,15,0))</f>
        <v>25CM TURUNCU KOLİ-SOL ÜST DİKDÖRTGENE ÜRETİM TARİHİ BASILACAK</v>
      </c>
      <c r="AB88" s="90" t="str">
        <f>IF(B88="","",VLOOKUP(AD88,Varsayımlar!$B:$Q,16,0))</f>
        <v>24-26 CM</v>
      </c>
      <c r="AC88" s="90">
        <f>IF(B88="","",VLOOKUP(Sayfa2!AD73,Varsayımlar!B:S,18,0))</f>
        <v>0</v>
      </c>
      <c r="AD88" s="90" t="str">
        <f t="shared" si="6"/>
        <v>MAGNİTMAGNİT MAVİ AMBALAJ 25 CM 260G</v>
      </c>
    </row>
    <row r="89" spans="1:30" ht="39.75" hidden="1" customHeight="1" x14ac:dyDescent="0.25">
      <c r="A89" s="9" t="s">
        <v>209</v>
      </c>
      <c r="B89" s="9" t="s">
        <v>79</v>
      </c>
      <c r="C89" s="10">
        <f>IF(B89="","",VLOOKUP(AD89,Varsayımlar!$B:$Q,3,0))</f>
        <v>8698829380698</v>
      </c>
      <c r="D89" s="10"/>
      <c r="E89" s="85" t="s">
        <v>254</v>
      </c>
      <c r="F89" s="9"/>
      <c r="G89" s="9"/>
      <c r="H89" s="9" t="str">
        <f>IF(B89="","",VLOOKUP(AD89,Varsayımlar!$B:$Q,5,0))</f>
        <v>Manetka 20cm</v>
      </c>
      <c r="I89" s="9">
        <f>IF(B89="","",VLOOKUP(AD89,Varsayımlar!B:T,19,0))</f>
        <v>0</v>
      </c>
      <c r="J89" s="9" t="str">
        <f>IF(B89="","",VLOOKUP(AD89,Varsayımlar!$B:$Q,6,0))</f>
        <v>SADE</v>
      </c>
      <c r="K89" s="9">
        <v>7200</v>
      </c>
      <c r="L89" s="9"/>
      <c r="M89" s="9">
        <f>IFERROR(IF(B89="","",K89/VLOOKUP(AD89,Varsayımlar!B:R,17,0)),"")</f>
        <v>32</v>
      </c>
      <c r="N89" s="9"/>
      <c r="O89" s="9">
        <v>32</v>
      </c>
      <c r="P89" s="9">
        <f>IF(B89="","",VLOOKUP(AD89,Varsayımlar!$B:$Q,7,0)*K89)</f>
        <v>100800</v>
      </c>
      <c r="Q89" s="9">
        <f>IF(B89="","",VLOOKUP(AD89,Varsayımlar!$B:$Q,8,0))</f>
        <v>20</v>
      </c>
      <c r="R89" s="9" t="str">
        <f>IF(B89="","",VLOOKUP(AD89,Varsayımlar!$B:$Q,9,0))</f>
        <v>Irak Soft</v>
      </c>
      <c r="S89" s="9">
        <f>IF(B89="","",VLOOKUP(AD89,Varsayımlar!$B:$Q,10,0))</f>
        <v>4</v>
      </c>
      <c r="T89" s="9">
        <f>IF(B89="","",VLOOKUP(AD89,Varsayımlar!$B:$Q,11,0))</f>
        <v>14</v>
      </c>
      <c r="U89" s="9">
        <f>IF(B89="","",VLOOKUP(AD89,Varsayımlar!$B:$Q,12,0))</f>
        <v>166</v>
      </c>
      <c r="V89" s="9" t="str">
        <f>IF(B89="","",VLOOKUP(AD89,Varsayımlar!$B:$Q,13,0))</f>
        <v>YURTDIŞI</v>
      </c>
      <c r="W89" s="9">
        <f>IF(B89="","",VLOOKUP(AD89,Varsayımlar!$B:$Q,14,0))</f>
        <v>6</v>
      </c>
      <c r="X89" s="86">
        <v>46223</v>
      </c>
      <c r="Y89" s="86">
        <v>46407</v>
      </c>
      <c r="Z89" s="9">
        <v>26072020</v>
      </c>
      <c r="AA89" s="9" t="str">
        <f>IF(B89="","",VLOOKUP(AD89,Varsayımlar!$B:$Q,15,0))</f>
        <v>Kare Koli-Üretim Tarihli Etiket</v>
      </c>
      <c r="AB89" s="9" t="str">
        <f>IF(B89="","",VLOOKUP(AD89,Varsayımlar!$B:$Q,16,0))</f>
        <v>19-21 cm</v>
      </c>
      <c r="AC89" s="9">
        <f>IF(B89="","",VLOOKUP(Sayfa2!AD94,Varsayımlar!B:S,18,0))</f>
        <v>0</v>
      </c>
      <c r="AD89" s="9" t="str">
        <f>IF(B89="","",CONCATENATE(B89,E89))</f>
        <v>LLC KOTORManetka 20cm 4 pcs 166g</v>
      </c>
    </row>
    <row r="90" spans="1:30" ht="39.75" hidden="1" customHeight="1" x14ac:dyDescent="0.25">
      <c r="A90" s="9" t="s">
        <v>210</v>
      </c>
      <c r="B90" s="88" t="s">
        <v>79</v>
      </c>
      <c r="C90" s="89">
        <f>IF(B90="","",VLOOKUP(AD90,Varsayımlar!$B:$Q,3,0))</f>
        <v>8698829380698</v>
      </c>
      <c r="D90" s="89"/>
      <c r="E90" s="85" t="s">
        <v>85</v>
      </c>
      <c r="F90" s="9"/>
      <c r="G90" s="9"/>
      <c r="H90" s="90" t="str">
        <f>IF(B90="","",VLOOKUP(AD90,Varsayımlar!$B:$Q,5,0))</f>
        <v xml:space="preserve">MANETKA PEYNİRLİ 25 CM </v>
      </c>
      <c r="I90" s="90">
        <f>IF(B90="","",VLOOKUP(AD90,Varsayımlar!B:T,19,0))</f>
        <v>0</v>
      </c>
      <c r="J90" s="90" t="str">
        <f>IF(B90="","",VLOOKUP(AD90,Varsayımlar!$B:$Q,6,0))</f>
        <v>PEYNİRLİ</v>
      </c>
      <c r="K90" s="9">
        <v>2496</v>
      </c>
      <c r="L90" s="9"/>
      <c r="M90" s="9">
        <f>IFERROR(IF(B90="","",K90/VLOOKUP(AD90,Varsayımlar!B:R,17,0)),"")</f>
        <v>32</v>
      </c>
      <c r="N90" s="9"/>
      <c r="O90" s="9">
        <v>26</v>
      </c>
      <c r="P90" s="90">
        <f>IF(B90="","",VLOOKUP(AD90,Varsayımlar!$B:$Q,7,0)*K90)</f>
        <v>74880</v>
      </c>
      <c r="Q90" s="90">
        <f>IF(B90="","",VLOOKUP(AD90,Varsayımlar!$B:$Q,8,0))</f>
        <v>25</v>
      </c>
      <c r="R90" s="90" t="str">
        <f>IF(B90="","",VLOOKUP(AD90,Varsayımlar!$B:$Q,9,0))</f>
        <v>SOFT-AT</v>
      </c>
      <c r="S90" s="90">
        <f>IF(B90="","",VLOOKUP(AD90,Varsayımlar!$B:$Q,10,0))</f>
        <v>4</v>
      </c>
      <c r="T90" s="90">
        <f>IF(B90="","",VLOOKUP(AD90,Varsayımlar!$B:$Q,11,0))</f>
        <v>30</v>
      </c>
      <c r="U90" s="90">
        <f>IF(B90="","",VLOOKUP(AD90,Varsayımlar!$B:$Q,12,0))</f>
        <v>250</v>
      </c>
      <c r="V90" s="90" t="str">
        <f>IF(B90="","",VLOOKUP(AD90,Varsayımlar!$B:$Q,13,0))</f>
        <v>YURTDIŞI</v>
      </c>
      <c r="W90" s="90">
        <f>IF(B90="","",VLOOKUP(AD90,Varsayımlar!$B:$Q,14,0))</f>
        <v>6</v>
      </c>
      <c r="X90" s="86">
        <v>46223</v>
      </c>
      <c r="Y90" s="86">
        <v>46407</v>
      </c>
      <c r="Z90" s="9">
        <v>26072025</v>
      </c>
      <c r="AA90" s="90" t="str">
        <f>IF(B90="","",VLOOKUP(AD90,Varsayımlar!$B:$Q,15,0))</f>
        <v>KIRMIZI KOLİ-TARİHLİ KOLİ ETİKETİ</v>
      </c>
      <c r="AB90" s="90" t="str">
        <f>IF(B90="","",VLOOKUP(AD90,Varsayımlar!$B:$Q,16,0))</f>
        <v>24-26 CM</v>
      </c>
      <c r="AC90" s="90">
        <f>IF(B90="","",VLOOKUP(Sayfa2!AD95,Varsayımlar!B:S,18,0))</f>
        <v>0</v>
      </c>
      <c r="AD90" s="90" t="str">
        <f>IF(B90="","",CONCATENATE(B90,E90))</f>
        <v>LLC KOTORMANETKA PEYNİRLİ 25CM</v>
      </c>
    </row>
    <row r="91" spans="1:30" ht="39.75" hidden="1" customHeight="1" x14ac:dyDescent="0.25">
      <c r="A91" s="9" t="s">
        <v>211</v>
      </c>
      <c r="B91" s="70" t="s">
        <v>90</v>
      </c>
      <c r="C91" s="71">
        <f>IF(B91="","",VLOOKUP(AD91,Varsayımlar!$B:$Q,3,0))</f>
        <v>8698829380698</v>
      </c>
      <c r="D91" s="71" t="s">
        <v>231</v>
      </c>
      <c r="E91" s="72" t="s">
        <v>91</v>
      </c>
      <c r="F91" s="70"/>
      <c r="G91" s="70"/>
      <c r="H91" s="70" t="str">
        <f>IF(B91="","",VLOOKUP(AD91,Varsayımlar!$B:$Q,5,0))</f>
        <v>MAGNİT MAVİ AMBALAJ 25CM</v>
      </c>
      <c r="I91" s="70">
        <f>IF(B91="","",VLOOKUP(AD91,Varsayımlar!B:T,19,0))</f>
        <v>0</v>
      </c>
      <c r="J91" s="70" t="str">
        <f>IF(B91="","",VLOOKUP(AD91,Varsayımlar!$B:$Q,6,0))</f>
        <v>SADE</v>
      </c>
      <c r="K91" s="70">
        <v>2016</v>
      </c>
      <c r="L91" s="70"/>
      <c r="M91" s="70">
        <f>IFERROR(IF(B91="","",K91/VLOOKUP(AD91,Varsayımlar!B:R,17,0)),"")</f>
        <v>24</v>
      </c>
      <c r="N91" s="70"/>
      <c r="O91" s="70"/>
      <c r="P91" s="70">
        <f>IF(B91="","",VLOOKUP(AD91,Varsayımlar!$B:$Q,7,0)*K91)</f>
        <v>60480</v>
      </c>
      <c r="Q91" s="70">
        <f>IF(B91="","",VLOOKUP(AD91,Varsayımlar!$B:$Q,8,0))</f>
        <v>25</v>
      </c>
      <c r="R91" s="70" t="str">
        <f>IF(B91="","",VLOOKUP(AD91,Varsayımlar!$B:$Q,9,0))</f>
        <v>SOFT</v>
      </c>
      <c r="S91" s="70">
        <f>IF(B91="","",VLOOKUP(AD91,Varsayımlar!$B:$Q,10,0))</f>
        <v>4</v>
      </c>
      <c r="T91" s="70">
        <f>IF(B91="","",VLOOKUP(AD91,Varsayımlar!$B:$Q,11,0))</f>
        <v>30</v>
      </c>
      <c r="U91" s="70">
        <f>IF(B91="","",VLOOKUP(AD91,Varsayımlar!$B:$Q,12,0))</f>
        <v>260</v>
      </c>
      <c r="V91" s="70" t="str">
        <f>IF(B91="","",VLOOKUP(AD91,Varsayımlar!$B:$Q,13,0))</f>
        <v>YURTDIŞI</v>
      </c>
      <c r="W91" s="70">
        <f>IF(B91="","",VLOOKUP(AD91,Varsayımlar!$B:$Q,14,0))</f>
        <v>9</v>
      </c>
      <c r="X91" s="70"/>
      <c r="Y91" s="70"/>
      <c r="Z91" s="70"/>
      <c r="AA91" s="70" t="str">
        <f>IF(B91="","",VLOOKUP(AD91,Varsayımlar!$B:$Q,15,0))</f>
        <v>25CM TURUNCU KOLİ-SOL ÜST DİKDÖRTGENE ÜRETİM TARİHİ BASILACAK</v>
      </c>
      <c r="AB91" s="70" t="str">
        <f>IF(B91="","",VLOOKUP(AD91,Varsayımlar!$B:$Q,16,0))</f>
        <v>24-26 CM</v>
      </c>
      <c r="AC91" s="90">
        <f>IF(B91="","",VLOOKUP(Sayfa2!AD77,Varsayımlar!B:S,18,0))</f>
        <v>0</v>
      </c>
      <c r="AD91" s="90" t="str">
        <f t="shared" si="6"/>
        <v>MAGNİTMAGNİT MAVİ AMBALAJ 25 CM 260G</v>
      </c>
    </row>
    <row r="92" spans="1:30" ht="39.75" hidden="1" customHeight="1" x14ac:dyDescent="0.25">
      <c r="A92" s="9" t="s">
        <v>212</v>
      </c>
      <c r="B92" s="70" t="s">
        <v>90</v>
      </c>
      <c r="C92" s="71">
        <f>IF(B92="","",VLOOKUP(AD92,Varsayımlar!$B:$Q,3,0))</f>
        <v>8698829380698</v>
      </c>
      <c r="D92" s="71" t="s">
        <v>232</v>
      </c>
      <c r="E92" s="72" t="s">
        <v>91</v>
      </c>
      <c r="F92" s="70"/>
      <c r="G92" s="70"/>
      <c r="H92" s="70" t="str">
        <f>IF(B92="","",VLOOKUP(AD92,Varsayımlar!$B:$Q,5,0))</f>
        <v>MAGNİT MAVİ AMBALAJ 25CM</v>
      </c>
      <c r="I92" s="70">
        <f>IF(B92="","",VLOOKUP(AD92,Varsayımlar!B:T,19,0))</f>
        <v>0</v>
      </c>
      <c r="J92" s="70" t="str">
        <f>IF(B92="","",VLOOKUP(AD92,Varsayımlar!$B:$Q,6,0))</f>
        <v>SADE</v>
      </c>
      <c r="K92" s="70">
        <v>2016</v>
      </c>
      <c r="L92" s="70"/>
      <c r="M92" s="70">
        <f>IFERROR(IF(B92="","",K92/VLOOKUP(AD92,Varsayımlar!B:R,17,0)),"")</f>
        <v>24</v>
      </c>
      <c r="N92" s="70"/>
      <c r="O92" s="70"/>
      <c r="P92" s="70">
        <f>IF(B92="","",VLOOKUP(AD92,Varsayımlar!$B:$Q,7,0)*K92)</f>
        <v>60480</v>
      </c>
      <c r="Q92" s="70">
        <f>IF(B92="","",VLOOKUP(AD92,Varsayımlar!$B:$Q,8,0))</f>
        <v>25</v>
      </c>
      <c r="R92" s="70" t="str">
        <f>IF(B92="","",VLOOKUP(AD92,Varsayımlar!$B:$Q,9,0))</f>
        <v>SOFT</v>
      </c>
      <c r="S92" s="70">
        <f>IF(B92="","",VLOOKUP(AD92,Varsayımlar!$B:$Q,10,0))</f>
        <v>4</v>
      </c>
      <c r="T92" s="70">
        <f>IF(B92="","",VLOOKUP(AD92,Varsayımlar!$B:$Q,11,0))</f>
        <v>30</v>
      </c>
      <c r="U92" s="70">
        <f>IF(B92="","",VLOOKUP(AD92,Varsayımlar!$B:$Q,12,0))</f>
        <v>260</v>
      </c>
      <c r="V92" s="70" t="str">
        <f>IF(B92="","",VLOOKUP(AD92,Varsayımlar!$B:$Q,13,0))</f>
        <v>YURTDIŞI</v>
      </c>
      <c r="W92" s="70">
        <f>IF(B92="","",VLOOKUP(AD92,Varsayımlar!$B:$Q,14,0))</f>
        <v>9</v>
      </c>
      <c r="X92" s="70"/>
      <c r="Y92" s="70"/>
      <c r="Z92" s="70"/>
      <c r="AA92" s="70" t="str">
        <f>IF(B92="","",VLOOKUP(AD92,Varsayımlar!$B:$Q,15,0))</f>
        <v>25CM TURUNCU KOLİ-SOL ÜST DİKDÖRTGENE ÜRETİM TARİHİ BASILACAK</v>
      </c>
      <c r="AB92" s="70" t="str">
        <f>IF(B92="","",VLOOKUP(AD92,Varsayımlar!$B:$Q,16,0))</f>
        <v>24-26 CM</v>
      </c>
      <c r="AC92" s="90">
        <f>IF(B92="","",VLOOKUP(Sayfa2!AD78,Varsayımlar!B:S,18,0))</f>
        <v>0</v>
      </c>
      <c r="AD92" s="90" t="str">
        <f t="shared" si="6"/>
        <v>MAGNİTMAGNİT MAVİ AMBALAJ 25 CM 260G</v>
      </c>
    </row>
    <row r="93" spans="1:30" ht="39.75" hidden="1" customHeight="1" x14ac:dyDescent="0.25">
      <c r="A93" s="9" t="s">
        <v>213</v>
      </c>
      <c r="B93" s="70" t="s">
        <v>90</v>
      </c>
      <c r="C93" s="71">
        <f>IF(B93="","",VLOOKUP(AD93,Varsayımlar!$B:$Q,3,0))</f>
        <v>8698829380698</v>
      </c>
      <c r="D93" s="71" t="s">
        <v>233</v>
      </c>
      <c r="E93" s="72" t="s">
        <v>91</v>
      </c>
      <c r="F93" s="70"/>
      <c r="G93" s="70"/>
      <c r="H93" s="70" t="str">
        <f>IF(B93="","",VLOOKUP(AD93,Varsayımlar!$B:$Q,5,0))</f>
        <v>MAGNİT MAVİ AMBALAJ 25CM</v>
      </c>
      <c r="I93" s="70">
        <f>IF(B93="","",VLOOKUP(AD93,Varsayımlar!B:T,19,0))</f>
        <v>0</v>
      </c>
      <c r="J93" s="70" t="str">
        <f>IF(B93="","",VLOOKUP(AD93,Varsayımlar!$B:$Q,6,0))</f>
        <v>SADE</v>
      </c>
      <c r="K93" s="70">
        <v>2016</v>
      </c>
      <c r="L93" s="70"/>
      <c r="M93" s="70">
        <f>IFERROR(IF(B93="","",K93/VLOOKUP(AD93,Varsayımlar!B:R,17,0)),"")</f>
        <v>24</v>
      </c>
      <c r="N93" s="70"/>
      <c r="O93" s="70"/>
      <c r="P93" s="70">
        <f>IF(B93="","",VLOOKUP(AD93,Varsayımlar!$B:$Q,7,0)*K93)</f>
        <v>60480</v>
      </c>
      <c r="Q93" s="70">
        <f>IF(B93="","",VLOOKUP(AD93,Varsayımlar!$B:$Q,8,0))</f>
        <v>25</v>
      </c>
      <c r="R93" s="70" t="str">
        <f>IF(B93="","",VLOOKUP(AD93,Varsayımlar!$B:$Q,9,0))</f>
        <v>SOFT</v>
      </c>
      <c r="S93" s="70">
        <f>IF(B93="","",VLOOKUP(AD93,Varsayımlar!$B:$Q,10,0))</f>
        <v>4</v>
      </c>
      <c r="T93" s="70">
        <f>IF(B93="","",VLOOKUP(AD93,Varsayımlar!$B:$Q,11,0))</f>
        <v>30</v>
      </c>
      <c r="U93" s="70">
        <f>IF(B93="","",VLOOKUP(AD93,Varsayımlar!$B:$Q,12,0))</f>
        <v>260</v>
      </c>
      <c r="V93" s="70" t="str">
        <f>IF(B93="","",VLOOKUP(AD93,Varsayımlar!$B:$Q,13,0))</f>
        <v>YURTDIŞI</v>
      </c>
      <c r="W93" s="70">
        <f>IF(B93="","",VLOOKUP(AD93,Varsayımlar!$B:$Q,14,0))</f>
        <v>9</v>
      </c>
      <c r="X93" s="70"/>
      <c r="Y93" s="70"/>
      <c r="Z93" s="70"/>
      <c r="AA93" s="70" t="str">
        <f>IF(B93="","",VLOOKUP(AD93,Varsayımlar!$B:$Q,15,0))</f>
        <v>25CM TURUNCU KOLİ-SOL ÜST DİKDÖRTGENE ÜRETİM TARİHİ BASILACAK</v>
      </c>
      <c r="AB93" s="70" t="str">
        <f>IF(B93="","",VLOOKUP(AD93,Varsayımlar!$B:$Q,16,0))</f>
        <v>24-26 CM</v>
      </c>
      <c r="AC93" s="90">
        <f>IF(B93="","",VLOOKUP(Sayfa2!AD79,Varsayımlar!B:S,18,0))</f>
        <v>0</v>
      </c>
      <c r="AD93" s="90" t="str">
        <f t="shared" si="6"/>
        <v>MAGNİTMAGNİT MAVİ AMBALAJ 25 CM 260G</v>
      </c>
    </row>
    <row r="94" spans="1:30" ht="39.75" hidden="1" customHeight="1" x14ac:dyDescent="0.25">
      <c r="A94" s="9" t="s">
        <v>214</v>
      </c>
      <c r="B94" s="70" t="s">
        <v>90</v>
      </c>
      <c r="C94" s="71">
        <f>IF(B94="","",VLOOKUP(AD94,Varsayımlar!$B:$Q,3,0))</f>
        <v>8698829380698</v>
      </c>
      <c r="D94" s="71" t="s">
        <v>234</v>
      </c>
      <c r="E94" s="72" t="s">
        <v>91</v>
      </c>
      <c r="F94" s="70"/>
      <c r="G94" s="70"/>
      <c r="H94" s="70" t="str">
        <f>IF(B94="","",VLOOKUP(AD94,Varsayımlar!$B:$Q,5,0))</f>
        <v>MAGNİT MAVİ AMBALAJ 25CM</v>
      </c>
      <c r="I94" s="70">
        <f>IF(B94="","",VLOOKUP(AD94,Varsayımlar!B:T,19,0))</f>
        <v>0</v>
      </c>
      <c r="J94" s="70" t="str">
        <f>IF(B94="","",VLOOKUP(AD94,Varsayımlar!$B:$Q,6,0))</f>
        <v>SADE</v>
      </c>
      <c r="K94" s="70">
        <v>2016</v>
      </c>
      <c r="L94" s="70"/>
      <c r="M94" s="70">
        <f>IFERROR(IF(B94="","",K94/VLOOKUP(AD94,Varsayımlar!B:R,17,0)),"")</f>
        <v>24</v>
      </c>
      <c r="N94" s="70"/>
      <c r="O94" s="70"/>
      <c r="P94" s="70">
        <f>IF(B94="","",VLOOKUP(AD94,Varsayımlar!$B:$Q,7,0)*K94)</f>
        <v>60480</v>
      </c>
      <c r="Q94" s="70">
        <f>IF(B94="","",VLOOKUP(AD94,Varsayımlar!$B:$Q,8,0))</f>
        <v>25</v>
      </c>
      <c r="R94" s="70" t="str">
        <f>IF(B94="","",VLOOKUP(AD94,Varsayımlar!$B:$Q,9,0))</f>
        <v>SOFT</v>
      </c>
      <c r="S94" s="70">
        <f>IF(B94="","",VLOOKUP(AD94,Varsayımlar!$B:$Q,10,0))</f>
        <v>4</v>
      </c>
      <c r="T94" s="70">
        <f>IF(B94="","",VLOOKUP(AD94,Varsayımlar!$B:$Q,11,0))</f>
        <v>30</v>
      </c>
      <c r="U94" s="70">
        <f>IF(B94="","",VLOOKUP(AD94,Varsayımlar!$B:$Q,12,0))</f>
        <v>260</v>
      </c>
      <c r="V94" s="70" t="str">
        <f>IF(B94="","",VLOOKUP(AD94,Varsayımlar!$B:$Q,13,0))</f>
        <v>YURTDIŞI</v>
      </c>
      <c r="W94" s="70">
        <f>IF(B94="","",VLOOKUP(AD94,Varsayımlar!$B:$Q,14,0))</f>
        <v>9</v>
      </c>
      <c r="X94" s="70"/>
      <c r="Y94" s="70"/>
      <c r="Z94" s="70"/>
      <c r="AA94" s="70" t="str">
        <f>IF(B94="","",VLOOKUP(AD94,Varsayımlar!$B:$Q,15,0))</f>
        <v>25CM TURUNCU KOLİ-SOL ÜST DİKDÖRTGENE ÜRETİM TARİHİ BASILACAK</v>
      </c>
      <c r="AB94" s="70" t="str">
        <f>IF(B94="","",VLOOKUP(AD94,Varsayımlar!$B:$Q,16,0))</f>
        <v>24-26 CM</v>
      </c>
      <c r="AC94" s="90">
        <f>IF(B94="","",VLOOKUP(Sayfa2!AD80,Varsayımlar!B:S,18,0))</f>
        <v>0</v>
      </c>
      <c r="AD94" s="90" t="str">
        <f t="shared" si="6"/>
        <v>MAGNİTMAGNİT MAVİ AMBALAJ 25 CM 260G</v>
      </c>
    </row>
    <row r="95" spans="1:30" ht="39.75" hidden="1" customHeight="1" x14ac:dyDescent="0.25">
      <c r="A95" s="9" t="s">
        <v>215</v>
      </c>
      <c r="B95" s="70" t="s">
        <v>90</v>
      </c>
      <c r="C95" s="71">
        <f>IF(B95="","",VLOOKUP(AD95,Varsayımlar!$B:$Q,3,0))</f>
        <v>8698829380698</v>
      </c>
      <c r="D95" s="71" t="s">
        <v>235</v>
      </c>
      <c r="E95" s="72" t="s">
        <v>91</v>
      </c>
      <c r="F95" s="70"/>
      <c r="G95" s="70"/>
      <c r="H95" s="70" t="str">
        <f>IF(B95="","",VLOOKUP(AD95,Varsayımlar!$B:$Q,5,0))</f>
        <v>MAGNİT MAVİ AMBALAJ 25CM</v>
      </c>
      <c r="I95" s="70">
        <f>IF(B95="","",VLOOKUP(AD95,Varsayımlar!B:T,19,0))</f>
        <v>0</v>
      </c>
      <c r="J95" s="70" t="str">
        <f>IF(B95="","",VLOOKUP(AD95,Varsayımlar!$B:$Q,6,0))</f>
        <v>SADE</v>
      </c>
      <c r="K95" s="70">
        <v>2016</v>
      </c>
      <c r="L95" s="70"/>
      <c r="M95" s="70">
        <f>IFERROR(IF(B95="","",K95/VLOOKUP(AD95,Varsayımlar!B:R,17,0)),"")</f>
        <v>24</v>
      </c>
      <c r="N95" s="70"/>
      <c r="O95" s="70"/>
      <c r="P95" s="70">
        <f>IF(B95="","",VLOOKUP(AD95,Varsayımlar!$B:$Q,7,0)*K95)</f>
        <v>60480</v>
      </c>
      <c r="Q95" s="70">
        <f>IF(B95="","",VLOOKUP(AD95,Varsayımlar!$B:$Q,8,0))</f>
        <v>25</v>
      </c>
      <c r="R95" s="70" t="str">
        <f>IF(B95="","",VLOOKUP(AD95,Varsayımlar!$B:$Q,9,0))</f>
        <v>SOFT</v>
      </c>
      <c r="S95" s="70">
        <f>IF(B95="","",VLOOKUP(AD95,Varsayımlar!$B:$Q,10,0))</f>
        <v>4</v>
      </c>
      <c r="T95" s="70">
        <f>IF(B95="","",VLOOKUP(AD95,Varsayımlar!$B:$Q,11,0))</f>
        <v>30</v>
      </c>
      <c r="U95" s="70">
        <f>IF(B95="","",VLOOKUP(AD95,Varsayımlar!$B:$Q,12,0))</f>
        <v>260</v>
      </c>
      <c r="V95" s="70" t="str">
        <f>IF(B95="","",VLOOKUP(AD95,Varsayımlar!$B:$Q,13,0))</f>
        <v>YURTDIŞI</v>
      </c>
      <c r="W95" s="70">
        <f>IF(B95="","",VLOOKUP(AD95,Varsayımlar!$B:$Q,14,0))</f>
        <v>9</v>
      </c>
      <c r="X95" s="70"/>
      <c r="Y95" s="70"/>
      <c r="Z95" s="70"/>
      <c r="AA95" s="70" t="str">
        <f>IF(B95="","",VLOOKUP(AD95,Varsayımlar!$B:$Q,15,0))</f>
        <v>25CM TURUNCU KOLİ-SOL ÜST DİKDÖRTGENE ÜRETİM TARİHİ BASILACAK</v>
      </c>
      <c r="AB95" s="70" t="str">
        <f>IF(B95="","",VLOOKUP(AD95,Varsayımlar!$B:$Q,16,0))</f>
        <v>24-26 CM</v>
      </c>
      <c r="AC95" s="90">
        <f>IF(B95="","",VLOOKUP(Sayfa2!AD81,Varsayımlar!B:S,18,0))</f>
        <v>0</v>
      </c>
      <c r="AD95" s="90" t="str">
        <f t="shared" si="6"/>
        <v>MAGNİTMAGNİT MAVİ AMBALAJ 25 CM 260G</v>
      </c>
    </row>
    <row r="96" spans="1:30" ht="39.75" hidden="1" customHeight="1" x14ac:dyDescent="0.25">
      <c r="A96" s="9" t="s">
        <v>216</v>
      </c>
      <c r="B96" s="70" t="s">
        <v>90</v>
      </c>
      <c r="C96" s="71">
        <f>IF(B96="","",VLOOKUP(AD96,Varsayımlar!$B:$Q,3,0))</f>
        <v>8698829380698</v>
      </c>
      <c r="D96" s="71" t="s">
        <v>236</v>
      </c>
      <c r="E96" s="72" t="s">
        <v>91</v>
      </c>
      <c r="F96" s="70"/>
      <c r="G96" s="70"/>
      <c r="H96" s="70" t="str">
        <f>IF(B96="","",VLOOKUP(AD96,Varsayımlar!$B:$Q,5,0))</f>
        <v>MAGNİT MAVİ AMBALAJ 25CM</v>
      </c>
      <c r="I96" s="70">
        <f>IF(B96="","",VLOOKUP(AD96,Varsayımlar!B:T,19,0))</f>
        <v>0</v>
      </c>
      <c r="J96" s="70" t="str">
        <f>IF(B96="","",VLOOKUP(AD96,Varsayımlar!$B:$Q,6,0))</f>
        <v>SADE</v>
      </c>
      <c r="K96" s="70">
        <v>2016</v>
      </c>
      <c r="L96" s="70"/>
      <c r="M96" s="70">
        <f>IFERROR(IF(B96="","",K96/VLOOKUP(AD96,Varsayımlar!B:R,17,0)),"")</f>
        <v>24</v>
      </c>
      <c r="N96" s="70"/>
      <c r="O96" s="70"/>
      <c r="P96" s="70">
        <f>IF(B96="","",VLOOKUP(AD96,Varsayımlar!$B:$Q,7,0)*K96)</f>
        <v>60480</v>
      </c>
      <c r="Q96" s="70">
        <f>IF(B96="","",VLOOKUP(AD96,Varsayımlar!$B:$Q,8,0))</f>
        <v>25</v>
      </c>
      <c r="R96" s="70" t="str">
        <f>IF(B96="","",VLOOKUP(AD96,Varsayımlar!$B:$Q,9,0))</f>
        <v>SOFT</v>
      </c>
      <c r="S96" s="70">
        <f>IF(B96="","",VLOOKUP(AD96,Varsayımlar!$B:$Q,10,0))</f>
        <v>4</v>
      </c>
      <c r="T96" s="70">
        <f>IF(B96="","",VLOOKUP(AD96,Varsayımlar!$B:$Q,11,0))</f>
        <v>30</v>
      </c>
      <c r="U96" s="70">
        <f>IF(B96="","",VLOOKUP(AD96,Varsayımlar!$B:$Q,12,0))</f>
        <v>260</v>
      </c>
      <c r="V96" s="70" t="str">
        <f>IF(B96="","",VLOOKUP(AD96,Varsayımlar!$B:$Q,13,0))</f>
        <v>YURTDIŞI</v>
      </c>
      <c r="W96" s="70">
        <f>IF(B96="","",VLOOKUP(AD96,Varsayımlar!$B:$Q,14,0))</f>
        <v>9</v>
      </c>
      <c r="X96" s="70"/>
      <c r="Y96" s="70"/>
      <c r="Z96" s="70"/>
      <c r="AA96" s="70" t="str">
        <f>IF(B96="","",VLOOKUP(AD96,Varsayımlar!$B:$Q,15,0))</f>
        <v>25CM TURUNCU KOLİ-SOL ÜST DİKDÖRTGENE ÜRETİM TARİHİ BASILACAK</v>
      </c>
      <c r="AB96" s="70" t="str">
        <f>IF(B96="","",VLOOKUP(AD96,Varsayımlar!$B:$Q,16,0))</f>
        <v>24-26 CM</v>
      </c>
      <c r="AC96" s="90">
        <f>IF(B96="","",VLOOKUP(Sayfa2!AD82,Varsayımlar!B:S,18,0))</f>
        <v>0</v>
      </c>
      <c r="AD96" s="90" t="str">
        <f t="shared" si="6"/>
        <v>MAGNİTMAGNİT MAVİ AMBALAJ 25 CM 260G</v>
      </c>
    </row>
    <row r="97" spans="1:30" ht="39.75" hidden="1" customHeight="1" x14ac:dyDescent="0.25">
      <c r="A97" s="9" t="s">
        <v>217</v>
      </c>
      <c r="B97" s="70" t="s">
        <v>90</v>
      </c>
      <c r="C97" s="71">
        <f>IF(B97="","",VLOOKUP(AD97,Varsayımlar!$B:$Q,3,0))</f>
        <v>8698829380698</v>
      </c>
      <c r="D97" s="71" t="s">
        <v>237</v>
      </c>
      <c r="E97" s="72" t="s">
        <v>91</v>
      </c>
      <c r="F97" s="70"/>
      <c r="G97" s="70"/>
      <c r="H97" s="70" t="str">
        <f>IF(B97="","",VLOOKUP(AD97,Varsayımlar!$B:$Q,5,0))</f>
        <v>MAGNİT MAVİ AMBALAJ 25CM</v>
      </c>
      <c r="I97" s="70">
        <f>IF(B97="","",VLOOKUP(AD97,Varsayımlar!B:T,19,0))</f>
        <v>0</v>
      </c>
      <c r="J97" s="70" t="str">
        <f>IF(B97="","",VLOOKUP(AD97,Varsayımlar!$B:$Q,6,0))</f>
        <v>SADE</v>
      </c>
      <c r="K97" s="70">
        <v>2016</v>
      </c>
      <c r="L97" s="70"/>
      <c r="M97" s="70">
        <f>IFERROR(IF(B97="","",K97/VLOOKUP(AD97,Varsayımlar!B:R,17,0)),"")</f>
        <v>24</v>
      </c>
      <c r="N97" s="70"/>
      <c r="O97" s="70"/>
      <c r="P97" s="70">
        <f>IF(B97="","",VLOOKUP(AD97,Varsayımlar!$B:$Q,7,0)*K97)</f>
        <v>60480</v>
      </c>
      <c r="Q97" s="70">
        <f>IF(B97="","",VLOOKUP(AD97,Varsayımlar!$B:$Q,8,0))</f>
        <v>25</v>
      </c>
      <c r="R97" s="70" t="str">
        <f>IF(B97="","",VLOOKUP(AD97,Varsayımlar!$B:$Q,9,0))</f>
        <v>SOFT</v>
      </c>
      <c r="S97" s="70">
        <f>IF(B97="","",VLOOKUP(AD97,Varsayımlar!$B:$Q,10,0))</f>
        <v>4</v>
      </c>
      <c r="T97" s="70">
        <f>IF(B97="","",VLOOKUP(AD97,Varsayımlar!$B:$Q,11,0))</f>
        <v>30</v>
      </c>
      <c r="U97" s="70">
        <f>IF(B97="","",VLOOKUP(AD97,Varsayımlar!$B:$Q,12,0))</f>
        <v>260</v>
      </c>
      <c r="V97" s="70" t="str">
        <f>IF(B97="","",VLOOKUP(AD97,Varsayımlar!$B:$Q,13,0))</f>
        <v>YURTDIŞI</v>
      </c>
      <c r="W97" s="70">
        <f>IF(B97="","",VLOOKUP(AD97,Varsayımlar!$B:$Q,14,0))</f>
        <v>9</v>
      </c>
      <c r="X97" s="70"/>
      <c r="Y97" s="70"/>
      <c r="Z97" s="70"/>
      <c r="AA97" s="70" t="str">
        <f>IF(B97="","",VLOOKUP(AD97,Varsayımlar!$B:$Q,15,0))</f>
        <v>25CM TURUNCU KOLİ-SOL ÜST DİKDÖRTGENE ÜRETİM TARİHİ BASILACAK</v>
      </c>
      <c r="AB97" s="70" t="str">
        <f>IF(B97="","",VLOOKUP(AD97,Varsayımlar!$B:$Q,16,0))</f>
        <v>24-26 CM</v>
      </c>
      <c r="AC97" s="90">
        <f>IF(B97="","",VLOOKUP(Sayfa2!AD83,Varsayımlar!B:S,18,0))</f>
        <v>0</v>
      </c>
      <c r="AD97" s="90" t="str">
        <f t="shared" si="6"/>
        <v>MAGNİTMAGNİT MAVİ AMBALAJ 25 CM 260G</v>
      </c>
    </row>
    <row r="98" spans="1:30" ht="39.75" hidden="1" customHeight="1" x14ac:dyDescent="0.25">
      <c r="A98" s="9" t="s">
        <v>218</v>
      </c>
      <c r="B98" s="70" t="s">
        <v>90</v>
      </c>
      <c r="C98" s="71">
        <f>IF(B98="","",VLOOKUP(AD98,Varsayımlar!$B:$Q,3,0))</f>
        <v>8698829380698</v>
      </c>
      <c r="D98" s="71" t="s">
        <v>238</v>
      </c>
      <c r="E98" s="72" t="s">
        <v>91</v>
      </c>
      <c r="F98" s="70"/>
      <c r="G98" s="70"/>
      <c r="H98" s="70" t="str">
        <f>IF(B98="","",VLOOKUP(AD98,Varsayımlar!$B:$Q,5,0))</f>
        <v>MAGNİT MAVİ AMBALAJ 25CM</v>
      </c>
      <c r="I98" s="70">
        <f>IF(B98="","",VLOOKUP(AD98,Varsayımlar!B:T,19,0))</f>
        <v>0</v>
      </c>
      <c r="J98" s="70" t="str">
        <f>IF(B98="","",VLOOKUP(AD98,Varsayımlar!$B:$Q,6,0))</f>
        <v>SADE</v>
      </c>
      <c r="K98" s="70">
        <v>2016</v>
      </c>
      <c r="L98" s="70"/>
      <c r="M98" s="70">
        <f>IFERROR(IF(B98="","",K98/VLOOKUP(AD98,Varsayımlar!B:R,17,0)),"")</f>
        <v>24</v>
      </c>
      <c r="N98" s="70"/>
      <c r="O98" s="70"/>
      <c r="P98" s="70">
        <f>IF(B98="","",VLOOKUP(AD98,Varsayımlar!$B:$Q,7,0)*K98)</f>
        <v>60480</v>
      </c>
      <c r="Q98" s="70">
        <f>IF(B98="","",VLOOKUP(AD98,Varsayımlar!$B:$Q,8,0))</f>
        <v>25</v>
      </c>
      <c r="R98" s="70" t="str">
        <f>IF(B98="","",VLOOKUP(AD98,Varsayımlar!$B:$Q,9,0))</f>
        <v>SOFT</v>
      </c>
      <c r="S98" s="70">
        <f>IF(B98="","",VLOOKUP(AD98,Varsayımlar!$B:$Q,10,0))</f>
        <v>4</v>
      </c>
      <c r="T98" s="70">
        <f>IF(B98="","",VLOOKUP(AD98,Varsayımlar!$B:$Q,11,0))</f>
        <v>30</v>
      </c>
      <c r="U98" s="70">
        <f>IF(B98="","",VLOOKUP(AD98,Varsayımlar!$B:$Q,12,0))</f>
        <v>260</v>
      </c>
      <c r="V98" s="70" t="str">
        <f>IF(B98="","",VLOOKUP(AD98,Varsayımlar!$B:$Q,13,0))</f>
        <v>YURTDIŞI</v>
      </c>
      <c r="W98" s="70">
        <f>IF(B98="","",VLOOKUP(AD98,Varsayımlar!$B:$Q,14,0))</f>
        <v>9</v>
      </c>
      <c r="X98" s="70"/>
      <c r="Y98" s="70"/>
      <c r="Z98" s="70"/>
      <c r="AA98" s="70" t="str">
        <f>IF(B98="","",VLOOKUP(AD98,Varsayımlar!$B:$Q,15,0))</f>
        <v>25CM TURUNCU KOLİ-SOL ÜST DİKDÖRTGENE ÜRETİM TARİHİ BASILACAK</v>
      </c>
      <c r="AB98" s="70" t="str">
        <f>IF(B98="","",VLOOKUP(AD98,Varsayımlar!$B:$Q,16,0))</f>
        <v>24-26 CM</v>
      </c>
      <c r="AC98" s="90">
        <f>IF(B98="","",VLOOKUP(Sayfa2!AD84,Varsayımlar!B:S,18,0))</f>
        <v>0</v>
      </c>
      <c r="AD98" s="90" t="str">
        <f t="shared" si="6"/>
        <v>MAGNİTMAGNİT MAVİ AMBALAJ 25 CM 260G</v>
      </c>
    </row>
    <row r="99" spans="1:30" ht="39.75" hidden="1" customHeight="1" x14ac:dyDescent="0.25">
      <c r="A99" s="9" t="s">
        <v>219</v>
      </c>
      <c r="B99" s="70" t="s">
        <v>90</v>
      </c>
      <c r="C99" s="71">
        <f>IF(B99="","",VLOOKUP(AD99,Varsayımlar!$B:$Q,3,0))</f>
        <v>8698829380698</v>
      </c>
      <c r="D99" s="71" t="s">
        <v>239</v>
      </c>
      <c r="E99" s="72" t="s">
        <v>91</v>
      </c>
      <c r="F99" s="70"/>
      <c r="G99" s="70"/>
      <c r="H99" s="70" t="str">
        <f>IF(B99="","",VLOOKUP(AD99,Varsayımlar!$B:$Q,5,0))</f>
        <v>MAGNİT MAVİ AMBALAJ 25CM</v>
      </c>
      <c r="I99" s="70">
        <f>IF(B99="","",VLOOKUP(AD99,Varsayımlar!B:T,19,0))</f>
        <v>0</v>
      </c>
      <c r="J99" s="70" t="str">
        <f>IF(B99="","",VLOOKUP(AD99,Varsayımlar!$B:$Q,6,0))</f>
        <v>SADE</v>
      </c>
      <c r="K99" s="70">
        <v>2016</v>
      </c>
      <c r="L99" s="70"/>
      <c r="M99" s="70">
        <f>IFERROR(IF(B99="","",K99/VLOOKUP(AD99,Varsayımlar!B:R,17,0)),"")</f>
        <v>24</v>
      </c>
      <c r="N99" s="70"/>
      <c r="O99" s="70"/>
      <c r="P99" s="70">
        <f>IF(B99="","",VLOOKUP(AD99,Varsayımlar!$B:$Q,7,0)*K99)</f>
        <v>60480</v>
      </c>
      <c r="Q99" s="70">
        <f>IF(B99="","",VLOOKUP(AD99,Varsayımlar!$B:$Q,8,0))</f>
        <v>25</v>
      </c>
      <c r="R99" s="70" t="str">
        <f>IF(B99="","",VLOOKUP(AD99,Varsayımlar!$B:$Q,9,0))</f>
        <v>SOFT</v>
      </c>
      <c r="S99" s="70">
        <f>IF(B99="","",VLOOKUP(AD99,Varsayımlar!$B:$Q,10,0))</f>
        <v>4</v>
      </c>
      <c r="T99" s="70">
        <f>IF(B99="","",VLOOKUP(AD99,Varsayımlar!$B:$Q,11,0))</f>
        <v>30</v>
      </c>
      <c r="U99" s="70">
        <f>IF(B99="","",VLOOKUP(AD99,Varsayımlar!$B:$Q,12,0))</f>
        <v>260</v>
      </c>
      <c r="V99" s="70" t="str">
        <f>IF(B99="","",VLOOKUP(AD99,Varsayımlar!$B:$Q,13,0))</f>
        <v>YURTDIŞI</v>
      </c>
      <c r="W99" s="70">
        <f>IF(B99="","",VLOOKUP(AD99,Varsayımlar!$B:$Q,14,0))</f>
        <v>9</v>
      </c>
      <c r="X99" s="70"/>
      <c r="Y99" s="70"/>
      <c r="Z99" s="70"/>
      <c r="AA99" s="70" t="str">
        <f>IF(B99="","",VLOOKUP(AD99,Varsayımlar!$B:$Q,15,0))</f>
        <v>25CM TURUNCU KOLİ-SOL ÜST DİKDÖRTGENE ÜRETİM TARİHİ BASILACAK</v>
      </c>
      <c r="AB99" s="70" t="str">
        <f>IF(B99="","",VLOOKUP(AD99,Varsayımlar!$B:$Q,16,0))</f>
        <v>24-26 CM</v>
      </c>
      <c r="AC99" s="90">
        <f>IF(B99="","",VLOOKUP(Sayfa2!AD85,Varsayımlar!B:S,18,0))</f>
        <v>0</v>
      </c>
      <c r="AD99" s="90" t="str">
        <f t="shared" si="6"/>
        <v>MAGNİTMAGNİT MAVİ AMBALAJ 25 CM 260G</v>
      </c>
    </row>
    <row r="100" spans="1:30" ht="39.75" hidden="1" customHeight="1" x14ac:dyDescent="0.25">
      <c r="A100" s="9" t="s">
        <v>220</v>
      </c>
      <c r="B100" s="70" t="s">
        <v>90</v>
      </c>
      <c r="C100" s="71">
        <f>IF(B100="","",VLOOKUP(AD100,Varsayımlar!$B:$Q,3,0))</f>
        <v>8698829380698</v>
      </c>
      <c r="D100" s="71" t="s">
        <v>258</v>
      </c>
      <c r="E100" s="72" t="s">
        <v>91</v>
      </c>
      <c r="F100" s="70"/>
      <c r="G100" s="70"/>
      <c r="H100" s="70" t="str">
        <f>IF(B100="","",VLOOKUP(AD100,Varsayımlar!$B:$Q,5,0))</f>
        <v>MAGNİT MAVİ AMBALAJ 25CM</v>
      </c>
      <c r="I100" s="70">
        <f>IF(B100="","",VLOOKUP(AD100,Varsayımlar!B:T,19,0))</f>
        <v>0</v>
      </c>
      <c r="J100" s="70" t="str">
        <f>IF(B100="","",VLOOKUP(AD100,Varsayımlar!$B:$Q,6,0))</f>
        <v>SADE</v>
      </c>
      <c r="K100" s="70">
        <v>2016</v>
      </c>
      <c r="L100" s="70"/>
      <c r="M100" s="70">
        <f>IFERROR(IF(B100="","",K100/VLOOKUP(AD100,Varsayımlar!B:R,17,0)),"")</f>
        <v>24</v>
      </c>
      <c r="N100" s="70"/>
      <c r="O100" s="70"/>
      <c r="P100" s="70">
        <f>IF(B100="","",VLOOKUP(AD100,Varsayımlar!$B:$Q,7,0)*K100)</f>
        <v>60480</v>
      </c>
      <c r="Q100" s="70">
        <f>IF(B100="","",VLOOKUP(AD100,Varsayımlar!$B:$Q,8,0))</f>
        <v>25</v>
      </c>
      <c r="R100" s="70" t="str">
        <f>IF(B100="","",VLOOKUP(AD100,Varsayımlar!$B:$Q,9,0))</f>
        <v>SOFT</v>
      </c>
      <c r="S100" s="70">
        <f>IF(B100="","",VLOOKUP(AD100,Varsayımlar!$B:$Q,10,0))</f>
        <v>4</v>
      </c>
      <c r="T100" s="70">
        <f>IF(B100="","",VLOOKUP(AD100,Varsayımlar!$B:$Q,11,0))</f>
        <v>30</v>
      </c>
      <c r="U100" s="70">
        <f>IF(B100="","",VLOOKUP(AD100,Varsayımlar!$B:$Q,12,0))</f>
        <v>260</v>
      </c>
      <c r="V100" s="70" t="str">
        <f>IF(B100="","",VLOOKUP(AD100,Varsayımlar!$B:$Q,13,0))</f>
        <v>YURTDIŞI</v>
      </c>
      <c r="W100" s="70">
        <f>IF(B100="","",VLOOKUP(AD100,Varsayımlar!$B:$Q,14,0))</f>
        <v>9</v>
      </c>
      <c r="X100" s="70"/>
      <c r="Y100" s="70"/>
      <c r="Z100" s="70"/>
      <c r="AA100" s="70" t="str">
        <f>IF(B100="","",VLOOKUP(AD100,Varsayımlar!$B:$Q,15,0))</f>
        <v>25CM TURUNCU KOLİ-SOL ÜST DİKDÖRTGENE ÜRETİM TARİHİ BASILACAK</v>
      </c>
      <c r="AB100" s="70" t="str">
        <f>IF(B100="","",VLOOKUP(AD100,Varsayımlar!$B:$Q,16,0))</f>
        <v>24-26 CM</v>
      </c>
      <c r="AC100" s="90">
        <f>IF(B100="","",VLOOKUP(Sayfa2!AD86,Varsayımlar!B:S,18,0))</f>
        <v>0</v>
      </c>
      <c r="AD100" s="90" t="str">
        <f t="shared" si="6"/>
        <v>MAGNİTMAGNİT MAVİ AMBALAJ 25 CM 260G</v>
      </c>
    </row>
    <row r="101" spans="1:30" ht="39.75" hidden="1" customHeight="1" x14ac:dyDescent="0.25">
      <c r="A101" s="9" t="s">
        <v>221</v>
      </c>
      <c r="B101" s="70" t="s">
        <v>90</v>
      </c>
      <c r="C101" s="71">
        <f>IF(B101="","",VLOOKUP(AD101,Varsayımlar!$B:$Q,3,0))</f>
        <v>8698829380698</v>
      </c>
      <c r="D101" s="71" t="s">
        <v>259</v>
      </c>
      <c r="E101" s="72" t="s">
        <v>91</v>
      </c>
      <c r="F101" s="70"/>
      <c r="G101" s="70"/>
      <c r="H101" s="70" t="str">
        <f>IF(B101="","",VLOOKUP(AD101,Varsayımlar!$B:$Q,5,0))</f>
        <v>MAGNİT MAVİ AMBALAJ 25CM</v>
      </c>
      <c r="I101" s="70">
        <f>IF(B101="","",VLOOKUP(AD101,Varsayımlar!B:T,19,0))</f>
        <v>0</v>
      </c>
      <c r="J101" s="70" t="str">
        <f>IF(B101="","",VLOOKUP(AD101,Varsayımlar!$B:$Q,6,0))</f>
        <v>SADE</v>
      </c>
      <c r="K101" s="70">
        <v>2016</v>
      </c>
      <c r="L101" s="70"/>
      <c r="M101" s="70">
        <f>IFERROR(IF(B101="","",K101/VLOOKUP(AD101,Varsayımlar!B:R,17,0)),"")</f>
        <v>24</v>
      </c>
      <c r="N101" s="70"/>
      <c r="O101" s="70"/>
      <c r="P101" s="70">
        <f>IF(B101="","",VLOOKUP(AD101,Varsayımlar!$B:$Q,7,0)*K101)</f>
        <v>60480</v>
      </c>
      <c r="Q101" s="70">
        <f>IF(B101="","",VLOOKUP(AD101,Varsayımlar!$B:$Q,8,0))</f>
        <v>25</v>
      </c>
      <c r="R101" s="70" t="str">
        <f>IF(B101="","",VLOOKUP(AD101,Varsayımlar!$B:$Q,9,0))</f>
        <v>SOFT</v>
      </c>
      <c r="S101" s="70">
        <f>IF(B101="","",VLOOKUP(AD101,Varsayımlar!$B:$Q,10,0))</f>
        <v>4</v>
      </c>
      <c r="T101" s="70">
        <f>IF(B101="","",VLOOKUP(AD101,Varsayımlar!$B:$Q,11,0))</f>
        <v>30</v>
      </c>
      <c r="U101" s="70">
        <f>IF(B101="","",VLOOKUP(AD101,Varsayımlar!$B:$Q,12,0))</f>
        <v>260</v>
      </c>
      <c r="V101" s="70" t="str">
        <f>IF(B101="","",VLOOKUP(AD101,Varsayımlar!$B:$Q,13,0))</f>
        <v>YURTDIŞI</v>
      </c>
      <c r="W101" s="70">
        <f>IF(B101="","",VLOOKUP(AD101,Varsayımlar!$B:$Q,14,0))</f>
        <v>9</v>
      </c>
      <c r="X101" s="70"/>
      <c r="Y101" s="70"/>
      <c r="Z101" s="70"/>
      <c r="AA101" s="70" t="str">
        <f>IF(B101="","",VLOOKUP(AD101,Varsayımlar!$B:$Q,15,0))</f>
        <v>25CM TURUNCU KOLİ-SOL ÜST DİKDÖRTGENE ÜRETİM TARİHİ BASILACAK</v>
      </c>
      <c r="AB101" s="70" t="str">
        <f>IF(B101="","",VLOOKUP(AD101,Varsayımlar!$B:$Q,16,0))</f>
        <v>24-26 CM</v>
      </c>
      <c r="AC101" s="90">
        <f>IF(B101="","",VLOOKUP(Sayfa2!AD87,Varsayımlar!B:S,18,0))</f>
        <v>0</v>
      </c>
      <c r="AD101" s="90" t="str">
        <f t="shared" si="6"/>
        <v>MAGNİTMAGNİT MAVİ AMBALAJ 25 CM 260G</v>
      </c>
    </row>
    <row r="102" spans="1:30" ht="39.75" hidden="1" customHeight="1" x14ac:dyDescent="0.25">
      <c r="A102" s="9" t="s">
        <v>222</v>
      </c>
      <c r="B102" s="70" t="s">
        <v>90</v>
      </c>
      <c r="C102" s="71">
        <f>IF(B102="","",VLOOKUP(AD102,Varsayımlar!$B:$Q,3,0))</f>
        <v>8698829380698</v>
      </c>
      <c r="D102" s="71" t="s">
        <v>260</v>
      </c>
      <c r="E102" s="72" t="s">
        <v>91</v>
      </c>
      <c r="F102" s="70"/>
      <c r="G102" s="70"/>
      <c r="H102" s="70" t="str">
        <f>IF(B102="","",VLOOKUP(AD102,Varsayımlar!$B:$Q,5,0))</f>
        <v>MAGNİT MAVİ AMBALAJ 25CM</v>
      </c>
      <c r="I102" s="70">
        <f>IF(B102="","",VLOOKUP(AD102,Varsayımlar!B:T,19,0))</f>
        <v>0</v>
      </c>
      <c r="J102" s="70" t="str">
        <f>IF(B102="","",VLOOKUP(AD102,Varsayımlar!$B:$Q,6,0))</f>
        <v>SADE</v>
      </c>
      <c r="K102" s="70">
        <v>2016</v>
      </c>
      <c r="L102" s="70"/>
      <c r="M102" s="70">
        <f>IFERROR(IF(B102="","",K102/VLOOKUP(AD102,Varsayımlar!B:R,17,0)),"")</f>
        <v>24</v>
      </c>
      <c r="N102" s="70"/>
      <c r="O102" s="70"/>
      <c r="P102" s="70">
        <f>IF(B102="","",VLOOKUP(AD102,Varsayımlar!$B:$Q,7,0)*K102)</f>
        <v>60480</v>
      </c>
      <c r="Q102" s="70">
        <f>IF(B102="","",VLOOKUP(AD102,Varsayımlar!$B:$Q,8,0))</f>
        <v>25</v>
      </c>
      <c r="R102" s="70" t="str">
        <f>IF(B102="","",VLOOKUP(AD102,Varsayımlar!$B:$Q,9,0))</f>
        <v>SOFT</v>
      </c>
      <c r="S102" s="70">
        <f>IF(B102="","",VLOOKUP(AD102,Varsayımlar!$B:$Q,10,0))</f>
        <v>4</v>
      </c>
      <c r="T102" s="70">
        <f>IF(B102="","",VLOOKUP(AD102,Varsayımlar!$B:$Q,11,0))</f>
        <v>30</v>
      </c>
      <c r="U102" s="70">
        <f>IF(B102="","",VLOOKUP(AD102,Varsayımlar!$B:$Q,12,0))</f>
        <v>260</v>
      </c>
      <c r="V102" s="70" t="str">
        <f>IF(B102="","",VLOOKUP(AD102,Varsayımlar!$B:$Q,13,0))</f>
        <v>YURTDIŞI</v>
      </c>
      <c r="W102" s="70">
        <f>IF(B102="","",VLOOKUP(AD102,Varsayımlar!$B:$Q,14,0))</f>
        <v>9</v>
      </c>
      <c r="X102" s="70"/>
      <c r="Y102" s="70"/>
      <c r="Z102" s="70"/>
      <c r="AA102" s="70" t="str">
        <f>IF(B102="","",VLOOKUP(AD102,Varsayımlar!$B:$Q,15,0))</f>
        <v>25CM TURUNCU KOLİ-SOL ÜST DİKDÖRTGENE ÜRETİM TARİHİ BASILACAK</v>
      </c>
      <c r="AB102" s="70" t="str">
        <f>IF(B102="","",VLOOKUP(AD102,Varsayımlar!$B:$Q,16,0))</f>
        <v>24-26 CM</v>
      </c>
      <c r="AC102" s="90">
        <f>IF(B102="","",VLOOKUP(Sayfa2!AD88,Varsayımlar!B:S,18,0))</f>
        <v>0</v>
      </c>
      <c r="AD102" s="90" t="str">
        <f t="shared" si="6"/>
        <v>MAGNİTMAGNİT MAVİ AMBALAJ 25 CM 260G</v>
      </c>
    </row>
    <row r="103" spans="1:30" ht="39.75" hidden="1" customHeight="1" x14ac:dyDescent="0.25">
      <c r="A103" s="9" t="s">
        <v>223</v>
      </c>
      <c r="B103" s="70" t="s">
        <v>90</v>
      </c>
      <c r="C103" s="71">
        <f>IF(B103="","",VLOOKUP(AD103,Varsayımlar!$B:$Q,3,0))</f>
        <v>8698829380698</v>
      </c>
      <c r="D103" s="71" t="s">
        <v>261</v>
      </c>
      <c r="E103" s="72" t="s">
        <v>91</v>
      </c>
      <c r="F103" s="70"/>
      <c r="G103" s="70"/>
      <c r="H103" s="70" t="str">
        <f>IF(B103="","",VLOOKUP(AD103,Varsayımlar!$B:$Q,5,0))</f>
        <v>MAGNİT MAVİ AMBALAJ 25CM</v>
      </c>
      <c r="I103" s="70">
        <f>IF(B103="","",VLOOKUP(AD103,Varsayımlar!B:T,19,0))</f>
        <v>0</v>
      </c>
      <c r="J103" s="70" t="str">
        <f>IF(B103="","",VLOOKUP(AD103,Varsayımlar!$B:$Q,6,0))</f>
        <v>SADE</v>
      </c>
      <c r="K103" s="70">
        <v>2016</v>
      </c>
      <c r="L103" s="70"/>
      <c r="M103" s="70">
        <f>IFERROR(IF(B103="","",K103/VLOOKUP(AD103,Varsayımlar!B:R,17,0)),"")</f>
        <v>24</v>
      </c>
      <c r="N103" s="70"/>
      <c r="O103" s="70"/>
      <c r="P103" s="70">
        <f>IF(B103="","",VLOOKUP(AD103,Varsayımlar!$B:$Q,7,0)*K103)</f>
        <v>60480</v>
      </c>
      <c r="Q103" s="70">
        <f>IF(B103="","",VLOOKUP(AD103,Varsayımlar!$B:$Q,8,0))</f>
        <v>25</v>
      </c>
      <c r="R103" s="70" t="str">
        <f>IF(B103="","",VLOOKUP(AD103,Varsayımlar!$B:$Q,9,0))</f>
        <v>SOFT</v>
      </c>
      <c r="S103" s="70">
        <f>IF(B103="","",VLOOKUP(AD103,Varsayımlar!$B:$Q,10,0))</f>
        <v>4</v>
      </c>
      <c r="T103" s="70">
        <f>IF(B103="","",VLOOKUP(AD103,Varsayımlar!$B:$Q,11,0))</f>
        <v>30</v>
      </c>
      <c r="U103" s="70">
        <f>IF(B103="","",VLOOKUP(AD103,Varsayımlar!$B:$Q,12,0))</f>
        <v>260</v>
      </c>
      <c r="V103" s="70" t="str">
        <f>IF(B103="","",VLOOKUP(AD103,Varsayımlar!$B:$Q,13,0))</f>
        <v>YURTDIŞI</v>
      </c>
      <c r="W103" s="70">
        <f>IF(B103="","",VLOOKUP(AD103,Varsayımlar!$B:$Q,14,0))</f>
        <v>9</v>
      </c>
      <c r="X103" s="70"/>
      <c r="Y103" s="70"/>
      <c r="Z103" s="70"/>
      <c r="AA103" s="70" t="str">
        <f>IF(B103="","",VLOOKUP(AD103,Varsayımlar!$B:$Q,15,0))</f>
        <v>25CM TURUNCU KOLİ-SOL ÜST DİKDÖRTGENE ÜRETİM TARİHİ BASILACAK</v>
      </c>
      <c r="AB103" s="70" t="str">
        <f>IF(B103="","",VLOOKUP(AD103,Varsayımlar!$B:$Q,16,0))</f>
        <v>24-26 CM</v>
      </c>
      <c r="AC103" s="90">
        <f>IF(B103="","",VLOOKUP(Sayfa2!AD89,Varsayımlar!B:S,18,0))</f>
        <v>0</v>
      </c>
      <c r="AD103" s="90" t="str">
        <f t="shared" si="6"/>
        <v>MAGNİTMAGNİT MAVİ AMBALAJ 25 CM 260G</v>
      </c>
    </row>
    <row r="104" spans="1:30" ht="39.75" hidden="1" customHeight="1" x14ac:dyDescent="0.25">
      <c r="A104" s="9" t="s">
        <v>224</v>
      </c>
      <c r="B104" s="70" t="s">
        <v>90</v>
      </c>
      <c r="C104" s="71">
        <f>IF(B104="","",VLOOKUP(AD104,Varsayımlar!$B:$Q,3,0))</f>
        <v>8698829380698</v>
      </c>
      <c r="D104" s="71" t="s">
        <v>262</v>
      </c>
      <c r="E104" s="72" t="s">
        <v>91</v>
      </c>
      <c r="F104" s="70"/>
      <c r="G104" s="70"/>
      <c r="H104" s="70" t="str">
        <f>IF(B104="","",VLOOKUP(AD104,Varsayımlar!$B:$Q,5,0))</f>
        <v>MAGNİT MAVİ AMBALAJ 25CM</v>
      </c>
      <c r="I104" s="70">
        <f>IF(B104="","",VLOOKUP(AD104,Varsayımlar!B:T,19,0))</f>
        <v>0</v>
      </c>
      <c r="J104" s="70" t="str">
        <f>IF(B104="","",VLOOKUP(AD104,Varsayımlar!$B:$Q,6,0))</f>
        <v>SADE</v>
      </c>
      <c r="K104" s="70">
        <v>2016</v>
      </c>
      <c r="L104" s="70"/>
      <c r="M104" s="70">
        <f>IFERROR(IF(B104="","",K104/VLOOKUP(AD104,Varsayımlar!B:R,17,0)),"")</f>
        <v>24</v>
      </c>
      <c r="N104" s="70"/>
      <c r="O104" s="70"/>
      <c r="P104" s="70">
        <f>IF(B104="","",VLOOKUP(AD104,Varsayımlar!$B:$Q,7,0)*K104)</f>
        <v>60480</v>
      </c>
      <c r="Q104" s="70">
        <f>IF(B104="","",VLOOKUP(AD104,Varsayımlar!$B:$Q,8,0))</f>
        <v>25</v>
      </c>
      <c r="R104" s="70" t="str">
        <f>IF(B104="","",VLOOKUP(AD104,Varsayımlar!$B:$Q,9,0))</f>
        <v>SOFT</v>
      </c>
      <c r="S104" s="70">
        <f>IF(B104="","",VLOOKUP(AD104,Varsayımlar!$B:$Q,10,0))</f>
        <v>4</v>
      </c>
      <c r="T104" s="70">
        <f>IF(B104="","",VLOOKUP(AD104,Varsayımlar!$B:$Q,11,0))</f>
        <v>30</v>
      </c>
      <c r="U104" s="70">
        <f>IF(B104="","",VLOOKUP(AD104,Varsayımlar!$B:$Q,12,0))</f>
        <v>260</v>
      </c>
      <c r="V104" s="70" t="str">
        <f>IF(B104="","",VLOOKUP(AD104,Varsayımlar!$B:$Q,13,0))</f>
        <v>YURTDIŞI</v>
      </c>
      <c r="W104" s="70">
        <f>IF(B104="","",VLOOKUP(AD104,Varsayımlar!$B:$Q,14,0))</f>
        <v>9</v>
      </c>
      <c r="X104" s="70"/>
      <c r="Y104" s="70"/>
      <c r="Z104" s="70"/>
      <c r="AA104" s="70" t="str">
        <f>IF(B104="","",VLOOKUP(AD104,Varsayımlar!$B:$Q,15,0))</f>
        <v>25CM TURUNCU KOLİ-SOL ÜST DİKDÖRTGENE ÜRETİM TARİHİ BASILACAK</v>
      </c>
      <c r="AB104" s="70" t="str">
        <f>IF(B104="","",VLOOKUP(AD104,Varsayımlar!$B:$Q,16,0))</f>
        <v>24-26 CM</v>
      </c>
      <c r="AC104" s="90">
        <f>IF(B104="","",VLOOKUP(Sayfa2!AD90,Varsayımlar!B:S,18,0))</f>
        <v>0</v>
      </c>
      <c r="AD104" s="90" t="str">
        <f t="shared" si="6"/>
        <v>MAGNİTMAGNİT MAVİ AMBALAJ 25 CM 260G</v>
      </c>
    </row>
    <row r="105" spans="1:30" ht="39.75" hidden="1" customHeight="1" x14ac:dyDescent="0.25">
      <c r="A105" s="9" t="s">
        <v>225</v>
      </c>
      <c r="B105" s="70" t="s">
        <v>90</v>
      </c>
      <c r="C105" s="71">
        <f>IF(B105="","",VLOOKUP(AD105,Varsayımlar!$B:$Q,3,0))</f>
        <v>8698829380698</v>
      </c>
      <c r="D105" s="71" t="s">
        <v>266</v>
      </c>
      <c r="E105" s="72" t="s">
        <v>91</v>
      </c>
      <c r="F105" s="70"/>
      <c r="G105" s="70"/>
      <c r="H105" s="70" t="str">
        <f>IF(B105="","",VLOOKUP(AD105,Varsayımlar!$B:$Q,5,0))</f>
        <v>MAGNİT MAVİ AMBALAJ 25CM</v>
      </c>
      <c r="I105" s="70">
        <f>IF(B105="","",VLOOKUP(AD105,Varsayımlar!B:T,19,0))</f>
        <v>0</v>
      </c>
      <c r="J105" s="70" t="str">
        <f>IF(B105="","",VLOOKUP(AD105,Varsayımlar!$B:$Q,6,0))</f>
        <v>SADE</v>
      </c>
      <c r="K105" s="70">
        <v>2016</v>
      </c>
      <c r="L105" s="70"/>
      <c r="M105" s="70">
        <f>IFERROR(IF(B105="","",K105/VLOOKUP(AD105,Varsayımlar!B:R,17,0)),"")</f>
        <v>24</v>
      </c>
      <c r="N105" s="70"/>
      <c r="O105" s="70"/>
      <c r="P105" s="70">
        <f>IF(B105="","",VLOOKUP(AD105,Varsayımlar!$B:$Q,7,0)*K105)</f>
        <v>60480</v>
      </c>
      <c r="Q105" s="70">
        <f>IF(B105="","",VLOOKUP(AD105,Varsayımlar!$B:$Q,8,0))</f>
        <v>25</v>
      </c>
      <c r="R105" s="70" t="str">
        <f>IF(B105="","",VLOOKUP(AD105,Varsayımlar!$B:$Q,9,0))</f>
        <v>SOFT</v>
      </c>
      <c r="S105" s="70">
        <f>IF(B105="","",VLOOKUP(AD105,Varsayımlar!$B:$Q,10,0))</f>
        <v>4</v>
      </c>
      <c r="T105" s="70">
        <f>IF(B105="","",VLOOKUP(AD105,Varsayımlar!$B:$Q,11,0))</f>
        <v>30</v>
      </c>
      <c r="U105" s="70">
        <f>IF(B105="","",VLOOKUP(AD105,Varsayımlar!$B:$Q,12,0))</f>
        <v>260</v>
      </c>
      <c r="V105" s="70" t="str">
        <f>IF(B105="","",VLOOKUP(AD105,Varsayımlar!$B:$Q,13,0))</f>
        <v>YURTDIŞI</v>
      </c>
      <c r="W105" s="70">
        <f>IF(B105="","",VLOOKUP(AD105,Varsayımlar!$B:$Q,14,0))</f>
        <v>9</v>
      </c>
      <c r="X105" s="70"/>
      <c r="Y105" s="70"/>
      <c r="Z105" s="70"/>
      <c r="AA105" s="70" t="str">
        <f>IF(B105="","",VLOOKUP(AD105,Varsayımlar!$B:$Q,15,0))</f>
        <v>25CM TURUNCU KOLİ-SOL ÜST DİKDÖRTGENE ÜRETİM TARİHİ BASILACAK</v>
      </c>
      <c r="AB105" s="70" t="str">
        <f>IF(B105="","",VLOOKUP(AD105,Varsayımlar!$B:$Q,16,0))</f>
        <v>24-26 CM</v>
      </c>
      <c r="AC105" s="90">
        <f>IF(B105="","",VLOOKUP(Sayfa2!AD91,Varsayımlar!B:S,18,0))</f>
        <v>0</v>
      </c>
      <c r="AD105" s="90" t="str">
        <f t="shared" si="6"/>
        <v>MAGNİTMAGNİT MAVİ AMBALAJ 25 CM 260G</v>
      </c>
    </row>
    <row r="106" spans="1:30" ht="39.75" hidden="1" customHeight="1" x14ac:dyDescent="0.25">
      <c r="A106" s="9" t="s">
        <v>226</v>
      </c>
      <c r="B106" s="9" t="s">
        <v>79</v>
      </c>
      <c r="C106" s="10">
        <f>IF(B106="","",VLOOKUP(AD106,Varsayımlar!$B:$Q,3,0))</f>
        <v>8698829380698</v>
      </c>
      <c r="D106" s="10"/>
      <c r="E106" s="85" t="s">
        <v>254</v>
      </c>
      <c r="F106" s="9"/>
      <c r="G106" s="9"/>
      <c r="H106" s="9" t="str">
        <f>IF(B106="","",VLOOKUP(AD106,Varsayımlar!$B:$Q,5,0))</f>
        <v>Manetka 20cm</v>
      </c>
      <c r="I106" s="9">
        <f>IF(B106="","",VLOOKUP(AD106,Varsayımlar!B:T,19,0))</f>
        <v>0</v>
      </c>
      <c r="J106" s="9" t="str">
        <f>IF(B106="","",VLOOKUP(AD106,Varsayımlar!$B:$Q,6,0))</f>
        <v>SADE</v>
      </c>
      <c r="K106" s="9">
        <v>7200</v>
      </c>
      <c r="L106" s="9"/>
      <c r="M106" s="9">
        <f>IFERROR(IF(B106="","",K106/VLOOKUP(AD106,Varsayımlar!B:R,17,0)),"")</f>
        <v>32</v>
      </c>
      <c r="N106" s="9"/>
      <c r="O106" s="9">
        <v>32</v>
      </c>
      <c r="P106" s="9">
        <f>IF(B106="","",VLOOKUP(AD106,Varsayımlar!$B:$Q,7,0)*K106)</f>
        <v>100800</v>
      </c>
      <c r="Q106" s="9">
        <f>IF(B106="","",VLOOKUP(AD106,Varsayımlar!$B:$Q,8,0))</f>
        <v>20</v>
      </c>
      <c r="R106" s="9" t="str">
        <f>IF(B106="","",VLOOKUP(AD106,Varsayımlar!$B:$Q,9,0))</f>
        <v>Irak Soft</v>
      </c>
      <c r="S106" s="9">
        <f>IF(B106="","",VLOOKUP(AD106,Varsayımlar!$B:$Q,10,0))</f>
        <v>4</v>
      </c>
      <c r="T106" s="9">
        <f>IF(B106="","",VLOOKUP(AD106,Varsayımlar!$B:$Q,11,0))</f>
        <v>14</v>
      </c>
      <c r="U106" s="9">
        <f>IF(B106="","",VLOOKUP(AD106,Varsayımlar!$B:$Q,12,0))</f>
        <v>166</v>
      </c>
      <c r="V106" s="9" t="str">
        <f>IF(B106="","",VLOOKUP(AD106,Varsayımlar!$B:$Q,13,0))</f>
        <v>YURTDIŞI</v>
      </c>
      <c r="W106" s="9">
        <f>IF(B106="","",VLOOKUP(AD106,Varsayımlar!$B:$Q,14,0))</f>
        <v>6</v>
      </c>
      <c r="X106" s="86">
        <v>46235</v>
      </c>
      <c r="Y106" s="86">
        <v>46419</v>
      </c>
      <c r="Z106" s="9">
        <v>26070120</v>
      </c>
      <c r="AA106" s="9" t="str">
        <f>IF(B106="","",VLOOKUP(AD106,Varsayımlar!$B:$Q,15,0))</f>
        <v>Kare Koli-Üretim Tarihli Etiket</v>
      </c>
      <c r="AB106" s="9" t="str">
        <f>IF(B106="","",VLOOKUP(AD106,Varsayımlar!$B:$Q,16,0))</f>
        <v>19-21 cm</v>
      </c>
      <c r="AC106" s="9">
        <f>IF(B106="","",VLOOKUP(Sayfa2!AD96,Varsayımlar!B:S,18,0))</f>
        <v>0</v>
      </c>
      <c r="AD106" s="9" t="str">
        <f t="shared" si="6"/>
        <v>LLC KOTORManetka 20cm 4 pcs 166g</v>
      </c>
    </row>
    <row r="107" spans="1:30" ht="39.75" hidden="1" customHeight="1" x14ac:dyDescent="0.25">
      <c r="A107" s="9" t="s">
        <v>227</v>
      </c>
      <c r="B107" s="88" t="s">
        <v>79</v>
      </c>
      <c r="C107" s="89">
        <f>IF(B107="","",VLOOKUP(AD107,Varsayımlar!$B:$Q,3,0))</f>
        <v>8698829380698</v>
      </c>
      <c r="D107" s="89"/>
      <c r="E107" s="85" t="s">
        <v>254</v>
      </c>
      <c r="F107" s="9"/>
      <c r="G107" s="9"/>
      <c r="H107" s="90" t="str">
        <f>IF(B107="","",VLOOKUP(AD107,Varsayımlar!$B:$Q,5,0))</f>
        <v>Manetka 20cm</v>
      </c>
      <c r="I107" s="90">
        <f>IF(B107="","",VLOOKUP(AD107,Varsayımlar!B:T,19,0))</f>
        <v>0</v>
      </c>
      <c r="J107" s="90" t="str">
        <f>IF(B107="","",VLOOKUP(AD107,Varsayımlar!$B:$Q,6,0))</f>
        <v>SADE</v>
      </c>
      <c r="K107" s="9">
        <v>7200</v>
      </c>
      <c r="L107" s="9"/>
      <c r="M107" s="9">
        <f>IFERROR(IF(B107="","",K107/VLOOKUP(AD107,Varsayımlar!B:R,17,0)),"")</f>
        <v>32</v>
      </c>
      <c r="N107" s="9"/>
      <c r="O107" s="9">
        <v>32</v>
      </c>
      <c r="P107" s="90">
        <f>IF(B107="","",VLOOKUP(AD107,Varsayımlar!$B:$Q,7,0)*K107)</f>
        <v>100800</v>
      </c>
      <c r="Q107" s="90">
        <f>IF(B107="","",VLOOKUP(AD107,Varsayımlar!$B:$Q,8,0))</f>
        <v>20</v>
      </c>
      <c r="R107" s="90" t="str">
        <f>IF(B107="","",VLOOKUP(AD107,Varsayımlar!$B:$Q,9,0))</f>
        <v>Irak Soft</v>
      </c>
      <c r="S107" s="90">
        <f>IF(B107="","",VLOOKUP(AD107,Varsayımlar!$B:$Q,10,0))</f>
        <v>4</v>
      </c>
      <c r="T107" s="90">
        <f>IF(B107="","",VLOOKUP(AD107,Varsayımlar!$B:$Q,11,0))</f>
        <v>14</v>
      </c>
      <c r="U107" s="90">
        <f>IF(B107="","",VLOOKUP(AD107,Varsayımlar!$B:$Q,12,0))</f>
        <v>166</v>
      </c>
      <c r="V107" s="90" t="str">
        <f>IF(B107="","",VLOOKUP(AD107,Varsayımlar!$B:$Q,13,0))</f>
        <v>YURTDIŞI</v>
      </c>
      <c r="W107" s="90">
        <f>IF(B107="","",VLOOKUP(AD107,Varsayımlar!$B:$Q,14,0))</f>
        <v>6</v>
      </c>
      <c r="X107" s="86">
        <v>46252</v>
      </c>
      <c r="Y107" s="86">
        <v>46436</v>
      </c>
      <c r="Z107" s="9">
        <v>26081820</v>
      </c>
      <c r="AA107" s="90" t="str">
        <f>IF(B107="","",VLOOKUP(AD107,Varsayımlar!$B:$Q,15,0))</f>
        <v>Kare Koli-Üretim Tarihli Etiket</v>
      </c>
      <c r="AB107" s="90" t="str">
        <f>IF(B107="","",VLOOKUP(AD107,Varsayımlar!$B:$Q,16,0))</f>
        <v>19-21 cm</v>
      </c>
      <c r="AC107" s="90">
        <f>IF(B107="","",VLOOKUP(Sayfa2!AD97,Varsayımlar!B:S,18,0))</f>
        <v>0</v>
      </c>
      <c r="AD107" s="90" t="str">
        <f t="shared" si="6"/>
        <v>LLC KOTORManetka 20cm 4 pcs 166g</v>
      </c>
    </row>
    <row r="108" spans="1:30" ht="39.75" hidden="1" customHeight="1" x14ac:dyDescent="0.25">
      <c r="A108" s="9" t="s">
        <v>228</v>
      </c>
      <c r="B108" s="9" t="s">
        <v>79</v>
      </c>
      <c r="C108" s="10">
        <f>IF(B108="","",VLOOKUP(AD108,Varsayımlar!$B:$Q,3,0))</f>
        <v>8698829380698</v>
      </c>
      <c r="D108" s="10"/>
      <c r="E108" s="85" t="s">
        <v>85</v>
      </c>
      <c r="F108" s="9"/>
      <c r="G108" s="9"/>
      <c r="H108" s="9" t="str">
        <f>IF(B108="","",VLOOKUP(AD108,Varsayımlar!$B:$Q,5,0))</f>
        <v xml:space="preserve">MANETKA PEYNİRLİ 25 CM </v>
      </c>
      <c r="I108" s="9">
        <f>IF(B108="","",VLOOKUP(AD108,Varsayımlar!B:T,19,0))</f>
        <v>0</v>
      </c>
      <c r="J108" s="9" t="str">
        <f>IF(B108="","",VLOOKUP(AD108,Varsayımlar!$B:$Q,6,0))</f>
        <v>PEYNİRLİ</v>
      </c>
      <c r="K108" s="9">
        <v>2496</v>
      </c>
      <c r="L108" s="9"/>
      <c r="M108" s="9">
        <f>IFERROR(IF(B108="","",K108/VLOOKUP(AD108,Varsayımlar!B:R,17,0)),"")</f>
        <v>32</v>
      </c>
      <c r="N108" s="9"/>
      <c r="O108" s="9">
        <v>26</v>
      </c>
      <c r="P108" s="9">
        <f>IF(B108="","",VLOOKUP(AD108,Varsayımlar!$B:$Q,7,0)*K108)</f>
        <v>74880</v>
      </c>
      <c r="Q108" s="9">
        <f>IF(B108="","",VLOOKUP(AD108,Varsayımlar!$B:$Q,8,0))</f>
        <v>25</v>
      </c>
      <c r="R108" s="9" t="str">
        <f>IF(B108="","",VLOOKUP(AD108,Varsayımlar!$B:$Q,9,0))</f>
        <v>SOFT-AT</v>
      </c>
      <c r="S108" s="9">
        <f>IF(B108="","",VLOOKUP(AD108,Varsayımlar!$B:$Q,10,0))</f>
        <v>4</v>
      </c>
      <c r="T108" s="9">
        <f>IF(B108="","",VLOOKUP(AD108,Varsayımlar!$B:$Q,11,0))</f>
        <v>30</v>
      </c>
      <c r="U108" s="9">
        <f>IF(B108="","",VLOOKUP(AD108,Varsayımlar!$B:$Q,12,0))</f>
        <v>250</v>
      </c>
      <c r="V108" s="9" t="str">
        <f>IF(B108="","",VLOOKUP(AD108,Varsayımlar!$B:$Q,13,0))</f>
        <v>YURTDIŞI</v>
      </c>
      <c r="W108" s="9">
        <f>IF(B108="","",VLOOKUP(AD108,Varsayımlar!$B:$Q,14,0))</f>
        <v>6</v>
      </c>
      <c r="X108" s="86">
        <v>46252</v>
      </c>
      <c r="Y108" s="86">
        <v>46436</v>
      </c>
      <c r="Z108" s="9">
        <v>26081825</v>
      </c>
      <c r="AA108" s="9" t="str">
        <f>IF(B108="","",VLOOKUP(AD108,Varsayımlar!$B:$Q,15,0))</f>
        <v>KIRMIZI KOLİ-TARİHLİ KOLİ ETİKETİ</v>
      </c>
      <c r="AB108" s="9" t="str">
        <f>IF(B108="","",VLOOKUP(AD108,Varsayımlar!$B:$Q,16,0))</f>
        <v>24-26 CM</v>
      </c>
      <c r="AC108" s="9">
        <f>IF(B108="","",VLOOKUP(Sayfa2!AD98,Varsayımlar!B:S,18,0))</f>
        <v>0</v>
      </c>
      <c r="AD108" s="9" t="str">
        <f t="shared" si="6"/>
        <v>LLC KOTORMANETKA PEYNİRLİ 25CM</v>
      </c>
    </row>
    <row r="109" spans="1:30" hidden="1" x14ac:dyDescent="0.25">
      <c r="A109" s="9" t="s">
        <v>229</v>
      </c>
      <c r="B109" s="9"/>
      <c r="C109" s="10" t="str">
        <f>IF(B109="","",VLOOKUP(AD109,Varsayımlar!$B:$Q,3,0))</f>
        <v/>
      </c>
      <c r="D109" s="10"/>
      <c r="E109" s="10"/>
      <c r="F109" s="9"/>
      <c r="G109" s="9"/>
      <c r="H109" s="9" t="str">
        <f>IF(B109="","",VLOOKUP(AD109,Varsayımlar!$B:$Q,5,0))</f>
        <v/>
      </c>
      <c r="I109" s="9" t="str">
        <f>IF(B109="","",VLOOKUP(AD109,Varsayımlar!B:T,19,0))</f>
        <v/>
      </c>
      <c r="J109" s="9" t="str">
        <f>IF(B109="","",VLOOKUP(AD109,Varsayımlar!$B:$Q,6,0))</f>
        <v/>
      </c>
      <c r="K109" s="9"/>
      <c r="L109" s="9"/>
      <c r="M109" s="9"/>
      <c r="N109" s="9"/>
      <c r="O109" s="9"/>
      <c r="P109" s="9" t="str">
        <f>IF(B109="","",VLOOKUP(AD109,Varsayımlar!$B:$Q,7,0)*K109)</f>
        <v/>
      </c>
      <c r="Q109" s="9" t="str">
        <f>IF(B109="","",VLOOKUP(AD109,Varsayımlar!$B:$Q,8,0))</f>
        <v/>
      </c>
      <c r="R109" s="9" t="str">
        <f>IF(B109="","",VLOOKUP(AD109,Varsayımlar!$B:$Q,9,0))</f>
        <v/>
      </c>
      <c r="S109" s="9" t="str">
        <f>IF(B109="","",VLOOKUP(AD109,Varsayımlar!$B:$Q,10,0))</f>
        <v/>
      </c>
      <c r="T109" s="9" t="str">
        <f>IF(B109="","",VLOOKUP(AD109,Varsayımlar!$B:$Q,11,0))</f>
        <v/>
      </c>
      <c r="U109" s="9" t="str">
        <f>IF(B109="","",VLOOKUP(AD109,Varsayımlar!$B:$Q,12,0))</f>
        <v/>
      </c>
      <c r="V109" s="9" t="str">
        <f>IF(B109="","",VLOOKUP(AD109,Varsayımlar!$B:$Q,13,0))</f>
        <v/>
      </c>
      <c r="W109" s="9" t="str">
        <f>IF(B109="","",VLOOKUP(AD109,Varsayımlar!$B:$Q,14,0))</f>
        <v/>
      </c>
      <c r="X109" s="9"/>
      <c r="Y109" s="9"/>
      <c r="Z109" s="9"/>
      <c r="AA109" s="9" t="str">
        <f>IF(B109="","",VLOOKUP(AD109,Varsayımlar!$B:$Q,15,0))</f>
        <v/>
      </c>
      <c r="AB109" s="9" t="str">
        <f>IF(B109="","",VLOOKUP(AD109,Varsayımlar!$B:$Q,16,0))</f>
        <v/>
      </c>
      <c r="AC109" s="9" t="str">
        <f>IF(B109="","",VLOOKUP(Sayfa2!AD100,Varsayımlar!B:S,18,0))</f>
        <v/>
      </c>
      <c r="AD109" s="9" t="str">
        <f t="shared" si="6"/>
        <v/>
      </c>
    </row>
    <row r="110" spans="1:30" hidden="1" x14ac:dyDescent="0.25">
      <c r="A110" s="9" t="s">
        <v>230</v>
      </c>
      <c r="B110" s="88"/>
      <c r="C110" s="89" t="str">
        <f>IF(B110="","",VLOOKUP(AD110,Varsayımlar!$B:$Q,3,0))</f>
        <v/>
      </c>
      <c r="D110" s="89"/>
      <c r="E110" s="10"/>
      <c r="F110" s="9"/>
      <c r="G110" s="9"/>
      <c r="H110" s="90" t="str">
        <f>IF(B110="","",VLOOKUP(AD110,Varsayımlar!$B:$Q,5,0))</f>
        <v/>
      </c>
      <c r="I110" s="90" t="str">
        <f>IF(B110="","",VLOOKUP(AD110,Varsayımlar!B:T,19,0))</f>
        <v/>
      </c>
      <c r="J110" s="90" t="str">
        <f>IF(B110="","",VLOOKUP(AD110,Varsayımlar!$B:$Q,6,0))</f>
        <v/>
      </c>
      <c r="K110" s="9"/>
      <c r="L110" s="9"/>
      <c r="M110" s="9"/>
      <c r="N110" s="9"/>
      <c r="O110" s="9"/>
      <c r="P110" s="90" t="str">
        <f>IF(B110="","",VLOOKUP(AD110,Varsayımlar!$B:$Q,7,0)*K110)</f>
        <v/>
      </c>
      <c r="Q110" s="90" t="str">
        <f>IF(B110="","",VLOOKUP(AD110,Varsayımlar!$B:$Q,8,0))</f>
        <v/>
      </c>
      <c r="R110" s="90" t="str">
        <f>IF(B110="","",VLOOKUP(AD110,Varsayımlar!$B:$Q,9,0))</f>
        <v/>
      </c>
      <c r="S110" s="90" t="str">
        <f>IF(B110="","",VLOOKUP(AD110,Varsayımlar!$B:$Q,10,0))</f>
        <v/>
      </c>
      <c r="T110" s="90" t="str">
        <f>IF(B110="","",VLOOKUP(AD110,Varsayımlar!$B:$Q,11,0))</f>
        <v/>
      </c>
      <c r="U110" s="90" t="str">
        <f>IF(B110="","",VLOOKUP(AD110,Varsayımlar!$B:$Q,12,0))</f>
        <v/>
      </c>
      <c r="V110" s="90" t="str">
        <f>IF(B110="","",VLOOKUP(AD110,Varsayımlar!$B:$Q,13,0))</f>
        <v/>
      </c>
      <c r="W110" s="90" t="str">
        <f>IF(B110="","",VLOOKUP(AD110,Varsayımlar!$B:$Q,14,0))</f>
        <v/>
      </c>
      <c r="X110" s="9"/>
      <c r="Y110" s="9"/>
      <c r="Z110" s="9"/>
      <c r="AA110" s="90" t="str">
        <f>IF(B110="","",VLOOKUP(AD110,Varsayımlar!$B:$Q,15,0))</f>
        <v/>
      </c>
      <c r="AB110" s="90" t="str">
        <f>IF(B110="","",VLOOKUP(AD110,Varsayımlar!$B:$Q,16,0))</f>
        <v/>
      </c>
      <c r="AC110" s="90" t="str">
        <f>IF(B110="","",VLOOKUP(Sayfa2!AD101,Varsayımlar!B:S,18,0))</f>
        <v/>
      </c>
      <c r="AD110" s="90" t="str">
        <f t="shared" si="6"/>
        <v/>
      </c>
    </row>
    <row r="111" spans="1:30" hidden="1" x14ac:dyDescent="0.25">
      <c r="A111" s="9" t="s">
        <v>283</v>
      </c>
      <c r="B111" s="9"/>
      <c r="C111" s="10" t="str">
        <f>IF(B111="","",VLOOKUP(AD111,Varsayımlar!$B:$Q,3,0))</f>
        <v/>
      </c>
      <c r="D111" s="10"/>
      <c r="E111" s="10"/>
      <c r="F111" s="9"/>
      <c r="G111" s="9"/>
      <c r="H111" s="9" t="str">
        <f>IF(B111="","",VLOOKUP(AD111,Varsayımlar!$B:$Q,5,0))</f>
        <v/>
      </c>
      <c r="I111" s="9" t="str">
        <f>IF(B111="","",VLOOKUP(AD111,Varsayımlar!B:T,19,0))</f>
        <v/>
      </c>
      <c r="J111" s="9" t="str">
        <f>IF(B111="","",VLOOKUP(AD111,Varsayımlar!$B:$Q,6,0))</f>
        <v/>
      </c>
      <c r="K111" s="9"/>
      <c r="L111" s="9"/>
      <c r="M111" s="9"/>
      <c r="N111" s="9"/>
      <c r="O111" s="9"/>
      <c r="P111" s="9" t="str">
        <f>IF(B111="","",VLOOKUP(AD111,Varsayımlar!$B:$Q,7,0)*K111)</f>
        <v/>
      </c>
      <c r="Q111" s="9" t="str">
        <f>IF(B111="","",VLOOKUP(AD111,Varsayımlar!$B:$Q,8,0))</f>
        <v/>
      </c>
      <c r="R111" s="9" t="str">
        <f>IF(B111="","",VLOOKUP(AD111,Varsayımlar!$B:$Q,9,0))</f>
        <v/>
      </c>
      <c r="S111" s="9" t="str">
        <f>IF(B111="","",VLOOKUP(AD111,Varsayımlar!$B:$Q,10,0))</f>
        <v/>
      </c>
      <c r="T111" s="9" t="str">
        <f>IF(B111="","",VLOOKUP(AD111,Varsayımlar!$B:$Q,11,0))</f>
        <v/>
      </c>
      <c r="U111" s="9" t="str">
        <f>IF(B111="","",VLOOKUP(AD111,Varsayımlar!$B:$Q,12,0))</f>
        <v/>
      </c>
      <c r="V111" s="9" t="str">
        <f>IF(B111="","",VLOOKUP(AD111,Varsayımlar!$B:$Q,13,0))</f>
        <v/>
      </c>
      <c r="W111" s="9" t="str">
        <f>IF(B111="","",VLOOKUP(AD111,Varsayımlar!$B:$Q,14,0))</f>
        <v/>
      </c>
      <c r="X111" s="9"/>
      <c r="Y111" s="9"/>
      <c r="Z111" s="9"/>
      <c r="AA111" s="9" t="str">
        <f>IF(B111="","",VLOOKUP(AD111,Varsayımlar!$B:$Q,15,0))</f>
        <v/>
      </c>
      <c r="AB111" s="9" t="str">
        <f>IF(B111="","",VLOOKUP(AD111,Varsayımlar!$B:$Q,16,0))</f>
        <v/>
      </c>
      <c r="AC111" s="9" t="str">
        <f>IF(B111="","",VLOOKUP(Sayfa2!AD102,Varsayımlar!B:S,18,0))</f>
        <v/>
      </c>
      <c r="AD111" s="9" t="str">
        <f t="shared" si="6"/>
        <v/>
      </c>
    </row>
    <row r="112" spans="1:30" hidden="1" x14ac:dyDescent="0.25">
      <c r="A112" s="9" t="s">
        <v>284</v>
      </c>
      <c r="B112" s="88"/>
      <c r="C112" s="89" t="str">
        <f>IF(B112="","",VLOOKUP(AD112,Varsayımlar!$B:$Q,3,0))</f>
        <v/>
      </c>
      <c r="D112" s="89"/>
      <c r="E112" s="10"/>
      <c r="F112" s="9"/>
      <c r="G112" s="9"/>
      <c r="H112" s="90" t="str">
        <f>IF(B112="","",VLOOKUP(AD112,Varsayımlar!$B:$Q,5,0))</f>
        <v/>
      </c>
      <c r="I112" s="90" t="str">
        <f>IF(B112="","",VLOOKUP(AD112,Varsayımlar!B:T,19,0))</f>
        <v/>
      </c>
      <c r="J112" s="90" t="str">
        <f>IF(B112="","",VLOOKUP(AD112,Varsayımlar!$B:$Q,6,0))</f>
        <v/>
      </c>
      <c r="K112" s="9"/>
      <c r="L112" s="9"/>
      <c r="M112" s="9"/>
      <c r="N112" s="9"/>
      <c r="O112" s="9"/>
      <c r="P112" s="90" t="str">
        <f>IF(B112="","",VLOOKUP(AD112,Varsayımlar!$B:$Q,7,0)*K112)</f>
        <v/>
      </c>
      <c r="Q112" s="90" t="str">
        <f>IF(B112="","",VLOOKUP(AD112,Varsayımlar!$B:$Q,8,0))</f>
        <v/>
      </c>
      <c r="R112" s="90" t="str">
        <f>IF(B112="","",VLOOKUP(AD112,Varsayımlar!$B:$Q,9,0))</f>
        <v/>
      </c>
      <c r="S112" s="90" t="str">
        <f>IF(B112="","",VLOOKUP(AD112,Varsayımlar!$B:$Q,10,0))</f>
        <v/>
      </c>
      <c r="T112" s="90" t="str">
        <f>IF(B112="","",VLOOKUP(AD112,Varsayımlar!$B:$Q,11,0))</f>
        <v/>
      </c>
      <c r="U112" s="90" t="str">
        <f>IF(B112="","",VLOOKUP(AD112,Varsayımlar!$B:$Q,12,0))</f>
        <v/>
      </c>
      <c r="V112" s="90" t="str">
        <f>IF(B112="","",VLOOKUP(AD112,Varsayımlar!$B:$Q,13,0))</f>
        <v/>
      </c>
      <c r="W112" s="90" t="str">
        <f>IF(B112="","",VLOOKUP(AD112,Varsayımlar!$B:$Q,14,0))</f>
        <v/>
      </c>
      <c r="X112" s="9"/>
      <c r="Y112" s="9"/>
      <c r="Z112" s="9"/>
      <c r="AA112" s="90" t="str">
        <f>IF(B112="","",VLOOKUP(AD112,Varsayımlar!$B:$Q,15,0))</f>
        <v/>
      </c>
      <c r="AB112" s="90" t="str">
        <f>IF(B112="","",VLOOKUP(AD112,Varsayımlar!$B:$Q,16,0))</f>
        <v/>
      </c>
      <c r="AC112" s="90" t="str">
        <f>IF(B112="","",VLOOKUP(Sayfa2!AD103,Varsayımlar!B:S,18,0))</f>
        <v/>
      </c>
      <c r="AD112" s="90" t="str">
        <f t="shared" si="6"/>
        <v/>
      </c>
    </row>
    <row r="113" spans="1:30" hidden="1" x14ac:dyDescent="0.25">
      <c r="A113" s="9"/>
      <c r="B113" s="9"/>
      <c r="C113" s="10" t="str">
        <f>IF(B113="","",VLOOKUP(AD113,Varsayımlar!$B:$Q,3,0))</f>
        <v/>
      </c>
      <c r="D113" s="10"/>
      <c r="E113" s="10"/>
      <c r="F113" s="9"/>
      <c r="G113" s="9"/>
      <c r="H113" s="9" t="str">
        <f>IF(B113="","",VLOOKUP(AD113,Varsayımlar!$B:$Q,5,0))</f>
        <v/>
      </c>
      <c r="I113" s="9" t="str">
        <f>IF(B113="","",VLOOKUP(AD113,Varsayımlar!B:T,19,0))</f>
        <v/>
      </c>
      <c r="J113" s="9" t="str">
        <f>IF(B113="","",VLOOKUP(AD113,Varsayımlar!$B:$Q,6,0))</f>
        <v/>
      </c>
      <c r="K113" s="9"/>
      <c r="L113" s="9"/>
      <c r="M113" s="9"/>
      <c r="N113" s="9"/>
      <c r="O113" s="9"/>
      <c r="P113" s="9" t="str">
        <f>IF(B113="","",VLOOKUP(AD113,Varsayımlar!$B:$Q,7,0)*K113)</f>
        <v/>
      </c>
      <c r="Q113" s="9" t="str">
        <f>IF(B113="","",VLOOKUP(AD113,Varsayımlar!$B:$Q,8,0))</f>
        <v/>
      </c>
      <c r="R113" s="9" t="str">
        <f>IF(B113="","",VLOOKUP(AD113,Varsayımlar!$B:$Q,9,0))</f>
        <v/>
      </c>
      <c r="S113" s="9" t="str">
        <f>IF(B113="","",VLOOKUP(AD113,Varsayımlar!$B:$Q,10,0))</f>
        <v/>
      </c>
      <c r="T113" s="9" t="str">
        <f>IF(B113="","",VLOOKUP(AD113,Varsayımlar!$B:$Q,11,0))</f>
        <v/>
      </c>
      <c r="U113" s="9" t="str">
        <f>IF(B113="","",VLOOKUP(AD113,Varsayımlar!$B:$Q,12,0))</f>
        <v/>
      </c>
      <c r="V113" s="9" t="str">
        <f>IF(B113="","",VLOOKUP(AD113,Varsayımlar!$B:$Q,13,0))</f>
        <v/>
      </c>
      <c r="W113" s="9" t="str">
        <f>IF(B113="","",VLOOKUP(AD113,Varsayımlar!$B:$Q,14,0))</f>
        <v/>
      </c>
      <c r="X113" s="9"/>
      <c r="Y113" s="9"/>
      <c r="Z113" s="9"/>
      <c r="AA113" s="9" t="str">
        <f>IF(B113="","",VLOOKUP(AD113,Varsayımlar!$B:$Q,15,0))</f>
        <v/>
      </c>
      <c r="AB113" s="9" t="str">
        <f>IF(B113="","",VLOOKUP(AD113,Varsayımlar!$B:$Q,16,0))</f>
        <v/>
      </c>
      <c r="AC113" s="9" t="str">
        <f>IF(B113="","",VLOOKUP(Sayfa2!AD104,Varsayımlar!B:S,18,0))</f>
        <v/>
      </c>
      <c r="AD113" s="9" t="str">
        <f t="shared" si="6"/>
        <v/>
      </c>
    </row>
    <row r="114" spans="1:30" x14ac:dyDescent="0.25"/>
    <row r="115" spans="1:30" x14ac:dyDescent="0.25"/>
    <row r="116" spans="1:30" x14ac:dyDescent="0.25"/>
    <row r="117" spans="1:30" x14ac:dyDescent="0.25"/>
    <row r="118" spans="1:30" x14ac:dyDescent="0.25"/>
    <row r="119" spans="1:30" x14ac:dyDescent="0.25"/>
    <row r="120" spans="1:30" x14ac:dyDescent="0.25"/>
    <row r="121" spans="1:30" x14ac:dyDescent="0.25"/>
    <row r="122" spans="1:30" x14ac:dyDescent="0.25"/>
    <row r="123" spans="1:30" x14ac:dyDescent="0.25"/>
    <row r="124" spans="1:30" x14ac:dyDescent="0.25"/>
    <row r="125" spans="1:30" x14ac:dyDescent="0.25"/>
    <row r="126" spans="1:30" x14ac:dyDescent="0.25"/>
    <row r="127" spans="1:30" x14ac:dyDescent="0.25"/>
    <row r="128" spans="1:30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20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6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2" x14ac:dyDescent="0.25"/>
    <row r="254" x14ac:dyDescent="0.25"/>
    <row r="255" x14ac:dyDescent="0.25"/>
    <row r="256" x14ac:dyDescent="0.25"/>
    <row r="257" x14ac:dyDescent="0.25"/>
    <row r="258" x14ac:dyDescent="0.25"/>
    <row r="260" x14ac:dyDescent="0.25"/>
    <row r="262" x14ac:dyDescent="0.25"/>
    <row r="263" x14ac:dyDescent="0.25"/>
    <row r="264" x14ac:dyDescent="0.25"/>
    <row r="265" x14ac:dyDescent="0.25"/>
    <row r="266" x14ac:dyDescent="0.25"/>
    <row r="268" x14ac:dyDescent="0.25"/>
    <row r="270" x14ac:dyDescent="0.25"/>
    <row r="271" x14ac:dyDescent="0.25"/>
    <row r="272" x14ac:dyDescent="0.25"/>
    <row r="273" x14ac:dyDescent="0.25"/>
    <row r="274" x14ac:dyDescent="0.25"/>
    <row r="276" x14ac:dyDescent="0.25"/>
    <row r="278" x14ac:dyDescent="0.25"/>
    <row r="279" x14ac:dyDescent="0.25"/>
    <row r="280" x14ac:dyDescent="0.25"/>
    <row r="281" x14ac:dyDescent="0.25"/>
    <row r="282" x14ac:dyDescent="0.25"/>
    <row r="284" x14ac:dyDescent="0.25"/>
    <row r="286" x14ac:dyDescent="0.25"/>
    <row r="288" x14ac:dyDescent="0.25"/>
    <row r="289" x14ac:dyDescent="0.25"/>
    <row r="290" x14ac:dyDescent="0.25"/>
    <row r="292" x14ac:dyDescent="0.25"/>
    <row r="294" x14ac:dyDescent="0.25"/>
    <row r="295" x14ac:dyDescent="0.25"/>
    <row r="296" x14ac:dyDescent="0.25"/>
    <row r="297" x14ac:dyDescent="0.25"/>
    <row r="298" x14ac:dyDescent="0.25"/>
    <row r="300" x14ac:dyDescent="0.25"/>
    <row r="302" x14ac:dyDescent="0.25"/>
    <row r="304" x14ac:dyDescent="0.25"/>
    <row r="305" x14ac:dyDescent="0.25"/>
    <row r="306" x14ac:dyDescent="0.25"/>
    <row r="308" x14ac:dyDescent="0.25"/>
    <row r="310" x14ac:dyDescent="0.25"/>
    <row r="311" x14ac:dyDescent="0.25"/>
    <row r="312" x14ac:dyDescent="0.25"/>
    <row r="313" x14ac:dyDescent="0.25"/>
    <row r="314" x14ac:dyDescent="0.25"/>
    <row r="316" x14ac:dyDescent="0.25"/>
    <row r="318" x14ac:dyDescent="0.25"/>
    <row r="320" x14ac:dyDescent="0.25"/>
    <row r="321" x14ac:dyDescent="0.25"/>
    <row r="322" x14ac:dyDescent="0.25"/>
    <row r="324" x14ac:dyDescent="0.25"/>
    <row r="326" x14ac:dyDescent="0.25"/>
    <row r="327" x14ac:dyDescent="0.25"/>
    <row r="328" x14ac:dyDescent="0.25"/>
    <row r="329" x14ac:dyDescent="0.25"/>
    <row r="330" x14ac:dyDescent="0.25"/>
    <row r="332" x14ac:dyDescent="0.25"/>
    <row r="334" x14ac:dyDescent="0.25"/>
    <row r="336" x14ac:dyDescent="0.25"/>
    <row r="338" x14ac:dyDescent="0.25"/>
    <row r="340" x14ac:dyDescent="0.25"/>
    <row r="342" x14ac:dyDescent="0.25"/>
    <row r="343" x14ac:dyDescent="0.25"/>
    <row r="344" x14ac:dyDescent="0.25"/>
    <row r="345" x14ac:dyDescent="0.25"/>
    <row r="346" x14ac:dyDescent="0.25"/>
    <row r="348" x14ac:dyDescent="0.25"/>
    <row r="350" x14ac:dyDescent="0.25"/>
    <row r="352" x14ac:dyDescent="0.25"/>
    <row r="354" x14ac:dyDescent="0.25"/>
    <row r="356" x14ac:dyDescent="0.25"/>
    <row r="358" x14ac:dyDescent="0.25"/>
    <row r="359" x14ac:dyDescent="0.25"/>
    <row r="360" x14ac:dyDescent="0.25"/>
    <row r="361" x14ac:dyDescent="0.25"/>
    <row r="362" x14ac:dyDescent="0.25"/>
    <row r="364" x14ac:dyDescent="0.25"/>
    <row r="366" x14ac:dyDescent="0.25"/>
    <row r="368" x14ac:dyDescent="0.25"/>
    <row r="370" x14ac:dyDescent="0.25"/>
    <row r="372" x14ac:dyDescent="0.25"/>
    <row r="374" x14ac:dyDescent="0.25"/>
    <row r="376" x14ac:dyDescent="0.25"/>
    <row r="378" x14ac:dyDescent="0.25"/>
    <row r="380" x14ac:dyDescent="0.25"/>
    <row r="382" x14ac:dyDescent="0.25"/>
    <row r="384" x14ac:dyDescent="0.25"/>
    <row r="386" x14ac:dyDescent="0.25"/>
    <row r="388" x14ac:dyDescent="0.25"/>
    <row r="390" x14ac:dyDescent="0.25"/>
    <row r="392" x14ac:dyDescent="0.25"/>
    <row r="394" x14ac:dyDescent="0.25"/>
    <row r="396" x14ac:dyDescent="0.25"/>
    <row r="398" x14ac:dyDescent="0.25"/>
    <row r="400" x14ac:dyDescent="0.25"/>
    <row r="402" x14ac:dyDescent="0.25"/>
    <row r="404" x14ac:dyDescent="0.25"/>
    <row r="406" x14ac:dyDescent="0.25"/>
    <row r="408" x14ac:dyDescent="0.25"/>
    <row r="410" x14ac:dyDescent="0.25"/>
    <row r="412" x14ac:dyDescent="0.25"/>
    <row r="414" x14ac:dyDescent="0.25"/>
    <row r="416" x14ac:dyDescent="0.25"/>
    <row r="418" x14ac:dyDescent="0.25"/>
    <row r="420" x14ac:dyDescent="0.25"/>
    <row r="422" x14ac:dyDescent="0.25"/>
    <row r="424" x14ac:dyDescent="0.25"/>
    <row r="426" x14ac:dyDescent="0.25"/>
    <row r="428" x14ac:dyDescent="0.25"/>
    <row r="430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4" x14ac:dyDescent="0.25"/>
    <row r="446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20" x14ac:dyDescent="0.25"/>
    <row r="1022" x14ac:dyDescent="0.25"/>
    <row r="1024" x14ac:dyDescent="0.25"/>
    <row r="1026" x14ac:dyDescent="0.25"/>
    <row r="1028" x14ac:dyDescent="0.25"/>
    <row r="1030" x14ac:dyDescent="0.25"/>
    <row r="1032" x14ac:dyDescent="0.25"/>
    <row r="1034" x14ac:dyDescent="0.25"/>
    <row r="1036" x14ac:dyDescent="0.25"/>
    <row r="1038" x14ac:dyDescent="0.25"/>
    <row r="1040" x14ac:dyDescent="0.25"/>
    <row r="1042" x14ac:dyDescent="0.25"/>
    <row r="1044" x14ac:dyDescent="0.25"/>
    <row r="1046" x14ac:dyDescent="0.25"/>
    <row r="1048" x14ac:dyDescent="0.25"/>
    <row r="1050" x14ac:dyDescent="0.25"/>
    <row r="1052" x14ac:dyDescent="0.25"/>
    <row r="1054" x14ac:dyDescent="0.25"/>
    <row r="1056" x14ac:dyDescent="0.25"/>
    <row r="1058" x14ac:dyDescent="0.25"/>
    <row r="1060" x14ac:dyDescent="0.25"/>
    <row r="1062" x14ac:dyDescent="0.25"/>
    <row r="1064" x14ac:dyDescent="0.25"/>
    <row r="1066" x14ac:dyDescent="0.25"/>
    <row r="1068" x14ac:dyDescent="0.25"/>
    <row r="1070" x14ac:dyDescent="0.25"/>
    <row r="1072" x14ac:dyDescent="0.25"/>
    <row r="1074" x14ac:dyDescent="0.25"/>
    <row r="1076" x14ac:dyDescent="0.25"/>
    <row r="1078" x14ac:dyDescent="0.25"/>
    <row r="1080" x14ac:dyDescent="0.25"/>
    <row r="1082" x14ac:dyDescent="0.25"/>
    <row r="1084" x14ac:dyDescent="0.25"/>
    <row r="1086" x14ac:dyDescent="0.25"/>
    <row r="1088" x14ac:dyDescent="0.25"/>
    <row r="1090" x14ac:dyDescent="0.25"/>
    <row r="1092" x14ac:dyDescent="0.25"/>
    <row r="1094" x14ac:dyDescent="0.25"/>
    <row r="1096" x14ac:dyDescent="0.25"/>
    <row r="1098" x14ac:dyDescent="0.25"/>
    <row r="1100" x14ac:dyDescent="0.25"/>
    <row r="1102" x14ac:dyDescent="0.25"/>
    <row r="1104" x14ac:dyDescent="0.25"/>
    <row r="1106" x14ac:dyDescent="0.25"/>
    <row r="1108" x14ac:dyDescent="0.25"/>
    <row r="1110" x14ac:dyDescent="0.25"/>
    <row r="1112" x14ac:dyDescent="0.25"/>
    <row r="1114" x14ac:dyDescent="0.25"/>
    <row r="1116" x14ac:dyDescent="0.25"/>
    <row r="1118" x14ac:dyDescent="0.25"/>
    <row r="1120" x14ac:dyDescent="0.25"/>
    <row r="1122" x14ac:dyDescent="0.25"/>
    <row r="1124" x14ac:dyDescent="0.25"/>
    <row r="1126" x14ac:dyDescent="0.25"/>
    <row r="1128" x14ac:dyDescent="0.25"/>
    <row r="1129" x14ac:dyDescent="0.25"/>
    <row r="1130" x14ac:dyDescent="0.25"/>
    <row r="1132" x14ac:dyDescent="0.25"/>
    <row r="1134" x14ac:dyDescent="0.25"/>
    <row r="1136" x14ac:dyDescent="0.25"/>
    <row r="1137" x14ac:dyDescent="0.25"/>
    <row r="1138" x14ac:dyDescent="0.25"/>
    <row r="1140" x14ac:dyDescent="0.25"/>
    <row r="1142" x14ac:dyDescent="0.25"/>
    <row r="1144" x14ac:dyDescent="0.25"/>
    <row r="1145" x14ac:dyDescent="0.25"/>
    <row r="1146" x14ac:dyDescent="0.25"/>
    <row r="1148" x14ac:dyDescent="0.25"/>
    <row r="1150" x14ac:dyDescent="0.25"/>
    <row r="1152" x14ac:dyDescent="0.25"/>
    <row r="1153" x14ac:dyDescent="0.25"/>
    <row r="1154" x14ac:dyDescent="0.25"/>
    <row r="1156" x14ac:dyDescent="0.25"/>
    <row r="1158" x14ac:dyDescent="0.25"/>
    <row r="1160" x14ac:dyDescent="0.25"/>
    <row r="1161" x14ac:dyDescent="0.25"/>
    <row r="1162" x14ac:dyDescent="0.25"/>
    <row r="1164" x14ac:dyDescent="0.25"/>
    <row r="1166" x14ac:dyDescent="0.25"/>
    <row r="1168" x14ac:dyDescent="0.25"/>
    <row r="1169" x14ac:dyDescent="0.25"/>
    <row r="1170" x14ac:dyDescent="0.25"/>
    <row r="1172" x14ac:dyDescent="0.25"/>
    <row r="1174" x14ac:dyDescent="0.25"/>
    <row r="1176" x14ac:dyDescent="0.25"/>
    <row r="1177" x14ac:dyDescent="0.25"/>
    <row r="1178" x14ac:dyDescent="0.25"/>
    <row r="1180" x14ac:dyDescent="0.25"/>
    <row r="1182" x14ac:dyDescent="0.25"/>
    <row r="1184" x14ac:dyDescent="0.25"/>
    <row r="1185" x14ac:dyDescent="0.25"/>
    <row r="1186" x14ac:dyDescent="0.25"/>
    <row r="1188" x14ac:dyDescent="0.25"/>
    <row r="1190" x14ac:dyDescent="0.25"/>
    <row r="1192" x14ac:dyDescent="0.25"/>
    <row r="1193" x14ac:dyDescent="0.25"/>
    <row r="1194" x14ac:dyDescent="0.25"/>
    <row r="1196" x14ac:dyDescent="0.25"/>
    <row r="1198" x14ac:dyDescent="0.25"/>
    <row r="1200" x14ac:dyDescent="0.25"/>
    <row r="1201" x14ac:dyDescent="0.25"/>
    <row r="1202" x14ac:dyDescent="0.25"/>
    <row r="1204" x14ac:dyDescent="0.25"/>
    <row r="1206" x14ac:dyDescent="0.25"/>
    <row r="1207" x14ac:dyDescent="0.25"/>
    <row r="1208" x14ac:dyDescent="0.25"/>
    <row r="1209" x14ac:dyDescent="0.25"/>
    <row r="1210" x14ac:dyDescent="0.25"/>
    <row r="1212" x14ac:dyDescent="0.25"/>
    <row r="1214" x14ac:dyDescent="0.25"/>
    <row r="1215" x14ac:dyDescent="0.25"/>
    <row r="1216" x14ac:dyDescent="0.25"/>
    <row r="1217" x14ac:dyDescent="0.25"/>
    <row r="1218" x14ac:dyDescent="0.25"/>
    <row r="1220" x14ac:dyDescent="0.25"/>
    <row r="1222" x14ac:dyDescent="0.25"/>
    <row r="1223" x14ac:dyDescent="0.25"/>
    <row r="1224" x14ac:dyDescent="0.25"/>
    <row r="1225" x14ac:dyDescent="0.25"/>
    <row r="1226" x14ac:dyDescent="0.25"/>
    <row r="1228" x14ac:dyDescent="0.25"/>
    <row r="1230" x14ac:dyDescent="0.25"/>
    <row r="1231" x14ac:dyDescent="0.25"/>
    <row r="1232" x14ac:dyDescent="0.25"/>
    <row r="1233" x14ac:dyDescent="0.25"/>
    <row r="1234" x14ac:dyDescent="0.25"/>
    <row r="1236" x14ac:dyDescent="0.25"/>
    <row r="1238" x14ac:dyDescent="0.25"/>
    <row r="1239" x14ac:dyDescent="0.25"/>
    <row r="1240" x14ac:dyDescent="0.25"/>
    <row r="1241" x14ac:dyDescent="0.25"/>
    <row r="1242" x14ac:dyDescent="0.25"/>
    <row r="1244" x14ac:dyDescent="0.25"/>
    <row r="1246" x14ac:dyDescent="0.25"/>
    <row r="1247" x14ac:dyDescent="0.25"/>
    <row r="1248" x14ac:dyDescent="0.25"/>
    <row r="1249" x14ac:dyDescent="0.25"/>
    <row r="1250" x14ac:dyDescent="0.25"/>
    <row r="1252" x14ac:dyDescent="0.25"/>
    <row r="1254" x14ac:dyDescent="0.25"/>
    <row r="1255" x14ac:dyDescent="0.25"/>
    <row r="1256" x14ac:dyDescent="0.25"/>
    <row r="1257" x14ac:dyDescent="0.25"/>
    <row r="1258" x14ac:dyDescent="0.25"/>
    <row r="1260" x14ac:dyDescent="0.25"/>
    <row r="1262" x14ac:dyDescent="0.25"/>
    <row r="1263" x14ac:dyDescent="0.25"/>
    <row r="1264" x14ac:dyDescent="0.25"/>
    <row r="1265" x14ac:dyDescent="0.25"/>
    <row r="1266" x14ac:dyDescent="0.25"/>
    <row r="1268" x14ac:dyDescent="0.25"/>
    <row r="1270" x14ac:dyDescent="0.25"/>
    <row r="1271" x14ac:dyDescent="0.25"/>
    <row r="1272" x14ac:dyDescent="0.25"/>
    <row r="1273" x14ac:dyDescent="0.25"/>
    <row r="1274" x14ac:dyDescent="0.25"/>
    <row r="1276" x14ac:dyDescent="0.25"/>
    <row r="1278" x14ac:dyDescent="0.25"/>
    <row r="1279" x14ac:dyDescent="0.25"/>
    <row r="1280" x14ac:dyDescent="0.25"/>
    <row r="1281" x14ac:dyDescent="0.25"/>
    <row r="1282" x14ac:dyDescent="0.25"/>
    <row r="1284" x14ac:dyDescent="0.25"/>
    <row r="1286" x14ac:dyDescent="0.25"/>
    <row r="1287" x14ac:dyDescent="0.25"/>
    <row r="1288" x14ac:dyDescent="0.25"/>
    <row r="1289" x14ac:dyDescent="0.25"/>
    <row r="1290" x14ac:dyDescent="0.25"/>
    <row r="1292" x14ac:dyDescent="0.25"/>
    <row r="1294" x14ac:dyDescent="0.25"/>
    <row r="1295" x14ac:dyDescent="0.25"/>
    <row r="1296" x14ac:dyDescent="0.25"/>
    <row r="1297" x14ac:dyDescent="0.25"/>
    <row r="1298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</sheetData>
  <mergeCells count="6">
    <mergeCell ref="A48:AB48"/>
    <mergeCell ref="A1:AB1"/>
    <mergeCell ref="A2:Z2"/>
    <mergeCell ref="A21:AB21"/>
    <mergeCell ref="A28:AB28"/>
    <mergeCell ref="B37:AB37"/>
  </mergeCells>
  <pageMargins left="0.31496062992125984" right="0.31496062992125984" top="0.35433070866141736" bottom="0.35433070866141736" header="0.31496062992125984" footer="0.31496062992125984"/>
  <pageSetup paperSize="9" scale="37" fitToHeight="2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55"/>
  <sheetViews>
    <sheetView topLeftCell="A93" zoomScale="57" zoomScaleNormal="57" workbookViewId="0">
      <selection activeCell="A62" sqref="A62:XFD118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customWidth="1"/>
    <col min="4" max="4" width="11.28515625" style="80" customWidth="1"/>
    <col min="5" max="5" width="39.5703125" style="80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8" style="8" customWidth="1"/>
    <col min="13" max="13" width="8.85546875" style="8" hidden="1" customWidth="1"/>
    <col min="14" max="14" width="9.85546875" style="8" hidden="1" customWidth="1"/>
    <col min="15" max="15" width="6.42578125" style="8" hidden="1" customWidth="1"/>
    <col min="16" max="16" width="12.85546875" style="8" hidden="1" customWidth="1"/>
    <col min="17" max="17" width="6.5703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8.85546875" style="8" bestFit="1" customWidth="1"/>
    <col min="24" max="24" width="12.7109375" style="8" bestFit="1" customWidth="1"/>
    <col min="25" max="25" width="19.140625" style="8" bestFit="1" customWidth="1"/>
    <col min="26" max="26" width="19.8554687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hidden="1" customWidth="1"/>
    <col min="32" max="32" width="14.42578125" style="8" customWidth="1"/>
    <col min="33" max="16384" width="9.140625" style="8"/>
  </cols>
  <sheetData>
    <row r="1" spans="1:32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2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46190</v>
      </c>
      <c r="AB2" s="95">
        <v>0.71527777777777779</v>
      </c>
      <c r="AC2" s="35"/>
    </row>
    <row r="3" spans="1:32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2" ht="36" customHeight="1" x14ac:dyDescent="0.25">
      <c r="A4" s="9" t="s">
        <v>29</v>
      </c>
      <c r="B4" s="77" t="s">
        <v>17</v>
      </c>
      <c r="C4" s="76">
        <f>IF(B4="","",VLOOKUP(AD4,Varsayımlar!$B:$Q,3,0))</f>
        <v>8698829380698</v>
      </c>
      <c r="D4" s="76" t="s">
        <v>478</v>
      </c>
      <c r="E4" s="119" t="s">
        <v>37</v>
      </c>
      <c r="F4" s="77" t="s">
        <v>479</v>
      </c>
      <c r="G4" s="77" t="s">
        <v>480</v>
      </c>
      <c r="H4" s="77" t="str">
        <f>IF(B4="","",VLOOKUP(AD4,Varsayımlar!$B:$Q,5,0))</f>
        <v>TORTİLLAS 25 CM 4 PCS 260G</v>
      </c>
      <c r="I4" s="77">
        <f>IF(B4="","",VLOOKUP(AD4,Varsayımlar!B:T,19,0))</f>
        <v>0</v>
      </c>
      <c r="J4" s="77" t="str">
        <f>IF(B4="","",VLOOKUP(AD4,Varsayımlar!$B:$Q,6,0))</f>
        <v>SADE</v>
      </c>
      <c r="K4" s="77">
        <v>2436</v>
      </c>
      <c r="L4" s="77"/>
      <c r="M4" s="77">
        <f t="shared" ref="M4:M20" si="0">K4/84</f>
        <v>29</v>
      </c>
      <c r="N4" s="77"/>
      <c r="O4" s="77">
        <v>13</v>
      </c>
      <c r="P4" s="77">
        <f>IF(B4="","",VLOOKUP(AD4,Varsayımlar!$B:$Q,7,0)*K4)</f>
        <v>73080</v>
      </c>
      <c r="Q4" s="77">
        <f>IF(B4="","",VLOOKUP(AD4,Varsayımlar!$B:$Q,8,0))</f>
        <v>25</v>
      </c>
      <c r="R4" s="77" t="str">
        <f>IF(B4="","",VLOOKUP(AD4,Varsayımlar!$B:$Q,9,0))</f>
        <v>SOFT</v>
      </c>
      <c r="S4" s="77">
        <f>IF(B4="","",VLOOKUP(AD4,Varsayımlar!$B:$Q,10,0))</f>
        <v>4</v>
      </c>
      <c r="T4" s="77">
        <f>IF(B4="","",VLOOKUP(AD4,Varsayımlar!$B:$Q,11,0))</f>
        <v>30</v>
      </c>
      <c r="U4" s="77">
        <f>IF(B4="","",VLOOKUP(AD4,Varsayımlar!$B:$Q,12,0))</f>
        <v>260</v>
      </c>
      <c r="V4" s="77" t="str">
        <f>IF(B4="","",VLOOKUP(AD4,Varsayımlar!$B:$Q,13,0))</f>
        <v>YURTDIŞI</v>
      </c>
      <c r="W4" s="77">
        <f>IF(B4="","",VLOOKUP(AD4,Varsayımlar!$B:$Q,14,0))</f>
        <v>6</v>
      </c>
      <c r="X4" s="78">
        <v>46186</v>
      </c>
      <c r="Y4" s="78">
        <v>46369</v>
      </c>
      <c r="Z4" s="77">
        <v>26061325</v>
      </c>
      <c r="AA4" s="77" t="str">
        <f>IF(B4="","",VLOOKUP(AD4,Varsayımlar!$B:$Q,15,0))</f>
        <v>TRİTON -SKT ATILACAK</v>
      </c>
      <c r="AB4" s="77" t="str">
        <f>IF(B4="","",VLOOKUP(AD4,Varsayımlar!$B:$Q,16,0))</f>
        <v>24-26 CM</v>
      </c>
      <c r="AC4" s="64"/>
      <c r="AD4" s="61" t="str">
        <f t="shared" ref="AD4:AD20" si="1">IF(B4="","",CONCATENATE(B4,E4))</f>
        <v>LLC TRİTONMUTLUKAL WHEAT TORTILLA</v>
      </c>
      <c r="AF4" s="8" t="s">
        <v>285</v>
      </c>
    </row>
    <row r="5" spans="1:32" ht="36" customHeight="1" x14ac:dyDescent="0.25">
      <c r="A5" s="9" t="s">
        <v>122</v>
      </c>
      <c r="B5" s="70" t="s">
        <v>17</v>
      </c>
      <c r="C5" s="71">
        <f>IF(B5="","",VLOOKUP(AD5,Varsayımlar!$B:$Q,3,0))</f>
        <v>8698829380698</v>
      </c>
      <c r="D5" s="71" t="s">
        <v>481</v>
      </c>
      <c r="E5" s="106" t="s">
        <v>37</v>
      </c>
      <c r="F5" s="70" t="s">
        <v>482</v>
      </c>
      <c r="G5" s="70" t="s">
        <v>483</v>
      </c>
      <c r="H5" s="70" t="str">
        <f>IF(B5="","",VLOOKUP(AD5,Varsayımlar!$B:$Q,5,0))</f>
        <v>TORTİLLAS 25 CM 4 PCS 260G</v>
      </c>
      <c r="I5" s="70">
        <f>IF(B5="","",VLOOKUP(AD5,Varsayımlar!B:T,19,0))</f>
        <v>0</v>
      </c>
      <c r="J5" s="70" t="str">
        <f>IF(B5="","",VLOOKUP(AD5,Varsayımlar!$B:$Q,6,0))</f>
        <v>SADE</v>
      </c>
      <c r="K5" s="70">
        <v>1344</v>
      </c>
      <c r="L5" s="70"/>
      <c r="M5" s="70">
        <f>K5/84</f>
        <v>16</v>
      </c>
      <c r="N5" s="70"/>
      <c r="O5" s="70">
        <v>16</v>
      </c>
      <c r="P5" s="70">
        <f>IF(B5="","",VLOOKUP(AD5,Varsayımlar!$B:$Q,7,0)*K5)</f>
        <v>40320</v>
      </c>
      <c r="Q5" s="70">
        <f>IF(B5="","",VLOOKUP(AD5,Varsayımlar!$B:$Q,8,0))</f>
        <v>25</v>
      </c>
      <c r="R5" s="70" t="str">
        <f>IF(B5="","",VLOOKUP(AD5,Varsayımlar!$B:$Q,9,0))</f>
        <v>SOFT</v>
      </c>
      <c r="S5" s="70">
        <f>IF(B5="","",VLOOKUP(AD5,Varsayımlar!$B:$Q,10,0))</f>
        <v>4</v>
      </c>
      <c r="T5" s="70">
        <f>IF(B5="","",VLOOKUP(AD5,Varsayımlar!$B:$Q,11,0))</f>
        <v>30</v>
      </c>
      <c r="U5" s="70">
        <f>IF(B5="","",VLOOKUP(AD5,Varsayımlar!$B:$Q,12,0))</f>
        <v>260</v>
      </c>
      <c r="V5" s="70" t="str">
        <f>IF(B5="","",VLOOKUP(AD5,Varsayımlar!$B:$Q,13,0))</f>
        <v>YURTDIŞI</v>
      </c>
      <c r="W5" s="70">
        <f>IF(B5="","",VLOOKUP(AD5,Varsayımlar!$B:$Q,14,0))</f>
        <v>6</v>
      </c>
      <c r="X5" s="73">
        <v>46188</v>
      </c>
      <c r="Y5" s="73">
        <v>46371</v>
      </c>
      <c r="Z5" s="70">
        <v>26061525</v>
      </c>
      <c r="AA5" s="70" t="str">
        <f>IF(B5="","",VLOOKUP(AD5,Varsayımlar!$B:$Q,15,0))</f>
        <v>TRİTON -SKT ATILACAK</v>
      </c>
      <c r="AB5" s="70" t="str">
        <f>IF(B5="","",VLOOKUP(AD5,Varsayımlar!$B:$Q,16,0))</f>
        <v>24-26 CM</v>
      </c>
      <c r="AC5" s="64"/>
      <c r="AD5" s="61" t="str">
        <f>IF(B5="","",CONCATENATE(B5,E5))</f>
        <v>LLC TRİTONMUTLUKAL WHEAT TORTILLA</v>
      </c>
    </row>
    <row r="6" spans="1:32" ht="36" customHeight="1" x14ac:dyDescent="0.25">
      <c r="A6" s="9" t="s">
        <v>123</v>
      </c>
      <c r="B6" s="115" t="s">
        <v>17</v>
      </c>
      <c r="C6" s="116">
        <f>IF(B6="","",VLOOKUP(AD6,Varsayımlar!$B:$Q,3,0))</f>
        <v>8698829380698</v>
      </c>
      <c r="D6" s="116" t="s">
        <v>490</v>
      </c>
      <c r="E6" s="117" t="s">
        <v>37</v>
      </c>
      <c r="F6" s="115" t="s">
        <v>491</v>
      </c>
      <c r="G6" s="115" t="s">
        <v>492</v>
      </c>
      <c r="H6" s="115" t="str">
        <f>IF(B6="","",VLOOKUP(AD6,Varsayımlar!$B:$Q,5,0))</f>
        <v>TORTİLLAS 25 CM 4 PCS 260G</v>
      </c>
      <c r="I6" s="115">
        <f>IF(B6="","",VLOOKUP(AD6,Varsayımlar!B:T,19,0))</f>
        <v>0</v>
      </c>
      <c r="J6" s="115" t="str">
        <f>IF(B6="","",VLOOKUP(AD6,Varsayımlar!$B:$Q,6,0))</f>
        <v>SADE</v>
      </c>
      <c r="K6" s="115">
        <v>588</v>
      </c>
      <c r="L6" s="115"/>
      <c r="M6" s="115">
        <f>K6/84</f>
        <v>7</v>
      </c>
      <c r="N6" s="115"/>
      <c r="O6" s="115">
        <v>7</v>
      </c>
      <c r="P6" s="115">
        <f>IF(B6="","",VLOOKUP(AD6,Varsayımlar!$B:$Q,7,0)*K6)</f>
        <v>17640</v>
      </c>
      <c r="Q6" s="115">
        <f>IF(B6="","",VLOOKUP(AD6,Varsayımlar!$B:$Q,8,0))</f>
        <v>25</v>
      </c>
      <c r="R6" s="115" t="str">
        <f>IF(B6="","",VLOOKUP(AD6,Varsayımlar!$B:$Q,9,0))</f>
        <v>SOFT</v>
      </c>
      <c r="S6" s="115">
        <f>IF(B6="","",VLOOKUP(AD6,Varsayımlar!$B:$Q,10,0))</f>
        <v>4</v>
      </c>
      <c r="T6" s="115">
        <f>IF(B6="","",VLOOKUP(AD6,Varsayımlar!$B:$Q,11,0))</f>
        <v>30</v>
      </c>
      <c r="U6" s="115">
        <f>IF(B6="","",VLOOKUP(AD6,Varsayımlar!$B:$Q,12,0))</f>
        <v>260</v>
      </c>
      <c r="V6" s="115" t="str">
        <f>IF(B6="","",VLOOKUP(AD6,Varsayımlar!$B:$Q,13,0))</f>
        <v>YURTDIŞI</v>
      </c>
      <c r="W6" s="115">
        <f>IF(B6="","",VLOOKUP(AD6,Varsayımlar!$B:$Q,14,0))</f>
        <v>6</v>
      </c>
      <c r="X6" s="118">
        <v>46190</v>
      </c>
      <c r="Y6" s="118">
        <v>46373</v>
      </c>
      <c r="Z6" s="115">
        <v>26061725</v>
      </c>
      <c r="AA6" s="115" t="str">
        <f>IF(B6="","",VLOOKUP(AD6,Varsayımlar!$B:$Q,15,0))</f>
        <v>TRİTON -SKT ATILACAK</v>
      </c>
      <c r="AB6" s="115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2" ht="36" customHeight="1" x14ac:dyDescent="0.25">
      <c r="A7" s="9" t="s">
        <v>124</v>
      </c>
      <c r="B7" s="115" t="s">
        <v>17</v>
      </c>
      <c r="C7" s="116">
        <f>IF(B7="","",VLOOKUP(AD7,Varsayımlar!$B:$Q,3,0))</f>
        <v>8698829380698</v>
      </c>
      <c r="D7" s="116" t="s">
        <v>490</v>
      </c>
      <c r="E7" s="117" t="s">
        <v>37</v>
      </c>
      <c r="F7" s="115" t="s">
        <v>491</v>
      </c>
      <c r="G7" s="115" t="s">
        <v>493</v>
      </c>
      <c r="H7" s="115" t="str">
        <f>IF(B7="","",VLOOKUP(AD7,Varsayımlar!$B:$Q,5,0))</f>
        <v>TORTİLLAS 25 CM 4 PCS 260G</v>
      </c>
      <c r="I7" s="115">
        <f>IF(B7="","",VLOOKUP(AD7,Varsayımlar!B:T,19,0))</f>
        <v>0</v>
      </c>
      <c r="J7" s="115" t="str">
        <f>IF(B7="","",VLOOKUP(AD7,Varsayımlar!$B:$Q,6,0))</f>
        <v>SADE</v>
      </c>
      <c r="K7" s="115">
        <v>1848</v>
      </c>
      <c r="L7" s="115"/>
      <c r="M7" s="115">
        <f>K7/84</f>
        <v>22</v>
      </c>
      <c r="N7" s="115"/>
      <c r="O7" s="115">
        <v>22</v>
      </c>
      <c r="P7" s="115">
        <f>IF(B7="","",VLOOKUP(AD7,Varsayımlar!$B:$Q,7,0)*K7)</f>
        <v>55440</v>
      </c>
      <c r="Q7" s="115">
        <f>IF(B7="","",VLOOKUP(AD7,Varsayımlar!$B:$Q,8,0))</f>
        <v>25</v>
      </c>
      <c r="R7" s="115" t="str">
        <f>IF(B7="","",VLOOKUP(AD7,Varsayımlar!$B:$Q,9,0))</f>
        <v>SOFT</v>
      </c>
      <c r="S7" s="115">
        <f>IF(B7="","",VLOOKUP(AD7,Varsayımlar!$B:$Q,10,0))</f>
        <v>4</v>
      </c>
      <c r="T7" s="115">
        <f>IF(B7="","",VLOOKUP(AD7,Varsayımlar!$B:$Q,11,0))</f>
        <v>30</v>
      </c>
      <c r="U7" s="115">
        <f>IF(B7="","",VLOOKUP(AD7,Varsayımlar!$B:$Q,12,0))</f>
        <v>260</v>
      </c>
      <c r="V7" s="115" t="str">
        <f>IF(B7="","",VLOOKUP(AD7,Varsayımlar!$B:$Q,13,0))</f>
        <v>YURTDIŞI</v>
      </c>
      <c r="W7" s="115">
        <f>IF(B7="","",VLOOKUP(AD7,Varsayımlar!$B:$Q,14,0))</f>
        <v>6</v>
      </c>
      <c r="X7" s="118">
        <v>46190</v>
      </c>
      <c r="Y7" s="118">
        <v>46373</v>
      </c>
      <c r="Z7" s="115">
        <v>26061725</v>
      </c>
      <c r="AA7" s="115" t="str">
        <f>IF(B7="","",VLOOKUP(AD7,Varsayımlar!$B:$Q,15,0))</f>
        <v>TRİTON -SKT ATILACAK</v>
      </c>
      <c r="AB7" s="115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2" ht="36" customHeight="1" x14ac:dyDescent="0.25">
      <c r="A8" s="9" t="s">
        <v>125</v>
      </c>
      <c r="B8" s="120" t="s">
        <v>17</v>
      </c>
      <c r="C8" s="121">
        <f>IF(B8="","",VLOOKUP(AD8,Varsayımlar!$B:$Q,3,0))</f>
        <v>8698829380698</v>
      </c>
      <c r="D8" s="121" t="s">
        <v>494</v>
      </c>
      <c r="E8" s="122" t="s">
        <v>37</v>
      </c>
      <c r="F8" s="120" t="s">
        <v>495</v>
      </c>
      <c r="G8" s="120" t="s">
        <v>496</v>
      </c>
      <c r="H8" s="120" t="str">
        <f>IF(B8="","",VLOOKUP(AD8,Varsayımlar!$B:$Q,5,0))</f>
        <v>TORTİLLAS 25 CM 4 PCS 260G</v>
      </c>
      <c r="I8" s="120">
        <f>IF(B8="","",VLOOKUP(AD8,Varsayımlar!B:T,19,0))</f>
        <v>0</v>
      </c>
      <c r="J8" s="120" t="str">
        <f>IF(B8="","",VLOOKUP(AD8,Varsayımlar!$B:$Q,6,0))</f>
        <v>SADE</v>
      </c>
      <c r="K8" s="120">
        <v>1428</v>
      </c>
      <c r="L8" s="120"/>
      <c r="M8" s="120">
        <f t="shared" si="0"/>
        <v>17</v>
      </c>
      <c r="N8" s="120"/>
      <c r="O8" s="120">
        <v>15</v>
      </c>
      <c r="P8" s="120">
        <f>IF(B8="","",VLOOKUP(AD8,Varsayımlar!$B:$Q,7,0)*K8)</f>
        <v>42840</v>
      </c>
      <c r="Q8" s="120">
        <f>IF(B8="","",VLOOKUP(AD8,Varsayımlar!$B:$Q,8,0))</f>
        <v>25</v>
      </c>
      <c r="R8" s="120" t="str">
        <f>IF(B8="","",VLOOKUP(AD8,Varsayımlar!$B:$Q,9,0))</f>
        <v>SOFT</v>
      </c>
      <c r="S8" s="120">
        <f>IF(B8="","",VLOOKUP(AD8,Varsayımlar!$B:$Q,10,0))</f>
        <v>4</v>
      </c>
      <c r="T8" s="120">
        <f>IF(B8="","",VLOOKUP(AD8,Varsayımlar!$B:$Q,11,0))</f>
        <v>30</v>
      </c>
      <c r="U8" s="120">
        <f>IF(B8="","",VLOOKUP(AD8,Varsayımlar!$B:$Q,12,0))</f>
        <v>260</v>
      </c>
      <c r="V8" s="120" t="str">
        <f>IF(B8="","",VLOOKUP(AD8,Varsayımlar!$B:$Q,13,0))</f>
        <v>YURTDIŞI</v>
      </c>
      <c r="W8" s="120">
        <f>IF(B8="","",VLOOKUP(AD8,Varsayımlar!$B:$Q,14,0))</f>
        <v>6</v>
      </c>
      <c r="X8" s="123">
        <v>46191</v>
      </c>
      <c r="Y8" s="123">
        <v>46374</v>
      </c>
      <c r="Z8" s="120">
        <v>26061825</v>
      </c>
      <c r="AA8" s="120" t="str">
        <f>IF(B8="","",VLOOKUP(AD8,Varsayımlar!$B:$Q,15,0))</f>
        <v>TRİTON -SKT ATILACAK</v>
      </c>
      <c r="AB8" s="120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2" ht="36" customHeight="1" x14ac:dyDescent="0.25">
      <c r="A9" s="9" t="s">
        <v>126</v>
      </c>
      <c r="B9" s="120" t="s">
        <v>17</v>
      </c>
      <c r="C9" s="121">
        <f>IF(B9="","",VLOOKUP(AD9,Varsayımlar!$B:$Q,3,0))</f>
        <v>8698829380698</v>
      </c>
      <c r="D9" s="121" t="s">
        <v>494</v>
      </c>
      <c r="E9" s="122" t="s">
        <v>37</v>
      </c>
      <c r="F9" s="120" t="s">
        <v>495</v>
      </c>
      <c r="G9" s="120" t="s">
        <v>497</v>
      </c>
      <c r="H9" s="120" t="str">
        <f>IF(B9="","",VLOOKUP(AD9,Varsayımlar!$B:$Q,5,0))</f>
        <v>TORTİLLAS 25 CM 4 PCS 260G</v>
      </c>
      <c r="I9" s="120">
        <f>IF(B9="","",VLOOKUP(AD9,Varsayımlar!B:T,19,0))</f>
        <v>0</v>
      </c>
      <c r="J9" s="120" t="str">
        <f>IF(B9="","",VLOOKUP(AD9,Varsayımlar!$B:$Q,6,0))</f>
        <v>SADE</v>
      </c>
      <c r="K9" s="120">
        <v>1008</v>
      </c>
      <c r="L9" s="120"/>
      <c r="M9" s="120">
        <f t="shared" si="0"/>
        <v>12</v>
      </c>
      <c r="N9" s="120"/>
      <c r="O9" s="120">
        <v>10</v>
      </c>
      <c r="P9" s="120">
        <f>IF(B9="","",VLOOKUP(AD9,Varsayımlar!$B:$Q,7,0)*K9)</f>
        <v>30240</v>
      </c>
      <c r="Q9" s="120">
        <f>IF(B9="","",VLOOKUP(AD9,Varsayımlar!$B:$Q,8,0))</f>
        <v>25</v>
      </c>
      <c r="R9" s="120" t="str">
        <f>IF(B9="","",VLOOKUP(AD9,Varsayımlar!$B:$Q,9,0))</f>
        <v>SOFT</v>
      </c>
      <c r="S9" s="120">
        <f>IF(B9="","",VLOOKUP(AD9,Varsayımlar!$B:$Q,10,0))</f>
        <v>4</v>
      </c>
      <c r="T9" s="120">
        <f>IF(B9="","",VLOOKUP(AD9,Varsayımlar!$B:$Q,11,0))</f>
        <v>30</v>
      </c>
      <c r="U9" s="120">
        <f>IF(B9="","",VLOOKUP(AD9,Varsayımlar!$B:$Q,12,0))</f>
        <v>260</v>
      </c>
      <c r="V9" s="120" t="str">
        <f>IF(B9="","",VLOOKUP(AD9,Varsayımlar!$B:$Q,13,0))</f>
        <v>YURTDIŞI</v>
      </c>
      <c r="W9" s="120">
        <f>IF(B9="","",VLOOKUP(AD9,Varsayımlar!$B:$Q,14,0))</f>
        <v>6</v>
      </c>
      <c r="X9" s="123">
        <v>46191</v>
      </c>
      <c r="Y9" s="123">
        <v>46374</v>
      </c>
      <c r="Z9" s="120">
        <v>26061825</v>
      </c>
      <c r="AA9" s="120" t="str">
        <f>IF(B9="","",VLOOKUP(AD9,Varsayımlar!$B:$Q,15,0))</f>
        <v>TRİTON -SKT ATILACAK</v>
      </c>
      <c r="AB9" s="120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2" ht="36" hidden="1" customHeight="1" x14ac:dyDescent="0.25">
      <c r="A10" s="9" t="s">
        <v>127</v>
      </c>
      <c r="B10" s="70" t="s">
        <v>17</v>
      </c>
      <c r="C10" s="71">
        <f>IF(B10="","",VLOOKUP(AD10,Varsayımlar!$B:$Q,3,0))</f>
        <v>8698829380698</v>
      </c>
      <c r="D10" s="71" t="s">
        <v>498</v>
      </c>
      <c r="E10" s="106" t="s">
        <v>37</v>
      </c>
      <c r="F10" s="70" t="s">
        <v>499</v>
      </c>
      <c r="G10" s="70" t="s">
        <v>500</v>
      </c>
      <c r="H10" s="70" t="str">
        <f>IF(B10="","",VLOOKUP(AD10,Varsayımlar!$B:$Q,5,0))</f>
        <v>TORTİLLAS 25 CM 4 PCS 260G</v>
      </c>
      <c r="I10" s="70">
        <f>IF(B10="","",VLOOKUP(AD10,Varsayımlar!B:T,19,0))</f>
        <v>0</v>
      </c>
      <c r="J10" s="70" t="str">
        <f>IF(B10="","",VLOOKUP(AD10,Varsayımlar!$B:$Q,6,0))</f>
        <v>SADE</v>
      </c>
      <c r="K10" s="70">
        <v>1512</v>
      </c>
      <c r="L10" s="70"/>
      <c r="M10" s="70">
        <f t="shared" si="0"/>
        <v>18</v>
      </c>
      <c r="N10" s="70"/>
      <c r="O10" s="70">
        <v>15</v>
      </c>
      <c r="P10" s="70">
        <f>IF(B10="","",VLOOKUP(AD10,Varsayımlar!$B:$Q,7,0)*K10)</f>
        <v>45360</v>
      </c>
      <c r="Q10" s="70">
        <f>IF(B10="","",VLOOKUP(AD10,Varsayımlar!$B:$Q,8,0))</f>
        <v>25</v>
      </c>
      <c r="R10" s="70" t="str">
        <f>IF(B10="","",VLOOKUP(AD10,Varsayımlar!$B:$Q,9,0))</f>
        <v>SOFT</v>
      </c>
      <c r="S10" s="70">
        <f>IF(B10="","",VLOOKUP(AD10,Varsayımlar!$B:$Q,10,0))</f>
        <v>4</v>
      </c>
      <c r="T10" s="70">
        <f>IF(B10="","",VLOOKUP(AD10,Varsayımlar!$B:$Q,11,0))</f>
        <v>30</v>
      </c>
      <c r="U10" s="70">
        <f>IF(B10="","",VLOOKUP(AD10,Varsayımlar!$B:$Q,12,0))</f>
        <v>260</v>
      </c>
      <c r="V10" s="70" t="str">
        <f>IF(B10="","",VLOOKUP(AD10,Varsayımlar!$B:$Q,13,0))</f>
        <v>YURTDIŞI</v>
      </c>
      <c r="W10" s="70">
        <f>IF(B10="","",VLOOKUP(AD10,Varsayımlar!$B:$Q,14,0))</f>
        <v>6</v>
      </c>
      <c r="X10" s="73">
        <v>46192</v>
      </c>
      <c r="Y10" s="73">
        <v>46375</v>
      </c>
      <c r="Z10" s="70">
        <v>26061925</v>
      </c>
      <c r="AA10" s="70" t="str">
        <f>IF(B10="","",VLOOKUP(AD10,Varsayımlar!$B:$Q,15,0))</f>
        <v>TRİTON -SKT ATILACAK</v>
      </c>
      <c r="AB10" s="70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2" ht="36" hidden="1" customHeight="1" x14ac:dyDescent="0.25">
      <c r="A11" s="9" t="s">
        <v>128</v>
      </c>
      <c r="B11" s="70" t="s">
        <v>17</v>
      </c>
      <c r="C11" s="71">
        <f>IF(B11="","",VLOOKUP(AD11,Varsayımlar!$B:$Q,3,0))</f>
        <v>8698829380698</v>
      </c>
      <c r="D11" s="71" t="s">
        <v>498</v>
      </c>
      <c r="E11" s="106" t="s">
        <v>37</v>
      </c>
      <c r="F11" s="70" t="s">
        <v>499</v>
      </c>
      <c r="G11" s="70" t="s">
        <v>501</v>
      </c>
      <c r="H11" s="70" t="str">
        <f>IF(B11="","",VLOOKUP(AD11,Varsayımlar!$B:$Q,5,0))</f>
        <v>TORTİLLAS 25 CM 4 PCS 260G</v>
      </c>
      <c r="I11" s="70">
        <f>IF(B11="","",VLOOKUP(AD11,Varsayımlar!B:T,19,0))</f>
        <v>0</v>
      </c>
      <c r="J11" s="70" t="str">
        <f>IF(B11="","",VLOOKUP(AD11,Varsayımlar!$B:$Q,6,0))</f>
        <v>SADE</v>
      </c>
      <c r="K11" s="70">
        <v>924</v>
      </c>
      <c r="L11" s="70"/>
      <c r="M11" s="70">
        <f t="shared" si="0"/>
        <v>11</v>
      </c>
      <c r="N11" s="70"/>
      <c r="O11" s="70">
        <v>10</v>
      </c>
      <c r="P11" s="70">
        <f>IF(B11="","",VLOOKUP(AD11,Varsayımlar!$B:$Q,7,0)*K11)</f>
        <v>27720</v>
      </c>
      <c r="Q11" s="70">
        <f>IF(B11="","",VLOOKUP(AD11,Varsayımlar!$B:$Q,8,0))</f>
        <v>25</v>
      </c>
      <c r="R11" s="70" t="str">
        <f>IF(B11="","",VLOOKUP(AD11,Varsayımlar!$B:$Q,9,0))</f>
        <v>SOFT</v>
      </c>
      <c r="S11" s="70">
        <f>IF(B11="","",VLOOKUP(AD11,Varsayımlar!$B:$Q,10,0))</f>
        <v>4</v>
      </c>
      <c r="T11" s="70">
        <f>IF(B11="","",VLOOKUP(AD11,Varsayımlar!$B:$Q,11,0))</f>
        <v>30</v>
      </c>
      <c r="U11" s="70">
        <f>IF(B11="","",VLOOKUP(AD11,Varsayımlar!$B:$Q,12,0))</f>
        <v>260</v>
      </c>
      <c r="V11" s="70" t="str">
        <f>IF(B11="","",VLOOKUP(AD11,Varsayımlar!$B:$Q,13,0))</f>
        <v>YURTDIŞI</v>
      </c>
      <c r="W11" s="70">
        <f>IF(B11="","",VLOOKUP(AD11,Varsayımlar!$B:$Q,14,0))</f>
        <v>6</v>
      </c>
      <c r="X11" s="73">
        <v>46192</v>
      </c>
      <c r="Y11" s="73">
        <v>46375</v>
      </c>
      <c r="Z11" s="70">
        <v>26061925</v>
      </c>
      <c r="AA11" s="70" t="str">
        <f>IF(B11="","",VLOOKUP(AD11,Varsayımlar!$B:$Q,15,0))</f>
        <v>TRİTON -SKT ATILACAK</v>
      </c>
      <c r="AB11" s="70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2" ht="36" hidden="1" customHeight="1" x14ac:dyDescent="0.25">
      <c r="A12" s="9" t="s">
        <v>129</v>
      </c>
      <c r="B12" s="111" t="s">
        <v>17</v>
      </c>
      <c r="C12" s="112">
        <f>IF(B12="","",VLOOKUP(AD12,Varsayımlar!$B:$Q,3,0))</f>
        <v>8698829380698</v>
      </c>
      <c r="D12" s="112" t="s">
        <v>506</v>
      </c>
      <c r="E12" s="113" t="s">
        <v>37</v>
      </c>
      <c r="F12" s="111" t="s">
        <v>507</v>
      </c>
      <c r="G12" s="111" t="s">
        <v>508</v>
      </c>
      <c r="H12" s="111" t="str">
        <f>IF(B12="","",VLOOKUP(AD12,Varsayımlar!$B:$Q,5,0))</f>
        <v>TORTİLLAS 25 CM 4 PCS 260G</v>
      </c>
      <c r="I12" s="111">
        <f>IF(B12="","",VLOOKUP(AD12,Varsayımlar!B:T,19,0))</f>
        <v>0</v>
      </c>
      <c r="J12" s="111" t="str">
        <f>IF(B12="","",VLOOKUP(AD12,Varsayımlar!$B:$Q,6,0))</f>
        <v>SADE</v>
      </c>
      <c r="K12" s="111">
        <v>2436</v>
      </c>
      <c r="L12" s="111"/>
      <c r="M12" s="111">
        <f t="shared" si="0"/>
        <v>29</v>
      </c>
      <c r="N12" s="111"/>
      <c r="O12" s="111">
        <v>27</v>
      </c>
      <c r="P12" s="111">
        <f>IF(B12="","",VLOOKUP(AD12,Varsayımlar!$B:$Q,7,0)*K12)</f>
        <v>73080</v>
      </c>
      <c r="Q12" s="111">
        <f>IF(B12="","",VLOOKUP(AD12,Varsayımlar!$B:$Q,8,0))</f>
        <v>25</v>
      </c>
      <c r="R12" s="111" t="str">
        <f>IF(B12="","",VLOOKUP(AD12,Varsayımlar!$B:$Q,9,0))</f>
        <v>SOFT</v>
      </c>
      <c r="S12" s="111">
        <f>IF(B12="","",VLOOKUP(AD12,Varsayımlar!$B:$Q,10,0))</f>
        <v>4</v>
      </c>
      <c r="T12" s="111">
        <f>IF(B12="","",VLOOKUP(AD12,Varsayımlar!$B:$Q,11,0))</f>
        <v>30</v>
      </c>
      <c r="U12" s="111">
        <f>IF(B12="","",VLOOKUP(AD12,Varsayımlar!$B:$Q,12,0))</f>
        <v>260</v>
      </c>
      <c r="V12" s="111" t="str">
        <f>IF(B12="","",VLOOKUP(AD12,Varsayımlar!$B:$Q,13,0))</f>
        <v>YURTDIŞI</v>
      </c>
      <c r="W12" s="111">
        <f>IF(B12="","",VLOOKUP(AD12,Varsayımlar!$B:$Q,14,0))</f>
        <v>6</v>
      </c>
      <c r="X12" s="114">
        <v>46196</v>
      </c>
      <c r="Y12" s="114">
        <v>46379</v>
      </c>
      <c r="Z12" s="111">
        <v>26062325</v>
      </c>
      <c r="AA12" s="111" t="str">
        <f>IF(B12="","",VLOOKUP(AD12,Varsayımlar!$B:$Q,15,0))</f>
        <v>TRİTON -SKT ATILACAK</v>
      </c>
      <c r="AB12" s="111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2" ht="36" hidden="1" customHeight="1" x14ac:dyDescent="0.25">
      <c r="A13" s="9" t="s">
        <v>130</v>
      </c>
      <c r="B13" s="107" t="s">
        <v>17</v>
      </c>
      <c r="C13" s="108">
        <f>IF(B13="","",VLOOKUP(AD13,Varsayımlar!$B:$Q,3,0))</f>
        <v>8698829380698</v>
      </c>
      <c r="D13" s="108" t="s">
        <v>509</v>
      </c>
      <c r="E13" s="109" t="s">
        <v>37</v>
      </c>
      <c r="F13" s="107" t="s">
        <v>510</v>
      </c>
      <c r="G13" s="107" t="s">
        <v>511</v>
      </c>
      <c r="H13" s="107" t="str">
        <f>IF(B13="","",VLOOKUP(AD13,Varsayımlar!$B:$Q,5,0))</f>
        <v>TORTİLLAS 25 CM 4 PCS 260G</v>
      </c>
      <c r="I13" s="107">
        <f>IF(B13="","",VLOOKUP(AD13,Varsayımlar!B:T,19,0))</f>
        <v>0</v>
      </c>
      <c r="J13" s="107" t="str">
        <f>IF(B13="","",VLOOKUP(AD13,Varsayımlar!$B:$Q,6,0))</f>
        <v>SADE</v>
      </c>
      <c r="K13" s="107">
        <v>1428</v>
      </c>
      <c r="L13" s="107"/>
      <c r="M13" s="107">
        <f t="shared" si="0"/>
        <v>17</v>
      </c>
      <c r="N13" s="107"/>
      <c r="O13" s="107">
        <v>16</v>
      </c>
      <c r="P13" s="107">
        <f>IF(B13="","",VLOOKUP(AD13,Varsayımlar!$B:$Q,7,0)*K13)</f>
        <v>42840</v>
      </c>
      <c r="Q13" s="107">
        <f>IF(B13="","",VLOOKUP(AD13,Varsayımlar!$B:$Q,8,0))</f>
        <v>25</v>
      </c>
      <c r="R13" s="107" t="str">
        <f>IF(B13="","",VLOOKUP(AD13,Varsayımlar!$B:$Q,9,0))</f>
        <v>SOFT</v>
      </c>
      <c r="S13" s="107">
        <f>IF(B13="","",VLOOKUP(AD13,Varsayımlar!$B:$Q,10,0))</f>
        <v>4</v>
      </c>
      <c r="T13" s="107">
        <f>IF(B13="","",VLOOKUP(AD13,Varsayımlar!$B:$Q,11,0))</f>
        <v>30</v>
      </c>
      <c r="U13" s="107">
        <f>IF(B13="","",VLOOKUP(AD13,Varsayımlar!$B:$Q,12,0))</f>
        <v>260</v>
      </c>
      <c r="V13" s="107" t="str">
        <f>IF(B13="","",VLOOKUP(AD13,Varsayımlar!$B:$Q,13,0))</f>
        <v>YURTDIŞI</v>
      </c>
      <c r="W13" s="107">
        <f>IF(B13="","",VLOOKUP(AD13,Varsayımlar!$B:$Q,14,0))</f>
        <v>6</v>
      </c>
      <c r="X13" s="110">
        <v>46197</v>
      </c>
      <c r="Y13" s="110">
        <v>46380</v>
      </c>
      <c r="Z13" s="107">
        <v>26062425</v>
      </c>
      <c r="AA13" s="107" t="str">
        <f>IF(B13="","",VLOOKUP(AD13,Varsayımlar!$B:$Q,15,0))</f>
        <v>TRİTON -SKT ATILACAK</v>
      </c>
      <c r="AB13" s="107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2" ht="36" hidden="1" customHeight="1" x14ac:dyDescent="0.25">
      <c r="A14" s="9" t="s">
        <v>131</v>
      </c>
      <c r="B14" s="107" t="s">
        <v>17</v>
      </c>
      <c r="C14" s="108">
        <f>IF(B14="","",VLOOKUP(AD14,Varsayımlar!$B:$Q,3,0))</f>
        <v>8698829380698</v>
      </c>
      <c r="D14" s="108" t="s">
        <v>509</v>
      </c>
      <c r="E14" s="109" t="s">
        <v>37</v>
      </c>
      <c r="F14" s="107" t="s">
        <v>510</v>
      </c>
      <c r="G14" s="107" t="s">
        <v>512</v>
      </c>
      <c r="H14" s="107" t="str">
        <f>IF(B14="","",VLOOKUP(AD14,Varsayımlar!$B:$Q,5,0))</f>
        <v>TORTİLLAS 25 CM 4 PCS 260G</v>
      </c>
      <c r="I14" s="107">
        <f>IF(B14="","",VLOOKUP(AD14,Varsayımlar!B:T,19,0))</f>
        <v>0</v>
      </c>
      <c r="J14" s="107" t="str">
        <f>IF(B14="","",VLOOKUP(AD14,Varsayımlar!$B:$Q,6,0))</f>
        <v>SADE</v>
      </c>
      <c r="K14" s="107">
        <v>1008</v>
      </c>
      <c r="L14" s="107"/>
      <c r="M14" s="107">
        <f t="shared" si="0"/>
        <v>12</v>
      </c>
      <c r="N14" s="107"/>
      <c r="O14" s="107">
        <v>12</v>
      </c>
      <c r="P14" s="107">
        <f>IF(B14="","",VLOOKUP(AD14,Varsayımlar!$B:$Q,7,0)*K14)</f>
        <v>30240</v>
      </c>
      <c r="Q14" s="107">
        <f>IF(B14="","",VLOOKUP(AD14,Varsayımlar!$B:$Q,8,0))</f>
        <v>25</v>
      </c>
      <c r="R14" s="107" t="str">
        <f>IF(B14="","",VLOOKUP(AD14,Varsayımlar!$B:$Q,9,0))</f>
        <v>SOFT</v>
      </c>
      <c r="S14" s="107">
        <f>IF(B14="","",VLOOKUP(AD14,Varsayımlar!$B:$Q,10,0))</f>
        <v>4</v>
      </c>
      <c r="T14" s="107">
        <f>IF(B14="","",VLOOKUP(AD14,Varsayımlar!$B:$Q,11,0))</f>
        <v>30</v>
      </c>
      <c r="U14" s="107">
        <f>IF(B14="","",VLOOKUP(AD14,Varsayımlar!$B:$Q,12,0))</f>
        <v>260</v>
      </c>
      <c r="V14" s="107" t="str">
        <f>IF(B14="","",VLOOKUP(AD14,Varsayımlar!$B:$Q,13,0))</f>
        <v>YURTDIŞI</v>
      </c>
      <c r="W14" s="107">
        <f>IF(B14="","",VLOOKUP(AD14,Varsayımlar!$B:$Q,14,0))</f>
        <v>6</v>
      </c>
      <c r="X14" s="110">
        <v>46197</v>
      </c>
      <c r="Y14" s="110">
        <v>46380</v>
      </c>
      <c r="Z14" s="107">
        <v>26062425</v>
      </c>
      <c r="AA14" s="107" t="str">
        <f>IF(B14="","",VLOOKUP(AD14,Varsayımlar!$B:$Q,15,0))</f>
        <v>TRİTON -SKT ATILACAK</v>
      </c>
      <c r="AB14" s="107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2" ht="36" hidden="1" customHeight="1" x14ac:dyDescent="0.25">
      <c r="A15" s="9" t="s">
        <v>132</v>
      </c>
      <c r="B15" s="115" t="s">
        <v>17</v>
      </c>
      <c r="C15" s="116">
        <f>IF(B15="","",VLOOKUP(AD15,Varsayımlar!$B:$Q,3,0))</f>
        <v>8698829380698</v>
      </c>
      <c r="D15" s="116" t="s">
        <v>517</v>
      </c>
      <c r="E15" s="117" t="s">
        <v>37</v>
      </c>
      <c r="F15" s="115" t="s">
        <v>518</v>
      </c>
      <c r="G15" s="115" t="s">
        <v>519</v>
      </c>
      <c r="H15" s="115" t="str">
        <f>IF(B15="","",VLOOKUP(AD15,Varsayımlar!$B:$Q,5,0))</f>
        <v>TORTİLLAS 25 CM 4 PCS 260G</v>
      </c>
      <c r="I15" s="115">
        <f>IF(B15="","",VLOOKUP(AD15,Varsayımlar!B:T,19,0))</f>
        <v>0</v>
      </c>
      <c r="J15" s="115" t="str">
        <f>IF(B15="","",VLOOKUP(AD15,Varsayımlar!$B:$Q,6,0))</f>
        <v>SADE</v>
      </c>
      <c r="K15" s="115">
        <v>1260</v>
      </c>
      <c r="L15" s="115"/>
      <c r="M15" s="115">
        <f t="shared" si="0"/>
        <v>15</v>
      </c>
      <c r="N15" s="115"/>
      <c r="O15" s="115">
        <v>14</v>
      </c>
      <c r="P15" s="115">
        <f>IF(B15="","",VLOOKUP(AD15,Varsayımlar!$B:$Q,7,0)*K15)</f>
        <v>37800</v>
      </c>
      <c r="Q15" s="115">
        <f>IF(B15="","",VLOOKUP(AD15,Varsayımlar!$B:$Q,8,0))</f>
        <v>25</v>
      </c>
      <c r="R15" s="115" t="str">
        <f>IF(B15="","",VLOOKUP(AD15,Varsayımlar!$B:$Q,9,0))</f>
        <v>SOFT</v>
      </c>
      <c r="S15" s="115">
        <f>IF(B15="","",VLOOKUP(AD15,Varsayımlar!$B:$Q,10,0))</f>
        <v>4</v>
      </c>
      <c r="T15" s="115">
        <f>IF(B15="","",VLOOKUP(AD15,Varsayımlar!$B:$Q,11,0))</f>
        <v>30</v>
      </c>
      <c r="U15" s="115">
        <f>IF(B15="","",VLOOKUP(AD15,Varsayımlar!$B:$Q,12,0))</f>
        <v>260</v>
      </c>
      <c r="V15" s="115" t="str">
        <f>IF(B15="","",VLOOKUP(AD15,Varsayımlar!$B:$Q,13,0))</f>
        <v>YURTDIŞI</v>
      </c>
      <c r="W15" s="115">
        <f>IF(B15="","",VLOOKUP(AD15,Varsayımlar!$B:$Q,14,0))</f>
        <v>6</v>
      </c>
      <c r="X15" s="118">
        <v>46199</v>
      </c>
      <c r="Y15" s="118">
        <v>46382</v>
      </c>
      <c r="Z15" s="115">
        <v>26062625</v>
      </c>
      <c r="AA15" s="115" t="str">
        <f>IF(B15="","",VLOOKUP(AD15,Varsayımlar!$B:$Q,15,0))</f>
        <v>TRİTON -SKT ATILACAK</v>
      </c>
      <c r="AB15" s="115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2" ht="36" hidden="1" customHeight="1" x14ac:dyDescent="0.25">
      <c r="A16" s="9" t="s">
        <v>133</v>
      </c>
      <c r="B16" s="115" t="s">
        <v>17</v>
      </c>
      <c r="C16" s="116">
        <f>IF(B16="","",VLOOKUP(AD16,Varsayımlar!$B:$Q,3,0))</f>
        <v>8698829380698</v>
      </c>
      <c r="D16" s="116" t="s">
        <v>517</v>
      </c>
      <c r="E16" s="117" t="s">
        <v>37</v>
      </c>
      <c r="F16" s="115" t="s">
        <v>518</v>
      </c>
      <c r="G16" s="115" t="s">
        <v>520</v>
      </c>
      <c r="H16" s="115" t="str">
        <f>IF(B16="","",VLOOKUP(AD16,Varsayımlar!$B:$Q,5,0))</f>
        <v>TORTİLLAS 25 CM 4 PCS 260G</v>
      </c>
      <c r="I16" s="115">
        <f>IF(B16="","",VLOOKUP(AD16,Varsayımlar!B:T,19,0))</f>
        <v>0</v>
      </c>
      <c r="J16" s="115" t="str">
        <f>IF(B16="","",VLOOKUP(AD16,Varsayımlar!$B:$Q,6,0))</f>
        <v>SADE</v>
      </c>
      <c r="K16" s="115">
        <v>336</v>
      </c>
      <c r="L16" s="115"/>
      <c r="M16" s="115">
        <f t="shared" si="0"/>
        <v>4</v>
      </c>
      <c r="N16" s="115"/>
      <c r="O16" s="115">
        <v>5</v>
      </c>
      <c r="P16" s="115">
        <f>IF(B16="","",VLOOKUP(AD16,Varsayımlar!$B:$Q,7,0)*K16)</f>
        <v>10080</v>
      </c>
      <c r="Q16" s="115">
        <f>IF(B16="","",VLOOKUP(AD16,Varsayımlar!$B:$Q,8,0))</f>
        <v>25</v>
      </c>
      <c r="R16" s="115" t="str">
        <f>IF(B16="","",VLOOKUP(AD16,Varsayımlar!$B:$Q,9,0))</f>
        <v>SOFT</v>
      </c>
      <c r="S16" s="115">
        <f>IF(B16="","",VLOOKUP(AD16,Varsayımlar!$B:$Q,10,0))</f>
        <v>4</v>
      </c>
      <c r="T16" s="115">
        <f>IF(B16="","",VLOOKUP(AD16,Varsayımlar!$B:$Q,11,0))</f>
        <v>30</v>
      </c>
      <c r="U16" s="115">
        <f>IF(B16="","",VLOOKUP(AD16,Varsayımlar!$B:$Q,12,0))</f>
        <v>260</v>
      </c>
      <c r="V16" s="115" t="str">
        <f>IF(B16="","",VLOOKUP(AD16,Varsayımlar!$B:$Q,13,0))</f>
        <v>YURTDIŞI</v>
      </c>
      <c r="W16" s="115">
        <f>IF(B16="","",VLOOKUP(AD16,Varsayımlar!$B:$Q,14,0))</f>
        <v>6</v>
      </c>
      <c r="X16" s="118">
        <v>46199</v>
      </c>
      <c r="Y16" s="118">
        <v>46382</v>
      </c>
      <c r="Z16" s="115">
        <v>26062625</v>
      </c>
      <c r="AA16" s="115" t="str">
        <f>IF(B16="","",VLOOKUP(AD16,Varsayımlar!$B:$Q,15,0))</f>
        <v>TRİTON -SKT ATILACAK</v>
      </c>
      <c r="AB16" s="115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3" ht="36" hidden="1" customHeight="1" x14ac:dyDescent="0.25">
      <c r="A17" s="9" t="s">
        <v>134</v>
      </c>
      <c r="B17" s="115" t="s">
        <v>17</v>
      </c>
      <c r="C17" s="116">
        <f>IF(B17="","",VLOOKUP(AD17,Varsayımlar!$B:$Q,3,0))</f>
        <v>8698829380698</v>
      </c>
      <c r="D17" s="116" t="s">
        <v>517</v>
      </c>
      <c r="E17" s="117" t="s">
        <v>37</v>
      </c>
      <c r="F17" s="115" t="s">
        <v>518</v>
      </c>
      <c r="G17" s="115" t="s">
        <v>521</v>
      </c>
      <c r="H17" s="115" t="str">
        <f>IF(B17="","",VLOOKUP(AD17,Varsayımlar!$B:$Q,5,0))</f>
        <v>TORTİLLAS 25 CM 4 PCS 260G</v>
      </c>
      <c r="I17" s="115">
        <f>IF(B17="","",VLOOKUP(AD17,Varsayımlar!B:T,19,0))</f>
        <v>0</v>
      </c>
      <c r="J17" s="115" t="str">
        <f>IF(B17="","",VLOOKUP(AD17,Varsayımlar!$B:$Q,6,0))</f>
        <v>SADE</v>
      </c>
      <c r="K17" s="115">
        <v>840</v>
      </c>
      <c r="L17" s="115"/>
      <c r="M17" s="115">
        <f t="shared" si="0"/>
        <v>10</v>
      </c>
      <c r="N17" s="115"/>
      <c r="O17" s="115">
        <v>10</v>
      </c>
      <c r="P17" s="115">
        <f>IF(B17="","",VLOOKUP(AD17,Varsayımlar!$B:$Q,7,0)*K17)</f>
        <v>25200</v>
      </c>
      <c r="Q17" s="115">
        <f>IF(B17="","",VLOOKUP(AD17,Varsayımlar!$B:$Q,8,0))</f>
        <v>25</v>
      </c>
      <c r="R17" s="115" t="str">
        <f>IF(B17="","",VLOOKUP(AD17,Varsayımlar!$B:$Q,9,0))</f>
        <v>SOFT</v>
      </c>
      <c r="S17" s="115">
        <f>IF(B17="","",VLOOKUP(AD17,Varsayımlar!$B:$Q,10,0))</f>
        <v>4</v>
      </c>
      <c r="T17" s="115">
        <f>IF(B17="","",VLOOKUP(AD17,Varsayımlar!$B:$Q,11,0))</f>
        <v>30</v>
      </c>
      <c r="U17" s="115">
        <f>IF(B17="","",VLOOKUP(AD17,Varsayımlar!$B:$Q,12,0))</f>
        <v>260</v>
      </c>
      <c r="V17" s="115" t="str">
        <f>IF(B17="","",VLOOKUP(AD17,Varsayımlar!$B:$Q,13,0))</f>
        <v>YURTDIŞI</v>
      </c>
      <c r="W17" s="115">
        <f>IF(B17="","",VLOOKUP(AD17,Varsayımlar!$B:$Q,14,0))</f>
        <v>6</v>
      </c>
      <c r="X17" s="118">
        <v>46199</v>
      </c>
      <c r="Y17" s="118">
        <v>46382</v>
      </c>
      <c r="Z17" s="115">
        <v>26062625</v>
      </c>
      <c r="AA17" s="115" t="str">
        <f>IF(B17="","",VLOOKUP(AD17,Varsayımlar!$B:$Q,15,0))</f>
        <v>TRİTON -SKT ATILACAK</v>
      </c>
      <c r="AB17" s="115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3" ht="36" hidden="1" customHeight="1" x14ac:dyDescent="0.25">
      <c r="A18" s="9" t="s">
        <v>135</v>
      </c>
      <c r="B18" s="64"/>
      <c r="C18" s="65" t="str">
        <f>IF(B18="","",VLOOKUP(AD18,Varsayımlar!$B:$Q,3,0))</f>
        <v/>
      </c>
      <c r="D18" s="65"/>
      <c r="E18" s="65"/>
      <c r="F18" s="64"/>
      <c r="G18" s="64"/>
      <c r="H18" s="64" t="str">
        <f>IF(B18="","",VLOOKUP(AD18,Varsayımlar!$B:$Q,5,0))</f>
        <v/>
      </c>
      <c r="I18" s="64" t="str">
        <f>IF(B18="","",VLOOKUP(AD18,Varsayımlar!B:T,19,0))</f>
        <v/>
      </c>
      <c r="J18" s="64" t="str">
        <f>IF(B18="","",VLOOKUP(AD18,Varsayımlar!$B:$Q,6,0))</f>
        <v/>
      </c>
      <c r="K18" s="64"/>
      <c r="L18" s="64"/>
      <c r="M18" s="64">
        <f t="shared" si="0"/>
        <v>0</v>
      </c>
      <c r="N18" s="64"/>
      <c r="O18" s="64"/>
      <c r="P18" s="64" t="str">
        <f>IF(B18="","",VLOOKUP(AD18,Varsayımlar!$B:$Q,7,0)*K18)</f>
        <v/>
      </c>
      <c r="Q18" s="64" t="str">
        <f>IF(B18="","",VLOOKUP(AD18,Varsayımlar!$B:$Q,8,0))</f>
        <v/>
      </c>
      <c r="R18" s="64" t="str">
        <f>IF(B18="","",VLOOKUP(AD18,Varsayımlar!$B:$Q,9,0))</f>
        <v/>
      </c>
      <c r="S18" s="64" t="str">
        <f>IF(B18="","",VLOOKUP(AD18,Varsayımlar!$B:$Q,10,0))</f>
        <v/>
      </c>
      <c r="T18" s="64" t="str">
        <f>IF(B18="","",VLOOKUP(AD18,Varsayımlar!$B:$Q,11,0))</f>
        <v/>
      </c>
      <c r="U18" s="64" t="str">
        <f>IF(B18="","",VLOOKUP(AD18,Varsayımlar!$B:$Q,12,0))</f>
        <v/>
      </c>
      <c r="V18" s="64" t="str">
        <f>IF(B18="","",VLOOKUP(AD18,Varsayımlar!$B:$Q,13,0))</f>
        <v/>
      </c>
      <c r="W18" s="64" t="str">
        <f>IF(B18="","",VLOOKUP(AD18,Varsayımlar!$B:$Q,14,0))</f>
        <v/>
      </c>
      <c r="X18" s="66"/>
      <c r="Y18" s="66"/>
      <c r="Z18" s="64"/>
      <c r="AA18" s="64" t="str">
        <f>IF(B18="","",VLOOKUP(AD18,Varsayımlar!$B:$Q,15,0))</f>
        <v/>
      </c>
      <c r="AB18" s="64" t="str">
        <f>IF(B18="","",VLOOKUP(AD18,Varsayımlar!$B:$Q,16,0))</f>
        <v/>
      </c>
      <c r="AC18" s="64"/>
      <c r="AD18" s="61" t="str">
        <f t="shared" si="1"/>
        <v/>
      </c>
    </row>
    <row r="19" spans="1:33" ht="36" hidden="1" customHeight="1" x14ac:dyDescent="0.25">
      <c r="A19" s="9" t="s">
        <v>136</v>
      </c>
      <c r="B19" s="64"/>
      <c r="C19" s="65" t="str">
        <f>IF(B19="","",VLOOKUP(AD19,Varsayımlar!$B:$Q,3,0))</f>
        <v/>
      </c>
      <c r="D19" s="65"/>
      <c r="E19" s="65"/>
      <c r="F19" s="64"/>
      <c r="G19" s="64"/>
      <c r="H19" s="64" t="str">
        <f>IF(B19="","",VLOOKUP(AD19,Varsayımlar!$B:$Q,5,0))</f>
        <v/>
      </c>
      <c r="I19" s="64" t="str">
        <f>IF(B19="","",VLOOKUP(AD19,Varsayımlar!B:T,19,0))</f>
        <v/>
      </c>
      <c r="J19" s="64" t="str">
        <f>IF(B19="","",VLOOKUP(AD19,Varsayımlar!$B:$Q,6,0))</f>
        <v/>
      </c>
      <c r="K19" s="64"/>
      <c r="L19" s="64"/>
      <c r="M19" s="64">
        <f t="shared" si="0"/>
        <v>0</v>
      </c>
      <c r="N19" s="64"/>
      <c r="O19" s="64"/>
      <c r="P19" s="64" t="str">
        <f>IF(B19="","",VLOOKUP(AD19,Varsayımlar!$B:$Q,7,0)*K19)</f>
        <v/>
      </c>
      <c r="Q19" s="64" t="str">
        <f>IF(B19="","",VLOOKUP(AD19,Varsayımlar!$B:$Q,8,0))</f>
        <v/>
      </c>
      <c r="R19" s="64" t="str">
        <f>IF(B19="","",VLOOKUP(AD19,Varsayımlar!$B:$Q,9,0))</f>
        <v/>
      </c>
      <c r="S19" s="64" t="str">
        <f>IF(B19="","",VLOOKUP(AD19,Varsayımlar!$B:$Q,10,0))</f>
        <v/>
      </c>
      <c r="T19" s="64" t="str">
        <f>IF(B19="","",VLOOKUP(AD19,Varsayımlar!$B:$Q,11,0))</f>
        <v/>
      </c>
      <c r="U19" s="64" t="str">
        <f>IF(B19="","",VLOOKUP(AD19,Varsayımlar!$B:$Q,12,0))</f>
        <v/>
      </c>
      <c r="V19" s="64" t="str">
        <f>IF(B19="","",VLOOKUP(AD19,Varsayımlar!$B:$Q,13,0))</f>
        <v/>
      </c>
      <c r="W19" s="64" t="str">
        <f>IF(B19="","",VLOOKUP(AD19,Varsayımlar!$B:$Q,14,0))</f>
        <v/>
      </c>
      <c r="X19" s="66"/>
      <c r="Y19" s="66"/>
      <c r="Z19" s="64"/>
      <c r="AA19" s="64" t="str">
        <f>IF(B19="","",VLOOKUP(AD19,Varsayımlar!$B:$Q,15,0))</f>
        <v/>
      </c>
      <c r="AB19" s="64" t="str">
        <f>IF(B19="","",VLOOKUP(AD19,Varsayımlar!$B:$Q,16,0))</f>
        <v/>
      </c>
      <c r="AC19" s="64"/>
      <c r="AD19" s="61" t="str">
        <f t="shared" si="1"/>
        <v/>
      </c>
    </row>
    <row r="20" spans="1:33" ht="36" customHeight="1" x14ac:dyDescent="0.25">
      <c r="A20" s="9" t="s">
        <v>188</v>
      </c>
      <c r="B20" s="64"/>
      <c r="C20" s="65" t="str">
        <f>IF(B20="","",VLOOKUP(AD20,Varsayımlar!$B:$Q,3,0))</f>
        <v/>
      </c>
      <c r="D20" s="65"/>
      <c r="E20" s="65"/>
      <c r="F20" s="64"/>
      <c r="G20" s="64"/>
      <c r="H20" s="64" t="str">
        <f>IF(B20="","",VLOOKUP(AD20,Varsayımlar!$B:$Q,5,0))</f>
        <v/>
      </c>
      <c r="I20" s="64" t="str">
        <f>IF(B20="","",VLOOKUP(AD20,Varsayımlar!B:T,19,0))</f>
        <v/>
      </c>
      <c r="J20" s="64" t="str">
        <f>IF(B20="","",VLOOKUP(AD20,Varsayımlar!$B:$Q,6,0))</f>
        <v/>
      </c>
      <c r="K20" s="64"/>
      <c r="L20" s="64"/>
      <c r="M20" s="64">
        <f t="shared" si="0"/>
        <v>0</v>
      </c>
      <c r="N20" s="64"/>
      <c r="O20" s="64"/>
      <c r="P20" s="64" t="str">
        <f>IF(B20="","",VLOOKUP(AD20,Varsayımlar!$B:$Q,7,0)*K20)</f>
        <v/>
      </c>
      <c r="Q20" s="64" t="str">
        <f>IF(B20="","",VLOOKUP(AD20,Varsayımlar!$B:$Q,8,0))</f>
        <v/>
      </c>
      <c r="R20" s="64" t="str">
        <f>IF(B20="","",VLOOKUP(AD20,Varsayımlar!$B:$Q,9,0))</f>
        <v/>
      </c>
      <c r="S20" s="64" t="str">
        <f>IF(B20="","",VLOOKUP(AD20,Varsayımlar!$B:$Q,10,0))</f>
        <v/>
      </c>
      <c r="T20" s="64" t="str">
        <f>IF(B20="","",VLOOKUP(AD20,Varsayımlar!$B:$Q,11,0))</f>
        <v/>
      </c>
      <c r="U20" s="64" t="str">
        <f>IF(B20="","",VLOOKUP(AD20,Varsayımlar!$B:$Q,12,0))</f>
        <v/>
      </c>
      <c r="V20" s="64" t="str">
        <f>IF(B20="","",VLOOKUP(AD20,Varsayımlar!$B:$Q,13,0))</f>
        <v/>
      </c>
      <c r="W20" s="64" t="str">
        <f>IF(B20="","",VLOOKUP(AD20,Varsayımlar!$B:$Q,14,0))</f>
        <v/>
      </c>
      <c r="X20" s="66"/>
      <c r="Y20" s="66"/>
      <c r="Z20" s="64"/>
      <c r="AA20" s="64" t="str">
        <f>IF(B20="","",VLOOKUP(AD20,Varsayımlar!$B:$Q,15,0))</f>
        <v/>
      </c>
      <c r="AB20" s="64" t="str">
        <f>IF(B20="","",VLOOKUP(AD20,Varsayımlar!$B:$Q,16,0))</f>
        <v/>
      </c>
      <c r="AC20" s="64"/>
      <c r="AD20" s="61" t="str">
        <f t="shared" si="1"/>
        <v/>
      </c>
    </row>
    <row r="21" spans="1:33" ht="36" customHeight="1" x14ac:dyDescent="0.25">
      <c r="A21" s="198" t="s">
        <v>171</v>
      </c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9"/>
      <c r="AC21" s="55"/>
    </row>
    <row r="22" spans="1:33" ht="63" x14ac:dyDescent="0.25">
      <c r="A22" s="9" t="s">
        <v>0</v>
      </c>
      <c r="B22" s="9" t="s">
        <v>1</v>
      </c>
      <c r="C22" s="10" t="s">
        <v>36</v>
      </c>
      <c r="D22" s="10" t="s">
        <v>177</v>
      </c>
      <c r="E22" s="10" t="s">
        <v>42</v>
      </c>
      <c r="F22" s="9" t="s">
        <v>43</v>
      </c>
      <c r="G22" s="9" t="s">
        <v>13</v>
      </c>
      <c r="H22" s="9" t="s">
        <v>2</v>
      </c>
      <c r="I22" s="9" t="s">
        <v>83</v>
      </c>
      <c r="J22" s="9" t="s">
        <v>3</v>
      </c>
      <c r="K22" s="9" t="s">
        <v>21</v>
      </c>
      <c r="L22" s="9" t="s">
        <v>141</v>
      </c>
      <c r="M22" s="9" t="s">
        <v>20</v>
      </c>
      <c r="N22" s="9" t="s">
        <v>243</v>
      </c>
      <c r="O22" s="9" t="s">
        <v>176</v>
      </c>
      <c r="P22" s="9" t="s">
        <v>16</v>
      </c>
      <c r="Q22" s="9" t="s">
        <v>4</v>
      </c>
      <c r="R22" s="9" t="s">
        <v>5</v>
      </c>
      <c r="S22" s="9" t="s">
        <v>6</v>
      </c>
      <c r="T22" s="9" t="s">
        <v>33</v>
      </c>
      <c r="U22" s="9" t="s">
        <v>7</v>
      </c>
      <c r="V22" s="9" t="s">
        <v>8</v>
      </c>
      <c r="W22" s="9" t="s">
        <v>364</v>
      </c>
      <c r="X22" s="9" t="s">
        <v>10</v>
      </c>
      <c r="Y22" s="9" t="s">
        <v>11</v>
      </c>
      <c r="Z22" s="9" t="s">
        <v>12</v>
      </c>
      <c r="AA22" s="9" t="s">
        <v>14</v>
      </c>
      <c r="AB22" s="9" t="s">
        <v>15</v>
      </c>
      <c r="AC22" s="9" t="s">
        <v>305</v>
      </c>
      <c r="AD22" s="8" t="s">
        <v>50</v>
      </c>
    </row>
    <row r="23" spans="1:33" ht="31.5" customHeight="1" x14ac:dyDescent="0.25">
      <c r="A23" s="9" t="s">
        <v>29</v>
      </c>
      <c r="B23" s="70" t="s">
        <v>149</v>
      </c>
      <c r="C23" s="71">
        <f>IF(B23="","",VLOOKUP(AD23,Varsayımlar!$B:$Q,3,0))</f>
        <v>8698829380698</v>
      </c>
      <c r="D23" s="71"/>
      <c r="E23" s="72" t="s">
        <v>150</v>
      </c>
      <c r="F23" s="70"/>
      <c r="G23" s="70"/>
      <c r="H23" s="70" t="str">
        <f>IF(B23="","",VLOOKUP(AD23,Varsayımlar!$B:$Q,5,0))</f>
        <v>Happylla 25cm (060)</v>
      </c>
      <c r="I23" s="70">
        <f>IF(B23="","",VLOOKUP(AD23,Varsayımlar!B:T,19,0))</f>
        <v>0</v>
      </c>
      <c r="J23" s="70" t="str">
        <f>IF(B23="","",VLOOKUP(AD23,Varsayımlar!$B:$Q,6,0))</f>
        <v>SADE</v>
      </c>
      <c r="K23" s="70" t="s">
        <v>160</v>
      </c>
      <c r="L23" s="70"/>
      <c r="M23" s="70" t="str">
        <f>IFERROR(IF(B23="","",K23/VLOOKUP(AD23,Varsayımlar!B:R,17,0)),"")</f>
        <v/>
      </c>
      <c r="N23" s="70"/>
      <c r="O23" s="70"/>
      <c r="P23" s="70" t="e">
        <f>IF(B23="","",VLOOKUP(AD23,Varsayımlar!$B:$Q,7,0)*K23)</f>
        <v>#VALUE!</v>
      </c>
      <c r="Q23" s="70">
        <f>IF(B23="","",VLOOKUP(AD23,Varsayımlar!$B:$Q,8,0))</f>
        <v>25</v>
      </c>
      <c r="R23" s="70" t="str">
        <f>IF(B23="","",VLOOKUP(AD23,Varsayımlar!$B:$Q,9,0))</f>
        <v>Irak soft</v>
      </c>
      <c r="S23" s="70">
        <f>IF(B23="","",VLOOKUP(AD23,Varsayımlar!$B:$Q,10,0))</f>
        <v>10</v>
      </c>
      <c r="T23" s="70">
        <f>IF(B23="","",VLOOKUP(AD23,Varsayımlar!$B:$Q,11,0))</f>
        <v>12</v>
      </c>
      <c r="U23" s="70">
        <f>IF(B23="","",VLOOKUP(AD23,Varsayımlar!$B:$Q,12,0))</f>
        <v>650</v>
      </c>
      <c r="V23" s="70" t="str">
        <f>IF(B23="","",VLOOKUP(AD23,Varsayımlar!$B:$Q,13,0))</f>
        <v>Yurtiçi</v>
      </c>
      <c r="W23" s="70">
        <f>IF(B23="","",VLOOKUP(AD23,Varsayımlar!$B:$Q,14,0))</f>
        <v>6</v>
      </c>
      <c r="X23" s="73" t="s">
        <v>161</v>
      </c>
      <c r="Y23" s="73" t="s">
        <v>161</v>
      </c>
      <c r="Z23" s="73" t="s">
        <v>161</v>
      </c>
      <c r="AA23" s="70" t="str">
        <f>IF(B23="","",VLOOKUP(AD23,Varsayımlar!$B:$Q,15,0))</f>
        <v>Kırmızı Koli-Etiketli</v>
      </c>
      <c r="AB23" s="70" t="str">
        <f>IF(B23="","",VLOOKUP(AD23,Varsayımlar!$B:$Q,16,0))</f>
        <v>24-26 cm</v>
      </c>
      <c r="AC23" s="70">
        <f>IF(B23="","",VLOOKUP(Sayfa2!AD17,Varsayımlar!B:S,18,0))</f>
        <v>0</v>
      </c>
      <c r="AD23" s="8" t="str">
        <f>IF(B23="","",CONCATENATE(B23,E23))</f>
        <v>Aylin KartonHappylla 25 cm 10 lu 650g</v>
      </c>
    </row>
    <row r="24" spans="1:33" ht="31.5" customHeight="1" x14ac:dyDescent="0.25">
      <c r="A24" s="9" t="s">
        <v>122</v>
      </c>
      <c r="B24" s="58" t="s">
        <v>143</v>
      </c>
      <c r="C24" s="59">
        <f>IF(B24="","",VLOOKUP(AD24,Varsayımlar!$B:$Q,3,0))</f>
        <v>8698829380698</v>
      </c>
      <c r="D24" s="59"/>
      <c r="E24" s="74" t="s">
        <v>162</v>
      </c>
      <c r="F24" s="58"/>
      <c r="G24" s="58"/>
      <c r="H24" s="58" t="str">
        <f>IF(B24="","",VLOOKUP(AD24,Varsayımlar!$B:$Q,5,0))</f>
        <v>Bisto 25 cm</v>
      </c>
      <c r="I24" s="58">
        <f>IF(B24="","",VLOOKUP(AD24,Varsayımlar!B:T,19,0))</f>
        <v>0</v>
      </c>
      <c r="J24" s="58" t="str">
        <f>IF(B24="","",VLOOKUP(AD24,Varsayımlar!$B:$Q,6,0))</f>
        <v>SADE</v>
      </c>
      <c r="K24" s="58" t="s">
        <v>160</v>
      </c>
      <c r="L24" s="58"/>
      <c r="M24" s="58" t="str">
        <f>IFERROR(IF(B24="","",K24/VLOOKUP(AD24,Varsayımlar!B:R,17,0)),"")</f>
        <v/>
      </c>
      <c r="N24" s="58">
        <v>50</v>
      </c>
      <c r="O24" s="58"/>
      <c r="P24" s="58" t="e">
        <f>IF(B24="","",VLOOKUP(AD24,Varsayımlar!$B:$Q,7,0)*K24)</f>
        <v>#VALUE!</v>
      </c>
      <c r="Q24" s="58">
        <f>IF(B24="","",VLOOKUP(AD24,Varsayımlar!$B:$Q,8,0))</f>
        <v>25</v>
      </c>
      <c r="R24" s="58" t="str">
        <f>IF(B24="","",VLOOKUP(AD24,Varsayımlar!$B:$Q,9,0))</f>
        <v>Standart</v>
      </c>
      <c r="S24" s="58">
        <f>IF(B24="","",VLOOKUP(AD24,Varsayımlar!$B:$Q,10,0))</f>
        <v>12</v>
      </c>
      <c r="T24" s="58">
        <f>IF(B24="","",VLOOKUP(AD24,Varsayımlar!$B:$Q,11,0))</f>
        <v>12</v>
      </c>
      <c r="U24" s="58">
        <f>IF(B24="","",VLOOKUP(AD24,Varsayımlar!$B:$Q,12,0))</f>
        <v>840</v>
      </c>
      <c r="V24" s="58" t="str">
        <f>IF(B24="","",VLOOKUP(AD24,Varsayımlar!$B:$Q,13,0))</f>
        <v>Yurtiçi</v>
      </c>
      <c r="W24" s="58">
        <f>IF(B24="","",VLOOKUP(AD24,Varsayımlar!$B:$Q,14,0))</f>
        <v>6</v>
      </c>
      <c r="X24" s="60" t="s">
        <v>161</v>
      </c>
      <c r="Y24" s="60" t="s">
        <v>161</v>
      </c>
      <c r="Z24" s="60" t="s">
        <v>161</v>
      </c>
      <c r="AA24" s="58" t="str">
        <f>IF(B24="","",VLOOKUP(AD24,Varsayımlar!$B:$Q,15,0))</f>
        <v>Bisto Kolisi</v>
      </c>
      <c r="AB24" s="58" t="str">
        <f>IF(B24="","",VLOOKUP(AD24,Varsayımlar!$B:$Q,16,0))</f>
        <v>24-26 Cm</v>
      </c>
      <c r="AC24" s="58">
        <f>IF(B24="","",VLOOKUP(Sayfa2!AD18,Varsayımlar!B:S,18,0))</f>
        <v>0</v>
      </c>
      <c r="AD24" s="61" t="str">
        <f>IF(B24="","",CONCATENATE(B24,E24))</f>
        <v>Şok MarketBisto 25 cm 12 pcs 840g</v>
      </c>
    </row>
    <row r="25" spans="1:33" ht="31.5" customHeight="1" x14ac:dyDescent="0.25">
      <c r="A25" s="9" t="s">
        <v>123</v>
      </c>
      <c r="B25" s="75" t="s">
        <v>143</v>
      </c>
      <c r="C25" s="76">
        <f>IF(B25="","",VLOOKUP(AD25,Varsayımlar!$B:$Q,3,0))</f>
        <v>8698829380698</v>
      </c>
      <c r="D25" s="76"/>
      <c r="E25" s="75" t="s">
        <v>144</v>
      </c>
      <c r="F25" s="77"/>
      <c r="G25" s="77"/>
      <c r="H25" s="77" t="str">
        <f>IF(B25="","",VLOOKUP(AD25,Varsayımlar!$B:$Q,5,0))</f>
        <v xml:space="preserve">Taco 15 cm </v>
      </c>
      <c r="I25" s="77">
        <f>IF(B25="","",VLOOKUP(AD25,Varsayımlar!B:T,19,0))</f>
        <v>0</v>
      </c>
      <c r="J25" s="77" t="str">
        <f>IF(B25="","",VLOOKUP(AD25,Varsayımlar!$B:$Q,6,0))</f>
        <v>SADE</v>
      </c>
      <c r="K25" s="77" t="s">
        <v>160</v>
      </c>
      <c r="L25" s="77"/>
      <c r="M25" s="77" t="str">
        <f>IFERROR(IF(B25="","",K25/VLOOKUP(AD25,Varsayımlar!B:R,17,0)),"")</f>
        <v/>
      </c>
      <c r="N25" s="77">
        <v>50</v>
      </c>
      <c r="O25" s="77"/>
      <c r="P25" s="77" t="e">
        <f>IF(B25="","",VLOOKUP(AD25,Varsayımlar!$B:$Q,7,0)*K25)</f>
        <v>#VALUE!</v>
      </c>
      <c r="Q25" s="77">
        <f>IF(B25="","",VLOOKUP(AD25,Varsayımlar!$B:$Q,8,0))</f>
        <v>15</v>
      </c>
      <c r="R25" s="77" t="str">
        <f>IF(B25="","",VLOOKUP(AD25,Varsayımlar!$B:$Q,9,0))</f>
        <v>SOFT-PA3</v>
      </c>
      <c r="S25" s="77">
        <f>IF(B25="","",VLOOKUP(AD25,Varsayımlar!$B:$Q,10,0))</f>
        <v>6</v>
      </c>
      <c r="T25" s="77">
        <f>IF(B25="","",VLOOKUP(AD25,Varsayımlar!$B:$Q,11,0))</f>
        <v>18</v>
      </c>
      <c r="U25" s="77">
        <f>IF(B25="","",VLOOKUP(AD25,Varsayımlar!$B:$Q,12,0))</f>
        <v>250</v>
      </c>
      <c r="V25" s="77" t="str">
        <f>IF(B25="","",VLOOKUP(AD25,Varsayımlar!$B:$Q,13,0))</f>
        <v>YURTİÇİ</v>
      </c>
      <c r="W25" s="77">
        <f>IF(B25="","",VLOOKUP(AD25,Varsayımlar!$B:$Q,14,0))</f>
        <v>6</v>
      </c>
      <c r="X25" s="78" t="s">
        <v>161</v>
      </c>
      <c r="Y25" s="78" t="s">
        <v>161</v>
      </c>
      <c r="Z25" s="78" t="s">
        <v>161</v>
      </c>
      <c r="AA25" s="77" t="str">
        <f>IF(B25="","",VLOOKUP(AD25,Varsayımlar!$B:$Q,15,0))</f>
        <v>15 CM KOLİ</v>
      </c>
      <c r="AB25" s="77" t="str">
        <f>IF(B25="","",VLOOKUP(AD25,Varsayımlar!$B:$Q,16,0))</f>
        <v>14-16 CM</v>
      </c>
      <c r="AC25" s="77">
        <f>IF(B25="","",VLOOKUP(Sayfa2!AD19,Varsayımlar!B:S,18,0))</f>
        <v>0</v>
      </c>
      <c r="AD25" s="8" t="str">
        <f>IF(B25="","",CONCATENATE(B25,E25))</f>
        <v>Şok MarketTaco 15 cm 6 lı 150 g</v>
      </c>
    </row>
    <row r="26" spans="1:33" ht="31.5" hidden="1" customHeight="1" x14ac:dyDescent="0.25">
      <c r="A26" s="9" t="s">
        <v>125</v>
      </c>
      <c r="B26" s="64"/>
      <c r="C26" s="65" t="str">
        <f>IF(B26="","",VLOOKUP(AD26,Varsayımlar!$B:$Q,3,0))</f>
        <v/>
      </c>
      <c r="D26" s="65"/>
      <c r="E26" s="65"/>
      <c r="F26" s="64"/>
      <c r="G26" s="64"/>
      <c r="H26" s="64" t="str">
        <f>IF(B26="","",VLOOKUP(AD26,Varsayımlar!$B:$Q,5,0))</f>
        <v/>
      </c>
      <c r="I26" s="64"/>
      <c r="J26" s="64" t="str">
        <f>IF(B26="","",VLOOKUP(AD26,Varsayımlar!$B:$Q,6,0))</f>
        <v/>
      </c>
      <c r="K26" s="64"/>
      <c r="L26" s="64"/>
      <c r="M26" s="64">
        <f>K26/84</f>
        <v>0</v>
      </c>
      <c r="N26" s="64"/>
      <c r="O26" s="64"/>
      <c r="P26" s="64" t="str">
        <f>IF(B26="","",VLOOKUP(AD26,Varsayımlar!$B:$Q,7,0)*K26)</f>
        <v/>
      </c>
      <c r="Q26" s="64" t="str">
        <f>IF(B26="","",VLOOKUP(AD26,Varsayımlar!$B:$Q,8,0))</f>
        <v/>
      </c>
      <c r="R26" s="64" t="str">
        <f>IF(B26="","",VLOOKUP(AD26,Varsayımlar!$B:$Q,9,0))</f>
        <v/>
      </c>
      <c r="S26" s="64" t="str">
        <f>IF(B26="","",VLOOKUP(AD26,Varsayımlar!$B:$Q,10,0))</f>
        <v/>
      </c>
      <c r="T26" s="64" t="str">
        <f>IF(B26="","",VLOOKUP(AD26,Varsayımlar!$B:$Q,11,0))</f>
        <v/>
      </c>
      <c r="U26" s="64" t="str">
        <f>IF(B26="","",VLOOKUP(AD26,Varsayımlar!$B:$Q,12,0))</f>
        <v/>
      </c>
      <c r="V26" s="64" t="str">
        <f>IF(B26="","",VLOOKUP(AD26,Varsayımlar!$B:$Q,13,0))</f>
        <v/>
      </c>
      <c r="W26" s="64" t="str">
        <f>IF(B26="","",VLOOKUP(AD26,Varsayımlar!$B:$Q,14,0))</f>
        <v/>
      </c>
      <c r="X26" s="66"/>
      <c r="Y26" s="66"/>
      <c r="Z26" s="64"/>
      <c r="AA26" s="64" t="str">
        <f>IF(B26="","",VLOOKUP(AD26,Varsayımlar!$B:$Q,15,0))</f>
        <v/>
      </c>
      <c r="AB26" s="64" t="str">
        <f>IF(B26="","",VLOOKUP(AD26,Varsayımlar!$B:$Q,16,0))</f>
        <v/>
      </c>
      <c r="AC26" s="79"/>
      <c r="AD26" s="61" t="str">
        <f>IF(B26="","",CONCATENATE(B26,E26))</f>
        <v/>
      </c>
    </row>
    <row r="27" spans="1:33" x14ac:dyDescent="0.25">
      <c r="C27" s="80" t="str">
        <f>IF(B27="","",VLOOKUP(AD27,Varsayımlar!$B:$Q,3,0))</f>
        <v/>
      </c>
      <c r="H27" s="8" t="str">
        <f>IF(B27="","",VLOOKUP(AD27,Varsayımlar!$B:$Q,5,0))</f>
        <v/>
      </c>
      <c r="J27" s="8" t="str">
        <f>IF(B27="","",VLOOKUP(AD27,Varsayımlar!$B:$Q,6,0))</f>
        <v/>
      </c>
      <c r="P27" s="8" t="str">
        <f>IF(B27="","",VLOOKUP(AD27,Varsayımlar!$B:$Q,7,0)*K27)</f>
        <v/>
      </c>
      <c r="Q27" s="8" t="str">
        <f>IF(B27="","",VLOOKUP(AD27,Varsayımlar!$B:$Q,8,0))</f>
        <v/>
      </c>
      <c r="R27" s="8" t="str">
        <f>IF(B27="","",VLOOKUP(AD27,Varsayımlar!$B:$Q,9,0))</f>
        <v/>
      </c>
      <c r="S27" s="8" t="str">
        <f>IF(B27="","",VLOOKUP(AD27,Varsayımlar!$B:$Q,10,0))</f>
        <v/>
      </c>
      <c r="T27" s="8" t="str">
        <f>IF(B27="","",VLOOKUP(AD27,Varsayımlar!$B:$Q,11,0))</f>
        <v/>
      </c>
      <c r="U27" s="8" t="str">
        <f>IF(B27="","",VLOOKUP(AD27,Varsayımlar!$B:$Q,12,0))</f>
        <v/>
      </c>
      <c r="V27" s="8" t="str">
        <f>IF(B27="","",VLOOKUP(AD27,Varsayımlar!$B:$Q,13,0))</f>
        <v/>
      </c>
      <c r="W27" s="8" t="str">
        <f>IF(B27="","",VLOOKUP(AD27,Varsayımlar!$B:$Q,14,0))</f>
        <v/>
      </c>
      <c r="AA27" s="8" t="str">
        <f>IF(B27="","",VLOOKUP(AD27,Varsayımlar!$B:$Q,15,0))</f>
        <v/>
      </c>
      <c r="AB27" s="8" t="str">
        <f>IF(B27="","",VLOOKUP(AD27,Varsayımlar!$B:$Q,16,0))</f>
        <v/>
      </c>
      <c r="AD27" s="8" t="str">
        <f>IF(B27="","",CONCATENATE(B27,E27))</f>
        <v/>
      </c>
    </row>
    <row r="28" spans="1:33" ht="29.25" customHeight="1" x14ac:dyDescent="0.25">
      <c r="A28" s="198" t="s">
        <v>121</v>
      </c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41"/>
    </row>
    <row r="29" spans="1:33" ht="63" x14ac:dyDescent="0.25">
      <c r="A29" s="9" t="s">
        <v>0</v>
      </c>
      <c r="B29" s="9" t="s">
        <v>1</v>
      </c>
      <c r="C29" s="10" t="s">
        <v>36</v>
      </c>
      <c r="D29" s="10" t="s">
        <v>177</v>
      </c>
      <c r="E29" s="10" t="s">
        <v>42</v>
      </c>
      <c r="F29" s="9" t="s">
        <v>43</v>
      </c>
      <c r="G29" s="9" t="s">
        <v>13</v>
      </c>
      <c r="H29" s="9" t="s">
        <v>2</v>
      </c>
      <c r="I29" s="9" t="s">
        <v>83</v>
      </c>
      <c r="J29" s="9" t="s">
        <v>3</v>
      </c>
      <c r="K29" s="9" t="s">
        <v>21</v>
      </c>
      <c r="L29" s="9" t="s">
        <v>141</v>
      </c>
      <c r="M29" s="9" t="s">
        <v>20</v>
      </c>
      <c r="N29" s="9" t="s">
        <v>243</v>
      </c>
      <c r="O29" s="9" t="s">
        <v>176</v>
      </c>
      <c r="P29" s="9" t="s">
        <v>16</v>
      </c>
      <c r="Q29" s="9" t="s">
        <v>4</v>
      </c>
      <c r="R29" s="9" t="s">
        <v>5</v>
      </c>
      <c r="S29" s="9" t="s">
        <v>6</v>
      </c>
      <c r="T29" s="9" t="s">
        <v>33</v>
      </c>
      <c r="U29" s="9" t="s">
        <v>7</v>
      </c>
      <c r="V29" s="9" t="s">
        <v>8</v>
      </c>
      <c r="W29" s="9" t="s">
        <v>9</v>
      </c>
      <c r="X29" s="9" t="s">
        <v>10</v>
      </c>
      <c r="Y29" s="9" t="s">
        <v>11</v>
      </c>
      <c r="Z29" s="9" t="s">
        <v>12</v>
      </c>
      <c r="AA29" s="9" t="s">
        <v>14</v>
      </c>
      <c r="AB29" s="9" t="s">
        <v>15</v>
      </c>
      <c r="AC29" s="9" t="s">
        <v>305</v>
      </c>
      <c r="AD29" s="8" t="s">
        <v>50</v>
      </c>
    </row>
    <row r="30" spans="1:33" ht="36" customHeight="1" x14ac:dyDescent="0.25">
      <c r="A30" s="9" t="s">
        <v>29</v>
      </c>
      <c r="B30" s="82" t="s">
        <v>17</v>
      </c>
      <c r="C30" s="83">
        <f>IF(B30="","",VLOOKUP(AD30,Varsayımlar!$B:$Q,3,0))</f>
        <v>8698829380698</v>
      </c>
      <c r="D30" s="83" t="s">
        <v>486</v>
      </c>
      <c r="E30" s="104" t="s">
        <v>37</v>
      </c>
      <c r="F30" s="82" t="s">
        <v>487</v>
      </c>
      <c r="G30" s="82" t="s">
        <v>488</v>
      </c>
      <c r="H30" s="82" t="str">
        <f>IF(B30="","",VLOOKUP(AD30,Varsayımlar!$B:$Q,5,0))</f>
        <v>TORTİLLAS 25 CM 4 PCS 260G</v>
      </c>
      <c r="I30" s="82">
        <f>IF(B30="","",VLOOKUP(AD30,Varsayımlar!B:T,19,0))</f>
        <v>0</v>
      </c>
      <c r="J30" s="82" t="str">
        <f>IF(B30="","",VLOOKUP(AD30,Varsayımlar!$B:$Q,6,0))</f>
        <v>SADE</v>
      </c>
      <c r="K30" s="82">
        <v>2100</v>
      </c>
      <c r="L30" s="82"/>
      <c r="M30" s="82">
        <f>K30/84</f>
        <v>25</v>
      </c>
      <c r="N30" s="82"/>
      <c r="O30" s="82">
        <v>11</v>
      </c>
      <c r="P30" s="82">
        <f>IF(B30="","",VLOOKUP(AD30,Varsayımlar!$B:$Q,7,0)*K30)</f>
        <v>63000</v>
      </c>
      <c r="Q30" s="82">
        <f>IF(B30="","",VLOOKUP(AD30,Varsayımlar!$B:$Q,8,0))</f>
        <v>25</v>
      </c>
      <c r="R30" s="82" t="str">
        <f>IF(B30="","",VLOOKUP(AD30,Varsayımlar!$B:$Q,9,0))</f>
        <v>SOFT</v>
      </c>
      <c r="S30" s="82">
        <f>IF(B30="","",VLOOKUP(AD30,Varsayımlar!$B:$Q,10,0))</f>
        <v>4</v>
      </c>
      <c r="T30" s="82">
        <f>IF(B30="","",VLOOKUP(AD30,Varsayımlar!$B:$Q,11,0))</f>
        <v>30</v>
      </c>
      <c r="U30" s="82">
        <f>IF(B30="","",VLOOKUP(AD30,Varsayımlar!$B:$Q,12,0))</f>
        <v>260</v>
      </c>
      <c r="V30" s="82" t="str">
        <f>IF(B30="","",VLOOKUP(AD30,Varsayımlar!$B:$Q,13,0))</f>
        <v>YURTDIŞI</v>
      </c>
      <c r="W30" s="82">
        <f>IF(B30="","",VLOOKUP(AD30,Varsayımlar!$B:$Q,14,0))</f>
        <v>6</v>
      </c>
      <c r="X30" s="84">
        <v>46189</v>
      </c>
      <c r="Y30" s="84">
        <v>46372</v>
      </c>
      <c r="Z30" s="82">
        <v>26061625</v>
      </c>
      <c r="AA30" s="82" t="str">
        <f>IF(B30="","",VLOOKUP(AD30,Varsayımlar!$B:$Q,15,0))</f>
        <v>TRİTON -SKT ATILACAK</v>
      </c>
      <c r="AB30" s="82" t="str">
        <f>IF(B30="","",VLOOKUP(AD30,Varsayımlar!$B:$Q,16,0))</f>
        <v>24-26 CM</v>
      </c>
      <c r="AC30" s="64"/>
      <c r="AD30" s="61" t="str">
        <f>IF(B30="","",CONCATENATE(B30,E30))</f>
        <v>LLC TRİTONMUTLUKAL WHEAT TORTILLA</v>
      </c>
      <c r="AF30" s="8" t="s">
        <v>285</v>
      </c>
      <c r="AG30" s="8" t="s">
        <v>641</v>
      </c>
    </row>
    <row r="31" spans="1:33" ht="36" customHeight="1" x14ac:dyDescent="0.25">
      <c r="A31" s="9" t="s">
        <v>122</v>
      </c>
      <c r="B31" s="82" t="s">
        <v>17</v>
      </c>
      <c r="C31" s="83">
        <f>IF(B31="","",VLOOKUP(AD31,Varsayımlar!$B:$Q,3,0))</f>
        <v>8698829380698</v>
      </c>
      <c r="D31" s="83" t="s">
        <v>486</v>
      </c>
      <c r="E31" s="104" t="s">
        <v>37</v>
      </c>
      <c r="F31" s="82" t="s">
        <v>487</v>
      </c>
      <c r="G31" s="82" t="s">
        <v>489</v>
      </c>
      <c r="H31" s="82" t="str">
        <f>IF(B31="","",VLOOKUP(AD31,Varsayımlar!$B:$Q,5,0))</f>
        <v>TORTİLLAS 25 CM 4 PCS 260G</v>
      </c>
      <c r="I31" s="82">
        <f>IF(B31="","",VLOOKUP(AD31,Varsayımlar!B:T,19,0))</f>
        <v>0</v>
      </c>
      <c r="J31" s="82" t="str">
        <f>IF(B31="","",VLOOKUP(AD31,Varsayımlar!$B:$Q,6,0))</f>
        <v>SADE</v>
      </c>
      <c r="K31" s="82">
        <v>336</v>
      </c>
      <c r="L31" s="82"/>
      <c r="M31" s="82">
        <f>K31/84</f>
        <v>4</v>
      </c>
      <c r="N31" s="82"/>
      <c r="O31" s="82">
        <v>5</v>
      </c>
      <c r="P31" s="82">
        <f>IF(B31="","",VLOOKUP(AD31,Varsayımlar!$B:$Q,7,0)*K31)</f>
        <v>10080</v>
      </c>
      <c r="Q31" s="82">
        <f>IF(B31="","",VLOOKUP(AD31,Varsayımlar!$B:$Q,8,0))</f>
        <v>25</v>
      </c>
      <c r="R31" s="82" t="str">
        <f>IF(B31="","",VLOOKUP(AD31,Varsayımlar!$B:$Q,9,0))</f>
        <v>SOFT</v>
      </c>
      <c r="S31" s="82">
        <f>IF(B31="","",VLOOKUP(AD31,Varsayımlar!$B:$Q,10,0))</f>
        <v>4</v>
      </c>
      <c r="T31" s="82">
        <f>IF(B31="","",VLOOKUP(AD31,Varsayımlar!$B:$Q,11,0))</f>
        <v>30</v>
      </c>
      <c r="U31" s="82">
        <f>IF(B31="","",VLOOKUP(AD31,Varsayımlar!$B:$Q,12,0))</f>
        <v>260</v>
      </c>
      <c r="V31" s="82" t="str">
        <f>IF(B31="","",VLOOKUP(AD31,Varsayımlar!$B:$Q,13,0))</f>
        <v>YURTDIŞI</v>
      </c>
      <c r="W31" s="82">
        <f>IF(B31="","",VLOOKUP(AD31,Varsayımlar!$B:$Q,14,0))</f>
        <v>6</v>
      </c>
      <c r="X31" s="84">
        <v>46189</v>
      </c>
      <c r="Y31" s="84">
        <v>46372</v>
      </c>
      <c r="Z31" s="82">
        <v>26061625</v>
      </c>
      <c r="AA31" s="82" t="str">
        <f>IF(B31="","",VLOOKUP(AD31,Varsayımlar!$B:$Q,15,0))</f>
        <v>TRİTON -SKT ATILACAK</v>
      </c>
      <c r="AB31" s="82" t="str">
        <f>IF(B31="","",VLOOKUP(AD31,Varsayımlar!$B:$Q,16,0))</f>
        <v>24-26 CM</v>
      </c>
      <c r="AC31" s="64"/>
      <c r="AD31" s="61" t="str">
        <f>IF(B31="","",CONCATENATE(B31,E31))</f>
        <v>LLC TRİTONMUTLUKAL WHEAT TORTILLA</v>
      </c>
      <c r="AF31" s="8" t="s">
        <v>285</v>
      </c>
      <c r="AG31" s="8" t="s">
        <v>641</v>
      </c>
    </row>
    <row r="32" spans="1:33" ht="49.5" customHeight="1" x14ac:dyDescent="0.25">
      <c r="A32" s="9" t="s">
        <v>123</v>
      </c>
      <c r="B32" s="58" t="s">
        <v>90</v>
      </c>
      <c r="C32" s="59">
        <f>IF(B32="","",VLOOKUP(AD32,Varsayımlar!$B:$Q,3,0))</f>
        <v>8698829380698</v>
      </c>
      <c r="D32" s="58" t="s">
        <v>237</v>
      </c>
      <c r="E32" s="58" t="s">
        <v>91</v>
      </c>
      <c r="F32" s="58"/>
      <c r="G32" s="58" t="s">
        <v>572</v>
      </c>
      <c r="H32" s="58" t="str">
        <f>IF(B32="","",VLOOKUP(AD32,Varsayımlar!$B:$Q,5,0))</f>
        <v>MAGNİT MAVİ AMBALAJ 25CM</v>
      </c>
      <c r="I32" s="58">
        <f>IF(B32="","",VLOOKUP(AD32,Varsayımlar!B:T,19,0))</f>
        <v>0</v>
      </c>
      <c r="J32" s="58" t="str">
        <f>IF(B32="","",VLOOKUP(AD32,Varsayımlar!$B:$Q,6,0))</f>
        <v>SADE</v>
      </c>
      <c r="K32" s="58">
        <v>672</v>
      </c>
      <c r="L32" s="58"/>
      <c r="M32" s="58">
        <f>IFERROR(IF(B32="","",K32/VLOOKUP(AD32,Varsayımlar!B:R,17,0)),"")</f>
        <v>8</v>
      </c>
      <c r="N32" s="58"/>
      <c r="O32" s="58">
        <v>10</v>
      </c>
      <c r="P32" s="58">
        <f>IF(B32="","",VLOOKUP(AD32,Varsayımlar!$B:$Q,7,0)*K32)</f>
        <v>20160</v>
      </c>
      <c r="Q32" s="58">
        <f>IF(B32="","",VLOOKUP(AD32,Varsayımlar!$B:$Q,8,0))</f>
        <v>25</v>
      </c>
      <c r="R32" s="58" t="str">
        <f>IF(B32="","",VLOOKUP(AD32,Varsayımlar!$B:$Q,9,0))</f>
        <v>SOFT</v>
      </c>
      <c r="S32" s="58">
        <f>IF(B32="","",VLOOKUP(AD32,Varsayımlar!$B:$Q,10,0))</f>
        <v>4</v>
      </c>
      <c r="T32" s="58">
        <f>IF(B32="","",VLOOKUP(AD32,Varsayımlar!$B:$Q,11,0))</f>
        <v>30</v>
      </c>
      <c r="U32" s="58">
        <f>IF(B32="","",VLOOKUP(AD32,Varsayımlar!$B:$Q,12,0))</f>
        <v>260</v>
      </c>
      <c r="V32" s="58" t="str">
        <f>IF(B32="","",VLOOKUP(AD32,Varsayımlar!$B:$Q,13,0))</f>
        <v>YURTDIŞI</v>
      </c>
      <c r="W32" s="58">
        <f>IF(B32="","",VLOOKUP(AD32,Varsayımlar!$B:$Q,14,0))</f>
        <v>9</v>
      </c>
      <c r="X32" s="60">
        <v>46191</v>
      </c>
      <c r="Y32" s="60">
        <v>46464</v>
      </c>
      <c r="Z32" s="58" t="s">
        <v>571</v>
      </c>
      <c r="AA32" s="58" t="str">
        <f>IF(B32="","",VLOOKUP(AD32,Varsayımlar!$B:$Q,15,0))</f>
        <v>25CM TURUNCU KOLİ-SOL ÜST DİKDÖRTGENE ÜRETİM TARİHİ BASILACAK</v>
      </c>
      <c r="AB32" s="58" t="str">
        <f>IF(B32="","",VLOOKUP(AD32,Varsayımlar!$B:$Q,16,0))</f>
        <v>24-26 CM</v>
      </c>
      <c r="AC32" s="90">
        <f>IF(B32="","",VLOOKUP(Sayfa2!AD63,Varsayımlar!B:S,18,0))</f>
        <v>0</v>
      </c>
      <c r="AD32" s="90" t="str">
        <f t="shared" ref="AD32:AD34" si="2">IF(B32="","",CONCATENATE(B32,E32))</f>
        <v>MAGNİTMAGNİT MAVİ AMBALAJ 25 CM 260G</v>
      </c>
    </row>
    <row r="33" spans="1:30" ht="126" x14ac:dyDescent="0.25">
      <c r="A33" s="9" t="s">
        <v>124</v>
      </c>
      <c r="B33" s="77" t="s">
        <v>167</v>
      </c>
      <c r="C33" s="76">
        <f>IF(B33="","",VLOOKUP(AD33,Varsayımlar!$B:$Q,3,0))</f>
        <v>8698829380698</v>
      </c>
      <c r="D33" s="77" t="s">
        <v>647</v>
      </c>
      <c r="E33" s="77" t="s">
        <v>644</v>
      </c>
      <c r="F33" s="77"/>
      <c r="G33" s="77"/>
      <c r="H33" s="77" t="str">
        <f>IF(B33="","",VLOOKUP(AD33,Varsayımlar!$B:$Q,5,0))</f>
        <v>Baskısız 25cm proteinli (Deneme)</v>
      </c>
      <c r="I33" s="77">
        <f>IF(B33="","",VLOOKUP(AD33,Varsayımlar!B:T,19,0))</f>
        <v>0</v>
      </c>
      <c r="J33" s="77" t="str">
        <f>IF(B33="","",VLOOKUP(AD33,Varsayımlar!$B:$Q,6,0))</f>
        <v>Proteinli</v>
      </c>
      <c r="K33" s="77"/>
      <c r="L33" s="77"/>
      <c r="M33" s="77" t="str">
        <f>IFERROR(IF(B33="","",K33/VLOOKUP(AD33,Varsayımlar!B:R,17,0)),"")</f>
        <v/>
      </c>
      <c r="N33" s="77"/>
      <c r="O33" s="77">
        <v>10</v>
      </c>
      <c r="P33" s="77">
        <f>IF(B33="","",VLOOKUP(AD33,Varsayımlar!$B:$Q,7,0)*K33)</f>
        <v>0</v>
      </c>
      <c r="Q33" s="77">
        <f>IF(B33="","",VLOOKUP(AD33,Varsayımlar!$B:$Q,8,0))</f>
        <v>25</v>
      </c>
      <c r="R33" s="77" t="str">
        <f>IF(B33="","",VLOOKUP(AD33,Varsayımlar!$B:$Q,9,0))</f>
        <v>Mauri (5kg yağ+2lt gliserin+gluten 3kg+protein 11.4kg+katkı)</v>
      </c>
      <c r="S33" s="77">
        <f>IF(B33="","",VLOOKUP(AD33,Varsayımlar!$B:$Q,10,0))</f>
        <v>6</v>
      </c>
      <c r="T33" s="77">
        <f>IF(B33="","",VLOOKUP(AD33,Varsayımlar!$B:$Q,11,0))</f>
        <v>20</v>
      </c>
      <c r="U33" s="77">
        <f>IF(B33="","",VLOOKUP(AD33,Varsayımlar!$B:$Q,12,0))</f>
        <v>390</v>
      </c>
      <c r="V33" s="77" t="str">
        <f>IF(B33="","",VLOOKUP(AD33,Varsayımlar!$B:$Q,13,0))</f>
        <v>Yurtiçi</v>
      </c>
      <c r="W33" s="77">
        <f>IF(B33="","",VLOOKUP(AD33,Varsayımlar!$B:$Q,14,0))</f>
        <v>5</v>
      </c>
      <c r="X33" s="78">
        <v>46191</v>
      </c>
      <c r="Y33" s="78">
        <v>46344</v>
      </c>
      <c r="Z33" s="77" t="s">
        <v>648</v>
      </c>
      <c r="AA33" s="77" t="str">
        <f>IF(B33="","",VLOOKUP(AD33,Varsayımlar!$B:$Q,15,0))</f>
        <v>Kırmızı koli-Etiketli</v>
      </c>
      <c r="AB33" s="77" t="str">
        <f>IF(B33="","",VLOOKUP(AD33,Varsayımlar!$B:$Q,16,0))</f>
        <v>24-26 cm</v>
      </c>
      <c r="AC33" s="90">
        <f>IF(B33="","",VLOOKUP(Sayfa2!AD64,Varsayımlar!B:S,18,0))</f>
        <v>0</v>
      </c>
      <c r="AD33" s="90" t="str">
        <f t="shared" si="2"/>
        <v>A101Baskısız 25cm 6 pcs 390g (Deneme)</v>
      </c>
    </row>
    <row r="34" spans="1:30" ht="49.5" customHeight="1" x14ac:dyDescent="0.25">
      <c r="A34" s="9" t="s">
        <v>125</v>
      </c>
      <c r="B34" s="58" t="s">
        <v>90</v>
      </c>
      <c r="C34" s="59">
        <f>IF(B34="","",VLOOKUP(AD34,Varsayımlar!$B:$Q,3,0))</f>
        <v>8698829380698</v>
      </c>
      <c r="D34" s="58" t="s">
        <v>237</v>
      </c>
      <c r="E34" s="58" t="s">
        <v>91</v>
      </c>
      <c r="F34" s="58"/>
      <c r="G34" s="58" t="s">
        <v>573</v>
      </c>
      <c r="H34" s="58" t="str">
        <f>IF(B34="","",VLOOKUP(AD34,Varsayımlar!$B:$Q,5,0))</f>
        <v>MAGNİT MAVİ AMBALAJ 25CM</v>
      </c>
      <c r="I34" s="58">
        <f>IF(B34="","",VLOOKUP(AD34,Varsayımlar!B:T,19,0))</f>
        <v>0</v>
      </c>
      <c r="J34" s="58" t="str">
        <f>IF(B34="","",VLOOKUP(AD34,Varsayımlar!$B:$Q,6,0))</f>
        <v>SADE</v>
      </c>
      <c r="K34" s="58">
        <v>672</v>
      </c>
      <c r="L34" s="58"/>
      <c r="M34" s="58">
        <f>IFERROR(IF(B34="","",K34/VLOOKUP(AD34,Varsayımlar!B:R,17,0)),"")</f>
        <v>8</v>
      </c>
      <c r="N34" s="58"/>
      <c r="O34" s="58">
        <v>10</v>
      </c>
      <c r="P34" s="58">
        <f>IF(B34="","",VLOOKUP(AD34,Varsayımlar!$B:$Q,7,0)*K34)</f>
        <v>20160</v>
      </c>
      <c r="Q34" s="58">
        <f>IF(B34="","",VLOOKUP(AD34,Varsayımlar!$B:$Q,8,0))</f>
        <v>25</v>
      </c>
      <c r="R34" s="58" t="str">
        <f>IF(B34="","",VLOOKUP(AD34,Varsayımlar!$B:$Q,9,0))</f>
        <v>SOFT</v>
      </c>
      <c r="S34" s="58">
        <f>IF(B34="","",VLOOKUP(AD34,Varsayımlar!$B:$Q,10,0))</f>
        <v>4</v>
      </c>
      <c r="T34" s="58">
        <f>IF(B34="","",VLOOKUP(AD34,Varsayımlar!$B:$Q,11,0))</f>
        <v>30</v>
      </c>
      <c r="U34" s="58">
        <f>IF(B34="","",VLOOKUP(AD34,Varsayımlar!$B:$Q,12,0))</f>
        <v>260</v>
      </c>
      <c r="V34" s="58" t="str">
        <f>IF(B34="","",VLOOKUP(AD34,Varsayımlar!$B:$Q,13,0))</f>
        <v>YURTDIŞI</v>
      </c>
      <c r="W34" s="58">
        <f>IF(B34="","",VLOOKUP(AD34,Varsayımlar!$B:$Q,14,0))</f>
        <v>9</v>
      </c>
      <c r="X34" s="60">
        <v>46191</v>
      </c>
      <c r="Y34" s="60">
        <v>46464</v>
      </c>
      <c r="Z34" s="58" t="s">
        <v>571</v>
      </c>
      <c r="AA34" s="58" t="str">
        <f>IF(B34="","",VLOOKUP(AD34,Varsayımlar!$B:$Q,15,0))</f>
        <v>25CM TURUNCU KOLİ-SOL ÜST DİKDÖRTGENE ÜRETİM TARİHİ BASILACAK</v>
      </c>
      <c r="AB34" s="58" t="str">
        <f>IF(B34="","",VLOOKUP(AD34,Varsayımlar!$B:$Q,16,0))</f>
        <v>24-26 CM</v>
      </c>
      <c r="AC34" s="90">
        <f>IF(B34="","",VLOOKUP(Sayfa2!AD64,Varsayımlar!B:S,18,0))</f>
        <v>0</v>
      </c>
      <c r="AD34" s="90" t="str">
        <f t="shared" si="2"/>
        <v>MAGNİTMAGNİT MAVİ AMBALAJ 25 CM 260G</v>
      </c>
    </row>
    <row r="35" spans="1:30" ht="55.5" customHeight="1" x14ac:dyDescent="0.25">
      <c r="A35" s="9" t="s">
        <v>126</v>
      </c>
      <c r="B35" s="64" t="s">
        <v>90</v>
      </c>
      <c r="C35" s="65">
        <f>IF(B35="","",VLOOKUP(AD35,Varsayımlar!$B:$Q,3,0))</f>
        <v>8698829380698</v>
      </c>
      <c r="D35" s="64" t="s">
        <v>234</v>
      </c>
      <c r="E35" s="64" t="s">
        <v>91</v>
      </c>
      <c r="F35" s="64"/>
      <c r="G35" s="64" t="s">
        <v>567</v>
      </c>
      <c r="H35" s="64" t="str">
        <f>IF(B35="","",VLOOKUP(AD35,Varsayımlar!$B:$Q,5,0))</f>
        <v>MAGNİT MAVİ AMBALAJ 25CM</v>
      </c>
      <c r="I35" s="64">
        <f>IF(B35="","",VLOOKUP(AD35,Varsayımlar!B:T,19,0))</f>
        <v>0</v>
      </c>
      <c r="J35" s="64" t="str">
        <f>IF(B35="","",VLOOKUP(AD35,Varsayımlar!$B:$Q,6,0))</f>
        <v>SADE</v>
      </c>
      <c r="K35" s="64">
        <v>672</v>
      </c>
      <c r="L35" s="64"/>
      <c r="M35" s="64">
        <f>IFERROR(IF(B35="","",K35/VLOOKUP(AD35,Varsayımlar!B:R,17,0)),"")</f>
        <v>8</v>
      </c>
      <c r="N35" s="64"/>
      <c r="O35" s="64">
        <v>10</v>
      </c>
      <c r="P35" s="64">
        <f>IF(B35="","",VLOOKUP(AD35,Varsayımlar!$B:$Q,7,0)*K35)</f>
        <v>20160</v>
      </c>
      <c r="Q35" s="64">
        <f>IF(B35="","",VLOOKUP(AD35,Varsayımlar!$B:$Q,8,0))</f>
        <v>25</v>
      </c>
      <c r="R35" s="64" t="str">
        <f>IF(B35="","",VLOOKUP(AD35,Varsayımlar!$B:$Q,9,0))</f>
        <v>SOFT</v>
      </c>
      <c r="S35" s="64">
        <f>IF(B35="","",VLOOKUP(AD35,Varsayımlar!$B:$Q,10,0))</f>
        <v>4</v>
      </c>
      <c r="T35" s="64">
        <f>IF(B35="","",VLOOKUP(AD35,Varsayımlar!$B:$Q,11,0))</f>
        <v>30</v>
      </c>
      <c r="U35" s="64">
        <f>IF(B35="","",VLOOKUP(AD35,Varsayımlar!$B:$Q,12,0))</f>
        <v>260</v>
      </c>
      <c r="V35" s="64" t="str">
        <f>IF(B35="","",VLOOKUP(AD35,Varsayımlar!$B:$Q,13,0))</f>
        <v>YURTDIŞI</v>
      </c>
      <c r="W35" s="64">
        <f>IF(B35="","",VLOOKUP(AD35,Varsayımlar!$B:$Q,14,0))</f>
        <v>9</v>
      </c>
      <c r="X35" s="66">
        <v>46189</v>
      </c>
      <c r="Y35" s="66">
        <v>46462</v>
      </c>
      <c r="Z35" s="64" t="s">
        <v>569</v>
      </c>
      <c r="AA35" s="64" t="str">
        <f>IF(B35="","",VLOOKUP(AD35,Varsayımlar!$B:$Q,15,0))</f>
        <v>25CM TURUNCU KOLİ-SOL ÜST DİKDÖRTGENE ÜRETİM TARİHİ BASILACAK</v>
      </c>
      <c r="AB35" s="64" t="str">
        <f>IF(B35="","",VLOOKUP(AD35,Varsayımlar!$B:$Q,16,0))</f>
        <v>24-26 CM</v>
      </c>
      <c r="AC35" s="90">
        <f>IF(B35="","",VLOOKUP(Sayfa2!AD58,Varsayımlar!B:S,18,0))</f>
        <v>0</v>
      </c>
      <c r="AD35" s="90" t="str">
        <f>IF(B35="","",CONCATENATE(B35,E35))</f>
        <v>MAGNİTMAGNİT MAVİ AMBALAJ 25 CM 260G</v>
      </c>
    </row>
    <row r="36" spans="1:30" ht="55.5" customHeight="1" x14ac:dyDescent="0.25">
      <c r="A36" s="9" t="s">
        <v>127</v>
      </c>
      <c r="B36" s="64" t="s">
        <v>90</v>
      </c>
      <c r="C36" s="65">
        <f>IF(B36="","",VLOOKUP(AD36,Varsayımlar!$B:$Q,3,0))</f>
        <v>8698829380698</v>
      </c>
      <c r="D36" s="64" t="s">
        <v>234</v>
      </c>
      <c r="E36" s="64" t="s">
        <v>91</v>
      </c>
      <c r="F36" s="64"/>
      <c r="G36" s="64" t="s">
        <v>568</v>
      </c>
      <c r="H36" s="64" t="str">
        <f>IF(B36="","",VLOOKUP(AD36,Varsayımlar!$B:$Q,5,0))</f>
        <v>MAGNİT MAVİ AMBALAJ 25CM</v>
      </c>
      <c r="I36" s="64">
        <f>IF(B36="","",VLOOKUP(AD36,Varsayımlar!B:T,19,0))</f>
        <v>0</v>
      </c>
      <c r="J36" s="64" t="str">
        <f>IF(B36="","",VLOOKUP(AD36,Varsayımlar!$B:$Q,6,0))</f>
        <v>SADE</v>
      </c>
      <c r="K36" s="64">
        <v>672</v>
      </c>
      <c r="L36" s="64"/>
      <c r="M36" s="64">
        <f>IFERROR(IF(B36="","",K36/VLOOKUP(AD36,Varsayımlar!B:R,17,0)),"")</f>
        <v>8</v>
      </c>
      <c r="N36" s="64"/>
      <c r="O36" s="64">
        <v>10</v>
      </c>
      <c r="P36" s="64">
        <f>IF(B36="","",VLOOKUP(AD36,Varsayımlar!$B:$Q,7,0)*K36)</f>
        <v>20160</v>
      </c>
      <c r="Q36" s="64">
        <f>IF(B36="","",VLOOKUP(AD36,Varsayımlar!$B:$Q,8,0))</f>
        <v>25</v>
      </c>
      <c r="R36" s="64" t="str">
        <f>IF(B36="","",VLOOKUP(AD36,Varsayımlar!$B:$Q,9,0))</f>
        <v>SOFT</v>
      </c>
      <c r="S36" s="64">
        <f>IF(B36="","",VLOOKUP(AD36,Varsayımlar!$B:$Q,10,0))</f>
        <v>4</v>
      </c>
      <c r="T36" s="64">
        <f>IF(B36="","",VLOOKUP(AD36,Varsayımlar!$B:$Q,11,0))</f>
        <v>30</v>
      </c>
      <c r="U36" s="64">
        <f>IF(B36="","",VLOOKUP(AD36,Varsayımlar!$B:$Q,12,0))</f>
        <v>260</v>
      </c>
      <c r="V36" s="64" t="str">
        <f>IF(B36="","",VLOOKUP(AD36,Varsayımlar!$B:$Q,13,0))</f>
        <v>YURTDIŞI</v>
      </c>
      <c r="W36" s="64">
        <f>IF(B36="","",VLOOKUP(AD36,Varsayımlar!$B:$Q,14,0))</f>
        <v>9</v>
      </c>
      <c r="X36" s="66">
        <v>46189</v>
      </c>
      <c r="Y36" s="66">
        <v>46462</v>
      </c>
      <c r="Z36" s="64" t="s">
        <v>569</v>
      </c>
      <c r="AA36" s="64" t="str">
        <f>IF(B36="","",VLOOKUP(AD36,Varsayımlar!$B:$Q,15,0))</f>
        <v>25CM TURUNCU KOLİ-SOL ÜST DİKDÖRTGENE ÜRETİM TARİHİ BASILACAK</v>
      </c>
      <c r="AB36" s="64" t="str">
        <f>IF(B36="","",VLOOKUP(AD36,Varsayımlar!$B:$Q,16,0))</f>
        <v>24-26 CM</v>
      </c>
      <c r="AC36" s="90">
        <f>IF(B36="","",VLOOKUP(Sayfa2!AD59,Varsayımlar!B:S,18,0))</f>
        <v>0</v>
      </c>
      <c r="AD36" s="90" t="str">
        <f>IF(B36="","",CONCATENATE(B36,E36))</f>
        <v>MAGNİTMAGNİT MAVİ AMBALAJ 25 CM 260G</v>
      </c>
    </row>
    <row r="37" spans="1:30" ht="27.75" customHeight="1" x14ac:dyDescent="0.25">
      <c r="A37" s="9"/>
      <c r="B37" s="201" t="s">
        <v>607</v>
      </c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3"/>
      <c r="AC37" s="90"/>
      <c r="AD37" s="90"/>
    </row>
    <row r="38" spans="1:30" ht="46.5" customHeight="1" x14ac:dyDescent="0.25">
      <c r="A38" s="9" t="s">
        <v>128</v>
      </c>
      <c r="B38" s="64" t="s">
        <v>90</v>
      </c>
      <c r="C38" s="65">
        <f>IF(B38="","",VLOOKUP(AD38,Varsayımlar!$B:$Q,3,0))</f>
        <v>8698829380698</v>
      </c>
      <c r="D38" s="64" t="s">
        <v>260</v>
      </c>
      <c r="E38" s="64" t="s">
        <v>91</v>
      </c>
      <c r="F38" s="64"/>
      <c r="G38" s="64" t="s">
        <v>606</v>
      </c>
      <c r="H38" s="64" t="str">
        <f>IF(B38="","",VLOOKUP(AD38,Varsayımlar!$B:$Q,5,0))</f>
        <v>MAGNİT MAVİ AMBALAJ 25CM</v>
      </c>
      <c r="I38" s="64">
        <f>IF(B38="","",VLOOKUP(AD38,Varsayımlar!B:T,19,0))</f>
        <v>0</v>
      </c>
      <c r="J38" s="64" t="str">
        <f>IF(B38="","",VLOOKUP(AD38,Varsayımlar!$B:$Q,6,0))</f>
        <v>SADE</v>
      </c>
      <c r="K38" s="64">
        <v>2016</v>
      </c>
      <c r="L38" s="64"/>
      <c r="M38" s="64" t="str">
        <f>IFERROR(IF(B38="","",K38/VLOOKUP(AD38,#REF!,17,0)),"")</f>
        <v/>
      </c>
      <c r="N38" s="64"/>
      <c r="O38" s="64">
        <v>30</v>
      </c>
      <c r="P38" s="64">
        <f>IF(B38="","",VLOOKUP(AD38,Varsayımlar!$B:$Q,7,0)*K38)</f>
        <v>60480</v>
      </c>
      <c r="Q38" s="64">
        <f>IF(B38="","",VLOOKUP(AD38,Varsayımlar!$B:$Q,8,0))</f>
        <v>25</v>
      </c>
      <c r="R38" s="64" t="str">
        <f>IF(B38="","",VLOOKUP(AD38,Varsayımlar!$B:$Q,9,0))</f>
        <v>SOFT</v>
      </c>
      <c r="S38" s="64">
        <f>IF(B38="","",VLOOKUP(AD38,Varsayımlar!$B:$Q,10,0))</f>
        <v>4</v>
      </c>
      <c r="T38" s="64">
        <f>IF(B38="","",VLOOKUP(AD38,Varsayımlar!$B:$Q,11,0))</f>
        <v>30</v>
      </c>
      <c r="U38" s="64">
        <f>IF(B38="","",VLOOKUP(AD38,Varsayımlar!$B:$Q,12,0))</f>
        <v>260</v>
      </c>
      <c r="V38" s="64" t="str">
        <f>IF(B38="","",VLOOKUP(AD38,Varsayımlar!$B:$Q,13,0))</f>
        <v>YURTDIŞI</v>
      </c>
      <c r="W38" s="64">
        <f>IF(B38="","",VLOOKUP(AD38,Varsayımlar!$B:$Q,14,0))</f>
        <v>9</v>
      </c>
      <c r="X38" s="66">
        <v>46193</v>
      </c>
      <c r="Y38" s="66">
        <v>46466</v>
      </c>
      <c r="Z38" s="64" t="s">
        <v>605</v>
      </c>
      <c r="AA38" s="64" t="str">
        <f>IF(B38="","",VLOOKUP(AD38,Varsayımlar!$B:$Q,15,0))</f>
        <v>25CM TURUNCU KOLİ-SOL ÜST DİKDÖRTGENE ÜRETİM TARİHİ BASILACAK</v>
      </c>
      <c r="AB38" s="64" t="str">
        <f>IF(B38="","",VLOOKUP(AD38,Varsayımlar!$B:$Q,16,0))</f>
        <v>24-26 CM</v>
      </c>
      <c r="AC38" s="90" t="e">
        <f>IF(B38="","",VLOOKUP(#REF!,#REF!,18,0))</f>
        <v>#REF!</v>
      </c>
      <c r="AD38" s="90" t="str">
        <f t="shared" ref="AD38:AD44" si="3">IF(B38="","",CONCATENATE(B38,E38))</f>
        <v>MAGNİTMAGNİT MAVİ AMBALAJ 25 CM 260G</v>
      </c>
    </row>
    <row r="39" spans="1:30" ht="36" customHeight="1" x14ac:dyDescent="0.25">
      <c r="A39" s="9" t="s">
        <v>129</v>
      </c>
      <c r="B39" s="77" t="s">
        <v>17</v>
      </c>
      <c r="C39" s="76">
        <f>IF(B39="","",VLOOKUP(AD39,Varsayımlar!$B:$Q,3,0))</f>
        <v>8698829380698</v>
      </c>
      <c r="D39" s="76" t="s">
        <v>502</v>
      </c>
      <c r="E39" s="119" t="s">
        <v>37</v>
      </c>
      <c r="F39" s="77" t="s">
        <v>503</v>
      </c>
      <c r="G39" s="77" t="s">
        <v>504</v>
      </c>
      <c r="H39" s="77" t="str">
        <f>IF(B39="","",VLOOKUP(AD39,Varsayımlar!$B:$Q,5,0))</f>
        <v>TORTİLLAS 25 CM 4 PCS 260G</v>
      </c>
      <c r="I39" s="77">
        <f>IF(B39="","",VLOOKUP(AD39,Varsayımlar!B:T,19,0))</f>
        <v>0</v>
      </c>
      <c r="J39" s="77" t="str">
        <f>IF(B39="","",VLOOKUP(AD39,Varsayımlar!$B:$Q,6,0))</f>
        <v>SADE</v>
      </c>
      <c r="K39" s="77">
        <v>2016</v>
      </c>
      <c r="L39" s="77"/>
      <c r="M39" s="77">
        <f t="shared" ref="M39:M44" si="4">K39/84</f>
        <v>24</v>
      </c>
      <c r="N39" s="77"/>
      <c r="O39" s="77">
        <v>29</v>
      </c>
      <c r="P39" s="77">
        <f>IF(B39="","",VLOOKUP(AD39,Varsayımlar!$B:$Q,7,0)*K39)</f>
        <v>60480</v>
      </c>
      <c r="Q39" s="77">
        <f>IF(B39="","",VLOOKUP(AD39,Varsayımlar!$B:$Q,8,0))</f>
        <v>25</v>
      </c>
      <c r="R39" s="77" t="str">
        <f>IF(B39="","",VLOOKUP(AD39,Varsayımlar!$B:$Q,9,0))</f>
        <v>SOFT</v>
      </c>
      <c r="S39" s="77">
        <f>IF(B39="","",VLOOKUP(AD39,Varsayımlar!$B:$Q,10,0))</f>
        <v>4</v>
      </c>
      <c r="T39" s="77">
        <f>IF(B39="","",VLOOKUP(AD39,Varsayımlar!$B:$Q,11,0))</f>
        <v>30</v>
      </c>
      <c r="U39" s="77">
        <f>IF(B39="","",VLOOKUP(AD39,Varsayımlar!$B:$Q,12,0))</f>
        <v>260</v>
      </c>
      <c r="V39" s="77" t="str">
        <f>IF(B39="","",VLOOKUP(AD39,Varsayımlar!$B:$Q,13,0))</f>
        <v>YURTDIŞI</v>
      </c>
      <c r="W39" s="77">
        <f>IF(B39="","",VLOOKUP(AD39,Varsayımlar!$B:$Q,14,0))</f>
        <v>6</v>
      </c>
      <c r="X39" s="78">
        <v>46195</v>
      </c>
      <c r="Y39" s="78">
        <v>46378</v>
      </c>
      <c r="Z39" s="77">
        <v>26062225</v>
      </c>
      <c r="AA39" s="77" t="str">
        <f>IF(B39="","",VLOOKUP(AD39,Varsayımlar!$B:$Q,15,0))</f>
        <v>TRİTON -SKT ATILACAK</v>
      </c>
      <c r="AB39" s="77" t="str">
        <f>IF(B39="","",VLOOKUP(AD39,Varsayımlar!$B:$Q,16,0))</f>
        <v>24-26 CM</v>
      </c>
      <c r="AC39" s="64"/>
      <c r="AD39" s="61" t="str">
        <f t="shared" si="3"/>
        <v>LLC TRİTONMUTLUKAL WHEAT TORTILLA</v>
      </c>
    </row>
    <row r="40" spans="1:30" ht="36" customHeight="1" x14ac:dyDescent="0.25">
      <c r="A40" s="9" t="s">
        <v>130</v>
      </c>
      <c r="B40" s="77" t="s">
        <v>17</v>
      </c>
      <c r="C40" s="76">
        <f>IF(B40="","",VLOOKUP(AD40,Varsayımlar!$B:$Q,3,0))</f>
        <v>8698829380698</v>
      </c>
      <c r="D40" s="76" t="s">
        <v>502</v>
      </c>
      <c r="E40" s="119" t="s">
        <v>37</v>
      </c>
      <c r="F40" s="77" t="s">
        <v>503</v>
      </c>
      <c r="G40" s="77" t="s">
        <v>505</v>
      </c>
      <c r="H40" s="77" t="str">
        <f>IF(B40="","",VLOOKUP(AD40,Varsayımlar!$B:$Q,5,0))</f>
        <v>TORTİLLAS 25 CM 4 PCS 260G</v>
      </c>
      <c r="I40" s="77">
        <f>IF(B40="","",VLOOKUP(AD40,Varsayımlar!B:T,19,0))</f>
        <v>0</v>
      </c>
      <c r="J40" s="77" t="str">
        <f>IF(B40="","",VLOOKUP(AD40,Varsayımlar!$B:$Q,6,0))</f>
        <v>SADE</v>
      </c>
      <c r="K40" s="77">
        <v>420</v>
      </c>
      <c r="L40" s="77"/>
      <c r="M40" s="77">
        <f t="shared" si="4"/>
        <v>5</v>
      </c>
      <c r="N40" s="77"/>
      <c r="O40" s="77">
        <v>6</v>
      </c>
      <c r="P40" s="77">
        <f>IF(B40="","",VLOOKUP(AD40,Varsayımlar!$B:$Q,7,0)*K40)</f>
        <v>12600</v>
      </c>
      <c r="Q40" s="77">
        <f>IF(B40="","",VLOOKUP(AD40,Varsayımlar!$B:$Q,8,0))</f>
        <v>25</v>
      </c>
      <c r="R40" s="77" t="str">
        <f>IF(B40="","",VLOOKUP(AD40,Varsayımlar!$B:$Q,9,0))</f>
        <v>SOFT</v>
      </c>
      <c r="S40" s="77">
        <f>IF(B40="","",VLOOKUP(AD40,Varsayımlar!$B:$Q,10,0))</f>
        <v>4</v>
      </c>
      <c r="T40" s="77">
        <f>IF(B40="","",VLOOKUP(AD40,Varsayımlar!$B:$Q,11,0))</f>
        <v>30</v>
      </c>
      <c r="U40" s="77">
        <f>IF(B40="","",VLOOKUP(AD40,Varsayımlar!$B:$Q,12,0))</f>
        <v>260</v>
      </c>
      <c r="V40" s="77" t="str">
        <f>IF(B40="","",VLOOKUP(AD40,Varsayımlar!$B:$Q,13,0))</f>
        <v>YURTDIŞI</v>
      </c>
      <c r="W40" s="77">
        <f>IF(B40="","",VLOOKUP(AD40,Varsayımlar!$B:$Q,14,0))</f>
        <v>6</v>
      </c>
      <c r="X40" s="78">
        <v>46195</v>
      </c>
      <c r="Y40" s="78">
        <v>46378</v>
      </c>
      <c r="Z40" s="77">
        <v>26062225</v>
      </c>
      <c r="AA40" s="77" t="str">
        <f>IF(B40="","",VLOOKUP(AD40,Varsayımlar!$B:$Q,15,0))</f>
        <v>TRİTON -SKT ATILACAK</v>
      </c>
      <c r="AB40" s="77" t="str">
        <f>IF(B40="","",VLOOKUP(AD40,Varsayımlar!$B:$Q,16,0))</f>
        <v>24-26 CM</v>
      </c>
      <c r="AC40" s="64"/>
      <c r="AD40" s="61" t="str">
        <f t="shared" si="3"/>
        <v>LLC TRİTONMUTLUKAL WHEAT TORTILLA</v>
      </c>
    </row>
    <row r="41" spans="1:30" ht="36" hidden="1" customHeight="1" x14ac:dyDescent="0.25">
      <c r="A41" s="9" t="s">
        <v>131</v>
      </c>
      <c r="B41" s="67" t="s">
        <v>17</v>
      </c>
      <c r="C41" s="4">
        <f>IF(B41="","",VLOOKUP(AD41,Varsayımlar!$B:$Q,3,0))</f>
        <v>8698829380698</v>
      </c>
      <c r="D41" s="4" t="s">
        <v>513</v>
      </c>
      <c r="E41" s="105" t="s">
        <v>37</v>
      </c>
      <c r="F41" s="67" t="s">
        <v>514</v>
      </c>
      <c r="G41" s="67" t="s">
        <v>515</v>
      </c>
      <c r="H41" s="67" t="str">
        <f>IF(B41="","",VLOOKUP(AD41,Varsayımlar!$B:$Q,5,0))</f>
        <v>TORTİLLAS 25 CM 4 PCS 260G</v>
      </c>
      <c r="I41" s="67">
        <f>IF(B41="","",VLOOKUP(AD41,Varsayımlar!B:T,19,0))</f>
        <v>0</v>
      </c>
      <c r="J41" s="67" t="str">
        <f>IF(B41="","",VLOOKUP(AD41,Varsayımlar!$B:$Q,6,0))</f>
        <v>SADE</v>
      </c>
      <c r="K41" s="67">
        <v>1344</v>
      </c>
      <c r="L41" s="67"/>
      <c r="M41" s="67">
        <f t="shared" si="4"/>
        <v>16</v>
      </c>
      <c r="N41" s="67"/>
      <c r="O41" s="67">
        <v>20</v>
      </c>
      <c r="P41" s="67">
        <f>IF(B41="","",VLOOKUP(AD41,Varsayımlar!$B:$Q,7,0)*K41)</f>
        <v>40320</v>
      </c>
      <c r="Q41" s="67">
        <f>IF(B41="","",VLOOKUP(AD41,Varsayımlar!$B:$Q,8,0))</f>
        <v>25</v>
      </c>
      <c r="R41" s="67" t="str">
        <f>IF(B41="","",VLOOKUP(AD41,Varsayımlar!$B:$Q,9,0))</f>
        <v>SOFT</v>
      </c>
      <c r="S41" s="67">
        <f>IF(B41="","",VLOOKUP(AD41,Varsayımlar!$B:$Q,10,0))</f>
        <v>4</v>
      </c>
      <c r="T41" s="67">
        <f>IF(B41="","",VLOOKUP(AD41,Varsayımlar!$B:$Q,11,0))</f>
        <v>30</v>
      </c>
      <c r="U41" s="67">
        <f>IF(B41="","",VLOOKUP(AD41,Varsayımlar!$B:$Q,12,0))</f>
        <v>260</v>
      </c>
      <c r="V41" s="67" t="str">
        <f>IF(B41="","",VLOOKUP(AD41,Varsayımlar!$B:$Q,13,0))</f>
        <v>YURTDIŞI</v>
      </c>
      <c r="W41" s="67">
        <f>IF(B41="","",VLOOKUP(AD41,Varsayımlar!$B:$Q,14,0))</f>
        <v>6</v>
      </c>
      <c r="X41" s="68">
        <v>46198</v>
      </c>
      <c r="Y41" s="68">
        <v>46381</v>
      </c>
      <c r="Z41" s="67">
        <v>26062525</v>
      </c>
      <c r="AA41" s="67" t="str">
        <f>IF(B41="","",VLOOKUP(AD41,Varsayımlar!$B:$Q,15,0))</f>
        <v>TRİTON -SKT ATILACAK</v>
      </c>
      <c r="AB41" s="67" t="str">
        <f>IF(B41="","",VLOOKUP(AD41,Varsayımlar!$B:$Q,16,0))</f>
        <v>24-26 CM</v>
      </c>
      <c r="AC41" s="64"/>
      <c r="AD41" s="61" t="str">
        <f t="shared" si="3"/>
        <v>LLC TRİTONMUTLUKAL WHEAT TORTILLA</v>
      </c>
    </row>
    <row r="42" spans="1:30" ht="36" hidden="1" customHeight="1" x14ac:dyDescent="0.25">
      <c r="A42" s="9" t="s">
        <v>132</v>
      </c>
      <c r="B42" s="67" t="s">
        <v>17</v>
      </c>
      <c r="C42" s="4">
        <f>IF(B42="","",VLOOKUP(AD42,Varsayımlar!$B:$Q,3,0))</f>
        <v>8698829380698</v>
      </c>
      <c r="D42" s="4" t="s">
        <v>513</v>
      </c>
      <c r="E42" s="105" t="s">
        <v>37</v>
      </c>
      <c r="F42" s="67" t="s">
        <v>514</v>
      </c>
      <c r="G42" s="67" t="s">
        <v>516</v>
      </c>
      <c r="H42" s="67" t="str">
        <f>IF(B42="","",VLOOKUP(AD42,Varsayımlar!$B:$Q,5,0))</f>
        <v>TORTİLLAS 25 CM 4 PCS 260G</v>
      </c>
      <c r="I42" s="67">
        <f>IF(B42="","",VLOOKUP(AD42,Varsayımlar!B:T,19,0))</f>
        <v>0</v>
      </c>
      <c r="J42" s="67" t="str">
        <f>IF(B42="","",VLOOKUP(AD42,Varsayımlar!$B:$Q,6,0))</f>
        <v>SADE</v>
      </c>
      <c r="K42" s="67">
        <v>1092</v>
      </c>
      <c r="L42" s="67"/>
      <c r="M42" s="67">
        <f t="shared" si="4"/>
        <v>13</v>
      </c>
      <c r="N42" s="67"/>
      <c r="O42" s="67">
        <v>16</v>
      </c>
      <c r="P42" s="67">
        <f>IF(B42="","",VLOOKUP(AD42,Varsayımlar!$B:$Q,7,0)*K42)</f>
        <v>32760</v>
      </c>
      <c r="Q42" s="67">
        <f>IF(B42="","",VLOOKUP(AD42,Varsayımlar!$B:$Q,8,0))</f>
        <v>25</v>
      </c>
      <c r="R42" s="67" t="str">
        <f>IF(B42="","",VLOOKUP(AD42,Varsayımlar!$B:$Q,9,0))</f>
        <v>SOFT</v>
      </c>
      <c r="S42" s="67">
        <f>IF(B42="","",VLOOKUP(AD42,Varsayımlar!$B:$Q,10,0))</f>
        <v>4</v>
      </c>
      <c r="T42" s="67">
        <f>IF(B42="","",VLOOKUP(AD42,Varsayımlar!$B:$Q,11,0))</f>
        <v>30</v>
      </c>
      <c r="U42" s="67">
        <f>IF(B42="","",VLOOKUP(AD42,Varsayımlar!$B:$Q,12,0))</f>
        <v>260</v>
      </c>
      <c r="V42" s="67" t="str">
        <f>IF(B42="","",VLOOKUP(AD42,Varsayımlar!$B:$Q,13,0))</f>
        <v>YURTDIŞI</v>
      </c>
      <c r="W42" s="67">
        <f>IF(B42="","",VLOOKUP(AD42,Varsayımlar!$B:$Q,14,0))</f>
        <v>6</v>
      </c>
      <c r="X42" s="68">
        <v>46198</v>
      </c>
      <c r="Y42" s="68">
        <v>46381</v>
      </c>
      <c r="Z42" s="67">
        <v>26062525</v>
      </c>
      <c r="AA42" s="67" t="str">
        <f>IF(B42="","",VLOOKUP(AD42,Varsayımlar!$B:$Q,15,0))</f>
        <v>TRİTON -SKT ATILACAK</v>
      </c>
      <c r="AB42" s="67" t="str">
        <f>IF(B42="","",VLOOKUP(AD42,Varsayımlar!$B:$Q,16,0))</f>
        <v>24-26 CM</v>
      </c>
      <c r="AC42" s="64"/>
      <c r="AD42" s="61" t="str">
        <f t="shared" si="3"/>
        <v>LLC TRİTONMUTLUKAL WHEAT TORTILLA</v>
      </c>
    </row>
    <row r="43" spans="1:30" ht="36" hidden="1" customHeight="1" x14ac:dyDescent="0.25">
      <c r="A43" s="9" t="s">
        <v>133</v>
      </c>
      <c r="B43" s="62" t="s">
        <v>17</v>
      </c>
      <c r="C43" s="33">
        <f>IF(B43="","",VLOOKUP(AD43,Varsayımlar!$B:$Q,3,0))</f>
        <v>8698829380698</v>
      </c>
      <c r="D43" s="33" t="s">
        <v>526</v>
      </c>
      <c r="E43" s="102" t="s">
        <v>37</v>
      </c>
      <c r="F43" s="62" t="s">
        <v>527</v>
      </c>
      <c r="G43" s="62" t="s">
        <v>528</v>
      </c>
      <c r="H43" s="62" t="str">
        <f>IF(B43="","",VLOOKUP(AD43,Varsayımlar!$B:$Q,5,0))</f>
        <v>TORTİLLAS 25 CM 4 PCS 260G</v>
      </c>
      <c r="I43" s="62">
        <f>IF(B43="","",VLOOKUP(AD43,Varsayımlar!B:T,19,0))</f>
        <v>0</v>
      </c>
      <c r="J43" s="62" t="str">
        <f>IF(B43="","",VLOOKUP(AD43,Varsayımlar!$B:$Q,6,0))</f>
        <v>SADE</v>
      </c>
      <c r="K43" s="62">
        <v>2016</v>
      </c>
      <c r="L43" s="62"/>
      <c r="M43" s="62">
        <f t="shared" si="4"/>
        <v>24</v>
      </c>
      <c r="N43" s="62"/>
      <c r="O43" s="62">
        <v>29</v>
      </c>
      <c r="P43" s="62">
        <f>IF(B43="","",VLOOKUP(AD43,Varsayımlar!$B:$Q,7,0)*K43)</f>
        <v>60480</v>
      </c>
      <c r="Q43" s="62">
        <f>IF(B43="","",VLOOKUP(AD43,Varsayımlar!$B:$Q,8,0))</f>
        <v>25</v>
      </c>
      <c r="R43" s="62" t="str">
        <f>IF(B43="","",VLOOKUP(AD43,Varsayımlar!$B:$Q,9,0))</f>
        <v>SOFT</v>
      </c>
      <c r="S43" s="62">
        <f>IF(B43="","",VLOOKUP(AD43,Varsayımlar!$B:$Q,10,0))</f>
        <v>4</v>
      </c>
      <c r="T43" s="62">
        <f>IF(B43="","",VLOOKUP(AD43,Varsayımlar!$B:$Q,11,0))</f>
        <v>30</v>
      </c>
      <c r="U43" s="62">
        <f>IF(B43="","",VLOOKUP(AD43,Varsayımlar!$B:$Q,12,0))</f>
        <v>260</v>
      </c>
      <c r="V43" s="62" t="str">
        <f>IF(B43="","",VLOOKUP(AD43,Varsayımlar!$B:$Q,13,0))</f>
        <v>YURTDIŞI</v>
      </c>
      <c r="W43" s="62">
        <f>IF(B43="","",VLOOKUP(AD43,Varsayımlar!$B:$Q,14,0))</f>
        <v>6</v>
      </c>
      <c r="X43" s="63">
        <v>46202</v>
      </c>
      <c r="Y43" s="63">
        <v>46385</v>
      </c>
      <c r="Z43" s="62">
        <v>26062925</v>
      </c>
      <c r="AA43" s="62" t="str">
        <f>IF(B43="","",VLOOKUP(AD43,Varsayımlar!$B:$Q,15,0))</f>
        <v>TRİTON -SKT ATILACAK</v>
      </c>
      <c r="AB43" s="62" t="str">
        <f>IF(B43="","",VLOOKUP(AD43,Varsayımlar!$B:$Q,16,0))</f>
        <v>24-26 CM</v>
      </c>
      <c r="AC43" s="64"/>
      <c r="AD43" s="61" t="str">
        <f t="shared" si="3"/>
        <v>LLC TRİTONMUTLUKAL WHEAT TORTILLA</v>
      </c>
    </row>
    <row r="44" spans="1:30" ht="36" hidden="1" customHeight="1" x14ac:dyDescent="0.25">
      <c r="A44" s="9" t="s">
        <v>134</v>
      </c>
      <c r="B44" s="62" t="s">
        <v>17</v>
      </c>
      <c r="C44" s="33">
        <f>IF(B44="","",VLOOKUP(AD44,Varsayımlar!$B:$Q,3,0))</f>
        <v>8698829380698</v>
      </c>
      <c r="D44" s="33" t="s">
        <v>526</v>
      </c>
      <c r="E44" s="102" t="s">
        <v>37</v>
      </c>
      <c r="F44" s="62" t="s">
        <v>527</v>
      </c>
      <c r="G44" s="62" t="s">
        <v>529</v>
      </c>
      <c r="H44" s="62" t="str">
        <f>IF(B44="","",VLOOKUP(AD44,Varsayımlar!$B:$Q,5,0))</f>
        <v>TORTİLLAS 25 CM 4 PCS 260G</v>
      </c>
      <c r="I44" s="62">
        <f>IF(B44="","",VLOOKUP(AD44,Varsayımlar!B:T,19,0))</f>
        <v>0</v>
      </c>
      <c r="J44" s="62" t="str">
        <f>IF(B44="","",VLOOKUP(AD44,Varsayımlar!$B:$Q,6,0))</f>
        <v>SADE</v>
      </c>
      <c r="K44" s="62">
        <v>420</v>
      </c>
      <c r="L44" s="62"/>
      <c r="M44" s="62">
        <f t="shared" si="4"/>
        <v>5</v>
      </c>
      <c r="N44" s="62"/>
      <c r="O44" s="62">
        <v>6</v>
      </c>
      <c r="P44" s="62">
        <f>IF(B44="","",VLOOKUP(AD44,Varsayımlar!$B:$Q,7,0)*K44)</f>
        <v>12600</v>
      </c>
      <c r="Q44" s="62">
        <f>IF(B44="","",VLOOKUP(AD44,Varsayımlar!$B:$Q,8,0))</f>
        <v>25</v>
      </c>
      <c r="R44" s="62" t="str">
        <f>IF(B44="","",VLOOKUP(AD44,Varsayımlar!$B:$Q,9,0))</f>
        <v>SOFT</v>
      </c>
      <c r="S44" s="62">
        <f>IF(B44="","",VLOOKUP(AD44,Varsayımlar!$B:$Q,10,0))</f>
        <v>4</v>
      </c>
      <c r="T44" s="62">
        <f>IF(B44="","",VLOOKUP(AD44,Varsayımlar!$B:$Q,11,0))</f>
        <v>30</v>
      </c>
      <c r="U44" s="62">
        <f>IF(B44="","",VLOOKUP(AD44,Varsayımlar!$B:$Q,12,0))</f>
        <v>260</v>
      </c>
      <c r="V44" s="62" t="str">
        <f>IF(B44="","",VLOOKUP(AD44,Varsayımlar!$B:$Q,13,0))</f>
        <v>YURTDIŞI</v>
      </c>
      <c r="W44" s="62">
        <f>IF(B44="","",VLOOKUP(AD44,Varsayımlar!$B:$Q,14,0))</f>
        <v>6</v>
      </c>
      <c r="X44" s="63">
        <v>46202</v>
      </c>
      <c r="Y44" s="63">
        <v>46385</v>
      </c>
      <c r="Z44" s="62">
        <v>26062925</v>
      </c>
      <c r="AA44" s="62" t="str">
        <f>IF(B44="","",VLOOKUP(AD44,Varsayımlar!$B:$Q,15,0))</f>
        <v>TRİTON -SKT ATILACAK</v>
      </c>
      <c r="AB44" s="62" t="str">
        <f>IF(B44="","",VLOOKUP(AD44,Varsayımlar!$B:$Q,16,0))</f>
        <v>24-26 CM</v>
      </c>
      <c r="AC44" s="64"/>
      <c r="AD44" s="61" t="str">
        <f t="shared" si="3"/>
        <v>LLC TRİTONMUTLUKAL WHEAT TORTILLA</v>
      </c>
    </row>
    <row r="45" spans="1:30" x14ac:dyDescent="0.25">
      <c r="A45" s="9" t="s">
        <v>135</v>
      </c>
      <c r="B45" s="70"/>
      <c r="C45" s="71" t="str">
        <f>IF(B45="","",VLOOKUP(AD45,Varsayımlar!$B:$Q,3,0))</f>
        <v/>
      </c>
      <c r="D45" s="71"/>
      <c r="E45" s="71"/>
      <c r="F45" s="70"/>
      <c r="G45" s="70"/>
      <c r="H45" s="70" t="str">
        <f>IF(B45="","",VLOOKUP(AD45,Varsayımlar!$B:$Q,5,0))</f>
        <v/>
      </c>
      <c r="I45" s="70"/>
      <c r="J45" s="70" t="str">
        <f>IF(B45="","",VLOOKUP(AD45,Varsayımlar!$B:$Q,6,0))</f>
        <v/>
      </c>
      <c r="K45" s="70"/>
      <c r="L45" s="70"/>
      <c r="M45" s="70" t="str">
        <f>IFERROR(IF(B45="","",K45/VLOOKUP(AD45,Varsayımlar!B:R,17,0)),"")</f>
        <v/>
      </c>
      <c r="N45" s="70"/>
      <c r="O45" s="70"/>
      <c r="P45" s="70" t="str">
        <f>IF(B45="","",VLOOKUP(AD45,Varsayımlar!$B:$Q,7,0)*K45)</f>
        <v/>
      </c>
      <c r="Q45" s="70" t="str">
        <f>IF(B45="","",VLOOKUP(AD45,Varsayımlar!$B:$Q,8,0))</f>
        <v/>
      </c>
      <c r="R45" s="70" t="str">
        <f>IF(B45="","",VLOOKUP(AD45,Varsayımlar!$B:$Q,9,0))</f>
        <v/>
      </c>
      <c r="S45" s="70" t="str">
        <f>IF(B45="","",VLOOKUP(AD45,Varsayımlar!$B:$Q,10,0))</f>
        <v/>
      </c>
      <c r="T45" s="70" t="str">
        <f>IF(B45="","",VLOOKUP(AD45,Varsayımlar!$B:$Q,11,0))</f>
        <v/>
      </c>
      <c r="U45" s="70" t="str">
        <f>IF(B45="","",VLOOKUP(AD45,Varsayımlar!$B:$Q,12,0))</f>
        <v/>
      </c>
      <c r="V45" s="70" t="str">
        <f>IF(B45="","",VLOOKUP(AD45,Varsayımlar!$B:$Q,13,0))</f>
        <v/>
      </c>
      <c r="W45" s="70" t="str">
        <f>IF(B45="","",VLOOKUP(AD45,Varsayımlar!$B:$Q,14,0))</f>
        <v/>
      </c>
      <c r="X45" s="70"/>
      <c r="Y45" s="70"/>
      <c r="Z45" s="70"/>
      <c r="AA45" s="70" t="str">
        <f>IF(B45="","",VLOOKUP(AD45,Varsayımlar!$B:$Q,15,0))</f>
        <v/>
      </c>
      <c r="AB45" s="70" t="str">
        <f>IF(B45="","",VLOOKUP(AD45,Varsayımlar!$B:$Q,16,0))</f>
        <v/>
      </c>
      <c r="AC45" s="70" t="str">
        <f>IF(B45="","",VLOOKUP(Sayfa2!AD32,Varsayımlar!B:S,18,0))</f>
        <v/>
      </c>
      <c r="AD45" s="61"/>
    </row>
    <row r="46" spans="1:30" x14ac:dyDescent="0.25">
      <c r="A46" s="9" t="s">
        <v>135</v>
      </c>
      <c r="B46" s="70"/>
      <c r="C46" s="71" t="str">
        <f>IF(B46="","",VLOOKUP(AD46,Varsayımlar!$B:$Q,3,0))</f>
        <v/>
      </c>
      <c r="D46" s="71"/>
      <c r="E46" s="71"/>
      <c r="F46" s="70"/>
      <c r="G46" s="70"/>
      <c r="H46" s="70" t="str">
        <f>IF(B46="","",VLOOKUP(AD46,Varsayımlar!$B:$Q,5,0))</f>
        <v/>
      </c>
      <c r="I46" s="70"/>
      <c r="J46" s="70" t="str">
        <f>IF(B46="","",VLOOKUP(AD46,Varsayımlar!$B:$Q,6,0))</f>
        <v/>
      </c>
      <c r="K46" s="70"/>
      <c r="L46" s="70"/>
      <c r="M46" s="70" t="str">
        <f>IFERROR(IF(B46="","",K46/VLOOKUP(AD46,Varsayımlar!B:R,17,0)),"")</f>
        <v/>
      </c>
      <c r="N46" s="70"/>
      <c r="O46" s="70"/>
      <c r="P46" s="70" t="str">
        <f>IF(B46="","",VLOOKUP(AD46,Varsayımlar!$B:$Q,7,0)*K46)</f>
        <v/>
      </c>
      <c r="Q46" s="70" t="str">
        <f>IF(B46="","",VLOOKUP(AD46,Varsayımlar!$B:$Q,8,0))</f>
        <v/>
      </c>
      <c r="R46" s="70" t="str">
        <f>IF(B46="","",VLOOKUP(AD46,Varsayımlar!$B:$Q,9,0))</f>
        <v/>
      </c>
      <c r="S46" s="70" t="str">
        <f>IF(B46="","",VLOOKUP(AD46,Varsayımlar!$B:$Q,10,0))</f>
        <v/>
      </c>
      <c r="T46" s="70" t="str">
        <f>IF(B46="","",VLOOKUP(AD46,Varsayımlar!$B:$Q,11,0))</f>
        <v/>
      </c>
      <c r="U46" s="70" t="str">
        <f>IF(B46="","",VLOOKUP(AD46,Varsayımlar!$B:$Q,12,0))</f>
        <v/>
      </c>
      <c r="V46" s="70" t="str">
        <f>IF(B46="","",VLOOKUP(AD46,Varsayımlar!$B:$Q,13,0))</f>
        <v/>
      </c>
      <c r="W46" s="70" t="str">
        <f>IF(B46="","",VLOOKUP(AD46,Varsayımlar!$B:$Q,14,0))</f>
        <v/>
      </c>
      <c r="X46" s="70"/>
      <c r="Y46" s="70"/>
      <c r="Z46" s="70"/>
      <c r="AA46" s="70" t="str">
        <f>IF(B46="","",VLOOKUP(AD46,Varsayımlar!$B:$Q,15,0))</f>
        <v/>
      </c>
      <c r="AB46" s="70" t="str">
        <f>IF(B46="","",VLOOKUP(AD46,Varsayımlar!$B:$Q,16,0))</f>
        <v/>
      </c>
      <c r="AC46" s="70" t="str">
        <f>IF(B46="","",VLOOKUP(Sayfa2!AD33,Varsayımlar!B:S,18,0))</f>
        <v/>
      </c>
      <c r="AD46" s="61"/>
    </row>
    <row r="47" spans="1:30" x14ac:dyDescent="0.25">
      <c r="C47" s="80" t="str">
        <f>IF(B47="","",VLOOKUP(AD47,Varsayımlar!$B:$Q,3,0))</f>
        <v/>
      </c>
      <c r="H47" s="8" t="str">
        <f>IF(B47="","",VLOOKUP(AD47,Varsayımlar!$B:$Q,5,0))</f>
        <v/>
      </c>
      <c r="J47" s="8" t="str">
        <f>IF(B47="","",VLOOKUP(AD47,Varsayımlar!$B:$Q,6,0))</f>
        <v/>
      </c>
      <c r="P47" s="8" t="str">
        <f>IF(B47="","",VLOOKUP(AD47,Varsayımlar!$B:$Q,7,0)*K47)</f>
        <v/>
      </c>
      <c r="Q47" s="8" t="str">
        <f>IF(B47="","",VLOOKUP(AD47,Varsayımlar!$B:$Q,8,0))</f>
        <v/>
      </c>
      <c r="R47" s="8" t="str">
        <f>IF(B47="","",VLOOKUP(AD47,Varsayımlar!$B:$Q,9,0))</f>
        <v/>
      </c>
      <c r="S47" s="8" t="str">
        <f>IF(B47="","",VLOOKUP(AD47,Varsayımlar!$B:$Q,10,0))</f>
        <v/>
      </c>
      <c r="T47" s="8" t="str">
        <f>IF(B47="","",VLOOKUP(AD47,Varsayımlar!$B:$Q,11,0))</f>
        <v/>
      </c>
      <c r="U47" s="8" t="str">
        <f>IF(B47="","",VLOOKUP(AD47,Varsayımlar!$B:$Q,12,0))</f>
        <v/>
      </c>
      <c r="V47" s="8" t="str">
        <f>IF(B47="","",VLOOKUP(AD47,Varsayımlar!$B:$Q,13,0))</f>
        <v/>
      </c>
      <c r="W47" s="8" t="str">
        <f>IF(B47="","",VLOOKUP(AD47,Varsayımlar!$B:$Q,14,0))</f>
        <v/>
      </c>
      <c r="AA47" s="8" t="str">
        <f>IF(B47="","",VLOOKUP(AD47,Varsayımlar!$B:$Q,15,0))</f>
        <v/>
      </c>
      <c r="AB47" s="8" t="str">
        <f>IF(B47="","",VLOOKUP(AD47,Varsayımlar!$B:$Q,16,0))</f>
        <v/>
      </c>
      <c r="AD47" s="8" t="str">
        <f>IF(B47="","",CONCATENATE(B47,E47))</f>
        <v/>
      </c>
    </row>
    <row r="48" spans="1:30" ht="31.5" x14ac:dyDescent="0.25">
      <c r="A48" s="198" t="s">
        <v>120</v>
      </c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55"/>
    </row>
    <row r="49" spans="1:32" ht="63" x14ac:dyDescent="0.25">
      <c r="A49" s="9" t="s">
        <v>0</v>
      </c>
      <c r="B49" s="9" t="s">
        <v>1</v>
      </c>
      <c r="C49" s="10" t="s">
        <v>36</v>
      </c>
      <c r="D49" s="10" t="s">
        <v>177</v>
      </c>
      <c r="E49" s="10" t="s">
        <v>42</v>
      </c>
      <c r="F49" s="9" t="s">
        <v>43</v>
      </c>
      <c r="G49" s="9" t="s">
        <v>13</v>
      </c>
      <c r="H49" s="9" t="s">
        <v>2</v>
      </c>
      <c r="I49" s="9" t="s">
        <v>83</v>
      </c>
      <c r="J49" s="9" t="s">
        <v>3</v>
      </c>
      <c r="K49" s="9" t="s">
        <v>21</v>
      </c>
      <c r="L49" s="9" t="s">
        <v>141</v>
      </c>
      <c r="M49" s="9" t="s">
        <v>20</v>
      </c>
      <c r="N49" s="9" t="s">
        <v>243</v>
      </c>
      <c r="O49" s="9" t="s">
        <v>176</v>
      </c>
      <c r="P49" s="9" t="s">
        <v>16</v>
      </c>
      <c r="Q49" s="9" t="s">
        <v>4</v>
      </c>
      <c r="R49" s="9" t="s">
        <v>5</v>
      </c>
      <c r="S49" s="9" t="s">
        <v>6</v>
      </c>
      <c r="T49" s="9" t="s">
        <v>33</v>
      </c>
      <c r="U49" s="9" t="s">
        <v>7</v>
      </c>
      <c r="V49" s="9" t="s">
        <v>8</v>
      </c>
      <c r="W49" s="9" t="s">
        <v>9</v>
      </c>
      <c r="X49" s="9" t="s">
        <v>10</v>
      </c>
      <c r="Y49" s="9" t="s">
        <v>11</v>
      </c>
      <c r="Z49" s="9" t="s">
        <v>12</v>
      </c>
      <c r="AA49" s="9" t="s">
        <v>14</v>
      </c>
      <c r="AB49" s="9" t="s">
        <v>15</v>
      </c>
      <c r="AC49" s="9" t="s">
        <v>305</v>
      </c>
      <c r="AD49" s="8" t="s">
        <v>50</v>
      </c>
    </row>
    <row r="50" spans="1:32" ht="40.5" customHeight="1" x14ac:dyDescent="0.25">
      <c r="A50" s="9" t="s">
        <v>29</v>
      </c>
      <c r="B50" s="88" t="s">
        <v>271</v>
      </c>
      <c r="C50" s="89">
        <f>IF(B50="","",VLOOKUP(AD50,Varsayımlar!$B:$Q,3,0))</f>
        <v>8698829380698</v>
      </c>
      <c r="D50" s="89"/>
      <c r="E50" s="85" t="s">
        <v>268</v>
      </c>
      <c r="F50" s="9"/>
      <c r="G50" s="9" t="s">
        <v>530</v>
      </c>
      <c r="H50" s="90" t="str">
        <f>IF(B50="","",VLOOKUP(AD50,Varsayımlar!$B:$Q,5,0))</f>
        <v>Rimini 20cm</v>
      </c>
      <c r="I50" s="90">
        <f>IF(B50="","",VLOOKUP(AD50,Varsayımlar!B:T,19,0))</f>
        <v>0</v>
      </c>
      <c r="J50" s="90" t="str">
        <f>IF(B50="","",VLOOKUP(AD50,Varsayımlar!$B:$Q,6,0))</f>
        <v>SADE</v>
      </c>
      <c r="K50" s="9">
        <v>2880</v>
      </c>
      <c r="L50" s="9"/>
      <c r="M50" s="9">
        <f>IFERROR(IF(B50="","",K50/VLOOKUP(AD50,Varsayımlar!B:R,17,0)),"")</f>
        <v>24</v>
      </c>
      <c r="N50" s="9"/>
      <c r="O50" s="9">
        <v>21</v>
      </c>
      <c r="P50" s="90">
        <f>IF(B50="","",VLOOKUP(AD50,Varsayımlar!$B:$Q,7,0)*K50)</f>
        <v>40320</v>
      </c>
      <c r="Q50" s="90">
        <f>IF(B50="","",VLOOKUP(AD50,Varsayımlar!$B:$Q,8,0))</f>
        <v>20</v>
      </c>
      <c r="R50" s="90" t="str">
        <f>IF(B50="","",VLOOKUP(AD50,Varsayımlar!$B:$Q,9,0))</f>
        <v>Irak soft</v>
      </c>
      <c r="S50" s="90">
        <f>IF(B50="","",VLOOKUP(AD50,Varsayımlar!$B:$Q,10,0))</f>
        <v>8</v>
      </c>
      <c r="T50" s="90">
        <f>IF(B50="","",VLOOKUP(AD50,Varsayımlar!$B:$Q,11,0))</f>
        <v>14</v>
      </c>
      <c r="U50" s="90">
        <f>IF(B50="","",VLOOKUP(AD50,Varsayımlar!$B:$Q,12,0))</f>
        <v>360</v>
      </c>
      <c r="V50" s="90" t="str">
        <f>IF(B50="","",VLOOKUP(AD50,Varsayımlar!$B:$Q,13,0))</f>
        <v>YURTDIŞI</v>
      </c>
      <c r="W50" s="90">
        <f>IF(B50="","",VLOOKUP(AD50,Varsayımlar!$B:$Q,14,0))</f>
        <v>0</v>
      </c>
      <c r="X50" s="9"/>
      <c r="Y50" s="9" t="s">
        <v>625</v>
      </c>
      <c r="Z50" s="9" t="s">
        <v>627</v>
      </c>
      <c r="AA50" s="90" t="str">
        <f>IF(B50="","",VLOOKUP(AD50,Varsayımlar!$B:$Q,15,0))</f>
        <v>20cm koli-İbranice Etiket</v>
      </c>
      <c r="AB50" s="90" t="str">
        <f>IF(B50="","",VLOOKUP(AD50,Varsayımlar!$B:$Q,16,0))</f>
        <v>19-21 cm</v>
      </c>
      <c r="AC50" s="90">
        <f>IF(B50="","",VLOOKUP(Sayfa2!AD99,Varsayımlar!B:S,18,0))</f>
        <v>0</v>
      </c>
      <c r="AD50" s="90" t="str">
        <f>IF(B50="","",CONCATENATE(B50,E50))</f>
        <v>EyalRimini 20 cm 8 pcs 360g</v>
      </c>
    </row>
    <row r="51" spans="1:32" ht="40.5" customHeight="1" x14ac:dyDescent="0.25">
      <c r="A51" s="9" t="s">
        <v>122</v>
      </c>
      <c r="B51" s="88" t="s">
        <v>271</v>
      </c>
      <c r="C51" s="89">
        <f>IF(B51="","",VLOOKUP(AD51,Varsayımlar!$B:$Q,3,0))</f>
        <v>8698829380698</v>
      </c>
      <c r="D51" s="89"/>
      <c r="E51" s="85" t="s">
        <v>542</v>
      </c>
      <c r="F51" s="9"/>
      <c r="G51" s="9" t="s">
        <v>530</v>
      </c>
      <c r="H51" s="90" t="str">
        <f>IF(B51="","",VLOOKUP(AD51,Varsayımlar!$B:$Q,5,0))</f>
        <v>Durum 3 lü paket sade 1620g (İç-Dış Ambalaj)</v>
      </c>
      <c r="I51" s="90">
        <f>IF(B51="","",VLOOKUP(AD51,Varsayımlar!B:T,19,0))</f>
        <v>0</v>
      </c>
      <c r="J51" s="90" t="str">
        <f>IF(B51="","",VLOOKUP(AD51,Varsayımlar!$B:$Q,6,0))</f>
        <v>SADE</v>
      </c>
      <c r="K51" s="9">
        <v>1200</v>
      </c>
      <c r="L51" s="9"/>
      <c r="M51" s="9" t="str">
        <f>IFERROR(IF(B51="","",K51/VLOOKUP(AD51,Varsayımlar!B:R,17,0)),"")</f>
        <v/>
      </c>
      <c r="N51" s="9"/>
      <c r="O51" s="9">
        <v>14</v>
      </c>
      <c r="P51" s="90">
        <f>IF(B51="","",VLOOKUP(AD51,Varsayımlar!$B:$Q,7,0)*K51)</f>
        <v>4800</v>
      </c>
      <c r="Q51" s="90">
        <f>IF(B51="","",VLOOKUP(AD51,Varsayımlar!$B:$Q,8,0))</f>
        <v>20</v>
      </c>
      <c r="R51" s="90" t="str">
        <f>IF(B51="","",VLOOKUP(AD51,Varsayımlar!$B:$Q,9,0))</f>
        <v>Irak Soft</v>
      </c>
      <c r="S51" s="90">
        <f>IF(B51="","",VLOOKUP(AD51,Varsayımlar!$B:$Q,10,0))</f>
        <v>36</v>
      </c>
      <c r="T51" s="90">
        <f>IF(B51="","",VLOOKUP(AD51,Varsayımlar!$B:$Q,11,0))</f>
        <v>4</v>
      </c>
      <c r="U51" s="90">
        <f>IF(B51="","",VLOOKUP(AD51,Varsayımlar!$B:$Q,12,0))</f>
        <v>1620</v>
      </c>
      <c r="V51" s="90" t="str">
        <f>IF(B51="","",VLOOKUP(AD51,Varsayımlar!$B:$Q,13,0))</f>
        <v>Yurtdışı</v>
      </c>
      <c r="W51" s="90">
        <f>IF(B51="","",VLOOKUP(AD51,Varsayımlar!$B:$Q,14,0))</f>
        <v>0</v>
      </c>
      <c r="X51" s="9"/>
      <c r="Y51" s="9" t="s">
        <v>625</v>
      </c>
      <c r="Z51" s="9" t="s">
        <v>627</v>
      </c>
      <c r="AA51" s="90" t="str">
        <f>IF(B51="","",VLOOKUP(AD51,Varsayımlar!$B:$Q,15,0))</f>
        <v>Lacivert 20cm Koli-İbranice Sade Etiketli</v>
      </c>
      <c r="AB51" s="90" t="str">
        <f>IF(B51="","",VLOOKUP(AD51,Varsayımlar!$B:$Q,16,0))</f>
        <v>19-21 cm</v>
      </c>
      <c r="AC51" s="90">
        <f>IF(B51="","",VLOOKUP(Sayfa2!AD100,Varsayımlar!B:S,18,0))</f>
        <v>0</v>
      </c>
      <c r="AD51" s="90" t="str">
        <f>IF(B51="","",CONCATENATE(B51,E51))</f>
        <v>EyalDurum 3 lü paket sade 1620g</v>
      </c>
    </row>
    <row r="52" spans="1:32" ht="78.75" x14ac:dyDescent="0.25">
      <c r="A52" s="9" t="s">
        <v>123</v>
      </c>
      <c r="B52" s="77" t="s">
        <v>31</v>
      </c>
      <c r="C52" s="76">
        <f>IF(B52="","",VLOOKUP(AD52,Varsayımlar!$B:$Q,3,0))</f>
        <v>8698829380698</v>
      </c>
      <c r="D52" s="76"/>
      <c r="E52" s="75" t="s">
        <v>246</v>
      </c>
      <c r="F52" s="77">
        <v>47</v>
      </c>
      <c r="G52" s="77" t="s">
        <v>253</v>
      </c>
      <c r="H52" s="77" t="str">
        <f>IF(B52="","",VLOOKUP(AD52,Varsayımlar!$B:$Q,5,0))</f>
        <v>Hanami Peynirli 20cm (050)</v>
      </c>
      <c r="I52" s="77" t="str">
        <f>IF(B52="","",VLOOKUP(AD52,Varsayımlar!B:T,19,0))</f>
        <v>Ambalaj kaç aylık kontrol?</v>
      </c>
      <c r="J52" s="77" t="str">
        <f>IF(B52="","",VLOOKUP(AD52,Varsayımlar!$B:$Q,6,0))</f>
        <v>PEYNİRLİ</v>
      </c>
      <c r="K52" s="77">
        <v>1120</v>
      </c>
      <c r="L52" s="77">
        <v>14</v>
      </c>
      <c r="M52" s="77">
        <f>IFERROR(IF(B52="","",K52/VLOOKUP(AD52,Varsayımlar!B:R,17,0)),"")</f>
        <v>8</v>
      </c>
      <c r="N52" s="77"/>
      <c r="O52" s="77">
        <v>1</v>
      </c>
      <c r="P52" s="77">
        <f>IF(B52="","",VLOOKUP(AD52,Varsayımlar!$B:$Q,7,0)*K52)</f>
        <v>33600</v>
      </c>
      <c r="Q52" s="77">
        <f>IF(B52="","",VLOOKUP(AD52,Varsayımlar!$B:$Q,8,0))</f>
        <v>20</v>
      </c>
      <c r="R52" s="77" t="str">
        <f>IF(B52="","",VLOOKUP(AD52,Varsayımlar!$B:$Q,9,0))</f>
        <v>Irak Soft-AT</v>
      </c>
      <c r="S52" s="77">
        <f>IF(B52="","",VLOOKUP(AD52,Varsayımlar!$B:$Q,10,0))</f>
        <v>4</v>
      </c>
      <c r="T52" s="77">
        <f>IF(B52="","",VLOOKUP(AD52,Varsayımlar!$B:$Q,11,0))</f>
        <v>30</v>
      </c>
      <c r="U52" s="77">
        <f>IF(B52="","",VLOOKUP(AD52,Varsayımlar!$B:$Q,12,0))</f>
        <v>166</v>
      </c>
      <c r="V52" s="77" t="str">
        <f>IF(B52="","",VLOOKUP(AD52,Varsayımlar!$B:$Q,13,0))</f>
        <v>YURTDIŞI</v>
      </c>
      <c r="W52" s="77">
        <f>IF(B52="","",VLOOKUP(AD52,Varsayımlar!$B:$Q,14,0))</f>
        <v>9</v>
      </c>
      <c r="X52" s="78">
        <v>46188</v>
      </c>
      <c r="Y52" s="78">
        <v>46461</v>
      </c>
      <c r="Z52" s="77" t="s">
        <v>250</v>
      </c>
      <c r="AA52" s="77" t="str">
        <f>IF(B52="","",VLOOKUP(AD52,Varsayımlar!$B:$Q,15,0))</f>
        <v>HANAMİ SARI KOLİ-ÜRETİM TARİHİ BASILACAK</v>
      </c>
      <c r="AB52" s="77" t="str">
        <f>IF(B52="","",VLOOKUP(AD52,Varsayımlar!$B:$Q,16,0))</f>
        <v>19-21 CM</v>
      </c>
      <c r="AC52" s="9">
        <f>IF(B52="","",VLOOKUP(Sayfa2!AD59,Varsayımlar!B:S,18,0))</f>
        <v>0</v>
      </c>
      <c r="AD52" s="9" t="str">
        <f>IF(B52="","",CONCATENATE(B52,E52))</f>
        <v>GERMESHanami Peynirli 20cm 4 lü 166g</v>
      </c>
      <c r="AF52" s="8" t="s">
        <v>626</v>
      </c>
    </row>
    <row r="53" spans="1:32" ht="40.5" customHeight="1" x14ac:dyDescent="0.25">
      <c r="A53" s="9" t="s">
        <v>124</v>
      </c>
      <c r="B53" s="88" t="s">
        <v>271</v>
      </c>
      <c r="C53" s="89">
        <f>IF(B53="","",VLOOKUP(AD53,Varsayımlar!$B:$Q,3,0))</f>
        <v>8698829380698</v>
      </c>
      <c r="D53" s="89"/>
      <c r="E53" s="85" t="s">
        <v>544</v>
      </c>
      <c r="F53" s="9"/>
      <c r="G53" s="9" t="s">
        <v>530</v>
      </c>
      <c r="H53" s="90" t="str">
        <f>IF(B53="","",VLOOKUP(AD53,Varsayımlar!$B:$Q,5,0))</f>
        <v>Durum 3 lü paket TB 1620g (İç-Dış Ambalaj)</v>
      </c>
      <c r="I53" s="90">
        <f>IF(B53="","",VLOOKUP(AD53,Varsayımlar!B:T,19,0))</f>
        <v>0</v>
      </c>
      <c r="J53" s="90" t="str">
        <f>IF(B53="","",VLOOKUP(AD53,Varsayımlar!$B:$Q,6,0))</f>
        <v>Tam Buğdaylı</v>
      </c>
      <c r="K53" s="9">
        <v>720</v>
      </c>
      <c r="L53" s="9"/>
      <c r="M53" s="9" t="str">
        <f>IFERROR(IF(B53="","",K53/VLOOKUP(AD53,Varsayımlar!B:R,17,0)),"")</f>
        <v/>
      </c>
      <c r="N53" s="9"/>
      <c r="O53" s="9">
        <v>9</v>
      </c>
      <c r="P53" s="90">
        <f>IF(B53="","",VLOOKUP(AD53,Varsayımlar!$B:$Q,7,0)*K53)</f>
        <v>2880</v>
      </c>
      <c r="Q53" s="90">
        <f>IF(B53="","",VLOOKUP(AD53,Varsayımlar!$B:$Q,8,0))</f>
        <v>20</v>
      </c>
      <c r="R53" s="90" t="str">
        <f>IF(B53="","",VLOOKUP(AD53,Varsayımlar!$B:$Q,9,0))</f>
        <v>Irak Soft</v>
      </c>
      <c r="S53" s="90">
        <f>IF(B53="","",VLOOKUP(AD53,Varsayımlar!$B:$Q,10,0))</f>
        <v>36</v>
      </c>
      <c r="T53" s="90">
        <f>IF(B53="","",VLOOKUP(AD53,Varsayımlar!$B:$Q,11,0))</f>
        <v>4</v>
      </c>
      <c r="U53" s="90">
        <f>IF(B53="","",VLOOKUP(AD53,Varsayımlar!$B:$Q,12,0))</f>
        <v>1620</v>
      </c>
      <c r="V53" s="90" t="str">
        <f>IF(B53="","",VLOOKUP(AD53,Varsayımlar!$B:$Q,13,0))</f>
        <v>Yurtdışı</v>
      </c>
      <c r="W53" s="90">
        <f>IF(B53="","",VLOOKUP(AD53,Varsayımlar!$B:$Q,14,0))</f>
        <v>0</v>
      </c>
      <c r="X53" s="9"/>
      <c r="Y53" s="9" t="s">
        <v>625</v>
      </c>
      <c r="Z53" s="9" t="s">
        <v>627</v>
      </c>
      <c r="AA53" s="90" t="str">
        <f>IF(B53="","",VLOOKUP(AD53,Varsayımlar!$B:$Q,15,0))</f>
        <v>Lacivert 20cm Koli-İbranice TB Etiketli</v>
      </c>
      <c r="AB53" s="90" t="str">
        <f>IF(B53="","",VLOOKUP(AD53,Varsayımlar!$B:$Q,16,0))</f>
        <v>19-21 cm</v>
      </c>
      <c r="AC53" s="90">
        <f>IF(B53="","",VLOOKUP(Sayfa2!AD101,Varsayımlar!B:S,18,0))</f>
        <v>0</v>
      </c>
      <c r="AD53" s="90" t="str">
        <f t="shared" ref="AD53:AD113" si="5">IF(B53="","",CONCATENATE(B53,E53))</f>
        <v>EyalDurum 3 lü paket TB 1620g</v>
      </c>
    </row>
    <row r="54" spans="1:32" ht="49.5" customHeight="1" x14ac:dyDescent="0.25">
      <c r="A54" s="9" t="s">
        <v>125</v>
      </c>
      <c r="B54" s="70" t="s">
        <v>90</v>
      </c>
      <c r="C54" s="71">
        <f>IF(B54="","",VLOOKUP(AD54,Varsayımlar!$B:$Q,3,0))</f>
        <v>8698829380698</v>
      </c>
      <c r="D54" s="70" t="s">
        <v>239</v>
      </c>
      <c r="E54" s="70" t="s">
        <v>91</v>
      </c>
      <c r="F54" s="70"/>
      <c r="G54" s="70" t="s">
        <v>574</v>
      </c>
      <c r="H54" s="70" t="str">
        <f>IF(B54="","",VLOOKUP(AD54,Varsayımlar!$B:$Q,5,0))</f>
        <v>MAGNİT MAVİ AMBALAJ 25CM</v>
      </c>
      <c r="I54" s="70">
        <f>IF(B54="","",VLOOKUP(AD54,Varsayımlar!B:T,19,0))</f>
        <v>0</v>
      </c>
      <c r="J54" s="70" t="str">
        <f>IF(B54="","",VLOOKUP(AD54,Varsayımlar!$B:$Q,6,0))</f>
        <v>SADE</v>
      </c>
      <c r="K54" s="70">
        <v>672</v>
      </c>
      <c r="L54" s="70"/>
      <c r="M54" s="70">
        <f>IFERROR(IF(B54="","",K54/VLOOKUP(AD54,Varsayımlar!B:R,17,0)),"")</f>
        <v>8</v>
      </c>
      <c r="N54" s="70"/>
      <c r="O54" s="70">
        <v>7</v>
      </c>
      <c r="P54" s="70">
        <f>IF(B54="","",VLOOKUP(AD54,Varsayımlar!$B:$Q,7,0)*K54)</f>
        <v>20160</v>
      </c>
      <c r="Q54" s="70">
        <f>IF(B54="","",VLOOKUP(AD54,Varsayımlar!$B:$Q,8,0))</f>
        <v>25</v>
      </c>
      <c r="R54" s="70" t="str">
        <f>IF(B54="","",VLOOKUP(AD54,Varsayımlar!$B:$Q,9,0))</f>
        <v>SOFT</v>
      </c>
      <c r="S54" s="70">
        <f>IF(B54="","",VLOOKUP(AD54,Varsayımlar!$B:$Q,10,0))</f>
        <v>4</v>
      </c>
      <c r="T54" s="70">
        <f>IF(B54="","",VLOOKUP(AD54,Varsayımlar!$B:$Q,11,0))</f>
        <v>30</v>
      </c>
      <c r="U54" s="70">
        <f>IF(B54="","",VLOOKUP(AD54,Varsayımlar!$B:$Q,12,0))</f>
        <v>260</v>
      </c>
      <c r="V54" s="70" t="str">
        <f>IF(B54="","",VLOOKUP(AD54,Varsayımlar!$B:$Q,13,0))</f>
        <v>YURTDIŞI</v>
      </c>
      <c r="W54" s="70">
        <f>IF(B54="","",VLOOKUP(AD54,Varsayımlar!$B:$Q,14,0))</f>
        <v>9</v>
      </c>
      <c r="X54" s="73">
        <v>46192</v>
      </c>
      <c r="Y54" s="73">
        <v>46465</v>
      </c>
      <c r="Z54" s="70" t="s">
        <v>577</v>
      </c>
      <c r="AA54" s="70" t="str">
        <f>IF(B54="","",VLOOKUP(AD54,Varsayımlar!$B:$Q,15,0))</f>
        <v>25CM TURUNCU KOLİ-SOL ÜST DİKDÖRTGENE ÜRETİM TARİHİ BASILACAK</v>
      </c>
      <c r="AB54" s="70" t="str">
        <f>IF(B54="","",VLOOKUP(AD54,Varsayımlar!$B:$Q,16,0))</f>
        <v>24-26 CM</v>
      </c>
      <c r="AC54" s="90">
        <f>IF(B54="","",VLOOKUP(Sayfa2!AD68,Varsayımlar!B:S,18,0))</f>
        <v>0</v>
      </c>
      <c r="AD54" s="90" t="str">
        <f>IF(B54="","",CONCATENATE(B54,E54))</f>
        <v>MAGNİTMAGNİT MAVİ AMBALAJ 25 CM 260G</v>
      </c>
    </row>
    <row r="55" spans="1:32" ht="49.5" customHeight="1" x14ac:dyDescent="0.25">
      <c r="A55" s="9" t="s">
        <v>126</v>
      </c>
      <c r="B55" s="70" t="s">
        <v>90</v>
      </c>
      <c r="C55" s="71">
        <f>IF(B55="","",VLOOKUP(AD55,Varsayımlar!$B:$Q,3,0))</f>
        <v>8698829380698</v>
      </c>
      <c r="D55" s="70" t="s">
        <v>239</v>
      </c>
      <c r="E55" s="70" t="s">
        <v>91</v>
      </c>
      <c r="F55" s="70"/>
      <c r="G55" s="70" t="s">
        <v>575</v>
      </c>
      <c r="H55" s="70" t="str">
        <f>IF(B55="","",VLOOKUP(AD55,Varsayımlar!$B:$Q,5,0))</f>
        <v>MAGNİT MAVİ AMBALAJ 25CM</v>
      </c>
      <c r="I55" s="70">
        <f>IF(B55="","",VLOOKUP(AD55,Varsayımlar!B:T,19,0))</f>
        <v>0</v>
      </c>
      <c r="J55" s="70" t="str">
        <f>IF(B55="","",VLOOKUP(AD55,Varsayımlar!$B:$Q,6,0))</f>
        <v>SADE</v>
      </c>
      <c r="K55" s="70">
        <v>672</v>
      </c>
      <c r="L55" s="70"/>
      <c r="M55" s="70">
        <f>IFERROR(IF(B55="","",K55/VLOOKUP(AD55,Varsayımlar!B:R,17,0)),"")</f>
        <v>8</v>
      </c>
      <c r="N55" s="70"/>
      <c r="O55" s="70">
        <v>7</v>
      </c>
      <c r="P55" s="70">
        <f>IF(B55="","",VLOOKUP(AD55,Varsayımlar!$B:$Q,7,0)*K55)</f>
        <v>20160</v>
      </c>
      <c r="Q55" s="70">
        <f>IF(B55="","",VLOOKUP(AD55,Varsayımlar!$B:$Q,8,0))</f>
        <v>25</v>
      </c>
      <c r="R55" s="70" t="str">
        <f>IF(B55="","",VLOOKUP(AD55,Varsayımlar!$B:$Q,9,0))</f>
        <v>SOFT</v>
      </c>
      <c r="S55" s="70">
        <f>IF(B55="","",VLOOKUP(AD55,Varsayımlar!$B:$Q,10,0))</f>
        <v>4</v>
      </c>
      <c r="T55" s="70">
        <f>IF(B55="","",VLOOKUP(AD55,Varsayımlar!$B:$Q,11,0))</f>
        <v>30</v>
      </c>
      <c r="U55" s="70">
        <f>IF(B55="","",VLOOKUP(AD55,Varsayımlar!$B:$Q,12,0))</f>
        <v>260</v>
      </c>
      <c r="V55" s="70" t="str">
        <f>IF(B55="","",VLOOKUP(AD55,Varsayımlar!$B:$Q,13,0))</f>
        <v>YURTDIŞI</v>
      </c>
      <c r="W55" s="70">
        <f>IF(B55="","",VLOOKUP(AD55,Varsayımlar!$B:$Q,14,0))</f>
        <v>9</v>
      </c>
      <c r="X55" s="73">
        <v>46192</v>
      </c>
      <c r="Y55" s="73">
        <v>46465</v>
      </c>
      <c r="Z55" s="70" t="s">
        <v>577</v>
      </c>
      <c r="AA55" s="70" t="str">
        <f>IF(B55="","",VLOOKUP(AD55,Varsayımlar!$B:$Q,15,0))</f>
        <v>25CM TURUNCU KOLİ-SOL ÜST DİKDÖRTGENE ÜRETİM TARİHİ BASILACAK</v>
      </c>
      <c r="AB55" s="70" t="str">
        <f>IF(B55="","",VLOOKUP(AD55,Varsayımlar!$B:$Q,16,0))</f>
        <v>24-26 CM</v>
      </c>
      <c r="AC55" s="90">
        <f>IF(B55="","",VLOOKUP(Sayfa2!AD69,Varsayımlar!B:S,18,0))</f>
        <v>0</v>
      </c>
      <c r="AD55" s="90" t="str">
        <f>IF(B55="","",CONCATENATE(B55,E55))</f>
        <v>MAGNİTMAGNİT MAVİ AMBALAJ 25 CM 260G</v>
      </c>
    </row>
    <row r="56" spans="1:32" ht="49.5" customHeight="1" x14ac:dyDescent="0.25">
      <c r="A56" s="9" t="s">
        <v>127</v>
      </c>
      <c r="B56" s="70" t="s">
        <v>90</v>
      </c>
      <c r="C56" s="71">
        <f>IF(B56="","",VLOOKUP(AD56,Varsayımlar!$B:$Q,3,0))</f>
        <v>8698829380698</v>
      </c>
      <c r="D56" s="70" t="s">
        <v>239</v>
      </c>
      <c r="E56" s="70" t="s">
        <v>91</v>
      </c>
      <c r="F56" s="70"/>
      <c r="G56" s="70" t="s">
        <v>576</v>
      </c>
      <c r="H56" s="70" t="str">
        <f>IF(B56="","",VLOOKUP(AD56,Varsayımlar!$B:$Q,5,0))</f>
        <v>MAGNİT MAVİ AMBALAJ 25CM</v>
      </c>
      <c r="I56" s="70">
        <f>IF(B56="","",VLOOKUP(AD56,Varsayımlar!B:T,19,0))</f>
        <v>0</v>
      </c>
      <c r="J56" s="70" t="str">
        <f>IF(B56="","",VLOOKUP(AD56,Varsayımlar!$B:$Q,6,0))</f>
        <v>SADE</v>
      </c>
      <c r="K56" s="70">
        <v>672</v>
      </c>
      <c r="L56" s="70"/>
      <c r="M56" s="70">
        <f>IFERROR(IF(B56="","",K56/VLOOKUP(AD56,Varsayımlar!B:R,17,0)),"")</f>
        <v>8</v>
      </c>
      <c r="N56" s="70"/>
      <c r="O56" s="70">
        <v>7</v>
      </c>
      <c r="P56" s="70">
        <f>IF(B56="","",VLOOKUP(AD56,Varsayımlar!$B:$Q,7,0)*K56)</f>
        <v>20160</v>
      </c>
      <c r="Q56" s="70">
        <f>IF(B56="","",VLOOKUP(AD56,Varsayımlar!$B:$Q,8,0))</f>
        <v>25</v>
      </c>
      <c r="R56" s="70" t="str">
        <f>IF(B56="","",VLOOKUP(AD56,Varsayımlar!$B:$Q,9,0))</f>
        <v>SOFT</v>
      </c>
      <c r="S56" s="70">
        <f>IF(B56="","",VLOOKUP(AD56,Varsayımlar!$B:$Q,10,0))</f>
        <v>4</v>
      </c>
      <c r="T56" s="70">
        <f>IF(B56="","",VLOOKUP(AD56,Varsayımlar!$B:$Q,11,0))</f>
        <v>30</v>
      </c>
      <c r="U56" s="70">
        <f>IF(B56="","",VLOOKUP(AD56,Varsayımlar!$B:$Q,12,0))</f>
        <v>260</v>
      </c>
      <c r="V56" s="70" t="str">
        <f>IF(B56="","",VLOOKUP(AD56,Varsayımlar!$B:$Q,13,0))</f>
        <v>YURTDIŞI</v>
      </c>
      <c r="W56" s="70">
        <f>IF(B56="","",VLOOKUP(AD56,Varsayımlar!$B:$Q,14,0))</f>
        <v>9</v>
      </c>
      <c r="X56" s="73">
        <v>46192</v>
      </c>
      <c r="Y56" s="73">
        <v>46465</v>
      </c>
      <c r="Z56" s="70" t="s">
        <v>577</v>
      </c>
      <c r="AA56" s="70" t="str">
        <f>IF(B56="","",VLOOKUP(AD56,Varsayımlar!$B:$Q,15,0))</f>
        <v>25CM TURUNCU KOLİ-SOL ÜST DİKDÖRTGENE ÜRETİM TARİHİ BASILACAK</v>
      </c>
      <c r="AB56" s="70" t="str">
        <f>IF(B56="","",VLOOKUP(AD56,Varsayımlar!$B:$Q,16,0))</f>
        <v>24-26 CM</v>
      </c>
      <c r="AC56" s="90">
        <f>IF(B56="","",VLOOKUP(Sayfa2!AD70,Varsayımlar!B:S,18,0))</f>
        <v>0</v>
      </c>
      <c r="AD56" s="90" t="str">
        <f>IF(B56="","",CONCATENATE(B56,E56))</f>
        <v>MAGNİTMAGNİT MAVİ AMBALAJ 25 CM 260G</v>
      </c>
    </row>
    <row r="57" spans="1:32" ht="51.75" customHeight="1" x14ac:dyDescent="0.25">
      <c r="A57" s="9" t="s">
        <v>128</v>
      </c>
      <c r="B57" s="107" t="s">
        <v>90</v>
      </c>
      <c r="C57" s="108">
        <f>IF(B57="","",VLOOKUP(AD57,Varsayımlar!$B:$Q,3,0))</f>
        <v>8698829380698</v>
      </c>
      <c r="D57" s="107" t="s">
        <v>258</v>
      </c>
      <c r="E57" s="107" t="s">
        <v>91</v>
      </c>
      <c r="F57" s="107"/>
      <c r="G57" s="107" t="s">
        <v>578</v>
      </c>
      <c r="H57" s="107" t="str">
        <f>IF(B57="","",VLOOKUP(AD57,Varsayımlar!$B:$Q,5,0))</f>
        <v>MAGNİT MAVİ AMBALAJ 25CM</v>
      </c>
      <c r="I57" s="107">
        <f>IF(B57="","",VLOOKUP(AD57,Varsayımlar!B:T,19,0))</f>
        <v>0</v>
      </c>
      <c r="J57" s="107" t="str">
        <f>IF(B57="","",VLOOKUP(AD57,Varsayımlar!$B:$Q,6,0))</f>
        <v>SADE</v>
      </c>
      <c r="K57" s="107">
        <v>672</v>
      </c>
      <c r="L57" s="107"/>
      <c r="M57" s="107">
        <f>IFERROR(IF(B57="","",K57/VLOOKUP(AD57,Varsayımlar!B:R,17,0)),"")</f>
        <v>8</v>
      </c>
      <c r="N57" s="107"/>
      <c r="O57" s="107">
        <v>7</v>
      </c>
      <c r="P57" s="107">
        <f>IF(B57="","",VLOOKUP(AD57,Varsayımlar!$B:$Q,7,0)*K57)</f>
        <v>20160</v>
      </c>
      <c r="Q57" s="107">
        <f>IF(B57="","",VLOOKUP(AD57,Varsayımlar!$B:$Q,8,0))</f>
        <v>25</v>
      </c>
      <c r="R57" s="107" t="str">
        <f>IF(B57="","",VLOOKUP(AD57,Varsayımlar!$B:$Q,9,0))</f>
        <v>SOFT</v>
      </c>
      <c r="S57" s="107">
        <f>IF(B57="","",VLOOKUP(AD57,Varsayımlar!$B:$Q,10,0))</f>
        <v>4</v>
      </c>
      <c r="T57" s="107">
        <f>IF(B57="","",VLOOKUP(AD57,Varsayımlar!$B:$Q,11,0))</f>
        <v>30</v>
      </c>
      <c r="U57" s="107">
        <f>IF(B57="","",VLOOKUP(AD57,Varsayımlar!$B:$Q,12,0))</f>
        <v>260</v>
      </c>
      <c r="V57" s="107" t="str">
        <f>IF(B57="","",VLOOKUP(AD57,Varsayımlar!$B:$Q,13,0))</f>
        <v>YURTDIŞI</v>
      </c>
      <c r="W57" s="107">
        <f>IF(B57="","",VLOOKUP(AD57,Varsayımlar!$B:$Q,14,0))</f>
        <v>9</v>
      </c>
      <c r="X57" s="110">
        <v>46192</v>
      </c>
      <c r="Y57" s="110">
        <v>46465</v>
      </c>
      <c r="Z57" s="107" t="s">
        <v>581</v>
      </c>
      <c r="AA57" s="107" t="str">
        <f>IF(B57="","",VLOOKUP(AD57,Varsayımlar!$B:$Q,15,0))</f>
        <v>25CM TURUNCU KOLİ-SOL ÜST DİKDÖRTGENE ÜRETİM TARİHİ BASILACAK</v>
      </c>
      <c r="AB57" s="107" t="str">
        <f>IF(B57="","",VLOOKUP(AD57,Varsayımlar!$B:$Q,16,0))</f>
        <v>24-26 CM</v>
      </c>
      <c r="AC57" s="90">
        <f>IF(B57="","",VLOOKUP(Sayfa2!AD71,Varsayımlar!B:S,18,0))</f>
        <v>0</v>
      </c>
      <c r="AD57" s="90" t="str">
        <f>IF(B57="","",CONCATENATE(B57,E57))</f>
        <v>MAGNİTMAGNİT MAVİ AMBALAJ 25 CM 260G</v>
      </c>
    </row>
    <row r="58" spans="1:32" ht="51.75" customHeight="1" x14ac:dyDescent="0.25">
      <c r="A58" s="9" t="s">
        <v>129</v>
      </c>
      <c r="B58" s="107" t="s">
        <v>90</v>
      </c>
      <c r="C58" s="108">
        <f>IF(B58="","",VLOOKUP(AD58,Varsayımlar!$B:$Q,3,0))</f>
        <v>8698829380698</v>
      </c>
      <c r="D58" s="107" t="s">
        <v>258</v>
      </c>
      <c r="E58" s="107" t="s">
        <v>91</v>
      </c>
      <c r="F58" s="107"/>
      <c r="G58" s="107" t="s">
        <v>579</v>
      </c>
      <c r="H58" s="107" t="str">
        <f>IF(B58="","",VLOOKUP(AD58,Varsayımlar!$B:$Q,5,0))</f>
        <v>MAGNİT MAVİ AMBALAJ 25CM</v>
      </c>
      <c r="I58" s="107">
        <f>IF(B58="","",VLOOKUP(AD58,Varsayımlar!B:T,19,0))</f>
        <v>0</v>
      </c>
      <c r="J58" s="107" t="str">
        <f>IF(B58="","",VLOOKUP(AD58,Varsayımlar!$B:$Q,6,0))</f>
        <v>SADE</v>
      </c>
      <c r="K58" s="107">
        <v>672</v>
      </c>
      <c r="L58" s="107"/>
      <c r="M58" s="107">
        <f>IFERROR(IF(B58="","",K58/VLOOKUP(AD58,Varsayımlar!B:R,17,0)),"")</f>
        <v>8</v>
      </c>
      <c r="N58" s="107"/>
      <c r="O58" s="107">
        <v>7</v>
      </c>
      <c r="P58" s="107">
        <f>IF(B58="","",VLOOKUP(AD58,Varsayımlar!$B:$Q,7,0)*K58)</f>
        <v>20160</v>
      </c>
      <c r="Q58" s="107">
        <f>IF(B58="","",VLOOKUP(AD58,Varsayımlar!$B:$Q,8,0))</f>
        <v>25</v>
      </c>
      <c r="R58" s="107" t="str">
        <f>IF(B58="","",VLOOKUP(AD58,Varsayımlar!$B:$Q,9,0))</f>
        <v>SOFT</v>
      </c>
      <c r="S58" s="107">
        <f>IF(B58="","",VLOOKUP(AD58,Varsayımlar!$B:$Q,10,0))</f>
        <v>4</v>
      </c>
      <c r="T58" s="107">
        <f>IF(B58="","",VLOOKUP(AD58,Varsayımlar!$B:$Q,11,0))</f>
        <v>30</v>
      </c>
      <c r="U58" s="107">
        <f>IF(B58="","",VLOOKUP(AD58,Varsayımlar!$B:$Q,12,0))</f>
        <v>260</v>
      </c>
      <c r="V58" s="107" t="str">
        <f>IF(B58="","",VLOOKUP(AD58,Varsayımlar!$B:$Q,13,0))</f>
        <v>YURTDIŞI</v>
      </c>
      <c r="W58" s="107">
        <f>IF(B58="","",VLOOKUP(AD58,Varsayımlar!$B:$Q,14,0))</f>
        <v>9</v>
      </c>
      <c r="X58" s="110">
        <v>46192</v>
      </c>
      <c r="Y58" s="110">
        <v>46465</v>
      </c>
      <c r="Z58" s="107" t="s">
        <v>581</v>
      </c>
      <c r="AA58" s="107" t="str">
        <f>IF(B58="","",VLOOKUP(AD58,Varsayımlar!$B:$Q,15,0))</f>
        <v>25CM TURUNCU KOLİ-SOL ÜST DİKDÖRTGENE ÜRETİM TARİHİ BASILACAK</v>
      </c>
      <c r="AB58" s="107" t="str">
        <f>IF(B58="","",VLOOKUP(AD58,Varsayımlar!$B:$Q,16,0))</f>
        <v>24-26 CM</v>
      </c>
      <c r="AC58" s="90">
        <f>IF(B58="","",VLOOKUP(Sayfa2!AD72,Varsayımlar!B:S,18,0))</f>
        <v>0</v>
      </c>
      <c r="AD58" s="90" t="str">
        <f t="shared" si="5"/>
        <v>MAGNİTMAGNİT MAVİ AMBALAJ 25 CM 260G</v>
      </c>
    </row>
    <row r="59" spans="1:32" ht="51.75" customHeight="1" x14ac:dyDescent="0.25">
      <c r="A59" s="9" t="s">
        <v>130</v>
      </c>
      <c r="B59" s="107" t="s">
        <v>90</v>
      </c>
      <c r="C59" s="108">
        <f>IF(B59="","",VLOOKUP(AD59,Varsayımlar!$B:$Q,3,0))</f>
        <v>8698829380698</v>
      </c>
      <c r="D59" s="107" t="s">
        <v>258</v>
      </c>
      <c r="E59" s="107" t="s">
        <v>91</v>
      </c>
      <c r="F59" s="107"/>
      <c r="G59" s="107" t="s">
        <v>580</v>
      </c>
      <c r="H59" s="107" t="str">
        <f>IF(B59="","",VLOOKUP(AD59,Varsayımlar!$B:$Q,5,0))</f>
        <v>MAGNİT MAVİ AMBALAJ 25CM</v>
      </c>
      <c r="I59" s="107">
        <f>IF(B59="","",VLOOKUP(AD59,Varsayımlar!B:T,19,0))</f>
        <v>0</v>
      </c>
      <c r="J59" s="107" t="str">
        <f>IF(B59="","",VLOOKUP(AD59,Varsayımlar!$B:$Q,6,0))</f>
        <v>SADE</v>
      </c>
      <c r="K59" s="107">
        <v>672</v>
      </c>
      <c r="L59" s="107"/>
      <c r="M59" s="107">
        <f>IFERROR(IF(B59="","",K59/VLOOKUP(AD59,Varsayımlar!B:R,17,0)),"")</f>
        <v>8</v>
      </c>
      <c r="N59" s="107"/>
      <c r="O59" s="107">
        <v>7</v>
      </c>
      <c r="P59" s="107">
        <f>IF(B59="","",VLOOKUP(AD59,Varsayımlar!$B:$Q,7,0)*K59)</f>
        <v>20160</v>
      </c>
      <c r="Q59" s="107">
        <f>IF(B59="","",VLOOKUP(AD59,Varsayımlar!$B:$Q,8,0))</f>
        <v>25</v>
      </c>
      <c r="R59" s="107" t="str">
        <f>IF(B59="","",VLOOKUP(AD59,Varsayımlar!$B:$Q,9,0))</f>
        <v>SOFT</v>
      </c>
      <c r="S59" s="107">
        <f>IF(B59="","",VLOOKUP(AD59,Varsayımlar!$B:$Q,10,0))</f>
        <v>4</v>
      </c>
      <c r="T59" s="107">
        <f>IF(B59="","",VLOOKUP(AD59,Varsayımlar!$B:$Q,11,0))</f>
        <v>30</v>
      </c>
      <c r="U59" s="107">
        <f>IF(B59="","",VLOOKUP(AD59,Varsayımlar!$B:$Q,12,0))</f>
        <v>260</v>
      </c>
      <c r="V59" s="107" t="str">
        <f>IF(B59="","",VLOOKUP(AD59,Varsayımlar!$B:$Q,13,0))</f>
        <v>YURTDIŞI</v>
      </c>
      <c r="W59" s="107">
        <f>IF(B59="","",VLOOKUP(AD59,Varsayımlar!$B:$Q,14,0))</f>
        <v>9</v>
      </c>
      <c r="X59" s="110">
        <v>46192</v>
      </c>
      <c r="Y59" s="110">
        <v>46465</v>
      </c>
      <c r="Z59" s="107" t="s">
        <v>581</v>
      </c>
      <c r="AA59" s="107" t="str">
        <f>IF(B59="","",VLOOKUP(AD59,Varsayımlar!$B:$Q,15,0))</f>
        <v>25CM TURUNCU KOLİ-SOL ÜST DİKDÖRTGENE ÜRETİM TARİHİ BASILACAK</v>
      </c>
      <c r="AB59" s="107" t="str">
        <f>IF(B59="","",VLOOKUP(AD59,Varsayımlar!$B:$Q,16,0))</f>
        <v>24-26 CM</v>
      </c>
      <c r="AC59" s="90">
        <f>IF(B59="","",VLOOKUP(Sayfa2!AD73,Varsayımlar!B:S,18,0))</f>
        <v>0</v>
      </c>
      <c r="AD59" s="90" t="str">
        <f t="shared" si="5"/>
        <v>MAGNİTMAGNİT MAVİ AMBALAJ 25 CM 260G</v>
      </c>
    </row>
    <row r="60" spans="1:32" ht="49.5" customHeight="1" x14ac:dyDescent="0.25">
      <c r="A60" s="9" t="s">
        <v>131</v>
      </c>
      <c r="B60" s="77" t="s">
        <v>90</v>
      </c>
      <c r="C60" s="76">
        <f>IF(B60="","",VLOOKUP(AD60,Varsayımlar!$B:$Q,3,0))</f>
        <v>8698829380698</v>
      </c>
      <c r="D60" s="77" t="s">
        <v>261</v>
      </c>
      <c r="E60" s="77" t="s">
        <v>91</v>
      </c>
      <c r="F60" s="77"/>
      <c r="G60" s="77" t="s">
        <v>582</v>
      </c>
      <c r="H60" s="77" t="str">
        <f>IF(B60="","",VLOOKUP(AD60,Varsayımlar!$B:$Q,5,0))</f>
        <v>MAGNİT MAVİ AMBALAJ 25CM</v>
      </c>
      <c r="I60" s="77">
        <f>IF(B60="","",VLOOKUP(AD60,Varsayımlar!B:T,19,0))</f>
        <v>0</v>
      </c>
      <c r="J60" s="77" t="str">
        <f>IF(B60="","",VLOOKUP(AD60,Varsayımlar!$B:$Q,6,0))</f>
        <v>SADE</v>
      </c>
      <c r="K60" s="77">
        <v>672</v>
      </c>
      <c r="L60" s="77"/>
      <c r="M60" s="77">
        <f>IFERROR(IF(B60="","",K60/VLOOKUP(AD60,Varsayımlar!B:R,17,0)),"")</f>
        <v>8</v>
      </c>
      <c r="N60" s="77"/>
      <c r="O60" s="77">
        <v>7</v>
      </c>
      <c r="P60" s="77">
        <f>IF(B60="","",VLOOKUP(AD60,Varsayımlar!$B:$Q,7,0)*K60)</f>
        <v>20160</v>
      </c>
      <c r="Q60" s="77">
        <f>IF(B60="","",VLOOKUP(AD60,Varsayımlar!$B:$Q,8,0))</f>
        <v>25</v>
      </c>
      <c r="R60" s="77" t="str">
        <f>IF(B60="","",VLOOKUP(AD60,Varsayımlar!$B:$Q,9,0))</f>
        <v>SOFT</v>
      </c>
      <c r="S60" s="77">
        <f>IF(B60="","",VLOOKUP(AD60,Varsayımlar!$B:$Q,10,0))</f>
        <v>4</v>
      </c>
      <c r="T60" s="77">
        <f>IF(B60="","",VLOOKUP(AD60,Varsayımlar!$B:$Q,11,0))</f>
        <v>30</v>
      </c>
      <c r="U60" s="77">
        <f>IF(B60="","",VLOOKUP(AD60,Varsayımlar!$B:$Q,12,0))</f>
        <v>260</v>
      </c>
      <c r="V60" s="77" t="str">
        <f>IF(B60="","",VLOOKUP(AD60,Varsayımlar!$B:$Q,13,0))</f>
        <v>YURTDIŞI</v>
      </c>
      <c r="W60" s="77">
        <f>IF(B60="","",VLOOKUP(AD60,Varsayımlar!$B:$Q,14,0))</f>
        <v>9</v>
      </c>
      <c r="X60" s="78">
        <v>46195</v>
      </c>
      <c r="Y60" s="78">
        <v>46468</v>
      </c>
      <c r="Z60" s="77" t="s">
        <v>585</v>
      </c>
      <c r="AA60" s="77" t="str">
        <f>IF(B60="","",VLOOKUP(AD60,Varsayımlar!$B:$Q,15,0))</f>
        <v>25CM TURUNCU KOLİ-SOL ÜST DİKDÖRTGENE ÜRETİM TARİHİ BASILACAK</v>
      </c>
      <c r="AB60" s="77" t="str">
        <f>IF(B60="","",VLOOKUP(AD60,Varsayımlar!$B:$Q,16,0))</f>
        <v>24-26 CM</v>
      </c>
      <c r="AC60" s="90">
        <f>IF(B60="","",VLOOKUP(Sayfa2!AD76,Varsayımlar!B:S,18,0))</f>
        <v>0</v>
      </c>
      <c r="AD60" s="90" t="str">
        <f>IF(B60="","",CONCATENATE(B60,E60))</f>
        <v>MAGNİTMAGNİT MAVİ AMBALAJ 25 CM 260G</v>
      </c>
    </row>
    <row r="61" spans="1:32" ht="49.5" customHeight="1" x14ac:dyDescent="0.25">
      <c r="A61" s="9" t="s">
        <v>132</v>
      </c>
      <c r="B61" s="77" t="s">
        <v>90</v>
      </c>
      <c r="C61" s="76">
        <f>IF(B61="","",VLOOKUP(AD61,Varsayımlar!$B:$Q,3,0))</f>
        <v>8698829380698</v>
      </c>
      <c r="D61" s="77" t="s">
        <v>261</v>
      </c>
      <c r="E61" s="77" t="s">
        <v>91</v>
      </c>
      <c r="F61" s="77"/>
      <c r="G61" s="77" t="s">
        <v>583</v>
      </c>
      <c r="H61" s="77" t="str">
        <f>IF(B61="","",VLOOKUP(AD61,Varsayımlar!$B:$Q,5,0))</f>
        <v>MAGNİT MAVİ AMBALAJ 25CM</v>
      </c>
      <c r="I61" s="77">
        <f>IF(B61="","",VLOOKUP(AD61,Varsayımlar!B:T,19,0))</f>
        <v>0</v>
      </c>
      <c r="J61" s="77" t="str">
        <f>IF(B61="","",VLOOKUP(AD61,Varsayımlar!$B:$Q,6,0))</f>
        <v>SADE</v>
      </c>
      <c r="K61" s="77">
        <v>672</v>
      </c>
      <c r="L61" s="77"/>
      <c r="M61" s="77">
        <f>IFERROR(IF(B61="","",K61/VLOOKUP(AD61,Varsayımlar!B:R,17,0)),"")</f>
        <v>8</v>
      </c>
      <c r="N61" s="77"/>
      <c r="O61" s="77">
        <v>7</v>
      </c>
      <c r="P61" s="77">
        <f>IF(B61="","",VLOOKUP(AD61,Varsayımlar!$B:$Q,7,0)*K61)</f>
        <v>20160</v>
      </c>
      <c r="Q61" s="77">
        <f>IF(B61="","",VLOOKUP(AD61,Varsayımlar!$B:$Q,8,0))</f>
        <v>25</v>
      </c>
      <c r="R61" s="77" t="str">
        <f>IF(B61="","",VLOOKUP(AD61,Varsayımlar!$B:$Q,9,0))</f>
        <v>SOFT</v>
      </c>
      <c r="S61" s="77">
        <f>IF(B61="","",VLOOKUP(AD61,Varsayımlar!$B:$Q,10,0))</f>
        <v>4</v>
      </c>
      <c r="T61" s="77">
        <f>IF(B61="","",VLOOKUP(AD61,Varsayımlar!$B:$Q,11,0))</f>
        <v>30</v>
      </c>
      <c r="U61" s="77">
        <f>IF(B61="","",VLOOKUP(AD61,Varsayımlar!$B:$Q,12,0))</f>
        <v>260</v>
      </c>
      <c r="V61" s="77" t="str">
        <f>IF(B61="","",VLOOKUP(AD61,Varsayımlar!$B:$Q,13,0))</f>
        <v>YURTDIŞI</v>
      </c>
      <c r="W61" s="77">
        <f>IF(B61="","",VLOOKUP(AD61,Varsayımlar!$B:$Q,14,0))</f>
        <v>9</v>
      </c>
      <c r="X61" s="78">
        <v>46195</v>
      </c>
      <c r="Y61" s="78">
        <v>46468</v>
      </c>
      <c r="Z61" s="77" t="s">
        <v>585</v>
      </c>
      <c r="AA61" s="77" t="str">
        <f>IF(B61="","",VLOOKUP(AD61,Varsayımlar!$B:$Q,15,0))</f>
        <v>25CM TURUNCU KOLİ-SOL ÜST DİKDÖRTGENE ÜRETİM TARİHİ BASILACAK</v>
      </c>
      <c r="AB61" s="77" t="str">
        <f>IF(B61="","",VLOOKUP(AD61,Varsayımlar!$B:$Q,16,0))</f>
        <v>24-26 CM</v>
      </c>
      <c r="AC61" s="90">
        <f>IF(B61="","",VLOOKUP(Sayfa2!AD77,Varsayımlar!B:S,18,0))</f>
        <v>0</v>
      </c>
      <c r="AD61" s="90" t="str">
        <f>IF(B61="","",CONCATENATE(B61,E61))</f>
        <v>MAGNİTMAGNİT MAVİ AMBALAJ 25 CM 260G</v>
      </c>
    </row>
    <row r="62" spans="1:32" ht="49.5" customHeight="1" x14ac:dyDescent="0.25">
      <c r="A62" s="9" t="s">
        <v>133</v>
      </c>
      <c r="B62" s="77" t="s">
        <v>90</v>
      </c>
      <c r="C62" s="76">
        <f>IF(B62="","",VLOOKUP(AD62,Varsayımlar!$B:$Q,3,0))</f>
        <v>8698829380698</v>
      </c>
      <c r="D62" s="77" t="s">
        <v>261</v>
      </c>
      <c r="E62" s="77" t="s">
        <v>91</v>
      </c>
      <c r="F62" s="77"/>
      <c r="G62" s="77" t="s">
        <v>584</v>
      </c>
      <c r="H62" s="77" t="str">
        <f>IF(B62="","",VLOOKUP(AD62,Varsayımlar!$B:$Q,5,0))</f>
        <v>MAGNİT MAVİ AMBALAJ 25CM</v>
      </c>
      <c r="I62" s="77">
        <f>IF(B62="","",VLOOKUP(AD62,Varsayımlar!B:T,19,0))</f>
        <v>0</v>
      </c>
      <c r="J62" s="77" t="str">
        <f>IF(B62="","",VLOOKUP(AD62,Varsayımlar!$B:$Q,6,0))</f>
        <v>SADE</v>
      </c>
      <c r="K62" s="77">
        <v>672</v>
      </c>
      <c r="L62" s="77"/>
      <c r="M62" s="77">
        <f>IFERROR(IF(B62="","",K62/VLOOKUP(AD62,Varsayımlar!B:R,17,0)),"")</f>
        <v>8</v>
      </c>
      <c r="N62" s="77"/>
      <c r="O62" s="77">
        <v>7</v>
      </c>
      <c r="P62" s="77">
        <f>IF(B62="","",VLOOKUP(AD62,Varsayımlar!$B:$Q,7,0)*K62)</f>
        <v>20160</v>
      </c>
      <c r="Q62" s="77">
        <f>IF(B62="","",VLOOKUP(AD62,Varsayımlar!$B:$Q,8,0))</f>
        <v>25</v>
      </c>
      <c r="R62" s="77" t="str">
        <f>IF(B62="","",VLOOKUP(AD62,Varsayımlar!$B:$Q,9,0))</f>
        <v>SOFT</v>
      </c>
      <c r="S62" s="77">
        <f>IF(B62="","",VLOOKUP(AD62,Varsayımlar!$B:$Q,10,0))</f>
        <v>4</v>
      </c>
      <c r="T62" s="77">
        <f>IF(B62="","",VLOOKUP(AD62,Varsayımlar!$B:$Q,11,0))</f>
        <v>30</v>
      </c>
      <c r="U62" s="77">
        <f>IF(B62="","",VLOOKUP(AD62,Varsayımlar!$B:$Q,12,0))</f>
        <v>260</v>
      </c>
      <c r="V62" s="77" t="str">
        <f>IF(B62="","",VLOOKUP(AD62,Varsayımlar!$B:$Q,13,0))</f>
        <v>YURTDIŞI</v>
      </c>
      <c r="W62" s="77">
        <f>IF(B62="","",VLOOKUP(AD62,Varsayımlar!$B:$Q,14,0))</f>
        <v>9</v>
      </c>
      <c r="X62" s="78">
        <v>46195</v>
      </c>
      <c r="Y62" s="78">
        <v>46468</v>
      </c>
      <c r="Z62" s="77" t="s">
        <v>585</v>
      </c>
      <c r="AA62" s="77" t="str">
        <f>IF(B62="","",VLOOKUP(AD62,Varsayımlar!$B:$Q,15,0))</f>
        <v>25CM TURUNCU KOLİ-SOL ÜST DİKDÖRTGENE ÜRETİM TARİHİ BASILACAK</v>
      </c>
      <c r="AB62" s="77" t="str">
        <f>IF(B62="","",VLOOKUP(AD62,Varsayımlar!$B:$Q,16,0))</f>
        <v>24-26 CM</v>
      </c>
      <c r="AC62" s="90">
        <f>IF(B62="","",VLOOKUP(Sayfa2!AD78,Varsayımlar!B:S,18,0))</f>
        <v>0</v>
      </c>
      <c r="AD62" s="90" t="str">
        <f>IF(B62="","",CONCATENATE(B62,E62))</f>
        <v>MAGNİTMAGNİT MAVİ AMBALAJ 25 CM 260G</v>
      </c>
    </row>
    <row r="63" spans="1:32" ht="47.25" customHeight="1" x14ac:dyDescent="0.25">
      <c r="A63" s="9" t="s">
        <v>134</v>
      </c>
      <c r="B63" s="82" t="s">
        <v>90</v>
      </c>
      <c r="C63" s="83">
        <f>IF(B63="","",VLOOKUP(AD63,Varsayımlar!$B:$Q,3,0))</f>
        <v>8698829380698</v>
      </c>
      <c r="D63" s="82" t="s">
        <v>262</v>
      </c>
      <c r="E63" s="82" t="s">
        <v>91</v>
      </c>
      <c r="F63" s="82"/>
      <c r="G63" s="82" t="s">
        <v>586</v>
      </c>
      <c r="H63" s="82" t="str">
        <f>IF(B63="","",VLOOKUP(AD63,Varsayımlar!$B:$Q,5,0))</f>
        <v>MAGNİT MAVİ AMBALAJ 25CM</v>
      </c>
      <c r="I63" s="82">
        <f>IF(B63="","",VLOOKUP(AD63,Varsayımlar!B:T,19,0))</f>
        <v>0</v>
      </c>
      <c r="J63" s="82" t="str">
        <f>IF(B63="","",VLOOKUP(AD63,Varsayımlar!$B:$Q,6,0))</f>
        <v>SADE</v>
      </c>
      <c r="K63" s="82">
        <v>672</v>
      </c>
      <c r="L63" s="82"/>
      <c r="M63" s="82">
        <f>IFERROR(IF(B63="","",K63/VLOOKUP(AD63,Varsayımlar!B:R,17,0)),"")</f>
        <v>8</v>
      </c>
      <c r="N63" s="82"/>
      <c r="O63" s="82">
        <v>7</v>
      </c>
      <c r="P63" s="82">
        <f>IF(B63="","",VLOOKUP(AD63,Varsayımlar!$B:$Q,7,0)*K63)</f>
        <v>20160</v>
      </c>
      <c r="Q63" s="82">
        <f>IF(B63="","",VLOOKUP(AD63,Varsayımlar!$B:$Q,8,0))</f>
        <v>25</v>
      </c>
      <c r="R63" s="82" t="str">
        <f>IF(B63="","",VLOOKUP(AD63,Varsayımlar!$B:$Q,9,0))</f>
        <v>SOFT</v>
      </c>
      <c r="S63" s="82">
        <f>IF(B63="","",VLOOKUP(AD63,Varsayımlar!$B:$Q,10,0))</f>
        <v>4</v>
      </c>
      <c r="T63" s="82">
        <f>IF(B63="","",VLOOKUP(AD63,Varsayımlar!$B:$Q,11,0))</f>
        <v>30</v>
      </c>
      <c r="U63" s="82">
        <f>IF(B63="","",VLOOKUP(AD63,Varsayımlar!$B:$Q,12,0))</f>
        <v>260</v>
      </c>
      <c r="V63" s="82" t="str">
        <f>IF(B63="","",VLOOKUP(AD63,Varsayımlar!$B:$Q,13,0))</f>
        <v>YURTDIŞI</v>
      </c>
      <c r="W63" s="82">
        <f>IF(B63="","",VLOOKUP(AD63,Varsayımlar!$B:$Q,14,0))</f>
        <v>9</v>
      </c>
      <c r="X63" s="84">
        <v>46195</v>
      </c>
      <c r="Y63" s="84">
        <v>46468</v>
      </c>
      <c r="Z63" s="82" t="s">
        <v>589</v>
      </c>
      <c r="AA63" s="82" t="str">
        <f>IF(B63="","",VLOOKUP(AD63,Varsayımlar!$B:$Q,15,0))</f>
        <v>25CM TURUNCU KOLİ-SOL ÜST DİKDÖRTGENE ÜRETİM TARİHİ BASILACAK</v>
      </c>
      <c r="AB63" s="82" t="str">
        <f>IF(B63="","",VLOOKUP(AD63,Varsayımlar!$B:$Q,16,0))</f>
        <v>24-26 CM</v>
      </c>
      <c r="AC63" s="90">
        <f>IF(B63="","",VLOOKUP(Sayfa2!AD79,Varsayımlar!B:S,18,0))</f>
        <v>0</v>
      </c>
      <c r="AD63" s="90" t="str">
        <f t="shared" si="5"/>
        <v>MAGNİTMAGNİT MAVİ AMBALAJ 25 CM 260G</v>
      </c>
    </row>
    <row r="64" spans="1:32" ht="47.25" customHeight="1" x14ac:dyDescent="0.25">
      <c r="A64" s="9" t="s">
        <v>135</v>
      </c>
      <c r="B64" s="82" t="s">
        <v>90</v>
      </c>
      <c r="C64" s="83">
        <f>IF(B64="","",VLOOKUP(AD64,Varsayımlar!$B:$Q,3,0))</f>
        <v>8698829380698</v>
      </c>
      <c r="D64" s="82" t="s">
        <v>262</v>
      </c>
      <c r="E64" s="82" t="s">
        <v>91</v>
      </c>
      <c r="F64" s="82"/>
      <c r="G64" s="82" t="s">
        <v>587</v>
      </c>
      <c r="H64" s="82" t="str">
        <f>IF(B64="","",VLOOKUP(AD64,Varsayımlar!$B:$Q,5,0))</f>
        <v>MAGNİT MAVİ AMBALAJ 25CM</v>
      </c>
      <c r="I64" s="82">
        <f>IF(B64="","",VLOOKUP(AD64,Varsayımlar!B:T,19,0))</f>
        <v>0</v>
      </c>
      <c r="J64" s="82" t="str">
        <f>IF(B64="","",VLOOKUP(AD64,Varsayımlar!$B:$Q,6,0))</f>
        <v>SADE</v>
      </c>
      <c r="K64" s="82">
        <v>672</v>
      </c>
      <c r="L64" s="82"/>
      <c r="M64" s="82">
        <f>IFERROR(IF(B64="","",K64/VLOOKUP(AD64,Varsayımlar!B:R,17,0)),"")</f>
        <v>8</v>
      </c>
      <c r="N64" s="82"/>
      <c r="O64" s="82">
        <v>7</v>
      </c>
      <c r="P64" s="82">
        <f>IF(B64="","",VLOOKUP(AD64,Varsayımlar!$B:$Q,7,0)*K64)</f>
        <v>20160</v>
      </c>
      <c r="Q64" s="82">
        <f>IF(B64="","",VLOOKUP(AD64,Varsayımlar!$B:$Q,8,0))</f>
        <v>25</v>
      </c>
      <c r="R64" s="82" t="str">
        <f>IF(B64="","",VLOOKUP(AD64,Varsayımlar!$B:$Q,9,0))</f>
        <v>SOFT</v>
      </c>
      <c r="S64" s="82">
        <f>IF(B64="","",VLOOKUP(AD64,Varsayımlar!$B:$Q,10,0))</f>
        <v>4</v>
      </c>
      <c r="T64" s="82">
        <f>IF(B64="","",VLOOKUP(AD64,Varsayımlar!$B:$Q,11,0))</f>
        <v>30</v>
      </c>
      <c r="U64" s="82">
        <f>IF(B64="","",VLOOKUP(AD64,Varsayımlar!$B:$Q,12,0))</f>
        <v>260</v>
      </c>
      <c r="V64" s="82" t="str">
        <f>IF(B64="","",VLOOKUP(AD64,Varsayımlar!$B:$Q,13,0))</f>
        <v>YURTDIŞI</v>
      </c>
      <c r="W64" s="82">
        <f>IF(B64="","",VLOOKUP(AD64,Varsayımlar!$B:$Q,14,0))</f>
        <v>9</v>
      </c>
      <c r="X64" s="84">
        <v>46195</v>
      </c>
      <c r="Y64" s="84">
        <v>46468</v>
      </c>
      <c r="Z64" s="82" t="s">
        <v>589</v>
      </c>
      <c r="AA64" s="82" t="str">
        <f>IF(B64="","",VLOOKUP(AD64,Varsayımlar!$B:$Q,15,0))</f>
        <v>25CM TURUNCU KOLİ-SOL ÜST DİKDÖRTGENE ÜRETİM TARİHİ BASILACAK</v>
      </c>
      <c r="AB64" s="82" t="str">
        <f>IF(B64="","",VLOOKUP(AD64,Varsayımlar!$B:$Q,16,0))</f>
        <v>24-26 CM</v>
      </c>
      <c r="AC64" s="90">
        <f>IF(B64="","",VLOOKUP(Sayfa2!AD80,Varsayımlar!B:S,18,0))</f>
        <v>0</v>
      </c>
      <c r="AD64" s="90" t="str">
        <f t="shared" si="5"/>
        <v>MAGNİTMAGNİT MAVİ AMBALAJ 25 CM 260G</v>
      </c>
    </row>
    <row r="65" spans="1:30" ht="47.25" customHeight="1" x14ac:dyDescent="0.25">
      <c r="A65" s="9" t="s">
        <v>136</v>
      </c>
      <c r="B65" s="82" t="s">
        <v>90</v>
      </c>
      <c r="C65" s="83">
        <f>IF(B65="","",VLOOKUP(AD65,Varsayımlar!$B:$Q,3,0))</f>
        <v>8698829380698</v>
      </c>
      <c r="D65" s="82" t="s">
        <v>262</v>
      </c>
      <c r="E65" s="82" t="s">
        <v>91</v>
      </c>
      <c r="F65" s="82"/>
      <c r="G65" s="82" t="s">
        <v>588</v>
      </c>
      <c r="H65" s="82" t="str">
        <f>IF(B65="","",VLOOKUP(AD65,Varsayımlar!$B:$Q,5,0))</f>
        <v>MAGNİT MAVİ AMBALAJ 25CM</v>
      </c>
      <c r="I65" s="82">
        <f>IF(B65="","",VLOOKUP(AD65,Varsayımlar!B:T,19,0))</f>
        <v>0</v>
      </c>
      <c r="J65" s="82" t="str">
        <f>IF(B65="","",VLOOKUP(AD65,Varsayımlar!$B:$Q,6,0))</f>
        <v>SADE</v>
      </c>
      <c r="K65" s="82">
        <v>672</v>
      </c>
      <c r="L65" s="82"/>
      <c r="M65" s="82">
        <f>IFERROR(IF(B65="","",K65/VLOOKUP(AD65,Varsayımlar!B:R,17,0)),"")</f>
        <v>8</v>
      </c>
      <c r="N65" s="82"/>
      <c r="O65" s="82">
        <v>7</v>
      </c>
      <c r="P65" s="82">
        <f>IF(B65="","",VLOOKUP(AD65,Varsayımlar!$B:$Q,7,0)*K65)</f>
        <v>20160</v>
      </c>
      <c r="Q65" s="82">
        <f>IF(B65="","",VLOOKUP(AD65,Varsayımlar!$B:$Q,8,0))</f>
        <v>25</v>
      </c>
      <c r="R65" s="82" t="str">
        <f>IF(B65="","",VLOOKUP(AD65,Varsayımlar!$B:$Q,9,0))</f>
        <v>SOFT</v>
      </c>
      <c r="S65" s="82">
        <f>IF(B65="","",VLOOKUP(AD65,Varsayımlar!$B:$Q,10,0))</f>
        <v>4</v>
      </c>
      <c r="T65" s="82">
        <f>IF(B65="","",VLOOKUP(AD65,Varsayımlar!$B:$Q,11,0))</f>
        <v>30</v>
      </c>
      <c r="U65" s="82">
        <f>IF(B65="","",VLOOKUP(AD65,Varsayımlar!$B:$Q,12,0))</f>
        <v>260</v>
      </c>
      <c r="V65" s="82" t="str">
        <f>IF(B65="","",VLOOKUP(AD65,Varsayımlar!$B:$Q,13,0))</f>
        <v>YURTDIŞI</v>
      </c>
      <c r="W65" s="82">
        <f>IF(B65="","",VLOOKUP(AD65,Varsayımlar!$B:$Q,14,0))</f>
        <v>9</v>
      </c>
      <c r="X65" s="84">
        <v>46195</v>
      </c>
      <c r="Y65" s="84">
        <v>46468</v>
      </c>
      <c r="Z65" s="82" t="s">
        <v>589</v>
      </c>
      <c r="AA65" s="82" t="str">
        <f>IF(B65="","",VLOOKUP(AD65,Varsayımlar!$B:$Q,15,0))</f>
        <v>25CM TURUNCU KOLİ-SOL ÜST DİKDÖRTGENE ÜRETİM TARİHİ BASILACAK</v>
      </c>
      <c r="AB65" s="82" t="str">
        <f>IF(B65="","",VLOOKUP(AD65,Varsayımlar!$B:$Q,16,0))</f>
        <v>24-26 CM</v>
      </c>
      <c r="AC65" s="90">
        <f>IF(B65="","",VLOOKUP(Sayfa2!AD81,Varsayımlar!B:S,18,0))</f>
        <v>0</v>
      </c>
      <c r="AD65" s="90" t="str">
        <f t="shared" si="5"/>
        <v>MAGNİTMAGNİT MAVİ AMBALAJ 25 CM 260G</v>
      </c>
    </row>
    <row r="66" spans="1:30" ht="63" x14ac:dyDescent="0.25">
      <c r="A66" s="9" t="s">
        <v>137</v>
      </c>
      <c r="B66" s="88" t="s">
        <v>79</v>
      </c>
      <c r="C66" s="89">
        <f>IF(B66="","",VLOOKUP(AD66,Varsayımlar!$B:$Q,3,0))</f>
        <v>8698829380698</v>
      </c>
      <c r="D66" s="89"/>
      <c r="E66" s="85" t="s">
        <v>254</v>
      </c>
      <c r="F66" s="9" t="s">
        <v>532</v>
      </c>
      <c r="G66" s="9" t="s">
        <v>532</v>
      </c>
      <c r="H66" s="90" t="str">
        <f>IF(B66="","",VLOOKUP(AD66,Varsayımlar!$B:$Q,5,0))</f>
        <v>Manetka 20cm</v>
      </c>
      <c r="I66" s="90">
        <f>IF(B66="","",VLOOKUP(AD66,Varsayımlar!B:T,19,0))</f>
        <v>0</v>
      </c>
      <c r="J66" s="90" t="str">
        <f>IF(B66="","",VLOOKUP(AD66,Varsayımlar!$B:$Q,6,0))</f>
        <v>SADE</v>
      </c>
      <c r="K66" s="9">
        <v>7200</v>
      </c>
      <c r="L66" s="9"/>
      <c r="M66" s="9">
        <f>IFERROR(IF(B66="","",K66/VLOOKUP(AD66,Varsayımlar!B:R,17,0)),"")</f>
        <v>32</v>
      </c>
      <c r="N66" s="9"/>
      <c r="O66" s="9">
        <v>32</v>
      </c>
      <c r="P66" s="90">
        <f>IF(B66="","",VLOOKUP(AD66,Varsayımlar!$B:$Q,7,0)*K66)</f>
        <v>100800</v>
      </c>
      <c r="Q66" s="90">
        <f>IF(B66="","",VLOOKUP(AD66,Varsayımlar!$B:$Q,8,0))</f>
        <v>20</v>
      </c>
      <c r="R66" s="90" t="str">
        <f>IF(B66="","",VLOOKUP(AD66,Varsayımlar!$B:$Q,9,0))</f>
        <v>Irak Soft</v>
      </c>
      <c r="S66" s="90">
        <f>IF(B66="","",VLOOKUP(AD66,Varsayımlar!$B:$Q,10,0))</f>
        <v>4</v>
      </c>
      <c r="T66" s="90">
        <f>IF(B66="","",VLOOKUP(AD66,Varsayımlar!$B:$Q,11,0))</f>
        <v>14</v>
      </c>
      <c r="U66" s="90">
        <f>IF(B66="","",VLOOKUP(AD66,Varsayımlar!$B:$Q,12,0))</f>
        <v>166</v>
      </c>
      <c r="V66" s="90" t="str">
        <f>IF(B66="","",VLOOKUP(AD66,Varsayımlar!$B:$Q,13,0))</f>
        <v>YURTDIŞI</v>
      </c>
      <c r="W66" s="90">
        <f>IF(B66="","",VLOOKUP(AD66,Varsayımlar!$B:$Q,14,0))</f>
        <v>6</v>
      </c>
      <c r="X66" s="86">
        <v>46196</v>
      </c>
      <c r="Y66" s="86">
        <v>46379</v>
      </c>
      <c r="Z66" s="9">
        <v>26062320</v>
      </c>
      <c r="AA66" s="90" t="str">
        <f>IF(B66="","",VLOOKUP(AD66,Varsayımlar!$B:$Q,15,0))</f>
        <v>Kare Koli-Üretim Tarihli Etiket</v>
      </c>
      <c r="AB66" s="90" t="str">
        <f>IF(B66="","",VLOOKUP(AD66,Varsayımlar!$B:$Q,16,0))</f>
        <v>19-21 cm</v>
      </c>
      <c r="AC66" s="90">
        <f>IF(B66="","",VLOOKUP(Sayfa2!AD60,Varsayımlar!B:S,18,0))</f>
        <v>0</v>
      </c>
      <c r="AD66" s="90" t="str">
        <f t="shared" si="5"/>
        <v>LLC KOTORManetka 20cm 4 pcs 166g</v>
      </c>
    </row>
    <row r="67" spans="1:30" ht="36" customHeight="1" x14ac:dyDescent="0.25">
      <c r="A67" s="9" t="s">
        <v>138</v>
      </c>
      <c r="B67" s="82" t="s">
        <v>17</v>
      </c>
      <c r="C67" s="83">
        <f>IF(B67="","",VLOOKUP(AD67,Varsayımlar!$B:$Q,3,0))</f>
        <v>8698829380698</v>
      </c>
      <c r="D67" s="83" t="s">
        <v>522</v>
      </c>
      <c r="E67" s="104" t="s">
        <v>37</v>
      </c>
      <c r="F67" s="82" t="s">
        <v>523</v>
      </c>
      <c r="G67" s="82" t="s">
        <v>524</v>
      </c>
      <c r="H67" s="82" t="str">
        <f>IF(B67="","",VLOOKUP(AD67,Varsayımlar!$B:$Q,5,0))</f>
        <v>TORTİLLAS 25 CM 4 PCS 260G</v>
      </c>
      <c r="I67" s="82">
        <f>IF(B67="","",VLOOKUP(AD67,Varsayımlar!B:T,19,0))</f>
        <v>0</v>
      </c>
      <c r="J67" s="82" t="str">
        <f>IF(B67="","",VLOOKUP(AD67,Varsayımlar!$B:$Q,6,0))</f>
        <v>SADE</v>
      </c>
      <c r="K67" s="82">
        <v>420</v>
      </c>
      <c r="L67" s="82"/>
      <c r="M67" s="82">
        <f>K67/84</f>
        <v>5</v>
      </c>
      <c r="N67" s="82"/>
      <c r="O67" s="82">
        <v>4</v>
      </c>
      <c r="P67" s="82">
        <f>IF(B67="","",VLOOKUP(AD67,Varsayımlar!$B:$Q,7,0)*K67)</f>
        <v>12600</v>
      </c>
      <c r="Q67" s="82">
        <f>IF(B67="","",VLOOKUP(AD67,Varsayımlar!$B:$Q,8,0))</f>
        <v>25</v>
      </c>
      <c r="R67" s="82" t="str">
        <f>IF(B67="","",VLOOKUP(AD67,Varsayımlar!$B:$Q,9,0))</f>
        <v>SOFT</v>
      </c>
      <c r="S67" s="82">
        <f>IF(B67="","",VLOOKUP(AD67,Varsayımlar!$B:$Q,10,0))</f>
        <v>4</v>
      </c>
      <c r="T67" s="82">
        <f>IF(B67="","",VLOOKUP(AD67,Varsayımlar!$B:$Q,11,0))</f>
        <v>30</v>
      </c>
      <c r="U67" s="82">
        <f>IF(B67="","",VLOOKUP(AD67,Varsayımlar!$B:$Q,12,0))</f>
        <v>260</v>
      </c>
      <c r="V67" s="82" t="str">
        <f>IF(B67="","",VLOOKUP(AD67,Varsayımlar!$B:$Q,13,0))</f>
        <v>YURTDIŞI</v>
      </c>
      <c r="W67" s="82">
        <f>IF(B67="","",VLOOKUP(AD67,Varsayımlar!$B:$Q,14,0))</f>
        <v>6</v>
      </c>
      <c r="X67" s="84">
        <v>46200</v>
      </c>
      <c r="Y67" s="84">
        <v>46383</v>
      </c>
      <c r="Z67" s="82">
        <v>26062725</v>
      </c>
      <c r="AA67" s="82" t="str">
        <f>IF(B67="","",VLOOKUP(AD67,Varsayımlar!$B:$Q,15,0))</f>
        <v>TRİTON -SKT ATILACAK</v>
      </c>
      <c r="AB67" s="82" t="str">
        <f>IF(B67="","",VLOOKUP(AD67,Varsayımlar!$B:$Q,16,0))</f>
        <v>24-26 CM</v>
      </c>
      <c r="AC67" s="64"/>
      <c r="AD67" s="61" t="str">
        <f>IF(B67="","",CONCATENATE(B67,E67))</f>
        <v>LLC TRİTONMUTLUKAL WHEAT TORTILLA</v>
      </c>
    </row>
    <row r="68" spans="1:30" ht="36" customHeight="1" x14ac:dyDescent="0.25">
      <c r="A68" s="9" t="s">
        <v>188</v>
      </c>
      <c r="B68" s="82" t="s">
        <v>17</v>
      </c>
      <c r="C68" s="83">
        <f>IF(B68="","",VLOOKUP(AD68,Varsayımlar!$B:$Q,3,0))</f>
        <v>8698829380698</v>
      </c>
      <c r="D68" s="83" t="s">
        <v>522</v>
      </c>
      <c r="E68" s="104" t="s">
        <v>37</v>
      </c>
      <c r="F68" s="82" t="s">
        <v>523</v>
      </c>
      <c r="G68" s="82" t="s">
        <v>525</v>
      </c>
      <c r="H68" s="82" t="str">
        <f>IF(B68="","",VLOOKUP(AD68,Varsayımlar!$B:$Q,5,0))</f>
        <v>TORTİLLAS 25 CM 4 PCS 260G</v>
      </c>
      <c r="I68" s="82">
        <f>IF(B68="","",VLOOKUP(AD68,Varsayımlar!B:T,19,0))</f>
        <v>0</v>
      </c>
      <c r="J68" s="82" t="str">
        <f>IF(B68="","",VLOOKUP(AD68,Varsayımlar!$B:$Q,6,0))</f>
        <v>SADE</v>
      </c>
      <c r="K68" s="82">
        <v>2016</v>
      </c>
      <c r="L68" s="82"/>
      <c r="M68" s="82">
        <f>K68/84</f>
        <v>24</v>
      </c>
      <c r="N68" s="82"/>
      <c r="O68" s="82">
        <v>21</v>
      </c>
      <c r="P68" s="82">
        <f>IF(B68="","",VLOOKUP(AD68,Varsayımlar!$B:$Q,7,0)*K68)</f>
        <v>60480</v>
      </c>
      <c r="Q68" s="82">
        <f>IF(B68="","",VLOOKUP(AD68,Varsayımlar!$B:$Q,8,0))</f>
        <v>25</v>
      </c>
      <c r="R68" s="82" t="str">
        <f>IF(B68="","",VLOOKUP(AD68,Varsayımlar!$B:$Q,9,0))</f>
        <v>SOFT</v>
      </c>
      <c r="S68" s="82">
        <f>IF(B68="","",VLOOKUP(AD68,Varsayımlar!$B:$Q,10,0))</f>
        <v>4</v>
      </c>
      <c r="T68" s="82">
        <f>IF(B68="","",VLOOKUP(AD68,Varsayımlar!$B:$Q,11,0))</f>
        <v>30</v>
      </c>
      <c r="U68" s="82">
        <f>IF(B68="","",VLOOKUP(AD68,Varsayımlar!$B:$Q,12,0))</f>
        <v>260</v>
      </c>
      <c r="V68" s="82" t="str">
        <f>IF(B68="","",VLOOKUP(AD68,Varsayımlar!$B:$Q,13,0))</f>
        <v>YURTDIŞI</v>
      </c>
      <c r="W68" s="82">
        <f>IF(B68="","",VLOOKUP(AD68,Varsayımlar!$B:$Q,14,0))</f>
        <v>6</v>
      </c>
      <c r="X68" s="84">
        <v>46200</v>
      </c>
      <c r="Y68" s="84">
        <v>46383</v>
      </c>
      <c r="Z68" s="82">
        <v>26062725</v>
      </c>
      <c r="AA68" s="82" t="str">
        <f>IF(B68="","",VLOOKUP(AD68,Varsayımlar!$B:$Q,15,0))</f>
        <v>TRİTON -SKT ATILACAK</v>
      </c>
      <c r="AB68" s="82" t="str">
        <f>IF(B68="","",VLOOKUP(AD68,Varsayımlar!$B:$Q,16,0))</f>
        <v>24-26 CM</v>
      </c>
      <c r="AC68" s="64"/>
      <c r="AD68" s="61" t="str">
        <f>IF(B68="","",CONCATENATE(B68,E68))</f>
        <v>LLC TRİTONMUTLUKAL WHEAT TORTILLA</v>
      </c>
    </row>
    <row r="69" spans="1:30" ht="78.75" x14ac:dyDescent="0.25">
      <c r="A69" s="9" t="s">
        <v>189</v>
      </c>
      <c r="B69" s="88" t="s">
        <v>628</v>
      </c>
      <c r="C69" s="89">
        <f>IF(B69="","",VLOOKUP(AD69,Varsayımlar!$B:$Q,3,0))</f>
        <v>8698829380698</v>
      </c>
      <c r="D69" s="89"/>
      <c r="E69" s="91" t="s">
        <v>629</v>
      </c>
      <c r="F69" s="9" t="s">
        <v>532</v>
      </c>
      <c r="G69" s="9" t="s">
        <v>532</v>
      </c>
      <c r="H69" s="90" t="str">
        <f>IF(B69="","",VLOOKUP(AD69,Varsayımlar!$B:$Q,5,0))</f>
        <v>Oqqa 25cm 650g (Etiketli)</v>
      </c>
      <c r="I69" s="90" t="str">
        <f>IF(B69="","",VLOOKUP(AD69,Varsayımlar!B:T,19,0))</f>
        <v>Folik Asit Bilgisi Etiketli-Besin Değerleri</v>
      </c>
      <c r="J69" s="90" t="str">
        <f>IF(B69="","",VLOOKUP(AD69,Varsayımlar!$B:$Q,6,0))</f>
        <v>SADE (Folik Asitli Un)</v>
      </c>
      <c r="K69" s="9">
        <v>1000</v>
      </c>
      <c r="L69" s="9"/>
      <c r="M69" s="9" t="str">
        <f>IFERROR(IF(B69="","",K69/VLOOKUP(AD69,Varsayımlar!B:R,17,0)),"")</f>
        <v/>
      </c>
      <c r="N69" s="9"/>
      <c r="O69" s="9">
        <v>10</v>
      </c>
      <c r="P69" s="90">
        <f>IF(B69="","",VLOOKUP(AD69,Varsayımlar!$B:$Q,7,0)*K69)</f>
        <v>12000</v>
      </c>
      <c r="Q69" s="90">
        <f>IF(B69="","",VLOOKUP(AD69,Varsayımlar!$B:$Q,8,0))</f>
        <v>25</v>
      </c>
      <c r="R69" s="90" t="str">
        <f>IF(B69="","",VLOOKUP(AD69,Varsayımlar!$B:$Q,9,0))</f>
        <v>Irak Soft</v>
      </c>
      <c r="S69" s="90">
        <f>IF(B69="","",VLOOKUP(AD69,Varsayımlar!$B:$Q,10,0))</f>
        <v>10</v>
      </c>
      <c r="T69" s="90">
        <f>IF(B69="","",VLOOKUP(AD69,Varsayımlar!$B:$Q,11,0))</f>
        <v>12</v>
      </c>
      <c r="U69" s="90">
        <f>IF(B69="","",VLOOKUP(AD69,Varsayımlar!$B:$Q,12,0))</f>
        <v>650</v>
      </c>
      <c r="V69" s="90" t="str">
        <f>IF(B69="","",VLOOKUP(AD69,Varsayımlar!$B:$Q,13,0))</f>
        <v>Yurtdışı</v>
      </c>
      <c r="W69" s="90">
        <f>IF(B69="","",VLOOKUP(AD69,Varsayımlar!$B:$Q,14,0))</f>
        <v>12</v>
      </c>
      <c r="X69" s="86">
        <v>46202</v>
      </c>
      <c r="Y69" s="86">
        <v>46567</v>
      </c>
      <c r="Z69" s="9">
        <v>26062925</v>
      </c>
      <c r="AA69" s="90" t="str">
        <f>IF(B69="","",VLOOKUP(AD69,Varsayımlar!$B:$Q,15,0))</f>
        <v>Kırmızı Koli-Etiketli</v>
      </c>
      <c r="AB69" s="90" t="str">
        <f>IF(B69="","",VLOOKUP(AD69,Varsayımlar!$B:$Q,16,0))</f>
        <v>24-26cm</v>
      </c>
      <c r="AC69" s="90">
        <f>IF(B69="","",VLOOKUP(Sayfa2!AD61,Varsayımlar!B:S,18,0))</f>
        <v>0</v>
      </c>
      <c r="AD69" s="90" t="str">
        <f t="shared" ref="AD69:AD75" si="6">IF(B69="","",CONCATENATE(B69,E69))</f>
        <v>Oqqa NaturalOqqa 25cm 10 lu 650g</v>
      </c>
    </row>
    <row r="70" spans="1:30" ht="45.75" customHeight="1" x14ac:dyDescent="0.25">
      <c r="A70" s="9" t="s">
        <v>190</v>
      </c>
      <c r="B70" s="137" t="s">
        <v>167</v>
      </c>
      <c r="C70" s="138" t="e">
        <f>IF(B70="","",VLOOKUP(AD70,#REF!,3,0))</f>
        <v>#REF!</v>
      </c>
      <c r="D70" s="138"/>
      <c r="E70" s="139" t="s">
        <v>168</v>
      </c>
      <c r="F70" s="137"/>
      <c r="G70" s="137"/>
      <c r="H70" s="137" t="e">
        <f>IF(B70="","",VLOOKUP(AD70,#REF!,5,0))</f>
        <v>#REF!</v>
      </c>
      <c r="I70" s="137"/>
      <c r="J70" s="137" t="e">
        <f>IF(B70="","",VLOOKUP(AD70,#REF!,6,0))</f>
        <v>#REF!</v>
      </c>
      <c r="K70" s="137">
        <v>2000</v>
      </c>
      <c r="L70" s="137"/>
      <c r="M70" s="137" t="str">
        <f>IFERROR(IF(B70="","",K70/VLOOKUP(AD70,#REF!,17,0)),"")</f>
        <v/>
      </c>
      <c r="N70" s="137"/>
      <c r="O70" s="137">
        <v>20</v>
      </c>
      <c r="P70" s="137" t="e">
        <f>IF(B70="","",VLOOKUP(AD70,#REF!,7,0)*K70)</f>
        <v>#REF!</v>
      </c>
      <c r="Q70" s="137" t="e">
        <f>IF(B70="","",VLOOKUP(AD70,#REF!,8,0))</f>
        <v>#REF!</v>
      </c>
      <c r="R70" s="137" t="e">
        <f>IF(B70="","",VLOOKUP(AD70,#REF!,9,0))</f>
        <v>#REF!</v>
      </c>
      <c r="S70" s="137" t="e">
        <f>IF(B70="","",VLOOKUP(AD70,#REF!,10,0))</f>
        <v>#REF!</v>
      </c>
      <c r="T70" s="137" t="e">
        <f>IF(B70="","",VLOOKUP(AD70,#REF!,11,0))</f>
        <v>#REF!</v>
      </c>
      <c r="U70" s="137" t="e">
        <f>IF(B70="","",VLOOKUP(AD70,#REF!,12,0))</f>
        <v>#REF!</v>
      </c>
      <c r="V70" s="137" t="e">
        <f>IF(B70="","",VLOOKUP(AD70,#REF!,13,0))</f>
        <v>#REF!</v>
      </c>
      <c r="W70" s="137" t="e">
        <f>IF(B70="","",VLOOKUP(AD70,#REF!,14,0))</f>
        <v>#REF!</v>
      </c>
      <c r="X70" s="140" t="s">
        <v>161</v>
      </c>
      <c r="Y70" s="140" t="s">
        <v>161</v>
      </c>
      <c r="Z70" s="137" t="s">
        <v>161</v>
      </c>
      <c r="AA70" s="137" t="e">
        <f>IF(B70="","",VLOOKUP(AD70,#REF!,15,0))</f>
        <v>#REF!</v>
      </c>
      <c r="AB70" s="137" t="e">
        <f>IF(B70="","",VLOOKUP(AD70,#REF!,16,0))</f>
        <v>#REF!</v>
      </c>
      <c r="AC70" s="67" t="s">
        <v>640</v>
      </c>
      <c r="AD70" s="61" t="str">
        <f t="shared" si="6"/>
        <v>A101Nimet 25cm 12 pcs 840g</v>
      </c>
    </row>
    <row r="71" spans="1:30" ht="39.75" customHeight="1" x14ac:dyDescent="0.25">
      <c r="A71" s="9" t="s">
        <v>191</v>
      </c>
      <c r="B71" s="9" t="s">
        <v>104</v>
      </c>
      <c r="C71" s="10">
        <f>IF(B71="","",VLOOKUP(AD71,Varsayımlar!$B:$Q,3,0))</f>
        <v>8698829380698</v>
      </c>
      <c r="D71" s="10"/>
      <c r="E71" s="85" t="s">
        <v>263</v>
      </c>
      <c r="F71" s="9">
        <v>33</v>
      </c>
      <c r="G71" s="9"/>
      <c r="H71" s="9" t="str">
        <f>IF(B71="","",VLOOKUP(AD71,Varsayımlar!$B:$Q,5,0))</f>
        <v>Tortillas 20cm (Samakat Bilgileri Ekli)</v>
      </c>
      <c r="I71" s="9">
        <f>IF(B71="","",VLOOKUP(AD71,Varsayımlar!B:T,19,0))</f>
        <v>0</v>
      </c>
      <c r="J71" s="9" t="str">
        <f>IF(B71="","",VLOOKUP(AD71,Varsayımlar!$B:$Q,6,0))</f>
        <v>PEYNİRLİ</v>
      </c>
      <c r="K71" s="9">
        <v>1800</v>
      </c>
      <c r="L71" s="9"/>
      <c r="M71" s="9">
        <f>IFERROR(IF(B71="","",K71/VLOOKUP(AD71,Varsayımlar!B:R,17,0)),"")</f>
        <v>8</v>
      </c>
      <c r="N71" s="9"/>
      <c r="O71" s="9">
        <v>8</v>
      </c>
      <c r="P71" s="9">
        <f>IF(B71="","",VLOOKUP(AD71,Varsayımlar!$B:$Q,7,0)*K71)</f>
        <v>25200</v>
      </c>
      <c r="Q71" s="9">
        <f>IF(B71="","",VLOOKUP(AD71,Varsayımlar!$B:$Q,8,0))</f>
        <v>20</v>
      </c>
      <c r="R71" s="9" t="str">
        <f>IF(B71="","",VLOOKUP(AD71,Varsayımlar!$B:$Q,9,0))</f>
        <v>IRAK SOFT-AT</v>
      </c>
      <c r="S71" s="9">
        <f>IF(B71="","",VLOOKUP(AD71,Varsayımlar!$B:$Q,10,0))</f>
        <v>4</v>
      </c>
      <c r="T71" s="9">
        <f>IF(B71="","",VLOOKUP(AD71,Varsayımlar!$B:$Q,11,0))</f>
        <v>14</v>
      </c>
      <c r="U71" s="9">
        <f>IF(B71="","",VLOOKUP(AD71,Varsayımlar!$B:$Q,12,0))</f>
        <v>166</v>
      </c>
      <c r="V71" s="9" t="str">
        <f>IF(B71="","",VLOOKUP(AD71,Varsayımlar!$B:$Q,13,0))</f>
        <v>YURTDIŞI</v>
      </c>
      <c r="W71" s="9">
        <f>IF(B71="","",VLOOKUP(AD71,Varsayımlar!$B:$Q,14,0))</f>
        <v>9</v>
      </c>
      <c r="X71" s="86">
        <v>46206</v>
      </c>
      <c r="Y71" s="86">
        <v>46480</v>
      </c>
      <c r="Z71" s="9" t="s">
        <v>265</v>
      </c>
      <c r="AA71" s="9" t="str">
        <f>IF(B71="","",VLOOKUP(AD71,Varsayımlar!$B:$Q,15,0))</f>
        <v>Kare Koli-Üretim Tarihli Etiket</v>
      </c>
      <c r="AB71" s="9" t="str">
        <f>IF(B71="","",VLOOKUP(AD71,Varsayımlar!$B:$Q,16,0))</f>
        <v>19-21 cm</v>
      </c>
      <c r="AC71" s="9">
        <f>IF(B71="","",VLOOKUP(Sayfa2!AD75,Varsayımlar!B:S,18,0))</f>
        <v>0</v>
      </c>
      <c r="AD71" s="9" t="str">
        <f t="shared" si="6"/>
        <v>SMART LLCTortillas 20cm Peynirli 4pcs 166g</v>
      </c>
    </row>
    <row r="72" spans="1:30" ht="39.75" customHeight="1" x14ac:dyDescent="0.25">
      <c r="A72" s="9" t="s">
        <v>192</v>
      </c>
      <c r="B72" s="88" t="s">
        <v>104</v>
      </c>
      <c r="C72" s="89">
        <f>IF(B72="","",VLOOKUP(AD72,Varsayımlar!$B:$Q,3,0))</f>
        <v>8698829380698</v>
      </c>
      <c r="D72" s="89"/>
      <c r="E72" s="85" t="s">
        <v>105</v>
      </c>
      <c r="F72" s="9">
        <v>33</v>
      </c>
      <c r="G72" s="9"/>
      <c r="H72" s="90" t="str">
        <f>IF(B72="","",VLOOKUP(AD72,Varsayımlar!$B:$Q,5,0))</f>
        <v>TORTİLLAS 20CM (SAMAKAT BİLGİLERİ EKLİ)</v>
      </c>
      <c r="I72" s="90">
        <f>IF(B72="","",VLOOKUP(AD72,Varsayımlar!B:T,19,0))</f>
        <v>0</v>
      </c>
      <c r="J72" s="90" t="str">
        <f>IF(B72="","",VLOOKUP(AD72,Varsayımlar!$B:$Q,6,0))</f>
        <v>SADE</v>
      </c>
      <c r="K72" s="9">
        <v>5400</v>
      </c>
      <c r="L72" s="9"/>
      <c r="M72" s="9">
        <f>IFERROR(IF(B72="","",K72/VLOOKUP(AD72,Varsayımlar!B:R,17,0)),"")</f>
        <v>24</v>
      </c>
      <c r="N72" s="9"/>
      <c r="O72" s="9">
        <v>24</v>
      </c>
      <c r="P72" s="90">
        <f>IF(B72="","",VLOOKUP(AD72,Varsayımlar!$B:$Q,7,0)*K72)</f>
        <v>75600</v>
      </c>
      <c r="Q72" s="90">
        <f>IF(B72="","",VLOOKUP(AD72,Varsayımlar!$B:$Q,8,0))</f>
        <v>20</v>
      </c>
      <c r="R72" s="90" t="str">
        <f>IF(B72="","",VLOOKUP(AD72,Varsayımlar!$B:$Q,9,0))</f>
        <v>IRAK SOFT</v>
      </c>
      <c r="S72" s="90">
        <f>IF(B72="","",VLOOKUP(AD72,Varsayımlar!$B:$Q,10,0))</f>
        <v>4</v>
      </c>
      <c r="T72" s="90">
        <f>IF(B72="","",VLOOKUP(AD72,Varsayımlar!$B:$Q,11,0))</f>
        <v>14</v>
      </c>
      <c r="U72" s="90">
        <f>IF(B72="","",VLOOKUP(AD72,Varsayımlar!$B:$Q,12,0))</f>
        <v>166</v>
      </c>
      <c r="V72" s="90" t="str">
        <f>IF(B72="","",VLOOKUP(AD72,Varsayımlar!$B:$Q,13,0))</f>
        <v>YURTDIŞI</v>
      </c>
      <c r="W72" s="90">
        <f>IF(B72="","",VLOOKUP(AD72,Varsayımlar!$B:$Q,14,0))</f>
        <v>9</v>
      </c>
      <c r="X72" s="86">
        <v>46206</v>
      </c>
      <c r="Y72" s="86">
        <v>46480</v>
      </c>
      <c r="Z72" s="9">
        <v>26070320</v>
      </c>
      <c r="AA72" s="90" t="str">
        <f>IF(B72="","",VLOOKUP(AD72,Varsayımlar!$B:$Q,15,0))</f>
        <v>SİYAH KARE KOLİ- Üretim Tarihi Etiketli</v>
      </c>
      <c r="AB72" s="90" t="str">
        <f>IF(B72="","",VLOOKUP(AD72,Varsayımlar!$B:$Q,16,0))</f>
        <v>19-21 CM</v>
      </c>
      <c r="AC72" s="90">
        <f>IF(B72="","",VLOOKUP(Sayfa2!AD76,Varsayımlar!B:S,18,0))</f>
        <v>0</v>
      </c>
      <c r="AD72" s="90" t="str">
        <f t="shared" si="6"/>
        <v>SMART LLCTORTİLLAS SAMAKAT 20CM 166G</v>
      </c>
    </row>
    <row r="73" spans="1:30" ht="39.75" customHeight="1" x14ac:dyDescent="0.25">
      <c r="A73" s="9" t="s">
        <v>193</v>
      </c>
      <c r="B73" s="88" t="s">
        <v>632</v>
      </c>
      <c r="C73" s="89">
        <f>IF(B73="","",VLOOKUP(AD73,Varsayımlar!$B:$Q,3,0))</f>
        <v>8698829380698</v>
      </c>
      <c r="D73" s="89"/>
      <c r="E73" s="91" t="s">
        <v>633</v>
      </c>
      <c r="F73" s="9" t="s">
        <v>638</v>
      </c>
      <c r="G73" s="9"/>
      <c r="H73" s="90" t="str">
        <f>IF(B73="","",VLOOKUP(AD73,Varsayımlar!$B:$Q,5,0))</f>
        <v>Willifood 20cm 10 pcs 450g</v>
      </c>
      <c r="I73" s="90">
        <f>IF(B73="","",VLOOKUP(AD73,Varsayımlar!B:T,19,0))</f>
        <v>0</v>
      </c>
      <c r="J73" s="90" t="str">
        <f>IF(B73="","",VLOOKUP(AD73,Varsayımlar!$B:$Q,6,0))</f>
        <v>SADE</v>
      </c>
      <c r="K73" s="9">
        <v>1600</v>
      </c>
      <c r="L73" s="9"/>
      <c r="M73" s="9" t="str">
        <f>IFERROR(IF(B73="","",K73/VLOOKUP(AD73,Varsayımlar!B:R,17,0)),"")</f>
        <v/>
      </c>
      <c r="N73" s="9"/>
      <c r="O73" s="9">
        <v>16</v>
      </c>
      <c r="P73" s="90">
        <f>IF(B73="","",VLOOKUP(AD73,Varsayımlar!$B:$Q,7,0)*K73)</f>
        <v>19200</v>
      </c>
      <c r="Q73" s="90">
        <f>IF(B73="","",VLOOKUP(AD73,Varsayımlar!$B:$Q,8,0))</f>
        <v>20</v>
      </c>
      <c r="R73" s="90" t="str">
        <f>IF(B73="","",VLOOKUP(AD73,Varsayımlar!$B:$Q,9,0))</f>
        <v>Irak Soft</v>
      </c>
      <c r="S73" s="90">
        <f>IF(B73="","",VLOOKUP(AD73,Varsayımlar!$B:$Q,10,0))</f>
        <v>10</v>
      </c>
      <c r="T73" s="90">
        <f>IF(B73="","",VLOOKUP(AD73,Varsayımlar!$B:$Q,11,0))</f>
        <v>12</v>
      </c>
      <c r="U73" s="90">
        <f>IF(B73="","",VLOOKUP(AD73,Varsayımlar!$B:$Q,12,0))</f>
        <v>450</v>
      </c>
      <c r="V73" s="90" t="str">
        <f>IF(B73="","",VLOOKUP(AD73,Varsayımlar!$B:$Q,13,0))</f>
        <v>Yurtdışı</v>
      </c>
      <c r="W73" s="90" t="str">
        <f>IF(B73="","",VLOOKUP(AD73,Varsayımlar!$B:$Q,14,0))</f>
        <v>Özel Tarih</v>
      </c>
      <c r="X73" s="86"/>
      <c r="Y73" s="136" t="s">
        <v>634</v>
      </c>
      <c r="Z73" s="136" t="s">
        <v>635</v>
      </c>
      <c r="AA73" s="90" t="str">
        <f>IF(B73="","",VLOOKUP(AD73,Varsayımlar!$B:$Q,15,0))</f>
        <v>20cm koli-Etiketli</v>
      </c>
      <c r="AB73" s="90" t="str">
        <f>IF(B73="","",VLOOKUP(AD73,Varsayımlar!$B:$Q,16,0))</f>
        <v>19-21 cm</v>
      </c>
      <c r="AC73" s="90">
        <f>IF(B73="","",VLOOKUP(Sayfa2!AD77,Varsayımlar!B:S,18,0))</f>
        <v>0</v>
      </c>
      <c r="AD73" s="90" t="str">
        <f t="shared" si="6"/>
        <v>WillifoodWillifood 20cm 10 pcs 450g</v>
      </c>
    </row>
    <row r="74" spans="1:30" ht="39.75" customHeight="1" x14ac:dyDescent="0.25">
      <c r="A74" s="9" t="s">
        <v>194</v>
      </c>
      <c r="B74" s="9" t="s">
        <v>79</v>
      </c>
      <c r="C74" s="10">
        <f>IF(B74="","",VLOOKUP(AD74,Varsayımlar!$B:$Q,3,0))</f>
        <v>8698829380698</v>
      </c>
      <c r="D74" s="10"/>
      <c r="E74" s="85" t="s">
        <v>254</v>
      </c>
      <c r="F74" s="9"/>
      <c r="G74" s="9"/>
      <c r="H74" s="9" t="str">
        <f>IF(B74="","",VLOOKUP(AD74,Varsayımlar!$B:$Q,5,0))</f>
        <v>Manetka 20cm</v>
      </c>
      <c r="I74" s="9">
        <f>IF(B74="","",VLOOKUP(AD74,Varsayımlar!B:T,19,0))</f>
        <v>0</v>
      </c>
      <c r="J74" s="9" t="str">
        <f>IF(B74="","",VLOOKUP(AD74,Varsayımlar!$B:$Q,6,0))</f>
        <v>SADE</v>
      </c>
      <c r="K74" s="9">
        <v>7200</v>
      </c>
      <c r="L74" s="9"/>
      <c r="M74" s="9">
        <f>IFERROR(IF(B74="","",K74/VLOOKUP(AD74,Varsayımlar!B:R,17,0)),"")</f>
        <v>32</v>
      </c>
      <c r="N74" s="9"/>
      <c r="O74" s="9">
        <v>32</v>
      </c>
      <c r="P74" s="9">
        <f>IF(B74="","",VLOOKUP(AD74,Varsayımlar!$B:$Q,7,0)*K74)</f>
        <v>100800</v>
      </c>
      <c r="Q74" s="9">
        <f>IF(B74="","",VLOOKUP(AD74,Varsayımlar!$B:$Q,8,0))</f>
        <v>20</v>
      </c>
      <c r="R74" s="9" t="str">
        <f>IF(B74="","",VLOOKUP(AD74,Varsayımlar!$B:$Q,9,0))</f>
        <v>Irak Soft</v>
      </c>
      <c r="S74" s="9">
        <f>IF(B74="","",VLOOKUP(AD74,Varsayımlar!$B:$Q,10,0))</f>
        <v>4</v>
      </c>
      <c r="T74" s="9">
        <f>IF(B74="","",VLOOKUP(AD74,Varsayımlar!$B:$Q,11,0))</f>
        <v>14</v>
      </c>
      <c r="U74" s="9">
        <f>IF(B74="","",VLOOKUP(AD74,Varsayımlar!$B:$Q,12,0))</f>
        <v>166</v>
      </c>
      <c r="V74" s="9" t="str">
        <f>IF(B74="","",VLOOKUP(AD74,Varsayımlar!$B:$Q,13,0))</f>
        <v>YURTDIŞI</v>
      </c>
      <c r="W74" s="9">
        <f>IF(B74="","",VLOOKUP(AD74,Varsayımlar!$B:$Q,14,0))</f>
        <v>6</v>
      </c>
      <c r="X74" s="86">
        <v>46213</v>
      </c>
      <c r="Y74" s="86">
        <v>46397</v>
      </c>
      <c r="Z74" s="9">
        <v>26071020</v>
      </c>
      <c r="AA74" s="9" t="str">
        <f>IF(B74="","",VLOOKUP(AD74,Varsayımlar!$B:$Q,15,0))</f>
        <v>Kare Koli-Üretim Tarihli Etiket</v>
      </c>
      <c r="AB74" s="9" t="str">
        <f>IF(B74="","",VLOOKUP(AD74,Varsayımlar!$B:$Q,16,0))</f>
        <v>19-21 cm</v>
      </c>
      <c r="AC74" s="9">
        <f>IF(B74="","",VLOOKUP(Sayfa2!AD92,Varsayımlar!B:S,18,0))</f>
        <v>0</v>
      </c>
      <c r="AD74" s="9" t="str">
        <f t="shared" si="6"/>
        <v>LLC KOTORManetka 20cm 4 pcs 166g</v>
      </c>
    </row>
    <row r="75" spans="1:30" ht="39.75" customHeight="1" x14ac:dyDescent="0.25">
      <c r="A75" s="9" t="s">
        <v>195</v>
      </c>
      <c r="B75" s="88" t="s">
        <v>79</v>
      </c>
      <c r="C75" s="89">
        <f>IF(B75="","",VLOOKUP(AD75,Varsayımlar!$B:$Q,3,0))</f>
        <v>8698829380698</v>
      </c>
      <c r="D75" s="89"/>
      <c r="E75" s="85" t="s">
        <v>85</v>
      </c>
      <c r="F75" s="9"/>
      <c r="G75" s="9"/>
      <c r="H75" s="90" t="str">
        <f>IF(B75="","",VLOOKUP(AD75,Varsayımlar!$B:$Q,5,0))</f>
        <v xml:space="preserve">MANETKA PEYNİRLİ 25 CM </v>
      </c>
      <c r="I75" s="90">
        <f>IF(B75="","",VLOOKUP(AD75,Varsayımlar!B:T,19,0))</f>
        <v>0</v>
      </c>
      <c r="J75" s="90" t="str">
        <f>IF(B75="","",VLOOKUP(AD75,Varsayımlar!$B:$Q,6,0))</f>
        <v>PEYNİRLİ</v>
      </c>
      <c r="K75" s="9">
        <v>2496</v>
      </c>
      <c r="L75" s="9"/>
      <c r="M75" s="9">
        <f>IFERROR(IF(B75="","",K75/VLOOKUP(AD75,Varsayımlar!B:R,17,0)),"")</f>
        <v>32</v>
      </c>
      <c r="N75" s="9"/>
      <c r="O75" s="9">
        <v>26</v>
      </c>
      <c r="P75" s="90">
        <f>IF(B75="","",VLOOKUP(AD75,Varsayımlar!$B:$Q,7,0)*K75)</f>
        <v>74880</v>
      </c>
      <c r="Q75" s="90">
        <f>IF(B75="","",VLOOKUP(AD75,Varsayımlar!$B:$Q,8,0))</f>
        <v>25</v>
      </c>
      <c r="R75" s="90" t="str">
        <f>IF(B75="","",VLOOKUP(AD75,Varsayımlar!$B:$Q,9,0))</f>
        <v>SOFT-AT</v>
      </c>
      <c r="S75" s="90">
        <f>IF(B75="","",VLOOKUP(AD75,Varsayımlar!$B:$Q,10,0))</f>
        <v>4</v>
      </c>
      <c r="T75" s="90">
        <f>IF(B75="","",VLOOKUP(AD75,Varsayımlar!$B:$Q,11,0))</f>
        <v>30</v>
      </c>
      <c r="U75" s="90">
        <f>IF(B75="","",VLOOKUP(AD75,Varsayımlar!$B:$Q,12,0))</f>
        <v>250</v>
      </c>
      <c r="V75" s="90" t="str">
        <f>IF(B75="","",VLOOKUP(AD75,Varsayımlar!$B:$Q,13,0))</f>
        <v>YURTDIŞI</v>
      </c>
      <c r="W75" s="90">
        <f>IF(B75="","",VLOOKUP(AD75,Varsayımlar!$B:$Q,14,0))</f>
        <v>6</v>
      </c>
      <c r="X75" s="86">
        <v>46213</v>
      </c>
      <c r="Y75" s="86">
        <v>46397</v>
      </c>
      <c r="Z75" s="9">
        <v>26071025</v>
      </c>
      <c r="AA75" s="90" t="str">
        <f>IF(B75="","",VLOOKUP(AD75,Varsayımlar!$B:$Q,15,0))</f>
        <v>KIRMIZI KOLİ-TARİHLİ KOLİ ETİKETİ</v>
      </c>
      <c r="AB75" s="90" t="str">
        <f>IF(B75="","",VLOOKUP(AD75,Varsayımlar!$B:$Q,16,0))</f>
        <v>24-26 CM</v>
      </c>
      <c r="AC75" s="90">
        <f>IF(B75="","",VLOOKUP(Sayfa2!AD93,Varsayımlar!B:S,18,0))</f>
        <v>0</v>
      </c>
      <c r="AD75" s="90" t="str">
        <f t="shared" si="6"/>
        <v>LLC KOTORMANETKA PEYNİRLİ 25CM</v>
      </c>
    </row>
    <row r="76" spans="1:30" ht="39.75" customHeight="1" x14ac:dyDescent="0.25">
      <c r="A76" s="9" t="s">
        <v>196</v>
      </c>
      <c r="B76" s="88" t="s">
        <v>90</v>
      </c>
      <c r="C76" s="89">
        <f>IF(B76="","",VLOOKUP(AD76,Varsayımlar!$B:$Q,3,0))</f>
        <v>8698829380698</v>
      </c>
      <c r="D76" s="89" t="s">
        <v>231</v>
      </c>
      <c r="E76" s="85" t="s">
        <v>91</v>
      </c>
      <c r="F76" s="9"/>
      <c r="G76" s="9"/>
      <c r="H76" s="90" t="str">
        <f>IF(B76="","",VLOOKUP(AD76,Varsayımlar!$B:$Q,5,0))</f>
        <v>MAGNİT MAVİ AMBALAJ 25CM</v>
      </c>
      <c r="I76" s="90">
        <f>IF(B76="","",VLOOKUP(AD76,Varsayımlar!B:T,19,0))</f>
        <v>0</v>
      </c>
      <c r="J76" s="90" t="str">
        <f>IF(B76="","",VLOOKUP(AD76,Varsayımlar!$B:$Q,6,0))</f>
        <v>SADE</v>
      </c>
      <c r="K76" s="9">
        <v>2016</v>
      </c>
      <c r="L76" s="9"/>
      <c r="M76" s="9">
        <f>IFERROR(IF(B76="","",K76/VLOOKUP(AD76,Varsayımlar!B:R,17,0)),"")</f>
        <v>24</v>
      </c>
      <c r="N76" s="9"/>
      <c r="O76" s="9">
        <v>21</v>
      </c>
      <c r="P76" s="90">
        <f>IF(B76="","",VLOOKUP(AD76,Varsayımlar!$B:$Q,7,0)*K76)</f>
        <v>60480</v>
      </c>
      <c r="Q76" s="90">
        <f>IF(B76="","",VLOOKUP(AD76,Varsayımlar!$B:$Q,8,0))</f>
        <v>25</v>
      </c>
      <c r="R76" s="90" t="str">
        <f>IF(B76="","",VLOOKUP(AD76,Varsayımlar!$B:$Q,9,0))</f>
        <v>SOFT</v>
      </c>
      <c r="S76" s="90">
        <f>IF(B76="","",VLOOKUP(AD76,Varsayımlar!$B:$Q,10,0))</f>
        <v>4</v>
      </c>
      <c r="T76" s="90">
        <f>IF(B76="","",VLOOKUP(AD76,Varsayımlar!$B:$Q,11,0))</f>
        <v>30</v>
      </c>
      <c r="U76" s="90">
        <f>IF(B76="","",VLOOKUP(AD76,Varsayımlar!$B:$Q,12,0))</f>
        <v>260</v>
      </c>
      <c r="V76" s="90" t="str">
        <f>IF(B76="","",VLOOKUP(AD76,Varsayımlar!$B:$Q,13,0))</f>
        <v>YURTDIŞI</v>
      </c>
      <c r="W76" s="90">
        <f>IF(B76="","",VLOOKUP(AD76,Varsayımlar!$B:$Q,14,0))</f>
        <v>9</v>
      </c>
      <c r="X76" s="9"/>
      <c r="Y76" s="9"/>
      <c r="Z76" s="9"/>
      <c r="AA76" s="90" t="str">
        <f>IF(B76="","",VLOOKUP(AD76,Varsayımlar!$B:$Q,15,0))</f>
        <v>25CM TURUNCU KOLİ-SOL ÜST DİKDÖRTGENE ÜRETİM TARİHİ BASILACAK</v>
      </c>
      <c r="AB76" s="90" t="str">
        <f>IF(B76="","",VLOOKUP(AD76,Varsayımlar!$B:$Q,16,0))</f>
        <v>24-26 CM</v>
      </c>
      <c r="AC76" s="90">
        <f>IF(B76="","",VLOOKUP(Sayfa2!AD61,Varsayımlar!B:S,18,0))</f>
        <v>0</v>
      </c>
      <c r="AD76" s="90" t="str">
        <f t="shared" si="5"/>
        <v>MAGNİTMAGNİT MAVİ AMBALAJ 25 CM 260G</v>
      </c>
    </row>
    <row r="77" spans="1:30" ht="39.75" customHeight="1" x14ac:dyDescent="0.25">
      <c r="A77" s="9" t="s">
        <v>197</v>
      </c>
      <c r="B77" s="88" t="s">
        <v>90</v>
      </c>
      <c r="C77" s="89">
        <f>IF(B77="","",VLOOKUP(AD77,Varsayımlar!$B:$Q,3,0))</f>
        <v>8698829380698</v>
      </c>
      <c r="D77" s="89" t="s">
        <v>232</v>
      </c>
      <c r="E77" s="85" t="s">
        <v>91</v>
      </c>
      <c r="F77" s="9"/>
      <c r="G77" s="9"/>
      <c r="H77" s="90" t="str">
        <f>IF(B77="","",VLOOKUP(AD77,Varsayımlar!$B:$Q,5,0))</f>
        <v>MAGNİT MAVİ AMBALAJ 25CM</v>
      </c>
      <c r="I77" s="90">
        <f>IF(B77="","",VLOOKUP(AD77,Varsayımlar!B:T,19,0))</f>
        <v>0</v>
      </c>
      <c r="J77" s="90" t="str">
        <f>IF(B77="","",VLOOKUP(AD77,Varsayımlar!$B:$Q,6,0))</f>
        <v>SADE</v>
      </c>
      <c r="K77" s="9">
        <v>2016</v>
      </c>
      <c r="L77" s="9"/>
      <c r="M77" s="9">
        <f>IFERROR(IF(B77="","",K77/VLOOKUP(AD77,Varsayımlar!B:R,17,0)),"")</f>
        <v>24</v>
      </c>
      <c r="N77" s="9"/>
      <c r="O77" s="9">
        <v>21</v>
      </c>
      <c r="P77" s="90">
        <f>IF(B77="","",VLOOKUP(AD77,Varsayımlar!$B:$Q,7,0)*K77)</f>
        <v>60480</v>
      </c>
      <c r="Q77" s="90">
        <f>IF(B77="","",VLOOKUP(AD77,Varsayımlar!$B:$Q,8,0))</f>
        <v>25</v>
      </c>
      <c r="R77" s="90" t="str">
        <f>IF(B77="","",VLOOKUP(AD77,Varsayımlar!$B:$Q,9,0))</f>
        <v>SOFT</v>
      </c>
      <c r="S77" s="90">
        <f>IF(B77="","",VLOOKUP(AD77,Varsayımlar!$B:$Q,10,0))</f>
        <v>4</v>
      </c>
      <c r="T77" s="90">
        <f>IF(B77="","",VLOOKUP(AD77,Varsayımlar!$B:$Q,11,0))</f>
        <v>30</v>
      </c>
      <c r="U77" s="90">
        <f>IF(B77="","",VLOOKUP(AD77,Varsayımlar!$B:$Q,12,0))</f>
        <v>260</v>
      </c>
      <c r="V77" s="90" t="str">
        <f>IF(B77="","",VLOOKUP(AD77,Varsayımlar!$B:$Q,13,0))</f>
        <v>YURTDIŞI</v>
      </c>
      <c r="W77" s="90">
        <f>IF(B77="","",VLOOKUP(AD77,Varsayımlar!$B:$Q,14,0))</f>
        <v>9</v>
      </c>
      <c r="X77" s="9"/>
      <c r="Y77" s="9"/>
      <c r="Z77" s="9"/>
      <c r="AA77" s="90" t="str">
        <f>IF(B77="","",VLOOKUP(AD77,Varsayımlar!$B:$Q,15,0))</f>
        <v>25CM TURUNCU KOLİ-SOL ÜST DİKDÖRTGENE ÜRETİM TARİHİ BASILACAK</v>
      </c>
      <c r="AB77" s="90" t="str">
        <f>IF(B77="","",VLOOKUP(AD77,Varsayımlar!$B:$Q,16,0))</f>
        <v>24-26 CM</v>
      </c>
      <c r="AC77" s="90">
        <f>IF(B77="","",VLOOKUP(Sayfa2!AD62,Varsayımlar!B:S,18,0))</f>
        <v>0</v>
      </c>
      <c r="AD77" s="90" t="str">
        <f t="shared" si="5"/>
        <v>MAGNİTMAGNİT MAVİ AMBALAJ 25 CM 260G</v>
      </c>
    </row>
    <row r="78" spans="1:30" ht="39.75" customHeight="1" x14ac:dyDescent="0.25">
      <c r="A78" s="9" t="s">
        <v>198</v>
      </c>
      <c r="B78" s="88" t="s">
        <v>90</v>
      </c>
      <c r="C78" s="89">
        <f>IF(B78="","",VLOOKUP(AD78,Varsayımlar!$B:$Q,3,0))</f>
        <v>8698829380698</v>
      </c>
      <c r="D78" s="89" t="s">
        <v>233</v>
      </c>
      <c r="E78" s="85" t="s">
        <v>91</v>
      </c>
      <c r="F78" s="9"/>
      <c r="G78" s="9"/>
      <c r="H78" s="90" t="str">
        <f>IF(B78="","",VLOOKUP(AD78,Varsayımlar!$B:$Q,5,0))</f>
        <v>MAGNİT MAVİ AMBALAJ 25CM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2016</v>
      </c>
      <c r="L78" s="9"/>
      <c r="M78" s="9">
        <f>IFERROR(IF(B78="","",K78/VLOOKUP(AD78,Varsayımlar!B:R,17,0)),"")</f>
        <v>24</v>
      </c>
      <c r="N78" s="9"/>
      <c r="O78" s="9">
        <v>21</v>
      </c>
      <c r="P78" s="90">
        <f>IF(B78="","",VLOOKUP(AD78,Varsayımlar!$B:$Q,7,0)*K78)</f>
        <v>60480</v>
      </c>
      <c r="Q78" s="90">
        <f>IF(B78="","",VLOOKUP(AD78,Varsayımlar!$B:$Q,8,0))</f>
        <v>25</v>
      </c>
      <c r="R78" s="90" t="str">
        <f>IF(B78="","",VLOOKUP(AD78,Varsayımlar!$B:$Q,9,0))</f>
        <v>SOFT</v>
      </c>
      <c r="S78" s="90">
        <f>IF(B78="","",VLOOKUP(AD78,Varsayımlar!$B:$Q,10,0))</f>
        <v>4</v>
      </c>
      <c r="T78" s="90">
        <f>IF(B78="","",VLOOKUP(AD78,Varsayımlar!$B:$Q,11,0))</f>
        <v>30</v>
      </c>
      <c r="U78" s="90">
        <f>IF(B78="","",VLOOKUP(AD78,Varsayımlar!$B:$Q,12,0))</f>
        <v>260</v>
      </c>
      <c r="V78" s="90" t="str">
        <f>IF(B78="","",VLOOKUP(AD78,Varsayımlar!$B:$Q,13,0))</f>
        <v>YURTDIŞI</v>
      </c>
      <c r="W78" s="90">
        <f>IF(B78="","",VLOOKUP(AD78,Varsayımlar!$B:$Q,14,0))</f>
        <v>9</v>
      </c>
      <c r="X78" s="9"/>
      <c r="Y78" s="9"/>
      <c r="Z78" s="9"/>
      <c r="AA78" s="90" t="str">
        <f>IF(B78="","",VLOOKUP(AD78,Varsayımlar!$B:$Q,15,0))</f>
        <v>25CM TURUNCU KOLİ-SOL ÜST DİKDÖRTGENE ÜRETİM TARİHİ BASILACAK</v>
      </c>
      <c r="AB78" s="90" t="str">
        <f>IF(B78="","",VLOOKUP(AD78,Varsayımlar!$B:$Q,16,0))</f>
        <v>24-26 CM</v>
      </c>
      <c r="AC78" s="90">
        <f>IF(B78="","",VLOOKUP(Sayfa2!AD63,Varsayımlar!B:S,18,0))</f>
        <v>0</v>
      </c>
      <c r="AD78" s="90" t="str">
        <f t="shared" si="5"/>
        <v>MAGNİTMAGNİT MAVİ AMBALAJ 25 CM 260G</v>
      </c>
    </row>
    <row r="79" spans="1:30" ht="39.75" customHeight="1" x14ac:dyDescent="0.25">
      <c r="A79" s="9" t="s">
        <v>199</v>
      </c>
      <c r="B79" s="88" t="s">
        <v>90</v>
      </c>
      <c r="C79" s="89">
        <f>IF(B79="","",VLOOKUP(AD79,Varsayımlar!$B:$Q,3,0))</f>
        <v>8698829380698</v>
      </c>
      <c r="D79" s="89" t="s">
        <v>234</v>
      </c>
      <c r="E79" s="85" t="s">
        <v>91</v>
      </c>
      <c r="F79" s="9"/>
      <c r="G79" s="9"/>
      <c r="H79" s="90" t="str">
        <f>IF(B79="","",VLOOKUP(AD79,Varsayımlar!$B:$Q,5,0))</f>
        <v>MAGNİT MAVİ AMBALAJ 25CM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2016</v>
      </c>
      <c r="L79" s="9"/>
      <c r="M79" s="9">
        <f>IFERROR(IF(B79="","",K79/VLOOKUP(AD79,Varsayımlar!B:R,17,0)),"")</f>
        <v>24</v>
      </c>
      <c r="N79" s="9"/>
      <c r="O79" s="9">
        <v>21</v>
      </c>
      <c r="P79" s="90">
        <f>IF(B79="","",VLOOKUP(AD79,Varsayımlar!$B:$Q,7,0)*K79)</f>
        <v>60480</v>
      </c>
      <c r="Q79" s="90">
        <f>IF(B79="","",VLOOKUP(AD79,Varsayımlar!$B:$Q,8,0))</f>
        <v>25</v>
      </c>
      <c r="R79" s="90" t="str">
        <f>IF(B79="","",VLOOKUP(AD79,Varsayımlar!$B:$Q,9,0))</f>
        <v>SOFT</v>
      </c>
      <c r="S79" s="90">
        <f>IF(B79="","",VLOOKUP(AD79,Varsayımlar!$B:$Q,10,0))</f>
        <v>4</v>
      </c>
      <c r="T79" s="90">
        <f>IF(B79="","",VLOOKUP(AD79,Varsayımlar!$B:$Q,11,0))</f>
        <v>30</v>
      </c>
      <c r="U79" s="90">
        <f>IF(B79="","",VLOOKUP(AD79,Varsayımlar!$B:$Q,12,0))</f>
        <v>260</v>
      </c>
      <c r="V79" s="90" t="str">
        <f>IF(B79="","",VLOOKUP(AD79,Varsayımlar!$B:$Q,13,0))</f>
        <v>YURTDIŞI</v>
      </c>
      <c r="W79" s="90">
        <f>IF(B79="","",VLOOKUP(AD79,Varsayımlar!$B:$Q,14,0))</f>
        <v>9</v>
      </c>
      <c r="X79" s="9"/>
      <c r="Y79" s="9"/>
      <c r="Z79" s="9"/>
      <c r="AA79" s="90" t="str">
        <f>IF(B79="","",VLOOKUP(AD79,Varsayımlar!$B:$Q,15,0))</f>
        <v>25CM TURUNCU KOLİ-SOL ÜST DİKDÖRTGENE ÜRETİM TARİHİ BASILACAK</v>
      </c>
      <c r="AB79" s="90" t="str">
        <f>IF(B79="","",VLOOKUP(AD79,Varsayımlar!$B:$Q,16,0))</f>
        <v>24-26 CM</v>
      </c>
      <c r="AC79" s="90">
        <f>IF(B79="","",VLOOKUP(Sayfa2!AD64,Varsayımlar!B:S,18,0))</f>
        <v>0</v>
      </c>
      <c r="AD79" s="90" t="str">
        <f t="shared" si="5"/>
        <v>MAGNİTMAGNİT MAVİ AMBALAJ 25 CM 260G</v>
      </c>
    </row>
    <row r="80" spans="1:30" ht="39.75" customHeight="1" x14ac:dyDescent="0.25">
      <c r="A80" s="9" t="s">
        <v>200</v>
      </c>
      <c r="B80" s="88" t="s">
        <v>90</v>
      </c>
      <c r="C80" s="89">
        <f>IF(B80="","",VLOOKUP(AD80,Varsayımlar!$B:$Q,3,0))</f>
        <v>8698829380698</v>
      </c>
      <c r="D80" s="89" t="s">
        <v>235</v>
      </c>
      <c r="E80" s="85" t="s">
        <v>91</v>
      </c>
      <c r="F80" s="9"/>
      <c r="G80" s="9"/>
      <c r="H80" s="90" t="str">
        <f>IF(B80="","",VLOOKUP(AD80,Varsayımlar!$B:$Q,5,0))</f>
        <v>MAGNİT MAVİ AMBALAJ 25CM</v>
      </c>
      <c r="I80" s="90">
        <f>IF(B80="","",VLOOKUP(AD80,Varsayımlar!B:T,19,0))</f>
        <v>0</v>
      </c>
      <c r="J80" s="90" t="str">
        <f>IF(B80="","",VLOOKUP(AD80,Varsayımlar!$B:$Q,6,0))</f>
        <v>SADE</v>
      </c>
      <c r="K80" s="9">
        <v>2016</v>
      </c>
      <c r="L80" s="9"/>
      <c r="M80" s="9">
        <f>IFERROR(IF(B80="","",K80/VLOOKUP(AD80,Varsayımlar!B:R,17,0)),"")</f>
        <v>24</v>
      </c>
      <c r="N80" s="9"/>
      <c r="O80" s="9">
        <v>21</v>
      </c>
      <c r="P80" s="90">
        <f>IF(B80="","",VLOOKUP(AD80,Varsayımlar!$B:$Q,7,0)*K80)</f>
        <v>60480</v>
      </c>
      <c r="Q80" s="90">
        <f>IF(B80="","",VLOOKUP(AD80,Varsayımlar!$B:$Q,8,0))</f>
        <v>25</v>
      </c>
      <c r="R80" s="90" t="str">
        <f>IF(B80="","",VLOOKUP(AD80,Varsayımlar!$B:$Q,9,0))</f>
        <v>SOFT</v>
      </c>
      <c r="S80" s="90">
        <f>IF(B80="","",VLOOKUP(AD80,Varsayımlar!$B:$Q,10,0))</f>
        <v>4</v>
      </c>
      <c r="T80" s="90">
        <f>IF(B80="","",VLOOKUP(AD80,Varsayımlar!$B:$Q,11,0))</f>
        <v>30</v>
      </c>
      <c r="U80" s="90">
        <f>IF(B80="","",VLOOKUP(AD80,Varsayımlar!$B:$Q,12,0))</f>
        <v>260</v>
      </c>
      <c r="V80" s="90" t="str">
        <f>IF(B80="","",VLOOKUP(AD80,Varsayımlar!$B:$Q,13,0))</f>
        <v>YURTDIŞI</v>
      </c>
      <c r="W80" s="90">
        <f>IF(B80="","",VLOOKUP(AD80,Varsayımlar!$B:$Q,14,0))</f>
        <v>9</v>
      </c>
      <c r="X80" s="9"/>
      <c r="Y80" s="9"/>
      <c r="Z80" s="9"/>
      <c r="AA80" s="90" t="str">
        <f>IF(B80="","",VLOOKUP(AD80,Varsayımlar!$B:$Q,15,0))</f>
        <v>25CM TURUNCU KOLİ-SOL ÜST DİKDÖRTGENE ÜRETİM TARİHİ BASILACAK</v>
      </c>
      <c r="AB80" s="90" t="str">
        <f>IF(B80="","",VLOOKUP(AD80,Varsayımlar!$B:$Q,16,0))</f>
        <v>24-26 CM</v>
      </c>
      <c r="AC80" s="90">
        <f>IF(B80="","",VLOOKUP(Sayfa2!AD65,Varsayımlar!B:S,18,0))</f>
        <v>0</v>
      </c>
      <c r="AD80" s="90" t="str">
        <f t="shared" si="5"/>
        <v>MAGNİTMAGNİT MAVİ AMBALAJ 25 CM 260G</v>
      </c>
    </row>
    <row r="81" spans="1:30" ht="39.75" customHeight="1" x14ac:dyDescent="0.25">
      <c r="A81" s="9" t="s">
        <v>201</v>
      </c>
      <c r="B81" s="88" t="s">
        <v>90</v>
      </c>
      <c r="C81" s="89">
        <f>IF(B81="","",VLOOKUP(AD81,Varsayımlar!$B:$Q,3,0))</f>
        <v>8698829380698</v>
      </c>
      <c r="D81" s="89" t="s">
        <v>236</v>
      </c>
      <c r="E81" s="85" t="s">
        <v>91</v>
      </c>
      <c r="F81" s="9"/>
      <c r="G81" s="9"/>
      <c r="H81" s="90" t="str">
        <f>IF(B81="","",VLOOKUP(AD81,Varsayımlar!$B:$Q,5,0))</f>
        <v>MAGNİT MAVİ AMBALAJ 25CM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2016</v>
      </c>
      <c r="L81" s="9"/>
      <c r="M81" s="9">
        <f>IFERROR(IF(B81="","",K81/VLOOKUP(AD81,Varsayımlar!B:R,17,0)),"")</f>
        <v>24</v>
      </c>
      <c r="N81" s="9"/>
      <c r="O81" s="9">
        <v>21</v>
      </c>
      <c r="P81" s="90">
        <f>IF(B81="","",VLOOKUP(AD81,Varsayımlar!$B:$Q,7,0)*K81)</f>
        <v>60480</v>
      </c>
      <c r="Q81" s="90">
        <f>IF(B81="","",VLOOKUP(AD81,Varsayımlar!$B:$Q,8,0))</f>
        <v>25</v>
      </c>
      <c r="R81" s="90" t="str">
        <f>IF(B81="","",VLOOKUP(AD81,Varsayımlar!$B:$Q,9,0))</f>
        <v>SOFT</v>
      </c>
      <c r="S81" s="90">
        <f>IF(B81="","",VLOOKUP(AD81,Varsayımlar!$B:$Q,10,0))</f>
        <v>4</v>
      </c>
      <c r="T81" s="90">
        <f>IF(B81="","",VLOOKUP(AD81,Varsayımlar!$B:$Q,11,0))</f>
        <v>30</v>
      </c>
      <c r="U81" s="90">
        <f>IF(B81="","",VLOOKUP(AD81,Varsayımlar!$B:$Q,12,0))</f>
        <v>260</v>
      </c>
      <c r="V81" s="90" t="str">
        <f>IF(B81="","",VLOOKUP(AD81,Varsayımlar!$B:$Q,13,0))</f>
        <v>YURTDIŞI</v>
      </c>
      <c r="W81" s="90">
        <f>IF(B81="","",VLOOKUP(AD81,Varsayımlar!$B:$Q,14,0))</f>
        <v>9</v>
      </c>
      <c r="X81" s="9"/>
      <c r="Y81" s="9"/>
      <c r="Z81" s="9"/>
      <c r="AA81" s="90" t="str">
        <f>IF(B81="","",VLOOKUP(AD81,Varsayımlar!$B:$Q,15,0))</f>
        <v>25CM TURUNCU KOLİ-SOL ÜST DİKDÖRTGENE ÜRETİM TARİHİ BASILACAK</v>
      </c>
      <c r="AB81" s="90" t="str">
        <f>IF(B81="","",VLOOKUP(AD81,Varsayımlar!$B:$Q,16,0))</f>
        <v>24-26 CM</v>
      </c>
      <c r="AC81" s="90">
        <f>IF(B81="","",VLOOKUP(Sayfa2!AD66,Varsayımlar!B:S,18,0))</f>
        <v>0</v>
      </c>
      <c r="AD81" s="90" t="str">
        <f t="shared" si="5"/>
        <v>MAGNİTMAGNİT MAVİ AMBALAJ 25 CM 260G</v>
      </c>
    </row>
    <row r="82" spans="1:30" ht="39.75" customHeight="1" x14ac:dyDescent="0.25">
      <c r="A82" s="9" t="s">
        <v>202</v>
      </c>
      <c r="B82" s="88" t="s">
        <v>90</v>
      </c>
      <c r="C82" s="89">
        <f>IF(B82="","",VLOOKUP(AD82,Varsayımlar!$B:$Q,3,0))</f>
        <v>8698829380698</v>
      </c>
      <c r="D82" s="89" t="s">
        <v>237</v>
      </c>
      <c r="E82" s="85" t="s">
        <v>91</v>
      </c>
      <c r="F82" s="9"/>
      <c r="G82" s="9"/>
      <c r="H82" s="90" t="str">
        <f>IF(B82="","",VLOOKUP(AD82,Varsayımlar!$B:$Q,5,0))</f>
        <v>MAGNİT MAVİ AMBALAJ 25CM</v>
      </c>
      <c r="I82" s="90">
        <f>IF(B82="","",VLOOKUP(AD82,Varsayımlar!B:T,19,0))</f>
        <v>0</v>
      </c>
      <c r="J82" s="90" t="str">
        <f>IF(B82="","",VLOOKUP(AD82,Varsayımlar!$B:$Q,6,0))</f>
        <v>SADE</v>
      </c>
      <c r="K82" s="9">
        <v>2016</v>
      </c>
      <c r="L82" s="9"/>
      <c r="M82" s="9">
        <f>IFERROR(IF(B82="","",K82/VLOOKUP(AD82,Varsayımlar!B:R,17,0)),"")</f>
        <v>24</v>
      </c>
      <c r="N82" s="9"/>
      <c r="O82" s="9">
        <v>21</v>
      </c>
      <c r="P82" s="90">
        <f>IF(B82="","",VLOOKUP(AD82,Varsayımlar!$B:$Q,7,0)*K82)</f>
        <v>60480</v>
      </c>
      <c r="Q82" s="90">
        <f>IF(B82="","",VLOOKUP(AD82,Varsayımlar!$B:$Q,8,0))</f>
        <v>25</v>
      </c>
      <c r="R82" s="90" t="str">
        <f>IF(B82="","",VLOOKUP(AD82,Varsayımlar!$B:$Q,9,0))</f>
        <v>SOFT</v>
      </c>
      <c r="S82" s="90">
        <f>IF(B82="","",VLOOKUP(AD82,Varsayımlar!$B:$Q,10,0))</f>
        <v>4</v>
      </c>
      <c r="T82" s="90">
        <f>IF(B82="","",VLOOKUP(AD82,Varsayımlar!$B:$Q,11,0))</f>
        <v>30</v>
      </c>
      <c r="U82" s="90">
        <f>IF(B82="","",VLOOKUP(AD82,Varsayımlar!$B:$Q,12,0))</f>
        <v>260</v>
      </c>
      <c r="V82" s="90" t="str">
        <f>IF(B82="","",VLOOKUP(AD82,Varsayımlar!$B:$Q,13,0))</f>
        <v>YURTDIŞI</v>
      </c>
      <c r="W82" s="90">
        <f>IF(B82="","",VLOOKUP(AD82,Varsayımlar!$B:$Q,14,0))</f>
        <v>9</v>
      </c>
      <c r="X82" s="9"/>
      <c r="Y82" s="9"/>
      <c r="Z82" s="9"/>
      <c r="AA82" s="90" t="str">
        <f>IF(B82="","",VLOOKUP(AD82,Varsayımlar!$B:$Q,15,0))</f>
        <v>25CM TURUNCU KOLİ-SOL ÜST DİKDÖRTGENE ÜRETİM TARİHİ BASILACAK</v>
      </c>
      <c r="AB82" s="90" t="str">
        <f>IF(B82="","",VLOOKUP(AD82,Varsayımlar!$B:$Q,16,0))</f>
        <v>24-26 CM</v>
      </c>
      <c r="AC82" s="90">
        <f>IF(B82="","",VLOOKUP(Sayfa2!AD67,Varsayımlar!B:S,18,0))</f>
        <v>0</v>
      </c>
      <c r="AD82" s="90" t="str">
        <f t="shared" si="5"/>
        <v>MAGNİTMAGNİT MAVİ AMBALAJ 25 CM 260G</v>
      </c>
    </row>
    <row r="83" spans="1:30" ht="39.75" customHeight="1" x14ac:dyDescent="0.25">
      <c r="A83" s="9" t="s">
        <v>203</v>
      </c>
      <c r="B83" s="88" t="s">
        <v>90</v>
      </c>
      <c r="C83" s="89">
        <f>IF(B83="","",VLOOKUP(AD83,Varsayımlar!$B:$Q,3,0))</f>
        <v>8698829380698</v>
      </c>
      <c r="D83" s="89" t="s">
        <v>238</v>
      </c>
      <c r="E83" s="85" t="s">
        <v>91</v>
      </c>
      <c r="F83" s="9"/>
      <c r="G83" s="9"/>
      <c r="H83" s="90" t="str">
        <f>IF(B83="","",VLOOKUP(AD83,Varsayımlar!$B:$Q,5,0))</f>
        <v>MAGNİT MAVİ AMBALAJ 25CM</v>
      </c>
      <c r="I83" s="90">
        <f>IF(B83="","",VLOOKUP(AD83,Varsayımlar!B:T,19,0))</f>
        <v>0</v>
      </c>
      <c r="J83" s="90" t="str">
        <f>IF(B83="","",VLOOKUP(AD83,Varsayımlar!$B:$Q,6,0))</f>
        <v>SADE</v>
      </c>
      <c r="K83" s="9">
        <v>2016</v>
      </c>
      <c r="L83" s="9"/>
      <c r="M83" s="9">
        <f>IFERROR(IF(B83="","",K83/VLOOKUP(AD83,Varsayımlar!B:R,17,0)),"")</f>
        <v>24</v>
      </c>
      <c r="N83" s="9"/>
      <c r="O83" s="9">
        <v>21</v>
      </c>
      <c r="P83" s="90">
        <f>IF(B83="","",VLOOKUP(AD83,Varsayımlar!$B:$Q,7,0)*K83)</f>
        <v>60480</v>
      </c>
      <c r="Q83" s="90">
        <f>IF(B83="","",VLOOKUP(AD83,Varsayımlar!$B:$Q,8,0))</f>
        <v>25</v>
      </c>
      <c r="R83" s="90" t="str">
        <f>IF(B83="","",VLOOKUP(AD83,Varsayımlar!$B:$Q,9,0))</f>
        <v>SOFT</v>
      </c>
      <c r="S83" s="90">
        <f>IF(B83="","",VLOOKUP(AD83,Varsayımlar!$B:$Q,10,0))</f>
        <v>4</v>
      </c>
      <c r="T83" s="90">
        <f>IF(B83="","",VLOOKUP(AD83,Varsayımlar!$B:$Q,11,0))</f>
        <v>30</v>
      </c>
      <c r="U83" s="90">
        <f>IF(B83="","",VLOOKUP(AD83,Varsayımlar!$B:$Q,12,0))</f>
        <v>260</v>
      </c>
      <c r="V83" s="90" t="str">
        <f>IF(B83="","",VLOOKUP(AD83,Varsayımlar!$B:$Q,13,0))</f>
        <v>YURTDIŞI</v>
      </c>
      <c r="W83" s="90">
        <f>IF(B83="","",VLOOKUP(AD83,Varsayımlar!$B:$Q,14,0))</f>
        <v>9</v>
      </c>
      <c r="X83" s="9"/>
      <c r="Y83" s="9"/>
      <c r="Z83" s="9"/>
      <c r="AA83" s="90" t="str">
        <f>IF(B83="","",VLOOKUP(AD83,Varsayımlar!$B:$Q,15,0))</f>
        <v>25CM TURUNCU KOLİ-SOL ÜST DİKDÖRTGENE ÜRETİM TARİHİ BASILACAK</v>
      </c>
      <c r="AB83" s="90" t="str">
        <f>IF(B83="","",VLOOKUP(AD83,Varsayımlar!$B:$Q,16,0))</f>
        <v>24-26 CM</v>
      </c>
      <c r="AC83" s="90">
        <f>IF(B83="","",VLOOKUP(Sayfa2!AD68,Varsayımlar!B:S,18,0))</f>
        <v>0</v>
      </c>
      <c r="AD83" s="90" t="str">
        <f t="shared" si="5"/>
        <v>MAGNİTMAGNİT MAVİ AMBALAJ 25 CM 260G</v>
      </c>
    </row>
    <row r="84" spans="1:30" ht="39.75" customHeight="1" x14ac:dyDescent="0.25">
      <c r="A84" s="9" t="s">
        <v>204</v>
      </c>
      <c r="B84" s="88" t="s">
        <v>90</v>
      </c>
      <c r="C84" s="89">
        <f>IF(B84="","",VLOOKUP(AD84,Varsayımlar!$B:$Q,3,0))</f>
        <v>8698829380698</v>
      </c>
      <c r="D84" s="89" t="s">
        <v>239</v>
      </c>
      <c r="E84" s="85" t="s">
        <v>91</v>
      </c>
      <c r="F84" s="9"/>
      <c r="G84" s="9"/>
      <c r="H84" s="90" t="str">
        <f>IF(B84="","",VLOOKUP(AD84,Varsayımlar!$B:$Q,5,0))</f>
        <v>MAGNİT MAVİ AMBALAJ 25CM</v>
      </c>
      <c r="I84" s="90">
        <f>IF(B84="","",VLOOKUP(AD84,Varsayımlar!B:T,19,0))</f>
        <v>0</v>
      </c>
      <c r="J84" s="90" t="str">
        <f>IF(B84="","",VLOOKUP(AD84,Varsayımlar!$B:$Q,6,0))</f>
        <v>SADE</v>
      </c>
      <c r="K84" s="9">
        <v>2016</v>
      </c>
      <c r="L84" s="9"/>
      <c r="M84" s="9">
        <f>IFERROR(IF(B84="","",K84/VLOOKUP(AD84,Varsayımlar!B:R,17,0)),"")</f>
        <v>24</v>
      </c>
      <c r="N84" s="9"/>
      <c r="O84" s="9">
        <v>21</v>
      </c>
      <c r="P84" s="90">
        <f>IF(B84="","",VLOOKUP(AD84,Varsayımlar!$B:$Q,7,0)*K84)</f>
        <v>60480</v>
      </c>
      <c r="Q84" s="90">
        <f>IF(B84="","",VLOOKUP(AD84,Varsayımlar!$B:$Q,8,0))</f>
        <v>25</v>
      </c>
      <c r="R84" s="90" t="str">
        <f>IF(B84="","",VLOOKUP(AD84,Varsayımlar!$B:$Q,9,0))</f>
        <v>SOFT</v>
      </c>
      <c r="S84" s="90">
        <f>IF(B84="","",VLOOKUP(AD84,Varsayımlar!$B:$Q,10,0))</f>
        <v>4</v>
      </c>
      <c r="T84" s="90">
        <f>IF(B84="","",VLOOKUP(AD84,Varsayımlar!$B:$Q,11,0))</f>
        <v>30</v>
      </c>
      <c r="U84" s="90">
        <f>IF(B84="","",VLOOKUP(AD84,Varsayımlar!$B:$Q,12,0))</f>
        <v>260</v>
      </c>
      <c r="V84" s="90" t="str">
        <f>IF(B84="","",VLOOKUP(AD84,Varsayımlar!$B:$Q,13,0))</f>
        <v>YURTDIŞI</v>
      </c>
      <c r="W84" s="90">
        <f>IF(B84="","",VLOOKUP(AD84,Varsayımlar!$B:$Q,14,0))</f>
        <v>9</v>
      </c>
      <c r="X84" s="9"/>
      <c r="Y84" s="9"/>
      <c r="Z84" s="9"/>
      <c r="AA84" s="90" t="str">
        <f>IF(B84="","",VLOOKUP(AD84,Varsayımlar!$B:$Q,15,0))</f>
        <v>25CM TURUNCU KOLİ-SOL ÜST DİKDÖRTGENE ÜRETİM TARİHİ BASILACAK</v>
      </c>
      <c r="AB84" s="90" t="str">
        <f>IF(B84="","",VLOOKUP(AD84,Varsayımlar!$B:$Q,16,0))</f>
        <v>24-26 CM</v>
      </c>
      <c r="AC84" s="90">
        <f>IF(B84="","",VLOOKUP(Sayfa2!AD69,Varsayımlar!B:S,18,0))</f>
        <v>0</v>
      </c>
      <c r="AD84" s="90" t="str">
        <f t="shared" si="5"/>
        <v>MAGNİTMAGNİT MAVİ AMBALAJ 25 CM 260G</v>
      </c>
    </row>
    <row r="85" spans="1:30" ht="39.75" customHeight="1" x14ac:dyDescent="0.25">
      <c r="A85" s="9" t="s">
        <v>205</v>
      </c>
      <c r="B85" s="88" t="s">
        <v>90</v>
      </c>
      <c r="C85" s="89">
        <f>IF(B85="","",VLOOKUP(AD85,Varsayımlar!$B:$Q,3,0))</f>
        <v>8698829380698</v>
      </c>
      <c r="D85" s="89" t="s">
        <v>258</v>
      </c>
      <c r="E85" s="85" t="s">
        <v>91</v>
      </c>
      <c r="F85" s="9"/>
      <c r="G85" s="9"/>
      <c r="H85" s="90" t="str">
        <f>IF(B85="","",VLOOKUP(AD85,Varsayımlar!$B:$Q,5,0))</f>
        <v>MAGNİT MAVİ AMBALAJ 25CM</v>
      </c>
      <c r="I85" s="90">
        <f>IF(B85="","",VLOOKUP(AD85,Varsayımlar!B:T,19,0))</f>
        <v>0</v>
      </c>
      <c r="J85" s="90" t="str">
        <f>IF(B85="","",VLOOKUP(AD85,Varsayımlar!$B:$Q,6,0))</f>
        <v>SADE</v>
      </c>
      <c r="K85" s="9">
        <v>2016</v>
      </c>
      <c r="L85" s="9"/>
      <c r="M85" s="9">
        <f>IFERROR(IF(B85="","",K85/VLOOKUP(AD85,Varsayımlar!B:R,17,0)),"")</f>
        <v>24</v>
      </c>
      <c r="N85" s="9"/>
      <c r="O85" s="9">
        <v>21</v>
      </c>
      <c r="P85" s="90">
        <f>IF(B85="","",VLOOKUP(AD85,Varsayımlar!$B:$Q,7,0)*K85)</f>
        <v>60480</v>
      </c>
      <c r="Q85" s="90">
        <f>IF(B85="","",VLOOKUP(AD85,Varsayımlar!$B:$Q,8,0))</f>
        <v>25</v>
      </c>
      <c r="R85" s="90" t="str">
        <f>IF(B85="","",VLOOKUP(AD85,Varsayımlar!$B:$Q,9,0))</f>
        <v>SOFT</v>
      </c>
      <c r="S85" s="90">
        <f>IF(B85="","",VLOOKUP(AD85,Varsayımlar!$B:$Q,10,0))</f>
        <v>4</v>
      </c>
      <c r="T85" s="90">
        <f>IF(B85="","",VLOOKUP(AD85,Varsayımlar!$B:$Q,11,0))</f>
        <v>30</v>
      </c>
      <c r="U85" s="90">
        <f>IF(B85="","",VLOOKUP(AD85,Varsayımlar!$B:$Q,12,0))</f>
        <v>260</v>
      </c>
      <c r="V85" s="90" t="str">
        <f>IF(B85="","",VLOOKUP(AD85,Varsayımlar!$B:$Q,13,0))</f>
        <v>YURTDIŞI</v>
      </c>
      <c r="W85" s="90">
        <f>IF(B85="","",VLOOKUP(AD85,Varsayımlar!$B:$Q,14,0))</f>
        <v>9</v>
      </c>
      <c r="X85" s="9"/>
      <c r="Y85" s="9"/>
      <c r="Z85" s="9"/>
      <c r="AA85" s="90" t="str">
        <f>IF(B85="","",VLOOKUP(AD85,Varsayımlar!$B:$Q,15,0))</f>
        <v>25CM TURUNCU KOLİ-SOL ÜST DİKDÖRTGENE ÜRETİM TARİHİ BASILACAK</v>
      </c>
      <c r="AB85" s="90" t="str">
        <f>IF(B85="","",VLOOKUP(AD85,Varsayımlar!$B:$Q,16,0))</f>
        <v>24-26 CM</v>
      </c>
      <c r="AC85" s="90">
        <f>IF(B85="","",VLOOKUP(Sayfa2!AD70,Varsayımlar!B:S,18,0))</f>
        <v>0</v>
      </c>
      <c r="AD85" s="90" t="str">
        <f t="shared" si="5"/>
        <v>MAGNİTMAGNİT MAVİ AMBALAJ 25 CM 260G</v>
      </c>
    </row>
    <row r="86" spans="1:30" ht="39.75" customHeight="1" x14ac:dyDescent="0.25">
      <c r="A86" s="9" t="s">
        <v>206</v>
      </c>
      <c r="B86" s="88" t="s">
        <v>90</v>
      </c>
      <c r="C86" s="89">
        <f>IF(B86="","",VLOOKUP(AD86,Varsayımlar!$B:$Q,3,0))</f>
        <v>8698829380698</v>
      </c>
      <c r="D86" s="89" t="s">
        <v>259</v>
      </c>
      <c r="E86" s="85" t="s">
        <v>91</v>
      </c>
      <c r="F86" s="9"/>
      <c r="G86" s="9"/>
      <c r="H86" s="90" t="str">
        <f>IF(B86="","",VLOOKUP(AD86,Varsayımlar!$B:$Q,5,0))</f>
        <v>MAGNİT MAVİ AMBALAJ 25CM</v>
      </c>
      <c r="I86" s="90">
        <f>IF(B86="","",VLOOKUP(AD86,Varsayımlar!B:T,19,0))</f>
        <v>0</v>
      </c>
      <c r="J86" s="90" t="str">
        <f>IF(B86="","",VLOOKUP(AD86,Varsayımlar!$B:$Q,6,0))</f>
        <v>SADE</v>
      </c>
      <c r="K86" s="9">
        <v>2016</v>
      </c>
      <c r="L86" s="9"/>
      <c r="M86" s="9">
        <f>IFERROR(IF(B86="","",K86/VLOOKUP(AD86,Varsayımlar!B:R,17,0)),"")</f>
        <v>24</v>
      </c>
      <c r="N86" s="9"/>
      <c r="O86" s="9">
        <v>21</v>
      </c>
      <c r="P86" s="90">
        <f>IF(B86="","",VLOOKUP(AD86,Varsayımlar!$B:$Q,7,0)*K86)</f>
        <v>60480</v>
      </c>
      <c r="Q86" s="90">
        <f>IF(B86="","",VLOOKUP(AD86,Varsayımlar!$B:$Q,8,0))</f>
        <v>25</v>
      </c>
      <c r="R86" s="90" t="str">
        <f>IF(B86="","",VLOOKUP(AD86,Varsayımlar!$B:$Q,9,0))</f>
        <v>SOFT</v>
      </c>
      <c r="S86" s="90">
        <f>IF(B86="","",VLOOKUP(AD86,Varsayımlar!$B:$Q,10,0))</f>
        <v>4</v>
      </c>
      <c r="T86" s="90">
        <f>IF(B86="","",VLOOKUP(AD86,Varsayımlar!$B:$Q,11,0))</f>
        <v>30</v>
      </c>
      <c r="U86" s="90">
        <f>IF(B86="","",VLOOKUP(AD86,Varsayımlar!$B:$Q,12,0))</f>
        <v>260</v>
      </c>
      <c r="V86" s="90" t="str">
        <f>IF(B86="","",VLOOKUP(AD86,Varsayımlar!$B:$Q,13,0))</f>
        <v>YURTDIŞI</v>
      </c>
      <c r="W86" s="90">
        <f>IF(B86="","",VLOOKUP(AD86,Varsayımlar!$B:$Q,14,0))</f>
        <v>9</v>
      </c>
      <c r="X86" s="9"/>
      <c r="Y86" s="9"/>
      <c r="Z86" s="9"/>
      <c r="AA86" s="90" t="str">
        <f>IF(B86="","",VLOOKUP(AD86,Varsayımlar!$B:$Q,15,0))</f>
        <v>25CM TURUNCU KOLİ-SOL ÜST DİKDÖRTGENE ÜRETİM TARİHİ BASILACAK</v>
      </c>
      <c r="AB86" s="90" t="str">
        <f>IF(B86="","",VLOOKUP(AD86,Varsayımlar!$B:$Q,16,0))</f>
        <v>24-26 CM</v>
      </c>
      <c r="AC86" s="90">
        <f>IF(B86="","",VLOOKUP(Sayfa2!AD71,Varsayımlar!B:S,18,0))</f>
        <v>0</v>
      </c>
      <c r="AD86" s="90" t="str">
        <f t="shared" si="5"/>
        <v>MAGNİTMAGNİT MAVİ AMBALAJ 25 CM 260G</v>
      </c>
    </row>
    <row r="87" spans="1:30" ht="39.75" customHeight="1" x14ac:dyDescent="0.25">
      <c r="A87" s="9" t="s">
        <v>207</v>
      </c>
      <c r="B87" s="88" t="s">
        <v>90</v>
      </c>
      <c r="C87" s="89">
        <f>IF(B87="","",VLOOKUP(AD87,Varsayımlar!$B:$Q,3,0))</f>
        <v>8698829380698</v>
      </c>
      <c r="D87" s="89" t="s">
        <v>260</v>
      </c>
      <c r="E87" s="85" t="s">
        <v>91</v>
      </c>
      <c r="F87" s="9"/>
      <c r="G87" s="9"/>
      <c r="H87" s="90" t="str">
        <f>IF(B87="","",VLOOKUP(AD87,Varsayımlar!$B:$Q,5,0))</f>
        <v>MAGNİT MAVİ AMBALAJ 25CM</v>
      </c>
      <c r="I87" s="90">
        <f>IF(B87="","",VLOOKUP(AD87,Varsayımlar!B:T,19,0))</f>
        <v>0</v>
      </c>
      <c r="J87" s="90" t="str">
        <f>IF(B87="","",VLOOKUP(AD87,Varsayımlar!$B:$Q,6,0))</f>
        <v>SADE</v>
      </c>
      <c r="K87" s="9">
        <v>2016</v>
      </c>
      <c r="L87" s="9"/>
      <c r="M87" s="9">
        <f>IFERROR(IF(B87="","",K87/VLOOKUP(AD87,Varsayımlar!B:R,17,0)),"")</f>
        <v>24</v>
      </c>
      <c r="N87" s="9"/>
      <c r="O87" s="9">
        <v>21</v>
      </c>
      <c r="P87" s="90">
        <f>IF(B87="","",VLOOKUP(AD87,Varsayımlar!$B:$Q,7,0)*K87)</f>
        <v>60480</v>
      </c>
      <c r="Q87" s="90">
        <f>IF(B87="","",VLOOKUP(AD87,Varsayımlar!$B:$Q,8,0))</f>
        <v>25</v>
      </c>
      <c r="R87" s="90" t="str">
        <f>IF(B87="","",VLOOKUP(AD87,Varsayımlar!$B:$Q,9,0))</f>
        <v>SOFT</v>
      </c>
      <c r="S87" s="90">
        <f>IF(B87="","",VLOOKUP(AD87,Varsayımlar!$B:$Q,10,0))</f>
        <v>4</v>
      </c>
      <c r="T87" s="90">
        <f>IF(B87="","",VLOOKUP(AD87,Varsayımlar!$B:$Q,11,0))</f>
        <v>30</v>
      </c>
      <c r="U87" s="90">
        <f>IF(B87="","",VLOOKUP(AD87,Varsayımlar!$B:$Q,12,0))</f>
        <v>260</v>
      </c>
      <c r="V87" s="90" t="str">
        <f>IF(B87="","",VLOOKUP(AD87,Varsayımlar!$B:$Q,13,0))</f>
        <v>YURTDIŞI</v>
      </c>
      <c r="W87" s="90">
        <f>IF(B87="","",VLOOKUP(AD87,Varsayımlar!$B:$Q,14,0))</f>
        <v>9</v>
      </c>
      <c r="X87" s="9"/>
      <c r="Y87" s="9"/>
      <c r="Z87" s="9"/>
      <c r="AA87" s="90" t="str">
        <f>IF(B87="","",VLOOKUP(AD87,Varsayımlar!$B:$Q,15,0))</f>
        <v>25CM TURUNCU KOLİ-SOL ÜST DİKDÖRTGENE ÜRETİM TARİHİ BASILACAK</v>
      </c>
      <c r="AB87" s="90" t="str">
        <f>IF(B87="","",VLOOKUP(AD87,Varsayımlar!$B:$Q,16,0))</f>
        <v>24-26 CM</v>
      </c>
      <c r="AC87" s="90">
        <f>IF(B87="","",VLOOKUP(Sayfa2!AD72,Varsayımlar!B:S,18,0))</f>
        <v>0</v>
      </c>
      <c r="AD87" s="90" t="str">
        <f t="shared" si="5"/>
        <v>MAGNİTMAGNİT MAVİ AMBALAJ 25 CM 260G</v>
      </c>
    </row>
    <row r="88" spans="1:30" ht="39.75" customHeight="1" x14ac:dyDescent="0.25">
      <c r="A88" s="9" t="s">
        <v>208</v>
      </c>
      <c r="B88" s="88" t="s">
        <v>90</v>
      </c>
      <c r="C88" s="89">
        <f>IF(B88="","",VLOOKUP(AD88,Varsayımlar!$B:$Q,3,0))</f>
        <v>8698829380698</v>
      </c>
      <c r="D88" s="89" t="s">
        <v>261</v>
      </c>
      <c r="E88" s="85" t="s">
        <v>91</v>
      </c>
      <c r="F88" s="9"/>
      <c r="G88" s="9"/>
      <c r="H88" s="90" t="str">
        <f>IF(B88="","",VLOOKUP(AD88,Varsayımlar!$B:$Q,5,0))</f>
        <v>MAGNİT MAVİ AMBALAJ 25CM</v>
      </c>
      <c r="I88" s="90">
        <f>IF(B88="","",VLOOKUP(AD88,Varsayımlar!B:T,19,0))</f>
        <v>0</v>
      </c>
      <c r="J88" s="90" t="str">
        <f>IF(B88="","",VLOOKUP(AD88,Varsayımlar!$B:$Q,6,0))</f>
        <v>SADE</v>
      </c>
      <c r="K88" s="9">
        <v>2016</v>
      </c>
      <c r="L88" s="9"/>
      <c r="M88" s="9">
        <f>IFERROR(IF(B88="","",K88/VLOOKUP(AD88,Varsayımlar!B:R,17,0)),"")</f>
        <v>24</v>
      </c>
      <c r="N88" s="9"/>
      <c r="O88" s="9">
        <v>21</v>
      </c>
      <c r="P88" s="90">
        <f>IF(B88="","",VLOOKUP(AD88,Varsayımlar!$B:$Q,7,0)*K88)</f>
        <v>60480</v>
      </c>
      <c r="Q88" s="90">
        <f>IF(B88="","",VLOOKUP(AD88,Varsayımlar!$B:$Q,8,0))</f>
        <v>25</v>
      </c>
      <c r="R88" s="90" t="str">
        <f>IF(B88="","",VLOOKUP(AD88,Varsayımlar!$B:$Q,9,0))</f>
        <v>SOFT</v>
      </c>
      <c r="S88" s="90">
        <f>IF(B88="","",VLOOKUP(AD88,Varsayımlar!$B:$Q,10,0))</f>
        <v>4</v>
      </c>
      <c r="T88" s="90">
        <f>IF(B88="","",VLOOKUP(AD88,Varsayımlar!$B:$Q,11,0))</f>
        <v>30</v>
      </c>
      <c r="U88" s="90">
        <f>IF(B88="","",VLOOKUP(AD88,Varsayımlar!$B:$Q,12,0))</f>
        <v>260</v>
      </c>
      <c r="V88" s="90" t="str">
        <f>IF(B88="","",VLOOKUP(AD88,Varsayımlar!$B:$Q,13,0))</f>
        <v>YURTDIŞI</v>
      </c>
      <c r="W88" s="90">
        <f>IF(B88="","",VLOOKUP(AD88,Varsayımlar!$B:$Q,14,0))</f>
        <v>9</v>
      </c>
      <c r="X88" s="9"/>
      <c r="Y88" s="9"/>
      <c r="Z88" s="9"/>
      <c r="AA88" s="90" t="str">
        <f>IF(B88="","",VLOOKUP(AD88,Varsayımlar!$B:$Q,15,0))</f>
        <v>25CM TURUNCU KOLİ-SOL ÜST DİKDÖRTGENE ÜRETİM TARİHİ BASILACAK</v>
      </c>
      <c r="AB88" s="90" t="str">
        <f>IF(B88="","",VLOOKUP(AD88,Varsayımlar!$B:$Q,16,0))</f>
        <v>24-26 CM</v>
      </c>
      <c r="AC88" s="90">
        <f>IF(B88="","",VLOOKUP(Sayfa2!AD73,Varsayımlar!B:S,18,0))</f>
        <v>0</v>
      </c>
      <c r="AD88" s="90" t="str">
        <f t="shared" si="5"/>
        <v>MAGNİTMAGNİT MAVİ AMBALAJ 25 CM 260G</v>
      </c>
    </row>
    <row r="89" spans="1:30" ht="39.75" customHeight="1" x14ac:dyDescent="0.25">
      <c r="A89" s="9" t="s">
        <v>209</v>
      </c>
      <c r="B89" s="9" t="s">
        <v>79</v>
      </c>
      <c r="C89" s="10">
        <f>IF(B89="","",VLOOKUP(AD89,Varsayımlar!$B:$Q,3,0))</f>
        <v>8698829380698</v>
      </c>
      <c r="D89" s="10"/>
      <c r="E89" s="85" t="s">
        <v>254</v>
      </c>
      <c r="F89" s="9"/>
      <c r="G89" s="9"/>
      <c r="H89" s="9" t="str">
        <f>IF(B89="","",VLOOKUP(AD89,Varsayımlar!$B:$Q,5,0))</f>
        <v>Manetka 20cm</v>
      </c>
      <c r="I89" s="9">
        <f>IF(B89="","",VLOOKUP(AD89,Varsayımlar!B:T,19,0))</f>
        <v>0</v>
      </c>
      <c r="J89" s="9" t="str">
        <f>IF(B89="","",VLOOKUP(AD89,Varsayımlar!$B:$Q,6,0))</f>
        <v>SADE</v>
      </c>
      <c r="K89" s="9">
        <v>7200</v>
      </c>
      <c r="L89" s="9"/>
      <c r="M89" s="9">
        <f>IFERROR(IF(B89="","",K89/VLOOKUP(AD89,Varsayımlar!B:R,17,0)),"")</f>
        <v>32</v>
      </c>
      <c r="N89" s="9"/>
      <c r="O89" s="9">
        <v>32</v>
      </c>
      <c r="P89" s="9">
        <f>IF(B89="","",VLOOKUP(AD89,Varsayımlar!$B:$Q,7,0)*K89)</f>
        <v>100800</v>
      </c>
      <c r="Q89" s="9">
        <f>IF(B89="","",VLOOKUP(AD89,Varsayımlar!$B:$Q,8,0))</f>
        <v>20</v>
      </c>
      <c r="R89" s="9" t="str">
        <f>IF(B89="","",VLOOKUP(AD89,Varsayımlar!$B:$Q,9,0))</f>
        <v>Irak Soft</v>
      </c>
      <c r="S89" s="9">
        <f>IF(B89="","",VLOOKUP(AD89,Varsayımlar!$B:$Q,10,0))</f>
        <v>4</v>
      </c>
      <c r="T89" s="9">
        <f>IF(B89="","",VLOOKUP(AD89,Varsayımlar!$B:$Q,11,0))</f>
        <v>14</v>
      </c>
      <c r="U89" s="9">
        <f>IF(B89="","",VLOOKUP(AD89,Varsayımlar!$B:$Q,12,0))</f>
        <v>166</v>
      </c>
      <c r="V89" s="9" t="str">
        <f>IF(B89="","",VLOOKUP(AD89,Varsayımlar!$B:$Q,13,0))</f>
        <v>YURTDIŞI</v>
      </c>
      <c r="W89" s="9">
        <f>IF(B89="","",VLOOKUP(AD89,Varsayımlar!$B:$Q,14,0))</f>
        <v>6</v>
      </c>
      <c r="X89" s="86">
        <v>46223</v>
      </c>
      <c r="Y89" s="86">
        <v>46407</v>
      </c>
      <c r="Z89" s="9">
        <v>26072020</v>
      </c>
      <c r="AA89" s="9" t="str">
        <f>IF(B89="","",VLOOKUP(AD89,Varsayımlar!$B:$Q,15,0))</f>
        <v>Kare Koli-Üretim Tarihli Etiket</v>
      </c>
      <c r="AB89" s="9" t="str">
        <f>IF(B89="","",VLOOKUP(AD89,Varsayımlar!$B:$Q,16,0))</f>
        <v>19-21 cm</v>
      </c>
      <c r="AC89" s="9">
        <f>IF(B89="","",VLOOKUP(Sayfa2!AD94,Varsayımlar!B:S,18,0))</f>
        <v>0</v>
      </c>
      <c r="AD89" s="9" t="str">
        <f>IF(B89="","",CONCATENATE(B89,E89))</f>
        <v>LLC KOTORManetka 20cm 4 pcs 166g</v>
      </c>
    </row>
    <row r="90" spans="1:30" ht="39.75" customHeight="1" x14ac:dyDescent="0.25">
      <c r="A90" s="9" t="s">
        <v>210</v>
      </c>
      <c r="B90" s="88" t="s">
        <v>79</v>
      </c>
      <c r="C90" s="89">
        <f>IF(B90="","",VLOOKUP(AD90,Varsayımlar!$B:$Q,3,0))</f>
        <v>8698829380698</v>
      </c>
      <c r="D90" s="89"/>
      <c r="E90" s="85" t="s">
        <v>85</v>
      </c>
      <c r="F90" s="9"/>
      <c r="G90" s="9"/>
      <c r="H90" s="90" t="str">
        <f>IF(B90="","",VLOOKUP(AD90,Varsayımlar!$B:$Q,5,0))</f>
        <v xml:space="preserve">MANETKA PEYNİRLİ 25 CM </v>
      </c>
      <c r="I90" s="90">
        <f>IF(B90="","",VLOOKUP(AD90,Varsayımlar!B:T,19,0))</f>
        <v>0</v>
      </c>
      <c r="J90" s="90" t="str">
        <f>IF(B90="","",VLOOKUP(AD90,Varsayımlar!$B:$Q,6,0))</f>
        <v>PEYNİRLİ</v>
      </c>
      <c r="K90" s="9">
        <v>2496</v>
      </c>
      <c r="L90" s="9"/>
      <c r="M90" s="9">
        <f>IFERROR(IF(B90="","",K90/VLOOKUP(AD90,Varsayımlar!B:R,17,0)),"")</f>
        <v>32</v>
      </c>
      <c r="N90" s="9"/>
      <c r="O90" s="9">
        <v>26</v>
      </c>
      <c r="P90" s="90">
        <f>IF(B90="","",VLOOKUP(AD90,Varsayımlar!$B:$Q,7,0)*K90)</f>
        <v>74880</v>
      </c>
      <c r="Q90" s="90">
        <f>IF(B90="","",VLOOKUP(AD90,Varsayımlar!$B:$Q,8,0))</f>
        <v>25</v>
      </c>
      <c r="R90" s="90" t="str">
        <f>IF(B90="","",VLOOKUP(AD90,Varsayımlar!$B:$Q,9,0))</f>
        <v>SOFT-AT</v>
      </c>
      <c r="S90" s="90">
        <f>IF(B90="","",VLOOKUP(AD90,Varsayımlar!$B:$Q,10,0))</f>
        <v>4</v>
      </c>
      <c r="T90" s="90">
        <f>IF(B90="","",VLOOKUP(AD90,Varsayımlar!$B:$Q,11,0))</f>
        <v>30</v>
      </c>
      <c r="U90" s="90">
        <f>IF(B90="","",VLOOKUP(AD90,Varsayımlar!$B:$Q,12,0))</f>
        <v>250</v>
      </c>
      <c r="V90" s="90" t="str">
        <f>IF(B90="","",VLOOKUP(AD90,Varsayımlar!$B:$Q,13,0))</f>
        <v>YURTDIŞI</v>
      </c>
      <c r="W90" s="90">
        <f>IF(B90="","",VLOOKUP(AD90,Varsayımlar!$B:$Q,14,0))</f>
        <v>6</v>
      </c>
      <c r="X90" s="86">
        <v>46223</v>
      </c>
      <c r="Y90" s="86">
        <v>46407</v>
      </c>
      <c r="Z90" s="9">
        <v>26072025</v>
      </c>
      <c r="AA90" s="90" t="str">
        <f>IF(B90="","",VLOOKUP(AD90,Varsayımlar!$B:$Q,15,0))</f>
        <v>KIRMIZI KOLİ-TARİHLİ KOLİ ETİKETİ</v>
      </c>
      <c r="AB90" s="90" t="str">
        <f>IF(B90="","",VLOOKUP(AD90,Varsayımlar!$B:$Q,16,0))</f>
        <v>24-26 CM</v>
      </c>
      <c r="AC90" s="90">
        <f>IF(B90="","",VLOOKUP(Sayfa2!AD95,Varsayımlar!B:S,18,0))</f>
        <v>0</v>
      </c>
      <c r="AD90" s="90" t="str">
        <f>IF(B90="","",CONCATENATE(B90,E90))</f>
        <v>LLC KOTORMANETKA PEYNİRLİ 25CM</v>
      </c>
    </row>
    <row r="91" spans="1:30" ht="39.75" customHeight="1" x14ac:dyDescent="0.25">
      <c r="A91" s="9" t="s">
        <v>211</v>
      </c>
      <c r="B91" s="70" t="s">
        <v>90</v>
      </c>
      <c r="C91" s="71">
        <f>IF(B91="","",VLOOKUP(AD91,Varsayımlar!$B:$Q,3,0))</f>
        <v>8698829380698</v>
      </c>
      <c r="D91" s="71" t="s">
        <v>231</v>
      </c>
      <c r="E91" s="72" t="s">
        <v>91</v>
      </c>
      <c r="F91" s="70"/>
      <c r="G91" s="70"/>
      <c r="H91" s="70" t="str">
        <f>IF(B91="","",VLOOKUP(AD91,Varsayımlar!$B:$Q,5,0))</f>
        <v>MAGNİT MAVİ AMBALAJ 25CM</v>
      </c>
      <c r="I91" s="70">
        <f>IF(B91="","",VLOOKUP(AD91,Varsayımlar!B:T,19,0))</f>
        <v>0</v>
      </c>
      <c r="J91" s="70" t="str">
        <f>IF(B91="","",VLOOKUP(AD91,Varsayımlar!$B:$Q,6,0))</f>
        <v>SADE</v>
      </c>
      <c r="K91" s="70">
        <v>2016</v>
      </c>
      <c r="L91" s="70"/>
      <c r="M91" s="70">
        <f>IFERROR(IF(B91="","",K91/VLOOKUP(AD91,Varsayımlar!B:R,17,0)),"")</f>
        <v>24</v>
      </c>
      <c r="N91" s="70"/>
      <c r="O91" s="70"/>
      <c r="P91" s="70">
        <f>IF(B91="","",VLOOKUP(AD91,Varsayımlar!$B:$Q,7,0)*K91)</f>
        <v>60480</v>
      </c>
      <c r="Q91" s="70">
        <f>IF(B91="","",VLOOKUP(AD91,Varsayımlar!$B:$Q,8,0))</f>
        <v>25</v>
      </c>
      <c r="R91" s="70" t="str">
        <f>IF(B91="","",VLOOKUP(AD91,Varsayımlar!$B:$Q,9,0))</f>
        <v>SOFT</v>
      </c>
      <c r="S91" s="70">
        <f>IF(B91="","",VLOOKUP(AD91,Varsayımlar!$B:$Q,10,0))</f>
        <v>4</v>
      </c>
      <c r="T91" s="70">
        <f>IF(B91="","",VLOOKUP(AD91,Varsayımlar!$B:$Q,11,0))</f>
        <v>30</v>
      </c>
      <c r="U91" s="70">
        <f>IF(B91="","",VLOOKUP(AD91,Varsayımlar!$B:$Q,12,0))</f>
        <v>260</v>
      </c>
      <c r="V91" s="70" t="str">
        <f>IF(B91="","",VLOOKUP(AD91,Varsayımlar!$B:$Q,13,0))</f>
        <v>YURTDIŞI</v>
      </c>
      <c r="W91" s="70">
        <f>IF(B91="","",VLOOKUP(AD91,Varsayımlar!$B:$Q,14,0))</f>
        <v>9</v>
      </c>
      <c r="X91" s="70"/>
      <c r="Y91" s="70"/>
      <c r="Z91" s="70"/>
      <c r="AA91" s="70" t="str">
        <f>IF(B91="","",VLOOKUP(AD91,Varsayımlar!$B:$Q,15,0))</f>
        <v>25CM TURUNCU KOLİ-SOL ÜST DİKDÖRTGENE ÜRETİM TARİHİ BASILACAK</v>
      </c>
      <c r="AB91" s="70" t="str">
        <f>IF(B91="","",VLOOKUP(AD91,Varsayımlar!$B:$Q,16,0))</f>
        <v>24-26 CM</v>
      </c>
      <c r="AC91" s="90">
        <f>IF(B91="","",VLOOKUP(Sayfa2!AD77,Varsayımlar!B:S,18,0))</f>
        <v>0</v>
      </c>
      <c r="AD91" s="90" t="str">
        <f t="shared" si="5"/>
        <v>MAGNİTMAGNİT MAVİ AMBALAJ 25 CM 260G</v>
      </c>
    </row>
    <row r="92" spans="1:30" ht="39.75" customHeight="1" x14ac:dyDescent="0.25">
      <c r="A92" s="9" t="s">
        <v>212</v>
      </c>
      <c r="B92" s="70" t="s">
        <v>90</v>
      </c>
      <c r="C92" s="71">
        <f>IF(B92="","",VLOOKUP(AD92,Varsayımlar!$B:$Q,3,0))</f>
        <v>8698829380698</v>
      </c>
      <c r="D92" s="71" t="s">
        <v>232</v>
      </c>
      <c r="E92" s="72" t="s">
        <v>91</v>
      </c>
      <c r="F92" s="70"/>
      <c r="G92" s="70"/>
      <c r="H92" s="70" t="str">
        <f>IF(B92="","",VLOOKUP(AD92,Varsayımlar!$B:$Q,5,0))</f>
        <v>MAGNİT MAVİ AMBALAJ 25CM</v>
      </c>
      <c r="I92" s="70">
        <f>IF(B92="","",VLOOKUP(AD92,Varsayımlar!B:T,19,0))</f>
        <v>0</v>
      </c>
      <c r="J92" s="70" t="str">
        <f>IF(B92="","",VLOOKUP(AD92,Varsayımlar!$B:$Q,6,0))</f>
        <v>SADE</v>
      </c>
      <c r="K92" s="70">
        <v>2016</v>
      </c>
      <c r="L92" s="70"/>
      <c r="M92" s="70">
        <f>IFERROR(IF(B92="","",K92/VLOOKUP(AD92,Varsayımlar!B:R,17,0)),"")</f>
        <v>24</v>
      </c>
      <c r="N92" s="70"/>
      <c r="O92" s="70"/>
      <c r="P92" s="70">
        <f>IF(B92="","",VLOOKUP(AD92,Varsayımlar!$B:$Q,7,0)*K92)</f>
        <v>60480</v>
      </c>
      <c r="Q92" s="70">
        <f>IF(B92="","",VLOOKUP(AD92,Varsayımlar!$B:$Q,8,0))</f>
        <v>25</v>
      </c>
      <c r="R92" s="70" t="str">
        <f>IF(B92="","",VLOOKUP(AD92,Varsayımlar!$B:$Q,9,0))</f>
        <v>SOFT</v>
      </c>
      <c r="S92" s="70">
        <f>IF(B92="","",VLOOKUP(AD92,Varsayımlar!$B:$Q,10,0))</f>
        <v>4</v>
      </c>
      <c r="T92" s="70">
        <f>IF(B92="","",VLOOKUP(AD92,Varsayımlar!$B:$Q,11,0))</f>
        <v>30</v>
      </c>
      <c r="U92" s="70">
        <f>IF(B92="","",VLOOKUP(AD92,Varsayımlar!$B:$Q,12,0))</f>
        <v>260</v>
      </c>
      <c r="V92" s="70" t="str">
        <f>IF(B92="","",VLOOKUP(AD92,Varsayımlar!$B:$Q,13,0))</f>
        <v>YURTDIŞI</v>
      </c>
      <c r="W92" s="70">
        <f>IF(B92="","",VLOOKUP(AD92,Varsayımlar!$B:$Q,14,0))</f>
        <v>9</v>
      </c>
      <c r="X92" s="70"/>
      <c r="Y92" s="70"/>
      <c r="Z92" s="70"/>
      <c r="AA92" s="70" t="str">
        <f>IF(B92="","",VLOOKUP(AD92,Varsayımlar!$B:$Q,15,0))</f>
        <v>25CM TURUNCU KOLİ-SOL ÜST DİKDÖRTGENE ÜRETİM TARİHİ BASILACAK</v>
      </c>
      <c r="AB92" s="70" t="str">
        <f>IF(B92="","",VLOOKUP(AD92,Varsayımlar!$B:$Q,16,0))</f>
        <v>24-26 CM</v>
      </c>
      <c r="AC92" s="90">
        <f>IF(B92="","",VLOOKUP(Sayfa2!AD78,Varsayımlar!B:S,18,0))</f>
        <v>0</v>
      </c>
      <c r="AD92" s="90" t="str">
        <f t="shared" si="5"/>
        <v>MAGNİTMAGNİT MAVİ AMBALAJ 25 CM 260G</v>
      </c>
    </row>
    <row r="93" spans="1:30" ht="39.75" customHeight="1" x14ac:dyDescent="0.25">
      <c r="A93" s="9" t="s">
        <v>213</v>
      </c>
      <c r="B93" s="70" t="s">
        <v>90</v>
      </c>
      <c r="C93" s="71">
        <f>IF(B93="","",VLOOKUP(AD93,Varsayımlar!$B:$Q,3,0))</f>
        <v>8698829380698</v>
      </c>
      <c r="D93" s="71" t="s">
        <v>233</v>
      </c>
      <c r="E93" s="72" t="s">
        <v>91</v>
      </c>
      <c r="F93" s="70"/>
      <c r="G93" s="70"/>
      <c r="H93" s="70" t="str">
        <f>IF(B93="","",VLOOKUP(AD93,Varsayımlar!$B:$Q,5,0))</f>
        <v>MAGNİT MAVİ AMBALAJ 25CM</v>
      </c>
      <c r="I93" s="70">
        <f>IF(B93="","",VLOOKUP(AD93,Varsayımlar!B:T,19,0))</f>
        <v>0</v>
      </c>
      <c r="J93" s="70" t="str">
        <f>IF(B93="","",VLOOKUP(AD93,Varsayımlar!$B:$Q,6,0))</f>
        <v>SADE</v>
      </c>
      <c r="K93" s="70">
        <v>2016</v>
      </c>
      <c r="L93" s="70"/>
      <c r="M93" s="70">
        <f>IFERROR(IF(B93="","",K93/VLOOKUP(AD93,Varsayımlar!B:R,17,0)),"")</f>
        <v>24</v>
      </c>
      <c r="N93" s="70"/>
      <c r="O93" s="70"/>
      <c r="P93" s="70">
        <f>IF(B93="","",VLOOKUP(AD93,Varsayımlar!$B:$Q,7,0)*K93)</f>
        <v>60480</v>
      </c>
      <c r="Q93" s="70">
        <f>IF(B93="","",VLOOKUP(AD93,Varsayımlar!$B:$Q,8,0))</f>
        <v>25</v>
      </c>
      <c r="R93" s="70" t="str">
        <f>IF(B93="","",VLOOKUP(AD93,Varsayımlar!$B:$Q,9,0))</f>
        <v>SOFT</v>
      </c>
      <c r="S93" s="70">
        <f>IF(B93="","",VLOOKUP(AD93,Varsayımlar!$B:$Q,10,0))</f>
        <v>4</v>
      </c>
      <c r="T93" s="70">
        <f>IF(B93="","",VLOOKUP(AD93,Varsayımlar!$B:$Q,11,0))</f>
        <v>30</v>
      </c>
      <c r="U93" s="70">
        <f>IF(B93="","",VLOOKUP(AD93,Varsayımlar!$B:$Q,12,0))</f>
        <v>260</v>
      </c>
      <c r="V93" s="70" t="str">
        <f>IF(B93="","",VLOOKUP(AD93,Varsayımlar!$B:$Q,13,0))</f>
        <v>YURTDIŞI</v>
      </c>
      <c r="W93" s="70">
        <f>IF(B93="","",VLOOKUP(AD93,Varsayımlar!$B:$Q,14,0))</f>
        <v>9</v>
      </c>
      <c r="X93" s="70"/>
      <c r="Y93" s="70"/>
      <c r="Z93" s="70"/>
      <c r="AA93" s="70" t="str">
        <f>IF(B93="","",VLOOKUP(AD93,Varsayımlar!$B:$Q,15,0))</f>
        <v>25CM TURUNCU KOLİ-SOL ÜST DİKDÖRTGENE ÜRETİM TARİHİ BASILACAK</v>
      </c>
      <c r="AB93" s="70" t="str">
        <f>IF(B93="","",VLOOKUP(AD93,Varsayımlar!$B:$Q,16,0))</f>
        <v>24-26 CM</v>
      </c>
      <c r="AC93" s="90">
        <f>IF(B93="","",VLOOKUP(Sayfa2!AD79,Varsayımlar!B:S,18,0))</f>
        <v>0</v>
      </c>
      <c r="AD93" s="90" t="str">
        <f t="shared" si="5"/>
        <v>MAGNİTMAGNİT MAVİ AMBALAJ 25 CM 260G</v>
      </c>
    </row>
    <row r="94" spans="1:30" ht="39.75" customHeight="1" x14ac:dyDescent="0.25">
      <c r="A94" s="9" t="s">
        <v>214</v>
      </c>
      <c r="B94" s="70" t="s">
        <v>90</v>
      </c>
      <c r="C94" s="71">
        <f>IF(B94="","",VLOOKUP(AD94,Varsayımlar!$B:$Q,3,0))</f>
        <v>8698829380698</v>
      </c>
      <c r="D94" s="71" t="s">
        <v>234</v>
      </c>
      <c r="E94" s="72" t="s">
        <v>91</v>
      </c>
      <c r="F94" s="70"/>
      <c r="G94" s="70"/>
      <c r="H94" s="70" t="str">
        <f>IF(B94="","",VLOOKUP(AD94,Varsayımlar!$B:$Q,5,0))</f>
        <v>MAGNİT MAVİ AMBALAJ 25CM</v>
      </c>
      <c r="I94" s="70">
        <f>IF(B94="","",VLOOKUP(AD94,Varsayımlar!B:T,19,0))</f>
        <v>0</v>
      </c>
      <c r="J94" s="70" t="str">
        <f>IF(B94="","",VLOOKUP(AD94,Varsayımlar!$B:$Q,6,0))</f>
        <v>SADE</v>
      </c>
      <c r="K94" s="70">
        <v>2016</v>
      </c>
      <c r="L94" s="70"/>
      <c r="M94" s="70">
        <f>IFERROR(IF(B94="","",K94/VLOOKUP(AD94,Varsayımlar!B:R,17,0)),"")</f>
        <v>24</v>
      </c>
      <c r="N94" s="70"/>
      <c r="O94" s="70"/>
      <c r="P94" s="70">
        <f>IF(B94="","",VLOOKUP(AD94,Varsayımlar!$B:$Q,7,0)*K94)</f>
        <v>60480</v>
      </c>
      <c r="Q94" s="70">
        <f>IF(B94="","",VLOOKUP(AD94,Varsayımlar!$B:$Q,8,0))</f>
        <v>25</v>
      </c>
      <c r="R94" s="70" t="str">
        <f>IF(B94="","",VLOOKUP(AD94,Varsayımlar!$B:$Q,9,0))</f>
        <v>SOFT</v>
      </c>
      <c r="S94" s="70">
        <f>IF(B94="","",VLOOKUP(AD94,Varsayımlar!$B:$Q,10,0))</f>
        <v>4</v>
      </c>
      <c r="T94" s="70">
        <f>IF(B94="","",VLOOKUP(AD94,Varsayımlar!$B:$Q,11,0))</f>
        <v>30</v>
      </c>
      <c r="U94" s="70">
        <f>IF(B94="","",VLOOKUP(AD94,Varsayımlar!$B:$Q,12,0))</f>
        <v>260</v>
      </c>
      <c r="V94" s="70" t="str">
        <f>IF(B94="","",VLOOKUP(AD94,Varsayımlar!$B:$Q,13,0))</f>
        <v>YURTDIŞI</v>
      </c>
      <c r="W94" s="70">
        <f>IF(B94="","",VLOOKUP(AD94,Varsayımlar!$B:$Q,14,0))</f>
        <v>9</v>
      </c>
      <c r="X94" s="70"/>
      <c r="Y94" s="70"/>
      <c r="Z94" s="70"/>
      <c r="AA94" s="70" t="str">
        <f>IF(B94="","",VLOOKUP(AD94,Varsayımlar!$B:$Q,15,0))</f>
        <v>25CM TURUNCU KOLİ-SOL ÜST DİKDÖRTGENE ÜRETİM TARİHİ BASILACAK</v>
      </c>
      <c r="AB94" s="70" t="str">
        <f>IF(B94="","",VLOOKUP(AD94,Varsayımlar!$B:$Q,16,0))</f>
        <v>24-26 CM</v>
      </c>
      <c r="AC94" s="90">
        <f>IF(B94="","",VLOOKUP(Sayfa2!AD80,Varsayımlar!B:S,18,0))</f>
        <v>0</v>
      </c>
      <c r="AD94" s="90" t="str">
        <f t="shared" si="5"/>
        <v>MAGNİTMAGNİT MAVİ AMBALAJ 25 CM 260G</v>
      </c>
    </row>
    <row r="95" spans="1:30" ht="39.75" customHeight="1" x14ac:dyDescent="0.25">
      <c r="A95" s="9" t="s">
        <v>215</v>
      </c>
      <c r="B95" s="70" t="s">
        <v>90</v>
      </c>
      <c r="C95" s="71">
        <f>IF(B95="","",VLOOKUP(AD95,Varsayımlar!$B:$Q,3,0))</f>
        <v>8698829380698</v>
      </c>
      <c r="D95" s="71" t="s">
        <v>235</v>
      </c>
      <c r="E95" s="72" t="s">
        <v>91</v>
      </c>
      <c r="F95" s="70"/>
      <c r="G95" s="70"/>
      <c r="H95" s="70" t="str">
        <f>IF(B95="","",VLOOKUP(AD95,Varsayımlar!$B:$Q,5,0))</f>
        <v>MAGNİT MAVİ AMBALAJ 25CM</v>
      </c>
      <c r="I95" s="70">
        <f>IF(B95="","",VLOOKUP(AD95,Varsayımlar!B:T,19,0))</f>
        <v>0</v>
      </c>
      <c r="J95" s="70" t="str">
        <f>IF(B95="","",VLOOKUP(AD95,Varsayımlar!$B:$Q,6,0))</f>
        <v>SADE</v>
      </c>
      <c r="K95" s="70">
        <v>2016</v>
      </c>
      <c r="L95" s="70"/>
      <c r="M95" s="70">
        <f>IFERROR(IF(B95="","",K95/VLOOKUP(AD95,Varsayımlar!B:R,17,0)),"")</f>
        <v>24</v>
      </c>
      <c r="N95" s="70"/>
      <c r="O95" s="70"/>
      <c r="P95" s="70">
        <f>IF(B95="","",VLOOKUP(AD95,Varsayımlar!$B:$Q,7,0)*K95)</f>
        <v>60480</v>
      </c>
      <c r="Q95" s="70">
        <f>IF(B95="","",VLOOKUP(AD95,Varsayımlar!$B:$Q,8,0))</f>
        <v>25</v>
      </c>
      <c r="R95" s="70" t="str">
        <f>IF(B95="","",VLOOKUP(AD95,Varsayımlar!$B:$Q,9,0))</f>
        <v>SOFT</v>
      </c>
      <c r="S95" s="70">
        <f>IF(B95="","",VLOOKUP(AD95,Varsayımlar!$B:$Q,10,0))</f>
        <v>4</v>
      </c>
      <c r="T95" s="70">
        <f>IF(B95="","",VLOOKUP(AD95,Varsayımlar!$B:$Q,11,0))</f>
        <v>30</v>
      </c>
      <c r="U95" s="70">
        <f>IF(B95="","",VLOOKUP(AD95,Varsayımlar!$B:$Q,12,0))</f>
        <v>260</v>
      </c>
      <c r="V95" s="70" t="str">
        <f>IF(B95="","",VLOOKUP(AD95,Varsayımlar!$B:$Q,13,0))</f>
        <v>YURTDIŞI</v>
      </c>
      <c r="W95" s="70">
        <f>IF(B95="","",VLOOKUP(AD95,Varsayımlar!$B:$Q,14,0))</f>
        <v>9</v>
      </c>
      <c r="X95" s="70"/>
      <c r="Y95" s="70"/>
      <c r="Z95" s="70"/>
      <c r="AA95" s="70" t="str">
        <f>IF(B95="","",VLOOKUP(AD95,Varsayımlar!$B:$Q,15,0))</f>
        <v>25CM TURUNCU KOLİ-SOL ÜST DİKDÖRTGENE ÜRETİM TARİHİ BASILACAK</v>
      </c>
      <c r="AB95" s="70" t="str">
        <f>IF(B95="","",VLOOKUP(AD95,Varsayımlar!$B:$Q,16,0))</f>
        <v>24-26 CM</v>
      </c>
      <c r="AC95" s="90">
        <f>IF(B95="","",VLOOKUP(Sayfa2!AD81,Varsayımlar!B:S,18,0))</f>
        <v>0</v>
      </c>
      <c r="AD95" s="90" t="str">
        <f t="shared" si="5"/>
        <v>MAGNİTMAGNİT MAVİ AMBALAJ 25 CM 260G</v>
      </c>
    </row>
    <row r="96" spans="1:30" ht="39.75" customHeight="1" x14ac:dyDescent="0.25">
      <c r="A96" s="9" t="s">
        <v>216</v>
      </c>
      <c r="B96" s="70" t="s">
        <v>90</v>
      </c>
      <c r="C96" s="71">
        <f>IF(B96="","",VLOOKUP(AD96,Varsayımlar!$B:$Q,3,0))</f>
        <v>8698829380698</v>
      </c>
      <c r="D96" s="71" t="s">
        <v>236</v>
      </c>
      <c r="E96" s="72" t="s">
        <v>91</v>
      </c>
      <c r="F96" s="70"/>
      <c r="G96" s="70"/>
      <c r="H96" s="70" t="str">
        <f>IF(B96="","",VLOOKUP(AD96,Varsayımlar!$B:$Q,5,0))</f>
        <v>MAGNİT MAVİ AMBALAJ 25CM</v>
      </c>
      <c r="I96" s="70">
        <f>IF(B96="","",VLOOKUP(AD96,Varsayımlar!B:T,19,0))</f>
        <v>0</v>
      </c>
      <c r="J96" s="70" t="str">
        <f>IF(B96="","",VLOOKUP(AD96,Varsayımlar!$B:$Q,6,0))</f>
        <v>SADE</v>
      </c>
      <c r="K96" s="70">
        <v>2016</v>
      </c>
      <c r="L96" s="70"/>
      <c r="M96" s="70">
        <f>IFERROR(IF(B96="","",K96/VLOOKUP(AD96,Varsayımlar!B:R,17,0)),"")</f>
        <v>24</v>
      </c>
      <c r="N96" s="70"/>
      <c r="O96" s="70"/>
      <c r="P96" s="70">
        <f>IF(B96="","",VLOOKUP(AD96,Varsayımlar!$B:$Q,7,0)*K96)</f>
        <v>60480</v>
      </c>
      <c r="Q96" s="70">
        <f>IF(B96="","",VLOOKUP(AD96,Varsayımlar!$B:$Q,8,0))</f>
        <v>25</v>
      </c>
      <c r="R96" s="70" t="str">
        <f>IF(B96="","",VLOOKUP(AD96,Varsayımlar!$B:$Q,9,0))</f>
        <v>SOFT</v>
      </c>
      <c r="S96" s="70">
        <f>IF(B96="","",VLOOKUP(AD96,Varsayımlar!$B:$Q,10,0))</f>
        <v>4</v>
      </c>
      <c r="T96" s="70">
        <f>IF(B96="","",VLOOKUP(AD96,Varsayımlar!$B:$Q,11,0))</f>
        <v>30</v>
      </c>
      <c r="U96" s="70">
        <f>IF(B96="","",VLOOKUP(AD96,Varsayımlar!$B:$Q,12,0))</f>
        <v>260</v>
      </c>
      <c r="V96" s="70" t="str">
        <f>IF(B96="","",VLOOKUP(AD96,Varsayımlar!$B:$Q,13,0))</f>
        <v>YURTDIŞI</v>
      </c>
      <c r="W96" s="70">
        <f>IF(B96="","",VLOOKUP(AD96,Varsayımlar!$B:$Q,14,0))</f>
        <v>9</v>
      </c>
      <c r="X96" s="70"/>
      <c r="Y96" s="70"/>
      <c r="Z96" s="70"/>
      <c r="AA96" s="70" t="str">
        <f>IF(B96="","",VLOOKUP(AD96,Varsayımlar!$B:$Q,15,0))</f>
        <v>25CM TURUNCU KOLİ-SOL ÜST DİKDÖRTGENE ÜRETİM TARİHİ BASILACAK</v>
      </c>
      <c r="AB96" s="70" t="str">
        <f>IF(B96="","",VLOOKUP(AD96,Varsayımlar!$B:$Q,16,0))</f>
        <v>24-26 CM</v>
      </c>
      <c r="AC96" s="90">
        <f>IF(B96="","",VLOOKUP(Sayfa2!AD82,Varsayımlar!B:S,18,0))</f>
        <v>0</v>
      </c>
      <c r="AD96" s="90" t="str">
        <f t="shared" si="5"/>
        <v>MAGNİTMAGNİT MAVİ AMBALAJ 25 CM 260G</v>
      </c>
    </row>
    <row r="97" spans="1:30" ht="39.75" customHeight="1" x14ac:dyDescent="0.25">
      <c r="A97" s="9" t="s">
        <v>217</v>
      </c>
      <c r="B97" s="70" t="s">
        <v>90</v>
      </c>
      <c r="C97" s="71">
        <f>IF(B97="","",VLOOKUP(AD97,Varsayımlar!$B:$Q,3,0))</f>
        <v>8698829380698</v>
      </c>
      <c r="D97" s="71" t="s">
        <v>237</v>
      </c>
      <c r="E97" s="72" t="s">
        <v>91</v>
      </c>
      <c r="F97" s="70"/>
      <c r="G97" s="70"/>
      <c r="H97" s="70" t="str">
        <f>IF(B97="","",VLOOKUP(AD97,Varsayımlar!$B:$Q,5,0))</f>
        <v>MAGNİT MAVİ AMBALAJ 25CM</v>
      </c>
      <c r="I97" s="70">
        <f>IF(B97="","",VLOOKUP(AD97,Varsayımlar!B:T,19,0))</f>
        <v>0</v>
      </c>
      <c r="J97" s="70" t="str">
        <f>IF(B97="","",VLOOKUP(AD97,Varsayımlar!$B:$Q,6,0))</f>
        <v>SADE</v>
      </c>
      <c r="K97" s="70">
        <v>2016</v>
      </c>
      <c r="L97" s="70"/>
      <c r="M97" s="70">
        <f>IFERROR(IF(B97="","",K97/VLOOKUP(AD97,Varsayımlar!B:R,17,0)),"")</f>
        <v>24</v>
      </c>
      <c r="N97" s="70"/>
      <c r="O97" s="70"/>
      <c r="P97" s="70">
        <f>IF(B97="","",VLOOKUP(AD97,Varsayımlar!$B:$Q,7,0)*K97)</f>
        <v>60480</v>
      </c>
      <c r="Q97" s="70">
        <f>IF(B97="","",VLOOKUP(AD97,Varsayımlar!$B:$Q,8,0))</f>
        <v>25</v>
      </c>
      <c r="R97" s="70" t="str">
        <f>IF(B97="","",VLOOKUP(AD97,Varsayımlar!$B:$Q,9,0))</f>
        <v>SOFT</v>
      </c>
      <c r="S97" s="70">
        <f>IF(B97="","",VLOOKUP(AD97,Varsayımlar!$B:$Q,10,0))</f>
        <v>4</v>
      </c>
      <c r="T97" s="70">
        <f>IF(B97="","",VLOOKUP(AD97,Varsayımlar!$B:$Q,11,0))</f>
        <v>30</v>
      </c>
      <c r="U97" s="70">
        <f>IF(B97="","",VLOOKUP(AD97,Varsayımlar!$B:$Q,12,0))</f>
        <v>260</v>
      </c>
      <c r="V97" s="70" t="str">
        <f>IF(B97="","",VLOOKUP(AD97,Varsayımlar!$B:$Q,13,0))</f>
        <v>YURTDIŞI</v>
      </c>
      <c r="W97" s="70">
        <f>IF(B97="","",VLOOKUP(AD97,Varsayımlar!$B:$Q,14,0))</f>
        <v>9</v>
      </c>
      <c r="X97" s="70"/>
      <c r="Y97" s="70"/>
      <c r="Z97" s="70"/>
      <c r="AA97" s="70" t="str">
        <f>IF(B97="","",VLOOKUP(AD97,Varsayımlar!$B:$Q,15,0))</f>
        <v>25CM TURUNCU KOLİ-SOL ÜST DİKDÖRTGENE ÜRETİM TARİHİ BASILACAK</v>
      </c>
      <c r="AB97" s="70" t="str">
        <f>IF(B97="","",VLOOKUP(AD97,Varsayımlar!$B:$Q,16,0))</f>
        <v>24-26 CM</v>
      </c>
      <c r="AC97" s="90">
        <f>IF(B97="","",VLOOKUP(Sayfa2!AD83,Varsayımlar!B:S,18,0))</f>
        <v>0</v>
      </c>
      <c r="AD97" s="90" t="str">
        <f t="shared" si="5"/>
        <v>MAGNİTMAGNİT MAVİ AMBALAJ 25 CM 260G</v>
      </c>
    </row>
    <row r="98" spans="1:30" ht="39.75" customHeight="1" x14ac:dyDescent="0.25">
      <c r="A98" s="9" t="s">
        <v>218</v>
      </c>
      <c r="B98" s="70" t="s">
        <v>90</v>
      </c>
      <c r="C98" s="71">
        <f>IF(B98="","",VLOOKUP(AD98,Varsayımlar!$B:$Q,3,0))</f>
        <v>8698829380698</v>
      </c>
      <c r="D98" s="71" t="s">
        <v>238</v>
      </c>
      <c r="E98" s="72" t="s">
        <v>91</v>
      </c>
      <c r="F98" s="70"/>
      <c r="G98" s="70"/>
      <c r="H98" s="70" t="str">
        <f>IF(B98="","",VLOOKUP(AD98,Varsayımlar!$B:$Q,5,0))</f>
        <v>MAGNİT MAVİ AMBALAJ 25CM</v>
      </c>
      <c r="I98" s="70">
        <f>IF(B98="","",VLOOKUP(AD98,Varsayımlar!B:T,19,0))</f>
        <v>0</v>
      </c>
      <c r="J98" s="70" t="str">
        <f>IF(B98="","",VLOOKUP(AD98,Varsayımlar!$B:$Q,6,0))</f>
        <v>SADE</v>
      </c>
      <c r="K98" s="70">
        <v>2016</v>
      </c>
      <c r="L98" s="70"/>
      <c r="M98" s="70">
        <f>IFERROR(IF(B98="","",K98/VLOOKUP(AD98,Varsayımlar!B:R,17,0)),"")</f>
        <v>24</v>
      </c>
      <c r="N98" s="70"/>
      <c r="O98" s="70"/>
      <c r="P98" s="70">
        <f>IF(B98="","",VLOOKUP(AD98,Varsayımlar!$B:$Q,7,0)*K98)</f>
        <v>60480</v>
      </c>
      <c r="Q98" s="70">
        <f>IF(B98="","",VLOOKUP(AD98,Varsayımlar!$B:$Q,8,0))</f>
        <v>25</v>
      </c>
      <c r="R98" s="70" t="str">
        <f>IF(B98="","",VLOOKUP(AD98,Varsayımlar!$B:$Q,9,0))</f>
        <v>SOFT</v>
      </c>
      <c r="S98" s="70">
        <f>IF(B98="","",VLOOKUP(AD98,Varsayımlar!$B:$Q,10,0))</f>
        <v>4</v>
      </c>
      <c r="T98" s="70">
        <f>IF(B98="","",VLOOKUP(AD98,Varsayımlar!$B:$Q,11,0))</f>
        <v>30</v>
      </c>
      <c r="U98" s="70">
        <f>IF(B98="","",VLOOKUP(AD98,Varsayımlar!$B:$Q,12,0))</f>
        <v>260</v>
      </c>
      <c r="V98" s="70" t="str">
        <f>IF(B98="","",VLOOKUP(AD98,Varsayımlar!$B:$Q,13,0))</f>
        <v>YURTDIŞI</v>
      </c>
      <c r="W98" s="70">
        <f>IF(B98="","",VLOOKUP(AD98,Varsayımlar!$B:$Q,14,0))</f>
        <v>9</v>
      </c>
      <c r="X98" s="70"/>
      <c r="Y98" s="70"/>
      <c r="Z98" s="70"/>
      <c r="AA98" s="70" t="str">
        <f>IF(B98="","",VLOOKUP(AD98,Varsayımlar!$B:$Q,15,0))</f>
        <v>25CM TURUNCU KOLİ-SOL ÜST DİKDÖRTGENE ÜRETİM TARİHİ BASILACAK</v>
      </c>
      <c r="AB98" s="70" t="str">
        <f>IF(B98="","",VLOOKUP(AD98,Varsayımlar!$B:$Q,16,0))</f>
        <v>24-26 CM</v>
      </c>
      <c r="AC98" s="90">
        <f>IF(B98="","",VLOOKUP(Sayfa2!AD84,Varsayımlar!B:S,18,0))</f>
        <v>0</v>
      </c>
      <c r="AD98" s="90" t="str">
        <f t="shared" si="5"/>
        <v>MAGNİTMAGNİT MAVİ AMBALAJ 25 CM 260G</v>
      </c>
    </row>
    <row r="99" spans="1:30" ht="39.75" customHeight="1" x14ac:dyDescent="0.25">
      <c r="A99" s="9" t="s">
        <v>219</v>
      </c>
      <c r="B99" s="70" t="s">
        <v>90</v>
      </c>
      <c r="C99" s="71">
        <f>IF(B99="","",VLOOKUP(AD99,Varsayımlar!$B:$Q,3,0))</f>
        <v>8698829380698</v>
      </c>
      <c r="D99" s="71" t="s">
        <v>239</v>
      </c>
      <c r="E99" s="72" t="s">
        <v>91</v>
      </c>
      <c r="F99" s="70"/>
      <c r="G99" s="70"/>
      <c r="H99" s="70" t="str">
        <f>IF(B99="","",VLOOKUP(AD99,Varsayımlar!$B:$Q,5,0))</f>
        <v>MAGNİT MAVİ AMBALAJ 25CM</v>
      </c>
      <c r="I99" s="70">
        <f>IF(B99="","",VLOOKUP(AD99,Varsayımlar!B:T,19,0))</f>
        <v>0</v>
      </c>
      <c r="J99" s="70" t="str">
        <f>IF(B99="","",VLOOKUP(AD99,Varsayımlar!$B:$Q,6,0))</f>
        <v>SADE</v>
      </c>
      <c r="K99" s="70">
        <v>2016</v>
      </c>
      <c r="L99" s="70"/>
      <c r="M99" s="70">
        <f>IFERROR(IF(B99="","",K99/VLOOKUP(AD99,Varsayımlar!B:R,17,0)),"")</f>
        <v>24</v>
      </c>
      <c r="N99" s="70"/>
      <c r="O99" s="70"/>
      <c r="P99" s="70">
        <f>IF(B99="","",VLOOKUP(AD99,Varsayımlar!$B:$Q,7,0)*K99)</f>
        <v>60480</v>
      </c>
      <c r="Q99" s="70">
        <f>IF(B99="","",VLOOKUP(AD99,Varsayımlar!$B:$Q,8,0))</f>
        <v>25</v>
      </c>
      <c r="R99" s="70" t="str">
        <f>IF(B99="","",VLOOKUP(AD99,Varsayımlar!$B:$Q,9,0))</f>
        <v>SOFT</v>
      </c>
      <c r="S99" s="70">
        <f>IF(B99="","",VLOOKUP(AD99,Varsayımlar!$B:$Q,10,0))</f>
        <v>4</v>
      </c>
      <c r="T99" s="70">
        <f>IF(B99="","",VLOOKUP(AD99,Varsayımlar!$B:$Q,11,0))</f>
        <v>30</v>
      </c>
      <c r="U99" s="70">
        <f>IF(B99="","",VLOOKUP(AD99,Varsayımlar!$B:$Q,12,0))</f>
        <v>260</v>
      </c>
      <c r="V99" s="70" t="str">
        <f>IF(B99="","",VLOOKUP(AD99,Varsayımlar!$B:$Q,13,0))</f>
        <v>YURTDIŞI</v>
      </c>
      <c r="W99" s="70">
        <f>IF(B99="","",VLOOKUP(AD99,Varsayımlar!$B:$Q,14,0))</f>
        <v>9</v>
      </c>
      <c r="X99" s="70"/>
      <c r="Y99" s="70"/>
      <c r="Z99" s="70"/>
      <c r="AA99" s="70" t="str">
        <f>IF(B99="","",VLOOKUP(AD99,Varsayımlar!$B:$Q,15,0))</f>
        <v>25CM TURUNCU KOLİ-SOL ÜST DİKDÖRTGENE ÜRETİM TARİHİ BASILACAK</v>
      </c>
      <c r="AB99" s="70" t="str">
        <f>IF(B99="","",VLOOKUP(AD99,Varsayımlar!$B:$Q,16,0))</f>
        <v>24-26 CM</v>
      </c>
      <c r="AC99" s="90">
        <f>IF(B99="","",VLOOKUP(Sayfa2!AD85,Varsayımlar!B:S,18,0))</f>
        <v>0</v>
      </c>
      <c r="AD99" s="90" t="str">
        <f t="shared" si="5"/>
        <v>MAGNİTMAGNİT MAVİ AMBALAJ 25 CM 260G</v>
      </c>
    </row>
    <row r="100" spans="1:30" ht="39.75" customHeight="1" x14ac:dyDescent="0.25">
      <c r="A100" s="9" t="s">
        <v>220</v>
      </c>
      <c r="B100" s="70" t="s">
        <v>90</v>
      </c>
      <c r="C100" s="71">
        <f>IF(B100="","",VLOOKUP(AD100,Varsayımlar!$B:$Q,3,0))</f>
        <v>8698829380698</v>
      </c>
      <c r="D100" s="71" t="s">
        <v>258</v>
      </c>
      <c r="E100" s="72" t="s">
        <v>91</v>
      </c>
      <c r="F100" s="70"/>
      <c r="G100" s="70"/>
      <c r="H100" s="70" t="str">
        <f>IF(B100="","",VLOOKUP(AD100,Varsayımlar!$B:$Q,5,0))</f>
        <v>MAGNİT MAVİ AMBALAJ 25CM</v>
      </c>
      <c r="I100" s="70">
        <f>IF(B100="","",VLOOKUP(AD100,Varsayımlar!B:T,19,0))</f>
        <v>0</v>
      </c>
      <c r="J100" s="70" t="str">
        <f>IF(B100="","",VLOOKUP(AD100,Varsayımlar!$B:$Q,6,0))</f>
        <v>SADE</v>
      </c>
      <c r="K100" s="70">
        <v>2016</v>
      </c>
      <c r="L100" s="70"/>
      <c r="M100" s="70">
        <f>IFERROR(IF(B100="","",K100/VLOOKUP(AD100,Varsayımlar!B:R,17,0)),"")</f>
        <v>24</v>
      </c>
      <c r="N100" s="70"/>
      <c r="O100" s="70"/>
      <c r="P100" s="70">
        <f>IF(B100="","",VLOOKUP(AD100,Varsayımlar!$B:$Q,7,0)*K100)</f>
        <v>60480</v>
      </c>
      <c r="Q100" s="70">
        <f>IF(B100="","",VLOOKUP(AD100,Varsayımlar!$B:$Q,8,0))</f>
        <v>25</v>
      </c>
      <c r="R100" s="70" t="str">
        <f>IF(B100="","",VLOOKUP(AD100,Varsayımlar!$B:$Q,9,0))</f>
        <v>SOFT</v>
      </c>
      <c r="S100" s="70">
        <f>IF(B100="","",VLOOKUP(AD100,Varsayımlar!$B:$Q,10,0))</f>
        <v>4</v>
      </c>
      <c r="T100" s="70">
        <f>IF(B100="","",VLOOKUP(AD100,Varsayımlar!$B:$Q,11,0))</f>
        <v>30</v>
      </c>
      <c r="U100" s="70">
        <f>IF(B100="","",VLOOKUP(AD100,Varsayımlar!$B:$Q,12,0))</f>
        <v>260</v>
      </c>
      <c r="V100" s="70" t="str">
        <f>IF(B100="","",VLOOKUP(AD100,Varsayımlar!$B:$Q,13,0))</f>
        <v>YURTDIŞI</v>
      </c>
      <c r="W100" s="70">
        <f>IF(B100="","",VLOOKUP(AD100,Varsayımlar!$B:$Q,14,0))</f>
        <v>9</v>
      </c>
      <c r="X100" s="70"/>
      <c r="Y100" s="70"/>
      <c r="Z100" s="70"/>
      <c r="AA100" s="70" t="str">
        <f>IF(B100="","",VLOOKUP(AD100,Varsayımlar!$B:$Q,15,0))</f>
        <v>25CM TURUNCU KOLİ-SOL ÜST DİKDÖRTGENE ÜRETİM TARİHİ BASILACAK</v>
      </c>
      <c r="AB100" s="70" t="str">
        <f>IF(B100="","",VLOOKUP(AD100,Varsayımlar!$B:$Q,16,0))</f>
        <v>24-26 CM</v>
      </c>
      <c r="AC100" s="90">
        <f>IF(B100="","",VLOOKUP(Sayfa2!AD86,Varsayımlar!B:S,18,0))</f>
        <v>0</v>
      </c>
      <c r="AD100" s="90" t="str">
        <f t="shared" si="5"/>
        <v>MAGNİTMAGNİT MAVİ AMBALAJ 25 CM 260G</v>
      </c>
    </row>
    <row r="101" spans="1:30" ht="39.75" customHeight="1" x14ac:dyDescent="0.25">
      <c r="A101" s="9" t="s">
        <v>221</v>
      </c>
      <c r="B101" s="70" t="s">
        <v>90</v>
      </c>
      <c r="C101" s="71">
        <f>IF(B101="","",VLOOKUP(AD101,Varsayımlar!$B:$Q,3,0))</f>
        <v>8698829380698</v>
      </c>
      <c r="D101" s="71" t="s">
        <v>259</v>
      </c>
      <c r="E101" s="72" t="s">
        <v>91</v>
      </c>
      <c r="F101" s="70"/>
      <c r="G101" s="70"/>
      <c r="H101" s="70" t="str">
        <f>IF(B101="","",VLOOKUP(AD101,Varsayımlar!$B:$Q,5,0))</f>
        <v>MAGNİT MAVİ AMBALAJ 25CM</v>
      </c>
      <c r="I101" s="70">
        <f>IF(B101="","",VLOOKUP(AD101,Varsayımlar!B:T,19,0))</f>
        <v>0</v>
      </c>
      <c r="J101" s="70" t="str">
        <f>IF(B101="","",VLOOKUP(AD101,Varsayımlar!$B:$Q,6,0))</f>
        <v>SADE</v>
      </c>
      <c r="K101" s="70">
        <v>2016</v>
      </c>
      <c r="L101" s="70"/>
      <c r="M101" s="70">
        <f>IFERROR(IF(B101="","",K101/VLOOKUP(AD101,Varsayımlar!B:R,17,0)),"")</f>
        <v>24</v>
      </c>
      <c r="N101" s="70"/>
      <c r="O101" s="70"/>
      <c r="P101" s="70">
        <f>IF(B101="","",VLOOKUP(AD101,Varsayımlar!$B:$Q,7,0)*K101)</f>
        <v>60480</v>
      </c>
      <c r="Q101" s="70">
        <f>IF(B101="","",VLOOKUP(AD101,Varsayımlar!$B:$Q,8,0))</f>
        <v>25</v>
      </c>
      <c r="R101" s="70" t="str">
        <f>IF(B101="","",VLOOKUP(AD101,Varsayımlar!$B:$Q,9,0))</f>
        <v>SOFT</v>
      </c>
      <c r="S101" s="70">
        <f>IF(B101="","",VLOOKUP(AD101,Varsayımlar!$B:$Q,10,0))</f>
        <v>4</v>
      </c>
      <c r="T101" s="70">
        <f>IF(B101="","",VLOOKUP(AD101,Varsayımlar!$B:$Q,11,0))</f>
        <v>30</v>
      </c>
      <c r="U101" s="70">
        <f>IF(B101="","",VLOOKUP(AD101,Varsayımlar!$B:$Q,12,0))</f>
        <v>260</v>
      </c>
      <c r="V101" s="70" t="str">
        <f>IF(B101="","",VLOOKUP(AD101,Varsayımlar!$B:$Q,13,0))</f>
        <v>YURTDIŞI</v>
      </c>
      <c r="W101" s="70">
        <f>IF(B101="","",VLOOKUP(AD101,Varsayımlar!$B:$Q,14,0))</f>
        <v>9</v>
      </c>
      <c r="X101" s="70"/>
      <c r="Y101" s="70"/>
      <c r="Z101" s="70"/>
      <c r="AA101" s="70" t="str">
        <f>IF(B101="","",VLOOKUP(AD101,Varsayımlar!$B:$Q,15,0))</f>
        <v>25CM TURUNCU KOLİ-SOL ÜST DİKDÖRTGENE ÜRETİM TARİHİ BASILACAK</v>
      </c>
      <c r="AB101" s="70" t="str">
        <f>IF(B101="","",VLOOKUP(AD101,Varsayımlar!$B:$Q,16,0))</f>
        <v>24-26 CM</v>
      </c>
      <c r="AC101" s="90">
        <f>IF(B101="","",VLOOKUP(Sayfa2!AD87,Varsayımlar!B:S,18,0))</f>
        <v>0</v>
      </c>
      <c r="AD101" s="90" t="str">
        <f t="shared" si="5"/>
        <v>MAGNİTMAGNİT MAVİ AMBALAJ 25 CM 260G</v>
      </c>
    </row>
    <row r="102" spans="1:30" ht="39.75" customHeight="1" x14ac:dyDescent="0.25">
      <c r="A102" s="9" t="s">
        <v>222</v>
      </c>
      <c r="B102" s="70" t="s">
        <v>90</v>
      </c>
      <c r="C102" s="71">
        <f>IF(B102="","",VLOOKUP(AD102,Varsayımlar!$B:$Q,3,0))</f>
        <v>8698829380698</v>
      </c>
      <c r="D102" s="71" t="s">
        <v>260</v>
      </c>
      <c r="E102" s="72" t="s">
        <v>91</v>
      </c>
      <c r="F102" s="70"/>
      <c r="G102" s="70"/>
      <c r="H102" s="70" t="str">
        <f>IF(B102="","",VLOOKUP(AD102,Varsayımlar!$B:$Q,5,0))</f>
        <v>MAGNİT MAVİ AMBALAJ 25CM</v>
      </c>
      <c r="I102" s="70">
        <f>IF(B102="","",VLOOKUP(AD102,Varsayımlar!B:T,19,0))</f>
        <v>0</v>
      </c>
      <c r="J102" s="70" t="str">
        <f>IF(B102="","",VLOOKUP(AD102,Varsayımlar!$B:$Q,6,0))</f>
        <v>SADE</v>
      </c>
      <c r="K102" s="70">
        <v>2016</v>
      </c>
      <c r="L102" s="70"/>
      <c r="M102" s="70">
        <f>IFERROR(IF(B102="","",K102/VLOOKUP(AD102,Varsayımlar!B:R,17,0)),"")</f>
        <v>24</v>
      </c>
      <c r="N102" s="70"/>
      <c r="O102" s="70"/>
      <c r="P102" s="70">
        <f>IF(B102="","",VLOOKUP(AD102,Varsayımlar!$B:$Q,7,0)*K102)</f>
        <v>60480</v>
      </c>
      <c r="Q102" s="70">
        <f>IF(B102="","",VLOOKUP(AD102,Varsayımlar!$B:$Q,8,0))</f>
        <v>25</v>
      </c>
      <c r="R102" s="70" t="str">
        <f>IF(B102="","",VLOOKUP(AD102,Varsayımlar!$B:$Q,9,0))</f>
        <v>SOFT</v>
      </c>
      <c r="S102" s="70">
        <f>IF(B102="","",VLOOKUP(AD102,Varsayımlar!$B:$Q,10,0))</f>
        <v>4</v>
      </c>
      <c r="T102" s="70">
        <f>IF(B102="","",VLOOKUP(AD102,Varsayımlar!$B:$Q,11,0))</f>
        <v>30</v>
      </c>
      <c r="U102" s="70">
        <f>IF(B102="","",VLOOKUP(AD102,Varsayımlar!$B:$Q,12,0))</f>
        <v>260</v>
      </c>
      <c r="V102" s="70" t="str">
        <f>IF(B102="","",VLOOKUP(AD102,Varsayımlar!$B:$Q,13,0))</f>
        <v>YURTDIŞI</v>
      </c>
      <c r="W102" s="70">
        <f>IF(B102="","",VLOOKUP(AD102,Varsayımlar!$B:$Q,14,0))</f>
        <v>9</v>
      </c>
      <c r="X102" s="70"/>
      <c r="Y102" s="70"/>
      <c r="Z102" s="70"/>
      <c r="AA102" s="70" t="str">
        <f>IF(B102="","",VLOOKUP(AD102,Varsayımlar!$B:$Q,15,0))</f>
        <v>25CM TURUNCU KOLİ-SOL ÜST DİKDÖRTGENE ÜRETİM TARİHİ BASILACAK</v>
      </c>
      <c r="AB102" s="70" t="str">
        <f>IF(B102="","",VLOOKUP(AD102,Varsayımlar!$B:$Q,16,0))</f>
        <v>24-26 CM</v>
      </c>
      <c r="AC102" s="90">
        <f>IF(B102="","",VLOOKUP(Sayfa2!AD88,Varsayımlar!B:S,18,0))</f>
        <v>0</v>
      </c>
      <c r="AD102" s="90" t="str">
        <f t="shared" si="5"/>
        <v>MAGNİTMAGNİT MAVİ AMBALAJ 25 CM 260G</v>
      </c>
    </row>
    <row r="103" spans="1:30" ht="39.75" customHeight="1" x14ac:dyDescent="0.25">
      <c r="A103" s="9" t="s">
        <v>223</v>
      </c>
      <c r="B103" s="70" t="s">
        <v>90</v>
      </c>
      <c r="C103" s="71">
        <f>IF(B103="","",VLOOKUP(AD103,Varsayımlar!$B:$Q,3,0))</f>
        <v>8698829380698</v>
      </c>
      <c r="D103" s="71" t="s">
        <v>261</v>
      </c>
      <c r="E103" s="72" t="s">
        <v>91</v>
      </c>
      <c r="F103" s="70"/>
      <c r="G103" s="70"/>
      <c r="H103" s="70" t="str">
        <f>IF(B103="","",VLOOKUP(AD103,Varsayımlar!$B:$Q,5,0))</f>
        <v>MAGNİT MAVİ AMBALAJ 25CM</v>
      </c>
      <c r="I103" s="70">
        <f>IF(B103="","",VLOOKUP(AD103,Varsayımlar!B:T,19,0))</f>
        <v>0</v>
      </c>
      <c r="J103" s="70" t="str">
        <f>IF(B103="","",VLOOKUP(AD103,Varsayımlar!$B:$Q,6,0))</f>
        <v>SADE</v>
      </c>
      <c r="K103" s="70">
        <v>2016</v>
      </c>
      <c r="L103" s="70"/>
      <c r="M103" s="70">
        <f>IFERROR(IF(B103="","",K103/VLOOKUP(AD103,Varsayımlar!B:R,17,0)),"")</f>
        <v>24</v>
      </c>
      <c r="N103" s="70"/>
      <c r="O103" s="70"/>
      <c r="P103" s="70">
        <f>IF(B103="","",VLOOKUP(AD103,Varsayımlar!$B:$Q,7,0)*K103)</f>
        <v>60480</v>
      </c>
      <c r="Q103" s="70">
        <f>IF(B103="","",VLOOKUP(AD103,Varsayımlar!$B:$Q,8,0))</f>
        <v>25</v>
      </c>
      <c r="R103" s="70" t="str">
        <f>IF(B103="","",VLOOKUP(AD103,Varsayımlar!$B:$Q,9,0))</f>
        <v>SOFT</v>
      </c>
      <c r="S103" s="70">
        <f>IF(B103="","",VLOOKUP(AD103,Varsayımlar!$B:$Q,10,0))</f>
        <v>4</v>
      </c>
      <c r="T103" s="70">
        <f>IF(B103="","",VLOOKUP(AD103,Varsayımlar!$B:$Q,11,0))</f>
        <v>30</v>
      </c>
      <c r="U103" s="70">
        <f>IF(B103="","",VLOOKUP(AD103,Varsayımlar!$B:$Q,12,0))</f>
        <v>260</v>
      </c>
      <c r="V103" s="70" t="str">
        <f>IF(B103="","",VLOOKUP(AD103,Varsayımlar!$B:$Q,13,0))</f>
        <v>YURTDIŞI</v>
      </c>
      <c r="W103" s="70">
        <f>IF(B103="","",VLOOKUP(AD103,Varsayımlar!$B:$Q,14,0))</f>
        <v>9</v>
      </c>
      <c r="X103" s="70"/>
      <c r="Y103" s="70"/>
      <c r="Z103" s="70"/>
      <c r="AA103" s="70" t="str">
        <f>IF(B103="","",VLOOKUP(AD103,Varsayımlar!$B:$Q,15,0))</f>
        <v>25CM TURUNCU KOLİ-SOL ÜST DİKDÖRTGENE ÜRETİM TARİHİ BASILACAK</v>
      </c>
      <c r="AB103" s="70" t="str">
        <f>IF(B103="","",VLOOKUP(AD103,Varsayımlar!$B:$Q,16,0))</f>
        <v>24-26 CM</v>
      </c>
      <c r="AC103" s="90">
        <f>IF(B103="","",VLOOKUP(Sayfa2!AD89,Varsayımlar!B:S,18,0))</f>
        <v>0</v>
      </c>
      <c r="AD103" s="90" t="str">
        <f t="shared" si="5"/>
        <v>MAGNİTMAGNİT MAVİ AMBALAJ 25 CM 260G</v>
      </c>
    </row>
    <row r="104" spans="1:30" ht="39.75" customHeight="1" x14ac:dyDescent="0.25">
      <c r="A104" s="9" t="s">
        <v>224</v>
      </c>
      <c r="B104" s="70" t="s">
        <v>90</v>
      </c>
      <c r="C104" s="71">
        <f>IF(B104="","",VLOOKUP(AD104,Varsayımlar!$B:$Q,3,0))</f>
        <v>8698829380698</v>
      </c>
      <c r="D104" s="71" t="s">
        <v>262</v>
      </c>
      <c r="E104" s="72" t="s">
        <v>91</v>
      </c>
      <c r="F104" s="70"/>
      <c r="G104" s="70"/>
      <c r="H104" s="70" t="str">
        <f>IF(B104="","",VLOOKUP(AD104,Varsayımlar!$B:$Q,5,0))</f>
        <v>MAGNİT MAVİ AMBALAJ 25CM</v>
      </c>
      <c r="I104" s="70">
        <f>IF(B104="","",VLOOKUP(AD104,Varsayımlar!B:T,19,0))</f>
        <v>0</v>
      </c>
      <c r="J104" s="70" t="str">
        <f>IF(B104="","",VLOOKUP(AD104,Varsayımlar!$B:$Q,6,0))</f>
        <v>SADE</v>
      </c>
      <c r="K104" s="70">
        <v>2016</v>
      </c>
      <c r="L104" s="70"/>
      <c r="M104" s="70">
        <f>IFERROR(IF(B104="","",K104/VLOOKUP(AD104,Varsayımlar!B:R,17,0)),"")</f>
        <v>24</v>
      </c>
      <c r="N104" s="70"/>
      <c r="O104" s="70"/>
      <c r="P104" s="70">
        <f>IF(B104="","",VLOOKUP(AD104,Varsayımlar!$B:$Q,7,0)*K104)</f>
        <v>60480</v>
      </c>
      <c r="Q104" s="70">
        <f>IF(B104="","",VLOOKUP(AD104,Varsayımlar!$B:$Q,8,0))</f>
        <v>25</v>
      </c>
      <c r="R104" s="70" t="str">
        <f>IF(B104="","",VLOOKUP(AD104,Varsayımlar!$B:$Q,9,0))</f>
        <v>SOFT</v>
      </c>
      <c r="S104" s="70">
        <f>IF(B104="","",VLOOKUP(AD104,Varsayımlar!$B:$Q,10,0))</f>
        <v>4</v>
      </c>
      <c r="T104" s="70">
        <f>IF(B104="","",VLOOKUP(AD104,Varsayımlar!$B:$Q,11,0))</f>
        <v>30</v>
      </c>
      <c r="U104" s="70">
        <f>IF(B104="","",VLOOKUP(AD104,Varsayımlar!$B:$Q,12,0))</f>
        <v>260</v>
      </c>
      <c r="V104" s="70" t="str">
        <f>IF(B104="","",VLOOKUP(AD104,Varsayımlar!$B:$Q,13,0))</f>
        <v>YURTDIŞI</v>
      </c>
      <c r="W104" s="70">
        <f>IF(B104="","",VLOOKUP(AD104,Varsayımlar!$B:$Q,14,0))</f>
        <v>9</v>
      </c>
      <c r="X104" s="70"/>
      <c r="Y104" s="70"/>
      <c r="Z104" s="70"/>
      <c r="AA104" s="70" t="str">
        <f>IF(B104="","",VLOOKUP(AD104,Varsayımlar!$B:$Q,15,0))</f>
        <v>25CM TURUNCU KOLİ-SOL ÜST DİKDÖRTGENE ÜRETİM TARİHİ BASILACAK</v>
      </c>
      <c r="AB104" s="70" t="str">
        <f>IF(B104="","",VLOOKUP(AD104,Varsayımlar!$B:$Q,16,0))</f>
        <v>24-26 CM</v>
      </c>
      <c r="AC104" s="90">
        <f>IF(B104="","",VLOOKUP(Sayfa2!AD90,Varsayımlar!B:S,18,0))</f>
        <v>0</v>
      </c>
      <c r="AD104" s="90" t="str">
        <f t="shared" si="5"/>
        <v>MAGNİTMAGNİT MAVİ AMBALAJ 25 CM 260G</v>
      </c>
    </row>
    <row r="105" spans="1:30" ht="39.75" customHeight="1" x14ac:dyDescent="0.25">
      <c r="A105" s="9" t="s">
        <v>225</v>
      </c>
      <c r="B105" s="70" t="s">
        <v>90</v>
      </c>
      <c r="C105" s="71">
        <f>IF(B105="","",VLOOKUP(AD105,Varsayımlar!$B:$Q,3,0))</f>
        <v>8698829380698</v>
      </c>
      <c r="D105" s="71" t="s">
        <v>266</v>
      </c>
      <c r="E105" s="72" t="s">
        <v>91</v>
      </c>
      <c r="F105" s="70"/>
      <c r="G105" s="70"/>
      <c r="H105" s="70" t="str">
        <f>IF(B105="","",VLOOKUP(AD105,Varsayımlar!$B:$Q,5,0))</f>
        <v>MAGNİT MAVİ AMBALAJ 25CM</v>
      </c>
      <c r="I105" s="70">
        <f>IF(B105="","",VLOOKUP(AD105,Varsayımlar!B:T,19,0))</f>
        <v>0</v>
      </c>
      <c r="J105" s="70" t="str">
        <f>IF(B105="","",VLOOKUP(AD105,Varsayımlar!$B:$Q,6,0))</f>
        <v>SADE</v>
      </c>
      <c r="K105" s="70">
        <v>2016</v>
      </c>
      <c r="L105" s="70"/>
      <c r="M105" s="70">
        <f>IFERROR(IF(B105="","",K105/VLOOKUP(AD105,Varsayımlar!B:R,17,0)),"")</f>
        <v>24</v>
      </c>
      <c r="N105" s="70"/>
      <c r="O105" s="70"/>
      <c r="P105" s="70">
        <f>IF(B105="","",VLOOKUP(AD105,Varsayımlar!$B:$Q,7,0)*K105)</f>
        <v>60480</v>
      </c>
      <c r="Q105" s="70">
        <f>IF(B105="","",VLOOKUP(AD105,Varsayımlar!$B:$Q,8,0))</f>
        <v>25</v>
      </c>
      <c r="R105" s="70" t="str">
        <f>IF(B105="","",VLOOKUP(AD105,Varsayımlar!$B:$Q,9,0))</f>
        <v>SOFT</v>
      </c>
      <c r="S105" s="70">
        <f>IF(B105="","",VLOOKUP(AD105,Varsayımlar!$B:$Q,10,0))</f>
        <v>4</v>
      </c>
      <c r="T105" s="70">
        <f>IF(B105="","",VLOOKUP(AD105,Varsayımlar!$B:$Q,11,0))</f>
        <v>30</v>
      </c>
      <c r="U105" s="70">
        <f>IF(B105="","",VLOOKUP(AD105,Varsayımlar!$B:$Q,12,0))</f>
        <v>260</v>
      </c>
      <c r="V105" s="70" t="str">
        <f>IF(B105="","",VLOOKUP(AD105,Varsayımlar!$B:$Q,13,0))</f>
        <v>YURTDIŞI</v>
      </c>
      <c r="W105" s="70">
        <f>IF(B105="","",VLOOKUP(AD105,Varsayımlar!$B:$Q,14,0))</f>
        <v>9</v>
      </c>
      <c r="X105" s="70"/>
      <c r="Y105" s="70"/>
      <c r="Z105" s="70"/>
      <c r="AA105" s="70" t="str">
        <f>IF(B105="","",VLOOKUP(AD105,Varsayımlar!$B:$Q,15,0))</f>
        <v>25CM TURUNCU KOLİ-SOL ÜST DİKDÖRTGENE ÜRETİM TARİHİ BASILACAK</v>
      </c>
      <c r="AB105" s="70" t="str">
        <f>IF(B105="","",VLOOKUP(AD105,Varsayımlar!$B:$Q,16,0))</f>
        <v>24-26 CM</v>
      </c>
      <c r="AC105" s="90">
        <f>IF(B105="","",VLOOKUP(Sayfa2!AD91,Varsayımlar!B:S,18,0))</f>
        <v>0</v>
      </c>
      <c r="AD105" s="90" t="str">
        <f t="shared" si="5"/>
        <v>MAGNİTMAGNİT MAVİ AMBALAJ 25 CM 260G</v>
      </c>
    </row>
    <row r="106" spans="1:30" ht="39.75" customHeight="1" x14ac:dyDescent="0.25">
      <c r="A106" s="9" t="s">
        <v>226</v>
      </c>
      <c r="B106" s="9" t="s">
        <v>79</v>
      </c>
      <c r="C106" s="10">
        <f>IF(B106="","",VLOOKUP(AD106,Varsayımlar!$B:$Q,3,0))</f>
        <v>8698829380698</v>
      </c>
      <c r="D106" s="10"/>
      <c r="E106" s="85" t="s">
        <v>254</v>
      </c>
      <c r="F106" s="9"/>
      <c r="G106" s="9"/>
      <c r="H106" s="9" t="str">
        <f>IF(B106="","",VLOOKUP(AD106,Varsayımlar!$B:$Q,5,0))</f>
        <v>Manetka 20cm</v>
      </c>
      <c r="I106" s="9">
        <f>IF(B106="","",VLOOKUP(AD106,Varsayımlar!B:T,19,0))</f>
        <v>0</v>
      </c>
      <c r="J106" s="9" t="str">
        <f>IF(B106="","",VLOOKUP(AD106,Varsayımlar!$B:$Q,6,0))</f>
        <v>SADE</v>
      </c>
      <c r="K106" s="9">
        <v>7200</v>
      </c>
      <c r="L106" s="9"/>
      <c r="M106" s="9">
        <f>IFERROR(IF(B106="","",K106/VLOOKUP(AD106,Varsayımlar!B:R,17,0)),"")</f>
        <v>32</v>
      </c>
      <c r="N106" s="9"/>
      <c r="O106" s="9">
        <v>32</v>
      </c>
      <c r="P106" s="9">
        <f>IF(B106="","",VLOOKUP(AD106,Varsayımlar!$B:$Q,7,0)*K106)</f>
        <v>100800</v>
      </c>
      <c r="Q106" s="9">
        <f>IF(B106="","",VLOOKUP(AD106,Varsayımlar!$B:$Q,8,0))</f>
        <v>20</v>
      </c>
      <c r="R106" s="9" t="str">
        <f>IF(B106="","",VLOOKUP(AD106,Varsayımlar!$B:$Q,9,0))</f>
        <v>Irak Soft</v>
      </c>
      <c r="S106" s="9">
        <f>IF(B106="","",VLOOKUP(AD106,Varsayımlar!$B:$Q,10,0))</f>
        <v>4</v>
      </c>
      <c r="T106" s="9">
        <f>IF(B106="","",VLOOKUP(AD106,Varsayımlar!$B:$Q,11,0))</f>
        <v>14</v>
      </c>
      <c r="U106" s="9">
        <f>IF(B106="","",VLOOKUP(AD106,Varsayımlar!$B:$Q,12,0))</f>
        <v>166</v>
      </c>
      <c r="V106" s="9" t="str">
        <f>IF(B106="","",VLOOKUP(AD106,Varsayımlar!$B:$Q,13,0))</f>
        <v>YURTDIŞI</v>
      </c>
      <c r="W106" s="9">
        <f>IF(B106="","",VLOOKUP(AD106,Varsayımlar!$B:$Q,14,0))</f>
        <v>6</v>
      </c>
      <c r="X106" s="86">
        <v>46235</v>
      </c>
      <c r="Y106" s="86">
        <v>46419</v>
      </c>
      <c r="Z106" s="9">
        <v>26070120</v>
      </c>
      <c r="AA106" s="9" t="str">
        <f>IF(B106="","",VLOOKUP(AD106,Varsayımlar!$B:$Q,15,0))</f>
        <v>Kare Koli-Üretim Tarihli Etiket</v>
      </c>
      <c r="AB106" s="9" t="str">
        <f>IF(B106="","",VLOOKUP(AD106,Varsayımlar!$B:$Q,16,0))</f>
        <v>19-21 cm</v>
      </c>
      <c r="AC106" s="9">
        <f>IF(B106="","",VLOOKUP(Sayfa2!AD96,Varsayımlar!B:S,18,0))</f>
        <v>0</v>
      </c>
      <c r="AD106" s="9" t="str">
        <f t="shared" si="5"/>
        <v>LLC KOTORManetka 20cm 4 pcs 166g</v>
      </c>
    </row>
    <row r="107" spans="1:30" ht="39.75" customHeight="1" x14ac:dyDescent="0.25">
      <c r="A107" s="9" t="s">
        <v>227</v>
      </c>
      <c r="B107" s="88" t="s">
        <v>79</v>
      </c>
      <c r="C107" s="89">
        <f>IF(B107="","",VLOOKUP(AD107,Varsayımlar!$B:$Q,3,0))</f>
        <v>8698829380698</v>
      </c>
      <c r="D107" s="89"/>
      <c r="E107" s="85" t="s">
        <v>254</v>
      </c>
      <c r="F107" s="9"/>
      <c r="G107" s="9"/>
      <c r="H107" s="90" t="str">
        <f>IF(B107="","",VLOOKUP(AD107,Varsayımlar!$B:$Q,5,0))</f>
        <v>Manetka 20cm</v>
      </c>
      <c r="I107" s="90">
        <f>IF(B107="","",VLOOKUP(AD107,Varsayımlar!B:T,19,0))</f>
        <v>0</v>
      </c>
      <c r="J107" s="90" t="str">
        <f>IF(B107="","",VLOOKUP(AD107,Varsayımlar!$B:$Q,6,0))</f>
        <v>SADE</v>
      </c>
      <c r="K107" s="9">
        <v>7200</v>
      </c>
      <c r="L107" s="9"/>
      <c r="M107" s="9">
        <f>IFERROR(IF(B107="","",K107/VLOOKUP(AD107,Varsayımlar!B:R,17,0)),"")</f>
        <v>32</v>
      </c>
      <c r="N107" s="9"/>
      <c r="O107" s="9">
        <v>32</v>
      </c>
      <c r="P107" s="90">
        <f>IF(B107="","",VLOOKUP(AD107,Varsayımlar!$B:$Q,7,0)*K107)</f>
        <v>100800</v>
      </c>
      <c r="Q107" s="90">
        <f>IF(B107="","",VLOOKUP(AD107,Varsayımlar!$B:$Q,8,0))</f>
        <v>20</v>
      </c>
      <c r="R107" s="90" t="str">
        <f>IF(B107="","",VLOOKUP(AD107,Varsayımlar!$B:$Q,9,0))</f>
        <v>Irak Soft</v>
      </c>
      <c r="S107" s="90">
        <f>IF(B107="","",VLOOKUP(AD107,Varsayımlar!$B:$Q,10,0))</f>
        <v>4</v>
      </c>
      <c r="T107" s="90">
        <f>IF(B107="","",VLOOKUP(AD107,Varsayımlar!$B:$Q,11,0))</f>
        <v>14</v>
      </c>
      <c r="U107" s="90">
        <f>IF(B107="","",VLOOKUP(AD107,Varsayımlar!$B:$Q,12,0))</f>
        <v>166</v>
      </c>
      <c r="V107" s="90" t="str">
        <f>IF(B107="","",VLOOKUP(AD107,Varsayımlar!$B:$Q,13,0))</f>
        <v>YURTDIŞI</v>
      </c>
      <c r="W107" s="90">
        <f>IF(B107="","",VLOOKUP(AD107,Varsayımlar!$B:$Q,14,0))</f>
        <v>6</v>
      </c>
      <c r="X107" s="86">
        <v>46252</v>
      </c>
      <c r="Y107" s="86">
        <v>46436</v>
      </c>
      <c r="Z107" s="9">
        <v>26081820</v>
      </c>
      <c r="AA107" s="90" t="str">
        <f>IF(B107="","",VLOOKUP(AD107,Varsayımlar!$B:$Q,15,0))</f>
        <v>Kare Koli-Üretim Tarihli Etiket</v>
      </c>
      <c r="AB107" s="90" t="str">
        <f>IF(B107="","",VLOOKUP(AD107,Varsayımlar!$B:$Q,16,0))</f>
        <v>19-21 cm</v>
      </c>
      <c r="AC107" s="90">
        <f>IF(B107="","",VLOOKUP(Sayfa2!AD97,Varsayımlar!B:S,18,0))</f>
        <v>0</v>
      </c>
      <c r="AD107" s="90" t="str">
        <f t="shared" si="5"/>
        <v>LLC KOTORManetka 20cm 4 pcs 166g</v>
      </c>
    </row>
    <row r="108" spans="1:30" ht="39.75" customHeight="1" x14ac:dyDescent="0.25">
      <c r="A108" s="9" t="s">
        <v>228</v>
      </c>
      <c r="B108" s="9" t="s">
        <v>79</v>
      </c>
      <c r="C108" s="10">
        <f>IF(B108="","",VLOOKUP(AD108,Varsayımlar!$B:$Q,3,0))</f>
        <v>8698829380698</v>
      </c>
      <c r="D108" s="10"/>
      <c r="E108" s="85" t="s">
        <v>85</v>
      </c>
      <c r="F108" s="9"/>
      <c r="G108" s="9"/>
      <c r="H108" s="9" t="str">
        <f>IF(B108="","",VLOOKUP(AD108,Varsayımlar!$B:$Q,5,0))</f>
        <v xml:space="preserve">MANETKA PEYNİRLİ 25 CM </v>
      </c>
      <c r="I108" s="9">
        <f>IF(B108="","",VLOOKUP(AD108,Varsayımlar!B:T,19,0))</f>
        <v>0</v>
      </c>
      <c r="J108" s="9" t="str">
        <f>IF(B108="","",VLOOKUP(AD108,Varsayımlar!$B:$Q,6,0))</f>
        <v>PEYNİRLİ</v>
      </c>
      <c r="K108" s="9">
        <v>2496</v>
      </c>
      <c r="L108" s="9"/>
      <c r="M108" s="9">
        <f>IFERROR(IF(B108="","",K108/VLOOKUP(AD108,Varsayımlar!B:R,17,0)),"")</f>
        <v>32</v>
      </c>
      <c r="N108" s="9"/>
      <c r="O108" s="9">
        <v>26</v>
      </c>
      <c r="P108" s="9">
        <f>IF(B108="","",VLOOKUP(AD108,Varsayımlar!$B:$Q,7,0)*K108)</f>
        <v>74880</v>
      </c>
      <c r="Q108" s="9">
        <f>IF(B108="","",VLOOKUP(AD108,Varsayımlar!$B:$Q,8,0))</f>
        <v>25</v>
      </c>
      <c r="R108" s="9" t="str">
        <f>IF(B108="","",VLOOKUP(AD108,Varsayımlar!$B:$Q,9,0))</f>
        <v>SOFT-AT</v>
      </c>
      <c r="S108" s="9">
        <f>IF(B108="","",VLOOKUP(AD108,Varsayımlar!$B:$Q,10,0))</f>
        <v>4</v>
      </c>
      <c r="T108" s="9">
        <f>IF(B108="","",VLOOKUP(AD108,Varsayımlar!$B:$Q,11,0))</f>
        <v>30</v>
      </c>
      <c r="U108" s="9">
        <f>IF(B108="","",VLOOKUP(AD108,Varsayımlar!$B:$Q,12,0))</f>
        <v>250</v>
      </c>
      <c r="V108" s="9" t="str">
        <f>IF(B108="","",VLOOKUP(AD108,Varsayımlar!$B:$Q,13,0))</f>
        <v>YURTDIŞI</v>
      </c>
      <c r="W108" s="9">
        <f>IF(B108="","",VLOOKUP(AD108,Varsayımlar!$B:$Q,14,0))</f>
        <v>6</v>
      </c>
      <c r="X108" s="86">
        <v>46252</v>
      </c>
      <c r="Y108" s="86">
        <v>46436</v>
      </c>
      <c r="Z108" s="9">
        <v>26081825</v>
      </c>
      <c r="AA108" s="9" t="str">
        <f>IF(B108="","",VLOOKUP(AD108,Varsayımlar!$B:$Q,15,0))</f>
        <v>KIRMIZI KOLİ-TARİHLİ KOLİ ETİKETİ</v>
      </c>
      <c r="AB108" s="9" t="str">
        <f>IF(B108="","",VLOOKUP(AD108,Varsayımlar!$B:$Q,16,0))</f>
        <v>24-26 CM</v>
      </c>
      <c r="AC108" s="9">
        <f>IF(B108="","",VLOOKUP(Sayfa2!AD98,Varsayımlar!B:S,18,0))</f>
        <v>0</v>
      </c>
      <c r="AD108" s="9" t="str">
        <f t="shared" si="5"/>
        <v>LLC KOTORMANETKA PEYNİRLİ 25CM</v>
      </c>
    </row>
    <row r="109" spans="1:30" x14ac:dyDescent="0.25">
      <c r="A109" s="9" t="s">
        <v>229</v>
      </c>
      <c r="B109" s="9"/>
      <c r="C109" s="10" t="str">
        <f>IF(B109="","",VLOOKUP(AD109,Varsayımlar!$B:$Q,3,0))</f>
        <v/>
      </c>
      <c r="D109" s="10"/>
      <c r="E109" s="10"/>
      <c r="F109" s="9"/>
      <c r="G109" s="9"/>
      <c r="H109" s="9" t="str">
        <f>IF(B109="","",VLOOKUP(AD109,Varsayımlar!$B:$Q,5,0))</f>
        <v/>
      </c>
      <c r="I109" s="9" t="str">
        <f>IF(B109="","",VLOOKUP(AD109,Varsayımlar!B:T,19,0))</f>
        <v/>
      </c>
      <c r="J109" s="9" t="str">
        <f>IF(B109="","",VLOOKUP(AD109,Varsayımlar!$B:$Q,6,0))</f>
        <v/>
      </c>
      <c r="K109" s="9"/>
      <c r="L109" s="9"/>
      <c r="M109" s="9"/>
      <c r="N109" s="9"/>
      <c r="O109" s="9"/>
      <c r="P109" s="9" t="str">
        <f>IF(B109="","",VLOOKUP(AD109,Varsayımlar!$B:$Q,7,0)*K109)</f>
        <v/>
      </c>
      <c r="Q109" s="9" t="str">
        <f>IF(B109="","",VLOOKUP(AD109,Varsayımlar!$B:$Q,8,0))</f>
        <v/>
      </c>
      <c r="R109" s="9" t="str">
        <f>IF(B109="","",VLOOKUP(AD109,Varsayımlar!$B:$Q,9,0))</f>
        <v/>
      </c>
      <c r="S109" s="9" t="str">
        <f>IF(B109="","",VLOOKUP(AD109,Varsayımlar!$B:$Q,10,0))</f>
        <v/>
      </c>
      <c r="T109" s="9" t="str">
        <f>IF(B109="","",VLOOKUP(AD109,Varsayımlar!$B:$Q,11,0))</f>
        <v/>
      </c>
      <c r="U109" s="9" t="str">
        <f>IF(B109="","",VLOOKUP(AD109,Varsayımlar!$B:$Q,12,0))</f>
        <v/>
      </c>
      <c r="V109" s="9" t="str">
        <f>IF(B109="","",VLOOKUP(AD109,Varsayımlar!$B:$Q,13,0))</f>
        <v/>
      </c>
      <c r="W109" s="9" t="str">
        <f>IF(B109="","",VLOOKUP(AD109,Varsayımlar!$B:$Q,14,0))</f>
        <v/>
      </c>
      <c r="X109" s="9"/>
      <c r="Y109" s="9"/>
      <c r="Z109" s="9"/>
      <c r="AA109" s="9" t="str">
        <f>IF(B109="","",VLOOKUP(AD109,Varsayımlar!$B:$Q,15,0))</f>
        <v/>
      </c>
      <c r="AB109" s="9" t="str">
        <f>IF(B109="","",VLOOKUP(AD109,Varsayımlar!$B:$Q,16,0))</f>
        <v/>
      </c>
      <c r="AC109" s="9" t="str">
        <f>IF(B109="","",VLOOKUP(Sayfa2!AD100,Varsayımlar!B:S,18,0))</f>
        <v/>
      </c>
      <c r="AD109" s="9" t="str">
        <f t="shared" si="5"/>
        <v/>
      </c>
    </row>
    <row r="110" spans="1:30" x14ac:dyDescent="0.25">
      <c r="A110" s="9" t="s">
        <v>230</v>
      </c>
      <c r="B110" s="88"/>
      <c r="C110" s="89" t="str">
        <f>IF(B110="","",VLOOKUP(AD110,Varsayımlar!$B:$Q,3,0))</f>
        <v/>
      </c>
      <c r="D110" s="89"/>
      <c r="E110" s="10"/>
      <c r="F110" s="9"/>
      <c r="G110" s="9"/>
      <c r="H110" s="90" t="str">
        <f>IF(B110="","",VLOOKUP(AD110,Varsayımlar!$B:$Q,5,0))</f>
        <v/>
      </c>
      <c r="I110" s="90" t="str">
        <f>IF(B110="","",VLOOKUP(AD110,Varsayımlar!B:T,19,0))</f>
        <v/>
      </c>
      <c r="J110" s="90" t="str">
        <f>IF(B110="","",VLOOKUP(AD110,Varsayımlar!$B:$Q,6,0))</f>
        <v/>
      </c>
      <c r="K110" s="9"/>
      <c r="L110" s="9"/>
      <c r="M110" s="9"/>
      <c r="N110" s="9"/>
      <c r="O110" s="9"/>
      <c r="P110" s="90" t="str">
        <f>IF(B110="","",VLOOKUP(AD110,Varsayımlar!$B:$Q,7,0)*K110)</f>
        <v/>
      </c>
      <c r="Q110" s="90" t="str">
        <f>IF(B110="","",VLOOKUP(AD110,Varsayımlar!$B:$Q,8,0))</f>
        <v/>
      </c>
      <c r="R110" s="90" t="str">
        <f>IF(B110="","",VLOOKUP(AD110,Varsayımlar!$B:$Q,9,0))</f>
        <v/>
      </c>
      <c r="S110" s="90" t="str">
        <f>IF(B110="","",VLOOKUP(AD110,Varsayımlar!$B:$Q,10,0))</f>
        <v/>
      </c>
      <c r="T110" s="90" t="str">
        <f>IF(B110="","",VLOOKUP(AD110,Varsayımlar!$B:$Q,11,0))</f>
        <v/>
      </c>
      <c r="U110" s="90" t="str">
        <f>IF(B110="","",VLOOKUP(AD110,Varsayımlar!$B:$Q,12,0))</f>
        <v/>
      </c>
      <c r="V110" s="90" t="str">
        <f>IF(B110="","",VLOOKUP(AD110,Varsayımlar!$B:$Q,13,0))</f>
        <v/>
      </c>
      <c r="W110" s="90" t="str">
        <f>IF(B110="","",VLOOKUP(AD110,Varsayımlar!$B:$Q,14,0))</f>
        <v/>
      </c>
      <c r="X110" s="9"/>
      <c r="Y110" s="9"/>
      <c r="Z110" s="9"/>
      <c r="AA110" s="90" t="str">
        <f>IF(B110="","",VLOOKUP(AD110,Varsayımlar!$B:$Q,15,0))</f>
        <v/>
      </c>
      <c r="AB110" s="90" t="str">
        <f>IF(B110="","",VLOOKUP(AD110,Varsayımlar!$B:$Q,16,0))</f>
        <v/>
      </c>
      <c r="AC110" s="90" t="str">
        <f>IF(B110="","",VLOOKUP(Sayfa2!AD101,Varsayımlar!B:S,18,0))</f>
        <v/>
      </c>
      <c r="AD110" s="90" t="str">
        <f t="shared" si="5"/>
        <v/>
      </c>
    </row>
    <row r="111" spans="1:30" x14ac:dyDescent="0.25">
      <c r="A111" s="9" t="s">
        <v>283</v>
      </c>
      <c r="B111" s="9"/>
      <c r="C111" s="10" t="str">
        <f>IF(B111="","",VLOOKUP(AD111,Varsayımlar!$B:$Q,3,0))</f>
        <v/>
      </c>
      <c r="D111" s="10"/>
      <c r="E111" s="10"/>
      <c r="F111" s="9"/>
      <c r="G111" s="9"/>
      <c r="H111" s="9" t="str">
        <f>IF(B111="","",VLOOKUP(AD111,Varsayımlar!$B:$Q,5,0))</f>
        <v/>
      </c>
      <c r="I111" s="9" t="str">
        <f>IF(B111="","",VLOOKUP(AD111,Varsayımlar!B:T,19,0))</f>
        <v/>
      </c>
      <c r="J111" s="9" t="str">
        <f>IF(B111="","",VLOOKUP(AD111,Varsayımlar!$B:$Q,6,0))</f>
        <v/>
      </c>
      <c r="K111" s="9"/>
      <c r="L111" s="9"/>
      <c r="M111" s="9"/>
      <c r="N111" s="9"/>
      <c r="O111" s="9"/>
      <c r="P111" s="9" t="str">
        <f>IF(B111="","",VLOOKUP(AD111,Varsayımlar!$B:$Q,7,0)*K111)</f>
        <v/>
      </c>
      <c r="Q111" s="9" t="str">
        <f>IF(B111="","",VLOOKUP(AD111,Varsayımlar!$B:$Q,8,0))</f>
        <v/>
      </c>
      <c r="R111" s="9" t="str">
        <f>IF(B111="","",VLOOKUP(AD111,Varsayımlar!$B:$Q,9,0))</f>
        <v/>
      </c>
      <c r="S111" s="9" t="str">
        <f>IF(B111="","",VLOOKUP(AD111,Varsayımlar!$B:$Q,10,0))</f>
        <v/>
      </c>
      <c r="T111" s="9" t="str">
        <f>IF(B111="","",VLOOKUP(AD111,Varsayımlar!$B:$Q,11,0))</f>
        <v/>
      </c>
      <c r="U111" s="9" t="str">
        <f>IF(B111="","",VLOOKUP(AD111,Varsayımlar!$B:$Q,12,0))</f>
        <v/>
      </c>
      <c r="V111" s="9" t="str">
        <f>IF(B111="","",VLOOKUP(AD111,Varsayımlar!$B:$Q,13,0))</f>
        <v/>
      </c>
      <c r="W111" s="9" t="str">
        <f>IF(B111="","",VLOOKUP(AD111,Varsayımlar!$B:$Q,14,0))</f>
        <v/>
      </c>
      <c r="X111" s="9"/>
      <c r="Y111" s="9"/>
      <c r="Z111" s="9"/>
      <c r="AA111" s="9" t="str">
        <f>IF(B111="","",VLOOKUP(AD111,Varsayımlar!$B:$Q,15,0))</f>
        <v/>
      </c>
      <c r="AB111" s="9" t="str">
        <f>IF(B111="","",VLOOKUP(AD111,Varsayımlar!$B:$Q,16,0))</f>
        <v/>
      </c>
      <c r="AC111" s="9" t="str">
        <f>IF(B111="","",VLOOKUP(Sayfa2!AD102,Varsayımlar!B:S,18,0))</f>
        <v/>
      </c>
      <c r="AD111" s="9" t="str">
        <f t="shared" si="5"/>
        <v/>
      </c>
    </row>
    <row r="112" spans="1:30" x14ac:dyDescent="0.25">
      <c r="A112" s="9" t="s">
        <v>284</v>
      </c>
      <c r="B112" s="88"/>
      <c r="C112" s="89" t="str">
        <f>IF(B112="","",VLOOKUP(AD112,Varsayımlar!$B:$Q,3,0))</f>
        <v/>
      </c>
      <c r="D112" s="89"/>
      <c r="E112" s="10"/>
      <c r="F112" s="9"/>
      <c r="G112" s="9"/>
      <c r="H112" s="90" t="str">
        <f>IF(B112="","",VLOOKUP(AD112,Varsayımlar!$B:$Q,5,0))</f>
        <v/>
      </c>
      <c r="I112" s="90" t="str">
        <f>IF(B112="","",VLOOKUP(AD112,Varsayımlar!B:T,19,0))</f>
        <v/>
      </c>
      <c r="J112" s="90" t="str">
        <f>IF(B112="","",VLOOKUP(AD112,Varsayımlar!$B:$Q,6,0))</f>
        <v/>
      </c>
      <c r="K112" s="9"/>
      <c r="L112" s="9"/>
      <c r="M112" s="9"/>
      <c r="N112" s="9"/>
      <c r="O112" s="9"/>
      <c r="P112" s="90" t="str">
        <f>IF(B112="","",VLOOKUP(AD112,Varsayımlar!$B:$Q,7,0)*K112)</f>
        <v/>
      </c>
      <c r="Q112" s="90" t="str">
        <f>IF(B112="","",VLOOKUP(AD112,Varsayımlar!$B:$Q,8,0))</f>
        <v/>
      </c>
      <c r="R112" s="90" t="str">
        <f>IF(B112="","",VLOOKUP(AD112,Varsayımlar!$B:$Q,9,0))</f>
        <v/>
      </c>
      <c r="S112" s="90" t="str">
        <f>IF(B112="","",VLOOKUP(AD112,Varsayımlar!$B:$Q,10,0))</f>
        <v/>
      </c>
      <c r="T112" s="90" t="str">
        <f>IF(B112="","",VLOOKUP(AD112,Varsayımlar!$B:$Q,11,0))</f>
        <v/>
      </c>
      <c r="U112" s="90" t="str">
        <f>IF(B112="","",VLOOKUP(AD112,Varsayımlar!$B:$Q,12,0))</f>
        <v/>
      </c>
      <c r="V112" s="90" t="str">
        <f>IF(B112="","",VLOOKUP(AD112,Varsayımlar!$B:$Q,13,0))</f>
        <v/>
      </c>
      <c r="W112" s="90" t="str">
        <f>IF(B112="","",VLOOKUP(AD112,Varsayımlar!$B:$Q,14,0))</f>
        <v/>
      </c>
      <c r="X112" s="9"/>
      <c r="Y112" s="9"/>
      <c r="Z112" s="9"/>
      <c r="AA112" s="90" t="str">
        <f>IF(B112="","",VLOOKUP(AD112,Varsayımlar!$B:$Q,15,0))</f>
        <v/>
      </c>
      <c r="AB112" s="90" t="str">
        <f>IF(B112="","",VLOOKUP(AD112,Varsayımlar!$B:$Q,16,0))</f>
        <v/>
      </c>
      <c r="AC112" s="90" t="str">
        <f>IF(B112="","",VLOOKUP(Sayfa2!AD103,Varsayımlar!B:S,18,0))</f>
        <v/>
      </c>
      <c r="AD112" s="90" t="str">
        <f t="shared" si="5"/>
        <v/>
      </c>
    </row>
    <row r="113" spans="1:30" x14ac:dyDescent="0.25">
      <c r="A113" s="9"/>
      <c r="B113" s="9"/>
      <c r="C113" s="10" t="str">
        <f>IF(B113="","",VLOOKUP(AD113,Varsayımlar!$B:$Q,3,0))</f>
        <v/>
      </c>
      <c r="D113" s="10"/>
      <c r="E113" s="10"/>
      <c r="F113" s="9"/>
      <c r="G113" s="9"/>
      <c r="H113" s="9" t="str">
        <f>IF(B113="","",VLOOKUP(AD113,Varsayımlar!$B:$Q,5,0))</f>
        <v/>
      </c>
      <c r="I113" s="9" t="str">
        <f>IF(B113="","",VLOOKUP(AD113,Varsayımlar!B:T,19,0))</f>
        <v/>
      </c>
      <c r="J113" s="9" t="str">
        <f>IF(B113="","",VLOOKUP(AD113,Varsayımlar!$B:$Q,6,0))</f>
        <v/>
      </c>
      <c r="K113" s="9"/>
      <c r="L113" s="9"/>
      <c r="M113" s="9"/>
      <c r="N113" s="9"/>
      <c r="O113" s="9"/>
      <c r="P113" s="9" t="str">
        <f>IF(B113="","",VLOOKUP(AD113,Varsayımlar!$B:$Q,7,0)*K113)</f>
        <v/>
      </c>
      <c r="Q113" s="9" t="str">
        <f>IF(B113="","",VLOOKUP(AD113,Varsayımlar!$B:$Q,8,0))</f>
        <v/>
      </c>
      <c r="R113" s="9" t="str">
        <f>IF(B113="","",VLOOKUP(AD113,Varsayımlar!$B:$Q,9,0))</f>
        <v/>
      </c>
      <c r="S113" s="9" t="str">
        <f>IF(B113="","",VLOOKUP(AD113,Varsayımlar!$B:$Q,10,0))</f>
        <v/>
      </c>
      <c r="T113" s="9" t="str">
        <f>IF(B113="","",VLOOKUP(AD113,Varsayımlar!$B:$Q,11,0))</f>
        <v/>
      </c>
      <c r="U113" s="9" t="str">
        <f>IF(B113="","",VLOOKUP(AD113,Varsayımlar!$B:$Q,12,0))</f>
        <v/>
      </c>
      <c r="V113" s="9" t="str">
        <f>IF(B113="","",VLOOKUP(AD113,Varsayımlar!$B:$Q,13,0))</f>
        <v/>
      </c>
      <c r="W113" s="9" t="str">
        <f>IF(B113="","",VLOOKUP(AD113,Varsayımlar!$B:$Q,14,0))</f>
        <v/>
      </c>
      <c r="X113" s="9"/>
      <c r="Y113" s="9"/>
      <c r="Z113" s="9"/>
      <c r="AA113" s="9" t="str">
        <f>IF(B113="","",VLOOKUP(AD113,Varsayımlar!$B:$Q,15,0))</f>
        <v/>
      </c>
      <c r="AB113" s="9" t="str">
        <f>IF(B113="","",VLOOKUP(AD113,Varsayımlar!$B:$Q,16,0))</f>
        <v/>
      </c>
      <c r="AC113" s="9" t="str">
        <f>IF(B113="","",VLOOKUP(Sayfa2!AD104,Varsayımlar!B:S,18,0))</f>
        <v/>
      </c>
      <c r="AD113" s="9" t="str">
        <f t="shared" si="5"/>
        <v/>
      </c>
    </row>
    <row r="114" spans="1:30" x14ac:dyDescent="0.25"/>
    <row r="115" spans="1:30" x14ac:dyDescent="0.25"/>
    <row r="116" spans="1:30" x14ac:dyDescent="0.25"/>
    <row r="117" spans="1:30" x14ac:dyDescent="0.25"/>
    <row r="118" spans="1:30" x14ac:dyDescent="0.25"/>
    <row r="119" spans="1:30" x14ac:dyDescent="0.25"/>
    <row r="120" spans="1:30" x14ac:dyDescent="0.25"/>
    <row r="121" spans="1:30" x14ac:dyDescent="0.25"/>
    <row r="122" spans="1:30" x14ac:dyDescent="0.25"/>
    <row r="123" spans="1:30" x14ac:dyDescent="0.25"/>
    <row r="124" spans="1:30" x14ac:dyDescent="0.25"/>
    <row r="125" spans="1:30" x14ac:dyDescent="0.25"/>
    <row r="126" spans="1:30" x14ac:dyDescent="0.25"/>
    <row r="127" spans="1:30" x14ac:dyDescent="0.25"/>
    <row r="128" spans="1:30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20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6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2" x14ac:dyDescent="0.25"/>
    <row r="254" x14ac:dyDescent="0.25"/>
    <row r="255" x14ac:dyDescent="0.25"/>
    <row r="256" x14ac:dyDescent="0.25"/>
    <row r="257" x14ac:dyDescent="0.25"/>
    <row r="258" x14ac:dyDescent="0.25"/>
    <row r="260" x14ac:dyDescent="0.25"/>
    <row r="262" x14ac:dyDescent="0.25"/>
    <row r="263" x14ac:dyDescent="0.25"/>
    <row r="264" x14ac:dyDescent="0.25"/>
    <row r="265" x14ac:dyDescent="0.25"/>
    <row r="266" x14ac:dyDescent="0.25"/>
    <row r="268" x14ac:dyDescent="0.25"/>
    <row r="270" x14ac:dyDescent="0.25"/>
    <row r="271" x14ac:dyDescent="0.25"/>
    <row r="272" x14ac:dyDescent="0.25"/>
    <row r="273" x14ac:dyDescent="0.25"/>
    <row r="274" x14ac:dyDescent="0.25"/>
    <row r="276" x14ac:dyDescent="0.25"/>
    <row r="278" x14ac:dyDescent="0.25"/>
    <row r="279" x14ac:dyDescent="0.25"/>
    <row r="280" x14ac:dyDescent="0.25"/>
    <row r="281" x14ac:dyDescent="0.25"/>
    <row r="282" x14ac:dyDescent="0.25"/>
    <row r="284" x14ac:dyDescent="0.25"/>
    <row r="286" x14ac:dyDescent="0.25"/>
    <row r="288" x14ac:dyDescent="0.25"/>
    <row r="289" x14ac:dyDescent="0.25"/>
    <row r="290" x14ac:dyDescent="0.25"/>
    <row r="292" x14ac:dyDescent="0.25"/>
    <row r="294" x14ac:dyDescent="0.25"/>
    <row r="295" x14ac:dyDescent="0.25"/>
    <row r="296" x14ac:dyDescent="0.25"/>
    <row r="297" x14ac:dyDescent="0.25"/>
    <row r="298" x14ac:dyDescent="0.25"/>
    <row r="300" x14ac:dyDescent="0.25"/>
    <row r="302" x14ac:dyDescent="0.25"/>
    <row r="304" x14ac:dyDescent="0.25"/>
    <row r="305" x14ac:dyDescent="0.25"/>
    <row r="306" x14ac:dyDescent="0.25"/>
    <row r="308" x14ac:dyDescent="0.25"/>
    <row r="310" x14ac:dyDescent="0.25"/>
    <row r="311" x14ac:dyDescent="0.25"/>
    <row r="312" x14ac:dyDescent="0.25"/>
    <row r="313" x14ac:dyDescent="0.25"/>
    <row r="314" x14ac:dyDescent="0.25"/>
    <row r="316" x14ac:dyDescent="0.25"/>
    <row r="318" x14ac:dyDescent="0.25"/>
    <row r="320" x14ac:dyDescent="0.25"/>
    <row r="321" x14ac:dyDescent="0.25"/>
    <row r="322" x14ac:dyDescent="0.25"/>
    <row r="324" x14ac:dyDescent="0.25"/>
    <row r="326" x14ac:dyDescent="0.25"/>
    <row r="327" x14ac:dyDescent="0.25"/>
    <row r="328" x14ac:dyDescent="0.25"/>
    <row r="329" x14ac:dyDescent="0.25"/>
    <row r="330" x14ac:dyDescent="0.25"/>
    <row r="332" x14ac:dyDescent="0.25"/>
    <row r="334" x14ac:dyDescent="0.25"/>
    <row r="336" x14ac:dyDescent="0.25"/>
    <row r="338" x14ac:dyDescent="0.25"/>
    <row r="340" x14ac:dyDescent="0.25"/>
    <row r="342" x14ac:dyDescent="0.25"/>
    <row r="343" x14ac:dyDescent="0.25"/>
    <row r="344" x14ac:dyDescent="0.25"/>
    <row r="345" x14ac:dyDescent="0.25"/>
    <row r="346" x14ac:dyDescent="0.25"/>
    <row r="348" x14ac:dyDescent="0.25"/>
    <row r="350" x14ac:dyDescent="0.25"/>
    <row r="352" x14ac:dyDescent="0.25"/>
    <row r="354" x14ac:dyDescent="0.25"/>
    <row r="356" x14ac:dyDescent="0.25"/>
    <row r="358" x14ac:dyDescent="0.25"/>
    <row r="359" x14ac:dyDescent="0.25"/>
    <row r="360" x14ac:dyDescent="0.25"/>
    <row r="361" x14ac:dyDescent="0.25"/>
    <row r="362" x14ac:dyDescent="0.25"/>
    <row r="364" x14ac:dyDescent="0.25"/>
    <row r="366" x14ac:dyDescent="0.25"/>
    <row r="368" x14ac:dyDescent="0.25"/>
    <row r="370" x14ac:dyDescent="0.25"/>
    <row r="372" x14ac:dyDescent="0.25"/>
    <row r="374" x14ac:dyDescent="0.25"/>
    <row r="376" x14ac:dyDescent="0.25"/>
    <row r="378" x14ac:dyDescent="0.25"/>
    <row r="380" x14ac:dyDescent="0.25"/>
    <row r="382" x14ac:dyDescent="0.25"/>
    <row r="384" x14ac:dyDescent="0.25"/>
    <row r="386" x14ac:dyDescent="0.25"/>
    <row r="388" x14ac:dyDescent="0.25"/>
    <row r="390" x14ac:dyDescent="0.25"/>
    <row r="392" x14ac:dyDescent="0.25"/>
    <row r="394" x14ac:dyDescent="0.25"/>
    <row r="396" x14ac:dyDescent="0.25"/>
    <row r="398" x14ac:dyDescent="0.25"/>
    <row r="400" x14ac:dyDescent="0.25"/>
    <row r="402" x14ac:dyDescent="0.25"/>
    <row r="404" x14ac:dyDescent="0.25"/>
    <row r="406" x14ac:dyDescent="0.25"/>
    <row r="408" x14ac:dyDescent="0.25"/>
    <row r="410" x14ac:dyDescent="0.25"/>
    <row r="412" x14ac:dyDescent="0.25"/>
    <row r="414" x14ac:dyDescent="0.25"/>
    <row r="416" x14ac:dyDescent="0.25"/>
    <row r="418" x14ac:dyDescent="0.25"/>
    <row r="420" x14ac:dyDescent="0.25"/>
    <row r="422" x14ac:dyDescent="0.25"/>
    <row r="424" x14ac:dyDescent="0.25"/>
    <row r="426" x14ac:dyDescent="0.25"/>
    <row r="428" x14ac:dyDescent="0.25"/>
    <row r="430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4" x14ac:dyDescent="0.25"/>
    <row r="446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20" x14ac:dyDescent="0.25"/>
    <row r="1022" x14ac:dyDescent="0.25"/>
    <row r="1024" x14ac:dyDescent="0.25"/>
    <row r="1026" x14ac:dyDescent="0.25"/>
    <row r="1028" x14ac:dyDescent="0.25"/>
    <row r="1030" x14ac:dyDescent="0.25"/>
    <row r="1032" x14ac:dyDescent="0.25"/>
    <row r="1034" x14ac:dyDescent="0.25"/>
    <row r="1036" x14ac:dyDescent="0.25"/>
    <row r="1038" x14ac:dyDescent="0.25"/>
    <row r="1040" x14ac:dyDescent="0.25"/>
    <row r="1042" x14ac:dyDescent="0.25"/>
    <row r="1044" x14ac:dyDescent="0.25"/>
    <row r="1046" x14ac:dyDescent="0.25"/>
    <row r="1048" x14ac:dyDescent="0.25"/>
    <row r="1050" x14ac:dyDescent="0.25"/>
    <row r="1052" x14ac:dyDescent="0.25"/>
    <row r="1054" x14ac:dyDescent="0.25"/>
    <row r="1056" x14ac:dyDescent="0.25"/>
    <row r="1058" x14ac:dyDescent="0.25"/>
    <row r="1060" x14ac:dyDescent="0.25"/>
    <row r="1062" x14ac:dyDescent="0.25"/>
    <row r="1064" x14ac:dyDescent="0.25"/>
    <row r="1066" x14ac:dyDescent="0.25"/>
    <row r="1068" x14ac:dyDescent="0.25"/>
    <row r="1070" x14ac:dyDescent="0.25"/>
    <row r="1072" x14ac:dyDescent="0.25"/>
    <row r="1074" x14ac:dyDescent="0.25"/>
    <row r="1076" x14ac:dyDescent="0.25"/>
    <row r="1078" x14ac:dyDescent="0.25"/>
    <row r="1080" x14ac:dyDescent="0.25"/>
    <row r="1082" x14ac:dyDescent="0.25"/>
    <row r="1084" x14ac:dyDescent="0.25"/>
    <row r="1086" x14ac:dyDescent="0.25"/>
    <row r="1088" x14ac:dyDescent="0.25"/>
    <row r="1090" x14ac:dyDescent="0.25"/>
    <row r="1092" x14ac:dyDescent="0.25"/>
    <row r="1094" x14ac:dyDescent="0.25"/>
    <row r="1096" x14ac:dyDescent="0.25"/>
    <row r="1098" x14ac:dyDescent="0.25"/>
    <row r="1100" x14ac:dyDescent="0.25"/>
    <row r="1102" x14ac:dyDescent="0.25"/>
    <row r="1104" x14ac:dyDescent="0.25"/>
    <row r="1106" x14ac:dyDescent="0.25"/>
    <row r="1108" x14ac:dyDescent="0.25"/>
    <row r="1110" x14ac:dyDescent="0.25"/>
    <row r="1112" x14ac:dyDescent="0.25"/>
    <row r="1114" x14ac:dyDescent="0.25"/>
    <row r="1116" x14ac:dyDescent="0.25"/>
    <row r="1118" x14ac:dyDescent="0.25"/>
    <row r="1120" x14ac:dyDescent="0.25"/>
    <row r="1122" x14ac:dyDescent="0.25"/>
    <row r="1124" x14ac:dyDescent="0.25"/>
    <row r="1126" x14ac:dyDescent="0.25"/>
    <row r="1128" x14ac:dyDescent="0.25"/>
    <row r="1129" x14ac:dyDescent="0.25"/>
    <row r="1130" x14ac:dyDescent="0.25"/>
    <row r="1132" x14ac:dyDescent="0.25"/>
    <row r="1134" x14ac:dyDescent="0.25"/>
    <row r="1136" x14ac:dyDescent="0.25"/>
    <row r="1137" x14ac:dyDescent="0.25"/>
    <row r="1138" x14ac:dyDescent="0.25"/>
    <row r="1140" x14ac:dyDescent="0.25"/>
    <row r="1142" x14ac:dyDescent="0.25"/>
    <row r="1144" x14ac:dyDescent="0.25"/>
    <row r="1145" x14ac:dyDescent="0.25"/>
    <row r="1146" x14ac:dyDescent="0.25"/>
    <row r="1148" x14ac:dyDescent="0.25"/>
    <row r="1150" x14ac:dyDescent="0.25"/>
    <row r="1152" x14ac:dyDescent="0.25"/>
    <row r="1153" x14ac:dyDescent="0.25"/>
    <row r="1154" x14ac:dyDescent="0.25"/>
    <row r="1156" x14ac:dyDescent="0.25"/>
    <row r="1158" x14ac:dyDescent="0.25"/>
    <row r="1160" x14ac:dyDescent="0.25"/>
    <row r="1161" x14ac:dyDescent="0.25"/>
    <row r="1162" x14ac:dyDescent="0.25"/>
    <row r="1164" x14ac:dyDescent="0.25"/>
    <row r="1166" x14ac:dyDescent="0.25"/>
    <row r="1168" x14ac:dyDescent="0.25"/>
    <row r="1169" x14ac:dyDescent="0.25"/>
    <row r="1170" x14ac:dyDescent="0.25"/>
    <row r="1172" x14ac:dyDescent="0.25"/>
    <row r="1174" x14ac:dyDescent="0.25"/>
    <row r="1176" x14ac:dyDescent="0.25"/>
    <row r="1177" x14ac:dyDescent="0.25"/>
    <row r="1178" x14ac:dyDescent="0.25"/>
    <row r="1180" x14ac:dyDescent="0.25"/>
    <row r="1182" x14ac:dyDescent="0.25"/>
    <row r="1184" x14ac:dyDescent="0.25"/>
    <row r="1185" x14ac:dyDescent="0.25"/>
    <row r="1186" x14ac:dyDescent="0.25"/>
    <row r="1188" x14ac:dyDescent="0.25"/>
    <row r="1190" x14ac:dyDescent="0.25"/>
    <row r="1192" x14ac:dyDescent="0.25"/>
    <row r="1193" x14ac:dyDescent="0.25"/>
    <row r="1194" x14ac:dyDescent="0.25"/>
    <row r="1196" x14ac:dyDescent="0.25"/>
    <row r="1198" x14ac:dyDescent="0.25"/>
    <row r="1200" x14ac:dyDescent="0.25"/>
    <row r="1201" x14ac:dyDescent="0.25"/>
    <row r="1202" x14ac:dyDescent="0.25"/>
    <row r="1204" x14ac:dyDescent="0.25"/>
    <row r="1206" x14ac:dyDescent="0.25"/>
    <row r="1207" x14ac:dyDescent="0.25"/>
    <row r="1208" x14ac:dyDescent="0.25"/>
    <row r="1209" x14ac:dyDescent="0.25"/>
    <row r="1210" x14ac:dyDescent="0.25"/>
    <row r="1212" x14ac:dyDescent="0.25"/>
    <row r="1214" x14ac:dyDescent="0.25"/>
    <row r="1215" x14ac:dyDescent="0.25"/>
    <row r="1216" x14ac:dyDescent="0.25"/>
    <row r="1217" x14ac:dyDescent="0.25"/>
    <row r="1218" x14ac:dyDescent="0.25"/>
    <row r="1220" x14ac:dyDescent="0.25"/>
    <row r="1222" x14ac:dyDescent="0.25"/>
    <row r="1223" x14ac:dyDescent="0.25"/>
    <row r="1224" x14ac:dyDescent="0.25"/>
    <row r="1225" x14ac:dyDescent="0.25"/>
    <row r="1226" x14ac:dyDescent="0.25"/>
    <row r="1228" x14ac:dyDescent="0.25"/>
    <row r="1230" x14ac:dyDescent="0.25"/>
    <row r="1231" x14ac:dyDescent="0.25"/>
    <row r="1232" x14ac:dyDescent="0.25"/>
    <row r="1233" x14ac:dyDescent="0.25"/>
    <row r="1234" x14ac:dyDescent="0.25"/>
    <row r="1236" x14ac:dyDescent="0.25"/>
    <row r="1238" x14ac:dyDescent="0.25"/>
    <row r="1239" x14ac:dyDescent="0.25"/>
    <row r="1240" x14ac:dyDescent="0.25"/>
    <row r="1241" x14ac:dyDescent="0.25"/>
    <row r="1242" x14ac:dyDescent="0.25"/>
    <row r="1244" x14ac:dyDescent="0.25"/>
    <row r="1246" x14ac:dyDescent="0.25"/>
    <row r="1247" x14ac:dyDescent="0.25"/>
    <row r="1248" x14ac:dyDescent="0.25"/>
    <row r="1249" x14ac:dyDescent="0.25"/>
    <row r="1250" x14ac:dyDescent="0.25"/>
    <row r="1252" x14ac:dyDescent="0.25"/>
    <row r="1254" x14ac:dyDescent="0.25"/>
    <row r="1255" x14ac:dyDescent="0.25"/>
    <row r="1256" x14ac:dyDescent="0.25"/>
    <row r="1257" x14ac:dyDescent="0.25"/>
    <row r="1258" x14ac:dyDescent="0.25"/>
    <row r="1260" x14ac:dyDescent="0.25"/>
    <row r="1262" x14ac:dyDescent="0.25"/>
    <row r="1263" x14ac:dyDescent="0.25"/>
    <row r="1264" x14ac:dyDescent="0.25"/>
    <row r="1265" x14ac:dyDescent="0.25"/>
    <row r="1266" x14ac:dyDescent="0.25"/>
    <row r="1268" x14ac:dyDescent="0.25"/>
    <row r="1270" x14ac:dyDescent="0.25"/>
    <row r="1271" x14ac:dyDescent="0.25"/>
    <row r="1272" x14ac:dyDescent="0.25"/>
    <row r="1273" x14ac:dyDescent="0.25"/>
    <row r="1274" x14ac:dyDescent="0.25"/>
    <row r="1276" x14ac:dyDescent="0.25"/>
    <row r="1278" x14ac:dyDescent="0.25"/>
    <row r="1279" x14ac:dyDescent="0.25"/>
    <row r="1280" x14ac:dyDescent="0.25"/>
    <row r="1281" x14ac:dyDescent="0.25"/>
    <row r="1282" x14ac:dyDescent="0.25"/>
    <row r="1284" x14ac:dyDescent="0.25"/>
    <row r="1286" x14ac:dyDescent="0.25"/>
    <row r="1287" x14ac:dyDescent="0.25"/>
    <row r="1288" x14ac:dyDescent="0.25"/>
    <row r="1289" x14ac:dyDescent="0.25"/>
    <row r="1290" x14ac:dyDescent="0.25"/>
    <row r="1292" x14ac:dyDescent="0.25"/>
    <row r="1294" x14ac:dyDescent="0.25"/>
    <row r="1295" x14ac:dyDescent="0.25"/>
    <row r="1296" x14ac:dyDescent="0.25"/>
    <row r="1297" x14ac:dyDescent="0.25"/>
    <row r="1298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</sheetData>
  <mergeCells count="6">
    <mergeCell ref="A48:AB48"/>
    <mergeCell ref="A1:AB1"/>
    <mergeCell ref="A2:Z2"/>
    <mergeCell ref="A21:AB21"/>
    <mergeCell ref="A28:AB28"/>
    <mergeCell ref="B37:AB3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557"/>
  <sheetViews>
    <sheetView topLeftCell="A35" zoomScale="62" zoomScaleNormal="62" workbookViewId="0">
      <selection activeCell="A35" sqref="A1:XFD1048576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customWidth="1"/>
    <col min="4" max="4" width="11.28515625" style="80" customWidth="1"/>
    <col min="5" max="5" width="31.28515625" style="80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8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8.85546875" style="8" bestFit="1" customWidth="1"/>
    <col min="24" max="24" width="12.7109375" style="8" bestFit="1" customWidth="1"/>
    <col min="25" max="25" width="19.140625" style="8" bestFit="1" customWidth="1"/>
    <col min="26" max="26" width="19.8554687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hidden="1" customWidth="1"/>
    <col min="32" max="32" width="17" style="8" customWidth="1"/>
    <col min="33" max="16384" width="9.140625" style="8"/>
  </cols>
  <sheetData>
    <row r="1" spans="1:32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2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46191</v>
      </c>
      <c r="AB2" s="95">
        <v>0.70833333333333337</v>
      </c>
      <c r="AC2" s="35"/>
    </row>
    <row r="3" spans="1:32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2" ht="36" customHeight="1" x14ac:dyDescent="0.25">
      <c r="A4" s="9" t="s">
        <v>29</v>
      </c>
      <c r="B4" s="70" t="s">
        <v>17</v>
      </c>
      <c r="C4" s="71">
        <f>IF(B4="","",VLOOKUP(AD4,Varsayımlar!$B:$Q,3,0))</f>
        <v>8698829380698</v>
      </c>
      <c r="D4" s="71" t="s">
        <v>481</v>
      </c>
      <c r="E4" s="106" t="s">
        <v>37</v>
      </c>
      <c r="F4" s="70" t="s">
        <v>482</v>
      </c>
      <c r="G4" s="70" t="s">
        <v>483</v>
      </c>
      <c r="H4" s="70" t="str">
        <f>IF(B4="","",VLOOKUP(AD4,Varsayımlar!$B:$Q,5,0))</f>
        <v>TORTİLLAS 25 CM 4 PCS 260G</v>
      </c>
      <c r="I4" s="70">
        <f>IF(B4="","",VLOOKUP(AD4,Varsayımlar!B:T,19,0))</f>
        <v>0</v>
      </c>
      <c r="J4" s="70" t="str">
        <f>IF(B4="","",VLOOKUP(AD4,Varsayımlar!$B:$Q,6,0))</f>
        <v>SADE</v>
      </c>
      <c r="K4" s="70">
        <v>1344</v>
      </c>
      <c r="L4" s="70"/>
      <c r="M4" s="70">
        <f>K4/84</f>
        <v>16</v>
      </c>
      <c r="N4" s="70"/>
      <c r="O4" s="70">
        <v>16</v>
      </c>
      <c r="P4" s="70">
        <f>IF(B4="","",VLOOKUP(AD4,Varsayımlar!$B:$Q,7,0)*K4)</f>
        <v>40320</v>
      </c>
      <c r="Q4" s="70">
        <f>IF(B4="","",VLOOKUP(AD4,Varsayımlar!$B:$Q,8,0))</f>
        <v>25</v>
      </c>
      <c r="R4" s="70" t="str">
        <f>IF(B4="","",VLOOKUP(AD4,Varsayımlar!$B:$Q,9,0))</f>
        <v>SOFT</v>
      </c>
      <c r="S4" s="70">
        <f>IF(B4="","",VLOOKUP(AD4,Varsayımlar!$B:$Q,10,0))</f>
        <v>4</v>
      </c>
      <c r="T4" s="70">
        <f>IF(B4="","",VLOOKUP(AD4,Varsayımlar!$B:$Q,11,0))</f>
        <v>30</v>
      </c>
      <c r="U4" s="70">
        <f>IF(B4="","",VLOOKUP(AD4,Varsayımlar!$B:$Q,12,0))</f>
        <v>260</v>
      </c>
      <c r="V4" s="70" t="str">
        <f>IF(B4="","",VLOOKUP(AD4,Varsayımlar!$B:$Q,13,0))</f>
        <v>YURTDIŞI</v>
      </c>
      <c r="W4" s="70">
        <f>IF(B4="","",VLOOKUP(AD4,Varsayımlar!$B:$Q,14,0))</f>
        <v>6</v>
      </c>
      <c r="X4" s="73">
        <v>46188</v>
      </c>
      <c r="Y4" s="73">
        <v>46371</v>
      </c>
      <c r="Z4" s="70">
        <v>26061525</v>
      </c>
      <c r="AA4" s="70" t="str">
        <f>IF(B4="","",VLOOKUP(AD4,Varsayımlar!$B:$Q,15,0))</f>
        <v>TRİTON -SKT ATILACAK</v>
      </c>
      <c r="AB4" s="70" t="str">
        <f>IF(B4="","",VLOOKUP(AD4,Varsayımlar!$B:$Q,16,0))</f>
        <v>24-26 CM</v>
      </c>
      <c r="AC4" s="64"/>
      <c r="AD4" s="61" t="str">
        <f>IF(B4="","",CONCATENATE(B4,E4))</f>
        <v>LLC TRİTONMUTLUKAL WHEAT TORTILLA</v>
      </c>
      <c r="AF4" s="8" t="s">
        <v>285</v>
      </c>
    </row>
    <row r="5" spans="1:32" ht="36" customHeight="1" x14ac:dyDescent="0.25">
      <c r="A5" s="9" t="s">
        <v>122</v>
      </c>
      <c r="B5" s="115" t="s">
        <v>17</v>
      </c>
      <c r="C5" s="116">
        <f>IF(B5="","",VLOOKUP(AD5,Varsayımlar!$B:$Q,3,0))</f>
        <v>8698829380698</v>
      </c>
      <c r="D5" s="116" t="s">
        <v>490</v>
      </c>
      <c r="E5" s="117" t="s">
        <v>37</v>
      </c>
      <c r="F5" s="115" t="s">
        <v>491</v>
      </c>
      <c r="G5" s="115" t="s">
        <v>492</v>
      </c>
      <c r="H5" s="115" t="str">
        <f>IF(B5="","",VLOOKUP(AD5,Varsayımlar!$B:$Q,5,0))</f>
        <v>TORTİLLAS 25 CM 4 PCS 260G</v>
      </c>
      <c r="I5" s="115">
        <f>IF(B5="","",VLOOKUP(AD5,Varsayımlar!B:T,19,0))</f>
        <v>0</v>
      </c>
      <c r="J5" s="115" t="str">
        <f>IF(B5="","",VLOOKUP(AD5,Varsayımlar!$B:$Q,6,0))</f>
        <v>SADE</v>
      </c>
      <c r="K5" s="115">
        <v>588</v>
      </c>
      <c r="L5" s="115"/>
      <c r="M5" s="115">
        <f>K5/84</f>
        <v>7</v>
      </c>
      <c r="N5" s="115"/>
      <c r="O5" s="115">
        <v>7</v>
      </c>
      <c r="P5" s="115">
        <f>IF(B5="","",VLOOKUP(AD5,Varsayımlar!$B:$Q,7,0)*K5)</f>
        <v>17640</v>
      </c>
      <c r="Q5" s="115">
        <f>IF(B5="","",VLOOKUP(AD5,Varsayımlar!$B:$Q,8,0))</f>
        <v>25</v>
      </c>
      <c r="R5" s="115" t="str">
        <f>IF(B5="","",VLOOKUP(AD5,Varsayımlar!$B:$Q,9,0))</f>
        <v>SOFT</v>
      </c>
      <c r="S5" s="115">
        <f>IF(B5="","",VLOOKUP(AD5,Varsayımlar!$B:$Q,10,0))</f>
        <v>4</v>
      </c>
      <c r="T5" s="115">
        <f>IF(B5="","",VLOOKUP(AD5,Varsayımlar!$B:$Q,11,0))</f>
        <v>30</v>
      </c>
      <c r="U5" s="115">
        <f>IF(B5="","",VLOOKUP(AD5,Varsayımlar!$B:$Q,12,0))</f>
        <v>260</v>
      </c>
      <c r="V5" s="115" t="str">
        <f>IF(B5="","",VLOOKUP(AD5,Varsayımlar!$B:$Q,13,0))</f>
        <v>YURTDIŞI</v>
      </c>
      <c r="W5" s="115">
        <f>IF(B5="","",VLOOKUP(AD5,Varsayımlar!$B:$Q,14,0))</f>
        <v>6</v>
      </c>
      <c r="X5" s="118">
        <v>46190</v>
      </c>
      <c r="Y5" s="118">
        <v>46373</v>
      </c>
      <c r="Z5" s="115">
        <v>26061725</v>
      </c>
      <c r="AA5" s="115" t="str">
        <f>IF(B5="","",VLOOKUP(AD5,Varsayımlar!$B:$Q,15,0))</f>
        <v>TRİTON -SKT ATILACAK</v>
      </c>
      <c r="AB5" s="115" t="str">
        <f>IF(B5="","",VLOOKUP(AD5,Varsayımlar!$B:$Q,16,0))</f>
        <v>24-26 CM</v>
      </c>
      <c r="AC5" s="64"/>
      <c r="AD5" s="61" t="str">
        <f t="shared" ref="AD5:AD19" si="0">IF(B5="","",CONCATENATE(B5,E5))</f>
        <v>LLC TRİTONMUTLUKAL WHEAT TORTILLA</v>
      </c>
    </row>
    <row r="6" spans="1:32" ht="36" customHeight="1" x14ac:dyDescent="0.25">
      <c r="A6" s="9" t="s">
        <v>123</v>
      </c>
      <c r="B6" s="115" t="s">
        <v>17</v>
      </c>
      <c r="C6" s="116">
        <f>IF(B6="","",VLOOKUP(AD6,Varsayımlar!$B:$Q,3,0))</f>
        <v>8698829380698</v>
      </c>
      <c r="D6" s="116" t="s">
        <v>490</v>
      </c>
      <c r="E6" s="117" t="s">
        <v>37</v>
      </c>
      <c r="F6" s="115" t="s">
        <v>491</v>
      </c>
      <c r="G6" s="115" t="s">
        <v>493</v>
      </c>
      <c r="H6" s="115" t="str">
        <f>IF(B6="","",VLOOKUP(AD6,Varsayımlar!$B:$Q,5,0))</f>
        <v>TORTİLLAS 25 CM 4 PCS 260G</v>
      </c>
      <c r="I6" s="115">
        <f>IF(B6="","",VLOOKUP(AD6,Varsayımlar!B:T,19,0))</f>
        <v>0</v>
      </c>
      <c r="J6" s="115" t="str">
        <f>IF(B6="","",VLOOKUP(AD6,Varsayımlar!$B:$Q,6,0))</f>
        <v>SADE</v>
      </c>
      <c r="K6" s="115">
        <v>1848</v>
      </c>
      <c r="L6" s="115"/>
      <c r="M6" s="115">
        <f>K6/84</f>
        <v>22</v>
      </c>
      <c r="N6" s="115"/>
      <c r="O6" s="115">
        <v>22</v>
      </c>
      <c r="P6" s="115">
        <f>IF(B6="","",VLOOKUP(AD6,Varsayımlar!$B:$Q,7,0)*K6)</f>
        <v>55440</v>
      </c>
      <c r="Q6" s="115">
        <f>IF(B6="","",VLOOKUP(AD6,Varsayımlar!$B:$Q,8,0))</f>
        <v>25</v>
      </c>
      <c r="R6" s="115" t="str">
        <f>IF(B6="","",VLOOKUP(AD6,Varsayımlar!$B:$Q,9,0))</f>
        <v>SOFT</v>
      </c>
      <c r="S6" s="115">
        <f>IF(B6="","",VLOOKUP(AD6,Varsayımlar!$B:$Q,10,0))</f>
        <v>4</v>
      </c>
      <c r="T6" s="115">
        <f>IF(B6="","",VLOOKUP(AD6,Varsayımlar!$B:$Q,11,0))</f>
        <v>30</v>
      </c>
      <c r="U6" s="115">
        <f>IF(B6="","",VLOOKUP(AD6,Varsayımlar!$B:$Q,12,0))</f>
        <v>260</v>
      </c>
      <c r="V6" s="115" t="str">
        <f>IF(B6="","",VLOOKUP(AD6,Varsayımlar!$B:$Q,13,0))</f>
        <v>YURTDIŞI</v>
      </c>
      <c r="W6" s="115">
        <f>IF(B6="","",VLOOKUP(AD6,Varsayımlar!$B:$Q,14,0))</f>
        <v>6</v>
      </c>
      <c r="X6" s="118">
        <v>46190</v>
      </c>
      <c r="Y6" s="118">
        <v>46373</v>
      </c>
      <c r="Z6" s="115">
        <v>26061725</v>
      </c>
      <c r="AA6" s="115" t="str">
        <f>IF(B6="","",VLOOKUP(AD6,Varsayımlar!$B:$Q,15,0))</f>
        <v>TRİTON -SKT ATILACAK</v>
      </c>
      <c r="AB6" s="115" t="str">
        <f>IF(B6="","",VLOOKUP(AD6,Varsayımlar!$B:$Q,16,0))</f>
        <v>24-26 CM</v>
      </c>
      <c r="AC6" s="64"/>
      <c r="AD6" s="61" t="str">
        <f t="shared" si="0"/>
        <v>LLC TRİTONMUTLUKAL WHEAT TORTILLA</v>
      </c>
    </row>
    <row r="7" spans="1:32" ht="36" customHeight="1" x14ac:dyDescent="0.25">
      <c r="A7" s="9" t="s">
        <v>124</v>
      </c>
      <c r="B7" s="120" t="s">
        <v>17</v>
      </c>
      <c r="C7" s="121">
        <f>IF(B7="","",VLOOKUP(AD7,Varsayımlar!$B:$Q,3,0))</f>
        <v>8698829380698</v>
      </c>
      <c r="D7" s="121" t="s">
        <v>494</v>
      </c>
      <c r="E7" s="122" t="s">
        <v>37</v>
      </c>
      <c r="F7" s="120" t="s">
        <v>495</v>
      </c>
      <c r="G7" s="120" t="s">
        <v>496</v>
      </c>
      <c r="H7" s="120" t="str">
        <f>IF(B7="","",VLOOKUP(AD7,Varsayımlar!$B:$Q,5,0))</f>
        <v>TORTİLLAS 25 CM 4 PCS 260G</v>
      </c>
      <c r="I7" s="120">
        <f>IF(B7="","",VLOOKUP(AD7,Varsayımlar!B:T,19,0))</f>
        <v>0</v>
      </c>
      <c r="J7" s="120" t="str">
        <f>IF(B7="","",VLOOKUP(AD7,Varsayımlar!$B:$Q,6,0))</f>
        <v>SADE</v>
      </c>
      <c r="K7" s="120">
        <v>1428</v>
      </c>
      <c r="L7" s="120"/>
      <c r="M7" s="120">
        <f t="shared" ref="M7:M19" si="1">K7/84</f>
        <v>17</v>
      </c>
      <c r="N7" s="120"/>
      <c r="O7" s="120">
        <v>15</v>
      </c>
      <c r="P7" s="120">
        <f>IF(B7="","",VLOOKUP(AD7,Varsayımlar!$B:$Q,7,0)*K7)</f>
        <v>42840</v>
      </c>
      <c r="Q7" s="120">
        <f>IF(B7="","",VLOOKUP(AD7,Varsayımlar!$B:$Q,8,0))</f>
        <v>25</v>
      </c>
      <c r="R7" s="120" t="str">
        <f>IF(B7="","",VLOOKUP(AD7,Varsayımlar!$B:$Q,9,0))</f>
        <v>SOFT</v>
      </c>
      <c r="S7" s="120">
        <f>IF(B7="","",VLOOKUP(AD7,Varsayımlar!$B:$Q,10,0))</f>
        <v>4</v>
      </c>
      <c r="T7" s="120">
        <f>IF(B7="","",VLOOKUP(AD7,Varsayımlar!$B:$Q,11,0))</f>
        <v>30</v>
      </c>
      <c r="U7" s="120">
        <f>IF(B7="","",VLOOKUP(AD7,Varsayımlar!$B:$Q,12,0))</f>
        <v>260</v>
      </c>
      <c r="V7" s="120" t="str">
        <f>IF(B7="","",VLOOKUP(AD7,Varsayımlar!$B:$Q,13,0))</f>
        <v>YURTDIŞI</v>
      </c>
      <c r="W7" s="120">
        <f>IF(B7="","",VLOOKUP(AD7,Varsayımlar!$B:$Q,14,0))</f>
        <v>6</v>
      </c>
      <c r="X7" s="123">
        <v>46191</v>
      </c>
      <c r="Y7" s="123">
        <v>46374</v>
      </c>
      <c r="Z7" s="120">
        <v>26061825</v>
      </c>
      <c r="AA7" s="120" t="str">
        <f>IF(B7="","",VLOOKUP(AD7,Varsayımlar!$B:$Q,15,0))</f>
        <v>TRİTON -SKT ATILACAK</v>
      </c>
      <c r="AB7" s="120" t="str">
        <f>IF(B7="","",VLOOKUP(AD7,Varsayımlar!$B:$Q,16,0))</f>
        <v>24-26 CM</v>
      </c>
      <c r="AC7" s="64"/>
      <c r="AD7" s="61" t="str">
        <f t="shared" si="0"/>
        <v>LLC TRİTONMUTLUKAL WHEAT TORTILLA</v>
      </c>
    </row>
    <row r="8" spans="1:32" ht="36" customHeight="1" x14ac:dyDescent="0.25">
      <c r="A8" s="9" t="s">
        <v>125</v>
      </c>
      <c r="B8" s="120" t="s">
        <v>17</v>
      </c>
      <c r="C8" s="121">
        <f>IF(B8="","",VLOOKUP(AD8,Varsayımlar!$B:$Q,3,0))</f>
        <v>8698829380698</v>
      </c>
      <c r="D8" s="121" t="s">
        <v>494</v>
      </c>
      <c r="E8" s="122" t="s">
        <v>37</v>
      </c>
      <c r="F8" s="120" t="s">
        <v>495</v>
      </c>
      <c r="G8" s="120" t="s">
        <v>497</v>
      </c>
      <c r="H8" s="120" t="str">
        <f>IF(B8="","",VLOOKUP(AD8,Varsayımlar!$B:$Q,5,0))</f>
        <v>TORTİLLAS 25 CM 4 PCS 260G</v>
      </c>
      <c r="I8" s="120">
        <f>IF(B8="","",VLOOKUP(AD8,Varsayımlar!B:T,19,0))</f>
        <v>0</v>
      </c>
      <c r="J8" s="120" t="str">
        <f>IF(B8="","",VLOOKUP(AD8,Varsayımlar!$B:$Q,6,0))</f>
        <v>SADE</v>
      </c>
      <c r="K8" s="120">
        <v>1008</v>
      </c>
      <c r="L8" s="120"/>
      <c r="M8" s="120">
        <f t="shared" si="1"/>
        <v>12</v>
      </c>
      <c r="N8" s="120"/>
      <c r="O8" s="120">
        <v>10</v>
      </c>
      <c r="P8" s="120">
        <f>IF(B8="","",VLOOKUP(AD8,Varsayımlar!$B:$Q,7,0)*K8)</f>
        <v>30240</v>
      </c>
      <c r="Q8" s="120">
        <f>IF(B8="","",VLOOKUP(AD8,Varsayımlar!$B:$Q,8,0))</f>
        <v>25</v>
      </c>
      <c r="R8" s="120" t="str">
        <f>IF(B8="","",VLOOKUP(AD8,Varsayımlar!$B:$Q,9,0))</f>
        <v>SOFT</v>
      </c>
      <c r="S8" s="120">
        <f>IF(B8="","",VLOOKUP(AD8,Varsayımlar!$B:$Q,10,0))</f>
        <v>4</v>
      </c>
      <c r="T8" s="120">
        <f>IF(B8="","",VLOOKUP(AD8,Varsayımlar!$B:$Q,11,0))</f>
        <v>30</v>
      </c>
      <c r="U8" s="120">
        <f>IF(B8="","",VLOOKUP(AD8,Varsayımlar!$B:$Q,12,0))</f>
        <v>260</v>
      </c>
      <c r="V8" s="120" t="str">
        <f>IF(B8="","",VLOOKUP(AD8,Varsayımlar!$B:$Q,13,0))</f>
        <v>YURTDIŞI</v>
      </c>
      <c r="W8" s="120">
        <f>IF(B8="","",VLOOKUP(AD8,Varsayımlar!$B:$Q,14,0))</f>
        <v>6</v>
      </c>
      <c r="X8" s="123">
        <v>46191</v>
      </c>
      <c r="Y8" s="123">
        <v>46374</v>
      </c>
      <c r="Z8" s="120">
        <v>26061825</v>
      </c>
      <c r="AA8" s="120" t="str">
        <f>IF(B8="","",VLOOKUP(AD8,Varsayımlar!$B:$Q,15,0))</f>
        <v>TRİTON -SKT ATILACAK</v>
      </c>
      <c r="AB8" s="120" t="str">
        <f>IF(B8="","",VLOOKUP(AD8,Varsayımlar!$B:$Q,16,0))</f>
        <v>24-26 CM</v>
      </c>
      <c r="AC8" s="64"/>
      <c r="AD8" s="61" t="str">
        <f t="shared" si="0"/>
        <v>LLC TRİTONMUTLUKAL WHEAT TORTILLA</v>
      </c>
    </row>
    <row r="9" spans="1:32" ht="36" customHeight="1" x14ac:dyDescent="0.25">
      <c r="A9" s="9" t="s">
        <v>126</v>
      </c>
      <c r="B9" s="70" t="s">
        <v>17</v>
      </c>
      <c r="C9" s="71">
        <f>IF(B9="","",VLOOKUP(AD9,Varsayımlar!$B:$Q,3,0))</f>
        <v>8698829380698</v>
      </c>
      <c r="D9" s="71" t="s">
        <v>498</v>
      </c>
      <c r="E9" s="106" t="s">
        <v>37</v>
      </c>
      <c r="F9" s="70" t="s">
        <v>499</v>
      </c>
      <c r="G9" s="70" t="s">
        <v>500</v>
      </c>
      <c r="H9" s="70" t="str">
        <f>IF(B9="","",VLOOKUP(AD9,Varsayımlar!$B:$Q,5,0))</f>
        <v>TORTİLLAS 25 CM 4 PCS 260G</v>
      </c>
      <c r="I9" s="70">
        <f>IF(B9="","",VLOOKUP(AD9,Varsayımlar!B:T,19,0))</f>
        <v>0</v>
      </c>
      <c r="J9" s="70" t="str">
        <f>IF(B9="","",VLOOKUP(AD9,Varsayımlar!$B:$Q,6,0))</f>
        <v>SADE</v>
      </c>
      <c r="K9" s="70">
        <v>1512</v>
      </c>
      <c r="L9" s="70"/>
      <c r="M9" s="70">
        <f t="shared" si="1"/>
        <v>18</v>
      </c>
      <c r="N9" s="70"/>
      <c r="O9" s="70">
        <v>15</v>
      </c>
      <c r="P9" s="70">
        <f>IF(B9="","",VLOOKUP(AD9,Varsayımlar!$B:$Q,7,0)*K9)</f>
        <v>45360</v>
      </c>
      <c r="Q9" s="70">
        <f>IF(B9="","",VLOOKUP(AD9,Varsayımlar!$B:$Q,8,0))</f>
        <v>25</v>
      </c>
      <c r="R9" s="70" t="str">
        <f>IF(B9="","",VLOOKUP(AD9,Varsayımlar!$B:$Q,9,0))</f>
        <v>SOFT</v>
      </c>
      <c r="S9" s="70">
        <f>IF(B9="","",VLOOKUP(AD9,Varsayımlar!$B:$Q,10,0))</f>
        <v>4</v>
      </c>
      <c r="T9" s="70">
        <f>IF(B9="","",VLOOKUP(AD9,Varsayımlar!$B:$Q,11,0))</f>
        <v>30</v>
      </c>
      <c r="U9" s="70">
        <f>IF(B9="","",VLOOKUP(AD9,Varsayımlar!$B:$Q,12,0))</f>
        <v>260</v>
      </c>
      <c r="V9" s="70" t="str">
        <f>IF(B9="","",VLOOKUP(AD9,Varsayımlar!$B:$Q,13,0))</f>
        <v>YURTDIŞI</v>
      </c>
      <c r="W9" s="70">
        <f>IF(B9="","",VLOOKUP(AD9,Varsayımlar!$B:$Q,14,0))</f>
        <v>6</v>
      </c>
      <c r="X9" s="73">
        <v>46192</v>
      </c>
      <c r="Y9" s="73">
        <v>46375</v>
      </c>
      <c r="Z9" s="70">
        <v>26061925</v>
      </c>
      <c r="AA9" s="70" t="str">
        <f>IF(B9="","",VLOOKUP(AD9,Varsayımlar!$B:$Q,15,0))</f>
        <v>TRİTON -SKT ATILACAK</v>
      </c>
      <c r="AB9" s="70" t="str">
        <f>IF(B9="","",VLOOKUP(AD9,Varsayımlar!$B:$Q,16,0))</f>
        <v>24-26 CM</v>
      </c>
      <c r="AC9" s="64"/>
      <c r="AD9" s="61" t="str">
        <f t="shared" si="0"/>
        <v>LLC TRİTONMUTLUKAL WHEAT TORTILLA</v>
      </c>
    </row>
    <row r="10" spans="1:32" ht="36" customHeight="1" x14ac:dyDescent="0.25">
      <c r="A10" s="9" t="s">
        <v>127</v>
      </c>
      <c r="B10" s="70" t="s">
        <v>17</v>
      </c>
      <c r="C10" s="71">
        <f>IF(B10="","",VLOOKUP(AD10,Varsayımlar!$B:$Q,3,0))</f>
        <v>8698829380698</v>
      </c>
      <c r="D10" s="71" t="s">
        <v>498</v>
      </c>
      <c r="E10" s="106" t="s">
        <v>37</v>
      </c>
      <c r="F10" s="70" t="s">
        <v>499</v>
      </c>
      <c r="G10" s="70" t="s">
        <v>501</v>
      </c>
      <c r="H10" s="70" t="str">
        <f>IF(B10="","",VLOOKUP(AD10,Varsayımlar!$B:$Q,5,0))</f>
        <v>TORTİLLAS 25 CM 4 PCS 260G</v>
      </c>
      <c r="I10" s="70">
        <f>IF(B10="","",VLOOKUP(AD10,Varsayımlar!B:T,19,0))</f>
        <v>0</v>
      </c>
      <c r="J10" s="70" t="str">
        <f>IF(B10="","",VLOOKUP(AD10,Varsayımlar!$B:$Q,6,0))</f>
        <v>SADE</v>
      </c>
      <c r="K10" s="70">
        <v>924</v>
      </c>
      <c r="L10" s="70"/>
      <c r="M10" s="70">
        <f t="shared" si="1"/>
        <v>11</v>
      </c>
      <c r="N10" s="70"/>
      <c r="O10" s="70">
        <v>10</v>
      </c>
      <c r="P10" s="70">
        <f>IF(B10="","",VLOOKUP(AD10,Varsayımlar!$B:$Q,7,0)*K10)</f>
        <v>27720</v>
      </c>
      <c r="Q10" s="70">
        <f>IF(B10="","",VLOOKUP(AD10,Varsayımlar!$B:$Q,8,0))</f>
        <v>25</v>
      </c>
      <c r="R10" s="70" t="str">
        <f>IF(B10="","",VLOOKUP(AD10,Varsayımlar!$B:$Q,9,0))</f>
        <v>SOFT</v>
      </c>
      <c r="S10" s="70">
        <f>IF(B10="","",VLOOKUP(AD10,Varsayımlar!$B:$Q,10,0))</f>
        <v>4</v>
      </c>
      <c r="T10" s="70">
        <f>IF(B10="","",VLOOKUP(AD10,Varsayımlar!$B:$Q,11,0))</f>
        <v>30</v>
      </c>
      <c r="U10" s="70">
        <f>IF(B10="","",VLOOKUP(AD10,Varsayımlar!$B:$Q,12,0))</f>
        <v>260</v>
      </c>
      <c r="V10" s="70" t="str">
        <f>IF(B10="","",VLOOKUP(AD10,Varsayımlar!$B:$Q,13,0))</f>
        <v>YURTDIŞI</v>
      </c>
      <c r="W10" s="70">
        <f>IF(B10="","",VLOOKUP(AD10,Varsayımlar!$B:$Q,14,0))</f>
        <v>6</v>
      </c>
      <c r="X10" s="73">
        <v>46192</v>
      </c>
      <c r="Y10" s="73">
        <v>46375</v>
      </c>
      <c r="Z10" s="70">
        <v>26061925</v>
      </c>
      <c r="AA10" s="70" t="str">
        <f>IF(B10="","",VLOOKUP(AD10,Varsayımlar!$B:$Q,15,0))</f>
        <v>TRİTON -SKT ATILACAK</v>
      </c>
      <c r="AB10" s="70" t="str">
        <f>IF(B10="","",VLOOKUP(AD10,Varsayımlar!$B:$Q,16,0))</f>
        <v>24-26 CM</v>
      </c>
      <c r="AC10" s="64"/>
      <c r="AD10" s="61" t="str">
        <f t="shared" si="0"/>
        <v>LLC TRİTONMUTLUKAL WHEAT TORTILLA</v>
      </c>
    </row>
    <row r="11" spans="1:32" ht="36" customHeight="1" x14ac:dyDescent="0.25">
      <c r="A11" s="9" t="s">
        <v>128</v>
      </c>
      <c r="B11" s="111" t="s">
        <v>17</v>
      </c>
      <c r="C11" s="112">
        <f>IF(B11="","",VLOOKUP(AD11,Varsayımlar!$B:$Q,3,0))</f>
        <v>8698829380698</v>
      </c>
      <c r="D11" s="112" t="s">
        <v>506</v>
      </c>
      <c r="E11" s="113" t="s">
        <v>37</v>
      </c>
      <c r="F11" s="111" t="s">
        <v>507</v>
      </c>
      <c r="G11" s="111" t="s">
        <v>508</v>
      </c>
      <c r="H11" s="111" t="str">
        <f>IF(B11="","",VLOOKUP(AD11,Varsayımlar!$B:$Q,5,0))</f>
        <v>TORTİLLAS 25 CM 4 PCS 260G</v>
      </c>
      <c r="I11" s="111">
        <f>IF(B11="","",VLOOKUP(AD11,Varsayımlar!B:T,19,0))</f>
        <v>0</v>
      </c>
      <c r="J11" s="111" t="str">
        <f>IF(B11="","",VLOOKUP(AD11,Varsayımlar!$B:$Q,6,0))</f>
        <v>SADE</v>
      </c>
      <c r="K11" s="111">
        <v>2436</v>
      </c>
      <c r="L11" s="111"/>
      <c r="M11" s="111">
        <f t="shared" si="1"/>
        <v>29</v>
      </c>
      <c r="N11" s="111"/>
      <c r="O11" s="111">
        <v>27</v>
      </c>
      <c r="P11" s="111">
        <f>IF(B11="","",VLOOKUP(AD11,Varsayımlar!$B:$Q,7,0)*K11)</f>
        <v>73080</v>
      </c>
      <c r="Q11" s="111">
        <f>IF(B11="","",VLOOKUP(AD11,Varsayımlar!$B:$Q,8,0))</f>
        <v>25</v>
      </c>
      <c r="R11" s="111" t="str">
        <f>IF(B11="","",VLOOKUP(AD11,Varsayımlar!$B:$Q,9,0))</f>
        <v>SOFT</v>
      </c>
      <c r="S11" s="111">
        <f>IF(B11="","",VLOOKUP(AD11,Varsayımlar!$B:$Q,10,0))</f>
        <v>4</v>
      </c>
      <c r="T11" s="111">
        <f>IF(B11="","",VLOOKUP(AD11,Varsayımlar!$B:$Q,11,0))</f>
        <v>30</v>
      </c>
      <c r="U11" s="111">
        <f>IF(B11="","",VLOOKUP(AD11,Varsayımlar!$B:$Q,12,0))</f>
        <v>260</v>
      </c>
      <c r="V11" s="111" t="str">
        <f>IF(B11="","",VLOOKUP(AD11,Varsayımlar!$B:$Q,13,0))</f>
        <v>YURTDIŞI</v>
      </c>
      <c r="W11" s="111">
        <f>IF(B11="","",VLOOKUP(AD11,Varsayımlar!$B:$Q,14,0))</f>
        <v>6</v>
      </c>
      <c r="X11" s="114">
        <v>46196</v>
      </c>
      <c r="Y11" s="114">
        <v>46379</v>
      </c>
      <c r="Z11" s="111">
        <v>26062325</v>
      </c>
      <c r="AA11" s="111" t="str">
        <f>IF(B11="","",VLOOKUP(AD11,Varsayımlar!$B:$Q,15,0))</f>
        <v>TRİTON -SKT ATILACAK</v>
      </c>
      <c r="AB11" s="111" t="str">
        <f>IF(B11="","",VLOOKUP(AD11,Varsayımlar!$B:$Q,16,0))</f>
        <v>24-26 CM</v>
      </c>
      <c r="AC11" s="64"/>
      <c r="AD11" s="61" t="str">
        <f t="shared" si="0"/>
        <v>LLC TRİTONMUTLUKAL WHEAT TORTILLA</v>
      </c>
    </row>
    <row r="12" spans="1:32" ht="36" customHeight="1" x14ac:dyDescent="0.25">
      <c r="A12" s="9" t="s">
        <v>129</v>
      </c>
      <c r="B12" s="107" t="s">
        <v>17</v>
      </c>
      <c r="C12" s="108">
        <f>IF(B12="","",VLOOKUP(AD12,Varsayımlar!$B:$Q,3,0))</f>
        <v>8698829380698</v>
      </c>
      <c r="D12" s="108" t="s">
        <v>509</v>
      </c>
      <c r="E12" s="109" t="s">
        <v>37</v>
      </c>
      <c r="F12" s="107" t="s">
        <v>510</v>
      </c>
      <c r="G12" s="107" t="s">
        <v>511</v>
      </c>
      <c r="H12" s="107" t="str">
        <f>IF(B12="","",VLOOKUP(AD12,Varsayımlar!$B:$Q,5,0))</f>
        <v>TORTİLLAS 25 CM 4 PCS 260G</v>
      </c>
      <c r="I12" s="107">
        <f>IF(B12="","",VLOOKUP(AD12,Varsayımlar!B:T,19,0))</f>
        <v>0</v>
      </c>
      <c r="J12" s="107" t="str">
        <f>IF(B12="","",VLOOKUP(AD12,Varsayımlar!$B:$Q,6,0))</f>
        <v>SADE</v>
      </c>
      <c r="K12" s="107">
        <v>1428</v>
      </c>
      <c r="L12" s="107"/>
      <c r="M12" s="107">
        <f t="shared" si="1"/>
        <v>17</v>
      </c>
      <c r="N12" s="107"/>
      <c r="O12" s="107">
        <v>16</v>
      </c>
      <c r="P12" s="107">
        <f>IF(B12="","",VLOOKUP(AD12,Varsayımlar!$B:$Q,7,0)*K12)</f>
        <v>42840</v>
      </c>
      <c r="Q12" s="107">
        <f>IF(B12="","",VLOOKUP(AD12,Varsayımlar!$B:$Q,8,0))</f>
        <v>25</v>
      </c>
      <c r="R12" s="107" t="str">
        <f>IF(B12="","",VLOOKUP(AD12,Varsayımlar!$B:$Q,9,0))</f>
        <v>SOFT</v>
      </c>
      <c r="S12" s="107">
        <f>IF(B12="","",VLOOKUP(AD12,Varsayımlar!$B:$Q,10,0))</f>
        <v>4</v>
      </c>
      <c r="T12" s="107">
        <f>IF(B12="","",VLOOKUP(AD12,Varsayımlar!$B:$Q,11,0))</f>
        <v>30</v>
      </c>
      <c r="U12" s="107">
        <f>IF(B12="","",VLOOKUP(AD12,Varsayımlar!$B:$Q,12,0))</f>
        <v>260</v>
      </c>
      <c r="V12" s="107" t="str">
        <f>IF(B12="","",VLOOKUP(AD12,Varsayımlar!$B:$Q,13,0))</f>
        <v>YURTDIŞI</v>
      </c>
      <c r="W12" s="107">
        <f>IF(B12="","",VLOOKUP(AD12,Varsayımlar!$B:$Q,14,0))</f>
        <v>6</v>
      </c>
      <c r="X12" s="110">
        <v>46197</v>
      </c>
      <c r="Y12" s="110">
        <v>46380</v>
      </c>
      <c r="Z12" s="107">
        <v>26062425</v>
      </c>
      <c r="AA12" s="107" t="str">
        <f>IF(B12="","",VLOOKUP(AD12,Varsayımlar!$B:$Q,15,0))</f>
        <v>TRİTON -SKT ATILACAK</v>
      </c>
      <c r="AB12" s="107" t="str">
        <f>IF(B12="","",VLOOKUP(AD12,Varsayımlar!$B:$Q,16,0))</f>
        <v>24-26 CM</v>
      </c>
      <c r="AC12" s="64"/>
      <c r="AD12" s="61" t="str">
        <f t="shared" si="0"/>
        <v>LLC TRİTONMUTLUKAL WHEAT TORTILLA</v>
      </c>
    </row>
    <row r="13" spans="1:32" ht="36" customHeight="1" x14ac:dyDescent="0.25">
      <c r="A13" s="9" t="s">
        <v>130</v>
      </c>
      <c r="B13" s="107" t="s">
        <v>17</v>
      </c>
      <c r="C13" s="108">
        <f>IF(B13="","",VLOOKUP(AD13,Varsayımlar!$B:$Q,3,0))</f>
        <v>8698829380698</v>
      </c>
      <c r="D13" s="108" t="s">
        <v>509</v>
      </c>
      <c r="E13" s="109" t="s">
        <v>37</v>
      </c>
      <c r="F13" s="107" t="s">
        <v>510</v>
      </c>
      <c r="G13" s="107" t="s">
        <v>512</v>
      </c>
      <c r="H13" s="107" t="str">
        <f>IF(B13="","",VLOOKUP(AD13,Varsayımlar!$B:$Q,5,0))</f>
        <v>TORTİLLAS 25 CM 4 PCS 260G</v>
      </c>
      <c r="I13" s="107">
        <f>IF(B13="","",VLOOKUP(AD13,Varsayımlar!B:T,19,0))</f>
        <v>0</v>
      </c>
      <c r="J13" s="107" t="str">
        <f>IF(B13="","",VLOOKUP(AD13,Varsayımlar!$B:$Q,6,0))</f>
        <v>SADE</v>
      </c>
      <c r="K13" s="107">
        <v>1008</v>
      </c>
      <c r="L13" s="107"/>
      <c r="M13" s="107">
        <f t="shared" si="1"/>
        <v>12</v>
      </c>
      <c r="N13" s="107"/>
      <c r="O13" s="107">
        <v>12</v>
      </c>
      <c r="P13" s="107">
        <f>IF(B13="","",VLOOKUP(AD13,Varsayımlar!$B:$Q,7,0)*K13)</f>
        <v>30240</v>
      </c>
      <c r="Q13" s="107">
        <f>IF(B13="","",VLOOKUP(AD13,Varsayımlar!$B:$Q,8,0))</f>
        <v>25</v>
      </c>
      <c r="R13" s="107" t="str">
        <f>IF(B13="","",VLOOKUP(AD13,Varsayımlar!$B:$Q,9,0))</f>
        <v>SOFT</v>
      </c>
      <c r="S13" s="107">
        <f>IF(B13="","",VLOOKUP(AD13,Varsayımlar!$B:$Q,10,0))</f>
        <v>4</v>
      </c>
      <c r="T13" s="107">
        <f>IF(B13="","",VLOOKUP(AD13,Varsayımlar!$B:$Q,11,0))</f>
        <v>30</v>
      </c>
      <c r="U13" s="107">
        <f>IF(B13="","",VLOOKUP(AD13,Varsayımlar!$B:$Q,12,0))</f>
        <v>260</v>
      </c>
      <c r="V13" s="107" t="str">
        <f>IF(B13="","",VLOOKUP(AD13,Varsayımlar!$B:$Q,13,0))</f>
        <v>YURTDIŞI</v>
      </c>
      <c r="W13" s="107">
        <f>IF(B13="","",VLOOKUP(AD13,Varsayımlar!$B:$Q,14,0))</f>
        <v>6</v>
      </c>
      <c r="X13" s="110">
        <v>46197</v>
      </c>
      <c r="Y13" s="110">
        <v>46380</v>
      </c>
      <c r="Z13" s="107">
        <v>26062425</v>
      </c>
      <c r="AA13" s="107" t="str">
        <f>IF(B13="","",VLOOKUP(AD13,Varsayımlar!$B:$Q,15,0))</f>
        <v>TRİTON -SKT ATILACAK</v>
      </c>
      <c r="AB13" s="107" t="str">
        <f>IF(B13="","",VLOOKUP(AD13,Varsayımlar!$B:$Q,16,0))</f>
        <v>24-26 CM</v>
      </c>
      <c r="AC13" s="64"/>
      <c r="AD13" s="61" t="str">
        <f t="shared" si="0"/>
        <v>LLC TRİTONMUTLUKAL WHEAT TORTILLA</v>
      </c>
    </row>
    <row r="14" spans="1:32" ht="36" customHeight="1" x14ac:dyDescent="0.25">
      <c r="A14" s="9" t="s">
        <v>131</v>
      </c>
      <c r="B14" s="115" t="s">
        <v>17</v>
      </c>
      <c r="C14" s="116">
        <f>IF(B14="","",VLOOKUP(AD14,Varsayımlar!$B:$Q,3,0))</f>
        <v>8698829380698</v>
      </c>
      <c r="D14" s="116" t="s">
        <v>517</v>
      </c>
      <c r="E14" s="117" t="s">
        <v>37</v>
      </c>
      <c r="F14" s="115" t="s">
        <v>518</v>
      </c>
      <c r="G14" s="115" t="s">
        <v>519</v>
      </c>
      <c r="H14" s="115" t="str">
        <f>IF(B14="","",VLOOKUP(AD14,Varsayımlar!$B:$Q,5,0))</f>
        <v>TORTİLLAS 25 CM 4 PCS 260G</v>
      </c>
      <c r="I14" s="115">
        <f>IF(B14="","",VLOOKUP(AD14,Varsayımlar!B:T,19,0))</f>
        <v>0</v>
      </c>
      <c r="J14" s="115" t="str">
        <f>IF(B14="","",VLOOKUP(AD14,Varsayımlar!$B:$Q,6,0))</f>
        <v>SADE</v>
      </c>
      <c r="K14" s="115">
        <v>1260</v>
      </c>
      <c r="L14" s="115"/>
      <c r="M14" s="115">
        <f t="shared" si="1"/>
        <v>15</v>
      </c>
      <c r="N14" s="115"/>
      <c r="O14" s="115">
        <v>14</v>
      </c>
      <c r="P14" s="115">
        <f>IF(B14="","",VLOOKUP(AD14,Varsayımlar!$B:$Q,7,0)*K14)</f>
        <v>37800</v>
      </c>
      <c r="Q14" s="115">
        <f>IF(B14="","",VLOOKUP(AD14,Varsayımlar!$B:$Q,8,0))</f>
        <v>25</v>
      </c>
      <c r="R14" s="115" t="str">
        <f>IF(B14="","",VLOOKUP(AD14,Varsayımlar!$B:$Q,9,0))</f>
        <v>SOFT</v>
      </c>
      <c r="S14" s="115">
        <f>IF(B14="","",VLOOKUP(AD14,Varsayımlar!$B:$Q,10,0))</f>
        <v>4</v>
      </c>
      <c r="T14" s="115">
        <f>IF(B14="","",VLOOKUP(AD14,Varsayımlar!$B:$Q,11,0))</f>
        <v>30</v>
      </c>
      <c r="U14" s="115">
        <f>IF(B14="","",VLOOKUP(AD14,Varsayımlar!$B:$Q,12,0))</f>
        <v>260</v>
      </c>
      <c r="V14" s="115" t="str">
        <f>IF(B14="","",VLOOKUP(AD14,Varsayımlar!$B:$Q,13,0))</f>
        <v>YURTDIŞI</v>
      </c>
      <c r="W14" s="115">
        <f>IF(B14="","",VLOOKUP(AD14,Varsayımlar!$B:$Q,14,0))</f>
        <v>6</v>
      </c>
      <c r="X14" s="118">
        <v>46199</v>
      </c>
      <c r="Y14" s="118">
        <v>46382</v>
      </c>
      <c r="Z14" s="115">
        <v>26062625</v>
      </c>
      <c r="AA14" s="115" t="str">
        <f>IF(B14="","",VLOOKUP(AD14,Varsayımlar!$B:$Q,15,0))</f>
        <v>TRİTON -SKT ATILACAK</v>
      </c>
      <c r="AB14" s="115" t="str">
        <f>IF(B14="","",VLOOKUP(AD14,Varsayımlar!$B:$Q,16,0))</f>
        <v>24-26 CM</v>
      </c>
      <c r="AC14" s="64"/>
      <c r="AD14" s="61" t="str">
        <f t="shared" si="0"/>
        <v>LLC TRİTONMUTLUKAL WHEAT TORTILLA</v>
      </c>
    </row>
    <row r="15" spans="1:32" ht="36" customHeight="1" x14ac:dyDescent="0.25">
      <c r="A15" s="9" t="s">
        <v>132</v>
      </c>
      <c r="B15" s="115" t="s">
        <v>17</v>
      </c>
      <c r="C15" s="116">
        <f>IF(B15="","",VLOOKUP(AD15,Varsayımlar!$B:$Q,3,0))</f>
        <v>8698829380698</v>
      </c>
      <c r="D15" s="116" t="s">
        <v>517</v>
      </c>
      <c r="E15" s="117" t="s">
        <v>37</v>
      </c>
      <c r="F15" s="115" t="s">
        <v>518</v>
      </c>
      <c r="G15" s="115" t="s">
        <v>520</v>
      </c>
      <c r="H15" s="115" t="str">
        <f>IF(B15="","",VLOOKUP(AD15,Varsayımlar!$B:$Q,5,0))</f>
        <v>TORTİLLAS 25 CM 4 PCS 260G</v>
      </c>
      <c r="I15" s="115">
        <f>IF(B15="","",VLOOKUP(AD15,Varsayımlar!B:T,19,0))</f>
        <v>0</v>
      </c>
      <c r="J15" s="115" t="str">
        <f>IF(B15="","",VLOOKUP(AD15,Varsayımlar!$B:$Q,6,0))</f>
        <v>SADE</v>
      </c>
      <c r="K15" s="115">
        <v>336</v>
      </c>
      <c r="L15" s="115"/>
      <c r="M15" s="115">
        <f t="shared" si="1"/>
        <v>4</v>
      </c>
      <c r="N15" s="115"/>
      <c r="O15" s="115">
        <v>5</v>
      </c>
      <c r="P15" s="115">
        <f>IF(B15="","",VLOOKUP(AD15,Varsayımlar!$B:$Q,7,0)*K15)</f>
        <v>10080</v>
      </c>
      <c r="Q15" s="115">
        <f>IF(B15="","",VLOOKUP(AD15,Varsayımlar!$B:$Q,8,0))</f>
        <v>25</v>
      </c>
      <c r="R15" s="115" t="str">
        <f>IF(B15="","",VLOOKUP(AD15,Varsayımlar!$B:$Q,9,0))</f>
        <v>SOFT</v>
      </c>
      <c r="S15" s="115">
        <f>IF(B15="","",VLOOKUP(AD15,Varsayımlar!$B:$Q,10,0))</f>
        <v>4</v>
      </c>
      <c r="T15" s="115">
        <f>IF(B15="","",VLOOKUP(AD15,Varsayımlar!$B:$Q,11,0))</f>
        <v>30</v>
      </c>
      <c r="U15" s="115">
        <f>IF(B15="","",VLOOKUP(AD15,Varsayımlar!$B:$Q,12,0))</f>
        <v>260</v>
      </c>
      <c r="V15" s="115" t="str">
        <f>IF(B15="","",VLOOKUP(AD15,Varsayımlar!$B:$Q,13,0))</f>
        <v>YURTDIŞI</v>
      </c>
      <c r="W15" s="115">
        <f>IF(B15="","",VLOOKUP(AD15,Varsayımlar!$B:$Q,14,0))</f>
        <v>6</v>
      </c>
      <c r="X15" s="118">
        <v>46199</v>
      </c>
      <c r="Y15" s="118">
        <v>46382</v>
      </c>
      <c r="Z15" s="115">
        <v>26062625</v>
      </c>
      <c r="AA15" s="115" t="str">
        <f>IF(B15="","",VLOOKUP(AD15,Varsayımlar!$B:$Q,15,0))</f>
        <v>TRİTON -SKT ATILACAK</v>
      </c>
      <c r="AB15" s="115" t="str">
        <f>IF(B15="","",VLOOKUP(AD15,Varsayımlar!$B:$Q,16,0))</f>
        <v>24-26 CM</v>
      </c>
      <c r="AC15" s="64"/>
      <c r="AD15" s="61" t="str">
        <f t="shared" si="0"/>
        <v>LLC TRİTONMUTLUKAL WHEAT TORTILLA</v>
      </c>
    </row>
    <row r="16" spans="1:32" ht="36" customHeight="1" x14ac:dyDescent="0.25">
      <c r="A16" s="9" t="s">
        <v>133</v>
      </c>
      <c r="B16" s="115" t="s">
        <v>17</v>
      </c>
      <c r="C16" s="116">
        <f>IF(B16="","",VLOOKUP(AD16,Varsayımlar!$B:$Q,3,0))</f>
        <v>8698829380698</v>
      </c>
      <c r="D16" s="116" t="s">
        <v>517</v>
      </c>
      <c r="E16" s="117" t="s">
        <v>37</v>
      </c>
      <c r="F16" s="115" t="s">
        <v>518</v>
      </c>
      <c r="G16" s="115" t="s">
        <v>521</v>
      </c>
      <c r="H16" s="115" t="str">
        <f>IF(B16="","",VLOOKUP(AD16,Varsayımlar!$B:$Q,5,0))</f>
        <v>TORTİLLAS 25 CM 4 PCS 260G</v>
      </c>
      <c r="I16" s="115">
        <f>IF(B16="","",VLOOKUP(AD16,Varsayımlar!B:T,19,0))</f>
        <v>0</v>
      </c>
      <c r="J16" s="115" t="str">
        <f>IF(B16="","",VLOOKUP(AD16,Varsayımlar!$B:$Q,6,0))</f>
        <v>SADE</v>
      </c>
      <c r="K16" s="115">
        <v>840</v>
      </c>
      <c r="L16" s="115"/>
      <c r="M16" s="115">
        <f t="shared" si="1"/>
        <v>10</v>
      </c>
      <c r="N16" s="115"/>
      <c r="O16" s="115">
        <v>10</v>
      </c>
      <c r="P16" s="115">
        <f>IF(B16="","",VLOOKUP(AD16,Varsayımlar!$B:$Q,7,0)*K16)</f>
        <v>25200</v>
      </c>
      <c r="Q16" s="115">
        <f>IF(B16="","",VLOOKUP(AD16,Varsayımlar!$B:$Q,8,0))</f>
        <v>25</v>
      </c>
      <c r="R16" s="115" t="str">
        <f>IF(B16="","",VLOOKUP(AD16,Varsayımlar!$B:$Q,9,0))</f>
        <v>SOFT</v>
      </c>
      <c r="S16" s="115">
        <f>IF(B16="","",VLOOKUP(AD16,Varsayımlar!$B:$Q,10,0))</f>
        <v>4</v>
      </c>
      <c r="T16" s="115">
        <f>IF(B16="","",VLOOKUP(AD16,Varsayımlar!$B:$Q,11,0))</f>
        <v>30</v>
      </c>
      <c r="U16" s="115">
        <f>IF(B16="","",VLOOKUP(AD16,Varsayımlar!$B:$Q,12,0))</f>
        <v>260</v>
      </c>
      <c r="V16" s="115" t="str">
        <f>IF(B16="","",VLOOKUP(AD16,Varsayımlar!$B:$Q,13,0))</f>
        <v>YURTDIŞI</v>
      </c>
      <c r="W16" s="115">
        <f>IF(B16="","",VLOOKUP(AD16,Varsayımlar!$B:$Q,14,0))</f>
        <v>6</v>
      </c>
      <c r="X16" s="118">
        <v>46199</v>
      </c>
      <c r="Y16" s="118">
        <v>46382</v>
      </c>
      <c r="Z16" s="115">
        <v>26062625</v>
      </c>
      <c r="AA16" s="115" t="str">
        <f>IF(B16="","",VLOOKUP(AD16,Varsayımlar!$B:$Q,15,0))</f>
        <v>TRİTON -SKT ATILACAK</v>
      </c>
      <c r="AB16" s="115" t="str">
        <f>IF(B16="","",VLOOKUP(AD16,Varsayımlar!$B:$Q,16,0))</f>
        <v>24-26 CM</v>
      </c>
      <c r="AC16" s="64"/>
      <c r="AD16" s="61" t="str">
        <f t="shared" si="0"/>
        <v>LLC TRİTONMUTLUKAL WHEAT TORTILLA</v>
      </c>
    </row>
    <row r="17" spans="1:32" ht="36" customHeight="1" x14ac:dyDescent="0.25">
      <c r="A17" s="9" t="s">
        <v>134</v>
      </c>
      <c r="B17" s="64"/>
      <c r="C17" s="65" t="str">
        <f>IF(B17="","",VLOOKUP(AD17,Varsayımlar!$B:$Q,3,0))</f>
        <v/>
      </c>
      <c r="D17" s="65"/>
      <c r="E17" s="65"/>
      <c r="F17" s="64"/>
      <c r="G17" s="64"/>
      <c r="H17" s="64" t="str">
        <f>IF(B17="","",VLOOKUP(AD17,Varsayımlar!$B:$Q,5,0))</f>
        <v/>
      </c>
      <c r="I17" s="64" t="str">
        <f>IF(B17="","",VLOOKUP(AD17,Varsayımlar!B:T,19,0))</f>
        <v/>
      </c>
      <c r="J17" s="64" t="str">
        <f>IF(B17="","",VLOOKUP(AD17,Varsayımlar!$B:$Q,6,0))</f>
        <v/>
      </c>
      <c r="K17" s="64"/>
      <c r="L17" s="64"/>
      <c r="M17" s="64">
        <f t="shared" si="1"/>
        <v>0</v>
      </c>
      <c r="N17" s="64"/>
      <c r="O17" s="64"/>
      <c r="P17" s="64" t="str">
        <f>IF(B17="","",VLOOKUP(AD17,Varsayımlar!$B:$Q,7,0)*K17)</f>
        <v/>
      </c>
      <c r="Q17" s="64" t="str">
        <f>IF(B17="","",VLOOKUP(AD17,Varsayımlar!$B:$Q,8,0))</f>
        <v/>
      </c>
      <c r="R17" s="64" t="str">
        <f>IF(B17="","",VLOOKUP(AD17,Varsayımlar!$B:$Q,9,0))</f>
        <v/>
      </c>
      <c r="S17" s="64" t="str">
        <f>IF(B17="","",VLOOKUP(AD17,Varsayımlar!$B:$Q,10,0))</f>
        <v/>
      </c>
      <c r="T17" s="64" t="str">
        <f>IF(B17="","",VLOOKUP(AD17,Varsayımlar!$B:$Q,11,0))</f>
        <v/>
      </c>
      <c r="U17" s="64" t="str">
        <f>IF(B17="","",VLOOKUP(AD17,Varsayımlar!$B:$Q,12,0))</f>
        <v/>
      </c>
      <c r="V17" s="64" t="str">
        <f>IF(B17="","",VLOOKUP(AD17,Varsayımlar!$B:$Q,13,0))</f>
        <v/>
      </c>
      <c r="W17" s="64" t="str">
        <f>IF(B17="","",VLOOKUP(AD17,Varsayımlar!$B:$Q,14,0))</f>
        <v/>
      </c>
      <c r="X17" s="66"/>
      <c r="Y17" s="66"/>
      <c r="Z17" s="64"/>
      <c r="AA17" s="64" t="str">
        <f>IF(B17="","",VLOOKUP(AD17,Varsayımlar!$B:$Q,15,0))</f>
        <v/>
      </c>
      <c r="AB17" s="64" t="str">
        <f>IF(B17="","",VLOOKUP(AD17,Varsayımlar!$B:$Q,16,0))</f>
        <v/>
      </c>
      <c r="AC17" s="64"/>
      <c r="AD17" s="61" t="str">
        <f t="shared" si="0"/>
        <v/>
      </c>
    </row>
    <row r="18" spans="1:32" ht="36" customHeight="1" x14ac:dyDescent="0.25">
      <c r="A18" s="9" t="s">
        <v>135</v>
      </c>
      <c r="B18" s="64"/>
      <c r="C18" s="65" t="str">
        <f>IF(B18="","",VLOOKUP(AD18,Varsayımlar!$B:$Q,3,0))</f>
        <v/>
      </c>
      <c r="D18" s="65"/>
      <c r="E18" s="65"/>
      <c r="F18" s="64"/>
      <c r="G18" s="64"/>
      <c r="H18" s="64" t="str">
        <f>IF(B18="","",VLOOKUP(AD18,Varsayımlar!$B:$Q,5,0))</f>
        <v/>
      </c>
      <c r="I18" s="64" t="str">
        <f>IF(B18="","",VLOOKUP(AD18,Varsayımlar!B:T,19,0))</f>
        <v/>
      </c>
      <c r="J18" s="64" t="str">
        <f>IF(B18="","",VLOOKUP(AD18,Varsayımlar!$B:$Q,6,0))</f>
        <v/>
      </c>
      <c r="K18" s="64"/>
      <c r="L18" s="64"/>
      <c r="M18" s="64">
        <f t="shared" si="1"/>
        <v>0</v>
      </c>
      <c r="N18" s="64"/>
      <c r="O18" s="64"/>
      <c r="P18" s="64" t="str">
        <f>IF(B18="","",VLOOKUP(AD18,Varsayımlar!$B:$Q,7,0)*K18)</f>
        <v/>
      </c>
      <c r="Q18" s="64" t="str">
        <f>IF(B18="","",VLOOKUP(AD18,Varsayımlar!$B:$Q,8,0))</f>
        <v/>
      </c>
      <c r="R18" s="64" t="str">
        <f>IF(B18="","",VLOOKUP(AD18,Varsayımlar!$B:$Q,9,0))</f>
        <v/>
      </c>
      <c r="S18" s="64" t="str">
        <f>IF(B18="","",VLOOKUP(AD18,Varsayımlar!$B:$Q,10,0))</f>
        <v/>
      </c>
      <c r="T18" s="64" t="str">
        <f>IF(B18="","",VLOOKUP(AD18,Varsayımlar!$B:$Q,11,0))</f>
        <v/>
      </c>
      <c r="U18" s="64" t="str">
        <f>IF(B18="","",VLOOKUP(AD18,Varsayımlar!$B:$Q,12,0))</f>
        <v/>
      </c>
      <c r="V18" s="64" t="str">
        <f>IF(B18="","",VLOOKUP(AD18,Varsayımlar!$B:$Q,13,0))</f>
        <v/>
      </c>
      <c r="W18" s="64" t="str">
        <f>IF(B18="","",VLOOKUP(AD18,Varsayımlar!$B:$Q,14,0))</f>
        <v/>
      </c>
      <c r="X18" s="66"/>
      <c r="Y18" s="66"/>
      <c r="Z18" s="64"/>
      <c r="AA18" s="64" t="str">
        <f>IF(B18="","",VLOOKUP(AD18,Varsayımlar!$B:$Q,15,0))</f>
        <v/>
      </c>
      <c r="AB18" s="64" t="str">
        <f>IF(B18="","",VLOOKUP(AD18,Varsayımlar!$B:$Q,16,0))</f>
        <v/>
      </c>
      <c r="AC18" s="64"/>
      <c r="AD18" s="61" t="str">
        <f t="shared" si="0"/>
        <v/>
      </c>
    </row>
    <row r="19" spans="1:32" ht="36" customHeight="1" x14ac:dyDescent="0.25">
      <c r="A19" s="9" t="s">
        <v>188</v>
      </c>
      <c r="B19" s="64"/>
      <c r="C19" s="65" t="str">
        <f>IF(B19="","",VLOOKUP(AD19,Varsayımlar!$B:$Q,3,0))</f>
        <v/>
      </c>
      <c r="D19" s="65"/>
      <c r="E19" s="65"/>
      <c r="F19" s="64"/>
      <c r="G19" s="64"/>
      <c r="H19" s="64" t="str">
        <f>IF(B19="","",VLOOKUP(AD19,Varsayımlar!$B:$Q,5,0))</f>
        <v/>
      </c>
      <c r="I19" s="64" t="str">
        <f>IF(B19="","",VLOOKUP(AD19,Varsayımlar!B:T,19,0))</f>
        <v/>
      </c>
      <c r="J19" s="64" t="str">
        <f>IF(B19="","",VLOOKUP(AD19,Varsayımlar!$B:$Q,6,0))</f>
        <v/>
      </c>
      <c r="K19" s="64"/>
      <c r="L19" s="64"/>
      <c r="M19" s="64">
        <f t="shared" si="1"/>
        <v>0</v>
      </c>
      <c r="N19" s="64"/>
      <c r="O19" s="64"/>
      <c r="P19" s="64" t="str">
        <f>IF(B19="","",VLOOKUP(AD19,Varsayımlar!$B:$Q,7,0)*K19)</f>
        <v/>
      </c>
      <c r="Q19" s="64" t="str">
        <f>IF(B19="","",VLOOKUP(AD19,Varsayımlar!$B:$Q,8,0))</f>
        <v/>
      </c>
      <c r="R19" s="64" t="str">
        <f>IF(B19="","",VLOOKUP(AD19,Varsayımlar!$B:$Q,9,0))</f>
        <v/>
      </c>
      <c r="S19" s="64" t="str">
        <f>IF(B19="","",VLOOKUP(AD19,Varsayımlar!$B:$Q,10,0))</f>
        <v/>
      </c>
      <c r="T19" s="64" t="str">
        <f>IF(B19="","",VLOOKUP(AD19,Varsayımlar!$B:$Q,11,0))</f>
        <v/>
      </c>
      <c r="U19" s="64" t="str">
        <f>IF(B19="","",VLOOKUP(AD19,Varsayımlar!$B:$Q,12,0))</f>
        <v/>
      </c>
      <c r="V19" s="64" t="str">
        <f>IF(B19="","",VLOOKUP(AD19,Varsayımlar!$B:$Q,13,0))</f>
        <v/>
      </c>
      <c r="W19" s="64" t="str">
        <f>IF(B19="","",VLOOKUP(AD19,Varsayımlar!$B:$Q,14,0))</f>
        <v/>
      </c>
      <c r="X19" s="66"/>
      <c r="Y19" s="66"/>
      <c r="Z19" s="64"/>
      <c r="AA19" s="64" t="str">
        <f>IF(B19="","",VLOOKUP(AD19,Varsayımlar!$B:$Q,15,0))</f>
        <v/>
      </c>
      <c r="AB19" s="64" t="str">
        <f>IF(B19="","",VLOOKUP(AD19,Varsayımlar!$B:$Q,16,0))</f>
        <v/>
      </c>
      <c r="AC19" s="64"/>
      <c r="AD19" s="61" t="str">
        <f t="shared" si="0"/>
        <v/>
      </c>
    </row>
    <row r="20" spans="1:32" ht="36" customHeight="1" x14ac:dyDescent="0.25">
      <c r="A20" s="198" t="s">
        <v>171</v>
      </c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9"/>
      <c r="AC20" s="55"/>
    </row>
    <row r="21" spans="1:32" ht="63" x14ac:dyDescent="0.25">
      <c r="A21" s="9" t="s">
        <v>0</v>
      </c>
      <c r="B21" s="9" t="s">
        <v>1</v>
      </c>
      <c r="C21" s="10" t="s">
        <v>36</v>
      </c>
      <c r="D21" s="10" t="s">
        <v>177</v>
      </c>
      <c r="E21" s="10" t="s">
        <v>42</v>
      </c>
      <c r="F21" s="9" t="s">
        <v>43</v>
      </c>
      <c r="G21" s="9" t="s">
        <v>13</v>
      </c>
      <c r="H21" s="9" t="s">
        <v>2</v>
      </c>
      <c r="I21" s="9" t="s">
        <v>83</v>
      </c>
      <c r="J21" s="9" t="s">
        <v>3</v>
      </c>
      <c r="K21" s="9" t="s">
        <v>21</v>
      </c>
      <c r="L21" s="9" t="s">
        <v>141</v>
      </c>
      <c r="M21" s="9" t="s">
        <v>20</v>
      </c>
      <c r="N21" s="9" t="s">
        <v>243</v>
      </c>
      <c r="O21" s="9" t="s">
        <v>176</v>
      </c>
      <c r="P21" s="9" t="s">
        <v>16</v>
      </c>
      <c r="Q21" s="9" t="s">
        <v>4</v>
      </c>
      <c r="R21" s="9" t="s">
        <v>5</v>
      </c>
      <c r="S21" s="9" t="s">
        <v>6</v>
      </c>
      <c r="T21" s="9" t="s">
        <v>33</v>
      </c>
      <c r="U21" s="9" t="s">
        <v>7</v>
      </c>
      <c r="V21" s="9" t="s">
        <v>8</v>
      </c>
      <c r="W21" s="9" t="s">
        <v>364</v>
      </c>
      <c r="X21" s="9" t="s">
        <v>10</v>
      </c>
      <c r="Y21" s="9" t="s">
        <v>11</v>
      </c>
      <c r="Z21" s="9" t="s">
        <v>12</v>
      </c>
      <c r="AA21" s="9" t="s">
        <v>14</v>
      </c>
      <c r="AB21" s="9" t="s">
        <v>15</v>
      </c>
      <c r="AC21" s="9" t="s">
        <v>305</v>
      </c>
      <c r="AD21" s="8" t="s">
        <v>50</v>
      </c>
    </row>
    <row r="22" spans="1:32" ht="31.5" customHeight="1" x14ac:dyDescent="0.25">
      <c r="A22" s="9" t="s">
        <v>29</v>
      </c>
      <c r="B22" s="70" t="s">
        <v>149</v>
      </c>
      <c r="C22" s="71">
        <f>IF(B22="","",VLOOKUP(AD22,Varsayımlar!$B:$Q,3,0))</f>
        <v>8698829380698</v>
      </c>
      <c r="D22" s="71"/>
      <c r="E22" s="72" t="s">
        <v>150</v>
      </c>
      <c r="F22" s="70"/>
      <c r="G22" s="70"/>
      <c r="H22" s="70" t="str">
        <f>IF(B22="","",VLOOKUP(AD22,Varsayımlar!$B:$Q,5,0))</f>
        <v>Happylla 25cm (060)</v>
      </c>
      <c r="I22" s="70">
        <f>IF(B22="","",VLOOKUP(AD22,Varsayımlar!B:T,19,0))</f>
        <v>0</v>
      </c>
      <c r="J22" s="70" t="str">
        <f>IF(B22="","",VLOOKUP(AD22,Varsayımlar!$B:$Q,6,0))</f>
        <v>SADE</v>
      </c>
      <c r="K22" s="70" t="s">
        <v>160</v>
      </c>
      <c r="L22" s="70"/>
      <c r="M22" s="70" t="str">
        <f>IFERROR(IF(B22="","",K22/VLOOKUP(AD22,Varsayımlar!B:R,17,0)),"")</f>
        <v/>
      </c>
      <c r="N22" s="70"/>
      <c r="O22" s="70"/>
      <c r="P22" s="70" t="e">
        <f>IF(B22="","",VLOOKUP(AD22,Varsayımlar!$B:$Q,7,0)*K22)</f>
        <v>#VALUE!</v>
      </c>
      <c r="Q22" s="70">
        <f>IF(B22="","",VLOOKUP(AD22,Varsayımlar!$B:$Q,8,0))</f>
        <v>25</v>
      </c>
      <c r="R22" s="70" t="str">
        <f>IF(B22="","",VLOOKUP(AD22,Varsayımlar!$B:$Q,9,0))</f>
        <v>Irak soft</v>
      </c>
      <c r="S22" s="70">
        <f>IF(B22="","",VLOOKUP(AD22,Varsayımlar!$B:$Q,10,0))</f>
        <v>10</v>
      </c>
      <c r="T22" s="70">
        <f>IF(B22="","",VLOOKUP(AD22,Varsayımlar!$B:$Q,11,0))</f>
        <v>12</v>
      </c>
      <c r="U22" s="70">
        <f>IF(B22="","",VLOOKUP(AD22,Varsayımlar!$B:$Q,12,0))</f>
        <v>650</v>
      </c>
      <c r="V22" s="70" t="str">
        <f>IF(B22="","",VLOOKUP(AD22,Varsayımlar!$B:$Q,13,0))</f>
        <v>Yurtiçi</v>
      </c>
      <c r="W22" s="70">
        <f>IF(B22="","",VLOOKUP(AD22,Varsayımlar!$B:$Q,14,0))</f>
        <v>6</v>
      </c>
      <c r="X22" s="73" t="s">
        <v>161</v>
      </c>
      <c r="Y22" s="73" t="s">
        <v>161</v>
      </c>
      <c r="Z22" s="73" t="s">
        <v>161</v>
      </c>
      <c r="AA22" s="70" t="str">
        <f>IF(B22="","",VLOOKUP(AD22,Varsayımlar!$B:$Q,15,0))</f>
        <v>Kırmızı Koli-Etiketli</v>
      </c>
      <c r="AB22" s="70" t="str">
        <f>IF(B22="","",VLOOKUP(AD22,Varsayımlar!$B:$Q,16,0))</f>
        <v>24-26 cm</v>
      </c>
      <c r="AC22" s="70">
        <f>IF(B22="","",VLOOKUP(Sayfa2!AD17,Varsayımlar!B:S,18,0))</f>
        <v>0</v>
      </c>
      <c r="AD22" s="8" t="str">
        <f>IF(B22="","",CONCATENATE(B22,E22))</f>
        <v>Aylin KartonHappylla 25 cm 10 lu 650g</v>
      </c>
    </row>
    <row r="23" spans="1:32" ht="31.5" customHeight="1" x14ac:dyDescent="0.25">
      <c r="A23" s="9" t="s">
        <v>122</v>
      </c>
      <c r="B23" s="58" t="s">
        <v>143</v>
      </c>
      <c r="C23" s="59">
        <f>IF(B23="","",VLOOKUP(AD23,Varsayımlar!$B:$Q,3,0))</f>
        <v>8698829380698</v>
      </c>
      <c r="D23" s="59"/>
      <c r="E23" s="74" t="s">
        <v>162</v>
      </c>
      <c r="F23" s="58"/>
      <c r="G23" s="58"/>
      <c r="H23" s="58" t="str">
        <f>IF(B23="","",VLOOKUP(AD23,Varsayımlar!$B:$Q,5,0))</f>
        <v>Bisto 25 cm</v>
      </c>
      <c r="I23" s="58">
        <f>IF(B23="","",VLOOKUP(AD23,Varsayımlar!B:T,19,0))</f>
        <v>0</v>
      </c>
      <c r="J23" s="58" t="str">
        <f>IF(B23="","",VLOOKUP(AD23,Varsayımlar!$B:$Q,6,0))</f>
        <v>SADE</v>
      </c>
      <c r="K23" s="58" t="s">
        <v>160</v>
      </c>
      <c r="L23" s="58"/>
      <c r="M23" s="58" t="str">
        <f>IFERROR(IF(B23="","",K23/VLOOKUP(AD23,Varsayımlar!B:R,17,0)),"")</f>
        <v/>
      </c>
      <c r="N23" s="58">
        <v>50</v>
      </c>
      <c r="O23" s="58"/>
      <c r="P23" s="58" t="e">
        <f>IF(B23="","",VLOOKUP(AD23,Varsayımlar!$B:$Q,7,0)*K23)</f>
        <v>#VALUE!</v>
      </c>
      <c r="Q23" s="58">
        <f>IF(B23="","",VLOOKUP(AD23,Varsayımlar!$B:$Q,8,0))</f>
        <v>25</v>
      </c>
      <c r="R23" s="58" t="str">
        <f>IF(B23="","",VLOOKUP(AD23,Varsayımlar!$B:$Q,9,0))</f>
        <v>Standart</v>
      </c>
      <c r="S23" s="58">
        <f>IF(B23="","",VLOOKUP(AD23,Varsayımlar!$B:$Q,10,0))</f>
        <v>12</v>
      </c>
      <c r="T23" s="58">
        <f>IF(B23="","",VLOOKUP(AD23,Varsayımlar!$B:$Q,11,0))</f>
        <v>12</v>
      </c>
      <c r="U23" s="58">
        <f>IF(B23="","",VLOOKUP(AD23,Varsayımlar!$B:$Q,12,0))</f>
        <v>840</v>
      </c>
      <c r="V23" s="58" t="str">
        <f>IF(B23="","",VLOOKUP(AD23,Varsayımlar!$B:$Q,13,0))</f>
        <v>Yurtiçi</v>
      </c>
      <c r="W23" s="58">
        <f>IF(B23="","",VLOOKUP(AD23,Varsayımlar!$B:$Q,14,0))</f>
        <v>6</v>
      </c>
      <c r="X23" s="60" t="s">
        <v>161</v>
      </c>
      <c r="Y23" s="60" t="s">
        <v>161</v>
      </c>
      <c r="Z23" s="60" t="s">
        <v>161</v>
      </c>
      <c r="AA23" s="58" t="str">
        <f>IF(B23="","",VLOOKUP(AD23,Varsayımlar!$B:$Q,15,0))</f>
        <v>Bisto Kolisi</v>
      </c>
      <c r="AB23" s="58" t="str">
        <f>IF(B23="","",VLOOKUP(AD23,Varsayımlar!$B:$Q,16,0))</f>
        <v>24-26 Cm</v>
      </c>
      <c r="AC23" s="58">
        <f>IF(B23="","",VLOOKUP(Sayfa2!AD18,Varsayımlar!B:S,18,0))</f>
        <v>0</v>
      </c>
      <c r="AD23" s="61" t="str">
        <f>IF(B23="","",CONCATENATE(B23,E23))</f>
        <v>Şok MarketBisto 25 cm 12 pcs 840g</v>
      </c>
    </row>
    <row r="24" spans="1:32" ht="31.5" customHeight="1" x14ac:dyDescent="0.25">
      <c r="A24" s="9" t="s">
        <v>123</v>
      </c>
      <c r="B24" s="75" t="s">
        <v>143</v>
      </c>
      <c r="C24" s="76">
        <f>IF(B24="","",VLOOKUP(AD24,Varsayımlar!$B:$Q,3,0))</f>
        <v>8698829380698</v>
      </c>
      <c r="D24" s="76"/>
      <c r="E24" s="75" t="s">
        <v>144</v>
      </c>
      <c r="F24" s="77"/>
      <c r="G24" s="77"/>
      <c r="H24" s="77" t="str">
        <f>IF(B24="","",VLOOKUP(AD24,Varsayımlar!$B:$Q,5,0))</f>
        <v xml:space="preserve">Taco 15 cm </v>
      </c>
      <c r="I24" s="77">
        <f>IF(B24="","",VLOOKUP(AD24,Varsayımlar!B:T,19,0))</f>
        <v>0</v>
      </c>
      <c r="J24" s="77" t="str">
        <f>IF(B24="","",VLOOKUP(AD24,Varsayımlar!$B:$Q,6,0))</f>
        <v>SADE</v>
      </c>
      <c r="K24" s="77" t="s">
        <v>160</v>
      </c>
      <c r="L24" s="77"/>
      <c r="M24" s="77" t="str">
        <f>IFERROR(IF(B24="","",K24/VLOOKUP(AD24,Varsayımlar!B:R,17,0)),"")</f>
        <v/>
      </c>
      <c r="N24" s="77">
        <v>50</v>
      </c>
      <c r="O24" s="77"/>
      <c r="P24" s="77" t="e">
        <f>IF(B24="","",VLOOKUP(AD24,Varsayımlar!$B:$Q,7,0)*K24)</f>
        <v>#VALUE!</v>
      </c>
      <c r="Q24" s="77">
        <f>IF(B24="","",VLOOKUP(AD24,Varsayımlar!$B:$Q,8,0))</f>
        <v>15</v>
      </c>
      <c r="R24" s="77" t="str">
        <f>IF(B24="","",VLOOKUP(AD24,Varsayımlar!$B:$Q,9,0))</f>
        <v>SOFT-PA3</v>
      </c>
      <c r="S24" s="77">
        <f>IF(B24="","",VLOOKUP(AD24,Varsayımlar!$B:$Q,10,0))</f>
        <v>6</v>
      </c>
      <c r="T24" s="77">
        <f>IF(B24="","",VLOOKUP(AD24,Varsayımlar!$B:$Q,11,0))</f>
        <v>18</v>
      </c>
      <c r="U24" s="77">
        <f>IF(B24="","",VLOOKUP(AD24,Varsayımlar!$B:$Q,12,0))</f>
        <v>250</v>
      </c>
      <c r="V24" s="77" t="str">
        <f>IF(B24="","",VLOOKUP(AD24,Varsayımlar!$B:$Q,13,0))</f>
        <v>YURTİÇİ</v>
      </c>
      <c r="W24" s="77">
        <f>IF(B24="","",VLOOKUP(AD24,Varsayımlar!$B:$Q,14,0))</f>
        <v>6</v>
      </c>
      <c r="X24" s="78" t="s">
        <v>161</v>
      </c>
      <c r="Y24" s="78" t="s">
        <v>161</v>
      </c>
      <c r="Z24" s="78" t="s">
        <v>161</v>
      </c>
      <c r="AA24" s="77" t="str">
        <f>IF(B24="","",VLOOKUP(AD24,Varsayımlar!$B:$Q,15,0))</f>
        <v>15 CM KOLİ</v>
      </c>
      <c r="AB24" s="77" t="str">
        <f>IF(B24="","",VLOOKUP(AD24,Varsayımlar!$B:$Q,16,0))</f>
        <v>14-16 CM</v>
      </c>
      <c r="AC24" s="77">
        <f>IF(B24="","",VLOOKUP(Sayfa2!AD19,Varsayımlar!B:S,18,0))</f>
        <v>0</v>
      </c>
      <c r="AD24" s="8" t="str">
        <f>IF(B24="","",CONCATENATE(B24,E24))</f>
        <v>Şok MarketTaco 15 cm 6 lı 150 g</v>
      </c>
    </row>
    <row r="25" spans="1:32" ht="31.5" hidden="1" customHeight="1" x14ac:dyDescent="0.25">
      <c r="A25" s="9" t="s">
        <v>125</v>
      </c>
      <c r="B25" s="64"/>
      <c r="C25" s="65" t="str">
        <f>IF(B25="","",VLOOKUP(AD25,Varsayımlar!$B:$Q,3,0))</f>
        <v/>
      </c>
      <c r="D25" s="65"/>
      <c r="E25" s="65"/>
      <c r="F25" s="64"/>
      <c r="G25" s="64"/>
      <c r="H25" s="64" t="str">
        <f>IF(B25="","",VLOOKUP(AD25,Varsayımlar!$B:$Q,5,0))</f>
        <v/>
      </c>
      <c r="I25" s="64"/>
      <c r="J25" s="64" t="str">
        <f>IF(B25="","",VLOOKUP(AD25,Varsayımlar!$B:$Q,6,0))</f>
        <v/>
      </c>
      <c r="K25" s="64"/>
      <c r="L25" s="64"/>
      <c r="M25" s="64">
        <f>K25/84</f>
        <v>0</v>
      </c>
      <c r="N25" s="64"/>
      <c r="O25" s="64"/>
      <c r="P25" s="64" t="str">
        <f>IF(B25="","",VLOOKUP(AD25,Varsayımlar!$B:$Q,7,0)*K25)</f>
        <v/>
      </c>
      <c r="Q25" s="64" t="str">
        <f>IF(B25="","",VLOOKUP(AD25,Varsayımlar!$B:$Q,8,0))</f>
        <v/>
      </c>
      <c r="R25" s="64" t="str">
        <f>IF(B25="","",VLOOKUP(AD25,Varsayımlar!$B:$Q,9,0))</f>
        <v/>
      </c>
      <c r="S25" s="64" t="str">
        <f>IF(B25="","",VLOOKUP(AD25,Varsayımlar!$B:$Q,10,0))</f>
        <v/>
      </c>
      <c r="T25" s="64" t="str">
        <f>IF(B25="","",VLOOKUP(AD25,Varsayımlar!$B:$Q,11,0))</f>
        <v/>
      </c>
      <c r="U25" s="64" t="str">
        <f>IF(B25="","",VLOOKUP(AD25,Varsayımlar!$B:$Q,12,0))</f>
        <v/>
      </c>
      <c r="V25" s="64" t="str">
        <f>IF(B25="","",VLOOKUP(AD25,Varsayımlar!$B:$Q,13,0))</f>
        <v/>
      </c>
      <c r="W25" s="64" t="str">
        <f>IF(B25="","",VLOOKUP(AD25,Varsayımlar!$B:$Q,14,0))</f>
        <v/>
      </c>
      <c r="X25" s="66"/>
      <c r="Y25" s="66"/>
      <c r="Z25" s="64"/>
      <c r="AA25" s="64" t="str">
        <f>IF(B25="","",VLOOKUP(AD25,Varsayımlar!$B:$Q,15,0))</f>
        <v/>
      </c>
      <c r="AB25" s="64" t="str">
        <f>IF(B25="","",VLOOKUP(AD25,Varsayımlar!$B:$Q,16,0))</f>
        <v/>
      </c>
      <c r="AC25" s="79"/>
      <c r="AD25" s="61" t="str">
        <f>IF(B25="","",CONCATENATE(B25,E25))</f>
        <v/>
      </c>
    </row>
    <row r="26" spans="1:32" x14ac:dyDescent="0.25">
      <c r="C26" s="80" t="str">
        <f>IF(B26="","",VLOOKUP(AD26,Varsayımlar!$B:$Q,3,0))</f>
        <v/>
      </c>
      <c r="H26" s="8" t="str">
        <f>IF(B26="","",VLOOKUP(AD26,Varsayımlar!$B:$Q,5,0))</f>
        <v/>
      </c>
      <c r="J26" s="8" t="str">
        <f>IF(B26="","",VLOOKUP(AD26,Varsayımlar!$B:$Q,6,0))</f>
        <v/>
      </c>
      <c r="P26" s="8" t="str">
        <f>IF(B26="","",VLOOKUP(AD26,Varsayımlar!$B:$Q,7,0)*K26)</f>
        <v/>
      </c>
      <c r="Q26" s="8" t="str">
        <f>IF(B26="","",VLOOKUP(AD26,Varsayımlar!$B:$Q,8,0))</f>
        <v/>
      </c>
      <c r="R26" s="8" t="str">
        <f>IF(B26="","",VLOOKUP(AD26,Varsayımlar!$B:$Q,9,0))</f>
        <v/>
      </c>
      <c r="S26" s="8" t="str">
        <f>IF(B26="","",VLOOKUP(AD26,Varsayımlar!$B:$Q,10,0))</f>
        <v/>
      </c>
      <c r="T26" s="8" t="str">
        <f>IF(B26="","",VLOOKUP(AD26,Varsayımlar!$B:$Q,11,0))</f>
        <v/>
      </c>
      <c r="U26" s="8" t="str">
        <f>IF(B26="","",VLOOKUP(AD26,Varsayımlar!$B:$Q,12,0))</f>
        <v/>
      </c>
      <c r="V26" s="8" t="str">
        <f>IF(B26="","",VLOOKUP(AD26,Varsayımlar!$B:$Q,13,0))</f>
        <v/>
      </c>
      <c r="W26" s="8" t="str">
        <f>IF(B26="","",VLOOKUP(AD26,Varsayımlar!$B:$Q,14,0))</f>
        <v/>
      </c>
      <c r="AA26" s="8" t="str">
        <f>IF(B26="","",VLOOKUP(AD26,Varsayımlar!$B:$Q,15,0))</f>
        <v/>
      </c>
      <c r="AB26" s="8" t="str">
        <f>IF(B26="","",VLOOKUP(AD26,Varsayımlar!$B:$Q,16,0))</f>
        <v/>
      </c>
      <c r="AD26" s="8" t="str">
        <f>IF(B26="","",CONCATENATE(B26,E26))</f>
        <v/>
      </c>
    </row>
    <row r="27" spans="1:32" ht="29.25" customHeight="1" x14ac:dyDescent="0.25">
      <c r="A27" s="198" t="s">
        <v>121</v>
      </c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41"/>
    </row>
    <row r="28" spans="1:32" ht="63" x14ac:dyDescent="0.25">
      <c r="A28" s="9" t="s">
        <v>0</v>
      </c>
      <c r="B28" s="9" t="s">
        <v>1</v>
      </c>
      <c r="C28" s="10" t="s">
        <v>36</v>
      </c>
      <c r="D28" s="10" t="s">
        <v>177</v>
      </c>
      <c r="E28" s="10" t="s">
        <v>42</v>
      </c>
      <c r="F28" s="9" t="s">
        <v>43</v>
      </c>
      <c r="G28" s="9" t="s">
        <v>13</v>
      </c>
      <c r="H28" s="9" t="s">
        <v>2</v>
      </c>
      <c r="I28" s="9" t="s">
        <v>83</v>
      </c>
      <c r="J28" s="9" t="s">
        <v>3</v>
      </c>
      <c r="K28" s="9" t="s">
        <v>21</v>
      </c>
      <c r="L28" s="9" t="s">
        <v>141</v>
      </c>
      <c r="M28" s="9" t="s">
        <v>20</v>
      </c>
      <c r="N28" s="9" t="s">
        <v>243</v>
      </c>
      <c r="O28" s="9" t="s">
        <v>176</v>
      </c>
      <c r="P28" s="9" t="s">
        <v>16</v>
      </c>
      <c r="Q28" s="9" t="s">
        <v>4</v>
      </c>
      <c r="R28" s="9" t="s">
        <v>5</v>
      </c>
      <c r="S28" s="9" t="s">
        <v>6</v>
      </c>
      <c r="T28" s="9" t="s">
        <v>33</v>
      </c>
      <c r="U28" s="9" t="s">
        <v>7</v>
      </c>
      <c r="V28" s="9" t="s">
        <v>8</v>
      </c>
      <c r="W28" s="9" t="s">
        <v>9</v>
      </c>
      <c r="X28" s="9" t="s">
        <v>10</v>
      </c>
      <c r="Y28" s="9" t="s">
        <v>11</v>
      </c>
      <c r="Z28" s="9" t="s">
        <v>12</v>
      </c>
      <c r="AA28" s="9" t="s">
        <v>14</v>
      </c>
      <c r="AB28" s="9" t="s">
        <v>15</v>
      </c>
      <c r="AC28" s="9" t="s">
        <v>305</v>
      </c>
      <c r="AD28" s="8" t="s">
        <v>50</v>
      </c>
    </row>
    <row r="29" spans="1:32" ht="49.5" customHeight="1" x14ac:dyDescent="0.25">
      <c r="A29" s="9" t="s">
        <v>29</v>
      </c>
      <c r="B29" s="58" t="s">
        <v>90</v>
      </c>
      <c r="C29" s="59">
        <f>IF(B29="","",VLOOKUP(AD29,Varsayımlar!$B:$Q,3,0))</f>
        <v>8698829380698</v>
      </c>
      <c r="D29" s="58" t="s">
        <v>237</v>
      </c>
      <c r="E29" s="58" t="s">
        <v>91</v>
      </c>
      <c r="F29" s="58"/>
      <c r="G29" s="58" t="s">
        <v>572</v>
      </c>
      <c r="H29" s="58" t="str">
        <f>IF(B29="","",VLOOKUP(AD29,Varsayımlar!$B:$Q,5,0))</f>
        <v>MAGNİT MAVİ AMBALAJ 25CM</v>
      </c>
      <c r="I29" s="58">
        <f>IF(B29="","",VLOOKUP(AD29,Varsayımlar!B:T,19,0))</f>
        <v>0</v>
      </c>
      <c r="J29" s="58" t="str">
        <f>IF(B29="","",VLOOKUP(AD29,Varsayımlar!$B:$Q,6,0))</f>
        <v>SADE</v>
      </c>
      <c r="K29" s="58">
        <v>672</v>
      </c>
      <c r="L29" s="58"/>
      <c r="M29" s="58">
        <f>IFERROR(IF(B29="","",K29/VLOOKUP(AD29,Varsayımlar!B:R,17,0)),"")</f>
        <v>8</v>
      </c>
      <c r="N29" s="58"/>
      <c r="O29" s="58">
        <v>10</v>
      </c>
      <c r="P29" s="58">
        <f>IF(B29="","",VLOOKUP(AD29,Varsayımlar!$B:$Q,7,0)*K29)</f>
        <v>20160</v>
      </c>
      <c r="Q29" s="58">
        <f>IF(B29="","",VLOOKUP(AD29,Varsayımlar!$B:$Q,8,0))</f>
        <v>25</v>
      </c>
      <c r="R29" s="58" t="str">
        <f>IF(B29="","",VLOOKUP(AD29,Varsayımlar!$B:$Q,9,0))</f>
        <v>SOFT</v>
      </c>
      <c r="S29" s="58">
        <f>IF(B29="","",VLOOKUP(AD29,Varsayımlar!$B:$Q,10,0))</f>
        <v>4</v>
      </c>
      <c r="T29" s="58">
        <f>IF(B29="","",VLOOKUP(AD29,Varsayımlar!$B:$Q,11,0))</f>
        <v>30</v>
      </c>
      <c r="U29" s="58">
        <f>IF(B29="","",VLOOKUP(AD29,Varsayımlar!$B:$Q,12,0))</f>
        <v>260</v>
      </c>
      <c r="V29" s="58" t="str">
        <f>IF(B29="","",VLOOKUP(AD29,Varsayımlar!$B:$Q,13,0))</f>
        <v>YURTDIŞI</v>
      </c>
      <c r="W29" s="58">
        <f>IF(B29="","",VLOOKUP(AD29,Varsayımlar!$B:$Q,14,0))</f>
        <v>9</v>
      </c>
      <c r="X29" s="60">
        <v>46191</v>
      </c>
      <c r="Y29" s="60">
        <v>46464</v>
      </c>
      <c r="Z29" s="58" t="s">
        <v>571</v>
      </c>
      <c r="AA29" s="58" t="str">
        <f>IF(B29="","",VLOOKUP(AD29,Varsayımlar!$B:$Q,15,0))</f>
        <v>25CM TURUNCU KOLİ-SOL ÜST DİKDÖRTGENE ÜRETİM TARİHİ BASILACAK</v>
      </c>
      <c r="AB29" s="58" t="str">
        <f>IF(B29="","",VLOOKUP(AD29,Varsayımlar!$B:$Q,16,0))</f>
        <v>24-26 CM</v>
      </c>
      <c r="AC29" s="90">
        <f>IF(B29="","",VLOOKUP(Sayfa2!AD63,Varsayımlar!B:S,18,0))</f>
        <v>0</v>
      </c>
      <c r="AD29" s="90" t="str">
        <f t="shared" ref="AD29:AD30" si="2">IF(B29="","",CONCATENATE(B29,E29))</f>
        <v>MAGNİTMAGNİT MAVİ AMBALAJ 25 CM 260G</v>
      </c>
      <c r="AF29" s="8" t="s">
        <v>285</v>
      </c>
    </row>
    <row r="30" spans="1:32" ht="49.5" customHeight="1" x14ac:dyDescent="0.25">
      <c r="A30" s="9" t="s">
        <v>122</v>
      </c>
      <c r="B30" s="58" t="s">
        <v>90</v>
      </c>
      <c r="C30" s="59">
        <f>IF(B30="","",VLOOKUP(AD30,Varsayımlar!$B:$Q,3,0))</f>
        <v>8698829380698</v>
      </c>
      <c r="D30" s="58" t="s">
        <v>237</v>
      </c>
      <c r="E30" s="58" t="s">
        <v>91</v>
      </c>
      <c r="F30" s="58"/>
      <c r="G30" s="58" t="s">
        <v>573</v>
      </c>
      <c r="H30" s="58" t="str">
        <f>IF(B30="","",VLOOKUP(AD30,Varsayımlar!$B:$Q,5,0))</f>
        <v>MAGNİT MAVİ AMBALAJ 25CM</v>
      </c>
      <c r="I30" s="58">
        <f>IF(B30="","",VLOOKUP(AD30,Varsayımlar!B:T,19,0))</f>
        <v>0</v>
      </c>
      <c r="J30" s="58" t="str">
        <f>IF(B30="","",VLOOKUP(AD30,Varsayımlar!$B:$Q,6,0))</f>
        <v>SADE</v>
      </c>
      <c r="K30" s="58">
        <v>672</v>
      </c>
      <c r="L30" s="58"/>
      <c r="M30" s="58">
        <f>IFERROR(IF(B30="","",K30/VLOOKUP(AD30,Varsayımlar!B:R,17,0)),"")</f>
        <v>8</v>
      </c>
      <c r="N30" s="58"/>
      <c r="O30" s="58">
        <v>10</v>
      </c>
      <c r="P30" s="58">
        <f>IF(B30="","",VLOOKUP(AD30,Varsayımlar!$B:$Q,7,0)*K30)</f>
        <v>20160</v>
      </c>
      <c r="Q30" s="58">
        <f>IF(B30="","",VLOOKUP(AD30,Varsayımlar!$B:$Q,8,0))</f>
        <v>25</v>
      </c>
      <c r="R30" s="58" t="str">
        <f>IF(B30="","",VLOOKUP(AD30,Varsayımlar!$B:$Q,9,0))</f>
        <v>SOFT</v>
      </c>
      <c r="S30" s="58">
        <f>IF(B30="","",VLOOKUP(AD30,Varsayımlar!$B:$Q,10,0))</f>
        <v>4</v>
      </c>
      <c r="T30" s="58">
        <f>IF(B30="","",VLOOKUP(AD30,Varsayımlar!$B:$Q,11,0))</f>
        <v>30</v>
      </c>
      <c r="U30" s="58">
        <f>IF(B30="","",VLOOKUP(AD30,Varsayımlar!$B:$Q,12,0))</f>
        <v>260</v>
      </c>
      <c r="V30" s="58" t="str">
        <f>IF(B30="","",VLOOKUP(AD30,Varsayımlar!$B:$Q,13,0))</f>
        <v>YURTDIŞI</v>
      </c>
      <c r="W30" s="58">
        <f>IF(B30="","",VLOOKUP(AD30,Varsayımlar!$B:$Q,14,0))</f>
        <v>9</v>
      </c>
      <c r="X30" s="60">
        <v>46191</v>
      </c>
      <c r="Y30" s="60">
        <v>46464</v>
      </c>
      <c r="Z30" s="58" t="s">
        <v>571</v>
      </c>
      <c r="AA30" s="58" t="str">
        <f>IF(B30="","",VLOOKUP(AD30,Varsayımlar!$B:$Q,15,0))</f>
        <v>25CM TURUNCU KOLİ-SOL ÜST DİKDÖRTGENE ÜRETİM TARİHİ BASILACAK</v>
      </c>
      <c r="AB30" s="58" t="str">
        <f>IF(B30="","",VLOOKUP(AD30,Varsayımlar!$B:$Q,16,0))</f>
        <v>24-26 CM</v>
      </c>
      <c r="AC30" s="90">
        <f>IF(B30="","",VLOOKUP(Sayfa2!AD64,Varsayımlar!B:S,18,0))</f>
        <v>0</v>
      </c>
      <c r="AD30" s="90" t="str">
        <f t="shared" si="2"/>
        <v>MAGNİTMAGNİT MAVİ AMBALAJ 25 CM 260G</v>
      </c>
    </row>
    <row r="31" spans="1:32" ht="55.5" customHeight="1" x14ac:dyDescent="0.25">
      <c r="A31" s="9" t="s">
        <v>123</v>
      </c>
      <c r="B31" s="64" t="s">
        <v>90</v>
      </c>
      <c r="C31" s="65">
        <f>IF(B31="","",VLOOKUP(AD31,Varsayımlar!$B:$Q,3,0))</f>
        <v>8698829380698</v>
      </c>
      <c r="D31" s="64" t="s">
        <v>234</v>
      </c>
      <c r="E31" s="64" t="s">
        <v>91</v>
      </c>
      <c r="F31" s="64"/>
      <c r="G31" s="64" t="s">
        <v>567</v>
      </c>
      <c r="H31" s="64" t="str">
        <f>IF(B31="","",VLOOKUP(AD31,Varsayımlar!$B:$Q,5,0))</f>
        <v>MAGNİT MAVİ AMBALAJ 25CM</v>
      </c>
      <c r="I31" s="64">
        <f>IF(B31="","",VLOOKUP(AD31,Varsayımlar!B:T,19,0))</f>
        <v>0</v>
      </c>
      <c r="J31" s="64" t="str">
        <f>IF(B31="","",VLOOKUP(AD31,Varsayımlar!$B:$Q,6,0))</f>
        <v>SADE</v>
      </c>
      <c r="K31" s="64">
        <v>672</v>
      </c>
      <c r="L31" s="64"/>
      <c r="M31" s="64">
        <f>IFERROR(IF(B31="","",K31/VLOOKUP(AD31,Varsayımlar!B:R,17,0)),"")</f>
        <v>8</v>
      </c>
      <c r="N31" s="64"/>
      <c r="O31" s="64">
        <v>10</v>
      </c>
      <c r="P31" s="64">
        <f>IF(B31="","",VLOOKUP(AD31,Varsayımlar!$B:$Q,7,0)*K31)</f>
        <v>20160</v>
      </c>
      <c r="Q31" s="64">
        <f>IF(B31="","",VLOOKUP(AD31,Varsayımlar!$B:$Q,8,0))</f>
        <v>25</v>
      </c>
      <c r="R31" s="64" t="str">
        <f>IF(B31="","",VLOOKUP(AD31,Varsayımlar!$B:$Q,9,0))</f>
        <v>SOFT</v>
      </c>
      <c r="S31" s="64">
        <f>IF(B31="","",VLOOKUP(AD31,Varsayımlar!$B:$Q,10,0))</f>
        <v>4</v>
      </c>
      <c r="T31" s="64">
        <f>IF(B31="","",VLOOKUP(AD31,Varsayımlar!$B:$Q,11,0))</f>
        <v>30</v>
      </c>
      <c r="U31" s="64">
        <f>IF(B31="","",VLOOKUP(AD31,Varsayımlar!$B:$Q,12,0))</f>
        <v>260</v>
      </c>
      <c r="V31" s="64" t="str">
        <f>IF(B31="","",VLOOKUP(AD31,Varsayımlar!$B:$Q,13,0))</f>
        <v>YURTDIŞI</v>
      </c>
      <c r="W31" s="64">
        <f>IF(B31="","",VLOOKUP(AD31,Varsayımlar!$B:$Q,14,0))</f>
        <v>9</v>
      </c>
      <c r="X31" s="66">
        <v>46189</v>
      </c>
      <c r="Y31" s="66">
        <v>46462</v>
      </c>
      <c r="Z31" s="64" t="s">
        <v>569</v>
      </c>
      <c r="AA31" s="64" t="str">
        <f>IF(B31="","",VLOOKUP(AD31,Varsayımlar!$B:$Q,15,0))</f>
        <v>25CM TURUNCU KOLİ-SOL ÜST DİKDÖRTGENE ÜRETİM TARİHİ BASILACAK</v>
      </c>
      <c r="AB31" s="64" t="str">
        <f>IF(B31="","",VLOOKUP(AD31,Varsayımlar!$B:$Q,16,0))</f>
        <v>24-26 CM</v>
      </c>
      <c r="AC31" s="90">
        <f>IF(B31="","",VLOOKUP(Sayfa2!AD58,Varsayımlar!B:S,18,0))</f>
        <v>0</v>
      </c>
      <c r="AD31" s="90" t="str">
        <f>IF(B31="","",CONCATENATE(B31,E31))</f>
        <v>MAGNİTMAGNİT MAVİ AMBALAJ 25 CM 260G</v>
      </c>
    </row>
    <row r="32" spans="1:32" ht="55.5" customHeight="1" x14ac:dyDescent="0.25">
      <c r="A32" s="9" t="s">
        <v>124</v>
      </c>
      <c r="B32" s="64" t="s">
        <v>90</v>
      </c>
      <c r="C32" s="65">
        <f>IF(B32="","",VLOOKUP(AD32,Varsayımlar!$B:$Q,3,0))</f>
        <v>8698829380698</v>
      </c>
      <c r="D32" s="64" t="s">
        <v>234</v>
      </c>
      <c r="E32" s="64" t="s">
        <v>91</v>
      </c>
      <c r="F32" s="64"/>
      <c r="G32" s="64" t="s">
        <v>568</v>
      </c>
      <c r="H32" s="64" t="str">
        <f>IF(B32="","",VLOOKUP(AD32,Varsayımlar!$B:$Q,5,0))</f>
        <v>MAGNİT MAVİ AMBALAJ 25CM</v>
      </c>
      <c r="I32" s="64">
        <f>IF(B32="","",VLOOKUP(AD32,Varsayımlar!B:T,19,0))</f>
        <v>0</v>
      </c>
      <c r="J32" s="64" t="str">
        <f>IF(B32="","",VLOOKUP(AD32,Varsayımlar!$B:$Q,6,0))</f>
        <v>SADE</v>
      </c>
      <c r="K32" s="64">
        <v>672</v>
      </c>
      <c r="L32" s="64"/>
      <c r="M32" s="64">
        <f>IFERROR(IF(B32="","",K32/VLOOKUP(AD32,Varsayımlar!B:R,17,0)),"")</f>
        <v>8</v>
      </c>
      <c r="N32" s="64"/>
      <c r="O32" s="64">
        <v>10</v>
      </c>
      <c r="P32" s="64">
        <f>IF(B32="","",VLOOKUP(AD32,Varsayımlar!$B:$Q,7,0)*K32)</f>
        <v>20160</v>
      </c>
      <c r="Q32" s="64">
        <f>IF(B32="","",VLOOKUP(AD32,Varsayımlar!$B:$Q,8,0))</f>
        <v>25</v>
      </c>
      <c r="R32" s="64" t="str">
        <f>IF(B32="","",VLOOKUP(AD32,Varsayımlar!$B:$Q,9,0))</f>
        <v>SOFT</v>
      </c>
      <c r="S32" s="64">
        <f>IF(B32="","",VLOOKUP(AD32,Varsayımlar!$B:$Q,10,0))</f>
        <v>4</v>
      </c>
      <c r="T32" s="64">
        <f>IF(B32="","",VLOOKUP(AD32,Varsayımlar!$B:$Q,11,0))</f>
        <v>30</v>
      </c>
      <c r="U32" s="64">
        <f>IF(B32="","",VLOOKUP(AD32,Varsayımlar!$B:$Q,12,0))</f>
        <v>260</v>
      </c>
      <c r="V32" s="64" t="str">
        <f>IF(B32="","",VLOOKUP(AD32,Varsayımlar!$B:$Q,13,0))</f>
        <v>YURTDIŞI</v>
      </c>
      <c r="W32" s="64">
        <f>IF(B32="","",VLOOKUP(AD32,Varsayımlar!$B:$Q,14,0))</f>
        <v>9</v>
      </c>
      <c r="X32" s="66">
        <v>46189</v>
      </c>
      <c r="Y32" s="66">
        <v>46462</v>
      </c>
      <c r="Z32" s="64" t="s">
        <v>569</v>
      </c>
      <c r="AA32" s="64" t="str">
        <f>IF(B32="","",VLOOKUP(AD32,Varsayımlar!$B:$Q,15,0))</f>
        <v>25CM TURUNCU KOLİ-SOL ÜST DİKDÖRTGENE ÜRETİM TARİHİ BASILACAK</v>
      </c>
      <c r="AB32" s="64" t="str">
        <f>IF(B32="","",VLOOKUP(AD32,Varsayımlar!$B:$Q,16,0))</f>
        <v>24-26 CM</v>
      </c>
      <c r="AC32" s="90">
        <f>IF(B32="","",VLOOKUP(Sayfa2!AD59,Varsayımlar!B:S,18,0))</f>
        <v>0</v>
      </c>
      <c r="AD32" s="90" t="str">
        <f>IF(B32="","",CONCATENATE(B32,E32))</f>
        <v>MAGNİTMAGNİT MAVİ AMBALAJ 25 CM 260G</v>
      </c>
    </row>
    <row r="33" spans="1:33" ht="27.75" customHeight="1" x14ac:dyDescent="0.25">
      <c r="A33" s="9"/>
      <c r="B33" s="201" t="s">
        <v>607</v>
      </c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3"/>
      <c r="AC33" s="90"/>
      <c r="AD33" s="90"/>
    </row>
    <row r="34" spans="1:33" ht="46.5" customHeight="1" x14ac:dyDescent="0.25">
      <c r="A34" s="9" t="s">
        <v>125</v>
      </c>
      <c r="B34" s="64" t="s">
        <v>90</v>
      </c>
      <c r="C34" s="65">
        <f>IF(B34="","",VLOOKUP(AD34,Varsayımlar!$B:$Q,3,0))</f>
        <v>8698829380698</v>
      </c>
      <c r="D34" s="64" t="s">
        <v>260</v>
      </c>
      <c r="E34" s="64" t="s">
        <v>91</v>
      </c>
      <c r="F34" s="64"/>
      <c r="G34" s="64" t="s">
        <v>606</v>
      </c>
      <c r="H34" s="64" t="str">
        <f>IF(B34="","",VLOOKUP(AD34,Varsayımlar!$B:$Q,5,0))</f>
        <v>MAGNİT MAVİ AMBALAJ 25CM</v>
      </c>
      <c r="I34" s="64">
        <f>IF(B34="","",VLOOKUP(AD34,Varsayımlar!B:T,19,0))</f>
        <v>0</v>
      </c>
      <c r="J34" s="64" t="str">
        <f>IF(B34="","",VLOOKUP(AD34,Varsayımlar!$B:$Q,6,0))</f>
        <v>SADE</v>
      </c>
      <c r="K34" s="64">
        <v>2016</v>
      </c>
      <c r="L34" s="64"/>
      <c r="M34" s="64" t="str">
        <f>IFERROR(IF(B34="","",K34/VLOOKUP(AD34,#REF!,17,0)),"")</f>
        <v/>
      </c>
      <c r="N34" s="64"/>
      <c r="O34" s="64">
        <v>30</v>
      </c>
      <c r="P34" s="64">
        <f>IF(B34="","",VLOOKUP(AD34,Varsayımlar!$B:$Q,7,0)*K34)</f>
        <v>60480</v>
      </c>
      <c r="Q34" s="64">
        <f>IF(B34="","",VLOOKUP(AD34,Varsayımlar!$B:$Q,8,0))</f>
        <v>25</v>
      </c>
      <c r="R34" s="64" t="str">
        <f>IF(B34="","",VLOOKUP(AD34,Varsayımlar!$B:$Q,9,0))</f>
        <v>SOFT</v>
      </c>
      <c r="S34" s="64">
        <f>IF(B34="","",VLOOKUP(AD34,Varsayımlar!$B:$Q,10,0))</f>
        <v>4</v>
      </c>
      <c r="T34" s="64">
        <f>IF(B34="","",VLOOKUP(AD34,Varsayımlar!$B:$Q,11,0))</f>
        <v>30</v>
      </c>
      <c r="U34" s="64">
        <f>IF(B34="","",VLOOKUP(AD34,Varsayımlar!$B:$Q,12,0))</f>
        <v>260</v>
      </c>
      <c r="V34" s="64" t="str">
        <f>IF(B34="","",VLOOKUP(AD34,Varsayımlar!$B:$Q,13,0))</f>
        <v>YURTDIŞI</v>
      </c>
      <c r="W34" s="64">
        <f>IF(B34="","",VLOOKUP(AD34,Varsayımlar!$B:$Q,14,0))</f>
        <v>9</v>
      </c>
      <c r="X34" s="66">
        <v>46193</v>
      </c>
      <c r="Y34" s="66">
        <v>46466</v>
      </c>
      <c r="Z34" s="64" t="s">
        <v>605</v>
      </c>
      <c r="AA34" s="64" t="str">
        <f>IF(B34="","",VLOOKUP(AD34,Varsayımlar!$B:$Q,15,0))</f>
        <v>25CM TURUNCU KOLİ-SOL ÜST DİKDÖRTGENE ÜRETİM TARİHİ BASILACAK</v>
      </c>
      <c r="AB34" s="64" t="str">
        <f>IF(B34="","",VLOOKUP(AD34,Varsayımlar!$B:$Q,16,0))</f>
        <v>24-26 CM</v>
      </c>
      <c r="AC34" s="90" t="e">
        <f>IF(B34="","",VLOOKUP(#REF!,#REF!,18,0))</f>
        <v>#REF!</v>
      </c>
      <c r="AD34" s="90" t="str">
        <f t="shared" ref="AD34:AD40" si="3">IF(B34="","",CONCATENATE(B34,E34))</f>
        <v>MAGNİTMAGNİT MAVİ AMBALAJ 25 CM 260G</v>
      </c>
    </row>
    <row r="35" spans="1:33" ht="36" customHeight="1" x14ac:dyDescent="0.25">
      <c r="A35" s="9" t="s">
        <v>126</v>
      </c>
      <c r="B35" s="77" t="s">
        <v>17</v>
      </c>
      <c r="C35" s="76">
        <f>IF(B35="","",VLOOKUP(AD35,Varsayımlar!$B:$Q,3,0))</f>
        <v>8698829380698</v>
      </c>
      <c r="D35" s="76" t="s">
        <v>502</v>
      </c>
      <c r="E35" s="119" t="s">
        <v>37</v>
      </c>
      <c r="F35" s="77" t="s">
        <v>503</v>
      </c>
      <c r="G35" s="77" t="s">
        <v>504</v>
      </c>
      <c r="H35" s="77" t="str">
        <f>IF(B35="","",VLOOKUP(AD35,Varsayımlar!$B:$Q,5,0))</f>
        <v>TORTİLLAS 25 CM 4 PCS 260G</v>
      </c>
      <c r="I35" s="77">
        <f>IF(B35="","",VLOOKUP(AD35,Varsayımlar!B:T,19,0))</f>
        <v>0</v>
      </c>
      <c r="J35" s="77" t="str">
        <f>IF(B35="","",VLOOKUP(AD35,Varsayımlar!$B:$Q,6,0))</f>
        <v>SADE</v>
      </c>
      <c r="K35" s="77">
        <v>2016</v>
      </c>
      <c r="L35" s="77"/>
      <c r="M35" s="77">
        <f t="shared" ref="M35:M40" si="4">K35/84</f>
        <v>24</v>
      </c>
      <c r="N35" s="77"/>
      <c r="O35" s="77">
        <v>29</v>
      </c>
      <c r="P35" s="77">
        <f>IF(B35="","",VLOOKUP(AD35,Varsayımlar!$B:$Q,7,0)*K35)</f>
        <v>60480</v>
      </c>
      <c r="Q35" s="77">
        <f>IF(B35="","",VLOOKUP(AD35,Varsayımlar!$B:$Q,8,0))</f>
        <v>25</v>
      </c>
      <c r="R35" s="77" t="str">
        <f>IF(B35="","",VLOOKUP(AD35,Varsayımlar!$B:$Q,9,0))</f>
        <v>SOFT</v>
      </c>
      <c r="S35" s="77">
        <f>IF(B35="","",VLOOKUP(AD35,Varsayımlar!$B:$Q,10,0))</f>
        <v>4</v>
      </c>
      <c r="T35" s="77">
        <f>IF(B35="","",VLOOKUP(AD35,Varsayımlar!$B:$Q,11,0))</f>
        <v>30</v>
      </c>
      <c r="U35" s="77">
        <f>IF(B35="","",VLOOKUP(AD35,Varsayımlar!$B:$Q,12,0))</f>
        <v>260</v>
      </c>
      <c r="V35" s="77" t="str">
        <f>IF(B35="","",VLOOKUP(AD35,Varsayımlar!$B:$Q,13,0))</f>
        <v>YURTDIŞI</v>
      </c>
      <c r="W35" s="77">
        <f>IF(B35="","",VLOOKUP(AD35,Varsayımlar!$B:$Q,14,0))</f>
        <v>6</v>
      </c>
      <c r="X35" s="78">
        <v>46195</v>
      </c>
      <c r="Y35" s="78">
        <v>46378</v>
      </c>
      <c r="Z35" s="77">
        <v>26062225</v>
      </c>
      <c r="AA35" s="77" t="str">
        <f>IF(B35="","",VLOOKUP(AD35,Varsayımlar!$B:$Q,15,0))</f>
        <v>TRİTON -SKT ATILACAK</v>
      </c>
      <c r="AB35" s="77" t="str">
        <f>IF(B35="","",VLOOKUP(AD35,Varsayımlar!$B:$Q,16,0))</f>
        <v>24-26 CM</v>
      </c>
      <c r="AC35" s="64"/>
      <c r="AD35" s="61" t="str">
        <f t="shared" si="3"/>
        <v>LLC TRİTONMUTLUKAL WHEAT TORTILLA</v>
      </c>
    </row>
    <row r="36" spans="1:33" ht="36" customHeight="1" x14ac:dyDescent="0.25">
      <c r="A36" s="9" t="s">
        <v>127</v>
      </c>
      <c r="B36" s="77" t="s">
        <v>17</v>
      </c>
      <c r="C36" s="76">
        <f>IF(B36="","",VLOOKUP(AD36,Varsayımlar!$B:$Q,3,0))</f>
        <v>8698829380698</v>
      </c>
      <c r="D36" s="76" t="s">
        <v>502</v>
      </c>
      <c r="E36" s="119" t="s">
        <v>37</v>
      </c>
      <c r="F36" s="77" t="s">
        <v>503</v>
      </c>
      <c r="G36" s="77" t="s">
        <v>505</v>
      </c>
      <c r="H36" s="77" t="str">
        <f>IF(B36="","",VLOOKUP(AD36,Varsayımlar!$B:$Q,5,0))</f>
        <v>TORTİLLAS 25 CM 4 PCS 260G</v>
      </c>
      <c r="I36" s="77">
        <f>IF(B36="","",VLOOKUP(AD36,Varsayımlar!B:T,19,0))</f>
        <v>0</v>
      </c>
      <c r="J36" s="77" t="str">
        <f>IF(B36="","",VLOOKUP(AD36,Varsayımlar!$B:$Q,6,0))</f>
        <v>SADE</v>
      </c>
      <c r="K36" s="77">
        <v>420</v>
      </c>
      <c r="L36" s="77"/>
      <c r="M36" s="77">
        <f t="shared" si="4"/>
        <v>5</v>
      </c>
      <c r="N36" s="77"/>
      <c r="O36" s="77">
        <v>6</v>
      </c>
      <c r="P36" s="77">
        <f>IF(B36="","",VLOOKUP(AD36,Varsayımlar!$B:$Q,7,0)*K36)</f>
        <v>12600</v>
      </c>
      <c r="Q36" s="77">
        <f>IF(B36="","",VLOOKUP(AD36,Varsayımlar!$B:$Q,8,0))</f>
        <v>25</v>
      </c>
      <c r="R36" s="77" t="str">
        <f>IF(B36="","",VLOOKUP(AD36,Varsayımlar!$B:$Q,9,0))</f>
        <v>SOFT</v>
      </c>
      <c r="S36" s="77">
        <f>IF(B36="","",VLOOKUP(AD36,Varsayımlar!$B:$Q,10,0))</f>
        <v>4</v>
      </c>
      <c r="T36" s="77">
        <f>IF(B36="","",VLOOKUP(AD36,Varsayımlar!$B:$Q,11,0))</f>
        <v>30</v>
      </c>
      <c r="U36" s="77">
        <f>IF(B36="","",VLOOKUP(AD36,Varsayımlar!$B:$Q,12,0))</f>
        <v>260</v>
      </c>
      <c r="V36" s="77" t="str">
        <f>IF(B36="","",VLOOKUP(AD36,Varsayımlar!$B:$Q,13,0))</f>
        <v>YURTDIŞI</v>
      </c>
      <c r="W36" s="77">
        <f>IF(B36="","",VLOOKUP(AD36,Varsayımlar!$B:$Q,14,0))</f>
        <v>6</v>
      </c>
      <c r="X36" s="78">
        <v>46195</v>
      </c>
      <c r="Y36" s="78">
        <v>46378</v>
      </c>
      <c r="Z36" s="77">
        <v>26062225</v>
      </c>
      <c r="AA36" s="77" t="str">
        <f>IF(B36="","",VLOOKUP(AD36,Varsayımlar!$B:$Q,15,0))</f>
        <v>TRİTON -SKT ATILACAK</v>
      </c>
      <c r="AB36" s="77" t="str">
        <f>IF(B36="","",VLOOKUP(AD36,Varsayımlar!$B:$Q,16,0))</f>
        <v>24-26 CM</v>
      </c>
      <c r="AC36" s="64"/>
      <c r="AD36" s="61" t="str">
        <f t="shared" si="3"/>
        <v>LLC TRİTONMUTLUKAL WHEAT TORTILLA</v>
      </c>
    </row>
    <row r="37" spans="1:33" ht="36" customHeight="1" x14ac:dyDescent="0.25">
      <c r="A37" s="9" t="s">
        <v>128</v>
      </c>
      <c r="B37" s="67" t="s">
        <v>17</v>
      </c>
      <c r="C37" s="4">
        <f>IF(B37="","",VLOOKUP(AD37,Varsayımlar!$B:$Q,3,0))</f>
        <v>8698829380698</v>
      </c>
      <c r="D37" s="4" t="s">
        <v>513</v>
      </c>
      <c r="E37" s="105" t="s">
        <v>37</v>
      </c>
      <c r="F37" s="67" t="s">
        <v>514</v>
      </c>
      <c r="G37" s="67" t="s">
        <v>515</v>
      </c>
      <c r="H37" s="67" t="str">
        <f>IF(B37="","",VLOOKUP(AD37,Varsayımlar!$B:$Q,5,0))</f>
        <v>TORTİLLAS 25 CM 4 PCS 260G</v>
      </c>
      <c r="I37" s="67">
        <f>IF(B37="","",VLOOKUP(AD37,Varsayımlar!B:T,19,0))</f>
        <v>0</v>
      </c>
      <c r="J37" s="67" t="str">
        <f>IF(B37="","",VLOOKUP(AD37,Varsayımlar!$B:$Q,6,0))</f>
        <v>SADE</v>
      </c>
      <c r="K37" s="67">
        <v>1344</v>
      </c>
      <c r="L37" s="67"/>
      <c r="M37" s="67">
        <f t="shared" si="4"/>
        <v>16</v>
      </c>
      <c r="N37" s="67"/>
      <c r="O37" s="67">
        <v>20</v>
      </c>
      <c r="P37" s="67">
        <f>IF(B37="","",VLOOKUP(AD37,Varsayımlar!$B:$Q,7,0)*K37)</f>
        <v>40320</v>
      </c>
      <c r="Q37" s="67">
        <f>IF(B37="","",VLOOKUP(AD37,Varsayımlar!$B:$Q,8,0))</f>
        <v>25</v>
      </c>
      <c r="R37" s="67" t="str">
        <f>IF(B37="","",VLOOKUP(AD37,Varsayımlar!$B:$Q,9,0))</f>
        <v>SOFT</v>
      </c>
      <c r="S37" s="67">
        <f>IF(B37="","",VLOOKUP(AD37,Varsayımlar!$B:$Q,10,0))</f>
        <v>4</v>
      </c>
      <c r="T37" s="67">
        <f>IF(B37="","",VLOOKUP(AD37,Varsayımlar!$B:$Q,11,0))</f>
        <v>30</v>
      </c>
      <c r="U37" s="67">
        <f>IF(B37="","",VLOOKUP(AD37,Varsayımlar!$B:$Q,12,0))</f>
        <v>260</v>
      </c>
      <c r="V37" s="67" t="str">
        <f>IF(B37="","",VLOOKUP(AD37,Varsayımlar!$B:$Q,13,0))</f>
        <v>YURTDIŞI</v>
      </c>
      <c r="W37" s="67">
        <f>IF(B37="","",VLOOKUP(AD37,Varsayımlar!$B:$Q,14,0))</f>
        <v>6</v>
      </c>
      <c r="X37" s="68">
        <v>46198</v>
      </c>
      <c r="Y37" s="68">
        <v>46381</v>
      </c>
      <c r="Z37" s="67">
        <v>26062525</v>
      </c>
      <c r="AA37" s="67" t="str">
        <f>IF(B37="","",VLOOKUP(AD37,Varsayımlar!$B:$Q,15,0))</f>
        <v>TRİTON -SKT ATILACAK</v>
      </c>
      <c r="AB37" s="67" t="str">
        <f>IF(B37="","",VLOOKUP(AD37,Varsayımlar!$B:$Q,16,0))</f>
        <v>24-26 CM</v>
      </c>
      <c r="AC37" s="64"/>
      <c r="AD37" s="61" t="str">
        <f t="shared" si="3"/>
        <v>LLC TRİTONMUTLUKAL WHEAT TORTILLA</v>
      </c>
    </row>
    <row r="38" spans="1:33" ht="36" customHeight="1" x14ac:dyDescent="0.25">
      <c r="A38" s="9" t="s">
        <v>129</v>
      </c>
      <c r="B38" s="67" t="s">
        <v>17</v>
      </c>
      <c r="C38" s="4">
        <f>IF(B38="","",VLOOKUP(AD38,Varsayımlar!$B:$Q,3,0))</f>
        <v>8698829380698</v>
      </c>
      <c r="D38" s="4" t="s">
        <v>513</v>
      </c>
      <c r="E38" s="105" t="s">
        <v>37</v>
      </c>
      <c r="F38" s="67" t="s">
        <v>514</v>
      </c>
      <c r="G38" s="67" t="s">
        <v>516</v>
      </c>
      <c r="H38" s="67" t="str">
        <f>IF(B38="","",VLOOKUP(AD38,Varsayımlar!$B:$Q,5,0))</f>
        <v>TORTİLLAS 25 CM 4 PCS 260G</v>
      </c>
      <c r="I38" s="67">
        <f>IF(B38="","",VLOOKUP(AD38,Varsayımlar!B:T,19,0))</f>
        <v>0</v>
      </c>
      <c r="J38" s="67" t="str">
        <f>IF(B38="","",VLOOKUP(AD38,Varsayımlar!$B:$Q,6,0))</f>
        <v>SADE</v>
      </c>
      <c r="K38" s="67">
        <v>1092</v>
      </c>
      <c r="L38" s="67"/>
      <c r="M38" s="67">
        <f t="shared" si="4"/>
        <v>13</v>
      </c>
      <c r="N38" s="67"/>
      <c r="O38" s="67">
        <v>16</v>
      </c>
      <c r="P38" s="67">
        <f>IF(B38="","",VLOOKUP(AD38,Varsayımlar!$B:$Q,7,0)*K38)</f>
        <v>32760</v>
      </c>
      <c r="Q38" s="67">
        <f>IF(B38="","",VLOOKUP(AD38,Varsayımlar!$B:$Q,8,0))</f>
        <v>25</v>
      </c>
      <c r="R38" s="67" t="str">
        <f>IF(B38="","",VLOOKUP(AD38,Varsayımlar!$B:$Q,9,0))</f>
        <v>SOFT</v>
      </c>
      <c r="S38" s="67">
        <f>IF(B38="","",VLOOKUP(AD38,Varsayımlar!$B:$Q,10,0))</f>
        <v>4</v>
      </c>
      <c r="T38" s="67">
        <f>IF(B38="","",VLOOKUP(AD38,Varsayımlar!$B:$Q,11,0))</f>
        <v>30</v>
      </c>
      <c r="U38" s="67">
        <f>IF(B38="","",VLOOKUP(AD38,Varsayımlar!$B:$Q,12,0))</f>
        <v>260</v>
      </c>
      <c r="V38" s="67" t="str">
        <f>IF(B38="","",VLOOKUP(AD38,Varsayımlar!$B:$Q,13,0))</f>
        <v>YURTDIŞI</v>
      </c>
      <c r="W38" s="67">
        <f>IF(B38="","",VLOOKUP(AD38,Varsayımlar!$B:$Q,14,0))</f>
        <v>6</v>
      </c>
      <c r="X38" s="68">
        <v>46198</v>
      </c>
      <c r="Y38" s="68">
        <v>46381</v>
      </c>
      <c r="Z38" s="67">
        <v>26062525</v>
      </c>
      <c r="AA38" s="67" t="str">
        <f>IF(B38="","",VLOOKUP(AD38,Varsayımlar!$B:$Q,15,0))</f>
        <v>TRİTON -SKT ATILACAK</v>
      </c>
      <c r="AB38" s="67" t="str">
        <f>IF(B38="","",VLOOKUP(AD38,Varsayımlar!$B:$Q,16,0))</f>
        <v>24-26 CM</v>
      </c>
      <c r="AC38" s="64"/>
      <c r="AD38" s="61" t="str">
        <f t="shared" si="3"/>
        <v>LLC TRİTONMUTLUKAL WHEAT TORTILLA</v>
      </c>
    </row>
    <row r="39" spans="1:33" ht="36" customHeight="1" x14ac:dyDescent="0.25">
      <c r="A39" s="9" t="s">
        <v>130</v>
      </c>
      <c r="B39" s="62" t="s">
        <v>17</v>
      </c>
      <c r="C39" s="33">
        <f>IF(B39="","",VLOOKUP(AD39,Varsayımlar!$B:$Q,3,0))</f>
        <v>8698829380698</v>
      </c>
      <c r="D39" s="33" t="s">
        <v>526</v>
      </c>
      <c r="E39" s="102" t="s">
        <v>37</v>
      </c>
      <c r="F39" s="62" t="s">
        <v>527</v>
      </c>
      <c r="G39" s="62" t="s">
        <v>528</v>
      </c>
      <c r="H39" s="62" t="str">
        <f>IF(B39="","",VLOOKUP(AD39,Varsayımlar!$B:$Q,5,0))</f>
        <v>TORTİLLAS 25 CM 4 PCS 260G</v>
      </c>
      <c r="I39" s="62">
        <f>IF(B39="","",VLOOKUP(AD39,Varsayımlar!B:T,19,0))</f>
        <v>0</v>
      </c>
      <c r="J39" s="62" t="str">
        <f>IF(B39="","",VLOOKUP(AD39,Varsayımlar!$B:$Q,6,0))</f>
        <v>SADE</v>
      </c>
      <c r="K39" s="62">
        <v>2016</v>
      </c>
      <c r="L39" s="62"/>
      <c r="M39" s="62">
        <f t="shared" si="4"/>
        <v>24</v>
      </c>
      <c r="N39" s="62"/>
      <c r="O39" s="62">
        <v>29</v>
      </c>
      <c r="P39" s="62">
        <f>IF(B39="","",VLOOKUP(AD39,Varsayımlar!$B:$Q,7,0)*K39)</f>
        <v>60480</v>
      </c>
      <c r="Q39" s="62">
        <f>IF(B39="","",VLOOKUP(AD39,Varsayımlar!$B:$Q,8,0))</f>
        <v>25</v>
      </c>
      <c r="R39" s="62" t="str">
        <f>IF(B39="","",VLOOKUP(AD39,Varsayımlar!$B:$Q,9,0))</f>
        <v>SOFT</v>
      </c>
      <c r="S39" s="62">
        <f>IF(B39="","",VLOOKUP(AD39,Varsayımlar!$B:$Q,10,0))</f>
        <v>4</v>
      </c>
      <c r="T39" s="62">
        <f>IF(B39="","",VLOOKUP(AD39,Varsayımlar!$B:$Q,11,0))</f>
        <v>30</v>
      </c>
      <c r="U39" s="62">
        <f>IF(B39="","",VLOOKUP(AD39,Varsayımlar!$B:$Q,12,0))</f>
        <v>260</v>
      </c>
      <c r="V39" s="62" t="str">
        <f>IF(B39="","",VLOOKUP(AD39,Varsayımlar!$B:$Q,13,0))</f>
        <v>YURTDIŞI</v>
      </c>
      <c r="W39" s="62">
        <f>IF(B39="","",VLOOKUP(AD39,Varsayımlar!$B:$Q,14,0))</f>
        <v>6</v>
      </c>
      <c r="X39" s="63">
        <v>46202</v>
      </c>
      <c r="Y39" s="63">
        <v>46385</v>
      </c>
      <c r="Z39" s="62">
        <v>26062925</v>
      </c>
      <c r="AA39" s="62" t="str">
        <f>IF(B39="","",VLOOKUP(AD39,Varsayımlar!$B:$Q,15,0))</f>
        <v>TRİTON -SKT ATILACAK</v>
      </c>
      <c r="AB39" s="62" t="str">
        <f>IF(B39="","",VLOOKUP(AD39,Varsayımlar!$B:$Q,16,0))</f>
        <v>24-26 CM</v>
      </c>
      <c r="AC39" s="64"/>
      <c r="AD39" s="61" t="str">
        <f t="shared" si="3"/>
        <v>LLC TRİTONMUTLUKAL WHEAT TORTILLA</v>
      </c>
    </row>
    <row r="40" spans="1:33" ht="36" customHeight="1" x14ac:dyDescent="0.25">
      <c r="A40" s="9" t="s">
        <v>131</v>
      </c>
      <c r="B40" s="62" t="s">
        <v>17</v>
      </c>
      <c r="C40" s="33">
        <f>IF(B40="","",VLOOKUP(AD40,Varsayımlar!$B:$Q,3,0))</f>
        <v>8698829380698</v>
      </c>
      <c r="D40" s="33" t="s">
        <v>526</v>
      </c>
      <c r="E40" s="102" t="s">
        <v>37</v>
      </c>
      <c r="F40" s="62" t="s">
        <v>527</v>
      </c>
      <c r="G40" s="62" t="s">
        <v>529</v>
      </c>
      <c r="H40" s="62" t="str">
        <f>IF(B40="","",VLOOKUP(AD40,Varsayımlar!$B:$Q,5,0))</f>
        <v>TORTİLLAS 25 CM 4 PCS 260G</v>
      </c>
      <c r="I40" s="62">
        <f>IF(B40="","",VLOOKUP(AD40,Varsayımlar!B:T,19,0))</f>
        <v>0</v>
      </c>
      <c r="J40" s="62" t="str">
        <f>IF(B40="","",VLOOKUP(AD40,Varsayımlar!$B:$Q,6,0))</f>
        <v>SADE</v>
      </c>
      <c r="K40" s="62">
        <v>420</v>
      </c>
      <c r="L40" s="62"/>
      <c r="M40" s="62">
        <f t="shared" si="4"/>
        <v>5</v>
      </c>
      <c r="N40" s="62"/>
      <c r="O40" s="62">
        <v>6</v>
      </c>
      <c r="P40" s="62">
        <f>IF(B40="","",VLOOKUP(AD40,Varsayımlar!$B:$Q,7,0)*K40)</f>
        <v>12600</v>
      </c>
      <c r="Q40" s="62">
        <f>IF(B40="","",VLOOKUP(AD40,Varsayımlar!$B:$Q,8,0))</f>
        <v>25</v>
      </c>
      <c r="R40" s="62" t="str">
        <f>IF(B40="","",VLOOKUP(AD40,Varsayımlar!$B:$Q,9,0))</f>
        <v>SOFT</v>
      </c>
      <c r="S40" s="62">
        <f>IF(B40="","",VLOOKUP(AD40,Varsayımlar!$B:$Q,10,0))</f>
        <v>4</v>
      </c>
      <c r="T40" s="62">
        <f>IF(B40="","",VLOOKUP(AD40,Varsayımlar!$B:$Q,11,0))</f>
        <v>30</v>
      </c>
      <c r="U40" s="62">
        <f>IF(B40="","",VLOOKUP(AD40,Varsayımlar!$B:$Q,12,0))</f>
        <v>260</v>
      </c>
      <c r="V40" s="62" t="str">
        <f>IF(B40="","",VLOOKUP(AD40,Varsayımlar!$B:$Q,13,0))</f>
        <v>YURTDIŞI</v>
      </c>
      <c r="W40" s="62">
        <f>IF(B40="","",VLOOKUP(AD40,Varsayımlar!$B:$Q,14,0))</f>
        <v>6</v>
      </c>
      <c r="X40" s="63">
        <v>46202</v>
      </c>
      <c r="Y40" s="63">
        <v>46385</v>
      </c>
      <c r="Z40" s="62">
        <v>26062925</v>
      </c>
      <c r="AA40" s="62" t="str">
        <f>IF(B40="","",VLOOKUP(AD40,Varsayımlar!$B:$Q,15,0))</f>
        <v>TRİTON -SKT ATILACAK</v>
      </c>
      <c r="AB40" s="62" t="str">
        <f>IF(B40="","",VLOOKUP(AD40,Varsayımlar!$B:$Q,16,0))</f>
        <v>24-26 CM</v>
      </c>
      <c r="AC40" s="64"/>
      <c r="AD40" s="61" t="str">
        <f t="shared" si="3"/>
        <v>LLC TRİTONMUTLUKAL WHEAT TORTILLA</v>
      </c>
    </row>
    <row r="41" spans="1:33" x14ac:dyDescent="0.25">
      <c r="A41" s="9" t="s">
        <v>132</v>
      </c>
      <c r="B41" s="70"/>
      <c r="C41" s="71" t="str">
        <f>IF(B41="","",VLOOKUP(AD41,Varsayımlar!$B:$Q,3,0))</f>
        <v/>
      </c>
      <c r="D41" s="71"/>
      <c r="E41" s="71"/>
      <c r="F41" s="70"/>
      <c r="G41" s="70"/>
      <c r="H41" s="70" t="str">
        <f>IF(B41="","",VLOOKUP(AD41,Varsayımlar!$B:$Q,5,0))</f>
        <v/>
      </c>
      <c r="I41" s="70"/>
      <c r="J41" s="70" t="str">
        <f>IF(B41="","",VLOOKUP(AD41,Varsayımlar!$B:$Q,6,0))</f>
        <v/>
      </c>
      <c r="K41" s="70"/>
      <c r="L41" s="70"/>
      <c r="M41" s="70" t="str">
        <f>IFERROR(IF(B41="","",K41/VLOOKUP(AD41,Varsayımlar!B:R,17,0)),"")</f>
        <v/>
      </c>
      <c r="N41" s="70"/>
      <c r="O41" s="70"/>
      <c r="P41" s="70" t="str">
        <f>IF(B41="","",VLOOKUP(AD41,Varsayımlar!$B:$Q,7,0)*K41)</f>
        <v/>
      </c>
      <c r="Q41" s="70" t="str">
        <f>IF(B41="","",VLOOKUP(AD41,Varsayımlar!$B:$Q,8,0))</f>
        <v/>
      </c>
      <c r="R41" s="70" t="str">
        <f>IF(B41="","",VLOOKUP(AD41,Varsayımlar!$B:$Q,9,0))</f>
        <v/>
      </c>
      <c r="S41" s="70" t="str">
        <f>IF(B41="","",VLOOKUP(AD41,Varsayımlar!$B:$Q,10,0))</f>
        <v/>
      </c>
      <c r="T41" s="70" t="str">
        <f>IF(B41="","",VLOOKUP(AD41,Varsayımlar!$B:$Q,11,0))</f>
        <v/>
      </c>
      <c r="U41" s="70" t="str">
        <f>IF(B41="","",VLOOKUP(AD41,Varsayımlar!$B:$Q,12,0))</f>
        <v/>
      </c>
      <c r="V41" s="70" t="str">
        <f>IF(B41="","",VLOOKUP(AD41,Varsayımlar!$B:$Q,13,0))</f>
        <v/>
      </c>
      <c r="W41" s="70" t="str">
        <f>IF(B41="","",VLOOKUP(AD41,Varsayımlar!$B:$Q,14,0))</f>
        <v/>
      </c>
      <c r="X41" s="70"/>
      <c r="Y41" s="70"/>
      <c r="Z41" s="70"/>
      <c r="AA41" s="70" t="str">
        <f>IF(B41="","",VLOOKUP(AD41,Varsayımlar!$B:$Q,15,0))</f>
        <v/>
      </c>
      <c r="AB41" s="70" t="str">
        <f>IF(B41="","",VLOOKUP(AD41,Varsayımlar!$B:$Q,16,0))</f>
        <v/>
      </c>
      <c r="AC41" s="70" t="str">
        <f>IF(B41="","",VLOOKUP(Sayfa2!AD32,Varsayımlar!B:S,18,0))</f>
        <v/>
      </c>
      <c r="AD41" s="61"/>
    </row>
    <row r="42" spans="1:33" x14ac:dyDescent="0.25">
      <c r="A42" s="9" t="s">
        <v>133</v>
      </c>
      <c r="B42" s="70"/>
      <c r="C42" s="71" t="str">
        <f>IF(B42="","",VLOOKUP(AD42,Varsayımlar!$B:$Q,3,0))</f>
        <v/>
      </c>
      <c r="D42" s="71"/>
      <c r="E42" s="71"/>
      <c r="F42" s="70"/>
      <c r="G42" s="70"/>
      <c r="H42" s="70" t="str">
        <f>IF(B42="","",VLOOKUP(AD42,Varsayımlar!$B:$Q,5,0))</f>
        <v/>
      </c>
      <c r="I42" s="70"/>
      <c r="J42" s="70" t="str">
        <f>IF(B42="","",VLOOKUP(AD42,Varsayımlar!$B:$Q,6,0))</f>
        <v/>
      </c>
      <c r="K42" s="70"/>
      <c r="L42" s="70"/>
      <c r="M42" s="70" t="str">
        <f>IFERROR(IF(B42="","",K42/VLOOKUP(AD42,Varsayımlar!B:R,17,0)),"")</f>
        <v/>
      </c>
      <c r="N42" s="70"/>
      <c r="O42" s="70"/>
      <c r="P42" s="70" t="str">
        <f>IF(B42="","",VLOOKUP(AD42,Varsayımlar!$B:$Q,7,0)*K42)</f>
        <v/>
      </c>
      <c r="Q42" s="70" t="str">
        <f>IF(B42="","",VLOOKUP(AD42,Varsayımlar!$B:$Q,8,0))</f>
        <v/>
      </c>
      <c r="R42" s="70" t="str">
        <f>IF(B42="","",VLOOKUP(AD42,Varsayımlar!$B:$Q,9,0))</f>
        <v/>
      </c>
      <c r="S42" s="70" t="str">
        <f>IF(B42="","",VLOOKUP(AD42,Varsayımlar!$B:$Q,10,0))</f>
        <v/>
      </c>
      <c r="T42" s="70" t="str">
        <f>IF(B42="","",VLOOKUP(AD42,Varsayımlar!$B:$Q,11,0))</f>
        <v/>
      </c>
      <c r="U42" s="70" t="str">
        <f>IF(B42="","",VLOOKUP(AD42,Varsayımlar!$B:$Q,12,0))</f>
        <v/>
      </c>
      <c r="V42" s="70" t="str">
        <f>IF(B42="","",VLOOKUP(AD42,Varsayımlar!$B:$Q,13,0))</f>
        <v/>
      </c>
      <c r="W42" s="70" t="str">
        <f>IF(B42="","",VLOOKUP(AD42,Varsayımlar!$B:$Q,14,0))</f>
        <v/>
      </c>
      <c r="X42" s="70"/>
      <c r="Y42" s="70"/>
      <c r="Z42" s="70"/>
      <c r="AA42" s="70" t="str">
        <f>IF(B42="","",VLOOKUP(AD42,Varsayımlar!$B:$Q,15,0))</f>
        <v/>
      </c>
      <c r="AB42" s="70" t="str">
        <f>IF(B42="","",VLOOKUP(AD42,Varsayımlar!$B:$Q,16,0))</f>
        <v/>
      </c>
      <c r="AC42" s="70" t="str">
        <f>IF(B42="","",VLOOKUP(Sayfa2!AD33,Varsayımlar!B:S,18,0))</f>
        <v/>
      </c>
      <c r="AD42" s="61"/>
    </row>
    <row r="43" spans="1:33" x14ac:dyDescent="0.25">
      <c r="C43" s="80" t="str">
        <f>IF(B43="","",VLOOKUP(AD43,Varsayımlar!$B:$Q,3,0))</f>
        <v/>
      </c>
      <c r="H43" s="8" t="str">
        <f>IF(B43="","",VLOOKUP(AD43,Varsayımlar!$B:$Q,5,0))</f>
        <v/>
      </c>
      <c r="J43" s="8" t="str">
        <f>IF(B43="","",VLOOKUP(AD43,Varsayımlar!$B:$Q,6,0))</f>
        <v/>
      </c>
      <c r="P43" s="8" t="str">
        <f>IF(B43="","",VLOOKUP(AD43,Varsayımlar!$B:$Q,7,0)*K43)</f>
        <v/>
      </c>
      <c r="Q43" s="8" t="str">
        <f>IF(B43="","",VLOOKUP(AD43,Varsayımlar!$B:$Q,8,0))</f>
        <v/>
      </c>
      <c r="R43" s="8" t="str">
        <f>IF(B43="","",VLOOKUP(AD43,Varsayımlar!$B:$Q,9,0))</f>
        <v/>
      </c>
      <c r="S43" s="8" t="str">
        <f>IF(B43="","",VLOOKUP(AD43,Varsayımlar!$B:$Q,10,0))</f>
        <v/>
      </c>
      <c r="T43" s="8" t="str">
        <f>IF(B43="","",VLOOKUP(AD43,Varsayımlar!$B:$Q,11,0))</f>
        <v/>
      </c>
      <c r="U43" s="8" t="str">
        <f>IF(B43="","",VLOOKUP(AD43,Varsayımlar!$B:$Q,12,0))</f>
        <v/>
      </c>
      <c r="V43" s="8" t="str">
        <f>IF(B43="","",VLOOKUP(AD43,Varsayımlar!$B:$Q,13,0))</f>
        <v/>
      </c>
      <c r="W43" s="8" t="str">
        <f>IF(B43="","",VLOOKUP(AD43,Varsayımlar!$B:$Q,14,0))</f>
        <v/>
      </c>
      <c r="AA43" s="8" t="str">
        <f>IF(B43="","",VLOOKUP(AD43,Varsayımlar!$B:$Q,15,0))</f>
        <v/>
      </c>
      <c r="AB43" s="8" t="str">
        <f>IF(B43="","",VLOOKUP(AD43,Varsayımlar!$B:$Q,16,0))</f>
        <v/>
      </c>
      <c r="AD43" s="8" t="str">
        <f>IF(B43="","",CONCATENATE(B43,E43))</f>
        <v/>
      </c>
    </row>
    <row r="44" spans="1:33" ht="31.5" x14ac:dyDescent="0.25">
      <c r="A44" s="198" t="s">
        <v>120</v>
      </c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55"/>
    </row>
    <row r="45" spans="1:33" ht="63" x14ac:dyDescent="0.25">
      <c r="A45" s="9" t="s">
        <v>0</v>
      </c>
      <c r="B45" s="9" t="s">
        <v>1</v>
      </c>
      <c r="C45" s="10" t="s">
        <v>36</v>
      </c>
      <c r="D45" s="10" t="s">
        <v>177</v>
      </c>
      <c r="E45" s="10" t="s">
        <v>42</v>
      </c>
      <c r="F45" s="9" t="s">
        <v>43</v>
      </c>
      <c r="G45" s="9" t="s">
        <v>13</v>
      </c>
      <c r="H45" s="9" t="s">
        <v>2</v>
      </c>
      <c r="I45" s="9" t="s">
        <v>83</v>
      </c>
      <c r="J45" s="9" t="s">
        <v>3</v>
      </c>
      <c r="K45" s="9" t="s">
        <v>21</v>
      </c>
      <c r="L45" s="9" t="s">
        <v>141</v>
      </c>
      <c r="M45" s="9" t="s">
        <v>20</v>
      </c>
      <c r="N45" s="9" t="s">
        <v>243</v>
      </c>
      <c r="O45" s="9" t="s">
        <v>176</v>
      </c>
      <c r="P45" s="9" t="s">
        <v>16</v>
      </c>
      <c r="Q45" s="9" t="s">
        <v>4</v>
      </c>
      <c r="R45" s="9" t="s">
        <v>5</v>
      </c>
      <c r="S45" s="9" t="s">
        <v>6</v>
      </c>
      <c r="T45" s="9" t="s">
        <v>33</v>
      </c>
      <c r="U45" s="9" t="s">
        <v>7</v>
      </c>
      <c r="V45" s="9" t="s">
        <v>8</v>
      </c>
      <c r="W45" s="9" t="s">
        <v>9</v>
      </c>
      <c r="X45" s="9" t="s">
        <v>10</v>
      </c>
      <c r="Y45" s="9" t="s">
        <v>11</v>
      </c>
      <c r="Z45" s="9" t="s">
        <v>12</v>
      </c>
      <c r="AA45" s="9" t="s">
        <v>14</v>
      </c>
      <c r="AB45" s="9" t="s">
        <v>15</v>
      </c>
      <c r="AC45" s="9" t="s">
        <v>305</v>
      </c>
      <c r="AD45" s="8" t="s">
        <v>50</v>
      </c>
    </row>
    <row r="46" spans="1:33" ht="47.25" x14ac:dyDescent="0.25">
      <c r="A46" s="9" t="s">
        <v>29</v>
      </c>
      <c r="B46" s="88" t="s">
        <v>271</v>
      </c>
      <c r="C46" s="89">
        <f>IF(B46="","",VLOOKUP(AD46,Varsayımlar!$B:$Q,3,0))</f>
        <v>8698829380698</v>
      </c>
      <c r="D46" s="89"/>
      <c r="E46" s="85" t="s">
        <v>542</v>
      </c>
      <c r="F46" s="9"/>
      <c r="G46" s="9" t="s">
        <v>530</v>
      </c>
      <c r="H46" s="90" t="str">
        <f>IF(B46="","",VLOOKUP(AD46,Varsayımlar!$B:$Q,5,0))</f>
        <v>Durum 3 lü paket sade 1620g (İç-Dış Ambalaj)</v>
      </c>
      <c r="I46" s="90">
        <f>IF(B46="","",VLOOKUP(AD46,Varsayımlar!B:T,19,0))</f>
        <v>0</v>
      </c>
      <c r="J46" s="90" t="str">
        <f>IF(B46="","",VLOOKUP(AD46,Varsayımlar!$B:$Q,6,0))</f>
        <v>SADE</v>
      </c>
      <c r="K46" s="9">
        <v>960</v>
      </c>
      <c r="L46" s="9"/>
      <c r="M46" s="9" t="str">
        <f>IFERROR(IF(B46="","",K46/VLOOKUP(AD46,Varsayımlar!B:R,17,0)),"")</f>
        <v/>
      </c>
      <c r="N46" s="9"/>
      <c r="O46" s="9">
        <v>14</v>
      </c>
      <c r="P46" s="90">
        <f>IF(B46="","",VLOOKUP(AD46,Varsayımlar!$B:$Q,7,0)*K46)</f>
        <v>3840</v>
      </c>
      <c r="Q46" s="90">
        <f>IF(B46="","",VLOOKUP(AD46,Varsayımlar!$B:$Q,8,0))</f>
        <v>20</v>
      </c>
      <c r="R46" s="90" t="str">
        <f>IF(B46="","",VLOOKUP(AD46,Varsayımlar!$B:$Q,9,0))</f>
        <v>Irak Soft</v>
      </c>
      <c r="S46" s="90">
        <f>IF(B46="","",VLOOKUP(AD46,Varsayımlar!$B:$Q,10,0))</f>
        <v>36</v>
      </c>
      <c r="T46" s="90">
        <f>IF(B46="","",VLOOKUP(AD46,Varsayımlar!$B:$Q,11,0))</f>
        <v>4</v>
      </c>
      <c r="U46" s="90">
        <f>IF(B46="","",VLOOKUP(AD46,Varsayımlar!$B:$Q,12,0))</f>
        <v>1620</v>
      </c>
      <c r="V46" s="90" t="str">
        <f>IF(B46="","",VLOOKUP(AD46,Varsayımlar!$B:$Q,13,0))</f>
        <v>Yurtdışı</v>
      </c>
      <c r="W46" s="90">
        <f>IF(B46="","",VLOOKUP(AD46,Varsayımlar!$B:$Q,14,0))</f>
        <v>0</v>
      </c>
      <c r="X46" s="9"/>
      <c r="Y46" s="9" t="s">
        <v>625</v>
      </c>
      <c r="Z46" s="9" t="s">
        <v>627</v>
      </c>
      <c r="AA46" s="90" t="str">
        <f>IF(B46="","",VLOOKUP(AD46,Varsayımlar!$B:$Q,15,0))</f>
        <v>Lacivert 20cm Koli-İbranice Sade Etiketli</v>
      </c>
      <c r="AB46" s="90" t="str">
        <f>IF(B46="","",VLOOKUP(AD46,Varsayımlar!$B:$Q,16,0))</f>
        <v>19-21 cm</v>
      </c>
      <c r="AC46" s="90">
        <f>IF(B46="","",VLOOKUP(Sayfa2!AD100,Varsayımlar!B:S,18,0))</f>
        <v>0</v>
      </c>
      <c r="AD46" s="90" t="str">
        <f>IF(B46="","",CONCATENATE(B46,E46))</f>
        <v>EyalDurum 3 lü paket sade 1620g</v>
      </c>
      <c r="AF46" s="8" t="s">
        <v>649</v>
      </c>
    </row>
    <row r="47" spans="1:33" ht="40.5" customHeight="1" x14ac:dyDescent="0.25">
      <c r="A47" s="9" t="s">
        <v>122</v>
      </c>
      <c r="B47" s="88" t="s">
        <v>271</v>
      </c>
      <c r="C47" s="89">
        <f>IF(B47="","",VLOOKUP(AD47,Varsayımlar!$B:$Q,3,0))</f>
        <v>8698829380698</v>
      </c>
      <c r="D47" s="89"/>
      <c r="E47" s="85" t="s">
        <v>544</v>
      </c>
      <c r="F47" s="9"/>
      <c r="G47" s="9" t="s">
        <v>530</v>
      </c>
      <c r="H47" s="90" t="str">
        <f>IF(B47="","",VLOOKUP(AD47,Varsayımlar!$B:$Q,5,0))</f>
        <v>Durum 3 lü paket TB 1620g (İç-Dış Ambalaj)</v>
      </c>
      <c r="I47" s="90">
        <f>IF(B47="","",VLOOKUP(AD47,Varsayımlar!B:T,19,0))</f>
        <v>0</v>
      </c>
      <c r="J47" s="90" t="str">
        <f>IF(B47="","",VLOOKUP(AD47,Varsayımlar!$B:$Q,6,0))</f>
        <v>Tam Buğdaylı</v>
      </c>
      <c r="K47" s="9">
        <v>720</v>
      </c>
      <c r="L47" s="9"/>
      <c r="M47" s="9" t="str">
        <f>IFERROR(IF(B47="","",K47/VLOOKUP(AD47,Varsayımlar!B:R,17,0)),"")</f>
        <v/>
      </c>
      <c r="N47" s="9"/>
      <c r="O47" s="9">
        <v>9</v>
      </c>
      <c r="P47" s="90">
        <f>IF(B47="","",VLOOKUP(AD47,Varsayımlar!$B:$Q,7,0)*K47)</f>
        <v>2880</v>
      </c>
      <c r="Q47" s="90">
        <f>IF(B47="","",VLOOKUP(AD47,Varsayımlar!$B:$Q,8,0))</f>
        <v>20</v>
      </c>
      <c r="R47" s="90" t="str">
        <f>IF(B47="","",VLOOKUP(AD47,Varsayımlar!$B:$Q,9,0))</f>
        <v>Irak Soft</v>
      </c>
      <c r="S47" s="90">
        <f>IF(B47="","",VLOOKUP(AD47,Varsayımlar!$B:$Q,10,0))</f>
        <v>36</v>
      </c>
      <c r="T47" s="90">
        <f>IF(B47="","",VLOOKUP(AD47,Varsayımlar!$B:$Q,11,0))</f>
        <v>4</v>
      </c>
      <c r="U47" s="90">
        <f>IF(B47="","",VLOOKUP(AD47,Varsayımlar!$B:$Q,12,0))</f>
        <v>1620</v>
      </c>
      <c r="V47" s="90" t="str">
        <f>IF(B47="","",VLOOKUP(AD47,Varsayımlar!$B:$Q,13,0))</f>
        <v>Yurtdışı</v>
      </c>
      <c r="W47" s="90">
        <f>IF(B47="","",VLOOKUP(AD47,Varsayımlar!$B:$Q,14,0))</f>
        <v>0</v>
      </c>
      <c r="X47" s="9"/>
      <c r="Y47" s="9" t="s">
        <v>625</v>
      </c>
      <c r="Z47" s="9" t="s">
        <v>627</v>
      </c>
      <c r="AA47" s="90" t="str">
        <f>IF(B47="","",VLOOKUP(AD47,Varsayımlar!$B:$Q,15,0))</f>
        <v>Lacivert 20cm Koli-İbranice TB Etiketli</v>
      </c>
      <c r="AB47" s="90" t="str">
        <f>IF(B47="","",VLOOKUP(AD47,Varsayımlar!$B:$Q,16,0))</f>
        <v>19-21 cm</v>
      </c>
      <c r="AC47" s="90">
        <f>IF(B47="","",VLOOKUP(Sayfa2!AD101,Varsayımlar!B:S,18,0))</f>
        <v>0</v>
      </c>
      <c r="AD47" s="90" t="str">
        <f t="shared" ref="AD47:AD108" si="5">IF(B47="","",CONCATENATE(B47,E47))</f>
        <v>EyalDurum 3 lü paket TB 1620g</v>
      </c>
    </row>
    <row r="48" spans="1:33" ht="78.75" x14ac:dyDescent="0.25">
      <c r="A48" s="9" t="s">
        <v>123</v>
      </c>
      <c r="B48" s="77" t="s">
        <v>31</v>
      </c>
      <c r="C48" s="76">
        <f>IF(B48="","",VLOOKUP(AD48,Varsayımlar!$B:$Q,3,0))</f>
        <v>8698829380698</v>
      </c>
      <c r="D48" s="76"/>
      <c r="E48" s="75" t="s">
        <v>246</v>
      </c>
      <c r="F48" s="77">
        <v>47</v>
      </c>
      <c r="G48" s="77" t="s">
        <v>253</v>
      </c>
      <c r="H48" s="77" t="str">
        <f>IF(B48="","",VLOOKUP(AD48,Varsayımlar!$B:$Q,5,0))</f>
        <v>Hanami Peynirli 20cm (050)</v>
      </c>
      <c r="I48" s="77" t="str">
        <f>IF(B48="","",VLOOKUP(AD48,Varsayımlar!B:T,19,0))</f>
        <v>Ambalaj kaç aylık kontrol?</v>
      </c>
      <c r="J48" s="77" t="str">
        <f>IF(B48="","",VLOOKUP(AD48,Varsayımlar!$B:$Q,6,0))</f>
        <v>PEYNİRLİ</v>
      </c>
      <c r="K48" s="77">
        <v>1120</v>
      </c>
      <c r="L48" s="77">
        <v>1048</v>
      </c>
      <c r="M48" s="77">
        <f>IFERROR(IF(B48="","",K48/VLOOKUP(AD48,Varsayımlar!B:R,17,0)),"")</f>
        <v>8</v>
      </c>
      <c r="N48" s="77"/>
      <c r="O48" s="77">
        <v>1</v>
      </c>
      <c r="P48" s="77">
        <f>IF(B48="","",VLOOKUP(AD48,Varsayımlar!$B:$Q,7,0)*K48)</f>
        <v>33600</v>
      </c>
      <c r="Q48" s="77">
        <f>IF(B48="","",VLOOKUP(AD48,Varsayımlar!$B:$Q,8,0))</f>
        <v>20</v>
      </c>
      <c r="R48" s="77" t="str">
        <f>IF(B48="","",VLOOKUP(AD48,Varsayımlar!$B:$Q,9,0))</f>
        <v>Irak Soft-AT</v>
      </c>
      <c r="S48" s="77">
        <f>IF(B48="","",VLOOKUP(AD48,Varsayımlar!$B:$Q,10,0))</f>
        <v>4</v>
      </c>
      <c r="T48" s="77">
        <f>IF(B48="","",VLOOKUP(AD48,Varsayımlar!$B:$Q,11,0))</f>
        <v>30</v>
      </c>
      <c r="U48" s="77">
        <f>IF(B48="","",VLOOKUP(AD48,Varsayımlar!$B:$Q,12,0))</f>
        <v>166</v>
      </c>
      <c r="V48" s="77" t="str">
        <f>IF(B48="","",VLOOKUP(AD48,Varsayımlar!$B:$Q,13,0))</f>
        <v>YURTDIŞI</v>
      </c>
      <c r="W48" s="77">
        <f>IF(B48="","",VLOOKUP(AD48,Varsayımlar!$B:$Q,14,0))</f>
        <v>9</v>
      </c>
      <c r="X48" s="78">
        <v>46188</v>
      </c>
      <c r="Y48" s="78">
        <v>46461</v>
      </c>
      <c r="Z48" s="77" t="s">
        <v>250</v>
      </c>
      <c r="AA48" s="77" t="str">
        <f>IF(B48="","",VLOOKUP(AD48,Varsayımlar!$B:$Q,15,0))</f>
        <v>HANAMİ SARI KOLİ-ÜRETİM TARİHİ BASILACAK</v>
      </c>
      <c r="AB48" s="77" t="str">
        <f>IF(B48="","",VLOOKUP(AD48,Varsayımlar!$B:$Q,16,0))</f>
        <v>19-21 CM</v>
      </c>
      <c r="AC48" s="9">
        <f>IF(B48="","",VLOOKUP(Sayfa2!AD59,Varsayımlar!B:S,18,0))</f>
        <v>0</v>
      </c>
      <c r="AD48" s="9" t="str">
        <f>IF(B48="","",CONCATENATE(B48,E48))</f>
        <v>GERMESHanami Peynirli 20cm 4 lü 166g</v>
      </c>
      <c r="AF48" s="8" t="s">
        <v>626</v>
      </c>
      <c r="AG48" s="8" t="s">
        <v>285</v>
      </c>
    </row>
    <row r="49" spans="1:30" ht="49.5" customHeight="1" x14ac:dyDescent="0.25">
      <c r="A49" s="9" t="s">
        <v>124</v>
      </c>
      <c r="B49" s="70" t="s">
        <v>90</v>
      </c>
      <c r="C49" s="71">
        <f>IF(B49="","",VLOOKUP(AD49,Varsayımlar!$B:$Q,3,0))</f>
        <v>8698829380698</v>
      </c>
      <c r="D49" s="70" t="s">
        <v>239</v>
      </c>
      <c r="E49" s="70" t="s">
        <v>91</v>
      </c>
      <c r="F49" s="70"/>
      <c r="G49" s="70" t="s">
        <v>574</v>
      </c>
      <c r="H49" s="70" t="str">
        <f>IF(B49="","",VLOOKUP(AD49,Varsayımlar!$B:$Q,5,0))</f>
        <v>MAGNİT MAVİ AMBALAJ 25CM</v>
      </c>
      <c r="I49" s="70">
        <f>IF(B49="","",VLOOKUP(AD49,Varsayımlar!B:T,19,0))</f>
        <v>0</v>
      </c>
      <c r="J49" s="70" t="str">
        <f>IF(B49="","",VLOOKUP(AD49,Varsayımlar!$B:$Q,6,0))</f>
        <v>SADE</v>
      </c>
      <c r="K49" s="70">
        <v>672</v>
      </c>
      <c r="L49" s="70"/>
      <c r="M49" s="70">
        <f>IFERROR(IF(B49="","",K49/VLOOKUP(AD49,Varsayımlar!B:R,17,0)),"")</f>
        <v>8</v>
      </c>
      <c r="N49" s="70"/>
      <c r="O49" s="70">
        <v>7</v>
      </c>
      <c r="P49" s="70">
        <f>IF(B49="","",VLOOKUP(AD49,Varsayımlar!$B:$Q,7,0)*K49)</f>
        <v>20160</v>
      </c>
      <c r="Q49" s="70">
        <f>IF(B49="","",VLOOKUP(AD49,Varsayımlar!$B:$Q,8,0))</f>
        <v>25</v>
      </c>
      <c r="R49" s="70" t="str">
        <f>IF(B49="","",VLOOKUP(AD49,Varsayımlar!$B:$Q,9,0))</f>
        <v>SOFT</v>
      </c>
      <c r="S49" s="70">
        <f>IF(B49="","",VLOOKUP(AD49,Varsayımlar!$B:$Q,10,0))</f>
        <v>4</v>
      </c>
      <c r="T49" s="70">
        <f>IF(B49="","",VLOOKUP(AD49,Varsayımlar!$B:$Q,11,0))</f>
        <v>30</v>
      </c>
      <c r="U49" s="70">
        <f>IF(B49="","",VLOOKUP(AD49,Varsayımlar!$B:$Q,12,0))</f>
        <v>260</v>
      </c>
      <c r="V49" s="70" t="str">
        <f>IF(B49="","",VLOOKUP(AD49,Varsayımlar!$B:$Q,13,0))</f>
        <v>YURTDIŞI</v>
      </c>
      <c r="W49" s="70">
        <f>IF(B49="","",VLOOKUP(AD49,Varsayımlar!$B:$Q,14,0))</f>
        <v>9</v>
      </c>
      <c r="X49" s="73">
        <v>46192</v>
      </c>
      <c r="Y49" s="73">
        <v>46465</v>
      </c>
      <c r="Z49" s="70" t="s">
        <v>577</v>
      </c>
      <c r="AA49" s="70" t="str">
        <f>IF(B49="","",VLOOKUP(AD49,Varsayımlar!$B:$Q,15,0))</f>
        <v>25CM TURUNCU KOLİ-SOL ÜST DİKDÖRTGENE ÜRETİM TARİHİ BASILACAK</v>
      </c>
      <c r="AB49" s="70" t="str">
        <f>IF(B49="","",VLOOKUP(AD49,Varsayımlar!$B:$Q,16,0))</f>
        <v>24-26 CM</v>
      </c>
      <c r="AC49" s="90">
        <f>IF(B49="","",VLOOKUP(Sayfa2!AD68,Varsayımlar!B:S,18,0))</f>
        <v>0</v>
      </c>
      <c r="AD49" s="90" t="str">
        <f>IF(B49="","",CONCATENATE(B49,E49))</f>
        <v>MAGNİTMAGNİT MAVİ AMBALAJ 25 CM 260G</v>
      </c>
    </row>
    <row r="50" spans="1:30" ht="49.5" customHeight="1" x14ac:dyDescent="0.25">
      <c r="A50" s="9" t="s">
        <v>125</v>
      </c>
      <c r="B50" s="70" t="s">
        <v>90</v>
      </c>
      <c r="C50" s="71">
        <f>IF(B50="","",VLOOKUP(AD50,Varsayımlar!$B:$Q,3,0))</f>
        <v>8698829380698</v>
      </c>
      <c r="D50" s="70" t="s">
        <v>239</v>
      </c>
      <c r="E50" s="70" t="s">
        <v>91</v>
      </c>
      <c r="F50" s="70"/>
      <c r="G50" s="70" t="s">
        <v>575</v>
      </c>
      <c r="H50" s="70" t="str">
        <f>IF(B50="","",VLOOKUP(AD50,Varsayımlar!$B:$Q,5,0))</f>
        <v>MAGNİT MAVİ AMBALAJ 25CM</v>
      </c>
      <c r="I50" s="70">
        <f>IF(B50="","",VLOOKUP(AD50,Varsayımlar!B:T,19,0))</f>
        <v>0</v>
      </c>
      <c r="J50" s="70" t="str">
        <f>IF(B50="","",VLOOKUP(AD50,Varsayımlar!$B:$Q,6,0))</f>
        <v>SADE</v>
      </c>
      <c r="K50" s="70">
        <v>672</v>
      </c>
      <c r="L50" s="70"/>
      <c r="M50" s="70">
        <f>IFERROR(IF(B50="","",K50/VLOOKUP(AD50,Varsayımlar!B:R,17,0)),"")</f>
        <v>8</v>
      </c>
      <c r="N50" s="70"/>
      <c r="O50" s="70">
        <v>7</v>
      </c>
      <c r="P50" s="70">
        <f>IF(B50="","",VLOOKUP(AD50,Varsayımlar!$B:$Q,7,0)*K50)</f>
        <v>20160</v>
      </c>
      <c r="Q50" s="70">
        <f>IF(B50="","",VLOOKUP(AD50,Varsayımlar!$B:$Q,8,0))</f>
        <v>25</v>
      </c>
      <c r="R50" s="70" t="str">
        <f>IF(B50="","",VLOOKUP(AD50,Varsayımlar!$B:$Q,9,0))</f>
        <v>SOFT</v>
      </c>
      <c r="S50" s="70">
        <f>IF(B50="","",VLOOKUP(AD50,Varsayımlar!$B:$Q,10,0))</f>
        <v>4</v>
      </c>
      <c r="T50" s="70">
        <f>IF(B50="","",VLOOKUP(AD50,Varsayımlar!$B:$Q,11,0))</f>
        <v>30</v>
      </c>
      <c r="U50" s="70">
        <f>IF(B50="","",VLOOKUP(AD50,Varsayımlar!$B:$Q,12,0))</f>
        <v>260</v>
      </c>
      <c r="V50" s="70" t="str">
        <f>IF(B50="","",VLOOKUP(AD50,Varsayımlar!$B:$Q,13,0))</f>
        <v>YURTDIŞI</v>
      </c>
      <c r="W50" s="70">
        <f>IF(B50="","",VLOOKUP(AD50,Varsayımlar!$B:$Q,14,0))</f>
        <v>9</v>
      </c>
      <c r="X50" s="73">
        <v>46192</v>
      </c>
      <c r="Y50" s="73">
        <v>46465</v>
      </c>
      <c r="Z50" s="70" t="s">
        <v>577</v>
      </c>
      <c r="AA50" s="70" t="str">
        <f>IF(B50="","",VLOOKUP(AD50,Varsayımlar!$B:$Q,15,0))</f>
        <v>25CM TURUNCU KOLİ-SOL ÜST DİKDÖRTGENE ÜRETİM TARİHİ BASILACAK</v>
      </c>
      <c r="AB50" s="70" t="str">
        <f>IF(B50="","",VLOOKUP(AD50,Varsayımlar!$B:$Q,16,0))</f>
        <v>24-26 CM</v>
      </c>
      <c r="AC50" s="90">
        <f>IF(B50="","",VLOOKUP(Sayfa2!AD69,Varsayımlar!B:S,18,0))</f>
        <v>0</v>
      </c>
      <c r="AD50" s="90" t="str">
        <f>IF(B50="","",CONCATENATE(B50,E50))</f>
        <v>MAGNİTMAGNİT MAVİ AMBALAJ 25 CM 260G</v>
      </c>
    </row>
    <row r="51" spans="1:30" ht="49.5" customHeight="1" x14ac:dyDescent="0.25">
      <c r="A51" s="9" t="s">
        <v>126</v>
      </c>
      <c r="B51" s="70" t="s">
        <v>90</v>
      </c>
      <c r="C51" s="71">
        <f>IF(B51="","",VLOOKUP(AD51,Varsayımlar!$B:$Q,3,0))</f>
        <v>8698829380698</v>
      </c>
      <c r="D51" s="70" t="s">
        <v>239</v>
      </c>
      <c r="E51" s="70" t="s">
        <v>91</v>
      </c>
      <c r="F51" s="70"/>
      <c r="G51" s="70" t="s">
        <v>576</v>
      </c>
      <c r="H51" s="70" t="str">
        <f>IF(B51="","",VLOOKUP(AD51,Varsayımlar!$B:$Q,5,0))</f>
        <v>MAGNİT MAVİ AMBALAJ 25CM</v>
      </c>
      <c r="I51" s="70">
        <f>IF(B51="","",VLOOKUP(AD51,Varsayımlar!B:T,19,0))</f>
        <v>0</v>
      </c>
      <c r="J51" s="70" t="str">
        <f>IF(B51="","",VLOOKUP(AD51,Varsayımlar!$B:$Q,6,0))</f>
        <v>SADE</v>
      </c>
      <c r="K51" s="70">
        <v>672</v>
      </c>
      <c r="L51" s="70"/>
      <c r="M51" s="70">
        <f>IFERROR(IF(B51="","",K51/VLOOKUP(AD51,Varsayımlar!B:R,17,0)),"")</f>
        <v>8</v>
      </c>
      <c r="N51" s="70"/>
      <c r="O51" s="70">
        <v>7</v>
      </c>
      <c r="P51" s="70">
        <f>IF(B51="","",VLOOKUP(AD51,Varsayımlar!$B:$Q,7,0)*K51)</f>
        <v>20160</v>
      </c>
      <c r="Q51" s="70">
        <f>IF(B51="","",VLOOKUP(AD51,Varsayımlar!$B:$Q,8,0))</f>
        <v>25</v>
      </c>
      <c r="R51" s="70" t="str">
        <f>IF(B51="","",VLOOKUP(AD51,Varsayımlar!$B:$Q,9,0))</f>
        <v>SOFT</v>
      </c>
      <c r="S51" s="70">
        <f>IF(B51="","",VLOOKUP(AD51,Varsayımlar!$B:$Q,10,0))</f>
        <v>4</v>
      </c>
      <c r="T51" s="70">
        <f>IF(B51="","",VLOOKUP(AD51,Varsayımlar!$B:$Q,11,0))</f>
        <v>30</v>
      </c>
      <c r="U51" s="70">
        <f>IF(B51="","",VLOOKUP(AD51,Varsayımlar!$B:$Q,12,0))</f>
        <v>260</v>
      </c>
      <c r="V51" s="70" t="str">
        <f>IF(B51="","",VLOOKUP(AD51,Varsayımlar!$B:$Q,13,0))</f>
        <v>YURTDIŞI</v>
      </c>
      <c r="W51" s="70">
        <f>IF(B51="","",VLOOKUP(AD51,Varsayımlar!$B:$Q,14,0))</f>
        <v>9</v>
      </c>
      <c r="X51" s="73">
        <v>46192</v>
      </c>
      <c r="Y51" s="73">
        <v>46465</v>
      </c>
      <c r="Z51" s="70" t="s">
        <v>577</v>
      </c>
      <c r="AA51" s="70" t="str">
        <f>IF(B51="","",VLOOKUP(AD51,Varsayımlar!$B:$Q,15,0))</f>
        <v>25CM TURUNCU KOLİ-SOL ÜST DİKDÖRTGENE ÜRETİM TARİHİ BASILACAK</v>
      </c>
      <c r="AB51" s="70" t="str">
        <f>IF(B51="","",VLOOKUP(AD51,Varsayımlar!$B:$Q,16,0))</f>
        <v>24-26 CM</v>
      </c>
      <c r="AC51" s="90">
        <f>IF(B51="","",VLOOKUP(Sayfa2!AD70,Varsayımlar!B:S,18,0))</f>
        <v>0</v>
      </c>
      <c r="AD51" s="90" t="str">
        <f>IF(B51="","",CONCATENATE(B51,E51))</f>
        <v>MAGNİTMAGNİT MAVİ AMBALAJ 25 CM 260G</v>
      </c>
    </row>
    <row r="52" spans="1:30" ht="51.75" customHeight="1" x14ac:dyDescent="0.25">
      <c r="A52" s="9" t="s">
        <v>127</v>
      </c>
      <c r="B52" s="107" t="s">
        <v>90</v>
      </c>
      <c r="C52" s="108">
        <f>IF(B52="","",VLOOKUP(AD52,Varsayımlar!$B:$Q,3,0))</f>
        <v>8698829380698</v>
      </c>
      <c r="D52" s="107" t="s">
        <v>258</v>
      </c>
      <c r="E52" s="107" t="s">
        <v>91</v>
      </c>
      <c r="F52" s="107"/>
      <c r="G52" s="107" t="s">
        <v>578</v>
      </c>
      <c r="H52" s="107" t="str">
        <f>IF(B52="","",VLOOKUP(AD52,Varsayımlar!$B:$Q,5,0))</f>
        <v>MAGNİT MAVİ AMBALAJ 25CM</v>
      </c>
      <c r="I52" s="107">
        <f>IF(B52="","",VLOOKUP(AD52,Varsayımlar!B:T,19,0))</f>
        <v>0</v>
      </c>
      <c r="J52" s="107" t="str">
        <f>IF(B52="","",VLOOKUP(AD52,Varsayımlar!$B:$Q,6,0))</f>
        <v>SADE</v>
      </c>
      <c r="K52" s="107">
        <v>672</v>
      </c>
      <c r="L52" s="107"/>
      <c r="M52" s="107">
        <f>IFERROR(IF(B52="","",K52/VLOOKUP(AD52,Varsayımlar!B:R,17,0)),"")</f>
        <v>8</v>
      </c>
      <c r="N52" s="107"/>
      <c r="O52" s="107">
        <v>7</v>
      </c>
      <c r="P52" s="107">
        <f>IF(B52="","",VLOOKUP(AD52,Varsayımlar!$B:$Q,7,0)*K52)</f>
        <v>20160</v>
      </c>
      <c r="Q52" s="107">
        <f>IF(B52="","",VLOOKUP(AD52,Varsayımlar!$B:$Q,8,0))</f>
        <v>25</v>
      </c>
      <c r="R52" s="107" t="str">
        <f>IF(B52="","",VLOOKUP(AD52,Varsayımlar!$B:$Q,9,0))</f>
        <v>SOFT</v>
      </c>
      <c r="S52" s="107">
        <f>IF(B52="","",VLOOKUP(AD52,Varsayımlar!$B:$Q,10,0))</f>
        <v>4</v>
      </c>
      <c r="T52" s="107">
        <f>IF(B52="","",VLOOKUP(AD52,Varsayımlar!$B:$Q,11,0))</f>
        <v>30</v>
      </c>
      <c r="U52" s="107">
        <f>IF(B52="","",VLOOKUP(AD52,Varsayımlar!$B:$Q,12,0))</f>
        <v>260</v>
      </c>
      <c r="V52" s="107" t="str">
        <f>IF(B52="","",VLOOKUP(AD52,Varsayımlar!$B:$Q,13,0))</f>
        <v>YURTDIŞI</v>
      </c>
      <c r="W52" s="107">
        <f>IF(B52="","",VLOOKUP(AD52,Varsayımlar!$B:$Q,14,0))</f>
        <v>9</v>
      </c>
      <c r="X52" s="110">
        <v>46192</v>
      </c>
      <c r="Y52" s="110">
        <v>46465</v>
      </c>
      <c r="Z52" s="107" t="s">
        <v>581</v>
      </c>
      <c r="AA52" s="107" t="str">
        <f>IF(B52="","",VLOOKUP(AD52,Varsayımlar!$B:$Q,15,0))</f>
        <v>25CM TURUNCU KOLİ-SOL ÜST DİKDÖRTGENE ÜRETİM TARİHİ BASILACAK</v>
      </c>
      <c r="AB52" s="107" t="str">
        <f>IF(B52="","",VLOOKUP(AD52,Varsayımlar!$B:$Q,16,0))</f>
        <v>24-26 CM</v>
      </c>
      <c r="AC52" s="90">
        <f>IF(B52="","",VLOOKUP(Sayfa2!AD71,Varsayımlar!B:S,18,0))</f>
        <v>0</v>
      </c>
      <c r="AD52" s="90" t="str">
        <f>IF(B52="","",CONCATENATE(B52,E52))</f>
        <v>MAGNİTMAGNİT MAVİ AMBALAJ 25 CM 260G</v>
      </c>
    </row>
    <row r="53" spans="1:30" ht="51.75" customHeight="1" x14ac:dyDescent="0.25">
      <c r="A53" s="9" t="s">
        <v>128</v>
      </c>
      <c r="B53" s="107" t="s">
        <v>90</v>
      </c>
      <c r="C53" s="108">
        <f>IF(B53="","",VLOOKUP(AD53,Varsayımlar!$B:$Q,3,0))</f>
        <v>8698829380698</v>
      </c>
      <c r="D53" s="107" t="s">
        <v>258</v>
      </c>
      <c r="E53" s="107" t="s">
        <v>91</v>
      </c>
      <c r="F53" s="107"/>
      <c r="G53" s="107" t="s">
        <v>579</v>
      </c>
      <c r="H53" s="107" t="str">
        <f>IF(B53="","",VLOOKUP(AD53,Varsayımlar!$B:$Q,5,0))</f>
        <v>MAGNİT MAVİ AMBALAJ 25CM</v>
      </c>
      <c r="I53" s="107">
        <f>IF(B53="","",VLOOKUP(AD53,Varsayımlar!B:T,19,0))</f>
        <v>0</v>
      </c>
      <c r="J53" s="107" t="str">
        <f>IF(B53="","",VLOOKUP(AD53,Varsayımlar!$B:$Q,6,0))</f>
        <v>SADE</v>
      </c>
      <c r="K53" s="107">
        <v>672</v>
      </c>
      <c r="L53" s="107"/>
      <c r="M53" s="107">
        <f>IFERROR(IF(B53="","",K53/VLOOKUP(AD53,Varsayımlar!B:R,17,0)),"")</f>
        <v>8</v>
      </c>
      <c r="N53" s="107"/>
      <c r="O53" s="107">
        <v>7</v>
      </c>
      <c r="P53" s="107">
        <f>IF(B53="","",VLOOKUP(AD53,Varsayımlar!$B:$Q,7,0)*K53)</f>
        <v>20160</v>
      </c>
      <c r="Q53" s="107">
        <f>IF(B53="","",VLOOKUP(AD53,Varsayımlar!$B:$Q,8,0))</f>
        <v>25</v>
      </c>
      <c r="R53" s="107" t="str">
        <f>IF(B53="","",VLOOKUP(AD53,Varsayımlar!$B:$Q,9,0))</f>
        <v>SOFT</v>
      </c>
      <c r="S53" s="107">
        <f>IF(B53="","",VLOOKUP(AD53,Varsayımlar!$B:$Q,10,0))</f>
        <v>4</v>
      </c>
      <c r="T53" s="107">
        <f>IF(B53="","",VLOOKUP(AD53,Varsayımlar!$B:$Q,11,0))</f>
        <v>30</v>
      </c>
      <c r="U53" s="107">
        <f>IF(B53="","",VLOOKUP(AD53,Varsayımlar!$B:$Q,12,0))</f>
        <v>260</v>
      </c>
      <c r="V53" s="107" t="str">
        <f>IF(B53="","",VLOOKUP(AD53,Varsayımlar!$B:$Q,13,0))</f>
        <v>YURTDIŞI</v>
      </c>
      <c r="W53" s="107">
        <f>IF(B53="","",VLOOKUP(AD53,Varsayımlar!$B:$Q,14,0))</f>
        <v>9</v>
      </c>
      <c r="X53" s="110">
        <v>46192</v>
      </c>
      <c r="Y53" s="110">
        <v>46465</v>
      </c>
      <c r="Z53" s="107" t="s">
        <v>581</v>
      </c>
      <c r="AA53" s="107" t="str">
        <f>IF(B53="","",VLOOKUP(AD53,Varsayımlar!$B:$Q,15,0))</f>
        <v>25CM TURUNCU KOLİ-SOL ÜST DİKDÖRTGENE ÜRETİM TARİHİ BASILACAK</v>
      </c>
      <c r="AB53" s="107" t="str">
        <f>IF(B53="","",VLOOKUP(AD53,Varsayımlar!$B:$Q,16,0))</f>
        <v>24-26 CM</v>
      </c>
      <c r="AC53" s="90">
        <f>IF(B53="","",VLOOKUP(Sayfa2!AD72,Varsayımlar!B:S,18,0))</f>
        <v>0</v>
      </c>
      <c r="AD53" s="90" t="str">
        <f t="shared" si="5"/>
        <v>MAGNİTMAGNİT MAVİ AMBALAJ 25 CM 260G</v>
      </c>
    </row>
    <row r="54" spans="1:30" ht="51.75" customHeight="1" x14ac:dyDescent="0.25">
      <c r="A54" s="9" t="s">
        <v>129</v>
      </c>
      <c r="B54" s="107" t="s">
        <v>90</v>
      </c>
      <c r="C54" s="108">
        <f>IF(B54="","",VLOOKUP(AD54,Varsayımlar!$B:$Q,3,0))</f>
        <v>8698829380698</v>
      </c>
      <c r="D54" s="107" t="s">
        <v>258</v>
      </c>
      <c r="E54" s="107" t="s">
        <v>91</v>
      </c>
      <c r="F54" s="107"/>
      <c r="G54" s="107" t="s">
        <v>580</v>
      </c>
      <c r="H54" s="107" t="str">
        <f>IF(B54="","",VLOOKUP(AD54,Varsayımlar!$B:$Q,5,0))</f>
        <v>MAGNİT MAVİ AMBALAJ 25CM</v>
      </c>
      <c r="I54" s="107">
        <f>IF(B54="","",VLOOKUP(AD54,Varsayımlar!B:T,19,0))</f>
        <v>0</v>
      </c>
      <c r="J54" s="107" t="str">
        <f>IF(B54="","",VLOOKUP(AD54,Varsayımlar!$B:$Q,6,0))</f>
        <v>SADE</v>
      </c>
      <c r="K54" s="107">
        <v>672</v>
      </c>
      <c r="L54" s="107"/>
      <c r="M54" s="107">
        <f>IFERROR(IF(B54="","",K54/VLOOKUP(AD54,Varsayımlar!B:R,17,0)),"")</f>
        <v>8</v>
      </c>
      <c r="N54" s="107"/>
      <c r="O54" s="107">
        <v>7</v>
      </c>
      <c r="P54" s="107">
        <f>IF(B54="","",VLOOKUP(AD54,Varsayımlar!$B:$Q,7,0)*K54)</f>
        <v>20160</v>
      </c>
      <c r="Q54" s="107">
        <f>IF(B54="","",VLOOKUP(AD54,Varsayımlar!$B:$Q,8,0))</f>
        <v>25</v>
      </c>
      <c r="R54" s="107" t="str">
        <f>IF(B54="","",VLOOKUP(AD54,Varsayımlar!$B:$Q,9,0))</f>
        <v>SOFT</v>
      </c>
      <c r="S54" s="107">
        <f>IF(B54="","",VLOOKUP(AD54,Varsayımlar!$B:$Q,10,0))</f>
        <v>4</v>
      </c>
      <c r="T54" s="107">
        <f>IF(B54="","",VLOOKUP(AD54,Varsayımlar!$B:$Q,11,0))</f>
        <v>30</v>
      </c>
      <c r="U54" s="107">
        <f>IF(B54="","",VLOOKUP(AD54,Varsayımlar!$B:$Q,12,0))</f>
        <v>260</v>
      </c>
      <c r="V54" s="107" t="str">
        <f>IF(B54="","",VLOOKUP(AD54,Varsayımlar!$B:$Q,13,0))</f>
        <v>YURTDIŞI</v>
      </c>
      <c r="W54" s="107">
        <f>IF(B54="","",VLOOKUP(AD54,Varsayımlar!$B:$Q,14,0))</f>
        <v>9</v>
      </c>
      <c r="X54" s="110">
        <v>46192</v>
      </c>
      <c r="Y54" s="110">
        <v>46465</v>
      </c>
      <c r="Z54" s="107" t="s">
        <v>581</v>
      </c>
      <c r="AA54" s="107" t="str">
        <f>IF(B54="","",VLOOKUP(AD54,Varsayımlar!$B:$Q,15,0))</f>
        <v>25CM TURUNCU KOLİ-SOL ÜST DİKDÖRTGENE ÜRETİM TARİHİ BASILACAK</v>
      </c>
      <c r="AB54" s="107" t="str">
        <f>IF(B54="","",VLOOKUP(AD54,Varsayımlar!$B:$Q,16,0))</f>
        <v>24-26 CM</v>
      </c>
      <c r="AC54" s="90">
        <f>IF(B54="","",VLOOKUP(Sayfa2!AD73,Varsayımlar!B:S,18,0))</f>
        <v>0</v>
      </c>
      <c r="AD54" s="90" t="str">
        <f t="shared" si="5"/>
        <v>MAGNİTMAGNİT MAVİ AMBALAJ 25 CM 260G</v>
      </c>
    </row>
    <row r="55" spans="1:30" ht="49.5" customHeight="1" x14ac:dyDescent="0.25">
      <c r="A55" s="9" t="s">
        <v>130</v>
      </c>
      <c r="B55" s="77" t="s">
        <v>90</v>
      </c>
      <c r="C55" s="76">
        <f>IF(B55="","",VLOOKUP(AD55,Varsayımlar!$B:$Q,3,0))</f>
        <v>8698829380698</v>
      </c>
      <c r="D55" s="77" t="s">
        <v>261</v>
      </c>
      <c r="E55" s="77" t="s">
        <v>91</v>
      </c>
      <c r="F55" s="77"/>
      <c r="G55" s="77" t="s">
        <v>582</v>
      </c>
      <c r="H55" s="77" t="str">
        <f>IF(B55="","",VLOOKUP(AD55,Varsayımlar!$B:$Q,5,0))</f>
        <v>MAGNİT MAVİ AMBALAJ 25CM</v>
      </c>
      <c r="I55" s="77">
        <f>IF(B55="","",VLOOKUP(AD55,Varsayımlar!B:T,19,0))</f>
        <v>0</v>
      </c>
      <c r="J55" s="77" t="str">
        <f>IF(B55="","",VLOOKUP(AD55,Varsayımlar!$B:$Q,6,0))</f>
        <v>SADE</v>
      </c>
      <c r="K55" s="77">
        <v>672</v>
      </c>
      <c r="L55" s="77"/>
      <c r="M55" s="77">
        <f>IFERROR(IF(B55="","",K55/VLOOKUP(AD55,Varsayımlar!B:R,17,0)),"")</f>
        <v>8</v>
      </c>
      <c r="N55" s="77"/>
      <c r="O55" s="77">
        <v>7</v>
      </c>
      <c r="P55" s="77">
        <f>IF(B55="","",VLOOKUP(AD55,Varsayımlar!$B:$Q,7,0)*K55)</f>
        <v>20160</v>
      </c>
      <c r="Q55" s="77">
        <f>IF(B55="","",VLOOKUP(AD55,Varsayımlar!$B:$Q,8,0))</f>
        <v>25</v>
      </c>
      <c r="R55" s="77" t="str">
        <f>IF(B55="","",VLOOKUP(AD55,Varsayımlar!$B:$Q,9,0))</f>
        <v>SOFT</v>
      </c>
      <c r="S55" s="77">
        <f>IF(B55="","",VLOOKUP(AD55,Varsayımlar!$B:$Q,10,0))</f>
        <v>4</v>
      </c>
      <c r="T55" s="77">
        <f>IF(B55="","",VLOOKUP(AD55,Varsayımlar!$B:$Q,11,0))</f>
        <v>30</v>
      </c>
      <c r="U55" s="77">
        <f>IF(B55="","",VLOOKUP(AD55,Varsayımlar!$B:$Q,12,0))</f>
        <v>260</v>
      </c>
      <c r="V55" s="77" t="str">
        <f>IF(B55="","",VLOOKUP(AD55,Varsayımlar!$B:$Q,13,0))</f>
        <v>YURTDIŞI</v>
      </c>
      <c r="W55" s="77">
        <f>IF(B55="","",VLOOKUP(AD55,Varsayımlar!$B:$Q,14,0))</f>
        <v>9</v>
      </c>
      <c r="X55" s="78">
        <v>46195</v>
      </c>
      <c r="Y55" s="78">
        <v>46468</v>
      </c>
      <c r="Z55" s="77" t="s">
        <v>585</v>
      </c>
      <c r="AA55" s="77" t="str">
        <f>IF(B55="","",VLOOKUP(AD55,Varsayımlar!$B:$Q,15,0))</f>
        <v>25CM TURUNCU KOLİ-SOL ÜST DİKDÖRTGENE ÜRETİM TARİHİ BASILACAK</v>
      </c>
      <c r="AB55" s="77" t="str">
        <f>IF(B55="","",VLOOKUP(AD55,Varsayımlar!$B:$Q,16,0))</f>
        <v>24-26 CM</v>
      </c>
      <c r="AC55" s="90">
        <f>IF(B55="","",VLOOKUP(Sayfa2!AD76,Varsayımlar!B:S,18,0))</f>
        <v>0</v>
      </c>
      <c r="AD55" s="90" t="str">
        <f>IF(B55="","",CONCATENATE(B55,E55))</f>
        <v>MAGNİTMAGNİT MAVİ AMBALAJ 25 CM 260G</v>
      </c>
    </row>
    <row r="56" spans="1:30" ht="49.5" customHeight="1" x14ac:dyDescent="0.25">
      <c r="A56" s="9" t="s">
        <v>131</v>
      </c>
      <c r="B56" s="77" t="s">
        <v>90</v>
      </c>
      <c r="C56" s="76">
        <f>IF(B56="","",VLOOKUP(AD56,Varsayımlar!$B:$Q,3,0))</f>
        <v>8698829380698</v>
      </c>
      <c r="D56" s="77" t="s">
        <v>261</v>
      </c>
      <c r="E56" s="77" t="s">
        <v>91</v>
      </c>
      <c r="F56" s="77"/>
      <c r="G56" s="77" t="s">
        <v>583</v>
      </c>
      <c r="H56" s="77" t="str">
        <f>IF(B56="","",VLOOKUP(AD56,Varsayımlar!$B:$Q,5,0))</f>
        <v>MAGNİT MAVİ AMBALAJ 25CM</v>
      </c>
      <c r="I56" s="77">
        <f>IF(B56="","",VLOOKUP(AD56,Varsayımlar!B:T,19,0))</f>
        <v>0</v>
      </c>
      <c r="J56" s="77" t="str">
        <f>IF(B56="","",VLOOKUP(AD56,Varsayımlar!$B:$Q,6,0))</f>
        <v>SADE</v>
      </c>
      <c r="K56" s="77">
        <v>672</v>
      </c>
      <c r="L56" s="77"/>
      <c r="M56" s="77">
        <f>IFERROR(IF(B56="","",K56/VLOOKUP(AD56,Varsayımlar!B:R,17,0)),"")</f>
        <v>8</v>
      </c>
      <c r="N56" s="77"/>
      <c r="O56" s="77">
        <v>7</v>
      </c>
      <c r="P56" s="77">
        <f>IF(B56="","",VLOOKUP(AD56,Varsayımlar!$B:$Q,7,0)*K56)</f>
        <v>20160</v>
      </c>
      <c r="Q56" s="77">
        <f>IF(B56="","",VLOOKUP(AD56,Varsayımlar!$B:$Q,8,0))</f>
        <v>25</v>
      </c>
      <c r="R56" s="77" t="str">
        <f>IF(B56="","",VLOOKUP(AD56,Varsayımlar!$B:$Q,9,0))</f>
        <v>SOFT</v>
      </c>
      <c r="S56" s="77">
        <f>IF(B56="","",VLOOKUP(AD56,Varsayımlar!$B:$Q,10,0))</f>
        <v>4</v>
      </c>
      <c r="T56" s="77">
        <f>IF(B56="","",VLOOKUP(AD56,Varsayımlar!$B:$Q,11,0))</f>
        <v>30</v>
      </c>
      <c r="U56" s="77">
        <f>IF(B56="","",VLOOKUP(AD56,Varsayımlar!$B:$Q,12,0))</f>
        <v>260</v>
      </c>
      <c r="V56" s="77" t="str">
        <f>IF(B56="","",VLOOKUP(AD56,Varsayımlar!$B:$Q,13,0))</f>
        <v>YURTDIŞI</v>
      </c>
      <c r="W56" s="77">
        <f>IF(B56="","",VLOOKUP(AD56,Varsayımlar!$B:$Q,14,0))</f>
        <v>9</v>
      </c>
      <c r="X56" s="78">
        <v>46195</v>
      </c>
      <c r="Y56" s="78">
        <v>46468</v>
      </c>
      <c r="Z56" s="77" t="s">
        <v>585</v>
      </c>
      <c r="AA56" s="77" t="str">
        <f>IF(B56="","",VLOOKUP(AD56,Varsayımlar!$B:$Q,15,0))</f>
        <v>25CM TURUNCU KOLİ-SOL ÜST DİKDÖRTGENE ÜRETİM TARİHİ BASILACAK</v>
      </c>
      <c r="AB56" s="77" t="str">
        <f>IF(B56="","",VLOOKUP(AD56,Varsayımlar!$B:$Q,16,0))</f>
        <v>24-26 CM</v>
      </c>
      <c r="AC56" s="90">
        <f>IF(B56="","",VLOOKUP(Sayfa2!AD77,Varsayımlar!B:S,18,0))</f>
        <v>0</v>
      </c>
      <c r="AD56" s="90" t="str">
        <f>IF(B56="","",CONCATENATE(B56,E56))</f>
        <v>MAGNİTMAGNİT MAVİ AMBALAJ 25 CM 260G</v>
      </c>
    </row>
    <row r="57" spans="1:30" ht="49.5" customHeight="1" x14ac:dyDescent="0.25">
      <c r="A57" s="9" t="s">
        <v>132</v>
      </c>
      <c r="B57" s="77" t="s">
        <v>90</v>
      </c>
      <c r="C57" s="76">
        <f>IF(B57="","",VLOOKUP(AD57,Varsayımlar!$B:$Q,3,0))</f>
        <v>8698829380698</v>
      </c>
      <c r="D57" s="77" t="s">
        <v>261</v>
      </c>
      <c r="E57" s="77" t="s">
        <v>91</v>
      </c>
      <c r="F57" s="77"/>
      <c r="G57" s="77" t="s">
        <v>584</v>
      </c>
      <c r="H57" s="77" t="str">
        <f>IF(B57="","",VLOOKUP(AD57,Varsayımlar!$B:$Q,5,0))</f>
        <v>MAGNİT MAVİ AMBALAJ 25CM</v>
      </c>
      <c r="I57" s="77">
        <f>IF(B57="","",VLOOKUP(AD57,Varsayımlar!B:T,19,0))</f>
        <v>0</v>
      </c>
      <c r="J57" s="77" t="str">
        <f>IF(B57="","",VLOOKUP(AD57,Varsayımlar!$B:$Q,6,0))</f>
        <v>SADE</v>
      </c>
      <c r="K57" s="77">
        <v>672</v>
      </c>
      <c r="L57" s="77"/>
      <c r="M57" s="77">
        <f>IFERROR(IF(B57="","",K57/VLOOKUP(AD57,Varsayımlar!B:R,17,0)),"")</f>
        <v>8</v>
      </c>
      <c r="N57" s="77"/>
      <c r="O57" s="77">
        <v>7</v>
      </c>
      <c r="P57" s="77">
        <f>IF(B57="","",VLOOKUP(AD57,Varsayımlar!$B:$Q,7,0)*K57)</f>
        <v>20160</v>
      </c>
      <c r="Q57" s="77">
        <f>IF(B57="","",VLOOKUP(AD57,Varsayımlar!$B:$Q,8,0))</f>
        <v>25</v>
      </c>
      <c r="R57" s="77" t="str">
        <f>IF(B57="","",VLOOKUP(AD57,Varsayımlar!$B:$Q,9,0))</f>
        <v>SOFT</v>
      </c>
      <c r="S57" s="77">
        <f>IF(B57="","",VLOOKUP(AD57,Varsayımlar!$B:$Q,10,0))</f>
        <v>4</v>
      </c>
      <c r="T57" s="77">
        <f>IF(B57="","",VLOOKUP(AD57,Varsayımlar!$B:$Q,11,0))</f>
        <v>30</v>
      </c>
      <c r="U57" s="77">
        <f>IF(B57="","",VLOOKUP(AD57,Varsayımlar!$B:$Q,12,0))</f>
        <v>260</v>
      </c>
      <c r="V57" s="77" t="str">
        <f>IF(B57="","",VLOOKUP(AD57,Varsayımlar!$B:$Q,13,0))</f>
        <v>YURTDIŞI</v>
      </c>
      <c r="W57" s="77">
        <f>IF(B57="","",VLOOKUP(AD57,Varsayımlar!$B:$Q,14,0))</f>
        <v>9</v>
      </c>
      <c r="X57" s="78">
        <v>46195</v>
      </c>
      <c r="Y57" s="78">
        <v>46468</v>
      </c>
      <c r="Z57" s="77" t="s">
        <v>585</v>
      </c>
      <c r="AA57" s="77" t="str">
        <f>IF(B57="","",VLOOKUP(AD57,Varsayımlar!$B:$Q,15,0))</f>
        <v>25CM TURUNCU KOLİ-SOL ÜST DİKDÖRTGENE ÜRETİM TARİHİ BASILACAK</v>
      </c>
      <c r="AB57" s="77" t="str">
        <f>IF(B57="","",VLOOKUP(AD57,Varsayımlar!$B:$Q,16,0))</f>
        <v>24-26 CM</v>
      </c>
      <c r="AC57" s="90">
        <f>IF(B57="","",VLOOKUP(Sayfa2!AD78,Varsayımlar!B:S,18,0))</f>
        <v>0</v>
      </c>
      <c r="AD57" s="90" t="str">
        <f>IF(B57="","",CONCATENATE(B57,E57))</f>
        <v>MAGNİTMAGNİT MAVİ AMBALAJ 25 CM 260G</v>
      </c>
    </row>
    <row r="58" spans="1:30" ht="47.25" customHeight="1" x14ac:dyDescent="0.25">
      <c r="A58" s="9" t="s">
        <v>133</v>
      </c>
      <c r="B58" s="82" t="s">
        <v>90</v>
      </c>
      <c r="C58" s="83">
        <f>IF(B58="","",VLOOKUP(AD58,Varsayımlar!$B:$Q,3,0))</f>
        <v>8698829380698</v>
      </c>
      <c r="D58" s="82" t="s">
        <v>262</v>
      </c>
      <c r="E58" s="82" t="s">
        <v>91</v>
      </c>
      <c r="F58" s="82"/>
      <c r="G58" s="82" t="s">
        <v>586</v>
      </c>
      <c r="H58" s="82" t="str">
        <f>IF(B58="","",VLOOKUP(AD58,Varsayımlar!$B:$Q,5,0))</f>
        <v>MAGNİT MAVİ AMBALAJ 25CM</v>
      </c>
      <c r="I58" s="82">
        <f>IF(B58="","",VLOOKUP(AD58,Varsayımlar!B:T,19,0))</f>
        <v>0</v>
      </c>
      <c r="J58" s="82" t="str">
        <f>IF(B58="","",VLOOKUP(AD58,Varsayımlar!$B:$Q,6,0))</f>
        <v>SADE</v>
      </c>
      <c r="K58" s="82">
        <v>672</v>
      </c>
      <c r="L58" s="82"/>
      <c r="M58" s="82">
        <f>IFERROR(IF(B58="","",K58/VLOOKUP(AD58,Varsayımlar!B:R,17,0)),"")</f>
        <v>8</v>
      </c>
      <c r="N58" s="82"/>
      <c r="O58" s="82">
        <v>7</v>
      </c>
      <c r="P58" s="82">
        <f>IF(B58="","",VLOOKUP(AD58,Varsayımlar!$B:$Q,7,0)*K58)</f>
        <v>20160</v>
      </c>
      <c r="Q58" s="82">
        <f>IF(B58="","",VLOOKUP(AD58,Varsayımlar!$B:$Q,8,0))</f>
        <v>25</v>
      </c>
      <c r="R58" s="82" t="str">
        <f>IF(B58="","",VLOOKUP(AD58,Varsayımlar!$B:$Q,9,0))</f>
        <v>SOFT</v>
      </c>
      <c r="S58" s="82">
        <f>IF(B58="","",VLOOKUP(AD58,Varsayımlar!$B:$Q,10,0))</f>
        <v>4</v>
      </c>
      <c r="T58" s="82">
        <f>IF(B58="","",VLOOKUP(AD58,Varsayımlar!$B:$Q,11,0))</f>
        <v>30</v>
      </c>
      <c r="U58" s="82">
        <f>IF(B58="","",VLOOKUP(AD58,Varsayımlar!$B:$Q,12,0))</f>
        <v>260</v>
      </c>
      <c r="V58" s="82" t="str">
        <f>IF(B58="","",VLOOKUP(AD58,Varsayımlar!$B:$Q,13,0))</f>
        <v>YURTDIŞI</v>
      </c>
      <c r="W58" s="82">
        <f>IF(B58="","",VLOOKUP(AD58,Varsayımlar!$B:$Q,14,0))</f>
        <v>9</v>
      </c>
      <c r="X58" s="84">
        <v>46195</v>
      </c>
      <c r="Y58" s="84">
        <v>46468</v>
      </c>
      <c r="Z58" s="82" t="s">
        <v>589</v>
      </c>
      <c r="AA58" s="82" t="str">
        <f>IF(B58="","",VLOOKUP(AD58,Varsayımlar!$B:$Q,15,0))</f>
        <v>25CM TURUNCU KOLİ-SOL ÜST DİKDÖRTGENE ÜRETİM TARİHİ BASILACAK</v>
      </c>
      <c r="AB58" s="82" t="str">
        <f>IF(B58="","",VLOOKUP(AD58,Varsayımlar!$B:$Q,16,0))</f>
        <v>24-26 CM</v>
      </c>
      <c r="AC58" s="90">
        <f>IF(B58="","",VLOOKUP(Sayfa2!AD79,Varsayımlar!B:S,18,0))</f>
        <v>0</v>
      </c>
      <c r="AD58" s="90" t="str">
        <f t="shared" si="5"/>
        <v>MAGNİTMAGNİT MAVİ AMBALAJ 25 CM 260G</v>
      </c>
    </row>
    <row r="59" spans="1:30" ht="47.25" customHeight="1" x14ac:dyDescent="0.25">
      <c r="A59" s="9" t="s">
        <v>134</v>
      </c>
      <c r="B59" s="82" t="s">
        <v>90</v>
      </c>
      <c r="C59" s="83">
        <f>IF(B59="","",VLOOKUP(AD59,Varsayımlar!$B:$Q,3,0))</f>
        <v>8698829380698</v>
      </c>
      <c r="D59" s="82" t="s">
        <v>262</v>
      </c>
      <c r="E59" s="82" t="s">
        <v>91</v>
      </c>
      <c r="F59" s="82"/>
      <c r="G59" s="82" t="s">
        <v>587</v>
      </c>
      <c r="H59" s="82" t="str">
        <f>IF(B59="","",VLOOKUP(AD59,Varsayımlar!$B:$Q,5,0))</f>
        <v>MAGNİT MAVİ AMBALAJ 25CM</v>
      </c>
      <c r="I59" s="82">
        <f>IF(B59="","",VLOOKUP(AD59,Varsayımlar!B:T,19,0))</f>
        <v>0</v>
      </c>
      <c r="J59" s="82" t="str">
        <f>IF(B59="","",VLOOKUP(AD59,Varsayımlar!$B:$Q,6,0))</f>
        <v>SADE</v>
      </c>
      <c r="K59" s="82">
        <v>672</v>
      </c>
      <c r="L59" s="82"/>
      <c r="M59" s="82">
        <f>IFERROR(IF(B59="","",K59/VLOOKUP(AD59,Varsayımlar!B:R,17,0)),"")</f>
        <v>8</v>
      </c>
      <c r="N59" s="82"/>
      <c r="O59" s="82">
        <v>7</v>
      </c>
      <c r="P59" s="82">
        <f>IF(B59="","",VLOOKUP(AD59,Varsayımlar!$B:$Q,7,0)*K59)</f>
        <v>20160</v>
      </c>
      <c r="Q59" s="82">
        <f>IF(B59="","",VLOOKUP(AD59,Varsayımlar!$B:$Q,8,0))</f>
        <v>25</v>
      </c>
      <c r="R59" s="82" t="str">
        <f>IF(B59="","",VLOOKUP(AD59,Varsayımlar!$B:$Q,9,0))</f>
        <v>SOFT</v>
      </c>
      <c r="S59" s="82">
        <f>IF(B59="","",VLOOKUP(AD59,Varsayımlar!$B:$Q,10,0))</f>
        <v>4</v>
      </c>
      <c r="T59" s="82">
        <f>IF(B59="","",VLOOKUP(AD59,Varsayımlar!$B:$Q,11,0))</f>
        <v>30</v>
      </c>
      <c r="U59" s="82">
        <f>IF(B59="","",VLOOKUP(AD59,Varsayımlar!$B:$Q,12,0))</f>
        <v>260</v>
      </c>
      <c r="V59" s="82" t="str">
        <f>IF(B59="","",VLOOKUP(AD59,Varsayımlar!$B:$Q,13,0))</f>
        <v>YURTDIŞI</v>
      </c>
      <c r="W59" s="82">
        <f>IF(B59="","",VLOOKUP(AD59,Varsayımlar!$B:$Q,14,0))</f>
        <v>9</v>
      </c>
      <c r="X59" s="84">
        <v>46195</v>
      </c>
      <c r="Y59" s="84">
        <v>46468</v>
      </c>
      <c r="Z59" s="82" t="s">
        <v>589</v>
      </c>
      <c r="AA59" s="82" t="str">
        <f>IF(B59="","",VLOOKUP(AD59,Varsayımlar!$B:$Q,15,0))</f>
        <v>25CM TURUNCU KOLİ-SOL ÜST DİKDÖRTGENE ÜRETİM TARİHİ BASILACAK</v>
      </c>
      <c r="AB59" s="82" t="str">
        <f>IF(B59="","",VLOOKUP(AD59,Varsayımlar!$B:$Q,16,0))</f>
        <v>24-26 CM</v>
      </c>
      <c r="AC59" s="90">
        <f>IF(B59="","",VLOOKUP(Sayfa2!AD80,Varsayımlar!B:S,18,0))</f>
        <v>0</v>
      </c>
      <c r="AD59" s="90" t="str">
        <f t="shared" si="5"/>
        <v>MAGNİTMAGNİT MAVİ AMBALAJ 25 CM 260G</v>
      </c>
    </row>
    <row r="60" spans="1:30" ht="47.25" customHeight="1" x14ac:dyDescent="0.25">
      <c r="A60" s="9" t="s">
        <v>135</v>
      </c>
      <c r="B60" s="82" t="s">
        <v>90</v>
      </c>
      <c r="C60" s="83">
        <f>IF(B60="","",VLOOKUP(AD60,Varsayımlar!$B:$Q,3,0))</f>
        <v>8698829380698</v>
      </c>
      <c r="D60" s="82" t="s">
        <v>262</v>
      </c>
      <c r="E60" s="82" t="s">
        <v>91</v>
      </c>
      <c r="F60" s="82"/>
      <c r="G60" s="82" t="s">
        <v>588</v>
      </c>
      <c r="H60" s="82" t="str">
        <f>IF(B60="","",VLOOKUP(AD60,Varsayımlar!$B:$Q,5,0))</f>
        <v>MAGNİT MAVİ AMBALAJ 25CM</v>
      </c>
      <c r="I60" s="82">
        <f>IF(B60="","",VLOOKUP(AD60,Varsayımlar!B:T,19,0))</f>
        <v>0</v>
      </c>
      <c r="J60" s="82" t="str">
        <f>IF(B60="","",VLOOKUP(AD60,Varsayımlar!$B:$Q,6,0))</f>
        <v>SADE</v>
      </c>
      <c r="K60" s="82">
        <v>672</v>
      </c>
      <c r="L60" s="82"/>
      <c r="M60" s="82">
        <f>IFERROR(IF(B60="","",K60/VLOOKUP(AD60,Varsayımlar!B:R,17,0)),"")</f>
        <v>8</v>
      </c>
      <c r="N60" s="82"/>
      <c r="O60" s="82">
        <v>7</v>
      </c>
      <c r="P60" s="82">
        <f>IF(B60="","",VLOOKUP(AD60,Varsayımlar!$B:$Q,7,0)*K60)</f>
        <v>20160</v>
      </c>
      <c r="Q60" s="82">
        <f>IF(B60="","",VLOOKUP(AD60,Varsayımlar!$B:$Q,8,0))</f>
        <v>25</v>
      </c>
      <c r="R60" s="82" t="str">
        <f>IF(B60="","",VLOOKUP(AD60,Varsayımlar!$B:$Q,9,0))</f>
        <v>SOFT</v>
      </c>
      <c r="S60" s="82">
        <f>IF(B60="","",VLOOKUP(AD60,Varsayımlar!$B:$Q,10,0))</f>
        <v>4</v>
      </c>
      <c r="T60" s="82">
        <f>IF(B60="","",VLOOKUP(AD60,Varsayımlar!$B:$Q,11,0))</f>
        <v>30</v>
      </c>
      <c r="U60" s="82">
        <f>IF(B60="","",VLOOKUP(AD60,Varsayımlar!$B:$Q,12,0))</f>
        <v>260</v>
      </c>
      <c r="V60" s="82" t="str">
        <f>IF(B60="","",VLOOKUP(AD60,Varsayımlar!$B:$Q,13,0))</f>
        <v>YURTDIŞI</v>
      </c>
      <c r="W60" s="82">
        <f>IF(B60="","",VLOOKUP(AD60,Varsayımlar!$B:$Q,14,0))</f>
        <v>9</v>
      </c>
      <c r="X60" s="84">
        <v>46195</v>
      </c>
      <c r="Y60" s="84">
        <v>46468</v>
      </c>
      <c r="Z60" s="82" t="s">
        <v>589</v>
      </c>
      <c r="AA60" s="82" t="str">
        <f>IF(B60="","",VLOOKUP(AD60,Varsayımlar!$B:$Q,15,0))</f>
        <v>25CM TURUNCU KOLİ-SOL ÜST DİKDÖRTGENE ÜRETİM TARİHİ BASILACAK</v>
      </c>
      <c r="AB60" s="82" t="str">
        <f>IF(B60="","",VLOOKUP(AD60,Varsayımlar!$B:$Q,16,0))</f>
        <v>24-26 CM</v>
      </c>
      <c r="AC60" s="90">
        <f>IF(B60="","",VLOOKUP(Sayfa2!AD81,Varsayımlar!B:S,18,0))</f>
        <v>0</v>
      </c>
      <c r="AD60" s="90" t="str">
        <f t="shared" si="5"/>
        <v>MAGNİTMAGNİT MAVİ AMBALAJ 25 CM 260G</v>
      </c>
    </row>
    <row r="61" spans="1:30" ht="63" x14ac:dyDescent="0.25">
      <c r="A61" s="9" t="s">
        <v>136</v>
      </c>
      <c r="B61" s="88" t="s">
        <v>79</v>
      </c>
      <c r="C61" s="89">
        <f>IF(B61="","",VLOOKUP(AD61,Varsayımlar!$B:$Q,3,0))</f>
        <v>8698829380698</v>
      </c>
      <c r="D61" s="89"/>
      <c r="E61" s="85" t="s">
        <v>254</v>
      </c>
      <c r="F61" s="9" t="s">
        <v>532</v>
      </c>
      <c r="G61" s="9" t="s">
        <v>532</v>
      </c>
      <c r="H61" s="90" t="str">
        <f>IF(B61="","",VLOOKUP(AD61,Varsayımlar!$B:$Q,5,0))</f>
        <v>Manetka 20cm</v>
      </c>
      <c r="I61" s="90">
        <f>IF(B61="","",VLOOKUP(AD61,Varsayımlar!B:T,19,0))</f>
        <v>0</v>
      </c>
      <c r="J61" s="90" t="str">
        <f>IF(B61="","",VLOOKUP(AD61,Varsayımlar!$B:$Q,6,0))</f>
        <v>SADE</v>
      </c>
      <c r="K61" s="9">
        <v>7200</v>
      </c>
      <c r="L61" s="9"/>
      <c r="M61" s="9">
        <f>IFERROR(IF(B61="","",K61/VLOOKUP(AD61,Varsayımlar!B:R,17,0)),"")</f>
        <v>32</v>
      </c>
      <c r="N61" s="9"/>
      <c r="O61" s="9">
        <v>32</v>
      </c>
      <c r="P61" s="90">
        <f>IF(B61="","",VLOOKUP(AD61,Varsayımlar!$B:$Q,7,0)*K61)</f>
        <v>100800</v>
      </c>
      <c r="Q61" s="90">
        <f>IF(B61="","",VLOOKUP(AD61,Varsayımlar!$B:$Q,8,0))</f>
        <v>20</v>
      </c>
      <c r="R61" s="90" t="str">
        <f>IF(B61="","",VLOOKUP(AD61,Varsayımlar!$B:$Q,9,0))</f>
        <v>Irak Soft</v>
      </c>
      <c r="S61" s="90">
        <f>IF(B61="","",VLOOKUP(AD61,Varsayımlar!$B:$Q,10,0))</f>
        <v>4</v>
      </c>
      <c r="T61" s="90">
        <f>IF(B61="","",VLOOKUP(AD61,Varsayımlar!$B:$Q,11,0))</f>
        <v>14</v>
      </c>
      <c r="U61" s="90">
        <f>IF(B61="","",VLOOKUP(AD61,Varsayımlar!$B:$Q,12,0))</f>
        <v>166</v>
      </c>
      <c r="V61" s="90" t="str">
        <f>IF(B61="","",VLOOKUP(AD61,Varsayımlar!$B:$Q,13,0))</f>
        <v>YURTDIŞI</v>
      </c>
      <c r="W61" s="90">
        <f>IF(B61="","",VLOOKUP(AD61,Varsayımlar!$B:$Q,14,0))</f>
        <v>6</v>
      </c>
      <c r="X61" s="86">
        <v>46196</v>
      </c>
      <c r="Y61" s="86">
        <v>46379</v>
      </c>
      <c r="Z61" s="9">
        <v>26062320</v>
      </c>
      <c r="AA61" s="90" t="str">
        <f>IF(B61="","",VLOOKUP(AD61,Varsayımlar!$B:$Q,15,0))</f>
        <v>Kare Koli-Üretim Tarihli Etiket</v>
      </c>
      <c r="AB61" s="90" t="str">
        <f>IF(B61="","",VLOOKUP(AD61,Varsayımlar!$B:$Q,16,0))</f>
        <v>19-21 cm</v>
      </c>
      <c r="AC61" s="90">
        <f>IF(B61="","",VLOOKUP(Sayfa2!AD60,Varsayımlar!B:S,18,0))</f>
        <v>0</v>
      </c>
      <c r="AD61" s="90" t="str">
        <f t="shared" si="5"/>
        <v>LLC KOTORManetka 20cm 4 pcs 166g</v>
      </c>
    </row>
    <row r="62" spans="1:30" ht="36" customHeight="1" x14ac:dyDescent="0.25">
      <c r="A62" s="9" t="s">
        <v>137</v>
      </c>
      <c r="B62" s="82" t="s">
        <v>17</v>
      </c>
      <c r="C62" s="83">
        <f>IF(B62="","",VLOOKUP(AD62,Varsayımlar!$B:$Q,3,0))</f>
        <v>8698829380698</v>
      </c>
      <c r="D62" s="83" t="s">
        <v>522</v>
      </c>
      <c r="E62" s="104" t="s">
        <v>37</v>
      </c>
      <c r="F62" s="82" t="s">
        <v>523</v>
      </c>
      <c r="G62" s="82" t="s">
        <v>524</v>
      </c>
      <c r="H62" s="82" t="str">
        <f>IF(B62="","",VLOOKUP(AD62,Varsayımlar!$B:$Q,5,0))</f>
        <v>TORTİLLAS 25 CM 4 PCS 260G</v>
      </c>
      <c r="I62" s="82">
        <f>IF(B62="","",VLOOKUP(AD62,Varsayımlar!B:T,19,0))</f>
        <v>0</v>
      </c>
      <c r="J62" s="82" t="str">
        <f>IF(B62="","",VLOOKUP(AD62,Varsayımlar!$B:$Q,6,0))</f>
        <v>SADE</v>
      </c>
      <c r="K62" s="82">
        <v>420</v>
      </c>
      <c r="L62" s="82"/>
      <c r="M62" s="82">
        <f>K62/84</f>
        <v>5</v>
      </c>
      <c r="N62" s="82"/>
      <c r="O62" s="82">
        <v>4</v>
      </c>
      <c r="P62" s="82">
        <f>IF(B62="","",VLOOKUP(AD62,Varsayımlar!$B:$Q,7,0)*K62)</f>
        <v>12600</v>
      </c>
      <c r="Q62" s="82">
        <f>IF(B62="","",VLOOKUP(AD62,Varsayımlar!$B:$Q,8,0))</f>
        <v>25</v>
      </c>
      <c r="R62" s="82" t="str">
        <f>IF(B62="","",VLOOKUP(AD62,Varsayımlar!$B:$Q,9,0))</f>
        <v>SOFT</v>
      </c>
      <c r="S62" s="82">
        <f>IF(B62="","",VLOOKUP(AD62,Varsayımlar!$B:$Q,10,0))</f>
        <v>4</v>
      </c>
      <c r="T62" s="82">
        <f>IF(B62="","",VLOOKUP(AD62,Varsayımlar!$B:$Q,11,0))</f>
        <v>30</v>
      </c>
      <c r="U62" s="82">
        <f>IF(B62="","",VLOOKUP(AD62,Varsayımlar!$B:$Q,12,0))</f>
        <v>260</v>
      </c>
      <c r="V62" s="82" t="str">
        <f>IF(B62="","",VLOOKUP(AD62,Varsayımlar!$B:$Q,13,0))</f>
        <v>YURTDIŞI</v>
      </c>
      <c r="W62" s="82">
        <f>IF(B62="","",VLOOKUP(AD62,Varsayımlar!$B:$Q,14,0))</f>
        <v>6</v>
      </c>
      <c r="X62" s="84">
        <v>46200</v>
      </c>
      <c r="Y62" s="84">
        <v>46383</v>
      </c>
      <c r="Z62" s="82">
        <v>26062725</v>
      </c>
      <c r="AA62" s="82" t="str">
        <f>IF(B62="","",VLOOKUP(AD62,Varsayımlar!$B:$Q,15,0))</f>
        <v>TRİTON -SKT ATILACAK</v>
      </c>
      <c r="AB62" s="82" t="str">
        <f>IF(B62="","",VLOOKUP(AD62,Varsayımlar!$B:$Q,16,0))</f>
        <v>24-26 CM</v>
      </c>
      <c r="AC62" s="64"/>
      <c r="AD62" s="61" t="str">
        <f>IF(B62="","",CONCATENATE(B62,E62))</f>
        <v>LLC TRİTONMUTLUKAL WHEAT TORTILLA</v>
      </c>
    </row>
    <row r="63" spans="1:30" ht="36" customHeight="1" x14ac:dyDescent="0.25">
      <c r="A63" s="9" t="s">
        <v>138</v>
      </c>
      <c r="B63" s="82" t="s">
        <v>17</v>
      </c>
      <c r="C63" s="83">
        <f>IF(B63="","",VLOOKUP(AD63,Varsayımlar!$B:$Q,3,0))</f>
        <v>8698829380698</v>
      </c>
      <c r="D63" s="83" t="s">
        <v>522</v>
      </c>
      <c r="E63" s="104" t="s">
        <v>37</v>
      </c>
      <c r="F63" s="82" t="s">
        <v>523</v>
      </c>
      <c r="G63" s="82" t="s">
        <v>525</v>
      </c>
      <c r="H63" s="82" t="str">
        <f>IF(B63="","",VLOOKUP(AD63,Varsayımlar!$B:$Q,5,0))</f>
        <v>TORTİLLAS 25 CM 4 PCS 260G</v>
      </c>
      <c r="I63" s="82">
        <f>IF(B63="","",VLOOKUP(AD63,Varsayımlar!B:T,19,0))</f>
        <v>0</v>
      </c>
      <c r="J63" s="82" t="str">
        <f>IF(B63="","",VLOOKUP(AD63,Varsayımlar!$B:$Q,6,0))</f>
        <v>SADE</v>
      </c>
      <c r="K63" s="82">
        <v>2016</v>
      </c>
      <c r="L63" s="82"/>
      <c r="M63" s="82">
        <f>K63/84</f>
        <v>24</v>
      </c>
      <c r="N63" s="82"/>
      <c r="O63" s="82">
        <v>21</v>
      </c>
      <c r="P63" s="82">
        <f>IF(B63="","",VLOOKUP(AD63,Varsayımlar!$B:$Q,7,0)*K63)</f>
        <v>60480</v>
      </c>
      <c r="Q63" s="82">
        <f>IF(B63="","",VLOOKUP(AD63,Varsayımlar!$B:$Q,8,0))</f>
        <v>25</v>
      </c>
      <c r="R63" s="82" t="str">
        <f>IF(B63="","",VLOOKUP(AD63,Varsayımlar!$B:$Q,9,0))</f>
        <v>SOFT</v>
      </c>
      <c r="S63" s="82">
        <f>IF(B63="","",VLOOKUP(AD63,Varsayımlar!$B:$Q,10,0))</f>
        <v>4</v>
      </c>
      <c r="T63" s="82">
        <f>IF(B63="","",VLOOKUP(AD63,Varsayımlar!$B:$Q,11,0))</f>
        <v>30</v>
      </c>
      <c r="U63" s="82">
        <f>IF(B63="","",VLOOKUP(AD63,Varsayımlar!$B:$Q,12,0))</f>
        <v>260</v>
      </c>
      <c r="V63" s="82" t="str">
        <f>IF(B63="","",VLOOKUP(AD63,Varsayımlar!$B:$Q,13,0))</f>
        <v>YURTDIŞI</v>
      </c>
      <c r="W63" s="82">
        <f>IF(B63="","",VLOOKUP(AD63,Varsayımlar!$B:$Q,14,0))</f>
        <v>6</v>
      </c>
      <c r="X63" s="84">
        <v>46200</v>
      </c>
      <c r="Y63" s="84">
        <v>46383</v>
      </c>
      <c r="Z63" s="82">
        <v>26062725</v>
      </c>
      <c r="AA63" s="82" t="str">
        <f>IF(B63="","",VLOOKUP(AD63,Varsayımlar!$B:$Q,15,0))</f>
        <v>TRİTON -SKT ATILACAK</v>
      </c>
      <c r="AB63" s="82" t="str">
        <f>IF(B63="","",VLOOKUP(AD63,Varsayımlar!$B:$Q,16,0))</f>
        <v>24-26 CM</v>
      </c>
      <c r="AC63" s="64"/>
      <c r="AD63" s="61" t="str">
        <f>IF(B63="","",CONCATENATE(B63,E63))</f>
        <v>LLC TRİTONMUTLUKAL WHEAT TORTILLA</v>
      </c>
    </row>
    <row r="64" spans="1:30" ht="78.75" x14ac:dyDescent="0.25">
      <c r="A64" s="9" t="s">
        <v>188</v>
      </c>
      <c r="B64" s="142" t="s">
        <v>628</v>
      </c>
      <c r="C64" s="143">
        <f>IF(B64="","",VLOOKUP(AD64,Varsayımlar!$B:$Q,3,0))</f>
        <v>8698829380698</v>
      </c>
      <c r="D64" s="143"/>
      <c r="E64" s="91" t="s">
        <v>629</v>
      </c>
      <c r="F64" s="87" t="s">
        <v>532</v>
      </c>
      <c r="G64" s="87" t="s">
        <v>532</v>
      </c>
      <c r="H64" s="144" t="str">
        <f>IF(B64="","",VLOOKUP(AD64,Varsayımlar!$B:$Q,5,0))</f>
        <v>Oqqa 25cm 650g (Etiketli)</v>
      </c>
      <c r="I64" s="144" t="str">
        <f>IF(B64="","",VLOOKUP(AD64,Varsayımlar!B:T,19,0))</f>
        <v>Folik Asit Bilgisi Etiketli-Besin Değerleri</v>
      </c>
      <c r="J64" s="144" t="str">
        <f>IF(B64="","",VLOOKUP(AD64,Varsayımlar!$B:$Q,6,0))</f>
        <v>SADE (Folik Asitli Un)</v>
      </c>
      <c r="K64" s="87">
        <v>1000</v>
      </c>
      <c r="L64" s="87"/>
      <c r="M64" s="87" t="str">
        <f>IFERROR(IF(B64="","",K64/VLOOKUP(AD64,Varsayımlar!B:R,17,0)),"")</f>
        <v/>
      </c>
      <c r="N64" s="87"/>
      <c r="O64" s="87">
        <v>10</v>
      </c>
      <c r="P64" s="144">
        <f>IF(B64="","",VLOOKUP(AD64,Varsayımlar!$B:$Q,7,0)*K64)</f>
        <v>12000</v>
      </c>
      <c r="Q64" s="144">
        <f>IF(B64="","",VLOOKUP(AD64,Varsayımlar!$B:$Q,8,0))</f>
        <v>25</v>
      </c>
      <c r="R64" s="144" t="str">
        <f>IF(B64="","",VLOOKUP(AD64,Varsayımlar!$B:$Q,9,0))</f>
        <v>Irak Soft</v>
      </c>
      <c r="S64" s="144">
        <f>IF(B64="","",VLOOKUP(AD64,Varsayımlar!$B:$Q,10,0))</f>
        <v>10</v>
      </c>
      <c r="T64" s="144">
        <f>IF(B64="","",VLOOKUP(AD64,Varsayımlar!$B:$Q,11,0))</f>
        <v>12</v>
      </c>
      <c r="U64" s="144">
        <f>IF(B64="","",VLOOKUP(AD64,Varsayımlar!$B:$Q,12,0))</f>
        <v>650</v>
      </c>
      <c r="V64" s="144" t="str">
        <f>IF(B64="","",VLOOKUP(AD64,Varsayımlar!$B:$Q,13,0))</f>
        <v>Yurtdışı</v>
      </c>
      <c r="W64" s="144">
        <f>IF(B64="","",VLOOKUP(AD64,Varsayımlar!$B:$Q,14,0))</f>
        <v>12</v>
      </c>
      <c r="X64" s="145">
        <v>46202</v>
      </c>
      <c r="Y64" s="145">
        <v>46567</v>
      </c>
      <c r="Z64" s="87">
        <v>26062925</v>
      </c>
      <c r="AA64" s="144" t="str">
        <f>IF(B64="","",VLOOKUP(AD64,Varsayımlar!$B:$Q,15,0))</f>
        <v>Kırmızı Koli-Etiketli</v>
      </c>
      <c r="AB64" s="144" t="str">
        <f>IF(B64="","",VLOOKUP(AD64,Varsayımlar!$B:$Q,16,0))</f>
        <v>24-26cm</v>
      </c>
      <c r="AC64" s="90">
        <f>IF(B64="","",VLOOKUP(Sayfa2!AD61,Varsayımlar!B:S,18,0))</f>
        <v>0</v>
      </c>
      <c r="AD64" s="90" t="str">
        <f t="shared" ref="AD64:AD70" si="6">IF(B64="","",CONCATENATE(B64,E64))</f>
        <v>Oqqa NaturalOqqa 25cm 10 lu 650g</v>
      </c>
    </row>
    <row r="65" spans="1:30" ht="63" x14ac:dyDescent="0.25">
      <c r="A65" s="9" t="s">
        <v>189</v>
      </c>
      <c r="B65" s="64" t="s">
        <v>167</v>
      </c>
      <c r="C65" s="65">
        <f>IF(B65="","",VLOOKUP(AD65,Varsayımlar!$B:$Q,3,0))</f>
        <v>8698829380698</v>
      </c>
      <c r="D65" s="65"/>
      <c r="E65" s="69" t="s">
        <v>168</v>
      </c>
      <c r="F65" s="64" t="s">
        <v>532</v>
      </c>
      <c r="G65" s="64" t="s">
        <v>532</v>
      </c>
      <c r="H65" s="64" t="str">
        <f>IF(B65="","",VLOOKUP(AD65,Varsayımlar!$B:$Q,5,0))</f>
        <v>Nimet 25 cm</v>
      </c>
      <c r="I65" s="64">
        <f>IF(B65="","",VLOOKUP(AD65,Varsayımlar!B:T,19,0))</f>
        <v>0</v>
      </c>
      <c r="J65" s="64" t="str">
        <f>IF(B65="","",VLOOKUP(AD65,Varsayımlar!$B:$Q,6,0))</f>
        <v>SADE</v>
      </c>
      <c r="K65" s="64">
        <v>2000</v>
      </c>
      <c r="L65" s="64"/>
      <c r="M65" s="64">
        <f>IFERROR(IF(B65="","",K65/VLOOKUP(AD65,Varsayımlar!B:R,17,0)),"")</f>
        <v>40</v>
      </c>
      <c r="N65" s="64"/>
      <c r="O65" s="64">
        <v>23</v>
      </c>
      <c r="P65" s="64">
        <f>IF(B65="","",VLOOKUP(AD65,Varsayımlar!$B:$Q,7,0)*K65)</f>
        <v>24000</v>
      </c>
      <c r="Q65" s="64">
        <f>IF(B65="","",VLOOKUP(AD65,Varsayımlar!$B:$Q,8,0))</f>
        <v>25</v>
      </c>
      <c r="R65" s="64" t="str">
        <f>IF(B65="","",VLOOKUP(AD65,Varsayımlar!$B:$Q,9,0))</f>
        <v>Standart</v>
      </c>
      <c r="S65" s="64">
        <f>IF(B65="","",VLOOKUP(AD65,Varsayımlar!$B:$Q,10,0))</f>
        <v>12</v>
      </c>
      <c r="T65" s="64">
        <f>IF(B65="","",VLOOKUP(AD65,Varsayımlar!$B:$Q,11,0))</f>
        <v>12</v>
      </c>
      <c r="U65" s="64">
        <f>IF(B65="","",VLOOKUP(AD65,Varsayımlar!$B:$Q,12,0))</f>
        <v>840</v>
      </c>
      <c r="V65" s="64" t="str">
        <f>IF(B65="","",VLOOKUP(AD65,Varsayımlar!$B:$Q,13,0))</f>
        <v>YURTİÇİ</v>
      </c>
      <c r="W65" s="64">
        <f>IF(B65="","",VLOOKUP(AD65,Varsayımlar!$B:$Q,14,0))</f>
        <v>5</v>
      </c>
      <c r="X65" s="66">
        <v>46202</v>
      </c>
      <c r="Y65" s="66">
        <v>46567</v>
      </c>
      <c r="Z65" s="64">
        <v>26062925</v>
      </c>
      <c r="AA65" s="64" t="str">
        <f>IF(B65="","",VLOOKUP(AD65,Varsayımlar!$B:$Q,15,0))</f>
        <v>Nimet Kolisi</v>
      </c>
      <c r="AB65" s="64" t="str">
        <f>IF(B65="","",VLOOKUP(AD65,Varsayımlar!$B:$Q,16,0))</f>
        <v>24-26 CM</v>
      </c>
      <c r="AC65" s="90">
        <f>IF(B65="","",VLOOKUP(Sayfa2!AD62,Varsayımlar!B:S,18,0))</f>
        <v>0</v>
      </c>
      <c r="AD65" s="90" t="str">
        <f t="shared" ref="AD65" si="7">IF(B65="","",CONCATENATE(B65,E65))</f>
        <v>A101Nimet 25cm 12 pcs 840g</v>
      </c>
    </row>
    <row r="66" spans="1:30" ht="39.75" customHeight="1" x14ac:dyDescent="0.25">
      <c r="A66" s="9" t="s">
        <v>190</v>
      </c>
      <c r="B66" s="9" t="s">
        <v>104</v>
      </c>
      <c r="C66" s="10">
        <f>IF(B66="","",VLOOKUP(AD66,Varsayımlar!$B:$Q,3,0))</f>
        <v>8698829380698</v>
      </c>
      <c r="D66" s="10"/>
      <c r="E66" s="85" t="s">
        <v>263</v>
      </c>
      <c r="F66" s="9">
        <v>33</v>
      </c>
      <c r="G66" s="9"/>
      <c r="H66" s="9" t="str">
        <f>IF(B66="","",VLOOKUP(AD66,Varsayımlar!$B:$Q,5,0))</f>
        <v>Tortillas 20cm (Samakat Bilgileri Ekli)</v>
      </c>
      <c r="I66" s="9">
        <f>IF(B66="","",VLOOKUP(AD66,Varsayımlar!B:T,19,0))</f>
        <v>0</v>
      </c>
      <c r="J66" s="9" t="str">
        <f>IF(B66="","",VLOOKUP(AD66,Varsayımlar!$B:$Q,6,0))</f>
        <v>PEYNİRLİ</v>
      </c>
      <c r="K66" s="9">
        <v>1800</v>
      </c>
      <c r="L66" s="9"/>
      <c r="M66" s="9">
        <f>IFERROR(IF(B66="","",K66/VLOOKUP(AD66,Varsayımlar!B:R,17,0)),"")</f>
        <v>8</v>
      </c>
      <c r="N66" s="9"/>
      <c r="O66" s="9">
        <v>8</v>
      </c>
      <c r="P66" s="9">
        <f>IF(B66="","",VLOOKUP(AD66,Varsayımlar!$B:$Q,7,0)*K66)</f>
        <v>25200</v>
      </c>
      <c r="Q66" s="9">
        <f>IF(B66="","",VLOOKUP(AD66,Varsayımlar!$B:$Q,8,0))</f>
        <v>20</v>
      </c>
      <c r="R66" s="9" t="str">
        <f>IF(B66="","",VLOOKUP(AD66,Varsayımlar!$B:$Q,9,0))</f>
        <v>IRAK SOFT-AT</v>
      </c>
      <c r="S66" s="9">
        <f>IF(B66="","",VLOOKUP(AD66,Varsayımlar!$B:$Q,10,0))</f>
        <v>4</v>
      </c>
      <c r="T66" s="9">
        <f>IF(B66="","",VLOOKUP(AD66,Varsayımlar!$B:$Q,11,0))</f>
        <v>14</v>
      </c>
      <c r="U66" s="9">
        <f>IF(B66="","",VLOOKUP(AD66,Varsayımlar!$B:$Q,12,0))</f>
        <v>166</v>
      </c>
      <c r="V66" s="9" t="str">
        <f>IF(B66="","",VLOOKUP(AD66,Varsayımlar!$B:$Q,13,0))</f>
        <v>YURTDIŞI</v>
      </c>
      <c r="W66" s="9">
        <f>IF(B66="","",VLOOKUP(AD66,Varsayımlar!$B:$Q,14,0))</f>
        <v>9</v>
      </c>
      <c r="X66" s="86">
        <v>46206</v>
      </c>
      <c r="Y66" s="86">
        <v>46480</v>
      </c>
      <c r="Z66" s="9" t="s">
        <v>265</v>
      </c>
      <c r="AA66" s="9" t="str">
        <f>IF(B66="","",VLOOKUP(AD66,Varsayımlar!$B:$Q,15,0))</f>
        <v>Kare Koli-Üretim Tarihli Etiket</v>
      </c>
      <c r="AB66" s="9" t="str">
        <f>IF(B66="","",VLOOKUP(AD66,Varsayımlar!$B:$Q,16,0))</f>
        <v>19-21 cm</v>
      </c>
      <c r="AC66" s="9">
        <f>IF(B66="","",VLOOKUP(Sayfa2!AD75,Varsayımlar!B:S,18,0))</f>
        <v>0</v>
      </c>
      <c r="AD66" s="9" t="str">
        <f t="shared" si="6"/>
        <v>SMART LLCTortillas 20cm Peynirli 4pcs 166g</v>
      </c>
    </row>
    <row r="67" spans="1:30" ht="39.75" customHeight="1" x14ac:dyDescent="0.25">
      <c r="A67" s="9" t="s">
        <v>191</v>
      </c>
      <c r="B67" s="88" t="s">
        <v>104</v>
      </c>
      <c r="C67" s="89">
        <f>IF(B67="","",VLOOKUP(AD67,Varsayımlar!$B:$Q,3,0))</f>
        <v>8698829380698</v>
      </c>
      <c r="D67" s="89"/>
      <c r="E67" s="85" t="s">
        <v>105</v>
      </c>
      <c r="F67" s="9">
        <v>33</v>
      </c>
      <c r="G67" s="9"/>
      <c r="H67" s="90" t="str">
        <f>IF(B67="","",VLOOKUP(AD67,Varsayımlar!$B:$Q,5,0))</f>
        <v>TORTİLLAS 20CM (SAMAKAT BİLGİLERİ EKLİ)</v>
      </c>
      <c r="I67" s="90">
        <f>IF(B67="","",VLOOKUP(AD67,Varsayımlar!B:T,19,0))</f>
        <v>0</v>
      </c>
      <c r="J67" s="90" t="str">
        <f>IF(B67="","",VLOOKUP(AD67,Varsayımlar!$B:$Q,6,0))</f>
        <v>SADE</v>
      </c>
      <c r="K67" s="9">
        <v>5400</v>
      </c>
      <c r="L67" s="9"/>
      <c r="M67" s="9">
        <f>IFERROR(IF(B67="","",K67/VLOOKUP(AD67,Varsayımlar!B:R,17,0)),"")</f>
        <v>24</v>
      </c>
      <c r="N67" s="9"/>
      <c r="O67" s="9">
        <v>24</v>
      </c>
      <c r="P67" s="90">
        <f>IF(B67="","",VLOOKUP(AD67,Varsayımlar!$B:$Q,7,0)*K67)</f>
        <v>75600</v>
      </c>
      <c r="Q67" s="90">
        <f>IF(B67="","",VLOOKUP(AD67,Varsayımlar!$B:$Q,8,0))</f>
        <v>20</v>
      </c>
      <c r="R67" s="90" t="str">
        <f>IF(B67="","",VLOOKUP(AD67,Varsayımlar!$B:$Q,9,0))</f>
        <v>IRAK SOFT</v>
      </c>
      <c r="S67" s="90">
        <f>IF(B67="","",VLOOKUP(AD67,Varsayımlar!$B:$Q,10,0))</f>
        <v>4</v>
      </c>
      <c r="T67" s="90">
        <f>IF(B67="","",VLOOKUP(AD67,Varsayımlar!$B:$Q,11,0))</f>
        <v>14</v>
      </c>
      <c r="U67" s="90">
        <f>IF(B67="","",VLOOKUP(AD67,Varsayımlar!$B:$Q,12,0))</f>
        <v>166</v>
      </c>
      <c r="V67" s="90" t="str">
        <f>IF(B67="","",VLOOKUP(AD67,Varsayımlar!$B:$Q,13,0))</f>
        <v>YURTDIŞI</v>
      </c>
      <c r="W67" s="90">
        <f>IF(B67="","",VLOOKUP(AD67,Varsayımlar!$B:$Q,14,0))</f>
        <v>9</v>
      </c>
      <c r="X67" s="86">
        <v>46206</v>
      </c>
      <c r="Y67" s="86">
        <v>46480</v>
      </c>
      <c r="Z67" s="9">
        <v>26070320</v>
      </c>
      <c r="AA67" s="90" t="str">
        <f>IF(B67="","",VLOOKUP(AD67,Varsayımlar!$B:$Q,15,0))</f>
        <v>SİYAH KARE KOLİ- Üretim Tarihi Etiketli</v>
      </c>
      <c r="AB67" s="90" t="str">
        <f>IF(B67="","",VLOOKUP(AD67,Varsayımlar!$B:$Q,16,0))</f>
        <v>19-21 CM</v>
      </c>
      <c r="AC67" s="90">
        <f>IF(B67="","",VLOOKUP(Sayfa2!AD76,Varsayımlar!B:S,18,0))</f>
        <v>0</v>
      </c>
      <c r="AD67" s="90" t="str">
        <f t="shared" si="6"/>
        <v>SMART LLCTORTİLLAS SAMAKAT 20CM 166G</v>
      </c>
    </row>
    <row r="68" spans="1:30" ht="39.75" customHeight="1" x14ac:dyDescent="0.25">
      <c r="A68" s="9" t="s">
        <v>192</v>
      </c>
      <c r="B68" s="88" t="s">
        <v>632</v>
      </c>
      <c r="C68" s="89">
        <f>IF(B68="","",VLOOKUP(AD68,Varsayımlar!$B:$Q,3,0))</f>
        <v>8698829380698</v>
      </c>
      <c r="D68" s="89"/>
      <c r="E68" s="91" t="s">
        <v>633</v>
      </c>
      <c r="F68" s="9" t="s">
        <v>638</v>
      </c>
      <c r="G68" s="9"/>
      <c r="H68" s="90" t="str">
        <f>IF(B68="","",VLOOKUP(AD68,Varsayımlar!$B:$Q,5,0))</f>
        <v>Willifood 20cm 10 pcs 450g</v>
      </c>
      <c r="I68" s="90">
        <f>IF(B68="","",VLOOKUP(AD68,Varsayımlar!B:T,19,0))</f>
        <v>0</v>
      </c>
      <c r="J68" s="90" t="str">
        <f>IF(B68="","",VLOOKUP(AD68,Varsayımlar!$B:$Q,6,0))</f>
        <v>SADE</v>
      </c>
      <c r="K68" s="9">
        <v>1600</v>
      </c>
      <c r="L68" s="9"/>
      <c r="M68" s="9" t="str">
        <f>IFERROR(IF(B68="","",K68/VLOOKUP(AD68,Varsayımlar!B:R,17,0)),"")</f>
        <v/>
      </c>
      <c r="N68" s="9"/>
      <c r="O68" s="9">
        <v>16</v>
      </c>
      <c r="P68" s="90">
        <f>IF(B68="","",VLOOKUP(AD68,Varsayımlar!$B:$Q,7,0)*K68)</f>
        <v>19200</v>
      </c>
      <c r="Q68" s="90">
        <f>IF(B68="","",VLOOKUP(AD68,Varsayımlar!$B:$Q,8,0))</f>
        <v>20</v>
      </c>
      <c r="R68" s="90" t="str">
        <f>IF(B68="","",VLOOKUP(AD68,Varsayımlar!$B:$Q,9,0))</f>
        <v>Irak Soft</v>
      </c>
      <c r="S68" s="90">
        <f>IF(B68="","",VLOOKUP(AD68,Varsayımlar!$B:$Q,10,0))</f>
        <v>10</v>
      </c>
      <c r="T68" s="90">
        <f>IF(B68="","",VLOOKUP(AD68,Varsayımlar!$B:$Q,11,0))</f>
        <v>12</v>
      </c>
      <c r="U68" s="90">
        <f>IF(B68="","",VLOOKUP(AD68,Varsayımlar!$B:$Q,12,0))</f>
        <v>450</v>
      </c>
      <c r="V68" s="90" t="str">
        <f>IF(B68="","",VLOOKUP(AD68,Varsayımlar!$B:$Q,13,0))</f>
        <v>Yurtdışı</v>
      </c>
      <c r="W68" s="90" t="str">
        <f>IF(B68="","",VLOOKUP(AD68,Varsayımlar!$B:$Q,14,0))</f>
        <v>Özel Tarih</v>
      </c>
      <c r="X68" s="86"/>
      <c r="Y68" s="136" t="s">
        <v>634</v>
      </c>
      <c r="Z68" s="136" t="s">
        <v>635</v>
      </c>
      <c r="AA68" s="90" t="str">
        <f>IF(B68="","",VLOOKUP(AD68,Varsayımlar!$B:$Q,15,0))</f>
        <v>20cm koli-Etiketli</v>
      </c>
      <c r="AB68" s="90" t="str">
        <f>IF(B68="","",VLOOKUP(AD68,Varsayımlar!$B:$Q,16,0))</f>
        <v>19-21 cm</v>
      </c>
      <c r="AC68" s="90">
        <f>IF(B68="","",VLOOKUP(Sayfa2!AD77,Varsayımlar!B:S,18,0))</f>
        <v>0</v>
      </c>
      <c r="AD68" s="90" t="str">
        <f t="shared" si="6"/>
        <v>WillifoodWillifood 20cm 10 pcs 450g</v>
      </c>
    </row>
    <row r="69" spans="1:30" ht="39.75" customHeight="1" x14ac:dyDescent="0.25">
      <c r="A69" s="9" t="s">
        <v>193</v>
      </c>
      <c r="B69" s="9" t="s">
        <v>79</v>
      </c>
      <c r="C69" s="10">
        <f>IF(B69="","",VLOOKUP(AD69,Varsayımlar!$B:$Q,3,0))</f>
        <v>8698829380698</v>
      </c>
      <c r="D69" s="10"/>
      <c r="E69" s="85" t="s">
        <v>254</v>
      </c>
      <c r="F69" s="9"/>
      <c r="G69" s="9"/>
      <c r="H69" s="9" t="str">
        <f>IF(B69="","",VLOOKUP(AD69,Varsayımlar!$B:$Q,5,0))</f>
        <v>Manetka 20cm</v>
      </c>
      <c r="I69" s="9">
        <f>IF(B69="","",VLOOKUP(AD69,Varsayımlar!B:T,19,0))</f>
        <v>0</v>
      </c>
      <c r="J69" s="9" t="str">
        <f>IF(B69="","",VLOOKUP(AD69,Varsayımlar!$B:$Q,6,0))</f>
        <v>SADE</v>
      </c>
      <c r="K69" s="9">
        <v>7200</v>
      </c>
      <c r="L69" s="9"/>
      <c r="M69" s="9">
        <f>IFERROR(IF(B69="","",K69/VLOOKUP(AD69,Varsayımlar!B:R,17,0)),"")</f>
        <v>32</v>
      </c>
      <c r="N69" s="9"/>
      <c r="O69" s="9">
        <v>32</v>
      </c>
      <c r="P69" s="9">
        <f>IF(B69="","",VLOOKUP(AD69,Varsayımlar!$B:$Q,7,0)*K69)</f>
        <v>100800</v>
      </c>
      <c r="Q69" s="9">
        <f>IF(B69="","",VLOOKUP(AD69,Varsayımlar!$B:$Q,8,0))</f>
        <v>20</v>
      </c>
      <c r="R69" s="9" t="str">
        <f>IF(B69="","",VLOOKUP(AD69,Varsayımlar!$B:$Q,9,0))</f>
        <v>Irak Soft</v>
      </c>
      <c r="S69" s="9">
        <f>IF(B69="","",VLOOKUP(AD69,Varsayımlar!$B:$Q,10,0))</f>
        <v>4</v>
      </c>
      <c r="T69" s="9">
        <f>IF(B69="","",VLOOKUP(AD69,Varsayımlar!$B:$Q,11,0))</f>
        <v>14</v>
      </c>
      <c r="U69" s="9">
        <f>IF(B69="","",VLOOKUP(AD69,Varsayımlar!$B:$Q,12,0))</f>
        <v>166</v>
      </c>
      <c r="V69" s="9" t="str">
        <f>IF(B69="","",VLOOKUP(AD69,Varsayımlar!$B:$Q,13,0))</f>
        <v>YURTDIŞI</v>
      </c>
      <c r="W69" s="9">
        <f>IF(B69="","",VLOOKUP(AD69,Varsayımlar!$B:$Q,14,0))</f>
        <v>6</v>
      </c>
      <c r="X69" s="86">
        <v>46213</v>
      </c>
      <c r="Y69" s="86">
        <v>46397</v>
      </c>
      <c r="Z69" s="9">
        <v>26071020</v>
      </c>
      <c r="AA69" s="9" t="str">
        <f>IF(B69="","",VLOOKUP(AD69,Varsayımlar!$B:$Q,15,0))</f>
        <v>Kare Koli-Üretim Tarihli Etiket</v>
      </c>
      <c r="AB69" s="9" t="str">
        <f>IF(B69="","",VLOOKUP(AD69,Varsayımlar!$B:$Q,16,0))</f>
        <v>19-21 cm</v>
      </c>
      <c r="AC69" s="9">
        <f>IF(B69="","",VLOOKUP(Sayfa2!AD92,Varsayımlar!B:S,18,0))</f>
        <v>0</v>
      </c>
      <c r="AD69" s="9" t="str">
        <f t="shared" si="6"/>
        <v>LLC KOTORManetka 20cm 4 pcs 166g</v>
      </c>
    </row>
    <row r="70" spans="1:30" ht="39.75" customHeight="1" x14ac:dyDescent="0.25">
      <c r="A70" s="9" t="s">
        <v>194</v>
      </c>
      <c r="B70" s="88" t="s">
        <v>79</v>
      </c>
      <c r="C70" s="89">
        <f>IF(B70="","",VLOOKUP(AD70,Varsayımlar!$B:$Q,3,0))</f>
        <v>8698829380698</v>
      </c>
      <c r="D70" s="89"/>
      <c r="E70" s="85" t="s">
        <v>85</v>
      </c>
      <c r="F70" s="9"/>
      <c r="G70" s="9"/>
      <c r="H70" s="90" t="str">
        <f>IF(B70="","",VLOOKUP(AD70,Varsayımlar!$B:$Q,5,0))</f>
        <v xml:space="preserve">MANETKA PEYNİRLİ 25 CM </v>
      </c>
      <c r="I70" s="90">
        <f>IF(B70="","",VLOOKUP(AD70,Varsayımlar!B:T,19,0))</f>
        <v>0</v>
      </c>
      <c r="J70" s="90" t="str">
        <f>IF(B70="","",VLOOKUP(AD70,Varsayımlar!$B:$Q,6,0))</f>
        <v>PEYNİRLİ</v>
      </c>
      <c r="K70" s="9">
        <v>2496</v>
      </c>
      <c r="L70" s="9"/>
      <c r="M70" s="9">
        <f>IFERROR(IF(B70="","",K70/VLOOKUP(AD70,Varsayımlar!B:R,17,0)),"")</f>
        <v>32</v>
      </c>
      <c r="N70" s="9"/>
      <c r="O70" s="9">
        <v>26</v>
      </c>
      <c r="P70" s="90">
        <f>IF(B70="","",VLOOKUP(AD70,Varsayımlar!$B:$Q,7,0)*K70)</f>
        <v>74880</v>
      </c>
      <c r="Q70" s="90">
        <f>IF(B70="","",VLOOKUP(AD70,Varsayımlar!$B:$Q,8,0))</f>
        <v>25</v>
      </c>
      <c r="R70" s="90" t="str">
        <f>IF(B70="","",VLOOKUP(AD70,Varsayımlar!$B:$Q,9,0))</f>
        <v>SOFT-AT</v>
      </c>
      <c r="S70" s="90">
        <f>IF(B70="","",VLOOKUP(AD70,Varsayımlar!$B:$Q,10,0))</f>
        <v>4</v>
      </c>
      <c r="T70" s="90">
        <f>IF(B70="","",VLOOKUP(AD70,Varsayımlar!$B:$Q,11,0))</f>
        <v>30</v>
      </c>
      <c r="U70" s="90">
        <f>IF(B70="","",VLOOKUP(AD70,Varsayımlar!$B:$Q,12,0))</f>
        <v>250</v>
      </c>
      <c r="V70" s="90" t="str">
        <f>IF(B70="","",VLOOKUP(AD70,Varsayımlar!$B:$Q,13,0))</f>
        <v>YURTDIŞI</v>
      </c>
      <c r="W70" s="90">
        <f>IF(B70="","",VLOOKUP(AD70,Varsayımlar!$B:$Q,14,0))</f>
        <v>6</v>
      </c>
      <c r="X70" s="86">
        <v>46213</v>
      </c>
      <c r="Y70" s="86">
        <v>46397</v>
      </c>
      <c r="Z70" s="9">
        <v>26071025</v>
      </c>
      <c r="AA70" s="90" t="str">
        <f>IF(B70="","",VLOOKUP(AD70,Varsayımlar!$B:$Q,15,0))</f>
        <v>KIRMIZI KOLİ-TARİHLİ KOLİ ETİKETİ</v>
      </c>
      <c r="AB70" s="90" t="str">
        <f>IF(B70="","",VLOOKUP(AD70,Varsayımlar!$B:$Q,16,0))</f>
        <v>24-26 CM</v>
      </c>
      <c r="AC70" s="90">
        <f>IF(B70="","",VLOOKUP(Sayfa2!AD93,Varsayımlar!B:S,18,0))</f>
        <v>0</v>
      </c>
      <c r="AD70" s="90" t="str">
        <f t="shared" si="6"/>
        <v>LLC KOTORMANETKA PEYNİRLİ 25CM</v>
      </c>
    </row>
    <row r="71" spans="1:30" ht="39.75" customHeight="1" x14ac:dyDescent="0.25">
      <c r="A71" s="9" t="s">
        <v>195</v>
      </c>
      <c r="B71" s="88" t="s">
        <v>90</v>
      </c>
      <c r="C71" s="89">
        <f>IF(B71="","",VLOOKUP(AD71,Varsayımlar!$B:$Q,3,0))</f>
        <v>8698829380698</v>
      </c>
      <c r="D71" s="89" t="s">
        <v>231</v>
      </c>
      <c r="E71" s="85" t="s">
        <v>91</v>
      </c>
      <c r="F71" s="9"/>
      <c r="G71" s="9"/>
      <c r="H71" s="90" t="str">
        <f>IF(B71="","",VLOOKUP(AD71,Varsayımlar!$B:$Q,5,0))</f>
        <v>MAGNİT MAVİ AMBALAJ 25CM</v>
      </c>
      <c r="I71" s="90">
        <f>IF(B71="","",VLOOKUP(AD71,Varsayımlar!B:T,19,0))</f>
        <v>0</v>
      </c>
      <c r="J71" s="90" t="str">
        <f>IF(B71="","",VLOOKUP(AD71,Varsayımlar!$B:$Q,6,0))</f>
        <v>SADE</v>
      </c>
      <c r="K71" s="9">
        <v>2016</v>
      </c>
      <c r="L71" s="9"/>
      <c r="M71" s="9">
        <f>IFERROR(IF(B71="","",K71/VLOOKUP(AD71,Varsayımlar!B:R,17,0)),"")</f>
        <v>24</v>
      </c>
      <c r="N71" s="9"/>
      <c r="O71" s="9">
        <v>21</v>
      </c>
      <c r="P71" s="90">
        <f>IF(B71="","",VLOOKUP(AD71,Varsayımlar!$B:$Q,7,0)*K71)</f>
        <v>60480</v>
      </c>
      <c r="Q71" s="90">
        <f>IF(B71="","",VLOOKUP(AD71,Varsayımlar!$B:$Q,8,0))</f>
        <v>25</v>
      </c>
      <c r="R71" s="90" t="str">
        <f>IF(B71="","",VLOOKUP(AD71,Varsayımlar!$B:$Q,9,0))</f>
        <v>SOFT</v>
      </c>
      <c r="S71" s="90">
        <f>IF(B71="","",VLOOKUP(AD71,Varsayımlar!$B:$Q,10,0))</f>
        <v>4</v>
      </c>
      <c r="T71" s="90">
        <f>IF(B71="","",VLOOKUP(AD71,Varsayımlar!$B:$Q,11,0))</f>
        <v>30</v>
      </c>
      <c r="U71" s="90">
        <f>IF(B71="","",VLOOKUP(AD71,Varsayımlar!$B:$Q,12,0))</f>
        <v>260</v>
      </c>
      <c r="V71" s="90" t="str">
        <f>IF(B71="","",VLOOKUP(AD71,Varsayımlar!$B:$Q,13,0))</f>
        <v>YURTDIŞI</v>
      </c>
      <c r="W71" s="90">
        <f>IF(B71="","",VLOOKUP(AD71,Varsayımlar!$B:$Q,14,0))</f>
        <v>9</v>
      </c>
      <c r="X71" s="9"/>
      <c r="Y71" s="9"/>
      <c r="Z71" s="9"/>
      <c r="AA71" s="90" t="str">
        <f>IF(B71="","",VLOOKUP(AD71,Varsayımlar!$B:$Q,15,0))</f>
        <v>25CM TURUNCU KOLİ-SOL ÜST DİKDÖRTGENE ÜRETİM TARİHİ BASILACAK</v>
      </c>
      <c r="AB71" s="90" t="str">
        <f>IF(B71="","",VLOOKUP(AD71,Varsayımlar!$B:$Q,16,0))</f>
        <v>24-26 CM</v>
      </c>
      <c r="AC71" s="90">
        <f>IF(B71="","",VLOOKUP(Sayfa2!AD61,Varsayımlar!B:S,18,0))</f>
        <v>0</v>
      </c>
      <c r="AD71" s="90" t="str">
        <f t="shared" si="5"/>
        <v>MAGNİTMAGNİT MAVİ AMBALAJ 25 CM 260G</v>
      </c>
    </row>
    <row r="72" spans="1:30" ht="39.75" customHeight="1" x14ac:dyDescent="0.25">
      <c r="A72" s="9" t="s">
        <v>196</v>
      </c>
      <c r="B72" s="88" t="s">
        <v>90</v>
      </c>
      <c r="C72" s="89">
        <f>IF(B72="","",VLOOKUP(AD72,Varsayımlar!$B:$Q,3,0))</f>
        <v>8698829380698</v>
      </c>
      <c r="D72" s="89" t="s">
        <v>232</v>
      </c>
      <c r="E72" s="85" t="s">
        <v>91</v>
      </c>
      <c r="F72" s="9"/>
      <c r="G72" s="9"/>
      <c r="H72" s="90" t="str">
        <f>IF(B72="","",VLOOKUP(AD72,Varsayımlar!$B:$Q,5,0))</f>
        <v>MAGNİT MAVİ AMBALAJ 25CM</v>
      </c>
      <c r="I72" s="90">
        <f>IF(B72="","",VLOOKUP(AD72,Varsayımlar!B:T,19,0))</f>
        <v>0</v>
      </c>
      <c r="J72" s="90" t="str">
        <f>IF(B72="","",VLOOKUP(AD72,Varsayımlar!$B:$Q,6,0))</f>
        <v>SADE</v>
      </c>
      <c r="K72" s="9">
        <v>2016</v>
      </c>
      <c r="L72" s="9"/>
      <c r="M72" s="9">
        <f>IFERROR(IF(B72="","",K72/VLOOKUP(AD72,Varsayımlar!B:R,17,0)),"")</f>
        <v>24</v>
      </c>
      <c r="N72" s="9"/>
      <c r="O72" s="9">
        <v>21</v>
      </c>
      <c r="P72" s="90">
        <f>IF(B72="","",VLOOKUP(AD72,Varsayımlar!$B:$Q,7,0)*K72)</f>
        <v>60480</v>
      </c>
      <c r="Q72" s="90">
        <f>IF(B72="","",VLOOKUP(AD72,Varsayımlar!$B:$Q,8,0))</f>
        <v>25</v>
      </c>
      <c r="R72" s="90" t="str">
        <f>IF(B72="","",VLOOKUP(AD72,Varsayımlar!$B:$Q,9,0))</f>
        <v>SOFT</v>
      </c>
      <c r="S72" s="90">
        <f>IF(B72="","",VLOOKUP(AD72,Varsayımlar!$B:$Q,10,0))</f>
        <v>4</v>
      </c>
      <c r="T72" s="90">
        <f>IF(B72="","",VLOOKUP(AD72,Varsayımlar!$B:$Q,11,0))</f>
        <v>30</v>
      </c>
      <c r="U72" s="90">
        <f>IF(B72="","",VLOOKUP(AD72,Varsayımlar!$B:$Q,12,0))</f>
        <v>260</v>
      </c>
      <c r="V72" s="90" t="str">
        <f>IF(B72="","",VLOOKUP(AD72,Varsayımlar!$B:$Q,13,0))</f>
        <v>YURTDIŞI</v>
      </c>
      <c r="W72" s="90">
        <f>IF(B72="","",VLOOKUP(AD72,Varsayımlar!$B:$Q,14,0))</f>
        <v>9</v>
      </c>
      <c r="X72" s="9"/>
      <c r="Y72" s="9"/>
      <c r="Z72" s="9"/>
      <c r="AA72" s="90" t="str">
        <f>IF(B72="","",VLOOKUP(AD72,Varsayımlar!$B:$Q,15,0))</f>
        <v>25CM TURUNCU KOLİ-SOL ÜST DİKDÖRTGENE ÜRETİM TARİHİ BASILACAK</v>
      </c>
      <c r="AB72" s="90" t="str">
        <f>IF(B72="","",VLOOKUP(AD72,Varsayımlar!$B:$Q,16,0))</f>
        <v>24-26 CM</v>
      </c>
      <c r="AC72" s="90">
        <f>IF(B72="","",VLOOKUP(Sayfa2!AD62,Varsayımlar!B:S,18,0))</f>
        <v>0</v>
      </c>
      <c r="AD72" s="90" t="str">
        <f t="shared" si="5"/>
        <v>MAGNİTMAGNİT MAVİ AMBALAJ 25 CM 260G</v>
      </c>
    </row>
    <row r="73" spans="1:30" ht="39.75" customHeight="1" x14ac:dyDescent="0.25">
      <c r="A73" s="9" t="s">
        <v>197</v>
      </c>
      <c r="B73" s="88" t="s">
        <v>90</v>
      </c>
      <c r="C73" s="89">
        <f>IF(B73="","",VLOOKUP(AD73,Varsayımlar!$B:$Q,3,0))</f>
        <v>8698829380698</v>
      </c>
      <c r="D73" s="89" t="s">
        <v>233</v>
      </c>
      <c r="E73" s="85" t="s">
        <v>91</v>
      </c>
      <c r="F73" s="9"/>
      <c r="G73" s="9"/>
      <c r="H73" s="90" t="str">
        <f>IF(B73="","",VLOOKUP(AD73,Varsayımlar!$B:$Q,5,0))</f>
        <v>MAGNİT MAVİ AMBALAJ 25CM</v>
      </c>
      <c r="I73" s="90">
        <f>IF(B73="","",VLOOKUP(AD73,Varsayımlar!B:T,19,0))</f>
        <v>0</v>
      </c>
      <c r="J73" s="90" t="str">
        <f>IF(B73="","",VLOOKUP(AD73,Varsayımlar!$B:$Q,6,0))</f>
        <v>SADE</v>
      </c>
      <c r="K73" s="9">
        <v>2016</v>
      </c>
      <c r="L73" s="9"/>
      <c r="M73" s="9">
        <f>IFERROR(IF(B73="","",K73/VLOOKUP(AD73,Varsayımlar!B:R,17,0)),"")</f>
        <v>24</v>
      </c>
      <c r="N73" s="9"/>
      <c r="O73" s="9">
        <v>21</v>
      </c>
      <c r="P73" s="90">
        <f>IF(B73="","",VLOOKUP(AD73,Varsayımlar!$B:$Q,7,0)*K73)</f>
        <v>60480</v>
      </c>
      <c r="Q73" s="90">
        <f>IF(B73="","",VLOOKUP(AD73,Varsayımlar!$B:$Q,8,0))</f>
        <v>25</v>
      </c>
      <c r="R73" s="90" t="str">
        <f>IF(B73="","",VLOOKUP(AD73,Varsayımlar!$B:$Q,9,0))</f>
        <v>SOFT</v>
      </c>
      <c r="S73" s="90">
        <f>IF(B73="","",VLOOKUP(AD73,Varsayımlar!$B:$Q,10,0))</f>
        <v>4</v>
      </c>
      <c r="T73" s="90">
        <f>IF(B73="","",VLOOKUP(AD73,Varsayımlar!$B:$Q,11,0))</f>
        <v>30</v>
      </c>
      <c r="U73" s="90">
        <f>IF(B73="","",VLOOKUP(AD73,Varsayımlar!$B:$Q,12,0))</f>
        <v>260</v>
      </c>
      <c r="V73" s="90" t="str">
        <f>IF(B73="","",VLOOKUP(AD73,Varsayımlar!$B:$Q,13,0))</f>
        <v>YURTDIŞI</v>
      </c>
      <c r="W73" s="90">
        <f>IF(B73="","",VLOOKUP(AD73,Varsayımlar!$B:$Q,14,0))</f>
        <v>9</v>
      </c>
      <c r="X73" s="9"/>
      <c r="Y73" s="9"/>
      <c r="Z73" s="9"/>
      <c r="AA73" s="90" t="str">
        <f>IF(B73="","",VLOOKUP(AD73,Varsayımlar!$B:$Q,15,0))</f>
        <v>25CM TURUNCU KOLİ-SOL ÜST DİKDÖRTGENE ÜRETİM TARİHİ BASILACAK</v>
      </c>
      <c r="AB73" s="90" t="str">
        <f>IF(B73="","",VLOOKUP(AD73,Varsayımlar!$B:$Q,16,0))</f>
        <v>24-26 CM</v>
      </c>
      <c r="AC73" s="90">
        <f>IF(B73="","",VLOOKUP(Sayfa2!AD63,Varsayımlar!B:S,18,0))</f>
        <v>0</v>
      </c>
      <c r="AD73" s="90" t="str">
        <f t="shared" si="5"/>
        <v>MAGNİTMAGNİT MAVİ AMBALAJ 25 CM 260G</v>
      </c>
    </row>
    <row r="74" spans="1:30" ht="39.75" customHeight="1" x14ac:dyDescent="0.25">
      <c r="A74" s="9" t="s">
        <v>198</v>
      </c>
      <c r="B74" s="88" t="s">
        <v>90</v>
      </c>
      <c r="C74" s="89">
        <f>IF(B74="","",VLOOKUP(AD74,Varsayımlar!$B:$Q,3,0))</f>
        <v>8698829380698</v>
      </c>
      <c r="D74" s="89" t="s">
        <v>234</v>
      </c>
      <c r="E74" s="85" t="s">
        <v>91</v>
      </c>
      <c r="F74" s="9"/>
      <c r="G74" s="9"/>
      <c r="H74" s="90" t="str">
        <f>IF(B74="","",VLOOKUP(AD74,Varsayımlar!$B:$Q,5,0))</f>
        <v>MAGNİT MAVİ AMBALAJ 25CM</v>
      </c>
      <c r="I74" s="90">
        <f>IF(B74="","",VLOOKUP(AD74,Varsayımlar!B:T,19,0))</f>
        <v>0</v>
      </c>
      <c r="J74" s="90" t="str">
        <f>IF(B74="","",VLOOKUP(AD74,Varsayımlar!$B:$Q,6,0))</f>
        <v>SADE</v>
      </c>
      <c r="K74" s="9">
        <v>2016</v>
      </c>
      <c r="L74" s="9"/>
      <c r="M74" s="9">
        <f>IFERROR(IF(B74="","",K74/VLOOKUP(AD74,Varsayımlar!B:R,17,0)),"")</f>
        <v>24</v>
      </c>
      <c r="N74" s="9"/>
      <c r="O74" s="9">
        <v>21</v>
      </c>
      <c r="P74" s="90">
        <f>IF(B74="","",VLOOKUP(AD74,Varsayımlar!$B:$Q,7,0)*K74)</f>
        <v>60480</v>
      </c>
      <c r="Q74" s="90">
        <f>IF(B74="","",VLOOKUP(AD74,Varsayımlar!$B:$Q,8,0))</f>
        <v>25</v>
      </c>
      <c r="R74" s="90" t="str">
        <f>IF(B74="","",VLOOKUP(AD74,Varsayımlar!$B:$Q,9,0))</f>
        <v>SOFT</v>
      </c>
      <c r="S74" s="90">
        <f>IF(B74="","",VLOOKUP(AD74,Varsayımlar!$B:$Q,10,0))</f>
        <v>4</v>
      </c>
      <c r="T74" s="90">
        <f>IF(B74="","",VLOOKUP(AD74,Varsayımlar!$B:$Q,11,0))</f>
        <v>30</v>
      </c>
      <c r="U74" s="90">
        <f>IF(B74="","",VLOOKUP(AD74,Varsayımlar!$B:$Q,12,0))</f>
        <v>260</v>
      </c>
      <c r="V74" s="90" t="str">
        <f>IF(B74="","",VLOOKUP(AD74,Varsayımlar!$B:$Q,13,0))</f>
        <v>YURTDIŞI</v>
      </c>
      <c r="W74" s="90">
        <f>IF(B74="","",VLOOKUP(AD74,Varsayımlar!$B:$Q,14,0))</f>
        <v>9</v>
      </c>
      <c r="X74" s="9"/>
      <c r="Y74" s="9"/>
      <c r="Z74" s="9"/>
      <c r="AA74" s="90" t="str">
        <f>IF(B74="","",VLOOKUP(AD74,Varsayımlar!$B:$Q,15,0))</f>
        <v>25CM TURUNCU KOLİ-SOL ÜST DİKDÖRTGENE ÜRETİM TARİHİ BASILACAK</v>
      </c>
      <c r="AB74" s="90" t="str">
        <f>IF(B74="","",VLOOKUP(AD74,Varsayımlar!$B:$Q,16,0))</f>
        <v>24-26 CM</v>
      </c>
      <c r="AC74" s="90">
        <f>IF(B74="","",VLOOKUP(Sayfa2!AD64,Varsayımlar!B:S,18,0))</f>
        <v>0</v>
      </c>
      <c r="AD74" s="90" t="str">
        <f t="shared" si="5"/>
        <v>MAGNİTMAGNİT MAVİ AMBALAJ 25 CM 260G</v>
      </c>
    </row>
    <row r="75" spans="1:30" ht="39.75" customHeight="1" x14ac:dyDescent="0.25">
      <c r="A75" s="9" t="s">
        <v>199</v>
      </c>
      <c r="B75" s="88" t="s">
        <v>90</v>
      </c>
      <c r="C75" s="89">
        <f>IF(B75="","",VLOOKUP(AD75,Varsayımlar!$B:$Q,3,0))</f>
        <v>8698829380698</v>
      </c>
      <c r="D75" s="89" t="s">
        <v>235</v>
      </c>
      <c r="E75" s="85" t="s">
        <v>91</v>
      </c>
      <c r="F75" s="9"/>
      <c r="G75" s="9"/>
      <c r="H75" s="90" t="str">
        <f>IF(B75="","",VLOOKUP(AD75,Varsayımlar!$B:$Q,5,0))</f>
        <v>MAGNİT MAVİ AMBALAJ 25CM</v>
      </c>
      <c r="I75" s="90">
        <f>IF(B75="","",VLOOKUP(AD75,Varsayımlar!B:T,19,0))</f>
        <v>0</v>
      </c>
      <c r="J75" s="90" t="str">
        <f>IF(B75="","",VLOOKUP(AD75,Varsayımlar!$B:$Q,6,0))</f>
        <v>SADE</v>
      </c>
      <c r="K75" s="9">
        <v>2016</v>
      </c>
      <c r="L75" s="9"/>
      <c r="M75" s="9">
        <f>IFERROR(IF(B75="","",K75/VLOOKUP(AD75,Varsayımlar!B:R,17,0)),"")</f>
        <v>24</v>
      </c>
      <c r="N75" s="9"/>
      <c r="O75" s="9">
        <v>21</v>
      </c>
      <c r="P75" s="90">
        <f>IF(B75="","",VLOOKUP(AD75,Varsayımlar!$B:$Q,7,0)*K75)</f>
        <v>60480</v>
      </c>
      <c r="Q75" s="90">
        <f>IF(B75="","",VLOOKUP(AD75,Varsayımlar!$B:$Q,8,0))</f>
        <v>25</v>
      </c>
      <c r="R75" s="90" t="str">
        <f>IF(B75="","",VLOOKUP(AD75,Varsayımlar!$B:$Q,9,0))</f>
        <v>SOFT</v>
      </c>
      <c r="S75" s="90">
        <f>IF(B75="","",VLOOKUP(AD75,Varsayımlar!$B:$Q,10,0))</f>
        <v>4</v>
      </c>
      <c r="T75" s="90">
        <f>IF(B75="","",VLOOKUP(AD75,Varsayımlar!$B:$Q,11,0))</f>
        <v>30</v>
      </c>
      <c r="U75" s="90">
        <f>IF(B75="","",VLOOKUP(AD75,Varsayımlar!$B:$Q,12,0))</f>
        <v>260</v>
      </c>
      <c r="V75" s="90" t="str">
        <f>IF(B75="","",VLOOKUP(AD75,Varsayımlar!$B:$Q,13,0))</f>
        <v>YURTDIŞI</v>
      </c>
      <c r="W75" s="90">
        <f>IF(B75="","",VLOOKUP(AD75,Varsayımlar!$B:$Q,14,0))</f>
        <v>9</v>
      </c>
      <c r="X75" s="9"/>
      <c r="Y75" s="9"/>
      <c r="Z75" s="9"/>
      <c r="AA75" s="90" t="str">
        <f>IF(B75="","",VLOOKUP(AD75,Varsayımlar!$B:$Q,15,0))</f>
        <v>25CM TURUNCU KOLİ-SOL ÜST DİKDÖRTGENE ÜRETİM TARİHİ BASILACAK</v>
      </c>
      <c r="AB75" s="90" t="str">
        <f>IF(B75="","",VLOOKUP(AD75,Varsayımlar!$B:$Q,16,0))</f>
        <v>24-26 CM</v>
      </c>
      <c r="AC75" s="90">
        <f>IF(B75="","",VLOOKUP(Sayfa2!AD65,Varsayımlar!B:S,18,0))</f>
        <v>0</v>
      </c>
      <c r="AD75" s="90" t="str">
        <f t="shared" si="5"/>
        <v>MAGNİTMAGNİT MAVİ AMBALAJ 25 CM 260G</v>
      </c>
    </row>
    <row r="76" spans="1:30" ht="39.75" customHeight="1" x14ac:dyDescent="0.25">
      <c r="A76" s="9" t="s">
        <v>200</v>
      </c>
      <c r="B76" s="88" t="s">
        <v>90</v>
      </c>
      <c r="C76" s="89">
        <f>IF(B76="","",VLOOKUP(AD76,Varsayımlar!$B:$Q,3,0))</f>
        <v>8698829380698</v>
      </c>
      <c r="D76" s="89" t="s">
        <v>236</v>
      </c>
      <c r="E76" s="85" t="s">
        <v>91</v>
      </c>
      <c r="F76" s="9"/>
      <c r="G76" s="9"/>
      <c r="H76" s="90" t="str">
        <f>IF(B76="","",VLOOKUP(AD76,Varsayımlar!$B:$Q,5,0))</f>
        <v>MAGNİT MAVİ AMBALAJ 25CM</v>
      </c>
      <c r="I76" s="90">
        <f>IF(B76="","",VLOOKUP(AD76,Varsayımlar!B:T,19,0))</f>
        <v>0</v>
      </c>
      <c r="J76" s="90" t="str">
        <f>IF(B76="","",VLOOKUP(AD76,Varsayımlar!$B:$Q,6,0))</f>
        <v>SADE</v>
      </c>
      <c r="K76" s="9">
        <v>2016</v>
      </c>
      <c r="L76" s="9"/>
      <c r="M76" s="9">
        <f>IFERROR(IF(B76="","",K76/VLOOKUP(AD76,Varsayımlar!B:R,17,0)),"")</f>
        <v>24</v>
      </c>
      <c r="N76" s="9"/>
      <c r="O76" s="9">
        <v>21</v>
      </c>
      <c r="P76" s="90">
        <f>IF(B76="","",VLOOKUP(AD76,Varsayımlar!$B:$Q,7,0)*K76)</f>
        <v>60480</v>
      </c>
      <c r="Q76" s="90">
        <f>IF(B76="","",VLOOKUP(AD76,Varsayımlar!$B:$Q,8,0))</f>
        <v>25</v>
      </c>
      <c r="R76" s="90" t="str">
        <f>IF(B76="","",VLOOKUP(AD76,Varsayımlar!$B:$Q,9,0))</f>
        <v>SOFT</v>
      </c>
      <c r="S76" s="90">
        <f>IF(B76="","",VLOOKUP(AD76,Varsayımlar!$B:$Q,10,0))</f>
        <v>4</v>
      </c>
      <c r="T76" s="90">
        <f>IF(B76="","",VLOOKUP(AD76,Varsayımlar!$B:$Q,11,0))</f>
        <v>30</v>
      </c>
      <c r="U76" s="90">
        <f>IF(B76="","",VLOOKUP(AD76,Varsayımlar!$B:$Q,12,0))</f>
        <v>260</v>
      </c>
      <c r="V76" s="90" t="str">
        <f>IF(B76="","",VLOOKUP(AD76,Varsayımlar!$B:$Q,13,0))</f>
        <v>YURTDIŞI</v>
      </c>
      <c r="W76" s="90">
        <f>IF(B76="","",VLOOKUP(AD76,Varsayımlar!$B:$Q,14,0))</f>
        <v>9</v>
      </c>
      <c r="X76" s="9"/>
      <c r="Y76" s="9"/>
      <c r="Z76" s="9"/>
      <c r="AA76" s="90" t="str">
        <f>IF(B76="","",VLOOKUP(AD76,Varsayımlar!$B:$Q,15,0))</f>
        <v>25CM TURUNCU KOLİ-SOL ÜST DİKDÖRTGENE ÜRETİM TARİHİ BASILACAK</v>
      </c>
      <c r="AB76" s="90" t="str">
        <f>IF(B76="","",VLOOKUP(AD76,Varsayımlar!$B:$Q,16,0))</f>
        <v>24-26 CM</v>
      </c>
      <c r="AC76" s="90">
        <f>IF(B76="","",VLOOKUP(Sayfa2!AD66,Varsayımlar!B:S,18,0))</f>
        <v>0</v>
      </c>
      <c r="AD76" s="90" t="str">
        <f t="shared" si="5"/>
        <v>MAGNİTMAGNİT MAVİ AMBALAJ 25 CM 260G</v>
      </c>
    </row>
    <row r="77" spans="1:30" ht="39.75" customHeight="1" x14ac:dyDescent="0.25">
      <c r="A77" s="9" t="s">
        <v>201</v>
      </c>
      <c r="B77" s="88" t="s">
        <v>90</v>
      </c>
      <c r="C77" s="89">
        <f>IF(B77="","",VLOOKUP(AD77,Varsayımlar!$B:$Q,3,0))</f>
        <v>8698829380698</v>
      </c>
      <c r="D77" s="89" t="s">
        <v>237</v>
      </c>
      <c r="E77" s="85" t="s">
        <v>91</v>
      </c>
      <c r="F77" s="9"/>
      <c r="G77" s="9"/>
      <c r="H77" s="90" t="str">
        <f>IF(B77="","",VLOOKUP(AD77,Varsayımlar!$B:$Q,5,0))</f>
        <v>MAGNİT MAVİ AMBALAJ 25CM</v>
      </c>
      <c r="I77" s="90">
        <f>IF(B77="","",VLOOKUP(AD77,Varsayımlar!B:T,19,0))</f>
        <v>0</v>
      </c>
      <c r="J77" s="90" t="str">
        <f>IF(B77="","",VLOOKUP(AD77,Varsayımlar!$B:$Q,6,0))</f>
        <v>SADE</v>
      </c>
      <c r="K77" s="9">
        <v>2016</v>
      </c>
      <c r="L77" s="9"/>
      <c r="M77" s="9">
        <f>IFERROR(IF(B77="","",K77/VLOOKUP(AD77,Varsayımlar!B:R,17,0)),"")</f>
        <v>24</v>
      </c>
      <c r="N77" s="9"/>
      <c r="O77" s="9">
        <v>21</v>
      </c>
      <c r="P77" s="90">
        <f>IF(B77="","",VLOOKUP(AD77,Varsayımlar!$B:$Q,7,0)*K77)</f>
        <v>60480</v>
      </c>
      <c r="Q77" s="90">
        <f>IF(B77="","",VLOOKUP(AD77,Varsayımlar!$B:$Q,8,0))</f>
        <v>25</v>
      </c>
      <c r="R77" s="90" t="str">
        <f>IF(B77="","",VLOOKUP(AD77,Varsayımlar!$B:$Q,9,0))</f>
        <v>SOFT</v>
      </c>
      <c r="S77" s="90">
        <f>IF(B77="","",VLOOKUP(AD77,Varsayımlar!$B:$Q,10,0))</f>
        <v>4</v>
      </c>
      <c r="T77" s="90">
        <f>IF(B77="","",VLOOKUP(AD77,Varsayımlar!$B:$Q,11,0))</f>
        <v>30</v>
      </c>
      <c r="U77" s="90">
        <f>IF(B77="","",VLOOKUP(AD77,Varsayımlar!$B:$Q,12,0))</f>
        <v>260</v>
      </c>
      <c r="V77" s="90" t="str">
        <f>IF(B77="","",VLOOKUP(AD77,Varsayımlar!$B:$Q,13,0))</f>
        <v>YURTDIŞI</v>
      </c>
      <c r="W77" s="90">
        <f>IF(B77="","",VLOOKUP(AD77,Varsayımlar!$B:$Q,14,0))</f>
        <v>9</v>
      </c>
      <c r="X77" s="9"/>
      <c r="Y77" s="9"/>
      <c r="Z77" s="9"/>
      <c r="AA77" s="90" t="str">
        <f>IF(B77="","",VLOOKUP(AD77,Varsayımlar!$B:$Q,15,0))</f>
        <v>25CM TURUNCU KOLİ-SOL ÜST DİKDÖRTGENE ÜRETİM TARİHİ BASILACAK</v>
      </c>
      <c r="AB77" s="90" t="str">
        <f>IF(B77="","",VLOOKUP(AD77,Varsayımlar!$B:$Q,16,0))</f>
        <v>24-26 CM</v>
      </c>
      <c r="AC77" s="90">
        <f>IF(B77="","",VLOOKUP(Sayfa2!AD67,Varsayımlar!B:S,18,0))</f>
        <v>0</v>
      </c>
      <c r="AD77" s="90" t="str">
        <f t="shared" si="5"/>
        <v>MAGNİTMAGNİT MAVİ AMBALAJ 25 CM 260G</v>
      </c>
    </row>
    <row r="78" spans="1:30" ht="39.75" customHeight="1" x14ac:dyDescent="0.25">
      <c r="A78" s="9" t="s">
        <v>202</v>
      </c>
      <c r="B78" s="88" t="s">
        <v>90</v>
      </c>
      <c r="C78" s="89">
        <f>IF(B78="","",VLOOKUP(AD78,Varsayımlar!$B:$Q,3,0))</f>
        <v>8698829380698</v>
      </c>
      <c r="D78" s="89" t="s">
        <v>238</v>
      </c>
      <c r="E78" s="85" t="s">
        <v>91</v>
      </c>
      <c r="F78" s="9"/>
      <c r="G78" s="9"/>
      <c r="H78" s="90" t="str">
        <f>IF(B78="","",VLOOKUP(AD78,Varsayımlar!$B:$Q,5,0))</f>
        <v>MAGNİT MAVİ AMBALAJ 25CM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2016</v>
      </c>
      <c r="L78" s="9"/>
      <c r="M78" s="9">
        <f>IFERROR(IF(B78="","",K78/VLOOKUP(AD78,Varsayımlar!B:R,17,0)),"")</f>
        <v>24</v>
      </c>
      <c r="N78" s="9"/>
      <c r="O78" s="9">
        <v>21</v>
      </c>
      <c r="P78" s="90">
        <f>IF(B78="","",VLOOKUP(AD78,Varsayımlar!$B:$Q,7,0)*K78)</f>
        <v>60480</v>
      </c>
      <c r="Q78" s="90">
        <f>IF(B78="","",VLOOKUP(AD78,Varsayımlar!$B:$Q,8,0))</f>
        <v>25</v>
      </c>
      <c r="R78" s="90" t="str">
        <f>IF(B78="","",VLOOKUP(AD78,Varsayımlar!$B:$Q,9,0))</f>
        <v>SOFT</v>
      </c>
      <c r="S78" s="90">
        <f>IF(B78="","",VLOOKUP(AD78,Varsayımlar!$B:$Q,10,0))</f>
        <v>4</v>
      </c>
      <c r="T78" s="90">
        <f>IF(B78="","",VLOOKUP(AD78,Varsayımlar!$B:$Q,11,0))</f>
        <v>30</v>
      </c>
      <c r="U78" s="90">
        <f>IF(B78="","",VLOOKUP(AD78,Varsayımlar!$B:$Q,12,0))</f>
        <v>260</v>
      </c>
      <c r="V78" s="90" t="str">
        <f>IF(B78="","",VLOOKUP(AD78,Varsayımlar!$B:$Q,13,0))</f>
        <v>YURTDIŞI</v>
      </c>
      <c r="W78" s="90">
        <f>IF(B78="","",VLOOKUP(AD78,Varsayımlar!$B:$Q,14,0))</f>
        <v>9</v>
      </c>
      <c r="X78" s="9"/>
      <c r="Y78" s="9"/>
      <c r="Z78" s="9"/>
      <c r="AA78" s="90" t="str">
        <f>IF(B78="","",VLOOKUP(AD78,Varsayımlar!$B:$Q,15,0))</f>
        <v>25CM TURUNCU KOLİ-SOL ÜST DİKDÖRTGENE ÜRETİM TARİHİ BASILACAK</v>
      </c>
      <c r="AB78" s="90" t="str">
        <f>IF(B78="","",VLOOKUP(AD78,Varsayımlar!$B:$Q,16,0))</f>
        <v>24-26 CM</v>
      </c>
      <c r="AC78" s="90">
        <f>IF(B78="","",VLOOKUP(Sayfa2!AD68,Varsayımlar!B:S,18,0))</f>
        <v>0</v>
      </c>
      <c r="AD78" s="90" t="str">
        <f t="shared" si="5"/>
        <v>MAGNİTMAGNİT MAVİ AMBALAJ 25 CM 260G</v>
      </c>
    </row>
    <row r="79" spans="1:30" ht="39.75" customHeight="1" x14ac:dyDescent="0.25">
      <c r="A79" s="9" t="s">
        <v>203</v>
      </c>
      <c r="B79" s="88" t="s">
        <v>90</v>
      </c>
      <c r="C79" s="89">
        <f>IF(B79="","",VLOOKUP(AD79,Varsayımlar!$B:$Q,3,0))</f>
        <v>8698829380698</v>
      </c>
      <c r="D79" s="89" t="s">
        <v>239</v>
      </c>
      <c r="E79" s="85" t="s">
        <v>91</v>
      </c>
      <c r="F79" s="9"/>
      <c r="G79" s="9"/>
      <c r="H79" s="90" t="str">
        <f>IF(B79="","",VLOOKUP(AD79,Varsayımlar!$B:$Q,5,0))</f>
        <v>MAGNİT MAVİ AMBALAJ 25CM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2016</v>
      </c>
      <c r="L79" s="9"/>
      <c r="M79" s="9">
        <f>IFERROR(IF(B79="","",K79/VLOOKUP(AD79,Varsayımlar!B:R,17,0)),"")</f>
        <v>24</v>
      </c>
      <c r="N79" s="9"/>
      <c r="O79" s="9">
        <v>21</v>
      </c>
      <c r="P79" s="90">
        <f>IF(B79="","",VLOOKUP(AD79,Varsayımlar!$B:$Q,7,0)*K79)</f>
        <v>60480</v>
      </c>
      <c r="Q79" s="90">
        <f>IF(B79="","",VLOOKUP(AD79,Varsayımlar!$B:$Q,8,0))</f>
        <v>25</v>
      </c>
      <c r="R79" s="90" t="str">
        <f>IF(B79="","",VLOOKUP(AD79,Varsayımlar!$B:$Q,9,0))</f>
        <v>SOFT</v>
      </c>
      <c r="S79" s="90">
        <f>IF(B79="","",VLOOKUP(AD79,Varsayımlar!$B:$Q,10,0))</f>
        <v>4</v>
      </c>
      <c r="T79" s="90">
        <f>IF(B79="","",VLOOKUP(AD79,Varsayımlar!$B:$Q,11,0))</f>
        <v>30</v>
      </c>
      <c r="U79" s="90">
        <f>IF(B79="","",VLOOKUP(AD79,Varsayımlar!$B:$Q,12,0))</f>
        <v>260</v>
      </c>
      <c r="V79" s="90" t="str">
        <f>IF(B79="","",VLOOKUP(AD79,Varsayımlar!$B:$Q,13,0))</f>
        <v>YURTDIŞI</v>
      </c>
      <c r="W79" s="90">
        <f>IF(B79="","",VLOOKUP(AD79,Varsayımlar!$B:$Q,14,0))</f>
        <v>9</v>
      </c>
      <c r="X79" s="9"/>
      <c r="Y79" s="9"/>
      <c r="Z79" s="9"/>
      <c r="AA79" s="90" t="str">
        <f>IF(B79="","",VLOOKUP(AD79,Varsayımlar!$B:$Q,15,0))</f>
        <v>25CM TURUNCU KOLİ-SOL ÜST DİKDÖRTGENE ÜRETİM TARİHİ BASILACAK</v>
      </c>
      <c r="AB79" s="90" t="str">
        <f>IF(B79="","",VLOOKUP(AD79,Varsayımlar!$B:$Q,16,0))</f>
        <v>24-26 CM</v>
      </c>
      <c r="AC79" s="90">
        <f>IF(B79="","",VLOOKUP(Sayfa2!AD69,Varsayımlar!B:S,18,0))</f>
        <v>0</v>
      </c>
      <c r="AD79" s="90" t="str">
        <f t="shared" si="5"/>
        <v>MAGNİTMAGNİT MAVİ AMBALAJ 25 CM 260G</v>
      </c>
    </row>
    <row r="80" spans="1:30" ht="39.75" customHeight="1" x14ac:dyDescent="0.25">
      <c r="A80" s="9" t="s">
        <v>204</v>
      </c>
      <c r="B80" s="88" t="s">
        <v>90</v>
      </c>
      <c r="C80" s="89">
        <f>IF(B80="","",VLOOKUP(AD80,Varsayımlar!$B:$Q,3,0))</f>
        <v>8698829380698</v>
      </c>
      <c r="D80" s="89" t="s">
        <v>258</v>
      </c>
      <c r="E80" s="85" t="s">
        <v>91</v>
      </c>
      <c r="F80" s="9"/>
      <c r="G80" s="9"/>
      <c r="H80" s="90" t="str">
        <f>IF(B80="","",VLOOKUP(AD80,Varsayımlar!$B:$Q,5,0))</f>
        <v>MAGNİT MAVİ AMBALAJ 25CM</v>
      </c>
      <c r="I80" s="90">
        <f>IF(B80="","",VLOOKUP(AD80,Varsayımlar!B:T,19,0))</f>
        <v>0</v>
      </c>
      <c r="J80" s="90" t="str">
        <f>IF(B80="","",VLOOKUP(AD80,Varsayımlar!$B:$Q,6,0))</f>
        <v>SADE</v>
      </c>
      <c r="K80" s="9">
        <v>2016</v>
      </c>
      <c r="L80" s="9"/>
      <c r="M80" s="9">
        <f>IFERROR(IF(B80="","",K80/VLOOKUP(AD80,Varsayımlar!B:R,17,0)),"")</f>
        <v>24</v>
      </c>
      <c r="N80" s="9"/>
      <c r="O80" s="9">
        <v>21</v>
      </c>
      <c r="P80" s="90">
        <f>IF(B80="","",VLOOKUP(AD80,Varsayımlar!$B:$Q,7,0)*K80)</f>
        <v>60480</v>
      </c>
      <c r="Q80" s="90">
        <f>IF(B80="","",VLOOKUP(AD80,Varsayımlar!$B:$Q,8,0))</f>
        <v>25</v>
      </c>
      <c r="R80" s="90" t="str">
        <f>IF(B80="","",VLOOKUP(AD80,Varsayımlar!$B:$Q,9,0))</f>
        <v>SOFT</v>
      </c>
      <c r="S80" s="90">
        <f>IF(B80="","",VLOOKUP(AD80,Varsayımlar!$B:$Q,10,0))</f>
        <v>4</v>
      </c>
      <c r="T80" s="90">
        <f>IF(B80="","",VLOOKUP(AD80,Varsayımlar!$B:$Q,11,0))</f>
        <v>30</v>
      </c>
      <c r="U80" s="90">
        <f>IF(B80="","",VLOOKUP(AD80,Varsayımlar!$B:$Q,12,0))</f>
        <v>260</v>
      </c>
      <c r="V80" s="90" t="str">
        <f>IF(B80="","",VLOOKUP(AD80,Varsayımlar!$B:$Q,13,0))</f>
        <v>YURTDIŞI</v>
      </c>
      <c r="W80" s="90">
        <f>IF(B80="","",VLOOKUP(AD80,Varsayımlar!$B:$Q,14,0))</f>
        <v>9</v>
      </c>
      <c r="X80" s="9"/>
      <c r="Y80" s="9"/>
      <c r="Z80" s="9"/>
      <c r="AA80" s="90" t="str">
        <f>IF(B80="","",VLOOKUP(AD80,Varsayımlar!$B:$Q,15,0))</f>
        <v>25CM TURUNCU KOLİ-SOL ÜST DİKDÖRTGENE ÜRETİM TARİHİ BASILACAK</v>
      </c>
      <c r="AB80" s="90" t="str">
        <f>IF(B80="","",VLOOKUP(AD80,Varsayımlar!$B:$Q,16,0))</f>
        <v>24-26 CM</v>
      </c>
      <c r="AC80" s="90">
        <f>IF(B80="","",VLOOKUP(Sayfa2!AD70,Varsayımlar!B:S,18,0))</f>
        <v>0</v>
      </c>
      <c r="AD80" s="90" t="str">
        <f t="shared" si="5"/>
        <v>MAGNİTMAGNİT MAVİ AMBALAJ 25 CM 260G</v>
      </c>
    </row>
    <row r="81" spans="1:30" ht="39.75" customHeight="1" x14ac:dyDescent="0.25">
      <c r="A81" s="9" t="s">
        <v>205</v>
      </c>
      <c r="B81" s="88" t="s">
        <v>90</v>
      </c>
      <c r="C81" s="89">
        <f>IF(B81="","",VLOOKUP(AD81,Varsayımlar!$B:$Q,3,0))</f>
        <v>8698829380698</v>
      </c>
      <c r="D81" s="89" t="s">
        <v>259</v>
      </c>
      <c r="E81" s="85" t="s">
        <v>91</v>
      </c>
      <c r="F81" s="9"/>
      <c r="G81" s="9"/>
      <c r="H81" s="90" t="str">
        <f>IF(B81="","",VLOOKUP(AD81,Varsayımlar!$B:$Q,5,0))</f>
        <v>MAGNİT MAVİ AMBALAJ 25CM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2016</v>
      </c>
      <c r="L81" s="9"/>
      <c r="M81" s="9">
        <f>IFERROR(IF(B81="","",K81/VLOOKUP(AD81,Varsayımlar!B:R,17,0)),"")</f>
        <v>24</v>
      </c>
      <c r="N81" s="9"/>
      <c r="O81" s="9">
        <v>21</v>
      </c>
      <c r="P81" s="90">
        <f>IF(B81="","",VLOOKUP(AD81,Varsayımlar!$B:$Q,7,0)*K81)</f>
        <v>60480</v>
      </c>
      <c r="Q81" s="90">
        <f>IF(B81="","",VLOOKUP(AD81,Varsayımlar!$B:$Q,8,0))</f>
        <v>25</v>
      </c>
      <c r="R81" s="90" t="str">
        <f>IF(B81="","",VLOOKUP(AD81,Varsayımlar!$B:$Q,9,0))</f>
        <v>SOFT</v>
      </c>
      <c r="S81" s="90">
        <f>IF(B81="","",VLOOKUP(AD81,Varsayımlar!$B:$Q,10,0))</f>
        <v>4</v>
      </c>
      <c r="T81" s="90">
        <f>IF(B81="","",VLOOKUP(AD81,Varsayımlar!$B:$Q,11,0))</f>
        <v>30</v>
      </c>
      <c r="U81" s="90">
        <f>IF(B81="","",VLOOKUP(AD81,Varsayımlar!$B:$Q,12,0))</f>
        <v>260</v>
      </c>
      <c r="V81" s="90" t="str">
        <f>IF(B81="","",VLOOKUP(AD81,Varsayımlar!$B:$Q,13,0))</f>
        <v>YURTDIŞI</v>
      </c>
      <c r="W81" s="90">
        <f>IF(B81="","",VLOOKUP(AD81,Varsayımlar!$B:$Q,14,0))</f>
        <v>9</v>
      </c>
      <c r="X81" s="9"/>
      <c r="Y81" s="9"/>
      <c r="Z81" s="9"/>
      <c r="AA81" s="90" t="str">
        <f>IF(B81="","",VLOOKUP(AD81,Varsayımlar!$B:$Q,15,0))</f>
        <v>25CM TURUNCU KOLİ-SOL ÜST DİKDÖRTGENE ÜRETİM TARİHİ BASILACAK</v>
      </c>
      <c r="AB81" s="90" t="str">
        <f>IF(B81="","",VLOOKUP(AD81,Varsayımlar!$B:$Q,16,0))</f>
        <v>24-26 CM</v>
      </c>
      <c r="AC81" s="90">
        <f>IF(B81="","",VLOOKUP(Sayfa2!AD71,Varsayımlar!B:S,18,0))</f>
        <v>0</v>
      </c>
      <c r="AD81" s="90" t="str">
        <f t="shared" si="5"/>
        <v>MAGNİTMAGNİT MAVİ AMBALAJ 25 CM 260G</v>
      </c>
    </row>
    <row r="82" spans="1:30" ht="39.75" customHeight="1" x14ac:dyDescent="0.25">
      <c r="A82" s="9" t="s">
        <v>206</v>
      </c>
      <c r="B82" s="88" t="s">
        <v>90</v>
      </c>
      <c r="C82" s="89">
        <f>IF(B82="","",VLOOKUP(AD82,Varsayımlar!$B:$Q,3,0))</f>
        <v>8698829380698</v>
      </c>
      <c r="D82" s="89" t="s">
        <v>260</v>
      </c>
      <c r="E82" s="85" t="s">
        <v>91</v>
      </c>
      <c r="F82" s="9"/>
      <c r="G82" s="9"/>
      <c r="H82" s="90" t="str">
        <f>IF(B82="","",VLOOKUP(AD82,Varsayımlar!$B:$Q,5,0))</f>
        <v>MAGNİT MAVİ AMBALAJ 25CM</v>
      </c>
      <c r="I82" s="90">
        <f>IF(B82="","",VLOOKUP(AD82,Varsayımlar!B:T,19,0))</f>
        <v>0</v>
      </c>
      <c r="J82" s="90" t="str">
        <f>IF(B82="","",VLOOKUP(AD82,Varsayımlar!$B:$Q,6,0))</f>
        <v>SADE</v>
      </c>
      <c r="K82" s="9">
        <v>2016</v>
      </c>
      <c r="L82" s="9"/>
      <c r="M82" s="9">
        <f>IFERROR(IF(B82="","",K82/VLOOKUP(AD82,Varsayımlar!B:R,17,0)),"")</f>
        <v>24</v>
      </c>
      <c r="N82" s="9"/>
      <c r="O82" s="9">
        <v>21</v>
      </c>
      <c r="P82" s="90">
        <f>IF(B82="","",VLOOKUP(AD82,Varsayımlar!$B:$Q,7,0)*K82)</f>
        <v>60480</v>
      </c>
      <c r="Q82" s="90">
        <f>IF(B82="","",VLOOKUP(AD82,Varsayımlar!$B:$Q,8,0))</f>
        <v>25</v>
      </c>
      <c r="R82" s="90" t="str">
        <f>IF(B82="","",VLOOKUP(AD82,Varsayımlar!$B:$Q,9,0))</f>
        <v>SOFT</v>
      </c>
      <c r="S82" s="90">
        <f>IF(B82="","",VLOOKUP(AD82,Varsayımlar!$B:$Q,10,0))</f>
        <v>4</v>
      </c>
      <c r="T82" s="90">
        <f>IF(B82="","",VLOOKUP(AD82,Varsayımlar!$B:$Q,11,0))</f>
        <v>30</v>
      </c>
      <c r="U82" s="90">
        <f>IF(B82="","",VLOOKUP(AD82,Varsayımlar!$B:$Q,12,0))</f>
        <v>260</v>
      </c>
      <c r="V82" s="90" t="str">
        <f>IF(B82="","",VLOOKUP(AD82,Varsayımlar!$B:$Q,13,0))</f>
        <v>YURTDIŞI</v>
      </c>
      <c r="W82" s="90">
        <f>IF(B82="","",VLOOKUP(AD82,Varsayımlar!$B:$Q,14,0))</f>
        <v>9</v>
      </c>
      <c r="X82" s="9"/>
      <c r="Y82" s="9"/>
      <c r="Z82" s="9"/>
      <c r="AA82" s="90" t="str">
        <f>IF(B82="","",VLOOKUP(AD82,Varsayımlar!$B:$Q,15,0))</f>
        <v>25CM TURUNCU KOLİ-SOL ÜST DİKDÖRTGENE ÜRETİM TARİHİ BASILACAK</v>
      </c>
      <c r="AB82" s="90" t="str">
        <f>IF(B82="","",VLOOKUP(AD82,Varsayımlar!$B:$Q,16,0))</f>
        <v>24-26 CM</v>
      </c>
      <c r="AC82" s="90">
        <f>IF(B82="","",VLOOKUP(Sayfa2!AD72,Varsayımlar!B:S,18,0))</f>
        <v>0</v>
      </c>
      <c r="AD82" s="90" t="str">
        <f t="shared" si="5"/>
        <v>MAGNİTMAGNİT MAVİ AMBALAJ 25 CM 260G</v>
      </c>
    </row>
    <row r="83" spans="1:30" ht="39.75" customHeight="1" x14ac:dyDescent="0.25">
      <c r="A83" s="9" t="s">
        <v>207</v>
      </c>
      <c r="B83" s="88" t="s">
        <v>90</v>
      </c>
      <c r="C83" s="89">
        <f>IF(B83="","",VLOOKUP(AD83,Varsayımlar!$B:$Q,3,0))</f>
        <v>8698829380698</v>
      </c>
      <c r="D83" s="89" t="s">
        <v>261</v>
      </c>
      <c r="E83" s="85" t="s">
        <v>91</v>
      </c>
      <c r="F83" s="9"/>
      <c r="G83" s="9"/>
      <c r="H83" s="90" t="str">
        <f>IF(B83="","",VLOOKUP(AD83,Varsayımlar!$B:$Q,5,0))</f>
        <v>MAGNİT MAVİ AMBALAJ 25CM</v>
      </c>
      <c r="I83" s="90">
        <f>IF(B83="","",VLOOKUP(AD83,Varsayımlar!B:T,19,0))</f>
        <v>0</v>
      </c>
      <c r="J83" s="90" t="str">
        <f>IF(B83="","",VLOOKUP(AD83,Varsayımlar!$B:$Q,6,0))</f>
        <v>SADE</v>
      </c>
      <c r="K83" s="9">
        <v>2016</v>
      </c>
      <c r="L83" s="9"/>
      <c r="M83" s="9">
        <f>IFERROR(IF(B83="","",K83/VLOOKUP(AD83,Varsayımlar!B:R,17,0)),"")</f>
        <v>24</v>
      </c>
      <c r="N83" s="9"/>
      <c r="O83" s="9">
        <v>21</v>
      </c>
      <c r="P83" s="90">
        <f>IF(B83="","",VLOOKUP(AD83,Varsayımlar!$B:$Q,7,0)*K83)</f>
        <v>60480</v>
      </c>
      <c r="Q83" s="90">
        <f>IF(B83="","",VLOOKUP(AD83,Varsayımlar!$B:$Q,8,0))</f>
        <v>25</v>
      </c>
      <c r="R83" s="90" t="str">
        <f>IF(B83="","",VLOOKUP(AD83,Varsayımlar!$B:$Q,9,0))</f>
        <v>SOFT</v>
      </c>
      <c r="S83" s="90">
        <f>IF(B83="","",VLOOKUP(AD83,Varsayımlar!$B:$Q,10,0))</f>
        <v>4</v>
      </c>
      <c r="T83" s="90">
        <f>IF(B83="","",VLOOKUP(AD83,Varsayımlar!$B:$Q,11,0))</f>
        <v>30</v>
      </c>
      <c r="U83" s="90">
        <f>IF(B83="","",VLOOKUP(AD83,Varsayımlar!$B:$Q,12,0))</f>
        <v>260</v>
      </c>
      <c r="V83" s="90" t="str">
        <f>IF(B83="","",VLOOKUP(AD83,Varsayımlar!$B:$Q,13,0))</f>
        <v>YURTDIŞI</v>
      </c>
      <c r="W83" s="90">
        <f>IF(B83="","",VLOOKUP(AD83,Varsayımlar!$B:$Q,14,0))</f>
        <v>9</v>
      </c>
      <c r="X83" s="9"/>
      <c r="Y83" s="9"/>
      <c r="Z83" s="9"/>
      <c r="AA83" s="90" t="str">
        <f>IF(B83="","",VLOOKUP(AD83,Varsayımlar!$B:$Q,15,0))</f>
        <v>25CM TURUNCU KOLİ-SOL ÜST DİKDÖRTGENE ÜRETİM TARİHİ BASILACAK</v>
      </c>
      <c r="AB83" s="90" t="str">
        <f>IF(B83="","",VLOOKUP(AD83,Varsayımlar!$B:$Q,16,0))</f>
        <v>24-26 CM</v>
      </c>
      <c r="AC83" s="90">
        <f>IF(B83="","",VLOOKUP(Sayfa2!AD73,Varsayımlar!B:S,18,0))</f>
        <v>0</v>
      </c>
      <c r="AD83" s="90" t="str">
        <f t="shared" si="5"/>
        <v>MAGNİTMAGNİT MAVİ AMBALAJ 25 CM 260G</v>
      </c>
    </row>
    <row r="84" spans="1:30" ht="39.75" customHeight="1" x14ac:dyDescent="0.25">
      <c r="A84" s="9" t="s">
        <v>208</v>
      </c>
      <c r="B84" s="9" t="s">
        <v>79</v>
      </c>
      <c r="C84" s="10">
        <f>IF(B84="","",VLOOKUP(AD84,Varsayımlar!$B:$Q,3,0))</f>
        <v>8698829380698</v>
      </c>
      <c r="D84" s="10"/>
      <c r="E84" s="85" t="s">
        <v>254</v>
      </c>
      <c r="F84" s="9"/>
      <c r="G84" s="9"/>
      <c r="H84" s="9" t="str">
        <f>IF(B84="","",VLOOKUP(AD84,Varsayımlar!$B:$Q,5,0))</f>
        <v>Manetka 20cm</v>
      </c>
      <c r="I84" s="9">
        <f>IF(B84="","",VLOOKUP(AD84,Varsayımlar!B:T,19,0))</f>
        <v>0</v>
      </c>
      <c r="J84" s="9" t="str">
        <f>IF(B84="","",VLOOKUP(AD84,Varsayımlar!$B:$Q,6,0))</f>
        <v>SADE</v>
      </c>
      <c r="K84" s="9">
        <v>7200</v>
      </c>
      <c r="L84" s="9"/>
      <c r="M84" s="9">
        <f>IFERROR(IF(B84="","",K84/VLOOKUP(AD84,Varsayımlar!B:R,17,0)),"")</f>
        <v>32</v>
      </c>
      <c r="N84" s="9"/>
      <c r="O84" s="9">
        <v>32</v>
      </c>
      <c r="P84" s="9">
        <f>IF(B84="","",VLOOKUP(AD84,Varsayımlar!$B:$Q,7,0)*K84)</f>
        <v>100800</v>
      </c>
      <c r="Q84" s="9">
        <f>IF(B84="","",VLOOKUP(AD84,Varsayımlar!$B:$Q,8,0))</f>
        <v>20</v>
      </c>
      <c r="R84" s="9" t="str">
        <f>IF(B84="","",VLOOKUP(AD84,Varsayımlar!$B:$Q,9,0))</f>
        <v>Irak Soft</v>
      </c>
      <c r="S84" s="9">
        <f>IF(B84="","",VLOOKUP(AD84,Varsayımlar!$B:$Q,10,0))</f>
        <v>4</v>
      </c>
      <c r="T84" s="9">
        <f>IF(B84="","",VLOOKUP(AD84,Varsayımlar!$B:$Q,11,0))</f>
        <v>14</v>
      </c>
      <c r="U84" s="9">
        <f>IF(B84="","",VLOOKUP(AD84,Varsayımlar!$B:$Q,12,0))</f>
        <v>166</v>
      </c>
      <c r="V84" s="9" t="str">
        <f>IF(B84="","",VLOOKUP(AD84,Varsayımlar!$B:$Q,13,0))</f>
        <v>YURTDIŞI</v>
      </c>
      <c r="W84" s="9">
        <f>IF(B84="","",VLOOKUP(AD84,Varsayımlar!$B:$Q,14,0))</f>
        <v>6</v>
      </c>
      <c r="X84" s="86">
        <v>46223</v>
      </c>
      <c r="Y84" s="86">
        <v>46407</v>
      </c>
      <c r="Z84" s="9">
        <v>26072020</v>
      </c>
      <c r="AA84" s="9" t="str">
        <f>IF(B84="","",VLOOKUP(AD84,Varsayımlar!$B:$Q,15,0))</f>
        <v>Kare Koli-Üretim Tarihli Etiket</v>
      </c>
      <c r="AB84" s="9" t="str">
        <f>IF(B84="","",VLOOKUP(AD84,Varsayımlar!$B:$Q,16,0))</f>
        <v>19-21 cm</v>
      </c>
      <c r="AC84" s="9">
        <f>IF(B84="","",VLOOKUP(Sayfa2!AD94,Varsayımlar!B:S,18,0))</f>
        <v>0</v>
      </c>
      <c r="AD84" s="9" t="str">
        <f>IF(B84="","",CONCATENATE(B84,E84))</f>
        <v>LLC KOTORManetka 20cm 4 pcs 166g</v>
      </c>
    </row>
    <row r="85" spans="1:30" ht="39.75" customHeight="1" x14ac:dyDescent="0.25">
      <c r="A85" s="9" t="s">
        <v>209</v>
      </c>
      <c r="B85" s="88" t="s">
        <v>79</v>
      </c>
      <c r="C85" s="89">
        <f>IF(B85="","",VLOOKUP(AD85,Varsayımlar!$B:$Q,3,0))</f>
        <v>8698829380698</v>
      </c>
      <c r="D85" s="89"/>
      <c r="E85" s="85" t="s">
        <v>85</v>
      </c>
      <c r="F85" s="9"/>
      <c r="G85" s="9"/>
      <c r="H85" s="90" t="str">
        <f>IF(B85="","",VLOOKUP(AD85,Varsayımlar!$B:$Q,5,0))</f>
        <v xml:space="preserve">MANETKA PEYNİRLİ 25 CM </v>
      </c>
      <c r="I85" s="90">
        <f>IF(B85="","",VLOOKUP(AD85,Varsayımlar!B:T,19,0))</f>
        <v>0</v>
      </c>
      <c r="J85" s="90" t="str">
        <f>IF(B85="","",VLOOKUP(AD85,Varsayımlar!$B:$Q,6,0))</f>
        <v>PEYNİRLİ</v>
      </c>
      <c r="K85" s="9">
        <v>2496</v>
      </c>
      <c r="L85" s="9"/>
      <c r="M85" s="9">
        <f>IFERROR(IF(B85="","",K85/VLOOKUP(AD85,Varsayımlar!B:R,17,0)),"")</f>
        <v>32</v>
      </c>
      <c r="N85" s="9"/>
      <c r="O85" s="9">
        <v>26</v>
      </c>
      <c r="P85" s="90">
        <f>IF(B85="","",VLOOKUP(AD85,Varsayımlar!$B:$Q,7,0)*K85)</f>
        <v>74880</v>
      </c>
      <c r="Q85" s="90">
        <f>IF(B85="","",VLOOKUP(AD85,Varsayımlar!$B:$Q,8,0))</f>
        <v>25</v>
      </c>
      <c r="R85" s="90" t="str">
        <f>IF(B85="","",VLOOKUP(AD85,Varsayımlar!$B:$Q,9,0))</f>
        <v>SOFT-AT</v>
      </c>
      <c r="S85" s="90">
        <f>IF(B85="","",VLOOKUP(AD85,Varsayımlar!$B:$Q,10,0))</f>
        <v>4</v>
      </c>
      <c r="T85" s="90">
        <f>IF(B85="","",VLOOKUP(AD85,Varsayımlar!$B:$Q,11,0))</f>
        <v>30</v>
      </c>
      <c r="U85" s="90">
        <f>IF(B85="","",VLOOKUP(AD85,Varsayımlar!$B:$Q,12,0))</f>
        <v>250</v>
      </c>
      <c r="V85" s="90" t="str">
        <f>IF(B85="","",VLOOKUP(AD85,Varsayımlar!$B:$Q,13,0))</f>
        <v>YURTDIŞI</v>
      </c>
      <c r="W85" s="90">
        <f>IF(B85="","",VLOOKUP(AD85,Varsayımlar!$B:$Q,14,0))</f>
        <v>6</v>
      </c>
      <c r="X85" s="86">
        <v>46223</v>
      </c>
      <c r="Y85" s="86">
        <v>46407</v>
      </c>
      <c r="Z85" s="9">
        <v>26072025</v>
      </c>
      <c r="AA85" s="90" t="str">
        <f>IF(B85="","",VLOOKUP(AD85,Varsayımlar!$B:$Q,15,0))</f>
        <v>KIRMIZI KOLİ-TARİHLİ KOLİ ETİKETİ</v>
      </c>
      <c r="AB85" s="90" t="str">
        <f>IF(B85="","",VLOOKUP(AD85,Varsayımlar!$B:$Q,16,0))</f>
        <v>24-26 CM</v>
      </c>
      <c r="AC85" s="90">
        <f>IF(B85="","",VLOOKUP(Sayfa2!AD95,Varsayımlar!B:S,18,0))</f>
        <v>0</v>
      </c>
      <c r="AD85" s="90" t="str">
        <f>IF(B85="","",CONCATENATE(B85,E85))</f>
        <v>LLC KOTORMANETKA PEYNİRLİ 25CM</v>
      </c>
    </row>
    <row r="86" spans="1:30" ht="39.75" customHeight="1" x14ac:dyDescent="0.25">
      <c r="A86" s="9" t="s">
        <v>210</v>
      </c>
      <c r="B86" s="70" t="s">
        <v>90</v>
      </c>
      <c r="C86" s="71">
        <f>IF(B86="","",VLOOKUP(AD86,Varsayımlar!$B:$Q,3,0))</f>
        <v>8698829380698</v>
      </c>
      <c r="D86" s="71" t="s">
        <v>231</v>
      </c>
      <c r="E86" s="72" t="s">
        <v>91</v>
      </c>
      <c r="F86" s="70"/>
      <c r="G86" s="70"/>
      <c r="H86" s="70" t="str">
        <f>IF(B86="","",VLOOKUP(AD86,Varsayımlar!$B:$Q,5,0))</f>
        <v>MAGNİT MAVİ AMBALAJ 25CM</v>
      </c>
      <c r="I86" s="70">
        <f>IF(B86="","",VLOOKUP(AD86,Varsayımlar!B:T,19,0))</f>
        <v>0</v>
      </c>
      <c r="J86" s="70" t="str">
        <f>IF(B86="","",VLOOKUP(AD86,Varsayımlar!$B:$Q,6,0))</f>
        <v>SADE</v>
      </c>
      <c r="K86" s="70">
        <v>2016</v>
      </c>
      <c r="L86" s="70"/>
      <c r="M86" s="70">
        <f>IFERROR(IF(B86="","",K86/VLOOKUP(AD86,Varsayımlar!B:R,17,0)),"")</f>
        <v>24</v>
      </c>
      <c r="N86" s="70"/>
      <c r="O86" s="70"/>
      <c r="P86" s="70">
        <f>IF(B86="","",VLOOKUP(AD86,Varsayımlar!$B:$Q,7,0)*K86)</f>
        <v>60480</v>
      </c>
      <c r="Q86" s="70">
        <f>IF(B86="","",VLOOKUP(AD86,Varsayımlar!$B:$Q,8,0))</f>
        <v>25</v>
      </c>
      <c r="R86" s="70" t="str">
        <f>IF(B86="","",VLOOKUP(AD86,Varsayımlar!$B:$Q,9,0))</f>
        <v>SOFT</v>
      </c>
      <c r="S86" s="70">
        <f>IF(B86="","",VLOOKUP(AD86,Varsayımlar!$B:$Q,10,0))</f>
        <v>4</v>
      </c>
      <c r="T86" s="70">
        <f>IF(B86="","",VLOOKUP(AD86,Varsayımlar!$B:$Q,11,0))</f>
        <v>30</v>
      </c>
      <c r="U86" s="70">
        <f>IF(B86="","",VLOOKUP(AD86,Varsayımlar!$B:$Q,12,0))</f>
        <v>260</v>
      </c>
      <c r="V86" s="70" t="str">
        <f>IF(B86="","",VLOOKUP(AD86,Varsayımlar!$B:$Q,13,0))</f>
        <v>YURTDIŞI</v>
      </c>
      <c r="W86" s="70">
        <f>IF(B86="","",VLOOKUP(AD86,Varsayımlar!$B:$Q,14,0))</f>
        <v>9</v>
      </c>
      <c r="X86" s="70"/>
      <c r="Y86" s="70"/>
      <c r="Z86" s="70"/>
      <c r="AA86" s="70" t="str">
        <f>IF(B86="","",VLOOKUP(AD86,Varsayımlar!$B:$Q,15,0))</f>
        <v>25CM TURUNCU KOLİ-SOL ÜST DİKDÖRTGENE ÜRETİM TARİHİ BASILACAK</v>
      </c>
      <c r="AB86" s="70" t="str">
        <f>IF(B86="","",VLOOKUP(AD86,Varsayımlar!$B:$Q,16,0))</f>
        <v>24-26 CM</v>
      </c>
      <c r="AC86" s="90">
        <f>IF(B86="","",VLOOKUP(Sayfa2!AD77,Varsayımlar!B:S,18,0))</f>
        <v>0</v>
      </c>
      <c r="AD86" s="90" t="str">
        <f t="shared" si="5"/>
        <v>MAGNİTMAGNİT MAVİ AMBALAJ 25 CM 260G</v>
      </c>
    </row>
    <row r="87" spans="1:30" ht="39.75" customHeight="1" x14ac:dyDescent="0.25">
      <c r="A87" s="9" t="s">
        <v>211</v>
      </c>
      <c r="B87" s="70" t="s">
        <v>90</v>
      </c>
      <c r="C87" s="71">
        <f>IF(B87="","",VLOOKUP(AD87,Varsayımlar!$B:$Q,3,0))</f>
        <v>8698829380698</v>
      </c>
      <c r="D87" s="71" t="s">
        <v>232</v>
      </c>
      <c r="E87" s="72" t="s">
        <v>91</v>
      </c>
      <c r="F87" s="70"/>
      <c r="G87" s="70"/>
      <c r="H87" s="70" t="str">
        <f>IF(B87="","",VLOOKUP(AD87,Varsayımlar!$B:$Q,5,0))</f>
        <v>MAGNİT MAVİ AMBALAJ 25CM</v>
      </c>
      <c r="I87" s="70">
        <f>IF(B87="","",VLOOKUP(AD87,Varsayımlar!B:T,19,0))</f>
        <v>0</v>
      </c>
      <c r="J87" s="70" t="str">
        <f>IF(B87="","",VLOOKUP(AD87,Varsayımlar!$B:$Q,6,0))</f>
        <v>SADE</v>
      </c>
      <c r="K87" s="70">
        <v>2016</v>
      </c>
      <c r="L87" s="70"/>
      <c r="M87" s="70">
        <f>IFERROR(IF(B87="","",K87/VLOOKUP(AD87,Varsayımlar!B:R,17,0)),"")</f>
        <v>24</v>
      </c>
      <c r="N87" s="70"/>
      <c r="O87" s="70"/>
      <c r="P87" s="70">
        <f>IF(B87="","",VLOOKUP(AD87,Varsayımlar!$B:$Q,7,0)*K87)</f>
        <v>60480</v>
      </c>
      <c r="Q87" s="70">
        <f>IF(B87="","",VLOOKUP(AD87,Varsayımlar!$B:$Q,8,0))</f>
        <v>25</v>
      </c>
      <c r="R87" s="70" t="str">
        <f>IF(B87="","",VLOOKUP(AD87,Varsayımlar!$B:$Q,9,0))</f>
        <v>SOFT</v>
      </c>
      <c r="S87" s="70">
        <f>IF(B87="","",VLOOKUP(AD87,Varsayımlar!$B:$Q,10,0))</f>
        <v>4</v>
      </c>
      <c r="T87" s="70">
        <f>IF(B87="","",VLOOKUP(AD87,Varsayımlar!$B:$Q,11,0))</f>
        <v>30</v>
      </c>
      <c r="U87" s="70">
        <f>IF(B87="","",VLOOKUP(AD87,Varsayımlar!$B:$Q,12,0))</f>
        <v>260</v>
      </c>
      <c r="V87" s="70" t="str">
        <f>IF(B87="","",VLOOKUP(AD87,Varsayımlar!$B:$Q,13,0))</f>
        <v>YURTDIŞI</v>
      </c>
      <c r="W87" s="70">
        <f>IF(B87="","",VLOOKUP(AD87,Varsayımlar!$B:$Q,14,0))</f>
        <v>9</v>
      </c>
      <c r="X87" s="70"/>
      <c r="Y87" s="70"/>
      <c r="Z87" s="70"/>
      <c r="AA87" s="70" t="str">
        <f>IF(B87="","",VLOOKUP(AD87,Varsayımlar!$B:$Q,15,0))</f>
        <v>25CM TURUNCU KOLİ-SOL ÜST DİKDÖRTGENE ÜRETİM TARİHİ BASILACAK</v>
      </c>
      <c r="AB87" s="70" t="str">
        <f>IF(B87="","",VLOOKUP(AD87,Varsayımlar!$B:$Q,16,0))</f>
        <v>24-26 CM</v>
      </c>
      <c r="AC87" s="90">
        <f>IF(B87="","",VLOOKUP(Sayfa2!AD78,Varsayımlar!B:S,18,0))</f>
        <v>0</v>
      </c>
      <c r="AD87" s="90" t="str">
        <f t="shared" si="5"/>
        <v>MAGNİTMAGNİT MAVİ AMBALAJ 25 CM 260G</v>
      </c>
    </row>
    <row r="88" spans="1:30" ht="39.75" customHeight="1" x14ac:dyDescent="0.25">
      <c r="A88" s="9" t="s">
        <v>212</v>
      </c>
      <c r="B88" s="70" t="s">
        <v>90</v>
      </c>
      <c r="C88" s="71">
        <f>IF(B88="","",VLOOKUP(AD88,Varsayımlar!$B:$Q,3,0))</f>
        <v>8698829380698</v>
      </c>
      <c r="D88" s="71" t="s">
        <v>233</v>
      </c>
      <c r="E88" s="72" t="s">
        <v>91</v>
      </c>
      <c r="F88" s="70"/>
      <c r="G88" s="70"/>
      <c r="H88" s="70" t="str">
        <f>IF(B88="","",VLOOKUP(AD88,Varsayımlar!$B:$Q,5,0))</f>
        <v>MAGNİT MAVİ AMBALAJ 25CM</v>
      </c>
      <c r="I88" s="70">
        <f>IF(B88="","",VLOOKUP(AD88,Varsayımlar!B:T,19,0))</f>
        <v>0</v>
      </c>
      <c r="J88" s="70" t="str">
        <f>IF(B88="","",VLOOKUP(AD88,Varsayımlar!$B:$Q,6,0))</f>
        <v>SADE</v>
      </c>
      <c r="K88" s="70">
        <v>2016</v>
      </c>
      <c r="L88" s="70"/>
      <c r="M88" s="70">
        <f>IFERROR(IF(B88="","",K88/VLOOKUP(AD88,Varsayımlar!B:R,17,0)),"")</f>
        <v>24</v>
      </c>
      <c r="N88" s="70"/>
      <c r="O88" s="70"/>
      <c r="P88" s="70">
        <f>IF(B88="","",VLOOKUP(AD88,Varsayımlar!$B:$Q,7,0)*K88)</f>
        <v>60480</v>
      </c>
      <c r="Q88" s="70">
        <f>IF(B88="","",VLOOKUP(AD88,Varsayımlar!$B:$Q,8,0))</f>
        <v>25</v>
      </c>
      <c r="R88" s="70" t="str">
        <f>IF(B88="","",VLOOKUP(AD88,Varsayımlar!$B:$Q,9,0))</f>
        <v>SOFT</v>
      </c>
      <c r="S88" s="70">
        <f>IF(B88="","",VLOOKUP(AD88,Varsayımlar!$B:$Q,10,0))</f>
        <v>4</v>
      </c>
      <c r="T88" s="70">
        <f>IF(B88="","",VLOOKUP(AD88,Varsayımlar!$B:$Q,11,0))</f>
        <v>30</v>
      </c>
      <c r="U88" s="70">
        <f>IF(B88="","",VLOOKUP(AD88,Varsayımlar!$B:$Q,12,0))</f>
        <v>260</v>
      </c>
      <c r="V88" s="70" t="str">
        <f>IF(B88="","",VLOOKUP(AD88,Varsayımlar!$B:$Q,13,0))</f>
        <v>YURTDIŞI</v>
      </c>
      <c r="W88" s="70">
        <f>IF(B88="","",VLOOKUP(AD88,Varsayımlar!$B:$Q,14,0))</f>
        <v>9</v>
      </c>
      <c r="X88" s="70"/>
      <c r="Y88" s="70"/>
      <c r="Z88" s="70"/>
      <c r="AA88" s="70" t="str">
        <f>IF(B88="","",VLOOKUP(AD88,Varsayımlar!$B:$Q,15,0))</f>
        <v>25CM TURUNCU KOLİ-SOL ÜST DİKDÖRTGENE ÜRETİM TARİHİ BASILACAK</v>
      </c>
      <c r="AB88" s="70" t="str">
        <f>IF(B88="","",VLOOKUP(AD88,Varsayımlar!$B:$Q,16,0))</f>
        <v>24-26 CM</v>
      </c>
      <c r="AC88" s="90">
        <f>IF(B88="","",VLOOKUP(Sayfa2!AD79,Varsayımlar!B:S,18,0))</f>
        <v>0</v>
      </c>
      <c r="AD88" s="90" t="str">
        <f t="shared" si="5"/>
        <v>MAGNİTMAGNİT MAVİ AMBALAJ 25 CM 260G</v>
      </c>
    </row>
    <row r="89" spans="1:30" ht="39.75" customHeight="1" x14ac:dyDescent="0.25">
      <c r="A89" s="9" t="s">
        <v>213</v>
      </c>
      <c r="B89" s="70" t="s">
        <v>90</v>
      </c>
      <c r="C89" s="71">
        <f>IF(B89="","",VLOOKUP(AD89,Varsayımlar!$B:$Q,3,0))</f>
        <v>8698829380698</v>
      </c>
      <c r="D89" s="71" t="s">
        <v>234</v>
      </c>
      <c r="E89" s="72" t="s">
        <v>91</v>
      </c>
      <c r="F89" s="70"/>
      <c r="G89" s="70"/>
      <c r="H89" s="70" t="str">
        <f>IF(B89="","",VLOOKUP(AD89,Varsayımlar!$B:$Q,5,0))</f>
        <v>MAGNİT MAVİ AMBALAJ 25CM</v>
      </c>
      <c r="I89" s="70">
        <f>IF(B89="","",VLOOKUP(AD89,Varsayımlar!B:T,19,0))</f>
        <v>0</v>
      </c>
      <c r="J89" s="70" t="str">
        <f>IF(B89="","",VLOOKUP(AD89,Varsayımlar!$B:$Q,6,0))</f>
        <v>SADE</v>
      </c>
      <c r="K89" s="70">
        <v>2016</v>
      </c>
      <c r="L89" s="70"/>
      <c r="M89" s="70">
        <f>IFERROR(IF(B89="","",K89/VLOOKUP(AD89,Varsayımlar!B:R,17,0)),"")</f>
        <v>24</v>
      </c>
      <c r="N89" s="70"/>
      <c r="O89" s="70"/>
      <c r="P89" s="70">
        <f>IF(B89="","",VLOOKUP(AD89,Varsayımlar!$B:$Q,7,0)*K89)</f>
        <v>60480</v>
      </c>
      <c r="Q89" s="70">
        <f>IF(B89="","",VLOOKUP(AD89,Varsayımlar!$B:$Q,8,0))</f>
        <v>25</v>
      </c>
      <c r="R89" s="70" t="str">
        <f>IF(B89="","",VLOOKUP(AD89,Varsayımlar!$B:$Q,9,0))</f>
        <v>SOFT</v>
      </c>
      <c r="S89" s="70">
        <f>IF(B89="","",VLOOKUP(AD89,Varsayımlar!$B:$Q,10,0))</f>
        <v>4</v>
      </c>
      <c r="T89" s="70">
        <f>IF(B89="","",VLOOKUP(AD89,Varsayımlar!$B:$Q,11,0))</f>
        <v>30</v>
      </c>
      <c r="U89" s="70">
        <f>IF(B89="","",VLOOKUP(AD89,Varsayımlar!$B:$Q,12,0))</f>
        <v>260</v>
      </c>
      <c r="V89" s="70" t="str">
        <f>IF(B89="","",VLOOKUP(AD89,Varsayımlar!$B:$Q,13,0))</f>
        <v>YURTDIŞI</v>
      </c>
      <c r="W89" s="70">
        <f>IF(B89="","",VLOOKUP(AD89,Varsayımlar!$B:$Q,14,0))</f>
        <v>9</v>
      </c>
      <c r="X89" s="70"/>
      <c r="Y89" s="70"/>
      <c r="Z89" s="70"/>
      <c r="AA89" s="70" t="str">
        <f>IF(B89="","",VLOOKUP(AD89,Varsayımlar!$B:$Q,15,0))</f>
        <v>25CM TURUNCU KOLİ-SOL ÜST DİKDÖRTGENE ÜRETİM TARİHİ BASILACAK</v>
      </c>
      <c r="AB89" s="70" t="str">
        <f>IF(B89="","",VLOOKUP(AD89,Varsayımlar!$B:$Q,16,0))</f>
        <v>24-26 CM</v>
      </c>
      <c r="AC89" s="90">
        <f>IF(B89="","",VLOOKUP(Sayfa2!AD80,Varsayımlar!B:S,18,0))</f>
        <v>0</v>
      </c>
      <c r="AD89" s="90" t="str">
        <f t="shared" si="5"/>
        <v>MAGNİTMAGNİT MAVİ AMBALAJ 25 CM 260G</v>
      </c>
    </row>
    <row r="90" spans="1:30" ht="39.75" customHeight="1" x14ac:dyDescent="0.25">
      <c r="A90" s="9" t="s">
        <v>214</v>
      </c>
      <c r="B90" s="70" t="s">
        <v>90</v>
      </c>
      <c r="C90" s="71">
        <f>IF(B90="","",VLOOKUP(AD90,Varsayımlar!$B:$Q,3,0))</f>
        <v>8698829380698</v>
      </c>
      <c r="D90" s="71" t="s">
        <v>235</v>
      </c>
      <c r="E90" s="72" t="s">
        <v>91</v>
      </c>
      <c r="F90" s="70"/>
      <c r="G90" s="70"/>
      <c r="H90" s="70" t="str">
        <f>IF(B90="","",VLOOKUP(AD90,Varsayımlar!$B:$Q,5,0))</f>
        <v>MAGNİT MAVİ AMBALAJ 25CM</v>
      </c>
      <c r="I90" s="70">
        <f>IF(B90="","",VLOOKUP(AD90,Varsayımlar!B:T,19,0))</f>
        <v>0</v>
      </c>
      <c r="J90" s="70" t="str">
        <f>IF(B90="","",VLOOKUP(AD90,Varsayımlar!$B:$Q,6,0))</f>
        <v>SADE</v>
      </c>
      <c r="K90" s="70">
        <v>2016</v>
      </c>
      <c r="L90" s="70"/>
      <c r="M90" s="70">
        <f>IFERROR(IF(B90="","",K90/VLOOKUP(AD90,Varsayımlar!B:R,17,0)),"")</f>
        <v>24</v>
      </c>
      <c r="N90" s="70"/>
      <c r="O90" s="70"/>
      <c r="P90" s="70">
        <f>IF(B90="","",VLOOKUP(AD90,Varsayımlar!$B:$Q,7,0)*K90)</f>
        <v>60480</v>
      </c>
      <c r="Q90" s="70">
        <f>IF(B90="","",VLOOKUP(AD90,Varsayımlar!$B:$Q,8,0))</f>
        <v>25</v>
      </c>
      <c r="R90" s="70" t="str">
        <f>IF(B90="","",VLOOKUP(AD90,Varsayımlar!$B:$Q,9,0))</f>
        <v>SOFT</v>
      </c>
      <c r="S90" s="70">
        <f>IF(B90="","",VLOOKUP(AD90,Varsayımlar!$B:$Q,10,0))</f>
        <v>4</v>
      </c>
      <c r="T90" s="70">
        <f>IF(B90="","",VLOOKUP(AD90,Varsayımlar!$B:$Q,11,0))</f>
        <v>30</v>
      </c>
      <c r="U90" s="70">
        <f>IF(B90="","",VLOOKUP(AD90,Varsayımlar!$B:$Q,12,0))</f>
        <v>260</v>
      </c>
      <c r="V90" s="70" t="str">
        <f>IF(B90="","",VLOOKUP(AD90,Varsayımlar!$B:$Q,13,0))</f>
        <v>YURTDIŞI</v>
      </c>
      <c r="W90" s="70">
        <f>IF(B90="","",VLOOKUP(AD90,Varsayımlar!$B:$Q,14,0))</f>
        <v>9</v>
      </c>
      <c r="X90" s="70"/>
      <c r="Y90" s="70"/>
      <c r="Z90" s="70"/>
      <c r="AA90" s="70" t="str">
        <f>IF(B90="","",VLOOKUP(AD90,Varsayımlar!$B:$Q,15,0))</f>
        <v>25CM TURUNCU KOLİ-SOL ÜST DİKDÖRTGENE ÜRETİM TARİHİ BASILACAK</v>
      </c>
      <c r="AB90" s="70" t="str">
        <f>IF(B90="","",VLOOKUP(AD90,Varsayımlar!$B:$Q,16,0))</f>
        <v>24-26 CM</v>
      </c>
      <c r="AC90" s="90">
        <f>IF(B90="","",VLOOKUP(Sayfa2!AD81,Varsayımlar!B:S,18,0))</f>
        <v>0</v>
      </c>
      <c r="AD90" s="90" t="str">
        <f t="shared" si="5"/>
        <v>MAGNİTMAGNİT MAVİ AMBALAJ 25 CM 260G</v>
      </c>
    </row>
    <row r="91" spans="1:30" ht="39.75" customHeight="1" x14ac:dyDescent="0.25">
      <c r="A91" s="9" t="s">
        <v>215</v>
      </c>
      <c r="B91" s="70" t="s">
        <v>90</v>
      </c>
      <c r="C91" s="71">
        <f>IF(B91="","",VLOOKUP(AD91,Varsayımlar!$B:$Q,3,0))</f>
        <v>8698829380698</v>
      </c>
      <c r="D91" s="71" t="s">
        <v>236</v>
      </c>
      <c r="E91" s="72" t="s">
        <v>91</v>
      </c>
      <c r="F91" s="70"/>
      <c r="G91" s="70"/>
      <c r="H91" s="70" t="str">
        <f>IF(B91="","",VLOOKUP(AD91,Varsayımlar!$B:$Q,5,0))</f>
        <v>MAGNİT MAVİ AMBALAJ 25CM</v>
      </c>
      <c r="I91" s="70">
        <f>IF(B91="","",VLOOKUP(AD91,Varsayımlar!B:T,19,0))</f>
        <v>0</v>
      </c>
      <c r="J91" s="70" t="str">
        <f>IF(B91="","",VLOOKUP(AD91,Varsayımlar!$B:$Q,6,0))</f>
        <v>SADE</v>
      </c>
      <c r="K91" s="70">
        <v>2016</v>
      </c>
      <c r="L91" s="70"/>
      <c r="M91" s="70">
        <f>IFERROR(IF(B91="","",K91/VLOOKUP(AD91,Varsayımlar!B:R,17,0)),"")</f>
        <v>24</v>
      </c>
      <c r="N91" s="70"/>
      <c r="O91" s="70"/>
      <c r="P91" s="70">
        <f>IF(B91="","",VLOOKUP(AD91,Varsayımlar!$B:$Q,7,0)*K91)</f>
        <v>60480</v>
      </c>
      <c r="Q91" s="70">
        <f>IF(B91="","",VLOOKUP(AD91,Varsayımlar!$B:$Q,8,0))</f>
        <v>25</v>
      </c>
      <c r="R91" s="70" t="str">
        <f>IF(B91="","",VLOOKUP(AD91,Varsayımlar!$B:$Q,9,0))</f>
        <v>SOFT</v>
      </c>
      <c r="S91" s="70">
        <f>IF(B91="","",VLOOKUP(AD91,Varsayımlar!$B:$Q,10,0))</f>
        <v>4</v>
      </c>
      <c r="T91" s="70">
        <f>IF(B91="","",VLOOKUP(AD91,Varsayımlar!$B:$Q,11,0))</f>
        <v>30</v>
      </c>
      <c r="U91" s="70">
        <f>IF(B91="","",VLOOKUP(AD91,Varsayımlar!$B:$Q,12,0))</f>
        <v>260</v>
      </c>
      <c r="V91" s="70" t="str">
        <f>IF(B91="","",VLOOKUP(AD91,Varsayımlar!$B:$Q,13,0))</f>
        <v>YURTDIŞI</v>
      </c>
      <c r="W91" s="70">
        <f>IF(B91="","",VLOOKUP(AD91,Varsayımlar!$B:$Q,14,0))</f>
        <v>9</v>
      </c>
      <c r="X91" s="70"/>
      <c r="Y91" s="70"/>
      <c r="Z91" s="70"/>
      <c r="AA91" s="70" t="str">
        <f>IF(B91="","",VLOOKUP(AD91,Varsayımlar!$B:$Q,15,0))</f>
        <v>25CM TURUNCU KOLİ-SOL ÜST DİKDÖRTGENE ÜRETİM TARİHİ BASILACAK</v>
      </c>
      <c r="AB91" s="70" t="str">
        <f>IF(B91="","",VLOOKUP(AD91,Varsayımlar!$B:$Q,16,0))</f>
        <v>24-26 CM</v>
      </c>
      <c r="AC91" s="90">
        <f>IF(B91="","",VLOOKUP(Sayfa2!AD82,Varsayımlar!B:S,18,0))</f>
        <v>0</v>
      </c>
      <c r="AD91" s="90" t="str">
        <f t="shared" si="5"/>
        <v>MAGNİTMAGNİT MAVİ AMBALAJ 25 CM 260G</v>
      </c>
    </row>
    <row r="92" spans="1:30" ht="39.75" customHeight="1" x14ac:dyDescent="0.25">
      <c r="A92" s="9" t="s">
        <v>216</v>
      </c>
      <c r="B92" s="70" t="s">
        <v>90</v>
      </c>
      <c r="C92" s="71">
        <f>IF(B92="","",VLOOKUP(AD92,Varsayımlar!$B:$Q,3,0))</f>
        <v>8698829380698</v>
      </c>
      <c r="D92" s="71" t="s">
        <v>237</v>
      </c>
      <c r="E92" s="72" t="s">
        <v>91</v>
      </c>
      <c r="F92" s="70"/>
      <c r="G92" s="70"/>
      <c r="H92" s="70" t="str">
        <f>IF(B92="","",VLOOKUP(AD92,Varsayımlar!$B:$Q,5,0))</f>
        <v>MAGNİT MAVİ AMBALAJ 25CM</v>
      </c>
      <c r="I92" s="70">
        <f>IF(B92="","",VLOOKUP(AD92,Varsayımlar!B:T,19,0))</f>
        <v>0</v>
      </c>
      <c r="J92" s="70" t="str">
        <f>IF(B92="","",VLOOKUP(AD92,Varsayımlar!$B:$Q,6,0))</f>
        <v>SADE</v>
      </c>
      <c r="K92" s="70">
        <v>2016</v>
      </c>
      <c r="L92" s="70"/>
      <c r="M92" s="70">
        <f>IFERROR(IF(B92="","",K92/VLOOKUP(AD92,Varsayımlar!B:R,17,0)),"")</f>
        <v>24</v>
      </c>
      <c r="N92" s="70"/>
      <c r="O92" s="70"/>
      <c r="P92" s="70">
        <f>IF(B92="","",VLOOKUP(AD92,Varsayımlar!$B:$Q,7,0)*K92)</f>
        <v>60480</v>
      </c>
      <c r="Q92" s="70">
        <f>IF(B92="","",VLOOKUP(AD92,Varsayımlar!$B:$Q,8,0))</f>
        <v>25</v>
      </c>
      <c r="R92" s="70" t="str">
        <f>IF(B92="","",VLOOKUP(AD92,Varsayımlar!$B:$Q,9,0))</f>
        <v>SOFT</v>
      </c>
      <c r="S92" s="70">
        <f>IF(B92="","",VLOOKUP(AD92,Varsayımlar!$B:$Q,10,0))</f>
        <v>4</v>
      </c>
      <c r="T92" s="70">
        <f>IF(B92="","",VLOOKUP(AD92,Varsayımlar!$B:$Q,11,0))</f>
        <v>30</v>
      </c>
      <c r="U92" s="70">
        <f>IF(B92="","",VLOOKUP(AD92,Varsayımlar!$B:$Q,12,0))</f>
        <v>260</v>
      </c>
      <c r="V92" s="70" t="str">
        <f>IF(B92="","",VLOOKUP(AD92,Varsayımlar!$B:$Q,13,0))</f>
        <v>YURTDIŞI</v>
      </c>
      <c r="W92" s="70">
        <f>IF(B92="","",VLOOKUP(AD92,Varsayımlar!$B:$Q,14,0))</f>
        <v>9</v>
      </c>
      <c r="X92" s="70"/>
      <c r="Y92" s="70"/>
      <c r="Z92" s="70"/>
      <c r="AA92" s="70" t="str">
        <f>IF(B92="","",VLOOKUP(AD92,Varsayımlar!$B:$Q,15,0))</f>
        <v>25CM TURUNCU KOLİ-SOL ÜST DİKDÖRTGENE ÜRETİM TARİHİ BASILACAK</v>
      </c>
      <c r="AB92" s="70" t="str">
        <f>IF(B92="","",VLOOKUP(AD92,Varsayımlar!$B:$Q,16,0))</f>
        <v>24-26 CM</v>
      </c>
      <c r="AC92" s="90">
        <f>IF(B92="","",VLOOKUP(Sayfa2!AD83,Varsayımlar!B:S,18,0))</f>
        <v>0</v>
      </c>
      <c r="AD92" s="90" t="str">
        <f t="shared" si="5"/>
        <v>MAGNİTMAGNİT MAVİ AMBALAJ 25 CM 260G</v>
      </c>
    </row>
    <row r="93" spans="1:30" ht="39.75" customHeight="1" x14ac:dyDescent="0.25">
      <c r="A93" s="9" t="s">
        <v>217</v>
      </c>
      <c r="B93" s="70" t="s">
        <v>90</v>
      </c>
      <c r="C93" s="71">
        <f>IF(B93="","",VLOOKUP(AD93,Varsayımlar!$B:$Q,3,0))</f>
        <v>8698829380698</v>
      </c>
      <c r="D93" s="71" t="s">
        <v>238</v>
      </c>
      <c r="E93" s="72" t="s">
        <v>91</v>
      </c>
      <c r="F93" s="70"/>
      <c r="G93" s="70"/>
      <c r="H93" s="70" t="str">
        <f>IF(B93="","",VLOOKUP(AD93,Varsayımlar!$B:$Q,5,0))</f>
        <v>MAGNİT MAVİ AMBALAJ 25CM</v>
      </c>
      <c r="I93" s="70">
        <f>IF(B93="","",VLOOKUP(AD93,Varsayımlar!B:T,19,0))</f>
        <v>0</v>
      </c>
      <c r="J93" s="70" t="str">
        <f>IF(B93="","",VLOOKUP(AD93,Varsayımlar!$B:$Q,6,0))</f>
        <v>SADE</v>
      </c>
      <c r="K93" s="70">
        <v>2016</v>
      </c>
      <c r="L93" s="70"/>
      <c r="M93" s="70">
        <f>IFERROR(IF(B93="","",K93/VLOOKUP(AD93,Varsayımlar!B:R,17,0)),"")</f>
        <v>24</v>
      </c>
      <c r="N93" s="70"/>
      <c r="O93" s="70"/>
      <c r="P93" s="70">
        <f>IF(B93="","",VLOOKUP(AD93,Varsayımlar!$B:$Q,7,0)*K93)</f>
        <v>60480</v>
      </c>
      <c r="Q93" s="70">
        <f>IF(B93="","",VLOOKUP(AD93,Varsayımlar!$B:$Q,8,0))</f>
        <v>25</v>
      </c>
      <c r="R93" s="70" t="str">
        <f>IF(B93="","",VLOOKUP(AD93,Varsayımlar!$B:$Q,9,0))</f>
        <v>SOFT</v>
      </c>
      <c r="S93" s="70">
        <f>IF(B93="","",VLOOKUP(AD93,Varsayımlar!$B:$Q,10,0))</f>
        <v>4</v>
      </c>
      <c r="T93" s="70">
        <f>IF(B93="","",VLOOKUP(AD93,Varsayımlar!$B:$Q,11,0))</f>
        <v>30</v>
      </c>
      <c r="U93" s="70">
        <f>IF(B93="","",VLOOKUP(AD93,Varsayımlar!$B:$Q,12,0))</f>
        <v>260</v>
      </c>
      <c r="V93" s="70" t="str">
        <f>IF(B93="","",VLOOKUP(AD93,Varsayımlar!$B:$Q,13,0))</f>
        <v>YURTDIŞI</v>
      </c>
      <c r="W93" s="70">
        <f>IF(B93="","",VLOOKUP(AD93,Varsayımlar!$B:$Q,14,0))</f>
        <v>9</v>
      </c>
      <c r="X93" s="70"/>
      <c r="Y93" s="70"/>
      <c r="Z93" s="70"/>
      <c r="AA93" s="70" t="str">
        <f>IF(B93="","",VLOOKUP(AD93,Varsayımlar!$B:$Q,15,0))</f>
        <v>25CM TURUNCU KOLİ-SOL ÜST DİKDÖRTGENE ÜRETİM TARİHİ BASILACAK</v>
      </c>
      <c r="AB93" s="70" t="str">
        <f>IF(B93="","",VLOOKUP(AD93,Varsayımlar!$B:$Q,16,0))</f>
        <v>24-26 CM</v>
      </c>
      <c r="AC93" s="90">
        <f>IF(B93="","",VLOOKUP(Sayfa2!AD84,Varsayımlar!B:S,18,0))</f>
        <v>0</v>
      </c>
      <c r="AD93" s="90" t="str">
        <f t="shared" si="5"/>
        <v>MAGNİTMAGNİT MAVİ AMBALAJ 25 CM 260G</v>
      </c>
    </row>
    <row r="94" spans="1:30" ht="39.75" customHeight="1" x14ac:dyDescent="0.25">
      <c r="A94" s="9" t="s">
        <v>218</v>
      </c>
      <c r="B94" s="70" t="s">
        <v>90</v>
      </c>
      <c r="C94" s="71">
        <f>IF(B94="","",VLOOKUP(AD94,Varsayımlar!$B:$Q,3,0))</f>
        <v>8698829380698</v>
      </c>
      <c r="D94" s="71" t="s">
        <v>239</v>
      </c>
      <c r="E94" s="72" t="s">
        <v>91</v>
      </c>
      <c r="F94" s="70"/>
      <c r="G94" s="70"/>
      <c r="H94" s="70" t="str">
        <f>IF(B94="","",VLOOKUP(AD94,Varsayımlar!$B:$Q,5,0))</f>
        <v>MAGNİT MAVİ AMBALAJ 25CM</v>
      </c>
      <c r="I94" s="70">
        <f>IF(B94="","",VLOOKUP(AD94,Varsayımlar!B:T,19,0))</f>
        <v>0</v>
      </c>
      <c r="J94" s="70" t="str">
        <f>IF(B94="","",VLOOKUP(AD94,Varsayımlar!$B:$Q,6,0))</f>
        <v>SADE</v>
      </c>
      <c r="K94" s="70">
        <v>2016</v>
      </c>
      <c r="L94" s="70"/>
      <c r="M94" s="70">
        <f>IFERROR(IF(B94="","",K94/VLOOKUP(AD94,Varsayımlar!B:R,17,0)),"")</f>
        <v>24</v>
      </c>
      <c r="N94" s="70"/>
      <c r="O94" s="70"/>
      <c r="P94" s="70">
        <f>IF(B94="","",VLOOKUP(AD94,Varsayımlar!$B:$Q,7,0)*K94)</f>
        <v>60480</v>
      </c>
      <c r="Q94" s="70">
        <f>IF(B94="","",VLOOKUP(AD94,Varsayımlar!$B:$Q,8,0))</f>
        <v>25</v>
      </c>
      <c r="R94" s="70" t="str">
        <f>IF(B94="","",VLOOKUP(AD94,Varsayımlar!$B:$Q,9,0))</f>
        <v>SOFT</v>
      </c>
      <c r="S94" s="70">
        <f>IF(B94="","",VLOOKUP(AD94,Varsayımlar!$B:$Q,10,0))</f>
        <v>4</v>
      </c>
      <c r="T94" s="70">
        <f>IF(B94="","",VLOOKUP(AD94,Varsayımlar!$B:$Q,11,0))</f>
        <v>30</v>
      </c>
      <c r="U94" s="70">
        <f>IF(B94="","",VLOOKUP(AD94,Varsayımlar!$B:$Q,12,0))</f>
        <v>260</v>
      </c>
      <c r="V94" s="70" t="str">
        <f>IF(B94="","",VLOOKUP(AD94,Varsayımlar!$B:$Q,13,0))</f>
        <v>YURTDIŞI</v>
      </c>
      <c r="W94" s="70">
        <f>IF(B94="","",VLOOKUP(AD94,Varsayımlar!$B:$Q,14,0))</f>
        <v>9</v>
      </c>
      <c r="X94" s="70"/>
      <c r="Y94" s="70"/>
      <c r="Z94" s="70"/>
      <c r="AA94" s="70" t="str">
        <f>IF(B94="","",VLOOKUP(AD94,Varsayımlar!$B:$Q,15,0))</f>
        <v>25CM TURUNCU KOLİ-SOL ÜST DİKDÖRTGENE ÜRETİM TARİHİ BASILACAK</v>
      </c>
      <c r="AB94" s="70" t="str">
        <f>IF(B94="","",VLOOKUP(AD94,Varsayımlar!$B:$Q,16,0))</f>
        <v>24-26 CM</v>
      </c>
      <c r="AC94" s="90">
        <f>IF(B94="","",VLOOKUP(Sayfa2!AD85,Varsayımlar!B:S,18,0))</f>
        <v>0</v>
      </c>
      <c r="AD94" s="90" t="str">
        <f t="shared" si="5"/>
        <v>MAGNİTMAGNİT MAVİ AMBALAJ 25 CM 260G</v>
      </c>
    </row>
    <row r="95" spans="1:30" ht="39.75" customHeight="1" x14ac:dyDescent="0.25">
      <c r="A95" s="9" t="s">
        <v>219</v>
      </c>
      <c r="B95" s="70" t="s">
        <v>90</v>
      </c>
      <c r="C95" s="71">
        <f>IF(B95="","",VLOOKUP(AD95,Varsayımlar!$B:$Q,3,0))</f>
        <v>8698829380698</v>
      </c>
      <c r="D95" s="71" t="s">
        <v>258</v>
      </c>
      <c r="E95" s="72" t="s">
        <v>91</v>
      </c>
      <c r="F95" s="70"/>
      <c r="G95" s="70"/>
      <c r="H95" s="70" t="str">
        <f>IF(B95="","",VLOOKUP(AD95,Varsayımlar!$B:$Q,5,0))</f>
        <v>MAGNİT MAVİ AMBALAJ 25CM</v>
      </c>
      <c r="I95" s="70">
        <f>IF(B95="","",VLOOKUP(AD95,Varsayımlar!B:T,19,0))</f>
        <v>0</v>
      </c>
      <c r="J95" s="70" t="str">
        <f>IF(B95="","",VLOOKUP(AD95,Varsayımlar!$B:$Q,6,0))</f>
        <v>SADE</v>
      </c>
      <c r="K95" s="70">
        <v>2016</v>
      </c>
      <c r="L95" s="70"/>
      <c r="M95" s="70">
        <f>IFERROR(IF(B95="","",K95/VLOOKUP(AD95,Varsayımlar!B:R,17,0)),"")</f>
        <v>24</v>
      </c>
      <c r="N95" s="70"/>
      <c r="O95" s="70"/>
      <c r="P95" s="70">
        <f>IF(B95="","",VLOOKUP(AD95,Varsayımlar!$B:$Q,7,0)*K95)</f>
        <v>60480</v>
      </c>
      <c r="Q95" s="70">
        <f>IF(B95="","",VLOOKUP(AD95,Varsayımlar!$B:$Q,8,0))</f>
        <v>25</v>
      </c>
      <c r="R95" s="70" t="str">
        <f>IF(B95="","",VLOOKUP(AD95,Varsayımlar!$B:$Q,9,0))</f>
        <v>SOFT</v>
      </c>
      <c r="S95" s="70">
        <f>IF(B95="","",VLOOKUP(AD95,Varsayımlar!$B:$Q,10,0))</f>
        <v>4</v>
      </c>
      <c r="T95" s="70">
        <f>IF(B95="","",VLOOKUP(AD95,Varsayımlar!$B:$Q,11,0))</f>
        <v>30</v>
      </c>
      <c r="U95" s="70">
        <f>IF(B95="","",VLOOKUP(AD95,Varsayımlar!$B:$Q,12,0))</f>
        <v>260</v>
      </c>
      <c r="V95" s="70" t="str">
        <f>IF(B95="","",VLOOKUP(AD95,Varsayımlar!$B:$Q,13,0))</f>
        <v>YURTDIŞI</v>
      </c>
      <c r="W95" s="70">
        <f>IF(B95="","",VLOOKUP(AD95,Varsayımlar!$B:$Q,14,0))</f>
        <v>9</v>
      </c>
      <c r="X95" s="70"/>
      <c r="Y95" s="70"/>
      <c r="Z95" s="70"/>
      <c r="AA95" s="70" t="str">
        <f>IF(B95="","",VLOOKUP(AD95,Varsayımlar!$B:$Q,15,0))</f>
        <v>25CM TURUNCU KOLİ-SOL ÜST DİKDÖRTGENE ÜRETİM TARİHİ BASILACAK</v>
      </c>
      <c r="AB95" s="70" t="str">
        <f>IF(B95="","",VLOOKUP(AD95,Varsayımlar!$B:$Q,16,0))</f>
        <v>24-26 CM</v>
      </c>
      <c r="AC95" s="90">
        <f>IF(B95="","",VLOOKUP(Sayfa2!AD86,Varsayımlar!B:S,18,0))</f>
        <v>0</v>
      </c>
      <c r="AD95" s="90" t="str">
        <f t="shared" si="5"/>
        <v>MAGNİTMAGNİT MAVİ AMBALAJ 25 CM 260G</v>
      </c>
    </row>
    <row r="96" spans="1:30" ht="39.75" customHeight="1" x14ac:dyDescent="0.25">
      <c r="A96" s="9" t="s">
        <v>220</v>
      </c>
      <c r="B96" s="70" t="s">
        <v>90</v>
      </c>
      <c r="C96" s="71">
        <f>IF(B96="","",VLOOKUP(AD96,Varsayımlar!$B:$Q,3,0))</f>
        <v>8698829380698</v>
      </c>
      <c r="D96" s="71" t="s">
        <v>259</v>
      </c>
      <c r="E96" s="72" t="s">
        <v>91</v>
      </c>
      <c r="F96" s="70"/>
      <c r="G96" s="70"/>
      <c r="H96" s="70" t="str">
        <f>IF(B96="","",VLOOKUP(AD96,Varsayımlar!$B:$Q,5,0))</f>
        <v>MAGNİT MAVİ AMBALAJ 25CM</v>
      </c>
      <c r="I96" s="70">
        <f>IF(B96="","",VLOOKUP(AD96,Varsayımlar!B:T,19,0))</f>
        <v>0</v>
      </c>
      <c r="J96" s="70" t="str">
        <f>IF(B96="","",VLOOKUP(AD96,Varsayımlar!$B:$Q,6,0))</f>
        <v>SADE</v>
      </c>
      <c r="K96" s="70">
        <v>2016</v>
      </c>
      <c r="L96" s="70"/>
      <c r="M96" s="70">
        <f>IFERROR(IF(B96="","",K96/VLOOKUP(AD96,Varsayımlar!B:R,17,0)),"")</f>
        <v>24</v>
      </c>
      <c r="N96" s="70"/>
      <c r="O96" s="70"/>
      <c r="P96" s="70">
        <f>IF(B96="","",VLOOKUP(AD96,Varsayımlar!$B:$Q,7,0)*K96)</f>
        <v>60480</v>
      </c>
      <c r="Q96" s="70">
        <f>IF(B96="","",VLOOKUP(AD96,Varsayımlar!$B:$Q,8,0))</f>
        <v>25</v>
      </c>
      <c r="R96" s="70" t="str">
        <f>IF(B96="","",VLOOKUP(AD96,Varsayımlar!$B:$Q,9,0))</f>
        <v>SOFT</v>
      </c>
      <c r="S96" s="70">
        <f>IF(B96="","",VLOOKUP(AD96,Varsayımlar!$B:$Q,10,0))</f>
        <v>4</v>
      </c>
      <c r="T96" s="70">
        <f>IF(B96="","",VLOOKUP(AD96,Varsayımlar!$B:$Q,11,0))</f>
        <v>30</v>
      </c>
      <c r="U96" s="70">
        <f>IF(B96="","",VLOOKUP(AD96,Varsayımlar!$B:$Q,12,0))</f>
        <v>260</v>
      </c>
      <c r="V96" s="70" t="str">
        <f>IF(B96="","",VLOOKUP(AD96,Varsayımlar!$B:$Q,13,0))</f>
        <v>YURTDIŞI</v>
      </c>
      <c r="W96" s="70">
        <f>IF(B96="","",VLOOKUP(AD96,Varsayımlar!$B:$Q,14,0))</f>
        <v>9</v>
      </c>
      <c r="X96" s="70"/>
      <c r="Y96" s="70"/>
      <c r="Z96" s="70"/>
      <c r="AA96" s="70" t="str">
        <f>IF(B96="","",VLOOKUP(AD96,Varsayımlar!$B:$Q,15,0))</f>
        <v>25CM TURUNCU KOLİ-SOL ÜST DİKDÖRTGENE ÜRETİM TARİHİ BASILACAK</v>
      </c>
      <c r="AB96" s="70" t="str">
        <f>IF(B96="","",VLOOKUP(AD96,Varsayımlar!$B:$Q,16,0))</f>
        <v>24-26 CM</v>
      </c>
      <c r="AC96" s="90">
        <f>IF(B96="","",VLOOKUP(Sayfa2!AD87,Varsayımlar!B:S,18,0))</f>
        <v>0</v>
      </c>
      <c r="AD96" s="90" t="str">
        <f t="shared" si="5"/>
        <v>MAGNİTMAGNİT MAVİ AMBALAJ 25 CM 260G</v>
      </c>
    </row>
    <row r="97" spans="1:30" ht="39.75" customHeight="1" x14ac:dyDescent="0.25">
      <c r="A97" s="9" t="s">
        <v>221</v>
      </c>
      <c r="B97" s="70" t="s">
        <v>90</v>
      </c>
      <c r="C97" s="71">
        <f>IF(B97="","",VLOOKUP(AD97,Varsayımlar!$B:$Q,3,0))</f>
        <v>8698829380698</v>
      </c>
      <c r="D97" s="71" t="s">
        <v>260</v>
      </c>
      <c r="E97" s="72" t="s">
        <v>91</v>
      </c>
      <c r="F97" s="70"/>
      <c r="G97" s="70"/>
      <c r="H97" s="70" t="str">
        <f>IF(B97="","",VLOOKUP(AD97,Varsayımlar!$B:$Q,5,0))</f>
        <v>MAGNİT MAVİ AMBALAJ 25CM</v>
      </c>
      <c r="I97" s="70">
        <f>IF(B97="","",VLOOKUP(AD97,Varsayımlar!B:T,19,0))</f>
        <v>0</v>
      </c>
      <c r="J97" s="70" t="str">
        <f>IF(B97="","",VLOOKUP(AD97,Varsayımlar!$B:$Q,6,0))</f>
        <v>SADE</v>
      </c>
      <c r="K97" s="70">
        <v>2016</v>
      </c>
      <c r="L97" s="70"/>
      <c r="M97" s="70">
        <f>IFERROR(IF(B97="","",K97/VLOOKUP(AD97,Varsayımlar!B:R,17,0)),"")</f>
        <v>24</v>
      </c>
      <c r="N97" s="70"/>
      <c r="O97" s="70"/>
      <c r="P97" s="70">
        <f>IF(B97="","",VLOOKUP(AD97,Varsayımlar!$B:$Q,7,0)*K97)</f>
        <v>60480</v>
      </c>
      <c r="Q97" s="70">
        <f>IF(B97="","",VLOOKUP(AD97,Varsayımlar!$B:$Q,8,0))</f>
        <v>25</v>
      </c>
      <c r="R97" s="70" t="str">
        <f>IF(B97="","",VLOOKUP(AD97,Varsayımlar!$B:$Q,9,0))</f>
        <v>SOFT</v>
      </c>
      <c r="S97" s="70">
        <f>IF(B97="","",VLOOKUP(AD97,Varsayımlar!$B:$Q,10,0))</f>
        <v>4</v>
      </c>
      <c r="T97" s="70">
        <f>IF(B97="","",VLOOKUP(AD97,Varsayımlar!$B:$Q,11,0))</f>
        <v>30</v>
      </c>
      <c r="U97" s="70">
        <f>IF(B97="","",VLOOKUP(AD97,Varsayımlar!$B:$Q,12,0))</f>
        <v>260</v>
      </c>
      <c r="V97" s="70" t="str">
        <f>IF(B97="","",VLOOKUP(AD97,Varsayımlar!$B:$Q,13,0))</f>
        <v>YURTDIŞI</v>
      </c>
      <c r="W97" s="70">
        <f>IF(B97="","",VLOOKUP(AD97,Varsayımlar!$B:$Q,14,0))</f>
        <v>9</v>
      </c>
      <c r="X97" s="70"/>
      <c r="Y97" s="70"/>
      <c r="Z97" s="70"/>
      <c r="AA97" s="70" t="str">
        <f>IF(B97="","",VLOOKUP(AD97,Varsayımlar!$B:$Q,15,0))</f>
        <v>25CM TURUNCU KOLİ-SOL ÜST DİKDÖRTGENE ÜRETİM TARİHİ BASILACAK</v>
      </c>
      <c r="AB97" s="70" t="str">
        <f>IF(B97="","",VLOOKUP(AD97,Varsayımlar!$B:$Q,16,0))</f>
        <v>24-26 CM</v>
      </c>
      <c r="AC97" s="90">
        <f>IF(B97="","",VLOOKUP(Sayfa2!AD88,Varsayımlar!B:S,18,0))</f>
        <v>0</v>
      </c>
      <c r="AD97" s="90" t="str">
        <f t="shared" si="5"/>
        <v>MAGNİTMAGNİT MAVİ AMBALAJ 25 CM 260G</v>
      </c>
    </row>
    <row r="98" spans="1:30" ht="39.75" customHeight="1" x14ac:dyDescent="0.25">
      <c r="A98" s="9" t="s">
        <v>222</v>
      </c>
      <c r="B98" s="70" t="s">
        <v>90</v>
      </c>
      <c r="C98" s="71">
        <f>IF(B98="","",VLOOKUP(AD98,Varsayımlar!$B:$Q,3,0))</f>
        <v>8698829380698</v>
      </c>
      <c r="D98" s="71" t="s">
        <v>261</v>
      </c>
      <c r="E98" s="72" t="s">
        <v>91</v>
      </c>
      <c r="F98" s="70"/>
      <c r="G98" s="70"/>
      <c r="H98" s="70" t="str">
        <f>IF(B98="","",VLOOKUP(AD98,Varsayımlar!$B:$Q,5,0))</f>
        <v>MAGNİT MAVİ AMBALAJ 25CM</v>
      </c>
      <c r="I98" s="70">
        <f>IF(B98="","",VLOOKUP(AD98,Varsayımlar!B:T,19,0))</f>
        <v>0</v>
      </c>
      <c r="J98" s="70" t="str">
        <f>IF(B98="","",VLOOKUP(AD98,Varsayımlar!$B:$Q,6,0))</f>
        <v>SADE</v>
      </c>
      <c r="K98" s="70">
        <v>2016</v>
      </c>
      <c r="L98" s="70"/>
      <c r="M98" s="70">
        <f>IFERROR(IF(B98="","",K98/VLOOKUP(AD98,Varsayımlar!B:R,17,0)),"")</f>
        <v>24</v>
      </c>
      <c r="N98" s="70"/>
      <c r="O98" s="70"/>
      <c r="P98" s="70">
        <f>IF(B98="","",VLOOKUP(AD98,Varsayımlar!$B:$Q,7,0)*K98)</f>
        <v>60480</v>
      </c>
      <c r="Q98" s="70">
        <f>IF(B98="","",VLOOKUP(AD98,Varsayımlar!$B:$Q,8,0))</f>
        <v>25</v>
      </c>
      <c r="R98" s="70" t="str">
        <f>IF(B98="","",VLOOKUP(AD98,Varsayımlar!$B:$Q,9,0))</f>
        <v>SOFT</v>
      </c>
      <c r="S98" s="70">
        <f>IF(B98="","",VLOOKUP(AD98,Varsayımlar!$B:$Q,10,0))</f>
        <v>4</v>
      </c>
      <c r="T98" s="70">
        <f>IF(B98="","",VLOOKUP(AD98,Varsayımlar!$B:$Q,11,0))</f>
        <v>30</v>
      </c>
      <c r="U98" s="70">
        <f>IF(B98="","",VLOOKUP(AD98,Varsayımlar!$B:$Q,12,0))</f>
        <v>260</v>
      </c>
      <c r="V98" s="70" t="str">
        <f>IF(B98="","",VLOOKUP(AD98,Varsayımlar!$B:$Q,13,0))</f>
        <v>YURTDIŞI</v>
      </c>
      <c r="W98" s="70">
        <f>IF(B98="","",VLOOKUP(AD98,Varsayımlar!$B:$Q,14,0))</f>
        <v>9</v>
      </c>
      <c r="X98" s="70"/>
      <c r="Y98" s="70"/>
      <c r="Z98" s="70"/>
      <c r="AA98" s="70" t="str">
        <f>IF(B98="","",VLOOKUP(AD98,Varsayımlar!$B:$Q,15,0))</f>
        <v>25CM TURUNCU KOLİ-SOL ÜST DİKDÖRTGENE ÜRETİM TARİHİ BASILACAK</v>
      </c>
      <c r="AB98" s="70" t="str">
        <f>IF(B98="","",VLOOKUP(AD98,Varsayımlar!$B:$Q,16,0))</f>
        <v>24-26 CM</v>
      </c>
      <c r="AC98" s="90">
        <f>IF(B98="","",VLOOKUP(Sayfa2!AD89,Varsayımlar!B:S,18,0))</f>
        <v>0</v>
      </c>
      <c r="AD98" s="90" t="str">
        <f t="shared" si="5"/>
        <v>MAGNİTMAGNİT MAVİ AMBALAJ 25 CM 260G</v>
      </c>
    </row>
    <row r="99" spans="1:30" ht="39.75" customHeight="1" x14ac:dyDescent="0.25">
      <c r="A99" s="9" t="s">
        <v>223</v>
      </c>
      <c r="B99" s="70" t="s">
        <v>90</v>
      </c>
      <c r="C99" s="71">
        <f>IF(B99="","",VLOOKUP(AD99,Varsayımlar!$B:$Q,3,0))</f>
        <v>8698829380698</v>
      </c>
      <c r="D99" s="71" t="s">
        <v>262</v>
      </c>
      <c r="E99" s="72" t="s">
        <v>91</v>
      </c>
      <c r="F99" s="70"/>
      <c r="G99" s="70"/>
      <c r="H99" s="70" t="str">
        <f>IF(B99="","",VLOOKUP(AD99,Varsayımlar!$B:$Q,5,0))</f>
        <v>MAGNİT MAVİ AMBALAJ 25CM</v>
      </c>
      <c r="I99" s="70">
        <f>IF(B99="","",VLOOKUP(AD99,Varsayımlar!B:T,19,0))</f>
        <v>0</v>
      </c>
      <c r="J99" s="70" t="str">
        <f>IF(B99="","",VLOOKUP(AD99,Varsayımlar!$B:$Q,6,0))</f>
        <v>SADE</v>
      </c>
      <c r="K99" s="70">
        <v>2016</v>
      </c>
      <c r="L99" s="70"/>
      <c r="M99" s="70">
        <f>IFERROR(IF(B99="","",K99/VLOOKUP(AD99,Varsayımlar!B:R,17,0)),"")</f>
        <v>24</v>
      </c>
      <c r="N99" s="70"/>
      <c r="O99" s="70"/>
      <c r="P99" s="70">
        <f>IF(B99="","",VLOOKUP(AD99,Varsayımlar!$B:$Q,7,0)*K99)</f>
        <v>60480</v>
      </c>
      <c r="Q99" s="70">
        <f>IF(B99="","",VLOOKUP(AD99,Varsayımlar!$B:$Q,8,0))</f>
        <v>25</v>
      </c>
      <c r="R99" s="70" t="str">
        <f>IF(B99="","",VLOOKUP(AD99,Varsayımlar!$B:$Q,9,0))</f>
        <v>SOFT</v>
      </c>
      <c r="S99" s="70">
        <f>IF(B99="","",VLOOKUP(AD99,Varsayımlar!$B:$Q,10,0))</f>
        <v>4</v>
      </c>
      <c r="T99" s="70">
        <f>IF(B99="","",VLOOKUP(AD99,Varsayımlar!$B:$Q,11,0))</f>
        <v>30</v>
      </c>
      <c r="U99" s="70">
        <f>IF(B99="","",VLOOKUP(AD99,Varsayımlar!$B:$Q,12,0))</f>
        <v>260</v>
      </c>
      <c r="V99" s="70" t="str">
        <f>IF(B99="","",VLOOKUP(AD99,Varsayımlar!$B:$Q,13,0))</f>
        <v>YURTDIŞI</v>
      </c>
      <c r="W99" s="70">
        <f>IF(B99="","",VLOOKUP(AD99,Varsayımlar!$B:$Q,14,0))</f>
        <v>9</v>
      </c>
      <c r="X99" s="70"/>
      <c r="Y99" s="70"/>
      <c r="Z99" s="70"/>
      <c r="AA99" s="70" t="str">
        <f>IF(B99="","",VLOOKUP(AD99,Varsayımlar!$B:$Q,15,0))</f>
        <v>25CM TURUNCU KOLİ-SOL ÜST DİKDÖRTGENE ÜRETİM TARİHİ BASILACAK</v>
      </c>
      <c r="AB99" s="70" t="str">
        <f>IF(B99="","",VLOOKUP(AD99,Varsayımlar!$B:$Q,16,0))</f>
        <v>24-26 CM</v>
      </c>
      <c r="AC99" s="90">
        <f>IF(B99="","",VLOOKUP(Sayfa2!AD90,Varsayımlar!B:S,18,0))</f>
        <v>0</v>
      </c>
      <c r="AD99" s="90" t="str">
        <f t="shared" si="5"/>
        <v>MAGNİTMAGNİT MAVİ AMBALAJ 25 CM 260G</v>
      </c>
    </row>
    <row r="100" spans="1:30" ht="39.75" customHeight="1" x14ac:dyDescent="0.25">
      <c r="A100" s="9" t="s">
        <v>224</v>
      </c>
      <c r="B100" s="70" t="s">
        <v>90</v>
      </c>
      <c r="C100" s="71">
        <f>IF(B100="","",VLOOKUP(AD100,Varsayımlar!$B:$Q,3,0))</f>
        <v>8698829380698</v>
      </c>
      <c r="D100" s="71" t="s">
        <v>266</v>
      </c>
      <c r="E100" s="72" t="s">
        <v>91</v>
      </c>
      <c r="F100" s="70"/>
      <c r="G100" s="70"/>
      <c r="H100" s="70" t="str">
        <f>IF(B100="","",VLOOKUP(AD100,Varsayımlar!$B:$Q,5,0))</f>
        <v>MAGNİT MAVİ AMBALAJ 25CM</v>
      </c>
      <c r="I100" s="70">
        <f>IF(B100="","",VLOOKUP(AD100,Varsayımlar!B:T,19,0))</f>
        <v>0</v>
      </c>
      <c r="J100" s="70" t="str">
        <f>IF(B100="","",VLOOKUP(AD100,Varsayımlar!$B:$Q,6,0))</f>
        <v>SADE</v>
      </c>
      <c r="K100" s="70">
        <v>2016</v>
      </c>
      <c r="L100" s="70"/>
      <c r="M100" s="70">
        <f>IFERROR(IF(B100="","",K100/VLOOKUP(AD100,Varsayımlar!B:R,17,0)),"")</f>
        <v>24</v>
      </c>
      <c r="N100" s="70"/>
      <c r="O100" s="70"/>
      <c r="P100" s="70">
        <f>IF(B100="","",VLOOKUP(AD100,Varsayımlar!$B:$Q,7,0)*K100)</f>
        <v>60480</v>
      </c>
      <c r="Q100" s="70">
        <f>IF(B100="","",VLOOKUP(AD100,Varsayımlar!$B:$Q,8,0))</f>
        <v>25</v>
      </c>
      <c r="R100" s="70" t="str">
        <f>IF(B100="","",VLOOKUP(AD100,Varsayımlar!$B:$Q,9,0))</f>
        <v>SOFT</v>
      </c>
      <c r="S100" s="70">
        <f>IF(B100="","",VLOOKUP(AD100,Varsayımlar!$B:$Q,10,0))</f>
        <v>4</v>
      </c>
      <c r="T100" s="70">
        <f>IF(B100="","",VLOOKUP(AD100,Varsayımlar!$B:$Q,11,0))</f>
        <v>30</v>
      </c>
      <c r="U100" s="70">
        <f>IF(B100="","",VLOOKUP(AD100,Varsayımlar!$B:$Q,12,0))</f>
        <v>260</v>
      </c>
      <c r="V100" s="70" t="str">
        <f>IF(B100="","",VLOOKUP(AD100,Varsayımlar!$B:$Q,13,0))</f>
        <v>YURTDIŞI</v>
      </c>
      <c r="W100" s="70">
        <f>IF(B100="","",VLOOKUP(AD100,Varsayımlar!$B:$Q,14,0))</f>
        <v>9</v>
      </c>
      <c r="X100" s="70"/>
      <c r="Y100" s="70"/>
      <c r="Z100" s="70"/>
      <c r="AA100" s="70" t="str">
        <f>IF(B100="","",VLOOKUP(AD100,Varsayımlar!$B:$Q,15,0))</f>
        <v>25CM TURUNCU KOLİ-SOL ÜST DİKDÖRTGENE ÜRETİM TARİHİ BASILACAK</v>
      </c>
      <c r="AB100" s="70" t="str">
        <f>IF(B100="","",VLOOKUP(AD100,Varsayımlar!$B:$Q,16,0))</f>
        <v>24-26 CM</v>
      </c>
      <c r="AC100" s="90">
        <f>IF(B100="","",VLOOKUP(Sayfa2!AD91,Varsayımlar!B:S,18,0))</f>
        <v>0</v>
      </c>
      <c r="AD100" s="90" t="str">
        <f t="shared" si="5"/>
        <v>MAGNİTMAGNİT MAVİ AMBALAJ 25 CM 260G</v>
      </c>
    </row>
    <row r="101" spans="1:30" ht="39.75" customHeight="1" x14ac:dyDescent="0.25">
      <c r="A101" s="9" t="s">
        <v>225</v>
      </c>
      <c r="B101" s="9" t="s">
        <v>79</v>
      </c>
      <c r="C101" s="10">
        <f>IF(B101="","",VLOOKUP(AD101,Varsayımlar!$B:$Q,3,0))</f>
        <v>8698829380698</v>
      </c>
      <c r="D101" s="10"/>
      <c r="E101" s="85" t="s">
        <v>254</v>
      </c>
      <c r="F101" s="9"/>
      <c r="G101" s="9"/>
      <c r="H101" s="9" t="str">
        <f>IF(B101="","",VLOOKUP(AD101,Varsayımlar!$B:$Q,5,0))</f>
        <v>Manetka 20cm</v>
      </c>
      <c r="I101" s="9">
        <f>IF(B101="","",VLOOKUP(AD101,Varsayımlar!B:T,19,0))</f>
        <v>0</v>
      </c>
      <c r="J101" s="9" t="str">
        <f>IF(B101="","",VLOOKUP(AD101,Varsayımlar!$B:$Q,6,0))</f>
        <v>SADE</v>
      </c>
      <c r="K101" s="9">
        <v>7200</v>
      </c>
      <c r="L101" s="9"/>
      <c r="M101" s="9">
        <f>IFERROR(IF(B101="","",K101/VLOOKUP(AD101,Varsayımlar!B:R,17,0)),"")</f>
        <v>32</v>
      </c>
      <c r="N101" s="9"/>
      <c r="O101" s="9">
        <v>32</v>
      </c>
      <c r="P101" s="9">
        <f>IF(B101="","",VLOOKUP(AD101,Varsayımlar!$B:$Q,7,0)*K101)</f>
        <v>100800</v>
      </c>
      <c r="Q101" s="9">
        <f>IF(B101="","",VLOOKUP(AD101,Varsayımlar!$B:$Q,8,0))</f>
        <v>20</v>
      </c>
      <c r="R101" s="9" t="str">
        <f>IF(B101="","",VLOOKUP(AD101,Varsayımlar!$B:$Q,9,0))</f>
        <v>Irak Soft</v>
      </c>
      <c r="S101" s="9">
        <f>IF(B101="","",VLOOKUP(AD101,Varsayımlar!$B:$Q,10,0))</f>
        <v>4</v>
      </c>
      <c r="T101" s="9">
        <f>IF(B101="","",VLOOKUP(AD101,Varsayımlar!$B:$Q,11,0))</f>
        <v>14</v>
      </c>
      <c r="U101" s="9">
        <f>IF(B101="","",VLOOKUP(AD101,Varsayımlar!$B:$Q,12,0))</f>
        <v>166</v>
      </c>
      <c r="V101" s="9" t="str">
        <f>IF(B101="","",VLOOKUP(AD101,Varsayımlar!$B:$Q,13,0))</f>
        <v>YURTDIŞI</v>
      </c>
      <c r="W101" s="9">
        <f>IF(B101="","",VLOOKUP(AD101,Varsayımlar!$B:$Q,14,0))</f>
        <v>6</v>
      </c>
      <c r="X101" s="86">
        <v>46235</v>
      </c>
      <c r="Y101" s="86">
        <v>46419</v>
      </c>
      <c r="Z101" s="9">
        <v>26070120</v>
      </c>
      <c r="AA101" s="9" t="str">
        <f>IF(B101="","",VLOOKUP(AD101,Varsayımlar!$B:$Q,15,0))</f>
        <v>Kare Koli-Üretim Tarihli Etiket</v>
      </c>
      <c r="AB101" s="9" t="str">
        <f>IF(B101="","",VLOOKUP(AD101,Varsayımlar!$B:$Q,16,0))</f>
        <v>19-21 cm</v>
      </c>
      <c r="AC101" s="9">
        <f>IF(B101="","",VLOOKUP(Sayfa2!AD96,Varsayımlar!B:S,18,0))</f>
        <v>0</v>
      </c>
      <c r="AD101" s="9" t="str">
        <f t="shared" si="5"/>
        <v>LLC KOTORManetka 20cm 4 pcs 166g</v>
      </c>
    </row>
    <row r="102" spans="1:30" ht="39.75" customHeight="1" x14ac:dyDescent="0.25">
      <c r="A102" s="9" t="s">
        <v>226</v>
      </c>
      <c r="B102" s="88" t="s">
        <v>79</v>
      </c>
      <c r="C102" s="89">
        <f>IF(B102="","",VLOOKUP(AD102,Varsayımlar!$B:$Q,3,0))</f>
        <v>8698829380698</v>
      </c>
      <c r="D102" s="89"/>
      <c r="E102" s="85" t="s">
        <v>254</v>
      </c>
      <c r="F102" s="9"/>
      <c r="G102" s="9"/>
      <c r="H102" s="90" t="str">
        <f>IF(B102="","",VLOOKUP(AD102,Varsayımlar!$B:$Q,5,0))</f>
        <v>Manetka 20cm</v>
      </c>
      <c r="I102" s="90">
        <f>IF(B102="","",VLOOKUP(AD102,Varsayımlar!B:T,19,0))</f>
        <v>0</v>
      </c>
      <c r="J102" s="90" t="str">
        <f>IF(B102="","",VLOOKUP(AD102,Varsayımlar!$B:$Q,6,0))</f>
        <v>SADE</v>
      </c>
      <c r="K102" s="9">
        <v>7200</v>
      </c>
      <c r="L102" s="9"/>
      <c r="M102" s="9">
        <f>IFERROR(IF(B102="","",K102/VLOOKUP(AD102,Varsayımlar!B:R,17,0)),"")</f>
        <v>32</v>
      </c>
      <c r="N102" s="9"/>
      <c r="O102" s="9">
        <v>32</v>
      </c>
      <c r="P102" s="90">
        <f>IF(B102="","",VLOOKUP(AD102,Varsayımlar!$B:$Q,7,0)*K102)</f>
        <v>100800</v>
      </c>
      <c r="Q102" s="90">
        <f>IF(B102="","",VLOOKUP(AD102,Varsayımlar!$B:$Q,8,0))</f>
        <v>20</v>
      </c>
      <c r="R102" s="90" t="str">
        <f>IF(B102="","",VLOOKUP(AD102,Varsayımlar!$B:$Q,9,0))</f>
        <v>Irak Soft</v>
      </c>
      <c r="S102" s="90">
        <f>IF(B102="","",VLOOKUP(AD102,Varsayımlar!$B:$Q,10,0))</f>
        <v>4</v>
      </c>
      <c r="T102" s="90">
        <f>IF(B102="","",VLOOKUP(AD102,Varsayımlar!$B:$Q,11,0))</f>
        <v>14</v>
      </c>
      <c r="U102" s="90">
        <f>IF(B102="","",VLOOKUP(AD102,Varsayımlar!$B:$Q,12,0))</f>
        <v>166</v>
      </c>
      <c r="V102" s="90" t="str">
        <f>IF(B102="","",VLOOKUP(AD102,Varsayımlar!$B:$Q,13,0))</f>
        <v>YURTDIŞI</v>
      </c>
      <c r="W102" s="90">
        <f>IF(B102="","",VLOOKUP(AD102,Varsayımlar!$B:$Q,14,0))</f>
        <v>6</v>
      </c>
      <c r="X102" s="86">
        <v>46252</v>
      </c>
      <c r="Y102" s="86">
        <v>46436</v>
      </c>
      <c r="Z102" s="9">
        <v>26081820</v>
      </c>
      <c r="AA102" s="90" t="str">
        <f>IF(B102="","",VLOOKUP(AD102,Varsayımlar!$B:$Q,15,0))</f>
        <v>Kare Koli-Üretim Tarihli Etiket</v>
      </c>
      <c r="AB102" s="90" t="str">
        <f>IF(B102="","",VLOOKUP(AD102,Varsayımlar!$B:$Q,16,0))</f>
        <v>19-21 cm</v>
      </c>
      <c r="AC102" s="90">
        <f>IF(B102="","",VLOOKUP(Sayfa2!AD97,Varsayımlar!B:S,18,0))</f>
        <v>0</v>
      </c>
      <c r="AD102" s="90" t="str">
        <f t="shared" si="5"/>
        <v>LLC KOTORManetka 20cm 4 pcs 166g</v>
      </c>
    </row>
    <row r="103" spans="1:30" ht="39.75" customHeight="1" x14ac:dyDescent="0.25">
      <c r="A103" s="9" t="s">
        <v>227</v>
      </c>
      <c r="B103" s="9" t="s">
        <v>79</v>
      </c>
      <c r="C103" s="10">
        <f>IF(B103="","",VLOOKUP(AD103,Varsayımlar!$B:$Q,3,0))</f>
        <v>8698829380698</v>
      </c>
      <c r="D103" s="10"/>
      <c r="E103" s="85" t="s">
        <v>85</v>
      </c>
      <c r="F103" s="9"/>
      <c r="G103" s="9"/>
      <c r="H103" s="9" t="str">
        <f>IF(B103="","",VLOOKUP(AD103,Varsayımlar!$B:$Q,5,0))</f>
        <v xml:space="preserve">MANETKA PEYNİRLİ 25 CM </v>
      </c>
      <c r="I103" s="9">
        <f>IF(B103="","",VLOOKUP(AD103,Varsayımlar!B:T,19,0))</f>
        <v>0</v>
      </c>
      <c r="J103" s="9" t="str">
        <f>IF(B103="","",VLOOKUP(AD103,Varsayımlar!$B:$Q,6,0))</f>
        <v>PEYNİRLİ</v>
      </c>
      <c r="K103" s="9">
        <v>2496</v>
      </c>
      <c r="L103" s="9"/>
      <c r="M103" s="9">
        <f>IFERROR(IF(B103="","",K103/VLOOKUP(AD103,Varsayımlar!B:R,17,0)),"")</f>
        <v>32</v>
      </c>
      <c r="N103" s="9"/>
      <c r="O103" s="9">
        <v>26</v>
      </c>
      <c r="P103" s="9">
        <f>IF(B103="","",VLOOKUP(AD103,Varsayımlar!$B:$Q,7,0)*K103)</f>
        <v>74880</v>
      </c>
      <c r="Q103" s="9">
        <f>IF(B103="","",VLOOKUP(AD103,Varsayımlar!$B:$Q,8,0))</f>
        <v>25</v>
      </c>
      <c r="R103" s="9" t="str">
        <f>IF(B103="","",VLOOKUP(AD103,Varsayımlar!$B:$Q,9,0))</f>
        <v>SOFT-AT</v>
      </c>
      <c r="S103" s="9">
        <f>IF(B103="","",VLOOKUP(AD103,Varsayımlar!$B:$Q,10,0))</f>
        <v>4</v>
      </c>
      <c r="T103" s="9">
        <f>IF(B103="","",VLOOKUP(AD103,Varsayımlar!$B:$Q,11,0))</f>
        <v>30</v>
      </c>
      <c r="U103" s="9">
        <f>IF(B103="","",VLOOKUP(AD103,Varsayımlar!$B:$Q,12,0))</f>
        <v>250</v>
      </c>
      <c r="V103" s="9" t="str">
        <f>IF(B103="","",VLOOKUP(AD103,Varsayımlar!$B:$Q,13,0))</f>
        <v>YURTDIŞI</v>
      </c>
      <c r="W103" s="9">
        <f>IF(B103="","",VLOOKUP(AD103,Varsayımlar!$B:$Q,14,0))</f>
        <v>6</v>
      </c>
      <c r="X103" s="86">
        <v>46252</v>
      </c>
      <c r="Y103" s="86">
        <v>46436</v>
      </c>
      <c r="Z103" s="9">
        <v>26081825</v>
      </c>
      <c r="AA103" s="9" t="str">
        <f>IF(B103="","",VLOOKUP(AD103,Varsayımlar!$B:$Q,15,0))</f>
        <v>KIRMIZI KOLİ-TARİHLİ KOLİ ETİKETİ</v>
      </c>
      <c r="AB103" s="9" t="str">
        <f>IF(B103="","",VLOOKUP(AD103,Varsayımlar!$B:$Q,16,0))</f>
        <v>24-26 CM</v>
      </c>
      <c r="AC103" s="9">
        <f>IF(B103="","",VLOOKUP(Sayfa2!AD98,Varsayımlar!B:S,18,0))</f>
        <v>0</v>
      </c>
      <c r="AD103" s="9" t="str">
        <f t="shared" si="5"/>
        <v>LLC KOTORMANETKA PEYNİRLİ 25CM</v>
      </c>
    </row>
    <row r="104" spans="1:30" x14ac:dyDescent="0.25">
      <c r="A104" s="9" t="s">
        <v>228</v>
      </c>
      <c r="B104" s="9"/>
      <c r="C104" s="10" t="str">
        <f>IF(B104="","",VLOOKUP(AD104,Varsayımlar!$B:$Q,3,0))</f>
        <v/>
      </c>
      <c r="D104" s="10"/>
      <c r="E104" s="10"/>
      <c r="F104" s="9"/>
      <c r="G104" s="9"/>
      <c r="H104" s="9" t="str">
        <f>IF(B104="","",VLOOKUP(AD104,Varsayımlar!$B:$Q,5,0))</f>
        <v/>
      </c>
      <c r="I104" s="9" t="str">
        <f>IF(B104="","",VLOOKUP(AD104,Varsayımlar!B:T,19,0))</f>
        <v/>
      </c>
      <c r="J104" s="9" t="str">
        <f>IF(B104="","",VLOOKUP(AD104,Varsayımlar!$B:$Q,6,0))</f>
        <v/>
      </c>
      <c r="K104" s="9"/>
      <c r="L104" s="9"/>
      <c r="M104" s="9"/>
      <c r="N104" s="9"/>
      <c r="O104" s="9"/>
      <c r="P104" s="9" t="str">
        <f>IF(B104="","",VLOOKUP(AD104,Varsayımlar!$B:$Q,7,0)*K104)</f>
        <v/>
      </c>
      <c r="Q104" s="9" t="str">
        <f>IF(B104="","",VLOOKUP(AD104,Varsayımlar!$B:$Q,8,0))</f>
        <v/>
      </c>
      <c r="R104" s="9" t="str">
        <f>IF(B104="","",VLOOKUP(AD104,Varsayımlar!$B:$Q,9,0))</f>
        <v/>
      </c>
      <c r="S104" s="9" t="str">
        <f>IF(B104="","",VLOOKUP(AD104,Varsayımlar!$B:$Q,10,0))</f>
        <v/>
      </c>
      <c r="T104" s="9" t="str">
        <f>IF(B104="","",VLOOKUP(AD104,Varsayımlar!$B:$Q,11,0))</f>
        <v/>
      </c>
      <c r="U104" s="9" t="str">
        <f>IF(B104="","",VLOOKUP(AD104,Varsayımlar!$B:$Q,12,0))</f>
        <v/>
      </c>
      <c r="V104" s="9" t="str">
        <f>IF(B104="","",VLOOKUP(AD104,Varsayımlar!$B:$Q,13,0))</f>
        <v/>
      </c>
      <c r="W104" s="9" t="str">
        <f>IF(B104="","",VLOOKUP(AD104,Varsayımlar!$B:$Q,14,0))</f>
        <v/>
      </c>
      <c r="X104" s="9"/>
      <c r="Y104" s="9"/>
      <c r="Z104" s="9"/>
      <c r="AA104" s="9" t="str">
        <f>IF(B104="","",VLOOKUP(AD104,Varsayımlar!$B:$Q,15,0))</f>
        <v/>
      </c>
      <c r="AB104" s="9" t="str">
        <f>IF(B104="","",VLOOKUP(AD104,Varsayımlar!$B:$Q,16,0))</f>
        <v/>
      </c>
      <c r="AC104" s="9" t="str">
        <f>IF(B104="","",VLOOKUP(Sayfa2!AD100,Varsayımlar!B:S,18,0))</f>
        <v/>
      </c>
      <c r="AD104" s="9" t="str">
        <f t="shared" si="5"/>
        <v/>
      </c>
    </row>
    <row r="105" spans="1:30" x14ac:dyDescent="0.25">
      <c r="A105" s="9" t="s">
        <v>229</v>
      </c>
      <c r="B105" s="88"/>
      <c r="C105" s="89" t="str">
        <f>IF(B105="","",VLOOKUP(AD105,Varsayımlar!$B:$Q,3,0))</f>
        <v/>
      </c>
      <c r="D105" s="89"/>
      <c r="E105" s="10"/>
      <c r="F105" s="9"/>
      <c r="G105" s="9"/>
      <c r="H105" s="90" t="str">
        <f>IF(B105="","",VLOOKUP(AD105,Varsayımlar!$B:$Q,5,0))</f>
        <v/>
      </c>
      <c r="I105" s="90" t="str">
        <f>IF(B105="","",VLOOKUP(AD105,Varsayımlar!B:T,19,0))</f>
        <v/>
      </c>
      <c r="J105" s="90" t="str">
        <f>IF(B105="","",VLOOKUP(AD105,Varsayımlar!$B:$Q,6,0))</f>
        <v/>
      </c>
      <c r="K105" s="9"/>
      <c r="L105" s="9"/>
      <c r="M105" s="9"/>
      <c r="N105" s="9"/>
      <c r="O105" s="9"/>
      <c r="P105" s="90" t="str">
        <f>IF(B105="","",VLOOKUP(AD105,Varsayımlar!$B:$Q,7,0)*K105)</f>
        <v/>
      </c>
      <c r="Q105" s="90" t="str">
        <f>IF(B105="","",VLOOKUP(AD105,Varsayımlar!$B:$Q,8,0))</f>
        <v/>
      </c>
      <c r="R105" s="90" t="str">
        <f>IF(B105="","",VLOOKUP(AD105,Varsayımlar!$B:$Q,9,0))</f>
        <v/>
      </c>
      <c r="S105" s="90" t="str">
        <f>IF(B105="","",VLOOKUP(AD105,Varsayımlar!$B:$Q,10,0))</f>
        <v/>
      </c>
      <c r="T105" s="90" t="str">
        <f>IF(B105="","",VLOOKUP(AD105,Varsayımlar!$B:$Q,11,0))</f>
        <v/>
      </c>
      <c r="U105" s="90" t="str">
        <f>IF(B105="","",VLOOKUP(AD105,Varsayımlar!$B:$Q,12,0))</f>
        <v/>
      </c>
      <c r="V105" s="90" t="str">
        <f>IF(B105="","",VLOOKUP(AD105,Varsayımlar!$B:$Q,13,0))</f>
        <v/>
      </c>
      <c r="W105" s="90" t="str">
        <f>IF(B105="","",VLOOKUP(AD105,Varsayımlar!$B:$Q,14,0))</f>
        <v/>
      </c>
      <c r="X105" s="9"/>
      <c r="Y105" s="9"/>
      <c r="Z105" s="9"/>
      <c r="AA105" s="90" t="str">
        <f>IF(B105="","",VLOOKUP(AD105,Varsayımlar!$B:$Q,15,0))</f>
        <v/>
      </c>
      <c r="AB105" s="90" t="str">
        <f>IF(B105="","",VLOOKUP(AD105,Varsayımlar!$B:$Q,16,0))</f>
        <v/>
      </c>
      <c r="AC105" s="90" t="str">
        <f>IF(B105="","",VLOOKUP(Sayfa2!AD101,Varsayımlar!B:S,18,0))</f>
        <v/>
      </c>
      <c r="AD105" s="90" t="str">
        <f t="shared" si="5"/>
        <v/>
      </c>
    </row>
    <row r="106" spans="1:30" x14ac:dyDescent="0.25">
      <c r="A106" s="9" t="s">
        <v>230</v>
      </c>
      <c r="B106" s="9"/>
      <c r="C106" s="10" t="str">
        <f>IF(B106="","",VLOOKUP(AD106,Varsayımlar!$B:$Q,3,0))</f>
        <v/>
      </c>
      <c r="D106" s="10"/>
      <c r="E106" s="10"/>
      <c r="F106" s="9"/>
      <c r="G106" s="9"/>
      <c r="H106" s="9" t="str">
        <f>IF(B106="","",VLOOKUP(AD106,Varsayımlar!$B:$Q,5,0))</f>
        <v/>
      </c>
      <c r="I106" s="9" t="str">
        <f>IF(B106="","",VLOOKUP(AD106,Varsayımlar!B:T,19,0))</f>
        <v/>
      </c>
      <c r="J106" s="9" t="str">
        <f>IF(B106="","",VLOOKUP(AD106,Varsayımlar!$B:$Q,6,0))</f>
        <v/>
      </c>
      <c r="K106" s="9"/>
      <c r="L106" s="9"/>
      <c r="M106" s="9"/>
      <c r="N106" s="9"/>
      <c r="O106" s="9"/>
      <c r="P106" s="9" t="str">
        <f>IF(B106="","",VLOOKUP(AD106,Varsayımlar!$B:$Q,7,0)*K106)</f>
        <v/>
      </c>
      <c r="Q106" s="9" t="str">
        <f>IF(B106="","",VLOOKUP(AD106,Varsayımlar!$B:$Q,8,0))</f>
        <v/>
      </c>
      <c r="R106" s="9" t="str">
        <f>IF(B106="","",VLOOKUP(AD106,Varsayımlar!$B:$Q,9,0))</f>
        <v/>
      </c>
      <c r="S106" s="9" t="str">
        <f>IF(B106="","",VLOOKUP(AD106,Varsayımlar!$B:$Q,10,0))</f>
        <v/>
      </c>
      <c r="T106" s="9" t="str">
        <f>IF(B106="","",VLOOKUP(AD106,Varsayımlar!$B:$Q,11,0))</f>
        <v/>
      </c>
      <c r="U106" s="9" t="str">
        <f>IF(B106="","",VLOOKUP(AD106,Varsayımlar!$B:$Q,12,0))</f>
        <v/>
      </c>
      <c r="V106" s="9" t="str">
        <f>IF(B106="","",VLOOKUP(AD106,Varsayımlar!$B:$Q,13,0))</f>
        <v/>
      </c>
      <c r="W106" s="9" t="str">
        <f>IF(B106="","",VLOOKUP(AD106,Varsayımlar!$B:$Q,14,0))</f>
        <v/>
      </c>
      <c r="X106" s="9"/>
      <c r="Y106" s="9"/>
      <c r="Z106" s="9"/>
      <c r="AA106" s="9" t="str">
        <f>IF(B106="","",VLOOKUP(AD106,Varsayımlar!$B:$Q,15,0))</f>
        <v/>
      </c>
      <c r="AB106" s="9" t="str">
        <f>IF(B106="","",VLOOKUP(AD106,Varsayımlar!$B:$Q,16,0))</f>
        <v/>
      </c>
      <c r="AC106" s="9" t="str">
        <f>IF(B106="","",VLOOKUP(Sayfa2!AD102,Varsayımlar!B:S,18,0))</f>
        <v/>
      </c>
      <c r="AD106" s="9" t="str">
        <f t="shared" si="5"/>
        <v/>
      </c>
    </row>
    <row r="107" spans="1:30" x14ac:dyDescent="0.25">
      <c r="A107" s="9" t="s">
        <v>283</v>
      </c>
      <c r="B107" s="88"/>
      <c r="C107" s="89" t="str">
        <f>IF(B107="","",VLOOKUP(AD107,Varsayımlar!$B:$Q,3,0))</f>
        <v/>
      </c>
      <c r="D107" s="89"/>
      <c r="E107" s="10"/>
      <c r="F107" s="9"/>
      <c r="G107" s="9"/>
      <c r="H107" s="90" t="str">
        <f>IF(B107="","",VLOOKUP(AD107,Varsayımlar!$B:$Q,5,0))</f>
        <v/>
      </c>
      <c r="I107" s="90" t="str">
        <f>IF(B107="","",VLOOKUP(AD107,Varsayımlar!B:T,19,0))</f>
        <v/>
      </c>
      <c r="J107" s="90" t="str">
        <f>IF(B107="","",VLOOKUP(AD107,Varsayımlar!$B:$Q,6,0))</f>
        <v/>
      </c>
      <c r="K107" s="9"/>
      <c r="L107" s="9"/>
      <c r="M107" s="9"/>
      <c r="N107" s="9"/>
      <c r="O107" s="9"/>
      <c r="P107" s="90" t="str">
        <f>IF(B107="","",VLOOKUP(AD107,Varsayımlar!$B:$Q,7,0)*K107)</f>
        <v/>
      </c>
      <c r="Q107" s="90" t="str">
        <f>IF(B107="","",VLOOKUP(AD107,Varsayımlar!$B:$Q,8,0))</f>
        <v/>
      </c>
      <c r="R107" s="90" t="str">
        <f>IF(B107="","",VLOOKUP(AD107,Varsayımlar!$B:$Q,9,0))</f>
        <v/>
      </c>
      <c r="S107" s="90" t="str">
        <f>IF(B107="","",VLOOKUP(AD107,Varsayımlar!$B:$Q,10,0))</f>
        <v/>
      </c>
      <c r="T107" s="90" t="str">
        <f>IF(B107="","",VLOOKUP(AD107,Varsayımlar!$B:$Q,11,0))</f>
        <v/>
      </c>
      <c r="U107" s="90" t="str">
        <f>IF(B107="","",VLOOKUP(AD107,Varsayımlar!$B:$Q,12,0))</f>
        <v/>
      </c>
      <c r="V107" s="90" t="str">
        <f>IF(B107="","",VLOOKUP(AD107,Varsayımlar!$B:$Q,13,0))</f>
        <v/>
      </c>
      <c r="W107" s="90" t="str">
        <f>IF(B107="","",VLOOKUP(AD107,Varsayımlar!$B:$Q,14,0))</f>
        <v/>
      </c>
      <c r="X107" s="9"/>
      <c r="Y107" s="9"/>
      <c r="Z107" s="9"/>
      <c r="AA107" s="90" t="str">
        <f>IF(B107="","",VLOOKUP(AD107,Varsayımlar!$B:$Q,15,0))</f>
        <v/>
      </c>
      <c r="AB107" s="90" t="str">
        <f>IF(B107="","",VLOOKUP(AD107,Varsayımlar!$B:$Q,16,0))</f>
        <v/>
      </c>
      <c r="AC107" s="90" t="str">
        <f>IF(B107="","",VLOOKUP(Sayfa2!AD103,Varsayımlar!B:S,18,0))</f>
        <v/>
      </c>
      <c r="AD107" s="90" t="str">
        <f t="shared" si="5"/>
        <v/>
      </c>
    </row>
    <row r="108" spans="1:30" x14ac:dyDescent="0.25">
      <c r="A108" s="9" t="s">
        <v>284</v>
      </c>
      <c r="B108" s="9"/>
      <c r="C108" s="10" t="str">
        <f>IF(B108="","",VLOOKUP(AD108,Varsayımlar!$B:$Q,3,0))</f>
        <v/>
      </c>
      <c r="D108" s="10"/>
      <c r="E108" s="10"/>
      <c r="F108" s="9"/>
      <c r="G108" s="9"/>
      <c r="H108" s="9" t="str">
        <f>IF(B108="","",VLOOKUP(AD108,Varsayımlar!$B:$Q,5,0))</f>
        <v/>
      </c>
      <c r="I108" s="9" t="str">
        <f>IF(B108="","",VLOOKUP(AD108,Varsayımlar!B:T,19,0))</f>
        <v/>
      </c>
      <c r="J108" s="9" t="str">
        <f>IF(B108="","",VLOOKUP(AD108,Varsayımlar!$B:$Q,6,0))</f>
        <v/>
      </c>
      <c r="K108" s="9"/>
      <c r="L108" s="9"/>
      <c r="M108" s="9"/>
      <c r="N108" s="9"/>
      <c r="O108" s="9"/>
      <c r="P108" s="9" t="str">
        <f>IF(B108="","",VLOOKUP(AD108,Varsayımlar!$B:$Q,7,0)*K108)</f>
        <v/>
      </c>
      <c r="Q108" s="9" t="str">
        <f>IF(B108="","",VLOOKUP(AD108,Varsayımlar!$B:$Q,8,0))</f>
        <v/>
      </c>
      <c r="R108" s="9" t="str">
        <f>IF(B108="","",VLOOKUP(AD108,Varsayımlar!$B:$Q,9,0))</f>
        <v/>
      </c>
      <c r="S108" s="9" t="str">
        <f>IF(B108="","",VLOOKUP(AD108,Varsayımlar!$B:$Q,10,0))</f>
        <v/>
      </c>
      <c r="T108" s="9" t="str">
        <f>IF(B108="","",VLOOKUP(AD108,Varsayımlar!$B:$Q,11,0))</f>
        <v/>
      </c>
      <c r="U108" s="9" t="str">
        <f>IF(B108="","",VLOOKUP(AD108,Varsayımlar!$B:$Q,12,0))</f>
        <v/>
      </c>
      <c r="V108" s="9" t="str">
        <f>IF(B108="","",VLOOKUP(AD108,Varsayımlar!$B:$Q,13,0))</f>
        <v/>
      </c>
      <c r="W108" s="9" t="str">
        <f>IF(B108="","",VLOOKUP(AD108,Varsayımlar!$B:$Q,14,0))</f>
        <v/>
      </c>
      <c r="X108" s="9"/>
      <c r="Y108" s="9"/>
      <c r="Z108" s="9"/>
      <c r="AA108" s="9" t="str">
        <f>IF(B108="","",VLOOKUP(AD108,Varsayımlar!$B:$Q,15,0))</f>
        <v/>
      </c>
      <c r="AB108" s="9" t="str">
        <f>IF(B108="","",VLOOKUP(AD108,Varsayımlar!$B:$Q,16,0))</f>
        <v/>
      </c>
      <c r="AC108" s="9" t="str">
        <f>IF(B108="","",VLOOKUP(Sayfa2!AD104,Varsayımlar!B:S,18,0))</f>
        <v/>
      </c>
      <c r="AD108" s="9" t="str">
        <f t="shared" si="5"/>
        <v/>
      </c>
    </row>
    <row r="109" spans="1:30" x14ac:dyDescent="0.25"/>
    <row r="110" spans="1:30" x14ac:dyDescent="0.25"/>
    <row r="111" spans="1:30" x14ac:dyDescent="0.25"/>
    <row r="112" spans="1:30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5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1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7" x14ac:dyDescent="0.25"/>
    <row r="249" x14ac:dyDescent="0.25"/>
    <row r="250" x14ac:dyDescent="0.25"/>
    <row r="251" x14ac:dyDescent="0.25"/>
    <row r="252" x14ac:dyDescent="0.25"/>
    <row r="253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3" x14ac:dyDescent="0.25"/>
    <row r="265" x14ac:dyDescent="0.25"/>
    <row r="266" x14ac:dyDescent="0.25"/>
    <row r="267" x14ac:dyDescent="0.25"/>
    <row r="268" x14ac:dyDescent="0.25"/>
    <row r="269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9" x14ac:dyDescent="0.25"/>
    <row r="281" x14ac:dyDescent="0.25"/>
    <row r="283" x14ac:dyDescent="0.25"/>
    <row r="284" x14ac:dyDescent="0.25"/>
    <row r="285" x14ac:dyDescent="0.25"/>
    <row r="287" x14ac:dyDescent="0.25"/>
    <row r="289" x14ac:dyDescent="0.25"/>
    <row r="290" x14ac:dyDescent="0.25"/>
    <row r="291" x14ac:dyDescent="0.25"/>
    <row r="292" x14ac:dyDescent="0.25"/>
    <row r="293" x14ac:dyDescent="0.25"/>
    <row r="295" x14ac:dyDescent="0.25"/>
    <row r="297" x14ac:dyDescent="0.25"/>
    <row r="299" x14ac:dyDescent="0.25"/>
    <row r="300" x14ac:dyDescent="0.25"/>
    <row r="301" x14ac:dyDescent="0.25"/>
    <row r="303" x14ac:dyDescent="0.25"/>
    <row r="305" x14ac:dyDescent="0.25"/>
    <row r="306" x14ac:dyDescent="0.25"/>
    <row r="307" x14ac:dyDescent="0.25"/>
    <row r="308" x14ac:dyDescent="0.25"/>
    <row r="309" x14ac:dyDescent="0.25"/>
    <row r="311" x14ac:dyDescent="0.25"/>
    <row r="313" x14ac:dyDescent="0.25"/>
    <row r="315" x14ac:dyDescent="0.25"/>
    <row r="316" x14ac:dyDescent="0.25"/>
    <row r="317" x14ac:dyDescent="0.25"/>
    <row r="319" x14ac:dyDescent="0.25"/>
    <row r="321" x14ac:dyDescent="0.25"/>
    <row r="322" x14ac:dyDescent="0.25"/>
    <row r="323" x14ac:dyDescent="0.25"/>
    <row r="324" x14ac:dyDescent="0.25"/>
    <row r="325" x14ac:dyDescent="0.25"/>
    <row r="327" x14ac:dyDescent="0.25"/>
    <row r="329" x14ac:dyDescent="0.25"/>
    <row r="331" x14ac:dyDescent="0.25"/>
    <row r="333" x14ac:dyDescent="0.25"/>
    <row r="335" x14ac:dyDescent="0.25"/>
    <row r="337" x14ac:dyDescent="0.25"/>
    <row r="338" x14ac:dyDescent="0.25"/>
    <row r="339" x14ac:dyDescent="0.25"/>
    <row r="340" x14ac:dyDescent="0.25"/>
    <row r="341" x14ac:dyDescent="0.25"/>
    <row r="343" x14ac:dyDescent="0.25"/>
    <row r="345" x14ac:dyDescent="0.25"/>
    <row r="347" x14ac:dyDescent="0.25"/>
    <row r="349" x14ac:dyDescent="0.25"/>
    <row r="351" x14ac:dyDescent="0.25"/>
    <row r="353" x14ac:dyDescent="0.25"/>
    <row r="354" x14ac:dyDescent="0.25"/>
    <row r="355" x14ac:dyDescent="0.25"/>
    <row r="356" x14ac:dyDescent="0.25"/>
    <row r="357" x14ac:dyDescent="0.25"/>
    <row r="359" x14ac:dyDescent="0.25"/>
    <row r="361" x14ac:dyDescent="0.25"/>
    <row r="363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7" x14ac:dyDescent="0.25"/>
    <row r="1089" x14ac:dyDescent="0.25"/>
    <row r="1091" x14ac:dyDescent="0.25"/>
    <row r="1093" x14ac:dyDescent="0.25"/>
    <row r="1095" x14ac:dyDescent="0.25"/>
    <row r="1097" x14ac:dyDescent="0.25"/>
    <row r="1099" x14ac:dyDescent="0.25"/>
    <row r="1101" x14ac:dyDescent="0.25"/>
    <row r="1103" x14ac:dyDescent="0.25"/>
    <row r="1105" x14ac:dyDescent="0.25"/>
    <row r="1107" x14ac:dyDescent="0.25"/>
    <row r="1109" x14ac:dyDescent="0.25"/>
    <row r="1111" x14ac:dyDescent="0.25"/>
    <row r="1113" x14ac:dyDescent="0.25"/>
    <row r="1115" x14ac:dyDescent="0.25"/>
    <row r="1117" x14ac:dyDescent="0.25"/>
    <row r="1119" x14ac:dyDescent="0.25"/>
    <row r="1121" x14ac:dyDescent="0.25"/>
    <row r="1123" x14ac:dyDescent="0.25"/>
    <row r="1124" x14ac:dyDescent="0.25"/>
    <row r="1125" x14ac:dyDescent="0.25"/>
    <row r="1127" x14ac:dyDescent="0.25"/>
    <row r="1129" x14ac:dyDescent="0.25"/>
    <row r="1131" x14ac:dyDescent="0.25"/>
    <row r="1132" x14ac:dyDescent="0.25"/>
    <row r="1133" x14ac:dyDescent="0.25"/>
    <row r="1135" x14ac:dyDescent="0.25"/>
    <row r="1137" x14ac:dyDescent="0.25"/>
    <row r="1139" x14ac:dyDescent="0.25"/>
    <row r="1140" x14ac:dyDescent="0.25"/>
    <row r="1141" x14ac:dyDescent="0.25"/>
    <row r="1143" x14ac:dyDescent="0.25"/>
    <row r="1145" x14ac:dyDescent="0.25"/>
    <row r="1147" x14ac:dyDescent="0.25"/>
    <row r="1148" x14ac:dyDescent="0.25"/>
    <row r="1149" x14ac:dyDescent="0.25"/>
    <row r="1151" x14ac:dyDescent="0.25"/>
    <row r="1153" x14ac:dyDescent="0.25"/>
    <row r="1155" x14ac:dyDescent="0.25"/>
    <row r="1156" x14ac:dyDescent="0.25"/>
    <row r="1157" x14ac:dyDescent="0.25"/>
    <row r="1159" x14ac:dyDescent="0.25"/>
    <row r="1161" x14ac:dyDescent="0.25"/>
    <row r="1163" x14ac:dyDescent="0.25"/>
    <row r="1164" x14ac:dyDescent="0.25"/>
    <row r="1165" x14ac:dyDescent="0.25"/>
    <row r="1167" x14ac:dyDescent="0.25"/>
    <row r="1169" x14ac:dyDescent="0.25"/>
    <row r="1171" x14ac:dyDescent="0.25"/>
    <row r="1172" x14ac:dyDescent="0.25"/>
    <row r="1173" x14ac:dyDescent="0.25"/>
    <row r="1175" x14ac:dyDescent="0.25"/>
    <row r="1177" x14ac:dyDescent="0.25"/>
    <row r="1179" x14ac:dyDescent="0.25"/>
    <row r="1180" x14ac:dyDescent="0.25"/>
    <row r="1181" x14ac:dyDescent="0.25"/>
    <row r="1183" x14ac:dyDescent="0.25"/>
    <row r="1185" x14ac:dyDescent="0.25"/>
    <row r="1187" x14ac:dyDescent="0.25"/>
    <row r="1188" x14ac:dyDescent="0.25"/>
    <row r="1189" x14ac:dyDescent="0.25"/>
    <row r="1191" x14ac:dyDescent="0.25"/>
    <row r="1193" x14ac:dyDescent="0.25"/>
    <row r="1195" x14ac:dyDescent="0.25"/>
    <row r="1196" x14ac:dyDescent="0.25"/>
    <row r="1197" x14ac:dyDescent="0.25"/>
    <row r="1199" x14ac:dyDescent="0.25"/>
    <row r="1201" x14ac:dyDescent="0.25"/>
    <row r="1202" x14ac:dyDescent="0.25"/>
    <row r="1203" x14ac:dyDescent="0.25"/>
    <row r="1204" x14ac:dyDescent="0.25"/>
    <row r="1205" x14ac:dyDescent="0.25"/>
    <row r="1207" x14ac:dyDescent="0.25"/>
    <row r="1209" x14ac:dyDescent="0.25"/>
    <row r="1210" x14ac:dyDescent="0.25"/>
    <row r="1211" x14ac:dyDescent="0.25"/>
    <row r="1212" x14ac:dyDescent="0.25"/>
    <row r="1213" x14ac:dyDescent="0.25"/>
    <row r="1215" x14ac:dyDescent="0.25"/>
    <row r="1217" x14ac:dyDescent="0.25"/>
    <row r="1218" x14ac:dyDescent="0.25"/>
    <row r="1219" x14ac:dyDescent="0.25"/>
    <row r="1220" x14ac:dyDescent="0.25"/>
    <row r="1221" x14ac:dyDescent="0.25"/>
    <row r="1223" x14ac:dyDescent="0.25"/>
    <row r="1225" x14ac:dyDescent="0.25"/>
    <row r="1226" x14ac:dyDescent="0.25"/>
    <row r="1227" x14ac:dyDescent="0.25"/>
    <row r="1228" x14ac:dyDescent="0.25"/>
    <row r="1229" x14ac:dyDescent="0.25"/>
    <row r="1231" x14ac:dyDescent="0.25"/>
    <row r="1233" x14ac:dyDescent="0.25"/>
    <row r="1234" x14ac:dyDescent="0.25"/>
    <row r="1235" x14ac:dyDescent="0.25"/>
    <row r="1236" x14ac:dyDescent="0.25"/>
    <row r="1237" x14ac:dyDescent="0.25"/>
    <row r="1239" x14ac:dyDescent="0.25"/>
    <row r="1241" x14ac:dyDescent="0.25"/>
    <row r="1242" x14ac:dyDescent="0.25"/>
    <row r="1243" x14ac:dyDescent="0.25"/>
    <row r="1244" x14ac:dyDescent="0.25"/>
    <row r="1245" x14ac:dyDescent="0.25"/>
    <row r="1247" x14ac:dyDescent="0.25"/>
    <row r="1249" x14ac:dyDescent="0.25"/>
    <row r="1250" x14ac:dyDescent="0.25"/>
    <row r="1251" x14ac:dyDescent="0.25"/>
    <row r="1252" x14ac:dyDescent="0.25"/>
    <row r="1253" x14ac:dyDescent="0.25"/>
    <row r="1255" x14ac:dyDescent="0.25"/>
    <row r="1257" x14ac:dyDescent="0.25"/>
    <row r="1258" x14ac:dyDescent="0.25"/>
    <row r="1259" x14ac:dyDescent="0.25"/>
    <row r="1260" x14ac:dyDescent="0.25"/>
    <row r="1261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1" x14ac:dyDescent="0.25"/>
    <row r="1273" x14ac:dyDescent="0.25"/>
    <row r="1274" x14ac:dyDescent="0.25"/>
    <row r="1275" x14ac:dyDescent="0.25"/>
    <row r="1276" x14ac:dyDescent="0.25"/>
    <row r="1277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7" x14ac:dyDescent="0.25"/>
    <row r="1289" x14ac:dyDescent="0.25"/>
    <row r="1290" x14ac:dyDescent="0.25"/>
    <row r="1291" x14ac:dyDescent="0.25"/>
    <row r="1292" x14ac:dyDescent="0.25"/>
    <row r="1293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5" x14ac:dyDescent="0.25"/>
    <row r="1556" x14ac:dyDescent="0.25"/>
    <row r="1557" x14ac:dyDescent="0.25"/>
  </sheetData>
  <mergeCells count="6">
    <mergeCell ref="A44:AB44"/>
    <mergeCell ref="A1:AB1"/>
    <mergeCell ref="A2:Z2"/>
    <mergeCell ref="A20:AB20"/>
    <mergeCell ref="A27:AB27"/>
    <mergeCell ref="B33:AB33"/>
  </mergeCells>
  <pageMargins left="0.31496062992125984" right="0.31496062992125984" top="0.35433070866141736" bottom="0.35433070866141736" header="0.31496062992125984" footer="0.31496062992125984"/>
  <pageSetup paperSize="9" scale="44" fitToHeight="2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564"/>
  <sheetViews>
    <sheetView topLeftCell="A91" zoomScale="60" zoomScaleNormal="60" workbookViewId="0">
      <selection sqref="A1:XFD1048576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customWidth="1"/>
    <col min="4" max="4" width="11.28515625" style="80" customWidth="1"/>
    <col min="5" max="5" width="39.42578125" style="80" bestFit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8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2.42578125" style="8" customWidth="1"/>
    <col min="19" max="19" width="8.5703125" style="8" customWidth="1"/>
    <col min="20" max="20" width="7.42578125" style="8" customWidth="1"/>
    <col min="21" max="21" width="10.85546875" style="8" customWidth="1"/>
    <col min="22" max="22" width="10.140625" style="8" bestFit="1" customWidth="1"/>
    <col min="23" max="23" width="8.85546875" style="8" bestFit="1" customWidth="1"/>
    <col min="24" max="24" width="12.7109375" style="8" bestFit="1" customWidth="1"/>
    <col min="25" max="25" width="19.140625" style="8" bestFit="1" customWidth="1"/>
    <col min="26" max="26" width="19.85546875" style="8" bestFit="1" customWidth="1"/>
    <col min="27" max="27" width="26.28515625" style="8" customWidth="1"/>
    <col min="28" max="28" width="15.140625" style="8" bestFit="1" customWidth="1"/>
    <col min="29" max="29" width="13.42578125" style="8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2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2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46192</v>
      </c>
      <c r="AB2" s="95">
        <v>0.47222222222222227</v>
      </c>
      <c r="AC2" s="35"/>
    </row>
    <row r="3" spans="1:32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2" ht="36" customHeight="1" x14ac:dyDescent="0.25">
      <c r="A4" s="9" t="s">
        <v>29</v>
      </c>
      <c r="B4" s="115" t="s">
        <v>17</v>
      </c>
      <c r="C4" s="116">
        <f>IF(B4="","",VLOOKUP(AD4,Varsayımlar!$B:$Q,3,0))</f>
        <v>8698829380698</v>
      </c>
      <c r="D4" s="116" t="s">
        <v>490</v>
      </c>
      <c r="E4" s="117" t="s">
        <v>37</v>
      </c>
      <c r="F4" s="115" t="s">
        <v>491</v>
      </c>
      <c r="G4" s="115" t="s">
        <v>492</v>
      </c>
      <c r="H4" s="115" t="str">
        <f>IF(B4="","",VLOOKUP(AD4,Varsayımlar!$B:$Q,5,0))</f>
        <v>TORTİLLAS 25 CM 4 PCS 260G</v>
      </c>
      <c r="I4" s="115">
        <f>IF(B4="","",VLOOKUP(AD4,Varsayımlar!B:T,19,0))</f>
        <v>0</v>
      </c>
      <c r="J4" s="115" t="str">
        <f>IF(B4="","",VLOOKUP(AD4,Varsayımlar!$B:$Q,6,0))</f>
        <v>SADE</v>
      </c>
      <c r="K4" s="115">
        <v>588</v>
      </c>
      <c r="L4" s="115"/>
      <c r="M4" s="115">
        <f>K4/84</f>
        <v>7</v>
      </c>
      <c r="N4" s="115"/>
      <c r="O4" s="115">
        <v>7</v>
      </c>
      <c r="P4" s="115">
        <f>IF(B4="","",VLOOKUP(AD4,Varsayımlar!$B:$Q,7,0)*K4)</f>
        <v>17640</v>
      </c>
      <c r="Q4" s="115">
        <f>IF(B4="","",VLOOKUP(AD4,Varsayımlar!$B:$Q,8,0))</f>
        <v>25</v>
      </c>
      <c r="R4" s="115" t="str">
        <f>IF(B4="","",VLOOKUP(AD4,Varsayımlar!$B:$Q,9,0))</f>
        <v>SOFT</v>
      </c>
      <c r="S4" s="115">
        <f>IF(B4="","",VLOOKUP(AD4,Varsayımlar!$B:$Q,10,0))</f>
        <v>4</v>
      </c>
      <c r="T4" s="115">
        <f>IF(B4="","",VLOOKUP(AD4,Varsayımlar!$B:$Q,11,0))</f>
        <v>30</v>
      </c>
      <c r="U4" s="115">
        <f>IF(B4="","",VLOOKUP(AD4,Varsayımlar!$B:$Q,12,0))</f>
        <v>260</v>
      </c>
      <c r="V4" s="115" t="str">
        <f>IF(B4="","",VLOOKUP(AD4,Varsayımlar!$B:$Q,13,0))</f>
        <v>YURTDIŞI</v>
      </c>
      <c r="W4" s="115">
        <f>IF(B4="","",VLOOKUP(AD4,Varsayımlar!$B:$Q,14,0))</f>
        <v>6</v>
      </c>
      <c r="X4" s="118">
        <v>46190</v>
      </c>
      <c r="Y4" s="118">
        <v>46373</v>
      </c>
      <c r="Z4" s="115">
        <v>26061725</v>
      </c>
      <c r="AA4" s="115" t="str">
        <f>IF(B4="","",VLOOKUP(AD4,Varsayımlar!$B:$Q,15,0))</f>
        <v>TRİTON -SKT ATILACAK</v>
      </c>
      <c r="AB4" s="115" t="str">
        <f>IF(B4="","",VLOOKUP(AD4,Varsayımlar!$B:$Q,16,0))</f>
        <v>24-26 CM</v>
      </c>
      <c r="AC4" s="64"/>
      <c r="AD4" s="61" t="str">
        <f t="shared" ref="AD4:AD20" si="0">IF(B4="","",CONCATENATE(B4,E4))</f>
        <v>LLC TRİTONMUTLUKAL WHEAT TORTILLA</v>
      </c>
      <c r="AF4" s="8" t="s">
        <v>285</v>
      </c>
    </row>
    <row r="5" spans="1:32" ht="36" customHeight="1" x14ac:dyDescent="0.25">
      <c r="A5" s="9" t="s">
        <v>122</v>
      </c>
      <c r="B5" s="115" t="s">
        <v>17</v>
      </c>
      <c r="C5" s="116">
        <f>IF(B5="","",VLOOKUP(AD5,Varsayımlar!$B:$Q,3,0))</f>
        <v>8698829380698</v>
      </c>
      <c r="D5" s="116" t="s">
        <v>490</v>
      </c>
      <c r="E5" s="117" t="s">
        <v>37</v>
      </c>
      <c r="F5" s="115" t="s">
        <v>491</v>
      </c>
      <c r="G5" s="115" t="s">
        <v>493</v>
      </c>
      <c r="H5" s="115" t="str">
        <f>IF(B5="","",VLOOKUP(AD5,Varsayımlar!$B:$Q,5,0))</f>
        <v>TORTİLLAS 25 CM 4 PCS 260G</v>
      </c>
      <c r="I5" s="115">
        <f>IF(B5="","",VLOOKUP(AD5,Varsayımlar!B:T,19,0))</f>
        <v>0</v>
      </c>
      <c r="J5" s="115" t="str">
        <f>IF(B5="","",VLOOKUP(AD5,Varsayımlar!$B:$Q,6,0))</f>
        <v>SADE</v>
      </c>
      <c r="K5" s="115">
        <v>1848</v>
      </c>
      <c r="L5" s="115"/>
      <c r="M5" s="115">
        <v>17</v>
      </c>
      <c r="N5" s="115"/>
      <c r="O5" s="115">
        <v>22</v>
      </c>
      <c r="P5" s="115">
        <f>IF(B5="","",VLOOKUP(AD5,Varsayımlar!$B:$Q,7,0)*K5)</f>
        <v>55440</v>
      </c>
      <c r="Q5" s="115">
        <f>IF(B5="","",VLOOKUP(AD5,Varsayımlar!$B:$Q,8,0))</f>
        <v>25</v>
      </c>
      <c r="R5" s="115" t="str">
        <f>IF(B5="","",VLOOKUP(AD5,Varsayımlar!$B:$Q,9,0))</f>
        <v>SOFT</v>
      </c>
      <c r="S5" s="115">
        <f>IF(B5="","",VLOOKUP(AD5,Varsayımlar!$B:$Q,10,0))</f>
        <v>4</v>
      </c>
      <c r="T5" s="115">
        <f>IF(B5="","",VLOOKUP(AD5,Varsayımlar!$B:$Q,11,0))</f>
        <v>30</v>
      </c>
      <c r="U5" s="115">
        <f>IF(B5="","",VLOOKUP(AD5,Varsayımlar!$B:$Q,12,0))</f>
        <v>260</v>
      </c>
      <c r="V5" s="115" t="str">
        <f>IF(B5="","",VLOOKUP(AD5,Varsayımlar!$B:$Q,13,0))</f>
        <v>YURTDIŞI</v>
      </c>
      <c r="W5" s="115">
        <f>IF(B5="","",VLOOKUP(AD5,Varsayımlar!$B:$Q,14,0))</f>
        <v>6</v>
      </c>
      <c r="X5" s="118">
        <v>46190</v>
      </c>
      <c r="Y5" s="118">
        <v>46373</v>
      </c>
      <c r="Z5" s="115">
        <v>26061725</v>
      </c>
      <c r="AA5" s="115" t="str">
        <f>IF(B5="","",VLOOKUP(AD5,Varsayımlar!$B:$Q,15,0))</f>
        <v>TRİTON -SKT ATILACAK</v>
      </c>
      <c r="AB5" s="115" t="str">
        <f>IF(B5="","",VLOOKUP(AD5,Varsayımlar!$B:$Q,16,0))</f>
        <v>24-26 CM</v>
      </c>
      <c r="AC5" s="64"/>
      <c r="AD5" s="61" t="str">
        <f t="shared" si="0"/>
        <v>LLC TRİTONMUTLUKAL WHEAT TORTILLA</v>
      </c>
      <c r="AF5" s="8" t="s">
        <v>661</v>
      </c>
    </row>
    <row r="6" spans="1:32" ht="63" x14ac:dyDescent="0.25">
      <c r="A6" s="9" t="s">
        <v>123</v>
      </c>
      <c r="B6" s="77" t="s">
        <v>90</v>
      </c>
      <c r="C6" s="76">
        <f>IF(B6="","",VLOOKUP(AD6,Varsayımlar!$B:$Q,3,0))</f>
        <v>8698829380698</v>
      </c>
      <c r="D6" s="77" t="s">
        <v>261</v>
      </c>
      <c r="E6" s="77" t="s">
        <v>91</v>
      </c>
      <c r="F6" s="77"/>
      <c r="G6" s="77" t="s">
        <v>582</v>
      </c>
      <c r="H6" s="77" t="str">
        <f>IF(B6="","",VLOOKUP(AD6,Varsayımlar!$B:$Q,5,0))</f>
        <v>MAGNİT MAVİ AMBALAJ 25CM</v>
      </c>
      <c r="I6" s="77">
        <f>IF(B6="","",VLOOKUP(AD6,Varsayımlar!B:T,19,0))</f>
        <v>0</v>
      </c>
      <c r="J6" s="77" t="str">
        <f>IF(B6="","",VLOOKUP(AD6,Varsayımlar!$B:$Q,6,0))</f>
        <v>SADE</v>
      </c>
      <c r="K6" s="77">
        <v>672</v>
      </c>
      <c r="L6" s="77"/>
      <c r="M6" s="77">
        <f>IFERROR(IF(B6="","",K6/VLOOKUP(AD6,Varsayımlar!B:R,17,0)),"")</f>
        <v>8</v>
      </c>
      <c r="N6" s="77"/>
      <c r="O6" s="77">
        <v>7</v>
      </c>
      <c r="P6" s="77">
        <f>IF(B6="","",VLOOKUP(AD6,Varsayımlar!$B:$Q,7,0)*K6)</f>
        <v>20160</v>
      </c>
      <c r="Q6" s="77">
        <f>IF(B6="","",VLOOKUP(AD6,Varsayımlar!$B:$Q,8,0))</f>
        <v>25</v>
      </c>
      <c r="R6" s="77" t="str">
        <f>IF(B6="","",VLOOKUP(AD6,Varsayımlar!$B:$Q,9,0))</f>
        <v>SOFT</v>
      </c>
      <c r="S6" s="77">
        <f>IF(B6="","",VLOOKUP(AD6,Varsayımlar!$B:$Q,10,0))</f>
        <v>4</v>
      </c>
      <c r="T6" s="77">
        <f>IF(B6="","",VLOOKUP(AD6,Varsayımlar!$B:$Q,11,0))</f>
        <v>30</v>
      </c>
      <c r="U6" s="77">
        <f>IF(B6="","",VLOOKUP(AD6,Varsayımlar!$B:$Q,12,0))</f>
        <v>260</v>
      </c>
      <c r="V6" s="77" t="str">
        <f>IF(B6="","",VLOOKUP(AD6,Varsayımlar!$B:$Q,13,0))</f>
        <v>YURTDIŞI</v>
      </c>
      <c r="W6" s="77">
        <f>IF(B6="","",VLOOKUP(AD6,Varsayımlar!$B:$Q,14,0))</f>
        <v>9</v>
      </c>
      <c r="X6" s="78">
        <v>46195</v>
      </c>
      <c r="Y6" s="78">
        <v>46468</v>
      </c>
      <c r="Z6" s="77" t="s">
        <v>585</v>
      </c>
      <c r="AA6" s="77" t="str">
        <f>IF(B6="","",VLOOKUP(AD6,Varsayımlar!$B:$Q,15,0))</f>
        <v>25CM TURUNCU KOLİ-SOL ÜST DİKDÖRTGENE ÜRETİM TARİHİ BASILACAK</v>
      </c>
      <c r="AB6" s="77" t="str">
        <f>IF(B6="","",VLOOKUP(AD6,Varsayımlar!$B:$Q,16,0))</f>
        <v>24-26 CM</v>
      </c>
      <c r="AC6" s="90">
        <f>IF(B6="","",VLOOKUP(Sayfa2!AD76,Varsayımlar!B:S,18,0))</f>
        <v>0</v>
      </c>
      <c r="AD6" s="90" t="str">
        <f>IF(B6="","",CONCATENATE(B6,E6))</f>
        <v>MAGNİTMAGNİT MAVİ AMBALAJ 25 CM 260G</v>
      </c>
    </row>
    <row r="7" spans="1:32" ht="63" x14ac:dyDescent="0.25">
      <c r="A7" s="9" t="s">
        <v>124</v>
      </c>
      <c r="B7" s="77" t="s">
        <v>90</v>
      </c>
      <c r="C7" s="76">
        <f>IF(B7="","",VLOOKUP(AD7,Varsayımlar!$B:$Q,3,0))</f>
        <v>8698829380698</v>
      </c>
      <c r="D7" s="77" t="s">
        <v>261</v>
      </c>
      <c r="E7" s="77" t="s">
        <v>91</v>
      </c>
      <c r="F7" s="77"/>
      <c r="G7" s="77" t="s">
        <v>583</v>
      </c>
      <c r="H7" s="77" t="str">
        <f>IF(B7="","",VLOOKUP(AD7,Varsayımlar!$B:$Q,5,0))</f>
        <v>MAGNİT MAVİ AMBALAJ 25CM</v>
      </c>
      <c r="I7" s="77">
        <f>IF(B7="","",VLOOKUP(AD7,Varsayımlar!B:T,19,0))</f>
        <v>0</v>
      </c>
      <c r="J7" s="77" t="str">
        <f>IF(B7="","",VLOOKUP(AD7,Varsayımlar!$B:$Q,6,0))</f>
        <v>SADE</v>
      </c>
      <c r="K7" s="77">
        <v>672</v>
      </c>
      <c r="L7" s="77"/>
      <c r="M7" s="77">
        <f>IFERROR(IF(B7="","",K7/VLOOKUP(AD7,Varsayımlar!B:R,17,0)),"")</f>
        <v>8</v>
      </c>
      <c r="N7" s="77"/>
      <c r="O7" s="77">
        <v>7</v>
      </c>
      <c r="P7" s="77">
        <f>IF(B7="","",VLOOKUP(AD7,Varsayımlar!$B:$Q,7,0)*K7)</f>
        <v>20160</v>
      </c>
      <c r="Q7" s="77">
        <f>IF(B7="","",VLOOKUP(AD7,Varsayımlar!$B:$Q,8,0))</f>
        <v>25</v>
      </c>
      <c r="R7" s="77" t="str">
        <f>IF(B7="","",VLOOKUP(AD7,Varsayımlar!$B:$Q,9,0))</f>
        <v>SOFT</v>
      </c>
      <c r="S7" s="77">
        <f>IF(B7="","",VLOOKUP(AD7,Varsayımlar!$B:$Q,10,0))</f>
        <v>4</v>
      </c>
      <c r="T7" s="77">
        <f>IF(B7="","",VLOOKUP(AD7,Varsayımlar!$B:$Q,11,0))</f>
        <v>30</v>
      </c>
      <c r="U7" s="77">
        <f>IF(B7="","",VLOOKUP(AD7,Varsayımlar!$B:$Q,12,0))</f>
        <v>260</v>
      </c>
      <c r="V7" s="77" t="str">
        <f>IF(B7="","",VLOOKUP(AD7,Varsayımlar!$B:$Q,13,0))</f>
        <v>YURTDIŞI</v>
      </c>
      <c r="W7" s="77">
        <f>IF(B7="","",VLOOKUP(AD7,Varsayımlar!$B:$Q,14,0))</f>
        <v>9</v>
      </c>
      <c r="X7" s="78">
        <v>46195</v>
      </c>
      <c r="Y7" s="78">
        <v>46468</v>
      </c>
      <c r="Z7" s="77" t="s">
        <v>585</v>
      </c>
      <c r="AA7" s="77" t="str">
        <f>IF(B7="","",VLOOKUP(AD7,Varsayımlar!$B:$Q,15,0))</f>
        <v>25CM TURUNCU KOLİ-SOL ÜST DİKDÖRTGENE ÜRETİM TARİHİ BASILACAK</v>
      </c>
      <c r="AB7" s="77" t="str">
        <f>IF(B7="","",VLOOKUP(AD7,Varsayımlar!$B:$Q,16,0))</f>
        <v>24-26 CM</v>
      </c>
      <c r="AC7" s="90">
        <f>IF(B7="","",VLOOKUP(Sayfa2!AD77,Varsayımlar!B:S,18,0))</f>
        <v>0</v>
      </c>
      <c r="AD7" s="90" t="str">
        <f>IF(B7="","",CONCATENATE(B7,E7))</f>
        <v>MAGNİTMAGNİT MAVİ AMBALAJ 25 CM 260G</v>
      </c>
    </row>
    <row r="8" spans="1:32" ht="36" customHeight="1" x14ac:dyDescent="0.25">
      <c r="A8" s="9" t="s">
        <v>125</v>
      </c>
      <c r="B8" s="120" t="s">
        <v>17</v>
      </c>
      <c r="C8" s="121">
        <f>IF(B8="","",VLOOKUP(AD8,Varsayımlar!$B:$Q,3,0))</f>
        <v>8698829380698</v>
      </c>
      <c r="D8" s="121" t="s">
        <v>494</v>
      </c>
      <c r="E8" s="122" t="s">
        <v>37</v>
      </c>
      <c r="F8" s="120" t="s">
        <v>495</v>
      </c>
      <c r="G8" s="120" t="s">
        <v>496</v>
      </c>
      <c r="H8" s="120" t="str">
        <f>IF(B8="","",VLOOKUP(AD8,Varsayımlar!$B:$Q,5,0))</f>
        <v>TORTİLLAS 25 CM 4 PCS 260G</v>
      </c>
      <c r="I8" s="120">
        <f>IF(B8="","",VLOOKUP(AD8,Varsayımlar!B:T,19,0))</f>
        <v>0</v>
      </c>
      <c r="J8" s="120" t="str">
        <f>IF(B8="","",VLOOKUP(AD8,Varsayımlar!$B:$Q,6,0))</f>
        <v>SADE</v>
      </c>
      <c r="K8" s="120">
        <v>1428</v>
      </c>
      <c r="L8" s="120"/>
      <c r="M8" s="120">
        <f t="shared" ref="M8:M20" si="1">K8/84</f>
        <v>17</v>
      </c>
      <c r="N8" s="120"/>
      <c r="O8" s="120">
        <v>15</v>
      </c>
      <c r="P8" s="120">
        <f>IF(B8="","",VLOOKUP(AD8,Varsayımlar!$B:$Q,7,0)*K8)</f>
        <v>42840</v>
      </c>
      <c r="Q8" s="120">
        <f>IF(B8="","",VLOOKUP(AD8,Varsayımlar!$B:$Q,8,0))</f>
        <v>25</v>
      </c>
      <c r="R8" s="120" t="str">
        <f>IF(B8="","",VLOOKUP(AD8,Varsayımlar!$B:$Q,9,0))</f>
        <v>SOFT</v>
      </c>
      <c r="S8" s="120">
        <f>IF(B8="","",VLOOKUP(AD8,Varsayımlar!$B:$Q,10,0))</f>
        <v>4</v>
      </c>
      <c r="T8" s="120">
        <f>IF(B8="","",VLOOKUP(AD8,Varsayımlar!$B:$Q,11,0))</f>
        <v>30</v>
      </c>
      <c r="U8" s="120">
        <f>IF(B8="","",VLOOKUP(AD8,Varsayımlar!$B:$Q,12,0))</f>
        <v>260</v>
      </c>
      <c r="V8" s="120" t="str">
        <f>IF(B8="","",VLOOKUP(AD8,Varsayımlar!$B:$Q,13,0))</f>
        <v>YURTDIŞI</v>
      </c>
      <c r="W8" s="120">
        <f>IF(B8="","",VLOOKUP(AD8,Varsayımlar!$B:$Q,14,0))</f>
        <v>6</v>
      </c>
      <c r="X8" s="123">
        <v>46191</v>
      </c>
      <c r="Y8" s="123">
        <v>46374</v>
      </c>
      <c r="Z8" s="120">
        <v>26061825</v>
      </c>
      <c r="AA8" s="120" t="str">
        <f>IF(B8="","",VLOOKUP(AD8,Varsayımlar!$B:$Q,15,0))</f>
        <v>TRİTON -SKT ATILACAK</v>
      </c>
      <c r="AB8" s="120" t="str">
        <f>IF(B8="","",VLOOKUP(AD8,Varsayımlar!$B:$Q,16,0))</f>
        <v>24-26 CM</v>
      </c>
      <c r="AC8" s="64"/>
      <c r="AD8" s="61" t="str">
        <f t="shared" si="0"/>
        <v>LLC TRİTONMUTLUKAL WHEAT TORTILLA</v>
      </c>
    </row>
    <row r="9" spans="1:32" ht="36" customHeight="1" x14ac:dyDescent="0.25">
      <c r="A9" s="9" t="s">
        <v>126</v>
      </c>
      <c r="B9" s="120" t="s">
        <v>17</v>
      </c>
      <c r="C9" s="121">
        <f>IF(B9="","",VLOOKUP(AD9,Varsayımlar!$B:$Q,3,0))</f>
        <v>8698829380698</v>
      </c>
      <c r="D9" s="121" t="s">
        <v>494</v>
      </c>
      <c r="E9" s="122" t="s">
        <v>37</v>
      </c>
      <c r="F9" s="120" t="s">
        <v>495</v>
      </c>
      <c r="G9" s="120" t="s">
        <v>497</v>
      </c>
      <c r="H9" s="120" t="str">
        <f>IF(B9="","",VLOOKUP(AD9,Varsayımlar!$B:$Q,5,0))</f>
        <v>TORTİLLAS 25 CM 4 PCS 260G</v>
      </c>
      <c r="I9" s="120">
        <f>IF(B9="","",VLOOKUP(AD9,Varsayımlar!B:T,19,0))</f>
        <v>0</v>
      </c>
      <c r="J9" s="120" t="str">
        <f>IF(B9="","",VLOOKUP(AD9,Varsayımlar!$B:$Q,6,0))</f>
        <v>SADE</v>
      </c>
      <c r="K9" s="120">
        <v>1008</v>
      </c>
      <c r="L9" s="120"/>
      <c r="M9" s="120">
        <f t="shared" si="1"/>
        <v>12</v>
      </c>
      <c r="N9" s="120"/>
      <c r="O9" s="120">
        <v>10</v>
      </c>
      <c r="P9" s="120">
        <f>IF(B9="","",VLOOKUP(AD9,Varsayımlar!$B:$Q,7,0)*K9)</f>
        <v>30240</v>
      </c>
      <c r="Q9" s="120">
        <f>IF(B9="","",VLOOKUP(AD9,Varsayımlar!$B:$Q,8,0))</f>
        <v>25</v>
      </c>
      <c r="R9" s="120" t="str">
        <f>IF(B9="","",VLOOKUP(AD9,Varsayımlar!$B:$Q,9,0))</f>
        <v>SOFT</v>
      </c>
      <c r="S9" s="120">
        <f>IF(B9="","",VLOOKUP(AD9,Varsayımlar!$B:$Q,10,0))</f>
        <v>4</v>
      </c>
      <c r="T9" s="120">
        <f>IF(B9="","",VLOOKUP(AD9,Varsayımlar!$B:$Q,11,0))</f>
        <v>30</v>
      </c>
      <c r="U9" s="120">
        <f>IF(B9="","",VLOOKUP(AD9,Varsayımlar!$B:$Q,12,0))</f>
        <v>260</v>
      </c>
      <c r="V9" s="120" t="str">
        <f>IF(B9="","",VLOOKUP(AD9,Varsayımlar!$B:$Q,13,0))</f>
        <v>YURTDIŞI</v>
      </c>
      <c r="W9" s="120">
        <f>IF(B9="","",VLOOKUP(AD9,Varsayımlar!$B:$Q,14,0))</f>
        <v>6</v>
      </c>
      <c r="X9" s="123">
        <v>46191</v>
      </c>
      <c r="Y9" s="123">
        <v>46374</v>
      </c>
      <c r="Z9" s="120">
        <v>26061825</v>
      </c>
      <c r="AA9" s="120" t="str">
        <f>IF(B9="","",VLOOKUP(AD9,Varsayımlar!$B:$Q,15,0))</f>
        <v>TRİTON -SKT ATILACAK</v>
      </c>
      <c r="AB9" s="120" t="str">
        <f>IF(B9="","",VLOOKUP(AD9,Varsayımlar!$B:$Q,16,0))</f>
        <v>24-26 CM</v>
      </c>
      <c r="AC9" s="64"/>
      <c r="AD9" s="61" t="str">
        <f t="shared" si="0"/>
        <v>LLC TRİTONMUTLUKAL WHEAT TORTILLA</v>
      </c>
    </row>
    <row r="10" spans="1:32" ht="36" customHeight="1" x14ac:dyDescent="0.25">
      <c r="A10" s="9" t="s">
        <v>127</v>
      </c>
      <c r="B10" s="70" t="s">
        <v>17</v>
      </c>
      <c r="C10" s="71">
        <f>IF(B10="","",VLOOKUP(AD10,Varsayımlar!$B:$Q,3,0))</f>
        <v>8698829380698</v>
      </c>
      <c r="D10" s="71" t="s">
        <v>498</v>
      </c>
      <c r="E10" s="106" t="s">
        <v>37</v>
      </c>
      <c r="F10" s="70" t="s">
        <v>499</v>
      </c>
      <c r="G10" s="70" t="s">
        <v>500</v>
      </c>
      <c r="H10" s="70" t="str">
        <f>IF(B10="","",VLOOKUP(AD10,Varsayımlar!$B:$Q,5,0))</f>
        <v>TORTİLLAS 25 CM 4 PCS 260G</v>
      </c>
      <c r="I10" s="70">
        <f>IF(B10="","",VLOOKUP(AD10,Varsayımlar!B:T,19,0))</f>
        <v>0</v>
      </c>
      <c r="J10" s="70" t="str">
        <f>IF(B10="","",VLOOKUP(AD10,Varsayımlar!$B:$Q,6,0))</f>
        <v>SADE</v>
      </c>
      <c r="K10" s="70">
        <v>1512</v>
      </c>
      <c r="L10" s="70"/>
      <c r="M10" s="70">
        <f t="shared" si="1"/>
        <v>18</v>
      </c>
      <c r="N10" s="70"/>
      <c r="O10" s="70">
        <v>15</v>
      </c>
      <c r="P10" s="70">
        <f>IF(B10="","",VLOOKUP(AD10,Varsayımlar!$B:$Q,7,0)*K10)</f>
        <v>45360</v>
      </c>
      <c r="Q10" s="70">
        <f>IF(B10="","",VLOOKUP(AD10,Varsayımlar!$B:$Q,8,0))</f>
        <v>25</v>
      </c>
      <c r="R10" s="70" t="str">
        <f>IF(B10="","",VLOOKUP(AD10,Varsayımlar!$B:$Q,9,0))</f>
        <v>SOFT</v>
      </c>
      <c r="S10" s="70">
        <f>IF(B10="","",VLOOKUP(AD10,Varsayımlar!$B:$Q,10,0))</f>
        <v>4</v>
      </c>
      <c r="T10" s="70">
        <f>IF(B10="","",VLOOKUP(AD10,Varsayımlar!$B:$Q,11,0))</f>
        <v>30</v>
      </c>
      <c r="U10" s="70">
        <f>IF(B10="","",VLOOKUP(AD10,Varsayımlar!$B:$Q,12,0))</f>
        <v>260</v>
      </c>
      <c r="V10" s="70" t="str">
        <f>IF(B10="","",VLOOKUP(AD10,Varsayımlar!$B:$Q,13,0))</f>
        <v>YURTDIŞI</v>
      </c>
      <c r="W10" s="70">
        <f>IF(B10="","",VLOOKUP(AD10,Varsayımlar!$B:$Q,14,0))</f>
        <v>6</v>
      </c>
      <c r="X10" s="73">
        <v>46192</v>
      </c>
      <c r="Y10" s="73">
        <v>46375</v>
      </c>
      <c r="Z10" s="70">
        <v>26061925</v>
      </c>
      <c r="AA10" s="70" t="str">
        <f>IF(B10="","",VLOOKUP(AD10,Varsayımlar!$B:$Q,15,0))</f>
        <v>TRİTON -SKT ATILACAK</v>
      </c>
      <c r="AB10" s="70" t="str">
        <f>IF(B10="","",VLOOKUP(AD10,Varsayımlar!$B:$Q,16,0))</f>
        <v>24-26 CM</v>
      </c>
      <c r="AC10" s="64"/>
      <c r="AD10" s="61" t="str">
        <f t="shared" si="0"/>
        <v>LLC TRİTONMUTLUKAL WHEAT TORTILLA</v>
      </c>
    </row>
    <row r="11" spans="1:32" ht="36" customHeight="1" x14ac:dyDescent="0.25">
      <c r="A11" s="9" t="s">
        <v>128</v>
      </c>
      <c r="B11" s="70" t="s">
        <v>17</v>
      </c>
      <c r="C11" s="71">
        <f>IF(B11="","",VLOOKUP(AD11,Varsayımlar!$B:$Q,3,0))</f>
        <v>8698829380698</v>
      </c>
      <c r="D11" s="71" t="s">
        <v>498</v>
      </c>
      <c r="E11" s="106" t="s">
        <v>37</v>
      </c>
      <c r="F11" s="70" t="s">
        <v>499</v>
      </c>
      <c r="G11" s="70" t="s">
        <v>501</v>
      </c>
      <c r="H11" s="70" t="str">
        <f>IF(B11="","",VLOOKUP(AD11,Varsayımlar!$B:$Q,5,0))</f>
        <v>TORTİLLAS 25 CM 4 PCS 260G</v>
      </c>
      <c r="I11" s="70">
        <f>IF(B11="","",VLOOKUP(AD11,Varsayımlar!B:T,19,0))</f>
        <v>0</v>
      </c>
      <c r="J11" s="70" t="str">
        <f>IF(B11="","",VLOOKUP(AD11,Varsayımlar!$B:$Q,6,0))</f>
        <v>SADE</v>
      </c>
      <c r="K11" s="70">
        <v>924</v>
      </c>
      <c r="L11" s="70"/>
      <c r="M11" s="70">
        <f t="shared" si="1"/>
        <v>11</v>
      </c>
      <c r="N11" s="70"/>
      <c r="O11" s="70">
        <v>10</v>
      </c>
      <c r="P11" s="70">
        <f>IF(B11="","",VLOOKUP(AD11,Varsayımlar!$B:$Q,7,0)*K11)</f>
        <v>27720</v>
      </c>
      <c r="Q11" s="70">
        <f>IF(B11="","",VLOOKUP(AD11,Varsayımlar!$B:$Q,8,0))</f>
        <v>25</v>
      </c>
      <c r="R11" s="70" t="str">
        <f>IF(B11="","",VLOOKUP(AD11,Varsayımlar!$B:$Q,9,0))</f>
        <v>SOFT</v>
      </c>
      <c r="S11" s="70">
        <f>IF(B11="","",VLOOKUP(AD11,Varsayımlar!$B:$Q,10,0))</f>
        <v>4</v>
      </c>
      <c r="T11" s="70">
        <f>IF(B11="","",VLOOKUP(AD11,Varsayımlar!$B:$Q,11,0))</f>
        <v>30</v>
      </c>
      <c r="U11" s="70">
        <f>IF(B11="","",VLOOKUP(AD11,Varsayımlar!$B:$Q,12,0))</f>
        <v>260</v>
      </c>
      <c r="V11" s="70" t="str">
        <f>IF(B11="","",VLOOKUP(AD11,Varsayımlar!$B:$Q,13,0))</f>
        <v>YURTDIŞI</v>
      </c>
      <c r="W11" s="70">
        <f>IF(B11="","",VLOOKUP(AD11,Varsayımlar!$B:$Q,14,0))</f>
        <v>6</v>
      </c>
      <c r="X11" s="73">
        <v>46192</v>
      </c>
      <c r="Y11" s="73">
        <v>46375</v>
      </c>
      <c r="Z11" s="70">
        <v>26061925</v>
      </c>
      <c r="AA11" s="70" t="str">
        <f>IF(B11="","",VLOOKUP(AD11,Varsayımlar!$B:$Q,15,0))</f>
        <v>TRİTON -SKT ATILACAK</v>
      </c>
      <c r="AB11" s="70" t="str">
        <f>IF(B11="","",VLOOKUP(AD11,Varsayımlar!$B:$Q,16,0))</f>
        <v>24-26 CM</v>
      </c>
      <c r="AC11" s="64"/>
      <c r="AD11" s="61" t="str">
        <f t="shared" si="0"/>
        <v>LLC TRİTONMUTLUKAL WHEAT TORTILLA</v>
      </c>
    </row>
    <row r="12" spans="1:32" ht="36" customHeight="1" x14ac:dyDescent="0.25">
      <c r="A12" s="9" t="s">
        <v>129</v>
      </c>
      <c r="B12" s="111" t="s">
        <v>17</v>
      </c>
      <c r="C12" s="112">
        <f>IF(B12="","",VLOOKUP(AD12,Varsayımlar!$B:$Q,3,0))</f>
        <v>8698829380698</v>
      </c>
      <c r="D12" s="112" t="s">
        <v>506</v>
      </c>
      <c r="E12" s="113" t="s">
        <v>37</v>
      </c>
      <c r="F12" s="111" t="s">
        <v>507</v>
      </c>
      <c r="G12" s="111" t="s">
        <v>508</v>
      </c>
      <c r="H12" s="111" t="str">
        <f>IF(B12="","",VLOOKUP(AD12,Varsayımlar!$B:$Q,5,0))</f>
        <v>TORTİLLAS 25 CM 4 PCS 260G</v>
      </c>
      <c r="I12" s="111">
        <f>IF(B12="","",VLOOKUP(AD12,Varsayımlar!B:T,19,0))</f>
        <v>0</v>
      </c>
      <c r="J12" s="111" t="str">
        <f>IF(B12="","",VLOOKUP(AD12,Varsayımlar!$B:$Q,6,0))</f>
        <v>SADE</v>
      </c>
      <c r="K12" s="111">
        <v>2436</v>
      </c>
      <c r="L12" s="111"/>
      <c r="M12" s="111">
        <f t="shared" si="1"/>
        <v>29</v>
      </c>
      <c r="N12" s="111"/>
      <c r="O12" s="111">
        <v>27</v>
      </c>
      <c r="P12" s="111">
        <f>IF(B12="","",VLOOKUP(AD12,Varsayımlar!$B:$Q,7,0)*K12)</f>
        <v>73080</v>
      </c>
      <c r="Q12" s="111">
        <f>IF(B12="","",VLOOKUP(AD12,Varsayımlar!$B:$Q,8,0))</f>
        <v>25</v>
      </c>
      <c r="R12" s="111" t="str">
        <f>IF(B12="","",VLOOKUP(AD12,Varsayımlar!$B:$Q,9,0))</f>
        <v>SOFT</v>
      </c>
      <c r="S12" s="111">
        <f>IF(B12="","",VLOOKUP(AD12,Varsayımlar!$B:$Q,10,0))</f>
        <v>4</v>
      </c>
      <c r="T12" s="111">
        <f>IF(B12="","",VLOOKUP(AD12,Varsayımlar!$B:$Q,11,0))</f>
        <v>30</v>
      </c>
      <c r="U12" s="111">
        <f>IF(B12="","",VLOOKUP(AD12,Varsayımlar!$B:$Q,12,0))</f>
        <v>260</v>
      </c>
      <c r="V12" s="111" t="str">
        <f>IF(B12="","",VLOOKUP(AD12,Varsayımlar!$B:$Q,13,0))</f>
        <v>YURTDIŞI</v>
      </c>
      <c r="W12" s="111">
        <f>IF(B12="","",VLOOKUP(AD12,Varsayımlar!$B:$Q,14,0))</f>
        <v>6</v>
      </c>
      <c r="X12" s="114">
        <v>46196</v>
      </c>
      <c r="Y12" s="114">
        <v>46379</v>
      </c>
      <c r="Z12" s="111">
        <v>26062325</v>
      </c>
      <c r="AA12" s="111" t="str">
        <f>IF(B12="","",VLOOKUP(AD12,Varsayımlar!$B:$Q,15,0))</f>
        <v>TRİTON -SKT ATILACAK</v>
      </c>
      <c r="AB12" s="111" t="str">
        <f>IF(B12="","",VLOOKUP(AD12,Varsayımlar!$B:$Q,16,0))</f>
        <v>24-26 CM</v>
      </c>
      <c r="AC12" s="64"/>
      <c r="AD12" s="61" t="str">
        <f t="shared" si="0"/>
        <v>LLC TRİTONMUTLUKAL WHEAT TORTILLA</v>
      </c>
    </row>
    <row r="13" spans="1:32" ht="36" customHeight="1" x14ac:dyDescent="0.25">
      <c r="A13" s="9" t="s">
        <v>130</v>
      </c>
      <c r="B13" s="107" t="s">
        <v>17</v>
      </c>
      <c r="C13" s="108">
        <f>IF(B13="","",VLOOKUP(AD13,Varsayımlar!$B:$Q,3,0))</f>
        <v>8698829380698</v>
      </c>
      <c r="D13" s="108" t="s">
        <v>509</v>
      </c>
      <c r="E13" s="109" t="s">
        <v>37</v>
      </c>
      <c r="F13" s="107" t="s">
        <v>510</v>
      </c>
      <c r="G13" s="107" t="s">
        <v>511</v>
      </c>
      <c r="H13" s="107" t="str">
        <f>IF(B13="","",VLOOKUP(AD13,Varsayımlar!$B:$Q,5,0))</f>
        <v>TORTİLLAS 25 CM 4 PCS 260G</v>
      </c>
      <c r="I13" s="107">
        <f>IF(B13="","",VLOOKUP(AD13,Varsayımlar!B:T,19,0))</f>
        <v>0</v>
      </c>
      <c r="J13" s="107" t="str">
        <f>IF(B13="","",VLOOKUP(AD13,Varsayımlar!$B:$Q,6,0))</f>
        <v>SADE</v>
      </c>
      <c r="K13" s="107">
        <v>1428</v>
      </c>
      <c r="L13" s="107"/>
      <c r="M13" s="107">
        <f t="shared" si="1"/>
        <v>17</v>
      </c>
      <c r="N13" s="107"/>
      <c r="O13" s="107">
        <v>16</v>
      </c>
      <c r="P13" s="107">
        <f>IF(B13="","",VLOOKUP(AD13,Varsayımlar!$B:$Q,7,0)*K13)</f>
        <v>42840</v>
      </c>
      <c r="Q13" s="107">
        <f>IF(B13="","",VLOOKUP(AD13,Varsayımlar!$B:$Q,8,0))</f>
        <v>25</v>
      </c>
      <c r="R13" s="107" t="str">
        <f>IF(B13="","",VLOOKUP(AD13,Varsayımlar!$B:$Q,9,0))</f>
        <v>SOFT</v>
      </c>
      <c r="S13" s="107">
        <f>IF(B13="","",VLOOKUP(AD13,Varsayımlar!$B:$Q,10,0))</f>
        <v>4</v>
      </c>
      <c r="T13" s="107">
        <f>IF(B13="","",VLOOKUP(AD13,Varsayımlar!$B:$Q,11,0))</f>
        <v>30</v>
      </c>
      <c r="U13" s="107">
        <f>IF(B13="","",VLOOKUP(AD13,Varsayımlar!$B:$Q,12,0))</f>
        <v>260</v>
      </c>
      <c r="V13" s="107" t="str">
        <f>IF(B13="","",VLOOKUP(AD13,Varsayımlar!$B:$Q,13,0))</f>
        <v>YURTDIŞI</v>
      </c>
      <c r="W13" s="107">
        <f>IF(B13="","",VLOOKUP(AD13,Varsayımlar!$B:$Q,14,0))</f>
        <v>6</v>
      </c>
      <c r="X13" s="110">
        <v>46197</v>
      </c>
      <c r="Y13" s="110">
        <v>46380</v>
      </c>
      <c r="Z13" s="107">
        <v>26062425</v>
      </c>
      <c r="AA13" s="107" t="str">
        <f>IF(B13="","",VLOOKUP(AD13,Varsayımlar!$B:$Q,15,0))</f>
        <v>TRİTON -SKT ATILACAK</v>
      </c>
      <c r="AB13" s="107" t="str">
        <f>IF(B13="","",VLOOKUP(AD13,Varsayımlar!$B:$Q,16,0))</f>
        <v>24-26 CM</v>
      </c>
      <c r="AC13" s="64"/>
      <c r="AD13" s="61" t="str">
        <f t="shared" si="0"/>
        <v>LLC TRİTONMUTLUKAL WHEAT TORTILLA</v>
      </c>
    </row>
    <row r="14" spans="1:32" ht="36" customHeight="1" x14ac:dyDescent="0.25">
      <c r="A14" s="9" t="s">
        <v>131</v>
      </c>
      <c r="B14" s="107" t="s">
        <v>17</v>
      </c>
      <c r="C14" s="108">
        <f>IF(B14="","",VLOOKUP(AD14,Varsayımlar!$B:$Q,3,0))</f>
        <v>8698829380698</v>
      </c>
      <c r="D14" s="108" t="s">
        <v>509</v>
      </c>
      <c r="E14" s="109" t="s">
        <v>37</v>
      </c>
      <c r="F14" s="107" t="s">
        <v>510</v>
      </c>
      <c r="G14" s="107" t="s">
        <v>512</v>
      </c>
      <c r="H14" s="107" t="str">
        <f>IF(B14="","",VLOOKUP(AD14,Varsayımlar!$B:$Q,5,0))</f>
        <v>TORTİLLAS 25 CM 4 PCS 260G</v>
      </c>
      <c r="I14" s="107">
        <f>IF(B14="","",VLOOKUP(AD14,Varsayımlar!B:T,19,0))</f>
        <v>0</v>
      </c>
      <c r="J14" s="107" t="str">
        <f>IF(B14="","",VLOOKUP(AD14,Varsayımlar!$B:$Q,6,0))</f>
        <v>SADE</v>
      </c>
      <c r="K14" s="107">
        <v>1008</v>
      </c>
      <c r="L14" s="107"/>
      <c r="M14" s="107">
        <f t="shared" si="1"/>
        <v>12</v>
      </c>
      <c r="N14" s="107"/>
      <c r="O14" s="107">
        <v>12</v>
      </c>
      <c r="P14" s="107">
        <f>IF(B14="","",VLOOKUP(AD14,Varsayımlar!$B:$Q,7,0)*K14)</f>
        <v>30240</v>
      </c>
      <c r="Q14" s="107">
        <f>IF(B14="","",VLOOKUP(AD14,Varsayımlar!$B:$Q,8,0))</f>
        <v>25</v>
      </c>
      <c r="R14" s="107" t="str">
        <f>IF(B14="","",VLOOKUP(AD14,Varsayımlar!$B:$Q,9,0))</f>
        <v>SOFT</v>
      </c>
      <c r="S14" s="107">
        <f>IF(B14="","",VLOOKUP(AD14,Varsayımlar!$B:$Q,10,0))</f>
        <v>4</v>
      </c>
      <c r="T14" s="107">
        <f>IF(B14="","",VLOOKUP(AD14,Varsayımlar!$B:$Q,11,0))</f>
        <v>30</v>
      </c>
      <c r="U14" s="107">
        <f>IF(B14="","",VLOOKUP(AD14,Varsayımlar!$B:$Q,12,0))</f>
        <v>260</v>
      </c>
      <c r="V14" s="107" t="str">
        <f>IF(B14="","",VLOOKUP(AD14,Varsayımlar!$B:$Q,13,0))</f>
        <v>YURTDIŞI</v>
      </c>
      <c r="W14" s="107">
        <f>IF(B14="","",VLOOKUP(AD14,Varsayımlar!$B:$Q,14,0))</f>
        <v>6</v>
      </c>
      <c r="X14" s="110">
        <v>46197</v>
      </c>
      <c r="Y14" s="110">
        <v>46380</v>
      </c>
      <c r="Z14" s="107">
        <v>26062425</v>
      </c>
      <c r="AA14" s="107" t="str">
        <f>IF(B14="","",VLOOKUP(AD14,Varsayımlar!$B:$Q,15,0))</f>
        <v>TRİTON -SKT ATILACAK</v>
      </c>
      <c r="AB14" s="107" t="str">
        <f>IF(B14="","",VLOOKUP(AD14,Varsayımlar!$B:$Q,16,0))</f>
        <v>24-26 CM</v>
      </c>
      <c r="AC14" s="64"/>
      <c r="AD14" s="61" t="str">
        <f t="shared" si="0"/>
        <v>LLC TRİTONMUTLUKAL WHEAT TORTILLA</v>
      </c>
    </row>
    <row r="15" spans="1:32" ht="36" customHeight="1" x14ac:dyDescent="0.25">
      <c r="A15" s="9" t="s">
        <v>132</v>
      </c>
      <c r="B15" s="115" t="s">
        <v>17</v>
      </c>
      <c r="C15" s="116">
        <f>IF(B15="","",VLOOKUP(AD15,Varsayımlar!$B:$Q,3,0))</f>
        <v>8698829380698</v>
      </c>
      <c r="D15" s="116" t="s">
        <v>517</v>
      </c>
      <c r="E15" s="117" t="s">
        <v>37</v>
      </c>
      <c r="F15" s="115" t="s">
        <v>518</v>
      </c>
      <c r="G15" s="115" t="s">
        <v>519</v>
      </c>
      <c r="H15" s="115" t="str">
        <f>IF(B15="","",VLOOKUP(AD15,Varsayımlar!$B:$Q,5,0))</f>
        <v>TORTİLLAS 25 CM 4 PCS 260G</v>
      </c>
      <c r="I15" s="115">
        <f>IF(B15="","",VLOOKUP(AD15,Varsayımlar!B:T,19,0))</f>
        <v>0</v>
      </c>
      <c r="J15" s="115" t="str">
        <f>IF(B15="","",VLOOKUP(AD15,Varsayımlar!$B:$Q,6,0))</f>
        <v>SADE</v>
      </c>
      <c r="K15" s="115">
        <v>1260</v>
      </c>
      <c r="L15" s="115"/>
      <c r="M15" s="115">
        <f t="shared" si="1"/>
        <v>15</v>
      </c>
      <c r="N15" s="115"/>
      <c r="O15" s="115">
        <v>14</v>
      </c>
      <c r="P15" s="115">
        <f>IF(B15="","",VLOOKUP(AD15,Varsayımlar!$B:$Q,7,0)*K15)</f>
        <v>37800</v>
      </c>
      <c r="Q15" s="115">
        <f>IF(B15="","",VLOOKUP(AD15,Varsayımlar!$B:$Q,8,0))</f>
        <v>25</v>
      </c>
      <c r="R15" s="115" t="str">
        <f>IF(B15="","",VLOOKUP(AD15,Varsayımlar!$B:$Q,9,0))</f>
        <v>SOFT</v>
      </c>
      <c r="S15" s="115">
        <f>IF(B15="","",VLOOKUP(AD15,Varsayımlar!$B:$Q,10,0))</f>
        <v>4</v>
      </c>
      <c r="T15" s="115">
        <f>IF(B15="","",VLOOKUP(AD15,Varsayımlar!$B:$Q,11,0))</f>
        <v>30</v>
      </c>
      <c r="U15" s="115">
        <f>IF(B15="","",VLOOKUP(AD15,Varsayımlar!$B:$Q,12,0))</f>
        <v>260</v>
      </c>
      <c r="V15" s="115" t="str">
        <f>IF(B15="","",VLOOKUP(AD15,Varsayımlar!$B:$Q,13,0))</f>
        <v>YURTDIŞI</v>
      </c>
      <c r="W15" s="115">
        <f>IF(B15="","",VLOOKUP(AD15,Varsayımlar!$B:$Q,14,0))</f>
        <v>6</v>
      </c>
      <c r="X15" s="118">
        <v>46199</v>
      </c>
      <c r="Y15" s="118">
        <v>46382</v>
      </c>
      <c r="Z15" s="115">
        <v>26062625</v>
      </c>
      <c r="AA15" s="115" t="str">
        <f>IF(B15="","",VLOOKUP(AD15,Varsayımlar!$B:$Q,15,0))</f>
        <v>TRİTON -SKT ATILACAK</v>
      </c>
      <c r="AB15" s="115" t="str">
        <f>IF(B15="","",VLOOKUP(AD15,Varsayımlar!$B:$Q,16,0))</f>
        <v>24-26 CM</v>
      </c>
      <c r="AC15" s="64"/>
      <c r="AD15" s="61" t="str">
        <f t="shared" si="0"/>
        <v>LLC TRİTONMUTLUKAL WHEAT TORTILLA</v>
      </c>
    </row>
    <row r="16" spans="1:32" ht="36" customHeight="1" x14ac:dyDescent="0.25">
      <c r="A16" s="9" t="s">
        <v>133</v>
      </c>
      <c r="B16" s="115" t="s">
        <v>17</v>
      </c>
      <c r="C16" s="116">
        <f>IF(B16="","",VLOOKUP(AD16,Varsayımlar!$B:$Q,3,0))</f>
        <v>8698829380698</v>
      </c>
      <c r="D16" s="116" t="s">
        <v>517</v>
      </c>
      <c r="E16" s="117" t="s">
        <v>37</v>
      </c>
      <c r="F16" s="115" t="s">
        <v>518</v>
      </c>
      <c r="G16" s="115" t="s">
        <v>520</v>
      </c>
      <c r="H16" s="115" t="str">
        <f>IF(B16="","",VLOOKUP(AD16,Varsayımlar!$B:$Q,5,0))</f>
        <v>TORTİLLAS 25 CM 4 PCS 260G</v>
      </c>
      <c r="I16" s="115">
        <f>IF(B16="","",VLOOKUP(AD16,Varsayımlar!B:T,19,0))</f>
        <v>0</v>
      </c>
      <c r="J16" s="115" t="str">
        <f>IF(B16="","",VLOOKUP(AD16,Varsayımlar!$B:$Q,6,0))</f>
        <v>SADE</v>
      </c>
      <c r="K16" s="115">
        <v>336</v>
      </c>
      <c r="L16" s="115"/>
      <c r="M16" s="115">
        <f t="shared" si="1"/>
        <v>4</v>
      </c>
      <c r="N16" s="115"/>
      <c r="O16" s="115">
        <v>5</v>
      </c>
      <c r="P16" s="115">
        <f>IF(B16="","",VLOOKUP(AD16,Varsayımlar!$B:$Q,7,0)*K16)</f>
        <v>10080</v>
      </c>
      <c r="Q16" s="115">
        <f>IF(B16="","",VLOOKUP(AD16,Varsayımlar!$B:$Q,8,0))</f>
        <v>25</v>
      </c>
      <c r="R16" s="115" t="str">
        <f>IF(B16="","",VLOOKUP(AD16,Varsayımlar!$B:$Q,9,0))</f>
        <v>SOFT</v>
      </c>
      <c r="S16" s="115">
        <f>IF(B16="","",VLOOKUP(AD16,Varsayımlar!$B:$Q,10,0))</f>
        <v>4</v>
      </c>
      <c r="T16" s="115">
        <f>IF(B16="","",VLOOKUP(AD16,Varsayımlar!$B:$Q,11,0))</f>
        <v>30</v>
      </c>
      <c r="U16" s="115">
        <f>IF(B16="","",VLOOKUP(AD16,Varsayımlar!$B:$Q,12,0))</f>
        <v>260</v>
      </c>
      <c r="V16" s="115" t="str">
        <f>IF(B16="","",VLOOKUP(AD16,Varsayımlar!$B:$Q,13,0))</f>
        <v>YURTDIŞI</v>
      </c>
      <c r="W16" s="115">
        <f>IF(B16="","",VLOOKUP(AD16,Varsayımlar!$B:$Q,14,0))</f>
        <v>6</v>
      </c>
      <c r="X16" s="118">
        <v>46199</v>
      </c>
      <c r="Y16" s="118">
        <v>46382</v>
      </c>
      <c r="Z16" s="115">
        <v>26062625</v>
      </c>
      <c r="AA16" s="115" t="str">
        <f>IF(B16="","",VLOOKUP(AD16,Varsayımlar!$B:$Q,15,0))</f>
        <v>TRİTON -SKT ATILACAK</v>
      </c>
      <c r="AB16" s="115" t="str">
        <f>IF(B16="","",VLOOKUP(AD16,Varsayımlar!$B:$Q,16,0))</f>
        <v>24-26 CM</v>
      </c>
      <c r="AC16" s="64"/>
      <c r="AD16" s="61" t="str">
        <f t="shared" si="0"/>
        <v>LLC TRİTONMUTLUKAL WHEAT TORTILLA</v>
      </c>
    </row>
    <row r="17" spans="1:31" ht="36" customHeight="1" x14ac:dyDescent="0.25">
      <c r="A17" s="9" t="s">
        <v>134</v>
      </c>
      <c r="B17" s="115" t="s">
        <v>17</v>
      </c>
      <c r="C17" s="116">
        <f>IF(B17="","",VLOOKUP(AD17,Varsayımlar!$B:$Q,3,0))</f>
        <v>8698829380698</v>
      </c>
      <c r="D17" s="116" t="s">
        <v>517</v>
      </c>
      <c r="E17" s="117" t="s">
        <v>37</v>
      </c>
      <c r="F17" s="115" t="s">
        <v>518</v>
      </c>
      <c r="G17" s="115" t="s">
        <v>521</v>
      </c>
      <c r="H17" s="115" t="str">
        <f>IF(B17="","",VLOOKUP(AD17,Varsayımlar!$B:$Q,5,0))</f>
        <v>TORTİLLAS 25 CM 4 PCS 260G</v>
      </c>
      <c r="I17" s="115">
        <f>IF(B17="","",VLOOKUP(AD17,Varsayımlar!B:T,19,0))</f>
        <v>0</v>
      </c>
      <c r="J17" s="115" t="str">
        <f>IF(B17="","",VLOOKUP(AD17,Varsayımlar!$B:$Q,6,0))</f>
        <v>SADE</v>
      </c>
      <c r="K17" s="115">
        <v>840</v>
      </c>
      <c r="L17" s="115"/>
      <c r="M17" s="115">
        <f t="shared" si="1"/>
        <v>10</v>
      </c>
      <c r="N17" s="115"/>
      <c r="O17" s="115">
        <v>10</v>
      </c>
      <c r="P17" s="115">
        <f>IF(B17="","",VLOOKUP(AD17,Varsayımlar!$B:$Q,7,0)*K17)</f>
        <v>25200</v>
      </c>
      <c r="Q17" s="115">
        <f>IF(B17="","",VLOOKUP(AD17,Varsayımlar!$B:$Q,8,0))</f>
        <v>25</v>
      </c>
      <c r="R17" s="115" t="str">
        <f>IF(B17="","",VLOOKUP(AD17,Varsayımlar!$B:$Q,9,0))</f>
        <v>SOFT</v>
      </c>
      <c r="S17" s="115">
        <f>IF(B17="","",VLOOKUP(AD17,Varsayımlar!$B:$Q,10,0))</f>
        <v>4</v>
      </c>
      <c r="T17" s="115">
        <f>IF(B17="","",VLOOKUP(AD17,Varsayımlar!$B:$Q,11,0))</f>
        <v>30</v>
      </c>
      <c r="U17" s="115">
        <f>IF(B17="","",VLOOKUP(AD17,Varsayımlar!$B:$Q,12,0))</f>
        <v>260</v>
      </c>
      <c r="V17" s="115" t="str">
        <f>IF(B17="","",VLOOKUP(AD17,Varsayımlar!$B:$Q,13,0))</f>
        <v>YURTDIŞI</v>
      </c>
      <c r="W17" s="115">
        <f>IF(B17="","",VLOOKUP(AD17,Varsayımlar!$B:$Q,14,0))</f>
        <v>6</v>
      </c>
      <c r="X17" s="118">
        <v>46199</v>
      </c>
      <c r="Y17" s="118">
        <v>46382</v>
      </c>
      <c r="Z17" s="115">
        <v>26062625</v>
      </c>
      <c r="AA17" s="115" t="str">
        <f>IF(B17="","",VLOOKUP(AD17,Varsayımlar!$B:$Q,15,0))</f>
        <v>TRİTON -SKT ATILACAK</v>
      </c>
      <c r="AB17" s="115" t="str">
        <f>IF(B17="","",VLOOKUP(AD17,Varsayımlar!$B:$Q,16,0))</f>
        <v>24-26 CM</v>
      </c>
      <c r="AC17" s="64"/>
      <c r="AD17" s="61" t="str">
        <f t="shared" si="0"/>
        <v>LLC TRİTONMUTLUKAL WHEAT TORTILLA</v>
      </c>
    </row>
    <row r="18" spans="1:31" ht="36" customHeight="1" x14ac:dyDescent="0.25">
      <c r="A18" s="9" t="s">
        <v>135</v>
      </c>
      <c r="B18" s="64"/>
      <c r="C18" s="65" t="str">
        <f>IF(B18="","",VLOOKUP(AD18,Varsayımlar!$B:$Q,3,0))</f>
        <v/>
      </c>
      <c r="D18" s="65"/>
      <c r="E18" s="65"/>
      <c r="F18" s="64"/>
      <c r="G18" s="64"/>
      <c r="H18" s="64" t="str">
        <f>IF(B18="","",VLOOKUP(AD18,Varsayımlar!$B:$Q,5,0))</f>
        <v/>
      </c>
      <c r="I18" s="64" t="str">
        <f>IF(B18="","",VLOOKUP(AD18,Varsayımlar!B:T,19,0))</f>
        <v/>
      </c>
      <c r="J18" s="64" t="str">
        <f>IF(B18="","",VLOOKUP(AD18,Varsayımlar!$B:$Q,6,0))</f>
        <v/>
      </c>
      <c r="K18" s="64"/>
      <c r="L18" s="64"/>
      <c r="M18" s="64">
        <f t="shared" si="1"/>
        <v>0</v>
      </c>
      <c r="N18" s="64"/>
      <c r="O18" s="64"/>
      <c r="P18" s="64" t="str">
        <f>IF(B18="","",VLOOKUP(AD18,Varsayımlar!$B:$Q,7,0)*K18)</f>
        <v/>
      </c>
      <c r="Q18" s="64" t="str">
        <f>IF(B18="","",VLOOKUP(AD18,Varsayımlar!$B:$Q,8,0))</f>
        <v/>
      </c>
      <c r="R18" s="64" t="str">
        <f>IF(B18="","",VLOOKUP(AD18,Varsayımlar!$B:$Q,9,0))</f>
        <v/>
      </c>
      <c r="S18" s="64" t="str">
        <f>IF(B18="","",VLOOKUP(AD18,Varsayımlar!$B:$Q,10,0))</f>
        <v/>
      </c>
      <c r="T18" s="64" t="str">
        <f>IF(B18="","",VLOOKUP(AD18,Varsayımlar!$B:$Q,11,0))</f>
        <v/>
      </c>
      <c r="U18" s="64" t="str">
        <f>IF(B18="","",VLOOKUP(AD18,Varsayımlar!$B:$Q,12,0))</f>
        <v/>
      </c>
      <c r="V18" s="64" t="str">
        <f>IF(B18="","",VLOOKUP(AD18,Varsayımlar!$B:$Q,13,0))</f>
        <v/>
      </c>
      <c r="W18" s="64" t="str">
        <f>IF(B18="","",VLOOKUP(AD18,Varsayımlar!$B:$Q,14,0))</f>
        <v/>
      </c>
      <c r="X18" s="66"/>
      <c r="Y18" s="66"/>
      <c r="Z18" s="64"/>
      <c r="AA18" s="64" t="str">
        <f>IF(B18="","",VLOOKUP(AD18,Varsayımlar!$B:$Q,15,0))</f>
        <v/>
      </c>
      <c r="AB18" s="64" t="str">
        <f>IF(B18="","",VLOOKUP(AD18,Varsayımlar!$B:$Q,16,0))</f>
        <v/>
      </c>
      <c r="AC18" s="64"/>
      <c r="AD18" s="61" t="str">
        <f t="shared" si="0"/>
        <v/>
      </c>
    </row>
    <row r="19" spans="1:31" ht="36" hidden="1" customHeight="1" x14ac:dyDescent="0.25">
      <c r="A19" s="9" t="s">
        <v>135</v>
      </c>
      <c r="B19" s="64"/>
      <c r="C19" s="65" t="str">
        <f>IF(B19="","",VLOOKUP(AD19,Varsayımlar!$B:$Q,3,0))</f>
        <v/>
      </c>
      <c r="D19" s="65"/>
      <c r="E19" s="65"/>
      <c r="F19" s="64"/>
      <c r="G19" s="64"/>
      <c r="H19" s="64" t="str">
        <f>IF(B19="","",VLOOKUP(AD19,Varsayımlar!$B:$Q,5,0))</f>
        <v/>
      </c>
      <c r="I19" s="64" t="str">
        <f>IF(B19="","",VLOOKUP(AD19,Varsayımlar!B:T,19,0))</f>
        <v/>
      </c>
      <c r="J19" s="64" t="str">
        <f>IF(B19="","",VLOOKUP(AD19,Varsayımlar!$B:$Q,6,0))</f>
        <v/>
      </c>
      <c r="K19" s="64"/>
      <c r="L19" s="64"/>
      <c r="M19" s="64">
        <f t="shared" si="1"/>
        <v>0</v>
      </c>
      <c r="N19" s="64"/>
      <c r="O19" s="64"/>
      <c r="P19" s="64" t="str">
        <f>IF(B19="","",VLOOKUP(AD19,Varsayımlar!$B:$Q,7,0)*K19)</f>
        <v/>
      </c>
      <c r="Q19" s="64" t="str">
        <f>IF(B19="","",VLOOKUP(AD19,Varsayımlar!$B:$Q,8,0))</f>
        <v/>
      </c>
      <c r="R19" s="64" t="str">
        <f>IF(B19="","",VLOOKUP(AD19,Varsayımlar!$B:$Q,9,0))</f>
        <v/>
      </c>
      <c r="S19" s="64" t="str">
        <f>IF(B19="","",VLOOKUP(AD19,Varsayımlar!$B:$Q,10,0))</f>
        <v/>
      </c>
      <c r="T19" s="64" t="str">
        <f>IF(B19="","",VLOOKUP(AD19,Varsayımlar!$B:$Q,11,0))</f>
        <v/>
      </c>
      <c r="U19" s="64" t="str">
        <f>IF(B19="","",VLOOKUP(AD19,Varsayımlar!$B:$Q,12,0))</f>
        <v/>
      </c>
      <c r="V19" s="64" t="str">
        <f>IF(B19="","",VLOOKUP(AD19,Varsayımlar!$B:$Q,13,0))</f>
        <v/>
      </c>
      <c r="W19" s="64" t="str">
        <f>IF(B19="","",VLOOKUP(AD19,Varsayımlar!$B:$Q,14,0))</f>
        <v/>
      </c>
      <c r="X19" s="66"/>
      <c r="Y19" s="66"/>
      <c r="Z19" s="64"/>
      <c r="AA19" s="64" t="str">
        <f>IF(B19="","",VLOOKUP(AD19,Varsayımlar!$B:$Q,15,0))</f>
        <v/>
      </c>
      <c r="AB19" s="64" t="str">
        <f>IF(B19="","",VLOOKUP(AD19,Varsayımlar!$B:$Q,16,0))</f>
        <v/>
      </c>
      <c r="AC19" s="64"/>
      <c r="AD19" s="61" t="str">
        <f t="shared" si="0"/>
        <v/>
      </c>
    </row>
    <row r="20" spans="1:31" ht="36" hidden="1" customHeight="1" x14ac:dyDescent="0.25">
      <c r="A20" s="9" t="s">
        <v>188</v>
      </c>
      <c r="B20" s="64"/>
      <c r="C20" s="65" t="str">
        <f>IF(B20="","",VLOOKUP(AD20,Varsayımlar!$B:$Q,3,0))</f>
        <v/>
      </c>
      <c r="D20" s="65"/>
      <c r="E20" s="65"/>
      <c r="F20" s="64"/>
      <c r="G20" s="64"/>
      <c r="H20" s="64" t="str">
        <f>IF(B20="","",VLOOKUP(AD20,Varsayımlar!$B:$Q,5,0))</f>
        <v/>
      </c>
      <c r="I20" s="64" t="str">
        <f>IF(B20="","",VLOOKUP(AD20,Varsayımlar!B:T,19,0))</f>
        <v/>
      </c>
      <c r="J20" s="64" t="str">
        <f>IF(B20="","",VLOOKUP(AD20,Varsayımlar!$B:$Q,6,0))</f>
        <v/>
      </c>
      <c r="K20" s="64"/>
      <c r="L20" s="64"/>
      <c r="M20" s="64">
        <f t="shared" si="1"/>
        <v>0</v>
      </c>
      <c r="N20" s="64"/>
      <c r="O20" s="64"/>
      <c r="P20" s="64" t="str">
        <f>IF(B20="","",VLOOKUP(AD20,Varsayımlar!$B:$Q,7,0)*K20)</f>
        <v/>
      </c>
      <c r="Q20" s="64" t="str">
        <f>IF(B20="","",VLOOKUP(AD20,Varsayımlar!$B:$Q,8,0))</f>
        <v/>
      </c>
      <c r="R20" s="64" t="str">
        <f>IF(B20="","",VLOOKUP(AD20,Varsayımlar!$B:$Q,9,0))</f>
        <v/>
      </c>
      <c r="S20" s="64" t="str">
        <f>IF(B20="","",VLOOKUP(AD20,Varsayımlar!$B:$Q,10,0))</f>
        <v/>
      </c>
      <c r="T20" s="64" t="str">
        <f>IF(B20="","",VLOOKUP(AD20,Varsayımlar!$B:$Q,11,0))</f>
        <v/>
      </c>
      <c r="U20" s="64" t="str">
        <f>IF(B20="","",VLOOKUP(AD20,Varsayımlar!$B:$Q,12,0))</f>
        <v/>
      </c>
      <c r="V20" s="64" t="str">
        <f>IF(B20="","",VLOOKUP(AD20,Varsayımlar!$B:$Q,13,0))</f>
        <v/>
      </c>
      <c r="W20" s="64" t="str">
        <f>IF(B20="","",VLOOKUP(AD20,Varsayımlar!$B:$Q,14,0))</f>
        <v/>
      </c>
      <c r="X20" s="66"/>
      <c r="Y20" s="66"/>
      <c r="Z20" s="64"/>
      <c r="AA20" s="64" t="str">
        <f>IF(B20="","",VLOOKUP(AD20,Varsayımlar!$B:$Q,15,0))</f>
        <v/>
      </c>
      <c r="AB20" s="64" t="str">
        <f>IF(B20="","",VLOOKUP(AD20,Varsayımlar!$B:$Q,16,0))</f>
        <v/>
      </c>
      <c r="AC20" s="64"/>
      <c r="AD20" s="61" t="str">
        <f t="shared" si="0"/>
        <v/>
      </c>
    </row>
    <row r="21" spans="1:31" ht="36" customHeight="1" x14ac:dyDescent="0.25">
      <c r="A21" s="198" t="s">
        <v>171</v>
      </c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9"/>
      <c r="AC21" s="55"/>
    </row>
    <row r="22" spans="1:31" ht="63" x14ac:dyDescent="0.25">
      <c r="A22" s="9" t="s">
        <v>0</v>
      </c>
      <c r="B22" s="9" t="s">
        <v>1</v>
      </c>
      <c r="C22" s="10" t="s">
        <v>36</v>
      </c>
      <c r="D22" s="10" t="s">
        <v>177</v>
      </c>
      <c r="E22" s="10" t="s">
        <v>42</v>
      </c>
      <c r="F22" s="9" t="s">
        <v>43</v>
      </c>
      <c r="G22" s="9" t="s">
        <v>13</v>
      </c>
      <c r="H22" s="9" t="s">
        <v>2</v>
      </c>
      <c r="I22" s="9" t="s">
        <v>83</v>
      </c>
      <c r="J22" s="9" t="s">
        <v>3</v>
      </c>
      <c r="K22" s="9" t="s">
        <v>21</v>
      </c>
      <c r="L22" s="9" t="s">
        <v>141</v>
      </c>
      <c r="M22" s="9" t="s">
        <v>20</v>
      </c>
      <c r="N22" s="9" t="s">
        <v>243</v>
      </c>
      <c r="O22" s="9" t="s">
        <v>176</v>
      </c>
      <c r="P22" s="9" t="s">
        <v>16</v>
      </c>
      <c r="Q22" s="9" t="s">
        <v>4</v>
      </c>
      <c r="R22" s="9" t="s">
        <v>5</v>
      </c>
      <c r="S22" s="9" t="s">
        <v>6</v>
      </c>
      <c r="T22" s="9" t="s">
        <v>33</v>
      </c>
      <c r="U22" s="9" t="s">
        <v>7</v>
      </c>
      <c r="V22" s="9" t="s">
        <v>8</v>
      </c>
      <c r="W22" s="9" t="s">
        <v>364</v>
      </c>
      <c r="X22" s="9" t="s">
        <v>10</v>
      </c>
      <c r="Y22" s="9" t="s">
        <v>11</v>
      </c>
      <c r="Z22" s="9" t="s">
        <v>12</v>
      </c>
      <c r="AA22" s="9" t="s">
        <v>14</v>
      </c>
      <c r="AB22" s="9" t="s">
        <v>15</v>
      </c>
      <c r="AC22" s="9" t="s">
        <v>305</v>
      </c>
      <c r="AD22" s="8" t="s">
        <v>50</v>
      </c>
    </row>
    <row r="23" spans="1:31" ht="31.5" customHeight="1" x14ac:dyDescent="0.25">
      <c r="A23" s="9" t="s">
        <v>29</v>
      </c>
      <c r="B23" s="70" t="s">
        <v>149</v>
      </c>
      <c r="C23" s="71">
        <f>IF(B23="","",VLOOKUP(AD23,Varsayımlar!$B:$Q,3,0))</f>
        <v>8698829380698</v>
      </c>
      <c r="D23" s="71"/>
      <c r="E23" s="72" t="s">
        <v>150</v>
      </c>
      <c r="F23" s="70"/>
      <c r="G23" s="70"/>
      <c r="H23" s="70" t="str">
        <f>IF(B23="","",VLOOKUP(AD23,Varsayımlar!$B:$Q,5,0))</f>
        <v>Happylla 25cm (060)</v>
      </c>
      <c r="I23" s="70">
        <f>IF(B23="","",VLOOKUP(AD23,Varsayımlar!B:T,19,0))</f>
        <v>0</v>
      </c>
      <c r="J23" s="70" t="str">
        <f>IF(B23="","",VLOOKUP(AD23,Varsayımlar!$B:$Q,6,0))</f>
        <v>SADE</v>
      </c>
      <c r="K23" s="70" t="s">
        <v>160</v>
      </c>
      <c r="L23" s="70"/>
      <c r="M23" s="70" t="str">
        <f>IFERROR(IF(B23="","",K23/VLOOKUP(AD23,Varsayımlar!B:R,17,0)),"")</f>
        <v/>
      </c>
      <c r="N23" s="70"/>
      <c r="O23" s="70"/>
      <c r="P23" s="70" t="e">
        <f>IF(B23="","",VLOOKUP(AD23,Varsayımlar!$B:$Q,7,0)*K23)</f>
        <v>#VALUE!</v>
      </c>
      <c r="Q23" s="70">
        <f>IF(B23="","",VLOOKUP(AD23,Varsayımlar!$B:$Q,8,0))</f>
        <v>25</v>
      </c>
      <c r="R23" s="70" t="str">
        <f>IF(B23="","",VLOOKUP(AD23,Varsayımlar!$B:$Q,9,0))</f>
        <v>Irak soft</v>
      </c>
      <c r="S23" s="70">
        <f>IF(B23="","",VLOOKUP(AD23,Varsayımlar!$B:$Q,10,0))</f>
        <v>10</v>
      </c>
      <c r="T23" s="70">
        <f>IF(B23="","",VLOOKUP(AD23,Varsayımlar!$B:$Q,11,0))</f>
        <v>12</v>
      </c>
      <c r="U23" s="70">
        <f>IF(B23="","",VLOOKUP(AD23,Varsayımlar!$B:$Q,12,0))</f>
        <v>650</v>
      </c>
      <c r="V23" s="70" t="str">
        <f>IF(B23="","",VLOOKUP(AD23,Varsayımlar!$B:$Q,13,0))</f>
        <v>Yurtiçi</v>
      </c>
      <c r="W23" s="70">
        <f>IF(B23="","",VLOOKUP(AD23,Varsayımlar!$B:$Q,14,0))</f>
        <v>6</v>
      </c>
      <c r="X23" s="73" t="s">
        <v>161</v>
      </c>
      <c r="Y23" s="73" t="s">
        <v>161</v>
      </c>
      <c r="Z23" s="73" t="s">
        <v>161</v>
      </c>
      <c r="AA23" s="70" t="str">
        <f>IF(B23="","",VLOOKUP(AD23,Varsayımlar!$B:$Q,15,0))</f>
        <v>Kırmızı Koli-Etiketli</v>
      </c>
      <c r="AB23" s="70" t="str">
        <f>IF(B23="","",VLOOKUP(AD23,Varsayımlar!$B:$Q,16,0))</f>
        <v>24-26 cm</v>
      </c>
      <c r="AC23" s="70">
        <f>IF(B23="","",VLOOKUP(Sayfa2!AD17,Varsayımlar!B:S,18,0))</f>
        <v>0</v>
      </c>
      <c r="AD23" s="8" t="str">
        <f>IF(B23="","",CONCATENATE(B23,E23))</f>
        <v>Aylin KartonHappylla 25 cm 10 lu 650g</v>
      </c>
    </row>
    <row r="24" spans="1:31" ht="31.5" customHeight="1" x14ac:dyDescent="0.25">
      <c r="A24" s="9" t="s">
        <v>122</v>
      </c>
      <c r="B24" s="58" t="s">
        <v>143</v>
      </c>
      <c r="C24" s="59">
        <f>IF(B24="","",VLOOKUP(AD24,Varsayımlar!$B:$Q,3,0))</f>
        <v>8698829380698</v>
      </c>
      <c r="D24" s="59"/>
      <c r="E24" s="74" t="s">
        <v>162</v>
      </c>
      <c r="F24" s="58"/>
      <c r="G24" s="58"/>
      <c r="H24" s="58" t="str">
        <f>IF(B24="","",VLOOKUP(AD24,Varsayımlar!$B:$Q,5,0))</f>
        <v>Bisto 25 cm</v>
      </c>
      <c r="I24" s="58">
        <f>IF(B24="","",VLOOKUP(AD24,Varsayımlar!B:T,19,0))</f>
        <v>0</v>
      </c>
      <c r="J24" s="58" t="str">
        <f>IF(B24="","",VLOOKUP(AD24,Varsayımlar!$B:$Q,6,0))</f>
        <v>SADE</v>
      </c>
      <c r="K24" s="58" t="s">
        <v>160</v>
      </c>
      <c r="L24" s="58"/>
      <c r="M24" s="58" t="str">
        <f>IFERROR(IF(B24="","",K24/VLOOKUP(AD24,Varsayımlar!B:R,17,0)),"")</f>
        <v/>
      </c>
      <c r="N24" s="58">
        <v>50</v>
      </c>
      <c r="O24" s="58"/>
      <c r="P24" s="58" t="e">
        <f>IF(B24="","",VLOOKUP(AD24,Varsayımlar!$B:$Q,7,0)*K24)</f>
        <v>#VALUE!</v>
      </c>
      <c r="Q24" s="58">
        <f>IF(B24="","",VLOOKUP(AD24,Varsayımlar!$B:$Q,8,0))</f>
        <v>25</v>
      </c>
      <c r="R24" s="58" t="str">
        <f>IF(B24="","",VLOOKUP(AD24,Varsayımlar!$B:$Q,9,0))</f>
        <v>Standart</v>
      </c>
      <c r="S24" s="58">
        <f>IF(B24="","",VLOOKUP(AD24,Varsayımlar!$B:$Q,10,0))</f>
        <v>12</v>
      </c>
      <c r="T24" s="58">
        <f>IF(B24="","",VLOOKUP(AD24,Varsayımlar!$B:$Q,11,0))</f>
        <v>12</v>
      </c>
      <c r="U24" s="58">
        <f>IF(B24="","",VLOOKUP(AD24,Varsayımlar!$B:$Q,12,0))</f>
        <v>840</v>
      </c>
      <c r="V24" s="58" t="str">
        <f>IF(B24="","",VLOOKUP(AD24,Varsayımlar!$B:$Q,13,0))</f>
        <v>Yurtiçi</v>
      </c>
      <c r="W24" s="58">
        <f>IF(B24="","",VLOOKUP(AD24,Varsayımlar!$B:$Q,14,0))</f>
        <v>6</v>
      </c>
      <c r="X24" s="60" t="s">
        <v>161</v>
      </c>
      <c r="Y24" s="60" t="s">
        <v>161</v>
      </c>
      <c r="Z24" s="60" t="s">
        <v>161</v>
      </c>
      <c r="AA24" s="58" t="str">
        <f>IF(B24="","",VLOOKUP(AD24,Varsayımlar!$B:$Q,15,0))</f>
        <v>Bisto Kolisi</v>
      </c>
      <c r="AB24" s="58" t="str">
        <f>IF(B24="","",VLOOKUP(AD24,Varsayımlar!$B:$Q,16,0))</f>
        <v>24-26 Cm</v>
      </c>
      <c r="AC24" s="58">
        <f>IF(B24="","",VLOOKUP(Sayfa2!AD18,Varsayımlar!B:S,18,0))</f>
        <v>0</v>
      </c>
      <c r="AD24" s="61" t="str">
        <f>IF(B24="","",CONCATENATE(B24,E24))</f>
        <v>Şok MarketBisto 25 cm 12 pcs 840g</v>
      </c>
    </row>
    <row r="25" spans="1:31" ht="31.5" customHeight="1" x14ac:dyDescent="0.25">
      <c r="A25" s="9" t="s">
        <v>123</v>
      </c>
      <c r="B25" s="75" t="s">
        <v>143</v>
      </c>
      <c r="C25" s="76">
        <f>IF(B25="","",VLOOKUP(AD25,Varsayımlar!$B:$Q,3,0))</f>
        <v>8698829380698</v>
      </c>
      <c r="D25" s="76"/>
      <c r="E25" s="75" t="s">
        <v>144</v>
      </c>
      <c r="F25" s="77"/>
      <c r="G25" s="77"/>
      <c r="H25" s="77" t="str">
        <f>IF(B25="","",VLOOKUP(AD25,Varsayımlar!$B:$Q,5,0))</f>
        <v xml:space="preserve">Taco 15 cm </v>
      </c>
      <c r="I25" s="77">
        <f>IF(B25="","",VLOOKUP(AD25,Varsayımlar!B:T,19,0))</f>
        <v>0</v>
      </c>
      <c r="J25" s="77" t="str">
        <f>IF(B25="","",VLOOKUP(AD25,Varsayımlar!$B:$Q,6,0))</f>
        <v>SADE</v>
      </c>
      <c r="K25" s="77" t="s">
        <v>160</v>
      </c>
      <c r="L25" s="77"/>
      <c r="M25" s="77" t="str">
        <f>IFERROR(IF(B25="","",K25/VLOOKUP(AD25,Varsayımlar!B:R,17,0)),"")</f>
        <v/>
      </c>
      <c r="N25" s="77">
        <v>50</v>
      </c>
      <c r="O25" s="77"/>
      <c r="P25" s="77" t="e">
        <f>IF(B25="","",VLOOKUP(AD25,Varsayımlar!$B:$Q,7,0)*K25)</f>
        <v>#VALUE!</v>
      </c>
      <c r="Q25" s="77">
        <f>IF(B25="","",VLOOKUP(AD25,Varsayımlar!$B:$Q,8,0))</f>
        <v>15</v>
      </c>
      <c r="R25" s="77" t="str">
        <f>IF(B25="","",VLOOKUP(AD25,Varsayımlar!$B:$Q,9,0))</f>
        <v>SOFT-PA3</v>
      </c>
      <c r="S25" s="77">
        <f>IF(B25="","",VLOOKUP(AD25,Varsayımlar!$B:$Q,10,0))</f>
        <v>6</v>
      </c>
      <c r="T25" s="77">
        <f>IF(B25="","",VLOOKUP(AD25,Varsayımlar!$B:$Q,11,0))</f>
        <v>18</v>
      </c>
      <c r="U25" s="77">
        <f>IF(B25="","",VLOOKUP(AD25,Varsayımlar!$B:$Q,12,0))</f>
        <v>250</v>
      </c>
      <c r="V25" s="77" t="str">
        <f>IF(B25="","",VLOOKUP(AD25,Varsayımlar!$B:$Q,13,0))</f>
        <v>YURTİÇİ</v>
      </c>
      <c r="W25" s="77">
        <f>IF(B25="","",VLOOKUP(AD25,Varsayımlar!$B:$Q,14,0))</f>
        <v>6</v>
      </c>
      <c r="X25" s="78" t="s">
        <v>161</v>
      </c>
      <c r="Y25" s="78" t="s">
        <v>161</v>
      </c>
      <c r="Z25" s="78" t="s">
        <v>161</v>
      </c>
      <c r="AA25" s="77" t="str">
        <f>IF(B25="","",VLOOKUP(AD25,Varsayımlar!$B:$Q,15,0))</f>
        <v>15 CM KOLİ</v>
      </c>
      <c r="AB25" s="77" t="str">
        <f>IF(B25="","",VLOOKUP(AD25,Varsayımlar!$B:$Q,16,0))</f>
        <v>14-16 CM</v>
      </c>
      <c r="AC25" s="77">
        <f>IF(B25="","",VLOOKUP(Sayfa2!AD19,Varsayımlar!B:S,18,0))</f>
        <v>0</v>
      </c>
      <c r="AD25" s="8" t="str">
        <f>IF(B25="","",CONCATENATE(B25,E25))</f>
        <v>Şok MarketTaco 15 cm 6 lı 150 g</v>
      </c>
    </row>
    <row r="26" spans="1:31" ht="31.5" hidden="1" customHeight="1" x14ac:dyDescent="0.25">
      <c r="A26" s="9" t="s">
        <v>125</v>
      </c>
      <c r="B26" s="64"/>
      <c r="C26" s="65" t="str">
        <f>IF(B26="","",VLOOKUP(AD26,Varsayımlar!$B:$Q,3,0))</f>
        <v/>
      </c>
      <c r="D26" s="65"/>
      <c r="E26" s="65"/>
      <c r="F26" s="64"/>
      <c r="G26" s="64"/>
      <c r="H26" s="64" t="str">
        <f>IF(B26="","",VLOOKUP(AD26,Varsayımlar!$B:$Q,5,0))</f>
        <v/>
      </c>
      <c r="I26" s="64"/>
      <c r="J26" s="64" t="str">
        <f>IF(B26="","",VLOOKUP(AD26,Varsayımlar!$B:$Q,6,0))</f>
        <v/>
      </c>
      <c r="K26" s="64"/>
      <c r="L26" s="64"/>
      <c r="M26" s="64">
        <f>K26/84</f>
        <v>0</v>
      </c>
      <c r="N26" s="64"/>
      <c r="O26" s="64"/>
      <c r="P26" s="64" t="str">
        <f>IF(B26="","",VLOOKUP(AD26,Varsayımlar!$B:$Q,7,0)*K26)</f>
        <v/>
      </c>
      <c r="Q26" s="64" t="str">
        <f>IF(B26="","",VLOOKUP(AD26,Varsayımlar!$B:$Q,8,0))</f>
        <v/>
      </c>
      <c r="R26" s="64" t="str">
        <f>IF(B26="","",VLOOKUP(AD26,Varsayımlar!$B:$Q,9,0))</f>
        <v/>
      </c>
      <c r="S26" s="64" t="str">
        <f>IF(B26="","",VLOOKUP(AD26,Varsayımlar!$B:$Q,10,0))</f>
        <v/>
      </c>
      <c r="T26" s="64" t="str">
        <f>IF(B26="","",VLOOKUP(AD26,Varsayımlar!$B:$Q,11,0))</f>
        <v/>
      </c>
      <c r="U26" s="64" t="str">
        <f>IF(B26="","",VLOOKUP(AD26,Varsayımlar!$B:$Q,12,0))</f>
        <v/>
      </c>
      <c r="V26" s="64" t="str">
        <f>IF(B26="","",VLOOKUP(AD26,Varsayımlar!$B:$Q,13,0))</f>
        <v/>
      </c>
      <c r="W26" s="64" t="str">
        <f>IF(B26="","",VLOOKUP(AD26,Varsayımlar!$B:$Q,14,0))</f>
        <v/>
      </c>
      <c r="X26" s="66"/>
      <c r="Y26" s="66"/>
      <c r="Z26" s="64"/>
      <c r="AA26" s="64" t="str">
        <f>IF(B26="","",VLOOKUP(AD26,Varsayımlar!$B:$Q,15,0))</f>
        <v/>
      </c>
      <c r="AB26" s="64" t="str">
        <f>IF(B26="","",VLOOKUP(AD26,Varsayımlar!$B:$Q,16,0))</f>
        <v/>
      </c>
      <c r="AC26" s="79"/>
      <c r="AD26" s="61" t="str">
        <f>IF(B26="","",CONCATENATE(B26,E26))</f>
        <v/>
      </c>
    </row>
    <row r="27" spans="1:31" x14ac:dyDescent="0.25">
      <c r="C27" s="80" t="str">
        <f>IF(B27="","",VLOOKUP(AD27,Varsayımlar!$B:$Q,3,0))</f>
        <v/>
      </c>
      <c r="H27" s="8" t="str">
        <f>IF(B27="","",VLOOKUP(AD27,Varsayımlar!$B:$Q,5,0))</f>
        <v/>
      </c>
      <c r="J27" s="8" t="str">
        <f>IF(B27="","",VLOOKUP(AD27,Varsayımlar!$B:$Q,6,0))</f>
        <v/>
      </c>
      <c r="P27" s="8" t="str">
        <f>IF(B27="","",VLOOKUP(AD27,Varsayımlar!$B:$Q,7,0)*K27)</f>
        <v/>
      </c>
      <c r="Q27" s="8" t="str">
        <f>IF(B27="","",VLOOKUP(AD27,Varsayımlar!$B:$Q,8,0))</f>
        <v/>
      </c>
      <c r="R27" s="8" t="str">
        <f>IF(B27="","",VLOOKUP(AD27,Varsayımlar!$B:$Q,9,0))</f>
        <v/>
      </c>
      <c r="S27" s="8" t="str">
        <f>IF(B27="","",VLOOKUP(AD27,Varsayımlar!$B:$Q,10,0))</f>
        <v/>
      </c>
      <c r="T27" s="8" t="str">
        <f>IF(B27="","",VLOOKUP(AD27,Varsayımlar!$B:$Q,11,0))</f>
        <v/>
      </c>
      <c r="U27" s="8" t="str">
        <f>IF(B27="","",VLOOKUP(AD27,Varsayımlar!$B:$Q,12,0))</f>
        <v/>
      </c>
      <c r="V27" s="8" t="str">
        <f>IF(B27="","",VLOOKUP(AD27,Varsayımlar!$B:$Q,13,0))</f>
        <v/>
      </c>
      <c r="W27" s="8" t="str">
        <f>IF(B27="","",VLOOKUP(AD27,Varsayımlar!$B:$Q,14,0))</f>
        <v/>
      </c>
      <c r="AA27" s="8" t="str">
        <f>IF(B27="","",VLOOKUP(AD27,Varsayımlar!$B:$Q,15,0))</f>
        <v/>
      </c>
      <c r="AB27" s="8" t="str">
        <f>IF(B27="","",VLOOKUP(AD27,Varsayımlar!$B:$Q,16,0))</f>
        <v/>
      </c>
      <c r="AD27" s="8" t="str">
        <f>IF(B27="","",CONCATENATE(B27,E27))</f>
        <v/>
      </c>
    </row>
    <row r="28" spans="1:31" ht="29.25" customHeight="1" x14ac:dyDescent="0.25">
      <c r="A28" s="198" t="s">
        <v>121</v>
      </c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46"/>
    </row>
    <row r="29" spans="1:31" ht="63" x14ac:dyDescent="0.25">
      <c r="A29" s="9" t="s">
        <v>0</v>
      </c>
      <c r="B29" s="9" t="s">
        <v>1</v>
      </c>
      <c r="C29" s="10" t="s">
        <v>36</v>
      </c>
      <c r="D29" s="10" t="s">
        <v>177</v>
      </c>
      <c r="E29" s="10" t="s">
        <v>42</v>
      </c>
      <c r="F29" s="9" t="s">
        <v>43</v>
      </c>
      <c r="G29" s="9" t="s">
        <v>13</v>
      </c>
      <c r="H29" s="9" t="s">
        <v>2</v>
      </c>
      <c r="I29" s="9" t="s">
        <v>83</v>
      </c>
      <c r="J29" s="9" t="s">
        <v>3</v>
      </c>
      <c r="K29" s="9" t="s">
        <v>21</v>
      </c>
      <c r="L29" s="9" t="s">
        <v>141</v>
      </c>
      <c r="M29" s="9" t="s">
        <v>20</v>
      </c>
      <c r="N29" s="9" t="s">
        <v>243</v>
      </c>
      <c r="O29" s="9" t="s">
        <v>176</v>
      </c>
      <c r="P29" s="9" t="s">
        <v>16</v>
      </c>
      <c r="Q29" s="9" t="s">
        <v>4</v>
      </c>
      <c r="R29" s="9" t="s">
        <v>5</v>
      </c>
      <c r="S29" s="9" t="s">
        <v>6</v>
      </c>
      <c r="T29" s="9" t="s">
        <v>33</v>
      </c>
      <c r="U29" s="9" t="s">
        <v>7</v>
      </c>
      <c r="V29" s="9" t="s">
        <v>8</v>
      </c>
      <c r="W29" s="9" t="s">
        <v>9</v>
      </c>
      <c r="X29" s="9" t="s">
        <v>10</v>
      </c>
      <c r="Y29" s="9" t="s">
        <v>11</v>
      </c>
      <c r="Z29" s="9" t="s">
        <v>12</v>
      </c>
      <c r="AA29" s="9" t="s">
        <v>14</v>
      </c>
      <c r="AB29" s="9" t="s">
        <v>15</v>
      </c>
      <c r="AC29" s="9" t="s">
        <v>305</v>
      </c>
      <c r="AD29" s="8" t="s">
        <v>50</v>
      </c>
    </row>
    <row r="30" spans="1:31" ht="63" x14ac:dyDescent="0.25">
      <c r="A30" s="9" t="s">
        <v>29</v>
      </c>
      <c r="B30" s="58" t="s">
        <v>90</v>
      </c>
      <c r="C30" s="59">
        <f>IF(B30="","",VLOOKUP(AD30,Varsayımlar!$B:$Q,3,0))</f>
        <v>8698829380698</v>
      </c>
      <c r="D30" s="58" t="s">
        <v>237</v>
      </c>
      <c r="E30" s="58" t="s">
        <v>91</v>
      </c>
      <c r="F30" s="58"/>
      <c r="G30" s="58" t="s">
        <v>573</v>
      </c>
      <c r="H30" s="58" t="str">
        <f>IF(B30="","",VLOOKUP(AD30,Varsayımlar!$B:$Q,5,0))</f>
        <v>MAGNİT MAVİ AMBALAJ 25CM</v>
      </c>
      <c r="I30" s="58">
        <f>IF(B30="","",VLOOKUP(AD30,Varsayımlar!B:T,19,0))</f>
        <v>0</v>
      </c>
      <c r="J30" s="58" t="str">
        <f>IF(B30="","",VLOOKUP(AD30,Varsayımlar!$B:$Q,6,0))</f>
        <v>SADE</v>
      </c>
      <c r="K30" s="58">
        <v>672</v>
      </c>
      <c r="L30" s="58"/>
      <c r="M30" s="58">
        <f>IFERROR(IF(B30="","",K30/VLOOKUP(AD30,Varsayımlar!B:R,17,0)),"")</f>
        <v>8</v>
      </c>
      <c r="N30" s="58"/>
      <c r="O30" s="58">
        <v>3</v>
      </c>
      <c r="P30" s="58">
        <f>IF(B30="","",VLOOKUP(AD30,Varsayımlar!$B:$Q,7,0)*K30)</f>
        <v>20160</v>
      </c>
      <c r="Q30" s="58">
        <f>IF(B30="","",VLOOKUP(AD30,Varsayımlar!$B:$Q,8,0))</f>
        <v>25</v>
      </c>
      <c r="R30" s="58" t="str">
        <f>IF(B30="","",VLOOKUP(AD30,Varsayımlar!$B:$Q,9,0))</f>
        <v>SOFT</v>
      </c>
      <c r="S30" s="58">
        <f>IF(B30="","",VLOOKUP(AD30,Varsayımlar!$B:$Q,10,0))</f>
        <v>4</v>
      </c>
      <c r="T30" s="58">
        <f>IF(B30="","",VLOOKUP(AD30,Varsayımlar!$B:$Q,11,0))</f>
        <v>30</v>
      </c>
      <c r="U30" s="58">
        <f>IF(B30="","",VLOOKUP(AD30,Varsayımlar!$B:$Q,12,0))</f>
        <v>260</v>
      </c>
      <c r="V30" s="58" t="str">
        <f>IF(B30="","",VLOOKUP(AD30,Varsayımlar!$B:$Q,13,0))</f>
        <v>YURTDIŞI</v>
      </c>
      <c r="W30" s="58">
        <f>IF(B30="","",VLOOKUP(AD30,Varsayımlar!$B:$Q,14,0))</f>
        <v>9</v>
      </c>
      <c r="X30" s="60">
        <v>46191</v>
      </c>
      <c r="Y30" s="60">
        <v>46464</v>
      </c>
      <c r="Z30" s="58" t="s">
        <v>571</v>
      </c>
      <c r="AA30" s="58" t="str">
        <f>IF(B30="","",VLOOKUP(AD30,Varsayımlar!$B:$Q,15,0))</f>
        <v>25CM TURUNCU KOLİ-SOL ÜST DİKDÖRTGENE ÜRETİM TARİHİ BASILACAK</v>
      </c>
      <c r="AB30" s="58" t="str">
        <f>IF(B30="","",VLOOKUP(AD30,Varsayımlar!$B:$Q,16,0))</f>
        <v>24-26 CM</v>
      </c>
      <c r="AC30" s="90">
        <f>IF(B30="","",VLOOKUP(Sayfa2!AD64,Varsayımlar!B:S,18,0))</f>
        <v>0</v>
      </c>
      <c r="AD30" s="90" t="str">
        <f t="shared" ref="AD30" si="2">IF(B30="","",CONCATENATE(B30,E30))</f>
        <v>MAGNİTMAGNİT MAVİ AMBALAJ 25 CM 260G</v>
      </c>
      <c r="AE30" s="8" t="s">
        <v>285</v>
      </c>
    </row>
    <row r="31" spans="1:31" ht="63" x14ac:dyDescent="0.25">
      <c r="A31" s="9" t="s">
        <v>122</v>
      </c>
      <c r="B31" s="64" t="s">
        <v>90</v>
      </c>
      <c r="C31" s="65">
        <f>IF(B31="","",VLOOKUP(AD31,Varsayımlar!$B:$Q,3,0))</f>
        <v>8698829380698</v>
      </c>
      <c r="D31" s="64" t="s">
        <v>234</v>
      </c>
      <c r="E31" s="64" t="s">
        <v>91</v>
      </c>
      <c r="F31" s="64"/>
      <c r="G31" s="64" t="s">
        <v>567</v>
      </c>
      <c r="H31" s="64" t="str">
        <f>IF(B31="","",VLOOKUP(AD31,Varsayımlar!$B:$Q,5,0))</f>
        <v>MAGNİT MAVİ AMBALAJ 25CM</v>
      </c>
      <c r="I31" s="64">
        <f>IF(B31="","",VLOOKUP(AD31,Varsayımlar!B:T,19,0))</f>
        <v>0</v>
      </c>
      <c r="J31" s="64" t="str">
        <f>IF(B31="","",VLOOKUP(AD31,Varsayımlar!$B:$Q,6,0))</f>
        <v>SADE</v>
      </c>
      <c r="K31" s="64">
        <v>672</v>
      </c>
      <c r="L31" s="64"/>
      <c r="M31" s="64">
        <f>IFERROR(IF(B31="","",K31/VLOOKUP(AD31,Varsayımlar!B:R,17,0)),"")</f>
        <v>8</v>
      </c>
      <c r="N31" s="64"/>
      <c r="O31" s="64">
        <v>10</v>
      </c>
      <c r="P31" s="64">
        <f>IF(B31="","",VLOOKUP(AD31,Varsayımlar!$B:$Q,7,0)*K31)</f>
        <v>20160</v>
      </c>
      <c r="Q31" s="64">
        <f>IF(B31="","",VLOOKUP(AD31,Varsayımlar!$B:$Q,8,0))</f>
        <v>25</v>
      </c>
      <c r="R31" s="64" t="str">
        <f>IF(B31="","",VLOOKUP(AD31,Varsayımlar!$B:$Q,9,0))</f>
        <v>SOFT</v>
      </c>
      <c r="S31" s="64">
        <f>IF(B31="","",VLOOKUP(AD31,Varsayımlar!$B:$Q,10,0))</f>
        <v>4</v>
      </c>
      <c r="T31" s="64">
        <f>IF(B31="","",VLOOKUP(AD31,Varsayımlar!$B:$Q,11,0))</f>
        <v>30</v>
      </c>
      <c r="U31" s="64">
        <f>IF(B31="","",VLOOKUP(AD31,Varsayımlar!$B:$Q,12,0))</f>
        <v>260</v>
      </c>
      <c r="V31" s="64" t="str">
        <f>IF(B31="","",VLOOKUP(AD31,Varsayımlar!$B:$Q,13,0))</f>
        <v>YURTDIŞI</v>
      </c>
      <c r="W31" s="64">
        <f>IF(B31="","",VLOOKUP(AD31,Varsayımlar!$B:$Q,14,0))</f>
        <v>9</v>
      </c>
      <c r="X31" s="66">
        <v>46189</v>
      </c>
      <c r="Y31" s="66">
        <v>46462</v>
      </c>
      <c r="Z31" s="64" t="s">
        <v>569</v>
      </c>
      <c r="AA31" s="64" t="str">
        <f>IF(B31="","",VLOOKUP(AD31,Varsayımlar!$B:$Q,15,0))</f>
        <v>25CM TURUNCU KOLİ-SOL ÜST DİKDÖRTGENE ÜRETİM TARİHİ BASILACAK</v>
      </c>
      <c r="AB31" s="64" t="str">
        <f>IF(B31="","",VLOOKUP(AD31,Varsayımlar!$B:$Q,16,0))</f>
        <v>24-26 CM</v>
      </c>
      <c r="AC31" s="90">
        <f>IF(B31="","",VLOOKUP(Sayfa2!AD58,Varsayımlar!B:S,18,0))</f>
        <v>0</v>
      </c>
      <c r="AD31" s="90" t="str">
        <f>IF(B31="","",CONCATENATE(B31,E31))</f>
        <v>MAGNİTMAGNİT MAVİ AMBALAJ 25 CM 260G</v>
      </c>
      <c r="AE31" s="8" t="s">
        <v>285</v>
      </c>
    </row>
    <row r="32" spans="1:31" ht="63" x14ac:dyDescent="0.25">
      <c r="A32" s="9" t="s">
        <v>123</v>
      </c>
      <c r="B32" s="64" t="s">
        <v>90</v>
      </c>
      <c r="C32" s="65">
        <f>IF(B32="","",VLOOKUP(AD32,Varsayımlar!$B:$Q,3,0))</f>
        <v>8698829380698</v>
      </c>
      <c r="D32" s="64" t="s">
        <v>234</v>
      </c>
      <c r="E32" s="64" t="s">
        <v>91</v>
      </c>
      <c r="F32" s="64"/>
      <c r="G32" s="64" t="s">
        <v>568</v>
      </c>
      <c r="H32" s="64" t="str">
        <f>IF(B32="","",VLOOKUP(AD32,Varsayımlar!$B:$Q,5,0))</f>
        <v>MAGNİT MAVİ AMBALAJ 25CM</v>
      </c>
      <c r="I32" s="64">
        <f>IF(B32="","",VLOOKUP(AD32,Varsayımlar!B:T,19,0))</f>
        <v>0</v>
      </c>
      <c r="J32" s="64" t="str">
        <f>IF(B32="","",VLOOKUP(AD32,Varsayımlar!$B:$Q,6,0))</f>
        <v>SADE</v>
      </c>
      <c r="K32" s="64">
        <v>672</v>
      </c>
      <c r="L32" s="64"/>
      <c r="M32" s="64">
        <f>IFERROR(IF(B32="","",K32/VLOOKUP(AD32,Varsayımlar!B:R,17,0)),"")</f>
        <v>8</v>
      </c>
      <c r="N32" s="64"/>
      <c r="O32" s="64">
        <v>8</v>
      </c>
      <c r="P32" s="64">
        <f>IF(B32="","",VLOOKUP(AD32,Varsayımlar!$B:$Q,7,0)*K32)</f>
        <v>20160</v>
      </c>
      <c r="Q32" s="64">
        <f>IF(B32="","",VLOOKUP(AD32,Varsayımlar!$B:$Q,8,0))</f>
        <v>25</v>
      </c>
      <c r="R32" s="64" t="str">
        <f>IF(B32="","",VLOOKUP(AD32,Varsayımlar!$B:$Q,9,0))</f>
        <v>SOFT</v>
      </c>
      <c r="S32" s="64">
        <f>IF(B32="","",VLOOKUP(AD32,Varsayımlar!$B:$Q,10,0))</f>
        <v>4</v>
      </c>
      <c r="T32" s="64">
        <f>IF(B32="","",VLOOKUP(AD32,Varsayımlar!$B:$Q,11,0))</f>
        <v>30</v>
      </c>
      <c r="U32" s="64">
        <f>IF(B32="","",VLOOKUP(AD32,Varsayımlar!$B:$Q,12,0))</f>
        <v>260</v>
      </c>
      <c r="V32" s="64" t="str">
        <f>IF(B32="","",VLOOKUP(AD32,Varsayımlar!$B:$Q,13,0))</f>
        <v>YURTDIŞI</v>
      </c>
      <c r="W32" s="64">
        <f>IF(B32="","",VLOOKUP(AD32,Varsayımlar!$B:$Q,14,0))</f>
        <v>9</v>
      </c>
      <c r="X32" s="66">
        <v>46189</v>
      </c>
      <c r="Y32" s="66">
        <v>46462</v>
      </c>
      <c r="Z32" s="64" t="s">
        <v>569</v>
      </c>
      <c r="AA32" s="64" t="str">
        <f>IF(B32="","",VLOOKUP(AD32,Varsayımlar!$B:$Q,15,0))</f>
        <v>25CM TURUNCU KOLİ-SOL ÜST DİKDÖRTGENE ÜRETİM TARİHİ BASILACAK</v>
      </c>
      <c r="AB32" s="64" t="str">
        <f>IF(B32="","",VLOOKUP(AD32,Varsayımlar!$B:$Q,16,0))</f>
        <v>24-26 CM</v>
      </c>
      <c r="AC32" s="90">
        <f>IF(B32="","",VLOOKUP(Sayfa2!AD59,Varsayımlar!B:S,18,0))</f>
        <v>0</v>
      </c>
      <c r="AD32" s="90" t="str">
        <f>IF(B32="","",CONCATENATE(B32,E32))</f>
        <v>MAGNİTMAGNİT MAVİ AMBALAJ 25 CM 260G</v>
      </c>
      <c r="AE32" s="8" t="s">
        <v>662</v>
      </c>
    </row>
    <row r="33" spans="1:31" ht="27.75" customHeight="1" x14ac:dyDescent="0.25">
      <c r="A33" s="9"/>
      <c r="B33" s="201" t="s">
        <v>607</v>
      </c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3"/>
      <c r="AC33" s="90"/>
      <c r="AD33" s="90"/>
    </row>
    <row r="34" spans="1:31" ht="46.5" customHeight="1" x14ac:dyDescent="0.25">
      <c r="A34" s="9" t="s">
        <v>124</v>
      </c>
      <c r="B34" s="64" t="s">
        <v>90</v>
      </c>
      <c r="C34" s="65">
        <f>IF(B34="","",VLOOKUP(AD34,Varsayımlar!$B:$Q,3,0))</f>
        <v>8698829380698</v>
      </c>
      <c r="D34" s="64" t="s">
        <v>260</v>
      </c>
      <c r="E34" s="64" t="s">
        <v>91</v>
      </c>
      <c r="F34" s="64"/>
      <c r="G34" s="64" t="s">
        <v>606</v>
      </c>
      <c r="H34" s="64" t="str">
        <f>IF(B34="","",VLOOKUP(AD34,Varsayımlar!$B:$Q,5,0))</f>
        <v>MAGNİT MAVİ AMBALAJ 25CM</v>
      </c>
      <c r="I34" s="64">
        <f>IF(B34="","",VLOOKUP(AD34,Varsayımlar!B:T,19,0))</f>
        <v>0</v>
      </c>
      <c r="J34" s="64" t="str">
        <f>IF(B34="","",VLOOKUP(AD34,Varsayımlar!$B:$Q,6,0))</f>
        <v>SADE</v>
      </c>
      <c r="K34" s="64">
        <v>2016</v>
      </c>
      <c r="L34" s="64"/>
      <c r="M34" s="64" t="str">
        <f>IFERROR(IF(B34="","",K34/VLOOKUP(AD34,#REF!,17,0)),"")</f>
        <v/>
      </c>
      <c r="N34" s="64"/>
      <c r="O34" s="64">
        <v>30</v>
      </c>
      <c r="P34" s="64">
        <f>IF(B34="","",VLOOKUP(AD34,Varsayımlar!$B:$Q,7,0)*K34)</f>
        <v>60480</v>
      </c>
      <c r="Q34" s="64">
        <f>IF(B34="","",VLOOKUP(AD34,Varsayımlar!$B:$Q,8,0))</f>
        <v>25</v>
      </c>
      <c r="R34" s="64" t="str">
        <f>IF(B34="","",VLOOKUP(AD34,Varsayımlar!$B:$Q,9,0))</f>
        <v>SOFT</v>
      </c>
      <c r="S34" s="64">
        <f>IF(B34="","",VLOOKUP(AD34,Varsayımlar!$B:$Q,10,0))</f>
        <v>4</v>
      </c>
      <c r="T34" s="64">
        <f>IF(B34="","",VLOOKUP(AD34,Varsayımlar!$B:$Q,11,0))</f>
        <v>30</v>
      </c>
      <c r="U34" s="64">
        <f>IF(B34="","",VLOOKUP(AD34,Varsayımlar!$B:$Q,12,0))</f>
        <v>260</v>
      </c>
      <c r="V34" s="64" t="str">
        <f>IF(B34="","",VLOOKUP(AD34,Varsayımlar!$B:$Q,13,0))</f>
        <v>YURTDIŞI</v>
      </c>
      <c r="W34" s="64">
        <f>IF(B34="","",VLOOKUP(AD34,Varsayımlar!$B:$Q,14,0))</f>
        <v>9</v>
      </c>
      <c r="X34" s="66">
        <v>46193</v>
      </c>
      <c r="Y34" s="66">
        <v>46466</v>
      </c>
      <c r="Z34" s="64" t="s">
        <v>605</v>
      </c>
      <c r="AA34" s="64" t="str">
        <f>IF(B34="","",VLOOKUP(AD34,Varsayımlar!$B:$Q,15,0))</f>
        <v>25CM TURUNCU KOLİ-SOL ÜST DİKDÖRTGENE ÜRETİM TARİHİ BASILACAK</v>
      </c>
      <c r="AB34" s="64" t="str">
        <f>IF(B34="","",VLOOKUP(AD34,Varsayımlar!$B:$Q,16,0))</f>
        <v>24-26 CM</v>
      </c>
      <c r="AC34" s="90" t="e">
        <f>IF(B34="","",VLOOKUP(#REF!,#REF!,18,0))</f>
        <v>#REF!</v>
      </c>
      <c r="AD34" s="90" t="str">
        <f t="shared" ref="AD34:AD40" si="3">IF(B34="","",CONCATENATE(B34,E34))</f>
        <v>MAGNİTMAGNİT MAVİ AMBALAJ 25 CM 260G</v>
      </c>
    </row>
    <row r="35" spans="1:31" ht="36" customHeight="1" x14ac:dyDescent="0.25">
      <c r="A35" s="9" t="s">
        <v>127</v>
      </c>
      <c r="B35" s="77" t="s">
        <v>17</v>
      </c>
      <c r="C35" s="76">
        <f>IF(B35="","",VLOOKUP(AD35,Varsayımlar!$B:$Q,3,0))</f>
        <v>8698829380698</v>
      </c>
      <c r="D35" s="76" t="s">
        <v>502</v>
      </c>
      <c r="E35" s="119" t="s">
        <v>37</v>
      </c>
      <c r="F35" s="77" t="s">
        <v>503</v>
      </c>
      <c r="G35" s="77" t="s">
        <v>504</v>
      </c>
      <c r="H35" s="77" t="str">
        <f>IF(B35="","",VLOOKUP(AD35,Varsayımlar!$B:$Q,5,0))</f>
        <v>TORTİLLAS 25 CM 4 PCS 260G</v>
      </c>
      <c r="I35" s="77">
        <f>IF(B35="","",VLOOKUP(AD35,Varsayımlar!B:T,19,0))</f>
        <v>0</v>
      </c>
      <c r="J35" s="77" t="str">
        <f>IF(B35="","",VLOOKUP(AD35,Varsayımlar!$B:$Q,6,0))</f>
        <v>SADE</v>
      </c>
      <c r="K35" s="77">
        <v>2016</v>
      </c>
      <c r="L35" s="77"/>
      <c r="M35" s="77">
        <f t="shared" ref="M35:M40" si="4">K35/84</f>
        <v>24</v>
      </c>
      <c r="N35" s="77"/>
      <c r="O35" s="77">
        <v>29</v>
      </c>
      <c r="P35" s="77">
        <f>IF(B35="","",VLOOKUP(AD35,Varsayımlar!$B:$Q,7,0)*K35)</f>
        <v>60480</v>
      </c>
      <c r="Q35" s="77">
        <f>IF(B35="","",VLOOKUP(AD35,Varsayımlar!$B:$Q,8,0))</f>
        <v>25</v>
      </c>
      <c r="R35" s="77" t="str">
        <f>IF(B35="","",VLOOKUP(AD35,Varsayımlar!$B:$Q,9,0))</f>
        <v>SOFT</v>
      </c>
      <c r="S35" s="77">
        <f>IF(B35="","",VLOOKUP(AD35,Varsayımlar!$B:$Q,10,0))</f>
        <v>4</v>
      </c>
      <c r="T35" s="77">
        <f>IF(B35="","",VLOOKUP(AD35,Varsayımlar!$B:$Q,11,0))</f>
        <v>30</v>
      </c>
      <c r="U35" s="77">
        <f>IF(B35="","",VLOOKUP(AD35,Varsayımlar!$B:$Q,12,0))</f>
        <v>260</v>
      </c>
      <c r="V35" s="77" t="str">
        <f>IF(B35="","",VLOOKUP(AD35,Varsayımlar!$B:$Q,13,0))</f>
        <v>YURTDIŞI</v>
      </c>
      <c r="W35" s="77">
        <f>IF(B35="","",VLOOKUP(AD35,Varsayımlar!$B:$Q,14,0))</f>
        <v>6</v>
      </c>
      <c r="X35" s="78">
        <v>46195</v>
      </c>
      <c r="Y35" s="78">
        <v>46378</v>
      </c>
      <c r="Z35" s="77">
        <v>26062225</v>
      </c>
      <c r="AA35" s="77" t="str">
        <f>IF(B35="","",VLOOKUP(AD35,Varsayımlar!$B:$Q,15,0))</f>
        <v>TRİTON -SKT ATILACAK</v>
      </c>
      <c r="AB35" s="77" t="str">
        <f>IF(B35="","",VLOOKUP(AD35,Varsayımlar!$B:$Q,16,0))</f>
        <v>24-26 CM</v>
      </c>
      <c r="AC35" s="64"/>
      <c r="AD35" s="61" t="str">
        <f t="shared" si="3"/>
        <v>LLC TRİTONMUTLUKAL WHEAT TORTILLA</v>
      </c>
    </row>
    <row r="36" spans="1:31" ht="36" customHeight="1" x14ac:dyDescent="0.25">
      <c r="A36" s="9" t="s">
        <v>128</v>
      </c>
      <c r="B36" s="77" t="s">
        <v>17</v>
      </c>
      <c r="C36" s="76">
        <f>IF(B36="","",VLOOKUP(AD36,Varsayımlar!$B:$Q,3,0))</f>
        <v>8698829380698</v>
      </c>
      <c r="D36" s="76" t="s">
        <v>502</v>
      </c>
      <c r="E36" s="119" t="s">
        <v>37</v>
      </c>
      <c r="F36" s="77" t="s">
        <v>503</v>
      </c>
      <c r="G36" s="77" t="s">
        <v>505</v>
      </c>
      <c r="H36" s="77" t="str">
        <f>IF(B36="","",VLOOKUP(AD36,Varsayımlar!$B:$Q,5,0))</f>
        <v>TORTİLLAS 25 CM 4 PCS 260G</v>
      </c>
      <c r="I36" s="77">
        <f>IF(B36="","",VLOOKUP(AD36,Varsayımlar!B:T,19,0))</f>
        <v>0</v>
      </c>
      <c r="J36" s="77" t="str">
        <f>IF(B36="","",VLOOKUP(AD36,Varsayımlar!$B:$Q,6,0))</f>
        <v>SADE</v>
      </c>
      <c r="K36" s="77">
        <v>420</v>
      </c>
      <c r="L36" s="77"/>
      <c r="M36" s="77">
        <f t="shared" si="4"/>
        <v>5</v>
      </c>
      <c r="N36" s="77"/>
      <c r="O36" s="77">
        <v>6</v>
      </c>
      <c r="P36" s="77">
        <f>IF(B36="","",VLOOKUP(AD36,Varsayımlar!$B:$Q,7,0)*K36)</f>
        <v>12600</v>
      </c>
      <c r="Q36" s="77">
        <f>IF(B36="","",VLOOKUP(AD36,Varsayımlar!$B:$Q,8,0))</f>
        <v>25</v>
      </c>
      <c r="R36" s="77" t="str">
        <f>IF(B36="","",VLOOKUP(AD36,Varsayımlar!$B:$Q,9,0))</f>
        <v>SOFT</v>
      </c>
      <c r="S36" s="77">
        <f>IF(B36="","",VLOOKUP(AD36,Varsayımlar!$B:$Q,10,0))</f>
        <v>4</v>
      </c>
      <c r="T36" s="77">
        <f>IF(B36="","",VLOOKUP(AD36,Varsayımlar!$B:$Q,11,0))</f>
        <v>30</v>
      </c>
      <c r="U36" s="77">
        <f>IF(B36="","",VLOOKUP(AD36,Varsayımlar!$B:$Q,12,0))</f>
        <v>260</v>
      </c>
      <c r="V36" s="77" t="str">
        <f>IF(B36="","",VLOOKUP(AD36,Varsayımlar!$B:$Q,13,0))</f>
        <v>YURTDIŞI</v>
      </c>
      <c r="W36" s="77">
        <f>IF(B36="","",VLOOKUP(AD36,Varsayımlar!$B:$Q,14,0))</f>
        <v>6</v>
      </c>
      <c r="X36" s="78">
        <v>46195</v>
      </c>
      <c r="Y36" s="78">
        <v>46378</v>
      </c>
      <c r="Z36" s="77">
        <v>26062225</v>
      </c>
      <c r="AA36" s="77" t="str">
        <f>IF(B36="","",VLOOKUP(AD36,Varsayımlar!$B:$Q,15,0))</f>
        <v>TRİTON -SKT ATILACAK</v>
      </c>
      <c r="AB36" s="77" t="str">
        <f>IF(B36="","",VLOOKUP(AD36,Varsayımlar!$B:$Q,16,0))</f>
        <v>24-26 CM</v>
      </c>
      <c r="AC36" s="64"/>
      <c r="AD36" s="61" t="str">
        <f t="shared" si="3"/>
        <v>LLC TRİTONMUTLUKAL WHEAT TORTILLA</v>
      </c>
    </row>
    <row r="37" spans="1:31" ht="36" customHeight="1" x14ac:dyDescent="0.25">
      <c r="A37" s="9" t="s">
        <v>129</v>
      </c>
      <c r="B37" s="67" t="s">
        <v>17</v>
      </c>
      <c r="C37" s="4">
        <f>IF(B37="","",VLOOKUP(AD37,Varsayımlar!$B:$Q,3,0))</f>
        <v>8698829380698</v>
      </c>
      <c r="D37" s="4" t="s">
        <v>513</v>
      </c>
      <c r="E37" s="105" t="s">
        <v>37</v>
      </c>
      <c r="F37" s="67" t="s">
        <v>514</v>
      </c>
      <c r="G37" s="67" t="s">
        <v>515</v>
      </c>
      <c r="H37" s="67" t="str">
        <f>IF(B37="","",VLOOKUP(AD37,Varsayımlar!$B:$Q,5,0))</f>
        <v>TORTİLLAS 25 CM 4 PCS 260G</v>
      </c>
      <c r="I37" s="67">
        <f>IF(B37="","",VLOOKUP(AD37,Varsayımlar!B:T,19,0))</f>
        <v>0</v>
      </c>
      <c r="J37" s="67" t="str">
        <f>IF(B37="","",VLOOKUP(AD37,Varsayımlar!$B:$Q,6,0))</f>
        <v>SADE</v>
      </c>
      <c r="K37" s="67">
        <v>1344</v>
      </c>
      <c r="L37" s="67"/>
      <c r="M37" s="67">
        <f t="shared" si="4"/>
        <v>16</v>
      </c>
      <c r="N37" s="67"/>
      <c r="O37" s="67">
        <v>20</v>
      </c>
      <c r="P37" s="67">
        <f>IF(B37="","",VLOOKUP(AD37,Varsayımlar!$B:$Q,7,0)*K37)</f>
        <v>40320</v>
      </c>
      <c r="Q37" s="67">
        <f>IF(B37="","",VLOOKUP(AD37,Varsayımlar!$B:$Q,8,0))</f>
        <v>25</v>
      </c>
      <c r="R37" s="67" t="str">
        <f>IF(B37="","",VLOOKUP(AD37,Varsayımlar!$B:$Q,9,0))</f>
        <v>SOFT</v>
      </c>
      <c r="S37" s="67">
        <f>IF(B37="","",VLOOKUP(AD37,Varsayımlar!$B:$Q,10,0))</f>
        <v>4</v>
      </c>
      <c r="T37" s="67">
        <f>IF(B37="","",VLOOKUP(AD37,Varsayımlar!$B:$Q,11,0))</f>
        <v>30</v>
      </c>
      <c r="U37" s="67">
        <f>IF(B37="","",VLOOKUP(AD37,Varsayımlar!$B:$Q,12,0))</f>
        <v>260</v>
      </c>
      <c r="V37" s="67" t="str">
        <f>IF(B37="","",VLOOKUP(AD37,Varsayımlar!$B:$Q,13,0))</f>
        <v>YURTDIŞI</v>
      </c>
      <c r="W37" s="67">
        <f>IF(B37="","",VLOOKUP(AD37,Varsayımlar!$B:$Q,14,0))</f>
        <v>6</v>
      </c>
      <c r="X37" s="68">
        <v>46198</v>
      </c>
      <c r="Y37" s="68">
        <v>46381</v>
      </c>
      <c r="Z37" s="67">
        <v>26062525</v>
      </c>
      <c r="AA37" s="67" t="str">
        <f>IF(B37="","",VLOOKUP(AD37,Varsayımlar!$B:$Q,15,0))</f>
        <v>TRİTON -SKT ATILACAK</v>
      </c>
      <c r="AB37" s="67" t="str">
        <f>IF(B37="","",VLOOKUP(AD37,Varsayımlar!$B:$Q,16,0))</f>
        <v>24-26 CM</v>
      </c>
      <c r="AC37" s="64"/>
      <c r="AD37" s="61" t="str">
        <f t="shared" si="3"/>
        <v>LLC TRİTONMUTLUKAL WHEAT TORTILLA</v>
      </c>
    </row>
    <row r="38" spans="1:31" ht="36" customHeight="1" x14ac:dyDescent="0.25">
      <c r="A38" s="9" t="s">
        <v>130</v>
      </c>
      <c r="B38" s="67" t="s">
        <v>17</v>
      </c>
      <c r="C38" s="4">
        <f>IF(B38="","",VLOOKUP(AD38,Varsayımlar!$B:$Q,3,0))</f>
        <v>8698829380698</v>
      </c>
      <c r="D38" s="4" t="s">
        <v>513</v>
      </c>
      <c r="E38" s="105" t="s">
        <v>37</v>
      </c>
      <c r="F38" s="67" t="s">
        <v>514</v>
      </c>
      <c r="G38" s="67" t="s">
        <v>516</v>
      </c>
      <c r="H38" s="67" t="str">
        <f>IF(B38="","",VLOOKUP(AD38,Varsayımlar!$B:$Q,5,0))</f>
        <v>TORTİLLAS 25 CM 4 PCS 260G</v>
      </c>
      <c r="I38" s="67">
        <f>IF(B38="","",VLOOKUP(AD38,Varsayımlar!B:T,19,0))</f>
        <v>0</v>
      </c>
      <c r="J38" s="67" t="str">
        <f>IF(B38="","",VLOOKUP(AD38,Varsayımlar!$B:$Q,6,0))</f>
        <v>SADE</v>
      </c>
      <c r="K38" s="67">
        <v>1092</v>
      </c>
      <c r="L38" s="67"/>
      <c r="M38" s="67">
        <f t="shared" si="4"/>
        <v>13</v>
      </c>
      <c r="N38" s="67"/>
      <c r="O38" s="67">
        <v>16</v>
      </c>
      <c r="P38" s="67">
        <f>IF(B38="","",VLOOKUP(AD38,Varsayımlar!$B:$Q,7,0)*K38)</f>
        <v>32760</v>
      </c>
      <c r="Q38" s="67">
        <f>IF(B38="","",VLOOKUP(AD38,Varsayımlar!$B:$Q,8,0))</f>
        <v>25</v>
      </c>
      <c r="R38" s="67" t="str">
        <f>IF(B38="","",VLOOKUP(AD38,Varsayımlar!$B:$Q,9,0))</f>
        <v>SOFT</v>
      </c>
      <c r="S38" s="67">
        <f>IF(B38="","",VLOOKUP(AD38,Varsayımlar!$B:$Q,10,0))</f>
        <v>4</v>
      </c>
      <c r="T38" s="67">
        <f>IF(B38="","",VLOOKUP(AD38,Varsayımlar!$B:$Q,11,0))</f>
        <v>30</v>
      </c>
      <c r="U38" s="67">
        <f>IF(B38="","",VLOOKUP(AD38,Varsayımlar!$B:$Q,12,0))</f>
        <v>260</v>
      </c>
      <c r="V38" s="67" t="str">
        <f>IF(B38="","",VLOOKUP(AD38,Varsayımlar!$B:$Q,13,0))</f>
        <v>YURTDIŞI</v>
      </c>
      <c r="W38" s="67">
        <f>IF(B38="","",VLOOKUP(AD38,Varsayımlar!$B:$Q,14,0))</f>
        <v>6</v>
      </c>
      <c r="X38" s="68">
        <v>46198</v>
      </c>
      <c r="Y38" s="68">
        <v>46381</v>
      </c>
      <c r="Z38" s="67">
        <v>26062525</v>
      </c>
      <c r="AA38" s="67" t="str">
        <f>IF(B38="","",VLOOKUP(AD38,Varsayımlar!$B:$Q,15,0))</f>
        <v>TRİTON -SKT ATILACAK</v>
      </c>
      <c r="AB38" s="67" t="str">
        <f>IF(B38="","",VLOOKUP(AD38,Varsayımlar!$B:$Q,16,0))</f>
        <v>24-26 CM</v>
      </c>
      <c r="AC38" s="64"/>
      <c r="AD38" s="61" t="str">
        <f t="shared" si="3"/>
        <v>LLC TRİTONMUTLUKAL WHEAT TORTILLA</v>
      </c>
    </row>
    <row r="39" spans="1:31" ht="36" customHeight="1" x14ac:dyDescent="0.25">
      <c r="A39" s="9" t="s">
        <v>131</v>
      </c>
      <c r="B39" s="62" t="s">
        <v>17</v>
      </c>
      <c r="C39" s="33">
        <f>IF(B39="","",VLOOKUP(AD39,Varsayımlar!$B:$Q,3,0))</f>
        <v>8698829380698</v>
      </c>
      <c r="D39" s="33" t="s">
        <v>526</v>
      </c>
      <c r="E39" s="102" t="s">
        <v>37</v>
      </c>
      <c r="F39" s="62" t="s">
        <v>527</v>
      </c>
      <c r="G39" s="62" t="s">
        <v>528</v>
      </c>
      <c r="H39" s="62" t="str">
        <f>IF(B39="","",VLOOKUP(AD39,Varsayımlar!$B:$Q,5,0))</f>
        <v>TORTİLLAS 25 CM 4 PCS 260G</v>
      </c>
      <c r="I39" s="62">
        <f>IF(B39="","",VLOOKUP(AD39,Varsayımlar!B:T,19,0))</f>
        <v>0</v>
      </c>
      <c r="J39" s="62" t="str">
        <f>IF(B39="","",VLOOKUP(AD39,Varsayımlar!$B:$Q,6,0))</f>
        <v>SADE</v>
      </c>
      <c r="K39" s="62">
        <v>2016</v>
      </c>
      <c r="L39" s="62"/>
      <c r="M39" s="62">
        <f t="shared" si="4"/>
        <v>24</v>
      </c>
      <c r="N39" s="62"/>
      <c r="O39" s="62">
        <v>29</v>
      </c>
      <c r="P39" s="62">
        <f>IF(B39="","",VLOOKUP(AD39,Varsayımlar!$B:$Q,7,0)*K39)</f>
        <v>60480</v>
      </c>
      <c r="Q39" s="62">
        <f>IF(B39="","",VLOOKUP(AD39,Varsayımlar!$B:$Q,8,0))</f>
        <v>25</v>
      </c>
      <c r="R39" s="62" t="str">
        <f>IF(B39="","",VLOOKUP(AD39,Varsayımlar!$B:$Q,9,0))</f>
        <v>SOFT</v>
      </c>
      <c r="S39" s="62">
        <f>IF(B39="","",VLOOKUP(AD39,Varsayımlar!$B:$Q,10,0))</f>
        <v>4</v>
      </c>
      <c r="T39" s="62">
        <f>IF(B39="","",VLOOKUP(AD39,Varsayımlar!$B:$Q,11,0))</f>
        <v>30</v>
      </c>
      <c r="U39" s="62">
        <f>IF(B39="","",VLOOKUP(AD39,Varsayımlar!$B:$Q,12,0))</f>
        <v>260</v>
      </c>
      <c r="V39" s="62" t="str">
        <f>IF(B39="","",VLOOKUP(AD39,Varsayımlar!$B:$Q,13,0))</f>
        <v>YURTDIŞI</v>
      </c>
      <c r="W39" s="62">
        <f>IF(B39="","",VLOOKUP(AD39,Varsayımlar!$B:$Q,14,0))</f>
        <v>6</v>
      </c>
      <c r="X39" s="63">
        <v>46202</v>
      </c>
      <c r="Y39" s="63">
        <v>46385</v>
      </c>
      <c r="Z39" s="62">
        <v>26062925</v>
      </c>
      <c r="AA39" s="62" t="str">
        <f>IF(B39="","",VLOOKUP(AD39,Varsayımlar!$B:$Q,15,0))</f>
        <v>TRİTON -SKT ATILACAK</v>
      </c>
      <c r="AB39" s="62" t="str">
        <f>IF(B39="","",VLOOKUP(AD39,Varsayımlar!$B:$Q,16,0))</f>
        <v>24-26 CM</v>
      </c>
      <c r="AC39" s="64"/>
      <c r="AD39" s="61" t="str">
        <f t="shared" si="3"/>
        <v>LLC TRİTONMUTLUKAL WHEAT TORTILLA</v>
      </c>
    </row>
    <row r="40" spans="1:31" ht="36" customHeight="1" x14ac:dyDescent="0.25">
      <c r="A40" s="9" t="s">
        <v>132</v>
      </c>
      <c r="B40" s="62" t="s">
        <v>17</v>
      </c>
      <c r="C40" s="33">
        <f>IF(B40="","",VLOOKUP(AD40,Varsayımlar!$B:$Q,3,0))</f>
        <v>8698829380698</v>
      </c>
      <c r="D40" s="33" t="s">
        <v>526</v>
      </c>
      <c r="E40" s="102" t="s">
        <v>37</v>
      </c>
      <c r="F40" s="62" t="s">
        <v>527</v>
      </c>
      <c r="G40" s="62" t="s">
        <v>529</v>
      </c>
      <c r="H40" s="62" t="str">
        <f>IF(B40="","",VLOOKUP(AD40,Varsayımlar!$B:$Q,5,0))</f>
        <v>TORTİLLAS 25 CM 4 PCS 260G</v>
      </c>
      <c r="I40" s="62">
        <f>IF(B40="","",VLOOKUP(AD40,Varsayımlar!B:T,19,0))</f>
        <v>0</v>
      </c>
      <c r="J40" s="62" t="str">
        <f>IF(B40="","",VLOOKUP(AD40,Varsayımlar!$B:$Q,6,0))</f>
        <v>SADE</v>
      </c>
      <c r="K40" s="62">
        <v>420</v>
      </c>
      <c r="L40" s="62"/>
      <c r="M40" s="62">
        <f t="shared" si="4"/>
        <v>5</v>
      </c>
      <c r="N40" s="62"/>
      <c r="O40" s="62">
        <v>6</v>
      </c>
      <c r="P40" s="62">
        <f>IF(B40="","",VLOOKUP(AD40,Varsayımlar!$B:$Q,7,0)*K40)</f>
        <v>12600</v>
      </c>
      <c r="Q40" s="62">
        <f>IF(B40="","",VLOOKUP(AD40,Varsayımlar!$B:$Q,8,0))</f>
        <v>25</v>
      </c>
      <c r="R40" s="62" t="str">
        <f>IF(B40="","",VLOOKUP(AD40,Varsayımlar!$B:$Q,9,0))</f>
        <v>SOFT</v>
      </c>
      <c r="S40" s="62">
        <f>IF(B40="","",VLOOKUP(AD40,Varsayımlar!$B:$Q,10,0))</f>
        <v>4</v>
      </c>
      <c r="T40" s="62">
        <f>IF(B40="","",VLOOKUP(AD40,Varsayımlar!$B:$Q,11,0))</f>
        <v>30</v>
      </c>
      <c r="U40" s="62">
        <f>IF(B40="","",VLOOKUP(AD40,Varsayımlar!$B:$Q,12,0))</f>
        <v>260</v>
      </c>
      <c r="V40" s="62" t="str">
        <f>IF(B40="","",VLOOKUP(AD40,Varsayımlar!$B:$Q,13,0))</f>
        <v>YURTDIŞI</v>
      </c>
      <c r="W40" s="62">
        <f>IF(B40="","",VLOOKUP(AD40,Varsayımlar!$B:$Q,14,0))</f>
        <v>6</v>
      </c>
      <c r="X40" s="63">
        <v>46202</v>
      </c>
      <c r="Y40" s="63">
        <v>46385</v>
      </c>
      <c r="Z40" s="62">
        <v>26062925</v>
      </c>
      <c r="AA40" s="62" t="str">
        <f>IF(B40="","",VLOOKUP(AD40,Varsayımlar!$B:$Q,15,0))</f>
        <v>TRİTON -SKT ATILACAK</v>
      </c>
      <c r="AB40" s="62" t="str">
        <f>IF(B40="","",VLOOKUP(AD40,Varsayımlar!$B:$Q,16,0))</f>
        <v>24-26 CM</v>
      </c>
      <c r="AC40" s="64"/>
      <c r="AD40" s="61" t="str">
        <f t="shared" si="3"/>
        <v>LLC TRİTONMUTLUKAL WHEAT TORTILLA</v>
      </c>
    </row>
    <row r="41" spans="1:31" x14ac:dyDescent="0.25">
      <c r="A41" s="9" t="s">
        <v>133</v>
      </c>
      <c r="B41" s="70"/>
      <c r="C41" s="71" t="str">
        <f>IF(B41="","",VLOOKUP(AD41,Varsayımlar!$B:$Q,3,0))</f>
        <v/>
      </c>
      <c r="D41" s="71"/>
      <c r="E41" s="71"/>
      <c r="F41" s="70"/>
      <c r="G41" s="70"/>
      <c r="H41" s="70" t="str">
        <f>IF(B41="","",VLOOKUP(AD41,Varsayımlar!$B:$Q,5,0))</f>
        <v/>
      </c>
      <c r="I41" s="70"/>
      <c r="J41" s="70" t="str">
        <f>IF(B41="","",VLOOKUP(AD41,Varsayımlar!$B:$Q,6,0))</f>
        <v/>
      </c>
      <c r="K41" s="70"/>
      <c r="L41" s="70"/>
      <c r="M41" s="70" t="str">
        <f>IFERROR(IF(B41="","",K41/VLOOKUP(AD41,Varsayımlar!B:R,17,0)),"")</f>
        <v/>
      </c>
      <c r="N41" s="70"/>
      <c r="O41" s="70"/>
      <c r="P41" s="70" t="str">
        <f>IF(B41="","",VLOOKUP(AD41,Varsayımlar!$B:$Q,7,0)*K41)</f>
        <v/>
      </c>
      <c r="Q41" s="70" t="str">
        <f>IF(B41="","",VLOOKUP(AD41,Varsayımlar!$B:$Q,8,0))</f>
        <v/>
      </c>
      <c r="R41" s="70" t="str">
        <f>IF(B41="","",VLOOKUP(AD41,Varsayımlar!$B:$Q,9,0))</f>
        <v/>
      </c>
      <c r="S41" s="70" t="str">
        <f>IF(B41="","",VLOOKUP(AD41,Varsayımlar!$B:$Q,10,0))</f>
        <v/>
      </c>
      <c r="T41" s="70" t="str">
        <f>IF(B41="","",VLOOKUP(AD41,Varsayımlar!$B:$Q,11,0))</f>
        <v/>
      </c>
      <c r="U41" s="70" t="str">
        <f>IF(B41="","",VLOOKUP(AD41,Varsayımlar!$B:$Q,12,0))</f>
        <v/>
      </c>
      <c r="V41" s="70" t="str">
        <f>IF(B41="","",VLOOKUP(AD41,Varsayımlar!$B:$Q,13,0))</f>
        <v/>
      </c>
      <c r="W41" s="70" t="str">
        <f>IF(B41="","",VLOOKUP(AD41,Varsayımlar!$B:$Q,14,0))</f>
        <v/>
      </c>
      <c r="X41" s="70"/>
      <c r="Y41" s="70"/>
      <c r="Z41" s="70"/>
      <c r="AA41" s="70" t="str">
        <f>IF(B41="","",VLOOKUP(AD41,Varsayımlar!$B:$Q,15,0))</f>
        <v/>
      </c>
      <c r="AB41" s="70" t="str">
        <f>IF(B41="","",VLOOKUP(AD41,Varsayımlar!$B:$Q,16,0))</f>
        <v/>
      </c>
      <c r="AC41" s="70" t="str">
        <f>IF(B41="","",VLOOKUP(Sayfa2!AD32,Varsayımlar!B:S,18,0))</f>
        <v/>
      </c>
      <c r="AD41" s="61"/>
    </row>
    <row r="42" spans="1:31" x14ac:dyDescent="0.25">
      <c r="A42" s="9" t="s">
        <v>134</v>
      </c>
      <c r="B42" s="70"/>
      <c r="C42" s="71" t="str">
        <f>IF(B42="","",VLOOKUP(AD42,Varsayımlar!$B:$Q,3,0))</f>
        <v/>
      </c>
      <c r="D42" s="71"/>
      <c r="E42" s="71"/>
      <c r="F42" s="70"/>
      <c r="G42" s="70"/>
      <c r="H42" s="70" t="str">
        <f>IF(B42="","",VLOOKUP(AD42,Varsayımlar!$B:$Q,5,0))</f>
        <v/>
      </c>
      <c r="I42" s="70"/>
      <c r="J42" s="70" t="str">
        <f>IF(B42="","",VLOOKUP(AD42,Varsayımlar!$B:$Q,6,0))</f>
        <v/>
      </c>
      <c r="K42" s="70"/>
      <c r="L42" s="70"/>
      <c r="M42" s="70" t="str">
        <f>IFERROR(IF(B42="","",K42/VLOOKUP(AD42,Varsayımlar!B:R,17,0)),"")</f>
        <v/>
      </c>
      <c r="N42" s="70"/>
      <c r="O42" s="70"/>
      <c r="P42" s="70" t="str">
        <f>IF(B42="","",VLOOKUP(AD42,Varsayımlar!$B:$Q,7,0)*K42)</f>
        <v/>
      </c>
      <c r="Q42" s="70" t="str">
        <f>IF(B42="","",VLOOKUP(AD42,Varsayımlar!$B:$Q,8,0))</f>
        <v/>
      </c>
      <c r="R42" s="70" t="str">
        <f>IF(B42="","",VLOOKUP(AD42,Varsayımlar!$B:$Q,9,0))</f>
        <v/>
      </c>
      <c r="S42" s="70" t="str">
        <f>IF(B42="","",VLOOKUP(AD42,Varsayımlar!$B:$Q,10,0))</f>
        <v/>
      </c>
      <c r="T42" s="70" t="str">
        <f>IF(B42="","",VLOOKUP(AD42,Varsayımlar!$B:$Q,11,0))</f>
        <v/>
      </c>
      <c r="U42" s="70" t="str">
        <f>IF(B42="","",VLOOKUP(AD42,Varsayımlar!$B:$Q,12,0))</f>
        <v/>
      </c>
      <c r="V42" s="70" t="str">
        <f>IF(B42="","",VLOOKUP(AD42,Varsayımlar!$B:$Q,13,0))</f>
        <v/>
      </c>
      <c r="W42" s="70" t="str">
        <f>IF(B42="","",VLOOKUP(AD42,Varsayımlar!$B:$Q,14,0))</f>
        <v/>
      </c>
      <c r="X42" s="70"/>
      <c r="Y42" s="70"/>
      <c r="Z42" s="70"/>
      <c r="AA42" s="70" t="str">
        <f>IF(B42="","",VLOOKUP(AD42,Varsayımlar!$B:$Q,15,0))</f>
        <v/>
      </c>
      <c r="AB42" s="70" t="str">
        <f>IF(B42="","",VLOOKUP(AD42,Varsayımlar!$B:$Q,16,0))</f>
        <v/>
      </c>
      <c r="AC42" s="70" t="str">
        <f>IF(B42="","",VLOOKUP(Sayfa2!AD33,Varsayımlar!B:S,18,0))</f>
        <v/>
      </c>
      <c r="AD42" s="61"/>
    </row>
    <row r="43" spans="1:31" x14ac:dyDescent="0.25">
      <c r="C43" s="80" t="str">
        <f>IF(B43="","",VLOOKUP(AD43,Varsayımlar!$B:$Q,3,0))</f>
        <v/>
      </c>
      <c r="H43" s="8" t="str">
        <f>IF(B43="","",VLOOKUP(AD43,Varsayımlar!$B:$Q,5,0))</f>
        <v/>
      </c>
      <c r="J43" s="8" t="str">
        <f>IF(B43="","",VLOOKUP(AD43,Varsayımlar!$B:$Q,6,0))</f>
        <v/>
      </c>
      <c r="P43" s="8" t="str">
        <f>IF(B43="","",VLOOKUP(AD43,Varsayımlar!$B:$Q,7,0)*K43)</f>
        <v/>
      </c>
      <c r="Q43" s="8" t="str">
        <f>IF(B43="","",VLOOKUP(AD43,Varsayımlar!$B:$Q,8,0))</f>
        <v/>
      </c>
      <c r="R43" s="8" t="str">
        <f>IF(B43="","",VLOOKUP(AD43,Varsayımlar!$B:$Q,9,0))</f>
        <v/>
      </c>
      <c r="S43" s="8" t="str">
        <f>IF(B43="","",VLOOKUP(AD43,Varsayımlar!$B:$Q,10,0))</f>
        <v/>
      </c>
      <c r="T43" s="8" t="str">
        <f>IF(B43="","",VLOOKUP(AD43,Varsayımlar!$B:$Q,11,0))</f>
        <v/>
      </c>
      <c r="U43" s="8" t="str">
        <f>IF(B43="","",VLOOKUP(AD43,Varsayımlar!$B:$Q,12,0))</f>
        <v/>
      </c>
      <c r="V43" s="8" t="str">
        <f>IF(B43="","",VLOOKUP(AD43,Varsayımlar!$B:$Q,13,0))</f>
        <v/>
      </c>
      <c r="W43" s="8" t="str">
        <f>IF(B43="","",VLOOKUP(AD43,Varsayımlar!$B:$Q,14,0))</f>
        <v/>
      </c>
      <c r="AA43" s="8" t="str">
        <f>IF(B43="","",VLOOKUP(AD43,Varsayımlar!$B:$Q,15,0))</f>
        <v/>
      </c>
      <c r="AB43" s="8" t="str">
        <f>IF(B43="","",VLOOKUP(AD43,Varsayımlar!$B:$Q,16,0))</f>
        <v/>
      </c>
      <c r="AD43" s="8" t="str">
        <f>IF(B43="","",CONCATENATE(B43,E43))</f>
        <v/>
      </c>
    </row>
    <row r="44" spans="1:31" ht="31.5" x14ac:dyDescent="0.25">
      <c r="A44" s="198" t="s">
        <v>120</v>
      </c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55"/>
    </row>
    <row r="45" spans="1:31" ht="63" x14ac:dyDescent="0.25">
      <c r="A45" s="9" t="s">
        <v>0</v>
      </c>
      <c r="B45" s="9" t="s">
        <v>1</v>
      </c>
      <c r="C45" s="10" t="s">
        <v>36</v>
      </c>
      <c r="D45" s="10" t="s">
        <v>177</v>
      </c>
      <c r="E45" s="10" t="s">
        <v>42</v>
      </c>
      <c r="F45" s="9" t="s">
        <v>43</v>
      </c>
      <c r="G45" s="9" t="s">
        <v>13</v>
      </c>
      <c r="H45" s="9" t="s">
        <v>2</v>
      </c>
      <c r="I45" s="9" t="s">
        <v>83</v>
      </c>
      <c r="J45" s="9" t="s">
        <v>3</v>
      </c>
      <c r="K45" s="9" t="s">
        <v>21</v>
      </c>
      <c r="L45" s="9" t="s">
        <v>141</v>
      </c>
      <c r="M45" s="9" t="s">
        <v>20</v>
      </c>
      <c r="N45" s="9" t="s">
        <v>243</v>
      </c>
      <c r="O45" s="9" t="s">
        <v>176</v>
      </c>
      <c r="P45" s="9" t="s">
        <v>16</v>
      </c>
      <c r="Q45" s="9" t="s">
        <v>4</v>
      </c>
      <c r="R45" s="9" t="s">
        <v>5</v>
      </c>
      <c r="S45" s="9" t="s">
        <v>6</v>
      </c>
      <c r="T45" s="9" t="s">
        <v>33</v>
      </c>
      <c r="U45" s="9" t="s">
        <v>7</v>
      </c>
      <c r="V45" s="9" t="s">
        <v>8</v>
      </c>
      <c r="W45" s="9" t="s">
        <v>9</v>
      </c>
      <c r="X45" s="9" t="s">
        <v>10</v>
      </c>
      <c r="Y45" s="9" t="s">
        <v>11</v>
      </c>
      <c r="Z45" s="9" t="s">
        <v>12</v>
      </c>
      <c r="AA45" s="9" t="s">
        <v>14</v>
      </c>
      <c r="AB45" s="9" t="s">
        <v>15</v>
      </c>
      <c r="AC45" s="9" t="s">
        <v>305</v>
      </c>
      <c r="AD45" s="8" t="s">
        <v>50</v>
      </c>
    </row>
    <row r="46" spans="1:31" ht="63" x14ac:dyDescent="0.25">
      <c r="A46" s="9" t="s">
        <v>29</v>
      </c>
      <c r="B46" s="70" t="s">
        <v>90</v>
      </c>
      <c r="C46" s="71">
        <f>IF(B46="","",VLOOKUP(AD46,Varsayımlar!$B:$Q,3,0))</f>
        <v>8698829380698</v>
      </c>
      <c r="D46" s="70" t="s">
        <v>239</v>
      </c>
      <c r="E46" s="70" t="s">
        <v>91</v>
      </c>
      <c r="F46" s="70"/>
      <c r="G46" s="70" t="s">
        <v>574</v>
      </c>
      <c r="H46" s="70" t="str">
        <f>IF(B46="","",VLOOKUP(AD46,Varsayımlar!$B:$Q,5,0))</f>
        <v>MAGNİT MAVİ AMBALAJ 25CM</v>
      </c>
      <c r="I46" s="70">
        <f>IF(B46="","",VLOOKUP(AD46,Varsayımlar!B:T,19,0))</f>
        <v>0</v>
      </c>
      <c r="J46" s="70" t="str">
        <f>IF(B46="","",VLOOKUP(AD46,Varsayımlar!$B:$Q,6,0))</f>
        <v>SADE</v>
      </c>
      <c r="K46" s="70">
        <v>672</v>
      </c>
      <c r="L46" s="70"/>
      <c r="M46" s="70">
        <f>IFERROR(IF(B46="","",K46/VLOOKUP(AD46,Varsayımlar!B:R,17,0)),"")</f>
        <v>8</v>
      </c>
      <c r="N46" s="70"/>
      <c r="O46" s="70">
        <v>7</v>
      </c>
      <c r="P46" s="70">
        <f>IF(B46="","",VLOOKUP(AD46,Varsayımlar!$B:$Q,7,0)*K46)</f>
        <v>20160</v>
      </c>
      <c r="Q46" s="70">
        <f>IF(B46="","",VLOOKUP(AD46,Varsayımlar!$B:$Q,8,0))</f>
        <v>25</v>
      </c>
      <c r="R46" s="70" t="str">
        <f>IF(B46="","",VLOOKUP(AD46,Varsayımlar!$B:$Q,9,0))</f>
        <v>SOFT</v>
      </c>
      <c r="S46" s="70">
        <f>IF(B46="","",VLOOKUP(AD46,Varsayımlar!$B:$Q,10,0))</f>
        <v>4</v>
      </c>
      <c r="T46" s="70">
        <f>IF(B46="","",VLOOKUP(AD46,Varsayımlar!$B:$Q,11,0))</f>
        <v>30</v>
      </c>
      <c r="U46" s="70">
        <f>IF(B46="","",VLOOKUP(AD46,Varsayımlar!$B:$Q,12,0))</f>
        <v>260</v>
      </c>
      <c r="V46" s="70" t="str">
        <f>IF(B46="","",VLOOKUP(AD46,Varsayımlar!$B:$Q,13,0))</f>
        <v>YURTDIŞI</v>
      </c>
      <c r="W46" s="70">
        <f>IF(B46="","",VLOOKUP(AD46,Varsayımlar!$B:$Q,14,0))</f>
        <v>9</v>
      </c>
      <c r="X46" s="73">
        <v>46192</v>
      </c>
      <c r="Y46" s="73">
        <v>46465</v>
      </c>
      <c r="Z46" s="70" t="s">
        <v>577</v>
      </c>
      <c r="AA46" s="70" t="str">
        <f>IF(B46="","",VLOOKUP(AD46,Varsayımlar!$B:$Q,15,0))</f>
        <v>25CM TURUNCU KOLİ-SOL ÜST DİKDÖRTGENE ÜRETİM TARİHİ BASILACAK</v>
      </c>
      <c r="AB46" s="70" t="str">
        <f>IF(B46="","",VLOOKUP(AD46,Varsayımlar!$B:$Q,16,0))</f>
        <v>24-26 CM</v>
      </c>
      <c r="AC46" s="90">
        <f>IF(B46="","",VLOOKUP(Sayfa2!AD68,Varsayımlar!B:S,18,0))</f>
        <v>0</v>
      </c>
      <c r="AD46" s="90" t="str">
        <f>IF(B46="","",CONCATENATE(B46,E46))</f>
        <v>MAGNİTMAGNİT MAVİ AMBALAJ 25 CM 260G</v>
      </c>
      <c r="AE46" s="8" t="s">
        <v>285</v>
      </c>
    </row>
    <row r="47" spans="1:31" ht="63" x14ac:dyDescent="0.25">
      <c r="A47" s="9" t="s">
        <v>122</v>
      </c>
      <c r="B47" s="70" t="s">
        <v>90</v>
      </c>
      <c r="C47" s="71">
        <f>IF(B47="","",VLOOKUP(AD47,Varsayımlar!$B:$Q,3,0))</f>
        <v>8698829380698</v>
      </c>
      <c r="D47" s="70" t="s">
        <v>239</v>
      </c>
      <c r="E47" s="70" t="s">
        <v>91</v>
      </c>
      <c r="F47" s="70"/>
      <c r="G47" s="70" t="s">
        <v>575</v>
      </c>
      <c r="H47" s="70" t="str">
        <f>IF(B47="","",VLOOKUP(AD47,Varsayımlar!$B:$Q,5,0))</f>
        <v>MAGNİT MAVİ AMBALAJ 25CM</v>
      </c>
      <c r="I47" s="70">
        <f>IF(B47="","",VLOOKUP(AD47,Varsayımlar!B:T,19,0))</f>
        <v>0</v>
      </c>
      <c r="J47" s="70" t="str">
        <f>IF(B47="","",VLOOKUP(AD47,Varsayımlar!$B:$Q,6,0))</f>
        <v>SADE</v>
      </c>
      <c r="K47" s="70">
        <v>672</v>
      </c>
      <c r="L47" s="70"/>
      <c r="M47" s="70">
        <f>IFERROR(IF(B47="","",K47/VLOOKUP(AD47,Varsayımlar!B:R,17,0)),"")</f>
        <v>8</v>
      </c>
      <c r="N47" s="70"/>
      <c r="O47" s="70">
        <v>7</v>
      </c>
      <c r="P47" s="70">
        <f>IF(B47="","",VLOOKUP(AD47,Varsayımlar!$B:$Q,7,0)*K47)</f>
        <v>20160</v>
      </c>
      <c r="Q47" s="70">
        <f>IF(B47="","",VLOOKUP(AD47,Varsayımlar!$B:$Q,8,0))</f>
        <v>25</v>
      </c>
      <c r="R47" s="70" t="str">
        <f>IF(B47="","",VLOOKUP(AD47,Varsayımlar!$B:$Q,9,0))</f>
        <v>SOFT</v>
      </c>
      <c r="S47" s="70">
        <f>IF(B47="","",VLOOKUP(AD47,Varsayımlar!$B:$Q,10,0))</f>
        <v>4</v>
      </c>
      <c r="T47" s="70">
        <f>IF(B47="","",VLOOKUP(AD47,Varsayımlar!$B:$Q,11,0))</f>
        <v>30</v>
      </c>
      <c r="U47" s="70">
        <f>IF(B47="","",VLOOKUP(AD47,Varsayımlar!$B:$Q,12,0))</f>
        <v>260</v>
      </c>
      <c r="V47" s="70" t="str">
        <f>IF(B47="","",VLOOKUP(AD47,Varsayımlar!$B:$Q,13,0))</f>
        <v>YURTDIŞI</v>
      </c>
      <c r="W47" s="70">
        <f>IF(B47="","",VLOOKUP(AD47,Varsayımlar!$B:$Q,14,0))</f>
        <v>9</v>
      </c>
      <c r="X47" s="73">
        <v>46192</v>
      </c>
      <c r="Y47" s="73">
        <v>46465</v>
      </c>
      <c r="Z47" s="70" t="s">
        <v>577</v>
      </c>
      <c r="AA47" s="70" t="str">
        <f>IF(B47="","",VLOOKUP(AD47,Varsayımlar!$B:$Q,15,0))</f>
        <v>25CM TURUNCU KOLİ-SOL ÜST DİKDÖRTGENE ÜRETİM TARİHİ BASILACAK</v>
      </c>
      <c r="AB47" s="70" t="str">
        <f>IF(B47="","",VLOOKUP(AD47,Varsayımlar!$B:$Q,16,0))</f>
        <v>24-26 CM</v>
      </c>
      <c r="AC47" s="90">
        <f>IF(B47="","",VLOOKUP(Sayfa2!AD69,Varsayımlar!B:S,18,0))</f>
        <v>0</v>
      </c>
      <c r="AD47" s="90" t="str">
        <f>IF(B47="","",CONCATENATE(B47,E47))</f>
        <v>MAGNİTMAGNİT MAVİ AMBALAJ 25 CM 260G</v>
      </c>
      <c r="AE47" s="8" t="s">
        <v>285</v>
      </c>
    </row>
    <row r="48" spans="1:31" ht="63" x14ac:dyDescent="0.25">
      <c r="A48" s="9" t="s">
        <v>123</v>
      </c>
      <c r="B48" s="70" t="s">
        <v>90</v>
      </c>
      <c r="C48" s="71">
        <f>IF(B48="","",VLOOKUP(AD48,Varsayımlar!$B:$Q,3,0))</f>
        <v>8698829380698</v>
      </c>
      <c r="D48" s="70" t="s">
        <v>239</v>
      </c>
      <c r="E48" s="70" t="s">
        <v>91</v>
      </c>
      <c r="F48" s="70"/>
      <c r="G48" s="70" t="s">
        <v>576</v>
      </c>
      <c r="H48" s="70" t="str">
        <f>IF(B48="","",VLOOKUP(AD48,Varsayımlar!$B:$Q,5,0))</f>
        <v>MAGNİT MAVİ AMBALAJ 25CM</v>
      </c>
      <c r="I48" s="70">
        <f>IF(B48="","",VLOOKUP(AD48,Varsayımlar!B:T,19,0))</f>
        <v>0</v>
      </c>
      <c r="J48" s="70" t="str">
        <f>IF(B48="","",VLOOKUP(AD48,Varsayımlar!$B:$Q,6,0))</f>
        <v>SADE</v>
      </c>
      <c r="K48" s="70">
        <v>672</v>
      </c>
      <c r="L48" s="70"/>
      <c r="M48" s="70">
        <f>IFERROR(IF(B48="","",K48/VLOOKUP(AD48,Varsayımlar!B:R,17,0)),"")</f>
        <v>8</v>
      </c>
      <c r="N48" s="70"/>
      <c r="O48" s="70">
        <v>7</v>
      </c>
      <c r="P48" s="70">
        <f>IF(B48="","",VLOOKUP(AD48,Varsayımlar!$B:$Q,7,0)*K48)</f>
        <v>20160</v>
      </c>
      <c r="Q48" s="70">
        <f>IF(B48="","",VLOOKUP(AD48,Varsayımlar!$B:$Q,8,0))</f>
        <v>25</v>
      </c>
      <c r="R48" s="70" t="str">
        <f>IF(B48="","",VLOOKUP(AD48,Varsayımlar!$B:$Q,9,0))</f>
        <v>SOFT</v>
      </c>
      <c r="S48" s="70">
        <f>IF(B48="","",VLOOKUP(AD48,Varsayımlar!$B:$Q,10,0))</f>
        <v>4</v>
      </c>
      <c r="T48" s="70">
        <f>IF(B48="","",VLOOKUP(AD48,Varsayımlar!$B:$Q,11,0))</f>
        <v>30</v>
      </c>
      <c r="U48" s="70">
        <f>IF(B48="","",VLOOKUP(AD48,Varsayımlar!$B:$Q,12,0))</f>
        <v>260</v>
      </c>
      <c r="V48" s="70" t="str">
        <f>IF(B48="","",VLOOKUP(AD48,Varsayımlar!$B:$Q,13,0))</f>
        <v>YURTDIŞI</v>
      </c>
      <c r="W48" s="70">
        <f>IF(B48="","",VLOOKUP(AD48,Varsayımlar!$B:$Q,14,0))</f>
        <v>9</v>
      </c>
      <c r="X48" s="73">
        <v>46192</v>
      </c>
      <c r="Y48" s="73">
        <v>46465</v>
      </c>
      <c r="Z48" s="70" t="s">
        <v>577</v>
      </c>
      <c r="AA48" s="70" t="str">
        <f>IF(B48="","",VLOOKUP(AD48,Varsayımlar!$B:$Q,15,0))</f>
        <v>25CM TURUNCU KOLİ-SOL ÜST DİKDÖRTGENE ÜRETİM TARİHİ BASILACAK</v>
      </c>
      <c r="AB48" s="70" t="str">
        <f>IF(B48="","",VLOOKUP(AD48,Varsayımlar!$B:$Q,16,0))</f>
        <v>24-26 CM</v>
      </c>
      <c r="AC48" s="90">
        <f>IF(B48="","",VLOOKUP(Sayfa2!AD70,Varsayımlar!B:S,18,0))</f>
        <v>0</v>
      </c>
      <c r="AD48" s="90" t="str">
        <f>IF(B48="","",CONCATENATE(B48,E48))</f>
        <v>MAGNİTMAGNİT MAVİ AMBALAJ 25 CM 260G</v>
      </c>
      <c r="AE48" s="8" t="s">
        <v>285</v>
      </c>
    </row>
    <row r="49" spans="1:31" ht="63" x14ac:dyDescent="0.25">
      <c r="A49" s="9" t="s">
        <v>124</v>
      </c>
      <c r="B49" s="107" t="s">
        <v>90</v>
      </c>
      <c r="C49" s="108">
        <f>IF(B49="","",VLOOKUP(AD49,Varsayımlar!$B:$Q,3,0))</f>
        <v>8698829380698</v>
      </c>
      <c r="D49" s="107" t="s">
        <v>258</v>
      </c>
      <c r="E49" s="107" t="s">
        <v>91</v>
      </c>
      <c r="F49" s="107"/>
      <c r="G49" s="107" t="s">
        <v>578</v>
      </c>
      <c r="H49" s="107" t="str">
        <f>IF(B49="","",VLOOKUP(AD49,Varsayımlar!$B:$Q,5,0))</f>
        <v>MAGNİT MAVİ AMBALAJ 25CM</v>
      </c>
      <c r="I49" s="107">
        <f>IF(B49="","",VLOOKUP(AD49,Varsayımlar!B:T,19,0))</f>
        <v>0</v>
      </c>
      <c r="J49" s="107" t="str">
        <f>IF(B49="","",VLOOKUP(AD49,Varsayımlar!$B:$Q,6,0))</f>
        <v>SADE</v>
      </c>
      <c r="K49" s="107">
        <v>672</v>
      </c>
      <c r="L49" s="107"/>
      <c r="M49" s="107">
        <f>IFERROR(IF(B49="","",K49/VLOOKUP(AD49,Varsayımlar!B:R,17,0)),"")</f>
        <v>8</v>
      </c>
      <c r="N49" s="107"/>
      <c r="O49" s="107">
        <v>7</v>
      </c>
      <c r="P49" s="107">
        <f>IF(B49="","",VLOOKUP(AD49,Varsayımlar!$B:$Q,7,0)*K49)</f>
        <v>20160</v>
      </c>
      <c r="Q49" s="107">
        <f>IF(B49="","",VLOOKUP(AD49,Varsayımlar!$B:$Q,8,0))</f>
        <v>25</v>
      </c>
      <c r="R49" s="107" t="str">
        <f>IF(B49="","",VLOOKUP(AD49,Varsayımlar!$B:$Q,9,0))</f>
        <v>SOFT</v>
      </c>
      <c r="S49" s="107">
        <f>IF(B49="","",VLOOKUP(AD49,Varsayımlar!$B:$Q,10,0))</f>
        <v>4</v>
      </c>
      <c r="T49" s="107">
        <f>IF(B49="","",VLOOKUP(AD49,Varsayımlar!$B:$Q,11,0))</f>
        <v>30</v>
      </c>
      <c r="U49" s="107">
        <f>IF(B49="","",VLOOKUP(AD49,Varsayımlar!$B:$Q,12,0))</f>
        <v>260</v>
      </c>
      <c r="V49" s="107" t="str">
        <f>IF(B49="","",VLOOKUP(AD49,Varsayımlar!$B:$Q,13,0))</f>
        <v>YURTDIŞI</v>
      </c>
      <c r="W49" s="107">
        <f>IF(B49="","",VLOOKUP(AD49,Varsayımlar!$B:$Q,14,0))</f>
        <v>9</v>
      </c>
      <c r="X49" s="110">
        <v>46192</v>
      </c>
      <c r="Y49" s="110">
        <v>46465</v>
      </c>
      <c r="Z49" s="107" t="s">
        <v>581</v>
      </c>
      <c r="AA49" s="107" t="str">
        <f>IF(B49="","",VLOOKUP(AD49,Varsayımlar!$B:$Q,15,0))</f>
        <v>25CM TURUNCU KOLİ-SOL ÜST DİKDÖRTGENE ÜRETİM TARİHİ BASILACAK</v>
      </c>
      <c r="AB49" s="107" t="str">
        <f>IF(B49="","",VLOOKUP(AD49,Varsayımlar!$B:$Q,16,0))</f>
        <v>24-26 CM</v>
      </c>
      <c r="AC49" s="90">
        <f>IF(B49="","",VLOOKUP(Sayfa2!AD71,Varsayımlar!B:S,18,0))</f>
        <v>0</v>
      </c>
      <c r="AD49" s="90" t="str">
        <f>IF(B49="","",CONCATENATE(B49,E49))</f>
        <v>MAGNİTMAGNİT MAVİ AMBALAJ 25 CM 260G</v>
      </c>
      <c r="AE49" s="8" t="s">
        <v>285</v>
      </c>
    </row>
    <row r="50" spans="1:31" ht="63" x14ac:dyDescent="0.25">
      <c r="A50" s="9" t="s">
        <v>125</v>
      </c>
      <c r="B50" s="107" t="s">
        <v>90</v>
      </c>
      <c r="C50" s="108">
        <f>IF(B50="","",VLOOKUP(AD50,Varsayımlar!$B:$Q,3,0))</f>
        <v>8698829380698</v>
      </c>
      <c r="D50" s="107" t="s">
        <v>258</v>
      </c>
      <c r="E50" s="107" t="s">
        <v>91</v>
      </c>
      <c r="F50" s="107"/>
      <c r="G50" s="107" t="s">
        <v>579</v>
      </c>
      <c r="H50" s="107" t="str">
        <f>IF(B50="","",VLOOKUP(AD50,Varsayımlar!$B:$Q,5,0))</f>
        <v>MAGNİT MAVİ AMBALAJ 25CM</v>
      </c>
      <c r="I50" s="107">
        <f>IF(B50="","",VLOOKUP(AD50,Varsayımlar!B:T,19,0))</f>
        <v>0</v>
      </c>
      <c r="J50" s="107" t="str">
        <f>IF(B50="","",VLOOKUP(AD50,Varsayımlar!$B:$Q,6,0))</f>
        <v>SADE</v>
      </c>
      <c r="K50" s="107">
        <v>672</v>
      </c>
      <c r="L50" s="107"/>
      <c r="M50" s="107">
        <f>IFERROR(IF(B50="","",K50/VLOOKUP(AD50,Varsayımlar!B:R,17,0)),"")</f>
        <v>8</v>
      </c>
      <c r="N50" s="107"/>
      <c r="O50" s="107">
        <v>5</v>
      </c>
      <c r="P50" s="107">
        <f>IF(B50="","",VLOOKUP(AD50,Varsayımlar!$B:$Q,7,0)*K50)</f>
        <v>20160</v>
      </c>
      <c r="Q50" s="107">
        <f>IF(B50="","",VLOOKUP(AD50,Varsayımlar!$B:$Q,8,0))</f>
        <v>25</v>
      </c>
      <c r="R50" s="107" t="str">
        <f>IF(B50="","",VLOOKUP(AD50,Varsayımlar!$B:$Q,9,0))</f>
        <v>SOFT</v>
      </c>
      <c r="S50" s="107">
        <f>IF(B50="","",VLOOKUP(AD50,Varsayımlar!$B:$Q,10,0))</f>
        <v>4</v>
      </c>
      <c r="T50" s="107">
        <f>IF(B50="","",VLOOKUP(AD50,Varsayımlar!$B:$Q,11,0))</f>
        <v>30</v>
      </c>
      <c r="U50" s="107">
        <f>IF(B50="","",VLOOKUP(AD50,Varsayımlar!$B:$Q,12,0))</f>
        <v>260</v>
      </c>
      <c r="V50" s="107" t="str">
        <f>IF(B50="","",VLOOKUP(AD50,Varsayımlar!$B:$Q,13,0))</f>
        <v>YURTDIŞI</v>
      </c>
      <c r="W50" s="107">
        <f>IF(B50="","",VLOOKUP(AD50,Varsayımlar!$B:$Q,14,0))</f>
        <v>9</v>
      </c>
      <c r="X50" s="110">
        <v>46192</v>
      </c>
      <c r="Y50" s="110">
        <v>46465</v>
      </c>
      <c r="Z50" s="107" t="s">
        <v>581</v>
      </c>
      <c r="AA50" s="107" t="str">
        <f>IF(B50="","",VLOOKUP(AD50,Varsayımlar!$B:$Q,15,0))</f>
        <v>25CM TURUNCU KOLİ-SOL ÜST DİKDÖRTGENE ÜRETİM TARİHİ BASILACAK</v>
      </c>
      <c r="AB50" s="107" t="str">
        <f>IF(B50="","",VLOOKUP(AD50,Varsayımlar!$B:$Q,16,0))</f>
        <v>24-26 CM</v>
      </c>
      <c r="AC50" s="90">
        <f>IF(B50="","",VLOOKUP(Sayfa2!AD72,Varsayımlar!B:S,18,0))</f>
        <v>0</v>
      </c>
      <c r="AD50" s="90" t="str">
        <f t="shared" ref="AD50:AD107" si="5">IF(B50="","",CONCATENATE(B50,E50))</f>
        <v>MAGNİTMAGNİT MAVİ AMBALAJ 25 CM 260G</v>
      </c>
      <c r="AE50" s="8" t="s">
        <v>662</v>
      </c>
    </row>
    <row r="51" spans="1:31" ht="63" x14ac:dyDescent="0.25">
      <c r="A51" s="9" t="s">
        <v>126</v>
      </c>
      <c r="B51" s="107" t="s">
        <v>90</v>
      </c>
      <c r="C51" s="108">
        <f>IF(B51="","",VLOOKUP(AD51,Varsayımlar!$B:$Q,3,0))</f>
        <v>8698829380698</v>
      </c>
      <c r="D51" s="107" t="s">
        <v>258</v>
      </c>
      <c r="E51" s="107" t="s">
        <v>91</v>
      </c>
      <c r="F51" s="107"/>
      <c r="G51" s="107" t="s">
        <v>580</v>
      </c>
      <c r="H51" s="107" t="str">
        <f>IF(B51="","",VLOOKUP(AD51,Varsayımlar!$B:$Q,5,0))</f>
        <v>MAGNİT MAVİ AMBALAJ 25CM</v>
      </c>
      <c r="I51" s="107">
        <f>IF(B51="","",VLOOKUP(AD51,Varsayımlar!B:T,19,0))</f>
        <v>0</v>
      </c>
      <c r="J51" s="107" t="str">
        <f>IF(B51="","",VLOOKUP(AD51,Varsayımlar!$B:$Q,6,0))</f>
        <v>SADE</v>
      </c>
      <c r="K51" s="107">
        <v>672</v>
      </c>
      <c r="L51" s="107"/>
      <c r="M51" s="107">
        <f>IFERROR(IF(B51="","",K51/VLOOKUP(AD51,Varsayımlar!B:R,17,0)),"")</f>
        <v>8</v>
      </c>
      <c r="N51" s="107"/>
      <c r="O51" s="107">
        <v>7</v>
      </c>
      <c r="P51" s="107">
        <f>IF(B51="","",VLOOKUP(AD51,Varsayımlar!$B:$Q,7,0)*K51)</f>
        <v>20160</v>
      </c>
      <c r="Q51" s="107">
        <f>IF(B51="","",VLOOKUP(AD51,Varsayımlar!$B:$Q,8,0))</f>
        <v>25</v>
      </c>
      <c r="R51" s="107" t="str">
        <f>IF(B51="","",VLOOKUP(AD51,Varsayımlar!$B:$Q,9,0))</f>
        <v>SOFT</v>
      </c>
      <c r="S51" s="107">
        <f>IF(B51="","",VLOOKUP(AD51,Varsayımlar!$B:$Q,10,0))</f>
        <v>4</v>
      </c>
      <c r="T51" s="107">
        <f>IF(B51="","",VLOOKUP(AD51,Varsayımlar!$B:$Q,11,0))</f>
        <v>30</v>
      </c>
      <c r="U51" s="107">
        <f>IF(B51="","",VLOOKUP(AD51,Varsayımlar!$B:$Q,12,0))</f>
        <v>260</v>
      </c>
      <c r="V51" s="107" t="str">
        <f>IF(B51="","",VLOOKUP(AD51,Varsayımlar!$B:$Q,13,0))</f>
        <v>YURTDIŞI</v>
      </c>
      <c r="W51" s="107">
        <f>IF(B51="","",VLOOKUP(AD51,Varsayımlar!$B:$Q,14,0))</f>
        <v>9</v>
      </c>
      <c r="X51" s="110">
        <v>46192</v>
      </c>
      <c r="Y51" s="110">
        <v>46465</v>
      </c>
      <c r="Z51" s="107" t="s">
        <v>581</v>
      </c>
      <c r="AA51" s="107" t="str">
        <f>IF(B51="","",VLOOKUP(AD51,Varsayımlar!$B:$Q,15,0))</f>
        <v>25CM TURUNCU KOLİ-SOL ÜST DİKDÖRTGENE ÜRETİM TARİHİ BASILACAK</v>
      </c>
      <c r="AB51" s="107" t="str">
        <f>IF(B51="","",VLOOKUP(AD51,Varsayımlar!$B:$Q,16,0))</f>
        <v>24-26 CM</v>
      </c>
      <c r="AC51" s="90">
        <f>IF(B51="","",VLOOKUP(Sayfa2!AD73,Varsayımlar!B:S,18,0))</f>
        <v>0</v>
      </c>
      <c r="AD51" s="90" t="str">
        <f t="shared" si="5"/>
        <v>MAGNİTMAGNİT MAVİ AMBALAJ 25 CM 260G</v>
      </c>
    </row>
    <row r="52" spans="1:31" ht="63" x14ac:dyDescent="0.25">
      <c r="A52" s="9" t="s">
        <v>129</v>
      </c>
      <c r="B52" s="77" t="s">
        <v>90</v>
      </c>
      <c r="C52" s="76">
        <f>IF(B52="","",VLOOKUP(AD52,Varsayımlar!$B:$Q,3,0))</f>
        <v>8698829380698</v>
      </c>
      <c r="D52" s="77" t="s">
        <v>261</v>
      </c>
      <c r="E52" s="77" t="s">
        <v>91</v>
      </c>
      <c r="F52" s="77"/>
      <c r="G52" s="77" t="s">
        <v>584</v>
      </c>
      <c r="H52" s="77" t="str">
        <f>IF(B52="","",VLOOKUP(AD52,Varsayımlar!$B:$Q,5,0))</f>
        <v>MAGNİT MAVİ AMBALAJ 25CM</v>
      </c>
      <c r="I52" s="77">
        <f>IF(B52="","",VLOOKUP(AD52,Varsayımlar!B:T,19,0))</f>
        <v>0</v>
      </c>
      <c r="J52" s="77" t="str">
        <f>IF(B52="","",VLOOKUP(AD52,Varsayımlar!$B:$Q,6,0))</f>
        <v>SADE</v>
      </c>
      <c r="K52" s="77">
        <v>672</v>
      </c>
      <c r="L52" s="77"/>
      <c r="M52" s="77">
        <f>IFERROR(IF(B52="","",K52/VLOOKUP(AD52,Varsayımlar!B:R,17,0)),"")</f>
        <v>8</v>
      </c>
      <c r="N52" s="77"/>
      <c r="O52" s="77">
        <v>7</v>
      </c>
      <c r="P52" s="77">
        <f>IF(B52="","",VLOOKUP(AD52,Varsayımlar!$B:$Q,7,0)*K52)</f>
        <v>20160</v>
      </c>
      <c r="Q52" s="77">
        <f>IF(B52="","",VLOOKUP(AD52,Varsayımlar!$B:$Q,8,0))</f>
        <v>25</v>
      </c>
      <c r="R52" s="77" t="str">
        <f>IF(B52="","",VLOOKUP(AD52,Varsayımlar!$B:$Q,9,0))</f>
        <v>SOFT</v>
      </c>
      <c r="S52" s="77">
        <f>IF(B52="","",VLOOKUP(AD52,Varsayımlar!$B:$Q,10,0))</f>
        <v>4</v>
      </c>
      <c r="T52" s="77">
        <f>IF(B52="","",VLOOKUP(AD52,Varsayımlar!$B:$Q,11,0))</f>
        <v>30</v>
      </c>
      <c r="U52" s="77">
        <f>IF(B52="","",VLOOKUP(AD52,Varsayımlar!$B:$Q,12,0))</f>
        <v>260</v>
      </c>
      <c r="V52" s="77" t="str">
        <f>IF(B52="","",VLOOKUP(AD52,Varsayımlar!$B:$Q,13,0))</f>
        <v>YURTDIŞI</v>
      </c>
      <c r="W52" s="77">
        <f>IF(B52="","",VLOOKUP(AD52,Varsayımlar!$B:$Q,14,0))</f>
        <v>9</v>
      </c>
      <c r="X52" s="78">
        <v>46195</v>
      </c>
      <c r="Y52" s="78">
        <v>46468</v>
      </c>
      <c r="Z52" s="77" t="s">
        <v>585</v>
      </c>
      <c r="AA52" s="77" t="str">
        <f>IF(B52="","",VLOOKUP(AD52,Varsayımlar!$B:$Q,15,0))</f>
        <v>25CM TURUNCU KOLİ-SOL ÜST DİKDÖRTGENE ÜRETİM TARİHİ BASILACAK</v>
      </c>
      <c r="AB52" s="77" t="str">
        <f>IF(B52="","",VLOOKUP(AD52,Varsayımlar!$B:$Q,16,0))</f>
        <v>24-26 CM</v>
      </c>
      <c r="AC52" s="90">
        <f>IF(B52="","",VLOOKUP(Sayfa2!AD78,Varsayımlar!B:S,18,0))</f>
        <v>0</v>
      </c>
      <c r="AD52" s="90" t="str">
        <f>IF(B52="","",CONCATENATE(B52,E52))</f>
        <v>MAGNİTMAGNİT MAVİ AMBALAJ 25 CM 260G</v>
      </c>
    </row>
    <row r="53" spans="1:31" ht="63" x14ac:dyDescent="0.25">
      <c r="A53" s="9" t="s">
        <v>130</v>
      </c>
      <c r="B53" s="82" t="s">
        <v>90</v>
      </c>
      <c r="C53" s="83">
        <f>IF(B53="","",VLOOKUP(AD53,Varsayımlar!$B:$Q,3,0))</f>
        <v>8698829380698</v>
      </c>
      <c r="D53" s="82" t="s">
        <v>262</v>
      </c>
      <c r="E53" s="82" t="s">
        <v>91</v>
      </c>
      <c r="F53" s="82"/>
      <c r="G53" s="82" t="s">
        <v>586</v>
      </c>
      <c r="H53" s="82" t="str">
        <f>IF(B53="","",VLOOKUP(AD53,Varsayımlar!$B:$Q,5,0))</f>
        <v>MAGNİT MAVİ AMBALAJ 25CM</v>
      </c>
      <c r="I53" s="82">
        <f>IF(B53="","",VLOOKUP(AD53,Varsayımlar!B:T,19,0))</f>
        <v>0</v>
      </c>
      <c r="J53" s="82" t="str">
        <f>IF(B53="","",VLOOKUP(AD53,Varsayımlar!$B:$Q,6,0))</f>
        <v>SADE</v>
      </c>
      <c r="K53" s="82">
        <v>672</v>
      </c>
      <c r="L53" s="82"/>
      <c r="M53" s="82">
        <f>IFERROR(IF(B53="","",K53/VLOOKUP(AD53,Varsayımlar!B:R,17,0)),"")</f>
        <v>8</v>
      </c>
      <c r="N53" s="82"/>
      <c r="O53" s="82">
        <v>7</v>
      </c>
      <c r="P53" s="82">
        <f>IF(B53="","",VLOOKUP(AD53,Varsayımlar!$B:$Q,7,0)*K53)</f>
        <v>20160</v>
      </c>
      <c r="Q53" s="82">
        <f>IF(B53="","",VLOOKUP(AD53,Varsayımlar!$B:$Q,8,0))</f>
        <v>25</v>
      </c>
      <c r="R53" s="82" t="str">
        <f>IF(B53="","",VLOOKUP(AD53,Varsayımlar!$B:$Q,9,0))</f>
        <v>SOFT</v>
      </c>
      <c r="S53" s="82">
        <f>IF(B53="","",VLOOKUP(AD53,Varsayımlar!$B:$Q,10,0))</f>
        <v>4</v>
      </c>
      <c r="T53" s="82">
        <f>IF(B53="","",VLOOKUP(AD53,Varsayımlar!$B:$Q,11,0))</f>
        <v>30</v>
      </c>
      <c r="U53" s="82">
        <f>IF(B53="","",VLOOKUP(AD53,Varsayımlar!$B:$Q,12,0))</f>
        <v>260</v>
      </c>
      <c r="V53" s="82" t="str">
        <f>IF(B53="","",VLOOKUP(AD53,Varsayımlar!$B:$Q,13,0))</f>
        <v>YURTDIŞI</v>
      </c>
      <c r="W53" s="82">
        <f>IF(B53="","",VLOOKUP(AD53,Varsayımlar!$B:$Q,14,0))</f>
        <v>9</v>
      </c>
      <c r="X53" s="84">
        <v>46195</v>
      </c>
      <c r="Y53" s="84">
        <v>46468</v>
      </c>
      <c r="Z53" s="82" t="s">
        <v>589</v>
      </c>
      <c r="AA53" s="82" t="str">
        <f>IF(B53="","",VLOOKUP(AD53,Varsayımlar!$B:$Q,15,0))</f>
        <v>25CM TURUNCU KOLİ-SOL ÜST DİKDÖRTGENE ÜRETİM TARİHİ BASILACAK</v>
      </c>
      <c r="AB53" s="82" t="str">
        <f>IF(B53="","",VLOOKUP(AD53,Varsayımlar!$B:$Q,16,0))</f>
        <v>24-26 CM</v>
      </c>
      <c r="AC53" s="90">
        <f>IF(B53="","",VLOOKUP(Sayfa2!AD79,Varsayımlar!B:S,18,0))</f>
        <v>0</v>
      </c>
      <c r="AD53" s="90" t="str">
        <f t="shared" si="5"/>
        <v>MAGNİTMAGNİT MAVİ AMBALAJ 25 CM 260G</v>
      </c>
    </row>
    <row r="54" spans="1:31" ht="49.5" customHeight="1" x14ac:dyDescent="0.25">
      <c r="A54" s="9" t="s">
        <v>125</v>
      </c>
      <c r="B54" s="82" t="s">
        <v>90</v>
      </c>
      <c r="C54" s="83">
        <f>IF(B54="","",VLOOKUP(AD54,Varsayımlar!$B:$Q,3,0))</f>
        <v>8698829380698</v>
      </c>
      <c r="D54" s="82" t="s">
        <v>262</v>
      </c>
      <c r="E54" s="82" t="s">
        <v>91</v>
      </c>
      <c r="F54" s="82"/>
      <c r="G54" s="82" t="s">
        <v>587</v>
      </c>
      <c r="H54" s="82" t="str">
        <f>IF(B54="","",VLOOKUP(AD54,Varsayımlar!$B:$Q,5,0))</f>
        <v>MAGNİT MAVİ AMBALAJ 25CM</v>
      </c>
      <c r="I54" s="82">
        <f>IF(B54="","",VLOOKUP(AD54,Varsayımlar!B:T,19,0))</f>
        <v>0</v>
      </c>
      <c r="J54" s="82" t="str">
        <f>IF(B54="","",VLOOKUP(AD54,Varsayımlar!$B:$Q,6,0))</f>
        <v>SADE</v>
      </c>
      <c r="K54" s="82">
        <v>672</v>
      </c>
      <c r="L54" s="82"/>
      <c r="M54" s="82">
        <f>IFERROR(IF(B54="","",K54/VLOOKUP(AD54,Varsayımlar!B:R,17,0)),"")</f>
        <v>8</v>
      </c>
      <c r="N54" s="82"/>
      <c r="O54" s="82">
        <v>10</v>
      </c>
      <c r="P54" s="82">
        <f>IF(B54="","",VLOOKUP(AD54,Varsayımlar!$B:$Q,7,0)*K54)</f>
        <v>20160</v>
      </c>
      <c r="Q54" s="82">
        <f>IF(B54="","",VLOOKUP(AD54,Varsayımlar!$B:$Q,8,0))</f>
        <v>25</v>
      </c>
      <c r="R54" s="82" t="str">
        <f>IF(B54="","",VLOOKUP(AD54,Varsayımlar!$B:$Q,9,0))</f>
        <v>SOFT</v>
      </c>
      <c r="S54" s="82">
        <f>IF(B54="","",VLOOKUP(AD54,Varsayımlar!$B:$Q,10,0))</f>
        <v>4</v>
      </c>
      <c r="T54" s="82">
        <f>IF(B54="","",VLOOKUP(AD54,Varsayımlar!$B:$Q,11,0))</f>
        <v>30</v>
      </c>
      <c r="U54" s="82">
        <f>IF(B54="","",VLOOKUP(AD54,Varsayımlar!$B:$Q,12,0))</f>
        <v>260</v>
      </c>
      <c r="V54" s="82" t="str">
        <f>IF(B54="","",VLOOKUP(AD54,Varsayımlar!$B:$Q,13,0))</f>
        <v>YURTDIŞI</v>
      </c>
      <c r="W54" s="82">
        <f>IF(B54="","",VLOOKUP(AD54,Varsayımlar!$B:$Q,14,0))</f>
        <v>9</v>
      </c>
      <c r="X54" s="84">
        <v>46195</v>
      </c>
      <c r="Y54" s="84">
        <v>46468</v>
      </c>
      <c r="Z54" s="82" t="s">
        <v>589</v>
      </c>
      <c r="AA54" s="82" t="str">
        <f>IF(B54="","",VLOOKUP(AD54,Varsayımlar!$B:$Q,15,0))</f>
        <v>25CM TURUNCU KOLİ-SOL ÜST DİKDÖRTGENE ÜRETİM TARİHİ BASILACAK</v>
      </c>
      <c r="AB54" s="82" t="str">
        <f>IF(B54="","",VLOOKUP(AD54,Varsayımlar!$B:$Q,16,0))</f>
        <v>24-26 CM</v>
      </c>
      <c r="AC54" s="90">
        <f>IF(B54="","",VLOOKUP(Sayfa2!AD80,Varsayımlar!B:S,18,0))</f>
        <v>0</v>
      </c>
      <c r="AD54" s="90" t="str">
        <f>IF(B54="","",CONCATENATE(B54,E54))</f>
        <v>MAGNİTMAGNİT MAVİ AMBALAJ 25 CM 260G</v>
      </c>
    </row>
    <row r="55" spans="1:31" ht="49.5" customHeight="1" x14ac:dyDescent="0.25">
      <c r="A55" s="9" t="s">
        <v>126</v>
      </c>
      <c r="B55" s="82" t="s">
        <v>90</v>
      </c>
      <c r="C55" s="83">
        <f>IF(B55="","",VLOOKUP(AD55,Varsayımlar!$B:$Q,3,0))</f>
        <v>8698829380698</v>
      </c>
      <c r="D55" s="82" t="s">
        <v>262</v>
      </c>
      <c r="E55" s="82" t="s">
        <v>91</v>
      </c>
      <c r="F55" s="82"/>
      <c r="G55" s="82" t="s">
        <v>588</v>
      </c>
      <c r="H55" s="82" t="str">
        <f>IF(B55="","",VLOOKUP(AD55,Varsayımlar!$B:$Q,5,0))</f>
        <v>MAGNİT MAVİ AMBALAJ 25CM</v>
      </c>
      <c r="I55" s="82">
        <f>IF(B55="","",VLOOKUP(AD55,Varsayımlar!B:T,19,0))</f>
        <v>0</v>
      </c>
      <c r="J55" s="82" t="str">
        <f>IF(B55="","",VLOOKUP(AD55,Varsayımlar!$B:$Q,6,0))</f>
        <v>SADE</v>
      </c>
      <c r="K55" s="82">
        <v>672</v>
      </c>
      <c r="L55" s="82"/>
      <c r="M55" s="82">
        <f>IFERROR(IF(B55="","",K55/VLOOKUP(AD55,Varsayımlar!B:R,17,0)),"")</f>
        <v>8</v>
      </c>
      <c r="N55" s="82"/>
      <c r="O55" s="82">
        <v>10</v>
      </c>
      <c r="P55" s="82">
        <f>IF(B55="","",VLOOKUP(AD55,Varsayımlar!$B:$Q,7,0)*K55)</f>
        <v>20160</v>
      </c>
      <c r="Q55" s="82">
        <f>IF(B55="","",VLOOKUP(AD55,Varsayımlar!$B:$Q,8,0))</f>
        <v>25</v>
      </c>
      <c r="R55" s="82" t="str">
        <f>IF(B55="","",VLOOKUP(AD55,Varsayımlar!$B:$Q,9,0))</f>
        <v>SOFT</v>
      </c>
      <c r="S55" s="82">
        <f>IF(B55="","",VLOOKUP(AD55,Varsayımlar!$B:$Q,10,0))</f>
        <v>4</v>
      </c>
      <c r="T55" s="82">
        <f>IF(B55="","",VLOOKUP(AD55,Varsayımlar!$B:$Q,11,0))</f>
        <v>30</v>
      </c>
      <c r="U55" s="82">
        <f>IF(B55="","",VLOOKUP(AD55,Varsayımlar!$B:$Q,12,0))</f>
        <v>260</v>
      </c>
      <c r="V55" s="82" t="str">
        <f>IF(B55="","",VLOOKUP(AD55,Varsayımlar!$B:$Q,13,0))</f>
        <v>YURTDIŞI</v>
      </c>
      <c r="W55" s="82">
        <f>IF(B55="","",VLOOKUP(AD55,Varsayımlar!$B:$Q,14,0))</f>
        <v>9</v>
      </c>
      <c r="X55" s="84">
        <v>46195</v>
      </c>
      <c r="Y55" s="84">
        <v>46468</v>
      </c>
      <c r="Z55" s="82" t="s">
        <v>589</v>
      </c>
      <c r="AA55" s="82" t="str">
        <f>IF(B55="","",VLOOKUP(AD55,Varsayımlar!$B:$Q,15,0))</f>
        <v>25CM TURUNCU KOLİ-SOL ÜST DİKDÖRTGENE ÜRETİM TARİHİ BASILACAK</v>
      </c>
      <c r="AB55" s="82" t="str">
        <f>IF(B55="","",VLOOKUP(AD55,Varsayımlar!$B:$Q,16,0))</f>
        <v>24-26 CM</v>
      </c>
      <c r="AC55" s="90">
        <f>IF(B55="","",VLOOKUP(Sayfa2!AD81,Varsayımlar!B:S,18,0))</f>
        <v>0</v>
      </c>
      <c r="AD55" s="90" t="str">
        <f>IF(B55="","",CONCATENATE(B55,E55))</f>
        <v>MAGNİTMAGNİT MAVİ AMBALAJ 25 CM 260G</v>
      </c>
    </row>
    <row r="56" spans="1:31" ht="63" x14ac:dyDescent="0.25">
      <c r="A56" s="9" t="s">
        <v>133</v>
      </c>
      <c r="B56" s="88" t="s">
        <v>79</v>
      </c>
      <c r="C56" s="89">
        <f>IF(B56="","",VLOOKUP(AD56,Varsayımlar!$B:$Q,3,0))</f>
        <v>8698829380698</v>
      </c>
      <c r="D56" s="89"/>
      <c r="E56" s="85" t="s">
        <v>254</v>
      </c>
      <c r="F56" s="9" t="s">
        <v>532</v>
      </c>
      <c r="G56" s="9" t="s">
        <v>532</v>
      </c>
      <c r="H56" s="90" t="str">
        <f>IF(B56="","",VLOOKUP(AD56,Varsayımlar!$B:$Q,5,0))</f>
        <v>Manetka 20cm</v>
      </c>
      <c r="I56" s="90">
        <f>IF(B56="","",VLOOKUP(AD56,Varsayımlar!B:T,19,0))</f>
        <v>0</v>
      </c>
      <c r="J56" s="90" t="str">
        <f>IF(B56="","",VLOOKUP(AD56,Varsayımlar!$B:$Q,6,0))</f>
        <v>SADE</v>
      </c>
      <c r="K56" s="9">
        <v>7200</v>
      </c>
      <c r="L56" s="9"/>
      <c r="M56" s="9">
        <f>IFERROR(IF(B56="","",K56/VLOOKUP(AD56,Varsayımlar!B:R,17,0)),"")</f>
        <v>32</v>
      </c>
      <c r="N56" s="9"/>
      <c r="O56" s="9">
        <v>32</v>
      </c>
      <c r="P56" s="90">
        <f>IF(B56="","",VLOOKUP(AD56,Varsayımlar!$B:$Q,7,0)*K56)</f>
        <v>100800</v>
      </c>
      <c r="Q56" s="90">
        <f>IF(B56="","",VLOOKUP(AD56,Varsayımlar!$B:$Q,8,0))</f>
        <v>20</v>
      </c>
      <c r="R56" s="90" t="str">
        <f>IF(B56="","",VLOOKUP(AD56,Varsayımlar!$B:$Q,9,0))</f>
        <v>Irak Soft</v>
      </c>
      <c r="S56" s="90">
        <f>IF(B56="","",VLOOKUP(AD56,Varsayımlar!$B:$Q,10,0))</f>
        <v>4</v>
      </c>
      <c r="T56" s="90">
        <f>IF(B56="","",VLOOKUP(AD56,Varsayımlar!$B:$Q,11,0))</f>
        <v>14</v>
      </c>
      <c r="U56" s="90">
        <f>IF(B56="","",VLOOKUP(AD56,Varsayımlar!$B:$Q,12,0))</f>
        <v>166</v>
      </c>
      <c r="V56" s="90" t="str">
        <f>IF(B56="","",VLOOKUP(AD56,Varsayımlar!$B:$Q,13,0))</f>
        <v>YURTDIŞI</v>
      </c>
      <c r="W56" s="90">
        <f>IF(B56="","",VLOOKUP(AD56,Varsayımlar!$B:$Q,14,0))</f>
        <v>6</v>
      </c>
      <c r="X56" s="86">
        <v>46196</v>
      </c>
      <c r="Y56" s="86">
        <v>46379</v>
      </c>
      <c r="Z56" s="9">
        <v>26062320</v>
      </c>
      <c r="AA56" s="90" t="str">
        <f>IF(B56="","",VLOOKUP(AD56,Varsayımlar!$B:$Q,15,0))</f>
        <v>Kare Koli-Üretim Tarihli Etiket</v>
      </c>
      <c r="AB56" s="90" t="str">
        <f>IF(B56="","",VLOOKUP(AD56,Varsayımlar!$B:$Q,16,0))</f>
        <v>19-21 cm</v>
      </c>
      <c r="AC56" s="90">
        <f>IF(B56="","",VLOOKUP(Sayfa2!AD60,Varsayımlar!B:S,18,0))</f>
        <v>0</v>
      </c>
      <c r="AD56" s="90" t="str">
        <f t="shared" si="5"/>
        <v>LLC KOTORManetka 20cm 4 pcs 166g</v>
      </c>
    </row>
    <row r="57" spans="1:31" ht="36" customHeight="1" x14ac:dyDescent="0.25">
      <c r="A57" s="9" t="s">
        <v>134</v>
      </c>
      <c r="B57" s="82" t="s">
        <v>17</v>
      </c>
      <c r="C57" s="83">
        <f>IF(B57="","",VLOOKUP(AD57,Varsayımlar!$B:$Q,3,0))</f>
        <v>8698829380698</v>
      </c>
      <c r="D57" s="83" t="s">
        <v>522</v>
      </c>
      <c r="E57" s="104" t="s">
        <v>37</v>
      </c>
      <c r="F57" s="82" t="s">
        <v>523</v>
      </c>
      <c r="G57" s="82" t="s">
        <v>524</v>
      </c>
      <c r="H57" s="82" t="str">
        <f>IF(B57="","",VLOOKUP(AD57,Varsayımlar!$B:$Q,5,0))</f>
        <v>TORTİLLAS 25 CM 4 PCS 260G</v>
      </c>
      <c r="I57" s="82">
        <f>IF(B57="","",VLOOKUP(AD57,Varsayımlar!B:T,19,0))</f>
        <v>0</v>
      </c>
      <c r="J57" s="82" t="str">
        <f>IF(B57="","",VLOOKUP(AD57,Varsayımlar!$B:$Q,6,0))</f>
        <v>SADE</v>
      </c>
      <c r="K57" s="82">
        <v>420</v>
      </c>
      <c r="L57" s="82"/>
      <c r="M57" s="82">
        <f>K57/84</f>
        <v>5</v>
      </c>
      <c r="N57" s="82"/>
      <c r="O57" s="82">
        <v>4</v>
      </c>
      <c r="P57" s="82">
        <f>IF(B57="","",VLOOKUP(AD57,Varsayımlar!$B:$Q,7,0)*K57)</f>
        <v>12600</v>
      </c>
      <c r="Q57" s="82">
        <f>IF(B57="","",VLOOKUP(AD57,Varsayımlar!$B:$Q,8,0))</f>
        <v>25</v>
      </c>
      <c r="R57" s="82" t="str">
        <f>IF(B57="","",VLOOKUP(AD57,Varsayımlar!$B:$Q,9,0))</f>
        <v>SOFT</v>
      </c>
      <c r="S57" s="82">
        <f>IF(B57="","",VLOOKUP(AD57,Varsayımlar!$B:$Q,10,0))</f>
        <v>4</v>
      </c>
      <c r="T57" s="82">
        <f>IF(B57="","",VLOOKUP(AD57,Varsayımlar!$B:$Q,11,0))</f>
        <v>30</v>
      </c>
      <c r="U57" s="82">
        <f>IF(B57="","",VLOOKUP(AD57,Varsayımlar!$B:$Q,12,0))</f>
        <v>260</v>
      </c>
      <c r="V57" s="82" t="str">
        <f>IF(B57="","",VLOOKUP(AD57,Varsayımlar!$B:$Q,13,0))</f>
        <v>YURTDIŞI</v>
      </c>
      <c r="W57" s="82">
        <f>IF(B57="","",VLOOKUP(AD57,Varsayımlar!$B:$Q,14,0))</f>
        <v>6</v>
      </c>
      <c r="X57" s="84">
        <v>46200</v>
      </c>
      <c r="Y57" s="84">
        <v>46383</v>
      </c>
      <c r="Z57" s="82">
        <v>26062725</v>
      </c>
      <c r="AA57" s="82" t="str">
        <f>IF(B57="","",VLOOKUP(AD57,Varsayımlar!$B:$Q,15,0))</f>
        <v>TRİTON -SKT ATILACAK</v>
      </c>
      <c r="AB57" s="82" t="str">
        <f>IF(B57="","",VLOOKUP(AD57,Varsayımlar!$B:$Q,16,0))</f>
        <v>24-26 CM</v>
      </c>
      <c r="AC57" s="64"/>
      <c r="AD57" s="61" t="str">
        <f>IF(B57="","",CONCATENATE(B57,E57))</f>
        <v>LLC TRİTONMUTLUKAL WHEAT TORTILLA</v>
      </c>
    </row>
    <row r="58" spans="1:31" ht="36" customHeight="1" x14ac:dyDescent="0.25">
      <c r="A58" s="9" t="s">
        <v>135</v>
      </c>
      <c r="B58" s="82" t="s">
        <v>17</v>
      </c>
      <c r="C58" s="83">
        <f>IF(B58="","",VLOOKUP(AD58,Varsayımlar!$B:$Q,3,0))</f>
        <v>8698829380698</v>
      </c>
      <c r="D58" s="83" t="s">
        <v>522</v>
      </c>
      <c r="E58" s="104" t="s">
        <v>37</v>
      </c>
      <c r="F58" s="82" t="s">
        <v>523</v>
      </c>
      <c r="G58" s="82" t="s">
        <v>525</v>
      </c>
      <c r="H58" s="82" t="str">
        <f>IF(B58="","",VLOOKUP(AD58,Varsayımlar!$B:$Q,5,0))</f>
        <v>TORTİLLAS 25 CM 4 PCS 260G</v>
      </c>
      <c r="I58" s="82">
        <f>IF(B58="","",VLOOKUP(AD58,Varsayımlar!B:T,19,0))</f>
        <v>0</v>
      </c>
      <c r="J58" s="82" t="str">
        <f>IF(B58="","",VLOOKUP(AD58,Varsayımlar!$B:$Q,6,0))</f>
        <v>SADE</v>
      </c>
      <c r="K58" s="82">
        <v>2016</v>
      </c>
      <c r="L58" s="82"/>
      <c r="M58" s="82">
        <f>K58/84</f>
        <v>24</v>
      </c>
      <c r="N58" s="82"/>
      <c r="O58" s="82">
        <v>21</v>
      </c>
      <c r="P58" s="82">
        <f>IF(B58="","",VLOOKUP(AD58,Varsayımlar!$B:$Q,7,0)*K58)</f>
        <v>60480</v>
      </c>
      <c r="Q58" s="82">
        <f>IF(B58="","",VLOOKUP(AD58,Varsayımlar!$B:$Q,8,0))</f>
        <v>25</v>
      </c>
      <c r="R58" s="82" t="str">
        <f>IF(B58="","",VLOOKUP(AD58,Varsayımlar!$B:$Q,9,0))</f>
        <v>SOFT</v>
      </c>
      <c r="S58" s="82">
        <f>IF(B58="","",VLOOKUP(AD58,Varsayımlar!$B:$Q,10,0))</f>
        <v>4</v>
      </c>
      <c r="T58" s="82">
        <f>IF(B58="","",VLOOKUP(AD58,Varsayımlar!$B:$Q,11,0))</f>
        <v>30</v>
      </c>
      <c r="U58" s="82">
        <f>IF(B58="","",VLOOKUP(AD58,Varsayımlar!$B:$Q,12,0))</f>
        <v>260</v>
      </c>
      <c r="V58" s="82" t="str">
        <f>IF(B58="","",VLOOKUP(AD58,Varsayımlar!$B:$Q,13,0))</f>
        <v>YURTDIŞI</v>
      </c>
      <c r="W58" s="82">
        <f>IF(B58="","",VLOOKUP(AD58,Varsayımlar!$B:$Q,14,0))</f>
        <v>6</v>
      </c>
      <c r="X58" s="84">
        <v>46200</v>
      </c>
      <c r="Y58" s="84">
        <v>46383</v>
      </c>
      <c r="Z58" s="82">
        <v>26062725</v>
      </c>
      <c r="AA58" s="82" t="str">
        <f>IF(B58="","",VLOOKUP(AD58,Varsayımlar!$B:$Q,15,0))</f>
        <v>TRİTON -SKT ATILACAK</v>
      </c>
      <c r="AB58" s="82" t="str">
        <f>IF(B58="","",VLOOKUP(AD58,Varsayımlar!$B:$Q,16,0))</f>
        <v>24-26 CM</v>
      </c>
      <c r="AC58" s="64"/>
      <c r="AD58" s="61" t="str">
        <f>IF(B58="","",CONCATENATE(B58,E58))</f>
        <v>LLC TRİTONMUTLUKAL WHEAT TORTILLA</v>
      </c>
    </row>
    <row r="59" spans="1:31" ht="78.75" x14ac:dyDescent="0.25">
      <c r="A59" s="9" t="s">
        <v>136</v>
      </c>
      <c r="B59" s="142" t="s">
        <v>628</v>
      </c>
      <c r="C59" s="143">
        <f>IF(B59="","",VLOOKUP(AD59,Varsayımlar!$B:$Q,3,0))</f>
        <v>8698829380698</v>
      </c>
      <c r="D59" s="143"/>
      <c r="E59" s="91" t="s">
        <v>629</v>
      </c>
      <c r="F59" s="87" t="s">
        <v>532</v>
      </c>
      <c r="G59" s="87" t="s">
        <v>532</v>
      </c>
      <c r="H59" s="144" t="str">
        <f>IF(B59="","",VLOOKUP(AD59,Varsayımlar!$B:$Q,5,0))</f>
        <v>Oqqa 25cm 650g (Etiketli)</v>
      </c>
      <c r="I59" s="144" t="str">
        <f>IF(B59="","",VLOOKUP(AD59,Varsayımlar!B:T,19,0))</f>
        <v>Folik Asit Bilgisi Etiketli-Besin Değerleri</v>
      </c>
      <c r="J59" s="144" t="str">
        <f>IF(B59="","",VLOOKUP(AD59,Varsayımlar!$B:$Q,6,0))</f>
        <v>SADE (Folik Asitli Un)</v>
      </c>
      <c r="K59" s="87">
        <v>1000</v>
      </c>
      <c r="L59" s="87"/>
      <c r="M59" s="87" t="str">
        <f>IFERROR(IF(B59="","",K59/VLOOKUP(AD59,Varsayımlar!B:R,17,0)),"")</f>
        <v/>
      </c>
      <c r="N59" s="87"/>
      <c r="O59" s="87">
        <v>10</v>
      </c>
      <c r="P59" s="144">
        <f>IF(B59="","",VLOOKUP(AD59,Varsayımlar!$B:$Q,7,0)*K59)</f>
        <v>12000</v>
      </c>
      <c r="Q59" s="144">
        <f>IF(B59="","",VLOOKUP(AD59,Varsayımlar!$B:$Q,8,0))</f>
        <v>25</v>
      </c>
      <c r="R59" s="144" t="str">
        <f>IF(B59="","",VLOOKUP(AD59,Varsayımlar!$B:$Q,9,0))</f>
        <v>Irak Soft</v>
      </c>
      <c r="S59" s="144">
        <f>IF(B59="","",VLOOKUP(AD59,Varsayımlar!$B:$Q,10,0))</f>
        <v>10</v>
      </c>
      <c r="T59" s="144">
        <f>IF(B59="","",VLOOKUP(AD59,Varsayımlar!$B:$Q,11,0))</f>
        <v>12</v>
      </c>
      <c r="U59" s="144">
        <f>IF(B59="","",VLOOKUP(AD59,Varsayımlar!$B:$Q,12,0))</f>
        <v>650</v>
      </c>
      <c r="V59" s="144" t="str">
        <f>IF(B59="","",VLOOKUP(AD59,Varsayımlar!$B:$Q,13,0))</f>
        <v>Yurtdışı</v>
      </c>
      <c r="W59" s="144">
        <f>IF(B59="","",VLOOKUP(AD59,Varsayımlar!$B:$Q,14,0))</f>
        <v>12</v>
      </c>
      <c r="X59" s="145">
        <v>46202</v>
      </c>
      <c r="Y59" s="145">
        <v>46567</v>
      </c>
      <c r="Z59" s="87">
        <v>26062925</v>
      </c>
      <c r="AA59" s="144" t="str">
        <f>IF(B59="","",VLOOKUP(AD59,Varsayımlar!$B:$Q,15,0))</f>
        <v>Kırmızı Koli-Etiketli</v>
      </c>
      <c r="AB59" s="144" t="str">
        <f>IF(B59="","",VLOOKUP(AD59,Varsayımlar!$B:$Q,16,0))</f>
        <v>24-26cm</v>
      </c>
      <c r="AC59" s="90">
        <f>IF(B59="","",VLOOKUP(Sayfa2!AD61,Varsayımlar!B:S,18,0))</f>
        <v>0</v>
      </c>
      <c r="AD59" s="90" t="str">
        <f t="shared" ref="AD59:AD65" si="6">IF(B59="","",CONCATENATE(B59,E59))</f>
        <v>Oqqa NaturalOqqa 25cm 10 lu 650g</v>
      </c>
    </row>
    <row r="60" spans="1:31" ht="63" x14ac:dyDescent="0.25">
      <c r="A60" s="9" t="s">
        <v>137</v>
      </c>
      <c r="B60" s="64" t="s">
        <v>167</v>
      </c>
      <c r="C60" s="65">
        <f>IF(B60="","",VLOOKUP(AD60,Varsayımlar!$B:$Q,3,0))</f>
        <v>8698829380698</v>
      </c>
      <c r="D60" s="65"/>
      <c r="E60" s="69" t="s">
        <v>168</v>
      </c>
      <c r="F60" s="64" t="s">
        <v>532</v>
      </c>
      <c r="G60" s="64" t="s">
        <v>532</v>
      </c>
      <c r="H60" s="64" t="str">
        <f>IF(B60="","",VLOOKUP(AD60,Varsayımlar!$B:$Q,5,0))</f>
        <v>Nimet 25 cm</v>
      </c>
      <c r="I60" s="64">
        <f>IF(B60="","",VLOOKUP(AD60,Varsayımlar!B:T,19,0))</f>
        <v>0</v>
      </c>
      <c r="J60" s="64" t="str">
        <f>IF(B60="","",VLOOKUP(AD60,Varsayımlar!$B:$Q,6,0))</f>
        <v>SADE</v>
      </c>
      <c r="K60" s="64">
        <v>2000</v>
      </c>
      <c r="L60" s="64"/>
      <c r="M60" s="64">
        <f>IFERROR(IF(B60="","",K60/VLOOKUP(AD60,Varsayımlar!B:R,17,0)),"")</f>
        <v>40</v>
      </c>
      <c r="N60" s="64"/>
      <c r="O60" s="64">
        <v>23</v>
      </c>
      <c r="P60" s="64">
        <f>IF(B60="","",VLOOKUP(AD60,Varsayımlar!$B:$Q,7,0)*K60)</f>
        <v>24000</v>
      </c>
      <c r="Q60" s="64">
        <f>IF(B60="","",VLOOKUP(AD60,Varsayımlar!$B:$Q,8,0))</f>
        <v>25</v>
      </c>
      <c r="R60" s="64" t="str">
        <f>IF(B60="","",VLOOKUP(AD60,Varsayımlar!$B:$Q,9,0))</f>
        <v>Standart</v>
      </c>
      <c r="S60" s="64">
        <f>IF(B60="","",VLOOKUP(AD60,Varsayımlar!$B:$Q,10,0))</f>
        <v>12</v>
      </c>
      <c r="T60" s="64">
        <f>IF(B60="","",VLOOKUP(AD60,Varsayımlar!$B:$Q,11,0))</f>
        <v>12</v>
      </c>
      <c r="U60" s="64">
        <f>IF(B60="","",VLOOKUP(AD60,Varsayımlar!$B:$Q,12,0))</f>
        <v>840</v>
      </c>
      <c r="V60" s="64" t="str">
        <f>IF(B60="","",VLOOKUP(AD60,Varsayımlar!$B:$Q,13,0))</f>
        <v>YURTİÇİ</v>
      </c>
      <c r="W60" s="64">
        <f>IF(B60="","",VLOOKUP(AD60,Varsayımlar!$B:$Q,14,0))</f>
        <v>5</v>
      </c>
      <c r="X60" s="66">
        <v>46202</v>
      </c>
      <c r="Y60" s="66">
        <v>46567</v>
      </c>
      <c r="Z60" s="64">
        <v>26062925</v>
      </c>
      <c r="AA60" s="64" t="str">
        <f>IF(B60="","",VLOOKUP(AD60,Varsayımlar!$B:$Q,15,0))</f>
        <v>Nimet Kolisi</v>
      </c>
      <c r="AB60" s="64" t="str">
        <f>IF(B60="","",VLOOKUP(AD60,Varsayımlar!$B:$Q,16,0))</f>
        <v>24-26 CM</v>
      </c>
      <c r="AC60" s="90">
        <f>IF(B60="","",VLOOKUP(Sayfa2!AD62,Varsayımlar!B:S,18,0))</f>
        <v>0</v>
      </c>
      <c r="AD60" s="90" t="str">
        <f t="shared" si="6"/>
        <v>A101Nimet 25cm 12 pcs 840g</v>
      </c>
    </row>
    <row r="61" spans="1:31" ht="39.75" customHeight="1" x14ac:dyDescent="0.25">
      <c r="A61" s="9" t="s">
        <v>138</v>
      </c>
      <c r="B61" s="9" t="s">
        <v>104</v>
      </c>
      <c r="C61" s="10">
        <f>IF(B61="","",VLOOKUP(AD61,Varsayımlar!$B:$Q,3,0))</f>
        <v>8698829380698</v>
      </c>
      <c r="D61" s="10"/>
      <c r="E61" s="85" t="s">
        <v>263</v>
      </c>
      <c r="F61" s="9">
        <v>33</v>
      </c>
      <c r="G61" s="9"/>
      <c r="H61" s="9" t="str">
        <f>IF(B61="","",VLOOKUP(AD61,Varsayımlar!$B:$Q,5,0))</f>
        <v>Tortillas 20cm (Samakat Bilgileri Ekli)</v>
      </c>
      <c r="I61" s="9">
        <f>IF(B61="","",VLOOKUP(AD61,Varsayımlar!B:T,19,0))</f>
        <v>0</v>
      </c>
      <c r="J61" s="9" t="str">
        <f>IF(B61="","",VLOOKUP(AD61,Varsayımlar!$B:$Q,6,0))</f>
        <v>PEYNİRLİ</v>
      </c>
      <c r="K61" s="9">
        <v>1800</v>
      </c>
      <c r="L61" s="9"/>
      <c r="M61" s="9">
        <f>IFERROR(IF(B61="","",K61/VLOOKUP(AD61,Varsayımlar!B:R,17,0)),"")</f>
        <v>8</v>
      </c>
      <c r="N61" s="9"/>
      <c r="O61" s="9">
        <v>8</v>
      </c>
      <c r="P61" s="9">
        <f>IF(B61="","",VLOOKUP(AD61,Varsayımlar!$B:$Q,7,0)*K61)</f>
        <v>25200</v>
      </c>
      <c r="Q61" s="9">
        <f>IF(B61="","",VLOOKUP(AD61,Varsayımlar!$B:$Q,8,0))</f>
        <v>20</v>
      </c>
      <c r="R61" s="9" t="str">
        <f>IF(B61="","",VLOOKUP(AD61,Varsayımlar!$B:$Q,9,0))</f>
        <v>IRAK SOFT-AT</v>
      </c>
      <c r="S61" s="9">
        <f>IF(B61="","",VLOOKUP(AD61,Varsayımlar!$B:$Q,10,0))</f>
        <v>4</v>
      </c>
      <c r="T61" s="9">
        <f>IF(B61="","",VLOOKUP(AD61,Varsayımlar!$B:$Q,11,0))</f>
        <v>14</v>
      </c>
      <c r="U61" s="9">
        <f>IF(B61="","",VLOOKUP(AD61,Varsayımlar!$B:$Q,12,0))</f>
        <v>166</v>
      </c>
      <c r="V61" s="9" t="str">
        <f>IF(B61="","",VLOOKUP(AD61,Varsayımlar!$B:$Q,13,0))</f>
        <v>YURTDIŞI</v>
      </c>
      <c r="W61" s="9">
        <f>IF(B61="","",VLOOKUP(AD61,Varsayımlar!$B:$Q,14,0))</f>
        <v>9</v>
      </c>
      <c r="X61" s="86">
        <v>46206</v>
      </c>
      <c r="Y61" s="86">
        <v>46480</v>
      </c>
      <c r="Z61" s="9" t="s">
        <v>265</v>
      </c>
      <c r="AA61" s="9" t="str">
        <f>IF(B61="","",VLOOKUP(AD61,Varsayımlar!$B:$Q,15,0))</f>
        <v>Kare Koli-Üretim Tarihli Etiket</v>
      </c>
      <c r="AB61" s="9" t="str">
        <f>IF(B61="","",VLOOKUP(AD61,Varsayımlar!$B:$Q,16,0))</f>
        <v>19-21 cm</v>
      </c>
      <c r="AC61" s="9">
        <f>IF(B61="","",VLOOKUP(Sayfa2!AD75,Varsayımlar!B:S,18,0))</f>
        <v>0</v>
      </c>
      <c r="AD61" s="9" t="str">
        <f t="shared" si="6"/>
        <v>SMART LLCTortillas 20cm Peynirli 4pcs 166g</v>
      </c>
    </row>
    <row r="62" spans="1:31" ht="39.75" customHeight="1" x14ac:dyDescent="0.25">
      <c r="A62" s="9" t="s">
        <v>188</v>
      </c>
      <c r="B62" s="88" t="s">
        <v>104</v>
      </c>
      <c r="C62" s="89">
        <f>IF(B62="","",VLOOKUP(AD62,Varsayımlar!$B:$Q,3,0))</f>
        <v>8698829380698</v>
      </c>
      <c r="D62" s="89"/>
      <c r="E62" s="85" t="s">
        <v>105</v>
      </c>
      <c r="F62" s="9">
        <v>33</v>
      </c>
      <c r="G62" s="9"/>
      <c r="H62" s="90" t="str">
        <f>IF(B62="","",VLOOKUP(AD62,Varsayımlar!$B:$Q,5,0))</f>
        <v>TORTİLLAS 20CM (SAMAKAT BİLGİLERİ EKLİ)</v>
      </c>
      <c r="I62" s="90">
        <f>IF(B62="","",VLOOKUP(AD62,Varsayımlar!B:T,19,0))</f>
        <v>0</v>
      </c>
      <c r="J62" s="90" t="str">
        <f>IF(B62="","",VLOOKUP(AD62,Varsayımlar!$B:$Q,6,0))</f>
        <v>SADE</v>
      </c>
      <c r="K62" s="9">
        <v>5400</v>
      </c>
      <c r="L62" s="9"/>
      <c r="M62" s="9">
        <f>IFERROR(IF(B62="","",K62/VLOOKUP(AD62,Varsayımlar!B:R,17,0)),"")</f>
        <v>24</v>
      </c>
      <c r="N62" s="9"/>
      <c r="O62" s="9">
        <v>24</v>
      </c>
      <c r="P62" s="90">
        <f>IF(B62="","",VLOOKUP(AD62,Varsayımlar!$B:$Q,7,0)*K62)</f>
        <v>75600</v>
      </c>
      <c r="Q62" s="90">
        <f>IF(B62="","",VLOOKUP(AD62,Varsayımlar!$B:$Q,8,0))</f>
        <v>20</v>
      </c>
      <c r="R62" s="90" t="str">
        <f>IF(B62="","",VLOOKUP(AD62,Varsayımlar!$B:$Q,9,0))</f>
        <v>IRAK SOFT</v>
      </c>
      <c r="S62" s="90">
        <f>IF(B62="","",VLOOKUP(AD62,Varsayımlar!$B:$Q,10,0))</f>
        <v>4</v>
      </c>
      <c r="T62" s="90">
        <f>IF(B62="","",VLOOKUP(AD62,Varsayımlar!$B:$Q,11,0))</f>
        <v>14</v>
      </c>
      <c r="U62" s="90">
        <f>IF(B62="","",VLOOKUP(AD62,Varsayımlar!$B:$Q,12,0))</f>
        <v>166</v>
      </c>
      <c r="V62" s="90" t="str">
        <f>IF(B62="","",VLOOKUP(AD62,Varsayımlar!$B:$Q,13,0))</f>
        <v>YURTDIŞI</v>
      </c>
      <c r="W62" s="90">
        <f>IF(B62="","",VLOOKUP(AD62,Varsayımlar!$B:$Q,14,0))</f>
        <v>9</v>
      </c>
      <c r="X62" s="86">
        <v>46206</v>
      </c>
      <c r="Y62" s="86">
        <v>46480</v>
      </c>
      <c r="Z62" s="9">
        <v>26070320</v>
      </c>
      <c r="AA62" s="90" t="str">
        <f>IF(B62="","",VLOOKUP(AD62,Varsayımlar!$B:$Q,15,0))</f>
        <v>SİYAH KARE KOLİ- Üretim Tarihi Etiketli</v>
      </c>
      <c r="AB62" s="90" t="str">
        <f>IF(B62="","",VLOOKUP(AD62,Varsayımlar!$B:$Q,16,0))</f>
        <v>19-21 CM</v>
      </c>
      <c r="AC62" s="90">
        <f>IF(B62="","",VLOOKUP(Sayfa2!AD76,Varsayımlar!B:S,18,0))</f>
        <v>0</v>
      </c>
      <c r="AD62" s="90" t="str">
        <f t="shared" si="6"/>
        <v>SMART LLCTORTİLLAS SAMAKAT 20CM 166G</v>
      </c>
    </row>
    <row r="63" spans="1:31" ht="39.75" customHeight="1" x14ac:dyDescent="0.25">
      <c r="A63" s="9" t="s">
        <v>189</v>
      </c>
      <c r="B63" s="88" t="s">
        <v>632</v>
      </c>
      <c r="C63" s="89">
        <f>IF(B63="","",VLOOKUP(AD63,Varsayımlar!$B:$Q,3,0))</f>
        <v>8698829380698</v>
      </c>
      <c r="D63" s="89"/>
      <c r="E63" s="91" t="s">
        <v>633</v>
      </c>
      <c r="F63" s="9" t="s">
        <v>638</v>
      </c>
      <c r="G63" s="9"/>
      <c r="H63" s="90" t="str">
        <f>IF(B63="","",VLOOKUP(AD63,Varsayımlar!$B:$Q,5,0))</f>
        <v>Willifood 20cm 10 pcs 450g</v>
      </c>
      <c r="I63" s="90">
        <f>IF(B63="","",VLOOKUP(AD63,Varsayımlar!B:T,19,0))</f>
        <v>0</v>
      </c>
      <c r="J63" s="90" t="str">
        <f>IF(B63="","",VLOOKUP(AD63,Varsayımlar!$B:$Q,6,0))</f>
        <v>SADE</v>
      </c>
      <c r="K63" s="9">
        <v>1600</v>
      </c>
      <c r="L63" s="9"/>
      <c r="M63" s="9" t="str">
        <f>IFERROR(IF(B63="","",K63/VLOOKUP(AD63,Varsayımlar!B:R,17,0)),"")</f>
        <v/>
      </c>
      <c r="N63" s="9"/>
      <c r="O63" s="9">
        <v>16</v>
      </c>
      <c r="P63" s="90">
        <f>IF(B63="","",VLOOKUP(AD63,Varsayımlar!$B:$Q,7,0)*K63)</f>
        <v>19200</v>
      </c>
      <c r="Q63" s="90">
        <f>IF(B63="","",VLOOKUP(AD63,Varsayımlar!$B:$Q,8,0))</f>
        <v>20</v>
      </c>
      <c r="R63" s="90" t="str">
        <f>IF(B63="","",VLOOKUP(AD63,Varsayımlar!$B:$Q,9,0))</f>
        <v>Irak Soft</v>
      </c>
      <c r="S63" s="90">
        <f>IF(B63="","",VLOOKUP(AD63,Varsayımlar!$B:$Q,10,0))</f>
        <v>10</v>
      </c>
      <c r="T63" s="90">
        <f>IF(B63="","",VLOOKUP(AD63,Varsayımlar!$B:$Q,11,0))</f>
        <v>12</v>
      </c>
      <c r="U63" s="90">
        <f>IF(B63="","",VLOOKUP(AD63,Varsayımlar!$B:$Q,12,0))</f>
        <v>450</v>
      </c>
      <c r="V63" s="90" t="str">
        <f>IF(B63="","",VLOOKUP(AD63,Varsayımlar!$B:$Q,13,0))</f>
        <v>Yurtdışı</v>
      </c>
      <c r="W63" s="90" t="str">
        <f>IF(B63="","",VLOOKUP(AD63,Varsayımlar!$B:$Q,14,0))</f>
        <v>Özel Tarih</v>
      </c>
      <c r="X63" s="86"/>
      <c r="Y63" s="136" t="s">
        <v>634</v>
      </c>
      <c r="Z63" s="136" t="s">
        <v>635</v>
      </c>
      <c r="AA63" s="90" t="str">
        <f>IF(B63="","",VLOOKUP(AD63,Varsayımlar!$B:$Q,15,0))</f>
        <v>20cm koli-Etiketli</v>
      </c>
      <c r="AB63" s="90" t="str">
        <f>IF(B63="","",VLOOKUP(AD63,Varsayımlar!$B:$Q,16,0))</f>
        <v>19-21 cm</v>
      </c>
      <c r="AC63" s="90">
        <f>IF(B63="","",VLOOKUP(Sayfa2!AD77,Varsayımlar!B:S,18,0))</f>
        <v>0</v>
      </c>
      <c r="AD63" s="90" t="str">
        <f t="shared" si="6"/>
        <v>WillifoodWillifood 20cm 10 pcs 450g</v>
      </c>
    </row>
    <row r="64" spans="1:31" ht="39.75" customHeight="1" x14ac:dyDescent="0.25">
      <c r="A64" s="9" t="s">
        <v>190</v>
      </c>
      <c r="B64" s="9" t="s">
        <v>79</v>
      </c>
      <c r="C64" s="10">
        <f>IF(B64="","",VLOOKUP(AD64,Varsayımlar!$B:$Q,3,0))</f>
        <v>8698829380698</v>
      </c>
      <c r="D64" s="10"/>
      <c r="E64" s="85" t="s">
        <v>254</v>
      </c>
      <c r="F64" s="9"/>
      <c r="G64" s="9"/>
      <c r="H64" s="9" t="str">
        <f>IF(B64="","",VLOOKUP(AD64,Varsayımlar!$B:$Q,5,0))</f>
        <v>Manetka 20cm</v>
      </c>
      <c r="I64" s="9">
        <f>IF(B64="","",VLOOKUP(AD64,Varsayımlar!B:T,19,0))</f>
        <v>0</v>
      </c>
      <c r="J64" s="9" t="str">
        <f>IF(B64="","",VLOOKUP(AD64,Varsayımlar!$B:$Q,6,0))</f>
        <v>SADE</v>
      </c>
      <c r="K64" s="9">
        <v>7200</v>
      </c>
      <c r="L64" s="9"/>
      <c r="M64" s="9">
        <f>IFERROR(IF(B64="","",K64/VLOOKUP(AD64,Varsayımlar!B:R,17,0)),"")</f>
        <v>32</v>
      </c>
      <c r="N64" s="9"/>
      <c r="O64" s="9">
        <v>32</v>
      </c>
      <c r="P64" s="9">
        <f>IF(B64="","",VLOOKUP(AD64,Varsayımlar!$B:$Q,7,0)*K64)</f>
        <v>100800</v>
      </c>
      <c r="Q64" s="9">
        <f>IF(B64="","",VLOOKUP(AD64,Varsayımlar!$B:$Q,8,0))</f>
        <v>20</v>
      </c>
      <c r="R64" s="9" t="str">
        <f>IF(B64="","",VLOOKUP(AD64,Varsayımlar!$B:$Q,9,0))</f>
        <v>Irak Soft</v>
      </c>
      <c r="S64" s="9">
        <f>IF(B64="","",VLOOKUP(AD64,Varsayımlar!$B:$Q,10,0))</f>
        <v>4</v>
      </c>
      <c r="T64" s="9">
        <f>IF(B64="","",VLOOKUP(AD64,Varsayımlar!$B:$Q,11,0))</f>
        <v>14</v>
      </c>
      <c r="U64" s="9">
        <f>IF(B64="","",VLOOKUP(AD64,Varsayımlar!$B:$Q,12,0))</f>
        <v>166</v>
      </c>
      <c r="V64" s="9" t="str">
        <f>IF(B64="","",VLOOKUP(AD64,Varsayımlar!$B:$Q,13,0))</f>
        <v>YURTDIŞI</v>
      </c>
      <c r="W64" s="9">
        <f>IF(B64="","",VLOOKUP(AD64,Varsayımlar!$B:$Q,14,0))</f>
        <v>6</v>
      </c>
      <c r="X64" s="86">
        <v>46213</v>
      </c>
      <c r="Y64" s="86">
        <v>46397</v>
      </c>
      <c r="Z64" s="9">
        <v>26071020</v>
      </c>
      <c r="AA64" s="9" t="str">
        <f>IF(B64="","",VLOOKUP(AD64,Varsayımlar!$B:$Q,15,0))</f>
        <v>Kare Koli-Üretim Tarihli Etiket</v>
      </c>
      <c r="AB64" s="9" t="str">
        <f>IF(B64="","",VLOOKUP(AD64,Varsayımlar!$B:$Q,16,0))</f>
        <v>19-21 cm</v>
      </c>
      <c r="AC64" s="9">
        <f>IF(B64="","",VLOOKUP(Sayfa2!AD92,Varsayımlar!B:S,18,0))</f>
        <v>0</v>
      </c>
      <c r="AD64" s="9" t="str">
        <f t="shared" si="6"/>
        <v>LLC KOTORManetka 20cm 4 pcs 166g</v>
      </c>
    </row>
    <row r="65" spans="1:30" ht="39.75" customHeight="1" x14ac:dyDescent="0.25">
      <c r="A65" s="9" t="s">
        <v>191</v>
      </c>
      <c r="B65" s="88" t="s">
        <v>79</v>
      </c>
      <c r="C65" s="89">
        <f>IF(B65="","",VLOOKUP(AD65,Varsayımlar!$B:$Q,3,0))</f>
        <v>8698829380698</v>
      </c>
      <c r="D65" s="89"/>
      <c r="E65" s="85" t="s">
        <v>85</v>
      </c>
      <c r="F65" s="9"/>
      <c r="G65" s="9"/>
      <c r="H65" s="90" t="str">
        <f>IF(B65="","",VLOOKUP(AD65,Varsayımlar!$B:$Q,5,0))</f>
        <v xml:space="preserve">MANETKA PEYNİRLİ 25 CM </v>
      </c>
      <c r="I65" s="90">
        <f>IF(B65="","",VLOOKUP(AD65,Varsayımlar!B:T,19,0))</f>
        <v>0</v>
      </c>
      <c r="J65" s="90" t="str">
        <f>IF(B65="","",VLOOKUP(AD65,Varsayımlar!$B:$Q,6,0))</f>
        <v>PEYNİRLİ</v>
      </c>
      <c r="K65" s="9">
        <v>2496</v>
      </c>
      <c r="L65" s="9"/>
      <c r="M65" s="9">
        <f>IFERROR(IF(B65="","",K65/VLOOKUP(AD65,Varsayımlar!B:R,17,0)),"")</f>
        <v>32</v>
      </c>
      <c r="N65" s="9"/>
      <c r="O65" s="9">
        <v>26</v>
      </c>
      <c r="P65" s="90">
        <f>IF(B65="","",VLOOKUP(AD65,Varsayımlar!$B:$Q,7,0)*K65)</f>
        <v>74880</v>
      </c>
      <c r="Q65" s="90">
        <f>IF(B65="","",VLOOKUP(AD65,Varsayımlar!$B:$Q,8,0))</f>
        <v>25</v>
      </c>
      <c r="R65" s="90" t="str">
        <f>IF(B65="","",VLOOKUP(AD65,Varsayımlar!$B:$Q,9,0))</f>
        <v>SOFT-AT</v>
      </c>
      <c r="S65" s="90">
        <f>IF(B65="","",VLOOKUP(AD65,Varsayımlar!$B:$Q,10,0))</f>
        <v>4</v>
      </c>
      <c r="T65" s="90">
        <f>IF(B65="","",VLOOKUP(AD65,Varsayımlar!$B:$Q,11,0))</f>
        <v>30</v>
      </c>
      <c r="U65" s="90">
        <f>IF(B65="","",VLOOKUP(AD65,Varsayımlar!$B:$Q,12,0))</f>
        <v>250</v>
      </c>
      <c r="V65" s="90" t="str">
        <f>IF(B65="","",VLOOKUP(AD65,Varsayımlar!$B:$Q,13,0))</f>
        <v>YURTDIŞI</v>
      </c>
      <c r="W65" s="90">
        <f>IF(B65="","",VLOOKUP(AD65,Varsayımlar!$B:$Q,14,0))</f>
        <v>6</v>
      </c>
      <c r="X65" s="86">
        <v>46213</v>
      </c>
      <c r="Y65" s="86">
        <v>46397</v>
      </c>
      <c r="Z65" s="9">
        <v>26071025</v>
      </c>
      <c r="AA65" s="90" t="str">
        <f>IF(B65="","",VLOOKUP(AD65,Varsayımlar!$B:$Q,15,0))</f>
        <v>KIRMIZI KOLİ-TARİHLİ KOLİ ETİKETİ</v>
      </c>
      <c r="AB65" s="90" t="str">
        <f>IF(B65="","",VLOOKUP(AD65,Varsayımlar!$B:$Q,16,0))</f>
        <v>24-26 CM</v>
      </c>
      <c r="AC65" s="90">
        <f>IF(B65="","",VLOOKUP(Sayfa2!AD93,Varsayımlar!B:S,18,0))</f>
        <v>0</v>
      </c>
      <c r="AD65" s="90" t="str">
        <f t="shared" si="6"/>
        <v>LLC KOTORMANETKA PEYNİRLİ 25CM</v>
      </c>
    </row>
    <row r="66" spans="1:30" ht="39.75" customHeight="1" x14ac:dyDescent="0.25">
      <c r="A66" s="9" t="s">
        <v>195</v>
      </c>
      <c r="B66" s="88" t="s">
        <v>90</v>
      </c>
      <c r="C66" s="89">
        <f>IF(B66="","",VLOOKUP(AD66,Varsayımlar!$B:$Q,3,0))</f>
        <v>8698829380698</v>
      </c>
      <c r="D66" s="89" t="s">
        <v>231</v>
      </c>
      <c r="E66" s="85" t="s">
        <v>91</v>
      </c>
      <c r="F66" s="9"/>
      <c r="G66" s="9"/>
      <c r="H66" s="90" t="str">
        <f>IF(B66="","",VLOOKUP(AD66,Varsayımlar!$B:$Q,5,0))</f>
        <v>MAGNİT MAVİ AMBALAJ 25CM</v>
      </c>
      <c r="I66" s="90">
        <f>IF(B66="","",VLOOKUP(AD66,Varsayımlar!B:T,19,0))</f>
        <v>0</v>
      </c>
      <c r="J66" s="90" t="str">
        <f>IF(B66="","",VLOOKUP(AD66,Varsayımlar!$B:$Q,6,0))</f>
        <v>SADE</v>
      </c>
      <c r="K66" s="9">
        <v>2016</v>
      </c>
      <c r="L66" s="9"/>
      <c r="M66" s="9">
        <f>IFERROR(IF(B66="","",K66/VLOOKUP(AD66,Varsayımlar!B:R,17,0)),"")</f>
        <v>24</v>
      </c>
      <c r="N66" s="9"/>
      <c r="O66" s="9">
        <v>21</v>
      </c>
      <c r="P66" s="90">
        <f>IF(B66="","",VLOOKUP(AD66,Varsayımlar!$B:$Q,7,0)*K66)</f>
        <v>60480</v>
      </c>
      <c r="Q66" s="90">
        <f>IF(B66="","",VLOOKUP(AD66,Varsayımlar!$B:$Q,8,0))</f>
        <v>25</v>
      </c>
      <c r="R66" s="90" t="str">
        <f>IF(B66="","",VLOOKUP(AD66,Varsayımlar!$B:$Q,9,0))</f>
        <v>SOFT</v>
      </c>
      <c r="S66" s="90">
        <f>IF(B66="","",VLOOKUP(AD66,Varsayımlar!$B:$Q,10,0))</f>
        <v>4</v>
      </c>
      <c r="T66" s="90">
        <f>IF(B66="","",VLOOKUP(AD66,Varsayımlar!$B:$Q,11,0))</f>
        <v>30</v>
      </c>
      <c r="U66" s="90">
        <f>IF(B66="","",VLOOKUP(AD66,Varsayımlar!$B:$Q,12,0))</f>
        <v>260</v>
      </c>
      <c r="V66" s="90" t="str">
        <f>IF(B66="","",VLOOKUP(AD66,Varsayımlar!$B:$Q,13,0))</f>
        <v>YURTDIŞI</v>
      </c>
      <c r="W66" s="90">
        <f>IF(B66="","",VLOOKUP(AD66,Varsayımlar!$B:$Q,14,0))</f>
        <v>9</v>
      </c>
      <c r="X66" s="9"/>
      <c r="Y66" s="9"/>
      <c r="Z66" s="9"/>
      <c r="AA66" s="90" t="str">
        <f>IF(B66="","",VLOOKUP(AD66,Varsayımlar!$B:$Q,15,0))</f>
        <v>25CM TURUNCU KOLİ-SOL ÜST DİKDÖRTGENE ÜRETİM TARİHİ BASILACAK</v>
      </c>
      <c r="AB66" s="90" t="str">
        <f>IF(B66="","",VLOOKUP(AD66,Varsayımlar!$B:$Q,16,0))</f>
        <v>24-26 CM</v>
      </c>
      <c r="AC66" s="90">
        <f>IF(B66="","",VLOOKUP(Sayfa2!AD61,Varsayımlar!B:S,18,0))</f>
        <v>0</v>
      </c>
      <c r="AD66" s="90" t="str">
        <f t="shared" si="5"/>
        <v>MAGNİTMAGNİT MAVİ AMBALAJ 25 CM 260G</v>
      </c>
    </row>
    <row r="67" spans="1:30" ht="39.75" customHeight="1" x14ac:dyDescent="0.25">
      <c r="A67" s="9" t="s">
        <v>196</v>
      </c>
      <c r="B67" s="88" t="s">
        <v>90</v>
      </c>
      <c r="C67" s="89">
        <f>IF(B67="","",VLOOKUP(AD67,Varsayımlar!$B:$Q,3,0))</f>
        <v>8698829380698</v>
      </c>
      <c r="D67" s="89" t="s">
        <v>232</v>
      </c>
      <c r="E67" s="85" t="s">
        <v>91</v>
      </c>
      <c r="F67" s="9"/>
      <c r="G67" s="9"/>
      <c r="H67" s="90" t="str">
        <f>IF(B67="","",VLOOKUP(AD67,Varsayımlar!$B:$Q,5,0))</f>
        <v>MAGNİT MAVİ AMBALAJ 25CM</v>
      </c>
      <c r="I67" s="90">
        <f>IF(B67="","",VLOOKUP(AD67,Varsayımlar!B:T,19,0))</f>
        <v>0</v>
      </c>
      <c r="J67" s="90" t="str">
        <f>IF(B67="","",VLOOKUP(AD67,Varsayımlar!$B:$Q,6,0))</f>
        <v>SADE</v>
      </c>
      <c r="K67" s="9">
        <v>2016</v>
      </c>
      <c r="L67" s="9"/>
      <c r="M67" s="9">
        <f>IFERROR(IF(B67="","",K67/VLOOKUP(AD67,Varsayımlar!B:R,17,0)),"")</f>
        <v>24</v>
      </c>
      <c r="N67" s="9"/>
      <c r="O67" s="9">
        <v>21</v>
      </c>
      <c r="P67" s="90">
        <f>IF(B67="","",VLOOKUP(AD67,Varsayımlar!$B:$Q,7,0)*K67)</f>
        <v>60480</v>
      </c>
      <c r="Q67" s="90">
        <f>IF(B67="","",VLOOKUP(AD67,Varsayımlar!$B:$Q,8,0))</f>
        <v>25</v>
      </c>
      <c r="R67" s="90" t="str">
        <f>IF(B67="","",VLOOKUP(AD67,Varsayımlar!$B:$Q,9,0))</f>
        <v>SOFT</v>
      </c>
      <c r="S67" s="90">
        <f>IF(B67="","",VLOOKUP(AD67,Varsayımlar!$B:$Q,10,0))</f>
        <v>4</v>
      </c>
      <c r="T67" s="90">
        <f>IF(B67="","",VLOOKUP(AD67,Varsayımlar!$B:$Q,11,0))</f>
        <v>30</v>
      </c>
      <c r="U67" s="90">
        <f>IF(B67="","",VLOOKUP(AD67,Varsayımlar!$B:$Q,12,0))</f>
        <v>260</v>
      </c>
      <c r="V67" s="90" t="str">
        <f>IF(B67="","",VLOOKUP(AD67,Varsayımlar!$B:$Q,13,0))</f>
        <v>YURTDIŞI</v>
      </c>
      <c r="W67" s="90">
        <f>IF(B67="","",VLOOKUP(AD67,Varsayımlar!$B:$Q,14,0))</f>
        <v>9</v>
      </c>
      <c r="X67" s="9"/>
      <c r="Y67" s="9"/>
      <c r="Z67" s="9"/>
      <c r="AA67" s="90" t="str">
        <f>IF(B67="","",VLOOKUP(AD67,Varsayımlar!$B:$Q,15,0))</f>
        <v>25CM TURUNCU KOLİ-SOL ÜST DİKDÖRTGENE ÜRETİM TARİHİ BASILACAK</v>
      </c>
      <c r="AB67" s="90" t="str">
        <f>IF(B67="","",VLOOKUP(AD67,Varsayımlar!$B:$Q,16,0))</f>
        <v>24-26 CM</v>
      </c>
      <c r="AC67" s="90">
        <f>IF(B67="","",VLOOKUP(Sayfa2!AD62,Varsayımlar!B:S,18,0))</f>
        <v>0</v>
      </c>
      <c r="AD67" s="90" t="str">
        <f t="shared" si="5"/>
        <v>MAGNİTMAGNİT MAVİ AMBALAJ 25 CM 260G</v>
      </c>
    </row>
    <row r="68" spans="1:30" ht="39.75" customHeight="1" x14ac:dyDescent="0.25">
      <c r="A68" s="9" t="s">
        <v>197</v>
      </c>
      <c r="B68" s="88" t="s">
        <v>90</v>
      </c>
      <c r="C68" s="89">
        <f>IF(B68="","",VLOOKUP(AD68,Varsayımlar!$B:$Q,3,0))</f>
        <v>8698829380698</v>
      </c>
      <c r="D68" s="89" t="s">
        <v>233</v>
      </c>
      <c r="E68" s="85" t="s">
        <v>91</v>
      </c>
      <c r="F68" s="9"/>
      <c r="G68" s="9"/>
      <c r="H68" s="90" t="str">
        <f>IF(B68="","",VLOOKUP(AD68,Varsayımlar!$B:$Q,5,0))</f>
        <v>MAGNİT MAVİ AMBALAJ 25CM</v>
      </c>
      <c r="I68" s="90">
        <f>IF(B68="","",VLOOKUP(AD68,Varsayımlar!B:T,19,0))</f>
        <v>0</v>
      </c>
      <c r="J68" s="90" t="str">
        <f>IF(B68="","",VLOOKUP(AD68,Varsayımlar!$B:$Q,6,0))</f>
        <v>SADE</v>
      </c>
      <c r="K68" s="9">
        <v>2016</v>
      </c>
      <c r="L68" s="9"/>
      <c r="M68" s="9">
        <f>IFERROR(IF(B68="","",K68/VLOOKUP(AD68,Varsayımlar!B:R,17,0)),"")</f>
        <v>24</v>
      </c>
      <c r="N68" s="9"/>
      <c r="O68" s="9">
        <v>21</v>
      </c>
      <c r="P68" s="90">
        <f>IF(B68="","",VLOOKUP(AD68,Varsayımlar!$B:$Q,7,0)*K68)</f>
        <v>60480</v>
      </c>
      <c r="Q68" s="90">
        <f>IF(B68="","",VLOOKUP(AD68,Varsayımlar!$B:$Q,8,0))</f>
        <v>25</v>
      </c>
      <c r="R68" s="90" t="str">
        <f>IF(B68="","",VLOOKUP(AD68,Varsayımlar!$B:$Q,9,0))</f>
        <v>SOFT</v>
      </c>
      <c r="S68" s="90">
        <f>IF(B68="","",VLOOKUP(AD68,Varsayımlar!$B:$Q,10,0))</f>
        <v>4</v>
      </c>
      <c r="T68" s="90">
        <f>IF(B68="","",VLOOKUP(AD68,Varsayımlar!$B:$Q,11,0))</f>
        <v>30</v>
      </c>
      <c r="U68" s="90">
        <f>IF(B68="","",VLOOKUP(AD68,Varsayımlar!$B:$Q,12,0))</f>
        <v>260</v>
      </c>
      <c r="V68" s="90" t="str">
        <f>IF(B68="","",VLOOKUP(AD68,Varsayımlar!$B:$Q,13,0))</f>
        <v>YURTDIŞI</v>
      </c>
      <c r="W68" s="90">
        <f>IF(B68="","",VLOOKUP(AD68,Varsayımlar!$B:$Q,14,0))</f>
        <v>9</v>
      </c>
      <c r="X68" s="9"/>
      <c r="Y68" s="9"/>
      <c r="Z68" s="9"/>
      <c r="AA68" s="90" t="str">
        <f>IF(B68="","",VLOOKUP(AD68,Varsayımlar!$B:$Q,15,0))</f>
        <v>25CM TURUNCU KOLİ-SOL ÜST DİKDÖRTGENE ÜRETİM TARİHİ BASILACAK</v>
      </c>
      <c r="AB68" s="90" t="str">
        <f>IF(B68="","",VLOOKUP(AD68,Varsayımlar!$B:$Q,16,0))</f>
        <v>24-26 CM</v>
      </c>
      <c r="AC68" s="90">
        <f>IF(B68="","",VLOOKUP(Sayfa2!AD63,Varsayımlar!B:S,18,0))</f>
        <v>0</v>
      </c>
      <c r="AD68" s="90" t="str">
        <f t="shared" si="5"/>
        <v>MAGNİTMAGNİT MAVİ AMBALAJ 25 CM 260G</v>
      </c>
    </row>
    <row r="69" spans="1:30" ht="39.75" customHeight="1" x14ac:dyDescent="0.25">
      <c r="A69" s="9" t="s">
        <v>198</v>
      </c>
      <c r="B69" s="88" t="s">
        <v>90</v>
      </c>
      <c r="C69" s="89">
        <f>IF(B69="","",VLOOKUP(AD69,Varsayımlar!$B:$Q,3,0))</f>
        <v>8698829380698</v>
      </c>
      <c r="D69" s="89" t="s">
        <v>234</v>
      </c>
      <c r="E69" s="85" t="s">
        <v>91</v>
      </c>
      <c r="F69" s="9"/>
      <c r="G69" s="9"/>
      <c r="H69" s="90" t="str">
        <f>IF(B69="","",VLOOKUP(AD69,Varsayımlar!$B:$Q,5,0))</f>
        <v>MAGNİT MAVİ AMBALAJ 25CM</v>
      </c>
      <c r="I69" s="90">
        <f>IF(B69="","",VLOOKUP(AD69,Varsayımlar!B:T,19,0))</f>
        <v>0</v>
      </c>
      <c r="J69" s="90" t="str">
        <f>IF(B69="","",VLOOKUP(AD69,Varsayımlar!$B:$Q,6,0))</f>
        <v>SADE</v>
      </c>
      <c r="K69" s="9">
        <v>2016</v>
      </c>
      <c r="L69" s="9"/>
      <c r="M69" s="9">
        <f>IFERROR(IF(B69="","",K69/VLOOKUP(AD69,Varsayımlar!B:R,17,0)),"")</f>
        <v>24</v>
      </c>
      <c r="N69" s="9"/>
      <c r="O69" s="9">
        <v>21</v>
      </c>
      <c r="P69" s="90">
        <f>IF(B69="","",VLOOKUP(AD69,Varsayımlar!$B:$Q,7,0)*K69)</f>
        <v>60480</v>
      </c>
      <c r="Q69" s="90">
        <f>IF(B69="","",VLOOKUP(AD69,Varsayımlar!$B:$Q,8,0))</f>
        <v>25</v>
      </c>
      <c r="R69" s="90" t="str">
        <f>IF(B69="","",VLOOKUP(AD69,Varsayımlar!$B:$Q,9,0))</f>
        <v>SOFT</v>
      </c>
      <c r="S69" s="90">
        <f>IF(B69="","",VLOOKUP(AD69,Varsayımlar!$B:$Q,10,0))</f>
        <v>4</v>
      </c>
      <c r="T69" s="90">
        <f>IF(B69="","",VLOOKUP(AD69,Varsayımlar!$B:$Q,11,0))</f>
        <v>30</v>
      </c>
      <c r="U69" s="90">
        <f>IF(B69="","",VLOOKUP(AD69,Varsayımlar!$B:$Q,12,0))</f>
        <v>260</v>
      </c>
      <c r="V69" s="90" t="str">
        <f>IF(B69="","",VLOOKUP(AD69,Varsayımlar!$B:$Q,13,0))</f>
        <v>YURTDIŞI</v>
      </c>
      <c r="W69" s="90">
        <f>IF(B69="","",VLOOKUP(AD69,Varsayımlar!$B:$Q,14,0))</f>
        <v>9</v>
      </c>
      <c r="X69" s="9"/>
      <c r="Y69" s="9"/>
      <c r="Z69" s="9"/>
      <c r="AA69" s="90" t="str">
        <f>IF(B69="","",VLOOKUP(AD69,Varsayımlar!$B:$Q,15,0))</f>
        <v>25CM TURUNCU KOLİ-SOL ÜST DİKDÖRTGENE ÜRETİM TARİHİ BASILACAK</v>
      </c>
      <c r="AB69" s="90" t="str">
        <f>IF(B69="","",VLOOKUP(AD69,Varsayımlar!$B:$Q,16,0))</f>
        <v>24-26 CM</v>
      </c>
      <c r="AC69" s="90">
        <f>IF(B69="","",VLOOKUP(Sayfa2!AD64,Varsayımlar!B:S,18,0))</f>
        <v>0</v>
      </c>
      <c r="AD69" s="90" t="str">
        <f t="shared" si="5"/>
        <v>MAGNİTMAGNİT MAVİ AMBALAJ 25 CM 260G</v>
      </c>
    </row>
    <row r="70" spans="1:30" ht="39.75" customHeight="1" x14ac:dyDescent="0.25">
      <c r="A70" s="9" t="s">
        <v>199</v>
      </c>
      <c r="B70" s="88" t="s">
        <v>90</v>
      </c>
      <c r="C70" s="89">
        <f>IF(B70="","",VLOOKUP(AD70,Varsayımlar!$B:$Q,3,0))</f>
        <v>8698829380698</v>
      </c>
      <c r="D70" s="89" t="s">
        <v>235</v>
      </c>
      <c r="E70" s="85" t="s">
        <v>91</v>
      </c>
      <c r="F70" s="9"/>
      <c r="G70" s="9"/>
      <c r="H70" s="90" t="str">
        <f>IF(B70="","",VLOOKUP(AD70,Varsayımlar!$B:$Q,5,0))</f>
        <v>MAGNİT MAVİ AMBALAJ 25CM</v>
      </c>
      <c r="I70" s="90">
        <f>IF(B70="","",VLOOKUP(AD70,Varsayımlar!B:T,19,0))</f>
        <v>0</v>
      </c>
      <c r="J70" s="90" t="str">
        <f>IF(B70="","",VLOOKUP(AD70,Varsayımlar!$B:$Q,6,0))</f>
        <v>SADE</v>
      </c>
      <c r="K70" s="9">
        <v>2016</v>
      </c>
      <c r="L70" s="9"/>
      <c r="M70" s="9">
        <f>IFERROR(IF(B70="","",K70/VLOOKUP(AD70,Varsayımlar!B:R,17,0)),"")</f>
        <v>24</v>
      </c>
      <c r="N70" s="9"/>
      <c r="O70" s="9">
        <v>21</v>
      </c>
      <c r="P70" s="90">
        <f>IF(B70="","",VLOOKUP(AD70,Varsayımlar!$B:$Q,7,0)*K70)</f>
        <v>60480</v>
      </c>
      <c r="Q70" s="90">
        <f>IF(B70="","",VLOOKUP(AD70,Varsayımlar!$B:$Q,8,0))</f>
        <v>25</v>
      </c>
      <c r="R70" s="90" t="str">
        <f>IF(B70="","",VLOOKUP(AD70,Varsayımlar!$B:$Q,9,0))</f>
        <v>SOFT</v>
      </c>
      <c r="S70" s="90">
        <f>IF(B70="","",VLOOKUP(AD70,Varsayımlar!$B:$Q,10,0))</f>
        <v>4</v>
      </c>
      <c r="T70" s="90">
        <f>IF(B70="","",VLOOKUP(AD70,Varsayımlar!$B:$Q,11,0))</f>
        <v>30</v>
      </c>
      <c r="U70" s="90">
        <f>IF(B70="","",VLOOKUP(AD70,Varsayımlar!$B:$Q,12,0))</f>
        <v>260</v>
      </c>
      <c r="V70" s="90" t="str">
        <f>IF(B70="","",VLOOKUP(AD70,Varsayımlar!$B:$Q,13,0))</f>
        <v>YURTDIŞI</v>
      </c>
      <c r="W70" s="90">
        <f>IF(B70="","",VLOOKUP(AD70,Varsayımlar!$B:$Q,14,0))</f>
        <v>9</v>
      </c>
      <c r="X70" s="9"/>
      <c r="Y70" s="9"/>
      <c r="Z70" s="9"/>
      <c r="AA70" s="90" t="str">
        <f>IF(B70="","",VLOOKUP(AD70,Varsayımlar!$B:$Q,15,0))</f>
        <v>25CM TURUNCU KOLİ-SOL ÜST DİKDÖRTGENE ÜRETİM TARİHİ BASILACAK</v>
      </c>
      <c r="AB70" s="90" t="str">
        <f>IF(B70="","",VLOOKUP(AD70,Varsayımlar!$B:$Q,16,0))</f>
        <v>24-26 CM</v>
      </c>
      <c r="AC70" s="90">
        <f>IF(B70="","",VLOOKUP(Sayfa2!AD65,Varsayımlar!B:S,18,0))</f>
        <v>0</v>
      </c>
      <c r="AD70" s="90" t="str">
        <f t="shared" si="5"/>
        <v>MAGNİTMAGNİT MAVİ AMBALAJ 25 CM 260G</v>
      </c>
    </row>
    <row r="71" spans="1:30" ht="39.75" customHeight="1" x14ac:dyDescent="0.25">
      <c r="A71" s="9" t="s">
        <v>200</v>
      </c>
      <c r="B71" s="88" t="s">
        <v>90</v>
      </c>
      <c r="C71" s="89">
        <f>IF(B71="","",VLOOKUP(AD71,Varsayımlar!$B:$Q,3,0))</f>
        <v>8698829380698</v>
      </c>
      <c r="D71" s="89" t="s">
        <v>236</v>
      </c>
      <c r="E71" s="85" t="s">
        <v>91</v>
      </c>
      <c r="F71" s="9"/>
      <c r="G71" s="9"/>
      <c r="H71" s="90" t="str">
        <f>IF(B71="","",VLOOKUP(AD71,Varsayımlar!$B:$Q,5,0))</f>
        <v>MAGNİT MAVİ AMBALAJ 25CM</v>
      </c>
      <c r="I71" s="90">
        <f>IF(B71="","",VLOOKUP(AD71,Varsayımlar!B:T,19,0))</f>
        <v>0</v>
      </c>
      <c r="J71" s="90" t="str">
        <f>IF(B71="","",VLOOKUP(AD71,Varsayımlar!$B:$Q,6,0))</f>
        <v>SADE</v>
      </c>
      <c r="K71" s="9">
        <v>2016</v>
      </c>
      <c r="L71" s="9"/>
      <c r="M71" s="9">
        <f>IFERROR(IF(B71="","",K71/VLOOKUP(AD71,Varsayımlar!B:R,17,0)),"")</f>
        <v>24</v>
      </c>
      <c r="N71" s="9"/>
      <c r="O71" s="9">
        <v>21</v>
      </c>
      <c r="P71" s="90">
        <f>IF(B71="","",VLOOKUP(AD71,Varsayımlar!$B:$Q,7,0)*K71)</f>
        <v>60480</v>
      </c>
      <c r="Q71" s="90">
        <f>IF(B71="","",VLOOKUP(AD71,Varsayımlar!$B:$Q,8,0))</f>
        <v>25</v>
      </c>
      <c r="R71" s="90" t="str">
        <f>IF(B71="","",VLOOKUP(AD71,Varsayımlar!$B:$Q,9,0))</f>
        <v>SOFT</v>
      </c>
      <c r="S71" s="90">
        <f>IF(B71="","",VLOOKUP(AD71,Varsayımlar!$B:$Q,10,0))</f>
        <v>4</v>
      </c>
      <c r="T71" s="90">
        <f>IF(B71="","",VLOOKUP(AD71,Varsayımlar!$B:$Q,11,0))</f>
        <v>30</v>
      </c>
      <c r="U71" s="90">
        <f>IF(B71="","",VLOOKUP(AD71,Varsayımlar!$B:$Q,12,0))</f>
        <v>260</v>
      </c>
      <c r="V71" s="90" t="str">
        <f>IF(B71="","",VLOOKUP(AD71,Varsayımlar!$B:$Q,13,0))</f>
        <v>YURTDIŞI</v>
      </c>
      <c r="W71" s="90">
        <f>IF(B71="","",VLOOKUP(AD71,Varsayımlar!$B:$Q,14,0))</f>
        <v>9</v>
      </c>
      <c r="X71" s="9"/>
      <c r="Y71" s="9"/>
      <c r="Z71" s="9"/>
      <c r="AA71" s="90" t="str">
        <f>IF(B71="","",VLOOKUP(AD71,Varsayımlar!$B:$Q,15,0))</f>
        <v>25CM TURUNCU KOLİ-SOL ÜST DİKDÖRTGENE ÜRETİM TARİHİ BASILACAK</v>
      </c>
      <c r="AB71" s="90" t="str">
        <f>IF(B71="","",VLOOKUP(AD71,Varsayımlar!$B:$Q,16,0))</f>
        <v>24-26 CM</v>
      </c>
      <c r="AC71" s="90">
        <f>IF(B71="","",VLOOKUP(Sayfa2!AD66,Varsayımlar!B:S,18,0))</f>
        <v>0</v>
      </c>
      <c r="AD71" s="90" t="str">
        <f t="shared" si="5"/>
        <v>MAGNİTMAGNİT MAVİ AMBALAJ 25 CM 260G</v>
      </c>
    </row>
    <row r="72" spans="1:30" ht="39.75" customHeight="1" x14ac:dyDescent="0.25">
      <c r="A72" s="9" t="s">
        <v>201</v>
      </c>
      <c r="B72" s="88" t="s">
        <v>90</v>
      </c>
      <c r="C72" s="89">
        <f>IF(B72="","",VLOOKUP(AD72,Varsayımlar!$B:$Q,3,0))</f>
        <v>8698829380698</v>
      </c>
      <c r="D72" s="89" t="s">
        <v>237</v>
      </c>
      <c r="E72" s="85" t="s">
        <v>91</v>
      </c>
      <c r="F72" s="9"/>
      <c r="G72" s="9"/>
      <c r="H72" s="90" t="str">
        <f>IF(B72="","",VLOOKUP(AD72,Varsayımlar!$B:$Q,5,0))</f>
        <v>MAGNİT MAVİ AMBALAJ 25CM</v>
      </c>
      <c r="I72" s="90">
        <f>IF(B72="","",VLOOKUP(AD72,Varsayımlar!B:T,19,0))</f>
        <v>0</v>
      </c>
      <c r="J72" s="90" t="str">
        <f>IF(B72="","",VLOOKUP(AD72,Varsayımlar!$B:$Q,6,0))</f>
        <v>SADE</v>
      </c>
      <c r="K72" s="9">
        <v>2016</v>
      </c>
      <c r="L72" s="9"/>
      <c r="M72" s="9">
        <f>IFERROR(IF(B72="","",K72/VLOOKUP(AD72,Varsayımlar!B:R,17,0)),"")</f>
        <v>24</v>
      </c>
      <c r="N72" s="9"/>
      <c r="O72" s="9">
        <v>21</v>
      </c>
      <c r="P72" s="90">
        <f>IF(B72="","",VLOOKUP(AD72,Varsayımlar!$B:$Q,7,0)*K72)</f>
        <v>60480</v>
      </c>
      <c r="Q72" s="90">
        <f>IF(B72="","",VLOOKUP(AD72,Varsayımlar!$B:$Q,8,0))</f>
        <v>25</v>
      </c>
      <c r="R72" s="90" t="str">
        <f>IF(B72="","",VLOOKUP(AD72,Varsayımlar!$B:$Q,9,0))</f>
        <v>SOFT</v>
      </c>
      <c r="S72" s="90">
        <f>IF(B72="","",VLOOKUP(AD72,Varsayımlar!$B:$Q,10,0))</f>
        <v>4</v>
      </c>
      <c r="T72" s="90">
        <f>IF(B72="","",VLOOKUP(AD72,Varsayımlar!$B:$Q,11,0))</f>
        <v>30</v>
      </c>
      <c r="U72" s="90">
        <f>IF(B72="","",VLOOKUP(AD72,Varsayımlar!$B:$Q,12,0))</f>
        <v>260</v>
      </c>
      <c r="V72" s="90" t="str">
        <f>IF(B72="","",VLOOKUP(AD72,Varsayımlar!$B:$Q,13,0))</f>
        <v>YURTDIŞI</v>
      </c>
      <c r="W72" s="90">
        <f>IF(B72="","",VLOOKUP(AD72,Varsayımlar!$B:$Q,14,0))</f>
        <v>9</v>
      </c>
      <c r="X72" s="9"/>
      <c r="Y72" s="9"/>
      <c r="Z72" s="9"/>
      <c r="AA72" s="90" t="str">
        <f>IF(B72="","",VLOOKUP(AD72,Varsayımlar!$B:$Q,15,0))</f>
        <v>25CM TURUNCU KOLİ-SOL ÜST DİKDÖRTGENE ÜRETİM TARİHİ BASILACAK</v>
      </c>
      <c r="AB72" s="90" t="str">
        <f>IF(B72="","",VLOOKUP(AD72,Varsayımlar!$B:$Q,16,0))</f>
        <v>24-26 CM</v>
      </c>
      <c r="AC72" s="90">
        <f>IF(B72="","",VLOOKUP(Sayfa2!AD67,Varsayımlar!B:S,18,0))</f>
        <v>0</v>
      </c>
      <c r="AD72" s="90" t="str">
        <f t="shared" si="5"/>
        <v>MAGNİTMAGNİT MAVİ AMBALAJ 25 CM 260G</v>
      </c>
    </row>
    <row r="73" spans="1:30" ht="39.75" customHeight="1" x14ac:dyDescent="0.25">
      <c r="A73" s="9" t="s">
        <v>202</v>
      </c>
      <c r="B73" s="88" t="s">
        <v>90</v>
      </c>
      <c r="C73" s="89">
        <f>IF(B73="","",VLOOKUP(AD73,Varsayımlar!$B:$Q,3,0))</f>
        <v>8698829380698</v>
      </c>
      <c r="D73" s="89" t="s">
        <v>238</v>
      </c>
      <c r="E73" s="85" t="s">
        <v>91</v>
      </c>
      <c r="F73" s="9"/>
      <c r="G73" s="9"/>
      <c r="H73" s="90" t="str">
        <f>IF(B73="","",VLOOKUP(AD73,Varsayımlar!$B:$Q,5,0))</f>
        <v>MAGNİT MAVİ AMBALAJ 25CM</v>
      </c>
      <c r="I73" s="90">
        <f>IF(B73="","",VLOOKUP(AD73,Varsayımlar!B:T,19,0))</f>
        <v>0</v>
      </c>
      <c r="J73" s="90" t="str">
        <f>IF(B73="","",VLOOKUP(AD73,Varsayımlar!$B:$Q,6,0))</f>
        <v>SADE</v>
      </c>
      <c r="K73" s="9">
        <v>2016</v>
      </c>
      <c r="L73" s="9"/>
      <c r="M73" s="9">
        <f>IFERROR(IF(B73="","",K73/VLOOKUP(AD73,Varsayımlar!B:R,17,0)),"")</f>
        <v>24</v>
      </c>
      <c r="N73" s="9"/>
      <c r="O73" s="9">
        <v>21</v>
      </c>
      <c r="P73" s="90">
        <f>IF(B73="","",VLOOKUP(AD73,Varsayımlar!$B:$Q,7,0)*K73)</f>
        <v>60480</v>
      </c>
      <c r="Q73" s="90">
        <f>IF(B73="","",VLOOKUP(AD73,Varsayımlar!$B:$Q,8,0))</f>
        <v>25</v>
      </c>
      <c r="R73" s="90" t="str">
        <f>IF(B73="","",VLOOKUP(AD73,Varsayımlar!$B:$Q,9,0))</f>
        <v>SOFT</v>
      </c>
      <c r="S73" s="90">
        <f>IF(B73="","",VLOOKUP(AD73,Varsayımlar!$B:$Q,10,0))</f>
        <v>4</v>
      </c>
      <c r="T73" s="90">
        <f>IF(B73="","",VLOOKUP(AD73,Varsayımlar!$B:$Q,11,0))</f>
        <v>30</v>
      </c>
      <c r="U73" s="90">
        <f>IF(B73="","",VLOOKUP(AD73,Varsayımlar!$B:$Q,12,0))</f>
        <v>260</v>
      </c>
      <c r="V73" s="90" t="str">
        <f>IF(B73="","",VLOOKUP(AD73,Varsayımlar!$B:$Q,13,0))</f>
        <v>YURTDIŞI</v>
      </c>
      <c r="W73" s="90">
        <f>IF(B73="","",VLOOKUP(AD73,Varsayımlar!$B:$Q,14,0))</f>
        <v>9</v>
      </c>
      <c r="X73" s="9"/>
      <c r="Y73" s="9"/>
      <c r="Z73" s="9"/>
      <c r="AA73" s="90" t="str">
        <f>IF(B73="","",VLOOKUP(AD73,Varsayımlar!$B:$Q,15,0))</f>
        <v>25CM TURUNCU KOLİ-SOL ÜST DİKDÖRTGENE ÜRETİM TARİHİ BASILACAK</v>
      </c>
      <c r="AB73" s="90" t="str">
        <f>IF(B73="","",VLOOKUP(AD73,Varsayımlar!$B:$Q,16,0))</f>
        <v>24-26 CM</v>
      </c>
      <c r="AC73" s="90">
        <f>IF(B73="","",VLOOKUP(Sayfa2!AD68,Varsayımlar!B:S,18,0))</f>
        <v>0</v>
      </c>
      <c r="AD73" s="90" t="str">
        <f t="shared" si="5"/>
        <v>MAGNİTMAGNİT MAVİ AMBALAJ 25 CM 260G</v>
      </c>
    </row>
    <row r="74" spans="1:30" ht="39.75" customHeight="1" x14ac:dyDescent="0.25">
      <c r="A74" s="9" t="s">
        <v>203</v>
      </c>
      <c r="B74" s="88" t="s">
        <v>90</v>
      </c>
      <c r="C74" s="89">
        <f>IF(B74="","",VLOOKUP(AD74,Varsayımlar!$B:$Q,3,0))</f>
        <v>8698829380698</v>
      </c>
      <c r="D74" s="89" t="s">
        <v>239</v>
      </c>
      <c r="E74" s="85" t="s">
        <v>91</v>
      </c>
      <c r="F74" s="9"/>
      <c r="G74" s="9"/>
      <c r="H74" s="90" t="str">
        <f>IF(B74="","",VLOOKUP(AD74,Varsayımlar!$B:$Q,5,0))</f>
        <v>MAGNİT MAVİ AMBALAJ 25CM</v>
      </c>
      <c r="I74" s="90">
        <f>IF(B74="","",VLOOKUP(AD74,Varsayımlar!B:T,19,0))</f>
        <v>0</v>
      </c>
      <c r="J74" s="90" t="str">
        <f>IF(B74="","",VLOOKUP(AD74,Varsayımlar!$B:$Q,6,0))</f>
        <v>SADE</v>
      </c>
      <c r="K74" s="9">
        <v>2016</v>
      </c>
      <c r="L74" s="9"/>
      <c r="M74" s="9">
        <f>IFERROR(IF(B74="","",K74/VLOOKUP(AD74,Varsayımlar!B:R,17,0)),"")</f>
        <v>24</v>
      </c>
      <c r="N74" s="9"/>
      <c r="O74" s="9">
        <v>21</v>
      </c>
      <c r="P74" s="90">
        <f>IF(B74="","",VLOOKUP(AD74,Varsayımlar!$B:$Q,7,0)*K74)</f>
        <v>60480</v>
      </c>
      <c r="Q74" s="90">
        <f>IF(B74="","",VLOOKUP(AD74,Varsayımlar!$B:$Q,8,0))</f>
        <v>25</v>
      </c>
      <c r="R74" s="90" t="str">
        <f>IF(B74="","",VLOOKUP(AD74,Varsayımlar!$B:$Q,9,0))</f>
        <v>SOFT</v>
      </c>
      <c r="S74" s="90">
        <f>IF(B74="","",VLOOKUP(AD74,Varsayımlar!$B:$Q,10,0))</f>
        <v>4</v>
      </c>
      <c r="T74" s="90">
        <f>IF(B74="","",VLOOKUP(AD74,Varsayımlar!$B:$Q,11,0))</f>
        <v>30</v>
      </c>
      <c r="U74" s="90">
        <f>IF(B74="","",VLOOKUP(AD74,Varsayımlar!$B:$Q,12,0))</f>
        <v>260</v>
      </c>
      <c r="V74" s="90" t="str">
        <f>IF(B74="","",VLOOKUP(AD74,Varsayımlar!$B:$Q,13,0))</f>
        <v>YURTDIŞI</v>
      </c>
      <c r="W74" s="90">
        <f>IF(B74="","",VLOOKUP(AD74,Varsayımlar!$B:$Q,14,0))</f>
        <v>9</v>
      </c>
      <c r="X74" s="9"/>
      <c r="Y74" s="9"/>
      <c r="Z74" s="9"/>
      <c r="AA74" s="90" t="str">
        <f>IF(B74="","",VLOOKUP(AD74,Varsayımlar!$B:$Q,15,0))</f>
        <v>25CM TURUNCU KOLİ-SOL ÜST DİKDÖRTGENE ÜRETİM TARİHİ BASILACAK</v>
      </c>
      <c r="AB74" s="90" t="str">
        <f>IF(B74="","",VLOOKUP(AD74,Varsayımlar!$B:$Q,16,0))</f>
        <v>24-26 CM</v>
      </c>
      <c r="AC74" s="90">
        <f>IF(B74="","",VLOOKUP(Sayfa2!AD69,Varsayımlar!B:S,18,0))</f>
        <v>0</v>
      </c>
      <c r="AD74" s="90" t="str">
        <f t="shared" si="5"/>
        <v>MAGNİTMAGNİT MAVİ AMBALAJ 25 CM 260G</v>
      </c>
    </row>
    <row r="75" spans="1:30" ht="39.75" customHeight="1" x14ac:dyDescent="0.25">
      <c r="A75" s="9" t="s">
        <v>204</v>
      </c>
      <c r="B75" s="88" t="s">
        <v>90</v>
      </c>
      <c r="C75" s="89">
        <f>IF(B75="","",VLOOKUP(AD75,Varsayımlar!$B:$Q,3,0))</f>
        <v>8698829380698</v>
      </c>
      <c r="D75" s="89" t="s">
        <v>258</v>
      </c>
      <c r="E75" s="85" t="s">
        <v>91</v>
      </c>
      <c r="F75" s="9"/>
      <c r="G75" s="9"/>
      <c r="H75" s="90" t="str">
        <f>IF(B75="","",VLOOKUP(AD75,Varsayımlar!$B:$Q,5,0))</f>
        <v>MAGNİT MAVİ AMBALAJ 25CM</v>
      </c>
      <c r="I75" s="90">
        <f>IF(B75="","",VLOOKUP(AD75,Varsayımlar!B:T,19,0))</f>
        <v>0</v>
      </c>
      <c r="J75" s="90" t="str">
        <f>IF(B75="","",VLOOKUP(AD75,Varsayımlar!$B:$Q,6,0))</f>
        <v>SADE</v>
      </c>
      <c r="K75" s="9">
        <v>2016</v>
      </c>
      <c r="L75" s="9"/>
      <c r="M75" s="9">
        <f>IFERROR(IF(B75="","",K75/VLOOKUP(AD75,Varsayımlar!B:R,17,0)),"")</f>
        <v>24</v>
      </c>
      <c r="N75" s="9"/>
      <c r="O75" s="9">
        <v>21</v>
      </c>
      <c r="P75" s="90">
        <f>IF(B75="","",VLOOKUP(AD75,Varsayımlar!$B:$Q,7,0)*K75)</f>
        <v>60480</v>
      </c>
      <c r="Q75" s="90">
        <f>IF(B75="","",VLOOKUP(AD75,Varsayımlar!$B:$Q,8,0))</f>
        <v>25</v>
      </c>
      <c r="R75" s="90" t="str">
        <f>IF(B75="","",VLOOKUP(AD75,Varsayımlar!$B:$Q,9,0))</f>
        <v>SOFT</v>
      </c>
      <c r="S75" s="90">
        <f>IF(B75="","",VLOOKUP(AD75,Varsayımlar!$B:$Q,10,0))</f>
        <v>4</v>
      </c>
      <c r="T75" s="90">
        <f>IF(B75="","",VLOOKUP(AD75,Varsayımlar!$B:$Q,11,0))</f>
        <v>30</v>
      </c>
      <c r="U75" s="90">
        <f>IF(B75="","",VLOOKUP(AD75,Varsayımlar!$B:$Q,12,0))</f>
        <v>260</v>
      </c>
      <c r="V75" s="90" t="str">
        <f>IF(B75="","",VLOOKUP(AD75,Varsayımlar!$B:$Q,13,0))</f>
        <v>YURTDIŞI</v>
      </c>
      <c r="W75" s="90">
        <f>IF(B75="","",VLOOKUP(AD75,Varsayımlar!$B:$Q,14,0))</f>
        <v>9</v>
      </c>
      <c r="X75" s="9"/>
      <c r="Y75" s="9"/>
      <c r="Z75" s="9"/>
      <c r="AA75" s="90" t="str">
        <f>IF(B75="","",VLOOKUP(AD75,Varsayımlar!$B:$Q,15,0))</f>
        <v>25CM TURUNCU KOLİ-SOL ÜST DİKDÖRTGENE ÜRETİM TARİHİ BASILACAK</v>
      </c>
      <c r="AB75" s="90" t="str">
        <f>IF(B75="","",VLOOKUP(AD75,Varsayımlar!$B:$Q,16,0))</f>
        <v>24-26 CM</v>
      </c>
      <c r="AC75" s="90">
        <f>IF(B75="","",VLOOKUP(Sayfa2!AD70,Varsayımlar!B:S,18,0))</f>
        <v>0</v>
      </c>
      <c r="AD75" s="90" t="str">
        <f t="shared" si="5"/>
        <v>MAGNİTMAGNİT MAVİ AMBALAJ 25 CM 260G</v>
      </c>
    </row>
    <row r="76" spans="1:30" ht="39.75" customHeight="1" x14ac:dyDescent="0.25">
      <c r="A76" s="9" t="s">
        <v>205</v>
      </c>
      <c r="B76" s="88" t="s">
        <v>90</v>
      </c>
      <c r="C76" s="89">
        <f>IF(B76="","",VLOOKUP(AD76,Varsayımlar!$B:$Q,3,0))</f>
        <v>8698829380698</v>
      </c>
      <c r="D76" s="89" t="s">
        <v>259</v>
      </c>
      <c r="E76" s="85" t="s">
        <v>91</v>
      </c>
      <c r="F76" s="9"/>
      <c r="G76" s="9"/>
      <c r="H76" s="90" t="str">
        <f>IF(B76="","",VLOOKUP(AD76,Varsayımlar!$B:$Q,5,0))</f>
        <v>MAGNİT MAVİ AMBALAJ 25CM</v>
      </c>
      <c r="I76" s="90">
        <f>IF(B76="","",VLOOKUP(AD76,Varsayımlar!B:T,19,0))</f>
        <v>0</v>
      </c>
      <c r="J76" s="90" t="str">
        <f>IF(B76="","",VLOOKUP(AD76,Varsayımlar!$B:$Q,6,0))</f>
        <v>SADE</v>
      </c>
      <c r="K76" s="9">
        <v>2016</v>
      </c>
      <c r="L76" s="9"/>
      <c r="M76" s="9">
        <f>IFERROR(IF(B76="","",K76/VLOOKUP(AD76,Varsayımlar!B:R,17,0)),"")</f>
        <v>24</v>
      </c>
      <c r="N76" s="9"/>
      <c r="O76" s="9">
        <v>21</v>
      </c>
      <c r="P76" s="90">
        <f>IF(B76="","",VLOOKUP(AD76,Varsayımlar!$B:$Q,7,0)*K76)</f>
        <v>60480</v>
      </c>
      <c r="Q76" s="90">
        <f>IF(B76="","",VLOOKUP(AD76,Varsayımlar!$B:$Q,8,0))</f>
        <v>25</v>
      </c>
      <c r="R76" s="90" t="str">
        <f>IF(B76="","",VLOOKUP(AD76,Varsayımlar!$B:$Q,9,0))</f>
        <v>SOFT</v>
      </c>
      <c r="S76" s="90">
        <f>IF(B76="","",VLOOKUP(AD76,Varsayımlar!$B:$Q,10,0))</f>
        <v>4</v>
      </c>
      <c r="T76" s="90">
        <f>IF(B76="","",VLOOKUP(AD76,Varsayımlar!$B:$Q,11,0))</f>
        <v>30</v>
      </c>
      <c r="U76" s="90">
        <f>IF(B76="","",VLOOKUP(AD76,Varsayımlar!$B:$Q,12,0))</f>
        <v>260</v>
      </c>
      <c r="V76" s="90" t="str">
        <f>IF(B76="","",VLOOKUP(AD76,Varsayımlar!$B:$Q,13,0))</f>
        <v>YURTDIŞI</v>
      </c>
      <c r="W76" s="90">
        <f>IF(B76="","",VLOOKUP(AD76,Varsayımlar!$B:$Q,14,0))</f>
        <v>9</v>
      </c>
      <c r="X76" s="9"/>
      <c r="Y76" s="9"/>
      <c r="Z76" s="9"/>
      <c r="AA76" s="90" t="str">
        <f>IF(B76="","",VLOOKUP(AD76,Varsayımlar!$B:$Q,15,0))</f>
        <v>25CM TURUNCU KOLİ-SOL ÜST DİKDÖRTGENE ÜRETİM TARİHİ BASILACAK</v>
      </c>
      <c r="AB76" s="90" t="str">
        <f>IF(B76="","",VLOOKUP(AD76,Varsayımlar!$B:$Q,16,0))</f>
        <v>24-26 CM</v>
      </c>
      <c r="AC76" s="90">
        <f>IF(B76="","",VLOOKUP(Sayfa2!AD71,Varsayımlar!B:S,18,0))</f>
        <v>0</v>
      </c>
      <c r="AD76" s="90" t="str">
        <f t="shared" si="5"/>
        <v>MAGNİTMAGNİT MAVİ AMBALAJ 25 CM 260G</v>
      </c>
    </row>
    <row r="77" spans="1:30" ht="39.75" customHeight="1" x14ac:dyDescent="0.25">
      <c r="A77" s="9" t="s">
        <v>206</v>
      </c>
      <c r="B77" s="88" t="s">
        <v>90</v>
      </c>
      <c r="C77" s="89">
        <f>IF(B77="","",VLOOKUP(AD77,Varsayımlar!$B:$Q,3,0))</f>
        <v>8698829380698</v>
      </c>
      <c r="D77" s="89" t="s">
        <v>260</v>
      </c>
      <c r="E77" s="85" t="s">
        <v>91</v>
      </c>
      <c r="F77" s="9"/>
      <c r="G77" s="9"/>
      <c r="H77" s="90" t="str">
        <f>IF(B77="","",VLOOKUP(AD77,Varsayımlar!$B:$Q,5,0))</f>
        <v>MAGNİT MAVİ AMBALAJ 25CM</v>
      </c>
      <c r="I77" s="90">
        <f>IF(B77="","",VLOOKUP(AD77,Varsayımlar!B:T,19,0))</f>
        <v>0</v>
      </c>
      <c r="J77" s="90" t="str">
        <f>IF(B77="","",VLOOKUP(AD77,Varsayımlar!$B:$Q,6,0))</f>
        <v>SADE</v>
      </c>
      <c r="K77" s="9">
        <v>2016</v>
      </c>
      <c r="L77" s="9"/>
      <c r="M77" s="9">
        <f>IFERROR(IF(B77="","",K77/VLOOKUP(AD77,Varsayımlar!B:R,17,0)),"")</f>
        <v>24</v>
      </c>
      <c r="N77" s="9"/>
      <c r="O77" s="9">
        <v>21</v>
      </c>
      <c r="P77" s="90">
        <f>IF(B77="","",VLOOKUP(AD77,Varsayımlar!$B:$Q,7,0)*K77)</f>
        <v>60480</v>
      </c>
      <c r="Q77" s="90">
        <f>IF(B77="","",VLOOKUP(AD77,Varsayımlar!$B:$Q,8,0))</f>
        <v>25</v>
      </c>
      <c r="R77" s="90" t="str">
        <f>IF(B77="","",VLOOKUP(AD77,Varsayımlar!$B:$Q,9,0))</f>
        <v>SOFT</v>
      </c>
      <c r="S77" s="90">
        <f>IF(B77="","",VLOOKUP(AD77,Varsayımlar!$B:$Q,10,0))</f>
        <v>4</v>
      </c>
      <c r="T77" s="90">
        <f>IF(B77="","",VLOOKUP(AD77,Varsayımlar!$B:$Q,11,0))</f>
        <v>30</v>
      </c>
      <c r="U77" s="90">
        <f>IF(B77="","",VLOOKUP(AD77,Varsayımlar!$B:$Q,12,0))</f>
        <v>260</v>
      </c>
      <c r="V77" s="90" t="str">
        <f>IF(B77="","",VLOOKUP(AD77,Varsayımlar!$B:$Q,13,0))</f>
        <v>YURTDIŞI</v>
      </c>
      <c r="W77" s="90">
        <f>IF(B77="","",VLOOKUP(AD77,Varsayımlar!$B:$Q,14,0))</f>
        <v>9</v>
      </c>
      <c r="X77" s="9"/>
      <c r="Y77" s="9"/>
      <c r="Z77" s="9"/>
      <c r="AA77" s="90" t="str">
        <f>IF(B77="","",VLOOKUP(AD77,Varsayımlar!$B:$Q,15,0))</f>
        <v>25CM TURUNCU KOLİ-SOL ÜST DİKDÖRTGENE ÜRETİM TARİHİ BASILACAK</v>
      </c>
      <c r="AB77" s="90" t="str">
        <f>IF(B77="","",VLOOKUP(AD77,Varsayımlar!$B:$Q,16,0))</f>
        <v>24-26 CM</v>
      </c>
      <c r="AC77" s="90">
        <f>IF(B77="","",VLOOKUP(Sayfa2!AD72,Varsayımlar!B:S,18,0))</f>
        <v>0</v>
      </c>
      <c r="AD77" s="90" t="str">
        <f t="shared" si="5"/>
        <v>MAGNİTMAGNİT MAVİ AMBALAJ 25 CM 260G</v>
      </c>
    </row>
    <row r="78" spans="1:30" ht="39.75" customHeight="1" x14ac:dyDescent="0.25">
      <c r="A78" s="9" t="s">
        <v>207</v>
      </c>
      <c r="B78" s="88" t="s">
        <v>90</v>
      </c>
      <c r="C78" s="89">
        <f>IF(B78="","",VLOOKUP(AD78,Varsayımlar!$B:$Q,3,0))</f>
        <v>8698829380698</v>
      </c>
      <c r="D78" s="89" t="s">
        <v>261</v>
      </c>
      <c r="E78" s="85" t="s">
        <v>91</v>
      </c>
      <c r="F78" s="9"/>
      <c r="G78" s="9"/>
      <c r="H78" s="90" t="str">
        <f>IF(B78="","",VLOOKUP(AD78,Varsayımlar!$B:$Q,5,0))</f>
        <v>MAGNİT MAVİ AMBALAJ 25CM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2016</v>
      </c>
      <c r="L78" s="9"/>
      <c r="M78" s="9">
        <f>IFERROR(IF(B78="","",K78/VLOOKUP(AD78,Varsayımlar!B:R,17,0)),"")</f>
        <v>24</v>
      </c>
      <c r="N78" s="9"/>
      <c r="O78" s="9">
        <v>21</v>
      </c>
      <c r="P78" s="90">
        <f>IF(B78="","",VLOOKUP(AD78,Varsayımlar!$B:$Q,7,0)*K78)</f>
        <v>60480</v>
      </c>
      <c r="Q78" s="90">
        <f>IF(B78="","",VLOOKUP(AD78,Varsayımlar!$B:$Q,8,0))</f>
        <v>25</v>
      </c>
      <c r="R78" s="90" t="str">
        <f>IF(B78="","",VLOOKUP(AD78,Varsayımlar!$B:$Q,9,0))</f>
        <v>SOFT</v>
      </c>
      <c r="S78" s="90">
        <f>IF(B78="","",VLOOKUP(AD78,Varsayımlar!$B:$Q,10,0))</f>
        <v>4</v>
      </c>
      <c r="T78" s="90">
        <f>IF(B78="","",VLOOKUP(AD78,Varsayımlar!$B:$Q,11,0))</f>
        <v>30</v>
      </c>
      <c r="U78" s="90">
        <f>IF(B78="","",VLOOKUP(AD78,Varsayımlar!$B:$Q,12,0))</f>
        <v>260</v>
      </c>
      <c r="V78" s="90" t="str">
        <f>IF(B78="","",VLOOKUP(AD78,Varsayımlar!$B:$Q,13,0))</f>
        <v>YURTDIŞI</v>
      </c>
      <c r="W78" s="90">
        <f>IF(B78="","",VLOOKUP(AD78,Varsayımlar!$B:$Q,14,0))</f>
        <v>9</v>
      </c>
      <c r="X78" s="9"/>
      <c r="Y78" s="9"/>
      <c r="Z78" s="9"/>
      <c r="AA78" s="90" t="str">
        <f>IF(B78="","",VLOOKUP(AD78,Varsayımlar!$B:$Q,15,0))</f>
        <v>25CM TURUNCU KOLİ-SOL ÜST DİKDÖRTGENE ÜRETİM TARİHİ BASILACAK</v>
      </c>
      <c r="AB78" s="90" t="str">
        <f>IF(B78="","",VLOOKUP(AD78,Varsayımlar!$B:$Q,16,0))</f>
        <v>24-26 CM</v>
      </c>
      <c r="AC78" s="90">
        <f>IF(B78="","",VLOOKUP(Sayfa2!AD73,Varsayımlar!B:S,18,0))</f>
        <v>0</v>
      </c>
      <c r="AD78" s="90" t="str">
        <f t="shared" si="5"/>
        <v>MAGNİTMAGNİT MAVİ AMBALAJ 25 CM 260G</v>
      </c>
    </row>
    <row r="79" spans="1:30" ht="39.75" customHeight="1" x14ac:dyDescent="0.25">
      <c r="A79" s="9" t="s">
        <v>208</v>
      </c>
      <c r="B79" s="9" t="s">
        <v>79</v>
      </c>
      <c r="C79" s="10">
        <f>IF(B79="","",VLOOKUP(AD79,Varsayımlar!$B:$Q,3,0))</f>
        <v>8698829380698</v>
      </c>
      <c r="D79" s="10"/>
      <c r="E79" s="85" t="s">
        <v>254</v>
      </c>
      <c r="F79" s="9"/>
      <c r="G79" s="9"/>
      <c r="H79" s="9" t="str">
        <f>IF(B79="","",VLOOKUP(AD79,Varsayımlar!$B:$Q,5,0))</f>
        <v>Manetka 20cm</v>
      </c>
      <c r="I79" s="9">
        <f>IF(B79="","",VLOOKUP(AD79,Varsayımlar!B:T,19,0))</f>
        <v>0</v>
      </c>
      <c r="J79" s="9" t="str">
        <f>IF(B79="","",VLOOKUP(AD79,Varsayımlar!$B:$Q,6,0))</f>
        <v>SADE</v>
      </c>
      <c r="K79" s="9">
        <v>7200</v>
      </c>
      <c r="L79" s="9"/>
      <c r="M79" s="9">
        <f>IFERROR(IF(B79="","",K79/VLOOKUP(AD79,Varsayımlar!B:R,17,0)),"")</f>
        <v>32</v>
      </c>
      <c r="N79" s="9"/>
      <c r="O79" s="9">
        <v>32</v>
      </c>
      <c r="P79" s="9">
        <f>IF(B79="","",VLOOKUP(AD79,Varsayımlar!$B:$Q,7,0)*K79)</f>
        <v>100800</v>
      </c>
      <c r="Q79" s="9">
        <f>IF(B79="","",VLOOKUP(AD79,Varsayımlar!$B:$Q,8,0))</f>
        <v>20</v>
      </c>
      <c r="R79" s="9" t="str">
        <f>IF(B79="","",VLOOKUP(AD79,Varsayımlar!$B:$Q,9,0))</f>
        <v>Irak Soft</v>
      </c>
      <c r="S79" s="9">
        <f>IF(B79="","",VLOOKUP(AD79,Varsayımlar!$B:$Q,10,0))</f>
        <v>4</v>
      </c>
      <c r="T79" s="9">
        <f>IF(B79="","",VLOOKUP(AD79,Varsayımlar!$B:$Q,11,0))</f>
        <v>14</v>
      </c>
      <c r="U79" s="9">
        <f>IF(B79="","",VLOOKUP(AD79,Varsayımlar!$B:$Q,12,0))</f>
        <v>166</v>
      </c>
      <c r="V79" s="9" t="str">
        <f>IF(B79="","",VLOOKUP(AD79,Varsayımlar!$B:$Q,13,0))</f>
        <v>YURTDIŞI</v>
      </c>
      <c r="W79" s="9">
        <f>IF(B79="","",VLOOKUP(AD79,Varsayımlar!$B:$Q,14,0))</f>
        <v>6</v>
      </c>
      <c r="X79" s="86">
        <v>46223</v>
      </c>
      <c r="Y79" s="86">
        <v>46407</v>
      </c>
      <c r="Z79" s="9">
        <v>26072020</v>
      </c>
      <c r="AA79" s="9" t="str">
        <f>IF(B79="","",VLOOKUP(AD79,Varsayımlar!$B:$Q,15,0))</f>
        <v>Kare Koli-Üretim Tarihli Etiket</v>
      </c>
      <c r="AB79" s="9" t="str">
        <f>IF(B79="","",VLOOKUP(AD79,Varsayımlar!$B:$Q,16,0))</f>
        <v>19-21 cm</v>
      </c>
      <c r="AC79" s="9">
        <f>IF(B79="","",VLOOKUP(Sayfa2!AD94,Varsayımlar!B:S,18,0))</f>
        <v>0</v>
      </c>
      <c r="AD79" s="9" t="str">
        <f>IF(B79="","",CONCATENATE(B79,E79))</f>
        <v>LLC KOTORManetka 20cm 4 pcs 166g</v>
      </c>
    </row>
    <row r="80" spans="1:30" ht="39.75" customHeight="1" x14ac:dyDescent="0.25">
      <c r="A80" s="9" t="s">
        <v>209</v>
      </c>
      <c r="B80" s="88" t="s">
        <v>79</v>
      </c>
      <c r="C80" s="89">
        <f>IF(B80="","",VLOOKUP(AD80,Varsayımlar!$B:$Q,3,0))</f>
        <v>8698829380698</v>
      </c>
      <c r="D80" s="89"/>
      <c r="E80" s="85" t="s">
        <v>85</v>
      </c>
      <c r="F80" s="9"/>
      <c r="G80" s="9"/>
      <c r="H80" s="90" t="str">
        <f>IF(B80="","",VLOOKUP(AD80,Varsayımlar!$B:$Q,5,0))</f>
        <v xml:space="preserve">MANETKA PEYNİRLİ 25 CM </v>
      </c>
      <c r="I80" s="90">
        <f>IF(B80="","",VLOOKUP(AD80,Varsayımlar!B:T,19,0))</f>
        <v>0</v>
      </c>
      <c r="J80" s="90" t="str">
        <f>IF(B80="","",VLOOKUP(AD80,Varsayımlar!$B:$Q,6,0))</f>
        <v>PEYNİRLİ</v>
      </c>
      <c r="K80" s="9">
        <v>2496</v>
      </c>
      <c r="L80" s="9"/>
      <c r="M80" s="9">
        <f>IFERROR(IF(B80="","",K80/VLOOKUP(AD80,Varsayımlar!B:R,17,0)),"")</f>
        <v>32</v>
      </c>
      <c r="N80" s="9"/>
      <c r="O80" s="9">
        <v>26</v>
      </c>
      <c r="P80" s="90">
        <f>IF(B80="","",VLOOKUP(AD80,Varsayımlar!$B:$Q,7,0)*K80)</f>
        <v>74880</v>
      </c>
      <c r="Q80" s="90">
        <f>IF(B80="","",VLOOKUP(AD80,Varsayımlar!$B:$Q,8,0))</f>
        <v>25</v>
      </c>
      <c r="R80" s="90" t="str">
        <f>IF(B80="","",VLOOKUP(AD80,Varsayımlar!$B:$Q,9,0))</f>
        <v>SOFT-AT</v>
      </c>
      <c r="S80" s="90">
        <f>IF(B80="","",VLOOKUP(AD80,Varsayımlar!$B:$Q,10,0))</f>
        <v>4</v>
      </c>
      <c r="T80" s="90">
        <f>IF(B80="","",VLOOKUP(AD80,Varsayımlar!$B:$Q,11,0))</f>
        <v>30</v>
      </c>
      <c r="U80" s="90">
        <f>IF(B80="","",VLOOKUP(AD80,Varsayımlar!$B:$Q,12,0))</f>
        <v>250</v>
      </c>
      <c r="V80" s="90" t="str">
        <f>IF(B80="","",VLOOKUP(AD80,Varsayımlar!$B:$Q,13,0))</f>
        <v>YURTDIŞI</v>
      </c>
      <c r="W80" s="90">
        <f>IF(B80="","",VLOOKUP(AD80,Varsayımlar!$B:$Q,14,0))</f>
        <v>6</v>
      </c>
      <c r="X80" s="86">
        <v>46223</v>
      </c>
      <c r="Y80" s="86">
        <v>46407</v>
      </c>
      <c r="Z80" s="9">
        <v>26072025</v>
      </c>
      <c r="AA80" s="90" t="str">
        <f>IF(B80="","",VLOOKUP(AD80,Varsayımlar!$B:$Q,15,0))</f>
        <v>KIRMIZI KOLİ-TARİHLİ KOLİ ETİKETİ</v>
      </c>
      <c r="AB80" s="90" t="str">
        <f>IF(B80="","",VLOOKUP(AD80,Varsayımlar!$B:$Q,16,0))</f>
        <v>24-26 CM</v>
      </c>
      <c r="AC80" s="90">
        <f>IF(B80="","",VLOOKUP(Sayfa2!AD95,Varsayımlar!B:S,18,0))</f>
        <v>0</v>
      </c>
      <c r="AD80" s="90" t="str">
        <f>IF(B80="","",CONCATENATE(B80,E80))</f>
        <v>LLC KOTORMANETKA PEYNİRLİ 25CM</v>
      </c>
    </row>
    <row r="81" spans="1:30" ht="40.5" customHeight="1" x14ac:dyDescent="0.25">
      <c r="A81" s="9" t="s">
        <v>122</v>
      </c>
      <c r="B81" s="88" t="s">
        <v>271</v>
      </c>
      <c r="C81" s="89">
        <f>IF(B81="","",VLOOKUP(AD81,Varsayımlar!$B:$Q,3,0))</f>
        <v>8698829380698</v>
      </c>
      <c r="D81" s="89"/>
      <c r="E81" s="85" t="s">
        <v>542</v>
      </c>
      <c r="F81" s="9"/>
      <c r="G81" s="9"/>
      <c r="H81" s="90" t="str">
        <f>IF(B81="","",VLOOKUP(AD81,Varsayımlar!$B:$Q,5,0))</f>
        <v>Durum 3 lü paket sade 1620g (İç-Dış Ambalaj)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2640</v>
      </c>
      <c r="L81" s="9"/>
      <c r="M81" s="9" t="str">
        <f>IFERROR(IF(B81="","",K81/VLOOKUP(AD81,Varsayımlar!B:R,17,0)),"")</f>
        <v/>
      </c>
      <c r="N81" s="9"/>
      <c r="O81" s="9">
        <v>14</v>
      </c>
      <c r="P81" s="90">
        <f>IF(B81="","",VLOOKUP(AD81,Varsayımlar!$B:$Q,7,0)*K81)</f>
        <v>10560</v>
      </c>
      <c r="Q81" s="90">
        <f>IF(B81="","",VLOOKUP(AD81,Varsayımlar!$B:$Q,8,0))</f>
        <v>20</v>
      </c>
      <c r="R81" s="90" t="str">
        <f>IF(B81="","",VLOOKUP(AD81,Varsayımlar!$B:$Q,9,0))</f>
        <v>Irak Soft</v>
      </c>
      <c r="S81" s="90">
        <f>IF(B81="","",VLOOKUP(AD81,Varsayımlar!$B:$Q,10,0))</f>
        <v>36</v>
      </c>
      <c r="T81" s="90">
        <f>IF(B81="","",VLOOKUP(AD81,Varsayımlar!$B:$Q,11,0))</f>
        <v>4</v>
      </c>
      <c r="U81" s="90">
        <f>IF(B81="","",VLOOKUP(AD81,Varsayımlar!$B:$Q,12,0))</f>
        <v>1620</v>
      </c>
      <c r="V81" s="90" t="str">
        <f>IF(B81="","",VLOOKUP(AD81,Varsayımlar!$B:$Q,13,0))</f>
        <v>Yurtdışı</v>
      </c>
      <c r="W81" s="90">
        <f>IF(B81="","",VLOOKUP(AD81,Varsayımlar!$B:$Q,14,0))</f>
        <v>0</v>
      </c>
      <c r="X81" s="9"/>
      <c r="Y81" s="9" t="s">
        <v>625</v>
      </c>
      <c r="Z81" s="9" t="s">
        <v>627</v>
      </c>
      <c r="AA81" s="90" t="str">
        <f>IF(B81="","",VLOOKUP(AD81,Varsayımlar!$B:$Q,15,0))</f>
        <v>Lacivert 20cm Koli-İbranice Sade Etiketli</v>
      </c>
      <c r="AB81" s="90" t="str">
        <f>IF(B81="","",VLOOKUP(AD81,Varsayımlar!$B:$Q,16,0))</f>
        <v>19-21 cm</v>
      </c>
      <c r="AC81" s="90">
        <f>IF(B81="","",VLOOKUP(Sayfa2!AD130,Varsayımlar!B:S,18,0))</f>
        <v>0</v>
      </c>
      <c r="AD81" s="90" t="str">
        <f>IF(B81="","",CONCATENATE(B81,E81))</f>
        <v>EyalDurum 3 lü paket sade 1620g</v>
      </c>
    </row>
    <row r="82" spans="1:30" ht="39.75" customHeight="1" x14ac:dyDescent="0.25">
      <c r="A82" s="9" t="s">
        <v>189</v>
      </c>
      <c r="B82" s="88" t="s">
        <v>632</v>
      </c>
      <c r="C82" s="89">
        <f>IF(B82="","",VLOOKUP(AD82,Varsayımlar!$B:$Q,3,0))</f>
        <v>8698829380698</v>
      </c>
      <c r="D82" s="89"/>
      <c r="E82" s="85" t="s">
        <v>633</v>
      </c>
      <c r="F82" s="9" t="s">
        <v>660</v>
      </c>
      <c r="G82" s="9"/>
      <c r="H82" s="90" t="str">
        <f>IF(B82="","",VLOOKUP(AD82,Varsayımlar!$B:$Q,5,0))</f>
        <v>Willifood 20cm 10 pcs 450g</v>
      </c>
      <c r="I82" s="90">
        <f>IF(B82="","",VLOOKUP(AD82,Varsayımlar!B:T,19,0))</f>
        <v>0</v>
      </c>
      <c r="J82" s="90" t="str">
        <f>IF(B82="","",VLOOKUP(AD82,Varsayımlar!$B:$Q,6,0))</f>
        <v>SADE</v>
      </c>
      <c r="K82" s="9">
        <v>3200</v>
      </c>
      <c r="L82" s="9"/>
      <c r="M82" s="9" t="str">
        <f>IFERROR(IF(B82="","",K82/VLOOKUP(AD82,Varsayımlar!B:R,17,0)),"")</f>
        <v/>
      </c>
      <c r="N82" s="9"/>
      <c r="O82" s="9">
        <v>16</v>
      </c>
      <c r="P82" s="90">
        <f>IF(B82="","",VLOOKUP(AD82,Varsayımlar!$B:$Q,7,0)*K82)</f>
        <v>38400</v>
      </c>
      <c r="Q82" s="90">
        <f>IF(B82="","",VLOOKUP(AD82,Varsayımlar!$B:$Q,8,0))</f>
        <v>20</v>
      </c>
      <c r="R82" s="90" t="str">
        <f>IF(B82="","",VLOOKUP(AD82,Varsayımlar!$B:$Q,9,0))</f>
        <v>Irak Soft</v>
      </c>
      <c r="S82" s="90">
        <f>IF(B82="","",VLOOKUP(AD82,Varsayımlar!$B:$Q,10,0))</f>
        <v>10</v>
      </c>
      <c r="T82" s="90">
        <f>IF(B82="","",VLOOKUP(AD82,Varsayımlar!$B:$Q,11,0))</f>
        <v>12</v>
      </c>
      <c r="U82" s="90">
        <f>IF(B82="","",VLOOKUP(AD82,Varsayımlar!$B:$Q,12,0))</f>
        <v>450</v>
      </c>
      <c r="V82" s="90" t="str">
        <f>IF(B82="","",VLOOKUP(AD82,Varsayımlar!$B:$Q,13,0))</f>
        <v>Yurtdışı</v>
      </c>
      <c r="W82" s="90" t="str">
        <f>IF(B82="","",VLOOKUP(AD82,Varsayımlar!$B:$Q,14,0))</f>
        <v>Özel Tarih</v>
      </c>
      <c r="X82" s="86"/>
      <c r="Y82" s="136" t="s">
        <v>658</v>
      </c>
      <c r="Z82" s="136" t="s">
        <v>659</v>
      </c>
      <c r="AA82" s="90" t="str">
        <f>IF(B82="","",VLOOKUP(AD82,Varsayımlar!$B:$Q,15,0))</f>
        <v>20cm koli-Etiketli</v>
      </c>
      <c r="AB82" s="90" t="str">
        <f>IF(B82="","",VLOOKUP(AD82,Varsayımlar!$B:$Q,16,0))</f>
        <v>19-21 cm</v>
      </c>
      <c r="AC82" s="90">
        <f>IF(B82="","",VLOOKUP(Sayfa2!AD95,Varsayımlar!B:S,18,0))</f>
        <v>0</v>
      </c>
      <c r="AD82" s="90" t="str">
        <f t="shared" ref="AD82" si="7">IF(B82="","",CONCATENATE(B82,E82))</f>
        <v>WillifoodWillifood 20cm 10 pcs 450g</v>
      </c>
    </row>
    <row r="83" spans="1:30" ht="39.75" customHeight="1" x14ac:dyDescent="0.25">
      <c r="A83" s="9" t="s">
        <v>189</v>
      </c>
      <c r="B83" s="88" t="s">
        <v>632</v>
      </c>
      <c r="C83" s="89">
        <f>IF(B83="","",VLOOKUP(AD83,Varsayımlar!$B:$Q,3,0))</f>
        <v>8698829380698</v>
      </c>
      <c r="D83" s="89"/>
      <c r="E83" s="85" t="s">
        <v>650</v>
      </c>
      <c r="F83" s="9" t="s">
        <v>660</v>
      </c>
      <c r="G83" s="9"/>
      <c r="H83" s="90" t="str">
        <f>IF(B83="","",VLOOKUP(AD83,Varsayımlar!$B:$Q,5,0))</f>
        <v>Willifood 25cm 8 pcs 560g</v>
      </c>
      <c r="I83" s="90">
        <f>IF(B83="","",VLOOKUP(AD83,Varsayımlar!B:T,19,0))</f>
        <v>0</v>
      </c>
      <c r="J83" s="90" t="str">
        <f>IF(B83="","",VLOOKUP(AD83,Varsayımlar!$B:$Q,6,0))</f>
        <v>SADE</v>
      </c>
      <c r="K83" s="9">
        <v>2000</v>
      </c>
      <c r="L83" s="9"/>
      <c r="M83" s="9" t="str">
        <f>IFERROR(IF(B83="","",K83/VLOOKUP(AD83,Varsayımlar!B:R,17,0)),"")</f>
        <v/>
      </c>
      <c r="N83" s="9"/>
      <c r="O83" s="9">
        <v>16</v>
      </c>
      <c r="P83" s="90">
        <f>IF(B83="","",VLOOKUP(AD83,Varsayımlar!$B:$Q,7,0)*K83)</f>
        <v>28000</v>
      </c>
      <c r="Q83" s="90">
        <f>IF(B83="","",VLOOKUP(AD83,Varsayımlar!$B:$Q,8,0))</f>
        <v>25</v>
      </c>
      <c r="R83" s="90" t="str">
        <f>IF(B83="","",VLOOKUP(AD83,Varsayımlar!$B:$Q,9,0))</f>
        <v>ırak Soft</v>
      </c>
      <c r="S83" s="90">
        <f>IF(B83="","",VLOOKUP(AD83,Varsayımlar!$B:$Q,10,0))</f>
        <v>8</v>
      </c>
      <c r="T83" s="90">
        <f>IF(B83="","",VLOOKUP(AD83,Varsayımlar!$B:$Q,11,0))</f>
        <v>14</v>
      </c>
      <c r="U83" s="90">
        <f>IF(B83="","",VLOOKUP(AD83,Varsayımlar!$B:$Q,12,0))</f>
        <v>560</v>
      </c>
      <c r="V83" s="90" t="str">
        <f>IF(B83="","",VLOOKUP(AD83,Varsayımlar!$B:$Q,13,0))</f>
        <v>YURTDIŞI</v>
      </c>
      <c r="W83" s="90">
        <f>IF(B83="","",VLOOKUP(AD83,Varsayımlar!$B:$Q,14,0))</f>
        <v>18</v>
      </c>
      <c r="X83" s="86"/>
      <c r="Y83" s="136" t="s">
        <v>658</v>
      </c>
      <c r="Z83" s="136" t="s">
        <v>659</v>
      </c>
      <c r="AA83" s="90" t="str">
        <f>IF(B83="","",VLOOKUP(AD83,Varsayımlar!$B:$Q,15,0))</f>
        <v>KIRMIZI KOLİ-ETİKETLİ</v>
      </c>
      <c r="AB83" s="90" t="str">
        <f>IF(B83="","",VLOOKUP(AD83,Varsayımlar!$B:$Q,16,0))</f>
        <v>24-26 CM</v>
      </c>
      <c r="AC83" s="90">
        <f>IF(B83="","",VLOOKUP(Sayfa2!AD96,Varsayımlar!B:S,18,0))</f>
        <v>0</v>
      </c>
      <c r="AD83" s="90" t="str">
        <f t="shared" ref="AD83" si="8">IF(B83="","",CONCATENATE(B83,E83))</f>
        <v>WillifoodWillifood 25cm 8 pcs 560g</v>
      </c>
    </row>
    <row r="84" spans="1:30" ht="39.75" customHeight="1" x14ac:dyDescent="0.25">
      <c r="A84" s="9" t="s">
        <v>189</v>
      </c>
      <c r="B84" s="88" t="s">
        <v>632</v>
      </c>
      <c r="C84" s="89">
        <f>IF(B84="","",VLOOKUP(AD84,Varsayımlar!$B:$Q,3,0))</f>
        <v>8698829380698</v>
      </c>
      <c r="D84" s="89"/>
      <c r="E84" s="85" t="s">
        <v>653</v>
      </c>
      <c r="F84" s="9" t="s">
        <v>660</v>
      </c>
      <c r="G84" s="9"/>
      <c r="H84" s="90" t="str">
        <f>IF(B84="","",VLOOKUP(AD84,Varsayımlar!$B:$Q,5,0))</f>
        <v>Willifood 26 cm Pizza</v>
      </c>
      <c r="I84" s="90">
        <f>IF(B84="","",VLOOKUP(AD84,Varsayımlar!B:T,19,0))</f>
        <v>0</v>
      </c>
      <c r="J84" s="90" t="str">
        <f>IF(B84="","",VLOOKUP(AD84,Varsayımlar!$B:$Q,6,0))</f>
        <v>Pizza</v>
      </c>
      <c r="K84" s="9">
        <v>2250</v>
      </c>
      <c r="L84" s="9"/>
      <c r="M84" s="9" t="str">
        <f>IFERROR(IF(B84="","",K84/VLOOKUP(AD84,Varsayımlar!B:R,17,0)),"")</f>
        <v/>
      </c>
      <c r="N84" s="9"/>
      <c r="O84" s="9">
        <v>16</v>
      </c>
      <c r="P84" s="90">
        <f>IF(B84="","",VLOOKUP(AD84,Varsayımlar!$B:$Q,7,0)*K84)</f>
        <v>27000</v>
      </c>
      <c r="Q84" s="90">
        <f>IF(B84="","",VLOOKUP(AD84,Varsayımlar!$B:$Q,8,0))</f>
        <v>26</v>
      </c>
      <c r="R84" s="90" t="str">
        <f>IF(B84="","",VLOOKUP(AD84,Varsayımlar!$B:$Q,9,0))</f>
        <v>Irak Soft</v>
      </c>
      <c r="S84" s="90">
        <f>IF(B84="","",VLOOKUP(AD84,Varsayımlar!$B:$Q,10,0))</f>
        <v>4</v>
      </c>
      <c r="T84" s="90">
        <f>IF(B84="","",VLOOKUP(AD84,Varsayımlar!$B:$Q,11,0))</f>
        <v>12</v>
      </c>
      <c r="U84" s="90">
        <f>IF(B84="","",VLOOKUP(AD84,Varsayımlar!$B:$Q,12,0))</f>
        <v>480</v>
      </c>
      <c r="V84" s="90" t="str">
        <f>IF(B84="","",VLOOKUP(AD84,Varsayımlar!$B:$Q,13,0))</f>
        <v>Yurtdışı</v>
      </c>
      <c r="W84" s="90">
        <f>IF(B84="","",VLOOKUP(AD84,Varsayımlar!$B:$Q,14,0))</f>
        <v>18</v>
      </c>
      <c r="X84" s="86"/>
      <c r="Y84" s="136" t="s">
        <v>658</v>
      </c>
      <c r="Z84" s="136" t="s">
        <v>659</v>
      </c>
      <c r="AA84" s="90" t="str">
        <f>IF(B84="","",VLOOKUP(AD84,Varsayımlar!$B:$Q,15,0))</f>
        <v>Dürümek Kolisi-Çift Etiket</v>
      </c>
      <c r="AB84" s="90" t="str">
        <f>IF(B84="","",VLOOKUP(AD84,Varsayımlar!$B:$Q,16,0))</f>
        <v>Kesme.Bezeler 145-150 g.Kesilmemiş 27-28 cm. Kesilmemiş ağ 520-540g. Kesilmiş ağ 475-485 g</v>
      </c>
      <c r="AC84" s="90">
        <f>IF(B84="","",VLOOKUP(Sayfa2!AD97,Varsayımlar!B:S,18,0))</f>
        <v>0</v>
      </c>
      <c r="AD84" s="90" t="str">
        <f t="shared" ref="AD84" si="9">IF(B84="","",CONCATENATE(B84,E84))</f>
        <v>WillifoodWillifood Pizza 26cm 4 pcs 480g</v>
      </c>
    </row>
    <row r="85" spans="1:30" ht="39.75" customHeight="1" x14ac:dyDescent="0.25">
      <c r="A85" s="9" t="s">
        <v>210</v>
      </c>
      <c r="B85" s="70" t="s">
        <v>90</v>
      </c>
      <c r="C85" s="71">
        <f>IF(B85="","",VLOOKUP(AD85,Varsayımlar!$B:$Q,3,0))</f>
        <v>8698829380698</v>
      </c>
      <c r="D85" s="71" t="s">
        <v>231</v>
      </c>
      <c r="E85" s="72" t="s">
        <v>91</v>
      </c>
      <c r="F85" s="70"/>
      <c r="G85" s="70"/>
      <c r="H85" s="70" t="str">
        <f>IF(B85="","",VLOOKUP(AD85,Varsayımlar!$B:$Q,5,0))</f>
        <v>MAGNİT MAVİ AMBALAJ 25CM</v>
      </c>
      <c r="I85" s="70">
        <f>IF(B85="","",VLOOKUP(AD85,Varsayımlar!B:T,19,0))</f>
        <v>0</v>
      </c>
      <c r="J85" s="70" t="str">
        <f>IF(B85="","",VLOOKUP(AD85,Varsayımlar!$B:$Q,6,0))</f>
        <v>SADE</v>
      </c>
      <c r="K85" s="70">
        <v>2016</v>
      </c>
      <c r="L85" s="70"/>
      <c r="M85" s="70">
        <f>IFERROR(IF(B85="","",K85/VLOOKUP(AD85,Varsayımlar!B:R,17,0)),"")</f>
        <v>24</v>
      </c>
      <c r="N85" s="70"/>
      <c r="O85" s="70"/>
      <c r="P85" s="70">
        <f>IF(B85="","",VLOOKUP(AD85,Varsayımlar!$B:$Q,7,0)*K85)</f>
        <v>60480</v>
      </c>
      <c r="Q85" s="70">
        <f>IF(B85="","",VLOOKUP(AD85,Varsayımlar!$B:$Q,8,0))</f>
        <v>25</v>
      </c>
      <c r="R85" s="70" t="str">
        <f>IF(B85="","",VLOOKUP(AD85,Varsayımlar!$B:$Q,9,0))</f>
        <v>SOFT</v>
      </c>
      <c r="S85" s="70">
        <f>IF(B85="","",VLOOKUP(AD85,Varsayımlar!$B:$Q,10,0))</f>
        <v>4</v>
      </c>
      <c r="T85" s="70">
        <f>IF(B85="","",VLOOKUP(AD85,Varsayımlar!$B:$Q,11,0))</f>
        <v>30</v>
      </c>
      <c r="U85" s="70">
        <f>IF(B85="","",VLOOKUP(AD85,Varsayımlar!$B:$Q,12,0))</f>
        <v>260</v>
      </c>
      <c r="V85" s="70" t="str">
        <f>IF(B85="","",VLOOKUP(AD85,Varsayımlar!$B:$Q,13,0))</f>
        <v>YURTDIŞI</v>
      </c>
      <c r="W85" s="70">
        <f>IF(B85="","",VLOOKUP(AD85,Varsayımlar!$B:$Q,14,0))</f>
        <v>9</v>
      </c>
      <c r="X85" s="70"/>
      <c r="Y85" s="70"/>
      <c r="Z85" s="70"/>
      <c r="AA85" s="70" t="str">
        <f>IF(B85="","",VLOOKUP(AD85,Varsayımlar!$B:$Q,15,0))</f>
        <v>25CM TURUNCU KOLİ-SOL ÜST DİKDÖRTGENE ÜRETİM TARİHİ BASILACAK</v>
      </c>
      <c r="AB85" s="70" t="str">
        <f>IF(B85="","",VLOOKUP(AD85,Varsayımlar!$B:$Q,16,0))</f>
        <v>24-26 CM</v>
      </c>
      <c r="AC85" s="90">
        <f>IF(B85="","",VLOOKUP(Sayfa2!AD77,Varsayımlar!B:S,18,0))</f>
        <v>0</v>
      </c>
      <c r="AD85" s="90" t="str">
        <f t="shared" si="5"/>
        <v>MAGNİTMAGNİT MAVİ AMBALAJ 25 CM 260G</v>
      </c>
    </row>
    <row r="86" spans="1:30" ht="39.75" customHeight="1" x14ac:dyDescent="0.25">
      <c r="A86" s="9" t="s">
        <v>211</v>
      </c>
      <c r="B86" s="70" t="s">
        <v>90</v>
      </c>
      <c r="C86" s="71">
        <f>IF(B86="","",VLOOKUP(AD86,Varsayımlar!$B:$Q,3,0))</f>
        <v>8698829380698</v>
      </c>
      <c r="D86" s="71" t="s">
        <v>232</v>
      </c>
      <c r="E86" s="72" t="s">
        <v>91</v>
      </c>
      <c r="F86" s="70"/>
      <c r="G86" s="70"/>
      <c r="H86" s="70" t="str">
        <f>IF(B86="","",VLOOKUP(AD86,Varsayımlar!$B:$Q,5,0))</f>
        <v>MAGNİT MAVİ AMBALAJ 25CM</v>
      </c>
      <c r="I86" s="70">
        <f>IF(B86="","",VLOOKUP(AD86,Varsayımlar!B:T,19,0))</f>
        <v>0</v>
      </c>
      <c r="J86" s="70" t="str">
        <f>IF(B86="","",VLOOKUP(AD86,Varsayımlar!$B:$Q,6,0))</f>
        <v>SADE</v>
      </c>
      <c r="K86" s="70">
        <v>2016</v>
      </c>
      <c r="L86" s="70"/>
      <c r="M86" s="70">
        <f>IFERROR(IF(B86="","",K86/VLOOKUP(AD86,Varsayımlar!B:R,17,0)),"")</f>
        <v>24</v>
      </c>
      <c r="N86" s="70"/>
      <c r="O86" s="70"/>
      <c r="P86" s="70">
        <f>IF(B86="","",VLOOKUP(AD86,Varsayımlar!$B:$Q,7,0)*K86)</f>
        <v>60480</v>
      </c>
      <c r="Q86" s="70">
        <f>IF(B86="","",VLOOKUP(AD86,Varsayımlar!$B:$Q,8,0))</f>
        <v>25</v>
      </c>
      <c r="R86" s="70" t="str">
        <f>IF(B86="","",VLOOKUP(AD86,Varsayımlar!$B:$Q,9,0))</f>
        <v>SOFT</v>
      </c>
      <c r="S86" s="70">
        <f>IF(B86="","",VLOOKUP(AD86,Varsayımlar!$B:$Q,10,0))</f>
        <v>4</v>
      </c>
      <c r="T86" s="70">
        <f>IF(B86="","",VLOOKUP(AD86,Varsayımlar!$B:$Q,11,0))</f>
        <v>30</v>
      </c>
      <c r="U86" s="70">
        <f>IF(B86="","",VLOOKUP(AD86,Varsayımlar!$B:$Q,12,0))</f>
        <v>260</v>
      </c>
      <c r="V86" s="70" t="str">
        <f>IF(B86="","",VLOOKUP(AD86,Varsayımlar!$B:$Q,13,0))</f>
        <v>YURTDIŞI</v>
      </c>
      <c r="W86" s="70">
        <f>IF(B86="","",VLOOKUP(AD86,Varsayımlar!$B:$Q,14,0))</f>
        <v>9</v>
      </c>
      <c r="X86" s="70"/>
      <c r="Y86" s="70"/>
      <c r="Z86" s="70"/>
      <c r="AA86" s="70" t="str">
        <f>IF(B86="","",VLOOKUP(AD86,Varsayımlar!$B:$Q,15,0))</f>
        <v>25CM TURUNCU KOLİ-SOL ÜST DİKDÖRTGENE ÜRETİM TARİHİ BASILACAK</v>
      </c>
      <c r="AB86" s="70" t="str">
        <f>IF(B86="","",VLOOKUP(AD86,Varsayımlar!$B:$Q,16,0))</f>
        <v>24-26 CM</v>
      </c>
      <c r="AC86" s="90">
        <f>IF(B86="","",VLOOKUP(Sayfa2!AD78,Varsayımlar!B:S,18,0))</f>
        <v>0</v>
      </c>
      <c r="AD86" s="90" t="str">
        <f t="shared" si="5"/>
        <v>MAGNİTMAGNİT MAVİ AMBALAJ 25 CM 260G</v>
      </c>
    </row>
    <row r="87" spans="1:30" ht="39.75" customHeight="1" x14ac:dyDescent="0.25">
      <c r="A87" s="9" t="s">
        <v>212</v>
      </c>
      <c r="B87" s="70" t="s">
        <v>90</v>
      </c>
      <c r="C87" s="71">
        <f>IF(B87="","",VLOOKUP(AD87,Varsayımlar!$B:$Q,3,0))</f>
        <v>8698829380698</v>
      </c>
      <c r="D87" s="71" t="s">
        <v>233</v>
      </c>
      <c r="E87" s="72" t="s">
        <v>91</v>
      </c>
      <c r="F87" s="70"/>
      <c r="G87" s="70"/>
      <c r="H87" s="70" t="str">
        <f>IF(B87="","",VLOOKUP(AD87,Varsayımlar!$B:$Q,5,0))</f>
        <v>MAGNİT MAVİ AMBALAJ 25CM</v>
      </c>
      <c r="I87" s="70">
        <f>IF(B87="","",VLOOKUP(AD87,Varsayımlar!B:T,19,0))</f>
        <v>0</v>
      </c>
      <c r="J87" s="70" t="str">
        <f>IF(B87="","",VLOOKUP(AD87,Varsayımlar!$B:$Q,6,0))</f>
        <v>SADE</v>
      </c>
      <c r="K87" s="70">
        <v>2016</v>
      </c>
      <c r="L87" s="70"/>
      <c r="M87" s="70">
        <f>IFERROR(IF(B87="","",K87/VLOOKUP(AD87,Varsayımlar!B:R,17,0)),"")</f>
        <v>24</v>
      </c>
      <c r="N87" s="70"/>
      <c r="O87" s="70"/>
      <c r="P87" s="70">
        <f>IF(B87="","",VLOOKUP(AD87,Varsayımlar!$B:$Q,7,0)*K87)</f>
        <v>60480</v>
      </c>
      <c r="Q87" s="70">
        <f>IF(B87="","",VLOOKUP(AD87,Varsayımlar!$B:$Q,8,0))</f>
        <v>25</v>
      </c>
      <c r="R87" s="70" t="str">
        <f>IF(B87="","",VLOOKUP(AD87,Varsayımlar!$B:$Q,9,0))</f>
        <v>SOFT</v>
      </c>
      <c r="S87" s="70">
        <f>IF(B87="","",VLOOKUP(AD87,Varsayımlar!$B:$Q,10,0))</f>
        <v>4</v>
      </c>
      <c r="T87" s="70">
        <f>IF(B87="","",VLOOKUP(AD87,Varsayımlar!$B:$Q,11,0))</f>
        <v>30</v>
      </c>
      <c r="U87" s="70">
        <f>IF(B87="","",VLOOKUP(AD87,Varsayımlar!$B:$Q,12,0))</f>
        <v>260</v>
      </c>
      <c r="V87" s="70" t="str">
        <f>IF(B87="","",VLOOKUP(AD87,Varsayımlar!$B:$Q,13,0))</f>
        <v>YURTDIŞI</v>
      </c>
      <c r="W87" s="70">
        <f>IF(B87="","",VLOOKUP(AD87,Varsayımlar!$B:$Q,14,0))</f>
        <v>9</v>
      </c>
      <c r="X87" s="70"/>
      <c r="Y87" s="70"/>
      <c r="Z87" s="70"/>
      <c r="AA87" s="70" t="str">
        <f>IF(B87="","",VLOOKUP(AD87,Varsayımlar!$B:$Q,15,0))</f>
        <v>25CM TURUNCU KOLİ-SOL ÜST DİKDÖRTGENE ÜRETİM TARİHİ BASILACAK</v>
      </c>
      <c r="AB87" s="70" t="str">
        <f>IF(B87="","",VLOOKUP(AD87,Varsayımlar!$B:$Q,16,0))</f>
        <v>24-26 CM</v>
      </c>
      <c r="AC87" s="90">
        <f>IF(B87="","",VLOOKUP(Sayfa2!AD79,Varsayımlar!B:S,18,0))</f>
        <v>0</v>
      </c>
      <c r="AD87" s="90" t="str">
        <f t="shared" si="5"/>
        <v>MAGNİTMAGNİT MAVİ AMBALAJ 25 CM 260G</v>
      </c>
    </row>
    <row r="88" spans="1:30" ht="39.75" customHeight="1" x14ac:dyDescent="0.25">
      <c r="A88" s="9" t="s">
        <v>213</v>
      </c>
      <c r="B88" s="70" t="s">
        <v>90</v>
      </c>
      <c r="C88" s="71">
        <f>IF(B88="","",VLOOKUP(AD88,Varsayımlar!$B:$Q,3,0))</f>
        <v>8698829380698</v>
      </c>
      <c r="D88" s="71" t="s">
        <v>234</v>
      </c>
      <c r="E88" s="72" t="s">
        <v>91</v>
      </c>
      <c r="F88" s="70"/>
      <c r="G88" s="70"/>
      <c r="H88" s="70" t="str">
        <f>IF(B88="","",VLOOKUP(AD88,Varsayımlar!$B:$Q,5,0))</f>
        <v>MAGNİT MAVİ AMBALAJ 25CM</v>
      </c>
      <c r="I88" s="70">
        <f>IF(B88="","",VLOOKUP(AD88,Varsayımlar!B:T,19,0))</f>
        <v>0</v>
      </c>
      <c r="J88" s="70" t="str">
        <f>IF(B88="","",VLOOKUP(AD88,Varsayımlar!$B:$Q,6,0))</f>
        <v>SADE</v>
      </c>
      <c r="K88" s="70">
        <v>2016</v>
      </c>
      <c r="L88" s="70"/>
      <c r="M88" s="70">
        <f>IFERROR(IF(B88="","",K88/VLOOKUP(AD88,Varsayımlar!B:R,17,0)),"")</f>
        <v>24</v>
      </c>
      <c r="N88" s="70"/>
      <c r="O88" s="70"/>
      <c r="P88" s="70">
        <f>IF(B88="","",VLOOKUP(AD88,Varsayımlar!$B:$Q,7,0)*K88)</f>
        <v>60480</v>
      </c>
      <c r="Q88" s="70">
        <f>IF(B88="","",VLOOKUP(AD88,Varsayımlar!$B:$Q,8,0))</f>
        <v>25</v>
      </c>
      <c r="R88" s="70" t="str">
        <f>IF(B88="","",VLOOKUP(AD88,Varsayımlar!$B:$Q,9,0))</f>
        <v>SOFT</v>
      </c>
      <c r="S88" s="70">
        <f>IF(B88="","",VLOOKUP(AD88,Varsayımlar!$B:$Q,10,0))</f>
        <v>4</v>
      </c>
      <c r="T88" s="70">
        <f>IF(B88="","",VLOOKUP(AD88,Varsayımlar!$B:$Q,11,0))</f>
        <v>30</v>
      </c>
      <c r="U88" s="70">
        <f>IF(B88="","",VLOOKUP(AD88,Varsayımlar!$B:$Q,12,0))</f>
        <v>260</v>
      </c>
      <c r="V88" s="70" t="str">
        <f>IF(B88="","",VLOOKUP(AD88,Varsayımlar!$B:$Q,13,0))</f>
        <v>YURTDIŞI</v>
      </c>
      <c r="W88" s="70">
        <f>IF(B88="","",VLOOKUP(AD88,Varsayımlar!$B:$Q,14,0))</f>
        <v>9</v>
      </c>
      <c r="X88" s="70"/>
      <c r="Y88" s="70"/>
      <c r="Z88" s="70"/>
      <c r="AA88" s="70" t="str">
        <f>IF(B88="","",VLOOKUP(AD88,Varsayımlar!$B:$Q,15,0))</f>
        <v>25CM TURUNCU KOLİ-SOL ÜST DİKDÖRTGENE ÜRETİM TARİHİ BASILACAK</v>
      </c>
      <c r="AB88" s="70" t="str">
        <f>IF(B88="","",VLOOKUP(AD88,Varsayımlar!$B:$Q,16,0))</f>
        <v>24-26 CM</v>
      </c>
      <c r="AC88" s="90">
        <f>IF(B88="","",VLOOKUP(Sayfa2!AD80,Varsayımlar!B:S,18,0))</f>
        <v>0</v>
      </c>
      <c r="AD88" s="90" t="str">
        <f t="shared" si="5"/>
        <v>MAGNİTMAGNİT MAVİ AMBALAJ 25 CM 260G</v>
      </c>
    </row>
    <row r="89" spans="1:30" ht="39.75" customHeight="1" x14ac:dyDescent="0.25">
      <c r="A89" s="9" t="s">
        <v>214</v>
      </c>
      <c r="B89" s="70" t="s">
        <v>90</v>
      </c>
      <c r="C89" s="71">
        <f>IF(B89="","",VLOOKUP(AD89,Varsayımlar!$B:$Q,3,0))</f>
        <v>8698829380698</v>
      </c>
      <c r="D89" s="71" t="s">
        <v>235</v>
      </c>
      <c r="E89" s="72" t="s">
        <v>91</v>
      </c>
      <c r="F89" s="70"/>
      <c r="G89" s="70"/>
      <c r="H89" s="70" t="str">
        <f>IF(B89="","",VLOOKUP(AD89,Varsayımlar!$B:$Q,5,0))</f>
        <v>MAGNİT MAVİ AMBALAJ 25CM</v>
      </c>
      <c r="I89" s="70">
        <f>IF(B89="","",VLOOKUP(AD89,Varsayımlar!B:T,19,0))</f>
        <v>0</v>
      </c>
      <c r="J89" s="70" t="str">
        <f>IF(B89="","",VLOOKUP(AD89,Varsayımlar!$B:$Q,6,0))</f>
        <v>SADE</v>
      </c>
      <c r="K89" s="70">
        <v>2016</v>
      </c>
      <c r="L89" s="70"/>
      <c r="M89" s="70">
        <f>IFERROR(IF(B89="","",K89/VLOOKUP(AD89,Varsayımlar!B:R,17,0)),"")</f>
        <v>24</v>
      </c>
      <c r="N89" s="70"/>
      <c r="O89" s="70"/>
      <c r="P89" s="70">
        <f>IF(B89="","",VLOOKUP(AD89,Varsayımlar!$B:$Q,7,0)*K89)</f>
        <v>60480</v>
      </c>
      <c r="Q89" s="70">
        <f>IF(B89="","",VLOOKUP(AD89,Varsayımlar!$B:$Q,8,0))</f>
        <v>25</v>
      </c>
      <c r="R89" s="70" t="str">
        <f>IF(B89="","",VLOOKUP(AD89,Varsayımlar!$B:$Q,9,0))</f>
        <v>SOFT</v>
      </c>
      <c r="S89" s="70">
        <f>IF(B89="","",VLOOKUP(AD89,Varsayımlar!$B:$Q,10,0))</f>
        <v>4</v>
      </c>
      <c r="T89" s="70">
        <f>IF(B89="","",VLOOKUP(AD89,Varsayımlar!$B:$Q,11,0))</f>
        <v>30</v>
      </c>
      <c r="U89" s="70">
        <f>IF(B89="","",VLOOKUP(AD89,Varsayımlar!$B:$Q,12,0))</f>
        <v>260</v>
      </c>
      <c r="V89" s="70" t="str">
        <f>IF(B89="","",VLOOKUP(AD89,Varsayımlar!$B:$Q,13,0))</f>
        <v>YURTDIŞI</v>
      </c>
      <c r="W89" s="70">
        <f>IF(B89="","",VLOOKUP(AD89,Varsayımlar!$B:$Q,14,0))</f>
        <v>9</v>
      </c>
      <c r="X89" s="70"/>
      <c r="Y89" s="70"/>
      <c r="Z89" s="70"/>
      <c r="AA89" s="70" t="str">
        <f>IF(B89="","",VLOOKUP(AD89,Varsayımlar!$B:$Q,15,0))</f>
        <v>25CM TURUNCU KOLİ-SOL ÜST DİKDÖRTGENE ÜRETİM TARİHİ BASILACAK</v>
      </c>
      <c r="AB89" s="70" t="str">
        <f>IF(B89="","",VLOOKUP(AD89,Varsayımlar!$B:$Q,16,0))</f>
        <v>24-26 CM</v>
      </c>
      <c r="AC89" s="90">
        <f>IF(B89="","",VLOOKUP(Sayfa2!AD81,Varsayımlar!B:S,18,0))</f>
        <v>0</v>
      </c>
      <c r="AD89" s="90" t="str">
        <f t="shared" si="5"/>
        <v>MAGNİTMAGNİT MAVİ AMBALAJ 25 CM 260G</v>
      </c>
    </row>
    <row r="90" spans="1:30" ht="39.75" customHeight="1" x14ac:dyDescent="0.25">
      <c r="A90" s="9" t="s">
        <v>215</v>
      </c>
      <c r="B90" s="70" t="s">
        <v>90</v>
      </c>
      <c r="C90" s="71">
        <f>IF(B90="","",VLOOKUP(AD90,Varsayımlar!$B:$Q,3,0))</f>
        <v>8698829380698</v>
      </c>
      <c r="D90" s="71" t="s">
        <v>236</v>
      </c>
      <c r="E90" s="72" t="s">
        <v>91</v>
      </c>
      <c r="F90" s="70"/>
      <c r="G90" s="70"/>
      <c r="H90" s="70" t="str">
        <f>IF(B90="","",VLOOKUP(AD90,Varsayımlar!$B:$Q,5,0))</f>
        <v>MAGNİT MAVİ AMBALAJ 25CM</v>
      </c>
      <c r="I90" s="70">
        <f>IF(B90="","",VLOOKUP(AD90,Varsayımlar!B:T,19,0))</f>
        <v>0</v>
      </c>
      <c r="J90" s="70" t="str">
        <f>IF(B90="","",VLOOKUP(AD90,Varsayımlar!$B:$Q,6,0))</f>
        <v>SADE</v>
      </c>
      <c r="K90" s="70">
        <v>2016</v>
      </c>
      <c r="L90" s="70"/>
      <c r="M90" s="70">
        <f>IFERROR(IF(B90="","",K90/VLOOKUP(AD90,Varsayımlar!B:R,17,0)),"")</f>
        <v>24</v>
      </c>
      <c r="N90" s="70"/>
      <c r="O90" s="70"/>
      <c r="P90" s="70">
        <f>IF(B90="","",VLOOKUP(AD90,Varsayımlar!$B:$Q,7,0)*K90)</f>
        <v>60480</v>
      </c>
      <c r="Q90" s="70">
        <f>IF(B90="","",VLOOKUP(AD90,Varsayımlar!$B:$Q,8,0))</f>
        <v>25</v>
      </c>
      <c r="R90" s="70" t="str">
        <f>IF(B90="","",VLOOKUP(AD90,Varsayımlar!$B:$Q,9,0))</f>
        <v>SOFT</v>
      </c>
      <c r="S90" s="70">
        <f>IF(B90="","",VLOOKUP(AD90,Varsayımlar!$B:$Q,10,0))</f>
        <v>4</v>
      </c>
      <c r="T90" s="70">
        <f>IF(B90="","",VLOOKUP(AD90,Varsayımlar!$B:$Q,11,0))</f>
        <v>30</v>
      </c>
      <c r="U90" s="70">
        <f>IF(B90="","",VLOOKUP(AD90,Varsayımlar!$B:$Q,12,0))</f>
        <v>260</v>
      </c>
      <c r="V90" s="70" t="str">
        <f>IF(B90="","",VLOOKUP(AD90,Varsayımlar!$B:$Q,13,0))</f>
        <v>YURTDIŞI</v>
      </c>
      <c r="W90" s="70">
        <f>IF(B90="","",VLOOKUP(AD90,Varsayımlar!$B:$Q,14,0))</f>
        <v>9</v>
      </c>
      <c r="X90" s="70"/>
      <c r="Y90" s="70"/>
      <c r="Z90" s="70"/>
      <c r="AA90" s="70" t="str">
        <f>IF(B90="","",VLOOKUP(AD90,Varsayımlar!$B:$Q,15,0))</f>
        <v>25CM TURUNCU KOLİ-SOL ÜST DİKDÖRTGENE ÜRETİM TARİHİ BASILACAK</v>
      </c>
      <c r="AB90" s="70" t="str">
        <f>IF(B90="","",VLOOKUP(AD90,Varsayımlar!$B:$Q,16,0))</f>
        <v>24-26 CM</v>
      </c>
      <c r="AC90" s="90">
        <f>IF(B90="","",VLOOKUP(Sayfa2!AD82,Varsayımlar!B:S,18,0))</f>
        <v>0</v>
      </c>
      <c r="AD90" s="90" t="str">
        <f t="shared" si="5"/>
        <v>MAGNİTMAGNİT MAVİ AMBALAJ 25 CM 260G</v>
      </c>
    </row>
    <row r="91" spans="1:30" ht="39.75" customHeight="1" x14ac:dyDescent="0.25">
      <c r="A91" s="9" t="s">
        <v>216</v>
      </c>
      <c r="B91" s="70" t="s">
        <v>90</v>
      </c>
      <c r="C91" s="71">
        <f>IF(B91="","",VLOOKUP(AD91,Varsayımlar!$B:$Q,3,0))</f>
        <v>8698829380698</v>
      </c>
      <c r="D91" s="71" t="s">
        <v>237</v>
      </c>
      <c r="E91" s="72" t="s">
        <v>91</v>
      </c>
      <c r="F91" s="70"/>
      <c r="G91" s="70"/>
      <c r="H91" s="70" t="str">
        <f>IF(B91="","",VLOOKUP(AD91,Varsayımlar!$B:$Q,5,0))</f>
        <v>MAGNİT MAVİ AMBALAJ 25CM</v>
      </c>
      <c r="I91" s="70">
        <f>IF(B91="","",VLOOKUP(AD91,Varsayımlar!B:T,19,0))</f>
        <v>0</v>
      </c>
      <c r="J91" s="70" t="str">
        <f>IF(B91="","",VLOOKUP(AD91,Varsayımlar!$B:$Q,6,0))</f>
        <v>SADE</v>
      </c>
      <c r="K91" s="70">
        <v>2016</v>
      </c>
      <c r="L91" s="70"/>
      <c r="M91" s="70">
        <f>IFERROR(IF(B91="","",K91/VLOOKUP(AD91,Varsayımlar!B:R,17,0)),"")</f>
        <v>24</v>
      </c>
      <c r="N91" s="70"/>
      <c r="O91" s="70"/>
      <c r="P91" s="70">
        <f>IF(B91="","",VLOOKUP(AD91,Varsayımlar!$B:$Q,7,0)*K91)</f>
        <v>60480</v>
      </c>
      <c r="Q91" s="70">
        <f>IF(B91="","",VLOOKUP(AD91,Varsayımlar!$B:$Q,8,0))</f>
        <v>25</v>
      </c>
      <c r="R91" s="70" t="str">
        <f>IF(B91="","",VLOOKUP(AD91,Varsayımlar!$B:$Q,9,0))</f>
        <v>SOFT</v>
      </c>
      <c r="S91" s="70">
        <f>IF(B91="","",VLOOKUP(AD91,Varsayımlar!$B:$Q,10,0))</f>
        <v>4</v>
      </c>
      <c r="T91" s="70">
        <f>IF(B91="","",VLOOKUP(AD91,Varsayımlar!$B:$Q,11,0))</f>
        <v>30</v>
      </c>
      <c r="U91" s="70">
        <f>IF(B91="","",VLOOKUP(AD91,Varsayımlar!$B:$Q,12,0))</f>
        <v>260</v>
      </c>
      <c r="V91" s="70" t="str">
        <f>IF(B91="","",VLOOKUP(AD91,Varsayımlar!$B:$Q,13,0))</f>
        <v>YURTDIŞI</v>
      </c>
      <c r="W91" s="70">
        <f>IF(B91="","",VLOOKUP(AD91,Varsayımlar!$B:$Q,14,0))</f>
        <v>9</v>
      </c>
      <c r="X91" s="70"/>
      <c r="Y91" s="70"/>
      <c r="Z91" s="70"/>
      <c r="AA91" s="70" t="str">
        <f>IF(B91="","",VLOOKUP(AD91,Varsayımlar!$B:$Q,15,0))</f>
        <v>25CM TURUNCU KOLİ-SOL ÜST DİKDÖRTGENE ÜRETİM TARİHİ BASILACAK</v>
      </c>
      <c r="AB91" s="70" t="str">
        <f>IF(B91="","",VLOOKUP(AD91,Varsayımlar!$B:$Q,16,0))</f>
        <v>24-26 CM</v>
      </c>
      <c r="AC91" s="90">
        <f>IF(B91="","",VLOOKUP(Sayfa2!AD83,Varsayımlar!B:S,18,0))</f>
        <v>0</v>
      </c>
      <c r="AD91" s="90" t="str">
        <f t="shared" si="5"/>
        <v>MAGNİTMAGNİT MAVİ AMBALAJ 25 CM 260G</v>
      </c>
    </row>
    <row r="92" spans="1:30" ht="39.75" customHeight="1" x14ac:dyDescent="0.25">
      <c r="A92" s="9" t="s">
        <v>217</v>
      </c>
      <c r="B92" s="70" t="s">
        <v>90</v>
      </c>
      <c r="C92" s="71">
        <f>IF(B92="","",VLOOKUP(AD92,Varsayımlar!$B:$Q,3,0))</f>
        <v>8698829380698</v>
      </c>
      <c r="D92" s="71" t="s">
        <v>238</v>
      </c>
      <c r="E92" s="72" t="s">
        <v>91</v>
      </c>
      <c r="F92" s="70"/>
      <c r="G92" s="70"/>
      <c r="H92" s="70" t="str">
        <f>IF(B92="","",VLOOKUP(AD92,Varsayımlar!$B:$Q,5,0))</f>
        <v>MAGNİT MAVİ AMBALAJ 25CM</v>
      </c>
      <c r="I92" s="70">
        <f>IF(B92="","",VLOOKUP(AD92,Varsayımlar!B:T,19,0))</f>
        <v>0</v>
      </c>
      <c r="J92" s="70" t="str">
        <f>IF(B92="","",VLOOKUP(AD92,Varsayımlar!$B:$Q,6,0))</f>
        <v>SADE</v>
      </c>
      <c r="K92" s="70">
        <v>2016</v>
      </c>
      <c r="L92" s="70"/>
      <c r="M92" s="70">
        <f>IFERROR(IF(B92="","",K92/VLOOKUP(AD92,Varsayımlar!B:R,17,0)),"")</f>
        <v>24</v>
      </c>
      <c r="N92" s="70"/>
      <c r="O92" s="70"/>
      <c r="P92" s="70">
        <f>IF(B92="","",VLOOKUP(AD92,Varsayımlar!$B:$Q,7,0)*K92)</f>
        <v>60480</v>
      </c>
      <c r="Q92" s="70">
        <f>IF(B92="","",VLOOKUP(AD92,Varsayımlar!$B:$Q,8,0))</f>
        <v>25</v>
      </c>
      <c r="R92" s="70" t="str">
        <f>IF(B92="","",VLOOKUP(AD92,Varsayımlar!$B:$Q,9,0))</f>
        <v>SOFT</v>
      </c>
      <c r="S92" s="70">
        <f>IF(B92="","",VLOOKUP(AD92,Varsayımlar!$B:$Q,10,0))</f>
        <v>4</v>
      </c>
      <c r="T92" s="70">
        <f>IF(B92="","",VLOOKUP(AD92,Varsayımlar!$B:$Q,11,0))</f>
        <v>30</v>
      </c>
      <c r="U92" s="70">
        <f>IF(B92="","",VLOOKUP(AD92,Varsayımlar!$B:$Q,12,0))</f>
        <v>260</v>
      </c>
      <c r="V92" s="70" t="str">
        <f>IF(B92="","",VLOOKUP(AD92,Varsayımlar!$B:$Q,13,0))</f>
        <v>YURTDIŞI</v>
      </c>
      <c r="W92" s="70">
        <f>IF(B92="","",VLOOKUP(AD92,Varsayımlar!$B:$Q,14,0))</f>
        <v>9</v>
      </c>
      <c r="X92" s="70"/>
      <c r="Y92" s="70"/>
      <c r="Z92" s="70"/>
      <c r="AA92" s="70" t="str">
        <f>IF(B92="","",VLOOKUP(AD92,Varsayımlar!$B:$Q,15,0))</f>
        <v>25CM TURUNCU KOLİ-SOL ÜST DİKDÖRTGENE ÜRETİM TARİHİ BASILACAK</v>
      </c>
      <c r="AB92" s="70" t="str">
        <f>IF(B92="","",VLOOKUP(AD92,Varsayımlar!$B:$Q,16,0))</f>
        <v>24-26 CM</v>
      </c>
      <c r="AC92" s="90">
        <f>IF(B92="","",VLOOKUP(Sayfa2!AD84,Varsayımlar!B:S,18,0))</f>
        <v>0</v>
      </c>
      <c r="AD92" s="90" t="str">
        <f t="shared" si="5"/>
        <v>MAGNİTMAGNİT MAVİ AMBALAJ 25 CM 260G</v>
      </c>
    </row>
    <row r="93" spans="1:30" ht="39.75" customHeight="1" x14ac:dyDescent="0.25">
      <c r="A93" s="9" t="s">
        <v>218</v>
      </c>
      <c r="B93" s="70" t="s">
        <v>90</v>
      </c>
      <c r="C93" s="71">
        <f>IF(B93="","",VLOOKUP(AD93,Varsayımlar!$B:$Q,3,0))</f>
        <v>8698829380698</v>
      </c>
      <c r="D93" s="71" t="s">
        <v>239</v>
      </c>
      <c r="E93" s="72" t="s">
        <v>91</v>
      </c>
      <c r="F93" s="70"/>
      <c r="G93" s="70"/>
      <c r="H93" s="70" t="str">
        <f>IF(B93="","",VLOOKUP(AD93,Varsayımlar!$B:$Q,5,0))</f>
        <v>MAGNİT MAVİ AMBALAJ 25CM</v>
      </c>
      <c r="I93" s="70">
        <f>IF(B93="","",VLOOKUP(AD93,Varsayımlar!B:T,19,0))</f>
        <v>0</v>
      </c>
      <c r="J93" s="70" t="str">
        <f>IF(B93="","",VLOOKUP(AD93,Varsayımlar!$B:$Q,6,0))</f>
        <v>SADE</v>
      </c>
      <c r="K93" s="70">
        <v>2016</v>
      </c>
      <c r="L93" s="70"/>
      <c r="M93" s="70">
        <f>IFERROR(IF(B93="","",K93/VLOOKUP(AD93,Varsayımlar!B:R,17,0)),"")</f>
        <v>24</v>
      </c>
      <c r="N93" s="70"/>
      <c r="O93" s="70"/>
      <c r="P93" s="70">
        <f>IF(B93="","",VLOOKUP(AD93,Varsayımlar!$B:$Q,7,0)*K93)</f>
        <v>60480</v>
      </c>
      <c r="Q93" s="70">
        <f>IF(B93="","",VLOOKUP(AD93,Varsayımlar!$B:$Q,8,0))</f>
        <v>25</v>
      </c>
      <c r="R93" s="70" t="str">
        <f>IF(B93="","",VLOOKUP(AD93,Varsayımlar!$B:$Q,9,0))</f>
        <v>SOFT</v>
      </c>
      <c r="S93" s="70">
        <f>IF(B93="","",VLOOKUP(AD93,Varsayımlar!$B:$Q,10,0))</f>
        <v>4</v>
      </c>
      <c r="T93" s="70">
        <f>IF(B93="","",VLOOKUP(AD93,Varsayımlar!$B:$Q,11,0))</f>
        <v>30</v>
      </c>
      <c r="U93" s="70">
        <f>IF(B93="","",VLOOKUP(AD93,Varsayımlar!$B:$Q,12,0))</f>
        <v>260</v>
      </c>
      <c r="V93" s="70" t="str">
        <f>IF(B93="","",VLOOKUP(AD93,Varsayımlar!$B:$Q,13,0))</f>
        <v>YURTDIŞI</v>
      </c>
      <c r="W93" s="70">
        <f>IF(B93="","",VLOOKUP(AD93,Varsayımlar!$B:$Q,14,0))</f>
        <v>9</v>
      </c>
      <c r="X93" s="70"/>
      <c r="Y93" s="70"/>
      <c r="Z93" s="70"/>
      <c r="AA93" s="70" t="str">
        <f>IF(B93="","",VLOOKUP(AD93,Varsayımlar!$B:$Q,15,0))</f>
        <v>25CM TURUNCU KOLİ-SOL ÜST DİKDÖRTGENE ÜRETİM TARİHİ BASILACAK</v>
      </c>
      <c r="AB93" s="70" t="str">
        <f>IF(B93="","",VLOOKUP(AD93,Varsayımlar!$B:$Q,16,0))</f>
        <v>24-26 CM</v>
      </c>
      <c r="AC93" s="90">
        <f>IF(B93="","",VLOOKUP(Sayfa2!AD85,Varsayımlar!B:S,18,0))</f>
        <v>0</v>
      </c>
      <c r="AD93" s="90" t="str">
        <f t="shared" si="5"/>
        <v>MAGNİTMAGNİT MAVİ AMBALAJ 25 CM 260G</v>
      </c>
    </row>
    <row r="94" spans="1:30" ht="39.75" customHeight="1" x14ac:dyDescent="0.25">
      <c r="A94" s="9" t="s">
        <v>219</v>
      </c>
      <c r="B94" s="70" t="s">
        <v>90</v>
      </c>
      <c r="C94" s="71">
        <f>IF(B94="","",VLOOKUP(AD94,Varsayımlar!$B:$Q,3,0))</f>
        <v>8698829380698</v>
      </c>
      <c r="D94" s="71" t="s">
        <v>258</v>
      </c>
      <c r="E94" s="72" t="s">
        <v>91</v>
      </c>
      <c r="F94" s="70"/>
      <c r="G94" s="70"/>
      <c r="H94" s="70" t="str">
        <f>IF(B94="","",VLOOKUP(AD94,Varsayımlar!$B:$Q,5,0))</f>
        <v>MAGNİT MAVİ AMBALAJ 25CM</v>
      </c>
      <c r="I94" s="70">
        <f>IF(B94="","",VLOOKUP(AD94,Varsayımlar!B:T,19,0))</f>
        <v>0</v>
      </c>
      <c r="J94" s="70" t="str">
        <f>IF(B94="","",VLOOKUP(AD94,Varsayımlar!$B:$Q,6,0))</f>
        <v>SADE</v>
      </c>
      <c r="K94" s="70">
        <v>2016</v>
      </c>
      <c r="L94" s="70"/>
      <c r="M94" s="70">
        <f>IFERROR(IF(B94="","",K94/VLOOKUP(AD94,Varsayımlar!B:R,17,0)),"")</f>
        <v>24</v>
      </c>
      <c r="N94" s="70"/>
      <c r="O94" s="70"/>
      <c r="P94" s="70">
        <f>IF(B94="","",VLOOKUP(AD94,Varsayımlar!$B:$Q,7,0)*K94)</f>
        <v>60480</v>
      </c>
      <c r="Q94" s="70">
        <f>IF(B94="","",VLOOKUP(AD94,Varsayımlar!$B:$Q,8,0))</f>
        <v>25</v>
      </c>
      <c r="R94" s="70" t="str">
        <f>IF(B94="","",VLOOKUP(AD94,Varsayımlar!$B:$Q,9,0))</f>
        <v>SOFT</v>
      </c>
      <c r="S94" s="70">
        <f>IF(B94="","",VLOOKUP(AD94,Varsayımlar!$B:$Q,10,0))</f>
        <v>4</v>
      </c>
      <c r="T94" s="70">
        <f>IF(B94="","",VLOOKUP(AD94,Varsayımlar!$B:$Q,11,0))</f>
        <v>30</v>
      </c>
      <c r="U94" s="70">
        <f>IF(B94="","",VLOOKUP(AD94,Varsayımlar!$B:$Q,12,0))</f>
        <v>260</v>
      </c>
      <c r="V94" s="70" t="str">
        <f>IF(B94="","",VLOOKUP(AD94,Varsayımlar!$B:$Q,13,0))</f>
        <v>YURTDIŞI</v>
      </c>
      <c r="W94" s="70">
        <f>IF(B94="","",VLOOKUP(AD94,Varsayımlar!$B:$Q,14,0))</f>
        <v>9</v>
      </c>
      <c r="X94" s="70"/>
      <c r="Y94" s="70"/>
      <c r="Z94" s="70"/>
      <c r="AA94" s="70" t="str">
        <f>IF(B94="","",VLOOKUP(AD94,Varsayımlar!$B:$Q,15,0))</f>
        <v>25CM TURUNCU KOLİ-SOL ÜST DİKDÖRTGENE ÜRETİM TARİHİ BASILACAK</v>
      </c>
      <c r="AB94" s="70" t="str">
        <f>IF(B94="","",VLOOKUP(AD94,Varsayımlar!$B:$Q,16,0))</f>
        <v>24-26 CM</v>
      </c>
      <c r="AC94" s="90">
        <f>IF(B94="","",VLOOKUP(Sayfa2!AD86,Varsayımlar!B:S,18,0))</f>
        <v>0</v>
      </c>
      <c r="AD94" s="90" t="str">
        <f t="shared" si="5"/>
        <v>MAGNİTMAGNİT MAVİ AMBALAJ 25 CM 260G</v>
      </c>
    </row>
    <row r="95" spans="1:30" ht="39.75" customHeight="1" x14ac:dyDescent="0.25">
      <c r="A95" s="9" t="s">
        <v>220</v>
      </c>
      <c r="B95" s="70" t="s">
        <v>90</v>
      </c>
      <c r="C95" s="71">
        <f>IF(B95="","",VLOOKUP(AD95,Varsayımlar!$B:$Q,3,0))</f>
        <v>8698829380698</v>
      </c>
      <c r="D95" s="71" t="s">
        <v>259</v>
      </c>
      <c r="E95" s="72" t="s">
        <v>91</v>
      </c>
      <c r="F95" s="70"/>
      <c r="G95" s="70"/>
      <c r="H95" s="70" t="str">
        <f>IF(B95="","",VLOOKUP(AD95,Varsayımlar!$B:$Q,5,0))</f>
        <v>MAGNİT MAVİ AMBALAJ 25CM</v>
      </c>
      <c r="I95" s="70">
        <f>IF(B95="","",VLOOKUP(AD95,Varsayımlar!B:T,19,0))</f>
        <v>0</v>
      </c>
      <c r="J95" s="70" t="str">
        <f>IF(B95="","",VLOOKUP(AD95,Varsayımlar!$B:$Q,6,0))</f>
        <v>SADE</v>
      </c>
      <c r="K95" s="70">
        <v>2016</v>
      </c>
      <c r="L95" s="70"/>
      <c r="M95" s="70">
        <f>IFERROR(IF(B95="","",K95/VLOOKUP(AD95,Varsayımlar!B:R,17,0)),"")</f>
        <v>24</v>
      </c>
      <c r="N95" s="70"/>
      <c r="O95" s="70"/>
      <c r="P95" s="70">
        <f>IF(B95="","",VLOOKUP(AD95,Varsayımlar!$B:$Q,7,0)*K95)</f>
        <v>60480</v>
      </c>
      <c r="Q95" s="70">
        <f>IF(B95="","",VLOOKUP(AD95,Varsayımlar!$B:$Q,8,0))</f>
        <v>25</v>
      </c>
      <c r="R95" s="70" t="str">
        <f>IF(B95="","",VLOOKUP(AD95,Varsayımlar!$B:$Q,9,0))</f>
        <v>SOFT</v>
      </c>
      <c r="S95" s="70">
        <f>IF(B95="","",VLOOKUP(AD95,Varsayımlar!$B:$Q,10,0))</f>
        <v>4</v>
      </c>
      <c r="T95" s="70">
        <f>IF(B95="","",VLOOKUP(AD95,Varsayımlar!$B:$Q,11,0))</f>
        <v>30</v>
      </c>
      <c r="U95" s="70">
        <f>IF(B95="","",VLOOKUP(AD95,Varsayımlar!$B:$Q,12,0))</f>
        <v>260</v>
      </c>
      <c r="V95" s="70" t="str">
        <f>IF(B95="","",VLOOKUP(AD95,Varsayımlar!$B:$Q,13,0))</f>
        <v>YURTDIŞI</v>
      </c>
      <c r="W95" s="70">
        <f>IF(B95="","",VLOOKUP(AD95,Varsayımlar!$B:$Q,14,0))</f>
        <v>9</v>
      </c>
      <c r="X95" s="70"/>
      <c r="Y95" s="70"/>
      <c r="Z95" s="70"/>
      <c r="AA95" s="70" t="str">
        <f>IF(B95="","",VLOOKUP(AD95,Varsayımlar!$B:$Q,15,0))</f>
        <v>25CM TURUNCU KOLİ-SOL ÜST DİKDÖRTGENE ÜRETİM TARİHİ BASILACAK</v>
      </c>
      <c r="AB95" s="70" t="str">
        <f>IF(B95="","",VLOOKUP(AD95,Varsayımlar!$B:$Q,16,0))</f>
        <v>24-26 CM</v>
      </c>
      <c r="AC95" s="90">
        <f>IF(B95="","",VLOOKUP(Sayfa2!AD87,Varsayımlar!B:S,18,0))</f>
        <v>0</v>
      </c>
      <c r="AD95" s="90" t="str">
        <f t="shared" si="5"/>
        <v>MAGNİTMAGNİT MAVİ AMBALAJ 25 CM 260G</v>
      </c>
    </row>
    <row r="96" spans="1:30" ht="39.75" customHeight="1" x14ac:dyDescent="0.25">
      <c r="A96" s="9" t="s">
        <v>221</v>
      </c>
      <c r="B96" s="70" t="s">
        <v>90</v>
      </c>
      <c r="C96" s="71">
        <f>IF(B96="","",VLOOKUP(AD96,Varsayımlar!$B:$Q,3,0))</f>
        <v>8698829380698</v>
      </c>
      <c r="D96" s="71" t="s">
        <v>260</v>
      </c>
      <c r="E96" s="72" t="s">
        <v>91</v>
      </c>
      <c r="F96" s="70"/>
      <c r="G96" s="70"/>
      <c r="H96" s="70" t="str">
        <f>IF(B96="","",VLOOKUP(AD96,Varsayımlar!$B:$Q,5,0))</f>
        <v>MAGNİT MAVİ AMBALAJ 25CM</v>
      </c>
      <c r="I96" s="70">
        <f>IF(B96="","",VLOOKUP(AD96,Varsayımlar!B:T,19,0))</f>
        <v>0</v>
      </c>
      <c r="J96" s="70" t="str">
        <f>IF(B96="","",VLOOKUP(AD96,Varsayımlar!$B:$Q,6,0))</f>
        <v>SADE</v>
      </c>
      <c r="K96" s="70">
        <v>2016</v>
      </c>
      <c r="L96" s="70"/>
      <c r="M96" s="70">
        <f>IFERROR(IF(B96="","",K96/VLOOKUP(AD96,Varsayımlar!B:R,17,0)),"")</f>
        <v>24</v>
      </c>
      <c r="N96" s="70"/>
      <c r="O96" s="70"/>
      <c r="P96" s="70">
        <f>IF(B96="","",VLOOKUP(AD96,Varsayımlar!$B:$Q,7,0)*K96)</f>
        <v>60480</v>
      </c>
      <c r="Q96" s="70">
        <f>IF(B96="","",VLOOKUP(AD96,Varsayımlar!$B:$Q,8,0))</f>
        <v>25</v>
      </c>
      <c r="R96" s="70" t="str">
        <f>IF(B96="","",VLOOKUP(AD96,Varsayımlar!$B:$Q,9,0))</f>
        <v>SOFT</v>
      </c>
      <c r="S96" s="70">
        <f>IF(B96="","",VLOOKUP(AD96,Varsayımlar!$B:$Q,10,0))</f>
        <v>4</v>
      </c>
      <c r="T96" s="70">
        <f>IF(B96="","",VLOOKUP(AD96,Varsayımlar!$B:$Q,11,0))</f>
        <v>30</v>
      </c>
      <c r="U96" s="70">
        <f>IF(B96="","",VLOOKUP(AD96,Varsayımlar!$B:$Q,12,0))</f>
        <v>260</v>
      </c>
      <c r="V96" s="70" t="str">
        <f>IF(B96="","",VLOOKUP(AD96,Varsayımlar!$B:$Q,13,0))</f>
        <v>YURTDIŞI</v>
      </c>
      <c r="W96" s="70">
        <f>IF(B96="","",VLOOKUP(AD96,Varsayımlar!$B:$Q,14,0))</f>
        <v>9</v>
      </c>
      <c r="X96" s="70"/>
      <c r="Y96" s="70"/>
      <c r="Z96" s="70"/>
      <c r="AA96" s="70" t="str">
        <f>IF(B96="","",VLOOKUP(AD96,Varsayımlar!$B:$Q,15,0))</f>
        <v>25CM TURUNCU KOLİ-SOL ÜST DİKDÖRTGENE ÜRETİM TARİHİ BASILACAK</v>
      </c>
      <c r="AB96" s="70" t="str">
        <f>IF(B96="","",VLOOKUP(AD96,Varsayımlar!$B:$Q,16,0))</f>
        <v>24-26 CM</v>
      </c>
      <c r="AC96" s="90">
        <f>IF(B96="","",VLOOKUP(Sayfa2!AD88,Varsayımlar!B:S,18,0))</f>
        <v>0</v>
      </c>
      <c r="AD96" s="90" t="str">
        <f t="shared" si="5"/>
        <v>MAGNİTMAGNİT MAVİ AMBALAJ 25 CM 260G</v>
      </c>
    </row>
    <row r="97" spans="1:30" ht="39.75" customHeight="1" x14ac:dyDescent="0.25">
      <c r="A97" s="9" t="s">
        <v>222</v>
      </c>
      <c r="B97" s="70" t="s">
        <v>90</v>
      </c>
      <c r="C97" s="71">
        <f>IF(B97="","",VLOOKUP(AD97,Varsayımlar!$B:$Q,3,0))</f>
        <v>8698829380698</v>
      </c>
      <c r="D97" s="71" t="s">
        <v>261</v>
      </c>
      <c r="E97" s="72" t="s">
        <v>91</v>
      </c>
      <c r="F97" s="70"/>
      <c r="G97" s="70"/>
      <c r="H97" s="70" t="str">
        <f>IF(B97="","",VLOOKUP(AD97,Varsayımlar!$B:$Q,5,0))</f>
        <v>MAGNİT MAVİ AMBALAJ 25CM</v>
      </c>
      <c r="I97" s="70">
        <f>IF(B97="","",VLOOKUP(AD97,Varsayımlar!B:T,19,0))</f>
        <v>0</v>
      </c>
      <c r="J97" s="70" t="str">
        <f>IF(B97="","",VLOOKUP(AD97,Varsayımlar!$B:$Q,6,0))</f>
        <v>SADE</v>
      </c>
      <c r="K97" s="70">
        <v>2016</v>
      </c>
      <c r="L97" s="70"/>
      <c r="M97" s="70">
        <f>IFERROR(IF(B97="","",K97/VLOOKUP(AD97,Varsayımlar!B:R,17,0)),"")</f>
        <v>24</v>
      </c>
      <c r="N97" s="70"/>
      <c r="O97" s="70"/>
      <c r="P97" s="70">
        <f>IF(B97="","",VLOOKUP(AD97,Varsayımlar!$B:$Q,7,0)*K97)</f>
        <v>60480</v>
      </c>
      <c r="Q97" s="70">
        <f>IF(B97="","",VLOOKUP(AD97,Varsayımlar!$B:$Q,8,0))</f>
        <v>25</v>
      </c>
      <c r="R97" s="70" t="str">
        <f>IF(B97="","",VLOOKUP(AD97,Varsayımlar!$B:$Q,9,0))</f>
        <v>SOFT</v>
      </c>
      <c r="S97" s="70">
        <f>IF(B97="","",VLOOKUP(AD97,Varsayımlar!$B:$Q,10,0))</f>
        <v>4</v>
      </c>
      <c r="T97" s="70">
        <f>IF(B97="","",VLOOKUP(AD97,Varsayımlar!$B:$Q,11,0))</f>
        <v>30</v>
      </c>
      <c r="U97" s="70">
        <f>IF(B97="","",VLOOKUP(AD97,Varsayımlar!$B:$Q,12,0))</f>
        <v>260</v>
      </c>
      <c r="V97" s="70" t="str">
        <f>IF(B97="","",VLOOKUP(AD97,Varsayımlar!$B:$Q,13,0))</f>
        <v>YURTDIŞI</v>
      </c>
      <c r="W97" s="70">
        <f>IF(B97="","",VLOOKUP(AD97,Varsayımlar!$B:$Q,14,0))</f>
        <v>9</v>
      </c>
      <c r="X97" s="70"/>
      <c r="Y97" s="70"/>
      <c r="Z97" s="70"/>
      <c r="AA97" s="70" t="str">
        <f>IF(B97="","",VLOOKUP(AD97,Varsayımlar!$B:$Q,15,0))</f>
        <v>25CM TURUNCU KOLİ-SOL ÜST DİKDÖRTGENE ÜRETİM TARİHİ BASILACAK</v>
      </c>
      <c r="AB97" s="70" t="str">
        <f>IF(B97="","",VLOOKUP(AD97,Varsayımlar!$B:$Q,16,0))</f>
        <v>24-26 CM</v>
      </c>
      <c r="AC97" s="90">
        <f>IF(B97="","",VLOOKUP(Sayfa2!AD89,Varsayımlar!B:S,18,0))</f>
        <v>0</v>
      </c>
      <c r="AD97" s="90" t="str">
        <f t="shared" si="5"/>
        <v>MAGNİTMAGNİT MAVİ AMBALAJ 25 CM 260G</v>
      </c>
    </row>
    <row r="98" spans="1:30" ht="39.75" customHeight="1" x14ac:dyDescent="0.25">
      <c r="A98" s="9" t="s">
        <v>223</v>
      </c>
      <c r="B98" s="70" t="s">
        <v>90</v>
      </c>
      <c r="C98" s="71">
        <f>IF(B98="","",VLOOKUP(AD98,Varsayımlar!$B:$Q,3,0))</f>
        <v>8698829380698</v>
      </c>
      <c r="D98" s="71" t="s">
        <v>262</v>
      </c>
      <c r="E98" s="72" t="s">
        <v>91</v>
      </c>
      <c r="F98" s="70"/>
      <c r="G98" s="70"/>
      <c r="H98" s="70" t="str">
        <f>IF(B98="","",VLOOKUP(AD98,Varsayımlar!$B:$Q,5,0))</f>
        <v>MAGNİT MAVİ AMBALAJ 25CM</v>
      </c>
      <c r="I98" s="70">
        <f>IF(B98="","",VLOOKUP(AD98,Varsayımlar!B:T,19,0))</f>
        <v>0</v>
      </c>
      <c r="J98" s="70" t="str">
        <f>IF(B98="","",VLOOKUP(AD98,Varsayımlar!$B:$Q,6,0))</f>
        <v>SADE</v>
      </c>
      <c r="K98" s="70">
        <v>2016</v>
      </c>
      <c r="L98" s="70"/>
      <c r="M98" s="70">
        <f>IFERROR(IF(B98="","",K98/VLOOKUP(AD98,Varsayımlar!B:R,17,0)),"")</f>
        <v>24</v>
      </c>
      <c r="N98" s="70"/>
      <c r="O98" s="70"/>
      <c r="P98" s="70">
        <f>IF(B98="","",VLOOKUP(AD98,Varsayımlar!$B:$Q,7,0)*K98)</f>
        <v>60480</v>
      </c>
      <c r="Q98" s="70">
        <f>IF(B98="","",VLOOKUP(AD98,Varsayımlar!$B:$Q,8,0))</f>
        <v>25</v>
      </c>
      <c r="R98" s="70" t="str">
        <f>IF(B98="","",VLOOKUP(AD98,Varsayımlar!$B:$Q,9,0))</f>
        <v>SOFT</v>
      </c>
      <c r="S98" s="70">
        <f>IF(B98="","",VLOOKUP(AD98,Varsayımlar!$B:$Q,10,0))</f>
        <v>4</v>
      </c>
      <c r="T98" s="70">
        <f>IF(B98="","",VLOOKUP(AD98,Varsayımlar!$B:$Q,11,0))</f>
        <v>30</v>
      </c>
      <c r="U98" s="70">
        <f>IF(B98="","",VLOOKUP(AD98,Varsayımlar!$B:$Q,12,0))</f>
        <v>260</v>
      </c>
      <c r="V98" s="70" t="str">
        <f>IF(B98="","",VLOOKUP(AD98,Varsayımlar!$B:$Q,13,0))</f>
        <v>YURTDIŞI</v>
      </c>
      <c r="W98" s="70">
        <f>IF(B98="","",VLOOKUP(AD98,Varsayımlar!$B:$Q,14,0))</f>
        <v>9</v>
      </c>
      <c r="X98" s="70"/>
      <c r="Y98" s="70"/>
      <c r="Z98" s="70"/>
      <c r="AA98" s="70" t="str">
        <f>IF(B98="","",VLOOKUP(AD98,Varsayımlar!$B:$Q,15,0))</f>
        <v>25CM TURUNCU KOLİ-SOL ÜST DİKDÖRTGENE ÜRETİM TARİHİ BASILACAK</v>
      </c>
      <c r="AB98" s="70" t="str">
        <f>IF(B98="","",VLOOKUP(AD98,Varsayımlar!$B:$Q,16,0))</f>
        <v>24-26 CM</v>
      </c>
      <c r="AC98" s="90">
        <f>IF(B98="","",VLOOKUP(Sayfa2!AD90,Varsayımlar!B:S,18,0))</f>
        <v>0</v>
      </c>
      <c r="AD98" s="90" t="str">
        <f t="shared" si="5"/>
        <v>MAGNİTMAGNİT MAVİ AMBALAJ 25 CM 260G</v>
      </c>
    </row>
    <row r="99" spans="1:30" ht="39.75" customHeight="1" x14ac:dyDescent="0.25">
      <c r="A99" s="9" t="s">
        <v>224</v>
      </c>
      <c r="B99" s="70" t="s">
        <v>90</v>
      </c>
      <c r="C99" s="71">
        <f>IF(B99="","",VLOOKUP(AD99,Varsayımlar!$B:$Q,3,0))</f>
        <v>8698829380698</v>
      </c>
      <c r="D99" s="71" t="s">
        <v>266</v>
      </c>
      <c r="E99" s="72" t="s">
        <v>91</v>
      </c>
      <c r="F99" s="70"/>
      <c r="G99" s="70"/>
      <c r="H99" s="70" t="str">
        <f>IF(B99="","",VLOOKUP(AD99,Varsayımlar!$B:$Q,5,0))</f>
        <v>MAGNİT MAVİ AMBALAJ 25CM</v>
      </c>
      <c r="I99" s="70">
        <f>IF(B99="","",VLOOKUP(AD99,Varsayımlar!B:T,19,0))</f>
        <v>0</v>
      </c>
      <c r="J99" s="70" t="str">
        <f>IF(B99="","",VLOOKUP(AD99,Varsayımlar!$B:$Q,6,0))</f>
        <v>SADE</v>
      </c>
      <c r="K99" s="70">
        <v>2016</v>
      </c>
      <c r="L99" s="70"/>
      <c r="M99" s="70">
        <f>IFERROR(IF(B99="","",K99/VLOOKUP(AD99,Varsayımlar!B:R,17,0)),"")</f>
        <v>24</v>
      </c>
      <c r="N99" s="70"/>
      <c r="O99" s="70"/>
      <c r="P99" s="70">
        <f>IF(B99="","",VLOOKUP(AD99,Varsayımlar!$B:$Q,7,0)*K99)</f>
        <v>60480</v>
      </c>
      <c r="Q99" s="70">
        <f>IF(B99="","",VLOOKUP(AD99,Varsayımlar!$B:$Q,8,0))</f>
        <v>25</v>
      </c>
      <c r="R99" s="70" t="str">
        <f>IF(B99="","",VLOOKUP(AD99,Varsayımlar!$B:$Q,9,0))</f>
        <v>SOFT</v>
      </c>
      <c r="S99" s="70">
        <f>IF(B99="","",VLOOKUP(AD99,Varsayımlar!$B:$Q,10,0))</f>
        <v>4</v>
      </c>
      <c r="T99" s="70">
        <f>IF(B99="","",VLOOKUP(AD99,Varsayımlar!$B:$Q,11,0))</f>
        <v>30</v>
      </c>
      <c r="U99" s="70">
        <f>IF(B99="","",VLOOKUP(AD99,Varsayımlar!$B:$Q,12,0))</f>
        <v>260</v>
      </c>
      <c r="V99" s="70" t="str">
        <f>IF(B99="","",VLOOKUP(AD99,Varsayımlar!$B:$Q,13,0))</f>
        <v>YURTDIŞI</v>
      </c>
      <c r="W99" s="70">
        <f>IF(B99="","",VLOOKUP(AD99,Varsayımlar!$B:$Q,14,0))</f>
        <v>9</v>
      </c>
      <c r="X99" s="70"/>
      <c r="Y99" s="70"/>
      <c r="Z99" s="70"/>
      <c r="AA99" s="70" t="str">
        <f>IF(B99="","",VLOOKUP(AD99,Varsayımlar!$B:$Q,15,0))</f>
        <v>25CM TURUNCU KOLİ-SOL ÜST DİKDÖRTGENE ÜRETİM TARİHİ BASILACAK</v>
      </c>
      <c r="AB99" s="70" t="str">
        <f>IF(B99="","",VLOOKUP(AD99,Varsayımlar!$B:$Q,16,0))</f>
        <v>24-26 CM</v>
      </c>
      <c r="AC99" s="90">
        <f>IF(B99="","",VLOOKUP(Sayfa2!AD91,Varsayımlar!B:S,18,0))</f>
        <v>0</v>
      </c>
      <c r="AD99" s="90" t="str">
        <f t="shared" si="5"/>
        <v>MAGNİTMAGNİT MAVİ AMBALAJ 25 CM 260G</v>
      </c>
    </row>
    <row r="100" spans="1:30" ht="39.75" customHeight="1" x14ac:dyDescent="0.25">
      <c r="A100" s="9" t="s">
        <v>225</v>
      </c>
      <c r="B100" s="9" t="s">
        <v>79</v>
      </c>
      <c r="C100" s="10">
        <f>IF(B100="","",VLOOKUP(AD100,Varsayımlar!$B:$Q,3,0))</f>
        <v>8698829380698</v>
      </c>
      <c r="D100" s="10"/>
      <c r="E100" s="85" t="s">
        <v>254</v>
      </c>
      <c r="F100" s="9"/>
      <c r="G100" s="9"/>
      <c r="H100" s="9" t="str">
        <f>IF(B100="","",VLOOKUP(AD100,Varsayımlar!$B:$Q,5,0))</f>
        <v>Manetka 20cm</v>
      </c>
      <c r="I100" s="9">
        <f>IF(B100="","",VLOOKUP(AD100,Varsayımlar!B:T,19,0))</f>
        <v>0</v>
      </c>
      <c r="J100" s="9" t="str">
        <f>IF(B100="","",VLOOKUP(AD100,Varsayımlar!$B:$Q,6,0))</f>
        <v>SADE</v>
      </c>
      <c r="K100" s="9">
        <v>7200</v>
      </c>
      <c r="L100" s="9"/>
      <c r="M100" s="9">
        <f>IFERROR(IF(B100="","",K100/VLOOKUP(AD100,Varsayımlar!B:R,17,0)),"")</f>
        <v>32</v>
      </c>
      <c r="N100" s="9"/>
      <c r="O100" s="9">
        <v>32</v>
      </c>
      <c r="P100" s="9">
        <f>IF(B100="","",VLOOKUP(AD100,Varsayımlar!$B:$Q,7,0)*K100)</f>
        <v>100800</v>
      </c>
      <c r="Q100" s="9">
        <f>IF(B100="","",VLOOKUP(AD100,Varsayımlar!$B:$Q,8,0))</f>
        <v>20</v>
      </c>
      <c r="R100" s="9" t="str">
        <f>IF(B100="","",VLOOKUP(AD100,Varsayımlar!$B:$Q,9,0))</f>
        <v>Irak Soft</v>
      </c>
      <c r="S100" s="9">
        <f>IF(B100="","",VLOOKUP(AD100,Varsayımlar!$B:$Q,10,0))</f>
        <v>4</v>
      </c>
      <c r="T100" s="9">
        <f>IF(B100="","",VLOOKUP(AD100,Varsayımlar!$B:$Q,11,0))</f>
        <v>14</v>
      </c>
      <c r="U100" s="9">
        <f>IF(B100="","",VLOOKUP(AD100,Varsayımlar!$B:$Q,12,0))</f>
        <v>166</v>
      </c>
      <c r="V100" s="9" t="str">
        <f>IF(B100="","",VLOOKUP(AD100,Varsayımlar!$B:$Q,13,0))</f>
        <v>YURTDIŞI</v>
      </c>
      <c r="W100" s="9">
        <f>IF(B100="","",VLOOKUP(AD100,Varsayımlar!$B:$Q,14,0))</f>
        <v>6</v>
      </c>
      <c r="X100" s="86">
        <v>46235</v>
      </c>
      <c r="Y100" s="86">
        <v>46419</v>
      </c>
      <c r="Z100" s="9">
        <v>26070120</v>
      </c>
      <c r="AA100" s="9" t="str">
        <f>IF(B100="","",VLOOKUP(AD100,Varsayımlar!$B:$Q,15,0))</f>
        <v>Kare Koli-Üretim Tarihli Etiket</v>
      </c>
      <c r="AB100" s="9" t="str">
        <f>IF(B100="","",VLOOKUP(AD100,Varsayımlar!$B:$Q,16,0))</f>
        <v>19-21 cm</v>
      </c>
      <c r="AC100" s="9">
        <f>IF(B100="","",VLOOKUP(Sayfa2!AD96,Varsayımlar!B:S,18,0))</f>
        <v>0</v>
      </c>
      <c r="AD100" s="9" t="str">
        <f t="shared" si="5"/>
        <v>LLC KOTORManetka 20cm 4 pcs 166g</v>
      </c>
    </row>
    <row r="101" spans="1:30" ht="39.75" customHeight="1" x14ac:dyDescent="0.25">
      <c r="A101" s="9" t="s">
        <v>226</v>
      </c>
      <c r="B101" s="88" t="s">
        <v>79</v>
      </c>
      <c r="C101" s="89">
        <f>IF(B101="","",VLOOKUP(AD101,Varsayımlar!$B:$Q,3,0))</f>
        <v>8698829380698</v>
      </c>
      <c r="D101" s="89"/>
      <c r="E101" s="85" t="s">
        <v>254</v>
      </c>
      <c r="F101" s="9"/>
      <c r="G101" s="9"/>
      <c r="H101" s="90" t="str">
        <f>IF(B101="","",VLOOKUP(AD101,Varsayımlar!$B:$Q,5,0))</f>
        <v>Manetka 20cm</v>
      </c>
      <c r="I101" s="90">
        <f>IF(B101="","",VLOOKUP(AD101,Varsayımlar!B:T,19,0))</f>
        <v>0</v>
      </c>
      <c r="J101" s="90" t="str">
        <f>IF(B101="","",VLOOKUP(AD101,Varsayımlar!$B:$Q,6,0))</f>
        <v>SADE</v>
      </c>
      <c r="K101" s="9">
        <v>7200</v>
      </c>
      <c r="L101" s="9"/>
      <c r="M101" s="9">
        <f>IFERROR(IF(B101="","",K101/VLOOKUP(AD101,Varsayımlar!B:R,17,0)),"")</f>
        <v>32</v>
      </c>
      <c r="N101" s="9"/>
      <c r="O101" s="9">
        <v>32</v>
      </c>
      <c r="P101" s="90">
        <f>IF(B101="","",VLOOKUP(AD101,Varsayımlar!$B:$Q,7,0)*K101)</f>
        <v>100800</v>
      </c>
      <c r="Q101" s="90">
        <f>IF(B101="","",VLOOKUP(AD101,Varsayımlar!$B:$Q,8,0))</f>
        <v>20</v>
      </c>
      <c r="R101" s="90" t="str">
        <f>IF(B101="","",VLOOKUP(AD101,Varsayımlar!$B:$Q,9,0))</f>
        <v>Irak Soft</v>
      </c>
      <c r="S101" s="90">
        <f>IF(B101="","",VLOOKUP(AD101,Varsayımlar!$B:$Q,10,0))</f>
        <v>4</v>
      </c>
      <c r="T101" s="90">
        <f>IF(B101="","",VLOOKUP(AD101,Varsayımlar!$B:$Q,11,0))</f>
        <v>14</v>
      </c>
      <c r="U101" s="90">
        <f>IF(B101="","",VLOOKUP(AD101,Varsayımlar!$B:$Q,12,0))</f>
        <v>166</v>
      </c>
      <c r="V101" s="90" t="str">
        <f>IF(B101="","",VLOOKUP(AD101,Varsayımlar!$B:$Q,13,0))</f>
        <v>YURTDIŞI</v>
      </c>
      <c r="W101" s="90">
        <f>IF(B101="","",VLOOKUP(AD101,Varsayımlar!$B:$Q,14,0))</f>
        <v>6</v>
      </c>
      <c r="X101" s="86">
        <v>46252</v>
      </c>
      <c r="Y101" s="86">
        <v>46436</v>
      </c>
      <c r="Z101" s="9">
        <v>26081820</v>
      </c>
      <c r="AA101" s="90" t="str">
        <f>IF(B101="","",VLOOKUP(AD101,Varsayımlar!$B:$Q,15,0))</f>
        <v>Kare Koli-Üretim Tarihli Etiket</v>
      </c>
      <c r="AB101" s="90" t="str">
        <f>IF(B101="","",VLOOKUP(AD101,Varsayımlar!$B:$Q,16,0))</f>
        <v>19-21 cm</v>
      </c>
      <c r="AC101" s="90">
        <f>IF(B101="","",VLOOKUP(Sayfa2!AD97,Varsayımlar!B:S,18,0))</f>
        <v>0</v>
      </c>
      <c r="AD101" s="90" t="str">
        <f t="shared" si="5"/>
        <v>LLC KOTORManetka 20cm 4 pcs 166g</v>
      </c>
    </row>
    <row r="102" spans="1:30" ht="39.75" customHeight="1" x14ac:dyDescent="0.25">
      <c r="A102" s="9" t="s">
        <v>227</v>
      </c>
      <c r="B102" s="9" t="s">
        <v>79</v>
      </c>
      <c r="C102" s="10">
        <f>IF(B102="","",VLOOKUP(AD102,Varsayımlar!$B:$Q,3,0))</f>
        <v>8698829380698</v>
      </c>
      <c r="D102" s="10"/>
      <c r="E102" s="85" t="s">
        <v>85</v>
      </c>
      <c r="F102" s="9"/>
      <c r="G102" s="9"/>
      <c r="H102" s="9" t="str">
        <f>IF(B102="","",VLOOKUP(AD102,Varsayımlar!$B:$Q,5,0))</f>
        <v xml:space="preserve">MANETKA PEYNİRLİ 25 CM </v>
      </c>
      <c r="I102" s="9">
        <f>IF(B102="","",VLOOKUP(AD102,Varsayımlar!B:T,19,0))</f>
        <v>0</v>
      </c>
      <c r="J102" s="9" t="str">
        <f>IF(B102="","",VLOOKUP(AD102,Varsayımlar!$B:$Q,6,0))</f>
        <v>PEYNİRLİ</v>
      </c>
      <c r="K102" s="9">
        <v>2496</v>
      </c>
      <c r="L102" s="9"/>
      <c r="M102" s="9">
        <f>IFERROR(IF(B102="","",K102/VLOOKUP(AD102,Varsayımlar!B:R,17,0)),"")</f>
        <v>32</v>
      </c>
      <c r="N102" s="9"/>
      <c r="O102" s="9">
        <v>26</v>
      </c>
      <c r="P102" s="9">
        <f>IF(B102="","",VLOOKUP(AD102,Varsayımlar!$B:$Q,7,0)*K102)</f>
        <v>74880</v>
      </c>
      <c r="Q102" s="9">
        <f>IF(B102="","",VLOOKUP(AD102,Varsayımlar!$B:$Q,8,0))</f>
        <v>25</v>
      </c>
      <c r="R102" s="9" t="str">
        <f>IF(B102="","",VLOOKUP(AD102,Varsayımlar!$B:$Q,9,0))</f>
        <v>SOFT-AT</v>
      </c>
      <c r="S102" s="9">
        <f>IF(B102="","",VLOOKUP(AD102,Varsayımlar!$B:$Q,10,0))</f>
        <v>4</v>
      </c>
      <c r="T102" s="9">
        <f>IF(B102="","",VLOOKUP(AD102,Varsayımlar!$B:$Q,11,0))</f>
        <v>30</v>
      </c>
      <c r="U102" s="9">
        <f>IF(B102="","",VLOOKUP(AD102,Varsayımlar!$B:$Q,12,0))</f>
        <v>250</v>
      </c>
      <c r="V102" s="9" t="str">
        <f>IF(B102="","",VLOOKUP(AD102,Varsayımlar!$B:$Q,13,0))</f>
        <v>YURTDIŞI</v>
      </c>
      <c r="W102" s="9">
        <f>IF(B102="","",VLOOKUP(AD102,Varsayımlar!$B:$Q,14,0))</f>
        <v>6</v>
      </c>
      <c r="X102" s="86">
        <v>46252</v>
      </c>
      <c r="Y102" s="86">
        <v>46436</v>
      </c>
      <c r="Z102" s="9">
        <v>26081825</v>
      </c>
      <c r="AA102" s="9" t="str">
        <f>IF(B102="","",VLOOKUP(AD102,Varsayımlar!$B:$Q,15,0))</f>
        <v>KIRMIZI KOLİ-TARİHLİ KOLİ ETİKETİ</v>
      </c>
      <c r="AB102" s="9" t="str">
        <f>IF(B102="","",VLOOKUP(AD102,Varsayımlar!$B:$Q,16,0))</f>
        <v>24-26 CM</v>
      </c>
      <c r="AC102" s="9">
        <f>IF(B102="","",VLOOKUP(Sayfa2!AD98,Varsayımlar!B:S,18,0))</f>
        <v>0</v>
      </c>
      <c r="AD102" s="9" t="str">
        <f t="shared" si="5"/>
        <v>LLC KOTORMANETKA PEYNİRLİ 25CM</v>
      </c>
    </row>
    <row r="103" spans="1:30" x14ac:dyDescent="0.25">
      <c r="A103" s="9" t="s">
        <v>228</v>
      </c>
      <c r="B103" s="9"/>
      <c r="C103" s="10" t="str">
        <f>IF(B103="","",VLOOKUP(AD103,Varsayımlar!$B:$Q,3,0))</f>
        <v/>
      </c>
      <c r="D103" s="10"/>
      <c r="E103" s="10"/>
      <c r="F103" s="9"/>
      <c r="G103" s="9"/>
      <c r="H103" s="9" t="str">
        <f>IF(B103="","",VLOOKUP(AD103,Varsayımlar!$B:$Q,5,0))</f>
        <v/>
      </c>
      <c r="I103" s="9" t="str">
        <f>IF(B103="","",VLOOKUP(AD103,Varsayımlar!B:T,19,0))</f>
        <v/>
      </c>
      <c r="J103" s="9" t="str">
        <f>IF(B103="","",VLOOKUP(AD103,Varsayımlar!$B:$Q,6,0))</f>
        <v/>
      </c>
      <c r="K103" s="9"/>
      <c r="L103" s="9"/>
      <c r="M103" s="9"/>
      <c r="N103" s="9"/>
      <c r="O103" s="9"/>
      <c r="P103" s="9" t="str">
        <f>IF(B103="","",VLOOKUP(AD103,Varsayımlar!$B:$Q,7,0)*K103)</f>
        <v/>
      </c>
      <c r="Q103" s="9" t="str">
        <f>IF(B103="","",VLOOKUP(AD103,Varsayımlar!$B:$Q,8,0))</f>
        <v/>
      </c>
      <c r="R103" s="9" t="str">
        <f>IF(B103="","",VLOOKUP(AD103,Varsayımlar!$B:$Q,9,0))</f>
        <v/>
      </c>
      <c r="S103" s="9" t="str">
        <f>IF(B103="","",VLOOKUP(AD103,Varsayımlar!$B:$Q,10,0))</f>
        <v/>
      </c>
      <c r="T103" s="9" t="str">
        <f>IF(B103="","",VLOOKUP(AD103,Varsayımlar!$B:$Q,11,0))</f>
        <v/>
      </c>
      <c r="U103" s="9" t="str">
        <f>IF(B103="","",VLOOKUP(AD103,Varsayımlar!$B:$Q,12,0))</f>
        <v/>
      </c>
      <c r="V103" s="9" t="str">
        <f>IF(B103="","",VLOOKUP(AD103,Varsayımlar!$B:$Q,13,0))</f>
        <v/>
      </c>
      <c r="W103" s="9" t="str">
        <f>IF(B103="","",VLOOKUP(AD103,Varsayımlar!$B:$Q,14,0))</f>
        <v/>
      </c>
      <c r="X103" s="9"/>
      <c r="Y103" s="9"/>
      <c r="Z103" s="9"/>
      <c r="AA103" s="9" t="str">
        <f>IF(B103="","",VLOOKUP(AD103,Varsayımlar!$B:$Q,15,0))</f>
        <v/>
      </c>
      <c r="AB103" s="9" t="str">
        <f>IF(B103="","",VLOOKUP(AD103,Varsayımlar!$B:$Q,16,0))</f>
        <v/>
      </c>
      <c r="AC103" s="9" t="str">
        <f>IF(B103="","",VLOOKUP(Sayfa2!AD100,Varsayımlar!B:S,18,0))</f>
        <v/>
      </c>
      <c r="AD103" s="9" t="str">
        <f t="shared" si="5"/>
        <v/>
      </c>
    </row>
    <row r="104" spans="1:30" x14ac:dyDescent="0.25">
      <c r="A104" s="9" t="s">
        <v>229</v>
      </c>
      <c r="B104" s="88"/>
      <c r="C104" s="89" t="str">
        <f>IF(B104="","",VLOOKUP(AD104,Varsayımlar!$B:$Q,3,0))</f>
        <v/>
      </c>
      <c r="D104" s="89"/>
      <c r="E104" s="10"/>
      <c r="F104" s="9"/>
      <c r="G104" s="9"/>
      <c r="H104" s="90" t="str">
        <f>IF(B104="","",VLOOKUP(AD104,Varsayımlar!$B:$Q,5,0))</f>
        <v/>
      </c>
      <c r="I104" s="90" t="str">
        <f>IF(B104="","",VLOOKUP(AD104,Varsayımlar!B:T,19,0))</f>
        <v/>
      </c>
      <c r="J104" s="90" t="str">
        <f>IF(B104="","",VLOOKUP(AD104,Varsayımlar!$B:$Q,6,0))</f>
        <v/>
      </c>
      <c r="K104" s="9"/>
      <c r="L104" s="9"/>
      <c r="M104" s="9"/>
      <c r="N104" s="9"/>
      <c r="O104" s="9"/>
      <c r="P104" s="90" t="str">
        <f>IF(B104="","",VLOOKUP(AD104,Varsayımlar!$B:$Q,7,0)*K104)</f>
        <v/>
      </c>
      <c r="Q104" s="90" t="str">
        <f>IF(B104="","",VLOOKUP(AD104,Varsayımlar!$B:$Q,8,0))</f>
        <v/>
      </c>
      <c r="R104" s="90" t="str">
        <f>IF(B104="","",VLOOKUP(AD104,Varsayımlar!$B:$Q,9,0))</f>
        <v/>
      </c>
      <c r="S104" s="90" t="str">
        <f>IF(B104="","",VLOOKUP(AD104,Varsayımlar!$B:$Q,10,0))</f>
        <v/>
      </c>
      <c r="T104" s="90" t="str">
        <f>IF(B104="","",VLOOKUP(AD104,Varsayımlar!$B:$Q,11,0))</f>
        <v/>
      </c>
      <c r="U104" s="90" t="str">
        <f>IF(B104="","",VLOOKUP(AD104,Varsayımlar!$B:$Q,12,0))</f>
        <v/>
      </c>
      <c r="V104" s="90" t="str">
        <f>IF(B104="","",VLOOKUP(AD104,Varsayımlar!$B:$Q,13,0))</f>
        <v/>
      </c>
      <c r="W104" s="90" t="str">
        <f>IF(B104="","",VLOOKUP(AD104,Varsayımlar!$B:$Q,14,0))</f>
        <v/>
      </c>
      <c r="X104" s="9"/>
      <c r="Y104" s="9"/>
      <c r="Z104" s="9"/>
      <c r="AA104" s="90" t="str">
        <f>IF(B104="","",VLOOKUP(AD104,Varsayımlar!$B:$Q,15,0))</f>
        <v/>
      </c>
      <c r="AB104" s="90" t="str">
        <f>IF(B104="","",VLOOKUP(AD104,Varsayımlar!$B:$Q,16,0))</f>
        <v/>
      </c>
      <c r="AC104" s="90" t="str">
        <f>IF(B104="","",VLOOKUP(Sayfa2!AD101,Varsayımlar!B:S,18,0))</f>
        <v/>
      </c>
      <c r="AD104" s="90" t="str">
        <f t="shared" si="5"/>
        <v/>
      </c>
    </row>
    <row r="105" spans="1:30" x14ac:dyDescent="0.25">
      <c r="A105" s="9" t="s">
        <v>230</v>
      </c>
      <c r="B105" s="9"/>
      <c r="C105" s="10" t="str">
        <f>IF(B105="","",VLOOKUP(AD105,Varsayımlar!$B:$Q,3,0))</f>
        <v/>
      </c>
      <c r="D105" s="10"/>
      <c r="E105" s="10"/>
      <c r="F105" s="9"/>
      <c r="G105" s="9"/>
      <c r="H105" s="9" t="str">
        <f>IF(B105="","",VLOOKUP(AD105,Varsayımlar!$B:$Q,5,0))</f>
        <v/>
      </c>
      <c r="I105" s="9" t="str">
        <f>IF(B105="","",VLOOKUP(AD105,Varsayımlar!B:T,19,0))</f>
        <v/>
      </c>
      <c r="J105" s="9" t="str">
        <f>IF(B105="","",VLOOKUP(AD105,Varsayımlar!$B:$Q,6,0))</f>
        <v/>
      </c>
      <c r="K105" s="9"/>
      <c r="L105" s="9"/>
      <c r="M105" s="9"/>
      <c r="N105" s="9"/>
      <c r="O105" s="9"/>
      <c r="P105" s="9" t="str">
        <f>IF(B105="","",VLOOKUP(AD105,Varsayımlar!$B:$Q,7,0)*K105)</f>
        <v/>
      </c>
      <c r="Q105" s="9" t="str">
        <f>IF(B105="","",VLOOKUP(AD105,Varsayımlar!$B:$Q,8,0))</f>
        <v/>
      </c>
      <c r="R105" s="9" t="str">
        <f>IF(B105="","",VLOOKUP(AD105,Varsayımlar!$B:$Q,9,0))</f>
        <v/>
      </c>
      <c r="S105" s="9" t="str">
        <f>IF(B105="","",VLOOKUP(AD105,Varsayımlar!$B:$Q,10,0))</f>
        <v/>
      </c>
      <c r="T105" s="9" t="str">
        <f>IF(B105="","",VLOOKUP(AD105,Varsayımlar!$B:$Q,11,0))</f>
        <v/>
      </c>
      <c r="U105" s="9" t="str">
        <f>IF(B105="","",VLOOKUP(AD105,Varsayımlar!$B:$Q,12,0))</f>
        <v/>
      </c>
      <c r="V105" s="9" t="str">
        <f>IF(B105="","",VLOOKUP(AD105,Varsayımlar!$B:$Q,13,0))</f>
        <v/>
      </c>
      <c r="W105" s="9" t="str">
        <f>IF(B105="","",VLOOKUP(AD105,Varsayımlar!$B:$Q,14,0))</f>
        <v/>
      </c>
      <c r="X105" s="9"/>
      <c r="Y105" s="9"/>
      <c r="Z105" s="9"/>
      <c r="AA105" s="9" t="str">
        <f>IF(B105="","",VLOOKUP(AD105,Varsayımlar!$B:$Q,15,0))</f>
        <v/>
      </c>
      <c r="AB105" s="9" t="str">
        <f>IF(B105="","",VLOOKUP(AD105,Varsayımlar!$B:$Q,16,0))</f>
        <v/>
      </c>
      <c r="AC105" s="9" t="str">
        <f>IF(B105="","",VLOOKUP(Sayfa2!AD102,Varsayımlar!B:S,18,0))</f>
        <v/>
      </c>
      <c r="AD105" s="9" t="str">
        <f t="shared" si="5"/>
        <v/>
      </c>
    </row>
    <row r="106" spans="1:30" x14ac:dyDescent="0.25">
      <c r="A106" s="9" t="s">
        <v>283</v>
      </c>
      <c r="B106" s="88"/>
      <c r="C106" s="89" t="str">
        <f>IF(B106="","",VLOOKUP(AD106,Varsayımlar!$B:$Q,3,0))</f>
        <v/>
      </c>
      <c r="D106" s="89"/>
      <c r="E106" s="10"/>
      <c r="F106" s="9"/>
      <c r="G106" s="9"/>
      <c r="H106" s="90" t="str">
        <f>IF(B106="","",VLOOKUP(AD106,Varsayımlar!$B:$Q,5,0))</f>
        <v/>
      </c>
      <c r="I106" s="90" t="str">
        <f>IF(B106="","",VLOOKUP(AD106,Varsayımlar!B:T,19,0))</f>
        <v/>
      </c>
      <c r="J106" s="90" t="str">
        <f>IF(B106="","",VLOOKUP(AD106,Varsayımlar!$B:$Q,6,0))</f>
        <v/>
      </c>
      <c r="K106" s="9"/>
      <c r="L106" s="9"/>
      <c r="M106" s="9"/>
      <c r="N106" s="9"/>
      <c r="O106" s="9"/>
      <c r="P106" s="90" t="str">
        <f>IF(B106="","",VLOOKUP(AD106,Varsayımlar!$B:$Q,7,0)*K106)</f>
        <v/>
      </c>
      <c r="Q106" s="90" t="str">
        <f>IF(B106="","",VLOOKUP(AD106,Varsayımlar!$B:$Q,8,0))</f>
        <v/>
      </c>
      <c r="R106" s="90" t="str">
        <f>IF(B106="","",VLOOKUP(AD106,Varsayımlar!$B:$Q,9,0))</f>
        <v/>
      </c>
      <c r="S106" s="90" t="str">
        <f>IF(B106="","",VLOOKUP(AD106,Varsayımlar!$B:$Q,10,0))</f>
        <v/>
      </c>
      <c r="T106" s="90" t="str">
        <f>IF(B106="","",VLOOKUP(AD106,Varsayımlar!$B:$Q,11,0))</f>
        <v/>
      </c>
      <c r="U106" s="90" t="str">
        <f>IF(B106="","",VLOOKUP(AD106,Varsayımlar!$B:$Q,12,0))</f>
        <v/>
      </c>
      <c r="V106" s="90" t="str">
        <f>IF(B106="","",VLOOKUP(AD106,Varsayımlar!$B:$Q,13,0))</f>
        <v/>
      </c>
      <c r="W106" s="90" t="str">
        <f>IF(B106="","",VLOOKUP(AD106,Varsayımlar!$B:$Q,14,0))</f>
        <v/>
      </c>
      <c r="X106" s="9"/>
      <c r="Y106" s="9"/>
      <c r="Z106" s="9"/>
      <c r="AA106" s="90" t="str">
        <f>IF(B106="","",VLOOKUP(AD106,Varsayımlar!$B:$Q,15,0))</f>
        <v/>
      </c>
      <c r="AB106" s="90" t="str">
        <f>IF(B106="","",VLOOKUP(AD106,Varsayımlar!$B:$Q,16,0))</f>
        <v/>
      </c>
      <c r="AC106" s="90" t="str">
        <f>IF(B106="","",VLOOKUP(Sayfa2!AD103,Varsayımlar!B:S,18,0))</f>
        <v/>
      </c>
      <c r="AD106" s="90" t="str">
        <f t="shared" si="5"/>
        <v/>
      </c>
    </row>
    <row r="107" spans="1:30" x14ac:dyDescent="0.25">
      <c r="A107" s="9" t="s">
        <v>284</v>
      </c>
      <c r="B107" s="9"/>
      <c r="C107" s="10" t="str">
        <f>IF(B107="","",VLOOKUP(AD107,Varsayımlar!$B:$Q,3,0))</f>
        <v/>
      </c>
      <c r="D107" s="10"/>
      <c r="E107" s="10"/>
      <c r="F107" s="9"/>
      <c r="G107" s="9"/>
      <c r="H107" s="9" t="str">
        <f>IF(B107="","",VLOOKUP(AD107,Varsayımlar!$B:$Q,5,0))</f>
        <v/>
      </c>
      <c r="I107" s="9" t="str">
        <f>IF(B107="","",VLOOKUP(AD107,Varsayımlar!B:T,19,0))</f>
        <v/>
      </c>
      <c r="J107" s="9" t="str">
        <f>IF(B107="","",VLOOKUP(AD107,Varsayımlar!$B:$Q,6,0))</f>
        <v/>
      </c>
      <c r="K107" s="9"/>
      <c r="L107" s="9"/>
      <c r="M107" s="9"/>
      <c r="N107" s="9"/>
      <c r="O107" s="9"/>
      <c r="P107" s="9" t="str">
        <f>IF(B107="","",VLOOKUP(AD107,Varsayımlar!$B:$Q,7,0)*K107)</f>
        <v/>
      </c>
      <c r="Q107" s="9" t="str">
        <f>IF(B107="","",VLOOKUP(AD107,Varsayımlar!$B:$Q,8,0))</f>
        <v/>
      </c>
      <c r="R107" s="9" t="str">
        <f>IF(B107="","",VLOOKUP(AD107,Varsayımlar!$B:$Q,9,0))</f>
        <v/>
      </c>
      <c r="S107" s="9" t="str">
        <f>IF(B107="","",VLOOKUP(AD107,Varsayımlar!$B:$Q,10,0))</f>
        <v/>
      </c>
      <c r="T107" s="9" t="str">
        <f>IF(B107="","",VLOOKUP(AD107,Varsayımlar!$B:$Q,11,0))</f>
        <v/>
      </c>
      <c r="U107" s="9" t="str">
        <f>IF(B107="","",VLOOKUP(AD107,Varsayımlar!$B:$Q,12,0))</f>
        <v/>
      </c>
      <c r="V107" s="9" t="str">
        <f>IF(B107="","",VLOOKUP(AD107,Varsayımlar!$B:$Q,13,0))</f>
        <v/>
      </c>
      <c r="W107" s="9" t="str">
        <f>IF(B107="","",VLOOKUP(AD107,Varsayımlar!$B:$Q,14,0))</f>
        <v/>
      </c>
      <c r="X107" s="9"/>
      <c r="Y107" s="9"/>
      <c r="Z107" s="9"/>
      <c r="AA107" s="9" t="str">
        <f>IF(B107="","",VLOOKUP(AD107,Varsayımlar!$B:$Q,15,0))</f>
        <v/>
      </c>
      <c r="AB107" s="9" t="str">
        <f>IF(B107="","",VLOOKUP(AD107,Varsayımlar!$B:$Q,16,0))</f>
        <v/>
      </c>
      <c r="AC107" s="9" t="str">
        <f>IF(B107="","",VLOOKUP(Sayfa2!AD104,Varsayımlar!B:S,18,0))</f>
        <v/>
      </c>
      <c r="AD107" s="9" t="str">
        <f t="shared" si="5"/>
        <v/>
      </c>
    </row>
    <row r="108" spans="1:30" x14ac:dyDescent="0.25"/>
    <row r="109" spans="1:30" x14ac:dyDescent="0.25"/>
    <row r="110" spans="1:30" x14ac:dyDescent="0.25"/>
    <row r="111" spans="1:30" x14ac:dyDescent="0.25"/>
    <row r="112" spans="1:30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4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30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6" x14ac:dyDescent="0.25"/>
    <row r="248" x14ac:dyDescent="0.25"/>
    <row r="249" x14ac:dyDescent="0.25"/>
    <row r="250" x14ac:dyDescent="0.25"/>
    <row r="251" x14ac:dyDescent="0.25"/>
    <row r="252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2" x14ac:dyDescent="0.25"/>
    <row r="264" x14ac:dyDescent="0.25"/>
    <row r="265" x14ac:dyDescent="0.25"/>
    <row r="266" x14ac:dyDescent="0.25"/>
    <row r="267" x14ac:dyDescent="0.25"/>
    <row r="268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8" x14ac:dyDescent="0.25"/>
    <row r="280" x14ac:dyDescent="0.25"/>
    <row r="282" x14ac:dyDescent="0.25"/>
    <row r="283" x14ac:dyDescent="0.25"/>
    <row r="284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4" x14ac:dyDescent="0.25"/>
    <row r="296" x14ac:dyDescent="0.25"/>
    <row r="298" x14ac:dyDescent="0.25"/>
    <row r="299" x14ac:dyDescent="0.25"/>
    <row r="300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10" x14ac:dyDescent="0.25"/>
    <row r="312" x14ac:dyDescent="0.25"/>
    <row r="314" x14ac:dyDescent="0.25"/>
    <row r="315" x14ac:dyDescent="0.25"/>
    <row r="316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6" x14ac:dyDescent="0.25"/>
    <row r="328" x14ac:dyDescent="0.25"/>
    <row r="330" x14ac:dyDescent="0.25"/>
    <row r="332" x14ac:dyDescent="0.25"/>
    <row r="334" x14ac:dyDescent="0.25"/>
    <row r="336" x14ac:dyDescent="0.25"/>
    <row r="337" x14ac:dyDescent="0.25"/>
    <row r="338" x14ac:dyDescent="0.25"/>
    <row r="339" x14ac:dyDescent="0.25"/>
    <row r="340" x14ac:dyDescent="0.25"/>
    <row r="342" x14ac:dyDescent="0.25"/>
    <row r="344" x14ac:dyDescent="0.25"/>
    <row r="346" x14ac:dyDescent="0.25"/>
    <row r="348" x14ac:dyDescent="0.25"/>
    <row r="350" x14ac:dyDescent="0.25"/>
    <row r="352" x14ac:dyDescent="0.25"/>
    <row r="353" x14ac:dyDescent="0.25"/>
    <row r="354" x14ac:dyDescent="0.25"/>
    <row r="355" x14ac:dyDescent="0.25"/>
    <row r="356" x14ac:dyDescent="0.25"/>
    <row r="358" x14ac:dyDescent="0.25"/>
    <row r="360" x14ac:dyDescent="0.25"/>
    <row r="362" x14ac:dyDescent="0.25"/>
    <row r="364" x14ac:dyDescent="0.25"/>
    <row r="366" x14ac:dyDescent="0.25"/>
    <row r="368" x14ac:dyDescent="0.25"/>
    <row r="370" x14ac:dyDescent="0.25"/>
    <row r="372" x14ac:dyDescent="0.25"/>
    <row r="374" x14ac:dyDescent="0.25"/>
    <row r="376" x14ac:dyDescent="0.25"/>
    <row r="378" x14ac:dyDescent="0.25"/>
    <row r="380" x14ac:dyDescent="0.25"/>
    <row r="382" x14ac:dyDescent="0.25"/>
    <row r="384" x14ac:dyDescent="0.25"/>
    <row r="386" x14ac:dyDescent="0.25"/>
    <row r="388" x14ac:dyDescent="0.25"/>
    <row r="390" x14ac:dyDescent="0.25"/>
    <row r="392" x14ac:dyDescent="0.25"/>
    <row r="394" x14ac:dyDescent="0.25"/>
    <row r="396" x14ac:dyDescent="0.25"/>
    <row r="398" x14ac:dyDescent="0.25"/>
    <row r="400" x14ac:dyDescent="0.25"/>
    <row r="402" x14ac:dyDescent="0.25"/>
    <row r="404" x14ac:dyDescent="0.25"/>
    <row r="406" x14ac:dyDescent="0.25"/>
    <row r="408" x14ac:dyDescent="0.25"/>
    <row r="410" x14ac:dyDescent="0.25"/>
    <row r="412" x14ac:dyDescent="0.25"/>
    <row r="414" x14ac:dyDescent="0.25"/>
    <row r="416" x14ac:dyDescent="0.25"/>
    <row r="418" x14ac:dyDescent="0.25"/>
    <row r="420" x14ac:dyDescent="0.25"/>
    <row r="422" x14ac:dyDescent="0.25"/>
    <row r="424" x14ac:dyDescent="0.25"/>
    <row r="426" x14ac:dyDescent="0.25"/>
    <row r="428" x14ac:dyDescent="0.25"/>
    <row r="430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4" x14ac:dyDescent="0.25"/>
    <row r="446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20" x14ac:dyDescent="0.25"/>
    <row r="1022" x14ac:dyDescent="0.25"/>
    <row r="1024" x14ac:dyDescent="0.25"/>
    <row r="1026" x14ac:dyDescent="0.25"/>
    <row r="1028" x14ac:dyDescent="0.25"/>
    <row r="1030" x14ac:dyDescent="0.25"/>
    <row r="1032" x14ac:dyDescent="0.25"/>
    <row r="1034" x14ac:dyDescent="0.25"/>
    <row r="1036" x14ac:dyDescent="0.25"/>
    <row r="1038" x14ac:dyDescent="0.25"/>
    <row r="1040" x14ac:dyDescent="0.25"/>
    <row r="1042" x14ac:dyDescent="0.25"/>
    <row r="1044" x14ac:dyDescent="0.25"/>
    <row r="1046" x14ac:dyDescent="0.25"/>
    <row r="1048" x14ac:dyDescent="0.25"/>
    <row r="1050" x14ac:dyDescent="0.25"/>
    <row r="1052" x14ac:dyDescent="0.25"/>
    <row r="1054" x14ac:dyDescent="0.25"/>
    <row r="1056" x14ac:dyDescent="0.25"/>
    <row r="1058" x14ac:dyDescent="0.25"/>
    <row r="1060" x14ac:dyDescent="0.25"/>
    <row r="1062" x14ac:dyDescent="0.25"/>
    <row r="1064" x14ac:dyDescent="0.25"/>
    <row r="1066" x14ac:dyDescent="0.25"/>
    <row r="1068" x14ac:dyDescent="0.25"/>
    <row r="1070" x14ac:dyDescent="0.25"/>
    <row r="1072" x14ac:dyDescent="0.25"/>
    <row r="1074" x14ac:dyDescent="0.25"/>
    <row r="1076" x14ac:dyDescent="0.25"/>
    <row r="1078" x14ac:dyDescent="0.25"/>
    <row r="1080" x14ac:dyDescent="0.25"/>
    <row r="1082" x14ac:dyDescent="0.25"/>
    <row r="1084" x14ac:dyDescent="0.25"/>
    <row r="1086" x14ac:dyDescent="0.25"/>
    <row r="1088" x14ac:dyDescent="0.25"/>
    <row r="1090" x14ac:dyDescent="0.25"/>
    <row r="1092" x14ac:dyDescent="0.25"/>
    <row r="1094" x14ac:dyDescent="0.25"/>
    <row r="1096" x14ac:dyDescent="0.25"/>
    <row r="1098" x14ac:dyDescent="0.25"/>
    <row r="1100" x14ac:dyDescent="0.25"/>
    <row r="1102" x14ac:dyDescent="0.25"/>
    <row r="1104" x14ac:dyDescent="0.25"/>
    <row r="1106" x14ac:dyDescent="0.25"/>
    <row r="1107" x14ac:dyDescent="0.25"/>
    <row r="1108" x14ac:dyDescent="0.25"/>
    <row r="1110" x14ac:dyDescent="0.25"/>
    <row r="1112" x14ac:dyDescent="0.25"/>
    <row r="1114" x14ac:dyDescent="0.25"/>
    <row r="1116" x14ac:dyDescent="0.25"/>
    <row r="1118" x14ac:dyDescent="0.25"/>
    <row r="1120" x14ac:dyDescent="0.25"/>
    <row r="1122" x14ac:dyDescent="0.25"/>
    <row r="1123" x14ac:dyDescent="0.25"/>
    <row r="1124" x14ac:dyDescent="0.25"/>
    <row r="1126" x14ac:dyDescent="0.25"/>
    <row r="1128" x14ac:dyDescent="0.25"/>
    <row r="1130" x14ac:dyDescent="0.25"/>
    <row r="1131" x14ac:dyDescent="0.25"/>
    <row r="1132" x14ac:dyDescent="0.25"/>
    <row r="1134" x14ac:dyDescent="0.25"/>
    <row r="1136" x14ac:dyDescent="0.25"/>
    <row r="1138" x14ac:dyDescent="0.25"/>
    <row r="1139" x14ac:dyDescent="0.25"/>
    <row r="1140" x14ac:dyDescent="0.25"/>
    <row r="1142" x14ac:dyDescent="0.25"/>
    <row r="1144" x14ac:dyDescent="0.25"/>
    <row r="1146" x14ac:dyDescent="0.25"/>
    <row r="1147" x14ac:dyDescent="0.25"/>
    <row r="1148" x14ac:dyDescent="0.25"/>
    <row r="1150" x14ac:dyDescent="0.25"/>
    <row r="1152" x14ac:dyDescent="0.25"/>
    <row r="1154" x14ac:dyDescent="0.25"/>
    <row r="1155" x14ac:dyDescent="0.25"/>
    <row r="1156" x14ac:dyDescent="0.25"/>
    <row r="1158" x14ac:dyDescent="0.25"/>
    <row r="1160" x14ac:dyDescent="0.25"/>
    <row r="1162" x14ac:dyDescent="0.25"/>
    <row r="1163" x14ac:dyDescent="0.25"/>
    <row r="1164" x14ac:dyDescent="0.25"/>
    <row r="1166" x14ac:dyDescent="0.25"/>
    <row r="1168" x14ac:dyDescent="0.25"/>
    <row r="1170" x14ac:dyDescent="0.25"/>
    <row r="1171" x14ac:dyDescent="0.25"/>
    <row r="1172" x14ac:dyDescent="0.25"/>
    <row r="1174" x14ac:dyDescent="0.25"/>
    <row r="1176" x14ac:dyDescent="0.25"/>
    <row r="1178" x14ac:dyDescent="0.25"/>
    <row r="1179" x14ac:dyDescent="0.25"/>
    <row r="1180" x14ac:dyDescent="0.25"/>
    <row r="1182" x14ac:dyDescent="0.25"/>
    <row r="1184" x14ac:dyDescent="0.25"/>
    <row r="1185" x14ac:dyDescent="0.25"/>
    <row r="1186" x14ac:dyDescent="0.25"/>
    <row r="1187" x14ac:dyDescent="0.25"/>
    <row r="1188" x14ac:dyDescent="0.25"/>
    <row r="1190" x14ac:dyDescent="0.25"/>
    <row r="1192" x14ac:dyDescent="0.25"/>
    <row r="1194" x14ac:dyDescent="0.25"/>
    <row r="1195" x14ac:dyDescent="0.25"/>
    <row r="1196" x14ac:dyDescent="0.25"/>
    <row r="1198" x14ac:dyDescent="0.25"/>
    <row r="1200" x14ac:dyDescent="0.25"/>
    <row r="1201" x14ac:dyDescent="0.25"/>
    <row r="1202" x14ac:dyDescent="0.25"/>
    <row r="1203" x14ac:dyDescent="0.25"/>
    <row r="1204" x14ac:dyDescent="0.25"/>
    <row r="1206" x14ac:dyDescent="0.25"/>
    <row r="1208" x14ac:dyDescent="0.25"/>
    <row r="1209" x14ac:dyDescent="0.25"/>
    <row r="1210" x14ac:dyDescent="0.25"/>
    <row r="1211" x14ac:dyDescent="0.25"/>
    <row r="1212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2" x14ac:dyDescent="0.25"/>
    <row r="1224" x14ac:dyDescent="0.25"/>
    <row r="1225" x14ac:dyDescent="0.25"/>
    <row r="1226" x14ac:dyDescent="0.25"/>
    <row r="1227" x14ac:dyDescent="0.25"/>
    <row r="1228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8" x14ac:dyDescent="0.25"/>
    <row r="1240" x14ac:dyDescent="0.25"/>
    <row r="1241" x14ac:dyDescent="0.25"/>
    <row r="1242" x14ac:dyDescent="0.25"/>
    <row r="1243" x14ac:dyDescent="0.25"/>
    <row r="1244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4" x14ac:dyDescent="0.25"/>
    <row r="1256" x14ac:dyDescent="0.25"/>
    <row r="1257" x14ac:dyDescent="0.25"/>
    <row r="1258" x14ac:dyDescent="0.25"/>
    <row r="1259" x14ac:dyDescent="0.25"/>
    <row r="1260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70" x14ac:dyDescent="0.25"/>
    <row r="1272" x14ac:dyDescent="0.25"/>
    <row r="1273" x14ac:dyDescent="0.25"/>
    <row r="1274" x14ac:dyDescent="0.25"/>
    <row r="1275" x14ac:dyDescent="0.25"/>
    <row r="1276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6" x14ac:dyDescent="0.25"/>
    <row r="1288" x14ac:dyDescent="0.25"/>
    <row r="1289" x14ac:dyDescent="0.25"/>
    <row r="1290" x14ac:dyDescent="0.25"/>
    <row r="1291" x14ac:dyDescent="0.25"/>
    <row r="1292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</sheetData>
  <mergeCells count="6">
    <mergeCell ref="A44:AB44"/>
    <mergeCell ref="A1:AB1"/>
    <mergeCell ref="A2:Z2"/>
    <mergeCell ref="A21:AB21"/>
    <mergeCell ref="A28:AB28"/>
    <mergeCell ref="B33:AB33"/>
  </mergeCells>
  <pageMargins left="0.31496062992125984" right="0.31496062992125984" top="0.35433070866141736" bottom="0.35433070866141736" header="0.31496062992125984" footer="0.31496062992125984"/>
  <pageSetup paperSize="9" scale="44" fitToHeight="2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569"/>
  <sheetViews>
    <sheetView zoomScale="68" zoomScaleNormal="68" workbookViewId="0">
      <selection sqref="A1:XFD1048576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42578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8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0.7109375" style="8" customWidth="1"/>
    <col min="19" max="19" width="8.5703125" style="8" customWidth="1"/>
    <col min="20" max="20" width="7.42578125" style="8" customWidth="1"/>
    <col min="21" max="21" width="9.85546875" style="8" customWidth="1"/>
    <col min="22" max="22" width="10.140625" style="8" bestFit="1" customWidth="1"/>
    <col min="23" max="23" width="7.140625" style="8" customWidth="1"/>
    <col min="24" max="24" width="12.7109375" style="8" bestFit="1" customWidth="1"/>
    <col min="25" max="25" width="18.5703125" style="8" customWidth="1"/>
    <col min="26" max="26" width="19.2851562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46195</v>
      </c>
      <c r="AB2" s="95">
        <v>0.36458333333333331</v>
      </c>
      <c r="AC2" s="35"/>
    </row>
    <row r="3" spans="1:31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115" t="s">
        <v>17</v>
      </c>
      <c r="C4" s="116">
        <f>IF(B4="","",VLOOKUP(AD4,Varsayımlar!$B:$Q,3,0))</f>
        <v>8698829380698</v>
      </c>
      <c r="D4" s="116" t="s">
        <v>490</v>
      </c>
      <c r="E4" s="117" t="s">
        <v>37</v>
      </c>
      <c r="F4" s="115" t="s">
        <v>491</v>
      </c>
      <c r="G4" s="115" t="s">
        <v>493</v>
      </c>
      <c r="H4" s="115" t="str">
        <f>IF(B4="","",VLOOKUP(AD4,Varsayımlar!$B:$Q,5,0))</f>
        <v>TORTİLLAS 25 CM 4 PCS 260G</v>
      </c>
      <c r="I4" s="115">
        <f>IF(B4="","",VLOOKUP(AD4,Varsayımlar!B:T,19,0))</f>
        <v>0</v>
      </c>
      <c r="J4" s="115" t="str">
        <f>IF(B4="","",VLOOKUP(AD4,Varsayımlar!$B:$Q,6,0))</f>
        <v>SADE</v>
      </c>
      <c r="K4" s="115">
        <v>1848</v>
      </c>
      <c r="L4" s="115"/>
      <c r="M4" s="115">
        <f>IFERROR(IF(B4="","",K4/VLOOKUP(AD4,Varsayımlar!B:R,17,0)),"")</f>
        <v>22</v>
      </c>
      <c r="N4" s="115"/>
      <c r="O4" s="115">
        <v>5</v>
      </c>
      <c r="P4" s="115">
        <f>IF(B4="","",VLOOKUP(AD4,Varsayımlar!$B:$Q,7,0)*K4)</f>
        <v>55440</v>
      </c>
      <c r="Q4" s="115">
        <f>IF(B4="","",VLOOKUP(AD4,Varsayımlar!$B:$Q,8,0))</f>
        <v>25</v>
      </c>
      <c r="R4" s="115" t="str">
        <f>IF(B4="","",VLOOKUP(AD4,Varsayımlar!$B:$Q,9,0))</f>
        <v>SOFT</v>
      </c>
      <c r="S4" s="115">
        <f>IF(B4="","",VLOOKUP(AD4,Varsayımlar!$B:$Q,10,0))</f>
        <v>4</v>
      </c>
      <c r="T4" s="115">
        <f>IF(B4="","",VLOOKUP(AD4,Varsayımlar!$B:$Q,11,0))</f>
        <v>30</v>
      </c>
      <c r="U4" s="115">
        <f>IF(B4="","",VLOOKUP(AD4,Varsayımlar!$B:$Q,12,0))</f>
        <v>260</v>
      </c>
      <c r="V4" s="115" t="str">
        <f>IF(B4="","",VLOOKUP(AD4,Varsayımlar!$B:$Q,13,0))</f>
        <v>YURTDIŞI</v>
      </c>
      <c r="W4" s="115">
        <f>IF(B4="","",VLOOKUP(AD4,Varsayımlar!$B:$Q,14,0))</f>
        <v>6</v>
      </c>
      <c r="X4" s="118">
        <v>46190</v>
      </c>
      <c r="Y4" s="118">
        <v>46373</v>
      </c>
      <c r="Z4" s="115">
        <v>26061725</v>
      </c>
      <c r="AA4" s="115" t="str">
        <f>IF(B4="","",VLOOKUP(AD4,Varsayımlar!$B:$Q,15,0))</f>
        <v>TRİTON -SKT ATILACAK</v>
      </c>
      <c r="AB4" s="115" t="str">
        <f>IF(B4="","",VLOOKUP(AD4,Varsayımlar!$B:$Q,16,0))</f>
        <v>24-26 CM</v>
      </c>
      <c r="AC4" s="64"/>
      <c r="AD4" s="61" t="str">
        <f t="shared" ref="AD4:AD18" si="0">IF(B4="","",CONCATENATE(B4,E4))</f>
        <v>LLC TRİTONMUTLUKAL WHEAT TORTILLA</v>
      </c>
      <c r="AE4" s="8" t="s">
        <v>285</v>
      </c>
    </row>
    <row r="5" spans="1:31" ht="36" customHeight="1" x14ac:dyDescent="0.25">
      <c r="A5" s="9" t="s">
        <v>122</v>
      </c>
      <c r="B5" s="120" t="s">
        <v>17</v>
      </c>
      <c r="C5" s="121">
        <f>IF(B5="","",VLOOKUP(AD5,Varsayımlar!$B:$Q,3,0))</f>
        <v>8698829380698</v>
      </c>
      <c r="D5" s="121" t="s">
        <v>494</v>
      </c>
      <c r="E5" s="122" t="s">
        <v>37</v>
      </c>
      <c r="F5" s="120" t="s">
        <v>495</v>
      </c>
      <c r="G5" s="120" t="s">
        <v>496</v>
      </c>
      <c r="H5" s="120" t="str">
        <f>IF(B5="","",VLOOKUP(AD5,Varsayımlar!$B:$Q,5,0))</f>
        <v>TORTİLLAS 25 CM 4 PCS 260G</v>
      </c>
      <c r="I5" s="120">
        <f>IF(B5="","",VLOOKUP(AD5,Varsayımlar!B:T,19,0))</f>
        <v>0</v>
      </c>
      <c r="J5" s="120" t="str">
        <f>IF(B5="","",VLOOKUP(AD5,Varsayımlar!$B:$Q,6,0))</f>
        <v>SADE</v>
      </c>
      <c r="K5" s="120">
        <v>1428</v>
      </c>
      <c r="L5" s="120"/>
      <c r="M5" s="120">
        <f t="shared" ref="M5:M18" si="1">K5/84</f>
        <v>17</v>
      </c>
      <c r="N5" s="120"/>
      <c r="O5" s="120">
        <v>15</v>
      </c>
      <c r="P5" s="120">
        <f>IF(B5="","",VLOOKUP(AD5,Varsayımlar!$B:$Q,7,0)*K5)</f>
        <v>42840</v>
      </c>
      <c r="Q5" s="120">
        <f>IF(B5="","",VLOOKUP(AD5,Varsayımlar!$B:$Q,8,0))</f>
        <v>25</v>
      </c>
      <c r="R5" s="120" t="str">
        <f>IF(B5="","",VLOOKUP(AD5,Varsayımlar!$B:$Q,9,0))</f>
        <v>SOFT</v>
      </c>
      <c r="S5" s="120">
        <f>IF(B5="","",VLOOKUP(AD5,Varsayımlar!$B:$Q,10,0))</f>
        <v>4</v>
      </c>
      <c r="T5" s="120">
        <f>IF(B5="","",VLOOKUP(AD5,Varsayımlar!$B:$Q,11,0))</f>
        <v>30</v>
      </c>
      <c r="U5" s="120">
        <f>IF(B5="","",VLOOKUP(AD5,Varsayımlar!$B:$Q,12,0))</f>
        <v>260</v>
      </c>
      <c r="V5" s="120" t="str">
        <f>IF(B5="","",VLOOKUP(AD5,Varsayımlar!$B:$Q,13,0))</f>
        <v>YURTDIŞI</v>
      </c>
      <c r="W5" s="120">
        <f>IF(B5="","",VLOOKUP(AD5,Varsayımlar!$B:$Q,14,0))</f>
        <v>6</v>
      </c>
      <c r="X5" s="123">
        <v>46191</v>
      </c>
      <c r="Y5" s="123">
        <v>46374</v>
      </c>
      <c r="Z5" s="120">
        <v>26061825</v>
      </c>
      <c r="AA5" s="120" t="str">
        <f>IF(B5="","",VLOOKUP(AD5,Varsayımlar!$B:$Q,15,0))</f>
        <v>TRİTON -SKT ATILACAK</v>
      </c>
      <c r="AB5" s="120" t="str">
        <f>IF(B5="","",VLOOKUP(AD5,Varsayımlar!$B:$Q,16,0))</f>
        <v>24-26 CM</v>
      </c>
      <c r="AC5" s="64"/>
      <c r="AD5" s="61" t="str">
        <f t="shared" si="0"/>
        <v>LLC TRİTONMUTLUKAL WHEAT TORTILLA</v>
      </c>
    </row>
    <row r="6" spans="1:31" ht="36" customHeight="1" x14ac:dyDescent="0.25">
      <c r="A6" s="9" t="s">
        <v>123</v>
      </c>
      <c r="B6" s="120" t="s">
        <v>17</v>
      </c>
      <c r="C6" s="121">
        <f>IF(B6="","",VLOOKUP(AD6,Varsayımlar!$B:$Q,3,0))</f>
        <v>8698829380698</v>
      </c>
      <c r="D6" s="121" t="s">
        <v>494</v>
      </c>
      <c r="E6" s="122" t="s">
        <v>37</v>
      </c>
      <c r="F6" s="120" t="s">
        <v>495</v>
      </c>
      <c r="G6" s="120" t="s">
        <v>497</v>
      </c>
      <c r="H6" s="120" t="str">
        <f>IF(B6="","",VLOOKUP(AD6,Varsayımlar!$B:$Q,5,0))</f>
        <v>TORTİLLAS 25 CM 4 PCS 260G</v>
      </c>
      <c r="I6" s="120">
        <f>IF(B6="","",VLOOKUP(AD6,Varsayımlar!B:T,19,0))</f>
        <v>0</v>
      </c>
      <c r="J6" s="120" t="str">
        <f>IF(B6="","",VLOOKUP(AD6,Varsayımlar!$B:$Q,6,0))</f>
        <v>SADE</v>
      </c>
      <c r="K6" s="120">
        <v>1008</v>
      </c>
      <c r="L6" s="120"/>
      <c r="M6" s="120">
        <f t="shared" si="1"/>
        <v>12</v>
      </c>
      <c r="N6" s="120"/>
      <c r="O6" s="120">
        <v>10</v>
      </c>
      <c r="P6" s="120">
        <f>IF(B6="","",VLOOKUP(AD6,Varsayımlar!$B:$Q,7,0)*K6)</f>
        <v>30240</v>
      </c>
      <c r="Q6" s="120">
        <f>IF(B6="","",VLOOKUP(AD6,Varsayımlar!$B:$Q,8,0))</f>
        <v>25</v>
      </c>
      <c r="R6" s="120" t="str">
        <f>IF(B6="","",VLOOKUP(AD6,Varsayımlar!$B:$Q,9,0))</f>
        <v>SOFT</v>
      </c>
      <c r="S6" s="120">
        <f>IF(B6="","",VLOOKUP(AD6,Varsayımlar!$B:$Q,10,0))</f>
        <v>4</v>
      </c>
      <c r="T6" s="120">
        <f>IF(B6="","",VLOOKUP(AD6,Varsayımlar!$B:$Q,11,0))</f>
        <v>30</v>
      </c>
      <c r="U6" s="120">
        <f>IF(B6="","",VLOOKUP(AD6,Varsayımlar!$B:$Q,12,0))</f>
        <v>260</v>
      </c>
      <c r="V6" s="120" t="str">
        <f>IF(B6="","",VLOOKUP(AD6,Varsayımlar!$B:$Q,13,0))</f>
        <v>YURTDIŞI</v>
      </c>
      <c r="W6" s="120">
        <f>IF(B6="","",VLOOKUP(AD6,Varsayımlar!$B:$Q,14,0))</f>
        <v>6</v>
      </c>
      <c r="X6" s="123">
        <v>46191</v>
      </c>
      <c r="Y6" s="123">
        <v>46374</v>
      </c>
      <c r="Z6" s="120">
        <v>26061825</v>
      </c>
      <c r="AA6" s="120" t="str">
        <f>IF(B6="","",VLOOKUP(AD6,Varsayımlar!$B:$Q,15,0))</f>
        <v>TRİTON -SKT ATILACAK</v>
      </c>
      <c r="AB6" s="120" t="str">
        <f>IF(B6="","",VLOOKUP(AD6,Varsayımlar!$B:$Q,16,0))</f>
        <v>24-26 CM</v>
      </c>
      <c r="AC6" s="64"/>
      <c r="AD6" s="61" t="str">
        <f t="shared" si="0"/>
        <v>LLC TRİTONMUTLUKAL WHEAT TORTILLA</v>
      </c>
    </row>
    <row r="7" spans="1:31" ht="36" customHeight="1" x14ac:dyDescent="0.25">
      <c r="A7" s="9" t="s">
        <v>124</v>
      </c>
      <c r="B7" s="70" t="s">
        <v>17</v>
      </c>
      <c r="C7" s="71">
        <f>IF(B7="","",VLOOKUP(AD7,Varsayımlar!$B:$Q,3,0))</f>
        <v>8698829380698</v>
      </c>
      <c r="D7" s="71" t="s">
        <v>498</v>
      </c>
      <c r="E7" s="106" t="s">
        <v>37</v>
      </c>
      <c r="F7" s="70" t="s">
        <v>499</v>
      </c>
      <c r="G7" s="70" t="s">
        <v>500</v>
      </c>
      <c r="H7" s="70" t="str">
        <f>IF(B7="","",VLOOKUP(AD7,Varsayımlar!$B:$Q,5,0))</f>
        <v>TORTİLLAS 25 CM 4 PCS 260G</v>
      </c>
      <c r="I7" s="70">
        <f>IF(B7="","",VLOOKUP(AD7,Varsayımlar!B:T,19,0))</f>
        <v>0</v>
      </c>
      <c r="J7" s="70" t="str">
        <f>IF(B7="","",VLOOKUP(AD7,Varsayımlar!$B:$Q,6,0))</f>
        <v>SADE</v>
      </c>
      <c r="K7" s="70">
        <v>1512</v>
      </c>
      <c r="L7" s="70"/>
      <c r="M7" s="70">
        <f t="shared" si="1"/>
        <v>18</v>
      </c>
      <c r="N7" s="70"/>
      <c r="O7" s="70">
        <v>15</v>
      </c>
      <c r="P7" s="70">
        <f>IF(B7="","",VLOOKUP(AD7,Varsayımlar!$B:$Q,7,0)*K7)</f>
        <v>45360</v>
      </c>
      <c r="Q7" s="70">
        <f>IF(B7="","",VLOOKUP(AD7,Varsayımlar!$B:$Q,8,0))</f>
        <v>25</v>
      </c>
      <c r="R7" s="70" t="str">
        <f>IF(B7="","",VLOOKUP(AD7,Varsayımlar!$B:$Q,9,0))</f>
        <v>SOFT</v>
      </c>
      <c r="S7" s="70">
        <f>IF(B7="","",VLOOKUP(AD7,Varsayımlar!$B:$Q,10,0))</f>
        <v>4</v>
      </c>
      <c r="T7" s="70">
        <f>IF(B7="","",VLOOKUP(AD7,Varsayımlar!$B:$Q,11,0))</f>
        <v>30</v>
      </c>
      <c r="U7" s="70">
        <f>IF(B7="","",VLOOKUP(AD7,Varsayımlar!$B:$Q,12,0))</f>
        <v>260</v>
      </c>
      <c r="V7" s="70" t="str">
        <f>IF(B7="","",VLOOKUP(AD7,Varsayımlar!$B:$Q,13,0))</f>
        <v>YURTDIŞI</v>
      </c>
      <c r="W7" s="70">
        <f>IF(B7="","",VLOOKUP(AD7,Varsayımlar!$B:$Q,14,0))</f>
        <v>6</v>
      </c>
      <c r="X7" s="73">
        <v>46192</v>
      </c>
      <c r="Y7" s="73">
        <v>46375</v>
      </c>
      <c r="Z7" s="70">
        <v>26061925</v>
      </c>
      <c r="AA7" s="70" t="str">
        <f>IF(B7="","",VLOOKUP(AD7,Varsayımlar!$B:$Q,15,0))</f>
        <v>TRİTON -SKT ATILACAK</v>
      </c>
      <c r="AB7" s="70" t="str">
        <f>IF(B7="","",VLOOKUP(AD7,Varsayımlar!$B:$Q,16,0))</f>
        <v>24-26 CM</v>
      </c>
      <c r="AC7" s="64"/>
      <c r="AD7" s="61" t="str">
        <f t="shared" si="0"/>
        <v>LLC TRİTONMUTLUKAL WHEAT TORTILLA</v>
      </c>
    </row>
    <row r="8" spans="1:31" ht="36" customHeight="1" x14ac:dyDescent="0.25">
      <c r="A8" s="9" t="s">
        <v>125</v>
      </c>
      <c r="B8" s="70" t="s">
        <v>17</v>
      </c>
      <c r="C8" s="71">
        <f>IF(B8="","",VLOOKUP(AD8,Varsayımlar!$B:$Q,3,0))</f>
        <v>8698829380698</v>
      </c>
      <c r="D8" s="71" t="s">
        <v>498</v>
      </c>
      <c r="E8" s="106" t="s">
        <v>37</v>
      </c>
      <c r="F8" s="70" t="s">
        <v>499</v>
      </c>
      <c r="G8" s="70" t="s">
        <v>501</v>
      </c>
      <c r="H8" s="70" t="str">
        <f>IF(B8="","",VLOOKUP(AD8,Varsayımlar!$B:$Q,5,0))</f>
        <v>TORTİLLAS 25 CM 4 PCS 260G</v>
      </c>
      <c r="I8" s="70">
        <f>IF(B8="","",VLOOKUP(AD8,Varsayımlar!B:T,19,0))</f>
        <v>0</v>
      </c>
      <c r="J8" s="70" t="str">
        <f>IF(B8="","",VLOOKUP(AD8,Varsayımlar!$B:$Q,6,0))</f>
        <v>SADE</v>
      </c>
      <c r="K8" s="70">
        <v>924</v>
      </c>
      <c r="L8" s="70"/>
      <c r="M8" s="70">
        <f t="shared" si="1"/>
        <v>11</v>
      </c>
      <c r="N8" s="70"/>
      <c r="O8" s="70">
        <v>10</v>
      </c>
      <c r="P8" s="70">
        <f>IF(B8="","",VLOOKUP(AD8,Varsayımlar!$B:$Q,7,0)*K8)</f>
        <v>27720</v>
      </c>
      <c r="Q8" s="70">
        <f>IF(B8="","",VLOOKUP(AD8,Varsayımlar!$B:$Q,8,0))</f>
        <v>25</v>
      </c>
      <c r="R8" s="70" t="str">
        <f>IF(B8="","",VLOOKUP(AD8,Varsayımlar!$B:$Q,9,0))</f>
        <v>SOFT</v>
      </c>
      <c r="S8" s="70">
        <f>IF(B8="","",VLOOKUP(AD8,Varsayımlar!$B:$Q,10,0))</f>
        <v>4</v>
      </c>
      <c r="T8" s="70">
        <f>IF(B8="","",VLOOKUP(AD8,Varsayımlar!$B:$Q,11,0))</f>
        <v>30</v>
      </c>
      <c r="U8" s="70">
        <f>IF(B8="","",VLOOKUP(AD8,Varsayımlar!$B:$Q,12,0))</f>
        <v>260</v>
      </c>
      <c r="V8" s="70" t="str">
        <f>IF(B8="","",VLOOKUP(AD8,Varsayımlar!$B:$Q,13,0))</f>
        <v>YURTDIŞI</v>
      </c>
      <c r="W8" s="70">
        <f>IF(B8="","",VLOOKUP(AD8,Varsayımlar!$B:$Q,14,0))</f>
        <v>6</v>
      </c>
      <c r="X8" s="73">
        <v>46192</v>
      </c>
      <c r="Y8" s="73">
        <v>46375</v>
      </c>
      <c r="Z8" s="70">
        <v>26061925</v>
      </c>
      <c r="AA8" s="70" t="str">
        <f>IF(B8="","",VLOOKUP(AD8,Varsayımlar!$B:$Q,15,0))</f>
        <v>TRİTON -SKT ATILACAK</v>
      </c>
      <c r="AB8" s="70" t="str">
        <f>IF(B8="","",VLOOKUP(AD8,Varsayımlar!$B:$Q,16,0))</f>
        <v>24-26 CM</v>
      </c>
      <c r="AC8" s="64"/>
      <c r="AD8" s="61" t="str">
        <f t="shared" si="0"/>
        <v>LLC TRİTONMUTLUKAL WHEAT TORTILLA</v>
      </c>
    </row>
    <row r="9" spans="1:31" ht="36" customHeight="1" x14ac:dyDescent="0.25">
      <c r="A9" s="9" t="s">
        <v>126</v>
      </c>
      <c r="B9" s="111" t="s">
        <v>17</v>
      </c>
      <c r="C9" s="112">
        <f>IF(B9="","",VLOOKUP(AD9,Varsayımlar!$B:$Q,3,0))</f>
        <v>8698829380698</v>
      </c>
      <c r="D9" s="112" t="s">
        <v>506</v>
      </c>
      <c r="E9" s="113" t="s">
        <v>37</v>
      </c>
      <c r="F9" s="111" t="s">
        <v>507</v>
      </c>
      <c r="G9" s="111" t="s">
        <v>508</v>
      </c>
      <c r="H9" s="111" t="str">
        <f>IF(B9="","",VLOOKUP(AD9,Varsayımlar!$B:$Q,5,0))</f>
        <v>TORTİLLAS 25 CM 4 PCS 260G</v>
      </c>
      <c r="I9" s="111">
        <f>IF(B9="","",VLOOKUP(AD9,Varsayımlar!B:T,19,0))</f>
        <v>0</v>
      </c>
      <c r="J9" s="111" t="str">
        <f>IF(B9="","",VLOOKUP(AD9,Varsayımlar!$B:$Q,6,0))</f>
        <v>SADE</v>
      </c>
      <c r="K9" s="111">
        <v>2436</v>
      </c>
      <c r="L9" s="111"/>
      <c r="M9" s="111">
        <f t="shared" si="1"/>
        <v>29</v>
      </c>
      <c r="N9" s="111"/>
      <c r="O9" s="111">
        <v>27</v>
      </c>
      <c r="P9" s="111">
        <f>IF(B9="","",VLOOKUP(AD9,Varsayımlar!$B:$Q,7,0)*K9)</f>
        <v>73080</v>
      </c>
      <c r="Q9" s="111">
        <f>IF(B9="","",VLOOKUP(AD9,Varsayımlar!$B:$Q,8,0))</f>
        <v>25</v>
      </c>
      <c r="R9" s="111" t="str">
        <f>IF(B9="","",VLOOKUP(AD9,Varsayımlar!$B:$Q,9,0))</f>
        <v>SOFT</v>
      </c>
      <c r="S9" s="111">
        <f>IF(B9="","",VLOOKUP(AD9,Varsayımlar!$B:$Q,10,0))</f>
        <v>4</v>
      </c>
      <c r="T9" s="111">
        <f>IF(B9="","",VLOOKUP(AD9,Varsayımlar!$B:$Q,11,0))</f>
        <v>30</v>
      </c>
      <c r="U9" s="111">
        <f>IF(B9="","",VLOOKUP(AD9,Varsayımlar!$B:$Q,12,0))</f>
        <v>260</v>
      </c>
      <c r="V9" s="111" t="str">
        <f>IF(B9="","",VLOOKUP(AD9,Varsayımlar!$B:$Q,13,0))</f>
        <v>YURTDIŞI</v>
      </c>
      <c r="W9" s="111">
        <f>IF(B9="","",VLOOKUP(AD9,Varsayımlar!$B:$Q,14,0))</f>
        <v>6</v>
      </c>
      <c r="X9" s="114">
        <v>46196</v>
      </c>
      <c r="Y9" s="114">
        <v>46379</v>
      </c>
      <c r="Z9" s="111">
        <v>26062325</v>
      </c>
      <c r="AA9" s="111" t="str">
        <f>IF(B9="","",VLOOKUP(AD9,Varsayımlar!$B:$Q,15,0))</f>
        <v>TRİTON -SKT ATILACAK</v>
      </c>
      <c r="AB9" s="111" t="str">
        <f>IF(B9="","",VLOOKUP(AD9,Varsayımlar!$B:$Q,16,0))</f>
        <v>24-26 CM</v>
      </c>
      <c r="AC9" s="64"/>
      <c r="AD9" s="61" t="str">
        <f t="shared" si="0"/>
        <v>LLC TRİTONMUTLUKAL WHEAT TORTILLA</v>
      </c>
    </row>
    <row r="10" spans="1:31" ht="36" customHeight="1" x14ac:dyDescent="0.25">
      <c r="A10" s="9" t="s">
        <v>127</v>
      </c>
      <c r="B10" s="107" t="s">
        <v>17</v>
      </c>
      <c r="C10" s="108">
        <f>IF(B10="","",VLOOKUP(AD10,Varsayımlar!$B:$Q,3,0))</f>
        <v>8698829380698</v>
      </c>
      <c r="D10" s="108" t="s">
        <v>509</v>
      </c>
      <c r="E10" s="109" t="s">
        <v>37</v>
      </c>
      <c r="F10" s="107" t="s">
        <v>510</v>
      </c>
      <c r="G10" s="107" t="s">
        <v>511</v>
      </c>
      <c r="H10" s="107" t="str">
        <f>IF(B10="","",VLOOKUP(AD10,Varsayımlar!$B:$Q,5,0))</f>
        <v>TORTİLLAS 25 CM 4 PCS 260G</v>
      </c>
      <c r="I10" s="107">
        <f>IF(B10="","",VLOOKUP(AD10,Varsayımlar!B:T,19,0))</f>
        <v>0</v>
      </c>
      <c r="J10" s="107" t="str">
        <f>IF(B10="","",VLOOKUP(AD10,Varsayımlar!$B:$Q,6,0))</f>
        <v>SADE</v>
      </c>
      <c r="K10" s="107">
        <v>1428</v>
      </c>
      <c r="L10" s="107"/>
      <c r="M10" s="107">
        <f t="shared" si="1"/>
        <v>17</v>
      </c>
      <c r="N10" s="107"/>
      <c r="O10" s="107">
        <v>16</v>
      </c>
      <c r="P10" s="107">
        <f>IF(B10="","",VLOOKUP(AD10,Varsayımlar!$B:$Q,7,0)*K10)</f>
        <v>42840</v>
      </c>
      <c r="Q10" s="107">
        <f>IF(B10="","",VLOOKUP(AD10,Varsayımlar!$B:$Q,8,0))</f>
        <v>25</v>
      </c>
      <c r="R10" s="107" t="str">
        <f>IF(B10="","",VLOOKUP(AD10,Varsayımlar!$B:$Q,9,0))</f>
        <v>SOFT</v>
      </c>
      <c r="S10" s="107">
        <f>IF(B10="","",VLOOKUP(AD10,Varsayımlar!$B:$Q,10,0))</f>
        <v>4</v>
      </c>
      <c r="T10" s="107">
        <f>IF(B10="","",VLOOKUP(AD10,Varsayımlar!$B:$Q,11,0))</f>
        <v>30</v>
      </c>
      <c r="U10" s="107">
        <f>IF(B10="","",VLOOKUP(AD10,Varsayımlar!$B:$Q,12,0))</f>
        <v>260</v>
      </c>
      <c r="V10" s="107" t="str">
        <f>IF(B10="","",VLOOKUP(AD10,Varsayımlar!$B:$Q,13,0))</f>
        <v>YURTDIŞI</v>
      </c>
      <c r="W10" s="107">
        <f>IF(B10="","",VLOOKUP(AD10,Varsayımlar!$B:$Q,14,0))</f>
        <v>6</v>
      </c>
      <c r="X10" s="110">
        <v>46197</v>
      </c>
      <c r="Y10" s="110">
        <v>46380</v>
      </c>
      <c r="Z10" s="107">
        <v>26062425</v>
      </c>
      <c r="AA10" s="107" t="str">
        <f>IF(B10="","",VLOOKUP(AD10,Varsayımlar!$B:$Q,15,0))</f>
        <v>TRİTON -SKT ATILACAK</v>
      </c>
      <c r="AB10" s="107" t="str">
        <f>IF(B10="","",VLOOKUP(AD10,Varsayımlar!$B:$Q,16,0))</f>
        <v>24-26 CM</v>
      </c>
      <c r="AC10" s="64"/>
      <c r="AD10" s="61" t="str">
        <f t="shared" si="0"/>
        <v>LLC TRİTONMUTLUKAL WHEAT TORTILLA</v>
      </c>
    </row>
    <row r="11" spans="1:31" ht="36" customHeight="1" x14ac:dyDescent="0.25">
      <c r="A11" s="9" t="s">
        <v>128</v>
      </c>
      <c r="B11" s="115" t="s">
        <v>17</v>
      </c>
      <c r="C11" s="116">
        <f>IF(B11="","",VLOOKUP(AD11,Varsayımlar!$B:$Q,3,0))</f>
        <v>8698829380698</v>
      </c>
      <c r="D11" s="116" t="s">
        <v>517</v>
      </c>
      <c r="E11" s="117" t="s">
        <v>37</v>
      </c>
      <c r="F11" s="115" t="s">
        <v>518</v>
      </c>
      <c r="G11" s="115" t="s">
        <v>519</v>
      </c>
      <c r="H11" s="115" t="str">
        <f>IF(B11="","",VLOOKUP(AD11,Varsayımlar!$B:$Q,5,0))</f>
        <v>TORTİLLAS 25 CM 4 PCS 260G</v>
      </c>
      <c r="I11" s="115">
        <f>IF(B11="","",VLOOKUP(AD11,Varsayımlar!B:T,19,0))</f>
        <v>0</v>
      </c>
      <c r="J11" s="115" t="str">
        <f>IF(B11="","",VLOOKUP(AD11,Varsayımlar!$B:$Q,6,0))</f>
        <v>SADE</v>
      </c>
      <c r="K11" s="115">
        <v>1260</v>
      </c>
      <c r="L11" s="115"/>
      <c r="M11" s="115">
        <f t="shared" si="1"/>
        <v>15</v>
      </c>
      <c r="N11" s="115"/>
      <c r="O11" s="115">
        <v>14</v>
      </c>
      <c r="P11" s="115">
        <f>IF(B11="","",VLOOKUP(AD11,Varsayımlar!$B:$Q,7,0)*K11)</f>
        <v>37800</v>
      </c>
      <c r="Q11" s="115">
        <f>IF(B11="","",VLOOKUP(AD11,Varsayımlar!$B:$Q,8,0))</f>
        <v>25</v>
      </c>
      <c r="R11" s="115" t="str">
        <f>IF(B11="","",VLOOKUP(AD11,Varsayımlar!$B:$Q,9,0))</f>
        <v>SOFT</v>
      </c>
      <c r="S11" s="115">
        <f>IF(B11="","",VLOOKUP(AD11,Varsayımlar!$B:$Q,10,0))</f>
        <v>4</v>
      </c>
      <c r="T11" s="115">
        <f>IF(B11="","",VLOOKUP(AD11,Varsayımlar!$B:$Q,11,0))</f>
        <v>30</v>
      </c>
      <c r="U11" s="115">
        <f>IF(B11="","",VLOOKUP(AD11,Varsayımlar!$B:$Q,12,0))</f>
        <v>260</v>
      </c>
      <c r="V11" s="115" t="str">
        <f>IF(B11="","",VLOOKUP(AD11,Varsayımlar!$B:$Q,13,0))</f>
        <v>YURTDIŞI</v>
      </c>
      <c r="W11" s="115">
        <f>IF(B11="","",VLOOKUP(AD11,Varsayımlar!$B:$Q,14,0))</f>
        <v>6</v>
      </c>
      <c r="X11" s="118">
        <v>46199</v>
      </c>
      <c r="Y11" s="118">
        <v>46382</v>
      </c>
      <c r="Z11" s="115">
        <v>26062625</v>
      </c>
      <c r="AA11" s="115" t="str">
        <f>IF(B11="","",VLOOKUP(AD11,Varsayımlar!$B:$Q,15,0))</f>
        <v>TRİTON -SKT ATILACAK</v>
      </c>
      <c r="AB11" s="115" t="str">
        <f>IF(B11="","",VLOOKUP(AD11,Varsayımlar!$B:$Q,16,0))</f>
        <v>24-26 CM</v>
      </c>
      <c r="AC11" s="64"/>
      <c r="AD11" s="61" t="str">
        <f t="shared" si="0"/>
        <v>LLC TRİTONMUTLUKAL WHEAT TORTILLA</v>
      </c>
    </row>
    <row r="12" spans="1:31" ht="36" customHeight="1" x14ac:dyDescent="0.25">
      <c r="A12" s="9" t="s">
        <v>129</v>
      </c>
      <c r="B12" s="115" t="s">
        <v>17</v>
      </c>
      <c r="C12" s="116">
        <f>IF(B12="","",VLOOKUP(AD12,Varsayımlar!$B:$Q,3,0))</f>
        <v>8698829380698</v>
      </c>
      <c r="D12" s="116" t="s">
        <v>517</v>
      </c>
      <c r="E12" s="117" t="s">
        <v>37</v>
      </c>
      <c r="F12" s="115" t="s">
        <v>518</v>
      </c>
      <c r="G12" s="115" t="s">
        <v>520</v>
      </c>
      <c r="H12" s="115" t="str">
        <f>IF(B12="","",VLOOKUP(AD12,Varsayımlar!$B:$Q,5,0))</f>
        <v>TORTİLLAS 25 CM 4 PCS 260G</v>
      </c>
      <c r="I12" s="115">
        <f>IF(B12="","",VLOOKUP(AD12,Varsayımlar!B:T,19,0))</f>
        <v>0</v>
      </c>
      <c r="J12" s="115" t="str">
        <f>IF(B12="","",VLOOKUP(AD12,Varsayımlar!$B:$Q,6,0))</f>
        <v>SADE</v>
      </c>
      <c r="K12" s="115">
        <v>336</v>
      </c>
      <c r="L12" s="115"/>
      <c r="M12" s="115">
        <f t="shared" si="1"/>
        <v>4</v>
      </c>
      <c r="N12" s="115"/>
      <c r="O12" s="115">
        <v>5</v>
      </c>
      <c r="P12" s="115">
        <f>IF(B12="","",VLOOKUP(AD12,Varsayımlar!$B:$Q,7,0)*K12)</f>
        <v>10080</v>
      </c>
      <c r="Q12" s="115">
        <f>IF(B12="","",VLOOKUP(AD12,Varsayımlar!$B:$Q,8,0))</f>
        <v>25</v>
      </c>
      <c r="R12" s="115" t="str">
        <f>IF(B12="","",VLOOKUP(AD12,Varsayımlar!$B:$Q,9,0))</f>
        <v>SOFT</v>
      </c>
      <c r="S12" s="115">
        <f>IF(B12="","",VLOOKUP(AD12,Varsayımlar!$B:$Q,10,0))</f>
        <v>4</v>
      </c>
      <c r="T12" s="115">
        <f>IF(B12="","",VLOOKUP(AD12,Varsayımlar!$B:$Q,11,0))</f>
        <v>30</v>
      </c>
      <c r="U12" s="115">
        <f>IF(B12="","",VLOOKUP(AD12,Varsayımlar!$B:$Q,12,0))</f>
        <v>260</v>
      </c>
      <c r="V12" s="115" t="str">
        <f>IF(B12="","",VLOOKUP(AD12,Varsayımlar!$B:$Q,13,0))</f>
        <v>YURTDIŞI</v>
      </c>
      <c r="W12" s="115">
        <f>IF(B12="","",VLOOKUP(AD12,Varsayımlar!$B:$Q,14,0))</f>
        <v>6</v>
      </c>
      <c r="X12" s="118">
        <v>46199</v>
      </c>
      <c r="Y12" s="118">
        <v>46382</v>
      </c>
      <c r="Z12" s="115">
        <v>26062625</v>
      </c>
      <c r="AA12" s="115" t="str">
        <f>IF(B12="","",VLOOKUP(AD12,Varsayımlar!$B:$Q,15,0))</f>
        <v>TRİTON -SKT ATILACAK</v>
      </c>
      <c r="AB12" s="115" t="str">
        <f>IF(B12="","",VLOOKUP(AD12,Varsayımlar!$B:$Q,16,0))</f>
        <v>24-26 CM</v>
      </c>
      <c r="AC12" s="64"/>
      <c r="AD12" s="61" t="str">
        <f t="shared" si="0"/>
        <v>LLC TRİTONMUTLUKAL WHEAT TORTILLA</v>
      </c>
    </row>
    <row r="13" spans="1:31" ht="36" customHeight="1" x14ac:dyDescent="0.25">
      <c r="A13" s="9" t="s">
        <v>130</v>
      </c>
      <c r="B13" s="115" t="s">
        <v>17</v>
      </c>
      <c r="C13" s="116">
        <f>IF(B13="","",VLOOKUP(AD13,Varsayımlar!$B:$Q,3,0))</f>
        <v>8698829380698</v>
      </c>
      <c r="D13" s="116" t="s">
        <v>517</v>
      </c>
      <c r="E13" s="117" t="s">
        <v>37</v>
      </c>
      <c r="F13" s="115" t="s">
        <v>518</v>
      </c>
      <c r="G13" s="115" t="s">
        <v>521</v>
      </c>
      <c r="H13" s="115" t="str">
        <f>IF(B13="","",VLOOKUP(AD13,Varsayımlar!$B:$Q,5,0))</f>
        <v>TORTİLLAS 25 CM 4 PCS 260G</v>
      </c>
      <c r="I13" s="115">
        <f>IF(B13="","",VLOOKUP(AD13,Varsayımlar!B:T,19,0))</f>
        <v>0</v>
      </c>
      <c r="J13" s="115" t="str">
        <f>IF(B13="","",VLOOKUP(AD13,Varsayımlar!$B:$Q,6,0))</f>
        <v>SADE</v>
      </c>
      <c r="K13" s="115">
        <v>840</v>
      </c>
      <c r="L13" s="115"/>
      <c r="M13" s="115">
        <f t="shared" si="1"/>
        <v>10</v>
      </c>
      <c r="N13" s="115"/>
      <c r="O13" s="115">
        <v>10</v>
      </c>
      <c r="P13" s="115">
        <f>IF(B13="","",VLOOKUP(AD13,Varsayımlar!$B:$Q,7,0)*K13)</f>
        <v>25200</v>
      </c>
      <c r="Q13" s="115">
        <f>IF(B13="","",VLOOKUP(AD13,Varsayımlar!$B:$Q,8,0))</f>
        <v>25</v>
      </c>
      <c r="R13" s="115" t="str">
        <f>IF(B13="","",VLOOKUP(AD13,Varsayımlar!$B:$Q,9,0))</f>
        <v>SOFT</v>
      </c>
      <c r="S13" s="115">
        <f>IF(B13="","",VLOOKUP(AD13,Varsayımlar!$B:$Q,10,0))</f>
        <v>4</v>
      </c>
      <c r="T13" s="115">
        <f>IF(B13="","",VLOOKUP(AD13,Varsayımlar!$B:$Q,11,0))</f>
        <v>30</v>
      </c>
      <c r="U13" s="115">
        <f>IF(B13="","",VLOOKUP(AD13,Varsayımlar!$B:$Q,12,0))</f>
        <v>260</v>
      </c>
      <c r="V13" s="115" t="str">
        <f>IF(B13="","",VLOOKUP(AD13,Varsayımlar!$B:$Q,13,0))</f>
        <v>YURTDIŞI</v>
      </c>
      <c r="W13" s="115">
        <f>IF(B13="","",VLOOKUP(AD13,Varsayımlar!$B:$Q,14,0))</f>
        <v>6</v>
      </c>
      <c r="X13" s="118">
        <v>46199</v>
      </c>
      <c r="Y13" s="118">
        <v>46382</v>
      </c>
      <c r="Z13" s="115">
        <v>26062625</v>
      </c>
      <c r="AA13" s="115" t="str">
        <f>IF(B13="","",VLOOKUP(AD13,Varsayımlar!$B:$Q,15,0))</f>
        <v>TRİTON -SKT ATILACAK</v>
      </c>
      <c r="AB13" s="115" t="str">
        <f>IF(B13="","",VLOOKUP(AD13,Varsayımlar!$B:$Q,16,0))</f>
        <v>24-26 CM</v>
      </c>
      <c r="AC13" s="64"/>
      <c r="AD13" s="61" t="str">
        <f t="shared" si="0"/>
        <v>LLC TRİTONMUTLUKAL WHEAT TORTILLA</v>
      </c>
    </row>
    <row r="14" spans="1:31" ht="36" customHeight="1" x14ac:dyDescent="0.25">
      <c r="A14" s="9" t="s">
        <v>131</v>
      </c>
      <c r="B14" s="82" t="s">
        <v>17</v>
      </c>
      <c r="C14" s="83">
        <f>IF(B14="","",VLOOKUP(AD14,Varsayımlar!$B:$Q,3,0))</f>
        <v>8698829380698</v>
      </c>
      <c r="D14" s="83" t="s">
        <v>522</v>
      </c>
      <c r="E14" s="104" t="s">
        <v>37</v>
      </c>
      <c r="F14" s="82" t="s">
        <v>523</v>
      </c>
      <c r="G14" s="82" t="s">
        <v>524</v>
      </c>
      <c r="H14" s="82" t="str">
        <f>IF(B14="","",VLOOKUP(AD14,Varsayımlar!$B:$Q,5,0))</f>
        <v>TORTİLLAS 25 CM 4 PCS 260G</v>
      </c>
      <c r="I14" s="82">
        <f>IF(B14="","",VLOOKUP(AD14,Varsayımlar!B:T,19,0))</f>
        <v>0</v>
      </c>
      <c r="J14" s="82" t="str">
        <f>IF(B14="","",VLOOKUP(AD14,Varsayımlar!$B:$Q,6,0))</f>
        <v>SADE</v>
      </c>
      <c r="K14" s="82">
        <v>420</v>
      </c>
      <c r="L14" s="82"/>
      <c r="M14" s="82">
        <f>K14/84</f>
        <v>5</v>
      </c>
      <c r="N14" s="82"/>
      <c r="O14" s="82">
        <v>4</v>
      </c>
      <c r="P14" s="82">
        <f>IF(B14="","",VLOOKUP(AD14,Varsayımlar!$B:$Q,7,0)*K14)</f>
        <v>12600</v>
      </c>
      <c r="Q14" s="82">
        <f>IF(B14="","",VLOOKUP(AD14,Varsayımlar!$B:$Q,8,0))</f>
        <v>25</v>
      </c>
      <c r="R14" s="82" t="str">
        <f>IF(B14="","",VLOOKUP(AD14,Varsayımlar!$B:$Q,9,0))</f>
        <v>SOFT</v>
      </c>
      <c r="S14" s="82">
        <f>IF(B14="","",VLOOKUP(AD14,Varsayımlar!$B:$Q,10,0))</f>
        <v>4</v>
      </c>
      <c r="T14" s="82">
        <f>IF(B14="","",VLOOKUP(AD14,Varsayımlar!$B:$Q,11,0))</f>
        <v>30</v>
      </c>
      <c r="U14" s="82">
        <f>IF(B14="","",VLOOKUP(AD14,Varsayımlar!$B:$Q,12,0))</f>
        <v>260</v>
      </c>
      <c r="V14" s="82" t="str">
        <f>IF(B14="","",VLOOKUP(AD14,Varsayımlar!$B:$Q,13,0))</f>
        <v>YURTDIŞI</v>
      </c>
      <c r="W14" s="82">
        <f>IF(B14="","",VLOOKUP(AD14,Varsayımlar!$B:$Q,14,0))</f>
        <v>6</v>
      </c>
      <c r="X14" s="84">
        <v>46200</v>
      </c>
      <c r="Y14" s="84">
        <v>46383</v>
      </c>
      <c r="Z14" s="82">
        <v>26062725</v>
      </c>
      <c r="AA14" s="82" t="str">
        <f>IF(B14="","",VLOOKUP(AD14,Varsayımlar!$B:$Q,15,0))</f>
        <v>TRİTON -SKT ATILACAK</v>
      </c>
      <c r="AB14" s="82" t="str">
        <f>IF(B14="","",VLOOKUP(AD14,Varsayımlar!$B:$Q,16,0))</f>
        <v>24-26 CM</v>
      </c>
      <c r="AC14" s="64"/>
      <c r="AD14" s="61" t="str">
        <f>IF(B14="","",CONCATENATE(B14,E14))</f>
        <v>LLC TRİTONMUTLUKAL WHEAT TORTILLA</v>
      </c>
    </row>
    <row r="15" spans="1:31" ht="36" customHeight="1" x14ac:dyDescent="0.25">
      <c r="A15" s="9" t="s">
        <v>132</v>
      </c>
      <c r="B15" s="82" t="s">
        <v>17</v>
      </c>
      <c r="C15" s="83">
        <f>IF(B15="","",VLOOKUP(AD15,Varsayımlar!$B:$Q,3,0))</f>
        <v>8698829380698</v>
      </c>
      <c r="D15" s="83" t="s">
        <v>522</v>
      </c>
      <c r="E15" s="104" t="s">
        <v>37</v>
      </c>
      <c r="F15" s="82" t="s">
        <v>523</v>
      </c>
      <c r="G15" s="82" t="s">
        <v>525</v>
      </c>
      <c r="H15" s="82" t="str">
        <f>IF(B15="","",VLOOKUP(AD15,Varsayımlar!$B:$Q,5,0))</f>
        <v>TORTİLLAS 25 CM 4 PCS 260G</v>
      </c>
      <c r="I15" s="82">
        <f>IF(B15="","",VLOOKUP(AD15,Varsayımlar!B:T,19,0))</f>
        <v>0</v>
      </c>
      <c r="J15" s="82" t="str">
        <f>IF(B15="","",VLOOKUP(AD15,Varsayımlar!$B:$Q,6,0))</f>
        <v>SADE</v>
      </c>
      <c r="K15" s="82">
        <v>2016</v>
      </c>
      <c r="L15" s="82"/>
      <c r="M15" s="82">
        <f>K15/84</f>
        <v>24</v>
      </c>
      <c r="N15" s="82"/>
      <c r="O15" s="82">
        <v>21</v>
      </c>
      <c r="P15" s="82">
        <f>IF(B15="","",VLOOKUP(AD15,Varsayımlar!$B:$Q,7,0)*K15)</f>
        <v>60480</v>
      </c>
      <c r="Q15" s="82">
        <f>IF(B15="","",VLOOKUP(AD15,Varsayımlar!$B:$Q,8,0))</f>
        <v>25</v>
      </c>
      <c r="R15" s="82" t="str">
        <f>IF(B15="","",VLOOKUP(AD15,Varsayımlar!$B:$Q,9,0))</f>
        <v>SOFT</v>
      </c>
      <c r="S15" s="82">
        <f>IF(B15="","",VLOOKUP(AD15,Varsayımlar!$B:$Q,10,0))</f>
        <v>4</v>
      </c>
      <c r="T15" s="82">
        <f>IF(B15="","",VLOOKUP(AD15,Varsayımlar!$B:$Q,11,0))</f>
        <v>30</v>
      </c>
      <c r="U15" s="82">
        <f>IF(B15="","",VLOOKUP(AD15,Varsayımlar!$B:$Q,12,0))</f>
        <v>260</v>
      </c>
      <c r="V15" s="82" t="str">
        <f>IF(B15="","",VLOOKUP(AD15,Varsayımlar!$B:$Q,13,0))</f>
        <v>YURTDIŞI</v>
      </c>
      <c r="W15" s="82">
        <f>IF(B15="","",VLOOKUP(AD15,Varsayımlar!$B:$Q,14,0))</f>
        <v>6</v>
      </c>
      <c r="X15" s="84">
        <v>46200</v>
      </c>
      <c r="Y15" s="84">
        <v>46383</v>
      </c>
      <c r="Z15" s="82">
        <v>26062725</v>
      </c>
      <c r="AA15" s="82" t="str">
        <f>IF(B15="","",VLOOKUP(AD15,Varsayımlar!$B:$Q,15,0))</f>
        <v>TRİTON -SKT ATILACAK</v>
      </c>
      <c r="AB15" s="82" t="str">
        <f>IF(B15="","",VLOOKUP(AD15,Varsayımlar!$B:$Q,16,0))</f>
        <v>24-26 CM</v>
      </c>
      <c r="AC15" s="64"/>
      <c r="AD15" s="61" t="str">
        <f>IF(B15="","",CONCATENATE(B15,E15))</f>
        <v>LLC TRİTONMUTLUKAL WHEAT TORTILLA</v>
      </c>
    </row>
    <row r="16" spans="1:31" ht="36" customHeight="1" x14ac:dyDescent="0.25">
      <c r="A16" s="9" t="s">
        <v>133</v>
      </c>
      <c r="B16" s="64"/>
      <c r="C16" s="65" t="str">
        <f>IF(B16="","",VLOOKUP(AD16,Varsayımlar!$B:$Q,3,0))</f>
        <v/>
      </c>
      <c r="D16" s="65"/>
      <c r="E16" s="65"/>
      <c r="F16" s="64"/>
      <c r="G16" s="64"/>
      <c r="H16" s="64" t="str">
        <f>IF(B16="","",VLOOKUP(AD16,Varsayımlar!$B:$Q,5,0))</f>
        <v/>
      </c>
      <c r="I16" s="64" t="str">
        <f>IF(B16="","",VLOOKUP(AD16,Varsayımlar!B:T,19,0))</f>
        <v/>
      </c>
      <c r="J16" s="64" t="str">
        <f>IF(B16="","",VLOOKUP(AD16,Varsayımlar!$B:$Q,6,0))</f>
        <v/>
      </c>
      <c r="K16" s="64"/>
      <c r="L16" s="64"/>
      <c r="M16" s="64">
        <f t="shared" si="1"/>
        <v>0</v>
      </c>
      <c r="N16" s="64"/>
      <c r="O16" s="64"/>
      <c r="P16" s="64" t="str">
        <f>IF(B16="","",VLOOKUP(AD16,Varsayımlar!$B:$Q,7,0)*K16)</f>
        <v/>
      </c>
      <c r="Q16" s="64" t="str">
        <f>IF(B16="","",VLOOKUP(AD16,Varsayımlar!$B:$Q,8,0))</f>
        <v/>
      </c>
      <c r="R16" s="64" t="str">
        <f>IF(B16="","",VLOOKUP(AD16,Varsayımlar!$B:$Q,9,0))</f>
        <v/>
      </c>
      <c r="S16" s="64" t="str">
        <f>IF(B16="","",VLOOKUP(AD16,Varsayımlar!$B:$Q,10,0))</f>
        <v/>
      </c>
      <c r="T16" s="64" t="str">
        <f>IF(B16="","",VLOOKUP(AD16,Varsayımlar!$B:$Q,11,0))</f>
        <v/>
      </c>
      <c r="U16" s="64" t="str">
        <f>IF(B16="","",VLOOKUP(AD16,Varsayımlar!$B:$Q,12,0))</f>
        <v/>
      </c>
      <c r="V16" s="64" t="str">
        <f>IF(B16="","",VLOOKUP(AD16,Varsayımlar!$B:$Q,13,0))</f>
        <v/>
      </c>
      <c r="W16" s="64" t="str">
        <f>IF(B16="","",VLOOKUP(AD16,Varsayımlar!$B:$Q,14,0))</f>
        <v/>
      </c>
      <c r="X16" s="66"/>
      <c r="Y16" s="66"/>
      <c r="Z16" s="64"/>
      <c r="AA16" s="64" t="str">
        <f>IF(B16="","",VLOOKUP(AD16,Varsayımlar!$B:$Q,15,0))</f>
        <v/>
      </c>
      <c r="AB16" s="64" t="str">
        <f>IF(B16="","",VLOOKUP(AD16,Varsayımlar!$B:$Q,16,0))</f>
        <v/>
      </c>
      <c r="AC16" s="64"/>
      <c r="AD16" s="61" t="str">
        <f t="shared" si="0"/>
        <v/>
      </c>
    </row>
    <row r="17" spans="1:31" ht="36" hidden="1" customHeight="1" x14ac:dyDescent="0.25">
      <c r="A17" s="9" t="s">
        <v>135</v>
      </c>
      <c r="B17" s="64"/>
      <c r="C17" s="65" t="str">
        <f>IF(B17="","",VLOOKUP(AD17,Varsayımlar!$B:$Q,3,0))</f>
        <v/>
      </c>
      <c r="D17" s="65"/>
      <c r="E17" s="65"/>
      <c r="F17" s="64"/>
      <c r="G17" s="64"/>
      <c r="H17" s="64" t="str">
        <f>IF(B17="","",VLOOKUP(AD17,Varsayımlar!$B:$Q,5,0))</f>
        <v/>
      </c>
      <c r="I17" s="64" t="str">
        <f>IF(B17="","",VLOOKUP(AD17,Varsayımlar!B:T,19,0))</f>
        <v/>
      </c>
      <c r="J17" s="64" t="str">
        <f>IF(B17="","",VLOOKUP(AD17,Varsayımlar!$B:$Q,6,0))</f>
        <v/>
      </c>
      <c r="K17" s="64"/>
      <c r="L17" s="64"/>
      <c r="M17" s="64">
        <f t="shared" si="1"/>
        <v>0</v>
      </c>
      <c r="N17" s="64"/>
      <c r="O17" s="64"/>
      <c r="P17" s="64" t="str">
        <f>IF(B17="","",VLOOKUP(AD17,Varsayımlar!$B:$Q,7,0)*K17)</f>
        <v/>
      </c>
      <c r="Q17" s="64" t="str">
        <f>IF(B17="","",VLOOKUP(AD17,Varsayımlar!$B:$Q,8,0))</f>
        <v/>
      </c>
      <c r="R17" s="64" t="str">
        <f>IF(B17="","",VLOOKUP(AD17,Varsayımlar!$B:$Q,9,0))</f>
        <v/>
      </c>
      <c r="S17" s="64" t="str">
        <f>IF(B17="","",VLOOKUP(AD17,Varsayımlar!$B:$Q,10,0))</f>
        <v/>
      </c>
      <c r="T17" s="64" t="str">
        <f>IF(B17="","",VLOOKUP(AD17,Varsayımlar!$B:$Q,11,0))</f>
        <v/>
      </c>
      <c r="U17" s="64" t="str">
        <f>IF(B17="","",VLOOKUP(AD17,Varsayımlar!$B:$Q,12,0))</f>
        <v/>
      </c>
      <c r="V17" s="64" t="str">
        <f>IF(B17="","",VLOOKUP(AD17,Varsayımlar!$B:$Q,13,0))</f>
        <v/>
      </c>
      <c r="W17" s="64" t="str">
        <f>IF(B17="","",VLOOKUP(AD17,Varsayımlar!$B:$Q,14,0))</f>
        <v/>
      </c>
      <c r="X17" s="66"/>
      <c r="Y17" s="66"/>
      <c r="Z17" s="64"/>
      <c r="AA17" s="64" t="str">
        <f>IF(B17="","",VLOOKUP(AD17,Varsayımlar!$B:$Q,15,0))</f>
        <v/>
      </c>
      <c r="AB17" s="64" t="str">
        <f>IF(B17="","",VLOOKUP(AD17,Varsayımlar!$B:$Q,16,0))</f>
        <v/>
      </c>
      <c r="AC17" s="64"/>
      <c r="AD17" s="61" t="str">
        <f t="shared" si="0"/>
        <v/>
      </c>
    </row>
    <row r="18" spans="1:31" ht="36" hidden="1" customHeight="1" x14ac:dyDescent="0.25">
      <c r="A18" s="9" t="s">
        <v>136</v>
      </c>
      <c r="B18" s="64"/>
      <c r="C18" s="65" t="str">
        <f>IF(B18="","",VLOOKUP(AD18,Varsayımlar!$B:$Q,3,0))</f>
        <v/>
      </c>
      <c r="D18" s="65"/>
      <c r="E18" s="65"/>
      <c r="F18" s="64"/>
      <c r="G18" s="64"/>
      <c r="H18" s="64" t="str">
        <f>IF(B18="","",VLOOKUP(AD18,Varsayımlar!$B:$Q,5,0))</f>
        <v/>
      </c>
      <c r="I18" s="64" t="str">
        <f>IF(B18="","",VLOOKUP(AD18,Varsayımlar!B:T,19,0))</f>
        <v/>
      </c>
      <c r="J18" s="64" t="str">
        <f>IF(B18="","",VLOOKUP(AD18,Varsayımlar!$B:$Q,6,0))</f>
        <v/>
      </c>
      <c r="K18" s="64"/>
      <c r="L18" s="64"/>
      <c r="M18" s="64">
        <f t="shared" si="1"/>
        <v>0</v>
      </c>
      <c r="N18" s="64"/>
      <c r="O18" s="64"/>
      <c r="P18" s="64" t="str">
        <f>IF(B18="","",VLOOKUP(AD18,Varsayımlar!$B:$Q,7,0)*K18)</f>
        <v/>
      </c>
      <c r="Q18" s="64" t="str">
        <f>IF(B18="","",VLOOKUP(AD18,Varsayımlar!$B:$Q,8,0))</f>
        <v/>
      </c>
      <c r="R18" s="64" t="str">
        <f>IF(B18="","",VLOOKUP(AD18,Varsayımlar!$B:$Q,9,0))</f>
        <v/>
      </c>
      <c r="S18" s="64" t="str">
        <f>IF(B18="","",VLOOKUP(AD18,Varsayımlar!$B:$Q,10,0))</f>
        <v/>
      </c>
      <c r="T18" s="64" t="str">
        <f>IF(B18="","",VLOOKUP(AD18,Varsayımlar!$B:$Q,11,0))</f>
        <v/>
      </c>
      <c r="U18" s="64" t="str">
        <f>IF(B18="","",VLOOKUP(AD18,Varsayımlar!$B:$Q,12,0))</f>
        <v/>
      </c>
      <c r="V18" s="64" t="str">
        <f>IF(B18="","",VLOOKUP(AD18,Varsayımlar!$B:$Q,13,0))</f>
        <v/>
      </c>
      <c r="W18" s="64" t="str">
        <f>IF(B18="","",VLOOKUP(AD18,Varsayımlar!$B:$Q,14,0))</f>
        <v/>
      </c>
      <c r="X18" s="66"/>
      <c r="Y18" s="66"/>
      <c r="Z18" s="64"/>
      <c r="AA18" s="64" t="str">
        <f>IF(B18="","",VLOOKUP(AD18,Varsayımlar!$B:$Q,15,0))</f>
        <v/>
      </c>
      <c r="AB18" s="64" t="str">
        <f>IF(B18="","",VLOOKUP(AD18,Varsayımlar!$B:$Q,16,0))</f>
        <v/>
      </c>
      <c r="AC18" s="64"/>
      <c r="AD18" s="61" t="str">
        <f t="shared" si="0"/>
        <v/>
      </c>
    </row>
    <row r="19" spans="1:31" ht="36" customHeight="1" x14ac:dyDescent="0.25">
      <c r="A19" s="198" t="s">
        <v>171</v>
      </c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9"/>
      <c r="AC19" s="55"/>
    </row>
    <row r="20" spans="1:31" ht="63" x14ac:dyDescent="0.25">
      <c r="A20" s="9" t="s">
        <v>0</v>
      </c>
      <c r="B20" s="9" t="s">
        <v>1</v>
      </c>
      <c r="C20" s="10" t="s">
        <v>36</v>
      </c>
      <c r="D20" s="10" t="s">
        <v>177</v>
      </c>
      <c r="E20" s="10" t="s">
        <v>42</v>
      </c>
      <c r="F20" s="9" t="s">
        <v>43</v>
      </c>
      <c r="G20" s="9" t="s">
        <v>13</v>
      </c>
      <c r="H20" s="9" t="s">
        <v>2</v>
      </c>
      <c r="I20" s="9" t="s">
        <v>83</v>
      </c>
      <c r="J20" s="9" t="s">
        <v>3</v>
      </c>
      <c r="K20" s="9" t="s">
        <v>21</v>
      </c>
      <c r="L20" s="9" t="s">
        <v>141</v>
      </c>
      <c r="M20" s="9" t="s">
        <v>20</v>
      </c>
      <c r="N20" s="9" t="s">
        <v>243</v>
      </c>
      <c r="O20" s="9" t="s">
        <v>176</v>
      </c>
      <c r="P20" s="9" t="s">
        <v>16</v>
      </c>
      <c r="Q20" s="9" t="s">
        <v>4</v>
      </c>
      <c r="R20" s="9" t="s">
        <v>5</v>
      </c>
      <c r="S20" s="9" t="s">
        <v>6</v>
      </c>
      <c r="T20" s="9" t="s">
        <v>33</v>
      </c>
      <c r="U20" s="9" t="s">
        <v>7</v>
      </c>
      <c r="V20" s="9" t="s">
        <v>8</v>
      </c>
      <c r="W20" s="9" t="s">
        <v>364</v>
      </c>
      <c r="X20" s="9" t="s">
        <v>10</v>
      </c>
      <c r="Y20" s="9" t="s">
        <v>11</v>
      </c>
      <c r="Z20" s="9" t="s">
        <v>12</v>
      </c>
      <c r="AA20" s="9" t="s">
        <v>14</v>
      </c>
      <c r="AB20" s="9" t="s">
        <v>15</v>
      </c>
      <c r="AC20" s="9" t="s">
        <v>305</v>
      </c>
      <c r="AD20" s="8" t="s">
        <v>50</v>
      </c>
    </row>
    <row r="21" spans="1:31" ht="31.5" customHeight="1" x14ac:dyDescent="0.25">
      <c r="A21" s="9" t="s">
        <v>29</v>
      </c>
      <c r="B21" s="70" t="s">
        <v>149</v>
      </c>
      <c r="C21" s="71">
        <f>IF(B21="","",VLOOKUP(AD21,Varsayımlar!$B:$Q,3,0))</f>
        <v>8698829380698</v>
      </c>
      <c r="D21" s="71"/>
      <c r="E21" s="72" t="s">
        <v>150</v>
      </c>
      <c r="F21" s="70"/>
      <c r="G21" s="70"/>
      <c r="H21" s="70" t="str">
        <f>IF(B21="","",VLOOKUP(AD21,Varsayımlar!$B:$Q,5,0))</f>
        <v>Happylla 25cm (060)</v>
      </c>
      <c r="I21" s="70">
        <f>IF(B21="","",VLOOKUP(AD21,Varsayımlar!B:T,19,0))</f>
        <v>0</v>
      </c>
      <c r="J21" s="70" t="str">
        <f>IF(B21="","",VLOOKUP(AD21,Varsayımlar!$B:$Q,6,0))</f>
        <v>SADE</v>
      </c>
      <c r="K21" s="70" t="s">
        <v>160</v>
      </c>
      <c r="L21" s="70"/>
      <c r="M21" s="70" t="str">
        <f>IFERROR(IF(B21="","",K21/VLOOKUP(AD21,Varsayımlar!B:R,17,0)),"")</f>
        <v/>
      </c>
      <c r="N21" s="70"/>
      <c r="O21" s="70"/>
      <c r="P21" s="70" t="e">
        <f>IF(B21="","",VLOOKUP(AD21,Varsayımlar!$B:$Q,7,0)*K21)</f>
        <v>#VALUE!</v>
      </c>
      <c r="Q21" s="70">
        <f>IF(B21="","",VLOOKUP(AD21,Varsayımlar!$B:$Q,8,0))</f>
        <v>25</v>
      </c>
      <c r="R21" s="70" t="str">
        <f>IF(B21="","",VLOOKUP(AD21,Varsayımlar!$B:$Q,9,0))</f>
        <v>Irak soft</v>
      </c>
      <c r="S21" s="70">
        <f>IF(B21="","",VLOOKUP(AD21,Varsayımlar!$B:$Q,10,0))</f>
        <v>10</v>
      </c>
      <c r="T21" s="70">
        <f>IF(B21="","",VLOOKUP(AD21,Varsayımlar!$B:$Q,11,0))</f>
        <v>12</v>
      </c>
      <c r="U21" s="70">
        <f>IF(B21="","",VLOOKUP(AD21,Varsayımlar!$B:$Q,12,0))</f>
        <v>650</v>
      </c>
      <c r="V21" s="70" t="str">
        <f>IF(B21="","",VLOOKUP(AD21,Varsayımlar!$B:$Q,13,0))</f>
        <v>Yurtiçi</v>
      </c>
      <c r="W21" s="70">
        <f>IF(B21="","",VLOOKUP(AD21,Varsayımlar!$B:$Q,14,0))</f>
        <v>6</v>
      </c>
      <c r="X21" s="73" t="s">
        <v>161</v>
      </c>
      <c r="Y21" s="73" t="s">
        <v>161</v>
      </c>
      <c r="Z21" s="73" t="s">
        <v>161</v>
      </c>
      <c r="AA21" s="70" t="str">
        <f>IF(B21="","",VLOOKUP(AD21,Varsayımlar!$B:$Q,15,0))</f>
        <v>Kırmızı Koli-Etiketli</v>
      </c>
      <c r="AB21" s="70" t="str">
        <f>IF(B21="","",VLOOKUP(AD21,Varsayımlar!$B:$Q,16,0))</f>
        <v>24-26 cm</v>
      </c>
      <c r="AC21" s="70">
        <f>IF(B21="","",VLOOKUP(Sayfa2!AD17,Varsayımlar!B:S,18,0))</f>
        <v>0</v>
      </c>
      <c r="AD21" s="8" t="str">
        <f>IF(B21="","",CONCATENATE(B21,E21))</f>
        <v>Aylin KartonHappylla 25 cm 10 lu 650g</v>
      </c>
    </row>
    <row r="22" spans="1:31" ht="31.5" customHeight="1" x14ac:dyDescent="0.25">
      <c r="A22" s="9" t="s">
        <v>122</v>
      </c>
      <c r="B22" s="58" t="s">
        <v>143</v>
      </c>
      <c r="C22" s="59">
        <f>IF(B22="","",VLOOKUP(AD22,Varsayımlar!$B:$Q,3,0))</f>
        <v>8698829380698</v>
      </c>
      <c r="D22" s="59"/>
      <c r="E22" s="74" t="s">
        <v>162</v>
      </c>
      <c r="F22" s="58"/>
      <c r="G22" s="58"/>
      <c r="H22" s="58" t="str">
        <f>IF(B22="","",VLOOKUP(AD22,Varsayımlar!$B:$Q,5,0))</f>
        <v>Bisto 25 cm</v>
      </c>
      <c r="I22" s="58">
        <f>IF(B22="","",VLOOKUP(AD22,Varsayımlar!B:T,19,0))</f>
        <v>0</v>
      </c>
      <c r="J22" s="58" t="str">
        <f>IF(B22="","",VLOOKUP(AD22,Varsayımlar!$B:$Q,6,0))</f>
        <v>SADE</v>
      </c>
      <c r="K22" s="58" t="s">
        <v>160</v>
      </c>
      <c r="L22" s="58"/>
      <c r="M22" s="58" t="str">
        <f>IFERROR(IF(B22="","",K22/VLOOKUP(AD22,Varsayımlar!B:R,17,0)),"")</f>
        <v/>
      </c>
      <c r="N22" s="58">
        <v>50</v>
      </c>
      <c r="O22" s="58"/>
      <c r="P22" s="58" t="e">
        <f>IF(B22="","",VLOOKUP(AD22,Varsayımlar!$B:$Q,7,0)*K22)</f>
        <v>#VALUE!</v>
      </c>
      <c r="Q22" s="58">
        <f>IF(B22="","",VLOOKUP(AD22,Varsayımlar!$B:$Q,8,0))</f>
        <v>25</v>
      </c>
      <c r="R22" s="58" t="str">
        <f>IF(B22="","",VLOOKUP(AD22,Varsayımlar!$B:$Q,9,0))</f>
        <v>Standart</v>
      </c>
      <c r="S22" s="58">
        <f>IF(B22="","",VLOOKUP(AD22,Varsayımlar!$B:$Q,10,0))</f>
        <v>12</v>
      </c>
      <c r="T22" s="58">
        <f>IF(B22="","",VLOOKUP(AD22,Varsayımlar!$B:$Q,11,0))</f>
        <v>12</v>
      </c>
      <c r="U22" s="58">
        <f>IF(B22="","",VLOOKUP(AD22,Varsayımlar!$B:$Q,12,0))</f>
        <v>840</v>
      </c>
      <c r="V22" s="58" t="str">
        <f>IF(B22="","",VLOOKUP(AD22,Varsayımlar!$B:$Q,13,0))</f>
        <v>Yurtiçi</v>
      </c>
      <c r="W22" s="58">
        <f>IF(B22="","",VLOOKUP(AD22,Varsayımlar!$B:$Q,14,0))</f>
        <v>6</v>
      </c>
      <c r="X22" s="60" t="s">
        <v>161</v>
      </c>
      <c r="Y22" s="60" t="s">
        <v>161</v>
      </c>
      <c r="Z22" s="60" t="s">
        <v>161</v>
      </c>
      <c r="AA22" s="58" t="str">
        <f>IF(B22="","",VLOOKUP(AD22,Varsayımlar!$B:$Q,15,0))</f>
        <v>Bisto Kolisi</v>
      </c>
      <c r="AB22" s="58" t="str">
        <f>IF(B22="","",VLOOKUP(AD22,Varsayımlar!$B:$Q,16,0))</f>
        <v>24-26 Cm</v>
      </c>
      <c r="AC22" s="58">
        <f>IF(B22="","",VLOOKUP(Sayfa2!AD18,Varsayımlar!B:S,18,0))</f>
        <v>0</v>
      </c>
      <c r="AD22" s="61" t="str">
        <f>IF(B22="","",CONCATENATE(B22,E22))</f>
        <v>Şok MarketBisto 25 cm 12 pcs 840g</v>
      </c>
    </row>
    <row r="23" spans="1:31" ht="31.5" customHeight="1" x14ac:dyDescent="0.25">
      <c r="A23" s="9" t="s">
        <v>123</v>
      </c>
      <c r="B23" s="75" t="s">
        <v>143</v>
      </c>
      <c r="C23" s="76">
        <f>IF(B23="","",VLOOKUP(AD23,Varsayımlar!$B:$Q,3,0))</f>
        <v>8698829380698</v>
      </c>
      <c r="D23" s="76"/>
      <c r="E23" s="75" t="s">
        <v>144</v>
      </c>
      <c r="F23" s="77"/>
      <c r="G23" s="77"/>
      <c r="H23" s="77" t="str">
        <f>IF(B23="","",VLOOKUP(AD23,Varsayımlar!$B:$Q,5,0))</f>
        <v xml:space="preserve">Taco 15 cm </v>
      </c>
      <c r="I23" s="77">
        <f>IF(B23="","",VLOOKUP(AD23,Varsayımlar!B:T,19,0))</f>
        <v>0</v>
      </c>
      <c r="J23" s="77" t="str">
        <f>IF(B23="","",VLOOKUP(AD23,Varsayımlar!$B:$Q,6,0))</f>
        <v>SADE</v>
      </c>
      <c r="K23" s="77" t="s">
        <v>160</v>
      </c>
      <c r="L23" s="77"/>
      <c r="M23" s="77" t="str">
        <f>IFERROR(IF(B23="","",K23/VLOOKUP(AD23,Varsayımlar!B:R,17,0)),"")</f>
        <v/>
      </c>
      <c r="N23" s="77">
        <v>50</v>
      </c>
      <c r="O23" s="77"/>
      <c r="P23" s="77" t="e">
        <f>IF(B23="","",VLOOKUP(AD23,Varsayımlar!$B:$Q,7,0)*K23)</f>
        <v>#VALUE!</v>
      </c>
      <c r="Q23" s="77">
        <f>IF(B23="","",VLOOKUP(AD23,Varsayımlar!$B:$Q,8,0))</f>
        <v>15</v>
      </c>
      <c r="R23" s="77" t="str">
        <f>IF(B23="","",VLOOKUP(AD23,Varsayımlar!$B:$Q,9,0))</f>
        <v>SOFT-PA3</v>
      </c>
      <c r="S23" s="77">
        <f>IF(B23="","",VLOOKUP(AD23,Varsayımlar!$B:$Q,10,0))</f>
        <v>6</v>
      </c>
      <c r="T23" s="77">
        <f>IF(B23="","",VLOOKUP(AD23,Varsayımlar!$B:$Q,11,0))</f>
        <v>18</v>
      </c>
      <c r="U23" s="77">
        <f>IF(B23="","",VLOOKUP(AD23,Varsayımlar!$B:$Q,12,0))</f>
        <v>250</v>
      </c>
      <c r="V23" s="77" t="str">
        <f>IF(B23="","",VLOOKUP(AD23,Varsayımlar!$B:$Q,13,0))</f>
        <v>YURTİÇİ</v>
      </c>
      <c r="W23" s="77">
        <f>IF(B23="","",VLOOKUP(AD23,Varsayımlar!$B:$Q,14,0))</f>
        <v>6</v>
      </c>
      <c r="X23" s="78" t="s">
        <v>161</v>
      </c>
      <c r="Y23" s="78" t="s">
        <v>161</v>
      </c>
      <c r="Z23" s="78" t="s">
        <v>161</v>
      </c>
      <c r="AA23" s="77" t="str">
        <f>IF(B23="","",VLOOKUP(AD23,Varsayımlar!$B:$Q,15,0))</f>
        <v>15 CM KOLİ</v>
      </c>
      <c r="AB23" s="77" t="str">
        <f>IF(B23="","",VLOOKUP(AD23,Varsayımlar!$B:$Q,16,0))</f>
        <v>14-16 CM</v>
      </c>
      <c r="AC23" s="77">
        <f>IF(B23="","",VLOOKUP(Sayfa2!AD19,Varsayımlar!B:S,18,0))</f>
        <v>0</v>
      </c>
      <c r="AD23" s="8" t="str">
        <f>IF(B23="","",CONCATENATE(B23,E23))</f>
        <v>Şok MarketTaco 15 cm 6 lı 150 g</v>
      </c>
    </row>
    <row r="24" spans="1:31" ht="31.5" hidden="1" customHeight="1" x14ac:dyDescent="0.25">
      <c r="A24" s="9" t="s">
        <v>125</v>
      </c>
      <c r="B24" s="64"/>
      <c r="C24" s="65" t="str">
        <f>IF(B24="","",VLOOKUP(AD24,Varsayımlar!$B:$Q,3,0))</f>
        <v/>
      </c>
      <c r="D24" s="65"/>
      <c r="E24" s="65"/>
      <c r="F24" s="64"/>
      <c r="G24" s="64"/>
      <c r="H24" s="64" t="str">
        <f>IF(B24="","",VLOOKUP(AD24,Varsayımlar!$B:$Q,5,0))</f>
        <v/>
      </c>
      <c r="I24" s="64"/>
      <c r="J24" s="64" t="str">
        <f>IF(B24="","",VLOOKUP(AD24,Varsayımlar!$B:$Q,6,0))</f>
        <v/>
      </c>
      <c r="K24" s="64"/>
      <c r="L24" s="64"/>
      <c r="M24" s="64">
        <f>K24/84</f>
        <v>0</v>
      </c>
      <c r="N24" s="64"/>
      <c r="O24" s="64"/>
      <c r="P24" s="64" t="str">
        <f>IF(B24="","",VLOOKUP(AD24,Varsayımlar!$B:$Q,7,0)*K24)</f>
        <v/>
      </c>
      <c r="Q24" s="64" t="str">
        <f>IF(B24="","",VLOOKUP(AD24,Varsayımlar!$B:$Q,8,0))</f>
        <v/>
      </c>
      <c r="R24" s="64" t="str">
        <f>IF(B24="","",VLOOKUP(AD24,Varsayımlar!$B:$Q,9,0))</f>
        <v/>
      </c>
      <c r="S24" s="64" t="str">
        <f>IF(B24="","",VLOOKUP(AD24,Varsayımlar!$B:$Q,10,0))</f>
        <v/>
      </c>
      <c r="T24" s="64" t="str">
        <f>IF(B24="","",VLOOKUP(AD24,Varsayımlar!$B:$Q,11,0))</f>
        <v/>
      </c>
      <c r="U24" s="64" t="str">
        <f>IF(B24="","",VLOOKUP(AD24,Varsayımlar!$B:$Q,12,0))</f>
        <v/>
      </c>
      <c r="V24" s="64" t="str">
        <f>IF(B24="","",VLOOKUP(AD24,Varsayımlar!$B:$Q,13,0))</f>
        <v/>
      </c>
      <c r="W24" s="64" t="str">
        <f>IF(B24="","",VLOOKUP(AD24,Varsayımlar!$B:$Q,14,0))</f>
        <v/>
      </c>
      <c r="X24" s="66"/>
      <c r="Y24" s="66"/>
      <c r="Z24" s="64"/>
      <c r="AA24" s="64" t="str">
        <f>IF(B24="","",VLOOKUP(AD24,Varsayımlar!$B:$Q,15,0))</f>
        <v/>
      </c>
      <c r="AB24" s="64" t="str">
        <f>IF(B24="","",VLOOKUP(AD24,Varsayımlar!$B:$Q,16,0))</f>
        <v/>
      </c>
      <c r="AC24" s="79"/>
      <c r="AD24" s="61" t="str">
        <f>IF(B24="","",CONCATENATE(B24,E24))</f>
        <v/>
      </c>
    </row>
    <row r="25" spans="1:31" x14ac:dyDescent="0.25">
      <c r="C25" s="80" t="str">
        <f>IF(B25="","",VLOOKUP(AD25,Varsayımlar!$B:$Q,3,0))</f>
        <v/>
      </c>
      <c r="H25" s="8" t="str">
        <f>IF(B25="","",VLOOKUP(AD25,Varsayımlar!$B:$Q,5,0))</f>
        <v/>
      </c>
      <c r="J25" s="8" t="str">
        <f>IF(B25="","",VLOOKUP(AD25,Varsayımlar!$B:$Q,6,0))</f>
        <v/>
      </c>
      <c r="P25" s="8" t="str">
        <f>IF(B25="","",VLOOKUP(AD25,Varsayımlar!$B:$Q,7,0)*K25)</f>
        <v/>
      </c>
      <c r="Q25" s="8" t="str">
        <f>IF(B25="","",VLOOKUP(AD25,Varsayımlar!$B:$Q,8,0))</f>
        <v/>
      </c>
      <c r="R25" s="8" t="str">
        <f>IF(B25="","",VLOOKUP(AD25,Varsayımlar!$B:$Q,9,0))</f>
        <v/>
      </c>
      <c r="S25" s="8" t="str">
        <f>IF(B25="","",VLOOKUP(AD25,Varsayımlar!$B:$Q,10,0))</f>
        <v/>
      </c>
      <c r="T25" s="8" t="str">
        <f>IF(B25="","",VLOOKUP(AD25,Varsayımlar!$B:$Q,11,0))</f>
        <v/>
      </c>
      <c r="U25" s="8" t="str">
        <f>IF(B25="","",VLOOKUP(AD25,Varsayımlar!$B:$Q,12,0))</f>
        <v/>
      </c>
      <c r="V25" s="8" t="str">
        <f>IF(B25="","",VLOOKUP(AD25,Varsayımlar!$B:$Q,13,0))</f>
        <v/>
      </c>
      <c r="W25" s="8" t="str">
        <f>IF(B25="","",VLOOKUP(AD25,Varsayımlar!$B:$Q,14,0))</f>
        <v/>
      </c>
      <c r="AA25" s="8" t="str">
        <f>IF(B25="","",VLOOKUP(AD25,Varsayımlar!$B:$Q,15,0))</f>
        <v/>
      </c>
      <c r="AB25" s="8" t="str">
        <f>IF(B25="","",VLOOKUP(AD25,Varsayımlar!$B:$Q,16,0))</f>
        <v/>
      </c>
      <c r="AD25" s="8" t="str">
        <f>IF(B25="","",CONCATENATE(B25,E25))</f>
        <v/>
      </c>
    </row>
    <row r="26" spans="1:31" ht="29.25" customHeight="1" x14ac:dyDescent="0.25">
      <c r="A26" s="198" t="s">
        <v>121</v>
      </c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47"/>
    </row>
    <row r="27" spans="1:31" ht="63" x14ac:dyDescent="0.25">
      <c r="A27" s="9" t="s">
        <v>0</v>
      </c>
      <c r="B27" s="9" t="s">
        <v>1</v>
      </c>
      <c r="C27" s="10" t="s">
        <v>36</v>
      </c>
      <c r="D27" s="10" t="s">
        <v>177</v>
      </c>
      <c r="E27" s="10" t="s">
        <v>42</v>
      </c>
      <c r="F27" s="9" t="s">
        <v>43</v>
      </c>
      <c r="G27" s="9" t="s">
        <v>13</v>
      </c>
      <c r="H27" s="9" t="s">
        <v>2</v>
      </c>
      <c r="I27" s="9" t="s">
        <v>83</v>
      </c>
      <c r="J27" s="9" t="s">
        <v>3</v>
      </c>
      <c r="K27" s="9" t="s">
        <v>21</v>
      </c>
      <c r="L27" s="9" t="s">
        <v>141</v>
      </c>
      <c r="M27" s="9" t="s">
        <v>20</v>
      </c>
      <c r="N27" s="9" t="s">
        <v>243</v>
      </c>
      <c r="O27" s="9" t="s">
        <v>176</v>
      </c>
      <c r="P27" s="9" t="s">
        <v>16</v>
      </c>
      <c r="Q27" s="9" t="s">
        <v>4</v>
      </c>
      <c r="R27" s="9" t="s">
        <v>5</v>
      </c>
      <c r="S27" s="9" t="s">
        <v>6</v>
      </c>
      <c r="T27" s="9" t="s">
        <v>33</v>
      </c>
      <c r="U27" s="9" t="s">
        <v>7</v>
      </c>
      <c r="V27" s="9" t="s">
        <v>8</v>
      </c>
      <c r="W27" s="9" t="s">
        <v>9</v>
      </c>
      <c r="X27" s="9" t="s">
        <v>10</v>
      </c>
      <c r="Y27" s="9" t="s">
        <v>11</v>
      </c>
      <c r="Z27" s="9" t="s">
        <v>12</v>
      </c>
      <c r="AA27" s="9" t="s">
        <v>14</v>
      </c>
      <c r="AB27" s="9" t="s">
        <v>15</v>
      </c>
      <c r="AC27" s="9" t="s">
        <v>305</v>
      </c>
      <c r="AD27" s="8" t="s">
        <v>50</v>
      </c>
    </row>
    <row r="28" spans="1:31" ht="63" x14ac:dyDescent="0.25">
      <c r="A28" s="9" t="s">
        <v>29</v>
      </c>
      <c r="B28" s="64" t="s">
        <v>90</v>
      </c>
      <c r="C28" s="65">
        <f>IF(B28="","",VLOOKUP(AD28,Varsayımlar!$B:$Q,3,0))</f>
        <v>8698829380698</v>
      </c>
      <c r="D28" s="64" t="s">
        <v>234</v>
      </c>
      <c r="E28" s="64" t="s">
        <v>91</v>
      </c>
      <c r="F28" s="64"/>
      <c r="G28" s="64" t="s">
        <v>568</v>
      </c>
      <c r="H28" s="64" t="str">
        <f>IF(B28="","",VLOOKUP(AD28,Varsayımlar!$B:$Q,5,0))</f>
        <v>MAGNİT MAVİ AMBALAJ 25CM</v>
      </c>
      <c r="I28" s="64">
        <f>IF(B28="","",VLOOKUP(AD28,Varsayımlar!B:T,19,0))</f>
        <v>0</v>
      </c>
      <c r="J28" s="64" t="str">
        <f>IF(B28="","",VLOOKUP(AD28,Varsayımlar!$B:$Q,6,0))</f>
        <v>SADE</v>
      </c>
      <c r="K28" s="64">
        <v>672</v>
      </c>
      <c r="L28" s="64"/>
      <c r="M28" s="64">
        <f>IFERROR(IF(B28="","",K28/VLOOKUP(AD28,Varsayımlar!B:R,17,0)),"")</f>
        <v>8</v>
      </c>
      <c r="N28" s="64"/>
      <c r="O28" s="64">
        <v>8</v>
      </c>
      <c r="P28" s="64">
        <f>IF(B28="","",VLOOKUP(AD28,Varsayımlar!$B:$Q,7,0)*K28)</f>
        <v>20160</v>
      </c>
      <c r="Q28" s="64">
        <f>IF(B28="","",VLOOKUP(AD28,Varsayımlar!$B:$Q,8,0))</f>
        <v>25</v>
      </c>
      <c r="R28" s="64" t="str">
        <f>IF(B28="","",VLOOKUP(AD28,Varsayımlar!$B:$Q,9,0))</f>
        <v>SOFT</v>
      </c>
      <c r="S28" s="64">
        <f>IF(B28="","",VLOOKUP(AD28,Varsayımlar!$B:$Q,10,0))</f>
        <v>4</v>
      </c>
      <c r="T28" s="64">
        <f>IF(B28="","",VLOOKUP(AD28,Varsayımlar!$B:$Q,11,0))</f>
        <v>30</v>
      </c>
      <c r="U28" s="64">
        <f>IF(B28="","",VLOOKUP(AD28,Varsayımlar!$B:$Q,12,0))</f>
        <v>260</v>
      </c>
      <c r="V28" s="64" t="str">
        <f>IF(B28="","",VLOOKUP(AD28,Varsayımlar!$B:$Q,13,0))</f>
        <v>YURTDIŞI</v>
      </c>
      <c r="W28" s="64">
        <f>IF(B28="","",VLOOKUP(AD28,Varsayımlar!$B:$Q,14,0))</f>
        <v>9</v>
      </c>
      <c r="X28" s="66">
        <v>46189</v>
      </c>
      <c r="Y28" s="66">
        <v>46462</v>
      </c>
      <c r="Z28" s="64" t="s">
        <v>569</v>
      </c>
      <c r="AA28" s="64" t="str">
        <f>IF(B28="","",VLOOKUP(AD28,Varsayımlar!$B:$Q,15,0))</f>
        <v>25CM TURUNCU KOLİ-SOL ÜST DİKDÖRTGENE ÜRETİM TARİHİ BASILACAK</v>
      </c>
      <c r="AB28" s="64" t="str">
        <f>IF(B28="","",VLOOKUP(AD28,Varsayımlar!$B:$Q,16,0))</f>
        <v>24-26 CM</v>
      </c>
      <c r="AC28" s="90">
        <f>IF(B28="","",VLOOKUP(Sayfa2!AD59,Varsayımlar!B:S,18,0))</f>
        <v>0</v>
      </c>
      <c r="AD28" s="90" t="str">
        <f>IF(B28="","",CONCATENATE(B28,E28))</f>
        <v>MAGNİTMAGNİT MAVİ AMBALAJ 25 CM 260G</v>
      </c>
      <c r="AE28" s="8" t="s">
        <v>285</v>
      </c>
    </row>
    <row r="29" spans="1:31" ht="27.75" customHeight="1" x14ac:dyDescent="0.25">
      <c r="A29" s="9"/>
      <c r="B29" s="201" t="s">
        <v>607</v>
      </c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3"/>
      <c r="AC29" s="90"/>
      <c r="AD29" s="90"/>
    </row>
    <row r="30" spans="1:31" ht="46.5" customHeight="1" x14ac:dyDescent="0.25">
      <c r="A30" s="9" t="s">
        <v>122</v>
      </c>
      <c r="B30" s="64" t="s">
        <v>90</v>
      </c>
      <c r="C30" s="65">
        <f>IF(B30="","",VLOOKUP(AD30,Varsayımlar!$B:$Q,3,0))</f>
        <v>8698829380698</v>
      </c>
      <c r="D30" s="64" t="s">
        <v>260</v>
      </c>
      <c r="E30" s="64" t="s">
        <v>91</v>
      </c>
      <c r="F30" s="64"/>
      <c r="G30" s="64" t="s">
        <v>606</v>
      </c>
      <c r="H30" s="64" t="str">
        <f>IF(B30="","",VLOOKUP(AD30,Varsayımlar!$B:$Q,5,0))</f>
        <v>MAGNİT MAVİ AMBALAJ 25CM</v>
      </c>
      <c r="I30" s="64">
        <f>IF(B30="","",VLOOKUP(AD30,Varsayımlar!B:T,19,0))</f>
        <v>0</v>
      </c>
      <c r="J30" s="64" t="str">
        <f>IF(B30="","",VLOOKUP(AD30,Varsayımlar!$B:$Q,6,0))</f>
        <v>SADE</v>
      </c>
      <c r="K30" s="64">
        <v>2016</v>
      </c>
      <c r="L30" s="64"/>
      <c r="M30" s="64" t="str">
        <f>IFERROR(IF(B30="","",K30/VLOOKUP(AD30,#REF!,17,0)),"")</f>
        <v/>
      </c>
      <c r="N30" s="64"/>
      <c r="O30" s="64">
        <v>30</v>
      </c>
      <c r="P30" s="64">
        <f>IF(B30="","",VLOOKUP(AD30,Varsayımlar!$B:$Q,7,0)*K30)</f>
        <v>60480</v>
      </c>
      <c r="Q30" s="64">
        <f>IF(B30="","",VLOOKUP(AD30,Varsayımlar!$B:$Q,8,0))</f>
        <v>25</v>
      </c>
      <c r="R30" s="64" t="str">
        <f>IF(B30="","",VLOOKUP(AD30,Varsayımlar!$B:$Q,9,0))</f>
        <v>SOFT</v>
      </c>
      <c r="S30" s="64">
        <f>IF(B30="","",VLOOKUP(AD30,Varsayımlar!$B:$Q,10,0))</f>
        <v>4</v>
      </c>
      <c r="T30" s="64">
        <f>IF(B30="","",VLOOKUP(AD30,Varsayımlar!$B:$Q,11,0))</f>
        <v>30</v>
      </c>
      <c r="U30" s="64">
        <f>IF(B30="","",VLOOKUP(AD30,Varsayımlar!$B:$Q,12,0))</f>
        <v>260</v>
      </c>
      <c r="V30" s="64" t="str">
        <f>IF(B30="","",VLOOKUP(AD30,Varsayımlar!$B:$Q,13,0))</f>
        <v>YURTDIŞI</v>
      </c>
      <c r="W30" s="64">
        <f>IF(B30="","",VLOOKUP(AD30,Varsayımlar!$B:$Q,14,0))</f>
        <v>9</v>
      </c>
      <c r="X30" s="66">
        <v>46193</v>
      </c>
      <c r="Y30" s="66">
        <v>46466</v>
      </c>
      <c r="Z30" s="64" t="s">
        <v>605</v>
      </c>
      <c r="AA30" s="64" t="str">
        <f>IF(B30="","",VLOOKUP(AD30,Varsayımlar!$B:$Q,15,0))</f>
        <v>25CM TURUNCU KOLİ-SOL ÜST DİKDÖRTGENE ÜRETİM TARİHİ BASILACAK</v>
      </c>
      <c r="AB30" s="64" t="str">
        <f>IF(B30="","",VLOOKUP(AD30,Varsayımlar!$B:$Q,16,0))</f>
        <v>24-26 CM</v>
      </c>
      <c r="AC30" s="90" t="e">
        <f>IF(B30="","",VLOOKUP(#REF!,#REF!,18,0))</f>
        <v>#REF!</v>
      </c>
      <c r="AD30" s="90" t="str">
        <f t="shared" ref="AD30:AD36" si="2">IF(B30="","",CONCATENATE(B30,E30))</f>
        <v>MAGNİTMAGNİT MAVİ AMBALAJ 25 CM 260G</v>
      </c>
    </row>
    <row r="31" spans="1:31" ht="63" x14ac:dyDescent="0.25">
      <c r="A31" s="9" t="s">
        <v>123</v>
      </c>
      <c r="B31" s="77" t="s">
        <v>90</v>
      </c>
      <c r="C31" s="76">
        <f>IF(B31="","",VLOOKUP(AD31,Varsayımlar!$B:$Q,3,0))</f>
        <v>8698829380698</v>
      </c>
      <c r="D31" s="77" t="s">
        <v>261</v>
      </c>
      <c r="E31" s="77" t="s">
        <v>91</v>
      </c>
      <c r="F31" s="77"/>
      <c r="G31" s="77" t="s">
        <v>582</v>
      </c>
      <c r="H31" s="77" t="str">
        <f>IF(B31="","",VLOOKUP(AD31,Varsayımlar!$B:$Q,5,0))</f>
        <v>MAGNİT MAVİ AMBALAJ 25CM</v>
      </c>
      <c r="I31" s="77">
        <f>IF(B31="","",VLOOKUP(AD31,Varsayımlar!B:T,19,0))</f>
        <v>0</v>
      </c>
      <c r="J31" s="77" t="str">
        <f>IF(B31="","",VLOOKUP(AD31,Varsayımlar!$B:$Q,6,0))</f>
        <v>SADE</v>
      </c>
      <c r="K31" s="77">
        <v>672</v>
      </c>
      <c r="L31" s="77"/>
      <c r="M31" s="77">
        <f>IFERROR(IF(B31="","",K31/VLOOKUP(AD31,Varsayımlar!B:R,17,0)),"")</f>
        <v>8</v>
      </c>
      <c r="N31" s="77"/>
      <c r="O31" s="77">
        <v>10</v>
      </c>
      <c r="P31" s="77">
        <f>IF(B31="","",VLOOKUP(AD31,Varsayımlar!$B:$Q,7,0)*K31)</f>
        <v>20160</v>
      </c>
      <c r="Q31" s="77">
        <f>IF(B31="","",VLOOKUP(AD31,Varsayımlar!$B:$Q,8,0))</f>
        <v>25</v>
      </c>
      <c r="R31" s="77" t="str">
        <f>IF(B31="","",VLOOKUP(AD31,Varsayımlar!$B:$Q,9,0))</f>
        <v>SOFT</v>
      </c>
      <c r="S31" s="77">
        <f>IF(B31="","",VLOOKUP(AD31,Varsayımlar!$B:$Q,10,0))</f>
        <v>4</v>
      </c>
      <c r="T31" s="77">
        <f>IF(B31="","",VLOOKUP(AD31,Varsayımlar!$B:$Q,11,0))</f>
        <v>30</v>
      </c>
      <c r="U31" s="77">
        <f>IF(B31="","",VLOOKUP(AD31,Varsayımlar!$B:$Q,12,0))</f>
        <v>260</v>
      </c>
      <c r="V31" s="77" t="str">
        <f>IF(B31="","",VLOOKUP(AD31,Varsayımlar!$B:$Q,13,0))</f>
        <v>YURTDIŞI</v>
      </c>
      <c r="W31" s="77">
        <f>IF(B31="","",VLOOKUP(AD31,Varsayımlar!$B:$Q,14,0))</f>
        <v>9</v>
      </c>
      <c r="X31" s="78">
        <v>46195</v>
      </c>
      <c r="Y31" s="78">
        <v>46468</v>
      </c>
      <c r="Z31" s="77" t="s">
        <v>585</v>
      </c>
      <c r="AA31" s="77" t="str">
        <f>IF(B31="","",VLOOKUP(AD31,Varsayımlar!$B:$Q,15,0))</f>
        <v>25CM TURUNCU KOLİ-SOL ÜST DİKDÖRTGENE ÜRETİM TARİHİ BASILACAK</v>
      </c>
      <c r="AB31" s="77" t="str">
        <f>IF(B31="","",VLOOKUP(AD31,Varsayımlar!$B:$Q,16,0))</f>
        <v>24-26 CM</v>
      </c>
      <c r="AC31" s="90">
        <f>IF(B31="","",VLOOKUP(Sayfa2!AD76,Varsayımlar!B:S,18,0))</f>
        <v>0</v>
      </c>
      <c r="AD31" s="90" t="str">
        <f>IF(B31="","",CONCATENATE(B31,E31))</f>
        <v>MAGNİTMAGNİT MAVİ AMBALAJ 25 CM 260G</v>
      </c>
    </row>
    <row r="32" spans="1:31" ht="63" x14ac:dyDescent="0.25">
      <c r="A32" s="9" t="s">
        <v>124</v>
      </c>
      <c r="B32" s="77" t="s">
        <v>90</v>
      </c>
      <c r="C32" s="76">
        <f>IF(B32="","",VLOOKUP(AD32,Varsayımlar!$B:$Q,3,0))</f>
        <v>8698829380698</v>
      </c>
      <c r="D32" s="77" t="s">
        <v>261</v>
      </c>
      <c r="E32" s="77" t="s">
        <v>91</v>
      </c>
      <c r="F32" s="77"/>
      <c r="G32" s="77" t="s">
        <v>583</v>
      </c>
      <c r="H32" s="77" t="str">
        <f>IF(B32="","",VLOOKUP(AD32,Varsayımlar!$B:$Q,5,0))</f>
        <v>MAGNİT MAVİ AMBALAJ 25CM</v>
      </c>
      <c r="I32" s="77">
        <f>IF(B32="","",VLOOKUP(AD32,Varsayımlar!B:T,19,0))</f>
        <v>0</v>
      </c>
      <c r="J32" s="77" t="str">
        <f>IF(B32="","",VLOOKUP(AD32,Varsayımlar!$B:$Q,6,0))</f>
        <v>SADE</v>
      </c>
      <c r="K32" s="77">
        <v>672</v>
      </c>
      <c r="L32" s="77"/>
      <c r="M32" s="77">
        <f>IFERROR(IF(B32="","",K32/VLOOKUP(AD32,Varsayımlar!B:R,17,0)),"")</f>
        <v>8</v>
      </c>
      <c r="N32" s="77"/>
      <c r="O32" s="77">
        <v>10</v>
      </c>
      <c r="P32" s="77">
        <f>IF(B32="","",VLOOKUP(AD32,Varsayımlar!$B:$Q,7,0)*K32)</f>
        <v>20160</v>
      </c>
      <c r="Q32" s="77">
        <f>IF(B32="","",VLOOKUP(AD32,Varsayımlar!$B:$Q,8,0))</f>
        <v>25</v>
      </c>
      <c r="R32" s="77" t="str">
        <f>IF(B32="","",VLOOKUP(AD32,Varsayımlar!$B:$Q,9,0))</f>
        <v>SOFT</v>
      </c>
      <c r="S32" s="77">
        <f>IF(B32="","",VLOOKUP(AD32,Varsayımlar!$B:$Q,10,0))</f>
        <v>4</v>
      </c>
      <c r="T32" s="77">
        <f>IF(B32="","",VLOOKUP(AD32,Varsayımlar!$B:$Q,11,0))</f>
        <v>30</v>
      </c>
      <c r="U32" s="77">
        <f>IF(B32="","",VLOOKUP(AD32,Varsayımlar!$B:$Q,12,0))</f>
        <v>260</v>
      </c>
      <c r="V32" s="77" t="str">
        <f>IF(B32="","",VLOOKUP(AD32,Varsayımlar!$B:$Q,13,0))</f>
        <v>YURTDIŞI</v>
      </c>
      <c r="W32" s="77">
        <f>IF(B32="","",VLOOKUP(AD32,Varsayımlar!$B:$Q,14,0))</f>
        <v>9</v>
      </c>
      <c r="X32" s="78">
        <v>46195</v>
      </c>
      <c r="Y32" s="78">
        <v>46468</v>
      </c>
      <c r="Z32" s="77" t="s">
        <v>585</v>
      </c>
      <c r="AA32" s="77" t="str">
        <f>IF(B32="","",VLOOKUP(AD32,Varsayımlar!$B:$Q,15,0))</f>
        <v>25CM TURUNCU KOLİ-SOL ÜST DİKDÖRTGENE ÜRETİM TARİHİ BASILACAK</v>
      </c>
      <c r="AB32" s="77" t="str">
        <f>IF(B32="","",VLOOKUP(AD32,Varsayımlar!$B:$Q,16,0))</f>
        <v>24-26 CM</v>
      </c>
      <c r="AC32" s="90">
        <f>IF(B32="","",VLOOKUP(Sayfa2!AD77,Varsayımlar!B:S,18,0))</f>
        <v>0</v>
      </c>
      <c r="AD32" s="90" t="str">
        <f>IF(B32="","",CONCATENATE(B32,E32))</f>
        <v>MAGNİTMAGNİT MAVİ AMBALAJ 25 CM 260G</v>
      </c>
    </row>
    <row r="33" spans="1:31" ht="36" customHeight="1" x14ac:dyDescent="0.25">
      <c r="A33" s="9" t="s">
        <v>125</v>
      </c>
      <c r="B33" s="67" t="s">
        <v>17</v>
      </c>
      <c r="C33" s="4">
        <f>IF(B33="","",VLOOKUP(AD33,Varsayımlar!$B:$Q,3,0))</f>
        <v>8698829380698</v>
      </c>
      <c r="D33" s="4" t="s">
        <v>513</v>
      </c>
      <c r="E33" s="105" t="s">
        <v>37</v>
      </c>
      <c r="F33" s="67" t="s">
        <v>514</v>
      </c>
      <c r="G33" s="67" t="s">
        <v>515</v>
      </c>
      <c r="H33" s="67" t="str">
        <f>IF(B33="","",VLOOKUP(AD33,Varsayımlar!$B:$Q,5,0))</f>
        <v>TORTİLLAS 25 CM 4 PCS 260G</v>
      </c>
      <c r="I33" s="67">
        <f>IF(B33="","",VLOOKUP(AD33,Varsayımlar!B:T,19,0))</f>
        <v>0</v>
      </c>
      <c r="J33" s="67" t="str">
        <f>IF(B33="","",VLOOKUP(AD33,Varsayımlar!$B:$Q,6,0))</f>
        <v>SADE</v>
      </c>
      <c r="K33" s="67">
        <v>1344</v>
      </c>
      <c r="L33" s="67"/>
      <c r="M33" s="67">
        <f t="shared" ref="M33:M36" si="3">K33/84</f>
        <v>16</v>
      </c>
      <c r="N33" s="67"/>
      <c r="O33" s="67">
        <v>20</v>
      </c>
      <c r="P33" s="67">
        <f>IF(B33="","",VLOOKUP(AD33,Varsayımlar!$B:$Q,7,0)*K33)</f>
        <v>40320</v>
      </c>
      <c r="Q33" s="67">
        <f>IF(B33="","",VLOOKUP(AD33,Varsayımlar!$B:$Q,8,0))</f>
        <v>25</v>
      </c>
      <c r="R33" s="67" t="str">
        <f>IF(B33="","",VLOOKUP(AD33,Varsayımlar!$B:$Q,9,0))</f>
        <v>SOFT</v>
      </c>
      <c r="S33" s="67">
        <f>IF(B33="","",VLOOKUP(AD33,Varsayımlar!$B:$Q,10,0))</f>
        <v>4</v>
      </c>
      <c r="T33" s="67">
        <f>IF(B33="","",VLOOKUP(AD33,Varsayımlar!$B:$Q,11,0))</f>
        <v>30</v>
      </c>
      <c r="U33" s="67">
        <f>IF(B33="","",VLOOKUP(AD33,Varsayımlar!$B:$Q,12,0))</f>
        <v>260</v>
      </c>
      <c r="V33" s="67" t="str">
        <f>IF(B33="","",VLOOKUP(AD33,Varsayımlar!$B:$Q,13,0))</f>
        <v>YURTDIŞI</v>
      </c>
      <c r="W33" s="67">
        <f>IF(B33="","",VLOOKUP(AD33,Varsayımlar!$B:$Q,14,0))</f>
        <v>6</v>
      </c>
      <c r="X33" s="68">
        <v>46198</v>
      </c>
      <c r="Y33" s="68">
        <v>46381</v>
      </c>
      <c r="Z33" s="67">
        <v>26062525</v>
      </c>
      <c r="AA33" s="67" t="str">
        <f>IF(B33="","",VLOOKUP(AD33,Varsayımlar!$B:$Q,15,0))</f>
        <v>TRİTON -SKT ATILACAK</v>
      </c>
      <c r="AB33" s="67" t="str">
        <f>IF(B33="","",VLOOKUP(AD33,Varsayımlar!$B:$Q,16,0))</f>
        <v>24-26 CM</v>
      </c>
      <c r="AC33" s="64"/>
      <c r="AD33" s="61" t="str">
        <f t="shared" si="2"/>
        <v>LLC TRİTONMUTLUKAL WHEAT TORTILLA</v>
      </c>
    </row>
    <row r="34" spans="1:31" ht="36" customHeight="1" x14ac:dyDescent="0.25">
      <c r="A34" s="9" t="s">
        <v>126</v>
      </c>
      <c r="B34" s="67" t="s">
        <v>17</v>
      </c>
      <c r="C34" s="4">
        <f>IF(B34="","",VLOOKUP(AD34,Varsayımlar!$B:$Q,3,0))</f>
        <v>8698829380698</v>
      </c>
      <c r="D34" s="4" t="s">
        <v>513</v>
      </c>
      <c r="E34" s="105" t="s">
        <v>37</v>
      </c>
      <c r="F34" s="67" t="s">
        <v>514</v>
      </c>
      <c r="G34" s="67" t="s">
        <v>516</v>
      </c>
      <c r="H34" s="67" t="str">
        <f>IF(B34="","",VLOOKUP(AD34,Varsayımlar!$B:$Q,5,0))</f>
        <v>TORTİLLAS 25 CM 4 PCS 260G</v>
      </c>
      <c r="I34" s="67">
        <f>IF(B34="","",VLOOKUP(AD34,Varsayımlar!B:T,19,0))</f>
        <v>0</v>
      </c>
      <c r="J34" s="67" t="str">
        <f>IF(B34="","",VLOOKUP(AD34,Varsayımlar!$B:$Q,6,0))</f>
        <v>SADE</v>
      </c>
      <c r="K34" s="67">
        <v>1092</v>
      </c>
      <c r="L34" s="67"/>
      <c r="M34" s="67">
        <f t="shared" si="3"/>
        <v>13</v>
      </c>
      <c r="N34" s="67"/>
      <c r="O34" s="67">
        <v>16</v>
      </c>
      <c r="P34" s="67">
        <f>IF(B34="","",VLOOKUP(AD34,Varsayımlar!$B:$Q,7,0)*K34)</f>
        <v>32760</v>
      </c>
      <c r="Q34" s="67">
        <f>IF(B34="","",VLOOKUP(AD34,Varsayımlar!$B:$Q,8,0))</f>
        <v>25</v>
      </c>
      <c r="R34" s="67" t="str">
        <f>IF(B34="","",VLOOKUP(AD34,Varsayımlar!$B:$Q,9,0))</f>
        <v>SOFT</v>
      </c>
      <c r="S34" s="67">
        <f>IF(B34="","",VLOOKUP(AD34,Varsayımlar!$B:$Q,10,0))</f>
        <v>4</v>
      </c>
      <c r="T34" s="67">
        <f>IF(B34="","",VLOOKUP(AD34,Varsayımlar!$B:$Q,11,0))</f>
        <v>30</v>
      </c>
      <c r="U34" s="67">
        <f>IF(B34="","",VLOOKUP(AD34,Varsayımlar!$B:$Q,12,0))</f>
        <v>260</v>
      </c>
      <c r="V34" s="67" t="str">
        <f>IF(B34="","",VLOOKUP(AD34,Varsayımlar!$B:$Q,13,0))</f>
        <v>YURTDIŞI</v>
      </c>
      <c r="W34" s="67">
        <f>IF(B34="","",VLOOKUP(AD34,Varsayımlar!$B:$Q,14,0))</f>
        <v>6</v>
      </c>
      <c r="X34" s="68">
        <v>46198</v>
      </c>
      <c r="Y34" s="68">
        <v>46381</v>
      </c>
      <c r="Z34" s="67">
        <v>26062525</v>
      </c>
      <c r="AA34" s="67" t="str">
        <f>IF(B34="","",VLOOKUP(AD34,Varsayımlar!$B:$Q,15,0))</f>
        <v>TRİTON -SKT ATILACAK</v>
      </c>
      <c r="AB34" s="67" t="str">
        <f>IF(B34="","",VLOOKUP(AD34,Varsayımlar!$B:$Q,16,0))</f>
        <v>24-26 CM</v>
      </c>
      <c r="AC34" s="64"/>
      <c r="AD34" s="61" t="str">
        <f t="shared" si="2"/>
        <v>LLC TRİTONMUTLUKAL WHEAT TORTILLA</v>
      </c>
    </row>
    <row r="35" spans="1:31" ht="36" customHeight="1" x14ac:dyDescent="0.25">
      <c r="A35" s="9" t="s">
        <v>127</v>
      </c>
      <c r="B35" s="62" t="s">
        <v>17</v>
      </c>
      <c r="C35" s="33">
        <f>IF(B35="","",VLOOKUP(AD35,Varsayımlar!$B:$Q,3,0))</f>
        <v>8698829380698</v>
      </c>
      <c r="D35" s="33" t="s">
        <v>526</v>
      </c>
      <c r="E35" s="102" t="s">
        <v>37</v>
      </c>
      <c r="F35" s="62" t="s">
        <v>527</v>
      </c>
      <c r="G35" s="62" t="s">
        <v>528</v>
      </c>
      <c r="H35" s="62" t="str">
        <f>IF(B35="","",VLOOKUP(AD35,Varsayımlar!$B:$Q,5,0))</f>
        <v>TORTİLLAS 25 CM 4 PCS 260G</v>
      </c>
      <c r="I35" s="62">
        <f>IF(B35="","",VLOOKUP(AD35,Varsayımlar!B:T,19,0))</f>
        <v>0</v>
      </c>
      <c r="J35" s="62" t="str">
        <f>IF(B35="","",VLOOKUP(AD35,Varsayımlar!$B:$Q,6,0))</f>
        <v>SADE</v>
      </c>
      <c r="K35" s="62">
        <v>2016</v>
      </c>
      <c r="L35" s="62"/>
      <c r="M35" s="62">
        <f t="shared" si="3"/>
        <v>24</v>
      </c>
      <c r="N35" s="62"/>
      <c r="O35" s="62">
        <v>29</v>
      </c>
      <c r="P35" s="62">
        <f>IF(B35="","",VLOOKUP(AD35,Varsayımlar!$B:$Q,7,0)*K35)</f>
        <v>60480</v>
      </c>
      <c r="Q35" s="62">
        <f>IF(B35="","",VLOOKUP(AD35,Varsayımlar!$B:$Q,8,0))</f>
        <v>25</v>
      </c>
      <c r="R35" s="62" t="str">
        <f>IF(B35="","",VLOOKUP(AD35,Varsayımlar!$B:$Q,9,0))</f>
        <v>SOFT</v>
      </c>
      <c r="S35" s="62">
        <f>IF(B35="","",VLOOKUP(AD35,Varsayımlar!$B:$Q,10,0))</f>
        <v>4</v>
      </c>
      <c r="T35" s="62">
        <f>IF(B35="","",VLOOKUP(AD35,Varsayımlar!$B:$Q,11,0))</f>
        <v>30</v>
      </c>
      <c r="U35" s="62">
        <f>IF(B35="","",VLOOKUP(AD35,Varsayımlar!$B:$Q,12,0))</f>
        <v>260</v>
      </c>
      <c r="V35" s="62" t="str">
        <f>IF(B35="","",VLOOKUP(AD35,Varsayımlar!$B:$Q,13,0))</f>
        <v>YURTDIŞI</v>
      </c>
      <c r="W35" s="62">
        <f>IF(B35="","",VLOOKUP(AD35,Varsayımlar!$B:$Q,14,0))</f>
        <v>6</v>
      </c>
      <c r="X35" s="63">
        <v>46202</v>
      </c>
      <c r="Y35" s="63">
        <v>46385</v>
      </c>
      <c r="Z35" s="62">
        <v>26062925</v>
      </c>
      <c r="AA35" s="62" t="str">
        <f>IF(B35="","",VLOOKUP(AD35,Varsayımlar!$B:$Q,15,0))</f>
        <v>TRİTON -SKT ATILACAK</v>
      </c>
      <c r="AB35" s="62" t="str">
        <f>IF(B35="","",VLOOKUP(AD35,Varsayımlar!$B:$Q,16,0))</f>
        <v>24-26 CM</v>
      </c>
      <c r="AC35" s="64"/>
      <c r="AD35" s="61" t="str">
        <f t="shared" si="2"/>
        <v>LLC TRİTONMUTLUKAL WHEAT TORTILLA</v>
      </c>
    </row>
    <row r="36" spans="1:31" ht="36" customHeight="1" x14ac:dyDescent="0.25">
      <c r="A36" s="9" t="s">
        <v>128</v>
      </c>
      <c r="B36" s="62" t="s">
        <v>17</v>
      </c>
      <c r="C36" s="33">
        <f>IF(B36="","",VLOOKUP(AD36,Varsayımlar!$B:$Q,3,0))</f>
        <v>8698829380698</v>
      </c>
      <c r="D36" s="33" t="s">
        <v>526</v>
      </c>
      <c r="E36" s="102" t="s">
        <v>37</v>
      </c>
      <c r="F36" s="62" t="s">
        <v>527</v>
      </c>
      <c r="G36" s="62" t="s">
        <v>529</v>
      </c>
      <c r="H36" s="62" t="str">
        <f>IF(B36="","",VLOOKUP(AD36,Varsayımlar!$B:$Q,5,0))</f>
        <v>TORTİLLAS 25 CM 4 PCS 260G</v>
      </c>
      <c r="I36" s="62">
        <f>IF(B36="","",VLOOKUP(AD36,Varsayımlar!B:T,19,0))</f>
        <v>0</v>
      </c>
      <c r="J36" s="62" t="str">
        <f>IF(B36="","",VLOOKUP(AD36,Varsayımlar!$B:$Q,6,0))</f>
        <v>SADE</v>
      </c>
      <c r="K36" s="62">
        <v>420</v>
      </c>
      <c r="L36" s="62"/>
      <c r="M36" s="62">
        <f t="shared" si="3"/>
        <v>5</v>
      </c>
      <c r="N36" s="62"/>
      <c r="O36" s="62">
        <v>6</v>
      </c>
      <c r="P36" s="62">
        <f>IF(B36="","",VLOOKUP(AD36,Varsayımlar!$B:$Q,7,0)*K36)</f>
        <v>12600</v>
      </c>
      <c r="Q36" s="62">
        <f>IF(B36="","",VLOOKUP(AD36,Varsayımlar!$B:$Q,8,0))</f>
        <v>25</v>
      </c>
      <c r="R36" s="62" t="str">
        <f>IF(B36="","",VLOOKUP(AD36,Varsayımlar!$B:$Q,9,0))</f>
        <v>SOFT</v>
      </c>
      <c r="S36" s="62">
        <f>IF(B36="","",VLOOKUP(AD36,Varsayımlar!$B:$Q,10,0))</f>
        <v>4</v>
      </c>
      <c r="T36" s="62">
        <f>IF(B36="","",VLOOKUP(AD36,Varsayımlar!$B:$Q,11,0))</f>
        <v>30</v>
      </c>
      <c r="U36" s="62">
        <f>IF(B36="","",VLOOKUP(AD36,Varsayımlar!$B:$Q,12,0))</f>
        <v>260</v>
      </c>
      <c r="V36" s="62" t="str">
        <f>IF(B36="","",VLOOKUP(AD36,Varsayımlar!$B:$Q,13,0))</f>
        <v>YURTDIŞI</v>
      </c>
      <c r="W36" s="62">
        <f>IF(B36="","",VLOOKUP(AD36,Varsayımlar!$B:$Q,14,0))</f>
        <v>6</v>
      </c>
      <c r="X36" s="63">
        <v>46202</v>
      </c>
      <c r="Y36" s="63">
        <v>46385</v>
      </c>
      <c r="Z36" s="62">
        <v>26062925</v>
      </c>
      <c r="AA36" s="62" t="str">
        <f>IF(B36="","",VLOOKUP(AD36,Varsayımlar!$B:$Q,15,0))</f>
        <v>TRİTON -SKT ATILACAK</v>
      </c>
      <c r="AB36" s="62" t="str">
        <f>IF(B36="","",VLOOKUP(AD36,Varsayımlar!$B:$Q,16,0))</f>
        <v>24-26 CM</v>
      </c>
      <c r="AC36" s="64"/>
      <c r="AD36" s="61" t="str">
        <f t="shared" si="2"/>
        <v>LLC TRİTONMUTLUKAL WHEAT TORTILLA</v>
      </c>
    </row>
    <row r="37" spans="1:31" ht="39.75" customHeight="1" x14ac:dyDescent="0.25">
      <c r="A37" s="9" t="s">
        <v>129</v>
      </c>
      <c r="B37" s="88" t="s">
        <v>90</v>
      </c>
      <c r="C37" s="89">
        <f>IF(B37="","",VLOOKUP(AD37,Varsayımlar!$B:$Q,3,0))</f>
        <v>8698829380698</v>
      </c>
      <c r="D37" s="89" t="s">
        <v>259</v>
      </c>
      <c r="E37" s="85" t="s">
        <v>91</v>
      </c>
      <c r="F37" s="9"/>
      <c r="G37" s="9"/>
      <c r="H37" s="90" t="str">
        <f>IF(B37="","",VLOOKUP(AD37,Varsayımlar!$B:$Q,5,0))</f>
        <v>MAGNİT MAVİ AMBALAJ 25CM</v>
      </c>
      <c r="I37" s="90">
        <f>IF(B37="","",VLOOKUP(AD37,Varsayımlar!B:T,19,0))</f>
        <v>0</v>
      </c>
      <c r="J37" s="90" t="str">
        <f>IF(B37="","",VLOOKUP(AD37,Varsayımlar!$B:$Q,6,0))</f>
        <v>SADE</v>
      </c>
      <c r="K37" s="9">
        <v>2016</v>
      </c>
      <c r="L37" s="9"/>
      <c r="M37" s="9">
        <f>IFERROR(IF(B37="","",K37/VLOOKUP(AD37,Varsayımlar!B:R,17,0)),"")</f>
        <v>24</v>
      </c>
      <c r="N37" s="9"/>
      <c r="O37" s="9">
        <v>30</v>
      </c>
      <c r="P37" s="90">
        <f>IF(B37="","",VLOOKUP(AD37,Varsayımlar!$B:$Q,7,0)*K37)</f>
        <v>60480</v>
      </c>
      <c r="Q37" s="90">
        <f>IF(B37="","",VLOOKUP(AD37,Varsayımlar!$B:$Q,8,0))</f>
        <v>25</v>
      </c>
      <c r="R37" s="90" t="str">
        <f>IF(B37="","",VLOOKUP(AD37,Varsayımlar!$B:$Q,9,0))</f>
        <v>SOFT</v>
      </c>
      <c r="S37" s="90">
        <f>IF(B37="","",VLOOKUP(AD37,Varsayımlar!$B:$Q,10,0))</f>
        <v>4</v>
      </c>
      <c r="T37" s="90">
        <f>IF(B37="","",VLOOKUP(AD37,Varsayımlar!$B:$Q,11,0))</f>
        <v>30</v>
      </c>
      <c r="U37" s="90">
        <f>IF(B37="","",VLOOKUP(AD37,Varsayımlar!$B:$Q,12,0))</f>
        <v>260</v>
      </c>
      <c r="V37" s="90" t="str">
        <f>IF(B37="","",VLOOKUP(AD37,Varsayımlar!$B:$Q,13,0))</f>
        <v>YURTDIŞI</v>
      </c>
      <c r="W37" s="90">
        <f>IF(B37="","",VLOOKUP(AD37,Varsayımlar!$B:$Q,14,0))</f>
        <v>9</v>
      </c>
      <c r="X37" s="86">
        <v>46223</v>
      </c>
      <c r="Y37" s="86">
        <v>46497</v>
      </c>
      <c r="Z37" s="9" t="s">
        <v>691</v>
      </c>
      <c r="AA37" s="90" t="str">
        <f>IF(B37="","",VLOOKUP(AD37,Varsayımlar!$B:$Q,15,0))</f>
        <v>25CM TURUNCU KOLİ-SOL ÜST DİKDÖRTGENE ÜRETİM TARİHİ BASILACAK</v>
      </c>
      <c r="AB37" s="90" t="str">
        <f>IF(B37="","",VLOOKUP(AD37,Varsayımlar!$B:$Q,16,0))</f>
        <v>24-26 CM</v>
      </c>
      <c r="AC37" s="90">
        <f>IF(B37="","",VLOOKUP(Sayfa2!AD71,Varsayımlar!B:S,18,0))</f>
        <v>0</v>
      </c>
      <c r="AD37" s="90" t="str">
        <f>IF(B37="","",CONCATENATE(B37,E37))</f>
        <v>MAGNİTMAGNİT MAVİ AMBALAJ 25 CM 260G</v>
      </c>
    </row>
    <row r="38" spans="1:31" ht="39.75" customHeight="1" x14ac:dyDescent="0.25">
      <c r="A38" s="9" t="s">
        <v>130</v>
      </c>
      <c r="B38" s="88" t="s">
        <v>90</v>
      </c>
      <c r="C38" s="89">
        <f>IF(B38="","",VLOOKUP(AD38,Varsayımlar!$B:$Q,3,0))</f>
        <v>8698829380698</v>
      </c>
      <c r="D38" s="89" t="s">
        <v>260</v>
      </c>
      <c r="E38" s="85" t="s">
        <v>91</v>
      </c>
      <c r="F38" s="9"/>
      <c r="G38" s="9"/>
      <c r="H38" s="90" t="str">
        <f>IF(B38="","",VLOOKUP(AD38,Varsayımlar!$B:$Q,5,0))</f>
        <v>MAGNİT MAVİ AMBALAJ 25CM</v>
      </c>
      <c r="I38" s="90">
        <f>IF(B38="","",VLOOKUP(AD38,Varsayımlar!B:T,19,0))</f>
        <v>0</v>
      </c>
      <c r="J38" s="90" t="str">
        <f>IF(B38="","",VLOOKUP(AD38,Varsayımlar!$B:$Q,6,0))</f>
        <v>SADE</v>
      </c>
      <c r="K38" s="9">
        <v>2016</v>
      </c>
      <c r="L38" s="9"/>
      <c r="M38" s="9">
        <f>IFERROR(IF(B38="","",K38/VLOOKUP(AD38,Varsayımlar!B:R,17,0)),"")</f>
        <v>24</v>
      </c>
      <c r="N38" s="9"/>
      <c r="O38" s="9">
        <v>30</v>
      </c>
      <c r="P38" s="90">
        <f>IF(B38="","",VLOOKUP(AD38,Varsayımlar!$B:$Q,7,0)*K38)</f>
        <v>60480</v>
      </c>
      <c r="Q38" s="90">
        <f>IF(B38="","",VLOOKUP(AD38,Varsayımlar!$B:$Q,8,0))</f>
        <v>25</v>
      </c>
      <c r="R38" s="90" t="str">
        <f>IF(B38="","",VLOOKUP(AD38,Varsayımlar!$B:$Q,9,0))</f>
        <v>SOFT</v>
      </c>
      <c r="S38" s="90">
        <f>IF(B38="","",VLOOKUP(AD38,Varsayımlar!$B:$Q,10,0))</f>
        <v>4</v>
      </c>
      <c r="T38" s="90">
        <f>IF(B38="","",VLOOKUP(AD38,Varsayımlar!$B:$Q,11,0))</f>
        <v>30</v>
      </c>
      <c r="U38" s="90">
        <f>IF(B38="","",VLOOKUP(AD38,Varsayımlar!$B:$Q,12,0))</f>
        <v>260</v>
      </c>
      <c r="V38" s="90" t="str">
        <f>IF(B38="","",VLOOKUP(AD38,Varsayımlar!$B:$Q,13,0))</f>
        <v>YURTDIŞI</v>
      </c>
      <c r="W38" s="90">
        <f>IF(B38="","",VLOOKUP(AD38,Varsayımlar!$B:$Q,14,0))</f>
        <v>9</v>
      </c>
      <c r="X38" s="86">
        <v>46223</v>
      </c>
      <c r="Y38" s="86">
        <v>46497</v>
      </c>
      <c r="Z38" s="9" t="s">
        <v>692</v>
      </c>
      <c r="AA38" s="90" t="str">
        <f>IF(B38="","",VLOOKUP(AD38,Varsayımlar!$B:$Q,15,0))</f>
        <v>25CM TURUNCU KOLİ-SOL ÜST DİKDÖRTGENE ÜRETİM TARİHİ BASILACAK</v>
      </c>
      <c r="AB38" s="90" t="str">
        <f>IF(B38="","",VLOOKUP(AD38,Varsayımlar!$B:$Q,16,0))</f>
        <v>24-26 CM</v>
      </c>
      <c r="AC38" s="90">
        <f>IF(B38="","",VLOOKUP(Sayfa2!AD72,Varsayımlar!B:S,18,0))</f>
        <v>0</v>
      </c>
      <c r="AD38" s="90" t="str">
        <f>IF(B38="","",CONCATENATE(B38,E38))</f>
        <v>MAGNİTMAGNİT MAVİ AMBALAJ 25 CM 260G</v>
      </c>
    </row>
    <row r="39" spans="1:31" ht="39.75" customHeight="1" x14ac:dyDescent="0.25">
      <c r="A39" s="9" t="s">
        <v>131</v>
      </c>
      <c r="B39" s="88" t="s">
        <v>90</v>
      </c>
      <c r="C39" s="89">
        <f>IF(B39="","",VLOOKUP(AD39,Varsayımlar!$B:$Q,3,0))</f>
        <v>8698829380698</v>
      </c>
      <c r="D39" s="89" t="s">
        <v>261</v>
      </c>
      <c r="E39" s="85" t="s">
        <v>91</v>
      </c>
      <c r="F39" s="9"/>
      <c r="G39" s="9"/>
      <c r="H39" s="90" t="str">
        <f>IF(B39="","",VLOOKUP(AD39,Varsayımlar!$B:$Q,5,0))</f>
        <v>MAGNİT MAVİ AMBALAJ 25CM</v>
      </c>
      <c r="I39" s="90">
        <f>IF(B39="","",VLOOKUP(AD39,Varsayımlar!B:T,19,0))</f>
        <v>0</v>
      </c>
      <c r="J39" s="90" t="str">
        <f>IF(B39="","",VLOOKUP(AD39,Varsayımlar!$B:$Q,6,0))</f>
        <v>SADE</v>
      </c>
      <c r="K39" s="9">
        <v>2016</v>
      </c>
      <c r="L39" s="9"/>
      <c r="M39" s="9">
        <f>IFERROR(IF(B39="","",K39/VLOOKUP(AD39,Varsayımlar!B:R,17,0)),"")</f>
        <v>24</v>
      </c>
      <c r="N39" s="9"/>
      <c r="O39" s="9">
        <v>30</v>
      </c>
      <c r="P39" s="90">
        <f>IF(B39="","",VLOOKUP(AD39,Varsayımlar!$B:$Q,7,0)*K39)</f>
        <v>60480</v>
      </c>
      <c r="Q39" s="90">
        <f>IF(B39="","",VLOOKUP(AD39,Varsayımlar!$B:$Q,8,0))</f>
        <v>25</v>
      </c>
      <c r="R39" s="90" t="str">
        <f>IF(B39="","",VLOOKUP(AD39,Varsayımlar!$B:$Q,9,0))</f>
        <v>SOFT</v>
      </c>
      <c r="S39" s="90">
        <f>IF(B39="","",VLOOKUP(AD39,Varsayımlar!$B:$Q,10,0))</f>
        <v>4</v>
      </c>
      <c r="T39" s="90">
        <f>IF(B39="","",VLOOKUP(AD39,Varsayımlar!$B:$Q,11,0))</f>
        <v>30</v>
      </c>
      <c r="U39" s="90">
        <f>IF(B39="","",VLOOKUP(AD39,Varsayımlar!$B:$Q,12,0))</f>
        <v>260</v>
      </c>
      <c r="V39" s="90" t="str">
        <f>IF(B39="","",VLOOKUP(AD39,Varsayımlar!$B:$Q,13,0))</f>
        <v>YURTDIŞI</v>
      </c>
      <c r="W39" s="90">
        <f>IF(B39="","",VLOOKUP(AD39,Varsayımlar!$B:$Q,14,0))</f>
        <v>9</v>
      </c>
      <c r="X39" s="86">
        <v>46224</v>
      </c>
      <c r="Y39" s="86">
        <v>46498</v>
      </c>
      <c r="Z39" s="9">
        <v>26072125</v>
      </c>
      <c r="AA39" s="90" t="str">
        <f>IF(B39="","",VLOOKUP(AD39,Varsayımlar!$B:$Q,15,0))</f>
        <v>25CM TURUNCU KOLİ-SOL ÜST DİKDÖRTGENE ÜRETİM TARİHİ BASILACAK</v>
      </c>
      <c r="AB39" s="90" t="str">
        <f>IF(B39="","",VLOOKUP(AD39,Varsayımlar!$B:$Q,16,0))</f>
        <v>24-26 CM</v>
      </c>
      <c r="AC39" s="90">
        <f>IF(B39="","",VLOOKUP(Sayfa2!AD73,Varsayımlar!B:S,18,0))</f>
        <v>0</v>
      </c>
      <c r="AD39" s="90" t="str">
        <f>IF(B39="","",CONCATENATE(B39,E39))</f>
        <v>MAGNİTMAGNİT MAVİ AMBALAJ 25 CM 260G</v>
      </c>
    </row>
    <row r="40" spans="1:31" x14ac:dyDescent="0.25">
      <c r="A40" s="9" t="s">
        <v>132</v>
      </c>
      <c r="B40" s="70"/>
      <c r="C40" s="71" t="str">
        <f>IF(B40="","",VLOOKUP(AD40,Varsayımlar!$B:$Q,3,0))</f>
        <v/>
      </c>
      <c r="D40" s="71"/>
      <c r="E40" s="71"/>
      <c r="F40" s="70"/>
      <c r="G40" s="70"/>
      <c r="H40" s="70" t="str">
        <f>IF(B40="","",VLOOKUP(AD40,Varsayımlar!$B:$Q,5,0))</f>
        <v/>
      </c>
      <c r="I40" s="70"/>
      <c r="J40" s="70" t="str">
        <f>IF(B40="","",VLOOKUP(AD40,Varsayımlar!$B:$Q,6,0))</f>
        <v/>
      </c>
      <c r="K40" s="70"/>
      <c r="L40" s="70"/>
      <c r="M40" s="70" t="str">
        <f>IFERROR(IF(B40="","",K40/VLOOKUP(AD40,Varsayımlar!B:R,17,0)),"")</f>
        <v/>
      </c>
      <c r="N40" s="70"/>
      <c r="O40" s="70"/>
      <c r="P40" s="70" t="str">
        <f>IF(B40="","",VLOOKUP(AD40,Varsayımlar!$B:$Q,7,0)*K40)</f>
        <v/>
      </c>
      <c r="Q40" s="70" t="str">
        <f>IF(B40="","",VLOOKUP(AD40,Varsayımlar!$B:$Q,8,0))</f>
        <v/>
      </c>
      <c r="R40" s="70" t="str">
        <f>IF(B40="","",VLOOKUP(AD40,Varsayımlar!$B:$Q,9,0))</f>
        <v/>
      </c>
      <c r="S40" s="70" t="str">
        <f>IF(B40="","",VLOOKUP(AD40,Varsayımlar!$B:$Q,10,0))</f>
        <v/>
      </c>
      <c r="T40" s="70" t="str">
        <f>IF(B40="","",VLOOKUP(AD40,Varsayımlar!$B:$Q,11,0))</f>
        <v/>
      </c>
      <c r="U40" s="70" t="str">
        <f>IF(B40="","",VLOOKUP(AD40,Varsayımlar!$B:$Q,12,0))</f>
        <v/>
      </c>
      <c r="V40" s="70" t="str">
        <f>IF(B40="","",VLOOKUP(AD40,Varsayımlar!$B:$Q,13,0))</f>
        <v/>
      </c>
      <c r="W40" s="70" t="str">
        <f>IF(B40="","",VLOOKUP(AD40,Varsayımlar!$B:$Q,14,0))</f>
        <v/>
      </c>
      <c r="X40" s="70"/>
      <c r="Y40" s="70"/>
      <c r="Z40" s="70"/>
      <c r="AA40" s="70" t="str">
        <f>IF(B40="","",VLOOKUP(AD40,Varsayımlar!$B:$Q,15,0))</f>
        <v/>
      </c>
      <c r="AB40" s="70" t="str">
        <f>IF(B40="","",VLOOKUP(AD40,Varsayımlar!$B:$Q,16,0))</f>
        <v/>
      </c>
      <c r="AC40" s="70" t="str">
        <f>IF(B40="","",VLOOKUP(Sayfa2!AD32,Varsayımlar!B:S,18,0))</f>
        <v/>
      </c>
      <c r="AD40" s="61"/>
    </row>
    <row r="41" spans="1:31" x14ac:dyDescent="0.25">
      <c r="A41" s="9" t="s">
        <v>133</v>
      </c>
      <c r="B41" s="70"/>
      <c r="C41" s="71" t="str">
        <f>IF(B41="","",VLOOKUP(AD41,Varsayımlar!$B:$Q,3,0))</f>
        <v/>
      </c>
      <c r="D41" s="71"/>
      <c r="E41" s="71"/>
      <c r="F41" s="70"/>
      <c r="G41" s="70"/>
      <c r="H41" s="70" t="str">
        <f>IF(B41="","",VLOOKUP(AD41,Varsayımlar!$B:$Q,5,0))</f>
        <v/>
      </c>
      <c r="I41" s="70"/>
      <c r="J41" s="70" t="str">
        <f>IF(B41="","",VLOOKUP(AD41,Varsayımlar!$B:$Q,6,0))</f>
        <v/>
      </c>
      <c r="K41" s="70"/>
      <c r="L41" s="70"/>
      <c r="M41" s="70" t="str">
        <f>IFERROR(IF(B41="","",K41/VLOOKUP(AD41,Varsayımlar!B:R,17,0)),"")</f>
        <v/>
      </c>
      <c r="N41" s="70"/>
      <c r="O41" s="70"/>
      <c r="P41" s="70" t="str">
        <f>IF(B41="","",VLOOKUP(AD41,Varsayımlar!$B:$Q,7,0)*K41)</f>
        <v/>
      </c>
      <c r="Q41" s="70" t="str">
        <f>IF(B41="","",VLOOKUP(AD41,Varsayımlar!$B:$Q,8,0))</f>
        <v/>
      </c>
      <c r="R41" s="70" t="str">
        <f>IF(B41="","",VLOOKUP(AD41,Varsayımlar!$B:$Q,9,0))</f>
        <v/>
      </c>
      <c r="S41" s="70" t="str">
        <f>IF(B41="","",VLOOKUP(AD41,Varsayımlar!$B:$Q,10,0))</f>
        <v/>
      </c>
      <c r="T41" s="70" t="str">
        <f>IF(B41="","",VLOOKUP(AD41,Varsayımlar!$B:$Q,11,0))</f>
        <v/>
      </c>
      <c r="U41" s="70" t="str">
        <f>IF(B41="","",VLOOKUP(AD41,Varsayımlar!$B:$Q,12,0))</f>
        <v/>
      </c>
      <c r="V41" s="70" t="str">
        <f>IF(B41="","",VLOOKUP(AD41,Varsayımlar!$B:$Q,13,0))</f>
        <v/>
      </c>
      <c r="W41" s="70" t="str">
        <f>IF(B41="","",VLOOKUP(AD41,Varsayımlar!$B:$Q,14,0))</f>
        <v/>
      </c>
      <c r="X41" s="70"/>
      <c r="Y41" s="70"/>
      <c r="Z41" s="70"/>
      <c r="AA41" s="70" t="str">
        <f>IF(B41="","",VLOOKUP(AD41,Varsayımlar!$B:$Q,15,0))</f>
        <v/>
      </c>
      <c r="AB41" s="70" t="str">
        <f>IF(B41="","",VLOOKUP(AD41,Varsayımlar!$B:$Q,16,0))</f>
        <v/>
      </c>
      <c r="AC41" s="70" t="str">
        <f>IF(B41="","",VLOOKUP(Sayfa2!AD33,Varsayımlar!B:S,18,0))</f>
        <v/>
      </c>
      <c r="AD41" s="61"/>
    </row>
    <row r="42" spans="1:31" x14ac:dyDescent="0.25">
      <c r="C42" s="80" t="str">
        <f>IF(B42="","",VLOOKUP(AD42,Varsayımlar!$B:$Q,3,0))</f>
        <v/>
      </c>
      <c r="H42" s="8" t="str">
        <f>IF(B42="","",VLOOKUP(AD42,Varsayımlar!$B:$Q,5,0))</f>
        <v/>
      </c>
      <c r="J42" s="8" t="str">
        <f>IF(B42="","",VLOOKUP(AD42,Varsayımlar!$B:$Q,6,0))</f>
        <v/>
      </c>
      <c r="P42" s="8" t="str">
        <f>IF(B42="","",VLOOKUP(AD42,Varsayımlar!$B:$Q,7,0)*K42)</f>
        <v/>
      </c>
      <c r="Q42" s="8" t="str">
        <f>IF(B42="","",VLOOKUP(AD42,Varsayımlar!$B:$Q,8,0))</f>
        <v/>
      </c>
      <c r="R42" s="8" t="str">
        <f>IF(B42="","",VLOOKUP(AD42,Varsayımlar!$B:$Q,9,0))</f>
        <v/>
      </c>
      <c r="S42" s="8" t="str">
        <f>IF(B42="","",VLOOKUP(AD42,Varsayımlar!$B:$Q,10,0))</f>
        <v/>
      </c>
      <c r="T42" s="8" t="str">
        <f>IF(B42="","",VLOOKUP(AD42,Varsayımlar!$B:$Q,11,0))</f>
        <v/>
      </c>
      <c r="U42" s="8" t="str">
        <f>IF(B42="","",VLOOKUP(AD42,Varsayımlar!$B:$Q,12,0))</f>
        <v/>
      </c>
      <c r="V42" s="8" t="str">
        <f>IF(B42="","",VLOOKUP(AD42,Varsayımlar!$B:$Q,13,0))</f>
        <v/>
      </c>
      <c r="W42" s="8" t="str">
        <f>IF(B42="","",VLOOKUP(AD42,Varsayımlar!$B:$Q,14,0))</f>
        <v/>
      </c>
      <c r="AA42" s="8" t="str">
        <f>IF(B42="","",VLOOKUP(AD42,Varsayımlar!$B:$Q,15,0))</f>
        <v/>
      </c>
      <c r="AB42" s="8" t="str">
        <f>IF(B42="","",VLOOKUP(AD42,Varsayımlar!$B:$Q,16,0))</f>
        <v/>
      </c>
      <c r="AD42" s="8" t="str">
        <f>IF(B42="","",CONCATENATE(B42,E42))</f>
        <v/>
      </c>
    </row>
    <row r="43" spans="1:31" ht="31.5" x14ac:dyDescent="0.25">
      <c r="A43" s="198" t="s">
        <v>120</v>
      </c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55"/>
    </row>
    <row r="44" spans="1:31" ht="63" x14ac:dyDescent="0.25">
      <c r="A44" s="9" t="s">
        <v>0</v>
      </c>
      <c r="B44" s="9" t="s">
        <v>1</v>
      </c>
      <c r="C44" s="10" t="s">
        <v>36</v>
      </c>
      <c r="D44" s="10" t="s">
        <v>177</v>
      </c>
      <c r="E44" s="10" t="s">
        <v>42</v>
      </c>
      <c r="F44" s="9" t="s">
        <v>43</v>
      </c>
      <c r="G44" s="9" t="s">
        <v>13</v>
      </c>
      <c r="H44" s="9" t="s">
        <v>2</v>
      </c>
      <c r="I44" s="9" t="s">
        <v>83</v>
      </c>
      <c r="J44" s="9" t="s">
        <v>3</v>
      </c>
      <c r="K44" s="9" t="s">
        <v>21</v>
      </c>
      <c r="L44" s="9" t="s">
        <v>141</v>
      </c>
      <c r="M44" s="9" t="s">
        <v>20</v>
      </c>
      <c r="N44" s="9" t="s">
        <v>243</v>
      </c>
      <c r="O44" s="9" t="s">
        <v>176</v>
      </c>
      <c r="P44" s="9" t="s">
        <v>16</v>
      </c>
      <c r="Q44" s="9" t="s">
        <v>4</v>
      </c>
      <c r="R44" s="9" t="s">
        <v>5</v>
      </c>
      <c r="S44" s="9" t="s">
        <v>6</v>
      </c>
      <c r="T44" s="9" t="s">
        <v>33</v>
      </c>
      <c r="U44" s="9" t="s">
        <v>7</v>
      </c>
      <c r="V44" s="9" t="s">
        <v>8</v>
      </c>
      <c r="W44" s="9" t="s">
        <v>9</v>
      </c>
      <c r="X44" s="9" t="s">
        <v>10</v>
      </c>
      <c r="Y44" s="9" t="s">
        <v>11</v>
      </c>
      <c r="Z44" s="9" t="s">
        <v>12</v>
      </c>
      <c r="AA44" s="9" t="s">
        <v>14</v>
      </c>
      <c r="AB44" s="9" t="s">
        <v>15</v>
      </c>
      <c r="AC44" s="9" t="s">
        <v>305</v>
      </c>
      <c r="AD44" s="8" t="s">
        <v>50</v>
      </c>
    </row>
    <row r="45" spans="1:31" ht="63" x14ac:dyDescent="0.25">
      <c r="A45" s="9" t="s">
        <v>29</v>
      </c>
      <c r="B45" s="107" t="s">
        <v>90</v>
      </c>
      <c r="C45" s="108">
        <f>IF(B45="","",VLOOKUP(AD45,Varsayımlar!$B:$Q,3,0))</f>
        <v>8698829380698</v>
      </c>
      <c r="D45" s="107" t="s">
        <v>258</v>
      </c>
      <c r="E45" s="107" t="s">
        <v>91</v>
      </c>
      <c r="F45" s="107"/>
      <c r="G45" s="107" t="s">
        <v>579</v>
      </c>
      <c r="H45" s="107" t="str">
        <f>IF(B45="","",VLOOKUP(AD45,Varsayımlar!$B:$Q,5,0))</f>
        <v>MAGNİT MAVİ AMBALAJ 25CM</v>
      </c>
      <c r="I45" s="107">
        <f>IF(B45="","",VLOOKUP(AD45,Varsayımlar!B:T,19,0))</f>
        <v>0</v>
      </c>
      <c r="J45" s="107" t="str">
        <f>IF(B45="","",VLOOKUP(AD45,Varsayımlar!$B:$Q,6,0))</f>
        <v>SADE</v>
      </c>
      <c r="K45" s="107">
        <v>672</v>
      </c>
      <c r="L45" s="107"/>
      <c r="M45" s="107">
        <f>IFERROR(IF(B45="","",K45/VLOOKUP(AD45,Varsayımlar!B:R,17,0)),"")</f>
        <v>8</v>
      </c>
      <c r="N45" s="107"/>
      <c r="O45" s="107">
        <v>5</v>
      </c>
      <c r="P45" s="107">
        <f>IF(B45="","",VLOOKUP(AD45,Varsayımlar!$B:$Q,7,0)*K45)</f>
        <v>20160</v>
      </c>
      <c r="Q45" s="107">
        <f>IF(B45="","",VLOOKUP(AD45,Varsayımlar!$B:$Q,8,0))</f>
        <v>25</v>
      </c>
      <c r="R45" s="107" t="str">
        <f>IF(B45="","",VLOOKUP(AD45,Varsayımlar!$B:$Q,9,0))</f>
        <v>SOFT</v>
      </c>
      <c r="S45" s="107">
        <f>IF(B45="","",VLOOKUP(AD45,Varsayımlar!$B:$Q,10,0))</f>
        <v>4</v>
      </c>
      <c r="T45" s="107">
        <f>IF(B45="","",VLOOKUP(AD45,Varsayımlar!$B:$Q,11,0))</f>
        <v>30</v>
      </c>
      <c r="U45" s="107">
        <f>IF(B45="","",VLOOKUP(AD45,Varsayımlar!$B:$Q,12,0))</f>
        <v>260</v>
      </c>
      <c r="V45" s="107" t="str">
        <f>IF(B45="","",VLOOKUP(AD45,Varsayımlar!$B:$Q,13,0))</f>
        <v>YURTDIŞI</v>
      </c>
      <c r="W45" s="107">
        <f>IF(B45="","",VLOOKUP(AD45,Varsayımlar!$B:$Q,14,0))</f>
        <v>9</v>
      </c>
      <c r="X45" s="110">
        <v>46192</v>
      </c>
      <c r="Y45" s="110">
        <v>46465</v>
      </c>
      <c r="Z45" s="107" t="s">
        <v>581</v>
      </c>
      <c r="AA45" s="107" t="str">
        <f>IF(B45="","",VLOOKUP(AD45,Varsayımlar!$B:$Q,15,0))</f>
        <v>25CM TURUNCU KOLİ-SOL ÜST DİKDÖRTGENE ÜRETİM TARİHİ BASILACAK</v>
      </c>
      <c r="AB45" s="107" t="str">
        <f>IF(B45="","",VLOOKUP(AD45,Varsayımlar!$B:$Q,16,0))</f>
        <v>24-26 CM</v>
      </c>
      <c r="AC45" s="90">
        <f>IF(B45="","",VLOOKUP(Sayfa2!AD72,Varsayımlar!B:S,18,0))</f>
        <v>0</v>
      </c>
      <c r="AD45" s="90" t="str">
        <f t="shared" ref="AD45:AD100" si="4">IF(B45="","",CONCATENATE(B45,E45))</f>
        <v>MAGNİTMAGNİT MAVİ AMBALAJ 25 CM 260G</v>
      </c>
      <c r="AE45" s="8" t="s">
        <v>285</v>
      </c>
    </row>
    <row r="46" spans="1:31" ht="63" x14ac:dyDescent="0.25">
      <c r="A46" s="9" t="s">
        <v>122</v>
      </c>
      <c r="B46" s="107" t="s">
        <v>90</v>
      </c>
      <c r="C46" s="108">
        <f>IF(B46="","",VLOOKUP(AD46,Varsayımlar!$B:$Q,3,0))</f>
        <v>8698829380698</v>
      </c>
      <c r="D46" s="107" t="s">
        <v>258</v>
      </c>
      <c r="E46" s="107" t="s">
        <v>91</v>
      </c>
      <c r="F46" s="107"/>
      <c r="G46" s="107" t="s">
        <v>580</v>
      </c>
      <c r="H46" s="107" t="str">
        <f>IF(B46="","",VLOOKUP(AD46,Varsayımlar!$B:$Q,5,0))</f>
        <v>MAGNİT MAVİ AMBALAJ 25CM</v>
      </c>
      <c r="I46" s="107">
        <f>IF(B46="","",VLOOKUP(AD46,Varsayımlar!B:T,19,0))</f>
        <v>0</v>
      </c>
      <c r="J46" s="107" t="str">
        <f>IF(B46="","",VLOOKUP(AD46,Varsayımlar!$B:$Q,6,0))</f>
        <v>SADE</v>
      </c>
      <c r="K46" s="107">
        <v>672</v>
      </c>
      <c r="L46" s="107"/>
      <c r="M46" s="107">
        <f>IFERROR(IF(B46="","",K46/VLOOKUP(AD46,Varsayımlar!B:R,17,0)),"")</f>
        <v>8</v>
      </c>
      <c r="N46" s="107"/>
      <c r="O46" s="107">
        <v>7</v>
      </c>
      <c r="P46" s="107">
        <f>IF(B46="","",VLOOKUP(AD46,Varsayımlar!$B:$Q,7,0)*K46)</f>
        <v>20160</v>
      </c>
      <c r="Q46" s="107">
        <f>IF(B46="","",VLOOKUP(AD46,Varsayımlar!$B:$Q,8,0))</f>
        <v>25</v>
      </c>
      <c r="R46" s="107" t="str">
        <f>IF(B46="","",VLOOKUP(AD46,Varsayımlar!$B:$Q,9,0))</f>
        <v>SOFT</v>
      </c>
      <c r="S46" s="107">
        <f>IF(B46="","",VLOOKUP(AD46,Varsayımlar!$B:$Q,10,0))</f>
        <v>4</v>
      </c>
      <c r="T46" s="107">
        <f>IF(B46="","",VLOOKUP(AD46,Varsayımlar!$B:$Q,11,0))</f>
        <v>30</v>
      </c>
      <c r="U46" s="107">
        <f>IF(B46="","",VLOOKUP(AD46,Varsayımlar!$B:$Q,12,0))</f>
        <v>260</v>
      </c>
      <c r="V46" s="107" t="str">
        <f>IF(B46="","",VLOOKUP(AD46,Varsayımlar!$B:$Q,13,0))</f>
        <v>YURTDIŞI</v>
      </c>
      <c r="W46" s="107">
        <f>IF(B46="","",VLOOKUP(AD46,Varsayımlar!$B:$Q,14,0))</f>
        <v>9</v>
      </c>
      <c r="X46" s="110">
        <v>46192</v>
      </c>
      <c r="Y46" s="110">
        <v>46465</v>
      </c>
      <c r="Z46" s="107" t="s">
        <v>581</v>
      </c>
      <c r="AA46" s="107" t="str">
        <f>IF(B46="","",VLOOKUP(AD46,Varsayımlar!$B:$Q,15,0))</f>
        <v>25CM TURUNCU KOLİ-SOL ÜST DİKDÖRTGENE ÜRETİM TARİHİ BASILACAK</v>
      </c>
      <c r="AB46" s="107" t="str">
        <f>IF(B46="","",VLOOKUP(AD46,Varsayımlar!$B:$Q,16,0))</f>
        <v>24-26 CM</v>
      </c>
      <c r="AC46" s="90">
        <f>IF(B46="","",VLOOKUP(Sayfa2!AD73,Varsayımlar!B:S,18,0))</f>
        <v>0</v>
      </c>
      <c r="AD46" s="90" t="str">
        <f t="shared" si="4"/>
        <v>MAGNİTMAGNİT MAVİ AMBALAJ 25 CM 260G</v>
      </c>
    </row>
    <row r="47" spans="1:31" ht="63" x14ac:dyDescent="0.25">
      <c r="A47" s="9" t="s">
        <v>123</v>
      </c>
      <c r="B47" s="77" t="s">
        <v>90</v>
      </c>
      <c r="C47" s="76">
        <f>IF(B47="","",VLOOKUP(AD47,Varsayımlar!$B:$Q,3,0))</f>
        <v>8698829380698</v>
      </c>
      <c r="D47" s="77" t="s">
        <v>261</v>
      </c>
      <c r="E47" s="77" t="s">
        <v>91</v>
      </c>
      <c r="F47" s="77"/>
      <c r="G47" s="77" t="s">
        <v>584</v>
      </c>
      <c r="H47" s="77" t="str">
        <f>IF(B47="","",VLOOKUP(AD47,Varsayımlar!$B:$Q,5,0))</f>
        <v>MAGNİT MAVİ AMBALAJ 25CM</v>
      </c>
      <c r="I47" s="77">
        <f>IF(B47="","",VLOOKUP(AD47,Varsayımlar!B:T,19,0))</f>
        <v>0</v>
      </c>
      <c r="J47" s="77" t="str">
        <f>IF(B47="","",VLOOKUP(AD47,Varsayımlar!$B:$Q,6,0))</f>
        <v>SADE</v>
      </c>
      <c r="K47" s="77">
        <v>672</v>
      </c>
      <c r="L47" s="77"/>
      <c r="M47" s="77">
        <f>IFERROR(IF(B47="","",K47/VLOOKUP(AD47,Varsayımlar!B:R,17,0)),"")</f>
        <v>8</v>
      </c>
      <c r="N47" s="77"/>
      <c r="O47" s="77">
        <v>7</v>
      </c>
      <c r="P47" s="77">
        <f>IF(B47="","",VLOOKUP(AD47,Varsayımlar!$B:$Q,7,0)*K47)</f>
        <v>20160</v>
      </c>
      <c r="Q47" s="77">
        <f>IF(B47="","",VLOOKUP(AD47,Varsayımlar!$B:$Q,8,0))</f>
        <v>25</v>
      </c>
      <c r="R47" s="77" t="str">
        <f>IF(B47="","",VLOOKUP(AD47,Varsayımlar!$B:$Q,9,0))</f>
        <v>SOFT</v>
      </c>
      <c r="S47" s="77">
        <f>IF(B47="","",VLOOKUP(AD47,Varsayımlar!$B:$Q,10,0))</f>
        <v>4</v>
      </c>
      <c r="T47" s="77">
        <f>IF(B47="","",VLOOKUP(AD47,Varsayımlar!$B:$Q,11,0))</f>
        <v>30</v>
      </c>
      <c r="U47" s="77">
        <f>IF(B47="","",VLOOKUP(AD47,Varsayımlar!$B:$Q,12,0))</f>
        <v>260</v>
      </c>
      <c r="V47" s="77" t="str">
        <f>IF(B47="","",VLOOKUP(AD47,Varsayımlar!$B:$Q,13,0))</f>
        <v>YURTDIŞI</v>
      </c>
      <c r="W47" s="77">
        <f>IF(B47="","",VLOOKUP(AD47,Varsayımlar!$B:$Q,14,0))</f>
        <v>9</v>
      </c>
      <c r="X47" s="78">
        <v>46195</v>
      </c>
      <c r="Y47" s="78">
        <v>46468</v>
      </c>
      <c r="Z47" s="77" t="s">
        <v>585</v>
      </c>
      <c r="AA47" s="77" t="str">
        <f>IF(B47="","",VLOOKUP(AD47,Varsayımlar!$B:$Q,15,0))</f>
        <v>25CM TURUNCU KOLİ-SOL ÜST DİKDÖRTGENE ÜRETİM TARİHİ BASILACAK</v>
      </c>
      <c r="AB47" s="77" t="str">
        <f>IF(B47="","",VLOOKUP(AD47,Varsayımlar!$B:$Q,16,0))</f>
        <v>24-26 CM</v>
      </c>
      <c r="AC47" s="90">
        <f>IF(B47="","",VLOOKUP(Sayfa2!AD78,Varsayımlar!B:S,18,0))</f>
        <v>0</v>
      </c>
      <c r="AD47" s="90" t="str">
        <f>IF(B47="","",CONCATENATE(B47,E47))</f>
        <v>MAGNİTMAGNİT MAVİ AMBALAJ 25 CM 260G</v>
      </c>
    </row>
    <row r="48" spans="1:31" ht="63" x14ac:dyDescent="0.25">
      <c r="A48" s="9" t="s">
        <v>124</v>
      </c>
      <c r="B48" s="82" t="s">
        <v>90</v>
      </c>
      <c r="C48" s="83">
        <f>IF(B48="","",VLOOKUP(AD48,Varsayımlar!$B:$Q,3,0))</f>
        <v>8698829380698</v>
      </c>
      <c r="D48" s="82" t="s">
        <v>262</v>
      </c>
      <c r="E48" s="82" t="s">
        <v>91</v>
      </c>
      <c r="F48" s="82"/>
      <c r="G48" s="82" t="s">
        <v>586</v>
      </c>
      <c r="H48" s="82" t="str">
        <f>IF(B48="","",VLOOKUP(AD48,Varsayımlar!$B:$Q,5,0))</f>
        <v>MAGNİT MAVİ AMBALAJ 25CM</v>
      </c>
      <c r="I48" s="82">
        <f>IF(B48="","",VLOOKUP(AD48,Varsayımlar!B:T,19,0))</f>
        <v>0</v>
      </c>
      <c r="J48" s="82" t="str">
        <f>IF(B48="","",VLOOKUP(AD48,Varsayımlar!$B:$Q,6,0))</f>
        <v>SADE</v>
      </c>
      <c r="K48" s="82">
        <v>672</v>
      </c>
      <c r="L48" s="82"/>
      <c r="M48" s="82">
        <f>IFERROR(IF(B48="","",K48/VLOOKUP(AD48,Varsayımlar!B:R,17,0)),"")</f>
        <v>8</v>
      </c>
      <c r="N48" s="82"/>
      <c r="O48" s="82">
        <v>7</v>
      </c>
      <c r="P48" s="82">
        <f>IF(B48="","",VLOOKUP(AD48,Varsayımlar!$B:$Q,7,0)*K48)</f>
        <v>20160</v>
      </c>
      <c r="Q48" s="82">
        <f>IF(B48="","",VLOOKUP(AD48,Varsayımlar!$B:$Q,8,0))</f>
        <v>25</v>
      </c>
      <c r="R48" s="82" t="str">
        <f>IF(B48="","",VLOOKUP(AD48,Varsayımlar!$B:$Q,9,0))</f>
        <v>SOFT</v>
      </c>
      <c r="S48" s="82">
        <f>IF(B48="","",VLOOKUP(AD48,Varsayımlar!$B:$Q,10,0))</f>
        <v>4</v>
      </c>
      <c r="T48" s="82">
        <f>IF(B48="","",VLOOKUP(AD48,Varsayımlar!$B:$Q,11,0))</f>
        <v>30</v>
      </c>
      <c r="U48" s="82">
        <f>IF(B48="","",VLOOKUP(AD48,Varsayımlar!$B:$Q,12,0))</f>
        <v>260</v>
      </c>
      <c r="V48" s="82" t="str">
        <f>IF(B48="","",VLOOKUP(AD48,Varsayımlar!$B:$Q,13,0))</f>
        <v>YURTDIŞI</v>
      </c>
      <c r="W48" s="82">
        <f>IF(B48="","",VLOOKUP(AD48,Varsayımlar!$B:$Q,14,0))</f>
        <v>9</v>
      </c>
      <c r="X48" s="84">
        <v>46195</v>
      </c>
      <c r="Y48" s="84">
        <v>46468</v>
      </c>
      <c r="Z48" s="82" t="s">
        <v>589</v>
      </c>
      <c r="AA48" s="82" t="str">
        <f>IF(B48="","",VLOOKUP(AD48,Varsayımlar!$B:$Q,15,0))</f>
        <v>25CM TURUNCU KOLİ-SOL ÜST DİKDÖRTGENE ÜRETİM TARİHİ BASILACAK</v>
      </c>
      <c r="AB48" s="82" t="str">
        <f>IF(B48="","",VLOOKUP(AD48,Varsayımlar!$B:$Q,16,0))</f>
        <v>24-26 CM</v>
      </c>
      <c r="AC48" s="90">
        <f>IF(B48="","",VLOOKUP(Sayfa2!AD79,Varsayımlar!B:S,18,0))</f>
        <v>0</v>
      </c>
      <c r="AD48" s="90" t="str">
        <f t="shared" si="4"/>
        <v>MAGNİTMAGNİT MAVİ AMBALAJ 25 CM 260G</v>
      </c>
    </row>
    <row r="49" spans="1:30" ht="49.5" customHeight="1" x14ac:dyDescent="0.25">
      <c r="A49" s="9" t="s">
        <v>125</v>
      </c>
      <c r="B49" s="82" t="s">
        <v>90</v>
      </c>
      <c r="C49" s="83">
        <f>IF(B49="","",VLOOKUP(AD49,Varsayımlar!$B:$Q,3,0))</f>
        <v>8698829380698</v>
      </c>
      <c r="D49" s="82" t="s">
        <v>262</v>
      </c>
      <c r="E49" s="82" t="s">
        <v>91</v>
      </c>
      <c r="F49" s="82"/>
      <c r="G49" s="82" t="s">
        <v>587</v>
      </c>
      <c r="H49" s="82" t="str">
        <f>IF(B49="","",VLOOKUP(AD49,Varsayımlar!$B:$Q,5,0))</f>
        <v>MAGNİT MAVİ AMBALAJ 25CM</v>
      </c>
      <c r="I49" s="82">
        <f>IF(B49="","",VLOOKUP(AD49,Varsayımlar!B:T,19,0))</f>
        <v>0</v>
      </c>
      <c r="J49" s="82" t="str">
        <f>IF(B49="","",VLOOKUP(AD49,Varsayımlar!$B:$Q,6,0))</f>
        <v>SADE</v>
      </c>
      <c r="K49" s="82">
        <v>672</v>
      </c>
      <c r="L49" s="82"/>
      <c r="M49" s="82">
        <f>IFERROR(IF(B49="","",K49/VLOOKUP(AD49,Varsayımlar!B:R,17,0)),"")</f>
        <v>8</v>
      </c>
      <c r="N49" s="82"/>
      <c r="O49" s="82">
        <v>10</v>
      </c>
      <c r="P49" s="82">
        <f>IF(B49="","",VLOOKUP(AD49,Varsayımlar!$B:$Q,7,0)*K49)</f>
        <v>20160</v>
      </c>
      <c r="Q49" s="82">
        <f>IF(B49="","",VLOOKUP(AD49,Varsayımlar!$B:$Q,8,0))</f>
        <v>25</v>
      </c>
      <c r="R49" s="82" t="str">
        <f>IF(B49="","",VLOOKUP(AD49,Varsayımlar!$B:$Q,9,0))</f>
        <v>SOFT</v>
      </c>
      <c r="S49" s="82">
        <f>IF(B49="","",VLOOKUP(AD49,Varsayımlar!$B:$Q,10,0))</f>
        <v>4</v>
      </c>
      <c r="T49" s="82">
        <f>IF(B49="","",VLOOKUP(AD49,Varsayımlar!$B:$Q,11,0))</f>
        <v>30</v>
      </c>
      <c r="U49" s="82">
        <f>IF(B49="","",VLOOKUP(AD49,Varsayımlar!$B:$Q,12,0))</f>
        <v>260</v>
      </c>
      <c r="V49" s="82" t="str">
        <f>IF(B49="","",VLOOKUP(AD49,Varsayımlar!$B:$Q,13,0))</f>
        <v>YURTDIŞI</v>
      </c>
      <c r="W49" s="82">
        <f>IF(B49="","",VLOOKUP(AD49,Varsayımlar!$B:$Q,14,0))</f>
        <v>9</v>
      </c>
      <c r="X49" s="84">
        <v>46195</v>
      </c>
      <c r="Y49" s="84">
        <v>46468</v>
      </c>
      <c r="Z49" s="82" t="s">
        <v>589</v>
      </c>
      <c r="AA49" s="82" t="str">
        <f>IF(B49="","",VLOOKUP(AD49,Varsayımlar!$B:$Q,15,0))</f>
        <v>25CM TURUNCU KOLİ-SOL ÜST DİKDÖRTGENE ÜRETİM TARİHİ BASILACAK</v>
      </c>
      <c r="AB49" s="82" t="str">
        <f>IF(B49="","",VLOOKUP(AD49,Varsayımlar!$B:$Q,16,0))</f>
        <v>24-26 CM</v>
      </c>
      <c r="AC49" s="90">
        <f>IF(B49="","",VLOOKUP(Sayfa2!AD80,Varsayımlar!B:S,18,0))</f>
        <v>0</v>
      </c>
      <c r="AD49" s="90" t="str">
        <f>IF(B49="","",CONCATENATE(B49,E49))</f>
        <v>MAGNİTMAGNİT MAVİ AMBALAJ 25 CM 260G</v>
      </c>
    </row>
    <row r="50" spans="1:30" ht="49.5" customHeight="1" x14ac:dyDescent="0.25">
      <c r="A50" s="9" t="s">
        <v>126</v>
      </c>
      <c r="B50" s="82" t="s">
        <v>90</v>
      </c>
      <c r="C50" s="83">
        <f>IF(B50="","",VLOOKUP(AD50,Varsayımlar!$B:$Q,3,0))</f>
        <v>8698829380698</v>
      </c>
      <c r="D50" s="82" t="s">
        <v>262</v>
      </c>
      <c r="E50" s="82" t="s">
        <v>91</v>
      </c>
      <c r="F50" s="82"/>
      <c r="G50" s="82" t="s">
        <v>588</v>
      </c>
      <c r="H50" s="82" t="str">
        <f>IF(B50="","",VLOOKUP(AD50,Varsayımlar!$B:$Q,5,0))</f>
        <v>MAGNİT MAVİ AMBALAJ 25CM</v>
      </c>
      <c r="I50" s="82">
        <f>IF(B50="","",VLOOKUP(AD50,Varsayımlar!B:T,19,0))</f>
        <v>0</v>
      </c>
      <c r="J50" s="82" t="str">
        <f>IF(B50="","",VLOOKUP(AD50,Varsayımlar!$B:$Q,6,0))</f>
        <v>SADE</v>
      </c>
      <c r="K50" s="82">
        <v>672</v>
      </c>
      <c r="L50" s="82"/>
      <c r="M50" s="82">
        <f>IFERROR(IF(B50="","",K50/VLOOKUP(AD50,Varsayımlar!B:R,17,0)),"")</f>
        <v>8</v>
      </c>
      <c r="N50" s="82"/>
      <c r="O50" s="82">
        <v>10</v>
      </c>
      <c r="P50" s="82">
        <f>IF(B50="","",VLOOKUP(AD50,Varsayımlar!$B:$Q,7,0)*K50)</f>
        <v>20160</v>
      </c>
      <c r="Q50" s="82">
        <f>IF(B50="","",VLOOKUP(AD50,Varsayımlar!$B:$Q,8,0))</f>
        <v>25</v>
      </c>
      <c r="R50" s="82" t="str">
        <f>IF(B50="","",VLOOKUP(AD50,Varsayımlar!$B:$Q,9,0))</f>
        <v>SOFT</v>
      </c>
      <c r="S50" s="82">
        <f>IF(B50="","",VLOOKUP(AD50,Varsayımlar!$B:$Q,10,0))</f>
        <v>4</v>
      </c>
      <c r="T50" s="82">
        <f>IF(B50="","",VLOOKUP(AD50,Varsayımlar!$B:$Q,11,0))</f>
        <v>30</v>
      </c>
      <c r="U50" s="82">
        <f>IF(B50="","",VLOOKUP(AD50,Varsayımlar!$B:$Q,12,0))</f>
        <v>260</v>
      </c>
      <c r="V50" s="82" t="str">
        <f>IF(B50="","",VLOOKUP(AD50,Varsayımlar!$B:$Q,13,0))</f>
        <v>YURTDIŞI</v>
      </c>
      <c r="W50" s="82">
        <f>IF(B50="","",VLOOKUP(AD50,Varsayımlar!$B:$Q,14,0))</f>
        <v>9</v>
      </c>
      <c r="X50" s="84">
        <v>46195</v>
      </c>
      <c r="Y50" s="84">
        <v>46468</v>
      </c>
      <c r="Z50" s="82" t="s">
        <v>589</v>
      </c>
      <c r="AA50" s="82" t="str">
        <f>IF(B50="","",VLOOKUP(AD50,Varsayımlar!$B:$Q,15,0))</f>
        <v>25CM TURUNCU KOLİ-SOL ÜST DİKDÖRTGENE ÜRETİM TARİHİ BASILACAK</v>
      </c>
      <c r="AB50" s="82" t="str">
        <f>IF(B50="","",VLOOKUP(AD50,Varsayımlar!$B:$Q,16,0))</f>
        <v>24-26 CM</v>
      </c>
      <c r="AC50" s="90">
        <f>IF(B50="","",VLOOKUP(Sayfa2!AD81,Varsayımlar!B:S,18,0))</f>
        <v>0</v>
      </c>
      <c r="AD50" s="90" t="str">
        <f>IF(B50="","",CONCATENATE(B50,E50))</f>
        <v>MAGNİTMAGNİT MAVİ AMBALAJ 25 CM 260G</v>
      </c>
    </row>
    <row r="51" spans="1:30" ht="36" customHeight="1" x14ac:dyDescent="0.25">
      <c r="A51" s="9" t="s">
        <v>127</v>
      </c>
      <c r="B51" s="77" t="s">
        <v>17</v>
      </c>
      <c r="C51" s="76">
        <f>IF(B51="","",VLOOKUP(AD51,Varsayımlar!$B:$Q,3,0))</f>
        <v>8698829380698</v>
      </c>
      <c r="D51" s="76" t="s">
        <v>502</v>
      </c>
      <c r="E51" s="119" t="s">
        <v>37</v>
      </c>
      <c r="F51" s="77" t="s">
        <v>503</v>
      </c>
      <c r="G51" s="77" t="s">
        <v>504</v>
      </c>
      <c r="H51" s="77" t="str">
        <f>IF(B51="","",VLOOKUP(AD51,Varsayımlar!$B:$Q,5,0))</f>
        <v>TORTİLLAS 25 CM 4 PCS 260G</v>
      </c>
      <c r="I51" s="77">
        <f>IF(B51="","",VLOOKUP(AD51,Varsayımlar!B:T,19,0))</f>
        <v>0</v>
      </c>
      <c r="J51" s="77" t="str">
        <f>IF(B51="","",VLOOKUP(AD51,Varsayımlar!$B:$Q,6,0))</f>
        <v>SADE</v>
      </c>
      <c r="K51" s="77">
        <v>2016</v>
      </c>
      <c r="L51" s="77"/>
      <c r="M51" s="77">
        <f>K51/84</f>
        <v>24</v>
      </c>
      <c r="N51" s="77"/>
      <c r="O51" s="77">
        <v>21</v>
      </c>
      <c r="P51" s="77">
        <f>IF(B51="","",VLOOKUP(AD51,Varsayımlar!$B:$Q,7,0)*K51)</f>
        <v>60480</v>
      </c>
      <c r="Q51" s="77">
        <f>IF(B51="","",VLOOKUP(AD51,Varsayımlar!$B:$Q,8,0))</f>
        <v>25</v>
      </c>
      <c r="R51" s="77" t="str">
        <f>IF(B51="","",VLOOKUP(AD51,Varsayımlar!$B:$Q,9,0))</f>
        <v>SOFT</v>
      </c>
      <c r="S51" s="77">
        <f>IF(B51="","",VLOOKUP(AD51,Varsayımlar!$B:$Q,10,0))</f>
        <v>4</v>
      </c>
      <c r="T51" s="77">
        <f>IF(B51="","",VLOOKUP(AD51,Varsayımlar!$B:$Q,11,0))</f>
        <v>30</v>
      </c>
      <c r="U51" s="77">
        <f>IF(B51="","",VLOOKUP(AD51,Varsayımlar!$B:$Q,12,0))</f>
        <v>260</v>
      </c>
      <c r="V51" s="77" t="str">
        <f>IF(B51="","",VLOOKUP(AD51,Varsayımlar!$B:$Q,13,0))</f>
        <v>YURTDIŞI</v>
      </c>
      <c r="W51" s="77">
        <f>IF(B51="","",VLOOKUP(AD51,Varsayımlar!$B:$Q,14,0))</f>
        <v>6</v>
      </c>
      <c r="X51" s="78">
        <v>46195</v>
      </c>
      <c r="Y51" s="78">
        <v>46378</v>
      </c>
      <c r="Z51" s="77">
        <v>26062225</v>
      </c>
      <c r="AA51" s="77" t="str">
        <f>IF(B51="","",VLOOKUP(AD51,Varsayımlar!$B:$Q,15,0))</f>
        <v>TRİTON -SKT ATILACAK</v>
      </c>
      <c r="AB51" s="77" t="str">
        <f>IF(B51="","",VLOOKUP(AD51,Varsayımlar!$B:$Q,16,0))</f>
        <v>24-26 CM</v>
      </c>
      <c r="AC51" s="64"/>
      <c r="AD51" s="61" t="str">
        <f>IF(B51="","",CONCATENATE(B51,E51))</f>
        <v>LLC TRİTONMUTLUKAL WHEAT TORTILLA</v>
      </c>
    </row>
    <row r="52" spans="1:30" ht="36" customHeight="1" x14ac:dyDescent="0.25">
      <c r="A52" s="9" t="s">
        <v>128</v>
      </c>
      <c r="B52" s="77" t="s">
        <v>17</v>
      </c>
      <c r="C52" s="76">
        <f>IF(B52="","",VLOOKUP(AD52,Varsayımlar!$B:$Q,3,0))</f>
        <v>8698829380698</v>
      </c>
      <c r="D52" s="76" t="s">
        <v>502</v>
      </c>
      <c r="E52" s="119" t="s">
        <v>37</v>
      </c>
      <c r="F52" s="77" t="s">
        <v>503</v>
      </c>
      <c r="G52" s="77" t="s">
        <v>505</v>
      </c>
      <c r="H52" s="77" t="str">
        <f>IF(B52="","",VLOOKUP(AD52,Varsayımlar!$B:$Q,5,0))</f>
        <v>TORTİLLAS 25 CM 4 PCS 260G</v>
      </c>
      <c r="I52" s="77">
        <f>IF(B52="","",VLOOKUP(AD52,Varsayımlar!B:T,19,0))</f>
        <v>0</v>
      </c>
      <c r="J52" s="77" t="str">
        <f>IF(B52="","",VLOOKUP(AD52,Varsayımlar!$B:$Q,6,0))</f>
        <v>SADE</v>
      </c>
      <c r="K52" s="77">
        <v>420</v>
      </c>
      <c r="L52" s="77"/>
      <c r="M52" s="77">
        <f>K52/84</f>
        <v>5</v>
      </c>
      <c r="N52" s="77"/>
      <c r="O52" s="77">
        <v>4</v>
      </c>
      <c r="P52" s="77">
        <f>IF(B52="","",VLOOKUP(AD52,Varsayımlar!$B:$Q,7,0)*K52)</f>
        <v>12600</v>
      </c>
      <c r="Q52" s="77">
        <f>IF(B52="","",VLOOKUP(AD52,Varsayımlar!$B:$Q,8,0))</f>
        <v>25</v>
      </c>
      <c r="R52" s="77" t="str">
        <f>IF(B52="","",VLOOKUP(AD52,Varsayımlar!$B:$Q,9,0))</f>
        <v>SOFT</v>
      </c>
      <c r="S52" s="77">
        <f>IF(B52="","",VLOOKUP(AD52,Varsayımlar!$B:$Q,10,0))</f>
        <v>4</v>
      </c>
      <c r="T52" s="77">
        <f>IF(B52="","",VLOOKUP(AD52,Varsayımlar!$B:$Q,11,0))</f>
        <v>30</v>
      </c>
      <c r="U52" s="77">
        <f>IF(B52="","",VLOOKUP(AD52,Varsayımlar!$B:$Q,12,0))</f>
        <v>260</v>
      </c>
      <c r="V52" s="77" t="str">
        <f>IF(B52="","",VLOOKUP(AD52,Varsayımlar!$B:$Q,13,0))</f>
        <v>YURTDIŞI</v>
      </c>
      <c r="W52" s="77">
        <f>IF(B52="","",VLOOKUP(AD52,Varsayımlar!$B:$Q,14,0))</f>
        <v>6</v>
      </c>
      <c r="X52" s="78">
        <v>46195</v>
      </c>
      <c r="Y52" s="78">
        <v>46378</v>
      </c>
      <c r="Z52" s="77">
        <v>26062225</v>
      </c>
      <c r="AA52" s="77" t="str">
        <f>IF(B52="","",VLOOKUP(AD52,Varsayımlar!$B:$Q,15,0))</f>
        <v>TRİTON -SKT ATILACAK</v>
      </c>
      <c r="AB52" s="77" t="str">
        <f>IF(B52="","",VLOOKUP(AD52,Varsayımlar!$B:$Q,16,0))</f>
        <v>24-26 CM</v>
      </c>
      <c r="AC52" s="64"/>
      <c r="AD52" s="61" t="str">
        <f>IF(B52="","",CONCATENATE(B52,E52))</f>
        <v>LLC TRİTONMUTLUKAL WHEAT TORTILLA</v>
      </c>
    </row>
    <row r="53" spans="1:30" ht="36" customHeight="1" x14ac:dyDescent="0.25">
      <c r="A53" s="9" t="s">
        <v>129</v>
      </c>
      <c r="B53" s="107" t="s">
        <v>17</v>
      </c>
      <c r="C53" s="108">
        <f>IF(B53="","",VLOOKUP(AD53,Varsayımlar!$B:$Q,3,0))</f>
        <v>8698829380698</v>
      </c>
      <c r="D53" s="108" t="s">
        <v>509</v>
      </c>
      <c r="E53" s="109" t="s">
        <v>37</v>
      </c>
      <c r="F53" s="107" t="s">
        <v>510</v>
      </c>
      <c r="G53" s="107" t="s">
        <v>512</v>
      </c>
      <c r="H53" s="107" t="str">
        <f>IF(B53="","",VLOOKUP(AD53,Varsayımlar!$B:$Q,5,0))</f>
        <v>TORTİLLAS 25 CM 4 PCS 260G</v>
      </c>
      <c r="I53" s="107">
        <f>IF(B53="","",VLOOKUP(AD53,Varsayımlar!B:T,19,0))</f>
        <v>0</v>
      </c>
      <c r="J53" s="107" t="str">
        <f>IF(B53="","",VLOOKUP(AD53,Varsayımlar!$B:$Q,6,0))</f>
        <v>SADE</v>
      </c>
      <c r="K53" s="107">
        <v>1008</v>
      </c>
      <c r="L53" s="107"/>
      <c r="M53" s="107">
        <f>K53/84</f>
        <v>12</v>
      </c>
      <c r="N53" s="107"/>
      <c r="O53" s="107">
        <v>12</v>
      </c>
      <c r="P53" s="107">
        <f>IF(B53="","",VLOOKUP(AD53,Varsayımlar!$B:$Q,7,0)*K53)</f>
        <v>30240</v>
      </c>
      <c r="Q53" s="107">
        <f>IF(B53="","",VLOOKUP(AD53,Varsayımlar!$B:$Q,8,0))</f>
        <v>25</v>
      </c>
      <c r="R53" s="107" t="str">
        <f>IF(B53="","",VLOOKUP(AD53,Varsayımlar!$B:$Q,9,0))</f>
        <v>SOFT</v>
      </c>
      <c r="S53" s="107">
        <f>IF(B53="","",VLOOKUP(AD53,Varsayımlar!$B:$Q,10,0))</f>
        <v>4</v>
      </c>
      <c r="T53" s="107">
        <f>IF(B53="","",VLOOKUP(AD53,Varsayımlar!$B:$Q,11,0))</f>
        <v>30</v>
      </c>
      <c r="U53" s="107">
        <f>IF(B53="","",VLOOKUP(AD53,Varsayımlar!$B:$Q,12,0))</f>
        <v>260</v>
      </c>
      <c r="V53" s="107" t="str">
        <f>IF(B53="","",VLOOKUP(AD53,Varsayımlar!$B:$Q,13,0))</f>
        <v>YURTDIŞI</v>
      </c>
      <c r="W53" s="107">
        <f>IF(B53="","",VLOOKUP(AD53,Varsayımlar!$B:$Q,14,0))</f>
        <v>6</v>
      </c>
      <c r="X53" s="110">
        <v>46197</v>
      </c>
      <c r="Y53" s="110">
        <v>46380</v>
      </c>
      <c r="Z53" s="107">
        <v>26062425</v>
      </c>
      <c r="AA53" s="107" t="str">
        <f>IF(B53="","",VLOOKUP(AD53,Varsayımlar!$B:$Q,15,0))</f>
        <v>TRİTON -SKT ATILACAK</v>
      </c>
      <c r="AB53" s="107" t="str">
        <f>IF(B53="","",VLOOKUP(AD53,Varsayımlar!$B:$Q,16,0))</f>
        <v>24-26 CM</v>
      </c>
      <c r="AC53" s="64"/>
      <c r="AD53" s="61" t="str">
        <f>IF(B53="","",CONCATENATE(B53,E53))</f>
        <v>LLC TRİTONMUTLUKAL WHEAT TORTILLA</v>
      </c>
    </row>
    <row r="54" spans="1:30" ht="63" x14ac:dyDescent="0.25">
      <c r="A54" s="9" t="s">
        <v>130</v>
      </c>
      <c r="B54" s="70" t="s">
        <v>79</v>
      </c>
      <c r="C54" s="71">
        <f>IF(B54="","",VLOOKUP(AD54,Varsayımlar!$B:$Q,3,0))</f>
        <v>8698829380698</v>
      </c>
      <c r="D54" s="71"/>
      <c r="E54" s="72" t="s">
        <v>254</v>
      </c>
      <c r="F54" s="70" t="s">
        <v>532</v>
      </c>
      <c r="G54" s="70" t="s">
        <v>532</v>
      </c>
      <c r="H54" s="70" t="str">
        <f>IF(B54="","",VLOOKUP(AD54,Varsayımlar!$B:$Q,5,0))</f>
        <v>Manetka 20cm</v>
      </c>
      <c r="I54" s="70">
        <f>IF(B54="","",VLOOKUP(AD54,Varsayımlar!B:T,19,0))</f>
        <v>0</v>
      </c>
      <c r="J54" s="70" t="str">
        <f>IF(B54="","",VLOOKUP(AD54,Varsayımlar!$B:$Q,6,0))</f>
        <v>SADE</v>
      </c>
      <c r="K54" s="70">
        <v>7200</v>
      </c>
      <c r="L54" s="70"/>
      <c r="M54" s="70">
        <f>IFERROR(IF(B54="","",K54/VLOOKUP(AD54,Varsayımlar!B:R,17,0)),"")</f>
        <v>32</v>
      </c>
      <c r="N54" s="70"/>
      <c r="O54" s="70">
        <v>32</v>
      </c>
      <c r="P54" s="70">
        <f>IF(B54="","",VLOOKUP(AD54,Varsayımlar!$B:$Q,7,0)*K54)</f>
        <v>100800</v>
      </c>
      <c r="Q54" s="70">
        <f>IF(B54="","",VLOOKUP(AD54,Varsayımlar!$B:$Q,8,0))</f>
        <v>20</v>
      </c>
      <c r="R54" s="70" t="str">
        <f>IF(B54="","",VLOOKUP(AD54,Varsayımlar!$B:$Q,9,0))</f>
        <v>Irak Soft</v>
      </c>
      <c r="S54" s="70">
        <f>IF(B54="","",VLOOKUP(AD54,Varsayımlar!$B:$Q,10,0))</f>
        <v>4</v>
      </c>
      <c r="T54" s="70">
        <f>IF(B54="","",VLOOKUP(AD54,Varsayımlar!$B:$Q,11,0))</f>
        <v>14</v>
      </c>
      <c r="U54" s="70">
        <f>IF(B54="","",VLOOKUP(AD54,Varsayımlar!$B:$Q,12,0))</f>
        <v>166</v>
      </c>
      <c r="V54" s="70" t="str">
        <f>IF(B54="","",VLOOKUP(AD54,Varsayımlar!$B:$Q,13,0))</f>
        <v>YURTDIŞI</v>
      </c>
      <c r="W54" s="70">
        <f>IF(B54="","",VLOOKUP(AD54,Varsayımlar!$B:$Q,14,0))</f>
        <v>6</v>
      </c>
      <c r="X54" s="73">
        <v>46196</v>
      </c>
      <c r="Y54" s="73">
        <v>46379</v>
      </c>
      <c r="Z54" s="70">
        <v>26062320</v>
      </c>
      <c r="AA54" s="70" t="str">
        <f>IF(B54="","",VLOOKUP(AD54,Varsayımlar!$B:$Q,15,0))</f>
        <v>Kare Koli-Üretim Tarihli Etiket</v>
      </c>
      <c r="AB54" s="70" t="str">
        <f>IF(B54="","",VLOOKUP(AD54,Varsayımlar!$B:$Q,16,0))</f>
        <v>19-21 cm</v>
      </c>
      <c r="AC54" s="90">
        <f>IF(B54="","",VLOOKUP(Sayfa2!AD60,Varsayımlar!B:S,18,0))</f>
        <v>0</v>
      </c>
      <c r="AD54" s="90" t="str">
        <f t="shared" si="4"/>
        <v>LLC KOTORManetka 20cm 4 pcs 166g</v>
      </c>
    </row>
    <row r="55" spans="1:30" ht="78.75" x14ac:dyDescent="0.25">
      <c r="A55" s="9" t="s">
        <v>131</v>
      </c>
      <c r="B55" s="142" t="s">
        <v>628</v>
      </c>
      <c r="C55" s="143">
        <f>IF(B55="","",VLOOKUP(AD55,Varsayımlar!$B:$Q,3,0))</f>
        <v>8698829380698</v>
      </c>
      <c r="D55" s="143"/>
      <c r="E55" s="91" t="s">
        <v>629</v>
      </c>
      <c r="F55" s="87" t="s">
        <v>532</v>
      </c>
      <c r="G55" s="87" t="s">
        <v>532</v>
      </c>
      <c r="H55" s="144" t="str">
        <f>IF(B55="","",VLOOKUP(AD55,Varsayımlar!$B:$Q,5,0))</f>
        <v>Oqqa 25cm 650g (Etiketli)</v>
      </c>
      <c r="I55" s="144" t="str">
        <f>IF(B55="","",VLOOKUP(AD55,Varsayımlar!B:T,19,0))</f>
        <v>Folik Asit Bilgisi Etiketli-Besin Değerleri</v>
      </c>
      <c r="J55" s="144" t="str">
        <f>IF(B55="","",VLOOKUP(AD55,Varsayımlar!$B:$Q,6,0))</f>
        <v>SADE (Folik Asitli Un)</v>
      </c>
      <c r="K55" s="87">
        <v>1000</v>
      </c>
      <c r="L55" s="87"/>
      <c r="M55" s="87" t="str">
        <f>IFERROR(IF(B55="","",K55/VLOOKUP(AD55,Varsayımlar!B:R,17,0)),"")</f>
        <v/>
      </c>
      <c r="N55" s="87"/>
      <c r="O55" s="87">
        <v>10</v>
      </c>
      <c r="P55" s="144">
        <f>IF(B55="","",VLOOKUP(AD55,Varsayımlar!$B:$Q,7,0)*K55)</f>
        <v>12000</v>
      </c>
      <c r="Q55" s="144">
        <f>IF(B55="","",VLOOKUP(AD55,Varsayımlar!$B:$Q,8,0))</f>
        <v>25</v>
      </c>
      <c r="R55" s="144" t="str">
        <f>IF(B55="","",VLOOKUP(AD55,Varsayımlar!$B:$Q,9,0))</f>
        <v>Irak Soft</v>
      </c>
      <c r="S55" s="144">
        <f>IF(B55="","",VLOOKUP(AD55,Varsayımlar!$B:$Q,10,0))</f>
        <v>10</v>
      </c>
      <c r="T55" s="144">
        <f>IF(B55="","",VLOOKUP(AD55,Varsayımlar!$B:$Q,11,0))</f>
        <v>12</v>
      </c>
      <c r="U55" s="144">
        <f>IF(B55="","",VLOOKUP(AD55,Varsayımlar!$B:$Q,12,0))</f>
        <v>650</v>
      </c>
      <c r="V55" s="144" t="str">
        <f>IF(B55="","",VLOOKUP(AD55,Varsayımlar!$B:$Q,13,0))</f>
        <v>Yurtdışı</v>
      </c>
      <c r="W55" s="144">
        <f>IF(B55="","",VLOOKUP(AD55,Varsayımlar!$B:$Q,14,0))</f>
        <v>12</v>
      </c>
      <c r="X55" s="145">
        <v>46202</v>
      </c>
      <c r="Y55" s="145">
        <v>46567</v>
      </c>
      <c r="Z55" s="87">
        <v>26062925</v>
      </c>
      <c r="AA55" s="144" t="str">
        <f>IF(B55="","",VLOOKUP(AD55,Varsayımlar!$B:$Q,15,0))</f>
        <v>Kırmızı Koli-Etiketli</v>
      </c>
      <c r="AB55" s="144" t="str">
        <f>IF(B55="","",VLOOKUP(AD55,Varsayımlar!$B:$Q,16,0))</f>
        <v>24-26cm</v>
      </c>
      <c r="AC55" s="90">
        <f>IF(B55="","",VLOOKUP(Sayfa2!AD61,Varsayımlar!B:S,18,0))</f>
        <v>0</v>
      </c>
      <c r="AD55" s="90" t="str">
        <f t="shared" ref="AD55:AD61" si="5">IF(B55="","",CONCATENATE(B55,E55))</f>
        <v>Oqqa NaturalOqqa 25cm 10 lu 650g</v>
      </c>
    </row>
    <row r="56" spans="1:30" ht="63" x14ac:dyDescent="0.25">
      <c r="A56" s="9" t="s">
        <v>132</v>
      </c>
      <c r="B56" s="64" t="s">
        <v>167</v>
      </c>
      <c r="C56" s="65">
        <f>IF(B56="","",VLOOKUP(AD56,Varsayımlar!$B:$Q,3,0))</f>
        <v>8698829380698</v>
      </c>
      <c r="D56" s="65"/>
      <c r="E56" s="69" t="s">
        <v>168</v>
      </c>
      <c r="F56" s="64" t="s">
        <v>532</v>
      </c>
      <c r="G56" s="64" t="s">
        <v>532</v>
      </c>
      <c r="H56" s="64" t="str">
        <f>IF(B56="","",VLOOKUP(AD56,Varsayımlar!$B:$Q,5,0))</f>
        <v>Nimet 25 cm</v>
      </c>
      <c r="I56" s="64">
        <f>IF(B56="","",VLOOKUP(AD56,Varsayımlar!B:T,19,0))</f>
        <v>0</v>
      </c>
      <c r="J56" s="64" t="str">
        <f>IF(B56="","",VLOOKUP(AD56,Varsayımlar!$B:$Q,6,0))</f>
        <v>SADE</v>
      </c>
      <c r="K56" s="64">
        <v>2000</v>
      </c>
      <c r="L56" s="64"/>
      <c r="M56" s="64">
        <f>IFERROR(IF(B56="","",K56/VLOOKUP(AD56,Varsayımlar!B:R,17,0)),"")</f>
        <v>40</v>
      </c>
      <c r="N56" s="64"/>
      <c r="O56" s="64">
        <v>23</v>
      </c>
      <c r="P56" s="64">
        <f>IF(B56="","",VLOOKUP(AD56,Varsayımlar!$B:$Q,7,0)*K56)</f>
        <v>24000</v>
      </c>
      <c r="Q56" s="64">
        <f>IF(B56="","",VLOOKUP(AD56,Varsayımlar!$B:$Q,8,0))</f>
        <v>25</v>
      </c>
      <c r="R56" s="64" t="str">
        <f>IF(B56="","",VLOOKUP(AD56,Varsayımlar!$B:$Q,9,0))</f>
        <v>Standart</v>
      </c>
      <c r="S56" s="64">
        <f>IF(B56="","",VLOOKUP(AD56,Varsayımlar!$B:$Q,10,0))</f>
        <v>12</v>
      </c>
      <c r="T56" s="64">
        <f>IF(B56="","",VLOOKUP(AD56,Varsayımlar!$B:$Q,11,0))</f>
        <v>12</v>
      </c>
      <c r="U56" s="64">
        <f>IF(B56="","",VLOOKUP(AD56,Varsayımlar!$B:$Q,12,0))</f>
        <v>840</v>
      </c>
      <c r="V56" s="64" t="str">
        <f>IF(B56="","",VLOOKUP(AD56,Varsayımlar!$B:$Q,13,0))</f>
        <v>YURTİÇİ</v>
      </c>
      <c r="W56" s="64">
        <f>IF(B56="","",VLOOKUP(AD56,Varsayımlar!$B:$Q,14,0))</f>
        <v>5</v>
      </c>
      <c r="X56" s="66">
        <v>46202</v>
      </c>
      <c r="Y56" s="66">
        <v>46567</v>
      </c>
      <c r="Z56" s="64">
        <v>26062925</v>
      </c>
      <c r="AA56" s="64" t="str">
        <f>IF(B56="","",VLOOKUP(AD56,Varsayımlar!$B:$Q,15,0))</f>
        <v>Nimet Kolisi</v>
      </c>
      <c r="AB56" s="64" t="str">
        <f>IF(B56="","",VLOOKUP(AD56,Varsayımlar!$B:$Q,16,0))</f>
        <v>24-26 CM</v>
      </c>
      <c r="AC56" s="90">
        <f>IF(B56="","",VLOOKUP(Sayfa2!AD62,Varsayımlar!B:S,18,0))</f>
        <v>0</v>
      </c>
      <c r="AD56" s="90" t="str">
        <f t="shared" si="5"/>
        <v>A101Nimet 25cm 12 pcs 840g</v>
      </c>
    </row>
    <row r="57" spans="1:30" ht="39.75" customHeight="1" x14ac:dyDescent="0.25">
      <c r="A57" s="9" t="s">
        <v>133</v>
      </c>
      <c r="B57" s="9" t="s">
        <v>104</v>
      </c>
      <c r="C57" s="10">
        <f>IF(B57="","",VLOOKUP(AD57,Varsayımlar!$B:$Q,3,0))</f>
        <v>8698829380698</v>
      </c>
      <c r="D57" s="10"/>
      <c r="E57" s="85" t="s">
        <v>263</v>
      </c>
      <c r="F57" s="9">
        <v>33</v>
      </c>
      <c r="G57" s="9"/>
      <c r="H57" s="9" t="str">
        <f>IF(B57="","",VLOOKUP(AD57,Varsayımlar!$B:$Q,5,0))</f>
        <v>Tortillas 20cm (Samakat Bilgileri Ekli)</v>
      </c>
      <c r="I57" s="9">
        <f>IF(B57="","",VLOOKUP(AD57,Varsayımlar!B:T,19,0))</f>
        <v>0</v>
      </c>
      <c r="J57" s="9" t="str">
        <f>IF(B57="","",VLOOKUP(AD57,Varsayımlar!$B:$Q,6,0))</f>
        <v>PEYNİRLİ</v>
      </c>
      <c r="K57" s="9">
        <v>1800</v>
      </c>
      <c r="L57" s="9"/>
      <c r="M57" s="9">
        <f>IFERROR(IF(B57="","",K57/VLOOKUP(AD57,Varsayımlar!B:R,17,0)),"")</f>
        <v>8</v>
      </c>
      <c r="N57" s="9"/>
      <c r="O57" s="9">
        <v>8</v>
      </c>
      <c r="P57" s="9">
        <f>IF(B57="","",VLOOKUP(AD57,Varsayımlar!$B:$Q,7,0)*K57)</f>
        <v>25200</v>
      </c>
      <c r="Q57" s="9">
        <f>IF(B57="","",VLOOKUP(AD57,Varsayımlar!$B:$Q,8,0))</f>
        <v>20</v>
      </c>
      <c r="R57" s="9" t="str">
        <f>IF(B57="","",VLOOKUP(AD57,Varsayımlar!$B:$Q,9,0))</f>
        <v>IRAK SOFT-AT</v>
      </c>
      <c r="S57" s="9">
        <f>IF(B57="","",VLOOKUP(AD57,Varsayımlar!$B:$Q,10,0))</f>
        <v>4</v>
      </c>
      <c r="T57" s="9">
        <f>IF(B57="","",VLOOKUP(AD57,Varsayımlar!$B:$Q,11,0))</f>
        <v>14</v>
      </c>
      <c r="U57" s="9">
        <f>IF(B57="","",VLOOKUP(AD57,Varsayımlar!$B:$Q,12,0))</f>
        <v>166</v>
      </c>
      <c r="V57" s="9" t="str">
        <f>IF(B57="","",VLOOKUP(AD57,Varsayımlar!$B:$Q,13,0))</f>
        <v>YURTDIŞI</v>
      </c>
      <c r="W57" s="9">
        <f>IF(B57="","",VLOOKUP(AD57,Varsayımlar!$B:$Q,14,0))</f>
        <v>9</v>
      </c>
      <c r="X57" s="86">
        <v>46206</v>
      </c>
      <c r="Y57" s="86">
        <v>46480</v>
      </c>
      <c r="Z57" s="9" t="s">
        <v>265</v>
      </c>
      <c r="AA57" s="9" t="str">
        <f>IF(B57="","",VLOOKUP(AD57,Varsayımlar!$B:$Q,15,0))</f>
        <v>Kare Koli-Üretim Tarihli Etiket</v>
      </c>
      <c r="AB57" s="9" t="str">
        <f>IF(B57="","",VLOOKUP(AD57,Varsayımlar!$B:$Q,16,0))</f>
        <v>19-21 cm</v>
      </c>
      <c r="AC57" s="9">
        <f>IF(B57="","",VLOOKUP(Sayfa2!AD75,Varsayımlar!B:S,18,0))</f>
        <v>0</v>
      </c>
      <c r="AD57" s="9" t="str">
        <f t="shared" si="5"/>
        <v>SMART LLCTortillas 20cm Peynirli 4pcs 166g</v>
      </c>
    </row>
    <row r="58" spans="1:30" ht="39.75" customHeight="1" x14ac:dyDescent="0.25">
      <c r="A58" s="9" t="s">
        <v>134</v>
      </c>
      <c r="B58" s="88" t="s">
        <v>104</v>
      </c>
      <c r="C58" s="89">
        <f>IF(B58="","",VLOOKUP(AD58,Varsayımlar!$B:$Q,3,0))</f>
        <v>8698829380698</v>
      </c>
      <c r="D58" s="89"/>
      <c r="E58" s="85" t="s">
        <v>105</v>
      </c>
      <c r="F58" s="9">
        <v>33</v>
      </c>
      <c r="G58" s="9"/>
      <c r="H58" s="90" t="str">
        <f>IF(B58="","",VLOOKUP(AD58,Varsayımlar!$B:$Q,5,0))</f>
        <v>TORTİLLAS 20CM (SAMAKAT BİLGİLERİ EKLİ)</v>
      </c>
      <c r="I58" s="90">
        <f>IF(B58="","",VLOOKUP(AD58,Varsayımlar!B:T,19,0))</f>
        <v>0</v>
      </c>
      <c r="J58" s="90" t="str">
        <f>IF(B58="","",VLOOKUP(AD58,Varsayımlar!$B:$Q,6,0))</f>
        <v>SADE</v>
      </c>
      <c r="K58" s="9">
        <v>5400</v>
      </c>
      <c r="L58" s="9"/>
      <c r="M58" s="9">
        <f>IFERROR(IF(B58="","",K58/VLOOKUP(AD58,Varsayımlar!B:R,17,0)),"")</f>
        <v>24</v>
      </c>
      <c r="N58" s="9"/>
      <c r="O58" s="9">
        <v>24</v>
      </c>
      <c r="P58" s="90">
        <f>IF(B58="","",VLOOKUP(AD58,Varsayımlar!$B:$Q,7,0)*K58)</f>
        <v>75600</v>
      </c>
      <c r="Q58" s="90">
        <f>IF(B58="","",VLOOKUP(AD58,Varsayımlar!$B:$Q,8,0))</f>
        <v>20</v>
      </c>
      <c r="R58" s="90" t="str">
        <f>IF(B58="","",VLOOKUP(AD58,Varsayımlar!$B:$Q,9,0))</f>
        <v>IRAK SOFT</v>
      </c>
      <c r="S58" s="90">
        <f>IF(B58="","",VLOOKUP(AD58,Varsayımlar!$B:$Q,10,0))</f>
        <v>4</v>
      </c>
      <c r="T58" s="90">
        <f>IF(B58="","",VLOOKUP(AD58,Varsayımlar!$B:$Q,11,0))</f>
        <v>14</v>
      </c>
      <c r="U58" s="90">
        <f>IF(B58="","",VLOOKUP(AD58,Varsayımlar!$B:$Q,12,0))</f>
        <v>166</v>
      </c>
      <c r="V58" s="90" t="str">
        <f>IF(B58="","",VLOOKUP(AD58,Varsayımlar!$B:$Q,13,0))</f>
        <v>YURTDIŞI</v>
      </c>
      <c r="W58" s="90">
        <f>IF(B58="","",VLOOKUP(AD58,Varsayımlar!$B:$Q,14,0))</f>
        <v>9</v>
      </c>
      <c r="X58" s="86">
        <v>46206</v>
      </c>
      <c r="Y58" s="86">
        <v>46480</v>
      </c>
      <c r="Z58" s="9">
        <v>26070320</v>
      </c>
      <c r="AA58" s="90" t="str">
        <f>IF(B58="","",VLOOKUP(AD58,Varsayımlar!$B:$Q,15,0))</f>
        <v>SİYAH KARE KOLİ- Üretim Tarihi Etiketli</v>
      </c>
      <c r="AB58" s="90" t="str">
        <f>IF(B58="","",VLOOKUP(AD58,Varsayımlar!$B:$Q,16,0))</f>
        <v>19-21 CM</v>
      </c>
      <c r="AC58" s="90">
        <f>IF(B58="","",VLOOKUP(Sayfa2!AD76,Varsayımlar!B:S,18,0))</f>
        <v>0</v>
      </c>
      <c r="AD58" s="90" t="str">
        <f t="shared" si="5"/>
        <v>SMART LLCTORTİLLAS SAMAKAT 20CM 166G</v>
      </c>
    </row>
    <row r="59" spans="1:30" ht="39.75" customHeight="1" x14ac:dyDescent="0.25">
      <c r="A59" s="9" t="s">
        <v>189</v>
      </c>
      <c r="B59" s="88" t="s">
        <v>632</v>
      </c>
      <c r="C59" s="89">
        <f>IF(B59="","",VLOOKUP(AD59,Varsayımlar!$B:$Q,3,0))</f>
        <v>8698829380698</v>
      </c>
      <c r="D59" s="89"/>
      <c r="E59" s="91" t="s">
        <v>633</v>
      </c>
      <c r="F59" s="9" t="s">
        <v>638</v>
      </c>
      <c r="G59" s="9"/>
      <c r="H59" s="90" t="str">
        <f>IF(B59="","",VLOOKUP(AD59,Varsayımlar!$B:$Q,5,0))</f>
        <v>Willifood 20cm 10 pcs 450g</v>
      </c>
      <c r="I59" s="90">
        <f>IF(B59="","",VLOOKUP(AD59,Varsayımlar!B:T,19,0))</f>
        <v>0</v>
      </c>
      <c r="J59" s="90" t="str">
        <f>IF(B59="","",VLOOKUP(AD59,Varsayımlar!$B:$Q,6,0))</f>
        <v>SADE</v>
      </c>
      <c r="K59" s="9">
        <v>1600</v>
      </c>
      <c r="L59" s="9"/>
      <c r="M59" s="9" t="str">
        <f>IFERROR(IF(B59="","",K59/VLOOKUP(AD59,Varsayımlar!B:R,17,0)),"")</f>
        <v/>
      </c>
      <c r="N59" s="9"/>
      <c r="O59" s="9">
        <v>16</v>
      </c>
      <c r="P59" s="90">
        <f>IF(B59="","",VLOOKUP(AD59,Varsayımlar!$B:$Q,7,0)*K59)</f>
        <v>19200</v>
      </c>
      <c r="Q59" s="90">
        <f>IF(B59="","",VLOOKUP(AD59,Varsayımlar!$B:$Q,8,0))</f>
        <v>20</v>
      </c>
      <c r="R59" s="90" t="str">
        <f>IF(B59="","",VLOOKUP(AD59,Varsayımlar!$B:$Q,9,0))</f>
        <v>Irak Soft</v>
      </c>
      <c r="S59" s="90">
        <f>IF(B59="","",VLOOKUP(AD59,Varsayımlar!$B:$Q,10,0))</f>
        <v>10</v>
      </c>
      <c r="T59" s="90">
        <f>IF(B59="","",VLOOKUP(AD59,Varsayımlar!$B:$Q,11,0))</f>
        <v>12</v>
      </c>
      <c r="U59" s="90">
        <f>IF(B59="","",VLOOKUP(AD59,Varsayımlar!$B:$Q,12,0))</f>
        <v>450</v>
      </c>
      <c r="V59" s="90" t="str">
        <f>IF(B59="","",VLOOKUP(AD59,Varsayımlar!$B:$Q,13,0))</f>
        <v>Yurtdışı</v>
      </c>
      <c r="W59" s="90" t="str">
        <f>IF(B59="","",VLOOKUP(AD59,Varsayımlar!$B:$Q,14,0))</f>
        <v>Özel Tarih</v>
      </c>
      <c r="X59" s="86"/>
      <c r="Y59" s="136" t="s">
        <v>634</v>
      </c>
      <c r="Z59" s="136" t="s">
        <v>635</v>
      </c>
      <c r="AA59" s="90" t="str">
        <f>IF(B59="","",VLOOKUP(AD59,Varsayımlar!$B:$Q,15,0))</f>
        <v>20cm koli-Etiketli</v>
      </c>
      <c r="AB59" s="90" t="str">
        <f>IF(B59="","",VLOOKUP(AD59,Varsayımlar!$B:$Q,16,0))</f>
        <v>19-21 cm</v>
      </c>
      <c r="AC59" s="90">
        <f>IF(B59="","",VLOOKUP(Sayfa2!AD77,Varsayımlar!B:S,18,0))</f>
        <v>0</v>
      </c>
      <c r="AD59" s="90" t="str">
        <f t="shared" si="5"/>
        <v>WillifoodWillifood 20cm 10 pcs 450g</v>
      </c>
    </row>
    <row r="60" spans="1:30" ht="39.75" customHeight="1" x14ac:dyDescent="0.25">
      <c r="A60" s="9" t="s">
        <v>190</v>
      </c>
      <c r="B60" s="9" t="s">
        <v>79</v>
      </c>
      <c r="C60" s="10">
        <f>IF(B60="","",VLOOKUP(AD60,Varsayımlar!$B:$Q,3,0))</f>
        <v>8698829380698</v>
      </c>
      <c r="D60" s="10"/>
      <c r="E60" s="85" t="s">
        <v>254</v>
      </c>
      <c r="F60" s="9"/>
      <c r="G60" s="9"/>
      <c r="H60" s="9" t="str">
        <f>IF(B60="","",VLOOKUP(AD60,Varsayımlar!$B:$Q,5,0))</f>
        <v>Manetka 20cm</v>
      </c>
      <c r="I60" s="9">
        <f>IF(B60="","",VLOOKUP(AD60,Varsayımlar!B:T,19,0))</f>
        <v>0</v>
      </c>
      <c r="J60" s="9" t="str">
        <f>IF(B60="","",VLOOKUP(AD60,Varsayımlar!$B:$Q,6,0))</f>
        <v>SADE</v>
      </c>
      <c r="K60" s="9">
        <v>7200</v>
      </c>
      <c r="L60" s="9"/>
      <c r="M60" s="9">
        <f>IFERROR(IF(B60="","",K60/VLOOKUP(AD60,Varsayımlar!B:R,17,0)),"")</f>
        <v>32</v>
      </c>
      <c r="N60" s="9"/>
      <c r="O60" s="9">
        <v>32</v>
      </c>
      <c r="P60" s="9">
        <f>IF(B60="","",VLOOKUP(AD60,Varsayımlar!$B:$Q,7,0)*K60)</f>
        <v>100800</v>
      </c>
      <c r="Q60" s="9">
        <f>IF(B60="","",VLOOKUP(AD60,Varsayımlar!$B:$Q,8,0))</f>
        <v>20</v>
      </c>
      <c r="R60" s="9" t="str">
        <f>IF(B60="","",VLOOKUP(AD60,Varsayımlar!$B:$Q,9,0))</f>
        <v>Irak Soft</v>
      </c>
      <c r="S60" s="9">
        <f>IF(B60="","",VLOOKUP(AD60,Varsayımlar!$B:$Q,10,0))</f>
        <v>4</v>
      </c>
      <c r="T60" s="9">
        <f>IF(B60="","",VLOOKUP(AD60,Varsayımlar!$B:$Q,11,0))</f>
        <v>14</v>
      </c>
      <c r="U60" s="9">
        <f>IF(B60="","",VLOOKUP(AD60,Varsayımlar!$B:$Q,12,0))</f>
        <v>166</v>
      </c>
      <c r="V60" s="9" t="str">
        <f>IF(B60="","",VLOOKUP(AD60,Varsayımlar!$B:$Q,13,0))</f>
        <v>YURTDIŞI</v>
      </c>
      <c r="W60" s="9">
        <f>IF(B60="","",VLOOKUP(AD60,Varsayımlar!$B:$Q,14,0))</f>
        <v>6</v>
      </c>
      <c r="X60" s="86">
        <v>46213</v>
      </c>
      <c r="Y60" s="86">
        <v>46397</v>
      </c>
      <c r="Z60" s="9">
        <v>26071020</v>
      </c>
      <c r="AA60" s="9" t="str">
        <f>IF(B60="","",VLOOKUP(AD60,Varsayımlar!$B:$Q,15,0))</f>
        <v>Kare Koli-Üretim Tarihli Etiket</v>
      </c>
      <c r="AB60" s="9" t="str">
        <f>IF(B60="","",VLOOKUP(AD60,Varsayımlar!$B:$Q,16,0))</f>
        <v>19-21 cm</v>
      </c>
      <c r="AC60" s="9">
        <f>IF(B60="","",VLOOKUP(Sayfa2!AD92,Varsayımlar!B:S,18,0))</f>
        <v>0</v>
      </c>
      <c r="AD60" s="9" t="str">
        <f t="shared" si="5"/>
        <v>LLC KOTORManetka 20cm 4 pcs 166g</v>
      </c>
    </row>
    <row r="61" spans="1:30" ht="39.75" customHeight="1" x14ac:dyDescent="0.25">
      <c r="A61" s="9" t="s">
        <v>191</v>
      </c>
      <c r="B61" s="88" t="s">
        <v>79</v>
      </c>
      <c r="C61" s="89">
        <f>IF(B61="","",VLOOKUP(AD61,Varsayımlar!$B:$Q,3,0))</f>
        <v>8698829380698</v>
      </c>
      <c r="D61" s="89"/>
      <c r="E61" s="85" t="s">
        <v>85</v>
      </c>
      <c r="F61" s="9"/>
      <c r="G61" s="9"/>
      <c r="H61" s="90" t="str">
        <f>IF(B61="","",VLOOKUP(AD61,Varsayımlar!$B:$Q,5,0))</f>
        <v xml:space="preserve">MANETKA PEYNİRLİ 25 CM </v>
      </c>
      <c r="I61" s="90">
        <f>IF(B61="","",VLOOKUP(AD61,Varsayımlar!B:T,19,0))</f>
        <v>0</v>
      </c>
      <c r="J61" s="90" t="str">
        <f>IF(B61="","",VLOOKUP(AD61,Varsayımlar!$B:$Q,6,0))</f>
        <v>PEYNİRLİ</v>
      </c>
      <c r="K61" s="9">
        <v>2496</v>
      </c>
      <c r="L61" s="9"/>
      <c r="M61" s="9">
        <f>IFERROR(IF(B61="","",K61/VLOOKUP(AD61,Varsayımlar!B:R,17,0)),"")</f>
        <v>32</v>
      </c>
      <c r="N61" s="9"/>
      <c r="O61" s="9">
        <v>26</v>
      </c>
      <c r="P61" s="90">
        <f>IF(B61="","",VLOOKUP(AD61,Varsayımlar!$B:$Q,7,0)*K61)</f>
        <v>74880</v>
      </c>
      <c r="Q61" s="90">
        <f>IF(B61="","",VLOOKUP(AD61,Varsayımlar!$B:$Q,8,0))</f>
        <v>25</v>
      </c>
      <c r="R61" s="90" t="str">
        <f>IF(B61="","",VLOOKUP(AD61,Varsayımlar!$B:$Q,9,0))</f>
        <v>SOFT-AT</v>
      </c>
      <c r="S61" s="90">
        <f>IF(B61="","",VLOOKUP(AD61,Varsayımlar!$B:$Q,10,0))</f>
        <v>4</v>
      </c>
      <c r="T61" s="90">
        <f>IF(B61="","",VLOOKUP(AD61,Varsayımlar!$B:$Q,11,0))</f>
        <v>30</v>
      </c>
      <c r="U61" s="90">
        <f>IF(B61="","",VLOOKUP(AD61,Varsayımlar!$B:$Q,12,0))</f>
        <v>250</v>
      </c>
      <c r="V61" s="90" t="str">
        <f>IF(B61="","",VLOOKUP(AD61,Varsayımlar!$B:$Q,13,0))</f>
        <v>YURTDIŞI</v>
      </c>
      <c r="W61" s="90">
        <f>IF(B61="","",VLOOKUP(AD61,Varsayımlar!$B:$Q,14,0))</f>
        <v>6</v>
      </c>
      <c r="X61" s="86">
        <v>46213</v>
      </c>
      <c r="Y61" s="86">
        <v>46397</v>
      </c>
      <c r="Z61" s="9">
        <v>26071025</v>
      </c>
      <c r="AA61" s="90" t="str">
        <f>IF(B61="","",VLOOKUP(AD61,Varsayımlar!$B:$Q,15,0))</f>
        <v>KIRMIZI KOLİ-TARİHLİ KOLİ ETİKETİ</v>
      </c>
      <c r="AB61" s="90" t="str">
        <f>IF(B61="","",VLOOKUP(AD61,Varsayımlar!$B:$Q,16,0))</f>
        <v>24-26 CM</v>
      </c>
      <c r="AC61" s="90">
        <f>IF(B61="","",VLOOKUP(Sayfa2!AD93,Varsayımlar!B:S,18,0))</f>
        <v>0</v>
      </c>
      <c r="AD61" s="90" t="str">
        <f t="shared" si="5"/>
        <v>LLC KOTORMANETKA PEYNİRLİ 25CM</v>
      </c>
    </row>
    <row r="62" spans="1:30" ht="39.75" customHeight="1" x14ac:dyDescent="0.25">
      <c r="A62" s="9" t="s">
        <v>195</v>
      </c>
      <c r="B62" s="77" t="s">
        <v>90</v>
      </c>
      <c r="C62" s="76">
        <f>IF(B62="","",VLOOKUP(AD62,Varsayımlar!$B:$Q,3,0))</f>
        <v>8698829380698</v>
      </c>
      <c r="D62" s="76" t="s">
        <v>231</v>
      </c>
      <c r="E62" s="75" t="s">
        <v>91</v>
      </c>
      <c r="F62" s="77"/>
      <c r="G62" s="77"/>
      <c r="H62" s="77" t="str">
        <f>IF(B62="","",VLOOKUP(AD62,Varsayımlar!$B:$Q,5,0))</f>
        <v>MAGNİT MAVİ AMBALAJ 25CM</v>
      </c>
      <c r="I62" s="77">
        <f>IF(B62="","",VLOOKUP(AD62,Varsayımlar!B:T,19,0))</f>
        <v>0</v>
      </c>
      <c r="J62" s="77" t="str">
        <f>IF(B62="","",VLOOKUP(AD62,Varsayımlar!$B:$Q,6,0))</f>
        <v>SADE</v>
      </c>
      <c r="K62" s="77">
        <v>2016</v>
      </c>
      <c r="L62" s="77"/>
      <c r="M62" s="77">
        <f>IFERROR(IF(B62="","",K62/VLOOKUP(AD62,Varsayımlar!B:R,17,0)),"")</f>
        <v>24</v>
      </c>
      <c r="N62" s="77"/>
      <c r="O62" s="77">
        <v>21</v>
      </c>
      <c r="P62" s="77">
        <f>IF(B62="","",VLOOKUP(AD62,Varsayımlar!$B:$Q,7,0)*K62)</f>
        <v>60480</v>
      </c>
      <c r="Q62" s="77">
        <f>IF(B62="","",VLOOKUP(AD62,Varsayımlar!$B:$Q,8,0))</f>
        <v>25</v>
      </c>
      <c r="R62" s="77" t="str">
        <f>IF(B62="","",VLOOKUP(AD62,Varsayımlar!$B:$Q,9,0))</f>
        <v>SOFT</v>
      </c>
      <c r="S62" s="77">
        <f>IF(B62="","",VLOOKUP(AD62,Varsayımlar!$B:$Q,10,0))</f>
        <v>4</v>
      </c>
      <c r="T62" s="77">
        <f>IF(B62="","",VLOOKUP(AD62,Varsayımlar!$B:$Q,11,0))</f>
        <v>30</v>
      </c>
      <c r="U62" s="77">
        <f>IF(B62="","",VLOOKUP(AD62,Varsayımlar!$B:$Q,12,0))</f>
        <v>260</v>
      </c>
      <c r="V62" s="77" t="str">
        <f>IF(B62="","",VLOOKUP(AD62,Varsayımlar!$B:$Q,13,0))</f>
        <v>YURTDIŞI</v>
      </c>
      <c r="W62" s="77">
        <f>IF(B62="","",VLOOKUP(AD62,Varsayımlar!$B:$Q,14,0))</f>
        <v>9</v>
      </c>
      <c r="X62" s="78">
        <v>46217</v>
      </c>
      <c r="Y62" s="78">
        <v>46491</v>
      </c>
      <c r="Z62" s="77" t="s">
        <v>689</v>
      </c>
      <c r="AA62" s="77" t="str">
        <f>IF(B62="","",VLOOKUP(AD62,Varsayımlar!$B:$Q,15,0))</f>
        <v>25CM TURUNCU KOLİ-SOL ÜST DİKDÖRTGENE ÜRETİM TARİHİ BASILACAK</v>
      </c>
      <c r="AB62" s="77" t="str">
        <f>IF(B62="","",VLOOKUP(AD62,Varsayımlar!$B:$Q,16,0))</f>
        <v>24-26 CM</v>
      </c>
      <c r="AC62" s="90">
        <f>IF(B62="","",VLOOKUP(Sayfa2!AD61,Varsayımlar!B:S,18,0))</f>
        <v>0</v>
      </c>
      <c r="AD62" s="90" t="str">
        <f t="shared" si="4"/>
        <v>MAGNİTMAGNİT MAVİ AMBALAJ 25 CM 260G</v>
      </c>
    </row>
    <row r="63" spans="1:30" ht="39.75" customHeight="1" x14ac:dyDescent="0.25">
      <c r="A63" s="9" t="s">
        <v>196</v>
      </c>
      <c r="B63" s="82" t="s">
        <v>90</v>
      </c>
      <c r="C63" s="83">
        <f>IF(B63="","",VLOOKUP(AD63,Varsayımlar!$B:$Q,3,0))</f>
        <v>8698829380698</v>
      </c>
      <c r="D63" s="83" t="s">
        <v>232</v>
      </c>
      <c r="E63" s="149" t="s">
        <v>91</v>
      </c>
      <c r="F63" s="82"/>
      <c r="G63" s="82"/>
      <c r="H63" s="82" t="str">
        <f>IF(B63="","",VLOOKUP(AD63,Varsayımlar!$B:$Q,5,0))</f>
        <v>MAGNİT MAVİ AMBALAJ 25CM</v>
      </c>
      <c r="I63" s="82">
        <f>IF(B63="","",VLOOKUP(AD63,Varsayımlar!B:T,19,0))</f>
        <v>0</v>
      </c>
      <c r="J63" s="82" t="str">
        <f>IF(B63="","",VLOOKUP(AD63,Varsayımlar!$B:$Q,6,0))</f>
        <v>SADE</v>
      </c>
      <c r="K63" s="82">
        <v>2016</v>
      </c>
      <c r="L63" s="82"/>
      <c r="M63" s="82">
        <f>IFERROR(IF(B63="","",K63/VLOOKUP(AD63,Varsayımlar!B:R,17,0)),"")</f>
        <v>24</v>
      </c>
      <c r="N63" s="82"/>
      <c r="O63" s="82">
        <v>21</v>
      </c>
      <c r="P63" s="82">
        <f>IF(B63="","",VLOOKUP(AD63,Varsayımlar!$B:$Q,7,0)*K63)</f>
        <v>60480</v>
      </c>
      <c r="Q63" s="82">
        <f>IF(B63="","",VLOOKUP(AD63,Varsayımlar!$B:$Q,8,0))</f>
        <v>25</v>
      </c>
      <c r="R63" s="82" t="str">
        <f>IF(B63="","",VLOOKUP(AD63,Varsayımlar!$B:$Q,9,0))</f>
        <v>SOFT</v>
      </c>
      <c r="S63" s="82">
        <f>IF(B63="","",VLOOKUP(AD63,Varsayımlar!$B:$Q,10,0))</f>
        <v>4</v>
      </c>
      <c r="T63" s="82">
        <f>IF(B63="","",VLOOKUP(AD63,Varsayımlar!$B:$Q,11,0))</f>
        <v>30</v>
      </c>
      <c r="U63" s="82">
        <f>IF(B63="","",VLOOKUP(AD63,Varsayımlar!$B:$Q,12,0))</f>
        <v>260</v>
      </c>
      <c r="V63" s="82" t="str">
        <f>IF(B63="","",VLOOKUP(AD63,Varsayımlar!$B:$Q,13,0))</f>
        <v>YURTDIŞI</v>
      </c>
      <c r="W63" s="82">
        <f>IF(B63="","",VLOOKUP(AD63,Varsayımlar!$B:$Q,14,0))</f>
        <v>9</v>
      </c>
      <c r="X63" s="84">
        <v>46217</v>
      </c>
      <c r="Y63" s="84">
        <v>46491</v>
      </c>
      <c r="Z63" s="82" t="s">
        <v>690</v>
      </c>
      <c r="AA63" s="82" t="str">
        <f>IF(B63="","",VLOOKUP(AD63,Varsayımlar!$B:$Q,15,0))</f>
        <v>25CM TURUNCU KOLİ-SOL ÜST DİKDÖRTGENE ÜRETİM TARİHİ BASILACAK</v>
      </c>
      <c r="AB63" s="82" t="str">
        <f>IF(B63="","",VLOOKUP(AD63,Varsayımlar!$B:$Q,16,0))</f>
        <v>24-26 CM</v>
      </c>
      <c r="AC63" s="90">
        <f>IF(B63="","",VLOOKUP(Sayfa2!AD62,Varsayımlar!B:S,18,0))</f>
        <v>0</v>
      </c>
      <c r="AD63" s="90" t="str">
        <f t="shared" si="4"/>
        <v>MAGNİTMAGNİT MAVİ AMBALAJ 25 CM 260G</v>
      </c>
    </row>
    <row r="64" spans="1:30" ht="39.75" customHeight="1" x14ac:dyDescent="0.25">
      <c r="A64" s="9" t="s">
        <v>197</v>
      </c>
      <c r="B64" s="67" t="s">
        <v>90</v>
      </c>
      <c r="C64" s="4">
        <f>IF(B64="","",VLOOKUP(AD64,Varsayımlar!$B:$Q,3,0))</f>
        <v>8698829380698</v>
      </c>
      <c r="D64" s="4" t="s">
        <v>233</v>
      </c>
      <c r="E64" s="81" t="s">
        <v>91</v>
      </c>
      <c r="F64" s="67"/>
      <c r="G64" s="67"/>
      <c r="H64" s="67" t="str">
        <f>IF(B64="","",VLOOKUP(AD64,Varsayımlar!$B:$Q,5,0))</f>
        <v>MAGNİT MAVİ AMBALAJ 25CM</v>
      </c>
      <c r="I64" s="67">
        <f>IF(B64="","",VLOOKUP(AD64,Varsayımlar!B:T,19,0))</f>
        <v>0</v>
      </c>
      <c r="J64" s="67" t="str">
        <f>IF(B64="","",VLOOKUP(AD64,Varsayımlar!$B:$Q,6,0))</f>
        <v>SADE</v>
      </c>
      <c r="K64" s="67">
        <v>2016</v>
      </c>
      <c r="L64" s="67"/>
      <c r="M64" s="67">
        <f>IFERROR(IF(B64="","",K64/VLOOKUP(AD64,Varsayımlar!B:R,17,0)),"")</f>
        <v>24</v>
      </c>
      <c r="N64" s="67"/>
      <c r="O64" s="67">
        <v>21</v>
      </c>
      <c r="P64" s="67">
        <f>IF(B64="","",VLOOKUP(AD64,Varsayımlar!$B:$Q,7,0)*K64)</f>
        <v>60480</v>
      </c>
      <c r="Q64" s="67">
        <f>IF(B64="","",VLOOKUP(AD64,Varsayımlar!$B:$Q,8,0))</f>
        <v>25</v>
      </c>
      <c r="R64" s="67" t="str">
        <f>IF(B64="","",VLOOKUP(AD64,Varsayımlar!$B:$Q,9,0))</f>
        <v>SOFT</v>
      </c>
      <c r="S64" s="67">
        <f>IF(B64="","",VLOOKUP(AD64,Varsayımlar!$B:$Q,10,0))</f>
        <v>4</v>
      </c>
      <c r="T64" s="67">
        <f>IF(B64="","",VLOOKUP(AD64,Varsayımlar!$B:$Q,11,0))</f>
        <v>30</v>
      </c>
      <c r="U64" s="67">
        <f>IF(B64="","",VLOOKUP(AD64,Varsayımlar!$B:$Q,12,0))</f>
        <v>260</v>
      </c>
      <c r="V64" s="67" t="str">
        <f>IF(B64="","",VLOOKUP(AD64,Varsayımlar!$B:$Q,13,0))</f>
        <v>YURTDIŞI</v>
      </c>
      <c r="W64" s="67">
        <f>IF(B64="","",VLOOKUP(AD64,Varsayımlar!$B:$Q,14,0))</f>
        <v>9</v>
      </c>
      <c r="X64" s="68">
        <v>46218</v>
      </c>
      <c r="Y64" s="68">
        <v>46492</v>
      </c>
      <c r="Z64" s="67" t="s">
        <v>682</v>
      </c>
      <c r="AA64" s="67" t="str">
        <f>IF(B64="","",VLOOKUP(AD64,Varsayımlar!$B:$Q,15,0))</f>
        <v>25CM TURUNCU KOLİ-SOL ÜST DİKDÖRTGENE ÜRETİM TARİHİ BASILACAK</v>
      </c>
      <c r="AB64" s="67" t="str">
        <f>IF(B64="","",VLOOKUP(AD64,Varsayımlar!$B:$Q,16,0))</f>
        <v>24-26 CM</v>
      </c>
      <c r="AC64" s="90">
        <f>IF(B64="","",VLOOKUP(Sayfa2!AD63,Varsayımlar!B:S,18,0))</f>
        <v>0</v>
      </c>
      <c r="AD64" s="90" t="str">
        <f t="shared" si="4"/>
        <v>MAGNİTMAGNİT MAVİ AMBALAJ 25 CM 260G</v>
      </c>
    </row>
    <row r="65" spans="1:30" ht="39.75" customHeight="1" x14ac:dyDescent="0.25">
      <c r="A65" s="9" t="s">
        <v>198</v>
      </c>
      <c r="B65" s="107" t="s">
        <v>90</v>
      </c>
      <c r="C65" s="108">
        <f>IF(B65="","",VLOOKUP(AD65,Varsayımlar!$B:$Q,3,0))</f>
        <v>8698829380698</v>
      </c>
      <c r="D65" s="108" t="s">
        <v>234</v>
      </c>
      <c r="E65" s="150" t="s">
        <v>91</v>
      </c>
      <c r="F65" s="107"/>
      <c r="G65" s="107"/>
      <c r="H65" s="107" t="str">
        <f>IF(B65="","",VLOOKUP(AD65,Varsayımlar!$B:$Q,5,0))</f>
        <v>MAGNİT MAVİ AMBALAJ 25CM</v>
      </c>
      <c r="I65" s="107">
        <f>IF(B65="","",VLOOKUP(AD65,Varsayımlar!B:T,19,0))</f>
        <v>0</v>
      </c>
      <c r="J65" s="107" t="str">
        <f>IF(B65="","",VLOOKUP(AD65,Varsayımlar!$B:$Q,6,0))</f>
        <v>SADE</v>
      </c>
      <c r="K65" s="107">
        <v>2016</v>
      </c>
      <c r="L65" s="107"/>
      <c r="M65" s="107">
        <f>IFERROR(IF(B65="","",K65/VLOOKUP(AD65,Varsayımlar!B:R,17,0)),"")</f>
        <v>24</v>
      </c>
      <c r="N65" s="107"/>
      <c r="O65" s="107">
        <v>21</v>
      </c>
      <c r="P65" s="107">
        <f>IF(B65="","",VLOOKUP(AD65,Varsayımlar!$B:$Q,7,0)*K65)</f>
        <v>60480</v>
      </c>
      <c r="Q65" s="107">
        <f>IF(B65="","",VLOOKUP(AD65,Varsayımlar!$B:$Q,8,0))</f>
        <v>25</v>
      </c>
      <c r="R65" s="107" t="str">
        <f>IF(B65="","",VLOOKUP(AD65,Varsayımlar!$B:$Q,9,0))</f>
        <v>SOFT</v>
      </c>
      <c r="S65" s="107">
        <f>IF(B65="","",VLOOKUP(AD65,Varsayımlar!$B:$Q,10,0))</f>
        <v>4</v>
      </c>
      <c r="T65" s="107">
        <f>IF(B65="","",VLOOKUP(AD65,Varsayımlar!$B:$Q,11,0))</f>
        <v>30</v>
      </c>
      <c r="U65" s="107">
        <f>IF(B65="","",VLOOKUP(AD65,Varsayımlar!$B:$Q,12,0))</f>
        <v>260</v>
      </c>
      <c r="V65" s="107" t="str">
        <f>IF(B65="","",VLOOKUP(AD65,Varsayımlar!$B:$Q,13,0))</f>
        <v>YURTDIŞI</v>
      </c>
      <c r="W65" s="107">
        <f>IF(B65="","",VLOOKUP(AD65,Varsayımlar!$B:$Q,14,0))</f>
        <v>9</v>
      </c>
      <c r="X65" s="110">
        <v>46218</v>
      </c>
      <c r="Y65" s="110">
        <v>46492</v>
      </c>
      <c r="Z65" s="107" t="s">
        <v>683</v>
      </c>
      <c r="AA65" s="107" t="str">
        <f>IF(B65="","",VLOOKUP(AD65,Varsayımlar!$B:$Q,15,0))</f>
        <v>25CM TURUNCU KOLİ-SOL ÜST DİKDÖRTGENE ÜRETİM TARİHİ BASILACAK</v>
      </c>
      <c r="AB65" s="107" t="str">
        <f>IF(B65="","",VLOOKUP(AD65,Varsayımlar!$B:$Q,16,0))</f>
        <v>24-26 CM</v>
      </c>
      <c r="AC65" s="90">
        <f>IF(B65="","",VLOOKUP(Sayfa2!AD64,Varsayımlar!B:S,18,0))</f>
        <v>0</v>
      </c>
      <c r="AD65" s="90" t="str">
        <f t="shared" si="4"/>
        <v>MAGNİTMAGNİT MAVİ AMBALAJ 25 CM 260G</v>
      </c>
    </row>
    <row r="66" spans="1:30" ht="39.75" customHeight="1" x14ac:dyDescent="0.25">
      <c r="A66" s="9" t="s">
        <v>199</v>
      </c>
      <c r="B66" s="111" t="s">
        <v>90</v>
      </c>
      <c r="C66" s="112">
        <f>IF(B66="","",VLOOKUP(AD66,Varsayımlar!$B:$Q,3,0))</f>
        <v>8698829380698</v>
      </c>
      <c r="D66" s="112" t="s">
        <v>235</v>
      </c>
      <c r="E66" s="151" t="s">
        <v>91</v>
      </c>
      <c r="F66" s="111"/>
      <c r="G66" s="111"/>
      <c r="H66" s="111" t="str">
        <f>IF(B66="","",VLOOKUP(AD66,Varsayımlar!$B:$Q,5,0))</f>
        <v>MAGNİT MAVİ AMBALAJ 25CM</v>
      </c>
      <c r="I66" s="111">
        <f>IF(B66="","",VLOOKUP(AD66,Varsayımlar!B:T,19,0))</f>
        <v>0</v>
      </c>
      <c r="J66" s="111" t="str">
        <f>IF(B66="","",VLOOKUP(AD66,Varsayımlar!$B:$Q,6,0))</f>
        <v>SADE</v>
      </c>
      <c r="K66" s="111">
        <v>2016</v>
      </c>
      <c r="L66" s="111"/>
      <c r="M66" s="111">
        <f>IFERROR(IF(B66="","",K66/VLOOKUP(AD66,Varsayımlar!B:R,17,0)),"")</f>
        <v>24</v>
      </c>
      <c r="N66" s="111"/>
      <c r="O66" s="111">
        <v>21</v>
      </c>
      <c r="P66" s="111">
        <f>IF(B66="","",VLOOKUP(AD66,Varsayımlar!$B:$Q,7,0)*K66)</f>
        <v>60480</v>
      </c>
      <c r="Q66" s="111">
        <f>IF(B66="","",VLOOKUP(AD66,Varsayımlar!$B:$Q,8,0))</f>
        <v>25</v>
      </c>
      <c r="R66" s="111" t="str">
        <f>IF(B66="","",VLOOKUP(AD66,Varsayımlar!$B:$Q,9,0))</f>
        <v>SOFT</v>
      </c>
      <c r="S66" s="111">
        <f>IF(B66="","",VLOOKUP(AD66,Varsayımlar!$B:$Q,10,0))</f>
        <v>4</v>
      </c>
      <c r="T66" s="111">
        <f>IF(B66="","",VLOOKUP(AD66,Varsayımlar!$B:$Q,11,0))</f>
        <v>30</v>
      </c>
      <c r="U66" s="111">
        <f>IF(B66="","",VLOOKUP(AD66,Varsayımlar!$B:$Q,12,0))</f>
        <v>260</v>
      </c>
      <c r="V66" s="111" t="str">
        <f>IF(B66="","",VLOOKUP(AD66,Varsayımlar!$B:$Q,13,0))</f>
        <v>YURTDIŞI</v>
      </c>
      <c r="W66" s="111">
        <f>IF(B66="","",VLOOKUP(AD66,Varsayımlar!$B:$Q,14,0))</f>
        <v>9</v>
      </c>
      <c r="X66" s="114">
        <v>46219</v>
      </c>
      <c r="Y66" s="114">
        <v>46493</v>
      </c>
      <c r="Z66" s="111" t="s">
        <v>684</v>
      </c>
      <c r="AA66" s="111" t="str">
        <f>IF(B66="","",VLOOKUP(AD66,Varsayımlar!$B:$Q,15,0))</f>
        <v>25CM TURUNCU KOLİ-SOL ÜST DİKDÖRTGENE ÜRETİM TARİHİ BASILACAK</v>
      </c>
      <c r="AB66" s="111" t="str">
        <f>IF(B66="","",VLOOKUP(AD66,Varsayımlar!$B:$Q,16,0))</f>
        <v>24-26 CM</v>
      </c>
      <c r="AC66" s="90">
        <f>IF(B66="","",VLOOKUP(Sayfa2!AD65,Varsayımlar!B:S,18,0))</f>
        <v>0</v>
      </c>
      <c r="AD66" s="90" t="str">
        <f t="shared" si="4"/>
        <v>MAGNİTMAGNİT MAVİ AMBALAJ 25 CM 260G</v>
      </c>
    </row>
    <row r="67" spans="1:30" ht="39.75" customHeight="1" x14ac:dyDescent="0.25">
      <c r="A67" s="9" t="s">
        <v>200</v>
      </c>
      <c r="B67" s="62" t="s">
        <v>90</v>
      </c>
      <c r="C67" s="33">
        <f>IF(B67="","",VLOOKUP(AD67,Varsayımlar!$B:$Q,3,0))</f>
        <v>8698829380698</v>
      </c>
      <c r="D67" s="33" t="s">
        <v>236</v>
      </c>
      <c r="E67" s="152" t="s">
        <v>91</v>
      </c>
      <c r="F67" s="62"/>
      <c r="G67" s="62"/>
      <c r="H67" s="62" t="str">
        <f>IF(B67="","",VLOOKUP(AD67,Varsayımlar!$B:$Q,5,0))</f>
        <v>MAGNİT MAVİ AMBALAJ 25CM</v>
      </c>
      <c r="I67" s="62">
        <f>IF(B67="","",VLOOKUP(AD67,Varsayımlar!B:T,19,0))</f>
        <v>0</v>
      </c>
      <c r="J67" s="62" t="str">
        <f>IF(B67="","",VLOOKUP(AD67,Varsayımlar!$B:$Q,6,0))</f>
        <v>SADE</v>
      </c>
      <c r="K67" s="62">
        <v>2016</v>
      </c>
      <c r="L67" s="62"/>
      <c r="M67" s="62">
        <f>IFERROR(IF(B67="","",K67/VLOOKUP(AD67,Varsayımlar!B:R,17,0)),"")</f>
        <v>24</v>
      </c>
      <c r="N67" s="62"/>
      <c r="O67" s="62">
        <v>21</v>
      </c>
      <c r="P67" s="62">
        <f>IF(B67="","",VLOOKUP(AD67,Varsayımlar!$B:$Q,7,0)*K67)</f>
        <v>60480</v>
      </c>
      <c r="Q67" s="62">
        <f>IF(B67="","",VLOOKUP(AD67,Varsayımlar!$B:$Q,8,0))</f>
        <v>25</v>
      </c>
      <c r="R67" s="62" t="str">
        <f>IF(B67="","",VLOOKUP(AD67,Varsayımlar!$B:$Q,9,0))</f>
        <v>SOFT</v>
      </c>
      <c r="S67" s="62">
        <f>IF(B67="","",VLOOKUP(AD67,Varsayımlar!$B:$Q,10,0))</f>
        <v>4</v>
      </c>
      <c r="T67" s="62">
        <f>IF(B67="","",VLOOKUP(AD67,Varsayımlar!$B:$Q,11,0))</f>
        <v>30</v>
      </c>
      <c r="U67" s="62">
        <f>IF(B67="","",VLOOKUP(AD67,Varsayımlar!$B:$Q,12,0))</f>
        <v>260</v>
      </c>
      <c r="V67" s="62" t="str">
        <f>IF(B67="","",VLOOKUP(AD67,Varsayımlar!$B:$Q,13,0))</f>
        <v>YURTDIŞI</v>
      </c>
      <c r="W67" s="62">
        <f>IF(B67="","",VLOOKUP(AD67,Varsayımlar!$B:$Q,14,0))</f>
        <v>9</v>
      </c>
      <c r="X67" s="63">
        <v>46219</v>
      </c>
      <c r="Y67" s="63">
        <v>46493</v>
      </c>
      <c r="Z67" s="62" t="s">
        <v>684</v>
      </c>
      <c r="AA67" s="62" t="str">
        <f>IF(B67="","",VLOOKUP(AD67,Varsayımlar!$B:$Q,15,0))</f>
        <v>25CM TURUNCU KOLİ-SOL ÜST DİKDÖRTGENE ÜRETİM TARİHİ BASILACAK</v>
      </c>
      <c r="AB67" s="62" t="str">
        <f>IF(B67="","",VLOOKUP(AD67,Varsayımlar!$B:$Q,16,0))</f>
        <v>24-26 CM</v>
      </c>
      <c r="AC67" s="90">
        <f>IF(B67="","",VLOOKUP(Sayfa2!AD66,Varsayımlar!B:S,18,0))</f>
        <v>0</v>
      </c>
      <c r="AD67" s="90" t="str">
        <f t="shared" si="4"/>
        <v>MAGNİTMAGNİT MAVİ AMBALAJ 25 CM 260G</v>
      </c>
    </row>
    <row r="68" spans="1:30" ht="39.75" customHeight="1" x14ac:dyDescent="0.25">
      <c r="A68" s="9" t="s">
        <v>201</v>
      </c>
      <c r="B68" s="64" t="s">
        <v>90</v>
      </c>
      <c r="C68" s="65">
        <f>IF(B68="","",VLOOKUP(AD68,Varsayımlar!$B:$Q,3,0))</f>
        <v>8698829380698</v>
      </c>
      <c r="D68" s="65" t="s">
        <v>237</v>
      </c>
      <c r="E68" s="69" t="s">
        <v>91</v>
      </c>
      <c r="F68" s="64"/>
      <c r="G68" s="64"/>
      <c r="H68" s="64" t="str">
        <f>IF(B68="","",VLOOKUP(AD68,Varsayımlar!$B:$Q,5,0))</f>
        <v>MAGNİT MAVİ AMBALAJ 25CM</v>
      </c>
      <c r="I68" s="64">
        <f>IF(B68="","",VLOOKUP(AD68,Varsayımlar!B:T,19,0))</f>
        <v>0</v>
      </c>
      <c r="J68" s="64" t="str">
        <f>IF(B68="","",VLOOKUP(AD68,Varsayımlar!$B:$Q,6,0))</f>
        <v>SADE</v>
      </c>
      <c r="K68" s="64">
        <v>2016</v>
      </c>
      <c r="L68" s="64"/>
      <c r="M68" s="64">
        <f>IFERROR(IF(B68="","",K68/VLOOKUP(AD68,Varsayımlar!B:R,17,0)),"")</f>
        <v>24</v>
      </c>
      <c r="N68" s="64"/>
      <c r="O68" s="64">
        <v>21</v>
      </c>
      <c r="P68" s="64">
        <f>IF(B68="","",VLOOKUP(AD68,Varsayımlar!$B:$Q,7,0)*K68)</f>
        <v>60480</v>
      </c>
      <c r="Q68" s="64">
        <f>IF(B68="","",VLOOKUP(AD68,Varsayımlar!$B:$Q,8,0))</f>
        <v>25</v>
      </c>
      <c r="R68" s="64" t="str">
        <f>IF(B68="","",VLOOKUP(AD68,Varsayımlar!$B:$Q,9,0))</f>
        <v>SOFT</v>
      </c>
      <c r="S68" s="64">
        <f>IF(B68="","",VLOOKUP(AD68,Varsayımlar!$B:$Q,10,0))</f>
        <v>4</v>
      </c>
      <c r="T68" s="64">
        <f>IF(B68="","",VLOOKUP(AD68,Varsayımlar!$B:$Q,11,0))</f>
        <v>30</v>
      </c>
      <c r="U68" s="64">
        <f>IF(B68="","",VLOOKUP(AD68,Varsayımlar!$B:$Q,12,0))</f>
        <v>260</v>
      </c>
      <c r="V68" s="64" t="str">
        <f>IF(B68="","",VLOOKUP(AD68,Varsayımlar!$B:$Q,13,0))</f>
        <v>YURTDIŞI</v>
      </c>
      <c r="W68" s="64">
        <f>IF(B68="","",VLOOKUP(AD68,Varsayımlar!$B:$Q,14,0))</f>
        <v>9</v>
      </c>
      <c r="X68" s="66">
        <v>46220</v>
      </c>
      <c r="Y68" s="66">
        <v>46494</v>
      </c>
      <c r="Z68" s="64" t="s">
        <v>685</v>
      </c>
      <c r="AA68" s="64" t="str">
        <f>IF(B68="","",VLOOKUP(AD68,Varsayımlar!$B:$Q,15,0))</f>
        <v>25CM TURUNCU KOLİ-SOL ÜST DİKDÖRTGENE ÜRETİM TARİHİ BASILACAK</v>
      </c>
      <c r="AB68" s="64" t="str">
        <f>IF(B68="","",VLOOKUP(AD68,Varsayımlar!$B:$Q,16,0))</f>
        <v>24-26 CM</v>
      </c>
      <c r="AC68" s="90">
        <f>IF(B68="","",VLOOKUP(Sayfa2!AD67,Varsayımlar!B:S,18,0))</f>
        <v>0</v>
      </c>
      <c r="AD68" s="90" t="str">
        <f t="shared" si="4"/>
        <v>MAGNİTMAGNİT MAVİ AMBALAJ 25 CM 260G</v>
      </c>
    </row>
    <row r="69" spans="1:30" ht="39.75" customHeight="1" x14ac:dyDescent="0.25">
      <c r="A69" s="9" t="s">
        <v>202</v>
      </c>
      <c r="B69" s="115" t="s">
        <v>90</v>
      </c>
      <c r="C69" s="116">
        <f>IF(B69="","",VLOOKUP(AD69,Varsayımlar!$B:$Q,3,0))</f>
        <v>8698829380698</v>
      </c>
      <c r="D69" s="116" t="s">
        <v>238</v>
      </c>
      <c r="E69" s="153" t="s">
        <v>91</v>
      </c>
      <c r="F69" s="115"/>
      <c r="G69" s="115"/>
      <c r="H69" s="115" t="str">
        <f>IF(B69="","",VLOOKUP(AD69,Varsayımlar!$B:$Q,5,0))</f>
        <v>MAGNİT MAVİ AMBALAJ 25CM</v>
      </c>
      <c r="I69" s="115">
        <f>IF(B69="","",VLOOKUP(AD69,Varsayımlar!B:T,19,0))</f>
        <v>0</v>
      </c>
      <c r="J69" s="115" t="str">
        <f>IF(B69="","",VLOOKUP(AD69,Varsayımlar!$B:$Q,6,0))</f>
        <v>SADE</v>
      </c>
      <c r="K69" s="115">
        <v>2016</v>
      </c>
      <c r="L69" s="115"/>
      <c r="M69" s="115">
        <f>IFERROR(IF(B69="","",K69/VLOOKUP(AD69,Varsayımlar!B:R,17,0)),"")</f>
        <v>24</v>
      </c>
      <c r="N69" s="115"/>
      <c r="O69" s="115">
        <v>21</v>
      </c>
      <c r="P69" s="115">
        <f>IF(B69="","",VLOOKUP(AD69,Varsayımlar!$B:$Q,7,0)*K69)</f>
        <v>60480</v>
      </c>
      <c r="Q69" s="115">
        <f>IF(B69="","",VLOOKUP(AD69,Varsayımlar!$B:$Q,8,0))</f>
        <v>25</v>
      </c>
      <c r="R69" s="115" t="str">
        <f>IF(B69="","",VLOOKUP(AD69,Varsayımlar!$B:$Q,9,0))</f>
        <v>SOFT</v>
      </c>
      <c r="S69" s="115">
        <f>IF(B69="","",VLOOKUP(AD69,Varsayımlar!$B:$Q,10,0))</f>
        <v>4</v>
      </c>
      <c r="T69" s="115">
        <f>IF(B69="","",VLOOKUP(AD69,Varsayımlar!$B:$Q,11,0))</f>
        <v>30</v>
      </c>
      <c r="U69" s="115">
        <f>IF(B69="","",VLOOKUP(AD69,Varsayımlar!$B:$Q,12,0))</f>
        <v>260</v>
      </c>
      <c r="V69" s="115" t="str">
        <f>IF(B69="","",VLOOKUP(AD69,Varsayımlar!$B:$Q,13,0))</f>
        <v>YURTDIŞI</v>
      </c>
      <c r="W69" s="115">
        <f>IF(B69="","",VLOOKUP(AD69,Varsayımlar!$B:$Q,14,0))</f>
        <v>9</v>
      </c>
      <c r="X69" s="118">
        <v>46220</v>
      </c>
      <c r="Y69" s="118">
        <v>46494</v>
      </c>
      <c r="Z69" s="115" t="s">
        <v>686</v>
      </c>
      <c r="AA69" s="115" t="str">
        <f>IF(B69="","",VLOOKUP(AD69,Varsayımlar!$B:$Q,15,0))</f>
        <v>25CM TURUNCU KOLİ-SOL ÜST DİKDÖRTGENE ÜRETİM TARİHİ BASILACAK</v>
      </c>
      <c r="AB69" s="115" t="str">
        <f>IF(B69="","",VLOOKUP(AD69,Varsayımlar!$B:$Q,16,0))</f>
        <v>24-26 CM</v>
      </c>
      <c r="AC69" s="90">
        <f>IF(B69="","",VLOOKUP(Sayfa2!AD68,Varsayımlar!B:S,18,0))</f>
        <v>0</v>
      </c>
      <c r="AD69" s="90" t="str">
        <f t="shared" si="4"/>
        <v>MAGNİTMAGNİT MAVİ AMBALAJ 25 CM 260G</v>
      </c>
    </row>
    <row r="70" spans="1:30" ht="39.75" customHeight="1" x14ac:dyDescent="0.25">
      <c r="A70" s="9" t="s">
        <v>203</v>
      </c>
      <c r="B70" s="70" t="s">
        <v>90</v>
      </c>
      <c r="C70" s="71">
        <f>IF(B70="","",VLOOKUP(AD70,Varsayımlar!$B:$Q,3,0))</f>
        <v>8698829380698</v>
      </c>
      <c r="D70" s="71" t="s">
        <v>239</v>
      </c>
      <c r="E70" s="72" t="s">
        <v>91</v>
      </c>
      <c r="F70" s="70"/>
      <c r="G70" s="70"/>
      <c r="H70" s="70" t="str">
        <f>IF(B70="","",VLOOKUP(AD70,Varsayımlar!$B:$Q,5,0))</f>
        <v>MAGNİT MAVİ AMBALAJ 25CM</v>
      </c>
      <c r="I70" s="70">
        <f>IF(B70="","",VLOOKUP(AD70,Varsayımlar!B:T,19,0))</f>
        <v>0</v>
      </c>
      <c r="J70" s="70" t="str">
        <f>IF(B70="","",VLOOKUP(AD70,Varsayımlar!$B:$Q,6,0))</f>
        <v>SADE</v>
      </c>
      <c r="K70" s="70">
        <v>2016</v>
      </c>
      <c r="L70" s="70"/>
      <c r="M70" s="70">
        <f>IFERROR(IF(B70="","",K70/VLOOKUP(AD70,Varsayımlar!B:R,17,0)),"")</f>
        <v>24</v>
      </c>
      <c r="N70" s="70"/>
      <c r="O70" s="70">
        <v>21</v>
      </c>
      <c r="P70" s="70">
        <f>IF(B70="","",VLOOKUP(AD70,Varsayımlar!$B:$Q,7,0)*K70)</f>
        <v>60480</v>
      </c>
      <c r="Q70" s="70">
        <f>IF(B70="","",VLOOKUP(AD70,Varsayımlar!$B:$Q,8,0))</f>
        <v>25</v>
      </c>
      <c r="R70" s="70" t="str">
        <f>IF(B70="","",VLOOKUP(AD70,Varsayımlar!$B:$Q,9,0))</f>
        <v>SOFT</v>
      </c>
      <c r="S70" s="70">
        <f>IF(B70="","",VLOOKUP(AD70,Varsayımlar!$B:$Q,10,0))</f>
        <v>4</v>
      </c>
      <c r="T70" s="70">
        <f>IF(B70="","",VLOOKUP(AD70,Varsayımlar!$B:$Q,11,0))</f>
        <v>30</v>
      </c>
      <c r="U70" s="70">
        <f>IF(B70="","",VLOOKUP(AD70,Varsayımlar!$B:$Q,12,0))</f>
        <v>260</v>
      </c>
      <c r="V70" s="70" t="str">
        <f>IF(B70="","",VLOOKUP(AD70,Varsayımlar!$B:$Q,13,0))</f>
        <v>YURTDIŞI</v>
      </c>
      <c r="W70" s="70">
        <f>IF(B70="","",VLOOKUP(AD70,Varsayımlar!$B:$Q,14,0))</f>
        <v>9</v>
      </c>
      <c r="X70" s="73">
        <v>46221</v>
      </c>
      <c r="Y70" s="73">
        <v>46495</v>
      </c>
      <c r="Z70" s="70" t="s">
        <v>687</v>
      </c>
      <c r="AA70" s="70" t="str">
        <f>IF(B70="","",VLOOKUP(AD70,Varsayımlar!$B:$Q,15,0))</f>
        <v>25CM TURUNCU KOLİ-SOL ÜST DİKDÖRTGENE ÜRETİM TARİHİ BASILACAK</v>
      </c>
      <c r="AB70" s="70" t="str">
        <f>IF(B70="","",VLOOKUP(AD70,Varsayımlar!$B:$Q,16,0))</f>
        <v>24-26 CM</v>
      </c>
      <c r="AC70" s="90">
        <f>IF(B70="","",VLOOKUP(Sayfa2!AD69,Varsayımlar!B:S,18,0))</f>
        <v>0</v>
      </c>
      <c r="AD70" s="90" t="str">
        <f t="shared" si="4"/>
        <v>MAGNİTMAGNİT MAVİ AMBALAJ 25 CM 260G</v>
      </c>
    </row>
    <row r="71" spans="1:30" ht="39.75" customHeight="1" x14ac:dyDescent="0.25">
      <c r="A71" s="9" t="s">
        <v>204</v>
      </c>
      <c r="B71" s="154" t="s">
        <v>90</v>
      </c>
      <c r="C71" s="155">
        <f>IF(B71="","",VLOOKUP(AD71,Varsayımlar!$B:$Q,3,0))</f>
        <v>8698829380698</v>
      </c>
      <c r="D71" s="155" t="s">
        <v>258</v>
      </c>
      <c r="E71" s="156" t="s">
        <v>91</v>
      </c>
      <c r="F71" s="154"/>
      <c r="G71" s="154"/>
      <c r="H71" s="154" t="str">
        <f>IF(B71="","",VLOOKUP(AD71,Varsayımlar!$B:$Q,5,0))</f>
        <v>MAGNİT MAVİ AMBALAJ 25CM</v>
      </c>
      <c r="I71" s="154">
        <f>IF(B71="","",VLOOKUP(AD71,Varsayımlar!B:T,19,0))</f>
        <v>0</v>
      </c>
      <c r="J71" s="154" t="str">
        <f>IF(B71="","",VLOOKUP(AD71,Varsayımlar!$B:$Q,6,0))</f>
        <v>SADE</v>
      </c>
      <c r="K71" s="154">
        <v>2016</v>
      </c>
      <c r="L71" s="154"/>
      <c r="M71" s="154">
        <f>IFERROR(IF(B71="","",K71/VLOOKUP(AD71,Varsayımlar!B:R,17,0)),"")</f>
        <v>24</v>
      </c>
      <c r="N71" s="154"/>
      <c r="O71" s="154">
        <v>21</v>
      </c>
      <c r="P71" s="154">
        <f>IF(B71="","",VLOOKUP(AD71,Varsayımlar!$B:$Q,7,0)*K71)</f>
        <v>60480</v>
      </c>
      <c r="Q71" s="154">
        <f>IF(B71="","",VLOOKUP(AD71,Varsayımlar!$B:$Q,8,0))</f>
        <v>25</v>
      </c>
      <c r="R71" s="154" t="str">
        <f>IF(B71="","",VLOOKUP(AD71,Varsayımlar!$B:$Q,9,0))</f>
        <v>SOFT</v>
      </c>
      <c r="S71" s="154">
        <f>IF(B71="","",VLOOKUP(AD71,Varsayımlar!$B:$Q,10,0))</f>
        <v>4</v>
      </c>
      <c r="T71" s="154">
        <f>IF(B71="","",VLOOKUP(AD71,Varsayımlar!$B:$Q,11,0))</f>
        <v>30</v>
      </c>
      <c r="U71" s="154">
        <f>IF(B71="","",VLOOKUP(AD71,Varsayımlar!$B:$Q,12,0))</f>
        <v>260</v>
      </c>
      <c r="V71" s="154" t="str">
        <f>IF(B71="","",VLOOKUP(AD71,Varsayımlar!$B:$Q,13,0))</f>
        <v>YURTDIŞI</v>
      </c>
      <c r="W71" s="154">
        <f>IF(B71="","",VLOOKUP(AD71,Varsayımlar!$B:$Q,14,0))</f>
        <v>9</v>
      </c>
      <c r="X71" s="157">
        <v>46221</v>
      </c>
      <c r="Y71" s="157">
        <v>46495</v>
      </c>
      <c r="Z71" s="154" t="s">
        <v>688</v>
      </c>
      <c r="AA71" s="154" t="str">
        <f>IF(B71="","",VLOOKUP(AD71,Varsayımlar!$B:$Q,15,0))</f>
        <v>25CM TURUNCU KOLİ-SOL ÜST DİKDÖRTGENE ÜRETİM TARİHİ BASILACAK</v>
      </c>
      <c r="AB71" s="154" t="str">
        <f>IF(B71="","",VLOOKUP(AD71,Varsayımlar!$B:$Q,16,0))</f>
        <v>24-26 CM</v>
      </c>
      <c r="AC71" s="90">
        <f>IF(B71="","",VLOOKUP(Sayfa2!AD70,Varsayımlar!B:S,18,0))</f>
        <v>0</v>
      </c>
      <c r="AD71" s="90" t="str">
        <f t="shared" si="4"/>
        <v>MAGNİTMAGNİT MAVİ AMBALAJ 25 CM 260G</v>
      </c>
    </row>
    <row r="72" spans="1:30" ht="39.75" customHeight="1" x14ac:dyDescent="0.25">
      <c r="A72" s="9" t="s">
        <v>208</v>
      </c>
      <c r="B72" s="82" t="s">
        <v>79</v>
      </c>
      <c r="C72" s="83">
        <f>IF(B72="","",VLOOKUP(AD72,Varsayımlar!$B:$Q,3,0))</f>
        <v>8698829380698</v>
      </c>
      <c r="D72" s="83"/>
      <c r="E72" s="149" t="s">
        <v>254</v>
      </c>
      <c r="F72" s="82"/>
      <c r="G72" s="82"/>
      <c r="H72" s="82" t="str">
        <f>IF(B72="","",VLOOKUP(AD72,Varsayımlar!$B:$Q,5,0))</f>
        <v>Manetka 20cm</v>
      </c>
      <c r="I72" s="82">
        <f>IF(B72="","",VLOOKUP(AD72,Varsayımlar!B:T,19,0))</f>
        <v>0</v>
      </c>
      <c r="J72" s="82" t="str">
        <f>IF(B72="","",VLOOKUP(AD72,Varsayımlar!$B:$Q,6,0))</f>
        <v>SADE</v>
      </c>
      <c r="K72" s="82">
        <v>7200</v>
      </c>
      <c r="L72" s="82"/>
      <c r="M72" s="82">
        <f>IFERROR(IF(B72="","",K72/VLOOKUP(AD72,Varsayımlar!B:R,17,0)),"")</f>
        <v>32</v>
      </c>
      <c r="N72" s="82"/>
      <c r="O72" s="82">
        <v>32</v>
      </c>
      <c r="P72" s="82">
        <f>IF(B72="","",VLOOKUP(AD72,Varsayımlar!$B:$Q,7,0)*K72)</f>
        <v>100800</v>
      </c>
      <c r="Q72" s="82">
        <f>IF(B72="","",VLOOKUP(AD72,Varsayımlar!$B:$Q,8,0))</f>
        <v>20</v>
      </c>
      <c r="R72" s="82" t="str">
        <f>IF(B72="","",VLOOKUP(AD72,Varsayımlar!$B:$Q,9,0))</f>
        <v>Irak Soft</v>
      </c>
      <c r="S72" s="82">
        <f>IF(B72="","",VLOOKUP(AD72,Varsayımlar!$B:$Q,10,0))</f>
        <v>4</v>
      </c>
      <c r="T72" s="82">
        <f>IF(B72="","",VLOOKUP(AD72,Varsayımlar!$B:$Q,11,0))</f>
        <v>14</v>
      </c>
      <c r="U72" s="82">
        <f>IF(B72="","",VLOOKUP(AD72,Varsayımlar!$B:$Q,12,0))</f>
        <v>166</v>
      </c>
      <c r="V72" s="82" t="str">
        <f>IF(B72="","",VLOOKUP(AD72,Varsayımlar!$B:$Q,13,0))</f>
        <v>YURTDIŞI</v>
      </c>
      <c r="W72" s="82">
        <f>IF(B72="","",VLOOKUP(AD72,Varsayımlar!$B:$Q,14,0))</f>
        <v>6</v>
      </c>
      <c r="X72" s="84">
        <v>46223</v>
      </c>
      <c r="Y72" s="84">
        <v>46407</v>
      </c>
      <c r="Z72" s="82">
        <v>26072020</v>
      </c>
      <c r="AA72" s="82" t="str">
        <f>IF(B72="","",VLOOKUP(AD72,Varsayımlar!$B:$Q,15,0))</f>
        <v>Kare Koli-Üretim Tarihli Etiket</v>
      </c>
      <c r="AB72" s="82" t="str">
        <f>IF(B72="","",VLOOKUP(AD72,Varsayımlar!$B:$Q,16,0))</f>
        <v>19-21 cm</v>
      </c>
      <c r="AC72" s="9">
        <f>IF(B72="","",VLOOKUP(Sayfa2!AD94,Varsayımlar!B:S,18,0))</f>
        <v>0</v>
      </c>
      <c r="AD72" s="9" t="str">
        <f>IF(B72="","",CONCATENATE(B72,E72))</f>
        <v>LLC KOTORManetka 20cm 4 pcs 166g</v>
      </c>
    </row>
    <row r="73" spans="1:30" ht="39.75" customHeight="1" x14ac:dyDescent="0.25">
      <c r="A73" s="9" t="s">
        <v>209</v>
      </c>
      <c r="B73" s="77" t="s">
        <v>79</v>
      </c>
      <c r="C73" s="76">
        <f>IF(B73="","",VLOOKUP(AD73,Varsayımlar!$B:$Q,3,0))</f>
        <v>8698829380698</v>
      </c>
      <c r="D73" s="76"/>
      <c r="E73" s="75" t="s">
        <v>85</v>
      </c>
      <c r="F73" s="77"/>
      <c r="G73" s="77"/>
      <c r="H73" s="77" t="str">
        <f>IF(B73="","",VLOOKUP(AD73,Varsayımlar!$B:$Q,5,0))</f>
        <v xml:space="preserve">MANETKA PEYNİRLİ 25 CM </v>
      </c>
      <c r="I73" s="77">
        <f>IF(B73="","",VLOOKUP(AD73,Varsayımlar!B:T,19,0))</f>
        <v>0</v>
      </c>
      <c r="J73" s="77" t="str">
        <f>IF(B73="","",VLOOKUP(AD73,Varsayımlar!$B:$Q,6,0))</f>
        <v>PEYNİRLİ</v>
      </c>
      <c r="K73" s="77">
        <v>2496</v>
      </c>
      <c r="L73" s="77"/>
      <c r="M73" s="77">
        <f>IFERROR(IF(B73="","",K73/VLOOKUP(AD73,Varsayımlar!B:R,17,0)),"")</f>
        <v>32</v>
      </c>
      <c r="N73" s="77"/>
      <c r="O73" s="77">
        <v>26</v>
      </c>
      <c r="P73" s="77">
        <f>IF(B73="","",VLOOKUP(AD73,Varsayımlar!$B:$Q,7,0)*K73)</f>
        <v>74880</v>
      </c>
      <c r="Q73" s="77">
        <f>IF(B73="","",VLOOKUP(AD73,Varsayımlar!$B:$Q,8,0))</f>
        <v>25</v>
      </c>
      <c r="R73" s="77" t="str">
        <f>IF(B73="","",VLOOKUP(AD73,Varsayımlar!$B:$Q,9,0))</f>
        <v>SOFT-AT</v>
      </c>
      <c r="S73" s="77">
        <f>IF(B73="","",VLOOKUP(AD73,Varsayımlar!$B:$Q,10,0))</f>
        <v>4</v>
      </c>
      <c r="T73" s="77">
        <f>IF(B73="","",VLOOKUP(AD73,Varsayımlar!$B:$Q,11,0))</f>
        <v>30</v>
      </c>
      <c r="U73" s="77">
        <f>IF(B73="","",VLOOKUP(AD73,Varsayımlar!$B:$Q,12,0))</f>
        <v>250</v>
      </c>
      <c r="V73" s="77" t="str">
        <f>IF(B73="","",VLOOKUP(AD73,Varsayımlar!$B:$Q,13,0))</f>
        <v>YURTDIŞI</v>
      </c>
      <c r="W73" s="77">
        <f>IF(B73="","",VLOOKUP(AD73,Varsayımlar!$B:$Q,14,0))</f>
        <v>6</v>
      </c>
      <c r="X73" s="78">
        <v>46223</v>
      </c>
      <c r="Y73" s="78">
        <v>46407</v>
      </c>
      <c r="Z73" s="77">
        <v>26072025</v>
      </c>
      <c r="AA73" s="77" t="str">
        <f>IF(B73="","",VLOOKUP(AD73,Varsayımlar!$B:$Q,15,0))</f>
        <v>KIRMIZI KOLİ-TARİHLİ KOLİ ETİKETİ</v>
      </c>
      <c r="AB73" s="77" t="str">
        <f>IF(B73="","",VLOOKUP(AD73,Varsayımlar!$B:$Q,16,0))</f>
        <v>24-26 CM</v>
      </c>
      <c r="AC73" s="90">
        <f>IF(B73="","",VLOOKUP(Sayfa2!AD95,Varsayımlar!B:S,18,0))</f>
        <v>0</v>
      </c>
      <c r="AD73" s="90" t="str">
        <f>IF(B73="","",CONCATENATE(B73,E73))</f>
        <v>LLC KOTORMANETKA PEYNİRLİ 25CM</v>
      </c>
    </row>
    <row r="74" spans="1:30" ht="40.5" customHeight="1" x14ac:dyDescent="0.25">
      <c r="A74" s="9" t="s">
        <v>122</v>
      </c>
      <c r="B74" s="158" t="s">
        <v>271</v>
      </c>
      <c r="C74" s="159">
        <f>IF(B74="","",VLOOKUP(AD74,Varsayımlar!$B:$Q,3,0))</f>
        <v>8698829380698</v>
      </c>
      <c r="D74" s="159"/>
      <c r="E74" s="160" t="s">
        <v>542</v>
      </c>
      <c r="F74" s="158"/>
      <c r="G74" s="158"/>
      <c r="H74" s="158" t="str">
        <f>IF(B74="","",VLOOKUP(AD74,Varsayımlar!$B:$Q,5,0))</f>
        <v>Durum 3 lü paket sade 1620g (İç-Dış Ambalaj)</v>
      </c>
      <c r="I74" s="158">
        <f>IF(B74="","",VLOOKUP(AD74,Varsayımlar!B:T,19,0))</f>
        <v>0</v>
      </c>
      <c r="J74" s="158" t="str">
        <f>IF(B74="","",VLOOKUP(AD74,Varsayımlar!$B:$Q,6,0))</f>
        <v>SADE</v>
      </c>
      <c r="K74" s="158">
        <v>2640</v>
      </c>
      <c r="L74" s="158"/>
      <c r="M74" s="158" t="str">
        <f>IFERROR(IF(B74="","",K74/VLOOKUP(AD74,Varsayımlar!B:R,17,0)),"")</f>
        <v/>
      </c>
      <c r="N74" s="158"/>
      <c r="O74" s="158">
        <v>14</v>
      </c>
      <c r="P74" s="158">
        <f>IF(B74="","",VLOOKUP(AD74,Varsayımlar!$B:$Q,7,0)*K74)</f>
        <v>10560</v>
      </c>
      <c r="Q74" s="158">
        <f>IF(B74="","",VLOOKUP(AD74,Varsayımlar!$B:$Q,8,0))</f>
        <v>20</v>
      </c>
      <c r="R74" s="158" t="str">
        <f>IF(B74="","",VLOOKUP(AD74,Varsayımlar!$B:$Q,9,0))</f>
        <v>Irak Soft</v>
      </c>
      <c r="S74" s="158">
        <f>IF(B74="","",VLOOKUP(AD74,Varsayımlar!$B:$Q,10,0))</f>
        <v>36</v>
      </c>
      <c r="T74" s="158">
        <f>IF(B74="","",VLOOKUP(AD74,Varsayımlar!$B:$Q,11,0))</f>
        <v>4</v>
      </c>
      <c r="U74" s="158">
        <f>IF(B74="","",VLOOKUP(AD74,Varsayımlar!$B:$Q,12,0))</f>
        <v>1620</v>
      </c>
      <c r="V74" s="158" t="str">
        <f>IF(B74="","",VLOOKUP(AD74,Varsayımlar!$B:$Q,13,0))</f>
        <v>Yurtdışı</v>
      </c>
      <c r="W74" s="158">
        <f>IF(B74="","",VLOOKUP(AD74,Varsayımlar!$B:$Q,14,0))</f>
        <v>0</v>
      </c>
      <c r="X74" s="158"/>
      <c r="Y74" s="158" t="s">
        <v>625</v>
      </c>
      <c r="Z74" s="158" t="s">
        <v>627</v>
      </c>
      <c r="AA74" s="158" t="str">
        <f>IF(B74="","",VLOOKUP(AD74,Varsayımlar!$B:$Q,15,0))</f>
        <v>Lacivert 20cm Koli-İbranice Sade Etiketli</v>
      </c>
      <c r="AB74" s="158" t="str">
        <f>IF(B74="","",VLOOKUP(AD74,Varsayımlar!$B:$Q,16,0))</f>
        <v>19-21 cm</v>
      </c>
      <c r="AC74" s="90">
        <f>IF(B74="","",VLOOKUP(Sayfa2!AD130,Varsayımlar!B:S,18,0))</f>
        <v>0</v>
      </c>
      <c r="AD74" s="90" t="str">
        <f>IF(B74="","",CONCATENATE(B74,E74))</f>
        <v>EyalDurum 3 lü paket sade 1620g</v>
      </c>
    </row>
    <row r="75" spans="1:30" ht="39.75" customHeight="1" x14ac:dyDescent="0.25">
      <c r="A75" s="9" t="s">
        <v>189</v>
      </c>
      <c r="B75" s="62" t="s">
        <v>632</v>
      </c>
      <c r="C75" s="33">
        <f>IF(B75="","",VLOOKUP(AD75,Varsayımlar!$B:$Q,3,0))</f>
        <v>8698829380698</v>
      </c>
      <c r="D75" s="33"/>
      <c r="E75" s="152" t="s">
        <v>633</v>
      </c>
      <c r="F75" s="62" t="s">
        <v>660</v>
      </c>
      <c r="G75" s="62"/>
      <c r="H75" s="62" t="str">
        <f>IF(B75="","",VLOOKUP(AD75,Varsayımlar!$B:$Q,5,0))</f>
        <v>Willifood 20cm 10 pcs 450g</v>
      </c>
      <c r="I75" s="62">
        <f>IF(B75="","",VLOOKUP(AD75,Varsayımlar!B:T,19,0))</f>
        <v>0</v>
      </c>
      <c r="J75" s="62" t="str">
        <f>IF(B75="","",VLOOKUP(AD75,Varsayımlar!$B:$Q,6,0))</f>
        <v>SADE</v>
      </c>
      <c r="K75" s="62">
        <v>3200</v>
      </c>
      <c r="L75" s="62"/>
      <c r="M75" s="62" t="str">
        <f>IFERROR(IF(B75="","",K75/VLOOKUP(AD75,Varsayımlar!B:R,17,0)),"")</f>
        <v/>
      </c>
      <c r="N75" s="62"/>
      <c r="O75" s="62">
        <v>16</v>
      </c>
      <c r="P75" s="62">
        <f>IF(B75="","",VLOOKUP(AD75,Varsayımlar!$B:$Q,7,0)*K75)</f>
        <v>38400</v>
      </c>
      <c r="Q75" s="62">
        <f>IF(B75="","",VLOOKUP(AD75,Varsayımlar!$B:$Q,8,0))</f>
        <v>20</v>
      </c>
      <c r="R75" s="62" t="str">
        <f>IF(B75="","",VLOOKUP(AD75,Varsayımlar!$B:$Q,9,0))</f>
        <v>Irak Soft</v>
      </c>
      <c r="S75" s="62">
        <f>IF(B75="","",VLOOKUP(AD75,Varsayımlar!$B:$Q,10,0))</f>
        <v>10</v>
      </c>
      <c r="T75" s="62">
        <f>IF(B75="","",VLOOKUP(AD75,Varsayımlar!$B:$Q,11,0))</f>
        <v>12</v>
      </c>
      <c r="U75" s="62">
        <f>IF(B75="","",VLOOKUP(AD75,Varsayımlar!$B:$Q,12,0))</f>
        <v>450</v>
      </c>
      <c r="V75" s="62" t="str">
        <f>IF(B75="","",VLOOKUP(AD75,Varsayımlar!$B:$Q,13,0))</f>
        <v>Yurtdışı</v>
      </c>
      <c r="W75" s="62" t="str">
        <f>IF(B75="","",VLOOKUP(AD75,Varsayımlar!$B:$Q,14,0))</f>
        <v>Özel Tarih</v>
      </c>
      <c r="X75" s="63"/>
      <c r="Y75" s="161" t="s">
        <v>658</v>
      </c>
      <c r="Z75" s="161" t="s">
        <v>659</v>
      </c>
      <c r="AA75" s="62" t="str">
        <f>IF(B75="","",VLOOKUP(AD75,Varsayımlar!$B:$Q,15,0))</f>
        <v>20cm koli-Etiketli</v>
      </c>
      <c r="AB75" s="62" t="str">
        <f>IF(B75="","",VLOOKUP(AD75,Varsayımlar!$B:$Q,16,0))</f>
        <v>19-21 cm</v>
      </c>
      <c r="AC75" s="90">
        <f>IF(B75="","",VLOOKUP(Sayfa2!AD95,Varsayımlar!B:S,18,0))</f>
        <v>0</v>
      </c>
      <c r="AD75" s="90" t="str">
        <f t="shared" ref="AD75:AD77" si="6">IF(B75="","",CONCATENATE(B75,E75))</f>
        <v>WillifoodWillifood 20cm 10 pcs 450g</v>
      </c>
    </row>
    <row r="76" spans="1:30" ht="39.75" customHeight="1" x14ac:dyDescent="0.25">
      <c r="A76" s="9" t="s">
        <v>189</v>
      </c>
      <c r="B76" s="62" t="s">
        <v>632</v>
      </c>
      <c r="C76" s="33">
        <f>IF(B76="","",VLOOKUP(AD76,Varsayımlar!$B:$Q,3,0))</f>
        <v>8698829380698</v>
      </c>
      <c r="D76" s="33"/>
      <c r="E76" s="152" t="s">
        <v>650</v>
      </c>
      <c r="F76" s="62" t="s">
        <v>660</v>
      </c>
      <c r="G76" s="62"/>
      <c r="H76" s="62" t="str">
        <f>IF(B76="","",VLOOKUP(AD76,Varsayımlar!$B:$Q,5,0))</f>
        <v>Willifood 25cm 8 pcs 560g</v>
      </c>
      <c r="I76" s="62">
        <f>IF(B76="","",VLOOKUP(AD76,Varsayımlar!B:T,19,0))</f>
        <v>0</v>
      </c>
      <c r="J76" s="62" t="str">
        <f>IF(B76="","",VLOOKUP(AD76,Varsayımlar!$B:$Q,6,0))</f>
        <v>SADE</v>
      </c>
      <c r="K76" s="62">
        <v>2000</v>
      </c>
      <c r="L76" s="62"/>
      <c r="M76" s="62" t="str">
        <f>IFERROR(IF(B76="","",K76/VLOOKUP(AD76,Varsayımlar!B:R,17,0)),"")</f>
        <v/>
      </c>
      <c r="N76" s="62"/>
      <c r="O76" s="62">
        <v>16</v>
      </c>
      <c r="P76" s="62">
        <f>IF(B76="","",VLOOKUP(AD76,Varsayımlar!$B:$Q,7,0)*K76)</f>
        <v>28000</v>
      </c>
      <c r="Q76" s="62">
        <f>IF(B76="","",VLOOKUP(AD76,Varsayımlar!$B:$Q,8,0))</f>
        <v>25</v>
      </c>
      <c r="R76" s="62" t="str">
        <f>IF(B76="","",VLOOKUP(AD76,Varsayımlar!$B:$Q,9,0))</f>
        <v>ırak Soft</v>
      </c>
      <c r="S76" s="62">
        <f>IF(B76="","",VLOOKUP(AD76,Varsayımlar!$B:$Q,10,0))</f>
        <v>8</v>
      </c>
      <c r="T76" s="62">
        <f>IF(B76="","",VLOOKUP(AD76,Varsayımlar!$B:$Q,11,0))</f>
        <v>14</v>
      </c>
      <c r="U76" s="62">
        <f>IF(B76="","",VLOOKUP(AD76,Varsayımlar!$B:$Q,12,0))</f>
        <v>560</v>
      </c>
      <c r="V76" s="62" t="str">
        <f>IF(B76="","",VLOOKUP(AD76,Varsayımlar!$B:$Q,13,0))</f>
        <v>YURTDIŞI</v>
      </c>
      <c r="W76" s="62">
        <f>IF(B76="","",VLOOKUP(AD76,Varsayımlar!$B:$Q,14,0))</f>
        <v>18</v>
      </c>
      <c r="X76" s="63"/>
      <c r="Y76" s="161" t="s">
        <v>658</v>
      </c>
      <c r="Z76" s="161" t="s">
        <v>659</v>
      </c>
      <c r="AA76" s="62" t="str">
        <f>IF(B76="","",VLOOKUP(AD76,Varsayımlar!$B:$Q,15,0))</f>
        <v>KIRMIZI KOLİ-ETİKETLİ</v>
      </c>
      <c r="AB76" s="62" t="str">
        <f>IF(B76="","",VLOOKUP(AD76,Varsayımlar!$B:$Q,16,0))</f>
        <v>24-26 CM</v>
      </c>
      <c r="AC76" s="90">
        <f>IF(B76="","",VLOOKUP(Sayfa2!AD96,Varsayımlar!B:S,18,0))</f>
        <v>0</v>
      </c>
      <c r="AD76" s="90" t="str">
        <f t="shared" si="6"/>
        <v>WillifoodWillifood 25cm 8 pcs 560g</v>
      </c>
    </row>
    <row r="77" spans="1:30" ht="39.75" customHeight="1" x14ac:dyDescent="0.25">
      <c r="A77" s="9" t="s">
        <v>189</v>
      </c>
      <c r="B77" s="62" t="s">
        <v>632</v>
      </c>
      <c r="C77" s="33">
        <f>IF(B77="","",VLOOKUP(AD77,Varsayımlar!$B:$Q,3,0))</f>
        <v>8698829380698</v>
      </c>
      <c r="D77" s="33"/>
      <c r="E77" s="152" t="s">
        <v>653</v>
      </c>
      <c r="F77" s="62" t="s">
        <v>660</v>
      </c>
      <c r="G77" s="62"/>
      <c r="H77" s="62" t="str">
        <f>IF(B77="","",VLOOKUP(AD77,Varsayımlar!$B:$Q,5,0))</f>
        <v>Willifood 26 cm Pizza</v>
      </c>
      <c r="I77" s="62">
        <f>IF(B77="","",VLOOKUP(AD77,Varsayımlar!B:T,19,0))</f>
        <v>0</v>
      </c>
      <c r="J77" s="62" t="str">
        <f>IF(B77="","",VLOOKUP(AD77,Varsayımlar!$B:$Q,6,0))</f>
        <v>Pizza</v>
      </c>
      <c r="K77" s="62">
        <v>2250</v>
      </c>
      <c r="L77" s="62"/>
      <c r="M77" s="62" t="str">
        <f>IFERROR(IF(B77="","",K77/VLOOKUP(AD77,Varsayımlar!B:R,17,0)),"")</f>
        <v/>
      </c>
      <c r="N77" s="62"/>
      <c r="O77" s="62">
        <v>16</v>
      </c>
      <c r="P77" s="62">
        <f>IF(B77="","",VLOOKUP(AD77,Varsayımlar!$B:$Q,7,0)*K77)</f>
        <v>27000</v>
      </c>
      <c r="Q77" s="62">
        <f>IF(B77="","",VLOOKUP(AD77,Varsayımlar!$B:$Q,8,0))</f>
        <v>26</v>
      </c>
      <c r="R77" s="62" t="str">
        <f>IF(B77="","",VLOOKUP(AD77,Varsayımlar!$B:$Q,9,0))</f>
        <v>Irak Soft</v>
      </c>
      <c r="S77" s="62">
        <f>IF(B77="","",VLOOKUP(AD77,Varsayımlar!$B:$Q,10,0))</f>
        <v>4</v>
      </c>
      <c r="T77" s="62">
        <f>IF(B77="","",VLOOKUP(AD77,Varsayımlar!$B:$Q,11,0))</f>
        <v>12</v>
      </c>
      <c r="U77" s="62">
        <f>IF(B77="","",VLOOKUP(AD77,Varsayımlar!$B:$Q,12,0))</f>
        <v>480</v>
      </c>
      <c r="V77" s="62" t="str">
        <f>IF(B77="","",VLOOKUP(AD77,Varsayımlar!$B:$Q,13,0))</f>
        <v>Yurtdışı</v>
      </c>
      <c r="W77" s="62">
        <f>IF(B77="","",VLOOKUP(AD77,Varsayımlar!$B:$Q,14,0))</f>
        <v>18</v>
      </c>
      <c r="X77" s="63"/>
      <c r="Y77" s="161" t="s">
        <v>658</v>
      </c>
      <c r="Z77" s="161" t="s">
        <v>659</v>
      </c>
      <c r="AA77" s="62" t="str">
        <f>IF(B77="","",VLOOKUP(AD77,Varsayımlar!$B:$Q,15,0))</f>
        <v>Dürümek Kolisi-Çift Etiket</v>
      </c>
      <c r="AB77" s="62" t="str">
        <f>IF(B77="","",VLOOKUP(AD77,Varsayımlar!$B:$Q,16,0))</f>
        <v>Kesme.Bezeler 145-150 g.Kesilmemiş 27-28 cm. Kesilmemiş ağ 520-540g. Kesilmiş ağ 475-485 g</v>
      </c>
      <c r="AC77" s="90">
        <f>IF(B77="","",VLOOKUP(Sayfa2!AD97,Varsayımlar!B:S,18,0))</f>
        <v>0</v>
      </c>
      <c r="AD77" s="90" t="str">
        <f t="shared" si="6"/>
        <v>WillifoodWillifood Pizza 26cm 4 pcs 480g</v>
      </c>
    </row>
    <row r="78" spans="1:30" ht="39.75" customHeight="1" x14ac:dyDescent="0.25">
      <c r="A78" s="9" t="s">
        <v>210</v>
      </c>
      <c r="B78" s="70" t="s">
        <v>90</v>
      </c>
      <c r="C78" s="71">
        <f>IF(B78="","",VLOOKUP(AD78,Varsayımlar!$B:$Q,3,0))</f>
        <v>8698829380698</v>
      </c>
      <c r="D78" s="71" t="s">
        <v>231</v>
      </c>
      <c r="E78" s="72" t="s">
        <v>91</v>
      </c>
      <c r="F78" s="70"/>
      <c r="G78" s="70"/>
      <c r="H78" s="70" t="str">
        <f>IF(B78="","",VLOOKUP(AD78,Varsayımlar!$B:$Q,5,0))</f>
        <v>MAGNİT MAVİ AMBALAJ 25CM</v>
      </c>
      <c r="I78" s="70">
        <f>IF(B78="","",VLOOKUP(AD78,Varsayımlar!B:T,19,0))</f>
        <v>0</v>
      </c>
      <c r="J78" s="70" t="str">
        <f>IF(B78="","",VLOOKUP(AD78,Varsayımlar!$B:$Q,6,0))</f>
        <v>SADE</v>
      </c>
      <c r="K78" s="70">
        <v>2016</v>
      </c>
      <c r="L78" s="70"/>
      <c r="M78" s="70">
        <f>IFERROR(IF(B78="","",K78/VLOOKUP(AD78,Varsayımlar!B:R,17,0)),"")</f>
        <v>24</v>
      </c>
      <c r="N78" s="70"/>
      <c r="O78" s="70"/>
      <c r="P78" s="70">
        <f>IF(B78="","",VLOOKUP(AD78,Varsayımlar!$B:$Q,7,0)*K78)</f>
        <v>60480</v>
      </c>
      <c r="Q78" s="70">
        <f>IF(B78="","",VLOOKUP(AD78,Varsayımlar!$B:$Q,8,0))</f>
        <v>25</v>
      </c>
      <c r="R78" s="70" t="str">
        <f>IF(B78="","",VLOOKUP(AD78,Varsayımlar!$B:$Q,9,0))</f>
        <v>SOFT</v>
      </c>
      <c r="S78" s="70">
        <f>IF(B78="","",VLOOKUP(AD78,Varsayımlar!$B:$Q,10,0))</f>
        <v>4</v>
      </c>
      <c r="T78" s="70">
        <f>IF(B78="","",VLOOKUP(AD78,Varsayımlar!$B:$Q,11,0))</f>
        <v>30</v>
      </c>
      <c r="U78" s="70">
        <f>IF(B78="","",VLOOKUP(AD78,Varsayımlar!$B:$Q,12,0))</f>
        <v>260</v>
      </c>
      <c r="V78" s="70" t="str">
        <f>IF(B78="","",VLOOKUP(AD78,Varsayımlar!$B:$Q,13,0))</f>
        <v>YURTDIŞI</v>
      </c>
      <c r="W78" s="70">
        <f>IF(B78="","",VLOOKUP(AD78,Varsayımlar!$B:$Q,14,0))</f>
        <v>9</v>
      </c>
      <c r="X78" s="70"/>
      <c r="Y78" s="70"/>
      <c r="Z78" s="70"/>
      <c r="AA78" s="70" t="str">
        <f>IF(B78="","",VLOOKUP(AD78,Varsayımlar!$B:$Q,15,0))</f>
        <v>25CM TURUNCU KOLİ-SOL ÜST DİKDÖRTGENE ÜRETİM TARİHİ BASILACAK</v>
      </c>
      <c r="AB78" s="70" t="str">
        <f>IF(B78="","",VLOOKUP(AD78,Varsayımlar!$B:$Q,16,0))</f>
        <v>24-26 CM</v>
      </c>
      <c r="AC78" s="90">
        <f>IF(B78="","",VLOOKUP(Sayfa2!AD77,Varsayımlar!B:S,18,0))</f>
        <v>0</v>
      </c>
      <c r="AD78" s="90" t="str">
        <f t="shared" si="4"/>
        <v>MAGNİTMAGNİT MAVİ AMBALAJ 25 CM 260G</v>
      </c>
    </row>
    <row r="79" spans="1:30" ht="39.75" customHeight="1" x14ac:dyDescent="0.25">
      <c r="A79" s="9" t="s">
        <v>211</v>
      </c>
      <c r="B79" s="70" t="s">
        <v>90</v>
      </c>
      <c r="C79" s="71">
        <f>IF(B79="","",VLOOKUP(AD79,Varsayımlar!$B:$Q,3,0))</f>
        <v>8698829380698</v>
      </c>
      <c r="D79" s="71" t="s">
        <v>232</v>
      </c>
      <c r="E79" s="72" t="s">
        <v>91</v>
      </c>
      <c r="F79" s="70"/>
      <c r="G79" s="70"/>
      <c r="H79" s="70" t="str">
        <f>IF(B79="","",VLOOKUP(AD79,Varsayımlar!$B:$Q,5,0))</f>
        <v>MAGNİT MAVİ AMBALAJ 25CM</v>
      </c>
      <c r="I79" s="70">
        <f>IF(B79="","",VLOOKUP(AD79,Varsayımlar!B:T,19,0))</f>
        <v>0</v>
      </c>
      <c r="J79" s="70" t="str">
        <f>IF(B79="","",VLOOKUP(AD79,Varsayımlar!$B:$Q,6,0))</f>
        <v>SADE</v>
      </c>
      <c r="K79" s="70">
        <v>2016</v>
      </c>
      <c r="L79" s="70"/>
      <c r="M79" s="70">
        <f>IFERROR(IF(B79="","",K79/VLOOKUP(AD79,Varsayımlar!B:R,17,0)),"")</f>
        <v>24</v>
      </c>
      <c r="N79" s="70"/>
      <c r="O79" s="70"/>
      <c r="P79" s="70">
        <f>IF(B79="","",VLOOKUP(AD79,Varsayımlar!$B:$Q,7,0)*K79)</f>
        <v>60480</v>
      </c>
      <c r="Q79" s="70">
        <f>IF(B79="","",VLOOKUP(AD79,Varsayımlar!$B:$Q,8,0))</f>
        <v>25</v>
      </c>
      <c r="R79" s="70" t="str">
        <f>IF(B79="","",VLOOKUP(AD79,Varsayımlar!$B:$Q,9,0))</f>
        <v>SOFT</v>
      </c>
      <c r="S79" s="70">
        <f>IF(B79="","",VLOOKUP(AD79,Varsayımlar!$B:$Q,10,0))</f>
        <v>4</v>
      </c>
      <c r="T79" s="70">
        <f>IF(B79="","",VLOOKUP(AD79,Varsayımlar!$B:$Q,11,0))</f>
        <v>30</v>
      </c>
      <c r="U79" s="70">
        <f>IF(B79="","",VLOOKUP(AD79,Varsayımlar!$B:$Q,12,0))</f>
        <v>260</v>
      </c>
      <c r="V79" s="70" t="str">
        <f>IF(B79="","",VLOOKUP(AD79,Varsayımlar!$B:$Q,13,0))</f>
        <v>YURTDIŞI</v>
      </c>
      <c r="W79" s="70">
        <f>IF(B79="","",VLOOKUP(AD79,Varsayımlar!$B:$Q,14,0))</f>
        <v>9</v>
      </c>
      <c r="X79" s="70"/>
      <c r="Y79" s="70"/>
      <c r="Z79" s="70"/>
      <c r="AA79" s="70" t="str">
        <f>IF(B79="","",VLOOKUP(AD79,Varsayımlar!$B:$Q,15,0))</f>
        <v>25CM TURUNCU KOLİ-SOL ÜST DİKDÖRTGENE ÜRETİM TARİHİ BASILACAK</v>
      </c>
      <c r="AB79" s="70" t="str">
        <f>IF(B79="","",VLOOKUP(AD79,Varsayımlar!$B:$Q,16,0))</f>
        <v>24-26 CM</v>
      </c>
      <c r="AC79" s="90">
        <f>IF(B79="","",VLOOKUP(Sayfa2!AD78,Varsayımlar!B:S,18,0))</f>
        <v>0</v>
      </c>
      <c r="AD79" s="90" t="str">
        <f t="shared" si="4"/>
        <v>MAGNİTMAGNİT MAVİ AMBALAJ 25 CM 260G</v>
      </c>
    </row>
    <row r="80" spans="1:30" ht="39.75" customHeight="1" x14ac:dyDescent="0.25">
      <c r="A80" s="9" t="s">
        <v>212</v>
      </c>
      <c r="B80" s="70" t="s">
        <v>90</v>
      </c>
      <c r="C80" s="71">
        <f>IF(B80="","",VLOOKUP(AD80,Varsayımlar!$B:$Q,3,0))</f>
        <v>8698829380698</v>
      </c>
      <c r="D80" s="71" t="s">
        <v>233</v>
      </c>
      <c r="E80" s="72" t="s">
        <v>91</v>
      </c>
      <c r="F80" s="70"/>
      <c r="G80" s="70"/>
      <c r="H80" s="70" t="str">
        <f>IF(B80="","",VLOOKUP(AD80,Varsayımlar!$B:$Q,5,0))</f>
        <v>MAGNİT MAVİ AMBALAJ 25CM</v>
      </c>
      <c r="I80" s="70">
        <f>IF(B80="","",VLOOKUP(AD80,Varsayımlar!B:T,19,0))</f>
        <v>0</v>
      </c>
      <c r="J80" s="70" t="str">
        <f>IF(B80="","",VLOOKUP(AD80,Varsayımlar!$B:$Q,6,0))</f>
        <v>SADE</v>
      </c>
      <c r="K80" s="70">
        <v>2016</v>
      </c>
      <c r="L80" s="70"/>
      <c r="M80" s="70">
        <f>IFERROR(IF(B80="","",K80/VLOOKUP(AD80,Varsayımlar!B:R,17,0)),"")</f>
        <v>24</v>
      </c>
      <c r="N80" s="70"/>
      <c r="O80" s="70"/>
      <c r="P80" s="70">
        <f>IF(B80="","",VLOOKUP(AD80,Varsayımlar!$B:$Q,7,0)*K80)</f>
        <v>60480</v>
      </c>
      <c r="Q80" s="70">
        <f>IF(B80="","",VLOOKUP(AD80,Varsayımlar!$B:$Q,8,0))</f>
        <v>25</v>
      </c>
      <c r="R80" s="70" t="str">
        <f>IF(B80="","",VLOOKUP(AD80,Varsayımlar!$B:$Q,9,0))</f>
        <v>SOFT</v>
      </c>
      <c r="S80" s="70">
        <f>IF(B80="","",VLOOKUP(AD80,Varsayımlar!$B:$Q,10,0))</f>
        <v>4</v>
      </c>
      <c r="T80" s="70">
        <f>IF(B80="","",VLOOKUP(AD80,Varsayımlar!$B:$Q,11,0))</f>
        <v>30</v>
      </c>
      <c r="U80" s="70">
        <f>IF(B80="","",VLOOKUP(AD80,Varsayımlar!$B:$Q,12,0))</f>
        <v>260</v>
      </c>
      <c r="V80" s="70" t="str">
        <f>IF(B80="","",VLOOKUP(AD80,Varsayımlar!$B:$Q,13,0))</f>
        <v>YURTDIŞI</v>
      </c>
      <c r="W80" s="70">
        <f>IF(B80="","",VLOOKUP(AD80,Varsayımlar!$B:$Q,14,0))</f>
        <v>9</v>
      </c>
      <c r="X80" s="70"/>
      <c r="Y80" s="70"/>
      <c r="Z80" s="70"/>
      <c r="AA80" s="70" t="str">
        <f>IF(B80="","",VLOOKUP(AD80,Varsayımlar!$B:$Q,15,0))</f>
        <v>25CM TURUNCU KOLİ-SOL ÜST DİKDÖRTGENE ÜRETİM TARİHİ BASILACAK</v>
      </c>
      <c r="AB80" s="70" t="str">
        <f>IF(B80="","",VLOOKUP(AD80,Varsayımlar!$B:$Q,16,0))</f>
        <v>24-26 CM</v>
      </c>
      <c r="AC80" s="90">
        <f>IF(B80="","",VLOOKUP(Sayfa2!AD79,Varsayımlar!B:S,18,0))</f>
        <v>0</v>
      </c>
      <c r="AD80" s="90" t="str">
        <f t="shared" si="4"/>
        <v>MAGNİTMAGNİT MAVİ AMBALAJ 25 CM 260G</v>
      </c>
    </row>
    <row r="81" spans="1:30" ht="39.75" customHeight="1" x14ac:dyDescent="0.25">
      <c r="A81" s="9" t="s">
        <v>213</v>
      </c>
      <c r="B81" s="70" t="s">
        <v>90</v>
      </c>
      <c r="C81" s="71">
        <f>IF(B81="","",VLOOKUP(AD81,Varsayımlar!$B:$Q,3,0))</f>
        <v>8698829380698</v>
      </c>
      <c r="D81" s="71" t="s">
        <v>234</v>
      </c>
      <c r="E81" s="72" t="s">
        <v>91</v>
      </c>
      <c r="F81" s="70"/>
      <c r="G81" s="70"/>
      <c r="H81" s="70" t="str">
        <f>IF(B81="","",VLOOKUP(AD81,Varsayımlar!$B:$Q,5,0))</f>
        <v>MAGNİT MAVİ AMBALAJ 25CM</v>
      </c>
      <c r="I81" s="70">
        <f>IF(B81="","",VLOOKUP(AD81,Varsayımlar!B:T,19,0))</f>
        <v>0</v>
      </c>
      <c r="J81" s="70" t="str">
        <f>IF(B81="","",VLOOKUP(AD81,Varsayımlar!$B:$Q,6,0))</f>
        <v>SADE</v>
      </c>
      <c r="K81" s="70">
        <v>2016</v>
      </c>
      <c r="L81" s="70"/>
      <c r="M81" s="70">
        <f>IFERROR(IF(B81="","",K81/VLOOKUP(AD81,Varsayımlar!B:R,17,0)),"")</f>
        <v>24</v>
      </c>
      <c r="N81" s="70"/>
      <c r="O81" s="70"/>
      <c r="P81" s="70">
        <f>IF(B81="","",VLOOKUP(AD81,Varsayımlar!$B:$Q,7,0)*K81)</f>
        <v>60480</v>
      </c>
      <c r="Q81" s="70">
        <f>IF(B81="","",VLOOKUP(AD81,Varsayımlar!$B:$Q,8,0))</f>
        <v>25</v>
      </c>
      <c r="R81" s="70" t="str">
        <f>IF(B81="","",VLOOKUP(AD81,Varsayımlar!$B:$Q,9,0))</f>
        <v>SOFT</v>
      </c>
      <c r="S81" s="70">
        <f>IF(B81="","",VLOOKUP(AD81,Varsayımlar!$B:$Q,10,0))</f>
        <v>4</v>
      </c>
      <c r="T81" s="70">
        <f>IF(B81="","",VLOOKUP(AD81,Varsayımlar!$B:$Q,11,0))</f>
        <v>30</v>
      </c>
      <c r="U81" s="70">
        <f>IF(B81="","",VLOOKUP(AD81,Varsayımlar!$B:$Q,12,0))</f>
        <v>260</v>
      </c>
      <c r="V81" s="70" t="str">
        <f>IF(B81="","",VLOOKUP(AD81,Varsayımlar!$B:$Q,13,0))</f>
        <v>YURTDIŞI</v>
      </c>
      <c r="W81" s="70">
        <f>IF(B81="","",VLOOKUP(AD81,Varsayımlar!$B:$Q,14,0))</f>
        <v>9</v>
      </c>
      <c r="X81" s="70"/>
      <c r="Y81" s="70"/>
      <c r="Z81" s="70"/>
      <c r="AA81" s="70" t="str">
        <f>IF(B81="","",VLOOKUP(AD81,Varsayımlar!$B:$Q,15,0))</f>
        <v>25CM TURUNCU KOLİ-SOL ÜST DİKDÖRTGENE ÜRETİM TARİHİ BASILACAK</v>
      </c>
      <c r="AB81" s="70" t="str">
        <f>IF(B81="","",VLOOKUP(AD81,Varsayımlar!$B:$Q,16,0))</f>
        <v>24-26 CM</v>
      </c>
      <c r="AC81" s="90">
        <f>IF(B81="","",VLOOKUP(Sayfa2!AD80,Varsayımlar!B:S,18,0))</f>
        <v>0</v>
      </c>
      <c r="AD81" s="90" t="str">
        <f t="shared" si="4"/>
        <v>MAGNİTMAGNİT MAVİ AMBALAJ 25 CM 260G</v>
      </c>
    </row>
    <row r="82" spans="1:30" ht="39.75" customHeight="1" x14ac:dyDescent="0.25">
      <c r="A82" s="9" t="s">
        <v>214</v>
      </c>
      <c r="B82" s="70" t="s">
        <v>90</v>
      </c>
      <c r="C82" s="71">
        <f>IF(B82="","",VLOOKUP(AD82,Varsayımlar!$B:$Q,3,0))</f>
        <v>8698829380698</v>
      </c>
      <c r="D82" s="71" t="s">
        <v>235</v>
      </c>
      <c r="E82" s="72" t="s">
        <v>91</v>
      </c>
      <c r="F82" s="70"/>
      <c r="G82" s="70"/>
      <c r="H82" s="70" t="str">
        <f>IF(B82="","",VLOOKUP(AD82,Varsayımlar!$B:$Q,5,0))</f>
        <v>MAGNİT MAVİ AMBALAJ 25CM</v>
      </c>
      <c r="I82" s="70">
        <f>IF(B82="","",VLOOKUP(AD82,Varsayımlar!B:T,19,0))</f>
        <v>0</v>
      </c>
      <c r="J82" s="70" t="str">
        <f>IF(B82="","",VLOOKUP(AD82,Varsayımlar!$B:$Q,6,0))</f>
        <v>SADE</v>
      </c>
      <c r="K82" s="70">
        <v>2016</v>
      </c>
      <c r="L82" s="70"/>
      <c r="M82" s="70">
        <f>IFERROR(IF(B82="","",K82/VLOOKUP(AD82,Varsayımlar!B:R,17,0)),"")</f>
        <v>24</v>
      </c>
      <c r="N82" s="70"/>
      <c r="O82" s="70"/>
      <c r="P82" s="70">
        <f>IF(B82="","",VLOOKUP(AD82,Varsayımlar!$B:$Q,7,0)*K82)</f>
        <v>60480</v>
      </c>
      <c r="Q82" s="70">
        <f>IF(B82="","",VLOOKUP(AD82,Varsayımlar!$B:$Q,8,0))</f>
        <v>25</v>
      </c>
      <c r="R82" s="70" t="str">
        <f>IF(B82="","",VLOOKUP(AD82,Varsayımlar!$B:$Q,9,0))</f>
        <v>SOFT</v>
      </c>
      <c r="S82" s="70">
        <f>IF(B82="","",VLOOKUP(AD82,Varsayımlar!$B:$Q,10,0))</f>
        <v>4</v>
      </c>
      <c r="T82" s="70">
        <f>IF(B82="","",VLOOKUP(AD82,Varsayımlar!$B:$Q,11,0))</f>
        <v>30</v>
      </c>
      <c r="U82" s="70">
        <f>IF(B82="","",VLOOKUP(AD82,Varsayımlar!$B:$Q,12,0))</f>
        <v>260</v>
      </c>
      <c r="V82" s="70" t="str">
        <f>IF(B82="","",VLOOKUP(AD82,Varsayımlar!$B:$Q,13,0))</f>
        <v>YURTDIŞI</v>
      </c>
      <c r="W82" s="70">
        <f>IF(B82="","",VLOOKUP(AD82,Varsayımlar!$B:$Q,14,0))</f>
        <v>9</v>
      </c>
      <c r="X82" s="70"/>
      <c r="Y82" s="70"/>
      <c r="Z82" s="70"/>
      <c r="AA82" s="70" t="str">
        <f>IF(B82="","",VLOOKUP(AD82,Varsayımlar!$B:$Q,15,0))</f>
        <v>25CM TURUNCU KOLİ-SOL ÜST DİKDÖRTGENE ÜRETİM TARİHİ BASILACAK</v>
      </c>
      <c r="AB82" s="70" t="str">
        <f>IF(B82="","",VLOOKUP(AD82,Varsayımlar!$B:$Q,16,0))</f>
        <v>24-26 CM</v>
      </c>
      <c r="AC82" s="90">
        <f>IF(B82="","",VLOOKUP(Sayfa2!AD81,Varsayımlar!B:S,18,0))</f>
        <v>0</v>
      </c>
      <c r="AD82" s="90" t="str">
        <f t="shared" si="4"/>
        <v>MAGNİTMAGNİT MAVİ AMBALAJ 25 CM 260G</v>
      </c>
    </row>
    <row r="83" spans="1:30" ht="39.75" customHeight="1" x14ac:dyDescent="0.25">
      <c r="A83" s="9" t="s">
        <v>215</v>
      </c>
      <c r="B83" s="70" t="s">
        <v>90</v>
      </c>
      <c r="C83" s="71">
        <f>IF(B83="","",VLOOKUP(AD83,Varsayımlar!$B:$Q,3,0))</f>
        <v>8698829380698</v>
      </c>
      <c r="D83" s="71" t="s">
        <v>236</v>
      </c>
      <c r="E83" s="72" t="s">
        <v>91</v>
      </c>
      <c r="F83" s="70"/>
      <c r="G83" s="70"/>
      <c r="H83" s="70" t="str">
        <f>IF(B83="","",VLOOKUP(AD83,Varsayımlar!$B:$Q,5,0))</f>
        <v>MAGNİT MAVİ AMBALAJ 25CM</v>
      </c>
      <c r="I83" s="70">
        <f>IF(B83="","",VLOOKUP(AD83,Varsayımlar!B:T,19,0))</f>
        <v>0</v>
      </c>
      <c r="J83" s="70" t="str">
        <f>IF(B83="","",VLOOKUP(AD83,Varsayımlar!$B:$Q,6,0))</f>
        <v>SADE</v>
      </c>
      <c r="K83" s="70">
        <v>2016</v>
      </c>
      <c r="L83" s="70"/>
      <c r="M83" s="70">
        <f>IFERROR(IF(B83="","",K83/VLOOKUP(AD83,Varsayımlar!B:R,17,0)),"")</f>
        <v>24</v>
      </c>
      <c r="N83" s="70"/>
      <c r="O83" s="70"/>
      <c r="P83" s="70">
        <f>IF(B83="","",VLOOKUP(AD83,Varsayımlar!$B:$Q,7,0)*K83)</f>
        <v>60480</v>
      </c>
      <c r="Q83" s="70">
        <f>IF(B83="","",VLOOKUP(AD83,Varsayımlar!$B:$Q,8,0))</f>
        <v>25</v>
      </c>
      <c r="R83" s="70" t="str">
        <f>IF(B83="","",VLOOKUP(AD83,Varsayımlar!$B:$Q,9,0))</f>
        <v>SOFT</v>
      </c>
      <c r="S83" s="70">
        <f>IF(B83="","",VLOOKUP(AD83,Varsayımlar!$B:$Q,10,0))</f>
        <v>4</v>
      </c>
      <c r="T83" s="70">
        <f>IF(B83="","",VLOOKUP(AD83,Varsayımlar!$B:$Q,11,0))</f>
        <v>30</v>
      </c>
      <c r="U83" s="70">
        <f>IF(B83="","",VLOOKUP(AD83,Varsayımlar!$B:$Q,12,0))</f>
        <v>260</v>
      </c>
      <c r="V83" s="70" t="str">
        <f>IF(B83="","",VLOOKUP(AD83,Varsayımlar!$B:$Q,13,0))</f>
        <v>YURTDIŞI</v>
      </c>
      <c r="W83" s="70">
        <f>IF(B83="","",VLOOKUP(AD83,Varsayımlar!$B:$Q,14,0))</f>
        <v>9</v>
      </c>
      <c r="X83" s="70"/>
      <c r="Y83" s="70"/>
      <c r="Z83" s="70"/>
      <c r="AA83" s="70" t="str">
        <f>IF(B83="","",VLOOKUP(AD83,Varsayımlar!$B:$Q,15,0))</f>
        <v>25CM TURUNCU KOLİ-SOL ÜST DİKDÖRTGENE ÜRETİM TARİHİ BASILACAK</v>
      </c>
      <c r="AB83" s="70" t="str">
        <f>IF(B83="","",VLOOKUP(AD83,Varsayımlar!$B:$Q,16,0))</f>
        <v>24-26 CM</v>
      </c>
      <c r="AC83" s="90">
        <f>IF(B83="","",VLOOKUP(Sayfa2!AD82,Varsayımlar!B:S,18,0))</f>
        <v>0</v>
      </c>
      <c r="AD83" s="90" t="str">
        <f t="shared" si="4"/>
        <v>MAGNİTMAGNİT MAVİ AMBALAJ 25 CM 260G</v>
      </c>
    </row>
    <row r="84" spans="1:30" ht="39.75" customHeight="1" x14ac:dyDescent="0.25">
      <c r="A84" s="9" t="s">
        <v>216</v>
      </c>
      <c r="B84" s="70" t="s">
        <v>90</v>
      </c>
      <c r="C84" s="71">
        <f>IF(B84="","",VLOOKUP(AD84,Varsayımlar!$B:$Q,3,0))</f>
        <v>8698829380698</v>
      </c>
      <c r="D84" s="71" t="s">
        <v>237</v>
      </c>
      <c r="E84" s="72" t="s">
        <v>91</v>
      </c>
      <c r="F84" s="70"/>
      <c r="G84" s="70"/>
      <c r="H84" s="70" t="str">
        <f>IF(B84="","",VLOOKUP(AD84,Varsayımlar!$B:$Q,5,0))</f>
        <v>MAGNİT MAVİ AMBALAJ 25CM</v>
      </c>
      <c r="I84" s="70">
        <f>IF(B84="","",VLOOKUP(AD84,Varsayımlar!B:T,19,0))</f>
        <v>0</v>
      </c>
      <c r="J84" s="70" t="str">
        <f>IF(B84="","",VLOOKUP(AD84,Varsayımlar!$B:$Q,6,0))</f>
        <v>SADE</v>
      </c>
      <c r="K84" s="70">
        <v>2016</v>
      </c>
      <c r="L84" s="70"/>
      <c r="M84" s="70">
        <f>IFERROR(IF(B84="","",K84/VLOOKUP(AD84,Varsayımlar!B:R,17,0)),"")</f>
        <v>24</v>
      </c>
      <c r="N84" s="70"/>
      <c r="O84" s="70"/>
      <c r="P84" s="70">
        <f>IF(B84="","",VLOOKUP(AD84,Varsayımlar!$B:$Q,7,0)*K84)</f>
        <v>60480</v>
      </c>
      <c r="Q84" s="70">
        <f>IF(B84="","",VLOOKUP(AD84,Varsayımlar!$B:$Q,8,0))</f>
        <v>25</v>
      </c>
      <c r="R84" s="70" t="str">
        <f>IF(B84="","",VLOOKUP(AD84,Varsayımlar!$B:$Q,9,0))</f>
        <v>SOFT</v>
      </c>
      <c r="S84" s="70">
        <f>IF(B84="","",VLOOKUP(AD84,Varsayımlar!$B:$Q,10,0))</f>
        <v>4</v>
      </c>
      <c r="T84" s="70">
        <f>IF(B84="","",VLOOKUP(AD84,Varsayımlar!$B:$Q,11,0))</f>
        <v>30</v>
      </c>
      <c r="U84" s="70">
        <f>IF(B84="","",VLOOKUP(AD84,Varsayımlar!$B:$Q,12,0))</f>
        <v>260</v>
      </c>
      <c r="V84" s="70" t="str">
        <f>IF(B84="","",VLOOKUP(AD84,Varsayımlar!$B:$Q,13,0))</f>
        <v>YURTDIŞI</v>
      </c>
      <c r="W84" s="70">
        <f>IF(B84="","",VLOOKUP(AD84,Varsayımlar!$B:$Q,14,0))</f>
        <v>9</v>
      </c>
      <c r="X84" s="70"/>
      <c r="Y84" s="70"/>
      <c r="Z84" s="70"/>
      <c r="AA84" s="70" t="str">
        <f>IF(B84="","",VLOOKUP(AD84,Varsayımlar!$B:$Q,15,0))</f>
        <v>25CM TURUNCU KOLİ-SOL ÜST DİKDÖRTGENE ÜRETİM TARİHİ BASILACAK</v>
      </c>
      <c r="AB84" s="70" t="str">
        <f>IF(B84="","",VLOOKUP(AD84,Varsayımlar!$B:$Q,16,0))</f>
        <v>24-26 CM</v>
      </c>
      <c r="AC84" s="90">
        <f>IF(B84="","",VLOOKUP(Sayfa2!AD83,Varsayımlar!B:S,18,0))</f>
        <v>0</v>
      </c>
      <c r="AD84" s="90" t="str">
        <f t="shared" si="4"/>
        <v>MAGNİTMAGNİT MAVİ AMBALAJ 25 CM 260G</v>
      </c>
    </row>
    <row r="85" spans="1:30" ht="39.75" customHeight="1" x14ac:dyDescent="0.25">
      <c r="A85" s="9" t="s">
        <v>217</v>
      </c>
      <c r="B85" s="70" t="s">
        <v>90</v>
      </c>
      <c r="C85" s="71">
        <f>IF(B85="","",VLOOKUP(AD85,Varsayımlar!$B:$Q,3,0))</f>
        <v>8698829380698</v>
      </c>
      <c r="D85" s="71" t="s">
        <v>238</v>
      </c>
      <c r="E85" s="72" t="s">
        <v>91</v>
      </c>
      <c r="F85" s="70"/>
      <c r="G85" s="70"/>
      <c r="H85" s="70" t="str">
        <f>IF(B85="","",VLOOKUP(AD85,Varsayımlar!$B:$Q,5,0))</f>
        <v>MAGNİT MAVİ AMBALAJ 25CM</v>
      </c>
      <c r="I85" s="70">
        <f>IF(B85="","",VLOOKUP(AD85,Varsayımlar!B:T,19,0))</f>
        <v>0</v>
      </c>
      <c r="J85" s="70" t="str">
        <f>IF(B85="","",VLOOKUP(AD85,Varsayımlar!$B:$Q,6,0))</f>
        <v>SADE</v>
      </c>
      <c r="K85" s="70">
        <v>2016</v>
      </c>
      <c r="L85" s="70"/>
      <c r="M85" s="70">
        <f>IFERROR(IF(B85="","",K85/VLOOKUP(AD85,Varsayımlar!B:R,17,0)),"")</f>
        <v>24</v>
      </c>
      <c r="N85" s="70"/>
      <c r="O85" s="70"/>
      <c r="P85" s="70">
        <f>IF(B85="","",VLOOKUP(AD85,Varsayımlar!$B:$Q,7,0)*K85)</f>
        <v>60480</v>
      </c>
      <c r="Q85" s="70">
        <f>IF(B85="","",VLOOKUP(AD85,Varsayımlar!$B:$Q,8,0))</f>
        <v>25</v>
      </c>
      <c r="R85" s="70" t="str">
        <f>IF(B85="","",VLOOKUP(AD85,Varsayımlar!$B:$Q,9,0))</f>
        <v>SOFT</v>
      </c>
      <c r="S85" s="70">
        <f>IF(B85="","",VLOOKUP(AD85,Varsayımlar!$B:$Q,10,0))</f>
        <v>4</v>
      </c>
      <c r="T85" s="70">
        <f>IF(B85="","",VLOOKUP(AD85,Varsayımlar!$B:$Q,11,0))</f>
        <v>30</v>
      </c>
      <c r="U85" s="70">
        <f>IF(B85="","",VLOOKUP(AD85,Varsayımlar!$B:$Q,12,0))</f>
        <v>260</v>
      </c>
      <c r="V85" s="70" t="str">
        <f>IF(B85="","",VLOOKUP(AD85,Varsayımlar!$B:$Q,13,0))</f>
        <v>YURTDIŞI</v>
      </c>
      <c r="W85" s="70">
        <f>IF(B85="","",VLOOKUP(AD85,Varsayımlar!$B:$Q,14,0))</f>
        <v>9</v>
      </c>
      <c r="X85" s="70"/>
      <c r="Y85" s="70"/>
      <c r="Z85" s="70"/>
      <c r="AA85" s="70" t="str">
        <f>IF(B85="","",VLOOKUP(AD85,Varsayımlar!$B:$Q,15,0))</f>
        <v>25CM TURUNCU KOLİ-SOL ÜST DİKDÖRTGENE ÜRETİM TARİHİ BASILACAK</v>
      </c>
      <c r="AB85" s="70" t="str">
        <f>IF(B85="","",VLOOKUP(AD85,Varsayımlar!$B:$Q,16,0))</f>
        <v>24-26 CM</v>
      </c>
      <c r="AC85" s="90">
        <f>IF(B85="","",VLOOKUP(Sayfa2!AD84,Varsayımlar!B:S,18,0))</f>
        <v>0</v>
      </c>
      <c r="AD85" s="90" t="str">
        <f t="shared" si="4"/>
        <v>MAGNİTMAGNİT MAVİ AMBALAJ 25 CM 260G</v>
      </c>
    </row>
    <row r="86" spans="1:30" ht="39.75" customHeight="1" x14ac:dyDescent="0.25">
      <c r="A86" s="9" t="s">
        <v>218</v>
      </c>
      <c r="B86" s="70" t="s">
        <v>90</v>
      </c>
      <c r="C86" s="71">
        <f>IF(B86="","",VLOOKUP(AD86,Varsayımlar!$B:$Q,3,0))</f>
        <v>8698829380698</v>
      </c>
      <c r="D86" s="71" t="s">
        <v>239</v>
      </c>
      <c r="E86" s="72" t="s">
        <v>91</v>
      </c>
      <c r="F86" s="70"/>
      <c r="G86" s="70"/>
      <c r="H86" s="70" t="str">
        <f>IF(B86="","",VLOOKUP(AD86,Varsayımlar!$B:$Q,5,0))</f>
        <v>MAGNİT MAVİ AMBALAJ 25CM</v>
      </c>
      <c r="I86" s="70">
        <f>IF(B86="","",VLOOKUP(AD86,Varsayımlar!B:T,19,0))</f>
        <v>0</v>
      </c>
      <c r="J86" s="70" t="str">
        <f>IF(B86="","",VLOOKUP(AD86,Varsayımlar!$B:$Q,6,0))</f>
        <v>SADE</v>
      </c>
      <c r="K86" s="70">
        <v>2016</v>
      </c>
      <c r="L86" s="70"/>
      <c r="M86" s="70">
        <f>IFERROR(IF(B86="","",K86/VLOOKUP(AD86,Varsayımlar!B:R,17,0)),"")</f>
        <v>24</v>
      </c>
      <c r="N86" s="70"/>
      <c r="O86" s="70"/>
      <c r="P86" s="70">
        <f>IF(B86="","",VLOOKUP(AD86,Varsayımlar!$B:$Q,7,0)*K86)</f>
        <v>60480</v>
      </c>
      <c r="Q86" s="70">
        <f>IF(B86="","",VLOOKUP(AD86,Varsayımlar!$B:$Q,8,0))</f>
        <v>25</v>
      </c>
      <c r="R86" s="70" t="str">
        <f>IF(B86="","",VLOOKUP(AD86,Varsayımlar!$B:$Q,9,0))</f>
        <v>SOFT</v>
      </c>
      <c r="S86" s="70">
        <f>IF(B86="","",VLOOKUP(AD86,Varsayımlar!$B:$Q,10,0))</f>
        <v>4</v>
      </c>
      <c r="T86" s="70">
        <f>IF(B86="","",VLOOKUP(AD86,Varsayımlar!$B:$Q,11,0))</f>
        <v>30</v>
      </c>
      <c r="U86" s="70">
        <f>IF(B86="","",VLOOKUP(AD86,Varsayımlar!$B:$Q,12,0))</f>
        <v>260</v>
      </c>
      <c r="V86" s="70" t="str">
        <f>IF(B86="","",VLOOKUP(AD86,Varsayımlar!$B:$Q,13,0))</f>
        <v>YURTDIŞI</v>
      </c>
      <c r="W86" s="70">
        <f>IF(B86="","",VLOOKUP(AD86,Varsayımlar!$B:$Q,14,0))</f>
        <v>9</v>
      </c>
      <c r="X86" s="70"/>
      <c r="Y86" s="70"/>
      <c r="Z86" s="70"/>
      <c r="AA86" s="70" t="str">
        <f>IF(B86="","",VLOOKUP(AD86,Varsayımlar!$B:$Q,15,0))</f>
        <v>25CM TURUNCU KOLİ-SOL ÜST DİKDÖRTGENE ÜRETİM TARİHİ BASILACAK</v>
      </c>
      <c r="AB86" s="70" t="str">
        <f>IF(B86="","",VLOOKUP(AD86,Varsayımlar!$B:$Q,16,0))</f>
        <v>24-26 CM</v>
      </c>
      <c r="AC86" s="90">
        <f>IF(B86="","",VLOOKUP(Sayfa2!AD85,Varsayımlar!B:S,18,0))</f>
        <v>0</v>
      </c>
      <c r="AD86" s="90" t="str">
        <f t="shared" si="4"/>
        <v>MAGNİTMAGNİT MAVİ AMBALAJ 25 CM 260G</v>
      </c>
    </row>
    <row r="87" spans="1:30" ht="39.75" customHeight="1" x14ac:dyDescent="0.25">
      <c r="A87" s="9" t="s">
        <v>219</v>
      </c>
      <c r="B87" s="70" t="s">
        <v>90</v>
      </c>
      <c r="C87" s="71">
        <f>IF(B87="","",VLOOKUP(AD87,Varsayımlar!$B:$Q,3,0))</f>
        <v>8698829380698</v>
      </c>
      <c r="D87" s="71" t="s">
        <v>258</v>
      </c>
      <c r="E87" s="72" t="s">
        <v>91</v>
      </c>
      <c r="F87" s="70"/>
      <c r="G87" s="70"/>
      <c r="H87" s="70" t="str">
        <f>IF(B87="","",VLOOKUP(AD87,Varsayımlar!$B:$Q,5,0))</f>
        <v>MAGNİT MAVİ AMBALAJ 25CM</v>
      </c>
      <c r="I87" s="70">
        <f>IF(B87="","",VLOOKUP(AD87,Varsayımlar!B:T,19,0))</f>
        <v>0</v>
      </c>
      <c r="J87" s="70" t="str">
        <f>IF(B87="","",VLOOKUP(AD87,Varsayımlar!$B:$Q,6,0))</f>
        <v>SADE</v>
      </c>
      <c r="K87" s="70">
        <v>2016</v>
      </c>
      <c r="L87" s="70"/>
      <c r="M87" s="70">
        <f>IFERROR(IF(B87="","",K87/VLOOKUP(AD87,Varsayımlar!B:R,17,0)),"")</f>
        <v>24</v>
      </c>
      <c r="N87" s="70"/>
      <c r="O87" s="70"/>
      <c r="P87" s="70">
        <f>IF(B87="","",VLOOKUP(AD87,Varsayımlar!$B:$Q,7,0)*K87)</f>
        <v>60480</v>
      </c>
      <c r="Q87" s="70">
        <f>IF(B87="","",VLOOKUP(AD87,Varsayımlar!$B:$Q,8,0))</f>
        <v>25</v>
      </c>
      <c r="R87" s="70" t="str">
        <f>IF(B87="","",VLOOKUP(AD87,Varsayımlar!$B:$Q,9,0))</f>
        <v>SOFT</v>
      </c>
      <c r="S87" s="70">
        <f>IF(B87="","",VLOOKUP(AD87,Varsayımlar!$B:$Q,10,0))</f>
        <v>4</v>
      </c>
      <c r="T87" s="70">
        <f>IF(B87="","",VLOOKUP(AD87,Varsayımlar!$B:$Q,11,0))</f>
        <v>30</v>
      </c>
      <c r="U87" s="70">
        <f>IF(B87="","",VLOOKUP(AD87,Varsayımlar!$B:$Q,12,0))</f>
        <v>260</v>
      </c>
      <c r="V87" s="70" t="str">
        <f>IF(B87="","",VLOOKUP(AD87,Varsayımlar!$B:$Q,13,0))</f>
        <v>YURTDIŞI</v>
      </c>
      <c r="W87" s="70">
        <f>IF(B87="","",VLOOKUP(AD87,Varsayımlar!$B:$Q,14,0))</f>
        <v>9</v>
      </c>
      <c r="X87" s="70"/>
      <c r="Y87" s="70"/>
      <c r="Z87" s="70"/>
      <c r="AA87" s="70" t="str">
        <f>IF(B87="","",VLOOKUP(AD87,Varsayımlar!$B:$Q,15,0))</f>
        <v>25CM TURUNCU KOLİ-SOL ÜST DİKDÖRTGENE ÜRETİM TARİHİ BASILACAK</v>
      </c>
      <c r="AB87" s="70" t="str">
        <f>IF(B87="","",VLOOKUP(AD87,Varsayımlar!$B:$Q,16,0))</f>
        <v>24-26 CM</v>
      </c>
      <c r="AC87" s="90">
        <f>IF(B87="","",VLOOKUP(Sayfa2!AD86,Varsayımlar!B:S,18,0))</f>
        <v>0</v>
      </c>
      <c r="AD87" s="90" t="str">
        <f t="shared" si="4"/>
        <v>MAGNİTMAGNİT MAVİ AMBALAJ 25 CM 260G</v>
      </c>
    </row>
    <row r="88" spans="1:30" ht="39.75" customHeight="1" x14ac:dyDescent="0.25">
      <c r="A88" s="9" t="s">
        <v>220</v>
      </c>
      <c r="B88" s="70" t="s">
        <v>90</v>
      </c>
      <c r="C88" s="71">
        <f>IF(B88="","",VLOOKUP(AD88,Varsayımlar!$B:$Q,3,0))</f>
        <v>8698829380698</v>
      </c>
      <c r="D88" s="71" t="s">
        <v>259</v>
      </c>
      <c r="E88" s="72" t="s">
        <v>91</v>
      </c>
      <c r="F88" s="70"/>
      <c r="G88" s="70"/>
      <c r="H88" s="70" t="str">
        <f>IF(B88="","",VLOOKUP(AD88,Varsayımlar!$B:$Q,5,0))</f>
        <v>MAGNİT MAVİ AMBALAJ 25CM</v>
      </c>
      <c r="I88" s="70">
        <f>IF(B88="","",VLOOKUP(AD88,Varsayımlar!B:T,19,0))</f>
        <v>0</v>
      </c>
      <c r="J88" s="70" t="str">
        <f>IF(B88="","",VLOOKUP(AD88,Varsayımlar!$B:$Q,6,0))</f>
        <v>SADE</v>
      </c>
      <c r="K88" s="70">
        <v>2016</v>
      </c>
      <c r="L88" s="70"/>
      <c r="M88" s="70">
        <f>IFERROR(IF(B88="","",K88/VLOOKUP(AD88,Varsayımlar!B:R,17,0)),"")</f>
        <v>24</v>
      </c>
      <c r="N88" s="70"/>
      <c r="O88" s="70"/>
      <c r="P88" s="70">
        <f>IF(B88="","",VLOOKUP(AD88,Varsayımlar!$B:$Q,7,0)*K88)</f>
        <v>60480</v>
      </c>
      <c r="Q88" s="70">
        <f>IF(B88="","",VLOOKUP(AD88,Varsayımlar!$B:$Q,8,0))</f>
        <v>25</v>
      </c>
      <c r="R88" s="70" t="str">
        <f>IF(B88="","",VLOOKUP(AD88,Varsayımlar!$B:$Q,9,0))</f>
        <v>SOFT</v>
      </c>
      <c r="S88" s="70">
        <f>IF(B88="","",VLOOKUP(AD88,Varsayımlar!$B:$Q,10,0))</f>
        <v>4</v>
      </c>
      <c r="T88" s="70">
        <f>IF(B88="","",VLOOKUP(AD88,Varsayımlar!$B:$Q,11,0))</f>
        <v>30</v>
      </c>
      <c r="U88" s="70">
        <f>IF(B88="","",VLOOKUP(AD88,Varsayımlar!$B:$Q,12,0))</f>
        <v>260</v>
      </c>
      <c r="V88" s="70" t="str">
        <f>IF(B88="","",VLOOKUP(AD88,Varsayımlar!$B:$Q,13,0))</f>
        <v>YURTDIŞI</v>
      </c>
      <c r="W88" s="70">
        <f>IF(B88="","",VLOOKUP(AD88,Varsayımlar!$B:$Q,14,0))</f>
        <v>9</v>
      </c>
      <c r="X88" s="70"/>
      <c r="Y88" s="70"/>
      <c r="Z88" s="70"/>
      <c r="AA88" s="70" t="str">
        <f>IF(B88="","",VLOOKUP(AD88,Varsayımlar!$B:$Q,15,0))</f>
        <v>25CM TURUNCU KOLİ-SOL ÜST DİKDÖRTGENE ÜRETİM TARİHİ BASILACAK</v>
      </c>
      <c r="AB88" s="70" t="str">
        <f>IF(B88="","",VLOOKUP(AD88,Varsayımlar!$B:$Q,16,0))</f>
        <v>24-26 CM</v>
      </c>
      <c r="AC88" s="90">
        <f>IF(B88="","",VLOOKUP(Sayfa2!AD87,Varsayımlar!B:S,18,0))</f>
        <v>0</v>
      </c>
      <c r="AD88" s="90" t="str">
        <f t="shared" si="4"/>
        <v>MAGNİTMAGNİT MAVİ AMBALAJ 25 CM 260G</v>
      </c>
    </row>
    <row r="89" spans="1:30" ht="39.75" customHeight="1" x14ac:dyDescent="0.25">
      <c r="A89" s="9" t="s">
        <v>221</v>
      </c>
      <c r="B89" s="70" t="s">
        <v>90</v>
      </c>
      <c r="C89" s="71">
        <f>IF(B89="","",VLOOKUP(AD89,Varsayımlar!$B:$Q,3,0))</f>
        <v>8698829380698</v>
      </c>
      <c r="D89" s="71" t="s">
        <v>260</v>
      </c>
      <c r="E89" s="72" t="s">
        <v>91</v>
      </c>
      <c r="F89" s="70"/>
      <c r="G89" s="70"/>
      <c r="H89" s="70" t="str">
        <f>IF(B89="","",VLOOKUP(AD89,Varsayımlar!$B:$Q,5,0))</f>
        <v>MAGNİT MAVİ AMBALAJ 25CM</v>
      </c>
      <c r="I89" s="70">
        <f>IF(B89="","",VLOOKUP(AD89,Varsayımlar!B:T,19,0))</f>
        <v>0</v>
      </c>
      <c r="J89" s="70" t="str">
        <f>IF(B89="","",VLOOKUP(AD89,Varsayımlar!$B:$Q,6,0))</f>
        <v>SADE</v>
      </c>
      <c r="K89" s="70">
        <v>2016</v>
      </c>
      <c r="L89" s="70"/>
      <c r="M89" s="70">
        <f>IFERROR(IF(B89="","",K89/VLOOKUP(AD89,Varsayımlar!B:R,17,0)),"")</f>
        <v>24</v>
      </c>
      <c r="N89" s="70"/>
      <c r="O89" s="70"/>
      <c r="P89" s="70">
        <f>IF(B89="","",VLOOKUP(AD89,Varsayımlar!$B:$Q,7,0)*K89)</f>
        <v>60480</v>
      </c>
      <c r="Q89" s="70">
        <f>IF(B89="","",VLOOKUP(AD89,Varsayımlar!$B:$Q,8,0))</f>
        <v>25</v>
      </c>
      <c r="R89" s="70" t="str">
        <f>IF(B89="","",VLOOKUP(AD89,Varsayımlar!$B:$Q,9,0))</f>
        <v>SOFT</v>
      </c>
      <c r="S89" s="70">
        <f>IF(B89="","",VLOOKUP(AD89,Varsayımlar!$B:$Q,10,0))</f>
        <v>4</v>
      </c>
      <c r="T89" s="70">
        <f>IF(B89="","",VLOOKUP(AD89,Varsayımlar!$B:$Q,11,0))</f>
        <v>30</v>
      </c>
      <c r="U89" s="70">
        <f>IF(B89="","",VLOOKUP(AD89,Varsayımlar!$B:$Q,12,0))</f>
        <v>260</v>
      </c>
      <c r="V89" s="70" t="str">
        <f>IF(B89="","",VLOOKUP(AD89,Varsayımlar!$B:$Q,13,0))</f>
        <v>YURTDIŞI</v>
      </c>
      <c r="W89" s="70">
        <f>IF(B89="","",VLOOKUP(AD89,Varsayımlar!$B:$Q,14,0))</f>
        <v>9</v>
      </c>
      <c r="X89" s="70"/>
      <c r="Y89" s="70"/>
      <c r="Z89" s="70"/>
      <c r="AA89" s="70" t="str">
        <f>IF(B89="","",VLOOKUP(AD89,Varsayımlar!$B:$Q,15,0))</f>
        <v>25CM TURUNCU KOLİ-SOL ÜST DİKDÖRTGENE ÜRETİM TARİHİ BASILACAK</v>
      </c>
      <c r="AB89" s="70" t="str">
        <f>IF(B89="","",VLOOKUP(AD89,Varsayımlar!$B:$Q,16,0))</f>
        <v>24-26 CM</v>
      </c>
      <c r="AC89" s="90">
        <f>IF(B89="","",VLOOKUP(Sayfa2!AD88,Varsayımlar!B:S,18,0))</f>
        <v>0</v>
      </c>
      <c r="AD89" s="90" t="str">
        <f t="shared" si="4"/>
        <v>MAGNİTMAGNİT MAVİ AMBALAJ 25 CM 260G</v>
      </c>
    </row>
    <row r="90" spans="1:30" ht="39.75" customHeight="1" x14ac:dyDescent="0.25">
      <c r="A90" s="9" t="s">
        <v>222</v>
      </c>
      <c r="B90" s="70" t="s">
        <v>90</v>
      </c>
      <c r="C90" s="71">
        <f>IF(B90="","",VLOOKUP(AD90,Varsayımlar!$B:$Q,3,0))</f>
        <v>8698829380698</v>
      </c>
      <c r="D90" s="71" t="s">
        <v>261</v>
      </c>
      <c r="E90" s="72" t="s">
        <v>91</v>
      </c>
      <c r="F90" s="70"/>
      <c r="G90" s="70"/>
      <c r="H90" s="70" t="str">
        <f>IF(B90="","",VLOOKUP(AD90,Varsayımlar!$B:$Q,5,0))</f>
        <v>MAGNİT MAVİ AMBALAJ 25CM</v>
      </c>
      <c r="I90" s="70">
        <f>IF(B90="","",VLOOKUP(AD90,Varsayımlar!B:T,19,0))</f>
        <v>0</v>
      </c>
      <c r="J90" s="70" t="str">
        <f>IF(B90="","",VLOOKUP(AD90,Varsayımlar!$B:$Q,6,0))</f>
        <v>SADE</v>
      </c>
      <c r="K90" s="70">
        <v>2016</v>
      </c>
      <c r="L90" s="70"/>
      <c r="M90" s="70">
        <f>IFERROR(IF(B90="","",K90/VLOOKUP(AD90,Varsayımlar!B:R,17,0)),"")</f>
        <v>24</v>
      </c>
      <c r="N90" s="70"/>
      <c r="O90" s="70"/>
      <c r="P90" s="70">
        <f>IF(B90="","",VLOOKUP(AD90,Varsayımlar!$B:$Q,7,0)*K90)</f>
        <v>60480</v>
      </c>
      <c r="Q90" s="70">
        <f>IF(B90="","",VLOOKUP(AD90,Varsayımlar!$B:$Q,8,0))</f>
        <v>25</v>
      </c>
      <c r="R90" s="70" t="str">
        <f>IF(B90="","",VLOOKUP(AD90,Varsayımlar!$B:$Q,9,0))</f>
        <v>SOFT</v>
      </c>
      <c r="S90" s="70">
        <f>IF(B90="","",VLOOKUP(AD90,Varsayımlar!$B:$Q,10,0))</f>
        <v>4</v>
      </c>
      <c r="T90" s="70">
        <f>IF(B90="","",VLOOKUP(AD90,Varsayımlar!$B:$Q,11,0))</f>
        <v>30</v>
      </c>
      <c r="U90" s="70">
        <f>IF(B90="","",VLOOKUP(AD90,Varsayımlar!$B:$Q,12,0))</f>
        <v>260</v>
      </c>
      <c r="V90" s="70" t="str">
        <f>IF(B90="","",VLOOKUP(AD90,Varsayımlar!$B:$Q,13,0))</f>
        <v>YURTDIŞI</v>
      </c>
      <c r="W90" s="70">
        <f>IF(B90="","",VLOOKUP(AD90,Varsayımlar!$B:$Q,14,0))</f>
        <v>9</v>
      </c>
      <c r="X90" s="70"/>
      <c r="Y90" s="70"/>
      <c r="Z90" s="70"/>
      <c r="AA90" s="70" t="str">
        <f>IF(B90="","",VLOOKUP(AD90,Varsayımlar!$B:$Q,15,0))</f>
        <v>25CM TURUNCU KOLİ-SOL ÜST DİKDÖRTGENE ÜRETİM TARİHİ BASILACAK</v>
      </c>
      <c r="AB90" s="70" t="str">
        <f>IF(B90="","",VLOOKUP(AD90,Varsayımlar!$B:$Q,16,0))</f>
        <v>24-26 CM</v>
      </c>
      <c r="AC90" s="90">
        <f>IF(B90="","",VLOOKUP(Sayfa2!AD89,Varsayımlar!B:S,18,0))</f>
        <v>0</v>
      </c>
      <c r="AD90" s="90" t="str">
        <f t="shared" si="4"/>
        <v>MAGNİTMAGNİT MAVİ AMBALAJ 25 CM 260G</v>
      </c>
    </row>
    <row r="91" spans="1:30" ht="39.75" customHeight="1" x14ac:dyDescent="0.25">
      <c r="A91" s="9" t="s">
        <v>223</v>
      </c>
      <c r="B91" s="70" t="s">
        <v>90</v>
      </c>
      <c r="C91" s="71">
        <f>IF(B91="","",VLOOKUP(AD91,Varsayımlar!$B:$Q,3,0))</f>
        <v>8698829380698</v>
      </c>
      <c r="D91" s="71" t="s">
        <v>262</v>
      </c>
      <c r="E91" s="72" t="s">
        <v>91</v>
      </c>
      <c r="F91" s="70"/>
      <c r="G91" s="70"/>
      <c r="H91" s="70" t="str">
        <f>IF(B91="","",VLOOKUP(AD91,Varsayımlar!$B:$Q,5,0))</f>
        <v>MAGNİT MAVİ AMBALAJ 25CM</v>
      </c>
      <c r="I91" s="70">
        <f>IF(B91="","",VLOOKUP(AD91,Varsayımlar!B:T,19,0))</f>
        <v>0</v>
      </c>
      <c r="J91" s="70" t="str">
        <f>IF(B91="","",VLOOKUP(AD91,Varsayımlar!$B:$Q,6,0))</f>
        <v>SADE</v>
      </c>
      <c r="K91" s="70">
        <v>2016</v>
      </c>
      <c r="L91" s="70"/>
      <c r="M91" s="70">
        <f>IFERROR(IF(B91="","",K91/VLOOKUP(AD91,Varsayımlar!B:R,17,0)),"")</f>
        <v>24</v>
      </c>
      <c r="N91" s="70"/>
      <c r="O91" s="70"/>
      <c r="P91" s="70">
        <f>IF(B91="","",VLOOKUP(AD91,Varsayımlar!$B:$Q,7,0)*K91)</f>
        <v>60480</v>
      </c>
      <c r="Q91" s="70">
        <f>IF(B91="","",VLOOKUP(AD91,Varsayımlar!$B:$Q,8,0))</f>
        <v>25</v>
      </c>
      <c r="R91" s="70" t="str">
        <f>IF(B91="","",VLOOKUP(AD91,Varsayımlar!$B:$Q,9,0))</f>
        <v>SOFT</v>
      </c>
      <c r="S91" s="70">
        <f>IF(B91="","",VLOOKUP(AD91,Varsayımlar!$B:$Q,10,0))</f>
        <v>4</v>
      </c>
      <c r="T91" s="70">
        <f>IF(B91="","",VLOOKUP(AD91,Varsayımlar!$B:$Q,11,0))</f>
        <v>30</v>
      </c>
      <c r="U91" s="70">
        <f>IF(B91="","",VLOOKUP(AD91,Varsayımlar!$B:$Q,12,0))</f>
        <v>260</v>
      </c>
      <c r="V91" s="70" t="str">
        <f>IF(B91="","",VLOOKUP(AD91,Varsayımlar!$B:$Q,13,0))</f>
        <v>YURTDIŞI</v>
      </c>
      <c r="W91" s="70">
        <f>IF(B91="","",VLOOKUP(AD91,Varsayımlar!$B:$Q,14,0))</f>
        <v>9</v>
      </c>
      <c r="X91" s="70"/>
      <c r="Y91" s="70"/>
      <c r="Z91" s="70"/>
      <c r="AA91" s="70" t="str">
        <f>IF(B91="","",VLOOKUP(AD91,Varsayımlar!$B:$Q,15,0))</f>
        <v>25CM TURUNCU KOLİ-SOL ÜST DİKDÖRTGENE ÜRETİM TARİHİ BASILACAK</v>
      </c>
      <c r="AB91" s="70" t="str">
        <f>IF(B91="","",VLOOKUP(AD91,Varsayımlar!$B:$Q,16,0))</f>
        <v>24-26 CM</v>
      </c>
      <c r="AC91" s="90">
        <f>IF(B91="","",VLOOKUP(Sayfa2!AD90,Varsayımlar!B:S,18,0))</f>
        <v>0</v>
      </c>
      <c r="AD91" s="90" t="str">
        <f t="shared" si="4"/>
        <v>MAGNİTMAGNİT MAVİ AMBALAJ 25 CM 260G</v>
      </c>
    </row>
    <row r="92" spans="1:30" ht="39.75" customHeight="1" x14ac:dyDescent="0.25">
      <c r="A92" s="9" t="s">
        <v>224</v>
      </c>
      <c r="B92" s="70" t="s">
        <v>90</v>
      </c>
      <c r="C92" s="71">
        <f>IF(B92="","",VLOOKUP(AD92,Varsayımlar!$B:$Q,3,0))</f>
        <v>8698829380698</v>
      </c>
      <c r="D92" s="71" t="s">
        <v>266</v>
      </c>
      <c r="E92" s="72" t="s">
        <v>91</v>
      </c>
      <c r="F92" s="70"/>
      <c r="G92" s="70"/>
      <c r="H92" s="70" t="str">
        <f>IF(B92="","",VLOOKUP(AD92,Varsayımlar!$B:$Q,5,0))</f>
        <v>MAGNİT MAVİ AMBALAJ 25CM</v>
      </c>
      <c r="I92" s="70">
        <f>IF(B92="","",VLOOKUP(AD92,Varsayımlar!B:T,19,0))</f>
        <v>0</v>
      </c>
      <c r="J92" s="70" t="str">
        <f>IF(B92="","",VLOOKUP(AD92,Varsayımlar!$B:$Q,6,0))</f>
        <v>SADE</v>
      </c>
      <c r="K92" s="70">
        <v>2016</v>
      </c>
      <c r="L92" s="70"/>
      <c r="M92" s="70">
        <f>IFERROR(IF(B92="","",K92/VLOOKUP(AD92,Varsayımlar!B:R,17,0)),"")</f>
        <v>24</v>
      </c>
      <c r="N92" s="70"/>
      <c r="O92" s="70"/>
      <c r="P92" s="70">
        <f>IF(B92="","",VLOOKUP(AD92,Varsayımlar!$B:$Q,7,0)*K92)</f>
        <v>60480</v>
      </c>
      <c r="Q92" s="70">
        <f>IF(B92="","",VLOOKUP(AD92,Varsayımlar!$B:$Q,8,0))</f>
        <v>25</v>
      </c>
      <c r="R92" s="70" t="str">
        <f>IF(B92="","",VLOOKUP(AD92,Varsayımlar!$B:$Q,9,0))</f>
        <v>SOFT</v>
      </c>
      <c r="S92" s="70">
        <f>IF(B92="","",VLOOKUP(AD92,Varsayımlar!$B:$Q,10,0))</f>
        <v>4</v>
      </c>
      <c r="T92" s="70">
        <f>IF(B92="","",VLOOKUP(AD92,Varsayımlar!$B:$Q,11,0))</f>
        <v>30</v>
      </c>
      <c r="U92" s="70">
        <f>IF(B92="","",VLOOKUP(AD92,Varsayımlar!$B:$Q,12,0))</f>
        <v>260</v>
      </c>
      <c r="V92" s="70" t="str">
        <f>IF(B92="","",VLOOKUP(AD92,Varsayımlar!$B:$Q,13,0))</f>
        <v>YURTDIŞI</v>
      </c>
      <c r="W92" s="70">
        <f>IF(B92="","",VLOOKUP(AD92,Varsayımlar!$B:$Q,14,0))</f>
        <v>9</v>
      </c>
      <c r="X92" s="70"/>
      <c r="Y92" s="70"/>
      <c r="Z92" s="70"/>
      <c r="AA92" s="70" t="str">
        <f>IF(B92="","",VLOOKUP(AD92,Varsayımlar!$B:$Q,15,0))</f>
        <v>25CM TURUNCU KOLİ-SOL ÜST DİKDÖRTGENE ÜRETİM TARİHİ BASILACAK</v>
      </c>
      <c r="AB92" s="70" t="str">
        <f>IF(B92="","",VLOOKUP(AD92,Varsayımlar!$B:$Q,16,0))</f>
        <v>24-26 CM</v>
      </c>
      <c r="AC92" s="90">
        <f>IF(B92="","",VLOOKUP(Sayfa2!AD91,Varsayımlar!B:S,18,0))</f>
        <v>0</v>
      </c>
      <c r="AD92" s="90" t="str">
        <f t="shared" si="4"/>
        <v>MAGNİTMAGNİT MAVİ AMBALAJ 25 CM 260G</v>
      </c>
    </row>
    <row r="93" spans="1:30" ht="39.75" customHeight="1" x14ac:dyDescent="0.25">
      <c r="A93" s="9" t="s">
        <v>225</v>
      </c>
      <c r="B93" s="9" t="s">
        <v>79</v>
      </c>
      <c r="C93" s="10">
        <f>IF(B93="","",VLOOKUP(AD93,Varsayımlar!$B:$Q,3,0))</f>
        <v>8698829380698</v>
      </c>
      <c r="D93" s="10"/>
      <c r="E93" s="85" t="s">
        <v>254</v>
      </c>
      <c r="F93" s="9"/>
      <c r="G93" s="9"/>
      <c r="H93" s="9" t="str">
        <f>IF(B93="","",VLOOKUP(AD93,Varsayımlar!$B:$Q,5,0))</f>
        <v>Manetka 20cm</v>
      </c>
      <c r="I93" s="9">
        <f>IF(B93="","",VLOOKUP(AD93,Varsayımlar!B:T,19,0))</f>
        <v>0</v>
      </c>
      <c r="J93" s="9" t="str">
        <f>IF(B93="","",VLOOKUP(AD93,Varsayımlar!$B:$Q,6,0))</f>
        <v>SADE</v>
      </c>
      <c r="K93" s="9">
        <v>7200</v>
      </c>
      <c r="L93" s="9"/>
      <c r="M93" s="9">
        <f>IFERROR(IF(B93="","",K93/VLOOKUP(AD93,Varsayımlar!B:R,17,0)),"")</f>
        <v>32</v>
      </c>
      <c r="N93" s="9"/>
      <c r="O93" s="9">
        <v>32</v>
      </c>
      <c r="P93" s="9">
        <f>IF(B93="","",VLOOKUP(AD93,Varsayımlar!$B:$Q,7,0)*K93)</f>
        <v>100800</v>
      </c>
      <c r="Q93" s="9">
        <f>IF(B93="","",VLOOKUP(AD93,Varsayımlar!$B:$Q,8,0))</f>
        <v>20</v>
      </c>
      <c r="R93" s="9" t="str">
        <f>IF(B93="","",VLOOKUP(AD93,Varsayımlar!$B:$Q,9,0))</f>
        <v>Irak Soft</v>
      </c>
      <c r="S93" s="9">
        <f>IF(B93="","",VLOOKUP(AD93,Varsayımlar!$B:$Q,10,0))</f>
        <v>4</v>
      </c>
      <c r="T93" s="9">
        <f>IF(B93="","",VLOOKUP(AD93,Varsayımlar!$B:$Q,11,0))</f>
        <v>14</v>
      </c>
      <c r="U93" s="9">
        <f>IF(B93="","",VLOOKUP(AD93,Varsayımlar!$B:$Q,12,0))</f>
        <v>166</v>
      </c>
      <c r="V93" s="9" t="str">
        <f>IF(B93="","",VLOOKUP(AD93,Varsayımlar!$B:$Q,13,0))</f>
        <v>YURTDIŞI</v>
      </c>
      <c r="W93" s="9">
        <f>IF(B93="","",VLOOKUP(AD93,Varsayımlar!$B:$Q,14,0))</f>
        <v>6</v>
      </c>
      <c r="X93" s="86">
        <v>46235</v>
      </c>
      <c r="Y93" s="86">
        <v>46419</v>
      </c>
      <c r="Z93" s="9">
        <v>26070120</v>
      </c>
      <c r="AA93" s="9" t="str">
        <f>IF(B93="","",VLOOKUP(AD93,Varsayımlar!$B:$Q,15,0))</f>
        <v>Kare Koli-Üretim Tarihli Etiket</v>
      </c>
      <c r="AB93" s="9" t="str">
        <f>IF(B93="","",VLOOKUP(AD93,Varsayımlar!$B:$Q,16,0))</f>
        <v>19-21 cm</v>
      </c>
      <c r="AC93" s="9">
        <f>IF(B93="","",VLOOKUP(Sayfa2!AD96,Varsayımlar!B:S,18,0))</f>
        <v>0</v>
      </c>
      <c r="AD93" s="9" t="str">
        <f t="shared" si="4"/>
        <v>LLC KOTORManetka 20cm 4 pcs 166g</v>
      </c>
    </row>
    <row r="94" spans="1:30" ht="39.75" customHeight="1" x14ac:dyDescent="0.25">
      <c r="A94" s="9" t="s">
        <v>226</v>
      </c>
      <c r="B94" s="88" t="s">
        <v>79</v>
      </c>
      <c r="C94" s="89">
        <f>IF(B94="","",VLOOKUP(AD94,Varsayımlar!$B:$Q,3,0))</f>
        <v>8698829380698</v>
      </c>
      <c r="D94" s="89"/>
      <c r="E94" s="85" t="s">
        <v>254</v>
      </c>
      <c r="F94" s="9"/>
      <c r="G94" s="9"/>
      <c r="H94" s="90" t="str">
        <f>IF(B94="","",VLOOKUP(AD94,Varsayımlar!$B:$Q,5,0))</f>
        <v>Manetka 20cm</v>
      </c>
      <c r="I94" s="90">
        <f>IF(B94="","",VLOOKUP(AD94,Varsayımlar!B:T,19,0))</f>
        <v>0</v>
      </c>
      <c r="J94" s="90" t="str">
        <f>IF(B94="","",VLOOKUP(AD94,Varsayımlar!$B:$Q,6,0))</f>
        <v>SADE</v>
      </c>
      <c r="K94" s="9">
        <v>7200</v>
      </c>
      <c r="L94" s="9"/>
      <c r="M94" s="9">
        <f>IFERROR(IF(B94="","",K94/VLOOKUP(AD94,Varsayımlar!B:R,17,0)),"")</f>
        <v>32</v>
      </c>
      <c r="N94" s="9"/>
      <c r="O94" s="9">
        <v>32</v>
      </c>
      <c r="P94" s="90">
        <f>IF(B94="","",VLOOKUP(AD94,Varsayımlar!$B:$Q,7,0)*K94)</f>
        <v>100800</v>
      </c>
      <c r="Q94" s="90">
        <f>IF(B94="","",VLOOKUP(AD94,Varsayımlar!$B:$Q,8,0))</f>
        <v>20</v>
      </c>
      <c r="R94" s="90" t="str">
        <f>IF(B94="","",VLOOKUP(AD94,Varsayımlar!$B:$Q,9,0))</f>
        <v>Irak Soft</v>
      </c>
      <c r="S94" s="90">
        <f>IF(B94="","",VLOOKUP(AD94,Varsayımlar!$B:$Q,10,0))</f>
        <v>4</v>
      </c>
      <c r="T94" s="90">
        <f>IF(B94="","",VLOOKUP(AD94,Varsayımlar!$B:$Q,11,0))</f>
        <v>14</v>
      </c>
      <c r="U94" s="90">
        <f>IF(B94="","",VLOOKUP(AD94,Varsayımlar!$B:$Q,12,0))</f>
        <v>166</v>
      </c>
      <c r="V94" s="90" t="str">
        <f>IF(B94="","",VLOOKUP(AD94,Varsayımlar!$B:$Q,13,0))</f>
        <v>YURTDIŞI</v>
      </c>
      <c r="W94" s="90">
        <f>IF(B94="","",VLOOKUP(AD94,Varsayımlar!$B:$Q,14,0))</f>
        <v>6</v>
      </c>
      <c r="X94" s="86">
        <v>46252</v>
      </c>
      <c r="Y94" s="86">
        <v>46436</v>
      </c>
      <c r="Z94" s="9">
        <v>26081820</v>
      </c>
      <c r="AA94" s="90" t="str">
        <f>IF(B94="","",VLOOKUP(AD94,Varsayımlar!$B:$Q,15,0))</f>
        <v>Kare Koli-Üretim Tarihli Etiket</v>
      </c>
      <c r="AB94" s="90" t="str">
        <f>IF(B94="","",VLOOKUP(AD94,Varsayımlar!$B:$Q,16,0))</f>
        <v>19-21 cm</v>
      </c>
      <c r="AC94" s="90">
        <f>IF(B94="","",VLOOKUP(Sayfa2!AD97,Varsayımlar!B:S,18,0))</f>
        <v>0</v>
      </c>
      <c r="AD94" s="90" t="str">
        <f t="shared" si="4"/>
        <v>LLC KOTORManetka 20cm 4 pcs 166g</v>
      </c>
    </row>
    <row r="95" spans="1:30" ht="39.75" customHeight="1" x14ac:dyDescent="0.25">
      <c r="A95" s="9" t="s">
        <v>227</v>
      </c>
      <c r="B95" s="9" t="s">
        <v>79</v>
      </c>
      <c r="C95" s="10">
        <f>IF(B95="","",VLOOKUP(AD95,Varsayımlar!$B:$Q,3,0))</f>
        <v>8698829380698</v>
      </c>
      <c r="D95" s="10"/>
      <c r="E95" s="85" t="s">
        <v>85</v>
      </c>
      <c r="F95" s="9"/>
      <c r="G95" s="9"/>
      <c r="H95" s="9" t="str">
        <f>IF(B95="","",VLOOKUP(AD95,Varsayımlar!$B:$Q,5,0))</f>
        <v xml:space="preserve">MANETKA PEYNİRLİ 25 CM </v>
      </c>
      <c r="I95" s="9">
        <f>IF(B95="","",VLOOKUP(AD95,Varsayımlar!B:T,19,0))</f>
        <v>0</v>
      </c>
      <c r="J95" s="9" t="str">
        <f>IF(B95="","",VLOOKUP(AD95,Varsayımlar!$B:$Q,6,0))</f>
        <v>PEYNİRLİ</v>
      </c>
      <c r="K95" s="9">
        <v>2496</v>
      </c>
      <c r="L95" s="9"/>
      <c r="M95" s="9">
        <f>IFERROR(IF(B95="","",K95/VLOOKUP(AD95,Varsayımlar!B:R,17,0)),"")</f>
        <v>32</v>
      </c>
      <c r="N95" s="9"/>
      <c r="O95" s="9">
        <v>26</v>
      </c>
      <c r="P95" s="9">
        <f>IF(B95="","",VLOOKUP(AD95,Varsayımlar!$B:$Q,7,0)*K95)</f>
        <v>74880</v>
      </c>
      <c r="Q95" s="9">
        <f>IF(B95="","",VLOOKUP(AD95,Varsayımlar!$B:$Q,8,0))</f>
        <v>25</v>
      </c>
      <c r="R95" s="9" t="str">
        <f>IF(B95="","",VLOOKUP(AD95,Varsayımlar!$B:$Q,9,0))</f>
        <v>SOFT-AT</v>
      </c>
      <c r="S95" s="9">
        <f>IF(B95="","",VLOOKUP(AD95,Varsayımlar!$B:$Q,10,0))</f>
        <v>4</v>
      </c>
      <c r="T95" s="9">
        <f>IF(B95="","",VLOOKUP(AD95,Varsayımlar!$B:$Q,11,0))</f>
        <v>30</v>
      </c>
      <c r="U95" s="9">
        <f>IF(B95="","",VLOOKUP(AD95,Varsayımlar!$B:$Q,12,0))</f>
        <v>250</v>
      </c>
      <c r="V95" s="9" t="str">
        <f>IF(B95="","",VLOOKUP(AD95,Varsayımlar!$B:$Q,13,0))</f>
        <v>YURTDIŞI</v>
      </c>
      <c r="W95" s="9">
        <f>IF(B95="","",VLOOKUP(AD95,Varsayımlar!$B:$Q,14,0))</f>
        <v>6</v>
      </c>
      <c r="X95" s="86">
        <v>46252</v>
      </c>
      <c r="Y95" s="86">
        <v>46436</v>
      </c>
      <c r="Z95" s="9">
        <v>26081825</v>
      </c>
      <c r="AA95" s="9" t="str">
        <f>IF(B95="","",VLOOKUP(AD95,Varsayımlar!$B:$Q,15,0))</f>
        <v>KIRMIZI KOLİ-TARİHLİ KOLİ ETİKETİ</v>
      </c>
      <c r="AB95" s="9" t="str">
        <f>IF(B95="","",VLOOKUP(AD95,Varsayımlar!$B:$Q,16,0))</f>
        <v>24-26 CM</v>
      </c>
      <c r="AC95" s="9">
        <f>IF(B95="","",VLOOKUP(Sayfa2!AD98,Varsayımlar!B:S,18,0))</f>
        <v>0</v>
      </c>
      <c r="AD95" s="9" t="str">
        <f t="shared" si="4"/>
        <v>LLC KOTORMANETKA PEYNİRLİ 25CM</v>
      </c>
    </row>
    <row r="96" spans="1:30" x14ac:dyDescent="0.25">
      <c r="A96" s="9" t="s">
        <v>228</v>
      </c>
      <c r="B96" s="9"/>
      <c r="C96" s="10" t="str">
        <f>IF(B96="","",VLOOKUP(AD96,Varsayımlar!$B:$Q,3,0))</f>
        <v/>
      </c>
      <c r="D96" s="10"/>
      <c r="E96" s="10"/>
      <c r="F96" s="9"/>
      <c r="G96" s="9"/>
      <c r="H96" s="9" t="str">
        <f>IF(B96="","",VLOOKUP(AD96,Varsayımlar!$B:$Q,5,0))</f>
        <v/>
      </c>
      <c r="I96" s="9" t="str">
        <f>IF(B96="","",VLOOKUP(AD96,Varsayımlar!B:T,19,0))</f>
        <v/>
      </c>
      <c r="J96" s="9" t="str">
        <f>IF(B96="","",VLOOKUP(AD96,Varsayımlar!$B:$Q,6,0))</f>
        <v/>
      </c>
      <c r="K96" s="9"/>
      <c r="L96" s="9"/>
      <c r="M96" s="9"/>
      <c r="N96" s="9"/>
      <c r="O96" s="9"/>
      <c r="P96" s="9" t="str">
        <f>IF(B96="","",VLOOKUP(AD96,Varsayımlar!$B:$Q,7,0)*K96)</f>
        <v/>
      </c>
      <c r="Q96" s="9" t="str">
        <f>IF(B96="","",VLOOKUP(AD96,Varsayımlar!$B:$Q,8,0))</f>
        <v/>
      </c>
      <c r="R96" s="9" t="str">
        <f>IF(B96="","",VLOOKUP(AD96,Varsayımlar!$B:$Q,9,0))</f>
        <v/>
      </c>
      <c r="S96" s="9" t="str">
        <f>IF(B96="","",VLOOKUP(AD96,Varsayımlar!$B:$Q,10,0))</f>
        <v/>
      </c>
      <c r="T96" s="9" t="str">
        <f>IF(B96="","",VLOOKUP(AD96,Varsayımlar!$B:$Q,11,0))</f>
        <v/>
      </c>
      <c r="U96" s="9" t="str">
        <f>IF(B96="","",VLOOKUP(AD96,Varsayımlar!$B:$Q,12,0))</f>
        <v/>
      </c>
      <c r="V96" s="9" t="str">
        <f>IF(B96="","",VLOOKUP(AD96,Varsayımlar!$B:$Q,13,0))</f>
        <v/>
      </c>
      <c r="W96" s="9" t="str">
        <f>IF(B96="","",VLOOKUP(AD96,Varsayımlar!$B:$Q,14,0))</f>
        <v/>
      </c>
      <c r="X96" s="9"/>
      <c r="Y96" s="9"/>
      <c r="Z96" s="9"/>
      <c r="AA96" s="9" t="str">
        <f>IF(B96="","",VLOOKUP(AD96,Varsayımlar!$B:$Q,15,0))</f>
        <v/>
      </c>
      <c r="AB96" s="9" t="str">
        <f>IF(B96="","",VLOOKUP(AD96,Varsayımlar!$B:$Q,16,0))</f>
        <v/>
      </c>
      <c r="AC96" s="9" t="str">
        <f>IF(B96="","",VLOOKUP(Sayfa2!AD100,Varsayımlar!B:S,18,0))</f>
        <v/>
      </c>
      <c r="AD96" s="9" t="str">
        <f t="shared" si="4"/>
        <v/>
      </c>
    </row>
    <row r="97" spans="1:30" x14ac:dyDescent="0.25">
      <c r="A97" s="9" t="s">
        <v>229</v>
      </c>
      <c r="B97" s="88"/>
      <c r="C97" s="89" t="str">
        <f>IF(B97="","",VLOOKUP(AD97,Varsayımlar!$B:$Q,3,0))</f>
        <v/>
      </c>
      <c r="D97" s="89"/>
      <c r="E97" s="10"/>
      <c r="F97" s="9"/>
      <c r="G97" s="9"/>
      <c r="H97" s="90" t="str">
        <f>IF(B97="","",VLOOKUP(AD97,Varsayımlar!$B:$Q,5,0))</f>
        <v/>
      </c>
      <c r="I97" s="90" t="str">
        <f>IF(B97="","",VLOOKUP(AD97,Varsayımlar!B:T,19,0))</f>
        <v/>
      </c>
      <c r="J97" s="90" t="str">
        <f>IF(B97="","",VLOOKUP(AD97,Varsayımlar!$B:$Q,6,0))</f>
        <v/>
      </c>
      <c r="K97" s="9"/>
      <c r="L97" s="9"/>
      <c r="M97" s="9"/>
      <c r="N97" s="9"/>
      <c r="O97" s="9"/>
      <c r="P97" s="90" t="str">
        <f>IF(B97="","",VLOOKUP(AD97,Varsayımlar!$B:$Q,7,0)*K97)</f>
        <v/>
      </c>
      <c r="Q97" s="90" t="str">
        <f>IF(B97="","",VLOOKUP(AD97,Varsayımlar!$B:$Q,8,0))</f>
        <v/>
      </c>
      <c r="R97" s="90" t="str">
        <f>IF(B97="","",VLOOKUP(AD97,Varsayımlar!$B:$Q,9,0))</f>
        <v/>
      </c>
      <c r="S97" s="90" t="str">
        <f>IF(B97="","",VLOOKUP(AD97,Varsayımlar!$B:$Q,10,0))</f>
        <v/>
      </c>
      <c r="T97" s="90" t="str">
        <f>IF(B97="","",VLOOKUP(AD97,Varsayımlar!$B:$Q,11,0))</f>
        <v/>
      </c>
      <c r="U97" s="90" t="str">
        <f>IF(B97="","",VLOOKUP(AD97,Varsayımlar!$B:$Q,12,0))</f>
        <v/>
      </c>
      <c r="V97" s="90" t="str">
        <f>IF(B97="","",VLOOKUP(AD97,Varsayımlar!$B:$Q,13,0))</f>
        <v/>
      </c>
      <c r="W97" s="90" t="str">
        <f>IF(B97="","",VLOOKUP(AD97,Varsayımlar!$B:$Q,14,0))</f>
        <v/>
      </c>
      <c r="X97" s="9"/>
      <c r="Y97" s="9"/>
      <c r="Z97" s="9"/>
      <c r="AA97" s="90" t="str">
        <f>IF(B97="","",VLOOKUP(AD97,Varsayımlar!$B:$Q,15,0))</f>
        <v/>
      </c>
      <c r="AB97" s="90" t="str">
        <f>IF(B97="","",VLOOKUP(AD97,Varsayımlar!$B:$Q,16,0))</f>
        <v/>
      </c>
      <c r="AC97" s="90" t="str">
        <f>IF(B97="","",VLOOKUP(Sayfa2!AD101,Varsayımlar!B:S,18,0))</f>
        <v/>
      </c>
      <c r="AD97" s="90" t="str">
        <f t="shared" si="4"/>
        <v/>
      </c>
    </row>
    <row r="98" spans="1:30" x14ac:dyDescent="0.25">
      <c r="A98" s="9" t="s">
        <v>230</v>
      </c>
      <c r="B98" s="9"/>
      <c r="C98" s="10" t="str">
        <f>IF(B98="","",VLOOKUP(AD98,Varsayımlar!$B:$Q,3,0))</f>
        <v/>
      </c>
      <c r="D98" s="10"/>
      <c r="E98" s="10"/>
      <c r="F98" s="9"/>
      <c r="G98" s="9"/>
      <c r="H98" s="9" t="str">
        <f>IF(B98="","",VLOOKUP(AD98,Varsayımlar!$B:$Q,5,0))</f>
        <v/>
      </c>
      <c r="I98" s="9" t="str">
        <f>IF(B98="","",VLOOKUP(AD98,Varsayımlar!B:T,19,0))</f>
        <v/>
      </c>
      <c r="J98" s="9" t="str">
        <f>IF(B98="","",VLOOKUP(AD98,Varsayımlar!$B:$Q,6,0))</f>
        <v/>
      </c>
      <c r="K98" s="9"/>
      <c r="L98" s="9"/>
      <c r="M98" s="9"/>
      <c r="N98" s="9"/>
      <c r="O98" s="9"/>
      <c r="P98" s="9" t="str">
        <f>IF(B98="","",VLOOKUP(AD98,Varsayımlar!$B:$Q,7,0)*K98)</f>
        <v/>
      </c>
      <c r="Q98" s="9" t="str">
        <f>IF(B98="","",VLOOKUP(AD98,Varsayımlar!$B:$Q,8,0))</f>
        <v/>
      </c>
      <c r="R98" s="9" t="str">
        <f>IF(B98="","",VLOOKUP(AD98,Varsayımlar!$B:$Q,9,0))</f>
        <v/>
      </c>
      <c r="S98" s="9" t="str">
        <f>IF(B98="","",VLOOKUP(AD98,Varsayımlar!$B:$Q,10,0))</f>
        <v/>
      </c>
      <c r="T98" s="9" t="str">
        <f>IF(B98="","",VLOOKUP(AD98,Varsayımlar!$B:$Q,11,0))</f>
        <v/>
      </c>
      <c r="U98" s="9" t="str">
        <f>IF(B98="","",VLOOKUP(AD98,Varsayımlar!$B:$Q,12,0))</f>
        <v/>
      </c>
      <c r="V98" s="9" t="str">
        <f>IF(B98="","",VLOOKUP(AD98,Varsayımlar!$B:$Q,13,0))</f>
        <v/>
      </c>
      <c r="W98" s="9" t="str">
        <f>IF(B98="","",VLOOKUP(AD98,Varsayımlar!$B:$Q,14,0))</f>
        <v/>
      </c>
      <c r="X98" s="9"/>
      <c r="Y98" s="9"/>
      <c r="Z98" s="9"/>
      <c r="AA98" s="9" t="str">
        <f>IF(B98="","",VLOOKUP(AD98,Varsayımlar!$B:$Q,15,0))</f>
        <v/>
      </c>
      <c r="AB98" s="9" t="str">
        <f>IF(B98="","",VLOOKUP(AD98,Varsayımlar!$B:$Q,16,0))</f>
        <v/>
      </c>
      <c r="AC98" s="9" t="str">
        <f>IF(B98="","",VLOOKUP(Sayfa2!AD102,Varsayımlar!B:S,18,0))</f>
        <v/>
      </c>
      <c r="AD98" s="9" t="str">
        <f t="shared" si="4"/>
        <v/>
      </c>
    </row>
    <row r="99" spans="1:30" x14ac:dyDescent="0.25">
      <c r="A99" s="9" t="s">
        <v>283</v>
      </c>
      <c r="B99" s="88"/>
      <c r="C99" s="89" t="str">
        <f>IF(B99="","",VLOOKUP(AD99,Varsayımlar!$B:$Q,3,0))</f>
        <v/>
      </c>
      <c r="D99" s="89"/>
      <c r="E99" s="10"/>
      <c r="F99" s="9"/>
      <c r="G99" s="9"/>
      <c r="H99" s="90" t="str">
        <f>IF(B99="","",VLOOKUP(AD99,Varsayımlar!$B:$Q,5,0))</f>
        <v/>
      </c>
      <c r="I99" s="90" t="str">
        <f>IF(B99="","",VLOOKUP(AD99,Varsayımlar!B:T,19,0))</f>
        <v/>
      </c>
      <c r="J99" s="90" t="str">
        <f>IF(B99="","",VLOOKUP(AD99,Varsayımlar!$B:$Q,6,0))</f>
        <v/>
      </c>
      <c r="K99" s="9"/>
      <c r="L99" s="9"/>
      <c r="M99" s="9"/>
      <c r="N99" s="9"/>
      <c r="O99" s="9"/>
      <c r="P99" s="90" t="str">
        <f>IF(B99="","",VLOOKUP(AD99,Varsayımlar!$B:$Q,7,0)*K99)</f>
        <v/>
      </c>
      <c r="Q99" s="90" t="str">
        <f>IF(B99="","",VLOOKUP(AD99,Varsayımlar!$B:$Q,8,0))</f>
        <v/>
      </c>
      <c r="R99" s="90" t="str">
        <f>IF(B99="","",VLOOKUP(AD99,Varsayımlar!$B:$Q,9,0))</f>
        <v/>
      </c>
      <c r="S99" s="90" t="str">
        <f>IF(B99="","",VLOOKUP(AD99,Varsayımlar!$B:$Q,10,0))</f>
        <v/>
      </c>
      <c r="T99" s="90" t="str">
        <f>IF(B99="","",VLOOKUP(AD99,Varsayımlar!$B:$Q,11,0))</f>
        <v/>
      </c>
      <c r="U99" s="90" t="str">
        <f>IF(B99="","",VLOOKUP(AD99,Varsayımlar!$B:$Q,12,0))</f>
        <v/>
      </c>
      <c r="V99" s="90" t="str">
        <f>IF(B99="","",VLOOKUP(AD99,Varsayımlar!$B:$Q,13,0))</f>
        <v/>
      </c>
      <c r="W99" s="90" t="str">
        <f>IF(B99="","",VLOOKUP(AD99,Varsayımlar!$B:$Q,14,0))</f>
        <v/>
      </c>
      <c r="X99" s="9"/>
      <c r="Y99" s="9"/>
      <c r="Z99" s="9"/>
      <c r="AA99" s="90" t="str">
        <f>IF(B99="","",VLOOKUP(AD99,Varsayımlar!$B:$Q,15,0))</f>
        <v/>
      </c>
      <c r="AB99" s="90" t="str">
        <f>IF(B99="","",VLOOKUP(AD99,Varsayımlar!$B:$Q,16,0))</f>
        <v/>
      </c>
      <c r="AC99" s="90" t="str">
        <f>IF(B99="","",VLOOKUP(Sayfa2!AD103,Varsayımlar!B:S,18,0))</f>
        <v/>
      </c>
      <c r="AD99" s="90" t="str">
        <f t="shared" si="4"/>
        <v/>
      </c>
    </row>
    <row r="100" spans="1:30" x14ac:dyDescent="0.25">
      <c r="A100" s="9" t="s">
        <v>284</v>
      </c>
      <c r="B100" s="9"/>
      <c r="C100" s="10" t="str">
        <f>IF(B100="","",VLOOKUP(AD100,Varsayımlar!$B:$Q,3,0))</f>
        <v/>
      </c>
      <c r="D100" s="10"/>
      <c r="E100" s="10"/>
      <c r="F100" s="9"/>
      <c r="G100" s="9"/>
      <c r="H100" s="9" t="str">
        <f>IF(B100="","",VLOOKUP(AD100,Varsayımlar!$B:$Q,5,0))</f>
        <v/>
      </c>
      <c r="I100" s="9" t="str">
        <f>IF(B100="","",VLOOKUP(AD100,Varsayımlar!B:T,19,0))</f>
        <v/>
      </c>
      <c r="J100" s="9" t="str">
        <f>IF(B100="","",VLOOKUP(AD100,Varsayımlar!$B:$Q,6,0))</f>
        <v/>
      </c>
      <c r="K100" s="9"/>
      <c r="L100" s="9"/>
      <c r="M100" s="9"/>
      <c r="N100" s="9"/>
      <c r="O100" s="9"/>
      <c r="P100" s="9" t="str">
        <f>IF(B100="","",VLOOKUP(AD100,Varsayımlar!$B:$Q,7,0)*K100)</f>
        <v/>
      </c>
      <c r="Q100" s="9" t="str">
        <f>IF(B100="","",VLOOKUP(AD100,Varsayımlar!$B:$Q,8,0))</f>
        <v/>
      </c>
      <c r="R100" s="9" t="str">
        <f>IF(B100="","",VLOOKUP(AD100,Varsayımlar!$B:$Q,9,0))</f>
        <v/>
      </c>
      <c r="S100" s="9" t="str">
        <f>IF(B100="","",VLOOKUP(AD100,Varsayımlar!$B:$Q,10,0))</f>
        <v/>
      </c>
      <c r="T100" s="9" t="str">
        <f>IF(B100="","",VLOOKUP(AD100,Varsayımlar!$B:$Q,11,0))</f>
        <v/>
      </c>
      <c r="U100" s="9" t="str">
        <f>IF(B100="","",VLOOKUP(AD100,Varsayımlar!$B:$Q,12,0))</f>
        <v/>
      </c>
      <c r="V100" s="9" t="str">
        <f>IF(B100="","",VLOOKUP(AD100,Varsayımlar!$B:$Q,13,0))</f>
        <v/>
      </c>
      <c r="W100" s="9" t="str">
        <f>IF(B100="","",VLOOKUP(AD100,Varsayımlar!$B:$Q,14,0))</f>
        <v/>
      </c>
      <c r="X100" s="9"/>
      <c r="Y100" s="9"/>
      <c r="Z100" s="9"/>
      <c r="AA100" s="9" t="str">
        <f>IF(B100="","",VLOOKUP(AD100,Varsayımlar!$B:$Q,15,0))</f>
        <v/>
      </c>
      <c r="AB100" s="9" t="str">
        <f>IF(B100="","",VLOOKUP(AD100,Varsayımlar!$B:$Q,16,0))</f>
        <v/>
      </c>
      <c r="AC100" s="9" t="str">
        <f>IF(B100="","",VLOOKUP(Sayfa2!AD104,Varsayımlar!B:S,18,0))</f>
        <v/>
      </c>
      <c r="AD100" s="9" t="str">
        <f t="shared" si="4"/>
        <v/>
      </c>
    </row>
    <row r="101" spans="1:30" x14ac:dyDescent="0.25"/>
    <row r="102" spans="1:30" x14ac:dyDescent="0.25"/>
    <row r="103" spans="1:30" x14ac:dyDescent="0.25"/>
    <row r="104" spans="1:30" x14ac:dyDescent="0.25"/>
    <row r="105" spans="1:30" x14ac:dyDescent="0.25"/>
    <row r="106" spans="1:30" x14ac:dyDescent="0.25"/>
    <row r="107" spans="1:30" x14ac:dyDescent="0.25"/>
    <row r="108" spans="1:30" x14ac:dyDescent="0.25"/>
    <row r="109" spans="1:30" x14ac:dyDescent="0.25"/>
    <row r="110" spans="1:30" x14ac:dyDescent="0.25"/>
    <row r="111" spans="1:30" x14ac:dyDescent="0.25"/>
    <row r="112" spans="1:30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1" x14ac:dyDescent="0.25"/>
    <row r="272" x14ac:dyDescent="0.25"/>
    <row r="273" x14ac:dyDescent="0.25"/>
    <row r="275" x14ac:dyDescent="0.25"/>
    <row r="276" x14ac:dyDescent="0.25"/>
    <row r="277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7" x14ac:dyDescent="0.25"/>
    <row r="288" x14ac:dyDescent="0.25"/>
    <row r="289" x14ac:dyDescent="0.25"/>
    <row r="291" x14ac:dyDescent="0.25"/>
    <row r="292" x14ac:dyDescent="0.25"/>
    <row r="293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3" x14ac:dyDescent="0.25"/>
    <row r="304" x14ac:dyDescent="0.25"/>
    <row r="305" x14ac:dyDescent="0.25"/>
    <row r="307" x14ac:dyDescent="0.25"/>
    <row r="308" x14ac:dyDescent="0.25"/>
    <row r="309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9" x14ac:dyDescent="0.25"/>
    <row r="321" x14ac:dyDescent="0.25"/>
    <row r="323" x14ac:dyDescent="0.25"/>
    <row r="325" x14ac:dyDescent="0.25"/>
    <row r="327" x14ac:dyDescent="0.25"/>
    <row r="329" x14ac:dyDescent="0.25"/>
    <row r="330" x14ac:dyDescent="0.25"/>
    <row r="331" x14ac:dyDescent="0.25"/>
    <row r="332" x14ac:dyDescent="0.25"/>
    <row r="333" x14ac:dyDescent="0.25"/>
    <row r="335" x14ac:dyDescent="0.25"/>
    <row r="337" x14ac:dyDescent="0.25"/>
    <row r="339" x14ac:dyDescent="0.25"/>
    <row r="341" x14ac:dyDescent="0.25"/>
    <row r="343" x14ac:dyDescent="0.25"/>
    <row r="345" x14ac:dyDescent="0.25"/>
    <row r="346" x14ac:dyDescent="0.25"/>
    <row r="347" x14ac:dyDescent="0.25"/>
    <row r="348" x14ac:dyDescent="0.25"/>
    <row r="349" x14ac:dyDescent="0.25"/>
    <row r="351" x14ac:dyDescent="0.25"/>
    <row r="353" x14ac:dyDescent="0.25"/>
    <row r="355" x14ac:dyDescent="0.25"/>
    <row r="357" x14ac:dyDescent="0.25"/>
    <row r="359" x14ac:dyDescent="0.25"/>
    <row r="361" x14ac:dyDescent="0.25"/>
    <row r="363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7" x14ac:dyDescent="0.25"/>
    <row r="1089" x14ac:dyDescent="0.25"/>
    <row r="1091" x14ac:dyDescent="0.25"/>
    <row r="1093" x14ac:dyDescent="0.25"/>
    <row r="1095" x14ac:dyDescent="0.25"/>
    <row r="1097" x14ac:dyDescent="0.25"/>
    <row r="1099" x14ac:dyDescent="0.25"/>
    <row r="1100" x14ac:dyDescent="0.25"/>
    <row r="1101" x14ac:dyDescent="0.25"/>
    <row r="1103" x14ac:dyDescent="0.25"/>
    <row r="1105" x14ac:dyDescent="0.25"/>
    <row r="1107" x14ac:dyDescent="0.25"/>
    <row r="1109" x14ac:dyDescent="0.25"/>
    <row r="1111" x14ac:dyDescent="0.25"/>
    <row r="1113" x14ac:dyDescent="0.25"/>
    <row r="1115" x14ac:dyDescent="0.25"/>
    <row r="1116" x14ac:dyDescent="0.25"/>
    <row r="1117" x14ac:dyDescent="0.25"/>
    <row r="1119" x14ac:dyDescent="0.25"/>
    <row r="1121" x14ac:dyDescent="0.25"/>
    <row r="1123" x14ac:dyDescent="0.25"/>
    <row r="1124" x14ac:dyDescent="0.25"/>
    <row r="1125" x14ac:dyDescent="0.25"/>
    <row r="1127" x14ac:dyDescent="0.25"/>
    <row r="1129" x14ac:dyDescent="0.25"/>
    <row r="1131" x14ac:dyDescent="0.25"/>
    <row r="1132" x14ac:dyDescent="0.25"/>
    <row r="1133" x14ac:dyDescent="0.25"/>
    <row r="1135" x14ac:dyDescent="0.25"/>
    <row r="1137" x14ac:dyDescent="0.25"/>
    <row r="1139" x14ac:dyDescent="0.25"/>
    <row r="1140" x14ac:dyDescent="0.25"/>
    <row r="1141" x14ac:dyDescent="0.25"/>
    <row r="1143" x14ac:dyDescent="0.25"/>
    <row r="1145" x14ac:dyDescent="0.25"/>
    <row r="1147" x14ac:dyDescent="0.25"/>
    <row r="1148" x14ac:dyDescent="0.25"/>
    <row r="1149" x14ac:dyDescent="0.25"/>
    <row r="1151" x14ac:dyDescent="0.25"/>
    <row r="1153" x14ac:dyDescent="0.25"/>
    <row r="1155" x14ac:dyDescent="0.25"/>
    <row r="1156" x14ac:dyDescent="0.25"/>
    <row r="1157" x14ac:dyDescent="0.25"/>
    <row r="1159" x14ac:dyDescent="0.25"/>
    <row r="1161" x14ac:dyDescent="0.25"/>
    <row r="1163" x14ac:dyDescent="0.25"/>
    <row r="1164" x14ac:dyDescent="0.25"/>
    <row r="1165" x14ac:dyDescent="0.25"/>
    <row r="1167" x14ac:dyDescent="0.25"/>
    <row r="1169" x14ac:dyDescent="0.25"/>
    <row r="1171" x14ac:dyDescent="0.25"/>
    <row r="1172" x14ac:dyDescent="0.25"/>
    <row r="1173" x14ac:dyDescent="0.25"/>
    <row r="1175" x14ac:dyDescent="0.25"/>
    <row r="1177" x14ac:dyDescent="0.25"/>
    <row r="1178" x14ac:dyDescent="0.25"/>
    <row r="1179" x14ac:dyDescent="0.25"/>
    <row r="1180" x14ac:dyDescent="0.25"/>
    <row r="1181" x14ac:dyDescent="0.25"/>
    <row r="1183" x14ac:dyDescent="0.25"/>
    <row r="1184" x14ac:dyDescent="0.25"/>
    <row r="1185" x14ac:dyDescent="0.25"/>
    <row r="1187" x14ac:dyDescent="0.25"/>
    <row r="1188" x14ac:dyDescent="0.25"/>
    <row r="1189" x14ac:dyDescent="0.25"/>
    <row r="1191" x14ac:dyDescent="0.25"/>
    <row r="1193" x14ac:dyDescent="0.25"/>
    <row r="1194" x14ac:dyDescent="0.25"/>
    <row r="1195" x14ac:dyDescent="0.25"/>
    <row r="1196" x14ac:dyDescent="0.25"/>
    <row r="1197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</sheetData>
  <mergeCells count="6">
    <mergeCell ref="A43:AB43"/>
    <mergeCell ref="A1:AB1"/>
    <mergeCell ref="A2:Z2"/>
    <mergeCell ref="A19:AB19"/>
    <mergeCell ref="A26:AB26"/>
    <mergeCell ref="B29:AB29"/>
  </mergeCells>
  <pageMargins left="0.31496062992125984" right="0.31496062992125984" top="0.35433070866141736" bottom="0.35433070866141736" header="0.31496062992125984" footer="0.31496062992125984"/>
  <pageSetup paperSize="9" scale="39" fitToHeight="2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570"/>
  <sheetViews>
    <sheetView zoomScale="71" zoomScaleNormal="71" workbookViewId="0">
      <selection activeCell="R25" sqref="R25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42578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8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0.7109375" style="8" customWidth="1"/>
    <col min="19" max="19" width="8.5703125" style="8" customWidth="1"/>
    <col min="20" max="20" width="7.42578125" style="8" customWidth="1"/>
    <col min="21" max="21" width="9.85546875" style="8" customWidth="1"/>
    <col min="22" max="22" width="10.140625" style="8" bestFit="1" customWidth="1"/>
    <col min="23" max="23" width="7.140625" style="8" customWidth="1"/>
    <col min="24" max="24" width="12.7109375" style="8" bestFit="1" customWidth="1"/>
    <col min="25" max="25" width="18.5703125" style="8" customWidth="1"/>
    <col min="26" max="26" width="19.2851562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0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0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46195</v>
      </c>
      <c r="AB2" s="95">
        <v>0.67708333333333337</v>
      </c>
      <c r="AC2" s="35"/>
    </row>
    <row r="3" spans="1:30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0" ht="36" customHeight="1" x14ac:dyDescent="0.25">
      <c r="A4" s="9" t="s">
        <v>29</v>
      </c>
      <c r="B4" s="120" t="s">
        <v>17</v>
      </c>
      <c r="C4" s="121">
        <f>IF(B4="","",VLOOKUP(AD4,Varsayımlar!$B:$Q,3,0))</f>
        <v>8698829380698</v>
      </c>
      <c r="D4" s="121" t="s">
        <v>494</v>
      </c>
      <c r="E4" s="122" t="s">
        <v>37</v>
      </c>
      <c r="F4" s="120" t="s">
        <v>495</v>
      </c>
      <c r="G4" s="120" t="s">
        <v>496</v>
      </c>
      <c r="H4" s="120" t="str">
        <f>IF(B4="","",VLOOKUP(AD4,Varsayımlar!$B:$Q,5,0))</f>
        <v>TORTİLLAS 25 CM 4 PCS 260G</v>
      </c>
      <c r="I4" s="120">
        <f>IF(B4="","",VLOOKUP(AD4,Varsayımlar!B:T,19,0))</f>
        <v>0</v>
      </c>
      <c r="J4" s="120" t="str">
        <f>IF(B4="","",VLOOKUP(AD4,Varsayımlar!$B:$Q,6,0))</f>
        <v>SADE</v>
      </c>
      <c r="K4" s="120">
        <v>1428</v>
      </c>
      <c r="L4" s="120"/>
      <c r="M4" s="120">
        <f t="shared" ref="M4:M16" si="0">K4/84</f>
        <v>17</v>
      </c>
      <c r="N4" s="120"/>
      <c r="O4" s="120">
        <v>5</v>
      </c>
      <c r="P4" s="120">
        <f>IF(B4="","",VLOOKUP(AD4,Varsayımlar!$B:$Q,7,0)*K4)</f>
        <v>42840</v>
      </c>
      <c r="Q4" s="120">
        <f>IF(B4="","",VLOOKUP(AD4,Varsayımlar!$B:$Q,8,0))</f>
        <v>25</v>
      </c>
      <c r="R4" s="120" t="str">
        <f>IF(B4="","",VLOOKUP(AD4,Varsayımlar!$B:$Q,9,0))</f>
        <v>SOFT</v>
      </c>
      <c r="S4" s="120">
        <f>IF(B4="","",VLOOKUP(AD4,Varsayımlar!$B:$Q,10,0))</f>
        <v>4</v>
      </c>
      <c r="T4" s="120">
        <f>IF(B4="","",VLOOKUP(AD4,Varsayımlar!$B:$Q,11,0))</f>
        <v>30</v>
      </c>
      <c r="U4" s="120">
        <f>IF(B4="","",VLOOKUP(AD4,Varsayımlar!$B:$Q,12,0))</f>
        <v>260</v>
      </c>
      <c r="V4" s="120" t="str">
        <f>IF(B4="","",VLOOKUP(AD4,Varsayımlar!$B:$Q,13,0))</f>
        <v>YURTDIŞI</v>
      </c>
      <c r="W4" s="120">
        <f>IF(B4="","",VLOOKUP(AD4,Varsayımlar!$B:$Q,14,0))</f>
        <v>6</v>
      </c>
      <c r="X4" s="123">
        <v>46191</v>
      </c>
      <c r="Y4" s="123">
        <v>46374</v>
      </c>
      <c r="Z4" s="120">
        <v>26061825</v>
      </c>
      <c r="AA4" s="120" t="str">
        <f>IF(B4="","",VLOOKUP(AD4,Varsayımlar!$B:$Q,15,0))</f>
        <v>TRİTON -SKT ATILACAK</v>
      </c>
      <c r="AB4" s="120" t="str">
        <f>IF(B4="","",VLOOKUP(AD4,Varsayımlar!$B:$Q,16,0))</f>
        <v>24-26 CM</v>
      </c>
      <c r="AC4" s="64"/>
      <c r="AD4" s="61" t="str">
        <f t="shared" ref="AD4:AD16" si="1">IF(B4="","",CONCATENATE(B4,E4))</f>
        <v>LLC TRİTONMUTLUKAL WHEAT TORTILLA</v>
      </c>
    </row>
    <row r="5" spans="1:30" ht="36" customHeight="1" x14ac:dyDescent="0.25">
      <c r="A5" s="9" t="s">
        <v>122</v>
      </c>
      <c r="B5" s="120" t="s">
        <v>17</v>
      </c>
      <c r="C5" s="121">
        <f>IF(B5="","",VLOOKUP(AD5,Varsayımlar!$B:$Q,3,0))</f>
        <v>8698829380698</v>
      </c>
      <c r="D5" s="121" t="s">
        <v>494</v>
      </c>
      <c r="E5" s="122" t="s">
        <v>37</v>
      </c>
      <c r="F5" s="120" t="s">
        <v>495</v>
      </c>
      <c r="G5" s="120" t="s">
        <v>497</v>
      </c>
      <c r="H5" s="120" t="str">
        <f>IF(B5="","",VLOOKUP(AD5,Varsayımlar!$B:$Q,5,0))</f>
        <v>TORTİLLAS 25 CM 4 PCS 260G</v>
      </c>
      <c r="I5" s="120">
        <f>IF(B5="","",VLOOKUP(AD5,Varsayımlar!B:T,19,0))</f>
        <v>0</v>
      </c>
      <c r="J5" s="120" t="str">
        <f>IF(B5="","",VLOOKUP(AD5,Varsayımlar!$B:$Q,6,0))</f>
        <v>SADE</v>
      </c>
      <c r="K5" s="120">
        <v>1008</v>
      </c>
      <c r="L5" s="120"/>
      <c r="M5" s="120">
        <f t="shared" si="0"/>
        <v>12</v>
      </c>
      <c r="N5" s="120"/>
      <c r="O5" s="120">
        <v>10</v>
      </c>
      <c r="P5" s="120">
        <f>IF(B5="","",VLOOKUP(AD5,Varsayımlar!$B:$Q,7,0)*K5)</f>
        <v>30240</v>
      </c>
      <c r="Q5" s="120">
        <f>IF(B5="","",VLOOKUP(AD5,Varsayımlar!$B:$Q,8,0))</f>
        <v>25</v>
      </c>
      <c r="R5" s="120" t="str">
        <f>IF(B5="","",VLOOKUP(AD5,Varsayımlar!$B:$Q,9,0))</f>
        <v>SOFT</v>
      </c>
      <c r="S5" s="120">
        <f>IF(B5="","",VLOOKUP(AD5,Varsayımlar!$B:$Q,10,0))</f>
        <v>4</v>
      </c>
      <c r="T5" s="120">
        <f>IF(B5="","",VLOOKUP(AD5,Varsayımlar!$B:$Q,11,0))</f>
        <v>30</v>
      </c>
      <c r="U5" s="120">
        <f>IF(B5="","",VLOOKUP(AD5,Varsayımlar!$B:$Q,12,0))</f>
        <v>260</v>
      </c>
      <c r="V5" s="120" t="str">
        <f>IF(B5="","",VLOOKUP(AD5,Varsayımlar!$B:$Q,13,0))</f>
        <v>YURTDIŞI</v>
      </c>
      <c r="W5" s="120">
        <f>IF(B5="","",VLOOKUP(AD5,Varsayımlar!$B:$Q,14,0))</f>
        <v>6</v>
      </c>
      <c r="X5" s="123">
        <v>46191</v>
      </c>
      <c r="Y5" s="123">
        <v>46374</v>
      </c>
      <c r="Z5" s="120">
        <v>26061825</v>
      </c>
      <c r="AA5" s="120" t="str">
        <f>IF(B5="","",VLOOKUP(AD5,Varsayımlar!$B:$Q,15,0))</f>
        <v>TRİTON -SKT ATILACAK</v>
      </c>
      <c r="AB5" s="120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0" ht="36" customHeight="1" x14ac:dyDescent="0.25">
      <c r="A6" s="9" t="s">
        <v>123</v>
      </c>
      <c r="B6" s="70" t="s">
        <v>17</v>
      </c>
      <c r="C6" s="71">
        <f>IF(B6="","",VLOOKUP(AD6,Varsayımlar!$B:$Q,3,0))</f>
        <v>8698829380698</v>
      </c>
      <c r="D6" s="71" t="s">
        <v>498</v>
      </c>
      <c r="E6" s="106" t="s">
        <v>37</v>
      </c>
      <c r="F6" s="70" t="s">
        <v>499</v>
      </c>
      <c r="G6" s="70" t="s">
        <v>500</v>
      </c>
      <c r="H6" s="70" t="str">
        <f>IF(B6="","",VLOOKUP(AD6,Varsayımlar!$B:$Q,5,0))</f>
        <v>TORTİLLAS 25 CM 4 PCS 260G</v>
      </c>
      <c r="I6" s="70">
        <f>IF(B6="","",VLOOKUP(AD6,Varsayımlar!B:T,19,0))</f>
        <v>0</v>
      </c>
      <c r="J6" s="70" t="str">
        <f>IF(B6="","",VLOOKUP(AD6,Varsayımlar!$B:$Q,6,0))</f>
        <v>SADE</v>
      </c>
      <c r="K6" s="70">
        <v>1512</v>
      </c>
      <c r="L6" s="70"/>
      <c r="M6" s="70">
        <f t="shared" si="0"/>
        <v>18</v>
      </c>
      <c r="N6" s="70"/>
      <c r="O6" s="70">
        <v>15</v>
      </c>
      <c r="P6" s="70">
        <f>IF(B6="","",VLOOKUP(AD6,Varsayımlar!$B:$Q,7,0)*K6)</f>
        <v>45360</v>
      </c>
      <c r="Q6" s="70">
        <f>IF(B6="","",VLOOKUP(AD6,Varsayımlar!$B:$Q,8,0))</f>
        <v>25</v>
      </c>
      <c r="R6" s="70" t="str">
        <f>IF(B6="","",VLOOKUP(AD6,Varsayımlar!$B:$Q,9,0))</f>
        <v>SOFT</v>
      </c>
      <c r="S6" s="70">
        <f>IF(B6="","",VLOOKUP(AD6,Varsayımlar!$B:$Q,10,0))</f>
        <v>4</v>
      </c>
      <c r="T6" s="70">
        <f>IF(B6="","",VLOOKUP(AD6,Varsayımlar!$B:$Q,11,0))</f>
        <v>30</v>
      </c>
      <c r="U6" s="70">
        <f>IF(B6="","",VLOOKUP(AD6,Varsayımlar!$B:$Q,12,0))</f>
        <v>260</v>
      </c>
      <c r="V6" s="70" t="str">
        <f>IF(B6="","",VLOOKUP(AD6,Varsayımlar!$B:$Q,13,0))</f>
        <v>YURTDIŞI</v>
      </c>
      <c r="W6" s="70">
        <f>IF(B6="","",VLOOKUP(AD6,Varsayımlar!$B:$Q,14,0))</f>
        <v>6</v>
      </c>
      <c r="X6" s="73">
        <v>46192</v>
      </c>
      <c r="Y6" s="73">
        <v>46375</v>
      </c>
      <c r="Z6" s="70">
        <v>26061925</v>
      </c>
      <c r="AA6" s="70" t="str">
        <f>IF(B6="","",VLOOKUP(AD6,Varsayımlar!$B:$Q,15,0))</f>
        <v>TRİTON -SKT ATILACAK</v>
      </c>
      <c r="AB6" s="70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0" ht="36" customHeight="1" x14ac:dyDescent="0.25">
      <c r="A7" s="9" t="s">
        <v>124</v>
      </c>
      <c r="B7" s="70" t="s">
        <v>17</v>
      </c>
      <c r="C7" s="71">
        <f>IF(B7="","",VLOOKUP(AD7,Varsayımlar!$B:$Q,3,0))</f>
        <v>8698829380698</v>
      </c>
      <c r="D7" s="71" t="s">
        <v>498</v>
      </c>
      <c r="E7" s="106" t="s">
        <v>37</v>
      </c>
      <c r="F7" s="70" t="s">
        <v>499</v>
      </c>
      <c r="G7" s="70" t="s">
        <v>501</v>
      </c>
      <c r="H7" s="70" t="str">
        <f>IF(B7="","",VLOOKUP(AD7,Varsayımlar!$B:$Q,5,0))</f>
        <v>TORTİLLAS 25 CM 4 PCS 260G</v>
      </c>
      <c r="I7" s="70">
        <f>IF(B7="","",VLOOKUP(AD7,Varsayımlar!B:T,19,0))</f>
        <v>0</v>
      </c>
      <c r="J7" s="70" t="str">
        <f>IF(B7="","",VLOOKUP(AD7,Varsayımlar!$B:$Q,6,0))</f>
        <v>SADE</v>
      </c>
      <c r="K7" s="70">
        <v>924</v>
      </c>
      <c r="L7" s="70"/>
      <c r="M7" s="70">
        <f t="shared" si="0"/>
        <v>11</v>
      </c>
      <c r="N7" s="70"/>
      <c r="O7" s="70">
        <v>10</v>
      </c>
      <c r="P7" s="70">
        <f>IF(B7="","",VLOOKUP(AD7,Varsayımlar!$B:$Q,7,0)*K7)</f>
        <v>27720</v>
      </c>
      <c r="Q7" s="70">
        <f>IF(B7="","",VLOOKUP(AD7,Varsayımlar!$B:$Q,8,0))</f>
        <v>25</v>
      </c>
      <c r="R7" s="70" t="str">
        <f>IF(B7="","",VLOOKUP(AD7,Varsayımlar!$B:$Q,9,0))</f>
        <v>SOFT</v>
      </c>
      <c r="S7" s="70">
        <f>IF(B7="","",VLOOKUP(AD7,Varsayımlar!$B:$Q,10,0))</f>
        <v>4</v>
      </c>
      <c r="T7" s="70">
        <f>IF(B7="","",VLOOKUP(AD7,Varsayımlar!$B:$Q,11,0))</f>
        <v>30</v>
      </c>
      <c r="U7" s="70">
        <f>IF(B7="","",VLOOKUP(AD7,Varsayımlar!$B:$Q,12,0))</f>
        <v>260</v>
      </c>
      <c r="V7" s="70" t="str">
        <f>IF(B7="","",VLOOKUP(AD7,Varsayımlar!$B:$Q,13,0))</f>
        <v>YURTDIŞI</v>
      </c>
      <c r="W7" s="70">
        <f>IF(B7="","",VLOOKUP(AD7,Varsayımlar!$B:$Q,14,0))</f>
        <v>6</v>
      </c>
      <c r="X7" s="73">
        <v>46192</v>
      </c>
      <c r="Y7" s="73">
        <v>46375</v>
      </c>
      <c r="Z7" s="70">
        <v>26061925</v>
      </c>
      <c r="AA7" s="70" t="str">
        <f>IF(B7="","",VLOOKUP(AD7,Varsayımlar!$B:$Q,15,0))</f>
        <v>TRİTON -SKT ATILACAK</v>
      </c>
      <c r="AB7" s="70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0" ht="36" customHeight="1" x14ac:dyDescent="0.25">
      <c r="A8" s="9" t="s">
        <v>125</v>
      </c>
      <c r="B8" s="111" t="s">
        <v>17</v>
      </c>
      <c r="C8" s="112">
        <f>IF(B8="","",VLOOKUP(AD8,Varsayımlar!$B:$Q,3,0))</f>
        <v>8698829380698</v>
      </c>
      <c r="D8" s="112" t="s">
        <v>506</v>
      </c>
      <c r="E8" s="113" t="s">
        <v>37</v>
      </c>
      <c r="F8" s="111" t="s">
        <v>507</v>
      </c>
      <c r="G8" s="111" t="s">
        <v>508</v>
      </c>
      <c r="H8" s="111" t="str">
        <f>IF(B8="","",VLOOKUP(AD8,Varsayımlar!$B:$Q,5,0))</f>
        <v>TORTİLLAS 25 CM 4 PCS 260G</v>
      </c>
      <c r="I8" s="111">
        <f>IF(B8="","",VLOOKUP(AD8,Varsayımlar!B:T,19,0))</f>
        <v>0</v>
      </c>
      <c r="J8" s="111" t="str">
        <f>IF(B8="","",VLOOKUP(AD8,Varsayımlar!$B:$Q,6,0))</f>
        <v>SADE</v>
      </c>
      <c r="K8" s="111">
        <v>2436</v>
      </c>
      <c r="L8" s="111"/>
      <c r="M8" s="111">
        <f t="shared" si="0"/>
        <v>29</v>
      </c>
      <c r="N8" s="111"/>
      <c r="O8" s="111">
        <v>27</v>
      </c>
      <c r="P8" s="111">
        <f>IF(B8="","",VLOOKUP(AD8,Varsayımlar!$B:$Q,7,0)*K8)</f>
        <v>73080</v>
      </c>
      <c r="Q8" s="111">
        <f>IF(B8="","",VLOOKUP(AD8,Varsayımlar!$B:$Q,8,0))</f>
        <v>25</v>
      </c>
      <c r="R8" s="111" t="str">
        <f>IF(B8="","",VLOOKUP(AD8,Varsayımlar!$B:$Q,9,0))</f>
        <v>SOFT</v>
      </c>
      <c r="S8" s="111">
        <f>IF(B8="","",VLOOKUP(AD8,Varsayımlar!$B:$Q,10,0))</f>
        <v>4</v>
      </c>
      <c r="T8" s="111">
        <f>IF(B8="","",VLOOKUP(AD8,Varsayımlar!$B:$Q,11,0))</f>
        <v>30</v>
      </c>
      <c r="U8" s="111">
        <f>IF(B8="","",VLOOKUP(AD8,Varsayımlar!$B:$Q,12,0))</f>
        <v>260</v>
      </c>
      <c r="V8" s="111" t="str">
        <f>IF(B8="","",VLOOKUP(AD8,Varsayımlar!$B:$Q,13,0))</f>
        <v>YURTDIŞI</v>
      </c>
      <c r="W8" s="111">
        <f>IF(B8="","",VLOOKUP(AD8,Varsayımlar!$B:$Q,14,0))</f>
        <v>6</v>
      </c>
      <c r="X8" s="114">
        <v>46196</v>
      </c>
      <c r="Y8" s="114">
        <v>46379</v>
      </c>
      <c r="Z8" s="111">
        <v>26062325</v>
      </c>
      <c r="AA8" s="111" t="str">
        <f>IF(B8="","",VLOOKUP(AD8,Varsayımlar!$B:$Q,15,0))</f>
        <v>TRİTON -SKT ATILACAK</v>
      </c>
      <c r="AB8" s="111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0" ht="36" customHeight="1" x14ac:dyDescent="0.25">
      <c r="A9" s="9" t="s">
        <v>126</v>
      </c>
      <c r="B9" s="115" t="s">
        <v>17</v>
      </c>
      <c r="C9" s="116">
        <f>IF(B9="","",VLOOKUP(AD9,Varsayımlar!$B:$Q,3,0))</f>
        <v>8698829380698</v>
      </c>
      <c r="D9" s="116" t="s">
        <v>517</v>
      </c>
      <c r="E9" s="117" t="s">
        <v>37</v>
      </c>
      <c r="F9" s="115" t="s">
        <v>518</v>
      </c>
      <c r="G9" s="115" t="s">
        <v>519</v>
      </c>
      <c r="H9" s="115" t="str">
        <f>IF(B9="","",VLOOKUP(AD9,Varsayımlar!$B:$Q,5,0))</f>
        <v>TORTİLLAS 25 CM 4 PCS 260G</v>
      </c>
      <c r="I9" s="115">
        <f>IF(B9="","",VLOOKUP(AD9,Varsayımlar!B:T,19,0))</f>
        <v>0</v>
      </c>
      <c r="J9" s="115" t="str">
        <f>IF(B9="","",VLOOKUP(AD9,Varsayımlar!$B:$Q,6,0))</f>
        <v>SADE</v>
      </c>
      <c r="K9" s="115">
        <v>1260</v>
      </c>
      <c r="L9" s="115"/>
      <c r="M9" s="115">
        <f t="shared" si="0"/>
        <v>15</v>
      </c>
      <c r="N9" s="115"/>
      <c r="O9" s="115">
        <v>14</v>
      </c>
      <c r="P9" s="115">
        <f>IF(B9="","",VLOOKUP(AD9,Varsayımlar!$B:$Q,7,0)*K9)</f>
        <v>37800</v>
      </c>
      <c r="Q9" s="115">
        <f>IF(B9="","",VLOOKUP(AD9,Varsayımlar!$B:$Q,8,0))</f>
        <v>25</v>
      </c>
      <c r="R9" s="115" t="str">
        <f>IF(B9="","",VLOOKUP(AD9,Varsayımlar!$B:$Q,9,0))</f>
        <v>SOFT</v>
      </c>
      <c r="S9" s="115">
        <f>IF(B9="","",VLOOKUP(AD9,Varsayımlar!$B:$Q,10,0))</f>
        <v>4</v>
      </c>
      <c r="T9" s="115">
        <f>IF(B9="","",VLOOKUP(AD9,Varsayımlar!$B:$Q,11,0))</f>
        <v>30</v>
      </c>
      <c r="U9" s="115">
        <f>IF(B9="","",VLOOKUP(AD9,Varsayımlar!$B:$Q,12,0))</f>
        <v>260</v>
      </c>
      <c r="V9" s="115" t="str">
        <f>IF(B9="","",VLOOKUP(AD9,Varsayımlar!$B:$Q,13,0))</f>
        <v>YURTDIŞI</v>
      </c>
      <c r="W9" s="115">
        <f>IF(B9="","",VLOOKUP(AD9,Varsayımlar!$B:$Q,14,0))</f>
        <v>6</v>
      </c>
      <c r="X9" s="118">
        <v>46199</v>
      </c>
      <c r="Y9" s="118">
        <v>46382</v>
      </c>
      <c r="Z9" s="115">
        <v>26062625</v>
      </c>
      <c r="AA9" s="115" t="str">
        <f>IF(B9="","",VLOOKUP(AD9,Varsayımlar!$B:$Q,15,0))</f>
        <v>TRİTON -SKT ATILACAK</v>
      </c>
      <c r="AB9" s="115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0" ht="36" customHeight="1" x14ac:dyDescent="0.25">
      <c r="A10" s="9" t="s">
        <v>127</v>
      </c>
      <c r="B10" s="115" t="s">
        <v>17</v>
      </c>
      <c r="C10" s="116">
        <f>IF(B10="","",VLOOKUP(AD10,Varsayımlar!$B:$Q,3,0))</f>
        <v>8698829380698</v>
      </c>
      <c r="D10" s="116" t="s">
        <v>517</v>
      </c>
      <c r="E10" s="117" t="s">
        <v>37</v>
      </c>
      <c r="F10" s="115" t="s">
        <v>518</v>
      </c>
      <c r="G10" s="115" t="s">
        <v>520</v>
      </c>
      <c r="H10" s="115" t="str">
        <f>IF(B10="","",VLOOKUP(AD10,Varsayımlar!$B:$Q,5,0))</f>
        <v>TORTİLLAS 25 CM 4 PCS 260G</v>
      </c>
      <c r="I10" s="115">
        <f>IF(B10="","",VLOOKUP(AD10,Varsayımlar!B:T,19,0))</f>
        <v>0</v>
      </c>
      <c r="J10" s="115" t="str">
        <f>IF(B10="","",VLOOKUP(AD10,Varsayımlar!$B:$Q,6,0))</f>
        <v>SADE</v>
      </c>
      <c r="K10" s="115">
        <v>336</v>
      </c>
      <c r="L10" s="115"/>
      <c r="M10" s="115">
        <f t="shared" si="0"/>
        <v>4</v>
      </c>
      <c r="N10" s="115"/>
      <c r="O10" s="115">
        <v>5</v>
      </c>
      <c r="P10" s="115">
        <f>IF(B10="","",VLOOKUP(AD10,Varsayımlar!$B:$Q,7,0)*K10)</f>
        <v>10080</v>
      </c>
      <c r="Q10" s="115">
        <f>IF(B10="","",VLOOKUP(AD10,Varsayımlar!$B:$Q,8,0))</f>
        <v>25</v>
      </c>
      <c r="R10" s="115" t="str">
        <f>IF(B10="","",VLOOKUP(AD10,Varsayımlar!$B:$Q,9,0))</f>
        <v>SOFT</v>
      </c>
      <c r="S10" s="115">
        <f>IF(B10="","",VLOOKUP(AD10,Varsayımlar!$B:$Q,10,0))</f>
        <v>4</v>
      </c>
      <c r="T10" s="115">
        <f>IF(B10="","",VLOOKUP(AD10,Varsayımlar!$B:$Q,11,0))</f>
        <v>30</v>
      </c>
      <c r="U10" s="115">
        <f>IF(B10="","",VLOOKUP(AD10,Varsayımlar!$B:$Q,12,0))</f>
        <v>260</v>
      </c>
      <c r="V10" s="115" t="str">
        <f>IF(B10="","",VLOOKUP(AD10,Varsayımlar!$B:$Q,13,0))</f>
        <v>YURTDIŞI</v>
      </c>
      <c r="W10" s="115">
        <f>IF(B10="","",VLOOKUP(AD10,Varsayımlar!$B:$Q,14,0))</f>
        <v>6</v>
      </c>
      <c r="X10" s="118">
        <v>46199</v>
      </c>
      <c r="Y10" s="118">
        <v>46382</v>
      </c>
      <c r="Z10" s="115">
        <v>26062625</v>
      </c>
      <c r="AA10" s="115" t="str">
        <f>IF(B10="","",VLOOKUP(AD10,Varsayımlar!$B:$Q,15,0))</f>
        <v>TRİTON -SKT ATILACAK</v>
      </c>
      <c r="AB10" s="115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0" ht="36" customHeight="1" x14ac:dyDescent="0.25">
      <c r="A11" s="9" t="s">
        <v>128</v>
      </c>
      <c r="B11" s="115" t="s">
        <v>17</v>
      </c>
      <c r="C11" s="116">
        <f>IF(B11="","",VLOOKUP(AD11,Varsayımlar!$B:$Q,3,0))</f>
        <v>8698829380698</v>
      </c>
      <c r="D11" s="116" t="s">
        <v>517</v>
      </c>
      <c r="E11" s="117" t="s">
        <v>37</v>
      </c>
      <c r="F11" s="115" t="s">
        <v>518</v>
      </c>
      <c r="G11" s="115" t="s">
        <v>521</v>
      </c>
      <c r="H11" s="115" t="str">
        <f>IF(B11="","",VLOOKUP(AD11,Varsayımlar!$B:$Q,5,0))</f>
        <v>TORTİLLAS 25 CM 4 PCS 260G</v>
      </c>
      <c r="I11" s="115">
        <f>IF(B11="","",VLOOKUP(AD11,Varsayımlar!B:T,19,0))</f>
        <v>0</v>
      </c>
      <c r="J11" s="115" t="str">
        <f>IF(B11="","",VLOOKUP(AD11,Varsayımlar!$B:$Q,6,0))</f>
        <v>SADE</v>
      </c>
      <c r="K11" s="115">
        <v>840</v>
      </c>
      <c r="L11" s="115"/>
      <c r="M11" s="115">
        <f t="shared" si="0"/>
        <v>10</v>
      </c>
      <c r="N11" s="115"/>
      <c r="O11" s="115">
        <v>10</v>
      </c>
      <c r="P11" s="115">
        <f>IF(B11="","",VLOOKUP(AD11,Varsayımlar!$B:$Q,7,0)*K11)</f>
        <v>25200</v>
      </c>
      <c r="Q11" s="115">
        <f>IF(B11="","",VLOOKUP(AD11,Varsayımlar!$B:$Q,8,0))</f>
        <v>25</v>
      </c>
      <c r="R11" s="115" t="str">
        <f>IF(B11="","",VLOOKUP(AD11,Varsayımlar!$B:$Q,9,0))</f>
        <v>SOFT</v>
      </c>
      <c r="S11" s="115">
        <f>IF(B11="","",VLOOKUP(AD11,Varsayımlar!$B:$Q,10,0))</f>
        <v>4</v>
      </c>
      <c r="T11" s="115">
        <f>IF(B11="","",VLOOKUP(AD11,Varsayımlar!$B:$Q,11,0))</f>
        <v>30</v>
      </c>
      <c r="U11" s="115">
        <f>IF(B11="","",VLOOKUP(AD11,Varsayımlar!$B:$Q,12,0))</f>
        <v>260</v>
      </c>
      <c r="V11" s="115" t="str">
        <f>IF(B11="","",VLOOKUP(AD11,Varsayımlar!$B:$Q,13,0))</f>
        <v>YURTDIŞI</v>
      </c>
      <c r="W11" s="115">
        <f>IF(B11="","",VLOOKUP(AD11,Varsayımlar!$B:$Q,14,0))</f>
        <v>6</v>
      </c>
      <c r="X11" s="118">
        <v>46199</v>
      </c>
      <c r="Y11" s="118">
        <v>46382</v>
      </c>
      <c r="Z11" s="115">
        <v>26062625</v>
      </c>
      <c r="AA11" s="115" t="str">
        <f>IF(B11="","",VLOOKUP(AD11,Varsayımlar!$B:$Q,15,0))</f>
        <v>TRİTON -SKT ATILACAK</v>
      </c>
      <c r="AB11" s="115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0" ht="36" customHeight="1" x14ac:dyDescent="0.25">
      <c r="A12" s="9" t="s">
        <v>129</v>
      </c>
      <c r="B12" s="82" t="s">
        <v>17</v>
      </c>
      <c r="C12" s="83">
        <f>IF(B12="","",VLOOKUP(AD12,Varsayımlar!$B:$Q,3,0))</f>
        <v>8698829380698</v>
      </c>
      <c r="D12" s="83" t="s">
        <v>522</v>
      </c>
      <c r="E12" s="104" t="s">
        <v>37</v>
      </c>
      <c r="F12" s="82" t="s">
        <v>523</v>
      </c>
      <c r="G12" s="82" t="s">
        <v>524</v>
      </c>
      <c r="H12" s="82" t="str">
        <f>IF(B12="","",VLOOKUP(AD12,Varsayımlar!$B:$Q,5,0))</f>
        <v>TORTİLLAS 25 CM 4 PCS 260G</v>
      </c>
      <c r="I12" s="82">
        <f>IF(B12="","",VLOOKUP(AD12,Varsayımlar!B:T,19,0))</f>
        <v>0</v>
      </c>
      <c r="J12" s="82" t="str">
        <f>IF(B12="","",VLOOKUP(AD12,Varsayımlar!$B:$Q,6,0))</f>
        <v>SADE</v>
      </c>
      <c r="K12" s="82">
        <v>420</v>
      </c>
      <c r="L12" s="82"/>
      <c r="M12" s="82">
        <f>K12/84</f>
        <v>5</v>
      </c>
      <c r="N12" s="82"/>
      <c r="O12" s="82">
        <v>4</v>
      </c>
      <c r="P12" s="82">
        <f>IF(B12="","",VLOOKUP(AD12,Varsayımlar!$B:$Q,7,0)*K12)</f>
        <v>12600</v>
      </c>
      <c r="Q12" s="82">
        <f>IF(B12="","",VLOOKUP(AD12,Varsayımlar!$B:$Q,8,0))</f>
        <v>25</v>
      </c>
      <c r="R12" s="82" t="str">
        <f>IF(B12="","",VLOOKUP(AD12,Varsayımlar!$B:$Q,9,0))</f>
        <v>SOFT</v>
      </c>
      <c r="S12" s="82">
        <f>IF(B12="","",VLOOKUP(AD12,Varsayımlar!$B:$Q,10,0))</f>
        <v>4</v>
      </c>
      <c r="T12" s="82">
        <f>IF(B12="","",VLOOKUP(AD12,Varsayımlar!$B:$Q,11,0))</f>
        <v>30</v>
      </c>
      <c r="U12" s="82">
        <f>IF(B12="","",VLOOKUP(AD12,Varsayımlar!$B:$Q,12,0))</f>
        <v>260</v>
      </c>
      <c r="V12" s="82" t="str">
        <f>IF(B12="","",VLOOKUP(AD12,Varsayımlar!$B:$Q,13,0))</f>
        <v>YURTDIŞI</v>
      </c>
      <c r="W12" s="82">
        <f>IF(B12="","",VLOOKUP(AD12,Varsayımlar!$B:$Q,14,0))</f>
        <v>6</v>
      </c>
      <c r="X12" s="84">
        <v>46200</v>
      </c>
      <c r="Y12" s="84">
        <v>46383</v>
      </c>
      <c r="Z12" s="82">
        <v>26062725</v>
      </c>
      <c r="AA12" s="82" t="str">
        <f>IF(B12="","",VLOOKUP(AD12,Varsayımlar!$B:$Q,15,0))</f>
        <v>TRİTON -SKT ATILACAK</v>
      </c>
      <c r="AB12" s="82" t="str">
        <f>IF(B12="","",VLOOKUP(AD12,Varsayımlar!$B:$Q,16,0))</f>
        <v>24-26 CM</v>
      </c>
      <c r="AC12" s="64"/>
      <c r="AD12" s="61" t="str">
        <f>IF(B12="","",CONCATENATE(B12,E12))</f>
        <v>LLC TRİTONMUTLUKAL WHEAT TORTILLA</v>
      </c>
    </row>
    <row r="13" spans="1:30" ht="36" customHeight="1" x14ac:dyDescent="0.25">
      <c r="A13" s="9" t="s">
        <v>130</v>
      </c>
      <c r="B13" s="82" t="s">
        <v>17</v>
      </c>
      <c r="C13" s="83">
        <f>IF(B13="","",VLOOKUP(AD13,Varsayımlar!$B:$Q,3,0))</f>
        <v>8698829380698</v>
      </c>
      <c r="D13" s="83" t="s">
        <v>522</v>
      </c>
      <c r="E13" s="104" t="s">
        <v>37</v>
      </c>
      <c r="F13" s="82" t="s">
        <v>523</v>
      </c>
      <c r="G13" s="82" t="s">
        <v>525</v>
      </c>
      <c r="H13" s="82" t="str">
        <f>IF(B13="","",VLOOKUP(AD13,Varsayımlar!$B:$Q,5,0))</f>
        <v>TORTİLLAS 25 CM 4 PCS 260G</v>
      </c>
      <c r="I13" s="82">
        <f>IF(B13="","",VLOOKUP(AD13,Varsayımlar!B:T,19,0))</f>
        <v>0</v>
      </c>
      <c r="J13" s="82" t="str">
        <f>IF(B13="","",VLOOKUP(AD13,Varsayımlar!$B:$Q,6,0))</f>
        <v>SADE</v>
      </c>
      <c r="K13" s="82">
        <v>2016</v>
      </c>
      <c r="L13" s="82"/>
      <c r="M13" s="82">
        <f>K13/84</f>
        <v>24</v>
      </c>
      <c r="N13" s="82"/>
      <c r="O13" s="82">
        <v>21</v>
      </c>
      <c r="P13" s="82">
        <f>IF(B13="","",VLOOKUP(AD13,Varsayımlar!$B:$Q,7,0)*K13)</f>
        <v>60480</v>
      </c>
      <c r="Q13" s="82">
        <f>IF(B13="","",VLOOKUP(AD13,Varsayımlar!$B:$Q,8,0))</f>
        <v>25</v>
      </c>
      <c r="R13" s="82" t="str">
        <f>IF(B13="","",VLOOKUP(AD13,Varsayımlar!$B:$Q,9,0))</f>
        <v>SOFT</v>
      </c>
      <c r="S13" s="82">
        <f>IF(B13="","",VLOOKUP(AD13,Varsayımlar!$B:$Q,10,0))</f>
        <v>4</v>
      </c>
      <c r="T13" s="82">
        <f>IF(B13="","",VLOOKUP(AD13,Varsayımlar!$B:$Q,11,0))</f>
        <v>30</v>
      </c>
      <c r="U13" s="82">
        <f>IF(B13="","",VLOOKUP(AD13,Varsayımlar!$B:$Q,12,0))</f>
        <v>260</v>
      </c>
      <c r="V13" s="82" t="str">
        <f>IF(B13="","",VLOOKUP(AD13,Varsayımlar!$B:$Q,13,0))</f>
        <v>YURTDIŞI</v>
      </c>
      <c r="W13" s="82">
        <f>IF(B13="","",VLOOKUP(AD13,Varsayımlar!$B:$Q,14,0))</f>
        <v>6</v>
      </c>
      <c r="X13" s="84">
        <v>46200</v>
      </c>
      <c r="Y13" s="84">
        <v>46383</v>
      </c>
      <c r="Z13" s="82">
        <v>26062725</v>
      </c>
      <c r="AA13" s="82" t="str">
        <f>IF(B13="","",VLOOKUP(AD13,Varsayımlar!$B:$Q,15,0))</f>
        <v>TRİTON -SKT ATILACAK</v>
      </c>
      <c r="AB13" s="82" t="str">
        <f>IF(B13="","",VLOOKUP(AD13,Varsayımlar!$B:$Q,16,0))</f>
        <v>24-26 CM</v>
      </c>
      <c r="AC13" s="64"/>
      <c r="AD13" s="61" t="str">
        <f>IF(B13="","",CONCATENATE(B13,E13))</f>
        <v>LLC TRİTONMUTLUKAL WHEAT TORTILLA</v>
      </c>
    </row>
    <row r="14" spans="1:30" ht="36" customHeight="1" x14ac:dyDescent="0.25">
      <c r="A14" s="9" t="s">
        <v>131</v>
      </c>
      <c r="B14" s="64"/>
      <c r="C14" s="65" t="str">
        <f>IF(B14="","",VLOOKUP(AD14,Varsayımlar!$B:$Q,3,0))</f>
        <v/>
      </c>
      <c r="D14" s="65"/>
      <c r="E14" s="65"/>
      <c r="F14" s="64"/>
      <c r="G14" s="64"/>
      <c r="H14" s="64" t="str">
        <f>IF(B14="","",VLOOKUP(AD14,Varsayımlar!$B:$Q,5,0))</f>
        <v/>
      </c>
      <c r="I14" s="64" t="str">
        <f>IF(B14="","",VLOOKUP(AD14,Varsayımlar!B:T,19,0))</f>
        <v/>
      </c>
      <c r="J14" s="64" t="str">
        <f>IF(B14="","",VLOOKUP(AD14,Varsayımlar!$B:$Q,6,0))</f>
        <v/>
      </c>
      <c r="K14" s="64"/>
      <c r="L14" s="64"/>
      <c r="M14" s="64">
        <f t="shared" si="0"/>
        <v>0</v>
      </c>
      <c r="N14" s="64"/>
      <c r="O14" s="64"/>
      <c r="P14" s="64" t="str">
        <f>IF(B14="","",VLOOKUP(AD14,Varsayımlar!$B:$Q,7,0)*K14)</f>
        <v/>
      </c>
      <c r="Q14" s="64" t="str">
        <f>IF(B14="","",VLOOKUP(AD14,Varsayımlar!$B:$Q,8,0))</f>
        <v/>
      </c>
      <c r="R14" s="64" t="str">
        <f>IF(B14="","",VLOOKUP(AD14,Varsayımlar!$B:$Q,9,0))</f>
        <v/>
      </c>
      <c r="S14" s="64" t="str">
        <f>IF(B14="","",VLOOKUP(AD14,Varsayımlar!$B:$Q,10,0))</f>
        <v/>
      </c>
      <c r="T14" s="64" t="str">
        <f>IF(B14="","",VLOOKUP(AD14,Varsayımlar!$B:$Q,11,0))</f>
        <v/>
      </c>
      <c r="U14" s="64" t="str">
        <f>IF(B14="","",VLOOKUP(AD14,Varsayımlar!$B:$Q,12,0))</f>
        <v/>
      </c>
      <c r="V14" s="64" t="str">
        <f>IF(B14="","",VLOOKUP(AD14,Varsayımlar!$B:$Q,13,0))</f>
        <v/>
      </c>
      <c r="W14" s="64" t="str">
        <f>IF(B14="","",VLOOKUP(AD14,Varsayımlar!$B:$Q,14,0))</f>
        <v/>
      </c>
      <c r="X14" s="66"/>
      <c r="Y14" s="66"/>
      <c r="Z14" s="64"/>
      <c r="AA14" s="64" t="str">
        <f>IF(B14="","",VLOOKUP(AD14,Varsayımlar!$B:$Q,15,0))</f>
        <v/>
      </c>
      <c r="AB14" s="64" t="str">
        <f>IF(B14="","",VLOOKUP(AD14,Varsayımlar!$B:$Q,16,0))</f>
        <v/>
      </c>
      <c r="AC14" s="64"/>
      <c r="AD14" s="61" t="str">
        <f t="shared" si="1"/>
        <v/>
      </c>
    </row>
    <row r="15" spans="1:30" ht="36" hidden="1" customHeight="1" x14ac:dyDescent="0.25">
      <c r="A15" s="9" t="s">
        <v>133</v>
      </c>
      <c r="B15" s="64"/>
      <c r="C15" s="65" t="str">
        <f>IF(B15="","",VLOOKUP(AD15,Varsayımlar!$B:$Q,3,0))</f>
        <v/>
      </c>
      <c r="D15" s="65"/>
      <c r="E15" s="65"/>
      <c r="F15" s="64"/>
      <c r="G15" s="64"/>
      <c r="H15" s="64" t="str">
        <f>IF(B15="","",VLOOKUP(AD15,Varsayımlar!$B:$Q,5,0))</f>
        <v/>
      </c>
      <c r="I15" s="64" t="str">
        <f>IF(B15="","",VLOOKUP(AD15,Varsayımlar!B:T,19,0))</f>
        <v/>
      </c>
      <c r="J15" s="64" t="str">
        <f>IF(B15="","",VLOOKUP(AD15,Varsayımlar!$B:$Q,6,0))</f>
        <v/>
      </c>
      <c r="K15" s="64"/>
      <c r="L15" s="64"/>
      <c r="M15" s="64">
        <f t="shared" si="0"/>
        <v>0</v>
      </c>
      <c r="N15" s="64"/>
      <c r="O15" s="64"/>
      <c r="P15" s="64" t="str">
        <f>IF(B15="","",VLOOKUP(AD15,Varsayımlar!$B:$Q,7,0)*K15)</f>
        <v/>
      </c>
      <c r="Q15" s="64" t="str">
        <f>IF(B15="","",VLOOKUP(AD15,Varsayımlar!$B:$Q,8,0))</f>
        <v/>
      </c>
      <c r="R15" s="64" t="str">
        <f>IF(B15="","",VLOOKUP(AD15,Varsayımlar!$B:$Q,9,0))</f>
        <v/>
      </c>
      <c r="S15" s="64" t="str">
        <f>IF(B15="","",VLOOKUP(AD15,Varsayımlar!$B:$Q,10,0))</f>
        <v/>
      </c>
      <c r="T15" s="64" t="str">
        <f>IF(B15="","",VLOOKUP(AD15,Varsayımlar!$B:$Q,11,0))</f>
        <v/>
      </c>
      <c r="U15" s="64" t="str">
        <f>IF(B15="","",VLOOKUP(AD15,Varsayımlar!$B:$Q,12,0))</f>
        <v/>
      </c>
      <c r="V15" s="64" t="str">
        <f>IF(B15="","",VLOOKUP(AD15,Varsayımlar!$B:$Q,13,0))</f>
        <v/>
      </c>
      <c r="W15" s="64" t="str">
        <f>IF(B15="","",VLOOKUP(AD15,Varsayımlar!$B:$Q,14,0))</f>
        <v/>
      </c>
      <c r="X15" s="66"/>
      <c r="Y15" s="66"/>
      <c r="Z15" s="64"/>
      <c r="AA15" s="64" t="str">
        <f>IF(B15="","",VLOOKUP(AD15,Varsayımlar!$B:$Q,15,0))</f>
        <v/>
      </c>
      <c r="AB15" s="64" t="str">
        <f>IF(B15="","",VLOOKUP(AD15,Varsayımlar!$B:$Q,16,0))</f>
        <v/>
      </c>
      <c r="AC15" s="64"/>
      <c r="AD15" s="61" t="str">
        <f t="shared" si="1"/>
        <v/>
      </c>
    </row>
    <row r="16" spans="1:30" ht="36" hidden="1" customHeight="1" x14ac:dyDescent="0.25">
      <c r="A16" s="9" t="s">
        <v>134</v>
      </c>
      <c r="B16" s="64"/>
      <c r="C16" s="65" t="str">
        <f>IF(B16="","",VLOOKUP(AD16,Varsayımlar!$B:$Q,3,0))</f>
        <v/>
      </c>
      <c r="D16" s="65"/>
      <c r="E16" s="65"/>
      <c r="F16" s="64"/>
      <c r="G16" s="64"/>
      <c r="H16" s="64" t="str">
        <f>IF(B16="","",VLOOKUP(AD16,Varsayımlar!$B:$Q,5,0))</f>
        <v/>
      </c>
      <c r="I16" s="64" t="str">
        <f>IF(B16="","",VLOOKUP(AD16,Varsayımlar!B:T,19,0))</f>
        <v/>
      </c>
      <c r="J16" s="64" t="str">
        <f>IF(B16="","",VLOOKUP(AD16,Varsayımlar!$B:$Q,6,0))</f>
        <v/>
      </c>
      <c r="K16" s="64"/>
      <c r="L16" s="64"/>
      <c r="M16" s="64">
        <f t="shared" si="0"/>
        <v>0</v>
      </c>
      <c r="N16" s="64"/>
      <c r="O16" s="64"/>
      <c r="P16" s="64" t="str">
        <f>IF(B16="","",VLOOKUP(AD16,Varsayımlar!$B:$Q,7,0)*K16)</f>
        <v/>
      </c>
      <c r="Q16" s="64" t="str">
        <f>IF(B16="","",VLOOKUP(AD16,Varsayımlar!$B:$Q,8,0))</f>
        <v/>
      </c>
      <c r="R16" s="64" t="str">
        <f>IF(B16="","",VLOOKUP(AD16,Varsayımlar!$B:$Q,9,0))</f>
        <v/>
      </c>
      <c r="S16" s="64" t="str">
        <f>IF(B16="","",VLOOKUP(AD16,Varsayımlar!$B:$Q,10,0))</f>
        <v/>
      </c>
      <c r="T16" s="64" t="str">
        <f>IF(B16="","",VLOOKUP(AD16,Varsayımlar!$B:$Q,11,0))</f>
        <v/>
      </c>
      <c r="U16" s="64" t="str">
        <f>IF(B16="","",VLOOKUP(AD16,Varsayımlar!$B:$Q,12,0))</f>
        <v/>
      </c>
      <c r="V16" s="64" t="str">
        <f>IF(B16="","",VLOOKUP(AD16,Varsayımlar!$B:$Q,13,0))</f>
        <v/>
      </c>
      <c r="W16" s="64" t="str">
        <f>IF(B16="","",VLOOKUP(AD16,Varsayımlar!$B:$Q,14,0))</f>
        <v/>
      </c>
      <c r="X16" s="66"/>
      <c r="Y16" s="66"/>
      <c r="Z16" s="64"/>
      <c r="AA16" s="64" t="str">
        <f>IF(B16="","",VLOOKUP(AD16,Varsayımlar!$B:$Q,15,0))</f>
        <v/>
      </c>
      <c r="AB16" s="64" t="str">
        <f>IF(B16="","",VLOOKUP(AD16,Varsayımlar!$B:$Q,16,0))</f>
        <v/>
      </c>
      <c r="AC16" s="64"/>
      <c r="AD16" s="61" t="str">
        <f t="shared" si="1"/>
        <v/>
      </c>
    </row>
    <row r="17" spans="1:30" ht="36" customHeight="1" x14ac:dyDescent="0.25">
      <c r="A17" s="198" t="s">
        <v>171</v>
      </c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9"/>
      <c r="AC17" s="55"/>
    </row>
    <row r="18" spans="1:30" ht="63" x14ac:dyDescent="0.25">
      <c r="A18" s="9" t="s">
        <v>0</v>
      </c>
      <c r="B18" s="9" t="s">
        <v>1</v>
      </c>
      <c r="C18" s="10" t="s">
        <v>36</v>
      </c>
      <c r="D18" s="10" t="s">
        <v>177</v>
      </c>
      <c r="E18" s="10" t="s">
        <v>42</v>
      </c>
      <c r="F18" s="9" t="s">
        <v>43</v>
      </c>
      <c r="G18" s="9" t="s">
        <v>13</v>
      </c>
      <c r="H18" s="9" t="s">
        <v>2</v>
      </c>
      <c r="I18" s="9" t="s">
        <v>83</v>
      </c>
      <c r="J18" s="9" t="s">
        <v>3</v>
      </c>
      <c r="K18" s="9" t="s">
        <v>21</v>
      </c>
      <c r="L18" s="9" t="s">
        <v>141</v>
      </c>
      <c r="M18" s="9" t="s">
        <v>20</v>
      </c>
      <c r="N18" s="9" t="s">
        <v>243</v>
      </c>
      <c r="O18" s="9" t="s">
        <v>176</v>
      </c>
      <c r="P18" s="9" t="s">
        <v>16</v>
      </c>
      <c r="Q18" s="9" t="s">
        <v>4</v>
      </c>
      <c r="R18" s="9" t="s">
        <v>5</v>
      </c>
      <c r="S18" s="9" t="s">
        <v>6</v>
      </c>
      <c r="T18" s="9" t="s">
        <v>33</v>
      </c>
      <c r="U18" s="9" t="s">
        <v>7</v>
      </c>
      <c r="V18" s="9" t="s">
        <v>8</v>
      </c>
      <c r="W18" s="9" t="s">
        <v>364</v>
      </c>
      <c r="X18" s="9" t="s">
        <v>10</v>
      </c>
      <c r="Y18" s="9" t="s">
        <v>11</v>
      </c>
      <c r="Z18" s="9" t="s">
        <v>12</v>
      </c>
      <c r="AA18" s="9" t="s">
        <v>14</v>
      </c>
      <c r="AB18" s="9" t="s">
        <v>15</v>
      </c>
      <c r="AC18" s="9" t="s">
        <v>305</v>
      </c>
      <c r="AD18" s="8" t="s">
        <v>50</v>
      </c>
    </row>
    <row r="19" spans="1:30" ht="31.5" customHeight="1" x14ac:dyDescent="0.25">
      <c r="A19" s="9" t="s">
        <v>29</v>
      </c>
      <c r="B19" s="70" t="s">
        <v>149</v>
      </c>
      <c r="C19" s="71">
        <f>IF(B19="","",VLOOKUP(AD19,Varsayımlar!$B:$Q,3,0))</f>
        <v>8698829380698</v>
      </c>
      <c r="D19" s="71"/>
      <c r="E19" s="72" t="s">
        <v>150</v>
      </c>
      <c r="F19" s="70"/>
      <c r="G19" s="70"/>
      <c r="H19" s="70" t="str">
        <f>IF(B19="","",VLOOKUP(AD19,Varsayımlar!$B:$Q,5,0))</f>
        <v>Happylla 25cm (060)</v>
      </c>
      <c r="I19" s="70">
        <f>IF(B19="","",VLOOKUP(AD19,Varsayımlar!B:T,19,0))</f>
        <v>0</v>
      </c>
      <c r="J19" s="70" t="str">
        <f>IF(B19="","",VLOOKUP(AD19,Varsayımlar!$B:$Q,6,0))</f>
        <v>SADE</v>
      </c>
      <c r="K19" s="70" t="s">
        <v>160</v>
      </c>
      <c r="L19" s="70"/>
      <c r="M19" s="70" t="str">
        <f>IFERROR(IF(B19="","",K19/VLOOKUP(AD19,Varsayımlar!B:R,17,0)),"")</f>
        <v/>
      </c>
      <c r="N19" s="70"/>
      <c r="O19" s="70"/>
      <c r="P19" s="70" t="e">
        <f>IF(B19="","",VLOOKUP(AD19,Varsayımlar!$B:$Q,7,0)*K19)</f>
        <v>#VALUE!</v>
      </c>
      <c r="Q19" s="70">
        <f>IF(B19="","",VLOOKUP(AD19,Varsayımlar!$B:$Q,8,0))</f>
        <v>25</v>
      </c>
      <c r="R19" s="70" t="str">
        <f>IF(B19="","",VLOOKUP(AD19,Varsayımlar!$B:$Q,9,0))</f>
        <v>Irak soft</v>
      </c>
      <c r="S19" s="70">
        <f>IF(B19="","",VLOOKUP(AD19,Varsayımlar!$B:$Q,10,0))</f>
        <v>10</v>
      </c>
      <c r="T19" s="70">
        <f>IF(B19="","",VLOOKUP(AD19,Varsayımlar!$B:$Q,11,0))</f>
        <v>12</v>
      </c>
      <c r="U19" s="70">
        <f>IF(B19="","",VLOOKUP(AD19,Varsayımlar!$B:$Q,12,0))</f>
        <v>650</v>
      </c>
      <c r="V19" s="70" t="str">
        <f>IF(B19="","",VLOOKUP(AD19,Varsayımlar!$B:$Q,13,0))</f>
        <v>Yurtiçi</v>
      </c>
      <c r="W19" s="70">
        <f>IF(B19="","",VLOOKUP(AD19,Varsayımlar!$B:$Q,14,0))</f>
        <v>6</v>
      </c>
      <c r="X19" s="73" t="s">
        <v>161</v>
      </c>
      <c r="Y19" s="73" t="s">
        <v>161</v>
      </c>
      <c r="Z19" s="73" t="s">
        <v>161</v>
      </c>
      <c r="AA19" s="70" t="str">
        <f>IF(B19="","",VLOOKUP(AD19,Varsayımlar!$B:$Q,15,0))</f>
        <v>Kırmızı Koli-Etiketli</v>
      </c>
      <c r="AB19" s="70" t="str">
        <f>IF(B19="","",VLOOKUP(AD19,Varsayımlar!$B:$Q,16,0))</f>
        <v>24-26 cm</v>
      </c>
      <c r="AC19" s="70">
        <f>IF(B19="","",VLOOKUP(Sayfa2!AD17,Varsayımlar!B:S,18,0))</f>
        <v>0</v>
      </c>
      <c r="AD19" s="8" t="str">
        <f>IF(B19="","",CONCATENATE(B19,E19))</f>
        <v>Aylin KartonHappylla 25 cm 10 lu 650g</v>
      </c>
    </row>
    <row r="20" spans="1:30" ht="31.5" customHeight="1" x14ac:dyDescent="0.25">
      <c r="A20" s="9" t="s">
        <v>122</v>
      </c>
      <c r="B20" s="58" t="s">
        <v>143</v>
      </c>
      <c r="C20" s="59">
        <f>IF(B20="","",VLOOKUP(AD20,Varsayımlar!$B:$Q,3,0))</f>
        <v>8698829380698</v>
      </c>
      <c r="D20" s="59"/>
      <c r="E20" s="74" t="s">
        <v>162</v>
      </c>
      <c r="F20" s="58"/>
      <c r="G20" s="58"/>
      <c r="H20" s="58" t="str">
        <f>IF(B20="","",VLOOKUP(AD20,Varsayımlar!$B:$Q,5,0))</f>
        <v>Bisto 25 cm</v>
      </c>
      <c r="I20" s="58">
        <f>IF(B20="","",VLOOKUP(AD20,Varsayımlar!B:T,19,0))</f>
        <v>0</v>
      </c>
      <c r="J20" s="58" t="str">
        <f>IF(B20="","",VLOOKUP(AD20,Varsayımlar!$B:$Q,6,0))</f>
        <v>SADE</v>
      </c>
      <c r="K20" s="58" t="s">
        <v>160</v>
      </c>
      <c r="L20" s="58"/>
      <c r="M20" s="58" t="str">
        <f>IFERROR(IF(B20="","",K20/VLOOKUP(AD20,Varsayımlar!B:R,17,0)),"")</f>
        <v/>
      </c>
      <c r="N20" s="58">
        <v>50</v>
      </c>
      <c r="O20" s="58"/>
      <c r="P20" s="58" t="e">
        <f>IF(B20="","",VLOOKUP(AD20,Varsayımlar!$B:$Q,7,0)*K20)</f>
        <v>#VALUE!</v>
      </c>
      <c r="Q20" s="58">
        <f>IF(B20="","",VLOOKUP(AD20,Varsayımlar!$B:$Q,8,0))</f>
        <v>25</v>
      </c>
      <c r="R20" s="58" t="str">
        <f>IF(B20="","",VLOOKUP(AD20,Varsayımlar!$B:$Q,9,0))</f>
        <v>Standart</v>
      </c>
      <c r="S20" s="58">
        <f>IF(B20="","",VLOOKUP(AD20,Varsayımlar!$B:$Q,10,0))</f>
        <v>12</v>
      </c>
      <c r="T20" s="58">
        <f>IF(B20="","",VLOOKUP(AD20,Varsayımlar!$B:$Q,11,0))</f>
        <v>12</v>
      </c>
      <c r="U20" s="58">
        <f>IF(B20="","",VLOOKUP(AD20,Varsayımlar!$B:$Q,12,0))</f>
        <v>840</v>
      </c>
      <c r="V20" s="58" t="str">
        <f>IF(B20="","",VLOOKUP(AD20,Varsayımlar!$B:$Q,13,0))</f>
        <v>Yurtiçi</v>
      </c>
      <c r="W20" s="58">
        <f>IF(B20="","",VLOOKUP(AD20,Varsayımlar!$B:$Q,14,0))</f>
        <v>6</v>
      </c>
      <c r="X20" s="60" t="s">
        <v>161</v>
      </c>
      <c r="Y20" s="60" t="s">
        <v>161</v>
      </c>
      <c r="Z20" s="60" t="s">
        <v>161</v>
      </c>
      <c r="AA20" s="58" t="str">
        <f>IF(B20="","",VLOOKUP(AD20,Varsayımlar!$B:$Q,15,0))</f>
        <v>Bisto Kolisi</v>
      </c>
      <c r="AB20" s="58" t="str">
        <f>IF(B20="","",VLOOKUP(AD20,Varsayımlar!$B:$Q,16,0))</f>
        <v>24-26 Cm</v>
      </c>
      <c r="AC20" s="58">
        <f>IF(B20="","",VLOOKUP(Sayfa2!AD18,Varsayımlar!B:S,18,0))</f>
        <v>0</v>
      </c>
      <c r="AD20" s="61" t="str">
        <f>IF(B20="","",CONCATENATE(B20,E20))</f>
        <v>Şok MarketBisto 25 cm 12 pcs 840g</v>
      </c>
    </row>
    <row r="21" spans="1:30" ht="31.5" customHeight="1" x14ac:dyDescent="0.25">
      <c r="A21" s="9" t="s">
        <v>123</v>
      </c>
      <c r="B21" s="75" t="s">
        <v>143</v>
      </c>
      <c r="C21" s="76">
        <f>IF(B21="","",VLOOKUP(AD21,Varsayımlar!$B:$Q,3,0))</f>
        <v>8698829380698</v>
      </c>
      <c r="D21" s="76"/>
      <c r="E21" s="75" t="s">
        <v>144</v>
      </c>
      <c r="F21" s="77"/>
      <c r="G21" s="77"/>
      <c r="H21" s="77" t="str">
        <f>IF(B21="","",VLOOKUP(AD21,Varsayımlar!$B:$Q,5,0))</f>
        <v xml:space="preserve">Taco 15 cm </v>
      </c>
      <c r="I21" s="77">
        <f>IF(B21="","",VLOOKUP(AD21,Varsayımlar!B:T,19,0))</f>
        <v>0</v>
      </c>
      <c r="J21" s="77" t="str">
        <f>IF(B21="","",VLOOKUP(AD21,Varsayımlar!$B:$Q,6,0))</f>
        <v>SADE</v>
      </c>
      <c r="K21" s="77" t="s">
        <v>160</v>
      </c>
      <c r="L21" s="77"/>
      <c r="M21" s="77" t="str">
        <f>IFERROR(IF(B21="","",K21/VLOOKUP(AD21,Varsayımlar!B:R,17,0)),"")</f>
        <v/>
      </c>
      <c r="N21" s="77">
        <v>50</v>
      </c>
      <c r="O21" s="77"/>
      <c r="P21" s="77" t="e">
        <f>IF(B21="","",VLOOKUP(AD21,Varsayımlar!$B:$Q,7,0)*K21)</f>
        <v>#VALUE!</v>
      </c>
      <c r="Q21" s="77">
        <f>IF(B21="","",VLOOKUP(AD21,Varsayımlar!$B:$Q,8,0))</f>
        <v>15</v>
      </c>
      <c r="R21" s="77" t="str">
        <f>IF(B21="","",VLOOKUP(AD21,Varsayımlar!$B:$Q,9,0))</f>
        <v>SOFT-PA3</v>
      </c>
      <c r="S21" s="77">
        <f>IF(B21="","",VLOOKUP(AD21,Varsayımlar!$B:$Q,10,0))</f>
        <v>6</v>
      </c>
      <c r="T21" s="77">
        <f>IF(B21="","",VLOOKUP(AD21,Varsayımlar!$B:$Q,11,0))</f>
        <v>18</v>
      </c>
      <c r="U21" s="77">
        <f>IF(B21="","",VLOOKUP(AD21,Varsayımlar!$B:$Q,12,0))</f>
        <v>250</v>
      </c>
      <c r="V21" s="77" t="str">
        <f>IF(B21="","",VLOOKUP(AD21,Varsayımlar!$B:$Q,13,0))</f>
        <v>YURTİÇİ</v>
      </c>
      <c r="W21" s="77">
        <f>IF(B21="","",VLOOKUP(AD21,Varsayımlar!$B:$Q,14,0))</f>
        <v>6</v>
      </c>
      <c r="X21" s="78" t="s">
        <v>161</v>
      </c>
      <c r="Y21" s="78" t="s">
        <v>161</v>
      </c>
      <c r="Z21" s="78" t="s">
        <v>161</v>
      </c>
      <c r="AA21" s="77" t="str">
        <f>IF(B21="","",VLOOKUP(AD21,Varsayımlar!$B:$Q,15,0))</f>
        <v>15 CM KOLİ</v>
      </c>
      <c r="AB21" s="77" t="str">
        <f>IF(B21="","",VLOOKUP(AD21,Varsayımlar!$B:$Q,16,0))</f>
        <v>14-16 CM</v>
      </c>
      <c r="AC21" s="77">
        <f>IF(B21="","",VLOOKUP(Sayfa2!AD19,Varsayımlar!B:S,18,0))</f>
        <v>0</v>
      </c>
      <c r="AD21" s="8" t="str">
        <f>IF(B21="","",CONCATENATE(B21,E21))</f>
        <v>Şok MarketTaco 15 cm 6 lı 150 g</v>
      </c>
    </row>
    <row r="22" spans="1:30" ht="31.5" hidden="1" customHeight="1" x14ac:dyDescent="0.25">
      <c r="A22" s="9" t="s">
        <v>125</v>
      </c>
      <c r="B22" s="64"/>
      <c r="C22" s="65" t="str">
        <f>IF(B22="","",VLOOKUP(AD22,Varsayımlar!$B:$Q,3,0))</f>
        <v/>
      </c>
      <c r="D22" s="65"/>
      <c r="E22" s="65"/>
      <c r="F22" s="64"/>
      <c r="G22" s="64"/>
      <c r="H22" s="64" t="str">
        <f>IF(B22="","",VLOOKUP(AD22,Varsayımlar!$B:$Q,5,0))</f>
        <v/>
      </c>
      <c r="I22" s="64"/>
      <c r="J22" s="64" t="str">
        <f>IF(B22="","",VLOOKUP(AD22,Varsayımlar!$B:$Q,6,0))</f>
        <v/>
      </c>
      <c r="K22" s="64"/>
      <c r="L22" s="64"/>
      <c r="M22" s="64">
        <f>K22/84</f>
        <v>0</v>
      </c>
      <c r="N22" s="64"/>
      <c r="O22" s="64"/>
      <c r="P22" s="64" t="str">
        <f>IF(B22="","",VLOOKUP(AD22,Varsayımlar!$B:$Q,7,0)*K22)</f>
        <v/>
      </c>
      <c r="Q22" s="64" t="str">
        <f>IF(B22="","",VLOOKUP(AD22,Varsayımlar!$B:$Q,8,0))</f>
        <v/>
      </c>
      <c r="R22" s="64" t="str">
        <f>IF(B22="","",VLOOKUP(AD22,Varsayımlar!$B:$Q,9,0))</f>
        <v/>
      </c>
      <c r="S22" s="64" t="str">
        <f>IF(B22="","",VLOOKUP(AD22,Varsayımlar!$B:$Q,10,0))</f>
        <v/>
      </c>
      <c r="T22" s="64" t="str">
        <f>IF(B22="","",VLOOKUP(AD22,Varsayımlar!$B:$Q,11,0))</f>
        <v/>
      </c>
      <c r="U22" s="64" t="str">
        <f>IF(B22="","",VLOOKUP(AD22,Varsayımlar!$B:$Q,12,0))</f>
        <v/>
      </c>
      <c r="V22" s="64" t="str">
        <f>IF(B22="","",VLOOKUP(AD22,Varsayımlar!$B:$Q,13,0))</f>
        <v/>
      </c>
      <c r="W22" s="64" t="str">
        <f>IF(B22="","",VLOOKUP(AD22,Varsayımlar!$B:$Q,14,0))</f>
        <v/>
      </c>
      <c r="X22" s="66"/>
      <c r="Y22" s="66"/>
      <c r="Z22" s="64"/>
      <c r="AA22" s="64" t="str">
        <f>IF(B22="","",VLOOKUP(AD22,Varsayımlar!$B:$Q,15,0))</f>
        <v/>
      </c>
      <c r="AB22" s="64" t="str">
        <f>IF(B22="","",VLOOKUP(AD22,Varsayımlar!$B:$Q,16,0))</f>
        <v/>
      </c>
      <c r="AC22" s="79"/>
      <c r="AD22" s="61" t="str">
        <f>IF(B22="","",CONCATENATE(B22,E22))</f>
        <v/>
      </c>
    </row>
    <row r="23" spans="1:30" x14ac:dyDescent="0.25">
      <c r="C23" s="80" t="str">
        <f>IF(B23="","",VLOOKUP(AD23,Varsayımlar!$B:$Q,3,0))</f>
        <v/>
      </c>
      <c r="H23" s="8" t="str">
        <f>IF(B23="","",VLOOKUP(AD23,Varsayımlar!$B:$Q,5,0))</f>
        <v/>
      </c>
      <c r="J23" s="8" t="str">
        <f>IF(B23="","",VLOOKUP(AD23,Varsayımlar!$B:$Q,6,0))</f>
        <v/>
      </c>
      <c r="P23" s="8" t="str">
        <f>IF(B23="","",VLOOKUP(AD23,Varsayımlar!$B:$Q,7,0)*K23)</f>
        <v/>
      </c>
      <c r="Q23" s="8" t="str">
        <f>IF(B23="","",VLOOKUP(AD23,Varsayımlar!$B:$Q,8,0))</f>
        <v/>
      </c>
      <c r="R23" s="8" t="str">
        <f>IF(B23="","",VLOOKUP(AD23,Varsayımlar!$B:$Q,9,0))</f>
        <v/>
      </c>
      <c r="S23" s="8" t="str">
        <f>IF(B23="","",VLOOKUP(AD23,Varsayımlar!$B:$Q,10,0))</f>
        <v/>
      </c>
      <c r="T23" s="8" t="str">
        <f>IF(B23="","",VLOOKUP(AD23,Varsayımlar!$B:$Q,11,0))</f>
        <v/>
      </c>
      <c r="U23" s="8" t="str">
        <f>IF(B23="","",VLOOKUP(AD23,Varsayımlar!$B:$Q,12,0))</f>
        <v/>
      </c>
      <c r="V23" s="8" t="str">
        <f>IF(B23="","",VLOOKUP(AD23,Varsayımlar!$B:$Q,13,0))</f>
        <v/>
      </c>
      <c r="W23" s="8" t="str">
        <f>IF(B23="","",VLOOKUP(AD23,Varsayımlar!$B:$Q,14,0))</f>
        <v/>
      </c>
      <c r="AA23" s="8" t="str">
        <f>IF(B23="","",VLOOKUP(AD23,Varsayımlar!$B:$Q,15,0))</f>
        <v/>
      </c>
      <c r="AB23" s="8" t="str">
        <f>IF(B23="","",VLOOKUP(AD23,Varsayımlar!$B:$Q,16,0))</f>
        <v/>
      </c>
      <c r="AD23" s="8" t="str">
        <f>IF(B23="","",CONCATENATE(B23,E23))</f>
        <v/>
      </c>
    </row>
    <row r="24" spans="1:30" ht="29.25" customHeight="1" x14ac:dyDescent="0.25">
      <c r="A24" s="198" t="s">
        <v>121</v>
      </c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48"/>
    </row>
    <row r="25" spans="1:30" ht="63" x14ac:dyDescent="0.25">
      <c r="A25" s="9" t="s">
        <v>0</v>
      </c>
      <c r="B25" s="9" t="s">
        <v>1</v>
      </c>
      <c r="C25" s="10" t="s">
        <v>36</v>
      </c>
      <c r="D25" s="10" t="s">
        <v>177</v>
      </c>
      <c r="E25" s="10" t="s">
        <v>42</v>
      </c>
      <c r="F25" s="9" t="s">
        <v>43</v>
      </c>
      <c r="G25" s="9" t="s">
        <v>13</v>
      </c>
      <c r="H25" s="9" t="s">
        <v>2</v>
      </c>
      <c r="I25" s="9" t="s">
        <v>83</v>
      </c>
      <c r="J25" s="9" t="s">
        <v>3</v>
      </c>
      <c r="K25" s="9" t="s">
        <v>21</v>
      </c>
      <c r="L25" s="9" t="s">
        <v>141</v>
      </c>
      <c r="M25" s="9" t="s">
        <v>20</v>
      </c>
      <c r="N25" s="9" t="s">
        <v>243</v>
      </c>
      <c r="O25" s="9" t="s">
        <v>176</v>
      </c>
      <c r="P25" s="9" t="s">
        <v>16</v>
      </c>
      <c r="Q25" s="9" t="s">
        <v>4</v>
      </c>
      <c r="R25" s="9" t="s">
        <v>5</v>
      </c>
      <c r="S25" s="9" t="s">
        <v>6</v>
      </c>
      <c r="T25" s="9" t="s">
        <v>33</v>
      </c>
      <c r="U25" s="9" t="s">
        <v>7</v>
      </c>
      <c r="V25" s="9" t="s">
        <v>8</v>
      </c>
      <c r="W25" s="9" t="s">
        <v>9</v>
      </c>
      <c r="X25" s="9" t="s">
        <v>10</v>
      </c>
      <c r="Y25" s="9" t="s">
        <v>11</v>
      </c>
      <c r="Z25" s="9" t="s">
        <v>12</v>
      </c>
      <c r="AA25" s="9" t="s">
        <v>14</v>
      </c>
      <c r="AB25" s="9" t="s">
        <v>15</v>
      </c>
      <c r="AC25" s="9" t="s">
        <v>305</v>
      </c>
      <c r="AD25" s="8" t="s">
        <v>50</v>
      </c>
    </row>
    <row r="26" spans="1:30" ht="27.75" customHeight="1" x14ac:dyDescent="0.25">
      <c r="A26" s="9"/>
      <c r="B26" s="201" t="s">
        <v>607</v>
      </c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3"/>
      <c r="AC26" s="90"/>
      <c r="AD26" s="90"/>
    </row>
    <row r="27" spans="1:30" ht="46.5" customHeight="1" x14ac:dyDescent="0.25">
      <c r="A27" s="9" t="s">
        <v>29</v>
      </c>
      <c r="B27" s="64" t="s">
        <v>90</v>
      </c>
      <c r="C27" s="65">
        <f>IF(B27="","",VLOOKUP(AD27,Varsayımlar!$B:$Q,3,0))</f>
        <v>8698829380698</v>
      </c>
      <c r="D27" s="64" t="s">
        <v>260</v>
      </c>
      <c r="E27" s="64" t="s">
        <v>91</v>
      </c>
      <c r="F27" s="64"/>
      <c r="G27" s="64" t="s">
        <v>606</v>
      </c>
      <c r="H27" s="64" t="str">
        <f>IF(B27="","",VLOOKUP(AD27,Varsayımlar!$B:$Q,5,0))</f>
        <v>MAGNİT MAVİ AMBALAJ 25CM</v>
      </c>
      <c r="I27" s="64">
        <f>IF(B27="","",VLOOKUP(AD27,Varsayımlar!B:T,19,0))</f>
        <v>0</v>
      </c>
      <c r="J27" s="64" t="str">
        <f>IF(B27="","",VLOOKUP(AD27,Varsayımlar!$B:$Q,6,0))</f>
        <v>SADE</v>
      </c>
      <c r="K27" s="64">
        <v>2016</v>
      </c>
      <c r="L27" s="64"/>
      <c r="M27" s="64" t="str">
        <f>IFERROR(IF(B27="","",K27/VLOOKUP(AD27,#REF!,17,0)),"")</f>
        <v/>
      </c>
      <c r="N27" s="64"/>
      <c r="O27" s="64">
        <v>13</v>
      </c>
      <c r="P27" s="64">
        <f>IF(B27="","",VLOOKUP(AD27,Varsayımlar!$B:$Q,7,0)*K27)</f>
        <v>60480</v>
      </c>
      <c r="Q27" s="64">
        <f>IF(B27="","",VLOOKUP(AD27,Varsayımlar!$B:$Q,8,0))</f>
        <v>25</v>
      </c>
      <c r="R27" s="64" t="str">
        <f>IF(B27="","",VLOOKUP(AD27,Varsayımlar!$B:$Q,9,0))</f>
        <v>SOFT</v>
      </c>
      <c r="S27" s="64">
        <f>IF(B27="","",VLOOKUP(AD27,Varsayımlar!$B:$Q,10,0))</f>
        <v>4</v>
      </c>
      <c r="T27" s="64">
        <f>IF(B27="","",VLOOKUP(AD27,Varsayımlar!$B:$Q,11,0))</f>
        <v>30</v>
      </c>
      <c r="U27" s="64">
        <f>IF(B27="","",VLOOKUP(AD27,Varsayımlar!$B:$Q,12,0))</f>
        <v>260</v>
      </c>
      <c r="V27" s="64" t="str">
        <f>IF(B27="","",VLOOKUP(AD27,Varsayımlar!$B:$Q,13,0))</f>
        <v>YURTDIŞI</v>
      </c>
      <c r="W27" s="64">
        <f>IF(B27="","",VLOOKUP(AD27,Varsayımlar!$B:$Q,14,0))</f>
        <v>9</v>
      </c>
      <c r="X27" s="66">
        <v>46193</v>
      </c>
      <c r="Y27" s="66">
        <v>46466</v>
      </c>
      <c r="Z27" s="64" t="s">
        <v>605</v>
      </c>
      <c r="AA27" s="64" t="str">
        <f>IF(B27="","",VLOOKUP(AD27,Varsayımlar!$B:$Q,15,0))</f>
        <v>25CM TURUNCU KOLİ-SOL ÜST DİKDÖRTGENE ÜRETİM TARİHİ BASILACAK</v>
      </c>
      <c r="AB27" s="64" t="str">
        <f>IF(B27="","",VLOOKUP(AD27,Varsayımlar!$B:$Q,16,0))</f>
        <v>24-26 CM</v>
      </c>
      <c r="AC27" s="90" t="e">
        <f>IF(B27="","",VLOOKUP(#REF!,#REF!,18,0))</f>
        <v>#REF!</v>
      </c>
      <c r="AD27" s="90" t="str">
        <f t="shared" ref="AD27:AD33" si="2">IF(B27="","",CONCATENATE(B27,E27))</f>
        <v>MAGNİTMAGNİT MAVİ AMBALAJ 25 CM 260G</v>
      </c>
    </row>
    <row r="28" spans="1:30" ht="63" x14ac:dyDescent="0.25">
      <c r="A28" s="9" t="s">
        <v>122</v>
      </c>
      <c r="B28" s="77" t="s">
        <v>90</v>
      </c>
      <c r="C28" s="76">
        <f>IF(B28="","",VLOOKUP(AD28,Varsayımlar!$B:$Q,3,0))</f>
        <v>8698829380698</v>
      </c>
      <c r="D28" s="77" t="s">
        <v>261</v>
      </c>
      <c r="E28" s="77" t="s">
        <v>91</v>
      </c>
      <c r="F28" s="77"/>
      <c r="G28" s="77" t="s">
        <v>582</v>
      </c>
      <c r="H28" s="77" t="str">
        <f>IF(B28="","",VLOOKUP(AD28,Varsayımlar!$B:$Q,5,0))</f>
        <v>MAGNİT MAVİ AMBALAJ 25CM</v>
      </c>
      <c r="I28" s="77">
        <f>IF(B28="","",VLOOKUP(AD28,Varsayımlar!B:T,19,0))</f>
        <v>0</v>
      </c>
      <c r="J28" s="77" t="str">
        <f>IF(B28="","",VLOOKUP(AD28,Varsayımlar!$B:$Q,6,0))</f>
        <v>SADE</v>
      </c>
      <c r="K28" s="77">
        <v>672</v>
      </c>
      <c r="L28" s="77"/>
      <c r="M28" s="77">
        <f>IFERROR(IF(B28="","",K28/VLOOKUP(AD28,Varsayımlar!B:R,17,0)),"")</f>
        <v>8</v>
      </c>
      <c r="N28" s="77"/>
      <c r="O28" s="77">
        <v>10</v>
      </c>
      <c r="P28" s="77">
        <f>IF(B28="","",VLOOKUP(AD28,Varsayımlar!$B:$Q,7,0)*K28)</f>
        <v>20160</v>
      </c>
      <c r="Q28" s="77">
        <f>IF(B28="","",VLOOKUP(AD28,Varsayımlar!$B:$Q,8,0))</f>
        <v>25</v>
      </c>
      <c r="R28" s="77" t="str">
        <f>IF(B28="","",VLOOKUP(AD28,Varsayımlar!$B:$Q,9,0))</f>
        <v>SOFT</v>
      </c>
      <c r="S28" s="77">
        <f>IF(B28="","",VLOOKUP(AD28,Varsayımlar!$B:$Q,10,0))</f>
        <v>4</v>
      </c>
      <c r="T28" s="77">
        <f>IF(B28="","",VLOOKUP(AD28,Varsayımlar!$B:$Q,11,0))</f>
        <v>30</v>
      </c>
      <c r="U28" s="77">
        <f>IF(B28="","",VLOOKUP(AD28,Varsayımlar!$B:$Q,12,0))</f>
        <v>260</v>
      </c>
      <c r="V28" s="77" t="str">
        <f>IF(B28="","",VLOOKUP(AD28,Varsayımlar!$B:$Q,13,0))</f>
        <v>YURTDIŞI</v>
      </c>
      <c r="W28" s="77">
        <f>IF(B28="","",VLOOKUP(AD28,Varsayımlar!$B:$Q,14,0))</f>
        <v>9</v>
      </c>
      <c r="X28" s="78">
        <v>46195</v>
      </c>
      <c r="Y28" s="78">
        <v>46468</v>
      </c>
      <c r="Z28" s="77" t="s">
        <v>585</v>
      </c>
      <c r="AA28" s="77" t="str">
        <f>IF(B28="","",VLOOKUP(AD28,Varsayımlar!$B:$Q,15,0))</f>
        <v>25CM TURUNCU KOLİ-SOL ÜST DİKDÖRTGENE ÜRETİM TARİHİ BASILACAK</v>
      </c>
      <c r="AB28" s="77" t="str">
        <f>IF(B28="","",VLOOKUP(AD28,Varsayımlar!$B:$Q,16,0))</f>
        <v>24-26 CM</v>
      </c>
      <c r="AC28" s="90">
        <f>IF(B28="","",VLOOKUP(Sayfa2!AD76,Varsayımlar!B:S,18,0))</f>
        <v>0</v>
      </c>
      <c r="AD28" s="90" t="str">
        <f>IF(B28="","",CONCATENATE(B28,E28))</f>
        <v>MAGNİTMAGNİT MAVİ AMBALAJ 25 CM 260G</v>
      </c>
    </row>
    <row r="29" spans="1:30" ht="63" x14ac:dyDescent="0.25">
      <c r="A29" s="9" t="s">
        <v>123</v>
      </c>
      <c r="B29" s="77" t="s">
        <v>90</v>
      </c>
      <c r="C29" s="76">
        <f>IF(B29="","",VLOOKUP(AD29,Varsayımlar!$B:$Q,3,0))</f>
        <v>8698829380698</v>
      </c>
      <c r="D29" s="77" t="s">
        <v>261</v>
      </c>
      <c r="E29" s="77" t="s">
        <v>91</v>
      </c>
      <c r="F29" s="77"/>
      <c r="G29" s="77" t="s">
        <v>583</v>
      </c>
      <c r="H29" s="77" t="str">
        <f>IF(B29="","",VLOOKUP(AD29,Varsayımlar!$B:$Q,5,0))</f>
        <v>MAGNİT MAVİ AMBALAJ 25CM</v>
      </c>
      <c r="I29" s="77">
        <f>IF(B29="","",VLOOKUP(AD29,Varsayımlar!B:T,19,0))</f>
        <v>0</v>
      </c>
      <c r="J29" s="77" t="str">
        <f>IF(B29="","",VLOOKUP(AD29,Varsayımlar!$B:$Q,6,0))</f>
        <v>SADE</v>
      </c>
      <c r="K29" s="77">
        <v>672</v>
      </c>
      <c r="L29" s="77"/>
      <c r="M29" s="77">
        <f>IFERROR(IF(B29="","",K29/VLOOKUP(AD29,Varsayımlar!B:R,17,0)),"")</f>
        <v>8</v>
      </c>
      <c r="N29" s="77"/>
      <c r="O29" s="77">
        <v>10</v>
      </c>
      <c r="P29" s="77">
        <f>IF(B29="","",VLOOKUP(AD29,Varsayımlar!$B:$Q,7,0)*K29)</f>
        <v>20160</v>
      </c>
      <c r="Q29" s="77">
        <f>IF(B29="","",VLOOKUP(AD29,Varsayımlar!$B:$Q,8,0))</f>
        <v>25</v>
      </c>
      <c r="R29" s="77" t="str">
        <f>IF(B29="","",VLOOKUP(AD29,Varsayımlar!$B:$Q,9,0))</f>
        <v>SOFT</v>
      </c>
      <c r="S29" s="77">
        <f>IF(B29="","",VLOOKUP(AD29,Varsayımlar!$B:$Q,10,0))</f>
        <v>4</v>
      </c>
      <c r="T29" s="77">
        <f>IF(B29="","",VLOOKUP(AD29,Varsayımlar!$B:$Q,11,0))</f>
        <v>30</v>
      </c>
      <c r="U29" s="77">
        <f>IF(B29="","",VLOOKUP(AD29,Varsayımlar!$B:$Q,12,0))</f>
        <v>260</v>
      </c>
      <c r="V29" s="77" t="str">
        <f>IF(B29="","",VLOOKUP(AD29,Varsayımlar!$B:$Q,13,0))</f>
        <v>YURTDIŞI</v>
      </c>
      <c r="W29" s="77">
        <f>IF(B29="","",VLOOKUP(AD29,Varsayımlar!$B:$Q,14,0))</f>
        <v>9</v>
      </c>
      <c r="X29" s="78">
        <v>46195</v>
      </c>
      <c r="Y29" s="78">
        <v>46468</v>
      </c>
      <c r="Z29" s="77" t="s">
        <v>585</v>
      </c>
      <c r="AA29" s="77" t="str">
        <f>IF(B29="","",VLOOKUP(AD29,Varsayımlar!$B:$Q,15,0))</f>
        <v>25CM TURUNCU KOLİ-SOL ÜST DİKDÖRTGENE ÜRETİM TARİHİ BASILACAK</v>
      </c>
      <c r="AB29" s="77" t="str">
        <f>IF(B29="","",VLOOKUP(AD29,Varsayımlar!$B:$Q,16,0))</f>
        <v>24-26 CM</v>
      </c>
      <c r="AC29" s="90">
        <f>IF(B29="","",VLOOKUP(Sayfa2!AD77,Varsayımlar!B:S,18,0))</f>
        <v>0</v>
      </c>
      <c r="AD29" s="90" t="str">
        <f>IF(B29="","",CONCATENATE(B29,E29))</f>
        <v>MAGNİTMAGNİT MAVİ AMBALAJ 25 CM 260G</v>
      </c>
    </row>
    <row r="30" spans="1:30" ht="36" customHeight="1" x14ac:dyDescent="0.25">
      <c r="A30" s="9" t="s">
        <v>124</v>
      </c>
      <c r="B30" s="67" t="s">
        <v>17</v>
      </c>
      <c r="C30" s="4">
        <f>IF(B30="","",VLOOKUP(AD30,Varsayımlar!$B:$Q,3,0))</f>
        <v>8698829380698</v>
      </c>
      <c r="D30" s="4" t="s">
        <v>513</v>
      </c>
      <c r="E30" s="105" t="s">
        <v>37</v>
      </c>
      <c r="F30" s="67" t="s">
        <v>514</v>
      </c>
      <c r="G30" s="67" t="s">
        <v>515</v>
      </c>
      <c r="H30" s="67" t="str">
        <f>IF(B30="","",VLOOKUP(AD30,Varsayımlar!$B:$Q,5,0))</f>
        <v>TORTİLLAS 25 CM 4 PCS 260G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1344</v>
      </c>
      <c r="L30" s="67"/>
      <c r="M30" s="67">
        <f t="shared" ref="M30:M33" si="3">K30/84</f>
        <v>16</v>
      </c>
      <c r="N30" s="67"/>
      <c r="O30" s="67">
        <v>20</v>
      </c>
      <c r="P30" s="67">
        <f>IF(B30="","",VLOOKUP(AD30,Varsayımlar!$B:$Q,7,0)*K30)</f>
        <v>40320</v>
      </c>
      <c r="Q30" s="67">
        <f>IF(B30="","",VLOOKUP(AD30,Varsayımlar!$B:$Q,8,0))</f>
        <v>25</v>
      </c>
      <c r="R30" s="67" t="str">
        <f>IF(B30="","",VLOOKUP(AD30,Varsayımlar!$B:$Q,9,0))</f>
        <v>SOFT</v>
      </c>
      <c r="S30" s="67">
        <f>IF(B30="","",VLOOKUP(AD30,Varsayımlar!$B:$Q,10,0))</f>
        <v>4</v>
      </c>
      <c r="T30" s="67">
        <f>IF(B30="","",VLOOKUP(AD30,Varsayımlar!$B:$Q,11,0))</f>
        <v>30</v>
      </c>
      <c r="U30" s="67">
        <f>IF(B30="","",VLOOKUP(AD30,Varsayımlar!$B:$Q,12,0))</f>
        <v>260</v>
      </c>
      <c r="V30" s="67" t="str">
        <f>IF(B30="","",VLOOKUP(AD30,Varsayımlar!$B:$Q,13,0))</f>
        <v>YURTDIŞI</v>
      </c>
      <c r="W30" s="67">
        <f>IF(B30="","",VLOOKUP(AD30,Varsayımlar!$B:$Q,14,0))</f>
        <v>6</v>
      </c>
      <c r="X30" s="68">
        <v>46198</v>
      </c>
      <c r="Y30" s="68">
        <v>46381</v>
      </c>
      <c r="Z30" s="67">
        <v>26062525</v>
      </c>
      <c r="AA30" s="67" t="str">
        <f>IF(B30="","",VLOOKUP(AD30,Varsayımlar!$B:$Q,15,0))</f>
        <v>TRİTON -SKT ATILACAK</v>
      </c>
      <c r="AB30" s="67" t="str">
        <f>IF(B30="","",VLOOKUP(AD30,Varsayımlar!$B:$Q,16,0))</f>
        <v>24-26 CM</v>
      </c>
      <c r="AC30" s="64"/>
      <c r="AD30" s="61" t="str">
        <f t="shared" si="2"/>
        <v>LLC TRİTONMUTLUKAL WHEAT TORTILLA</v>
      </c>
    </row>
    <row r="31" spans="1:30" ht="36" customHeight="1" x14ac:dyDescent="0.25">
      <c r="A31" s="9" t="s">
        <v>125</v>
      </c>
      <c r="B31" s="67" t="s">
        <v>17</v>
      </c>
      <c r="C31" s="4">
        <f>IF(B31="","",VLOOKUP(AD31,Varsayımlar!$B:$Q,3,0))</f>
        <v>8698829380698</v>
      </c>
      <c r="D31" s="4" t="s">
        <v>513</v>
      </c>
      <c r="E31" s="105" t="s">
        <v>37</v>
      </c>
      <c r="F31" s="67" t="s">
        <v>514</v>
      </c>
      <c r="G31" s="67" t="s">
        <v>516</v>
      </c>
      <c r="H31" s="67" t="str">
        <f>IF(B31="","",VLOOKUP(AD31,Varsayımlar!$B:$Q,5,0))</f>
        <v>TORTİLLAS 25 CM 4 PCS 260G</v>
      </c>
      <c r="I31" s="67">
        <f>IF(B31="","",VLOOKUP(AD31,Varsayımlar!B:T,19,0))</f>
        <v>0</v>
      </c>
      <c r="J31" s="67" t="str">
        <f>IF(B31="","",VLOOKUP(AD31,Varsayımlar!$B:$Q,6,0))</f>
        <v>SADE</v>
      </c>
      <c r="K31" s="67">
        <v>1092</v>
      </c>
      <c r="L31" s="67"/>
      <c r="M31" s="67">
        <f t="shared" si="3"/>
        <v>13</v>
      </c>
      <c r="N31" s="67"/>
      <c r="O31" s="67">
        <v>16</v>
      </c>
      <c r="P31" s="67">
        <f>IF(B31="","",VLOOKUP(AD31,Varsayımlar!$B:$Q,7,0)*K31)</f>
        <v>32760</v>
      </c>
      <c r="Q31" s="67">
        <f>IF(B31="","",VLOOKUP(AD31,Varsayımlar!$B:$Q,8,0))</f>
        <v>25</v>
      </c>
      <c r="R31" s="67" t="str">
        <f>IF(B31="","",VLOOKUP(AD31,Varsayımlar!$B:$Q,9,0))</f>
        <v>SOFT</v>
      </c>
      <c r="S31" s="67">
        <f>IF(B31="","",VLOOKUP(AD31,Varsayımlar!$B:$Q,10,0))</f>
        <v>4</v>
      </c>
      <c r="T31" s="67">
        <f>IF(B31="","",VLOOKUP(AD31,Varsayımlar!$B:$Q,11,0))</f>
        <v>30</v>
      </c>
      <c r="U31" s="67">
        <f>IF(B31="","",VLOOKUP(AD31,Varsayımlar!$B:$Q,12,0))</f>
        <v>260</v>
      </c>
      <c r="V31" s="67" t="str">
        <f>IF(B31="","",VLOOKUP(AD31,Varsayımlar!$B:$Q,13,0))</f>
        <v>YURTDIŞI</v>
      </c>
      <c r="W31" s="67">
        <f>IF(B31="","",VLOOKUP(AD31,Varsayımlar!$B:$Q,14,0))</f>
        <v>6</v>
      </c>
      <c r="X31" s="68">
        <v>46198</v>
      </c>
      <c r="Y31" s="68">
        <v>46381</v>
      </c>
      <c r="Z31" s="67">
        <v>26062525</v>
      </c>
      <c r="AA31" s="67" t="str">
        <f>IF(B31="","",VLOOKUP(AD31,Varsayımlar!$B:$Q,15,0))</f>
        <v>TRİTON -SKT ATILACAK</v>
      </c>
      <c r="AB31" s="67" t="str">
        <f>IF(B31="","",VLOOKUP(AD31,Varsayımlar!$B:$Q,16,0))</f>
        <v>24-26 CM</v>
      </c>
      <c r="AC31" s="64"/>
      <c r="AD31" s="61" t="str">
        <f t="shared" si="2"/>
        <v>LLC TRİTONMUTLUKAL WHEAT TORTILLA</v>
      </c>
    </row>
    <row r="32" spans="1:30" ht="36" customHeight="1" x14ac:dyDescent="0.25">
      <c r="A32" s="9" t="s">
        <v>126</v>
      </c>
      <c r="B32" s="62" t="s">
        <v>17</v>
      </c>
      <c r="C32" s="33">
        <f>IF(B32="","",VLOOKUP(AD32,Varsayımlar!$B:$Q,3,0))</f>
        <v>8698829380698</v>
      </c>
      <c r="D32" s="33" t="s">
        <v>526</v>
      </c>
      <c r="E32" s="102" t="s">
        <v>37</v>
      </c>
      <c r="F32" s="62" t="s">
        <v>527</v>
      </c>
      <c r="G32" s="62" t="s">
        <v>528</v>
      </c>
      <c r="H32" s="62" t="str">
        <f>IF(B32="","",VLOOKUP(AD32,Varsayımlar!$B:$Q,5,0))</f>
        <v>TORTİLLAS 25 CM 4 PCS 260G</v>
      </c>
      <c r="I32" s="62">
        <f>IF(B32="","",VLOOKUP(AD32,Varsayımlar!B:T,19,0))</f>
        <v>0</v>
      </c>
      <c r="J32" s="62" t="str">
        <f>IF(B32="","",VLOOKUP(AD32,Varsayımlar!$B:$Q,6,0))</f>
        <v>SADE</v>
      </c>
      <c r="K32" s="62">
        <v>2016</v>
      </c>
      <c r="L32" s="62"/>
      <c r="M32" s="62">
        <f t="shared" si="3"/>
        <v>24</v>
      </c>
      <c r="N32" s="62"/>
      <c r="O32" s="62">
        <v>29</v>
      </c>
      <c r="P32" s="62">
        <f>IF(B32="","",VLOOKUP(AD32,Varsayımlar!$B:$Q,7,0)*K32)</f>
        <v>60480</v>
      </c>
      <c r="Q32" s="62">
        <f>IF(B32="","",VLOOKUP(AD32,Varsayımlar!$B:$Q,8,0))</f>
        <v>25</v>
      </c>
      <c r="R32" s="62" t="str">
        <f>IF(B32="","",VLOOKUP(AD32,Varsayımlar!$B:$Q,9,0))</f>
        <v>SOFT</v>
      </c>
      <c r="S32" s="62">
        <f>IF(B32="","",VLOOKUP(AD32,Varsayımlar!$B:$Q,10,0))</f>
        <v>4</v>
      </c>
      <c r="T32" s="62">
        <f>IF(B32="","",VLOOKUP(AD32,Varsayımlar!$B:$Q,11,0))</f>
        <v>30</v>
      </c>
      <c r="U32" s="62">
        <f>IF(B32="","",VLOOKUP(AD32,Varsayımlar!$B:$Q,12,0))</f>
        <v>260</v>
      </c>
      <c r="V32" s="62" t="str">
        <f>IF(B32="","",VLOOKUP(AD32,Varsayımlar!$B:$Q,13,0))</f>
        <v>YURTDIŞI</v>
      </c>
      <c r="W32" s="62">
        <f>IF(B32="","",VLOOKUP(AD32,Varsayımlar!$B:$Q,14,0))</f>
        <v>6</v>
      </c>
      <c r="X32" s="63">
        <v>46202</v>
      </c>
      <c r="Y32" s="63">
        <v>46385</v>
      </c>
      <c r="Z32" s="62">
        <v>26062925</v>
      </c>
      <c r="AA32" s="62" t="str">
        <f>IF(B32="","",VLOOKUP(AD32,Varsayımlar!$B:$Q,15,0))</f>
        <v>TRİTON -SKT ATILACAK</v>
      </c>
      <c r="AB32" s="62" t="str">
        <f>IF(B32="","",VLOOKUP(AD32,Varsayımlar!$B:$Q,16,0))</f>
        <v>24-26 CM</v>
      </c>
      <c r="AC32" s="64"/>
      <c r="AD32" s="61" t="str">
        <f t="shared" si="2"/>
        <v>LLC TRİTONMUTLUKAL WHEAT TORTILLA</v>
      </c>
    </row>
    <row r="33" spans="1:31" ht="36" customHeight="1" x14ac:dyDescent="0.25">
      <c r="A33" s="9" t="s">
        <v>127</v>
      </c>
      <c r="B33" s="62" t="s">
        <v>17</v>
      </c>
      <c r="C33" s="33">
        <f>IF(B33="","",VLOOKUP(AD33,Varsayımlar!$B:$Q,3,0))</f>
        <v>8698829380698</v>
      </c>
      <c r="D33" s="33" t="s">
        <v>526</v>
      </c>
      <c r="E33" s="102" t="s">
        <v>37</v>
      </c>
      <c r="F33" s="62" t="s">
        <v>527</v>
      </c>
      <c r="G33" s="62" t="s">
        <v>529</v>
      </c>
      <c r="H33" s="62" t="str">
        <f>IF(B33="","",VLOOKUP(AD33,Varsayımlar!$B:$Q,5,0))</f>
        <v>TORTİLLAS 25 CM 4 PCS 260G</v>
      </c>
      <c r="I33" s="62">
        <f>IF(B33="","",VLOOKUP(AD33,Varsayımlar!B:T,19,0))</f>
        <v>0</v>
      </c>
      <c r="J33" s="62" t="str">
        <f>IF(B33="","",VLOOKUP(AD33,Varsayımlar!$B:$Q,6,0))</f>
        <v>SADE</v>
      </c>
      <c r="K33" s="62">
        <v>420</v>
      </c>
      <c r="L33" s="62"/>
      <c r="M33" s="62">
        <f t="shared" si="3"/>
        <v>5</v>
      </c>
      <c r="N33" s="62"/>
      <c r="O33" s="62">
        <v>6</v>
      </c>
      <c r="P33" s="62">
        <f>IF(B33="","",VLOOKUP(AD33,Varsayımlar!$B:$Q,7,0)*K33)</f>
        <v>12600</v>
      </c>
      <c r="Q33" s="62">
        <f>IF(B33="","",VLOOKUP(AD33,Varsayımlar!$B:$Q,8,0))</f>
        <v>25</v>
      </c>
      <c r="R33" s="62" t="str">
        <f>IF(B33="","",VLOOKUP(AD33,Varsayımlar!$B:$Q,9,0))</f>
        <v>SOFT</v>
      </c>
      <c r="S33" s="62">
        <f>IF(B33="","",VLOOKUP(AD33,Varsayımlar!$B:$Q,10,0))</f>
        <v>4</v>
      </c>
      <c r="T33" s="62">
        <f>IF(B33="","",VLOOKUP(AD33,Varsayımlar!$B:$Q,11,0))</f>
        <v>30</v>
      </c>
      <c r="U33" s="62">
        <f>IF(B33="","",VLOOKUP(AD33,Varsayımlar!$B:$Q,12,0))</f>
        <v>260</v>
      </c>
      <c r="V33" s="62" t="str">
        <f>IF(B33="","",VLOOKUP(AD33,Varsayımlar!$B:$Q,13,0))</f>
        <v>YURTDIŞI</v>
      </c>
      <c r="W33" s="62">
        <f>IF(B33="","",VLOOKUP(AD33,Varsayımlar!$B:$Q,14,0))</f>
        <v>6</v>
      </c>
      <c r="X33" s="63">
        <v>46202</v>
      </c>
      <c r="Y33" s="63">
        <v>46385</v>
      </c>
      <c r="Z33" s="62">
        <v>26062925</v>
      </c>
      <c r="AA33" s="62" t="str">
        <f>IF(B33="","",VLOOKUP(AD33,Varsayımlar!$B:$Q,15,0))</f>
        <v>TRİTON -SKT ATILACAK</v>
      </c>
      <c r="AB33" s="62" t="str">
        <f>IF(B33="","",VLOOKUP(AD33,Varsayımlar!$B:$Q,16,0))</f>
        <v>24-26 CM</v>
      </c>
      <c r="AC33" s="64"/>
      <c r="AD33" s="61" t="str">
        <f t="shared" si="2"/>
        <v>LLC TRİTONMUTLUKAL WHEAT TORTILLA</v>
      </c>
    </row>
    <row r="34" spans="1:31" ht="39.75" customHeight="1" x14ac:dyDescent="0.25">
      <c r="A34" s="9" t="s">
        <v>128</v>
      </c>
      <c r="B34" s="88" t="s">
        <v>90</v>
      </c>
      <c r="C34" s="89">
        <f>IF(B34="","",VLOOKUP(AD34,Varsayımlar!$B:$Q,3,0))</f>
        <v>8698829380698</v>
      </c>
      <c r="D34" s="89" t="s">
        <v>259</v>
      </c>
      <c r="E34" s="85" t="s">
        <v>91</v>
      </c>
      <c r="F34" s="9"/>
      <c r="G34" s="9"/>
      <c r="H34" s="90" t="str">
        <f>IF(B34="","",VLOOKUP(AD34,Varsayımlar!$B:$Q,5,0))</f>
        <v>MAGNİT MAVİ AMBALAJ 25CM</v>
      </c>
      <c r="I34" s="90">
        <f>IF(B34="","",VLOOKUP(AD34,Varsayımlar!B:T,19,0))</f>
        <v>0</v>
      </c>
      <c r="J34" s="90" t="str">
        <f>IF(B34="","",VLOOKUP(AD34,Varsayımlar!$B:$Q,6,0))</f>
        <v>SADE</v>
      </c>
      <c r="K34" s="9">
        <v>2016</v>
      </c>
      <c r="L34" s="9"/>
      <c r="M34" s="9">
        <f>IFERROR(IF(B34="","",K34/VLOOKUP(AD34,Varsayımlar!B:R,17,0)),"")</f>
        <v>24</v>
      </c>
      <c r="N34" s="9"/>
      <c r="O34" s="9">
        <v>30</v>
      </c>
      <c r="P34" s="90">
        <f>IF(B34="","",VLOOKUP(AD34,Varsayımlar!$B:$Q,7,0)*K34)</f>
        <v>60480</v>
      </c>
      <c r="Q34" s="90">
        <f>IF(B34="","",VLOOKUP(AD34,Varsayımlar!$B:$Q,8,0))</f>
        <v>25</v>
      </c>
      <c r="R34" s="90" t="str">
        <f>IF(B34="","",VLOOKUP(AD34,Varsayımlar!$B:$Q,9,0))</f>
        <v>SOFT</v>
      </c>
      <c r="S34" s="90">
        <f>IF(B34="","",VLOOKUP(AD34,Varsayımlar!$B:$Q,10,0))</f>
        <v>4</v>
      </c>
      <c r="T34" s="90">
        <f>IF(B34="","",VLOOKUP(AD34,Varsayımlar!$B:$Q,11,0))</f>
        <v>30</v>
      </c>
      <c r="U34" s="90">
        <f>IF(B34="","",VLOOKUP(AD34,Varsayımlar!$B:$Q,12,0))</f>
        <v>260</v>
      </c>
      <c r="V34" s="90" t="str">
        <f>IF(B34="","",VLOOKUP(AD34,Varsayımlar!$B:$Q,13,0))</f>
        <v>YURTDIŞI</v>
      </c>
      <c r="W34" s="90">
        <f>IF(B34="","",VLOOKUP(AD34,Varsayımlar!$B:$Q,14,0))</f>
        <v>9</v>
      </c>
      <c r="X34" s="86">
        <v>46223</v>
      </c>
      <c r="Y34" s="86">
        <v>46497</v>
      </c>
      <c r="Z34" s="9" t="s">
        <v>691</v>
      </c>
      <c r="AA34" s="90" t="str">
        <f>IF(B34="","",VLOOKUP(AD34,Varsayımlar!$B:$Q,15,0))</f>
        <v>25CM TURUNCU KOLİ-SOL ÜST DİKDÖRTGENE ÜRETİM TARİHİ BASILACAK</v>
      </c>
      <c r="AB34" s="90" t="str">
        <f>IF(B34="","",VLOOKUP(AD34,Varsayımlar!$B:$Q,16,0))</f>
        <v>24-26 CM</v>
      </c>
      <c r="AC34" s="90">
        <f>IF(B34="","",VLOOKUP(Sayfa2!AD71,Varsayımlar!B:S,18,0))</f>
        <v>0</v>
      </c>
      <c r="AD34" s="90" t="str">
        <f>IF(B34="","",CONCATENATE(B34,E34))</f>
        <v>MAGNİTMAGNİT MAVİ AMBALAJ 25 CM 260G</v>
      </c>
    </row>
    <row r="35" spans="1:31" ht="39.75" customHeight="1" x14ac:dyDescent="0.25">
      <c r="A35" s="9" t="s">
        <v>129</v>
      </c>
      <c r="B35" s="88" t="s">
        <v>90</v>
      </c>
      <c r="C35" s="89">
        <f>IF(B35="","",VLOOKUP(AD35,Varsayımlar!$B:$Q,3,0))</f>
        <v>8698829380698</v>
      </c>
      <c r="D35" s="89" t="s">
        <v>260</v>
      </c>
      <c r="E35" s="85" t="s">
        <v>91</v>
      </c>
      <c r="F35" s="9"/>
      <c r="G35" s="9"/>
      <c r="H35" s="90" t="str">
        <f>IF(B35="","",VLOOKUP(AD35,Varsayımlar!$B:$Q,5,0))</f>
        <v>MAGNİT MAVİ AMBALAJ 25CM</v>
      </c>
      <c r="I35" s="90">
        <f>IF(B35="","",VLOOKUP(AD35,Varsayımlar!B:T,19,0))</f>
        <v>0</v>
      </c>
      <c r="J35" s="90" t="str">
        <f>IF(B35="","",VLOOKUP(AD35,Varsayımlar!$B:$Q,6,0))</f>
        <v>SADE</v>
      </c>
      <c r="K35" s="9">
        <v>2016</v>
      </c>
      <c r="L35" s="9"/>
      <c r="M35" s="9">
        <f>IFERROR(IF(B35="","",K35/VLOOKUP(AD35,Varsayımlar!B:R,17,0)),"")</f>
        <v>24</v>
      </c>
      <c r="N35" s="9"/>
      <c r="O35" s="9">
        <v>30</v>
      </c>
      <c r="P35" s="90">
        <f>IF(B35="","",VLOOKUP(AD35,Varsayımlar!$B:$Q,7,0)*K35)</f>
        <v>60480</v>
      </c>
      <c r="Q35" s="90">
        <f>IF(B35="","",VLOOKUP(AD35,Varsayımlar!$B:$Q,8,0))</f>
        <v>25</v>
      </c>
      <c r="R35" s="90" t="str">
        <f>IF(B35="","",VLOOKUP(AD35,Varsayımlar!$B:$Q,9,0))</f>
        <v>SOFT</v>
      </c>
      <c r="S35" s="90">
        <f>IF(B35="","",VLOOKUP(AD35,Varsayımlar!$B:$Q,10,0))</f>
        <v>4</v>
      </c>
      <c r="T35" s="90">
        <f>IF(B35="","",VLOOKUP(AD35,Varsayımlar!$B:$Q,11,0))</f>
        <v>30</v>
      </c>
      <c r="U35" s="90">
        <f>IF(B35="","",VLOOKUP(AD35,Varsayımlar!$B:$Q,12,0))</f>
        <v>260</v>
      </c>
      <c r="V35" s="90" t="str">
        <f>IF(B35="","",VLOOKUP(AD35,Varsayımlar!$B:$Q,13,0))</f>
        <v>YURTDIŞI</v>
      </c>
      <c r="W35" s="90">
        <f>IF(B35="","",VLOOKUP(AD35,Varsayımlar!$B:$Q,14,0))</f>
        <v>9</v>
      </c>
      <c r="X35" s="86">
        <v>46223</v>
      </c>
      <c r="Y35" s="86">
        <v>46497</v>
      </c>
      <c r="Z35" s="9" t="s">
        <v>692</v>
      </c>
      <c r="AA35" s="90" t="str">
        <f>IF(B35="","",VLOOKUP(AD35,Varsayımlar!$B:$Q,15,0))</f>
        <v>25CM TURUNCU KOLİ-SOL ÜST DİKDÖRTGENE ÜRETİM TARİHİ BASILACAK</v>
      </c>
      <c r="AB35" s="90" t="str">
        <f>IF(B35="","",VLOOKUP(AD35,Varsayımlar!$B:$Q,16,0))</f>
        <v>24-26 CM</v>
      </c>
      <c r="AC35" s="90">
        <f>IF(B35="","",VLOOKUP(Sayfa2!AD72,Varsayımlar!B:S,18,0))</f>
        <v>0</v>
      </c>
      <c r="AD35" s="90" t="str">
        <f>IF(B35="","",CONCATENATE(B35,E35))</f>
        <v>MAGNİTMAGNİT MAVİ AMBALAJ 25 CM 260G</v>
      </c>
    </row>
    <row r="36" spans="1:31" ht="39.75" customHeight="1" x14ac:dyDescent="0.25">
      <c r="A36" s="9" t="s">
        <v>130</v>
      </c>
      <c r="B36" s="88" t="s">
        <v>90</v>
      </c>
      <c r="C36" s="89">
        <f>IF(B36="","",VLOOKUP(AD36,Varsayımlar!$B:$Q,3,0))</f>
        <v>8698829380698</v>
      </c>
      <c r="D36" s="89" t="s">
        <v>261</v>
      </c>
      <c r="E36" s="85" t="s">
        <v>91</v>
      </c>
      <c r="F36" s="9"/>
      <c r="G36" s="9"/>
      <c r="H36" s="90" t="str">
        <f>IF(B36="","",VLOOKUP(AD36,Varsayımlar!$B:$Q,5,0))</f>
        <v>MAGNİT MAVİ AMBALAJ 25CM</v>
      </c>
      <c r="I36" s="90">
        <f>IF(B36="","",VLOOKUP(AD36,Varsayımlar!B:T,19,0))</f>
        <v>0</v>
      </c>
      <c r="J36" s="90" t="str">
        <f>IF(B36="","",VLOOKUP(AD36,Varsayımlar!$B:$Q,6,0))</f>
        <v>SADE</v>
      </c>
      <c r="K36" s="9">
        <v>2016</v>
      </c>
      <c r="L36" s="9"/>
      <c r="M36" s="9">
        <f>IFERROR(IF(B36="","",K36/VLOOKUP(AD36,Varsayımlar!B:R,17,0)),"")</f>
        <v>24</v>
      </c>
      <c r="N36" s="9"/>
      <c r="O36" s="9">
        <v>30</v>
      </c>
      <c r="P36" s="90">
        <f>IF(B36="","",VLOOKUP(AD36,Varsayımlar!$B:$Q,7,0)*K36)</f>
        <v>60480</v>
      </c>
      <c r="Q36" s="90">
        <f>IF(B36="","",VLOOKUP(AD36,Varsayımlar!$B:$Q,8,0))</f>
        <v>25</v>
      </c>
      <c r="R36" s="90" t="str">
        <f>IF(B36="","",VLOOKUP(AD36,Varsayımlar!$B:$Q,9,0))</f>
        <v>SOFT</v>
      </c>
      <c r="S36" s="90">
        <f>IF(B36="","",VLOOKUP(AD36,Varsayımlar!$B:$Q,10,0))</f>
        <v>4</v>
      </c>
      <c r="T36" s="90">
        <f>IF(B36="","",VLOOKUP(AD36,Varsayımlar!$B:$Q,11,0))</f>
        <v>30</v>
      </c>
      <c r="U36" s="90">
        <f>IF(B36="","",VLOOKUP(AD36,Varsayımlar!$B:$Q,12,0))</f>
        <v>260</v>
      </c>
      <c r="V36" s="90" t="str">
        <f>IF(B36="","",VLOOKUP(AD36,Varsayımlar!$B:$Q,13,0))</f>
        <v>YURTDIŞI</v>
      </c>
      <c r="W36" s="90">
        <f>IF(B36="","",VLOOKUP(AD36,Varsayımlar!$B:$Q,14,0))</f>
        <v>9</v>
      </c>
      <c r="X36" s="86">
        <v>46224</v>
      </c>
      <c r="Y36" s="86">
        <v>46498</v>
      </c>
      <c r="Z36" s="9">
        <v>26072125</v>
      </c>
      <c r="AA36" s="90" t="str">
        <f>IF(B36="","",VLOOKUP(AD36,Varsayımlar!$B:$Q,15,0))</f>
        <v>25CM TURUNCU KOLİ-SOL ÜST DİKDÖRTGENE ÜRETİM TARİHİ BASILACAK</v>
      </c>
      <c r="AB36" s="90" t="str">
        <f>IF(B36="","",VLOOKUP(AD36,Varsayımlar!$B:$Q,16,0))</f>
        <v>24-26 CM</v>
      </c>
      <c r="AC36" s="90">
        <f>IF(B36="","",VLOOKUP(Sayfa2!AD73,Varsayımlar!B:S,18,0))</f>
        <v>0</v>
      </c>
      <c r="AD36" s="90" t="str">
        <f>IF(B36="","",CONCATENATE(B36,E36))</f>
        <v>MAGNİTMAGNİT MAVİ AMBALAJ 25 CM 260G</v>
      </c>
    </row>
    <row r="37" spans="1:31" x14ac:dyDescent="0.25">
      <c r="A37" s="9" t="s">
        <v>131</v>
      </c>
      <c r="B37" s="70"/>
      <c r="C37" s="71" t="str">
        <f>IF(B37="","",VLOOKUP(AD37,Varsayımlar!$B:$Q,3,0))</f>
        <v/>
      </c>
      <c r="D37" s="71"/>
      <c r="E37" s="71"/>
      <c r="F37" s="70"/>
      <c r="G37" s="70"/>
      <c r="H37" s="70" t="str">
        <f>IF(B37="","",VLOOKUP(AD37,Varsayımlar!$B:$Q,5,0))</f>
        <v/>
      </c>
      <c r="I37" s="70"/>
      <c r="J37" s="70" t="str">
        <f>IF(B37="","",VLOOKUP(AD37,Varsayımlar!$B:$Q,6,0))</f>
        <v/>
      </c>
      <c r="K37" s="70"/>
      <c r="L37" s="70"/>
      <c r="M37" s="70" t="str">
        <f>IFERROR(IF(B37="","",K37/VLOOKUP(AD37,Varsayımlar!B:R,17,0)),"")</f>
        <v/>
      </c>
      <c r="N37" s="70"/>
      <c r="O37" s="70"/>
      <c r="P37" s="70" t="str">
        <f>IF(B37="","",VLOOKUP(AD37,Varsayımlar!$B:$Q,7,0)*K37)</f>
        <v/>
      </c>
      <c r="Q37" s="70" t="str">
        <f>IF(B37="","",VLOOKUP(AD37,Varsayımlar!$B:$Q,8,0))</f>
        <v/>
      </c>
      <c r="R37" s="70" t="str">
        <f>IF(B37="","",VLOOKUP(AD37,Varsayımlar!$B:$Q,9,0))</f>
        <v/>
      </c>
      <c r="S37" s="70" t="str">
        <f>IF(B37="","",VLOOKUP(AD37,Varsayımlar!$B:$Q,10,0))</f>
        <v/>
      </c>
      <c r="T37" s="70" t="str">
        <f>IF(B37="","",VLOOKUP(AD37,Varsayımlar!$B:$Q,11,0))</f>
        <v/>
      </c>
      <c r="U37" s="70" t="str">
        <f>IF(B37="","",VLOOKUP(AD37,Varsayımlar!$B:$Q,12,0))</f>
        <v/>
      </c>
      <c r="V37" s="70" t="str">
        <f>IF(B37="","",VLOOKUP(AD37,Varsayımlar!$B:$Q,13,0))</f>
        <v/>
      </c>
      <c r="W37" s="70" t="str">
        <f>IF(B37="","",VLOOKUP(AD37,Varsayımlar!$B:$Q,14,0))</f>
        <v/>
      </c>
      <c r="X37" s="70"/>
      <c r="Y37" s="70"/>
      <c r="Z37" s="70"/>
      <c r="AA37" s="70" t="str">
        <f>IF(B37="","",VLOOKUP(AD37,Varsayımlar!$B:$Q,15,0))</f>
        <v/>
      </c>
      <c r="AB37" s="70" t="str">
        <f>IF(B37="","",VLOOKUP(AD37,Varsayımlar!$B:$Q,16,0))</f>
        <v/>
      </c>
      <c r="AC37" s="70" t="str">
        <f>IF(B37="","",VLOOKUP(Sayfa2!AD32,Varsayımlar!B:S,18,0))</f>
        <v/>
      </c>
      <c r="AD37" s="61"/>
    </row>
    <row r="38" spans="1:31" x14ac:dyDescent="0.25">
      <c r="A38" s="9" t="s">
        <v>132</v>
      </c>
      <c r="B38" s="70"/>
      <c r="C38" s="71" t="str">
        <f>IF(B38="","",VLOOKUP(AD38,Varsayımlar!$B:$Q,3,0))</f>
        <v/>
      </c>
      <c r="D38" s="71"/>
      <c r="E38" s="71"/>
      <c r="F38" s="70"/>
      <c r="G38" s="70"/>
      <c r="H38" s="70" t="str">
        <f>IF(B38="","",VLOOKUP(AD38,Varsayımlar!$B:$Q,5,0))</f>
        <v/>
      </c>
      <c r="I38" s="70"/>
      <c r="J38" s="70" t="str">
        <f>IF(B38="","",VLOOKUP(AD38,Varsayımlar!$B:$Q,6,0))</f>
        <v/>
      </c>
      <c r="K38" s="70"/>
      <c r="L38" s="70"/>
      <c r="M38" s="70" t="str">
        <f>IFERROR(IF(B38="","",K38/VLOOKUP(AD38,Varsayımlar!B:R,17,0)),"")</f>
        <v/>
      </c>
      <c r="N38" s="70"/>
      <c r="O38" s="70"/>
      <c r="P38" s="70" t="str">
        <f>IF(B38="","",VLOOKUP(AD38,Varsayımlar!$B:$Q,7,0)*K38)</f>
        <v/>
      </c>
      <c r="Q38" s="70" t="str">
        <f>IF(B38="","",VLOOKUP(AD38,Varsayımlar!$B:$Q,8,0))</f>
        <v/>
      </c>
      <c r="R38" s="70" t="str">
        <f>IF(B38="","",VLOOKUP(AD38,Varsayımlar!$B:$Q,9,0))</f>
        <v/>
      </c>
      <c r="S38" s="70" t="str">
        <f>IF(B38="","",VLOOKUP(AD38,Varsayımlar!$B:$Q,10,0))</f>
        <v/>
      </c>
      <c r="T38" s="70" t="str">
        <f>IF(B38="","",VLOOKUP(AD38,Varsayımlar!$B:$Q,11,0))</f>
        <v/>
      </c>
      <c r="U38" s="70" t="str">
        <f>IF(B38="","",VLOOKUP(AD38,Varsayımlar!$B:$Q,12,0))</f>
        <v/>
      </c>
      <c r="V38" s="70" t="str">
        <f>IF(B38="","",VLOOKUP(AD38,Varsayımlar!$B:$Q,13,0))</f>
        <v/>
      </c>
      <c r="W38" s="70" t="str">
        <f>IF(B38="","",VLOOKUP(AD38,Varsayımlar!$B:$Q,14,0))</f>
        <v/>
      </c>
      <c r="X38" s="70"/>
      <c r="Y38" s="70"/>
      <c r="Z38" s="70"/>
      <c r="AA38" s="70" t="str">
        <f>IF(B38="","",VLOOKUP(AD38,Varsayımlar!$B:$Q,15,0))</f>
        <v/>
      </c>
      <c r="AB38" s="70" t="str">
        <f>IF(B38="","",VLOOKUP(AD38,Varsayımlar!$B:$Q,16,0))</f>
        <v/>
      </c>
      <c r="AC38" s="70" t="str">
        <f>IF(B38="","",VLOOKUP(Sayfa2!AD33,Varsayımlar!B:S,18,0))</f>
        <v/>
      </c>
      <c r="AD38" s="61"/>
    </row>
    <row r="39" spans="1:31" x14ac:dyDescent="0.25">
      <c r="C39" s="80" t="str">
        <f>IF(B39="","",VLOOKUP(AD39,Varsayımlar!$B:$Q,3,0))</f>
        <v/>
      </c>
      <c r="H39" s="8" t="str">
        <f>IF(B39="","",VLOOKUP(AD39,Varsayımlar!$B:$Q,5,0))</f>
        <v/>
      </c>
      <c r="J39" s="8" t="str">
        <f>IF(B39="","",VLOOKUP(AD39,Varsayımlar!$B:$Q,6,0))</f>
        <v/>
      </c>
      <c r="P39" s="8" t="str">
        <f>IF(B39="","",VLOOKUP(AD39,Varsayımlar!$B:$Q,7,0)*K39)</f>
        <v/>
      </c>
      <c r="Q39" s="8" t="str">
        <f>IF(B39="","",VLOOKUP(AD39,Varsayımlar!$B:$Q,8,0))</f>
        <v/>
      </c>
      <c r="R39" s="8" t="str">
        <f>IF(B39="","",VLOOKUP(AD39,Varsayımlar!$B:$Q,9,0))</f>
        <v/>
      </c>
      <c r="S39" s="8" t="str">
        <f>IF(B39="","",VLOOKUP(AD39,Varsayımlar!$B:$Q,10,0))</f>
        <v/>
      </c>
      <c r="T39" s="8" t="str">
        <f>IF(B39="","",VLOOKUP(AD39,Varsayımlar!$B:$Q,11,0))</f>
        <v/>
      </c>
      <c r="U39" s="8" t="str">
        <f>IF(B39="","",VLOOKUP(AD39,Varsayımlar!$B:$Q,12,0))</f>
        <v/>
      </c>
      <c r="V39" s="8" t="str">
        <f>IF(B39="","",VLOOKUP(AD39,Varsayımlar!$B:$Q,13,0))</f>
        <v/>
      </c>
      <c r="W39" s="8" t="str">
        <f>IF(B39="","",VLOOKUP(AD39,Varsayımlar!$B:$Q,14,0))</f>
        <v/>
      </c>
      <c r="AA39" s="8" t="str">
        <f>IF(B39="","",VLOOKUP(AD39,Varsayımlar!$B:$Q,15,0))</f>
        <v/>
      </c>
      <c r="AB39" s="8" t="str">
        <f>IF(B39="","",VLOOKUP(AD39,Varsayımlar!$B:$Q,16,0))</f>
        <v/>
      </c>
      <c r="AD39" s="8" t="str">
        <f>IF(B39="","",CONCATENATE(B39,E39))</f>
        <v/>
      </c>
    </row>
    <row r="40" spans="1:31" ht="31.5" x14ac:dyDescent="0.25">
      <c r="A40" s="198" t="s">
        <v>120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55"/>
    </row>
    <row r="41" spans="1:31" ht="63" x14ac:dyDescent="0.25">
      <c r="A41" s="9" t="s">
        <v>0</v>
      </c>
      <c r="B41" s="9" t="s">
        <v>1</v>
      </c>
      <c r="C41" s="10" t="s">
        <v>36</v>
      </c>
      <c r="D41" s="10" t="s">
        <v>177</v>
      </c>
      <c r="E41" s="10" t="s">
        <v>42</v>
      </c>
      <c r="F41" s="9" t="s">
        <v>43</v>
      </c>
      <c r="G41" s="9" t="s">
        <v>13</v>
      </c>
      <c r="H41" s="9" t="s">
        <v>2</v>
      </c>
      <c r="I41" s="9" t="s">
        <v>83</v>
      </c>
      <c r="J41" s="9" t="s">
        <v>3</v>
      </c>
      <c r="K41" s="9" t="s">
        <v>21</v>
      </c>
      <c r="L41" s="9" t="s">
        <v>141</v>
      </c>
      <c r="M41" s="9" t="s">
        <v>20</v>
      </c>
      <c r="N41" s="9" t="s">
        <v>243</v>
      </c>
      <c r="O41" s="9" t="s">
        <v>176</v>
      </c>
      <c r="P41" s="9" t="s">
        <v>16</v>
      </c>
      <c r="Q41" s="9" t="s">
        <v>4</v>
      </c>
      <c r="R41" s="9" t="s">
        <v>5</v>
      </c>
      <c r="S41" s="9" t="s">
        <v>6</v>
      </c>
      <c r="T41" s="9" t="s">
        <v>33</v>
      </c>
      <c r="U41" s="9" t="s">
        <v>7</v>
      </c>
      <c r="V41" s="9" t="s">
        <v>8</v>
      </c>
      <c r="W41" s="9" t="s">
        <v>9</v>
      </c>
      <c r="X41" s="9" t="s">
        <v>10</v>
      </c>
      <c r="Y41" s="9" t="s">
        <v>11</v>
      </c>
      <c r="Z41" s="9" t="s">
        <v>12</v>
      </c>
      <c r="AA41" s="9" t="s">
        <v>14</v>
      </c>
      <c r="AB41" s="9" t="s">
        <v>15</v>
      </c>
      <c r="AC41" s="9" t="s">
        <v>305</v>
      </c>
      <c r="AD41" s="8" t="s">
        <v>50</v>
      </c>
    </row>
    <row r="42" spans="1:31" ht="63" x14ac:dyDescent="0.25">
      <c r="A42" s="9" t="s">
        <v>29</v>
      </c>
      <c r="B42" s="107" t="s">
        <v>90</v>
      </c>
      <c r="C42" s="108">
        <f>IF(B42="","",VLOOKUP(AD42,Varsayımlar!$B:$Q,3,0))</f>
        <v>8698829380698</v>
      </c>
      <c r="D42" s="107" t="s">
        <v>258</v>
      </c>
      <c r="E42" s="107" t="s">
        <v>91</v>
      </c>
      <c r="F42" s="107"/>
      <c r="G42" s="107" t="s">
        <v>580</v>
      </c>
      <c r="H42" s="107" t="str">
        <f>IF(B42="","",VLOOKUP(AD42,Varsayımlar!$B:$Q,5,0))</f>
        <v>MAGNİT MAVİ AMBALAJ 25CM</v>
      </c>
      <c r="I42" s="107">
        <f>IF(B42="","",VLOOKUP(AD42,Varsayımlar!B:T,19,0))</f>
        <v>0</v>
      </c>
      <c r="J42" s="107" t="str">
        <f>IF(B42="","",VLOOKUP(AD42,Varsayımlar!$B:$Q,6,0))</f>
        <v>SADE</v>
      </c>
      <c r="K42" s="107">
        <v>672</v>
      </c>
      <c r="L42" s="107"/>
      <c r="M42" s="107">
        <f>IFERROR(IF(B42="","",K42/VLOOKUP(AD42,Varsayımlar!B:R,17,0)),"")</f>
        <v>8</v>
      </c>
      <c r="N42" s="107"/>
      <c r="O42" s="107">
        <v>7</v>
      </c>
      <c r="P42" s="107">
        <f>IF(B42="","",VLOOKUP(AD42,Varsayımlar!$B:$Q,7,0)*K42)</f>
        <v>20160</v>
      </c>
      <c r="Q42" s="107">
        <f>IF(B42="","",VLOOKUP(AD42,Varsayımlar!$B:$Q,8,0))</f>
        <v>25</v>
      </c>
      <c r="R42" s="107" t="str">
        <f>IF(B42="","",VLOOKUP(AD42,Varsayımlar!$B:$Q,9,0))</f>
        <v>SOFT</v>
      </c>
      <c r="S42" s="107">
        <f>IF(B42="","",VLOOKUP(AD42,Varsayımlar!$B:$Q,10,0))</f>
        <v>4</v>
      </c>
      <c r="T42" s="107">
        <f>IF(B42="","",VLOOKUP(AD42,Varsayımlar!$B:$Q,11,0))</f>
        <v>30</v>
      </c>
      <c r="U42" s="107">
        <f>IF(B42="","",VLOOKUP(AD42,Varsayımlar!$B:$Q,12,0))</f>
        <v>260</v>
      </c>
      <c r="V42" s="107" t="str">
        <f>IF(B42="","",VLOOKUP(AD42,Varsayımlar!$B:$Q,13,0))</f>
        <v>YURTDIŞI</v>
      </c>
      <c r="W42" s="107">
        <f>IF(B42="","",VLOOKUP(AD42,Varsayımlar!$B:$Q,14,0))</f>
        <v>9</v>
      </c>
      <c r="X42" s="110">
        <v>46192</v>
      </c>
      <c r="Y42" s="110">
        <v>46465</v>
      </c>
      <c r="Z42" s="107" t="s">
        <v>581</v>
      </c>
      <c r="AA42" s="107" t="str">
        <f>IF(B42="","",VLOOKUP(AD42,Varsayımlar!$B:$Q,15,0))</f>
        <v>25CM TURUNCU KOLİ-SOL ÜST DİKDÖRTGENE ÜRETİM TARİHİ BASILACAK</v>
      </c>
      <c r="AB42" s="107" t="str">
        <f>IF(B42="","",VLOOKUP(AD42,Varsayımlar!$B:$Q,16,0))</f>
        <v>24-26 CM</v>
      </c>
      <c r="AC42" s="90">
        <f>IF(B42="","",VLOOKUP(Sayfa2!AD73,Varsayımlar!B:S,18,0))</f>
        <v>0</v>
      </c>
      <c r="AD42" s="90" t="str">
        <f t="shared" ref="AD42:AD97" si="4">IF(B42="","",CONCATENATE(B42,E42))</f>
        <v>MAGNİTMAGNİT MAVİ AMBALAJ 25 CM 260G</v>
      </c>
      <c r="AE42" s="8" t="s">
        <v>285</v>
      </c>
    </row>
    <row r="43" spans="1:31" ht="63" x14ac:dyDescent="0.25">
      <c r="A43" s="9" t="s">
        <v>122</v>
      </c>
      <c r="B43" s="77" t="s">
        <v>90</v>
      </c>
      <c r="C43" s="76">
        <f>IF(B43="","",VLOOKUP(AD43,Varsayımlar!$B:$Q,3,0))</f>
        <v>8698829380698</v>
      </c>
      <c r="D43" s="77" t="s">
        <v>261</v>
      </c>
      <c r="E43" s="77" t="s">
        <v>91</v>
      </c>
      <c r="F43" s="77"/>
      <c r="G43" s="77" t="s">
        <v>584</v>
      </c>
      <c r="H43" s="77" t="str">
        <f>IF(B43="","",VLOOKUP(AD43,Varsayımlar!$B:$Q,5,0))</f>
        <v>MAGNİT MAVİ AMBALAJ 25CM</v>
      </c>
      <c r="I43" s="77">
        <f>IF(B43="","",VLOOKUP(AD43,Varsayımlar!B:T,19,0))</f>
        <v>0</v>
      </c>
      <c r="J43" s="77" t="str">
        <f>IF(B43="","",VLOOKUP(AD43,Varsayımlar!$B:$Q,6,0))</f>
        <v>SADE</v>
      </c>
      <c r="K43" s="77">
        <v>672</v>
      </c>
      <c r="L43" s="77"/>
      <c r="M43" s="77">
        <f>IFERROR(IF(B43="","",K43/VLOOKUP(AD43,Varsayımlar!B:R,17,0)),"")</f>
        <v>8</v>
      </c>
      <c r="N43" s="77"/>
      <c r="O43" s="77">
        <v>7</v>
      </c>
      <c r="P43" s="77">
        <f>IF(B43="","",VLOOKUP(AD43,Varsayımlar!$B:$Q,7,0)*K43)</f>
        <v>20160</v>
      </c>
      <c r="Q43" s="77">
        <f>IF(B43="","",VLOOKUP(AD43,Varsayımlar!$B:$Q,8,0))</f>
        <v>25</v>
      </c>
      <c r="R43" s="77" t="str">
        <f>IF(B43="","",VLOOKUP(AD43,Varsayımlar!$B:$Q,9,0))</f>
        <v>SOFT</v>
      </c>
      <c r="S43" s="77">
        <f>IF(B43="","",VLOOKUP(AD43,Varsayımlar!$B:$Q,10,0))</f>
        <v>4</v>
      </c>
      <c r="T43" s="77">
        <f>IF(B43="","",VLOOKUP(AD43,Varsayımlar!$B:$Q,11,0))</f>
        <v>30</v>
      </c>
      <c r="U43" s="77">
        <f>IF(B43="","",VLOOKUP(AD43,Varsayımlar!$B:$Q,12,0))</f>
        <v>260</v>
      </c>
      <c r="V43" s="77" t="str">
        <f>IF(B43="","",VLOOKUP(AD43,Varsayımlar!$B:$Q,13,0))</f>
        <v>YURTDIŞI</v>
      </c>
      <c r="W43" s="77">
        <f>IF(B43="","",VLOOKUP(AD43,Varsayımlar!$B:$Q,14,0))</f>
        <v>9</v>
      </c>
      <c r="X43" s="78">
        <v>46195</v>
      </c>
      <c r="Y43" s="78">
        <v>46468</v>
      </c>
      <c r="Z43" s="77" t="s">
        <v>585</v>
      </c>
      <c r="AA43" s="77" t="str">
        <f>IF(B43="","",VLOOKUP(AD43,Varsayımlar!$B:$Q,15,0))</f>
        <v>25CM TURUNCU KOLİ-SOL ÜST DİKDÖRTGENE ÜRETİM TARİHİ BASILACAK</v>
      </c>
      <c r="AB43" s="77" t="str">
        <f>IF(B43="","",VLOOKUP(AD43,Varsayımlar!$B:$Q,16,0))</f>
        <v>24-26 CM</v>
      </c>
      <c r="AC43" s="90">
        <f>IF(B43="","",VLOOKUP(Sayfa2!AD78,Varsayımlar!B:S,18,0))</f>
        <v>0</v>
      </c>
      <c r="AD43" s="90" t="str">
        <f>IF(B43="","",CONCATENATE(B43,E43))</f>
        <v>MAGNİTMAGNİT MAVİ AMBALAJ 25 CM 260G</v>
      </c>
    </row>
    <row r="44" spans="1:31" ht="63" x14ac:dyDescent="0.25">
      <c r="A44" s="9" t="s">
        <v>123</v>
      </c>
      <c r="B44" s="82" t="s">
        <v>90</v>
      </c>
      <c r="C44" s="83">
        <f>IF(B44="","",VLOOKUP(AD44,Varsayımlar!$B:$Q,3,0))</f>
        <v>8698829380698</v>
      </c>
      <c r="D44" s="82" t="s">
        <v>262</v>
      </c>
      <c r="E44" s="82" t="s">
        <v>91</v>
      </c>
      <c r="F44" s="82"/>
      <c r="G44" s="82" t="s">
        <v>586</v>
      </c>
      <c r="H44" s="82" t="str">
        <f>IF(B44="","",VLOOKUP(AD44,Varsayımlar!$B:$Q,5,0))</f>
        <v>MAGNİT MAVİ AMBALAJ 25CM</v>
      </c>
      <c r="I44" s="82">
        <f>IF(B44="","",VLOOKUP(AD44,Varsayımlar!B:T,19,0))</f>
        <v>0</v>
      </c>
      <c r="J44" s="82" t="str">
        <f>IF(B44="","",VLOOKUP(AD44,Varsayımlar!$B:$Q,6,0))</f>
        <v>SADE</v>
      </c>
      <c r="K44" s="82">
        <v>672</v>
      </c>
      <c r="L44" s="82"/>
      <c r="M44" s="82">
        <f>IFERROR(IF(B44="","",K44/VLOOKUP(AD44,Varsayımlar!B:R,17,0)),"")</f>
        <v>8</v>
      </c>
      <c r="N44" s="82"/>
      <c r="O44" s="82">
        <v>6</v>
      </c>
      <c r="P44" s="82">
        <f>IF(B44="","",VLOOKUP(AD44,Varsayımlar!$B:$Q,7,0)*K44)</f>
        <v>20160</v>
      </c>
      <c r="Q44" s="82">
        <f>IF(B44="","",VLOOKUP(AD44,Varsayımlar!$B:$Q,8,0))</f>
        <v>25</v>
      </c>
      <c r="R44" s="82" t="str">
        <f>IF(B44="","",VLOOKUP(AD44,Varsayımlar!$B:$Q,9,0))</f>
        <v>SOFT</v>
      </c>
      <c r="S44" s="82">
        <f>IF(B44="","",VLOOKUP(AD44,Varsayımlar!$B:$Q,10,0))</f>
        <v>4</v>
      </c>
      <c r="T44" s="82">
        <f>IF(B44="","",VLOOKUP(AD44,Varsayımlar!$B:$Q,11,0))</f>
        <v>30</v>
      </c>
      <c r="U44" s="82">
        <f>IF(B44="","",VLOOKUP(AD44,Varsayımlar!$B:$Q,12,0))</f>
        <v>260</v>
      </c>
      <c r="V44" s="82" t="str">
        <f>IF(B44="","",VLOOKUP(AD44,Varsayımlar!$B:$Q,13,0))</f>
        <v>YURTDIŞI</v>
      </c>
      <c r="W44" s="82">
        <f>IF(B44="","",VLOOKUP(AD44,Varsayımlar!$B:$Q,14,0))</f>
        <v>9</v>
      </c>
      <c r="X44" s="84">
        <v>46195</v>
      </c>
      <c r="Y44" s="84">
        <v>46468</v>
      </c>
      <c r="Z44" s="82" t="s">
        <v>589</v>
      </c>
      <c r="AA44" s="82" t="str">
        <f>IF(B44="","",VLOOKUP(AD44,Varsayımlar!$B:$Q,15,0))</f>
        <v>25CM TURUNCU KOLİ-SOL ÜST DİKDÖRTGENE ÜRETİM TARİHİ BASILACAK</v>
      </c>
      <c r="AB44" s="82" t="str">
        <f>IF(B44="","",VLOOKUP(AD44,Varsayımlar!$B:$Q,16,0))</f>
        <v>24-26 CM</v>
      </c>
      <c r="AC44" s="90">
        <f>IF(B44="","",VLOOKUP(Sayfa2!AD79,Varsayımlar!B:S,18,0))</f>
        <v>0</v>
      </c>
      <c r="AD44" s="90" t="str">
        <f t="shared" si="4"/>
        <v>MAGNİTMAGNİT MAVİ AMBALAJ 25 CM 260G</v>
      </c>
    </row>
    <row r="45" spans="1:31" ht="49.5" customHeight="1" x14ac:dyDescent="0.25">
      <c r="A45" s="9" t="s">
        <v>124</v>
      </c>
      <c r="B45" s="82" t="s">
        <v>90</v>
      </c>
      <c r="C45" s="83">
        <f>IF(B45="","",VLOOKUP(AD45,Varsayımlar!$B:$Q,3,0))</f>
        <v>8698829380698</v>
      </c>
      <c r="D45" s="82" t="s">
        <v>262</v>
      </c>
      <c r="E45" s="82" t="s">
        <v>91</v>
      </c>
      <c r="F45" s="82"/>
      <c r="G45" s="82" t="s">
        <v>587</v>
      </c>
      <c r="H45" s="82" t="str">
        <f>IF(B45="","",VLOOKUP(AD45,Varsayımlar!$B:$Q,5,0))</f>
        <v>MAGNİT MAVİ AMBALAJ 25CM</v>
      </c>
      <c r="I45" s="82">
        <f>IF(B45="","",VLOOKUP(AD45,Varsayımlar!B:T,19,0))</f>
        <v>0</v>
      </c>
      <c r="J45" s="82" t="str">
        <f>IF(B45="","",VLOOKUP(AD45,Varsayımlar!$B:$Q,6,0))</f>
        <v>SADE</v>
      </c>
      <c r="K45" s="82">
        <v>672</v>
      </c>
      <c r="L45" s="82"/>
      <c r="M45" s="82">
        <f>IFERROR(IF(B45="","",K45/VLOOKUP(AD45,Varsayımlar!B:R,17,0)),"")</f>
        <v>8</v>
      </c>
      <c r="N45" s="82"/>
      <c r="O45" s="82">
        <v>7</v>
      </c>
      <c r="P45" s="82">
        <f>IF(B45="","",VLOOKUP(AD45,Varsayımlar!$B:$Q,7,0)*K45)</f>
        <v>20160</v>
      </c>
      <c r="Q45" s="82">
        <f>IF(B45="","",VLOOKUP(AD45,Varsayımlar!$B:$Q,8,0))</f>
        <v>25</v>
      </c>
      <c r="R45" s="82" t="str">
        <f>IF(B45="","",VLOOKUP(AD45,Varsayımlar!$B:$Q,9,0))</f>
        <v>SOFT</v>
      </c>
      <c r="S45" s="82">
        <f>IF(B45="","",VLOOKUP(AD45,Varsayımlar!$B:$Q,10,0))</f>
        <v>4</v>
      </c>
      <c r="T45" s="82">
        <f>IF(B45="","",VLOOKUP(AD45,Varsayımlar!$B:$Q,11,0))</f>
        <v>30</v>
      </c>
      <c r="U45" s="82">
        <f>IF(B45="","",VLOOKUP(AD45,Varsayımlar!$B:$Q,12,0))</f>
        <v>260</v>
      </c>
      <c r="V45" s="82" t="str">
        <f>IF(B45="","",VLOOKUP(AD45,Varsayımlar!$B:$Q,13,0))</f>
        <v>YURTDIŞI</v>
      </c>
      <c r="W45" s="82">
        <f>IF(B45="","",VLOOKUP(AD45,Varsayımlar!$B:$Q,14,0))</f>
        <v>9</v>
      </c>
      <c r="X45" s="84">
        <v>46195</v>
      </c>
      <c r="Y45" s="84">
        <v>46468</v>
      </c>
      <c r="Z45" s="82" t="s">
        <v>589</v>
      </c>
      <c r="AA45" s="82" t="str">
        <f>IF(B45="","",VLOOKUP(AD45,Varsayımlar!$B:$Q,15,0))</f>
        <v>25CM TURUNCU KOLİ-SOL ÜST DİKDÖRTGENE ÜRETİM TARİHİ BASILACAK</v>
      </c>
      <c r="AB45" s="82" t="str">
        <f>IF(B45="","",VLOOKUP(AD45,Varsayımlar!$B:$Q,16,0))</f>
        <v>24-26 CM</v>
      </c>
      <c r="AC45" s="90">
        <f>IF(B45="","",VLOOKUP(Sayfa2!AD80,Varsayımlar!B:S,18,0))</f>
        <v>0</v>
      </c>
      <c r="AD45" s="90" t="str">
        <f t="shared" ref="AD45:AD50" si="5">IF(B45="","",CONCATENATE(B45,E45))</f>
        <v>MAGNİTMAGNİT MAVİ AMBALAJ 25 CM 260G</v>
      </c>
    </row>
    <row r="46" spans="1:31" ht="49.5" customHeight="1" x14ac:dyDescent="0.25">
      <c r="A46" s="9" t="s">
        <v>125</v>
      </c>
      <c r="B46" s="82" t="s">
        <v>90</v>
      </c>
      <c r="C46" s="83">
        <f>IF(B46="","",VLOOKUP(AD46,Varsayımlar!$B:$Q,3,0))</f>
        <v>8698829380698</v>
      </c>
      <c r="D46" s="82" t="s">
        <v>262</v>
      </c>
      <c r="E46" s="82" t="s">
        <v>91</v>
      </c>
      <c r="F46" s="82"/>
      <c r="G46" s="82" t="s">
        <v>588</v>
      </c>
      <c r="H46" s="82" t="str">
        <f>IF(B46="","",VLOOKUP(AD46,Varsayımlar!$B:$Q,5,0))</f>
        <v>MAGNİT MAVİ AMBALAJ 25CM</v>
      </c>
      <c r="I46" s="82">
        <f>IF(B46="","",VLOOKUP(AD46,Varsayımlar!B:T,19,0))</f>
        <v>0</v>
      </c>
      <c r="J46" s="82" t="str">
        <f>IF(B46="","",VLOOKUP(AD46,Varsayımlar!$B:$Q,6,0))</f>
        <v>SADE</v>
      </c>
      <c r="K46" s="82">
        <v>672</v>
      </c>
      <c r="L46" s="82"/>
      <c r="M46" s="82">
        <f>IFERROR(IF(B46="","",K46/VLOOKUP(AD46,Varsayımlar!B:R,17,0)),"")</f>
        <v>8</v>
      </c>
      <c r="N46" s="82"/>
      <c r="O46" s="82">
        <v>7</v>
      </c>
      <c r="P46" s="82">
        <f>IF(B46="","",VLOOKUP(AD46,Varsayımlar!$B:$Q,7,0)*K46)</f>
        <v>20160</v>
      </c>
      <c r="Q46" s="82">
        <f>IF(B46="","",VLOOKUP(AD46,Varsayımlar!$B:$Q,8,0))</f>
        <v>25</v>
      </c>
      <c r="R46" s="82" t="str">
        <f>IF(B46="","",VLOOKUP(AD46,Varsayımlar!$B:$Q,9,0))</f>
        <v>SOFT</v>
      </c>
      <c r="S46" s="82">
        <f>IF(B46="","",VLOOKUP(AD46,Varsayımlar!$B:$Q,10,0))</f>
        <v>4</v>
      </c>
      <c r="T46" s="82">
        <f>IF(B46="","",VLOOKUP(AD46,Varsayımlar!$B:$Q,11,0))</f>
        <v>30</v>
      </c>
      <c r="U46" s="82">
        <f>IF(B46="","",VLOOKUP(AD46,Varsayımlar!$B:$Q,12,0))</f>
        <v>260</v>
      </c>
      <c r="V46" s="82" t="str">
        <f>IF(B46="","",VLOOKUP(AD46,Varsayımlar!$B:$Q,13,0))</f>
        <v>YURTDIŞI</v>
      </c>
      <c r="W46" s="82">
        <f>IF(B46="","",VLOOKUP(AD46,Varsayımlar!$B:$Q,14,0))</f>
        <v>9</v>
      </c>
      <c r="X46" s="84">
        <v>46195</v>
      </c>
      <c r="Y46" s="84">
        <v>46468</v>
      </c>
      <c r="Z46" s="82" t="s">
        <v>589</v>
      </c>
      <c r="AA46" s="82" t="str">
        <f>IF(B46="","",VLOOKUP(AD46,Varsayımlar!$B:$Q,15,0))</f>
        <v>25CM TURUNCU KOLİ-SOL ÜST DİKDÖRTGENE ÜRETİM TARİHİ BASILACAK</v>
      </c>
      <c r="AB46" s="82" t="str">
        <f>IF(B46="","",VLOOKUP(AD46,Varsayımlar!$B:$Q,16,0))</f>
        <v>24-26 CM</v>
      </c>
      <c r="AC46" s="90">
        <f>IF(B46="","",VLOOKUP(Sayfa2!AD81,Varsayımlar!B:S,18,0))</f>
        <v>0</v>
      </c>
      <c r="AD46" s="90" t="str">
        <f t="shared" si="5"/>
        <v>MAGNİTMAGNİT MAVİ AMBALAJ 25 CM 260G</v>
      </c>
    </row>
    <row r="47" spans="1:31" ht="36" customHeight="1" x14ac:dyDescent="0.25">
      <c r="A47" s="9" t="s">
        <v>126</v>
      </c>
      <c r="B47" s="77" t="s">
        <v>17</v>
      </c>
      <c r="C47" s="76">
        <f>IF(B47="","",VLOOKUP(AD47,Varsayımlar!$B:$Q,3,0))</f>
        <v>8698829380698</v>
      </c>
      <c r="D47" s="76" t="s">
        <v>502</v>
      </c>
      <c r="E47" s="119" t="s">
        <v>37</v>
      </c>
      <c r="F47" s="77" t="s">
        <v>503</v>
      </c>
      <c r="G47" s="77" t="s">
        <v>504</v>
      </c>
      <c r="H47" s="77" t="str">
        <f>IF(B47="","",VLOOKUP(AD47,Varsayımlar!$B:$Q,5,0))</f>
        <v>TORTİLLAS 25 CM 4 PCS 260G</v>
      </c>
      <c r="I47" s="77">
        <f>IF(B47="","",VLOOKUP(AD47,Varsayımlar!B:T,19,0))</f>
        <v>0</v>
      </c>
      <c r="J47" s="77" t="str">
        <f>IF(B47="","",VLOOKUP(AD47,Varsayımlar!$B:$Q,6,0))</f>
        <v>SADE</v>
      </c>
      <c r="K47" s="77">
        <v>2016</v>
      </c>
      <c r="L47" s="77"/>
      <c r="M47" s="77">
        <f>K47/84</f>
        <v>24</v>
      </c>
      <c r="N47" s="77"/>
      <c r="O47" s="77">
        <v>21</v>
      </c>
      <c r="P47" s="77">
        <f>IF(B47="","",VLOOKUP(AD47,Varsayımlar!$B:$Q,7,0)*K47)</f>
        <v>60480</v>
      </c>
      <c r="Q47" s="77">
        <f>IF(B47="","",VLOOKUP(AD47,Varsayımlar!$B:$Q,8,0))</f>
        <v>25</v>
      </c>
      <c r="R47" s="77" t="str">
        <f>IF(B47="","",VLOOKUP(AD47,Varsayımlar!$B:$Q,9,0))</f>
        <v>SOFT</v>
      </c>
      <c r="S47" s="77">
        <f>IF(B47="","",VLOOKUP(AD47,Varsayımlar!$B:$Q,10,0))</f>
        <v>4</v>
      </c>
      <c r="T47" s="77">
        <f>IF(B47="","",VLOOKUP(AD47,Varsayımlar!$B:$Q,11,0))</f>
        <v>30</v>
      </c>
      <c r="U47" s="77">
        <f>IF(B47="","",VLOOKUP(AD47,Varsayımlar!$B:$Q,12,0))</f>
        <v>260</v>
      </c>
      <c r="V47" s="77" t="str">
        <f>IF(B47="","",VLOOKUP(AD47,Varsayımlar!$B:$Q,13,0))</f>
        <v>YURTDIŞI</v>
      </c>
      <c r="W47" s="77">
        <f>IF(B47="","",VLOOKUP(AD47,Varsayımlar!$B:$Q,14,0))</f>
        <v>6</v>
      </c>
      <c r="X47" s="78">
        <v>46195</v>
      </c>
      <c r="Y47" s="78">
        <v>46378</v>
      </c>
      <c r="Z47" s="77">
        <v>26062225</v>
      </c>
      <c r="AA47" s="77" t="str">
        <f>IF(B47="","",VLOOKUP(AD47,Varsayımlar!$B:$Q,15,0))</f>
        <v>TRİTON -SKT ATILACAK</v>
      </c>
      <c r="AB47" s="77" t="str">
        <f>IF(B47="","",VLOOKUP(AD47,Varsayımlar!$B:$Q,16,0))</f>
        <v>24-26 CM</v>
      </c>
      <c r="AC47" s="64"/>
      <c r="AD47" s="61" t="str">
        <f t="shared" si="5"/>
        <v>LLC TRİTONMUTLUKAL WHEAT TORTILLA</v>
      </c>
    </row>
    <row r="48" spans="1:31" ht="36" customHeight="1" x14ac:dyDescent="0.25">
      <c r="A48" s="9" t="s">
        <v>127</v>
      </c>
      <c r="B48" s="77" t="s">
        <v>17</v>
      </c>
      <c r="C48" s="76">
        <f>IF(B48="","",VLOOKUP(AD48,Varsayımlar!$B:$Q,3,0))</f>
        <v>8698829380698</v>
      </c>
      <c r="D48" s="76" t="s">
        <v>502</v>
      </c>
      <c r="E48" s="119" t="s">
        <v>37</v>
      </c>
      <c r="F48" s="77" t="s">
        <v>503</v>
      </c>
      <c r="G48" s="77" t="s">
        <v>505</v>
      </c>
      <c r="H48" s="77" t="str">
        <f>IF(B48="","",VLOOKUP(AD48,Varsayımlar!$B:$Q,5,0))</f>
        <v>TORTİLLAS 25 CM 4 PCS 260G</v>
      </c>
      <c r="I48" s="77">
        <f>IF(B48="","",VLOOKUP(AD48,Varsayımlar!B:T,19,0))</f>
        <v>0</v>
      </c>
      <c r="J48" s="77" t="str">
        <f>IF(B48="","",VLOOKUP(AD48,Varsayımlar!$B:$Q,6,0))</f>
        <v>SADE</v>
      </c>
      <c r="K48" s="77">
        <v>420</v>
      </c>
      <c r="L48" s="77"/>
      <c r="M48" s="77">
        <f>K48/84</f>
        <v>5</v>
      </c>
      <c r="N48" s="77"/>
      <c r="O48" s="77">
        <v>4</v>
      </c>
      <c r="P48" s="77">
        <f>IF(B48="","",VLOOKUP(AD48,Varsayımlar!$B:$Q,7,0)*K48)</f>
        <v>12600</v>
      </c>
      <c r="Q48" s="77">
        <f>IF(B48="","",VLOOKUP(AD48,Varsayımlar!$B:$Q,8,0))</f>
        <v>25</v>
      </c>
      <c r="R48" s="77" t="str">
        <f>IF(B48="","",VLOOKUP(AD48,Varsayımlar!$B:$Q,9,0))</f>
        <v>SOFT</v>
      </c>
      <c r="S48" s="77">
        <f>IF(B48="","",VLOOKUP(AD48,Varsayımlar!$B:$Q,10,0))</f>
        <v>4</v>
      </c>
      <c r="T48" s="77">
        <f>IF(B48="","",VLOOKUP(AD48,Varsayımlar!$B:$Q,11,0))</f>
        <v>30</v>
      </c>
      <c r="U48" s="77">
        <f>IF(B48="","",VLOOKUP(AD48,Varsayımlar!$B:$Q,12,0))</f>
        <v>260</v>
      </c>
      <c r="V48" s="77" t="str">
        <f>IF(B48="","",VLOOKUP(AD48,Varsayımlar!$B:$Q,13,0))</f>
        <v>YURTDIŞI</v>
      </c>
      <c r="W48" s="77">
        <f>IF(B48="","",VLOOKUP(AD48,Varsayımlar!$B:$Q,14,0))</f>
        <v>6</v>
      </c>
      <c r="X48" s="78">
        <v>46195</v>
      </c>
      <c r="Y48" s="78">
        <v>46378</v>
      </c>
      <c r="Z48" s="77">
        <v>26062225</v>
      </c>
      <c r="AA48" s="77" t="str">
        <f>IF(B48="","",VLOOKUP(AD48,Varsayımlar!$B:$Q,15,0))</f>
        <v>TRİTON -SKT ATILACAK</v>
      </c>
      <c r="AB48" s="77" t="str">
        <f>IF(B48="","",VLOOKUP(AD48,Varsayımlar!$B:$Q,16,0))</f>
        <v>24-26 CM</v>
      </c>
      <c r="AC48" s="64"/>
      <c r="AD48" s="61" t="str">
        <f t="shared" si="5"/>
        <v>LLC TRİTONMUTLUKAL WHEAT TORTILLA</v>
      </c>
    </row>
    <row r="49" spans="1:30" ht="36" customHeight="1" x14ac:dyDescent="0.25">
      <c r="A49" s="9" t="s">
        <v>126</v>
      </c>
      <c r="B49" s="107" t="s">
        <v>17</v>
      </c>
      <c r="C49" s="108">
        <f>IF(B49="","",VLOOKUP(AD49,Varsayımlar!$B:$Q,3,0))</f>
        <v>8698829380698</v>
      </c>
      <c r="D49" s="108" t="s">
        <v>509</v>
      </c>
      <c r="E49" s="109" t="s">
        <v>37</v>
      </c>
      <c r="F49" s="107" t="s">
        <v>510</v>
      </c>
      <c r="G49" s="107" t="s">
        <v>511</v>
      </c>
      <c r="H49" s="107" t="str">
        <f>IF(B49="","",VLOOKUP(AD49,Varsayımlar!$B:$Q,5,0))</f>
        <v>TORTİLLAS 25 CM 4 PCS 260G</v>
      </c>
      <c r="I49" s="107">
        <f>IF(B49="","",VLOOKUP(AD49,Varsayımlar!B:T,19,0))</f>
        <v>0</v>
      </c>
      <c r="J49" s="107" t="str">
        <f>IF(B49="","",VLOOKUP(AD49,Varsayımlar!$B:$Q,6,0))</f>
        <v>SADE</v>
      </c>
      <c r="K49" s="107">
        <v>1428</v>
      </c>
      <c r="L49" s="107"/>
      <c r="M49" s="107">
        <f>K49/84</f>
        <v>17</v>
      </c>
      <c r="N49" s="107"/>
      <c r="O49" s="107">
        <v>15</v>
      </c>
      <c r="P49" s="107">
        <f>IF(B49="","",VLOOKUP(AD49,Varsayımlar!$B:$Q,7,0)*K49)</f>
        <v>42840</v>
      </c>
      <c r="Q49" s="107">
        <f>IF(B49="","",VLOOKUP(AD49,Varsayımlar!$B:$Q,8,0))</f>
        <v>25</v>
      </c>
      <c r="R49" s="107" t="str">
        <f>IF(B49="","",VLOOKUP(AD49,Varsayımlar!$B:$Q,9,0))</f>
        <v>SOFT</v>
      </c>
      <c r="S49" s="107">
        <f>IF(B49="","",VLOOKUP(AD49,Varsayımlar!$B:$Q,10,0))</f>
        <v>4</v>
      </c>
      <c r="T49" s="107">
        <f>IF(B49="","",VLOOKUP(AD49,Varsayımlar!$B:$Q,11,0))</f>
        <v>30</v>
      </c>
      <c r="U49" s="107">
        <f>IF(B49="","",VLOOKUP(AD49,Varsayımlar!$B:$Q,12,0))</f>
        <v>260</v>
      </c>
      <c r="V49" s="107" t="str">
        <f>IF(B49="","",VLOOKUP(AD49,Varsayımlar!$B:$Q,13,0))</f>
        <v>YURTDIŞI</v>
      </c>
      <c r="W49" s="107">
        <f>IF(B49="","",VLOOKUP(AD49,Varsayımlar!$B:$Q,14,0))</f>
        <v>6</v>
      </c>
      <c r="X49" s="110">
        <v>46197</v>
      </c>
      <c r="Y49" s="110">
        <v>46380</v>
      </c>
      <c r="Z49" s="107">
        <v>26062425</v>
      </c>
      <c r="AA49" s="107" t="str">
        <f>IF(B49="","",VLOOKUP(AD49,Varsayımlar!$B:$Q,15,0))</f>
        <v>TRİTON -SKT ATILACAK</v>
      </c>
      <c r="AB49" s="107" t="str">
        <f>IF(B49="","",VLOOKUP(AD49,Varsayımlar!$B:$Q,16,0))</f>
        <v>24-26 CM</v>
      </c>
      <c r="AC49" s="64"/>
      <c r="AD49" s="61" t="str">
        <f t="shared" si="5"/>
        <v>LLC TRİTONMUTLUKAL WHEAT TORTILLA</v>
      </c>
    </row>
    <row r="50" spans="1:30" ht="36" customHeight="1" x14ac:dyDescent="0.25">
      <c r="A50" s="9" t="s">
        <v>128</v>
      </c>
      <c r="B50" s="107" t="s">
        <v>17</v>
      </c>
      <c r="C50" s="108">
        <f>IF(B50="","",VLOOKUP(AD50,Varsayımlar!$B:$Q,3,0))</f>
        <v>8698829380698</v>
      </c>
      <c r="D50" s="108" t="s">
        <v>509</v>
      </c>
      <c r="E50" s="109" t="s">
        <v>37</v>
      </c>
      <c r="F50" s="107" t="s">
        <v>510</v>
      </c>
      <c r="G50" s="107" t="s">
        <v>512</v>
      </c>
      <c r="H50" s="107" t="str">
        <f>IF(B50="","",VLOOKUP(AD50,Varsayımlar!$B:$Q,5,0))</f>
        <v>TORTİLLAS 25 CM 4 PCS 260G</v>
      </c>
      <c r="I50" s="107">
        <f>IF(B50="","",VLOOKUP(AD50,Varsayımlar!B:T,19,0))</f>
        <v>0</v>
      </c>
      <c r="J50" s="107" t="str">
        <f>IF(B50="","",VLOOKUP(AD50,Varsayımlar!$B:$Q,6,0))</f>
        <v>SADE</v>
      </c>
      <c r="K50" s="107">
        <v>1008</v>
      </c>
      <c r="L50" s="107"/>
      <c r="M50" s="107">
        <f>K50/84</f>
        <v>12</v>
      </c>
      <c r="N50" s="107"/>
      <c r="O50" s="107">
        <v>10</v>
      </c>
      <c r="P50" s="107">
        <f>IF(B50="","",VLOOKUP(AD50,Varsayımlar!$B:$Q,7,0)*K50)</f>
        <v>30240</v>
      </c>
      <c r="Q50" s="107">
        <f>IF(B50="","",VLOOKUP(AD50,Varsayımlar!$B:$Q,8,0))</f>
        <v>25</v>
      </c>
      <c r="R50" s="107" t="str">
        <f>IF(B50="","",VLOOKUP(AD50,Varsayımlar!$B:$Q,9,0))</f>
        <v>SOFT</v>
      </c>
      <c r="S50" s="107">
        <f>IF(B50="","",VLOOKUP(AD50,Varsayımlar!$B:$Q,10,0))</f>
        <v>4</v>
      </c>
      <c r="T50" s="107">
        <f>IF(B50="","",VLOOKUP(AD50,Varsayımlar!$B:$Q,11,0))</f>
        <v>30</v>
      </c>
      <c r="U50" s="107">
        <f>IF(B50="","",VLOOKUP(AD50,Varsayımlar!$B:$Q,12,0))</f>
        <v>260</v>
      </c>
      <c r="V50" s="107" t="str">
        <f>IF(B50="","",VLOOKUP(AD50,Varsayımlar!$B:$Q,13,0))</f>
        <v>YURTDIŞI</v>
      </c>
      <c r="W50" s="107">
        <f>IF(B50="","",VLOOKUP(AD50,Varsayımlar!$B:$Q,14,0))</f>
        <v>6</v>
      </c>
      <c r="X50" s="110">
        <v>46197</v>
      </c>
      <c r="Y50" s="110">
        <v>46380</v>
      </c>
      <c r="Z50" s="107">
        <v>26062425</v>
      </c>
      <c r="AA50" s="107" t="str">
        <f>IF(B50="","",VLOOKUP(AD50,Varsayımlar!$B:$Q,15,0))</f>
        <v>TRİTON -SKT ATILACAK</v>
      </c>
      <c r="AB50" s="107" t="str">
        <f>IF(B50="","",VLOOKUP(AD50,Varsayımlar!$B:$Q,16,0))</f>
        <v>24-26 CM</v>
      </c>
      <c r="AC50" s="64"/>
      <c r="AD50" s="61" t="str">
        <f t="shared" si="5"/>
        <v>LLC TRİTONMUTLUKAL WHEAT TORTILLA</v>
      </c>
    </row>
    <row r="51" spans="1:30" ht="63" x14ac:dyDescent="0.25">
      <c r="A51" s="9" t="s">
        <v>129</v>
      </c>
      <c r="B51" s="70" t="s">
        <v>79</v>
      </c>
      <c r="C51" s="71">
        <f>IF(B51="","",VLOOKUP(AD51,Varsayımlar!$B:$Q,3,0))</f>
        <v>8698829380698</v>
      </c>
      <c r="D51" s="71"/>
      <c r="E51" s="72" t="s">
        <v>254</v>
      </c>
      <c r="F51" s="70" t="s">
        <v>532</v>
      </c>
      <c r="G51" s="70" t="s">
        <v>532</v>
      </c>
      <c r="H51" s="70" t="str">
        <f>IF(B51="","",VLOOKUP(AD51,Varsayımlar!$B:$Q,5,0))</f>
        <v>Manetka 20cm</v>
      </c>
      <c r="I51" s="70">
        <f>IF(B51="","",VLOOKUP(AD51,Varsayımlar!B:T,19,0))</f>
        <v>0</v>
      </c>
      <c r="J51" s="70" t="str">
        <f>IF(B51="","",VLOOKUP(AD51,Varsayımlar!$B:$Q,6,0))</f>
        <v>SADE</v>
      </c>
      <c r="K51" s="70">
        <v>7200</v>
      </c>
      <c r="L51" s="70"/>
      <c r="M51" s="70">
        <f>IFERROR(IF(B51="","",K51/VLOOKUP(AD51,Varsayımlar!B:R,17,0)),"")</f>
        <v>32</v>
      </c>
      <c r="N51" s="70"/>
      <c r="O51" s="70">
        <v>32</v>
      </c>
      <c r="P51" s="70">
        <f>IF(B51="","",VLOOKUP(AD51,Varsayımlar!$B:$Q,7,0)*K51)</f>
        <v>100800</v>
      </c>
      <c r="Q51" s="70">
        <f>IF(B51="","",VLOOKUP(AD51,Varsayımlar!$B:$Q,8,0))</f>
        <v>20</v>
      </c>
      <c r="R51" s="70" t="str">
        <f>IF(B51="","",VLOOKUP(AD51,Varsayımlar!$B:$Q,9,0))</f>
        <v>Irak Soft</v>
      </c>
      <c r="S51" s="70">
        <f>IF(B51="","",VLOOKUP(AD51,Varsayımlar!$B:$Q,10,0))</f>
        <v>4</v>
      </c>
      <c r="T51" s="70">
        <f>IF(B51="","",VLOOKUP(AD51,Varsayımlar!$B:$Q,11,0))</f>
        <v>14</v>
      </c>
      <c r="U51" s="70">
        <f>IF(B51="","",VLOOKUP(AD51,Varsayımlar!$B:$Q,12,0))</f>
        <v>166</v>
      </c>
      <c r="V51" s="70" t="str">
        <f>IF(B51="","",VLOOKUP(AD51,Varsayımlar!$B:$Q,13,0))</f>
        <v>YURTDIŞI</v>
      </c>
      <c r="W51" s="70">
        <f>IF(B51="","",VLOOKUP(AD51,Varsayımlar!$B:$Q,14,0))</f>
        <v>6</v>
      </c>
      <c r="X51" s="73">
        <v>46196</v>
      </c>
      <c r="Y51" s="73">
        <v>46379</v>
      </c>
      <c r="Z51" s="70">
        <v>26062320</v>
      </c>
      <c r="AA51" s="70" t="str">
        <f>IF(B51="","",VLOOKUP(AD51,Varsayımlar!$B:$Q,15,0))</f>
        <v>Kare Koli-Üretim Tarihli Etiket</v>
      </c>
      <c r="AB51" s="70" t="str">
        <f>IF(B51="","",VLOOKUP(AD51,Varsayımlar!$B:$Q,16,0))</f>
        <v>19-21 cm</v>
      </c>
      <c r="AC51" s="90">
        <f>IF(B51="","",VLOOKUP(Sayfa2!AD60,Varsayımlar!B:S,18,0))</f>
        <v>0</v>
      </c>
      <c r="AD51" s="90" t="str">
        <f t="shared" si="4"/>
        <v>LLC KOTORManetka 20cm 4 pcs 166g</v>
      </c>
    </row>
    <row r="52" spans="1:30" ht="78.75" x14ac:dyDescent="0.25">
      <c r="A52" s="9" t="s">
        <v>130</v>
      </c>
      <c r="B52" s="142" t="s">
        <v>628</v>
      </c>
      <c r="C52" s="143">
        <f>IF(B52="","",VLOOKUP(AD52,Varsayımlar!$B:$Q,3,0))</f>
        <v>8698829380698</v>
      </c>
      <c r="D52" s="143"/>
      <c r="E52" s="91" t="s">
        <v>629</v>
      </c>
      <c r="F52" s="87" t="s">
        <v>532</v>
      </c>
      <c r="G52" s="87" t="s">
        <v>532</v>
      </c>
      <c r="H52" s="144" t="str">
        <f>IF(B52="","",VLOOKUP(AD52,Varsayımlar!$B:$Q,5,0))</f>
        <v>Oqqa 25cm 650g (Etiketli)</v>
      </c>
      <c r="I52" s="144" t="str">
        <f>IF(B52="","",VLOOKUP(AD52,Varsayımlar!B:T,19,0))</f>
        <v>Folik Asit Bilgisi Etiketli-Besin Değerleri</v>
      </c>
      <c r="J52" s="144" t="str">
        <f>IF(B52="","",VLOOKUP(AD52,Varsayımlar!$B:$Q,6,0))</f>
        <v>SADE (Folik Asitli Un)</v>
      </c>
      <c r="K52" s="87">
        <v>1000</v>
      </c>
      <c r="L52" s="87"/>
      <c r="M52" s="87" t="str">
        <f>IFERROR(IF(B52="","",K52/VLOOKUP(AD52,Varsayımlar!B:R,17,0)),"")</f>
        <v/>
      </c>
      <c r="N52" s="87"/>
      <c r="O52" s="87">
        <v>10</v>
      </c>
      <c r="P52" s="144">
        <f>IF(B52="","",VLOOKUP(AD52,Varsayımlar!$B:$Q,7,0)*K52)</f>
        <v>12000</v>
      </c>
      <c r="Q52" s="144">
        <f>IF(B52="","",VLOOKUP(AD52,Varsayımlar!$B:$Q,8,0))</f>
        <v>25</v>
      </c>
      <c r="R52" s="144" t="str">
        <f>IF(B52="","",VLOOKUP(AD52,Varsayımlar!$B:$Q,9,0))</f>
        <v>Irak Soft</v>
      </c>
      <c r="S52" s="144">
        <f>IF(B52="","",VLOOKUP(AD52,Varsayımlar!$B:$Q,10,0))</f>
        <v>10</v>
      </c>
      <c r="T52" s="144">
        <f>IF(B52="","",VLOOKUP(AD52,Varsayımlar!$B:$Q,11,0))</f>
        <v>12</v>
      </c>
      <c r="U52" s="144">
        <f>IF(B52="","",VLOOKUP(AD52,Varsayımlar!$B:$Q,12,0))</f>
        <v>650</v>
      </c>
      <c r="V52" s="144" t="str">
        <f>IF(B52="","",VLOOKUP(AD52,Varsayımlar!$B:$Q,13,0))</f>
        <v>Yurtdışı</v>
      </c>
      <c r="W52" s="144">
        <f>IF(B52="","",VLOOKUP(AD52,Varsayımlar!$B:$Q,14,0))</f>
        <v>12</v>
      </c>
      <c r="X52" s="145">
        <v>46202</v>
      </c>
      <c r="Y52" s="145">
        <v>46567</v>
      </c>
      <c r="Z52" s="87">
        <v>26062925</v>
      </c>
      <c r="AA52" s="144" t="str">
        <f>IF(B52="","",VLOOKUP(AD52,Varsayımlar!$B:$Q,15,0))</f>
        <v>Kırmızı Koli-Etiketli</v>
      </c>
      <c r="AB52" s="144" t="str">
        <f>IF(B52="","",VLOOKUP(AD52,Varsayımlar!$B:$Q,16,0))</f>
        <v>24-26cm</v>
      </c>
      <c r="AC52" s="90">
        <f>IF(B52="","",VLOOKUP(Sayfa2!AD61,Varsayımlar!B:S,18,0))</f>
        <v>0</v>
      </c>
      <c r="AD52" s="90" t="str">
        <f t="shared" si="4"/>
        <v>Oqqa NaturalOqqa 25cm 10 lu 650g</v>
      </c>
    </row>
    <row r="53" spans="1:30" ht="63" x14ac:dyDescent="0.25">
      <c r="A53" s="9" t="s">
        <v>131</v>
      </c>
      <c r="B53" s="64" t="s">
        <v>167</v>
      </c>
      <c r="C53" s="65">
        <f>IF(B53="","",VLOOKUP(AD53,Varsayımlar!$B:$Q,3,0))</f>
        <v>8698829380698</v>
      </c>
      <c r="D53" s="65"/>
      <c r="E53" s="69" t="s">
        <v>168</v>
      </c>
      <c r="F53" s="64" t="s">
        <v>532</v>
      </c>
      <c r="G53" s="64" t="s">
        <v>532</v>
      </c>
      <c r="H53" s="64" t="str">
        <f>IF(B53="","",VLOOKUP(AD53,Varsayımlar!$B:$Q,5,0))</f>
        <v>Nimet 25 cm</v>
      </c>
      <c r="I53" s="64">
        <f>IF(B53="","",VLOOKUP(AD53,Varsayımlar!B:T,19,0))</f>
        <v>0</v>
      </c>
      <c r="J53" s="64" t="str">
        <f>IF(B53="","",VLOOKUP(AD53,Varsayımlar!$B:$Q,6,0))</f>
        <v>SADE</v>
      </c>
      <c r="K53" s="64">
        <v>2000</v>
      </c>
      <c r="L53" s="64"/>
      <c r="M53" s="64">
        <f>IFERROR(IF(B53="","",K53/VLOOKUP(AD53,Varsayımlar!B:R,17,0)),"")</f>
        <v>40</v>
      </c>
      <c r="N53" s="64"/>
      <c r="O53" s="64">
        <v>23</v>
      </c>
      <c r="P53" s="64">
        <f>IF(B53="","",VLOOKUP(AD53,Varsayımlar!$B:$Q,7,0)*K53)</f>
        <v>24000</v>
      </c>
      <c r="Q53" s="64">
        <f>IF(B53="","",VLOOKUP(AD53,Varsayımlar!$B:$Q,8,0))</f>
        <v>25</v>
      </c>
      <c r="R53" s="64" t="str">
        <f>IF(B53="","",VLOOKUP(AD53,Varsayımlar!$B:$Q,9,0))</f>
        <v>Standart</v>
      </c>
      <c r="S53" s="64">
        <f>IF(B53="","",VLOOKUP(AD53,Varsayımlar!$B:$Q,10,0))</f>
        <v>12</v>
      </c>
      <c r="T53" s="64">
        <f>IF(B53="","",VLOOKUP(AD53,Varsayımlar!$B:$Q,11,0))</f>
        <v>12</v>
      </c>
      <c r="U53" s="64">
        <f>IF(B53="","",VLOOKUP(AD53,Varsayımlar!$B:$Q,12,0))</f>
        <v>840</v>
      </c>
      <c r="V53" s="64" t="str">
        <f>IF(B53="","",VLOOKUP(AD53,Varsayımlar!$B:$Q,13,0))</f>
        <v>YURTİÇİ</v>
      </c>
      <c r="W53" s="64">
        <f>IF(B53="","",VLOOKUP(AD53,Varsayımlar!$B:$Q,14,0))</f>
        <v>5</v>
      </c>
      <c r="X53" s="66">
        <v>46202</v>
      </c>
      <c r="Y53" s="66">
        <v>46567</v>
      </c>
      <c r="Z53" s="64">
        <v>26062925</v>
      </c>
      <c r="AA53" s="64" t="str">
        <f>IF(B53="","",VLOOKUP(AD53,Varsayımlar!$B:$Q,15,0))</f>
        <v>Nimet Kolisi</v>
      </c>
      <c r="AB53" s="64" t="str">
        <f>IF(B53="","",VLOOKUP(AD53,Varsayımlar!$B:$Q,16,0))</f>
        <v>24-26 CM</v>
      </c>
      <c r="AC53" s="90">
        <f>IF(B53="","",VLOOKUP(Sayfa2!AD62,Varsayımlar!B:S,18,0))</f>
        <v>0</v>
      </c>
      <c r="AD53" s="90" t="str">
        <f t="shared" si="4"/>
        <v>A101Nimet 25cm 12 pcs 840g</v>
      </c>
    </row>
    <row r="54" spans="1:30" ht="39.75" customHeight="1" x14ac:dyDescent="0.25">
      <c r="A54" s="9" t="s">
        <v>132</v>
      </c>
      <c r="B54" s="9" t="s">
        <v>104</v>
      </c>
      <c r="C54" s="10">
        <f>IF(B54="","",VLOOKUP(AD54,Varsayımlar!$B:$Q,3,0))</f>
        <v>8698829380698</v>
      </c>
      <c r="D54" s="10"/>
      <c r="E54" s="85" t="s">
        <v>263</v>
      </c>
      <c r="F54" s="9">
        <v>33</v>
      </c>
      <c r="G54" s="9"/>
      <c r="H54" s="9" t="str">
        <f>IF(B54="","",VLOOKUP(AD54,Varsayımlar!$B:$Q,5,0))</f>
        <v>Tortillas 20cm (Samakat Bilgileri Ekli)</v>
      </c>
      <c r="I54" s="9">
        <f>IF(B54="","",VLOOKUP(AD54,Varsayımlar!B:T,19,0))</f>
        <v>0</v>
      </c>
      <c r="J54" s="9" t="str">
        <f>IF(B54="","",VLOOKUP(AD54,Varsayımlar!$B:$Q,6,0))</f>
        <v>PEYNİRLİ</v>
      </c>
      <c r="K54" s="9">
        <v>1800</v>
      </c>
      <c r="L54" s="9"/>
      <c r="M54" s="9">
        <f>IFERROR(IF(B54="","",K54/VLOOKUP(AD54,Varsayımlar!B:R,17,0)),"")</f>
        <v>8</v>
      </c>
      <c r="N54" s="9"/>
      <c r="O54" s="9">
        <v>8</v>
      </c>
      <c r="P54" s="9">
        <f>IF(B54="","",VLOOKUP(AD54,Varsayımlar!$B:$Q,7,0)*K54)</f>
        <v>25200</v>
      </c>
      <c r="Q54" s="9">
        <f>IF(B54="","",VLOOKUP(AD54,Varsayımlar!$B:$Q,8,0))</f>
        <v>20</v>
      </c>
      <c r="R54" s="9" t="str">
        <f>IF(B54="","",VLOOKUP(AD54,Varsayımlar!$B:$Q,9,0))</f>
        <v>IRAK SOFT-AT</v>
      </c>
      <c r="S54" s="9">
        <f>IF(B54="","",VLOOKUP(AD54,Varsayımlar!$B:$Q,10,0))</f>
        <v>4</v>
      </c>
      <c r="T54" s="9">
        <f>IF(B54="","",VLOOKUP(AD54,Varsayımlar!$B:$Q,11,0))</f>
        <v>14</v>
      </c>
      <c r="U54" s="9">
        <f>IF(B54="","",VLOOKUP(AD54,Varsayımlar!$B:$Q,12,0))</f>
        <v>166</v>
      </c>
      <c r="V54" s="9" t="str">
        <f>IF(B54="","",VLOOKUP(AD54,Varsayımlar!$B:$Q,13,0))</f>
        <v>YURTDIŞI</v>
      </c>
      <c r="W54" s="9">
        <f>IF(B54="","",VLOOKUP(AD54,Varsayımlar!$B:$Q,14,0))</f>
        <v>9</v>
      </c>
      <c r="X54" s="86">
        <v>46206</v>
      </c>
      <c r="Y54" s="86">
        <v>46480</v>
      </c>
      <c r="Z54" s="9" t="s">
        <v>265</v>
      </c>
      <c r="AA54" s="9" t="str">
        <f>IF(B54="","",VLOOKUP(AD54,Varsayımlar!$B:$Q,15,0))</f>
        <v>Kare Koli-Üretim Tarihli Etiket</v>
      </c>
      <c r="AB54" s="9" t="str">
        <f>IF(B54="","",VLOOKUP(AD54,Varsayımlar!$B:$Q,16,0))</f>
        <v>19-21 cm</v>
      </c>
      <c r="AC54" s="9">
        <f>IF(B54="","",VLOOKUP(Sayfa2!AD75,Varsayımlar!B:S,18,0))</f>
        <v>0</v>
      </c>
      <c r="AD54" s="9" t="str">
        <f t="shared" si="4"/>
        <v>SMART LLCTortillas 20cm Peynirli 4pcs 166g</v>
      </c>
    </row>
    <row r="55" spans="1:30" ht="39.75" customHeight="1" x14ac:dyDescent="0.25">
      <c r="A55" s="9" t="s">
        <v>133</v>
      </c>
      <c r="B55" s="88" t="s">
        <v>104</v>
      </c>
      <c r="C55" s="89">
        <f>IF(B55="","",VLOOKUP(AD55,Varsayımlar!$B:$Q,3,0))</f>
        <v>8698829380698</v>
      </c>
      <c r="D55" s="89"/>
      <c r="E55" s="85" t="s">
        <v>105</v>
      </c>
      <c r="F55" s="9">
        <v>33</v>
      </c>
      <c r="G55" s="9"/>
      <c r="H55" s="90" t="str">
        <f>IF(B55="","",VLOOKUP(AD55,Varsayımlar!$B:$Q,5,0))</f>
        <v>TORTİLLAS 20CM (SAMAKAT BİLGİLERİ EKLİ)</v>
      </c>
      <c r="I55" s="90">
        <f>IF(B55="","",VLOOKUP(AD55,Varsayımlar!B:T,19,0))</f>
        <v>0</v>
      </c>
      <c r="J55" s="90" t="str">
        <f>IF(B55="","",VLOOKUP(AD55,Varsayımlar!$B:$Q,6,0))</f>
        <v>SADE</v>
      </c>
      <c r="K55" s="9">
        <v>5400</v>
      </c>
      <c r="L55" s="9"/>
      <c r="M55" s="9">
        <f>IFERROR(IF(B55="","",K55/VLOOKUP(AD55,Varsayımlar!B:R,17,0)),"")</f>
        <v>24</v>
      </c>
      <c r="N55" s="9"/>
      <c r="O55" s="9">
        <v>24</v>
      </c>
      <c r="P55" s="90">
        <f>IF(B55="","",VLOOKUP(AD55,Varsayımlar!$B:$Q,7,0)*K55)</f>
        <v>75600</v>
      </c>
      <c r="Q55" s="90">
        <f>IF(B55="","",VLOOKUP(AD55,Varsayımlar!$B:$Q,8,0))</f>
        <v>20</v>
      </c>
      <c r="R55" s="90" t="str">
        <f>IF(B55="","",VLOOKUP(AD55,Varsayımlar!$B:$Q,9,0))</f>
        <v>IRAK SOFT</v>
      </c>
      <c r="S55" s="90">
        <f>IF(B55="","",VLOOKUP(AD55,Varsayımlar!$B:$Q,10,0))</f>
        <v>4</v>
      </c>
      <c r="T55" s="90">
        <f>IF(B55="","",VLOOKUP(AD55,Varsayımlar!$B:$Q,11,0))</f>
        <v>14</v>
      </c>
      <c r="U55" s="90">
        <f>IF(B55="","",VLOOKUP(AD55,Varsayımlar!$B:$Q,12,0))</f>
        <v>166</v>
      </c>
      <c r="V55" s="90" t="str">
        <f>IF(B55="","",VLOOKUP(AD55,Varsayımlar!$B:$Q,13,0))</f>
        <v>YURTDIŞI</v>
      </c>
      <c r="W55" s="90">
        <f>IF(B55="","",VLOOKUP(AD55,Varsayımlar!$B:$Q,14,0))</f>
        <v>9</v>
      </c>
      <c r="X55" s="86">
        <v>46206</v>
      </c>
      <c r="Y55" s="86">
        <v>46480</v>
      </c>
      <c r="Z55" s="9">
        <v>26070320</v>
      </c>
      <c r="AA55" s="90" t="str">
        <f>IF(B55="","",VLOOKUP(AD55,Varsayımlar!$B:$Q,15,0))</f>
        <v>SİYAH KARE KOLİ- Üretim Tarihi Etiketli</v>
      </c>
      <c r="AB55" s="90" t="str">
        <f>IF(B55="","",VLOOKUP(AD55,Varsayımlar!$B:$Q,16,0))</f>
        <v>19-21 CM</v>
      </c>
      <c r="AC55" s="90">
        <f>IF(B55="","",VLOOKUP(Sayfa2!AD76,Varsayımlar!B:S,18,0))</f>
        <v>0</v>
      </c>
      <c r="AD55" s="90" t="str">
        <f t="shared" si="4"/>
        <v>SMART LLCTORTİLLAS SAMAKAT 20CM 166G</v>
      </c>
    </row>
    <row r="56" spans="1:30" ht="39.75" customHeight="1" x14ac:dyDescent="0.25">
      <c r="A56" s="9" t="s">
        <v>134</v>
      </c>
      <c r="B56" s="88" t="s">
        <v>632</v>
      </c>
      <c r="C56" s="89">
        <f>IF(B56="","",VLOOKUP(AD56,Varsayımlar!$B:$Q,3,0))</f>
        <v>8698829380698</v>
      </c>
      <c r="D56" s="89"/>
      <c r="E56" s="91" t="s">
        <v>633</v>
      </c>
      <c r="F56" s="9" t="s">
        <v>638</v>
      </c>
      <c r="G56" s="9"/>
      <c r="H56" s="90" t="str">
        <f>IF(B56="","",VLOOKUP(AD56,Varsayımlar!$B:$Q,5,0))</f>
        <v>Willifood 20cm 10 pcs 450g</v>
      </c>
      <c r="I56" s="90">
        <f>IF(B56="","",VLOOKUP(AD56,Varsayımlar!B:T,19,0))</f>
        <v>0</v>
      </c>
      <c r="J56" s="90" t="str">
        <f>IF(B56="","",VLOOKUP(AD56,Varsayımlar!$B:$Q,6,0))</f>
        <v>SADE</v>
      </c>
      <c r="K56" s="9">
        <v>1600</v>
      </c>
      <c r="L56" s="9"/>
      <c r="M56" s="9" t="str">
        <f>IFERROR(IF(B56="","",K56/VLOOKUP(AD56,Varsayımlar!B:R,17,0)),"")</f>
        <v/>
      </c>
      <c r="N56" s="9"/>
      <c r="O56" s="9">
        <v>16</v>
      </c>
      <c r="P56" s="90">
        <f>IF(B56="","",VLOOKUP(AD56,Varsayımlar!$B:$Q,7,0)*K56)</f>
        <v>19200</v>
      </c>
      <c r="Q56" s="90">
        <f>IF(B56="","",VLOOKUP(AD56,Varsayımlar!$B:$Q,8,0))</f>
        <v>20</v>
      </c>
      <c r="R56" s="90" t="str">
        <f>IF(B56="","",VLOOKUP(AD56,Varsayımlar!$B:$Q,9,0))</f>
        <v>Irak Soft</v>
      </c>
      <c r="S56" s="90">
        <f>IF(B56="","",VLOOKUP(AD56,Varsayımlar!$B:$Q,10,0))</f>
        <v>10</v>
      </c>
      <c r="T56" s="90">
        <f>IF(B56="","",VLOOKUP(AD56,Varsayımlar!$B:$Q,11,0))</f>
        <v>12</v>
      </c>
      <c r="U56" s="90">
        <f>IF(B56="","",VLOOKUP(AD56,Varsayımlar!$B:$Q,12,0))</f>
        <v>450</v>
      </c>
      <c r="V56" s="90" t="str">
        <f>IF(B56="","",VLOOKUP(AD56,Varsayımlar!$B:$Q,13,0))</f>
        <v>Yurtdışı</v>
      </c>
      <c r="W56" s="90" t="str">
        <f>IF(B56="","",VLOOKUP(AD56,Varsayımlar!$B:$Q,14,0))</f>
        <v>Özel Tarih</v>
      </c>
      <c r="X56" s="86"/>
      <c r="Y56" s="136" t="s">
        <v>634</v>
      </c>
      <c r="Z56" s="136" t="s">
        <v>635</v>
      </c>
      <c r="AA56" s="90" t="str">
        <f>IF(B56="","",VLOOKUP(AD56,Varsayımlar!$B:$Q,15,0))</f>
        <v>20cm koli-Etiketli</v>
      </c>
      <c r="AB56" s="90" t="str">
        <f>IF(B56="","",VLOOKUP(AD56,Varsayımlar!$B:$Q,16,0))</f>
        <v>19-21 cm</v>
      </c>
      <c r="AC56" s="90">
        <f>IF(B56="","",VLOOKUP(Sayfa2!AD77,Varsayımlar!B:S,18,0))</f>
        <v>0</v>
      </c>
      <c r="AD56" s="90" t="str">
        <f t="shared" si="4"/>
        <v>WillifoodWillifood 20cm 10 pcs 450g</v>
      </c>
    </row>
    <row r="57" spans="1:30" ht="39.75" customHeight="1" x14ac:dyDescent="0.25">
      <c r="A57" s="9" t="s">
        <v>190</v>
      </c>
      <c r="B57" s="9" t="s">
        <v>79</v>
      </c>
      <c r="C57" s="10">
        <f>IF(B57="","",VLOOKUP(AD57,Varsayımlar!$B:$Q,3,0))</f>
        <v>8698829380698</v>
      </c>
      <c r="D57" s="10"/>
      <c r="E57" s="85" t="s">
        <v>254</v>
      </c>
      <c r="F57" s="9"/>
      <c r="G57" s="9"/>
      <c r="H57" s="9" t="str">
        <f>IF(B57="","",VLOOKUP(AD57,Varsayımlar!$B:$Q,5,0))</f>
        <v>Manetka 20cm</v>
      </c>
      <c r="I57" s="9">
        <f>IF(B57="","",VLOOKUP(AD57,Varsayımlar!B:T,19,0))</f>
        <v>0</v>
      </c>
      <c r="J57" s="9" t="str">
        <f>IF(B57="","",VLOOKUP(AD57,Varsayımlar!$B:$Q,6,0))</f>
        <v>SADE</v>
      </c>
      <c r="K57" s="9">
        <v>7200</v>
      </c>
      <c r="L57" s="9"/>
      <c r="M57" s="9">
        <f>IFERROR(IF(B57="","",K57/VLOOKUP(AD57,Varsayımlar!B:R,17,0)),"")</f>
        <v>32</v>
      </c>
      <c r="N57" s="9"/>
      <c r="O57" s="9">
        <v>32</v>
      </c>
      <c r="P57" s="9">
        <f>IF(B57="","",VLOOKUP(AD57,Varsayımlar!$B:$Q,7,0)*K57)</f>
        <v>100800</v>
      </c>
      <c r="Q57" s="9">
        <f>IF(B57="","",VLOOKUP(AD57,Varsayımlar!$B:$Q,8,0))</f>
        <v>20</v>
      </c>
      <c r="R57" s="9" t="str">
        <f>IF(B57="","",VLOOKUP(AD57,Varsayımlar!$B:$Q,9,0))</f>
        <v>Irak Soft</v>
      </c>
      <c r="S57" s="9">
        <f>IF(B57="","",VLOOKUP(AD57,Varsayımlar!$B:$Q,10,0))</f>
        <v>4</v>
      </c>
      <c r="T57" s="9">
        <f>IF(B57="","",VLOOKUP(AD57,Varsayımlar!$B:$Q,11,0))</f>
        <v>14</v>
      </c>
      <c r="U57" s="9">
        <f>IF(B57="","",VLOOKUP(AD57,Varsayımlar!$B:$Q,12,0))</f>
        <v>166</v>
      </c>
      <c r="V57" s="9" t="str">
        <f>IF(B57="","",VLOOKUP(AD57,Varsayımlar!$B:$Q,13,0))</f>
        <v>YURTDIŞI</v>
      </c>
      <c r="W57" s="9">
        <f>IF(B57="","",VLOOKUP(AD57,Varsayımlar!$B:$Q,14,0))</f>
        <v>6</v>
      </c>
      <c r="X57" s="86">
        <v>46213</v>
      </c>
      <c r="Y57" s="86">
        <v>46397</v>
      </c>
      <c r="Z57" s="9">
        <v>26071020</v>
      </c>
      <c r="AA57" s="9" t="str">
        <f>IF(B57="","",VLOOKUP(AD57,Varsayımlar!$B:$Q,15,0))</f>
        <v>Kare Koli-Üretim Tarihli Etiket</v>
      </c>
      <c r="AB57" s="9" t="str">
        <f>IF(B57="","",VLOOKUP(AD57,Varsayımlar!$B:$Q,16,0))</f>
        <v>19-21 cm</v>
      </c>
      <c r="AC57" s="9">
        <f>IF(B57="","",VLOOKUP(Sayfa2!AD92,Varsayımlar!B:S,18,0))</f>
        <v>0</v>
      </c>
      <c r="AD57" s="9" t="str">
        <f t="shared" si="4"/>
        <v>LLC KOTORManetka 20cm 4 pcs 166g</v>
      </c>
    </row>
    <row r="58" spans="1:30" ht="39.75" customHeight="1" x14ac:dyDescent="0.25">
      <c r="A58" s="9" t="s">
        <v>191</v>
      </c>
      <c r="B58" s="88" t="s">
        <v>79</v>
      </c>
      <c r="C58" s="89">
        <f>IF(B58="","",VLOOKUP(AD58,Varsayımlar!$B:$Q,3,0))</f>
        <v>8698829380698</v>
      </c>
      <c r="D58" s="89"/>
      <c r="E58" s="85" t="s">
        <v>85</v>
      </c>
      <c r="F58" s="9"/>
      <c r="G58" s="9"/>
      <c r="H58" s="90" t="str">
        <f>IF(B58="","",VLOOKUP(AD58,Varsayımlar!$B:$Q,5,0))</f>
        <v xml:space="preserve">MANETKA PEYNİRLİ 25 CM </v>
      </c>
      <c r="I58" s="90">
        <f>IF(B58="","",VLOOKUP(AD58,Varsayımlar!B:T,19,0))</f>
        <v>0</v>
      </c>
      <c r="J58" s="90" t="str">
        <f>IF(B58="","",VLOOKUP(AD58,Varsayımlar!$B:$Q,6,0))</f>
        <v>PEYNİRLİ</v>
      </c>
      <c r="K58" s="9">
        <v>2496</v>
      </c>
      <c r="L58" s="9"/>
      <c r="M58" s="9">
        <f>IFERROR(IF(B58="","",K58/VLOOKUP(AD58,Varsayımlar!B:R,17,0)),"")</f>
        <v>32</v>
      </c>
      <c r="N58" s="9"/>
      <c r="O58" s="9">
        <v>26</v>
      </c>
      <c r="P58" s="90">
        <f>IF(B58="","",VLOOKUP(AD58,Varsayımlar!$B:$Q,7,0)*K58)</f>
        <v>74880</v>
      </c>
      <c r="Q58" s="90">
        <f>IF(B58="","",VLOOKUP(AD58,Varsayımlar!$B:$Q,8,0))</f>
        <v>25</v>
      </c>
      <c r="R58" s="90" t="str">
        <f>IF(B58="","",VLOOKUP(AD58,Varsayımlar!$B:$Q,9,0))</f>
        <v>SOFT-AT</v>
      </c>
      <c r="S58" s="90">
        <f>IF(B58="","",VLOOKUP(AD58,Varsayımlar!$B:$Q,10,0))</f>
        <v>4</v>
      </c>
      <c r="T58" s="90">
        <f>IF(B58="","",VLOOKUP(AD58,Varsayımlar!$B:$Q,11,0))</f>
        <v>30</v>
      </c>
      <c r="U58" s="90">
        <f>IF(B58="","",VLOOKUP(AD58,Varsayımlar!$B:$Q,12,0))</f>
        <v>250</v>
      </c>
      <c r="V58" s="90" t="str">
        <f>IF(B58="","",VLOOKUP(AD58,Varsayımlar!$B:$Q,13,0))</f>
        <v>YURTDIŞI</v>
      </c>
      <c r="W58" s="90">
        <f>IF(B58="","",VLOOKUP(AD58,Varsayımlar!$B:$Q,14,0))</f>
        <v>6</v>
      </c>
      <c r="X58" s="86">
        <v>46213</v>
      </c>
      <c r="Y58" s="86">
        <v>46397</v>
      </c>
      <c r="Z58" s="9">
        <v>26071025</v>
      </c>
      <c r="AA58" s="90" t="str">
        <f>IF(B58="","",VLOOKUP(AD58,Varsayımlar!$B:$Q,15,0))</f>
        <v>KIRMIZI KOLİ-TARİHLİ KOLİ ETİKETİ</v>
      </c>
      <c r="AB58" s="90" t="str">
        <f>IF(B58="","",VLOOKUP(AD58,Varsayımlar!$B:$Q,16,0))</f>
        <v>24-26 CM</v>
      </c>
      <c r="AC58" s="90">
        <f>IF(B58="","",VLOOKUP(Sayfa2!AD93,Varsayımlar!B:S,18,0))</f>
        <v>0</v>
      </c>
      <c r="AD58" s="90" t="str">
        <f t="shared" si="4"/>
        <v>LLC KOTORMANETKA PEYNİRLİ 25CM</v>
      </c>
    </row>
    <row r="59" spans="1:30" ht="39.75" customHeight="1" x14ac:dyDescent="0.25">
      <c r="A59" s="9" t="s">
        <v>195</v>
      </c>
      <c r="B59" s="77" t="s">
        <v>90</v>
      </c>
      <c r="C59" s="76">
        <f>IF(B59="","",VLOOKUP(AD59,Varsayımlar!$B:$Q,3,0))</f>
        <v>8698829380698</v>
      </c>
      <c r="D59" s="76" t="s">
        <v>231</v>
      </c>
      <c r="E59" s="75" t="s">
        <v>91</v>
      </c>
      <c r="F59" s="77"/>
      <c r="G59" s="77"/>
      <c r="H59" s="77" t="str">
        <f>IF(B59="","",VLOOKUP(AD59,Varsayımlar!$B:$Q,5,0))</f>
        <v>MAGNİT MAVİ AMBALAJ 25CM</v>
      </c>
      <c r="I59" s="77">
        <f>IF(B59="","",VLOOKUP(AD59,Varsayımlar!B:T,19,0))</f>
        <v>0</v>
      </c>
      <c r="J59" s="77" t="str">
        <f>IF(B59="","",VLOOKUP(AD59,Varsayımlar!$B:$Q,6,0))</f>
        <v>SADE</v>
      </c>
      <c r="K59" s="77">
        <v>2016</v>
      </c>
      <c r="L59" s="77"/>
      <c r="M59" s="77">
        <f>IFERROR(IF(B59="","",K59/VLOOKUP(AD59,Varsayımlar!B:R,17,0)),"")</f>
        <v>24</v>
      </c>
      <c r="N59" s="77"/>
      <c r="O59" s="77">
        <v>21</v>
      </c>
      <c r="P59" s="77">
        <f>IF(B59="","",VLOOKUP(AD59,Varsayımlar!$B:$Q,7,0)*K59)</f>
        <v>60480</v>
      </c>
      <c r="Q59" s="77">
        <f>IF(B59="","",VLOOKUP(AD59,Varsayımlar!$B:$Q,8,0))</f>
        <v>25</v>
      </c>
      <c r="R59" s="77" t="str">
        <f>IF(B59="","",VLOOKUP(AD59,Varsayımlar!$B:$Q,9,0))</f>
        <v>SOFT</v>
      </c>
      <c r="S59" s="77">
        <f>IF(B59="","",VLOOKUP(AD59,Varsayımlar!$B:$Q,10,0))</f>
        <v>4</v>
      </c>
      <c r="T59" s="77">
        <f>IF(B59="","",VLOOKUP(AD59,Varsayımlar!$B:$Q,11,0))</f>
        <v>30</v>
      </c>
      <c r="U59" s="77">
        <f>IF(B59="","",VLOOKUP(AD59,Varsayımlar!$B:$Q,12,0))</f>
        <v>260</v>
      </c>
      <c r="V59" s="77" t="str">
        <f>IF(B59="","",VLOOKUP(AD59,Varsayımlar!$B:$Q,13,0))</f>
        <v>YURTDIŞI</v>
      </c>
      <c r="W59" s="77">
        <f>IF(B59="","",VLOOKUP(AD59,Varsayımlar!$B:$Q,14,0))</f>
        <v>9</v>
      </c>
      <c r="X59" s="78">
        <v>46217</v>
      </c>
      <c r="Y59" s="78">
        <v>46491</v>
      </c>
      <c r="Z59" s="77" t="s">
        <v>689</v>
      </c>
      <c r="AA59" s="77" t="str">
        <f>IF(B59="","",VLOOKUP(AD59,Varsayımlar!$B:$Q,15,0))</f>
        <v>25CM TURUNCU KOLİ-SOL ÜST DİKDÖRTGENE ÜRETİM TARİHİ BASILACAK</v>
      </c>
      <c r="AB59" s="77" t="str">
        <f>IF(B59="","",VLOOKUP(AD59,Varsayımlar!$B:$Q,16,0))</f>
        <v>24-26 CM</v>
      </c>
      <c r="AC59" s="90">
        <f>IF(B59="","",VLOOKUP(Sayfa2!AD61,Varsayımlar!B:S,18,0))</f>
        <v>0</v>
      </c>
      <c r="AD59" s="90" t="str">
        <f t="shared" si="4"/>
        <v>MAGNİTMAGNİT MAVİ AMBALAJ 25 CM 260G</v>
      </c>
    </row>
    <row r="60" spans="1:30" ht="39.75" customHeight="1" x14ac:dyDescent="0.25">
      <c r="A60" s="9" t="s">
        <v>196</v>
      </c>
      <c r="B60" s="82" t="s">
        <v>90</v>
      </c>
      <c r="C60" s="83">
        <f>IF(B60="","",VLOOKUP(AD60,Varsayımlar!$B:$Q,3,0))</f>
        <v>8698829380698</v>
      </c>
      <c r="D60" s="83" t="s">
        <v>232</v>
      </c>
      <c r="E60" s="149" t="s">
        <v>91</v>
      </c>
      <c r="F60" s="82"/>
      <c r="G60" s="82"/>
      <c r="H60" s="82" t="str">
        <f>IF(B60="","",VLOOKUP(AD60,Varsayımlar!$B:$Q,5,0))</f>
        <v>MAGNİT MAVİ AMBALAJ 25CM</v>
      </c>
      <c r="I60" s="82">
        <f>IF(B60="","",VLOOKUP(AD60,Varsayımlar!B:T,19,0))</f>
        <v>0</v>
      </c>
      <c r="J60" s="82" t="str">
        <f>IF(B60="","",VLOOKUP(AD60,Varsayımlar!$B:$Q,6,0))</f>
        <v>SADE</v>
      </c>
      <c r="K60" s="82">
        <v>2016</v>
      </c>
      <c r="L60" s="82"/>
      <c r="M60" s="82">
        <f>IFERROR(IF(B60="","",K60/VLOOKUP(AD60,Varsayımlar!B:R,17,0)),"")</f>
        <v>24</v>
      </c>
      <c r="N60" s="82"/>
      <c r="O60" s="82">
        <v>21</v>
      </c>
      <c r="P60" s="82">
        <f>IF(B60="","",VLOOKUP(AD60,Varsayımlar!$B:$Q,7,0)*K60)</f>
        <v>60480</v>
      </c>
      <c r="Q60" s="82">
        <f>IF(B60="","",VLOOKUP(AD60,Varsayımlar!$B:$Q,8,0))</f>
        <v>25</v>
      </c>
      <c r="R60" s="82" t="str">
        <f>IF(B60="","",VLOOKUP(AD60,Varsayımlar!$B:$Q,9,0))</f>
        <v>SOFT</v>
      </c>
      <c r="S60" s="82">
        <f>IF(B60="","",VLOOKUP(AD60,Varsayımlar!$B:$Q,10,0))</f>
        <v>4</v>
      </c>
      <c r="T60" s="82">
        <f>IF(B60="","",VLOOKUP(AD60,Varsayımlar!$B:$Q,11,0))</f>
        <v>30</v>
      </c>
      <c r="U60" s="82">
        <f>IF(B60="","",VLOOKUP(AD60,Varsayımlar!$B:$Q,12,0))</f>
        <v>260</v>
      </c>
      <c r="V60" s="82" t="str">
        <f>IF(B60="","",VLOOKUP(AD60,Varsayımlar!$B:$Q,13,0))</f>
        <v>YURTDIŞI</v>
      </c>
      <c r="W60" s="82">
        <f>IF(B60="","",VLOOKUP(AD60,Varsayımlar!$B:$Q,14,0))</f>
        <v>9</v>
      </c>
      <c r="X60" s="84">
        <v>46217</v>
      </c>
      <c r="Y60" s="84">
        <v>46491</v>
      </c>
      <c r="Z60" s="82" t="s">
        <v>690</v>
      </c>
      <c r="AA60" s="82" t="str">
        <f>IF(B60="","",VLOOKUP(AD60,Varsayımlar!$B:$Q,15,0))</f>
        <v>25CM TURUNCU KOLİ-SOL ÜST DİKDÖRTGENE ÜRETİM TARİHİ BASILACAK</v>
      </c>
      <c r="AB60" s="82" t="str">
        <f>IF(B60="","",VLOOKUP(AD60,Varsayımlar!$B:$Q,16,0))</f>
        <v>24-26 CM</v>
      </c>
      <c r="AC60" s="90">
        <f>IF(B60="","",VLOOKUP(Sayfa2!AD62,Varsayımlar!B:S,18,0))</f>
        <v>0</v>
      </c>
      <c r="AD60" s="90" t="str">
        <f t="shared" si="4"/>
        <v>MAGNİTMAGNİT MAVİ AMBALAJ 25 CM 260G</v>
      </c>
    </row>
    <row r="61" spans="1:30" ht="39.75" customHeight="1" x14ac:dyDescent="0.25">
      <c r="A61" s="9" t="s">
        <v>197</v>
      </c>
      <c r="B61" s="67" t="s">
        <v>90</v>
      </c>
      <c r="C61" s="4">
        <f>IF(B61="","",VLOOKUP(AD61,Varsayımlar!$B:$Q,3,0))</f>
        <v>8698829380698</v>
      </c>
      <c r="D61" s="4" t="s">
        <v>233</v>
      </c>
      <c r="E61" s="81" t="s">
        <v>91</v>
      </c>
      <c r="F61" s="67"/>
      <c r="G61" s="67"/>
      <c r="H61" s="67" t="str">
        <f>IF(B61="","",VLOOKUP(AD61,Varsayımlar!$B:$Q,5,0))</f>
        <v>MAGNİT MAVİ AMBALAJ 25CM</v>
      </c>
      <c r="I61" s="67">
        <f>IF(B61="","",VLOOKUP(AD61,Varsayımlar!B:T,19,0))</f>
        <v>0</v>
      </c>
      <c r="J61" s="67" t="str">
        <f>IF(B61="","",VLOOKUP(AD61,Varsayımlar!$B:$Q,6,0))</f>
        <v>SADE</v>
      </c>
      <c r="K61" s="67">
        <v>2016</v>
      </c>
      <c r="L61" s="67"/>
      <c r="M61" s="67">
        <f>IFERROR(IF(B61="","",K61/VLOOKUP(AD61,Varsayımlar!B:R,17,0)),"")</f>
        <v>24</v>
      </c>
      <c r="N61" s="67"/>
      <c r="O61" s="67">
        <v>21</v>
      </c>
      <c r="P61" s="67">
        <f>IF(B61="","",VLOOKUP(AD61,Varsayımlar!$B:$Q,7,0)*K61)</f>
        <v>60480</v>
      </c>
      <c r="Q61" s="67">
        <f>IF(B61="","",VLOOKUP(AD61,Varsayımlar!$B:$Q,8,0))</f>
        <v>25</v>
      </c>
      <c r="R61" s="67" t="str">
        <f>IF(B61="","",VLOOKUP(AD61,Varsayımlar!$B:$Q,9,0))</f>
        <v>SOFT</v>
      </c>
      <c r="S61" s="67">
        <f>IF(B61="","",VLOOKUP(AD61,Varsayımlar!$B:$Q,10,0))</f>
        <v>4</v>
      </c>
      <c r="T61" s="67">
        <f>IF(B61="","",VLOOKUP(AD61,Varsayımlar!$B:$Q,11,0))</f>
        <v>30</v>
      </c>
      <c r="U61" s="67">
        <f>IF(B61="","",VLOOKUP(AD61,Varsayımlar!$B:$Q,12,0))</f>
        <v>260</v>
      </c>
      <c r="V61" s="67" t="str">
        <f>IF(B61="","",VLOOKUP(AD61,Varsayımlar!$B:$Q,13,0))</f>
        <v>YURTDIŞI</v>
      </c>
      <c r="W61" s="67">
        <f>IF(B61="","",VLOOKUP(AD61,Varsayımlar!$B:$Q,14,0))</f>
        <v>9</v>
      </c>
      <c r="X61" s="68">
        <v>46218</v>
      </c>
      <c r="Y61" s="68">
        <v>46492</v>
      </c>
      <c r="Z61" s="67" t="s">
        <v>682</v>
      </c>
      <c r="AA61" s="67" t="str">
        <f>IF(B61="","",VLOOKUP(AD61,Varsayımlar!$B:$Q,15,0))</f>
        <v>25CM TURUNCU KOLİ-SOL ÜST DİKDÖRTGENE ÜRETİM TARİHİ BASILACAK</v>
      </c>
      <c r="AB61" s="67" t="str">
        <f>IF(B61="","",VLOOKUP(AD61,Varsayımlar!$B:$Q,16,0))</f>
        <v>24-26 CM</v>
      </c>
      <c r="AC61" s="90">
        <f>IF(B61="","",VLOOKUP(Sayfa2!AD63,Varsayımlar!B:S,18,0))</f>
        <v>0</v>
      </c>
      <c r="AD61" s="90" t="str">
        <f t="shared" si="4"/>
        <v>MAGNİTMAGNİT MAVİ AMBALAJ 25 CM 260G</v>
      </c>
    </row>
    <row r="62" spans="1:30" ht="39.75" customHeight="1" x14ac:dyDescent="0.25">
      <c r="A62" s="9" t="s">
        <v>198</v>
      </c>
      <c r="B62" s="107" t="s">
        <v>90</v>
      </c>
      <c r="C62" s="108">
        <f>IF(B62="","",VLOOKUP(AD62,Varsayımlar!$B:$Q,3,0))</f>
        <v>8698829380698</v>
      </c>
      <c r="D62" s="108" t="s">
        <v>234</v>
      </c>
      <c r="E62" s="150" t="s">
        <v>91</v>
      </c>
      <c r="F62" s="107"/>
      <c r="G62" s="107"/>
      <c r="H62" s="107" t="str">
        <f>IF(B62="","",VLOOKUP(AD62,Varsayımlar!$B:$Q,5,0))</f>
        <v>MAGNİT MAVİ AMBALAJ 25CM</v>
      </c>
      <c r="I62" s="107">
        <f>IF(B62="","",VLOOKUP(AD62,Varsayımlar!B:T,19,0))</f>
        <v>0</v>
      </c>
      <c r="J62" s="107" t="str">
        <f>IF(B62="","",VLOOKUP(AD62,Varsayımlar!$B:$Q,6,0))</f>
        <v>SADE</v>
      </c>
      <c r="K62" s="107">
        <v>2016</v>
      </c>
      <c r="L62" s="107"/>
      <c r="M62" s="107">
        <f>IFERROR(IF(B62="","",K62/VLOOKUP(AD62,Varsayımlar!B:R,17,0)),"")</f>
        <v>24</v>
      </c>
      <c r="N62" s="107"/>
      <c r="O62" s="107">
        <v>21</v>
      </c>
      <c r="P62" s="107">
        <f>IF(B62="","",VLOOKUP(AD62,Varsayımlar!$B:$Q,7,0)*K62)</f>
        <v>60480</v>
      </c>
      <c r="Q62" s="107">
        <f>IF(B62="","",VLOOKUP(AD62,Varsayımlar!$B:$Q,8,0))</f>
        <v>25</v>
      </c>
      <c r="R62" s="107" t="str">
        <f>IF(B62="","",VLOOKUP(AD62,Varsayımlar!$B:$Q,9,0))</f>
        <v>SOFT</v>
      </c>
      <c r="S62" s="107">
        <f>IF(B62="","",VLOOKUP(AD62,Varsayımlar!$B:$Q,10,0))</f>
        <v>4</v>
      </c>
      <c r="T62" s="107">
        <f>IF(B62="","",VLOOKUP(AD62,Varsayımlar!$B:$Q,11,0))</f>
        <v>30</v>
      </c>
      <c r="U62" s="107">
        <f>IF(B62="","",VLOOKUP(AD62,Varsayımlar!$B:$Q,12,0))</f>
        <v>260</v>
      </c>
      <c r="V62" s="107" t="str">
        <f>IF(B62="","",VLOOKUP(AD62,Varsayımlar!$B:$Q,13,0))</f>
        <v>YURTDIŞI</v>
      </c>
      <c r="W62" s="107">
        <f>IF(B62="","",VLOOKUP(AD62,Varsayımlar!$B:$Q,14,0))</f>
        <v>9</v>
      </c>
      <c r="X62" s="110">
        <v>46218</v>
      </c>
      <c r="Y62" s="110">
        <v>46492</v>
      </c>
      <c r="Z62" s="107" t="s">
        <v>683</v>
      </c>
      <c r="AA62" s="107" t="str">
        <f>IF(B62="","",VLOOKUP(AD62,Varsayımlar!$B:$Q,15,0))</f>
        <v>25CM TURUNCU KOLİ-SOL ÜST DİKDÖRTGENE ÜRETİM TARİHİ BASILACAK</v>
      </c>
      <c r="AB62" s="107" t="str">
        <f>IF(B62="","",VLOOKUP(AD62,Varsayımlar!$B:$Q,16,0))</f>
        <v>24-26 CM</v>
      </c>
      <c r="AC62" s="90">
        <f>IF(B62="","",VLOOKUP(Sayfa2!AD64,Varsayımlar!B:S,18,0))</f>
        <v>0</v>
      </c>
      <c r="AD62" s="90" t="str">
        <f t="shared" si="4"/>
        <v>MAGNİTMAGNİT MAVİ AMBALAJ 25 CM 260G</v>
      </c>
    </row>
    <row r="63" spans="1:30" ht="39.75" customHeight="1" x14ac:dyDescent="0.25">
      <c r="A63" s="9" t="s">
        <v>199</v>
      </c>
      <c r="B63" s="111" t="s">
        <v>90</v>
      </c>
      <c r="C63" s="112">
        <f>IF(B63="","",VLOOKUP(AD63,Varsayımlar!$B:$Q,3,0))</f>
        <v>8698829380698</v>
      </c>
      <c r="D63" s="112" t="s">
        <v>235</v>
      </c>
      <c r="E63" s="151" t="s">
        <v>91</v>
      </c>
      <c r="F63" s="111"/>
      <c r="G63" s="111"/>
      <c r="H63" s="111" t="str">
        <f>IF(B63="","",VLOOKUP(AD63,Varsayımlar!$B:$Q,5,0))</f>
        <v>MAGNİT MAVİ AMBALAJ 25CM</v>
      </c>
      <c r="I63" s="111">
        <f>IF(B63="","",VLOOKUP(AD63,Varsayımlar!B:T,19,0))</f>
        <v>0</v>
      </c>
      <c r="J63" s="111" t="str">
        <f>IF(B63="","",VLOOKUP(AD63,Varsayımlar!$B:$Q,6,0))</f>
        <v>SADE</v>
      </c>
      <c r="K63" s="111">
        <v>2016</v>
      </c>
      <c r="L63" s="111"/>
      <c r="M63" s="111">
        <f>IFERROR(IF(B63="","",K63/VLOOKUP(AD63,Varsayımlar!B:R,17,0)),"")</f>
        <v>24</v>
      </c>
      <c r="N63" s="111"/>
      <c r="O63" s="111">
        <v>21</v>
      </c>
      <c r="P63" s="111">
        <f>IF(B63="","",VLOOKUP(AD63,Varsayımlar!$B:$Q,7,0)*K63)</f>
        <v>60480</v>
      </c>
      <c r="Q63" s="111">
        <f>IF(B63="","",VLOOKUP(AD63,Varsayımlar!$B:$Q,8,0))</f>
        <v>25</v>
      </c>
      <c r="R63" s="111" t="str">
        <f>IF(B63="","",VLOOKUP(AD63,Varsayımlar!$B:$Q,9,0))</f>
        <v>SOFT</v>
      </c>
      <c r="S63" s="111">
        <f>IF(B63="","",VLOOKUP(AD63,Varsayımlar!$B:$Q,10,0))</f>
        <v>4</v>
      </c>
      <c r="T63" s="111">
        <f>IF(B63="","",VLOOKUP(AD63,Varsayımlar!$B:$Q,11,0))</f>
        <v>30</v>
      </c>
      <c r="U63" s="111">
        <f>IF(B63="","",VLOOKUP(AD63,Varsayımlar!$B:$Q,12,0))</f>
        <v>260</v>
      </c>
      <c r="V63" s="111" t="str">
        <f>IF(B63="","",VLOOKUP(AD63,Varsayımlar!$B:$Q,13,0))</f>
        <v>YURTDIŞI</v>
      </c>
      <c r="W63" s="111">
        <f>IF(B63="","",VLOOKUP(AD63,Varsayımlar!$B:$Q,14,0))</f>
        <v>9</v>
      </c>
      <c r="X63" s="114">
        <v>46219</v>
      </c>
      <c r="Y63" s="114">
        <v>46493</v>
      </c>
      <c r="Z63" s="111" t="s">
        <v>684</v>
      </c>
      <c r="AA63" s="111" t="str">
        <f>IF(B63="","",VLOOKUP(AD63,Varsayımlar!$B:$Q,15,0))</f>
        <v>25CM TURUNCU KOLİ-SOL ÜST DİKDÖRTGENE ÜRETİM TARİHİ BASILACAK</v>
      </c>
      <c r="AB63" s="111" t="str">
        <f>IF(B63="","",VLOOKUP(AD63,Varsayımlar!$B:$Q,16,0))</f>
        <v>24-26 CM</v>
      </c>
      <c r="AC63" s="90">
        <f>IF(B63="","",VLOOKUP(Sayfa2!AD65,Varsayımlar!B:S,18,0))</f>
        <v>0</v>
      </c>
      <c r="AD63" s="90" t="str">
        <f t="shared" si="4"/>
        <v>MAGNİTMAGNİT MAVİ AMBALAJ 25 CM 260G</v>
      </c>
    </row>
    <row r="64" spans="1:30" ht="39.75" customHeight="1" x14ac:dyDescent="0.25">
      <c r="A64" s="9" t="s">
        <v>200</v>
      </c>
      <c r="B64" s="62" t="s">
        <v>90</v>
      </c>
      <c r="C64" s="33">
        <f>IF(B64="","",VLOOKUP(AD64,Varsayımlar!$B:$Q,3,0))</f>
        <v>8698829380698</v>
      </c>
      <c r="D64" s="33" t="s">
        <v>236</v>
      </c>
      <c r="E64" s="152" t="s">
        <v>91</v>
      </c>
      <c r="F64" s="62"/>
      <c r="G64" s="62"/>
      <c r="H64" s="62" t="str">
        <f>IF(B64="","",VLOOKUP(AD64,Varsayımlar!$B:$Q,5,0))</f>
        <v>MAGNİT MAVİ AMBALAJ 25CM</v>
      </c>
      <c r="I64" s="62">
        <f>IF(B64="","",VLOOKUP(AD64,Varsayımlar!B:T,19,0))</f>
        <v>0</v>
      </c>
      <c r="J64" s="62" t="str">
        <f>IF(B64="","",VLOOKUP(AD64,Varsayımlar!$B:$Q,6,0))</f>
        <v>SADE</v>
      </c>
      <c r="K64" s="62">
        <v>2016</v>
      </c>
      <c r="L64" s="62"/>
      <c r="M64" s="62">
        <f>IFERROR(IF(B64="","",K64/VLOOKUP(AD64,Varsayımlar!B:R,17,0)),"")</f>
        <v>24</v>
      </c>
      <c r="N64" s="62"/>
      <c r="O64" s="62">
        <v>21</v>
      </c>
      <c r="P64" s="62">
        <f>IF(B64="","",VLOOKUP(AD64,Varsayımlar!$B:$Q,7,0)*K64)</f>
        <v>60480</v>
      </c>
      <c r="Q64" s="62">
        <f>IF(B64="","",VLOOKUP(AD64,Varsayımlar!$B:$Q,8,0))</f>
        <v>25</v>
      </c>
      <c r="R64" s="62" t="str">
        <f>IF(B64="","",VLOOKUP(AD64,Varsayımlar!$B:$Q,9,0))</f>
        <v>SOFT</v>
      </c>
      <c r="S64" s="62">
        <f>IF(B64="","",VLOOKUP(AD64,Varsayımlar!$B:$Q,10,0))</f>
        <v>4</v>
      </c>
      <c r="T64" s="62">
        <f>IF(B64="","",VLOOKUP(AD64,Varsayımlar!$B:$Q,11,0))</f>
        <v>30</v>
      </c>
      <c r="U64" s="62">
        <f>IF(B64="","",VLOOKUP(AD64,Varsayımlar!$B:$Q,12,0))</f>
        <v>260</v>
      </c>
      <c r="V64" s="62" t="str">
        <f>IF(B64="","",VLOOKUP(AD64,Varsayımlar!$B:$Q,13,0))</f>
        <v>YURTDIŞI</v>
      </c>
      <c r="W64" s="62">
        <f>IF(B64="","",VLOOKUP(AD64,Varsayımlar!$B:$Q,14,0))</f>
        <v>9</v>
      </c>
      <c r="X64" s="63">
        <v>46219</v>
      </c>
      <c r="Y64" s="63">
        <v>46493</v>
      </c>
      <c r="Z64" s="62" t="s">
        <v>684</v>
      </c>
      <c r="AA64" s="62" t="str">
        <f>IF(B64="","",VLOOKUP(AD64,Varsayımlar!$B:$Q,15,0))</f>
        <v>25CM TURUNCU KOLİ-SOL ÜST DİKDÖRTGENE ÜRETİM TARİHİ BASILACAK</v>
      </c>
      <c r="AB64" s="62" t="str">
        <f>IF(B64="","",VLOOKUP(AD64,Varsayımlar!$B:$Q,16,0))</f>
        <v>24-26 CM</v>
      </c>
      <c r="AC64" s="90">
        <f>IF(B64="","",VLOOKUP(Sayfa2!AD66,Varsayımlar!B:S,18,0))</f>
        <v>0</v>
      </c>
      <c r="AD64" s="90" t="str">
        <f t="shared" si="4"/>
        <v>MAGNİTMAGNİT MAVİ AMBALAJ 25 CM 260G</v>
      </c>
    </row>
    <row r="65" spans="1:30" ht="39.75" customHeight="1" x14ac:dyDescent="0.25">
      <c r="A65" s="9" t="s">
        <v>201</v>
      </c>
      <c r="B65" s="64" t="s">
        <v>90</v>
      </c>
      <c r="C65" s="65">
        <f>IF(B65="","",VLOOKUP(AD65,Varsayımlar!$B:$Q,3,0))</f>
        <v>8698829380698</v>
      </c>
      <c r="D65" s="65" t="s">
        <v>237</v>
      </c>
      <c r="E65" s="69" t="s">
        <v>91</v>
      </c>
      <c r="F65" s="64"/>
      <c r="G65" s="64"/>
      <c r="H65" s="64" t="str">
        <f>IF(B65="","",VLOOKUP(AD65,Varsayımlar!$B:$Q,5,0))</f>
        <v>MAGNİT MAVİ AMBALAJ 25CM</v>
      </c>
      <c r="I65" s="64">
        <f>IF(B65="","",VLOOKUP(AD65,Varsayımlar!B:T,19,0))</f>
        <v>0</v>
      </c>
      <c r="J65" s="64" t="str">
        <f>IF(B65="","",VLOOKUP(AD65,Varsayımlar!$B:$Q,6,0))</f>
        <v>SADE</v>
      </c>
      <c r="K65" s="64">
        <v>2016</v>
      </c>
      <c r="L65" s="64"/>
      <c r="M65" s="64">
        <f>IFERROR(IF(B65="","",K65/VLOOKUP(AD65,Varsayımlar!B:R,17,0)),"")</f>
        <v>24</v>
      </c>
      <c r="N65" s="64"/>
      <c r="O65" s="64">
        <v>21</v>
      </c>
      <c r="P65" s="64">
        <f>IF(B65="","",VLOOKUP(AD65,Varsayımlar!$B:$Q,7,0)*K65)</f>
        <v>60480</v>
      </c>
      <c r="Q65" s="64">
        <f>IF(B65="","",VLOOKUP(AD65,Varsayımlar!$B:$Q,8,0))</f>
        <v>25</v>
      </c>
      <c r="R65" s="64" t="str">
        <f>IF(B65="","",VLOOKUP(AD65,Varsayımlar!$B:$Q,9,0))</f>
        <v>SOFT</v>
      </c>
      <c r="S65" s="64">
        <f>IF(B65="","",VLOOKUP(AD65,Varsayımlar!$B:$Q,10,0))</f>
        <v>4</v>
      </c>
      <c r="T65" s="64">
        <f>IF(B65="","",VLOOKUP(AD65,Varsayımlar!$B:$Q,11,0))</f>
        <v>30</v>
      </c>
      <c r="U65" s="64">
        <f>IF(B65="","",VLOOKUP(AD65,Varsayımlar!$B:$Q,12,0))</f>
        <v>260</v>
      </c>
      <c r="V65" s="64" t="str">
        <f>IF(B65="","",VLOOKUP(AD65,Varsayımlar!$B:$Q,13,0))</f>
        <v>YURTDIŞI</v>
      </c>
      <c r="W65" s="64">
        <f>IF(B65="","",VLOOKUP(AD65,Varsayımlar!$B:$Q,14,0))</f>
        <v>9</v>
      </c>
      <c r="X65" s="66">
        <v>46220</v>
      </c>
      <c r="Y65" s="66">
        <v>46494</v>
      </c>
      <c r="Z65" s="64" t="s">
        <v>685</v>
      </c>
      <c r="AA65" s="64" t="str">
        <f>IF(B65="","",VLOOKUP(AD65,Varsayımlar!$B:$Q,15,0))</f>
        <v>25CM TURUNCU KOLİ-SOL ÜST DİKDÖRTGENE ÜRETİM TARİHİ BASILACAK</v>
      </c>
      <c r="AB65" s="64" t="str">
        <f>IF(B65="","",VLOOKUP(AD65,Varsayımlar!$B:$Q,16,0))</f>
        <v>24-26 CM</v>
      </c>
      <c r="AC65" s="90">
        <f>IF(B65="","",VLOOKUP(Sayfa2!AD67,Varsayımlar!B:S,18,0))</f>
        <v>0</v>
      </c>
      <c r="AD65" s="90" t="str">
        <f t="shared" si="4"/>
        <v>MAGNİTMAGNİT MAVİ AMBALAJ 25 CM 260G</v>
      </c>
    </row>
    <row r="66" spans="1:30" ht="39.75" customHeight="1" x14ac:dyDescent="0.25">
      <c r="A66" s="9" t="s">
        <v>202</v>
      </c>
      <c r="B66" s="115" t="s">
        <v>90</v>
      </c>
      <c r="C66" s="116">
        <f>IF(B66="","",VLOOKUP(AD66,Varsayımlar!$B:$Q,3,0))</f>
        <v>8698829380698</v>
      </c>
      <c r="D66" s="116" t="s">
        <v>238</v>
      </c>
      <c r="E66" s="153" t="s">
        <v>91</v>
      </c>
      <c r="F66" s="115"/>
      <c r="G66" s="115"/>
      <c r="H66" s="115" t="str">
        <f>IF(B66="","",VLOOKUP(AD66,Varsayımlar!$B:$Q,5,0))</f>
        <v>MAGNİT MAVİ AMBALAJ 25CM</v>
      </c>
      <c r="I66" s="115">
        <f>IF(B66="","",VLOOKUP(AD66,Varsayımlar!B:T,19,0))</f>
        <v>0</v>
      </c>
      <c r="J66" s="115" t="str">
        <f>IF(B66="","",VLOOKUP(AD66,Varsayımlar!$B:$Q,6,0))</f>
        <v>SADE</v>
      </c>
      <c r="K66" s="115">
        <v>2016</v>
      </c>
      <c r="L66" s="115"/>
      <c r="M66" s="115">
        <f>IFERROR(IF(B66="","",K66/VLOOKUP(AD66,Varsayımlar!B:R,17,0)),"")</f>
        <v>24</v>
      </c>
      <c r="N66" s="115"/>
      <c r="O66" s="115">
        <v>21</v>
      </c>
      <c r="P66" s="115">
        <f>IF(B66="","",VLOOKUP(AD66,Varsayımlar!$B:$Q,7,0)*K66)</f>
        <v>60480</v>
      </c>
      <c r="Q66" s="115">
        <f>IF(B66="","",VLOOKUP(AD66,Varsayımlar!$B:$Q,8,0))</f>
        <v>25</v>
      </c>
      <c r="R66" s="115" t="str">
        <f>IF(B66="","",VLOOKUP(AD66,Varsayımlar!$B:$Q,9,0))</f>
        <v>SOFT</v>
      </c>
      <c r="S66" s="115">
        <f>IF(B66="","",VLOOKUP(AD66,Varsayımlar!$B:$Q,10,0))</f>
        <v>4</v>
      </c>
      <c r="T66" s="115">
        <f>IF(B66="","",VLOOKUP(AD66,Varsayımlar!$B:$Q,11,0))</f>
        <v>30</v>
      </c>
      <c r="U66" s="115">
        <f>IF(B66="","",VLOOKUP(AD66,Varsayımlar!$B:$Q,12,0))</f>
        <v>260</v>
      </c>
      <c r="V66" s="115" t="str">
        <f>IF(B66="","",VLOOKUP(AD66,Varsayımlar!$B:$Q,13,0))</f>
        <v>YURTDIŞI</v>
      </c>
      <c r="W66" s="115">
        <f>IF(B66="","",VLOOKUP(AD66,Varsayımlar!$B:$Q,14,0))</f>
        <v>9</v>
      </c>
      <c r="X66" s="118">
        <v>46220</v>
      </c>
      <c r="Y66" s="118">
        <v>46494</v>
      </c>
      <c r="Z66" s="115" t="s">
        <v>686</v>
      </c>
      <c r="AA66" s="115" t="str">
        <f>IF(B66="","",VLOOKUP(AD66,Varsayımlar!$B:$Q,15,0))</f>
        <v>25CM TURUNCU KOLİ-SOL ÜST DİKDÖRTGENE ÜRETİM TARİHİ BASILACAK</v>
      </c>
      <c r="AB66" s="115" t="str">
        <f>IF(B66="","",VLOOKUP(AD66,Varsayımlar!$B:$Q,16,0))</f>
        <v>24-26 CM</v>
      </c>
      <c r="AC66" s="90">
        <f>IF(B66="","",VLOOKUP(Sayfa2!AD68,Varsayımlar!B:S,18,0))</f>
        <v>0</v>
      </c>
      <c r="AD66" s="90" t="str">
        <f t="shared" si="4"/>
        <v>MAGNİTMAGNİT MAVİ AMBALAJ 25 CM 260G</v>
      </c>
    </row>
    <row r="67" spans="1:30" ht="39.75" customHeight="1" x14ac:dyDescent="0.25">
      <c r="A67" s="9" t="s">
        <v>203</v>
      </c>
      <c r="B67" s="70" t="s">
        <v>90</v>
      </c>
      <c r="C67" s="71">
        <f>IF(B67="","",VLOOKUP(AD67,Varsayımlar!$B:$Q,3,0))</f>
        <v>8698829380698</v>
      </c>
      <c r="D67" s="71" t="s">
        <v>239</v>
      </c>
      <c r="E67" s="72" t="s">
        <v>91</v>
      </c>
      <c r="F67" s="70"/>
      <c r="G67" s="70"/>
      <c r="H67" s="70" t="str">
        <f>IF(B67="","",VLOOKUP(AD67,Varsayımlar!$B:$Q,5,0))</f>
        <v>MAGNİT MAVİ AMBALAJ 25CM</v>
      </c>
      <c r="I67" s="70">
        <f>IF(B67="","",VLOOKUP(AD67,Varsayımlar!B:T,19,0))</f>
        <v>0</v>
      </c>
      <c r="J67" s="70" t="str">
        <f>IF(B67="","",VLOOKUP(AD67,Varsayımlar!$B:$Q,6,0))</f>
        <v>SADE</v>
      </c>
      <c r="K67" s="70">
        <v>2016</v>
      </c>
      <c r="L67" s="70"/>
      <c r="M67" s="70">
        <f>IFERROR(IF(B67="","",K67/VLOOKUP(AD67,Varsayımlar!B:R,17,0)),"")</f>
        <v>24</v>
      </c>
      <c r="N67" s="70"/>
      <c r="O67" s="70">
        <v>21</v>
      </c>
      <c r="P67" s="70">
        <f>IF(B67="","",VLOOKUP(AD67,Varsayımlar!$B:$Q,7,0)*K67)</f>
        <v>60480</v>
      </c>
      <c r="Q67" s="70">
        <f>IF(B67="","",VLOOKUP(AD67,Varsayımlar!$B:$Q,8,0))</f>
        <v>25</v>
      </c>
      <c r="R67" s="70" t="str">
        <f>IF(B67="","",VLOOKUP(AD67,Varsayımlar!$B:$Q,9,0))</f>
        <v>SOFT</v>
      </c>
      <c r="S67" s="70">
        <f>IF(B67="","",VLOOKUP(AD67,Varsayımlar!$B:$Q,10,0))</f>
        <v>4</v>
      </c>
      <c r="T67" s="70">
        <f>IF(B67="","",VLOOKUP(AD67,Varsayımlar!$B:$Q,11,0))</f>
        <v>30</v>
      </c>
      <c r="U67" s="70">
        <f>IF(B67="","",VLOOKUP(AD67,Varsayımlar!$B:$Q,12,0))</f>
        <v>260</v>
      </c>
      <c r="V67" s="70" t="str">
        <f>IF(B67="","",VLOOKUP(AD67,Varsayımlar!$B:$Q,13,0))</f>
        <v>YURTDIŞI</v>
      </c>
      <c r="W67" s="70">
        <f>IF(B67="","",VLOOKUP(AD67,Varsayımlar!$B:$Q,14,0))</f>
        <v>9</v>
      </c>
      <c r="X67" s="73">
        <v>46221</v>
      </c>
      <c r="Y67" s="73">
        <v>46495</v>
      </c>
      <c r="Z67" s="70" t="s">
        <v>687</v>
      </c>
      <c r="AA67" s="70" t="str">
        <f>IF(B67="","",VLOOKUP(AD67,Varsayımlar!$B:$Q,15,0))</f>
        <v>25CM TURUNCU KOLİ-SOL ÜST DİKDÖRTGENE ÜRETİM TARİHİ BASILACAK</v>
      </c>
      <c r="AB67" s="70" t="str">
        <f>IF(B67="","",VLOOKUP(AD67,Varsayımlar!$B:$Q,16,0))</f>
        <v>24-26 CM</v>
      </c>
      <c r="AC67" s="90">
        <f>IF(B67="","",VLOOKUP(Sayfa2!AD69,Varsayımlar!B:S,18,0))</f>
        <v>0</v>
      </c>
      <c r="AD67" s="90" t="str">
        <f t="shared" si="4"/>
        <v>MAGNİTMAGNİT MAVİ AMBALAJ 25 CM 260G</v>
      </c>
    </row>
    <row r="68" spans="1:30" ht="39.75" customHeight="1" x14ac:dyDescent="0.25">
      <c r="A68" s="9" t="s">
        <v>204</v>
      </c>
      <c r="B68" s="154" t="s">
        <v>90</v>
      </c>
      <c r="C68" s="155">
        <f>IF(B68="","",VLOOKUP(AD68,Varsayımlar!$B:$Q,3,0))</f>
        <v>8698829380698</v>
      </c>
      <c r="D68" s="155" t="s">
        <v>258</v>
      </c>
      <c r="E68" s="156" t="s">
        <v>91</v>
      </c>
      <c r="F68" s="154"/>
      <c r="G68" s="154"/>
      <c r="H68" s="154" t="str">
        <f>IF(B68="","",VLOOKUP(AD68,Varsayımlar!$B:$Q,5,0))</f>
        <v>MAGNİT MAVİ AMBALAJ 25CM</v>
      </c>
      <c r="I68" s="154">
        <f>IF(B68="","",VLOOKUP(AD68,Varsayımlar!B:T,19,0))</f>
        <v>0</v>
      </c>
      <c r="J68" s="154" t="str">
        <f>IF(B68="","",VLOOKUP(AD68,Varsayımlar!$B:$Q,6,0))</f>
        <v>SADE</v>
      </c>
      <c r="K68" s="154">
        <v>2016</v>
      </c>
      <c r="L68" s="154"/>
      <c r="M68" s="154">
        <f>IFERROR(IF(B68="","",K68/VLOOKUP(AD68,Varsayımlar!B:R,17,0)),"")</f>
        <v>24</v>
      </c>
      <c r="N68" s="154"/>
      <c r="O68" s="154">
        <v>21</v>
      </c>
      <c r="P68" s="154">
        <f>IF(B68="","",VLOOKUP(AD68,Varsayımlar!$B:$Q,7,0)*K68)</f>
        <v>60480</v>
      </c>
      <c r="Q68" s="154">
        <f>IF(B68="","",VLOOKUP(AD68,Varsayımlar!$B:$Q,8,0))</f>
        <v>25</v>
      </c>
      <c r="R68" s="154" t="str">
        <f>IF(B68="","",VLOOKUP(AD68,Varsayımlar!$B:$Q,9,0))</f>
        <v>SOFT</v>
      </c>
      <c r="S68" s="154">
        <f>IF(B68="","",VLOOKUP(AD68,Varsayımlar!$B:$Q,10,0))</f>
        <v>4</v>
      </c>
      <c r="T68" s="154">
        <f>IF(B68="","",VLOOKUP(AD68,Varsayımlar!$B:$Q,11,0))</f>
        <v>30</v>
      </c>
      <c r="U68" s="154">
        <f>IF(B68="","",VLOOKUP(AD68,Varsayımlar!$B:$Q,12,0))</f>
        <v>260</v>
      </c>
      <c r="V68" s="154" t="str">
        <f>IF(B68="","",VLOOKUP(AD68,Varsayımlar!$B:$Q,13,0))</f>
        <v>YURTDIŞI</v>
      </c>
      <c r="W68" s="154">
        <f>IF(B68="","",VLOOKUP(AD68,Varsayımlar!$B:$Q,14,0))</f>
        <v>9</v>
      </c>
      <c r="X68" s="157">
        <v>46221</v>
      </c>
      <c r="Y68" s="157">
        <v>46495</v>
      </c>
      <c r="Z68" s="154" t="s">
        <v>688</v>
      </c>
      <c r="AA68" s="154" t="str">
        <f>IF(B68="","",VLOOKUP(AD68,Varsayımlar!$B:$Q,15,0))</f>
        <v>25CM TURUNCU KOLİ-SOL ÜST DİKDÖRTGENE ÜRETİM TARİHİ BASILACAK</v>
      </c>
      <c r="AB68" s="154" t="str">
        <f>IF(B68="","",VLOOKUP(AD68,Varsayımlar!$B:$Q,16,0))</f>
        <v>24-26 CM</v>
      </c>
      <c r="AC68" s="90">
        <f>IF(B68="","",VLOOKUP(Sayfa2!AD70,Varsayımlar!B:S,18,0))</f>
        <v>0</v>
      </c>
      <c r="AD68" s="90" t="str">
        <f t="shared" si="4"/>
        <v>MAGNİTMAGNİT MAVİ AMBALAJ 25 CM 260G</v>
      </c>
    </row>
    <row r="69" spans="1:30" ht="39.75" customHeight="1" x14ac:dyDescent="0.25">
      <c r="A69" s="9" t="s">
        <v>208</v>
      </c>
      <c r="B69" s="82" t="s">
        <v>79</v>
      </c>
      <c r="C69" s="83">
        <f>IF(B69="","",VLOOKUP(AD69,Varsayımlar!$B:$Q,3,0))</f>
        <v>8698829380698</v>
      </c>
      <c r="D69" s="83"/>
      <c r="E69" s="149" t="s">
        <v>254</v>
      </c>
      <c r="F69" s="82"/>
      <c r="G69" s="82"/>
      <c r="H69" s="82" t="str">
        <f>IF(B69="","",VLOOKUP(AD69,Varsayımlar!$B:$Q,5,0))</f>
        <v>Manetka 20cm</v>
      </c>
      <c r="I69" s="82">
        <f>IF(B69="","",VLOOKUP(AD69,Varsayımlar!B:T,19,0))</f>
        <v>0</v>
      </c>
      <c r="J69" s="82" t="str">
        <f>IF(B69="","",VLOOKUP(AD69,Varsayımlar!$B:$Q,6,0))</f>
        <v>SADE</v>
      </c>
      <c r="K69" s="82">
        <v>7200</v>
      </c>
      <c r="L69" s="82"/>
      <c r="M69" s="82">
        <f>IFERROR(IF(B69="","",K69/VLOOKUP(AD69,Varsayımlar!B:R,17,0)),"")</f>
        <v>32</v>
      </c>
      <c r="N69" s="82"/>
      <c r="O69" s="82">
        <v>32</v>
      </c>
      <c r="P69" s="82">
        <f>IF(B69="","",VLOOKUP(AD69,Varsayımlar!$B:$Q,7,0)*K69)</f>
        <v>100800</v>
      </c>
      <c r="Q69" s="82">
        <f>IF(B69="","",VLOOKUP(AD69,Varsayımlar!$B:$Q,8,0))</f>
        <v>20</v>
      </c>
      <c r="R69" s="82" t="str">
        <f>IF(B69="","",VLOOKUP(AD69,Varsayımlar!$B:$Q,9,0))</f>
        <v>Irak Soft</v>
      </c>
      <c r="S69" s="82">
        <f>IF(B69="","",VLOOKUP(AD69,Varsayımlar!$B:$Q,10,0))</f>
        <v>4</v>
      </c>
      <c r="T69" s="82">
        <f>IF(B69="","",VLOOKUP(AD69,Varsayımlar!$B:$Q,11,0))</f>
        <v>14</v>
      </c>
      <c r="U69" s="82">
        <f>IF(B69="","",VLOOKUP(AD69,Varsayımlar!$B:$Q,12,0))</f>
        <v>166</v>
      </c>
      <c r="V69" s="82" t="str">
        <f>IF(B69="","",VLOOKUP(AD69,Varsayımlar!$B:$Q,13,0))</f>
        <v>YURTDIŞI</v>
      </c>
      <c r="W69" s="82">
        <f>IF(B69="","",VLOOKUP(AD69,Varsayımlar!$B:$Q,14,0))</f>
        <v>6</v>
      </c>
      <c r="X69" s="84">
        <v>46223</v>
      </c>
      <c r="Y69" s="84">
        <v>46407</v>
      </c>
      <c r="Z69" s="82">
        <v>26072020</v>
      </c>
      <c r="AA69" s="82" t="str">
        <f>IF(B69="","",VLOOKUP(AD69,Varsayımlar!$B:$Q,15,0))</f>
        <v>Kare Koli-Üretim Tarihli Etiket</v>
      </c>
      <c r="AB69" s="82" t="str">
        <f>IF(B69="","",VLOOKUP(AD69,Varsayımlar!$B:$Q,16,0))</f>
        <v>19-21 cm</v>
      </c>
      <c r="AC69" s="9">
        <f>IF(B69="","",VLOOKUP(Sayfa2!AD94,Varsayımlar!B:S,18,0))</f>
        <v>0</v>
      </c>
      <c r="AD69" s="9" t="str">
        <f>IF(B69="","",CONCATENATE(B69,E69))</f>
        <v>LLC KOTORManetka 20cm 4 pcs 166g</v>
      </c>
    </row>
    <row r="70" spans="1:30" ht="39.75" customHeight="1" x14ac:dyDescent="0.25">
      <c r="A70" s="9" t="s">
        <v>209</v>
      </c>
      <c r="B70" s="77" t="s">
        <v>79</v>
      </c>
      <c r="C70" s="76">
        <f>IF(B70="","",VLOOKUP(AD70,Varsayımlar!$B:$Q,3,0))</f>
        <v>8698829380698</v>
      </c>
      <c r="D70" s="76"/>
      <c r="E70" s="75" t="s">
        <v>85</v>
      </c>
      <c r="F70" s="77"/>
      <c r="G70" s="77"/>
      <c r="H70" s="77" t="str">
        <f>IF(B70="","",VLOOKUP(AD70,Varsayımlar!$B:$Q,5,0))</f>
        <v xml:space="preserve">MANETKA PEYNİRLİ 25 CM </v>
      </c>
      <c r="I70" s="77">
        <f>IF(B70="","",VLOOKUP(AD70,Varsayımlar!B:T,19,0))</f>
        <v>0</v>
      </c>
      <c r="J70" s="77" t="str">
        <f>IF(B70="","",VLOOKUP(AD70,Varsayımlar!$B:$Q,6,0))</f>
        <v>PEYNİRLİ</v>
      </c>
      <c r="K70" s="77">
        <v>2496</v>
      </c>
      <c r="L70" s="77"/>
      <c r="M70" s="77">
        <f>IFERROR(IF(B70="","",K70/VLOOKUP(AD70,Varsayımlar!B:R,17,0)),"")</f>
        <v>32</v>
      </c>
      <c r="N70" s="77"/>
      <c r="O70" s="77">
        <v>26</v>
      </c>
      <c r="P70" s="77">
        <f>IF(B70="","",VLOOKUP(AD70,Varsayımlar!$B:$Q,7,0)*K70)</f>
        <v>74880</v>
      </c>
      <c r="Q70" s="77">
        <f>IF(B70="","",VLOOKUP(AD70,Varsayımlar!$B:$Q,8,0))</f>
        <v>25</v>
      </c>
      <c r="R70" s="77" t="str">
        <f>IF(B70="","",VLOOKUP(AD70,Varsayımlar!$B:$Q,9,0))</f>
        <v>SOFT-AT</v>
      </c>
      <c r="S70" s="77">
        <f>IF(B70="","",VLOOKUP(AD70,Varsayımlar!$B:$Q,10,0))</f>
        <v>4</v>
      </c>
      <c r="T70" s="77">
        <f>IF(B70="","",VLOOKUP(AD70,Varsayımlar!$B:$Q,11,0))</f>
        <v>30</v>
      </c>
      <c r="U70" s="77">
        <f>IF(B70="","",VLOOKUP(AD70,Varsayımlar!$B:$Q,12,0))</f>
        <v>250</v>
      </c>
      <c r="V70" s="77" t="str">
        <f>IF(B70="","",VLOOKUP(AD70,Varsayımlar!$B:$Q,13,0))</f>
        <v>YURTDIŞI</v>
      </c>
      <c r="W70" s="77">
        <f>IF(B70="","",VLOOKUP(AD70,Varsayımlar!$B:$Q,14,0))</f>
        <v>6</v>
      </c>
      <c r="X70" s="78">
        <v>46223</v>
      </c>
      <c r="Y70" s="78">
        <v>46407</v>
      </c>
      <c r="Z70" s="77">
        <v>26072025</v>
      </c>
      <c r="AA70" s="77" t="str">
        <f>IF(B70="","",VLOOKUP(AD70,Varsayımlar!$B:$Q,15,0))</f>
        <v>KIRMIZI KOLİ-TARİHLİ KOLİ ETİKETİ</v>
      </c>
      <c r="AB70" s="77" t="str">
        <f>IF(B70="","",VLOOKUP(AD70,Varsayımlar!$B:$Q,16,0))</f>
        <v>24-26 CM</v>
      </c>
      <c r="AC70" s="90">
        <f>IF(B70="","",VLOOKUP(Sayfa2!AD95,Varsayımlar!B:S,18,0))</f>
        <v>0</v>
      </c>
      <c r="AD70" s="90" t="str">
        <f>IF(B70="","",CONCATENATE(B70,E70))</f>
        <v>LLC KOTORMANETKA PEYNİRLİ 25CM</v>
      </c>
    </row>
    <row r="71" spans="1:30" ht="40.5" customHeight="1" x14ac:dyDescent="0.25">
      <c r="A71" s="9" t="s">
        <v>122</v>
      </c>
      <c r="B71" s="158" t="s">
        <v>271</v>
      </c>
      <c r="C71" s="159">
        <f>IF(B71="","",VLOOKUP(AD71,Varsayımlar!$B:$Q,3,0))</f>
        <v>8698829380698</v>
      </c>
      <c r="D71" s="159"/>
      <c r="E71" s="160" t="s">
        <v>542</v>
      </c>
      <c r="F71" s="158"/>
      <c r="G71" s="158"/>
      <c r="H71" s="158" t="str">
        <f>IF(B71="","",VLOOKUP(AD71,Varsayımlar!$B:$Q,5,0))</f>
        <v>Durum 3 lü paket sade 1620g (İç-Dış Ambalaj)</v>
      </c>
      <c r="I71" s="158">
        <f>IF(B71="","",VLOOKUP(AD71,Varsayımlar!B:T,19,0))</f>
        <v>0</v>
      </c>
      <c r="J71" s="158" t="str">
        <f>IF(B71="","",VLOOKUP(AD71,Varsayımlar!$B:$Q,6,0))</f>
        <v>SADE</v>
      </c>
      <c r="K71" s="158">
        <v>2640</v>
      </c>
      <c r="L71" s="158"/>
      <c r="M71" s="158" t="str">
        <f>IFERROR(IF(B71="","",K71/VLOOKUP(AD71,Varsayımlar!B:R,17,0)),"")</f>
        <v/>
      </c>
      <c r="N71" s="158"/>
      <c r="O71" s="158">
        <v>14</v>
      </c>
      <c r="P71" s="158">
        <f>IF(B71="","",VLOOKUP(AD71,Varsayımlar!$B:$Q,7,0)*K71)</f>
        <v>10560</v>
      </c>
      <c r="Q71" s="158">
        <f>IF(B71="","",VLOOKUP(AD71,Varsayımlar!$B:$Q,8,0))</f>
        <v>20</v>
      </c>
      <c r="R71" s="158" t="str">
        <f>IF(B71="","",VLOOKUP(AD71,Varsayımlar!$B:$Q,9,0))</f>
        <v>Irak Soft</v>
      </c>
      <c r="S71" s="158">
        <f>IF(B71="","",VLOOKUP(AD71,Varsayımlar!$B:$Q,10,0))</f>
        <v>36</v>
      </c>
      <c r="T71" s="158">
        <f>IF(B71="","",VLOOKUP(AD71,Varsayımlar!$B:$Q,11,0))</f>
        <v>4</v>
      </c>
      <c r="U71" s="158">
        <f>IF(B71="","",VLOOKUP(AD71,Varsayımlar!$B:$Q,12,0))</f>
        <v>1620</v>
      </c>
      <c r="V71" s="158" t="str">
        <f>IF(B71="","",VLOOKUP(AD71,Varsayımlar!$B:$Q,13,0))</f>
        <v>Yurtdışı</v>
      </c>
      <c r="W71" s="158">
        <f>IF(B71="","",VLOOKUP(AD71,Varsayımlar!$B:$Q,14,0))</f>
        <v>0</v>
      </c>
      <c r="X71" s="158"/>
      <c r="Y71" s="158" t="s">
        <v>625</v>
      </c>
      <c r="Z71" s="158" t="s">
        <v>627</v>
      </c>
      <c r="AA71" s="158" t="str">
        <f>IF(B71="","",VLOOKUP(AD71,Varsayımlar!$B:$Q,15,0))</f>
        <v>Lacivert 20cm Koli-İbranice Sade Etiketli</v>
      </c>
      <c r="AB71" s="158" t="str">
        <f>IF(B71="","",VLOOKUP(AD71,Varsayımlar!$B:$Q,16,0))</f>
        <v>19-21 cm</v>
      </c>
      <c r="AC71" s="90">
        <f>IF(B71="","",VLOOKUP(Sayfa2!AD130,Varsayımlar!B:S,18,0))</f>
        <v>0</v>
      </c>
      <c r="AD71" s="90" t="str">
        <f>IF(B71="","",CONCATENATE(B71,E71))</f>
        <v>EyalDurum 3 lü paket sade 1620g</v>
      </c>
    </row>
    <row r="72" spans="1:30" ht="39.75" customHeight="1" x14ac:dyDescent="0.25">
      <c r="A72" s="9" t="s">
        <v>189</v>
      </c>
      <c r="B72" s="62" t="s">
        <v>632</v>
      </c>
      <c r="C72" s="33">
        <f>IF(B72="","",VLOOKUP(AD72,Varsayımlar!$B:$Q,3,0))</f>
        <v>8698829380698</v>
      </c>
      <c r="D72" s="33"/>
      <c r="E72" s="152" t="s">
        <v>633</v>
      </c>
      <c r="F72" s="62" t="s">
        <v>660</v>
      </c>
      <c r="G72" s="62"/>
      <c r="H72" s="62" t="str">
        <f>IF(B72="","",VLOOKUP(AD72,Varsayımlar!$B:$Q,5,0))</f>
        <v>Willifood 20cm 10 pcs 450g</v>
      </c>
      <c r="I72" s="62">
        <f>IF(B72="","",VLOOKUP(AD72,Varsayımlar!B:T,19,0))</f>
        <v>0</v>
      </c>
      <c r="J72" s="62" t="str">
        <f>IF(B72="","",VLOOKUP(AD72,Varsayımlar!$B:$Q,6,0))</f>
        <v>SADE</v>
      </c>
      <c r="K72" s="62">
        <v>3200</v>
      </c>
      <c r="L72" s="62"/>
      <c r="M72" s="62" t="str">
        <f>IFERROR(IF(B72="","",K72/VLOOKUP(AD72,Varsayımlar!B:R,17,0)),"")</f>
        <v/>
      </c>
      <c r="N72" s="62"/>
      <c r="O72" s="62">
        <v>16</v>
      </c>
      <c r="P72" s="62">
        <f>IF(B72="","",VLOOKUP(AD72,Varsayımlar!$B:$Q,7,0)*K72)</f>
        <v>38400</v>
      </c>
      <c r="Q72" s="62">
        <f>IF(B72="","",VLOOKUP(AD72,Varsayımlar!$B:$Q,8,0))</f>
        <v>20</v>
      </c>
      <c r="R72" s="62" t="str">
        <f>IF(B72="","",VLOOKUP(AD72,Varsayımlar!$B:$Q,9,0))</f>
        <v>Irak Soft</v>
      </c>
      <c r="S72" s="62">
        <f>IF(B72="","",VLOOKUP(AD72,Varsayımlar!$B:$Q,10,0))</f>
        <v>10</v>
      </c>
      <c r="T72" s="62">
        <f>IF(B72="","",VLOOKUP(AD72,Varsayımlar!$B:$Q,11,0))</f>
        <v>12</v>
      </c>
      <c r="U72" s="62">
        <f>IF(B72="","",VLOOKUP(AD72,Varsayımlar!$B:$Q,12,0))</f>
        <v>450</v>
      </c>
      <c r="V72" s="62" t="str">
        <f>IF(B72="","",VLOOKUP(AD72,Varsayımlar!$B:$Q,13,0))</f>
        <v>Yurtdışı</v>
      </c>
      <c r="W72" s="62" t="str">
        <f>IF(B72="","",VLOOKUP(AD72,Varsayımlar!$B:$Q,14,0))</f>
        <v>Özel Tarih</v>
      </c>
      <c r="X72" s="63"/>
      <c r="Y72" s="161" t="s">
        <v>658</v>
      </c>
      <c r="Z72" s="161" t="s">
        <v>659</v>
      </c>
      <c r="AA72" s="62" t="str">
        <f>IF(B72="","",VLOOKUP(AD72,Varsayımlar!$B:$Q,15,0))</f>
        <v>20cm koli-Etiketli</v>
      </c>
      <c r="AB72" s="62" t="str">
        <f>IF(B72="","",VLOOKUP(AD72,Varsayımlar!$B:$Q,16,0))</f>
        <v>19-21 cm</v>
      </c>
      <c r="AC72" s="90">
        <f>IF(B72="","",VLOOKUP(Sayfa2!AD95,Varsayımlar!B:S,18,0))</f>
        <v>0</v>
      </c>
      <c r="AD72" s="90" t="str">
        <f t="shared" ref="AD72:AD74" si="6">IF(B72="","",CONCATENATE(B72,E72))</f>
        <v>WillifoodWillifood 20cm 10 pcs 450g</v>
      </c>
    </row>
    <row r="73" spans="1:30" ht="39.75" customHeight="1" x14ac:dyDescent="0.25">
      <c r="A73" s="9" t="s">
        <v>189</v>
      </c>
      <c r="B73" s="62" t="s">
        <v>632</v>
      </c>
      <c r="C73" s="33">
        <f>IF(B73="","",VLOOKUP(AD73,Varsayımlar!$B:$Q,3,0))</f>
        <v>8698829380698</v>
      </c>
      <c r="D73" s="33"/>
      <c r="E73" s="152" t="s">
        <v>650</v>
      </c>
      <c r="F73" s="62" t="s">
        <v>660</v>
      </c>
      <c r="G73" s="62"/>
      <c r="H73" s="62" t="str">
        <f>IF(B73="","",VLOOKUP(AD73,Varsayımlar!$B:$Q,5,0))</f>
        <v>Willifood 25cm 8 pcs 560g</v>
      </c>
      <c r="I73" s="62">
        <f>IF(B73="","",VLOOKUP(AD73,Varsayımlar!B:T,19,0))</f>
        <v>0</v>
      </c>
      <c r="J73" s="62" t="str">
        <f>IF(B73="","",VLOOKUP(AD73,Varsayımlar!$B:$Q,6,0))</f>
        <v>SADE</v>
      </c>
      <c r="K73" s="62">
        <v>2000</v>
      </c>
      <c r="L73" s="62"/>
      <c r="M73" s="62" t="str">
        <f>IFERROR(IF(B73="","",K73/VLOOKUP(AD73,Varsayımlar!B:R,17,0)),"")</f>
        <v/>
      </c>
      <c r="N73" s="62"/>
      <c r="O73" s="62">
        <v>16</v>
      </c>
      <c r="P73" s="62">
        <f>IF(B73="","",VLOOKUP(AD73,Varsayımlar!$B:$Q,7,0)*K73)</f>
        <v>28000</v>
      </c>
      <c r="Q73" s="62">
        <f>IF(B73="","",VLOOKUP(AD73,Varsayımlar!$B:$Q,8,0))</f>
        <v>25</v>
      </c>
      <c r="R73" s="62" t="str">
        <f>IF(B73="","",VLOOKUP(AD73,Varsayımlar!$B:$Q,9,0))</f>
        <v>ırak Soft</v>
      </c>
      <c r="S73" s="62">
        <f>IF(B73="","",VLOOKUP(AD73,Varsayımlar!$B:$Q,10,0))</f>
        <v>8</v>
      </c>
      <c r="T73" s="62">
        <f>IF(B73="","",VLOOKUP(AD73,Varsayımlar!$B:$Q,11,0))</f>
        <v>14</v>
      </c>
      <c r="U73" s="62">
        <f>IF(B73="","",VLOOKUP(AD73,Varsayımlar!$B:$Q,12,0))</f>
        <v>560</v>
      </c>
      <c r="V73" s="62" t="str">
        <f>IF(B73="","",VLOOKUP(AD73,Varsayımlar!$B:$Q,13,0))</f>
        <v>YURTDIŞI</v>
      </c>
      <c r="W73" s="62">
        <f>IF(B73="","",VLOOKUP(AD73,Varsayımlar!$B:$Q,14,0))</f>
        <v>18</v>
      </c>
      <c r="X73" s="63"/>
      <c r="Y73" s="161" t="s">
        <v>658</v>
      </c>
      <c r="Z73" s="161" t="s">
        <v>659</v>
      </c>
      <c r="AA73" s="62" t="str">
        <f>IF(B73="","",VLOOKUP(AD73,Varsayımlar!$B:$Q,15,0))</f>
        <v>KIRMIZI KOLİ-ETİKETLİ</v>
      </c>
      <c r="AB73" s="62" t="str">
        <f>IF(B73="","",VLOOKUP(AD73,Varsayımlar!$B:$Q,16,0))</f>
        <v>24-26 CM</v>
      </c>
      <c r="AC73" s="90">
        <f>IF(B73="","",VLOOKUP(Sayfa2!AD96,Varsayımlar!B:S,18,0))</f>
        <v>0</v>
      </c>
      <c r="AD73" s="90" t="str">
        <f t="shared" si="6"/>
        <v>WillifoodWillifood 25cm 8 pcs 560g</v>
      </c>
    </row>
    <row r="74" spans="1:30" ht="39.75" customHeight="1" x14ac:dyDescent="0.25">
      <c r="A74" s="9" t="s">
        <v>189</v>
      </c>
      <c r="B74" s="62" t="s">
        <v>632</v>
      </c>
      <c r="C74" s="33">
        <f>IF(B74="","",VLOOKUP(AD74,Varsayımlar!$B:$Q,3,0))</f>
        <v>8698829380698</v>
      </c>
      <c r="D74" s="33"/>
      <c r="E74" s="152" t="s">
        <v>653</v>
      </c>
      <c r="F74" s="62" t="s">
        <v>660</v>
      </c>
      <c r="G74" s="62"/>
      <c r="H74" s="62" t="str">
        <f>IF(B74="","",VLOOKUP(AD74,Varsayımlar!$B:$Q,5,0))</f>
        <v>Willifood 26 cm Pizza</v>
      </c>
      <c r="I74" s="62">
        <f>IF(B74="","",VLOOKUP(AD74,Varsayımlar!B:T,19,0))</f>
        <v>0</v>
      </c>
      <c r="J74" s="62" t="str">
        <f>IF(B74="","",VLOOKUP(AD74,Varsayımlar!$B:$Q,6,0))</f>
        <v>Pizza</v>
      </c>
      <c r="K74" s="62">
        <v>2250</v>
      </c>
      <c r="L74" s="62"/>
      <c r="M74" s="62" t="str">
        <f>IFERROR(IF(B74="","",K74/VLOOKUP(AD74,Varsayımlar!B:R,17,0)),"")</f>
        <v/>
      </c>
      <c r="N74" s="62"/>
      <c r="O74" s="62">
        <v>16</v>
      </c>
      <c r="P74" s="62">
        <f>IF(B74="","",VLOOKUP(AD74,Varsayımlar!$B:$Q,7,0)*K74)</f>
        <v>27000</v>
      </c>
      <c r="Q74" s="62">
        <f>IF(B74="","",VLOOKUP(AD74,Varsayımlar!$B:$Q,8,0))</f>
        <v>26</v>
      </c>
      <c r="R74" s="62" t="str">
        <f>IF(B74="","",VLOOKUP(AD74,Varsayımlar!$B:$Q,9,0))</f>
        <v>Irak Soft</v>
      </c>
      <c r="S74" s="62">
        <f>IF(B74="","",VLOOKUP(AD74,Varsayımlar!$B:$Q,10,0))</f>
        <v>4</v>
      </c>
      <c r="T74" s="62">
        <f>IF(B74="","",VLOOKUP(AD74,Varsayımlar!$B:$Q,11,0))</f>
        <v>12</v>
      </c>
      <c r="U74" s="62">
        <f>IF(B74="","",VLOOKUP(AD74,Varsayımlar!$B:$Q,12,0))</f>
        <v>480</v>
      </c>
      <c r="V74" s="62" t="str">
        <f>IF(B74="","",VLOOKUP(AD74,Varsayımlar!$B:$Q,13,0))</f>
        <v>Yurtdışı</v>
      </c>
      <c r="W74" s="62">
        <f>IF(B74="","",VLOOKUP(AD74,Varsayımlar!$B:$Q,14,0))</f>
        <v>18</v>
      </c>
      <c r="X74" s="63"/>
      <c r="Y74" s="161" t="s">
        <v>658</v>
      </c>
      <c r="Z74" s="161" t="s">
        <v>659</v>
      </c>
      <c r="AA74" s="62" t="str">
        <f>IF(B74="","",VLOOKUP(AD74,Varsayımlar!$B:$Q,15,0))</f>
        <v>Dürümek Kolisi-Çift Etiket</v>
      </c>
      <c r="AB74" s="62" t="str">
        <f>IF(B74="","",VLOOKUP(AD74,Varsayımlar!$B:$Q,16,0))</f>
        <v>Kesme.Bezeler 145-150 g.Kesilmemiş 27-28 cm. Kesilmemiş ağ 520-540g. Kesilmiş ağ 475-485 g</v>
      </c>
      <c r="AC74" s="90">
        <f>IF(B74="","",VLOOKUP(Sayfa2!AD97,Varsayımlar!B:S,18,0))</f>
        <v>0</v>
      </c>
      <c r="AD74" s="90" t="str">
        <f t="shared" si="6"/>
        <v>WillifoodWillifood Pizza 26cm 4 pcs 480g</v>
      </c>
    </row>
    <row r="75" spans="1:30" ht="39.75" customHeight="1" x14ac:dyDescent="0.25">
      <c r="A75" s="9" t="s">
        <v>210</v>
      </c>
      <c r="B75" s="70" t="s">
        <v>90</v>
      </c>
      <c r="C75" s="71">
        <f>IF(B75="","",VLOOKUP(AD75,Varsayımlar!$B:$Q,3,0))</f>
        <v>8698829380698</v>
      </c>
      <c r="D75" s="71" t="s">
        <v>231</v>
      </c>
      <c r="E75" s="72" t="s">
        <v>91</v>
      </c>
      <c r="F75" s="70"/>
      <c r="G75" s="70"/>
      <c r="H75" s="70" t="str">
        <f>IF(B75="","",VLOOKUP(AD75,Varsayımlar!$B:$Q,5,0))</f>
        <v>MAGNİT MAVİ AMBALAJ 25CM</v>
      </c>
      <c r="I75" s="70">
        <f>IF(B75="","",VLOOKUP(AD75,Varsayımlar!B:T,19,0))</f>
        <v>0</v>
      </c>
      <c r="J75" s="70" t="str">
        <f>IF(B75="","",VLOOKUP(AD75,Varsayımlar!$B:$Q,6,0))</f>
        <v>SADE</v>
      </c>
      <c r="K75" s="70">
        <v>2016</v>
      </c>
      <c r="L75" s="70"/>
      <c r="M75" s="70">
        <f>IFERROR(IF(B75="","",K75/VLOOKUP(AD75,Varsayımlar!B:R,17,0)),"")</f>
        <v>24</v>
      </c>
      <c r="N75" s="70"/>
      <c r="O75" s="70"/>
      <c r="P75" s="70">
        <f>IF(B75="","",VLOOKUP(AD75,Varsayımlar!$B:$Q,7,0)*K75)</f>
        <v>60480</v>
      </c>
      <c r="Q75" s="70">
        <f>IF(B75="","",VLOOKUP(AD75,Varsayımlar!$B:$Q,8,0))</f>
        <v>25</v>
      </c>
      <c r="R75" s="70" t="str">
        <f>IF(B75="","",VLOOKUP(AD75,Varsayımlar!$B:$Q,9,0))</f>
        <v>SOFT</v>
      </c>
      <c r="S75" s="70">
        <f>IF(B75="","",VLOOKUP(AD75,Varsayımlar!$B:$Q,10,0))</f>
        <v>4</v>
      </c>
      <c r="T75" s="70">
        <f>IF(B75="","",VLOOKUP(AD75,Varsayımlar!$B:$Q,11,0))</f>
        <v>30</v>
      </c>
      <c r="U75" s="70">
        <f>IF(B75="","",VLOOKUP(AD75,Varsayımlar!$B:$Q,12,0))</f>
        <v>260</v>
      </c>
      <c r="V75" s="70" t="str">
        <f>IF(B75="","",VLOOKUP(AD75,Varsayımlar!$B:$Q,13,0))</f>
        <v>YURTDIŞI</v>
      </c>
      <c r="W75" s="70">
        <f>IF(B75="","",VLOOKUP(AD75,Varsayımlar!$B:$Q,14,0))</f>
        <v>9</v>
      </c>
      <c r="X75" s="70"/>
      <c r="Y75" s="70"/>
      <c r="Z75" s="70"/>
      <c r="AA75" s="70" t="str">
        <f>IF(B75="","",VLOOKUP(AD75,Varsayımlar!$B:$Q,15,0))</f>
        <v>25CM TURUNCU KOLİ-SOL ÜST DİKDÖRTGENE ÜRETİM TARİHİ BASILACAK</v>
      </c>
      <c r="AB75" s="70" t="str">
        <f>IF(B75="","",VLOOKUP(AD75,Varsayımlar!$B:$Q,16,0))</f>
        <v>24-26 CM</v>
      </c>
      <c r="AC75" s="90">
        <f>IF(B75="","",VLOOKUP(Sayfa2!AD77,Varsayımlar!B:S,18,0))</f>
        <v>0</v>
      </c>
      <c r="AD75" s="90" t="str">
        <f t="shared" si="4"/>
        <v>MAGNİTMAGNİT MAVİ AMBALAJ 25 CM 260G</v>
      </c>
    </row>
    <row r="76" spans="1:30" ht="39.75" customHeight="1" x14ac:dyDescent="0.25">
      <c r="A76" s="9" t="s">
        <v>211</v>
      </c>
      <c r="B76" s="70" t="s">
        <v>90</v>
      </c>
      <c r="C76" s="71">
        <f>IF(B76="","",VLOOKUP(AD76,Varsayımlar!$B:$Q,3,0))</f>
        <v>8698829380698</v>
      </c>
      <c r="D76" s="71" t="s">
        <v>232</v>
      </c>
      <c r="E76" s="72" t="s">
        <v>91</v>
      </c>
      <c r="F76" s="70"/>
      <c r="G76" s="70"/>
      <c r="H76" s="70" t="str">
        <f>IF(B76="","",VLOOKUP(AD76,Varsayımlar!$B:$Q,5,0))</f>
        <v>MAGNİT MAVİ AMBALAJ 25CM</v>
      </c>
      <c r="I76" s="70">
        <f>IF(B76="","",VLOOKUP(AD76,Varsayımlar!B:T,19,0))</f>
        <v>0</v>
      </c>
      <c r="J76" s="70" t="str">
        <f>IF(B76="","",VLOOKUP(AD76,Varsayımlar!$B:$Q,6,0))</f>
        <v>SADE</v>
      </c>
      <c r="K76" s="70">
        <v>2016</v>
      </c>
      <c r="L76" s="70"/>
      <c r="M76" s="70">
        <f>IFERROR(IF(B76="","",K76/VLOOKUP(AD76,Varsayımlar!B:R,17,0)),"")</f>
        <v>24</v>
      </c>
      <c r="N76" s="70"/>
      <c r="O76" s="70"/>
      <c r="P76" s="70">
        <f>IF(B76="","",VLOOKUP(AD76,Varsayımlar!$B:$Q,7,0)*K76)</f>
        <v>60480</v>
      </c>
      <c r="Q76" s="70">
        <f>IF(B76="","",VLOOKUP(AD76,Varsayımlar!$B:$Q,8,0))</f>
        <v>25</v>
      </c>
      <c r="R76" s="70" t="str">
        <f>IF(B76="","",VLOOKUP(AD76,Varsayımlar!$B:$Q,9,0))</f>
        <v>SOFT</v>
      </c>
      <c r="S76" s="70">
        <f>IF(B76="","",VLOOKUP(AD76,Varsayımlar!$B:$Q,10,0))</f>
        <v>4</v>
      </c>
      <c r="T76" s="70">
        <f>IF(B76="","",VLOOKUP(AD76,Varsayımlar!$B:$Q,11,0))</f>
        <v>30</v>
      </c>
      <c r="U76" s="70">
        <f>IF(B76="","",VLOOKUP(AD76,Varsayımlar!$B:$Q,12,0))</f>
        <v>260</v>
      </c>
      <c r="V76" s="70" t="str">
        <f>IF(B76="","",VLOOKUP(AD76,Varsayımlar!$B:$Q,13,0))</f>
        <v>YURTDIŞI</v>
      </c>
      <c r="W76" s="70">
        <f>IF(B76="","",VLOOKUP(AD76,Varsayımlar!$B:$Q,14,0))</f>
        <v>9</v>
      </c>
      <c r="X76" s="70"/>
      <c r="Y76" s="70"/>
      <c r="Z76" s="70"/>
      <c r="AA76" s="70" t="str">
        <f>IF(B76="","",VLOOKUP(AD76,Varsayımlar!$B:$Q,15,0))</f>
        <v>25CM TURUNCU KOLİ-SOL ÜST DİKDÖRTGENE ÜRETİM TARİHİ BASILACAK</v>
      </c>
      <c r="AB76" s="70" t="str">
        <f>IF(B76="","",VLOOKUP(AD76,Varsayımlar!$B:$Q,16,0))</f>
        <v>24-26 CM</v>
      </c>
      <c r="AC76" s="90">
        <f>IF(B76="","",VLOOKUP(Sayfa2!AD78,Varsayımlar!B:S,18,0))</f>
        <v>0</v>
      </c>
      <c r="AD76" s="90" t="str">
        <f t="shared" si="4"/>
        <v>MAGNİTMAGNİT MAVİ AMBALAJ 25 CM 260G</v>
      </c>
    </row>
    <row r="77" spans="1:30" ht="39.75" customHeight="1" x14ac:dyDescent="0.25">
      <c r="A77" s="9" t="s">
        <v>212</v>
      </c>
      <c r="B77" s="70" t="s">
        <v>90</v>
      </c>
      <c r="C77" s="71">
        <f>IF(B77="","",VLOOKUP(AD77,Varsayımlar!$B:$Q,3,0))</f>
        <v>8698829380698</v>
      </c>
      <c r="D77" s="71" t="s">
        <v>233</v>
      </c>
      <c r="E77" s="72" t="s">
        <v>91</v>
      </c>
      <c r="F77" s="70"/>
      <c r="G77" s="70"/>
      <c r="H77" s="70" t="str">
        <f>IF(B77="","",VLOOKUP(AD77,Varsayımlar!$B:$Q,5,0))</f>
        <v>MAGNİT MAVİ AMBALAJ 25CM</v>
      </c>
      <c r="I77" s="70">
        <f>IF(B77="","",VLOOKUP(AD77,Varsayımlar!B:T,19,0))</f>
        <v>0</v>
      </c>
      <c r="J77" s="70" t="str">
        <f>IF(B77="","",VLOOKUP(AD77,Varsayımlar!$B:$Q,6,0))</f>
        <v>SADE</v>
      </c>
      <c r="K77" s="70">
        <v>2016</v>
      </c>
      <c r="L77" s="70"/>
      <c r="M77" s="70">
        <f>IFERROR(IF(B77="","",K77/VLOOKUP(AD77,Varsayımlar!B:R,17,0)),"")</f>
        <v>24</v>
      </c>
      <c r="N77" s="70"/>
      <c r="O77" s="70"/>
      <c r="P77" s="70">
        <f>IF(B77="","",VLOOKUP(AD77,Varsayımlar!$B:$Q,7,0)*K77)</f>
        <v>60480</v>
      </c>
      <c r="Q77" s="70">
        <f>IF(B77="","",VLOOKUP(AD77,Varsayımlar!$B:$Q,8,0))</f>
        <v>25</v>
      </c>
      <c r="R77" s="70" t="str">
        <f>IF(B77="","",VLOOKUP(AD77,Varsayımlar!$B:$Q,9,0))</f>
        <v>SOFT</v>
      </c>
      <c r="S77" s="70">
        <f>IF(B77="","",VLOOKUP(AD77,Varsayımlar!$B:$Q,10,0))</f>
        <v>4</v>
      </c>
      <c r="T77" s="70">
        <f>IF(B77="","",VLOOKUP(AD77,Varsayımlar!$B:$Q,11,0))</f>
        <v>30</v>
      </c>
      <c r="U77" s="70">
        <f>IF(B77="","",VLOOKUP(AD77,Varsayımlar!$B:$Q,12,0))</f>
        <v>260</v>
      </c>
      <c r="V77" s="70" t="str">
        <f>IF(B77="","",VLOOKUP(AD77,Varsayımlar!$B:$Q,13,0))</f>
        <v>YURTDIŞI</v>
      </c>
      <c r="W77" s="70">
        <f>IF(B77="","",VLOOKUP(AD77,Varsayımlar!$B:$Q,14,0))</f>
        <v>9</v>
      </c>
      <c r="X77" s="70"/>
      <c r="Y77" s="70"/>
      <c r="Z77" s="70"/>
      <c r="AA77" s="70" t="str">
        <f>IF(B77="","",VLOOKUP(AD77,Varsayımlar!$B:$Q,15,0))</f>
        <v>25CM TURUNCU KOLİ-SOL ÜST DİKDÖRTGENE ÜRETİM TARİHİ BASILACAK</v>
      </c>
      <c r="AB77" s="70" t="str">
        <f>IF(B77="","",VLOOKUP(AD77,Varsayımlar!$B:$Q,16,0))</f>
        <v>24-26 CM</v>
      </c>
      <c r="AC77" s="90">
        <f>IF(B77="","",VLOOKUP(Sayfa2!AD79,Varsayımlar!B:S,18,0))</f>
        <v>0</v>
      </c>
      <c r="AD77" s="90" t="str">
        <f t="shared" si="4"/>
        <v>MAGNİTMAGNİT MAVİ AMBALAJ 25 CM 260G</v>
      </c>
    </row>
    <row r="78" spans="1:30" ht="39.75" customHeight="1" x14ac:dyDescent="0.25">
      <c r="A78" s="9" t="s">
        <v>213</v>
      </c>
      <c r="B78" s="70" t="s">
        <v>90</v>
      </c>
      <c r="C78" s="71">
        <f>IF(B78="","",VLOOKUP(AD78,Varsayımlar!$B:$Q,3,0))</f>
        <v>8698829380698</v>
      </c>
      <c r="D78" s="71" t="s">
        <v>234</v>
      </c>
      <c r="E78" s="72" t="s">
        <v>91</v>
      </c>
      <c r="F78" s="70"/>
      <c r="G78" s="70"/>
      <c r="H78" s="70" t="str">
        <f>IF(B78="","",VLOOKUP(AD78,Varsayımlar!$B:$Q,5,0))</f>
        <v>MAGNİT MAVİ AMBALAJ 25CM</v>
      </c>
      <c r="I78" s="70">
        <f>IF(B78="","",VLOOKUP(AD78,Varsayımlar!B:T,19,0))</f>
        <v>0</v>
      </c>
      <c r="J78" s="70" t="str">
        <f>IF(B78="","",VLOOKUP(AD78,Varsayımlar!$B:$Q,6,0))</f>
        <v>SADE</v>
      </c>
      <c r="K78" s="70">
        <v>2016</v>
      </c>
      <c r="L78" s="70"/>
      <c r="M78" s="70">
        <f>IFERROR(IF(B78="","",K78/VLOOKUP(AD78,Varsayımlar!B:R,17,0)),"")</f>
        <v>24</v>
      </c>
      <c r="N78" s="70"/>
      <c r="O78" s="70"/>
      <c r="P78" s="70">
        <f>IF(B78="","",VLOOKUP(AD78,Varsayımlar!$B:$Q,7,0)*K78)</f>
        <v>60480</v>
      </c>
      <c r="Q78" s="70">
        <f>IF(B78="","",VLOOKUP(AD78,Varsayımlar!$B:$Q,8,0))</f>
        <v>25</v>
      </c>
      <c r="R78" s="70" t="str">
        <f>IF(B78="","",VLOOKUP(AD78,Varsayımlar!$B:$Q,9,0))</f>
        <v>SOFT</v>
      </c>
      <c r="S78" s="70">
        <f>IF(B78="","",VLOOKUP(AD78,Varsayımlar!$B:$Q,10,0))</f>
        <v>4</v>
      </c>
      <c r="T78" s="70">
        <f>IF(B78="","",VLOOKUP(AD78,Varsayımlar!$B:$Q,11,0))</f>
        <v>30</v>
      </c>
      <c r="U78" s="70">
        <f>IF(B78="","",VLOOKUP(AD78,Varsayımlar!$B:$Q,12,0))</f>
        <v>260</v>
      </c>
      <c r="V78" s="70" t="str">
        <f>IF(B78="","",VLOOKUP(AD78,Varsayımlar!$B:$Q,13,0))</f>
        <v>YURTDIŞI</v>
      </c>
      <c r="W78" s="70">
        <f>IF(B78="","",VLOOKUP(AD78,Varsayımlar!$B:$Q,14,0))</f>
        <v>9</v>
      </c>
      <c r="X78" s="70"/>
      <c r="Y78" s="70"/>
      <c r="Z78" s="70"/>
      <c r="AA78" s="70" t="str">
        <f>IF(B78="","",VLOOKUP(AD78,Varsayımlar!$B:$Q,15,0))</f>
        <v>25CM TURUNCU KOLİ-SOL ÜST DİKDÖRTGENE ÜRETİM TARİHİ BASILACAK</v>
      </c>
      <c r="AB78" s="70" t="str">
        <f>IF(B78="","",VLOOKUP(AD78,Varsayımlar!$B:$Q,16,0))</f>
        <v>24-26 CM</v>
      </c>
      <c r="AC78" s="90">
        <f>IF(B78="","",VLOOKUP(Sayfa2!AD80,Varsayımlar!B:S,18,0))</f>
        <v>0</v>
      </c>
      <c r="AD78" s="90" t="str">
        <f t="shared" si="4"/>
        <v>MAGNİTMAGNİT MAVİ AMBALAJ 25 CM 260G</v>
      </c>
    </row>
    <row r="79" spans="1:30" ht="39.75" customHeight="1" x14ac:dyDescent="0.25">
      <c r="A79" s="9" t="s">
        <v>214</v>
      </c>
      <c r="B79" s="70" t="s">
        <v>90</v>
      </c>
      <c r="C79" s="71">
        <f>IF(B79="","",VLOOKUP(AD79,Varsayımlar!$B:$Q,3,0))</f>
        <v>8698829380698</v>
      </c>
      <c r="D79" s="71" t="s">
        <v>235</v>
      </c>
      <c r="E79" s="72" t="s">
        <v>91</v>
      </c>
      <c r="F79" s="70"/>
      <c r="G79" s="70"/>
      <c r="H79" s="70" t="str">
        <f>IF(B79="","",VLOOKUP(AD79,Varsayımlar!$B:$Q,5,0))</f>
        <v>MAGNİT MAVİ AMBALAJ 25CM</v>
      </c>
      <c r="I79" s="70">
        <f>IF(B79="","",VLOOKUP(AD79,Varsayımlar!B:T,19,0))</f>
        <v>0</v>
      </c>
      <c r="J79" s="70" t="str">
        <f>IF(B79="","",VLOOKUP(AD79,Varsayımlar!$B:$Q,6,0))</f>
        <v>SADE</v>
      </c>
      <c r="K79" s="70">
        <v>2016</v>
      </c>
      <c r="L79" s="70"/>
      <c r="M79" s="70">
        <f>IFERROR(IF(B79="","",K79/VLOOKUP(AD79,Varsayımlar!B:R,17,0)),"")</f>
        <v>24</v>
      </c>
      <c r="N79" s="70"/>
      <c r="O79" s="70"/>
      <c r="P79" s="70">
        <f>IF(B79="","",VLOOKUP(AD79,Varsayımlar!$B:$Q,7,0)*K79)</f>
        <v>60480</v>
      </c>
      <c r="Q79" s="70">
        <f>IF(B79="","",VLOOKUP(AD79,Varsayımlar!$B:$Q,8,0))</f>
        <v>25</v>
      </c>
      <c r="R79" s="70" t="str">
        <f>IF(B79="","",VLOOKUP(AD79,Varsayımlar!$B:$Q,9,0))</f>
        <v>SOFT</v>
      </c>
      <c r="S79" s="70">
        <f>IF(B79="","",VLOOKUP(AD79,Varsayımlar!$B:$Q,10,0))</f>
        <v>4</v>
      </c>
      <c r="T79" s="70">
        <f>IF(B79="","",VLOOKUP(AD79,Varsayımlar!$B:$Q,11,0))</f>
        <v>30</v>
      </c>
      <c r="U79" s="70">
        <f>IF(B79="","",VLOOKUP(AD79,Varsayımlar!$B:$Q,12,0))</f>
        <v>260</v>
      </c>
      <c r="V79" s="70" t="str">
        <f>IF(B79="","",VLOOKUP(AD79,Varsayımlar!$B:$Q,13,0))</f>
        <v>YURTDIŞI</v>
      </c>
      <c r="W79" s="70">
        <f>IF(B79="","",VLOOKUP(AD79,Varsayımlar!$B:$Q,14,0))</f>
        <v>9</v>
      </c>
      <c r="X79" s="70"/>
      <c r="Y79" s="70"/>
      <c r="Z79" s="70"/>
      <c r="AA79" s="70" t="str">
        <f>IF(B79="","",VLOOKUP(AD79,Varsayımlar!$B:$Q,15,0))</f>
        <v>25CM TURUNCU KOLİ-SOL ÜST DİKDÖRTGENE ÜRETİM TARİHİ BASILACAK</v>
      </c>
      <c r="AB79" s="70" t="str">
        <f>IF(B79="","",VLOOKUP(AD79,Varsayımlar!$B:$Q,16,0))</f>
        <v>24-26 CM</v>
      </c>
      <c r="AC79" s="90">
        <f>IF(B79="","",VLOOKUP(Sayfa2!AD81,Varsayımlar!B:S,18,0))</f>
        <v>0</v>
      </c>
      <c r="AD79" s="90" t="str">
        <f t="shared" si="4"/>
        <v>MAGNİTMAGNİT MAVİ AMBALAJ 25 CM 260G</v>
      </c>
    </row>
    <row r="80" spans="1:30" ht="39.75" customHeight="1" x14ac:dyDescent="0.25">
      <c r="A80" s="9" t="s">
        <v>215</v>
      </c>
      <c r="B80" s="70" t="s">
        <v>90</v>
      </c>
      <c r="C80" s="71">
        <f>IF(B80="","",VLOOKUP(AD80,Varsayımlar!$B:$Q,3,0))</f>
        <v>8698829380698</v>
      </c>
      <c r="D80" s="71" t="s">
        <v>236</v>
      </c>
      <c r="E80" s="72" t="s">
        <v>91</v>
      </c>
      <c r="F80" s="70"/>
      <c r="G80" s="70"/>
      <c r="H80" s="70" t="str">
        <f>IF(B80="","",VLOOKUP(AD80,Varsayımlar!$B:$Q,5,0))</f>
        <v>MAGNİT MAVİ AMBALAJ 25CM</v>
      </c>
      <c r="I80" s="70">
        <f>IF(B80="","",VLOOKUP(AD80,Varsayımlar!B:T,19,0))</f>
        <v>0</v>
      </c>
      <c r="J80" s="70" t="str">
        <f>IF(B80="","",VLOOKUP(AD80,Varsayımlar!$B:$Q,6,0))</f>
        <v>SADE</v>
      </c>
      <c r="K80" s="70">
        <v>2016</v>
      </c>
      <c r="L80" s="70"/>
      <c r="M80" s="70">
        <f>IFERROR(IF(B80="","",K80/VLOOKUP(AD80,Varsayımlar!B:R,17,0)),"")</f>
        <v>24</v>
      </c>
      <c r="N80" s="70"/>
      <c r="O80" s="70"/>
      <c r="P80" s="70">
        <f>IF(B80="","",VLOOKUP(AD80,Varsayımlar!$B:$Q,7,0)*K80)</f>
        <v>60480</v>
      </c>
      <c r="Q80" s="70">
        <f>IF(B80="","",VLOOKUP(AD80,Varsayımlar!$B:$Q,8,0))</f>
        <v>25</v>
      </c>
      <c r="R80" s="70" t="str">
        <f>IF(B80="","",VLOOKUP(AD80,Varsayımlar!$B:$Q,9,0))</f>
        <v>SOFT</v>
      </c>
      <c r="S80" s="70">
        <f>IF(B80="","",VLOOKUP(AD80,Varsayımlar!$B:$Q,10,0))</f>
        <v>4</v>
      </c>
      <c r="T80" s="70">
        <f>IF(B80="","",VLOOKUP(AD80,Varsayımlar!$B:$Q,11,0))</f>
        <v>30</v>
      </c>
      <c r="U80" s="70">
        <f>IF(B80="","",VLOOKUP(AD80,Varsayımlar!$B:$Q,12,0))</f>
        <v>260</v>
      </c>
      <c r="V80" s="70" t="str">
        <f>IF(B80="","",VLOOKUP(AD80,Varsayımlar!$B:$Q,13,0))</f>
        <v>YURTDIŞI</v>
      </c>
      <c r="W80" s="70">
        <f>IF(B80="","",VLOOKUP(AD80,Varsayımlar!$B:$Q,14,0))</f>
        <v>9</v>
      </c>
      <c r="X80" s="70"/>
      <c r="Y80" s="70"/>
      <c r="Z80" s="70"/>
      <c r="AA80" s="70" t="str">
        <f>IF(B80="","",VLOOKUP(AD80,Varsayımlar!$B:$Q,15,0))</f>
        <v>25CM TURUNCU KOLİ-SOL ÜST DİKDÖRTGENE ÜRETİM TARİHİ BASILACAK</v>
      </c>
      <c r="AB80" s="70" t="str">
        <f>IF(B80="","",VLOOKUP(AD80,Varsayımlar!$B:$Q,16,0))</f>
        <v>24-26 CM</v>
      </c>
      <c r="AC80" s="90">
        <f>IF(B80="","",VLOOKUP(Sayfa2!AD82,Varsayımlar!B:S,18,0))</f>
        <v>0</v>
      </c>
      <c r="AD80" s="90" t="str">
        <f t="shared" si="4"/>
        <v>MAGNİTMAGNİT MAVİ AMBALAJ 25 CM 260G</v>
      </c>
    </row>
    <row r="81" spans="1:30" ht="39.75" customHeight="1" x14ac:dyDescent="0.25">
      <c r="A81" s="9" t="s">
        <v>216</v>
      </c>
      <c r="B81" s="70" t="s">
        <v>90</v>
      </c>
      <c r="C81" s="71">
        <f>IF(B81="","",VLOOKUP(AD81,Varsayımlar!$B:$Q,3,0))</f>
        <v>8698829380698</v>
      </c>
      <c r="D81" s="71" t="s">
        <v>237</v>
      </c>
      <c r="E81" s="72" t="s">
        <v>91</v>
      </c>
      <c r="F81" s="70"/>
      <c r="G81" s="70"/>
      <c r="H81" s="70" t="str">
        <f>IF(B81="","",VLOOKUP(AD81,Varsayımlar!$B:$Q,5,0))</f>
        <v>MAGNİT MAVİ AMBALAJ 25CM</v>
      </c>
      <c r="I81" s="70">
        <f>IF(B81="","",VLOOKUP(AD81,Varsayımlar!B:T,19,0))</f>
        <v>0</v>
      </c>
      <c r="J81" s="70" t="str">
        <f>IF(B81="","",VLOOKUP(AD81,Varsayımlar!$B:$Q,6,0))</f>
        <v>SADE</v>
      </c>
      <c r="K81" s="70">
        <v>2016</v>
      </c>
      <c r="L81" s="70"/>
      <c r="M81" s="70">
        <f>IFERROR(IF(B81="","",K81/VLOOKUP(AD81,Varsayımlar!B:R,17,0)),"")</f>
        <v>24</v>
      </c>
      <c r="N81" s="70"/>
      <c r="O81" s="70"/>
      <c r="P81" s="70">
        <f>IF(B81="","",VLOOKUP(AD81,Varsayımlar!$B:$Q,7,0)*K81)</f>
        <v>60480</v>
      </c>
      <c r="Q81" s="70">
        <f>IF(B81="","",VLOOKUP(AD81,Varsayımlar!$B:$Q,8,0))</f>
        <v>25</v>
      </c>
      <c r="R81" s="70" t="str">
        <f>IF(B81="","",VLOOKUP(AD81,Varsayımlar!$B:$Q,9,0))</f>
        <v>SOFT</v>
      </c>
      <c r="S81" s="70">
        <f>IF(B81="","",VLOOKUP(AD81,Varsayımlar!$B:$Q,10,0))</f>
        <v>4</v>
      </c>
      <c r="T81" s="70">
        <f>IF(B81="","",VLOOKUP(AD81,Varsayımlar!$B:$Q,11,0))</f>
        <v>30</v>
      </c>
      <c r="U81" s="70">
        <f>IF(B81="","",VLOOKUP(AD81,Varsayımlar!$B:$Q,12,0))</f>
        <v>260</v>
      </c>
      <c r="V81" s="70" t="str">
        <f>IF(B81="","",VLOOKUP(AD81,Varsayımlar!$B:$Q,13,0))</f>
        <v>YURTDIŞI</v>
      </c>
      <c r="W81" s="70">
        <f>IF(B81="","",VLOOKUP(AD81,Varsayımlar!$B:$Q,14,0))</f>
        <v>9</v>
      </c>
      <c r="X81" s="70"/>
      <c r="Y81" s="70"/>
      <c r="Z81" s="70"/>
      <c r="AA81" s="70" t="str">
        <f>IF(B81="","",VLOOKUP(AD81,Varsayımlar!$B:$Q,15,0))</f>
        <v>25CM TURUNCU KOLİ-SOL ÜST DİKDÖRTGENE ÜRETİM TARİHİ BASILACAK</v>
      </c>
      <c r="AB81" s="70" t="str">
        <f>IF(B81="","",VLOOKUP(AD81,Varsayımlar!$B:$Q,16,0))</f>
        <v>24-26 CM</v>
      </c>
      <c r="AC81" s="90">
        <f>IF(B81="","",VLOOKUP(Sayfa2!AD83,Varsayımlar!B:S,18,0))</f>
        <v>0</v>
      </c>
      <c r="AD81" s="90" t="str">
        <f t="shared" si="4"/>
        <v>MAGNİTMAGNİT MAVİ AMBALAJ 25 CM 260G</v>
      </c>
    </row>
    <row r="82" spans="1:30" ht="39.75" customHeight="1" x14ac:dyDescent="0.25">
      <c r="A82" s="9" t="s">
        <v>217</v>
      </c>
      <c r="B82" s="70" t="s">
        <v>90</v>
      </c>
      <c r="C82" s="71">
        <f>IF(B82="","",VLOOKUP(AD82,Varsayımlar!$B:$Q,3,0))</f>
        <v>8698829380698</v>
      </c>
      <c r="D82" s="71" t="s">
        <v>238</v>
      </c>
      <c r="E82" s="72" t="s">
        <v>91</v>
      </c>
      <c r="F82" s="70"/>
      <c r="G82" s="70"/>
      <c r="H82" s="70" t="str">
        <f>IF(B82="","",VLOOKUP(AD82,Varsayımlar!$B:$Q,5,0))</f>
        <v>MAGNİT MAVİ AMBALAJ 25CM</v>
      </c>
      <c r="I82" s="70">
        <f>IF(B82="","",VLOOKUP(AD82,Varsayımlar!B:T,19,0))</f>
        <v>0</v>
      </c>
      <c r="J82" s="70" t="str">
        <f>IF(B82="","",VLOOKUP(AD82,Varsayımlar!$B:$Q,6,0))</f>
        <v>SADE</v>
      </c>
      <c r="K82" s="70">
        <v>2016</v>
      </c>
      <c r="L82" s="70"/>
      <c r="M82" s="70">
        <f>IFERROR(IF(B82="","",K82/VLOOKUP(AD82,Varsayımlar!B:R,17,0)),"")</f>
        <v>24</v>
      </c>
      <c r="N82" s="70"/>
      <c r="O82" s="70"/>
      <c r="P82" s="70">
        <f>IF(B82="","",VLOOKUP(AD82,Varsayımlar!$B:$Q,7,0)*K82)</f>
        <v>60480</v>
      </c>
      <c r="Q82" s="70">
        <f>IF(B82="","",VLOOKUP(AD82,Varsayımlar!$B:$Q,8,0))</f>
        <v>25</v>
      </c>
      <c r="R82" s="70" t="str">
        <f>IF(B82="","",VLOOKUP(AD82,Varsayımlar!$B:$Q,9,0))</f>
        <v>SOFT</v>
      </c>
      <c r="S82" s="70">
        <f>IF(B82="","",VLOOKUP(AD82,Varsayımlar!$B:$Q,10,0))</f>
        <v>4</v>
      </c>
      <c r="T82" s="70">
        <f>IF(B82="","",VLOOKUP(AD82,Varsayımlar!$B:$Q,11,0))</f>
        <v>30</v>
      </c>
      <c r="U82" s="70">
        <f>IF(B82="","",VLOOKUP(AD82,Varsayımlar!$B:$Q,12,0))</f>
        <v>260</v>
      </c>
      <c r="V82" s="70" t="str">
        <f>IF(B82="","",VLOOKUP(AD82,Varsayımlar!$B:$Q,13,0))</f>
        <v>YURTDIŞI</v>
      </c>
      <c r="W82" s="70">
        <f>IF(B82="","",VLOOKUP(AD82,Varsayımlar!$B:$Q,14,0))</f>
        <v>9</v>
      </c>
      <c r="X82" s="70"/>
      <c r="Y82" s="70"/>
      <c r="Z82" s="70"/>
      <c r="AA82" s="70" t="str">
        <f>IF(B82="","",VLOOKUP(AD82,Varsayımlar!$B:$Q,15,0))</f>
        <v>25CM TURUNCU KOLİ-SOL ÜST DİKDÖRTGENE ÜRETİM TARİHİ BASILACAK</v>
      </c>
      <c r="AB82" s="70" t="str">
        <f>IF(B82="","",VLOOKUP(AD82,Varsayımlar!$B:$Q,16,0))</f>
        <v>24-26 CM</v>
      </c>
      <c r="AC82" s="90">
        <f>IF(B82="","",VLOOKUP(Sayfa2!AD84,Varsayımlar!B:S,18,0))</f>
        <v>0</v>
      </c>
      <c r="AD82" s="90" t="str">
        <f t="shared" si="4"/>
        <v>MAGNİTMAGNİT MAVİ AMBALAJ 25 CM 260G</v>
      </c>
    </row>
    <row r="83" spans="1:30" ht="39.75" customHeight="1" x14ac:dyDescent="0.25">
      <c r="A83" s="9" t="s">
        <v>218</v>
      </c>
      <c r="B83" s="70" t="s">
        <v>90</v>
      </c>
      <c r="C83" s="71">
        <f>IF(B83="","",VLOOKUP(AD83,Varsayımlar!$B:$Q,3,0))</f>
        <v>8698829380698</v>
      </c>
      <c r="D83" s="71" t="s">
        <v>239</v>
      </c>
      <c r="E83" s="72" t="s">
        <v>91</v>
      </c>
      <c r="F83" s="70"/>
      <c r="G83" s="70"/>
      <c r="H83" s="70" t="str">
        <f>IF(B83="","",VLOOKUP(AD83,Varsayımlar!$B:$Q,5,0))</f>
        <v>MAGNİT MAVİ AMBALAJ 25CM</v>
      </c>
      <c r="I83" s="70">
        <f>IF(B83="","",VLOOKUP(AD83,Varsayımlar!B:T,19,0))</f>
        <v>0</v>
      </c>
      <c r="J83" s="70" t="str">
        <f>IF(B83="","",VLOOKUP(AD83,Varsayımlar!$B:$Q,6,0))</f>
        <v>SADE</v>
      </c>
      <c r="K83" s="70">
        <v>2016</v>
      </c>
      <c r="L83" s="70"/>
      <c r="M83" s="70">
        <f>IFERROR(IF(B83="","",K83/VLOOKUP(AD83,Varsayımlar!B:R,17,0)),"")</f>
        <v>24</v>
      </c>
      <c r="N83" s="70"/>
      <c r="O83" s="70"/>
      <c r="P83" s="70">
        <f>IF(B83="","",VLOOKUP(AD83,Varsayımlar!$B:$Q,7,0)*K83)</f>
        <v>60480</v>
      </c>
      <c r="Q83" s="70">
        <f>IF(B83="","",VLOOKUP(AD83,Varsayımlar!$B:$Q,8,0))</f>
        <v>25</v>
      </c>
      <c r="R83" s="70" t="str">
        <f>IF(B83="","",VLOOKUP(AD83,Varsayımlar!$B:$Q,9,0))</f>
        <v>SOFT</v>
      </c>
      <c r="S83" s="70">
        <f>IF(B83="","",VLOOKUP(AD83,Varsayımlar!$B:$Q,10,0))</f>
        <v>4</v>
      </c>
      <c r="T83" s="70">
        <f>IF(B83="","",VLOOKUP(AD83,Varsayımlar!$B:$Q,11,0))</f>
        <v>30</v>
      </c>
      <c r="U83" s="70">
        <f>IF(B83="","",VLOOKUP(AD83,Varsayımlar!$B:$Q,12,0))</f>
        <v>260</v>
      </c>
      <c r="V83" s="70" t="str">
        <f>IF(B83="","",VLOOKUP(AD83,Varsayımlar!$B:$Q,13,0))</f>
        <v>YURTDIŞI</v>
      </c>
      <c r="W83" s="70">
        <f>IF(B83="","",VLOOKUP(AD83,Varsayımlar!$B:$Q,14,0))</f>
        <v>9</v>
      </c>
      <c r="X83" s="70"/>
      <c r="Y83" s="70"/>
      <c r="Z83" s="70"/>
      <c r="AA83" s="70" t="str">
        <f>IF(B83="","",VLOOKUP(AD83,Varsayımlar!$B:$Q,15,0))</f>
        <v>25CM TURUNCU KOLİ-SOL ÜST DİKDÖRTGENE ÜRETİM TARİHİ BASILACAK</v>
      </c>
      <c r="AB83" s="70" t="str">
        <f>IF(B83="","",VLOOKUP(AD83,Varsayımlar!$B:$Q,16,0))</f>
        <v>24-26 CM</v>
      </c>
      <c r="AC83" s="90">
        <f>IF(B83="","",VLOOKUP(Sayfa2!AD85,Varsayımlar!B:S,18,0))</f>
        <v>0</v>
      </c>
      <c r="AD83" s="90" t="str">
        <f t="shared" si="4"/>
        <v>MAGNİTMAGNİT MAVİ AMBALAJ 25 CM 260G</v>
      </c>
    </row>
    <row r="84" spans="1:30" ht="39.75" customHeight="1" x14ac:dyDescent="0.25">
      <c r="A84" s="9" t="s">
        <v>219</v>
      </c>
      <c r="B84" s="70" t="s">
        <v>90</v>
      </c>
      <c r="C84" s="71">
        <f>IF(B84="","",VLOOKUP(AD84,Varsayımlar!$B:$Q,3,0))</f>
        <v>8698829380698</v>
      </c>
      <c r="D84" s="71" t="s">
        <v>258</v>
      </c>
      <c r="E84" s="72" t="s">
        <v>91</v>
      </c>
      <c r="F84" s="70"/>
      <c r="G84" s="70"/>
      <c r="H84" s="70" t="str">
        <f>IF(B84="","",VLOOKUP(AD84,Varsayımlar!$B:$Q,5,0))</f>
        <v>MAGNİT MAVİ AMBALAJ 25CM</v>
      </c>
      <c r="I84" s="70">
        <f>IF(B84="","",VLOOKUP(AD84,Varsayımlar!B:T,19,0))</f>
        <v>0</v>
      </c>
      <c r="J84" s="70" t="str">
        <f>IF(B84="","",VLOOKUP(AD84,Varsayımlar!$B:$Q,6,0))</f>
        <v>SADE</v>
      </c>
      <c r="K84" s="70">
        <v>2016</v>
      </c>
      <c r="L84" s="70"/>
      <c r="M84" s="70">
        <f>IFERROR(IF(B84="","",K84/VLOOKUP(AD84,Varsayımlar!B:R,17,0)),"")</f>
        <v>24</v>
      </c>
      <c r="N84" s="70"/>
      <c r="O84" s="70"/>
      <c r="P84" s="70">
        <f>IF(B84="","",VLOOKUP(AD84,Varsayımlar!$B:$Q,7,0)*K84)</f>
        <v>60480</v>
      </c>
      <c r="Q84" s="70">
        <f>IF(B84="","",VLOOKUP(AD84,Varsayımlar!$B:$Q,8,0))</f>
        <v>25</v>
      </c>
      <c r="R84" s="70" t="str">
        <f>IF(B84="","",VLOOKUP(AD84,Varsayımlar!$B:$Q,9,0))</f>
        <v>SOFT</v>
      </c>
      <c r="S84" s="70">
        <f>IF(B84="","",VLOOKUP(AD84,Varsayımlar!$B:$Q,10,0))</f>
        <v>4</v>
      </c>
      <c r="T84" s="70">
        <f>IF(B84="","",VLOOKUP(AD84,Varsayımlar!$B:$Q,11,0))</f>
        <v>30</v>
      </c>
      <c r="U84" s="70">
        <f>IF(B84="","",VLOOKUP(AD84,Varsayımlar!$B:$Q,12,0))</f>
        <v>260</v>
      </c>
      <c r="V84" s="70" t="str">
        <f>IF(B84="","",VLOOKUP(AD84,Varsayımlar!$B:$Q,13,0))</f>
        <v>YURTDIŞI</v>
      </c>
      <c r="W84" s="70">
        <f>IF(B84="","",VLOOKUP(AD84,Varsayımlar!$B:$Q,14,0))</f>
        <v>9</v>
      </c>
      <c r="X84" s="70"/>
      <c r="Y84" s="70"/>
      <c r="Z84" s="70"/>
      <c r="AA84" s="70" t="str">
        <f>IF(B84="","",VLOOKUP(AD84,Varsayımlar!$B:$Q,15,0))</f>
        <v>25CM TURUNCU KOLİ-SOL ÜST DİKDÖRTGENE ÜRETİM TARİHİ BASILACAK</v>
      </c>
      <c r="AB84" s="70" t="str">
        <f>IF(B84="","",VLOOKUP(AD84,Varsayımlar!$B:$Q,16,0))</f>
        <v>24-26 CM</v>
      </c>
      <c r="AC84" s="90">
        <f>IF(B84="","",VLOOKUP(Sayfa2!AD86,Varsayımlar!B:S,18,0))</f>
        <v>0</v>
      </c>
      <c r="AD84" s="90" t="str">
        <f t="shared" si="4"/>
        <v>MAGNİTMAGNİT MAVİ AMBALAJ 25 CM 260G</v>
      </c>
    </row>
    <row r="85" spans="1:30" ht="39.75" customHeight="1" x14ac:dyDescent="0.25">
      <c r="A85" s="9" t="s">
        <v>220</v>
      </c>
      <c r="B85" s="70" t="s">
        <v>90</v>
      </c>
      <c r="C85" s="71">
        <f>IF(B85="","",VLOOKUP(AD85,Varsayımlar!$B:$Q,3,0))</f>
        <v>8698829380698</v>
      </c>
      <c r="D85" s="71" t="s">
        <v>259</v>
      </c>
      <c r="E85" s="72" t="s">
        <v>91</v>
      </c>
      <c r="F85" s="70"/>
      <c r="G85" s="70"/>
      <c r="H85" s="70" t="str">
        <f>IF(B85="","",VLOOKUP(AD85,Varsayımlar!$B:$Q,5,0))</f>
        <v>MAGNİT MAVİ AMBALAJ 25CM</v>
      </c>
      <c r="I85" s="70">
        <f>IF(B85="","",VLOOKUP(AD85,Varsayımlar!B:T,19,0))</f>
        <v>0</v>
      </c>
      <c r="J85" s="70" t="str">
        <f>IF(B85="","",VLOOKUP(AD85,Varsayımlar!$B:$Q,6,0))</f>
        <v>SADE</v>
      </c>
      <c r="K85" s="70">
        <v>2016</v>
      </c>
      <c r="L85" s="70"/>
      <c r="M85" s="70">
        <f>IFERROR(IF(B85="","",K85/VLOOKUP(AD85,Varsayımlar!B:R,17,0)),"")</f>
        <v>24</v>
      </c>
      <c r="N85" s="70"/>
      <c r="O85" s="70"/>
      <c r="P85" s="70">
        <f>IF(B85="","",VLOOKUP(AD85,Varsayımlar!$B:$Q,7,0)*K85)</f>
        <v>60480</v>
      </c>
      <c r="Q85" s="70">
        <f>IF(B85="","",VLOOKUP(AD85,Varsayımlar!$B:$Q,8,0))</f>
        <v>25</v>
      </c>
      <c r="R85" s="70" t="str">
        <f>IF(B85="","",VLOOKUP(AD85,Varsayımlar!$B:$Q,9,0))</f>
        <v>SOFT</v>
      </c>
      <c r="S85" s="70">
        <f>IF(B85="","",VLOOKUP(AD85,Varsayımlar!$B:$Q,10,0))</f>
        <v>4</v>
      </c>
      <c r="T85" s="70">
        <f>IF(B85="","",VLOOKUP(AD85,Varsayımlar!$B:$Q,11,0))</f>
        <v>30</v>
      </c>
      <c r="U85" s="70">
        <f>IF(B85="","",VLOOKUP(AD85,Varsayımlar!$B:$Q,12,0))</f>
        <v>260</v>
      </c>
      <c r="V85" s="70" t="str">
        <f>IF(B85="","",VLOOKUP(AD85,Varsayımlar!$B:$Q,13,0))</f>
        <v>YURTDIŞI</v>
      </c>
      <c r="W85" s="70">
        <f>IF(B85="","",VLOOKUP(AD85,Varsayımlar!$B:$Q,14,0))</f>
        <v>9</v>
      </c>
      <c r="X85" s="70"/>
      <c r="Y85" s="70"/>
      <c r="Z85" s="70"/>
      <c r="AA85" s="70" t="str">
        <f>IF(B85="","",VLOOKUP(AD85,Varsayımlar!$B:$Q,15,0))</f>
        <v>25CM TURUNCU KOLİ-SOL ÜST DİKDÖRTGENE ÜRETİM TARİHİ BASILACAK</v>
      </c>
      <c r="AB85" s="70" t="str">
        <f>IF(B85="","",VLOOKUP(AD85,Varsayımlar!$B:$Q,16,0))</f>
        <v>24-26 CM</v>
      </c>
      <c r="AC85" s="90">
        <f>IF(B85="","",VLOOKUP(Sayfa2!AD87,Varsayımlar!B:S,18,0))</f>
        <v>0</v>
      </c>
      <c r="AD85" s="90" t="str">
        <f t="shared" si="4"/>
        <v>MAGNİTMAGNİT MAVİ AMBALAJ 25 CM 260G</v>
      </c>
    </row>
    <row r="86" spans="1:30" ht="39.75" customHeight="1" x14ac:dyDescent="0.25">
      <c r="A86" s="9" t="s">
        <v>221</v>
      </c>
      <c r="B86" s="70" t="s">
        <v>90</v>
      </c>
      <c r="C86" s="71">
        <f>IF(B86="","",VLOOKUP(AD86,Varsayımlar!$B:$Q,3,0))</f>
        <v>8698829380698</v>
      </c>
      <c r="D86" s="71" t="s">
        <v>260</v>
      </c>
      <c r="E86" s="72" t="s">
        <v>91</v>
      </c>
      <c r="F86" s="70"/>
      <c r="G86" s="70"/>
      <c r="H86" s="70" t="str">
        <f>IF(B86="","",VLOOKUP(AD86,Varsayımlar!$B:$Q,5,0))</f>
        <v>MAGNİT MAVİ AMBALAJ 25CM</v>
      </c>
      <c r="I86" s="70">
        <f>IF(B86="","",VLOOKUP(AD86,Varsayımlar!B:T,19,0))</f>
        <v>0</v>
      </c>
      <c r="J86" s="70" t="str">
        <f>IF(B86="","",VLOOKUP(AD86,Varsayımlar!$B:$Q,6,0))</f>
        <v>SADE</v>
      </c>
      <c r="K86" s="70">
        <v>2016</v>
      </c>
      <c r="L86" s="70"/>
      <c r="M86" s="70">
        <f>IFERROR(IF(B86="","",K86/VLOOKUP(AD86,Varsayımlar!B:R,17,0)),"")</f>
        <v>24</v>
      </c>
      <c r="N86" s="70"/>
      <c r="O86" s="70"/>
      <c r="P86" s="70">
        <f>IF(B86="","",VLOOKUP(AD86,Varsayımlar!$B:$Q,7,0)*K86)</f>
        <v>60480</v>
      </c>
      <c r="Q86" s="70">
        <f>IF(B86="","",VLOOKUP(AD86,Varsayımlar!$B:$Q,8,0))</f>
        <v>25</v>
      </c>
      <c r="R86" s="70" t="str">
        <f>IF(B86="","",VLOOKUP(AD86,Varsayımlar!$B:$Q,9,0))</f>
        <v>SOFT</v>
      </c>
      <c r="S86" s="70">
        <f>IF(B86="","",VLOOKUP(AD86,Varsayımlar!$B:$Q,10,0))</f>
        <v>4</v>
      </c>
      <c r="T86" s="70">
        <f>IF(B86="","",VLOOKUP(AD86,Varsayımlar!$B:$Q,11,0))</f>
        <v>30</v>
      </c>
      <c r="U86" s="70">
        <f>IF(B86="","",VLOOKUP(AD86,Varsayımlar!$B:$Q,12,0))</f>
        <v>260</v>
      </c>
      <c r="V86" s="70" t="str">
        <f>IF(B86="","",VLOOKUP(AD86,Varsayımlar!$B:$Q,13,0))</f>
        <v>YURTDIŞI</v>
      </c>
      <c r="W86" s="70">
        <f>IF(B86="","",VLOOKUP(AD86,Varsayımlar!$B:$Q,14,0))</f>
        <v>9</v>
      </c>
      <c r="X86" s="70"/>
      <c r="Y86" s="70"/>
      <c r="Z86" s="70"/>
      <c r="AA86" s="70" t="str">
        <f>IF(B86="","",VLOOKUP(AD86,Varsayımlar!$B:$Q,15,0))</f>
        <v>25CM TURUNCU KOLİ-SOL ÜST DİKDÖRTGENE ÜRETİM TARİHİ BASILACAK</v>
      </c>
      <c r="AB86" s="70" t="str">
        <f>IF(B86="","",VLOOKUP(AD86,Varsayımlar!$B:$Q,16,0))</f>
        <v>24-26 CM</v>
      </c>
      <c r="AC86" s="90">
        <f>IF(B86="","",VLOOKUP(Sayfa2!AD88,Varsayımlar!B:S,18,0))</f>
        <v>0</v>
      </c>
      <c r="AD86" s="90" t="str">
        <f t="shared" si="4"/>
        <v>MAGNİTMAGNİT MAVİ AMBALAJ 25 CM 260G</v>
      </c>
    </row>
    <row r="87" spans="1:30" ht="39.75" customHeight="1" x14ac:dyDescent="0.25">
      <c r="A87" s="9" t="s">
        <v>222</v>
      </c>
      <c r="B87" s="70" t="s">
        <v>90</v>
      </c>
      <c r="C87" s="71">
        <f>IF(B87="","",VLOOKUP(AD87,Varsayımlar!$B:$Q,3,0))</f>
        <v>8698829380698</v>
      </c>
      <c r="D87" s="71" t="s">
        <v>261</v>
      </c>
      <c r="E87" s="72" t="s">
        <v>91</v>
      </c>
      <c r="F87" s="70"/>
      <c r="G87" s="70"/>
      <c r="H87" s="70" t="str">
        <f>IF(B87="","",VLOOKUP(AD87,Varsayımlar!$B:$Q,5,0))</f>
        <v>MAGNİT MAVİ AMBALAJ 25CM</v>
      </c>
      <c r="I87" s="70">
        <f>IF(B87="","",VLOOKUP(AD87,Varsayımlar!B:T,19,0))</f>
        <v>0</v>
      </c>
      <c r="J87" s="70" t="str">
        <f>IF(B87="","",VLOOKUP(AD87,Varsayımlar!$B:$Q,6,0))</f>
        <v>SADE</v>
      </c>
      <c r="K87" s="70">
        <v>2016</v>
      </c>
      <c r="L87" s="70"/>
      <c r="M87" s="70">
        <f>IFERROR(IF(B87="","",K87/VLOOKUP(AD87,Varsayımlar!B:R,17,0)),"")</f>
        <v>24</v>
      </c>
      <c r="N87" s="70"/>
      <c r="O87" s="70"/>
      <c r="P87" s="70">
        <f>IF(B87="","",VLOOKUP(AD87,Varsayımlar!$B:$Q,7,0)*K87)</f>
        <v>60480</v>
      </c>
      <c r="Q87" s="70">
        <f>IF(B87="","",VLOOKUP(AD87,Varsayımlar!$B:$Q,8,0))</f>
        <v>25</v>
      </c>
      <c r="R87" s="70" t="str">
        <f>IF(B87="","",VLOOKUP(AD87,Varsayımlar!$B:$Q,9,0))</f>
        <v>SOFT</v>
      </c>
      <c r="S87" s="70">
        <f>IF(B87="","",VLOOKUP(AD87,Varsayımlar!$B:$Q,10,0))</f>
        <v>4</v>
      </c>
      <c r="T87" s="70">
        <f>IF(B87="","",VLOOKUP(AD87,Varsayımlar!$B:$Q,11,0))</f>
        <v>30</v>
      </c>
      <c r="U87" s="70">
        <f>IF(B87="","",VLOOKUP(AD87,Varsayımlar!$B:$Q,12,0))</f>
        <v>260</v>
      </c>
      <c r="V87" s="70" t="str">
        <f>IF(B87="","",VLOOKUP(AD87,Varsayımlar!$B:$Q,13,0))</f>
        <v>YURTDIŞI</v>
      </c>
      <c r="W87" s="70">
        <f>IF(B87="","",VLOOKUP(AD87,Varsayımlar!$B:$Q,14,0))</f>
        <v>9</v>
      </c>
      <c r="X87" s="70"/>
      <c r="Y87" s="70"/>
      <c r="Z87" s="70"/>
      <c r="AA87" s="70" t="str">
        <f>IF(B87="","",VLOOKUP(AD87,Varsayımlar!$B:$Q,15,0))</f>
        <v>25CM TURUNCU KOLİ-SOL ÜST DİKDÖRTGENE ÜRETİM TARİHİ BASILACAK</v>
      </c>
      <c r="AB87" s="70" t="str">
        <f>IF(B87="","",VLOOKUP(AD87,Varsayımlar!$B:$Q,16,0))</f>
        <v>24-26 CM</v>
      </c>
      <c r="AC87" s="90">
        <f>IF(B87="","",VLOOKUP(Sayfa2!AD89,Varsayımlar!B:S,18,0))</f>
        <v>0</v>
      </c>
      <c r="AD87" s="90" t="str">
        <f t="shared" si="4"/>
        <v>MAGNİTMAGNİT MAVİ AMBALAJ 25 CM 260G</v>
      </c>
    </row>
    <row r="88" spans="1:30" ht="39.75" customHeight="1" x14ac:dyDescent="0.25">
      <c r="A88" s="9" t="s">
        <v>223</v>
      </c>
      <c r="B88" s="70" t="s">
        <v>90</v>
      </c>
      <c r="C88" s="71">
        <f>IF(B88="","",VLOOKUP(AD88,Varsayımlar!$B:$Q,3,0))</f>
        <v>8698829380698</v>
      </c>
      <c r="D88" s="71" t="s">
        <v>262</v>
      </c>
      <c r="E88" s="72" t="s">
        <v>91</v>
      </c>
      <c r="F88" s="70"/>
      <c r="G88" s="70"/>
      <c r="H88" s="70" t="str">
        <f>IF(B88="","",VLOOKUP(AD88,Varsayımlar!$B:$Q,5,0))</f>
        <v>MAGNİT MAVİ AMBALAJ 25CM</v>
      </c>
      <c r="I88" s="70">
        <f>IF(B88="","",VLOOKUP(AD88,Varsayımlar!B:T,19,0))</f>
        <v>0</v>
      </c>
      <c r="J88" s="70" t="str">
        <f>IF(B88="","",VLOOKUP(AD88,Varsayımlar!$B:$Q,6,0))</f>
        <v>SADE</v>
      </c>
      <c r="K88" s="70">
        <v>2016</v>
      </c>
      <c r="L88" s="70"/>
      <c r="M88" s="70">
        <f>IFERROR(IF(B88="","",K88/VLOOKUP(AD88,Varsayımlar!B:R,17,0)),"")</f>
        <v>24</v>
      </c>
      <c r="N88" s="70"/>
      <c r="O88" s="70"/>
      <c r="P88" s="70">
        <f>IF(B88="","",VLOOKUP(AD88,Varsayımlar!$B:$Q,7,0)*K88)</f>
        <v>60480</v>
      </c>
      <c r="Q88" s="70">
        <f>IF(B88="","",VLOOKUP(AD88,Varsayımlar!$B:$Q,8,0))</f>
        <v>25</v>
      </c>
      <c r="R88" s="70" t="str">
        <f>IF(B88="","",VLOOKUP(AD88,Varsayımlar!$B:$Q,9,0))</f>
        <v>SOFT</v>
      </c>
      <c r="S88" s="70">
        <f>IF(B88="","",VLOOKUP(AD88,Varsayımlar!$B:$Q,10,0))</f>
        <v>4</v>
      </c>
      <c r="T88" s="70">
        <f>IF(B88="","",VLOOKUP(AD88,Varsayımlar!$B:$Q,11,0))</f>
        <v>30</v>
      </c>
      <c r="U88" s="70">
        <f>IF(B88="","",VLOOKUP(AD88,Varsayımlar!$B:$Q,12,0))</f>
        <v>260</v>
      </c>
      <c r="V88" s="70" t="str">
        <f>IF(B88="","",VLOOKUP(AD88,Varsayımlar!$B:$Q,13,0))</f>
        <v>YURTDIŞI</v>
      </c>
      <c r="W88" s="70">
        <f>IF(B88="","",VLOOKUP(AD88,Varsayımlar!$B:$Q,14,0))</f>
        <v>9</v>
      </c>
      <c r="X88" s="70"/>
      <c r="Y88" s="70"/>
      <c r="Z88" s="70"/>
      <c r="AA88" s="70" t="str">
        <f>IF(B88="","",VLOOKUP(AD88,Varsayımlar!$B:$Q,15,0))</f>
        <v>25CM TURUNCU KOLİ-SOL ÜST DİKDÖRTGENE ÜRETİM TARİHİ BASILACAK</v>
      </c>
      <c r="AB88" s="70" t="str">
        <f>IF(B88="","",VLOOKUP(AD88,Varsayımlar!$B:$Q,16,0))</f>
        <v>24-26 CM</v>
      </c>
      <c r="AC88" s="90">
        <f>IF(B88="","",VLOOKUP(Sayfa2!AD90,Varsayımlar!B:S,18,0))</f>
        <v>0</v>
      </c>
      <c r="AD88" s="90" t="str">
        <f t="shared" si="4"/>
        <v>MAGNİTMAGNİT MAVİ AMBALAJ 25 CM 260G</v>
      </c>
    </row>
    <row r="89" spans="1:30" ht="39.75" customHeight="1" x14ac:dyDescent="0.25">
      <c r="A89" s="9" t="s">
        <v>224</v>
      </c>
      <c r="B89" s="70" t="s">
        <v>90</v>
      </c>
      <c r="C89" s="71">
        <f>IF(B89="","",VLOOKUP(AD89,Varsayımlar!$B:$Q,3,0))</f>
        <v>8698829380698</v>
      </c>
      <c r="D89" s="71" t="s">
        <v>266</v>
      </c>
      <c r="E89" s="72" t="s">
        <v>91</v>
      </c>
      <c r="F89" s="70"/>
      <c r="G89" s="70"/>
      <c r="H89" s="70" t="str">
        <f>IF(B89="","",VLOOKUP(AD89,Varsayımlar!$B:$Q,5,0))</f>
        <v>MAGNİT MAVİ AMBALAJ 25CM</v>
      </c>
      <c r="I89" s="70">
        <f>IF(B89="","",VLOOKUP(AD89,Varsayımlar!B:T,19,0))</f>
        <v>0</v>
      </c>
      <c r="J89" s="70" t="str">
        <f>IF(B89="","",VLOOKUP(AD89,Varsayımlar!$B:$Q,6,0))</f>
        <v>SADE</v>
      </c>
      <c r="K89" s="70">
        <v>2016</v>
      </c>
      <c r="L89" s="70"/>
      <c r="M89" s="70">
        <f>IFERROR(IF(B89="","",K89/VLOOKUP(AD89,Varsayımlar!B:R,17,0)),"")</f>
        <v>24</v>
      </c>
      <c r="N89" s="70"/>
      <c r="O89" s="70"/>
      <c r="P89" s="70">
        <f>IF(B89="","",VLOOKUP(AD89,Varsayımlar!$B:$Q,7,0)*K89)</f>
        <v>60480</v>
      </c>
      <c r="Q89" s="70">
        <f>IF(B89="","",VLOOKUP(AD89,Varsayımlar!$B:$Q,8,0))</f>
        <v>25</v>
      </c>
      <c r="R89" s="70" t="str">
        <f>IF(B89="","",VLOOKUP(AD89,Varsayımlar!$B:$Q,9,0))</f>
        <v>SOFT</v>
      </c>
      <c r="S89" s="70">
        <f>IF(B89="","",VLOOKUP(AD89,Varsayımlar!$B:$Q,10,0))</f>
        <v>4</v>
      </c>
      <c r="T89" s="70">
        <f>IF(B89="","",VLOOKUP(AD89,Varsayımlar!$B:$Q,11,0))</f>
        <v>30</v>
      </c>
      <c r="U89" s="70">
        <f>IF(B89="","",VLOOKUP(AD89,Varsayımlar!$B:$Q,12,0))</f>
        <v>260</v>
      </c>
      <c r="V89" s="70" t="str">
        <f>IF(B89="","",VLOOKUP(AD89,Varsayımlar!$B:$Q,13,0))</f>
        <v>YURTDIŞI</v>
      </c>
      <c r="W89" s="70">
        <f>IF(B89="","",VLOOKUP(AD89,Varsayımlar!$B:$Q,14,0))</f>
        <v>9</v>
      </c>
      <c r="X89" s="70"/>
      <c r="Y89" s="70"/>
      <c r="Z89" s="70"/>
      <c r="AA89" s="70" t="str">
        <f>IF(B89="","",VLOOKUP(AD89,Varsayımlar!$B:$Q,15,0))</f>
        <v>25CM TURUNCU KOLİ-SOL ÜST DİKDÖRTGENE ÜRETİM TARİHİ BASILACAK</v>
      </c>
      <c r="AB89" s="70" t="str">
        <f>IF(B89="","",VLOOKUP(AD89,Varsayımlar!$B:$Q,16,0))</f>
        <v>24-26 CM</v>
      </c>
      <c r="AC89" s="90">
        <f>IF(B89="","",VLOOKUP(Sayfa2!AD91,Varsayımlar!B:S,18,0))</f>
        <v>0</v>
      </c>
      <c r="AD89" s="90" t="str">
        <f t="shared" si="4"/>
        <v>MAGNİTMAGNİT MAVİ AMBALAJ 25 CM 260G</v>
      </c>
    </row>
    <row r="90" spans="1:30" ht="39.75" customHeight="1" x14ac:dyDescent="0.25">
      <c r="A90" s="9" t="s">
        <v>225</v>
      </c>
      <c r="B90" s="9" t="s">
        <v>79</v>
      </c>
      <c r="C90" s="10">
        <f>IF(B90="","",VLOOKUP(AD90,Varsayımlar!$B:$Q,3,0))</f>
        <v>8698829380698</v>
      </c>
      <c r="D90" s="10"/>
      <c r="E90" s="85" t="s">
        <v>254</v>
      </c>
      <c r="F90" s="9"/>
      <c r="G90" s="9"/>
      <c r="H90" s="9" t="str">
        <f>IF(B90="","",VLOOKUP(AD90,Varsayımlar!$B:$Q,5,0))</f>
        <v>Manetka 20cm</v>
      </c>
      <c r="I90" s="9">
        <f>IF(B90="","",VLOOKUP(AD90,Varsayımlar!B:T,19,0))</f>
        <v>0</v>
      </c>
      <c r="J90" s="9" t="str">
        <f>IF(B90="","",VLOOKUP(AD90,Varsayımlar!$B:$Q,6,0))</f>
        <v>SADE</v>
      </c>
      <c r="K90" s="9">
        <v>7200</v>
      </c>
      <c r="L90" s="9"/>
      <c r="M90" s="9">
        <f>IFERROR(IF(B90="","",K90/VLOOKUP(AD90,Varsayımlar!B:R,17,0)),"")</f>
        <v>32</v>
      </c>
      <c r="N90" s="9"/>
      <c r="O90" s="9">
        <v>32</v>
      </c>
      <c r="P90" s="9">
        <f>IF(B90="","",VLOOKUP(AD90,Varsayımlar!$B:$Q,7,0)*K90)</f>
        <v>100800</v>
      </c>
      <c r="Q90" s="9">
        <f>IF(B90="","",VLOOKUP(AD90,Varsayımlar!$B:$Q,8,0))</f>
        <v>20</v>
      </c>
      <c r="R90" s="9" t="str">
        <f>IF(B90="","",VLOOKUP(AD90,Varsayımlar!$B:$Q,9,0))</f>
        <v>Irak Soft</v>
      </c>
      <c r="S90" s="9">
        <f>IF(B90="","",VLOOKUP(AD90,Varsayımlar!$B:$Q,10,0))</f>
        <v>4</v>
      </c>
      <c r="T90" s="9">
        <f>IF(B90="","",VLOOKUP(AD90,Varsayımlar!$B:$Q,11,0))</f>
        <v>14</v>
      </c>
      <c r="U90" s="9">
        <f>IF(B90="","",VLOOKUP(AD90,Varsayımlar!$B:$Q,12,0))</f>
        <v>166</v>
      </c>
      <c r="V90" s="9" t="str">
        <f>IF(B90="","",VLOOKUP(AD90,Varsayımlar!$B:$Q,13,0))</f>
        <v>YURTDIŞI</v>
      </c>
      <c r="W90" s="9">
        <f>IF(B90="","",VLOOKUP(AD90,Varsayımlar!$B:$Q,14,0))</f>
        <v>6</v>
      </c>
      <c r="X90" s="86">
        <v>46235</v>
      </c>
      <c r="Y90" s="86">
        <v>46419</v>
      </c>
      <c r="Z90" s="9">
        <v>26070120</v>
      </c>
      <c r="AA90" s="9" t="str">
        <f>IF(B90="","",VLOOKUP(AD90,Varsayımlar!$B:$Q,15,0))</f>
        <v>Kare Koli-Üretim Tarihli Etiket</v>
      </c>
      <c r="AB90" s="9" t="str">
        <f>IF(B90="","",VLOOKUP(AD90,Varsayımlar!$B:$Q,16,0))</f>
        <v>19-21 cm</v>
      </c>
      <c r="AC90" s="9">
        <f>IF(B90="","",VLOOKUP(Sayfa2!AD96,Varsayımlar!B:S,18,0))</f>
        <v>0</v>
      </c>
      <c r="AD90" s="9" t="str">
        <f t="shared" si="4"/>
        <v>LLC KOTORManetka 20cm 4 pcs 166g</v>
      </c>
    </row>
    <row r="91" spans="1:30" ht="39.75" customHeight="1" x14ac:dyDescent="0.25">
      <c r="A91" s="9" t="s">
        <v>226</v>
      </c>
      <c r="B91" s="88" t="s">
        <v>79</v>
      </c>
      <c r="C91" s="89">
        <f>IF(B91="","",VLOOKUP(AD91,Varsayımlar!$B:$Q,3,0))</f>
        <v>8698829380698</v>
      </c>
      <c r="D91" s="89"/>
      <c r="E91" s="85" t="s">
        <v>254</v>
      </c>
      <c r="F91" s="9"/>
      <c r="G91" s="9"/>
      <c r="H91" s="90" t="str">
        <f>IF(B91="","",VLOOKUP(AD91,Varsayımlar!$B:$Q,5,0))</f>
        <v>Manetka 20cm</v>
      </c>
      <c r="I91" s="90">
        <f>IF(B91="","",VLOOKUP(AD91,Varsayımlar!B:T,19,0))</f>
        <v>0</v>
      </c>
      <c r="J91" s="90" t="str">
        <f>IF(B91="","",VLOOKUP(AD91,Varsayımlar!$B:$Q,6,0))</f>
        <v>SADE</v>
      </c>
      <c r="K91" s="9">
        <v>7200</v>
      </c>
      <c r="L91" s="9"/>
      <c r="M91" s="9">
        <f>IFERROR(IF(B91="","",K91/VLOOKUP(AD91,Varsayımlar!B:R,17,0)),"")</f>
        <v>32</v>
      </c>
      <c r="N91" s="9"/>
      <c r="O91" s="9">
        <v>32</v>
      </c>
      <c r="P91" s="90">
        <f>IF(B91="","",VLOOKUP(AD91,Varsayımlar!$B:$Q,7,0)*K91)</f>
        <v>100800</v>
      </c>
      <c r="Q91" s="90">
        <f>IF(B91="","",VLOOKUP(AD91,Varsayımlar!$B:$Q,8,0))</f>
        <v>20</v>
      </c>
      <c r="R91" s="90" t="str">
        <f>IF(B91="","",VLOOKUP(AD91,Varsayımlar!$B:$Q,9,0))</f>
        <v>Irak Soft</v>
      </c>
      <c r="S91" s="90">
        <f>IF(B91="","",VLOOKUP(AD91,Varsayımlar!$B:$Q,10,0))</f>
        <v>4</v>
      </c>
      <c r="T91" s="90">
        <f>IF(B91="","",VLOOKUP(AD91,Varsayımlar!$B:$Q,11,0))</f>
        <v>14</v>
      </c>
      <c r="U91" s="90">
        <f>IF(B91="","",VLOOKUP(AD91,Varsayımlar!$B:$Q,12,0))</f>
        <v>166</v>
      </c>
      <c r="V91" s="90" t="str">
        <f>IF(B91="","",VLOOKUP(AD91,Varsayımlar!$B:$Q,13,0))</f>
        <v>YURTDIŞI</v>
      </c>
      <c r="W91" s="90">
        <f>IF(B91="","",VLOOKUP(AD91,Varsayımlar!$B:$Q,14,0))</f>
        <v>6</v>
      </c>
      <c r="X91" s="86">
        <v>46252</v>
      </c>
      <c r="Y91" s="86">
        <v>46436</v>
      </c>
      <c r="Z91" s="9">
        <v>26081820</v>
      </c>
      <c r="AA91" s="90" t="str">
        <f>IF(B91="","",VLOOKUP(AD91,Varsayımlar!$B:$Q,15,0))</f>
        <v>Kare Koli-Üretim Tarihli Etiket</v>
      </c>
      <c r="AB91" s="90" t="str">
        <f>IF(B91="","",VLOOKUP(AD91,Varsayımlar!$B:$Q,16,0))</f>
        <v>19-21 cm</v>
      </c>
      <c r="AC91" s="90">
        <f>IF(B91="","",VLOOKUP(Sayfa2!AD97,Varsayımlar!B:S,18,0))</f>
        <v>0</v>
      </c>
      <c r="AD91" s="90" t="str">
        <f t="shared" si="4"/>
        <v>LLC KOTORManetka 20cm 4 pcs 166g</v>
      </c>
    </row>
    <row r="92" spans="1:30" ht="39.75" customHeight="1" x14ac:dyDescent="0.25">
      <c r="A92" s="9" t="s">
        <v>227</v>
      </c>
      <c r="B92" s="9" t="s">
        <v>79</v>
      </c>
      <c r="C92" s="10">
        <f>IF(B92="","",VLOOKUP(AD92,Varsayımlar!$B:$Q,3,0))</f>
        <v>8698829380698</v>
      </c>
      <c r="D92" s="10"/>
      <c r="E92" s="85" t="s">
        <v>85</v>
      </c>
      <c r="F92" s="9"/>
      <c r="G92" s="9"/>
      <c r="H92" s="9" t="str">
        <f>IF(B92="","",VLOOKUP(AD92,Varsayımlar!$B:$Q,5,0))</f>
        <v xml:space="preserve">MANETKA PEYNİRLİ 25 CM </v>
      </c>
      <c r="I92" s="9">
        <f>IF(B92="","",VLOOKUP(AD92,Varsayımlar!B:T,19,0))</f>
        <v>0</v>
      </c>
      <c r="J92" s="9" t="str">
        <f>IF(B92="","",VLOOKUP(AD92,Varsayımlar!$B:$Q,6,0))</f>
        <v>PEYNİRLİ</v>
      </c>
      <c r="K92" s="9">
        <v>2496</v>
      </c>
      <c r="L92" s="9"/>
      <c r="M92" s="9">
        <f>IFERROR(IF(B92="","",K92/VLOOKUP(AD92,Varsayımlar!B:R,17,0)),"")</f>
        <v>32</v>
      </c>
      <c r="N92" s="9"/>
      <c r="O92" s="9">
        <v>26</v>
      </c>
      <c r="P92" s="9">
        <f>IF(B92="","",VLOOKUP(AD92,Varsayımlar!$B:$Q,7,0)*K92)</f>
        <v>74880</v>
      </c>
      <c r="Q92" s="9">
        <f>IF(B92="","",VLOOKUP(AD92,Varsayımlar!$B:$Q,8,0))</f>
        <v>25</v>
      </c>
      <c r="R92" s="9" t="str">
        <f>IF(B92="","",VLOOKUP(AD92,Varsayımlar!$B:$Q,9,0))</f>
        <v>SOFT-AT</v>
      </c>
      <c r="S92" s="9">
        <f>IF(B92="","",VLOOKUP(AD92,Varsayımlar!$B:$Q,10,0))</f>
        <v>4</v>
      </c>
      <c r="T92" s="9">
        <f>IF(B92="","",VLOOKUP(AD92,Varsayımlar!$B:$Q,11,0))</f>
        <v>30</v>
      </c>
      <c r="U92" s="9">
        <f>IF(B92="","",VLOOKUP(AD92,Varsayımlar!$B:$Q,12,0))</f>
        <v>250</v>
      </c>
      <c r="V92" s="9" t="str">
        <f>IF(B92="","",VLOOKUP(AD92,Varsayımlar!$B:$Q,13,0))</f>
        <v>YURTDIŞI</v>
      </c>
      <c r="W92" s="9">
        <f>IF(B92="","",VLOOKUP(AD92,Varsayımlar!$B:$Q,14,0))</f>
        <v>6</v>
      </c>
      <c r="X92" s="86">
        <v>46252</v>
      </c>
      <c r="Y92" s="86">
        <v>46436</v>
      </c>
      <c r="Z92" s="9">
        <v>26081825</v>
      </c>
      <c r="AA92" s="9" t="str">
        <f>IF(B92="","",VLOOKUP(AD92,Varsayımlar!$B:$Q,15,0))</f>
        <v>KIRMIZI KOLİ-TARİHLİ KOLİ ETİKETİ</v>
      </c>
      <c r="AB92" s="9" t="str">
        <f>IF(B92="","",VLOOKUP(AD92,Varsayımlar!$B:$Q,16,0))</f>
        <v>24-26 CM</v>
      </c>
      <c r="AC92" s="9">
        <f>IF(B92="","",VLOOKUP(Sayfa2!AD98,Varsayımlar!B:S,18,0))</f>
        <v>0</v>
      </c>
      <c r="AD92" s="9" t="str">
        <f t="shared" si="4"/>
        <v>LLC KOTORMANETKA PEYNİRLİ 25CM</v>
      </c>
    </row>
    <row r="93" spans="1:30" x14ac:dyDescent="0.25">
      <c r="A93" s="9" t="s">
        <v>228</v>
      </c>
      <c r="B93" s="9"/>
      <c r="C93" s="10" t="str">
        <f>IF(B93="","",VLOOKUP(AD93,Varsayımlar!$B:$Q,3,0))</f>
        <v/>
      </c>
      <c r="D93" s="10"/>
      <c r="E93" s="10"/>
      <c r="F93" s="9"/>
      <c r="G93" s="9"/>
      <c r="H93" s="9" t="str">
        <f>IF(B93="","",VLOOKUP(AD93,Varsayımlar!$B:$Q,5,0))</f>
        <v/>
      </c>
      <c r="I93" s="9" t="str">
        <f>IF(B93="","",VLOOKUP(AD93,Varsayımlar!B:T,19,0))</f>
        <v/>
      </c>
      <c r="J93" s="9" t="str">
        <f>IF(B93="","",VLOOKUP(AD93,Varsayımlar!$B:$Q,6,0))</f>
        <v/>
      </c>
      <c r="K93" s="9"/>
      <c r="L93" s="9"/>
      <c r="M93" s="9"/>
      <c r="N93" s="9"/>
      <c r="O93" s="9"/>
      <c r="P93" s="9" t="str">
        <f>IF(B93="","",VLOOKUP(AD93,Varsayımlar!$B:$Q,7,0)*K93)</f>
        <v/>
      </c>
      <c r="Q93" s="9" t="str">
        <f>IF(B93="","",VLOOKUP(AD93,Varsayımlar!$B:$Q,8,0))</f>
        <v/>
      </c>
      <c r="R93" s="9" t="str">
        <f>IF(B93="","",VLOOKUP(AD93,Varsayımlar!$B:$Q,9,0))</f>
        <v/>
      </c>
      <c r="S93" s="9" t="str">
        <f>IF(B93="","",VLOOKUP(AD93,Varsayımlar!$B:$Q,10,0))</f>
        <v/>
      </c>
      <c r="T93" s="9" t="str">
        <f>IF(B93="","",VLOOKUP(AD93,Varsayımlar!$B:$Q,11,0))</f>
        <v/>
      </c>
      <c r="U93" s="9" t="str">
        <f>IF(B93="","",VLOOKUP(AD93,Varsayımlar!$B:$Q,12,0))</f>
        <v/>
      </c>
      <c r="V93" s="9" t="str">
        <f>IF(B93="","",VLOOKUP(AD93,Varsayımlar!$B:$Q,13,0))</f>
        <v/>
      </c>
      <c r="W93" s="9" t="str">
        <f>IF(B93="","",VLOOKUP(AD93,Varsayımlar!$B:$Q,14,0))</f>
        <v/>
      </c>
      <c r="X93" s="9"/>
      <c r="Y93" s="9"/>
      <c r="Z93" s="9"/>
      <c r="AA93" s="9" t="str">
        <f>IF(B93="","",VLOOKUP(AD93,Varsayımlar!$B:$Q,15,0))</f>
        <v/>
      </c>
      <c r="AB93" s="9" t="str">
        <f>IF(B93="","",VLOOKUP(AD93,Varsayımlar!$B:$Q,16,0))</f>
        <v/>
      </c>
      <c r="AC93" s="9" t="str">
        <f>IF(B93="","",VLOOKUP(Sayfa2!AD100,Varsayımlar!B:S,18,0))</f>
        <v/>
      </c>
      <c r="AD93" s="9" t="str">
        <f t="shared" si="4"/>
        <v/>
      </c>
    </row>
    <row r="94" spans="1:30" x14ac:dyDescent="0.25">
      <c r="A94" s="9" t="s">
        <v>229</v>
      </c>
      <c r="B94" s="88"/>
      <c r="C94" s="89" t="str">
        <f>IF(B94="","",VLOOKUP(AD94,Varsayımlar!$B:$Q,3,0))</f>
        <v/>
      </c>
      <c r="D94" s="89"/>
      <c r="E94" s="10"/>
      <c r="F94" s="9"/>
      <c r="G94" s="9"/>
      <c r="H94" s="90" t="str">
        <f>IF(B94="","",VLOOKUP(AD94,Varsayımlar!$B:$Q,5,0))</f>
        <v/>
      </c>
      <c r="I94" s="90" t="str">
        <f>IF(B94="","",VLOOKUP(AD94,Varsayımlar!B:T,19,0))</f>
        <v/>
      </c>
      <c r="J94" s="90" t="str">
        <f>IF(B94="","",VLOOKUP(AD94,Varsayımlar!$B:$Q,6,0))</f>
        <v/>
      </c>
      <c r="K94" s="9"/>
      <c r="L94" s="9"/>
      <c r="M94" s="9"/>
      <c r="N94" s="9"/>
      <c r="O94" s="9"/>
      <c r="P94" s="90" t="str">
        <f>IF(B94="","",VLOOKUP(AD94,Varsayımlar!$B:$Q,7,0)*K94)</f>
        <v/>
      </c>
      <c r="Q94" s="90" t="str">
        <f>IF(B94="","",VLOOKUP(AD94,Varsayımlar!$B:$Q,8,0))</f>
        <v/>
      </c>
      <c r="R94" s="90" t="str">
        <f>IF(B94="","",VLOOKUP(AD94,Varsayımlar!$B:$Q,9,0))</f>
        <v/>
      </c>
      <c r="S94" s="90" t="str">
        <f>IF(B94="","",VLOOKUP(AD94,Varsayımlar!$B:$Q,10,0))</f>
        <v/>
      </c>
      <c r="T94" s="90" t="str">
        <f>IF(B94="","",VLOOKUP(AD94,Varsayımlar!$B:$Q,11,0))</f>
        <v/>
      </c>
      <c r="U94" s="90" t="str">
        <f>IF(B94="","",VLOOKUP(AD94,Varsayımlar!$B:$Q,12,0))</f>
        <v/>
      </c>
      <c r="V94" s="90" t="str">
        <f>IF(B94="","",VLOOKUP(AD94,Varsayımlar!$B:$Q,13,0))</f>
        <v/>
      </c>
      <c r="W94" s="90" t="str">
        <f>IF(B94="","",VLOOKUP(AD94,Varsayımlar!$B:$Q,14,0))</f>
        <v/>
      </c>
      <c r="X94" s="9"/>
      <c r="Y94" s="9"/>
      <c r="Z94" s="9"/>
      <c r="AA94" s="90" t="str">
        <f>IF(B94="","",VLOOKUP(AD94,Varsayımlar!$B:$Q,15,0))</f>
        <v/>
      </c>
      <c r="AB94" s="90" t="str">
        <f>IF(B94="","",VLOOKUP(AD94,Varsayımlar!$B:$Q,16,0))</f>
        <v/>
      </c>
      <c r="AC94" s="90" t="str">
        <f>IF(B94="","",VLOOKUP(Sayfa2!AD101,Varsayımlar!B:S,18,0))</f>
        <v/>
      </c>
      <c r="AD94" s="90" t="str">
        <f t="shared" si="4"/>
        <v/>
      </c>
    </row>
    <row r="95" spans="1:30" x14ac:dyDescent="0.25">
      <c r="A95" s="9" t="s">
        <v>230</v>
      </c>
      <c r="B95" s="9"/>
      <c r="C95" s="10" t="str">
        <f>IF(B95="","",VLOOKUP(AD95,Varsayımlar!$B:$Q,3,0))</f>
        <v/>
      </c>
      <c r="D95" s="10"/>
      <c r="E95" s="10"/>
      <c r="F95" s="9"/>
      <c r="G95" s="9"/>
      <c r="H95" s="9" t="str">
        <f>IF(B95="","",VLOOKUP(AD95,Varsayımlar!$B:$Q,5,0))</f>
        <v/>
      </c>
      <c r="I95" s="9" t="str">
        <f>IF(B95="","",VLOOKUP(AD95,Varsayımlar!B:T,19,0))</f>
        <v/>
      </c>
      <c r="J95" s="9" t="str">
        <f>IF(B95="","",VLOOKUP(AD95,Varsayımlar!$B:$Q,6,0))</f>
        <v/>
      </c>
      <c r="K95" s="9"/>
      <c r="L95" s="9"/>
      <c r="M95" s="9"/>
      <c r="N95" s="9"/>
      <c r="O95" s="9"/>
      <c r="P95" s="9" t="str">
        <f>IF(B95="","",VLOOKUP(AD95,Varsayımlar!$B:$Q,7,0)*K95)</f>
        <v/>
      </c>
      <c r="Q95" s="9" t="str">
        <f>IF(B95="","",VLOOKUP(AD95,Varsayımlar!$B:$Q,8,0))</f>
        <v/>
      </c>
      <c r="R95" s="9" t="str">
        <f>IF(B95="","",VLOOKUP(AD95,Varsayımlar!$B:$Q,9,0))</f>
        <v/>
      </c>
      <c r="S95" s="9" t="str">
        <f>IF(B95="","",VLOOKUP(AD95,Varsayımlar!$B:$Q,10,0))</f>
        <v/>
      </c>
      <c r="T95" s="9" t="str">
        <f>IF(B95="","",VLOOKUP(AD95,Varsayımlar!$B:$Q,11,0))</f>
        <v/>
      </c>
      <c r="U95" s="9" t="str">
        <f>IF(B95="","",VLOOKUP(AD95,Varsayımlar!$B:$Q,12,0))</f>
        <v/>
      </c>
      <c r="V95" s="9" t="str">
        <f>IF(B95="","",VLOOKUP(AD95,Varsayımlar!$B:$Q,13,0))</f>
        <v/>
      </c>
      <c r="W95" s="9" t="str">
        <f>IF(B95="","",VLOOKUP(AD95,Varsayımlar!$B:$Q,14,0))</f>
        <v/>
      </c>
      <c r="X95" s="9"/>
      <c r="Y95" s="9"/>
      <c r="Z95" s="9"/>
      <c r="AA95" s="9" t="str">
        <f>IF(B95="","",VLOOKUP(AD95,Varsayımlar!$B:$Q,15,0))</f>
        <v/>
      </c>
      <c r="AB95" s="9" t="str">
        <f>IF(B95="","",VLOOKUP(AD95,Varsayımlar!$B:$Q,16,0))</f>
        <v/>
      </c>
      <c r="AC95" s="9" t="str">
        <f>IF(B95="","",VLOOKUP(Sayfa2!AD102,Varsayımlar!B:S,18,0))</f>
        <v/>
      </c>
      <c r="AD95" s="9" t="str">
        <f t="shared" si="4"/>
        <v/>
      </c>
    </row>
    <row r="96" spans="1:30" x14ac:dyDescent="0.25">
      <c r="A96" s="9" t="s">
        <v>283</v>
      </c>
      <c r="B96" s="88"/>
      <c r="C96" s="89" t="str">
        <f>IF(B96="","",VLOOKUP(AD96,Varsayımlar!$B:$Q,3,0))</f>
        <v/>
      </c>
      <c r="D96" s="89"/>
      <c r="E96" s="10"/>
      <c r="F96" s="9"/>
      <c r="G96" s="9"/>
      <c r="H96" s="90" t="str">
        <f>IF(B96="","",VLOOKUP(AD96,Varsayımlar!$B:$Q,5,0))</f>
        <v/>
      </c>
      <c r="I96" s="90" t="str">
        <f>IF(B96="","",VLOOKUP(AD96,Varsayımlar!B:T,19,0))</f>
        <v/>
      </c>
      <c r="J96" s="90" t="str">
        <f>IF(B96="","",VLOOKUP(AD96,Varsayımlar!$B:$Q,6,0))</f>
        <v/>
      </c>
      <c r="K96" s="9"/>
      <c r="L96" s="9"/>
      <c r="M96" s="9"/>
      <c r="N96" s="9"/>
      <c r="O96" s="9"/>
      <c r="P96" s="90" t="str">
        <f>IF(B96="","",VLOOKUP(AD96,Varsayımlar!$B:$Q,7,0)*K96)</f>
        <v/>
      </c>
      <c r="Q96" s="90" t="str">
        <f>IF(B96="","",VLOOKUP(AD96,Varsayımlar!$B:$Q,8,0))</f>
        <v/>
      </c>
      <c r="R96" s="90" t="str">
        <f>IF(B96="","",VLOOKUP(AD96,Varsayımlar!$B:$Q,9,0))</f>
        <v/>
      </c>
      <c r="S96" s="90" t="str">
        <f>IF(B96="","",VLOOKUP(AD96,Varsayımlar!$B:$Q,10,0))</f>
        <v/>
      </c>
      <c r="T96" s="90" t="str">
        <f>IF(B96="","",VLOOKUP(AD96,Varsayımlar!$B:$Q,11,0))</f>
        <v/>
      </c>
      <c r="U96" s="90" t="str">
        <f>IF(B96="","",VLOOKUP(AD96,Varsayımlar!$B:$Q,12,0))</f>
        <v/>
      </c>
      <c r="V96" s="90" t="str">
        <f>IF(B96="","",VLOOKUP(AD96,Varsayımlar!$B:$Q,13,0))</f>
        <v/>
      </c>
      <c r="W96" s="90" t="str">
        <f>IF(B96="","",VLOOKUP(AD96,Varsayımlar!$B:$Q,14,0))</f>
        <v/>
      </c>
      <c r="X96" s="9"/>
      <c r="Y96" s="9"/>
      <c r="Z96" s="9"/>
      <c r="AA96" s="90" t="str">
        <f>IF(B96="","",VLOOKUP(AD96,Varsayımlar!$B:$Q,15,0))</f>
        <v/>
      </c>
      <c r="AB96" s="90" t="str">
        <f>IF(B96="","",VLOOKUP(AD96,Varsayımlar!$B:$Q,16,0))</f>
        <v/>
      </c>
      <c r="AC96" s="90" t="str">
        <f>IF(B96="","",VLOOKUP(Sayfa2!AD103,Varsayımlar!B:S,18,0))</f>
        <v/>
      </c>
      <c r="AD96" s="90" t="str">
        <f t="shared" si="4"/>
        <v/>
      </c>
    </row>
    <row r="97" spans="1:30" x14ac:dyDescent="0.25">
      <c r="A97" s="9" t="s">
        <v>284</v>
      </c>
      <c r="B97" s="9"/>
      <c r="C97" s="10" t="str">
        <f>IF(B97="","",VLOOKUP(AD97,Varsayımlar!$B:$Q,3,0))</f>
        <v/>
      </c>
      <c r="D97" s="10"/>
      <c r="E97" s="10"/>
      <c r="F97" s="9"/>
      <c r="G97" s="9"/>
      <c r="H97" s="9" t="str">
        <f>IF(B97="","",VLOOKUP(AD97,Varsayımlar!$B:$Q,5,0))</f>
        <v/>
      </c>
      <c r="I97" s="9" t="str">
        <f>IF(B97="","",VLOOKUP(AD97,Varsayımlar!B:T,19,0))</f>
        <v/>
      </c>
      <c r="J97" s="9" t="str">
        <f>IF(B97="","",VLOOKUP(AD97,Varsayımlar!$B:$Q,6,0))</f>
        <v/>
      </c>
      <c r="K97" s="9"/>
      <c r="L97" s="9"/>
      <c r="M97" s="9"/>
      <c r="N97" s="9"/>
      <c r="O97" s="9"/>
      <c r="P97" s="9" t="str">
        <f>IF(B97="","",VLOOKUP(AD97,Varsayımlar!$B:$Q,7,0)*K97)</f>
        <v/>
      </c>
      <c r="Q97" s="9" t="str">
        <f>IF(B97="","",VLOOKUP(AD97,Varsayımlar!$B:$Q,8,0))</f>
        <v/>
      </c>
      <c r="R97" s="9" t="str">
        <f>IF(B97="","",VLOOKUP(AD97,Varsayımlar!$B:$Q,9,0))</f>
        <v/>
      </c>
      <c r="S97" s="9" t="str">
        <f>IF(B97="","",VLOOKUP(AD97,Varsayımlar!$B:$Q,10,0))</f>
        <v/>
      </c>
      <c r="T97" s="9" t="str">
        <f>IF(B97="","",VLOOKUP(AD97,Varsayımlar!$B:$Q,11,0))</f>
        <v/>
      </c>
      <c r="U97" s="9" t="str">
        <f>IF(B97="","",VLOOKUP(AD97,Varsayımlar!$B:$Q,12,0))</f>
        <v/>
      </c>
      <c r="V97" s="9" t="str">
        <f>IF(B97="","",VLOOKUP(AD97,Varsayımlar!$B:$Q,13,0))</f>
        <v/>
      </c>
      <c r="W97" s="9" t="str">
        <f>IF(B97="","",VLOOKUP(AD97,Varsayımlar!$B:$Q,14,0))</f>
        <v/>
      </c>
      <c r="X97" s="9"/>
      <c r="Y97" s="9"/>
      <c r="Z97" s="9"/>
      <c r="AA97" s="9" t="str">
        <f>IF(B97="","",VLOOKUP(AD97,Varsayımlar!$B:$Q,15,0))</f>
        <v/>
      </c>
      <c r="AB97" s="9" t="str">
        <f>IF(B97="","",VLOOKUP(AD97,Varsayımlar!$B:$Q,16,0))</f>
        <v/>
      </c>
      <c r="AC97" s="9" t="str">
        <f>IF(B97="","",VLOOKUP(Sayfa2!AD104,Varsayımlar!B:S,18,0))</f>
        <v/>
      </c>
      <c r="AD97" s="9" t="str">
        <f t="shared" si="4"/>
        <v/>
      </c>
    </row>
    <row r="98" spans="1:30" x14ac:dyDescent="0.25"/>
    <row r="99" spans="1:30" x14ac:dyDescent="0.25"/>
    <row r="100" spans="1:30" x14ac:dyDescent="0.25"/>
    <row r="101" spans="1:30" x14ac:dyDescent="0.25"/>
    <row r="102" spans="1:30" x14ac:dyDescent="0.25"/>
    <row r="103" spans="1:30" x14ac:dyDescent="0.25"/>
    <row r="104" spans="1:30" x14ac:dyDescent="0.25"/>
    <row r="105" spans="1:30" x14ac:dyDescent="0.25"/>
    <row r="106" spans="1:30" x14ac:dyDescent="0.25"/>
    <row r="107" spans="1:30" x14ac:dyDescent="0.25"/>
    <row r="108" spans="1:30" x14ac:dyDescent="0.25"/>
    <row r="109" spans="1:30" x14ac:dyDescent="0.25"/>
    <row r="110" spans="1:30" x14ac:dyDescent="0.25"/>
    <row r="111" spans="1:30" x14ac:dyDescent="0.25"/>
    <row r="112" spans="1:30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8" x14ac:dyDescent="0.25"/>
    <row r="269" x14ac:dyDescent="0.25"/>
    <row r="270" x14ac:dyDescent="0.25"/>
    <row r="272" x14ac:dyDescent="0.25"/>
    <row r="273" x14ac:dyDescent="0.25"/>
    <row r="274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4" x14ac:dyDescent="0.25"/>
    <row r="285" x14ac:dyDescent="0.25"/>
    <row r="286" x14ac:dyDescent="0.25"/>
    <row r="288" x14ac:dyDescent="0.25"/>
    <row r="289" x14ac:dyDescent="0.25"/>
    <row r="290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300" x14ac:dyDescent="0.25"/>
    <row r="301" x14ac:dyDescent="0.25"/>
    <row r="302" x14ac:dyDescent="0.25"/>
    <row r="304" x14ac:dyDescent="0.25"/>
    <row r="305" x14ac:dyDescent="0.25"/>
    <row r="306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6" x14ac:dyDescent="0.25"/>
    <row r="318" x14ac:dyDescent="0.25"/>
    <row r="320" x14ac:dyDescent="0.25"/>
    <row r="322" x14ac:dyDescent="0.25"/>
    <row r="324" x14ac:dyDescent="0.25"/>
    <row r="326" x14ac:dyDescent="0.25"/>
    <row r="327" x14ac:dyDescent="0.25"/>
    <row r="328" x14ac:dyDescent="0.25"/>
    <row r="329" x14ac:dyDescent="0.25"/>
    <row r="330" x14ac:dyDescent="0.25"/>
    <row r="332" x14ac:dyDescent="0.25"/>
    <row r="334" x14ac:dyDescent="0.25"/>
    <row r="336" x14ac:dyDescent="0.25"/>
    <row r="338" x14ac:dyDescent="0.25"/>
    <row r="340" x14ac:dyDescent="0.25"/>
    <row r="342" x14ac:dyDescent="0.25"/>
    <row r="343" x14ac:dyDescent="0.25"/>
    <row r="344" x14ac:dyDescent="0.25"/>
    <row r="345" x14ac:dyDescent="0.25"/>
    <row r="346" x14ac:dyDescent="0.25"/>
    <row r="348" x14ac:dyDescent="0.25"/>
    <row r="350" x14ac:dyDescent="0.25"/>
    <row r="352" x14ac:dyDescent="0.25"/>
    <row r="354" x14ac:dyDescent="0.25"/>
    <row r="356" x14ac:dyDescent="0.25"/>
    <row r="358" x14ac:dyDescent="0.25"/>
    <row r="360" x14ac:dyDescent="0.25"/>
    <row r="362" x14ac:dyDescent="0.25"/>
    <row r="364" x14ac:dyDescent="0.25"/>
    <row r="366" x14ac:dyDescent="0.25"/>
    <row r="368" x14ac:dyDescent="0.25"/>
    <row r="370" x14ac:dyDescent="0.25"/>
    <row r="372" x14ac:dyDescent="0.25"/>
    <row r="374" x14ac:dyDescent="0.25"/>
    <row r="376" x14ac:dyDescent="0.25"/>
    <row r="378" x14ac:dyDescent="0.25"/>
    <row r="380" x14ac:dyDescent="0.25"/>
    <row r="382" x14ac:dyDescent="0.25"/>
    <row r="384" x14ac:dyDescent="0.25"/>
    <row r="386" x14ac:dyDescent="0.25"/>
    <row r="388" x14ac:dyDescent="0.25"/>
    <row r="390" x14ac:dyDescent="0.25"/>
    <row r="392" x14ac:dyDescent="0.25"/>
    <row r="394" x14ac:dyDescent="0.25"/>
    <row r="396" x14ac:dyDescent="0.25"/>
    <row r="398" x14ac:dyDescent="0.25"/>
    <row r="400" x14ac:dyDescent="0.25"/>
    <row r="402" x14ac:dyDescent="0.25"/>
    <row r="404" x14ac:dyDescent="0.25"/>
    <row r="406" x14ac:dyDescent="0.25"/>
    <row r="408" x14ac:dyDescent="0.25"/>
    <row r="410" x14ac:dyDescent="0.25"/>
    <row r="412" x14ac:dyDescent="0.25"/>
    <row r="414" x14ac:dyDescent="0.25"/>
    <row r="416" x14ac:dyDescent="0.25"/>
    <row r="418" x14ac:dyDescent="0.25"/>
    <row r="420" x14ac:dyDescent="0.25"/>
    <row r="422" x14ac:dyDescent="0.25"/>
    <row r="424" x14ac:dyDescent="0.25"/>
    <row r="426" x14ac:dyDescent="0.25"/>
    <row r="428" x14ac:dyDescent="0.25"/>
    <row r="430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4" x14ac:dyDescent="0.25"/>
    <row r="446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20" x14ac:dyDescent="0.25"/>
    <row r="1022" x14ac:dyDescent="0.25"/>
    <row r="1024" x14ac:dyDescent="0.25"/>
    <row r="1026" x14ac:dyDescent="0.25"/>
    <row r="1028" x14ac:dyDescent="0.25"/>
    <row r="1030" x14ac:dyDescent="0.25"/>
    <row r="1032" x14ac:dyDescent="0.25"/>
    <row r="1034" x14ac:dyDescent="0.25"/>
    <row r="1036" x14ac:dyDescent="0.25"/>
    <row r="1038" x14ac:dyDescent="0.25"/>
    <row r="1040" x14ac:dyDescent="0.25"/>
    <row r="1042" x14ac:dyDescent="0.25"/>
    <row r="1044" x14ac:dyDescent="0.25"/>
    <row r="1046" x14ac:dyDescent="0.25"/>
    <row r="1048" x14ac:dyDescent="0.25"/>
    <row r="1050" x14ac:dyDescent="0.25"/>
    <row r="1052" x14ac:dyDescent="0.25"/>
    <row r="1054" x14ac:dyDescent="0.25"/>
    <row r="1056" x14ac:dyDescent="0.25"/>
    <row r="1058" x14ac:dyDescent="0.25"/>
    <row r="1060" x14ac:dyDescent="0.25"/>
    <row r="1062" x14ac:dyDescent="0.25"/>
    <row r="1064" x14ac:dyDescent="0.25"/>
    <row r="1066" x14ac:dyDescent="0.25"/>
    <row r="1068" x14ac:dyDescent="0.25"/>
    <row r="1070" x14ac:dyDescent="0.25"/>
    <row r="1072" x14ac:dyDescent="0.25"/>
    <row r="1074" x14ac:dyDescent="0.25"/>
    <row r="1076" x14ac:dyDescent="0.25"/>
    <row r="1078" x14ac:dyDescent="0.25"/>
    <row r="1080" x14ac:dyDescent="0.25"/>
    <row r="1082" x14ac:dyDescent="0.25"/>
    <row r="1084" x14ac:dyDescent="0.25"/>
    <row r="1086" x14ac:dyDescent="0.25"/>
    <row r="1088" x14ac:dyDescent="0.25"/>
    <row r="1090" x14ac:dyDescent="0.25"/>
    <row r="1092" x14ac:dyDescent="0.25"/>
    <row r="1094" x14ac:dyDescent="0.25"/>
    <row r="1096" x14ac:dyDescent="0.25"/>
    <row r="1097" x14ac:dyDescent="0.25"/>
    <row r="1098" x14ac:dyDescent="0.25"/>
    <row r="1100" x14ac:dyDescent="0.25"/>
    <row r="1102" x14ac:dyDescent="0.25"/>
    <row r="1104" x14ac:dyDescent="0.25"/>
    <row r="1106" x14ac:dyDescent="0.25"/>
    <row r="1108" x14ac:dyDescent="0.25"/>
    <row r="1110" x14ac:dyDescent="0.25"/>
    <row r="1112" x14ac:dyDescent="0.25"/>
    <row r="1113" x14ac:dyDescent="0.25"/>
    <row r="1114" x14ac:dyDescent="0.25"/>
    <row r="1116" x14ac:dyDescent="0.25"/>
    <row r="1118" x14ac:dyDescent="0.25"/>
    <row r="1120" x14ac:dyDescent="0.25"/>
    <row r="1121" x14ac:dyDescent="0.25"/>
    <row r="1122" x14ac:dyDescent="0.25"/>
    <row r="1124" x14ac:dyDescent="0.25"/>
    <row r="1126" x14ac:dyDescent="0.25"/>
    <row r="1128" x14ac:dyDescent="0.25"/>
    <row r="1129" x14ac:dyDescent="0.25"/>
    <row r="1130" x14ac:dyDescent="0.25"/>
    <row r="1132" x14ac:dyDescent="0.25"/>
    <row r="1134" x14ac:dyDescent="0.25"/>
    <row r="1136" x14ac:dyDescent="0.25"/>
    <row r="1137" x14ac:dyDescent="0.25"/>
    <row r="1138" x14ac:dyDescent="0.25"/>
    <row r="1140" x14ac:dyDescent="0.25"/>
    <row r="1142" x14ac:dyDescent="0.25"/>
    <row r="1144" x14ac:dyDescent="0.25"/>
    <row r="1145" x14ac:dyDescent="0.25"/>
    <row r="1146" x14ac:dyDescent="0.25"/>
    <row r="1148" x14ac:dyDescent="0.25"/>
    <row r="1150" x14ac:dyDescent="0.25"/>
    <row r="1152" x14ac:dyDescent="0.25"/>
    <row r="1153" x14ac:dyDescent="0.25"/>
    <row r="1154" x14ac:dyDescent="0.25"/>
    <row r="1156" x14ac:dyDescent="0.25"/>
    <row r="1158" x14ac:dyDescent="0.25"/>
    <row r="1160" x14ac:dyDescent="0.25"/>
    <row r="1161" x14ac:dyDescent="0.25"/>
    <row r="1162" x14ac:dyDescent="0.25"/>
    <row r="1164" x14ac:dyDescent="0.25"/>
    <row r="1166" x14ac:dyDescent="0.25"/>
    <row r="1168" x14ac:dyDescent="0.25"/>
    <row r="1169" x14ac:dyDescent="0.25"/>
    <row r="1170" x14ac:dyDescent="0.25"/>
    <row r="1172" x14ac:dyDescent="0.25"/>
    <row r="1174" x14ac:dyDescent="0.25"/>
    <row r="1175" x14ac:dyDescent="0.25"/>
    <row r="1176" x14ac:dyDescent="0.25"/>
    <row r="1177" x14ac:dyDescent="0.25"/>
    <row r="1178" x14ac:dyDescent="0.25"/>
    <row r="1180" x14ac:dyDescent="0.25"/>
    <row r="1181" x14ac:dyDescent="0.25"/>
    <row r="1182" x14ac:dyDescent="0.25"/>
    <row r="1184" x14ac:dyDescent="0.25"/>
    <row r="1185" x14ac:dyDescent="0.25"/>
    <row r="1186" x14ac:dyDescent="0.25"/>
    <row r="1188" x14ac:dyDescent="0.25"/>
    <row r="1190" x14ac:dyDescent="0.25"/>
    <row r="1191" x14ac:dyDescent="0.25"/>
    <row r="1192" x14ac:dyDescent="0.25"/>
    <row r="1193" x14ac:dyDescent="0.25"/>
    <row r="1194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</sheetData>
  <mergeCells count="6">
    <mergeCell ref="A40:AB40"/>
    <mergeCell ref="A1:AB1"/>
    <mergeCell ref="A2:Z2"/>
    <mergeCell ref="A17:AB17"/>
    <mergeCell ref="A24:AB24"/>
    <mergeCell ref="B26:AB26"/>
  </mergeCells>
  <pageMargins left="0.31496062992125984" right="0.31496062992125984" top="0.35433070866141736" bottom="0.35433070866141736" header="0.31496062992125984" footer="0.31496062992125984"/>
  <pageSetup paperSize="9" scale="43" fitToHeight="2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583"/>
  <sheetViews>
    <sheetView topLeftCell="A7" zoomScale="77" zoomScaleNormal="77" workbookViewId="0">
      <selection activeCell="Q21" sqref="Q21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42578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3.140625" style="8" customWidth="1"/>
    <col min="13" max="13" width="8.85546875" style="8" customWidth="1"/>
    <col min="14" max="14" width="9.85546875" style="8" hidden="1" customWidth="1"/>
    <col min="15" max="15" width="6.42578125" style="8" hidden="1" customWidth="1"/>
    <col min="16" max="16" width="12.85546875" style="8" hidden="1" customWidth="1"/>
    <col min="17" max="17" width="6.5703125" style="8" bestFit="1" customWidth="1"/>
    <col min="18" max="18" width="10.7109375" style="8" customWidth="1"/>
    <col min="19" max="19" width="8.5703125" style="8" customWidth="1"/>
    <col min="20" max="20" width="7.42578125" style="8" customWidth="1"/>
    <col min="21" max="21" width="9.85546875" style="8" customWidth="1"/>
    <col min="22" max="22" width="10.140625" style="8" bestFit="1" customWidth="1"/>
    <col min="23" max="23" width="7.140625" style="8" customWidth="1"/>
    <col min="24" max="24" width="12.7109375" style="8" bestFit="1" customWidth="1"/>
    <col min="25" max="25" width="18.5703125" style="8" customWidth="1"/>
    <col min="26" max="26" width="19.2851562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46196</v>
      </c>
      <c r="AB2" s="95">
        <v>0.70833333333333337</v>
      </c>
      <c r="AC2" s="35"/>
    </row>
    <row r="3" spans="1:31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120" t="s">
        <v>17</v>
      </c>
      <c r="C4" s="121">
        <f>IF(B4="","",VLOOKUP(AD4,Varsayımlar!$B:$Q,3,0))</f>
        <v>8698829380698</v>
      </c>
      <c r="D4" s="121" t="s">
        <v>494</v>
      </c>
      <c r="E4" s="122" t="s">
        <v>37</v>
      </c>
      <c r="F4" s="120" t="s">
        <v>495</v>
      </c>
      <c r="G4" s="120" t="s">
        <v>496</v>
      </c>
      <c r="H4" s="120" t="str">
        <f>IF(B4="","",VLOOKUP(AD4,Varsayımlar!$B:$Q,5,0))</f>
        <v>TORTİLLAS 25 CM 4 PCS 260G</v>
      </c>
      <c r="I4" s="120">
        <f>IF(B4="","",VLOOKUP(AD4,Varsayımlar!B:T,19,0))</f>
        <v>0</v>
      </c>
      <c r="J4" s="120" t="str">
        <f>IF(B4="","",VLOOKUP(AD4,Varsayımlar!$B:$Q,6,0))</f>
        <v>SADE</v>
      </c>
      <c r="K4" s="120">
        <v>1428</v>
      </c>
      <c r="L4" s="120"/>
      <c r="M4" s="120">
        <f t="shared" ref="M4:M17" si="0">K4/84</f>
        <v>17</v>
      </c>
      <c r="N4" s="120"/>
      <c r="O4" s="120">
        <v>5</v>
      </c>
      <c r="P4" s="120">
        <f>IF(B4="","",VLOOKUP(AD4,Varsayımlar!$B:$Q,7,0)*K4)</f>
        <v>42840</v>
      </c>
      <c r="Q4" s="120">
        <f>IF(B4="","",VLOOKUP(AD4,Varsayımlar!$B:$Q,8,0))</f>
        <v>25</v>
      </c>
      <c r="R4" s="120" t="str">
        <f>IF(B4="","",VLOOKUP(AD4,Varsayımlar!$B:$Q,9,0))</f>
        <v>SOFT</v>
      </c>
      <c r="S4" s="120">
        <f>IF(B4="","",VLOOKUP(AD4,Varsayımlar!$B:$Q,10,0))</f>
        <v>4</v>
      </c>
      <c r="T4" s="120">
        <f>IF(B4="","",VLOOKUP(AD4,Varsayımlar!$B:$Q,11,0))</f>
        <v>30</v>
      </c>
      <c r="U4" s="120">
        <f>IF(B4="","",VLOOKUP(AD4,Varsayımlar!$B:$Q,12,0))</f>
        <v>260</v>
      </c>
      <c r="V4" s="120" t="str">
        <f>IF(B4="","",VLOOKUP(AD4,Varsayımlar!$B:$Q,13,0))</f>
        <v>YURTDIŞI</v>
      </c>
      <c r="W4" s="120">
        <f>IF(B4="","",VLOOKUP(AD4,Varsayımlar!$B:$Q,14,0))</f>
        <v>6</v>
      </c>
      <c r="X4" s="123">
        <v>46191</v>
      </c>
      <c r="Y4" s="123">
        <v>46374</v>
      </c>
      <c r="Z4" s="120">
        <v>26061825</v>
      </c>
      <c r="AA4" s="120" t="str">
        <f>IF(B4="","",VLOOKUP(AD4,Varsayımlar!$B:$Q,15,0))</f>
        <v>TRİTON -SKT ATILACAK</v>
      </c>
      <c r="AB4" s="120" t="str">
        <f>IF(B4="","",VLOOKUP(AD4,Varsayımlar!$B:$Q,16,0))</f>
        <v>24-26 CM</v>
      </c>
      <c r="AC4" s="64"/>
      <c r="AD4" s="61" t="str">
        <f t="shared" ref="AD4:AD17" si="1">IF(B4="","",CONCATENATE(B4,E4))</f>
        <v>LLC TRİTONMUTLUKAL WHEAT TORTILLA</v>
      </c>
      <c r="AE4" s="8" t="s">
        <v>285</v>
      </c>
    </row>
    <row r="5" spans="1:31" ht="36" customHeight="1" x14ac:dyDescent="0.25">
      <c r="A5" s="9" t="s">
        <v>122</v>
      </c>
      <c r="B5" s="120" t="s">
        <v>17</v>
      </c>
      <c r="C5" s="121">
        <f>IF(B5="","",VLOOKUP(AD5,Varsayımlar!$B:$Q,3,0))</f>
        <v>8698829380698</v>
      </c>
      <c r="D5" s="121" t="s">
        <v>494</v>
      </c>
      <c r="E5" s="122" t="s">
        <v>37</v>
      </c>
      <c r="F5" s="120" t="s">
        <v>495</v>
      </c>
      <c r="G5" s="120" t="s">
        <v>497</v>
      </c>
      <c r="H5" s="120" t="str">
        <f>IF(B5="","",VLOOKUP(AD5,Varsayımlar!$B:$Q,5,0))</f>
        <v>TORTİLLAS 25 CM 4 PCS 260G</v>
      </c>
      <c r="I5" s="120">
        <f>IF(B5="","",VLOOKUP(AD5,Varsayımlar!B:T,19,0))</f>
        <v>0</v>
      </c>
      <c r="J5" s="120" t="str">
        <f>IF(B5="","",VLOOKUP(AD5,Varsayımlar!$B:$Q,6,0))</f>
        <v>SADE</v>
      </c>
      <c r="K5" s="120">
        <v>1008</v>
      </c>
      <c r="L5" s="120"/>
      <c r="M5" s="120">
        <f t="shared" si="0"/>
        <v>12</v>
      </c>
      <c r="N5" s="120"/>
      <c r="O5" s="120">
        <v>11</v>
      </c>
      <c r="P5" s="120">
        <f>IF(B5="","",VLOOKUP(AD5,Varsayımlar!$B:$Q,7,0)*K5)</f>
        <v>30240</v>
      </c>
      <c r="Q5" s="120">
        <f>IF(B5="","",VLOOKUP(AD5,Varsayımlar!$B:$Q,8,0))</f>
        <v>25</v>
      </c>
      <c r="R5" s="120" t="str">
        <f>IF(B5="","",VLOOKUP(AD5,Varsayımlar!$B:$Q,9,0))</f>
        <v>SOFT</v>
      </c>
      <c r="S5" s="120">
        <f>IF(B5="","",VLOOKUP(AD5,Varsayımlar!$B:$Q,10,0))</f>
        <v>4</v>
      </c>
      <c r="T5" s="120">
        <f>IF(B5="","",VLOOKUP(AD5,Varsayımlar!$B:$Q,11,0))</f>
        <v>30</v>
      </c>
      <c r="U5" s="120">
        <f>IF(B5="","",VLOOKUP(AD5,Varsayımlar!$B:$Q,12,0))</f>
        <v>260</v>
      </c>
      <c r="V5" s="120" t="str">
        <f>IF(B5="","",VLOOKUP(AD5,Varsayımlar!$B:$Q,13,0))</f>
        <v>YURTDIŞI</v>
      </c>
      <c r="W5" s="120">
        <f>IF(B5="","",VLOOKUP(AD5,Varsayımlar!$B:$Q,14,0))</f>
        <v>6</v>
      </c>
      <c r="X5" s="123">
        <v>46191</v>
      </c>
      <c r="Y5" s="123">
        <v>46374</v>
      </c>
      <c r="Z5" s="120">
        <v>26061825</v>
      </c>
      <c r="AA5" s="120" t="str">
        <f>IF(B5="","",VLOOKUP(AD5,Varsayımlar!$B:$Q,15,0))</f>
        <v>TRİTON -SKT ATILACAK</v>
      </c>
      <c r="AB5" s="120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1" ht="36" customHeight="1" x14ac:dyDescent="0.25">
      <c r="A6" s="9" t="s">
        <v>123</v>
      </c>
      <c r="B6" s="70" t="s">
        <v>17</v>
      </c>
      <c r="C6" s="71">
        <f>IF(B6="","",VLOOKUP(AD6,Varsayımlar!$B:$Q,3,0))</f>
        <v>8698829380698</v>
      </c>
      <c r="D6" s="71" t="s">
        <v>498</v>
      </c>
      <c r="E6" s="106" t="s">
        <v>37</v>
      </c>
      <c r="F6" s="70" t="s">
        <v>499</v>
      </c>
      <c r="G6" s="70" t="s">
        <v>500</v>
      </c>
      <c r="H6" s="70" t="str">
        <f>IF(B6="","",VLOOKUP(AD6,Varsayımlar!$B:$Q,5,0))</f>
        <v>TORTİLLAS 25 CM 4 PCS 260G</v>
      </c>
      <c r="I6" s="70">
        <f>IF(B6="","",VLOOKUP(AD6,Varsayımlar!B:T,19,0))</f>
        <v>0</v>
      </c>
      <c r="J6" s="70" t="str">
        <f>IF(B6="","",VLOOKUP(AD6,Varsayımlar!$B:$Q,6,0))</f>
        <v>SADE</v>
      </c>
      <c r="K6" s="70">
        <v>1512</v>
      </c>
      <c r="L6" s="70"/>
      <c r="M6" s="70">
        <f t="shared" si="0"/>
        <v>18</v>
      </c>
      <c r="N6" s="70"/>
      <c r="O6" s="70">
        <v>16</v>
      </c>
      <c r="P6" s="70">
        <f>IF(B6="","",VLOOKUP(AD6,Varsayımlar!$B:$Q,7,0)*K6)</f>
        <v>45360</v>
      </c>
      <c r="Q6" s="70">
        <f>IF(B6="","",VLOOKUP(AD6,Varsayımlar!$B:$Q,8,0))</f>
        <v>25</v>
      </c>
      <c r="R6" s="70" t="str">
        <f>IF(B6="","",VLOOKUP(AD6,Varsayımlar!$B:$Q,9,0))</f>
        <v>SOFT</v>
      </c>
      <c r="S6" s="70">
        <f>IF(B6="","",VLOOKUP(AD6,Varsayımlar!$B:$Q,10,0))</f>
        <v>4</v>
      </c>
      <c r="T6" s="70">
        <f>IF(B6="","",VLOOKUP(AD6,Varsayımlar!$B:$Q,11,0))</f>
        <v>30</v>
      </c>
      <c r="U6" s="70">
        <f>IF(B6="","",VLOOKUP(AD6,Varsayımlar!$B:$Q,12,0))</f>
        <v>260</v>
      </c>
      <c r="V6" s="70" t="str">
        <f>IF(B6="","",VLOOKUP(AD6,Varsayımlar!$B:$Q,13,0))</f>
        <v>YURTDIŞI</v>
      </c>
      <c r="W6" s="70">
        <f>IF(B6="","",VLOOKUP(AD6,Varsayımlar!$B:$Q,14,0))</f>
        <v>6</v>
      </c>
      <c r="X6" s="73">
        <v>46192</v>
      </c>
      <c r="Y6" s="73">
        <v>46375</v>
      </c>
      <c r="Z6" s="70">
        <v>26061925</v>
      </c>
      <c r="AA6" s="70" t="str">
        <f>IF(B6="","",VLOOKUP(AD6,Varsayımlar!$B:$Q,15,0))</f>
        <v>TRİTON -SKT ATILACAK</v>
      </c>
      <c r="AB6" s="70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1" ht="36" customHeight="1" x14ac:dyDescent="0.25">
      <c r="A7" s="9" t="s">
        <v>124</v>
      </c>
      <c r="B7" s="70" t="s">
        <v>17</v>
      </c>
      <c r="C7" s="71">
        <f>IF(B7="","",VLOOKUP(AD7,Varsayımlar!$B:$Q,3,0))</f>
        <v>8698829380698</v>
      </c>
      <c r="D7" s="71" t="s">
        <v>498</v>
      </c>
      <c r="E7" s="106" t="s">
        <v>37</v>
      </c>
      <c r="F7" s="70" t="s">
        <v>499</v>
      </c>
      <c r="G7" s="70" t="s">
        <v>501</v>
      </c>
      <c r="H7" s="70" t="str">
        <f>IF(B7="","",VLOOKUP(AD7,Varsayımlar!$B:$Q,5,0))</f>
        <v>TORTİLLAS 25 CM 4 PCS 260G</v>
      </c>
      <c r="I7" s="70">
        <f>IF(B7="","",VLOOKUP(AD7,Varsayımlar!B:T,19,0))</f>
        <v>0</v>
      </c>
      <c r="J7" s="70" t="str">
        <f>IF(B7="","",VLOOKUP(AD7,Varsayımlar!$B:$Q,6,0))</f>
        <v>SADE</v>
      </c>
      <c r="K7" s="70">
        <v>924</v>
      </c>
      <c r="L7" s="70"/>
      <c r="M7" s="70">
        <f t="shared" si="0"/>
        <v>11</v>
      </c>
      <c r="N7" s="70"/>
      <c r="O7" s="70">
        <v>11</v>
      </c>
      <c r="P7" s="70">
        <f>IF(B7="","",VLOOKUP(AD7,Varsayımlar!$B:$Q,7,0)*K7)</f>
        <v>27720</v>
      </c>
      <c r="Q7" s="70">
        <f>IF(B7="","",VLOOKUP(AD7,Varsayımlar!$B:$Q,8,0))</f>
        <v>25</v>
      </c>
      <c r="R7" s="70" t="str">
        <f>IF(B7="","",VLOOKUP(AD7,Varsayımlar!$B:$Q,9,0))</f>
        <v>SOFT</v>
      </c>
      <c r="S7" s="70">
        <f>IF(B7="","",VLOOKUP(AD7,Varsayımlar!$B:$Q,10,0))</f>
        <v>4</v>
      </c>
      <c r="T7" s="70">
        <f>IF(B7="","",VLOOKUP(AD7,Varsayımlar!$B:$Q,11,0))</f>
        <v>30</v>
      </c>
      <c r="U7" s="70">
        <f>IF(B7="","",VLOOKUP(AD7,Varsayımlar!$B:$Q,12,0))</f>
        <v>260</v>
      </c>
      <c r="V7" s="70" t="str">
        <f>IF(B7="","",VLOOKUP(AD7,Varsayımlar!$B:$Q,13,0))</f>
        <v>YURTDIŞI</v>
      </c>
      <c r="W7" s="70">
        <f>IF(B7="","",VLOOKUP(AD7,Varsayımlar!$B:$Q,14,0))</f>
        <v>6</v>
      </c>
      <c r="X7" s="73">
        <v>46192</v>
      </c>
      <c r="Y7" s="73">
        <v>46375</v>
      </c>
      <c r="Z7" s="70">
        <v>26061925</v>
      </c>
      <c r="AA7" s="70" t="str">
        <f>IF(B7="","",VLOOKUP(AD7,Varsayımlar!$B:$Q,15,0))</f>
        <v>TRİTON -SKT ATILACAK</v>
      </c>
      <c r="AB7" s="70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1" ht="36" customHeight="1" x14ac:dyDescent="0.25">
      <c r="A8" s="9" t="s">
        <v>125</v>
      </c>
      <c r="B8" s="77" t="s">
        <v>17</v>
      </c>
      <c r="C8" s="76">
        <f>IF(B8="","",VLOOKUP(AD8,Varsayımlar!$B:$Q,3,0))</f>
        <v>8698829380698</v>
      </c>
      <c r="D8" s="76" t="s">
        <v>502</v>
      </c>
      <c r="E8" s="119" t="s">
        <v>37</v>
      </c>
      <c r="F8" s="77" t="s">
        <v>503</v>
      </c>
      <c r="G8" s="77" t="s">
        <v>505</v>
      </c>
      <c r="H8" s="77" t="str">
        <f>IF(B8="","",VLOOKUP(AD8,Varsayımlar!$B:$Q,5,0))</f>
        <v>TORTİLLAS 25 CM 4 PCS 260G</v>
      </c>
      <c r="I8" s="77">
        <f>IF(B8="","",VLOOKUP(AD8,Varsayımlar!B:T,19,0))</f>
        <v>0</v>
      </c>
      <c r="J8" s="77" t="str">
        <f>IF(B8="","",VLOOKUP(AD8,Varsayımlar!$B:$Q,6,0))</f>
        <v>SADE</v>
      </c>
      <c r="K8" s="77">
        <v>420</v>
      </c>
      <c r="L8" s="77"/>
      <c r="M8" s="77">
        <f t="shared" si="0"/>
        <v>5</v>
      </c>
      <c r="N8" s="77"/>
      <c r="O8" s="77">
        <v>4</v>
      </c>
      <c r="P8" s="77">
        <f>IF(B8="","",VLOOKUP(AD8,Varsayımlar!$B:$Q,7,0)*K8)</f>
        <v>12600</v>
      </c>
      <c r="Q8" s="77">
        <f>IF(B8="","",VLOOKUP(AD8,Varsayımlar!$B:$Q,8,0))</f>
        <v>25</v>
      </c>
      <c r="R8" s="77" t="str">
        <f>IF(B8="","",VLOOKUP(AD8,Varsayımlar!$B:$Q,9,0))</f>
        <v>SOFT</v>
      </c>
      <c r="S8" s="77">
        <f>IF(B8="","",VLOOKUP(AD8,Varsayımlar!$B:$Q,10,0))</f>
        <v>4</v>
      </c>
      <c r="T8" s="77">
        <f>IF(B8="","",VLOOKUP(AD8,Varsayımlar!$B:$Q,11,0))</f>
        <v>30</v>
      </c>
      <c r="U8" s="77">
        <f>IF(B8="","",VLOOKUP(AD8,Varsayımlar!$B:$Q,12,0))</f>
        <v>260</v>
      </c>
      <c r="V8" s="77" t="str">
        <f>IF(B8="","",VLOOKUP(AD8,Varsayımlar!$B:$Q,13,0))</f>
        <v>YURTDIŞI</v>
      </c>
      <c r="W8" s="77">
        <f>IF(B8="","",VLOOKUP(AD8,Varsayımlar!$B:$Q,14,0))</f>
        <v>6</v>
      </c>
      <c r="X8" s="78">
        <v>46195</v>
      </c>
      <c r="Y8" s="78">
        <v>46378</v>
      </c>
      <c r="Z8" s="77">
        <v>26062225</v>
      </c>
      <c r="AA8" s="77" t="str">
        <f>IF(B8="","",VLOOKUP(AD8,Varsayımlar!$B:$Q,15,0))</f>
        <v>TRİTON -SKT ATILACAK</v>
      </c>
      <c r="AB8" s="77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1" ht="36" customHeight="1" x14ac:dyDescent="0.25">
      <c r="A9" s="9" t="s">
        <v>126</v>
      </c>
      <c r="B9" s="67" t="s">
        <v>17</v>
      </c>
      <c r="C9" s="4">
        <f>IF(B9="","",VLOOKUP(AD9,Varsayımlar!$B:$Q,3,0))</f>
        <v>8698829380698</v>
      </c>
      <c r="D9" s="4" t="s">
        <v>513</v>
      </c>
      <c r="E9" s="105" t="s">
        <v>37</v>
      </c>
      <c r="F9" s="67" t="s">
        <v>514</v>
      </c>
      <c r="G9" s="67" t="s">
        <v>515</v>
      </c>
      <c r="H9" s="67" t="str">
        <f>IF(B9="","",VLOOKUP(AD9,Varsayımlar!$B:$Q,5,0))</f>
        <v>TORTİLLAS 25 CM 4 PCS 260G</v>
      </c>
      <c r="I9" s="67">
        <f>IF(B9="","",VLOOKUP(AD9,Varsayımlar!B:T,19,0))</f>
        <v>0</v>
      </c>
      <c r="J9" s="67" t="str">
        <f>IF(B9="","",VLOOKUP(AD9,Varsayımlar!$B:$Q,6,0))</f>
        <v>SADE</v>
      </c>
      <c r="K9" s="67">
        <v>1344</v>
      </c>
      <c r="L9" s="67"/>
      <c r="M9" s="67">
        <f t="shared" si="0"/>
        <v>16</v>
      </c>
      <c r="N9" s="67"/>
      <c r="O9" s="67">
        <v>16</v>
      </c>
      <c r="P9" s="67">
        <f>IF(B9="","",VLOOKUP(AD9,Varsayımlar!$B:$Q,7,0)*K9)</f>
        <v>40320</v>
      </c>
      <c r="Q9" s="67">
        <f>IF(B9="","",VLOOKUP(AD9,Varsayımlar!$B:$Q,8,0))</f>
        <v>25</v>
      </c>
      <c r="R9" s="67" t="str">
        <f>IF(B9="","",VLOOKUP(AD9,Varsayımlar!$B:$Q,9,0))</f>
        <v>SOFT</v>
      </c>
      <c r="S9" s="67">
        <f>IF(B9="","",VLOOKUP(AD9,Varsayımlar!$B:$Q,10,0))</f>
        <v>4</v>
      </c>
      <c r="T9" s="67">
        <f>IF(B9="","",VLOOKUP(AD9,Varsayımlar!$B:$Q,11,0))</f>
        <v>30</v>
      </c>
      <c r="U9" s="67">
        <f>IF(B9="","",VLOOKUP(AD9,Varsayımlar!$B:$Q,12,0))</f>
        <v>260</v>
      </c>
      <c r="V9" s="67" t="str">
        <f>IF(B9="","",VLOOKUP(AD9,Varsayımlar!$B:$Q,13,0))</f>
        <v>YURTDIŞI</v>
      </c>
      <c r="W9" s="67">
        <f>IF(B9="","",VLOOKUP(AD9,Varsayımlar!$B:$Q,14,0))</f>
        <v>6</v>
      </c>
      <c r="X9" s="68">
        <v>46198</v>
      </c>
      <c r="Y9" s="68">
        <v>46381</v>
      </c>
      <c r="Z9" s="67">
        <v>26062525</v>
      </c>
      <c r="AA9" s="67" t="str">
        <f>IF(B9="","",VLOOKUP(AD9,Varsayımlar!$B:$Q,15,0))</f>
        <v>TRİTON -SKT ATILACAK</v>
      </c>
      <c r="AB9" s="67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1" ht="36" customHeight="1" x14ac:dyDescent="0.25">
      <c r="A10" s="9" t="s">
        <v>127</v>
      </c>
      <c r="B10" s="115" t="s">
        <v>17</v>
      </c>
      <c r="C10" s="116">
        <f>IF(B10="","",VLOOKUP(AD10,Varsayımlar!$B:$Q,3,0))</f>
        <v>8698829380698</v>
      </c>
      <c r="D10" s="116" t="s">
        <v>517</v>
      </c>
      <c r="E10" s="117" t="s">
        <v>37</v>
      </c>
      <c r="F10" s="115" t="s">
        <v>518</v>
      </c>
      <c r="G10" s="115" t="s">
        <v>519</v>
      </c>
      <c r="H10" s="115" t="str">
        <f>IF(B10="","",VLOOKUP(AD10,Varsayımlar!$B:$Q,5,0))</f>
        <v>TORTİLLAS 25 CM 4 PCS 260G</v>
      </c>
      <c r="I10" s="115">
        <f>IF(B10="","",VLOOKUP(AD10,Varsayımlar!B:T,19,0))</f>
        <v>0</v>
      </c>
      <c r="J10" s="115" t="str">
        <f>IF(B10="","",VLOOKUP(AD10,Varsayımlar!$B:$Q,6,0))</f>
        <v>SADE</v>
      </c>
      <c r="K10" s="115">
        <v>1260</v>
      </c>
      <c r="L10" s="115"/>
      <c r="M10" s="115">
        <f t="shared" si="0"/>
        <v>15</v>
      </c>
      <c r="N10" s="115"/>
      <c r="O10" s="115">
        <v>14</v>
      </c>
      <c r="P10" s="115">
        <f>IF(B10="","",VLOOKUP(AD10,Varsayımlar!$B:$Q,7,0)*K10)</f>
        <v>37800</v>
      </c>
      <c r="Q10" s="115">
        <f>IF(B10="","",VLOOKUP(AD10,Varsayımlar!$B:$Q,8,0))</f>
        <v>25</v>
      </c>
      <c r="R10" s="115" t="str">
        <f>IF(B10="","",VLOOKUP(AD10,Varsayımlar!$B:$Q,9,0))</f>
        <v>SOFT</v>
      </c>
      <c r="S10" s="115">
        <f>IF(B10="","",VLOOKUP(AD10,Varsayımlar!$B:$Q,10,0))</f>
        <v>4</v>
      </c>
      <c r="T10" s="115">
        <f>IF(B10="","",VLOOKUP(AD10,Varsayımlar!$B:$Q,11,0))</f>
        <v>30</v>
      </c>
      <c r="U10" s="115">
        <f>IF(B10="","",VLOOKUP(AD10,Varsayımlar!$B:$Q,12,0))</f>
        <v>260</v>
      </c>
      <c r="V10" s="115" t="str">
        <f>IF(B10="","",VLOOKUP(AD10,Varsayımlar!$B:$Q,13,0))</f>
        <v>YURTDIŞI</v>
      </c>
      <c r="W10" s="115">
        <f>IF(B10="","",VLOOKUP(AD10,Varsayımlar!$B:$Q,14,0))</f>
        <v>6</v>
      </c>
      <c r="X10" s="118">
        <v>46199</v>
      </c>
      <c r="Y10" s="118">
        <v>46382</v>
      </c>
      <c r="Z10" s="115">
        <v>26062625</v>
      </c>
      <c r="AA10" s="115" t="str">
        <f>IF(B10="","",VLOOKUP(AD10,Varsayımlar!$B:$Q,15,0))</f>
        <v>TRİTON -SKT ATILACAK</v>
      </c>
      <c r="AB10" s="115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1" ht="36" customHeight="1" x14ac:dyDescent="0.25">
      <c r="A11" s="9" t="s">
        <v>128</v>
      </c>
      <c r="B11" s="115" t="s">
        <v>17</v>
      </c>
      <c r="C11" s="116">
        <f>IF(B11="","",VLOOKUP(AD11,Varsayımlar!$B:$Q,3,0))</f>
        <v>8698829380698</v>
      </c>
      <c r="D11" s="116" t="s">
        <v>517</v>
      </c>
      <c r="E11" s="117" t="s">
        <v>37</v>
      </c>
      <c r="F11" s="115" t="s">
        <v>518</v>
      </c>
      <c r="G11" s="115" t="s">
        <v>520</v>
      </c>
      <c r="H11" s="115" t="str">
        <f>IF(B11="","",VLOOKUP(AD11,Varsayımlar!$B:$Q,5,0))</f>
        <v>TORTİLLAS 25 CM 4 PCS 260G</v>
      </c>
      <c r="I11" s="115">
        <f>IF(B11="","",VLOOKUP(AD11,Varsayımlar!B:T,19,0))</f>
        <v>0</v>
      </c>
      <c r="J11" s="115" t="str">
        <f>IF(B11="","",VLOOKUP(AD11,Varsayımlar!$B:$Q,6,0))</f>
        <v>SADE</v>
      </c>
      <c r="K11" s="115">
        <v>336</v>
      </c>
      <c r="L11" s="115"/>
      <c r="M11" s="115">
        <f t="shared" si="0"/>
        <v>4</v>
      </c>
      <c r="N11" s="115"/>
      <c r="O11" s="115">
        <v>5</v>
      </c>
      <c r="P11" s="115">
        <f>IF(B11="","",VLOOKUP(AD11,Varsayımlar!$B:$Q,7,0)*K11)</f>
        <v>10080</v>
      </c>
      <c r="Q11" s="115">
        <f>IF(B11="","",VLOOKUP(AD11,Varsayımlar!$B:$Q,8,0))</f>
        <v>25</v>
      </c>
      <c r="R11" s="115" t="str">
        <f>IF(B11="","",VLOOKUP(AD11,Varsayımlar!$B:$Q,9,0))</f>
        <v>SOFT</v>
      </c>
      <c r="S11" s="115">
        <f>IF(B11="","",VLOOKUP(AD11,Varsayımlar!$B:$Q,10,0))</f>
        <v>4</v>
      </c>
      <c r="T11" s="115">
        <f>IF(B11="","",VLOOKUP(AD11,Varsayımlar!$B:$Q,11,0))</f>
        <v>30</v>
      </c>
      <c r="U11" s="115">
        <f>IF(B11="","",VLOOKUP(AD11,Varsayımlar!$B:$Q,12,0))</f>
        <v>260</v>
      </c>
      <c r="V11" s="115" t="str">
        <f>IF(B11="","",VLOOKUP(AD11,Varsayımlar!$B:$Q,13,0))</f>
        <v>YURTDIŞI</v>
      </c>
      <c r="W11" s="115">
        <f>IF(B11="","",VLOOKUP(AD11,Varsayımlar!$B:$Q,14,0))</f>
        <v>6</v>
      </c>
      <c r="X11" s="118">
        <v>46199</v>
      </c>
      <c r="Y11" s="118">
        <v>46382</v>
      </c>
      <c r="Z11" s="115">
        <v>26062625</v>
      </c>
      <c r="AA11" s="115" t="str">
        <f>IF(B11="","",VLOOKUP(AD11,Varsayımlar!$B:$Q,15,0))</f>
        <v>TRİTON -SKT ATILACAK</v>
      </c>
      <c r="AB11" s="115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1" ht="36" customHeight="1" x14ac:dyDescent="0.25">
      <c r="A12" s="9" t="s">
        <v>129</v>
      </c>
      <c r="B12" s="115" t="s">
        <v>17</v>
      </c>
      <c r="C12" s="116">
        <f>IF(B12="","",VLOOKUP(AD12,Varsayımlar!$B:$Q,3,0))</f>
        <v>8698829380698</v>
      </c>
      <c r="D12" s="116" t="s">
        <v>517</v>
      </c>
      <c r="E12" s="117" t="s">
        <v>37</v>
      </c>
      <c r="F12" s="115" t="s">
        <v>518</v>
      </c>
      <c r="G12" s="115" t="s">
        <v>521</v>
      </c>
      <c r="H12" s="115" t="str">
        <f>IF(B12="","",VLOOKUP(AD12,Varsayımlar!$B:$Q,5,0))</f>
        <v>TORTİLLAS 25 CM 4 PCS 260G</v>
      </c>
      <c r="I12" s="115">
        <f>IF(B12="","",VLOOKUP(AD12,Varsayımlar!B:T,19,0))</f>
        <v>0</v>
      </c>
      <c r="J12" s="115" t="str">
        <f>IF(B12="","",VLOOKUP(AD12,Varsayımlar!$B:$Q,6,0))</f>
        <v>SADE</v>
      </c>
      <c r="K12" s="115">
        <v>840</v>
      </c>
      <c r="L12" s="115"/>
      <c r="M12" s="115">
        <f t="shared" si="0"/>
        <v>10</v>
      </c>
      <c r="N12" s="115"/>
      <c r="O12" s="115">
        <v>10</v>
      </c>
      <c r="P12" s="115">
        <f>IF(B12="","",VLOOKUP(AD12,Varsayımlar!$B:$Q,7,0)*K12)</f>
        <v>25200</v>
      </c>
      <c r="Q12" s="115">
        <f>IF(B12="","",VLOOKUP(AD12,Varsayımlar!$B:$Q,8,0))</f>
        <v>25</v>
      </c>
      <c r="R12" s="115" t="str">
        <f>IF(B12="","",VLOOKUP(AD12,Varsayımlar!$B:$Q,9,0))</f>
        <v>SOFT</v>
      </c>
      <c r="S12" s="115">
        <f>IF(B12="","",VLOOKUP(AD12,Varsayımlar!$B:$Q,10,0))</f>
        <v>4</v>
      </c>
      <c r="T12" s="115">
        <f>IF(B12="","",VLOOKUP(AD12,Varsayımlar!$B:$Q,11,0))</f>
        <v>30</v>
      </c>
      <c r="U12" s="115">
        <f>IF(B12="","",VLOOKUP(AD12,Varsayımlar!$B:$Q,12,0))</f>
        <v>260</v>
      </c>
      <c r="V12" s="115" t="str">
        <f>IF(B12="","",VLOOKUP(AD12,Varsayımlar!$B:$Q,13,0))</f>
        <v>YURTDIŞI</v>
      </c>
      <c r="W12" s="115">
        <f>IF(B12="","",VLOOKUP(AD12,Varsayımlar!$B:$Q,14,0))</f>
        <v>6</v>
      </c>
      <c r="X12" s="118">
        <v>46199</v>
      </c>
      <c r="Y12" s="118">
        <v>46382</v>
      </c>
      <c r="Z12" s="115">
        <v>26062625</v>
      </c>
      <c r="AA12" s="115" t="str">
        <f>IF(B12="","",VLOOKUP(AD12,Varsayımlar!$B:$Q,15,0))</f>
        <v>TRİTON -SKT ATILACAK</v>
      </c>
      <c r="AB12" s="115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1" ht="36" customHeight="1" x14ac:dyDescent="0.25">
      <c r="A13" s="9" t="s">
        <v>130</v>
      </c>
      <c r="B13" s="82" t="s">
        <v>17</v>
      </c>
      <c r="C13" s="83">
        <f>IF(B13="","",VLOOKUP(AD13,Varsayımlar!$B:$Q,3,0))</f>
        <v>8698829380698</v>
      </c>
      <c r="D13" s="83" t="s">
        <v>522</v>
      </c>
      <c r="E13" s="104" t="s">
        <v>37</v>
      </c>
      <c r="F13" s="82" t="s">
        <v>523</v>
      </c>
      <c r="G13" s="82" t="s">
        <v>524</v>
      </c>
      <c r="H13" s="82" t="str">
        <f>IF(B13="","",VLOOKUP(AD13,Varsayımlar!$B:$Q,5,0))</f>
        <v>TORTİLLAS 25 CM 4 PCS 260G</v>
      </c>
      <c r="I13" s="82">
        <f>IF(B13="","",VLOOKUP(AD13,Varsayımlar!B:T,19,0))</f>
        <v>0</v>
      </c>
      <c r="J13" s="82" t="str">
        <f>IF(B13="","",VLOOKUP(AD13,Varsayımlar!$B:$Q,6,0))</f>
        <v>SADE</v>
      </c>
      <c r="K13" s="82">
        <v>420</v>
      </c>
      <c r="L13" s="82"/>
      <c r="M13" s="82">
        <f t="shared" si="0"/>
        <v>5</v>
      </c>
      <c r="N13" s="82"/>
      <c r="O13" s="82">
        <v>4</v>
      </c>
      <c r="P13" s="82">
        <f>IF(B13="","",VLOOKUP(AD13,Varsayımlar!$B:$Q,7,0)*K13)</f>
        <v>12600</v>
      </c>
      <c r="Q13" s="82">
        <f>IF(B13="","",VLOOKUP(AD13,Varsayımlar!$B:$Q,8,0))</f>
        <v>25</v>
      </c>
      <c r="R13" s="82" t="str">
        <f>IF(B13="","",VLOOKUP(AD13,Varsayımlar!$B:$Q,9,0))</f>
        <v>SOFT</v>
      </c>
      <c r="S13" s="82">
        <f>IF(B13="","",VLOOKUP(AD13,Varsayımlar!$B:$Q,10,0))</f>
        <v>4</v>
      </c>
      <c r="T13" s="82">
        <f>IF(B13="","",VLOOKUP(AD13,Varsayımlar!$B:$Q,11,0))</f>
        <v>30</v>
      </c>
      <c r="U13" s="82">
        <f>IF(B13="","",VLOOKUP(AD13,Varsayımlar!$B:$Q,12,0))</f>
        <v>260</v>
      </c>
      <c r="V13" s="82" t="str">
        <f>IF(B13="","",VLOOKUP(AD13,Varsayımlar!$B:$Q,13,0))</f>
        <v>YURTDIŞI</v>
      </c>
      <c r="W13" s="82">
        <f>IF(B13="","",VLOOKUP(AD13,Varsayımlar!$B:$Q,14,0))</f>
        <v>6</v>
      </c>
      <c r="X13" s="84">
        <v>46200</v>
      </c>
      <c r="Y13" s="84">
        <v>46383</v>
      </c>
      <c r="Z13" s="82">
        <v>26062725</v>
      </c>
      <c r="AA13" s="82" t="str">
        <f>IF(B13="","",VLOOKUP(AD13,Varsayımlar!$B:$Q,15,0))</f>
        <v>TRİTON -SKT ATILACAK</v>
      </c>
      <c r="AB13" s="82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1" ht="36" customHeight="1" x14ac:dyDescent="0.25">
      <c r="A14" s="9" t="s">
        <v>131</v>
      </c>
      <c r="B14" s="82" t="s">
        <v>17</v>
      </c>
      <c r="C14" s="83">
        <f>IF(B14="","",VLOOKUP(AD14,Varsayımlar!$B:$Q,3,0))</f>
        <v>8698829380698</v>
      </c>
      <c r="D14" s="83" t="s">
        <v>522</v>
      </c>
      <c r="E14" s="104" t="s">
        <v>37</v>
      </c>
      <c r="F14" s="82" t="s">
        <v>523</v>
      </c>
      <c r="G14" s="82" t="s">
        <v>525</v>
      </c>
      <c r="H14" s="82" t="str">
        <f>IF(B14="","",VLOOKUP(AD14,Varsayımlar!$B:$Q,5,0))</f>
        <v>TORTİLLAS 25 CM 4 PCS 260G</v>
      </c>
      <c r="I14" s="82">
        <f>IF(B14="","",VLOOKUP(AD14,Varsayımlar!B:T,19,0))</f>
        <v>0</v>
      </c>
      <c r="J14" s="82" t="str">
        <f>IF(B14="","",VLOOKUP(AD14,Varsayımlar!$B:$Q,6,0))</f>
        <v>SADE</v>
      </c>
      <c r="K14" s="82">
        <v>2016</v>
      </c>
      <c r="L14" s="82"/>
      <c r="M14" s="82">
        <f t="shared" si="0"/>
        <v>24</v>
      </c>
      <c r="N14" s="82"/>
      <c r="O14" s="82">
        <v>21</v>
      </c>
      <c r="P14" s="82">
        <f>IF(B14="","",VLOOKUP(AD14,Varsayımlar!$B:$Q,7,0)*K14)</f>
        <v>60480</v>
      </c>
      <c r="Q14" s="82">
        <f>IF(B14="","",VLOOKUP(AD14,Varsayımlar!$B:$Q,8,0))</f>
        <v>25</v>
      </c>
      <c r="R14" s="82" t="str">
        <f>IF(B14="","",VLOOKUP(AD14,Varsayımlar!$B:$Q,9,0))</f>
        <v>SOFT</v>
      </c>
      <c r="S14" s="82">
        <f>IF(B14="","",VLOOKUP(AD14,Varsayımlar!$B:$Q,10,0))</f>
        <v>4</v>
      </c>
      <c r="T14" s="82">
        <f>IF(B14="","",VLOOKUP(AD14,Varsayımlar!$B:$Q,11,0))</f>
        <v>30</v>
      </c>
      <c r="U14" s="82">
        <f>IF(B14="","",VLOOKUP(AD14,Varsayımlar!$B:$Q,12,0))</f>
        <v>260</v>
      </c>
      <c r="V14" s="82" t="str">
        <f>IF(B14="","",VLOOKUP(AD14,Varsayımlar!$B:$Q,13,0))</f>
        <v>YURTDIŞI</v>
      </c>
      <c r="W14" s="82">
        <f>IF(B14="","",VLOOKUP(AD14,Varsayımlar!$B:$Q,14,0))</f>
        <v>6</v>
      </c>
      <c r="X14" s="84">
        <v>46200</v>
      </c>
      <c r="Y14" s="84">
        <v>46383</v>
      </c>
      <c r="Z14" s="82">
        <v>26062725</v>
      </c>
      <c r="AA14" s="82" t="str">
        <f>IF(B14="","",VLOOKUP(AD14,Varsayımlar!$B:$Q,15,0))</f>
        <v>TRİTON -SKT ATILACAK</v>
      </c>
      <c r="AB14" s="82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1" ht="36" customHeight="1" x14ac:dyDescent="0.25">
      <c r="A15" s="9" t="s">
        <v>132</v>
      </c>
      <c r="B15" s="64"/>
      <c r="C15" s="65" t="str">
        <f>IF(B15="","",VLOOKUP(AD15,Varsayımlar!$B:$Q,3,0))</f>
        <v/>
      </c>
      <c r="D15" s="65"/>
      <c r="E15" s="65"/>
      <c r="F15" s="64"/>
      <c r="G15" s="64"/>
      <c r="H15" s="64" t="str">
        <f>IF(B15="","",VLOOKUP(AD15,Varsayımlar!$B:$Q,5,0))</f>
        <v/>
      </c>
      <c r="I15" s="64" t="str">
        <f>IF(B15="","",VLOOKUP(AD15,Varsayımlar!B:T,19,0))</f>
        <v/>
      </c>
      <c r="J15" s="64" t="str">
        <f>IF(B15="","",VLOOKUP(AD15,Varsayımlar!$B:$Q,6,0))</f>
        <v/>
      </c>
      <c r="K15" s="64"/>
      <c r="L15" s="64"/>
      <c r="M15" s="64">
        <f t="shared" si="0"/>
        <v>0</v>
      </c>
      <c r="N15" s="64"/>
      <c r="O15" s="64"/>
      <c r="P15" s="64" t="str">
        <f>IF(B15="","",VLOOKUP(AD15,Varsayımlar!$B:$Q,7,0)*K15)</f>
        <v/>
      </c>
      <c r="Q15" s="64" t="str">
        <f>IF(B15="","",VLOOKUP(AD15,Varsayımlar!$B:$Q,8,0))</f>
        <v/>
      </c>
      <c r="R15" s="64" t="str">
        <f>IF(B15="","",VLOOKUP(AD15,Varsayımlar!$B:$Q,9,0))</f>
        <v/>
      </c>
      <c r="S15" s="64" t="str">
        <f>IF(B15="","",VLOOKUP(AD15,Varsayımlar!$B:$Q,10,0))</f>
        <v/>
      </c>
      <c r="T15" s="64" t="str">
        <f>IF(B15="","",VLOOKUP(AD15,Varsayımlar!$B:$Q,11,0))</f>
        <v/>
      </c>
      <c r="U15" s="64" t="str">
        <f>IF(B15="","",VLOOKUP(AD15,Varsayımlar!$B:$Q,12,0))</f>
        <v/>
      </c>
      <c r="V15" s="64" t="str">
        <f>IF(B15="","",VLOOKUP(AD15,Varsayımlar!$B:$Q,13,0))</f>
        <v/>
      </c>
      <c r="W15" s="64" t="str">
        <f>IF(B15="","",VLOOKUP(AD15,Varsayımlar!$B:$Q,14,0))</f>
        <v/>
      </c>
      <c r="X15" s="66"/>
      <c r="Y15" s="66"/>
      <c r="Z15" s="64"/>
      <c r="AA15" s="64" t="str">
        <f>IF(B15="","",VLOOKUP(AD15,Varsayımlar!$B:$Q,15,0))</f>
        <v/>
      </c>
      <c r="AB15" s="64" t="str">
        <f>IF(B15="","",VLOOKUP(AD15,Varsayımlar!$B:$Q,16,0))</f>
        <v/>
      </c>
      <c r="AC15" s="64"/>
      <c r="AD15" s="61" t="str">
        <f t="shared" si="1"/>
        <v/>
      </c>
    </row>
    <row r="16" spans="1:31" ht="36" hidden="1" customHeight="1" x14ac:dyDescent="0.25">
      <c r="A16" s="9" t="s">
        <v>133</v>
      </c>
      <c r="B16" s="64"/>
      <c r="C16" s="65" t="str">
        <f>IF(B16="","",VLOOKUP(AD16,Varsayımlar!$B:$Q,3,0))</f>
        <v/>
      </c>
      <c r="D16" s="65"/>
      <c r="E16" s="65"/>
      <c r="F16" s="64"/>
      <c r="G16" s="64"/>
      <c r="H16" s="64" t="str">
        <f>IF(B16="","",VLOOKUP(AD16,Varsayımlar!$B:$Q,5,0))</f>
        <v/>
      </c>
      <c r="I16" s="64" t="str">
        <f>IF(B16="","",VLOOKUP(AD16,Varsayımlar!B:T,19,0))</f>
        <v/>
      </c>
      <c r="J16" s="64" t="str">
        <f>IF(B16="","",VLOOKUP(AD16,Varsayımlar!$B:$Q,6,0))</f>
        <v/>
      </c>
      <c r="K16" s="64"/>
      <c r="L16" s="64"/>
      <c r="M16" s="64">
        <f t="shared" si="0"/>
        <v>0</v>
      </c>
      <c r="N16" s="64"/>
      <c r="O16" s="64"/>
      <c r="P16" s="64" t="str">
        <f>IF(B16="","",VLOOKUP(AD16,Varsayımlar!$B:$Q,7,0)*K16)</f>
        <v/>
      </c>
      <c r="Q16" s="64" t="str">
        <f>IF(B16="","",VLOOKUP(AD16,Varsayımlar!$B:$Q,8,0))</f>
        <v/>
      </c>
      <c r="R16" s="64" t="str">
        <f>IF(B16="","",VLOOKUP(AD16,Varsayımlar!$B:$Q,9,0))</f>
        <v/>
      </c>
      <c r="S16" s="64" t="str">
        <f>IF(B16="","",VLOOKUP(AD16,Varsayımlar!$B:$Q,10,0))</f>
        <v/>
      </c>
      <c r="T16" s="64" t="str">
        <f>IF(B16="","",VLOOKUP(AD16,Varsayımlar!$B:$Q,11,0))</f>
        <v/>
      </c>
      <c r="U16" s="64" t="str">
        <f>IF(B16="","",VLOOKUP(AD16,Varsayımlar!$B:$Q,12,0))</f>
        <v/>
      </c>
      <c r="V16" s="64" t="str">
        <f>IF(B16="","",VLOOKUP(AD16,Varsayımlar!$B:$Q,13,0))</f>
        <v/>
      </c>
      <c r="W16" s="64" t="str">
        <f>IF(B16="","",VLOOKUP(AD16,Varsayımlar!$B:$Q,14,0))</f>
        <v/>
      </c>
      <c r="X16" s="66"/>
      <c r="Y16" s="66"/>
      <c r="Z16" s="64"/>
      <c r="AA16" s="64" t="str">
        <f>IF(B16="","",VLOOKUP(AD16,Varsayımlar!$B:$Q,15,0))</f>
        <v/>
      </c>
      <c r="AB16" s="64" t="str">
        <f>IF(B16="","",VLOOKUP(AD16,Varsayımlar!$B:$Q,16,0))</f>
        <v/>
      </c>
      <c r="AC16" s="64"/>
      <c r="AD16" s="61" t="str">
        <f t="shared" si="1"/>
        <v/>
      </c>
    </row>
    <row r="17" spans="1:31" ht="36" hidden="1" customHeight="1" x14ac:dyDescent="0.25">
      <c r="A17" s="9" t="s">
        <v>134</v>
      </c>
      <c r="B17" s="64"/>
      <c r="C17" s="65" t="str">
        <f>IF(B17="","",VLOOKUP(AD17,Varsayımlar!$B:$Q,3,0))</f>
        <v/>
      </c>
      <c r="D17" s="65"/>
      <c r="E17" s="65"/>
      <c r="F17" s="64"/>
      <c r="G17" s="64"/>
      <c r="H17" s="64" t="str">
        <f>IF(B17="","",VLOOKUP(AD17,Varsayımlar!$B:$Q,5,0))</f>
        <v/>
      </c>
      <c r="I17" s="64" t="str">
        <f>IF(B17="","",VLOOKUP(AD17,Varsayımlar!B:T,19,0))</f>
        <v/>
      </c>
      <c r="J17" s="64" t="str">
        <f>IF(B17="","",VLOOKUP(AD17,Varsayımlar!$B:$Q,6,0))</f>
        <v/>
      </c>
      <c r="K17" s="64"/>
      <c r="L17" s="64"/>
      <c r="M17" s="64">
        <f t="shared" si="0"/>
        <v>0</v>
      </c>
      <c r="N17" s="64"/>
      <c r="O17" s="64"/>
      <c r="P17" s="64" t="str">
        <f>IF(B17="","",VLOOKUP(AD17,Varsayımlar!$B:$Q,7,0)*K17)</f>
        <v/>
      </c>
      <c r="Q17" s="64" t="str">
        <f>IF(B17="","",VLOOKUP(AD17,Varsayımlar!$B:$Q,8,0))</f>
        <v/>
      </c>
      <c r="R17" s="64" t="str">
        <f>IF(B17="","",VLOOKUP(AD17,Varsayımlar!$B:$Q,9,0))</f>
        <v/>
      </c>
      <c r="S17" s="64" t="str">
        <f>IF(B17="","",VLOOKUP(AD17,Varsayımlar!$B:$Q,10,0))</f>
        <v/>
      </c>
      <c r="T17" s="64" t="str">
        <f>IF(B17="","",VLOOKUP(AD17,Varsayımlar!$B:$Q,11,0))</f>
        <v/>
      </c>
      <c r="U17" s="64" t="str">
        <f>IF(B17="","",VLOOKUP(AD17,Varsayımlar!$B:$Q,12,0))</f>
        <v/>
      </c>
      <c r="V17" s="64" t="str">
        <f>IF(B17="","",VLOOKUP(AD17,Varsayımlar!$B:$Q,13,0))</f>
        <v/>
      </c>
      <c r="W17" s="64" t="str">
        <f>IF(B17="","",VLOOKUP(AD17,Varsayımlar!$B:$Q,14,0))</f>
        <v/>
      </c>
      <c r="X17" s="66"/>
      <c r="Y17" s="66"/>
      <c r="Z17" s="64"/>
      <c r="AA17" s="64" t="str">
        <f>IF(B17="","",VLOOKUP(AD17,Varsayımlar!$B:$Q,15,0))</f>
        <v/>
      </c>
      <c r="AB17" s="64" t="str">
        <f>IF(B17="","",VLOOKUP(AD17,Varsayımlar!$B:$Q,16,0))</f>
        <v/>
      </c>
      <c r="AC17" s="64"/>
      <c r="AD17" s="61" t="str">
        <f t="shared" si="1"/>
        <v/>
      </c>
    </row>
    <row r="18" spans="1:31" ht="36" customHeight="1" x14ac:dyDescent="0.25">
      <c r="A18" s="198" t="s">
        <v>171</v>
      </c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9"/>
      <c r="AC18" s="55"/>
    </row>
    <row r="19" spans="1:31" ht="63" x14ac:dyDescent="0.25">
      <c r="A19" s="9" t="s">
        <v>0</v>
      </c>
      <c r="B19" s="9" t="s">
        <v>1</v>
      </c>
      <c r="C19" s="10" t="s">
        <v>36</v>
      </c>
      <c r="D19" s="10" t="s">
        <v>177</v>
      </c>
      <c r="E19" s="10" t="s">
        <v>42</v>
      </c>
      <c r="F19" s="9" t="s">
        <v>43</v>
      </c>
      <c r="G19" s="9" t="s">
        <v>13</v>
      </c>
      <c r="H19" s="9" t="s">
        <v>2</v>
      </c>
      <c r="I19" s="9" t="s">
        <v>83</v>
      </c>
      <c r="J19" s="9" t="s">
        <v>3</v>
      </c>
      <c r="K19" s="9" t="s">
        <v>21</v>
      </c>
      <c r="L19" s="9" t="s">
        <v>141</v>
      </c>
      <c r="M19" s="9" t="s">
        <v>20</v>
      </c>
      <c r="N19" s="9" t="s">
        <v>243</v>
      </c>
      <c r="O19" s="9" t="s">
        <v>176</v>
      </c>
      <c r="P19" s="9" t="s">
        <v>16</v>
      </c>
      <c r="Q19" s="9" t="s">
        <v>4</v>
      </c>
      <c r="R19" s="9" t="s">
        <v>5</v>
      </c>
      <c r="S19" s="9" t="s">
        <v>6</v>
      </c>
      <c r="T19" s="9" t="s">
        <v>33</v>
      </c>
      <c r="U19" s="9" t="s">
        <v>7</v>
      </c>
      <c r="V19" s="9" t="s">
        <v>8</v>
      </c>
      <c r="W19" s="9" t="s">
        <v>364</v>
      </c>
      <c r="X19" s="9" t="s">
        <v>10</v>
      </c>
      <c r="Y19" s="9" t="s">
        <v>11</v>
      </c>
      <c r="Z19" s="9" t="s">
        <v>12</v>
      </c>
      <c r="AA19" s="9" t="s">
        <v>14</v>
      </c>
      <c r="AB19" s="9" t="s">
        <v>15</v>
      </c>
      <c r="AC19" s="9" t="s">
        <v>305</v>
      </c>
      <c r="AD19" s="8" t="s">
        <v>50</v>
      </c>
    </row>
    <row r="20" spans="1:31" ht="31.5" customHeight="1" x14ac:dyDescent="0.25">
      <c r="A20" s="9" t="s">
        <v>29</v>
      </c>
      <c r="B20" s="70" t="s">
        <v>149</v>
      </c>
      <c r="C20" s="71">
        <f>IF(B20="","",VLOOKUP(AD20,Varsayımlar!$B:$Q,3,0))</f>
        <v>8698829380698</v>
      </c>
      <c r="D20" s="71"/>
      <c r="E20" s="72" t="s">
        <v>150</v>
      </c>
      <c r="F20" s="70"/>
      <c r="G20" s="70"/>
      <c r="H20" s="70" t="str">
        <f>IF(B20="","",VLOOKUP(AD20,Varsayımlar!$B:$Q,5,0))</f>
        <v>Happylla 25cm (060)</v>
      </c>
      <c r="I20" s="70">
        <f>IF(B20="","",VLOOKUP(AD20,Varsayımlar!B:T,19,0))</f>
        <v>0</v>
      </c>
      <c r="J20" s="70" t="str">
        <f>IF(B20="","",VLOOKUP(AD20,Varsayımlar!$B:$Q,6,0))</f>
        <v>SADE</v>
      </c>
      <c r="K20" s="70" t="s">
        <v>160</v>
      </c>
      <c r="L20" s="70"/>
      <c r="M20" s="70" t="str">
        <f>IFERROR(IF(B20="","",K20/VLOOKUP(AD20,Varsayımlar!B:R,17,0)),"")</f>
        <v/>
      </c>
      <c r="N20" s="70"/>
      <c r="O20" s="70"/>
      <c r="P20" s="70" t="e">
        <f>IF(B20="","",VLOOKUP(AD20,Varsayımlar!$B:$Q,7,0)*K20)</f>
        <v>#VALUE!</v>
      </c>
      <c r="Q20" s="70">
        <f>IF(B20="","",VLOOKUP(AD20,Varsayımlar!$B:$Q,8,0))</f>
        <v>25</v>
      </c>
      <c r="R20" s="70" t="str">
        <f>IF(B20="","",VLOOKUP(AD20,Varsayımlar!$B:$Q,9,0))</f>
        <v>Irak soft</v>
      </c>
      <c r="S20" s="70">
        <f>IF(B20="","",VLOOKUP(AD20,Varsayımlar!$B:$Q,10,0))</f>
        <v>10</v>
      </c>
      <c r="T20" s="70">
        <f>IF(B20="","",VLOOKUP(AD20,Varsayımlar!$B:$Q,11,0))</f>
        <v>12</v>
      </c>
      <c r="U20" s="70">
        <f>IF(B20="","",VLOOKUP(AD20,Varsayımlar!$B:$Q,12,0))</f>
        <v>650</v>
      </c>
      <c r="V20" s="70" t="str">
        <f>IF(B20="","",VLOOKUP(AD20,Varsayımlar!$B:$Q,13,0))</f>
        <v>Yurtiçi</v>
      </c>
      <c r="W20" s="70">
        <f>IF(B20="","",VLOOKUP(AD20,Varsayımlar!$B:$Q,14,0))</f>
        <v>6</v>
      </c>
      <c r="X20" s="73" t="s">
        <v>161</v>
      </c>
      <c r="Y20" s="73" t="s">
        <v>161</v>
      </c>
      <c r="Z20" s="73" t="s">
        <v>161</v>
      </c>
      <c r="AA20" s="70" t="str">
        <f>IF(B20="","",VLOOKUP(AD20,Varsayımlar!$B:$Q,15,0))</f>
        <v>Kırmızı Koli-Etiketli</v>
      </c>
      <c r="AB20" s="70" t="str">
        <f>IF(B20="","",VLOOKUP(AD20,Varsayımlar!$B:$Q,16,0))</f>
        <v>24-26 cm</v>
      </c>
      <c r="AC20" s="70">
        <f>IF(B20="","",VLOOKUP(Sayfa2!AD17,Varsayımlar!B:S,18,0))</f>
        <v>0</v>
      </c>
      <c r="AD20" s="8" t="str">
        <f>IF(B20="","",CONCATENATE(B20,E20))</f>
        <v>Aylin KartonHappylla 25 cm 10 lu 650g</v>
      </c>
    </row>
    <row r="21" spans="1:31" ht="31.5" customHeight="1" x14ac:dyDescent="0.25">
      <c r="A21" s="9" t="s">
        <v>122</v>
      </c>
      <c r="B21" s="58" t="s">
        <v>143</v>
      </c>
      <c r="C21" s="59">
        <f>IF(B21="","",VLOOKUP(AD21,Varsayımlar!$B:$Q,3,0))</f>
        <v>8698829380698</v>
      </c>
      <c r="D21" s="59"/>
      <c r="E21" s="74" t="s">
        <v>162</v>
      </c>
      <c r="F21" s="58"/>
      <c r="G21" s="58"/>
      <c r="H21" s="58" t="str">
        <f>IF(B21="","",VLOOKUP(AD21,Varsayımlar!$B:$Q,5,0))</f>
        <v>Bisto 25 cm</v>
      </c>
      <c r="I21" s="58">
        <f>IF(B21="","",VLOOKUP(AD21,Varsayımlar!B:T,19,0))</f>
        <v>0</v>
      </c>
      <c r="J21" s="58" t="str">
        <f>IF(B21="","",VLOOKUP(AD21,Varsayımlar!$B:$Q,6,0))</f>
        <v>SADE</v>
      </c>
      <c r="K21" s="58" t="s">
        <v>160</v>
      </c>
      <c r="L21" s="58"/>
      <c r="M21" s="58" t="str">
        <f>IFERROR(IF(B21="","",K21/VLOOKUP(AD21,Varsayımlar!B:R,17,0)),"")</f>
        <v/>
      </c>
      <c r="N21" s="58">
        <v>50</v>
      </c>
      <c r="O21" s="58"/>
      <c r="P21" s="58" t="e">
        <f>IF(B21="","",VLOOKUP(AD21,Varsayımlar!$B:$Q,7,0)*K21)</f>
        <v>#VALUE!</v>
      </c>
      <c r="Q21" s="58">
        <f>IF(B21="","",VLOOKUP(AD21,Varsayımlar!$B:$Q,8,0))</f>
        <v>25</v>
      </c>
      <c r="R21" s="58" t="str">
        <f>IF(B21="","",VLOOKUP(AD21,Varsayımlar!$B:$Q,9,0))</f>
        <v>Standart</v>
      </c>
      <c r="S21" s="58">
        <f>IF(B21="","",VLOOKUP(AD21,Varsayımlar!$B:$Q,10,0))</f>
        <v>12</v>
      </c>
      <c r="T21" s="58">
        <f>IF(B21="","",VLOOKUP(AD21,Varsayımlar!$B:$Q,11,0))</f>
        <v>12</v>
      </c>
      <c r="U21" s="58">
        <f>IF(B21="","",VLOOKUP(AD21,Varsayımlar!$B:$Q,12,0))</f>
        <v>840</v>
      </c>
      <c r="V21" s="58" t="str">
        <f>IF(B21="","",VLOOKUP(AD21,Varsayımlar!$B:$Q,13,0))</f>
        <v>Yurtiçi</v>
      </c>
      <c r="W21" s="58">
        <f>IF(B21="","",VLOOKUP(AD21,Varsayımlar!$B:$Q,14,0))</f>
        <v>6</v>
      </c>
      <c r="X21" s="60" t="s">
        <v>161</v>
      </c>
      <c r="Y21" s="60" t="s">
        <v>161</v>
      </c>
      <c r="Z21" s="60" t="s">
        <v>161</v>
      </c>
      <c r="AA21" s="58" t="str">
        <f>IF(B21="","",VLOOKUP(AD21,Varsayımlar!$B:$Q,15,0))</f>
        <v>Bisto Kolisi</v>
      </c>
      <c r="AB21" s="58" t="str">
        <f>IF(B21="","",VLOOKUP(AD21,Varsayımlar!$B:$Q,16,0))</f>
        <v>24-26 Cm</v>
      </c>
      <c r="AC21" s="58">
        <f>IF(B21="","",VLOOKUP(Sayfa2!AD18,Varsayımlar!B:S,18,0))</f>
        <v>0</v>
      </c>
      <c r="AD21" s="61" t="str">
        <f>IF(B21="","",CONCATENATE(B21,E21))</f>
        <v>Şok MarketBisto 25 cm 12 pcs 840g</v>
      </c>
    </row>
    <row r="22" spans="1:31" ht="31.5" customHeight="1" x14ac:dyDescent="0.25">
      <c r="A22" s="9" t="s">
        <v>123</v>
      </c>
      <c r="B22" s="75" t="s">
        <v>143</v>
      </c>
      <c r="C22" s="76">
        <f>IF(B22="","",VLOOKUP(AD22,Varsayımlar!$B:$Q,3,0))</f>
        <v>8698829380698</v>
      </c>
      <c r="D22" s="76"/>
      <c r="E22" s="75" t="s">
        <v>144</v>
      </c>
      <c r="F22" s="77"/>
      <c r="G22" s="77"/>
      <c r="H22" s="77" t="str">
        <f>IF(B22="","",VLOOKUP(AD22,Varsayımlar!$B:$Q,5,0))</f>
        <v xml:space="preserve">Taco 15 cm </v>
      </c>
      <c r="I22" s="77">
        <f>IF(B22="","",VLOOKUP(AD22,Varsayımlar!B:T,19,0))</f>
        <v>0</v>
      </c>
      <c r="J22" s="77" t="str">
        <f>IF(B22="","",VLOOKUP(AD22,Varsayımlar!$B:$Q,6,0))</f>
        <v>SADE</v>
      </c>
      <c r="K22" s="77" t="s">
        <v>160</v>
      </c>
      <c r="L22" s="77"/>
      <c r="M22" s="77" t="str">
        <f>IFERROR(IF(B22="","",K22/VLOOKUP(AD22,Varsayımlar!B:R,17,0)),"")</f>
        <v/>
      </c>
      <c r="N22" s="77">
        <v>50</v>
      </c>
      <c r="O22" s="77"/>
      <c r="P22" s="77" t="e">
        <f>IF(B22="","",VLOOKUP(AD22,Varsayımlar!$B:$Q,7,0)*K22)</f>
        <v>#VALUE!</v>
      </c>
      <c r="Q22" s="77">
        <f>IF(B22="","",VLOOKUP(AD22,Varsayımlar!$B:$Q,8,0))</f>
        <v>15</v>
      </c>
      <c r="R22" s="77" t="str">
        <f>IF(B22="","",VLOOKUP(AD22,Varsayımlar!$B:$Q,9,0))</f>
        <v>SOFT-PA3</v>
      </c>
      <c r="S22" s="77">
        <f>IF(B22="","",VLOOKUP(AD22,Varsayımlar!$B:$Q,10,0))</f>
        <v>6</v>
      </c>
      <c r="T22" s="77">
        <f>IF(B22="","",VLOOKUP(AD22,Varsayımlar!$B:$Q,11,0))</f>
        <v>18</v>
      </c>
      <c r="U22" s="77">
        <f>IF(B22="","",VLOOKUP(AD22,Varsayımlar!$B:$Q,12,0))</f>
        <v>250</v>
      </c>
      <c r="V22" s="77" t="str">
        <f>IF(B22="","",VLOOKUP(AD22,Varsayımlar!$B:$Q,13,0))</f>
        <v>YURTİÇİ</v>
      </c>
      <c r="W22" s="77">
        <f>IF(B22="","",VLOOKUP(AD22,Varsayımlar!$B:$Q,14,0))</f>
        <v>6</v>
      </c>
      <c r="X22" s="78" t="s">
        <v>161</v>
      </c>
      <c r="Y22" s="78" t="s">
        <v>161</v>
      </c>
      <c r="Z22" s="78" t="s">
        <v>161</v>
      </c>
      <c r="AA22" s="77" t="str">
        <f>IF(B22="","",VLOOKUP(AD22,Varsayımlar!$B:$Q,15,0))</f>
        <v>15 CM KOLİ</v>
      </c>
      <c r="AB22" s="77" t="str">
        <f>IF(B22="","",VLOOKUP(AD22,Varsayımlar!$B:$Q,16,0))</f>
        <v>14-16 CM</v>
      </c>
      <c r="AC22" s="77">
        <f>IF(B22="","",VLOOKUP(Sayfa2!AD19,Varsayımlar!B:S,18,0))</f>
        <v>0</v>
      </c>
      <c r="AD22" s="8" t="str">
        <f>IF(B22="","",CONCATENATE(B22,E22))</f>
        <v>Şok MarketTaco 15 cm 6 lı 150 g</v>
      </c>
    </row>
    <row r="23" spans="1:31" ht="31.5" hidden="1" customHeight="1" x14ac:dyDescent="0.25">
      <c r="A23" s="9" t="s">
        <v>125</v>
      </c>
      <c r="B23" s="64"/>
      <c r="C23" s="65" t="str">
        <f>IF(B23="","",VLOOKUP(AD23,Varsayımlar!$B:$Q,3,0))</f>
        <v/>
      </c>
      <c r="D23" s="65"/>
      <c r="E23" s="65"/>
      <c r="F23" s="64"/>
      <c r="G23" s="64"/>
      <c r="H23" s="64" t="str">
        <f>IF(B23="","",VLOOKUP(AD23,Varsayımlar!$B:$Q,5,0))</f>
        <v/>
      </c>
      <c r="I23" s="64"/>
      <c r="J23" s="64" t="str">
        <f>IF(B23="","",VLOOKUP(AD23,Varsayımlar!$B:$Q,6,0))</f>
        <v/>
      </c>
      <c r="K23" s="64"/>
      <c r="L23" s="64"/>
      <c r="M23" s="64">
        <f>K23/84</f>
        <v>0</v>
      </c>
      <c r="N23" s="64"/>
      <c r="O23" s="64"/>
      <c r="P23" s="64" t="str">
        <f>IF(B23="","",VLOOKUP(AD23,Varsayımlar!$B:$Q,7,0)*K23)</f>
        <v/>
      </c>
      <c r="Q23" s="64" t="str">
        <f>IF(B23="","",VLOOKUP(AD23,Varsayımlar!$B:$Q,8,0))</f>
        <v/>
      </c>
      <c r="R23" s="64" t="str">
        <f>IF(B23="","",VLOOKUP(AD23,Varsayımlar!$B:$Q,9,0))</f>
        <v/>
      </c>
      <c r="S23" s="64" t="str">
        <f>IF(B23="","",VLOOKUP(AD23,Varsayımlar!$B:$Q,10,0))</f>
        <v/>
      </c>
      <c r="T23" s="64" t="str">
        <f>IF(B23="","",VLOOKUP(AD23,Varsayımlar!$B:$Q,11,0))</f>
        <v/>
      </c>
      <c r="U23" s="64" t="str">
        <f>IF(B23="","",VLOOKUP(AD23,Varsayımlar!$B:$Q,12,0))</f>
        <v/>
      </c>
      <c r="V23" s="64" t="str">
        <f>IF(B23="","",VLOOKUP(AD23,Varsayımlar!$B:$Q,13,0))</f>
        <v/>
      </c>
      <c r="W23" s="64" t="str">
        <f>IF(B23="","",VLOOKUP(AD23,Varsayımlar!$B:$Q,14,0))</f>
        <v/>
      </c>
      <c r="X23" s="66"/>
      <c r="Y23" s="66"/>
      <c r="Z23" s="64"/>
      <c r="AA23" s="64" t="str">
        <f>IF(B23="","",VLOOKUP(AD23,Varsayımlar!$B:$Q,15,0))</f>
        <v/>
      </c>
      <c r="AB23" s="64" t="str">
        <f>IF(B23="","",VLOOKUP(AD23,Varsayımlar!$B:$Q,16,0))</f>
        <v/>
      </c>
      <c r="AC23" s="79"/>
      <c r="AD23" s="61" t="str">
        <f>IF(B23="","",CONCATENATE(B23,E23))</f>
        <v/>
      </c>
    </row>
    <row r="24" spans="1:31" x14ac:dyDescent="0.25">
      <c r="C24" s="80" t="str">
        <f>IF(B24="","",VLOOKUP(AD24,Varsayımlar!$B:$Q,3,0))</f>
        <v/>
      </c>
      <c r="H24" s="8" t="str">
        <f>IF(B24="","",VLOOKUP(AD24,Varsayımlar!$B:$Q,5,0))</f>
        <v/>
      </c>
      <c r="J24" s="8" t="str">
        <f>IF(B24="","",VLOOKUP(AD24,Varsayımlar!$B:$Q,6,0))</f>
        <v/>
      </c>
      <c r="P24" s="8" t="str">
        <f>IF(B24="","",VLOOKUP(AD24,Varsayımlar!$B:$Q,7,0)*K24)</f>
        <v/>
      </c>
      <c r="Q24" s="8" t="str">
        <f>IF(B24="","",VLOOKUP(AD24,Varsayımlar!$B:$Q,8,0))</f>
        <v/>
      </c>
      <c r="R24" s="8" t="str">
        <f>IF(B24="","",VLOOKUP(AD24,Varsayımlar!$B:$Q,9,0))</f>
        <v/>
      </c>
      <c r="S24" s="8" t="str">
        <f>IF(B24="","",VLOOKUP(AD24,Varsayımlar!$B:$Q,10,0))</f>
        <v/>
      </c>
      <c r="T24" s="8" t="str">
        <f>IF(B24="","",VLOOKUP(AD24,Varsayımlar!$B:$Q,11,0))</f>
        <v/>
      </c>
      <c r="U24" s="8" t="str">
        <f>IF(B24="","",VLOOKUP(AD24,Varsayımlar!$B:$Q,12,0))</f>
        <v/>
      </c>
      <c r="V24" s="8" t="str">
        <f>IF(B24="","",VLOOKUP(AD24,Varsayımlar!$B:$Q,13,0))</f>
        <v/>
      </c>
      <c r="W24" s="8" t="str">
        <f>IF(B24="","",VLOOKUP(AD24,Varsayımlar!$B:$Q,14,0))</f>
        <v/>
      </c>
      <c r="AA24" s="8" t="str">
        <f>IF(B24="","",VLOOKUP(AD24,Varsayımlar!$B:$Q,15,0))</f>
        <v/>
      </c>
      <c r="AB24" s="8" t="str">
        <f>IF(B24="","",VLOOKUP(AD24,Varsayımlar!$B:$Q,16,0))</f>
        <v/>
      </c>
      <c r="AD24" s="8" t="str">
        <f>IF(B24="","",CONCATENATE(B24,E24))</f>
        <v/>
      </c>
    </row>
    <row r="25" spans="1:31" ht="29.25" customHeight="1" x14ac:dyDescent="0.25">
      <c r="A25" s="198" t="s">
        <v>121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62"/>
    </row>
    <row r="26" spans="1:31" ht="63" x14ac:dyDescent="0.25">
      <c r="A26" s="9" t="s">
        <v>0</v>
      </c>
      <c r="B26" s="9" t="s">
        <v>1</v>
      </c>
      <c r="C26" s="10" t="s">
        <v>36</v>
      </c>
      <c r="D26" s="10" t="s">
        <v>177</v>
      </c>
      <c r="E26" s="10" t="s">
        <v>42</v>
      </c>
      <c r="F26" s="9" t="s">
        <v>43</v>
      </c>
      <c r="G26" s="9" t="s">
        <v>13</v>
      </c>
      <c r="H26" s="9" t="s">
        <v>2</v>
      </c>
      <c r="I26" s="9" t="s">
        <v>83</v>
      </c>
      <c r="J26" s="9" t="s">
        <v>3</v>
      </c>
      <c r="K26" s="9" t="s">
        <v>21</v>
      </c>
      <c r="L26" s="9" t="s">
        <v>141</v>
      </c>
      <c r="M26" s="9" t="s">
        <v>20</v>
      </c>
      <c r="N26" s="9" t="s">
        <v>243</v>
      </c>
      <c r="O26" s="9" t="s">
        <v>176</v>
      </c>
      <c r="P26" s="9" t="s">
        <v>16</v>
      </c>
      <c r="Q26" s="9" t="s">
        <v>4</v>
      </c>
      <c r="R26" s="9" t="s">
        <v>5</v>
      </c>
      <c r="S26" s="9" t="s">
        <v>6</v>
      </c>
      <c r="T26" s="9" t="s">
        <v>33</v>
      </c>
      <c r="U26" s="9" t="s">
        <v>7</v>
      </c>
      <c r="V26" s="9" t="s">
        <v>8</v>
      </c>
      <c r="W26" s="9" t="s">
        <v>9</v>
      </c>
      <c r="X26" s="9" t="s">
        <v>10</v>
      </c>
      <c r="Y26" s="9" t="s">
        <v>11</v>
      </c>
      <c r="Z26" s="9" t="s">
        <v>12</v>
      </c>
      <c r="AA26" s="9" t="s">
        <v>14</v>
      </c>
      <c r="AB26" s="9" t="s">
        <v>15</v>
      </c>
      <c r="AC26" s="9" t="s">
        <v>305</v>
      </c>
      <c r="AD26" s="8" t="s">
        <v>50</v>
      </c>
    </row>
    <row r="27" spans="1:31" ht="27.75" customHeight="1" x14ac:dyDescent="0.25">
      <c r="A27" s="9"/>
      <c r="B27" s="201" t="s">
        <v>607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3"/>
      <c r="AC27" s="90"/>
      <c r="AD27" s="90"/>
    </row>
    <row r="28" spans="1:31" ht="46.5" customHeight="1" x14ac:dyDescent="0.25">
      <c r="A28" s="9" t="s">
        <v>29</v>
      </c>
      <c r="B28" s="64" t="s">
        <v>90</v>
      </c>
      <c r="C28" s="65">
        <f>IF(B28="","",VLOOKUP(AD28,Varsayımlar!$B:$Q,3,0))</f>
        <v>8698829380698</v>
      </c>
      <c r="D28" s="64" t="s">
        <v>260</v>
      </c>
      <c r="E28" s="64" t="s">
        <v>91</v>
      </c>
      <c r="F28" s="64"/>
      <c r="G28" s="64" t="s">
        <v>606</v>
      </c>
      <c r="H28" s="64" t="str">
        <f>IF(B28="","",VLOOKUP(AD28,Varsayımlar!$B:$Q,5,0))</f>
        <v>MAGNİT MAVİ AMBALAJ 25CM</v>
      </c>
      <c r="I28" s="64">
        <f>IF(B28="","",VLOOKUP(AD28,Varsayımlar!B:T,19,0))</f>
        <v>0</v>
      </c>
      <c r="J28" s="64" t="str">
        <f>IF(B28="","",VLOOKUP(AD28,Varsayımlar!$B:$Q,6,0))</f>
        <v>SADE</v>
      </c>
      <c r="K28" s="64">
        <v>2016</v>
      </c>
      <c r="L28" s="64"/>
      <c r="M28" s="64" t="str">
        <f>IFERROR(IF(B28="","",K28/VLOOKUP(AD28,#REF!,17,0)),"")</f>
        <v/>
      </c>
      <c r="N28" s="64"/>
      <c r="O28" s="64">
        <v>4</v>
      </c>
      <c r="P28" s="64">
        <f>IF(B28="","",VLOOKUP(AD28,Varsayımlar!$B:$Q,7,0)*K28)</f>
        <v>60480</v>
      </c>
      <c r="Q28" s="64">
        <f>IF(B28="","",VLOOKUP(AD28,Varsayımlar!$B:$Q,8,0))</f>
        <v>25</v>
      </c>
      <c r="R28" s="64" t="str">
        <f>IF(B28="","",VLOOKUP(AD28,Varsayımlar!$B:$Q,9,0))</f>
        <v>SOFT</v>
      </c>
      <c r="S28" s="64">
        <f>IF(B28="","",VLOOKUP(AD28,Varsayımlar!$B:$Q,10,0))</f>
        <v>4</v>
      </c>
      <c r="T28" s="64">
        <f>IF(B28="","",VLOOKUP(AD28,Varsayımlar!$B:$Q,11,0))</f>
        <v>30</v>
      </c>
      <c r="U28" s="64">
        <f>IF(B28="","",VLOOKUP(AD28,Varsayımlar!$B:$Q,12,0))</f>
        <v>260</v>
      </c>
      <c r="V28" s="64" t="str">
        <f>IF(B28="","",VLOOKUP(AD28,Varsayımlar!$B:$Q,13,0))</f>
        <v>YURTDIŞI</v>
      </c>
      <c r="W28" s="64">
        <f>IF(B28="","",VLOOKUP(AD28,Varsayımlar!$B:$Q,14,0))</f>
        <v>9</v>
      </c>
      <c r="X28" s="66">
        <v>46193</v>
      </c>
      <c r="Y28" s="66">
        <v>46466</v>
      </c>
      <c r="Z28" s="64" t="s">
        <v>605</v>
      </c>
      <c r="AA28" s="64" t="str">
        <f>IF(B28="","",VLOOKUP(AD28,Varsayımlar!$B:$Q,15,0))</f>
        <v>25CM TURUNCU KOLİ-SOL ÜST DİKDÖRTGENE ÜRETİM TARİHİ BASILACAK</v>
      </c>
      <c r="AB28" s="64" t="str">
        <f>IF(B28="","",VLOOKUP(AD28,Varsayımlar!$B:$Q,16,0))</f>
        <v>24-26 CM</v>
      </c>
      <c r="AC28" s="90" t="e">
        <f>IF(B28="","",VLOOKUP(#REF!,#REF!,18,0))</f>
        <v>#REF!</v>
      </c>
      <c r="AD28" s="90" t="str">
        <f t="shared" ref="AD28:AD38" si="2">IF(B28="","",CONCATENATE(B28,E28))</f>
        <v>MAGNİTMAGNİT MAVİ AMBALAJ 25 CM 260G</v>
      </c>
      <c r="AE28" s="8" t="s">
        <v>718</v>
      </c>
    </row>
    <row r="29" spans="1:31" ht="36" customHeight="1" x14ac:dyDescent="0.25">
      <c r="A29" s="9" t="s">
        <v>122</v>
      </c>
      <c r="B29" s="107" t="s">
        <v>17</v>
      </c>
      <c r="C29" s="108">
        <f>IF(B29="","",VLOOKUP(AD29,Varsayımlar!$B:$Q,3,0))</f>
        <v>8698829380698</v>
      </c>
      <c r="D29" s="108" t="s">
        <v>509</v>
      </c>
      <c r="E29" s="109" t="s">
        <v>37</v>
      </c>
      <c r="F29" s="107" t="s">
        <v>510</v>
      </c>
      <c r="G29" s="107" t="s">
        <v>511</v>
      </c>
      <c r="H29" s="107" t="str">
        <f>IF(B29="","",VLOOKUP(AD29,Varsayımlar!$B:$Q,5,0))</f>
        <v>TORTİLLAS 25 CM 4 PCS 260G</v>
      </c>
      <c r="I29" s="107">
        <f>IF(B29="","",VLOOKUP(AD29,Varsayımlar!B:T,19,0))</f>
        <v>0</v>
      </c>
      <c r="J29" s="107" t="str">
        <f>IF(B29="","",VLOOKUP(AD29,Varsayımlar!$B:$Q,6,0))</f>
        <v>SADE</v>
      </c>
      <c r="K29" s="107">
        <v>1428</v>
      </c>
      <c r="L29" s="107"/>
      <c r="M29" s="107">
        <f>K29/84</f>
        <v>17</v>
      </c>
      <c r="N29" s="107"/>
      <c r="O29" s="107">
        <v>21</v>
      </c>
      <c r="P29" s="107">
        <f>IF(B29="","",VLOOKUP(AD29,Varsayımlar!$B:$Q,7,0)*K29)</f>
        <v>42840</v>
      </c>
      <c r="Q29" s="107">
        <f>IF(B29="","",VLOOKUP(AD29,Varsayımlar!$B:$Q,8,0))</f>
        <v>25</v>
      </c>
      <c r="R29" s="107" t="str">
        <f>IF(B29="","",VLOOKUP(AD29,Varsayımlar!$B:$Q,9,0))</f>
        <v>SOFT</v>
      </c>
      <c r="S29" s="107">
        <f>IF(B29="","",VLOOKUP(AD29,Varsayımlar!$B:$Q,10,0))</f>
        <v>4</v>
      </c>
      <c r="T29" s="107">
        <f>IF(B29="","",VLOOKUP(AD29,Varsayımlar!$B:$Q,11,0))</f>
        <v>30</v>
      </c>
      <c r="U29" s="107">
        <f>IF(B29="","",VLOOKUP(AD29,Varsayımlar!$B:$Q,12,0))</f>
        <v>260</v>
      </c>
      <c r="V29" s="107" t="str">
        <f>IF(B29="","",VLOOKUP(AD29,Varsayımlar!$B:$Q,13,0))</f>
        <v>YURTDIŞI</v>
      </c>
      <c r="W29" s="107">
        <f>IF(B29="","",VLOOKUP(AD29,Varsayımlar!$B:$Q,14,0))</f>
        <v>6</v>
      </c>
      <c r="X29" s="110">
        <v>46197</v>
      </c>
      <c r="Y29" s="110">
        <v>46380</v>
      </c>
      <c r="Z29" s="107">
        <v>26062425</v>
      </c>
      <c r="AA29" s="107" t="str">
        <f>IF(B29="","",VLOOKUP(AD29,Varsayımlar!$B:$Q,15,0))</f>
        <v>TRİTON -SKT ATILACAK</v>
      </c>
      <c r="AB29" s="107" t="str">
        <f>IF(B29="","",VLOOKUP(AD29,Varsayımlar!$B:$Q,16,0))</f>
        <v>24-26 CM</v>
      </c>
      <c r="AC29" s="64"/>
      <c r="AD29" s="61" t="str">
        <f t="shared" si="2"/>
        <v>LLC TRİTONMUTLUKAL WHEAT TORTILLA</v>
      </c>
    </row>
    <row r="30" spans="1:31" ht="36" customHeight="1" x14ac:dyDescent="0.25">
      <c r="A30" s="9" t="s">
        <v>123</v>
      </c>
      <c r="B30" s="107" t="s">
        <v>17</v>
      </c>
      <c r="C30" s="108">
        <f>IF(B30="","",VLOOKUP(AD30,Varsayımlar!$B:$Q,3,0))</f>
        <v>8698829380698</v>
      </c>
      <c r="D30" s="108" t="s">
        <v>509</v>
      </c>
      <c r="E30" s="109" t="s">
        <v>37</v>
      </c>
      <c r="F30" s="107" t="s">
        <v>510</v>
      </c>
      <c r="G30" s="107" t="s">
        <v>512</v>
      </c>
      <c r="H30" s="107" t="str">
        <f>IF(B30="","",VLOOKUP(AD30,Varsayımlar!$B:$Q,5,0))</f>
        <v>TORTİLLAS 25 CM 4 PCS 260G</v>
      </c>
      <c r="I30" s="107">
        <f>IF(B30="","",VLOOKUP(AD30,Varsayımlar!B:T,19,0))</f>
        <v>0</v>
      </c>
      <c r="J30" s="107" t="str">
        <f>IF(B30="","",VLOOKUP(AD30,Varsayımlar!$B:$Q,6,0))</f>
        <v>SADE</v>
      </c>
      <c r="K30" s="107">
        <v>1008</v>
      </c>
      <c r="L30" s="107"/>
      <c r="M30" s="107">
        <f>K30/84</f>
        <v>12</v>
      </c>
      <c r="N30" s="107"/>
      <c r="O30" s="107">
        <v>15</v>
      </c>
      <c r="P30" s="107">
        <f>IF(B30="","",VLOOKUP(AD30,Varsayımlar!$B:$Q,7,0)*K30)</f>
        <v>30240</v>
      </c>
      <c r="Q30" s="107">
        <f>IF(B30="","",VLOOKUP(AD30,Varsayımlar!$B:$Q,8,0))</f>
        <v>25</v>
      </c>
      <c r="R30" s="107" t="str">
        <f>IF(B30="","",VLOOKUP(AD30,Varsayımlar!$B:$Q,9,0))</f>
        <v>SOFT</v>
      </c>
      <c r="S30" s="107">
        <f>IF(B30="","",VLOOKUP(AD30,Varsayımlar!$B:$Q,10,0))</f>
        <v>4</v>
      </c>
      <c r="T30" s="107">
        <f>IF(B30="","",VLOOKUP(AD30,Varsayımlar!$B:$Q,11,0))</f>
        <v>30</v>
      </c>
      <c r="U30" s="107">
        <f>IF(B30="","",VLOOKUP(AD30,Varsayımlar!$B:$Q,12,0))</f>
        <v>260</v>
      </c>
      <c r="V30" s="107" t="str">
        <f>IF(B30="","",VLOOKUP(AD30,Varsayımlar!$B:$Q,13,0))</f>
        <v>YURTDIŞI</v>
      </c>
      <c r="W30" s="107">
        <f>IF(B30="","",VLOOKUP(AD30,Varsayımlar!$B:$Q,14,0))</f>
        <v>6</v>
      </c>
      <c r="X30" s="110">
        <v>46197</v>
      </c>
      <c r="Y30" s="110">
        <v>46380</v>
      </c>
      <c r="Z30" s="107">
        <v>26062425</v>
      </c>
      <c r="AA30" s="107" t="str">
        <f>IF(B30="","",VLOOKUP(AD30,Varsayımlar!$B:$Q,15,0))</f>
        <v>TRİTON -SKT ATILACAK</v>
      </c>
      <c r="AB30" s="107" t="str">
        <f>IF(B30="","",VLOOKUP(AD30,Varsayımlar!$B:$Q,16,0))</f>
        <v>24-26 CM</v>
      </c>
      <c r="AC30" s="64"/>
      <c r="AD30" s="61" t="str">
        <f t="shared" si="2"/>
        <v>LLC TRİTONMUTLUKAL WHEAT TORTILLA</v>
      </c>
    </row>
    <row r="31" spans="1:31" ht="36" customHeight="1" x14ac:dyDescent="0.25">
      <c r="A31" s="9" t="s">
        <v>124</v>
      </c>
      <c r="B31" s="67" t="s">
        <v>17</v>
      </c>
      <c r="C31" s="4">
        <f>IF(B31="","",VLOOKUP(AD31,Varsayımlar!$B:$Q,3,0))</f>
        <v>8698829380698</v>
      </c>
      <c r="D31" s="4" t="s">
        <v>513</v>
      </c>
      <c r="E31" s="105" t="s">
        <v>37</v>
      </c>
      <c r="F31" s="67" t="s">
        <v>514</v>
      </c>
      <c r="G31" s="67" t="s">
        <v>516</v>
      </c>
      <c r="H31" s="67" t="str">
        <f>IF(B31="","",VLOOKUP(AD31,Varsayımlar!$B:$Q,5,0))</f>
        <v>TORTİLLAS 25 CM 4 PCS 260G</v>
      </c>
      <c r="I31" s="67">
        <f>IF(B31="","",VLOOKUP(AD31,Varsayımlar!B:T,19,0))</f>
        <v>0</v>
      </c>
      <c r="J31" s="67" t="str">
        <f>IF(B31="","",VLOOKUP(AD31,Varsayımlar!$B:$Q,6,0))</f>
        <v>SADE</v>
      </c>
      <c r="K31" s="67">
        <v>1092</v>
      </c>
      <c r="L31" s="67"/>
      <c r="M31" s="67">
        <f>K31/84</f>
        <v>13</v>
      </c>
      <c r="N31" s="67"/>
      <c r="O31" s="67">
        <v>16</v>
      </c>
      <c r="P31" s="67">
        <f>IF(B31="","",VLOOKUP(AD31,Varsayımlar!$B:$Q,7,0)*K31)</f>
        <v>32760</v>
      </c>
      <c r="Q31" s="67">
        <f>IF(B31="","",VLOOKUP(AD31,Varsayımlar!$B:$Q,8,0))</f>
        <v>25</v>
      </c>
      <c r="R31" s="67" t="str">
        <f>IF(B31="","",VLOOKUP(AD31,Varsayımlar!$B:$Q,9,0))</f>
        <v>SOFT</v>
      </c>
      <c r="S31" s="67">
        <f>IF(B31="","",VLOOKUP(AD31,Varsayımlar!$B:$Q,10,0))</f>
        <v>4</v>
      </c>
      <c r="T31" s="67">
        <f>IF(B31="","",VLOOKUP(AD31,Varsayımlar!$B:$Q,11,0))</f>
        <v>30</v>
      </c>
      <c r="U31" s="67">
        <f>IF(B31="","",VLOOKUP(AD31,Varsayımlar!$B:$Q,12,0))</f>
        <v>260</v>
      </c>
      <c r="V31" s="67" t="str">
        <f>IF(B31="","",VLOOKUP(AD31,Varsayımlar!$B:$Q,13,0))</f>
        <v>YURTDIŞI</v>
      </c>
      <c r="W31" s="67">
        <f>IF(B31="","",VLOOKUP(AD31,Varsayımlar!$B:$Q,14,0))</f>
        <v>6</v>
      </c>
      <c r="X31" s="68">
        <v>46198</v>
      </c>
      <c r="Y31" s="68">
        <v>46381</v>
      </c>
      <c r="Z31" s="67">
        <v>26062525</v>
      </c>
      <c r="AA31" s="67" t="str">
        <f>IF(B31="","",VLOOKUP(AD31,Varsayımlar!$B:$Q,15,0))</f>
        <v>TRİTON -SKT ATILACAK</v>
      </c>
      <c r="AB31" s="67" t="str">
        <f>IF(B31="","",VLOOKUP(AD31,Varsayımlar!$B:$Q,16,0))</f>
        <v>24-26 CM</v>
      </c>
      <c r="AC31" s="64"/>
      <c r="AD31" s="61" t="str">
        <f t="shared" si="2"/>
        <v>LLC TRİTONMUTLUKAL WHEAT TORTILLA</v>
      </c>
    </row>
    <row r="32" spans="1:31" ht="63" x14ac:dyDescent="0.25">
      <c r="A32" s="9" t="s">
        <v>125</v>
      </c>
      <c r="B32" s="77" t="s">
        <v>90</v>
      </c>
      <c r="C32" s="76">
        <f>IF(B32="","",VLOOKUP(AD32,Varsayımlar!$B:$Q,3,0))</f>
        <v>8698829380698</v>
      </c>
      <c r="D32" s="77" t="s">
        <v>261</v>
      </c>
      <c r="E32" s="77" t="s">
        <v>91</v>
      </c>
      <c r="F32" s="77"/>
      <c r="G32" s="77" t="s">
        <v>582</v>
      </c>
      <c r="H32" s="77" t="str">
        <f>IF(B32="","",VLOOKUP(AD32,Varsayımlar!$B:$Q,5,0))</f>
        <v>MAGNİT MAVİ AMBALAJ 25CM</v>
      </c>
      <c r="I32" s="77">
        <f>IF(B32="","",VLOOKUP(AD32,Varsayımlar!B:T,19,0))</f>
        <v>0</v>
      </c>
      <c r="J32" s="77" t="str">
        <f>IF(B32="","",VLOOKUP(AD32,Varsayımlar!$B:$Q,6,0))</f>
        <v>SADE</v>
      </c>
      <c r="K32" s="77">
        <v>672</v>
      </c>
      <c r="L32" s="77"/>
      <c r="M32" s="77">
        <f>IFERROR(IF(B32="","",K32/VLOOKUP(AD32,Varsayımlar!B:R,17,0)),"")</f>
        <v>8</v>
      </c>
      <c r="N32" s="77"/>
      <c r="O32" s="77">
        <v>10</v>
      </c>
      <c r="P32" s="77">
        <f>IF(B32="","",VLOOKUP(AD32,Varsayımlar!$B:$Q,7,0)*K32)</f>
        <v>20160</v>
      </c>
      <c r="Q32" s="77">
        <f>IF(B32="","",VLOOKUP(AD32,Varsayımlar!$B:$Q,8,0))</f>
        <v>25</v>
      </c>
      <c r="R32" s="77" t="str">
        <f>IF(B32="","",VLOOKUP(AD32,Varsayımlar!$B:$Q,9,0))</f>
        <v>SOFT</v>
      </c>
      <c r="S32" s="77">
        <f>IF(B32="","",VLOOKUP(AD32,Varsayımlar!$B:$Q,10,0))</f>
        <v>4</v>
      </c>
      <c r="T32" s="77">
        <f>IF(B32="","",VLOOKUP(AD32,Varsayımlar!$B:$Q,11,0))</f>
        <v>30</v>
      </c>
      <c r="U32" s="77">
        <f>IF(B32="","",VLOOKUP(AD32,Varsayımlar!$B:$Q,12,0))</f>
        <v>260</v>
      </c>
      <c r="V32" s="77" t="str">
        <f>IF(B32="","",VLOOKUP(AD32,Varsayımlar!$B:$Q,13,0))</f>
        <v>YURTDIŞI</v>
      </c>
      <c r="W32" s="77">
        <f>IF(B32="","",VLOOKUP(AD32,Varsayımlar!$B:$Q,14,0))</f>
        <v>9</v>
      </c>
      <c r="X32" s="78">
        <v>46195</v>
      </c>
      <c r="Y32" s="78">
        <v>46468</v>
      </c>
      <c r="Z32" s="77" t="s">
        <v>585</v>
      </c>
      <c r="AA32" s="77" t="str">
        <f>IF(B32="","",VLOOKUP(AD32,Varsayımlar!$B:$Q,15,0))</f>
        <v>25CM TURUNCU KOLİ-SOL ÜST DİKDÖRTGENE ÜRETİM TARİHİ BASILACAK</v>
      </c>
      <c r="AB32" s="77" t="str">
        <f>IF(B32="","",VLOOKUP(AD32,Varsayımlar!$B:$Q,16,0))</f>
        <v>24-26 CM</v>
      </c>
      <c r="AC32" s="90">
        <f>IF(B32="","",VLOOKUP(Sayfa2!AD76,Varsayımlar!B:S,18,0))</f>
        <v>0</v>
      </c>
      <c r="AD32" s="90" t="str">
        <f t="shared" si="2"/>
        <v>MAGNİTMAGNİT MAVİ AMBALAJ 25 CM 260G</v>
      </c>
    </row>
    <row r="33" spans="1:31" ht="63" x14ac:dyDescent="0.25">
      <c r="A33" s="9" t="s">
        <v>126</v>
      </c>
      <c r="B33" s="77" t="s">
        <v>90</v>
      </c>
      <c r="C33" s="76">
        <f>IF(B33="","",VLOOKUP(AD33,Varsayımlar!$B:$Q,3,0))</f>
        <v>8698829380698</v>
      </c>
      <c r="D33" s="77" t="s">
        <v>261</v>
      </c>
      <c r="E33" s="77" t="s">
        <v>91</v>
      </c>
      <c r="F33" s="77"/>
      <c r="G33" s="77" t="s">
        <v>583</v>
      </c>
      <c r="H33" s="77" t="str">
        <f>IF(B33="","",VLOOKUP(AD33,Varsayımlar!$B:$Q,5,0))</f>
        <v>MAGNİT MAVİ AMBALAJ 25CM</v>
      </c>
      <c r="I33" s="77">
        <f>IF(B33="","",VLOOKUP(AD33,Varsayımlar!B:T,19,0))</f>
        <v>0</v>
      </c>
      <c r="J33" s="77" t="str">
        <f>IF(B33="","",VLOOKUP(AD33,Varsayımlar!$B:$Q,6,0))</f>
        <v>SADE</v>
      </c>
      <c r="K33" s="77">
        <v>672</v>
      </c>
      <c r="L33" s="77"/>
      <c r="M33" s="77">
        <f>IFERROR(IF(B33="","",K33/VLOOKUP(AD33,Varsayımlar!B:R,17,0)),"")</f>
        <v>8</v>
      </c>
      <c r="N33" s="77"/>
      <c r="O33" s="77">
        <v>10</v>
      </c>
      <c r="P33" s="77">
        <f>IF(B33="","",VLOOKUP(AD33,Varsayımlar!$B:$Q,7,0)*K33)</f>
        <v>20160</v>
      </c>
      <c r="Q33" s="77">
        <f>IF(B33="","",VLOOKUP(AD33,Varsayımlar!$B:$Q,8,0))</f>
        <v>25</v>
      </c>
      <c r="R33" s="77" t="str">
        <f>IF(B33="","",VLOOKUP(AD33,Varsayımlar!$B:$Q,9,0))</f>
        <v>SOFT</v>
      </c>
      <c r="S33" s="77">
        <f>IF(B33="","",VLOOKUP(AD33,Varsayımlar!$B:$Q,10,0))</f>
        <v>4</v>
      </c>
      <c r="T33" s="77">
        <f>IF(B33="","",VLOOKUP(AD33,Varsayımlar!$B:$Q,11,0))</f>
        <v>30</v>
      </c>
      <c r="U33" s="77">
        <f>IF(B33="","",VLOOKUP(AD33,Varsayımlar!$B:$Q,12,0))</f>
        <v>260</v>
      </c>
      <c r="V33" s="77" t="str">
        <f>IF(B33="","",VLOOKUP(AD33,Varsayımlar!$B:$Q,13,0))</f>
        <v>YURTDIŞI</v>
      </c>
      <c r="W33" s="77">
        <f>IF(B33="","",VLOOKUP(AD33,Varsayımlar!$B:$Q,14,0))</f>
        <v>9</v>
      </c>
      <c r="X33" s="78">
        <v>46195</v>
      </c>
      <c r="Y33" s="78">
        <v>46468</v>
      </c>
      <c r="Z33" s="77" t="s">
        <v>585</v>
      </c>
      <c r="AA33" s="77" t="str">
        <f>IF(B33="","",VLOOKUP(AD33,Varsayımlar!$B:$Q,15,0))</f>
        <v>25CM TURUNCU KOLİ-SOL ÜST DİKDÖRTGENE ÜRETİM TARİHİ BASILACAK</v>
      </c>
      <c r="AB33" s="77" t="str">
        <f>IF(B33="","",VLOOKUP(AD33,Varsayımlar!$B:$Q,16,0))</f>
        <v>24-26 CM</v>
      </c>
      <c r="AC33" s="90">
        <f>IF(B33="","",VLOOKUP(Sayfa2!AD77,Varsayımlar!B:S,18,0))</f>
        <v>0</v>
      </c>
      <c r="AD33" s="90" t="str">
        <f t="shared" si="2"/>
        <v>MAGNİTMAGNİT MAVİ AMBALAJ 25 CM 260G</v>
      </c>
    </row>
    <row r="34" spans="1:31" ht="36" customHeight="1" x14ac:dyDescent="0.25">
      <c r="A34" s="9" t="s">
        <v>127</v>
      </c>
      <c r="B34" s="62" t="s">
        <v>17</v>
      </c>
      <c r="C34" s="33">
        <f>IF(B34="","",VLOOKUP(AD34,Varsayımlar!$B:$Q,3,0))</f>
        <v>8698829380698</v>
      </c>
      <c r="D34" s="33" t="s">
        <v>526</v>
      </c>
      <c r="E34" s="102" t="s">
        <v>37</v>
      </c>
      <c r="F34" s="62" t="s">
        <v>527</v>
      </c>
      <c r="G34" s="62" t="s">
        <v>528</v>
      </c>
      <c r="H34" s="62" t="str">
        <f>IF(B34="","",VLOOKUP(AD34,Varsayımlar!$B:$Q,5,0))</f>
        <v>TORTİLLAS 25 CM 4 PCS 260G</v>
      </c>
      <c r="I34" s="62">
        <f>IF(B34="","",VLOOKUP(AD34,Varsayımlar!B:T,19,0))</f>
        <v>0</v>
      </c>
      <c r="J34" s="62" t="str">
        <f>IF(B34="","",VLOOKUP(AD34,Varsayımlar!$B:$Q,6,0))</f>
        <v>SADE</v>
      </c>
      <c r="K34" s="62">
        <v>2016</v>
      </c>
      <c r="L34" s="62"/>
      <c r="M34" s="62">
        <f>K34/84</f>
        <v>24</v>
      </c>
      <c r="N34" s="62"/>
      <c r="O34" s="62">
        <v>29</v>
      </c>
      <c r="P34" s="62">
        <f>IF(B34="","",VLOOKUP(AD34,Varsayımlar!$B:$Q,7,0)*K34)</f>
        <v>60480</v>
      </c>
      <c r="Q34" s="62">
        <f>IF(B34="","",VLOOKUP(AD34,Varsayımlar!$B:$Q,8,0))</f>
        <v>25</v>
      </c>
      <c r="R34" s="62" t="str">
        <f>IF(B34="","",VLOOKUP(AD34,Varsayımlar!$B:$Q,9,0))</f>
        <v>SOFT</v>
      </c>
      <c r="S34" s="62">
        <f>IF(B34="","",VLOOKUP(AD34,Varsayımlar!$B:$Q,10,0))</f>
        <v>4</v>
      </c>
      <c r="T34" s="62">
        <f>IF(B34="","",VLOOKUP(AD34,Varsayımlar!$B:$Q,11,0))</f>
        <v>30</v>
      </c>
      <c r="U34" s="62">
        <f>IF(B34="","",VLOOKUP(AD34,Varsayımlar!$B:$Q,12,0))</f>
        <v>260</v>
      </c>
      <c r="V34" s="62" t="str">
        <f>IF(B34="","",VLOOKUP(AD34,Varsayımlar!$B:$Q,13,0))</f>
        <v>YURTDIŞI</v>
      </c>
      <c r="W34" s="62">
        <f>IF(B34="","",VLOOKUP(AD34,Varsayımlar!$B:$Q,14,0))</f>
        <v>6</v>
      </c>
      <c r="X34" s="63">
        <v>46202</v>
      </c>
      <c r="Y34" s="63">
        <v>46385</v>
      </c>
      <c r="Z34" s="62">
        <v>26062925</v>
      </c>
      <c r="AA34" s="62" t="str">
        <f>IF(B34="","",VLOOKUP(AD34,Varsayımlar!$B:$Q,15,0))</f>
        <v>TRİTON -SKT ATILACAK</v>
      </c>
      <c r="AB34" s="62" t="str">
        <f>IF(B34="","",VLOOKUP(AD34,Varsayımlar!$B:$Q,16,0))</f>
        <v>24-26 CM</v>
      </c>
      <c r="AC34" s="64"/>
      <c r="AD34" s="61" t="str">
        <f t="shared" si="2"/>
        <v>LLC TRİTONMUTLUKAL WHEAT TORTILLA</v>
      </c>
    </row>
    <row r="35" spans="1:31" ht="36" customHeight="1" x14ac:dyDescent="0.25">
      <c r="A35" s="9" t="s">
        <v>128</v>
      </c>
      <c r="B35" s="62" t="s">
        <v>17</v>
      </c>
      <c r="C35" s="33">
        <f>IF(B35="","",VLOOKUP(AD35,Varsayımlar!$B:$Q,3,0))</f>
        <v>8698829380698</v>
      </c>
      <c r="D35" s="33" t="s">
        <v>526</v>
      </c>
      <c r="E35" s="102" t="s">
        <v>37</v>
      </c>
      <c r="F35" s="62" t="s">
        <v>527</v>
      </c>
      <c r="G35" s="62" t="s">
        <v>529</v>
      </c>
      <c r="H35" s="62" t="str">
        <f>IF(B35="","",VLOOKUP(AD35,Varsayımlar!$B:$Q,5,0))</f>
        <v>TORTİLLAS 25 CM 4 PCS 260G</v>
      </c>
      <c r="I35" s="62">
        <f>IF(B35="","",VLOOKUP(AD35,Varsayımlar!B:T,19,0))</f>
        <v>0</v>
      </c>
      <c r="J35" s="62" t="str">
        <f>IF(B35="","",VLOOKUP(AD35,Varsayımlar!$B:$Q,6,0))</f>
        <v>SADE</v>
      </c>
      <c r="K35" s="62">
        <v>420</v>
      </c>
      <c r="L35" s="62"/>
      <c r="M35" s="62">
        <f>K35/84</f>
        <v>5</v>
      </c>
      <c r="N35" s="62"/>
      <c r="O35" s="62">
        <v>6</v>
      </c>
      <c r="P35" s="62">
        <f>IF(B35="","",VLOOKUP(AD35,Varsayımlar!$B:$Q,7,0)*K35)</f>
        <v>12600</v>
      </c>
      <c r="Q35" s="62">
        <f>IF(B35="","",VLOOKUP(AD35,Varsayımlar!$B:$Q,8,0))</f>
        <v>25</v>
      </c>
      <c r="R35" s="62" t="str">
        <f>IF(B35="","",VLOOKUP(AD35,Varsayımlar!$B:$Q,9,0))</f>
        <v>SOFT</v>
      </c>
      <c r="S35" s="62">
        <f>IF(B35="","",VLOOKUP(AD35,Varsayımlar!$B:$Q,10,0))</f>
        <v>4</v>
      </c>
      <c r="T35" s="62">
        <f>IF(B35="","",VLOOKUP(AD35,Varsayımlar!$B:$Q,11,0))</f>
        <v>30</v>
      </c>
      <c r="U35" s="62">
        <f>IF(B35="","",VLOOKUP(AD35,Varsayımlar!$B:$Q,12,0))</f>
        <v>260</v>
      </c>
      <c r="V35" s="62" t="str">
        <f>IF(B35="","",VLOOKUP(AD35,Varsayımlar!$B:$Q,13,0))</f>
        <v>YURTDIŞI</v>
      </c>
      <c r="W35" s="62">
        <f>IF(B35="","",VLOOKUP(AD35,Varsayımlar!$B:$Q,14,0))</f>
        <v>6</v>
      </c>
      <c r="X35" s="63">
        <v>46202</v>
      </c>
      <c r="Y35" s="63">
        <v>46385</v>
      </c>
      <c r="Z35" s="62">
        <v>26062925</v>
      </c>
      <c r="AA35" s="62" t="str">
        <f>IF(B35="","",VLOOKUP(AD35,Varsayımlar!$B:$Q,15,0))</f>
        <v>TRİTON -SKT ATILACAK</v>
      </c>
      <c r="AB35" s="62" t="str">
        <f>IF(B35="","",VLOOKUP(AD35,Varsayımlar!$B:$Q,16,0))</f>
        <v>24-26 CM</v>
      </c>
      <c r="AC35" s="64"/>
      <c r="AD35" s="61" t="str">
        <f t="shared" si="2"/>
        <v>LLC TRİTONMUTLUKAL WHEAT TORTILLA</v>
      </c>
    </row>
    <row r="36" spans="1:31" ht="39.75" customHeight="1" x14ac:dyDescent="0.25">
      <c r="A36" s="9" t="s">
        <v>129</v>
      </c>
      <c r="B36" s="88" t="s">
        <v>90</v>
      </c>
      <c r="C36" s="89">
        <f>IF(B36="","",VLOOKUP(AD36,Varsayımlar!$B:$Q,3,0))</f>
        <v>8698829380698</v>
      </c>
      <c r="D36" s="89" t="s">
        <v>259</v>
      </c>
      <c r="E36" s="85" t="s">
        <v>91</v>
      </c>
      <c r="F36" s="9"/>
      <c r="G36" s="9"/>
      <c r="H36" s="90" t="str">
        <f>IF(B36="","",VLOOKUP(AD36,Varsayımlar!$B:$Q,5,0))</f>
        <v>MAGNİT MAVİ AMBALAJ 25CM</v>
      </c>
      <c r="I36" s="90">
        <f>IF(B36="","",VLOOKUP(AD36,Varsayımlar!B:T,19,0))</f>
        <v>0</v>
      </c>
      <c r="J36" s="90" t="str">
        <f>IF(B36="","",VLOOKUP(AD36,Varsayımlar!$B:$Q,6,0))</f>
        <v>SADE</v>
      </c>
      <c r="K36" s="9">
        <v>2016</v>
      </c>
      <c r="L36" s="9"/>
      <c r="M36" s="9">
        <f>IFERROR(IF(B36="","",K36/VLOOKUP(AD36,Varsayımlar!B:R,17,0)),"")</f>
        <v>24</v>
      </c>
      <c r="N36" s="9"/>
      <c r="O36" s="9">
        <v>30</v>
      </c>
      <c r="P36" s="90">
        <f>IF(B36="","",VLOOKUP(AD36,Varsayımlar!$B:$Q,7,0)*K36)</f>
        <v>60480</v>
      </c>
      <c r="Q36" s="90">
        <f>IF(B36="","",VLOOKUP(AD36,Varsayımlar!$B:$Q,8,0))</f>
        <v>25</v>
      </c>
      <c r="R36" s="90" t="str">
        <f>IF(B36="","",VLOOKUP(AD36,Varsayımlar!$B:$Q,9,0))</f>
        <v>SOFT</v>
      </c>
      <c r="S36" s="90">
        <f>IF(B36="","",VLOOKUP(AD36,Varsayımlar!$B:$Q,10,0))</f>
        <v>4</v>
      </c>
      <c r="T36" s="90">
        <f>IF(B36="","",VLOOKUP(AD36,Varsayımlar!$B:$Q,11,0))</f>
        <v>30</v>
      </c>
      <c r="U36" s="90">
        <f>IF(B36="","",VLOOKUP(AD36,Varsayımlar!$B:$Q,12,0))</f>
        <v>260</v>
      </c>
      <c r="V36" s="90" t="str">
        <f>IF(B36="","",VLOOKUP(AD36,Varsayımlar!$B:$Q,13,0))</f>
        <v>YURTDIŞI</v>
      </c>
      <c r="W36" s="90">
        <f>IF(B36="","",VLOOKUP(AD36,Varsayımlar!$B:$Q,14,0))</f>
        <v>9</v>
      </c>
      <c r="X36" s="86">
        <v>46223</v>
      </c>
      <c r="Y36" s="86">
        <v>46497</v>
      </c>
      <c r="Z36" s="9" t="s">
        <v>691</v>
      </c>
      <c r="AA36" s="90" t="str">
        <f>IF(B36="","",VLOOKUP(AD36,Varsayımlar!$B:$Q,15,0))</f>
        <v>25CM TURUNCU KOLİ-SOL ÜST DİKDÖRTGENE ÜRETİM TARİHİ BASILACAK</v>
      </c>
      <c r="AB36" s="90" t="str">
        <f>IF(B36="","",VLOOKUP(AD36,Varsayımlar!$B:$Q,16,0))</f>
        <v>24-26 CM</v>
      </c>
      <c r="AC36" s="90">
        <f>IF(B36="","",VLOOKUP(Sayfa2!AD71,Varsayımlar!B:S,18,0))</f>
        <v>0</v>
      </c>
      <c r="AD36" s="90" t="str">
        <f t="shared" si="2"/>
        <v>MAGNİTMAGNİT MAVİ AMBALAJ 25 CM 260G</v>
      </c>
    </row>
    <row r="37" spans="1:31" ht="39.75" customHeight="1" x14ac:dyDescent="0.25">
      <c r="A37" s="9" t="s">
        <v>130</v>
      </c>
      <c r="B37" s="88" t="s">
        <v>90</v>
      </c>
      <c r="C37" s="89">
        <f>IF(B37="","",VLOOKUP(AD37,Varsayımlar!$B:$Q,3,0))</f>
        <v>8698829380698</v>
      </c>
      <c r="D37" s="89" t="s">
        <v>260</v>
      </c>
      <c r="E37" s="85" t="s">
        <v>91</v>
      </c>
      <c r="F37" s="9"/>
      <c r="G37" s="9"/>
      <c r="H37" s="90" t="str">
        <f>IF(B37="","",VLOOKUP(AD37,Varsayımlar!$B:$Q,5,0))</f>
        <v>MAGNİT MAVİ AMBALAJ 25CM</v>
      </c>
      <c r="I37" s="90">
        <f>IF(B37="","",VLOOKUP(AD37,Varsayımlar!B:T,19,0))</f>
        <v>0</v>
      </c>
      <c r="J37" s="90" t="str">
        <f>IF(B37="","",VLOOKUP(AD37,Varsayımlar!$B:$Q,6,0))</f>
        <v>SADE</v>
      </c>
      <c r="K37" s="9">
        <v>2016</v>
      </c>
      <c r="L37" s="9"/>
      <c r="M37" s="9">
        <f>IFERROR(IF(B37="","",K37/VLOOKUP(AD37,Varsayımlar!B:R,17,0)),"")</f>
        <v>24</v>
      </c>
      <c r="N37" s="9"/>
      <c r="O37" s="9">
        <v>30</v>
      </c>
      <c r="P37" s="90">
        <f>IF(B37="","",VLOOKUP(AD37,Varsayımlar!$B:$Q,7,0)*K37)</f>
        <v>60480</v>
      </c>
      <c r="Q37" s="90">
        <f>IF(B37="","",VLOOKUP(AD37,Varsayımlar!$B:$Q,8,0))</f>
        <v>25</v>
      </c>
      <c r="R37" s="90" t="str">
        <f>IF(B37="","",VLOOKUP(AD37,Varsayımlar!$B:$Q,9,0))</f>
        <v>SOFT</v>
      </c>
      <c r="S37" s="90">
        <f>IF(B37="","",VLOOKUP(AD37,Varsayımlar!$B:$Q,10,0))</f>
        <v>4</v>
      </c>
      <c r="T37" s="90">
        <f>IF(B37="","",VLOOKUP(AD37,Varsayımlar!$B:$Q,11,0))</f>
        <v>30</v>
      </c>
      <c r="U37" s="90">
        <f>IF(B37="","",VLOOKUP(AD37,Varsayımlar!$B:$Q,12,0))</f>
        <v>260</v>
      </c>
      <c r="V37" s="90" t="str">
        <f>IF(B37="","",VLOOKUP(AD37,Varsayımlar!$B:$Q,13,0))</f>
        <v>YURTDIŞI</v>
      </c>
      <c r="W37" s="90">
        <f>IF(B37="","",VLOOKUP(AD37,Varsayımlar!$B:$Q,14,0))</f>
        <v>9</v>
      </c>
      <c r="X37" s="86">
        <v>46223</v>
      </c>
      <c r="Y37" s="86">
        <v>46497</v>
      </c>
      <c r="Z37" s="9" t="s">
        <v>692</v>
      </c>
      <c r="AA37" s="90" t="str">
        <f>IF(B37="","",VLOOKUP(AD37,Varsayımlar!$B:$Q,15,0))</f>
        <v>25CM TURUNCU KOLİ-SOL ÜST DİKDÖRTGENE ÜRETİM TARİHİ BASILACAK</v>
      </c>
      <c r="AB37" s="90" t="str">
        <f>IF(B37="","",VLOOKUP(AD37,Varsayımlar!$B:$Q,16,0))</f>
        <v>24-26 CM</v>
      </c>
      <c r="AC37" s="90">
        <f>IF(B37="","",VLOOKUP(Sayfa2!AD72,Varsayımlar!B:S,18,0))</f>
        <v>0</v>
      </c>
      <c r="AD37" s="90" t="str">
        <f t="shared" si="2"/>
        <v>MAGNİTMAGNİT MAVİ AMBALAJ 25 CM 260G</v>
      </c>
    </row>
    <row r="38" spans="1:31" ht="39.75" customHeight="1" x14ac:dyDescent="0.25">
      <c r="A38" s="9" t="s">
        <v>131</v>
      </c>
      <c r="B38" s="88" t="s">
        <v>90</v>
      </c>
      <c r="C38" s="89">
        <f>IF(B38="","",VLOOKUP(AD38,Varsayımlar!$B:$Q,3,0))</f>
        <v>8698829380698</v>
      </c>
      <c r="D38" s="89" t="s">
        <v>261</v>
      </c>
      <c r="E38" s="85" t="s">
        <v>91</v>
      </c>
      <c r="F38" s="9"/>
      <c r="G38" s="9"/>
      <c r="H38" s="90" t="str">
        <f>IF(B38="","",VLOOKUP(AD38,Varsayımlar!$B:$Q,5,0))</f>
        <v>MAGNİT MAVİ AMBALAJ 25CM</v>
      </c>
      <c r="I38" s="90">
        <f>IF(B38="","",VLOOKUP(AD38,Varsayımlar!B:T,19,0))</f>
        <v>0</v>
      </c>
      <c r="J38" s="90" t="str">
        <f>IF(B38="","",VLOOKUP(AD38,Varsayımlar!$B:$Q,6,0))</f>
        <v>SADE</v>
      </c>
      <c r="K38" s="9">
        <v>2016</v>
      </c>
      <c r="L38" s="9"/>
      <c r="M38" s="9">
        <f>IFERROR(IF(B38="","",K38/VLOOKUP(AD38,Varsayımlar!B:R,17,0)),"")</f>
        <v>24</v>
      </c>
      <c r="N38" s="9"/>
      <c r="O38" s="9">
        <v>30</v>
      </c>
      <c r="P38" s="90">
        <f>IF(B38="","",VLOOKUP(AD38,Varsayımlar!$B:$Q,7,0)*K38)</f>
        <v>60480</v>
      </c>
      <c r="Q38" s="90">
        <f>IF(B38="","",VLOOKUP(AD38,Varsayımlar!$B:$Q,8,0))</f>
        <v>25</v>
      </c>
      <c r="R38" s="90" t="str">
        <f>IF(B38="","",VLOOKUP(AD38,Varsayımlar!$B:$Q,9,0))</f>
        <v>SOFT</v>
      </c>
      <c r="S38" s="90">
        <f>IF(B38="","",VLOOKUP(AD38,Varsayımlar!$B:$Q,10,0))</f>
        <v>4</v>
      </c>
      <c r="T38" s="90">
        <f>IF(B38="","",VLOOKUP(AD38,Varsayımlar!$B:$Q,11,0))</f>
        <v>30</v>
      </c>
      <c r="U38" s="90">
        <f>IF(B38="","",VLOOKUP(AD38,Varsayımlar!$B:$Q,12,0))</f>
        <v>260</v>
      </c>
      <c r="V38" s="90" t="str">
        <f>IF(B38="","",VLOOKUP(AD38,Varsayımlar!$B:$Q,13,0))</f>
        <v>YURTDIŞI</v>
      </c>
      <c r="W38" s="90">
        <f>IF(B38="","",VLOOKUP(AD38,Varsayımlar!$B:$Q,14,0))</f>
        <v>9</v>
      </c>
      <c r="X38" s="86">
        <v>46224</v>
      </c>
      <c r="Y38" s="86">
        <v>46498</v>
      </c>
      <c r="Z38" s="9">
        <v>26072125</v>
      </c>
      <c r="AA38" s="90" t="str">
        <f>IF(B38="","",VLOOKUP(AD38,Varsayımlar!$B:$Q,15,0))</f>
        <v>25CM TURUNCU KOLİ-SOL ÜST DİKDÖRTGENE ÜRETİM TARİHİ BASILACAK</v>
      </c>
      <c r="AB38" s="90" t="str">
        <f>IF(B38="","",VLOOKUP(AD38,Varsayımlar!$B:$Q,16,0))</f>
        <v>24-26 CM</v>
      </c>
      <c r="AC38" s="90">
        <f>IF(B38="","",VLOOKUP(Sayfa2!AD73,Varsayımlar!B:S,18,0))</f>
        <v>0</v>
      </c>
      <c r="AD38" s="90" t="str">
        <f t="shared" si="2"/>
        <v>MAGNİTMAGNİT MAVİ AMBALAJ 25 CM 260G</v>
      </c>
    </row>
    <row r="39" spans="1:31" x14ac:dyDescent="0.25">
      <c r="A39" s="9" t="s">
        <v>132</v>
      </c>
      <c r="B39" s="70"/>
      <c r="C39" s="71" t="str">
        <f>IF(B39="","",VLOOKUP(AD39,Varsayımlar!$B:$Q,3,0))</f>
        <v/>
      </c>
      <c r="D39" s="71"/>
      <c r="E39" s="71"/>
      <c r="F39" s="70"/>
      <c r="G39" s="70"/>
      <c r="H39" s="70" t="str">
        <f>IF(B39="","",VLOOKUP(AD39,Varsayımlar!$B:$Q,5,0))</f>
        <v/>
      </c>
      <c r="I39" s="70"/>
      <c r="J39" s="70" t="str">
        <f>IF(B39="","",VLOOKUP(AD39,Varsayımlar!$B:$Q,6,0))</f>
        <v/>
      </c>
      <c r="K39" s="70"/>
      <c r="L39" s="70"/>
      <c r="M39" s="70" t="str">
        <f>IFERROR(IF(B39="","",K39/VLOOKUP(AD39,Varsayımlar!B:R,17,0)),"")</f>
        <v/>
      </c>
      <c r="N39" s="70"/>
      <c r="O39" s="70"/>
      <c r="P39" s="70" t="str">
        <f>IF(B39="","",VLOOKUP(AD39,Varsayımlar!$B:$Q,7,0)*K39)</f>
        <v/>
      </c>
      <c r="Q39" s="70" t="str">
        <f>IF(B39="","",VLOOKUP(AD39,Varsayımlar!$B:$Q,8,0))</f>
        <v/>
      </c>
      <c r="R39" s="70" t="str">
        <f>IF(B39="","",VLOOKUP(AD39,Varsayımlar!$B:$Q,9,0))</f>
        <v/>
      </c>
      <c r="S39" s="70" t="str">
        <f>IF(B39="","",VLOOKUP(AD39,Varsayımlar!$B:$Q,10,0))</f>
        <v/>
      </c>
      <c r="T39" s="70" t="str">
        <f>IF(B39="","",VLOOKUP(AD39,Varsayımlar!$B:$Q,11,0))</f>
        <v/>
      </c>
      <c r="U39" s="70" t="str">
        <f>IF(B39="","",VLOOKUP(AD39,Varsayımlar!$B:$Q,12,0))</f>
        <v/>
      </c>
      <c r="V39" s="70" t="str">
        <f>IF(B39="","",VLOOKUP(AD39,Varsayımlar!$B:$Q,13,0))</f>
        <v/>
      </c>
      <c r="W39" s="70" t="str">
        <f>IF(B39="","",VLOOKUP(AD39,Varsayımlar!$B:$Q,14,0))</f>
        <v/>
      </c>
      <c r="X39" s="70"/>
      <c r="Y39" s="70"/>
      <c r="Z39" s="70"/>
      <c r="AA39" s="70" t="str">
        <f>IF(B39="","",VLOOKUP(AD39,Varsayımlar!$B:$Q,15,0))</f>
        <v/>
      </c>
      <c r="AB39" s="70" t="str">
        <f>IF(B39="","",VLOOKUP(AD39,Varsayımlar!$B:$Q,16,0))</f>
        <v/>
      </c>
      <c r="AC39" s="70" t="str">
        <f>IF(B39="","",VLOOKUP(Sayfa2!AD32,Varsayımlar!B:S,18,0))</f>
        <v/>
      </c>
      <c r="AD39" s="61"/>
    </row>
    <row r="40" spans="1:31" x14ac:dyDescent="0.25">
      <c r="A40" s="9" t="s">
        <v>133</v>
      </c>
      <c r="B40" s="70"/>
      <c r="C40" s="71" t="str">
        <f>IF(B40="","",VLOOKUP(AD40,Varsayımlar!$B:$Q,3,0))</f>
        <v/>
      </c>
      <c r="D40" s="71"/>
      <c r="E40" s="71"/>
      <c r="F40" s="70"/>
      <c r="G40" s="70"/>
      <c r="H40" s="70" t="str">
        <f>IF(B40="","",VLOOKUP(AD40,Varsayımlar!$B:$Q,5,0))</f>
        <v/>
      </c>
      <c r="I40" s="70"/>
      <c r="J40" s="70" t="str">
        <f>IF(B40="","",VLOOKUP(AD40,Varsayımlar!$B:$Q,6,0))</f>
        <v/>
      </c>
      <c r="K40" s="70"/>
      <c r="L40" s="70"/>
      <c r="M40" s="70" t="str">
        <f>IFERROR(IF(B40="","",K40/VLOOKUP(AD40,Varsayımlar!B:R,17,0)),"")</f>
        <v/>
      </c>
      <c r="N40" s="70"/>
      <c r="O40" s="70"/>
      <c r="P40" s="70" t="str">
        <f>IF(B40="","",VLOOKUP(AD40,Varsayımlar!$B:$Q,7,0)*K40)</f>
        <v/>
      </c>
      <c r="Q40" s="70" t="str">
        <f>IF(B40="","",VLOOKUP(AD40,Varsayımlar!$B:$Q,8,0))</f>
        <v/>
      </c>
      <c r="R40" s="70" t="str">
        <f>IF(B40="","",VLOOKUP(AD40,Varsayımlar!$B:$Q,9,0))</f>
        <v/>
      </c>
      <c r="S40" s="70" t="str">
        <f>IF(B40="","",VLOOKUP(AD40,Varsayımlar!$B:$Q,10,0))</f>
        <v/>
      </c>
      <c r="T40" s="70" t="str">
        <f>IF(B40="","",VLOOKUP(AD40,Varsayımlar!$B:$Q,11,0))</f>
        <v/>
      </c>
      <c r="U40" s="70" t="str">
        <f>IF(B40="","",VLOOKUP(AD40,Varsayımlar!$B:$Q,12,0))</f>
        <v/>
      </c>
      <c r="V40" s="70" t="str">
        <f>IF(B40="","",VLOOKUP(AD40,Varsayımlar!$B:$Q,13,0))</f>
        <v/>
      </c>
      <c r="W40" s="70" t="str">
        <f>IF(B40="","",VLOOKUP(AD40,Varsayımlar!$B:$Q,14,0))</f>
        <v/>
      </c>
      <c r="X40" s="70"/>
      <c r="Y40" s="70"/>
      <c r="Z40" s="70"/>
      <c r="AA40" s="70" t="str">
        <f>IF(B40="","",VLOOKUP(AD40,Varsayımlar!$B:$Q,15,0))</f>
        <v/>
      </c>
      <c r="AB40" s="70" t="str">
        <f>IF(B40="","",VLOOKUP(AD40,Varsayımlar!$B:$Q,16,0))</f>
        <v/>
      </c>
      <c r="AC40" s="70" t="str">
        <f>IF(B40="","",VLOOKUP(Sayfa2!AD33,Varsayımlar!B:S,18,0))</f>
        <v/>
      </c>
      <c r="AD40" s="61"/>
    </row>
    <row r="41" spans="1:31" x14ac:dyDescent="0.25">
      <c r="C41" s="80" t="str">
        <f>IF(B41="","",VLOOKUP(AD41,Varsayımlar!$B:$Q,3,0))</f>
        <v/>
      </c>
      <c r="H41" s="8" t="str">
        <f>IF(B41="","",VLOOKUP(AD41,Varsayımlar!$B:$Q,5,0))</f>
        <v/>
      </c>
      <c r="J41" s="8" t="str">
        <f>IF(B41="","",VLOOKUP(AD41,Varsayımlar!$B:$Q,6,0))</f>
        <v/>
      </c>
      <c r="P41" s="8" t="str">
        <f>IF(B41="","",VLOOKUP(AD41,Varsayımlar!$B:$Q,7,0)*K41)</f>
        <v/>
      </c>
      <c r="Q41" s="8" t="str">
        <f>IF(B41="","",VLOOKUP(AD41,Varsayımlar!$B:$Q,8,0))</f>
        <v/>
      </c>
      <c r="R41" s="8" t="str">
        <f>IF(B41="","",VLOOKUP(AD41,Varsayımlar!$B:$Q,9,0))</f>
        <v/>
      </c>
      <c r="S41" s="8" t="str">
        <f>IF(B41="","",VLOOKUP(AD41,Varsayımlar!$B:$Q,10,0))</f>
        <v/>
      </c>
      <c r="T41" s="8" t="str">
        <f>IF(B41="","",VLOOKUP(AD41,Varsayımlar!$B:$Q,11,0))</f>
        <v/>
      </c>
      <c r="U41" s="8" t="str">
        <f>IF(B41="","",VLOOKUP(AD41,Varsayımlar!$B:$Q,12,0))</f>
        <v/>
      </c>
      <c r="V41" s="8" t="str">
        <f>IF(B41="","",VLOOKUP(AD41,Varsayımlar!$B:$Q,13,0))</f>
        <v/>
      </c>
      <c r="W41" s="8" t="str">
        <f>IF(B41="","",VLOOKUP(AD41,Varsayımlar!$B:$Q,14,0))</f>
        <v/>
      </c>
      <c r="AA41" s="8" t="str">
        <f>IF(B41="","",VLOOKUP(AD41,Varsayımlar!$B:$Q,15,0))</f>
        <v/>
      </c>
      <c r="AB41" s="8" t="str">
        <f>IF(B41="","",VLOOKUP(AD41,Varsayımlar!$B:$Q,16,0))</f>
        <v/>
      </c>
      <c r="AD41" s="8" t="str">
        <f>IF(B41="","",CONCATENATE(B41,E41))</f>
        <v/>
      </c>
    </row>
    <row r="42" spans="1:31" ht="31.5" x14ac:dyDescent="0.25">
      <c r="A42" s="198" t="s">
        <v>120</v>
      </c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55"/>
    </row>
    <row r="43" spans="1:31" ht="63" x14ac:dyDescent="0.25">
      <c r="A43" s="9" t="s">
        <v>0</v>
      </c>
      <c r="B43" s="9" t="s">
        <v>1</v>
      </c>
      <c r="C43" s="10" t="s">
        <v>36</v>
      </c>
      <c r="D43" s="10" t="s">
        <v>177</v>
      </c>
      <c r="E43" s="10" t="s">
        <v>42</v>
      </c>
      <c r="F43" s="9" t="s">
        <v>43</v>
      </c>
      <c r="G43" s="9" t="s">
        <v>13</v>
      </c>
      <c r="H43" s="9" t="s">
        <v>2</v>
      </c>
      <c r="I43" s="9" t="s">
        <v>83</v>
      </c>
      <c r="J43" s="9" t="s">
        <v>3</v>
      </c>
      <c r="K43" s="9" t="s">
        <v>21</v>
      </c>
      <c r="L43" s="9" t="s">
        <v>141</v>
      </c>
      <c r="M43" s="9" t="s">
        <v>20</v>
      </c>
      <c r="N43" s="9" t="s">
        <v>243</v>
      </c>
      <c r="O43" s="9" t="s">
        <v>176</v>
      </c>
      <c r="P43" s="9" t="s">
        <v>16</v>
      </c>
      <c r="Q43" s="9" t="s">
        <v>4</v>
      </c>
      <c r="R43" s="9" t="s">
        <v>5</v>
      </c>
      <c r="S43" s="9" t="s">
        <v>6</v>
      </c>
      <c r="T43" s="9" t="s">
        <v>33</v>
      </c>
      <c r="U43" s="9" t="s">
        <v>7</v>
      </c>
      <c r="V43" s="9" t="s">
        <v>8</v>
      </c>
      <c r="W43" s="9" t="s">
        <v>9</v>
      </c>
      <c r="X43" s="9" t="s">
        <v>10</v>
      </c>
      <c r="Y43" s="9" t="s">
        <v>11</v>
      </c>
      <c r="Z43" s="9" t="s">
        <v>12</v>
      </c>
      <c r="AA43" s="9" t="s">
        <v>14</v>
      </c>
      <c r="AB43" s="9" t="s">
        <v>15</v>
      </c>
      <c r="AC43" s="9" t="s">
        <v>305</v>
      </c>
      <c r="AD43" s="8" t="s">
        <v>50</v>
      </c>
    </row>
    <row r="44" spans="1:31" ht="63" x14ac:dyDescent="0.25">
      <c r="A44" s="9" t="s">
        <v>29</v>
      </c>
      <c r="B44" s="82" t="s">
        <v>90</v>
      </c>
      <c r="C44" s="83">
        <f>IF(B44="","",VLOOKUP(AD44,Varsayımlar!$B:$Q,3,0))</f>
        <v>8698829380698</v>
      </c>
      <c r="D44" s="82" t="s">
        <v>262</v>
      </c>
      <c r="E44" s="82" t="s">
        <v>91</v>
      </c>
      <c r="F44" s="82"/>
      <c r="G44" s="82" t="s">
        <v>586</v>
      </c>
      <c r="H44" s="82" t="str">
        <f>IF(B44="","",VLOOKUP(AD44,Varsayımlar!$B:$Q,5,0))</f>
        <v>MAGNİT MAVİ AMBALAJ 25CM</v>
      </c>
      <c r="I44" s="82">
        <f>IF(B44="","",VLOOKUP(AD44,Varsayımlar!B:T,19,0))</f>
        <v>0</v>
      </c>
      <c r="J44" s="82" t="str">
        <f>IF(B44="","",VLOOKUP(AD44,Varsayımlar!$B:$Q,6,0))</f>
        <v>SADE</v>
      </c>
      <c r="K44" s="82">
        <v>672</v>
      </c>
      <c r="L44" s="82"/>
      <c r="M44" s="82">
        <f>IFERROR(IF(B44="","",K44/VLOOKUP(AD44,Varsayımlar!B:R,17,0)),"")</f>
        <v>8</v>
      </c>
      <c r="N44" s="82"/>
      <c r="O44" s="82">
        <v>6</v>
      </c>
      <c r="P44" s="82">
        <f>IF(B44="","",VLOOKUP(AD44,Varsayımlar!$B:$Q,7,0)*K44)</f>
        <v>20160</v>
      </c>
      <c r="Q44" s="82">
        <f>IF(B44="","",VLOOKUP(AD44,Varsayımlar!$B:$Q,8,0))</f>
        <v>25</v>
      </c>
      <c r="R44" s="82" t="str">
        <f>IF(B44="","",VLOOKUP(AD44,Varsayımlar!$B:$Q,9,0))</f>
        <v>SOFT</v>
      </c>
      <c r="S44" s="82">
        <f>IF(B44="","",VLOOKUP(AD44,Varsayımlar!$B:$Q,10,0))</f>
        <v>4</v>
      </c>
      <c r="T44" s="82">
        <f>IF(B44="","",VLOOKUP(AD44,Varsayımlar!$B:$Q,11,0))</f>
        <v>30</v>
      </c>
      <c r="U44" s="82">
        <f>IF(B44="","",VLOOKUP(AD44,Varsayımlar!$B:$Q,12,0))</f>
        <v>260</v>
      </c>
      <c r="V44" s="82" t="str">
        <f>IF(B44="","",VLOOKUP(AD44,Varsayımlar!$B:$Q,13,0))</f>
        <v>YURTDIŞI</v>
      </c>
      <c r="W44" s="82">
        <f>IF(B44="","",VLOOKUP(AD44,Varsayımlar!$B:$Q,14,0))</f>
        <v>9</v>
      </c>
      <c r="X44" s="84">
        <v>46195</v>
      </c>
      <c r="Y44" s="84">
        <v>46468</v>
      </c>
      <c r="Z44" s="82" t="s">
        <v>589</v>
      </c>
      <c r="AA44" s="82" t="str">
        <f>IF(B44="","",VLOOKUP(AD44,Varsayımlar!$B:$Q,15,0))</f>
        <v>25CM TURUNCU KOLİ-SOL ÜST DİKDÖRTGENE ÜRETİM TARİHİ BASILACAK</v>
      </c>
      <c r="AB44" s="82" t="str">
        <f>IF(B44="","",VLOOKUP(AD44,Varsayımlar!$B:$Q,16,0))</f>
        <v>24-26 CM</v>
      </c>
      <c r="AC44" s="90">
        <f>IF(B44="","",VLOOKUP(Sayfa2!AD79,Varsayımlar!B:S,18,0))</f>
        <v>0</v>
      </c>
      <c r="AD44" s="90" t="str">
        <f t="shared" ref="AD44:AD75" si="3">IF(B44="","",CONCATENATE(B44,E44))</f>
        <v>MAGNİTMAGNİT MAVİ AMBALAJ 25 CM 260G</v>
      </c>
      <c r="AE44" s="8" t="s">
        <v>285</v>
      </c>
    </row>
    <row r="45" spans="1:31" ht="49.5" customHeight="1" x14ac:dyDescent="0.25">
      <c r="A45" s="9" t="s">
        <v>122</v>
      </c>
      <c r="B45" s="82" t="s">
        <v>90</v>
      </c>
      <c r="C45" s="83">
        <f>IF(B45="","",VLOOKUP(AD45,Varsayımlar!$B:$Q,3,0))</f>
        <v>8698829380698</v>
      </c>
      <c r="D45" s="82" t="s">
        <v>262</v>
      </c>
      <c r="E45" s="82" t="s">
        <v>91</v>
      </c>
      <c r="F45" s="82"/>
      <c r="G45" s="82" t="s">
        <v>587</v>
      </c>
      <c r="H45" s="82" t="str">
        <f>IF(B45="","",VLOOKUP(AD45,Varsayımlar!$B:$Q,5,0))</f>
        <v>MAGNİT MAVİ AMBALAJ 25CM</v>
      </c>
      <c r="I45" s="82">
        <f>IF(B45="","",VLOOKUP(AD45,Varsayımlar!B:T,19,0))</f>
        <v>0</v>
      </c>
      <c r="J45" s="82" t="str">
        <f>IF(B45="","",VLOOKUP(AD45,Varsayımlar!$B:$Q,6,0))</f>
        <v>SADE</v>
      </c>
      <c r="K45" s="82">
        <v>672</v>
      </c>
      <c r="L45" s="82"/>
      <c r="M45" s="82">
        <f>IFERROR(IF(B45="","",K45/VLOOKUP(AD45,Varsayımlar!B:R,17,0)),"")</f>
        <v>8</v>
      </c>
      <c r="N45" s="82"/>
      <c r="O45" s="82">
        <v>6</v>
      </c>
      <c r="P45" s="82">
        <f>IF(B45="","",VLOOKUP(AD45,Varsayımlar!$B:$Q,7,0)*K45)</f>
        <v>20160</v>
      </c>
      <c r="Q45" s="82">
        <f>IF(B45="","",VLOOKUP(AD45,Varsayımlar!$B:$Q,8,0))</f>
        <v>25</v>
      </c>
      <c r="R45" s="82" t="str">
        <f>IF(B45="","",VLOOKUP(AD45,Varsayımlar!$B:$Q,9,0))</f>
        <v>SOFT</v>
      </c>
      <c r="S45" s="82">
        <f>IF(B45="","",VLOOKUP(AD45,Varsayımlar!$B:$Q,10,0))</f>
        <v>4</v>
      </c>
      <c r="T45" s="82">
        <f>IF(B45="","",VLOOKUP(AD45,Varsayımlar!$B:$Q,11,0))</f>
        <v>30</v>
      </c>
      <c r="U45" s="82">
        <f>IF(B45="","",VLOOKUP(AD45,Varsayımlar!$B:$Q,12,0))</f>
        <v>260</v>
      </c>
      <c r="V45" s="82" t="str">
        <f>IF(B45="","",VLOOKUP(AD45,Varsayımlar!$B:$Q,13,0))</f>
        <v>YURTDIŞI</v>
      </c>
      <c r="W45" s="82">
        <f>IF(B45="","",VLOOKUP(AD45,Varsayımlar!$B:$Q,14,0))</f>
        <v>9</v>
      </c>
      <c r="X45" s="84">
        <v>46195</v>
      </c>
      <c r="Y45" s="84">
        <v>46468</v>
      </c>
      <c r="Z45" s="82" t="s">
        <v>589</v>
      </c>
      <c r="AA45" s="82" t="str">
        <f>IF(B45="","",VLOOKUP(AD45,Varsayımlar!$B:$Q,15,0))</f>
        <v>25CM TURUNCU KOLİ-SOL ÜST DİKDÖRTGENE ÜRETİM TARİHİ BASILACAK</v>
      </c>
      <c r="AB45" s="82" t="str">
        <f>IF(B45="","",VLOOKUP(AD45,Varsayımlar!$B:$Q,16,0))</f>
        <v>24-26 CM</v>
      </c>
      <c r="AC45" s="90">
        <f>IF(B45="","",VLOOKUP(Sayfa2!AD80,Varsayımlar!B:S,18,0))</f>
        <v>0</v>
      </c>
      <c r="AD45" s="90" t="str">
        <f t="shared" si="3"/>
        <v>MAGNİTMAGNİT MAVİ AMBALAJ 25 CM 260G</v>
      </c>
      <c r="AE45" s="8" t="s">
        <v>719</v>
      </c>
    </row>
    <row r="46" spans="1:31" ht="36" customHeight="1" x14ac:dyDescent="0.25">
      <c r="A46" s="9" t="s">
        <v>123</v>
      </c>
      <c r="B46" s="77" t="s">
        <v>17</v>
      </c>
      <c r="C46" s="76">
        <f>IF(B46="","",VLOOKUP(AD46,Varsayımlar!$B:$Q,3,0))</f>
        <v>8698829380698</v>
      </c>
      <c r="D46" s="76" t="s">
        <v>502</v>
      </c>
      <c r="E46" s="119" t="s">
        <v>37</v>
      </c>
      <c r="F46" s="77" t="s">
        <v>503</v>
      </c>
      <c r="G46" s="77" t="s">
        <v>504</v>
      </c>
      <c r="H46" s="77" t="str">
        <f>IF(B46="","",VLOOKUP(AD46,Varsayımlar!$B:$Q,5,0))</f>
        <v>TORTİLLAS 25 CM 4 PCS 260G</v>
      </c>
      <c r="I46" s="77">
        <f>IF(B46="","",VLOOKUP(AD46,Varsayımlar!B:T,19,0))</f>
        <v>0</v>
      </c>
      <c r="J46" s="77" t="str">
        <f>IF(B46="","",VLOOKUP(AD46,Varsayımlar!$B:$Q,6,0))</f>
        <v>SADE</v>
      </c>
      <c r="K46" s="77">
        <v>2016</v>
      </c>
      <c r="L46" s="77"/>
      <c r="M46" s="77">
        <f>K46/84</f>
        <v>24</v>
      </c>
      <c r="N46" s="77"/>
      <c r="O46" s="77">
        <v>21</v>
      </c>
      <c r="P46" s="77">
        <f>IF(B46="","",VLOOKUP(AD46,Varsayımlar!$B:$Q,7,0)*K46)</f>
        <v>60480</v>
      </c>
      <c r="Q46" s="77">
        <f>IF(B46="","",VLOOKUP(AD46,Varsayımlar!$B:$Q,8,0))</f>
        <v>25</v>
      </c>
      <c r="R46" s="77" t="str">
        <f>IF(B46="","",VLOOKUP(AD46,Varsayımlar!$B:$Q,9,0))</f>
        <v>SOFT</v>
      </c>
      <c r="S46" s="77">
        <f>IF(B46="","",VLOOKUP(AD46,Varsayımlar!$B:$Q,10,0))</f>
        <v>4</v>
      </c>
      <c r="T46" s="77">
        <f>IF(B46="","",VLOOKUP(AD46,Varsayımlar!$B:$Q,11,0))</f>
        <v>30</v>
      </c>
      <c r="U46" s="77">
        <f>IF(B46="","",VLOOKUP(AD46,Varsayımlar!$B:$Q,12,0))</f>
        <v>260</v>
      </c>
      <c r="V46" s="77" t="str">
        <f>IF(B46="","",VLOOKUP(AD46,Varsayımlar!$B:$Q,13,0))</f>
        <v>YURTDIŞI</v>
      </c>
      <c r="W46" s="77">
        <f>IF(B46="","",VLOOKUP(AD46,Varsayımlar!$B:$Q,14,0))</f>
        <v>6</v>
      </c>
      <c r="X46" s="78">
        <v>46195</v>
      </c>
      <c r="Y46" s="78">
        <v>46378</v>
      </c>
      <c r="Z46" s="77">
        <v>26062225</v>
      </c>
      <c r="AA46" s="77" t="str">
        <f>IF(B46="","",VLOOKUP(AD46,Varsayımlar!$B:$Q,15,0))</f>
        <v>TRİTON -SKT ATILACAK</v>
      </c>
      <c r="AB46" s="77" t="str">
        <f>IF(B46="","",VLOOKUP(AD46,Varsayımlar!$B:$Q,16,0))</f>
        <v>24-26 CM</v>
      </c>
      <c r="AC46" s="64"/>
      <c r="AD46" s="61" t="str">
        <f t="shared" si="3"/>
        <v>LLC TRİTONMUTLUKAL WHEAT TORTILLA</v>
      </c>
    </row>
    <row r="47" spans="1:31" ht="36" customHeight="1" x14ac:dyDescent="0.25">
      <c r="A47" s="9" t="s">
        <v>124</v>
      </c>
      <c r="B47" s="111" t="s">
        <v>17</v>
      </c>
      <c r="C47" s="112">
        <f>IF(B47="","",VLOOKUP(AD47,Varsayımlar!$B:$Q,3,0))</f>
        <v>8698829380698</v>
      </c>
      <c r="D47" s="112" t="s">
        <v>506</v>
      </c>
      <c r="E47" s="113" t="s">
        <v>37</v>
      </c>
      <c r="F47" s="111" t="s">
        <v>507</v>
      </c>
      <c r="G47" s="111" t="s">
        <v>508</v>
      </c>
      <c r="H47" s="111" t="str">
        <f>IF(B47="","",VLOOKUP(AD47,Varsayımlar!$B:$Q,5,0))</f>
        <v>TORTİLLAS 25 CM 4 PCS 260G</v>
      </c>
      <c r="I47" s="111">
        <f>IF(B47="","",VLOOKUP(AD47,Varsayımlar!B:T,19,0))</f>
        <v>0</v>
      </c>
      <c r="J47" s="111" t="str">
        <f>IF(B47="","",VLOOKUP(AD47,Varsayımlar!$B:$Q,6,0))</f>
        <v>SADE</v>
      </c>
      <c r="K47" s="111">
        <v>2436</v>
      </c>
      <c r="L47" s="111"/>
      <c r="M47" s="111">
        <f>K47/84</f>
        <v>29</v>
      </c>
      <c r="N47" s="111"/>
      <c r="O47" s="111">
        <v>25</v>
      </c>
      <c r="P47" s="111">
        <f>IF(B47="","",VLOOKUP(AD47,Varsayımlar!$B:$Q,7,0)*K47)</f>
        <v>73080</v>
      </c>
      <c r="Q47" s="111">
        <f>IF(B47="","",VLOOKUP(AD47,Varsayımlar!$B:$Q,8,0))</f>
        <v>25</v>
      </c>
      <c r="R47" s="111" t="str">
        <f>IF(B47="","",VLOOKUP(AD47,Varsayımlar!$B:$Q,9,0))</f>
        <v>SOFT</v>
      </c>
      <c r="S47" s="111">
        <f>IF(B47="","",VLOOKUP(AD47,Varsayımlar!$B:$Q,10,0))</f>
        <v>4</v>
      </c>
      <c r="T47" s="111">
        <f>IF(B47="","",VLOOKUP(AD47,Varsayımlar!$B:$Q,11,0))</f>
        <v>30</v>
      </c>
      <c r="U47" s="111">
        <f>IF(B47="","",VLOOKUP(AD47,Varsayımlar!$B:$Q,12,0))</f>
        <v>260</v>
      </c>
      <c r="V47" s="111" t="str">
        <f>IF(B47="","",VLOOKUP(AD47,Varsayımlar!$B:$Q,13,0))</f>
        <v>YURTDIŞI</v>
      </c>
      <c r="W47" s="111">
        <f>IF(B47="","",VLOOKUP(AD47,Varsayımlar!$B:$Q,14,0))</f>
        <v>6</v>
      </c>
      <c r="X47" s="114">
        <v>46196</v>
      </c>
      <c r="Y47" s="114">
        <v>46379</v>
      </c>
      <c r="Z47" s="111">
        <v>26062325</v>
      </c>
      <c r="AA47" s="111" t="str">
        <f>IF(B47="","",VLOOKUP(AD47,Varsayımlar!$B:$Q,15,0))</f>
        <v>TRİTON -SKT ATILACAK</v>
      </c>
      <c r="AB47" s="111" t="str">
        <f>IF(B47="","",VLOOKUP(AD47,Varsayımlar!$B:$Q,16,0))</f>
        <v>24-26 CM</v>
      </c>
      <c r="AC47" s="64"/>
      <c r="AD47" s="61" t="str">
        <f t="shared" si="3"/>
        <v>LLC TRİTONMUTLUKAL WHEAT TORTILLA</v>
      </c>
    </row>
    <row r="48" spans="1:31" ht="63" x14ac:dyDescent="0.25">
      <c r="A48" s="9" t="s">
        <v>125</v>
      </c>
      <c r="B48" s="70" t="s">
        <v>79</v>
      </c>
      <c r="C48" s="71">
        <f>IF(B48="","",VLOOKUP(AD48,Varsayımlar!$B:$Q,3,0))</f>
        <v>8698829380698</v>
      </c>
      <c r="D48" s="71"/>
      <c r="E48" s="72" t="s">
        <v>254</v>
      </c>
      <c r="F48" s="70" t="s">
        <v>532</v>
      </c>
      <c r="G48" s="70" t="s">
        <v>532</v>
      </c>
      <c r="H48" s="70" t="str">
        <f>IF(B48="","",VLOOKUP(AD48,Varsayımlar!$B:$Q,5,0))</f>
        <v>Manetka 20cm</v>
      </c>
      <c r="I48" s="70">
        <f>IF(B48="","",VLOOKUP(AD48,Varsayımlar!B:T,19,0))</f>
        <v>0</v>
      </c>
      <c r="J48" s="70" t="str">
        <f>IF(B48="","",VLOOKUP(AD48,Varsayımlar!$B:$Q,6,0))</f>
        <v>SADE</v>
      </c>
      <c r="K48" s="70">
        <v>7200</v>
      </c>
      <c r="L48" s="70"/>
      <c r="M48" s="70">
        <f>IFERROR(IF(B48="","",K48/VLOOKUP(AD48,Varsayımlar!B:R,17,0)),"")</f>
        <v>32</v>
      </c>
      <c r="N48" s="70"/>
      <c r="O48" s="70">
        <v>32</v>
      </c>
      <c r="P48" s="70">
        <f>IF(B48="","",VLOOKUP(AD48,Varsayımlar!$B:$Q,7,0)*K48)</f>
        <v>100800</v>
      </c>
      <c r="Q48" s="70">
        <f>IF(B48="","",VLOOKUP(AD48,Varsayımlar!$B:$Q,8,0))</f>
        <v>20</v>
      </c>
      <c r="R48" s="70" t="str">
        <f>IF(B48="","",VLOOKUP(AD48,Varsayımlar!$B:$Q,9,0))</f>
        <v>Irak Soft</v>
      </c>
      <c r="S48" s="70">
        <f>IF(B48="","",VLOOKUP(AD48,Varsayımlar!$B:$Q,10,0))</f>
        <v>4</v>
      </c>
      <c r="T48" s="70">
        <f>IF(B48="","",VLOOKUP(AD48,Varsayımlar!$B:$Q,11,0))</f>
        <v>14</v>
      </c>
      <c r="U48" s="70">
        <f>IF(B48="","",VLOOKUP(AD48,Varsayımlar!$B:$Q,12,0))</f>
        <v>166</v>
      </c>
      <c r="V48" s="70" t="str">
        <f>IF(B48="","",VLOOKUP(AD48,Varsayımlar!$B:$Q,13,0))</f>
        <v>YURTDIŞI</v>
      </c>
      <c r="W48" s="70">
        <f>IF(B48="","",VLOOKUP(AD48,Varsayımlar!$B:$Q,14,0))</f>
        <v>6</v>
      </c>
      <c r="X48" s="73">
        <v>46196</v>
      </c>
      <c r="Y48" s="73">
        <v>46379</v>
      </c>
      <c r="Z48" s="70">
        <v>26062320</v>
      </c>
      <c r="AA48" s="70" t="str">
        <f>IF(B48="","",VLOOKUP(AD48,Varsayımlar!$B:$Q,15,0))</f>
        <v>Kare Koli-Üretim Tarihli Etiket</v>
      </c>
      <c r="AB48" s="70" t="str">
        <f>IF(B48="","",VLOOKUP(AD48,Varsayımlar!$B:$Q,16,0))</f>
        <v>19-21 cm</v>
      </c>
      <c r="AC48" s="90">
        <f>IF(B48="","",VLOOKUP(Sayfa2!AD60,Varsayımlar!B:S,18,0))</f>
        <v>0</v>
      </c>
      <c r="AD48" s="90" t="str">
        <f t="shared" si="3"/>
        <v>LLC KOTORManetka 20cm 4 pcs 166g</v>
      </c>
    </row>
    <row r="49" spans="1:30" ht="78.75" x14ac:dyDescent="0.25">
      <c r="A49" s="9" t="s">
        <v>126</v>
      </c>
      <c r="B49" s="142" t="s">
        <v>628</v>
      </c>
      <c r="C49" s="143">
        <f>IF(B49="","",VLOOKUP(AD49,Varsayımlar!$B:$Q,3,0))</f>
        <v>8698829380698</v>
      </c>
      <c r="D49" s="143"/>
      <c r="E49" s="91" t="s">
        <v>629</v>
      </c>
      <c r="F49" s="87" t="s">
        <v>532</v>
      </c>
      <c r="G49" s="87" t="s">
        <v>532</v>
      </c>
      <c r="H49" s="144" t="str">
        <f>IF(B49="","",VLOOKUP(AD49,Varsayımlar!$B:$Q,5,0))</f>
        <v>Oqqa 25cm 650g (Etiketli)</v>
      </c>
      <c r="I49" s="144" t="str">
        <f>IF(B49="","",VLOOKUP(AD49,Varsayımlar!B:T,19,0))</f>
        <v>Folik Asit Bilgisi Etiketli-Besin Değerleri</v>
      </c>
      <c r="J49" s="144" t="str">
        <f>IF(B49="","",VLOOKUP(AD49,Varsayımlar!$B:$Q,6,0))</f>
        <v>SADE (Folik Asitli Un)</v>
      </c>
      <c r="K49" s="87">
        <v>1000</v>
      </c>
      <c r="L49" s="87"/>
      <c r="M49" s="87" t="str">
        <f>IFERROR(IF(B49="","",K49/VLOOKUP(AD49,Varsayımlar!B:R,17,0)),"")</f>
        <v/>
      </c>
      <c r="N49" s="87"/>
      <c r="O49" s="87">
        <v>10</v>
      </c>
      <c r="P49" s="144">
        <f>IF(B49="","",VLOOKUP(AD49,Varsayımlar!$B:$Q,7,0)*K49)</f>
        <v>12000</v>
      </c>
      <c r="Q49" s="144">
        <f>IF(B49="","",VLOOKUP(AD49,Varsayımlar!$B:$Q,8,0))</f>
        <v>25</v>
      </c>
      <c r="R49" s="144" t="str">
        <f>IF(B49="","",VLOOKUP(AD49,Varsayımlar!$B:$Q,9,0))</f>
        <v>Irak Soft</v>
      </c>
      <c r="S49" s="144">
        <f>IF(B49="","",VLOOKUP(AD49,Varsayımlar!$B:$Q,10,0))</f>
        <v>10</v>
      </c>
      <c r="T49" s="144">
        <f>IF(B49="","",VLOOKUP(AD49,Varsayımlar!$B:$Q,11,0))</f>
        <v>12</v>
      </c>
      <c r="U49" s="144">
        <f>IF(B49="","",VLOOKUP(AD49,Varsayımlar!$B:$Q,12,0))</f>
        <v>650</v>
      </c>
      <c r="V49" s="144" t="str">
        <f>IF(B49="","",VLOOKUP(AD49,Varsayımlar!$B:$Q,13,0))</f>
        <v>Yurtdışı</v>
      </c>
      <c r="W49" s="144">
        <f>IF(B49="","",VLOOKUP(AD49,Varsayımlar!$B:$Q,14,0))</f>
        <v>12</v>
      </c>
      <c r="X49" s="145">
        <v>46202</v>
      </c>
      <c r="Y49" s="145">
        <v>46567</v>
      </c>
      <c r="Z49" s="87">
        <v>26062925</v>
      </c>
      <c r="AA49" s="144" t="str">
        <f>IF(B49="","",VLOOKUP(AD49,Varsayımlar!$B:$Q,15,0))</f>
        <v>Kırmızı Koli-Etiketli</v>
      </c>
      <c r="AB49" s="144" t="str">
        <f>IF(B49="","",VLOOKUP(AD49,Varsayımlar!$B:$Q,16,0))</f>
        <v>24-26cm</v>
      </c>
      <c r="AC49" s="90">
        <f>IF(B49="","",VLOOKUP(Sayfa2!AD61,Varsayımlar!B:S,18,0))</f>
        <v>0</v>
      </c>
      <c r="AD49" s="90" t="str">
        <f t="shared" si="3"/>
        <v>Oqqa NaturalOqqa 25cm 10 lu 650g</v>
      </c>
    </row>
    <row r="50" spans="1:30" ht="49.5" customHeight="1" x14ac:dyDescent="0.25">
      <c r="A50" s="9" t="s">
        <v>127</v>
      </c>
      <c r="B50" s="82" t="s">
        <v>90</v>
      </c>
      <c r="C50" s="83">
        <f>IF(B50="","",VLOOKUP(AD50,Varsayımlar!$B:$Q,3,0))</f>
        <v>8698829380698</v>
      </c>
      <c r="D50" s="82" t="s">
        <v>262</v>
      </c>
      <c r="E50" s="82" t="s">
        <v>91</v>
      </c>
      <c r="F50" s="82"/>
      <c r="G50" s="82" t="s">
        <v>588</v>
      </c>
      <c r="H50" s="82" t="str">
        <f>IF(B50="","",VLOOKUP(AD50,Varsayımlar!$B:$Q,5,0))</f>
        <v>MAGNİT MAVİ AMBALAJ 25CM</v>
      </c>
      <c r="I50" s="82">
        <f>IF(B50="","",VLOOKUP(AD50,Varsayımlar!B:T,19,0))</f>
        <v>0</v>
      </c>
      <c r="J50" s="82" t="str">
        <f>IF(B50="","",VLOOKUP(AD50,Varsayımlar!$B:$Q,6,0))</f>
        <v>SADE</v>
      </c>
      <c r="K50" s="82">
        <v>672</v>
      </c>
      <c r="L50" s="82"/>
      <c r="M50" s="82">
        <f>IFERROR(IF(B50="","",K50/VLOOKUP(AD50,Varsayımlar!B:R,17,0)),"")</f>
        <v>8</v>
      </c>
      <c r="N50" s="82"/>
      <c r="O50" s="82">
        <v>7</v>
      </c>
      <c r="P50" s="82">
        <f>IF(B50="","",VLOOKUP(AD50,Varsayımlar!$B:$Q,7,0)*K50)</f>
        <v>20160</v>
      </c>
      <c r="Q50" s="82">
        <f>IF(B50="","",VLOOKUP(AD50,Varsayımlar!$B:$Q,8,0))</f>
        <v>25</v>
      </c>
      <c r="R50" s="82" t="str">
        <f>IF(B50="","",VLOOKUP(AD50,Varsayımlar!$B:$Q,9,0))</f>
        <v>SOFT</v>
      </c>
      <c r="S50" s="82">
        <f>IF(B50="","",VLOOKUP(AD50,Varsayımlar!$B:$Q,10,0))</f>
        <v>4</v>
      </c>
      <c r="T50" s="82">
        <f>IF(B50="","",VLOOKUP(AD50,Varsayımlar!$B:$Q,11,0))</f>
        <v>30</v>
      </c>
      <c r="U50" s="82">
        <f>IF(B50="","",VLOOKUP(AD50,Varsayımlar!$B:$Q,12,0))</f>
        <v>260</v>
      </c>
      <c r="V50" s="82" t="str">
        <f>IF(B50="","",VLOOKUP(AD50,Varsayımlar!$B:$Q,13,0))</f>
        <v>YURTDIŞI</v>
      </c>
      <c r="W50" s="82">
        <f>IF(B50="","",VLOOKUP(AD50,Varsayımlar!$B:$Q,14,0))</f>
        <v>9</v>
      </c>
      <c r="X50" s="84">
        <v>46195</v>
      </c>
      <c r="Y50" s="84">
        <v>46468</v>
      </c>
      <c r="Z50" s="82" t="s">
        <v>589</v>
      </c>
      <c r="AA50" s="82" t="str">
        <f>IF(B50="","",VLOOKUP(AD50,Varsayımlar!$B:$Q,15,0))</f>
        <v>25CM TURUNCU KOLİ-SOL ÜST DİKDÖRTGENE ÜRETİM TARİHİ BASILACAK</v>
      </c>
      <c r="AB50" s="82" t="str">
        <f>IF(B50="","",VLOOKUP(AD50,Varsayımlar!$B:$Q,16,0))</f>
        <v>24-26 CM</v>
      </c>
      <c r="AC50" s="90">
        <f>IF(B50="","",VLOOKUP(Sayfa2!AD81,Varsayımlar!B:S,18,0))</f>
        <v>0</v>
      </c>
      <c r="AD50" s="90" t="str">
        <f t="shared" si="3"/>
        <v>MAGNİTMAGNİT MAVİ AMBALAJ 25 CM 260G</v>
      </c>
    </row>
    <row r="51" spans="1:30" ht="63" x14ac:dyDescent="0.25">
      <c r="A51" s="9" t="s">
        <v>128</v>
      </c>
      <c r="B51" s="64" t="s">
        <v>167</v>
      </c>
      <c r="C51" s="65">
        <f>IF(B51="","",VLOOKUP(AD51,Varsayımlar!$B:$Q,3,0))</f>
        <v>8698829380698</v>
      </c>
      <c r="D51" s="65"/>
      <c r="E51" s="69" t="s">
        <v>168</v>
      </c>
      <c r="F51" s="64" t="s">
        <v>532</v>
      </c>
      <c r="G51" s="64" t="s">
        <v>532</v>
      </c>
      <c r="H51" s="64" t="str">
        <f>IF(B51="","",VLOOKUP(AD51,Varsayımlar!$B:$Q,5,0))</f>
        <v>Nimet 25 cm</v>
      </c>
      <c r="I51" s="64">
        <f>IF(B51="","",VLOOKUP(AD51,Varsayımlar!B:T,19,0))</f>
        <v>0</v>
      </c>
      <c r="J51" s="64" t="str">
        <f>IF(B51="","",VLOOKUP(AD51,Varsayımlar!$B:$Q,6,0))</f>
        <v>SADE</v>
      </c>
      <c r="K51" s="64">
        <v>2000</v>
      </c>
      <c r="L51" s="64"/>
      <c r="M51" s="64">
        <f>IFERROR(IF(B51="","",K51/VLOOKUP(AD51,Varsayımlar!B:R,17,0)),"")</f>
        <v>40</v>
      </c>
      <c r="N51" s="64"/>
      <c r="O51" s="64">
        <v>23</v>
      </c>
      <c r="P51" s="64">
        <f>IF(B51="","",VLOOKUP(AD51,Varsayımlar!$B:$Q,7,0)*K51)</f>
        <v>24000</v>
      </c>
      <c r="Q51" s="64">
        <f>IF(B51="","",VLOOKUP(AD51,Varsayımlar!$B:$Q,8,0))</f>
        <v>25</v>
      </c>
      <c r="R51" s="64" t="str">
        <f>IF(B51="","",VLOOKUP(AD51,Varsayımlar!$B:$Q,9,0))</f>
        <v>Standart</v>
      </c>
      <c r="S51" s="64">
        <f>IF(B51="","",VLOOKUP(AD51,Varsayımlar!$B:$Q,10,0))</f>
        <v>12</v>
      </c>
      <c r="T51" s="64">
        <f>IF(B51="","",VLOOKUP(AD51,Varsayımlar!$B:$Q,11,0))</f>
        <v>12</v>
      </c>
      <c r="U51" s="64">
        <f>IF(B51="","",VLOOKUP(AD51,Varsayımlar!$B:$Q,12,0))</f>
        <v>840</v>
      </c>
      <c r="V51" s="64" t="str">
        <f>IF(B51="","",VLOOKUP(AD51,Varsayımlar!$B:$Q,13,0))</f>
        <v>YURTİÇİ</v>
      </c>
      <c r="W51" s="64">
        <f>IF(B51="","",VLOOKUP(AD51,Varsayımlar!$B:$Q,14,0))</f>
        <v>5</v>
      </c>
      <c r="X51" s="66">
        <v>46202</v>
      </c>
      <c r="Y51" s="66">
        <v>46567</v>
      </c>
      <c r="Z51" s="64">
        <v>26062925</v>
      </c>
      <c r="AA51" s="64" t="str">
        <f>IF(B51="","",VLOOKUP(AD51,Varsayımlar!$B:$Q,15,0))</f>
        <v>Nimet Kolisi</v>
      </c>
      <c r="AB51" s="64" t="str">
        <f>IF(B51="","",VLOOKUP(AD51,Varsayımlar!$B:$Q,16,0))</f>
        <v>24-26 CM</v>
      </c>
      <c r="AC51" s="90">
        <f>IF(B51="","",VLOOKUP(Sayfa2!AD62,Varsayımlar!B:S,18,0))</f>
        <v>0</v>
      </c>
      <c r="AD51" s="90" t="str">
        <f t="shared" si="3"/>
        <v>A101Nimet 25cm 12 pcs 840g</v>
      </c>
    </row>
    <row r="52" spans="1:30" ht="39.75" hidden="1" customHeight="1" x14ac:dyDescent="0.25">
      <c r="A52" s="9" t="s">
        <v>129</v>
      </c>
      <c r="B52" s="9" t="s">
        <v>104</v>
      </c>
      <c r="C52" s="10">
        <f>IF(B52="","",VLOOKUP(AD52,Varsayımlar!$B:$Q,3,0))</f>
        <v>8698829380698</v>
      </c>
      <c r="D52" s="10"/>
      <c r="E52" s="85" t="s">
        <v>263</v>
      </c>
      <c r="F52" s="9">
        <v>33</v>
      </c>
      <c r="G52" s="9" t="s">
        <v>720</v>
      </c>
      <c r="H52" s="9" t="str">
        <f>IF(B52="","",VLOOKUP(AD52,Varsayımlar!$B:$Q,5,0))</f>
        <v>Tortillas 20cm (Samakat Bilgileri Ekli)</v>
      </c>
      <c r="I52" s="9">
        <f>IF(B52="","",VLOOKUP(AD52,Varsayımlar!B:T,19,0))</f>
        <v>0</v>
      </c>
      <c r="J52" s="9" t="str">
        <f>IF(B52="","",VLOOKUP(AD52,Varsayımlar!$B:$Q,6,0))</f>
        <v>PEYNİRLİ</v>
      </c>
      <c r="K52" s="9">
        <v>1800</v>
      </c>
      <c r="L52" s="9"/>
      <c r="M52" s="9">
        <f>IFERROR(IF(B52="","",K52/VLOOKUP(AD52,Varsayımlar!B:R,17,0)),"")</f>
        <v>8</v>
      </c>
      <c r="N52" s="9"/>
      <c r="O52" s="9">
        <v>8</v>
      </c>
      <c r="P52" s="9">
        <f>IF(B52="","",VLOOKUP(AD52,Varsayımlar!$B:$Q,7,0)*K52)</f>
        <v>25200</v>
      </c>
      <c r="Q52" s="9">
        <f>IF(B52="","",VLOOKUP(AD52,Varsayımlar!$B:$Q,8,0))</f>
        <v>20</v>
      </c>
      <c r="R52" s="9" t="str">
        <f>IF(B52="","",VLOOKUP(AD52,Varsayımlar!$B:$Q,9,0))</f>
        <v>IRAK SOFT-AT</v>
      </c>
      <c r="S52" s="9">
        <f>IF(B52="","",VLOOKUP(AD52,Varsayımlar!$B:$Q,10,0))</f>
        <v>4</v>
      </c>
      <c r="T52" s="9">
        <f>IF(B52="","",VLOOKUP(AD52,Varsayımlar!$B:$Q,11,0))</f>
        <v>14</v>
      </c>
      <c r="U52" s="9">
        <f>IF(B52="","",VLOOKUP(AD52,Varsayımlar!$B:$Q,12,0))</f>
        <v>166</v>
      </c>
      <c r="V52" s="9" t="str">
        <f>IF(B52="","",VLOOKUP(AD52,Varsayımlar!$B:$Q,13,0))</f>
        <v>YURTDIŞI</v>
      </c>
      <c r="W52" s="9">
        <f>IF(B52="","",VLOOKUP(AD52,Varsayımlar!$B:$Q,14,0))</f>
        <v>9</v>
      </c>
      <c r="X52" s="86">
        <v>46206</v>
      </c>
      <c r="Y52" s="86">
        <v>46480</v>
      </c>
      <c r="Z52" s="9" t="s">
        <v>265</v>
      </c>
      <c r="AA52" s="9" t="str">
        <f>IF(B52="","",VLOOKUP(AD52,Varsayımlar!$B:$Q,15,0))</f>
        <v>Kare Koli-Üretim Tarihli Etiket</v>
      </c>
      <c r="AB52" s="9" t="str">
        <f>IF(B52="","",VLOOKUP(AD52,Varsayımlar!$B:$Q,16,0))</f>
        <v>19-21 cm</v>
      </c>
      <c r="AC52" s="9">
        <f>IF(B52="","",VLOOKUP(Sayfa2!AD75,Varsayımlar!B:S,18,0))</f>
        <v>0</v>
      </c>
      <c r="AD52" s="9" t="str">
        <f t="shared" si="3"/>
        <v>SMART LLCTortillas 20cm Peynirli 4pcs 166g</v>
      </c>
    </row>
    <row r="53" spans="1:30" ht="97.5" hidden="1" customHeight="1" x14ac:dyDescent="0.25">
      <c r="A53" s="9" t="s">
        <v>130</v>
      </c>
      <c r="B53" s="88" t="s">
        <v>104</v>
      </c>
      <c r="C53" s="89">
        <f>IF(B53="","",VLOOKUP(AD53,Varsayımlar!$B:$Q,3,0))</f>
        <v>8698829380698</v>
      </c>
      <c r="D53" s="89"/>
      <c r="E53" s="85" t="s">
        <v>105</v>
      </c>
      <c r="F53" s="9">
        <v>33</v>
      </c>
      <c r="G53" s="9" t="s">
        <v>720</v>
      </c>
      <c r="H53" s="90" t="str">
        <f>IF(B53="","",VLOOKUP(AD53,Varsayımlar!$B:$Q,5,0))</f>
        <v>TORTİLLAS 20CM (SAMAKAT BİLGİLERİ EKLİ)</v>
      </c>
      <c r="I53" s="90">
        <f>IF(B53="","",VLOOKUP(AD53,Varsayımlar!B:T,19,0))</f>
        <v>0</v>
      </c>
      <c r="J53" s="90" t="str">
        <f>IF(B53="","",VLOOKUP(AD53,Varsayımlar!$B:$Q,6,0))</f>
        <v>SADE</v>
      </c>
      <c r="K53" s="9">
        <v>5175</v>
      </c>
      <c r="L53" s="9" t="s">
        <v>695</v>
      </c>
      <c r="M53" s="9">
        <f>IFERROR(IF(B53="","",K53/VLOOKUP(AD53,Varsayımlar!B:R,17,0)),"")</f>
        <v>23</v>
      </c>
      <c r="N53" s="9"/>
      <c r="O53" s="9">
        <v>24</v>
      </c>
      <c r="P53" s="90">
        <f>IF(B53="","",VLOOKUP(AD53,Varsayımlar!$B:$Q,7,0)*K53)</f>
        <v>72450</v>
      </c>
      <c r="Q53" s="90">
        <f>IF(B53="","",VLOOKUP(AD53,Varsayımlar!$B:$Q,8,0))</f>
        <v>20</v>
      </c>
      <c r="R53" s="90" t="str">
        <f>IF(B53="","",VLOOKUP(AD53,Varsayımlar!$B:$Q,9,0))</f>
        <v>IRAK SOFT</v>
      </c>
      <c r="S53" s="90">
        <f>IF(B53="","",VLOOKUP(AD53,Varsayımlar!$B:$Q,10,0))</f>
        <v>4</v>
      </c>
      <c r="T53" s="90">
        <f>IF(B53="","",VLOOKUP(AD53,Varsayımlar!$B:$Q,11,0))</f>
        <v>14</v>
      </c>
      <c r="U53" s="90">
        <f>IF(B53="","",VLOOKUP(AD53,Varsayımlar!$B:$Q,12,0))</f>
        <v>166</v>
      </c>
      <c r="V53" s="90" t="str">
        <f>IF(B53="","",VLOOKUP(AD53,Varsayımlar!$B:$Q,13,0))</f>
        <v>YURTDIŞI</v>
      </c>
      <c r="W53" s="90">
        <f>IF(B53="","",VLOOKUP(AD53,Varsayımlar!$B:$Q,14,0))</f>
        <v>9</v>
      </c>
      <c r="X53" s="86">
        <v>46206</v>
      </c>
      <c r="Y53" s="86">
        <v>46480</v>
      </c>
      <c r="Z53" s="9">
        <v>26070320</v>
      </c>
      <c r="AA53" s="90" t="str">
        <f>IF(B53="","",VLOOKUP(AD53,Varsayımlar!$B:$Q,15,0))</f>
        <v>SİYAH KARE KOLİ- Üretim Tarihi Etiketli</v>
      </c>
      <c r="AB53" s="90" t="str">
        <f>IF(B53="","",VLOOKUP(AD53,Varsayımlar!$B:$Q,16,0))</f>
        <v>19-21 CM</v>
      </c>
      <c r="AC53" s="90">
        <f>IF(B53="","",VLOOKUP(Sayfa2!AD76,Varsayımlar!B:S,18,0))</f>
        <v>0</v>
      </c>
      <c r="AD53" s="90" t="str">
        <f t="shared" si="3"/>
        <v>SMART LLCTORTİLLAS SAMAKAT 20CM 166G</v>
      </c>
    </row>
    <row r="54" spans="1:30" ht="39.75" hidden="1" customHeight="1" x14ac:dyDescent="0.25">
      <c r="A54" s="9" t="s">
        <v>131</v>
      </c>
      <c r="B54" s="88" t="s">
        <v>632</v>
      </c>
      <c r="C54" s="89">
        <f>IF(B54="","",VLOOKUP(AD54,Varsayımlar!$B:$Q,3,0))</f>
        <v>8698829380698</v>
      </c>
      <c r="D54" s="89"/>
      <c r="E54" s="91" t="s">
        <v>633</v>
      </c>
      <c r="F54" s="9" t="s">
        <v>638</v>
      </c>
      <c r="G54" s="9"/>
      <c r="H54" s="90" t="str">
        <f>IF(B54="","",VLOOKUP(AD54,Varsayımlar!$B:$Q,5,0))</f>
        <v>Willifood 20cm 10 pcs 450g</v>
      </c>
      <c r="I54" s="90">
        <f>IF(B54="","",VLOOKUP(AD54,Varsayımlar!B:T,19,0))</f>
        <v>0</v>
      </c>
      <c r="J54" s="90" t="str">
        <f>IF(B54="","",VLOOKUP(AD54,Varsayımlar!$B:$Q,6,0))</f>
        <v>SADE</v>
      </c>
      <c r="K54" s="9">
        <v>1600</v>
      </c>
      <c r="L54" s="9"/>
      <c r="M54" s="9" t="str">
        <f>IFERROR(IF(B54="","",K54/VLOOKUP(AD54,Varsayımlar!B:R,17,0)),"")</f>
        <v/>
      </c>
      <c r="N54" s="9"/>
      <c r="O54" s="9">
        <v>16</v>
      </c>
      <c r="P54" s="90">
        <f>IF(B54="","",VLOOKUP(AD54,Varsayımlar!$B:$Q,7,0)*K54)</f>
        <v>19200</v>
      </c>
      <c r="Q54" s="90">
        <f>IF(B54="","",VLOOKUP(AD54,Varsayımlar!$B:$Q,8,0))</f>
        <v>20</v>
      </c>
      <c r="R54" s="90" t="str">
        <f>IF(B54="","",VLOOKUP(AD54,Varsayımlar!$B:$Q,9,0))</f>
        <v>Irak Soft</v>
      </c>
      <c r="S54" s="90">
        <f>IF(B54="","",VLOOKUP(AD54,Varsayımlar!$B:$Q,10,0))</f>
        <v>10</v>
      </c>
      <c r="T54" s="90">
        <f>IF(B54="","",VLOOKUP(AD54,Varsayımlar!$B:$Q,11,0))</f>
        <v>12</v>
      </c>
      <c r="U54" s="90">
        <f>IF(B54="","",VLOOKUP(AD54,Varsayımlar!$B:$Q,12,0))</f>
        <v>450</v>
      </c>
      <c r="V54" s="90" t="str">
        <f>IF(B54="","",VLOOKUP(AD54,Varsayımlar!$B:$Q,13,0))</f>
        <v>Yurtdışı</v>
      </c>
      <c r="W54" s="90" t="str">
        <f>IF(B54="","",VLOOKUP(AD54,Varsayımlar!$B:$Q,14,0))</f>
        <v>Özel Tarih</v>
      </c>
      <c r="X54" s="86"/>
      <c r="Y54" s="136" t="s">
        <v>634</v>
      </c>
      <c r="Z54" s="136" t="s">
        <v>635</v>
      </c>
      <c r="AA54" s="90" t="str">
        <f>IF(B54="","",VLOOKUP(AD54,Varsayımlar!$B:$Q,15,0))</f>
        <v>20cm koli-Etiketli</v>
      </c>
      <c r="AB54" s="90" t="str">
        <f>IF(B54="","",VLOOKUP(AD54,Varsayımlar!$B:$Q,16,0))</f>
        <v>19-21 cm</v>
      </c>
      <c r="AC54" s="90">
        <f>IF(B54="","",VLOOKUP(Sayfa2!AD77,Varsayımlar!B:S,18,0))</f>
        <v>0</v>
      </c>
      <c r="AD54" s="90" t="str">
        <f t="shared" si="3"/>
        <v>WillifoodWillifood 20cm 10 pcs 450g</v>
      </c>
    </row>
    <row r="55" spans="1:30" ht="39.75" hidden="1" customHeight="1" x14ac:dyDescent="0.25">
      <c r="A55" s="9" t="s">
        <v>132</v>
      </c>
      <c r="B55" s="9" t="s">
        <v>79</v>
      </c>
      <c r="C55" s="10">
        <f>IF(B55="","",VLOOKUP(AD55,Varsayımlar!$B:$Q,3,0))</f>
        <v>8698829380698</v>
      </c>
      <c r="D55" s="10"/>
      <c r="E55" s="85" t="s">
        <v>254</v>
      </c>
      <c r="F55" s="9"/>
      <c r="G55" s="9"/>
      <c r="H55" s="9" t="str">
        <f>IF(B55="","",VLOOKUP(AD55,Varsayımlar!$B:$Q,5,0))</f>
        <v>Manetka 20cm</v>
      </c>
      <c r="I55" s="9">
        <f>IF(B55="","",VLOOKUP(AD55,Varsayımlar!B:T,19,0))</f>
        <v>0</v>
      </c>
      <c r="J55" s="9" t="str">
        <f>IF(B55="","",VLOOKUP(AD55,Varsayımlar!$B:$Q,6,0))</f>
        <v>SADE</v>
      </c>
      <c r="K55" s="9">
        <v>7200</v>
      </c>
      <c r="L55" s="9"/>
      <c r="M55" s="9">
        <f>IFERROR(IF(B55="","",K55/VLOOKUP(AD55,Varsayımlar!B:R,17,0)),"")</f>
        <v>32</v>
      </c>
      <c r="N55" s="9"/>
      <c r="O55" s="9">
        <v>32</v>
      </c>
      <c r="P55" s="9">
        <f>IF(B55="","",VLOOKUP(AD55,Varsayımlar!$B:$Q,7,0)*K55)</f>
        <v>100800</v>
      </c>
      <c r="Q55" s="9">
        <f>IF(B55="","",VLOOKUP(AD55,Varsayımlar!$B:$Q,8,0))</f>
        <v>20</v>
      </c>
      <c r="R55" s="9" t="str">
        <f>IF(B55="","",VLOOKUP(AD55,Varsayımlar!$B:$Q,9,0))</f>
        <v>Irak Soft</v>
      </c>
      <c r="S55" s="9">
        <f>IF(B55="","",VLOOKUP(AD55,Varsayımlar!$B:$Q,10,0))</f>
        <v>4</v>
      </c>
      <c r="T55" s="9">
        <f>IF(B55="","",VLOOKUP(AD55,Varsayımlar!$B:$Q,11,0))</f>
        <v>14</v>
      </c>
      <c r="U55" s="9">
        <f>IF(B55="","",VLOOKUP(AD55,Varsayımlar!$B:$Q,12,0))</f>
        <v>166</v>
      </c>
      <c r="V55" s="9" t="str">
        <f>IF(B55="","",VLOOKUP(AD55,Varsayımlar!$B:$Q,13,0))</f>
        <v>YURTDIŞI</v>
      </c>
      <c r="W55" s="9">
        <f>IF(B55="","",VLOOKUP(AD55,Varsayımlar!$B:$Q,14,0))</f>
        <v>6</v>
      </c>
      <c r="X55" s="86">
        <v>46213</v>
      </c>
      <c r="Y55" s="86">
        <v>46397</v>
      </c>
      <c r="Z55" s="9">
        <v>26071020</v>
      </c>
      <c r="AA55" s="9" t="str">
        <f>IF(B55="","",VLOOKUP(AD55,Varsayımlar!$B:$Q,15,0))</f>
        <v>Kare Koli-Üretim Tarihli Etiket</v>
      </c>
      <c r="AB55" s="9" t="str">
        <f>IF(B55="","",VLOOKUP(AD55,Varsayımlar!$B:$Q,16,0))</f>
        <v>19-21 cm</v>
      </c>
      <c r="AC55" s="9">
        <f>IF(B55="","",VLOOKUP(Sayfa2!AD92,Varsayımlar!B:S,18,0))</f>
        <v>0</v>
      </c>
      <c r="AD55" s="9" t="str">
        <f t="shared" si="3"/>
        <v>LLC KOTORManetka 20cm 4 pcs 166g</v>
      </c>
    </row>
    <row r="56" spans="1:30" ht="39.75" hidden="1" customHeight="1" x14ac:dyDescent="0.25">
      <c r="A56" s="9" t="s">
        <v>133</v>
      </c>
      <c r="B56" s="88" t="s">
        <v>79</v>
      </c>
      <c r="C56" s="89">
        <f>IF(B56="","",VLOOKUP(AD56,Varsayımlar!$B:$Q,3,0))</f>
        <v>8698829380698</v>
      </c>
      <c r="D56" s="89"/>
      <c r="E56" s="85" t="s">
        <v>85</v>
      </c>
      <c r="F56" s="9"/>
      <c r="G56" s="9"/>
      <c r="H56" s="90" t="str">
        <f>IF(B56="","",VLOOKUP(AD56,Varsayımlar!$B:$Q,5,0))</f>
        <v xml:space="preserve">MANETKA PEYNİRLİ 25 CM </v>
      </c>
      <c r="I56" s="90">
        <f>IF(B56="","",VLOOKUP(AD56,Varsayımlar!B:T,19,0))</f>
        <v>0</v>
      </c>
      <c r="J56" s="90" t="str">
        <f>IF(B56="","",VLOOKUP(AD56,Varsayımlar!$B:$Q,6,0))</f>
        <v>PEYNİRLİ</v>
      </c>
      <c r="K56" s="9">
        <v>2496</v>
      </c>
      <c r="L56" s="9"/>
      <c r="M56" s="9">
        <f>IFERROR(IF(B56="","",K56/VLOOKUP(AD56,Varsayımlar!B:R,17,0)),"")</f>
        <v>32</v>
      </c>
      <c r="N56" s="9"/>
      <c r="O56" s="9">
        <v>26</v>
      </c>
      <c r="P56" s="90">
        <f>IF(B56="","",VLOOKUP(AD56,Varsayımlar!$B:$Q,7,0)*K56)</f>
        <v>74880</v>
      </c>
      <c r="Q56" s="90">
        <f>IF(B56="","",VLOOKUP(AD56,Varsayımlar!$B:$Q,8,0))</f>
        <v>25</v>
      </c>
      <c r="R56" s="90" t="str">
        <f>IF(B56="","",VLOOKUP(AD56,Varsayımlar!$B:$Q,9,0))</f>
        <v>SOFT-AT</v>
      </c>
      <c r="S56" s="90">
        <f>IF(B56="","",VLOOKUP(AD56,Varsayımlar!$B:$Q,10,0))</f>
        <v>4</v>
      </c>
      <c r="T56" s="90">
        <f>IF(B56="","",VLOOKUP(AD56,Varsayımlar!$B:$Q,11,0))</f>
        <v>30</v>
      </c>
      <c r="U56" s="90">
        <f>IF(B56="","",VLOOKUP(AD56,Varsayımlar!$B:$Q,12,0))</f>
        <v>250</v>
      </c>
      <c r="V56" s="90" t="str">
        <f>IF(B56="","",VLOOKUP(AD56,Varsayımlar!$B:$Q,13,0))</f>
        <v>YURTDIŞI</v>
      </c>
      <c r="W56" s="90">
        <f>IF(B56="","",VLOOKUP(AD56,Varsayımlar!$B:$Q,14,0))</f>
        <v>6</v>
      </c>
      <c r="X56" s="86">
        <v>46213</v>
      </c>
      <c r="Y56" s="86">
        <v>46397</v>
      </c>
      <c r="Z56" s="9">
        <v>26071025</v>
      </c>
      <c r="AA56" s="90" t="str">
        <f>IF(B56="","",VLOOKUP(AD56,Varsayımlar!$B:$Q,15,0))</f>
        <v>KIRMIZI KOLİ-TARİHLİ KOLİ ETİKETİ</v>
      </c>
      <c r="AB56" s="90" t="str">
        <f>IF(B56="","",VLOOKUP(AD56,Varsayımlar!$B:$Q,16,0))</f>
        <v>24-26 CM</v>
      </c>
      <c r="AC56" s="90">
        <f>IF(B56="","",VLOOKUP(Sayfa2!AD93,Varsayımlar!B:S,18,0))</f>
        <v>0</v>
      </c>
      <c r="AD56" s="90" t="str">
        <f t="shared" si="3"/>
        <v>LLC KOTORMANETKA PEYNİRLİ 25CM</v>
      </c>
    </row>
    <row r="57" spans="1:30" ht="39.75" hidden="1" customHeight="1" x14ac:dyDescent="0.25">
      <c r="A57" s="9" t="s">
        <v>134</v>
      </c>
      <c r="B57" s="77" t="s">
        <v>90</v>
      </c>
      <c r="C57" s="76">
        <f>IF(B57="","",VLOOKUP(AD57,Varsayımlar!$B:$Q,3,0))</f>
        <v>8698829380698</v>
      </c>
      <c r="D57" s="76" t="s">
        <v>231</v>
      </c>
      <c r="E57" s="75" t="s">
        <v>91</v>
      </c>
      <c r="F57" s="77"/>
      <c r="G57" s="77"/>
      <c r="H57" s="77" t="str">
        <f>IF(B57="","",VLOOKUP(AD57,Varsayımlar!$B:$Q,5,0))</f>
        <v>MAGNİT MAVİ AMBALAJ 25CM</v>
      </c>
      <c r="I57" s="77">
        <f>IF(B57="","",VLOOKUP(AD57,Varsayımlar!B:T,19,0))</f>
        <v>0</v>
      </c>
      <c r="J57" s="77" t="str">
        <f>IF(B57="","",VLOOKUP(AD57,Varsayımlar!$B:$Q,6,0))</f>
        <v>SADE</v>
      </c>
      <c r="K57" s="77">
        <v>2016</v>
      </c>
      <c r="L57" s="77"/>
      <c r="M57" s="77">
        <f>IFERROR(IF(B57="","",K57/VLOOKUP(AD57,Varsayımlar!B:R,17,0)),"")</f>
        <v>24</v>
      </c>
      <c r="N57" s="77"/>
      <c r="O57" s="77">
        <v>21</v>
      </c>
      <c r="P57" s="77">
        <f>IF(B57="","",VLOOKUP(AD57,Varsayımlar!$B:$Q,7,0)*K57)</f>
        <v>60480</v>
      </c>
      <c r="Q57" s="77">
        <f>IF(B57="","",VLOOKUP(AD57,Varsayımlar!$B:$Q,8,0))</f>
        <v>25</v>
      </c>
      <c r="R57" s="77" t="str">
        <f>IF(B57="","",VLOOKUP(AD57,Varsayımlar!$B:$Q,9,0))</f>
        <v>SOFT</v>
      </c>
      <c r="S57" s="77">
        <f>IF(B57="","",VLOOKUP(AD57,Varsayımlar!$B:$Q,10,0))</f>
        <v>4</v>
      </c>
      <c r="T57" s="77">
        <f>IF(B57="","",VLOOKUP(AD57,Varsayımlar!$B:$Q,11,0))</f>
        <v>30</v>
      </c>
      <c r="U57" s="77">
        <f>IF(B57="","",VLOOKUP(AD57,Varsayımlar!$B:$Q,12,0))</f>
        <v>260</v>
      </c>
      <c r="V57" s="77" t="str">
        <f>IF(B57="","",VLOOKUP(AD57,Varsayımlar!$B:$Q,13,0))</f>
        <v>YURTDIŞI</v>
      </c>
      <c r="W57" s="77">
        <f>IF(B57="","",VLOOKUP(AD57,Varsayımlar!$B:$Q,14,0))</f>
        <v>9</v>
      </c>
      <c r="X57" s="78">
        <v>46217</v>
      </c>
      <c r="Y57" s="78">
        <v>46491</v>
      </c>
      <c r="Z57" s="77" t="s">
        <v>689</v>
      </c>
      <c r="AA57" s="77" t="str">
        <f>IF(B57="","",VLOOKUP(AD57,Varsayımlar!$B:$Q,15,0))</f>
        <v>25CM TURUNCU KOLİ-SOL ÜST DİKDÖRTGENE ÜRETİM TARİHİ BASILACAK</v>
      </c>
      <c r="AB57" s="77" t="str">
        <f>IF(B57="","",VLOOKUP(AD57,Varsayımlar!$B:$Q,16,0))</f>
        <v>24-26 CM</v>
      </c>
      <c r="AC57" s="90">
        <f>IF(B57="","",VLOOKUP(Sayfa2!AD61,Varsayımlar!B:S,18,0))</f>
        <v>0</v>
      </c>
      <c r="AD57" s="90" t="str">
        <f t="shared" si="3"/>
        <v>MAGNİTMAGNİT MAVİ AMBALAJ 25 CM 260G</v>
      </c>
    </row>
    <row r="58" spans="1:30" ht="39.75" hidden="1" customHeight="1" x14ac:dyDescent="0.25">
      <c r="A58" s="9" t="s">
        <v>135</v>
      </c>
      <c r="B58" s="82" t="s">
        <v>90</v>
      </c>
      <c r="C58" s="83">
        <f>IF(B58="","",VLOOKUP(AD58,Varsayımlar!$B:$Q,3,0))</f>
        <v>8698829380698</v>
      </c>
      <c r="D58" s="83" t="s">
        <v>232</v>
      </c>
      <c r="E58" s="149" t="s">
        <v>91</v>
      </c>
      <c r="F58" s="82"/>
      <c r="G58" s="82"/>
      <c r="H58" s="82" t="str">
        <f>IF(B58="","",VLOOKUP(AD58,Varsayımlar!$B:$Q,5,0))</f>
        <v>MAGNİT MAVİ AMBALAJ 25CM</v>
      </c>
      <c r="I58" s="82">
        <f>IF(B58="","",VLOOKUP(AD58,Varsayımlar!B:T,19,0))</f>
        <v>0</v>
      </c>
      <c r="J58" s="82" t="str">
        <f>IF(B58="","",VLOOKUP(AD58,Varsayımlar!$B:$Q,6,0))</f>
        <v>SADE</v>
      </c>
      <c r="K58" s="82">
        <v>2016</v>
      </c>
      <c r="L58" s="82"/>
      <c r="M58" s="82">
        <f>IFERROR(IF(B58="","",K58/VLOOKUP(AD58,Varsayımlar!B:R,17,0)),"")</f>
        <v>24</v>
      </c>
      <c r="N58" s="82"/>
      <c r="O58" s="82">
        <v>21</v>
      </c>
      <c r="P58" s="82">
        <f>IF(B58="","",VLOOKUP(AD58,Varsayımlar!$B:$Q,7,0)*K58)</f>
        <v>60480</v>
      </c>
      <c r="Q58" s="82">
        <f>IF(B58="","",VLOOKUP(AD58,Varsayımlar!$B:$Q,8,0))</f>
        <v>25</v>
      </c>
      <c r="R58" s="82" t="str">
        <f>IF(B58="","",VLOOKUP(AD58,Varsayımlar!$B:$Q,9,0))</f>
        <v>SOFT</v>
      </c>
      <c r="S58" s="82">
        <f>IF(B58="","",VLOOKUP(AD58,Varsayımlar!$B:$Q,10,0))</f>
        <v>4</v>
      </c>
      <c r="T58" s="82">
        <f>IF(B58="","",VLOOKUP(AD58,Varsayımlar!$B:$Q,11,0))</f>
        <v>30</v>
      </c>
      <c r="U58" s="82">
        <f>IF(B58="","",VLOOKUP(AD58,Varsayımlar!$B:$Q,12,0))</f>
        <v>260</v>
      </c>
      <c r="V58" s="82" t="str">
        <f>IF(B58="","",VLOOKUP(AD58,Varsayımlar!$B:$Q,13,0))</f>
        <v>YURTDIŞI</v>
      </c>
      <c r="W58" s="82">
        <f>IF(B58="","",VLOOKUP(AD58,Varsayımlar!$B:$Q,14,0))</f>
        <v>9</v>
      </c>
      <c r="X58" s="84">
        <v>46217</v>
      </c>
      <c r="Y58" s="84">
        <v>46491</v>
      </c>
      <c r="Z58" s="82" t="s">
        <v>690</v>
      </c>
      <c r="AA58" s="82" t="str">
        <f>IF(B58="","",VLOOKUP(AD58,Varsayımlar!$B:$Q,15,0))</f>
        <v>25CM TURUNCU KOLİ-SOL ÜST DİKDÖRTGENE ÜRETİM TARİHİ BASILACAK</v>
      </c>
      <c r="AB58" s="82" t="str">
        <f>IF(B58="","",VLOOKUP(AD58,Varsayımlar!$B:$Q,16,0))</f>
        <v>24-26 CM</v>
      </c>
      <c r="AC58" s="90">
        <f>IF(B58="","",VLOOKUP(Sayfa2!AD62,Varsayımlar!B:S,18,0))</f>
        <v>0</v>
      </c>
      <c r="AD58" s="90" t="str">
        <f t="shared" si="3"/>
        <v>MAGNİTMAGNİT MAVİ AMBALAJ 25 CM 260G</v>
      </c>
    </row>
    <row r="59" spans="1:30" ht="39.75" hidden="1" customHeight="1" x14ac:dyDescent="0.25">
      <c r="A59" s="9" t="s">
        <v>136</v>
      </c>
      <c r="B59" s="67" t="s">
        <v>90</v>
      </c>
      <c r="C59" s="4">
        <f>IF(B59="","",VLOOKUP(AD59,Varsayımlar!$B:$Q,3,0))</f>
        <v>8698829380698</v>
      </c>
      <c r="D59" s="4" t="s">
        <v>233</v>
      </c>
      <c r="E59" s="81" t="s">
        <v>91</v>
      </c>
      <c r="F59" s="67"/>
      <c r="G59" s="67"/>
      <c r="H59" s="67" t="str">
        <f>IF(B59="","",VLOOKUP(AD59,Varsayımlar!$B:$Q,5,0))</f>
        <v>MAGNİT MAVİ AMBALAJ 25CM</v>
      </c>
      <c r="I59" s="67">
        <f>IF(B59="","",VLOOKUP(AD59,Varsayımlar!B:T,19,0))</f>
        <v>0</v>
      </c>
      <c r="J59" s="67" t="str">
        <f>IF(B59="","",VLOOKUP(AD59,Varsayımlar!$B:$Q,6,0))</f>
        <v>SADE</v>
      </c>
      <c r="K59" s="67">
        <v>2016</v>
      </c>
      <c r="L59" s="67"/>
      <c r="M59" s="67">
        <f>IFERROR(IF(B59="","",K59/VLOOKUP(AD59,Varsayımlar!B:R,17,0)),"")</f>
        <v>24</v>
      </c>
      <c r="N59" s="67"/>
      <c r="O59" s="67">
        <v>21</v>
      </c>
      <c r="P59" s="67">
        <f>IF(B59="","",VLOOKUP(AD59,Varsayımlar!$B:$Q,7,0)*K59)</f>
        <v>60480</v>
      </c>
      <c r="Q59" s="67">
        <f>IF(B59="","",VLOOKUP(AD59,Varsayımlar!$B:$Q,8,0))</f>
        <v>25</v>
      </c>
      <c r="R59" s="67" t="str">
        <f>IF(B59="","",VLOOKUP(AD59,Varsayımlar!$B:$Q,9,0))</f>
        <v>SOFT</v>
      </c>
      <c r="S59" s="67">
        <f>IF(B59="","",VLOOKUP(AD59,Varsayımlar!$B:$Q,10,0))</f>
        <v>4</v>
      </c>
      <c r="T59" s="67">
        <f>IF(B59="","",VLOOKUP(AD59,Varsayımlar!$B:$Q,11,0))</f>
        <v>30</v>
      </c>
      <c r="U59" s="67">
        <f>IF(B59="","",VLOOKUP(AD59,Varsayımlar!$B:$Q,12,0))</f>
        <v>260</v>
      </c>
      <c r="V59" s="67" t="str">
        <f>IF(B59="","",VLOOKUP(AD59,Varsayımlar!$B:$Q,13,0))</f>
        <v>YURTDIŞI</v>
      </c>
      <c r="W59" s="67">
        <f>IF(B59="","",VLOOKUP(AD59,Varsayımlar!$B:$Q,14,0))</f>
        <v>9</v>
      </c>
      <c r="X59" s="68">
        <v>46218</v>
      </c>
      <c r="Y59" s="68">
        <v>46492</v>
      </c>
      <c r="Z59" s="67" t="s">
        <v>682</v>
      </c>
      <c r="AA59" s="67" t="str">
        <f>IF(B59="","",VLOOKUP(AD59,Varsayımlar!$B:$Q,15,0))</f>
        <v>25CM TURUNCU KOLİ-SOL ÜST DİKDÖRTGENE ÜRETİM TARİHİ BASILACAK</v>
      </c>
      <c r="AB59" s="67" t="str">
        <f>IF(B59="","",VLOOKUP(AD59,Varsayımlar!$B:$Q,16,0))</f>
        <v>24-26 CM</v>
      </c>
      <c r="AC59" s="90">
        <f>IF(B59="","",VLOOKUP(Sayfa2!AD63,Varsayımlar!B:S,18,0))</f>
        <v>0</v>
      </c>
      <c r="AD59" s="90" t="str">
        <f t="shared" si="3"/>
        <v>MAGNİTMAGNİT MAVİ AMBALAJ 25 CM 260G</v>
      </c>
    </row>
    <row r="60" spans="1:30" ht="39.75" hidden="1" customHeight="1" x14ac:dyDescent="0.25">
      <c r="A60" s="9" t="s">
        <v>137</v>
      </c>
      <c r="B60" s="107" t="s">
        <v>90</v>
      </c>
      <c r="C60" s="108">
        <f>IF(B60="","",VLOOKUP(AD60,Varsayımlar!$B:$Q,3,0))</f>
        <v>8698829380698</v>
      </c>
      <c r="D60" s="108" t="s">
        <v>234</v>
      </c>
      <c r="E60" s="150" t="s">
        <v>91</v>
      </c>
      <c r="F60" s="107"/>
      <c r="G60" s="107"/>
      <c r="H60" s="107" t="str">
        <f>IF(B60="","",VLOOKUP(AD60,Varsayımlar!$B:$Q,5,0))</f>
        <v>MAGNİT MAVİ AMBALAJ 25CM</v>
      </c>
      <c r="I60" s="107">
        <f>IF(B60="","",VLOOKUP(AD60,Varsayımlar!B:T,19,0))</f>
        <v>0</v>
      </c>
      <c r="J60" s="107" t="str">
        <f>IF(B60="","",VLOOKUP(AD60,Varsayımlar!$B:$Q,6,0))</f>
        <v>SADE</v>
      </c>
      <c r="K60" s="107">
        <v>2016</v>
      </c>
      <c r="L60" s="107"/>
      <c r="M60" s="107">
        <f>IFERROR(IF(B60="","",K60/VLOOKUP(AD60,Varsayımlar!B:R,17,0)),"")</f>
        <v>24</v>
      </c>
      <c r="N60" s="107"/>
      <c r="O60" s="107">
        <v>21</v>
      </c>
      <c r="P60" s="107">
        <f>IF(B60="","",VLOOKUP(AD60,Varsayımlar!$B:$Q,7,0)*K60)</f>
        <v>60480</v>
      </c>
      <c r="Q60" s="107">
        <f>IF(B60="","",VLOOKUP(AD60,Varsayımlar!$B:$Q,8,0))</f>
        <v>25</v>
      </c>
      <c r="R60" s="107" t="str">
        <f>IF(B60="","",VLOOKUP(AD60,Varsayımlar!$B:$Q,9,0))</f>
        <v>SOFT</v>
      </c>
      <c r="S60" s="107">
        <f>IF(B60="","",VLOOKUP(AD60,Varsayımlar!$B:$Q,10,0))</f>
        <v>4</v>
      </c>
      <c r="T60" s="107">
        <f>IF(B60="","",VLOOKUP(AD60,Varsayımlar!$B:$Q,11,0))</f>
        <v>30</v>
      </c>
      <c r="U60" s="107">
        <f>IF(B60="","",VLOOKUP(AD60,Varsayımlar!$B:$Q,12,0))</f>
        <v>260</v>
      </c>
      <c r="V60" s="107" t="str">
        <f>IF(B60="","",VLOOKUP(AD60,Varsayımlar!$B:$Q,13,0))</f>
        <v>YURTDIŞI</v>
      </c>
      <c r="W60" s="107">
        <f>IF(B60="","",VLOOKUP(AD60,Varsayımlar!$B:$Q,14,0))</f>
        <v>9</v>
      </c>
      <c r="X60" s="110">
        <v>46218</v>
      </c>
      <c r="Y60" s="110">
        <v>46492</v>
      </c>
      <c r="Z60" s="107" t="s">
        <v>683</v>
      </c>
      <c r="AA60" s="107" t="str">
        <f>IF(B60="","",VLOOKUP(AD60,Varsayımlar!$B:$Q,15,0))</f>
        <v>25CM TURUNCU KOLİ-SOL ÜST DİKDÖRTGENE ÜRETİM TARİHİ BASILACAK</v>
      </c>
      <c r="AB60" s="107" t="str">
        <f>IF(B60="","",VLOOKUP(AD60,Varsayımlar!$B:$Q,16,0))</f>
        <v>24-26 CM</v>
      </c>
      <c r="AC60" s="90">
        <f>IF(B60="","",VLOOKUP(Sayfa2!AD64,Varsayımlar!B:S,18,0))</f>
        <v>0</v>
      </c>
      <c r="AD60" s="90" t="str">
        <f t="shared" si="3"/>
        <v>MAGNİTMAGNİT MAVİ AMBALAJ 25 CM 260G</v>
      </c>
    </row>
    <row r="61" spans="1:30" ht="39.75" hidden="1" customHeight="1" x14ac:dyDescent="0.25">
      <c r="A61" s="9" t="s">
        <v>138</v>
      </c>
      <c r="B61" s="111" t="s">
        <v>90</v>
      </c>
      <c r="C61" s="112">
        <f>IF(B61="","",VLOOKUP(AD61,Varsayımlar!$B:$Q,3,0))</f>
        <v>8698829380698</v>
      </c>
      <c r="D61" s="112" t="s">
        <v>235</v>
      </c>
      <c r="E61" s="151" t="s">
        <v>91</v>
      </c>
      <c r="F61" s="111"/>
      <c r="G61" s="111"/>
      <c r="H61" s="111" t="str">
        <f>IF(B61="","",VLOOKUP(AD61,Varsayımlar!$B:$Q,5,0))</f>
        <v>MAGNİT MAVİ AMBALAJ 25CM</v>
      </c>
      <c r="I61" s="111">
        <f>IF(B61="","",VLOOKUP(AD61,Varsayımlar!B:T,19,0))</f>
        <v>0</v>
      </c>
      <c r="J61" s="111" t="str">
        <f>IF(B61="","",VLOOKUP(AD61,Varsayımlar!$B:$Q,6,0))</f>
        <v>SADE</v>
      </c>
      <c r="K61" s="111">
        <v>2016</v>
      </c>
      <c r="L61" s="111"/>
      <c r="M61" s="111">
        <f>IFERROR(IF(B61="","",K61/VLOOKUP(AD61,Varsayımlar!B:R,17,0)),"")</f>
        <v>24</v>
      </c>
      <c r="N61" s="111"/>
      <c r="O61" s="111">
        <v>21</v>
      </c>
      <c r="P61" s="111">
        <f>IF(B61="","",VLOOKUP(AD61,Varsayımlar!$B:$Q,7,0)*K61)</f>
        <v>60480</v>
      </c>
      <c r="Q61" s="111">
        <f>IF(B61="","",VLOOKUP(AD61,Varsayımlar!$B:$Q,8,0))</f>
        <v>25</v>
      </c>
      <c r="R61" s="111" t="str">
        <f>IF(B61="","",VLOOKUP(AD61,Varsayımlar!$B:$Q,9,0))</f>
        <v>SOFT</v>
      </c>
      <c r="S61" s="111">
        <f>IF(B61="","",VLOOKUP(AD61,Varsayımlar!$B:$Q,10,0))</f>
        <v>4</v>
      </c>
      <c r="T61" s="111">
        <f>IF(B61="","",VLOOKUP(AD61,Varsayımlar!$B:$Q,11,0))</f>
        <v>30</v>
      </c>
      <c r="U61" s="111">
        <f>IF(B61="","",VLOOKUP(AD61,Varsayımlar!$B:$Q,12,0))</f>
        <v>260</v>
      </c>
      <c r="V61" s="111" t="str">
        <f>IF(B61="","",VLOOKUP(AD61,Varsayımlar!$B:$Q,13,0))</f>
        <v>YURTDIŞI</v>
      </c>
      <c r="W61" s="111">
        <f>IF(B61="","",VLOOKUP(AD61,Varsayımlar!$B:$Q,14,0))</f>
        <v>9</v>
      </c>
      <c r="X61" s="114">
        <v>46219</v>
      </c>
      <c r="Y61" s="114">
        <v>46493</v>
      </c>
      <c r="Z61" s="111" t="s">
        <v>684</v>
      </c>
      <c r="AA61" s="111" t="str">
        <f>IF(B61="","",VLOOKUP(AD61,Varsayımlar!$B:$Q,15,0))</f>
        <v>25CM TURUNCU KOLİ-SOL ÜST DİKDÖRTGENE ÜRETİM TARİHİ BASILACAK</v>
      </c>
      <c r="AB61" s="111" t="str">
        <f>IF(B61="","",VLOOKUP(AD61,Varsayımlar!$B:$Q,16,0))</f>
        <v>24-26 CM</v>
      </c>
      <c r="AC61" s="90">
        <f>IF(B61="","",VLOOKUP(Sayfa2!AD65,Varsayımlar!B:S,18,0))</f>
        <v>0</v>
      </c>
      <c r="AD61" s="90" t="str">
        <f t="shared" si="3"/>
        <v>MAGNİTMAGNİT MAVİ AMBALAJ 25 CM 260G</v>
      </c>
    </row>
    <row r="62" spans="1:30" ht="39.75" hidden="1" customHeight="1" x14ac:dyDescent="0.25">
      <c r="A62" s="9" t="s">
        <v>188</v>
      </c>
      <c r="B62" s="62" t="s">
        <v>90</v>
      </c>
      <c r="C62" s="33">
        <f>IF(B62="","",VLOOKUP(AD62,Varsayımlar!$B:$Q,3,0))</f>
        <v>8698829380698</v>
      </c>
      <c r="D62" s="33" t="s">
        <v>236</v>
      </c>
      <c r="E62" s="152" t="s">
        <v>91</v>
      </c>
      <c r="F62" s="62"/>
      <c r="G62" s="62"/>
      <c r="H62" s="62" t="str">
        <f>IF(B62="","",VLOOKUP(AD62,Varsayımlar!$B:$Q,5,0))</f>
        <v>MAGNİT MAVİ AMBALAJ 25CM</v>
      </c>
      <c r="I62" s="62">
        <f>IF(B62="","",VLOOKUP(AD62,Varsayımlar!B:T,19,0))</f>
        <v>0</v>
      </c>
      <c r="J62" s="62" t="str">
        <f>IF(B62="","",VLOOKUP(AD62,Varsayımlar!$B:$Q,6,0))</f>
        <v>SADE</v>
      </c>
      <c r="K62" s="62">
        <v>2016</v>
      </c>
      <c r="L62" s="62"/>
      <c r="M62" s="62">
        <f>IFERROR(IF(B62="","",K62/VLOOKUP(AD62,Varsayımlar!B:R,17,0)),"")</f>
        <v>24</v>
      </c>
      <c r="N62" s="62"/>
      <c r="O62" s="62">
        <v>21</v>
      </c>
      <c r="P62" s="62">
        <f>IF(B62="","",VLOOKUP(AD62,Varsayımlar!$B:$Q,7,0)*K62)</f>
        <v>60480</v>
      </c>
      <c r="Q62" s="62">
        <f>IF(B62="","",VLOOKUP(AD62,Varsayımlar!$B:$Q,8,0))</f>
        <v>25</v>
      </c>
      <c r="R62" s="62" t="str">
        <f>IF(B62="","",VLOOKUP(AD62,Varsayımlar!$B:$Q,9,0))</f>
        <v>SOFT</v>
      </c>
      <c r="S62" s="62">
        <f>IF(B62="","",VLOOKUP(AD62,Varsayımlar!$B:$Q,10,0))</f>
        <v>4</v>
      </c>
      <c r="T62" s="62">
        <f>IF(B62="","",VLOOKUP(AD62,Varsayımlar!$B:$Q,11,0))</f>
        <v>30</v>
      </c>
      <c r="U62" s="62">
        <f>IF(B62="","",VLOOKUP(AD62,Varsayımlar!$B:$Q,12,0))</f>
        <v>260</v>
      </c>
      <c r="V62" s="62" t="str">
        <f>IF(B62="","",VLOOKUP(AD62,Varsayımlar!$B:$Q,13,0))</f>
        <v>YURTDIŞI</v>
      </c>
      <c r="W62" s="62">
        <f>IF(B62="","",VLOOKUP(AD62,Varsayımlar!$B:$Q,14,0))</f>
        <v>9</v>
      </c>
      <c r="X62" s="63">
        <v>46219</v>
      </c>
      <c r="Y62" s="63">
        <v>46493</v>
      </c>
      <c r="Z62" s="62" t="s">
        <v>684</v>
      </c>
      <c r="AA62" s="62" t="str">
        <f>IF(B62="","",VLOOKUP(AD62,Varsayımlar!$B:$Q,15,0))</f>
        <v>25CM TURUNCU KOLİ-SOL ÜST DİKDÖRTGENE ÜRETİM TARİHİ BASILACAK</v>
      </c>
      <c r="AB62" s="62" t="str">
        <f>IF(B62="","",VLOOKUP(AD62,Varsayımlar!$B:$Q,16,0))</f>
        <v>24-26 CM</v>
      </c>
      <c r="AC62" s="90">
        <f>IF(B62="","",VLOOKUP(Sayfa2!AD66,Varsayımlar!B:S,18,0))</f>
        <v>0</v>
      </c>
      <c r="AD62" s="90" t="str">
        <f t="shared" si="3"/>
        <v>MAGNİTMAGNİT MAVİ AMBALAJ 25 CM 260G</v>
      </c>
    </row>
    <row r="63" spans="1:30" ht="39.75" hidden="1" customHeight="1" x14ac:dyDescent="0.25">
      <c r="A63" s="9" t="s">
        <v>189</v>
      </c>
      <c r="B63" s="64" t="s">
        <v>90</v>
      </c>
      <c r="C63" s="65">
        <f>IF(B63="","",VLOOKUP(AD63,Varsayımlar!$B:$Q,3,0))</f>
        <v>8698829380698</v>
      </c>
      <c r="D63" s="65" t="s">
        <v>237</v>
      </c>
      <c r="E63" s="69" t="s">
        <v>91</v>
      </c>
      <c r="F63" s="64"/>
      <c r="G63" s="64"/>
      <c r="H63" s="64" t="str">
        <f>IF(B63="","",VLOOKUP(AD63,Varsayımlar!$B:$Q,5,0))</f>
        <v>MAGNİT MAVİ AMBALAJ 25CM</v>
      </c>
      <c r="I63" s="64">
        <f>IF(B63="","",VLOOKUP(AD63,Varsayımlar!B:T,19,0))</f>
        <v>0</v>
      </c>
      <c r="J63" s="64" t="str">
        <f>IF(B63="","",VLOOKUP(AD63,Varsayımlar!$B:$Q,6,0))</f>
        <v>SADE</v>
      </c>
      <c r="K63" s="64">
        <v>2016</v>
      </c>
      <c r="L63" s="64"/>
      <c r="M63" s="64">
        <f>IFERROR(IF(B63="","",K63/VLOOKUP(AD63,Varsayımlar!B:R,17,0)),"")</f>
        <v>24</v>
      </c>
      <c r="N63" s="64"/>
      <c r="O63" s="64">
        <v>21</v>
      </c>
      <c r="P63" s="64">
        <f>IF(B63="","",VLOOKUP(AD63,Varsayımlar!$B:$Q,7,0)*K63)</f>
        <v>60480</v>
      </c>
      <c r="Q63" s="64">
        <f>IF(B63="","",VLOOKUP(AD63,Varsayımlar!$B:$Q,8,0))</f>
        <v>25</v>
      </c>
      <c r="R63" s="64" t="str">
        <f>IF(B63="","",VLOOKUP(AD63,Varsayımlar!$B:$Q,9,0))</f>
        <v>SOFT</v>
      </c>
      <c r="S63" s="64">
        <f>IF(B63="","",VLOOKUP(AD63,Varsayımlar!$B:$Q,10,0))</f>
        <v>4</v>
      </c>
      <c r="T63" s="64">
        <f>IF(B63="","",VLOOKUP(AD63,Varsayımlar!$B:$Q,11,0))</f>
        <v>30</v>
      </c>
      <c r="U63" s="64">
        <f>IF(B63="","",VLOOKUP(AD63,Varsayımlar!$B:$Q,12,0))</f>
        <v>260</v>
      </c>
      <c r="V63" s="64" t="str">
        <f>IF(B63="","",VLOOKUP(AD63,Varsayımlar!$B:$Q,13,0))</f>
        <v>YURTDIŞI</v>
      </c>
      <c r="W63" s="64">
        <f>IF(B63="","",VLOOKUP(AD63,Varsayımlar!$B:$Q,14,0))</f>
        <v>9</v>
      </c>
      <c r="X63" s="66">
        <v>46220</v>
      </c>
      <c r="Y63" s="66">
        <v>46494</v>
      </c>
      <c r="Z63" s="64" t="s">
        <v>685</v>
      </c>
      <c r="AA63" s="64" t="str">
        <f>IF(B63="","",VLOOKUP(AD63,Varsayımlar!$B:$Q,15,0))</f>
        <v>25CM TURUNCU KOLİ-SOL ÜST DİKDÖRTGENE ÜRETİM TARİHİ BASILACAK</v>
      </c>
      <c r="AB63" s="64" t="str">
        <f>IF(B63="","",VLOOKUP(AD63,Varsayımlar!$B:$Q,16,0))</f>
        <v>24-26 CM</v>
      </c>
      <c r="AC63" s="90">
        <f>IF(B63="","",VLOOKUP(Sayfa2!AD67,Varsayımlar!B:S,18,0))</f>
        <v>0</v>
      </c>
      <c r="AD63" s="90" t="str">
        <f t="shared" si="3"/>
        <v>MAGNİTMAGNİT MAVİ AMBALAJ 25 CM 260G</v>
      </c>
    </row>
    <row r="64" spans="1:30" ht="39.75" hidden="1" customHeight="1" x14ac:dyDescent="0.25">
      <c r="A64" s="9" t="s">
        <v>190</v>
      </c>
      <c r="B64" s="115" t="s">
        <v>90</v>
      </c>
      <c r="C64" s="116">
        <f>IF(B64="","",VLOOKUP(AD64,Varsayımlar!$B:$Q,3,0))</f>
        <v>8698829380698</v>
      </c>
      <c r="D64" s="116" t="s">
        <v>238</v>
      </c>
      <c r="E64" s="153" t="s">
        <v>91</v>
      </c>
      <c r="F64" s="115"/>
      <c r="G64" s="115"/>
      <c r="H64" s="115" t="str">
        <f>IF(B64="","",VLOOKUP(AD64,Varsayımlar!$B:$Q,5,0))</f>
        <v>MAGNİT MAVİ AMBALAJ 25CM</v>
      </c>
      <c r="I64" s="115">
        <f>IF(B64="","",VLOOKUP(AD64,Varsayımlar!B:T,19,0))</f>
        <v>0</v>
      </c>
      <c r="J64" s="115" t="str">
        <f>IF(B64="","",VLOOKUP(AD64,Varsayımlar!$B:$Q,6,0))</f>
        <v>SADE</v>
      </c>
      <c r="K64" s="115">
        <v>2016</v>
      </c>
      <c r="L64" s="115"/>
      <c r="M64" s="115">
        <f>IFERROR(IF(B64="","",K64/VLOOKUP(AD64,Varsayımlar!B:R,17,0)),"")</f>
        <v>24</v>
      </c>
      <c r="N64" s="115"/>
      <c r="O64" s="115">
        <v>21</v>
      </c>
      <c r="P64" s="115">
        <f>IF(B64="","",VLOOKUP(AD64,Varsayımlar!$B:$Q,7,0)*K64)</f>
        <v>60480</v>
      </c>
      <c r="Q64" s="115">
        <f>IF(B64="","",VLOOKUP(AD64,Varsayımlar!$B:$Q,8,0))</f>
        <v>25</v>
      </c>
      <c r="R64" s="115" t="str">
        <f>IF(B64="","",VLOOKUP(AD64,Varsayımlar!$B:$Q,9,0))</f>
        <v>SOFT</v>
      </c>
      <c r="S64" s="115">
        <f>IF(B64="","",VLOOKUP(AD64,Varsayımlar!$B:$Q,10,0))</f>
        <v>4</v>
      </c>
      <c r="T64" s="115">
        <f>IF(B64="","",VLOOKUP(AD64,Varsayımlar!$B:$Q,11,0))</f>
        <v>30</v>
      </c>
      <c r="U64" s="115">
        <f>IF(B64="","",VLOOKUP(AD64,Varsayımlar!$B:$Q,12,0))</f>
        <v>260</v>
      </c>
      <c r="V64" s="115" t="str">
        <f>IF(B64="","",VLOOKUP(AD64,Varsayımlar!$B:$Q,13,0))</f>
        <v>YURTDIŞI</v>
      </c>
      <c r="W64" s="115">
        <f>IF(B64="","",VLOOKUP(AD64,Varsayımlar!$B:$Q,14,0))</f>
        <v>9</v>
      </c>
      <c r="X64" s="118">
        <v>46220</v>
      </c>
      <c r="Y64" s="118">
        <v>46494</v>
      </c>
      <c r="Z64" s="115" t="s">
        <v>686</v>
      </c>
      <c r="AA64" s="115" t="str">
        <f>IF(B64="","",VLOOKUP(AD64,Varsayımlar!$B:$Q,15,0))</f>
        <v>25CM TURUNCU KOLİ-SOL ÜST DİKDÖRTGENE ÜRETİM TARİHİ BASILACAK</v>
      </c>
      <c r="AB64" s="115" t="str">
        <f>IF(B64="","",VLOOKUP(AD64,Varsayımlar!$B:$Q,16,0))</f>
        <v>24-26 CM</v>
      </c>
      <c r="AC64" s="90">
        <f>IF(B64="","",VLOOKUP(Sayfa2!AD68,Varsayımlar!B:S,18,0))</f>
        <v>0</v>
      </c>
      <c r="AD64" s="90" t="str">
        <f t="shared" si="3"/>
        <v>MAGNİTMAGNİT MAVİ AMBALAJ 25 CM 260G</v>
      </c>
    </row>
    <row r="65" spans="1:30" ht="39.75" hidden="1" customHeight="1" x14ac:dyDescent="0.25">
      <c r="A65" s="9" t="s">
        <v>191</v>
      </c>
      <c r="B65" s="70" t="s">
        <v>90</v>
      </c>
      <c r="C65" s="71">
        <f>IF(B65="","",VLOOKUP(AD65,Varsayımlar!$B:$Q,3,0))</f>
        <v>8698829380698</v>
      </c>
      <c r="D65" s="71" t="s">
        <v>239</v>
      </c>
      <c r="E65" s="72" t="s">
        <v>91</v>
      </c>
      <c r="F65" s="70"/>
      <c r="G65" s="70"/>
      <c r="H65" s="70" t="str">
        <f>IF(B65="","",VLOOKUP(AD65,Varsayımlar!$B:$Q,5,0))</f>
        <v>MAGNİT MAVİ AMBALAJ 25CM</v>
      </c>
      <c r="I65" s="70">
        <f>IF(B65="","",VLOOKUP(AD65,Varsayımlar!B:T,19,0))</f>
        <v>0</v>
      </c>
      <c r="J65" s="70" t="str">
        <f>IF(B65="","",VLOOKUP(AD65,Varsayımlar!$B:$Q,6,0))</f>
        <v>SADE</v>
      </c>
      <c r="K65" s="70">
        <v>2016</v>
      </c>
      <c r="L65" s="70"/>
      <c r="M65" s="70">
        <f>IFERROR(IF(B65="","",K65/VLOOKUP(AD65,Varsayımlar!B:R,17,0)),"")</f>
        <v>24</v>
      </c>
      <c r="N65" s="70"/>
      <c r="O65" s="70">
        <v>21</v>
      </c>
      <c r="P65" s="70">
        <f>IF(B65="","",VLOOKUP(AD65,Varsayımlar!$B:$Q,7,0)*K65)</f>
        <v>60480</v>
      </c>
      <c r="Q65" s="70">
        <f>IF(B65="","",VLOOKUP(AD65,Varsayımlar!$B:$Q,8,0))</f>
        <v>25</v>
      </c>
      <c r="R65" s="70" t="str">
        <f>IF(B65="","",VLOOKUP(AD65,Varsayımlar!$B:$Q,9,0))</f>
        <v>SOFT</v>
      </c>
      <c r="S65" s="70">
        <f>IF(B65="","",VLOOKUP(AD65,Varsayımlar!$B:$Q,10,0))</f>
        <v>4</v>
      </c>
      <c r="T65" s="70">
        <f>IF(B65="","",VLOOKUP(AD65,Varsayımlar!$B:$Q,11,0))</f>
        <v>30</v>
      </c>
      <c r="U65" s="70">
        <f>IF(B65="","",VLOOKUP(AD65,Varsayımlar!$B:$Q,12,0))</f>
        <v>260</v>
      </c>
      <c r="V65" s="70" t="str">
        <f>IF(B65="","",VLOOKUP(AD65,Varsayımlar!$B:$Q,13,0))</f>
        <v>YURTDIŞI</v>
      </c>
      <c r="W65" s="70">
        <f>IF(B65="","",VLOOKUP(AD65,Varsayımlar!$B:$Q,14,0))</f>
        <v>9</v>
      </c>
      <c r="X65" s="73">
        <v>46221</v>
      </c>
      <c r="Y65" s="73">
        <v>46495</v>
      </c>
      <c r="Z65" s="70" t="s">
        <v>687</v>
      </c>
      <c r="AA65" s="70" t="str">
        <f>IF(B65="","",VLOOKUP(AD65,Varsayımlar!$B:$Q,15,0))</f>
        <v>25CM TURUNCU KOLİ-SOL ÜST DİKDÖRTGENE ÜRETİM TARİHİ BASILACAK</v>
      </c>
      <c r="AB65" s="70" t="str">
        <f>IF(B65="","",VLOOKUP(AD65,Varsayımlar!$B:$Q,16,0))</f>
        <v>24-26 CM</v>
      </c>
      <c r="AC65" s="90">
        <f>IF(B65="","",VLOOKUP(Sayfa2!AD69,Varsayımlar!B:S,18,0))</f>
        <v>0</v>
      </c>
      <c r="AD65" s="90" t="str">
        <f t="shared" si="3"/>
        <v>MAGNİTMAGNİT MAVİ AMBALAJ 25 CM 260G</v>
      </c>
    </row>
    <row r="66" spans="1:30" ht="39.75" hidden="1" customHeight="1" x14ac:dyDescent="0.25">
      <c r="A66" s="9" t="s">
        <v>192</v>
      </c>
      <c r="B66" s="154" t="s">
        <v>90</v>
      </c>
      <c r="C66" s="155">
        <f>IF(B66="","",VLOOKUP(AD66,Varsayımlar!$B:$Q,3,0))</f>
        <v>8698829380698</v>
      </c>
      <c r="D66" s="155" t="s">
        <v>258</v>
      </c>
      <c r="E66" s="156" t="s">
        <v>91</v>
      </c>
      <c r="F66" s="154"/>
      <c r="G66" s="154"/>
      <c r="H66" s="154" t="str">
        <f>IF(B66="","",VLOOKUP(AD66,Varsayımlar!$B:$Q,5,0))</f>
        <v>MAGNİT MAVİ AMBALAJ 25CM</v>
      </c>
      <c r="I66" s="154">
        <f>IF(B66="","",VLOOKUP(AD66,Varsayımlar!B:T,19,0))</f>
        <v>0</v>
      </c>
      <c r="J66" s="154" t="str">
        <f>IF(B66="","",VLOOKUP(AD66,Varsayımlar!$B:$Q,6,0))</f>
        <v>SADE</v>
      </c>
      <c r="K66" s="154">
        <v>2016</v>
      </c>
      <c r="L66" s="154"/>
      <c r="M66" s="154">
        <f>IFERROR(IF(B66="","",K66/VLOOKUP(AD66,Varsayımlar!B:R,17,0)),"")</f>
        <v>24</v>
      </c>
      <c r="N66" s="154"/>
      <c r="O66" s="154">
        <v>21</v>
      </c>
      <c r="P66" s="154">
        <f>IF(B66="","",VLOOKUP(AD66,Varsayımlar!$B:$Q,7,0)*K66)</f>
        <v>60480</v>
      </c>
      <c r="Q66" s="154">
        <f>IF(B66="","",VLOOKUP(AD66,Varsayımlar!$B:$Q,8,0))</f>
        <v>25</v>
      </c>
      <c r="R66" s="154" t="str">
        <f>IF(B66="","",VLOOKUP(AD66,Varsayımlar!$B:$Q,9,0))</f>
        <v>SOFT</v>
      </c>
      <c r="S66" s="154">
        <f>IF(B66="","",VLOOKUP(AD66,Varsayımlar!$B:$Q,10,0))</f>
        <v>4</v>
      </c>
      <c r="T66" s="154">
        <f>IF(B66="","",VLOOKUP(AD66,Varsayımlar!$B:$Q,11,0))</f>
        <v>30</v>
      </c>
      <c r="U66" s="154">
        <f>IF(B66="","",VLOOKUP(AD66,Varsayımlar!$B:$Q,12,0))</f>
        <v>260</v>
      </c>
      <c r="V66" s="154" t="str">
        <f>IF(B66="","",VLOOKUP(AD66,Varsayımlar!$B:$Q,13,0))</f>
        <v>YURTDIŞI</v>
      </c>
      <c r="W66" s="154">
        <f>IF(B66="","",VLOOKUP(AD66,Varsayımlar!$B:$Q,14,0))</f>
        <v>9</v>
      </c>
      <c r="X66" s="157">
        <v>46221</v>
      </c>
      <c r="Y66" s="157">
        <v>46495</v>
      </c>
      <c r="Z66" s="154" t="s">
        <v>688</v>
      </c>
      <c r="AA66" s="154" t="str">
        <f>IF(B66="","",VLOOKUP(AD66,Varsayımlar!$B:$Q,15,0))</f>
        <v>25CM TURUNCU KOLİ-SOL ÜST DİKDÖRTGENE ÜRETİM TARİHİ BASILACAK</v>
      </c>
      <c r="AB66" s="154" t="str">
        <f>IF(B66="","",VLOOKUP(AD66,Varsayımlar!$B:$Q,16,0))</f>
        <v>24-26 CM</v>
      </c>
      <c r="AC66" s="90">
        <f>IF(B66="","",VLOOKUP(Sayfa2!AD70,Varsayımlar!B:S,18,0))</f>
        <v>0</v>
      </c>
      <c r="AD66" s="90" t="str">
        <f t="shared" si="3"/>
        <v>MAGNİTMAGNİT MAVİ AMBALAJ 25 CM 260G</v>
      </c>
    </row>
    <row r="67" spans="1:30" ht="39.75" hidden="1" customHeight="1" x14ac:dyDescent="0.25">
      <c r="A67" s="9" t="s">
        <v>193</v>
      </c>
      <c r="B67" s="82" t="s">
        <v>79</v>
      </c>
      <c r="C67" s="83">
        <f>IF(B67="","",VLOOKUP(AD67,Varsayımlar!$B:$Q,3,0))</f>
        <v>8698829380698</v>
      </c>
      <c r="D67" s="83"/>
      <c r="E67" s="149" t="s">
        <v>254</v>
      </c>
      <c r="F67" s="82"/>
      <c r="G67" s="82"/>
      <c r="H67" s="82" t="str">
        <f>IF(B67="","",VLOOKUP(AD67,Varsayımlar!$B:$Q,5,0))</f>
        <v>Manetka 20cm</v>
      </c>
      <c r="I67" s="82">
        <f>IF(B67="","",VLOOKUP(AD67,Varsayımlar!B:T,19,0))</f>
        <v>0</v>
      </c>
      <c r="J67" s="82" t="str">
        <f>IF(B67="","",VLOOKUP(AD67,Varsayımlar!$B:$Q,6,0))</f>
        <v>SADE</v>
      </c>
      <c r="K67" s="82">
        <v>7200</v>
      </c>
      <c r="L67" s="82"/>
      <c r="M67" s="82">
        <f>IFERROR(IF(B67="","",K67/VLOOKUP(AD67,Varsayımlar!B:R,17,0)),"")</f>
        <v>32</v>
      </c>
      <c r="N67" s="82"/>
      <c r="O67" s="82">
        <v>32</v>
      </c>
      <c r="P67" s="82">
        <f>IF(B67="","",VLOOKUP(AD67,Varsayımlar!$B:$Q,7,0)*K67)</f>
        <v>100800</v>
      </c>
      <c r="Q67" s="82">
        <f>IF(B67="","",VLOOKUP(AD67,Varsayımlar!$B:$Q,8,0))</f>
        <v>20</v>
      </c>
      <c r="R67" s="82" t="str">
        <f>IF(B67="","",VLOOKUP(AD67,Varsayımlar!$B:$Q,9,0))</f>
        <v>Irak Soft</v>
      </c>
      <c r="S67" s="82">
        <f>IF(B67="","",VLOOKUP(AD67,Varsayımlar!$B:$Q,10,0))</f>
        <v>4</v>
      </c>
      <c r="T67" s="82">
        <f>IF(B67="","",VLOOKUP(AD67,Varsayımlar!$B:$Q,11,0))</f>
        <v>14</v>
      </c>
      <c r="U67" s="82">
        <f>IF(B67="","",VLOOKUP(AD67,Varsayımlar!$B:$Q,12,0))</f>
        <v>166</v>
      </c>
      <c r="V67" s="82" t="str">
        <f>IF(B67="","",VLOOKUP(AD67,Varsayımlar!$B:$Q,13,0))</f>
        <v>YURTDIŞI</v>
      </c>
      <c r="W67" s="82">
        <f>IF(B67="","",VLOOKUP(AD67,Varsayımlar!$B:$Q,14,0))</f>
        <v>6</v>
      </c>
      <c r="X67" s="84">
        <v>46223</v>
      </c>
      <c r="Y67" s="84">
        <v>46407</v>
      </c>
      <c r="Z67" s="82">
        <v>26072020</v>
      </c>
      <c r="AA67" s="82" t="str">
        <f>IF(B67="","",VLOOKUP(AD67,Varsayımlar!$B:$Q,15,0))</f>
        <v>Kare Koli-Üretim Tarihli Etiket</v>
      </c>
      <c r="AB67" s="82" t="str">
        <f>IF(B67="","",VLOOKUP(AD67,Varsayımlar!$B:$Q,16,0))</f>
        <v>19-21 cm</v>
      </c>
      <c r="AC67" s="9">
        <f>IF(B67="","",VLOOKUP(Sayfa2!AD94,Varsayımlar!B:S,18,0))</f>
        <v>0</v>
      </c>
      <c r="AD67" s="9" t="str">
        <f t="shared" si="3"/>
        <v>LLC KOTORManetka 20cm 4 pcs 166g</v>
      </c>
    </row>
    <row r="68" spans="1:30" ht="39.75" hidden="1" customHeight="1" x14ac:dyDescent="0.25">
      <c r="A68" s="9" t="s">
        <v>194</v>
      </c>
      <c r="B68" s="77" t="s">
        <v>79</v>
      </c>
      <c r="C68" s="76">
        <f>IF(B68="","",VLOOKUP(AD68,Varsayımlar!$B:$Q,3,0))</f>
        <v>8698829380698</v>
      </c>
      <c r="D68" s="76"/>
      <c r="E68" s="75" t="s">
        <v>85</v>
      </c>
      <c r="F68" s="77"/>
      <c r="G68" s="77"/>
      <c r="H68" s="77" t="str">
        <f>IF(B68="","",VLOOKUP(AD68,Varsayımlar!$B:$Q,5,0))</f>
        <v xml:space="preserve">MANETKA PEYNİRLİ 25 CM </v>
      </c>
      <c r="I68" s="77">
        <f>IF(B68="","",VLOOKUP(AD68,Varsayımlar!B:T,19,0))</f>
        <v>0</v>
      </c>
      <c r="J68" s="77" t="str">
        <f>IF(B68="","",VLOOKUP(AD68,Varsayımlar!$B:$Q,6,0))</f>
        <v>PEYNİRLİ</v>
      </c>
      <c r="K68" s="77">
        <v>2496</v>
      </c>
      <c r="L68" s="77"/>
      <c r="M68" s="77">
        <f>IFERROR(IF(B68="","",K68/VLOOKUP(AD68,Varsayımlar!B:R,17,0)),"")</f>
        <v>32</v>
      </c>
      <c r="N68" s="77"/>
      <c r="O68" s="77">
        <v>26</v>
      </c>
      <c r="P68" s="77">
        <f>IF(B68="","",VLOOKUP(AD68,Varsayımlar!$B:$Q,7,0)*K68)</f>
        <v>74880</v>
      </c>
      <c r="Q68" s="77">
        <f>IF(B68="","",VLOOKUP(AD68,Varsayımlar!$B:$Q,8,0))</f>
        <v>25</v>
      </c>
      <c r="R68" s="77" t="str">
        <f>IF(B68="","",VLOOKUP(AD68,Varsayımlar!$B:$Q,9,0))</f>
        <v>SOFT-AT</v>
      </c>
      <c r="S68" s="77">
        <f>IF(B68="","",VLOOKUP(AD68,Varsayımlar!$B:$Q,10,0))</f>
        <v>4</v>
      </c>
      <c r="T68" s="77">
        <f>IF(B68="","",VLOOKUP(AD68,Varsayımlar!$B:$Q,11,0))</f>
        <v>30</v>
      </c>
      <c r="U68" s="77">
        <f>IF(B68="","",VLOOKUP(AD68,Varsayımlar!$B:$Q,12,0))</f>
        <v>250</v>
      </c>
      <c r="V68" s="77" t="str">
        <f>IF(B68="","",VLOOKUP(AD68,Varsayımlar!$B:$Q,13,0))</f>
        <v>YURTDIŞI</v>
      </c>
      <c r="W68" s="77">
        <f>IF(B68="","",VLOOKUP(AD68,Varsayımlar!$B:$Q,14,0))</f>
        <v>6</v>
      </c>
      <c r="X68" s="78">
        <v>46223</v>
      </c>
      <c r="Y68" s="78">
        <v>46407</v>
      </c>
      <c r="Z68" s="77">
        <v>26072025</v>
      </c>
      <c r="AA68" s="77" t="str">
        <f>IF(B68="","",VLOOKUP(AD68,Varsayımlar!$B:$Q,15,0))</f>
        <v>KIRMIZI KOLİ-TARİHLİ KOLİ ETİKETİ</v>
      </c>
      <c r="AB68" s="77" t="str">
        <f>IF(B68="","",VLOOKUP(AD68,Varsayımlar!$B:$Q,16,0))</f>
        <v>24-26 CM</v>
      </c>
      <c r="AC68" s="90">
        <f>IF(B68="","",VLOOKUP(Sayfa2!AD95,Varsayımlar!B:S,18,0))</f>
        <v>0</v>
      </c>
      <c r="AD68" s="90" t="str">
        <f t="shared" si="3"/>
        <v>LLC KOTORMANETKA PEYNİRLİ 25CM</v>
      </c>
    </row>
    <row r="69" spans="1:30" ht="40.5" hidden="1" customHeight="1" x14ac:dyDescent="0.25">
      <c r="A69" s="9" t="s">
        <v>195</v>
      </c>
      <c r="B69" s="158" t="s">
        <v>271</v>
      </c>
      <c r="C69" s="159">
        <f>IF(B69="","",VLOOKUP(AD69,Varsayımlar!$B:$Q,3,0))</f>
        <v>8698829380698</v>
      </c>
      <c r="D69" s="159"/>
      <c r="E69" s="160" t="s">
        <v>542</v>
      </c>
      <c r="F69" s="158"/>
      <c r="G69" s="158"/>
      <c r="H69" s="158" t="str">
        <f>IF(B69="","",VLOOKUP(AD69,Varsayımlar!$B:$Q,5,0))</f>
        <v>Durum 3 lü paket sade 1620g (İç-Dış Ambalaj)</v>
      </c>
      <c r="I69" s="158">
        <f>IF(B69="","",VLOOKUP(AD69,Varsayımlar!B:T,19,0))</f>
        <v>0</v>
      </c>
      <c r="J69" s="158" t="str">
        <f>IF(B69="","",VLOOKUP(AD69,Varsayımlar!$B:$Q,6,0))</f>
        <v>SADE</v>
      </c>
      <c r="K69" s="158">
        <v>2640</v>
      </c>
      <c r="L69" s="158"/>
      <c r="M69" s="158" t="str">
        <f>IFERROR(IF(B69="","",K69/VLOOKUP(AD69,Varsayımlar!B:R,17,0)),"")</f>
        <v/>
      </c>
      <c r="N69" s="158"/>
      <c r="O69" s="158">
        <v>14</v>
      </c>
      <c r="P69" s="158">
        <f>IF(B69="","",VLOOKUP(AD69,Varsayımlar!$B:$Q,7,0)*K69)</f>
        <v>10560</v>
      </c>
      <c r="Q69" s="158">
        <f>IF(B69="","",VLOOKUP(AD69,Varsayımlar!$B:$Q,8,0))</f>
        <v>20</v>
      </c>
      <c r="R69" s="158" t="str">
        <f>IF(B69="","",VLOOKUP(AD69,Varsayımlar!$B:$Q,9,0))</f>
        <v>Irak Soft</v>
      </c>
      <c r="S69" s="158">
        <f>IF(B69="","",VLOOKUP(AD69,Varsayımlar!$B:$Q,10,0))</f>
        <v>36</v>
      </c>
      <c r="T69" s="158">
        <f>IF(B69="","",VLOOKUP(AD69,Varsayımlar!$B:$Q,11,0))</f>
        <v>4</v>
      </c>
      <c r="U69" s="158">
        <f>IF(B69="","",VLOOKUP(AD69,Varsayımlar!$B:$Q,12,0))</f>
        <v>1620</v>
      </c>
      <c r="V69" s="158" t="str">
        <f>IF(B69="","",VLOOKUP(AD69,Varsayımlar!$B:$Q,13,0))</f>
        <v>Yurtdışı</v>
      </c>
      <c r="W69" s="158">
        <f>IF(B69="","",VLOOKUP(AD69,Varsayımlar!$B:$Q,14,0))</f>
        <v>0</v>
      </c>
      <c r="X69" s="158"/>
      <c r="Y69" s="158" t="s">
        <v>625</v>
      </c>
      <c r="Z69" s="158" t="s">
        <v>627</v>
      </c>
      <c r="AA69" s="158" t="str">
        <f>IF(B69="","",VLOOKUP(AD69,Varsayımlar!$B:$Q,15,0))</f>
        <v>Lacivert 20cm Koli-İbranice Sade Etiketli</v>
      </c>
      <c r="AB69" s="158" t="str">
        <f>IF(B69="","",VLOOKUP(AD69,Varsayımlar!$B:$Q,16,0))</f>
        <v>19-21 cm</v>
      </c>
      <c r="AC69" s="90">
        <f>IF(B69="","",VLOOKUP(Sayfa2!AD130,Varsayımlar!B:S,18,0))</f>
        <v>0</v>
      </c>
      <c r="AD69" s="90" t="str">
        <f t="shared" si="3"/>
        <v>EyalDurum 3 lü paket sade 1620g</v>
      </c>
    </row>
    <row r="70" spans="1:30" ht="39.75" hidden="1" customHeight="1" x14ac:dyDescent="0.25">
      <c r="A70" s="9" t="s">
        <v>196</v>
      </c>
      <c r="B70" s="62" t="s">
        <v>632</v>
      </c>
      <c r="C70" s="33">
        <f>IF(B70="","",VLOOKUP(AD70,Varsayımlar!$B:$Q,3,0))</f>
        <v>8698829380698</v>
      </c>
      <c r="D70" s="33"/>
      <c r="E70" s="152" t="s">
        <v>633</v>
      </c>
      <c r="F70" s="62" t="s">
        <v>660</v>
      </c>
      <c r="G70" s="62"/>
      <c r="H70" s="62" t="str">
        <f>IF(B70="","",VLOOKUP(AD70,Varsayımlar!$B:$Q,5,0))</f>
        <v>Willifood 20cm 10 pcs 450g</v>
      </c>
      <c r="I70" s="62">
        <f>IF(B70="","",VLOOKUP(AD70,Varsayımlar!B:T,19,0))</f>
        <v>0</v>
      </c>
      <c r="J70" s="62" t="str">
        <f>IF(B70="","",VLOOKUP(AD70,Varsayımlar!$B:$Q,6,0))</f>
        <v>SADE</v>
      </c>
      <c r="K70" s="62">
        <v>3200</v>
      </c>
      <c r="L70" s="62"/>
      <c r="M70" s="62" t="str">
        <f>IFERROR(IF(B70="","",K70/VLOOKUP(AD70,Varsayımlar!B:R,17,0)),"")</f>
        <v/>
      </c>
      <c r="N70" s="62"/>
      <c r="O70" s="62">
        <v>32</v>
      </c>
      <c r="P70" s="62">
        <f>IF(B70="","",VLOOKUP(AD70,Varsayımlar!$B:$Q,7,0)*K70)</f>
        <v>38400</v>
      </c>
      <c r="Q70" s="62">
        <f>IF(B70="","",VLOOKUP(AD70,Varsayımlar!$B:$Q,8,0))</f>
        <v>20</v>
      </c>
      <c r="R70" s="62" t="str">
        <f>IF(B70="","",VLOOKUP(AD70,Varsayımlar!$B:$Q,9,0))</f>
        <v>Irak Soft</v>
      </c>
      <c r="S70" s="62">
        <f>IF(B70="","",VLOOKUP(AD70,Varsayımlar!$B:$Q,10,0))</f>
        <v>10</v>
      </c>
      <c r="T70" s="62">
        <f>IF(B70="","",VLOOKUP(AD70,Varsayımlar!$B:$Q,11,0))</f>
        <v>12</v>
      </c>
      <c r="U70" s="62">
        <f>IF(B70="","",VLOOKUP(AD70,Varsayımlar!$B:$Q,12,0))</f>
        <v>450</v>
      </c>
      <c r="V70" s="62" t="str">
        <f>IF(B70="","",VLOOKUP(AD70,Varsayımlar!$B:$Q,13,0))</f>
        <v>Yurtdışı</v>
      </c>
      <c r="W70" s="62" t="str">
        <f>IF(B70="","",VLOOKUP(AD70,Varsayımlar!$B:$Q,14,0))</f>
        <v>Özel Tarih</v>
      </c>
      <c r="X70" s="63"/>
      <c r="Y70" s="161" t="s">
        <v>658</v>
      </c>
      <c r="Z70" s="161" t="s">
        <v>659</v>
      </c>
      <c r="AA70" s="62" t="str">
        <f>IF(B70="","",VLOOKUP(AD70,Varsayımlar!$B:$Q,15,0))</f>
        <v>20cm koli-Etiketli</v>
      </c>
      <c r="AB70" s="62" t="str">
        <f>IF(B70="","",VLOOKUP(AD70,Varsayımlar!$B:$Q,16,0))</f>
        <v>19-21 cm</v>
      </c>
      <c r="AC70" s="90">
        <f>IF(B70="","",VLOOKUP(Sayfa2!AD95,Varsayımlar!B:S,18,0))</f>
        <v>0</v>
      </c>
      <c r="AD70" s="90" t="str">
        <f t="shared" si="3"/>
        <v>WillifoodWillifood 20cm 10 pcs 450g</v>
      </c>
    </row>
    <row r="71" spans="1:30" ht="39.75" hidden="1" customHeight="1" x14ac:dyDescent="0.25">
      <c r="A71" s="9" t="s">
        <v>197</v>
      </c>
      <c r="B71" s="62" t="s">
        <v>632</v>
      </c>
      <c r="C71" s="33">
        <f>IF(B71="","",VLOOKUP(AD71,Varsayımlar!$B:$Q,3,0))</f>
        <v>8698829380698</v>
      </c>
      <c r="D71" s="33"/>
      <c r="E71" s="152" t="s">
        <v>650</v>
      </c>
      <c r="F71" s="62" t="s">
        <v>660</v>
      </c>
      <c r="G71" s="62"/>
      <c r="H71" s="62" t="str">
        <f>IF(B71="","",VLOOKUP(AD71,Varsayımlar!$B:$Q,5,0))</f>
        <v>Willifood 25cm 8 pcs 560g</v>
      </c>
      <c r="I71" s="62">
        <f>IF(B71="","",VLOOKUP(AD71,Varsayımlar!B:T,19,0))</f>
        <v>0</v>
      </c>
      <c r="J71" s="62" t="str">
        <f>IF(B71="","",VLOOKUP(AD71,Varsayımlar!$B:$Q,6,0))</f>
        <v>SADE</v>
      </c>
      <c r="K71" s="62">
        <v>2000</v>
      </c>
      <c r="L71" s="62"/>
      <c r="M71" s="62" t="str">
        <f>IFERROR(IF(B71="","",K71/VLOOKUP(AD71,Varsayımlar!B:R,17,0)),"")</f>
        <v/>
      </c>
      <c r="N71" s="62"/>
      <c r="O71" s="62">
        <v>20</v>
      </c>
      <c r="P71" s="62">
        <f>IF(B71="","",VLOOKUP(AD71,Varsayımlar!$B:$Q,7,0)*K71)</f>
        <v>28000</v>
      </c>
      <c r="Q71" s="62">
        <f>IF(B71="","",VLOOKUP(AD71,Varsayımlar!$B:$Q,8,0))</f>
        <v>25</v>
      </c>
      <c r="R71" s="62" t="str">
        <f>IF(B71="","",VLOOKUP(AD71,Varsayımlar!$B:$Q,9,0))</f>
        <v>ırak Soft</v>
      </c>
      <c r="S71" s="62">
        <f>IF(B71="","",VLOOKUP(AD71,Varsayımlar!$B:$Q,10,0))</f>
        <v>8</v>
      </c>
      <c r="T71" s="62">
        <f>IF(B71="","",VLOOKUP(AD71,Varsayımlar!$B:$Q,11,0))</f>
        <v>14</v>
      </c>
      <c r="U71" s="62">
        <f>IF(B71="","",VLOOKUP(AD71,Varsayımlar!$B:$Q,12,0))</f>
        <v>560</v>
      </c>
      <c r="V71" s="62" t="str">
        <f>IF(B71="","",VLOOKUP(AD71,Varsayımlar!$B:$Q,13,0))</f>
        <v>YURTDIŞI</v>
      </c>
      <c r="W71" s="62">
        <f>IF(B71="","",VLOOKUP(AD71,Varsayımlar!$B:$Q,14,0))</f>
        <v>18</v>
      </c>
      <c r="X71" s="63"/>
      <c r="Y71" s="161" t="s">
        <v>658</v>
      </c>
      <c r="Z71" s="161" t="s">
        <v>659</v>
      </c>
      <c r="AA71" s="62" t="str">
        <f>IF(B71="","",VLOOKUP(AD71,Varsayımlar!$B:$Q,15,0))</f>
        <v>KIRMIZI KOLİ-ETİKETLİ</v>
      </c>
      <c r="AB71" s="62" t="str">
        <f>IF(B71="","",VLOOKUP(AD71,Varsayımlar!$B:$Q,16,0))</f>
        <v>24-26 CM</v>
      </c>
      <c r="AC71" s="90">
        <f>IF(B71="","",VLOOKUP(Sayfa2!AD96,Varsayımlar!B:S,18,0))</f>
        <v>0</v>
      </c>
      <c r="AD71" s="90" t="str">
        <f t="shared" si="3"/>
        <v>WillifoodWillifood 25cm 8 pcs 560g</v>
      </c>
    </row>
    <row r="72" spans="1:30" ht="39.75" hidden="1" customHeight="1" x14ac:dyDescent="0.25">
      <c r="A72" s="9" t="s">
        <v>198</v>
      </c>
      <c r="B72" s="70" t="s">
        <v>90</v>
      </c>
      <c r="C72" s="71">
        <f>IF(B72="","",VLOOKUP(AD72,Varsayımlar!$B:$Q,3,0))</f>
        <v>8698829380698</v>
      </c>
      <c r="D72" s="71" t="s">
        <v>231</v>
      </c>
      <c r="E72" s="72" t="s">
        <v>91</v>
      </c>
      <c r="F72" s="70"/>
      <c r="G72" s="70"/>
      <c r="H72" s="70" t="str">
        <f>IF(B72="","",VLOOKUP(AD72,Varsayımlar!$B:$Q,5,0))</f>
        <v>MAGNİT MAVİ AMBALAJ 25CM</v>
      </c>
      <c r="I72" s="70">
        <f>IF(B72="","",VLOOKUP(AD72,Varsayımlar!B:T,19,0))</f>
        <v>0</v>
      </c>
      <c r="J72" s="70" t="str">
        <f>IF(B72="","",VLOOKUP(AD72,Varsayımlar!$B:$Q,6,0))</f>
        <v>SADE</v>
      </c>
      <c r="K72" s="70">
        <v>2016</v>
      </c>
      <c r="L72" s="70"/>
      <c r="M72" s="70">
        <f>IFERROR(IF(B72="","",K72/VLOOKUP(AD72,Varsayımlar!B:R,17,0)),"")</f>
        <v>24</v>
      </c>
      <c r="N72" s="70"/>
      <c r="O72" s="70"/>
      <c r="P72" s="70">
        <f>IF(B72="","",VLOOKUP(AD72,Varsayımlar!$B:$Q,7,0)*K72)</f>
        <v>60480</v>
      </c>
      <c r="Q72" s="70">
        <f>IF(B72="","",VLOOKUP(AD72,Varsayımlar!$B:$Q,8,0))</f>
        <v>25</v>
      </c>
      <c r="R72" s="70" t="str">
        <f>IF(B72="","",VLOOKUP(AD72,Varsayımlar!$B:$Q,9,0))</f>
        <v>SOFT</v>
      </c>
      <c r="S72" s="70">
        <f>IF(B72="","",VLOOKUP(AD72,Varsayımlar!$B:$Q,10,0))</f>
        <v>4</v>
      </c>
      <c r="T72" s="70">
        <f>IF(B72="","",VLOOKUP(AD72,Varsayımlar!$B:$Q,11,0))</f>
        <v>30</v>
      </c>
      <c r="U72" s="70">
        <f>IF(B72="","",VLOOKUP(AD72,Varsayımlar!$B:$Q,12,0))</f>
        <v>260</v>
      </c>
      <c r="V72" s="70" t="str">
        <f>IF(B72="","",VLOOKUP(AD72,Varsayımlar!$B:$Q,13,0))</f>
        <v>YURTDIŞI</v>
      </c>
      <c r="W72" s="70">
        <f>IF(B72="","",VLOOKUP(AD72,Varsayımlar!$B:$Q,14,0))</f>
        <v>9</v>
      </c>
      <c r="X72" s="70"/>
      <c r="Y72" s="70"/>
      <c r="Z72" s="70"/>
      <c r="AA72" s="70" t="str">
        <f>IF(B72="","",VLOOKUP(AD72,Varsayımlar!$B:$Q,15,0))</f>
        <v>25CM TURUNCU KOLİ-SOL ÜST DİKDÖRTGENE ÜRETİM TARİHİ BASILACAK</v>
      </c>
      <c r="AB72" s="70" t="str">
        <f>IF(B72="","",VLOOKUP(AD72,Varsayımlar!$B:$Q,16,0))</f>
        <v>24-26 CM</v>
      </c>
      <c r="AC72" s="90">
        <f>IF(B72="","",VLOOKUP(Sayfa2!AD77,Varsayımlar!B:S,18,0))</f>
        <v>0</v>
      </c>
      <c r="AD72" s="90" t="str">
        <f t="shared" si="3"/>
        <v>MAGNİTMAGNİT MAVİ AMBALAJ 25 CM 260G</v>
      </c>
    </row>
    <row r="73" spans="1:30" ht="39.75" hidden="1" customHeight="1" x14ac:dyDescent="0.25">
      <c r="A73" s="9" t="s">
        <v>199</v>
      </c>
      <c r="B73" s="70" t="s">
        <v>90</v>
      </c>
      <c r="C73" s="71">
        <f>IF(B73="","",VLOOKUP(AD73,Varsayımlar!$B:$Q,3,0))</f>
        <v>8698829380698</v>
      </c>
      <c r="D73" s="71" t="s">
        <v>232</v>
      </c>
      <c r="E73" s="72" t="s">
        <v>91</v>
      </c>
      <c r="F73" s="70"/>
      <c r="G73" s="70"/>
      <c r="H73" s="70" t="str">
        <f>IF(B73="","",VLOOKUP(AD73,Varsayımlar!$B:$Q,5,0))</f>
        <v>MAGNİT MAVİ AMBALAJ 25CM</v>
      </c>
      <c r="I73" s="70">
        <f>IF(B73="","",VLOOKUP(AD73,Varsayımlar!B:T,19,0))</f>
        <v>0</v>
      </c>
      <c r="J73" s="70" t="str">
        <f>IF(B73="","",VLOOKUP(AD73,Varsayımlar!$B:$Q,6,0))</f>
        <v>SADE</v>
      </c>
      <c r="K73" s="70">
        <v>2016</v>
      </c>
      <c r="L73" s="70"/>
      <c r="M73" s="70">
        <f>IFERROR(IF(B73="","",K73/VLOOKUP(AD73,Varsayımlar!B:R,17,0)),"")</f>
        <v>24</v>
      </c>
      <c r="N73" s="70"/>
      <c r="O73" s="70"/>
      <c r="P73" s="70">
        <f>IF(B73="","",VLOOKUP(AD73,Varsayımlar!$B:$Q,7,0)*K73)</f>
        <v>60480</v>
      </c>
      <c r="Q73" s="70">
        <f>IF(B73="","",VLOOKUP(AD73,Varsayımlar!$B:$Q,8,0))</f>
        <v>25</v>
      </c>
      <c r="R73" s="70" t="str">
        <f>IF(B73="","",VLOOKUP(AD73,Varsayımlar!$B:$Q,9,0))</f>
        <v>SOFT</v>
      </c>
      <c r="S73" s="70">
        <f>IF(B73="","",VLOOKUP(AD73,Varsayımlar!$B:$Q,10,0))</f>
        <v>4</v>
      </c>
      <c r="T73" s="70">
        <f>IF(B73="","",VLOOKUP(AD73,Varsayımlar!$B:$Q,11,0))</f>
        <v>30</v>
      </c>
      <c r="U73" s="70">
        <f>IF(B73="","",VLOOKUP(AD73,Varsayımlar!$B:$Q,12,0))</f>
        <v>260</v>
      </c>
      <c r="V73" s="70" t="str">
        <f>IF(B73="","",VLOOKUP(AD73,Varsayımlar!$B:$Q,13,0))</f>
        <v>YURTDIŞI</v>
      </c>
      <c r="W73" s="70">
        <f>IF(B73="","",VLOOKUP(AD73,Varsayımlar!$B:$Q,14,0))</f>
        <v>9</v>
      </c>
      <c r="X73" s="70"/>
      <c r="Y73" s="70"/>
      <c r="Z73" s="70"/>
      <c r="AA73" s="70" t="str">
        <f>IF(B73="","",VLOOKUP(AD73,Varsayımlar!$B:$Q,15,0))</f>
        <v>25CM TURUNCU KOLİ-SOL ÜST DİKDÖRTGENE ÜRETİM TARİHİ BASILACAK</v>
      </c>
      <c r="AB73" s="70" t="str">
        <f>IF(B73="","",VLOOKUP(AD73,Varsayımlar!$B:$Q,16,0))</f>
        <v>24-26 CM</v>
      </c>
      <c r="AC73" s="90">
        <f>IF(B73="","",VLOOKUP(Sayfa2!AD78,Varsayımlar!B:S,18,0))</f>
        <v>0</v>
      </c>
      <c r="AD73" s="90" t="str">
        <f t="shared" si="3"/>
        <v>MAGNİTMAGNİT MAVİ AMBALAJ 25 CM 260G</v>
      </c>
    </row>
    <row r="74" spans="1:30" ht="39.75" hidden="1" customHeight="1" x14ac:dyDescent="0.25">
      <c r="A74" s="9" t="s">
        <v>200</v>
      </c>
      <c r="B74" s="70" t="s">
        <v>90</v>
      </c>
      <c r="C74" s="71">
        <f>IF(B74="","",VLOOKUP(AD74,Varsayımlar!$B:$Q,3,0))</f>
        <v>8698829380698</v>
      </c>
      <c r="D74" s="71" t="s">
        <v>233</v>
      </c>
      <c r="E74" s="72" t="s">
        <v>91</v>
      </c>
      <c r="F74" s="70"/>
      <c r="G74" s="70"/>
      <c r="H74" s="70" t="str">
        <f>IF(B74="","",VLOOKUP(AD74,Varsayımlar!$B:$Q,5,0))</f>
        <v>MAGNİT MAVİ AMBALAJ 25CM</v>
      </c>
      <c r="I74" s="70">
        <f>IF(B74="","",VLOOKUP(AD74,Varsayımlar!B:T,19,0))</f>
        <v>0</v>
      </c>
      <c r="J74" s="70" t="str">
        <f>IF(B74="","",VLOOKUP(AD74,Varsayımlar!$B:$Q,6,0))</f>
        <v>SADE</v>
      </c>
      <c r="K74" s="70">
        <v>2016</v>
      </c>
      <c r="L74" s="70"/>
      <c r="M74" s="70">
        <f>IFERROR(IF(B74="","",K74/VLOOKUP(AD74,Varsayımlar!B:R,17,0)),"")</f>
        <v>24</v>
      </c>
      <c r="N74" s="70"/>
      <c r="O74" s="70"/>
      <c r="P74" s="70">
        <f>IF(B74="","",VLOOKUP(AD74,Varsayımlar!$B:$Q,7,0)*K74)</f>
        <v>60480</v>
      </c>
      <c r="Q74" s="70">
        <f>IF(B74="","",VLOOKUP(AD74,Varsayımlar!$B:$Q,8,0))</f>
        <v>25</v>
      </c>
      <c r="R74" s="70" t="str">
        <f>IF(B74="","",VLOOKUP(AD74,Varsayımlar!$B:$Q,9,0))</f>
        <v>SOFT</v>
      </c>
      <c r="S74" s="70">
        <f>IF(B74="","",VLOOKUP(AD74,Varsayımlar!$B:$Q,10,0))</f>
        <v>4</v>
      </c>
      <c r="T74" s="70">
        <f>IF(B74="","",VLOOKUP(AD74,Varsayımlar!$B:$Q,11,0))</f>
        <v>30</v>
      </c>
      <c r="U74" s="70">
        <f>IF(B74="","",VLOOKUP(AD74,Varsayımlar!$B:$Q,12,0))</f>
        <v>260</v>
      </c>
      <c r="V74" s="70" t="str">
        <f>IF(B74="","",VLOOKUP(AD74,Varsayımlar!$B:$Q,13,0))</f>
        <v>YURTDIŞI</v>
      </c>
      <c r="W74" s="70">
        <f>IF(B74="","",VLOOKUP(AD74,Varsayımlar!$B:$Q,14,0))</f>
        <v>9</v>
      </c>
      <c r="X74" s="70"/>
      <c r="Y74" s="70"/>
      <c r="Z74" s="70"/>
      <c r="AA74" s="70" t="str">
        <f>IF(B74="","",VLOOKUP(AD74,Varsayımlar!$B:$Q,15,0))</f>
        <v>25CM TURUNCU KOLİ-SOL ÜST DİKDÖRTGENE ÜRETİM TARİHİ BASILACAK</v>
      </c>
      <c r="AB74" s="70" t="str">
        <f>IF(B74="","",VLOOKUP(AD74,Varsayımlar!$B:$Q,16,0))</f>
        <v>24-26 CM</v>
      </c>
      <c r="AC74" s="90">
        <f>IF(B74="","",VLOOKUP(Sayfa2!AD79,Varsayımlar!B:S,18,0))</f>
        <v>0</v>
      </c>
      <c r="AD74" s="90" t="str">
        <f t="shared" si="3"/>
        <v>MAGNİTMAGNİT MAVİ AMBALAJ 25 CM 260G</v>
      </c>
    </row>
    <row r="75" spans="1:30" ht="39.75" hidden="1" customHeight="1" x14ac:dyDescent="0.25">
      <c r="A75" s="9" t="s">
        <v>201</v>
      </c>
      <c r="B75" s="70" t="s">
        <v>90</v>
      </c>
      <c r="C75" s="71">
        <f>IF(B75="","",VLOOKUP(AD75,Varsayımlar!$B:$Q,3,0))</f>
        <v>8698829380698</v>
      </c>
      <c r="D75" s="71" t="s">
        <v>234</v>
      </c>
      <c r="E75" s="72" t="s">
        <v>91</v>
      </c>
      <c r="F75" s="70"/>
      <c r="G75" s="70"/>
      <c r="H75" s="70" t="str">
        <f>IF(B75="","",VLOOKUP(AD75,Varsayımlar!$B:$Q,5,0))</f>
        <v>MAGNİT MAVİ AMBALAJ 25CM</v>
      </c>
      <c r="I75" s="70">
        <f>IF(B75="","",VLOOKUP(AD75,Varsayımlar!B:T,19,0))</f>
        <v>0</v>
      </c>
      <c r="J75" s="70" t="str">
        <f>IF(B75="","",VLOOKUP(AD75,Varsayımlar!$B:$Q,6,0))</f>
        <v>SADE</v>
      </c>
      <c r="K75" s="70">
        <v>2016</v>
      </c>
      <c r="L75" s="70"/>
      <c r="M75" s="70">
        <f>IFERROR(IF(B75="","",K75/VLOOKUP(AD75,Varsayımlar!B:R,17,0)),"")</f>
        <v>24</v>
      </c>
      <c r="N75" s="70"/>
      <c r="O75" s="70"/>
      <c r="P75" s="70">
        <f>IF(B75="","",VLOOKUP(AD75,Varsayımlar!$B:$Q,7,0)*K75)</f>
        <v>60480</v>
      </c>
      <c r="Q75" s="70">
        <f>IF(B75="","",VLOOKUP(AD75,Varsayımlar!$B:$Q,8,0))</f>
        <v>25</v>
      </c>
      <c r="R75" s="70" t="str">
        <f>IF(B75="","",VLOOKUP(AD75,Varsayımlar!$B:$Q,9,0))</f>
        <v>SOFT</v>
      </c>
      <c r="S75" s="70">
        <f>IF(B75="","",VLOOKUP(AD75,Varsayımlar!$B:$Q,10,0))</f>
        <v>4</v>
      </c>
      <c r="T75" s="70">
        <f>IF(B75="","",VLOOKUP(AD75,Varsayımlar!$B:$Q,11,0))</f>
        <v>30</v>
      </c>
      <c r="U75" s="70">
        <f>IF(B75="","",VLOOKUP(AD75,Varsayımlar!$B:$Q,12,0))</f>
        <v>260</v>
      </c>
      <c r="V75" s="70" t="str">
        <f>IF(B75="","",VLOOKUP(AD75,Varsayımlar!$B:$Q,13,0))</f>
        <v>YURTDIŞI</v>
      </c>
      <c r="W75" s="70">
        <f>IF(B75="","",VLOOKUP(AD75,Varsayımlar!$B:$Q,14,0))</f>
        <v>9</v>
      </c>
      <c r="X75" s="70"/>
      <c r="Y75" s="70"/>
      <c r="Z75" s="70"/>
      <c r="AA75" s="70" t="str">
        <f>IF(B75="","",VLOOKUP(AD75,Varsayımlar!$B:$Q,15,0))</f>
        <v>25CM TURUNCU KOLİ-SOL ÜST DİKDÖRTGENE ÜRETİM TARİHİ BASILACAK</v>
      </c>
      <c r="AB75" s="70" t="str">
        <f>IF(B75="","",VLOOKUP(AD75,Varsayımlar!$B:$Q,16,0))</f>
        <v>24-26 CM</v>
      </c>
      <c r="AC75" s="90">
        <f>IF(B75="","",VLOOKUP(Sayfa2!AD80,Varsayımlar!B:S,18,0))</f>
        <v>0</v>
      </c>
      <c r="AD75" s="90" t="str">
        <f t="shared" si="3"/>
        <v>MAGNİTMAGNİT MAVİ AMBALAJ 25 CM 260G</v>
      </c>
    </row>
    <row r="76" spans="1:30" ht="39.75" hidden="1" customHeight="1" x14ac:dyDescent="0.25">
      <c r="A76" s="9" t="s">
        <v>202</v>
      </c>
      <c r="B76" s="70" t="s">
        <v>90</v>
      </c>
      <c r="C76" s="71">
        <f>IF(B76="","",VLOOKUP(AD76,Varsayımlar!$B:$Q,3,0))</f>
        <v>8698829380698</v>
      </c>
      <c r="D76" s="71" t="s">
        <v>235</v>
      </c>
      <c r="E76" s="72" t="s">
        <v>91</v>
      </c>
      <c r="F76" s="70"/>
      <c r="G76" s="70"/>
      <c r="H76" s="70" t="str">
        <f>IF(B76="","",VLOOKUP(AD76,Varsayımlar!$B:$Q,5,0))</f>
        <v>MAGNİT MAVİ AMBALAJ 25CM</v>
      </c>
      <c r="I76" s="70">
        <f>IF(B76="","",VLOOKUP(AD76,Varsayımlar!B:T,19,0))</f>
        <v>0</v>
      </c>
      <c r="J76" s="70" t="str">
        <f>IF(B76="","",VLOOKUP(AD76,Varsayımlar!$B:$Q,6,0))</f>
        <v>SADE</v>
      </c>
      <c r="K76" s="70">
        <v>2016</v>
      </c>
      <c r="L76" s="70"/>
      <c r="M76" s="70">
        <f>IFERROR(IF(B76="","",K76/VLOOKUP(AD76,Varsayımlar!B:R,17,0)),"")</f>
        <v>24</v>
      </c>
      <c r="N76" s="70"/>
      <c r="O76" s="70"/>
      <c r="P76" s="70">
        <f>IF(B76="","",VLOOKUP(AD76,Varsayımlar!$B:$Q,7,0)*K76)</f>
        <v>60480</v>
      </c>
      <c r="Q76" s="70">
        <f>IF(B76="","",VLOOKUP(AD76,Varsayımlar!$B:$Q,8,0))</f>
        <v>25</v>
      </c>
      <c r="R76" s="70" t="str">
        <f>IF(B76="","",VLOOKUP(AD76,Varsayımlar!$B:$Q,9,0))</f>
        <v>SOFT</v>
      </c>
      <c r="S76" s="70">
        <f>IF(B76="","",VLOOKUP(AD76,Varsayımlar!$B:$Q,10,0))</f>
        <v>4</v>
      </c>
      <c r="T76" s="70">
        <f>IF(B76="","",VLOOKUP(AD76,Varsayımlar!$B:$Q,11,0))</f>
        <v>30</v>
      </c>
      <c r="U76" s="70">
        <f>IF(B76="","",VLOOKUP(AD76,Varsayımlar!$B:$Q,12,0))</f>
        <v>260</v>
      </c>
      <c r="V76" s="70" t="str">
        <f>IF(B76="","",VLOOKUP(AD76,Varsayımlar!$B:$Q,13,0))</f>
        <v>YURTDIŞI</v>
      </c>
      <c r="W76" s="70">
        <f>IF(B76="","",VLOOKUP(AD76,Varsayımlar!$B:$Q,14,0))</f>
        <v>9</v>
      </c>
      <c r="X76" s="70"/>
      <c r="Y76" s="70"/>
      <c r="Z76" s="70"/>
      <c r="AA76" s="70" t="str">
        <f>IF(B76="","",VLOOKUP(AD76,Varsayımlar!$B:$Q,15,0))</f>
        <v>25CM TURUNCU KOLİ-SOL ÜST DİKDÖRTGENE ÜRETİM TARİHİ BASILACAK</v>
      </c>
      <c r="AB76" s="70" t="str">
        <f>IF(B76="","",VLOOKUP(AD76,Varsayımlar!$B:$Q,16,0))</f>
        <v>24-26 CM</v>
      </c>
      <c r="AC76" s="90">
        <f>IF(B76="","",VLOOKUP(Sayfa2!AD81,Varsayımlar!B:S,18,0))</f>
        <v>0</v>
      </c>
      <c r="AD76" s="90" t="str">
        <f t="shared" ref="AD76:AD94" si="4">IF(B76="","",CONCATENATE(B76,E76))</f>
        <v>MAGNİTMAGNİT MAVİ AMBALAJ 25 CM 260G</v>
      </c>
    </row>
    <row r="77" spans="1:30" ht="39.75" hidden="1" customHeight="1" x14ac:dyDescent="0.25">
      <c r="A77" s="9" t="s">
        <v>203</v>
      </c>
      <c r="B77" s="70" t="s">
        <v>90</v>
      </c>
      <c r="C77" s="71">
        <f>IF(B77="","",VLOOKUP(AD77,Varsayımlar!$B:$Q,3,0))</f>
        <v>8698829380698</v>
      </c>
      <c r="D77" s="71" t="s">
        <v>236</v>
      </c>
      <c r="E77" s="72" t="s">
        <v>91</v>
      </c>
      <c r="F77" s="70"/>
      <c r="G77" s="70"/>
      <c r="H77" s="70" t="str">
        <f>IF(B77="","",VLOOKUP(AD77,Varsayımlar!$B:$Q,5,0))</f>
        <v>MAGNİT MAVİ AMBALAJ 25CM</v>
      </c>
      <c r="I77" s="70">
        <f>IF(B77="","",VLOOKUP(AD77,Varsayımlar!B:T,19,0))</f>
        <v>0</v>
      </c>
      <c r="J77" s="70" t="str">
        <f>IF(B77="","",VLOOKUP(AD77,Varsayımlar!$B:$Q,6,0))</f>
        <v>SADE</v>
      </c>
      <c r="K77" s="70">
        <v>2016</v>
      </c>
      <c r="L77" s="70"/>
      <c r="M77" s="70">
        <f>IFERROR(IF(B77="","",K77/VLOOKUP(AD77,Varsayımlar!B:R,17,0)),"")</f>
        <v>24</v>
      </c>
      <c r="N77" s="70"/>
      <c r="O77" s="70"/>
      <c r="P77" s="70">
        <f>IF(B77="","",VLOOKUP(AD77,Varsayımlar!$B:$Q,7,0)*K77)</f>
        <v>60480</v>
      </c>
      <c r="Q77" s="70">
        <f>IF(B77="","",VLOOKUP(AD77,Varsayımlar!$B:$Q,8,0))</f>
        <v>25</v>
      </c>
      <c r="R77" s="70" t="str">
        <f>IF(B77="","",VLOOKUP(AD77,Varsayımlar!$B:$Q,9,0))</f>
        <v>SOFT</v>
      </c>
      <c r="S77" s="70">
        <f>IF(B77="","",VLOOKUP(AD77,Varsayımlar!$B:$Q,10,0))</f>
        <v>4</v>
      </c>
      <c r="T77" s="70">
        <f>IF(B77="","",VLOOKUP(AD77,Varsayımlar!$B:$Q,11,0))</f>
        <v>30</v>
      </c>
      <c r="U77" s="70">
        <f>IF(B77="","",VLOOKUP(AD77,Varsayımlar!$B:$Q,12,0))</f>
        <v>260</v>
      </c>
      <c r="V77" s="70" t="str">
        <f>IF(B77="","",VLOOKUP(AD77,Varsayımlar!$B:$Q,13,0))</f>
        <v>YURTDIŞI</v>
      </c>
      <c r="W77" s="70">
        <f>IF(B77="","",VLOOKUP(AD77,Varsayımlar!$B:$Q,14,0))</f>
        <v>9</v>
      </c>
      <c r="X77" s="70"/>
      <c r="Y77" s="70"/>
      <c r="Z77" s="70"/>
      <c r="AA77" s="70" t="str">
        <f>IF(B77="","",VLOOKUP(AD77,Varsayımlar!$B:$Q,15,0))</f>
        <v>25CM TURUNCU KOLİ-SOL ÜST DİKDÖRTGENE ÜRETİM TARİHİ BASILACAK</v>
      </c>
      <c r="AB77" s="70" t="str">
        <f>IF(B77="","",VLOOKUP(AD77,Varsayımlar!$B:$Q,16,0))</f>
        <v>24-26 CM</v>
      </c>
      <c r="AC77" s="90">
        <f>IF(B77="","",VLOOKUP(Sayfa2!AD82,Varsayımlar!B:S,18,0))</f>
        <v>0</v>
      </c>
      <c r="AD77" s="90" t="str">
        <f t="shared" si="4"/>
        <v>MAGNİTMAGNİT MAVİ AMBALAJ 25 CM 260G</v>
      </c>
    </row>
    <row r="78" spans="1:30" ht="39.75" hidden="1" customHeight="1" x14ac:dyDescent="0.25">
      <c r="A78" s="9" t="s">
        <v>204</v>
      </c>
      <c r="B78" s="70" t="s">
        <v>90</v>
      </c>
      <c r="C78" s="71">
        <f>IF(B78="","",VLOOKUP(AD78,Varsayımlar!$B:$Q,3,0))</f>
        <v>8698829380698</v>
      </c>
      <c r="D78" s="71" t="s">
        <v>237</v>
      </c>
      <c r="E78" s="72" t="s">
        <v>91</v>
      </c>
      <c r="F78" s="70"/>
      <c r="G78" s="70"/>
      <c r="H78" s="70" t="str">
        <f>IF(B78="","",VLOOKUP(AD78,Varsayımlar!$B:$Q,5,0))</f>
        <v>MAGNİT MAVİ AMBALAJ 25CM</v>
      </c>
      <c r="I78" s="70">
        <f>IF(B78="","",VLOOKUP(AD78,Varsayımlar!B:T,19,0))</f>
        <v>0</v>
      </c>
      <c r="J78" s="70" t="str">
        <f>IF(B78="","",VLOOKUP(AD78,Varsayımlar!$B:$Q,6,0))</f>
        <v>SADE</v>
      </c>
      <c r="K78" s="70">
        <v>2016</v>
      </c>
      <c r="L78" s="70"/>
      <c r="M78" s="70">
        <f>IFERROR(IF(B78="","",K78/VLOOKUP(AD78,Varsayımlar!B:R,17,0)),"")</f>
        <v>24</v>
      </c>
      <c r="N78" s="70"/>
      <c r="O78" s="70"/>
      <c r="P78" s="70">
        <f>IF(B78="","",VLOOKUP(AD78,Varsayımlar!$B:$Q,7,0)*K78)</f>
        <v>60480</v>
      </c>
      <c r="Q78" s="70">
        <f>IF(B78="","",VLOOKUP(AD78,Varsayımlar!$B:$Q,8,0))</f>
        <v>25</v>
      </c>
      <c r="R78" s="70" t="str">
        <f>IF(B78="","",VLOOKUP(AD78,Varsayımlar!$B:$Q,9,0))</f>
        <v>SOFT</v>
      </c>
      <c r="S78" s="70">
        <f>IF(B78="","",VLOOKUP(AD78,Varsayımlar!$B:$Q,10,0))</f>
        <v>4</v>
      </c>
      <c r="T78" s="70">
        <f>IF(B78="","",VLOOKUP(AD78,Varsayımlar!$B:$Q,11,0))</f>
        <v>30</v>
      </c>
      <c r="U78" s="70">
        <f>IF(B78="","",VLOOKUP(AD78,Varsayımlar!$B:$Q,12,0))</f>
        <v>260</v>
      </c>
      <c r="V78" s="70" t="str">
        <f>IF(B78="","",VLOOKUP(AD78,Varsayımlar!$B:$Q,13,0))</f>
        <v>YURTDIŞI</v>
      </c>
      <c r="W78" s="70">
        <f>IF(B78="","",VLOOKUP(AD78,Varsayımlar!$B:$Q,14,0))</f>
        <v>9</v>
      </c>
      <c r="X78" s="70"/>
      <c r="Y78" s="70"/>
      <c r="Z78" s="70"/>
      <c r="AA78" s="70" t="str">
        <f>IF(B78="","",VLOOKUP(AD78,Varsayımlar!$B:$Q,15,0))</f>
        <v>25CM TURUNCU KOLİ-SOL ÜST DİKDÖRTGENE ÜRETİM TARİHİ BASILACAK</v>
      </c>
      <c r="AB78" s="70" t="str">
        <f>IF(B78="","",VLOOKUP(AD78,Varsayımlar!$B:$Q,16,0))</f>
        <v>24-26 CM</v>
      </c>
      <c r="AC78" s="90">
        <f>IF(B78="","",VLOOKUP(Sayfa2!AD83,Varsayımlar!B:S,18,0))</f>
        <v>0</v>
      </c>
      <c r="AD78" s="90" t="str">
        <f t="shared" si="4"/>
        <v>MAGNİTMAGNİT MAVİ AMBALAJ 25 CM 260G</v>
      </c>
    </row>
    <row r="79" spans="1:30" ht="39.75" hidden="1" customHeight="1" x14ac:dyDescent="0.25">
      <c r="A79" s="9" t="s">
        <v>205</v>
      </c>
      <c r="B79" s="70" t="s">
        <v>90</v>
      </c>
      <c r="C79" s="71">
        <f>IF(B79="","",VLOOKUP(AD79,Varsayımlar!$B:$Q,3,0))</f>
        <v>8698829380698</v>
      </c>
      <c r="D79" s="71" t="s">
        <v>238</v>
      </c>
      <c r="E79" s="72" t="s">
        <v>91</v>
      </c>
      <c r="F79" s="70"/>
      <c r="G79" s="70"/>
      <c r="H79" s="70" t="str">
        <f>IF(B79="","",VLOOKUP(AD79,Varsayımlar!$B:$Q,5,0))</f>
        <v>MAGNİT MAVİ AMBALAJ 25CM</v>
      </c>
      <c r="I79" s="70">
        <f>IF(B79="","",VLOOKUP(AD79,Varsayımlar!B:T,19,0))</f>
        <v>0</v>
      </c>
      <c r="J79" s="70" t="str">
        <f>IF(B79="","",VLOOKUP(AD79,Varsayımlar!$B:$Q,6,0))</f>
        <v>SADE</v>
      </c>
      <c r="K79" s="70">
        <v>2016</v>
      </c>
      <c r="L79" s="70"/>
      <c r="M79" s="70">
        <f>IFERROR(IF(B79="","",K79/VLOOKUP(AD79,Varsayımlar!B:R,17,0)),"")</f>
        <v>24</v>
      </c>
      <c r="N79" s="70"/>
      <c r="O79" s="70"/>
      <c r="P79" s="70">
        <f>IF(B79="","",VLOOKUP(AD79,Varsayımlar!$B:$Q,7,0)*K79)</f>
        <v>60480</v>
      </c>
      <c r="Q79" s="70">
        <f>IF(B79="","",VLOOKUP(AD79,Varsayımlar!$B:$Q,8,0))</f>
        <v>25</v>
      </c>
      <c r="R79" s="70" t="str">
        <f>IF(B79="","",VLOOKUP(AD79,Varsayımlar!$B:$Q,9,0))</f>
        <v>SOFT</v>
      </c>
      <c r="S79" s="70">
        <f>IF(B79="","",VLOOKUP(AD79,Varsayımlar!$B:$Q,10,0))</f>
        <v>4</v>
      </c>
      <c r="T79" s="70">
        <f>IF(B79="","",VLOOKUP(AD79,Varsayımlar!$B:$Q,11,0))</f>
        <v>30</v>
      </c>
      <c r="U79" s="70">
        <f>IF(B79="","",VLOOKUP(AD79,Varsayımlar!$B:$Q,12,0))</f>
        <v>260</v>
      </c>
      <c r="V79" s="70" t="str">
        <f>IF(B79="","",VLOOKUP(AD79,Varsayımlar!$B:$Q,13,0))</f>
        <v>YURTDIŞI</v>
      </c>
      <c r="W79" s="70">
        <f>IF(B79="","",VLOOKUP(AD79,Varsayımlar!$B:$Q,14,0))</f>
        <v>9</v>
      </c>
      <c r="X79" s="70"/>
      <c r="Y79" s="70"/>
      <c r="Z79" s="70"/>
      <c r="AA79" s="70" t="str">
        <f>IF(B79="","",VLOOKUP(AD79,Varsayımlar!$B:$Q,15,0))</f>
        <v>25CM TURUNCU KOLİ-SOL ÜST DİKDÖRTGENE ÜRETİM TARİHİ BASILACAK</v>
      </c>
      <c r="AB79" s="70" t="str">
        <f>IF(B79="","",VLOOKUP(AD79,Varsayımlar!$B:$Q,16,0))</f>
        <v>24-26 CM</v>
      </c>
      <c r="AC79" s="90">
        <f>IF(B79="","",VLOOKUP(Sayfa2!AD84,Varsayımlar!B:S,18,0))</f>
        <v>0</v>
      </c>
      <c r="AD79" s="90" t="str">
        <f t="shared" si="4"/>
        <v>MAGNİTMAGNİT MAVİ AMBALAJ 25 CM 260G</v>
      </c>
    </row>
    <row r="80" spans="1:30" ht="39.75" hidden="1" customHeight="1" x14ac:dyDescent="0.25">
      <c r="A80" s="9" t="s">
        <v>206</v>
      </c>
      <c r="B80" s="70" t="s">
        <v>90</v>
      </c>
      <c r="C80" s="71">
        <f>IF(B80="","",VLOOKUP(AD80,Varsayımlar!$B:$Q,3,0))</f>
        <v>8698829380698</v>
      </c>
      <c r="D80" s="71" t="s">
        <v>239</v>
      </c>
      <c r="E80" s="72" t="s">
        <v>91</v>
      </c>
      <c r="F80" s="70"/>
      <c r="G80" s="70"/>
      <c r="H80" s="70" t="str">
        <f>IF(B80="","",VLOOKUP(AD80,Varsayımlar!$B:$Q,5,0))</f>
        <v>MAGNİT MAVİ AMBALAJ 25CM</v>
      </c>
      <c r="I80" s="70">
        <f>IF(B80="","",VLOOKUP(AD80,Varsayımlar!B:T,19,0))</f>
        <v>0</v>
      </c>
      <c r="J80" s="70" t="str">
        <f>IF(B80="","",VLOOKUP(AD80,Varsayımlar!$B:$Q,6,0))</f>
        <v>SADE</v>
      </c>
      <c r="K80" s="70">
        <v>2016</v>
      </c>
      <c r="L80" s="70"/>
      <c r="M80" s="70">
        <f>IFERROR(IF(B80="","",K80/VLOOKUP(AD80,Varsayımlar!B:R,17,0)),"")</f>
        <v>24</v>
      </c>
      <c r="N80" s="70"/>
      <c r="O80" s="70"/>
      <c r="P80" s="70">
        <f>IF(B80="","",VLOOKUP(AD80,Varsayımlar!$B:$Q,7,0)*K80)</f>
        <v>60480</v>
      </c>
      <c r="Q80" s="70">
        <f>IF(B80="","",VLOOKUP(AD80,Varsayımlar!$B:$Q,8,0))</f>
        <v>25</v>
      </c>
      <c r="R80" s="70" t="str">
        <f>IF(B80="","",VLOOKUP(AD80,Varsayımlar!$B:$Q,9,0))</f>
        <v>SOFT</v>
      </c>
      <c r="S80" s="70">
        <f>IF(B80="","",VLOOKUP(AD80,Varsayımlar!$B:$Q,10,0))</f>
        <v>4</v>
      </c>
      <c r="T80" s="70">
        <f>IF(B80="","",VLOOKUP(AD80,Varsayımlar!$B:$Q,11,0))</f>
        <v>30</v>
      </c>
      <c r="U80" s="70">
        <f>IF(B80="","",VLOOKUP(AD80,Varsayımlar!$B:$Q,12,0))</f>
        <v>260</v>
      </c>
      <c r="V80" s="70" t="str">
        <f>IF(B80="","",VLOOKUP(AD80,Varsayımlar!$B:$Q,13,0))</f>
        <v>YURTDIŞI</v>
      </c>
      <c r="W80" s="70">
        <f>IF(B80="","",VLOOKUP(AD80,Varsayımlar!$B:$Q,14,0))</f>
        <v>9</v>
      </c>
      <c r="X80" s="70"/>
      <c r="Y80" s="70"/>
      <c r="Z80" s="70"/>
      <c r="AA80" s="70" t="str">
        <f>IF(B80="","",VLOOKUP(AD80,Varsayımlar!$B:$Q,15,0))</f>
        <v>25CM TURUNCU KOLİ-SOL ÜST DİKDÖRTGENE ÜRETİM TARİHİ BASILACAK</v>
      </c>
      <c r="AB80" s="70" t="str">
        <f>IF(B80="","",VLOOKUP(AD80,Varsayımlar!$B:$Q,16,0))</f>
        <v>24-26 CM</v>
      </c>
      <c r="AC80" s="90">
        <f>IF(B80="","",VLOOKUP(Sayfa2!AD85,Varsayımlar!B:S,18,0))</f>
        <v>0</v>
      </c>
      <c r="AD80" s="90" t="str">
        <f t="shared" si="4"/>
        <v>MAGNİTMAGNİT MAVİ AMBALAJ 25 CM 260G</v>
      </c>
    </row>
    <row r="81" spans="1:30" ht="39.75" hidden="1" customHeight="1" x14ac:dyDescent="0.25">
      <c r="A81" s="9" t="s">
        <v>207</v>
      </c>
      <c r="B81" s="70" t="s">
        <v>90</v>
      </c>
      <c r="C81" s="71">
        <f>IF(B81="","",VLOOKUP(AD81,Varsayımlar!$B:$Q,3,0))</f>
        <v>8698829380698</v>
      </c>
      <c r="D81" s="71" t="s">
        <v>258</v>
      </c>
      <c r="E81" s="72" t="s">
        <v>91</v>
      </c>
      <c r="F81" s="70"/>
      <c r="G81" s="70"/>
      <c r="H81" s="70" t="str">
        <f>IF(B81="","",VLOOKUP(AD81,Varsayımlar!$B:$Q,5,0))</f>
        <v>MAGNİT MAVİ AMBALAJ 25CM</v>
      </c>
      <c r="I81" s="70">
        <f>IF(B81="","",VLOOKUP(AD81,Varsayımlar!B:T,19,0))</f>
        <v>0</v>
      </c>
      <c r="J81" s="70" t="str">
        <f>IF(B81="","",VLOOKUP(AD81,Varsayımlar!$B:$Q,6,0))</f>
        <v>SADE</v>
      </c>
      <c r="K81" s="70">
        <v>2016</v>
      </c>
      <c r="L81" s="70"/>
      <c r="M81" s="70">
        <f>IFERROR(IF(B81="","",K81/VLOOKUP(AD81,Varsayımlar!B:R,17,0)),"")</f>
        <v>24</v>
      </c>
      <c r="N81" s="70"/>
      <c r="O81" s="70"/>
      <c r="P81" s="70">
        <f>IF(B81="","",VLOOKUP(AD81,Varsayımlar!$B:$Q,7,0)*K81)</f>
        <v>60480</v>
      </c>
      <c r="Q81" s="70">
        <f>IF(B81="","",VLOOKUP(AD81,Varsayımlar!$B:$Q,8,0))</f>
        <v>25</v>
      </c>
      <c r="R81" s="70" t="str">
        <f>IF(B81="","",VLOOKUP(AD81,Varsayımlar!$B:$Q,9,0))</f>
        <v>SOFT</v>
      </c>
      <c r="S81" s="70">
        <f>IF(B81="","",VLOOKUP(AD81,Varsayımlar!$B:$Q,10,0))</f>
        <v>4</v>
      </c>
      <c r="T81" s="70">
        <f>IF(B81="","",VLOOKUP(AD81,Varsayımlar!$B:$Q,11,0))</f>
        <v>30</v>
      </c>
      <c r="U81" s="70">
        <f>IF(B81="","",VLOOKUP(AD81,Varsayımlar!$B:$Q,12,0))</f>
        <v>260</v>
      </c>
      <c r="V81" s="70" t="str">
        <f>IF(B81="","",VLOOKUP(AD81,Varsayımlar!$B:$Q,13,0))</f>
        <v>YURTDIŞI</v>
      </c>
      <c r="W81" s="70">
        <f>IF(B81="","",VLOOKUP(AD81,Varsayımlar!$B:$Q,14,0))</f>
        <v>9</v>
      </c>
      <c r="X81" s="70"/>
      <c r="Y81" s="70"/>
      <c r="Z81" s="70"/>
      <c r="AA81" s="70" t="str">
        <f>IF(B81="","",VLOOKUP(AD81,Varsayımlar!$B:$Q,15,0))</f>
        <v>25CM TURUNCU KOLİ-SOL ÜST DİKDÖRTGENE ÜRETİM TARİHİ BASILACAK</v>
      </c>
      <c r="AB81" s="70" t="str">
        <f>IF(B81="","",VLOOKUP(AD81,Varsayımlar!$B:$Q,16,0))</f>
        <v>24-26 CM</v>
      </c>
      <c r="AC81" s="90">
        <f>IF(B81="","",VLOOKUP(Sayfa2!AD86,Varsayımlar!B:S,18,0))</f>
        <v>0</v>
      </c>
      <c r="AD81" s="90" t="str">
        <f t="shared" si="4"/>
        <v>MAGNİTMAGNİT MAVİ AMBALAJ 25 CM 260G</v>
      </c>
    </row>
    <row r="82" spans="1:30" ht="39.75" hidden="1" customHeight="1" x14ac:dyDescent="0.25">
      <c r="A82" s="9" t="s">
        <v>208</v>
      </c>
      <c r="B82" s="70" t="s">
        <v>90</v>
      </c>
      <c r="C82" s="71">
        <f>IF(B82="","",VLOOKUP(AD82,Varsayımlar!$B:$Q,3,0))</f>
        <v>8698829380698</v>
      </c>
      <c r="D82" s="71" t="s">
        <v>259</v>
      </c>
      <c r="E82" s="72" t="s">
        <v>91</v>
      </c>
      <c r="F82" s="70"/>
      <c r="G82" s="70"/>
      <c r="H82" s="70" t="str">
        <f>IF(B82="","",VLOOKUP(AD82,Varsayımlar!$B:$Q,5,0))</f>
        <v>MAGNİT MAVİ AMBALAJ 25CM</v>
      </c>
      <c r="I82" s="70">
        <f>IF(B82="","",VLOOKUP(AD82,Varsayımlar!B:T,19,0))</f>
        <v>0</v>
      </c>
      <c r="J82" s="70" t="str">
        <f>IF(B82="","",VLOOKUP(AD82,Varsayımlar!$B:$Q,6,0))</f>
        <v>SADE</v>
      </c>
      <c r="K82" s="70">
        <v>2016</v>
      </c>
      <c r="L82" s="70"/>
      <c r="M82" s="70">
        <f>IFERROR(IF(B82="","",K82/VLOOKUP(AD82,Varsayımlar!B:R,17,0)),"")</f>
        <v>24</v>
      </c>
      <c r="N82" s="70"/>
      <c r="O82" s="70"/>
      <c r="P82" s="70">
        <f>IF(B82="","",VLOOKUP(AD82,Varsayımlar!$B:$Q,7,0)*K82)</f>
        <v>60480</v>
      </c>
      <c r="Q82" s="70">
        <f>IF(B82="","",VLOOKUP(AD82,Varsayımlar!$B:$Q,8,0))</f>
        <v>25</v>
      </c>
      <c r="R82" s="70" t="str">
        <f>IF(B82="","",VLOOKUP(AD82,Varsayımlar!$B:$Q,9,0))</f>
        <v>SOFT</v>
      </c>
      <c r="S82" s="70">
        <f>IF(B82="","",VLOOKUP(AD82,Varsayımlar!$B:$Q,10,0))</f>
        <v>4</v>
      </c>
      <c r="T82" s="70">
        <f>IF(B82="","",VLOOKUP(AD82,Varsayımlar!$B:$Q,11,0))</f>
        <v>30</v>
      </c>
      <c r="U82" s="70">
        <f>IF(B82="","",VLOOKUP(AD82,Varsayımlar!$B:$Q,12,0))</f>
        <v>260</v>
      </c>
      <c r="V82" s="70" t="str">
        <f>IF(B82="","",VLOOKUP(AD82,Varsayımlar!$B:$Q,13,0))</f>
        <v>YURTDIŞI</v>
      </c>
      <c r="W82" s="70">
        <f>IF(B82="","",VLOOKUP(AD82,Varsayımlar!$B:$Q,14,0))</f>
        <v>9</v>
      </c>
      <c r="X82" s="70"/>
      <c r="Y82" s="70"/>
      <c r="Z82" s="70"/>
      <c r="AA82" s="70" t="str">
        <f>IF(B82="","",VLOOKUP(AD82,Varsayımlar!$B:$Q,15,0))</f>
        <v>25CM TURUNCU KOLİ-SOL ÜST DİKDÖRTGENE ÜRETİM TARİHİ BASILACAK</v>
      </c>
      <c r="AB82" s="70" t="str">
        <f>IF(B82="","",VLOOKUP(AD82,Varsayımlar!$B:$Q,16,0))</f>
        <v>24-26 CM</v>
      </c>
      <c r="AC82" s="90">
        <f>IF(B82="","",VLOOKUP(Sayfa2!AD87,Varsayımlar!B:S,18,0))</f>
        <v>0</v>
      </c>
      <c r="AD82" s="90" t="str">
        <f t="shared" si="4"/>
        <v>MAGNİTMAGNİT MAVİ AMBALAJ 25 CM 260G</v>
      </c>
    </row>
    <row r="83" spans="1:30" ht="39.75" hidden="1" customHeight="1" x14ac:dyDescent="0.25">
      <c r="A83" s="9" t="s">
        <v>209</v>
      </c>
      <c r="B83" s="70" t="s">
        <v>90</v>
      </c>
      <c r="C83" s="71">
        <f>IF(B83="","",VLOOKUP(AD83,Varsayımlar!$B:$Q,3,0))</f>
        <v>8698829380698</v>
      </c>
      <c r="D83" s="71" t="s">
        <v>260</v>
      </c>
      <c r="E83" s="72" t="s">
        <v>91</v>
      </c>
      <c r="F83" s="70"/>
      <c r="G83" s="70"/>
      <c r="H83" s="70" t="str">
        <f>IF(B83="","",VLOOKUP(AD83,Varsayımlar!$B:$Q,5,0))</f>
        <v>MAGNİT MAVİ AMBALAJ 25CM</v>
      </c>
      <c r="I83" s="70">
        <f>IF(B83="","",VLOOKUP(AD83,Varsayımlar!B:T,19,0))</f>
        <v>0</v>
      </c>
      <c r="J83" s="70" t="str">
        <f>IF(B83="","",VLOOKUP(AD83,Varsayımlar!$B:$Q,6,0))</f>
        <v>SADE</v>
      </c>
      <c r="K83" s="70">
        <v>2016</v>
      </c>
      <c r="L83" s="70"/>
      <c r="M83" s="70">
        <f>IFERROR(IF(B83="","",K83/VLOOKUP(AD83,Varsayımlar!B:R,17,0)),"")</f>
        <v>24</v>
      </c>
      <c r="N83" s="70"/>
      <c r="O83" s="70"/>
      <c r="P83" s="70">
        <f>IF(B83="","",VLOOKUP(AD83,Varsayımlar!$B:$Q,7,0)*K83)</f>
        <v>60480</v>
      </c>
      <c r="Q83" s="70">
        <f>IF(B83="","",VLOOKUP(AD83,Varsayımlar!$B:$Q,8,0))</f>
        <v>25</v>
      </c>
      <c r="R83" s="70" t="str">
        <f>IF(B83="","",VLOOKUP(AD83,Varsayımlar!$B:$Q,9,0))</f>
        <v>SOFT</v>
      </c>
      <c r="S83" s="70">
        <f>IF(B83="","",VLOOKUP(AD83,Varsayımlar!$B:$Q,10,0))</f>
        <v>4</v>
      </c>
      <c r="T83" s="70">
        <f>IF(B83="","",VLOOKUP(AD83,Varsayımlar!$B:$Q,11,0))</f>
        <v>30</v>
      </c>
      <c r="U83" s="70">
        <f>IF(B83="","",VLOOKUP(AD83,Varsayımlar!$B:$Q,12,0))</f>
        <v>260</v>
      </c>
      <c r="V83" s="70" t="str">
        <f>IF(B83="","",VLOOKUP(AD83,Varsayımlar!$B:$Q,13,0))</f>
        <v>YURTDIŞI</v>
      </c>
      <c r="W83" s="70">
        <f>IF(B83="","",VLOOKUP(AD83,Varsayımlar!$B:$Q,14,0))</f>
        <v>9</v>
      </c>
      <c r="X83" s="70"/>
      <c r="Y83" s="70"/>
      <c r="Z83" s="70"/>
      <c r="AA83" s="70" t="str">
        <f>IF(B83="","",VLOOKUP(AD83,Varsayımlar!$B:$Q,15,0))</f>
        <v>25CM TURUNCU KOLİ-SOL ÜST DİKDÖRTGENE ÜRETİM TARİHİ BASILACAK</v>
      </c>
      <c r="AB83" s="70" t="str">
        <f>IF(B83="","",VLOOKUP(AD83,Varsayımlar!$B:$Q,16,0))</f>
        <v>24-26 CM</v>
      </c>
      <c r="AC83" s="90">
        <f>IF(B83="","",VLOOKUP(Sayfa2!AD88,Varsayımlar!B:S,18,0))</f>
        <v>0</v>
      </c>
      <c r="AD83" s="90" t="str">
        <f t="shared" si="4"/>
        <v>MAGNİTMAGNİT MAVİ AMBALAJ 25 CM 260G</v>
      </c>
    </row>
    <row r="84" spans="1:30" ht="39.75" hidden="1" customHeight="1" x14ac:dyDescent="0.25">
      <c r="A84" s="9" t="s">
        <v>210</v>
      </c>
      <c r="B84" s="70" t="s">
        <v>90</v>
      </c>
      <c r="C84" s="71">
        <f>IF(B84="","",VLOOKUP(AD84,Varsayımlar!$B:$Q,3,0))</f>
        <v>8698829380698</v>
      </c>
      <c r="D84" s="71" t="s">
        <v>261</v>
      </c>
      <c r="E84" s="72" t="s">
        <v>91</v>
      </c>
      <c r="F84" s="70"/>
      <c r="G84" s="70"/>
      <c r="H84" s="70" t="str">
        <f>IF(B84="","",VLOOKUP(AD84,Varsayımlar!$B:$Q,5,0))</f>
        <v>MAGNİT MAVİ AMBALAJ 25CM</v>
      </c>
      <c r="I84" s="70">
        <f>IF(B84="","",VLOOKUP(AD84,Varsayımlar!B:T,19,0))</f>
        <v>0</v>
      </c>
      <c r="J84" s="70" t="str">
        <f>IF(B84="","",VLOOKUP(AD84,Varsayımlar!$B:$Q,6,0))</f>
        <v>SADE</v>
      </c>
      <c r="K84" s="70">
        <v>2016</v>
      </c>
      <c r="L84" s="70"/>
      <c r="M84" s="70">
        <f>IFERROR(IF(B84="","",K84/VLOOKUP(AD84,Varsayımlar!B:R,17,0)),"")</f>
        <v>24</v>
      </c>
      <c r="N84" s="70"/>
      <c r="O84" s="70"/>
      <c r="P84" s="70">
        <f>IF(B84="","",VLOOKUP(AD84,Varsayımlar!$B:$Q,7,0)*K84)</f>
        <v>60480</v>
      </c>
      <c r="Q84" s="70">
        <f>IF(B84="","",VLOOKUP(AD84,Varsayımlar!$B:$Q,8,0))</f>
        <v>25</v>
      </c>
      <c r="R84" s="70" t="str">
        <f>IF(B84="","",VLOOKUP(AD84,Varsayımlar!$B:$Q,9,0))</f>
        <v>SOFT</v>
      </c>
      <c r="S84" s="70">
        <f>IF(B84="","",VLOOKUP(AD84,Varsayımlar!$B:$Q,10,0))</f>
        <v>4</v>
      </c>
      <c r="T84" s="70">
        <f>IF(B84="","",VLOOKUP(AD84,Varsayımlar!$B:$Q,11,0))</f>
        <v>30</v>
      </c>
      <c r="U84" s="70">
        <f>IF(B84="","",VLOOKUP(AD84,Varsayımlar!$B:$Q,12,0))</f>
        <v>260</v>
      </c>
      <c r="V84" s="70" t="str">
        <f>IF(B84="","",VLOOKUP(AD84,Varsayımlar!$B:$Q,13,0))</f>
        <v>YURTDIŞI</v>
      </c>
      <c r="W84" s="70">
        <f>IF(B84="","",VLOOKUP(AD84,Varsayımlar!$B:$Q,14,0))</f>
        <v>9</v>
      </c>
      <c r="X84" s="70"/>
      <c r="Y84" s="70"/>
      <c r="Z84" s="70"/>
      <c r="AA84" s="70" t="str">
        <f>IF(B84="","",VLOOKUP(AD84,Varsayımlar!$B:$Q,15,0))</f>
        <v>25CM TURUNCU KOLİ-SOL ÜST DİKDÖRTGENE ÜRETİM TARİHİ BASILACAK</v>
      </c>
      <c r="AB84" s="70" t="str">
        <f>IF(B84="","",VLOOKUP(AD84,Varsayımlar!$B:$Q,16,0))</f>
        <v>24-26 CM</v>
      </c>
      <c r="AC84" s="90">
        <f>IF(B84="","",VLOOKUP(Sayfa2!AD89,Varsayımlar!B:S,18,0))</f>
        <v>0</v>
      </c>
      <c r="AD84" s="90" t="str">
        <f t="shared" si="4"/>
        <v>MAGNİTMAGNİT MAVİ AMBALAJ 25 CM 260G</v>
      </c>
    </row>
    <row r="85" spans="1:30" ht="39.75" hidden="1" customHeight="1" x14ac:dyDescent="0.25">
      <c r="A85" s="9" t="s">
        <v>211</v>
      </c>
      <c r="B85" s="70" t="s">
        <v>90</v>
      </c>
      <c r="C85" s="71">
        <f>IF(B85="","",VLOOKUP(AD85,Varsayımlar!$B:$Q,3,0))</f>
        <v>8698829380698</v>
      </c>
      <c r="D85" s="71" t="s">
        <v>262</v>
      </c>
      <c r="E85" s="72" t="s">
        <v>91</v>
      </c>
      <c r="F85" s="70"/>
      <c r="G85" s="70"/>
      <c r="H85" s="70" t="str">
        <f>IF(B85="","",VLOOKUP(AD85,Varsayımlar!$B:$Q,5,0))</f>
        <v>MAGNİT MAVİ AMBALAJ 25CM</v>
      </c>
      <c r="I85" s="70">
        <f>IF(B85="","",VLOOKUP(AD85,Varsayımlar!B:T,19,0))</f>
        <v>0</v>
      </c>
      <c r="J85" s="70" t="str">
        <f>IF(B85="","",VLOOKUP(AD85,Varsayımlar!$B:$Q,6,0))</f>
        <v>SADE</v>
      </c>
      <c r="K85" s="70">
        <v>2016</v>
      </c>
      <c r="L85" s="70"/>
      <c r="M85" s="70">
        <f>IFERROR(IF(B85="","",K85/VLOOKUP(AD85,Varsayımlar!B:R,17,0)),"")</f>
        <v>24</v>
      </c>
      <c r="N85" s="70"/>
      <c r="O85" s="70"/>
      <c r="P85" s="70">
        <f>IF(B85="","",VLOOKUP(AD85,Varsayımlar!$B:$Q,7,0)*K85)</f>
        <v>60480</v>
      </c>
      <c r="Q85" s="70">
        <f>IF(B85="","",VLOOKUP(AD85,Varsayımlar!$B:$Q,8,0))</f>
        <v>25</v>
      </c>
      <c r="R85" s="70" t="str">
        <f>IF(B85="","",VLOOKUP(AD85,Varsayımlar!$B:$Q,9,0))</f>
        <v>SOFT</v>
      </c>
      <c r="S85" s="70">
        <f>IF(B85="","",VLOOKUP(AD85,Varsayımlar!$B:$Q,10,0))</f>
        <v>4</v>
      </c>
      <c r="T85" s="70">
        <f>IF(B85="","",VLOOKUP(AD85,Varsayımlar!$B:$Q,11,0))</f>
        <v>30</v>
      </c>
      <c r="U85" s="70">
        <f>IF(B85="","",VLOOKUP(AD85,Varsayımlar!$B:$Q,12,0))</f>
        <v>260</v>
      </c>
      <c r="V85" s="70" t="str">
        <f>IF(B85="","",VLOOKUP(AD85,Varsayımlar!$B:$Q,13,0))</f>
        <v>YURTDIŞI</v>
      </c>
      <c r="W85" s="70">
        <f>IF(B85="","",VLOOKUP(AD85,Varsayımlar!$B:$Q,14,0))</f>
        <v>9</v>
      </c>
      <c r="X85" s="70"/>
      <c r="Y85" s="70"/>
      <c r="Z85" s="70"/>
      <c r="AA85" s="70" t="str">
        <f>IF(B85="","",VLOOKUP(AD85,Varsayımlar!$B:$Q,15,0))</f>
        <v>25CM TURUNCU KOLİ-SOL ÜST DİKDÖRTGENE ÜRETİM TARİHİ BASILACAK</v>
      </c>
      <c r="AB85" s="70" t="str">
        <f>IF(B85="","",VLOOKUP(AD85,Varsayımlar!$B:$Q,16,0))</f>
        <v>24-26 CM</v>
      </c>
      <c r="AC85" s="90">
        <f>IF(B85="","",VLOOKUP(Sayfa2!AD90,Varsayımlar!B:S,18,0))</f>
        <v>0</v>
      </c>
      <c r="AD85" s="90" t="str">
        <f t="shared" si="4"/>
        <v>MAGNİTMAGNİT MAVİ AMBALAJ 25 CM 260G</v>
      </c>
    </row>
    <row r="86" spans="1:30" ht="39.75" hidden="1" customHeight="1" x14ac:dyDescent="0.25">
      <c r="A86" s="9" t="s">
        <v>212</v>
      </c>
      <c r="B86" s="70" t="s">
        <v>90</v>
      </c>
      <c r="C86" s="71">
        <f>IF(B86="","",VLOOKUP(AD86,Varsayımlar!$B:$Q,3,0))</f>
        <v>8698829380698</v>
      </c>
      <c r="D86" s="71" t="s">
        <v>266</v>
      </c>
      <c r="E86" s="72" t="s">
        <v>91</v>
      </c>
      <c r="F86" s="70"/>
      <c r="G86" s="70"/>
      <c r="H86" s="70" t="str">
        <f>IF(B86="","",VLOOKUP(AD86,Varsayımlar!$B:$Q,5,0))</f>
        <v>MAGNİT MAVİ AMBALAJ 25CM</v>
      </c>
      <c r="I86" s="70">
        <f>IF(B86="","",VLOOKUP(AD86,Varsayımlar!B:T,19,0))</f>
        <v>0</v>
      </c>
      <c r="J86" s="70" t="str">
        <f>IF(B86="","",VLOOKUP(AD86,Varsayımlar!$B:$Q,6,0))</f>
        <v>SADE</v>
      </c>
      <c r="K86" s="70">
        <v>2016</v>
      </c>
      <c r="L86" s="70"/>
      <c r="M86" s="70">
        <f>IFERROR(IF(B86="","",K86/VLOOKUP(AD86,Varsayımlar!B:R,17,0)),"")</f>
        <v>24</v>
      </c>
      <c r="N86" s="70"/>
      <c r="O86" s="70"/>
      <c r="P86" s="70">
        <f>IF(B86="","",VLOOKUP(AD86,Varsayımlar!$B:$Q,7,0)*K86)</f>
        <v>60480</v>
      </c>
      <c r="Q86" s="70">
        <f>IF(B86="","",VLOOKUP(AD86,Varsayımlar!$B:$Q,8,0))</f>
        <v>25</v>
      </c>
      <c r="R86" s="70" t="str">
        <f>IF(B86="","",VLOOKUP(AD86,Varsayımlar!$B:$Q,9,0))</f>
        <v>SOFT</v>
      </c>
      <c r="S86" s="70">
        <f>IF(B86="","",VLOOKUP(AD86,Varsayımlar!$B:$Q,10,0))</f>
        <v>4</v>
      </c>
      <c r="T86" s="70">
        <f>IF(B86="","",VLOOKUP(AD86,Varsayımlar!$B:$Q,11,0))</f>
        <v>30</v>
      </c>
      <c r="U86" s="70">
        <f>IF(B86="","",VLOOKUP(AD86,Varsayımlar!$B:$Q,12,0))</f>
        <v>260</v>
      </c>
      <c r="V86" s="70" t="str">
        <f>IF(B86="","",VLOOKUP(AD86,Varsayımlar!$B:$Q,13,0))</f>
        <v>YURTDIŞI</v>
      </c>
      <c r="W86" s="70">
        <f>IF(B86="","",VLOOKUP(AD86,Varsayımlar!$B:$Q,14,0))</f>
        <v>9</v>
      </c>
      <c r="X86" s="70"/>
      <c r="Y86" s="70"/>
      <c r="Z86" s="70"/>
      <c r="AA86" s="70" t="str">
        <f>IF(B86="","",VLOOKUP(AD86,Varsayımlar!$B:$Q,15,0))</f>
        <v>25CM TURUNCU KOLİ-SOL ÜST DİKDÖRTGENE ÜRETİM TARİHİ BASILACAK</v>
      </c>
      <c r="AB86" s="70" t="str">
        <f>IF(B86="","",VLOOKUP(AD86,Varsayımlar!$B:$Q,16,0))</f>
        <v>24-26 CM</v>
      </c>
      <c r="AC86" s="90">
        <f>IF(B86="","",VLOOKUP(Sayfa2!AD91,Varsayımlar!B:S,18,0))</f>
        <v>0</v>
      </c>
      <c r="AD86" s="90" t="str">
        <f t="shared" si="4"/>
        <v>MAGNİTMAGNİT MAVİ AMBALAJ 25 CM 260G</v>
      </c>
    </row>
    <row r="87" spans="1:30" ht="39.75" hidden="1" customHeight="1" x14ac:dyDescent="0.25">
      <c r="A87" s="9" t="s">
        <v>213</v>
      </c>
      <c r="B87" s="9" t="s">
        <v>79</v>
      </c>
      <c r="C87" s="10">
        <f>IF(B87="","",VLOOKUP(AD87,Varsayımlar!$B:$Q,3,0))</f>
        <v>8698829380698</v>
      </c>
      <c r="D87" s="10"/>
      <c r="E87" s="85" t="s">
        <v>254</v>
      </c>
      <c r="F87" s="9"/>
      <c r="G87" s="9"/>
      <c r="H87" s="9" t="str">
        <f>IF(B87="","",VLOOKUP(AD87,Varsayımlar!$B:$Q,5,0))</f>
        <v>Manetka 20cm</v>
      </c>
      <c r="I87" s="9">
        <f>IF(B87="","",VLOOKUP(AD87,Varsayımlar!B:T,19,0))</f>
        <v>0</v>
      </c>
      <c r="J87" s="9" t="str">
        <f>IF(B87="","",VLOOKUP(AD87,Varsayımlar!$B:$Q,6,0))</f>
        <v>SADE</v>
      </c>
      <c r="K87" s="9">
        <v>7200</v>
      </c>
      <c r="L87" s="9"/>
      <c r="M87" s="9">
        <f>IFERROR(IF(B87="","",K87/VLOOKUP(AD87,Varsayımlar!B:R,17,0)),"")</f>
        <v>32</v>
      </c>
      <c r="N87" s="9"/>
      <c r="O87" s="9">
        <v>32</v>
      </c>
      <c r="P87" s="9">
        <f>IF(B87="","",VLOOKUP(AD87,Varsayımlar!$B:$Q,7,0)*K87)</f>
        <v>100800</v>
      </c>
      <c r="Q87" s="9">
        <f>IF(B87="","",VLOOKUP(AD87,Varsayımlar!$B:$Q,8,0))</f>
        <v>20</v>
      </c>
      <c r="R87" s="9" t="str">
        <f>IF(B87="","",VLOOKUP(AD87,Varsayımlar!$B:$Q,9,0))</f>
        <v>Irak Soft</v>
      </c>
      <c r="S87" s="9">
        <f>IF(B87="","",VLOOKUP(AD87,Varsayımlar!$B:$Q,10,0))</f>
        <v>4</v>
      </c>
      <c r="T87" s="9">
        <f>IF(B87="","",VLOOKUP(AD87,Varsayımlar!$B:$Q,11,0))</f>
        <v>14</v>
      </c>
      <c r="U87" s="9">
        <f>IF(B87="","",VLOOKUP(AD87,Varsayımlar!$B:$Q,12,0))</f>
        <v>166</v>
      </c>
      <c r="V87" s="9" t="str">
        <f>IF(B87="","",VLOOKUP(AD87,Varsayımlar!$B:$Q,13,0))</f>
        <v>YURTDIŞI</v>
      </c>
      <c r="W87" s="9">
        <f>IF(B87="","",VLOOKUP(AD87,Varsayımlar!$B:$Q,14,0))</f>
        <v>6</v>
      </c>
      <c r="X87" s="86">
        <v>46235</v>
      </c>
      <c r="Y87" s="86">
        <v>46419</v>
      </c>
      <c r="Z87" s="9">
        <v>26070120</v>
      </c>
      <c r="AA87" s="9" t="str">
        <f>IF(B87="","",VLOOKUP(AD87,Varsayımlar!$B:$Q,15,0))</f>
        <v>Kare Koli-Üretim Tarihli Etiket</v>
      </c>
      <c r="AB87" s="9" t="str">
        <f>IF(B87="","",VLOOKUP(AD87,Varsayımlar!$B:$Q,16,0))</f>
        <v>19-21 cm</v>
      </c>
      <c r="AC87" s="9">
        <f>IF(B87="","",VLOOKUP(Sayfa2!AD96,Varsayımlar!B:S,18,0))</f>
        <v>0</v>
      </c>
      <c r="AD87" s="9" t="str">
        <f t="shared" si="4"/>
        <v>LLC KOTORManetka 20cm 4 pcs 166g</v>
      </c>
    </row>
    <row r="88" spans="1:30" ht="39.75" hidden="1" customHeight="1" x14ac:dyDescent="0.25">
      <c r="A88" s="9" t="s">
        <v>214</v>
      </c>
      <c r="B88" s="88" t="s">
        <v>79</v>
      </c>
      <c r="C88" s="89">
        <f>IF(B88="","",VLOOKUP(AD88,Varsayımlar!$B:$Q,3,0))</f>
        <v>8698829380698</v>
      </c>
      <c r="D88" s="89"/>
      <c r="E88" s="85" t="s">
        <v>254</v>
      </c>
      <c r="F88" s="9"/>
      <c r="G88" s="9"/>
      <c r="H88" s="90" t="str">
        <f>IF(B88="","",VLOOKUP(AD88,Varsayımlar!$B:$Q,5,0))</f>
        <v>Manetka 20cm</v>
      </c>
      <c r="I88" s="90">
        <f>IF(B88="","",VLOOKUP(AD88,Varsayımlar!B:T,19,0))</f>
        <v>0</v>
      </c>
      <c r="J88" s="90" t="str">
        <f>IF(B88="","",VLOOKUP(AD88,Varsayımlar!$B:$Q,6,0))</f>
        <v>SADE</v>
      </c>
      <c r="K88" s="9">
        <v>7200</v>
      </c>
      <c r="L88" s="9"/>
      <c r="M88" s="9">
        <f>IFERROR(IF(B88="","",K88/VLOOKUP(AD88,Varsayımlar!B:R,17,0)),"")</f>
        <v>32</v>
      </c>
      <c r="N88" s="9"/>
      <c r="O88" s="9">
        <v>32</v>
      </c>
      <c r="P88" s="90">
        <f>IF(B88="","",VLOOKUP(AD88,Varsayımlar!$B:$Q,7,0)*K88)</f>
        <v>100800</v>
      </c>
      <c r="Q88" s="90">
        <f>IF(B88="","",VLOOKUP(AD88,Varsayımlar!$B:$Q,8,0))</f>
        <v>20</v>
      </c>
      <c r="R88" s="90" t="str">
        <f>IF(B88="","",VLOOKUP(AD88,Varsayımlar!$B:$Q,9,0))</f>
        <v>Irak Soft</v>
      </c>
      <c r="S88" s="90">
        <f>IF(B88="","",VLOOKUP(AD88,Varsayımlar!$B:$Q,10,0))</f>
        <v>4</v>
      </c>
      <c r="T88" s="90">
        <f>IF(B88="","",VLOOKUP(AD88,Varsayımlar!$B:$Q,11,0))</f>
        <v>14</v>
      </c>
      <c r="U88" s="90">
        <f>IF(B88="","",VLOOKUP(AD88,Varsayımlar!$B:$Q,12,0))</f>
        <v>166</v>
      </c>
      <c r="V88" s="90" t="str">
        <f>IF(B88="","",VLOOKUP(AD88,Varsayımlar!$B:$Q,13,0))</f>
        <v>YURTDIŞI</v>
      </c>
      <c r="W88" s="90">
        <f>IF(B88="","",VLOOKUP(AD88,Varsayımlar!$B:$Q,14,0))</f>
        <v>6</v>
      </c>
      <c r="X88" s="86">
        <v>46252</v>
      </c>
      <c r="Y88" s="86">
        <v>46436</v>
      </c>
      <c r="Z88" s="9">
        <v>26081820</v>
      </c>
      <c r="AA88" s="90" t="str">
        <f>IF(B88="","",VLOOKUP(AD88,Varsayımlar!$B:$Q,15,0))</f>
        <v>Kare Koli-Üretim Tarihli Etiket</v>
      </c>
      <c r="AB88" s="90" t="str">
        <f>IF(B88="","",VLOOKUP(AD88,Varsayımlar!$B:$Q,16,0))</f>
        <v>19-21 cm</v>
      </c>
      <c r="AC88" s="90">
        <f>IF(B88="","",VLOOKUP(Sayfa2!AD97,Varsayımlar!B:S,18,0))</f>
        <v>0</v>
      </c>
      <c r="AD88" s="90" t="str">
        <f t="shared" si="4"/>
        <v>LLC KOTORManetka 20cm 4 pcs 166g</v>
      </c>
    </row>
    <row r="89" spans="1:30" ht="39.75" hidden="1" customHeight="1" x14ac:dyDescent="0.25">
      <c r="A89" s="9" t="s">
        <v>215</v>
      </c>
      <c r="B89" s="9" t="s">
        <v>79</v>
      </c>
      <c r="C89" s="10">
        <f>IF(B89="","",VLOOKUP(AD89,Varsayımlar!$B:$Q,3,0))</f>
        <v>8698829380698</v>
      </c>
      <c r="D89" s="10"/>
      <c r="E89" s="85" t="s">
        <v>85</v>
      </c>
      <c r="F89" s="9"/>
      <c r="G89" s="9"/>
      <c r="H89" s="9" t="str">
        <f>IF(B89="","",VLOOKUP(AD89,Varsayımlar!$B:$Q,5,0))</f>
        <v xml:space="preserve">MANETKA PEYNİRLİ 25 CM </v>
      </c>
      <c r="I89" s="9">
        <f>IF(B89="","",VLOOKUP(AD89,Varsayımlar!B:T,19,0))</f>
        <v>0</v>
      </c>
      <c r="J89" s="9" t="str">
        <f>IF(B89="","",VLOOKUP(AD89,Varsayımlar!$B:$Q,6,0))</f>
        <v>PEYNİRLİ</v>
      </c>
      <c r="K89" s="9">
        <v>2496</v>
      </c>
      <c r="L89" s="9"/>
      <c r="M89" s="9">
        <f>IFERROR(IF(B89="","",K89/VLOOKUP(AD89,Varsayımlar!B:R,17,0)),"")</f>
        <v>32</v>
      </c>
      <c r="N89" s="9"/>
      <c r="O89" s="9">
        <v>26</v>
      </c>
      <c r="P89" s="9">
        <f>IF(B89="","",VLOOKUP(AD89,Varsayımlar!$B:$Q,7,0)*K89)</f>
        <v>74880</v>
      </c>
      <c r="Q89" s="9">
        <f>IF(B89="","",VLOOKUP(AD89,Varsayımlar!$B:$Q,8,0))</f>
        <v>25</v>
      </c>
      <c r="R89" s="9" t="str">
        <f>IF(B89="","",VLOOKUP(AD89,Varsayımlar!$B:$Q,9,0))</f>
        <v>SOFT-AT</v>
      </c>
      <c r="S89" s="9">
        <f>IF(B89="","",VLOOKUP(AD89,Varsayımlar!$B:$Q,10,0))</f>
        <v>4</v>
      </c>
      <c r="T89" s="9">
        <f>IF(B89="","",VLOOKUP(AD89,Varsayımlar!$B:$Q,11,0))</f>
        <v>30</v>
      </c>
      <c r="U89" s="9">
        <f>IF(B89="","",VLOOKUP(AD89,Varsayımlar!$B:$Q,12,0))</f>
        <v>250</v>
      </c>
      <c r="V89" s="9" t="str">
        <f>IF(B89="","",VLOOKUP(AD89,Varsayımlar!$B:$Q,13,0))</f>
        <v>YURTDIŞI</v>
      </c>
      <c r="W89" s="9">
        <f>IF(B89="","",VLOOKUP(AD89,Varsayımlar!$B:$Q,14,0))</f>
        <v>6</v>
      </c>
      <c r="X89" s="86">
        <v>46252</v>
      </c>
      <c r="Y89" s="86">
        <v>46436</v>
      </c>
      <c r="Z89" s="9">
        <v>26081825</v>
      </c>
      <c r="AA89" s="9" t="str">
        <f>IF(B89="","",VLOOKUP(AD89,Varsayımlar!$B:$Q,15,0))</f>
        <v>KIRMIZI KOLİ-TARİHLİ KOLİ ETİKETİ</v>
      </c>
      <c r="AB89" s="9" t="str">
        <f>IF(B89="","",VLOOKUP(AD89,Varsayımlar!$B:$Q,16,0))</f>
        <v>24-26 CM</v>
      </c>
      <c r="AC89" s="9">
        <f>IF(B89="","",VLOOKUP(Sayfa2!AD98,Varsayımlar!B:S,18,0))</f>
        <v>0</v>
      </c>
      <c r="AD89" s="9" t="str">
        <f t="shared" si="4"/>
        <v>LLC KOTORMANETKA PEYNİRLİ 25CM</v>
      </c>
    </row>
    <row r="90" spans="1:30" hidden="1" x14ac:dyDescent="0.25">
      <c r="A90" s="9" t="s">
        <v>216</v>
      </c>
      <c r="B90" s="9"/>
      <c r="C90" s="10" t="str">
        <f>IF(B90="","",VLOOKUP(AD90,Varsayımlar!$B:$Q,3,0))</f>
        <v/>
      </c>
      <c r="D90" s="10"/>
      <c r="E90" s="10"/>
      <c r="F90" s="9"/>
      <c r="G90" s="9"/>
      <c r="H90" s="9" t="str">
        <f>IF(B90="","",VLOOKUP(AD90,Varsayımlar!$B:$Q,5,0))</f>
        <v/>
      </c>
      <c r="I90" s="9" t="str">
        <f>IF(B90="","",VLOOKUP(AD90,Varsayımlar!B:T,19,0))</f>
        <v/>
      </c>
      <c r="J90" s="9" t="str">
        <f>IF(B90="","",VLOOKUP(AD90,Varsayımlar!$B:$Q,6,0))</f>
        <v/>
      </c>
      <c r="K90" s="9"/>
      <c r="L90" s="9"/>
      <c r="M90" s="9"/>
      <c r="N90" s="9"/>
      <c r="O90" s="9"/>
      <c r="P90" s="9" t="str">
        <f>IF(B90="","",VLOOKUP(AD90,Varsayımlar!$B:$Q,7,0)*K90)</f>
        <v/>
      </c>
      <c r="Q90" s="9" t="str">
        <f>IF(B90="","",VLOOKUP(AD90,Varsayımlar!$B:$Q,8,0))</f>
        <v/>
      </c>
      <c r="R90" s="9" t="str">
        <f>IF(B90="","",VLOOKUP(AD90,Varsayımlar!$B:$Q,9,0))</f>
        <v/>
      </c>
      <c r="S90" s="9" t="str">
        <f>IF(B90="","",VLOOKUP(AD90,Varsayımlar!$B:$Q,10,0))</f>
        <v/>
      </c>
      <c r="T90" s="9" t="str">
        <f>IF(B90="","",VLOOKUP(AD90,Varsayımlar!$B:$Q,11,0))</f>
        <v/>
      </c>
      <c r="U90" s="9" t="str">
        <f>IF(B90="","",VLOOKUP(AD90,Varsayımlar!$B:$Q,12,0))</f>
        <v/>
      </c>
      <c r="V90" s="9" t="str">
        <f>IF(B90="","",VLOOKUP(AD90,Varsayımlar!$B:$Q,13,0))</f>
        <v/>
      </c>
      <c r="W90" s="9" t="str">
        <f>IF(B90="","",VLOOKUP(AD90,Varsayımlar!$B:$Q,14,0))</f>
        <v/>
      </c>
      <c r="X90" s="9"/>
      <c r="Y90" s="9"/>
      <c r="Z90" s="9"/>
      <c r="AA90" s="9" t="str">
        <f>IF(B90="","",VLOOKUP(AD90,Varsayımlar!$B:$Q,15,0))</f>
        <v/>
      </c>
      <c r="AB90" s="9" t="str">
        <f>IF(B90="","",VLOOKUP(AD90,Varsayımlar!$B:$Q,16,0))</f>
        <v/>
      </c>
      <c r="AC90" s="9" t="str">
        <f>IF(B90="","",VLOOKUP(Sayfa2!AD100,Varsayımlar!B:S,18,0))</f>
        <v/>
      </c>
      <c r="AD90" s="9" t="str">
        <f t="shared" si="4"/>
        <v/>
      </c>
    </row>
    <row r="91" spans="1:30" hidden="1" x14ac:dyDescent="0.25">
      <c r="A91" s="9" t="s">
        <v>217</v>
      </c>
      <c r="B91" s="88"/>
      <c r="C91" s="89" t="str">
        <f>IF(B91="","",VLOOKUP(AD91,Varsayımlar!$B:$Q,3,0))</f>
        <v/>
      </c>
      <c r="D91" s="89"/>
      <c r="E91" s="10"/>
      <c r="F91" s="9"/>
      <c r="G91" s="9"/>
      <c r="H91" s="90" t="str">
        <f>IF(B91="","",VLOOKUP(AD91,Varsayımlar!$B:$Q,5,0))</f>
        <v/>
      </c>
      <c r="I91" s="90" t="str">
        <f>IF(B91="","",VLOOKUP(AD91,Varsayımlar!B:T,19,0))</f>
        <v/>
      </c>
      <c r="J91" s="90" t="str">
        <f>IF(B91="","",VLOOKUP(AD91,Varsayımlar!$B:$Q,6,0))</f>
        <v/>
      </c>
      <c r="K91" s="9"/>
      <c r="L91" s="9"/>
      <c r="M91" s="9"/>
      <c r="N91" s="9"/>
      <c r="O91" s="9"/>
      <c r="P91" s="90" t="str">
        <f>IF(B91="","",VLOOKUP(AD91,Varsayımlar!$B:$Q,7,0)*K91)</f>
        <v/>
      </c>
      <c r="Q91" s="90" t="str">
        <f>IF(B91="","",VLOOKUP(AD91,Varsayımlar!$B:$Q,8,0))</f>
        <v/>
      </c>
      <c r="R91" s="90" t="str">
        <f>IF(B91="","",VLOOKUP(AD91,Varsayımlar!$B:$Q,9,0))</f>
        <v/>
      </c>
      <c r="S91" s="90" t="str">
        <f>IF(B91="","",VLOOKUP(AD91,Varsayımlar!$B:$Q,10,0))</f>
        <v/>
      </c>
      <c r="T91" s="90" t="str">
        <f>IF(B91="","",VLOOKUP(AD91,Varsayımlar!$B:$Q,11,0))</f>
        <v/>
      </c>
      <c r="U91" s="90" t="str">
        <f>IF(B91="","",VLOOKUP(AD91,Varsayımlar!$B:$Q,12,0))</f>
        <v/>
      </c>
      <c r="V91" s="90" t="str">
        <f>IF(B91="","",VLOOKUP(AD91,Varsayımlar!$B:$Q,13,0))</f>
        <v/>
      </c>
      <c r="W91" s="90" t="str">
        <f>IF(B91="","",VLOOKUP(AD91,Varsayımlar!$B:$Q,14,0))</f>
        <v/>
      </c>
      <c r="X91" s="9"/>
      <c r="Y91" s="9"/>
      <c r="Z91" s="9"/>
      <c r="AA91" s="90" t="str">
        <f>IF(B91="","",VLOOKUP(AD91,Varsayımlar!$B:$Q,15,0))</f>
        <v/>
      </c>
      <c r="AB91" s="90" t="str">
        <f>IF(B91="","",VLOOKUP(AD91,Varsayımlar!$B:$Q,16,0))</f>
        <v/>
      </c>
      <c r="AC91" s="90" t="str">
        <f>IF(B91="","",VLOOKUP(Sayfa2!AD101,Varsayımlar!B:S,18,0))</f>
        <v/>
      </c>
      <c r="AD91" s="90" t="str">
        <f t="shared" si="4"/>
        <v/>
      </c>
    </row>
    <row r="92" spans="1:30" hidden="1" x14ac:dyDescent="0.25">
      <c r="A92" s="9" t="s">
        <v>218</v>
      </c>
      <c r="B92" s="9"/>
      <c r="C92" s="10" t="str">
        <f>IF(B92="","",VLOOKUP(AD92,Varsayımlar!$B:$Q,3,0))</f>
        <v/>
      </c>
      <c r="D92" s="10"/>
      <c r="E92" s="10"/>
      <c r="F92" s="9"/>
      <c r="G92" s="9"/>
      <c r="H92" s="9" t="str">
        <f>IF(B92="","",VLOOKUP(AD92,Varsayımlar!$B:$Q,5,0))</f>
        <v/>
      </c>
      <c r="I92" s="9" t="str">
        <f>IF(B92="","",VLOOKUP(AD92,Varsayımlar!B:T,19,0))</f>
        <v/>
      </c>
      <c r="J92" s="9" t="str">
        <f>IF(B92="","",VLOOKUP(AD92,Varsayımlar!$B:$Q,6,0))</f>
        <v/>
      </c>
      <c r="K92" s="9"/>
      <c r="L92" s="9"/>
      <c r="M92" s="9"/>
      <c r="N92" s="9"/>
      <c r="O92" s="9"/>
      <c r="P92" s="9" t="str">
        <f>IF(B92="","",VLOOKUP(AD92,Varsayımlar!$B:$Q,7,0)*K92)</f>
        <v/>
      </c>
      <c r="Q92" s="9" t="str">
        <f>IF(B92="","",VLOOKUP(AD92,Varsayımlar!$B:$Q,8,0))</f>
        <v/>
      </c>
      <c r="R92" s="9" t="str">
        <f>IF(B92="","",VLOOKUP(AD92,Varsayımlar!$B:$Q,9,0))</f>
        <v/>
      </c>
      <c r="S92" s="9" t="str">
        <f>IF(B92="","",VLOOKUP(AD92,Varsayımlar!$B:$Q,10,0))</f>
        <v/>
      </c>
      <c r="T92" s="9" t="str">
        <f>IF(B92="","",VLOOKUP(AD92,Varsayımlar!$B:$Q,11,0))</f>
        <v/>
      </c>
      <c r="U92" s="9" t="str">
        <f>IF(B92="","",VLOOKUP(AD92,Varsayımlar!$B:$Q,12,0))</f>
        <v/>
      </c>
      <c r="V92" s="9" t="str">
        <f>IF(B92="","",VLOOKUP(AD92,Varsayımlar!$B:$Q,13,0))</f>
        <v/>
      </c>
      <c r="W92" s="9" t="str">
        <f>IF(B92="","",VLOOKUP(AD92,Varsayımlar!$B:$Q,14,0))</f>
        <v/>
      </c>
      <c r="X92" s="9"/>
      <c r="Y92" s="9"/>
      <c r="Z92" s="9"/>
      <c r="AA92" s="9" t="str">
        <f>IF(B92="","",VLOOKUP(AD92,Varsayımlar!$B:$Q,15,0))</f>
        <v/>
      </c>
      <c r="AB92" s="9" t="str">
        <f>IF(B92="","",VLOOKUP(AD92,Varsayımlar!$B:$Q,16,0))</f>
        <v/>
      </c>
      <c r="AC92" s="9" t="str">
        <f>IF(B92="","",VLOOKUP(Sayfa2!AD102,Varsayımlar!B:S,18,0))</f>
        <v/>
      </c>
      <c r="AD92" s="9" t="str">
        <f t="shared" si="4"/>
        <v/>
      </c>
    </row>
    <row r="93" spans="1:30" hidden="1" x14ac:dyDescent="0.25">
      <c r="A93" s="9" t="s">
        <v>219</v>
      </c>
      <c r="B93" s="88"/>
      <c r="C93" s="89" t="str">
        <f>IF(B93="","",VLOOKUP(AD93,Varsayımlar!$B:$Q,3,0))</f>
        <v/>
      </c>
      <c r="D93" s="89"/>
      <c r="E93" s="10"/>
      <c r="F93" s="9"/>
      <c r="G93" s="9"/>
      <c r="H93" s="90" t="str">
        <f>IF(B93="","",VLOOKUP(AD93,Varsayımlar!$B:$Q,5,0))</f>
        <v/>
      </c>
      <c r="I93" s="90" t="str">
        <f>IF(B93="","",VLOOKUP(AD93,Varsayımlar!B:T,19,0))</f>
        <v/>
      </c>
      <c r="J93" s="90" t="str">
        <f>IF(B93="","",VLOOKUP(AD93,Varsayımlar!$B:$Q,6,0))</f>
        <v/>
      </c>
      <c r="K93" s="9"/>
      <c r="L93" s="9"/>
      <c r="M93" s="9"/>
      <c r="N93" s="9"/>
      <c r="O93" s="9"/>
      <c r="P93" s="90" t="str">
        <f>IF(B93="","",VLOOKUP(AD93,Varsayımlar!$B:$Q,7,0)*K93)</f>
        <v/>
      </c>
      <c r="Q93" s="90" t="str">
        <f>IF(B93="","",VLOOKUP(AD93,Varsayımlar!$B:$Q,8,0))</f>
        <v/>
      </c>
      <c r="R93" s="90" t="str">
        <f>IF(B93="","",VLOOKUP(AD93,Varsayımlar!$B:$Q,9,0))</f>
        <v/>
      </c>
      <c r="S93" s="90" t="str">
        <f>IF(B93="","",VLOOKUP(AD93,Varsayımlar!$B:$Q,10,0))</f>
        <v/>
      </c>
      <c r="T93" s="90" t="str">
        <f>IF(B93="","",VLOOKUP(AD93,Varsayımlar!$B:$Q,11,0))</f>
        <v/>
      </c>
      <c r="U93" s="90" t="str">
        <f>IF(B93="","",VLOOKUP(AD93,Varsayımlar!$B:$Q,12,0))</f>
        <v/>
      </c>
      <c r="V93" s="90" t="str">
        <f>IF(B93="","",VLOOKUP(AD93,Varsayımlar!$B:$Q,13,0))</f>
        <v/>
      </c>
      <c r="W93" s="90" t="str">
        <f>IF(B93="","",VLOOKUP(AD93,Varsayımlar!$B:$Q,14,0))</f>
        <v/>
      </c>
      <c r="X93" s="9"/>
      <c r="Y93" s="9"/>
      <c r="Z93" s="9"/>
      <c r="AA93" s="90" t="str">
        <f>IF(B93="","",VLOOKUP(AD93,Varsayımlar!$B:$Q,15,0))</f>
        <v/>
      </c>
      <c r="AB93" s="90" t="str">
        <f>IF(B93="","",VLOOKUP(AD93,Varsayımlar!$B:$Q,16,0))</f>
        <v/>
      </c>
      <c r="AC93" s="90" t="str">
        <f>IF(B93="","",VLOOKUP(Sayfa2!AD103,Varsayımlar!B:S,18,0))</f>
        <v/>
      </c>
      <c r="AD93" s="90" t="str">
        <f t="shared" si="4"/>
        <v/>
      </c>
    </row>
    <row r="94" spans="1:30" hidden="1" x14ac:dyDescent="0.25">
      <c r="A94" s="9" t="s">
        <v>220</v>
      </c>
      <c r="B94" s="9"/>
      <c r="C94" s="10" t="str">
        <f>IF(B94="","",VLOOKUP(AD94,Varsayımlar!$B:$Q,3,0))</f>
        <v/>
      </c>
      <c r="D94" s="10"/>
      <c r="E94" s="10"/>
      <c r="F94" s="9"/>
      <c r="G94" s="9"/>
      <c r="H94" s="9" t="str">
        <f>IF(B94="","",VLOOKUP(AD94,Varsayımlar!$B:$Q,5,0))</f>
        <v/>
      </c>
      <c r="I94" s="9" t="str">
        <f>IF(B94="","",VLOOKUP(AD94,Varsayımlar!B:T,19,0))</f>
        <v/>
      </c>
      <c r="J94" s="9" t="str">
        <f>IF(B94="","",VLOOKUP(AD94,Varsayımlar!$B:$Q,6,0))</f>
        <v/>
      </c>
      <c r="K94" s="9"/>
      <c r="L94" s="9"/>
      <c r="M94" s="9"/>
      <c r="N94" s="9"/>
      <c r="O94" s="9"/>
      <c r="P94" s="9" t="str">
        <f>IF(B94="","",VLOOKUP(AD94,Varsayımlar!$B:$Q,7,0)*K94)</f>
        <v/>
      </c>
      <c r="Q94" s="9" t="str">
        <f>IF(B94="","",VLOOKUP(AD94,Varsayımlar!$B:$Q,8,0))</f>
        <v/>
      </c>
      <c r="R94" s="9" t="str">
        <f>IF(B94="","",VLOOKUP(AD94,Varsayımlar!$B:$Q,9,0))</f>
        <v/>
      </c>
      <c r="S94" s="9" t="str">
        <f>IF(B94="","",VLOOKUP(AD94,Varsayımlar!$B:$Q,10,0))</f>
        <v/>
      </c>
      <c r="T94" s="9" t="str">
        <f>IF(B94="","",VLOOKUP(AD94,Varsayımlar!$B:$Q,11,0))</f>
        <v/>
      </c>
      <c r="U94" s="9" t="str">
        <f>IF(B94="","",VLOOKUP(AD94,Varsayımlar!$B:$Q,12,0))</f>
        <v/>
      </c>
      <c r="V94" s="9" t="str">
        <f>IF(B94="","",VLOOKUP(AD94,Varsayımlar!$B:$Q,13,0))</f>
        <v/>
      </c>
      <c r="W94" s="9" t="str">
        <f>IF(B94="","",VLOOKUP(AD94,Varsayımlar!$B:$Q,14,0))</f>
        <v/>
      </c>
      <c r="X94" s="9"/>
      <c r="Y94" s="9"/>
      <c r="Z94" s="9"/>
      <c r="AA94" s="9" t="str">
        <f>IF(B94="","",VLOOKUP(AD94,Varsayımlar!$B:$Q,15,0))</f>
        <v/>
      </c>
      <c r="AB94" s="9" t="str">
        <f>IF(B94="","",VLOOKUP(AD94,Varsayımlar!$B:$Q,16,0))</f>
        <v/>
      </c>
      <c r="AC94" s="9" t="str">
        <f>IF(B94="","",VLOOKUP(Sayfa2!AD104,Varsayımlar!B:S,18,0))</f>
        <v/>
      </c>
      <c r="AD94" s="9" t="str">
        <f t="shared" si="4"/>
        <v/>
      </c>
    </row>
    <row r="95" spans="1:30" x14ac:dyDescent="0.25"/>
    <row r="96" spans="1:30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5" x14ac:dyDescent="0.25"/>
    <row r="266" x14ac:dyDescent="0.25"/>
    <row r="267" x14ac:dyDescent="0.25"/>
    <row r="269" x14ac:dyDescent="0.25"/>
    <row r="270" x14ac:dyDescent="0.25"/>
    <row r="271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1" x14ac:dyDescent="0.25"/>
    <row r="282" x14ac:dyDescent="0.25"/>
    <row r="283" x14ac:dyDescent="0.25"/>
    <row r="285" x14ac:dyDescent="0.25"/>
    <row r="286" x14ac:dyDescent="0.25"/>
    <row r="287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7" x14ac:dyDescent="0.25"/>
    <row r="298" x14ac:dyDescent="0.25"/>
    <row r="299" x14ac:dyDescent="0.25"/>
    <row r="301" x14ac:dyDescent="0.25"/>
    <row r="302" x14ac:dyDescent="0.25"/>
    <row r="303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3" x14ac:dyDescent="0.25"/>
    <row r="315" x14ac:dyDescent="0.25"/>
    <row r="317" x14ac:dyDescent="0.25"/>
    <row r="318" x14ac:dyDescent="0.25"/>
    <row r="319" x14ac:dyDescent="0.25"/>
    <row r="321" x14ac:dyDescent="0.25"/>
    <row r="323" x14ac:dyDescent="0.25"/>
    <row r="324" x14ac:dyDescent="0.25"/>
    <row r="325" x14ac:dyDescent="0.25"/>
    <row r="326" x14ac:dyDescent="0.25"/>
    <row r="327" x14ac:dyDescent="0.25"/>
    <row r="329" x14ac:dyDescent="0.25"/>
    <row r="331" x14ac:dyDescent="0.25"/>
    <row r="333" x14ac:dyDescent="0.25"/>
    <row r="334" x14ac:dyDescent="0.25"/>
    <row r="335" x14ac:dyDescent="0.25"/>
    <row r="337" x14ac:dyDescent="0.25"/>
    <row r="339" x14ac:dyDescent="0.25"/>
    <row r="340" x14ac:dyDescent="0.25"/>
    <row r="341" x14ac:dyDescent="0.25"/>
    <row r="342" x14ac:dyDescent="0.25"/>
    <row r="343" x14ac:dyDescent="0.25"/>
    <row r="345" x14ac:dyDescent="0.25"/>
    <row r="347" x14ac:dyDescent="0.25"/>
    <row r="349" x14ac:dyDescent="0.25"/>
    <row r="350" x14ac:dyDescent="0.25"/>
    <row r="351" x14ac:dyDescent="0.25"/>
    <row r="353" x14ac:dyDescent="0.25"/>
    <row r="355" x14ac:dyDescent="0.25"/>
    <row r="357" x14ac:dyDescent="0.25"/>
    <row r="359" x14ac:dyDescent="0.25"/>
    <row r="361" x14ac:dyDescent="0.25"/>
    <row r="363" x14ac:dyDescent="0.25"/>
    <row r="365" x14ac:dyDescent="0.25"/>
    <row r="366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3" x14ac:dyDescent="0.25"/>
    <row r="1054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9" x14ac:dyDescent="0.25"/>
    <row r="1070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5" x14ac:dyDescent="0.25"/>
    <row r="1086" x14ac:dyDescent="0.25"/>
    <row r="1087" x14ac:dyDescent="0.25"/>
    <row r="1089" x14ac:dyDescent="0.25"/>
    <row r="1091" x14ac:dyDescent="0.25"/>
    <row r="1093" x14ac:dyDescent="0.25"/>
    <row r="1094" x14ac:dyDescent="0.25"/>
    <row r="1095" x14ac:dyDescent="0.25"/>
    <row r="1097" x14ac:dyDescent="0.25"/>
    <row r="1099" x14ac:dyDescent="0.25"/>
    <row r="1101" x14ac:dyDescent="0.25"/>
    <row r="1102" x14ac:dyDescent="0.25"/>
    <row r="1103" x14ac:dyDescent="0.25"/>
    <row r="1105" x14ac:dyDescent="0.25"/>
    <row r="1107" x14ac:dyDescent="0.25"/>
    <row r="1109" x14ac:dyDescent="0.25"/>
    <row r="1110" x14ac:dyDescent="0.25"/>
    <row r="1111" x14ac:dyDescent="0.25"/>
    <row r="1113" x14ac:dyDescent="0.25"/>
    <row r="1115" x14ac:dyDescent="0.25"/>
    <row r="1117" x14ac:dyDescent="0.25"/>
    <row r="1118" x14ac:dyDescent="0.25"/>
    <row r="1119" x14ac:dyDescent="0.25"/>
    <row r="1121" x14ac:dyDescent="0.25"/>
    <row r="1123" x14ac:dyDescent="0.25"/>
    <row r="1125" x14ac:dyDescent="0.25"/>
    <row r="1126" x14ac:dyDescent="0.25"/>
    <row r="1127" x14ac:dyDescent="0.25"/>
    <row r="1129" x14ac:dyDescent="0.25"/>
    <row r="1131" x14ac:dyDescent="0.25"/>
    <row r="1133" x14ac:dyDescent="0.25"/>
    <row r="1134" x14ac:dyDescent="0.25"/>
    <row r="1135" x14ac:dyDescent="0.25"/>
    <row r="1137" x14ac:dyDescent="0.25"/>
    <row r="1139" x14ac:dyDescent="0.25"/>
    <row r="1141" x14ac:dyDescent="0.25"/>
    <row r="1142" x14ac:dyDescent="0.25"/>
    <row r="1143" x14ac:dyDescent="0.25"/>
    <row r="1145" x14ac:dyDescent="0.25"/>
    <row r="1147" x14ac:dyDescent="0.25"/>
    <row r="1149" x14ac:dyDescent="0.25"/>
    <row r="1150" x14ac:dyDescent="0.25"/>
    <row r="1151" x14ac:dyDescent="0.25"/>
    <row r="1153" x14ac:dyDescent="0.25"/>
    <row r="1155" x14ac:dyDescent="0.25"/>
    <row r="1157" x14ac:dyDescent="0.25"/>
    <row r="1158" x14ac:dyDescent="0.25"/>
    <row r="1159" x14ac:dyDescent="0.25"/>
    <row r="1161" x14ac:dyDescent="0.25"/>
    <row r="1163" x14ac:dyDescent="0.25"/>
    <row r="1165" x14ac:dyDescent="0.25"/>
    <row r="1166" x14ac:dyDescent="0.25"/>
    <row r="1167" x14ac:dyDescent="0.25"/>
    <row r="1169" x14ac:dyDescent="0.25"/>
    <row r="1171" x14ac:dyDescent="0.25"/>
    <row r="1172" x14ac:dyDescent="0.25"/>
    <row r="1173" x14ac:dyDescent="0.25"/>
    <row r="1174" x14ac:dyDescent="0.25"/>
    <row r="1175" x14ac:dyDescent="0.25"/>
    <row r="1177" x14ac:dyDescent="0.25"/>
    <row r="1178" x14ac:dyDescent="0.25"/>
    <row r="1179" x14ac:dyDescent="0.25"/>
    <row r="1181" x14ac:dyDescent="0.25"/>
    <row r="1182" x14ac:dyDescent="0.25"/>
    <row r="1183" x14ac:dyDescent="0.25"/>
    <row r="1185" x14ac:dyDescent="0.25"/>
    <row r="1187" x14ac:dyDescent="0.25"/>
    <row r="1188" x14ac:dyDescent="0.25"/>
    <row r="1189" x14ac:dyDescent="0.25"/>
    <row r="1190" x14ac:dyDescent="0.25"/>
    <row r="1191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</sheetData>
  <mergeCells count="6">
    <mergeCell ref="A42:AB42"/>
    <mergeCell ref="A1:AB1"/>
    <mergeCell ref="A2:Z2"/>
    <mergeCell ref="A18:AB18"/>
    <mergeCell ref="A25:AB25"/>
    <mergeCell ref="B27:AB27"/>
  </mergeCells>
  <pageMargins left="0.31496062992125984" right="0.31496062992125984" top="0.35433070866141736" bottom="0.35433070866141736" header="0.31496062992125984" footer="0.31496062992125984"/>
  <pageSetup paperSize="9" scale="44" fitToHeight="2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583"/>
  <sheetViews>
    <sheetView topLeftCell="A34" zoomScale="69" zoomScaleNormal="69" workbookViewId="0">
      <selection activeCell="G48" sqref="G48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42578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3.1406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0.7109375" style="8" customWidth="1"/>
    <col min="19" max="19" width="8.5703125" style="8" customWidth="1"/>
    <col min="20" max="20" width="7.42578125" style="8" customWidth="1"/>
    <col min="21" max="21" width="9.85546875" style="8" customWidth="1"/>
    <col min="22" max="22" width="10.140625" style="8" bestFit="1" customWidth="1"/>
    <col min="23" max="23" width="7.140625" style="8" customWidth="1"/>
    <col min="24" max="24" width="12.7109375" style="8" bestFit="1" customWidth="1"/>
    <col min="25" max="25" width="18.5703125" style="8" customWidth="1"/>
    <col min="26" max="26" width="19.28515625" style="8" bestFit="1" customWidth="1"/>
    <col min="27" max="27" width="26.28515625" style="8" customWidth="1"/>
    <col min="28" max="28" width="15.140625" style="8" bestFit="1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94">
        <v>46196</v>
      </c>
      <c r="AB2" s="95">
        <v>0.70833333333333337</v>
      </c>
      <c r="AC2" s="35"/>
    </row>
    <row r="3" spans="1:31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120" t="s">
        <v>17</v>
      </c>
      <c r="C4" s="121">
        <f>IF(B4="","",VLOOKUP(AD4,Varsayımlar!$B:$Q,3,0))</f>
        <v>8698829380698</v>
      </c>
      <c r="D4" s="121" t="s">
        <v>494</v>
      </c>
      <c r="E4" s="122" t="s">
        <v>37</v>
      </c>
      <c r="F4" s="120" t="s">
        <v>495</v>
      </c>
      <c r="G4" s="120" t="s">
        <v>497</v>
      </c>
      <c r="H4" s="120" t="str">
        <f>IF(B4="","",VLOOKUP(AD4,Varsayımlar!$B:$Q,5,0))</f>
        <v>TORTİLLAS 25 CM 4 PCS 260G</v>
      </c>
      <c r="I4" s="120">
        <f>IF(B4="","",VLOOKUP(AD4,Varsayımlar!B:T,19,0))</f>
        <v>0</v>
      </c>
      <c r="J4" s="120" t="str">
        <f>IF(B4="","",VLOOKUP(AD4,Varsayımlar!$B:$Q,6,0))</f>
        <v>SADE</v>
      </c>
      <c r="K4" s="120">
        <v>1008</v>
      </c>
      <c r="L4" s="120"/>
      <c r="M4" s="120">
        <f t="shared" ref="M4:M16" si="0">K4/84</f>
        <v>12</v>
      </c>
      <c r="N4" s="120"/>
      <c r="O4" s="120">
        <v>11</v>
      </c>
      <c r="P4" s="120">
        <f>IF(B4="","",VLOOKUP(AD4,Varsayımlar!$B:$Q,7,0)*K4)</f>
        <v>30240</v>
      </c>
      <c r="Q4" s="120">
        <f>IF(B4="","",VLOOKUP(AD4,Varsayımlar!$B:$Q,8,0))</f>
        <v>25</v>
      </c>
      <c r="R4" s="120" t="str">
        <f>IF(B4="","",VLOOKUP(AD4,Varsayımlar!$B:$Q,9,0))</f>
        <v>SOFT</v>
      </c>
      <c r="S4" s="120">
        <f>IF(B4="","",VLOOKUP(AD4,Varsayımlar!$B:$Q,10,0))</f>
        <v>4</v>
      </c>
      <c r="T4" s="120">
        <f>IF(B4="","",VLOOKUP(AD4,Varsayımlar!$B:$Q,11,0))</f>
        <v>30</v>
      </c>
      <c r="U4" s="120">
        <f>IF(B4="","",VLOOKUP(AD4,Varsayımlar!$B:$Q,12,0))</f>
        <v>260</v>
      </c>
      <c r="V4" s="120" t="str">
        <f>IF(B4="","",VLOOKUP(AD4,Varsayımlar!$B:$Q,13,0))</f>
        <v>YURTDIŞI</v>
      </c>
      <c r="W4" s="120">
        <f>IF(B4="","",VLOOKUP(AD4,Varsayımlar!$B:$Q,14,0))</f>
        <v>6</v>
      </c>
      <c r="X4" s="123">
        <v>46191</v>
      </c>
      <c r="Y4" s="123">
        <v>46374</v>
      </c>
      <c r="Z4" s="120">
        <v>26061825</v>
      </c>
      <c r="AA4" s="120" t="str">
        <f>IF(B4="","",VLOOKUP(AD4,Varsayımlar!$B:$Q,15,0))</f>
        <v>TRİTON -SKT ATILACAK</v>
      </c>
      <c r="AB4" s="120" t="str">
        <f>IF(B4="","",VLOOKUP(AD4,Varsayımlar!$B:$Q,16,0))</f>
        <v>24-26 CM</v>
      </c>
      <c r="AC4" s="64"/>
      <c r="AD4" s="61" t="str">
        <f t="shared" ref="AD4:AD16" si="1">IF(B4="","",CONCATENATE(B4,E4))</f>
        <v>LLC TRİTONMUTLUKAL WHEAT TORTILLA</v>
      </c>
      <c r="AE4" s="8" t="s">
        <v>285</v>
      </c>
    </row>
    <row r="5" spans="1:31" ht="36" customHeight="1" x14ac:dyDescent="0.25">
      <c r="A5" s="9" t="s">
        <v>122</v>
      </c>
      <c r="B5" s="70" t="s">
        <v>17</v>
      </c>
      <c r="C5" s="71">
        <f>IF(B5="","",VLOOKUP(AD5,Varsayımlar!$B:$Q,3,0))</f>
        <v>8698829380698</v>
      </c>
      <c r="D5" s="71" t="s">
        <v>498</v>
      </c>
      <c r="E5" s="106" t="s">
        <v>37</v>
      </c>
      <c r="F5" s="70" t="s">
        <v>499</v>
      </c>
      <c r="G5" s="70" t="s">
        <v>500</v>
      </c>
      <c r="H5" s="70" t="str">
        <f>IF(B5="","",VLOOKUP(AD5,Varsayımlar!$B:$Q,5,0))</f>
        <v>TORTİLLAS 25 CM 4 PCS 260G</v>
      </c>
      <c r="I5" s="70">
        <f>IF(B5="","",VLOOKUP(AD5,Varsayımlar!B:T,19,0))</f>
        <v>0</v>
      </c>
      <c r="J5" s="70" t="str">
        <f>IF(B5="","",VLOOKUP(AD5,Varsayımlar!$B:$Q,6,0))</f>
        <v>SADE</v>
      </c>
      <c r="K5" s="70">
        <v>1512</v>
      </c>
      <c r="L5" s="70"/>
      <c r="M5" s="70">
        <f t="shared" si="0"/>
        <v>18</v>
      </c>
      <c r="N5" s="70"/>
      <c r="O5" s="70">
        <v>11</v>
      </c>
      <c r="P5" s="70">
        <f>IF(B5="","",VLOOKUP(AD5,Varsayımlar!$B:$Q,7,0)*K5)</f>
        <v>45360</v>
      </c>
      <c r="Q5" s="70">
        <f>IF(B5="","",VLOOKUP(AD5,Varsayımlar!$B:$Q,8,0))</f>
        <v>25</v>
      </c>
      <c r="R5" s="70" t="str">
        <f>IF(B5="","",VLOOKUP(AD5,Varsayımlar!$B:$Q,9,0))</f>
        <v>SOFT</v>
      </c>
      <c r="S5" s="70">
        <f>IF(B5="","",VLOOKUP(AD5,Varsayımlar!$B:$Q,10,0))</f>
        <v>4</v>
      </c>
      <c r="T5" s="70">
        <f>IF(B5="","",VLOOKUP(AD5,Varsayımlar!$B:$Q,11,0))</f>
        <v>30</v>
      </c>
      <c r="U5" s="70">
        <f>IF(B5="","",VLOOKUP(AD5,Varsayımlar!$B:$Q,12,0))</f>
        <v>260</v>
      </c>
      <c r="V5" s="70" t="str">
        <f>IF(B5="","",VLOOKUP(AD5,Varsayımlar!$B:$Q,13,0))</f>
        <v>YURTDIŞI</v>
      </c>
      <c r="W5" s="70">
        <f>IF(B5="","",VLOOKUP(AD5,Varsayımlar!$B:$Q,14,0))</f>
        <v>6</v>
      </c>
      <c r="X5" s="73">
        <v>46192</v>
      </c>
      <c r="Y5" s="73">
        <v>46375</v>
      </c>
      <c r="Z5" s="70">
        <v>26061925</v>
      </c>
      <c r="AA5" s="70" t="str">
        <f>IF(B5="","",VLOOKUP(AD5,Varsayımlar!$B:$Q,15,0))</f>
        <v>TRİTON -SKT ATILACAK</v>
      </c>
      <c r="AB5" s="70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1" ht="36" customHeight="1" x14ac:dyDescent="0.25">
      <c r="A6" s="9" t="s">
        <v>123</v>
      </c>
      <c r="B6" s="70" t="s">
        <v>17</v>
      </c>
      <c r="C6" s="71">
        <f>IF(B6="","",VLOOKUP(AD6,Varsayımlar!$B:$Q,3,0))</f>
        <v>8698829380698</v>
      </c>
      <c r="D6" s="71" t="s">
        <v>498</v>
      </c>
      <c r="E6" s="106" t="s">
        <v>37</v>
      </c>
      <c r="F6" s="70" t="s">
        <v>499</v>
      </c>
      <c r="G6" s="70" t="s">
        <v>501</v>
      </c>
      <c r="H6" s="70" t="str">
        <f>IF(B6="","",VLOOKUP(AD6,Varsayımlar!$B:$Q,5,0))</f>
        <v>TORTİLLAS 25 CM 4 PCS 260G</v>
      </c>
      <c r="I6" s="70">
        <f>IF(B6="","",VLOOKUP(AD6,Varsayımlar!B:T,19,0))</f>
        <v>0</v>
      </c>
      <c r="J6" s="70" t="str">
        <f>IF(B6="","",VLOOKUP(AD6,Varsayımlar!$B:$Q,6,0))</f>
        <v>SADE</v>
      </c>
      <c r="K6" s="70">
        <v>924</v>
      </c>
      <c r="L6" s="70"/>
      <c r="M6" s="70">
        <f t="shared" si="0"/>
        <v>11</v>
      </c>
      <c r="N6" s="70"/>
      <c r="O6" s="70">
        <v>11</v>
      </c>
      <c r="P6" s="70">
        <f>IF(B6="","",VLOOKUP(AD6,Varsayımlar!$B:$Q,7,0)*K6)</f>
        <v>27720</v>
      </c>
      <c r="Q6" s="70">
        <f>IF(B6="","",VLOOKUP(AD6,Varsayımlar!$B:$Q,8,0))</f>
        <v>25</v>
      </c>
      <c r="R6" s="70" t="str">
        <f>IF(B6="","",VLOOKUP(AD6,Varsayımlar!$B:$Q,9,0))</f>
        <v>SOFT</v>
      </c>
      <c r="S6" s="70">
        <f>IF(B6="","",VLOOKUP(AD6,Varsayımlar!$B:$Q,10,0))</f>
        <v>4</v>
      </c>
      <c r="T6" s="70">
        <f>IF(B6="","",VLOOKUP(AD6,Varsayımlar!$B:$Q,11,0))</f>
        <v>30</v>
      </c>
      <c r="U6" s="70">
        <f>IF(B6="","",VLOOKUP(AD6,Varsayımlar!$B:$Q,12,0))</f>
        <v>260</v>
      </c>
      <c r="V6" s="70" t="str">
        <f>IF(B6="","",VLOOKUP(AD6,Varsayımlar!$B:$Q,13,0))</f>
        <v>YURTDIŞI</v>
      </c>
      <c r="W6" s="70">
        <f>IF(B6="","",VLOOKUP(AD6,Varsayımlar!$B:$Q,14,0))</f>
        <v>6</v>
      </c>
      <c r="X6" s="73">
        <v>46192</v>
      </c>
      <c r="Y6" s="73">
        <v>46375</v>
      </c>
      <c r="Z6" s="70">
        <v>26061925</v>
      </c>
      <c r="AA6" s="70" t="str">
        <f>IF(B6="","",VLOOKUP(AD6,Varsayımlar!$B:$Q,15,0))</f>
        <v>TRİTON -SKT ATILACAK</v>
      </c>
      <c r="AB6" s="70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1" ht="36" customHeight="1" x14ac:dyDescent="0.25">
      <c r="A7" s="9" t="s">
        <v>124</v>
      </c>
      <c r="B7" s="77" t="s">
        <v>17</v>
      </c>
      <c r="C7" s="76">
        <f>IF(B7="","",VLOOKUP(AD7,Varsayımlar!$B:$Q,3,0))</f>
        <v>8698829380698</v>
      </c>
      <c r="D7" s="76" t="s">
        <v>502</v>
      </c>
      <c r="E7" s="119" t="s">
        <v>37</v>
      </c>
      <c r="F7" s="77" t="s">
        <v>503</v>
      </c>
      <c r="G7" s="77" t="s">
        <v>505</v>
      </c>
      <c r="H7" s="77" t="str">
        <f>IF(B7="","",VLOOKUP(AD7,Varsayımlar!$B:$Q,5,0))</f>
        <v>TORTİLLAS 25 CM 4 PCS 260G</v>
      </c>
      <c r="I7" s="77">
        <f>IF(B7="","",VLOOKUP(AD7,Varsayımlar!B:T,19,0))</f>
        <v>0</v>
      </c>
      <c r="J7" s="77" t="str">
        <f>IF(B7="","",VLOOKUP(AD7,Varsayımlar!$B:$Q,6,0))</f>
        <v>SADE</v>
      </c>
      <c r="K7" s="77">
        <v>420</v>
      </c>
      <c r="L7" s="77"/>
      <c r="M7" s="77">
        <f t="shared" si="0"/>
        <v>5</v>
      </c>
      <c r="N7" s="77"/>
      <c r="O7" s="77">
        <v>4</v>
      </c>
      <c r="P7" s="77">
        <f>IF(B7="","",VLOOKUP(AD7,Varsayımlar!$B:$Q,7,0)*K7)</f>
        <v>12600</v>
      </c>
      <c r="Q7" s="77">
        <f>IF(B7="","",VLOOKUP(AD7,Varsayımlar!$B:$Q,8,0))</f>
        <v>25</v>
      </c>
      <c r="R7" s="77" t="str">
        <f>IF(B7="","",VLOOKUP(AD7,Varsayımlar!$B:$Q,9,0))</f>
        <v>SOFT</v>
      </c>
      <c r="S7" s="77">
        <f>IF(B7="","",VLOOKUP(AD7,Varsayımlar!$B:$Q,10,0))</f>
        <v>4</v>
      </c>
      <c r="T7" s="77">
        <f>IF(B7="","",VLOOKUP(AD7,Varsayımlar!$B:$Q,11,0))</f>
        <v>30</v>
      </c>
      <c r="U7" s="77">
        <f>IF(B7="","",VLOOKUP(AD7,Varsayımlar!$B:$Q,12,0))</f>
        <v>260</v>
      </c>
      <c r="V7" s="77" t="str">
        <f>IF(B7="","",VLOOKUP(AD7,Varsayımlar!$B:$Q,13,0))</f>
        <v>YURTDIŞI</v>
      </c>
      <c r="W7" s="77">
        <f>IF(B7="","",VLOOKUP(AD7,Varsayımlar!$B:$Q,14,0))</f>
        <v>6</v>
      </c>
      <c r="X7" s="78">
        <v>46195</v>
      </c>
      <c r="Y7" s="78">
        <v>46378</v>
      </c>
      <c r="Z7" s="77">
        <v>26062225</v>
      </c>
      <c r="AA7" s="77" t="str">
        <f>IF(B7="","",VLOOKUP(AD7,Varsayımlar!$B:$Q,15,0))</f>
        <v>TRİTON -SKT ATILACAK</v>
      </c>
      <c r="AB7" s="77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1" ht="36" customHeight="1" x14ac:dyDescent="0.25">
      <c r="A8" s="9" t="s">
        <v>125</v>
      </c>
      <c r="B8" s="67" t="s">
        <v>17</v>
      </c>
      <c r="C8" s="4">
        <f>IF(B8="","",VLOOKUP(AD8,Varsayımlar!$B:$Q,3,0))</f>
        <v>8698829380698</v>
      </c>
      <c r="D8" s="4" t="s">
        <v>513</v>
      </c>
      <c r="E8" s="105" t="s">
        <v>37</v>
      </c>
      <c r="F8" s="67" t="s">
        <v>514</v>
      </c>
      <c r="G8" s="67" t="s">
        <v>515</v>
      </c>
      <c r="H8" s="67" t="str">
        <f>IF(B8="","",VLOOKUP(AD8,Varsayımlar!$B:$Q,5,0))</f>
        <v>TORTİLLAS 25 CM 4 PCS 260G</v>
      </c>
      <c r="I8" s="67">
        <f>IF(B8="","",VLOOKUP(AD8,Varsayımlar!B:T,19,0))</f>
        <v>0</v>
      </c>
      <c r="J8" s="67" t="str">
        <f>IF(B8="","",VLOOKUP(AD8,Varsayımlar!$B:$Q,6,0))</f>
        <v>SADE</v>
      </c>
      <c r="K8" s="67">
        <v>1344</v>
      </c>
      <c r="L8" s="67"/>
      <c r="M8" s="67">
        <f t="shared" si="0"/>
        <v>16</v>
      </c>
      <c r="N8" s="67"/>
      <c r="O8" s="67">
        <v>16</v>
      </c>
      <c r="P8" s="67">
        <f>IF(B8="","",VLOOKUP(AD8,Varsayımlar!$B:$Q,7,0)*K8)</f>
        <v>40320</v>
      </c>
      <c r="Q8" s="67">
        <f>IF(B8="","",VLOOKUP(AD8,Varsayımlar!$B:$Q,8,0))</f>
        <v>25</v>
      </c>
      <c r="R8" s="67" t="str">
        <f>IF(B8="","",VLOOKUP(AD8,Varsayımlar!$B:$Q,9,0))</f>
        <v>SOFT</v>
      </c>
      <c r="S8" s="67">
        <f>IF(B8="","",VLOOKUP(AD8,Varsayımlar!$B:$Q,10,0))</f>
        <v>4</v>
      </c>
      <c r="T8" s="67">
        <f>IF(B8="","",VLOOKUP(AD8,Varsayımlar!$B:$Q,11,0))</f>
        <v>30</v>
      </c>
      <c r="U8" s="67">
        <f>IF(B8="","",VLOOKUP(AD8,Varsayımlar!$B:$Q,12,0))</f>
        <v>260</v>
      </c>
      <c r="V8" s="67" t="str">
        <f>IF(B8="","",VLOOKUP(AD8,Varsayımlar!$B:$Q,13,0))</f>
        <v>YURTDIŞI</v>
      </c>
      <c r="W8" s="67">
        <f>IF(B8="","",VLOOKUP(AD8,Varsayımlar!$B:$Q,14,0))</f>
        <v>6</v>
      </c>
      <c r="X8" s="68">
        <v>46198</v>
      </c>
      <c r="Y8" s="68">
        <v>46381</v>
      </c>
      <c r="Z8" s="67">
        <v>26062525</v>
      </c>
      <c r="AA8" s="67" t="str">
        <f>IF(B8="","",VLOOKUP(AD8,Varsayımlar!$B:$Q,15,0))</f>
        <v>TRİTON -SKT ATILACAK</v>
      </c>
      <c r="AB8" s="67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1" ht="36" customHeight="1" x14ac:dyDescent="0.25">
      <c r="A9" s="9" t="s">
        <v>126</v>
      </c>
      <c r="B9" s="115" t="s">
        <v>17</v>
      </c>
      <c r="C9" s="116">
        <f>IF(B9="","",VLOOKUP(AD9,Varsayımlar!$B:$Q,3,0))</f>
        <v>8698829380698</v>
      </c>
      <c r="D9" s="116" t="s">
        <v>517</v>
      </c>
      <c r="E9" s="117" t="s">
        <v>37</v>
      </c>
      <c r="F9" s="115" t="s">
        <v>518</v>
      </c>
      <c r="G9" s="115" t="s">
        <v>519</v>
      </c>
      <c r="H9" s="115" t="str">
        <f>IF(B9="","",VLOOKUP(AD9,Varsayımlar!$B:$Q,5,0))</f>
        <v>TORTİLLAS 25 CM 4 PCS 260G</v>
      </c>
      <c r="I9" s="115">
        <f>IF(B9="","",VLOOKUP(AD9,Varsayımlar!B:T,19,0))</f>
        <v>0</v>
      </c>
      <c r="J9" s="115" t="str">
        <f>IF(B9="","",VLOOKUP(AD9,Varsayımlar!$B:$Q,6,0))</f>
        <v>SADE</v>
      </c>
      <c r="K9" s="115">
        <v>1260</v>
      </c>
      <c r="L9" s="115"/>
      <c r="M9" s="115">
        <f t="shared" si="0"/>
        <v>15</v>
      </c>
      <c r="N9" s="115"/>
      <c r="O9" s="115">
        <v>14</v>
      </c>
      <c r="P9" s="115">
        <f>IF(B9="","",VLOOKUP(AD9,Varsayımlar!$B:$Q,7,0)*K9)</f>
        <v>37800</v>
      </c>
      <c r="Q9" s="115">
        <f>IF(B9="","",VLOOKUP(AD9,Varsayımlar!$B:$Q,8,0))</f>
        <v>25</v>
      </c>
      <c r="R9" s="115" t="str">
        <f>IF(B9="","",VLOOKUP(AD9,Varsayımlar!$B:$Q,9,0))</f>
        <v>SOFT</v>
      </c>
      <c r="S9" s="115">
        <f>IF(B9="","",VLOOKUP(AD9,Varsayımlar!$B:$Q,10,0))</f>
        <v>4</v>
      </c>
      <c r="T9" s="115">
        <f>IF(B9="","",VLOOKUP(AD9,Varsayımlar!$B:$Q,11,0))</f>
        <v>30</v>
      </c>
      <c r="U9" s="115">
        <f>IF(B9="","",VLOOKUP(AD9,Varsayımlar!$B:$Q,12,0))</f>
        <v>260</v>
      </c>
      <c r="V9" s="115" t="str">
        <f>IF(B9="","",VLOOKUP(AD9,Varsayımlar!$B:$Q,13,0))</f>
        <v>YURTDIŞI</v>
      </c>
      <c r="W9" s="115">
        <f>IF(B9="","",VLOOKUP(AD9,Varsayımlar!$B:$Q,14,0))</f>
        <v>6</v>
      </c>
      <c r="X9" s="118">
        <v>46199</v>
      </c>
      <c r="Y9" s="118">
        <v>46382</v>
      </c>
      <c r="Z9" s="115">
        <v>26062625</v>
      </c>
      <c r="AA9" s="115" t="str">
        <f>IF(B9="","",VLOOKUP(AD9,Varsayımlar!$B:$Q,15,0))</f>
        <v>TRİTON -SKT ATILACAK</v>
      </c>
      <c r="AB9" s="115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1" ht="36" customHeight="1" x14ac:dyDescent="0.25">
      <c r="A10" s="9" t="s">
        <v>127</v>
      </c>
      <c r="B10" s="115" t="s">
        <v>17</v>
      </c>
      <c r="C10" s="116">
        <f>IF(B10="","",VLOOKUP(AD10,Varsayımlar!$B:$Q,3,0))</f>
        <v>8698829380698</v>
      </c>
      <c r="D10" s="116" t="s">
        <v>517</v>
      </c>
      <c r="E10" s="117" t="s">
        <v>37</v>
      </c>
      <c r="F10" s="115" t="s">
        <v>518</v>
      </c>
      <c r="G10" s="115" t="s">
        <v>520</v>
      </c>
      <c r="H10" s="115" t="str">
        <f>IF(B10="","",VLOOKUP(AD10,Varsayımlar!$B:$Q,5,0))</f>
        <v>TORTİLLAS 25 CM 4 PCS 260G</v>
      </c>
      <c r="I10" s="115">
        <f>IF(B10="","",VLOOKUP(AD10,Varsayımlar!B:T,19,0))</f>
        <v>0</v>
      </c>
      <c r="J10" s="115" t="str">
        <f>IF(B10="","",VLOOKUP(AD10,Varsayımlar!$B:$Q,6,0))</f>
        <v>SADE</v>
      </c>
      <c r="K10" s="115">
        <v>336</v>
      </c>
      <c r="L10" s="115"/>
      <c r="M10" s="115">
        <f t="shared" si="0"/>
        <v>4</v>
      </c>
      <c r="N10" s="115"/>
      <c r="O10" s="115">
        <v>5</v>
      </c>
      <c r="P10" s="115">
        <f>IF(B10="","",VLOOKUP(AD10,Varsayımlar!$B:$Q,7,0)*K10)</f>
        <v>10080</v>
      </c>
      <c r="Q10" s="115">
        <f>IF(B10="","",VLOOKUP(AD10,Varsayımlar!$B:$Q,8,0))</f>
        <v>25</v>
      </c>
      <c r="R10" s="115" t="str">
        <f>IF(B10="","",VLOOKUP(AD10,Varsayımlar!$B:$Q,9,0))</f>
        <v>SOFT</v>
      </c>
      <c r="S10" s="115">
        <f>IF(B10="","",VLOOKUP(AD10,Varsayımlar!$B:$Q,10,0))</f>
        <v>4</v>
      </c>
      <c r="T10" s="115">
        <f>IF(B10="","",VLOOKUP(AD10,Varsayımlar!$B:$Q,11,0))</f>
        <v>30</v>
      </c>
      <c r="U10" s="115">
        <f>IF(B10="","",VLOOKUP(AD10,Varsayımlar!$B:$Q,12,0))</f>
        <v>260</v>
      </c>
      <c r="V10" s="115" t="str">
        <f>IF(B10="","",VLOOKUP(AD10,Varsayımlar!$B:$Q,13,0))</f>
        <v>YURTDIŞI</v>
      </c>
      <c r="W10" s="115">
        <f>IF(B10="","",VLOOKUP(AD10,Varsayımlar!$B:$Q,14,0))</f>
        <v>6</v>
      </c>
      <c r="X10" s="118">
        <v>46199</v>
      </c>
      <c r="Y10" s="118">
        <v>46382</v>
      </c>
      <c r="Z10" s="115">
        <v>26062625</v>
      </c>
      <c r="AA10" s="115" t="str">
        <f>IF(B10="","",VLOOKUP(AD10,Varsayımlar!$B:$Q,15,0))</f>
        <v>TRİTON -SKT ATILACAK</v>
      </c>
      <c r="AB10" s="115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1" ht="36" customHeight="1" x14ac:dyDescent="0.25">
      <c r="A11" s="9" t="s">
        <v>128</v>
      </c>
      <c r="B11" s="115" t="s">
        <v>17</v>
      </c>
      <c r="C11" s="116">
        <f>IF(B11="","",VLOOKUP(AD11,Varsayımlar!$B:$Q,3,0))</f>
        <v>8698829380698</v>
      </c>
      <c r="D11" s="116" t="s">
        <v>517</v>
      </c>
      <c r="E11" s="117" t="s">
        <v>37</v>
      </c>
      <c r="F11" s="115" t="s">
        <v>518</v>
      </c>
      <c r="G11" s="115" t="s">
        <v>521</v>
      </c>
      <c r="H11" s="115" t="str">
        <f>IF(B11="","",VLOOKUP(AD11,Varsayımlar!$B:$Q,5,0))</f>
        <v>TORTİLLAS 25 CM 4 PCS 260G</v>
      </c>
      <c r="I11" s="115">
        <f>IF(B11="","",VLOOKUP(AD11,Varsayımlar!B:T,19,0))</f>
        <v>0</v>
      </c>
      <c r="J11" s="115" t="str">
        <f>IF(B11="","",VLOOKUP(AD11,Varsayımlar!$B:$Q,6,0))</f>
        <v>SADE</v>
      </c>
      <c r="K11" s="115">
        <v>840</v>
      </c>
      <c r="L11" s="115"/>
      <c r="M11" s="115">
        <f t="shared" si="0"/>
        <v>10</v>
      </c>
      <c r="N11" s="115"/>
      <c r="O11" s="115">
        <v>10</v>
      </c>
      <c r="P11" s="115">
        <f>IF(B11="","",VLOOKUP(AD11,Varsayımlar!$B:$Q,7,0)*K11)</f>
        <v>25200</v>
      </c>
      <c r="Q11" s="115">
        <f>IF(B11="","",VLOOKUP(AD11,Varsayımlar!$B:$Q,8,0))</f>
        <v>25</v>
      </c>
      <c r="R11" s="115" t="str">
        <f>IF(B11="","",VLOOKUP(AD11,Varsayımlar!$B:$Q,9,0))</f>
        <v>SOFT</v>
      </c>
      <c r="S11" s="115">
        <f>IF(B11="","",VLOOKUP(AD11,Varsayımlar!$B:$Q,10,0))</f>
        <v>4</v>
      </c>
      <c r="T11" s="115">
        <f>IF(B11="","",VLOOKUP(AD11,Varsayımlar!$B:$Q,11,0))</f>
        <v>30</v>
      </c>
      <c r="U11" s="115">
        <f>IF(B11="","",VLOOKUP(AD11,Varsayımlar!$B:$Q,12,0))</f>
        <v>260</v>
      </c>
      <c r="V11" s="115" t="str">
        <f>IF(B11="","",VLOOKUP(AD11,Varsayımlar!$B:$Q,13,0))</f>
        <v>YURTDIŞI</v>
      </c>
      <c r="W11" s="115">
        <f>IF(B11="","",VLOOKUP(AD11,Varsayımlar!$B:$Q,14,0))</f>
        <v>6</v>
      </c>
      <c r="X11" s="118">
        <v>46199</v>
      </c>
      <c r="Y11" s="118">
        <v>46382</v>
      </c>
      <c r="Z11" s="115">
        <v>26062625</v>
      </c>
      <c r="AA11" s="115" t="str">
        <f>IF(B11="","",VLOOKUP(AD11,Varsayımlar!$B:$Q,15,0))</f>
        <v>TRİTON -SKT ATILACAK</v>
      </c>
      <c r="AB11" s="115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1" ht="36" customHeight="1" x14ac:dyDescent="0.25">
      <c r="A12" s="9" t="s">
        <v>129</v>
      </c>
      <c r="B12" s="82" t="s">
        <v>17</v>
      </c>
      <c r="C12" s="83">
        <f>IF(B12="","",VLOOKUP(AD12,Varsayımlar!$B:$Q,3,0))</f>
        <v>8698829380698</v>
      </c>
      <c r="D12" s="83" t="s">
        <v>522</v>
      </c>
      <c r="E12" s="104" t="s">
        <v>37</v>
      </c>
      <c r="F12" s="82" t="s">
        <v>523</v>
      </c>
      <c r="G12" s="82" t="s">
        <v>524</v>
      </c>
      <c r="H12" s="82" t="str">
        <f>IF(B12="","",VLOOKUP(AD12,Varsayımlar!$B:$Q,5,0))</f>
        <v>TORTİLLAS 25 CM 4 PCS 260G</v>
      </c>
      <c r="I12" s="82">
        <f>IF(B12="","",VLOOKUP(AD12,Varsayımlar!B:T,19,0))</f>
        <v>0</v>
      </c>
      <c r="J12" s="82" t="str">
        <f>IF(B12="","",VLOOKUP(AD12,Varsayımlar!$B:$Q,6,0))</f>
        <v>SADE</v>
      </c>
      <c r="K12" s="82">
        <v>420</v>
      </c>
      <c r="L12" s="82"/>
      <c r="M12" s="82">
        <f t="shared" si="0"/>
        <v>5</v>
      </c>
      <c r="N12" s="82"/>
      <c r="O12" s="82">
        <v>4</v>
      </c>
      <c r="P12" s="82">
        <f>IF(B12="","",VLOOKUP(AD12,Varsayımlar!$B:$Q,7,0)*K12)</f>
        <v>12600</v>
      </c>
      <c r="Q12" s="82">
        <f>IF(B12="","",VLOOKUP(AD12,Varsayımlar!$B:$Q,8,0))</f>
        <v>25</v>
      </c>
      <c r="R12" s="82" t="str">
        <f>IF(B12="","",VLOOKUP(AD12,Varsayımlar!$B:$Q,9,0))</f>
        <v>SOFT</v>
      </c>
      <c r="S12" s="82">
        <f>IF(B12="","",VLOOKUP(AD12,Varsayımlar!$B:$Q,10,0))</f>
        <v>4</v>
      </c>
      <c r="T12" s="82">
        <f>IF(B12="","",VLOOKUP(AD12,Varsayımlar!$B:$Q,11,0))</f>
        <v>30</v>
      </c>
      <c r="U12" s="82">
        <f>IF(B12="","",VLOOKUP(AD12,Varsayımlar!$B:$Q,12,0))</f>
        <v>260</v>
      </c>
      <c r="V12" s="82" t="str">
        <f>IF(B12="","",VLOOKUP(AD12,Varsayımlar!$B:$Q,13,0))</f>
        <v>YURTDIŞI</v>
      </c>
      <c r="W12" s="82">
        <f>IF(B12="","",VLOOKUP(AD12,Varsayımlar!$B:$Q,14,0))</f>
        <v>6</v>
      </c>
      <c r="X12" s="84">
        <v>46200</v>
      </c>
      <c r="Y12" s="84">
        <v>46383</v>
      </c>
      <c r="Z12" s="82">
        <v>26062725</v>
      </c>
      <c r="AA12" s="82" t="str">
        <f>IF(B12="","",VLOOKUP(AD12,Varsayımlar!$B:$Q,15,0))</f>
        <v>TRİTON -SKT ATILACAK</v>
      </c>
      <c r="AB12" s="82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1" ht="36" customHeight="1" x14ac:dyDescent="0.25">
      <c r="A13" s="9" t="s">
        <v>130</v>
      </c>
      <c r="B13" s="82" t="s">
        <v>17</v>
      </c>
      <c r="C13" s="83">
        <f>IF(B13="","",VLOOKUP(AD13,Varsayımlar!$B:$Q,3,0))</f>
        <v>8698829380698</v>
      </c>
      <c r="D13" s="83" t="s">
        <v>522</v>
      </c>
      <c r="E13" s="104" t="s">
        <v>37</v>
      </c>
      <c r="F13" s="82" t="s">
        <v>523</v>
      </c>
      <c r="G13" s="82" t="s">
        <v>525</v>
      </c>
      <c r="H13" s="82" t="str">
        <f>IF(B13="","",VLOOKUP(AD13,Varsayımlar!$B:$Q,5,0))</f>
        <v>TORTİLLAS 25 CM 4 PCS 260G</v>
      </c>
      <c r="I13" s="82">
        <f>IF(B13="","",VLOOKUP(AD13,Varsayımlar!B:T,19,0))</f>
        <v>0</v>
      </c>
      <c r="J13" s="82" t="str">
        <f>IF(B13="","",VLOOKUP(AD13,Varsayımlar!$B:$Q,6,0))</f>
        <v>SADE</v>
      </c>
      <c r="K13" s="82">
        <v>2016</v>
      </c>
      <c r="L13" s="82"/>
      <c r="M13" s="82">
        <f t="shared" si="0"/>
        <v>24</v>
      </c>
      <c r="N13" s="82"/>
      <c r="O13" s="82">
        <v>21</v>
      </c>
      <c r="P13" s="82">
        <f>IF(B13="","",VLOOKUP(AD13,Varsayımlar!$B:$Q,7,0)*K13)</f>
        <v>60480</v>
      </c>
      <c r="Q13" s="82">
        <f>IF(B13="","",VLOOKUP(AD13,Varsayımlar!$B:$Q,8,0))</f>
        <v>25</v>
      </c>
      <c r="R13" s="82" t="str">
        <f>IF(B13="","",VLOOKUP(AD13,Varsayımlar!$B:$Q,9,0))</f>
        <v>SOFT</v>
      </c>
      <c r="S13" s="82">
        <f>IF(B13="","",VLOOKUP(AD13,Varsayımlar!$B:$Q,10,0))</f>
        <v>4</v>
      </c>
      <c r="T13" s="82">
        <f>IF(B13="","",VLOOKUP(AD13,Varsayımlar!$B:$Q,11,0))</f>
        <v>30</v>
      </c>
      <c r="U13" s="82">
        <f>IF(B13="","",VLOOKUP(AD13,Varsayımlar!$B:$Q,12,0))</f>
        <v>260</v>
      </c>
      <c r="V13" s="82" t="str">
        <f>IF(B13="","",VLOOKUP(AD13,Varsayımlar!$B:$Q,13,0))</f>
        <v>YURTDIŞI</v>
      </c>
      <c r="W13" s="82">
        <f>IF(B13="","",VLOOKUP(AD13,Varsayımlar!$B:$Q,14,0))</f>
        <v>6</v>
      </c>
      <c r="X13" s="84">
        <v>46200</v>
      </c>
      <c r="Y13" s="84">
        <v>46383</v>
      </c>
      <c r="Z13" s="82">
        <v>26062725</v>
      </c>
      <c r="AA13" s="82" t="str">
        <f>IF(B13="","",VLOOKUP(AD13,Varsayımlar!$B:$Q,15,0))</f>
        <v>TRİTON -SKT ATILACAK</v>
      </c>
      <c r="AB13" s="82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1" ht="32.25" customHeight="1" x14ac:dyDescent="0.25">
      <c r="A14" s="9" t="s">
        <v>131</v>
      </c>
      <c r="B14" s="64"/>
      <c r="C14" s="65" t="str">
        <f>IF(B14="","",VLOOKUP(AD14,Varsayımlar!$B:$Q,3,0))</f>
        <v/>
      </c>
      <c r="D14" s="65"/>
      <c r="E14" s="65"/>
      <c r="F14" s="64"/>
      <c r="G14" s="64"/>
      <c r="H14" s="64" t="str">
        <f>IF(B14="","",VLOOKUP(AD14,Varsayımlar!$B:$Q,5,0))</f>
        <v/>
      </c>
      <c r="I14" s="64" t="str">
        <f>IF(B14="","",VLOOKUP(AD14,Varsayımlar!B:T,19,0))</f>
        <v/>
      </c>
      <c r="J14" s="64" t="str">
        <f>IF(B14="","",VLOOKUP(AD14,Varsayımlar!$B:$Q,6,0))</f>
        <v/>
      </c>
      <c r="K14" s="64"/>
      <c r="L14" s="64"/>
      <c r="M14" s="64">
        <f t="shared" si="0"/>
        <v>0</v>
      </c>
      <c r="N14" s="64"/>
      <c r="O14" s="64"/>
      <c r="P14" s="64" t="str">
        <f>IF(B14="","",VLOOKUP(AD14,Varsayımlar!$B:$Q,7,0)*K14)</f>
        <v/>
      </c>
      <c r="Q14" s="64" t="str">
        <f>IF(B14="","",VLOOKUP(AD14,Varsayımlar!$B:$Q,8,0))</f>
        <v/>
      </c>
      <c r="R14" s="64" t="str">
        <f>IF(B14="","",VLOOKUP(AD14,Varsayımlar!$B:$Q,9,0))</f>
        <v/>
      </c>
      <c r="S14" s="64" t="str">
        <f>IF(B14="","",VLOOKUP(AD14,Varsayımlar!$B:$Q,10,0))</f>
        <v/>
      </c>
      <c r="T14" s="64" t="str">
        <f>IF(B14="","",VLOOKUP(AD14,Varsayımlar!$B:$Q,11,0))</f>
        <v/>
      </c>
      <c r="U14" s="64" t="str">
        <f>IF(B14="","",VLOOKUP(AD14,Varsayımlar!$B:$Q,12,0))</f>
        <v/>
      </c>
      <c r="V14" s="64" t="str">
        <f>IF(B14="","",VLOOKUP(AD14,Varsayımlar!$B:$Q,13,0))</f>
        <v/>
      </c>
      <c r="W14" s="64" t="str">
        <f>IF(B14="","",VLOOKUP(AD14,Varsayımlar!$B:$Q,14,0))</f>
        <v/>
      </c>
      <c r="X14" s="66"/>
      <c r="Y14" s="66"/>
      <c r="Z14" s="64"/>
      <c r="AA14" s="64" t="str">
        <f>IF(B14="","",VLOOKUP(AD14,Varsayımlar!$B:$Q,15,0))</f>
        <v/>
      </c>
      <c r="AB14" s="64" t="str">
        <f>IF(B14="","",VLOOKUP(AD14,Varsayımlar!$B:$Q,16,0))</f>
        <v/>
      </c>
      <c r="AC14" s="64"/>
      <c r="AD14" s="61" t="str">
        <f t="shared" si="1"/>
        <v/>
      </c>
    </row>
    <row r="15" spans="1:31" ht="36" hidden="1" customHeight="1" x14ac:dyDescent="0.25">
      <c r="A15" s="9" t="s">
        <v>133</v>
      </c>
      <c r="B15" s="64"/>
      <c r="C15" s="65" t="str">
        <f>IF(B15="","",VLOOKUP(AD15,Varsayımlar!$B:$Q,3,0))</f>
        <v/>
      </c>
      <c r="D15" s="65"/>
      <c r="E15" s="65"/>
      <c r="F15" s="64"/>
      <c r="G15" s="64"/>
      <c r="H15" s="64" t="str">
        <f>IF(B15="","",VLOOKUP(AD15,Varsayımlar!$B:$Q,5,0))</f>
        <v/>
      </c>
      <c r="I15" s="64" t="str">
        <f>IF(B15="","",VLOOKUP(AD15,Varsayımlar!B:T,19,0))</f>
        <v/>
      </c>
      <c r="J15" s="64" t="str">
        <f>IF(B15="","",VLOOKUP(AD15,Varsayımlar!$B:$Q,6,0))</f>
        <v/>
      </c>
      <c r="K15" s="64"/>
      <c r="L15" s="64"/>
      <c r="M15" s="64">
        <f t="shared" si="0"/>
        <v>0</v>
      </c>
      <c r="N15" s="64"/>
      <c r="O15" s="64"/>
      <c r="P15" s="64" t="str">
        <f>IF(B15="","",VLOOKUP(AD15,Varsayımlar!$B:$Q,7,0)*K15)</f>
        <v/>
      </c>
      <c r="Q15" s="64" t="str">
        <f>IF(B15="","",VLOOKUP(AD15,Varsayımlar!$B:$Q,8,0))</f>
        <v/>
      </c>
      <c r="R15" s="64" t="str">
        <f>IF(B15="","",VLOOKUP(AD15,Varsayımlar!$B:$Q,9,0))</f>
        <v/>
      </c>
      <c r="S15" s="64" t="str">
        <f>IF(B15="","",VLOOKUP(AD15,Varsayımlar!$B:$Q,10,0))</f>
        <v/>
      </c>
      <c r="T15" s="64" t="str">
        <f>IF(B15="","",VLOOKUP(AD15,Varsayımlar!$B:$Q,11,0))</f>
        <v/>
      </c>
      <c r="U15" s="64" t="str">
        <f>IF(B15="","",VLOOKUP(AD15,Varsayımlar!$B:$Q,12,0))</f>
        <v/>
      </c>
      <c r="V15" s="64" t="str">
        <f>IF(B15="","",VLOOKUP(AD15,Varsayımlar!$B:$Q,13,0))</f>
        <v/>
      </c>
      <c r="W15" s="64" t="str">
        <f>IF(B15="","",VLOOKUP(AD15,Varsayımlar!$B:$Q,14,0))</f>
        <v/>
      </c>
      <c r="X15" s="66"/>
      <c r="Y15" s="66"/>
      <c r="Z15" s="64"/>
      <c r="AA15" s="64" t="str">
        <f>IF(B15="","",VLOOKUP(AD15,Varsayımlar!$B:$Q,15,0))</f>
        <v/>
      </c>
      <c r="AB15" s="64" t="str">
        <f>IF(B15="","",VLOOKUP(AD15,Varsayımlar!$B:$Q,16,0))</f>
        <v/>
      </c>
      <c r="AC15" s="64"/>
      <c r="AD15" s="61" t="str">
        <f t="shared" si="1"/>
        <v/>
      </c>
    </row>
    <row r="16" spans="1:31" ht="36" hidden="1" customHeight="1" x14ac:dyDescent="0.25">
      <c r="A16" s="9" t="s">
        <v>134</v>
      </c>
      <c r="B16" s="64"/>
      <c r="C16" s="65" t="str">
        <f>IF(B16="","",VLOOKUP(AD16,Varsayımlar!$B:$Q,3,0))</f>
        <v/>
      </c>
      <c r="D16" s="65"/>
      <c r="E16" s="65"/>
      <c r="F16" s="64"/>
      <c r="G16" s="64"/>
      <c r="H16" s="64" t="str">
        <f>IF(B16="","",VLOOKUP(AD16,Varsayımlar!$B:$Q,5,0))</f>
        <v/>
      </c>
      <c r="I16" s="64" t="str">
        <f>IF(B16="","",VLOOKUP(AD16,Varsayımlar!B:T,19,0))</f>
        <v/>
      </c>
      <c r="J16" s="64" t="str">
        <f>IF(B16="","",VLOOKUP(AD16,Varsayımlar!$B:$Q,6,0))</f>
        <v/>
      </c>
      <c r="K16" s="64"/>
      <c r="L16" s="64"/>
      <c r="M16" s="64">
        <f t="shared" si="0"/>
        <v>0</v>
      </c>
      <c r="N16" s="64"/>
      <c r="O16" s="64"/>
      <c r="P16" s="64" t="str">
        <f>IF(B16="","",VLOOKUP(AD16,Varsayımlar!$B:$Q,7,0)*K16)</f>
        <v/>
      </c>
      <c r="Q16" s="64" t="str">
        <f>IF(B16="","",VLOOKUP(AD16,Varsayımlar!$B:$Q,8,0))</f>
        <v/>
      </c>
      <c r="R16" s="64" t="str">
        <f>IF(B16="","",VLOOKUP(AD16,Varsayımlar!$B:$Q,9,0))</f>
        <v/>
      </c>
      <c r="S16" s="64" t="str">
        <f>IF(B16="","",VLOOKUP(AD16,Varsayımlar!$B:$Q,10,0))</f>
        <v/>
      </c>
      <c r="T16" s="64" t="str">
        <f>IF(B16="","",VLOOKUP(AD16,Varsayımlar!$B:$Q,11,0))</f>
        <v/>
      </c>
      <c r="U16" s="64" t="str">
        <f>IF(B16="","",VLOOKUP(AD16,Varsayımlar!$B:$Q,12,0))</f>
        <v/>
      </c>
      <c r="V16" s="64" t="str">
        <f>IF(B16="","",VLOOKUP(AD16,Varsayımlar!$B:$Q,13,0))</f>
        <v/>
      </c>
      <c r="W16" s="64" t="str">
        <f>IF(B16="","",VLOOKUP(AD16,Varsayımlar!$B:$Q,14,0))</f>
        <v/>
      </c>
      <c r="X16" s="66"/>
      <c r="Y16" s="66"/>
      <c r="Z16" s="64"/>
      <c r="AA16" s="64" t="str">
        <f>IF(B16="","",VLOOKUP(AD16,Varsayımlar!$B:$Q,15,0))</f>
        <v/>
      </c>
      <c r="AB16" s="64" t="str">
        <f>IF(B16="","",VLOOKUP(AD16,Varsayımlar!$B:$Q,16,0))</f>
        <v/>
      </c>
      <c r="AC16" s="64"/>
      <c r="AD16" s="61" t="str">
        <f t="shared" si="1"/>
        <v/>
      </c>
    </row>
    <row r="17" spans="1:31" ht="36" customHeight="1" x14ac:dyDescent="0.25">
      <c r="A17" s="198" t="s">
        <v>171</v>
      </c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9"/>
      <c r="AC17" s="55"/>
    </row>
    <row r="18" spans="1:31" ht="63" x14ac:dyDescent="0.25">
      <c r="A18" s="9" t="s">
        <v>0</v>
      </c>
      <c r="B18" s="9" t="s">
        <v>1</v>
      </c>
      <c r="C18" s="10" t="s">
        <v>36</v>
      </c>
      <c r="D18" s="10" t="s">
        <v>177</v>
      </c>
      <c r="E18" s="10" t="s">
        <v>42</v>
      </c>
      <c r="F18" s="9" t="s">
        <v>43</v>
      </c>
      <c r="G18" s="9" t="s">
        <v>13</v>
      </c>
      <c r="H18" s="9" t="s">
        <v>2</v>
      </c>
      <c r="I18" s="9" t="s">
        <v>83</v>
      </c>
      <c r="J18" s="9" t="s">
        <v>3</v>
      </c>
      <c r="K18" s="9" t="s">
        <v>21</v>
      </c>
      <c r="L18" s="9" t="s">
        <v>141</v>
      </c>
      <c r="M18" s="9" t="s">
        <v>20</v>
      </c>
      <c r="N18" s="9" t="s">
        <v>243</v>
      </c>
      <c r="O18" s="9" t="s">
        <v>176</v>
      </c>
      <c r="P18" s="9" t="s">
        <v>16</v>
      </c>
      <c r="Q18" s="9" t="s">
        <v>4</v>
      </c>
      <c r="R18" s="9" t="s">
        <v>5</v>
      </c>
      <c r="S18" s="9" t="s">
        <v>6</v>
      </c>
      <c r="T18" s="9" t="s">
        <v>33</v>
      </c>
      <c r="U18" s="9" t="s">
        <v>7</v>
      </c>
      <c r="V18" s="9" t="s">
        <v>8</v>
      </c>
      <c r="W18" s="9" t="s">
        <v>364</v>
      </c>
      <c r="X18" s="9" t="s">
        <v>10</v>
      </c>
      <c r="Y18" s="9" t="s">
        <v>11</v>
      </c>
      <c r="Z18" s="9" t="s">
        <v>12</v>
      </c>
      <c r="AA18" s="9" t="s">
        <v>14</v>
      </c>
      <c r="AB18" s="9" t="s">
        <v>15</v>
      </c>
      <c r="AC18" s="9" t="s">
        <v>305</v>
      </c>
      <c r="AD18" s="8" t="s">
        <v>50</v>
      </c>
    </row>
    <row r="19" spans="1:31" ht="31.5" customHeight="1" x14ac:dyDescent="0.25">
      <c r="A19" s="9" t="s">
        <v>29</v>
      </c>
      <c r="B19" s="70" t="s">
        <v>149</v>
      </c>
      <c r="C19" s="71">
        <f>IF(B19="","",VLOOKUP(AD19,Varsayımlar!$B:$Q,3,0))</f>
        <v>8698829380698</v>
      </c>
      <c r="D19" s="71"/>
      <c r="E19" s="72" t="s">
        <v>150</v>
      </c>
      <c r="F19" s="70"/>
      <c r="G19" s="70"/>
      <c r="H19" s="70" t="str">
        <f>IF(B19="","",VLOOKUP(AD19,Varsayımlar!$B:$Q,5,0))</f>
        <v>Happylla 25cm (060)</v>
      </c>
      <c r="I19" s="70">
        <f>IF(B19="","",VLOOKUP(AD19,Varsayımlar!B:T,19,0))</f>
        <v>0</v>
      </c>
      <c r="J19" s="70" t="str">
        <f>IF(B19="","",VLOOKUP(AD19,Varsayımlar!$B:$Q,6,0))</f>
        <v>SADE</v>
      </c>
      <c r="K19" s="70" t="s">
        <v>160</v>
      </c>
      <c r="L19" s="70"/>
      <c r="M19" s="70" t="str">
        <f>IFERROR(IF(B19="","",K19/VLOOKUP(AD19,Varsayımlar!B:R,17,0)),"")</f>
        <v/>
      </c>
      <c r="N19" s="70"/>
      <c r="O19" s="70"/>
      <c r="P19" s="70" t="e">
        <f>IF(B19="","",VLOOKUP(AD19,Varsayımlar!$B:$Q,7,0)*K19)</f>
        <v>#VALUE!</v>
      </c>
      <c r="Q19" s="70">
        <f>IF(B19="","",VLOOKUP(AD19,Varsayımlar!$B:$Q,8,0))</f>
        <v>25</v>
      </c>
      <c r="R19" s="70" t="str">
        <f>IF(B19="","",VLOOKUP(AD19,Varsayımlar!$B:$Q,9,0))</f>
        <v>Irak soft</v>
      </c>
      <c r="S19" s="70">
        <f>IF(B19="","",VLOOKUP(AD19,Varsayımlar!$B:$Q,10,0))</f>
        <v>10</v>
      </c>
      <c r="T19" s="70">
        <f>IF(B19="","",VLOOKUP(AD19,Varsayımlar!$B:$Q,11,0))</f>
        <v>12</v>
      </c>
      <c r="U19" s="70">
        <f>IF(B19="","",VLOOKUP(AD19,Varsayımlar!$B:$Q,12,0))</f>
        <v>650</v>
      </c>
      <c r="V19" s="70" t="str">
        <f>IF(B19="","",VLOOKUP(AD19,Varsayımlar!$B:$Q,13,0))</f>
        <v>Yurtiçi</v>
      </c>
      <c r="W19" s="70">
        <f>IF(B19="","",VLOOKUP(AD19,Varsayımlar!$B:$Q,14,0))</f>
        <v>6</v>
      </c>
      <c r="X19" s="73" t="s">
        <v>161</v>
      </c>
      <c r="Y19" s="73" t="s">
        <v>161</v>
      </c>
      <c r="Z19" s="73" t="s">
        <v>161</v>
      </c>
      <c r="AA19" s="70" t="str">
        <f>IF(B19="","",VLOOKUP(AD19,Varsayımlar!$B:$Q,15,0))</f>
        <v>Kırmızı Koli-Etiketli</v>
      </c>
      <c r="AB19" s="70" t="str">
        <f>IF(B19="","",VLOOKUP(AD19,Varsayımlar!$B:$Q,16,0))</f>
        <v>24-26 cm</v>
      </c>
      <c r="AC19" s="70">
        <f>IF(B19="","",VLOOKUP(Sayfa2!AD17,Varsayımlar!B:S,18,0))</f>
        <v>0</v>
      </c>
      <c r="AD19" s="8" t="str">
        <f>IF(B19="","",CONCATENATE(B19,E19))</f>
        <v>Aylin KartonHappylla 25 cm 10 lu 650g</v>
      </c>
    </row>
    <row r="20" spans="1:31" ht="31.5" customHeight="1" x14ac:dyDescent="0.25">
      <c r="A20" s="9" t="s">
        <v>122</v>
      </c>
      <c r="B20" s="58" t="s">
        <v>143</v>
      </c>
      <c r="C20" s="59">
        <f>IF(B20="","",VLOOKUP(AD20,Varsayımlar!$B:$Q,3,0))</f>
        <v>8698829380698</v>
      </c>
      <c r="D20" s="59"/>
      <c r="E20" s="74" t="s">
        <v>162</v>
      </c>
      <c r="F20" s="58"/>
      <c r="G20" s="58"/>
      <c r="H20" s="58" t="str">
        <f>IF(B20="","",VLOOKUP(AD20,Varsayımlar!$B:$Q,5,0))</f>
        <v>Bisto 25 cm</v>
      </c>
      <c r="I20" s="58">
        <f>IF(B20="","",VLOOKUP(AD20,Varsayımlar!B:T,19,0))</f>
        <v>0</v>
      </c>
      <c r="J20" s="58" t="str">
        <f>IF(B20="","",VLOOKUP(AD20,Varsayımlar!$B:$Q,6,0))</f>
        <v>SADE</v>
      </c>
      <c r="K20" s="58" t="s">
        <v>160</v>
      </c>
      <c r="L20" s="58"/>
      <c r="M20" s="58" t="str">
        <f>IFERROR(IF(B20="","",K20/VLOOKUP(AD20,Varsayımlar!B:R,17,0)),"")</f>
        <v/>
      </c>
      <c r="N20" s="58">
        <v>50</v>
      </c>
      <c r="O20" s="58"/>
      <c r="P20" s="58" t="e">
        <f>IF(B20="","",VLOOKUP(AD20,Varsayımlar!$B:$Q,7,0)*K20)</f>
        <v>#VALUE!</v>
      </c>
      <c r="Q20" s="58">
        <f>IF(B20="","",VLOOKUP(AD20,Varsayımlar!$B:$Q,8,0))</f>
        <v>25</v>
      </c>
      <c r="R20" s="58" t="str">
        <f>IF(B20="","",VLOOKUP(AD20,Varsayımlar!$B:$Q,9,0))</f>
        <v>Standart</v>
      </c>
      <c r="S20" s="58">
        <f>IF(B20="","",VLOOKUP(AD20,Varsayımlar!$B:$Q,10,0))</f>
        <v>12</v>
      </c>
      <c r="T20" s="58">
        <f>IF(B20="","",VLOOKUP(AD20,Varsayımlar!$B:$Q,11,0))</f>
        <v>12</v>
      </c>
      <c r="U20" s="58">
        <f>IF(B20="","",VLOOKUP(AD20,Varsayımlar!$B:$Q,12,0))</f>
        <v>840</v>
      </c>
      <c r="V20" s="58" t="str">
        <f>IF(B20="","",VLOOKUP(AD20,Varsayımlar!$B:$Q,13,0))</f>
        <v>Yurtiçi</v>
      </c>
      <c r="W20" s="58">
        <f>IF(B20="","",VLOOKUP(AD20,Varsayımlar!$B:$Q,14,0))</f>
        <v>6</v>
      </c>
      <c r="X20" s="60" t="s">
        <v>161</v>
      </c>
      <c r="Y20" s="60" t="s">
        <v>161</v>
      </c>
      <c r="Z20" s="60" t="s">
        <v>161</v>
      </c>
      <c r="AA20" s="58" t="str">
        <f>IF(B20="","",VLOOKUP(AD20,Varsayımlar!$B:$Q,15,0))</f>
        <v>Bisto Kolisi</v>
      </c>
      <c r="AB20" s="58" t="str">
        <f>IF(B20="","",VLOOKUP(AD20,Varsayımlar!$B:$Q,16,0))</f>
        <v>24-26 Cm</v>
      </c>
      <c r="AC20" s="58">
        <f>IF(B20="","",VLOOKUP(Sayfa2!AD18,Varsayımlar!B:S,18,0))</f>
        <v>0</v>
      </c>
      <c r="AD20" s="61" t="str">
        <f>IF(B20="","",CONCATENATE(B20,E20))</f>
        <v>Şok MarketBisto 25 cm 12 pcs 840g</v>
      </c>
    </row>
    <row r="21" spans="1:31" ht="31.5" customHeight="1" x14ac:dyDescent="0.25">
      <c r="A21" s="9" t="s">
        <v>123</v>
      </c>
      <c r="B21" s="75" t="s">
        <v>143</v>
      </c>
      <c r="C21" s="76">
        <f>IF(B21="","",VLOOKUP(AD21,Varsayımlar!$B:$Q,3,0))</f>
        <v>8698829380698</v>
      </c>
      <c r="D21" s="76"/>
      <c r="E21" s="75" t="s">
        <v>144</v>
      </c>
      <c r="F21" s="77"/>
      <c r="G21" s="77"/>
      <c r="H21" s="77" t="str">
        <f>IF(B21="","",VLOOKUP(AD21,Varsayımlar!$B:$Q,5,0))</f>
        <v xml:space="preserve">Taco 15 cm </v>
      </c>
      <c r="I21" s="77">
        <f>IF(B21="","",VLOOKUP(AD21,Varsayımlar!B:T,19,0))</f>
        <v>0</v>
      </c>
      <c r="J21" s="77" t="str">
        <f>IF(B21="","",VLOOKUP(AD21,Varsayımlar!$B:$Q,6,0))</f>
        <v>SADE</v>
      </c>
      <c r="K21" s="77" t="s">
        <v>160</v>
      </c>
      <c r="L21" s="77"/>
      <c r="M21" s="77" t="str">
        <f>IFERROR(IF(B21="","",K21/VLOOKUP(AD21,Varsayımlar!B:R,17,0)),"")</f>
        <v/>
      </c>
      <c r="N21" s="77">
        <v>50</v>
      </c>
      <c r="O21" s="77"/>
      <c r="P21" s="77" t="e">
        <f>IF(B21="","",VLOOKUP(AD21,Varsayımlar!$B:$Q,7,0)*K21)</f>
        <v>#VALUE!</v>
      </c>
      <c r="Q21" s="77">
        <f>IF(B21="","",VLOOKUP(AD21,Varsayımlar!$B:$Q,8,0))</f>
        <v>15</v>
      </c>
      <c r="R21" s="77" t="str">
        <f>IF(B21="","",VLOOKUP(AD21,Varsayımlar!$B:$Q,9,0))</f>
        <v>SOFT-PA3</v>
      </c>
      <c r="S21" s="77">
        <f>IF(B21="","",VLOOKUP(AD21,Varsayımlar!$B:$Q,10,0))</f>
        <v>6</v>
      </c>
      <c r="T21" s="77">
        <f>IF(B21="","",VLOOKUP(AD21,Varsayımlar!$B:$Q,11,0))</f>
        <v>18</v>
      </c>
      <c r="U21" s="77">
        <f>IF(B21="","",VLOOKUP(AD21,Varsayımlar!$B:$Q,12,0))</f>
        <v>250</v>
      </c>
      <c r="V21" s="77" t="str">
        <f>IF(B21="","",VLOOKUP(AD21,Varsayımlar!$B:$Q,13,0))</f>
        <v>YURTİÇİ</v>
      </c>
      <c r="W21" s="77">
        <f>IF(B21="","",VLOOKUP(AD21,Varsayımlar!$B:$Q,14,0))</f>
        <v>6</v>
      </c>
      <c r="X21" s="78" t="s">
        <v>161</v>
      </c>
      <c r="Y21" s="78" t="s">
        <v>161</v>
      </c>
      <c r="Z21" s="78" t="s">
        <v>161</v>
      </c>
      <c r="AA21" s="77" t="str">
        <f>IF(B21="","",VLOOKUP(AD21,Varsayımlar!$B:$Q,15,0))</f>
        <v>15 CM KOLİ</v>
      </c>
      <c r="AB21" s="77" t="str">
        <f>IF(B21="","",VLOOKUP(AD21,Varsayımlar!$B:$Q,16,0))</f>
        <v>14-16 CM</v>
      </c>
      <c r="AC21" s="77">
        <f>IF(B21="","",VLOOKUP(Sayfa2!AD19,Varsayımlar!B:S,18,0))</f>
        <v>0</v>
      </c>
      <c r="AD21" s="8" t="str">
        <f>IF(B21="","",CONCATENATE(B21,E21))</f>
        <v>Şok MarketTaco 15 cm 6 lı 150 g</v>
      </c>
    </row>
    <row r="22" spans="1:31" ht="31.5" hidden="1" customHeight="1" x14ac:dyDescent="0.25">
      <c r="A22" s="9" t="s">
        <v>125</v>
      </c>
      <c r="B22" s="64"/>
      <c r="C22" s="65" t="str">
        <f>IF(B22="","",VLOOKUP(AD22,Varsayımlar!$B:$Q,3,0))</f>
        <v/>
      </c>
      <c r="D22" s="65"/>
      <c r="E22" s="65"/>
      <c r="F22" s="64"/>
      <c r="G22" s="64"/>
      <c r="H22" s="64" t="str">
        <f>IF(B22="","",VLOOKUP(AD22,Varsayımlar!$B:$Q,5,0))</f>
        <v/>
      </c>
      <c r="I22" s="64"/>
      <c r="J22" s="64" t="str">
        <f>IF(B22="","",VLOOKUP(AD22,Varsayımlar!$B:$Q,6,0))</f>
        <v/>
      </c>
      <c r="K22" s="64"/>
      <c r="L22" s="64"/>
      <c r="M22" s="64">
        <f>K22/84</f>
        <v>0</v>
      </c>
      <c r="N22" s="64"/>
      <c r="O22" s="64"/>
      <c r="P22" s="64" t="str">
        <f>IF(B22="","",VLOOKUP(AD22,Varsayımlar!$B:$Q,7,0)*K22)</f>
        <v/>
      </c>
      <c r="Q22" s="64" t="str">
        <f>IF(B22="","",VLOOKUP(AD22,Varsayımlar!$B:$Q,8,0))</f>
        <v/>
      </c>
      <c r="R22" s="64" t="str">
        <f>IF(B22="","",VLOOKUP(AD22,Varsayımlar!$B:$Q,9,0))</f>
        <v/>
      </c>
      <c r="S22" s="64" t="str">
        <f>IF(B22="","",VLOOKUP(AD22,Varsayımlar!$B:$Q,10,0))</f>
        <v/>
      </c>
      <c r="T22" s="64" t="str">
        <f>IF(B22="","",VLOOKUP(AD22,Varsayımlar!$B:$Q,11,0))</f>
        <v/>
      </c>
      <c r="U22" s="64" t="str">
        <f>IF(B22="","",VLOOKUP(AD22,Varsayımlar!$B:$Q,12,0))</f>
        <v/>
      </c>
      <c r="V22" s="64" t="str">
        <f>IF(B22="","",VLOOKUP(AD22,Varsayımlar!$B:$Q,13,0))</f>
        <v/>
      </c>
      <c r="W22" s="64" t="str">
        <f>IF(B22="","",VLOOKUP(AD22,Varsayımlar!$B:$Q,14,0))</f>
        <v/>
      </c>
      <c r="X22" s="66"/>
      <c r="Y22" s="66"/>
      <c r="Z22" s="64"/>
      <c r="AA22" s="64" t="str">
        <f>IF(B22="","",VLOOKUP(AD22,Varsayımlar!$B:$Q,15,0))</f>
        <v/>
      </c>
      <c r="AB22" s="64" t="str">
        <f>IF(B22="","",VLOOKUP(AD22,Varsayımlar!$B:$Q,16,0))</f>
        <v/>
      </c>
      <c r="AC22" s="79"/>
      <c r="AD22" s="61" t="str">
        <f>IF(B22="","",CONCATENATE(B22,E22))</f>
        <v/>
      </c>
    </row>
    <row r="23" spans="1:31" x14ac:dyDescent="0.25">
      <c r="C23" s="80" t="str">
        <f>IF(B23="","",VLOOKUP(AD23,Varsayımlar!$B:$Q,3,0))</f>
        <v/>
      </c>
      <c r="H23" s="8" t="str">
        <f>IF(B23="","",VLOOKUP(AD23,Varsayımlar!$B:$Q,5,0))</f>
        <v/>
      </c>
      <c r="J23" s="8" t="str">
        <f>IF(B23="","",VLOOKUP(AD23,Varsayımlar!$B:$Q,6,0))</f>
        <v/>
      </c>
      <c r="P23" s="8" t="str">
        <f>IF(B23="","",VLOOKUP(AD23,Varsayımlar!$B:$Q,7,0)*K23)</f>
        <v/>
      </c>
      <c r="Q23" s="8" t="str">
        <f>IF(B23="","",VLOOKUP(AD23,Varsayımlar!$B:$Q,8,0))</f>
        <v/>
      </c>
      <c r="R23" s="8" t="str">
        <f>IF(B23="","",VLOOKUP(AD23,Varsayımlar!$B:$Q,9,0))</f>
        <v/>
      </c>
      <c r="S23" s="8" t="str">
        <f>IF(B23="","",VLOOKUP(AD23,Varsayımlar!$B:$Q,10,0))</f>
        <v/>
      </c>
      <c r="T23" s="8" t="str">
        <f>IF(B23="","",VLOOKUP(AD23,Varsayımlar!$B:$Q,11,0))</f>
        <v/>
      </c>
      <c r="U23" s="8" t="str">
        <f>IF(B23="","",VLOOKUP(AD23,Varsayımlar!$B:$Q,12,0))</f>
        <v/>
      </c>
      <c r="V23" s="8" t="str">
        <f>IF(B23="","",VLOOKUP(AD23,Varsayımlar!$B:$Q,13,0))</f>
        <v/>
      </c>
      <c r="W23" s="8" t="str">
        <f>IF(B23="","",VLOOKUP(AD23,Varsayımlar!$B:$Q,14,0))</f>
        <v/>
      </c>
      <c r="AA23" s="8" t="str">
        <f>IF(B23="","",VLOOKUP(AD23,Varsayımlar!$B:$Q,15,0))</f>
        <v/>
      </c>
      <c r="AB23" s="8" t="str">
        <f>IF(B23="","",VLOOKUP(AD23,Varsayımlar!$B:$Q,16,0))</f>
        <v/>
      </c>
      <c r="AD23" s="8" t="str">
        <f>IF(B23="","",CONCATENATE(B23,E23))</f>
        <v/>
      </c>
    </row>
    <row r="24" spans="1:31" ht="29.25" customHeight="1" x14ac:dyDescent="0.25">
      <c r="A24" s="198" t="s">
        <v>121</v>
      </c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63"/>
    </row>
    <row r="25" spans="1:31" ht="63" x14ac:dyDescent="0.25">
      <c r="A25" s="9" t="s">
        <v>0</v>
      </c>
      <c r="B25" s="9" t="s">
        <v>1</v>
      </c>
      <c r="C25" s="10" t="s">
        <v>36</v>
      </c>
      <c r="D25" s="10" t="s">
        <v>177</v>
      </c>
      <c r="E25" s="10" t="s">
        <v>42</v>
      </c>
      <c r="F25" s="9" t="s">
        <v>43</v>
      </c>
      <c r="G25" s="9" t="s">
        <v>13</v>
      </c>
      <c r="H25" s="9" t="s">
        <v>2</v>
      </c>
      <c r="I25" s="9" t="s">
        <v>83</v>
      </c>
      <c r="J25" s="9" t="s">
        <v>3</v>
      </c>
      <c r="K25" s="9" t="s">
        <v>21</v>
      </c>
      <c r="L25" s="9" t="s">
        <v>141</v>
      </c>
      <c r="M25" s="9" t="s">
        <v>20</v>
      </c>
      <c r="N25" s="9" t="s">
        <v>243</v>
      </c>
      <c r="O25" s="9" t="s">
        <v>176</v>
      </c>
      <c r="P25" s="9" t="s">
        <v>16</v>
      </c>
      <c r="Q25" s="9" t="s">
        <v>4</v>
      </c>
      <c r="R25" s="9" t="s">
        <v>5</v>
      </c>
      <c r="S25" s="9" t="s">
        <v>6</v>
      </c>
      <c r="T25" s="9" t="s">
        <v>33</v>
      </c>
      <c r="U25" s="9" t="s">
        <v>7</v>
      </c>
      <c r="V25" s="9" t="s">
        <v>8</v>
      </c>
      <c r="W25" s="9" t="s">
        <v>9</v>
      </c>
      <c r="X25" s="9" t="s">
        <v>10</v>
      </c>
      <c r="Y25" s="9" t="s">
        <v>11</v>
      </c>
      <c r="Z25" s="9" t="s">
        <v>12</v>
      </c>
      <c r="AA25" s="9" t="s">
        <v>14</v>
      </c>
      <c r="AB25" s="9" t="s">
        <v>15</v>
      </c>
      <c r="AC25" s="9" t="s">
        <v>305</v>
      </c>
      <c r="AD25" s="8" t="s">
        <v>50</v>
      </c>
    </row>
    <row r="26" spans="1:31" ht="27.75" customHeight="1" x14ac:dyDescent="0.25">
      <c r="A26" s="9"/>
      <c r="B26" s="201" t="s">
        <v>607</v>
      </c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3"/>
      <c r="AC26" s="90"/>
      <c r="AD26" s="90"/>
    </row>
    <row r="27" spans="1:31" ht="46.5" customHeight="1" x14ac:dyDescent="0.25">
      <c r="A27" s="9" t="s">
        <v>29</v>
      </c>
      <c r="B27" s="64" t="s">
        <v>90</v>
      </c>
      <c r="C27" s="65">
        <f>IF(B27="","",VLOOKUP(AD27,Varsayımlar!$B:$Q,3,0))</f>
        <v>8698829380698</v>
      </c>
      <c r="D27" s="64" t="s">
        <v>260</v>
      </c>
      <c r="E27" s="64" t="s">
        <v>91</v>
      </c>
      <c r="F27" s="64"/>
      <c r="G27" s="64" t="s">
        <v>606</v>
      </c>
      <c r="H27" s="64" t="str">
        <f>IF(B27="","",VLOOKUP(AD27,Varsayımlar!$B:$Q,5,0))</f>
        <v>MAGNİT MAVİ AMBALAJ 25CM</v>
      </c>
      <c r="I27" s="64">
        <f>IF(B27="","",VLOOKUP(AD27,Varsayımlar!B:T,19,0))</f>
        <v>0</v>
      </c>
      <c r="J27" s="64" t="str">
        <f>IF(B27="","",VLOOKUP(AD27,Varsayımlar!$B:$Q,6,0))</f>
        <v>SADE</v>
      </c>
      <c r="K27" s="64">
        <v>2016</v>
      </c>
      <c r="L27" s="64"/>
      <c r="M27" s="64" t="str">
        <f>IFERROR(IF(B27="","",K27/VLOOKUP(AD27,#REF!,17,0)),"")</f>
        <v/>
      </c>
      <c r="N27" s="64"/>
      <c r="O27" s="64">
        <v>4</v>
      </c>
      <c r="P27" s="64">
        <f>IF(B27="","",VLOOKUP(AD27,Varsayımlar!$B:$Q,7,0)*K27)</f>
        <v>60480</v>
      </c>
      <c r="Q27" s="64">
        <f>IF(B27="","",VLOOKUP(AD27,Varsayımlar!$B:$Q,8,0))</f>
        <v>25</v>
      </c>
      <c r="R27" s="64" t="str">
        <f>IF(B27="","",VLOOKUP(AD27,Varsayımlar!$B:$Q,9,0))</f>
        <v>SOFT</v>
      </c>
      <c r="S27" s="64">
        <f>IF(B27="","",VLOOKUP(AD27,Varsayımlar!$B:$Q,10,0))</f>
        <v>4</v>
      </c>
      <c r="T27" s="64">
        <f>IF(B27="","",VLOOKUP(AD27,Varsayımlar!$B:$Q,11,0))</f>
        <v>30</v>
      </c>
      <c r="U27" s="64">
        <f>IF(B27="","",VLOOKUP(AD27,Varsayımlar!$B:$Q,12,0))</f>
        <v>260</v>
      </c>
      <c r="V27" s="64" t="str">
        <f>IF(B27="","",VLOOKUP(AD27,Varsayımlar!$B:$Q,13,0))</f>
        <v>YURTDIŞI</v>
      </c>
      <c r="W27" s="64">
        <f>IF(B27="","",VLOOKUP(AD27,Varsayımlar!$B:$Q,14,0))</f>
        <v>9</v>
      </c>
      <c r="X27" s="66">
        <v>46193</v>
      </c>
      <c r="Y27" s="66">
        <v>46466</v>
      </c>
      <c r="Z27" s="64" t="s">
        <v>605</v>
      </c>
      <c r="AA27" s="64" t="str">
        <f>IF(B27="","",VLOOKUP(AD27,Varsayımlar!$B:$Q,15,0))</f>
        <v>25CM TURUNCU KOLİ-SOL ÜST DİKDÖRTGENE ÜRETİM TARİHİ BASILACAK</v>
      </c>
      <c r="AB27" s="64" t="str">
        <f>IF(B27="","",VLOOKUP(AD27,Varsayımlar!$B:$Q,16,0))</f>
        <v>24-26 CM</v>
      </c>
      <c r="AC27" s="90" t="e">
        <f>IF(B27="","",VLOOKUP(#REF!,#REF!,18,0))</f>
        <v>#REF!</v>
      </c>
      <c r="AD27" s="90" t="str">
        <f t="shared" ref="AD27:AD37" si="2">IF(B27="","",CONCATENATE(B27,E27))</f>
        <v>MAGNİTMAGNİT MAVİ AMBALAJ 25 CM 260G</v>
      </c>
      <c r="AE27" s="8" t="s">
        <v>285</v>
      </c>
    </row>
    <row r="28" spans="1:31" ht="36" customHeight="1" x14ac:dyDescent="0.25">
      <c r="A28" s="9" t="s">
        <v>122</v>
      </c>
      <c r="B28" s="107" t="s">
        <v>17</v>
      </c>
      <c r="C28" s="108">
        <f>IF(B28="","",VLOOKUP(AD28,Varsayımlar!$B:$Q,3,0))</f>
        <v>8698829380698</v>
      </c>
      <c r="D28" s="108" t="s">
        <v>509</v>
      </c>
      <c r="E28" s="109" t="s">
        <v>37</v>
      </c>
      <c r="F28" s="107" t="s">
        <v>510</v>
      </c>
      <c r="G28" s="107" t="s">
        <v>511</v>
      </c>
      <c r="H28" s="107" t="str">
        <f>IF(B28="","",VLOOKUP(AD28,Varsayımlar!$B:$Q,5,0))</f>
        <v>TORTİLLAS 25 CM 4 PCS 260G</v>
      </c>
      <c r="I28" s="107">
        <f>IF(B28="","",VLOOKUP(AD28,Varsayımlar!B:T,19,0))</f>
        <v>0</v>
      </c>
      <c r="J28" s="107" t="str">
        <f>IF(B28="","",VLOOKUP(AD28,Varsayımlar!$B:$Q,6,0))</f>
        <v>SADE</v>
      </c>
      <c r="K28" s="107">
        <v>1428</v>
      </c>
      <c r="L28" s="107"/>
      <c r="M28" s="107">
        <f>K28/84</f>
        <v>17</v>
      </c>
      <c r="N28" s="107"/>
      <c r="O28" s="107">
        <v>10</v>
      </c>
      <c r="P28" s="107">
        <f>IF(B28="","",VLOOKUP(AD28,Varsayımlar!$B:$Q,7,0)*K28)</f>
        <v>42840</v>
      </c>
      <c r="Q28" s="107">
        <f>IF(B28="","",VLOOKUP(AD28,Varsayımlar!$B:$Q,8,0))</f>
        <v>25</v>
      </c>
      <c r="R28" s="107" t="str">
        <f>IF(B28="","",VLOOKUP(AD28,Varsayımlar!$B:$Q,9,0))</f>
        <v>SOFT</v>
      </c>
      <c r="S28" s="107">
        <f>IF(B28="","",VLOOKUP(AD28,Varsayımlar!$B:$Q,10,0))</f>
        <v>4</v>
      </c>
      <c r="T28" s="107">
        <f>IF(B28="","",VLOOKUP(AD28,Varsayımlar!$B:$Q,11,0))</f>
        <v>30</v>
      </c>
      <c r="U28" s="107">
        <f>IF(B28="","",VLOOKUP(AD28,Varsayımlar!$B:$Q,12,0))</f>
        <v>260</v>
      </c>
      <c r="V28" s="107" t="str">
        <f>IF(B28="","",VLOOKUP(AD28,Varsayımlar!$B:$Q,13,0))</f>
        <v>YURTDIŞI</v>
      </c>
      <c r="W28" s="107">
        <f>IF(B28="","",VLOOKUP(AD28,Varsayımlar!$B:$Q,14,0))</f>
        <v>6</v>
      </c>
      <c r="X28" s="110">
        <v>46197</v>
      </c>
      <c r="Y28" s="110">
        <v>46380</v>
      </c>
      <c r="Z28" s="107">
        <v>26062425</v>
      </c>
      <c r="AA28" s="107" t="str">
        <f>IF(B28="","",VLOOKUP(AD28,Varsayımlar!$B:$Q,15,0))</f>
        <v>TRİTON -SKT ATILACAK</v>
      </c>
      <c r="AB28" s="107" t="str">
        <f>IF(B28="","",VLOOKUP(AD28,Varsayımlar!$B:$Q,16,0))</f>
        <v>24-26 CM</v>
      </c>
      <c r="AC28" s="64"/>
      <c r="AD28" s="61" t="str">
        <f t="shared" si="2"/>
        <v>LLC TRİTONMUTLUKAL WHEAT TORTILLA</v>
      </c>
    </row>
    <row r="29" spans="1:31" ht="36" customHeight="1" x14ac:dyDescent="0.25">
      <c r="A29" s="9" t="s">
        <v>123</v>
      </c>
      <c r="B29" s="107" t="s">
        <v>17</v>
      </c>
      <c r="C29" s="108">
        <f>IF(B29="","",VLOOKUP(AD29,Varsayımlar!$B:$Q,3,0))</f>
        <v>8698829380698</v>
      </c>
      <c r="D29" s="108" t="s">
        <v>509</v>
      </c>
      <c r="E29" s="109" t="s">
        <v>37</v>
      </c>
      <c r="F29" s="107" t="s">
        <v>510</v>
      </c>
      <c r="G29" s="107" t="s">
        <v>512</v>
      </c>
      <c r="H29" s="107" t="str">
        <f>IF(B29="","",VLOOKUP(AD29,Varsayımlar!$B:$Q,5,0))</f>
        <v>TORTİLLAS 25 CM 4 PCS 260G</v>
      </c>
      <c r="I29" s="107">
        <f>IF(B29="","",VLOOKUP(AD29,Varsayımlar!B:T,19,0))</f>
        <v>0</v>
      </c>
      <c r="J29" s="107" t="str">
        <f>IF(B29="","",VLOOKUP(AD29,Varsayımlar!$B:$Q,6,0))</f>
        <v>SADE</v>
      </c>
      <c r="K29" s="107">
        <v>1008</v>
      </c>
      <c r="L29" s="107"/>
      <c r="M29" s="107">
        <f>K29/84</f>
        <v>12</v>
      </c>
      <c r="N29" s="107"/>
      <c r="O29" s="107">
        <v>15</v>
      </c>
      <c r="P29" s="107">
        <f>IF(B29="","",VLOOKUP(AD29,Varsayımlar!$B:$Q,7,0)*K29)</f>
        <v>30240</v>
      </c>
      <c r="Q29" s="107">
        <f>IF(B29="","",VLOOKUP(AD29,Varsayımlar!$B:$Q,8,0))</f>
        <v>25</v>
      </c>
      <c r="R29" s="107" t="str">
        <f>IF(B29="","",VLOOKUP(AD29,Varsayımlar!$B:$Q,9,0))</f>
        <v>SOFT</v>
      </c>
      <c r="S29" s="107">
        <f>IF(B29="","",VLOOKUP(AD29,Varsayımlar!$B:$Q,10,0))</f>
        <v>4</v>
      </c>
      <c r="T29" s="107">
        <f>IF(B29="","",VLOOKUP(AD29,Varsayımlar!$B:$Q,11,0))</f>
        <v>30</v>
      </c>
      <c r="U29" s="107">
        <f>IF(B29="","",VLOOKUP(AD29,Varsayımlar!$B:$Q,12,0))</f>
        <v>260</v>
      </c>
      <c r="V29" s="107" t="str">
        <f>IF(B29="","",VLOOKUP(AD29,Varsayımlar!$B:$Q,13,0))</f>
        <v>YURTDIŞI</v>
      </c>
      <c r="W29" s="107">
        <f>IF(B29="","",VLOOKUP(AD29,Varsayımlar!$B:$Q,14,0))</f>
        <v>6</v>
      </c>
      <c r="X29" s="110">
        <v>46197</v>
      </c>
      <c r="Y29" s="110">
        <v>46380</v>
      </c>
      <c r="Z29" s="107">
        <v>26062425</v>
      </c>
      <c r="AA29" s="107" t="str">
        <f>IF(B29="","",VLOOKUP(AD29,Varsayımlar!$B:$Q,15,0))</f>
        <v>TRİTON -SKT ATILACAK</v>
      </c>
      <c r="AB29" s="107" t="str">
        <f>IF(B29="","",VLOOKUP(AD29,Varsayımlar!$B:$Q,16,0))</f>
        <v>24-26 CM</v>
      </c>
      <c r="AC29" s="64"/>
      <c r="AD29" s="61" t="str">
        <f t="shared" si="2"/>
        <v>LLC TRİTONMUTLUKAL WHEAT TORTILLA</v>
      </c>
    </row>
    <row r="30" spans="1:31" ht="36" customHeight="1" x14ac:dyDescent="0.25">
      <c r="A30" s="9" t="s">
        <v>124</v>
      </c>
      <c r="B30" s="67" t="s">
        <v>17</v>
      </c>
      <c r="C30" s="4">
        <f>IF(B30="","",VLOOKUP(AD30,Varsayımlar!$B:$Q,3,0))</f>
        <v>8698829380698</v>
      </c>
      <c r="D30" s="4" t="s">
        <v>513</v>
      </c>
      <c r="E30" s="105" t="s">
        <v>37</v>
      </c>
      <c r="F30" s="67" t="s">
        <v>514</v>
      </c>
      <c r="G30" s="67" t="s">
        <v>516</v>
      </c>
      <c r="H30" s="67" t="str">
        <f>IF(B30="","",VLOOKUP(AD30,Varsayımlar!$B:$Q,5,0))</f>
        <v>TORTİLLAS 25 CM 4 PCS 260G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1092</v>
      </c>
      <c r="L30" s="67"/>
      <c r="M30" s="67">
        <f>K30/84</f>
        <v>13</v>
      </c>
      <c r="N30" s="67"/>
      <c r="O30" s="67">
        <v>16</v>
      </c>
      <c r="P30" s="67">
        <f>IF(B30="","",VLOOKUP(AD30,Varsayımlar!$B:$Q,7,0)*K30)</f>
        <v>32760</v>
      </c>
      <c r="Q30" s="67">
        <f>IF(B30="","",VLOOKUP(AD30,Varsayımlar!$B:$Q,8,0))</f>
        <v>25</v>
      </c>
      <c r="R30" s="67" t="str">
        <f>IF(B30="","",VLOOKUP(AD30,Varsayımlar!$B:$Q,9,0))</f>
        <v>SOFT</v>
      </c>
      <c r="S30" s="67">
        <f>IF(B30="","",VLOOKUP(AD30,Varsayımlar!$B:$Q,10,0))</f>
        <v>4</v>
      </c>
      <c r="T30" s="67">
        <f>IF(B30="","",VLOOKUP(AD30,Varsayımlar!$B:$Q,11,0))</f>
        <v>30</v>
      </c>
      <c r="U30" s="67">
        <f>IF(B30="","",VLOOKUP(AD30,Varsayımlar!$B:$Q,12,0))</f>
        <v>260</v>
      </c>
      <c r="V30" s="67" t="str">
        <f>IF(B30="","",VLOOKUP(AD30,Varsayımlar!$B:$Q,13,0))</f>
        <v>YURTDIŞI</v>
      </c>
      <c r="W30" s="67">
        <f>IF(B30="","",VLOOKUP(AD30,Varsayımlar!$B:$Q,14,0))</f>
        <v>6</v>
      </c>
      <c r="X30" s="68">
        <v>46198</v>
      </c>
      <c r="Y30" s="68">
        <v>46381</v>
      </c>
      <c r="Z30" s="67">
        <v>26062525</v>
      </c>
      <c r="AA30" s="67" t="str">
        <f>IF(B30="","",VLOOKUP(AD30,Varsayımlar!$B:$Q,15,0))</f>
        <v>TRİTON -SKT ATILACAK</v>
      </c>
      <c r="AB30" s="67" t="str">
        <f>IF(B30="","",VLOOKUP(AD30,Varsayımlar!$B:$Q,16,0))</f>
        <v>24-26 CM</v>
      </c>
      <c r="AC30" s="64"/>
      <c r="AD30" s="61" t="str">
        <f t="shared" si="2"/>
        <v>LLC TRİTONMUTLUKAL WHEAT TORTILLA</v>
      </c>
    </row>
    <row r="31" spans="1:31" ht="63" x14ac:dyDescent="0.25">
      <c r="A31" s="9" t="s">
        <v>125</v>
      </c>
      <c r="B31" s="77" t="s">
        <v>90</v>
      </c>
      <c r="C31" s="76">
        <f>IF(B31="","",VLOOKUP(AD31,Varsayımlar!$B:$Q,3,0))</f>
        <v>8698829380698</v>
      </c>
      <c r="D31" s="77" t="s">
        <v>261</v>
      </c>
      <c r="E31" s="77" t="s">
        <v>91</v>
      </c>
      <c r="F31" s="77"/>
      <c r="G31" s="77" t="s">
        <v>582</v>
      </c>
      <c r="H31" s="77" t="str">
        <f>IF(B31="","",VLOOKUP(AD31,Varsayımlar!$B:$Q,5,0))</f>
        <v>MAGNİT MAVİ AMBALAJ 25CM</v>
      </c>
      <c r="I31" s="77">
        <f>IF(B31="","",VLOOKUP(AD31,Varsayımlar!B:T,19,0))</f>
        <v>0</v>
      </c>
      <c r="J31" s="77" t="str">
        <f>IF(B31="","",VLOOKUP(AD31,Varsayımlar!$B:$Q,6,0))</f>
        <v>SADE</v>
      </c>
      <c r="K31" s="77">
        <v>672</v>
      </c>
      <c r="L31" s="77"/>
      <c r="M31" s="77">
        <f>IFERROR(IF(B31="","",K31/VLOOKUP(AD31,Varsayımlar!B:R,17,0)),"")</f>
        <v>8</v>
      </c>
      <c r="N31" s="77"/>
      <c r="O31" s="77">
        <v>10</v>
      </c>
      <c r="P31" s="77">
        <f>IF(B31="","",VLOOKUP(AD31,Varsayımlar!$B:$Q,7,0)*K31)</f>
        <v>20160</v>
      </c>
      <c r="Q31" s="77">
        <f>IF(B31="","",VLOOKUP(AD31,Varsayımlar!$B:$Q,8,0))</f>
        <v>25</v>
      </c>
      <c r="R31" s="77" t="str">
        <f>IF(B31="","",VLOOKUP(AD31,Varsayımlar!$B:$Q,9,0))</f>
        <v>SOFT</v>
      </c>
      <c r="S31" s="77">
        <f>IF(B31="","",VLOOKUP(AD31,Varsayımlar!$B:$Q,10,0))</f>
        <v>4</v>
      </c>
      <c r="T31" s="77">
        <f>IF(B31="","",VLOOKUP(AD31,Varsayımlar!$B:$Q,11,0))</f>
        <v>30</v>
      </c>
      <c r="U31" s="77">
        <f>IF(B31="","",VLOOKUP(AD31,Varsayımlar!$B:$Q,12,0))</f>
        <v>260</v>
      </c>
      <c r="V31" s="77" t="str">
        <f>IF(B31="","",VLOOKUP(AD31,Varsayımlar!$B:$Q,13,0))</f>
        <v>YURTDIŞI</v>
      </c>
      <c r="W31" s="77">
        <f>IF(B31="","",VLOOKUP(AD31,Varsayımlar!$B:$Q,14,0))</f>
        <v>9</v>
      </c>
      <c r="X31" s="78">
        <v>46195</v>
      </c>
      <c r="Y31" s="78">
        <v>46468</v>
      </c>
      <c r="Z31" s="77" t="s">
        <v>585</v>
      </c>
      <c r="AA31" s="77" t="str">
        <f>IF(B31="","",VLOOKUP(AD31,Varsayımlar!$B:$Q,15,0))</f>
        <v>25CM TURUNCU KOLİ-SOL ÜST DİKDÖRTGENE ÜRETİM TARİHİ BASILACAK</v>
      </c>
      <c r="AB31" s="77" t="str">
        <f>IF(B31="","",VLOOKUP(AD31,Varsayımlar!$B:$Q,16,0))</f>
        <v>24-26 CM</v>
      </c>
      <c r="AC31" s="90">
        <f>IF(B31="","",VLOOKUP(Sayfa2!AD76,Varsayımlar!B:S,18,0))</f>
        <v>0</v>
      </c>
      <c r="AD31" s="90" t="str">
        <f t="shared" si="2"/>
        <v>MAGNİTMAGNİT MAVİ AMBALAJ 25 CM 260G</v>
      </c>
    </row>
    <row r="32" spans="1:31" ht="63" x14ac:dyDescent="0.25">
      <c r="A32" s="9" t="s">
        <v>126</v>
      </c>
      <c r="B32" s="77" t="s">
        <v>90</v>
      </c>
      <c r="C32" s="76">
        <f>IF(B32="","",VLOOKUP(AD32,Varsayımlar!$B:$Q,3,0))</f>
        <v>8698829380698</v>
      </c>
      <c r="D32" s="77" t="s">
        <v>261</v>
      </c>
      <c r="E32" s="77" t="s">
        <v>91</v>
      </c>
      <c r="F32" s="77"/>
      <c r="G32" s="77" t="s">
        <v>583</v>
      </c>
      <c r="H32" s="77" t="str">
        <f>IF(B32="","",VLOOKUP(AD32,Varsayımlar!$B:$Q,5,0))</f>
        <v>MAGNİT MAVİ AMBALAJ 25CM</v>
      </c>
      <c r="I32" s="77">
        <f>IF(B32="","",VLOOKUP(AD32,Varsayımlar!B:T,19,0))</f>
        <v>0</v>
      </c>
      <c r="J32" s="77" t="str">
        <f>IF(B32="","",VLOOKUP(AD32,Varsayımlar!$B:$Q,6,0))</f>
        <v>SADE</v>
      </c>
      <c r="K32" s="77">
        <v>672</v>
      </c>
      <c r="L32" s="77"/>
      <c r="M32" s="77">
        <f>IFERROR(IF(B32="","",K32/VLOOKUP(AD32,Varsayımlar!B:R,17,0)),"")</f>
        <v>8</v>
      </c>
      <c r="N32" s="77"/>
      <c r="O32" s="77">
        <v>10</v>
      </c>
      <c r="P32" s="77">
        <f>IF(B32="","",VLOOKUP(AD32,Varsayımlar!$B:$Q,7,0)*K32)</f>
        <v>20160</v>
      </c>
      <c r="Q32" s="77">
        <f>IF(B32="","",VLOOKUP(AD32,Varsayımlar!$B:$Q,8,0))</f>
        <v>25</v>
      </c>
      <c r="R32" s="77" t="str">
        <f>IF(B32="","",VLOOKUP(AD32,Varsayımlar!$B:$Q,9,0))</f>
        <v>SOFT</v>
      </c>
      <c r="S32" s="77">
        <f>IF(B32="","",VLOOKUP(AD32,Varsayımlar!$B:$Q,10,0))</f>
        <v>4</v>
      </c>
      <c r="T32" s="77">
        <f>IF(B32="","",VLOOKUP(AD32,Varsayımlar!$B:$Q,11,0))</f>
        <v>30</v>
      </c>
      <c r="U32" s="77">
        <f>IF(B32="","",VLOOKUP(AD32,Varsayımlar!$B:$Q,12,0))</f>
        <v>260</v>
      </c>
      <c r="V32" s="77" t="str">
        <f>IF(B32="","",VLOOKUP(AD32,Varsayımlar!$B:$Q,13,0))</f>
        <v>YURTDIŞI</v>
      </c>
      <c r="W32" s="77">
        <f>IF(B32="","",VLOOKUP(AD32,Varsayımlar!$B:$Q,14,0))</f>
        <v>9</v>
      </c>
      <c r="X32" s="78">
        <v>46195</v>
      </c>
      <c r="Y32" s="78">
        <v>46468</v>
      </c>
      <c r="Z32" s="77" t="s">
        <v>585</v>
      </c>
      <c r="AA32" s="77" t="str">
        <f>IF(B32="","",VLOOKUP(AD32,Varsayımlar!$B:$Q,15,0))</f>
        <v>25CM TURUNCU KOLİ-SOL ÜST DİKDÖRTGENE ÜRETİM TARİHİ BASILACAK</v>
      </c>
      <c r="AB32" s="77" t="str">
        <f>IF(B32="","",VLOOKUP(AD32,Varsayımlar!$B:$Q,16,0))</f>
        <v>24-26 CM</v>
      </c>
      <c r="AC32" s="90">
        <f>IF(B32="","",VLOOKUP(Sayfa2!AD77,Varsayımlar!B:S,18,0))</f>
        <v>0</v>
      </c>
      <c r="AD32" s="90" t="str">
        <f t="shared" si="2"/>
        <v>MAGNİTMAGNİT MAVİ AMBALAJ 25 CM 260G</v>
      </c>
    </row>
    <row r="33" spans="1:31" ht="36" customHeight="1" x14ac:dyDescent="0.25">
      <c r="A33" s="9" t="s">
        <v>127</v>
      </c>
      <c r="B33" s="62" t="s">
        <v>17</v>
      </c>
      <c r="C33" s="33">
        <f>IF(B33="","",VLOOKUP(AD33,Varsayımlar!$B:$Q,3,0))</f>
        <v>8698829380698</v>
      </c>
      <c r="D33" s="33" t="s">
        <v>526</v>
      </c>
      <c r="E33" s="102" t="s">
        <v>37</v>
      </c>
      <c r="F33" s="62" t="s">
        <v>527</v>
      </c>
      <c r="G33" s="62" t="s">
        <v>528</v>
      </c>
      <c r="H33" s="62" t="str">
        <f>IF(B33="","",VLOOKUP(AD33,Varsayımlar!$B:$Q,5,0))</f>
        <v>TORTİLLAS 25 CM 4 PCS 260G</v>
      </c>
      <c r="I33" s="62">
        <f>IF(B33="","",VLOOKUP(AD33,Varsayımlar!B:T,19,0))</f>
        <v>0</v>
      </c>
      <c r="J33" s="62" t="str">
        <f>IF(B33="","",VLOOKUP(AD33,Varsayımlar!$B:$Q,6,0))</f>
        <v>SADE</v>
      </c>
      <c r="K33" s="62">
        <v>2016</v>
      </c>
      <c r="L33" s="62"/>
      <c r="M33" s="62">
        <f>K33/84</f>
        <v>24</v>
      </c>
      <c r="N33" s="62"/>
      <c r="O33" s="62">
        <v>29</v>
      </c>
      <c r="P33" s="62">
        <f>IF(B33="","",VLOOKUP(AD33,Varsayımlar!$B:$Q,7,0)*K33)</f>
        <v>60480</v>
      </c>
      <c r="Q33" s="62">
        <f>IF(B33="","",VLOOKUP(AD33,Varsayımlar!$B:$Q,8,0))</f>
        <v>25</v>
      </c>
      <c r="R33" s="62" t="str">
        <f>IF(B33="","",VLOOKUP(AD33,Varsayımlar!$B:$Q,9,0))</f>
        <v>SOFT</v>
      </c>
      <c r="S33" s="62">
        <f>IF(B33="","",VLOOKUP(AD33,Varsayımlar!$B:$Q,10,0))</f>
        <v>4</v>
      </c>
      <c r="T33" s="62">
        <f>IF(B33="","",VLOOKUP(AD33,Varsayımlar!$B:$Q,11,0))</f>
        <v>30</v>
      </c>
      <c r="U33" s="62">
        <f>IF(B33="","",VLOOKUP(AD33,Varsayımlar!$B:$Q,12,0))</f>
        <v>260</v>
      </c>
      <c r="V33" s="62" t="str">
        <f>IF(B33="","",VLOOKUP(AD33,Varsayımlar!$B:$Q,13,0))</f>
        <v>YURTDIŞI</v>
      </c>
      <c r="W33" s="62">
        <f>IF(B33="","",VLOOKUP(AD33,Varsayımlar!$B:$Q,14,0))</f>
        <v>6</v>
      </c>
      <c r="X33" s="63">
        <v>46202</v>
      </c>
      <c r="Y33" s="63">
        <v>46385</v>
      </c>
      <c r="Z33" s="62">
        <v>26062925</v>
      </c>
      <c r="AA33" s="62" t="str">
        <f>IF(B33="","",VLOOKUP(AD33,Varsayımlar!$B:$Q,15,0))</f>
        <v>TRİTON -SKT ATILACAK</v>
      </c>
      <c r="AB33" s="62" t="str">
        <f>IF(B33="","",VLOOKUP(AD33,Varsayımlar!$B:$Q,16,0))</f>
        <v>24-26 CM</v>
      </c>
      <c r="AC33" s="64"/>
      <c r="AD33" s="61" t="str">
        <f t="shared" si="2"/>
        <v>LLC TRİTONMUTLUKAL WHEAT TORTILLA</v>
      </c>
    </row>
    <row r="34" spans="1:31" ht="36" customHeight="1" x14ac:dyDescent="0.25">
      <c r="A34" s="9" t="s">
        <v>128</v>
      </c>
      <c r="B34" s="62" t="s">
        <v>17</v>
      </c>
      <c r="C34" s="33">
        <f>IF(B34="","",VLOOKUP(AD34,Varsayımlar!$B:$Q,3,0))</f>
        <v>8698829380698</v>
      </c>
      <c r="D34" s="33" t="s">
        <v>526</v>
      </c>
      <c r="E34" s="102" t="s">
        <v>37</v>
      </c>
      <c r="F34" s="62" t="s">
        <v>527</v>
      </c>
      <c r="G34" s="62" t="s">
        <v>529</v>
      </c>
      <c r="H34" s="62" t="str">
        <f>IF(B34="","",VLOOKUP(AD34,Varsayımlar!$B:$Q,5,0))</f>
        <v>TORTİLLAS 25 CM 4 PCS 260G</v>
      </c>
      <c r="I34" s="62">
        <f>IF(B34="","",VLOOKUP(AD34,Varsayımlar!B:T,19,0))</f>
        <v>0</v>
      </c>
      <c r="J34" s="62" t="str">
        <f>IF(B34="","",VLOOKUP(AD34,Varsayımlar!$B:$Q,6,0))</f>
        <v>SADE</v>
      </c>
      <c r="K34" s="62">
        <v>420</v>
      </c>
      <c r="L34" s="62"/>
      <c r="M34" s="62">
        <f>K34/84</f>
        <v>5</v>
      </c>
      <c r="N34" s="62"/>
      <c r="O34" s="62">
        <v>6</v>
      </c>
      <c r="P34" s="62">
        <f>IF(B34="","",VLOOKUP(AD34,Varsayımlar!$B:$Q,7,0)*K34)</f>
        <v>12600</v>
      </c>
      <c r="Q34" s="62">
        <f>IF(B34="","",VLOOKUP(AD34,Varsayımlar!$B:$Q,8,0))</f>
        <v>25</v>
      </c>
      <c r="R34" s="62" t="str">
        <f>IF(B34="","",VLOOKUP(AD34,Varsayımlar!$B:$Q,9,0))</f>
        <v>SOFT</v>
      </c>
      <c r="S34" s="62">
        <f>IF(B34="","",VLOOKUP(AD34,Varsayımlar!$B:$Q,10,0))</f>
        <v>4</v>
      </c>
      <c r="T34" s="62">
        <f>IF(B34="","",VLOOKUP(AD34,Varsayımlar!$B:$Q,11,0))</f>
        <v>30</v>
      </c>
      <c r="U34" s="62">
        <f>IF(B34="","",VLOOKUP(AD34,Varsayımlar!$B:$Q,12,0))</f>
        <v>260</v>
      </c>
      <c r="V34" s="62" t="str">
        <f>IF(B34="","",VLOOKUP(AD34,Varsayımlar!$B:$Q,13,0))</f>
        <v>YURTDIŞI</v>
      </c>
      <c r="W34" s="62">
        <f>IF(B34="","",VLOOKUP(AD34,Varsayımlar!$B:$Q,14,0))</f>
        <v>6</v>
      </c>
      <c r="X34" s="63">
        <v>46202</v>
      </c>
      <c r="Y34" s="63">
        <v>46385</v>
      </c>
      <c r="Z34" s="62">
        <v>26062925</v>
      </c>
      <c r="AA34" s="62" t="str">
        <f>IF(B34="","",VLOOKUP(AD34,Varsayımlar!$B:$Q,15,0))</f>
        <v>TRİTON -SKT ATILACAK</v>
      </c>
      <c r="AB34" s="62" t="str">
        <f>IF(B34="","",VLOOKUP(AD34,Varsayımlar!$B:$Q,16,0))</f>
        <v>24-26 CM</v>
      </c>
      <c r="AC34" s="64"/>
      <c r="AD34" s="61" t="str">
        <f t="shared" si="2"/>
        <v>LLC TRİTONMUTLUKAL WHEAT TORTILLA</v>
      </c>
    </row>
    <row r="35" spans="1:31" ht="39.75" hidden="1" customHeight="1" x14ac:dyDescent="0.25">
      <c r="A35" s="9" t="s">
        <v>129</v>
      </c>
      <c r="B35" s="88" t="s">
        <v>90</v>
      </c>
      <c r="C35" s="89">
        <f>IF(B35="","",VLOOKUP(AD35,Varsayımlar!$B:$Q,3,0))</f>
        <v>8698829380698</v>
      </c>
      <c r="D35" s="89" t="s">
        <v>259</v>
      </c>
      <c r="E35" s="85" t="s">
        <v>91</v>
      </c>
      <c r="F35" s="9"/>
      <c r="G35" s="9"/>
      <c r="H35" s="90" t="str">
        <f>IF(B35="","",VLOOKUP(AD35,Varsayımlar!$B:$Q,5,0))</f>
        <v>MAGNİT MAVİ AMBALAJ 25CM</v>
      </c>
      <c r="I35" s="90">
        <f>IF(B35="","",VLOOKUP(AD35,Varsayımlar!B:T,19,0))</f>
        <v>0</v>
      </c>
      <c r="J35" s="90" t="str">
        <f>IF(B35="","",VLOOKUP(AD35,Varsayımlar!$B:$Q,6,0))</f>
        <v>SADE</v>
      </c>
      <c r="K35" s="9">
        <v>2016</v>
      </c>
      <c r="L35" s="9"/>
      <c r="M35" s="9">
        <f>IFERROR(IF(B35="","",K35/VLOOKUP(AD35,Varsayımlar!B:R,17,0)),"")</f>
        <v>24</v>
      </c>
      <c r="N35" s="9"/>
      <c r="O35" s="9">
        <v>30</v>
      </c>
      <c r="P35" s="90">
        <f>IF(B35="","",VLOOKUP(AD35,Varsayımlar!$B:$Q,7,0)*K35)</f>
        <v>60480</v>
      </c>
      <c r="Q35" s="90">
        <f>IF(B35="","",VLOOKUP(AD35,Varsayımlar!$B:$Q,8,0))</f>
        <v>25</v>
      </c>
      <c r="R35" s="90" t="str">
        <f>IF(B35="","",VLOOKUP(AD35,Varsayımlar!$B:$Q,9,0))</f>
        <v>SOFT</v>
      </c>
      <c r="S35" s="90">
        <f>IF(B35="","",VLOOKUP(AD35,Varsayımlar!$B:$Q,10,0))</f>
        <v>4</v>
      </c>
      <c r="T35" s="90">
        <f>IF(B35="","",VLOOKUP(AD35,Varsayımlar!$B:$Q,11,0))</f>
        <v>30</v>
      </c>
      <c r="U35" s="90">
        <f>IF(B35="","",VLOOKUP(AD35,Varsayımlar!$B:$Q,12,0))</f>
        <v>260</v>
      </c>
      <c r="V35" s="90" t="str">
        <f>IF(B35="","",VLOOKUP(AD35,Varsayımlar!$B:$Q,13,0))</f>
        <v>YURTDIŞI</v>
      </c>
      <c r="W35" s="90">
        <f>IF(B35="","",VLOOKUP(AD35,Varsayımlar!$B:$Q,14,0))</f>
        <v>9</v>
      </c>
      <c r="X35" s="86">
        <v>46223</v>
      </c>
      <c r="Y35" s="86">
        <v>46497</v>
      </c>
      <c r="Z35" s="9" t="s">
        <v>691</v>
      </c>
      <c r="AA35" s="90" t="str">
        <f>IF(B35="","",VLOOKUP(AD35,Varsayımlar!$B:$Q,15,0))</f>
        <v>25CM TURUNCU KOLİ-SOL ÜST DİKDÖRTGENE ÜRETİM TARİHİ BASILACAK</v>
      </c>
      <c r="AB35" s="90" t="str">
        <f>IF(B35="","",VLOOKUP(AD35,Varsayımlar!$B:$Q,16,0))</f>
        <v>24-26 CM</v>
      </c>
      <c r="AC35" s="90">
        <f>IF(B35="","",VLOOKUP(Sayfa2!AD71,Varsayımlar!B:S,18,0))</f>
        <v>0</v>
      </c>
      <c r="AD35" s="90" t="str">
        <f t="shared" si="2"/>
        <v>MAGNİTMAGNİT MAVİ AMBALAJ 25 CM 260G</v>
      </c>
    </row>
    <row r="36" spans="1:31" ht="39.75" hidden="1" customHeight="1" x14ac:dyDescent="0.25">
      <c r="A36" s="9" t="s">
        <v>130</v>
      </c>
      <c r="B36" s="88" t="s">
        <v>90</v>
      </c>
      <c r="C36" s="89">
        <f>IF(B36="","",VLOOKUP(AD36,Varsayımlar!$B:$Q,3,0))</f>
        <v>8698829380698</v>
      </c>
      <c r="D36" s="89" t="s">
        <v>260</v>
      </c>
      <c r="E36" s="85" t="s">
        <v>91</v>
      </c>
      <c r="F36" s="9"/>
      <c r="G36" s="9"/>
      <c r="H36" s="90" t="str">
        <f>IF(B36="","",VLOOKUP(AD36,Varsayımlar!$B:$Q,5,0))</f>
        <v>MAGNİT MAVİ AMBALAJ 25CM</v>
      </c>
      <c r="I36" s="90">
        <f>IF(B36="","",VLOOKUP(AD36,Varsayımlar!B:T,19,0))</f>
        <v>0</v>
      </c>
      <c r="J36" s="90" t="str">
        <f>IF(B36="","",VLOOKUP(AD36,Varsayımlar!$B:$Q,6,0))</f>
        <v>SADE</v>
      </c>
      <c r="K36" s="9">
        <v>2016</v>
      </c>
      <c r="L36" s="9"/>
      <c r="M36" s="9">
        <f>IFERROR(IF(B36="","",K36/VLOOKUP(AD36,Varsayımlar!B:R,17,0)),"")</f>
        <v>24</v>
      </c>
      <c r="N36" s="9"/>
      <c r="O36" s="9">
        <v>30</v>
      </c>
      <c r="P36" s="90">
        <f>IF(B36="","",VLOOKUP(AD36,Varsayımlar!$B:$Q,7,0)*K36)</f>
        <v>60480</v>
      </c>
      <c r="Q36" s="90">
        <f>IF(B36="","",VLOOKUP(AD36,Varsayımlar!$B:$Q,8,0))</f>
        <v>25</v>
      </c>
      <c r="R36" s="90" t="str">
        <f>IF(B36="","",VLOOKUP(AD36,Varsayımlar!$B:$Q,9,0))</f>
        <v>SOFT</v>
      </c>
      <c r="S36" s="90">
        <f>IF(B36="","",VLOOKUP(AD36,Varsayımlar!$B:$Q,10,0))</f>
        <v>4</v>
      </c>
      <c r="T36" s="90">
        <f>IF(B36="","",VLOOKUP(AD36,Varsayımlar!$B:$Q,11,0))</f>
        <v>30</v>
      </c>
      <c r="U36" s="90">
        <f>IF(B36="","",VLOOKUP(AD36,Varsayımlar!$B:$Q,12,0))</f>
        <v>260</v>
      </c>
      <c r="V36" s="90" t="str">
        <f>IF(B36="","",VLOOKUP(AD36,Varsayımlar!$B:$Q,13,0))</f>
        <v>YURTDIŞI</v>
      </c>
      <c r="W36" s="90">
        <f>IF(B36="","",VLOOKUP(AD36,Varsayımlar!$B:$Q,14,0))</f>
        <v>9</v>
      </c>
      <c r="X36" s="86">
        <v>46223</v>
      </c>
      <c r="Y36" s="86">
        <v>46497</v>
      </c>
      <c r="Z36" s="9" t="s">
        <v>692</v>
      </c>
      <c r="AA36" s="90" t="str">
        <f>IF(B36="","",VLOOKUP(AD36,Varsayımlar!$B:$Q,15,0))</f>
        <v>25CM TURUNCU KOLİ-SOL ÜST DİKDÖRTGENE ÜRETİM TARİHİ BASILACAK</v>
      </c>
      <c r="AB36" s="90" t="str">
        <f>IF(B36="","",VLOOKUP(AD36,Varsayımlar!$B:$Q,16,0))</f>
        <v>24-26 CM</v>
      </c>
      <c r="AC36" s="90">
        <f>IF(B36="","",VLOOKUP(Sayfa2!AD72,Varsayımlar!B:S,18,0))</f>
        <v>0</v>
      </c>
      <c r="AD36" s="90" t="str">
        <f t="shared" si="2"/>
        <v>MAGNİTMAGNİT MAVİ AMBALAJ 25 CM 260G</v>
      </c>
    </row>
    <row r="37" spans="1:31" ht="39.75" hidden="1" customHeight="1" x14ac:dyDescent="0.25">
      <c r="A37" s="9" t="s">
        <v>131</v>
      </c>
      <c r="B37" s="88" t="s">
        <v>90</v>
      </c>
      <c r="C37" s="89">
        <f>IF(B37="","",VLOOKUP(AD37,Varsayımlar!$B:$Q,3,0))</f>
        <v>8698829380698</v>
      </c>
      <c r="D37" s="89" t="s">
        <v>261</v>
      </c>
      <c r="E37" s="85" t="s">
        <v>91</v>
      </c>
      <c r="F37" s="9"/>
      <c r="G37" s="9"/>
      <c r="H37" s="90" t="str">
        <f>IF(B37="","",VLOOKUP(AD37,Varsayımlar!$B:$Q,5,0))</f>
        <v>MAGNİT MAVİ AMBALAJ 25CM</v>
      </c>
      <c r="I37" s="90">
        <f>IF(B37="","",VLOOKUP(AD37,Varsayımlar!B:T,19,0))</f>
        <v>0</v>
      </c>
      <c r="J37" s="90" t="str">
        <f>IF(B37="","",VLOOKUP(AD37,Varsayımlar!$B:$Q,6,0))</f>
        <v>SADE</v>
      </c>
      <c r="K37" s="9">
        <v>2016</v>
      </c>
      <c r="L37" s="9"/>
      <c r="M37" s="9">
        <f>IFERROR(IF(B37="","",K37/VLOOKUP(AD37,Varsayımlar!B:R,17,0)),"")</f>
        <v>24</v>
      </c>
      <c r="N37" s="9"/>
      <c r="O37" s="9">
        <v>30</v>
      </c>
      <c r="P37" s="90">
        <f>IF(B37="","",VLOOKUP(AD37,Varsayımlar!$B:$Q,7,0)*K37)</f>
        <v>60480</v>
      </c>
      <c r="Q37" s="90">
        <f>IF(B37="","",VLOOKUP(AD37,Varsayımlar!$B:$Q,8,0))</f>
        <v>25</v>
      </c>
      <c r="R37" s="90" t="str">
        <f>IF(B37="","",VLOOKUP(AD37,Varsayımlar!$B:$Q,9,0))</f>
        <v>SOFT</v>
      </c>
      <c r="S37" s="90">
        <f>IF(B37="","",VLOOKUP(AD37,Varsayımlar!$B:$Q,10,0))</f>
        <v>4</v>
      </c>
      <c r="T37" s="90">
        <f>IF(B37="","",VLOOKUP(AD37,Varsayımlar!$B:$Q,11,0))</f>
        <v>30</v>
      </c>
      <c r="U37" s="90">
        <f>IF(B37="","",VLOOKUP(AD37,Varsayımlar!$B:$Q,12,0))</f>
        <v>260</v>
      </c>
      <c r="V37" s="90" t="str">
        <f>IF(B37="","",VLOOKUP(AD37,Varsayımlar!$B:$Q,13,0))</f>
        <v>YURTDIŞI</v>
      </c>
      <c r="W37" s="90">
        <f>IF(B37="","",VLOOKUP(AD37,Varsayımlar!$B:$Q,14,0))</f>
        <v>9</v>
      </c>
      <c r="X37" s="86">
        <v>46224</v>
      </c>
      <c r="Y37" s="86">
        <v>46498</v>
      </c>
      <c r="Z37" s="9">
        <v>26072125</v>
      </c>
      <c r="AA37" s="90" t="str">
        <f>IF(B37="","",VLOOKUP(AD37,Varsayımlar!$B:$Q,15,0))</f>
        <v>25CM TURUNCU KOLİ-SOL ÜST DİKDÖRTGENE ÜRETİM TARİHİ BASILACAK</v>
      </c>
      <c r="AB37" s="90" t="str">
        <f>IF(B37="","",VLOOKUP(AD37,Varsayımlar!$B:$Q,16,0))</f>
        <v>24-26 CM</v>
      </c>
      <c r="AC37" s="90">
        <f>IF(B37="","",VLOOKUP(Sayfa2!AD73,Varsayımlar!B:S,18,0))</f>
        <v>0</v>
      </c>
      <c r="AD37" s="90" t="str">
        <f t="shared" si="2"/>
        <v>MAGNİTMAGNİT MAVİ AMBALAJ 25 CM 260G</v>
      </c>
    </row>
    <row r="38" spans="1:31" x14ac:dyDescent="0.25">
      <c r="A38" s="9" t="s">
        <v>132</v>
      </c>
      <c r="B38" s="70"/>
      <c r="C38" s="71" t="str">
        <f>IF(B38="","",VLOOKUP(AD38,Varsayımlar!$B:$Q,3,0))</f>
        <v/>
      </c>
      <c r="D38" s="71"/>
      <c r="E38" s="71"/>
      <c r="F38" s="70"/>
      <c r="G38" s="70"/>
      <c r="H38" s="70" t="str">
        <f>IF(B38="","",VLOOKUP(AD38,Varsayımlar!$B:$Q,5,0))</f>
        <v/>
      </c>
      <c r="I38" s="70"/>
      <c r="J38" s="70" t="str">
        <f>IF(B38="","",VLOOKUP(AD38,Varsayımlar!$B:$Q,6,0))</f>
        <v/>
      </c>
      <c r="K38" s="70"/>
      <c r="L38" s="70"/>
      <c r="M38" s="70" t="str">
        <f>IFERROR(IF(B38="","",K38/VLOOKUP(AD38,Varsayımlar!B:R,17,0)),"")</f>
        <v/>
      </c>
      <c r="N38" s="70"/>
      <c r="O38" s="70"/>
      <c r="P38" s="70" t="str">
        <f>IF(B38="","",VLOOKUP(AD38,Varsayımlar!$B:$Q,7,0)*K38)</f>
        <v/>
      </c>
      <c r="Q38" s="70" t="str">
        <f>IF(B38="","",VLOOKUP(AD38,Varsayımlar!$B:$Q,8,0))</f>
        <v/>
      </c>
      <c r="R38" s="70" t="str">
        <f>IF(B38="","",VLOOKUP(AD38,Varsayımlar!$B:$Q,9,0))</f>
        <v/>
      </c>
      <c r="S38" s="70" t="str">
        <f>IF(B38="","",VLOOKUP(AD38,Varsayımlar!$B:$Q,10,0))</f>
        <v/>
      </c>
      <c r="T38" s="70" t="str">
        <f>IF(B38="","",VLOOKUP(AD38,Varsayımlar!$B:$Q,11,0))</f>
        <v/>
      </c>
      <c r="U38" s="70" t="str">
        <f>IF(B38="","",VLOOKUP(AD38,Varsayımlar!$B:$Q,12,0))</f>
        <v/>
      </c>
      <c r="V38" s="70" t="str">
        <f>IF(B38="","",VLOOKUP(AD38,Varsayımlar!$B:$Q,13,0))</f>
        <v/>
      </c>
      <c r="W38" s="70" t="str">
        <f>IF(B38="","",VLOOKUP(AD38,Varsayımlar!$B:$Q,14,0))</f>
        <v/>
      </c>
      <c r="X38" s="70"/>
      <c r="Y38" s="70"/>
      <c r="Z38" s="70"/>
      <c r="AA38" s="70" t="str">
        <f>IF(B38="","",VLOOKUP(AD38,Varsayımlar!$B:$Q,15,0))</f>
        <v/>
      </c>
      <c r="AB38" s="70" t="str">
        <f>IF(B38="","",VLOOKUP(AD38,Varsayımlar!$B:$Q,16,0))</f>
        <v/>
      </c>
      <c r="AC38" s="70" t="str">
        <f>IF(B38="","",VLOOKUP(Sayfa2!AD32,Varsayımlar!B:S,18,0))</f>
        <v/>
      </c>
      <c r="AD38" s="61"/>
    </row>
    <row r="39" spans="1:31" x14ac:dyDescent="0.25">
      <c r="A39" s="9" t="s">
        <v>133</v>
      </c>
      <c r="B39" s="70"/>
      <c r="C39" s="71" t="str">
        <f>IF(B39="","",VLOOKUP(AD39,Varsayımlar!$B:$Q,3,0))</f>
        <v/>
      </c>
      <c r="D39" s="71"/>
      <c r="E39" s="71"/>
      <c r="F39" s="70"/>
      <c r="G39" s="70"/>
      <c r="H39" s="70" t="str">
        <f>IF(B39="","",VLOOKUP(AD39,Varsayımlar!$B:$Q,5,0))</f>
        <v/>
      </c>
      <c r="I39" s="70"/>
      <c r="J39" s="70" t="str">
        <f>IF(B39="","",VLOOKUP(AD39,Varsayımlar!$B:$Q,6,0))</f>
        <v/>
      </c>
      <c r="K39" s="70"/>
      <c r="L39" s="70"/>
      <c r="M39" s="70" t="str">
        <f>IFERROR(IF(B39="","",K39/VLOOKUP(AD39,Varsayımlar!B:R,17,0)),"")</f>
        <v/>
      </c>
      <c r="N39" s="70"/>
      <c r="O39" s="70"/>
      <c r="P39" s="70" t="str">
        <f>IF(B39="","",VLOOKUP(AD39,Varsayımlar!$B:$Q,7,0)*K39)</f>
        <v/>
      </c>
      <c r="Q39" s="70" t="str">
        <f>IF(B39="","",VLOOKUP(AD39,Varsayımlar!$B:$Q,8,0))</f>
        <v/>
      </c>
      <c r="R39" s="70" t="str">
        <f>IF(B39="","",VLOOKUP(AD39,Varsayımlar!$B:$Q,9,0))</f>
        <v/>
      </c>
      <c r="S39" s="70" t="str">
        <f>IF(B39="","",VLOOKUP(AD39,Varsayımlar!$B:$Q,10,0))</f>
        <v/>
      </c>
      <c r="T39" s="70" t="str">
        <f>IF(B39="","",VLOOKUP(AD39,Varsayımlar!$B:$Q,11,0))</f>
        <v/>
      </c>
      <c r="U39" s="70" t="str">
        <f>IF(B39="","",VLOOKUP(AD39,Varsayımlar!$B:$Q,12,0))</f>
        <v/>
      </c>
      <c r="V39" s="70" t="str">
        <f>IF(B39="","",VLOOKUP(AD39,Varsayımlar!$B:$Q,13,0))</f>
        <v/>
      </c>
      <c r="W39" s="70" t="str">
        <f>IF(B39="","",VLOOKUP(AD39,Varsayımlar!$B:$Q,14,0))</f>
        <v/>
      </c>
      <c r="X39" s="70"/>
      <c r="Y39" s="70"/>
      <c r="Z39" s="70"/>
      <c r="AA39" s="70" t="str">
        <f>IF(B39="","",VLOOKUP(AD39,Varsayımlar!$B:$Q,15,0))</f>
        <v/>
      </c>
      <c r="AB39" s="70" t="str">
        <f>IF(B39="","",VLOOKUP(AD39,Varsayımlar!$B:$Q,16,0))</f>
        <v/>
      </c>
      <c r="AC39" s="70" t="str">
        <f>IF(B39="","",VLOOKUP(Sayfa2!AD33,Varsayımlar!B:S,18,0))</f>
        <v/>
      </c>
      <c r="AD39" s="61"/>
    </row>
    <row r="40" spans="1:31" x14ac:dyDescent="0.25">
      <c r="C40" s="80" t="str">
        <f>IF(B40="","",VLOOKUP(AD40,Varsayımlar!$B:$Q,3,0))</f>
        <v/>
      </c>
      <c r="H40" s="8" t="str">
        <f>IF(B40="","",VLOOKUP(AD40,Varsayımlar!$B:$Q,5,0))</f>
        <v/>
      </c>
      <c r="J40" s="8" t="str">
        <f>IF(B40="","",VLOOKUP(AD40,Varsayımlar!$B:$Q,6,0))</f>
        <v/>
      </c>
      <c r="P40" s="8" t="str">
        <f>IF(B40="","",VLOOKUP(AD40,Varsayımlar!$B:$Q,7,0)*K40)</f>
        <v/>
      </c>
      <c r="Q40" s="8" t="str">
        <f>IF(B40="","",VLOOKUP(AD40,Varsayımlar!$B:$Q,8,0))</f>
        <v/>
      </c>
      <c r="R40" s="8" t="str">
        <f>IF(B40="","",VLOOKUP(AD40,Varsayımlar!$B:$Q,9,0))</f>
        <v/>
      </c>
      <c r="S40" s="8" t="str">
        <f>IF(B40="","",VLOOKUP(AD40,Varsayımlar!$B:$Q,10,0))</f>
        <v/>
      </c>
      <c r="T40" s="8" t="str">
        <f>IF(B40="","",VLOOKUP(AD40,Varsayımlar!$B:$Q,11,0))</f>
        <v/>
      </c>
      <c r="U40" s="8" t="str">
        <f>IF(B40="","",VLOOKUP(AD40,Varsayımlar!$B:$Q,12,0))</f>
        <v/>
      </c>
      <c r="V40" s="8" t="str">
        <f>IF(B40="","",VLOOKUP(AD40,Varsayımlar!$B:$Q,13,0))</f>
        <v/>
      </c>
      <c r="W40" s="8" t="str">
        <f>IF(B40="","",VLOOKUP(AD40,Varsayımlar!$B:$Q,14,0))</f>
        <v/>
      </c>
      <c r="AA40" s="8" t="str">
        <f>IF(B40="","",VLOOKUP(AD40,Varsayımlar!$B:$Q,15,0))</f>
        <v/>
      </c>
      <c r="AB40" s="8" t="str">
        <f>IF(B40="","",VLOOKUP(AD40,Varsayımlar!$B:$Q,16,0))</f>
        <v/>
      </c>
      <c r="AD40" s="8" t="str">
        <f>IF(B40="","",CONCATENATE(B40,E40))</f>
        <v/>
      </c>
    </row>
    <row r="41" spans="1:31" ht="31.5" x14ac:dyDescent="0.25">
      <c r="A41" s="198" t="s">
        <v>120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55"/>
    </row>
    <row r="42" spans="1:31" ht="63" x14ac:dyDescent="0.25">
      <c r="A42" s="9" t="s">
        <v>0</v>
      </c>
      <c r="B42" s="9" t="s">
        <v>1</v>
      </c>
      <c r="C42" s="10" t="s">
        <v>36</v>
      </c>
      <c r="D42" s="10" t="s">
        <v>177</v>
      </c>
      <c r="E42" s="10" t="s">
        <v>42</v>
      </c>
      <c r="F42" s="9" t="s">
        <v>43</v>
      </c>
      <c r="G42" s="9" t="s">
        <v>13</v>
      </c>
      <c r="H42" s="9" t="s">
        <v>2</v>
      </c>
      <c r="I42" s="9" t="s">
        <v>83</v>
      </c>
      <c r="J42" s="9" t="s">
        <v>3</v>
      </c>
      <c r="K42" s="9" t="s">
        <v>21</v>
      </c>
      <c r="L42" s="9" t="s">
        <v>141</v>
      </c>
      <c r="M42" s="9" t="s">
        <v>20</v>
      </c>
      <c r="N42" s="9" t="s">
        <v>243</v>
      </c>
      <c r="O42" s="9" t="s">
        <v>176</v>
      </c>
      <c r="P42" s="9" t="s">
        <v>16</v>
      </c>
      <c r="Q42" s="9" t="s">
        <v>4</v>
      </c>
      <c r="R42" s="9" t="s">
        <v>5</v>
      </c>
      <c r="S42" s="9" t="s">
        <v>6</v>
      </c>
      <c r="T42" s="9" t="s">
        <v>33</v>
      </c>
      <c r="U42" s="9" t="s">
        <v>7</v>
      </c>
      <c r="V42" s="9" t="s">
        <v>8</v>
      </c>
      <c r="W42" s="9" t="s">
        <v>9</v>
      </c>
      <c r="X42" s="9" t="s">
        <v>10</v>
      </c>
      <c r="Y42" s="9" t="s">
        <v>11</v>
      </c>
      <c r="Z42" s="9" t="s">
        <v>12</v>
      </c>
      <c r="AA42" s="9" t="s">
        <v>14</v>
      </c>
      <c r="AB42" s="9" t="s">
        <v>15</v>
      </c>
      <c r="AC42" s="9" t="s">
        <v>305</v>
      </c>
      <c r="AD42" s="8" t="s">
        <v>50</v>
      </c>
    </row>
    <row r="43" spans="1:31" ht="49.5" customHeight="1" x14ac:dyDescent="0.25">
      <c r="A43" s="9" t="s">
        <v>29</v>
      </c>
      <c r="B43" s="82" t="s">
        <v>90</v>
      </c>
      <c r="C43" s="83">
        <f>IF(B43="","",VLOOKUP(AD43,Varsayımlar!$B:$Q,3,0))</f>
        <v>8698829380698</v>
      </c>
      <c r="D43" s="82" t="s">
        <v>262</v>
      </c>
      <c r="E43" s="82" t="s">
        <v>91</v>
      </c>
      <c r="F43" s="82"/>
      <c r="G43" s="82" t="s">
        <v>587</v>
      </c>
      <c r="H43" s="82" t="str">
        <f>IF(B43="","",VLOOKUP(AD43,Varsayımlar!$B:$Q,5,0))</f>
        <v>MAGNİT MAVİ AMBALAJ 25CM</v>
      </c>
      <c r="I43" s="82">
        <f>IF(B43="","",VLOOKUP(AD43,Varsayımlar!B:T,19,0))</f>
        <v>0</v>
      </c>
      <c r="J43" s="82" t="str">
        <f>IF(B43="","",VLOOKUP(AD43,Varsayımlar!$B:$Q,6,0))</f>
        <v>SADE</v>
      </c>
      <c r="K43" s="82">
        <v>672</v>
      </c>
      <c r="L43" s="82"/>
      <c r="M43" s="82">
        <f>IFERROR(IF(B43="","",K43/VLOOKUP(AD43,Varsayımlar!B:R,17,0)),"")</f>
        <v>8</v>
      </c>
      <c r="N43" s="82"/>
      <c r="O43" s="82">
        <v>6</v>
      </c>
      <c r="P43" s="82">
        <f>IF(B43="","",VLOOKUP(AD43,Varsayımlar!$B:$Q,7,0)*K43)</f>
        <v>20160</v>
      </c>
      <c r="Q43" s="82">
        <f>IF(B43="","",VLOOKUP(AD43,Varsayımlar!$B:$Q,8,0))</f>
        <v>25</v>
      </c>
      <c r="R43" s="82" t="str">
        <f>IF(B43="","",VLOOKUP(AD43,Varsayımlar!$B:$Q,9,0))</f>
        <v>SOFT</v>
      </c>
      <c r="S43" s="82">
        <f>IF(B43="","",VLOOKUP(AD43,Varsayımlar!$B:$Q,10,0))</f>
        <v>4</v>
      </c>
      <c r="T43" s="82">
        <f>IF(B43="","",VLOOKUP(AD43,Varsayımlar!$B:$Q,11,0))</f>
        <v>30</v>
      </c>
      <c r="U43" s="82">
        <f>IF(B43="","",VLOOKUP(AD43,Varsayımlar!$B:$Q,12,0))</f>
        <v>260</v>
      </c>
      <c r="V43" s="82" t="str">
        <f>IF(B43="","",VLOOKUP(AD43,Varsayımlar!$B:$Q,13,0))</f>
        <v>YURTDIŞI</v>
      </c>
      <c r="W43" s="82">
        <f>IF(B43="","",VLOOKUP(AD43,Varsayımlar!$B:$Q,14,0))</f>
        <v>9</v>
      </c>
      <c r="X43" s="84">
        <v>46195</v>
      </c>
      <c r="Y43" s="84">
        <v>46468</v>
      </c>
      <c r="Z43" s="82" t="s">
        <v>589</v>
      </c>
      <c r="AA43" s="82" t="str">
        <f>IF(B43="","",VLOOKUP(AD43,Varsayımlar!$B:$Q,15,0))</f>
        <v>25CM TURUNCU KOLİ-SOL ÜST DİKDÖRTGENE ÜRETİM TARİHİ BASILACAK</v>
      </c>
      <c r="AB43" s="82" t="str">
        <f>IF(B43="","",VLOOKUP(AD43,Varsayımlar!$B:$Q,16,0))</f>
        <v>24-26 CM</v>
      </c>
      <c r="AC43" s="90">
        <f>IF(B43="","",VLOOKUP(Sayfa2!AD80,Varsayımlar!B:S,18,0))</f>
        <v>0</v>
      </c>
      <c r="AD43" s="90" t="str">
        <f t="shared" ref="AD43:AD92" si="3">IF(B43="","",CONCATENATE(B43,E43))</f>
        <v>MAGNİTMAGNİT MAVİ AMBALAJ 25 CM 260G</v>
      </c>
      <c r="AE43" s="8" t="s">
        <v>285</v>
      </c>
    </row>
    <row r="44" spans="1:31" ht="36" customHeight="1" x14ac:dyDescent="0.25">
      <c r="A44" s="9" t="s">
        <v>122</v>
      </c>
      <c r="B44" s="77" t="s">
        <v>17</v>
      </c>
      <c r="C44" s="76">
        <f>IF(B44="","",VLOOKUP(AD44,Varsayımlar!$B:$Q,3,0))</f>
        <v>8698829380698</v>
      </c>
      <c r="D44" s="76" t="s">
        <v>502</v>
      </c>
      <c r="E44" s="119" t="s">
        <v>37</v>
      </c>
      <c r="F44" s="77" t="s">
        <v>503</v>
      </c>
      <c r="G44" s="77" t="s">
        <v>504</v>
      </c>
      <c r="H44" s="77" t="str">
        <f>IF(B44="","",VLOOKUP(AD44,Varsayımlar!$B:$Q,5,0))</f>
        <v>TORTİLLAS 25 CM 4 PCS 260G</v>
      </c>
      <c r="I44" s="77">
        <f>IF(B44="","",VLOOKUP(AD44,Varsayımlar!B:T,19,0))</f>
        <v>0</v>
      </c>
      <c r="J44" s="77" t="str">
        <f>IF(B44="","",VLOOKUP(AD44,Varsayımlar!$B:$Q,6,0))</f>
        <v>SADE</v>
      </c>
      <c r="K44" s="77">
        <v>2016</v>
      </c>
      <c r="L44" s="77"/>
      <c r="M44" s="77">
        <f>K44/84</f>
        <v>24</v>
      </c>
      <c r="N44" s="77"/>
      <c r="O44" s="77">
        <v>15</v>
      </c>
      <c r="P44" s="77">
        <f>IF(B44="","",VLOOKUP(AD44,Varsayımlar!$B:$Q,7,0)*K44)</f>
        <v>60480</v>
      </c>
      <c r="Q44" s="77">
        <f>IF(B44="","",VLOOKUP(AD44,Varsayımlar!$B:$Q,8,0))</f>
        <v>25</v>
      </c>
      <c r="R44" s="77" t="str">
        <f>IF(B44="","",VLOOKUP(AD44,Varsayımlar!$B:$Q,9,0))</f>
        <v>SOFT</v>
      </c>
      <c r="S44" s="77">
        <f>IF(B44="","",VLOOKUP(AD44,Varsayımlar!$B:$Q,10,0))</f>
        <v>4</v>
      </c>
      <c r="T44" s="77">
        <f>IF(B44="","",VLOOKUP(AD44,Varsayımlar!$B:$Q,11,0))</f>
        <v>30</v>
      </c>
      <c r="U44" s="77">
        <f>IF(B44="","",VLOOKUP(AD44,Varsayımlar!$B:$Q,12,0))</f>
        <v>260</v>
      </c>
      <c r="V44" s="77" t="str">
        <f>IF(B44="","",VLOOKUP(AD44,Varsayımlar!$B:$Q,13,0))</f>
        <v>YURTDIŞI</v>
      </c>
      <c r="W44" s="77">
        <f>IF(B44="","",VLOOKUP(AD44,Varsayımlar!$B:$Q,14,0))</f>
        <v>6</v>
      </c>
      <c r="X44" s="78">
        <v>46195</v>
      </c>
      <c r="Y44" s="78">
        <v>46378</v>
      </c>
      <c r="Z44" s="77">
        <v>26062225</v>
      </c>
      <c r="AA44" s="77" t="str">
        <f>IF(B44="","",VLOOKUP(AD44,Varsayımlar!$B:$Q,15,0))</f>
        <v>TRİTON -SKT ATILACAK</v>
      </c>
      <c r="AB44" s="77" t="str">
        <f>IF(B44="","",VLOOKUP(AD44,Varsayımlar!$B:$Q,16,0))</f>
        <v>24-26 CM</v>
      </c>
      <c r="AC44" s="64"/>
      <c r="AD44" s="61" t="str">
        <f t="shared" si="3"/>
        <v>LLC TRİTONMUTLUKAL WHEAT TORTILLA</v>
      </c>
    </row>
    <row r="45" spans="1:31" ht="36" customHeight="1" x14ac:dyDescent="0.25">
      <c r="A45" s="9" t="s">
        <v>123</v>
      </c>
      <c r="B45" s="111" t="s">
        <v>17</v>
      </c>
      <c r="C45" s="112">
        <f>IF(B45="","",VLOOKUP(AD45,Varsayımlar!$B:$Q,3,0))</f>
        <v>8698829380698</v>
      </c>
      <c r="D45" s="112" t="s">
        <v>506</v>
      </c>
      <c r="E45" s="113" t="s">
        <v>37</v>
      </c>
      <c r="F45" s="111" t="s">
        <v>507</v>
      </c>
      <c r="G45" s="111" t="s">
        <v>508</v>
      </c>
      <c r="H45" s="111" t="str">
        <f>IF(B45="","",VLOOKUP(AD45,Varsayımlar!$B:$Q,5,0))</f>
        <v>TORTİLLAS 25 CM 4 PCS 260G</v>
      </c>
      <c r="I45" s="111">
        <f>IF(B45="","",VLOOKUP(AD45,Varsayımlar!B:T,19,0))</f>
        <v>0</v>
      </c>
      <c r="J45" s="111" t="str">
        <f>IF(B45="","",VLOOKUP(AD45,Varsayımlar!$B:$Q,6,0))</f>
        <v>SADE</v>
      </c>
      <c r="K45" s="111">
        <v>2436</v>
      </c>
      <c r="L45" s="111"/>
      <c r="M45" s="111">
        <f>K45/84</f>
        <v>29</v>
      </c>
      <c r="N45" s="111"/>
      <c r="O45" s="111">
        <v>25</v>
      </c>
      <c r="P45" s="111">
        <f>IF(B45="","",VLOOKUP(AD45,Varsayımlar!$B:$Q,7,0)*K45)</f>
        <v>73080</v>
      </c>
      <c r="Q45" s="111">
        <f>IF(B45="","",VLOOKUP(AD45,Varsayımlar!$B:$Q,8,0))</f>
        <v>25</v>
      </c>
      <c r="R45" s="111" t="str">
        <f>IF(B45="","",VLOOKUP(AD45,Varsayımlar!$B:$Q,9,0))</f>
        <v>SOFT</v>
      </c>
      <c r="S45" s="111">
        <f>IF(B45="","",VLOOKUP(AD45,Varsayımlar!$B:$Q,10,0))</f>
        <v>4</v>
      </c>
      <c r="T45" s="111">
        <f>IF(B45="","",VLOOKUP(AD45,Varsayımlar!$B:$Q,11,0))</f>
        <v>30</v>
      </c>
      <c r="U45" s="111">
        <f>IF(B45="","",VLOOKUP(AD45,Varsayımlar!$B:$Q,12,0))</f>
        <v>260</v>
      </c>
      <c r="V45" s="111" t="str">
        <f>IF(B45="","",VLOOKUP(AD45,Varsayımlar!$B:$Q,13,0))</f>
        <v>YURTDIŞI</v>
      </c>
      <c r="W45" s="111">
        <f>IF(B45="","",VLOOKUP(AD45,Varsayımlar!$B:$Q,14,0))</f>
        <v>6</v>
      </c>
      <c r="X45" s="114">
        <v>46196</v>
      </c>
      <c r="Y45" s="114">
        <v>46379</v>
      </c>
      <c r="Z45" s="111">
        <v>26062325</v>
      </c>
      <c r="AA45" s="111" t="str">
        <f>IF(B45="","",VLOOKUP(AD45,Varsayımlar!$B:$Q,15,0))</f>
        <v>TRİTON -SKT ATILACAK</v>
      </c>
      <c r="AB45" s="111" t="str">
        <f>IF(B45="","",VLOOKUP(AD45,Varsayımlar!$B:$Q,16,0))</f>
        <v>24-26 CM</v>
      </c>
      <c r="AC45" s="64"/>
      <c r="AD45" s="61" t="str">
        <f t="shared" si="3"/>
        <v>LLC TRİTONMUTLUKAL WHEAT TORTILLA</v>
      </c>
    </row>
    <row r="46" spans="1:31" ht="63" x14ac:dyDescent="0.25">
      <c r="A46" s="9" t="s">
        <v>124</v>
      </c>
      <c r="B46" s="70" t="s">
        <v>79</v>
      </c>
      <c r="C46" s="71">
        <f>IF(B46="","",VLOOKUP(AD46,Varsayımlar!$B:$Q,3,0))</f>
        <v>8698829380698</v>
      </c>
      <c r="D46" s="71"/>
      <c r="E46" s="72" t="s">
        <v>254</v>
      </c>
      <c r="F46" s="70" t="s">
        <v>532</v>
      </c>
      <c r="G46" s="70" t="s">
        <v>532</v>
      </c>
      <c r="H46" s="70" t="str">
        <f>IF(B46="","",VLOOKUP(AD46,Varsayımlar!$B:$Q,5,0))</f>
        <v>Manetka 20cm</v>
      </c>
      <c r="I46" s="70">
        <f>IF(B46="","",VLOOKUP(AD46,Varsayımlar!B:T,19,0))</f>
        <v>0</v>
      </c>
      <c r="J46" s="70" t="str">
        <f>IF(B46="","",VLOOKUP(AD46,Varsayımlar!$B:$Q,6,0))</f>
        <v>SADE</v>
      </c>
      <c r="K46" s="70">
        <v>7200</v>
      </c>
      <c r="L46" s="70"/>
      <c r="M46" s="70">
        <f>IFERROR(IF(B46="","",K46/VLOOKUP(AD46,Varsayımlar!B:R,17,0)),"")</f>
        <v>32</v>
      </c>
      <c r="N46" s="70"/>
      <c r="O46" s="70">
        <v>32</v>
      </c>
      <c r="P46" s="70">
        <f>IF(B46="","",VLOOKUP(AD46,Varsayımlar!$B:$Q,7,0)*K46)</f>
        <v>100800</v>
      </c>
      <c r="Q46" s="70">
        <f>IF(B46="","",VLOOKUP(AD46,Varsayımlar!$B:$Q,8,0))</f>
        <v>20</v>
      </c>
      <c r="R46" s="70" t="str">
        <f>IF(B46="","",VLOOKUP(AD46,Varsayımlar!$B:$Q,9,0))</f>
        <v>Irak Soft</v>
      </c>
      <c r="S46" s="70">
        <f>IF(B46="","",VLOOKUP(AD46,Varsayımlar!$B:$Q,10,0))</f>
        <v>4</v>
      </c>
      <c r="T46" s="70">
        <f>IF(B46="","",VLOOKUP(AD46,Varsayımlar!$B:$Q,11,0))</f>
        <v>14</v>
      </c>
      <c r="U46" s="70">
        <f>IF(B46="","",VLOOKUP(AD46,Varsayımlar!$B:$Q,12,0))</f>
        <v>166</v>
      </c>
      <c r="V46" s="70" t="str">
        <f>IF(B46="","",VLOOKUP(AD46,Varsayımlar!$B:$Q,13,0))</f>
        <v>YURTDIŞI</v>
      </c>
      <c r="W46" s="70">
        <f>IF(B46="","",VLOOKUP(AD46,Varsayımlar!$B:$Q,14,0))</f>
        <v>6</v>
      </c>
      <c r="X46" s="73">
        <v>46196</v>
      </c>
      <c r="Y46" s="73">
        <v>46379</v>
      </c>
      <c r="Z46" s="70">
        <v>26062320</v>
      </c>
      <c r="AA46" s="70" t="str">
        <f>IF(B46="","",VLOOKUP(AD46,Varsayımlar!$B:$Q,15,0))</f>
        <v>Kare Koli-Üretim Tarihli Etiket</v>
      </c>
      <c r="AB46" s="70" t="str">
        <f>IF(B46="","",VLOOKUP(AD46,Varsayımlar!$B:$Q,16,0))</f>
        <v>19-21 cm</v>
      </c>
      <c r="AC46" s="90">
        <f>IF(B46="","",VLOOKUP(Sayfa2!AD60,Varsayımlar!B:S,18,0))</f>
        <v>0</v>
      </c>
      <c r="AD46" s="90" t="str">
        <f t="shared" si="3"/>
        <v>LLC KOTORManetka 20cm 4 pcs 166g</v>
      </c>
    </row>
    <row r="47" spans="1:31" ht="78.75" x14ac:dyDescent="0.25">
      <c r="A47" s="9" t="s">
        <v>125</v>
      </c>
      <c r="B47" s="142" t="s">
        <v>628</v>
      </c>
      <c r="C47" s="143">
        <f>IF(B47="","",VLOOKUP(AD47,Varsayımlar!$B:$Q,3,0))</f>
        <v>8698829380698</v>
      </c>
      <c r="D47" s="143"/>
      <c r="E47" s="91" t="s">
        <v>629</v>
      </c>
      <c r="F47" s="87" t="s">
        <v>532</v>
      </c>
      <c r="G47" s="87" t="s">
        <v>532</v>
      </c>
      <c r="H47" s="144" t="str">
        <f>IF(B47="","",VLOOKUP(AD47,Varsayımlar!$B:$Q,5,0))</f>
        <v>Oqqa 25cm 650g (Etiketli)</v>
      </c>
      <c r="I47" s="144" t="str">
        <f>IF(B47="","",VLOOKUP(AD47,Varsayımlar!B:T,19,0))</f>
        <v>Folik Asit Bilgisi Etiketli-Besin Değerleri</v>
      </c>
      <c r="J47" s="144" t="str">
        <f>IF(B47="","",VLOOKUP(AD47,Varsayımlar!$B:$Q,6,0))</f>
        <v>SADE (Folik Asitli Un)</v>
      </c>
      <c r="K47" s="87">
        <v>1000</v>
      </c>
      <c r="L47" s="87"/>
      <c r="M47" s="87" t="str">
        <f>IFERROR(IF(B47="","",K47/VLOOKUP(AD47,Varsayımlar!B:R,17,0)),"")</f>
        <v/>
      </c>
      <c r="N47" s="87"/>
      <c r="O47" s="87">
        <v>10</v>
      </c>
      <c r="P47" s="144">
        <f>IF(B47="","",VLOOKUP(AD47,Varsayımlar!$B:$Q,7,0)*K47)</f>
        <v>12000</v>
      </c>
      <c r="Q47" s="144">
        <f>IF(B47="","",VLOOKUP(AD47,Varsayımlar!$B:$Q,8,0))</f>
        <v>25</v>
      </c>
      <c r="R47" s="144" t="str">
        <f>IF(B47="","",VLOOKUP(AD47,Varsayımlar!$B:$Q,9,0))</f>
        <v>Irak Soft</v>
      </c>
      <c r="S47" s="144">
        <f>IF(B47="","",VLOOKUP(AD47,Varsayımlar!$B:$Q,10,0))</f>
        <v>10</v>
      </c>
      <c r="T47" s="144">
        <f>IF(B47="","",VLOOKUP(AD47,Varsayımlar!$B:$Q,11,0))</f>
        <v>12</v>
      </c>
      <c r="U47" s="144">
        <f>IF(B47="","",VLOOKUP(AD47,Varsayımlar!$B:$Q,12,0))</f>
        <v>650</v>
      </c>
      <c r="V47" s="144" t="str">
        <f>IF(B47="","",VLOOKUP(AD47,Varsayımlar!$B:$Q,13,0))</f>
        <v>Yurtdışı</v>
      </c>
      <c r="W47" s="144">
        <f>IF(B47="","",VLOOKUP(AD47,Varsayımlar!$B:$Q,14,0))</f>
        <v>12</v>
      </c>
      <c r="X47" s="145">
        <v>46202</v>
      </c>
      <c r="Y47" s="145">
        <v>46567</v>
      </c>
      <c r="Z47" s="87">
        <v>26062925</v>
      </c>
      <c r="AA47" s="144" t="str">
        <f>IF(B47="","",VLOOKUP(AD47,Varsayımlar!$B:$Q,15,0))</f>
        <v>Kırmızı Koli-Etiketli</v>
      </c>
      <c r="AB47" s="144" t="str">
        <f>IF(B47="","",VLOOKUP(AD47,Varsayımlar!$B:$Q,16,0))</f>
        <v>24-26cm</v>
      </c>
      <c r="AC47" s="90">
        <f>IF(B47="","",VLOOKUP(Sayfa2!AD61,Varsayımlar!B:S,18,0))</f>
        <v>0</v>
      </c>
      <c r="AD47" s="90" t="str">
        <f t="shared" si="3"/>
        <v>Oqqa NaturalOqqa 25cm 10 lu 650g</v>
      </c>
    </row>
    <row r="48" spans="1:31" ht="49.5" customHeight="1" x14ac:dyDescent="0.25">
      <c r="A48" s="9" t="s">
        <v>126</v>
      </c>
      <c r="B48" s="82" t="s">
        <v>90</v>
      </c>
      <c r="C48" s="83">
        <f>IF(B48="","",VLOOKUP(AD48,Varsayımlar!$B:$Q,3,0))</f>
        <v>8698829380698</v>
      </c>
      <c r="D48" s="82" t="s">
        <v>262</v>
      </c>
      <c r="E48" s="82" t="s">
        <v>91</v>
      </c>
      <c r="F48" s="82"/>
      <c r="G48" s="82" t="s">
        <v>588</v>
      </c>
      <c r="H48" s="82" t="str">
        <f>IF(B48="","",VLOOKUP(AD48,Varsayımlar!$B:$Q,5,0))</f>
        <v>MAGNİT MAVİ AMBALAJ 25CM</v>
      </c>
      <c r="I48" s="82">
        <f>IF(B48="","",VLOOKUP(AD48,Varsayımlar!B:T,19,0))</f>
        <v>0</v>
      </c>
      <c r="J48" s="82" t="str">
        <f>IF(B48="","",VLOOKUP(AD48,Varsayımlar!$B:$Q,6,0))</f>
        <v>SADE</v>
      </c>
      <c r="K48" s="82">
        <v>672</v>
      </c>
      <c r="L48" s="82"/>
      <c r="M48" s="82">
        <f>IFERROR(IF(B48="","",K48/VLOOKUP(AD48,Varsayımlar!B:R,17,0)),"")</f>
        <v>8</v>
      </c>
      <c r="N48" s="82"/>
      <c r="O48" s="82">
        <v>7</v>
      </c>
      <c r="P48" s="82">
        <f>IF(B48="","",VLOOKUP(AD48,Varsayımlar!$B:$Q,7,0)*K48)</f>
        <v>20160</v>
      </c>
      <c r="Q48" s="82">
        <f>IF(B48="","",VLOOKUP(AD48,Varsayımlar!$B:$Q,8,0))</f>
        <v>25</v>
      </c>
      <c r="R48" s="82" t="str">
        <f>IF(B48="","",VLOOKUP(AD48,Varsayımlar!$B:$Q,9,0))</f>
        <v>SOFT</v>
      </c>
      <c r="S48" s="82">
        <f>IF(B48="","",VLOOKUP(AD48,Varsayımlar!$B:$Q,10,0))</f>
        <v>4</v>
      </c>
      <c r="T48" s="82">
        <f>IF(B48="","",VLOOKUP(AD48,Varsayımlar!$B:$Q,11,0))</f>
        <v>30</v>
      </c>
      <c r="U48" s="82">
        <f>IF(B48="","",VLOOKUP(AD48,Varsayımlar!$B:$Q,12,0))</f>
        <v>260</v>
      </c>
      <c r="V48" s="82" t="str">
        <f>IF(B48="","",VLOOKUP(AD48,Varsayımlar!$B:$Q,13,0))</f>
        <v>YURTDIŞI</v>
      </c>
      <c r="W48" s="82">
        <f>IF(B48="","",VLOOKUP(AD48,Varsayımlar!$B:$Q,14,0))</f>
        <v>9</v>
      </c>
      <c r="X48" s="84">
        <v>46195</v>
      </c>
      <c r="Y48" s="84">
        <v>46468</v>
      </c>
      <c r="Z48" s="82" t="s">
        <v>589</v>
      </c>
      <c r="AA48" s="82" t="str">
        <f>IF(B48="","",VLOOKUP(AD48,Varsayımlar!$B:$Q,15,0))</f>
        <v>25CM TURUNCU KOLİ-SOL ÜST DİKDÖRTGENE ÜRETİM TARİHİ BASILACAK</v>
      </c>
      <c r="AB48" s="82" t="str">
        <f>IF(B48="","",VLOOKUP(AD48,Varsayımlar!$B:$Q,16,0))</f>
        <v>24-26 CM</v>
      </c>
      <c r="AC48" s="90">
        <f>IF(B48="","",VLOOKUP(Sayfa2!AD81,Varsayımlar!B:S,18,0))</f>
        <v>0</v>
      </c>
      <c r="AD48" s="90" t="str">
        <f t="shared" si="3"/>
        <v>MAGNİTMAGNİT MAVİ AMBALAJ 25 CM 260G</v>
      </c>
    </row>
    <row r="49" spans="1:30" ht="63" x14ac:dyDescent="0.25">
      <c r="A49" s="9" t="s">
        <v>127</v>
      </c>
      <c r="B49" s="64" t="s">
        <v>167</v>
      </c>
      <c r="C49" s="65">
        <f>IF(B49="","",VLOOKUP(AD49,Varsayımlar!$B:$Q,3,0))</f>
        <v>8698829380698</v>
      </c>
      <c r="D49" s="65"/>
      <c r="E49" s="69" t="s">
        <v>168</v>
      </c>
      <c r="F49" s="64" t="s">
        <v>532</v>
      </c>
      <c r="G49" s="64" t="s">
        <v>532</v>
      </c>
      <c r="H49" s="64" t="str">
        <f>IF(B49="","",VLOOKUP(AD49,Varsayımlar!$B:$Q,5,0))</f>
        <v>Nimet 25 cm</v>
      </c>
      <c r="I49" s="64">
        <f>IF(B49="","",VLOOKUP(AD49,Varsayımlar!B:T,19,0))</f>
        <v>0</v>
      </c>
      <c r="J49" s="64" t="str">
        <f>IF(B49="","",VLOOKUP(AD49,Varsayımlar!$B:$Q,6,0))</f>
        <v>SADE</v>
      </c>
      <c r="K49" s="64">
        <v>2000</v>
      </c>
      <c r="L49" s="64"/>
      <c r="M49" s="64">
        <f>IFERROR(IF(B49="","",K49/VLOOKUP(AD49,Varsayımlar!B:R,17,0)),"")</f>
        <v>40</v>
      </c>
      <c r="N49" s="64"/>
      <c r="O49" s="64">
        <v>23</v>
      </c>
      <c r="P49" s="64">
        <f>IF(B49="","",VLOOKUP(AD49,Varsayımlar!$B:$Q,7,0)*K49)</f>
        <v>24000</v>
      </c>
      <c r="Q49" s="64">
        <f>IF(B49="","",VLOOKUP(AD49,Varsayımlar!$B:$Q,8,0))</f>
        <v>25</v>
      </c>
      <c r="R49" s="64" t="str">
        <f>IF(B49="","",VLOOKUP(AD49,Varsayımlar!$B:$Q,9,0))</f>
        <v>Standart</v>
      </c>
      <c r="S49" s="64">
        <f>IF(B49="","",VLOOKUP(AD49,Varsayımlar!$B:$Q,10,0))</f>
        <v>12</v>
      </c>
      <c r="T49" s="64">
        <f>IF(B49="","",VLOOKUP(AD49,Varsayımlar!$B:$Q,11,0))</f>
        <v>12</v>
      </c>
      <c r="U49" s="64">
        <f>IF(B49="","",VLOOKUP(AD49,Varsayımlar!$B:$Q,12,0))</f>
        <v>840</v>
      </c>
      <c r="V49" s="64" t="str">
        <f>IF(B49="","",VLOOKUP(AD49,Varsayımlar!$B:$Q,13,0))</f>
        <v>YURTİÇİ</v>
      </c>
      <c r="W49" s="64">
        <f>IF(B49="","",VLOOKUP(AD49,Varsayımlar!$B:$Q,14,0))</f>
        <v>5</v>
      </c>
      <c r="X49" s="66">
        <v>46202</v>
      </c>
      <c r="Y49" s="66">
        <v>46567</v>
      </c>
      <c r="Z49" s="64">
        <v>26062925</v>
      </c>
      <c r="AA49" s="64" t="str">
        <f>IF(B49="","",VLOOKUP(AD49,Varsayımlar!$B:$Q,15,0))</f>
        <v>Nimet Kolisi</v>
      </c>
      <c r="AB49" s="64" t="str">
        <f>IF(B49="","",VLOOKUP(AD49,Varsayımlar!$B:$Q,16,0))</f>
        <v>24-26 CM</v>
      </c>
      <c r="AC49" s="90">
        <f>IF(B49="","",VLOOKUP(Sayfa2!AD62,Varsayımlar!B:S,18,0))</f>
        <v>0</v>
      </c>
      <c r="AD49" s="90" t="str">
        <f t="shared" si="3"/>
        <v>A101Nimet 25cm 12 pcs 840g</v>
      </c>
    </row>
    <row r="50" spans="1:30" ht="39.75" customHeight="1" x14ac:dyDescent="0.25">
      <c r="A50" s="9" t="s">
        <v>128</v>
      </c>
      <c r="B50" s="9" t="s">
        <v>104</v>
      </c>
      <c r="C50" s="10">
        <f>IF(B50="","",VLOOKUP(AD50,Varsayımlar!$B:$Q,3,0))</f>
        <v>8698829380698</v>
      </c>
      <c r="D50" s="10"/>
      <c r="E50" s="85" t="s">
        <v>263</v>
      </c>
      <c r="F50" s="9">
        <v>33</v>
      </c>
      <c r="G50" s="9" t="s">
        <v>720</v>
      </c>
      <c r="H50" s="9" t="str">
        <f>IF(B50="","",VLOOKUP(AD50,Varsayımlar!$B:$Q,5,0))</f>
        <v>Tortillas 20cm (Samakat Bilgileri Ekli)</v>
      </c>
      <c r="I50" s="9">
        <f>IF(B50="","",VLOOKUP(AD50,Varsayımlar!B:T,19,0))</f>
        <v>0</v>
      </c>
      <c r="J50" s="9" t="str">
        <f>IF(B50="","",VLOOKUP(AD50,Varsayımlar!$B:$Q,6,0))</f>
        <v>PEYNİRLİ</v>
      </c>
      <c r="K50" s="9">
        <v>1800</v>
      </c>
      <c r="L50" s="9"/>
      <c r="M50" s="9">
        <f>IFERROR(IF(B50="","",K50/VLOOKUP(AD50,Varsayımlar!B:R,17,0)),"")</f>
        <v>8</v>
      </c>
      <c r="N50" s="9"/>
      <c r="O50" s="9">
        <v>8</v>
      </c>
      <c r="P50" s="9">
        <f>IF(B50="","",VLOOKUP(AD50,Varsayımlar!$B:$Q,7,0)*K50)</f>
        <v>25200</v>
      </c>
      <c r="Q50" s="9">
        <f>IF(B50="","",VLOOKUP(AD50,Varsayımlar!$B:$Q,8,0))</f>
        <v>20</v>
      </c>
      <c r="R50" s="9" t="str">
        <f>IF(B50="","",VLOOKUP(AD50,Varsayımlar!$B:$Q,9,0))</f>
        <v>IRAK SOFT-AT</v>
      </c>
      <c r="S50" s="9">
        <f>IF(B50="","",VLOOKUP(AD50,Varsayımlar!$B:$Q,10,0))</f>
        <v>4</v>
      </c>
      <c r="T50" s="9">
        <f>IF(B50="","",VLOOKUP(AD50,Varsayımlar!$B:$Q,11,0))</f>
        <v>14</v>
      </c>
      <c r="U50" s="9">
        <f>IF(B50="","",VLOOKUP(AD50,Varsayımlar!$B:$Q,12,0))</f>
        <v>166</v>
      </c>
      <c r="V50" s="9" t="str">
        <f>IF(B50="","",VLOOKUP(AD50,Varsayımlar!$B:$Q,13,0))</f>
        <v>YURTDIŞI</v>
      </c>
      <c r="W50" s="9">
        <f>IF(B50="","",VLOOKUP(AD50,Varsayımlar!$B:$Q,14,0))</f>
        <v>9</v>
      </c>
      <c r="X50" s="86">
        <v>46206</v>
      </c>
      <c r="Y50" s="86">
        <v>46480</v>
      </c>
      <c r="Z50" s="9" t="s">
        <v>265</v>
      </c>
      <c r="AA50" s="9" t="str">
        <f>IF(B50="","",VLOOKUP(AD50,Varsayımlar!$B:$Q,15,0))</f>
        <v>Kare Koli-Üretim Tarihli Etiket</v>
      </c>
      <c r="AB50" s="9" t="str">
        <f>IF(B50="","",VLOOKUP(AD50,Varsayımlar!$B:$Q,16,0))</f>
        <v>19-21 cm</v>
      </c>
      <c r="AC50" s="9">
        <f>IF(B50="","",VLOOKUP(Sayfa2!AD75,Varsayımlar!B:S,18,0))</f>
        <v>0</v>
      </c>
      <c r="AD50" s="9" t="str">
        <f t="shared" si="3"/>
        <v>SMART LLCTortillas 20cm Peynirli 4pcs 166g</v>
      </c>
    </row>
    <row r="51" spans="1:30" ht="97.5" customHeight="1" x14ac:dyDescent="0.25">
      <c r="A51" s="9" t="s">
        <v>129</v>
      </c>
      <c r="B51" s="88" t="s">
        <v>104</v>
      </c>
      <c r="C51" s="89">
        <f>IF(B51="","",VLOOKUP(AD51,Varsayımlar!$B:$Q,3,0))</f>
        <v>8698829380698</v>
      </c>
      <c r="D51" s="89"/>
      <c r="E51" s="85" t="s">
        <v>105</v>
      </c>
      <c r="F51" s="9">
        <v>33</v>
      </c>
      <c r="G51" s="9" t="s">
        <v>720</v>
      </c>
      <c r="H51" s="90" t="str">
        <f>IF(B51="","",VLOOKUP(AD51,Varsayımlar!$B:$Q,5,0))</f>
        <v>TORTİLLAS 20CM (SAMAKAT BİLGİLERİ EKLİ)</v>
      </c>
      <c r="I51" s="90">
        <f>IF(B51="","",VLOOKUP(AD51,Varsayımlar!B:T,19,0))</f>
        <v>0</v>
      </c>
      <c r="J51" s="90" t="str">
        <f>IF(B51="","",VLOOKUP(AD51,Varsayımlar!$B:$Q,6,0))</f>
        <v>SADE</v>
      </c>
      <c r="K51" s="9">
        <v>5100</v>
      </c>
      <c r="L51" s="9" t="s">
        <v>721</v>
      </c>
      <c r="M51" s="9">
        <f>IFERROR(IF(B51="","",K51/VLOOKUP(AD51,Varsayımlar!B:R,17,0)),"")</f>
        <v>22.666666666666668</v>
      </c>
      <c r="N51" s="9"/>
      <c r="O51" s="9">
        <v>24</v>
      </c>
      <c r="P51" s="90">
        <f>IF(B51="","",VLOOKUP(AD51,Varsayımlar!$B:$Q,7,0)*K51)</f>
        <v>71400</v>
      </c>
      <c r="Q51" s="90">
        <f>IF(B51="","",VLOOKUP(AD51,Varsayımlar!$B:$Q,8,0))</f>
        <v>20</v>
      </c>
      <c r="R51" s="90" t="str">
        <f>IF(B51="","",VLOOKUP(AD51,Varsayımlar!$B:$Q,9,0))</f>
        <v>IRAK SOFT</v>
      </c>
      <c r="S51" s="90">
        <f>IF(B51="","",VLOOKUP(AD51,Varsayımlar!$B:$Q,10,0))</f>
        <v>4</v>
      </c>
      <c r="T51" s="90">
        <f>IF(B51="","",VLOOKUP(AD51,Varsayımlar!$B:$Q,11,0))</f>
        <v>14</v>
      </c>
      <c r="U51" s="90">
        <f>IF(B51="","",VLOOKUP(AD51,Varsayımlar!$B:$Q,12,0))</f>
        <v>166</v>
      </c>
      <c r="V51" s="90" t="str">
        <f>IF(B51="","",VLOOKUP(AD51,Varsayımlar!$B:$Q,13,0))</f>
        <v>YURTDIŞI</v>
      </c>
      <c r="W51" s="90">
        <f>IF(B51="","",VLOOKUP(AD51,Varsayımlar!$B:$Q,14,0))</f>
        <v>9</v>
      </c>
      <c r="X51" s="86">
        <v>46206</v>
      </c>
      <c r="Y51" s="86">
        <v>46480</v>
      </c>
      <c r="Z51" s="9">
        <v>26070320</v>
      </c>
      <c r="AA51" s="90" t="str">
        <f>IF(B51="","",VLOOKUP(AD51,Varsayımlar!$B:$Q,15,0))</f>
        <v>SİYAH KARE KOLİ- Üretim Tarihi Etiketli</v>
      </c>
      <c r="AB51" s="90" t="str">
        <f>IF(B51="","",VLOOKUP(AD51,Varsayımlar!$B:$Q,16,0))</f>
        <v>19-21 CM</v>
      </c>
      <c r="AC51" s="90">
        <f>IF(B51="","",VLOOKUP(Sayfa2!AD76,Varsayımlar!B:S,18,0))</f>
        <v>0</v>
      </c>
      <c r="AD51" s="90" t="str">
        <f t="shared" si="3"/>
        <v>SMART LLCTORTİLLAS SAMAKAT 20CM 166G</v>
      </c>
    </row>
    <row r="52" spans="1:30" ht="39.75" customHeight="1" x14ac:dyDescent="0.25">
      <c r="A52" s="9" t="s">
        <v>130</v>
      </c>
      <c r="B52" s="88" t="s">
        <v>632</v>
      </c>
      <c r="C52" s="89">
        <f>IF(B52="","",VLOOKUP(AD52,Varsayımlar!$B:$Q,3,0))</f>
        <v>8698829380698</v>
      </c>
      <c r="D52" s="89"/>
      <c r="E52" s="91" t="s">
        <v>633</v>
      </c>
      <c r="F52" s="9" t="s">
        <v>638</v>
      </c>
      <c r="G52" s="9"/>
      <c r="H52" s="90" t="str">
        <f>IF(B52="","",VLOOKUP(AD52,Varsayımlar!$B:$Q,5,0))</f>
        <v>Willifood 20cm 10 pcs 450g</v>
      </c>
      <c r="I52" s="90">
        <f>IF(B52="","",VLOOKUP(AD52,Varsayımlar!B:T,19,0))</f>
        <v>0</v>
      </c>
      <c r="J52" s="90" t="str">
        <f>IF(B52="","",VLOOKUP(AD52,Varsayımlar!$B:$Q,6,0))</f>
        <v>SADE</v>
      </c>
      <c r="K52" s="9">
        <v>1600</v>
      </c>
      <c r="L52" s="9"/>
      <c r="M52" s="9" t="str">
        <f>IFERROR(IF(B52="","",K52/VLOOKUP(AD52,Varsayımlar!B:R,17,0)),"")</f>
        <v/>
      </c>
      <c r="N52" s="9"/>
      <c r="O52" s="9">
        <v>16</v>
      </c>
      <c r="P52" s="90">
        <f>IF(B52="","",VLOOKUP(AD52,Varsayımlar!$B:$Q,7,0)*K52)</f>
        <v>19200</v>
      </c>
      <c r="Q52" s="90">
        <f>IF(B52="","",VLOOKUP(AD52,Varsayımlar!$B:$Q,8,0))</f>
        <v>20</v>
      </c>
      <c r="R52" s="90" t="str">
        <f>IF(B52="","",VLOOKUP(AD52,Varsayımlar!$B:$Q,9,0))</f>
        <v>Irak Soft</v>
      </c>
      <c r="S52" s="90">
        <f>IF(B52="","",VLOOKUP(AD52,Varsayımlar!$B:$Q,10,0))</f>
        <v>10</v>
      </c>
      <c r="T52" s="90">
        <f>IF(B52="","",VLOOKUP(AD52,Varsayımlar!$B:$Q,11,0))</f>
        <v>12</v>
      </c>
      <c r="U52" s="90">
        <f>IF(B52="","",VLOOKUP(AD52,Varsayımlar!$B:$Q,12,0))</f>
        <v>450</v>
      </c>
      <c r="V52" s="90" t="str">
        <f>IF(B52="","",VLOOKUP(AD52,Varsayımlar!$B:$Q,13,0))</f>
        <v>Yurtdışı</v>
      </c>
      <c r="W52" s="90" t="str">
        <f>IF(B52="","",VLOOKUP(AD52,Varsayımlar!$B:$Q,14,0))</f>
        <v>Özel Tarih</v>
      </c>
      <c r="X52" s="86"/>
      <c r="Y52" s="136" t="s">
        <v>634</v>
      </c>
      <c r="Z52" s="136" t="s">
        <v>635</v>
      </c>
      <c r="AA52" s="90" t="str">
        <f>IF(B52="","",VLOOKUP(AD52,Varsayımlar!$B:$Q,15,0))</f>
        <v>20cm koli-Etiketli</v>
      </c>
      <c r="AB52" s="90" t="str">
        <f>IF(B52="","",VLOOKUP(AD52,Varsayımlar!$B:$Q,16,0))</f>
        <v>19-21 cm</v>
      </c>
      <c r="AC52" s="90">
        <f>IF(B52="","",VLOOKUP(Sayfa2!AD77,Varsayımlar!B:S,18,0))</f>
        <v>0</v>
      </c>
      <c r="AD52" s="90" t="str">
        <f t="shared" si="3"/>
        <v>WillifoodWillifood 20cm 10 pcs 450g</v>
      </c>
    </row>
    <row r="53" spans="1:30" ht="39.75" customHeight="1" x14ac:dyDescent="0.25">
      <c r="A53" s="9" t="s">
        <v>131</v>
      </c>
      <c r="B53" s="9" t="s">
        <v>79</v>
      </c>
      <c r="C53" s="10">
        <f>IF(B53="","",VLOOKUP(AD53,Varsayımlar!$B:$Q,3,0))</f>
        <v>8698829380698</v>
      </c>
      <c r="D53" s="10"/>
      <c r="E53" s="85" t="s">
        <v>254</v>
      </c>
      <c r="F53" s="9"/>
      <c r="G53" s="9"/>
      <c r="H53" s="9" t="str">
        <f>IF(B53="","",VLOOKUP(AD53,Varsayımlar!$B:$Q,5,0))</f>
        <v>Manetka 20cm</v>
      </c>
      <c r="I53" s="9">
        <f>IF(B53="","",VLOOKUP(AD53,Varsayımlar!B:T,19,0))</f>
        <v>0</v>
      </c>
      <c r="J53" s="9" t="str">
        <f>IF(B53="","",VLOOKUP(AD53,Varsayımlar!$B:$Q,6,0))</f>
        <v>SADE</v>
      </c>
      <c r="K53" s="9">
        <v>7200</v>
      </c>
      <c r="L53" s="9"/>
      <c r="M53" s="9">
        <f>IFERROR(IF(B53="","",K53/VLOOKUP(AD53,Varsayımlar!B:R,17,0)),"")</f>
        <v>32</v>
      </c>
      <c r="N53" s="9"/>
      <c r="O53" s="9">
        <v>32</v>
      </c>
      <c r="P53" s="9">
        <f>IF(B53="","",VLOOKUP(AD53,Varsayımlar!$B:$Q,7,0)*K53)</f>
        <v>100800</v>
      </c>
      <c r="Q53" s="9">
        <f>IF(B53="","",VLOOKUP(AD53,Varsayımlar!$B:$Q,8,0))</f>
        <v>20</v>
      </c>
      <c r="R53" s="9" t="str">
        <f>IF(B53="","",VLOOKUP(AD53,Varsayımlar!$B:$Q,9,0))</f>
        <v>Irak Soft</v>
      </c>
      <c r="S53" s="9">
        <f>IF(B53="","",VLOOKUP(AD53,Varsayımlar!$B:$Q,10,0))</f>
        <v>4</v>
      </c>
      <c r="T53" s="9">
        <f>IF(B53="","",VLOOKUP(AD53,Varsayımlar!$B:$Q,11,0))</f>
        <v>14</v>
      </c>
      <c r="U53" s="9">
        <f>IF(B53="","",VLOOKUP(AD53,Varsayımlar!$B:$Q,12,0))</f>
        <v>166</v>
      </c>
      <c r="V53" s="9" t="str">
        <f>IF(B53="","",VLOOKUP(AD53,Varsayımlar!$B:$Q,13,0))</f>
        <v>YURTDIŞI</v>
      </c>
      <c r="W53" s="9">
        <f>IF(B53="","",VLOOKUP(AD53,Varsayımlar!$B:$Q,14,0))</f>
        <v>6</v>
      </c>
      <c r="X53" s="86">
        <v>46213</v>
      </c>
      <c r="Y53" s="86">
        <v>46397</v>
      </c>
      <c r="Z53" s="9">
        <v>26071020</v>
      </c>
      <c r="AA53" s="9" t="str">
        <f>IF(B53="","",VLOOKUP(AD53,Varsayımlar!$B:$Q,15,0))</f>
        <v>Kare Koli-Üretim Tarihli Etiket</v>
      </c>
      <c r="AB53" s="9" t="str">
        <f>IF(B53="","",VLOOKUP(AD53,Varsayımlar!$B:$Q,16,0))</f>
        <v>19-21 cm</v>
      </c>
      <c r="AC53" s="9">
        <f>IF(B53="","",VLOOKUP(Sayfa2!AD92,Varsayımlar!B:S,18,0))</f>
        <v>0</v>
      </c>
      <c r="AD53" s="9" t="str">
        <f t="shared" si="3"/>
        <v>LLC KOTORManetka 20cm 4 pcs 166g</v>
      </c>
    </row>
    <row r="54" spans="1:30" ht="39.75" customHeight="1" x14ac:dyDescent="0.25">
      <c r="A54" s="9" t="s">
        <v>132</v>
      </c>
      <c r="B54" s="88" t="s">
        <v>79</v>
      </c>
      <c r="C54" s="89">
        <f>IF(B54="","",VLOOKUP(AD54,Varsayımlar!$B:$Q,3,0))</f>
        <v>8698829380698</v>
      </c>
      <c r="D54" s="89"/>
      <c r="E54" s="85" t="s">
        <v>85</v>
      </c>
      <c r="F54" s="9"/>
      <c r="G54" s="9"/>
      <c r="H54" s="90" t="str">
        <f>IF(B54="","",VLOOKUP(AD54,Varsayımlar!$B:$Q,5,0))</f>
        <v xml:space="preserve">MANETKA PEYNİRLİ 25 CM </v>
      </c>
      <c r="I54" s="90">
        <f>IF(B54="","",VLOOKUP(AD54,Varsayımlar!B:T,19,0))</f>
        <v>0</v>
      </c>
      <c r="J54" s="90" t="str">
        <f>IF(B54="","",VLOOKUP(AD54,Varsayımlar!$B:$Q,6,0))</f>
        <v>PEYNİRLİ</v>
      </c>
      <c r="K54" s="9">
        <v>2496</v>
      </c>
      <c r="L54" s="9"/>
      <c r="M54" s="9">
        <f>IFERROR(IF(B54="","",K54/VLOOKUP(AD54,Varsayımlar!B:R,17,0)),"")</f>
        <v>32</v>
      </c>
      <c r="N54" s="9"/>
      <c r="O54" s="9">
        <v>26</v>
      </c>
      <c r="P54" s="90">
        <f>IF(B54="","",VLOOKUP(AD54,Varsayımlar!$B:$Q,7,0)*K54)</f>
        <v>74880</v>
      </c>
      <c r="Q54" s="90">
        <f>IF(B54="","",VLOOKUP(AD54,Varsayımlar!$B:$Q,8,0))</f>
        <v>25</v>
      </c>
      <c r="R54" s="90" t="str">
        <f>IF(B54="","",VLOOKUP(AD54,Varsayımlar!$B:$Q,9,0))</f>
        <v>SOFT-AT</v>
      </c>
      <c r="S54" s="90">
        <f>IF(B54="","",VLOOKUP(AD54,Varsayımlar!$B:$Q,10,0))</f>
        <v>4</v>
      </c>
      <c r="T54" s="90">
        <f>IF(B54="","",VLOOKUP(AD54,Varsayımlar!$B:$Q,11,0))</f>
        <v>30</v>
      </c>
      <c r="U54" s="90">
        <f>IF(B54="","",VLOOKUP(AD54,Varsayımlar!$B:$Q,12,0))</f>
        <v>250</v>
      </c>
      <c r="V54" s="90" t="str">
        <f>IF(B54="","",VLOOKUP(AD54,Varsayımlar!$B:$Q,13,0))</f>
        <v>YURTDIŞI</v>
      </c>
      <c r="W54" s="90">
        <f>IF(B54="","",VLOOKUP(AD54,Varsayımlar!$B:$Q,14,0))</f>
        <v>6</v>
      </c>
      <c r="X54" s="86">
        <v>46213</v>
      </c>
      <c r="Y54" s="86">
        <v>46397</v>
      </c>
      <c r="Z54" s="9">
        <v>26071025</v>
      </c>
      <c r="AA54" s="90" t="str">
        <f>IF(B54="","",VLOOKUP(AD54,Varsayımlar!$B:$Q,15,0))</f>
        <v>KIRMIZI KOLİ-TARİHLİ KOLİ ETİKETİ</v>
      </c>
      <c r="AB54" s="90" t="str">
        <f>IF(B54="","",VLOOKUP(AD54,Varsayımlar!$B:$Q,16,0))</f>
        <v>24-26 CM</v>
      </c>
      <c r="AC54" s="90">
        <f>IF(B54="","",VLOOKUP(Sayfa2!AD93,Varsayımlar!B:S,18,0))</f>
        <v>0</v>
      </c>
      <c r="AD54" s="90" t="str">
        <f t="shared" si="3"/>
        <v>LLC KOTORMANETKA PEYNİRLİ 25CM</v>
      </c>
    </row>
    <row r="55" spans="1:30" ht="39.75" customHeight="1" x14ac:dyDescent="0.25">
      <c r="A55" s="9" t="s">
        <v>133</v>
      </c>
      <c r="B55" s="77" t="s">
        <v>90</v>
      </c>
      <c r="C55" s="76">
        <f>IF(B55="","",VLOOKUP(AD55,Varsayımlar!$B:$Q,3,0))</f>
        <v>8698829380698</v>
      </c>
      <c r="D55" s="76" t="s">
        <v>231</v>
      </c>
      <c r="E55" s="75" t="s">
        <v>91</v>
      </c>
      <c r="F55" s="77"/>
      <c r="G55" s="77"/>
      <c r="H55" s="77" t="str">
        <f>IF(B55="","",VLOOKUP(AD55,Varsayımlar!$B:$Q,5,0))</f>
        <v>MAGNİT MAVİ AMBALAJ 25CM</v>
      </c>
      <c r="I55" s="77">
        <f>IF(B55="","",VLOOKUP(AD55,Varsayımlar!B:T,19,0))</f>
        <v>0</v>
      </c>
      <c r="J55" s="77" t="str">
        <f>IF(B55="","",VLOOKUP(AD55,Varsayımlar!$B:$Q,6,0))</f>
        <v>SADE</v>
      </c>
      <c r="K55" s="77">
        <v>2016</v>
      </c>
      <c r="L55" s="77"/>
      <c r="M55" s="77">
        <f>IFERROR(IF(B55="","",K55/VLOOKUP(AD55,Varsayımlar!B:R,17,0)),"")</f>
        <v>24</v>
      </c>
      <c r="N55" s="77"/>
      <c r="O55" s="77">
        <v>21</v>
      </c>
      <c r="P55" s="77">
        <f>IF(B55="","",VLOOKUP(AD55,Varsayımlar!$B:$Q,7,0)*K55)</f>
        <v>60480</v>
      </c>
      <c r="Q55" s="77">
        <f>IF(B55="","",VLOOKUP(AD55,Varsayımlar!$B:$Q,8,0))</f>
        <v>25</v>
      </c>
      <c r="R55" s="77" t="str">
        <f>IF(B55="","",VLOOKUP(AD55,Varsayımlar!$B:$Q,9,0))</f>
        <v>SOFT</v>
      </c>
      <c r="S55" s="77">
        <f>IF(B55="","",VLOOKUP(AD55,Varsayımlar!$B:$Q,10,0))</f>
        <v>4</v>
      </c>
      <c r="T55" s="77">
        <f>IF(B55="","",VLOOKUP(AD55,Varsayımlar!$B:$Q,11,0))</f>
        <v>30</v>
      </c>
      <c r="U55" s="77">
        <f>IF(B55="","",VLOOKUP(AD55,Varsayımlar!$B:$Q,12,0))</f>
        <v>260</v>
      </c>
      <c r="V55" s="77" t="str">
        <f>IF(B55="","",VLOOKUP(AD55,Varsayımlar!$B:$Q,13,0))</f>
        <v>YURTDIŞI</v>
      </c>
      <c r="W55" s="77">
        <f>IF(B55="","",VLOOKUP(AD55,Varsayımlar!$B:$Q,14,0))</f>
        <v>9</v>
      </c>
      <c r="X55" s="78">
        <v>46217</v>
      </c>
      <c r="Y55" s="78">
        <v>46491</v>
      </c>
      <c r="Z55" s="77" t="s">
        <v>689</v>
      </c>
      <c r="AA55" s="77" t="str">
        <f>IF(B55="","",VLOOKUP(AD55,Varsayımlar!$B:$Q,15,0))</f>
        <v>25CM TURUNCU KOLİ-SOL ÜST DİKDÖRTGENE ÜRETİM TARİHİ BASILACAK</v>
      </c>
      <c r="AB55" s="77" t="str">
        <f>IF(B55="","",VLOOKUP(AD55,Varsayımlar!$B:$Q,16,0))</f>
        <v>24-26 CM</v>
      </c>
      <c r="AC55" s="90">
        <f>IF(B55="","",VLOOKUP(Sayfa2!AD61,Varsayımlar!B:S,18,0))</f>
        <v>0</v>
      </c>
      <c r="AD55" s="90" t="str">
        <f t="shared" si="3"/>
        <v>MAGNİTMAGNİT MAVİ AMBALAJ 25 CM 260G</v>
      </c>
    </row>
    <row r="56" spans="1:30" ht="39.75" customHeight="1" x14ac:dyDescent="0.25">
      <c r="A56" s="9" t="s">
        <v>134</v>
      </c>
      <c r="B56" s="82" t="s">
        <v>90</v>
      </c>
      <c r="C56" s="83">
        <f>IF(B56="","",VLOOKUP(AD56,Varsayımlar!$B:$Q,3,0))</f>
        <v>8698829380698</v>
      </c>
      <c r="D56" s="83" t="s">
        <v>232</v>
      </c>
      <c r="E56" s="149" t="s">
        <v>91</v>
      </c>
      <c r="F56" s="82"/>
      <c r="G56" s="82"/>
      <c r="H56" s="82" t="str">
        <f>IF(B56="","",VLOOKUP(AD56,Varsayımlar!$B:$Q,5,0))</f>
        <v>MAGNİT MAVİ AMBALAJ 25CM</v>
      </c>
      <c r="I56" s="82">
        <f>IF(B56="","",VLOOKUP(AD56,Varsayımlar!B:T,19,0))</f>
        <v>0</v>
      </c>
      <c r="J56" s="82" t="str">
        <f>IF(B56="","",VLOOKUP(AD56,Varsayımlar!$B:$Q,6,0))</f>
        <v>SADE</v>
      </c>
      <c r="K56" s="82">
        <v>2016</v>
      </c>
      <c r="L56" s="82"/>
      <c r="M56" s="82">
        <f>IFERROR(IF(B56="","",K56/VLOOKUP(AD56,Varsayımlar!B:R,17,0)),"")</f>
        <v>24</v>
      </c>
      <c r="N56" s="82"/>
      <c r="O56" s="82">
        <v>21</v>
      </c>
      <c r="P56" s="82">
        <f>IF(B56="","",VLOOKUP(AD56,Varsayımlar!$B:$Q,7,0)*K56)</f>
        <v>60480</v>
      </c>
      <c r="Q56" s="82">
        <f>IF(B56="","",VLOOKUP(AD56,Varsayımlar!$B:$Q,8,0))</f>
        <v>25</v>
      </c>
      <c r="R56" s="82" t="str">
        <f>IF(B56="","",VLOOKUP(AD56,Varsayımlar!$B:$Q,9,0))</f>
        <v>SOFT</v>
      </c>
      <c r="S56" s="82">
        <f>IF(B56="","",VLOOKUP(AD56,Varsayımlar!$B:$Q,10,0))</f>
        <v>4</v>
      </c>
      <c r="T56" s="82">
        <f>IF(B56="","",VLOOKUP(AD56,Varsayımlar!$B:$Q,11,0))</f>
        <v>30</v>
      </c>
      <c r="U56" s="82">
        <f>IF(B56="","",VLOOKUP(AD56,Varsayımlar!$B:$Q,12,0))</f>
        <v>260</v>
      </c>
      <c r="V56" s="82" t="str">
        <f>IF(B56="","",VLOOKUP(AD56,Varsayımlar!$B:$Q,13,0))</f>
        <v>YURTDIŞI</v>
      </c>
      <c r="W56" s="82">
        <f>IF(B56="","",VLOOKUP(AD56,Varsayımlar!$B:$Q,14,0))</f>
        <v>9</v>
      </c>
      <c r="X56" s="84">
        <v>46217</v>
      </c>
      <c r="Y56" s="84">
        <v>46491</v>
      </c>
      <c r="Z56" s="82" t="s">
        <v>690</v>
      </c>
      <c r="AA56" s="82" t="str">
        <f>IF(B56="","",VLOOKUP(AD56,Varsayımlar!$B:$Q,15,0))</f>
        <v>25CM TURUNCU KOLİ-SOL ÜST DİKDÖRTGENE ÜRETİM TARİHİ BASILACAK</v>
      </c>
      <c r="AB56" s="82" t="str">
        <f>IF(B56="","",VLOOKUP(AD56,Varsayımlar!$B:$Q,16,0))</f>
        <v>24-26 CM</v>
      </c>
      <c r="AC56" s="90">
        <f>IF(B56="","",VLOOKUP(Sayfa2!AD62,Varsayımlar!B:S,18,0))</f>
        <v>0</v>
      </c>
      <c r="AD56" s="90" t="str">
        <f t="shared" si="3"/>
        <v>MAGNİTMAGNİT MAVİ AMBALAJ 25 CM 260G</v>
      </c>
    </row>
    <row r="57" spans="1:30" ht="39.75" customHeight="1" x14ac:dyDescent="0.25">
      <c r="A57" s="9" t="s">
        <v>135</v>
      </c>
      <c r="B57" s="67" t="s">
        <v>90</v>
      </c>
      <c r="C57" s="4">
        <f>IF(B57="","",VLOOKUP(AD57,Varsayımlar!$B:$Q,3,0))</f>
        <v>8698829380698</v>
      </c>
      <c r="D57" s="4" t="s">
        <v>233</v>
      </c>
      <c r="E57" s="81" t="s">
        <v>91</v>
      </c>
      <c r="F57" s="67"/>
      <c r="G57" s="67"/>
      <c r="H57" s="67" t="str">
        <f>IF(B57="","",VLOOKUP(AD57,Varsayımlar!$B:$Q,5,0))</f>
        <v>MAGNİT MAVİ AMBALAJ 25CM</v>
      </c>
      <c r="I57" s="67">
        <f>IF(B57="","",VLOOKUP(AD57,Varsayımlar!B:T,19,0))</f>
        <v>0</v>
      </c>
      <c r="J57" s="67" t="str">
        <f>IF(B57="","",VLOOKUP(AD57,Varsayımlar!$B:$Q,6,0))</f>
        <v>SADE</v>
      </c>
      <c r="K57" s="67">
        <v>2016</v>
      </c>
      <c r="L57" s="67"/>
      <c r="M57" s="67">
        <f>IFERROR(IF(B57="","",K57/VLOOKUP(AD57,Varsayımlar!B:R,17,0)),"")</f>
        <v>24</v>
      </c>
      <c r="N57" s="67"/>
      <c r="O57" s="67">
        <v>21</v>
      </c>
      <c r="P57" s="67">
        <f>IF(B57="","",VLOOKUP(AD57,Varsayımlar!$B:$Q,7,0)*K57)</f>
        <v>60480</v>
      </c>
      <c r="Q57" s="67">
        <f>IF(B57="","",VLOOKUP(AD57,Varsayımlar!$B:$Q,8,0))</f>
        <v>25</v>
      </c>
      <c r="R57" s="67" t="str">
        <f>IF(B57="","",VLOOKUP(AD57,Varsayımlar!$B:$Q,9,0))</f>
        <v>SOFT</v>
      </c>
      <c r="S57" s="67">
        <f>IF(B57="","",VLOOKUP(AD57,Varsayımlar!$B:$Q,10,0))</f>
        <v>4</v>
      </c>
      <c r="T57" s="67">
        <f>IF(B57="","",VLOOKUP(AD57,Varsayımlar!$B:$Q,11,0))</f>
        <v>30</v>
      </c>
      <c r="U57" s="67">
        <f>IF(B57="","",VLOOKUP(AD57,Varsayımlar!$B:$Q,12,0))</f>
        <v>260</v>
      </c>
      <c r="V57" s="67" t="str">
        <f>IF(B57="","",VLOOKUP(AD57,Varsayımlar!$B:$Q,13,0))</f>
        <v>YURTDIŞI</v>
      </c>
      <c r="W57" s="67">
        <f>IF(B57="","",VLOOKUP(AD57,Varsayımlar!$B:$Q,14,0))</f>
        <v>9</v>
      </c>
      <c r="X57" s="68">
        <v>46218</v>
      </c>
      <c r="Y57" s="68">
        <v>46492</v>
      </c>
      <c r="Z57" s="67" t="s">
        <v>682</v>
      </c>
      <c r="AA57" s="67" t="str">
        <f>IF(B57="","",VLOOKUP(AD57,Varsayımlar!$B:$Q,15,0))</f>
        <v>25CM TURUNCU KOLİ-SOL ÜST DİKDÖRTGENE ÜRETİM TARİHİ BASILACAK</v>
      </c>
      <c r="AB57" s="67" t="str">
        <f>IF(B57="","",VLOOKUP(AD57,Varsayımlar!$B:$Q,16,0))</f>
        <v>24-26 CM</v>
      </c>
      <c r="AC57" s="90">
        <f>IF(B57="","",VLOOKUP(Sayfa2!AD63,Varsayımlar!B:S,18,0))</f>
        <v>0</v>
      </c>
      <c r="AD57" s="90" t="str">
        <f t="shared" si="3"/>
        <v>MAGNİTMAGNİT MAVİ AMBALAJ 25 CM 260G</v>
      </c>
    </row>
    <row r="58" spans="1:30" ht="39.75" customHeight="1" x14ac:dyDescent="0.25">
      <c r="A58" s="9" t="s">
        <v>136</v>
      </c>
      <c r="B58" s="107" t="s">
        <v>90</v>
      </c>
      <c r="C58" s="108">
        <f>IF(B58="","",VLOOKUP(AD58,Varsayımlar!$B:$Q,3,0))</f>
        <v>8698829380698</v>
      </c>
      <c r="D58" s="108" t="s">
        <v>234</v>
      </c>
      <c r="E58" s="150" t="s">
        <v>91</v>
      </c>
      <c r="F58" s="107"/>
      <c r="G58" s="107"/>
      <c r="H58" s="107" t="str">
        <f>IF(B58="","",VLOOKUP(AD58,Varsayımlar!$B:$Q,5,0))</f>
        <v>MAGNİT MAVİ AMBALAJ 25CM</v>
      </c>
      <c r="I58" s="107">
        <f>IF(B58="","",VLOOKUP(AD58,Varsayımlar!B:T,19,0))</f>
        <v>0</v>
      </c>
      <c r="J58" s="107" t="str">
        <f>IF(B58="","",VLOOKUP(AD58,Varsayımlar!$B:$Q,6,0))</f>
        <v>SADE</v>
      </c>
      <c r="K58" s="107">
        <v>2016</v>
      </c>
      <c r="L58" s="107"/>
      <c r="M58" s="107">
        <f>IFERROR(IF(B58="","",K58/VLOOKUP(AD58,Varsayımlar!B:R,17,0)),"")</f>
        <v>24</v>
      </c>
      <c r="N58" s="107"/>
      <c r="O58" s="107">
        <v>21</v>
      </c>
      <c r="P58" s="107">
        <f>IF(B58="","",VLOOKUP(AD58,Varsayımlar!$B:$Q,7,0)*K58)</f>
        <v>60480</v>
      </c>
      <c r="Q58" s="107">
        <f>IF(B58="","",VLOOKUP(AD58,Varsayımlar!$B:$Q,8,0))</f>
        <v>25</v>
      </c>
      <c r="R58" s="107" t="str">
        <f>IF(B58="","",VLOOKUP(AD58,Varsayımlar!$B:$Q,9,0))</f>
        <v>SOFT</v>
      </c>
      <c r="S58" s="107">
        <f>IF(B58="","",VLOOKUP(AD58,Varsayımlar!$B:$Q,10,0))</f>
        <v>4</v>
      </c>
      <c r="T58" s="107">
        <f>IF(B58="","",VLOOKUP(AD58,Varsayımlar!$B:$Q,11,0))</f>
        <v>30</v>
      </c>
      <c r="U58" s="107">
        <f>IF(B58="","",VLOOKUP(AD58,Varsayımlar!$B:$Q,12,0))</f>
        <v>260</v>
      </c>
      <c r="V58" s="107" t="str">
        <f>IF(B58="","",VLOOKUP(AD58,Varsayımlar!$B:$Q,13,0))</f>
        <v>YURTDIŞI</v>
      </c>
      <c r="W58" s="107">
        <f>IF(B58="","",VLOOKUP(AD58,Varsayımlar!$B:$Q,14,0))</f>
        <v>9</v>
      </c>
      <c r="X58" s="110">
        <v>46218</v>
      </c>
      <c r="Y58" s="110">
        <v>46492</v>
      </c>
      <c r="Z58" s="107" t="s">
        <v>683</v>
      </c>
      <c r="AA58" s="107" t="str">
        <f>IF(B58="","",VLOOKUP(AD58,Varsayımlar!$B:$Q,15,0))</f>
        <v>25CM TURUNCU KOLİ-SOL ÜST DİKDÖRTGENE ÜRETİM TARİHİ BASILACAK</v>
      </c>
      <c r="AB58" s="107" t="str">
        <f>IF(B58="","",VLOOKUP(AD58,Varsayımlar!$B:$Q,16,0))</f>
        <v>24-26 CM</v>
      </c>
      <c r="AC58" s="90">
        <f>IF(B58="","",VLOOKUP(Sayfa2!AD64,Varsayımlar!B:S,18,0))</f>
        <v>0</v>
      </c>
      <c r="AD58" s="90" t="str">
        <f t="shared" si="3"/>
        <v>MAGNİTMAGNİT MAVİ AMBALAJ 25 CM 260G</v>
      </c>
    </row>
    <row r="59" spans="1:30" ht="39.75" customHeight="1" x14ac:dyDescent="0.25">
      <c r="A59" s="9" t="s">
        <v>137</v>
      </c>
      <c r="B59" s="111" t="s">
        <v>90</v>
      </c>
      <c r="C59" s="112">
        <f>IF(B59="","",VLOOKUP(AD59,Varsayımlar!$B:$Q,3,0))</f>
        <v>8698829380698</v>
      </c>
      <c r="D59" s="112" t="s">
        <v>235</v>
      </c>
      <c r="E59" s="151" t="s">
        <v>91</v>
      </c>
      <c r="F59" s="111"/>
      <c r="G59" s="111"/>
      <c r="H59" s="111" t="str">
        <f>IF(B59="","",VLOOKUP(AD59,Varsayımlar!$B:$Q,5,0))</f>
        <v>MAGNİT MAVİ AMBALAJ 25CM</v>
      </c>
      <c r="I59" s="111">
        <f>IF(B59="","",VLOOKUP(AD59,Varsayımlar!B:T,19,0))</f>
        <v>0</v>
      </c>
      <c r="J59" s="111" t="str">
        <f>IF(B59="","",VLOOKUP(AD59,Varsayımlar!$B:$Q,6,0))</f>
        <v>SADE</v>
      </c>
      <c r="K59" s="111">
        <v>2016</v>
      </c>
      <c r="L59" s="111"/>
      <c r="M59" s="111">
        <f>IFERROR(IF(B59="","",K59/VLOOKUP(AD59,Varsayımlar!B:R,17,0)),"")</f>
        <v>24</v>
      </c>
      <c r="N59" s="111"/>
      <c r="O59" s="111">
        <v>21</v>
      </c>
      <c r="P59" s="111">
        <f>IF(B59="","",VLOOKUP(AD59,Varsayımlar!$B:$Q,7,0)*K59)</f>
        <v>60480</v>
      </c>
      <c r="Q59" s="111">
        <f>IF(B59="","",VLOOKUP(AD59,Varsayımlar!$B:$Q,8,0))</f>
        <v>25</v>
      </c>
      <c r="R59" s="111" t="str">
        <f>IF(B59="","",VLOOKUP(AD59,Varsayımlar!$B:$Q,9,0))</f>
        <v>SOFT</v>
      </c>
      <c r="S59" s="111">
        <f>IF(B59="","",VLOOKUP(AD59,Varsayımlar!$B:$Q,10,0))</f>
        <v>4</v>
      </c>
      <c r="T59" s="111">
        <f>IF(B59="","",VLOOKUP(AD59,Varsayımlar!$B:$Q,11,0))</f>
        <v>30</v>
      </c>
      <c r="U59" s="111">
        <f>IF(B59="","",VLOOKUP(AD59,Varsayımlar!$B:$Q,12,0))</f>
        <v>260</v>
      </c>
      <c r="V59" s="111" t="str">
        <f>IF(B59="","",VLOOKUP(AD59,Varsayımlar!$B:$Q,13,0))</f>
        <v>YURTDIŞI</v>
      </c>
      <c r="W59" s="111">
        <f>IF(B59="","",VLOOKUP(AD59,Varsayımlar!$B:$Q,14,0))</f>
        <v>9</v>
      </c>
      <c r="X59" s="114">
        <v>46219</v>
      </c>
      <c r="Y59" s="114">
        <v>46493</v>
      </c>
      <c r="Z59" s="111" t="s">
        <v>684</v>
      </c>
      <c r="AA59" s="111" t="str">
        <f>IF(B59="","",VLOOKUP(AD59,Varsayımlar!$B:$Q,15,0))</f>
        <v>25CM TURUNCU KOLİ-SOL ÜST DİKDÖRTGENE ÜRETİM TARİHİ BASILACAK</v>
      </c>
      <c r="AB59" s="111" t="str">
        <f>IF(B59="","",VLOOKUP(AD59,Varsayımlar!$B:$Q,16,0))</f>
        <v>24-26 CM</v>
      </c>
      <c r="AC59" s="90">
        <f>IF(B59="","",VLOOKUP(Sayfa2!AD65,Varsayımlar!B:S,18,0))</f>
        <v>0</v>
      </c>
      <c r="AD59" s="90" t="str">
        <f t="shared" si="3"/>
        <v>MAGNİTMAGNİT MAVİ AMBALAJ 25 CM 260G</v>
      </c>
    </row>
    <row r="60" spans="1:30" ht="39.75" customHeight="1" x14ac:dyDescent="0.25">
      <c r="A60" s="9" t="s">
        <v>138</v>
      </c>
      <c r="B60" s="62" t="s">
        <v>90</v>
      </c>
      <c r="C60" s="33">
        <f>IF(B60="","",VLOOKUP(AD60,Varsayımlar!$B:$Q,3,0))</f>
        <v>8698829380698</v>
      </c>
      <c r="D60" s="33" t="s">
        <v>236</v>
      </c>
      <c r="E60" s="152" t="s">
        <v>91</v>
      </c>
      <c r="F60" s="62"/>
      <c r="G60" s="62"/>
      <c r="H60" s="62" t="str">
        <f>IF(B60="","",VLOOKUP(AD60,Varsayımlar!$B:$Q,5,0))</f>
        <v>MAGNİT MAVİ AMBALAJ 25CM</v>
      </c>
      <c r="I60" s="62">
        <f>IF(B60="","",VLOOKUP(AD60,Varsayımlar!B:T,19,0))</f>
        <v>0</v>
      </c>
      <c r="J60" s="62" t="str">
        <f>IF(B60="","",VLOOKUP(AD60,Varsayımlar!$B:$Q,6,0))</f>
        <v>SADE</v>
      </c>
      <c r="K60" s="62">
        <v>2016</v>
      </c>
      <c r="L60" s="62"/>
      <c r="M60" s="62">
        <f>IFERROR(IF(B60="","",K60/VLOOKUP(AD60,Varsayımlar!B:R,17,0)),"")</f>
        <v>24</v>
      </c>
      <c r="N60" s="62"/>
      <c r="O60" s="62">
        <v>21</v>
      </c>
      <c r="P60" s="62">
        <f>IF(B60="","",VLOOKUP(AD60,Varsayımlar!$B:$Q,7,0)*K60)</f>
        <v>60480</v>
      </c>
      <c r="Q60" s="62">
        <f>IF(B60="","",VLOOKUP(AD60,Varsayımlar!$B:$Q,8,0))</f>
        <v>25</v>
      </c>
      <c r="R60" s="62" t="str">
        <f>IF(B60="","",VLOOKUP(AD60,Varsayımlar!$B:$Q,9,0))</f>
        <v>SOFT</v>
      </c>
      <c r="S60" s="62">
        <f>IF(B60="","",VLOOKUP(AD60,Varsayımlar!$B:$Q,10,0))</f>
        <v>4</v>
      </c>
      <c r="T60" s="62">
        <f>IF(B60="","",VLOOKUP(AD60,Varsayımlar!$B:$Q,11,0))</f>
        <v>30</v>
      </c>
      <c r="U60" s="62">
        <f>IF(B60="","",VLOOKUP(AD60,Varsayımlar!$B:$Q,12,0))</f>
        <v>260</v>
      </c>
      <c r="V60" s="62" t="str">
        <f>IF(B60="","",VLOOKUP(AD60,Varsayımlar!$B:$Q,13,0))</f>
        <v>YURTDIŞI</v>
      </c>
      <c r="W60" s="62">
        <f>IF(B60="","",VLOOKUP(AD60,Varsayımlar!$B:$Q,14,0))</f>
        <v>9</v>
      </c>
      <c r="X60" s="63">
        <v>46219</v>
      </c>
      <c r="Y60" s="63">
        <v>46493</v>
      </c>
      <c r="Z60" s="62" t="s">
        <v>684</v>
      </c>
      <c r="AA60" s="62" t="str">
        <f>IF(B60="","",VLOOKUP(AD60,Varsayımlar!$B:$Q,15,0))</f>
        <v>25CM TURUNCU KOLİ-SOL ÜST DİKDÖRTGENE ÜRETİM TARİHİ BASILACAK</v>
      </c>
      <c r="AB60" s="62" t="str">
        <f>IF(B60="","",VLOOKUP(AD60,Varsayımlar!$B:$Q,16,0))</f>
        <v>24-26 CM</v>
      </c>
      <c r="AC60" s="90">
        <f>IF(B60="","",VLOOKUP(Sayfa2!AD66,Varsayımlar!B:S,18,0))</f>
        <v>0</v>
      </c>
      <c r="AD60" s="90" t="str">
        <f t="shared" si="3"/>
        <v>MAGNİTMAGNİT MAVİ AMBALAJ 25 CM 260G</v>
      </c>
    </row>
    <row r="61" spans="1:30" ht="39.75" customHeight="1" x14ac:dyDescent="0.25">
      <c r="A61" s="9" t="s">
        <v>188</v>
      </c>
      <c r="B61" s="64" t="s">
        <v>90</v>
      </c>
      <c r="C61" s="65">
        <f>IF(B61="","",VLOOKUP(AD61,Varsayımlar!$B:$Q,3,0))</f>
        <v>8698829380698</v>
      </c>
      <c r="D61" s="65" t="s">
        <v>237</v>
      </c>
      <c r="E61" s="69" t="s">
        <v>91</v>
      </c>
      <c r="F61" s="64"/>
      <c r="G61" s="64"/>
      <c r="H61" s="64" t="str">
        <f>IF(B61="","",VLOOKUP(AD61,Varsayımlar!$B:$Q,5,0))</f>
        <v>MAGNİT MAVİ AMBALAJ 25CM</v>
      </c>
      <c r="I61" s="64">
        <f>IF(B61="","",VLOOKUP(AD61,Varsayımlar!B:T,19,0))</f>
        <v>0</v>
      </c>
      <c r="J61" s="64" t="str">
        <f>IF(B61="","",VLOOKUP(AD61,Varsayımlar!$B:$Q,6,0))</f>
        <v>SADE</v>
      </c>
      <c r="K61" s="64">
        <v>2016</v>
      </c>
      <c r="L61" s="64"/>
      <c r="M61" s="64">
        <f>IFERROR(IF(B61="","",K61/VLOOKUP(AD61,Varsayımlar!B:R,17,0)),"")</f>
        <v>24</v>
      </c>
      <c r="N61" s="64"/>
      <c r="O61" s="64">
        <v>21</v>
      </c>
      <c r="P61" s="64">
        <f>IF(B61="","",VLOOKUP(AD61,Varsayımlar!$B:$Q,7,0)*K61)</f>
        <v>60480</v>
      </c>
      <c r="Q61" s="64">
        <f>IF(B61="","",VLOOKUP(AD61,Varsayımlar!$B:$Q,8,0))</f>
        <v>25</v>
      </c>
      <c r="R61" s="64" t="str">
        <f>IF(B61="","",VLOOKUP(AD61,Varsayımlar!$B:$Q,9,0))</f>
        <v>SOFT</v>
      </c>
      <c r="S61" s="64">
        <f>IF(B61="","",VLOOKUP(AD61,Varsayımlar!$B:$Q,10,0))</f>
        <v>4</v>
      </c>
      <c r="T61" s="64">
        <f>IF(B61="","",VLOOKUP(AD61,Varsayımlar!$B:$Q,11,0))</f>
        <v>30</v>
      </c>
      <c r="U61" s="64">
        <f>IF(B61="","",VLOOKUP(AD61,Varsayımlar!$B:$Q,12,0))</f>
        <v>260</v>
      </c>
      <c r="V61" s="64" t="str">
        <f>IF(B61="","",VLOOKUP(AD61,Varsayımlar!$B:$Q,13,0))</f>
        <v>YURTDIŞI</v>
      </c>
      <c r="W61" s="64">
        <f>IF(B61="","",VLOOKUP(AD61,Varsayımlar!$B:$Q,14,0))</f>
        <v>9</v>
      </c>
      <c r="X61" s="66">
        <v>46220</v>
      </c>
      <c r="Y61" s="66">
        <v>46494</v>
      </c>
      <c r="Z61" s="64" t="s">
        <v>685</v>
      </c>
      <c r="AA61" s="64" t="str">
        <f>IF(B61="","",VLOOKUP(AD61,Varsayımlar!$B:$Q,15,0))</f>
        <v>25CM TURUNCU KOLİ-SOL ÜST DİKDÖRTGENE ÜRETİM TARİHİ BASILACAK</v>
      </c>
      <c r="AB61" s="64" t="str">
        <f>IF(B61="","",VLOOKUP(AD61,Varsayımlar!$B:$Q,16,0))</f>
        <v>24-26 CM</v>
      </c>
      <c r="AC61" s="90">
        <f>IF(B61="","",VLOOKUP(Sayfa2!AD67,Varsayımlar!B:S,18,0))</f>
        <v>0</v>
      </c>
      <c r="AD61" s="90" t="str">
        <f t="shared" si="3"/>
        <v>MAGNİTMAGNİT MAVİ AMBALAJ 25 CM 260G</v>
      </c>
    </row>
    <row r="62" spans="1:30" ht="39.75" customHeight="1" x14ac:dyDescent="0.25">
      <c r="A62" s="9" t="s">
        <v>189</v>
      </c>
      <c r="B62" s="115" t="s">
        <v>90</v>
      </c>
      <c r="C62" s="116">
        <f>IF(B62="","",VLOOKUP(AD62,Varsayımlar!$B:$Q,3,0))</f>
        <v>8698829380698</v>
      </c>
      <c r="D62" s="116" t="s">
        <v>238</v>
      </c>
      <c r="E62" s="153" t="s">
        <v>91</v>
      </c>
      <c r="F62" s="115"/>
      <c r="G62" s="115"/>
      <c r="H62" s="115" t="str">
        <f>IF(B62="","",VLOOKUP(AD62,Varsayımlar!$B:$Q,5,0))</f>
        <v>MAGNİT MAVİ AMBALAJ 25CM</v>
      </c>
      <c r="I62" s="115">
        <f>IF(B62="","",VLOOKUP(AD62,Varsayımlar!B:T,19,0))</f>
        <v>0</v>
      </c>
      <c r="J62" s="115" t="str">
        <f>IF(B62="","",VLOOKUP(AD62,Varsayımlar!$B:$Q,6,0))</f>
        <v>SADE</v>
      </c>
      <c r="K62" s="115">
        <v>2016</v>
      </c>
      <c r="L62" s="115"/>
      <c r="M62" s="115">
        <f>IFERROR(IF(B62="","",K62/VLOOKUP(AD62,Varsayımlar!B:R,17,0)),"")</f>
        <v>24</v>
      </c>
      <c r="N62" s="115"/>
      <c r="O62" s="115">
        <v>21</v>
      </c>
      <c r="P62" s="115">
        <f>IF(B62="","",VLOOKUP(AD62,Varsayımlar!$B:$Q,7,0)*K62)</f>
        <v>60480</v>
      </c>
      <c r="Q62" s="115">
        <f>IF(B62="","",VLOOKUP(AD62,Varsayımlar!$B:$Q,8,0))</f>
        <v>25</v>
      </c>
      <c r="R62" s="115" t="str">
        <f>IF(B62="","",VLOOKUP(AD62,Varsayımlar!$B:$Q,9,0))</f>
        <v>SOFT</v>
      </c>
      <c r="S62" s="115">
        <f>IF(B62="","",VLOOKUP(AD62,Varsayımlar!$B:$Q,10,0))</f>
        <v>4</v>
      </c>
      <c r="T62" s="115">
        <f>IF(B62="","",VLOOKUP(AD62,Varsayımlar!$B:$Q,11,0))</f>
        <v>30</v>
      </c>
      <c r="U62" s="115">
        <f>IF(B62="","",VLOOKUP(AD62,Varsayımlar!$B:$Q,12,0))</f>
        <v>260</v>
      </c>
      <c r="V62" s="115" t="str">
        <f>IF(B62="","",VLOOKUP(AD62,Varsayımlar!$B:$Q,13,0))</f>
        <v>YURTDIŞI</v>
      </c>
      <c r="W62" s="115">
        <f>IF(B62="","",VLOOKUP(AD62,Varsayımlar!$B:$Q,14,0))</f>
        <v>9</v>
      </c>
      <c r="X62" s="118">
        <v>46220</v>
      </c>
      <c r="Y62" s="118">
        <v>46494</v>
      </c>
      <c r="Z62" s="115" t="s">
        <v>686</v>
      </c>
      <c r="AA62" s="115" t="str">
        <f>IF(B62="","",VLOOKUP(AD62,Varsayımlar!$B:$Q,15,0))</f>
        <v>25CM TURUNCU KOLİ-SOL ÜST DİKDÖRTGENE ÜRETİM TARİHİ BASILACAK</v>
      </c>
      <c r="AB62" s="115" t="str">
        <f>IF(B62="","",VLOOKUP(AD62,Varsayımlar!$B:$Q,16,0))</f>
        <v>24-26 CM</v>
      </c>
      <c r="AC62" s="90">
        <f>IF(B62="","",VLOOKUP(Sayfa2!AD68,Varsayımlar!B:S,18,0))</f>
        <v>0</v>
      </c>
      <c r="AD62" s="90" t="str">
        <f t="shared" si="3"/>
        <v>MAGNİTMAGNİT MAVİ AMBALAJ 25 CM 260G</v>
      </c>
    </row>
    <row r="63" spans="1:30" ht="39.75" customHeight="1" x14ac:dyDescent="0.25">
      <c r="A63" s="9" t="s">
        <v>190</v>
      </c>
      <c r="B63" s="70" t="s">
        <v>90</v>
      </c>
      <c r="C63" s="71">
        <f>IF(B63="","",VLOOKUP(AD63,Varsayımlar!$B:$Q,3,0))</f>
        <v>8698829380698</v>
      </c>
      <c r="D63" s="71" t="s">
        <v>239</v>
      </c>
      <c r="E63" s="72" t="s">
        <v>91</v>
      </c>
      <c r="F63" s="70"/>
      <c r="G63" s="70"/>
      <c r="H63" s="70" t="str">
        <f>IF(B63="","",VLOOKUP(AD63,Varsayımlar!$B:$Q,5,0))</f>
        <v>MAGNİT MAVİ AMBALAJ 25CM</v>
      </c>
      <c r="I63" s="70">
        <f>IF(B63="","",VLOOKUP(AD63,Varsayımlar!B:T,19,0))</f>
        <v>0</v>
      </c>
      <c r="J63" s="70" t="str">
        <f>IF(B63="","",VLOOKUP(AD63,Varsayımlar!$B:$Q,6,0))</f>
        <v>SADE</v>
      </c>
      <c r="K63" s="70">
        <v>2016</v>
      </c>
      <c r="L63" s="70"/>
      <c r="M63" s="70">
        <f>IFERROR(IF(B63="","",K63/VLOOKUP(AD63,Varsayımlar!B:R,17,0)),"")</f>
        <v>24</v>
      </c>
      <c r="N63" s="70"/>
      <c r="O63" s="70">
        <v>21</v>
      </c>
      <c r="P63" s="70">
        <f>IF(B63="","",VLOOKUP(AD63,Varsayımlar!$B:$Q,7,0)*K63)</f>
        <v>60480</v>
      </c>
      <c r="Q63" s="70">
        <f>IF(B63="","",VLOOKUP(AD63,Varsayımlar!$B:$Q,8,0))</f>
        <v>25</v>
      </c>
      <c r="R63" s="70" t="str">
        <f>IF(B63="","",VLOOKUP(AD63,Varsayımlar!$B:$Q,9,0))</f>
        <v>SOFT</v>
      </c>
      <c r="S63" s="70">
        <f>IF(B63="","",VLOOKUP(AD63,Varsayımlar!$B:$Q,10,0))</f>
        <v>4</v>
      </c>
      <c r="T63" s="70">
        <f>IF(B63="","",VLOOKUP(AD63,Varsayımlar!$B:$Q,11,0))</f>
        <v>30</v>
      </c>
      <c r="U63" s="70">
        <f>IF(B63="","",VLOOKUP(AD63,Varsayımlar!$B:$Q,12,0))</f>
        <v>260</v>
      </c>
      <c r="V63" s="70" t="str">
        <f>IF(B63="","",VLOOKUP(AD63,Varsayımlar!$B:$Q,13,0))</f>
        <v>YURTDIŞI</v>
      </c>
      <c r="W63" s="70">
        <f>IF(B63="","",VLOOKUP(AD63,Varsayımlar!$B:$Q,14,0))</f>
        <v>9</v>
      </c>
      <c r="X63" s="73">
        <v>46221</v>
      </c>
      <c r="Y63" s="73">
        <v>46495</v>
      </c>
      <c r="Z63" s="70" t="s">
        <v>687</v>
      </c>
      <c r="AA63" s="70" t="str">
        <f>IF(B63="","",VLOOKUP(AD63,Varsayımlar!$B:$Q,15,0))</f>
        <v>25CM TURUNCU KOLİ-SOL ÜST DİKDÖRTGENE ÜRETİM TARİHİ BASILACAK</v>
      </c>
      <c r="AB63" s="70" t="str">
        <f>IF(B63="","",VLOOKUP(AD63,Varsayımlar!$B:$Q,16,0))</f>
        <v>24-26 CM</v>
      </c>
      <c r="AC63" s="90">
        <f>IF(B63="","",VLOOKUP(Sayfa2!AD69,Varsayımlar!B:S,18,0))</f>
        <v>0</v>
      </c>
      <c r="AD63" s="90" t="str">
        <f t="shared" si="3"/>
        <v>MAGNİTMAGNİT MAVİ AMBALAJ 25 CM 260G</v>
      </c>
    </row>
    <row r="64" spans="1:30" ht="39.75" customHeight="1" x14ac:dyDescent="0.25">
      <c r="A64" s="9" t="s">
        <v>191</v>
      </c>
      <c r="B64" s="154" t="s">
        <v>90</v>
      </c>
      <c r="C64" s="155">
        <f>IF(B64="","",VLOOKUP(AD64,Varsayımlar!$B:$Q,3,0))</f>
        <v>8698829380698</v>
      </c>
      <c r="D64" s="155" t="s">
        <v>258</v>
      </c>
      <c r="E64" s="156" t="s">
        <v>91</v>
      </c>
      <c r="F64" s="154"/>
      <c r="G64" s="154"/>
      <c r="H64" s="154" t="str">
        <f>IF(B64="","",VLOOKUP(AD64,Varsayımlar!$B:$Q,5,0))</f>
        <v>MAGNİT MAVİ AMBALAJ 25CM</v>
      </c>
      <c r="I64" s="154">
        <f>IF(B64="","",VLOOKUP(AD64,Varsayımlar!B:T,19,0))</f>
        <v>0</v>
      </c>
      <c r="J64" s="154" t="str">
        <f>IF(B64="","",VLOOKUP(AD64,Varsayımlar!$B:$Q,6,0))</f>
        <v>SADE</v>
      </c>
      <c r="K64" s="154">
        <v>2016</v>
      </c>
      <c r="L64" s="154"/>
      <c r="M64" s="154">
        <f>IFERROR(IF(B64="","",K64/VLOOKUP(AD64,Varsayımlar!B:R,17,0)),"")</f>
        <v>24</v>
      </c>
      <c r="N64" s="154"/>
      <c r="O64" s="154">
        <v>21</v>
      </c>
      <c r="P64" s="154">
        <f>IF(B64="","",VLOOKUP(AD64,Varsayımlar!$B:$Q,7,0)*K64)</f>
        <v>60480</v>
      </c>
      <c r="Q64" s="154">
        <f>IF(B64="","",VLOOKUP(AD64,Varsayımlar!$B:$Q,8,0))</f>
        <v>25</v>
      </c>
      <c r="R64" s="154" t="str">
        <f>IF(B64="","",VLOOKUP(AD64,Varsayımlar!$B:$Q,9,0))</f>
        <v>SOFT</v>
      </c>
      <c r="S64" s="154">
        <f>IF(B64="","",VLOOKUP(AD64,Varsayımlar!$B:$Q,10,0))</f>
        <v>4</v>
      </c>
      <c r="T64" s="154">
        <f>IF(B64="","",VLOOKUP(AD64,Varsayımlar!$B:$Q,11,0))</f>
        <v>30</v>
      </c>
      <c r="U64" s="154">
        <f>IF(B64="","",VLOOKUP(AD64,Varsayımlar!$B:$Q,12,0))</f>
        <v>260</v>
      </c>
      <c r="V64" s="154" t="str">
        <f>IF(B64="","",VLOOKUP(AD64,Varsayımlar!$B:$Q,13,0))</f>
        <v>YURTDIŞI</v>
      </c>
      <c r="W64" s="154">
        <f>IF(B64="","",VLOOKUP(AD64,Varsayımlar!$B:$Q,14,0))</f>
        <v>9</v>
      </c>
      <c r="X64" s="157">
        <v>46221</v>
      </c>
      <c r="Y64" s="157">
        <v>46495</v>
      </c>
      <c r="Z64" s="154" t="s">
        <v>688</v>
      </c>
      <c r="AA64" s="154" t="str">
        <f>IF(B64="","",VLOOKUP(AD64,Varsayımlar!$B:$Q,15,0))</f>
        <v>25CM TURUNCU KOLİ-SOL ÜST DİKDÖRTGENE ÜRETİM TARİHİ BASILACAK</v>
      </c>
      <c r="AB64" s="154" t="str">
        <f>IF(B64="","",VLOOKUP(AD64,Varsayımlar!$B:$Q,16,0))</f>
        <v>24-26 CM</v>
      </c>
      <c r="AC64" s="90">
        <f>IF(B64="","",VLOOKUP(Sayfa2!AD70,Varsayımlar!B:S,18,0))</f>
        <v>0</v>
      </c>
      <c r="AD64" s="90" t="str">
        <f t="shared" si="3"/>
        <v>MAGNİTMAGNİT MAVİ AMBALAJ 25 CM 260G</v>
      </c>
    </row>
    <row r="65" spans="1:30" ht="39.75" customHeight="1" x14ac:dyDescent="0.25">
      <c r="A65" s="9" t="s">
        <v>192</v>
      </c>
      <c r="B65" s="82" t="s">
        <v>79</v>
      </c>
      <c r="C65" s="83">
        <f>IF(B65="","",VLOOKUP(AD65,Varsayımlar!$B:$Q,3,0))</f>
        <v>8698829380698</v>
      </c>
      <c r="D65" s="83"/>
      <c r="E65" s="149" t="s">
        <v>254</v>
      </c>
      <c r="F65" s="82"/>
      <c r="G65" s="82"/>
      <c r="H65" s="82" t="str">
        <f>IF(B65="","",VLOOKUP(AD65,Varsayımlar!$B:$Q,5,0))</f>
        <v>Manetka 20cm</v>
      </c>
      <c r="I65" s="82">
        <f>IF(B65="","",VLOOKUP(AD65,Varsayımlar!B:T,19,0))</f>
        <v>0</v>
      </c>
      <c r="J65" s="82" t="str">
        <f>IF(B65="","",VLOOKUP(AD65,Varsayımlar!$B:$Q,6,0))</f>
        <v>SADE</v>
      </c>
      <c r="K65" s="82">
        <v>7200</v>
      </c>
      <c r="L65" s="82"/>
      <c r="M65" s="82">
        <f>IFERROR(IF(B65="","",K65/VLOOKUP(AD65,Varsayımlar!B:R,17,0)),"")</f>
        <v>32</v>
      </c>
      <c r="N65" s="82"/>
      <c r="O65" s="82">
        <v>32</v>
      </c>
      <c r="P65" s="82">
        <f>IF(B65="","",VLOOKUP(AD65,Varsayımlar!$B:$Q,7,0)*K65)</f>
        <v>100800</v>
      </c>
      <c r="Q65" s="82">
        <f>IF(B65="","",VLOOKUP(AD65,Varsayımlar!$B:$Q,8,0))</f>
        <v>20</v>
      </c>
      <c r="R65" s="82" t="str">
        <f>IF(B65="","",VLOOKUP(AD65,Varsayımlar!$B:$Q,9,0))</f>
        <v>Irak Soft</v>
      </c>
      <c r="S65" s="82">
        <f>IF(B65="","",VLOOKUP(AD65,Varsayımlar!$B:$Q,10,0))</f>
        <v>4</v>
      </c>
      <c r="T65" s="82">
        <f>IF(B65="","",VLOOKUP(AD65,Varsayımlar!$B:$Q,11,0))</f>
        <v>14</v>
      </c>
      <c r="U65" s="82">
        <f>IF(B65="","",VLOOKUP(AD65,Varsayımlar!$B:$Q,12,0))</f>
        <v>166</v>
      </c>
      <c r="V65" s="82" t="str">
        <f>IF(B65="","",VLOOKUP(AD65,Varsayımlar!$B:$Q,13,0))</f>
        <v>YURTDIŞI</v>
      </c>
      <c r="W65" s="82">
        <f>IF(B65="","",VLOOKUP(AD65,Varsayımlar!$B:$Q,14,0))</f>
        <v>6</v>
      </c>
      <c r="X65" s="84">
        <v>46223</v>
      </c>
      <c r="Y65" s="84">
        <v>46407</v>
      </c>
      <c r="Z65" s="82">
        <v>26072020</v>
      </c>
      <c r="AA65" s="82" t="str">
        <f>IF(B65="","",VLOOKUP(AD65,Varsayımlar!$B:$Q,15,0))</f>
        <v>Kare Koli-Üretim Tarihli Etiket</v>
      </c>
      <c r="AB65" s="82" t="str">
        <f>IF(B65="","",VLOOKUP(AD65,Varsayımlar!$B:$Q,16,0))</f>
        <v>19-21 cm</v>
      </c>
      <c r="AC65" s="9">
        <f>IF(B65="","",VLOOKUP(Sayfa2!AD94,Varsayımlar!B:S,18,0))</f>
        <v>0</v>
      </c>
      <c r="AD65" s="9" t="str">
        <f t="shared" si="3"/>
        <v>LLC KOTORManetka 20cm 4 pcs 166g</v>
      </c>
    </row>
    <row r="66" spans="1:30" ht="39.75" customHeight="1" x14ac:dyDescent="0.25">
      <c r="A66" s="9" t="s">
        <v>193</v>
      </c>
      <c r="B66" s="77" t="s">
        <v>79</v>
      </c>
      <c r="C66" s="76">
        <f>IF(B66="","",VLOOKUP(AD66,Varsayımlar!$B:$Q,3,0))</f>
        <v>8698829380698</v>
      </c>
      <c r="D66" s="76"/>
      <c r="E66" s="75" t="s">
        <v>85</v>
      </c>
      <c r="F66" s="77"/>
      <c r="G66" s="77"/>
      <c r="H66" s="77" t="str">
        <f>IF(B66="","",VLOOKUP(AD66,Varsayımlar!$B:$Q,5,0))</f>
        <v xml:space="preserve">MANETKA PEYNİRLİ 25 CM </v>
      </c>
      <c r="I66" s="77">
        <f>IF(B66="","",VLOOKUP(AD66,Varsayımlar!B:T,19,0))</f>
        <v>0</v>
      </c>
      <c r="J66" s="77" t="str">
        <f>IF(B66="","",VLOOKUP(AD66,Varsayımlar!$B:$Q,6,0))</f>
        <v>PEYNİRLİ</v>
      </c>
      <c r="K66" s="77">
        <v>2496</v>
      </c>
      <c r="L66" s="77"/>
      <c r="M66" s="77">
        <f>IFERROR(IF(B66="","",K66/VLOOKUP(AD66,Varsayımlar!B:R,17,0)),"")</f>
        <v>32</v>
      </c>
      <c r="N66" s="77"/>
      <c r="O66" s="77">
        <v>26</v>
      </c>
      <c r="P66" s="77">
        <f>IF(B66="","",VLOOKUP(AD66,Varsayımlar!$B:$Q,7,0)*K66)</f>
        <v>74880</v>
      </c>
      <c r="Q66" s="77">
        <f>IF(B66="","",VLOOKUP(AD66,Varsayımlar!$B:$Q,8,0))</f>
        <v>25</v>
      </c>
      <c r="R66" s="77" t="str">
        <f>IF(B66="","",VLOOKUP(AD66,Varsayımlar!$B:$Q,9,0))</f>
        <v>SOFT-AT</v>
      </c>
      <c r="S66" s="77">
        <f>IF(B66="","",VLOOKUP(AD66,Varsayımlar!$B:$Q,10,0))</f>
        <v>4</v>
      </c>
      <c r="T66" s="77">
        <f>IF(B66="","",VLOOKUP(AD66,Varsayımlar!$B:$Q,11,0))</f>
        <v>30</v>
      </c>
      <c r="U66" s="77">
        <f>IF(B66="","",VLOOKUP(AD66,Varsayımlar!$B:$Q,12,0))</f>
        <v>250</v>
      </c>
      <c r="V66" s="77" t="str">
        <f>IF(B66="","",VLOOKUP(AD66,Varsayımlar!$B:$Q,13,0))</f>
        <v>YURTDIŞI</v>
      </c>
      <c r="W66" s="77">
        <f>IF(B66="","",VLOOKUP(AD66,Varsayımlar!$B:$Q,14,0))</f>
        <v>6</v>
      </c>
      <c r="X66" s="78">
        <v>46223</v>
      </c>
      <c r="Y66" s="78">
        <v>46407</v>
      </c>
      <c r="Z66" s="77">
        <v>26072025</v>
      </c>
      <c r="AA66" s="77" t="str">
        <f>IF(B66="","",VLOOKUP(AD66,Varsayımlar!$B:$Q,15,0))</f>
        <v>KIRMIZI KOLİ-TARİHLİ KOLİ ETİKETİ</v>
      </c>
      <c r="AB66" s="77" t="str">
        <f>IF(B66="","",VLOOKUP(AD66,Varsayımlar!$B:$Q,16,0))</f>
        <v>24-26 CM</v>
      </c>
      <c r="AC66" s="90">
        <f>IF(B66="","",VLOOKUP(Sayfa2!AD95,Varsayımlar!B:S,18,0))</f>
        <v>0</v>
      </c>
      <c r="AD66" s="90" t="str">
        <f t="shared" si="3"/>
        <v>LLC KOTORMANETKA PEYNİRLİ 25CM</v>
      </c>
    </row>
    <row r="67" spans="1:30" ht="40.5" customHeight="1" x14ac:dyDescent="0.25">
      <c r="A67" s="9" t="s">
        <v>194</v>
      </c>
      <c r="B67" s="158" t="s">
        <v>271</v>
      </c>
      <c r="C67" s="159">
        <f>IF(B67="","",VLOOKUP(AD67,Varsayımlar!$B:$Q,3,0))</f>
        <v>8698829380698</v>
      </c>
      <c r="D67" s="159"/>
      <c r="E67" s="160" t="s">
        <v>542</v>
      </c>
      <c r="F67" s="158"/>
      <c r="G67" s="158"/>
      <c r="H67" s="158" t="str">
        <f>IF(B67="","",VLOOKUP(AD67,Varsayımlar!$B:$Q,5,0))</f>
        <v>Durum 3 lü paket sade 1620g (İç-Dış Ambalaj)</v>
      </c>
      <c r="I67" s="158">
        <f>IF(B67="","",VLOOKUP(AD67,Varsayımlar!B:T,19,0))</f>
        <v>0</v>
      </c>
      <c r="J67" s="158" t="str">
        <f>IF(B67="","",VLOOKUP(AD67,Varsayımlar!$B:$Q,6,0))</f>
        <v>SADE</v>
      </c>
      <c r="K67" s="158">
        <v>2640</v>
      </c>
      <c r="L67" s="158"/>
      <c r="M67" s="158" t="str">
        <f>IFERROR(IF(B67="","",K67/VLOOKUP(AD67,Varsayımlar!B:R,17,0)),"")</f>
        <v/>
      </c>
      <c r="N67" s="158"/>
      <c r="O67" s="158">
        <v>14</v>
      </c>
      <c r="P67" s="158">
        <f>IF(B67="","",VLOOKUP(AD67,Varsayımlar!$B:$Q,7,0)*K67)</f>
        <v>10560</v>
      </c>
      <c r="Q67" s="158">
        <f>IF(B67="","",VLOOKUP(AD67,Varsayımlar!$B:$Q,8,0))</f>
        <v>20</v>
      </c>
      <c r="R67" s="158" t="str">
        <f>IF(B67="","",VLOOKUP(AD67,Varsayımlar!$B:$Q,9,0))</f>
        <v>Irak Soft</v>
      </c>
      <c r="S67" s="158">
        <f>IF(B67="","",VLOOKUP(AD67,Varsayımlar!$B:$Q,10,0))</f>
        <v>36</v>
      </c>
      <c r="T67" s="158">
        <f>IF(B67="","",VLOOKUP(AD67,Varsayımlar!$B:$Q,11,0))</f>
        <v>4</v>
      </c>
      <c r="U67" s="158">
        <f>IF(B67="","",VLOOKUP(AD67,Varsayımlar!$B:$Q,12,0))</f>
        <v>1620</v>
      </c>
      <c r="V67" s="158" t="str">
        <f>IF(B67="","",VLOOKUP(AD67,Varsayımlar!$B:$Q,13,0))</f>
        <v>Yurtdışı</v>
      </c>
      <c r="W67" s="158">
        <f>IF(B67="","",VLOOKUP(AD67,Varsayımlar!$B:$Q,14,0))</f>
        <v>0</v>
      </c>
      <c r="X67" s="158"/>
      <c r="Y67" s="158" t="s">
        <v>625</v>
      </c>
      <c r="Z67" s="158" t="s">
        <v>627</v>
      </c>
      <c r="AA67" s="158" t="str">
        <f>IF(B67="","",VLOOKUP(AD67,Varsayımlar!$B:$Q,15,0))</f>
        <v>Lacivert 20cm Koli-İbranice Sade Etiketli</v>
      </c>
      <c r="AB67" s="158" t="str">
        <f>IF(B67="","",VLOOKUP(AD67,Varsayımlar!$B:$Q,16,0))</f>
        <v>19-21 cm</v>
      </c>
      <c r="AC67" s="90">
        <f>IF(B67="","",VLOOKUP(Sayfa2!AD130,Varsayımlar!B:S,18,0))</f>
        <v>0</v>
      </c>
      <c r="AD67" s="90" t="str">
        <f t="shared" si="3"/>
        <v>EyalDurum 3 lü paket sade 1620g</v>
      </c>
    </row>
    <row r="68" spans="1:30" ht="39.75" customHeight="1" x14ac:dyDescent="0.25">
      <c r="A68" s="9" t="s">
        <v>195</v>
      </c>
      <c r="B68" s="62" t="s">
        <v>632</v>
      </c>
      <c r="C68" s="33">
        <f>IF(B68="","",VLOOKUP(AD68,Varsayımlar!$B:$Q,3,0))</f>
        <v>8698829380698</v>
      </c>
      <c r="D68" s="33"/>
      <c r="E68" s="152" t="s">
        <v>633</v>
      </c>
      <c r="F68" s="62" t="s">
        <v>660</v>
      </c>
      <c r="G68" s="62"/>
      <c r="H68" s="62" t="str">
        <f>IF(B68="","",VLOOKUP(AD68,Varsayımlar!$B:$Q,5,0))</f>
        <v>Willifood 20cm 10 pcs 450g</v>
      </c>
      <c r="I68" s="62">
        <f>IF(B68="","",VLOOKUP(AD68,Varsayımlar!B:T,19,0))</f>
        <v>0</v>
      </c>
      <c r="J68" s="62" t="str">
        <f>IF(B68="","",VLOOKUP(AD68,Varsayımlar!$B:$Q,6,0))</f>
        <v>SADE</v>
      </c>
      <c r="K68" s="62">
        <v>3200</v>
      </c>
      <c r="L68" s="62"/>
      <c r="M68" s="62" t="str">
        <f>IFERROR(IF(B68="","",K68/VLOOKUP(AD68,Varsayımlar!B:R,17,0)),"")</f>
        <v/>
      </c>
      <c r="N68" s="62"/>
      <c r="O68" s="62">
        <v>32</v>
      </c>
      <c r="P68" s="62">
        <f>IF(B68="","",VLOOKUP(AD68,Varsayımlar!$B:$Q,7,0)*K68)</f>
        <v>38400</v>
      </c>
      <c r="Q68" s="62">
        <f>IF(B68="","",VLOOKUP(AD68,Varsayımlar!$B:$Q,8,0))</f>
        <v>20</v>
      </c>
      <c r="R68" s="62" t="str">
        <f>IF(B68="","",VLOOKUP(AD68,Varsayımlar!$B:$Q,9,0))</f>
        <v>Irak Soft</v>
      </c>
      <c r="S68" s="62">
        <f>IF(B68="","",VLOOKUP(AD68,Varsayımlar!$B:$Q,10,0))</f>
        <v>10</v>
      </c>
      <c r="T68" s="62">
        <f>IF(B68="","",VLOOKUP(AD68,Varsayımlar!$B:$Q,11,0))</f>
        <v>12</v>
      </c>
      <c r="U68" s="62">
        <f>IF(B68="","",VLOOKUP(AD68,Varsayımlar!$B:$Q,12,0))</f>
        <v>450</v>
      </c>
      <c r="V68" s="62" t="str">
        <f>IF(B68="","",VLOOKUP(AD68,Varsayımlar!$B:$Q,13,0))</f>
        <v>Yurtdışı</v>
      </c>
      <c r="W68" s="62" t="str">
        <f>IF(B68="","",VLOOKUP(AD68,Varsayımlar!$B:$Q,14,0))</f>
        <v>Özel Tarih</v>
      </c>
      <c r="X68" s="63"/>
      <c r="Y68" s="161" t="s">
        <v>658</v>
      </c>
      <c r="Z68" s="161" t="s">
        <v>659</v>
      </c>
      <c r="AA68" s="62" t="str">
        <f>IF(B68="","",VLOOKUP(AD68,Varsayımlar!$B:$Q,15,0))</f>
        <v>20cm koli-Etiketli</v>
      </c>
      <c r="AB68" s="62" t="str">
        <f>IF(B68="","",VLOOKUP(AD68,Varsayımlar!$B:$Q,16,0))</f>
        <v>19-21 cm</v>
      </c>
      <c r="AC68" s="90">
        <f>IF(B68="","",VLOOKUP(Sayfa2!AD95,Varsayımlar!B:S,18,0))</f>
        <v>0</v>
      </c>
      <c r="AD68" s="90" t="str">
        <f t="shared" si="3"/>
        <v>WillifoodWillifood 20cm 10 pcs 450g</v>
      </c>
    </row>
    <row r="69" spans="1:30" ht="39.75" customHeight="1" x14ac:dyDescent="0.25">
      <c r="A69" s="9" t="s">
        <v>196</v>
      </c>
      <c r="B69" s="62" t="s">
        <v>632</v>
      </c>
      <c r="C69" s="33">
        <f>IF(B69="","",VLOOKUP(AD69,Varsayımlar!$B:$Q,3,0))</f>
        <v>8698829380698</v>
      </c>
      <c r="D69" s="33"/>
      <c r="E69" s="152" t="s">
        <v>650</v>
      </c>
      <c r="F69" s="62" t="s">
        <v>660</v>
      </c>
      <c r="G69" s="62"/>
      <c r="H69" s="62" t="str">
        <f>IF(B69="","",VLOOKUP(AD69,Varsayımlar!$B:$Q,5,0))</f>
        <v>Willifood 25cm 8 pcs 560g</v>
      </c>
      <c r="I69" s="62">
        <f>IF(B69="","",VLOOKUP(AD69,Varsayımlar!B:T,19,0))</f>
        <v>0</v>
      </c>
      <c r="J69" s="62" t="str">
        <f>IF(B69="","",VLOOKUP(AD69,Varsayımlar!$B:$Q,6,0))</f>
        <v>SADE</v>
      </c>
      <c r="K69" s="62">
        <v>2000</v>
      </c>
      <c r="L69" s="62"/>
      <c r="M69" s="62" t="str">
        <f>IFERROR(IF(B69="","",K69/VLOOKUP(AD69,Varsayımlar!B:R,17,0)),"")</f>
        <v/>
      </c>
      <c r="N69" s="62"/>
      <c r="O69" s="62">
        <v>20</v>
      </c>
      <c r="P69" s="62">
        <f>IF(B69="","",VLOOKUP(AD69,Varsayımlar!$B:$Q,7,0)*K69)</f>
        <v>28000</v>
      </c>
      <c r="Q69" s="62">
        <f>IF(B69="","",VLOOKUP(AD69,Varsayımlar!$B:$Q,8,0))</f>
        <v>25</v>
      </c>
      <c r="R69" s="62" t="str">
        <f>IF(B69="","",VLOOKUP(AD69,Varsayımlar!$B:$Q,9,0))</f>
        <v>ırak Soft</v>
      </c>
      <c r="S69" s="62">
        <f>IF(B69="","",VLOOKUP(AD69,Varsayımlar!$B:$Q,10,0))</f>
        <v>8</v>
      </c>
      <c r="T69" s="62">
        <f>IF(B69="","",VLOOKUP(AD69,Varsayımlar!$B:$Q,11,0))</f>
        <v>14</v>
      </c>
      <c r="U69" s="62">
        <f>IF(B69="","",VLOOKUP(AD69,Varsayımlar!$B:$Q,12,0))</f>
        <v>560</v>
      </c>
      <c r="V69" s="62" t="str">
        <f>IF(B69="","",VLOOKUP(AD69,Varsayımlar!$B:$Q,13,0))</f>
        <v>YURTDIŞI</v>
      </c>
      <c r="W69" s="62">
        <f>IF(B69="","",VLOOKUP(AD69,Varsayımlar!$B:$Q,14,0))</f>
        <v>18</v>
      </c>
      <c r="X69" s="63"/>
      <c r="Y69" s="161" t="s">
        <v>658</v>
      </c>
      <c r="Z69" s="161" t="s">
        <v>659</v>
      </c>
      <c r="AA69" s="62" t="str">
        <f>IF(B69="","",VLOOKUP(AD69,Varsayımlar!$B:$Q,15,0))</f>
        <v>KIRMIZI KOLİ-ETİKETLİ</v>
      </c>
      <c r="AB69" s="62" t="str">
        <f>IF(B69="","",VLOOKUP(AD69,Varsayımlar!$B:$Q,16,0))</f>
        <v>24-26 CM</v>
      </c>
      <c r="AC69" s="90">
        <f>IF(B69="","",VLOOKUP(Sayfa2!AD96,Varsayımlar!B:S,18,0))</f>
        <v>0</v>
      </c>
      <c r="AD69" s="90" t="str">
        <f t="shared" si="3"/>
        <v>WillifoodWillifood 25cm 8 pcs 560g</v>
      </c>
    </row>
    <row r="70" spans="1:30" ht="39.75" customHeight="1" x14ac:dyDescent="0.25">
      <c r="A70" s="9" t="s">
        <v>197</v>
      </c>
      <c r="B70" s="70" t="s">
        <v>90</v>
      </c>
      <c r="C70" s="71">
        <f>IF(B70="","",VLOOKUP(AD70,Varsayımlar!$B:$Q,3,0))</f>
        <v>8698829380698</v>
      </c>
      <c r="D70" s="71" t="s">
        <v>231</v>
      </c>
      <c r="E70" s="72" t="s">
        <v>91</v>
      </c>
      <c r="F70" s="70"/>
      <c r="G70" s="70"/>
      <c r="H70" s="70" t="str">
        <f>IF(B70="","",VLOOKUP(AD70,Varsayımlar!$B:$Q,5,0))</f>
        <v>MAGNİT MAVİ AMBALAJ 25CM</v>
      </c>
      <c r="I70" s="70">
        <f>IF(B70="","",VLOOKUP(AD70,Varsayımlar!B:T,19,0))</f>
        <v>0</v>
      </c>
      <c r="J70" s="70" t="str">
        <f>IF(B70="","",VLOOKUP(AD70,Varsayımlar!$B:$Q,6,0))</f>
        <v>SADE</v>
      </c>
      <c r="K70" s="70">
        <v>2016</v>
      </c>
      <c r="L70" s="70"/>
      <c r="M70" s="70">
        <f>IFERROR(IF(B70="","",K70/VLOOKUP(AD70,Varsayımlar!B:R,17,0)),"")</f>
        <v>24</v>
      </c>
      <c r="N70" s="70"/>
      <c r="O70" s="70"/>
      <c r="P70" s="70">
        <f>IF(B70="","",VLOOKUP(AD70,Varsayımlar!$B:$Q,7,0)*K70)</f>
        <v>60480</v>
      </c>
      <c r="Q70" s="70">
        <f>IF(B70="","",VLOOKUP(AD70,Varsayımlar!$B:$Q,8,0))</f>
        <v>25</v>
      </c>
      <c r="R70" s="70" t="str">
        <f>IF(B70="","",VLOOKUP(AD70,Varsayımlar!$B:$Q,9,0))</f>
        <v>SOFT</v>
      </c>
      <c r="S70" s="70">
        <f>IF(B70="","",VLOOKUP(AD70,Varsayımlar!$B:$Q,10,0))</f>
        <v>4</v>
      </c>
      <c r="T70" s="70">
        <f>IF(B70="","",VLOOKUP(AD70,Varsayımlar!$B:$Q,11,0))</f>
        <v>30</v>
      </c>
      <c r="U70" s="70">
        <f>IF(B70="","",VLOOKUP(AD70,Varsayımlar!$B:$Q,12,0))</f>
        <v>260</v>
      </c>
      <c r="V70" s="70" t="str">
        <f>IF(B70="","",VLOOKUP(AD70,Varsayımlar!$B:$Q,13,0))</f>
        <v>YURTDIŞI</v>
      </c>
      <c r="W70" s="70">
        <f>IF(B70="","",VLOOKUP(AD70,Varsayımlar!$B:$Q,14,0))</f>
        <v>9</v>
      </c>
      <c r="X70" s="70"/>
      <c r="Y70" s="70"/>
      <c r="Z70" s="70"/>
      <c r="AA70" s="70" t="str">
        <f>IF(B70="","",VLOOKUP(AD70,Varsayımlar!$B:$Q,15,0))</f>
        <v>25CM TURUNCU KOLİ-SOL ÜST DİKDÖRTGENE ÜRETİM TARİHİ BASILACAK</v>
      </c>
      <c r="AB70" s="70" t="str">
        <f>IF(B70="","",VLOOKUP(AD70,Varsayımlar!$B:$Q,16,0))</f>
        <v>24-26 CM</v>
      </c>
      <c r="AC70" s="90">
        <f>IF(B70="","",VLOOKUP(Sayfa2!AD77,Varsayımlar!B:S,18,0))</f>
        <v>0</v>
      </c>
      <c r="AD70" s="90" t="str">
        <f t="shared" si="3"/>
        <v>MAGNİTMAGNİT MAVİ AMBALAJ 25 CM 260G</v>
      </c>
    </row>
    <row r="71" spans="1:30" ht="39.75" customHeight="1" x14ac:dyDescent="0.25">
      <c r="A71" s="9" t="s">
        <v>198</v>
      </c>
      <c r="B71" s="70" t="s">
        <v>90</v>
      </c>
      <c r="C71" s="71">
        <f>IF(B71="","",VLOOKUP(AD71,Varsayımlar!$B:$Q,3,0))</f>
        <v>8698829380698</v>
      </c>
      <c r="D71" s="71" t="s">
        <v>232</v>
      </c>
      <c r="E71" s="72" t="s">
        <v>91</v>
      </c>
      <c r="F71" s="70"/>
      <c r="G71" s="70"/>
      <c r="H71" s="70" t="str">
        <f>IF(B71="","",VLOOKUP(AD71,Varsayımlar!$B:$Q,5,0))</f>
        <v>MAGNİT MAVİ AMBALAJ 25CM</v>
      </c>
      <c r="I71" s="70">
        <f>IF(B71="","",VLOOKUP(AD71,Varsayımlar!B:T,19,0))</f>
        <v>0</v>
      </c>
      <c r="J71" s="70" t="str">
        <f>IF(B71="","",VLOOKUP(AD71,Varsayımlar!$B:$Q,6,0))</f>
        <v>SADE</v>
      </c>
      <c r="K71" s="70">
        <v>2016</v>
      </c>
      <c r="L71" s="70"/>
      <c r="M71" s="70">
        <f>IFERROR(IF(B71="","",K71/VLOOKUP(AD71,Varsayımlar!B:R,17,0)),"")</f>
        <v>24</v>
      </c>
      <c r="N71" s="70"/>
      <c r="O71" s="70"/>
      <c r="P71" s="70">
        <f>IF(B71="","",VLOOKUP(AD71,Varsayımlar!$B:$Q,7,0)*K71)</f>
        <v>60480</v>
      </c>
      <c r="Q71" s="70">
        <f>IF(B71="","",VLOOKUP(AD71,Varsayımlar!$B:$Q,8,0))</f>
        <v>25</v>
      </c>
      <c r="R71" s="70" t="str">
        <f>IF(B71="","",VLOOKUP(AD71,Varsayımlar!$B:$Q,9,0))</f>
        <v>SOFT</v>
      </c>
      <c r="S71" s="70">
        <f>IF(B71="","",VLOOKUP(AD71,Varsayımlar!$B:$Q,10,0))</f>
        <v>4</v>
      </c>
      <c r="T71" s="70">
        <f>IF(B71="","",VLOOKUP(AD71,Varsayımlar!$B:$Q,11,0))</f>
        <v>30</v>
      </c>
      <c r="U71" s="70">
        <f>IF(B71="","",VLOOKUP(AD71,Varsayımlar!$B:$Q,12,0))</f>
        <v>260</v>
      </c>
      <c r="V71" s="70" t="str">
        <f>IF(B71="","",VLOOKUP(AD71,Varsayımlar!$B:$Q,13,0))</f>
        <v>YURTDIŞI</v>
      </c>
      <c r="W71" s="70">
        <f>IF(B71="","",VLOOKUP(AD71,Varsayımlar!$B:$Q,14,0))</f>
        <v>9</v>
      </c>
      <c r="X71" s="70"/>
      <c r="Y71" s="70"/>
      <c r="Z71" s="70"/>
      <c r="AA71" s="70" t="str">
        <f>IF(B71="","",VLOOKUP(AD71,Varsayımlar!$B:$Q,15,0))</f>
        <v>25CM TURUNCU KOLİ-SOL ÜST DİKDÖRTGENE ÜRETİM TARİHİ BASILACAK</v>
      </c>
      <c r="AB71" s="70" t="str">
        <f>IF(B71="","",VLOOKUP(AD71,Varsayımlar!$B:$Q,16,0))</f>
        <v>24-26 CM</v>
      </c>
      <c r="AC71" s="90">
        <f>IF(B71="","",VLOOKUP(Sayfa2!AD78,Varsayımlar!B:S,18,0))</f>
        <v>0</v>
      </c>
      <c r="AD71" s="90" t="str">
        <f t="shared" si="3"/>
        <v>MAGNİTMAGNİT MAVİ AMBALAJ 25 CM 260G</v>
      </c>
    </row>
    <row r="72" spans="1:30" ht="39.75" customHeight="1" x14ac:dyDescent="0.25">
      <c r="A72" s="9" t="s">
        <v>199</v>
      </c>
      <c r="B72" s="70" t="s">
        <v>90</v>
      </c>
      <c r="C72" s="71">
        <f>IF(B72="","",VLOOKUP(AD72,Varsayımlar!$B:$Q,3,0))</f>
        <v>8698829380698</v>
      </c>
      <c r="D72" s="71" t="s">
        <v>233</v>
      </c>
      <c r="E72" s="72" t="s">
        <v>91</v>
      </c>
      <c r="F72" s="70"/>
      <c r="G72" s="70"/>
      <c r="H72" s="70" t="str">
        <f>IF(B72="","",VLOOKUP(AD72,Varsayımlar!$B:$Q,5,0))</f>
        <v>MAGNİT MAVİ AMBALAJ 25CM</v>
      </c>
      <c r="I72" s="70">
        <f>IF(B72="","",VLOOKUP(AD72,Varsayımlar!B:T,19,0))</f>
        <v>0</v>
      </c>
      <c r="J72" s="70" t="str">
        <f>IF(B72="","",VLOOKUP(AD72,Varsayımlar!$B:$Q,6,0))</f>
        <v>SADE</v>
      </c>
      <c r="K72" s="70">
        <v>2016</v>
      </c>
      <c r="L72" s="70"/>
      <c r="M72" s="70">
        <f>IFERROR(IF(B72="","",K72/VLOOKUP(AD72,Varsayımlar!B:R,17,0)),"")</f>
        <v>24</v>
      </c>
      <c r="N72" s="70"/>
      <c r="O72" s="70"/>
      <c r="P72" s="70">
        <f>IF(B72="","",VLOOKUP(AD72,Varsayımlar!$B:$Q,7,0)*K72)</f>
        <v>60480</v>
      </c>
      <c r="Q72" s="70">
        <f>IF(B72="","",VLOOKUP(AD72,Varsayımlar!$B:$Q,8,0))</f>
        <v>25</v>
      </c>
      <c r="R72" s="70" t="str">
        <f>IF(B72="","",VLOOKUP(AD72,Varsayımlar!$B:$Q,9,0))</f>
        <v>SOFT</v>
      </c>
      <c r="S72" s="70">
        <f>IF(B72="","",VLOOKUP(AD72,Varsayımlar!$B:$Q,10,0))</f>
        <v>4</v>
      </c>
      <c r="T72" s="70">
        <f>IF(B72="","",VLOOKUP(AD72,Varsayımlar!$B:$Q,11,0))</f>
        <v>30</v>
      </c>
      <c r="U72" s="70">
        <f>IF(B72="","",VLOOKUP(AD72,Varsayımlar!$B:$Q,12,0))</f>
        <v>260</v>
      </c>
      <c r="V72" s="70" t="str">
        <f>IF(B72="","",VLOOKUP(AD72,Varsayımlar!$B:$Q,13,0))</f>
        <v>YURTDIŞI</v>
      </c>
      <c r="W72" s="70">
        <f>IF(B72="","",VLOOKUP(AD72,Varsayımlar!$B:$Q,14,0))</f>
        <v>9</v>
      </c>
      <c r="X72" s="70"/>
      <c r="Y72" s="70"/>
      <c r="Z72" s="70"/>
      <c r="AA72" s="70" t="str">
        <f>IF(B72="","",VLOOKUP(AD72,Varsayımlar!$B:$Q,15,0))</f>
        <v>25CM TURUNCU KOLİ-SOL ÜST DİKDÖRTGENE ÜRETİM TARİHİ BASILACAK</v>
      </c>
      <c r="AB72" s="70" t="str">
        <f>IF(B72="","",VLOOKUP(AD72,Varsayımlar!$B:$Q,16,0))</f>
        <v>24-26 CM</v>
      </c>
      <c r="AC72" s="90">
        <f>IF(B72="","",VLOOKUP(Sayfa2!AD79,Varsayımlar!B:S,18,0))</f>
        <v>0</v>
      </c>
      <c r="AD72" s="90" t="str">
        <f t="shared" si="3"/>
        <v>MAGNİTMAGNİT MAVİ AMBALAJ 25 CM 260G</v>
      </c>
    </row>
    <row r="73" spans="1:30" ht="39.75" customHeight="1" x14ac:dyDescent="0.25">
      <c r="A73" s="9" t="s">
        <v>200</v>
      </c>
      <c r="B73" s="70" t="s">
        <v>90</v>
      </c>
      <c r="C73" s="71">
        <f>IF(B73="","",VLOOKUP(AD73,Varsayımlar!$B:$Q,3,0))</f>
        <v>8698829380698</v>
      </c>
      <c r="D73" s="71" t="s">
        <v>234</v>
      </c>
      <c r="E73" s="72" t="s">
        <v>91</v>
      </c>
      <c r="F73" s="70"/>
      <c r="G73" s="70"/>
      <c r="H73" s="70" t="str">
        <f>IF(B73="","",VLOOKUP(AD73,Varsayımlar!$B:$Q,5,0))</f>
        <v>MAGNİT MAVİ AMBALAJ 25CM</v>
      </c>
      <c r="I73" s="70">
        <f>IF(B73="","",VLOOKUP(AD73,Varsayımlar!B:T,19,0))</f>
        <v>0</v>
      </c>
      <c r="J73" s="70" t="str">
        <f>IF(B73="","",VLOOKUP(AD73,Varsayımlar!$B:$Q,6,0))</f>
        <v>SADE</v>
      </c>
      <c r="K73" s="70">
        <v>2016</v>
      </c>
      <c r="L73" s="70"/>
      <c r="M73" s="70">
        <f>IFERROR(IF(B73="","",K73/VLOOKUP(AD73,Varsayımlar!B:R,17,0)),"")</f>
        <v>24</v>
      </c>
      <c r="N73" s="70"/>
      <c r="O73" s="70"/>
      <c r="P73" s="70">
        <f>IF(B73="","",VLOOKUP(AD73,Varsayımlar!$B:$Q,7,0)*K73)</f>
        <v>60480</v>
      </c>
      <c r="Q73" s="70">
        <f>IF(B73="","",VLOOKUP(AD73,Varsayımlar!$B:$Q,8,0))</f>
        <v>25</v>
      </c>
      <c r="R73" s="70" t="str">
        <f>IF(B73="","",VLOOKUP(AD73,Varsayımlar!$B:$Q,9,0))</f>
        <v>SOFT</v>
      </c>
      <c r="S73" s="70">
        <f>IF(B73="","",VLOOKUP(AD73,Varsayımlar!$B:$Q,10,0))</f>
        <v>4</v>
      </c>
      <c r="T73" s="70">
        <f>IF(B73="","",VLOOKUP(AD73,Varsayımlar!$B:$Q,11,0))</f>
        <v>30</v>
      </c>
      <c r="U73" s="70">
        <f>IF(B73="","",VLOOKUP(AD73,Varsayımlar!$B:$Q,12,0))</f>
        <v>260</v>
      </c>
      <c r="V73" s="70" t="str">
        <f>IF(B73="","",VLOOKUP(AD73,Varsayımlar!$B:$Q,13,0))</f>
        <v>YURTDIŞI</v>
      </c>
      <c r="W73" s="70">
        <f>IF(B73="","",VLOOKUP(AD73,Varsayımlar!$B:$Q,14,0))</f>
        <v>9</v>
      </c>
      <c r="X73" s="70"/>
      <c r="Y73" s="70"/>
      <c r="Z73" s="70"/>
      <c r="AA73" s="70" t="str">
        <f>IF(B73="","",VLOOKUP(AD73,Varsayımlar!$B:$Q,15,0))</f>
        <v>25CM TURUNCU KOLİ-SOL ÜST DİKDÖRTGENE ÜRETİM TARİHİ BASILACAK</v>
      </c>
      <c r="AB73" s="70" t="str">
        <f>IF(B73="","",VLOOKUP(AD73,Varsayımlar!$B:$Q,16,0))</f>
        <v>24-26 CM</v>
      </c>
      <c r="AC73" s="90">
        <f>IF(B73="","",VLOOKUP(Sayfa2!AD80,Varsayımlar!B:S,18,0))</f>
        <v>0</v>
      </c>
      <c r="AD73" s="90" t="str">
        <f t="shared" si="3"/>
        <v>MAGNİTMAGNİT MAVİ AMBALAJ 25 CM 260G</v>
      </c>
    </row>
    <row r="74" spans="1:30" ht="39.75" customHeight="1" x14ac:dyDescent="0.25">
      <c r="A74" s="9" t="s">
        <v>201</v>
      </c>
      <c r="B74" s="70" t="s">
        <v>90</v>
      </c>
      <c r="C74" s="71">
        <f>IF(B74="","",VLOOKUP(AD74,Varsayımlar!$B:$Q,3,0))</f>
        <v>8698829380698</v>
      </c>
      <c r="D74" s="71" t="s">
        <v>235</v>
      </c>
      <c r="E74" s="72" t="s">
        <v>91</v>
      </c>
      <c r="F74" s="70"/>
      <c r="G74" s="70"/>
      <c r="H74" s="70" t="str">
        <f>IF(B74="","",VLOOKUP(AD74,Varsayımlar!$B:$Q,5,0))</f>
        <v>MAGNİT MAVİ AMBALAJ 25CM</v>
      </c>
      <c r="I74" s="70">
        <f>IF(B74="","",VLOOKUP(AD74,Varsayımlar!B:T,19,0))</f>
        <v>0</v>
      </c>
      <c r="J74" s="70" t="str">
        <f>IF(B74="","",VLOOKUP(AD74,Varsayımlar!$B:$Q,6,0))</f>
        <v>SADE</v>
      </c>
      <c r="K74" s="70">
        <v>2016</v>
      </c>
      <c r="L74" s="70"/>
      <c r="M74" s="70">
        <f>IFERROR(IF(B74="","",K74/VLOOKUP(AD74,Varsayımlar!B:R,17,0)),"")</f>
        <v>24</v>
      </c>
      <c r="N74" s="70"/>
      <c r="O74" s="70"/>
      <c r="P74" s="70">
        <f>IF(B74="","",VLOOKUP(AD74,Varsayımlar!$B:$Q,7,0)*K74)</f>
        <v>60480</v>
      </c>
      <c r="Q74" s="70">
        <f>IF(B74="","",VLOOKUP(AD74,Varsayımlar!$B:$Q,8,0))</f>
        <v>25</v>
      </c>
      <c r="R74" s="70" t="str">
        <f>IF(B74="","",VLOOKUP(AD74,Varsayımlar!$B:$Q,9,0))</f>
        <v>SOFT</v>
      </c>
      <c r="S74" s="70">
        <f>IF(B74="","",VLOOKUP(AD74,Varsayımlar!$B:$Q,10,0))</f>
        <v>4</v>
      </c>
      <c r="T74" s="70">
        <f>IF(B74="","",VLOOKUP(AD74,Varsayımlar!$B:$Q,11,0))</f>
        <v>30</v>
      </c>
      <c r="U74" s="70">
        <f>IF(B74="","",VLOOKUP(AD74,Varsayımlar!$B:$Q,12,0))</f>
        <v>260</v>
      </c>
      <c r="V74" s="70" t="str">
        <f>IF(B74="","",VLOOKUP(AD74,Varsayımlar!$B:$Q,13,0))</f>
        <v>YURTDIŞI</v>
      </c>
      <c r="W74" s="70">
        <f>IF(B74="","",VLOOKUP(AD74,Varsayımlar!$B:$Q,14,0))</f>
        <v>9</v>
      </c>
      <c r="X74" s="70"/>
      <c r="Y74" s="70"/>
      <c r="Z74" s="70"/>
      <c r="AA74" s="70" t="str">
        <f>IF(B74="","",VLOOKUP(AD74,Varsayımlar!$B:$Q,15,0))</f>
        <v>25CM TURUNCU KOLİ-SOL ÜST DİKDÖRTGENE ÜRETİM TARİHİ BASILACAK</v>
      </c>
      <c r="AB74" s="70" t="str">
        <f>IF(B74="","",VLOOKUP(AD74,Varsayımlar!$B:$Q,16,0))</f>
        <v>24-26 CM</v>
      </c>
      <c r="AC74" s="90">
        <f>IF(B74="","",VLOOKUP(Sayfa2!AD81,Varsayımlar!B:S,18,0))</f>
        <v>0</v>
      </c>
      <c r="AD74" s="90" t="str">
        <f t="shared" si="3"/>
        <v>MAGNİTMAGNİT MAVİ AMBALAJ 25 CM 260G</v>
      </c>
    </row>
    <row r="75" spans="1:30" ht="39.75" customHeight="1" x14ac:dyDescent="0.25">
      <c r="A75" s="9" t="s">
        <v>202</v>
      </c>
      <c r="B75" s="70" t="s">
        <v>90</v>
      </c>
      <c r="C75" s="71">
        <f>IF(B75="","",VLOOKUP(AD75,Varsayımlar!$B:$Q,3,0))</f>
        <v>8698829380698</v>
      </c>
      <c r="D75" s="71" t="s">
        <v>236</v>
      </c>
      <c r="E75" s="72" t="s">
        <v>91</v>
      </c>
      <c r="F75" s="70"/>
      <c r="G75" s="70"/>
      <c r="H75" s="70" t="str">
        <f>IF(B75="","",VLOOKUP(AD75,Varsayımlar!$B:$Q,5,0))</f>
        <v>MAGNİT MAVİ AMBALAJ 25CM</v>
      </c>
      <c r="I75" s="70">
        <f>IF(B75="","",VLOOKUP(AD75,Varsayımlar!B:T,19,0))</f>
        <v>0</v>
      </c>
      <c r="J75" s="70" t="str">
        <f>IF(B75="","",VLOOKUP(AD75,Varsayımlar!$B:$Q,6,0))</f>
        <v>SADE</v>
      </c>
      <c r="K75" s="70">
        <v>2016</v>
      </c>
      <c r="L75" s="70"/>
      <c r="M75" s="70">
        <f>IFERROR(IF(B75="","",K75/VLOOKUP(AD75,Varsayımlar!B:R,17,0)),"")</f>
        <v>24</v>
      </c>
      <c r="N75" s="70"/>
      <c r="O75" s="70"/>
      <c r="P75" s="70">
        <f>IF(B75="","",VLOOKUP(AD75,Varsayımlar!$B:$Q,7,0)*K75)</f>
        <v>60480</v>
      </c>
      <c r="Q75" s="70">
        <f>IF(B75="","",VLOOKUP(AD75,Varsayımlar!$B:$Q,8,0))</f>
        <v>25</v>
      </c>
      <c r="R75" s="70" t="str">
        <f>IF(B75="","",VLOOKUP(AD75,Varsayımlar!$B:$Q,9,0))</f>
        <v>SOFT</v>
      </c>
      <c r="S75" s="70">
        <f>IF(B75="","",VLOOKUP(AD75,Varsayımlar!$B:$Q,10,0))</f>
        <v>4</v>
      </c>
      <c r="T75" s="70">
        <f>IF(B75="","",VLOOKUP(AD75,Varsayımlar!$B:$Q,11,0))</f>
        <v>30</v>
      </c>
      <c r="U75" s="70">
        <f>IF(B75="","",VLOOKUP(AD75,Varsayımlar!$B:$Q,12,0))</f>
        <v>260</v>
      </c>
      <c r="V75" s="70" t="str">
        <f>IF(B75="","",VLOOKUP(AD75,Varsayımlar!$B:$Q,13,0))</f>
        <v>YURTDIŞI</v>
      </c>
      <c r="W75" s="70">
        <f>IF(B75="","",VLOOKUP(AD75,Varsayımlar!$B:$Q,14,0))</f>
        <v>9</v>
      </c>
      <c r="X75" s="70"/>
      <c r="Y75" s="70"/>
      <c r="Z75" s="70"/>
      <c r="AA75" s="70" t="str">
        <f>IF(B75="","",VLOOKUP(AD75,Varsayımlar!$B:$Q,15,0))</f>
        <v>25CM TURUNCU KOLİ-SOL ÜST DİKDÖRTGENE ÜRETİM TARİHİ BASILACAK</v>
      </c>
      <c r="AB75" s="70" t="str">
        <f>IF(B75="","",VLOOKUP(AD75,Varsayımlar!$B:$Q,16,0))</f>
        <v>24-26 CM</v>
      </c>
      <c r="AC75" s="90">
        <f>IF(B75="","",VLOOKUP(Sayfa2!AD82,Varsayımlar!B:S,18,0))</f>
        <v>0</v>
      </c>
      <c r="AD75" s="90" t="str">
        <f t="shared" si="3"/>
        <v>MAGNİTMAGNİT MAVİ AMBALAJ 25 CM 260G</v>
      </c>
    </row>
    <row r="76" spans="1:30" ht="39.75" customHeight="1" x14ac:dyDescent="0.25">
      <c r="A76" s="9" t="s">
        <v>203</v>
      </c>
      <c r="B76" s="70" t="s">
        <v>90</v>
      </c>
      <c r="C76" s="71">
        <f>IF(B76="","",VLOOKUP(AD76,Varsayımlar!$B:$Q,3,0))</f>
        <v>8698829380698</v>
      </c>
      <c r="D76" s="71" t="s">
        <v>237</v>
      </c>
      <c r="E76" s="72" t="s">
        <v>91</v>
      </c>
      <c r="F76" s="70"/>
      <c r="G76" s="70"/>
      <c r="H76" s="70" t="str">
        <f>IF(B76="","",VLOOKUP(AD76,Varsayımlar!$B:$Q,5,0))</f>
        <v>MAGNİT MAVİ AMBALAJ 25CM</v>
      </c>
      <c r="I76" s="70">
        <f>IF(B76="","",VLOOKUP(AD76,Varsayımlar!B:T,19,0))</f>
        <v>0</v>
      </c>
      <c r="J76" s="70" t="str">
        <f>IF(B76="","",VLOOKUP(AD76,Varsayımlar!$B:$Q,6,0))</f>
        <v>SADE</v>
      </c>
      <c r="K76" s="70">
        <v>2016</v>
      </c>
      <c r="L76" s="70"/>
      <c r="M76" s="70">
        <f>IFERROR(IF(B76="","",K76/VLOOKUP(AD76,Varsayımlar!B:R,17,0)),"")</f>
        <v>24</v>
      </c>
      <c r="N76" s="70"/>
      <c r="O76" s="70"/>
      <c r="P76" s="70">
        <f>IF(B76="","",VLOOKUP(AD76,Varsayımlar!$B:$Q,7,0)*K76)</f>
        <v>60480</v>
      </c>
      <c r="Q76" s="70">
        <f>IF(B76="","",VLOOKUP(AD76,Varsayımlar!$B:$Q,8,0))</f>
        <v>25</v>
      </c>
      <c r="R76" s="70" t="str">
        <f>IF(B76="","",VLOOKUP(AD76,Varsayımlar!$B:$Q,9,0))</f>
        <v>SOFT</v>
      </c>
      <c r="S76" s="70">
        <f>IF(B76="","",VLOOKUP(AD76,Varsayımlar!$B:$Q,10,0))</f>
        <v>4</v>
      </c>
      <c r="T76" s="70">
        <f>IF(B76="","",VLOOKUP(AD76,Varsayımlar!$B:$Q,11,0))</f>
        <v>30</v>
      </c>
      <c r="U76" s="70">
        <f>IF(B76="","",VLOOKUP(AD76,Varsayımlar!$B:$Q,12,0))</f>
        <v>260</v>
      </c>
      <c r="V76" s="70" t="str">
        <f>IF(B76="","",VLOOKUP(AD76,Varsayımlar!$B:$Q,13,0))</f>
        <v>YURTDIŞI</v>
      </c>
      <c r="W76" s="70">
        <f>IF(B76="","",VLOOKUP(AD76,Varsayımlar!$B:$Q,14,0))</f>
        <v>9</v>
      </c>
      <c r="X76" s="70"/>
      <c r="Y76" s="70"/>
      <c r="Z76" s="70"/>
      <c r="AA76" s="70" t="str">
        <f>IF(B76="","",VLOOKUP(AD76,Varsayımlar!$B:$Q,15,0))</f>
        <v>25CM TURUNCU KOLİ-SOL ÜST DİKDÖRTGENE ÜRETİM TARİHİ BASILACAK</v>
      </c>
      <c r="AB76" s="70" t="str">
        <f>IF(B76="","",VLOOKUP(AD76,Varsayımlar!$B:$Q,16,0))</f>
        <v>24-26 CM</v>
      </c>
      <c r="AC76" s="90">
        <f>IF(B76="","",VLOOKUP(Sayfa2!AD83,Varsayımlar!B:S,18,0))</f>
        <v>0</v>
      </c>
      <c r="AD76" s="90" t="str">
        <f t="shared" si="3"/>
        <v>MAGNİTMAGNİT MAVİ AMBALAJ 25 CM 260G</v>
      </c>
    </row>
    <row r="77" spans="1:30" ht="39.75" customHeight="1" x14ac:dyDescent="0.25">
      <c r="A77" s="9" t="s">
        <v>204</v>
      </c>
      <c r="B77" s="70" t="s">
        <v>90</v>
      </c>
      <c r="C77" s="71">
        <f>IF(B77="","",VLOOKUP(AD77,Varsayımlar!$B:$Q,3,0))</f>
        <v>8698829380698</v>
      </c>
      <c r="D77" s="71" t="s">
        <v>238</v>
      </c>
      <c r="E77" s="72" t="s">
        <v>91</v>
      </c>
      <c r="F77" s="70"/>
      <c r="G77" s="70"/>
      <c r="H77" s="70" t="str">
        <f>IF(B77="","",VLOOKUP(AD77,Varsayımlar!$B:$Q,5,0))</f>
        <v>MAGNİT MAVİ AMBALAJ 25CM</v>
      </c>
      <c r="I77" s="70">
        <f>IF(B77="","",VLOOKUP(AD77,Varsayımlar!B:T,19,0))</f>
        <v>0</v>
      </c>
      <c r="J77" s="70" t="str">
        <f>IF(B77="","",VLOOKUP(AD77,Varsayımlar!$B:$Q,6,0))</f>
        <v>SADE</v>
      </c>
      <c r="K77" s="70">
        <v>2016</v>
      </c>
      <c r="L77" s="70"/>
      <c r="M77" s="70">
        <f>IFERROR(IF(B77="","",K77/VLOOKUP(AD77,Varsayımlar!B:R,17,0)),"")</f>
        <v>24</v>
      </c>
      <c r="N77" s="70"/>
      <c r="O77" s="70"/>
      <c r="P77" s="70">
        <f>IF(B77="","",VLOOKUP(AD77,Varsayımlar!$B:$Q,7,0)*K77)</f>
        <v>60480</v>
      </c>
      <c r="Q77" s="70">
        <f>IF(B77="","",VLOOKUP(AD77,Varsayımlar!$B:$Q,8,0))</f>
        <v>25</v>
      </c>
      <c r="R77" s="70" t="str">
        <f>IF(B77="","",VLOOKUP(AD77,Varsayımlar!$B:$Q,9,0))</f>
        <v>SOFT</v>
      </c>
      <c r="S77" s="70">
        <f>IF(B77="","",VLOOKUP(AD77,Varsayımlar!$B:$Q,10,0))</f>
        <v>4</v>
      </c>
      <c r="T77" s="70">
        <f>IF(B77="","",VLOOKUP(AD77,Varsayımlar!$B:$Q,11,0))</f>
        <v>30</v>
      </c>
      <c r="U77" s="70">
        <f>IF(B77="","",VLOOKUP(AD77,Varsayımlar!$B:$Q,12,0))</f>
        <v>260</v>
      </c>
      <c r="V77" s="70" t="str">
        <f>IF(B77="","",VLOOKUP(AD77,Varsayımlar!$B:$Q,13,0))</f>
        <v>YURTDIŞI</v>
      </c>
      <c r="W77" s="70">
        <f>IF(B77="","",VLOOKUP(AD77,Varsayımlar!$B:$Q,14,0))</f>
        <v>9</v>
      </c>
      <c r="X77" s="70"/>
      <c r="Y77" s="70"/>
      <c r="Z77" s="70"/>
      <c r="AA77" s="70" t="str">
        <f>IF(B77="","",VLOOKUP(AD77,Varsayımlar!$B:$Q,15,0))</f>
        <v>25CM TURUNCU KOLİ-SOL ÜST DİKDÖRTGENE ÜRETİM TARİHİ BASILACAK</v>
      </c>
      <c r="AB77" s="70" t="str">
        <f>IF(B77="","",VLOOKUP(AD77,Varsayımlar!$B:$Q,16,0))</f>
        <v>24-26 CM</v>
      </c>
      <c r="AC77" s="90">
        <f>IF(B77="","",VLOOKUP(Sayfa2!AD84,Varsayımlar!B:S,18,0))</f>
        <v>0</v>
      </c>
      <c r="AD77" s="90" t="str">
        <f t="shared" si="3"/>
        <v>MAGNİTMAGNİT MAVİ AMBALAJ 25 CM 260G</v>
      </c>
    </row>
    <row r="78" spans="1:30" ht="39.75" customHeight="1" x14ac:dyDescent="0.25">
      <c r="A78" s="9" t="s">
        <v>205</v>
      </c>
      <c r="B78" s="70" t="s">
        <v>90</v>
      </c>
      <c r="C78" s="71">
        <f>IF(B78="","",VLOOKUP(AD78,Varsayımlar!$B:$Q,3,0))</f>
        <v>8698829380698</v>
      </c>
      <c r="D78" s="71" t="s">
        <v>239</v>
      </c>
      <c r="E78" s="72" t="s">
        <v>91</v>
      </c>
      <c r="F78" s="70"/>
      <c r="G78" s="70"/>
      <c r="H78" s="70" t="str">
        <f>IF(B78="","",VLOOKUP(AD78,Varsayımlar!$B:$Q,5,0))</f>
        <v>MAGNİT MAVİ AMBALAJ 25CM</v>
      </c>
      <c r="I78" s="70">
        <f>IF(B78="","",VLOOKUP(AD78,Varsayımlar!B:T,19,0))</f>
        <v>0</v>
      </c>
      <c r="J78" s="70" t="str">
        <f>IF(B78="","",VLOOKUP(AD78,Varsayımlar!$B:$Q,6,0))</f>
        <v>SADE</v>
      </c>
      <c r="K78" s="70">
        <v>2016</v>
      </c>
      <c r="L78" s="70"/>
      <c r="M78" s="70">
        <f>IFERROR(IF(B78="","",K78/VLOOKUP(AD78,Varsayımlar!B:R,17,0)),"")</f>
        <v>24</v>
      </c>
      <c r="N78" s="70"/>
      <c r="O78" s="70"/>
      <c r="P78" s="70">
        <f>IF(B78="","",VLOOKUP(AD78,Varsayımlar!$B:$Q,7,0)*K78)</f>
        <v>60480</v>
      </c>
      <c r="Q78" s="70">
        <f>IF(B78="","",VLOOKUP(AD78,Varsayımlar!$B:$Q,8,0))</f>
        <v>25</v>
      </c>
      <c r="R78" s="70" t="str">
        <f>IF(B78="","",VLOOKUP(AD78,Varsayımlar!$B:$Q,9,0))</f>
        <v>SOFT</v>
      </c>
      <c r="S78" s="70">
        <f>IF(B78="","",VLOOKUP(AD78,Varsayımlar!$B:$Q,10,0))</f>
        <v>4</v>
      </c>
      <c r="T78" s="70">
        <f>IF(B78="","",VLOOKUP(AD78,Varsayımlar!$B:$Q,11,0))</f>
        <v>30</v>
      </c>
      <c r="U78" s="70">
        <f>IF(B78="","",VLOOKUP(AD78,Varsayımlar!$B:$Q,12,0))</f>
        <v>260</v>
      </c>
      <c r="V78" s="70" t="str">
        <f>IF(B78="","",VLOOKUP(AD78,Varsayımlar!$B:$Q,13,0))</f>
        <v>YURTDIŞI</v>
      </c>
      <c r="W78" s="70">
        <f>IF(B78="","",VLOOKUP(AD78,Varsayımlar!$B:$Q,14,0))</f>
        <v>9</v>
      </c>
      <c r="X78" s="70"/>
      <c r="Y78" s="70"/>
      <c r="Z78" s="70"/>
      <c r="AA78" s="70" t="str">
        <f>IF(B78="","",VLOOKUP(AD78,Varsayımlar!$B:$Q,15,0))</f>
        <v>25CM TURUNCU KOLİ-SOL ÜST DİKDÖRTGENE ÜRETİM TARİHİ BASILACAK</v>
      </c>
      <c r="AB78" s="70" t="str">
        <f>IF(B78="","",VLOOKUP(AD78,Varsayımlar!$B:$Q,16,0))</f>
        <v>24-26 CM</v>
      </c>
      <c r="AC78" s="90">
        <f>IF(B78="","",VLOOKUP(Sayfa2!AD85,Varsayımlar!B:S,18,0))</f>
        <v>0</v>
      </c>
      <c r="AD78" s="90" t="str">
        <f t="shared" si="3"/>
        <v>MAGNİTMAGNİT MAVİ AMBALAJ 25 CM 260G</v>
      </c>
    </row>
    <row r="79" spans="1:30" ht="39.75" customHeight="1" x14ac:dyDescent="0.25">
      <c r="A79" s="9" t="s">
        <v>206</v>
      </c>
      <c r="B79" s="70" t="s">
        <v>90</v>
      </c>
      <c r="C79" s="71">
        <f>IF(B79="","",VLOOKUP(AD79,Varsayımlar!$B:$Q,3,0))</f>
        <v>8698829380698</v>
      </c>
      <c r="D79" s="71" t="s">
        <v>258</v>
      </c>
      <c r="E79" s="72" t="s">
        <v>91</v>
      </c>
      <c r="F79" s="70"/>
      <c r="G79" s="70"/>
      <c r="H79" s="70" t="str">
        <f>IF(B79="","",VLOOKUP(AD79,Varsayımlar!$B:$Q,5,0))</f>
        <v>MAGNİT MAVİ AMBALAJ 25CM</v>
      </c>
      <c r="I79" s="70">
        <f>IF(B79="","",VLOOKUP(AD79,Varsayımlar!B:T,19,0))</f>
        <v>0</v>
      </c>
      <c r="J79" s="70" t="str">
        <f>IF(B79="","",VLOOKUP(AD79,Varsayımlar!$B:$Q,6,0))</f>
        <v>SADE</v>
      </c>
      <c r="K79" s="70">
        <v>2016</v>
      </c>
      <c r="L79" s="70"/>
      <c r="M79" s="70">
        <f>IFERROR(IF(B79="","",K79/VLOOKUP(AD79,Varsayımlar!B:R,17,0)),"")</f>
        <v>24</v>
      </c>
      <c r="N79" s="70"/>
      <c r="O79" s="70"/>
      <c r="P79" s="70">
        <f>IF(B79="","",VLOOKUP(AD79,Varsayımlar!$B:$Q,7,0)*K79)</f>
        <v>60480</v>
      </c>
      <c r="Q79" s="70">
        <f>IF(B79="","",VLOOKUP(AD79,Varsayımlar!$B:$Q,8,0))</f>
        <v>25</v>
      </c>
      <c r="R79" s="70" t="str">
        <f>IF(B79="","",VLOOKUP(AD79,Varsayımlar!$B:$Q,9,0))</f>
        <v>SOFT</v>
      </c>
      <c r="S79" s="70">
        <f>IF(B79="","",VLOOKUP(AD79,Varsayımlar!$B:$Q,10,0))</f>
        <v>4</v>
      </c>
      <c r="T79" s="70">
        <f>IF(B79="","",VLOOKUP(AD79,Varsayımlar!$B:$Q,11,0))</f>
        <v>30</v>
      </c>
      <c r="U79" s="70">
        <f>IF(B79="","",VLOOKUP(AD79,Varsayımlar!$B:$Q,12,0))</f>
        <v>260</v>
      </c>
      <c r="V79" s="70" t="str">
        <f>IF(B79="","",VLOOKUP(AD79,Varsayımlar!$B:$Q,13,0))</f>
        <v>YURTDIŞI</v>
      </c>
      <c r="W79" s="70">
        <f>IF(B79="","",VLOOKUP(AD79,Varsayımlar!$B:$Q,14,0))</f>
        <v>9</v>
      </c>
      <c r="X79" s="70"/>
      <c r="Y79" s="70"/>
      <c r="Z79" s="70"/>
      <c r="AA79" s="70" t="str">
        <f>IF(B79="","",VLOOKUP(AD79,Varsayımlar!$B:$Q,15,0))</f>
        <v>25CM TURUNCU KOLİ-SOL ÜST DİKDÖRTGENE ÜRETİM TARİHİ BASILACAK</v>
      </c>
      <c r="AB79" s="70" t="str">
        <f>IF(B79="","",VLOOKUP(AD79,Varsayımlar!$B:$Q,16,0))</f>
        <v>24-26 CM</v>
      </c>
      <c r="AC79" s="90">
        <f>IF(B79="","",VLOOKUP(Sayfa2!AD86,Varsayımlar!B:S,18,0))</f>
        <v>0</v>
      </c>
      <c r="AD79" s="90" t="str">
        <f t="shared" si="3"/>
        <v>MAGNİTMAGNİT MAVİ AMBALAJ 25 CM 260G</v>
      </c>
    </row>
    <row r="80" spans="1:30" ht="39.75" customHeight="1" x14ac:dyDescent="0.25">
      <c r="A80" s="9" t="s">
        <v>207</v>
      </c>
      <c r="B80" s="70" t="s">
        <v>90</v>
      </c>
      <c r="C80" s="71">
        <f>IF(B80="","",VLOOKUP(AD80,Varsayımlar!$B:$Q,3,0))</f>
        <v>8698829380698</v>
      </c>
      <c r="D80" s="71" t="s">
        <v>259</v>
      </c>
      <c r="E80" s="72" t="s">
        <v>91</v>
      </c>
      <c r="F80" s="70"/>
      <c r="G80" s="70"/>
      <c r="H80" s="70" t="str">
        <f>IF(B80="","",VLOOKUP(AD80,Varsayımlar!$B:$Q,5,0))</f>
        <v>MAGNİT MAVİ AMBALAJ 25CM</v>
      </c>
      <c r="I80" s="70">
        <f>IF(B80="","",VLOOKUP(AD80,Varsayımlar!B:T,19,0))</f>
        <v>0</v>
      </c>
      <c r="J80" s="70" t="str">
        <f>IF(B80="","",VLOOKUP(AD80,Varsayımlar!$B:$Q,6,0))</f>
        <v>SADE</v>
      </c>
      <c r="K80" s="70">
        <v>2016</v>
      </c>
      <c r="L80" s="70"/>
      <c r="M80" s="70">
        <f>IFERROR(IF(B80="","",K80/VLOOKUP(AD80,Varsayımlar!B:R,17,0)),"")</f>
        <v>24</v>
      </c>
      <c r="N80" s="70"/>
      <c r="O80" s="70"/>
      <c r="P80" s="70">
        <f>IF(B80="","",VLOOKUP(AD80,Varsayımlar!$B:$Q,7,0)*K80)</f>
        <v>60480</v>
      </c>
      <c r="Q80" s="70">
        <f>IF(B80="","",VLOOKUP(AD80,Varsayımlar!$B:$Q,8,0))</f>
        <v>25</v>
      </c>
      <c r="R80" s="70" t="str">
        <f>IF(B80="","",VLOOKUP(AD80,Varsayımlar!$B:$Q,9,0))</f>
        <v>SOFT</v>
      </c>
      <c r="S80" s="70">
        <f>IF(B80="","",VLOOKUP(AD80,Varsayımlar!$B:$Q,10,0))</f>
        <v>4</v>
      </c>
      <c r="T80" s="70">
        <f>IF(B80="","",VLOOKUP(AD80,Varsayımlar!$B:$Q,11,0))</f>
        <v>30</v>
      </c>
      <c r="U80" s="70">
        <f>IF(B80="","",VLOOKUP(AD80,Varsayımlar!$B:$Q,12,0))</f>
        <v>260</v>
      </c>
      <c r="V80" s="70" t="str">
        <f>IF(B80="","",VLOOKUP(AD80,Varsayımlar!$B:$Q,13,0))</f>
        <v>YURTDIŞI</v>
      </c>
      <c r="W80" s="70">
        <f>IF(B80="","",VLOOKUP(AD80,Varsayımlar!$B:$Q,14,0))</f>
        <v>9</v>
      </c>
      <c r="X80" s="70"/>
      <c r="Y80" s="70"/>
      <c r="Z80" s="70"/>
      <c r="AA80" s="70" t="str">
        <f>IF(B80="","",VLOOKUP(AD80,Varsayımlar!$B:$Q,15,0))</f>
        <v>25CM TURUNCU KOLİ-SOL ÜST DİKDÖRTGENE ÜRETİM TARİHİ BASILACAK</v>
      </c>
      <c r="AB80" s="70" t="str">
        <f>IF(B80="","",VLOOKUP(AD80,Varsayımlar!$B:$Q,16,0))</f>
        <v>24-26 CM</v>
      </c>
      <c r="AC80" s="90">
        <f>IF(B80="","",VLOOKUP(Sayfa2!AD87,Varsayımlar!B:S,18,0))</f>
        <v>0</v>
      </c>
      <c r="AD80" s="90" t="str">
        <f t="shared" si="3"/>
        <v>MAGNİTMAGNİT MAVİ AMBALAJ 25 CM 260G</v>
      </c>
    </row>
    <row r="81" spans="1:30" ht="39.75" customHeight="1" x14ac:dyDescent="0.25">
      <c r="A81" s="9" t="s">
        <v>208</v>
      </c>
      <c r="B81" s="70" t="s">
        <v>90</v>
      </c>
      <c r="C81" s="71">
        <f>IF(B81="","",VLOOKUP(AD81,Varsayımlar!$B:$Q,3,0))</f>
        <v>8698829380698</v>
      </c>
      <c r="D81" s="71" t="s">
        <v>260</v>
      </c>
      <c r="E81" s="72" t="s">
        <v>91</v>
      </c>
      <c r="F81" s="70"/>
      <c r="G81" s="70"/>
      <c r="H81" s="70" t="str">
        <f>IF(B81="","",VLOOKUP(AD81,Varsayımlar!$B:$Q,5,0))</f>
        <v>MAGNİT MAVİ AMBALAJ 25CM</v>
      </c>
      <c r="I81" s="70">
        <f>IF(B81="","",VLOOKUP(AD81,Varsayımlar!B:T,19,0))</f>
        <v>0</v>
      </c>
      <c r="J81" s="70" t="str">
        <f>IF(B81="","",VLOOKUP(AD81,Varsayımlar!$B:$Q,6,0))</f>
        <v>SADE</v>
      </c>
      <c r="K81" s="70">
        <v>2016</v>
      </c>
      <c r="L81" s="70"/>
      <c r="M81" s="70">
        <f>IFERROR(IF(B81="","",K81/VLOOKUP(AD81,Varsayımlar!B:R,17,0)),"")</f>
        <v>24</v>
      </c>
      <c r="N81" s="70"/>
      <c r="O81" s="70"/>
      <c r="P81" s="70">
        <f>IF(B81="","",VLOOKUP(AD81,Varsayımlar!$B:$Q,7,0)*K81)</f>
        <v>60480</v>
      </c>
      <c r="Q81" s="70">
        <f>IF(B81="","",VLOOKUP(AD81,Varsayımlar!$B:$Q,8,0))</f>
        <v>25</v>
      </c>
      <c r="R81" s="70" t="str">
        <f>IF(B81="","",VLOOKUP(AD81,Varsayımlar!$B:$Q,9,0))</f>
        <v>SOFT</v>
      </c>
      <c r="S81" s="70">
        <f>IF(B81="","",VLOOKUP(AD81,Varsayımlar!$B:$Q,10,0))</f>
        <v>4</v>
      </c>
      <c r="T81" s="70">
        <f>IF(B81="","",VLOOKUP(AD81,Varsayımlar!$B:$Q,11,0))</f>
        <v>30</v>
      </c>
      <c r="U81" s="70">
        <f>IF(B81="","",VLOOKUP(AD81,Varsayımlar!$B:$Q,12,0))</f>
        <v>260</v>
      </c>
      <c r="V81" s="70" t="str">
        <f>IF(B81="","",VLOOKUP(AD81,Varsayımlar!$B:$Q,13,0))</f>
        <v>YURTDIŞI</v>
      </c>
      <c r="W81" s="70">
        <f>IF(B81="","",VLOOKUP(AD81,Varsayımlar!$B:$Q,14,0))</f>
        <v>9</v>
      </c>
      <c r="X81" s="70"/>
      <c r="Y81" s="70"/>
      <c r="Z81" s="70"/>
      <c r="AA81" s="70" t="str">
        <f>IF(B81="","",VLOOKUP(AD81,Varsayımlar!$B:$Q,15,0))</f>
        <v>25CM TURUNCU KOLİ-SOL ÜST DİKDÖRTGENE ÜRETİM TARİHİ BASILACAK</v>
      </c>
      <c r="AB81" s="70" t="str">
        <f>IF(B81="","",VLOOKUP(AD81,Varsayımlar!$B:$Q,16,0))</f>
        <v>24-26 CM</v>
      </c>
      <c r="AC81" s="90">
        <f>IF(B81="","",VLOOKUP(Sayfa2!AD88,Varsayımlar!B:S,18,0))</f>
        <v>0</v>
      </c>
      <c r="AD81" s="90" t="str">
        <f t="shared" si="3"/>
        <v>MAGNİTMAGNİT MAVİ AMBALAJ 25 CM 260G</v>
      </c>
    </row>
    <row r="82" spans="1:30" ht="39.75" customHeight="1" x14ac:dyDescent="0.25">
      <c r="A82" s="9" t="s">
        <v>209</v>
      </c>
      <c r="B82" s="70" t="s">
        <v>90</v>
      </c>
      <c r="C82" s="71">
        <f>IF(B82="","",VLOOKUP(AD82,Varsayımlar!$B:$Q,3,0))</f>
        <v>8698829380698</v>
      </c>
      <c r="D82" s="71" t="s">
        <v>261</v>
      </c>
      <c r="E82" s="72" t="s">
        <v>91</v>
      </c>
      <c r="F82" s="70"/>
      <c r="G82" s="70"/>
      <c r="H82" s="70" t="str">
        <f>IF(B82="","",VLOOKUP(AD82,Varsayımlar!$B:$Q,5,0))</f>
        <v>MAGNİT MAVİ AMBALAJ 25CM</v>
      </c>
      <c r="I82" s="70">
        <f>IF(B82="","",VLOOKUP(AD82,Varsayımlar!B:T,19,0))</f>
        <v>0</v>
      </c>
      <c r="J82" s="70" t="str">
        <f>IF(B82="","",VLOOKUP(AD82,Varsayımlar!$B:$Q,6,0))</f>
        <v>SADE</v>
      </c>
      <c r="K82" s="70">
        <v>2016</v>
      </c>
      <c r="L82" s="70"/>
      <c r="M82" s="70">
        <f>IFERROR(IF(B82="","",K82/VLOOKUP(AD82,Varsayımlar!B:R,17,0)),"")</f>
        <v>24</v>
      </c>
      <c r="N82" s="70"/>
      <c r="O82" s="70"/>
      <c r="P82" s="70">
        <f>IF(B82="","",VLOOKUP(AD82,Varsayımlar!$B:$Q,7,0)*K82)</f>
        <v>60480</v>
      </c>
      <c r="Q82" s="70">
        <f>IF(B82="","",VLOOKUP(AD82,Varsayımlar!$B:$Q,8,0))</f>
        <v>25</v>
      </c>
      <c r="R82" s="70" t="str">
        <f>IF(B82="","",VLOOKUP(AD82,Varsayımlar!$B:$Q,9,0))</f>
        <v>SOFT</v>
      </c>
      <c r="S82" s="70">
        <f>IF(B82="","",VLOOKUP(AD82,Varsayımlar!$B:$Q,10,0))</f>
        <v>4</v>
      </c>
      <c r="T82" s="70">
        <f>IF(B82="","",VLOOKUP(AD82,Varsayımlar!$B:$Q,11,0))</f>
        <v>30</v>
      </c>
      <c r="U82" s="70">
        <f>IF(B82="","",VLOOKUP(AD82,Varsayımlar!$B:$Q,12,0))</f>
        <v>260</v>
      </c>
      <c r="V82" s="70" t="str">
        <f>IF(B82="","",VLOOKUP(AD82,Varsayımlar!$B:$Q,13,0))</f>
        <v>YURTDIŞI</v>
      </c>
      <c r="W82" s="70">
        <f>IF(B82="","",VLOOKUP(AD82,Varsayımlar!$B:$Q,14,0))</f>
        <v>9</v>
      </c>
      <c r="X82" s="70"/>
      <c r="Y82" s="70"/>
      <c r="Z82" s="70"/>
      <c r="AA82" s="70" t="str">
        <f>IF(B82="","",VLOOKUP(AD82,Varsayımlar!$B:$Q,15,0))</f>
        <v>25CM TURUNCU KOLİ-SOL ÜST DİKDÖRTGENE ÜRETİM TARİHİ BASILACAK</v>
      </c>
      <c r="AB82" s="70" t="str">
        <f>IF(B82="","",VLOOKUP(AD82,Varsayımlar!$B:$Q,16,0))</f>
        <v>24-26 CM</v>
      </c>
      <c r="AC82" s="90">
        <f>IF(B82="","",VLOOKUP(Sayfa2!AD89,Varsayımlar!B:S,18,0))</f>
        <v>0</v>
      </c>
      <c r="AD82" s="90" t="str">
        <f t="shared" si="3"/>
        <v>MAGNİTMAGNİT MAVİ AMBALAJ 25 CM 260G</v>
      </c>
    </row>
    <row r="83" spans="1:30" ht="39.75" customHeight="1" x14ac:dyDescent="0.25">
      <c r="A83" s="9" t="s">
        <v>210</v>
      </c>
      <c r="B83" s="70" t="s">
        <v>90</v>
      </c>
      <c r="C83" s="71">
        <f>IF(B83="","",VLOOKUP(AD83,Varsayımlar!$B:$Q,3,0))</f>
        <v>8698829380698</v>
      </c>
      <c r="D83" s="71" t="s">
        <v>262</v>
      </c>
      <c r="E83" s="72" t="s">
        <v>91</v>
      </c>
      <c r="F83" s="70"/>
      <c r="G83" s="70"/>
      <c r="H83" s="70" t="str">
        <f>IF(B83="","",VLOOKUP(AD83,Varsayımlar!$B:$Q,5,0))</f>
        <v>MAGNİT MAVİ AMBALAJ 25CM</v>
      </c>
      <c r="I83" s="70">
        <f>IF(B83="","",VLOOKUP(AD83,Varsayımlar!B:T,19,0))</f>
        <v>0</v>
      </c>
      <c r="J83" s="70" t="str">
        <f>IF(B83="","",VLOOKUP(AD83,Varsayımlar!$B:$Q,6,0))</f>
        <v>SADE</v>
      </c>
      <c r="K83" s="70">
        <v>2016</v>
      </c>
      <c r="L83" s="70"/>
      <c r="M83" s="70">
        <f>IFERROR(IF(B83="","",K83/VLOOKUP(AD83,Varsayımlar!B:R,17,0)),"")</f>
        <v>24</v>
      </c>
      <c r="N83" s="70"/>
      <c r="O83" s="70"/>
      <c r="P83" s="70">
        <f>IF(B83="","",VLOOKUP(AD83,Varsayımlar!$B:$Q,7,0)*K83)</f>
        <v>60480</v>
      </c>
      <c r="Q83" s="70">
        <f>IF(B83="","",VLOOKUP(AD83,Varsayımlar!$B:$Q,8,0))</f>
        <v>25</v>
      </c>
      <c r="R83" s="70" t="str">
        <f>IF(B83="","",VLOOKUP(AD83,Varsayımlar!$B:$Q,9,0))</f>
        <v>SOFT</v>
      </c>
      <c r="S83" s="70">
        <f>IF(B83="","",VLOOKUP(AD83,Varsayımlar!$B:$Q,10,0))</f>
        <v>4</v>
      </c>
      <c r="T83" s="70">
        <f>IF(B83="","",VLOOKUP(AD83,Varsayımlar!$B:$Q,11,0))</f>
        <v>30</v>
      </c>
      <c r="U83" s="70">
        <f>IF(B83="","",VLOOKUP(AD83,Varsayımlar!$B:$Q,12,0))</f>
        <v>260</v>
      </c>
      <c r="V83" s="70" t="str">
        <f>IF(B83="","",VLOOKUP(AD83,Varsayımlar!$B:$Q,13,0))</f>
        <v>YURTDIŞI</v>
      </c>
      <c r="W83" s="70">
        <f>IF(B83="","",VLOOKUP(AD83,Varsayımlar!$B:$Q,14,0))</f>
        <v>9</v>
      </c>
      <c r="X83" s="70"/>
      <c r="Y83" s="70"/>
      <c r="Z83" s="70"/>
      <c r="AA83" s="70" t="str">
        <f>IF(B83="","",VLOOKUP(AD83,Varsayımlar!$B:$Q,15,0))</f>
        <v>25CM TURUNCU KOLİ-SOL ÜST DİKDÖRTGENE ÜRETİM TARİHİ BASILACAK</v>
      </c>
      <c r="AB83" s="70" t="str">
        <f>IF(B83="","",VLOOKUP(AD83,Varsayımlar!$B:$Q,16,0))</f>
        <v>24-26 CM</v>
      </c>
      <c r="AC83" s="90">
        <f>IF(B83="","",VLOOKUP(Sayfa2!AD90,Varsayımlar!B:S,18,0))</f>
        <v>0</v>
      </c>
      <c r="AD83" s="90" t="str">
        <f t="shared" si="3"/>
        <v>MAGNİTMAGNİT MAVİ AMBALAJ 25 CM 260G</v>
      </c>
    </row>
    <row r="84" spans="1:30" ht="39.75" customHeight="1" x14ac:dyDescent="0.25">
      <c r="A84" s="9" t="s">
        <v>211</v>
      </c>
      <c r="B84" s="70" t="s">
        <v>90</v>
      </c>
      <c r="C84" s="71">
        <f>IF(B84="","",VLOOKUP(AD84,Varsayımlar!$B:$Q,3,0))</f>
        <v>8698829380698</v>
      </c>
      <c r="D84" s="71" t="s">
        <v>266</v>
      </c>
      <c r="E84" s="72" t="s">
        <v>91</v>
      </c>
      <c r="F84" s="70"/>
      <c r="G84" s="70"/>
      <c r="H84" s="70" t="str">
        <f>IF(B84="","",VLOOKUP(AD84,Varsayımlar!$B:$Q,5,0))</f>
        <v>MAGNİT MAVİ AMBALAJ 25CM</v>
      </c>
      <c r="I84" s="70">
        <f>IF(B84="","",VLOOKUP(AD84,Varsayımlar!B:T,19,0))</f>
        <v>0</v>
      </c>
      <c r="J84" s="70" t="str">
        <f>IF(B84="","",VLOOKUP(AD84,Varsayımlar!$B:$Q,6,0))</f>
        <v>SADE</v>
      </c>
      <c r="K84" s="70">
        <v>2016</v>
      </c>
      <c r="L84" s="70"/>
      <c r="M84" s="70">
        <f>IFERROR(IF(B84="","",K84/VLOOKUP(AD84,Varsayımlar!B:R,17,0)),"")</f>
        <v>24</v>
      </c>
      <c r="N84" s="70"/>
      <c r="O84" s="70"/>
      <c r="P84" s="70">
        <f>IF(B84="","",VLOOKUP(AD84,Varsayımlar!$B:$Q,7,0)*K84)</f>
        <v>60480</v>
      </c>
      <c r="Q84" s="70">
        <f>IF(B84="","",VLOOKUP(AD84,Varsayımlar!$B:$Q,8,0))</f>
        <v>25</v>
      </c>
      <c r="R84" s="70" t="str">
        <f>IF(B84="","",VLOOKUP(AD84,Varsayımlar!$B:$Q,9,0))</f>
        <v>SOFT</v>
      </c>
      <c r="S84" s="70">
        <f>IF(B84="","",VLOOKUP(AD84,Varsayımlar!$B:$Q,10,0))</f>
        <v>4</v>
      </c>
      <c r="T84" s="70">
        <f>IF(B84="","",VLOOKUP(AD84,Varsayımlar!$B:$Q,11,0))</f>
        <v>30</v>
      </c>
      <c r="U84" s="70">
        <f>IF(B84="","",VLOOKUP(AD84,Varsayımlar!$B:$Q,12,0))</f>
        <v>260</v>
      </c>
      <c r="V84" s="70" t="str">
        <f>IF(B84="","",VLOOKUP(AD84,Varsayımlar!$B:$Q,13,0))</f>
        <v>YURTDIŞI</v>
      </c>
      <c r="W84" s="70">
        <f>IF(B84="","",VLOOKUP(AD84,Varsayımlar!$B:$Q,14,0))</f>
        <v>9</v>
      </c>
      <c r="X84" s="70"/>
      <c r="Y84" s="70"/>
      <c r="Z84" s="70"/>
      <c r="AA84" s="70" t="str">
        <f>IF(B84="","",VLOOKUP(AD84,Varsayımlar!$B:$Q,15,0))</f>
        <v>25CM TURUNCU KOLİ-SOL ÜST DİKDÖRTGENE ÜRETİM TARİHİ BASILACAK</v>
      </c>
      <c r="AB84" s="70" t="str">
        <f>IF(B84="","",VLOOKUP(AD84,Varsayımlar!$B:$Q,16,0))</f>
        <v>24-26 CM</v>
      </c>
      <c r="AC84" s="90">
        <f>IF(B84="","",VLOOKUP(Sayfa2!AD91,Varsayımlar!B:S,18,0))</f>
        <v>0</v>
      </c>
      <c r="AD84" s="90" t="str">
        <f t="shared" si="3"/>
        <v>MAGNİTMAGNİT MAVİ AMBALAJ 25 CM 260G</v>
      </c>
    </row>
    <row r="85" spans="1:30" ht="39.75" customHeight="1" x14ac:dyDescent="0.25">
      <c r="A85" s="9" t="s">
        <v>212</v>
      </c>
      <c r="B85" s="9" t="s">
        <v>79</v>
      </c>
      <c r="C85" s="10">
        <f>IF(B85="","",VLOOKUP(AD85,Varsayımlar!$B:$Q,3,0))</f>
        <v>8698829380698</v>
      </c>
      <c r="D85" s="10"/>
      <c r="E85" s="85" t="s">
        <v>254</v>
      </c>
      <c r="F85" s="9"/>
      <c r="G85" s="9"/>
      <c r="H85" s="9" t="str">
        <f>IF(B85="","",VLOOKUP(AD85,Varsayımlar!$B:$Q,5,0))</f>
        <v>Manetka 20cm</v>
      </c>
      <c r="I85" s="9">
        <f>IF(B85="","",VLOOKUP(AD85,Varsayımlar!B:T,19,0))</f>
        <v>0</v>
      </c>
      <c r="J85" s="9" t="str">
        <f>IF(B85="","",VLOOKUP(AD85,Varsayımlar!$B:$Q,6,0))</f>
        <v>SADE</v>
      </c>
      <c r="K85" s="9">
        <v>7200</v>
      </c>
      <c r="L85" s="9"/>
      <c r="M85" s="9">
        <f>IFERROR(IF(B85="","",K85/VLOOKUP(AD85,Varsayımlar!B:R,17,0)),"")</f>
        <v>32</v>
      </c>
      <c r="N85" s="9"/>
      <c r="O85" s="9">
        <v>32</v>
      </c>
      <c r="P85" s="9">
        <f>IF(B85="","",VLOOKUP(AD85,Varsayımlar!$B:$Q,7,0)*K85)</f>
        <v>100800</v>
      </c>
      <c r="Q85" s="9">
        <f>IF(B85="","",VLOOKUP(AD85,Varsayımlar!$B:$Q,8,0))</f>
        <v>20</v>
      </c>
      <c r="R85" s="9" t="str">
        <f>IF(B85="","",VLOOKUP(AD85,Varsayımlar!$B:$Q,9,0))</f>
        <v>Irak Soft</v>
      </c>
      <c r="S85" s="9">
        <f>IF(B85="","",VLOOKUP(AD85,Varsayımlar!$B:$Q,10,0))</f>
        <v>4</v>
      </c>
      <c r="T85" s="9">
        <f>IF(B85="","",VLOOKUP(AD85,Varsayımlar!$B:$Q,11,0))</f>
        <v>14</v>
      </c>
      <c r="U85" s="9">
        <f>IF(B85="","",VLOOKUP(AD85,Varsayımlar!$B:$Q,12,0))</f>
        <v>166</v>
      </c>
      <c r="V85" s="9" t="str">
        <f>IF(B85="","",VLOOKUP(AD85,Varsayımlar!$B:$Q,13,0))</f>
        <v>YURTDIŞI</v>
      </c>
      <c r="W85" s="9">
        <f>IF(B85="","",VLOOKUP(AD85,Varsayımlar!$B:$Q,14,0))</f>
        <v>6</v>
      </c>
      <c r="X85" s="86">
        <v>46235</v>
      </c>
      <c r="Y85" s="86">
        <v>46419</v>
      </c>
      <c r="Z85" s="9">
        <v>26070120</v>
      </c>
      <c r="AA85" s="9" t="str">
        <f>IF(B85="","",VLOOKUP(AD85,Varsayımlar!$B:$Q,15,0))</f>
        <v>Kare Koli-Üretim Tarihli Etiket</v>
      </c>
      <c r="AB85" s="9" t="str">
        <f>IF(B85="","",VLOOKUP(AD85,Varsayımlar!$B:$Q,16,0))</f>
        <v>19-21 cm</v>
      </c>
      <c r="AC85" s="9">
        <f>IF(B85="","",VLOOKUP(Sayfa2!AD96,Varsayımlar!B:S,18,0))</f>
        <v>0</v>
      </c>
      <c r="AD85" s="9" t="str">
        <f t="shared" si="3"/>
        <v>LLC KOTORManetka 20cm 4 pcs 166g</v>
      </c>
    </row>
    <row r="86" spans="1:30" ht="39.75" customHeight="1" x14ac:dyDescent="0.25">
      <c r="A86" s="9" t="s">
        <v>213</v>
      </c>
      <c r="B86" s="88" t="s">
        <v>79</v>
      </c>
      <c r="C86" s="89">
        <f>IF(B86="","",VLOOKUP(AD86,Varsayımlar!$B:$Q,3,0))</f>
        <v>8698829380698</v>
      </c>
      <c r="D86" s="89"/>
      <c r="E86" s="85" t="s">
        <v>254</v>
      </c>
      <c r="F86" s="9"/>
      <c r="G86" s="9"/>
      <c r="H86" s="90" t="str">
        <f>IF(B86="","",VLOOKUP(AD86,Varsayımlar!$B:$Q,5,0))</f>
        <v>Manetka 20cm</v>
      </c>
      <c r="I86" s="90">
        <f>IF(B86="","",VLOOKUP(AD86,Varsayımlar!B:T,19,0))</f>
        <v>0</v>
      </c>
      <c r="J86" s="90" t="str">
        <f>IF(B86="","",VLOOKUP(AD86,Varsayımlar!$B:$Q,6,0))</f>
        <v>SADE</v>
      </c>
      <c r="K86" s="9">
        <v>7200</v>
      </c>
      <c r="L86" s="9"/>
      <c r="M86" s="9">
        <f>IFERROR(IF(B86="","",K86/VLOOKUP(AD86,Varsayımlar!B:R,17,0)),"")</f>
        <v>32</v>
      </c>
      <c r="N86" s="9"/>
      <c r="O86" s="9">
        <v>32</v>
      </c>
      <c r="P86" s="90">
        <f>IF(B86="","",VLOOKUP(AD86,Varsayımlar!$B:$Q,7,0)*K86)</f>
        <v>100800</v>
      </c>
      <c r="Q86" s="90">
        <f>IF(B86="","",VLOOKUP(AD86,Varsayımlar!$B:$Q,8,0))</f>
        <v>20</v>
      </c>
      <c r="R86" s="90" t="str">
        <f>IF(B86="","",VLOOKUP(AD86,Varsayımlar!$B:$Q,9,0))</f>
        <v>Irak Soft</v>
      </c>
      <c r="S86" s="90">
        <f>IF(B86="","",VLOOKUP(AD86,Varsayımlar!$B:$Q,10,0))</f>
        <v>4</v>
      </c>
      <c r="T86" s="90">
        <f>IF(B86="","",VLOOKUP(AD86,Varsayımlar!$B:$Q,11,0))</f>
        <v>14</v>
      </c>
      <c r="U86" s="90">
        <f>IF(B86="","",VLOOKUP(AD86,Varsayımlar!$B:$Q,12,0))</f>
        <v>166</v>
      </c>
      <c r="V86" s="90" t="str">
        <f>IF(B86="","",VLOOKUP(AD86,Varsayımlar!$B:$Q,13,0))</f>
        <v>YURTDIŞI</v>
      </c>
      <c r="W86" s="90">
        <f>IF(B86="","",VLOOKUP(AD86,Varsayımlar!$B:$Q,14,0))</f>
        <v>6</v>
      </c>
      <c r="X86" s="86">
        <v>46252</v>
      </c>
      <c r="Y86" s="86">
        <v>46436</v>
      </c>
      <c r="Z86" s="9">
        <v>26081820</v>
      </c>
      <c r="AA86" s="90" t="str">
        <f>IF(B86="","",VLOOKUP(AD86,Varsayımlar!$B:$Q,15,0))</f>
        <v>Kare Koli-Üretim Tarihli Etiket</v>
      </c>
      <c r="AB86" s="90" t="str">
        <f>IF(B86="","",VLOOKUP(AD86,Varsayımlar!$B:$Q,16,0))</f>
        <v>19-21 cm</v>
      </c>
      <c r="AC86" s="90">
        <f>IF(B86="","",VLOOKUP(Sayfa2!AD97,Varsayımlar!B:S,18,0))</f>
        <v>0</v>
      </c>
      <c r="AD86" s="90" t="str">
        <f t="shared" si="3"/>
        <v>LLC KOTORManetka 20cm 4 pcs 166g</v>
      </c>
    </row>
    <row r="87" spans="1:30" ht="39.75" customHeight="1" x14ac:dyDescent="0.25">
      <c r="A87" s="9" t="s">
        <v>214</v>
      </c>
      <c r="B87" s="9" t="s">
        <v>79</v>
      </c>
      <c r="C87" s="10">
        <f>IF(B87="","",VLOOKUP(AD87,Varsayımlar!$B:$Q,3,0))</f>
        <v>8698829380698</v>
      </c>
      <c r="D87" s="10"/>
      <c r="E87" s="85" t="s">
        <v>85</v>
      </c>
      <c r="F87" s="9"/>
      <c r="G87" s="9"/>
      <c r="H87" s="9" t="str">
        <f>IF(B87="","",VLOOKUP(AD87,Varsayımlar!$B:$Q,5,0))</f>
        <v xml:space="preserve">MANETKA PEYNİRLİ 25 CM </v>
      </c>
      <c r="I87" s="9">
        <f>IF(B87="","",VLOOKUP(AD87,Varsayımlar!B:T,19,0))</f>
        <v>0</v>
      </c>
      <c r="J87" s="9" t="str">
        <f>IF(B87="","",VLOOKUP(AD87,Varsayımlar!$B:$Q,6,0))</f>
        <v>PEYNİRLİ</v>
      </c>
      <c r="K87" s="9">
        <v>2496</v>
      </c>
      <c r="L87" s="9"/>
      <c r="M87" s="9">
        <f>IFERROR(IF(B87="","",K87/VLOOKUP(AD87,Varsayımlar!B:R,17,0)),"")</f>
        <v>32</v>
      </c>
      <c r="N87" s="9"/>
      <c r="O87" s="9">
        <v>26</v>
      </c>
      <c r="P87" s="9">
        <f>IF(B87="","",VLOOKUP(AD87,Varsayımlar!$B:$Q,7,0)*K87)</f>
        <v>74880</v>
      </c>
      <c r="Q87" s="9">
        <f>IF(B87="","",VLOOKUP(AD87,Varsayımlar!$B:$Q,8,0))</f>
        <v>25</v>
      </c>
      <c r="R87" s="9" t="str">
        <f>IF(B87="","",VLOOKUP(AD87,Varsayımlar!$B:$Q,9,0))</f>
        <v>SOFT-AT</v>
      </c>
      <c r="S87" s="9">
        <f>IF(B87="","",VLOOKUP(AD87,Varsayımlar!$B:$Q,10,0))</f>
        <v>4</v>
      </c>
      <c r="T87" s="9">
        <f>IF(B87="","",VLOOKUP(AD87,Varsayımlar!$B:$Q,11,0))</f>
        <v>30</v>
      </c>
      <c r="U87" s="9">
        <f>IF(B87="","",VLOOKUP(AD87,Varsayımlar!$B:$Q,12,0))</f>
        <v>250</v>
      </c>
      <c r="V87" s="9" t="str">
        <f>IF(B87="","",VLOOKUP(AD87,Varsayımlar!$B:$Q,13,0))</f>
        <v>YURTDIŞI</v>
      </c>
      <c r="W87" s="9">
        <f>IF(B87="","",VLOOKUP(AD87,Varsayımlar!$B:$Q,14,0))</f>
        <v>6</v>
      </c>
      <c r="X87" s="86">
        <v>46252</v>
      </c>
      <c r="Y87" s="86">
        <v>46436</v>
      </c>
      <c r="Z87" s="9">
        <v>26081825</v>
      </c>
      <c r="AA87" s="9" t="str">
        <f>IF(B87="","",VLOOKUP(AD87,Varsayımlar!$B:$Q,15,0))</f>
        <v>KIRMIZI KOLİ-TARİHLİ KOLİ ETİKETİ</v>
      </c>
      <c r="AB87" s="9" t="str">
        <f>IF(B87="","",VLOOKUP(AD87,Varsayımlar!$B:$Q,16,0))</f>
        <v>24-26 CM</v>
      </c>
      <c r="AC87" s="9">
        <f>IF(B87="","",VLOOKUP(Sayfa2!AD98,Varsayımlar!B:S,18,0))</f>
        <v>0</v>
      </c>
      <c r="AD87" s="9" t="str">
        <f t="shared" si="3"/>
        <v>LLC KOTORMANETKA PEYNİRLİ 25CM</v>
      </c>
    </row>
    <row r="88" spans="1:30" x14ac:dyDescent="0.25">
      <c r="A88" s="9" t="s">
        <v>215</v>
      </c>
      <c r="B88" s="9"/>
      <c r="C88" s="10" t="str">
        <f>IF(B88="","",VLOOKUP(AD88,Varsayımlar!$B:$Q,3,0))</f>
        <v/>
      </c>
      <c r="D88" s="10"/>
      <c r="E88" s="10"/>
      <c r="F88" s="9"/>
      <c r="G88" s="9"/>
      <c r="H88" s="9" t="str">
        <f>IF(B88="","",VLOOKUP(AD88,Varsayımlar!$B:$Q,5,0))</f>
        <v/>
      </c>
      <c r="I88" s="9" t="str">
        <f>IF(B88="","",VLOOKUP(AD88,Varsayımlar!B:T,19,0))</f>
        <v/>
      </c>
      <c r="J88" s="9" t="str">
        <f>IF(B88="","",VLOOKUP(AD88,Varsayımlar!$B:$Q,6,0))</f>
        <v/>
      </c>
      <c r="K88" s="9"/>
      <c r="L88" s="9"/>
      <c r="M88" s="9"/>
      <c r="N88" s="9"/>
      <c r="O88" s="9"/>
      <c r="P88" s="9" t="str">
        <f>IF(B88="","",VLOOKUP(AD88,Varsayımlar!$B:$Q,7,0)*K88)</f>
        <v/>
      </c>
      <c r="Q88" s="9" t="str">
        <f>IF(B88="","",VLOOKUP(AD88,Varsayımlar!$B:$Q,8,0))</f>
        <v/>
      </c>
      <c r="R88" s="9" t="str">
        <f>IF(B88="","",VLOOKUP(AD88,Varsayımlar!$B:$Q,9,0))</f>
        <v/>
      </c>
      <c r="S88" s="9" t="str">
        <f>IF(B88="","",VLOOKUP(AD88,Varsayımlar!$B:$Q,10,0))</f>
        <v/>
      </c>
      <c r="T88" s="9" t="str">
        <f>IF(B88="","",VLOOKUP(AD88,Varsayımlar!$B:$Q,11,0))</f>
        <v/>
      </c>
      <c r="U88" s="9" t="str">
        <f>IF(B88="","",VLOOKUP(AD88,Varsayımlar!$B:$Q,12,0))</f>
        <v/>
      </c>
      <c r="V88" s="9" t="str">
        <f>IF(B88="","",VLOOKUP(AD88,Varsayımlar!$B:$Q,13,0))</f>
        <v/>
      </c>
      <c r="W88" s="9" t="str">
        <f>IF(B88="","",VLOOKUP(AD88,Varsayımlar!$B:$Q,14,0))</f>
        <v/>
      </c>
      <c r="X88" s="9"/>
      <c r="Y88" s="9"/>
      <c r="Z88" s="9"/>
      <c r="AA88" s="9" t="str">
        <f>IF(B88="","",VLOOKUP(AD88,Varsayımlar!$B:$Q,15,0))</f>
        <v/>
      </c>
      <c r="AB88" s="9" t="str">
        <f>IF(B88="","",VLOOKUP(AD88,Varsayımlar!$B:$Q,16,0))</f>
        <v/>
      </c>
      <c r="AC88" s="9" t="str">
        <f>IF(B88="","",VLOOKUP(Sayfa2!AD100,Varsayımlar!B:S,18,0))</f>
        <v/>
      </c>
      <c r="AD88" s="9" t="str">
        <f t="shared" si="3"/>
        <v/>
      </c>
    </row>
    <row r="89" spans="1:30" x14ac:dyDescent="0.25">
      <c r="A89" s="9" t="s">
        <v>216</v>
      </c>
      <c r="B89" s="88"/>
      <c r="C89" s="89" t="str">
        <f>IF(B89="","",VLOOKUP(AD89,Varsayımlar!$B:$Q,3,0))</f>
        <v/>
      </c>
      <c r="D89" s="89"/>
      <c r="E89" s="10"/>
      <c r="F89" s="9"/>
      <c r="G89" s="9"/>
      <c r="H89" s="90" t="str">
        <f>IF(B89="","",VLOOKUP(AD89,Varsayımlar!$B:$Q,5,0))</f>
        <v/>
      </c>
      <c r="I89" s="90" t="str">
        <f>IF(B89="","",VLOOKUP(AD89,Varsayımlar!B:T,19,0))</f>
        <v/>
      </c>
      <c r="J89" s="90" t="str">
        <f>IF(B89="","",VLOOKUP(AD89,Varsayımlar!$B:$Q,6,0))</f>
        <v/>
      </c>
      <c r="K89" s="9"/>
      <c r="L89" s="9"/>
      <c r="M89" s="9"/>
      <c r="N89" s="9"/>
      <c r="O89" s="9"/>
      <c r="P89" s="90" t="str">
        <f>IF(B89="","",VLOOKUP(AD89,Varsayımlar!$B:$Q,7,0)*K89)</f>
        <v/>
      </c>
      <c r="Q89" s="90" t="str">
        <f>IF(B89="","",VLOOKUP(AD89,Varsayımlar!$B:$Q,8,0))</f>
        <v/>
      </c>
      <c r="R89" s="90" t="str">
        <f>IF(B89="","",VLOOKUP(AD89,Varsayımlar!$B:$Q,9,0))</f>
        <v/>
      </c>
      <c r="S89" s="90" t="str">
        <f>IF(B89="","",VLOOKUP(AD89,Varsayımlar!$B:$Q,10,0))</f>
        <v/>
      </c>
      <c r="T89" s="90" t="str">
        <f>IF(B89="","",VLOOKUP(AD89,Varsayımlar!$B:$Q,11,0))</f>
        <v/>
      </c>
      <c r="U89" s="90" t="str">
        <f>IF(B89="","",VLOOKUP(AD89,Varsayımlar!$B:$Q,12,0))</f>
        <v/>
      </c>
      <c r="V89" s="90" t="str">
        <f>IF(B89="","",VLOOKUP(AD89,Varsayımlar!$B:$Q,13,0))</f>
        <v/>
      </c>
      <c r="W89" s="90" t="str">
        <f>IF(B89="","",VLOOKUP(AD89,Varsayımlar!$B:$Q,14,0))</f>
        <v/>
      </c>
      <c r="X89" s="9"/>
      <c r="Y89" s="9"/>
      <c r="Z89" s="9"/>
      <c r="AA89" s="90" t="str">
        <f>IF(B89="","",VLOOKUP(AD89,Varsayımlar!$B:$Q,15,0))</f>
        <v/>
      </c>
      <c r="AB89" s="90" t="str">
        <f>IF(B89="","",VLOOKUP(AD89,Varsayımlar!$B:$Q,16,0))</f>
        <v/>
      </c>
      <c r="AC89" s="90" t="str">
        <f>IF(B89="","",VLOOKUP(Sayfa2!AD101,Varsayımlar!B:S,18,0))</f>
        <v/>
      </c>
      <c r="AD89" s="90" t="str">
        <f t="shared" si="3"/>
        <v/>
      </c>
    </row>
    <row r="90" spans="1:30" x14ac:dyDescent="0.25">
      <c r="A90" s="9" t="s">
        <v>217</v>
      </c>
      <c r="B90" s="9"/>
      <c r="C90" s="10" t="str">
        <f>IF(B90="","",VLOOKUP(AD90,Varsayımlar!$B:$Q,3,0))</f>
        <v/>
      </c>
      <c r="D90" s="10"/>
      <c r="E90" s="10"/>
      <c r="F90" s="9"/>
      <c r="G90" s="9"/>
      <c r="H90" s="9" t="str">
        <f>IF(B90="","",VLOOKUP(AD90,Varsayımlar!$B:$Q,5,0))</f>
        <v/>
      </c>
      <c r="I90" s="9" t="str">
        <f>IF(B90="","",VLOOKUP(AD90,Varsayımlar!B:T,19,0))</f>
        <v/>
      </c>
      <c r="J90" s="9" t="str">
        <f>IF(B90="","",VLOOKUP(AD90,Varsayımlar!$B:$Q,6,0))</f>
        <v/>
      </c>
      <c r="K90" s="9"/>
      <c r="L90" s="9"/>
      <c r="M90" s="9"/>
      <c r="N90" s="9"/>
      <c r="O90" s="9"/>
      <c r="P90" s="9" t="str">
        <f>IF(B90="","",VLOOKUP(AD90,Varsayımlar!$B:$Q,7,0)*K90)</f>
        <v/>
      </c>
      <c r="Q90" s="9" t="str">
        <f>IF(B90="","",VLOOKUP(AD90,Varsayımlar!$B:$Q,8,0))</f>
        <v/>
      </c>
      <c r="R90" s="9" t="str">
        <f>IF(B90="","",VLOOKUP(AD90,Varsayımlar!$B:$Q,9,0))</f>
        <v/>
      </c>
      <c r="S90" s="9" t="str">
        <f>IF(B90="","",VLOOKUP(AD90,Varsayımlar!$B:$Q,10,0))</f>
        <v/>
      </c>
      <c r="T90" s="9" t="str">
        <f>IF(B90="","",VLOOKUP(AD90,Varsayımlar!$B:$Q,11,0))</f>
        <v/>
      </c>
      <c r="U90" s="9" t="str">
        <f>IF(B90="","",VLOOKUP(AD90,Varsayımlar!$B:$Q,12,0))</f>
        <v/>
      </c>
      <c r="V90" s="9" t="str">
        <f>IF(B90="","",VLOOKUP(AD90,Varsayımlar!$B:$Q,13,0))</f>
        <v/>
      </c>
      <c r="W90" s="9" t="str">
        <f>IF(B90="","",VLOOKUP(AD90,Varsayımlar!$B:$Q,14,0))</f>
        <v/>
      </c>
      <c r="X90" s="9"/>
      <c r="Y90" s="9"/>
      <c r="Z90" s="9"/>
      <c r="AA90" s="9" t="str">
        <f>IF(B90="","",VLOOKUP(AD90,Varsayımlar!$B:$Q,15,0))</f>
        <v/>
      </c>
      <c r="AB90" s="9" t="str">
        <f>IF(B90="","",VLOOKUP(AD90,Varsayımlar!$B:$Q,16,0))</f>
        <v/>
      </c>
      <c r="AC90" s="9" t="str">
        <f>IF(B90="","",VLOOKUP(Sayfa2!AD102,Varsayımlar!B:S,18,0))</f>
        <v/>
      </c>
      <c r="AD90" s="9" t="str">
        <f t="shared" si="3"/>
        <v/>
      </c>
    </row>
    <row r="91" spans="1:30" x14ac:dyDescent="0.25">
      <c r="A91" s="9" t="s">
        <v>218</v>
      </c>
      <c r="B91" s="88"/>
      <c r="C91" s="89" t="str">
        <f>IF(B91="","",VLOOKUP(AD91,Varsayımlar!$B:$Q,3,0))</f>
        <v/>
      </c>
      <c r="D91" s="89"/>
      <c r="E91" s="10"/>
      <c r="F91" s="9"/>
      <c r="G91" s="9"/>
      <c r="H91" s="90" t="str">
        <f>IF(B91="","",VLOOKUP(AD91,Varsayımlar!$B:$Q,5,0))</f>
        <v/>
      </c>
      <c r="I91" s="90" t="str">
        <f>IF(B91="","",VLOOKUP(AD91,Varsayımlar!B:T,19,0))</f>
        <v/>
      </c>
      <c r="J91" s="90" t="str">
        <f>IF(B91="","",VLOOKUP(AD91,Varsayımlar!$B:$Q,6,0))</f>
        <v/>
      </c>
      <c r="K91" s="9"/>
      <c r="L91" s="9"/>
      <c r="M91" s="9"/>
      <c r="N91" s="9"/>
      <c r="O91" s="9"/>
      <c r="P91" s="90" t="str">
        <f>IF(B91="","",VLOOKUP(AD91,Varsayımlar!$B:$Q,7,0)*K91)</f>
        <v/>
      </c>
      <c r="Q91" s="90" t="str">
        <f>IF(B91="","",VLOOKUP(AD91,Varsayımlar!$B:$Q,8,0))</f>
        <v/>
      </c>
      <c r="R91" s="90" t="str">
        <f>IF(B91="","",VLOOKUP(AD91,Varsayımlar!$B:$Q,9,0))</f>
        <v/>
      </c>
      <c r="S91" s="90" t="str">
        <f>IF(B91="","",VLOOKUP(AD91,Varsayımlar!$B:$Q,10,0))</f>
        <v/>
      </c>
      <c r="T91" s="90" t="str">
        <f>IF(B91="","",VLOOKUP(AD91,Varsayımlar!$B:$Q,11,0))</f>
        <v/>
      </c>
      <c r="U91" s="90" t="str">
        <f>IF(B91="","",VLOOKUP(AD91,Varsayımlar!$B:$Q,12,0))</f>
        <v/>
      </c>
      <c r="V91" s="90" t="str">
        <f>IF(B91="","",VLOOKUP(AD91,Varsayımlar!$B:$Q,13,0))</f>
        <v/>
      </c>
      <c r="W91" s="90" t="str">
        <f>IF(B91="","",VLOOKUP(AD91,Varsayımlar!$B:$Q,14,0))</f>
        <v/>
      </c>
      <c r="X91" s="9"/>
      <c r="Y91" s="9"/>
      <c r="Z91" s="9"/>
      <c r="AA91" s="90" t="str">
        <f>IF(B91="","",VLOOKUP(AD91,Varsayımlar!$B:$Q,15,0))</f>
        <v/>
      </c>
      <c r="AB91" s="90" t="str">
        <f>IF(B91="","",VLOOKUP(AD91,Varsayımlar!$B:$Q,16,0))</f>
        <v/>
      </c>
      <c r="AC91" s="90" t="str">
        <f>IF(B91="","",VLOOKUP(Sayfa2!AD103,Varsayımlar!B:S,18,0))</f>
        <v/>
      </c>
      <c r="AD91" s="90" t="str">
        <f t="shared" si="3"/>
        <v/>
      </c>
    </row>
    <row r="92" spans="1:30" x14ac:dyDescent="0.25">
      <c r="A92" s="9" t="s">
        <v>219</v>
      </c>
      <c r="B92" s="9"/>
      <c r="C92" s="10" t="str">
        <f>IF(B92="","",VLOOKUP(AD92,Varsayımlar!$B:$Q,3,0))</f>
        <v/>
      </c>
      <c r="D92" s="10"/>
      <c r="E92" s="10"/>
      <c r="F92" s="9"/>
      <c r="G92" s="9"/>
      <c r="H92" s="9" t="str">
        <f>IF(B92="","",VLOOKUP(AD92,Varsayımlar!$B:$Q,5,0))</f>
        <v/>
      </c>
      <c r="I92" s="9" t="str">
        <f>IF(B92="","",VLOOKUP(AD92,Varsayımlar!B:T,19,0))</f>
        <v/>
      </c>
      <c r="J92" s="9" t="str">
        <f>IF(B92="","",VLOOKUP(AD92,Varsayımlar!$B:$Q,6,0))</f>
        <v/>
      </c>
      <c r="K92" s="9"/>
      <c r="L92" s="9"/>
      <c r="M92" s="9"/>
      <c r="N92" s="9"/>
      <c r="O92" s="9"/>
      <c r="P92" s="9" t="str">
        <f>IF(B92="","",VLOOKUP(AD92,Varsayımlar!$B:$Q,7,0)*K92)</f>
        <v/>
      </c>
      <c r="Q92" s="9" t="str">
        <f>IF(B92="","",VLOOKUP(AD92,Varsayımlar!$B:$Q,8,0))</f>
        <v/>
      </c>
      <c r="R92" s="9" t="str">
        <f>IF(B92="","",VLOOKUP(AD92,Varsayımlar!$B:$Q,9,0))</f>
        <v/>
      </c>
      <c r="S92" s="9" t="str">
        <f>IF(B92="","",VLOOKUP(AD92,Varsayımlar!$B:$Q,10,0))</f>
        <v/>
      </c>
      <c r="T92" s="9" t="str">
        <f>IF(B92="","",VLOOKUP(AD92,Varsayımlar!$B:$Q,11,0))</f>
        <v/>
      </c>
      <c r="U92" s="9" t="str">
        <f>IF(B92="","",VLOOKUP(AD92,Varsayımlar!$B:$Q,12,0))</f>
        <v/>
      </c>
      <c r="V92" s="9" t="str">
        <f>IF(B92="","",VLOOKUP(AD92,Varsayımlar!$B:$Q,13,0))</f>
        <v/>
      </c>
      <c r="W92" s="9" t="str">
        <f>IF(B92="","",VLOOKUP(AD92,Varsayımlar!$B:$Q,14,0))</f>
        <v/>
      </c>
      <c r="X92" s="9"/>
      <c r="Y92" s="9"/>
      <c r="Z92" s="9"/>
      <c r="AA92" s="9" t="str">
        <f>IF(B92="","",VLOOKUP(AD92,Varsayımlar!$B:$Q,15,0))</f>
        <v/>
      </c>
      <c r="AB92" s="9" t="str">
        <f>IF(B92="","",VLOOKUP(AD92,Varsayımlar!$B:$Q,16,0))</f>
        <v/>
      </c>
      <c r="AC92" s="9" t="str">
        <f>IF(B92="","",VLOOKUP(Sayfa2!AD104,Varsayımlar!B:S,18,0))</f>
        <v/>
      </c>
      <c r="AD92" s="9" t="str">
        <f t="shared" si="3"/>
        <v/>
      </c>
    </row>
    <row r="93" spans="1:30" x14ac:dyDescent="0.25"/>
    <row r="94" spans="1:30" x14ac:dyDescent="0.25"/>
    <row r="95" spans="1:30" x14ac:dyDescent="0.25"/>
    <row r="96" spans="1:30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3" x14ac:dyDescent="0.25"/>
    <row r="264" x14ac:dyDescent="0.25"/>
    <row r="265" x14ac:dyDescent="0.25"/>
    <row r="267" x14ac:dyDescent="0.25"/>
    <row r="268" x14ac:dyDescent="0.25"/>
    <row r="269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9" x14ac:dyDescent="0.25"/>
    <row r="280" x14ac:dyDescent="0.25"/>
    <row r="281" x14ac:dyDescent="0.25"/>
    <row r="283" x14ac:dyDescent="0.25"/>
    <row r="284" x14ac:dyDescent="0.25"/>
    <row r="285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5" x14ac:dyDescent="0.25"/>
    <row r="296" x14ac:dyDescent="0.25"/>
    <row r="297" x14ac:dyDescent="0.25"/>
    <row r="299" x14ac:dyDescent="0.25"/>
    <row r="300" x14ac:dyDescent="0.25"/>
    <row r="301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1" x14ac:dyDescent="0.25"/>
    <row r="313" x14ac:dyDescent="0.25"/>
    <row r="315" x14ac:dyDescent="0.25"/>
    <row r="316" x14ac:dyDescent="0.25"/>
    <row r="317" x14ac:dyDescent="0.25"/>
    <row r="319" x14ac:dyDescent="0.25"/>
    <row r="321" x14ac:dyDescent="0.25"/>
    <row r="322" x14ac:dyDescent="0.25"/>
    <row r="323" x14ac:dyDescent="0.25"/>
    <row r="324" x14ac:dyDescent="0.25"/>
    <row r="325" x14ac:dyDescent="0.25"/>
    <row r="327" x14ac:dyDescent="0.25"/>
    <row r="329" x14ac:dyDescent="0.25"/>
    <row r="331" x14ac:dyDescent="0.25"/>
    <row r="332" x14ac:dyDescent="0.25"/>
    <row r="333" x14ac:dyDescent="0.25"/>
    <row r="335" x14ac:dyDescent="0.25"/>
    <row r="337" x14ac:dyDescent="0.25"/>
    <row r="338" x14ac:dyDescent="0.25"/>
    <row r="339" x14ac:dyDescent="0.25"/>
    <row r="340" x14ac:dyDescent="0.25"/>
    <row r="341" x14ac:dyDescent="0.25"/>
    <row r="343" x14ac:dyDescent="0.25"/>
    <row r="345" x14ac:dyDescent="0.25"/>
    <row r="347" x14ac:dyDescent="0.25"/>
    <row r="348" x14ac:dyDescent="0.25"/>
    <row r="349" x14ac:dyDescent="0.25"/>
    <row r="351" x14ac:dyDescent="0.25"/>
    <row r="353" x14ac:dyDescent="0.25"/>
    <row r="355" x14ac:dyDescent="0.25"/>
    <row r="357" x14ac:dyDescent="0.25"/>
    <row r="359" x14ac:dyDescent="0.25"/>
    <row r="361" x14ac:dyDescent="0.25"/>
    <row r="363" x14ac:dyDescent="0.25"/>
    <row r="364" x14ac:dyDescent="0.25"/>
    <row r="365" x14ac:dyDescent="0.25"/>
    <row r="367" x14ac:dyDescent="0.25"/>
    <row r="369" x14ac:dyDescent="0.25"/>
    <row r="371" x14ac:dyDescent="0.25"/>
    <row r="373" x14ac:dyDescent="0.25"/>
    <row r="375" x14ac:dyDescent="0.25"/>
    <row r="377" x14ac:dyDescent="0.25"/>
    <row r="379" x14ac:dyDescent="0.25"/>
    <row r="381" x14ac:dyDescent="0.25"/>
    <row r="383" x14ac:dyDescent="0.25"/>
    <row r="385" x14ac:dyDescent="0.25"/>
    <row r="387" x14ac:dyDescent="0.25"/>
    <row r="389" x14ac:dyDescent="0.25"/>
    <row r="391" x14ac:dyDescent="0.25"/>
    <row r="393" x14ac:dyDescent="0.25"/>
    <row r="395" x14ac:dyDescent="0.25"/>
    <row r="397" x14ac:dyDescent="0.25"/>
    <row r="399" x14ac:dyDescent="0.25"/>
    <row r="401" x14ac:dyDescent="0.25"/>
    <row r="403" x14ac:dyDescent="0.25"/>
    <row r="405" x14ac:dyDescent="0.25"/>
    <row r="407" x14ac:dyDescent="0.25"/>
    <row r="409" x14ac:dyDescent="0.25"/>
    <row r="411" x14ac:dyDescent="0.25"/>
    <row r="413" x14ac:dyDescent="0.25"/>
    <row r="415" x14ac:dyDescent="0.25"/>
    <row r="417" x14ac:dyDescent="0.25"/>
    <row r="419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3" x14ac:dyDescent="0.25"/>
    <row r="1035" x14ac:dyDescent="0.25"/>
    <row r="1037" x14ac:dyDescent="0.25"/>
    <row r="1039" x14ac:dyDescent="0.25"/>
    <row r="1041" x14ac:dyDescent="0.25"/>
    <row r="1043" x14ac:dyDescent="0.25"/>
    <row r="1045" x14ac:dyDescent="0.25"/>
    <row r="1047" x14ac:dyDescent="0.25"/>
    <row r="1049" x14ac:dyDescent="0.25"/>
    <row r="1051" x14ac:dyDescent="0.25"/>
    <row r="1052" x14ac:dyDescent="0.25"/>
    <row r="1053" x14ac:dyDescent="0.25"/>
    <row r="1055" x14ac:dyDescent="0.25"/>
    <row r="1057" x14ac:dyDescent="0.25"/>
    <row r="1059" x14ac:dyDescent="0.25"/>
    <row r="1061" x14ac:dyDescent="0.25"/>
    <row r="1063" x14ac:dyDescent="0.25"/>
    <row r="1065" x14ac:dyDescent="0.25"/>
    <row r="1067" x14ac:dyDescent="0.25"/>
    <row r="1068" x14ac:dyDescent="0.25"/>
    <row r="1069" x14ac:dyDescent="0.25"/>
    <row r="1071" x14ac:dyDescent="0.25"/>
    <row r="1073" x14ac:dyDescent="0.25"/>
    <row r="1075" x14ac:dyDescent="0.25"/>
    <row r="1077" x14ac:dyDescent="0.25"/>
    <row r="1079" x14ac:dyDescent="0.25"/>
    <row r="1081" x14ac:dyDescent="0.25"/>
    <row r="1083" x14ac:dyDescent="0.25"/>
    <row r="1084" x14ac:dyDescent="0.25"/>
    <row r="1085" x14ac:dyDescent="0.25"/>
    <row r="1087" x14ac:dyDescent="0.25"/>
    <row r="1089" x14ac:dyDescent="0.25"/>
    <row r="1091" x14ac:dyDescent="0.25"/>
    <row r="1092" x14ac:dyDescent="0.25"/>
    <row r="1093" x14ac:dyDescent="0.25"/>
    <row r="1095" x14ac:dyDescent="0.25"/>
    <row r="1097" x14ac:dyDescent="0.25"/>
    <row r="1099" x14ac:dyDescent="0.25"/>
    <row r="1100" x14ac:dyDescent="0.25"/>
    <row r="1101" x14ac:dyDescent="0.25"/>
    <row r="1103" x14ac:dyDescent="0.25"/>
    <row r="1105" x14ac:dyDescent="0.25"/>
    <row r="1107" x14ac:dyDescent="0.25"/>
    <row r="1108" x14ac:dyDescent="0.25"/>
    <row r="1109" x14ac:dyDescent="0.25"/>
    <row r="1111" x14ac:dyDescent="0.25"/>
    <row r="1113" x14ac:dyDescent="0.25"/>
    <row r="1115" x14ac:dyDescent="0.25"/>
    <row r="1116" x14ac:dyDescent="0.25"/>
    <row r="1117" x14ac:dyDescent="0.25"/>
    <row r="1119" x14ac:dyDescent="0.25"/>
    <row r="1121" x14ac:dyDescent="0.25"/>
    <row r="1123" x14ac:dyDescent="0.25"/>
    <row r="1124" x14ac:dyDescent="0.25"/>
    <row r="1125" x14ac:dyDescent="0.25"/>
    <row r="1127" x14ac:dyDescent="0.25"/>
    <row r="1129" x14ac:dyDescent="0.25"/>
    <row r="1131" x14ac:dyDescent="0.25"/>
    <row r="1132" x14ac:dyDescent="0.25"/>
    <row r="1133" x14ac:dyDescent="0.25"/>
    <row r="1135" x14ac:dyDescent="0.25"/>
    <row r="1137" x14ac:dyDescent="0.25"/>
    <row r="1139" x14ac:dyDescent="0.25"/>
    <row r="1140" x14ac:dyDescent="0.25"/>
    <row r="1141" x14ac:dyDescent="0.25"/>
    <row r="1143" x14ac:dyDescent="0.25"/>
    <row r="1145" x14ac:dyDescent="0.25"/>
    <row r="1147" x14ac:dyDescent="0.25"/>
    <row r="1148" x14ac:dyDescent="0.25"/>
    <row r="1149" x14ac:dyDescent="0.25"/>
    <row r="1151" x14ac:dyDescent="0.25"/>
    <row r="1153" x14ac:dyDescent="0.25"/>
    <row r="1155" x14ac:dyDescent="0.25"/>
    <row r="1156" x14ac:dyDescent="0.25"/>
    <row r="1157" x14ac:dyDescent="0.25"/>
    <row r="1159" x14ac:dyDescent="0.25"/>
    <row r="1161" x14ac:dyDescent="0.25"/>
    <row r="1163" x14ac:dyDescent="0.25"/>
    <row r="1164" x14ac:dyDescent="0.25"/>
    <row r="1165" x14ac:dyDescent="0.25"/>
    <row r="1167" x14ac:dyDescent="0.25"/>
    <row r="1169" x14ac:dyDescent="0.25"/>
    <row r="1170" x14ac:dyDescent="0.25"/>
    <row r="1171" x14ac:dyDescent="0.25"/>
    <row r="1172" x14ac:dyDescent="0.25"/>
    <row r="1173" x14ac:dyDescent="0.25"/>
    <row r="1175" x14ac:dyDescent="0.25"/>
    <row r="1176" x14ac:dyDescent="0.25"/>
    <row r="1177" x14ac:dyDescent="0.25"/>
    <row r="1179" x14ac:dyDescent="0.25"/>
    <row r="1180" x14ac:dyDescent="0.25"/>
    <row r="1181" x14ac:dyDescent="0.25"/>
    <row r="1183" x14ac:dyDescent="0.25"/>
    <row r="1185" x14ac:dyDescent="0.25"/>
    <row r="1186" x14ac:dyDescent="0.25"/>
    <row r="1187" x14ac:dyDescent="0.25"/>
    <row r="1188" x14ac:dyDescent="0.25"/>
    <row r="1189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</sheetData>
  <mergeCells count="6">
    <mergeCell ref="A41:AB41"/>
    <mergeCell ref="A1:AB1"/>
    <mergeCell ref="A2:Z2"/>
    <mergeCell ref="A17:AB17"/>
    <mergeCell ref="A24:AB24"/>
    <mergeCell ref="B26:AB26"/>
  </mergeCells>
  <pageMargins left="0.31496062992125984" right="0.31496062992125984" top="0.35433070866141736" bottom="0.35433070866141736" header="0.31496062992125984" footer="0.31496062992125984"/>
  <pageSetup paperSize="9" scale="46" fitToHeight="2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656"/>
  <sheetViews>
    <sheetView topLeftCell="A91" zoomScale="69" zoomScaleNormal="69" workbookViewId="0">
      <selection activeCell="AE5" sqref="AE5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42578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3.1406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0.7109375" style="8" customWidth="1"/>
    <col min="19" max="19" width="8.5703125" style="8" customWidth="1"/>
    <col min="20" max="20" width="7.42578125" style="8" customWidth="1"/>
    <col min="21" max="21" width="10.7109375" style="8" customWidth="1"/>
    <col min="22" max="22" width="10.140625" style="8" bestFit="1" customWidth="1"/>
    <col min="23" max="23" width="7.140625" style="8" customWidth="1"/>
    <col min="24" max="24" width="12.7109375" style="8" bestFit="1" customWidth="1"/>
    <col min="25" max="25" width="18.5703125" style="8" customWidth="1"/>
    <col min="26" max="26" width="19.28515625" style="8" bestFit="1" customWidth="1"/>
    <col min="27" max="27" width="20.7109375" style="8" customWidth="1"/>
    <col min="28" max="28" width="16.5703125" style="8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65">
        <v>46197</v>
      </c>
      <c r="AB2" s="95">
        <v>0.69791666666666663</v>
      </c>
      <c r="AC2" s="35"/>
    </row>
    <row r="3" spans="1:31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70" t="s">
        <v>17</v>
      </c>
      <c r="C4" s="71">
        <f>IF(B4="","",VLOOKUP(AD4,Varsayımlar!$B:$Q,3,0))</f>
        <v>8698829380698</v>
      </c>
      <c r="D4" s="71" t="s">
        <v>498</v>
      </c>
      <c r="E4" s="106" t="s">
        <v>37</v>
      </c>
      <c r="F4" s="70" t="s">
        <v>499</v>
      </c>
      <c r="G4" s="70" t="s">
        <v>500</v>
      </c>
      <c r="H4" s="70" t="str">
        <f>IF(B4="","",VLOOKUP(AD4,Varsayımlar!$B:$Q,5,0))</f>
        <v>TORTİLLAS 25 CM 4 PCS 260G</v>
      </c>
      <c r="I4" s="70">
        <f>IF(B4="","",VLOOKUP(AD4,Varsayımlar!B:T,19,0))</f>
        <v>0</v>
      </c>
      <c r="J4" s="70" t="str">
        <f>IF(B4="","",VLOOKUP(AD4,Varsayımlar!$B:$Q,6,0))</f>
        <v>SADE</v>
      </c>
      <c r="K4" s="70">
        <v>1512</v>
      </c>
      <c r="L4" s="70"/>
      <c r="M4" s="70">
        <f t="shared" ref="M4:M72" si="0">K4/84</f>
        <v>18</v>
      </c>
      <c r="N4" s="70"/>
      <c r="O4" s="70">
        <v>8</v>
      </c>
      <c r="P4" s="70">
        <f>IF(B4="","",VLOOKUP(AD4,Varsayımlar!$B:$Q,7,0)*K4)</f>
        <v>45360</v>
      </c>
      <c r="Q4" s="70">
        <f>IF(B4="","",VLOOKUP(AD4,Varsayımlar!$B:$Q,8,0))</f>
        <v>25</v>
      </c>
      <c r="R4" s="70" t="str">
        <f>IF(B4="","",VLOOKUP(AD4,Varsayımlar!$B:$Q,9,0))</f>
        <v>SOFT</v>
      </c>
      <c r="S4" s="70">
        <f>IF(B4="","",VLOOKUP(AD4,Varsayımlar!$B:$Q,10,0))</f>
        <v>4</v>
      </c>
      <c r="T4" s="70">
        <f>IF(B4="","",VLOOKUP(AD4,Varsayımlar!$B:$Q,11,0))</f>
        <v>30</v>
      </c>
      <c r="U4" s="70">
        <f>IF(B4="","",VLOOKUP(AD4,Varsayımlar!$B:$Q,12,0))</f>
        <v>260</v>
      </c>
      <c r="V4" s="70" t="str">
        <f>IF(B4="","",VLOOKUP(AD4,Varsayımlar!$B:$Q,13,0))</f>
        <v>YURTDIŞI</v>
      </c>
      <c r="W4" s="70">
        <f>IF(B4="","",VLOOKUP(AD4,Varsayımlar!$B:$Q,14,0))</f>
        <v>6</v>
      </c>
      <c r="X4" s="73">
        <v>46192</v>
      </c>
      <c r="Y4" s="73">
        <v>46375</v>
      </c>
      <c r="Z4" s="70">
        <v>26061925</v>
      </c>
      <c r="AA4" s="70" t="str">
        <f>IF(B4="","",VLOOKUP(AD4,Varsayımlar!$B:$Q,15,0))</f>
        <v>TRİTON -SKT ATILACAK</v>
      </c>
      <c r="AB4" s="70" t="str">
        <f>IF(B4="","",VLOOKUP(AD4,Varsayımlar!$B:$Q,16,0))</f>
        <v>24-26 CM</v>
      </c>
      <c r="AC4" s="64"/>
      <c r="AD4" s="61" t="str">
        <f t="shared" ref="AD4:AD72" si="1">IF(B4="","",CONCATENATE(B4,E4))</f>
        <v>LLC TRİTONMUTLUKAL WHEAT TORTILLA</v>
      </c>
      <c r="AE4" s="8" t="s">
        <v>285</v>
      </c>
    </row>
    <row r="5" spans="1:31" ht="36" customHeight="1" x14ac:dyDescent="0.25">
      <c r="A5" s="9" t="s">
        <v>122</v>
      </c>
      <c r="B5" s="70" t="s">
        <v>17</v>
      </c>
      <c r="C5" s="71">
        <f>IF(B5="","",VLOOKUP(AD5,Varsayımlar!$B:$Q,3,0))</f>
        <v>8698829380698</v>
      </c>
      <c r="D5" s="71" t="s">
        <v>498</v>
      </c>
      <c r="E5" s="106" t="s">
        <v>37</v>
      </c>
      <c r="F5" s="70" t="s">
        <v>499</v>
      </c>
      <c r="G5" s="70" t="s">
        <v>501</v>
      </c>
      <c r="H5" s="70" t="str">
        <f>IF(B5="","",VLOOKUP(AD5,Varsayımlar!$B:$Q,5,0))</f>
        <v>TORTİLLAS 25 CM 4 PCS 260G</v>
      </c>
      <c r="I5" s="70">
        <f>IF(B5="","",VLOOKUP(AD5,Varsayımlar!B:T,19,0))</f>
        <v>0</v>
      </c>
      <c r="J5" s="70" t="str">
        <f>IF(B5="","",VLOOKUP(AD5,Varsayımlar!$B:$Q,6,0))</f>
        <v>SADE</v>
      </c>
      <c r="K5" s="70">
        <v>924</v>
      </c>
      <c r="L5" s="70"/>
      <c r="M5" s="70">
        <f t="shared" si="0"/>
        <v>11</v>
      </c>
      <c r="N5" s="70"/>
      <c r="O5" s="70">
        <v>7</v>
      </c>
      <c r="P5" s="70">
        <f>IF(B5="","",VLOOKUP(AD5,Varsayımlar!$B:$Q,7,0)*K5)</f>
        <v>27720</v>
      </c>
      <c r="Q5" s="70">
        <f>IF(B5="","",VLOOKUP(AD5,Varsayımlar!$B:$Q,8,0))</f>
        <v>25</v>
      </c>
      <c r="R5" s="70" t="str">
        <f>IF(B5="","",VLOOKUP(AD5,Varsayımlar!$B:$Q,9,0))</f>
        <v>SOFT</v>
      </c>
      <c r="S5" s="70">
        <f>IF(B5="","",VLOOKUP(AD5,Varsayımlar!$B:$Q,10,0))</f>
        <v>4</v>
      </c>
      <c r="T5" s="70">
        <f>IF(B5="","",VLOOKUP(AD5,Varsayımlar!$B:$Q,11,0))</f>
        <v>30</v>
      </c>
      <c r="U5" s="70">
        <f>IF(B5="","",VLOOKUP(AD5,Varsayımlar!$B:$Q,12,0))</f>
        <v>260</v>
      </c>
      <c r="V5" s="70" t="str">
        <f>IF(B5="","",VLOOKUP(AD5,Varsayımlar!$B:$Q,13,0))</f>
        <v>YURTDIŞI</v>
      </c>
      <c r="W5" s="70">
        <f>IF(B5="","",VLOOKUP(AD5,Varsayımlar!$B:$Q,14,0))</f>
        <v>6</v>
      </c>
      <c r="X5" s="73">
        <v>46192</v>
      </c>
      <c r="Y5" s="73">
        <v>46375</v>
      </c>
      <c r="Z5" s="70">
        <v>26061925</v>
      </c>
      <c r="AA5" s="70" t="str">
        <f>IF(B5="","",VLOOKUP(AD5,Varsayımlar!$B:$Q,15,0))</f>
        <v>TRİTON -SKT ATILACAK</v>
      </c>
      <c r="AB5" s="70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1" ht="36" customHeight="1" x14ac:dyDescent="0.25">
      <c r="A6" s="9" t="s">
        <v>123</v>
      </c>
      <c r="B6" s="77" t="s">
        <v>17</v>
      </c>
      <c r="C6" s="76">
        <f>IF(B6="","",VLOOKUP(AD6,Varsayımlar!$B:$Q,3,0))</f>
        <v>8698829380698</v>
      </c>
      <c r="D6" s="76" t="s">
        <v>502</v>
      </c>
      <c r="E6" s="119" t="s">
        <v>37</v>
      </c>
      <c r="F6" s="77" t="s">
        <v>503</v>
      </c>
      <c r="G6" s="77" t="s">
        <v>505</v>
      </c>
      <c r="H6" s="77" t="str">
        <f>IF(B6="","",VLOOKUP(AD6,Varsayımlar!$B:$Q,5,0))</f>
        <v>TORTİLLAS 25 CM 4 PCS 260G</v>
      </c>
      <c r="I6" s="77">
        <f>IF(B6="","",VLOOKUP(AD6,Varsayımlar!B:T,19,0))</f>
        <v>0</v>
      </c>
      <c r="J6" s="77" t="str">
        <f>IF(B6="","",VLOOKUP(AD6,Varsayımlar!$B:$Q,6,0))</f>
        <v>SADE</v>
      </c>
      <c r="K6" s="77">
        <v>420</v>
      </c>
      <c r="L6" s="77"/>
      <c r="M6" s="77">
        <f t="shared" si="0"/>
        <v>5</v>
      </c>
      <c r="N6" s="77"/>
      <c r="O6" s="77">
        <v>4</v>
      </c>
      <c r="P6" s="77">
        <f>IF(B6="","",VLOOKUP(AD6,Varsayımlar!$B:$Q,7,0)*K6)</f>
        <v>12600</v>
      </c>
      <c r="Q6" s="77">
        <f>IF(B6="","",VLOOKUP(AD6,Varsayımlar!$B:$Q,8,0))</f>
        <v>25</v>
      </c>
      <c r="R6" s="77" t="str">
        <f>IF(B6="","",VLOOKUP(AD6,Varsayımlar!$B:$Q,9,0))</f>
        <v>SOFT</v>
      </c>
      <c r="S6" s="77">
        <f>IF(B6="","",VLOOKUP(AD6,Varsayımlar!$B:$Q,10,0))</f>
        <v>4</v>
      </c>
      <c r="T6" s="77">
        <f>IF(B6="","",VLOOKUP(AD6,Varsayımlar!$B:$Q,11,0))</f>
        <v>30</v>
      </c>
      <c r="U6" s="77">
        <f>IF(B6="","",VLOOKUP(AD6,Varsayımlar!$B:$Q,12,0))</f>
        <v>260</v>
      </c>
      <c r="V6" s="77" t="str">
        <f>IF(B6="","",VLOOKUP(AD6,Varsayımlar!$B:$Q,13,0))</f>
        <v>YURTDIŞI</v>
      </c>
      <c r="W6" s="77">
        <f>IF(B6="","",VLOOKUP(AD6,Varsayımlar!$B:$Q,14,0))</f>
        <v>6</v>
      </c>
      <c r="X6" s="78">
        <v>46195</v>
      </c>
      <c r="Y6" s="78">
        <v>46378</v>
      </c>
      <c r="Z6" s="77">
        <v>26062225</v>
      </c>
      <c r="AA6" s="77" t="str">
        <f>IF(B6="","",VLOOKUP(AD6,Varsayımlar!$B:$Q,15,0))</f>
        <v>TRİTON -SKT ATILACAK</v>
      </c>
      <c r="AB6" s="77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1" ht="36" customHeight="1" x14ac:dyDescent="0.25">
      <c r="A7" s="9" t="s">
        <v>124</v>
      </c>
      <c r="B7" s="67" t="s">
        <v>17</v>
      </c>
      <c r="C7" s="4">
        <f>IF(B7="","",VLOOKUP(AD7,Varsayımlar!$B:$Q,3,0))</f>
        <v>8698829380698</v>
      </c>
      <c r="D7" s="4" t="s">
        <v>513</v>
      </c>
      <c r="E7" s="105" t="s">
        <v>37</v>
      </c>
      <c r="F7" s="67" t="s">
        <v>514</v>
      </c>
      <c r="G7" s="67" t="s">
        <v>515</v>
      </c>
      <c r="H7" s="67" t="str">
        <f>IF(B7="","",VLOOKUP(AD7,Varsayımlar!$B:$Q,5,0))</f>
        <v>TORTİLLAS 25 CM 4 PCS 260G</v>
      </c>
      <c r="I7" s="67">
        <f>IF(B7="","",VLOOKUP(AD7,Varsayımlar!B:T,19,0))</f>
        <v>0</v>
      </c>
      <c r="J7" s="67" t="str">
        <f>IF(B7="","",VLOOKUP(AD7,Varsayımlar!$B:$Q,6,0))</f>
        <v>SADE</v>
      </c>
      <c r="K7" s="67">
        <v>1344</v>
      </c>
      <c r="L7" s="67"/>
      <c r="M7" s="67">
        <f t="shared" si="0"/>
        <v>16</v>
      </c>
      <c r="N7" s="67"/>
      <c r="O7" s="67">
        <v>14</v>
      </c>
      <c r="P7" s="67">
        <f>IF(B7="","",VLOOKUP(AD7,Varsayımlar!$B:$Q,7,0)*K7)</f>
        <v>40320</v>
      </c>
      <c r="Q7" s="67">
        <f>IF(B7="","",VLOOKUP(AD7,Varsayımlar!$B:$Q,8,0))</f>
        <v>25</v>
      </c>
      <c r="R7" s="67" t="str">
        <f>IF(B7="","",VLOOKUP(AD7,Varsayımlar!$B:$Q,9,0))</f>
        <v>SOFT</v>
      </c>
      <c r="S7" s="67">
        <f>IF(B7="","",VLOOKUP(AD7,Varsayımlar!$B:$Q,10,0))</f>
        <v>4</v>
      </c>
      <c r="T7" s="67">
        <f>IF(B7="","",VLOOKUP(AD7,Varsayımlar!$B:$Q,11,0))</f>
        <v>30</v>
      </c>
      <c r="U7" s="67">
        <f>IF(B7="","",VLOOKUP(AD7,Varsayımlar!$B:$Q,12,0))</f>
        <v>260</v>
      </c>
      <c r="V7" s="67" t="str">
        <f>IF(B7="","",VLOOKUP(AD7,Varsayımlar!$B:$Q,13,0))</f>
        <v>YURTDIŞI</v>
      </c>
      <c r="W7" s="67">
        <f>IF(B7="","",VLOOKUP(AD7,Varsayımlar!$B:$Q,14,0))</f>
        <v>6</v>
      </c>
      <c r="X7" s="68">
        <v>46198</v>
      </c>
      <c r="Y7" s="68">
        <v>46381</v>
      </c>
      <c r="Z7" s="67">
        <v>26062525</v>
      </c>
      <c r="AA7" s="67" t="str">
        <f>IF(B7="","",VLOOKUP(AD7,Varsayımlar!$B:$Q,15,0))</f>
        <v>TRİTON -SKT ATILACAK</v>
      </c>
      <c r="AB7" s="67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1" ht="36" customHeight="1" x14ac:dyDescent="0.25">
      <c r="A8" s="9" t="s">
        <v>125</v>
      </c>
      <c r="B8" s="115" t="s">
        <v>17</v>
      </c>
      <c r="C8" s="116">
        <f>IF(B8="","",VLOOKUP(AD8,Varsayımlar!$B:$Q,3,0))</f>
        <v>8698829380698</v>
      </c>
      <c r="D8" s="116" t="s">
        <v>517</v>
      </c>
      <c r="E8" s="117" t="s">
        <v>37</v>
      </c>
      <c r="F8" s="115" t="s">
        <v>518</v>
      </c>
      <c r="G8" s="115" t="s">
        <v>519</v>
      </c>
      <c r="H8" s="115" t="str">
        <f>IF(B8="","",VLOOKUP(AD8,Varsayımlar!$B:$Q,5,0))</f>
        <v>TORTİLLAS 25 CM 4 PCS 260G</v>
      </c>
      <c r="I8" s="115">
        <f>IF(B8="","",VLOOKUP(AD8,Varsayımlar!B:T,19,0))</f>
        <v>0</v>
      </c>
      <c r="J8" s="115" t="str">
        <f>IF(B8="","",VLOOKUP(AD8,Varsayımlar!$B:$Q,6,0))</f>
        <v>SADE</v>
      </c>
      <c r="K8" s="115">
        <v>1260</v>
      </c>
      <c r="L8" s="115"/>
      <c r="M8" s="115">
        <f t="shared" si="0"/>
        <v>15</v>
      </c>
      <c r="N8" s="115"/>
      <c r="O8" s="115">
        <v>14</v>
      </c>
      <c r="P8" s="115">
        <f>IF(B8="","",VLOOKUP(AD8,Varsayımlar!$B:$Q,7,0)*K8)</f>
        <v>37800</v>
      </c>
      <c r="Q8" s="115">
        <f>IF(B8="","",VLOOKUP(AD8,Varsayımlar!$B:$Q,8,0))</f>
        <v>25</v>
      </c>
      <c r="R8" s="115" t="str">
        <f>IF(B8="","",VLOOKUP(AD8,Varsayımlar!$B:$Q,9,0))</f>
        <v>SOFT</v>
      </c>
      <c r="S8" s="115">
        <f>IF(B8="","",VLOOKUP(AD8,Varsayımlar!$B:$Q,10,0))</f>
        <v>4</v>
      </c>
      <c r="T8" s="115">
        <f>IF(B8="","",VLOOKUP(AD8,Varsayımlar!$B:$Q,11,0))</f>
        <v>30</v>
      </c>
      <c r="U8" s="115">
        <f>IF(B8="","",VLOOKUP(AD8,Varsayımlar!$B:$Q,12,0))</f>
        <v>260</v>
      </c>
      <c r="V8" s="115" t="str">
        <f>IF(B8="","",VLOOKUP(AD8,Varsayımlar!$B:$Q,13,0))</f>
        <v>YURTDIŞI</v>
      </c>
      <c r="W8" s="115">
        <f>IF(B8="","",VLOOKUP(AD8,Varsayımlar!$B:$Q,14,0))</f>
        <v>6</v>
      </c>
      <c r="X8" s="118">
        <v>46199</v>
      </c>
      <c r="Y8" s="118">
        <v>46382</v>
      </c>
      <c r="Z8" s="115">
        <v>26062625</v>
      </c>
      <c r="AA8" s="115" t="str">
        <f>IF(B8="","",VLOOKUP(AD8,Varsayımlar!$B:$Q,15,0))</f>
        <v>TRİTON -SKT ATILACAK</v>
      </c>
      <c r="AB8" s="115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1" ht="36" customHeight="1" x14ac:dyDescent="0.25">
      <c r="A9" s="9" t="s">
        <v>126</v>
      </c>
      <c r="B9" s="115" t="s">
        <v>17</v>
      </c>
      <c r="C9" s="116">
        <f>IF(B9="","",VLOOKUP(AD9,Varsayımlar!$B:$Q,3,0))</f>
        <v>8698829380698</v>
      </c>
      <c r="D9" s="116" t="s">
        <v>517</v>
      </c>
      <c r="E9" s="117" t="s">
        <v>37</v>
      </c>
      <c r="F9" s="115" t="s">
        <v>518</v>
      </c>
      <c r="G9" s="115" t="s">
        <v>520</v>
      </c>
      <c r="H9" s="115" t="str">
        <f>IF(B9="","",VLOOKUP(AD9,Varsayımlar!$B:$Q,5,0))</f>
        <v>TORTİLLAS 25 CM 4 PCS 260G</v>
      </c>
      <c r="I9" s="115">
        <f>IF(B9="","",VLOOKUP(AD9,Varsayımlar!B:T,19,0))</f>
        <v>0</v>
      </c>
      <c r="J9" s="115" t="str">
        <f>IF(B9="","",VLOOKUP(AD9,Varsayımlar!$B:$Q,6,0))</f>
        <v>SADE</v>
      </c>
      <c r="K9" s="115">
        <v>336</v>
      </c>
      <c r="L9" s="115"/>
      <c r="M9" s="115">
        <f t="shared" si="0"/>
        <v>4</v>
      </c>
      <c r="N9" s="115"/>
      <c r="O9" s="115">
        <v>5</v>
      </c>
      <c r="P9" s="115">
        <f>IF(B9="","",VLOOKUP(AD9,Varsayımlar!$B:$Q,7,0)*K9)</f>
        <v>10080</v>
      </c>
      <c r="Q9" s="115">
        <f>IF(B9="","",VLOOKUP(AD9,Varsayımlar!$B:$Q,8,0))</f>
        <v>25</v>
      </c>
      <c r="R9" s="115" t="str">
        <f>IF(B9="","",VLOOKUP(AD9,Varsayımlar!$B:$Q,9,0))</f>
        <v>SOFT</v>
      </c>
      <c r="S9" s="115">
        <f>IF(B9="","",VLOOKUP(AD9,Varsayımlar!$B:$Q,10,0))</f>
        <v>4</v>
      </c>
      <c r="T9" s="115">
        <f>IF(B9="","",VLOOKUP(AD9,Varsayımlar!$B:$Q,11,0))</f>
        <v>30</v>
      </c>
      <c r="U9" s="115">
        <f>IF(B9="","",VLOOKUP(AD9,Varsayımlar!$B:$Q,12,0))</f>
        <v>260</v>
      </c>
      <c r="V9" s="115" t="str">
        <f>IF(B9="","",VLOOKUP(AD9,Varsayımlar!$B:$Q,13,0))</f>
        <v>YURTDIŞI</v>
      </c>
      <c r="W9" s="115">
        <f>IF(B9="","",VLOOKUP(AD9,Varsayımlar!$B:$Q,14,0))</f>
        <v>6</v>
      </c>
      <c r="X9" s="118">
        <v>46199</v>
      </c>
      <c r="Y9" s="118">
        <v>46382</v>
      </c>
      <c r="Z9" s="115">
        <v>26062625</v>
      </c>
      <c r="AA9" s="115" t="str">
        <f>IF(B9="","",VLOOKUP(AD9,Varsayımlar!$B:$Q,15,0))</f>
        <v>TRİTON -SKT ATILACAK</v>
      </c>
      <c r="AB9" s="115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1" ht="36" customHeight="1" x14ac:dyDescent="0.25">
      <c r="A10" s="9" t="s">
        <v>127</v>
      </c>
      <c r="B10" s="115" t="s">
        <v>17</v>
      </c>
      <c r="C10" s="116">
        <f>IF(B10="","",VLOOKUP(AD10,Varsayımlar!$B:$Q,3,0))</f>
        <v>8698829380698</v>
      </c>
      <c r="D10" s="116" t="s">
        <v>517</v>
      </c>
      <c r="E10" s="117" t="s">
        <v>37</v>
      </c>
      <c r="F10" s="115" t="s">
        <v>518</v>
      </c>
      <c r="G10" s="115" t="s">
        <v>521</v>
      </c>
      <c r="H10" s="115" t="str">
        <f>IF(B10="","",VLOOKUP(AD10,Varsayımlar!$B:$Q,5,0))</f>
        <v>TORTİLLAS 25 CM 4 PCS 260G</v>
      </c>
      <c r="I10" s="115">
        <f>IF(B10="","",VLOOKUP(AD10,Varsayımlar!B:T,19,0))</f>
        <v>0</v>
      </c>
      <c r="J10" s="115" t="str">
        <f>IF(B10="","",VLOOKUP(AD10,Varsayımlar!$B:$Q,6,0))</f>
        <v>SADE</v>
      </c>
      <c r="K10" s="115">
        <v>840</v>
      </c>
      <c r="L10" s="115"/>
      <c r="M10" s="115">
        <f t="shared" si="0"/>
        <v>10</v>
      </c>
      <c r="N10" s="115"/>
      <c r="O10" s="115">
        <v>10</v>
      </c>
      <c r="P10" s="115">
        <f>IF(B10="","",VLOOKUP(AD10,Varsayımlar!$B:$Q,7,0)*K10)</f>
        <v>25200</v>
      </c>
      <c r="Q10" s="115">
        <f>IF(B10="","",VLOOKUP(AD10,Varsayımlar!$B:$Q,8,0))</f>
        <v>25</v>
      </c>
      <c r="R10" s="115" t="str">
        <f>IF(B10="","",VLOOKUP(AD10,Varsayımlar!$B:$Q,9,0))</f>
        <v>SOFT</v>
      </c>
      <c r="S10" s="115">
        <f>IF(B10="","",VLOOKUP(AD10,Varsayımlar!$B:$Q,10,0))</f>
        <v>4</v>
      </c>
      <c r="T10" s="115">
        <f>IF(B10="","",VLOOKUP(AD10,Varsayımlar!$B:$Q,11,0))</f>
        <v>30</v>
      </c>
      <c r="U10" s="115">
        <f>IF(B10="","",VLOOKUP(AD10,Varsayımlar!$B:$Q,12,0))</f>
        <v>260</v>
      </c>
      <c r="V10" s="115" t="str">
        <f>IF(B10="","",VLOOKUP(AD10,Varsayımlar!$B:$Q,13,0))</f>
        <v>YURTDIŞI</v>
      </c>
      <c r="W10" s="115">
        <f>IF(B10="","",VLOOKUP(AD10,Varsayımlar!$B:$Q,14,0))</f>
        <v>6</v>
      </c>
      <c r="X10" s="118">
        <v>46199</v>
      </c>
      <c r="Y10" s="118">
        <v>46382</v>
      </c>
      <c r="Z10" s="115">
        <v>26062625</v>
      </c>
      <c r="AA10" s="115" t="str">
        <f>IF(B10="","",VLOOKUP(AD10,Varsayımlar!$B:$Q,15,0))</f>
        <v>TRİTON -SKT ATILACAK</v>
      </c>
      <c r="AB10" s="115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1" ht="36" customHeight="1" x14ac:dyDescent="0.25">
      <c r="A11" s="9" t="s">
        <v>128</v>
      </c>
      <c r="B11" s="82" t="s">
        <v>17</v>
      </c>
      <c r="C11" s="83">
        <f>IF(B11="","",VLOOKUP(AD11,Varsayımlar!$B:$Q,3,0))</f>
        <v>8698829380698</v>
      </c>
      <c r="D11" s="83" t="s">
        <v>522</v>
      </c>
      <c r="E11" s="104" t="s">
        <v>37</v>
      </c>
      <c r="F11" s="82" t="s">
        <v>523</v>
      </c>
      <c r="G11" s="82" t="s">
        <v>524</v>
      </c>
      <c r="H11" s="82" t="str">
        <f>IF(B11="","",VLOOKUP(AD11,Varsayımlar!$B:$Q,5,0))</f>
        <v>TORTİLLAS 25 CM 4 PCS 260G</v>
      </c>
      <c r="I11" s="82">
        <f>IF(B11="","",VLOOKUP(AD11,Varsayımlar!B:T,19,0))</f>
        <v>0</v>
      </c>
      <c r="J11" s="82" t="str">
        <f>IF(B11="","",VLOOKUP(AD11,Varsayımlar!$B:$Q,6,0))</f>
        <v>SADE</v>
      </c>
      <c r="K11" s="82">
        <v>420</v>
      </c>
      <c r="L11" s="82"/>
      <c r="M11" s="82">
        <f t="shared" si="0"/>
        <v>5</v>
      </c>
      <c r="N11" s="82"/>
      <c r="O11" s="82">
        <v>5</v>
      </c>
      <c r="P11" s="82">
        <f>IF(B11="","",VLOOKUP(AD11,Varsayımlar!$B:$Q,7,0)*K11)</f>
        <v>12600</v>
      </c>
      <c r="Q11" s="82">
        <f>IF(B11="","",VLOOKUP(AD11,Varsayımlar!$B:$Q,8,0))</f>
        <v>25</v>
      </c>
      <c r="R11" s="82" t="str">
        <f>IF(B11="","",VLOOKUP(AD11,Varsayımlar!$B:$Q,9,0))</f>
        <v>SOFT</v>
      </c>
      <c r="S11" s="82">
        <f>IF(B11="","",VLOOKUP(AD11,Varsayımlar!$B:$Q,10,0))</f>
        <v>4</v>
      </c>
      <c r="T11" s="82">
        <f>IF(B11="","",VLOOKUP(AD11,Varsayımlar!$B:$Q,11,0))</f>
        <v>30</v>
      </c>
      <c r="U11" s="82">
        <f>IF(B11="","",VLOOKUP(AD11,Varsayımlar!$B:$Q,12,0))</f>
        <v>260</v>
      </c>
      <c r="V11" s="82" t="str">
        <f>IF(B11="","",VLOOKUP(AD11,Varsayımlar!$B:$Q,13,0))</f>
        <v>YURTDIŞI</v>
      </c>
      <c r="W11" s="82">
        <f>IF(B11="","",VLOOKUP(AD11,Varsayımlar!$B:$Q,14,0))</f>
        <v>6</v>
      </c>
      <c r="X11" s="84">
        <v>46200</v>
      </c>
      <c r="Y11" s="84">
        <v>46383</v>
      </c>
      <c r="Z11" s="82">
        <v>26062725</v>
      </c>
      <c r="AA11" s="82" t="str">
        <f>IF(B11="","",VLOOKUP(AD11,Varsayımlar!$B:$Q,15,0))</f>
        <v>TRİTON -SKT ATILACAK</v>
      </c>
      <c r="AB11" s="82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1" ht="36" customHeight="1" x14ac:dyDescent="0.25">
      <c r="A12" s="9" t="s">
        <v>129</v>
      </c>
      <c r="B12" s="82" t="s">
        <v>17</v>
      </c>
      <c r="C12" s="83">
        <f>IF(B12="","",VLOOKUP(AD12,Varsayımlar!$B:$Q,3,0))</f>
        <v>8698829380698</v>
      </c>
      <c r="D12" s="83" t="s">
        <v>522</v>
      </c>
      <c r="E12" s="104" t="s">
        <v>37</v>
      </c>
      <c r="F12" s="82" t="s">
        <v>523</v>
      </c>
      <c r="G12" s="82" t="s">
        <v>525</v>
      </c>
      <c r="H12" s="82" t="str">
        <f>IF(B12="","",VLOOKUP(AD12,Varsayımlar!$B:$Q,5,0))</f>
        <v>TORTİLLAS 25 CM 4 PCS 260G</v>
      </c>
      <c r="I12" s="82">
        <f>IF(B12="","",VLOOKUP(AD12,Varsayımlar!B:T,19,0))</f>
        <v>0</v>
      </c>
      <c r="J12" s="82" t="str">
        <f>IF(B12="","",VLOOKUP(AD12,Varsayımlar!$B:$Q,6,0))</f>
        <v>SADE</v>
      </c>
      <c r="K12" s="82">
        <v>2016</v>
      </c>
      <c r="L12" s="82"/>
      <c r="M12" s="82">
        <f t="shared" si="0"/>
        <v>24</v>
      </c>
      <c r="N12" s="82"/>
      <c r="O12" s="82">
        <v>22</v>
      </c>
      <c r="P12" s="82">
        <f>IF(B12="","",VLOOKUP(AD12,Varsayımlar!$B:$Q,7,0)*K12)</f>
        <v>60480</v>
      </c>
      <c r="Q12" s="82">
        <f>IF(B12="","",VLOOKUP(AD12,Varsayımlar!$B:$Q,8,0))</f>
        <v>25</v>
      </c>
      <c r="R12" s="82" t="str">
        <f>IF(B12="","",VLOOKUP(AD12,Varsayımlar!$B:$Q,9,0))</f>
        <v>SOFT</v>
      </c>
      <c r="S12" s="82">
        <f>IF(B12="","",VLOOKUP(AD12,Varsayımlar!$B:$Q,10,0))</f>
        <v>4</v>
      </c>
      <c r="T12" s="82">
        <f>IF(B12="","",VLOOKUP(AD12,Varsayımlar!$B:$Q,11,0))</f>
        <v>30</v>
      </c>
      <c r="U12" s="82">
        <f>IF(B12="","",VLOOKUP(AD12,Varsayımlar!$B:$Q,12,0))</f>
        <v>260</v>
      </c>
      <c r="V12" s="82" t="str">
        <f>IF(B12="","",VLOOKUP(AD12,Varsayımlar!$B:$Q,13,0))</f>
        <v>YURTDIŞI</v>
      </c>
      <c r="W12" s="82">
        <f>IF(B12="","",VLOOKUP(AD12,Varsayımlar!$B:$Q,14,0))</f>
        <v>6</v>
      </c>
      <c r="X12" s="84">
        <v>46200</v>
      </c>
      <c r="Y12" s="84">
        <v>46383</v>
      </c>
      <c r="Z12" s="82">
        <v>26062725</v>
      </c>
      <c r="AA12" s="82" t="str">
        <f>IF(B12="","",VLOOKUP(AD12,Varsayımlar!$B:$Q,15,0))</f>
        <v>TRİTON -SKT ATILACAK</v>
      </c>
      <c r="AB12" s="82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1" ht="36" customHeight="1" x14ac:dyDescent="0.25">
      <c r="A13" s="9" t="s">
        <v>130</v>
      </c>
      <c r="B13" s="154" t="s">
        <v>17</v>
      </c>
      <c r="C13" s="155">
        <f>IF(B13="","",VLOOKUP(AD13,Varsayımlar!$B:$Q,3,0))</f>
        <v>8698829380698</v>
      </c>
      <c r="D13" s="155" t="s">
        <v>232</v>
      </c>
      <c r="E13" s="166" t="s">
        <v>37</v>
      </c>
      <c r="F13" s="154" t="s">
        <v>732</v>
      </c>
      <c r="G13" s="154" t="s">
        <v>733</v>
      </c>
      <c r="H13" s="154" t="str">
        <f>IF(B13="","",VLOOKUP(AD13,Varsayımlar!$B:$Q,5,0))</f>
        <v>TORTİLLAS 25 CM 4 PCS 260G</v>
      </c>
      <c r="I13" s="154">
        <f>IF(B13="","",VLOOKUP(AD13,Varsayımlar!B:T,19,0))</f>
        <v>0</v>
      </c>
      <c r="J13" s="154" t="str">
        <f>IF(B13="","",VLOOKUP(AD13,Varsayımlar!$B:$Q,6,0))</f>
        <v>SADE</v>
      </c>
      <c r="K13" s="154">
        <v>2016</v>
      </c>
      <c r="L13" s="154"/>
      <c r="M13" s="154">
        <f t="shared" ref="M13:M36" si="2">K13/84</f>
        <v>24</v>
      </c>
      <c r="N13" s="154"/>
      <c r="O13" s="154">
        <v>26</v>
      </c>
      <c r="P13" s="154">
        <f>IF(B13="","",VLOOKUP(AD13,Varsayımlar!$B:$Q,7,0)*K13)</f>
        <v>60480</v>
      </c>
      <c r="Q13" s="154">
        <f>IF(B13="","",VLOOKUP(AD13,Varsayımlar!$B:$Q,8,0))</f>
        <v>25</v>
      </c>
      <c r="R13" s="154" t="str">
        <f>IF(B13="","",VLOOKUP(AD13,Varsayımlar!$B:$Q,9,0))</f>
        <v>SOFT</v>
      </c>
      <c r="S13" s="154">
        <f>IF(B13="","",VLOOKUP(AD13,Varsayımlar!$B:$Q,10,0))</f>
        <v>4</v>
      </c>
      <c r="T13" s="154">
        <f>IF(B13="","",VLOOKUP(AD13,Varsayımlar!$B:$Q,11,0))</f>
        <v>30</v>
      </c>
      <c r="U13" s="154">
        <f>IF(B13="","",VLOOKUP(AD13,Varsayımlar!$B:$Q,12,0))</f>
        <v>260</v>
      </c>
      <c r="V13" s="154" t="str">
        <f>IF(B13="","",VLOOKUP(AD13,Varsayımlar!$B:$Q,13,0))</f>
        <v>YURTDIŞI</v>
      </c>
      <c r="W13" s="154">
        <f>IF(B13="","",VLOOKUP(AD13,Varsayımlar!$B:$Q,14,0))</f>
        <v>6</v>
      </c>
      <c r="X13" s="157">
        <v>46203</v>
      </c>
      <c r="Y13" s="157">
        <v>46386</v>
      </c>
      <c r="Z13" s="154" t="s">
        <v>826</v>
      </c>
      <c r="AA13" s="154" t="str">
        <f>IF(B13="","",VLOOKUP(AD13,Varsayımlar!$B:$Q,15,0))</f>
        <v>TRİTON -SKT ATILACAK</v>
      </c>
      <c r="AB13" s="154" t="str">
        <f>IF(B13="","",VLOOKUP(AD13,Varsayımlar!$B:$Q,16,0))</f>
        <v>24-26 CM</v>
      </c>
      <c r="AC13" s="64"/>
      <c r="AD13" s="61" t="str">
        <f t="shared" ref="AD13:AD36" si="3">IF(B13="","",CONCATENATE(B13,E13))</f>
        <v>LLC TRİTONMUTLUKAL WHEAT TORTILLA</v>
      </c>
    </row>
    <row r="14" spans="1:31" ht="36" customHeight="1" x14ac:dyDescent="0.25">
      <c r="A14" s="9" t="s">
        <v>131</v>
      </c>
      <c r="B14" s="154" t="s">
        <v>17</v>
      </c>
      <c r="C14" s="155">
        <f>IF(B14="","",VLOOKUP(AD14,Varsayımlar!$B:$Q,3,0))</f>
        <v>8698829380698</v>
      </c>
      <c r="D14" s="155" t="s">
        <v>232</v>
      </c>
      <c r="E14" s="166" t="s">
        <v>37</v>
      </c>
      <c r="F14" s="154" t="s">
        <v>732</v>
      </c>
      <c r="G14" s="154" t="s">
        <v>734</v>
      </c>
      <c r="H14" s="154" t="str">
        <f>IF(B14="","",VLOOKUP(AD14,Varsayımlar!$B:$Q,5,0))</f>
        <v>TORTİLLAS 25 CM 4 PCS 260G</v>
      </c>
      <c r="I14" s="154">
        <f>IF(B14="","",VLOOKUP(AD14,Varsayımlar!B:T,19,0))</f>
        <v>0</v>
      </c>
      <c r="J14" s="154" t="str">
        <f>IF(B14="","",VLOOKUP(AD14,Varsayımlar!$B:$Q,6,0))</f>
        <v>SADE</v>
      </c>
      <c r="K14" s="154">
        <v>420</v>
      </c>
      <c r="L14" s="154"/>
      <c r="M14" s="154">
        <f t="shared" si="2"/>
        <v>5</v>
      </c>
      <c r="N14" s="154"/>
      <c r="O14" s="154">
        <v>6</v>
      </c>
      <c r="P14" s="154">
        <f>IF(B14="","",VLOOKUP(AD14,Varsayımlar!$B:$Q,7,0)*K14)</f>
        <v>12600</v>
      </c>
      <c r="Q14" s="154">
        <f>IF(B14="","",VLOOKUP(AD14,Varsayımlar!$B:$Q,8,0))</f>
        <v>25</v>
      </c>
      <c r="R14" s="154" t="str">
        <f>IF(B14="","",VLOOKUP(AD14,Varsayımlar!$B:$Q,9,0))</f>
        <v>SOFT</v>
      </c>
      <c r="S14" s="154">
        <f>IF(B14="","",VLOOKUP(AD14,Varsayımlar!$B:$Q,10,0))</f>
        <v>4</v>
      </c>
      <c r="T14" s="154">
        <f>IF(B14="","",VLOOKUP(AD14,Varsayımlar!$B:$Q,11,0))</f>
        <v>30</v>
      </c>
      <c r="U14" s="154">
        <f>IF(B14="","",VLOOKUP(AD14,Varsayımlar!$B:$Q,12,0))</f>
        <v>260</v>
      </c>
      <c r="V14" s="154" t="str">
        <f>IF(B14="","",VLOOKUP(AD14,Varsayımlar!$B:$Q,13,0))</f>
        <v>YURTDIŞI</v>
      </c>
      <c r="W14" s="154">
        <f>IF(B14="","",VLOOKUP(AD14,Varsayımlar!$B:$Q,14,0))</f>
        <v>6</v>
      </c>
      <c r="X14" s="157">
        <v>46203</v>
      </c>
      <c r="Y14" s="157">
        <v>46386</v>
      </c>
      <c r="Z14" s="154" t="s">
        <v>826</v>
      </c>
      <c r="AA14" s="154" t="str">
        <f>IF(B14="","",VLOOKUP(AD14,Varsayımlar!$B:$Q,15,0))</f>
        <v>TRİTON -SKT ATILACAK</v>
      </c>
      <c r="AB14" s="154" t="str">
        <f>IF(B14="","",VLOOKUP(AD14,Varsayımlar!$B:$Q,16,0))</f>
        <v>24-26 CM</v>
      </c>
      <c r="AC14" s="64"/>
      <c r="AD14" s="61" t="str">
        <f t="shared" si="3"/>
        <v>LLC TRİTONMUTLUKAL WHEAT TORTILLA</v>
      </c>
    </row>
    <row r="15" spans="1:31" ht="36" customHeight="1" x14ac:dyDescent="0.25">
      <c r="A15" s="9" t="s">
        <v>132</v>
      </c>
      <c r="B15" s="82" t="s">
        <v>17</v>
      </c>
      <c r="C15" s="83">
        <f>IF(B15="","",VLOOKUP(AD15,Varsayımlar!$B:$Q,3,0))</f>
        <v>8698829380698</v>
      </c>
      <c r="D15" s="83" t="s">
        <v>234</v>
      </c>
      <c r="E15" s="104" t="s">
        <v>37</v>
      </c>
      <c r="F15" s="82" t="s">
        <v>737</v>
      </c>
      <c r="G15" s="82" t="s">
        <v>738</v>
      </c>
      <c r="H15" s="82" t="str">
        <f>IF(B15="","",VLOOKUP(AD15,Varsayımlar!$B:$Q,5,0))</f>
        <v>TORTİLLAS 25 CM 4 PCS 260G</v>
      </c>
      <c r="I15" s="82">
        <f>IF(B15="","",VLOOKUP(AD15,Varsayımlar!B:T,19,0))</f>
        <v>0</v>
      </c>
      <c r="J15" s="82" t="str">
        <f>IF(B15="","",VLOOKUP(AD15,Varsayımlar!$B:$Q,6,0))</f>
        <v>SADE</v>
      </c>
      <c r="K15" s="82">
        <v>1596</v>
      </c>
      <c r="L15" s="82"/>
      <c r="M15" s="82">
        <f t="shared" si="2"/>
        <v>19</v>
      </c>
      <c r="N15" s="82"/>
      <c r="O15" s="82">
        <v>22</v>
      </c>
      <c r="P15" s="82">
        <f>IF(B15="","",VLOOKUP(AD15,Varsayımlar!$B:$Q,7,0)*K15)</f>
        <v>47880</v>
      </c>
      <c r="Q15" s="82">
        <f>IF(B15="","",VLOOKUP(AD15,Varsayımlar!$B:$Q,8,0))</f>
        <v>25</v>
      </c>
      <c r="R15" s="82" t="str">
        <f>IF(B15="","",VLOOKUP(AD15,Varsayımlar!$B:$Q,9,0))</f>
        <v>SOFT</v>
      </c>
      <c r="S15" s="82">
        <f>IF(B15="","",VLOOKUP(AD15,Varsayımlar!$B:$Q,10,0))</f>
        <v>4</v>
      </c>
      <c r="T15" s="82">
        <f>IF(B15="","",VLOOKUP(AD15,Varsayımlar!$B:$Q,11,0))</f>
        <v>30</v>
      </c>
      <c r="U15" s="82">
        <f>IF(B15="","",VLOOKUP(AD15,Varsayımlar!$B:$Q,12,0))</f>
        <v>260</v>
      </c>
      <c r="V15" s="82" t="str">
        <f>IF(B15="","",VLOOKUP(AD15,Varsayımlar!$B:$Q,13,0))</f>
        <v>YURTDIŞI</v>
      </c>
      <c r="W15" s="82">
        <f>IF(B15="","",VLOOKUP(AD15,Varsayımlar!$B:$Q,14,0))</f>
        <v>6</v>
      </c>
      <c r="X15" s="84">
        <v>46204</v>
      </c>
      <c r="Y15" s="84">
        <v>46388</v>
      </c>
      <c r="Z15" s="82" t="s">
        <v>828</v>
      </c>
      <c r="AA15" s="82" t="str">
        <f>IF(B15="","",VLOOKUP(AD15,Varsayımlar!$B:$Q,15,0))</f>
        <v>TRİTON -SKT ATILACAK</v>
      </c>
      <c r="AB15" s="82" t="str">
        <f>IF(B15="","",VLOOKUP(AD15,Varsayımlar!$B:$Q,16,0))</f>
        <v>24-26 CM</v>
      </c>
      <c r="AC15" s="64"/>
      <c r="AD15" s="61" t="str">
        <f t="shared" si="3"/>
        <v>LLC TRİTONMUTLUKAL WHEAT TORTILLA</v>
      </c>
    </row>
    <row r="16" spans="1:31" ht="36" customHeight="1" x14ac:dyDescent="0.25">
      <c r="A16" s="9" t="s">
        <v>133</v>
      </c>
      <c r="B16" s="82" t="s">
        <v>17</v>
      </c>
      <c r="C16" s="83">
        <f>IF(B16="","",VLOOKUP(AD16,Varsayımlar!$B:$Q,3,0))</f>
        <v>8698829380698</v>
      </c>
      <c r="D16" s="83" t="s">
        <v>234</v>
      </c>
      <c r="E16" s="104" t="s">
        <v>37</v>
      </c>
      <c r="F16" s="82" t="s">
        <v>737</v>
      </c>
      <c r="G16" s="82" t="s">
        <v>739</v>
      </c>
      <c r="H16" s="82" t="str">
        <f>IF(B16="","",VLOOKUP(AD16,Varsayımlar!$B:$Q,5,0))</f>
        <v>TORTİLLAS 25 CM 4 PCS 260G</v>
      </c>
      <c r="I16" s="82">
        <f>IF(B16="","",VLOOKUP(AD16,Varsayımlar!B:T,19,0))</f>
        <v>0</v>
      </c>
      <c r="J16" s="82" t="str">
        <f>IF(B16="","",VLOOKUP(AD16,Varsayımlar!$B:$Q,6,0))</f>
        <v>SADE</v>
      </c>
      <c r="K16" s="82">
        <v>840</v>
      </c>
      <c r="L16" s="82"/>
      <c r="M16" s="82">
        <f t="shared" si="2"/>
        <v>10</v>
      </c>
      <c r="N16" s="82"/>
      <c r="O16" s="82">
        <v>12</v>
      </c>
      <c r="P16" s="82">
        <f>IF(B16="","",VLOOKUP(AD16,Varsayımlar!$B:$Q,7,0)*K16)</f>
        <v>25200</v>
      </c>
      <c r="Q16" s="82">
        <f>IF(B16="","",VLOOKUP(AD16,Varsayımlar!$B:$Q,8,0))</f>
        <v>25</v>
      </c>
      <c r="R16" s="82" t="str">
        <f>IF(B16="","",VLOOKUP(AD16,Varsayımlar!$B:$Q,9,0))</f>
        <v>SOFT</v>
      </c>
      <c r="S16" s="82">
        <f>IF(B16="","",VLOOKUP(AD16,Varsayımlar!$B:$Q,10,0))</f>
        <v>4</v>
      </c>
      <c r="T16" s="82">
        <f>IF(B16="","",VLOOKUP(AD16,Varsayımlar!$B:$Q,11,0))</f>
        <v>30</v>
      </c>
      <c r="U16" s="82">
        <f>IF(B16="","",VLOOKUP(AD16,Varsayımlar!$B:$Q,12,0))</f>
        <v>260</v>
      </c>
      <c r="V16" s="82" t="str">
        <f>IF(B16="","",VLOOKUP(AD16,Varsayımlar!$B:$Q,13,0))</f>
        <v>YURTDIŞI</v>
      </c>
      <c r="W16" s="82">
        <f>IF(B16="","",VLOOKUP(AD16,Varsayımlar!$B:$Q,14,0))</f>
        <v>6</v>
      </c>
      <c r="X16" s="84">
        <v>46204</v>
      </c>
      <c r="Y16" s="84">
        <v>46388</v>
      </c>
      <c r="Z16" s="82" t="s">
        <v>828</v>
      </c>
      <c r="AA16" s="82" t="str">
        <f>IF(B16="","",VLOOKUP(AD16,Varsayımlar!$B:$Q,15,0))</f>
        <v>TRİTON -SKT ATILACAK</v>
      </c>
      <c r="AB16" s="82" t="str">
        <f>IF(B16="","",VLOOKUP(AD16,Varsayımlar!$B:$Q,16,0))</f>
        <v>24-26 CM</v>
      </c>
      <c r="AC16" s="64"/>
      <c r="AD16" s="61" t="str">
        <f t="shared" si="3"/>
        <v>LLC TRİTONMUTLUKAL WHEAT TORTILLA</v>
      </c>
    </row>
    <row r="17" spans="1:30" ht="36" hidden="1" customHeight="1" x14ac:dyDescent="0.25">
      <c r="A17" s="9" t="s">
        <v>134</v>
      </c>
      <c r="B17" s="107" t="s">
        <v>17</v>
      </c>
      <c r="C17" s="108">
        <f>IF(B17="","",VLOOKUP(AD17,Varsayımlar!$B:$Q,3,0))</f>
        <v>8698829380698</v>
      </c>
      <c r="D17" s="108" t="s">
        <v>236</v>
      </c>
      <c r="E17" s="109" t="s">
        <v>37</v>
      </c>
      <c r="F17" s="107" t="s">
        <v>743</v>
      </c>
      <c r="G17" s="107" t="s">
        <v>744</v>
      </c>
      <c r="H17" s="107" t="str">
        <f>IF(B17="","",VLOOKUP(AD17,Varsayımlar!$B:$Q,5,0))</f>
        <v>TORTİLLAS 25 CM 4 PCS 260G</v>
      </c>
      <c r="I17" s="107">
        <f>IF(B17="","",VLOOKUP(AD17,Varsayımlar!B:T,19,0))</f>
        <v>0</v>
      </c>
      <c r="J17" s="107" t="str">
        <f>IF(B17="","",VLOOKUP(AD17,Varsayımlar!$B:$Q,6,0))</f>
        <v>SADE</v>
      </c>
      <c r="K17" s="107">
        <v>2436</v>
      </c>
      <c r="L17" s="107"/>
      <c r="M17" s="107">
        <f t="shared" si="2"/>
        <v>29</v>
      </c>
      <c r="N17" s="107"/>
      <c r="O17" s="107"/>
      <c r="P17" s="107">
        <f>IF(B17="","",VLOOKUP(AD17,Varsayımlar!$B:$Q,7,0)*K17)</f>
        <v>73080</v>
      </c>
      <c r="Q17" s="107">
        <f>IF(B17="","",VLOOKUP(AD17,Varsayımlar!$B:$Q,8,0))</f>
        <v>25</v>
      </c>
      <c r="R17" s="107" t="str">
        <f>IF(B17="","",VLOOKUP(AD17,Varsayımlar!$B:$Q,9,0))</f>
        <v>SOFT</v>
      </c>
      <c r="S17" s="107">
        <f>IF(B17="","",VLOOKUP(AD17,Varsayımlar!$B:$Q,10,0))</f>
        <v>4</v>
      </c>
      <c r="T17" s="107">
        <f>IF(B17="","",VLOOKUP(AD17,Varsayımlar!$B:$Q,11,0))</f>
        <v>30</v>
      </c>
      <c r="U17" s="107">
        <f>IF(B17="","",VLOOKUP(AD17,Varsayımlar!$B:$Q,12,0))</f>
        <v>260</v>
      </c>
      <c r="V17" s="107" t="str">
        <f>IF(B17="","",VLOOKUP(AD17,Varsayımlar!$B:$Q,13,0))</f>
        <v>YURTDIŞI</v>
      </c>
      <c r="W17" s="107">
        <f>IF(B17="","",VLOOKUP(AD17,Varsayımlar!$B:$Q,14,0))</f>
        <v>6</v>
      </c>
      <c r="X17" s="110">
        <v>46206</v>
      </c>
      <c r="Y17" s="110">
        <v>46390</v>
      </c>
      <c r="Z17" s="107">
        <v>26070325</v>
      </c>
      <c r="AA17" s="107" t="str">
        <f>IF(B17="","",VLOOKUP(AD17,Varsayımlar!$B:$Q,15,0))</f>
        <v>TRİTON -SKT ATILACAK</v>
      </c>
      <c r="AB17" s="107" t="str">
        <f>IF(B17="","",VLOOKUP(AD17,Varsayımlar!$B:$Q,16,0))</f>
        <v>24-26 CM</v>
      </c>
      <c r="AC17" s="64"/>
      <c r="AD17" s="61" t="str">
        <f t="shared" si="3"/>
        <v>LLC TRİTONMUTLUKAL WHEAT TORTILLA</v>
      </c>
    </row>
    <row r="18" spans="1:30" ht="36" hidden="1" customHeight="1" x14ac:dyDescent="0.25">
      <c r="A18" s="9" t="s">
        <v>135</v>
      </c>
      <c r="B18" s="111" t="s">
        <v>17</v>
      </c>
      <c r="C18" s="112">
        <f>IF(B18="","",VLOOKUP(AD18,Varsayımlar!$B:$Q,3,0))</f>
        <v>8698829380698</v>
      </c>
      <c r="D18" s="112" t="s">
        <v>237</v>
      </c>
      <c r="E18" s="113" t="s">
        <v>37</v>
      </c>
      <c r="F18" s="111" t="s">
        <v>745</v>
      </c>
      <c r="G18" s="111" t="s">
        <v>746</v>
      </c>
      <c r="H18" s="111" t="str">
        <f>IF(B18="","",VLOOKUP(AD18,Varsayımlar!$B:$Q,5,0))</f>
        <v>TORTİLLAS 25 CM 4 PCS 260G</v>
      </c>
      <c r="I18" s="111">
        <f>IF(B18="","",VLOOKUP(AD18,Varsayımlar!B:T,19,0))</f>
        <v>0</v>
      </c>
      <c r="J18" s="111" t="str">
        <f>IF(B18="","",VLOOKUP(AD18,Varsayımlar!$B:$Q,6,0))</f>
        <v>SADE</v>
      </c>
      <c r="K18" s="111">
        <v>756</v>
      </c>
      <c r="L18" s="111"/>
      <c r="M18" s="111">
        <f t="shared" si="2"/>
        <v>9</v>
      </c>
      <c r="N18" s="111"/>
      <c r="O18" s="111"/>
      <c r="P18" s="111">
        <f>IF(B18="","",VLOOKUP(AD18,Varsayımlar!$B:$Q,7,0)*K18)</f>
        <v>22680</v>
      </c>
      <c r="Q18" s="111">
        <f>IF(B18="","",VLOOKUP(AD18,Varsayımlar!$B:$Q,8,0))</f>
        <v>25</v>
      </c>
      <c r="R18" s="111" t="str">
        <f>IF(B18="","",VLOOKUP(AD18,Varsayımlar!$B:$Q,9,0))</f>
        <v>SOFT</v>
      </c>
      <c r="S18" s="111">
        <f>IF(B18="","",VLOOKUP(AD18,Varsayımlar!$B:$Q,10,0))</f>
        <v>4</v>
      </c>
      <c r="T18" s="111">
        <f>IF(B18="","",VLOOKUP(AD18,Varsayımlar!$B:$Q,11,0))</f>
        <v>30</v>
      </c>
      <c r="U18" s="111">
        <f>IF(B18="","",VLOOKUP(AD18,Varsayımlar!$B:$Q,12,0))</f>
        <v>260</v>
      </c>
      <c r="V18" s="111" t="str">
        <f>IF(B18="","",VLOOKUP(AD18,Varsayımlar!$B:$Q,13,0))</f>
        <v>YURTDIŞI</v>
      </c>
      <c r="W18" s="111">
        <f>IF(B18="","",VLOOKUP(AD18,Varsayımlar!$B:$Q,14,0))</f>
        <v>6</v>
      </c>
      <c r="X18" s="114">
        <v>46207</v>
      </c>
      <c r="Y18" s="114">
        <v>46391</v>
      </c>
      <c r="Z18" s="111" t="s">
        <v>829</v>
      </c>
      <c r="AA18" s="111" t="str">
        <f>IF(B18="","",VLOOKUP(AD18,Varsayımlar!$B:$Q,15,0))</f>
        <v>TRİTON -SKT ATILACAK</v>
      </c>
      <c r="AB18" s="111" t="str">
        <f>IF(B18="","",VLOOKUP(AD18,Varsayımlar!$B:$Q,16,0))</f>
        <v>24-26 CM</v>
      </c>
      <c r="AC18" s="64"/>
      <c r="AD18" s="61" t="str">
        <f t="shared" si="3"/>
        <v>LLC TRİTONMUTLUKAL WHEAT TORTILLA</v>
      </c>
    </row>
    <row r="19" spans="1:30" ht="36" hidden="1" customHeight="1" x14ac:dyDescent="0.25">
      <c r="A19" s="9" t="s">
        <v>136</v>
      </c>
      <c r="B19" s="111" t="s">
        <v>17</v>
      </c>
      <c r="C19" s="112">
        <f>IF(B19="","",VLOOKUP(AD19,Varsayımlar!$B:$Q,3,0))</f>
        <v>8698829380698</v>
      </c>
      <c r="D19" s="112" t="s">
        <v>237</v>
      </c>
      <c r="E19" s="113" t="s">
        <v>37</v>
      </c>
      <c r="F19" s="111" t="s">
        <v>745</v>
      </c>
      <c r="G19" s="111" t="s">
        <v>747</v>
      </c>
      <c r="H19" s="111" t="str">
        <f>IF(B19="","",VLOOKUP(AD19,Varsayımlar!$B:$Q,5,0))</f>
        <v>TORTİLLAS 25 CM 4 PCS 260G</v>
      </c>
      <c r="I19" s="111">
        <f>IF(B19="","",VLOOKUP(AD19,Varsayımlar!B:T,19,0))</f>
        <v>0</v>
      </c>
      <c r="J19" s="111" t="str">
        <f>IF(B19="","",VLOOKUP(AD19,Varsayımlar!$B:$Q,6,0))</f>
        <v>SADE</v>
      </c>
      <c r="K19" s="111">
        <v>1680</v>
      </c>
      <c r="L19" s="111"/>
      <c r="M19" s="111">
        <f t="shared" si="2"/>
        <v>20</v>
      </c>
      <c r="N19" s="111"/>
      <c r="O19" s="111"/>
      <c r="P19" s="111">
        <f>IF(B19="","",VLOOKUP(AD19,Varsayımlar!$B:$Q,7,0)*K19)</f>
        <v>50400</v>
      </c>
      <c r="Q19" s="111">
        <f>IF(B19="","",VLOOKUP(AD19,Varsayımlar!$B:$Q,8,0))</f>
        <v>25</v>
      </c>
      <c r="R19" s="111" t="str">
        <f>IF(B19="","",VLOOKUP(AD19,Varsayımlar!$B:$Q,9,0))</f>
        <v>SOFT</v>
      </c>
      <c r="S19" s="111">
        <f>IF(B19="","",VLOOKUP(AD19,Varsayımlar!$B:$Q,10,0))</f>
        <v>4</v>
      </c>
      <c r="T19" s="111">
        <f>IF(B19="","",VLOOKUP(AD19,Varsayımlar!$B:$Q,11,0))</f>
        <v>30</v>
      </c>
      <c r="U19" s="111">
        <f>IF(B19="","",VLOOKUP(AD19,Varsayımlar!$B:$Q,12,0))</f>
        <v>260</v>
      </c>
      <c r="V19" s="111" t="str">
        <f>IF(B19="","",VLOOKUP(AD19,Varsayımlar!$B:$Q,13,0))</f>
        <v>YURTDIŞI</v>
      </c>
      <c r="W19" s="111">
        <f>IF(B19="","",VLOOKUP(AD19,Varsayımlar!$B:$Q,14,0))</f>
        <v>6</v>
      </c>
      <c r="X19" s="114">
        <v>46207</v>
      </c>
      <c r="Y19" s="114">
        <v>46391</v>
      </c>
      <c r="Z19" s="111" t="s">
        <v>829</v>
      </c>
      <c r="AA19" s="111" t="str">
        <f>IF(B19="","",VLOOKUP(AD19,Varsayımlar!$B:$Q,15,0))</f>
        <v>TRİTON -SKT ATILACAK</v>
      </c>
      <c r="AB19" s="111" t="str">
        <f>IF(B19="","",VLOOKUP(AD19,Varsayımlar!$B:$Q,16,0))</f>
        <v>24-26 CM</v>
      </c>
      <c r="AC19" s="64"/>
      <c r="AD19" s="61" t="str">
        <f t="shared" si="3"/>
        <v>LLC TRİTONMUTLUKAL WHEAT TORTILLA</v>
      </c>
    </row>
    <row r="20" spans="1:30" ht="36" hidden="1" customHeight="1" x14ac:dyDescent="0.25">
      <c r="A20" s="9" t="s">
        <v>137</v>
      </c>
      <c r="B20" s="64" t="s">
        <v>17</v>
      </c>
      <c r="C20" s="65">
        <f>IF(B20="","",VLOOKUP(AD20,Varsayımlar!$B:$Q,3,0))</f>
        <v>8698829380698</v>
      </c>
      <c r="D20" s="65" t="s">
        <v>238</v>
      </c>
      <c r="E20" s="167" t="s">
        <v>37</v>
      </c>
      <c r="F20" s="64" t="s">
        <v>748</v>
      </c>
      <c r="G20" s="64" t="s">
        <v>749</v>
      </c>
      <c r="H20" s="64" t="str">
        <f>IF(B20="","",VLOOKUP(AD20,Varsayımlar!$B:$Q,5,0))</f>
        <v>TORTİLLAS 25 CM 4 PCS 260G</v>
      </c>
      <c r="I20" s="64">
        <f>IF(B20="","",VLOOKUP(AD20,Varsayımlar!B:T,19,0))</f>
        <v>0</v>
      </c>
      <c r="J20" s="64" t="str">
        <f>IF(B20="","",VLOOKUP(AD20,Varsayımlar!$B:$Q,6,0))</f>
        <v>SADE</v>
      </c>
      <c r="K20" s="64">
        <v>1176</v>
      </c>
      <c r="L20" s="64"/>
      <c r="M20" s="64">
        <f t="shared" si="2"/>
        <v>14</v>
      </c>
      <c r="N20" s="64"/>
      <c r="O20" s="64"/>
      <c r="P20" s="64">
        <f>IF(B20="","",VLOOKUP(AD20,Varsayımlar!$B:$Q,7,0)*K20)</f>
        <v>35280</v>
      </c>
      <c r="Q20" s="64">
        <f>IF(B20="","",VLOOKUP(AD20,Varsayımlar!$B:$Q,8,0))</f>
        <v>25</v>
      </c>
      <c r="R20" s="64" t="str">
        <f>IF(B20="","",VLOOKUP(AD20,Varsayımlar!$B:$Q,9,0))</f>
        <v>SOFT</v>
      </c>
      <c r="S20" s="64">
        <f>IF(B20="","",VLOOKUP(AD20,Varsayımlar!$B:$Q,10,0))</f>
        <v>4</v>
      </c>
      <c r="T20" s="64">
        <f>IF(B20="","",VLOOKUP(AD20,Varsayımlar!$B:$Q,11,0))</f>
        <v>30</v>
      </c>
      <c r="U20" s="64">
        <f>IF(B20="","",VLOOKUP(AD20,Varsayımlar!$B:$Q,12,0))</f>
        <v>260</v>
      </c>
      <c r="V20" s="64" t="str">
        <f>IF(B20="","",VLOOKUP(AD20,Varsayımlar!$B:$Q,13,0))</f>
        <v>YURTDIŞI</v>
      </c>
      <c r="W20" s="64">
        <f>IF(B20="","",VLOOKUP(AD20,Varsayımlar!$B:$Q,14,0))</f>
        <v>6</v>
      </c>
      <c r="X20" s="66">
        <v>46207</v>
      </c>
      <c r="Y20" s="66">
        <v>46391</v>
      </c>
      <c r="Z20" s="64" t="s">
        <v>830</v>
      </c>
      <c r="AA20" s="64" t="str">
        <f>IF(B20="","",VLOOKUP(AD20,Varsayımlar!$B:$Q,15,0))</f>
        <v>TRİTON -SKT ATILACAK</v>
      </c>
      <c r="AB20" s="64" t="str">
        <f>IF(B20="","",VLOOKUP(AD20,Varsayımlar!$B:$Q,16,0))</f>
        <v>24-26 CM</v>
      </c>
      <c r="AC20" s="64"/>
      <c r="AD20" s="61" t="str">
        <f t="shared" si="3"/>
        <v>LLC TRİTONMUTLUKAL WHEAT TORTILLA</v>
      </c>
    </row>
    <row r="21" spans="1:30" ht="36" hidden="1" customHeight="1" x14ac:dyDescent="0.25">
      <c r="A21" s="9" t="s">
        <v>138</v>
      </c>
      <c r="B21" s="64" t="s">
        <v>17</v>
      </c>
      <c r="C21" s="65">
        <f>IF(B21="","",VLOOKUP(AD21,Varsayımlar!$B:$Q,3,0))</f>
        <v>8698829380698</v>
      </c>
      <c r="D21" s="65" t="s">
        <v>238</v>
      </c>
      <c r="E21" s="167" t="s">
        <v>37</v>
      </c>
      <c r="F21" s="64" t="s">
        <v>748</v>
      </c>
      <c r="G21" s="64" t="s">
        <v>750</v>
      </c>
      <c r="H21" s="64" t="str">
        <f>IF(B21="","",VLOOKUP(AD21,Varsayımlar!$B:$Q,5,0))</f>
        <v>TORTİLLAS 25 CM 4 PCS 260G</v>
      </c>
      <c r="I21" s="64">
        <f>IF(B21="","",VLOOKUP(AD21,Varsayımlar!B:T,19,0))</f>
        <v>0</v>
      </c>
      <c r="J21" s="64" t="str">
        <f>IF(B21="","",VLOOKUP(AD21,Varsayımlar!$B:$Q,6,0))</f>
        <v>SADE</v>
      </c>
      <c r="K21" s="64">
        <v>1260</v>
      </c>
      <c r="L21" s="64"/>
      <c r="M21" s="64">
        <f t="shared" si="2"/>
        <v>15</v>
      </c>
      <c r="N21" s="64"/>
      <c r="O21" s="64"/>
      <c r="P21" s="64">
        <f>IF(B21="","",VLOOKUP(AD21,Varsayımlar!$B:$Q,7,0)*K21)</f>
        <v>37800</v>
      </c>
      <c r="Q21" s="64">
        <f>IF(B21="","",VLOOKUP(AD21,Varsayımlar!$B:$Q,8,0))</f>
        <v>25</v>
      </c>
      <c r="R21" s="64" t="str">
        <f>IF(B21="","",VLOOKUP(AD21,Varsayımlar!$B:$Q,9,0))</f>
        <v>SOFT</v>
      </c>
      <c r="S21" s="64">
        <f>IF(B21="","",VLOOKUP(AD21,Varsayımlar!$B:$Q,10,0))</f>
        <v>4</v>
      </c>
      <c r="T21" s="64">
        <f>IF(B21="","",VLOOKUP(AD21,Varsayımlar!$B:$Q,11,0))</f>
        <v>30</v>
      </c>
      <c r="U21" s="64">
        <f>IF(B21="","",VLOOKUP(AD21,Varsayımlar!$B:$Q,12,0))</f>
        <v>260</v>
      </c>
      <c r="V21" s="64" t="str">
        <f>IF(B21="","",VLOOKUP(AD21,Varsayımlar!$B:$Q,13,0))</f>
        <v>YURTDIŞI</v>
      </c>
      <c r="W21" s="64">
        <f>IF(B21="","",VLOOKUP(AD21,Varsayımlar!$B:$Q,14,0))</f>
        <v>6</v>
      </c>
      <c r="X21" s="66">
        <v>46207</v>
      </c>
      <c r="Y21" s="66">
        <v>46391</v>
      </c>
      <c r="Z21" s="64" t="s">
        <v>830</v>
      </c>
      <c r="AA21" s="64" t="str">
        <f>IF(B21="","",VLOOKUP(AD21,Varsayımlar!$B:$Q,15,0))</f>
        <v>TRİTON -SKT ATILACAK</v>
      </c>
      <c r="AB21" s="64" t="str">
        <f>IF(B21="","",VLOOKUP(AD21,Varsayımlar!$B:$Q,16,0))</f>
        <v>24-26 CM</v>
      </c>
      <c r="AC21" s="64"/>
      <c r="AD21" s="61" t="str">
        <f t="shared" si="3"/>
        <v>LLC TRİTONMUTLUKAL WHEAT TORTILLA</v>
      </c>
    </row>
    <row r="22" spans="1:30" ht="36" hidden="1" customHeight="1" x14ac:dyDescent="0.25">
      <c r="A22" s="9" t="s">
        <v>188</v>
      </c>
      <c r="B22" s="115" t="s">
        <v>17</v>
      </c>
      <c r="C22" s="116">
        <f>IF(B22="","",VLOOKUP(AD22,Varsayımlar!$B:$Q,3,0))</f>
        <v>8698829380698</v>
      </c>
      <c r="D22" s="116" t="s">
        <v>239</v>
      </c>
      <c r="E22" s="117" t="s">
        <v>37</v>
      </c>
      <c r="F22" s="115" t="s">
        <v>751</v>
      </c>
      <c r="G22" s="115" t="s">
        <v>752</v>
      </c>
      <c r="H22" s="115" t="str">
        <f>IF(B22="","",VLOOKUP(AD22,Varsayımlar!$B:$Q,5,0))</f>
        <v>TORTİLLAS 25 CM 4 PCS 260G</v>
      </c>
      <c r="I22" s="115">
        <f>IF(B22="","",VLOOKUP(AD22,Varsayımlar!B:T,19,0))</f>
        <v>0</v>
      </c>
      <c r="J22" s="115" t="str">
        <f>IF(B22="","",VLOOKUP(AD22,Varsayımlar!$B:$Q,6,0))</f>
        <v>SADE</v>
      </c>
      <c r="K22" s="115">
        <v>1512</v>
      </c>
      <c r="L22" s="115"/>
      <c r="M22" s="115">
        <f t="shared" si="2"/>
        <v>18</v>
      </c>
      <c r="N22" s="115"/>
      <c r="O22" s="115"/>
      <c r="P22" s="115">
        <f>IF(B22="","",VLOOKUP(AD22,Varsayımlar!$B:$Q,7,0)*K22)</f>
        <v>45360</v>
      </c>
      <c r="Q22" s="115">
        <f>IF(B22="","",VLOOKUP(AD22,Varsayımlar!$B:$Q,8,0))</f>
        <v>25</v>
      </c>
      <c r="R22" s="115" t="str">
        <f>IF(B22="","",VLOOKUP(AD22,Varsayımlar!$B:$Q,9,0))</f>
        <v>SOFT</v>
      </c>
      <c r="S22" s="115">
        <f>IF(B22="","",VLOOKUP(AD22,Varsayımlar!$B:$Q,10,0))</f>
        <v>4</v>
      </c>
      <c r="T22" s="115">
        <f>IF(B22="","",VLOOKUP(AD22,Varsayımlar!$B:$Q,11,0))</f>
        <v>30</v>
      </c>
      <c r="U22" s="115">
        <f>IF(B22="","",VLOOKUP(AD22,Varsayımlar!$B:$Q,12,0))</f>
        <v>260</v>
      </c>
      <c r="V22" s="115" t="str">
        <f>IF(B22="","",VLOOKUP(AD22,Varsayımlar!$B:$Q,13,0))</f>
        <v>YURTDIŞI</v>
      </c>
      <c r="W22" s="115">
        <f>IF(B22="","",VLOOKUP(AD22,Varsayımlar!$B:$Q,14,0))</f>
        <v>6</v>
      </c>
      <c r="X22" s="118">
        <v>46209</v>
      </c>
      <c r="Y22" s="118">
        <v>46393</v>
      </c>
      <c r="Z22" s="115">
        <v>26070625</v>
      </c>
      <c r="AA22" s="115" t="str">
        <f>IF(B22="","",VLOOKUP(AD22,Varsayımlar!$B:$Q,15,0))</f>
        <v>TRİTON -SKT ATILACAK</v>
      </c>
      <c r="AB22" s="115" t="str">
        <f>IF(B22="","",VLOOKUP(AD22,Varsayımlar!$B:$Q,16,0))</f>
        <v>24-26 CM</v>
      </c>
      <c r="AC22" s="64"/>
      <c r="AD22" s="61" t="str">
        <f t="shared" si="3"/>
        <v>LLC TRİTONMUTLUKAL WHEAT TORTILLA</v>
      </c>
    </row>
    <row r="23" spans="1:30" ht="36" hidden="1" customHeight="1" x14ac:dyDescent="0.25">
      <c r="A23" s="9" t="s">
        <v>189</v>
      </c>
      <c r="B23" s="115" t="s">
        <v>17</v>
      </c>
      <c r="C23" s="116">
        <f>IF(B23="","",VLOOKUP(AD23,Varsayımlar!$B:$Q,3,0))</f>
        <v>8698829380698</v>
      </c>
      <c r="D23" s="116" t="s">
        <v>239</v>
      </c>
      <c r="E23" s="117" t="s">
        <v>37</v>
      </c>
      <c r="F23" s="115" t="s">
        <v>751</v>
      </c>
      <c r="G23" s="115" t="s">
        <v>753</v>
      </c>
      <c r="H23" s="115" t="str">
        <f>IF(B23="","",VLOOKUP(AD23,Varsayımlar!$B:$Q,5,0))</f>
        <v>TORTİLLAS 25 CM 4 PCS 260G</v>
      </c>
      <c r="I23" s="115">
        <f>IF(B23="","",VLOOKUP(AD23,Varsayımlar!B:T,19,0))</f>
        <v>0</v>
      </c>
      <c r="J23" s="115" t="str">
        <f>IF(B23="","",VLOOKUP(AD23,Varsayımlar!$B:$Q,6,0))</f>
        <v>SADE</v>
      </c>
      <c r="K23" s="115">
        <v>924</v>
      </c>
      <c r="L23" s="115"/>
      <c r="M23" s="115">
        <f t="shared" si="2"/>
        <v>11</v>
      </c>
      <c r="N23" s="115"/>
      <c r="O23" s="115"/>
      <c r="P23" s="115">
        <f>IF(B23="","",VLOOKUP(AD23,Varsayımlar!$B:$Q,7,0)*K23)</f>
        <v>27720</v>
      </c>
      <c r="Q23" s="115">
        <f>IF(B23="","",VLOOKUP(AD23,Varsayımlar!$B:$Q,8,0))</f>
        <v>25</v>
      </c>
      <c r="R23" s="115" t="str">
        <f>IF(B23="","",VLOOKUP(AD23,Varsayımlar!$B:$Q,9,0))</f>
        <v>SOFT</v>
      </c>
      <c r="S23" s="115">
        <f>IF(B23="","",VLOOKUP(AD23,Varsayımlar!$B:$Q,10,0))</f>
        <v>4</v>
      </c>
      <c r="T23" s="115">
        <f>IF(B23="","",VLOOKUP(AD23,Varsayımlar!$B:$Q,11,0))</f>
        <v>30</v>
      </c>
      <c r="U23" s="115">
        <f>IF(B23="","",VLOOKUP(AD23,Varsayımlar!$B:$Q,12,0))</f>
        <v>260</v>
      </c>
      <c r="V23" s="115" t="str">
        <f>IF(B23="","",VLOOKUP(AD23,Varsayımlar!$B:$Q,13,0))</f>
        <v>YURTDIŞI</v>
      </c>
      <c r="W23" s="115">
        <f>IF(B23="","",VLOOKUP(AD23,Varsayımlar!$B:$Q,14,0))</f>
        <v>6</v>
      </c>
      <c r="X23" s="118">
        <v>46209</v>
      </c>
      <c r="Y23" s="118">
        <v>46393</v>
      </c>
      <c r="Z23" s="115">
        <v>26070625</v>
      </c>
      <c r="AA23" s="115" t="str">
        <f>IF(B23="","",VLOOKUP(AD23,Varsayımlar!$B:$Q,15,0))</f>
        <v>TRİTON -SKT ATILACAK</v>
      </c>
      <c r="AB23" s="115" t="str">
        <f>IF(B23="","",VLOOKUP(AD23,Varsayımlar!$B:$Q,16,0))</f>
        <v>24-26 CM</v>
      </c>
      <c r="AC23" s="64"/>
      <c r="AD23" s="61" t="str">
        <f t="shared" si="3"/>
        <v>LLC TRİTONMUTLUKAL WHEAT TORTILLA</v>
      </c>
    </row>
    <row r="24" spans="1:30" ht="36" hidden="1" customHeight="1" x14ac:dyDescent="0.25">
      <c r="A24" s="9" t="s">
        <v>190</v>
      </c>
      <c r="B24" s="67" t="s">
        <v>17</v>
      </c>
      <c r="C24" s="4">
        <f>IF(B24="","",VLOOKUP(AD24,Varsayımlar!$B:$Q,3,0))</f>
        <v>8698829380698</v>
      </c>
      <c r="D24" s="4" t="s">
        <v>258</v>
      </c>
      <c r="E24" s="105" t="s">
        <v>37</v>
      </c>
      <c r="F24" s="67" t="s">
        <v>754</v>
      </c>
      <c r="G24" s="67" t="s">
        <v>755</v>
      </c>
      <c r="H24" s="67" t="str">
        <f>IF(B24="","",VLOOKUP(AD24,Varsayımlar!$B:$Q,5,0))</f>
        <v>TORTİLLAS 25 CM 4 PCS 260G</v>
      </c>
      <c r="I24" s="67">
        <f>IF(B24="","",VLOOKUP(AD24,Varsayımlar!B:T,19,0))</f>
        <v>0</v>
      </c>
      <c r="J24" s="67" t="str">
        <f>IF(B24="","",VLOOKUP(AD24,Varsayımlar!$B:$Q,6,0))</f>
        <v>SADE</v>
      </c>
      <c r="K24" s="67">
        <v>1176</v>
      </c>
      <c r="L24" s="67"/>
      <c r="M24" s="67">
        <f t="shared" si="2"/>
        <v>14</v>
      </c>
      <c r="N24" s="67"/>
      <c r="O24" s="67"/>
      <c r="P24" s="67">
        <f>IF(B24="","",VLOOKUP(AD24,Varsayımlar!$B:$Q,7,0)*K24)</f>
        <v>35280</v>
      </c>
      <c r="Q24" s="67">
        <f>IF(B24="","",VLOOKUP(AD24,Varsayımlar!$B:$Q,8,0))</f>
        <v>25</v>
      </c>
      <c r="R24" s="67" t="str">
        <f>IF(B24="","",VLOOKUP(AD24,Varsayımlar!$B:$Q,9,0))</f>
        <v>SOFT</v>
      </c>
      <c r="S24" s="67">
        <f>IF(B24="","",VLOOKUP(AD24,Varsayımlar!$B:$Q,10,0))</f>
        <v>4</v>
      </c>
      <c r="T24" s="67">
        <f>IF(B24="","",VLOOKUP(AD24,Varsayımlar!$B:$Q,11,0))</f>
        <v>30</v>
      </c>
      <c r="U24" s="67">
        <f>IF(B24="","",VLOOKUP(AD24,Varsayımlar!$B:$Q,12,0))</f>
        <v>260</v>
      </c>
      <c r="V24" s="67" t="str">
        <f>IF(B24="","",VLOOKUP(AD24,Varsayımlar!$B:$Q,13,0))</f>
        <v>YURTDIŞI</v>
      </c>
      <c r="W24" s="67">
        <f>IF(B24="","",VLOOKUP(AD24,Varsayımlar!$B:$Q,14,0))</f>
        <v>6</v>
      </c>
      <c r="X24" s="68">
        <v>46210</v>
      </c>
      <c r="Y24" s="68">
        <v>46394</v>
      </c>
      <c r="Z24" s="67">
        <v>26070725</v>
      </c>
      <c r="AA24" s="67" t="str">
        <f>IF(B24="","",VLOOKUP(AD24,Varsayımlar!$B:$Q,15,0))</f>
        <v>TRİTON -SKT ATILACAK</v>
      </c>
      <c r="AB24" s="67" t="str">
        <f>IF(B24="","",VLOOKUP(AD24,Varsayımlar!$B:$Q,16,0))</f>
        <v>24-26 CM</v>
      </c>
      <c r="AC24" s="64"/>
      <c r="AD24" s="61" t="str">
        <f t="shared" si="3"/>
        <v>LLC TRİTONMUTLUKAL WHEAT TORTILLA</v>
      </c>
    </row>
    <row r="25" spans="1:30" ht="36" hidden="1" customHeight="1" x14ac:dyDescent="0.25">
      <c r="A25" s="9" t="s">
        <v>191</v>
      </c>
      <c r="B25" s="67" t="s">
        <v>17</v>
      </c>
      <c r="C25" s="4">
        <f>IF(B25="","",VLOOKUP(AD25,Varsayımlar!$B:$Q,3,0))</f>
        <v>8698829380698</v>
      </c>
      <c r="D25" s="4" t="s">
        <v>258</v>
      </c>
      <c r="E25" s="105" t="s">
        <v>37</v>
      </c>
      <c r="F25" s="67" t="s">
        <v>754</v>
      </c>
      <c r="G25" s="67" t="s">
        <v>756</v>
      </c>
      <c r="H25" s="67" t="str">
        <f>IF(B25="","",VLOOKUP(AD25,Varsayımlar!$B:$Q,5,0))</f>
        <v>TORTİLLAS 25 CM 4 PCS 260G</v>
      </c>
      <c r="I25" s="67">
        <f>IF(B25="","",VLOOKUP(AD25,Varsayımlar!B:T,19,0))</f>
        <v>0</v>
      </c>
      <c r="J25" s="67" t="str">
        <f>IF(B25="","",VLOOKUP(AD25,Varsayımlar!$B:$Q,6,0))</f>
        <v>SADE</v>
      </c>
      <c r="K25" s="67">
        <v>1260</v>
      </c>
      <c r="L25" s="67"/>
      <c r="M25" s="67">
        <f t="shared" si="2"/>
        <v>15</v>
      </c>
      <c r="N25" s="67"/>
      <c r="O25" s="67"/>
      <c r="P25" s="67">
        <f>IF(B25="","",VLOOKUP(AD25,Varsayımlar!$B:$Q,7,0)*K25)</f>
        <v>37800</v>
      </c>
      <c r="Q25" s="67">
        <f>IF(B25="","",VLOOKUP(AD25,Varsayımlar!$B:$Q,8,0))</f>
        <v>25</v>
      </c>
      <c r="R25" s="67" t="str">
        <f>IF(B25="","",VLOOKUP(AD25,Varsayımlar!$B:$Q,9,0))</f>
        <v>SOFT</v>
      </c>
      <c r="S25" s="67">
        <f>IF(B25="","",VLOOKUP(AD25,Varsayımlar!$B:$Q,10,0))</f>
        <v>4</v>
      </c>
      <c r="T25" s="67">
        <f>IF(B25="","",VLOOKUP(AD25,Varsayımlar!$B:$Q,11,0))</f>
        <v>30</v>
      </c>
      <c r="U25" s="67">
        <f>IF(B25="","",VLOOKUP(AD25,Varsayımlar!$B:$Q,12,0))</f>
        <v>260</v>
      </c>
      <c r="V25" s="67" t="str">
        <f>IF(B25="","",VLOOKUP(AD25,Varsayımlar!$B:$Q,13,0))</f>
        <v>YURTDIŞI</v>
      </c>
      <c r="W25" s="67">
        <f>IF(B25="","",VLOOKUP(AD25,Varsayımlar!$B:$Q,14,0))</f>
        <v>6</v>
      </c>
      <c r="X25" s="68">
        <v>46210</v>
      </c>
      <c r="Y25" s="68">
        <v>46394</v>
      </c>
      <c r="Z25" s="67">
        <v>26070725</v>
      </c>
      <c r="AA25" s="67" t="str">
        <f>IF(B25="","",VLOOKUP(AD25,Varsayımlar!$B:$Q,15,0))</f>
        <v>TRİTON -SKT ATILACAK</v>
      </c>
      <c r="AB25" s="67" t="str">
        <f>IF(B25="","",VLOOKUP(AD25,Varsayımlar!$B:$Q,16,0))</f>
        <v>24-26 CM</v>
      </c>
      <c r="AC25" s="64"/>
      <c r="AD25" s="61" t="str">
        <f t="shared" si="3"/>
        <v>LLC TRİTONMUTLUKAL WHEAT TORTILLA</v>
      </c>
    </row>
    <row r="26" spans="1:30" ht="36" hidden="1" customHeight="1" x14ac:dyDescent="0.25">
      <c r="A26" s="9" t="s">
        <v>192</v>
      </c>
      <c r="B26" s="82" t="s">
        <v>17</v>
      </c>
      <c r="C26" s="83">
        <f>IF(B26="","",VLOOKUP(AD26,Varsayımlar!$B:$Q,3,0))</f>
        <v>8698829380698</v>
      </c>
      <c r="D26" s="83" t="s">
        <v>259</v>
      </c>
      <c r="E26" s="104" t="s">
        <v>37</v>
      </c>
      <c r="F26" s="82" t="s">
        <v>757</v>
      </c>
      <c r="G26" s="82" t="s">
        <v>758</v>
      </c>
      <c r="H26" s="82" t="str">
        <f>IF(B26="","",VLOOKUP(AD26,Varsayımlar!$B:$Q,5,0))</f>
        <v>TORTİLLAS 25 CM 4 PCS 260G</v>
      </c>
      <c r="I26" s="82">
        <f>IF(B26="","",VLOOKUP(AD26,Varsayımlar!B:T,19,0))</f>
        <v>0</v>
      </c>
      <c r="J26" s="82" t="str">
        <f>IF(B26="","",VLOOKUP(AD26,Varsayımlar!$B:$Q,6,0))</f>
        <v>SADE</v>
      </c>
      <c r="K26" s="82">
        <v>840</v>
      </c>
      <c r="L26" s="82"/>
      <c r="M26" s="82">
        <f t="shared" si="2"/>
        <v>10</v>
      </c>
      <c r="N26" s="82"/>
      <c r="O26" s="82"/>
      <c r="P26" s="82">
        <f>IF(B26="","",VLOOKUP(AD26,Varsayımlar!$B:$Q,7,0)*K26)</f>
        <v>25200</v>
      </c>
      <c r="Q26" s="82">
        <f>IF(B26="","",VLOOKUP(AD26,Varsayımlar!$B:$Q,8,0))</f>
        <v>25</v>
      </c>
      <c r="R26" s="82" t="str">
        <f>IF(B26="","",VLOOKUP(AD26,Varsayımlar!$B:$Q,9,0))</f>
        <v>SOFT</v>
      </c>
      <c r="S26" s="82">
        <f>IF(B26="","",VLOOKUP(AD26,Varsayımlar!$B:$Q,10,0))</f>
        <v>4</v>
      </c>
      <c r="T26" s="82">
        <f>IF(B26="","",VLOOKUP(AD26,Varsayımlar!$B:$Q,11,0))</f>
        <v>30</v>
      </c>
      <c r="U26" s="82">
        <f>IF(B26="","",VLOOKUP(AD26,Varsayımlar!$B:$Q,12,0))</f>
        <v>260</v>
      </c>
      <c r="V26" s="82" t="str">
        <f>IF(B26="","",VLOOKUP(AD26,Varsayımlar!$B:$Q,13,0))</f>
        <v>YURTDIŞI</v>
      </c>
      <c r="W26" s="82">
        <f>IF(B26="","",VLOOKUP(AD26,Varsayımlar!$B:$Q,14,0))</f>
        <v>6</v>
      </c>
      <c r="X26" s="84">
        <v>46211</v>
      </c>
      <c r="Y26" s="84">
        <v>46395</v>
      </c>
      <c r="Z26" s="82" t="s">
        <v>831</v>
      </c>
      <c r="AA26" s="82" t="str">
        <f>IF(B26="","",VLOOKUP(AD26,Varsayımlar!$B:$Q,15,0))</f>
        <v>TRİTON -SKT ATILACAK</v>
      </c>
      <c r="AB26" s="82" t="str">
        <f>IF(B26="","",VLOOKUP(AD26,Varsayımlar!$B:$Q,16,0))</f>
        <v>24-26 CM</v>
      </c>
      <c r="AC26" s="64"/>
      <c r="AD26" s="61" t="str">
        <f t="shared" si="3"/>
        <v>LLC TRİTONMUTLUKAL WHEAT TORTILLA</v>
      </c>
    </row>
    <row r="27" spans="1:30" ht="36" hidden="1" customHeight="1" x14ac:dyDescent="0.25">
      <c r="A27" s="9" t="s">
        <v>193</v>
      </c>
      <c r="B27" s="82" t="s">
        <v>17</v>
      </c>
      <c r="C27" s="83">
        <f>IF(B27="","",VLOOKUP(AD27,Varsayımlar!$B:$Q,3,0))</f>
        <v>8698829380698</v>
      </c>
      <c r="D27" s="83" t="s">
        <v>259</v>
      </c>
      <c r="E27" s="104" t="s">
        <v>37</v>
      </c>
      <c r="F27" s="82" t="s">
        <v>757</v>
      </c>
      <c r="G27" s="82" t="s">
        <v>759</v>
      </c>
      <c r="H27" s="82" t="str">
        <f>IF(B27="","",VLOOKUP(AD27,Varsayımlar!$B:$Q,5,0))</f>
        <v>TORTİLLAS 25 CM 4 PCS 260G</v>
      </c>
      <c r="I27" s="82">
        <f>IF(B27="","",VLOOKUP(AD27,Varsayımlar!B:T,19,0))</f>
        <v>0</v>
      </c>
      <c r="J27" s="82" t="str">
        <f>IF(B27="","",VLOOKUP(AD27,Varsayımlar!$B:$Q,6,0))</f>
        <v>SADE</v>
      </c>
      <c r="K27" s="82">
        <v>504</v>
      </c>
      <c r="L27" s="82"/>
      <c r="M27" s="82">
        <f t="shared" si="2"/>
        <v>6</v>
      </c>
      <c r="N27" s="82"/>
      <c r="O27" s="82"/>
      <c r="P27" s="82">
        <f>IF(B27="","",VLOOKUP(AD27,Varsayımlar!$B:$Q,7,0)*K27)</f>
        <v>15120</v>
      </c>
      <c r="Q27" s="82">
        <f>IF(B27="","",VLOOKUP(AD27,Varsayımlar!$B:$Q,8,0))</f>
        <v>25</v>
      </c>
      <c r="R27" s="82" t="str">
        <f>IF(B27="","",VLOOKUP(AD27,Varsayımlar!$B:$Q,9,0))</f>
        <v>SOFT</v>
      </c>
      <c r="S27" s="82">
        <f>IF(B27="","",VLOOKUP(AD27,Varsayımlar!$B:$Q,10,0))</f>
        <v>4</v>
      </c>
      <c r="T27" s="82">
        <f>IF(B27="","",VLOOKUP(AD27,Varsayımlar!$B:$Q,11,0))</f>
        <v>30</v>
      </c>
      <c r="U27" s="82">
        <f>IF(B27="","",VLOOKUP(AD27,Varsayımlar!$B:$Q,12,0))</f>
        <v>260</v>
      </c>
      <c r="V27" s="82" t="str">
        <f>IF(B27="","",VLOOKUP(AD27,Varsayımlar!$B:$Q,13,0))</f>
        <v>YURTDIŞI</v>
      </c>
      <c r="W27" s="82">
        <f>IF(B27="","",VLOOKUP(AD27,Varsayımlar!$B:$Q,14,0))</f>
        <v>6</v>
      </c>
      <c r="X27" s="84">
        <v>46211</v>
      </c>
      <c r="Y27" s="84">
        <v>46395</v>
      </c>
      <c r="Z27" s="82" t="s">
        <v>831</v>
      </c>
      <c r="AA27" s="82" t="str">
        <f>IF(B27="","",VLOOKUP(AD27,Varsayımlar!$B:$Q,15,0))</f>
        <v>TRİTON -SKT ATILACAK</v>
      </c>
      <c r="AB27" s="82" t="str">
        <f>IF(B27="","",VLOOKUP(AD27,Varsayımlar!$B:$Q,16,0))</f>
        <v>24-26 CM</v>
      </c>
      <c r="AC27" s="64"/>
      <c r="AD27" s="61" t="str">
        <f t="shared" si="3"/>
        <v>LLC TRİTONMUTLUKAL WHEAT TORTILLA</v>
      </c>
    </row>
    <row r="28" spans="1:30" ht="36" hidden="1" customHeight="1" x14ac:dyDescent="0.25">
      <c r="A28" s="9" t="s">
        <v>194</v>
      </c>
      <c r="B28" s="82" t="s">
        <v>17</v>
      </c>
      <c r="C28" s="83">
        <f>IF(B28="","",VLOOKUP(AD28,Varsayımlar!$B:$Q,3,0))</f>
        <v>8698829380698</v>
      </c>
      <c r="D28" s="83" t="s">
        <v>259</v>
      </c>
      <c r="E28" s="104" t="s">
        <v>37</v>
      </c>
      <c r="F28" s="82" t="s">
        <v>757</v>
      </c>
      <c r="G28" s="82" t="s">
        <v>760</v>
      </c>
      <c r="H28" s="82" t="str">
        <f>IF(B28="","",VLOOKUP(AD28,Varsayımlar!$B:$Q,5,0))</f>
        <v>TORTİLLAS 25 CM 4 PCS 260G</v>
      </c>
      <c r="I28" s="82">
        <f>IF(B28="","",VLOOKUP(AD28,Varsayımlar!B:T,19,0))</f>
        <v>0</v>
      </c>
      <c r="J28" s="82" t="str">
        <f>IF(B28="","",VLOOKUP(AD28,Varsayımlar!$B:$Q,6,0))</f>
        <v>SADE</v>
      </c>
      <c r="K28" s="82">
        <v>1092</v>
      </c>
      <c r="L28" s="82"/>
      <c r="M28" s="82">
        <f t="shared" si="2"/>
        <v>13</v>
      </c>
      <c r="N28" s="82"/>
      <c r="O28" s="82"/>
      <c r="P28" s="82">
        <f>IF(B28="","",VLOOKUP(AD28,Varsayımlar!$B:$Q,7,0)*K28)</f>
        <v>32760</v>
      </c>
      <c r="Q28" s="82">
        <f>IF(B28="","",VLOOKUP(AD28,Varsayımlar!$B:$Q,8,0))</f>
        <v>25</v>
      </c>
      <c r="R28" s="82" t="str">
        <f>IF(B28="","",VLOOKUP(AD28,Varsayımlar!$B:$Q,9,0))</f>
        <v>SOFT</v>
      </c>
      <c r="S28" s="82">
        <f>IF(B28="","",VLOOKUP(AD28,Varsayımlar!$B:$Q,10,0))</f>
        <v>4</v>
      </c>
      <c r="T28" s="82">
        <f>IF(B28="","",VLOOKUP(AD28,Varsayımlar!$B:$Q,11,0))</f>
        <v>30</v>
      </c>
      <c r="U28" s="82">
        <f>IF(B28="","",VLOOKUP(AD28,Varsayımlar!$B:$Q,12,0))</f>
        <v>260</v>
      </c>
      <c r="V28" s="82" t="str">
        <f>IF(B28="","",VLOOKUP(AD28,Varsayımlar!$B:$Q,13,0))</f>
        <v>YURTDIŞI</v>
      </c>
      <c r="W28" s="82">
        <f>IF(B28="","",VLOOKUP(AD28,Varsayımlar!$B:$Q,14,0))</f>
        <v>6</v>
      </c>
      <c r="X28" s="84">
        <v>46211</v>
      </c>
      <c r="Y28" s="84">
        <v>46395</v>
      </c>
      <c r="Z28" s="82" t="s">
        <v>831</v>
      </c>
      <c r="AA28" s="82" t="str">
        <f>IF(B28="","",VLOOKUP(AD28,Varsayımlar!$B:$Q,15,0))</f>
        <v>TRİTON -SKT ATILACAK</v>
      </c>
      <c r="AB28" s="82" t="str">
        <f>IF(B28="","",VLOOKUP(AD28,Varsayımlar!$B:$Q,16,0))</f>
        <v>24-26 CM</v>
      </c>
      <c r="AC28" s="64"/>
      <c r="AD28" s="61" t="str">
        <f t="shared" si="3"/>
        <v>LLC TRİTONMUTLUKAL WHEAT TORTILLA</v>
      </c>
    </row>
    <row r="29" spans="1:30" ht="36" hidden="1" customHeight="1" x14ac:dyDescent="0.25">
      <c r="A29" s="9" t="s">
        <v>195</v>
      </c>
      <c r="B29" s="77" t="s">
        <v>17</v>
      </c>
      <c r="C29" s="76">
        <f>IF(B29="","",VLOOKUP(AD29,Varsayımlar!$B:$Q,3,0))</f>
        <v>8698829380698</v>
      </c>
      <c r="D29" s="76" t="s">
        <v>260</v>
      </c>
      <c r="E29" s="119" t="s">
        <v>37</v>
      </c>
      <c r="F29" s="77" t="s">
        <v>761</v>
      </c>
      <c r="G29" s="77" t="s">
        <v>762</v>
      </c>
      <c r="H29" s="77" t="str">
        <f>IF(B29="","",VLOOKUP(AD29,Varsayımlar!$B:$Q,5,0))</f>
        <v>TORTİLLAS 25 CM 4 PCS 260G</v>
      </c>
      <c r="I29" s="77">
        <f>IF(B29="","",VLOOKUP(AD29,Varsayımlar!B:T,19,0))</f>
        <v>0</v>
      </c>
      <c r="J29" s="77" t="str">
        <f>IF(B29="","",VLOOKUP(AD29,Varsayımlar!$B:$Q,6,0))</f>
        <v>SADE</v>
      </c>
      <c r="K29" s="77">
        <v>1512</v>
      </c>
      <c r="L29" s="77"/>
      <c r="M29" s="77">
        <f t="shared" si="2"/>
        <v>18</v>
      </c>
      <c r="N29" s="77"/>
      <c r="O29" s="77"/>
      <c r="P29" s="77">
        <f>IF(B29="","",VLOOKUP(AD29,Varsayımlar!$B:$Q,7,0)*K29)</f>
        <v>45360</v>
      </c>
      <c r="Q29" s="77">
        <f>IF(B29="","",VLOOKUP(AD29,Varsayımlar!$B:$Q,8,0))</f>
        <v>25</v>
      </c>
      <c r="R29" s="77" t="str">
        <f>IF(B29="","",VLOOKUP(AD29,Varsayımlar!$B:$Q,9,0))</f>
        <v>SOFT</v>
      </c>
      <c r="S29" s="77">
        <f>IF(B29="","",VLOOKUP(AD29,Varsayımlar!$B:$Q,10,0))</f>
        <v>4</v>
      </c>
      <c r="T29" s="77">
        <f>IF(B29="","",VLOOKUP(AD29,Varsayımlar!$B:$Q,11,0))</f>
        <v>30</v>
      </c>
      <c r="U29" s="77">
        <f>IF(B29="","",VLOOKUP(AD29,Varsayımlar!$B:$Q,12,0))</f>
        <v>260</v>
      </c>
      <c r="V29" s="77" t="str">
        <f>IF(B29="","",VLOOKUP(AD29,Varsayımlar!$B:$Q,13,0))</f>
        <v>YURTDIŞI</v>
      </c>
      <c r="W29" s="77">
        <f>IF(B29="","",VLOOKUP(AD29,Varsayımlar!$B:$Q,14,0))</f>
        <v>6</v>
      </c>
      <c r="X29" s="78">
        <v>46212</v>
      </c>
      <c r="Y29" s="78">
        <v>46396</v>
      </c>
      <c r="Z29" s="77">
        <v>26070925</v>
      </c>
      <c r="AA29" s="77" t="str">
        <f>IF(B29="","",VLOOKUP(AD29,Varsayımlar!$B:$Q,15,0))</f>
        <v>TRİTON -SKT ATILACAK</v>
      </c>
      <c r="AB29" s="77" t="str">
        <f>IF(B29="","",VLOOKUP(AD29,Varsayımlar!$B:$Q,16,0))</f>
        <v>24-26 CM</v>
      </c>
      <c r="AC29" s="64"/>
      <c r="AD29" s="61" t="str">
        <f t="shared" si="3"/>
        <v>LLC TRİTONMUTLUKAL WHEAT TORTILLA</v>
      </c>
    </row>
    <row r="30" spans="1:30" ht="36" hidden="1" customHeight="1" x14ac:dyDescent="0.25">
      <c r="A30" s="9" t="s">
        <v>196</v>
      </c>
      <c r="B30" s="77" t="s">
        <v>17</v>
      </c>
      <c r="C30" s="76">
        <f>IF(B30="","",VLOOKUP(AD30,Varsayımlar!$B:$Q,3,0))</f>
        <v>8698829380698</v>
      </c>
      <c r="D30" s="76" t="s">
        <v>260</v>
      </c>
      <c r="E30" s="119" t="s">
        <v>37</v>
      </c>
      <c r="F30" s="77" t="s">
        <v>761</v>
      </c>
      <c r="G30" s="77" t="s">
        <v>763</v>
      </c>
      <c r="H30" s="77" t="str">
        <f>IF(B30="","",VLOOKUP(AD30,Varsayımlar!$B:$Q,5,0))</f>
        <v>TORTİLLAS 25 CM 4 PCS 260G</v>
      </c>
      <c r="I30" s="77">
        <f>IF(B30="","",VLOOKUP(AD30,Varsayımlar!B:T,19,0))</f>
        <v>0</v>
      </c>
      <c r="J30" s="77" t="str">
        <f>IF(B30="","",VLOOKUP(AD30,Varsayımlar!$B:$Q,6,0))</f>
        <v>SADE</v>
      </c>
      <c r="K30" s="77">
        <v>924</v>
      </c>
      <c r="L30" s="77"/>
      <c r="M30" s="77">
        <f t="shared" si="2"/>
        <v>11</v>
      </c>
      <c r="N30" s="77"/>
      <c r="O30" s="77"/>
      <c r="P30" s="77">
        <f>IF(B30="","",VLOOKUP(AD30,Varsayımlar!$B:$Q,7,0)*K30)</f>
        <v>27720</v>
      </c>
      <c r="Q30" s="77">
        <f>IF(B30="","",VLOOKUP(AD30,Varsayımlar!$B:$Q,8,0))</f>
        <v>25</v>
      </c>
      <c r="R30" s="77" t="str">
        <f>IF(B30="","",VLOOKUP(AD30,Varsayımlar!$B:$Q,9,0))</f>
        <v>SOFT</v>
      </c>
      <c r="S30" s="77">
        <f>IF(B30="","",VLOOKUP(AD30,Varsayımlar!$B:$Q,10,0))</f>
        <v>4</v>
      </c>
      <c r="T30" s="77">
        <f>IF(B30="","",VLOOKUP(AD30,Varsayımlar!$B:$Q,11,0))</f>
        <v>30</v>
      </c>
      <c r="U30" s="77">
        <f>IF(B30="","",VLOOKUP(AD30,Varsayımlar!$B:$Q,12,0))</f>
        <v>260</v>
      </c>
      <c r="V30" s="77" t="str">
        <f>IF(B30="","",VLOOKUP(AD30,Varsayımlar!$B:$Q,13,0))</f>
        <v>YURTDIŞI</v>
      </c>
      <c r="W30" s="77">
        <f>IF(B30="","",VLOOKUP(AD30,Varsayımlar!$B:$Q,14,0))</f>
        <v>6</v>
      </c>
      <c r="X30" s="78">
        <v>46212</v>
      </c>
      <c r="Y30" s="78">
        <v>46396</v>
      </c>
      <c r="Z30" s="77">
        <v>26070925</v>
      </c>
      <c r="AA30" s="77" t="str">
        <f>IF(B30="","",VLOOKUP(AD30,Varsayımlar!$B:$Q,15,0))</f>
        <v>TRİTON -SKT ATILACAK</v>
      </c>
      <c r="AB30" s="77" t="str">
        <f>IF(B30="","",VLOOKUP(AD30,Varsayımlar!$B:$Q,16,0))</f>
        <v>24-26 CM</v>
      </c>
      <c r="AC30" s="64"/>
      <c r="AD30" s="61" t="str">
        <f t="shared" si="3"/>
        <v>LLC TRİTONMUTLUKAL WHEAT TORTILLA</v>
      </c>
    </row>
    <row r="31" spans="1:30" ht="36" hidden="1" customHeight="1" x14ac:dyDescent="0.25">
      <c r="A31" s="9" t="s">
        <v>197</v>
      </c>
      <c r="B31" s="107" t="s">
        <v>17</v>
      </c>
      <c r="C31" s="108">
        <f>IF(B31="","",VLOOKUP(AD31,Varsayımlar!$B:$Q,3,0))</f>
        <v>8698829380698</v>
      </c>
      <c r="D31" s="108" t="s">
        <v>261</v>
      </c>
      <c r="E31" s="109" t="s">
        <v>37</v>
      </c>
      <c r="F31" s="107" t="s">
        <v>764</v>
      </c>
      <c r="G31" s="107" t="s">
        <v>765</v>
      </c>
      <c r="H31" s="107" t="str">
        <f>IF(B31="","",VLOOKUP(AD31,Varsayımlar!$B:$Q,5,0))</f>
        <v>TORTİLLAS 25 CM 4 PCS 260G</v>
      </c>
      <c r="I31" s="107">
        <f>IF(B31="","",VLOOKUP(AD31,Varsayımlar!B:T,19,0))</f>
        <v>0</v>
      </c>
      <c r="J31" s="107" t="str">
        <f>IF(B31="","",VLOOKUP(AD31,Varsayımlar!$B:$Q,6,0))</f>
        <v>SADE</v>
      </c>
      <c r="K31" s="107">
        <v>2436</v>
      </c>
      <c r="L31" s="107"/>
      <c r="M31" s="107">
        <f t="shared" si="2"/>
        <v>29</v>
      </c>
      <c r="N31" s="107"/>
      <c r="O31" s="107"/>
      <c r="P31" s="107">
        <f>IF(B31="","",VLOOKUP(AD31,Varsayımlar!$B:$Q,7,0)*K31)</f>
        <v>73080</v>
      </c>
      <c r="Q31" s="107">
        <f>IF(B31="","",VLOOKUP(AD31,Varsayımlar!$B:$Q,8,0))</f>
        <v>25</v>
      </c>
      <c r="R31" s="107" t="str">
        <f>IF(B31="","",VLOOKUP(AD31,Varsayımlar!$B:$Q,9,0))</f>
        <v>SOFT</v>
      </c>
      <c r="S31" s="107">
        <f>IF(B31="","",VLOOKUP(AD31,Varsayımlar!$B:$Q,10,0))</f>
        <v>4</v>
      </c>
      <c r="T31" s="107">
        <f>IF(B31="","",VLOOKUP(AD31,Varsayımlar!$B:$Q,11,0))</f>
        <v>30</v>
      </c>
      <c r="U31" s="107">
        <f>IF(B31="","",VLOOKUP(AD31,Varsayımlar!$B:$Q,12,0))</f>
        <v>260</v>
      </c>
      <c r="V31" s="107" t="str">
        <f>IF(B31="","",VLOOKUP(AD31,Varsayımlar!$B:$Q,13,0))</f>
        <v>YURTDIŞI</v>
      </c>
      <c r="W31" s="107">
        <f>IF(B31="","",VLOOKUP(AD31,Varsayımlar!$B:$Q,14,0))</f>
        <v>6</v>
      </c>
      <c r="X31" s="110">
        <v>46213</v>
      </c>
      <c r="Y31" s="110">
        <v>46397</v>
      </c>
      <c r="Z31" s="107">
        <v>26071025</v>
      </c>
      <c r="AA31" s="107" t="str">
        <f>IF(B31="","",VLOOKUP(AD31,Varsayımlar!$B:$Q,15,0))</f>
        <v>TRİTON -SKT ATILACAK</v>
      </c>
      <c r="AB31" s="107" t="str">
        <f>IF(B31="","",VLOOKUP(AD31,Varsayımlar!$B:$Q,16,0))</f>
        <v>24-26 CM</v>
      </c>
      <c r="AC31" s="64"/>
      <c r="AD31" s="61" t="str">
        <f t="shared" si="3"/>
        <v>LLC TRİTONMUTLUKAL WHEAT TORTILLA</v>
      </c>
    </row>
    <row r="32" spans="1:30" ht="36" hidden="1" customHeight="1" x14ac:dyDescent="0.25">
      <c r="A32" s="9" t="s">
        <v>198</v>
      </c>
      <c r="B32" s="62" t="s">
        <v>17</v>
      </c>
      <c r="C32" s="33">
        <f>IF(B32="","",VLOOKUP(AD32,Varsayımlar!$B:$Q,3,0))</f>
        <v>8698829380698</v>
      </c>
      <c r="D32" s="33" t="s">
        <v>262</v>
      </c>
      <c r="E32" s="102" t="s">
        <v>37</v>
      </c>
      <c r="F32" s="62" t="s">
        <v>766</v>
      </c>
      <c r="G32" s="62" t="s">
        <v>767</v>
      </c>
      <c r="H32" s="62" t="str">
        <f>IF(B32="","",VLOOKUP(AD32,Varsayımlar!$B:$Q,5,0))</f>
        <v>TORTİLLAS 25 CM 4 PCS 260G</v>
      </c>
      <c r="I32" s="62">
        <f>IF(B32="","",VLOOKUP(AD32,Varsayımlar!B:T,19,0))</f>
        <v>0</v>
      </c>
      <c r="J32" s="62" t="str">
        <f>IF(B32="","",VLOOKUP(AD32,Varsayımlar!$B:$Q,6,0))</f>
        <v>SADE</v>
      </c>
      <c r="K32" s="62">
        <v>2100</v>
      </c>
      <c r="L32" s="62"/>
      <c r="M32" s="62">
        <f t="shared" si="2"/>
        <v>25</v>
      </c>
      <c r="N32" s="62"/>
      <c r="O32" s="62"/>
      <c r="P32" s="62">
        <f>IF(B32="","",VLOOKUP(AD32,Varsayımlar!$B:$Q,7,0)*K32)</f>
        <v>63000</v>
      </c>
      <c r="Q32" s="62">
        <f>IF(B32="","",VLOOKUP(AD32,Varsayımlar!$B:$Q,8,0))</f>
        <v>25</v>
      </c>
      <c r="R32" s="62" t="str">
        <f>IF(B32="","",VLOOKUP(AD32,Varsayımlar!$B:$Q,9,0))</f>
        <v>SOFT</v>
      </c>
      <c r="S32" s="62">
        <f>IF(B32="","",VLOOKUP(AD32,Varsayımlar!$B:$Q,10,0))</f>
        <v>4</v>
      </c>
      <c r="T32" s="62">
        <f>IF(B32="","",VLOOKUP(AD32,Varsayımlar!$B:$Q,11,0))</f>
        <v>30</v>
      </c>
      <c r="U32" s="62">
        <f>IF(B32="","",VLOOKUP(AD32,Varsayımlar!$B:$Q,12,0))</f>
        <v>260</v>
      </c>
      <c r="V32" s="62" t="str">
        <f>IF(B32="","",VLOOKUP(AD32,Varsayımlar!$B:$Q,13,0))</f>
        <v>YURTDIŞI</v>
      </c>
      <c r="W32" s="62">
        <f>IF(B32="","",VLOOKUP(AD32,Varsayımlar!$B:$Q,14,0))</f>
        <v>6</v>
      </c>
      <c r="X32" s="63">
        <v>46214</v>
      </c>
      <c r="Y32" s="63">
        <v>46398</v>
      </c>
      <c r="Z32" s="62">
        <v>26071125</v>
      </c>
      <c r="AA32" s="62" t="str">
        <f>IF(B32="","",VLOOKUP(AD32,Varsayımlar!$B:$Q,15,0))</f>
        <v>TRİTON -SKT ATILACAK</v>
      </c>
      <c r="AB32" s="62" t="str">
        <f>IF(B32="","",VLOOKUP(AD32,Varsayımlar!$B:$Q,16,0))</f>
        <v>24-26 CM</v>
      </c>
      <c r="AC32" s="64"/>
      <c r="AD32" s="61" t="str">
        <f t="shared" si="3"/>
        <v>LLC TRİTONMUTLUKAL WHEAT TORTILLA</v>
      </c>
    </row>
    <row r="33" spans="1:30" ht="36" hidden="1" customHeight="1" x14ac:dyDescent="0.25">
      <c r="A33" s="9" t="s">
        <v>199</v>
      </c>
      <c r="B33" s="62" t="s">
        <v>17</v>
      </c>
      <c r="C33" s="33">
        <f>IF(B33="","",VLOOKUP(AD33,Varsayımlar!$B:$Q,3,0))</f>
        <v>8698829380698</v>
      </c>
      <c r="D33" s="33" t="s">
        <v>262</v>
      </c>
      <c r="E33" s="102" t="s">
        <v>37</v>
      </c>
      <c r="F33" s="62" t="s">
        <v>766</v>
      </c>
      <c r="G33" s="62" t="s">
        <v>768</v>
      </c>
      <c r="H33" s="62" t="str">
        <f>IF(B33="","",VLOOKUP(AD33,Varsayımlar!$B:$Q,5,0))</f>
        <v>TORTİLLAS 25 CM 4 PCS 260G</v>
      </c>
      <c r="I33" s="62">
        <f>IF(B33="","",VLOOKUP(AD33,Varsayımlar!B:T,19,0))</f>
        <v>0</v>
      </c>
      <c r="J33" s="62" t="str">
        <f>IF(B33="","",VLOOKUP(AD33,Varsayımlar!$B:$Q,6,0))</f>
        <v>SADE</v>
      </c>
      <c r="K33" s="62">
        <v>336</v>
      </c>
      <c r="L33" s="62"/>
      <c r="M33" s="62">
        <f t="shared" si="2"/>
        <v>4</v>
      </c>
      <c r="N33" s="62"/>
      <c r="O33" s="62"/>
      <c r="P33" s="62">
        <f>IF(B33="","",VLOOKUP(AD33,Varsayımlar!$B:$Q,7,0)*K33)</f>
        <v>10080</v>
      </c>
      <c r="Q33" s="62">
        <f>IF(B33="","",VLOOKUP(AD33,Varsayımlar!$B:$Q,8,0))</f>
        <v>25</v>
      </c>
      <c r="R33" s="62" t="str">
        <f>IF(B33="","",VLOOKUP(AD33,Varsayımlar!$B:$Q,9,0))</f>
        <v>SOFT</v>
      </c>
      <c r="S33" s="62">
        <f>IF(B33="","",VLOOKUP(AD33,Varsayımlar!$B:$Q,10,0))</f>
        <v>4</v>
      </c>
      <c r="T33" s="62">
        <f>IF(B33="","",VLOOKUP(AD33,Varsayımlar!$B:$Q,11,0))</f>
        <v>30</v>
      </c>
      <c r="U33" s="62">
        <f>IF(B33="","",VLOOKUP(AD33,Varsayımlar!$B:$Q,12,0))</f>
        <v>260</v>
      </c>
      <c r="V33" s="62" t="str">
        <f>IF(B33="","",VLOOKUP(AD33,Varsayımlar!$B:$Q,13,0))</f>
        <v>YURTDIŞI</v>
      </c>
      <c r="W33" s="62">
        <f>IF(B33="","",VLOOKUP(AD33,Varsayımlar!$B:$Q,14,0))</f>
        <v>6</v>
      </c>
      <c r="X33" s="63">
        <v>46214</v>
      </c>
      <c r="Y33" s="63">
        <v>46398</v>
      </c>
      <c r="Z33" s="62">
        <v>26071125</v>
      </c>
      <c r="AA33" s="62" t="str">
        <f>IF(B33="","",VLOOKUP(AD33,Varsayımlar!$B:$Q,15,0))</f>
        <v>TRİTON -SKT ATILACAK</v>
      </c>
      <c r="AB33" s="62" t="str">
        <f>IF(B33="","",VLOOKUP(AD33,Varsayımlar!$B:$Q,16,0))</f>
        <v>24-26 CM</v>
      </c>
      <c r="AC33" s="64"/>
      <c r="AD33" s="61" t="str">
        <f t="shared" si="3"/>
        <v>LLC TRİTONMUTLUKAL WHEAT TORTILLA</v>
      </c>
    </row>
    <row r="34" spans="1:30" ht="36" hidden="1" customHeight="1" x14ac:dyDescent="0.25">
      <c r="A34" s="9" t="s">
        <v>200</v>
      </c>
      <c r="B34" s="111" t="s">
        <v>17</v>
      </c>
      <c r="C34" s="112">
        <f>IF(B34="","",VLOOKUP(AD34,Varsayımlar!$B:$Q,3,0))</f>
        <v>8698829380698</v>
      </c>
      <c r="D34" s="112" t="s">
        <v>266</v>
      </c>
      <c r="E34" s="113" t="s">
        <v>37</v>
      </c>
      <c r="F34" s="111" t="s">
        <v>769</v>
      </c>
      <c r="G34" s="111" t="s">
        <v>770</v>
      </c>
      <c r="H34" s="111" t="str">
        <f>IF(B34="","",VLOOKUP(AD34,Varsayımlar!$B:$Q,5,0))</f>
        <v>TORTİLLAS 25 CM 4 PCS 260G</v>
      </c>
      <c r="I34" s="111">
        <f>IF(B34="","",VLOOKUP(AD34,Varsayımlar!B:T,19,0))</f>
        <v>0</v>
      </c>
      <c r="J34" s="111" t="str">
        <f>IF(B34="","",VLOOKUP(AD34,Varsayımlar!$B:$Q,6,0))</f>
        <v>SADE</v>
      </c>
      <c r="K34" s="111">
        <v>588</v>
      </c>
      <c r="L34" s="111"/>
      <c r="M34" s="111">
        <f t="shared" si="2"/>
        <v>7</v>
      </c>
      <c r="N34" s="111"/>
      <c r="O34" s="111"/>
      <c r="P34" s="111">
        <f>IF(B34="","",VLOOKUP(AD34,Varsayımlar!$B:$Q,7,0)*K34)</f>
        <v>17640</v>
      </c>
      <c r="Q34" s="111">
        <f>IF(B34="","",VLOOKUP(AD34,Varsayımlar!$B:$Q,8,0))</f>
        <v>25</v>
      </c>
      <c r="R34" s="111" t="str">
        <f>IF(B34="","",VLOOKUP(AD34,Varsayımlar!$B:$Q,9,0))</f>
        <v>SOFT</v>
      </c>
      <c r="S34" s="111">
        <f>IF(B34="","",VLOOKUP(AD34,Varsayımlar!$B:$Q,10,0))</f>
        <v>4</v>
      </c>
      <c r="T34" s="111">
        <f>IF(B34="","",VLOOKUP(AD34,Varsayımlar!$B:$Q,11,0))</f>
        <v>30</v>
      </c>
      <c r="U34" s="111">
        <f>IF(B34="","",VLOOKUP(AD34,Varsayımlar!$B:$Q,12,0))</f>
        <v>260</v>
      </c>
      <c r="V34" s="111" t="str">
        <f>IF(B34="","",VLOOKUP(AD34,Varsayımlar!$B:$Q,13,0))</f>
        <v>YURTDIŞI</v>
      </c>
      <c r="W34" s="111">
        <f>IF(B34="","",VLOOKUP(AD34,Varsayımlar!$B:$Q,14,0))</f>
        <v>6</v>
      </c>
      <c r="X34" s="114">
        <v>46216</v>
      </c>
      <c r="Y34" s="114">
        <v>46400</v>
      </c>
      <c r="Z34" s="111" t="s">
        <v>832</v>
      </c>
      <c r="AA34" s="111" t="str">
        <f>IF(B34="","",VLOOKUP(AD34,Varsayımlar!$B:$Q,15,0))</f>
        <v>TRİTON -SKT ATILACAK</v>
      </c>
      <c r="AB34" s="111" t="str">
        <f>IF(B34="","",VLOOKUP(AD34,Varsayımlar!$B:$Q,16,0))</f>
        <v>24-26 CM</v>
      </c>
      <c r="AC34" s="64"/>
      <c r="AD34" s="61" t="str">
        <f t="shared" si="3"/>
        <v>LLC TRİTONMUTLUKAL WHEAT TORTILLA</v>
      </c>
    </row>
    <row r="35" spans="1:30" ht="36" hidden="1" customHeight="1" x14ac:dyDescent="0.25">
      <c r="A35" s="9" t="s">
        <v>201</v>
      </c>
      <c r="B35" s="111" t="s">
        <v>17</v>
      </c>
      <c r="C35" s="112">
        <f>IF(B35="","",VLOOKUP(AD35,Varsayımlar!$B:$Q,3,0))</f>
        <v>8698829380698</v>
      </c>
      <c r="D35" s="112" t="s">
        <v>266</v>
      </c>
      <c r="E35" s="113" t="s">
        <v>37</v>
      </c>
      <c r="F35" s="111" t="s">
        <v>769</v>
      </c>
      <c r="G35" s="111" t="s">
        <v>771</v>
      </c>
      <c r="H35" s="111" t="str">
        <f>IF(B35="","",VLOOKUP(AD35,Varsayımlar!$B:$Q,5,0))</f>
        <v>TORTİLLAS 25 CM 4 PCS 260G</v>
      </c>
      <c r="I35" s="111">
        <f>IF(B35="","",VLOOKUP(AD35,Varsayımlar!B:T,19,0))</f>
        <v>0</v>
      </c>
      <c r="J35" s="111" t="str">
        <f>IF(B35="","",VLOOKUP(AD35,Varsayımlar!$B:$Q,6,0))</f>
        <v>SADE</v>
      </c>
      <c r="K35" s="111">
        <v>1848</v>
      </c>
      <c r="L35" s="111"/>
      <c r="M35" s="111">
        <f t="shared" si="2"/>
        <v>22</v>
      </c>
      <c r="N35" s="111"/>
      <c r="O35" s="111"/>
      <c r="P35" s="111">
        <f>IF(B35="","",VLOOKUP(AD35,Varsayımlar!$B:$Q,7,0)*K35)</f>
        <v>55440</v>
      </c>
      <c r="Q35" s="111">
        <f>IF(B35="","",VLOOKUP(AD35,Varsayımlar!$B:$Q,8,0))</f>
        <v>25</v>
      </c>
      <c r="R35" s="111" t="str">
        <f>IF(B35="","",VLOOKUP(AD35,Varsayımlar!$B:$Q,9,0))</f>
        <v>SOFT</v>
      </c>
      <c r="S35" s="111">
        <f>IF(B35="","",VLOOKUP(AD35,Varsayımlar!$B:$Q,10,0))</f>
        <v>4</v>
      </c>
      <c r="T35" s="111">
        <f>IF(B35="","",VLOOKUP(AD35,Varsayımlar!$B:$Q,11,0))</f>
        <v>30</v>
      </c>
      <c r="U35" s="111">
        <f>IF(B35="","",VLOOKUP(AD35,Varsayımlar!$B:$Q,12,0))</f>
        <v>260</v>
      </c>
      <c r="V35" s="111" t="str">
        <f>IF(B35="","",VLOOKUP(AD35,Varsayımlar!$B:$Q,13,0))</f>
        <v>YURTDIŞI</v>
      </c>
      <c r="W35" s="111">
        <f>IF(B35="","",VLOOKUP(AD35,Varsayımlar!$B:$Q,14,0))</f>
        <v>6</v>
      </c>
      <c r="X35" s="114">
        <v>46216</v>
      </c>
      <c r="Y35" s="114">
        <v>46400</v>
      </c>
      <c r="Z35" s="111" t="s">
        <v>832</v>
      </c>
      <c r="AA35" s="111" t="str">
        <f>IF(B35="","",VLOOKUP(AD35,Varsayımlar!$B:$Q,15,0))</f>
        <v>TRİTON -SKT ATILACAK</v>
      </c>
      <c r="AB35" s="111" t="str">
        <f>IF(B35="","",VLOOKUP(AD35,Varsayımlar!$B:$Q,16,0))</f>
        <v>24-26 CM</v>
      </c>
      <c r="AC35" s="64"/>
      <c r="AD35" s="61" t="str">
        <f t="shared" si="3"/>
        <v>LLC TRİTONMUTLUKAL WHEAT TORTILLA</v>
      </c>
    </row>
    <row r="36" spans="1:30" ht="36" hidden="1" customHeight="1" x14ac:dyDescent="0.25">
      <c r="A36" s="9" t="s">
        <v>202</v>
      </c>
      <c r="B36" s="64" t="s">
        <v>17</v>
      </c>
      <c r="C36" s="65">
        <f>IF(B36="","",VLOOKUP(AD36,Varsayımlar!$B:$Q,3,0))</f>
        <v>8698829380698</v>
      </c>
      <c r="D36" s="65" t="s">
        <v>476</v>
      </c>
      <c r="E36" s="167" t="s">
        <v>37</v>
      </c>
      <c r="F36" s="64" t="s">
        <v>772</v>
      </c>
      <c r="G36" s="64" t="s">
        <v>773</v>
      </c>
      <c r="H36" s="64" t="str">
        <f>IF(B36="","",VLOOKUP(AD36,Varsayımlar!$B:$Q,5,0))</f>
        <v>TORTİLLAS 25 CM 4 PCS 260G</v>
      </c>
      <c r="I36" s="64">
        <f>IF(B36="","",VLOOKUP(AD36,Varsayımlar!B:T,19,0))</f>
        <v>0</v>
      </c>
      <c r="J36" s="64" t="str">
        <f>IF(B36="","",VLOOKUP(AD36,Varsayımlar!$B:$Q,6,0))</f>
        <v>SADE</v>
      </c>
      <c r="K36" s="64">
        <v>1428</v>
      </c>
      <c r="L36" s="64"/>
      <c r="M36" s="64">
        <f t="shared" si="2"/>
        <v>17</v>
      </c>
      <c r="N36" s="64"/>
      <c r="O36" s="64"/>
      <c r="P36" s="64">
        <f>IF(B36="","",VLOOKUP(AD36,Varsayımlar!$B:$Q,7,0)*K36)</f>
        <v>42840</v>
      </c>
      <c r="Q36" s="64">
        <f>IF(B36="","",VLOOKUP(AD36,Varsayımlar!$B:$Q,8,0))</f>
        <v>25</v>
      </c>
      <c r="R36" s="64" t="str">
        <f>IF(B36="","",VLOOKUP(AD36,Varsayımlar!$B:$Q,9,0))</f>
        <v>SOFT</v>
      </c>
      <c r="S36" s="64">
        <f>IF(B36="","",VLOOKUP(AD36,Varsayımlar!$B:$Q,10,0))</f>
        <v>4</v>
      </c>
      <c r="T36" s="64">
        <f>IF(B36="","",VLOOKUP(AD36,Varsayımlar!$B:$Q,11,0))</f>
        <v>30</v>
      </c>
      <c r="U36" s="64">
        <f>IF(B36="","",VLOOKUP(AD36,Varsayımlar!$B:$Q,12,0))</f>
        <v>260</v>
      </c>
      <c r="V36" s="64" t="str">
        <f>IF(B36="","",VLOOKUP(AD36,Varsayımlar!$B:$Q,13,0))</f>
        <v>YURTDIŞI</v>
      </c>
      <c r="W36" s="64">
        <f>IF(B36="","",VLOOKUP(AD36,Varsayımlar!$B:$Q,14,0))</f>
        <v>6</v>
      </c>
      <c r="X36" s="66">
        <v>46216</v>
      </c>
      <c r="Y36" s="66">
        <v>46400</v>
      </c>
      <c r="Z36" s="64" t="s">
        <v>833</v>
      </c>
      <c r="AA36" s="64" t="str">
        <f>IF(B36="","",VLOOKUP(AD36,Varsayımlar!$B:$Q,15,0))</f>
        <v>TRİTON -SKT ATILACAK</v>
      </c>
      <c r="AB36" s="64" t="str">
        <f>IF(B36="","",VLOOKUP(AD36,Varsayımlar!$B:$Q,16,0))</f>
        <v>24-26 CM</v>
      </c>
      <c r="AC36" s="64"/>
      <c r="AD36" s="61" t="str">
        <f t="shared" si="3"/>
        <v>LLC TRİTONMUTLUKAL WHEAT TORTILLA</v>
      </c>
    </row>
    <row r="37" spans="1:30" ht="36" hidden="1" customHeight="1" x14ac:dyDescent="0.25">
      <c r="A37" s="9" t="s">
        <v>203</v>
      </c>
      <c r="B37" s="64" t="s">
        <v>17</v>
      </c>
      <c r="C37" s="65">
        <f>IF(B37="","",VLOOKUP(AD37,Varsayımlar!$B:$Q,3,0))</f>
        <v>8698829380698</v>
      </c>
      <c r="D37" s="65" t="s">
        <v>476</v>
      </c>
      <c r="E37" s="167" t="s">
        <v>37</v>
      </c>
      <c r="F37" s="64" t="s">
        <v>772</v>
      </c>
      <c r="G37" s="64" t="s">
        <v>774</v>
      </c>
      <c r="H37" s="64" t="str">
        <f>IF(B37="","",VLOOKUP(AD37,Varsayımlar!$B:$Q,5,0))</f>
        <v>TORTİLLAS 25 CM 4 PCS 260G</v>
      </c>
      <c r="I37" s="64">
        <f>IF(B37="","",VLOOKUP(AD37,Varsayımlar!B:T,19,0))</f>
        <v>0</v>
      </c>
      <c r="J37" s="64" t="str">
        <f>IF(B37="","",VLOOKUP(AD37,Varsayımlar!$B:$Q,6,0))</f>
        <v>SADE</v>
      </c>
      <c r="K37" s="64">
        <v>1008</v>
      </c>
      <c r="L37" s="64"/>
      <c r="M37" s="64">
        <f t="shared" ref="M37:M70" si="4">K37/84</f>
        <v>12</v>
      </c>
      <c r="N37" s="64"/>
      <c r="O37" s="64"/>
      <c r="P37" s="64">
        <f>IF(B37="","",VLOOKUP(AD37,Varsayımlar!$B:$Q,7,0)*K37)</f>
        <v>30240</v>
      </c>
      <c r="Q37" s="64">
        <f>IF(B37="","",VLOOKUP(AD37,Varsayımlar!$B:$Q,8,0))</f>
        <v>25</v>
      </c>
      <c r="R37" s="64" t="str">
        <f>IF(B37="","",VLOOKUP(AD37,Varsayımlar!$B:$Q,9,0))</f>
        <v>SOFT</v>
      </c>
      <c r="S37" s="64">
        <f>IF(B37="","",VLOOKUP(AD37,Varsayımlar!$B:$Q,10,0))</f>
        <v>4</v>
      </c>
      <c r="T37" s="64">
        <f>IF(B37="","",VLOOKUP(AD37,Varsayımlar!$B:$Q,11,0))</f>
        <v>30</v>
      </c>
      <c r="U37" s="64">
        <f>IF(B37="","",VLOOKUP(AD37,Varsayımlar!$B:$Q,12,0))</f>
        <v>260</v>
      </c>
      <c r="V37" s="64" t="str">
        <f>IF(B37="","",VLOOKUP(AD37,Varsayımlar!$B:$Q,13,0))</f>
        <v>YURTDIŞI</v>
      </c>
      <c r="W37" s="64">
        <f>IF(B37="","",VLOOKUP(AD37,Varsayımlar!$B:$Q,14,0))</f>
        <v>6</v>
      </c>
      <c r="X37" s="66">
        <v>46216</v>
      </c>
      <c r="Y37" s="66">
        <v>46400</v>
      </c>
      <c r="Z37" s="64" t="s">
        <v>833</v>
      </c>
      <c r="AA37" s="64" t="str">
        <f>IF(B37="","",VLOOKUP(AD37,Varsayımlar!$B:$Q,15,0))</f>
        <v>TRİTON -SKT ATILACAK</v>
      </c>
      <c r="AB37" s="64" t="str">
        <f>IF(B37="","",VLOOKUP(AD37,Varsayımlar!$B:$Q,16,0))</f>
        <v>24-26 CM</v>
      </c>
      <c r="AC37" s="64"/>
      <c r="AD37" s="61" t="str">
        <f t="shared" ref="AD37:AD70" si="5">IF(B37="","",CONCATENATE(B37,E37))</f>
        <v>LLC TRİTONMUTLUKAL WHEAT TORTILLA</v>
      </c>
    </row>
    <row r="38" spans="1:30" ht="36" hidden="1" customHeight="1" x14ac:dyDescent="0.25">
      <c r="A38" s="9" t="s">
        <v>204</v>
      </c>
      <c r="B38" s="77" t="s">
        <v>17</v>
      </c>
      <c r="C38" s="76">
        <f>IF(B38="","",VLOOKUP(AD38,Varsayımlar!$B:$Q,3,0))</f>
        <v>8698829380698</v>
      </c>
      <c r="D38" s="76" t="s">
        <v>478</v>
      </c>
      <c r="E38" s="119" t="s">
        <v>37</v>
      </c>
      <c r="F38" s="77" t="s">
        <v>775</v>
      </c>
      <c r="G38" s="77" t="s">
        <v>776</v>
      </c>
      <c r="H38" s="77" t="str">
        <f>IF(B38="","",VLOOKUP(AD38,Varsayımlar!$B:$Q,5,0))</f>
        <v>TORTİLLAS 25 CM 4 PCS 260G</v>
      </c>
      <c r="I38" s="77">
        <f>IF(B38="","",VLOOKUP(AD38,Varsayımlar!B:T,19,0))</f>
        <v>0</v>
      </c>
      <c r="J38" s="77" t="str">
        <f>IF(B38="","",VLOOKUP(AD38,Varsayımlar!$B:$Q,6,0))</f>
        <v>SADE</v>
      </c>
      <c r="K38" s="77">
        <v>1260</v>
      </c>
      <c r="L38" s="77"/>
      <c r="M38" s="77">
        <f t="shared" si="4"/>
        <v>15</v>
      </c>
      <c r="N38" s="77"/>
      <c r="O38" s="77"/>
      <c r="P38" s="77">
        <f>IF(B38="","",VLOOKUP(AD38,Varsayımlar!$B:$Q,7,0)*K38)</f>
        <v>37800</v>
      </c>
      <c r="Q38" s="77">
        <f>IF(B38="","",VLOOKUP(AD38,Varsayımlar!$B:$Q,8,0))</f>
        <v>25</v>
      </c>
      <c r="R38" s="77" t="str">
        <f>IF(B38="","",VLOOKUP(AD38,Varsayımlar!$B:$Q,9,0))</f>
        <v>SOFT</v>
      </c>
      <c r="S38" s="77">
        <f>IF(B38="","",VLOOKUP(AD38,Varsayımlar!$B:$Q,10,0))</f>
        <v>4</v>
      </c>
      <c r="T38" s="77">
        <f>IF(B38="","",VLOOKUP(AD38,Varsayımlar!$B:$Q,11,0))</f>
        <v>30</v>
      </c>
      <c r="U38" s="77">
        <f>IF(B38="","",VLOOKUP(AD38,Varsayımlar!$B:$Q,12,0))</f>
        <v>260</v>
      </c>
      <c r="V38" s="77" t="str">
        <f>IF(B38="","",VLOOKUP(AD38,Varsayımlar!$B:$Q,13,0))</f>
        <v>YURTDIŞI</v>
      </c>
      <c r="W38" s="77">
        <f>IF(B38="","",VLOOKUP(AD38,Varsayımlar!$B:$Q,14,0))</f>
        <v>6</v>
      </c>
      <c r="X38" s="78">
        <v>46217</v>
      </c>
      <c r="Y38" s="78">
        <v>46401</v>
      </c>
      <c r="Z38" s="77" t="s">
        <v>689</v>
      </c>
      <c r="AA38" s="77" t="str">
        <f>IF(B38="","",VLOOKUP(AD38,Varsayımlar!$B:$Q,15,0))</f>
        <v>TRİTON -SKT ATILACAK</v>
      </c>
      <c r="AB38" s="77" t="str">
        <f>IF(B38="","",VLOOKUP(AD38,Varsayımlar!$B:$Q,16,0))</f>
        <v>24-26 CM</v>
      </c>
      <c r="AC38" s="64"/>
      <c r="AD38" s="61" t="str">
        <f t="shared" si="5"/>
        <v>LLC TRİTONMUTLUKAL WHEAT TORTILLA</v>
      </c>
    </row>
    <row r="39" spans="1:30" ht="36" hidden="1" customHeight="1" x14ac:dyDescent="0.25">
      <c r="A39" s="9" t="s">
        <v>205</v>
      </c>
      <c r="B39" s="77" t="s">
        <v>17</v>
      </c>
      <c r="C39" s="76">
        <f>IF(B39="","",VLOOKUP(AD39,Varsayımlar!$B:$Q,3,0))</f>
        <v>8698829380698</v>
      </c>
      <c r="D39" s="76" t="s">
        <v>478</v>
      </c>
      <c r="E39" s="119" t="s">
        <v>37</v>
      </c>
      <c r="F39" s="77" t="s">
        <v>775</v>
      </c>
      <c r="G39" s="77" t="s">
        <v>777</v>
      </c>
      <c r="H39" s="77" t="str">
        <f>IF(B39="","",VLOOKUP(AD39,Varsayımlar!$B:$Q,5,0))</f>
        <v>TORTİLLAS 25 CM 4 PCS 260G</v>
      </c>
      <c r="I39" s="77">
        <f>IF(B39="","",VLOOKUP(AD39,Varsayımlar!B:T,19,0))</f>
        <v>0</v>
      </c>
      <c r="J39" s="77" t="str">
        <f>IF(B39="","",VLOOKUP(AD39,Varsayımlar!$B:$Q,6,0))</f>
        <v>SADE</v>
      </c>
      <c r="K39" s="77">
        <v>336</v>
      </c>
      <c r="L39" s="77"/>
      <c r="M39" s="77">
        <f t="shared" si="4"/>
        <v>4</v>
      </c>
      <c r="N39" s="77"/>
      <c r="O39" s="77"/>
      <c r="P39" s="77">
        <f>IF(B39="","",VLOOKUP(AD39,Varsayımlar!$B:$Q,7,0)*K39)</f>
        <v>10080</v>
      </c>
      <c r="Q39" s="77">
        <f>IF(B39="","",VLOOKUP(AD39,Varsayımlar!$B:$Q,8,0))</f>
        <v>25</v>
      </c>
      <c r="R39" s="77" t="str">
        <f>IF(B39="","",VLOOKUP(AD39,Varsayımlar!$B:$Q,9,0))</f>
        <v>SOFT</v>
      </c>
      <c r="S39" s="77">
        <f>IF(B39="","",VLOOKUP(AD39,Varsayımlar!$B:$Q,10,0))</f>
        <v>4</v>
      </c>
      <c r="T39" s="77">
        <f>IF(B39="","",VLOOKUP(AD39,Varsayımlar!$B:$Q,11,0))</f>
        <v>30</v>
      </c>
      <c r="U39" s="77">
        <f>IF(B39="","",VLOOKUP(AD39,Varsayımlar!$B:$Q,12,0))</f>
        <v>260</v>
      </c>
      <c r="V39" s="77" t="str">
        <f>IF(B39="","",VLOOKUP(AD39,Varsayımlar!$B:$Q,13,0))</f>
        <v>YURTDIŞI</v>
      </c>
      <c r="W39" s="77">
        <f>IF(B39="","",VLOOKUP(AD39,Varsayımlar!$B:$Q,14,0))</f>
        <v>6</v>
      </c>
      <c r="X39" s="78">
        <v>46217</v>
      </c>
      <c r="Y39" s="78">
        <v>46401</v>
      </c>
      <c r="Z39" s="77" t="s">
        <v>689</v>
      </c>
      <c r="AA39" s="77" t="str">
        <f>IF(B39="","",VLOOKUP(AD39,Varsayımlar!$B:$Q,15,0))</f>
        <v>TRİTON -SKT ATILACAK</v>
      </c>
      <c r="AB39" s="77" t="str">
        <f>IF(B39="","",VLOOKUP(AD39,Varsayımlar!$B:$Q,16,0))</f>
        <v>24-26 CM</v>
      </c>
      <c r="AC39" s="64"/>
      <c r="AD39" s="61" t="str">
        <f t="shared" si="5"/>
        <v>LLC TRİTONMUTLUKAL WHEAT TORTILLA</v>
      </c>
    </row>
    <row r="40" spans="1:30" ht="36" hidden="1" customHeight="1" x14ac:dyDescent="0.25">
      <c r="A40" s="9" t="s">
        <v>206</v>
      </c>
      <c r="B40" s="77" t="s">
        <v>17</v>
      </c>
      <c r="C40" s="76">
        <f>IF(B40="","",VLOOKUP(AD40,Varsayımlar!$B:$Q,3,0))</f>
        <v>8698829380698</v>
      </c>
      <c r="D40" s="76" t="s">
        <v>478</v>
      </c>
      <c r="E40" s="119" t="s">
        <v>37</v>
      </c>
      <c r="F40" s="77" t="s">
        <v>775</v>
      </c>
      <c r="G40" s="77" t="s">
        <v>778</v>
      </c>
      <c r="H40" s="77" t="str">
        <f>IF(B40="","",VLOOKUP(AD40,Varsayımlar!$B:$Q,5,0))</f>
        <v>TORTİLLAS 25 CM 4 PCS 260G</v>
      </c>
      <c r="I40" s="77">
        <f>IF(B40="","",VLOOKUP(AD40,Varsayımlar!B:T,19,0))</f>
        <v>0</v>
      </c>
      <c r="J40" s="77" t="str">
        <f>IF(B40="","",VLOOKUP(AD40,Varsayımlar!$B:$Q,6,0))</f>
        <v>SADE</v>
      </c>
      <c r="K40" s="77">
        <v>840</v>
      </c>
      <c r="L40" s="77"/>
      <c r="M40" s="77">
        <f t="shared" si="4"/>
        <v>10</v>
      </c>
      <c r="N40" s="77"/>
      <c r="O40" s="77"/>
      <c r="P40" s="77">
        <f>IF(B40="","",VLOOKUP(AD40,Varsayımlar!$B:$Q,7,0)*K40)</f>
        <v>25200</v>
      </c>
      <c r="Q40" s="77">
        <f>IF(B40="","",VLOOKUP(AD40,Varsayımlar!$B:$Q,8,0))</f>
        <v>25</v>
      </c>
      <c r="R40" s="77" t="str">
        <f>IF(B40="","",VLOOKUP(AD40,Varsayımlar!$B:$Q,9,0))</f>
        <v>SOFT</v>
      </c>
      <c r="S40" s="77">
        <f>IF(B40="","",VLOOKUP(AD40,Varsayımlar!$B:$Q,10,0))</f>
        <v>4</v>
      </c>
      <c r="T40" s="77">
        <f>IF(B40="","",VLOOKUP(AD40,Varsayımlar!$B:$Q,11,0))</f>
        <v>30</v>
      </c>
      <c r="U40" s="77">
        <f>IF(B40="","",VLOOKUP(AD40,Varsayımlar!$B:$Q,12,0))</f>
        <v>260</v>
      </c>
      <c r="V40" s="77" t="str">
        <f>IF(B40="","",VLOOKUP(AD40,Varsayımlar!$B:$Q,13,0))</f>
        <v>YURTDIŞI</v>
      </c>
      <c r="W40" s="77">
        <f>IF(B40="","",VLOOKUP(AD40,Varsayımlar!$B:$Q,14,0))</f>
        <v>6</v>
      </c>
      <c r="X40" s="78">
        <v>46217</v>
      </c>
      <c r="Y40" s="78">
        <v>46401</v>
      </c>
      <c r="Z40" s="77" t="s">
        <v>689</v>
      </c>
      <c r="AA40" s="77" t="str">
        <f>IF(B40="","",VLOOKUP(AD40,Varsayımlar!$B:$Q,15,0))</f>
        <v>TRİTON -SKT ATILACAK</v>
      </c>
      <c r="AB40" s="77" t="str">
        <f>IF(B40="","",VLOOKUP(AD40,Varsayımlar!$B:$Q,16,0))</f>
        <v>24-26 CM</v>
      </c>
      <c r="AC40" s="64"/>
      <c r="AD40" s="61" t="str">
        <f t="shared" si="5"/>
        <v>LLC TRİTONMUTLUKAL WHEAT TORTILLA</v>
      </c>
    </row>
    <row r="41" spans="1:30" ht="36" hidden="1" customHeight="1" x14ac:dyDescent="0.25">
      <c r="A41" s="9" t="s">
        <v>207</v>
      </c>
      <c r="B41" s="107" t="s">
        <v>17</v>
      </c>
      <c r="C41" s="108">
        <f>IF(B41="","",VLOOKUP(AD41,Varsayımlar!$B:$Q,3,0))</f>
        <v>8698829380698</v>
      </c>
      <c r="D41" s="108" t="s">
        <v>481</v>
      </c>
      <c r="E41" s="109" t="s">
        <v>37</v>
      </c>
      <c r="F41" s="107" t="s">
        <v>779</v>
      </c>
      <c r="G41" s="107" t="s">
        <v>780</v>
      </c>
      <c r="H41" s="107" t="str">
        <f>IF(B41="","",VLOOKUP(AD41,Varsayımlar!$B:$Q,5,0))</f>
        <v>TORTİLLAS 25 CM 4 PCS 260G</v>
      </c>
      <c r="I41" s="107">
        <f>IF(B41="","",VLOOKUP(AD41,Varsayımlar!B:T,19,0))</f>
        <v>0</v>
      </c>
      <c r="J41" s="107" t="str">
        <f>IF(B41="","",VLOOKUP(AD41,Varsayımlar!$B:$Q,6,0))</f>
        <v>SADE</v>
      </c>
      <c r="K41" s="107">
        <v>1512</v>
      </c>
      <c r="L41" s="107"/>
      <c r="M41" s="107">
        <f t="shared" si="4"/>
        <v>18</v>
      </c>
      <c r="N41" s="107"/>
      <c r="O41" s="107"/>
      <c r="P41" s="107">
        <f>IF(B41="","",VLOOKUP(AD41,Varsayımlar!$B:$Q,7,0)*K41)</f>
        <v>45360</v>
      </c>
      <c r="Q41" s="107">
        <f>IF(B41="","",VLOOKUP(AD41,Varsayımlar!$B:$Q,8,0))</f>
        <v>25</v>
      </c>
      <c r="R41" s="107" t="str">
        <f>IF(B41="","",VLOOKUP(AD41,Varsayımlar!$B:$Q,9,0))</f>
        <v>SOFT</v>
      </c>
      <c r="S41" s="107">
        <f>IF(B41="","",VLOOKUP(AD41,Varsayımlar!$B:$Q,10,0))</f>
        <v>4</v>
      </c>
      <c r="T41" s="107">
        <f>IF(B41="","",VLOOKUP(AD41,Varsayımlar!$B:$Q,11,0))</f>
        <v>30</v>
      </c>
      <c r="U41" s="107">
        <f>IF(B41="","",VLOOKUP(AD41,Varsayımlar!$B:$Q,12,0))</f>
        <v>260</v>
      </c>
      <c r="V41" s="107" t="str">
        <f>IF(B41="","",VLOOKUP(AD41,Varsayımlar!$B:$Q,13,0))</f>
        <v>YURTDIŞI</v>
      </c>
      <c r="W41" s="107">
        <f>IF(B41="","",VLOOKUP(AD41,Varsayımlar!$B:$Q,14,0))</f>
        <v>6</v>
      </c>
      <c r="X41" s="110">
        <v>46217</v>
      </c>
      <c r="Y41" s="110">
        <v>46401</v>
      </c>
      <c r="Z41" s="107" t="s">
        <v>690</v>
      </c>
      <c r="AA41" s="107" t="str">
        <f>IF(B41="","",VLOOKUP(AD41,Varsayımlar!$B:$Q,15,0))</f>
        <v>TRİTON -SKT ATILACAK</v>
      </c>
      <c r="AB41" s="107" t="str">
        <f>IF(B41="","",VLOOKUP(AD41,Varsayımlar!$B:$Q,16,0))</f>
        <v>24-26 CM</v>
      </c>
      <c r="AC41" s="64"/>
      <c r="AD41" s="61" t="str">
        <f t="shared" si="5"/>
        <v>LLC TRİTONMUTLUKAL WHEAT TORTILLA</v>
      </c>
    </row>
    <row r="42" spans="1:30" ht="36" hidden="1" customHeight="1" x14ac:dyDescent="0.25">
      <c r="A42" s="9" t="s">
        <v>208</v>
      </c>
      <c r="B42" s="107" t="s">
        <v>17</v>
      </c>
      <c r="C42" s="108">
        <f>IF(B42="","",VLOOKUP(AD42,Varsayımlar!$B:$Q,3,0))</f>
        <v>8698829380698</v>
      </c>
      <c r="D42" s="108" t="s">
        <v>481</v>
      </c>
      <c r="E42" s="109" t="s">
        <v>37</v>
      </c>
      <c r="F42" s="107" t="s">
        <v>779</v>
      </c>
      <c r="G42" s="107" t="s">
        <v>781</v>
      </c>
      <c r="H42" s="107" t="str">
        <f>IF(B42="","",VLOOKUP(AD42,Varsayımlar!$B:$Q,5,0))</f>
        <v>TORTİLLAS 25 CM 4 PCS 260G</v>
      </c>
      <c r="I42" s="107">
        <f>IF(B42="","",VLOOKUP(AD42,Varsayımlar!B:T,19,0))</f>
        <v>0</v>
      </c>
      <c r="J42" s="107" t="str">
        <f>IF(B42="","",VLOOKUP(AD42,Varsayımlar!$B:$Q,6,0))</f>
        <v>SADE</v>
      </c>
      <c r="K42" s="107">
        <v>924</v>
      </c>
      <c r="L42" s="107"/>
      <c r="M42" s="107">
        <f t="shared" si="4"/>
        <v>11</v>
      </c>
      <c r="N42" s="107"/>
      <c r="O42" s="107"/>
      <c r="P42" s="107">
        <f>IF(B42="","",VLOOKUP(AD42,Varsayımlar!$B:$Q,7,0)*K42)</f>
        <v>27720</v>
      </c>
      <c r="Q42" s="107">
        <f>IF(B42="","",VLOOKUP(AD42,Varsayımlar!$B:$Q,8,0))</f>
        <v>25</v>
      </c>
      <c r="R42" s="107" t="str">
        <f>IF(B42="","",VLOOKUP(AD42,Varsayımlar!$B:$Q,9,0))</f>
        <v>SOFT</v>
      </c>
      <c r="S42" s="107">
        <f>IF(B42="","",VLOOKUP(AD42,Varsayımlar!$B:$Q,10,0))</f>
        <v>4</v>
      </c>
      <c r="T42" s="107">
        <f>IF(B42="","",VLOOKUP(AD42,Varsayımlar!$B:$Q,11,0))</f>
        <v>30</v>
      </c>
      <c r="U42" s="107">
        <f>IF(B42="","",VLOOKUP(AD42,Varsayımlar!$B:$Q,12,0))</f>
        <v>260</v>
      </c>
      <c r="V42" s="107" t="str">
        <f>IF(B42="","",VLOOKUP(AD42,Varsayımlar!$B:$Q,13,0))</f>
        <v>YURTDIŞI</v>
      </c>
      <c r="W42" s="107">
        <f>IF(B42="","",VLOOKUP(AD42,Varsayımlar!$B:$Q,14,0))</f>
        <v>6</v>
      </c>
      <c r="X42" s="110">
        <v>46217</v>
      </c>
      <c r="Y42" s="110">
        <v>46401</v>
      </c>
      <c r="Z42" s="107" t="s">
        <v>690</v>
      </c>
      <c r="AA42" s="107" t="str">
        <f>IF(B42="","",VLOOKUP(AD42,Varsayımlar!$B:$Q,15,0))</f>
        <v>TRİTON -SKT ATILACAK</v>
      </c>
      <c r="AB42" s="107" t="str">
        <f>IF(B42="","",VLOOKUP(AD42,Varsayımlar!$B:$Q,16,0))</f>
        <v>24-26 CM</v>
      </c>
      <c r="AC42" s="64"/>
      <c r="AD42" s="61" t="str">
        <f t="shared" si="5"/>
        <v>LLC TRİTONMUTLUKAL WHEAT TORTILLA</v>
      </c>
    </row>
    <row r="43" spans="1:30" ht="36" hidden="1" customHeight="1" x14ac:dyDescent="0.25">
      <c r="A43" s="9" t="s">
        <v>209</v>
      </c>
      <c r="B43" s="82" t="s">
        <v>17</v>
      </c>
      <c r="C43" s="83">
        <f>IF(B43="","",VLOOKUP(AD43,Varsayımlar!$B:$Q,3,0))</f>
        <v>8698829380698</v>
      </c>
      <c r="D43" s="83" t="s">
        <v>486</v>
      </c>
      <c r="E43" s="104" t="s">
        <v>37</v>
      </c>
      <c r="F43" s="82" t="s">
        <v>782</v>
      </c>
      <c r="G43" s="82" t="s">
        <v>783</v>
      </c>
      <c r="H43" s="82" t="str">
        <f>IF(B43="","",VLOOKUP(AD43,Varsayımlar!$B:$Q,5,0))</f>
        <v>TORTİLLAS 25 CM 4 PCS 260G</v>
      </c>
      <c r="I43" s="82">
        <f>IF(B43="","",VLOOKUP(AD43,Varsayımlar!B:T,19,0))</f>
        <v>0</v>
      </c>
      <c r="J43" s="82" t="str">
        <f>IF(B43="","",VLOOKUP(AD43,Varsayımlar!$B:$Q,6,0))</f>
        <v>SADE</v>
      </c>
      <c r="K43" s="82">
        <v>1260</v>
      </c>
      <c r="L43" s="82"/>
      <c r="M43" s="82">
        <f t="shared" si="4"/>
        <v>15</v>
      </c>
      <c r="N43" s="82"/>
      <c r="O43" s="82"/>
      <c r="P43" s="82">
        <f>IF(B43="","",VLOOKUP(AD43,Varsayımlar!$B:$Q,7,0)*K43)</f>
        <v>37800</v>
      </c>
      <c r="Q43" s="82">
        <f>IF(B43="","",VLOOKUP(AD43,Varsayımlar!$B:$Q,8,0))</f>
        <v>25</v>
      </c>
      <c r="R43" s="82" t="str">
        <f>IF(B43="","",VLOOKUP(AD43,Varsayımlar!$B:$Q,9,0))</f>
        <v>SOFT</v>
      </c>
      <c r="S43" s="82">
        <f>IF(B43="","",VLOOKUP(AD43,Varsayımlar!$B:$Q,10,0))</f>
        <v>4</v>
      </c>
      <c r="T43" s="82">
        <f>IF(B43="","",VLOOKUP(AD43,Varsayımlar!$B:$Q,11,0))</f>
        <v>30</v>
      </c>
      <c r="U43" s="82">
        <f>IF(B43="","",VLOOKUP(AD43,Varsayımlar!$B:$Q,12,0))</f>
        <v>260</v>
      </c>
      <c r="V43" s="82" t="str">
        <f>IF(B43="","",VLOOKUP(AD43,Varsayımlar!$B:$Q,13,0))</f>
        <v>YURTDIŞI</v>
      </c>
      <c r="W43" s="82">
        <f>IF(B43="","",VLOOKUP(AD43,Varsayımlar!$B:$Q,14,0))</f>
        <v>6</v>
      </c>
      <c r="X43" s="84">
        <v>46218</v>
      </c>
      <c r="Y43" s="84">
        <v>46402</v>
      </c>
      <c r="Z43" s="82">
        <v>26071525</v>
      </c>
      <c r="AA43" s="82" t="str">
        <f>IF(B43="","",VLOOKUP(AD43,Varsayımlar!$B:$Q,15,0))</f>
        <v>TRİTON -SKT ATILACAK</v>
      </c>
      <c r="AB43" s="82" t="str">
        <f>IF(B43="","",VLOOKUP(AD43,Varsayımlar!$B:$Q,16,0))</f>
        <v>24-26 CM</v>
      </c>
      <c r="AC43" s="64"/>
      <c r="AD43" s="61" t="str">
        <f t="shared" si="5"/>
        <v>LLC TRİTONMUTLUKAL WHEAT TORTILLA</v>
      </c>
    </row>
    <row r="44" spans="1:30" ht="36" hidden="1" customHeight="1" x14ac:dyDescent="0.25">
      <c r="A44" s="9" t="s">
        <v>210</v>
      </c>
      <c r="B44" s="82" t="s">
        <v>17</v>
      </c>
      <c r="C44" s="83">
        <f>IF(B44="","",VLOOKUP(AD44,Varsayımlar!$B:$Q,3,0))</f>
        <v>8698829380698</v>
      </c>
      <c r="D44" s="83" t="s">
        <v>486</v>
      </c>
      <c r="E44" s="104" t="s">
        <v>37</v>
      </c>
      <c r="F44" s="82" t="s">
        <v>782</v>
      </c>
      <c r="G44" s="82" t="s">
        <v>784</v>
      </c>
      <c r="H44" s="82" t="str">
        <f>IF(B44="","",VLOOKUP(AD44,Varsayımlar!$B:$Q,5,0))</f>
        <v>TORTİLLAS 25 CM 4 PCS 260G</v>
      </c>
      <c r="I44" s="82">
        <f>IF(B44="","",VLOOKUP(AD44,Varsayımlar!B:T,19,0))</f>
        <v>0</v>
      </c>
      <c r="J44" s="82" t="str">
        <f>IF(B44="","",VLOOKUP(AD44,Varsayımlar!$B:$Q,6,0))</f>
        <v>SADE</v>
      </c>
      <c r="K44" s="82">
        <v>1176</v>
      </c>
      <c r="L44" s="82"/>
      <c r="M44" s="82">
        <f t="shared" si="4"/>
        <v>14</v>
      </c>
      <c r="N44" s="82"/>
      <c r="O44" s="82"/>
      <c r="P44" s="82">
        <f>IF(B44="","",VLOOKUP(AD44,Varsayımlar!$B:$Q,7,0)*K44)</f>
        <v>35280</v>
      </c>
      <c r="Q44" s="82">
        <f>IF(B44="","",VLOOKUP(AD44,Varsayımlar!$B:$Q,8,0))</f>
        <v>25</v>
      </c>
      <c r="R44" s="82" t="str">
        <f>IF(B44="","",VLOOKUP(AD44,Varsayımlar!$B:$Q,9,0))</f>
        <v>SOFT</v>
      </c>
      <c r="S44" s="82">
        <f>IF(B44="","",VLOOKUP(AD44,Varsayımlar!$B:$Q,10,0))</f>
        <v>4</v>
      </c>
      <c r="T44" s="82">
        <f>IF(B44="","",VLOOKUP(AD44,Varsayımlar!$B:$Q,11,0))</f>
        <v>30</v>
      </c>
      <c r="U44" s="82">
        <f>IF(B44="","",VLOOKUP(AD44,Varsayımlar!$B:$Q,12,0))</f>
        <v>260</v>
      </c>
      <c r="V44" s="82" t="str">
        <f>IF(B44="","",VLOOKUP(AD44,Varsayımlar!$B:$Q,13,0))</f>
        <v>YURTDIŞI</v>
      </c>
      <c r="W44" s="82">
        <f>IF(B44="","",VLOOKUP(AD44,Varsayımlar!$B:$Q,14,0))</f>
        <v>6</v>
      </c>
      <c r="X44" s="84">
        <v>46218</v>
      </c>
      <c r="Y44" s="84">
        <v>46402</v>
      </c>
      <c r="Z44" s="82">
        <v>26071525</v>
      </c>
      <c r="AA44" s="82" t="str">
        <f>IF(B44="","",VLOOKUP(AD44,Varsayımlar!$B:$Q,15,0))</f>
        <v>TRİTON -SKT ATILACAK</v>
      </c>
      <c r="AB44" s="82" t="str">
        <f>IF(B44="","",VLOOKUP(AD44,Varsayımlar!$B:$Q,16,0))</f>
        <v>24-26 CM</v>
      </c>
      <c r="AC44" s="64"/>
      <c r="AD44" s="61" t="str">
        <f t="shared" si="5"/>
        <v>LLC TRİTONMUTLUKAL WHEAT TORTILLA</v>
      </c>
    </row>
    <row r="45" spans="1:30" ht="36" hidden="1" customHeight="1" x14ac:dyDescent="0.25">
      <c r="A45" s="9" t="s">
        <v>211</v>
      </c>
      <c r="B45" s="70" t="s">
        <v>17</v>
      </c>
      <c r="C45" s="71">
        <f>IF(B45="","",VLOOKUP(AD45,Varsayımlar!$B:$Q,3,0))</f>
        <v>8698829380698</v>
      </c>
      <c r="D45" s="71" t="s">
        <v>490</v>
      </c>
      <c r="E45" s="106" t="s">
        <v>37</v>
      </c>
      <c r="F45" s="70" t="s">
        <v>785</v>
      </c>
      <c r="G45" s="70" t="s">
        <v>786</v>
      </c>
      <c r="H45" s="70" t="str">
        <f>IF(B45="","",VLOOKUP(AD45,Varsayımlar!$B:$Q,5,0))</f>
        <v>TORTİLLAS 25 CM 4 PCS 260G</v>
      </c>
      <c r="I45" s="70">
        <f>IF(B45="","",VLOOKUP(AD45,Varsayımlar!B:T,19,0))</f>
        <v>0</v>
      </c>
      <c r="J45" s="70" t="str">
        <f>IF(B45="","",VLOOKUP(AD45,Varsayımlar!$B:$Q,6,0))</f>
        <v>SADE</v>
      </c>
      <c r="K45" s="70">
        <v>1512</v>
      </c>
      <c r="L45" s="70"/>
      <c r="M45" s="70">
        <f t="shared" si="4"/>
        <v>18</v>
      </c>
      <c r="N45" s="70"/>
      <c r="O45" s="70"/>
      <c r="P45" s="70">
        <f>IF(B45="","",VLOOKUP(AD45,Varsayımlar!$B:$Q,7,0)*K45)</f>
        <v>45360</v>
      </c>
      <c r="Q45" s="70">
        <f>IF(B45="","",VLOOKUP(AD45,Varsayımlar!$B:$Q,8,0))</f>
        <v>25</v>
      </c>
      <c r="R45" s="70" t="str">
        <f>IF(B45="","",VLOOKUP(AD45,Varsayımlar!$B:$Q,9,0))</f>
        <v>SOFT</v>
      </c>
      <c r="S45" s="70">
        <f>IF(B45="","",VLOOKUP(AD45,Varsayımlar!$B:$Q,10,0))</f>
        <v>4</v>
      </c>
      <c r="T45" s="70">
        <f>IF(B45="","",VLOOKUP(AD45,Varsayımlar!$B:$Q,11,0))</f>
        <v>30</v>
      </c>
      <c r="U45" s="70">
        <f>IF(B45="","",VLOOKUP(AD45,Varsayımlar!$B:$Q,12,0))</f>
        <v>260</v>
      </c>
      <c r="V45" s="70" t="str">
        <f>IF(B45="","",VLOOKUP(AD45,Varsayımlar!$B:$Q,13,0))</f>
        <v>YURTDIŞI</v>
      </c>
      <c r="W45" s="70">
        <f>IF(B45="","",VLOOKUP(AD45,Varsayımlar!$B:$Q,14,0))</f>
        <v>6</v>
      </c>
      <c r="X45" s="73">
        <v>46219</v>
      </c>
      <c r="Y45" s="73">
        <v>46403</v>
      </c>
      <c r="Z45" s="70" t="s">
        <v>684</v>
      </c>
      <c r="AA45" s="70" t="str">
        <f>IF(B45="","",VLOOKUP(AD45,Varsayımlar!$B:$Q,15,0))</f>
        <v>TRİTON -SKT ATILACAK</v>
      </c>
      <c r="AB45" s="70" t="str">
        <f>IF(B45="","",VLOOKUP(AD45,Varsayımlar!$B:$Q,16,0))</f>
        <v>24-26 CM</v>
      </c>
      <c r="AC45" s="64"/>
      <c r="AD45" s="61" t="str">
        <f t="shared" si="5"/>
        <v>LLC TRİTONMUTLUKAL WHEAT TORTILLA</v>
      </c>
    </row>
    <row r="46" spans="1:30" ht="36" hidden="1" customHeight="1" x14ac:dyDescent="0.25">
      <c r="A46" s="9" t="s">
        <v>212</v>
      </c>
      <c r="B46" s="70" t="s">
        <v>17</v>
      </c>
      <c r="C46" s="71">
        <f>IF(B46="","",VLOOKUP(AD46,Varsayımlar!$B:$Q,3,0))</f>
        <v>8698829380698</v>
      </c>
      <c r="D46" s="71" t="s">
        <v>490</v>
      </c>
      <c r="E46" s="106" t="s">
        <v>37</v>
      </c>
      <c r="F46" s="70" t="s">
        <v>785</v>
      </c>
      <c r="G46" s="70" t="s">
        <v>787</v>
      </c>
      <c r="H46" s="70" t="str">
        <f>IF(B46="","",VLOOKUP(AD46,Varsayımlar!$B:$Q,5,0))</f>
        <v>TORTİLLAS 25 CM 4 PCS 260G</v>
      </c>
      <c r="I46" s="70">
        <f>IF(B46="","",VLOOKUP(AD46,Varsayımlar!B:T,19,0))</f>
        <v>0</v>
      </c>
      <c r="J46" s="70" t="str">
        <f>IF(B46="","",VLOOKUP(AD46,Varsayımlar!$B:$Q,6,0))</f>
        <v>SADE</v>
      </c>
      <c r="K46" s="70">
        <v>924</v>
      </c>
      <c r="L46" s="70"/>
      <c r="M46" s="70">
        <f t="shared" si="4"/>
        <v>11</v>
      </c>
      <c r="N46" s="70"/>
      <c r="O46" s="70"/>
      <c r="P46" s="70">
        <f>IF(B46="","",VLOOKUP(AD46,Varsayımlar!$B:$Q,7,0)*K46)</f>
        <v>27720</v>
      </c>
      <c r="Q46" s="70">
        <f>IF(B46="","",VLOOKUP(AD46,Varsayımlar!$B:$Q,8,0))</f>
        <v>25</v>
      </c>
      <c r="R46" s="70" t="str">
        <f>IF(B46="","",VLOOKUP(AD46,Varsayımlar!$B:$Q,9,0))</f>
        <v>SOFT</v>
      </c>
      <c r="S46" s="70">
        <f>IF(B46="","",VLOOKUP(AD46,Varsayımlar!$B:$Q,10,0))</f>
        <v>4</v>
      </c>
      <c r="T46" s="70">
        <f>IF(B46="","",VLOOKUP(AD46,Varsayımlar!$B:$Q,11,0))</f>
        <v>30</v>
      </c>
      <c r="U46" s="70">
        <f>IF(B46="","",VLOOKUP(AD46,Varsayımlar!$B:$Q,12,0))</f>
        <v>260</v>
      </c>
      <c r="V46" s="70" t="str">
        <f>IF(B46="","",VLOOKUP(AD46,Varsayımlar!$B:$Q,13,0))</f>
        <v>YURTDIŞI</v>
      </c>
      <c r="W46" s="70">
        <f>IF(B46="","",VLOOKUP(AD46,Varsayımlar!$B:$Q,14,0))</f>
        <v>6</v>
      </c>
      <c r="X46" s="73">
        <v>46219</v>
      </c>
      <c r="Y46" s="73">
        <v>46403</v>
      </c>
      <c r="Z46" s="70" t="s">
        <v>684</v>
      </c>
      <c r="AA46" s="70" t="str">
        <f>IF(B46="","",VLOOKUP(AD46,Varsayımlar!$B:$Q,15,0))</f>
        <v>TRİTON -SKT ATILACAK</v>
      </c>
      <c r="AB46" s="70" t="str">
        <f>IF(B46="","",VLOOKUP(AD46,Varsayımlar!$B:$Q,16,0))</f>
        <v>24-26 CM</v>
      </c>
      <c r="AC46" s="64"/>
      <c r="AD46" s="61" t="str">
        <f t="shared" si="5"/>
        <v>LLC TRİTONMUTLUKAL WHEAT TORTILLA</v>
      </c>
    </row>
    <row r="47" spans="1:30" ht="36" hidden="1" customHeight="1" x14ac:dyDescent="0.25">
      <c r="A47" s="9" t="s">
        <v>213</v>
      </c>
      <c r="B47" s="64" t="s">
        <v>17</v>
      </c>
      <c r="C47" s="65">
        <f>IF(B47="","",VLOOKUP(AD47,Varsayımlar!$B:$Q,3,0))</f>
        <v>8698829380698</v>
      </c>
      <c r="D47" s="65" t="s">
        <v>494</v>
      </c>
      <c r="E47" s="167" t="s">
        <v>37</v>
      </c>
      <c r="F47" s="64" t="s">
        <v>788</v>
      </c>
      <c r="G47" s="64" t="s">
        <v>789</v>
      </c>
      <c r="H47" s="64" t="str">
        <f>IF(B47="","",VLOOKUP(AD47,Varsayımlar!$B:$Q,5,0))</f>
        <v>TORTİLLAS 25 CM 4 PCS 260G</v>
      </c>
      <c r="I47" s="64">
        <f>IF(B47="","",VLOOKUP(AD47,Varsayımlar!B:T,19,0))</f>
        <v>0</v>
      </c>
      <c r="J47" s="64" t="str">
        <f>IF(B47="","",VLOOKUP(AD47,Varsayımlar!$B:$Q,6,0))</f>
        <v>SADE</v>
      </c>
      <c r="K47" s="64">
        <v>2100</v>
      </c>
      <c r="L47" s="64"/>
      <c r="M47" s="64">
        <f t="shared" si="4"/>
        <v>25</v>
      </c>
      <c r="N47" s="64"/>
      <c r="O47" s="64"/>
      <c r="P47" s="64">
        <f>IF(B47="","",VLOOKUP(AD47,Varsayımlar!$B:$Q,7,0)*K47)</f>
        <v>63000</v>
      </c>
      <c r="Q47" s="64">
        <f>IF(B47="","",VLOOKUP(AD47,Varsayımlar!$B:$Q,8,0))</f>
        <v>25</v>
      </c>
      <c r="R47" s="64" t="str">
        <f>IF(B47="","",VLOOKUP(AD47,Varsayımlar!$B:$Q,9,0))</f>
        <v>SOFT</v>
      </c>
      <c r="S47" s="64">
        <f>IF(B47="","",VLOOKUP(AD47,Varsayımlar!$B:$Q,10,0))</f>
        <v>4</v>
      </c>
      <c r="T47" s="64">
        <f>IF(B47="","",VLOOKUP(AD47,Varsayımlar!$B:$Q,11,0))</f>
        <v>30</v>
      </c>
      <c r="U47" s="64">
        <f>IF(B47="","",VLOOKUP(AD47,Varsayımlar!$B:$Q,12,0))</f>
        <v>260</v>
      </c>
      <c r="V47" s="64" t="str">
        <f>IF(B47="","",VLOOKUP(AD47,Varsayımlar!$B:$Q,13,0))</f>
        <v>YURTDIŞI</v>
      </c>
      <c r="W47" s="64">
        <f>IF(B47="","",VLOOKUP(AD47,Varsayımlar!$B:$Q,14,0))</f>
        <v>6</v>
      </c>
      <c r="X47" s="66">
        <v>46219</v>
      </c>
      <c r="Y47" s="66">
        <v>46403</v>
      </c>
      <c r="Z47" s="64" t="s">
        <v>834</v>
      </c>
      <c r="AA47" s="64" t="str">
        <f>IF(B47="","",VLOOKUP(AD47,Varsayımlar!$B:$Q,15,0))</f>
        <v>TRİTON -SKT ATILACAK</v>
      </c>
      <c r="AB47" s="64" t="str">
        <f>IF(B47="","",VLOOKUP(AD47,Varsayımlar!$B:$Q,16,0))</f>
        <v>24-26 CM</v>
      </c>
      <c r="AC47" s="64"/>
      <c r="AD47" s="61" t="str">
        <f t="shared" si="5"/>
        <v>LLC TRİTONMUTLUKAL WHEAT TORTILLA</v>
      </c>
    </row>
    <row r="48" spans="1:30" ht="36" hidden="1" customHeight="1" x14ac:dyDescent="0.25">
      <c r="A48" s="9" t="s">
        <v>214</v>
      </c>
      <c r="B48" s="64" t="s">
        <v>17</v>
      </c>
      <c r="C48" s="65">
        <f>IF(B48="","",VLOOKUP(AD48,Varsayımlar!$B:$Q,3,0))</f>
        <v>8698829380698</v>
      </c>
      <c r="D48" s="65" t="s">
        <v>494</v>
      </c>
      <c r="E48" s="167" t="s">
        <v>37</v>
      </c>
      <c r="F48" s="64" t="s">
        <v>788</v>
      </c>
      <c r="G48" s="64" t="s">
        <v>790</v>
      </c>
      <c r="H48" s="64" t="str">
        <f>IF(B48="","",VLOOKUP(AD48,Varsayımlar!$B:$Q,5,0))</f>
        <v>TORTİLLAS 25 CM 4 PCS 260G</v>
      </c>
      <c r="I48" s="64">
        <f>IF(B48="","",VLOOKUP(AD48,Varsayımlar!B:T,19,0))</f>
        <v>0</v>
      </c>
      <c r="J48" s="64" t="str">
        <f>IF(B48="","",VLOOKUP(AD48,Varsayımlar!$B:$Q,6,0))</f>
        <v>SADE</v>
      </c>
      <c r="K48" s="64">
        <v>336</v>
      </c>
      <c r="L48" s="64"/>
      <c r="M48" s="64">
        <f t="shared" si="4"/>
        <v>4</v>
      </c>
      <c r="N48" s="64"/>
      <c r="O48" s="64"/>
      <c r="P48" s="64">
        <f>IF(B48="","",VLOOKUP(AD48,Varsayımlar!$B:$Q,7,0)*K48)</f>
        <v>10080</v>
      </c>
      <c r="Q48" s="64">
        <f>IF(B48="","",VLOOKUP(AD48,Varsayımlar!$B:$Q,8,0))</f>
        <v>25</v>
      </c>
      <c r="R48" s="64" t="str">
        <f>IF(B48="","",VLOOKUP(AD48,Varsayımlar!$B:$Q,9,0))</f>
        <v>SOFT</v>
      </c>
      <c r="S48" s="64">
        <f>IF(B48="","",VLOOKUP(AD48,Varsayımlar!$B:$Q,10,0))</f>
        <v>4</v>
      </c>
      <c r="T48" s="64">
        <f>IF(B48="","",VLOOKUP(AD48,Varsayımlar!$B:$Q,11,0))</f>
        <v>30</v>
      </c>
      <c r="U48" s="64">
        <f>IF(B48="","",VLOOKUP(AD48,Varsayımlar!$B:$Q,12,0))</f>
        <v>260</v>
      </c>
      <c r="V48" s="64" t="str">
        <f>IF(B48="","",VLOOKUP(AD48,Varsayımlar!$B:$Q,13,0))</f>
        <v>YURTDIŞI</v>
      </c>
      <c r="W48" s="64">
        <f>IF(B48="","",VLOOKUP(AD48,Varsayımlar!$B:$Q,14,0))</f>
        <v>6</v>
      </c>
      <c r="X48" s="66">
        <v>46219</v>
      </c>
      <c r="Y48" s="66">
        <v>46403</v>
      </c>
      <c r="Z48" s="64" t="s">
        <v>834</v>
      </c>
      <c r="AA48" s="64" t="str">
        <f>IF(B48="","",VLOOKUP(AD48,Varsayımlar!$B:$Q,15,0))</f>
        <v>TRİTON -SKT ATILACAK</v>
      </c>
      <c r="AB48" s="64" t="str">
        <f>IF(B48="","",VLOOKUP(AD48,Varsayımlar!$B:$Q,16,0))</f>
        <v>24-26 CM</v>
      </c>
      <c r="AC48" s="64"/>
      <c r="AD48" s="61" t="str">
        <f t="shared" si="5"/>
        <v>LLC TRİTONMUTLUKAL WHEAT TORTILLA</v>
      </c>
    </row>
    <row r="49" spans="1:30" ht="36" hidden="1" customHeight="1" x14ac:dyDescent="0.25">
      <c r="A49" s="9" t="s">
        <v>215</v>
      </c>
      <c r="B49" s="107" t="s">
        <v>17</v>
      </c>
      <c r="C49" s="108">
        <f>IF(B49="","",VLOOKUP(AD49,Varsayımlar!$B:$Q,3,0))</f>
        <v>8698829380698</v>
      </c>
      <c r="D49" s="108" t="s">
        <v>498</v>
      </c>
      <c r="E49" s="109" t="s">
        <v>37</v>
      </c>
      <c r="F49" s="107" t="s">
        <v>791</v>
      </c>
      <c r="G49" s="107" t="s">
        <v>792</v>
      </c>
      <c r="H49" s="107" t="str">
        <f>IF(B49="","",VLOOKUP(AD49,Varsayımlar!$B:$Q,5,0))</f>
        <v>TORTİLLAS 25 CM 4 PCS 260G</v>
      </c>
      <c r="I49" s="107">
        <f>IF(B49="","",VLOOKUP(AD49,Varsayımlar!B:T,19,0))</f>
        <v>0</v>
      </c>
      <c r="J49" s="107" t="str">
        <f>IF(B49="","",VLOOKUP(AD49,Varsayımlar!$B:$Q,6,0))</f>
        <v>SADE</v>
      </c>
      <c r="K49" s="107">
        <v>2436</v>
      </c>
      <c r="L49" s="107"/>
      <c r="M49" s="107">
        <f t="shared" si="4"/>
        <v>29</v>
      </c>
      <c r="N49" s="107"/>
      <c r="O49" s="107"/>
      <c r="P49" s="107">
        <f>IF(B49="","",VLOOKUP(AD49,Varsayımlar!$B:$Q,7,0)*K49)</f>
        <v>73080</v>
      </c>
      <c r="Q49" s="107">
        <f>IF(B49="","",VLOOKUP(AD49,Varsayımlar!$B:$Q,8,0))</f>
        <v>25</v>
      </c>
      <c r="R49" s="107" t="str">
        <f>IF(B49="","",VLOOKUP(AD49,Varsayımlar!$B:$Q,9,0))</f>
        <v>SOFT</v>
      </c>
      <c r="S49" s="107">
        <f>IF(B49="","",VLOOKUP(AD49,Varsayımlar!$B:$Q,10,0))</f>
        <v>4</v>
      </c>
      <c r="T49" s="107">
        <f>IF(B49="","",VLOOKUP(AD49,Varsayımlar!$B:$Q,11,0))</f>
        <v>30</v>
      </c>
      <c r="U49" s="107">
        <f>IF(B49="","",VLOOKUP(AD49,Varsayımlar!$B:$Q,12,0))</f>
        <v>260</v>
      </c>
      <c r="V49" s="107" t="str">
        <f>IF(B49="","",VLOOKUP(AD49,Varsayımlar!$B:$Q,13,0))</f>
        <v>YURTDIŞI</v>
      </c>
      <c r="W49" s="107">
        <f>IF(B49="","",VLOOKUP(AD49,Varsayımlar!$B:$Q,14,0))</f>
        <v>6</v>
      </c>
      <c r="X49" s="110">
        <v>46220</v>
      </c>
      <c r="Y49" s="110">
        <v>46404</v>
      </c>
      <c r="Z49" s="107">
        <v>26071725</v>
      </c>
      <c r="AA49" s="107" t="str">
        <f>IF(B49="","",VLOOKUP(AD49,Varsayımlar!$B:$Q,15,0))</f>
        <v>TRİTON -SKT ATILACAK</v>
      </c>
      <c r="AB49" s="107" t="str">
        <f>IF(B49="","",VLOOKUP(AD49,Varsayımlar!$B:$Q,16,0))</f>
        <v>24-26 CM</v>
      </c>
      <c r="AC49" s="64"/>
      <c r="AD49" s="61" t="str">
        <f t="shared" si="5"/>
        <v>LLC TRİTONMUTLUKAL WHEAT TORTILLA</v>
      </c>
    </row>
    <row r="50" spans="1:30" ht="36" hidden="1" customHeight="1" x14ac:dyDescent="0.25">
      <c r="A50" s="9" t="s">
        <v>216</v>
      </c>
      <c r="B50" s="67" t="s">
        <v>17</v>
      </c>
      <c r="C50" s="4">
        <f>IF(B50="","",VLOOKUP(AD50,Varsayımlar!$B:$Q,3,0))</f>
        <v>8698829380698</v>
      </c>
      <c r="D50" s="4" t="s">
        <v>502</v>
      </c>
      <c r="E50" s="105" t="s">
        <v>37</v>
      </c>
      <c r="F50" s="67" t="s">
        <v>793</v>
      </c>
      <c r="G50" s="67" t="s">
        <v>794</v>
      </c>
      <c r="H50" s="67" t="str">
        <f>IF(B50="","",VLOOKUP(AD50,Varsayımlar!$B:$Q,5,0))</f>
        <v>TORTİLLAS 25 CM 4 PCS 260G</v>
      </c>
      <c r="I50" s="67">
        <f>IF(B50="","",VLOOKUP(AD50,Varsayımlar!B:T,19,0))</f>
        <v>0</v>
      </c>
      <c r="J50" s="67" t="str">
        <f>IF(B50="","",VLOOKUP(AD50,Varsayımlar!$B:$Q,6,0))</f>
        <v>SADE</v>
      </c>
      <c r="K50" s="67">
        <v>504</v>
      </c>
      <c r="L50" s="67"/>
      <c r="M50" s="67">
        <f t="shared" si="4"/>
        <v>6</v>
      </c>
      <c r="N50" s="67"/>
      <c r="O50" s="67"/>
      <c r="P50" s="67">
        <f>IF(B50="","",VLOOKUP(AD50,Varsayımlar!$B:$Q,7,0)*K50)</f>
        <v>15120</v>
      </c>
      <c r="Q50" s="67">
        <f>IF(B50="","",VLOOKUP(AD50,Varsayımlar!$B:$Q,8,0))</f>
        <v>25</v>
      </c>
      <c r="R50" s="67" t="str">
        <f>IF(B50="","",VLOOKUP(AD50,Varsayımlar!$B:$Q,9,0))</f>
        <v>SOFT</v>
      </c>
      <c r="S50" s="67">
        <f>IF(B50="","",VLOOKUP(AD50,Varsayımlar!$B:$Q,10,0))</f>
        <v>4</v>
      </c>
      <c r="T50" s="67">
        <f>IF(B50="","",VLOOKUP(AD50,Varsayımlar!$B:$Q,11,0))</f>
        <v>30</v>
      </c>
      <c r="U50" s="67">
        <f>IF(B50="","",VLOOKUP(AD50,Varsayımlar!$B:$Q,12,0))</f>
        <v>260</v>
      </c>
      <c r="V50" s="67" t="str">
        <f>IF(B50="","",VLOOKUP(AD50,Varsayımlar!$B:$Q,13,0))</f>
        <v>YURTDIŞI</v>
      </c>
      <c r="W50" s="67">
        <f>IF(B50="","",VLOOKUP(AD50,Varsayımlar!$B:$Q,14,0))</f>
        <v>6</v>
      </c>
      <c r="X50" s="68">
        <v>46221</v>
      </c>
      <c r="Y50" s="68">
        <v>46405</v>
      </c>
      <c r="Z50" s="67">
        <v>26071825</v>
      </c>
      <c r="AA50" s="67" t="str">
        <f>IF(B50="","",VLOOKUP(AD50,Varsayımlar!$B:$Q,15,0))</f>
        <v>TRİTON -SKT ATILACAK</v>
      </c>
      <c r="AB50" s="67" t="str">
        <f>IF(B50="","",VLOOKUP(AD50,Varsayımlar!$B:$Q,16,0))</f>
        <v>24-26 CM</v>
      </c>
      <c r="AC50" s="64"/>
      <c r="AD50" s="61" t="str">
        <f t="shared" si="5"/>
        <v>LLC TRİTONMUTLUKAL WHEAT TORTILLA</v>
      </c>
    </row>
    <row r="51" spans="1:30" ht="36" hidden="1" customHeight="1" x14ac:dyDescent="0.25">
      <c r="A51" s="9" t="s">
        <v>217</v>
      </c>
      <c r="B51" s="67" t="s">
        <v>17</v>
      </c>
      <c r="C51" s="4">
        <f>IF(B51="","",VLOOKUP(AD51,Varsayımlar!$B:$Q,3,0))</f>
        <v>8698829380698</v>
      </c>
      <c r="D51" s="4" t="s">
        <v>502</v>
      </c>
      <c r="E51" s="105" t="s">
        <v>37</v>
      </c>
      <c r="F51" s="67" t="s">
        <v>793</v>
      </c>
      <c r="G51" s="67" t="s">
        <v>795</v>
      </c>
      <c r="H51" s="67" t="str">
        <f>IF(B51="","",VLOOKUP(AD51,Varsayımlar!$B:$Q,5,0))</f>
        <v>TORTİLLAS 25 CM 4 PCS 260G</v>
      </c>
      <c r="I51" s="67">
        <f>IF(B51="","",VLOOKUP(AD51,Varsayımlar!B:T,19,0))</f>
        <v>0</v>
      </c>
      <c r="J51" s="67" t="str">
        <f>IF(B51="","",VLOOKUP(AD51,Varsayımlar!$B:$Q,6,0))</f>
        <v>SADE</v>
      </c>
      <c r="K51" s="67">
        <v>1932</v>
      </c>
      <c r="L51" s="67"/>
      <c r="M51" s="67">
        <f t="shared" si="4"/>
        <v>23</v>
      </c>
      <c r="N51" s="67"/>
      <c r="O51" s="67"/>
      <c r="P51" s="67">
        <f>IF(B51="","",VLOOKUP(AD51,Varsayımlar!$B:$Q,7,0)*K51)</f>
        <v>57960</v>
      </c>
      <c r="Q51" s="67">
        <f>IF(B51="","",VLOOKUP(AD51,Varsayımlar!$B:$Q,8,0))</f>
        <v>25</v>
      </c>
      <c r="R51" s="67" t="str">
        <f>IF(B51="","",VLOOKUP(AD51,Varsayımlar!$B:$Q,9,0))</f>
        <v>SOFT</v>
      </c>
      <c r="S51" s="67">
        <f>IF(B51="","",VLOOKUP(AD51,Varsayımlar!$B:$Q,10,0))</f>
        <v>4</v>
      </c>
      <c r="T51" s="67">
        <f>IF(B51="","",VLOOKUP(AD51,Varsayımlar!$B:$Q,11,0))</f>
        <v>30</v>
      </c>
      <c r="U51" s="67">
        <f>IF(B51="","",VLOOKUP(AD51,Varsayımlar!$B:$Q,12,0))</f>
        <v>260</v>
      </c>
      <c r="V51" s="67" t="str">
        <f>IF(B51="","",VLOOKUP(AD51,Varsayımlar!$B:$Q,13,0))</f>
        <v>YURTDIŞI</v>
      </c>
      <c r="W51" s="67">
        <f>IF(B51="","",VLOOKUP(AD51,Varsayımlar!$B:$Q,14,0))</f>
        <v>6</v>
      </c>
      <c r="X51" s="68">
        <v>46221</v>
      </c>
      <c r="Y51" s="68">
        <v>46405</v>
      </c>
      <c r="Z51" s="67">
        <v>26071825</v>
      </c>
      <c r="AA51" s="67" t="str">
        <f>IF(B51="","",VLOOKUP(AD51,Varsayımlar!$B:$Q,15,0))</f>
        <v>TRİTON -SKT ATILACAK</v>
      </c>
      <c r="AB51" s="67" t="str">
        <f>IF(B51="","",VLOOKUP(AD51,Varsayımlar!$B:$Q,16,0))</f>
        <v>24-26 CM</v>
      </c>
      <c r="AC51" s="64"/>
      <c r="AD51" s="61" t="str">
        <f t="shared" si="5"/>
        <v>LLC TRİTONMUTLUKAL WHEAT TORTILLA</v>
      </c>
    </row>
    <row r="52" spans="1:30" ht="36" hidden="1" customHeight="1" x14ac:dyDescent="0.25">
      <c r="A52" s="9" t="s">
        <v>218</v>
      </c>
      <c r="B52" s="154" t="s">
        <v>17</v>
      </c>
      <c r="C52" s="155">
        <f>IF(B52="","",VLOOKUP(AD52,Varsayımlar!$B:$Q,3,0))</f>
        <v>8698829380698</v>
      </c>
      <c r="D52" s="155" t="s">
        <v>506</v>
      </c>
      <c r="E52" s="166" t="s">
        <v>37</v>
      </c>
      <c r="F52" s="154" t="s">
        <v>796</v>
      </c>
      <c r="G52" s="154" t="s">
        <v>797</v>
      </c>
      <c r="H52" s="154" t="str">
        <f>IF(B52="","",VLOOKUP(AD52,Varsayımlar!$B:$Q,5,0))</f>
        <v>TORTİLLAS 25 CM 4 PCS 260G</v>
      </c>
      <c r="I52" s="154">
        <f>IF(B52="","",VLOOKUP(AD52,Varsayımlar!B:T,19,0))</f>
        <v>0</v>
      </c>
      <c r="J52" s="154" t="str">
        <f>IF(B52="","",VLOOKUP(AD52,Varsayımlar!$B:$Q,6,0))</f>
        <v>SADE</v>
      </c>
      <c r="K52" s="154">
        <v>2436</v>
      </c>
      <c r="L52" s="154"/>
      <c r="M52" s="154">
        <f t="shared" si="4"/>
        <v>29</v>
      </c>
      <c r="N52" s="154"/>
      <c r="O52" s="154"/>
      <c r="P52" s="154">
        <f>IF(B52="","",VLOOKUP(AD52,Varsayımlar!$B:$Q,7,0)*K52)</f>
        <v>73080</v>
      </c>
      <c r="Q52" s="154">
        <f>IF(B52="","",VLOOKUP(AD52,Varsayımlar!$B:$Q,8,0))</f>
        <v>25</v>
      </c>
      <c r="R52" s="154" t="str">
        <f>IF(B52="","",VLOOKUP(AD52,Varsayımlar!$B:$Q,9,0))</f>
        <v>SOFT</v>
      </c>
      <c r="S52" s="154">
        <f>IF(B52="","",VLOOKUP(AD52,Varsayımlar!$B:$Q,10,0))</f>
        <v>4</v>
      </c>
      <c r="T52" s="154">
        <f>IF(B52="","",VLOOKUP(AD52,Varsayımlar!$B:$Q,11,0))</f>
        <v>30</v>
      </c>
      <c r="U52" s="154">
        <f>IF(B52="","",VLOOKUP(AD52,Varsayımlar!$B:$Q,12,0))</f>
        <v>260</v>
      </c>
      <c r="V52" s="154" t="str">
        <f>IF(B52="","",VLOOKUP(AD52,Varsayımlar!$B:$Q,13,0))</f>
        <v>YURTDIŞI</v>
      </c>
      <c r="W52" s="154">
        <f>IF(B52="","",VLOOKUP(AD52,Varsayımlar!$B:$Q,14,0))</f>
        <v>6</v>
      </c>
      <c r="X52" s="157">
        <v>46223</v>
      </c>
      <c r="Y52" s="157">
        <v>46407</v>
      </c>
      <c r="Z52" s="154">
        <v>26072025</v>
      </c>
      <c r="AA52" s="154" t="str">
        <f>IF(B52="","",VLOOKUP(AD52,Varsayımlar!$B:$Q,15,0))</f>
        <v>TRİTON -SKT ATILACAK</v>
      </c>
      <c r="AB52" s="154" t="str">
        <f>IF(B52="","",VLOOKUP(AD52,Varsayımlar!$B:$Q,16,0))</f>
        <v>24-26 CM</v>
      </c>
      <c r="AC52" s="64"/>
      <c r="AD52" s="61" t="str">
        <f t="shared" si="5"/>
        <v>LLC TRİTONMUTLUKAL WHEAT TORTILLA</v>
      </c>
    </row>
    <row r="53" spans="1:30" ht="36" hidden="1" customHeight="1" x14ac:dyDescent="0.25">
      <c r="A53" s="9" t="s">
        <v>219</v>
      </c>
      <c r="B53" s="82" t="s">
        <v>17</v>
      </c>
      <c r="C53" s="83">
        <f>IF(B53="","",VLOOKUP(AD53,Varsayımlar!$B:$Q,3,0))</f>
        <v>8698829380698</v>
      </c>
      <c r="D53" s="83" t="s">
        <v>509</v>
      </c>
      <c r="E53" s="104" t="s">
        <v>37</v>
      </c>
      <c r="F53" s="82" t="s">
        <v>798</v>
      </c>
      <c r="G53" s="82" t="s">
        <v>799</v>
      </c>
      <c r="H53" s="82" t="str">
        <f>IF(B53="","",VLOOKUP(AD53,Varsayımlar!$B:$Q,5,0))</f>
        <v>TORTİLLAS 25 CM 4 PCS 260G</v>
      </c>
      <c r="I53" s="82">
        <f>IF(B53="","",VLOOKUP(AD53,Varsayımlar!B:T,19,0))</f>
        <v>0</v>
      </c>
      <c r="J53" s="82" t="str">
        <f>IF(B53="","",VLOOKUP(AD53,Varsayımlar!$B:$Q,6,0))</f>
        <v>SADE</v>
      </c>
      <c r="K53" s="82">
        <v>1932</v>
      </c>
      <c r="L53" s="82"/>
      <c r="M53" s="82">
        <f t="shared" si="4"/>
        <v>23</v>
      </c>
      <c r="N53" s="82"/>
      <c r="O53" s="82"/>
      <c r="P53" s="82">
        <f>IF(B53="","",VLOOKUP(AD53,Varsayımlar!$B:$Q,7,0)*K53)</f>
        <v>57960</v>
      </c>
      <c r="Q53" s="82">
        <f>IF(B53="","",VLOOKUP(AD53,Varsayımlar!$B:$Q,8,0))</f>
        <v>25</v>
      </c>
      <c r="R53" s="82" t="str">
        <f>IF(B53="","",VLOOKUP(AD53,Varsayımlar!$B:$Q,9,0))</f>
        <v>SOFT</v>
      </c>
      <c r="S53" s="82">
        <f>IF(B53="","",VLOOKUP(AD53,Varsayımlar!$B:$Q,10,0))</f>
        <v>4</v>
      </c>
      <c r="T53" s="82">
        <f>IF(B53="","",VLOOKUP(AD53,Varsayımlar!$B:$Q,11,0))</f>
        <v>30</v>
      </c>
      <c r="U53" s="82">
        <f>IF(B53="","",VLOOKUP(AD53,Varsayımlar!$B:$Q,12,0))</f>
        <v>260</v>
      </c>
      <c r="V53" s="82" t="str">
        <f>IF(B53="","",VLOOKUP(AD53,Varsayımlar!$B:$Q,13,0))</f>
        <v>YURTDIŞI</v>
      </c>
      <c r="W53" s="82">
        <f>IF(B53="","",VLOOKUP(AD53,Varsayımlar!$B:$Q,14,0))</f>
        <v>6</v>
      </c>
      <c r="X53" s="84">
        <v>46224</v>
      </c>
      <c r="Y53" s="84">
        <v>46408</v>
      </c>
      <c r="Z53" s="82">
        <v>26072125</v>
      </c>
      <c r="AA53" s="82" t="str">
        <f>IF(B53="","",VLOOKUP(AD53,Varsayımlar!$B:$Q,15,0))</f>
        <v>TRİTON -SKT ATILACAK</v>
      </c>
      <c r="AB53" s="82" t="str">
        <f>IF(B53="","",VLOOKUP(AD53,Varsayımlar!$B:$Q,16,0))</f>
        <v>24-26 CM</v>
      </c>
      <c r="AC53" s="64"/>
      <c r="AD53" s="61" t="str">
        <f t="shared" si="5"/>
        <v>LLC TRİTONMUTLUKAL WHEAT TORTILLA</v>
      </c>
    </row>
    <row r="54" spans="1:30" ht="36" hidden="1" customHeight="1" x14ac:dyDescent="0.25">
      <c r="A54" s="9" t="s">
        <v>220</v>
      </c>
      <c r="B54" s="82" t="s">
        <v>17</v>
      </c>
      <c r="C54" s="83">
        <f>IF(B54="","",VLOOKUP(AD54,Varsayımlar!$B:$Q,3,0))</f>
        <v>8698829380698</v>
      </c>
      <c r="D54" s="83" t="s">
        <v>509</v>
      </c>
      <c r="E54" s="104" t="s">
        <v>37</v>
      </c>
      <c r="F54" s="82" t="s">
        <v>798</v>
      </c>
      <c r="G54" s="82" t="s">
        <v>800</v>
      </c>
      <c r="H54" s="82" t="str">
        <f>IF(B54="","",VLOOKUP(AD54,Varsayımlar!$B:$Q,5,0))</f>
        <v>TORTİLLAS 25 CM 4 PCS 260G</v>
      </c>
      <c r="I54" s="82">
        <f>IF(B54="","",VLOOKUP(AD54,Varsayımlar!B:T,19,0))</f>
        <v>0</v>
      </c>
      <c r="J54" s="82" t="str">
        <f>IF(B54="","",VLOOKUP(AD54,Varsayımlar!$B:$Q,6,0))</f>
        <v>SADE</v>
      </c>
      <c r="K54" s="82">
        <v>504</v>
      </c>
      <c r="L54" s="82"/>
      <c r="M54" s="82">
        <f t="shared" si="4"/>
        <v>6</v>
      </c>
      <c r="N54" s="82"/>
      <c r="O54" s="82"/>
      <c r="P54" s="82">
        <f>IF(B54="","",VLOOKUP(AD54,Varsayımlar!$B:$Q,7,0)*K54)</f>
        <v>15120</v>
      </c>
      <c r="Q54" s="82">
        <f>IF(B54="","",VLOOKUP(AD54,Varsayımlar!$B:$Q,8,0))</f>
        <v>25</v>
      </c>
      <c r="R54" s="82" t="str">
        <f>IF(B54="","",VLOOKUP(AD54,Varsayımlar!$B:$Q,9,0))</f>
        <v>SOFT</v>
      </c>
      <c r="S54" s="82">
        <f>IF(B54="","",VLOOKUP(AD54,Varsayımlar!$B:$Q,10,0))</f>
        <v>4</v>
      </c>
      <c r="T54" s="82">
        <f>IF(B54="","",VLOOKUP(AD54,Varsayımlar!$B:$Q,11,0))</f>
        <v>30</v>
      </c>
      <c r="U54" s="82">
        <f>IF(B54="","",VLOOKUP(AD54,Varsayımlar!$B:$Q,12,0))</f>
        <v>260</v>
      </c>
      <c r="V54" s="82" t="str">
        <f>IF(B54="","",VLOOKUP(AD54,Varsayımlar!$B:$Q,13,0))</f>
        <v>YURTDIŞI</v>
      </c>
      <c r="W54" s="82">
        <f>IF(B54="","",VLOOKUP(AD54,Varsayımlar!$B:$Q,14,0))</f>
        <v>6</v>
      </c>
      <c r="X54" s="84">
        <v>46224</v>
      </c>
      <c r="Y54" s="84">
        <v>46408</v>
      </c>
      <c r="Z54" s="82">
        <v>26072125</v>
      </c>
      <c r="AA54" s="82" t="str">
        <f>IF(B54="","",VLOOKUP(AD54,Varsayımlar!$B:$Q,15,0))</f>
        <v>TRİTON -SKT ATILACAK</v>
      </c>
      <c r="AB54" s="82" t="str">
        <f>IF(B54="","",VLOOKUP(AD54,Varsayımlar!$B:$Q,16,0))</f>
        <v>24-26 CM</v>
      </c>
      <c r="AC54" s="64"/>
      <c r="AD54" s="61" t="str">
        <f t="shared" si="5"/>
        <v>LLC TRİTONMUTLUKAL WHEAT TORTILLA</v>
      </c>
    </row>
    <row r="55" spans="1:30" ht="36" hidden="1" customHeight="1" x14ac:dyDescent="0.25">
      <c r="A55" s="9" t="s">
        <v>221</v>
      </c>
      <c r="B55" s="115" t="s">
        <v>17</v>
      </c>
      <c r="C55" s="116">
        <f>IF(B55="","",VLOOKUP(AD55,Varsayımlar!$B:$Q,3,0))</f>
        <v>8698829380698</v>
      </c>
      <c r="D55" s="116" t="s">
        <v>513</v>
      </c>
      <c r="E55" s="117" t="s">
        <v>37</v>
      </c>
      <c r="F55" s="115" t="s">
        <v>801</v>
      </c>
      <c r="G55" s="115" t="s">
        <v>802</v>
      </c>
      <c r="H55" s="115" t="str">
        <f>IF(B55="","",VLOOKUP(AD55,Varsayımlar!$B:$Q,5,0))</f>
        <v>TORTİLLAS 25 CM 4 PCS 260G</v>
      </c>
      <c r="I55" s="115">
        <f>IF(B55="","",VLOOKUP(AD55,Varsayımlar!B:T,19,0))</f>
        <v>0</v>
      </c>
      <c r="J55" s="115" t="str">
        <f>IF(B55="","",VLOOKUP(AD55,Varsayımlar!$B:$Q,6,0))</f>
        <v>SADE</v>
      </c>
      <c r="K55" s="115">
        <v>1260</v>
      </c>
      <c r="L55" s="115"/>
      <c r="M55" s="115">
        <f t="shared" si="4"/>
        <v>15</v>
      </c>
      <c r="N55" s="115"/>
      <c r="O55" s="115"/>
      <c r="P55" s="115">
        <f>IF(B55="","",VLOOKUP(AD55,Varsayımlar!$B:$Q,7,0)*K55)</f>
        <v>37800</v>
      </c>
      <c r="Q55" s="115">
        <f>IF(B55="","",VLOOKUP(AD55,Varsayımlar!$B:$Q,8,0))</f>
        <v>25</v>
      </c>
      <c r="R55" s="115" t="str">
        <f>IF(B55="","",VLOOKUP(AD55,Varsayımlar!$B:$Q,9,0))</f>
        <v>SOFT</v>
      </c>
      <c r="S55" s="115">
        <f>IF(B55="","",VLOOKUP(AD55,Varsayımlar!$B:$Q,10,0))</f>
        <v>4</v>
      </c>
      <c r="T55" s="115">
        <f>IF(B55="","",VLOOKUP(AD55,Varsayımlar!$B:$Q,11,0))</f>
        <v>30</v>
      </c>
      <c r="U55" s="115">
        <f>IF(B55="","",VLOOKUP(AD55,Varsayımlar!$B:$Q,12,0))</f>
        <v>260</v>
      </c>
      <c r="V55" s="115" t="str">
        <f>IF(B55="","",VLOOKUP(AD55,Varsayımlar!$B:$Q,13,0))</f>
        <v>YURTDIŞI</v>
      </c>
      <c r="W55" s="115">
        <f>IF(B55="","",VLOOKUP(AD55,Varsayımlar!$B:$Q,14,0))</f>
        <v>6</v>
      </c>
      <c r="X55" s="118">
        <v>46225</v>
      </c>
      <c r="Y55" s="118">
        <v>46409</v>
      </c>
      <c r="Z55" s="115">
        <v>26072225</v>
      </c>
      <c r="AA55" s="115" t="str">
        <f>IF(B55="","",VLOOKUP(AD55,Varsayımlar!$B:$Q,15,0))</f>
        <v>TRİTON -SKT ATILACAK</v>
      </c>
      <c r="AB55" s="115" t="str">
        <f>IF(B55="","",VLOOKUP(AD55,Varsayımlar!$B:$Q,16,0))</f>
        <v>24-26 CM</v>
      </c>
      <c r="AC55" s="64"/>
      <c r="AD55" s="61" t="str">
        <f t="shared" si="5"/>
        <v>LLC TRİTONMUTLUKAL WHEAT TORTILLA</v>
      </c>
    </row>
    <row r="56" spans="1:30" ht="36" hidden="1" customHeight="1" x14ac:dyDescent="0.25">
      <c r="A56" s="9" t="s">
        <v>222</v>
      </c>
      <c r="B56" s="115" t="s">
        <v>17</v>
      </c>
      <c r="C56" s="116">
        <f>IF(B56="","",VLOOKUP(AD56,Varsayımlar!$B:$Q,3,0))</f>
        <v>8698829380698</v>
      </c>
      <c r="D56" s="116" t="s">
        <v>513</v>
      </c>
      <c r="E56" s="117" t="s">
        <v>37</v>
      </c>
      <c r="F56" s="115" t="s">
        <v>801</v>
      </c>
      <c r="G56" s="115" t="s">
        <v>803</v>
      </c>
      <c r="H56" s="115" t="str">
        <f>IF(B56="","",VLOOKUP(AD56,Varsayımlar!$B:$Q,5,0))</f>
        <v>TORTİLLAS 25 CM 4 PCS 260G</v>
      </c>
      <c r="I56" s="115">
        <f>IF(B56="","",VLOOKUP(AD56,Varsayımlar!B:T,19,0))</f>
        <v>0</v>
      </c>
      <c r="J56" s="115" t="str">
        <f>IF(B56="","",VLOOKUP(AD56,Varsayımlar!$B:$Q,6,0))</f>
        <v>SADE</v>
      </c>
      <c r="K56" s="115">
        <v>1176</v>
      </c>
      <c r="L56" s="115"/>
      <c r="M56" s="115">
        <f t="shared" si="4"/>
        <v>14</v>
      </c>
      <c r="N56" s="115"/>
      <c r="O56" s="115"/>
      <c r="P56" s="115">
        <f>IF(B56="","",VLOOKUP(AD56,Varsayımlar!$B:$Q,7,0)*K56)</f>
        <v>35280</v>
      </c>
      <c r="Q56" s="115">
        <f>IF(B56="","",VLOOKUP(AD56,Varsayımlar!$B:$Q,8,0))</f>
        <v>25</v>
      </c>
      <c r="R56" s="115" t="str">
        <f>IF(B56="","",VLOOKUP(AD56,Varsayımlar!$B:$Q,9,0))</f>
        <v>SOFT</v>
      </c>
      <c r="S56" s="115">
        <f>IF(B56="","",VLOOKUP(AD56,Varsayımlar!$B:$Q,10,0))</f>
        <v>4</v>
      </c>
      <c r="T56" s="115">
        <f>IF(B56="","",VLOOKUP(AD56,Varsayımlar!$B:$Q,11,0))</f>
        <v>30</v>
      </c>
      <c r="U56" s="115">
        <f>IF(B56="","",VLOOKUP(AD56,Varsayımlar!$B:$Q,12,0))</f>
        <v>260</v>
      </c>
      <c r="V56" s="115" t="str">
        <f>IF(B56="","",VLOOKUP(AD56,Varsayımlar!$B:$Q,13,0))</f>
        <v>YURTDIŞI</v>
      </c>
      <c r="W56" s="115">
        <f>IF(B56="","",VLOOKUP(AD56,Varsayımlar!$B:$Q,14,0))</f>
        <v>6</v>
      </c>
      <c r="X56" s="118">
        <v>46225</v>
      </c>
      <c r="Y56" s="118">
        <v>46409</v>
      </c>
      <c r="Z56" s="115">
        <v>26072225</v>
      </c>
      <c r="AA56" s="115" t="str">
        <f>IF(B56="","",VLOOKUP(AD56,Varsayımlar!$B:$Q,15,0))</f>
        <v>TRİTON -SKT ATILACAK</v>
      </c>
      <c r="AB56" s="115" t="str">
        <f>IF(B56="","",VLOOKUP(AD56,Varsayımlar!$B:$Q,16,0))</f>
        <v>24-26 CM</v>
      </c>
      <c r="AC56" s="64"/>
      <c r="AD56" s="61" t="str">
        <f t="shared" si="5"/>
        <v>LLC TRİTONMUTLUKAL WHEAT TORTILLA</v>
      </c>
    </row>
    <row r="57" spans="1:30" ht="36" hidden="1" customHeight="1" x14ac:dyDescent="0.25">
      <c r="A57" s="9" t="s">
        <v>223</v>
      </c>
      <c r="B57" s="77" t="s">
        <v>17</v>
      </c>
      <c r="C57" s="76">
        <f>IF(B57="","",VLOOKUP(AD57,Varsayımlar!$B:$Q,3,0))</f>
        <v>8698829380698</v>
      </c>
      <c r="D57" s="76" t="s">
        <v>517</v>
      </c>
      <c r="E57" s="119" t="s">
        <v>37</v>
      </c>
      <c r="F57" s="77" t="s">
        <v>804</v>
      </c>
      <c r="G57" s="77" t="s">
        <v>805</v>
      </c>
      <c r="H57" s="77" t="str">
        <f>IF(B57="","",VLOOKUP(AD57,Varsayımlar!$B:$Q,5,0))</f>
        <v>TORTİLLAS 25 CM 4 PCS 260G</v>
      </c>
      <c r="I57" s="77">
        <f>IF(B57="","",VLOOKUP(AD57,Varsayımlar!B:T,19,0))</f>
        <v>0</v>
      </c>
      <c r="J57" s="77" t="str">
        <f>IF(B57="","",VLOOKUP(AD57,Varsayımlar!$B:$Q,6,0))</f>
        <v>SADE</v>
      </c>
      <c r="K57" s="77">
        <v>1176</v>
      </c>
      <c r="L57" s="77"/>
      <c r="M57" s="77">
        <f t="shared" si="4"/>
        <v>14</v>
      </c>
      <c r="N57" s="77"/>
      <c r="O57" s="77"/>
      <c r="P57" s="77">
        <f>IF(B57="","",VLOOKUP(AD57,Varsayımlar!$B:$Q,7,0)*K57)</f>
        <v>35280</v>
      </c>
      <c r="Q57" s="77">
        <f>IF(B57="","",VLOOKUP(AD57,Varsayımlar!$B:$Q,8,0))</f>
        <v>25</v>
      </c>
      <c r="R57" s="77" t="str">
        <f>IF(B57="","",VLOOKUP(AD57,Varsayımlar!$B:$Q,9,0))</f>
        <v>SOFT</v>
      </c>
      <c r="S57" s="77">
        <f>IF(B57="","",VLOOKUP(AD57,Varsayımlar!$B:$Q,10,0))</f>
        <v>4</v>
      </c>
      <c r="T57" s="77">
        <f>IF(B57="","",VLOOKUP(AD57,Varsayımlar!$B:$Q,11,0))</f>
        <v>30</v>
      </c>
      <c r="U57" s="77">
        <f>IF(B57="","",VLOOKUP(AD57,Varsayımlar!$B:$Q,12,0))</f>
        <v>260</v>
      </c>
      <c r="V57" s="77" t="str">
        <f>IF(B57="","",VLOOKUP(AD57,Varsayımlar!$B:$Q,13,0))</f>
        <v>YURTDIŞI</v>
      </c>
      <c r="W57" s="77">
        <f>IF(B57="","",VLOOKUP(AD57,Varsayımlar!$B:$Q,14,0))</f>
        <v>6</v>
      </c>
      <c r="X57" s="78">
        <v>46226</v>
      </c>
      <c r="Y57" s="78">
        <v>46410</v>
      </c>
      <c r="Z57" s="77">
        <v>26072325</v>
      </c>
      <c r="AA57" s="77" t="str">
        <f>IF(B57="","",VLOOKUP(AD57,Varsayımlar!$B:$Q,15,0))</f>
        <v>TRİTON -SKT ATILACAK</v>
      </c>
      <c r="AB57" s="77" t="str">
        <f>IF(B57="","",VLOOKUP(AD57,Varsayımlar!$B:$Q,16,0))</f>
        <v>24-26 CM</v>
      </c>
      <c r="AC57" s="64"/>
      <c r="AD57" s="61" t="str">
        <f t="shared" si="5"/>
        <v>LLC TRİTONMUTLUKAL WHEAT TORTILLA</v>
      </c>
    </row>
    <row r="58" spans="1:30" ht="36" hidden="1" customHeight="1" x14ac:dyDescent="0.25">
      <c r="A58" s="9" t="s">
        <v>224</v>
      </c>
      <c r="B58" s="77" t="s">
        <v>17</v>
      </c>
      <c r="C58" s="76">
        <f>IF(B58="","",VLOOKUP(AD58,Varsayımlar!$B:$Q,3,0))</f>
        <v>8698829380698</v>
      </c>
      <c r="D58" s="76" t="s">
        <v>517</v>
      </c>
      <c r="E58" s="119" t="s">
        <v>37</v>
      </c>
      <c r="F58" s="77" t="s">
        <v>804</v>
      </c>
      <c r="G58" s="77" t="s">
        <v>806</v>
      </c>
      <c r="H58" s="77" t="str">
        <f>IF(B58="","",VLOOKUP(AD58,Varsayımlar!$B:$Q,5,0))</f>
        <v>TORTİLLAS 25 CM 4 PCS 260G</v>
      </c>
      <c r="I58" s="77">
        <f>IF(B58="","",VLOOKUP(AD58,Varsayımlar!B:T,19,0))</f>
        <v>0</v>
      </c>
      <c r="J58" s="77" t="str">
        <f>IF(B58="","",VLOOKUP(AD58,Varsayımlar!$B:$Q,6,0))</f>
        <v>SADE</v>
      </c>
      <c r="K58" s="77">
        <v>420</v>
      </c>
      <c r="L58" s="77"/>
      <c r="M58" s="77">
        <f t="shared" si="4"/>
        <v>5</v>
      </c>
      <c r="N58" s="77"/>
      <c r="O58" s="77"/>
      <c r="P58" s="77">
        <f>IF(B58="","",VLOOKUP(AD58,Varsayımlar!$B:$Q,7,0)*K58)</f>
        <v>12600</v>
      </c>
      <c r="Q58" s="77">
        <f>IF(B58="","",VLOOKUP(AD58,Varsayımlar!$B:$Q,8,0))</f>
        <v>25</v>
      </c>
      <c r="R58" s="77" t="str">
        <f>IF(B58="","",VLOOKUP(AD58,Varsayımlar!$B:$Q,9,0))</f>
        <v>SOFT</v>
      </c>
      <c r="S58" s="77">
        <f>IF(B58="","",VLOOKUP(AD58,Varsayımlar!$B:$Q,10,0))</f>
        <v>4</v>
      </c>
      <c r="T58" s="77">
        <f>IF(B58="","",VLOOKUP(AD58,Varsayımlar!$B:$Q,11,0))</f>
        <v>30</v>
      </c>
      <c r="U58" s="77">
        <f>IF(B58="","",VLOOKUP(AD58,Varsayımlar!$B:$Q,12,0))</f>
        <v>260</v>
      </c>
      <c r="V58" s="77" t="str">
        <f>IF(B58="","",VLOOKUP(AD58,Varsayımlar!$B:$Q,13,0))</f>
        <v>YURTDIŞI</v>
      </c>
      <c r="W58" s="77">
        <f>IF(B58="","",VLOOKUP(AD58,Varsayımlar!$B:$Q,14,0))</f>
        <v>6</v>
      </c>
      <c r="X58" s="78">
        <v>46226</v>
      </c>
      <c r="Y58" s="78">
        <v>46410</v>
      </c>
      <c r="Z58" s="77">
        <v>26072325</v>
      </c>
      <c r="AA58" s="77" t="str">
        <f>IF(B58="","",VLOOKUP(AD58,Varsayımlar!$B:$Q,15,0))</f>
        <v>TRİTON -SKT ATILACAK</v>
      </c>
      <c r="AB58" s="77" t="str">
        <f>IF(B58="","",VLOOKUP(AD58,Varsayımlar!$B:$Q,16,0))</f>
        <v>24-26 CM</v>
      </c>
      <c r="AC58" s="64"/>
      <c r="AD58" s="61" t="str">
        <f t="shared" si="5"/>
        <v>LLC TRİTONMUTLUKAL WHEAT TORTILLA</v>
      </c>
    </row>
    <row r="59" spans="1:30" ht="36" hidden="1" customHeight="1" x14ac:dyDescent="0.25">
      <c r="A59" s="9" t="s">
        <v>225</v>
      </c>
      <c r="B59" s="77" t="s">
        <v>17</v>
      </c>
      <c r="C59" s="76">
        <f>IF(B59="","",VLOOKUP(AD59,Varsayımlar!$B:$Q,3,0))</f>
        <v>8698829380698</v>
      </c>
      <c r="D59" s="76" t="s">
        <v>517</v>
      </c>
      <c r="E59" s="119" t="s">
        <v>37</v>
      </c>
      <c r="F59" s="77" t="s">
        <v>804</v>
      </c>
      <c r="G59" s="77" t="s">
        <v>807</v>
      </c>
      <c r="H59" s="77" t="str">
        <f>IF(B59="","",VLOOKUP(AD59,Varsayımlar!$B:$Q,5,0))</f>
        <v>TORTİLLAS 25 CM 4 PCS 260G</v>
      </c>
      <c r="I59" s="77">
        <f>IF(B59="","",VLOOKUP(AD59,Varsayımlar!B:T,19,0))</f>
        <v>0</v>
      </c>
      <c r="J59" s="77" t="str">
        <f>IF(B59="","",VLOOKUP(AD59,Varsayımlar!$B:$Q,6,0))</f>
        <v>SADE</v>
      </c>
      <c r="K59" s="77">
        <v>840</v>
      </c>
      <c r="L59" s="77"/>
      <c r="M59" s="77">
        <f t="shared" si="4"/>
        <v>10</v>
      </c>
      <c r="N59" s="77"/>
      <c r="O59" s="77"/>
      <c r="P59" s="77">
        <f>IF(B59="","",VLOOKUP(AD59,Varsayımlar!$B:$Q,7,0)*K59)</f>
        <v>25200</v>
      </c>
      <c r="Q59" s="77">
        <f>IF(B59="","",VLOOKUP(AD59,Varsayımlar!$B:$Q,8,0))</f>
        <v>25</v>
      </c>
      <c r="R59" s="77" t="str">
        <f>IF(B59="","",VLOOKUP(AD59,Varsayımlar!$B:$Q,9,0))</f>
        <v>SOFT</v>
      </c>
      <c r="S59" s="77">
        <f>IF(B59="","",VLOOKUP(AD59,Varsayımlar!$B:$Q,10,0))</f>
        <v>4</v>
      </c>
      <c r="T59" s="77">
        <f>IF(B59="","",VLOOKUP(AD59,Varsayımlar!$B:$Q,11,0))</f>
        <v>30</v>
      </c>
      <c r="U59" s="77">
        <f>IF(B59="","",VLOOKUP(AD59,Varsayımlar!$B:$Q,12,0))</f>
        <v>260</v>
      </c>
      <c r="V59" s="77" t="str">
        <f>IF(B59="","",VLOOKUP(AD59,Varsayımlar!$B:$Q,13,0))</f>
        <v>YURTDIŞI</v>
      </c>
      <c r="W59" s="77">
        <f>IF(B59="","",VLOOKUP(AD59,Varsayımlar!$B:$Q,14,0))</f>
        <v>6</v>
      </c>
      <c r="X59" s="78">
        <v>46226</v>
      </c>
      <c r="Y59" s="78">
        <v>46410</v>
      </c>
      <c r="Z59" s="77">
        <v>26072325</v>
      </c>
      <c r="AA59" s="77" t="str">
        <f>IF(B59="","",VLOOKUP(AD59,Varsayımlar!$B:$Q,15,0))</f>
        <v>TRİTON -SKT ATILACAK</v>
      </c>
      <c r="AB59" s="77" t="str">
        <f>IF(B59="","",VLOOKUP(AD59,Varsayımlar!$B:$Q,16,0))</f>
        <v>24-26 CM</v>
      </c>
      <c r="AC59" s="64"/>
      <c r="AD59" s="61" t="str">
        <f t="shared" si="5"/>
        <v>LLC TRİTONMUTLUKAL WHEAT TORTILLA</v>
      </c>
    </row>
    <row r="60" spans="1:30" ht="36" hidden="1" customHeight="1" x14ac:dyDescent="0.25">
      <c r="A60" s="9" t="s">
        <v>226</v>
      </c>
      <c r="B60" s="64" t="s">
        <v>17</v>
      </c>
      <c r="C60" s="65">
        <f>IF(B60="","",VLOOKUP(AD60,Varsayımlar!$B:$Q,3,0))</f>
        <v>8698829380698</v>
      </c>
      <c r="D60" s="65" t="s">
        <v>522</v>
      </c>
      <c r="E60" s="167" t="s">
        <v>37</v>
      </c>
      <c r="F60" s="64" t="s">
        <v>808</v>
      </c>
      <c r="G60" s="64" t="s">
        <v>809</v>
      </c>
      <c r="H60" s="64" t="str">
        <f>IF(B60="","",VLOOKUP(AD60,Varsayımlar!$B:$Q,5,0))</f>
        <v>TORTİLLAS 25 CM 4 PCS 260G</v>
      </c>
      <c r="I60" s="64">
        <f>IF(B60="","",VLOOKUP(AD60,Varsayımlar!B:T,19,0))</f>
        <v>0</v>
      </c>
      <c r="J60" s="64" t="str">
        <f>IF(B60="","",VLOOKUP(AD60,Varsayımlar!$B:$Q,6,0))</f>
        <v>SADE</v>
      </c>
      <c r="K60" s="64">
        <v>1596</v>
      </c>
      <c r="L60" s="64"/>
      <c r="M60" s="64">
        <f t="shared" si="4"/>
        <v>19</v>
      </c>
      <c r="N60" s="64"/>
      <c r="O60" s="64"/>
      <c r="P60" s="64">
        <f>IF(B60="","",VLOOKUP(AD60,Varsayımlar!$B:$Q,7,0)*K60)</f>
        <v>47880</v>
      </c>
      <c r="Q60" s="64">
        <f>IF(B60="","",VLOOKUP(AD60,Varsayımlar!$B:$Q,8,0))</f>
        <v>25</v>
      </c>
      <c r="R60" s="64" t="str">
        <f>IF(B60="","",VLOOKUP(AD60,Varsayımlar!$B:$Q,9,0))</f>
        <v>SOFT</v>
      </c>
      <c r="S60" s="64">
        <f>IF(B60="","",VLOOKUP(AD60,Varsayımlar!$B:$Q,10,0))</f>
        <v>4</v>
      </c>
      <c r="T60" s="64">
        <f>IF(B60="","",VLOOKUP(AD60,Varsayımlar!$B:$Q,11,0))</f>
        <v>30</v>
      </c>
      <c r="U60" s="64">
        <f>IF(B60="","",VLOOKUP(AD60,Varsayımlar!$B:$Q,12,0))</f>
        <v>260</v>
      </c>
      <c r="V60" s="64" t="str">
        <f>IF(B60="","",VLOOKUP(AD60,Varsayımlar!$B:$Q,13,0))</f>
        <v>YURTDIŞI</v>
      </c>
      <c r="W60" s="64">
        <f>IF(B60="","",VLOOKUP(AD60,Varsayımlar!$B:$Q,14,0))</f>
        <v>6</v>
      </c>
      <c r="X60" s="66">
        <v>46227</v>
      </c>
      <c r="Y60" s="66">
        <v>46411</v>
      </c>
      <c r="Z60" s="64">
        <v>26072425</v>
      </c>
      <c r="AA60" s="64" t="str">
        <f>IF(B60="","",VLOOKUP(AD60,Varsayımlar!$B:$Q,15,0))</f>
        <v>TRİTON -SKT ATILACAK</v>
      </c>
      <c r="AB60" s="64" t="str">
        <f>IF(B60="","",VLOOKUP(AD60,Varsayımlar!$B:$Q,16,0))</f>
        <v>24-26 CM</v>
      </c>
      <c r="AC60" s="64"/>
      <c r="AD60" s="61" t="str">
        <f t="shared" si="5"/>
        <v>LLC TRİTONMUTLUKAL WHEAT TORTILLA</v>
      </c>
    </row>
    <row r="61" spans="1:30" ht="36" hidden="1" customHeight="1" x14ac:dyDescent="0.25">
      <c r="A61" s="9" t="s">
        <v>227</v>
      </c>
      <c r="B61" s="64" t="s">
        <v>17</v>
      </c>
      <c r="C61" s="65">
        <f>IF(B61="","",VLOOKUP(AD61,Varsayımlar!$B:$Q,3,0))</f>
        <v>8698829380698</v>
      </c>
      <c r="D61" s="65" t="s">
        <v>522</v>
      </c>
      <c r="E61" s="167" t="s">
        <v>37</v>
      </c>
      <c r="F61" s="64" t="s">
        <v>808</v>
      </c>
      <c r="G61" s="64" t="s">
        <v>810</v>
      </c>
      <c r="H61" s="64" t="str">
        <f>IF(B61="","",VLOOKUP(AD61,Varsayımlar!$B:$Q,5,0))</f>
        <v>TORTİLLAS 25 CM 4 PCS 260G</v>
      </c>
      <c r="I61" s="64">
        <f>IF(B61="","",VLOOKUP(AD61,Varsayımlar!B:T,19,0))</f>
        <v>0</v>
      </c>
      <c r="J61" s="64" t="str">
        <f>IF(B61="","",VLOOKUP(AD61,Varsayımlar!$B:$Q,6,0))</f>
        <v>SADE</v>
      </c>
      <c r="K61" s="64">
        <v>840</v>
      </c>
      <c r="L61" s="64"/>
      <c r="M61" s="64">
        <f t="shared" si="4"/>
        <v>10</v>
      </c>
      <c r="N61" s="64"/>
      <c r="O61" s="64"/>
      <c r="P61" s="64">
        <f>IF(B61="","",VLOOKUP(AD61,Varsayımlar!$B:$Q,7,0)*K61)</f>
        <v>25200</v>
      </c>
      <c r="Q61" s="64">
        <f>IF(B61="","",VLOOKUP(AD61,Varsayımlar!$B:$Q,8,0))</f>
        <v>25</v>
      </c>
      <c r="R61" s="64" t="str">
        <f>IF(B61="","",VLOOKUP(AD61,Varsayımlar!$B:$Q,9,0))</f>
        <v>SOFT</v>
      </c>
      <c r="S61" s="64">
        <f>IF(B61="","",VLOOKUP(AD61,Varsayımlar!$B:$Q,10,0))</f>
        <v>4</v>
      </c>
      <c r="T61" s="64">
        <f>IF(B61="","",VLOOKUP(AD61,Varsayımlar!$B:$Q,11,0))</f>
        <v>30</v>
      </c>
      <c r="U61" s="64">
        <f>IF(B61="","",VLOOKUP(AD61,Varsayımlar!$B:$Q,12,0))</f>
        <v>260</v>
      </c>
      <c r="V61" s="64" t="str">
        <f>IF(B61="","",VLOOKUP(AD61,Varsayımlar!$B:$Q,13,0))</f>
        <v>YURTDIŞI</v>
      </c>
      <c r="W61" s="64">
        <f>IF(B61="","",VLOOKUP(AD61,Varsayımlar!$B:$Q,14,0))</f>
        <v>6</v>
      </c>
      <c r="X61" s="66">
        <v>46227</v>
      </c>
      <c r="Y61" s="66">
        <v>46411</v>
      </c>
      <c r="Z61" s="64">
        <v>26072425</v>
      </c>
      <c r="AA61" s="64" t="str">
        <f>IF(B61="","",VLOOKUP(AD61,Varsayımlar!$B:$Q,15,0))</f>
        <v>TRİTON -SKT ATILACAK</v>
      </c>
      <c r="AB61" s="64" t="str">
        <f>IF(B61="","",VLOOKUP(AD61,Varsayımlar!$B:$Q,16,0))</f>
        <v>24-26 CM</v>
      </c>
      <c r="AC61" s="64"/>
      <c r="AD61" s="61" t="str">
        <f t="shared" si="5"/>
        <v>LLC TRİTONMUTLUKAL WHEAT TORTILLA</v>
      </c>
    </row>
    <row r="62" spans="1:30" ht="36" hidden="1" customHeight="1" x14ac:dyDescent="0.25">
      <c r="A62" s="9" t="s">
        <v>228</v>
      </c>
      <c r="B62" s="107" t="s">
        <v>17</v>
      </c>
      <c r="C62" s="108">
        <f>IF(B62="","",VLOOKUP(AD62,Varsayımlar!$B:$Q,3,0))</f>
        <v>8698829380698</v>
      </c>
      <c r="D62" s="108" t="s">
        <v>526</v>
      </c>
      <c r="E62" s="109" t="s">
        <v>37</v>
      </c>
      <c r="F62" s="107" t="s">
        <v>811</v>
      </c>
      <c r="G62" s="107" t="s">
        <v>812</v>
      </c>
      <c r="H62" s="107" t="str">
        <f>IF(B62="","",VLOOKUP(AD62,Varsayımlar!$B:$Q,5,0))</f>
        <v>TORTİLLAS 25 CM 4 PCS 260G</v>
      </c>
      <c r="I62" s="107">
        <f>IF(B62="","",VLOOKUP(AD62,Varsayımlar!B:T,19,0))</f>
        <v>0</v>
      </c>
      <c r="J62" s="107" t="str">
        <f>IF(B62="","",VLOOKUP(AD62,Varsayımlar!$B:$Q,6,0))</f>
        <v>SADE</v>
      </c>
      <c r="K62" s="107">
        <v>1260</v>
      </c>
      <c r="L62" s="107"/>
      <c r="M62" s="107">
        <f t="shared" si="4"/>
        <v>15</v>
      </c>
      <c r="N62" s="107"/>
      <c r="O62" s="107"/>
      <c r="P62" s="107">
        <f>IF(B62="","",VLOOKUP(AD62,Varsayımlar!$B:$Q,7,0)*K62)</f>
        <v>37800</v>
      </c>
      <c r="Q62" s="107">
        <f>IF(B62="","",VLOOKUP(AD62,Varsayımlar!$B:$Q,8,0))</f>
        <v>25</v>
      </c>
      <c r="R62" s="107" t="str">
        <f>IF(B62="","",VLOOKUP(AD62,Varsayımlar!$B:$Q,9,0))</f>
        <v>SOFT</v>
      </c>
      <c r="S62" s="107">
        <f>IF(B62="","",VLOOKUP(AD62,Varsayımlar!$B:$Q,10,0))</f>
        <v>4</v>
      </c>
      <c r="T62" s="107">
        <f>IF(B62="","",VLOOKUP(AD62,Varsayımlar!$B:$Q,11,0))</f>
        <v>30</v>
      </c>
      <c r="U62" s="107">
        <f>IF(B62="","",VLOOKUP(AD62,Varsayımlar!$B:$Q,12,0))</f>
        <v>260</v>
      </c>
      <c r="V62" s="107" t="str">
        <f>IF(B62="","",VLOOKUP(AD62,Varsayımlar!$B:$Q,13,0))</f>
        <v>YURTDIŞI</v>
      </c>
      <c r="W62" s="107">
        <f>IF(B62="","",VLOOKUP(AD62,Varsayımlar!$B:$Q,14,0))</f>
        <v>6</v>
      </c>
      <c r="X62" s="110">
        <v>46228</v>
      </c>
      <c r="Y62" s="110">
        <v>46412</v>
      </c>
      <c r="Z62" s="107">
        <v>26072525</v>
      </c>
      <c r="AA62" s="107" t="str">
        <f>IF(B62="","",VLOOKUP(AD62,Varsayımlar!$B:$Q,15,0))</f>
        <v>TRİTON -SKT ATILACAK</v>
      </c>
      <c r="AB62" s="107" t="str">
        <f>IF(B62="","",VLOOKUP(AD62,Varsayımlar!$B:$Q,16,0))</f>
        <v>24-26 CM</v>
      </c>
      <c r="AC62" s="64"/>
      <c r="AD62" s="61" t="str">
        <f t="shared" si="5"/>
        <v>LLC TRİTONMUTLUKAL WHEAT TORTILLA</v>
      </c>
    </row>
    <row r="63" spans="1:30" ht="36" hidden="1" customHeight="1" x14ac:dyDescent="0.25">
      <c r="A63" s="9" t="s">
        <v>229</v>
      </c>
      <c r="B63" s="107" t="s">
        <v>17</v>
      </c>
      <c r="C63" s="108">
        <f>IF(B63="","",VLOOKUP(AD63,Varsayımlar!$B:$Q,3,0))</f>
        <v>8698829380698</v>
      </c>
      <c r="D63" s="108" t="s">
        <v>526</v>
      </c>
      <c r="E63" s="109" t="s">
        <v>37</v>
      </c>
      <c r="F63" s="107" t="s">
        <v>811</v>
      </c>
      <c r="G63" s="107" t="s">
        <v>813</v>
      </c>
      <c r="H63" s="107" t="str">
        <f>IF(B63="","",VLOOKUP(AD63,Varsayımlar!$B:$Q,5,0))</f>
        <v>TORTİLLAS 25 CM 4 PCS 260G</v>
      </c>
      <c r="I63" s="107">
        <f>IF(B63="","",VLOOKUP(AD63,Varsayımlar!B:T,19,0))</f>
        <v>0</v>
      </c>
      <c r="J63" s="107" t="str">
        <f>IF(B63="","",VLOOKUP(AD63,Varsayımlar!$B:$Q,6,0))</f>
        <v>SADE</v>
      </c>
      <c r="K63" s="107">
        <v>1176</v>
      </c>
      <c r="L63" s="107"/>
      <c r="M63" s="107">
        <f t="shared" si="4"/>
        <v>14</v>
      </c>
      <c r="N63" s="107"/>
      <c r="O63" s="107"/>
      <c r="P63" s="107">
        <f>IF(B63="","",VLOOKUP(AD63,Varsayımlar!$B:$Q,7,0)*K63)</f>
        <v>35280</v>
      </c>
      <c r="Q63" s="107">
        <f>IF(B63="","",VLOOKUP(AD63,Varsayımlar!$B:$Q,8,0))</f>
        <v>25</v>
      </c>
      <c r="R63" s="107" t="str">
        <f>IF(B63="","",VLOOKUP(AD63,Varsayımlar!$B:$Q,9,0))</f>
        <v>SOFT</v>
      </c>
      <c r="S63" s="107">
        <f>IF(B63="","",VLOOKUP(AD63,Varsayımlar!$B:$Q,10,0))</f>
        <v>4</v>
      </c>
      <c r="T63" s="107">
        <f>IF(B63="","",VLOOKUP(AD63,Varsayımlar!$B:$Q,11,0))</f>
        <v>30</v>
      </c>
      <c r="U63" s="107">
        <f>IF(B63="","",VLOOKUP(AD63,Varsayımlar!$B:$Q,12,0))</f>
        <v>260</v>
      </c>
      <c r="V63" s="107" t="str">
        <f>IF(B63="","",VLOOKUP(AD63,Varsayımlar!$B:$Q,13,0))</f>
        <v>YURTDIŞI</v>
      </c>
      <c r="W63" s="107">
        <f>IF(B63="","",VLOOKUP(AD63,Varsayımlar!$B:$Q,14,0))</f>
        <v>6</v>
      </c>
      <c r="X63" s="110">
        <v>46228</v>
      </c>
      <c r="Y63" s="110">
        <v>46412</v>
      </c>
      <c r="Z63" s="107">
        <v>26072525</v>
      </c>
      <c r="AA63" s="107" t="str">
        <f>IF(B63="","",VLOOKUP(AD63,Varsayımlar!$B:$Q,15,0))</f>
        <v>TRİTON -SKT ATILACAK</v>
      </c>
      <c r="AB63" s="107" t="str">
        <f>IF(B63="","",VLOOKUP(AD63,Varsayımlar!$B:$Q,16,0))</f>
        <v>24-26 CM</v>
      </c>
      <c r="AC63" s="64"/>
      <c r="AD63" s="61" t="str">
        <f t="shared" si="5"/>
        <v>LLC TRİTONMUTLUKAL WHEAT TORTILLA</v>
      </c>
    </row>
    <row r="64" spans="1:30" ht="36" hidden="1" customHeight="1" x14ac:dyDescent="0.25">
      <c r="A64" s="9" t="s">
        <v>230</v>
      </c>
      <c r="B64" s="111" t="s">
        <v>17</v>
      </c>
      <c r="C64" s="112">
        <f>IF(B64="","",VLOOKUP(AD64,Varsayımlar!$B:$Q,3,0))</f>
        <v>8698829380698</v>
      </c>
      <c r="D64" s="112" t="s">
        <v>835</v>
      </c>
      <c r="E64" s="113" t="s">
        <v>37</v>
      </c>
      <c r="F64" s="111" t="s">
        <v>814</v>
      </c>
      <c r="G64" s="111" t="s">
        <v>815</v>
      </c>
      <c r="H64" s="111" t="str">
        <f>IF(B64="","",VLOOKUP(AD64,Varsayımlar!$B:$Q,5,0))</f>
        <v>TORTİLLAS 25 CM 4 PCS 260G</v>
      </c>
      <c r="I64" s="111">
        <f>IF(B64="","",VLOOKUP(AD64,Varsayımlar!B:T,19,0))</f>
        <v>0</v>
      </c>
      <c r="J64" s="111" t="str">
        <f>IF(B64="","",VLOOKUP(AD64,Varsayımlar!$B:$Q,6,0))</f>
        <v>SADE</v>
      </c>
      <c r="K64" s="111">
        <v>1596</v>
      </c>
      <c r="L64" s="111"/>
      <c r="M64" s="111">
        <f t="shared" si="4"/>
        <v>19</v>
      </c>
      <c r="N64" s="111"/>
      <c r="O64" s="111"/>
      <c r="P64" s="111">
        <f>IF(B64="","",VLOOKUP(AD64,Varsayımlar!$B:$Q,7,0)*K64)</f>
        <v>47880</v>
      </c>
      <c r="Q64" s="111">
        <f>IF(B64="","",VLOOKUP(AD64,Varsayımlar!$B:$Q,8,0))</f>
        <v>25</v>
      </c>
      <c r="R64" s="111" t="str">
        <f>IF(B64="","",VLOOKUP(AD64,Varsayımlar!$B:$Q,9,0))</f>
        <v>SOFT</v>
      </c>
      <c r="S64" s="111">
        <f>IF(B64="","",VLOOKUP(AD64,Varsayımlar!$B:$Q,10,0))</f>
        <v>4</v>
      </c>
      <c r="T64" s="111">
        <f>IF(B64="","",VLOOKUP(AD64,Varsayımlar!$B:$Q,11,0))</f>
        <v>30</v>
      </c>
      <c r="U64" s="111">
        <f>IF(B64="","",VLOOKUP(AD64,Varsayımlar!$B:$Q,12,0))</f>
        <v>260</v>
      </c>
      <c r="V64" s="111" t="str">
        <f>IF(B64="","",VLOOKUP(AD64,Varsayımlar!$B:$Q,13,0))</f>
        <v>YURTDIŞI</v>
      </c>
      <c r="W64" s="111">
        <f>IF(B64="","",VLOOKUP(AD64,Varsayımlar!$B:$Q,14,0))</f>
        <v>6</v>
      </c>
      <c r="X64" s="114">
        <v>46230</v>
      </c>
      <c r="Y64" s="114">
        <v>46414</v>
      </c>
      <c r="Z64" s="111">
        <v>26072725</v>
      </c>
      <c r="AA64" s="111" t="str">
        <f>IF(B64="","",VLOOKUP(AD64,Varsayımlar!$B:$Q,15,0))</f>
        <v>TRİTON -SKT ATILACAK</v>
      </c>
      <c r="AB64" s="111" t="str">
        <f>IF(B64="","",VLOOKUP(AD64,Varsayımlar!$B:$Q,16,0))</f>
        <v>24-26 CM</v>
      </c>
      <c r="AC64" s="64"/>
      <c r="AD64" s="61" t="str">
        <f t="shared" si="5"/>
        <v>LLC TRİTONMUTLUKAL WHEAT TORTILLA</v>
      </c>
    </row>
    <row r="65" spans="1:30" ht="36" hidden="1" customHeight="1" x14ac:dyDescent="0.25">
      <c r="A65" s="9" t="s">
        <v>283</v>
      </c>
      <c r="B65" s="111" t="s">
        <v>17</v>
      </c>
      <c r="C65" s="112">
        <f>IF(B65="","",VLOOKUP(AD65,Varsayımlar!$B:$Q,3,0))</f>
        <v>8698829380698</v>
      </c>
      <c r="D65" s="112" t="s">
        <v>835</v>
      </c>
      <c r="E65" s="113" t="s">
        <v>37</v>
      </c>
      <c r="F65" s="111" t="s">
        <v>814</v>
      </c>
      <c r="G65" s="111" t="s">
        <v>816</v>
      </c>
      <c r="H65" s="111" t="str">
        <f>IF(B65="","",VLOOKUP(AD65,Varsayımlar!$B:$Q,5,0))</f>
        <v>TORTİLLAS 25 CM 4 PCS 260G</v>
      </c>
      <c r="I65" s="111">
        <f>IF(B65="","",VLOOKUP(AD65,Varsayımlar!B:T,19,0))</f>
        <v>0</v>
      </c>
      <c r="J65" s="111" t="str">
        <f>IF(B65="","",VLOOKUP(AD65,Varsayımlar!$B:$Q,6,0))</f>
        <v>SADE</v>
      </c>
      <c r="K65" s="111">
        <v>840</v>
      </c>
      <c r="L65" s="111"/>
      <c r="M65" s="111">
        <f t="shared" si="4"/>
        <v>10</v>
      </c>
      <c r="N65" s="111"/>
      <c r="O65" s="111"/>
      <c r="P65" s="111">
        <f>IF(B65="","",VLOOKUP(AD65,Varsayımlar!$B:$Q,7,0)*K65)</f>
        <v>25200</v>
      </c>
      <c r="Q65" s="111">
        <f>IF(B65="","",VLOOKUP(AD65,Varsayımlar!$B:$Q,8,0))</f>
        <v>25</v>
      </c>
      <c r="R65" s="111" t="str">
        <f>IF(B65="","",VLOOKUP(AD65,Varsayımlar!$B:$Q,9,0))</f>
        <v>SOFT</v>
      </c>
      <c r="S65" s="111">
        <f>IF(B65="","",VLOOKUP(AD65,Varsayımlar!$B:$Q,10,0))</f>
        <v>4</v>
      </c>
      <c r="T65" s="111">
        <f>IF(B65="","",VLOOKUP(AD65,Varsayımlar!$B:$Q,11,0))</f>
        <v>30</v>
      </c>
      <c r="U65" s="111">
        <f>IF(B65="","",VLOOKUP(AD65,Varsayımlar!$B:$Q,12,0))</f>
        <v>260</v>
      </c>
      <c r="V65" s="111" t="str">
        <f>IF(B65="","",VLOOKUP(AD65,Varsayımlar!$B:$Q,13,0))</f>
        <v>YURTDIŞI</v>
      </c>
      <c r="W65" s="111">
        <f>IF(B65="","",VLOOKUP(AD65,Varsayımlar!$B:$Q,14,0))</f>
        <v>6</v>
      </c>
      <c r="X65" s="114">
        <v>46230</v>
      </c>
      <c r="Y65" s="114">
        <v>46414</v>
      </c>
      <c r="Z65" s="111">
        <v>26072725</v>
      </c>
      <c r="AA65" s="111" t="str">
        <f>IF(B65="","",VLOOKUP(AD65,Varsayımlar!$B:$Q,15,0))</f>
        <v>TRİTON -SKT ATILACAK</v>
      </c>
      <c r="AB65" s="111" t="str">
        <f>IF(B65="","",VLOOKUP(AD65,Varsayımlar!$B:$Q,16,0))</f>
        <v>24-26 CM</v>
      </c>
      <c r="AC65" s="64"/>
      <c r="AD65" s="61" t="str">
        <f t="shared" si="5"/>
        <v>LLC TRİTONMUTLUKAL WHEAT TORTILLA</v>
      </c>
    </row>
    <row r="66" spans="1:30" ht="36" hidden="1" customHeight="1" x14ac:dyDescent="0.25">
      <c r="A66" s="9" t="s">
        <v>284</v>
      </c>
      <c r="B66" s="70" t="s">
        <v>17</v>
      </c>
      <c r="C66" s="71">
        <f>IF(B66="","",VLOOKUP(AD66,Varsayımlar!$B:$Q,3,0))</f>
        <v>8698829380698</v>
      </c>
      <c r="D66" s="71" t="s">
        <v>836</v>
      </c>
      <c r="E66" s="106" t="s">
        <v>37</v>
      </c>
      <c r="F66" s="70" t="s">
        <v>817</v>
      </c>
      <c r="G66" s="70" t="s">
        <v>818</v>
      </c>
      <c r="H66" s="70" t="str">
        <f>IF(B66="","",VLOOKUP(AD66,Varsayımlar!$B:$Q,5,0))</f>
        <v>TORTİLLAS 25 CM 4 PCS 260G</v>
      </c>
      <c r="I66" s="70">
        <f>IF(B66="","",VLOOKUP(AD66,Varsayımlar!B:T,19,0))</f>
        <v>0</v>
      </c>
      <c r="J66" s="70" t="str">
        <f>IF(B66="","",VLOOKUP(AD66,Varsayımlar!$B:$Q,6,0))</f>
        <v>SADE</v>
      </c>
      <c r="K66" s="70">
        <v>2436</v>
      </c>
      <c r="L66" s="70"/>
      <c r="M66" s="70">
        <f t="shared" si="4"/>
        <v>29</v>
      </c>
      <c r="N66" s="70"/>
      <c r="O66" s="70"/>
      <c r="P66" s="70">
        <f>IF(B66="","",VLOOKUP(AD66,Varsayımlar!$B:$Q,7,0)*K66)</f>
        <v>73080</v>
      </c>
      <c r="Q66" s="70">
        <f>IF(B66="","",VLOOKUP(AD66,Varsayımlar!$B:$Q,8,0))</f>
        <v>25</v>
      </c>
      <c r="R66" s="70" t="str">
        <f>IF(B66="","",VLOOKUP(AD66,Varsayımlar!$B:$Q,9,0))</f>
        <v>SOFT</v>
      </c>
      <c r="S66" s="70">
        <f>IF(B66="","",VLOOKUP(AD66,Varsayımlar!$B:$Q,10,0))</f>
        <v>4</v>
      </c>
      <c r="T66" s="70">
        <f>IF(B66="","",VLOOKUP(AD66,Varsayımlar!$B:$Q,11,0))</f>
        <v>30</v>
      </c>
      <c r="U66" s="70">
        <f>IF(B66="","",VLOOKUP(AD66,Varsayımlar!$B:$Q,12,0))</f>
        <v>260</v>
      </c>
      <c r="V66" s="70" t="str">
        <f>IF(B66="","",VLOOKUP(AD66,Varsayımlar!$B:$Q,13,0))</f>
        <v>YURTDIŞI</v>
      </c>
      <c r="W66" s="70">
        <f>IF(B66="","",VLOOKUP(AD66,Varsayımlar!$B:$Q,14,0))</f>
        <v>6</v>
      </c>
      <c r="X66" s="73">
        <v>46231</v>
      </c>
      <c r="Y66" s="73">
        <v>46415</v>
      </c>
      <c r="Z66" s="70">
        <v>26072825</v>
      </c>
      <c r="AA66" s="70" t="str">
        <f>IF(B66="","",VLOOKUP(AD66,Varsayımlar!$B:$Q,15,0))</f>
        <v>TRİTON -SKT ATILACAK</v>
      </c>
      <c r="AB66" s="70" t="str">
        <f>IF(B66="","",VLOOKUP(AD66,Varsayımlar!$B:$Q,16,0))</f>
        <v>24-26 CM</v>
      </c>
      <c r="AC66" s="64"/>
      <c r="AD66" s="61" t="str">
        <f t="shared" si="5"/>
        <v>LLC TRİTONMUTLUKAL WHEAT TORTILLA</v>
      </c>
    </row>
    <row r="67" spans="1:30" ht="36" hidden="1" customHeight="1" x14ac:dyDescent="0.25">
      <c r="A67" s="9" t="s">
        <v>725</v>
      </c>
      <c r="B67" s="82" t="s">
        <v>17</v>
      </c>
      <c r="C67" s="83">
        <f>IF(B67="","",VLOOKUP(AD67,Varsayımlar!$B:$Q,3,0))</f>
        <v>8698829380698</v>
      </c>
      <c r="D67" s="83" t="s">
        <v>837</v>
      </c>
      <c r="E67" s="104" t="s">
        <v>37</v>
      </c>
      <c r="F67" s="82" t="s">
        <v>819</v>
      </c>
      <c r="G67" s="82" t="s">
        <v>820</v>
      </c>
      <c r="H67" s="82" t="str">
        <f>IF(B67="","",VLOOKUP(AD67,Varsayımlar!$B:$Q,5,0))</f>
        <v>TORTİLLAS 25 CM 4 PCS 260G</v>
      </c>
      <c r="I67" s="82">
        <f>IF(B67="","",VLOOKUP(AD67,Varsayımlar!B:T,19,0))</f>
        <v>0</v>
      </c>
      <c r="J67" s="82" t="str">
        <f>IF(B67="","",VLOOKUP(AD67,Varsayımlar!$B:$Q,6,0))</f>
        <v>SADE</v>
      </c>
      <c r="K67" s="82">
        <v>588</v>
      </c>
      <c r="L67" s="82"/>
      <c r="M67" s="82">
        <f t="shared" si="4"/>
        <v>7</v>
      </c>
      <c r="N67" s="82"/>
      <c r="O67" s="82"/>
      <c r="P67" s="82">
        <f>IF(B67="","",VLOOKUP(AD67,Varsayımlar!$B:$Q,7,0)*K67)</f>
        <v>17640</v>
      </c>
      <c r="Q67" s="82">
        <f>IF(B67="","",VLOOKUP(AD67,Varsayımlar!$B:$Q,8,0))</f>
        <v>25</v>
      </c>
      <c r="R67" s="82" t="str">
        <f>IF(B67="","",VLOOKUP(AD67,Varsayımlar!$B:$Q,9,0))</f>
        <v>SOFT</v>
      </c>
      <c r="S67" s="82">
        <f>IF(B67="","",VLOOKUP(AD67,Varsayımlar!$B:$Q,10,0))</f>
        <v>4</v>
      </c>
      <c r="T67" s="82">
        <f>IF(B67="","",VLOOKUP(AD67,Varsayımlar!$B:$Q,11,0))</f>
        <v>30</v>
      </c>
      <c r="U67" s="82">
        <f>IF(B67="","",VLOOKUP(AD67,Varsayımlar!$B:$Q,12,0))</f>
        <v>260</v>
      </c>
      <c r="V67" s="82" t="str">
        <f>IF(B67="","",VLOOKUP(AD67,Varsayımlar!$B:$Q,13,0))</f>
        <v>YURTDIŞI</v>
      </c>
      <c r="W67" s="82">
        <f>IF(B67="","",VLOOKUP(AD67,Varsayımlar!$B:$Q,14,0))</f>
        <v>6</v>
      </c>
      <c r="X67" s="84">
        <v>46232</v>
      </c>
      <c r="Y67" s="84">
        <v>46416</v>
      </c>
      <c r="Z67" s="82">
        <v>26072925</v>
      </c>
      <c r="AA67" s="82" t="str">
        <f>IF(B67="","",VLOOKUP(AD67,Varsayımlar!$B:$Q,15,0))</f>
        <v>TRİTON -SKT ATILACAK</v>
      </c>
      <c r="AB67" s="82" t="str">
        <f>IF(B67="","",VLOOKUP(AD67,Varsayımlar!$B:$Q,16,0))</f>
        <v>24-26 CM</v>
      </c>
      <c r="AC67" s="64"/>
      <c r="AD67" s="61" t="str">
        <f t="shared" si="5"/>
        <v>LLC TRİTONMUTLUKAL WHEAT TORTILLA</v>
      </c>
    </row>
    <row r="68" spans="1:30" ht="36" hidden="1" customHeight="1" x14ac:dyDescent="0.25">
      <c r="A68" s="9" t="s">
        <v>726</v>
      </c>
      <c r="B68" s="82" t="s">
        <v>17</v>
      </c>
      <c r="C68" s="83">
        <f>IF(B68="","",VLOOKUP(AD68,Varsayımlar!$B:$Q,3,0))</f>
        <v>8698829380698</v>
      </c>
      <c r="D68" s="83" t="s">
        <v>837</v>
      </c>
      <c r="E68" s="104" t="s">
        <v>37</v>
      </c>
      <c r="F68" s="82" t="s">
        <v>819</v>
      </c>
      <c r="G68" s="82" t="s">
        <v>821</v>
      </c>
      <c r="H68" s="82" t="str">
        <f>IF(B68="","",VLOOKUP(AD68,Varsayımlar!$B:$Q,5,0))</f>
        <v>TORTİLLAS 25 CM 4 PCS 260G</v>
      </c>
      <c r="I68" s="82">
        <f>IF(B68="","",VLOOKUP(AD68,Varsayımlar!B:T,19,0))</f>
        <v>0</v>
      </c>
      <c r="J68" s="82" t="str">
        <f>IF(B68="","",VLOOKUP(AD68,Varsayımlar!$B:$Q,6,0))</f>
        <v>SADE</v>
      </c>
      <c r="K68" s="82">
        <v>1848</v>
      </c>
      <c r="L68" s="82"/>
      <c r="M68" s="82">
        <f t="shared" si="4"/>
        <v>22</v>
      </c>
      <c r="N68" s="82"/>
      <c r="O68" s="82"/>
      <c r="P68" s="82">
        <f>IF(B68="","",VLOOKUP(AD68,Varsayımlar!$B:$Q,7,0)*K68)</f>
        <v>55440</v>
      </c>
      <c r="Q68" s="82">
        <f>IF(B68="","",VLOOKUP(AD68,Varsayımlar!$B:$Q,8,0))</f>
        <v>25</v>
      </c>
      <c r="R68" s="82" t="str">
        <f>IF(B68="","",VLOOKUP(AD68,Varsayımlar!$B:$Q,9,0))</f>
        <v>SOFT</v>
      </c>
      <c r="S68" s="82">
        <f>IF(B68="","",VLOOKUP(AD68,Varsayımlar!$B:$Q,10,0))</f>
        <v>4</v>
      </c>
      <c r="T68" s="82">
        <f>IF(B68="","",VLOOKUP(AD68,Varsayımlar!$B:$Q,11,0))</f>
        <v>30</v>
      </c>
      <c r="U68" s="82">
        <f>IF(B68="","",VLOOKUP(AD68,Varsayımlar!$B:$Q,12,0))</f>
        <v>260</v>
      </c>
      <c r="V68" s="82" t="str">
        <f>IF(B68="","",VLOOKUP(AD68,Varsayımlar!$B:$Q,13,0))</f>
        <v>YURTDIŞI</v>
      </c>
      <c r="W68" s="82">
        <f>IF(B68="","",VLOOKUP(AD68,Varsayımlar!$B:$Q,14,0))</f>
        <v>6</v>
      </c>
      <c r="X68" s="84">
        <v>46232</v>
      </c>
      <c r="Y68" s="84">
        <v>46416</v>
      </c>
      <c r="Z68" s="82">
        <v>26072925</v>
      </c>
      <c r="AA68" s="82" t="str">
        <f>IF(B68="","",VLOOKUP(AD68,Varsayımlar!$B:$Q,15,0))</f>
        <v>TRİTON -SKT ATILACAK</v>
      </c>
      <c r="AB68" s="82" t="str">
        <f>IF(B68="","",VLOOKUP(AD68,Varsayımlar!$B:$Q,16,0))</f>
        <v>24-26 CM</v>
      </c>
      <c r="AC68" s="64"/>
      <c r="AD68" s="61" t="str">
        <f t="shared" si="5"/>
        <v>LLC TRİTONMUTLUKAL WHEAT TORTILLA</v>
      </c>
    </row>
    <row r="69" spans="1:30" ht="36" hidden="1" customHeight="1" x14ac:dyDescent="0.25">
      <c r="A69" s="9" t="s">
        <v>727</v>
      </c>
      <c r="B69" s="107" t="s">
        <v>17</v>
      </c>
      <c r="C69" s="108">
        <f>IF(B69="","",VLOOKUP(AD69,Varsayımlar!$B:$Q,3,0))</f>
        <v>8698829380698</v>
      </c>
      <c r="D69" s="108" t="s">
        <v>838</v>
      </c>
      <c r="E69" s="109" t="s">
        <v>37</v>
      </c>
      <c r="F69" s="107" t="s">
        <v>822</v>
      </c>
      <c r="G69" s="107" t="s">
        <v>823</v>
      </c>
      <c r="H69" s="107" t="str">
        <f>IF(B69="","",VLOOKUP(AD69,Varsayımlar!$B:$Q,5,0))</f>
        <v>TORTİLLAS 25 CM 4 PCS 260G</v>
      </c>
      <c r="I69" s="107">
        <f>IF(B69="","",VLOOKUP(AD69,Varsayımlar!B:T,19,0))</f>
        <v>0</v>
      </c>
      <c r="J69" s="107" t="str">
        <f>IF(B69="","",VLOOKUP(AD69,Varsayımlar!$B:$Q,6,0))</f>
        <v>SADE</v>
      </c>
      <c r="K69" s="107">
        <v>2100</v>
      </c>
      <c r="L69" s="107"/>
      <c r="M69" s="107">
        <f t="shared" si="4"/>
        <v>25</v>
      </c>
      <c r="N69" s="107"/>
      <c r="O69" s="107"/>
      <c r="P69" s="107">
        <f>IF(B69="","",VLOOKUP(AD69,Varsayımlar!$B:$Q,7,0)*K69)</f>
        <v>63000</v>
      </c>
      <c r="Q69" s="107">
        <f>IF(B69="","",VLOOKUP(AD69,Varsayımlar!$B:$Q,8,0))</f>
        <v>25</v>
      </c>
      <c r="R69" s="107" t="str">
        <f>IF(B69="","",VLOOKUP(AD69,Varsayımlar!$B:$Q,9,0))</f>
        <v>SOFT</v>
      </c>
      <c r="S69" s="107">
        <f>IF(B69="","",VLOOKUP(AD69,Varsayımlar!$B:$Q,10,0))</f>
        <v>4</v>
      </c>
      <c r="T69" s="107">
        <f>IF(B69="","",VLOOKUP(AD69,Varsayımlar!$B:$Q,11,0))</f>
        <v>30</v>
      </c>
      <c r="U69" s="107">
        <f>IF(B69="","",VLOOKUP(AD69,Varsayımlar!$B:$Q,12,0))</f>
        <v>260</v>
      </c>
      <c r="V69" s="107" t="str">
        <f>IF(B69="","",VLOOKUP(AD69,Varsayımlar!$B:$Q,13,0))</f>
        <v>YURTDIŞI</v>
      </c>
      <c r="W69" s="107">
        <f>IF(B69="","",VLOOKUP(AD69,Varsayımlar!$B:$Q,14,0))</f>
        <v>6</v>
      </c>
      <c r="X69" s="110">
        <v>46233</v>
      </c>
      <c r="Y69" s="110">
        <v>46417</v>
      </c>
      <c r="Z69" s="107">
        <v>26073025</v>
      </c>
      <c r="AA69" s="107" t="str">
        <f>IF(B69="","",VLOOKUP(AD69,Varsayımlar!$B:$Q,15,0))</f>
        <v>TRİTON -SKT ATILACAK</v>
      </c>
      <c r="AB69" s="107" t="str">
        <f>IF(B69="","",VLOOKUP(AD69,Varsayımlar!$B:$Q,16,0))</f>
        <v>24-26 CM</v>
      </c>
      <c r="AC69" s="64"/>
      <c r="AD69" s="61" t="str">
        <f t="shared" si="5"/>
        <v>LLC TRİTONMUTLUKAL WHEAT TORTILLA</v>
      </c>
    </row>
    <row r="70" spans="1:30" ht="36" hidden="1" customHeight="1" x14ac:dyDescent="0.25">
      <c r="A70" s="9" t="s">
        <v>728</v>
      </c>
      <c r="B70" s="107" t="s">
        <v>17</v>
      </c>
      <c r="C70" s="108">
        <f>IF(B70="","",VLOOKUP(AD70,Varsayımlar!$B:$Q,3,0))</f>
        <v>8698829380698</v>
      </c>
      <c r="D70" s="108" t="s">
        <v>838</v>
      </c>
      <c r="E70" s="109" t="s">
        <v>37</v>
      </c>
      <c r="F70" s="107" t="s">
        <v>822</v>
      </c>
      <c r="G70" s="107" t="s">
        <v>824</v>
      </c>
      <c r="H70" s="107" t="str">
        <f>IF(B70="","",VLOOKUP(AD70,Varsayımlar!$B:$Q,5,0))</f>
        <v>TORTİLLAS 25 CM 4 PCS 260G</v>
      </c>
      <c r="I70" s="107">
        <f>IF(B70="","",VLOOKUP(AD70,Varsayımlar!B:T,19,0))</f>
        <v>0</v>
      </c>
      <c r="J70" s="107" t="str">
        <f>IF(B70="","",VLOOKUP(AD70,Varsayımlar!$B:$Q,6,0))</f>
        <v>SADE</v>
      </c>
      <c r="K70" s="107">
        <v>336</v>
      </c>
      <c r="L70" s="107"/>
      <c r="M70" s="107">
        <f t="shared" si="4"/>
        <v>4</v>
      </c>
      <c r="N70" s="107"/>
      <c r="O70" s="107"/>
      <c r="P70" s="107">
        <f>IF(B70="","",VLOOKUP(AD70,Varsayımlar!$B:$Q,7,0)*K70)</f>
        <v>10080</v>
      </c>
      <c r="Q70" s="107">
        <f>IF(B70="","",VLOOKUP(AD70,Varsayımlar!$B:$Q,8,0))</f>
        <v>25</v>
      </c>
      <c r="R70" s="107" t="str">
        <f>IF(B70="","",VLOOKUP(AD70,Varsayımlar!$B:$Q,9,0))</f>
        <v>SOFT</v>
      </c>
      <c r="S70" s="107">
        <f>IF(B70="","",VLOOKUP(AD70,Varsayımlar!$B:$Q,10,0))</f>
        <v>4</v>
      </c>
      <c r="T70" s="107">
        <f>IF(B70="","",VLOOKUP(AD70,Varsayımlar!$B:$Q,11,0))</f>
        <v>30</v>
      </c>
      <c r="U70" s="107">
        <f>IF(B70="","",VLOOKUP(AD70,Varsayımlar!$B:$Q,12,0))</f>
        <v>260</v>
      </c>
      <c r="V70" s="107" t="str">
        <f>IF(B70="","",VLOOKUP(AD70,Varsayımlar!$B:$Q,13,0))</f>
        <v>YURTDIŞI</v>
      </c>
      <c r="W70" s="107">
        <f>IF(B70="","",VLOOKUP(AD70,Varsayımlar!$B:$Q,14,0))</f>
        <v>6</v>
      </c>
      <c r="X70" s="110">
        <v>46233</v>
      </c>
      <c r="Y70" s="110">
        <v>46417</v>
      </c>
      <c r="Z70" s="107">
        <v>26073025</v>
      </c>
      <c r="AA70" s="107" t="str">
        <f>IF(B70="","",VLOOKUP(AD70,Varsayımlar!$B:$Q,15,0))</f>
        <v>TRİTON -SKT ATILACAK</v>
      </c>
      <c r="AB70" s="107" t="str">
        <f>IF(B70="","",VLOOKUP(AD70,Varsayımlar!$B:$Q,16,0))</f>
        <v>24-26 CM</v>
      </c>
      <c r="AC70" s="64"/>
      <c r="AD70" s="61" t="str">
        <f t="shared" si="5"/>
        <v>LLC TRİTONMUTLUKAL WHEAT TORTILLA</v>
      </c>
    </row>
    <row r="71" spans="1:30" ht="36" customHeight="1" x14ac:dyDescent="0.25">
      <c r="A71" s="9" t="s">
        <v>839</v>
      </c>
      <c r="B71" s="64"/>
      <c r="C71" s="65" t="str">
        <f>IF(B71="","",VLOOKUP(AD71,Varsayımlar!$B:$Q,3,0))</f>
        <v/>
      </c>
      <c r="D71" s="65"/>
      <c r="E71" s="65"/>
      <c r="F71" s="64"/>
      <c r="G71" s="64"/>
      <c r="H71" s="64" t="str">
        <f>IF(B71="","",VLOOKUP(AD71,Varsayımlar!$B:$Q,5,0))</f>
        <v/>
      </c>
      <c r="I71" s="64" t="str">
        <f>IF(B71="","",VLOOKUP(AD71,Varsayımlar!B:T,19,0))</f>
        <v/>
      </c>
      <c r="J71" s="64" t="str">
        <f>IF(B71="","",VLOOKUP(AD71,Varsayımlar!$B:$Q,6,0))</f>
        <v/>
      </c>
      <c r="K71" s="64"/>
      <c r="L71" s="64"/>
      <c r="M71" s="64">
        <f t="shared" si="0"/>
        <v>0</v>
      </c>
      <c r="N71" s="64"/>
      <c r="O71" s="64"/>
      <c r="P71" s="64" t="str">
        <f>IF(B71="","",VLOOKUP(AD71,Varsayımlar!$B:$Q,7,0)*K71)</f>
        <v/>
      </c>
      <c r="Q71" s="64" t="str">
        <f>IF(B71="","",VLOOKUP(AD71,Varsayımlar!$B:$Q,8,0))</f>
        <v/>
      </c>
      <c r="R71" s="64" t="str">
        <f>IF(B71="","",VLOOKUP(AD71,Varsayımlar!$B:$Q,9,0))</f>
        <v/>
      </c>
      <c r="S71" s="64" t="str">
        <f>IF(B71="","",VLOOKUP(AD71,Varsayımlar!$B:$Q,10,0))</f>
        <v/>
      </c>
      <c r="T71" s="64" t="str">
        <f>IF(B71="","",VLOOKUP(AD71,Varsayımlar!$B:$Q,11,0))</f>
        <v/>
      </c>
      <c r="U71" s="64" t="str">
        <f>IF(B71="","",VLOOKUP(AD71,Varsayımlar!$B:$Q,12,0))</f>
        <v/>
      </c>
      <c r="V71" s="64" t="str">
        <f>IF(B71="","",VLOOKUP(AD71,Varsayımlar!$B:$Q,13,0))</f>
        <v/>
      </c>
      <c r="W71" s="64" t="str">
        <f>IF(B71="","",VLOOKUP(AD71,Varsayımlar!$B:$Q,14,0))</f>
        <v/>
      </c>
      <c r="X71" s="66"/>
      <c r="Y71" s="66"/>
      <c r="Z71" s="64"/>
      <c r="AA71" s="64" t="str">
        <f>IF(B71="","",VLOOKUP(AD71,Varsayımlar!$B:$Q,15,0))</f>
        <v/>
      </c>
      <c r="AB71" s="64" t="str">
        <f>IF(B71="","",VLOOKUP(AD71,Varsayımlar!$B:$Q,16,0))</f>
        <v/>
      </c>
      <c r="AC71" s="64"/>
      <c r="AD71" s="61" t="str">
        <f t="shared" si="1"/>
        <v/>
      </c>
    </row>
    <row r="72" spans="1:30" ht="36" customHeight="1" x14ac:dyDescent="0.25">
      <c r="A72" s="9" t="s">
        <v>840</v>
      </c>
      <c r="B72" s="64"/>
      <c r="C72" s="65" t="str">
        <f>IF(B72="","",VLOOKUP(AD72,Varsayımlar!$B:$Q,3,0))</f>
        <v/>
      </c>
      <c r="D72" s="65"/>
      <c r="E72" s="65"/>
      <c r="F72" s="64"/>
      <c r="G72" s="64"/>
      <c r="H72" s="64" t="str">
        <f>IF(B72="","",VLOOKUP(AD72,Varsayımlar!$B:$Q,5,0))</f>
        <v/>
      </c>
      <c r="I72" s="64" t="str">
        <f>IF(B72="","",VLOOKUP(AD72,Varsayımlar!B:T,19,0))</f>
        <v/>
      </c>
      <c r="J72" s="64" t="str">
        <f>IF(B72="","",VLOOKUP(AD72,Varsayımlar!$B:$Q,6,0))</f>
        <v/>
      </c>
      <c r="K72" s="64"/>
      <c r="L72" s="64"/>
      <c r="M72" s="64">
        <f t="shared" si="0"/>
        <v>0</v>
      </c>
      <c r="N72" s="64"/>
      <c r="O72" s="64"/>
      <c r="P72" s="64" t="str">
        <f>IF(B72="","",VLOOKUP(AD72,Varsayımlar!$B:$Q,7,0)*K72)</f>
        <v/>
      </c>
      <c r="Q72" s="64" t="str">
        <f>IF(B72="","",VLOOKUP(AD72,Varsayımlar!$B:$Q,8,0))</f>
        <v/>
      </c>
      <c r="R72" s="64" t="str">
        <f>IF(B72="","",VLOOKUP(AD72,Varsayımlar!$B:$Q,9,0))</f>
        <v/>
      </c>
      <c r="S72" s="64" t="str">
        <f>IF(B72="","",VLOOKUP(AD72,Varsayımlar!$B:$Q,10,0))</f>
        <v/>
      </c>
      <c r="T72" s="64" t="str">
        <f>IF(B72="","",VLOOKUP(AD72,Varsayımlar!$B:$Q,11,0))</f>
        <v/>
      </c>
      <c r="U72" s="64" t="str">
        <f>IF(B72="","",VLOOKUP(AD72,Varsayımlar!$B:$Q,12,0))</f>
        <v/>
      </c>
      <c r="V72" s="64" t="str">
        <f>IF(B72="","",VLOOKUP(AD72,Varsayımlar!$B:$Q,13,0))</f>
        <v/>
      </c>
      <c r="W72" s="64" t="str">
        <f>IF(B72="","",VLOOKUP(AD72,Varsayımlar!$B:$Q,14,0))</f>
        <v/>
      </c>
      <c r="X72" s="66"/>
      <c r="Y72" s="66"/>
      <c r="Z72" s="64"/>
      <c r="AA72" s="64" t="str">
        <f>IF(B72="","",VLOOKUP(AD72,Varsayımlar!$B:$Q,15,0))</f>
        <v/>
      </c>
      <c r="AB72" s="64" t="str">
        <f>IF(B72="","",VLOOKUP(AD72,Varsayımlar!$B:$Q,16,0))</f>
        <v/>
      </c>
      <c r="AC72" s="64"/>
      <c r="AD72" s="61" t="str">
        <f t="shared" si="1"/>
        <v/>
      </c>
    </row>
    <row r="73" spans="1:30" ht="36" customHeight="1" x14ac:dyDescent="0.25">
      <c r="A73" s="198" t="s">
        <v>171</v>
      </c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9"/>
      <c r="AC73" s="55"/>
    </row>
    <row r="74" spans="1:30" ht="63" x14ac:dyDescent="0.25">
      <c r="A74" s="9" t="s">
        <v>0</v>
      </c>
      <c r="B74" s="9" t="s">
        <v>1</v>
      </c>
      <c r="C74" s="10" t="s">
        <v>36</v>
      </c>
      <c r="D74" s="10" t="s">
        <v>177</v>
      </c>
      <c r="E74" s="10" t="s">
        <v>42</v>
      </c>
      <c r="F74" s="9" t="s">
        <v>43</v>
      </c>
      <c r="G74" s="9" t="s">
        <v>13</v>
      </c>
      <c r="H74" s="9" t="s">
        <v>2</v>
      </c>
      <c r="I74" s="9" t="s">
        <v>83</v>
      </c>
      <c r="J74" s="9" t="s">
        <v>3</v>
      </c>
      <c r="K74" s="9" t="s">
        <v>21</v>
      </c>
      <c r="L74" s="9" t="s">
        <v>141</v>
      </c>
      <c r="M74" s="9" t="s">
        <v>20</v>
      </c>
      <c r="N74" s="9" t="s">
        <v>243</v>
      </c>
      <c r="O74" s="9" t="s">
        <v>176</v>
      </c>
      <c r="P74" s="9" t="s">
        <v>16</v>
      </c>
      <c r="Q74" s="9" t="s">
        <v>4</v>
      </c>
      <c r="R74" s="9" t="s">
        <v>5</v>
      </c>
      <c r="S74" s="9" t="s">
        <v>6</v>
      </c>
      <c r="T74" s="9" t="s">
        <v>33</v>
      </c>
      <c r="U74" s="9" t="s">
        <v>7</v>
      </c>
      <c r="V74" s="9" t="s">
        <v>8</v>
      </c>
      <c r="W74" s="9" t="s">
        <v>364</v>
      </c>
      <c r="X74" s="9" t="s">
        <v>10</v>
      </c>
      <c r="Y74" s="9" t="s">
        <v>11</v>
      </c>
      <c r="Z74" s="9" t="s">
        <v>12</v>
      </c>
      <c r="AA74" s="9" t="s">
        <v>14</v>
      </c>
      <c r="AB74" s="9" t="s">
        <v>15</v>
      </c>
      <c r="AC74" s="9" t="s">
        <v>305</v>
      </c>
      <c r="AD74" s="8" t="s">
        <v>50</v>
      </c>
    </row>
    <row r="75" spans="1:30" ht="31.5" customHeight="1" x14ac:dyDescent="0.25">
      <c r="A75" s="9" t="s">
        <v>29</v>
      </c>
      <c r="B75" s="70" t="s">
        <v>149</v>
      </c>
      <c r="C75" s="71">
        <f>IF(B75="","",VLOOKUP(AD75,Varsayımlar!$B:$Q,3,0))</f>
        <v>8698829380698</v>
      </c>
      <c r="D75" s="71"/>
      <c r="E75" s="72" t="s">
        <v>150</v>
      </c>
      <c r="F75" s="70"/>
      <c r="G75" s="70"/>
      <c r="H75" s="70" t="str">
        <f>IF(B75="","",VLOOKUP(AD75,Varsayımlar!$B:$Q,5,0))</f>
        <v>Happylla 25cm (060)</v>
      </c>
      <c r="I75" s="70">
        <f>IF(B75="","",VLOOKUP(AD75,Varsayımlar!B:T,19,0))</f>
        <v>0</v>
      </c>
      <c r="J75" s="70" t="str">
        <f>IF(B75="","",VLOOKUP(AD75,Varsayımlar!$B:$Q,6,0))</f>
        <v>SADE</v>
      </c>
      <c r="K75" s="70">
        <v>500</v>
      </c>
      <c r="L75" s="70"/>
      <c r="M75" s="70">
        <f>IFERROR(IF(B75="","",K75/VLOOKUP(AD75,Varsayımlar!B:R,17,0)),"")</f>
        <v>10</v>
      </c>
      <c r="N75" s="70"/>
      <c r="O75" s="70"/>
      <c r="P75" s="70">
        <f>IF(B75="","",VLOOKUP(AD75,Varsayımlar!$B:$Q,7,0)*K75)</f>
        <v>6000</v>
      </c>
      <c r="Q75" s="70">
        <f>IF(B75="","",VLOOKUP(AD75,Varsayımlar!$B:$Q,8,0))</f>
        <v>25</v>
      </c>
      <c r="R75" s="70" t="str">
        <f>IF(B75="","",VLOOKUP(AD75,Varsayımlar!$B:$Q,9,0))</f>
        <v>Irak soft</v>
      </c>
      <c r="S75" s="70">
        <f>IF(B75="","",VLOOKUP(AD75,Varsayımlar!$B:$Q,10,0))</f>
        <v>10</v>
      </c>
      <c r="T75" s="70">
        <f>IF(B75="","",VLOOKUP(AD75,Varsayımlar!$B:$Q,11,0))</f>
        <v>12</v>
      </c>
      <c r="U75" s="70">
        <f>IF(B75="","",VLOOKUP(AD75,Varsayımlar!$B:$Q,12,0))</f>
        <v>650</v>
      </c>
      <c r="V75" s="70" t="str">
        <f>IF(B75="","",VLOOKUP(AD75,Varsayımlar!$B:$Q,13,0))</f>
        <v>Yurtiçi</v>
      </c>
      <c r="W75" s="70">
        <f>IF(B75="","",VLOOKUP(AD75,Varsayımlar!$B:$Q,14,0))</f>
        <v>6</v>
      </c>
      <c r="X75" s="73" t="s">
        <v>161</v>
      </c>
      <c r="Y75" s="73" t="s">
        <v>161</v>
      </c>
      <c r="Z75" s="73" t="s">
        <v>161</v>
      </c>
      <c r="AA75" s="70" t="str">
        <f>IF(B75="","",VLOOKUP(AD75,Varsayımlar!$B:$Q,15,0))</f>
        <v>Kırmızı Koli-Etiketli</v>
      </c>
      <c r="AB75" s="70" t="str">
        <f>IF(B75="","",VLOOKUP(AD75,Varsayımlar!$B:$Q,16,0))</f>
        <v>24-26 cm</v>
      </c>
      <c r="AC75" s="70">
        <f>IF(B75="","",VLOOKUP(Sayfa2!AD17,Varsayımlar!B:S,18,0))</f>
        <v>0</v>
      </c>
      <c r="AD75" s="8" t="str">
        <f>IF(B75="","",CONCATENATE(B75,E75))</f>
        <v>Aylin KartonHappylla 25 cm 10 lu 650g</v>
      </c>
    </row>
    <row r="76" spans="1:30" ht="31.5" customHeight="1" x14ac:dyDescent="0.25">
      <c r="A76" s="9" t="s">
        <v>122</v>
      </c>
      <c r="B76" s="58" t="s">
        <v>143</v>
      </c>
      <c r="C76" s="59">
        <f>IF(B76="","",VLOOKUP(AD76,Varsayımlar!$B:$Q,3,0))</f>
        <v>8698829380698</v>
      </c>
      <c r="D76" s="59"/>
      <c r="E76" s="74" t="s">
        <v>162</v>
      </c>
      <c r="F76" s="58"/>
      <c r="G76" s="58"/>
      <c r="H76" s="58" t="str">
        <f>IF(B76="","",VLOOKUP(AD76,Varsayımlar!$B:$Q,5,0))</f>
        <v>Bisto 25 cm</v>
      </c>
      <c r="I76" s="58">
        <f>IF(B76="","",VLOOKUP(AD76,Varsayımlar!B:T,19,0))</f>
        <v>0</v>
      </c>
      <c r="J76" s="58" t="str">
        <f>IF(B76="","",VLOOKUP(AD76,Varsayımlar!$B:$Q,6,0))</f>
        <v>SADE</v>
      </c>
      <c r="K76" s="58" t="s">
        <v>160</v>
      </c>
      <c r="L76" s="58"/>
      <c r="M76" s="58" t="str">
        <f>IFERROR(IF(B76="","",K76/VLOOKUP(AD76,Varsayımlar!B:R,17,0)),"")</f>
        <v/>
      </c>
      <c r="N76" s="58">
        <v>50</v>
      </c>
      <c r="O76" s="58"/>
      <c r="P76" s="58" t="e">
        <f>IF(B76="","",VLOOKUP(AD76,Varsayımlar!$B:$Q,7,0)*K76)</f>
        <v>#VALUE!</v>
      </c>
      <c r="Q76" s="58">
        <f>IF(B76="","",VLOOKUP(AD76,Varsayımlar!$B:$Q,8,0))</f>
        <v>25</v>
      </c>
      <c r="R76" s="58" t="str">
        <f>IF(B76="","",VLOOKUP(AD76,Varsayımlar!$B:$Q,9,0))</f>
        <v>Standart</v>
      </c>
      <c r="S76" s="58">
        <f>IF(B76="","",VLOOKUP(AD76,Varsayımlar!$B:$Q,10,0))</f>
        <v>12</v>
      </c>
      <c r="T76" s="58">
        <f>IF(B76="","",VLOOKUP(AD76,Varsayımlar!$B:$Q,11,0))</f>
        <v>12</v>
      </c>
      <c r="U76" s="58">
        <f>IF(B76="","",VLOOKUP(AD76,Varsayımlar!$B:$Q,12,0))</f>
        <v>840</v>
      </c>
      <c r="V76" s="58" t="str">
        <f>IF(B76="","",VLOOKUP(AD76,Varsayımlar!$B:$Q,13,0))</f>
        <v>Yurtiçi</v>
      </c>
      <c r="W76" s="58">
        <f>IF(B76="","",VLOOKUP(AD76,Varsayımlar!$B:$Q,14,0))</f>
        <v>6</v>
      </c>
      <c r="X76" s="60" t="s">
        <v>161</v>
      </c>
      <c r="Y76" s="60" t="s">
        <v>161</v>
      </c>
      <c r="Z76" s="60" t="s">
        <v>161</v>
      </c>
      <c r="AA76" s="58" t="str">
        <f>IF(B76="","",VLOOKUP(AD76,Varsayımlar!$B:$Q,15,0))</f>
        <v>Bisto Kolisi</v>
      </c>
      <c r="AB76" s="58" t="str">
        <f>IF(B76="","",VLOOKUP(AD76,Varsayımlar!$B:$Q,16,0))</f>
        <v>24-26 Cm</v>
      </c>
      <c r="AC76" s="58">
        <f>IF(B76="","",VLOOKUP(Sayfa2!AD18,Varsayımlar!B:S,18,0))</f>
        <v>0</v>
      </c>
      <c r="AD76" s="61" t="str">
        <f>IF(B76="","",CONCATENATE(B76,E76))</f>
        <v>Şok MarketBisto 25 cm 12 pcs 840g</v>
      </c>
    </row>
    <row r="77" spans="1:30" ht="31.5" customHeight="1" x14ac:dyDescent="0.25">
      <c r="A77" s="9" t="s">
        <v>123</v>
      </c>
      <c r="B77" s="75" t="s">
        <v>143</v>
      </c>
      <c r="C77" s="76">
        <f>IF(B77="","",VLOOKUP(AD77,Varsayımlar!$B:$Q,3,0))</f>
        <v>8698829380698</v>
      </c>
      <c r="D77" s="76"/>
      <c r="E77" s="75" t="s">
        <v>144</v>
      </c>
      <c r="F77" s="77"/>
      <c r="G77" s="77"/>
      <c r="H77" s="77" t="str">
        <f>IF(B77="","",VLOOKUP(AD77,Varsayımlar!$B:$Q,5,0))</f>
        <v xml:space="preserve">Taco 15 cm </v>
      </c>
      <c r="I77" s="77">
        <f>IF(B77="","",VLOOKUP(AD77,Varsayımlar!B:T,19,0))</f>
        <v>0</v>
      </c>
      <c r="J77" s="77" t="str">
        <f>IF(B77="","",VLOOKUP(AD77,Varsayımlar!$B:$Q,6,0))</f>
        <v>SADE</v>
      </c>
      <c r="K77" s="77" t="s">
        <v>160</v>
      </c>
      <c r="L77" s="77"/>
      <c r="M77" s="77" t="str">
        <f>IFERROR(IF(B77="","",K77/VLOOKUP(AD77,Varsayımlar!B:R,17,0)),"")</f>
        <v/>
      </c>
      <c r="N77" s="77">
        <v>50</v>
      </c>
      <c r="O77" s="77"/>
      <c r="P77" s="77" t="e">
        <f>IF(B77="","",VLOOKUP(AD77,Varsayımlar!$B:$Q,7,0)*K77)</f>
        <v>#VALUE!</v>
      </c>
      <c r="Q77" s="77">
        <f>IF(B77="","",VLOOKUP(AD77,Varsayımlar!$B:$Q,8,0))</f>
        <v>15</v>
      </c>
      <c r="R77" s="77" t="str">
        <f>IF(B77="","",VLOOKUP(AD77,Varsayımlar!$B:$Q,9,0))</f>
        <v>SOFT-PA3</v>
      </c>
      <c r="S77" s="77">
        <f>IF(B77="","",VLOOKUP(AD77,Varsayımlar!$B:$Q,10,0))</f>
        <v>6</v>
      </c>
      <c r="T77" s="77">
        <f>IF(B77="","",VLOOKUP(AD77,Varsayımlar!$B:$Q,11,0))</f>
        <v>18</v>
      </c>
      <c r="U77" s="77">
        <f>IF(B77="","",VLOOKUP(AD77,Varsayımlar!$B:$Q,12,0))</f>
        <v>250</v>
      </c>
      <c r="V77" s="77" t="str">
        <f>IF(B77="","",VLOOKUP(AD77,Varsayımlar!$B:$Q,13,0))</f>
        <v>YURTİÇİ</v>
      </c>
      <c r="W77" s="77">
        <f>IF(B77="","",VLOOKUP(AD77,Varsayımlar!$B:$Q,14,0))</f>
        <v>6</v>
      </c>
      <c r="X77" s="78" t="s">
        <v>161</v>
      </c>
      <c r="Y77" s="78" t="s">
        <v>161</v>
      </c>
      <c r="Z77" s="78" t="s">
        <v>161</v>
      </c>
      <c r="AA77" s="77" t="str">
        <f>IF(B77="","",VLOOKUP(AD77,Varsayımlar!$B:$Q,15,0))</f>
        <v>15 CM KOLİ</v>
      </c>
      <c r="AB77" s="77" t="str">
        <f>IF(B77="","",VLOOKUP(AD77,Varsayımlar!$B:$Q,16,0))</f>
        <v>14-16 CM</v>
      </c>
      <c r="AC77" s="77">
        <f>IF(B77="","",VLOOKUP(Sayfa2!AD19,Varsayımlar!B:S,18,0))</f>
        <v>0</v>
      </c>
      <c r="AD77" s="8" t="str">
        <f>IF(B77="","",CONCATENATE(B77,E77))</f>
        <v>Şok MarketTaco 15 cm 6 lı 150 g</v>
      </c>
    </row>
    <row r="78" spans="1:30" ht="31.5" hidden="1" customHeight="1" x14ac:dyDescent="0.25">
      <c r="A78" s="9" t="s">
        <v>125</v>
      </c>
      <c r="B78" s="64"/>
      <c r="C78" s="65" t="str">
        <f>IF(B78="","",VLOOKUP(AD78,Varsayımlar!$B:$Q,3,0))</f>
        <v/>
      </c>
      <c r="D78" s="65"/>
      <c r="E78" s="65"/>
      <c r="F78" s="64"/>
      <c r="G78" s="64"/>
      <c r="H78" s="64" t="str">
        <f>IF(B78="","",VLOOKUP(AD78,Varsayımlar!$B:$Q,5,0))</f>
        <v/>
      </c>
      <c r="I78" s="64"/>
      <c r="J78" s="64" t="str">
        <f>IF(B78="","",VLOOKUP(AD78,Varsayımlar!$B:$Q,6,0))</f>
        <v/>
      </c>
      <c r="K78" s="64"/>
      <c r="L78" s="64"/>
      <c r="M78" s="64">
        <f>K78/84</f>
        <v>0</v>
      </c>
      <c r="N78" s="64"/>
      <c r="O78" s="64"/>
      <c r="P78" s="64" t="str">
        <f>IF(B78="","",VLOOKUP(AD78,Varsayımlar!$B:$Q,7,0)*K78)</f>
        <v/>
      </c>
      <c r="Q78" s="64" t="str">
        <f>IF(B78="","",VLOOKUP(AD78,Varsayımlar!$B:$Q,8,0))</f>
        <v/>
      </c>
      <c r="R78" s="64" t="str">
        <f>IF(B78="","",VLOOKUP(AD78,Varsayımlar!$B:$Q,9,0))</f>
        <v/>
      </c>
      <c r="S78" s="64" t="str">
        <f>IF(B78="","",VLOOKUP(AD78,Varsayımlar!$B:$Q,10,0))</f>
        <v/>
      </c>
      <c r="T78" s="64" t="str">
        <f>IF(B78="","",VLOOKUP(AD78,Varsayımlar!$B:$Q,11,0))</f>
        <v/>
      </c>
      <c r="U78" s="64" t="str">
        <f>IF(B78="","",VLOOKUP(AD78,Varsayımlar!$B:$Q,12,0))</f>
        <v/>
      </c>
      <c r="V78" s="64" t="str">
        <f>IF(B78="","",VLOOKUP(AD78,Varsayımlar!$B:$Q,13,0))</f>
        <v/>
      </c>
      <c r="W78" s="64" t="str">
        <f>IF(B78="","",VLOOKUP(AD78,Varsayımlar!$B:$Q,14,0))</f>
        <v/>
      </c>
      <c r="X78" s="66"/>
      <c r="Y78" s="66"/>
      <c r="Z78" s="64"/>
      <c r="AA78" s="64" t="str">
        <f>IF(B78="","",VLOOKUP(AD78,Varsayımlar!$B:$Q,15,0))</f>
        <v/>
      </c>
      <c r="AB78" s="64" t="str">
        <f>IF(B78="","",VLOOKUP(AD78,Varsayımlar!$B:$Q,16,0))</f>
        <v/>
      </c>
      <c r="AC78" s="79"/>
      <c r="AD78" s="61" t="str">
        <f>IF(B78="","",CONCATENATE(B78,E78))</f>
        <v/>
      </c>
    </row>
    <row r="79" spans="1:30" x14ac:dyDescent="0.25">
      <c r="C79" s="80" t="str">
        <f>IF(B79="","",VLOOKUP(AD79,Varsayımlar!$B:$Q,3,0))</f>
        <v/>
      </c>
      <c r="H79" s="8" t="str">
        <f>IF(B79="","",VLOOKUP(AD79,Varsayımlar!$B:$Q,5,0))</f>
        <v/>
      </c>
      <c r="J79" s="8" t="str">
        <f>IF(B79="","",VLOOKUP(AD79,Varsayımlar!$B:$Q,6,0))</f>
        <v/>
      </c>
      <c r="P79" s="8" t="str">
        <f>IF(B79="","",VLOOKUP(AD79,Varsayımlar!$B:$Q,7,0)*K79)</f>
        <v/>
      </c>
      <c r="Q79" s="8" t="str">
        <f>IF(B79="","",VLOOKUP(AD79,Varsayımlar!$B:$Q,8,0))</f>
        <v/>
      </c>
      <c r="R79" s="8" t="str">
        <f>IF(B79="","",VLOOKUP(AD79,Varsayımlar!$B:$Q,9,0))</f>
        <v/>
      </c>
      <c r="S79" s="8" t="str">
        <f>IF(B79="","",VLOOKUP(AD79,Varsayımlar!$B:$Q,10,0))</f>
        <v/>
      </c>
      <c r="T79" s="8" t="str">
        <f>IF(B79="","",VLOOKUP(AD79,Varsayımlar!$B:$Q,11,0))</f>
        <v/>
      </c>
      <c r="U79" s="8" t="str">
        <f>IF(B79="","",VLOOKUP(AD79,Varsayımlar!$B:$Q,12,0))</f>
        <v/>
      </c>
      <c r="V79" s="8" t="str">
        <f>IF(B79="","",VLOOKUP(AD79,Varsayımlar!$B:$Q,13,0))</f>
        <v/>
      </c>
      <c r="W79" s="8" t="str">
        <f>IF(B79="","",VLOOKUP(AD79,Varsayımlar!$B:$Q,14,0))</f>
        <v/>
      </c>
      <c r="AA79" s="8" t="str">
        <f>IF(B79="","",VLOOKUP(AD79,Varsayımlar!$B:$Q,15,0))</f>
        <v/>
      </c>
      <c r="AB79" s="8" t="str">
        <f>IF(B79="","",VLOOKUP(AD79,Varsayımlar!$B:$Q,16,0))</f>
        <v/>
      </c>
      <c r="AD79" s="8" t="str">
        <f>IF(B79="","",CONCATENATE(B79,E79))</f>
        <v/>
      </c>
    </row>
    <row r="80" spans="1:30" ht="29.25" customHeight="1" x14ac:dyDescent="0.25">
      <c r="A80" s="198" t="s">
        <v>121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64"/>
    </row>
    <row r="81" spans="1:31" ht="63" x14ac:dyDescent="0.25">
      <c r="A81" s="9" t="s">
        <v>0</v>
      </c>
      <c r="B81" s="9" t="s">
        <v>1</v>
      </c>
      <c r="C81" s="10" t="s">
        <v>36</v>
      </c>
      <c r="D81" s="10" t="s">
        <v>177</v>
      </c>
      <c r="E81" s="10" t="s">
        <v>42</v>
      </c>
      <c r="F81" s="9" t="s">
        <v>43</v>
      </c>
      <c r="G81" s="9" t="s">
        <v>13</v>
      </c>
      <c r="H81" s="9" t="s">
        <v>2</v>
      </c>
      <c r="I81" s="9" t="s">
        <v>83</v>
      </c>
      <c r="J81" s="9" t="s">
        <v>3</v>
      </c>
      <c r="K81" s="9" t="s">
        <v>21</v>
      </c>
      <c r="L81" s="9" t="s">
        <v>141</v>
      </c>
      <c r="M81" s="9" t="s">
        <v>20</v>
      </c>
      <c r="N81" s="9" t="s">
        <v>243</v>
      </c>
      <c r="O81" s="9" t="s">
        <v>176</v>
      </c>
      <c r="P81" s="9" t="s">
        <v>16</v>
      </c>
      <c r="Q81" s="9" t="s">
        <v>4</v>
      </c>
      <c r="R81" s="9" t="s">
        <v>5</v>
      </c>
      <c r="S81" s="9" t="s">
        <v>6</v>
      </c>
      <c r="T81" s="9" t="s">
        <v>33</v>
      </c>
      <c r="U81" s="9" t="s">
        <v>7</v>
      </c>
      <c r="V81" s="9" t="s">
        <v>8</v>
      </c>
      <c r="W81" s="9" t="s">
        <v>9</v>
      </c>
      <c r="X81" s="9" t="s">
        <v>10</v>
      </c>
      <c r="Y81" s="9" t="s">
        <v>11</v>
      </c>
      <c r="Z81" s="9" t="s">
        <v>12</v>
      </c>
      <c r="AA81" s="9" t="s">
        <v>14</v>
      </c>
      <c r="AB81" s="9" t="s">
        <v>15</v>
      </c>
      <c r="AC81" s="9" t="s">
        <v>305</v>
      </c>
      <c r="AD81" s="8" t="s">
        <v>50</v>
      </c>
    </row>
    <row r="82" spans="1:31" ht="31.5" x14ac:dyDescent="0.25">
      <c r="A82" s="9" t="s">
        <v>29</v>
      </c>
      <c r="B82" s="107" t="s">
        <v>17</v>
      </c>
      <c r="C82" s="108">
        <f>IF(B82="","",VLOOKUP(AD82,Varsayımlar!$B:$Q,3,0))</f>
        <v>8698829380698</v>
      </c>
      <c r="D82" s="108" t="s">
        <v>509</v>
      </c>
      <c r="E82" s="109" t="s">
        <v>37</v>
      </c>
      <c r="F82" s="107" t="s">
        <v>510</v>
      </c>
      <c r="G82" s="107" t="s">
        <v>511</v>
      </c>
      <c r="H82" s="107" t="str">
        <f>IF(B82="","",VLOOKUP(AD82,Varsayımlar!$B:$Q,5,0))</f>
        <v>TORTİLLAS 25 CM 4 PCS 260G</v>
      </c>
      <c r="I82" s="107">
        <f>IF(B82="","",VLOOKUP(AD82,Varsayımlar!B:T,19,0))</f>
        <v>0</v>
      </c>
      <c r="J82" s="107" t="str">
        <f>IF(B82="","",VLOOKUP(AD82,Varsayımlar!$B:$Q,6,0))</f>
        <v>SADE</v>
      </c>
      <c r="K82" s="107">
        <v>1428</v>
      </c>
      <c r="L82" s="107"/>
      <c r="M82" s="107">
        <f>K82/84</f>
        <v>17</v>
      </c>
      <c r="N82" s="107"/>
      <c r="O82" s="107">
        <v>1</v>
      </c>
      <c r="P82" s="107">
        <f>IF(B82="","",VLOOKUP(AD82,Varsayımlar!$B:$Q,7,0)*K82)</f>
        <v>42840</v>
      </c>
      <c r="Q82" s="107">
        <f>IF(B82="","",VLOOKUP(AD82,Varsayımlar!$B:$Q,8,0))</f>
        <v>25</v>
      </c>
      <c r="R82" s="107" t="str">
        <f>IF(B82="","",VLOOKUP(AD82,Varsayımlar!$B:$Q,9,0))</f>
        <v>SOFT</v>
      </c>
      <c r="S82" s="107">
        <f>IF(B82="","",VLOOKUP(AD82,Varsayımlar!$B:$Q,10,0))</f>
        <v>4</v>
      </c>
      <c r="T82" s="107">
        <f>IF(B82="","",VLOOKUP(AD82,Varsayımlar!$B:$Q,11,0))</f>
        <v>30</v>
      </c>
      <c r="U82" s="107">
        <f>IF(B82="","",VLOOKUP(AD82,Varsayımlar!$B:$Q,12,0))</f>
        <v>260</v>
      </c>
      <c r="V82" s="107" t="str">
        <f>IF(B82="","",VLOOKUP(AD82,Varsayımlar!$B:$Q,13,0))</f>
        <v>YURTDIŞI</v>
      </c>
      <c r="W82" s="107">
        <f>IF(B82="","",VLOOKUP(AD82,Varsayımlar!$B:$Q,14,0))</f>
        <v>6</v>
      </c>
      <c r="X82" s="110">
        <v>46197</v>
      </c>
      <c r="Y82" s="110">
        <v>46380</v>
      </c>
      <c r="Z82" s="107">
        <v>26062425</v>
      </c>
      <c r="AA82" s="107" t="str">
        <f>IF(B82="","",VLOOKUP(AD82,Varsayımlar!$B:$Q,15,0))</f>
        <v>TRİTON -SKT ATILACAK</v>
      </c>
      <c r="AB82" s="107" t="str">
        <f>IF(B82="","",VLOOKUP(AD82,Varsayımlar!$B:$Q,16,0))</f>
        <v>24-26 CM</v>
      </c>
      <c r="AC82" s="64"/>
      <c r="AD82" s="61" t="str">
        <f t="shared" ref="AD82:AD95" si="6">IF(B82="","",CONCATENATE(B82,E82))</f>
        <v>LLC TRİTONMUTLUKAL WHEAT TORTILLA</v>
      </c>
      <c r="AE82" s="8" t="s">
        <v>285</v>
      </c>
    </row>
    <row r="83" spans="1:31" ht="31.5" x14ac:dyDescent="0.25">
      <c r="A83" s="9" t="s">
        <v>122</v>
      </c>
      <c r="B83" s="107" t="s">
        <v>17</v>
      </c>
      <c r="C83" s="108">
        <f>IF(B83="","",VLOOKUP(AD83,Varsayımlar!$B:$Q,3,0))</f>
        <v>8698829380698</v>
      </c>
      <c r="D83" s="108" t="s">
        <v>509</v>
      </c>
      <c r="E83" s="109" t="s">
        <v>37</v>
      </c>
      <c r="F83" s="107" t="s">
        <v>510</v>
      </c>
      <c r="G83" s="107" t="s">
        <v>512</v>
      </c>
      <c r="H83" s="107" t="str">
        <f>IF(B83="","",VLOOKUP(AD83,Varsayımlar!$B:$Q,5,0))</f>
        <v>TORTİLLAS 25 CM 4 PCS 260G</v>
      </c>
      <c r="I83" s="107">
        <f>IF(B83="","",VLOOKUP(AD83,Varsayımlar!B:T,19,0))</f>
        <v>0</v>
      </c>
      <c r="J83" s="107" t="str">
        <f>IF(B83="","",VLOOKUP(AD83,Varsayımlar!$B:$Q,6,0))</f>
        <v>SADE</v>
      </c>
      <c r="K83" s="107">
        <v>1008</v>
      </c>
      <c r="L83" s="107"/>
      <c r="M83" s="107">
        <f>K83/84</f>
        <v>12</v>
      </c>
      <c r="N83" s="107"/>
      <c r="O83" s="107">
        <v>15</v>
      </c>
      <c r="P83" s="107">
        <f>IF(B83="","",VLOOKUP(AD83,Varsayımlar!$B:$Q,7,0)*K83)</f>
        <v>30240</v>
      </c>
      <c r="Q83" s="107">
        <f>IF(B83="","",VLOOKUP(AD83,Varsayımlar!$B:$Q,8,0))</f>
        <v>25</v>
      </c>
      <c r="R83" s="107" t="str">
        <f>IF(B83="","",VLOOKUP(AD83,Varsayımlar!$B:$Q,9,0))</f>
        <v>SOFT</v>
      </c>
      <c r="S83" s="107">
        <f>IF(B83="","",VLOOKUP(AD83,Varsayımlar!$B:$Q,10,0))</f>
        <v>4</v>
      </c>
      <c r="T83" s="107">
        <f>IF(B83="","",VLOOKUP(AD83,Varsayımlar!$B:$Q,11,0))</f>
        <v>30</v>
      </c>
      <c r="U83" s="107">
        <f>IF(B83="","",VLOOKUP(AD83,Varsayımlar!$B:$Q,12,0))</f>
        <v>260</v>
      </c>
      <c r="V83" s="107" t="str">
        <f>IF(B83="","",VLOOKUP(AD83,Varsayımlar!$B:$Q,13,0))</f>
        <v>YURTDIŞI</v>
      </c>
      <c r="W83" s="107">
        <f>IF(B83="","",VLOOKUP(AD83,Varsayımlar!$B:$Q,14,0))</f>
        <v>6</v>
      </c>
      <c r="X83" s="110">
        <v>46197</v>
      </c>
      <c r="Y83" s="110">
        <v>46380</v>
      </c>
      <c r="Z83" s="107">
        <v>26062425</v>
      </c>
      <c r="AA83" s="107" t="str">
        <f>IF(B83="","",VLOOKUP(AD83,Varsayımlar!$B:$Q,15,0))</f>
        <v>TRİTON -SKT ATILACAK</v>
      </c>
      <c r="AB83" s="107" t="str">
        <f>IF(B83="","",VLOOKUP(AD83,Varsayımlar!$B:$Q,16,0))</f>
        <v>24-26 CM</v>
      </c>
      <c r="AC83" s="64"/>
      <c r="AD83" s="61" t="str">
        <f t="shared" si="6"/>
        <v>LLC TRİTONMUTLUKAL WHEAT TORTILLA</v>
      </c>
      <c r="AE83" s="8" t="s">
        <v>285</v>
      </c>
    </row>
    <row r="84" spans="1:31" ht="31.5" x14ac:dyDescent="0.25">
      <c r="A84" s="9" t="s">
        <v>123</v>
      </c>
      <c r="B84" s="67" t="s">
        <v>17</v>
      </c>
      <c r="C84" s="4">
        <f>IF(B84="","",VLOOKUP(AD84,Varsayımlar!$B:$Q,3,0))</f>
        <v>8698829380698</v>
      </c>
      <c r="D84" s="4" t="s">
        <v>513</v>
      </c>
      <c r="E84" s="105" t="s">
        <v>37</v>
      </c>
      <c r="F84" s="67" t="s">
        <v>514</v>
      </c>
      <c r="G84" s="67" t="s">
        <v>516</v>
      </c>
      <c r="H84" s="67" t="str">
        <f>IF(B84="","",VLOOKUP(AD84,Varsayımlar!$B:$Q,5,0))</f>
        <v>TORTİLLAS 25 CM 4 PCS 260G</v>
      </c>
      <c r="I84" s="67">
        <f>IF(B84="","",VLOOKUP(AD84,Varsayımlar!B:T,19,0))</f>
        <v>0</v>
      </c>
      <c r="J84" s="67" t="str">
        <f>IF(B84="","",VLOOKUP(AD84,Varsayımlar!$B:$Q,6,0))</f>
        <v>SADE</v>
      </c>
      <c r="K84" s="67">
        <v>1092</v>
      </c>
      <c r="L84" s="67"/>
      <c r="M84" s="67">
        <f>K84/84</f>
        <v>13</v>
      </c>
      <c r="N84" s="67"/>
      <c r="O84" s="67">
        <v>16</v>
      </c>
      <c r="P84" s="67">
        <f>IF(B84="","",VLOOKUP(AD84,Varsayımlar!$B:$Q,7,0)*K84)</f>
        <v>32760</v>
      </c>
      <c r="Q84" s="67">
        <f>IF(B84="","",VLOOKUP(AD84,Varsayımlar!$B:$Q,8,0))</f>
        <v>25</v>
      </c>
      <c r="R84" s="67" t="str">
        <f>IF(B84="","",VLOOKUP(AD84,Varsayımlar!$B:$Q,9,0))</f>
        <v>SOFT</v>
      </c>
      <c r="S84" s="67">
        <f>IF(B84="","",VLOOKUP(AD84,Varsayımlar!$B:$Q,10,0))</f>
        <v>4</v>
      </c>
      <c r="T84" s="67">
        <f>IF(B84="","",VLOOKUP(AD84,Varsayımlar!$B:$Q,11,0))</f>
        <v>30</v>
      </c>
      <c r="U84" s="67">
        <f>IF(B84="","",VLOOKUP(AD84,Varsayımlar!$B:$Q,12,0))</f>
        <v>260</v>
      </c>
      <c r="V84" s="67" t="str">
        <f>IF(B84="","",VLOOKUP(AD84,Varsayımlar!$B:$Q,13,0))</f>
        <v>YURTDIŞI</v>
      </c>
      <c r="W84" s="67">
        <f>IF(B84="","",VLOOKUP(AD84,Varsayımlar!$B:$Q,14,0))</f>
        <v>6</v>
      </c>
      <c r="X84" s="68">
        <v>46198</v>
      </c>
      <c r="Y84" s="68">
        <v>46381</v>
      </c>
      <c r="Z84" s="67">
        <v>26062525</v>
      </c>
      <c r="AA84" s="67" t="str">
        <f>IF(B84="","",VLOOKUP(AD84,Varsayımlar!$B:$Q,15,0))</f>
        <v>TRİTON -SKT ATILACAK</v>
      </c>
      <c r="AB84" s="67" t="str">
        <f>IF(B84="","",VLOOKUP(AD84,Varsayımlar!$B:$Q,16,0))</f>
        <v>24-26 CM</v>
      </c>
      <c r="AC84" s="64"/>
      <c r="AD84" s="61" t="str">
        <f t="shared" si="6"/>
        <v>LLC TRİTONMUTLUKAL WHEAT TORTILLA</v>
      </c>
    </row>
    <row r="85" spans="1:31" ht="78.75" x14ac:dyDescent="0.25">
      <c r="A85" s="9" t="s">
        <v>124</v>
      </c>
      <c r="B85" s="77" t="s">
        <v>90</v>
      </c>
      <c r="C85" s="76">
        <f>IF(B85="","",VLOOKUP(AD85,Varsayımlar!$B:$Q,3,0))</f>
        <v>8698829380698</v>
      </c>
      <c r="D85" s="77" t="s">
        <v>261</v>
      </c>
      <c r="E85" s="77" t="s">
        <v>91</v>
      </c>
      <c r="F85" s="77"/>
      <c r="G85" s="77" t="s">
        <v>582</v>
      </c>
      <c r="H85" s="77" t="str">
        <f>IF(B85="","",VLOOKUP(AD85,Varsayımlar!$B:$Q,5,0))</f>
        <v>MAGNİT MAVİ AMBALAJ 25CM</v>
      </c>
      <c r="I85" s="77">
        <f>IF(B85="","",VLOOKUP(AD85,Varsayımlar!B:T,19,0))</f>
        <v>0</v>
      </c>
      <c r="J85" s="77" t="str">
        <f>IF(B85="","",VLOOKUP(AD85,Varsayımlar!$B:$Q,6,0))</f>
        <v>SADE</v>
      </c>
      <c r="K85" s="77">
        <v>672</v>
      </c>
      <c r="L85" s="77"/>
      <c r="M85" s="77">
        <f>IFERROR(IF(B85="","",K85/VLOOKUP(AD85,Varsayımlar!B:R,17,0)),"")</f>
        <v>8</v>
      </c>
      <c r="N85" s="77"/>
      <c r="O85" s="77">
        <v>10</v>
      </c>
      <c r="P85" s="77">
        <f>IF(B85="","",VLOOKUP(AD85,Varsayımlar!$B:$Q,7,0)*K85)</f>
        <v>20160</v>
      </c>
      <c r="Q85" s="77">
        <f>IF(B85="","",VLOOKUP(AD85,Varsayımlar!$B:$Q,8,0))</f>
        <v>25</v>
      </c>
      <c r="R85" s="77" t="str">
        <f>IF(B85="","",VLOOKUP(AD85,Varsayımlar!$B:$Q,9,0))</f>
        <v>SOFT</v>
      </c>
      <c r="S85" s="77">
        <f>IF(B85="","",VLOOKUP(AD85,Varsayımlar!$B:$Q,10,0))</f>
        <v>4</v>
      </c>
      <c r="T85" s="77">
        <f>IF(B85="","",VLOOKUP(AD85,Varsayımlar!$B:$Q,11,0))</f>
        <v>30</v>
      </c>
      <c r="U85" s="77">
        <f>IF(B85="","",VLOOKUP(AD85,Varsayımlar!$B:$Q,12,0))</f>
        <v>260</v>
      </c>
      <c r="V85" s="77" t="str">
        <f>IF(B85="","",VLOOKUP(AD85,Varsayımlar!$B:$Q,13,0))</f>
        <v>YURTDIŞI</v>
      </c>
      <c r="W85" s="77">
        <f>IF(B85="","",VLOOKUP(AD85,Varsayımlar!$B:$Q,14,0))</f>
        <v>9</v>
      </c>
      <c r="X85" s="78">
        <v>46195</v>
      </c>
      <c r="Y85" s="78">
        <v>46468</v>
      </c>
      <c r="Z85" s="77" t="s">
        <v>585</v>
      </c>
      <c r="AA85" s="77" t="str">
        <f>IF(B85="","",VLOOKUP(AD85,Varsayımlar!$B:$Q,15,0))</f>
        <v>25CM TURUNCU KOLİ-SOL ÜST DİKDÖRTGENE ÜRETİM TARİHİ BASILACAK</v>
      </c>
      <c r="AB85" s="77" t="str">
        <f>IF(B85="","",VLOOKUP(AD85,Varsayımlar!$B:$Q,16,0))</f>
        <v>24-26 CM</v>
      </c>
      <c r="AC85" s="90">
        <f>IF(B85="","",VLOOKUP(Sayfa2!AD76,Varsayımlar!B:S,18,0))</f>
        <v>0</v>
      </c>
      <c r="AD85" s="90" t="str">
        <f t="shared" si="6"/>
        <v>MAGNİTMAGNİT MAVİ AMBALAJ 25 CM 260G</v>
      </c>
    </row>
    <row r="86" spans="1:31" ht="78.75" x14ac:dyDescent="0.25">
      <c r="A86" s="9" t="s">
        <v>125</v>
      </c>
      <c r="B86" s="77" t="s">
        <v>90</v>
      </c>
      <c r="C86" s="76">
        <f>IF(B86="","",VLOOKUP(AD86,Varsayımlar!$B:$Q,3,0))</f>
        <v>8698829380698</v>
      </c>
      <c r="D86" s="77" t="s">
        <v>261</v>
      </c>
      <c r="E86" s="77" t="s">
        <v>91</v>
      </c>
      <c r="F86" s="77"/>
      <c r="G86" s="77" t="s">
        <v>583</v>
      </c>
      <c r="H86" s="77" t="str">
        <f>IF(B86="","",VLOOKUP(AD86,Varsayımlar!$B:$Q,5,0))</f>
        <v>MAGNİT MAVİ AMBALAJ 25CM</v>
      </c>
      <c r="I86" s="77">
        <f>IF(B86="","",VLOOKUP(AD86,Varsayımlar!B:T,19,0))</f>
        <v>0</v>
      </c>
      <c r="J86" s="77" t="str">
        <f>IF(B86="","",VLOOKUP(AD86,Varsayımlar!$B:$Q,6,0))</f>
        <v>SADE</v>
      </c>
      <c r="K86" s="77">
        <v>672</v>
      </c>
      <c r="L86" s="77"/>
      <c r="M86" s="77">
        <f>IFERROR(IF(B86="","",K86/VLOOKUP(AD86,Varsayımlar!B:R,17,0)),"")</f>
        <v>8</v>
      </c>
      <c r="N86" s="77"/>
      <c r="O86" s="77">
        <v>10</v>
      </c>
      <c r="P86" s="77">
        <f>IF(B86="","",VLOOKUP(AD86,Varsayımlar!$B:$Q,7,0)*K86)</f>
        <v>20160</v>
      </c>
      <c r="Q86" s="77">
        <f>IF(B86="","",VLOOKUP(AD86,Varsayımlar!$B:$Q,8,0))</f>
        <v>25</v>
      </c>
      <c r="R86" s="77" t="str">
        <f>IF(B86="","",VLOOKUP(AD86,Varsayımlar!$B:$Q,9,0))</f>
        <v>SOFT</v>
      </c>
      <c r="S86" s="77">
        <f>IF(B86="","",VLOOKUP(AD86,Varsayımlar!$B:$Q,10,0))</f>
        <v>4</v>
      </c>
      <c r="T86" s="77">
        <f>IF(B86="","",VLOOKUP(AD86,Varsayımlar!$B:$Q,11,0))</f>
        <v>30</v>
      </c>
      <c r="U86" s="77">
        <f>IF(B86="","",VLOOKUP(AD86,Varsayımlar!$B:$Q,12,0))</f>
        <v>260</v>
      </c>
      <c r="V86" s="77" t="str">
        <f>IF(B86="","",VLOOKUP(AD86,Varsayımlar!$B:$Q,13,0))</f>
        <v>YURTDIŞI</v>
      </c>
      <c r="W86" s="77">
        <f>IF(B86="","",VLOOKUP(AD86,Varsayımlar!$B:$Q,14,0))</f>
        <v>9</v>
      </c>
      <c r="X86" s="78">
        <v>46195</v>
      </c>
      <c r="Y86" s="78">
        <v>46468</v>
      </c>
      <c r="Z86" s="77" t="s">
        <v>585</v>
      </c>
      <c r="AA86" s="77" t="str">
        <f>IF(B86="","",VLOOKUP(AD86,Varsayımlar!$B:$Q,15,0))</f>
        <v>25CM TURUNCU KOLİ-SOL ÜST DİKDÖRTGENE ÜRETİM TARİHİ BASILACAK</v>
      </c>
      <c r="AB86" s="77" t="str">
        <f>IF(B86="","",VLOOKUP(AD86,Varsayımlar!$B:$Q,16,0))</f>
        <v>24-26 CM</v>
      </c>
      <c r="AC86" s="90">
        <f>IF(B86="","",VLOOKUP(Sayfa2!AD77,Varsayımlar!B:S,18,0))</f>
        <v>0</v>
      </c>
      <c r="AD86" s="90" t="str">
        <f t="shared" si="6"/>
        <v>MAGNİTMAGNİT MAVİ AMBALAJ 25 CM 260G</v>
      </c>
    </row>
    <row r="87" spans="1:31" ht="31.5" x14ac:dyDescent="0.25">
      <c r="A87" s="9" t="s">
        <v>126</v>
      </c>
      <c r="B87" s="62" t="s">
        <v>17</v>
      </c>
      <c r="C87" s="33">
        <f>IF(B87="","",VLOOKUP(AD87,Varsayımlar!$B:$Q,3,0))</f>
        <v>8698829380698</v>
      </c>
      <c r="D87" s="33" t="s">
        <v>526</v>
      </c>
      <c r="E87" s="102" t="s">
        <v>37</v>
      </c>
      <c r="F87" s="62" t="s">
        <v>527</v>
      </c>
      <c r="G87" s="62" t="s">
        <v>528</v>
      </c>
      <c r="H87" s="62" t="str">
        <f>IF(B87="","",VLOOKUP(AD87,Varsayımlar!$B:$Q,5,0))</f>
        <v>TORTİLLAS 25 CM 4 PCS 260G</v>
      </c>
      <c r="I87" s="62">
        <f>IF(B87="","",VLOOKUP(AD87,Varsayımlar!B:T,19,0))</f>
        <v>0</v>
      </c>
      <c r="J87" s="62" t="str">
        <f>IF(B87="","",VLOOKUP(AD87,Varsayımlar!$B:$Q,6,0))</f>
        <v>SADE</v>
      </c>
      <c r="K87" s="62">
        <v>2016</v>
      </c>
      <c r="L87" s="62"/>
      <c r="M87" s="62">
        <f>K87/84</f>
        <v>24</v>
      </c>
      <c r="N87" s="62"/>
      <c r="O87" s="62">
        <v>30</v>
      </c>
      <c r="P87" s="62">
        <f>IF(B87="","",VLOOKUP(AD87,Varsayımlar!$B:$Q,7,0)*K87)</f>
        <v>60480</v>
      </c>
      <c r="Q87" s="62">
        <f>IF(B87="","",VLOOKUP(AD87,Varsayımlar!$B:$Q,8,0))</f>
        <v>25</v>
      </c>
      <c r="R87" s="62" t="str">
        <f>IF(B87="","",VLOOKUP(AD87,Varsayımlar!$B:$Q,9,0))</f>
        <v>SOFT</v>
      </c>
      <c r="S87" s="62">
        <f>IF(B87="","",VLOOKUP(AD87,Varsayımlar!$B:$Q,10,0))</f>
        <v>4</v>
      </c>
      <c r="T87" s="62">
        <f>IF(B87="","",VLOOKUP(AD87,Varsayımlar!$B:$Q,11,0))</f>
        <v>30</v>
      </c>
      <c r="U87" s="62">
        <f>IF(B87="","",VLOOKUP(AD87,Varsayımlar!$B:$Q,12,0))</f>
        <v>260</v>
      </c>
      <c r="V87" s="62" t="str">
        <f>IF(B87="","",VLOOKUP(AD87,Varsayımlar!$B:$Q,13,0))</f>
        <v>YURTDIŞI</v>
      </c>
      <c r="W87" s="62">
        <f>IF(B87="","",VLOOKUP(AD87,Varsayımlar!$B:$Q,14,0))</f>
        <v>6</v>
      </c>
      <c r="X87" s="63">
        <v>46202</v>
      </c>
      <c r="Y87" s="63">
        <v>46385</v>
      </c>
      <c r="Z87" s="62">
        <v>26062925</v>
      </c>
      <c r="AA87" s="62" t="str">
        <f>IF(B87="","",VLOOKUP(AD87,Varsayımlar!$B:$Q,15,0))</f>
        <v>TRİTON -SKT ATILACAK</v>
      </c>
      <c r="AB87" s="62" t="str">
        <f>IF(B87="","",VLOOKUP(AD87,Varsayımlar!$B:$Q,16,0))</f>
        <v>24-26 CM</v>
      </c>
      <c r="AC87" s="64"/>
      <c r="AD87" s="61" t="str">
        <f t="shared" si="6"/>
        <v>LLC TRİTONMUTLUKAL WHEAT TORTILLA</v>
      </c>
    </row>
    <row r="88" spans="1:31" ht="31.5" x14ac:dyDescent="0.25">
      <c r="A88" s="9" t="s">
        <v>127</v>
      </c>
      <c r="B88" s="62" t="s">
        <v>17</v>
      </c>
      <c r="C88" s="33">
        <f>IF(B88="","",VLOOKUP(AD88,Varsayımlar!$B:$Q,3,0))</f>
        <v>8698829380698</v>
      </c>
      <c r="D88" s="33" t="s">
        <v>526</v>
      </c>
      <c r="E88" s="102" t="s">
        <v>37</v>
      </c>
      <c r="F88" s="62" t="s">
        <v>527</v>
      </c>
      <c r="G88" s="62" t="s">
        <v>529</v>
      </c>
      <c r="H88" s="62" t="str">
        <f>IF(B88="","",VLOOKUP(AD88,Varsayımlar!$B:$Q,5,0))</f>
        <v>TORTİLLAS 25 CM 4 PCS 260G</v>
      </c>
      <c r="I88" s="62">
        <f>IF(B88="","",VLOOKUP(AD88,Varsayımlar!B:T,19,0))</f>
        <v>0</v>
      </c>
      <c r="J88" s="62" t="str">
        <f>IF(B88="","",VLOOKUP(AD88,Varsayımlar!$B:$Q,6,0))</f>
        <v>SADE</v>
      </c>
      <c r="K88" s="62">
        <v>420</v>
      </c>
      <c r="L88" s="62"/>
      <c r="M88" s="62">
        <f>K88/84</f>
        <v>5</v>
      </c>
      <c r="N88" s="62"/>
      <c r="O88" s="62">
        <v>7</v>
      </c>
      <c r="P88" s="62">
        <f>IF(B88="","",VLOOKUP(AD88,Varsayımlar!$B:$Q,7,0)*K88)</f>
        <v>12600</v>
      </c>
      <c r="Q88" s="62">
        <f>IF(B88="","",VLOOKUP(AD88,Varsayımlar!$B:$Q,8,0))</f>
        <v>25</v>
      </c>
      <c r="R88" s="62" t="str">
        <f>IF(B88="","",VLOOKUP(AD88,Varsayımlar!$B:$Q,9,0))</f>
        <v>SOFT</v>
      </c>
      <c r="S88" s="62">
        <f>IF(B88="","",VLOOKUP(AD88,Varsayımlar!$B:$Q,10,0))</f>
        <v>4</v>
      </c>
      <c r="T88" s="62">
        <f>IF(B88="","",VLOOKUP(AD88,Varsayımlar!$B:$Q,11,0))</f>
        <v>30</v>
      </c>
      <c r="U88" s="62">
        <f>IF(B88="","",VLOOKUP(AD88,Varsayımlar!$B:$Q,12,0))</f>
        <v>260</v>
      </c>
      <c r="V88" s="62" t="str">
        <f>IF(B88="","",VLOOKUP(AD88,Varsayımlar!$B:$Q,13,0))</f>
        <v>YURTDIŞI</v>
      </c>
      <c r="W88" s="62">
        <f>IF(B88="","",VLOOKUP(AD88,Varsayımlar!$B:$Q,14,0))</f>
        <v>6</v>
      </c>
      <c r="X88" s="63">
        <v>46202</v>
      </c>
      <c r="Y88" s="63">
        <v>46385</v>
      </c>
      <c r="Z88" s="62">
        <v>26062925</v>
      </c>
      <c r="AA88" s="62" t="str">
        <f>IF(B88="","",VLOOKUP(AD88,Varsayımlar!$B:$Q,15,0))</f>
        <v>TRİTON -SKT ATILACAK</v>
      </c>
      <c r="AB88" s="62" t="str">
        <f>IF(B88="","",VLOOKUP(AD88,Varsayımlar!$B:$Q,16,0))</f>
        <v>24-26 CM</v>
      </c>
      <c r="AC88" s="64"/>
      <c r="AD88" s="61" t="str">
        <f t="shared" si="6"/>
        <v>LLC TRİTONMUTLUKAL WHEAT TORTILLA</v>
      </c>
    </row>
    <row r="89" spans="1:31" ht="36" customHeight="1" x14ac:dyDescent="0.25">
      <c r="A89" s="9" t="s">
        <v>128</v>
      </c>
      <c r="B89" s="107" t="s">
        <v>17</v>
      </c>
      <c r="C89" s="108">
        <f>IF(B89="","",VLOOKUP(AD89,Varsayımlar!$B:$Q,3,0))</f>
        <v>8698829380698</v>
      </c>
      <c r="D89" s="108" t="s">
        <v>231</v>
      </c>
      <c r="E89" s="109" t="s">
        <v>37</v>
      </c>
      <c r="F89" s="107" t="s">
        <v>729</v>
      </c>
      <c r="G89" s="107" t="s">
        <v>730</v>
      </c>
      <c r="H89" s="107" t="str">
        <f>IF(B89="","",VLOOKUP(AD89,Varsayımlar!$B:$Q,5,0))</f>
        <v>TORTİLLAS 25 CM 4 PCS 260G</v>
      </c>
      <c r="I89" s="107">
        <f>IF(B89="","",VLOOKUP(AD89,Varsayımlar!B:T,19,0))</f>
        <v>0</v>
      </c>
      <c r="J89" s="107" t="str">
        <f>IF(B89="","",VLOOKUP(AD89,Varsayımlar!$B:$Q,6,0))</f>
        <v>SADE</v>
      </c>
      <c r="K89" s="107">
        <v>1260</v>
      </c>
      <c r="L89" s="107"/>
      <c r="M89" s="107">
        <f t="shared" ref="M89" si="7">K89/84</f>
        <v>15</v>
      </c>
      <c r="N89" s="107"/>
      <c r="O89" s="107">
        <v>19</v>
      </c>
      <c r="P89" s="107">
        <f>IF(B89="","",VLOOKUP(AD89,Varsayımlar!$B:$Q,7,0)*K89)</f>
        <v>37800</v>
      </c>
      <c r="Q89" s="107">
        <f>IF(B89="","",VLOOKUP(AD89,Varsayımlar!$B:$Q,8,0))</f>
        <v>25</v>
      </c>
      <c r="R89" s="107" t="str">
        <f>IF(B89="","",VLOOKUP(AD89,Varsayımlar!$B:$Q,9,0))</f>
        <v>SOFT</v>
      </c>
      <c r="S89" s="107">
        <f>IF(B89="","",VLOOKUP(AD89,Varsayımlar!$B:$Q,10,0))</f>
        <v>4</v>
      </c>
      <c r="T89" s="107">
        <f>IF(B89="","",VLOOKUP(AD89,Varsayımlar!$B:$Q,11,0))</f>
        <v>30</v>
      </c>
      <c r="U89" s="107">
        <f>IF(B89="","",VLOOKUP(AD89,Varsayımlar!$B:$Q,12,0))</f>
        <v>260</v>
      </c>
      <c r="V89" s="107" t="str">
        <f>IF(B89="","",VLOOKUP(AD89,Varsayımlar!$B:$Q,13,0))</f>
        <v>YURTDIŞI</v>
      </c>
      <c r="W89" s="107">
        <f>IF(B89="","",VLOOKUP(AD89,Varsayımlar!$B:$Q,14,0))</f>
        <v>6</v>
      </c>
      <c r="X89" s="110">
        <v>46203</v>
      </c>
      <c r="Y89" s="110">
        <v>46386</v>
      </c>
      <c r="Z89" s="107" t="s">
        <v>825</v>
      </c>
      <c r="AA89" s="107" t="str">
        <f>IF(B89="","",VLOOKUP(AD89,Varsayımlar!$B:$Q,15,0))</f>
        <v>TRİTON -SKT ATILACAK</v>
      </c>
      <c r="AB89" s="107" t="str">
        <f>IF(B89="","",VLOOKUP(AD89,Varsayımlar!$B:$Q,16,0))</f>
        <v>24-26 CM</v>
      </c>
      <c r="AC89" s="64"/>
      <c r="AD89" s="61" t="str">
        <f t="shared" ref="AD89" si="8">IF(B89="","",CONCATENATE(B89,E89))</f>
        <v>LLC TRİTONMUTLUKAL WHEAT TORTILLA</v>
      </c>
    </row>
    <row r="90" spans="1:31" ht="36" customHeight="1" x14ac:dyDescent="0.25">
      <c r="A90" s="9" t="s">
        <v>129</v>
      </c>
      <c r="B90" s="107" t="s">
        <v>17</v>
      </c>
      <c r="C90" s="108">
        <f>IF(B90="","",VLOOKUP(AD90,Varsayımlar!$B:$Q,3,0))</f>
        <v>8698829380698</v>
      </c>
      <c r="D90" s="108" t="s">
        <v>231</v>
      </c>
      <c r="E90" s="109" t="s">
        <v>37</v>
      </c>
      <c r="F90" s="107" t="s">
        <v>729</v>
      </c>
      <c r="G90" s="107" t="s">
        <v>731</v>
      </c>
      <c r="H90" s="107" t="str">
        <f>IF(B90="","",VLOOKUP(AD90,Varsayımlar!$B:$Q,5,0))</f>
        <v>TORTİLLAS 25 CM 4 PCS 260G</v>
      </c>
      <c r="I90" s="107">
        <f>IF(B90="","",VLOOKUP(AD90,Varsayımlar!B:T,19,0))</f>
        <v>0</v>
      </c>
      <c r="J90" s="107" t="str">
        <f>IF(B90="","",VLOOKUP(AD90,Varsayımlar!$B:$Q,6,0))</f>
        <v>SADE</v>
      </c>
      <c r="K90" s="107">
        <v>1176</v>
      </c>
      <c r="L90" s="107"/>
      <c r="M90" s="107">
        <f>K90/84</f>
        <v>14</v>
      </c>
      <c r="N90" s="107"/>
      <c r="O90" s="107">
        <v>18</v>
      </c>
      <c r="P90" s="107">
        <f>IF(B90="","",VLOOKUP(AD90,Varsayımlar!$B:$Q,7,0)*K90)</f>
        <v>35280</v>
      </c>
      <c r="Q90" s="107">
        <f>IF(B90="","",VLOOKUP(AD90,Varsayımlar!$B:$Q,8,0))</f>
        <v>25</v>
      </c>
      <c r="R90" s="107" t="str">
        <f>IF(B90="","",VLOOKUP(AD90,Varsayımlar!$B:$Q,9,0))</f>
        <v>SOFT</v>
      </c>
      <c r="S90" s="107">
        <f>IF(B90="","",VLOOKUP(AD90,Varsayımlar!$B:$Q,10,0))</f>
        <v>4</v>
      </c>
      <c r="T90" s="107">
        <f>IF(B90="","",VLOOKUP(AD90,Varsayımlar!$B:$Q,11,0))</f>
        <v>30</v>
      </c>
      <c r="U90" s="107">
        <f>IF(B90="","",VLOOKUP(AD90,Varsayımlar!$B:$Q,12,0))</f>
        <v>260</v>
      </c>
      <c r="V90" s="107" t="str">
        <f>IF(B90="","",VLOOKUP(AD90,Varsayımlar!$B:$Q,13,0))</f>
        <v>YURTDIŞI</v>
      </c>
      <c r="W90" s="107">
        <f>IF(B90="","",VLOOKUP(AD90,Varsayımlar!$B:$Q,14,0))</f>
        <v>6</v>
      </c>
      <c r="X90" s="110">
        <v>46203</v>
      </c>
      <c r="Y90" s="110">
        <v>46386</v>
      </c>
      <c r="Z90" s="107" t="s">
        <v>825</v>
      </c>
      <c r="AA90" s="107" t="str">
        <f>IF(B90="","",VLOOKUP(AD90,Varsayımlar!$B:$Q,15,0))</f>
        <v>TRİTON -SKT ATILACAK</v>
      </c>
      <c r="AB90" s="107" t="str">
        <f>IF(B90="","",VLOOKUP(AD90,Varsayımlar!$B:$Q,16,0))</f>
        <v>24-26 CM</v>
      </c>
      <c r="AC90" s="64"/>
      <c r="AD90" s="61" t="str">
        <f>IF(B90="","",CONCATENATE(B90,E90))</f>
        <v>LLC TRİTONMUTLUKAL WHEAT TORTILLA</v>
      </c>
    </row>
    <row r="91" spans="1:31" ht="36" customHeight="1" x14ac:dyDescent="0.25">
      <c r="A91" s="9" t="s">
        <v>130</v>
      </c>
      <c r="B91" s="77" t="s">
        <v>17</v>
      </c>
      <c r="C91" s="76">
        <f>IF(B91="","",VLOOKUP(AD91,Varsayımlar!$B:$Q,3,0))</f>
        <v>8698829380698</v>
      </c>
      <c r="D91" s="76" t="s">
        <v>235</v>
      </c>
      <c r="E91" s="119" t="s">
        <v>37</v>
      </c>
      <c r="F91" s="77" t="s">
        <v>740</v>
      </c>
      <c r="G91" s="77" t="s">
        <v>741</v>
      </c>
      <c r="H91" s="77" t="str">
        <f>IF(B91="","",VLOOKUP(AD91,Varsayımlar!$B:$Q,5,0))</f>
        <v>TORTİLLAS 25 CM 4 PCS 260G</v>
      </c>
      <c r="I91" s="77">
        <f>IF(B91="","",VLOOKUP(AD91,Varsayımlar!B:T,19,0))</f>
        <v>0</v>
      </c>
      <c r="J91" s="77" t="str">
        <f>IF(B91="","",VLOOKUP(AD91,Varsayımlar!$B:$Q,6,0))</f>
        <v>SADE</v>
      </c>
      <c r="K91" s="77">
        <v>2100</v>
      </c>
      <c r="L91" s="77"/>
      <c r="M91" s="77">
        <f>K91/84</f>
        <v>25</v>
      </c>
      <c r="N91" s="77"/>
      <c r="O91" s="77">
        <v>32</v>
      </c>
      <c r="P91" s="77">
        <f>IF(B91="","",VLOOKUP(AD91,Varsayımlar!$B:$Q,7,0)*K91)</f>
        <v>63000</v>
      </c>
      <c r="Q91" s="77">
        <f>IF(B91="","",VLOOKUP(AD91,Varsayımlar!$B:$Q,8,0))</f>
        <v>25</v>
      </c>
      <c r="R91" s="77" t="str">
        <f>IF(B91="","",VLOOKUP(AD91,Varsayımlar!$B:$Q,9,0))</f>
        <v>SOFT</v>
      </c>
      <c r="S91" s="77">
        <f>IF(B91="","",VLOOKUP(AD91,Varsayımlar!$B:$Q,10,0))</f>
        <v>4</v>
      </c>
      <c r="T91" s="77">
        <f>IF(B91="","",VLOOKUP(AD91,Varsayımlar!$B:$Q,11,0))</f>
        <v>30</v>
      </c>
      <c r="U91" s="77">
        <f>IF(B91="","",VLOOKUP(AD91,Varsayımlar!$B:$Q,12,0))</f>
        <v>260</v>
      </c>
      <c r="V91" s="77" t="str">
        <f>IF(B91="","",VLOOKUP(AD91,Varsayımlar!$B:$Q,13,0))</f>
        <v>YURTDIŞI</v>
      </c>
      <c r="W91" s="77">
        <f>IF(B91="","",VLOOKUP(AD91,Varsayımlar!$B:$Q,14,0))</f>
        <v>6</v>
      </c>
      <c r="X91" s="78">
        <v>46205</v>
      </c>
      <c r="Y91" s="78">
        <v>46389</v>
      </c>
      <c r="Z91" s="77">
        <v>26070225</v>
      </c>
      <c r="AA91" s="77" t="str">
        <f>IF(B91="","",VLOOKUP(AD91,Varsayımlar!$B:$Q,15,0))</f>
        <v>TRİTON -SKT ATILACAK</v>
      </c>
      <c r="AB91" s="77" t="str">
        <f>IF(B91="","",VLOOKUP(AD91,Varsayımlar!$B:$Q,16,0))</f>
        <v>24-26 CM</v>
      </c>
      <c r="AC91" s="64"/>
      <c r="AD91" s="61" t="str">
        <f>IF(B91="","",CONCATENATE(B91,E91))</f>
        <v>LLC TRİTONMUTLUKAL WHEAT TORTILLA</v>
      </c>
    </row>
    <row r="92" spans="1:31" ht="36" customHeight="1" x14ac:dyDescent="0.25">
      <c r="A92" s="9" t="s">
        <v>131</v>
      </c>
      <c r="B92" s="77" t="s">
        <v>17</v>
      </c>
      <c r="C92" s="76">
        <f>IF(B92="","",VLOOKUP(AD92,Varsayımlar!$B:$Q,3,0))</f>
        <v>8698829380698</v>
      </c>
      <c r="D92" s="76" t="s">
        <v>235</v>
      </c>
      <c r="E92" s="119" t="s">
        <v>37</v>
      </c>
      <c r="F92" s="77" t="s">
        <v>740</v>
      </c>
      <c r="G92" s="77" t="s">
        <v>742</v>
      </c>
      <c r="H92" s="77" t="str">
        <f>IF(B92="","",VLOOKUP(AD92,Varsayımlar!$B:$Q,5,0))</f>
        <v>TORTİLLAS 25 CM 4 PCS 260G</v>
      </c>
      <c r="I92" s="77">
        <f>IF(B92="","",VLOOKUP(AD92,Varsayımlar!B:T,19,0))</f>
        <v>0</v>
      </c>
      <c r="J92" s="77" t="str">
        <f>IF(B92="","",VLOOKUP(AD92,Varsayımlar!$B:$Q,6,0))</f>
        <v>SADE</v>
      </c>
      <c r="K92" s="77">
        <v>336</v>
      </c>
      <c r="L92" s="77"/>
      <c r="M92" s="77">
        <f>K92/84</f>
        <v>4</v>
      </c>
      <c r="N92" s="77"/>
      <c r="O92" s="77">
        <v>6</v>
      </c>
      <c r="P92" s="77">
        <f>IF(B92="","",VLOOKUP(AD92,Varsayımlar!$B:$Q,7,0)*K92)</f>
        <v>10080</v>
      </c>
      <c r="Q92" s="77">
        <f>IF(B92="","",VLOOKUP(AD92,Varsayımlar!$B:$Q,8,0))</f>
        <v>25</v>
      </c>
      <c r="R92" s="77" t="str">
        <f>IF(B92="","",VLOOKUP(AD92,Varsayımlar!$B:$Q,9,0))</f>
        <v>SOFT</v>
      </c>
      <c r="S92" s="77">
        <f>IF(B92="","",VLOOKUP(AD92,Varsayımlar!$B:$Q,10,0))</f>
        <v>4</v>
      </c>
      <c r="T92" s="77">
        <f>IF(B92="","",VLOOKUP(AD92,Varsayımlar!$B:$Q,11,0))</f>
        <v>30</v>
      </c>
      <c r="U92" s="77">
        <f>IF(B92="","",VLOOKUP(AD92,Varsayımlar!$B:$Q,12,0))</f>
        <v>260</v>
      </c>
      <c r="V92" s="77" t="str">
        <f>IF(B92="","",VLOOKUP(AD92,Varsayımlar!$B:$Q,13,0))</f>
        <v>YURTDIŞI</v>
      </c>
      <c r="W92" s="77">
        <f>IF(B92="","",VLOOKUP(AD92,Varsayımlar!$B:$Q,14,0))</f>
        <v>6</v>
      </c>
      <c r="X92" s="78">
        <v>46205</v>
      </c>
      <c r="Y92" s="78">
        <v>46389</v>
      </c>
      <c r="Z92" s="77">
        <v>26070225</v>
      </c>
      <c r="AA92" s="77" t="str">
        <f>IF(B92="","",VLOOKUP(AD92,Varsayımlar!$B:$Q,15,0))</f>
        <v>TRİTON -SKT ATILACAK</v>
      </c>
      <c r="AB92" s="77" t="str">
        <f>IF(B92="","",VLOOKUP(AD92,Varsayımlar!$B:$Q,16,0))</f>
        <v>24-26 CM</v>
      </c>
      <c r="AC92" s="64"/>
      <c r="AD92" s="61" t="str">
        <f>IF(B92="","",CONCATENATE(B92,E92))</f>
        <v>LLC TRİTONMUTLUKAL WHEAT TORTILLA</v>
      </c>
    </row>
    <row r="93" spans="1:31" ht="78.75" hidden="1" x14ac:dyDescent="0.25">
      <c r="A93" s="9" t="s">
        <v>132</v>
      </c>
      <c r="B93" s="88" t="s">
        <v>90</v>
      </c>
      <c r="C93" s="89">
        <f>IF(B93="","",VLOOKUP(AD93,Varsayımlar!$B:$Q,3,0))</f>
        <v>8698829380698</v>
      </c>
      <c r="D93" s="89" t="s">
        <v>259</v>
      </c>
      <c r="E93" s="85" t="s">
        <v>91</v>
      </c>
      <c r="F93" s="9"/>
      <c r="G93" s="9"/>
      <c r="H93" s="90" t="str">
        <f>IF(B93="","",VLOOKUP(AD93,Varsayımlar!$B:$Q,5,0))</f>
        <v>MAGNİT MAVİ AMBALAJ 25CM</v>
      </c>
      <c r="I93" s="90">
        <f>IF(B93="","",VLOOKUP(AD93,Varsayımlar!B:T,19,0))</f>
        <v>0</v>
      </c>
      <c r="J93" s="90" t="str">
        <f>IF(B93="","",VLOOKUP(AD93,Varsayımlar!$B:$Q,6,0))</f>
        <v>SADE</v>
      </c>
      <c r="K93" s="9">
        <v>2016</v>
      </c>
      <c r="L93" s="9"/>
      <c r="M93" s="9">
        <f>IFERROR(IF(B93="","",K93/VLOOKUP(AD93,Varsayımlar!B:R,17,0)),"")</f>
        <v>24</v>
      </c>
      <c r="N93" s="9"/>
      <c r="O93" s="9">
        <v>30</v>
      </c>
      <c r="P93" s="90">
        <f>IF(B93="","",VLOOKUP(AD93,Varsayımlar!$B:$Q,7,0)*K93)</f>
        <v>60480</v>
      </c>
      <c r="Q93" s="90">
        <f>IF(B93="","",VLOOKUP(AD93,Varsayımlar!$B:$Q,8,0))</f>
        <v>25</v>
      </c>
      <c r="R93" s="90" t="str">
        <f>IF(B93="","",VLOOKUP(AD93,Varsayımlar!$B:$Q,9,0))</f>
        <v>SOFT</v>
      </c>
      <c r="S93" s="90">
        <f>IF(B93="","",VLOOKUP(AD93,Varsayımlar!$B:$Q,10,0))</f>
        <v>4</v>
      </c>
      <c r="T93" s="90">
        <f>IF(B93="","",VLOOKUP(AD93,Varsayımlar!$B:$Q,11,0))</f>
        <v>30</v>
      </c>
      <c r="U93" s="90">
        <f>IF(B93="","",VLOOKUP(AD93,Varsayımlar!$B:$Q,12,0))</f>
        <v>260</v>
      </c>
      <c r="V93" s="90" t="str">
        <f>IF(B93="","",VLOOKUP(AD93,Varsayımlar!$B:$Q,13,0))</f>
        <v>YURTDIŞI</v>
      </c>
      <c r="W93" s="90">
        <f>IF(B93="","",VLOOKUP(AD93,Varsayımlar!$B:$Q,14,0))</f>
        <v>9</v>
      </c>
      <c r="X93" s="86">
        <v>46223</v>
      </c>
      <c r="Y93" s="86">
        <v>46497</v>
      </c>
      <c r="Z93" s="9" t="s">
        <v>691</v>
      </c>
      <c r="AA93" s="90" t="str">
        <f>IF(B93="","",VLOOKUP(AD93,Varsayımlar!$B:$Q,15,0))</f>
        <v>25CM TURUNCU KOLİ-SOL ÜST DİKDÖRTGENE ÜRETİM TARİHİ BASILACAK</v>
      </c>
      <c r="AB93" s="90" t="str">
        <f>IF(B93="","",VLOOKUP(AD93,Varsayımlar!$B:$Q,16,0))</f>
        <v>24-26 CM</v>
      </c>
      <c r="AC93" s="90">
        <f>IF(B93="","",VLOOKUP(Sayfa2!AD71,Varsayımlar!B:S,18,0))</f>
        <v>0</v>
      </c>
      <c r="AD93" s="90" t="str">
        <f t="shared" si="6"/>
        <v>MAGNİTMAGNİT MAVİ AMBALAJ 25 CM 260G</v>
      </c>
    </row>
    <row r="94" spans="1:31" ht="78.75" hidden="1" x14ac:dyDescent="0.25">
      <c r="A94" s="9" t="s">
        <v>133</v>
      </c>
      <c r="B94" s="88" t="s">
        <v>90</v>
      </c>
      <c r="C94" s="89">
        <f>IF(B94="","",VLOOKUP(AD94,Varsayımlar!$B:$Q,3,0))</f>
        <v>8698829380698</v>
      </c>
      <c r="D94" s="89" t="s">
        <v>260</v>
      </c>
      <c r="E94" s="85" t="s">
        <v>91</v>
      </c>
      <c r="F94" s="9"/>
      <c r="G94" s="9"/>
      <c r="H94" s="90" t="str">
        <f>IF(B94="","",VLOOKUP(AD94,Varsayımlar!$B:$Q,5,0))</f>
        <v>MAGNİT MAVİ AMBALAJ 25CM</v>
      </c>
      <c r="I94" s="90">
        <f>IF(B94="","",VLOOKUP(AD94,Varsayımlar!B:T,19,0))</f>
        <v>0</v>
      </c>
      <c r="J94" s="90" t="str">
        <f>IF(B94="","",VLOOKUP(AD94,Varsayımlar!$B:$Q,6,0))</f>
        <v>SADE</v>
      </c>
      <c r="K94" s="9">
        <v>2016</v>
      </c>
      <c r="L94" s="9"/>
      <c r="M94" s="9">
        <f>IFERROR(IF(B94="","",K94/VLOOKUP(AD94,Varsayımlar!B:R,17,0)),"")</f>
        <v>24</v>
      </c>
      <c r="N94" s="9"/>
      <c r="O94" s="9">
        <v>30</v>
      </c>
      <c r="P94" s="90">
        <f>IF(B94="","",VLOOKUP(AD94,Varsayımlar!$B:$Q,7,0)*K94)</f>
        <v>60480</v>
      </c>
      <c r="Q94" s="90">
        <f>IF(B94="","",VLOOKUP(AD94,Varsayımlar!$B:$Q,8,0))</f>
        <v>25</v>
      </c>
      <c r="R94" s="90" t="str">
        <f>IF(B94="","",VLOOKUP(AD94,Varsayımlar!$B:$Q,9,0))</f>
        <v>SOFT</v>
      </c>
      <c r="S94" s="90">
        <f>IF(B94="","",VLOOKUP(AD94,Varsayımlar!$B:$Q,10,0))</f>
        <v>4</v>
      </c>
      <c r="T94" s="90">
        <f>IF(B94="","",VLOOKUP(AD94,Varsayımlar!$B:$Q,11,0))</f>
        <v>30</v>
      </c>
      <c r="U94" s="90">
        <f>IF(B94="","",VLOOKUP(AD94,Varsayımlar!$B:$Q,12,0))</f>
        <v>260</v>
      </c>
      <c r="V94" s="90" t="str">
        <f>IF(B94="","",VLOOKUP(AD94,Varsayımlar!$B:$Q,13,0))</f>
        <v>YURTDIŞI</v>
      </c>
      <c r="W94" s="90">
        <f>IF(B94="","",VLOOKUP(AD94,Varsayımlar!$B:$Q,14,0))</f>
        <v>9</v>
      </c>
      <c r="X94" s="86">
        <v>46223</v>
      </c>
      <c r="Y94" s="86">
        <v>46497</v>
      </c>
      <c r="Z94" s="9" t="s">
        <v>692</v>
      </c>
      <c r="AA94" s="90" t="str">
        <f>IF(B94="","",VLOOKUP(AD94,Varsayımlar!$B:$Q,15,0))</f>
        <v>25CM TURUNCU KOLİ-SOL ÜST DİKDÖRTGENE ÜRETİM TARİHİ BASILACAK</v>
      </c>
      <c r="AB94" s="90" t="str">
        <f>IF(B94="","",VLOOKUP(AD94,Varsayımlar!$B:$Q,16,0))</f>
        <v>24-26 CM</v>
      </c>
      <c r="AC94" s="90">
        <f>IF(B94="","",VLOOKUP(Sayfa2!AD72,Varsayımlar!B:S,18,0))</f>
        <v>0</v>
      </c>
      <c r="AD94" s="90" t="str">
        <f t="shared" si="6"/>
        <v>MAGNİTMAGNİT MAVİ AMBALAJ 25 CM 260G</v>
      </c>
    </row>
    <row r="95" spans="1:31" ht="78.75" hidden="1" x14ac:dyDescent="0.25">
      <c r="A95" s="9" t="s">
        <v>134</v>
      </c>
      <c r="B95" s="88" t="s">
        <v>90</v>
      </c>
      <c r="C95" s="89">
        <f>IF(B95="","",VLOOKUP(AD95,Varsayımlar!$B:$Q,3,0))</f>
        <v>8698829380698</v>
      </c>
      <c r="D95" s="89" t="s">
        <v>261</v>
      </c>
      <c r="E95" s="85" t="s">
        <v>91</v>
      </c>
      <c r="F95" s="9"/>
      <c r="G95" s="9"/>
      <c r="H95" s="90" t="str">
        <f>IF(B95="","",VLOOKUP(AD95,Varsayımlar!$B:$Q,5,0))</f>
        <v>MAGNİT MAVİ AMBALAJ 25CM</v>
      </c>
      <c r="I95" s="90">
        <f>IF(B95="","",VLOOKUP(AD95,Varsayımlar!B:T,19,0))</f>
        <v>0</v>
      </c>
      <c r="J95" s="90" t="str">
        <f>IF(B95="","",VLOOKUP(AD95,Varsayımlar!$B:$Q,6,0))</f>
        <v>SADE</v>
      </c>
      <c r="K95" s="9">
        <v>2016</v>
      </c>
      <c r="L95" s="9"/>
      <c r="M95" s="9">
        <f>IFERROR(IF(B95="","",K95/VLOOKUP(AD95,Varsayımlar!B:R,17,0)),"")</f>
        <v>24</v>
      </c>
      <c r="N95" s="9"/>
      <c r="O95" s="9">
        <v>30</v>
      </c>
      <c r="P95" s="90">
        <f>IF(B95="","",VLOOKUP(AD95,Varsayımlar!$B:$Q,7,0)*K95)</f>
        <v>60480</v>
      </c>
      <c r="Q95" s="90">
        <f>IF(B95="","",VLOOKUP(AD95,Varsayımlar!$B:$Q,8,0))</f>
        <v>25</v>
      </c>
      <c r="R95" s="90" t="str">
        <f>IF(B95="","",VLOOKUP(AD95,Varsayımlar!$B:$Q,9,0))</f>
        <v>SOFT</v>
      </c>
      <c r="S95" s="90">
        <f>IF(B95="","",VLOOKUP(AD95,Varsayımlar!$B:$Q,10,0))</f>
        <v>4</v>
      </c>
      <c r="T95" s="90">
        <f>IF(B95="","",VLOOKUP(AD95,Varsayımlar!$B:$Q,11,0))</f>
        <v>30</v>
      </c>
      <c r="U95" s="90">
        <f>IF(B95="","",VLOOKUP(AD95,Varsayımlar!$B:$Q,12,0))</f>
        <v>260</v>
      </c>
      <c r="V95" s="90" t="str">
        <f>IF(B95="","",VLOOKUP(AD95,Varsayımlar!$B:$Q,13,0))</f>
        <v>YURTDIŞI</v>
      </c>
      <c r="W95" s="90">
        <f>IF(B95="","",VLOOKUP(AD95,Varsayımlar!$B:$Q,14,0))</f>
        <v>9</v>
      </c>
      <c r="X95" s="86">
        <v>46224</v>
      </c>
      <c r="Y95" s="86">
        <v>46498</v>
      </c>
      <c r="Z95" s="9">
        <v>26072125</v>
      </c>
      <c r="AA95" s="90" t="str">
        <f>IF(B95="","",VLOOKUP(AD95,Varsayımlar!$B:$Q,15,0))</f>
        <v>25CM TURUNCU KOLİ-SOL ÜST DİKDÖRTGENE ÜRETİM TARİHİ BASILACAK</v>
      </c>
      <c r="AB95" s="90" t="str">
        <f>IF(B95="","",VLOOKUP(AD95,Varsayımlar!$B:$Q,16,0))</f>
        <v>24-26 CM</v>
      </c>
      <c r="AC95" s="90">
        <f>IF(B95="","",VLOOKUP(Sayfa2!AD73,Varsayımlar!B:S,18,0))</f>
        <v>0</v>
      </c>
      <c r="AD95" s="90" t="str">
        <f t="shared" si="6"/>
        <v>MAGNİTMAGNİT MAVİ AMBALAJ 25 CM 260G</v>
      </c>
    </row>
    <row r="96" spans="1:31" hidden="1" x14ac:dyDescent="0.25">
      <c r="A96" s="9" t="s">
        <v>135</v>
      </c>
      <c r="B96" s="70"/>
      <c r="C96" s="71" t="str">
        <f>IF(B96="","",VLOOKUP(AD96,Varsayımlar!$B:$Q,3,0))</f>
        <v/>
      </c>
      <c r="D96" s="71"/>
      <c r="E96" s="71"/>
      <c r="F96" s="70"/>
      <c r="G96" s="70"/>
      <c r="H96" s="70" t="str">
        <f>IF(B96="","",VLOOKUP(AD96,Varsayımlar!$B:$Q,5,0))</f>
        <v/>
      </c>
      <c r="I96" s="70"/>
      <c r="J96" s="70" t="str">
        <f>IF(B96="","",VLOOKUP(AD96,Varsayımlar!$B:$Q,6,0))</f>
        <v/>
      </c>
      <c r="K96" s="70"/>
      <c r="L96" s="70"/>
      <c r="M96" s="70" t="str">
        <f>IFERROR(IF(B96="","",K96/VLOOKUP(AD96,Varsayımlar!B:R,17,0)),"")</f>
        <v/>
      </c>
      <c r="N96" s="70"/>
      <c r="O96" s="70"/>
      <c r="P96" s="70" t="str">
        <f>IF(B96="","",VLOOKUP(AD96,Varsayımlar!$B:$Q,7,0)*K96)</f>
        <v/>
      </c>
      <c r="Q96" s="70" t="str">
        <f>IF(B96="","",VLOOKUP(AD96,Varsayımlar!$B:$Q,8,0))</f>
        <v/>
      </c>
      <c r="R96" s="70" t="str">
        <f>IF(B96="","",VLOOKUP(AD96,Varsayımlar!$B:$Q,9,0))</f>
        <v/>
      </c>
      <c r="S96" s="70" t="str">
        <f>IF(B96="","",VLOOKUP(AD96,Varsayımlar!$B:$Q,10,0))</f>
        <v/>
      </c>
      <c r="T96" s="70" t="str">
        <f>IF(B96="","",VLOOKUP(AD96,Varsayımlar!$B:$Q,11,0))</f>
        <v/>
      </c>
      <c r="U96" s="70" t="str">
        <f>IF(B96="","",VLOOKUP(AD96,Varsayımlar!$B:$Q,12,0))</f>
        <v/>
      </c>
      <c r="V96" s="70" t="str">
        <f>IF(B96="","",VLOOKUP(AD96,Varsayımlar!$B:$Q,13,0))</f>
        <v/>
      </c>
      <c r="W96" s="70" t="str">
        <f>IF(B96="","",VLOOKUP(AD96,Varsayımlar!$B:$Q,14,0))</f>
        <v/>
      </c>
      <c r="X96" s="70"/>
      <c r="Y96" s="70"/>
      <c r="Z96" s="70"/>
      <c r="AA96" s="70" t="str">
        <f>IF(B96="","",VLOOKUP(AD96,Varsayımlar!$B:$Q,15,0))</f>
        <v/>
      </c>
      <c r="AB96" s="70" t="str">
        <f>IF(B96="","",VLOOKUP(AD96,Varsayımlar!$B:$Q,16,0))</f>
        <v/>
      </c>
      <c r="AC96" s="70" t="str">
        <f>IF(B96="","",VLOOKUP(Sayfa2!AD32,Varsayımlar!B:S,18,0))</f>
        <v/>
      </c>
      <c r="AD96" s="61"/>
    </row>
    <row r="97" spans="1:31" hidden="1" x14ac:dyDescent="0.25">
      <c r="A97" s="9" t="s">
        <v>136</v>
      </c>
      <c r="B97" s="70"/>
      <c r="C97" s="71" t="str">
        <f>IF(B97="","",VLOOKUP(AD97,Varsayımlar!$B:$Q,3,0))</f>
        <v/>
      </c>
      <c r="D97" s="71"/>
      <c r="E97" s="71"/>
      <c r="F97" s="70"/>
      <c r="G97" s="70"/>
      <c r="H97" s="70" t="str">
        <f>IF(B97="","",VLOOKUP(AD97,Varsayımlar!$B:$Q,5,0))</f>
        <v/>
      </c>
      <c r="I97" s="70"/>
      <c r="J97" s="70" t="str">
        <f>IF(B97="","",VLOOKUP(AD97,Varsayımlar!$B:$Q,6,0))</f>
        <v/>
      </c>
      <c r="K97" s="70"/>
      <c r="L97" s="70"/>
      <c r="M97" s="70" t="str">
        <f>IFERROR(IF(B97="","",K97/VLOOKUP(AD97,Varsayımlar!B:R,17,0)),"")</f>
        <v/>
      </c>
      <c r="N97" s="70"/>
      <c r="O97" s="70"/>
      <c r="P97" s="70" t="str">
        <f>IF(B97="","",VLOOKUP(AD97,Varsayımlar!$B:$Q,7,0)*K97)</f>
        <v/>
      </c>
      <c r="Q97" s="70" t="str">
        <f>IF(B97="","",VLOOKUP(AD97,Varsayımlar!$B:$Q,8,0))</f>
        <v/>
      </c>
      <c r="R97" s="70" t="str">
        <f>IF(B97="","",VLOOKUP(AD97,Varsayımlar!$B:$Q,9,0))</f>
        <v/>
      </c>
      <c r="S97" s="70" t="str">
        <f>IF(B97="","",VLOOKUP(AD97,Varsayımlar!$B:$Q,10,0))</f>
        <v/>
      </c>
      <c r="T97" s="70" t="str">
        <f>IF(B97="","",VLOOKUP(AD97,Varsayımlar!$B:$Q,11,0))</f>
        <v/>
      </c>
      <c r="U97" s="70" t="str">
        <f>IF(B97="","",VLOOKUP(AD97,Varsayımlar!$B:$Q,12,0))</f>
        <v/>
      </c>
      <c r="V97" s="70" t="str">
        <f>IF(B97="","",VLOOKUP(AD97,Varsayımlar!$B:$Q,13,0))</f>
        <v/>
      </c>
      <c r="W97" s="70" t="str">
        <f>IF(B97="","",VLOOKUP(AD97,Varsayımlar!$B:$Q,14,0))</f>
        <v/>
      </c>
      <c r="X97" s="70"/>
      <c r="Y97" s="70"/>
      <c r="Z97" s="70"/>
      <c r="AA97" s="70" t="str">
        <f>IF(B97="","",VLOOKUP(AD97,Varsayımlar!$B:$Q,15,0))</f>
        <v/>
      </c>
      <c r="AB97" s="70" t="str">
        <f>IF(B97="","",VLOOKUP(AD97,Varsayımlar!$B:$Q,16,0))</f>
        <v/>
      </c>
      <c r="AC97" s="70" t="str">
        <f>IF(B97="","",VLOOKUP(Sayfa2!AD33,Varsayımlar!B:S,18,0))</f>
        <v/>
      </c>
      <c r="AD97" s="61"/>
    </row>
    <row r="98" spans="1:31" x14ac:dyDescent="0.25">
      <c r="C98" s="80" t="str">
        <f>IF(B98="","",VLOOKUP(AD98,Varsayımlar!$B:$Q,3,0))</f>
        <v/>
      </c>
      <c r="H98" s="8" t="str">
        <f>IF(B98="","",VLOOKUP(AD98,Varsayımlar!$B:$Q,5,0))</f>
        <v/>
      </c>
      <c r="J98" s="8" t="str">
        <f>IF(B98="","",VLOOKUP(AD98,Varsayımlar!$B:$Q,6,0))</f>
        <v/>
      </c>
      <c r="P98" s="8" t="str">
        <f>IF(B98="","",VLOOKUP(AD98,Varsayımlar!$B:$Q,7,0)*K98)</f>
        <v/>
      </c>
      <c r="Q98" s="8" t="str">
        <f>IF(B98="","",VLOOKUP(AD98,Varsayımlar!$B:$Q,8,0))</f>
        <v/>
      </c>
      <c r="R98" s="8" t="str">
        <f>IF(B98="","",VLOOKUP(AD98,Varsayımlar!$B:$Q,9,0))</f>
        <v/>
      </c>
      <c r="S98" s="8" t="str">
        <f>IF(B98="","",VLOOKUP(AD98,Varsayımlar!$B:$Q,10,0))</f>
        <v/>
      </c>
      <c r="T98" s="8" t="str">
        <f>IF(B98="","",VLOOKUP(AD98,Varsayımlar!$B:$Q,11,0))</f>
        <v/>
      </c>
      <c r="U98" s="8" t="str">
        <f>IF(B98="","",VLOOKUP(AD98,Varsayımlar!$B:$Q,12,0))</f>
        <v/>
      </c>
      <c r="V98" s="8" t="str">
        <f>IF(B98="","",VLOOKUP(AD98,Varsayımlar!$B:$Q,13,0))</f>
        <v/>
      </c>
      <c r="W98" s="8" t="str">
        <f>IF(B98="","",VLOOKUP(AD98,Varsayımlar!$B:$Q,14,0))</f>
        <v/>
      </c>
      <c r="AA98" s="8" t="str">
        <f>IF(B98="","",VLOOKUP(AD98,Varsayımlar!$B:$Q,15,0))</f>
        <v/>
      </c>
      <c r="AB98" s="8" t="str">
        <f>IF(B98="","",VLOOKUP(AD98,Varsayımlar!$B:$Q,16,0))</f>
        <v/>
      </c>
      <c r="AD98" s="8" t="str">
        <f>IF(B98="","",CONCATENATE(B98,E98))</f>
        <v/>
      </c>
    </row>
    <row r="99" spans="1:31" ht="31.5" x14ac:dyDescent="0.25">
      <c r="A99" s="198" t="s">
        <v>120</v>
      </c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55"/>
    </row>
    <row r="100" spans="1:31" ht="63" x14ac:dyDescent="0.25">
      <c r="A100" s="9" t="s">
        <v>0</v>
      </c>
      <c r="B100" s="9" t="s">
        <v>1</v>
      </c>
      <c r="C100" s="10" t="s">
        <v>36</v>
      </c>
      <c r="D100" s="10" t="s">
        <v>177</v>
      </c>
      <c r="E100" s="10" t="s">
        <v>42</v>
      </c>
      <c r="F100" s="9" t="s">
        <v>43</v>
      </c>
      <c r="G100" s="9" t="s">
        <v>13</v>
      </c>
      <c r="H100" s="9" t="s">
        <v>2</v>
      </c>
      <c r="I100" s="9" t="s">
        <v>83</v>
      </c>
      <c r="J100" s="9" t="s">
        <v>3</v>
      </c>
      <c r="K100" s="9" t="s">
        <v>21</v>
      </c>
      <c r="L100" s="9" t="s">
        <v>141</v>
      </c>
      <c r="M100" s="9" t="s">
        <v>20</v>
      </c>
      <c r="N100" s="9" t="s">
        <v>243</v>
      </c>
      <c r="O100" s="9" t="s">
        <v>176</v>
      </c>
      <c r="P100" s="9" t="s">
        <v>16</v>
      </c>
      <c r="Q100" s="9" t="s">
        <v>4</v>
      </c>
      <c r="R100" s="9" t="s">
        <v>5</v>
      </c>
      <c r="S100" s="9" t="s">
        <v>6</v>
      </c>
      <c r="T100" s="9" t="s">
        <v>33</v>
      </c>
      <c r="U100" s="9" t="s">
        <v>7</v>
      </c>
      <c r="V100" s="9" t="s">
        <v>8</v>
      </c>
      <c r="W100" s="9" t="s">
        <v>9</v>
      </c>
      <c r="X100" s="9" t="s">
        <v>10</v>
      </c>
      <c r="Y100" s="9" t="s">
        <v>11</v>
      </c>
      <c r="Z100" s="9" t="s">
        <v>12</v>
      </c>
      <c r="AA100" s="9" t="s">
        <v>14</v>
      </c>
      <c r="AB100" s="9" t="s">
        <v>15</v>
      </c>
      <c r="AC100" s="9" t="s">
        <v>305</v>
      </c>
      <c r="AD100" s="8" t="s">
        <v>50</v>
      </c>
    </row>
    <row r="101" spans="1:31" ht="31.5" x14ac:dyDescent="0.25">
      <c r="A101" s="9" t="s">
        <v>29</v>
      </c>
      <c r="B101" s="77" t="s">
        <v>17</v>
      </c>
      <c r="C101" s="76">
        <f>IF(B101="","",VLOOKUP(AD101,Varsayımlar!$B:$Q,3,0))</f>
        <v>8698829380698</v>
      </c>
      <c r="D101" s="76" t="s">
        <v>502</v>
      </c>
      <c r="E101" s="119" t="s">
        <v>37</v>
      </c>
      <c r="F101" s="77" t="s">
        <v>503</v>
      </c>
      <c r="G101" s="77" t="s">
        <v>504</v>
      </c>
      <c r="H101" s="77" t="str">
        <f>IF(B101="","",VLOOKUP(AD101,Varsayımlar!$B:$Q,5,0))</f>
        <v>TORTİLLAS 25 CM 4 PCS 260G</v>
      </c>
      <c r="I101" s="77">
        <f>IF(B101="","",VLOOKUP(AD101,Varsayımlar!B:T,19,0))</f>
        <v>0</v>
      </c>
      <c r="J101" s="77" t="str">
        <f>IF(B101="","",VLOOKUP(AD101,Varsayımlar!$B:$Q,6,0))</f>
        <v>SADE</v>
      </c>
      <c r="K101" s="77">
        <v>2016</v>
      </c>
      <c r="L101" s="77"/>
      <c r="M101" s="77">
        <f>K101/84</f>
        <v>24</v>
      </c>
      <c r="N101" s="77"/>
      <c r="O101" s="77">
        <v>7</v>
      </c>
      <c r="P101" s="77">
        <f>IF(B101="","",VLOOKUP(AD101,Varsayımlar!$B:$Q,7,0)*K101)</f>
        <v>60480</v>
      </c>
      <c r="Q101" s="77">
        <f>IF(B101="","",VLOOKUP(AD101,Varsayımlar!$B:$Q,8,0))</f>
        <v>25</v>
      </c>
      <c r="R101" s="77" t="str">
        <f>IF(B101="","",VLOOKUP(AD101,Varsayımlar!$B:$Q,9,0))</f>
        <v>SOFT</v>
      </c>
      <c r="S101" s="77">
        <f>IF(B101="","",VLOOKUP(AD101,Varsayımlar!$B:$Q,10,0))</f>
        <v>4</v>
      </c>
      <c r="T101" s="77">
        <f>IF(B101="","",VLOOKUP(AD101,Varsayımlar!$B:$Q,11,0))</f>
        <v>30</v>
      </c>
      <c r="U101" s="77">
        <f>IF(B101="","",VLOOKUP(AD101,Varsayımlar!$B:$Q,12,0))</f>
        <v>260</v>
      </c>
      <c r="V101" s="77" t="str">
        <f>IF(B101="","",VLOOKUP(AD101,Varsayımlar!$B:$Q,13,0))</f>
        <v>YURTDIŞI</v>
      </c>
      <c r="W101" s="77">
        <f>IF(B101="","",VLOOKUP(AD101,Varsayımlar!$B:$Q,14,0))</f>
        <v>6</v>
      </c>
      <c r="X101" s="78">
        <v>46195</v>
      </c>
      <c r="Y101" s="78">
        <v>46378</v>
      </c>
      <c r="Z101" s="77">
        <v>26062225</v>
      </c>
      <c r="AA101" s="77" t="str">
        <f>IF(B101="","",VLOOKUP(AD101,Varsayımlar!$B:$Q,15,0))</f>
        <v>TRİTON -SKT ATILACAK</v>
      </c>
      <c r="AB101" s="77" t="str">
        <f>IF(B101="","",VLOOKUP(AD101,Varsayımlar!$B:$Q,16,0))</f>
        <v>24-26 CM</v>
      </c>
      <c r="AC101" s="64"/>
      <c r="AD101" s="61" t="str">
        <f t="shared" ref="AD101:AD149" si="9">IF(B101="","",CONCATENATE(B101,E101))</f>
        <v>LLC TRİTONMUTLUKAL WHEAT TORTILLA</v>
      </c>
      <c r="AE101" s="8" t="s">
        <v>285</v>
      </c>
    </row>
    <row r="102" spans="1:31" ht="31.5" x14ac:dyDescent="0.25">
      <c r="A102" s="9" t="s">
        <v>122</v>
      </c>
      <c r="B102" s="111" t="s">
        <v>17</v>
      </c>
      <c r="C102" s="112">
        <f>IF(B102="","",VLOOKUP(AD102,Varsayımlar!$B:$Q,3,0))</f>
        <v>8698829380698</v>
      </c>
      <c r="D102" s="112" t="s">
        <v>506</v>
      </c>
      <c r="E102" s="113" t="s">
        <v>37</v>
      </c>
      <c r="F102" s="111" t="s">
        <v>507</v>
      </c>
      <c r="G102" s="111" t="s">
        <v>508</v>
      </c>
      <c r="H102" s="111" t="str">
        <f>IF(B102="","",VLOOKUP(AD102,Varsayımlar!$B:$Q,5,0))</f>
        <v>TORTİLLAS 25 CM 4 PCS 260G</v>
      </c>
      <c r="I102" s="111">
        <f>IF(B102="","",VLOOKUP(AD102,Varsayımlar!B:T,19,0))</f>
        <v>0</v>
      </c>
      <c r="J102" s="111" t="str">
        <f>IF(B102="","",VLOOKUP(AD102,Varsayımlar!$B:$Q,6,0))</f>
        <v>SADE</v>
      </c>
      <c r="K102" s="111">
        <v>2436</v>
      </c>
      <c r="L102" s="111"/>
      <c r="M102" s="111">
        <f>K102/84</f>
        <v>29</v>
      </c>
      <c r="N102" s="111"/>
      <c r="O102" s="111">
        <v>16</v>
      </c>
      <c r="P102" s="111">
        <f>IF(B102="","",VLOOKUP(AD102,Varsayımlar!$B:$Q,7,0)*K102)</f>
        <v>73080</v>
      </c>
      <c r="Q102" s="111">
        <f>IF(B102="","",VLOOKUP(AD102,Varsayımlar!$B:$Q,8,0))</f>
        <v>25</v>
      </c>
      <c r="R102" s="111" t="str">
        <f>IF(B102="","",VLOOKUP(AD102,Varsayımlar!$B:$Q,9,0))</f>
        <v>SOFT</v>
      </c>
      <c r="S102" s="111">
        <f>IF(B102="","",VLOOKUP(AD102,Varsayımlar!$B:$Q,10,0))</f>
        <v>4</v>
      </c>
      <c r="T102" s="111">
        <f>IF(B102="","",VLOOKUP(AD102,Varsayımlar!$B:$Q,11,0))</f>
        <v>30</v>
      </c>
      <c r="U102" s="111">
        <f>IF(B102="","",VLOOKUP(AD102,Varsayımlar!$B:$Q,12,0))</f>
        <v>260</v>
      </c>
      <c r="V102" s="111" t="str">
        <f>IF(B102="","",VLOOKUP(AD102,Varsayımlar!$B:$Q,13,0))</f>
        <v>YURTDIŞI</v>
      </c>
      <c r="W102" s="111">
        <f>IF(B102="","",VLOOKUP(AD102,Varsayımlar!$B:$Q,14,0))</f>
        <v>6</v>
      </c>
      <c r="X102" s="114">
        <v>46196</v>
      </c>
      <c r="Y102" s="114">
        <v>46379</v>
      </c>
      <c r="Z102" s="111">
        <v>26062325</v>
      </c>
      <c r="AA102" s="111" t="str">
        <f>IF(B102="","",VLOOKUP(AD102,Varsayımlar!$B:$Q,15,0))</f>
        <v>TRİTON -SKT ATILACAK</v>
      </c>
      <c r="AB102" s="111" t="str">
        <f>IF(B102="","",VLOOKUP(AD102,Varsayımlar!$B:$Q,16,0))</f>
        <v>24-26 CM</v>
      </c>
      <c r="AC102" s="64"/>
      <c r="AD102" s="61" t="str">
        <f t="shared" si="9"/>
        <v>LLC TRİTONMUTLUKAL WHEAT TORTILLA</v>
      </c>
    </row>
    <row r="103" spans="1:31" ht="78.75" x14ac:dyDescent="0.25">
      <c r="A103" s="9" t="s">
        <v>123</v>
      </c>
      <c r="B103" s="82" t="s">
        <v>90</v>
      </c>
      <c r="C103" s="83">
        <f>IF(B103="","",VLOOKUP(AD103,Varsayımlar!$B:$Q,3,0))</f>
        <v>8698829380698</v>
      </c>
      <c r="D103" s="82" t="s">
        <v>262</v>
      </c>
      <c r="E103" s="82" t="s">
        <v>91</v>
      </c>
      <c r="F103" s="82"/>
      <c r="G103" s="82" t="s">
        <v>588</v>
      </c>
      <c r="H103" s="82" t="str">
        <f>IF(B103="","",VLOOKUP(AD103,Varsayımlar!$B:$Q,5,0))</f>
        <v>MAGNİT MAVİ AMBALAJ 25CM</v>
      </c>
      <c r="I103" s="82">
        <f>IF(B103="","",VLOOKUP(AD103,Varsayımlar!B:T,19,0))</f>
        <v>0</v>
      </c>
      <c r="J103" s="82" t="str">
        <f>IF(B103="","",VLOOKUP(AD103,Varsayımlar!$B:$Q,6,0))</f>
        <v>SADE</v>
      </c>
      <c r="K103" s="82">
        <v>672</v>
      </c>
      <c r="L103" s="82"/>
      <c r="M103" s="82">
        <f>IFERROR(IF(B103="","",K103/VLOOKUP(AD103,Varsayımlar!B:R,17,0)),"")</f>
        <v>8</v>
      </c>
      <c r="N103" s="82"/>
      <c r="O103" s="82">
        <v>7</v>
      </c>
      <c r="P103" s="82">
        <f>IF(B103="","",VLOOKUP(AD103,Varsayımlar!$B:$Q,7,0)*K103)</f>
        <v>20160</v>
      </c>
      <c r="Q103" s="82">
        <f>IF(B103="","",VLOOKUP(AD103,Varsayımlar!$B:$Q,8,0))</f>
        <v>25</v>
      </c>
      <c r="R103" s="82" t="str">
        <f>IF(B103="","",VLOOKUP(AD103,Varsayımlar!$B:$Q,9,0))</f>
        <v>SOFT</v>
      </c>
      <c r="S103" s="82">
        <f>IF(B103="","",VLOOKUP(AD103,Varsayımlar!$B:$Q,10,0))</f>
        <v>4</v>
      </c>
      <c r="T103" s="82">
        <f>IF(B103="","",VLOOKUP(AD103,Varsayımlar!$B:$Q,11,0))</f>
        <v>30</v>
      </c>
      <c r="U103" s="82">
        <f>IF(B103="","",VLOOKUP(AD103,Varsayımlar!$B:$Q,12,0))</f>
        <v>260</v>
      </c>
      <c r="V103" s="82" t="str">
        <f>IF(B103="","",VLOOKUP(AD103,Varsayımlar!$B:$Q,13,0))</f>
        <v>YURTDIŞI</v>
      </c>
      <c r="W103" s="82">
        <f>IF(B103="","",VLOOKUP(AD103,Varsayımlar!$B:$Q,14,0))</f>
        <v>9</v>
      </c>
      <c r="X103" s="84">
        <v>46195</v>
      </c>
      <c r="Y103" s="84">
        <v>46468</v>
      </c>
      <c r="Z103" s="82" t="s">
        <v>589</v>
      </c>
      <c r="AA103" s="82" t="str">
        <f>IF(B103="","",VLOOKUP(AD103,Varsayımlar!$B:$Q,15,0))</f>
        <v>25CM TURUNCU KOLİ-SOL ÜST DİKDÖRTGENE ÜRETİM TARİHİ BASILACAK</v>
      </c>
      <c r="AB103" s="82" t="str">
        <f>IF(B103="","",VLOOKUP(AD103,Varsayımlar!$B:$Q,16,0))</f>
        <v>24-26 CM</v>
      </c>
      <c r="AC103" s="90">
        <f>IF(B103="","",VLOOKUP(Sayfa2!AD81,Varsayımlar!B:S,18,0))</f>
        <v>0</v>
      </c>
      <c r="AD103" s="90" t="str">
        <f>IF(B103="","",CONCATENATE(B103,E103))</f>
        <v>MAGNİTMAGNİT MAVİ AMBALAJ 25 CM 260G</v>
      </c>
    </row>
    <row r="104" spans="1:31" ht="63" x14ac:dyDescent="0.25">
      <c r="A104" s="9" t="s">
        <v>124</v>
      </c>
      <c r="B104" s="70" t="s">
        <v>79</v>
      </c>
      <c r="C104" s="71">
        <f>IF(B104="","",VLOOKUP(AD104,Varsayımlar!$B:$Q,3,0))</f>
        <v>8698829380698</v>
      </c>
      <c r="D104" s="71"/>
      <c r="E104" s="72" t="s">
        <v>254</v>
      </c>
      <c r="F104" s="70" t="s">
        <v>532</v>
      </c>
      <c r="G104" s="70" t="s">
        <v>532</v>
      </c>
      <c r="H104" s="70" t="str">
        <f>IF(B104="","",VLOOKUP(AD104,Varsayımlar!$B:$Q,5,0))</f>
        <v>Manetka 20cm</v>
      </c>
      <c r="I104" s="70">
        <f>IF(B104="","",VLOOKUP(AD104,Varsayımlar!B:T,19,0))</f>
        <v>0</v>
      </c>
      <c r="J104" s="70" t="str">
        <f>IF(B104="","",VLOOKUP(AD104,Varsayımlar!$B:$Q,6,0))</f>
        <v>SADE</v>
      </c>
      <c r="K104" s="70">
        <v>7200</v>
      </c>
      <c r="L104" s="70"/>
      <c r="M104" s="70">
        <f>IFERROR(IF(B104="","",K104/VLOOKUP(AD104,Varsayımlar!B:R,17,0)),"")</f>
        <v>32</v>
      </c>
      <c r="N104" s="70"/>
      <c r="O104" s="70">
        <v>32</v>
      </c>
      <c r="P104" s="70">
        <f>IF(B104="","",VLOOKUP(AD104,Varsayımlar!$B:$Q,7,0)*K104)</f>
        <v>100800</v>
      </c>
      <c r="Q104" s="70">
        <f>IF(B104="","",VLOOKUP(AD104,Varsayımlar!$B:$Q,8,0))</f>
        <v>20</v>
      </c>
      <c r="R104" s="70" t="str">
        <f>IF(B104="","",VLOOKUP(AD104,Varsayımlar!$B:$Q,9,0))</f>
        <v>Irak Soft</v>
      </c>
      <c r="S104" s="70">
        <f>IF(B104="","",VLOOKUP(AD104,Varsayımlar!$B:$Q,10,0))</f>
        <v>4</v>
      </c>
      <c r="T104" s="70">
        <f>IF(B104="","",VLOOKUP(AD104,Varsayımlar!$B:$Q,11,0))</f>
        <v>14</v>
      </c>
      <c r="U104" s="70">
        <f>IF(B104="","",VLOOKUP(AD104,Varsayımlar!$B:$Q,12,0))</f>
        <v>166</v>
      </c>
      <c r="V104" s="70" t="str">
        <f>IF(B104="","",VLOOKUP(AD104,Varsayımlar!$B:$Q,13,0))</f>
        <v>YURTDIŞI</v>
      </c>
      <c r="W104" s="70">
        <f>IF(B104="","",VLOOKUP(AD104,Varsayımlar!$B:$Q,14,0))</f>
        <v>6</v>
      </c>
      <c r="X104" s="73">
        <v>46196</v>
      </c>
      <c r="Y104" s="73">
        <v>46379</v>
      </c>
      <c r="Z104" s="70">
        <v>26062320</v>
      </c>
      <c r="AA104" s="70" t="str">
        <f>IF(B104="","",VLOOKUP(AD104,Varsayımlar!$B:$Q,15,0))</f>
        <v>Kare Koli-Üretim Tarihli Etiket</v>
      </c>
      <c r="AB104" s="70" t="str">
        <f>IF(B104="","",VLOOKUP(AD104,Varsayımlar!$B:$Q,16,0))</f>
        <v>19-21 cm</v>
      </c>
      <c r="AC104" s="90">
        <f>IF(B104="","",VLOOKUP(Sayfa2!AD60,Varsayımlar!B:S,18,0))</f>
        <v>0</v>
      </c>
      <c r="AD104" s="90" t="str">
        <f t="shared" si="9"/>
        <v>LLC KOTORManetka 20cm 4 pcs 166g</v>
      </c>
    </row>
    <row r="105" spans="1:31" ht="78.75" x14ac:dyDescent="0.25">
      <c r="A105" s="9" t="s">
        <v>125</v>
      </c>
      <c r="B105" s="170" t="s">
        <v>628</v>
      </c>
      <c r="C105" s="171">
        <f>IF(B105="","",VLOOKUP(AD105,Varsayımlar!$B:$Q,3,0))</f>
        <v>8698829380698</v>
      </c>
      <c r="D105" s="171"/>
      <c r="E105" s="172" t="s">
        <v>629</v>
      </c>
      <c r="F105" s="170"/>
      <c r="G105" s="170"/>
      <c r="H105" s="170" t="str">
        <f>IF(B105="","",VLOOKUP(AD105,Varsayımlar!$B:$Q,5,0))</f>
        <v>Oqqa 25cm 650g (Etiketli)</v>
      </c>
      <c r="I105" s="170" t="str">
        <f>IF(B105="","",VLOOKUP(AD105,Varsayımlar!B:T,19,0))</f>
        <v>Folik Asit Bilgisi Etiketli-Besin Değerleri</v>
      </c>
      <c r="J105" s="170" t="str">
        <f>IF(B105="","",VLOOKUP(AD105,Varsayımlar!$B:$Q,6,0))</f>
        <v>SADE (Folik Asitli Un)</v>
      </c>
      <c r="K105" s="170">
        <v>1000</v>
      </c>
      <c r="L105" s="170"/>
      <c r="M105" s="170" t="str">
        <f>IFERROR(IF(B105="","",K105/VLOOKUP(AD105,Varsayımlar!B:R,17,0)),"")</f>
        <v/>
      </c>
      <c r="N105" s="170"/>
      <c r="O105" s="170">
        <v>10</v>
      </c>
      <c r="P105" s="170">
        <f>IF(B105="","",VLOOKUP(AD105,Varsayımlar!$B:$Q,7,0)*K105)</f>
        <v>12000</v>
      </c>
      <c r="Q105" s="170">
        <f>IF(B105="","",VLOOKUP(AD105,Varsayımlar!$B:$Q,8,0))</f>
        <v>25</v>
      </c>
      <c r="R105" s="170" t="str">
        <f>IF(B105="","",VLOOKUP(AD105,Varsayımlar!$B:$Q,9,0))</f>
        <v>Irak Soft</v>
      </c>
      <c r="S105" s="170">
        <f>IF(B105="","",VLOOKUP(AD105,Varsayımlar!$B:$Q,10,0))</f>
        <v>10</v>
      </c>
      <c r="T105" s="170">
        <f>IF(B105="","",VLOOKUP(AD105,Varsayımlar!$B:$Q,11,0))</f>
        <v>12</v>
      </c>
      <c r="U105" s="170">
        <f>IF(B105="","",VLOOKUP(AD105,Varsayımlar!$B:$Q,12,0))</f>
        <v>650</v>
      </c>
      <c r="V105" s="170" t="str">
        <f>IF(B105="","",VLOOKUP(AD105,Varsayımlar!$B:$Q,13,0))</f>
        <v>Yurtdışı</v>
      </c>
      <c r="W105" s="170">
        <f>IF(B105="","",VLOOKUP(AD105,Varsayımlar!$B:$Q,14,0))</f>
        <v>12</v>
      </c>
      <c r="X105" s="173">
        <v>46202</v>
      </c>
      <c r="Y105" s="173">
        <v>46567</v>
      </c>
      <c r="Z105" s="170">
        <v>26062925</v>
      </c>
      <c r="AA105" s="170" t="str">
        <f>IF(B105="","",VLOOKUP(AD105,Varsayımlar!$B:$Q,15,0))</f>
        <v>Kırmızı Koli-Etiketli</v>
      </c>
      <c r="AB105" s="170" t="str">
        <f>IF(B105="","",VLOOKUP(AD105,Varsayımlar!$B:$Q,16,0))</f>
        <v>24-26cm</v>
      </c>
      <c r="AC105" s="90">
        <f>IF(B105="","",VLOOKUP(Sayfa2!AD61,Varsayımlar!B:S,18,0))</f>
        <v>0</v>
      </c>
      <c r="AD105" s="90" t="str">
        <f t="shared" si="9"/>
        <v>Oqqa NaturalOqqa 25cm 10 lu 650g</v>
      </c>
    </row>
    <row r="106" spans="1:31" ht="31.5" x14ac:dyDescent="0.25">
      <c r="A106" s="9" t="s">
        <v>126</v>
      </c>
      <c r="B106" s="111" t="s">
        <v>104</v>
      </c>
      <c r="C106" s="112">
        <f>IF(B106="","",VLOOKUP(AD106,Varsayımlar!$B:$Q,3,0))</f>
        <v>8698829380698</v>
      </c>
      <c r="D106" s="112"/>
      <c r="E106" s="151" t="s">
        <v>263</v>
      </c>
      <c r="F106" s="111">
        <v>33</v>
      </c>
      <c r="G106" s="111" t="s">
        <v>720</v>
      </c>
      <c r="H106" s="111" t="str">
        <f>IF(B106="","",VLOOKUP(AD106,Varsayımlar!$B:$Q,5,0))</f>
        <v>Tortillas 20cm (Samakat Bilgileri Ekli)</v>
      </c>
      <c r="I106" s="111">
        <f>IF(B106="","",VLOOKUP(AD106,Varsayımlar!B:T,19,0))</f>
        <v>0</v>
      </c>
      <c r="J106" s="111" t="str">
        <f>IF(B106="","",VLOOKUP(AD106,Varsayımlar!$B:$Q,6,0))</f>
        <v>PEYNİRLİ</v>
      </c>
      <c r="K106" s="111">
        <v>1800</v>
      </c>
      <c r="L106" s="111"/>
      <c r="M106" s="111">
        <f>IFERROR(IF(B106="","",K106/VLOOKUP(AD106,Varsayımlar!B:R,17,0)),"")</f>
        <v>8</v>
      </c>
      <c r="N106" s="111"/>
      <c r="O106" s="111">
        <v>8</v>
      </c>
      <c r="P106" s="111">
        <f>IF(B106="","",VLOOKUP(AD106,Varsayımlar!$B:$Q,7,0)*K106)</f>
        <v>25200</v>
      </c>
      <c r="Q106" s="111">
        <f>IF(B106="","",VLOOKUP(AD106,Varsayımlar!$B:$Q,8,0))</f>
        <v>20</v>
      </c>
      <c r="R106" s="111" t="str">
        <f>IF(B106="","",VLOOKUP(AD106,Varsayımlar!$B:$Q,9,0))</f>
        <v>IRAK SOFT-AT</v>
      </c>
      <c r="S106" s="111">
        <f>IF(B106="","",VLOOKUP(AD106,Varsayımlar!$B:$Q,10,0))</f>
        <v>4</v>
      </c>
      <c r="T106" s="111">
        <f>IF(B106="","",VLOOKUP(AD106,Varsayımlar!$B:$Q,11,0))</f>
        <v>14</v>
      </c>
      <c r="U106" s="111">
        <f>IF(B106="","",VLOOKUP(AD106,Varsayımlar!$B:$Q,12,0))</f>
        <v>166</v>
      </c>
      <c r="V106" s="111" t="str">
        <f>IF(B106="","",VLOOKUP(AD106,Varsayımlar!$B:$Q,13,0))</f>
        <v>YURTDIŞI</v>
      </c>
      <c r="W106" s="111">
        <f>IF(B106="","",VLOOKUP(AD106,Varsayımlar!$B:$Q,14,0))</f>
        <v>9</v>
      </c>
      <c r="X106" s="114">
        <v>46206</v>
      </c>
      <c r="Y106" s="114">
        <v>46480</v>
      </c>
      <c r="Z106" s="111" t="s">
        <v>265</v>
      </c>
      <c r="AA106" s="111" t="str">
        <f>IF(B106="","",VLOOKUP(AD106,Varsayımlar!$B:$Q,15,0))</f>
        <v>Kare Koli-Üretim Tarihli Etiket</v>
      </c>
      <c r="AB106" s="111" t="str">
        <f>IF(B106="","",VLOOKUP(AD106,Varsayımlar!$B:$Q,16,0))</f>
        <v>19-21 cm</v>
      </c>
      <c r="AC106" s="9">
        <f>IF(B106="","",VLOOKUP(Sayfa2!AD75,Varsayımlar!B:S,18,0))</f>
        <v>0</v>
      </c>
      <c r="AD106" s="9" t="str">
        <f t="shared" si="9"/>
        <v>SMART LLCTortillas 20cm Peynirli 4pcs 166g</v>
      </c>
    </row>
    <row r="107" spans="1:31" ht="110.25" x14ac:dyDescent="0.25">
      <c r="A107" s="9" t="s">
        <v>127</v>
      </c>
      <c r="B107" s="111" t="s">
        <v>104</v>
      </c>
      <c r="C107" s="112">
        <f>IF(B107="","",VLOOKUP(AD107,Varsayımlar!$B:$Q,3,0))</f>
        <v>8698829380698</v>
      </c>
      <c r="D107" s="112"/>
      <c r="E107" s="151" t="s">
        <v>105</v>
      </c>
      <c r="F107" s="111">
        <v>33</v>
      </c>
      <c r="G107" s="111" t="s">
        <v>720</v>
      </c>
      <c r="H107" s="111" t="str">
        <f>IF(B107="","",VLOOKUP(AD107,Varsayımlar!$B:$Q,5,0))</f>
        <v>TORTİLLAS 20CM (SAMAKAT BİLGİLERİ EKLİ)</v>
      </c>
      <c r="I107" s="111">
        <f>IF(B107="","",VLOOKUP(AD107,Varsayımlar!B:T,19,0))</f>
        <v>0</v>
      </c>
      <c r="J107" s="111" t="str">
        <f>IF(B107="","",VLOOKUP(AD107,Varsayımlar!$B:$Q,6,0))</f>
        <v>SADE</v>
      </c>
      <c r="K107" s="111">
        <v>5100</v>
      </c>
      <c r="L107" s="111" t="s">
        <v>721</v>
      </c>
      <c r="M107" s="111">
        <f>IFERROR(IF(B107="","",K107/VLOOKUP(AD107,Varsayımlar!B:R,17,0)),"")</f>
        <v>22.666666666666668</v>
      </c>
      <c r="N107" s="111"/>
      <c r="O107" s="111">
        <v>24</v>
      </c>
      <c r="P107" s="111">
        <f>IF(B107="","",VLOOKUP(AD107,Varsayımlar!$B:$Q,7,0)*K107)</f>
        <v>71400</v>
      </c>
      <c r="Q107" s="111">
        <f>IF(B107="","",VLOOKUP(AD107,Varsayımlar!$B:$Q,8,0))</f>
        <v>20</v>
      </c>
      <c r="R107" s="111" t="str">
        <f>IF(B107="","",VLOOKUP(AD107,Varsayımlar!$B:$Q,9,0))</f>
        <v>IRAK SOFT</v>
      </c>
      <c r="S107" s="111">
        <f>IF(B107="","",VLOOKUP(AD107,Varsayımlar!$B:$Q,10,0))</f>
        <v>4</v>
      </c>
      <c r="T107" s="111">
        <f>IF(B107="","",VLOOKUP(AD107,Varsayımlar!$B:$Q,11,0))</f>
        <v>14</v>
      </c>
      <c r="U107" s="111">
        <f>IF(B107="","",VLOOKUP(AD107,Varsayımlar!$B:$Q,12,0))</f>
        <v>166</v>
      </c>
      <c r="V107" s="111" t="str">
        <f>IF(B107="","",VLOOKUP(AD107,Varsayımlar!$B:$Q,13,0))</f>
        <v>YURTDIŞI</v>
      </c>
      <c r="W107" s="111">
        <f>IF(B107="","",VLOOKUP(AD107,Varsayımlar!$B:$Q,14,0))</f>
        <v>9</v>
      </c>
      <c r="X107" s="114">
        <v>46206</v>
      </c>
      <c r="Y107" s="114">
        <v>46480</v>
      </c>
      <c r="Z107" s="111">
        <v>26070320</v>
      </c>
      <c r="AA107" s="111" t="str">
        <f>IF(B107="","",VLOOKUP(AD107,Varsayımlar!$B:$Q,15,0))</f>
        <v>SİYAH KARE KOLİ- Üretim Tarihi Etiketli</v>
      </c>
      <c r="AB107" s="111" t="str">
        <f>IF(B107="","",VLOOKUP(AD107,Varsayımlar!$B:$Q,16,0))</f>
        <v>19-21 CM</v>
      </c>
      <c r="AC107" s="90">
        <f>IF(B107="","",VLOOKUP(Sayfa2!AD76,Varsayımlar!B:S,18,0))</f>
        <v>0</v>
      </c>
      <c r="AD107" s="90" t="str">
        <f t="shared" si="9"/>
        <v>SMART LLCTORTİLLAS SAMAKAT 20CM 166G</v>
      </c>
    </row>
    <row r="108" spans="1:31" ht="36" customHeight="1" x14ac:dyDescent="0.25">
      <c r="A108" s="9" t="s">
        <v>128</v>
      </c>
      <c r="B108" s="70" t="s">
        <v>17</v>
      </c>
      <c r="C108" s="71">
        <f>IF(B108="","",VLOOKUP(AD108,Varsayımlar!$B:$Q,3,0))</f>
        <v>8698829380698</v>
      </c>
      <c r="D108" s="71" t="s">
        <v>233</v>
      </c>
      <c r="E108" s="106" t="s">
        <v>37</v>
      </c>
      <c r="F108" s="70" t="s">
        <v>735</v>
      </c>
      <c r="G108" s="70" t="s">
        <v>736</v>
      </c>
      <c r="H108" s="70" t="str">
        <f>IF(B108="","",VLOOKUP(AD108,Varsayımlar!$B:$Q,5,0))</f>
        <v>TORTİLLAS 25 CM 4 PCS 260G</v>
      </c>
      <c r="I108" s="70">
        <f>IF(B108="","",VLOOKUP(AD108,Varsayımlar!B:T,19,0))</f>
        <v>0</v>
      </c>
      <c r="J108" s="70" t="str">
        <f>IF(B108="","",VLOOKUP(AD108,Varsayımlar!$B:$Q,6,0))</f>
        <v>SADE</v>
      </c>
      <c r="K108" s="70">
        <v>2436</v>
      </c>
      <c r="L108" s="70"/>
      <c r="M108" s="70">
        <f>K108/84</f>
        <v>29</v>
      </c>
      <c r="N108" s="70"/>
      <c r="O108" s="70">
        <v>32</v>
      </c>
      <c r="P108" s="70">
        <f>IF(B108="","",VLOOKUP(AD108,Varsayımlar!$B:$Q,7,0)*K108)</f>
        <v>73080</v>
      </c>
      <c r="Q108" s="70">
        <f>IF(B108="","",VLOOKUP(AD108,Varsayımlar!$B:$Q,8,0))</f>
        <v>25</v>
      </c>
      <c r="R108" s="70" t="str">
        <f>IF(B108="","",VLOOKUP(AD108,Varsayımlar!$B:$Q,9,0))</f>
        <v>SOFT</v>
      </c>
      <c r="S108" s="70">
        <f>IF(B108="","",VLOOKUP(AD108,Varsayımlar!$B:$Q,10,0))</f>
        <v>4</v>
      </c>
      <c r="T108" s="70">
        <f>IF(B108="","",VLOOKUP(AD108,Varsayımlar!$B:$Q,11,0))</f>
        <v>30</v>
      </c>
      <c r="U108" s="70">
        <f>IF(B108="","",VLOOKUP(AD108,Varsayımlar!$B:$Q,12,0))</f>
        <v>260</v>
      </c>
      <c r="V108" s="70" t="str">
        <f>IF(B108="","",VLOOKUP(AD108,Varsayımlar!$B:$Q,13,0))</f>
        <v>YURTDIŞI</v>
      </c>
      <c r="W108" s="70">
        <f>IF(B108="","",VLOOKUP(AD108,Varsayımlar!$B:$Q,14,0))</f>
        <v>6</v>
      </c>
      <c r="X108" s="73">
        <v>46204</v>
      </c>
      <c r="Y108" s="73">
        <v>46388</v>
      </c>
      <c r="Z108" s="70" t="s">
        <v>827</v>
      </c>
      <c r="AA108" s="70" t="str">
        <f>IF(B108="","",VLOOKUP(AD108,Varsayımlar!$B:$Q,15,0))</f>
        <v>TRİTON -SKT ATILACAK</v>
      </c>
      <c r="AB108" s="70" t="str">
        <f>IF(B108="","",VLOOKUP(AD108,Varsayımlar!$B:$Q,16,0))</f>
        <v>24-26 CM</v>
      </c>
      <c r="AC108" s="64"/>
      <c r="AD108" s="61" t="str">
        <f>IF(B108="","",CONCATENATE(B108,E108))</f>
        <v>LLC TRİTONMUTLUKAL WHEAT TORTILLA</v>
      </c>
    </row>
    <row r="109" spans="1:31" ht="42" customHeight="1" x14ac:dyDescent="0.25">
      <c r="A109" s="9" t="s">
        <v>129</v>
      </c>
      <c r="B109" s="64" t="s">
        <v>632</v>
      </c>
      <c r="C109" s="65">
        <f>IF(B109="","",VLOOKUP(AD109,Varsayımlar!$B:$Q,3,0))</f>
        <v>8698829380698</v>
      </c>
      <c r="D109" s="65"/>
      <c r="E109" s="169" t="s">
        <v>633</v>
      </c>
      <c r="F109" s="64" t="s">
        <v>638</v>
      </c>
      <c r="G109" s="64"/>
      <c r="H109" s="64" t="str">
        <f>IF(B109="","",VLOOKUP(AD109,Varsayımlar!$B:$Q,5,0))</f>
        <v>Willifood 20cm 10 pcs 450g</v>
      </c>
      <c r="I109" s="64">
        <f>IF(B109="","",VLOOKUP(AD109,Varsayımlar!B:T,19,0))</f>
        <v>0</v>
      </c>
      <c r="J109" s="64" t="str">
        <f>IF(B109="","",VLOOKUP(AD109,Varsayımlar!$B:$Q,6,0))</f>
        <v>SADE</v>
      </c>
      <c r="K109" s="64">
        <v>1600</v>
      </c>
      <c r="L109" s="64"/>
      <c r="M109" s="64" t="str">
        <f>IFERROR(IF(B109="","",K109/VLOOKUP(AD109,Varsayımlar!B:R,17,0)),"")</f>
        <v/>
      </c>
      <c r="N109" s="64"/>
      <c r="O109" s="64">
        <v>16</v>
      </c>
      <c r="P109" s="64">
        <f>IF(B109="","",VLOOKUP(AD109,Varsayımlar!$B:$Q,7,0)*K109)</f>
        <v>19200</v>
      </c>
      <c r="Q109" s="64">
        <f>IF(B109="","",VLOOKUP(AD109,Varsayımlar!$B:$Q,8,0))</f>
        <v>20</v>
      </c>
      <c r="R109" s="64" t="str">
        <f>IF(B109="","",VLOOKUP(AD109,Varsayımlar!$B:$Q,9,0))</f>
        <v>Irak Soft</v>
      </c>
      <c r="S109" s="64">
        <f>IF(B109="","",VLOOKUP(AD109,Varsayımlar!$B:$Q,10,0))</f>
        <v>10</v>
      </c>
      <c r="T109" s="64">
        <f>IF(B109="","",VLOOKUP(AD109,Varsayımlar!$B:$Q,11,0))</f>
        <v>12</v>
      </c>
      <c r="U109" s="64">
        <f>IF(B109="","",VLOOKUP(AD109,Varsayımlar!$B:$Q,12,0))</f>
        <v>450</v>
      </c>
      <c r="V109" s="64" t="str">
        <f>IF(B109="","",VLOOKUP(AD109,Varsayımlar!$B:$Q,13,0))</f>
        <v>Yurtdışı</v>
      </c>
      <c r="W109" s="64" t="str">
        <f>IF(B109="","",VLOOKUP(AD109,Varsayımlar!$B:$Q,14,0))</f>
        <v>Özel Tarih</v>
      </c>
      <c r="X109" s="66"/>
      <c r="Y109" s="174" t="s">
        <v>634</v>
      </c>
      <c r="Z109" s="174" t="s">
        <v>722</v>
      </c>
      <c r="AA109" s="64" t="str">
        <f>IF(B109="","",VLOOKUP(AD109,Varsayımlar!$B:$Q,15,0))</f>
        <v>20cm koli-Etiketli</v>
      </c>
      <c r="AB109" s="64" t="str">
        <f>IF(B109="","",VLOOKUP(AD109,Varsayımlar!$B:$Q,16,0))</f>
        <v>19-21 cm</v>
      </c>
      <c r="AC109" s="90">
        <f>IF(B109="","",VLOOKUP(Sayfa2!AD77,Varsayımlar!B:S,18,0))</f>
        <v>0</v>
      </c>
      <c r="AD109" s="90" t="str">
        <f>IF(B109="","",CONCATENATE(B109,E109))</f>
        <v>WillifoodWillifood 20cm 10 pcs 450g</v>
      </c>
    </row>
    <row r="110" spans="1:31" ht="31.5" hidden="1" x14ac:dyDescent="0.25">
      <c r="A110" s="9" t="s">
        <v>130</v>
      </c>
      <c r="B110" s="9" t="s">
        <v>79</v>
      </c>
      <c r="C110" s="10">
        <f>IF(B110="","",VLOOKUP(AD110,Varsayımlar!$B:$Q,3,0))</f>
        <v>8698829380698</v>
      </c>
      <c r="D110" s="10"/>
      <c r="E110" s="85" t="s">
        <v>254</v>
      </c>
      <c r="F110" s="9"/>
      <c r="G110" s="9"/>
      <c r="H110" s="9" t="str">
        <f>IF(B110="","",VLOOKUP(AD110,Varsayımlar!$B:$Q,5,0))</f>
        <v>Manetka 20cm</v>
      </c>
      <c r="I110" s="9">
        <f>IF(B110="","",VLOOKUP(AD110,Varsayımlar!B:T,19,0))</f>
        <v>0</v>
      </c>
      <c r="J110" s="9" t="str">
        <f>IF(B110="","",VLOOKUP(AD110,Varsayımlar!$B:$Q,6,0))</f>
        <v>SADE</v>
      </c>
      <c r="K110" s="9">
        <v>7200</v>
      </c>
      <c r="L110" s="9"/>
      <c r="M110" s="9">
        <f>IFERROR(IF(B110="","",K110/VLOOKUP(AD110,Varsayımlar!B:R,17,0)),"")</f>
        <v>32</v>
      </c>
      <c r="N110" s="9"/>
      <c r="O110" s="9">
        <v>32</v>
      </c>
      <c r="P110" s="9">
        <f>IF(B110="","",VLOOKUP(AD110,Varsayımlar!$B:$Q,7,0)*K110)</f>
        <v>100800</v>
      </c>
      <c r="Q110" s="9">
        <f>IF(B110="","",VLOOKUP(AD110,Varsayımlar!$B:$Q,8,0))</f>
        <v>20</v>
      </c>
      <c r="R110" s="9" t="str">
        <f>IF(B110="","",VLOOKUP(AD110,Varsayımlar!$B:$Q,9,0))</f>
        <v>Irak Soft</v>
      </c>
      <c r="S110" s="9">
        <f>IF(B110="","",VLOOKUP(AD110,Varsayımlar!$B:$Q,10,0))</f>
        <v>4</v>
      </c>
      <c r="T110" s="9">
        <f>IF(B110="","",VLOOKUP(AD110,Varsayımlar!$B:$Q,11,0))</f>
        <v>14</v>
      </c>
      <c r="U110" s="9">
        <f>IF(B110="","",VLOOKUP(AD110,Varsayımlar!$B:$Q,12,0))</f>
        <v>166</v>
      </c>
      <c r="V110" s="9" t="str">
        <f>IF(B110="","",VLOOKUP(AD110,Varsayımlar!$B:$Q,13,0))</f>
        <v>YURTDIŞI</v>
      </c>
      <c r="W110" s="9">
        <f>IF(B110="","",VLOOKUP(AD110,Varsayımlar!$B:$Q,14,0))</f>
        <v>6</v>
      </c>
      <c r="X110" s="86">
        <v>46213</v>
      </c>
      <c r="Y110" s="86">
        <v>46397</v>
      </c>
      <c r="Z110" s="9">
        <v>26071020</v>
      </c>
      <c r="AA110" s="9" t="str">
        <f>IF(B110="","",VLOOKUP(AD110,Varsayımlar!$B:$Q,15,0))</f>
        <v>Kare Koli-Üretim Tarihli Etiket</v>
      </c>
      <c r="AB110" s="9" t="str">
        <f>IF(B110="","",VLOOKUP(AD110,Varsayımlar!$B:$Q,16,0))</f>
        <v>19-21 cm</v>
      </c>
      <c r="AC110" s="9">
        <f>IF(B110="","",VLOOKUP(Sayfa2!AD92,Varsayımlar!B:S,18,0))</f>
        <v>0</v>
      </c>
      <c r="AD110" s="9" t="str">
        <f t="shared" si="9"/>
        <v>LLC KOTORManetka 20cm 4 pcs 166g</v>
      </c>
    </row>
    <row r="111" spans="1:31" ht="47.25" hidden="1" x14ac:dyDescent="0.25">
      <c r="A111" s="9" t="s">
        <v>131</v>
      </c>
      <c r="B111" s="88" t="s">
        <v>79</v>
      </c>
      <c r="C111" s="89">
        <f>IF(B111="","",VLOOKUP(AD111,Varsayımlar!$B:$Q,3,0))</f>
        <v>8698829380698</v>
      </c>
      <c r="D111" s="89"/>
      <c r="E111" s="85" t="s">
        <v>85</v>
      </c>
      <c r="F111" s="9"/>
      <c r="G111" s="9"/>
      <c r="H111" s="90" t="str">
        <f>IF(B111="","",VLOOKUP(AD111,Varsayımlar!$B:$Q,5,0))</f>
        <v xml:space="preserve">MANETKA PEYNİRLİ 25 CM </v>
      </c>
      <c r="I111" s="90">
        <f>IF(B111="","",VLOOKUP(AD111,Varsayımlar!B:T,19,0))</f>
        <v>0</v>
      </c>
      <c r="J111" s="90" t="str">
        <f>IF(B111="","",VLOOKUP(AD111,Varsayımlar!$B:$Q,6,0))</f>
        <v>PEYNİRLİ</v>
      </c>
      <c r="K111" s="9">
        <v>2496</v>
      </c>
      <c r="L111" s="9"/>
      <c r="M111" s="9">
        <f>IFERROR(IF(B111="","",K111/VLOOKUP(AD111,Varsayımlar!B:R,17,0)),"")</f>
        <v>32</v>
      </c>
      <c r="N111" s="9"/>
      <c r="O111" s="9">
        <v>26</v>
      </c>
      <c r="P111" s="90">
        <f>IF(B111="","",VLOOKUP(AD111,Varsayımlar!$B:$Q,7,0)*K111)</f>
        <v>74880</v>
      </c>
      <c r="Q111" s="90">
        <f>IF(B111="","",VLOOKUP(AD111,Varsayımlar!$B:$Q,8,0))</f>
        <v>25</v>
      </c>
      <c r="R111" s="90" t="str">
        <f>IF(B111="","",VLOOKUP(AD111,Varsayımlar!$B:$Q,9,0))</f>
        <v>SOFT-AT</v>
      </c>
      <c r="S111" s="90">
        <f>IF(B111="","",VLOOKUP(AD111,Varsayımlar!$B:$Q,10,0))</f>
        <v>4</v>
      </c>
      <c r="T111" s="90">
        <f>IF(B111="","",VLOOKUP(AD111,Varsayımlar!$B:$Q,11,0))</f>
        <v>30</v>
      </c>
      <c r="U111" s="90">
        <f>IF(B111="","",VLOOKUP(AD111,Varsayımlar!$B:$Q,12,0))</f>
        <v>250</v>
      </c>
      <c r="V111" s="90" t="str">
        <f>IF(B111="","",VLOOKUP(AD111,Varsayımlar!$B:$Q,13,0))</f>
        <v>YURTDIŞI</v>
      </c>
      <c r="W111" s="90">
        <f>IF(B111="","",VLOOKUP(AD111,Varsayımlar!$B:$Q,14,0))</f>
        <v>6</v>
      </c>
      <c r="X111" s="86">
        <v>46213</v>
      </c>
      <c r="Y111" s="86">
        <v>46397</v>
      </c>
      <c r="Z111" s="9">
        <v>26071025</v>
      </c>
      <c r="AA111" s="90" t="str">
        <f>IF(B111="","",VLOOKUP(AD111,Varsayımlar!$B:$Q,15,0))</f>
        <v>KIRMIZI KOLİ-TARİHLİ KOLİ ETİKETİ</v>
      </c>
      <c r="AB111" s="90" t="str">
        <f>IF(B111="","",VLOOKUP(AD111,Varsayımlar!$B:$Q,16,0))</f>
        <v>24-26 CM</v>
      </c>
      <c r="AC111" s="90">
        <f>IF(B111="","",VLOOKUP(Sayfa2!AD93,Varsayımlar!B:S,18,0))</f>
        <v>0</v>
      </c>
      <c r="AD111" s="90" t="str">
        <f t="shared" si="9"/>
        <v>LLC KOTORMANETKA PEYNİRLİ 25CM</v>
      </c>
    </row>
    <row r="112" spans="1:31" ht="78.75" hidden="1" x14ac:dyDescent="0.25">
      <c r="A112" s="9" t="s">
        <v>132</v>
      </c>
      <c r="B112" s="77" t="s">
        <v>90</v>
      </c>
      <c r="C112" s="76">
        <f>IF(B112="","",VLOOKUP(AD112,Varsayımlar!$B:$Q,3,0))</f>
        <v>8698829380698</v>
      </c>
      <c r="D112" s="76" t="s">
        <v>231</v>
      </c>
      <c r="E112" s="75" t="s">
        <v>91</v>
      </c>
      <c r="F112" s="77"/>
      <c r="G112" s="77"/>
      <c r="H112" s="77" t="str">
        <f>IF(B112="","",VLOOKUP(AD112,Varsayımlar!$B:$Q,5,0))</f>
        <v>MAGNİT MAVİ AMBALAJ 25CM</v>
      </c>
      <c r="I112" s="77">
        <f>IF(B112="","",VLOOKUP(AD112,Varsayımlar!B:T,19,0))</f>
        <v>0</v>
      </c>
      <c r="J112" s="77" t="str">
        <f>IF(B112="","",VLOOKUP(AD112,Varsayımlar!$B:$Q,6,0))</f>
        <v>SADE</v>
      </c>
      <c r="K112" s="77">
        <v>2016</v>
      </c>
      <c r="L112" s="77"/>
      <c r="M112" s="77">
        <f>IFERROR(IF(B112="","",K112/VLOOKUP(AD112,Varsayımlar!B:R,17,0)),"")</f>
        <v>24</v>
      </c>
      <c r="N112" s="77"/>
      <c r="O112" s="77">
        <v>21</v>
      </c>
      <c r="P112" s="77">
        <f>IF(B112="","",VLOOKUP(AD112,Varsayımlar!$B:$Q,7,0)*K112)</f>
        <v>60480</v>
      </c>
      <c r="Q112" s="77">
        <f>IF(B112="","",VLOOKUP(AD112,Varsayımlar!$B:$Q,8,0))</f>
        <v>25</v>
      </c>
      <c r="R112" s="77" t="str">
        <f>IF(B112="","",VLOOKUP(AD112,Varsayımlar!$B:$Q,9,0))</f>
        <v>SOFT</v>
      </c>
      <c r="S112" s="77">
        <f>IF(B112="","",VLOOKUP(AD112,Varsayımlar!$B:$Q,10,0))</f>
        <v>4</v>
      </c>
      <c r="T112" s="77">
        <f>IF(B112="","",VLOOKUP(AD112,Varsayımlar!$B:$Q,11,0))</f>
        <v>30</v>
      </c>
      <c r="U112" s="77">
        <f>IF(B112="","",VLOOKUP(AD112,Varsayımlar!$B:$Q,12,0))</f>
        <v>260</v>
      </c>
      <c r="V112" s="77" t="str">
        <f>IF(B112="","",VLOOKUP(AD112,Varsayımlar!$B:$Q,13,0))</f>
        <v>YURTDIŞI</v>
      </c>
      <c r="W112" s="77">
        <f>IF(B112="","",VLOOKUP(AD112,Varsayımlar!$B:$Q,14,0))</f>
        <v>9</v>
      </c>
      <c r="X112" s="78">
        <v>46217</v>
      </c>
      <c r="Y112" s="78">
        <v>46491</v>
      </c>
      <c r="Z112" s="77" t="s">
        <v>689</v>
      </c>
      <c r="AA112" s="77" t="str">
        <f>IF(B112="","",VLOOKUP(AD112,Varsayımlar!$B:$Q,15,0))</f>
        <v>25CM TURUNCU KOLİ-SOL ÜST DİKDÖRTGENE ÜRETİM TARİHİ BASILACAK</v>
      </c>
      <c r="AB112" s="77" t="str">
        <f>IF(B112="","",VLOOKUP(AD112,Varsayımlar!$B:$Q,16,0))</f>
        <v>24-26 CM</v>
      </c>
      <c r="AC112" s="90">
        <f>IF(B112="","",VLOOKUP(Sayfa2!AD61,Varsayımlar!B:S,18,0))</f>
        <v>0</v>
      </c>
      <c r="AD112" s="90" t="str">
        <f t="shared" si="9"/>
        <v>MAGNİTMAGNİT MAVİ AMBALAJ 25 CM 260G</v>
      </c>
    </row>
    <row r="113" spans="1:30" ht="78.75" hidden="1" x14ac:dyDescent="0.25">
      <c r="A113" s="9" t="s">
        <v>133</v>
      </c>
      <c r="B113" s="82" t="s">
        <v>90</v>
      </c>
      <c r="C113" s="83">
        <f>IF(B113="","",VLOOKUP(AD113,Varsayımlar!$B:$Q,3,0))</f>
        <v>8698829380698</v>
      </c>
      <c r="D113" s="83" t="s">
        <v>232</v>
      </c>
      <c r="E113" s="149" t="s">
        <v>91</v>
      </c>
      <c r="F113" s="82"/>
      <c r="G113" s="82"/>
      <c r="H113" s="82" t="str">
        <f>IF(B113="","",VLOOKUP(AD113,Varsayımlar!$B:$Q,5,0))</f>
        <v>MAGNİT MAVİ AMBALAJ 25CM</v>
      </c>
      <c r="I113" s="82">
        <f>IF(B113="","",VLOOKUP(AD113,Varsayımlar!B:T,19,0))</f>
        <v>0</v>
      </c>
      <c r="J113" s="82" t="str">
        <f>IF(B113="","",VLOOKUP(AD113,Varsayımlar!$B:$Q,6,0))</f>
        <v>SADE</v>
      </c>
      <c r="K113" s="82">
        <v>2016</v>
      </c>
      <c r="L113" s="82"/>
      <c r="M113" s="82">
        <f>IFERROR(IF(B113="","",K113/VLOOKUP(AD113,Varsayımlar!B:R,17,0)),"")</f>
        <v>24</v>
      </c>
      <c r="N113" s="82"/>
      <c r="O113" s="82">
        <v>21</v>
      </c>
      <c r="P113" s="82">
        <f>IF(B113="","",VLOOKUP(AD113,Varsayımlar!$B:$Q,7,0)*K113)</f>
        <v>60480</v>
      </c>
      <c r="Q113" s="82">
        <f>IF(B113="","",VLOOKUP(AD113,Varsayımlar!$B:$Q,8,0))</f>
        <v>25</v>
      </c>
      <c r="R113" s="82" t="str">
        <f>IF(B113="","",VLOOKUP(AD113,Varsayımlar!$B:$Q,9,0))</f>
        <v>SOFT</v>
      </c>
      <c r="S113" s="82">
        <f>IF(B113="","",VLOOKUP(AD113,Varsayımlar!$B:$Q,10,0))</f>
        <v>4</v>
      </c>
      <c r="T113" s="82">
        <f>IF(B113="","",VLOOKUP(AD113,Varsayımlar!$B:$Q,11,0))</f>
        <v>30</v>
      </c>
      <c r="U113" s="82">
        <f>IF(B113="","",VLOOKUP(AD113,Varsayımlar!$B:$Q,12,0))</f>
        <v>260</v>
      </c>
      <c r="V113" s="82" t="str">
        <f>IF(B113="","",VLOOKUP(AD113,Varsayımlar!$B:$Q,13,0))</f>
        <v>YURTDIŞI</v>
      </c>
      <c r="W113" s="82">
        <f>IF(B113="","",VLOOKUP(AD113,Varsayımlar!$B:$Q,14,0))</f>
        <v>9</v>
      </c>
      <c r="X113" s="84">
        <v>46217</v>
      </c>
      <c r="Y113" s="84">
        <v>46491</v>
      </c>
      <c r="Z113" s="82" t="s">
        <v>690</v>
      </c>
      <c r="AA113" s="82" t="str">
        <f>IF(B113="","",VLOOKUP(AD113,Varsayımlar!$B:$Q,15,0))</f>
        <v>25CM TURUNCU KOLİ-SOL ÜST DİKDÖRTGENE ÜRETİM TARİHİ BASILACAK</v>
      </c>
      <c r="AB113" s="82" t="str">
        <f>IF(B113="","",VLOOKUP(AD113,Varsayımlar!$B:$Q,16,0))</f>
        <v>24-26 CM</v>
      </c>
      <c r="AC113" s="90">
        <f>IF(B113="","",VLOOKUP(Sayfa2!AD62,Varsayımlar!B:S,18,0))</f>
        <v>0</v>
      </c>
      <c r="AD113" s="90" t="str">
        <f t="shared" si="9"/>
        <v>MAGNİTMAGNİT MAVİ AMBALAJ 25 CM 260G</v>
      </c>
    </row>
    <row r="114" spans="1:30" ht="78.75" hidden="1" x14ac:dyDescent="0.25">
      <c r="A114" s="9" t="s">
        <v>134</v>
      </c>
      <c r="B114" s="67" t="s">
        <v>90</v>
      </c>
      <c r="C114" s="4">
        <f>IF(B114="","",VLOOKUP(AD114,Varsayımlar!$B:$Q,3,0))</f>
        <v>8698829380698</v>
      </c>
      <c r="D114" s="4" t="s">
        <v>233</v>
      </c>
      <c r="E114" s="81" t="s">
        <v>91</v>
      </c>
      <c r="F114" s="67"/>
      <c r="G114" s="67"/>
      <c r="H114" s="67" t="str">
        <f>IF(B114="","",VLOOKUP(AD114,Varsayımlar!$B:$Q,5,0))</f>
        <v>MAGNİT MAVİ AMBALAJ 25CM</v>
      </c>
      <c r="I114" s="67">
        <f>IF(B114="","",VLOOKUP(AD114,Varsayımlar!B:T,19,0))</f>
        <v>0</v>
      </c>
      <c r="J114" s="67" t="str">
        <f>IF(B114="","",VLOOKUP(AD114,Varsayımlar!$B:$Q,6,0))</f>
        <v>SADE</v>
      </c>
      <c r="K114" s="67">
        <v>2016</v>
      </c>
      <c r="L114" s="67"/>
      <c r="M114" s="67">
        <f>IFERROR(IF(B114="","",K114/VLOOKUP(AD114,Varsayımlar!B:R,17,0)),"")</f>
        <v>24</v>
      </c>
      <c r="N114" s="67"/>
      <c r="O114" s="67">
        <v>21</v>
      </c>
      <c r="P114" s="67">
        <f>IF(B114="","",VLOOKUP(AD114,Varsayımlar!$B:$Q,7,0)*K114)</f>
        <v>60480</v>
      </c>
      <c r="Q114" s="67">
        <f>IF(B114="","",VLOOKUP(AD114,Varsayımlar!$B:$Q,8,0))</f>
        <v>25</v>
      </c>
      <c r="R114" s="67" t="str">
        <f>IF(B114="","",VLOOKUP(AD114,Varsayımlar!$B:$Q,9,0))</f>
        <v>SOFT</v>
      </c>
      <c r="S114" s="67">
        <f>IF(B114="","",VLOOKUP(AD114,Varsayımlar!$B:$Q,10,0))</f>
        <v>4</v>
      </c>
      <c r="T114" s="67">
        <f>IF(B114="","",VLOOKUP(AD114,Varsayımlar!$B:$Q,11,0))</f>
        <v>30</v>
      </c>
      <c r="U114" s="67">
        <f>IF(B114="","",VLOOKUP(AD114,Varsayımlar!$B:$Q,12,0))</f>
        <v>260</v>
      </c>
      <c r="V114" s="67" t="str">
        <f>IF(B114="","",VLOOKUP(AD114,Varsayımlar!$B:$Q,13,0))</f>
        <v>YURTDIŞI</v>
      </c>
      <c r="W114" s="67">
        <f>IF(B114="","",VLOOKUP(AD114,Varsayımlar!$B:$Q,14,0))</f>
        <v>9</v>
      </c>
      <c r="X114" s="68">
        <v>46218</v>
      </c>
      <c r="Y114" s="68">
        <v>46492</v>
      </c>
      <c r="Z114" s="67" t="s">
        <v>682</v>
      </c>
      <c r="AA114" s="67" t="str">
        <f>IF(B114="","",VLOOKUP(AD114,Varsayımlar!$B:$Q,15,0))</f>
        <v>25CM TURUNCU KOLİ-SOL ÜST DİKDÖRTGENE ÜRETİM TARİHİ BASILACAK</v>
      </c>
      <c r="AB114" s="67" t="str">
        <f>IF(B114="","",VLOOKUP(AD114,Varsayımlar!$B:$Q,16,0))</f>
        <v>24-26 CM</v>
      </c>
      <c r="AC114" s="90">
        <f>IF(B114="","",VLOOKUP(Sayfa2!AD63,Varsayımlar!B:S,18,0))</f>
        <v>0</v>
      </c>
      <c r="AD114" s="90" t="str">
        <f t="shared" si="9"/>
        <v>MAGNİTMAGNİT MAVİ AMBALAJ 25 CM 260G</v>
      </c>
    </row>
    <row r="115" spans="1:30" ht="78.75" hidden="1" x14ac:dyDescent="0.25">
      <c r="A115" s="9" t="s">
        <v>135</v>
      </c>
      <c r="B115" s="107" t="s">
        <v>90</v>
      </c>
      <c r="C115" s="108">
        <f>IF(B115="","",VLOOKUP(AD115,Varsayımlar!$B:$Q,3,0))</f>
        <v>8698829380698</v>
      </c>
      <c r="D115" s="108" t="s">
        <v>234</v>
      </c>
      <c r="E115" s="150" t="s">
        <v>91</v>
      </c>
      <c r="F115" s="107"/>
      <c r="G115" s="107"/>
      <c r="H115" s="107" t="str">
        <f>IF(B115="","",VLOOKUP(AD115,Varsayımlar!$B:$Q,5,0))</f>
        <v>MAGNİT MAVİ AMBALAJ 25CM</v>
      </c>
      <c r="I115" s="107">
        <f>IF(B115="","",VLOOKUP(AD115,Varsayımlar!B:T,19,0))</f>
        <v>0</v>
      </c>
      <c r="J115" s="107" t="str">
        <f>IF(B115="","",VLOOKUP(AD115,Varsayımlar!$B:$Q,6,0))</f>
        <v>SADE</v>
      </c>
      <c r="K115" s="107">
        <v>2016</v>
      </c>
      <c r="L115" s="107"/>
      <c r="M115" s="107">
        <f>IFERROR(IF(B115="","",K115/VLOOKUP(AD115,Varsayımlar!B:R,17,0)),"")</f>
        <v>24</v>
      </c>
      <c r="N115" s="107"/>
      <c r="O115" s="107">
        <v>21</v>
      </c>
      <c r="P115" s="107">
        <f>IF(B115="","",VLOOKUP(AD115,Varsayımlar!$B:$Q,7,0)*K115)</f>
        <v>60480</v>
      </c>
      <c r="Q115" s="107">
        <f>IF(B115="","",VLOOKUP(AD115,Varsayımlar!$B:$Q,8,0))</f>
        <v>25</v>
      </c>
      <c r="R115" s="107" t="str">
        <f>IF(B115="","",VLOOKUP(AD115,Varsayımlar!$B:$Q,9,0))</f>
        <v>SOFT</v>
      </c>
      <c r="S115" s="107">
        <f>IF(B115="","",VLOOKUP(AD115,Varsayımlar!$B:$Q,10,0))</f>
        <v>4</v>
      </c>
      <c r="T115" s="107">
        <f>IF(B115="","",VLOOKUP(AD115,Varsayımlar!$B:$Q,11,0))</f>
        <v>30</v>
      </c>
      <c r="U115" s="107">
        <f>IF(B115="","",VLOOKUP(AD115,Varsayımlar!$B:$Q,12,0))</f>
        <v>260</v>
      </c>
      <c r="V115" s="107" t="str">
        <f>IF(B115="","",VLOOKUP(AD115,Varsayımlar!$B:$Q,13,0))</f>
        <v>YURTDIŞI</v>
      </c>
      <c r="W115" s="107">
        <f>IF(B115="","",VLOOKUP(AD115,Varsayımlar!$B:$Q,14,0))</f>
        <v>9</v>
      </c>
      <c r="X115" s="110">
        <v>46218</v>
      </c>
      <c r="Y115" s="110">
        <v>46492</v>
      </c>
      <c r="Z115" s="107" t="s">
        <v>683</v>
      </c>
      <c r="AA115" s="107" t="str">
        <f>IF(B115="","",VLOOKUP(AD115,Varsayımlar!$B:$Q,15,0))</f>
        <v>25CM TURUNCU KOLİ-SOL ÜST DİKDÖRTGENE ÜRETİM TARİHİ BASILACAK</v>
      </c>
      <c r="AB115" s="107" t="str">
        <f>IF(B115="","",VLOOKUP(AD115,Varsayımlar!$B:$Q,16,0))</f>
        <v>24-26 CM</v>
      </c>
      <c r="AC115" s="90">
        <f>IF(B115="","",VLOOKUP(Sayfa2!AD64,Varsayımlar!B:S,18,0))</f>
        <v>0</v>
      </c>
      <c r="AD115" s="90" t="str">
        <f t="shared" si="9"/>
        <v>MAGNİTMAGNİT MAVİ AMBALAJ 25 CM 260G</v>
      </c>
    </row>
    <row r="116" spans="1:30" ht="78.75" hidden="1" x14ac:dyDescent="0.25">
      <c r="A116" s="9" t="s">
        <v>136</v>
      </c>
      <c r="B116" s="111" t="s">
        <v>90</v>
      </c>
      <c r="C116" s="112">
        <f>IF(B116="","",VLOOKUP(AD116,Varsayımlar!$B:$Q,3,0))</f>
        <v>8698829380698</v>
      </c>
      <c r="D116" s="112" t="s">
        <v>235</v>
      </c>
      <c r="E116" s="151" t="s">
        <v>91</v>
      </c>
      <c r="F116" s="111"/>
      <c r="G116" s="111"/>
      <c r="H116" s="111" t="str">
        <f>IF(B116="","",VLOOKUP(AD116,Varsayımlar!$B:$Q,5,0))</f>
        <v>MAGNİT MAVİ AMBALAJ 25CM</v>
      </c>
      <c r="I116" s="111">
        <f>IF(B116="","",VLOOKUP(AD116,Varsayımlar!B:T,19,0))</f>
        <v>0</v>
      </c>
      <c r="J116" s="111" t="str">
        <f>IF(B116="","",VLOOKUP(AD116,Varsayımlar!$B:$Q,6,0))</f>
        <v>SADE</v>
      </c>
      <c r="K116" s="111">
        <v>2016</v>
      </c>
      <c r="L116" s="111"/>
      <c r="M116" s="111">
        <f>IFERROR(IF(B116="","",K116/VLOOKUP(AD116,Varsayımlar!B:R,17,0)),"")</f>
        <v>24</v>
      </c>
      <c r="N116" s="111"/>
      <c r="O116" s="111">
        <v>21</v>
      </c>
      <c r="P116" s="111">
        <f>IF(B116="","",VLOOKUP(AD116,Varsayımlar!$B:$Q,7,0)*K116)</f>
        <v>60480</v>
      </c>
      <c r="Q116" s="111">
        <f>IF(B116="","",VLOOKUP(AD116,Varsayımlar!$B:$Q,8,0))</f>
        <v>25</v>
      </c>
      <c r="R116" s="111" t="str">
        <f>IF(B116="","",VLOOKUP(AD116,Varsayımlar!$B:$Q,9,0))</f>
        <v>SOFT</v>
      </c>
      <c r="S116" s="111">
        <f>IF(B116="","",VLOOKUP(AD116,Varsayımlar!$B:$Q,10,0))</f>
        <v>4</v>
      </c>
      <c r="T116" s="111">
        <f>IF(B116="","",VLOOKUP(AD116,Varsayımlar!$B:$Q,11,0))</f>
        <v>30</v>
      </c>
      <c r="U116" s="111">
        <f>IF(B116="","",VLOOKUP(AD116,Varsayımlar!$B:$Q,12,0))</f>
        <v>260</v>
      </c>
      <c r="V116" s="111" t="str">
        <f>IF(B116="","",VLOOKUP(AD116,Varsayımlar!$B:$Q,13,0))</f>
        <v>YURTDIŞI</v>
      </c>
      <c r="W116" s="111">
        <f>IF(B116="","",VLOOKUP(AD116,Varsayımlar!$B:$Q,14,0))</f>
        <v>9</v>
      </c>
      <c r="X116" s="114">
        <v>46219</v>
      </c>
      <c r="Y116" s="114">
        <v>46493</v>
      </c>
      <c r="Z116" s="111" t="s">
        <v>684</v>
      </c>
      <c r="AA116" s="111" t="str">
        <f>IF(B116="","",VLOOKUP(AD116,Varsayımlar!$B:$Q,15,0))</f>
        <v>25CM TURUNCU KOLİ-SOL ÜST DİKDÖRTGENE ÜRETİM TARİHİ BASILACAK</v>
      </c>
      <c r="AB116" s="111" t="str">
        <f>IF(B116="","",VLOOKUP(AD116,Varsayımlar!$B:$Q,16,0))</f>
        <v>24-26 CM</v>
      </c>
      <c r="AC116" s="90">
        <f>IF(B116="","",VLOOKUP(Sayfa2!AD65,Varsayımlar!B:S,18,0))</f>
        <v>0</v>
      </c>
      <c r="AD116" s="90" t="str">
        <f t="shared" si="9"/>
        <v>MAGNİTMAGNİT MAVİ AMBALAJ 25 CM 260G</v>
      </c>
    </row>
    <row r="117" spans="1:30" ht="78.75" hidden="1" x14ac:dyDescent="0.25">
      <c r="A117" s="9" t="s">
        <v>137</v>
      </c>
      <c r="B117" s="62" t="s">
        <v>90</v>
      </c>
      <c r="C117" s="33">
        <f>IF(B117="","",VLOOKUP(AD117,Varsayımlar!$B:$Q,3,0))</f>
        <v>8698829380698</v>
      </c>
      <c r="D117" s="33" t="s">
        <v>236</v>
      </c>
      <c r="E117" s="152" t="s">
        <v>91</v>
      </c>
      <c r="F117" s="62"/>
      <c r="G117" s="62"/>
      <c r="H117" s="62" t="str">
        <f>IF(B117="","",VLOOKUP(AD117,Varsayımlar!$B:$Q,5,0))</f>
        <v>MAGNİT MAVİ AMBALAJ 25CM</v>
      </c>
      <c r="I117" s="62">
        <f>IF(B117="","",VLOOKUP(AD117,Varsayımlar!B:T,19,0))</f>
        <v>0</v>
      </c>
      <c r="J117" s="62" t="str">
        <f>IF(B117="","",VLOOKUP(AD117,Varsayımlar!$B:$Q,6,0))</f>
        <v>SADE</v>
      </c>
      <c r="K117" s="62">
        <v>2016</v>
      </c>
      <c r="L117" s="62"/>
      <c r="M117" s="62">
        <f>IFERROR(IF(B117="","",K117/VLOOKUP(AD117,Varsayımlar!B:R,17,0)),"")</f>
        <v>24</v>
      </c>
      <c r="N117" s="62"/>
      <c r="O117" s="62">
        <v>21</v>
      </c>
      <c r="P117" s="62">
        <f>IF(B117="","",VLOOKUP(AD117,Varsayımlar!$B:$Q,7,0)*K117)</f>
        <v>60480</v>
      </c>
      <c r="Q117" s="62">
        <f>IF(B117="","",VLOOKUP(AD117,Varsayımlar!$B:$Q,8,0))</f>
        <v>25</v>
      </c>
      <c r="R117" s="62" t="str">
        <f>IF(B117="","",VLOOKUP(AD117,Varsayımlar!$B:$Q,9,0))</f>
        <v>SOFT</v>
      </c>
      <c r="S117" s="62">
        <f>IF(B117="","",VLOOKUP(AD117,Varsayımlar!$B:$Q,10,0))</f>
        <v>4</v>
      </c>
      <c r="T117" s="62">
        <f>IF(B117="","",VLOOKUP(AD117,Varsayımlar!$B:$Q,11,0))</f>
        <v>30</v>
      </c>
      <c r="U117" s="62">
        <f>IF(B117="","",VLOOKUP(AD117,Varsayımlar!$B:$Q,12,0))</f>
        <v>260</v>
      </c>
      <c r="V117" s="62" t="str">
        <f>IF(B117="","",VLOOKUP(AD117,Varsayımlar!$B:$Q,13,0))</f>
        <v>YURTDIŞI</v>
      </c>
      <c r="W117" s="62">
        <f>IF(B117="","",VLOOKUP(AD117,Varsayımlar!$B:$Q,14,0))</f>
        <v>9</v>
      </c>
      <c r="X117" s="63">
        <v>46219</v>
      </c>
      <c r="Y117" s="63">
        <v>46493</v>
      </c>
      <c r="Z117" s="62" t="s">
        <v>684</v>
      </c>
      <c r="AA117" s="62" t="str">
        <f>IF(B117="","",VLOOKUP(AD117,Varsayımlar!$B:$Q,15,0))</f>
        <v>25CM TURUNCU KOLİ-SOL ÜST DİKDÖRTGENE ÜRETİM TARİHİ BASILACAK</v>
      </c>
      <c r="AB117" s="62" t="str">
        <f>IF(B117="","",VLOOKUP(AD117,Varsayımlar!$B:$Q,16,0))</f>
        <v>24-26 CM</v>
      </c>
      <c r="AC117" s="90">
        <f>IF(B117="","",VLOOKUP(Sayfa2!AD66,Varsayımlar!B:S,18,0))</f>
        <v>0</v>
      </c>
      <c r="AD117" s="90" t="str">
        <f t="shared" si="9"/>
        <v>MAGNİTMAGNİT MAVİ AMBALAJ 25 CM 260G</v>
      </c>
    </row>
    <row r="118" spans="1:30" ht="78.75" hidden="1" x14ac:dyDescent="0.25">
      <c r="A118" s="9" t="s">
        <v>138</v>
      </c>
      <c r="B118" s="64" t="s">
        <v>90</v>
      </c>
      <c r="C118" s="65">
        <f>IF(B118="","",VLOOKUP(AD118,Varsayımlar!$B:$Q,3,0))</f>
        <v>8698829380698</v>
      </c>
      <c r="D118" s="65" t="s">
        <v>237</v>
      </c>
      <c r="E118" s="69" t="s">
        <v>91</v>
      </c>
      <c r="F118" s="64"/>
      <c r="G118" s="64"/>
      <c r="H118" s="64" t="str">
        <f>IF(B118="","",VLOOKUP(AD118,Varsayımlar!$B:$Q,5,0))</f>
        <v>MAGNİT MAVİ AMBALAJ 25CM</v>
      </c>
      <c r="I118" s="64">
        <f>IF(B118="","",VLOOKUP(AD118,Varsayımlar!B:T,19,0))</f>
        <v>0</v>
      </c>
      <c r="J118" s="64" t="str">
        <f>IF(B118="","",VLOOKUP(AD118,Varsayımlar!$B:$Q,6,0))</f>
        <v>SADE</v>
      </c>
      <c r="K118" s="64">
        <v>2016</v>
      </c>
      <c r="L118" s="64"/>
      <c r="M118" s="64">
        <f>IFERROR(IF(B118="","",K118/VLOOKUP(AD118,Varsayımlar!B:R,17,0)),"")</f>
        <v>24</v>
      </c>
      <c r="N118" s="64"/>
      <c r="O118" s="64">
        <v>21</v>
      </c>
      <c r="P118" s="64">
        <f>IF(B118="","",VLOOKUP(AD118,Varsayımlar!$B:$Q,7,0)*K118)</f>
        <v>60480</v>
      </c>
      <c r="Q118" s="64">
        <f>IF(B118="","",VLOOKUP(AD118,Varsayımlar!$B:$Q,8,0))</f>
        <v>25</v>
      </c>
      <c r="R118" s="64" t="str">
        <f>IF(B118="","",VLOOKUP(AD118,Varsayımlar!$B:$Q,9,0))</f>
        <v>SOFT</v>
      </c>
      <c r="S118" s="64">
        <f>IF(B118="","",VLOOKUP(AD118,Varsayımlar!$B:$Q,10,0))</f>
        <v>4</v>
      </c>
      <c r="T118" s="64">
        <f>IF(B118="","",VLOOKUP(AD118,Varsayımlar!$B:$Q,11,0))</f>
        <v>30</v>
      </c>
      <c r="U118" s="64">
        <f>IF(B118="","",VLOOKUP(AD118,Varsayımlar!$B:$Q,12,0))</f>
        <v>260</v>
      </c>
      <c r="V118" s="64" t="str">
        <f>IF(B118="","",VLOOKUP(AD118,Varsayımlar!$B:$Q,13,0))</f>
        <v>YURTDIŞI</v>
      </c>
      <c r="W118" s="64">
        <f>IF(B118="","",VLOOKUP(AD118,Varsayımlar!$B:$Q,14,0))</f>
        <v>9</v>
      </c>
      <c r="X118" s="66">
        <v>46220</v>
      </c>
      <c r="Y118" s="66">
        <v>46494</v>
      </c>
      <c r="Z118" s="64" t="s">
        <v>685</v>
      </c>
      <c r="AA118" s="64" t="str">
        <f>IF(B118="","",VLOOKUP(AD118,Varsayımlar!$B:$Q,15,0))</f>
        <v>25CM TURUNCU KOLİ-SOL ÜST DİKDÖRTGENE ÜRETİM TARİHİ BASILACAK</v>
      </c>
      <c r="AB118" s="64" t="str">
        <f>IF(B118="","",VLOOKUP(AD118,Varsayımlar!$B:$Q,16,0))</f>
        <v>24-26 CM</v>
      </c>
      <c r="AC118" s="90">
        <f>IF(B118="","",VLOOKUP(Sayfa2!AD67,Varsayımlar!B:S,18,0))</f>
        <v>0</v>
      </c>
      <c r="AD118" s="90" t="str">
        <f t="shared" si="9"/>
        <v>MAGNİTMAGNİT MAVİ AMBALAJ 25 CM 260G</v>
      </c>
    </row>
    <row r="119" spans="1:30" ht="78.75" hidden="1" x14ac:dyDescent="0.25">
      <c r="A119" s="9" t="s">
        <v>188</v>
      </c>
      <c r="B119" s="115" t="s">
        <v>90</v>
      </c>
      <c r="C119" s="116">
        <f>IF(B119="","",VLOOKUP(AD119,Varsayımlar!$B:$Q,3,0))</f>
        <v>8698829380698</v>
      </c>
      <c r="D119" s="116" t="s">
        <v>238</v>
      </c>
      <c r="E119" s="153" t="s">
        <v>91</v>
      </c>
      <c r="F119" s="115"/>
      <c r="G119" s="115"/>
      <c r="H119" s="115" t="str">
        <f>IF(B119="","",VLOOKUP(AD119,Varsayımlar!$B:$Q,5,0))</f>
        <v>MAGNİT MAVİ AMBALAJ 25CM</v>
      </c>
      <c r="I119" s="115">
        <f>IF(B119="","",VLOOKUP(AD119,Varsayımlar!B:T,19,0))</f>
        <v>0</v>
      </c>
      <c r="J119" s="115" t="str">
        <f>IF(B119="","",VLOOKUP(AD119,Varsayımlar!$B:$Q,6,0))</f>
        <v>SADE</v>
      </c>
      <c r="K119" s="115">
        <v>2016</v>
      </c>
      <c r="L119" s="115"/>
      <c r="M119" s="115">
        <f>IFERROR(IF(B119="","",K119/VLOOKUP(AD119,Varsayımlar!B:R,17,0)),"")</f>
        <v>24</v>
      </c>
      <c r="N119" s="115"/>
      <c r="O119" s="115">
        <v>21</v>
      </c>
      <c r="P119" s="115">
        <f>IF(B119="","",VLOOKUP(AD119,Varsayımlar!$B:$Q,7,0)*K119)</f>
        <v>60480</v>
      </c>
      <c r="Q119" s="115">
        <f>IF(B119="","",VLOOKUP(AD119,Varsayımlar!$B:$Q,8,0))</f>
        <v>25</v>
      </c>
      <c r="R119" s="115" t="str">
        <f>IF(B119="","",VLOOKUP(AD119,Varsayımlar!$B:$Q,9,0))</f>
        <v>SOFT</v>
      </c>
      <c r="S119" s="115">
        <f>IF(B119="","",VLOOKUP(AD119,Varsayımlar!$B:$Q,10,0))</f>
        <v>4</v>
      </c>
      <c r="T119" s="115">
        <f>IF(B119="","",VLOOKUP(AD119,Varsayımlar!$B:$Q,11,0))</f>
        <v>30</v>
      </c>
      <c r="U119" s="115">
        <f>IF(B119="","",VLOOKUP(AD119,Varsayımlar!$B:$Q,12,0))</f>
        <v>260</v>
      </c>
      <c r="V119" s="115" t="str">
        <f>IF(B119="","",VLOOKUP(AD119,Varsayımlar!$B:$Q,13,0))</f>
        <v>YURTDIŞI</v>
      </c>
      <c r="W119" s="115">
        <f>IF(B119="","",VLOOKUP(AD119,Varsayımlar!$B:$Q,14,0))</f>
        <v>9</v>
      </c>
      <c r="X119" s="118">
        <v>46220</v>
      </c>
      <c r="Y119" s="118">
        <v>46494</v>
      </c>
      <c r="Z119" s="115" t="s">
        <v>686</v>
      </c>
      <c r="AA119" s="115" t="str">
        <f>IF(B119="","",VLOOKUP(AD119,Varsayımlar!$B:$Q,15,0))</f>
        <v>25CM TURUNCU KOLİ-SOL ÜST DİKDÖRTGENE ÜRETİM TARİHİ BASILACAK</v>
      </c>
      <c r="AB119" s="115" t="str">
        <f>IF(B119="","",VLOOKUP(AD119,Varsayımlar!$B:$Q,16,0))</f>
        <v>24-26 CM</v>
      </c>
      <c r="AC119" s="90">
        <f>IF(B119="","",VLOOKUP(Sayfa2!AD68,Varsayımlar!B:S,18,0))</f>
        <v>0</v>
      </c>
      <c r="AD119" s="90" t="str">
        <f t="shared" si="9"/>
        <v>MAGNİTMAGNİT MAVİ AMBALAJ 25 CM 260G</v>
      </c>
    </row>
    <row r="120" spans="1:30" ht="78.75" hidden="1" x14ac:dyDescent="0.25">
      <c r="A120" s="9" t="s">
        <v>189</v>
      </c>
      <c r="B120" s="70" t="s">
        <v>90</v>
      </c>
      <c r="C120" s="71">
        <f>IF(B120="","",VLOOKUP(AD120,Varsayımlar!$B:$Q,3,0))</f>
        <v>8698829380698</v>
      </c>
      <c r="D120" s="71" t="s">
        <v>239</v>
      </c>
      <c r="E120" s="72" t="s">
        <v>91</v>
      </c>
      <c r="F120" s="70"/>
      <c r="G120" s="70"/>
      <c r="H120" s="70" t="str">
        <f>IF(B120="","",VLOOKUP(AD120,Varsayımlar!$B:$Q,5,0))</f>
        <v>MAGNİT MAVİ AMBALAJ 25CM</v>
      </c>
      <c r="I120" s="70">
        <f>IF(B120="","",VLOOKUP(AD120,Varsayımlar!B:T,19,0))</f>
        <v>0</v>
      </c>
      <c r="J120" s="70" t="str">
        <f>IF(B120="","",VLOOKUP(AD120,Varsayımlar!$B:$Q,6,0))</f>
        <v>SADE</v>
      </c>
      <c r="K120" s="70">
        <v>2016</v>
      </c>
      <c r="L120" s="70"/>
      <c r="M120" s="70">
        <f>IFERROR(IF(B120="","",K120/VLOOKUP(AD120,Varsayımlar!B:R,17,0)),"")</f>
        <v>24</v>
      </c>
      <c r="N120" s="70"/>
      <c r="O120" s="70">
        <v>21</v>
      </c>
      <c r="P120" s="70">
        <f>IF(B120="","",VLOOKUP(AD120,Varsayımlar!$B:$Q,7,0)*K120)</f>
        <v>60480</v>
      </c>
      <c r="Q120" s="70">
        <f>IF(B120="","",VLOOKUP(AD120,Varsayımlar!$B:$Q,8,0))</f>
        <v>25</v>
      </c>
      <c r="R120" s="70" t="str">
        <f>IF(B120="","",VLOOKUP(AD120,Varsayımlar!$B:$Q,9,0))</f>
        <v>SOFT</v>
      </c>
      <c r="S120" s="70">
        <f>IF(B120="","",VLOOKUP(AD120,Varsayımlar!$B:$Q,10,0))</f>
        <v>4</v>
      </c>
      <c r="T120" s="70">
        <f>IF(B120="","",VLOOKUP(AD120,Varsayımlar!$B:$Q,11,0))</f>
        <v>30</v>
      </c>
      <c r="U120" s="70">
        <f>IF(B120="","",VLOOKUP(AD120,Varsayımlar!$B:$Q,12,0))</f>
        <v>260</v>
      </c>
      <c r="V120" s="70" t="str">
        <f>IF(B120="","",VLOOKUP(AD120,Varsayımlar!$B:$Q,13,0))</f>
        <v>YURTDIŞI</v>
      </c>
      <c r="W120" s="70">
        <f>IF(B120="","",VLOOKUP(AD120,Varsayımlar!$B:$Q,14,0))</f>
        <v>9</v>
      </c>
      <c r="X120" s="73">
        <v>46221</v>
      </c>
      <c r="Y120" s="73">
        <v>46495</v>
      </c>
      <c r="Z120" s="70" t="s">
        <v>687</v>
      </c>
      <c r="AA120" s="70" t="str">
        <f>IF(B120="","",VLOOKUP(AD120,Varsayımlar!$B:$Q,15,0))</f>
        <v>25CM TURUNCU KOLİ-SOL ÜST DİKDÖRTGENE ÜRETİM TARİHİ BASILACAK</v>
      </c>
      <c r="AB120" s="70" t="str">
        <f>IF(B120="","",VLOOKUP(AD120,Varsayımlar!$B:$Q,16,0))</f>
        <v>24-26 CM</v>
      </c>
      <c r="AC120" s="90">
        <f>IF(B120="","",VLOOKUP(Sayfa2!AD69,Varsayımlar!B:S,18,0))</f>
        <v>0</v>
      </c>
      <c r="AD120" s="90" t="str">
        <f t="shared" si="9"/>
        <v>MAGNİTMAGNİT MAVİ AMBALAJ 25 CM 260G</v>
      </c>
    </row>
    <row r="121" spans="1:30" ht="78.75" hidden="1" x14ac:dyDescent="0.25">
      <c r="A121" s="9" t="s">
        <v>190</v>
      </c>
      <c r="B121" s="154" t="s">
        <v>90</v>
      </c>
      <c r="C121" s="155">
        <f>IF(B121="","",VLOOKUP(AD121,Varsayımlar!$B:$Q,3,0))</f>
        <v>8698829380698</v>
      </c>
      <c r="D121" s="155" t="s">
        <v>258</v>
      </c>
      <c r="E121" s="156" t="s">
        <v>91</v>
      </c>
      <c r="F121" s="154"/>
      <c r="G121" s="154"/>
      <c r="H121" s="154" t="str">
        <f>IF(B121="","",VLOOKUP(AD121,Varsayımlar!$B:$Q,5,0))</f>
        <v>MAGNİT MAVİ AMBALAJ 25CM</v>
      </c>
      <c r="I121" s="154">
        <f>IF(B121="","",VLOOKUP(AD121,Varsayımlar!B:T,19,0))</f>
        <v>0</v>
      </c>
      <c r="J121" s="154" t="str">
        <f>IF(B121="","",VLOOKUP(AD121,Varsayımlar!$B:$Q,6,0))</f>
        <v>SADE</v>
      </c>
      <c r="K121" s="154">
        <v>2016</v>
      </c>
      <c r="L121" s="154"/>
      <c r="M121" s="154">
        <f>IFERROR(IF(B121="","",K121/VLOOKUP(AD121,Varsayımlar!B:R,17,0)),"")</f>
        <v>24</v>
      </c>
      <c r="N121" s="154"/>
      <c r="O121" s="154">
        <v>21</v>
      </c>
      <c r="P121" s="154">
        <f>IF(B121="","",VLOOKUP(AD121,Varsayımlar!$B:$Q,7,0)*K121)</f>
        <v>60480</v>
      </c>
      <c r="Q121" s="154">
        <f>IF(B121="","",VLOOKUP(AD121,Varsayımlar!$B:$Q,8,0))</f>
        <v>25</v>
      </c>
      <c r="R121" s="154" t="str">
        <f>IF(B121="","",VLOOKUP(AD121,Varsayımlar!$B:$Q,9,0))</f>
        <v>SOFT</v>
      </c>
      <c r="S121" s="154">
        <f>IF(B121="","",VLOOKUP(AD121,Varsayımlar!$B:$Q,10,0))</f>
        <v>4</v>
      </c>
      <c r="T121" s="154">
        <f>IF(B121="","",VLOOKUP(AD121,Varsayımlar!$B:$Q,11,0))</f>
        <v>30</v>
      </c>
      <c r="U121" s="154">
        <f>IF(B121="","",VLOOKUP(AD121,Varsayımlar!$B:$Q,12,0))</f>
        <v>260</v>
      </c>
      <c r="V121" s="154" t="str">
        <f>IF(B121="","",VLOOKUP(AD121,Varsayımlar!$B:$Q,13,0))</f>
        <v>YURTDIŞI</v>
      </c>
      <c r="W121" s="154">
        <f>IF(B121="","",VLOOKUP(AD121,Varsayımlar!$B:$Q,14,0))</f>
        <v>9</v>
      </c>
      <c r="X121" s="157">
        <v>46221</v>
      </c>
      <c r="Y121" s="157">
        <v>46495</v>
      </c>
      <c r="Z121" s="154" t="s">
        <v>688</v>
      </c>
      <c r="AA121" s="154" t="str">
        <f>IF(B121="","",VLOOKUP(AD121,Varsayımlar!$B:$Q,15,0))</f>
        <v>25CM TURUNCU KOLİ-SOL ÜST DİKDÖRTGENE ÜRETİM TARİHİ BASILACAK</v>
      </c>
      <c r="AB121" s="154" t="str">
        <f>IF(B121="","",VLOOKUP(AD121,Varsayımlar!$B:$Q,16,0))</f>
        <v>24-26 CM</v>
      </c>
      <c r="AC121" s="90">
        <f>IF(B121="","",VLOOKUP(Sayfa2!AD70,Varsayımlar!B:S,18,0))</f>
        <v>0</v>
      </c>
      <c r="AD121" s="90" t="str">
        <f t="shared" si="9"/>
        <v>MAGNİTMAGNİT MAVİ AMBALAJ 25 CM 260G</v>
      </c>
    </row>
    <row r="122" spans="1:30" ht="31.5" hidden="1" x14ac:dyDescent="0.25">
      <c r="A122" s="9" t="s">
        <v>191</v>
      </c>
      <c r="B122" s="82" t="s">
        <v>79</v>
      </c>
      <c r="C122" s="83">
        <f>IF(B122="","",VLOOKUP(AD122,Varsayımlar!$B:$Q,3,0))</f>
        <v>8698829380698</v>
      </c>
      <c r="D122" s="83"/>
      <c r="E122" s="149" t="s">
        <v>254</v>
      </c>
      <c r="F122" s="82"/>
      <c r="G122" s="82"/>
      <c r="H122" s="82" t="str">
        <f>IF(B122="","",VLOOKUP(AD122,Varsayımlar!$B:$Q,5,0))</f>
        <v>Manetka 20cm</v>
      </c>
      <c r="I122" s="82">
        <f>IF(B122="","",VLOOKUP(AD122,Varsayımlar!B:T,19,0))</f>
        <v>0</v>
      </c>
      <c r="J122" s="82" t="str">
        <f>IF(B122="","",VLOOKUP(AD122,Varsayımlar!$B:$Q,6,0))</f>
        <v>SADE</v>
      </c>
      <c r="K122" s="82">
        <v>7200</v>
      </c>
      <c r="L122" s="82"/>
      <c r="M122" s="82">
        <f>IFERROR(IF(B122="","",K122/VLOOKUP(AD122,Varsayımlar!B:R,17,0)),"")</f>
        <v>32</v>
      </c>
      <c r="N122" s="82"/>
      <c r="O122" s="82">
        <v>32</v>
      </c>
      <c r="P122" s="82">
        <f>IF(B122="","",VLOOKUP(AD122,Varsayımlar!$B:$Q,7,0)*K122)</f>
        <v>100800</v>
      </c>
      <c r="Q122" s="82">
        <f>IF(B122="","",VLOOKUP(AD122,Varsayımlar!$B:$Q,8,0))</f>
        <v>20</v>
      </c>
      <c r="R122" s="82" t="str">
        <f>IF(B122="","",VLOOKUP(AD122,Varsayımlar!$B:$Q,9,0))</f>
        <v>Irak Soft</v>
      </c>
      <c r="S122" s="82">
        <f>IF(B122="","",VLOOKUP(AD122,Varsayımlar!$B:$Q,10,0))</f>
        <v>4</v>
      </c>
      <c r="T122" s="82">
        <f>IF(B122="","",VLOOKUP(AD122,Varsayımlar!$B:$Q,11,0))</f>
        <v>14</v>
      </c>
      <c r="U122" s="82">
        <f>IF(B122="","",VLOOKUP(AD122,Varsayımlar!$B:$Q,12,0))</f>
        <v>166</v>
      </c>
      <c r="V122" s="82" t="str">
        <f>IF(B122="","",VLOOKUP(AD122,Varsayımlar!$B:$Q,13,0))</f>
        <v>YURTDIŞI</v>
      </c>
      <c r="W122" s="82">
        <f>IF(B122="","",VLOOKUP(AD122,Varsayımlar!$B:$Q,14,0))</f>
        <v>6</v>
      </c>
      <c r="X122" s="84">
        <v>46223</v>
      </c>
      <c r="Y122" s="84">
        <v>46407</v>
      </c>
      <c r="Z122" s="82">
        <v>26072020</v>
      </c>
      <c r="AA122" s="82" t="str">
        <f>IF(B122="","",VLOOKUP(AD122,Varsayımlar!$B:$Q,15,0))</f>
        <v>Kare Koli-Üretim Tarihli Etiket</v>
      </c>
      <c r="AB122" s="82" t="str">
        <f>IF(B122="","",VLOOKUP(AD122,Varsayımlar!$B:$Q,16,0))</f>
        <v>19-21 cm</v>
      </c>
      <c r="AC122" s="9">
        <f>IF(B122="","",VLOOKUP(Sayfa2!AD94,Varsayımlar!B:S,18,0))</f>
        <v>0</v>
      </c>
      <c r="AD122" s="9" t="str">
        <f t="shared" si="9"/>
        <v>LLC KOTORManetka 20cm 4 pcs 166g</v>
      </c>
    </row>
    <row r="123" spans="1:30" ht="47.25" hidden="1" x14ac:dyDescent="0.25">
      <c r="A123" s="9" t="s">
        <v>192</v>
      </c>
      <c r="B123" s="77" t="s">
        <v>79</v>
      </c>
      <c r="C123" s="76">
        <f>IF(B123="","",VLOOKUP(AD123,Varsayımlar!$B:$Q,3,0))</f>
        <v>8698829380698</v>
      </c>
      <c r="D123" s="76"/>
      <c r="E123" s="75" t="s">
        <v>85</v>
      </c>
      <c r="F123" s="77"/>
      <c r="G123" s="77"/>
      <c r="H123" s="77" t="str">
        <f>IF(B123="","",VLOOKUP(AD123,Varsayımlar!$B:$Q,5,0))</f>
        <v xml:space="preserve">MANETKA PEYNİRLİ 25 CM </v>
      </c>
      <c r="I123" s="77">
        <f>IF(B123="","",VLOOKUP(AD123,Varsayımlar!B:T,19,0))</f>
        <v>0</v>
      </c>
      <c r="J123" s="77" t="str">
        <f>IF(B123="","",VLOOKUP(AD123,Varsayımlar!$B:$Q,6,0))</f>
        <v>PEYNİRLİ</v>
      </c>
      <c r="K123" s="77">
        <v>2496</v>
      </c>
      <c r="L123" s="77"/>
      <c r="M123" s="77">
        <f>IFERROR(IF(B123="","",K123/VLOOKUP(AD123,Varsayımlar!B:R,17,0)),"")</f>
        <v>32</v>
      </c>
      <c r="N123" s="77"/>
      <c r="O123" s="77">
        <v>26</v>
      </c>
      <c r="P123" s="77">
        <f>IF(B123="","",VLOOKUP(AD123,Varsayımlar!$B:$Q,7,0)*K123)</f>
        <v>74880</v>
      </c>
      <c r="Q123" s="77">
        <f>IF(B123="","",VLOOKUP(AD123,Varsayımlar!$B:$Q,8,0))</f>
        <v>25</v>
      </c>
      <c r="R123" s="77" t="str">
        <f>IF(B123="","",VLOOKUP(AD123,Varsayımlar!$B:$Q,9,0))</f>
        <v>SOFT-AT</v>
      </c>
      <c r="S123" s="77">
        <f>IF(B123="","",VLOOKUP(AD123,Varsayımlar!$B:$Q,10,0))</f>
        <v>4</v>
      </c>
      <c r="T123" s="77">
        <f>IF(B123="","",VLOOKUP(AD123,Varsayımlar!$B:$Q,11,0))</f>
        <v>30</v>
      </c>
      <c r="U123" s="77">
        <f>IF(B123="","",VLOOKUP(AD123,Varsayımlar!$B:$Q,12,0))</f>
        <v>250</v>
      </c>
      <c r="V123" s="77" t="str">
        <f>IF(B123="","",VLOOKUP(AD123,Varsayımlar!$B:$Q,13,0))</f>
        <v>YURTDIŞI</v>
      </c>
      <c r="W123" s="77">
        <f>IF(B123="","",VLOOKUP(AD123,Varsayımlar!$B:$Q,14,0))</f>
        <v>6</v>
      </c>
      <c r="X123" s="78">
        <v>46223</v>
      </c>
      <c r="Y123" s="78">
        <v>46407</v>
      </c>
      <c r="Z123" s="77">
        <v>26072025</v>
      </c>
      <c r="AA123" s="77" t="str">
        <f>IF(B123="","",VLOOKUP(AD123,Varsayımlar!$B:$Q,15,0))</f>
        <v>KIRMIZI KOLİ-TARİHLİ KOLİ ETİKETİ</v>
      </c>
      <c r="AB123" s="77" t="str">
        <f>IF(B123="","",VLOOKUP(AD123,Varsayımlar!$B:$Q,16,0))</f>
        <v>24-26 CM</v>
      </c>
      <c r="AC123" s="90">
        <f>IF(B123="","",VLOOKUP(Sayfa2!AD95,Varsayımlar!B:S,18,0))</f>
        <v>0</v>
      </c>
      <c r="AD123" s="90" t="str">
        <f t="shared" si="9"/>
        <v>LLC KOTORMANETKA PEYNİRLİ 25CM</v>
      </c>
    </row>
    <row r="124" spans="1:30" ht="47.25" hidden="1" x14ac:dyDescent="0.25">
      <c r="A124" s="9" t="s">
        <v>193</v>
      </c>
      <c r="B124" s="158" t="s">
        <v>271</v>
      </c>
      <c r="C124" s="159">
        <f>IF(B124="","",VLOOKUP(AD124,Varsayımlar!$B:$Q,3,0))</f>
        <v>8698829380698</v>
      </c>
      <c r="D124" s="159"/>
      <c r="E124" s="160" t="s">
        <v>542</v>
      </c>
      <c r="F124" s="158"/>
      <c r="G124" s="158"/>
      <c r="H124" s="158" t="str">
        <f>IF(B124="","",VLOOKUP(AD124,Varsayımlar!$B:$Q,5,0))</f>
        <v>Durum 3 lü paket sade 1620g (İç-Dış Ambalaj)</v>
      </c>
      <c r="I124" s="158">
        <f>IF(B124="","",VLOOKUP(AD124,Varsayımlar!B:T,19,0))</f>
        <v>0</v>
      </c>
      <c r="J124" s="158" t="str">
        <f>IF(B124="","",VLOOKUP(AD124,Varsayımlar!$B:$Q,6,0))</f>
        <v>SADE</v>
      </c>
      <c r="K124" s="158">
        <v>2640</v>
      </c>
      <c r="L124" s="158"/>
      <c r="M124" s="158" t="str">
        <f>IFERROR(IF(B124="","",K124/VLOOKUP(AD124,Varsayımlar!B:R,17,0)),"")</f>
        <v/>
      </c>
      <c r="N124" s="158"/>
      <c r="O124" s="158">
        <v>14</v>
      </c>
      <c r="P124" s="158">
        <f>IF(B124="","",VLOOKUP(AD124,Varsayımlar!$B:$Q,7,0)*K124)</f>
        <v>10560</v>
      </c>
      <c r="Q124" s="158">
        <f>IF(B124="","",VLOOKUP(AD124,Varsayımlar!$B:$Q,8,0))</f>
        <v>20</v>
      </c>
      <c r="R124" s="158" t="str">
        <f>IF(B124="","",VLOOKUP(AD124,Varsayımlar!$B:$Q,9,0))</f>
        <v>Irak Soft</v>
      </c>
      <c r="S124" s="158">
        <f>IF(B124="","",VLOOKUP(AD124,Varsayımlar!$B:$Q,10,0))</f>
        <v>36</v>
      </c>
      <c r="T124" s="158">
        <f>IF(B124="","",VLOOKUP(AD124,Varsayımlar!$B:$Q,11,0))</f>
        <v>4</v>
      </c>
      <c r="U124" s="158">
        <f>IF(B124="","",VLOOKUP(AD124,Varsayımlar!$B:$Q,12,0))</f>
        <v>1620</v>
      </c>
      <c r="V124" s="158" t="str">
        <f>IF(B124="","",VLOOKUP(AD124,Varsayımlar!$B:$Q,13,0))</f>
        <v>Yurtdışı</v>
      </c>
      <c r="W124" s="158">
        <f>IF(B124="","",VLOOKUP(AD124,Varsayımlar!$B:$Q,14,0))</f>
        <v>0</v>
      </c>
      <c r="X124" s="158"/>
      <c r="Y124" s="158" t="s">
        <v>625</v>
      </c>
      <c r="Z124" s="158" t="s">
        <v>627</v>
      </c>
      <c r="AA124" s="158" t="str">
        <f>IF(B124="","",VLOOKUP(AD124,Varsayımlar!$B:$Q,15,0))</f>
        <v>Lacivert 20cm Koli-İbranice Sade Etiketli</v>
      </c>
      <c r="AB124" s="158" t="str">
        <f>IF(B124="","",VLOOKUP(AD124,Varsayımlar!$B:$Q,16,0))</f>
        <v>19-21 cm</v>
      </c>
      <c r="AC124" s="90">
        <f>IF(B124="","",VLOOKUP(Sayfa2!AD130,Varsayımlar!B:S,18,0))</f>
        <v>0</v>
      </c>
      <c r="AD124" s="90" t="str">
        <f t="shared" si="9"/>
        <v>EyalDurum 3 lü paket sade 1620g</v>
      </c>
    </row>
    <row r="125" spans="1:30" ht="31.5" hidden="1" x14ac:dyDescent="0.25">
      <c r="A125" s="9" t="s">
        <v>194</v>
      </c>
      <c r="B125" s="62" t="s">
        <v>632</v>
      </c>
      <c r="C125" s="33">
        <f>IF(B125="","",VLOOKUP(AD125,Varsayımlar!$B:$Q,3,0))</f>
        <v>8698829380698</v>
      </c>
      <c r="D125" s="33"/>
      <c r="E125" s="152" t="s">
        <v>633</v>
      </c>
      <c r="F125" s="62" t="s">
        <v>660</v>
      </c>
      <c r="G125" s="62" t="s">
        <v>274</v>
      </c>
      <c r="H125" s="62" t="str">
        <f>IF(B125="","",VLOOKUP(AD125,Varsayımlar!$B:$Q,5,0))</f>
        <v>Willifood 20cm 10 pcs 450g</v>
      </c>
      <c r="I125" s="62">
        <f>IF(B125="","",VLOOKUP(AD125,Varsayımlar!B:T,19,0))</f>
        <v>0</v>
      </c>
      <c r="J125" s="62" t="str">
        <f>IF(B125="","",VLOOKUP(AD125,Varsayımlar!$B:$Q,6,0))</f>
        <v>SADE</v>
      </c>
      <c r="K125" s="62">
        <v>3200</v>
      </c>
      <c r="L125" s="62"/>
      <c r="M125" s="62" t="str">
        <f>IFERROR(IF(B125="","",K125/VLOOKUP(AD125,Varsayımlar!B:R,17,0)),"")</f>
        <v/>
      </c>
      <c r="N125" s="62"/>
      <c r="O125" s="62">
        <v>32</v>
      </c>
      <c r="P125" s="62">
        <f>IF(B125="","",VLOOKUP(AD125,Varsayımlar!$B:$Q,7,0)*K125)</f>
        <v>38400</v>
      </c>
      <c r="Q125" s="62">
        <f>IF(B125="","",VLOOKUP(AD125,Varsayımlar!$B:$Q,8,0))</f>
        <v>20</v>
      </c>
      <c r="R125" s="62" t="str">
        <f>IF(B125="","",VLOOKUP(AD125,Varsayımlar!$B:$Q,9,0))</f>
        <v>Irak Soft</v>
      </c>
      <c r="S125" s="62">
        <f>IF(B125="","",VLOOKUP(AD125,Varsayımlar!$B:$Q,10,0))</f>
        <v>10</v>
      </c>
      <c r="T125" s="62">
        <f>IF(B125="","",VLOOKUP(AD125,Varsayımlar!$B:$Q,11,0))</f>
        <v>12</v>
      </c>
      <c r="U125" s="62">
        <f>IF(B125="","",VLOOKUP(AD125,Varsayımlar!$B:$Q,12,0))</f>
        <v>450</v>
      </c>
      <c r="V125" s="62" t="str">
        <f>IF(B125="","",VLOOKUP(AD125,Varsayımlar!$B:$Q,13,0))</f>
        <v>Yurtdışı</v>
      </c>
      <c r="W125" s="62" t="str">
        <f>IF(B125="","",VLOOKUP(AD125,Varsayımlar!$B:$Q,14,0))</f>
        <v>Özel Tarih</v>
      </c>
      <c r="X125" s="63"/>
      <c r="Y125" s="161" t="s">
        <v>658</v>
      </c>
      <c r="Z125" s="161" t="s">
        <v>659</v>
      </c>
      <c r="AA125" s="62" t="str">
        <f>IF(B125="","",VLOOKUP(AD125,Varsayımlar!$B:$Q,15,0))</f>
        <v>20cm koli-Etiketli</v>
      </c>
      <c r="AB125" s="62" t="str">
        <f>IF(B125="","",VLOOKUP(AD125,Varsayımlar!$B:$Q,16,0))</f>
        <v>19-21 cm</v>
      </c>
      <c r="AC125" s="90">
        <f>IF(B125="","",VLOOKUP(Sayfa2!AD95,Varsayımlar!B:S,18,0))</f>
        <v>0</v>
      </c>
      <c r="AD125" s="90" t="str">
        <f t="shared" si="9"/>
        <v>WillifoodWillifood 20cm 10 pcs 450g</v>
      </c>
    </row>
    <row r="126" spans="1:30" ht="31.5" hidden="1" x14ac:dyDescent="0.25">
      <c r="A126" s="9" t="s">
        <v>195</v>
      </c>
      <c r="B126" s="62" t="s">
        <v>632</v>
      </c>
      <c r="C126" s="33">
        <f>IF(B126="","",VLOOKUP(AD126,Varsayımlar!$B:$Q,3,0))</f>
        <v>8698829380698</v>
      </c>
      <c r="D126" s="33"/>
      <c r="E126" s="152" t="s">
        <v>650</v>
      </c>
      <c r="F126" s="62" t="s">
        <v>660</v>
      </c>
      <c r="G126" s="62" t="s">
        <v>274</v>
      </c>
      <c r="H126" s="62" t="str">
        <f>IF(B126="","",VLOOKUP(AD126,Varsayımlar!$B:$Q,5,0))</f>
        <v>Willifood 25cm 8 pcs 560g</v>
      </c>
      <c r="I126" s="62">
        <f>IF(B126="","",VLOOKUP(AD126,Varsayımlar!B:T,19,0))</f>
        <v>0</v>
      </c>
      <c r="J126" s="62" t="str">
        <f>IF(B126="","",VLOOKUP(AD126,Varsayımlar!$B:$Q,6,0))</f>
        <v>SADE</v>
      </c>
      <c r="K126" s="62">
        <v>2000</v>
      </c>
      <c r="L126" s="62"/>
      <c r="M126" s="62" t="str">
        <f>IFERROR(IF(B126="","",K126/VLOOKUP(AD126,Varsayımlar!B:R,17,0)),"")</f>
        <v/>
      </c>
      <c r="N126" s="62"/>
      <c r="O126" s="62">
        <v>20</v>
      </c>
      <c r="P126" s="62">
        <f>IF(B126="","",VLOOKUP(AD126,Varsayımlar!$B:$Q,7,0)*K126)</f>
        <v>28000</v>
      </c>
      <c r="Q126" s="62">
        <f>IF(B126="","",VLOOKUP(AD126,Varsayımlar!$B:$Q,8,0))</f>
        <v>25</v>
      </c>
      <c r="R126" s="62" t="str">
        <f>IF(B126="","",VLOOKUP(AD126,Varsayımlar!$B:$Q,9,0))</f>
        <v>ırak Soft</v>
      </c>
      <c r="S126" s="62">
        <f>IF(B126="","",VLOOKUP(AD126,Varsayımlar!$B:$Q,10,0))</f>
        <v>8</v>
      </c>
      <c r="T126" s="62">
        <f>IF(B126="","",VLOOKUP(AD126,Varsayımlar!$B:$Q,11,0))</f>
        <v>14</v>
      </c>
      <c r="U126" s="62">
        <f>IF(B126="","",VLOOKUP(AD126,Varsayımlar!$B:$Q,12,0))</f>
        <v>560</v>
      </c>
      <c r="V126" s="62" t="str">
        <f>IF(B126="","",VLOOKUP(AD126,Varsayımlar!$B:$Q,13,0))</f>
        <v>YURTDIŞI</v>
      </c>
      <c r="W126" s="62">
        <f>IF(B126="","",VLOOKUP(AD126,Varsayımlar!$B:$Q,14,0))</f>
        <v>18</v>
      </c>
      <c r="X126" s="63"/>
      <c r="Y126" s="161" t="s">
        <v>658</v>
      </c>
      <c r="Z126" s="161" t="s">
        <v>659</v>
      </c>
      <c r="AA126" s="62" t="str">
        <f>IF(B126="","",VLOOKUP(AD126,Varsayımlar!$B:$Q,15,0))</f>
        <v>KIRMIZI KOLİ-ETİKETLİ</v>
      </c>
      <c r="AB126" s="62" t="str">
        <f>IF(B126="","",VLOOKUP(AD126,Varsayımlar!$B:$Q,16,0))</f>
        <v>24-26 CM</v>
      </c>
      <c r="AC126" s="90">
        <f>IF(B126="","",VLOOKUP(Sayfa2!AD96,Varsayımlar!B:S,18,0))</f>
        <v>0</v>
      </c>
      <c r="AD126" s="90" t="str">
        <f t="shared" si="9"/>
        <v>WillifoodWillifood 25cm 8 pcs 560g</v>
      </c>
    </row>
    <row r="127" spans="1:30" ht="78.75" hidden="1" x14ac:dyDescent="0.25">
      <c r="A127" s="9" t="s">
        <v>196</v>
      </c>
      <c r="B127" s="70" t="s">
        <v>90</v>
      </c>
      <c r="C127" s="71">
        <f>IF(B127="","",VLOOKUP(AD127,Varsayımlar!$B:$Q,3,0))</f>
        <v>8698829380698</v>
      </c>
      <c r="D127" s="71" t="s">
        <v>231</v>
      </c>
      <c r="E127" s="72" t="s">
        <v>91</v>
      </c>
      <c r="F127" s="70"/>
      <c r="G127" s="70"/>
      <c r="H127" s="70" t="str">
        <f>IF(B127="","",VLOOKUP(AD127,Varsayımlar!$B:$Q,5,0))</f>
        <v>MAGNİT MAVİ AMBALAJ 25CM</v>
      </c>
      <c r="I127" s="70">
        <f>IF(B127="","",VLOOKUP(AD127,Varsayımlar!B:T,19,0))</f>
        <v>0</v>
      </c>
      <c r="J127" s="70" t="str">
        <f>IF(B127="","",VLOOKUP(AD127,Varsayımlar!$B:$Q,6,0))</f>
        <v>SADE</v>
      </c>
      <c r="K127" s="70">
        <v>2016</v>
      </c>
      <c r="L127" s="70"/>
      <c r="M127" s="70">
        <f>IFERROR(IF(B127="","",K127/VLOOKUP(AD127,Varsayımlar!B:R,17,0)),"")</f>
        <v>24</v>
      </c>
      <c r="N127" s="70"/>
      <c r="O127" s="70"/>
      <c r="P127" s="70">
        <f>IF(B127="","",VLOOKUP(AD127,Varsayımlar!$B:$Q,7,0)*K127)</f>
        <v>60480</v>
      </c>
      <c r="Q127" s="70">
        <f>IF(B127="","",VLOOKUP(AD127,Varsayımlar!$B:$Q,8,0))</f>
        <v>25</v>
      </c>
      <c r="R127" s="70" t="str">
        <f>IF(B127="","",VLOOKUP(AD127,Varsayımlar!$B:$Q,9,0))</f>
        <v>SOFT</v>
      </c>
      <c r="S127" s="70">
        <f>IF(B127="","",VLOOKUP(AD127,Varsayımlar!$B:$Q,10,0))</f>
        <v>4</v>
      </c>
      <c r="T127" s="70">
        <f>IF(B127="","",VLOOKUP(AD127,Varsayımlar!$B:$Q,11,0))</f>
        <v>30</v>
      </c>
      <c r="U127" s="70">
        <f>IF(B127="","",VLOOKUP(AD127,Varsayımlar!$B:$Q,12,0))</f>
        <v>260</v>
      </c>
      <c r="V127" s="70" t="str">
        <f>IF(B127="","",VLOOKUP(AD127,Varsayımlar!$B:$Q,13,0))</f>
        <v>YURTDIŞI</v>
      </c>
      <c r="W127" s="70">
        <f>IF(B127="","",VLOOKUP(AD127,Varsayımlar!$B:$Q,14,0))</f>
        <v>9</v>
      </c>
      <c r="X127" s="70"/>
      <c r="Y127" s="70"/>
      <c r="Z127" s="70"/>
      <c r="AA127" s="70" t="str">
        <f>IF(B127="","",VLOOKUP(AD127,Varsayımlar!$B:$Q,15,0))</f>
        <v>25CM TURUNCU KOLİ-SOL ÜST DİKDÖRTGENE ÜRETİM TARİHİ BASILACAK</v>
      </c>
      <c r="AB127" s="70" t="str">
        <f>IF(B127="","",VLOOKUP(AD127,Varsayımlar!$B:$Q,16,0))</f>
        <v>24-26 CM</v>
      </c>
      <c r="AC127" s="90">
        <f>IF(B127="","",VLOOKUP(Sayfa2!AD77,Varsayımlar!B:S,18,0))</f>
        <v>0</v>
      </c>
      <c r="AD127" s="90" t="str">
        <f t="shared" si="9"/>
        <v>MAGNİTMAGNİT MAVİ AMBALAJ 25 CM 260G</v>
      </c>
    </row>
    <row r="128" spans="1:30" ht="78.75" hidden="1" x14ac:dyDescent="0.25">
      <c r="A128" s="9" t="s">
        <v>197</v>
      </c>
      <c r="B128" s="70" t="s">
        <v>90</v>
      </c>
      <c r="C128" s="71">
        <f>IF(B128="","",VLOOKUP(AD128,Varsayımlar!$B:$Q,3,0))</f>
        <v>8698829380698</v>
      </c>
      <c r="D128" s="71" t="s">
        <v>232</v>
      </c>
      <c r="E128" s="72" t="s">
        <v>91</v>
      </c>
      <c r="F128" s="70"/>
      <c r="G128" s="70"/>
      <c r="H128" s="70" t="str">
        <f>IF(B128="","",VLOOKUP(AD128,Varsayımlar!$B:$Q,5,0))</f>
        <v>MAGNİT MAVİ AMBALAJ 25CM</v>
      </c>
      <c r="I128" s="70">
        <f>IF(B128="","",VLOOKUP(AD128,Varsayımlar!B:T,19,0))</f>
        <v>0</v>
      </c>
      <c r="J128" s="70" t="str">
        <f>IF(B128="","",VLOOKUP(AD128,Varsayımlar!$B:$Q,6,0))</f>
        <v>SADE</v>
      </c>
      <c r="K128" s="70">
        <v>2016</v>
      </c>
      <c r="L128" s="70"/>
      <c r="M128" s="70">
        <f>IFERROR(IF(B128="","",K128/VLOOKUP(AD128,Varsayımlar!B:R,17,0)),"")</f>
        <v>24</v>
      </c>
      <c r="N128" s="70"/>
      <c r="O128" s="70"/>
      <c r="P128" s="70">
        <f>IF(B128="","",VLOOKUP(AD128,Varsayımlar!$B:$Q,7,0)*K128)</f>
        <v>60480</v>
      </c>
      <c r="Q128" s="70">
        <f>IF(B128="","",VLOOKUP(AD128,Varsayımlar!$B:$Q,8,0))</f>
        <v>25</v>
      </c>
      <c r="R128" s="70" t="str">
        <f>IF(B128="","",VLOOKUP(AD128,Varsayımlar!$B:$Q,9,0))</f>
        <v>SOFT</v>
      </c>
      <c r="S128" s="70">
        <f>IF(B128="","",VLOOKUP(AD128,Varsayımlar!$B:$Q,10,0))</f>
        <v>4</v>
      </c>
      <c r="T128" s="70">
        <f>IF(B128="","",VLOOKUP(AD128,Varsayımlar!$B:$Q,11,0))</f>
        <v>30</v>
      </c>
      <c r="U128" s="70">
        <f>IF(B128="","",VLOOKUP(AD128,Varsayımlar!$B:$Q,12,0))</f>
        <v>260</v>
      </c>
      <c r="V128" s="70" t="str">
        <f>IF(B128="","",VLOOKUP(AD128,Varsayımlar!$B:$Q,13,0))</f>
        <v>YURTDIŞI</v>
      </c>
      <c r="W128" s="70">
        <f>IF(B128="","",VLOOKUP(AD128,Varsayımlar!$B:$Q,14,0))</f>
        <v>9</v>
      </c>
      <c r="X128" s="70"/>
      <c r="Y128" s="70"/>
      <c r="Z128" s="70"/>
      <c r="AA128" s="70" t="str">
        <f>IF(B128="","",VLOOKUP(AD128,Varsayımlar!$B:$Q,15,0))</f>
        <v>25CM TURUNCU KOLİ-SOL ÜST DİKDÖRTGENE ÜRETİM TARİHİ BASILACAK</v>
      </c>
      <c r="AB128" s="70" t="str">
        <f>IF(B128="","",VLOOKUP(AD128,Varsayımlar!$B:$Q,16,0))</f>
        <v>24-26 CM</v>
      </c>
      <c r="AC128" s="90">
        <f>IF(B128="","",VLOOKUP(Sayfa2!AD78,Varsayımlar!B:S,18,0))</f>
        <v>0</v>
      </c>
      <c r="AD128" s="90" t="str">
        <f t="shared" si="9"/>
        <v>MAGNİTMAGNİT MAVİ AMBALAJ 25 CM 260G</v>
      </c>
    </row>
    <row r="129" spans="1:30" ht="78.75" hidden="1" x14ac:dyDescent="0.25">
      <c r="A129" s="9" t="s">
        <v>198</v>
      </c>
      <c r="B129" s="70" t="s">
        <v>90</v>
      </c>
      <c r="C129" s="71">
        <f>IF(B129="","",VLOOKUP(AD129,Varsayımlar!$B:$Q,3,0))</f>
        <v>8698829380698</v>
      </c>
      <c r="D129" s="71" t="s">
        <v>233</v>
      </c>
      <c r="E129" s="72" t="s">
        <v>91</v>
      </c>
      <c r="F129" s="70"/>
      <c r="G129" s="70"/>
      <c r="H129" s="70" t="str">
        <f>IF(B129="","",VLOOKUP(AD129,Varsayımlar!$B:$Q,5,0))</f>
        <v>MAGNİT MAVİ AMBALAJ 25CM</v>
      </c>
      <c r="I129" s="70">
        <f>IF(B129="","",VLOOKUP(AD129,Varsayımlar!B:T,19,0))</f>
        <v>0</v>
      </c>
      <c r="J129" s="70" t="str">
        <f>IF(B129="","",VLOOKUP(AD129,Varsayımlar!$B:$Q,6,0))</f>
        <v>SADE</v>
      </c>
      <c r="K129" s="70">
        <v>2016</v>
      </c>
      <c r="L129" s="70"/>
      <c r="M129" s="70">
        <f>IFERROR(IF(B129="","",K129/VLOOKUP(AD129,Varsayımlar!B:R,17,0)),"")</f>
        <v>24</v>
      </c>
      <c r="N129" s="70"/>
      <c r="O129" s="70"/>
      <c r="P129" s="70">
        <f>IF(B129="","",VLOOKUP(AD129,Varsayımlar!$B:$Q,7,0)*K129)</f>
        <v>60480</v>
      </c>
      <c r="Q129" s="70">
        <f>IF(B129="","",VLOOKUP(AD129,Varsayımlar!$B:$Q,8,0))</f>
        <v>25</v>
      </c>
      <c r="R129" s="70" t="str">
        <f>IF(B129="","",VLOOKUP(AD129,Varsayımlar!$B:$Q,9,0))</f>
        <v>SOFT</v>
      </c>
      <c r="S129" s="70">
        <f>IF(B129="","",VLOOKUP(AD129,Varsayımlar!$B:$Q,10,0))</f>
        <v>4</v>
      </c>
      <c r="T129" s="70">
        <f>IF(B129="","",VLOOKUP(AD129,Varsayımlar!$B:$Q,11,0))</f>
        <v>30</v>
      </c>
      <c r="U129" s="70">
        <f>IF(B129="","",VLOOKUP(AD129,Varsayımlar!$B:$Q,12,0))</f>
        <v>260</v>
      </c>
      <c r="V129" s="70" t="str">
        <f>IF(B129="","",VLOOKUP(AD129,Varsayımlar!$B:$Q,13,0))</f>
        <v>YURTDIŞI</v>
      </c>
      <c r="W129" s="70">
        <f>IF(B129="","",VLOOKUP(AD129,Varsayımlar!$B:$Q,14,0))</f>
        <v>9</v>
      </c>
      <c r="X129" s="70"/>
      <c r="Y129" s="70"/>
      <c r="Z129" s="70"/>
      <c r="AA129" s="70" t="str">
        <f>IF(B129="","",VLOOKUP(AD129,Varsayımlar!$B:$Q,15,0))</f>
        <v>25CM TURUNCU KOLİ-SOL ÜST DİKDÖRTGENE ÜRETİM TARİHİ BASILACAK</v>
      </c>
      <c r="AB129" s="70" t="str">
        <f>IF(B129="","",VLOOKUP(AD129,Varsayımlar!$B:$Q,16,0))</f>
        <v>24-26 CM</v>
      </c>
      <c r="AC129" s="90">
        <f>IF(B129="","",VLOOKUP(Sayfa2!AD79,Varsayımlar!B:S,18,0))</f>
        <v>0</v>
      </c>
      <c r="AD129" s="90" t="str">
        <f t="shared" si="9"/>
        <v>MAGNİTMAGNİT MAVİ AMBALAJ 25 CM 260G</v>
      </c>
    </row>
    <row r="130" spans="1:30" ht="78.75" hidden="1" x14ac:dyDescent="0.25">
      <c r="A130" s="9" t="s">
        <v>199</v>
      </c>
      <c r="B130" s="70" t="s">
        <v>90</v>
      </c>
      <c r="C130" s="71">
        <f>IF(B130="","",VLOOKUP(AD130,Varsayımlar!$B:$Q,3,0))</f>
        <v>8698829380698</v>
      </c>
      <c r="D130" s="71" t="s">
        <v>234</v>
      </c>
      <c r="E130" s="72" t="s">
        <v>91</v>
      </c>
      <c r="F130" s="70"/>
      <c r="G130" s="70"/>
      <c r="H130" s="70" t="str">
        <f>IF(B130="","",VLOOKUP(AD130,Varsayımlar!$B:$Q,5,0))</f>
        <v>MAGNİT MAVİ AMBALAJ 25CM</v>
      </c>
      <c r="I130" s="70">
        <f>IF(B130="","",VLOOKUP(AD130,Varsayımlar!B:T,19,0))</f>
        <v>0</v>
      </c>
      <c r="J130" s="70" t="str">
        <f>IF(B130="","",VLOOKUP(AD130,Varsayımlar!$B:$Q,6,0))</f>
        <v>SADE</v>
      </c>
      <c r="K130" s="70">
        <v>2016</v>
      </c>
      <c r="L130" s="70"/>
      <c r="M130" s="70">
        <f>IFERROR(IF(B130="","",K130/VLOOKUP(AD130,Varsayımlar!B:R,17,0)),"")</f>
        <v>24</v>
      </c>
      <c r="N130" s="70"/>
      <c r="O130" s="70"/>
      <c r="P130" s="70">
        <f>IF(B130="","",VLOOKUP(AD130,Varsayımlar!$B:$Q,7,0)*K130)</f>
        <v>60480</v>
      </c>
      <c r="Q130" s="70">
        <f>IF(B130="","",VLOOKUP(AD130,Varsayımlar!$B:$Q,8,0))</f>
        <v>25</v>
      </c>
      <c r="R130" s="70" t="str">
        <f>IF(B130="","",VLOOKUP(AD130,Varsayımlar!$B:$Q,9,0))</f>
        <v>SOFT</v>
      </c>
      <c r="S130" s="70">
        <f>IF(B130="","",VLOOKUP(AD130,Varsayımlar!$B:$Q,10,0))</f>
        <v>4</v>
      </c>
      <c r="T130" s="70">
        <f>IF(B130="","",VLOOKUP(AD130,Varsayımlar!$B:$Q,11,0))</f>
        <v>30</v>
      </c>
      <c r="U130" s="70">
        <f>IF(B130="","",VLOOKUP(AD130,Varsayımlar!$B:$Q,12,0))</f>
        <v>260</v>
      </c>
      <c r="V130" s="70" t="str">
        <f>IF(B130="","",VLOOKUP(AD130,Varsayımlar!$B:$Q,13,0))</f>
        <v>YURTDIŞI</v>
      </c>
      <c r="W130" s="70">
        <f>IF(B130="","",VLOOKUP(AD130,Varsayımlar!$B:$Q,14,0))</f>
        <v>9</v>
      </c>
      <c r="X130" s="70"/>
      <c r="Y130" s="70"/>
      <c r="Z130" s="70"/>
      <c r="AA130" s="70" t="str">
        <f>IF(B130="","",VLOOKUP(AD130,Varsayımlar!$B:$Q,15,0))</f>
        <v>25CM TURUNCU KOLİ-SOL ÜST DİKDÖRTGENE ÜRETİM TARİHİ BASILACAK</v>
      </c>
      <c r="AB130" s="70" t="str">
        <f>IF(B130="","",VLOOKUP(AD130,Varsayımlar!$B:$Q,16,0))</f>
        <v>24-26 CM</v>
      </c>
      <c r="AC130" s="90">
        <f>IF(B130="","",VLOOKUP(Sayfa2!AD80,Varsayımlar!B:S,18,0))</f>
        <v>0</v>
      </c>
      <c r="AD130" s="90" t="str">
        <f t="shared" si="9"/>
        <v>MAGNİTMAGNİT MAVİ AMBALAJ 25 CM 260G</v>
      </c>
    </row>
    <row r="131" spans="1:30" ht="78.75" hidden="1" x14ac:dyDescent="0.25">
      <c r="A131" s="9" t="s">
        <v>200</v>
      </c>
      <c r="B131" s="70" t="s">
        <v>90</v>
      </c>
      <c r="C131" s="71">
        <f>IF(B131="","",VLOOKUP(AD131,Varsayımlar!$B:$Q,3,0))</f>
        <v>8698829380698</v>
      </c>
      <c r="D131" s="71" t="s">
        <v>235</v>
      </c>
      <c r="E131" s="72" t="s">
        <v>91</v>
      </c>
      <c r="F131" s="70"/>
      <c r="G131" s="70"/>
      <c r="H131" s="70" t="str">
        <f>IF(B131="","",VLOOKUP(AD131,Varsayımlar!$B:$Q,5,0))</f>
        <v>MAGNİT MAVİ AMBALAJ 25CM</v>
      </c>
      <c r="I131" s="70">
        <f>IF(B131="","",VLOOKUP(AD131,Varsayımlar!B:T,19,0))</f>
        <v>0</v>
      </c>
      <c r="J131" s="70" t="str">
        <f>IF(B131="","",VLOOKUP(AD131,Varsayımlar!$B:$Q,6,0))</f>
        <v>SADE</v>
      </c>
      <c r="K131" s="70">
        <v>2016</v>
      </c>
      <c r="L131" s="70"/>
      <c r="M131" s="70">
        <f>IFERROR(IF(B131="","",K131/VLOOKUP(AD131,Varsayımlar!B:R,17,0)),"")</f>
        <v>24</v>
      </c>
      <c r="N131" s="70"/>
      <c r="O131" s="70"/>
      <c r="P131" s="70">
        <f>IF(B131="","",VLOOKUP(AD131,Varsayımlar!$B:$Q,7,0)*K131)</f>
        <v>60480</v>
      </c>
      <c r="Q131" s="70">
        <f>IF(B131="","",VLOOKUP(AD131,Varsayımlar!$B:$Q,8,0))</f>
        <v>25</v>
      </c>
      <c r="R131" s="70" t="str">
        <f>IF(B131="","",VLOOKUP(AD131,Varsayımlar!$B:$Q,9,0))</f>
        <v>SOFT</v>
      </c>
      <c r="S131" s="70">
        <f>IF(B131="","",VLOOKUP(AD131,Varsayımlar!$B:$Q,10,0))</f>
        <v>4</v>
      </c>
      <c r="T131" s="70">
        <f>IF(B131="","",VLOOKUP(AD131,Varsayımlar!$B:$Q,11,0))</f>
        <v>30</v>
      </c>
      <c r="U131" s="70">
        <f>IF(B131="","",VLOOKUP(AD131,Varsayımlar!$B:$Q,12,0))</f>
        <v>260</v>
      </c>
      <c r="V131" s="70" t="str">
        <f>IF(B131="","",VLOOKUP(AD131,Varsayımlar!$B:$Q,13,0))</f>
        <v>YURTDIŞI</v>
      </c>
      <c r="W131" s="70">
        <f>IF(B131="","",VLOOKUP(AD131,Varsayımlar!$B:$Q,14,0))</f>
        <v>9</v>
      </c>
      <c r="X131" s="70"/>
      <c r="Y131" s="70"/>
      <c r="Z131" s="70"/>
      <c r="AA131" s="70" t="str">
        <f>IF(B131="","",VLOOKUP(AD131,Varsayımlar!$B:$Q,15,0))</f>
        <v>25CM TURUNCU KOLİ-SOL ÜST DİKDÖRTGENE ÜRETİM TARİHİ BASILACAK</v>
      </c>
      <c r="AB131" s="70" t="str">
        <f>IF(B131="","",VLOOKUP(AD131,Varsayımlar!$B:$Q,16,0))</f>
        <v>24-26 CM</v>
      </c>
      <c r="AC131" s="90">
        <f>IF(B131="","",VLOOKUP(Sayfa2!AD81,Varsayımlar!B:S,18,0))</f>
        <v>0</v>
      </c>
      <c r="AD131" s="90" t="str">
        <f t="shared" si="9"/>
        <v>MAGNİTMAGNİT MAVİ AMBALAJ 25 CM 260G</v>
      </c>
    </row>
    <row r="132" spans="1:30" ht="78.75" hidden="1" x14ac:dyDescent="0.25">
      <c r="A132" s="9" t="s">
        <v>201</v>
      </c>
      <c r="B132" s="70" t="s">
        <v>90</v>
      </c>
      <c r="C132" s="71">
        <f>IF(B132="","",VLOOKUP(AD132,Varsayımlar!$B:$Q,3,0))</f>
        <v>8698829380698</v>
      </c>
      <c r="D132" s="71" t="s">
        <v>236</v>
      </c>
      <c r="E132" s="72" t="s">
        <v>91</v>
      </c>
      <c r="F132" s="70"/>
      <c r="G132" s="70"/>
      <c r="H132" s="70" t="str">
        <f>IF(B132="","",VLOOKUP(AD132,Varsayımlar!$B:$Q,5,0))</f>
        <v>MAGNİT MAVİ AMBALAJ 25CM</v>
      </c>
      <c r="I132" s="70">
        <f>IF(B132="","",VLOOKUP(AD132,Varsayımlar!B:T,19,0))</f>
        <v>0</v>
      </c>
      <c r="J132" s="70" t="str">
        <f>IF(B132="","",VLOOKUP(AD132,Varsayımlar!$B:$Q,6,0))</f>
        <v>SADE</v>
      </c>
      <c r="K132" s="70">
        <v>2016</v>
      </c>
      <c r="L132" s="70"/>
      <c r="M132" s="70">
        <f>IFERROR(IF(B132="","",K132/VLOOKUP(AD132,Varsayımlar!B:R,17,0)),"")</f>
        <v>24</v>
      </c>
      <c r="N132" s="70"/>
      <c r="O132" s="70"/>
      <c r="P132" s="70">
        <f>IF(B132="","",VLOOKUP(AD132,Varsayımlar!$B:$Q,7,0)*K132)</f>
        <v>60480</v>
      </c>
      <c r="Q132" s="70">
        <f>IF(B132="","",VLOOKUP(AD132,Varsayımlar!$B:$Q,8,0))</f>
        <v>25</v>
      </c>
      <c r="R132" s="70" t="str">
        <f>IF(B132="","",VLOOKUP(AD132,Varsayımlar!$B:$Q,9,0))</f>
        <v>SOFT</v>
      </c>
      <c r="S132" s="70">
        <f>IF(B132="","",VLOOKUP(AD132,Varsayımlar!$B:$Q,10,0))</f>
        <v>4</v>
      </c>
      <c r="T132" s="70">
        <f>IF(B132="","",VLOOKUP(AD132,Varsayımlar!$B:$Q,11,0))</f>
        <v>30</v>
      </c>
      <c r="U132" s="70">
        <f>IF(B132="","",VLOOKUP(AD132,Varsayımlar!$B:$Q,12,0))</f>
        <v>260</v>
      </c>
      <c r="V132" s="70" t="str">
        <f>IF(B132="","",VLOOKUP(AD132,Varsayımlar!$B:$Q,13,0))</f>
        <v>YURTDIŞI</v>
      </c>
      <c r="W132" s="70">
        <f>IF(B132="","",VLOOKUP(AD132,Varsayımlar!$B:$Q,14,0))</f>
        <v>9</v>
      </c>
      <c r="X132" s="70"/>
      <c r="Y132" s="70"/>
      <c r="Z132" s="70"/>
      <c r="AA132" s="70" t="str">
        <f>IF(B132="","",VLOOKUP(AD132,Varsayımlar!$B:$Q,15,0))</f>
        <v>25CM TURUNCU KOLİ-SOL ÜST DİKDÖRTGENE ÜRETİM TARİHİ BASILACAK</v>
      </c>
      <c r="AB132" s="70" t="str">
        <f>IF(B132="","",VLOOKUP(AD132,Varsayımlar!$B:$Q,16,0))</f>
        <v>24-26 CM</v>
      </c>
      <c r="AC132" s="90">
        <f>IF(B132="","",VLOOKUP(Sayfa2!AD82,Varsayımlar!B:S,18,0))</f>
        <v>0</v>
      </c>
      <c r="AD132" s="90" t="str">
        <f t="shared" si="9"/>
        <v>MAGNİTMAGNİT MAVİ AMBALAJ 25 CM 260G</v>
      </c>
    </row>
    <row r="133" spans="1:30" ht="78.75" hidden="1" x14ac:dyDescent="0.25">
      <c r="A133" s="9" t="s">
        <v>202</v>
      </c>
      <c r="B133" s="70" t="s">
        <v>90</v>
      </c>
      <c r="C133" s="71">
        <f>IF(B133="","",VLOOKUP(AD133,Varsayımlar!$B:$Q,3,0))</f>
        <v>8698829380698</v>
      </c>
      <c r="D133" s="71" t="s">
        <v>237</v>
      </c>
      <c r="E133" s="72" t="s">
        <v>91</v>
      </c>
      <c r="F133" s="70"/>
      <c r="G133" s="70"/>
      <c r="H133" s="70" t="str">
        <f>IF(B133="","",VLOOKUP(AD133,Varsayımlar!$B:$Q,5,0))</f>
        <v>MAGNİT MAVİ AMBALAJ 25CM</v>
      </c>
      <c r="I133" s="70">
        <f>IF(B133="","",VLOOKUP(AD133,Varsayımlar!B:T,19,0))</f>
        <v>0</v>
      </c>
      <c r="J133" s="70" t="str">
        <f>IF(B133="","",VLOOKUP(AD133,Varsayımlar!$B:$Q,6,0))</f>
        <v>SADE</v>
      </c>
      <c r="K133" s="70">
        <v>2016</v>
      </c>
      <c r="L133" s="70"/>
      <c r="M133" s="70">
        <f>IFERROR(IF(B133="","",K133/VLOOKUP(AD133,Varsayımlar!B:R,17,0)),"")</f>
        <v>24</v>
      </c>
      <c r="N133" s="70"/>
      <c r="O133" s="70"/>
      <c r="P133" s="70">
        <f>IF(B133="","",VLOOKUP(AD133,Varsayımlar!$B:$Q,7,0)*K133)</f>
        <v>60480</v>
      </c>
      <c r="Q133" s="70">
        <f>IF(B133="","",VLOOKUP(AD133,Varsayımlar!$B:$Q,8,0))</f>
        <v>25</v>
      </c>
      <c r="R133" s="70" t="str">
        <f>IF(B133="","",VLOOKUP(AD133,Varsayımlar!$B:$Q,9,0))</f>
        <v>SOFT</v>
      </c>
      <c r="S133" s="70">
        <f>IF(B133="","",VLOOKUP(AD133,Varsayımlar!$B:$Q,10,0))</f>
        <v>4</v>
      </c>
      <c r="T133" s="70">
        <f>IF(B133="","",VLOOKUP(AD133,Varsayımlar!$B:$Q,11,0))</f>
        <v>30</v>
      </c>
      <c r="U133" s="70">
        <f>IF(B133="","",VLOOKUP(AD133,Varsayımlar!$B:$Q,12,0))</f>
        <v>260</v>
      </c>
      <c r="V133" s="70" t="str">
        <f>IF(B133="","",VLOOKUP(AD133,Varsayımlar!$B:$Q,13,0))</f>
        <v>YURTDIŞI</v>
      </c>
      <c r="W133" s="70">
        <f>IF(B133="","",VLOOKUP(AD133,Varsayımlar!$B:$Q,14,0))</f>
        <v>9</v>
      </c>
      <c r="X133" s="70"/>
      <c r="Y133" s="70"/>
      <c r="Z133" s="70"/>
      <c r="AA133" s="70" t="str">
        <f>IF(B133="","",VLOOKUP(AD133,Varsayımlar!$B:$Q,15,0))</f>
        <v>25CM TURUNCU KOLİ-SOL ÜST DİKDÖRTGENE ÜRETİM TARİHİ BASILACAK</v>
      </c>
      <c r="AB133" s="70" t="str">
        <f>IF(B133="","",VLOOKUP(AD133,Varsayımlar!$B:$Q,16,0))</f>
        <v>24-26 CM</v>
      </c>
      <c r="AC133" s="90">
        <f>IF(B133="","",VLOOKUP(Sayfa2!AD83,Varsayımlar!B:S,18,0))</f>
        <v>0</v>
      </c>
      <c r="AD133" s="90" t="str">
        <f t="shared" si="9"/>
        <v>MAGNİTMAGNİT MAVİ AMBALAJ 25 CM 260G</v>
      </c>
    </row>
    <row r="134" spans="1:30" ht="78.75" hidden="1" x14ac:dyDescent="0.25">
      <c r="A134" s="9" t="s">
        <v>203</v>
      </c>
      <c r="B134" s="70" t="s">
        <v>90</v>
      </c>
      <c r="C134" s="71">
        <f>IF(B134="","",VLOOKUP(AD134,Varsayımlar!$B:$Q,3,0))</f>
        <v>8698829380698</v>
      </c>
      <c r="D134" s="71" t="s">
        <v>238</v>
      </c>
      <c r="E134" s="72" t="s">
        <v>91</v>
      </c>
      <c r="F134" s="70"/>
      <c r="G134" s="70"/>
      <c r="H134" s="70" t="str">
        <f>IF(B134="","",VLOOKUP(AD134,Varsayımlar!$B:$Q,5,0))</f>
        <v>MAGNİT MAVİ AMBALAJ 25CM</v>
      </c>
      <c r="I134" s="70">
        <f>IF(B134="","",VLOOKUP(AD134,Varsayımlar!B:T,19,0))</f>
        <v>0</v>
      </c>
      <c r="J134" s="70" t="str">
        <f>IF(B134="","",VLOOKUP(AD134,Varsayımlar!$B:$Q,6,0))</f>
        <v>SADE</v>
      </c>
      <c r="K134" s="70">
        <v>2016</v>
      </c>
      <c r="L134" s="70"/>
      <c r="M134" s="70">
        <f>IFERROR(IF(B134="","",K134/VLOOKUP(AD134,Varsayımlar!B:R,17,0)),"")</f>
        <v>24</v>
      </c>
      <c r="N134" s="70"/>
      <c r="O134" s="70"/>
      <c r="P134" s="70">
        <f>IF(B134="","",VLOOKUP(AD134,Varsayımlar!$B:$Q,7,0)*K134)</f>
        <v>60480</v>
      </c>
      <c r="Q134" s="70">
        <f>IF(B134="","",VLOOKUP(AD134,Varsayımlar!$B:$Q,8,0))</f>
        <v>25</v>
      </c>
      <c r="R134" s="70" t="str">
        <f>IF(B134="","",VLOOKUP(AD134,Varsayımlar!$B:$Q,9,0))</f>
        <v>SOFT</v>
      </c>
      <c r="S134" s="70">
        <f>IF(B134="","",VLOOKUP(AD134,Varsayımlar!$B:$Q,10,0))</f>
        <v>4</v>
      </c>
      <c r="T134" s="70">
        <f>IF(B134="","",VLOOKUP(AD134,Varsayımlar!$B:$Q,11,0))</f>
        <v>30</v>
      </c>
      <c r="U134" s="70">
        <f>IF(B134="","",VLOOKUP(AD134,Varsayımlar!$B:$Q,12,0))</f>
        <v>260</v>
      </c>
      <c r="V134" s="70" t="str">
        <f>IF(B134="","",VLOOKUP(AD134,Varsayımlar!$B:$Q,13,0))</f>
        <v>YURTDIŞI</v>
      </c>
      <c r="W134" s="70">
        <f>IF(B134="","",VLOOKUP(AD134,Varsayımlar!$B:$Q,14,0))</f>
        <v>9</v>
      </c>
      <c r="X134" s="70"/>
      <c r="Y134" s="70"/>
      <c r="Z134" s="70"/>
      <c r="AA134" s="70" t="str">
        <f>IF(B134="","",VLOOKUP(AD134,Varsayımlar!$B:$Q,15,0))</f>
        <v>25CM TURUNCU KOLİ-SOL ÜST DİKDÖRTGENE ÜRETİM TARİHİ BASILACAK</v>
      </c>
      <c r="AB134" s="70" t="str">
        <f>IF(B134="","",VLOOKUP(AD134,Varsayımlar!$B:$Q,16,0))</f>
        <v>24-26 CM</v>
      </c>
      <c r="AC134" s="90">
        <f>IF(B134="","",VLOOKUP(Sayfa2!AD84,Varsayımlar!B:S,18,0))</f>
        <v>0</v>
      </c>
      <c r="AD134" s="90" t="str">
        <f t="shared" si="9"/>
        <v>MAGNİTMAGNİT MAVİ AMBALAJ 25 CM 260G</v>
      </c>
    </row>
    <row r="135" spans="1:30" ht="78.75" hidden="1" x14ac:dyDescent="0.25">
      <c r="A135" s="9" t="s">
        <v>204</v>
      </c>
      <c r="B135" s="70" t="s">
        <v>90</v>
      </c>
      <c r="C135" s="71">
        <f>IF(B135="","",VLOOKUP(AD135,Varsayımlar!$B:$Q,3,0))</f>
        <v>8698829380698</v>
      </c>
      <c r="D135" s="71" t="s">
        <v>239</v>
      </c>
      <c r="E135" s="72" t="s">
        <v>91</v>
      </c>
      <c r="F135" s="70"/>
      <c r="G135" s="70"/>
      <c r="H135" s="70" t="str">
        <f>IF(B135="","",VLOOKUP(AD135,Varsayımlar!$B:$Q,5,0))</f>
        <v>MAGNİT MAVİ AMBALAJ 25CM</v>
      </c>
      <c r="I135" s="70">
        <f>IF(B135="","",VLOOKUP(AD135,Varsayımlar!B:T,19,0))</f>
        <v>0</v>
      </c>
      <c r="J135" s="70" t="str">
        <f>IF(B135="","",VLOOKUP(AD135,Varsayımlar!$B:$Q,6,0))</f>
        <v>SADE</v>
      </c>
      <c r="K135" s="70">
        <v>2016</v>
      </c>
      <c r="L135" s="70"/>
      <c r="M135" s="70">
        <f>IFERROR(IF(B135="","",K135/VLOOKUP(AD135,Varsayımlar!B:R,17,0)),"")</f>
        <v>24</v>
      </c>
      <c r="N135" s="70"/>
      <c r="O135" s="70"/>
      <c r="P135" s="70">
        <f>IF(B135="","",VLOOKUP(AD135,Varsayımlar!$B:$Q,7,0)*K135)</f>
        <v>60480</v>
      </c>
      <c r="Q135" s="70">
        <f>IF(B135="","",VLOOKUP(AD135,Varsayımlar!$B:$Q,8,0))</f>
        <v>25</v>
      </c>
      <c r="R135" s="70" t="str">
        <f>IF(B135="","",VLOOKUP(AD135,Varsayımlar!$B:$Q,9,0))</f>
        <v>SOFT</v>
      </c>
      <c r="S135" s="70">
        <f>IF(B135="","",VLOOKUP(AD135,Varsayımlar!$B:$Q,10,0))</f>
        <v>4</v>
      </c>
      <c r="T135" s="70">
        <f>IF(B135="","",VLOOKUP(AD135,Varsayımlar!$B:$Q,11,0))</f>
        <v>30</v>
      </c>
      <c r="U135" s="70">
        <f>IF(B135="","",VLOOKUP(AD135,Varsayımlar!$B:$Q,12,0))</f>
        <v>260</v>
      </c>
      <c r="V135" s="70" t="str">
        <f>IF(B135="","",VLOOKUP(AD135,Varsayımlar!$B:$Q,13,0))</f>
        <v>YURTDIŞI</v>
      </c>
      <c r="W135" s="70">
        <f>IF(B135="","",VLOOKUP(AD135,Varsayımlar!$B:$Q,14,0))</f>
        <v>9</v>
      </c>
      <c r="X135" s="70"/>
      <c r="Y135" s="70"/>
      <c r="Z135" s="70"/>
      <c r="AA135" s="70" t="str">
        <f>IF(B135="","",VLOOKUP(AD135,Varsayımlar!$B:$Q,15,0))</f>
        <v>25CM TURUNCU KOLİ-SOL ÜST DİKDÖRTGENE ÜRETİM TARİHİ BASILACAK</v>
      </c>
      <c r="AB135" s="70" t="str">
        <f>IF(B135="","",VLOOKUP(AD135,Varsayımlar!$B:$Q,16,0))</f>
        <v>24-26 CM</v>
      </c>
      <c r="AC135" s="90">
        <f>IF(B135="","",VLOOKUP(Sayfa2!AD85,Varsayımlar!B:S,18,0))</f>
        <v>0</v>
      </c>
      <c r="AD135" s="90" t="str">
        <f t="shared" si="9"/>
        <v>MAGNİTMAGNİT MAVİ AMBALAJ 25 CM 260G</v>
      </c>
    </row>
    <row r="136" spans="1:30" ht="78.75" hidden="1" x14ac:dyDescent="0.25">
      <c r="A136" s="9" t="s">
        <v>205</v>
      </c>
      <c r="B136" s="70" t="s">
        <v>90</v>
      </c>
      <c r="C136" s="71">
        <f>IF(B136="","",VLOOKUP(AD136,Varsayımlar!$B:$Q,3,0))</f>
        <v>8698829380698</v>
      </c>
      <c r="D136" s="71" t="s">
        <v>258</v>
      </c>
      <c r="E136" s="72" t="s">
        <v>91</v>
      </c>
      <c r="F136" s="70"/>
      <c r="G136" s="70"/>
      <c r="H136" s="70" t="str">
        <f>IF(B136="","",VLOOKUP(AD136,Varsayımlar!$B:$Q,5,0))</f>
        <v>MAGNİT MAVİ AMBALAJ 25CM</v>
      </c>
      <c r="I136" s="70">
        <f>IF(B136="","",VLOOKUP(AD136,Varsayımlar!B:T,19,0))</f>
        <v>0</v>
      </c>
      <c r="J136" s="70" t="str">
        <f>IF(B136="","",VLOOKUP(AD136,Varsayımlar!$B:$Q,6,0))</f>
        <v>SADE</v>
      </c>
      <c r="K136" s="70">
        <v>2016</v>
      </c>
      <c r="L136" s="70"/>
      <c r="M136" s="70">
        <f>IFERROR(IF(B136="","",K136/VLOOKUP(AD136,Varsayımlar!B:R,17,0)),"")</f>
        <v>24</v>
      </c>
      <c r="N136" s="70"/>
      <c r="O136" s="70"/>
      <c r="P136" s="70">
        <f>IF(B136="","",VLOOKUP(AD136,Varsayımlar!$B:$Q,7,0)*K136)</f>
        <v>60480</v>
      </c>
      <c r="Q136" s="70">
        <f>IF(B136="","",VLOOKUP(AD136,Varsayımlar!$B:$Q,8,0))</f>
        <v>25</v>
      </c>
      <c r="R136" s="70" t="str">
        <f>IF(B136="","",VLOOKUP(AD136,Varsayımlar!$B:$Q,9,0))</f>
        <v>SOFT</v>
      </c>
      <c r="S136" s="70">
        <f>IF(B136="","",VLOOKUP(AD136,Varsayımlar!$B:$Q,10,0))</f>
        <v>4</v>
      </c>
      <c r="T136" s="70">
        <f>IF(B136="","",VLOOKUP(AD136,Varsayımlar!$B:$Q,11,0))</f>
        <v>30</v>
      </c>
      <c r="U136" s="70">
        <f>IF(B136="","",VLOOKUP(AD136,Varsayımlar!$B:$Q,12,0))</f>
        <v>260</v>
      </c>
      <c r="V136" s="70" t="str">
        <f>IF(B136="","",VLOOKUP(AD136,Varsayımlar!$B:$Q,13,0))</f>
        <v>YURTDIŞI</v>
      </c>
      <c r="W136" s="70">
        <f>IF(B136="","",VLOOKUP(AD136,Varsayımlar!$B:$Q,14,0))</f>
        <v>9</v>
      </c>
      <c r="X136" s="70"/>
      <c r="Y136" s="70"/>
      <c r="Z136" s="70"/>
      <c r="AA136" s="70" t="str">
        <f>IF(B136="","",VLOOKUP(AD136,Varsayımlar!$B:$Q,15,0))</f>
        <v>25CM TURUNCU KOLİ-SOL ÜST DİKDÖRTGENE ÜRETİM TARİHİ BASILACAK</v>
      </c>
      <c r="AB136" s="70" t="str">
        <f>IF(B136="","",VLOOKUP(AD136,Varsayımlar!$B:$Q,16,0))</f>
        <v>24-26 CM</v>
      </c>
      <c r="AC136" s="90">
        <f>IF(B136="","",VLOOKUP(Sayfa2!AD86,Varsayımlar!B:S,18,0))</f>
        <v>0</v>
      </c>
      <c r="AD136" s="90" t="str">
        <f t="shared" si="9"/>
        <v>MAGNİTMAGNİT MAVİ AMBALAJ 25 CM 260G</v>
      </c>
    </row>
    <row r="137" spans="1:30" ht="78.75" hidden="1" x14ac:dyDescent="0.25">
      <c r="A137" s="9" t="s">
        <v>206</v>
      </c>
      <c r="B137" s="70" t="s">
        <v>90</v>
      </c>
      <c r="C137" s="71">
        <f>IF(B137="","",VLOOKUP(AD137,Varsayımlar!$B:$Q,3,0))</f>
        <v>8698829380698</v>
      </c>
      <c r="D137" s="71" t="s">
        <v>259</v>
      </c>
      <c r="E137" s="72" t="s">
        <v>91</v>
      </c>
      <c r="F137" s="70"/>
      <c r="G137" s="70"/>
      <c r="H137" s="70" t="str">
        <f>IF(B137="","",VLOOKUP(AD137,Varsayımlar!$B:$Q,5,0))</f>
        <v>MAGNİT MAVİ AMBALAJ 25CM</v>
      </c>
      <c r="I137" s="70">
        <f>IF(B137="","",VLOOKUP(AD137,Varsayımlar!B:T,19,0))</f>
        <v>0</v>
      </c>
      <c r="J137" s="70" t="str">
        <f>IF(B137="","",VLOOKUP(AD137,Varsayımlar!$B:$Q,6,0))</f>
        <v>SADE</v>
      </c>
      <c r="K137" s="70">
        <v>2016</v>
      </c>
      <c r="L137" s="70"/>
      <c r="M137" s="70">
        <f>IFERROR(IF(B137="","",K137/VLOOKUP(AD137,Varsayımlar!B:R,17,0)),"")</f>
        <v>24</v>
      </c>
      <c r="N137" s="70"/>
      <c r="O137" s="70"/>
      <c r="P137" s="70">
        <f>IF(B137="","",VLOOKUP(AD137,Varsayımlar!$B:$Q,7,0)*K137)</f>
        <v>60480</v>
      </c>
      <c r="Q137" s="70">
        <f>IF(B137="","",VLOOKUP(AD137,Varsayımlar!$B:$Q,8,0))</f>
        <v>25</v>
      </c>
      <c r="R137" s="70" t="str">
        <f>IF(B137="","",VLOOKUP(AD137,Varsayımlar!$B:$Q,9,0))</f>
        <v>SOFT</v>
      </c>
      <c r="S137" s="70">
        <f>IF(B137="","",VLOOKUP(AD137,Varsayımlar!$B:$Q,10,0))</f>
        <v>4</v>
      </c>
      <c r="T137" s="70">
        <f>IF(B137="","",VLOOKUP(AD137,Varsayımlar!$B:$Q,11,0))</f>
        <v>30</v>
      </c>
      <c r="U137" s="70">
        <f>IF(B137="","",VLOOKUP(AD137,Varsayımlar!$B:$Q,12,0))</f>
        <v>260</v>
      </c>
      <c r="V137" s="70" t="str">
        <f>IF(B137="","",VLOOKUP(AD137,Varsayımlar!$B:$Q,13,0))</f>
        <v>YURTDIŞI</v>
      </c>
      <c r="W137" s="70">
        <f>IF(B137="","",VLOOKUP(AD137,Varsayımlar!$B:$Q,14,0))</f>
        <v>9</v>
      </c>
      <c r="X137" s="70"/>
      <c r="Y137" s="70"/>
      <c r="Z137" s="70"/>
      <c r="AA137" s="70" t="str">
        <f>IF(B137="","",VLOOKUP(AD137,Varsayımlar!$B:$Q,15,0))</f>
        <v>25CM TURUNCU KOLİ-SOL ÜST DİKDÖRTGENE ÜRETİM TARİHİ BASILACAK</v>
      </c>
      <c r="AB137" s="70" t="str">
        <f>IF(B137="","",VLOOKUP(AD137,Varsayımlar!$B:$Q,16,0))</f>
        <v>24-26 CM</v>
      </c>
      <c r="AC137" s="90">
        <f>IF(B137="","",VLOOKUP(Sayfa2!AD87,Varsayımlar!B:S,18,0))</f>
        <v>0</v>
      </c>
      <c r="AD137" s="90" t="str">
        <f t="shared" si="9"/>
        <v>MAGNİTMAGNİT MAVİ AMBALAJ 25 CM 260G</v>
      </c>
    </row>
    <row r="138" spans="1:30" ht="78.75" hidden="1" x14ac:dyDescent="0.25">
      <c r="A138" s="9" t="s">
        <v>207</v>
      </c>
      <c r="B138" s="70" t="s">
        <v>90</v>
      </c>
      <c r="C138" s="71">
        <f>IF(B138="","",VLOOKUP(AD138,Varsayımlar!$B:$Q,3,0))</f>
        <v>8698829380698</v>
      </c>
      <c r="D138" s="71" t="s">
        <v>260</v>
      </c>
      <c r="E138" s="72" t="s">
        <v>91</v>
      </c>
      <c r="F138" s="70"/>
      <c r="G138" s="70"/>
      <c r="H138" s="70" t="str">
        <f>IF(B138="","",VLOOKUP(AD138,Varsayımlar!$B:$Q,5,0))</f>
        <v>MAGNİT MAVİ AMBALAJ 25CM</v>
      </c>
      <c r="I138" s="70">
        <f>IF(B138="","",VLOOKUP(AD138,Varsayımlar!B:T,19,0))</f>
        <v>0</v>
      </c>
      <c r="J138" s="70" t="str">
        <f>IF(B138="","",VLOOKUP(AD138,Varsayımlar!$B:$Q,6,0))</f>
        <v>SADE</v>
      </c>
      <c r="K138" s="70">
        <v>2016</v>
      </c>
      <c r="L138" s="70"/>
      <c r="M138" s="70">
        <f>IFERROR(IF(B138="","",K138/VLOOKUP(AD138,Varsayımlar!B:R,17,0)),"")</f>
        <v>24</v>
      </c>
      <c r="N138" s="70"/>
      <c r="O138" s="70"/>
      <c r="P138" s="70">
        <f>IF(B138="","",VLOOKUP(AD138,Varsayımlar!$B:$Q,7,0)*K138)</f>
        <v>60480</v>
      </c>
      <c r="Q138" s="70">
        <f>IF(B138="","",VLOOKUP(AD138,Varsayımlar!$B:$Q,8,0))</f>
        <v>25</v>
      </c>
      <c r="R138" s="70" t="str">
        <f>IF(B138="","",VLOOKUP(AD138,Varsayımlar!$B:$Q,9,0))</f>
        <v>SOFT</v>
      </c>
      <c r="S138" s="70">
        <f>IF(B138="","",VLOOKUP(AD138,Varsayımlar!$B:$Q,10,0))</f>
        <v>4</v>
      </c>
      <c r="T138" s="70">
        <f>IF(B138="","",VLOOKUP(AD138,Varsayımlar!$B:$Q,11,0))</f>
        <v>30</v>
      </c>
      <c r="U138" s="70">
        <f>IF(B138="","",VLOOKUP(AD138,Varsayımlar!$B:$Q,12,0))</f>
        <v>260</v>
      </c>
      <c r="V138" s="70" t="str">
        <f>IF(B138="","",VLOOKUP(AD138,Varsayımlar!$B:$Q,13,0))</f>
        <v>YURTDIŞI</v>
      </c>
      <c r="W138" s="70">
        <f>IF(B138="","",VLOOKUP(AD138,Varsayımlar!$B:$Q,14,0))</f>
        <v>9</v>
      </c>
      <c r="X138" s="70"/>
      <c r="Y138" s="70"/>
      <c r="Z138" s="70"/>
      <c r="AA138" s="70" t="str">
        <f>IF(B138="","",VLOOKUP(AD138,Varsayımlar!$B:$Q,15,0))</f>
        <v>25CM TURUNCU KOLİ-SOL ÜST DİKDÖRTGENE ÜRETİM TARİHİ BASILACAK</v>
      </c>
      <c r="AB138" s="70" t="str">
        <f>IF(B138="","",VLOOKUP(AD138,Varsayımlar!$B:$Q,16,0))</f>
        <v>24-26 CM</v>
      </c>
      <c r="AC138" s="90">
        <f>IF(B138="","",VLOOKUP(Sayfa2!AD88,Varsayımlar!B:S,18,0))</f>
        <v>0</v>
      </c>
      <c r="AD138" s="90" t="str">
        <f t="shared" si="9"/>
        <v>MAGNİTMAGNİT MAVİ AMBALAJ 25 CM 260G</v>
      </c>
    </row>
    <row r="139" spans="1:30" ht="78.75" hidden="1" x14ac:dyDescent="0.25">
      <c r="A139" s="9" t="s">
        <v>208</v>
      </c>
      <c r="B139" s="70" t="s">
        <v>90</v>
      </c>
      <c r="C139" s="71">
        <f>IF(B139="","",VLOOKUP(AD139,Varsayımlar!$B:$Q,3,0))</f>
        <v>8698829380698</v>
      </c>
      <c r="D139" s="71" t="s">
        <v>261</v>
      </c>
      <c r="E139" s="72" t="s">
        <v>91</v>
      </c>
      <c r="F139" s="70"/>
      <c r="G139" s="70"/>
      <c r="H139" s="70" t="str">
        <f>IF(B139="","",VLOOKUP(AD139,Varsayımlar!$B:$Q,5,0))</f>
        <v>MAGNİT MAVİ AMBALAJ 25CM</v>
      </c>
      <c r="I139" s="70">
        <f>IF(B139="","",VLOOKUP(AD139,Varsayımlar!B:T,19,0))</f>
        <v>0</v>
      </c>
      <c r="J139" s="70" t="str">
        <f>IF(B139="","",VLOOKUP(AD139,Varsayımlar!$B:$Q,6,0))</f>
        <v>SADE</v>
      </c>
      <c r="K139" s="70">
        <v>2016</v>
      </c>
      <c r="L139" s="70"/>
      <c r="M139" s="70">
        <f>IFERROR(IF(B139="","",K139/VLOOKUP(AD139,Varsayımlar!B:R,17,0)),"")</f>
        <v>24</v>
      </c>
      <c r="N139" s="70"/>
      <c r="O139" s="70"/>
      <c r="P139" s="70">
        <f>IF(B139="","",VLOOKUP(AD139,Varsayımlar!$B:$Q,7,0)*K139)</f>
        <v>60480</v>
      </c>
      <c r="Q139" s="70">
        <f>IF(B139="","",VLOOKUP(AD139,Varsayımlar!$B:$Q,8,0))</f>
        <v>25</v>
      </c>
      <c r="R139" s="70" t="str">
        <f>IF(B139="","",VLOOKUP(AD139,Varsayımlar!$B:$Q,9,0))</f>
        <v>SOFT</v>
      </c>
      <c r="S139" s="70">
        <f>IF(B139="","",VLOOKUP(AD139,Varsayımlar!$B:$Q,10,0))</f>
        <v>4</v>
      </c>
      <c r="T139" s="70">
        <f>IF(B139="","",VLOOKUP(AD139,Varsayımlar!$B:$Q,11,0))</f>
        <v>30</v>
      </c>
      <c r="U139" s="70">
        <f>IF(B139="","",VLOOKUP(AD139,Varsayımlar!$B:$Q,12,0))</f>
        <v>260</v>
      </c>
      <c r="V139" s="70" t="str">
        <f>IF(B139="","",VLOOKUP(AD139,Varsayımlar!$B:$Q,13,0))</f>
        <v>YURTDIŞI</v>
      </c>
      <c r="W139" s="70">
        <f>IF(B139="","",VLOOKUP(AD139,Varsayımlar!$B:$Q,14,0))</f>
        <v>9</v>
      </c>
      <c r="X139" s="70"/>
      <c r="Y139" s="70"/>
      <c r="Z139" s="70"/>
      <c r="AA139" s="70" t="str">
        <f>IF(B139="","",VLOOKUP(AD139,Varsayımlar!$B:$Q,15,0))</f>
        <v>25CM TURUNCU KOLİ-SOL ÜST DİKDÖRTGENE ÜRETİM TARİHİ BASILACAK</v>
      </c>
      <c r="AB139" s="70" t="str">
        <f>IF(B139="","",VLOOKUP(AD139,Varsayımlar!$B:$Q,16,0))</f>
        <v>24-26 CM</v>
      </c>
      <c r="AC139" s="90">
        <f>IF(B139="","",VLOOKUP(Sayfa2!AD89,Varsayımlar!B:S,18,0))</f>
        <v>0</v>
      </c>
      <c r="AD139" s="90" t="str">
        <f t="shared" si="9"/>
        <v>MAGNİTMAGNİT MAVİ AMBALAJ 25 CM 260G</v>
      </c>
    </row>
    <row r="140" spans="1:30" ht="78.75" hidden="1" x14ac:dyDescent="0.25">
      <c r="A140" s="9" t="s">
        <v>209</v>
      </c>
      <c r="B140" s="70" t="s">
        <v>90</v>
      </c>
      <c r="C140" s="71">
        <f>IF(B140="","",VLOOKUP(AD140,Varsayımlar!$B:$Q,3,0))</f>
        <v>8698829380698</v>
      </c>
      <c r="D140" s="71" t="s">
        <v>262</v>
      </c>
      <c r="E140" s="72" t="s">
        <v>91</v>
      </c>
      <c r="F140" s="70"/>
      <c r="G140" s="70"/>
      <c r="H140" s="70" t="str">
        <f>IF(B140="","",VLOOKUP(AD140,Varsayımlar!$B:$Q,5,0))</f>
        <v>MAGNİT MAVİ AMBALAJ 25CM</v>
      </c>
      <c r="I140" s="70">
        <f>IF(B140="","",VLOOKUP(AD140,Varsayımlar!B:T,19,0))</f>
        <v>0</v>
      </c>
      <c r="J140" s="70" t="str">
        <f>IF(B140="","",VLOOKUP(AD140,Varsayımlar!$B:$Q,6,0))</f>
        <v>SADE</v>
      </c>
      <c r="K140" s="70">
        <v>2016</v>
      </c>
      <c r="L140" s="70"/>
      <c r="M140" s="70">
        <f>IFERROR(IF(B140="","",K140/VLOOKUP(AD140,Varsayımlar!B:R,17,0)),"")</f>
        <v>24</v>
      </c>
      <c r="N140" s="70"/>
      <c r="O140" s="70"/>
      <c r="P140" s="70">
        <f>IF(B140="","",VLOOKUP(AD140,Varsayımlar!$B:$Q,7,0)*K140)</f>
        <v>60480</v>
      </c>
      <c r="Q140" s="70">
        <f>IF(B140="","",VLOOKUP(AD140,Varsayımlar!$B:$Q,8,0))</f>
        <v>25</v>
      </c>
      <c r="R140" s="70" t="str">
        <f>IF(B140="","",VLOOKUP(AD140,Varsayımlar!$B:$Q,9,0))</f>
        <v>SOFT</v>
      </c>
      <c r="S140" s="70">
        <f>IF(B140="","",VLOOKUP(AD140,Varsayımlar!$B:$Q,10,0))</f>
        <v>4</v>
      </c>
      <c r="T140" s="70">
        <f>IF(B140="","",VLOOKUP(AD140,Varsayımlar!$B:$Q,11,0))</f>
        <v>30</v>
      </c>
      <c r="U140" s="70">
        <f>IF(B140="","",VLOOKUP(AD140,Varsayımlar!$B:$Q,12,0))</f>
        <v>260</v>
      </c>
      <c r="V140" s="70" t="str">
        <f>IF(B140="","",VLOOKUP(AD140,Varsayımlar!$B:$Q,13,0))</f>
        <v>YURTDIŞI</v>
      </c>
      <c r="W140" s="70">
        <f>IF(B140="","",VLOOKUP(AD140,Varsayımlar!$B:$Q,14,0))</f>
        <v>9</v>
      </c>
      <c r="X140" s="70"/>
      <c r="Y140" s="70"/>
      <c r="Z140" s="70"/>
      <c r="AA140" s="70" t="str">
        <f>IF(B140="","",VLOOKUP(AD140,Varsayımlar!$B:$Q,15,0))</f>
        <v>25CM TURUNCU KOLİ-SOL ÜST DİKDÖRTGENE ÜRETİM TARİHİ BASILACAK</v>
      </c>
      <c r="AB140" s="70" t="str">
        <f>IF(B140="","",VLOOKUP(AD140,Varsayımlar!$B:$Q,16,0))</f>
        <v>24-26 CM</v>
      </c>
      <c r="AC140" s="90">
        <f>IF(B140="","",VLOOKUP(Sayfa2!AD90,Varsayımlar!B:S,18,0))</f>
        <v>0</v>
      </c>
      <c r="AD140" s="90" t="str">
        <f t="shared" si="9"/>
        <v>MAGNİTMAGNİT MAVİ AMBALAJ 25 CM 260G</v>
      </c>
    </row>
    <row r="141" spans="1:30" ht="78.75" hidden="1" x14ac:dyDescent="0.25">
      <c r="A141" s="9" t="s">
        <v>210</v>
      </c>
      <c r="B141" s="70" t="s">
        <v>90</v>
      </c>
      <c r="C141" s="71">
        <f>IF(B141="","",VLOOKUP(AD141,Varsayımlar!$B:$Q,3,0))</f>
        <v>8698829380698</v>
      </c>
      <c r="D141" s="71" t="s">
        <v>266</v>
      </c>
      <c r="E141" s="72" t="s">
        <v>91</v>
      </c>
      <c r="F141" s="70"/>
      <c r="G141" s="70"/>
      <c r="H141" s="70" t="str">
        <f>IF(B141="","",VLOOKUP(AD141,Varsayımlar!$B:$Q,5,0))</f>
        <v>MAGNİT MAVİ AMBALAJ 25CM</v>
      </c>
      <c r="I141" s="70">
        <f>IF(B141="","",VLOOKUP(AD141,Varsayımlar!B:T,19,0))</f>
        <v>0</v>
      </c>
      <c r="J141" s="70" t="str">
        <f>IF(B141="","",VLOOKUP(AD141,Varsayımlar!$B:$Q,6,0))</f>
        <v>SADE</v>
      </c>
      <c r="K141" s="70">
        <v>2016</v>
      </c>
      <c r="L141" s="70"/>
      <c r="M141" s="70">
        <f>IFERROR(IF(B141="","",K141/VLOOKUP(AD141,Varsayımlar!B:R,17,0)),"")</f>
        <v>24</v>
      </c>
      <c r="N141" s="70"/>
      <c r="O141" s="70"/>
      <c r="P141" s="70">
        <f>IF(B141="","",VLOOKUP(AD141,Varsayımlar!$B:$Q,7,0)*K141)</f>
        <v>60480</v>
      </c>
      <c r="Q141" s="70">
        <f>IF(B141="","",VLOOKUP(AD141,Varsayımlar!$B:$Q,8,0))</f>
        <v>25</v>
      </c>
      <c r="R141" s="70" t="str">
        <f>IF(B141="","",VLOOKUP(AD141,Varsayımlar!$B:$Q,9,0))</f>
        <v>SOFT</v>
      </c>
      <c r="S141" s="70">
        <f>IF(B141="","",VLOOKUP(AD141,Varsayımlar!$B:$Q,10,0))</f>
        <v>4</v>
      </c>
      <c r="T141" s="70">
        <f>IF(B141="","",VLOOKUP(AD141,Varsayımlar!$B:$Q,11,0))</f>
        <v>30</v>
      </c>
      <c r="U141" s="70">
        <f>IF(B141="","",VLOOKUP(AD141,Varsayımlar!$B:$Q,12,0))</f>
        <v>260</v>
      </c>
      <c r="V141" s="70" t="str">
        <f>IF(B141="","",VLOOKUP(AD141,Varsayımlar!$B:$Q,13,0))</f>
        <v>YURTDIŞI</v>
      </c>
      <c r="W141" s="70">
        <f>IF(B141="","",VLOOKUP(AD141,Varsayımlar!$B:$Q,14,0))</f>
        <v>9</v>
      </c>
      <c r="X141" s="70"/>
      <c r="Y141" s="70"/>
      <c r="Z141" s="70"/>
      <c r="AA141" s="70" t="str">
        <f>IF(B141="","",VLOOKUP(AD141,Varsayımlar!$B:$Q,15,0))</f>
        <v>25CM TURUNCU KOLİ-SOL ÜST DİKDÖRTGENE ÜRETİM TARİHİ BASILACAK</v>
      </c>
      <c r="AB141" s="70" t="str">
        <f>IF(B141="","",VLOOKUP(AD141,Varsayımlar!$B:$Q,16,0))</f>
        <v>24-26 CM</v>
      </c>
      <c r="AC141" s="90">
        <f>IF(B141="","",VLOOKUP(Sayfa2!AD91,Varsayımlar!B:S,18,0))</f>
        <v>0</v>
      </c>
      <c r="AD141" s="90" t="str">
        <f t="shared" si="9"/>
        <v>MAGNİTMAGNİT MAVİ AMBALAJ 25 CM 260G</v>
      </c>
    </row>
    <row r="142" spans="1:30" ht="31.5" hidden="1" x14ac:dyDescent="0.25">
      <c r="A142" s="9" t="s">
        <v>211</v>
      </c>
      <c r="B142" s="9" t="s">
        <v>79</v>
      </c>
      <c r="C142" s="10">
        <f>IF(B142="","",VLOOKUP(AD142,Varsayımlar!$B:$Q,3,0))</f>
        <v>8698829380698</v>
      </c>
      <c r="D142" s="10"/>
      <c r="E142" s="85" t="s">
        <v>254</v>
      </c>
      <c r="F142" s="9"/>
      <c r="G142" s="9"/>
      <c r="H142" s="9" t="str">
        <f>IF(B142="","",VLOOKUP(AD142,Varsayımlar!$B:$Q,5,0))</f>
        <v>Manetka 20cm</v>
      </c>
      <c r="I142" s="9">
        <f>IF(B142="","",VLOOKUP(AD142,Varsayımlar!B:T,19,0))</f>
        <v>0</v>
      </c>
      <c r="J142" s="9" t="str">
        <f>IF(B142="","",VLOOKUP(AD142,Varsayımlar!$B:$Q,6,0))</f>
        <v>SADE</v>
      </c>
      <c r="K142" s="9">
        <v>7200</v>
      </c>
      <c r="L142" s="9"/>
      <c r="M142" s="9">
        <f>IFERROR(IF(B142="","",K142/VLOOKUP(AD142,Varsayımlar!B:R,17,0)),"")</f>
        <v>32</v>
      </c>
      <c r="N142" s="9"/>
      <c r="O142" s="9">
        <v>32</v>
      </c>
      <c r="P142" s="9">
        <f>IF(B142="","",VLOOKUP(AD142,Varsayımlar!$B:$Q,7,0)*K142)</f>
        <v>100800</v>
      </c>
      <c r="Q142" s="9">
        <f>IF(B142="","",VLOOKUP(AD142,Varsayımlar!$B:$Q,8,0))</f>
        <v>20</v>
      </c>
      <c r="R142" s="9" t="str">
        <f>IF(B142="","",VLOOKUP(AD142,Varsayımlar!$B:$Q,9,0))</f>
        <v>Irak Soft</v>
      </c>
      <c r="S142" s="9">
        <f>IF(B142="","",VLOOKUP(AD142,Varsayımlar!$B:$Q,10,0))</f>
        <v>4</v>
      </c>
      <c r="T142" s="9">
        <f>IF(B142="","",VLOOKUP(AD142,Varsayımlar!$B:$Q,11,0))</f>
        <v>14</v>
      </c>
      <c r="U142" s="9">
        <f>IF(B142="","",VLOOKUP(AD142,Varsayımlar!$B:$Q,12,0))</f>
        <v>166</v>
      </c>
      <c r="V142" s="9" t="str">
        <f>IF(B142="","",VLOOKUP(AD142,Varsayımlar!$B:$Q,13,0))</f>
        <v>YURTDIŞI</v>
      </c>
      <c r="W142" s="9">
        <f>IF(B142="","",VLOOKUP(AD142,Varsayımlar!$B:$Q,14,0))</f>
        <v>6</v>
      </c>
      <c r="X142" s="86">
        <v>46235</v>
      </c>
      <c r="Y142" s="86">
        <v>46419</v>
      </c>
      <c r="Z142" s="9">
        <v>26070120</v>
      </c>
      <c r="AA142" s="9" t="str">
        <f>IF(B142="","",VLOOKUP(AD142,Varsayımlar!$B:$Q,15,0))</f>
        <v>Kare Koli-Üretim Tarihli Etiket</v>
      </c>
      <c r="AB142" s="9" t="str">
        <f>IF(B142="","",VLOOKUP(AD142,Varsayımlar!$B:$Q,16,0))</f>
        <v>19-21 cm</v>
      </c>
      <c r="AC142" s="9">
        <f>IF(B142="","",VLOOKUP(Sayfa2!AD96,Varsayımlar!B:S,18,0))</f>
        <v>0</v>
      </c>
      <c r="AD142" s="9" t="str">
        <f t="shared" si="9"/>
        <v>LLC KOTORManetka 20cm 4 pcs 166g</v>
      </c>
    </row>
    <row r="143" spans="1:30" ht="31.5" hidden="1" x14ac:dyDescent="0.25">
      <c r="A143" s="9" t="s">
        <v>212</v>
      </c>
      <c r="B143" s="88" t="s">
        <v>79</v>
      </c>
      <c r="C143" s="89">
        <f>IF(B143="","",VLOOKUP(AD143,Varsayımlar!$B:$Q,3,0))</f>
        <v>8698829380698</v>
      </c>
      <c r="D143" s="89"/>
      <c r="E143" s="85" t="s">
        <v>254</v>
      </c>
      <c r="F143" s="9"/>
      <c r="G143" s="9"/>
      <c r="H143" s="90" t="str">
        <f>IF(B143="","",VLOOKUP(AD143,Varsayımlar!$B:$Q,5,0))</f>
        <v>Manetka 20cm</v>
      </c>
      <c r="I143" s="90">
        <f>IF(B143="","",VLOOKUP(AD143,Varsayımlar!B:T,19,0))</f>
        <v>0</v>
      </c>
      <c r="J143" s="90" t="str">
        <f>IF(B143="","",VLOOKUP(AD143,Varsayımlar!$B:$Q,6,0))</f>
        <v>SADE</v>
      </c>
      <c r="K143" s="9">
        <v>7200</v>
      </c>
      <c r="L143" s="9"/>
      <c r="M143" s="9">
        <f>IFERROR(IF(B143="","",K143/VLOOKUP(AD143,Varsayımlar!B:R,17,0)),"")</f>
        <v>32</v>
      </c>
      <c r="N143" s="9"/>
      <c r="O143" s="9">
        <v>32</v>
      </c>
      <c r="P143" s="90">
        <f>IF(B143="","",VLOOKUP(AD143,Varsayımlar!$B:$Q,7,0)*K143)</f>
        <v>100800</v>
      </c>
      <c r="Q143" s="90">
        <f>IF(B143="","",VLOOKUP(AD143,Varsayımlar!$B:$Q,8,0))</f>
        <v>20</v>
      </c>
      <c r="R143" s="90" t="str">
        <f>IF(B143="","",VLOOKUP(AD143,Varsayımlar!$B:$Q,9,0))</f>
        <v>Irak Soft</v>
      </c>
      <c r="S143" s="90">
        <f>IF(B143="","",VLOOKUP(AD143,Varsayımlar!$B:$Q,10,0))</f>
        <v>4</v>
      </c>
      <c r="T143" s="90">
        <f>IF(B143="","",VLOOKUP(AD143,Varsayımlar!$B:$Q,11,0))</f>
        <v>14</v>
      </c>
      <c r="U143" s="90">
        <f>IF(B143="","",VLOOKUP(AD143,Varsayımlar!$B:$Q,12,0))</f>
        <v>166</v>
      </c>
      <c r="V143" s="90" t="str">
        <f>IF(B143="","",VLOOKUP(AD143,Varsayımlar!$B:$Q,13,0))</f>
        <v>YURTDIŞI</v>
      </c>
      <c r="W143" s="90">
        <f>IF(B143="","",VLOOKUP(AD143,Varsayımlar!$B:$Q,14,0))</f>
        <v>6</v>
      </c>
      <c r="X143" s="86">
        <v>46252</v>
      </c>
      <c r="Y143" s="86">
        <v>46436</v>
      </c>
      <c r="Z143" s="9">
        <v>26081820</v>
      </c>
      <c r="AA143" s="90" t="str">
        <f>IF(B143="","",VLOOKUP(AD143,Varsayımlar!$B:$Q,15,0))</f>
        <v>Kare Koli-Üretim Tarihli Etiket</v>
      </c>
      <c r="AB143" s="90" t="str">
        <f>IF(B143="","",VLOOKUP(AD143,Varsayımlar!$B:$Q,16,0))</f>
        <v>19-21 cm</v>
      </c>
      <c r="AC143" s="90">
        <f>IF(B143="","",VLOOKUP(Sayfa2!AD97,Varsayımlar!B:S,18,0))</f>
        <v>0</v>
      </c>
      <c r="AD143" s="90" t="str">
        <f t="shared" si="9"/>
        <v>LLC KOTORManetka 20cm 4 pcs 166g</v>
      </c>
    </row>
    <row r="144" spans="1:30" ht="47.25" hidden="1" x14ac:dyDescent="0.25">
      <c r="A144" s="9" t="s">
        <v>213</v>
      </c>
      <c r="B144" s="9" t="s">
        <v>79</v>
      </c>
      <c r="C144" s="10">
        <f>IF(B144="","",VLOOKUP(AD144,Varsayımlar!$B:$Q,3,0))</f>
        <v>8698829380698</v>
      </c>
      <c r="D144" s="10"/>
      <c r="E144" s="85" t="s">
        <v>85</v>
      </c>
      <c r="F144" s="9"/>
      <c r="G144" s="9"/>
      <c r="H144" s="9" t="str">
        <f>IF(B144="","",VLOOKUP(AD144,Varsayımlar!$B:$Q,5,0))</f>
        <v xml:space="preserve">MANETKA PEYNİRLİ 25 CM </v>
      </c>
      <c r="I144" s="9">
        <f>IF(B144="","",VLOOKUP(AD144,Varsayımlar!B:T,19,0))</f>
        <v>0</v>
      </c>
      <c r="J144" s="9" t="str">
        <f>IF(B144="","",VLOOKUP(AD144,Varsayımlar!$B:$Q,6,0))</f>
        <v>PEYNİRLİ</v>
      </c>
      <c r="K144" s="9">
        <v>2496</v>
      </c>
      <c r="L144" s="9"/>
      <c r="M144" s="9">
        <f>IFERROR(IF(B144="","",K144/VLOOKUP(AD144,Varsayımlar!B:R,17,0)),"")</f>
        <v>32</v>
      </c>
      <c r="N144" s="9"/>
      <c r="O144" s="9">
        <v>26</v>
      </c>
      <c r="P144" s="9">
        <f>IF(B144="","",VLOOKUP(AD144,Varsayımlar!$B:$Q,7,0)*K144)</f>
        <v>74880</v>
      </c>
      <c r="Q144" s="9">
        <f>IF(B144="","",VLOOKUP(AD144,Varsayımlar!$B:$Q,8,0))</f>
        <v>25</v>
      </c>
      <c r="R144" s="9" t="str">
        <f>IF(B144="","",VLOOKUP(AD144,Varsayımlar!$B:$Q,9,0))</f>
        <v>SOFT-AT</v>
      </c>
      <c r="S144" s="9">
        <f>IF(B144="","",VLOOKUP(AD144,Varsayımlar!$B:$Q,10,0))</f>
        <v>4</v>
      </c>
      <c r="T144" s="9">
        <f>IF(B144="","",VLOOKUP(AD144,Varsayımlar!$B:$Q,11,0))</f>
        <v>30</v>
      </c>
      <c r="U144" s="9">
        <f>IF(B144="","",VLOOKUP(AD144,Varsayımlar!$B:$Q,12,0))</f>
        <v>250</v>
      </c>
      <c r="V144" s="9" t="str">
        <f>IF(B144="","",VLOOKUP(AD144,Varsayımlar!$B:$Q,13,0))</f>
        <v>YURTDIŞI</v>
      </c>
      <c r="W144" s="9">
        <f>IF(B144="","",VLOOKUP(AD144,Varsayımlar!$B:$Q,14,0))</f>
        <v>6</v>
      </c>
      <c r="X144" s="86">
        <v>46252</v>
      </c>
      <c r="Y144" s="86">
        <v>46436</v>
      </c>
      <c r="Z144" s="9">
        <v>26081825</v>
      </c>
      <c r="AA144" s="9" t="str">
        <f>IF(B144="","",VLOOKUP(AD144,Varsayımlar!$B:$Q,15,0))</f>
        <v>KIRMIZI KOLİ-TARİHLİ KOLİ ETİKETİ</v>
      </c>
      <c r="AB144" s="9" t="str">
        <f>IF(B144="","",VLOOKUP(AD144,Varsayımlar!$B:$Q,16,0))</f>
        <v>24-26 CM</v>
      </c>
      <c r="AC144" s="9">
        <f>IF(B144="","",VLOOKUP(Sayfa2!AD98,Varsayımlar!B:S,18,0))</f>
        <v>0</v>
      </c>
      <c r="AD144" s="9" t="str">
        <f t="shared" si="9"/>
        <v>LLC KOTORMANETKA PEYNİRLİ 25CM</v>
      </c>
    </row>
    <row r="145" spans="1:30" hidden="1" x14ac:dyDescent="0.25">
      <c r="A145" s="9" t="s">
        <v>214</v>
      </c>
      <c r="B145" s="9"/>
      <c r="C145" s="10" t="str">
        <f>IF(B145="","",VLOOKUP(AD145,Varsayımlar!$B:$Q,3,0))</f>
        <v/>
      </c>
      <c r="D145" s="10"/>
      <c r="E145" s="10"/>
      <c r="F145" s="9"/>
      <c r="G145" s="9"/>
      <c r="H145" s="9" t="str">
        <f>IF(B145="","",VLOOKUP(AD145,Varsayımlar!$B:$Q,5,0))</f>
        <v/>
      </c>
      <c r="I145" s="9" t="str">
        <f>IF(B145="","",VLOOKUP(AD145,Varsayımlar!B:T,19,0))</f>
        <v/>
      </c>
      <c r="J145" s="9" t="str">
        <f>IF(B145="","",VLOOKUP(AD145,Varsayımlar!$B:$Q,6,0))</f>
        <v/>
      </c>
      <c r="K145" s="9"/>
      <c r="L145" s="9"/>
      <c r="M145" s="9"/>
      <c r="N145" s="9"/>
      <c r="O145" s="9"/>
      <c r="P145" s="9" t="str">
        <f>IF(B145="","",VLOOKUP(AD145,Varsayımlar!$B:$Q,7,0)*K145)</f>
        <v/>
      </c>
      <c r="Q145" s="9" t="str">
        <f>IF(B145="","",VLOOKUP(AD145,Varsayımlar!$B:$Q,8,0))</f>
        <v/>
      </c>
      <c r="R145" s="9" t="str">
        <f>IF(B145="","",VLOOKUP(AD145,Varsayımlar!$B:$Q,9,0))</f>
        <v/>
      </c>
      <c r="S145" s="9" t="str">
        <f>IF(B145="","",VLOOKUP(AD145,Varsayımlar!$B:$Q,10,0))</f>
        <v/>
      </c>
      <c r="T145" s="9" t="str">
        <f>IF(B145="","",VLOOKUP(AD145,Varsayımlar!$B:$Q,11,0))</f>
        <v/>
      </c>
      <c r="U145" s="9" t="str">
        <f>IF(B145="","",VLOOKUP(AD145,Varsayımlar!$B:$Q,12,0))</f>
        <v/>
      </c>
      <c r="V145" s="9" t="str">
        <f>IF(B145="","",VLOOKUP(AD145,Varsayımlar!$B:$Q,13,0))</f>
        <v/>
      </c>
      <c r="W145" s="9" t="str">
        <f>IF(B145="","",VLOOKUP(AD145,Varsayımlar!$B:$Q,14,0))</f>
        <v/>
      </c>
      <c r="X145" s="9"/>
      <c r="Y145" s="9"/>
      <c r="Z145" s="9"/>
      <c r="AA145" s="9" t="str">
        <f>IF(B145="","",VLOOKUP(AD145,Varsayımlar!$B:$Q,15,0))</f>
        <v/>
      </c>
      <c r="AB145" s="9" t="str">
        <f>IF(B145="","",VLOOKUP(AD145,Varsayımlar!$B:$Q,16,0))</f>
        <v/>
      </c>
      <c r="AC145" s="9" t="str">
        <f>IF(B145="","",VLOOKUP(Sayfa2!AD100,Varsayımlar!B:S,18,0))</f>
        <v/>
      </c>
      <c r="AD145" s="9" t="str">
        <f t="shared" si="9"/>
        <v/>
      </c>
    </row>
    <row r="146" spans="1:30" hidden="1" x14ac:dyDescent="0.25">
      <c r="A146" s="9" t="s">
        <v>215</v>
      </c>
      <c r="B146" s="88"/>
      <c r="C146" s="89" t="str">
        <f>IF(B146="","",VLOOKUP(AD146,Varsayımlar!$B:$Q,3,0))</f>
        <v/>
      </c>
      <c r="D146" s="89"/>
      <c r="E146" s="10"/>
      <c r="F146" s="9"/>
      <c r="G146" s="9"/>
      <c r="H146" s="90" t="str">
        <f>IF(B146="","",VLOOKUP(AD146,Varsayımlar!$B:$Q,5,0))</f>
        <v/>
      </c>
      <c r="I146" s="90" t="str">
        <f>IF(B146="","",VLOOKUP(AD146,Varsayımlar!B:T,19,0))</f>
        <v/>
      </c>
      <c r="J146" s="90" t="str">
        <f>IF(B146="","",VLOOKUP(AD146,Varsayımlar!$B:$Q,6,0))</f>
        <v/>
      </c>
      <c r="K146" s="9"/>
      <c r="L146" s="9"/>
      <c r="M146" s="9"/>
      <c r="N146" s="9"/>
      <c r="O146" s="9"/>
      <c r="P146" s="90" t="str">
        <f>IF(B146="","",VLOOKUP(AD146,Varsayımlar!$B:$Q,7,0)*K146)</f>
        <v/>
      </c>
      <c r="Q146" s="90" t="str">
        <f>IF(B146="","",VLOOKUP(AD146,Varsayımlar!$B:$Q,8,0))</f>
        <v/>
      </c>
      <c r="R146" s="90" t="str">
        <f>IF(B146="","",VLOOKUP(AD146,Varsayımlar!$B:$Q,9,0))</f>
        <v/>
      </c>
      <c r="S146" s="90" t="str">
        <f>IF(B146="","",VLOOKUP(AD146,Varsayımlar!$B:$Q,10,0))</f>
        <v/>
      </c>
      <c r="T146" s="90" t="str">
        <f>IF(B146="","",VLOOKUP(AD146,Varsayımlar!$B:$Q,11,0))</f>
        <v/>
      </c>
      <c r="U146" s="90" t="str">
        <f>IF(B146="","",VLOOKUP(AD146,Varsayımlar!$B:$Q,12,0))</f>
        <v/>
      </c>
      <c r="V146" s="90" t="str">
        <f>IF(B146="","",VLOOKUP(AD146,Varsayımlar!$B:$Q,13,0))</f>
        <v/>
      </c>
      <c r="W146" s="90" t="str">
        <f>IF(B146="","",VLOOKUP(AD146,Varsayımlar!$B:$Q,14,0))</f>
        <v/>
      </c>
      <c r="X146" s="9"/>
      <c r="Y146" s="9"/>
      <c r="Z146" s="9"/>
      <c r="AA146" s="90" t="str">
        <f>IF(B146="","",VLOOKUP(AD146,Varsayımlar!$B:$Q,15,0))</f>
        <v/>
      </c>
      <c r="AB146" s="90" t="str">
        <f>IF(B146="","",VLOOKUP(AD146,Varsayımlar!$B:$Q,16,0))</f>
        <v/>
      </c>
      <c r="AC146" s="90" t="str">
        <f>IF(B146="","",VLOOKUP(Sayfa2!AD101,Varsayımlar!B:S,18,0))</f>
        <v/>
      </c>
      <c r="AD146" s="90" t="str">
        <f t="shared" si="9"/>
        <v/>
      </c>
    </row>
    <row r="147" spans="1:30" hidden="1" x14ac:dyDescent="0.25">
      <c r="A147" s="9" t="s">
        <v>216</v>
      </c>
      <c r="B147" s="9"/>
      <c r="C147" s="10" t="str">
        <f>IF(B147="","",VLOOKUP(AD147,Varsayımlar!$B:$Q,3,0))</f>
        <v/>
      </c>
      <c r="D147" s="10"/>
      <c r="E147" s="10"/>
      <c r="F147" s="9"/>
      <c r="G147" s="9"/>
      <c r="H147" s="9" t="str">
        <f>IF(B147="","",VLOOKUP(AD147,Varsayımlar!$B:$Q,5,0))</f>
        <v/>
      </c>
      <c r="I147" s="9" t="str">
        <f>IF(B147="","",VLOOKUP(AD147,Varsayımlar!B:T,19,0))</f>
        <v/>
      </c>
      <c r="J147" s="9" t="str">
        <f>IF(B147="","",VLOOKUP(AD147,Varsayımlar!$B:$Q,6,0))</f>
        <v/>
      </c>
      <c r="K147" s="9"/>
      <c r="L147" s="9"/>
      <c r="M147" s="9"/>
      <c r="N147" s="9"/>
      <c r="O147" s="9"/>
      <c r="P147" s="9" t="str">
        <f>IF(B147="","",VLOOKUP(AD147,Varsayımlar!$B:$Q,7,0)*K147)</f>
        <v/>
      </c>
      <c r="Q147" s="9" t="str">
        <f>IF(B147="","",VLOOKUP(AD147,Varsayımlar!$B:$Q,8,0))</f>
        <v/>
      </c>
      <c r="R147" s="9" t="str">
        <f>IF(B147="","",VLOOKUP(AD147,Varsayımlar!$B:$Q,9,0))</f>
        <v/>
      </c>
      <c r="S147" s="9" t="str">
        <f>IF(B147="","",VLOOKUP(AD147,Varsayımlar!$B:$Q,10,0))</f>
        <v/>
      </c>
      <c r="T147" s="9" t="str">
        <f>IF(B147="","",VLOOKUP(AD147,Varsayımlar!$B:$Q,11,0))</f>
        <v/>
      </c>
      <c r="U147" s="9" t="str">
        <f>IF(B147="","",VLOOKUP(AD147,Varsayımlar!$B:$Q,12,0))</f>
        <v/>
      </c>
      <c r="V147" s="9" t="str">
        <f>IF(B147="","",VLOOKUP(AD147,Varsayımlar!$B:$Q,13,0))</f>
        <v/>
      </c>
      <c r="W147" s="9" t="str">
        <f>IF(B147="","",VLOOKUP(AD147,Varsayımlar!$B:$Q,14,0))</f>
        <v/>
      </c>
      <c r="X147" s="9"/>
      <c r="Y147" s="9"/>
      <c r="Z147" s="9"/>
      <c r="AA147" s="9" t="str">
        <f>IF(B147="","",VLOOKUP(AD147,Varsayımlar!$B:$Q,15,0))</f>
        <v/>
      </c>
      <c r="AB147" s="9" t="str">
        <f>IF(B147="","",VLOOKUP(AD147,Varsayımlar!$B:$Q,16,0))</f>
        <v/>
      </c>
      <c r="AC147" s="9" t="str">
        <f>IF(B147="","",VLOOKUP(Sayfa2!AD102,Varsayımlar!B:S,18,0))</f>
        <v/>
      </c>
      <c r="AD147" s="9" t="str">
        <f t="shared" si="9"/>
        <v/>
      </c>
    </row>
    <row r="148" spans="1:30" hidden="1" x14ac:dyDescent="0.25">
      <c r="A148" s="9" t="s">
        <v>217</v>
      </c>
      <c r="B148" s="88"/>
      <c r="C148" s="89" t="str">
        <f>IF(B148="","",VLOOKUP(AD148,Varsayımlar!$B:$Q,3,0))</f>
        <v/>
      </c>
      <c r="D148" s="89"/>
      <c r="E148" s="10"/>
      <c r="F148" s="9"/>
      <c r="G148" s="9"/>
      <c r="H148" s="90" t="str">
        <f>IF(B148="","",VLOOKUP(AD148,Varsayımlar!$B:$Q,5,0))</f>
        <v/>
      </c>
      <c r="I148" s="90" t="str">
        <f>IF(B148="","",VLOOKUP(AD148,Varsayımlar!B:T,19,0))</f>
        <v/>
      </c>
      <c r="J148" s="90" t="str">
        <f>IF(B148="","",VLOOKUP(AD148,Varsayımlar!$B:$Q,6,0))</f>
        <v/>
      </c>
      <c r="K148" s="9"/>
      <c r="L148" s="9"/>
      <c r="M148" s="9"/>
      <c r="N148" s="9"/>
      <c r="O148" s="9"/>
      <c r="P148" s="90" t="str">
        <f>IF(B148="","",VLOOKUP(AD148,Varsayımlar!$B:$Q,7,0)*K148)</f>
        <v/>
      </c>
      <c r="Q148" s="90" t="str">
        <f>IF(B148="","",VLOOKUP(AD148,Varsayımlar!$B:$Q,8,0))</f>
        <v/>
      </c>
      <c r="R148" s="90" t="str">
        <f>IF(B148="","",VLOOKUP(AD148,Varsayımlar!$B:$Q,9,0))</f>
        <v/>
      </c>
      <c r="S148" s="90" t="str">
        <f>IF(B148="","",VLOOKUP(AD148,Varsayımlar!$B:$Q,10,0))</f>
        <v/>
      </c>
      <c r="T148" s="90" t="str">
        <f>IF(B148="","",VLOOKUP(AD148,Varsayımlar!$B:$Q,11,0))</f>
        <v/>
      </c>
      <c r="U148" s="90" t="str">
        <f>IF(B148="","",VLOOKUP(AD148,Varsayımlar!$B:$Q,12,0))</f>
        <v/>
      </c>
      <c r="V148" s="90" t="str">
        <f>IF(B148="","",VLOOKUP(AD148,Varsayımlar!$B:$Q,13,0))</f>
        <v/>
      </c>
      <c r="W148" s="90" t="str">
        <f>IF(B148="","",VLOOKUP(AD148,Varsayımlar!$B:$Q,14,0))</f>
        <v/>
      </c>
      <c r="X148" s="9"/>
      <c r="Y148" s="9"/>
      <c r="Z148" s="9"/>
      <c r="AA148" s="90" t="str">
        <f>IF(B148="","",VLOOKUP(AD148,Varsayımlar!$B:$Q,15,0))</f>
        <v/>
      </c>
      <c r="AB148" s="90" t="str">
        <f>IF(B148="","",VLOOKUP(AD148,Varsayımlar!$B:$Q,16,0))</f>
        <v/>
      </c>
      <c r="AC148" s="90" t="str">
        <f>IF(B148="","",VLOOKUP(Sayfa2!AD103,Varsayımlar!B:S,18,0))</f>
        <v/>
      </c>
      <c r="AD148" s="90" t="str">
        <f t="shared" si="9"/>
        <v/>
      </c>
    </row>
    <row r="149" spans="1:30" hidden="1" x14ac:dyDescent="0.25">
      <c r="A149" s="9" t="s">
        <v>218</v>
      </c>
      <c r="B149" s="9"/>
      <c r="C149" s="10" t="str">
        <f>IF(B149="","",VLOOKUP(AD149,Varsayımlar!$B:$Q,3,0))</f>
        <v/>
      </c>
      <c r="D149" s="10"/>
      <c r="E149" s="10"/>
      <c r="F149" s="9"/>
      <c r="G149" s="9"/>
      <c r="H149" s="9" t="str">
        <f>IF(B149="","",VLOOKUP(AD149,Varsayımlar!$B:$Q,5,0))</f>
        <v/>
      </c>
      <c r="I149" s="9" t="str">
        <f>IF(B149="","",VLOOKUP(AD149,Varsayımlar!B:T,19,0))</f>
        <v/>
      </c>
      <c r="J149" s="9" t="str">
        <f>IF(B149="","",VLOOKUP(AD149,Varsayımlar!$B:$Q,6,0))</f>
        <v/>
      </c>
      <c r="K149" s="9"/>
      <c r="L149" s="9"/>
      <c r="M149" s="9"/>
      <c r="N149" s="9"/>
      <c r="O149" s="9"/>
      <c r="P149" s="9" t="str">
        <f>IF(B149="","",VLOOKUP(AD149,Varsayımlar!$B:$Q,7,0)*K149)</f>
        <v/>
      </c>
      <c r="Q149" s="9" t="str">
        <f>IF(B149="","",VLOOKUP(AD149,Varsayımlar!$B:$Q,8,0))</f>
        <v/>
      </c>
      <c r="R149" s="9" t="str">
        <f>IF(B149="","",VLOOKUP(AD149,Varsayımlar!$B:$Q,9,0))</f>
        <v/>
      </c>
      <c r="S149" s="9" t="str">
        <f>IF(B149="","",VLOOKUP(AD149,Varsayımlar!$B:$Q,10,0))</f>
        <v/>
      </c>
      <c r="T149" s="9" t="str">
        <f>IF(B149="","",VLOOKUP(AD149,Varsayımlar!$B:$Q,11,0))</f>
        <v/>
      </c>
      <c r="U149" s="9" t="str">
        <f>IF(B149="","",VLOOKUP(AD149,Varsayımlar!$B:$Q,12,0))</f>
        <v/>
      </c>
      <c r="V149" s="9" t="str">
        <f>IF(B149="","",VLOOKUP(AD149,Varsayımlar!$B:$Q,13,0))</f>
        <v/>
      </c>
      <c r="W149" s="9" t="str">
        <f>IF(B149="","",VLOOKUP(AD149,Varsayımlar!$B:$Q,14,0))</f>
        <v/>
      </c>
      <c r="X149" s="9"/>
      <c r="Y149" s="9"/>
      <c r="Z149" s="9"/>
      <c r="AA149" s="9" t="str">
        <f>IF(B149="","",VLOOKUP(AD149,Varsayımlar!$B:$Q,15,0))</f>
        <v/>
      </c>
      <c r="AB149" s="9" t="str">
        <f>IF(B149="","",VLOOKUP(AD149,Varsayımlar!$B:$Q,16,0))</f>
        <v/>
      </c>
      <c r="AC149" s="9" t="str">
        <f>IF(B149="","",VLOOKUP(Sayfa2!AD104,Varsayımlar!B:S,18,0))</f>
        <v/>
      </c>
      <c r="AD149" s="9" t="str">
        <f t="shared" si="9"/>
        <v/>
      </c>
    </row>
    <row r="150" spans="1:30" x14ac:dyDescent="0.25"/>
    <row r="151" spans="1:30" x14ac:dyDescent="0.25"/>
    <row r="152" spans="1:30" x14ac:dyDescent="0.25"/>
    <row r="153" spans="1:30" x14ac:dyDescent="0.25"/>
    <row r="154" spans="1:30" x14ac:dyDescent="0.25"/>
    <row r="155" spans="1:30" x14ac:dyDescent="0.25"/>
    <row r="156" spans="1:30" x14ac:dyDescent="0.25"/>
    <row r="157" spans="1:30" x14ac:dyDescent="0.25"/>
    <row r="158" spans="1:30" x14ac:dyDescent="0.25"/>
    <row r="159" spans="1:30" x14ac:dyDescent="0.25"/>
    <row r="160" spans="1:3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8" x14ac:dyDescent="0.25"/>
    <row r="389" x14ac:dyDescent="0.25"/>
    <row r="390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2" x14ac:dyDescent="0.25"/>
    <row r="404" x14ac:dyDescent="0.25"/>
    <row r="405" x14ac:dyDescent="0.25"/>
    <row r="406" x14ac:dyDescent="0.25"/>
    <row r="408" x14ac:dyDescent="0.25"/>
    <row r="410" x14ac:dyDescent="0.25"/>
    <row r="412" x14ac:dyDescent="0.25"/>
    <row r="413" x14ac:dyDescent="0.25"/>
    <row r="414" x14ac:dyDescent="0.25"/>
    <row r="415" x14ac:dyDescent="0.25"/>
    <row r="416" x14ac:dyDescent="0.25"/>
    <row r="418" x14ac:dyDescent="0.25"/>
    <row r="420" x14ac:dyDescent="0.25"/>
    <row r="421" x14ac:dyDescent="0.25"/>
    <row r="422" x14ac:dyDescent="0.25"/>
    <row r="424" x14ac:dyDescent="0.25"/>
    <row r="426" x14ac:dyDescent="0.25"/>
    <row r="428" x14ac:dyDescent="0.25"/>
    <row r="429" x14ac:dyDescent="0.25"/>
    <row r="430" x14ac:dyDescent="0.25"/>
    <row r="431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4" x14ac:dyDescent="0.25"/>
    <row r="446" x14ac:dyDescent="0.25"/>
    <row r="447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20" x14ac:dyDescent="0.25"/>
    <row r="1022" x14ac:dyDescent="0.25"/>
    <row r="1023" x14ac:dyDescent="0.25"/>
    <row r="1024" x14ac:dyDescent="0.25"/>
    <row r="1026" x14ac:dyDescent="0.25"/>
    <row r="1028" x14ac:dyDescent="0.25"/>
    <row r="1030" x14ac:dyDescent="0.25"/>
    <row r="1032" x14ac:dyDescent="0.25"/>
    <row r="1034" x14ac:dyDescent="0.25"/>
    <row r="1036" x14ac:dyDescent="0.25"/>
    <row r="1038" x14ac:dyDescent="0.25"/>
    <row r="1039" x14ac:dyDescent="0.25"/>
    <row r="1040" x14ac:dyDescent="0.25"/>
    <row r="1042" x14ac:dyDescent="0.25"/>
    <row r="1043" x14ac:dyDescent="0.25"/>
    <row r="1044" x14ac:dyDescent="0.25"/>
    <row r="1046" x14ac:dyDescent="0.25"/>
    <row r="1048" x14ac:dyDescent="0.25"/>
    <row r="1050" x14ac:dyDescent="0.25"/>
    <row r="1052" x14ac:dyDescent="0.25"/>
    <row r="1054" x14ac:dyDescent="0.25"/>
    <row r="1055" x14ac:dyDescent="0.25"/>
    <row r="1056" x14ac:dyDescent="0.25"/>
    <row r="1058" x14ac:dyDescent="0.25"/>
    <row r="1059" x14ac:dyDescent="0.25"/>
    <row r="1060" x14ac:dyDescent="0.25"/>
    <row r="1062" x14ac:dyDescent="0.25"/>
    <row r="1064" x14ac:dyDescent="0.25"/>
    <row r="1066" x14ac:dyDescent="0.25"/>
    <row r="1067" x14ac:dyDescent="0.25"/>
    <row r="1068" x14ac:dyDescent="0.25"/>
    <row r="1070" x14ac:dyDescent="0.25"/>
    <row r="1071" x14ac:dyDescent="0.25"/>
    <row r="1072" x14ac:dyDescent="0.25"/>
    <row r="1074" x14ac:dyDescent="0.25"/>
    <row r="1075" x14ac:dyDescent="0.25"/>
    <row r="1076" x14ac:dyDescent="0.25"/>
    <row r="1078" x14ac:dyDescent="0.25"/>
    <row r="1080" x14ac:dyDescent="0.25"/>
    <row r="1081" x14ac:dyDescent="0.25"/>
    <row r="1082" x14ac:dyDescent="0.25"/>
    <row r="1083" x14ac:dyDescent="0.25"/>
    <row r="1084" x14ac:dyDescent="0.25"/>
    <row r="1086" x14ac:dyDescent="0.25"/>
    <row r="1087" x14ac:dyDescent="0.25"/>
    <row r="1088" x14ac:dyDescent="0.25"/>
    <row r="1090" x14ac:dyDescent="0.25"/>
    <row r="1091" x14ac:dyDescent="0.25"/>
    <row r="1092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</sheetData>
  <mergeCells count="5">
    <mergeCell ref="A1:AB1"/>
    <mergeCell ref="A2:Z2"/>
    <mergeCell ref="A73:AB73"/>
    <mergeCell ref="A80:AB80"/>
    <mergeCell ref="A99:AB99"/>
  </mergeCells>
  <pageMargins left="0.31496062992125984" right="0.31496062992125984" top="0.35433070866141736" bottom="0.35433070866141736" header="0.31496062992125984" footer="0.31496062992125984"/>
  <pageSetup paperSize="9" scale="48" fitToHeight="6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656"/>
  <sheetViews>
    <sheetView topLeftCell="A91" zoomScale="71" zoomScaleNormal="71" workbookViewId="0">
      <selection activeCell="A99" sqref="A99:XFD99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42578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3.1406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0.7109375" style="8" customWidth="1"/>
    <col min="19" max="19" width="8.5703125" style="8" customWidth="1"/>
    <col min="20" max="20" width="7.42578125" style="8" customWidth="1"/>
    <col min="21" max="21" width="10.7109375" style="8" customWidth="1"/>
    <col min="22" max="22" width="10.140625" style="8" bestFit="1" customWidth="1"/>
    <col min="23" max="23" width="7.140625" style="8" customWidth="1"/>
    <col min="24" max="24" width="12.7109375" style="8" bestFit="1" customWidth="1"/>
    <col min="25" max="25" width="18.5703125" style="8" customWidth="1"/>
    <col min="26" max="26" width="19.28515625" style="8" bestFit="1" customWidth="1"/>
    <col min="27" max="27" width="22.85546875" style="8" customWidth="1"/>
    <col min="28" max="28" width="16.5703125" style="8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75">
        <v>46197</v>
      </c>
      <c r="AB2" s="95">
        <v>0.69791666666666663</v>
      </c>
      <c r="AC2" s="35"/>
    </row>
    <row r="3" spans="1:31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70" t="s">
        <v>17</v>
      </c>
      <c r="C4" s="71">
        <f>IF(B4="","",VLOOKUP(AD4,Varsayımlar!$B:$Q,3,0))</f>
        <v>8698829380698</v>
      </c>
      <c r="D4" s="71" t="s">
        <v>498</v>
      </c>
      <c r="E4" s="106" t="s">
        <v>37</v>
      </c>
      <c r="F4" s="70" t="s">
        <v>499</v>
      </c>
      <c r="G4" s="70" t="s">
        <v>501</v>
      </c>
      <c r="H4" s="70" t="str">
        <f>IF(B4="","",VLOOKUP(AD4,Varsayımlar!$B:$Q,5,0))</f>
        <v>TORTİLLAS 25 CM 4 PCS 260G</v>
      </c>
      <c r="I4" s="70">
        <f>IF(B4="","",VLOOKUP(AD4,Varsayımlar!B:T,19,0))</f>
        <v>0</v>
      </c>
      <c r="J4" s="70" t="str">
        <f>IF(B4="","",VLOOKUP(AD4,Varsayımlar!$B:$Q,6,0))</f>
        <v>SADE</v>
      </c>
      <c r="K4" s="70">
        <v>924</v>
      </c>
      <c r="L4" s="70"/>
      <c r="M4" s="70">
        <f t="shared" ref="M4:M71" si="0">K4/84</f>
        <v>11</v>
      </c>
      <c r="N4" s="70"/>
      <c r="O4" s="70">
        <v>7</v>
      </c>
      <c r="P4" s="70">
        <f>IF(B4="","",VLOOKUP(AD4,Varsayımlar!$B:$Q,7,0)*K4)</f>
        <v>27720</v>
      </c>
      <c r="Q4" s="70">
        <f>IF(B4="","",VLOOKUP(AD4,Varsayımlar!$B:$Q,8,0))</f>
        <v>25</v>
      </c>
      <c r="R4" s="70" t="str">
        <f>IF(B4="","",VLOOKUP(AD4,Varsayımlar!$B:$Q,9,0))</f>
        <v>SOFT</v>
      </c>
      <c r="S4" s="70">
        <f>IF(B4="","",VLOOKUP(AD4,Varsayımlar!$B:$Q,10,0))</f>
        <v>4</v>
      </c>
      <c r="T4" s="70">
        <f>IF(B4="","",VLOOKUP(AD4,Varsayımlar!$B:$Q,11,0))</f>
        <v>30</v>
      </c>
      <c r="U4" s="70">
        <f>IF(B4="","",VLOOKUP(AD4,Varsayımlar!$B:$Q,12,0))</f>
        <v>260</v>
      </c>
      <c r="V4" s="70" t="str">
        <f>IF(B4="","",VLOOKUP(AD4,Varsayımlar!$B:$Q,13,0))</f>
        <v>YURTDIŞI</v>
      </c>
      <c r="W4" s="70">
        <f>IF(B4="","",VLOOKUP(AD4,Varsayımlar!$B:$Q,14,0))</f>
        <v>6</v>
      </c>
      <c r="X4" s="73">
        <v>46192</v>
      </c>
      <c r="Y4" s="73">
        <v>46375</v>
      </c>
      <c r="Z4" s="70">
        <v>26061925</v>
      </c>
      <c r="AA4" s="70" t="str">
        <f>IF(B4="","",VLOOKUP(AD4,Varsayımlar!$B:$Q,15,0))</f>
        <v>TRİTON -SKT ATILACAK</v>
      </c>
      <c r="AB4" s="70" t="str">
        <f>IF(B4="","",VLOOKUP(AD4,Varsayımlar!$B:$Q,16,0))</f>
        <v>24-26 CM</v>
      </c>
      <c r="AC4" s="64"/>
      <c r="AD4" s="61" t="str">
        <f t="shared" ref="AD4:AD71" si="1">IF(B4="","",CONCATENATE(B4,E4))</f>
        <v>LLC TRİTONMUTLUKAL WHEAT TORTILLA</v>
      </c>
      <c r="AE4" s="8" t="s">
        <v>140</v>
      </c>
    </row>
    <row r="5" spans="1:31" ht="36" customHeight="1" x14ac:dyDescent="0.25">
      <c r="A5" s="9" t="s">
        <v>122</v>
      </c>
      <c r="B5" s="77" t="s">
        <v>17</v>
      </c>
      <c r="C5" s="76">
        <f>IF(B5="","",VLOOKUP(AD5,Varsayımlar!$B:$Q,3,0))</f>
        <v>8698829380698</v>
      </c>
      <c r="D5" s="76" t="s">
        <v>502</v>
      </c>
      <c r="E5" s="119" t="s">
        <v>37</v>
      </c>
      <c r="F5" s="77" t="s">
        <v>503</v>
      </c>
      <c r="G5" s="77" t="s">
        <v>505</v>
      </c>
      <c r="H5" s="77" t="str">
        <f>IF(B5="","",VLOOKUP(AD5,Varsayımlar!$B:$Q,5,0))</f>
        <v>TORTİLLAS 25 CM 4 PCS 260G</v>
      </c>
      <c r="I5" s="77">
        <f>IF(B5="","",VLOOKUP(AD5,Varsayımlar!B:T,19,0))</f>
        <v>0</v>
      </c>
      <c r="J5" s="77" t="str">
        <f>IF(B5="","",VLOOKUP(AD5,Varsayımlar!$B:$Q,6,0))</f>
        <v>SADE</v>
      </c>
      <c r="K5" s="77">
        <v>420</v>
      </c>
      <c r="L5" s="77"/>
      <c r="M5" s="77">
        <f t="shared" si="0"/>
        <v>5</v>
      </c>
      <c r="N5" s="77"/>
      <c r="O5" s="77">
        <v>4</v>
      </c>
      <c r="P5" s="77">
        <f>IF(B5="","",VLOOKUP(AD5,Varsayımlar!$B:$Q,7,0)*K5)</f>
        <v>12600</v>
      </c>
      <c r="Q5" s="77">
        <f>IF(B5="","",VLOOKUP(AD5,Varsayımlar!$B:$Q,8,0))</f>
        <v>25</v>
      </c>
      <c r="R5" s="77" t="str">
        <f>IF(B5="","",VLOOKUP(AD5,Varsayımlar!$B:$Q,9,0))</f>
        <v>SOFT</v>
      </c>
      <c r="S5" s="77">
        <f>IF(B5="","",VLOOKUP(AD5,Varsayımlar!$B:$Q,10,0))</f>
        <v>4</v>
      </c>
      <c r="T5" s="77">
        <f>IF(B5="","",VLOOKUP(AD5,Varsayımlar!$B:$Q,11,0))</f>
        <v>30</v>
      </c>
      <c r="U5" s="77">
        <f>IF(B5="","",VLOOKUP(AD5,Varsayımlar!$B:$Q,12,0))</f>
        <v>260</v>
      </c>
      <c r="V5" s="77" t="str">
        <f>IF(B5="","",VLOOKUP(AD5,Varsayımlar!$B:$Q,13,0))</f>
        <v>YURTDIŞI</v>
      </c>
      <c r="W5" s="77">
        <f>IF(B5="","",VLOOKUP(AD5,Varsayımlar!$B:$Q,14,0))</f>
        <v>6</v>
      </c>
      <c r="X5" s="78">
        <v>46195</v>
      </c>
      <c r="Y5" s="78">
        <v>46378</v>
      </c>
      <c r="Z5" s="77">
        <v>26062225</v>
      </c>
      <c r="AA5" s="77" t="str">
        <f>IF(B5="","",VLOOKUP(AD5,Varsayımlar!$B:$Q,15,0))</f>
        <v>TRİTON -SKT ATILACAK</v>
      </c>
      <c r="AB5" s="77" t="str">
        <f>IF(B5="","",VLOOKUP(AD5,Varsayımlar!$B:$Q,16,0))</f>
        <v>24-26 CM</v>
      </c>
      <c r="AC5" s="64"/>
      <c r="AD5" s="61" t="str">
        <f t="shared" si="1"/>
        <v>LLC TRİTONMUTLUKAL WHEAT TORTILLA</v>
      </c>
      <c r="AE5" s="8" t="s">
        <v>140</v>
      </c>
    </row>
    <row r="6" spans="1:31" ht="36" customHeight="1" x14ac:dyDescent="0.25">
      <c r="A6" s="9" t="s">
        <v>123</v>
      </c>
      <c r="B6" s="67" t="s">
        <v>17</v>
      </c>
      <c r="C6" s="4">
        <f>IF(B6="","",VLOOKUP(AD6,Varsayımlar!$B:$Q,3,0))</f>
        <v>8698829380698</v>
      </c>
      <c r="D6" s="4" t="s">
        <v>513</v>
      </c>
      <c r="E6" s="105" t="s">
        <v>37</v>
      </c>
      <c r="F6" s="67" t="s">
        <v>514</v>
      </c>
      <c r="G6" s="67" t="s">
        <v>515</v>
      </c>
      <c r="H6" s="67" t="str">
        <f>IF(B6="","",VLOOKUP(AD6,Varsayımlar!$B:$Q,5,0))</f>
        <v>TORTİLLAS 25 CM 4 PCS 260G</v>
      </c>
      <c r="I6" s="67">
        <f>IF(B6="","",VLOOKUP(AD6,Varsayımlar!B:T,19,0))</f>
        <v>0</v>
      </c>
      <c r="J6" s="67" t="str">
        <f>IF(B6="","",VLOOKUP(AD6,Varsayımlar!$B:$Q,6,0))</f>
        <v>SADE</v>
      </c>
      <c r="K6" s="67">
        <v>1344</v>
      </c>
      <c r="L6" s="67"/>
      <c r="M6" s="67">
        <f t="shared" si="0"/>
        <v>16</v>
      </c>
      <c r="N6" s="67"/>
      <c r="O6" s="67">
        <v>14</v>
      </c>
      <c r="P6" s="67">
        <f>IF(B6="","",VLOOKUP(AD6,Varsayımlar!$B:$Q,7,0)*K6)</f>
        <v>40320</v>
      </c>
      <c r="Q6" s="67">
        <f>IF(B6="","",VLOOKUP(AD6,Varsayımlar!$B:$Q,8,0))</f>
        <v>25</v>
      </c>
      <c r="R6" s="67" t="str">
        <f>IF(B6="","",VLOOKUP(AD6,Varsayımlar!$B:$Q,9,0))</f>
        <v>SOFT</v>
      </c>
      <c r="S6" s="67">
        <f>IF(B6="","",VLOOKUP(AD6,Varsayımlar!$B:$Q,10,0))</f>
        <v>4</v>
      </c>
      <c r="T6" s="67">
        <f>IF(B6="","",VLOOKUP(AD6,Varsayımlar!$B:$Q,11,0))</f>
        <v>30</v>
      </c>
      <c r="U6" s="67">
        <f>IF(B6="","",VLOOKUP(AD6,Varsayımlar!$B:$Q,12,0))</f>
        <v>260</v>
      </c>
      <c r="V6" s="67" t="str">
        <f>IF(B6="","",VLOOKUP(AD6,Varsayımlar!$B:$Q,13,0))</f>
        <v>YURTDIŞI</v>
      </c>
      <c r="W6" s="67">
        <f>IF(B6="","",VLOOKUP(AD6,Varsayımlar!$B:$Q,14,0))</f>
        <v>6</v>
      </c>
      <c r="X6" s="68">
        <v>46198</v>
      </c>
      <c r="Y6" s="68">
        <v>46381</v>
      </c>
      <c r="Z6" s="67">
        <v>26062525</v>
      </c>
      <c r="AA6" s="67" t="str">
        <f>IF(B6="","",VLOOKUP(AD6,Varsayımlar!$B:$Q,15,0))</f>
        <v>TRİTON -SKT ATILACAK</v>
      </c>
      <c r="AB6" s="67" t="str">
        <f>IF(B6="","",VLOOKUP(AD6,Varsayımlar!$B:$Q,16,0))</f>
        <v>24-26 CM</v>
      </c>
      <c r="AC6" s="64"/>
      <c r="AD6" s="61" t="str">
        <f t="shared" si="1"/>
        <v>LLC TRİTONMUTLUKAL WHEAT TORTILLA</v>
      </c>
      <c r="AE6" s="8" t="s">
        <v>140</v>
      </c>
    </row>
    <row r="7" spans="1:31" ht="36" customHeight="1" x14ac:dyDescent="0.25">
      <c r="A7" s="9" t="s">
        <v>124</v>
      </c>
      <c r="B7" s="115" t="s">
        <v>17</v>
      </c>
      <c r="C7" s="116">
        <f>IF(B7="","",VLOOKUP(AD7,Varsayımlar!$B:$Q,3,0))</f>
        <v>8698829380698</v>
      </c>
      <c r="D7" s="116" t="s">
        <v>517</v>
      </c>
      <c r="E7" s="117" t="s">
        <v>37</v>
      </c>
      <c r="F7" s="115" t="s">
        <v>518</v>
      </c>
      <c r="G7" s="115" t="s">
        <v>519</v>
      </c>
      <c r="H7" s="115" t="str">
        <f>IF(B7="","",VLOOKUP(AD7,Varsayımlar!$B:$Q,5,0))</f>
        <v>TORTİLLAS 25 CM 4 PCS 260G</v>
      </c>
      <c r="I7" s="115">
        <f>IF(B7="","",VLOOKUP(AD7,Varsayımlar!B:T,19,0))</f>
        <v>0</v>
      </c>
      <c r="J7" s="115" t="str">
        <f>IF(B7="","",VLOOKUP(AD7,Varsayımlar!$B:$Q,6,0))</f>
        <v>SADE</v>
      </c>
      <c r="K7" s="115">
        <v>1260</v>
      </c>
      <c r="L7" s="115"/>
      <c r="M7" s="115">
        <f t="shared" si="0"/>
        <v>15</v>
      </c>
      <c r="N7" s="115"/>
      <c r="O7" s="115">
        <v>14</v>
      </c>
      <c r="P7" s="115">
        <f>IF(B7="","",VLOOKUP(AD7,Varsayımlar!$B:$Q,7,0)*K7)</f>
        <v>37800</v>
      </c>
      <c r="Q7" s="115">
        <f>IF(B7="","",VLOOKUP(AD7,Varsayımlar!$B:$Q,8,0))</f>
        <v>25</v>
      </c>
      <c r="R7" s="115" t="str">
        <f>IF(B7="","",VLOOKUP(AD7,Varsayımlar!$B:$Q,9,0))</f>
        <v>SOFT</v>
      </c>
      <c r="S7" s="115">
        <f>IF(B7="","",VLOOKUP(AD7,Varsayımlar!$B:$Q,10,0))</f>
        <v>4</v>
      </c>
      <c r="T7" s="115">
        <f>IF(B7="","",VLOOKUP(AD7,Varsayımlar!$B:$Q,11,0))</f>
        <v>30</v>
      </c>
      <c r="U7" s="115">
        <f>IF(B7="","",VLOOKUP(AD7,Varsayımlar!$B:$Q,12,0))</f>
        <v>260</v>
      </c>
      <c r="V7" s="115" t="str">
        <f>IF(B7="","",VLOOKUP(AD7,Varsayımlar!$B:$Q,13,0))</f>
        <v>YURTDIŞI</v>
      </c>
      <c r="W7" s="115">
        <f>IF(B7="","",VLOOKUP(AD7,Varsayımlar!$B:$Q,14,0))</f>
        <v>6</v>
      </c>
      <c r="X7" s="118">
        <v>46199</v>
      </c>
      <c r="Y7" s="118">
        <v>46382</v>
      </c>
      <c r="Z7" s="115">
        <v>26062625</v>
      </c>
      <c r="AA7" s="115" t="str">
        <f>IF(B7="","",VLOOKUP(AD7,Varsayımlar!$B:$Q,15,0))</f>
        <v>TRİTON -SKT ATILACAK</v>
      </c>
      <c r="AB7" s="115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1" ht="36" customHeight="1" x14ac:dyDescent="0.25">
      <c r="A8" s="9" t="s">
        <v>125</v>
      </c>
      <c r="B8" s="115" t="s">
        <v>17</v>
      </c>
      <c r="C8" s="116">
        <f>IF(B8="","",VLOOKUP(AD8,Varsayımlar!$B:$Q,3,0))</f>
        <v>8698829380698</v>
      </c>
      <c r="D8" s="116" t="s">
        <v>517</v>
      </c>
      <c r="E8" s="117" t="s">
        <v>37</v>
      </c>
      <c r="F8" s="115" t="s">
        <v>518</v>
      </c>
      <c r="G8" s="115" t="s">
        <v>520</v>
      </c>
      <c r="H8" s="115" t="str">
        <f>IF(B8="","",VLOOKUP(AD8,Varsayımlar!$B:$Q,5,0))</f>
        <v>TORTİLLAS 25 CM 4 PCS 260G</v>
      </c>
      <c r="I8" s="115">
        <f>IF(B8="","",VLOOKUP(AD8,Varsayımlar!B:T,19,0))</f>
        <v>0</v>
      </c>
      <c r="J8" s="115" t="str">
        <f>IF(B8="","",VLOOKUP(AD8,Varsayımlar!$B:$Q,6,0))</f>
        <v>SADE</v>
      </c>
      <c r="K8" s="115">
        <v>336</v>
      </c>
      <c r="L8" s="115"/>
      <c r="M8" s="115">
        <f t="shared" si="0"/>
        <v>4</v>
      </c>
      <c r="N8" s="115"/>
      <c r="O8" s="115">
        <v>5</v>
      </c>
      <c r="P8" s="115">
        <f>IF(B8="","",VLOOKUP(AD8,Varsayımlar!$B:$Q,7,0)*K8)</f>
        <v>10080</v>
      </c>
      <c r="Q8" s="115">
        <f>IF(B8="","",VLOOKUP(AD8,Varsayımlar!$B:$Q,8,0))</f>
        <v>25</v>
      </c>
      <c r="R8" s="115" t="str">
        <f>IF(B8="","",VLOOKUP(AD8,Varsayımlar!$B:$Q,9,0))</f>
        <v>SOFT</v>
      </c>
      <c r="S8" s="115">
        <f>IF(B8="","",VLOOKUP(AD8,Varsayımlar!$B:$Q,10,0))</f>
        <v>4</v>
      </c>
      <c r="T8" s="115">
        <f>IF(B8="","",VLOOKUP(AD8,Varsayımlar!$B:$Q,11,0))</f>
        <v>30</v>
      </c>
      <c r="U8" s="115">
        <f>IF(B8="","",VLOOKUP(AD8,Varsayımlar!$B:$Q,12,0))</f>
        <v>260</v>
      </c>
      <c r="V8" s="115" t="str">
        <f>IF(B8="","",VLOOKUP(AD8,Varsayımlar!$B:$Q,13,0))</f>
        <v>YURTDIŞI</v>
      </c>
      <c r="W8" s="115">
        <f>IF(B8="","",VLOOKUP(AD8,Varsayımlar!$B:$Q,14,0))</f>
        <v>6</v>
      </c>
      <c r="X8" s="118">
        <v>46199</v>
      </c>
      <c r="Y8" s="118">
        <v>46382</v>
      </c>
      <c r="Z8" s="115">
        <v>26062625</v>
      </c>
      <c r="AA8" s="115" t="str">
        <f>IF(B8="","",VLOOKUP(AD8,Varsayımlar!$B:$Q,15,0))</f>
        <v>TRİTON -SKT ATILACAK</v>
      </c>
      <c r="AB8" s="115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1" ht="36" customHeight="1" x14ac:dyDescent="0.25">
      <c r="A9" s="9" t="s">
        <v>126</v>
      </c>
      <c r="B9" s="115" t="s">
        <v>17</v>
      </c>
      <c r="C9" s="116">
        <f>IF(B9="","",VLOOKUP(AD9,Varsayımlar!$B:$Q,3,0))</f>
        <v>8698829380698</v>
      </c>
      <c r="D9" s="116" t="s">
        <v>517</v>
      </c>
      <c r="E9" s="117" t="s">
        <v>37</v>
      </c>
      <c r="F9" s="115" t="s">
        <v>518</v>
      </c>
      <c r="G9" s="115" t="s">
        <v>521</v>
      </c>
      <c r="H9" s="115" t="str">
        <f>IF(B9="","",VLOOKUP(AD9,Varsayımlar!$B:$Q,5,0))</f>
        <v>TORTİLLAS 25 CM 4 PCS 260G</v>
      </c>
      <c r="I9" s="115">
        <f>IF(B9="","",VLOOKUP(AD9,Varsayımlar!B:T,19,0))</f>
        <v>0</v>
      </c>
      <c r="J9" s="115" t="str">
        <f>IF(B9="","",VLOOKUP(AD9,Varsayımlar!$B:$Q,6,0))</f>
        <v>SADE</v>
      </c>
      <c r="K9" s="115">
        <v>840</v>
      </c>
      <c r="L9" s="115"/>
      <c r="M9" s="115">
        <f t="shared" si="0"/>
        <v>10</v>
      </c>
      <c r="N9" s="115"/>
      <c r="O9" s="115">
        <v>10</v>
      </c>
      <c r="P9" s="115">
        <f>IF(B9="","",VLOOKUP(AD9,Varsayımlar!$B:$Q,7,0)*K9)</f>
        <v>25200</v>
      </c>
      <c r="Q9" s="115">
        <f>IF(B9="","",VLOOKUP(AD9,Varsayımlar!$B:$Q,8,0))</f>
        <v>25</v>
      </c>
      <c r="R9" s="115" t="str">
        <f>IF(B9="","",VLOOKUP(AD9,Varsayımlar!$B:$Q,9,0))</f>
        <v>SOFT</v>
      </c>
      <c r="S9" s="115">
        <f>IF(B9="","",VLOOKUP(AD9,Varsayımlar!$B:$Q,10,0))</f>
        <v>4</v>
      </c>
      <c r="T9" s="115">
        <f>IF(B9="","",VLOOKUP(AD9,Varsayımlar!$B:$Q,11,0))</f>
        <v>30</v>
      </c>
      <c r="U9" s="115">
        <f>IF(B9="","",VLOOKUP(AD9,Varsayımlar!$B:$Q,12,0))</f>
        <v>260</v>
      </c>
      <c r="V9" s="115" t="str">
        <f>IF(B9="","",VLOOKUP(AD9,Varsayımlar!$B:$Q,13,0))</f>
        <v>YURTDIŞI</v>
      </c>
      <c r="W9" s="115">
        <f>IF(B9="","",VLOOKUP(AD9,Varsayımlar!$B:$Q,14,0))</f>
        <v>6</v>
      </c>
      <c r="X9" s="118">
        <v>46199</v>
      </c>
      <c r="Y9" s="118">
        <v>46382</v>
      </c>
      <c r="Z9" s="115">
        <v>26062625</v>
      </c>
      <c r="AA9" s="115" t="str">
        <f>IF(B9="","",VLOOKUP(AD9,Varsayımlar!$B:$Q,15,0))</f>
        <v>TRİTON -SKT ATILACAK</v>
      </c>
      <c r="AB9" s="115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1" ht="36" customHeight="1" x14ac:dyDescent="0.25">
      <c r="A10" s="9" t="s">
        <v>127</v>
      </c>
      <c r="B10" s="82" t="s">
        <v>17</v>
      </c>
      <c r="C10" s="83">
        <f>IF(B10="","",VLOOKUP(AD10,Varsayımlar!$B:$Q,3,0))</f>
        <v>8698829380698</v>
      </c>
      <c r="D10" s="83" t="s">
        <v>522</v>
      </c>
      <c r="E10" s="104" t="s">
        <v>37</v>
      </c>
      <c r="F10" s="82" t="s">
        <v>523</v>
      </c>
      <c r="G10" s="82" t="s">
        <v>524</v>
      </c>
      <c r="H10" s="82" t="str">
        <f>IF(B10="","",VLOOKUP(AD10,Varsayımlar!$B:$Q,5,0))</f>
        <v>TORTİLLAS 25 CM 4 PCS 260G</v>
      </c>
      <c r="I10" s="82">
        <f>IF(B10="","",VLOOKUP(AD10,Varsayımlar!B:T,19,0))</f>
        <v>0</v>
      </c>
      <c r="J10" s="82" t="str">
        <f>IF(B10="","",VLOOKUP(AD10,Varsayımlar!$B:$Q,6,0))</f>
        <v>SADE</v>
      </c>
      <c r="K10" s="82">
        <v>420</v>
      </c>
      <c r="L10" s="82"/>
      <c r="M10" s="82">
        <f t="shared" si="0"/>
        <v>5</v>
      </c>
      <c r="N10" s="82"/>
      <c r="O10" s="82">
        <v>5</v>
      </c>
      <c r="P10" s="82">
        <f>IF(B10="","",VLOOKUP(AD10,Varsayımlar!$B:$Q,7,0)*K10)</f>
        <v>12600</v>
      </c>
      <c r="Q10" s="82">
        <f>IF(B10="","",VLOOKUP(AD10,Varsayımlar!$B:$Q,8,0))</f>
        <v>25</v>
      </c>
      <c r="R10" s="82" t="str">
        <f>IF(B10="","",VLOOKUP(AD10,Varsayımlar!$B:$Q,9,0))</f>
        <v>SOFT</v>
      </c>
      <c r="S10" s="82">
        <f>IF(B10="","",VLOOKUP(AD10,Varsayımlar!$B:$Q,10,0))</f>
        <v>4</v>
      </c>
      <c r="T10" s="82">
        <f>IF(B10="","",VLOOKUP(AD10,Varsayımlar!$B:$Q,11,0))</f>
        <v>30</v>
      </c>
      <c r="U10" s="82">
        <f>IF(B10="","",VLOOKUP(AD10,Varsayımlar!$B:$Q,12,0))</f>
        <v>260</v>
      </c>
      <c r="V10" s="82" t="str">
        <f>IF(B10="","",VLOOKUP(AD10,Varsayımlar!$B:$Q,13,0))</f>
        <v>YURTDIŞI</v>
      </c>
      <c r="W10" s="82">
        <f>IF(B10="","",VLOOKUP(AD10,Varsayımlar!$B:$Q,14,0))</f>
        <v>6</v>
      </c>
      <c r="X10" s="84">
        <v>46200</v>
      </c>
      <c r="Y10" s="84">
        <v>46383</v>
      </c>
      <c r="Z10" s="82">
        <v>26062725</v>
      </c>
      <c r="AA10" s="82" t="str">
        <f>IF(B10="","",VLOOKUP(AD10,Varsayımlar!$B:$Q,15,0))</f>
        <v>TRİTON -SKT ATILACAK</v>
      </c>
      <c r="AB10" s="82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1" ht="36" customHeight="1" x14ac:dyDescent="0.25">
      <c r="A11" s="9" t="s">
        <v>128</v>
      </c>
      <c r="B11" s="82" t="s">
        <v>17</v>
      </c>
      <c r="C11" s="83">
        <f>IF(B11="","",VLOOKUP(AD11,Varsayımlar!$B:$Q,3,0))</f>
        <v>8698829380698</v>
      </c>
      <c r="D11" s="83" t="s">
        <v>522</v>
      </c>
      <c r="E11" s="104" t="s">
        <v>37</v>
      </c>
      <c r="F11" s="82" t="s">
        <v>523</v>
      </c>
      <c r="G11" s="82" t="s">
        <v>525</v>
      </c>
      <c r="H11" s="82" t="str">
        <f>IF(B11="","",VLOOKUP(AD11,Varsayımlar!$B:$Q,5,0))</f>
        <v>TORTİLLAS 25 CM 4 PCS 260G</v>
      </c>
      <c r="I11" s="82">
        <f>IF(B11="","",VLOOKUP(AD11,Varsayımlar!B:T,19,0))</f>
        <v>0</v>
      </c>
      <c r="J11" s="82" t="str">
        <f>IF(B11="","",VLOOKUP(AD11,Varsayımlar!$B:$Q,6,0))</f>
        <v>SADE</v>
      </c>
      <c r="K11" s="82">
        <v>2016</v>
      </c>
      <c r="L11" s="82"/>
      <c r="M11" s="82">
        <f t="shared" si="0"/>
        <v>24</v>
      </c>
      <c r="N11" s="82"/>
      <c r="O11" s="82">
        <v>22</v>
      </c>
      <c r="P11" s="82">
        <f>IF(B11="","",VLOOKUP(AD11,Varsayımlar!$B:$Q,7,0)*K11)</f>
        <v>60480</v>
      </c>
      <c r="Q11" s="82">
        <f>IF(B11="","",VLOOKUP(AD11,Varsayımlar!$B:$Q,8,0))</f>
        <v>25</v>
      </c>
      <c r="R11" s="82" t="str">
        <f>IF(B11="","",VLOOKUP(AD11,Varsayımlar!$B:$Q,9,0))</f>
        <v>SOFT</v>
      </c>
      <c r="S11" s="82">
        <f>IF(B11="","",VLOOKUP(AD11,Varsayımlar!$B:$Q,10,0))</f>
        <v>4</v>
      </c>
      <c r="T11" s="82">
        <f>IF(B11="","",VLOOKUP(AD11,Varsayımlar!$B:$Q,11,0))</f>
        <v>30</v>
      </c>
      <c r="U11" s="82">
        <f>IF(B11="","",VLOOKUP(AD11,Varsayımlar!$B:$Q,12,0))</f>
        <v>260</v>
      </c>
      <c r="V11" s="82" t="str">
        <f>IF(B11="","",VLOOKUP(AD11,Varsayımlar!$B:$Q,13,0))</f>
        <v>YURTDIŞI</v>
      </c>
      <c r="W11" s="82">
        <f>IF(B11="","",VLOOKUP(AD11,Varsayımlar!$B:$Q,14,0))</f>
        <v>6</v>
      </c>
      <c r="X11" s="84">
        <v>46200</v>
      </c>
      <c r="Y11" s="84">
        <v>46383</v>
      </c>
      <c r="Z11" s="82">
        <v>26062725</v>
      </c>
      <c r="AA11" s="82" t="str">
        <f>IF(B11="","",VLOOKUP(AD11,Varsayımlar!$B:$Q,15,0))</f>
        <v>TRİTON -SKT ATILACAK</v>
      </c>
      <c r="AB11" s="82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1" ht="36" customHeight="1" x14ac:dyDescent="0.25">
      <c r="A12" s="9" t="s">
        <v>129</v>
      </c>
      <c r="B12" s="154" t="s">
        <v>17</v>
      </c>
      <c r="C12" s="155">
        <f>IF(B12="","",VLOOKUP(AD12,Varsayımlar!$B:$Q,3,0))</f>
        <v>8698829380698</v>
      </c>
      <c r="D12" s="155" t="s">
        <v>232</v>
      </c>
      <c r="E12" s="166" t="s">
        <v>37</v>
      </c>
      <c r="F12" s="154" t="s">
        <v>732</v>
      </c>
      <c r="G12" s="154" t="s">
        <v>733</v>
      </c>
      <c r="H12" s="154" t="str">
        <f>IF(B12="","",VLOOKUP(AD12,Varsayımlar!$B:$Q,5,0))</f>
        <v>TORTİLLAS 25 CM 4 PCS 260G</v>
      </c>
      <c r="I12" s="154">
        <f>IF(B12="","",VLOOKUP(AD12,Varsayımlar!B:T,19,0))</f>
        <v>0</v>
      </c>
      <c r="J12" s="154" t="str">
        <f>IF(B12="","",VLOOKUP(AD12,Varsayımlar!$B:$Q,6,0))</f>
        <v>SADE</v>
      </c>
      <c r="K12" s="154">
        <v>2016</v>
      </c>
      <c r="L12" s="154"/>
      <c r="M12" s="154">
        <f t="shared" si="0"/>
        <v>24</v>
      </c>
      <c r="N12" s="154"/>
      <c r="O12" s="154">
        <v>26</v>
      </c>
      <c r="P12" s="154">
        <f>IF(B12="","",VLOOKUP(AD12,Varsayımlar!$B:$Q,7,0)*K12)</f>
        <v>60480</v>
      </c>
      <c r="Q12" s="154">
        <f>IF(B12="","",VLOOKUP(AD12,Varsayımlar!$B:$Q,8,0))</f>
        <v>25</v>
      </c>
      <c r="R12" s="154" t="str">
        <f>IF(B12="","",VLOOKUP(AD12,Varsayımlar!$B:$Q,9,0))</f>
        <v>SOFT</v>
      </c>
      <c r="S12" s="154">
        <f>IF(B12="","",VLOOKUP(AD12,Varsayımlar!$B:$Q,10,0))</f>
        <v>4</v>
      </c>
      <c r="T12" s="154">
        <f>IF(B12="","",VLOOKUP(AD12,Varsayımlar!$B:$Q,11,0))</f>
        <v>30</v>
      </c>
      <c r="U12" s="154">
        <f>IF(B12="","",VLOOKUP(AD12,Varsayımlar!$B:$Q,12,0))</f>
        <v>260</v>
      </c>
      <c r="V12" s="154" t="str">
        <f>IF(B12="","",VLOOKUP(AD12,Varsayımlar!$B:$Q,13,0))</f>
        <v>YURTDIŞI</v>
      </c>
      <c r="W12" s="154">
        <f>IF(B12="","",VLOOKUP(AD12,Varsayımlar!$B:$Q,14,0))</f>
        <v>6</v>
      </c>
      <c r="X12" s="157">
        <v>46203</v>
      </c>
      <c r="Y12" s="157">
        <v>46386</v>
      </c>
      <c r="Z12" s="154" t="s">
        <v>826</v>
      </c>
      <c r="AA12" s="154" t="str">
        <f>IF(B12="","",VLOOKUP(AD12,Varsayımlar!$B:$Q,15,0))</f>
        <v>TRİTON -SKT ATILACAK</v>
      </c>
      <c r="AB12" s="154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1" ht="36" customHeight="1" x14ac:dyDescent="0.25">
      <c r="A13" s="9" t="s">
        <v>130</v>
      </c>
      <c r="B13" s="154" t="s">
        <v>17</v>
      </c>
      <c r="C13" s="155">
        <f>IF(B13="","",VLOOKUP(AD13,Varsayımlar!$B:$Q,3,0))</f>
        <v>8698829380698</v>
      </c>
      <c r="D13" s="155" t="s">
        <v>232</v>
      </c>
      <c r="E13" s="166" t="s">
        <v>37</v>
      </c>
      <c r="F13" s="154" t="s">
        <v>732</v>
      </c>
      <c r="G13" s="154" t="s">
        <v>734</v>
      </c>
      <c r="H13" s="154" t="str">
        <f>IF(B13="","",VLOOKUP(AD13,Varsayımlar!$B:$Q,5,0))</f>
        <v>TORTİLLAS 25 CM 4 PCS 260G</v>
      </c>
      <c r="I13" s="154">
        <f>IF(B13="","",VLOOKUP(AD13,Varsayımlar!B:T,19,0))</f>
        <v>0</v>
      </c>
      <c r="J13" s="154" t="str">
        <f>IF(B13="","",VLOOKUP(AD13,Varsayımlar!$B:$Q,6,0))</f>
        <v>SADE</v>
      </c>
      <c r="K13" s="154">
        <v>420</v>
      </c>
      <c r="L13" s="154"/>
      <c r="M13" s="154">
        <f t="shared" si="0"/>
        <v>5</v>
      </c>
      <c r="N13" s="154"/>
      <c r="O13" s="154">
        <v>6</v>
      </c>
      <c r="P13" s="154">
        <f>IF(B13="","",VLOOKUP(AD13,Varsayımlar!$B:$Q,7,0)*K13)</f>
        <v>12600</v>
      </c>
      <c r="Q13" s="154">
        <f>IF(B13="","",VLOOKUP(AD13,Varsayımlar!$B:$Q,8,0))</f>
        <v>25</v>
      </c>
      <c r="R13" s="154" t="str">
        <f>IF(B13="","",VLOOKUP(AD13,Varsayımlar!$B:$Q,9,0))</f>
        <v>SOFT</v>
      </c>
      <c r="S13" s="154">
        <f>IF(B13="","",VLOOKUP(AD13,Varsayımlar!$B:$Q,10,0))</f>
        <v>4</v>
      </c>
      <c r="T13" s="154">
        <f>IF(B13="","",VLOOKUP(AD13,Varsayımlar!$B:$Q,11,0))</f>
        <v>30</v>
      </c>
      <c r="U13" s="154">
        <f>IF(B13="","",VLOOKUP(AD13,Varsayımlar!$B:$Q,12,0))</f>
        <v>260</v>
      </c>
      <c r="V13" s="154" t="str">
        <f>IF(B13="","",VLOOKUP(AD13,Varsayımlar!$B:$Q,13,0))</f>
        <v>YURTDIŞI</v>
      </c>
      <c r="W13" s="154">
        <f>IF(B13="","",VLOOKUP(AD13,Varsayımlar!$B:$Q,14,0))</f>
        <v>6</v>
      </c>
      <c r="X13" s="157">
        <v>46203</v>
      </c>
      <c r="Y13" s="157">
        <v>46386</v>
      </c>
      <c r="Z13" s="154" t="s">
        <v>826</v>
      </c>
      <c r="AA13" s="154" t="str">
        <f>IF(B13="","",VLOOKUP(AD13,Varsayımlar!$B:$Q,15,0))</f>
        <v>TRİTON -SKT ATILACAK</v>
      </c>
      <c r="AB13" s="154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1" ht="36" customHeight="1" x14ac:dyDescent="0.25">
      <c r="A14" s="9" t="s">
        <v>131</v>
      </c>
      <c r="B14" s="82" t="s">
        <v>17</v>
      </c>
      <c r="C14" s="83">
        <f>IF(B14="","",VLOOKUP(AD14,Varsayımlar!$B:$Q,3,0))</f>
        <v>8698829380698</v>
      </c>
      <c r="D14" s="83" t="s">
        <v>234</v>
      </c>
      <c r="E14" s="104" t="s">
        <v>37</v>
      </c>
      <c r="F14" s="82" t="s">
        <v>737</v>
      </c>
      <c r="G14" s="82" t="s">
        <v>738</v>
      </c>
      <c r="H14" s="82" t="str">
        <f>IF(B14="","",VLOOKUP(AD14,Varsayımlar!$B:$Q,5,0))</f>
        <v>TORTİLLAS 25 CM 4 PCS 260G</v>
      </c>
      <c r="I14" s="82">
        <f>IF(B14="","",VLOOKUP(AD14,Varsayımlar!B:T,19,0))</f>
        <v>0</v>
      </c>
      <c r="J14" s="82" t="str">
        <f>IF(B14="","",VLOOKUP(AD14,Varsayımlar!$B:$Q,6,0))</f>
        <v>SADE</v>
      </c>
      <c r="K14" s="82">
        <v>1596</v>
      </c>
      <c r="L14" s="82"/>
      <c r="M14" s="82">
        <f t="shared" si="0"/>
        <v>19</v>
      </c>
      <c r="N14" s="82"/>
      <c r="O14" s="82">
        <v>22</v>
      </c>
      <c r="P14" s="82">
        <f>IF(B14="","",VLOOKUP(AD14,Varsayımlar!$B:$Q,7,0)*K14)</f>
        <v>47880</v>
      </c>
      <c r="Q14" s="82">
        <f>IF(B14="","",VLOOKUP(AD14,Varsayımlar!$B:$Q,8,0))</f>
        <v>25</v>
      </c>
      <c r="R14" s="82" t="str">
        <f>IF(B14="","",VLOOKUP(AD14,Varsayımlar!$B:$Q,9,0))</f>
        <v>SOFT</v>
      </c>
      <c r="S14" s="82">
        <f>IF(B14="","",VLOOKUP(AD14,Varsayımlar!$B:$Q,10,0))</f>
        <v>4</v>
      </c>
      <c r="T14" s="82">
        <f>IF(B14="","",VLOOKUP(AD14,Varsayımlar!$B:$Q,11,0))</f>
        <v>30</v>
      </c>
      <c r="U14" s="82">
        <f>IF(B14="","",VLOOKUP(AD14,Varsayımlar!$B:$Q,12,0))</f>
        <v>260</v>
      </c>
      <c r="V14" s="82" t="str">
        <f>IF(B14="","",VLOOKUP(AD14,Varsayımlar!$B:$Q,13,0))</f>
        <v>YURTDIŞI</v>
      </c>
      <c r="W14" s="82">
        <f>IF(B14="","",VLOOKUP(AD14,Varsayımlar!$B:$Q,14,0))</f>
        <v>6</v>
      </c>
      <c r="X14" s="84">
        <v>46204</v>
      </c>
      <c r="Y14" s="84">
        <v>46388</v>
      </c>
      <c r="Z14" s="82" t="s">
        <v>828</v>
      </c>
      <c r="AA14" s="82" t="str">
        <f>IF(B14="","",VLOOKUP(AD14,Varsayımlar!$B:$Q,15,0))</f>
        <v>TRİTON -SKT ATILACAK</v>
      </c>
      <c r="AB14" s="82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1" ht="36" customHeight="1" x14ac:dyDescent="0.25">
      <c r="A15" s="9" t="s">
        <v>132</v>
      </c>
      <c r="B15" s="82" t="s">
        <v>17</v>
      </c>
      <c r="C15" s="83">
        <f>IF(B15="","",VLOOKUP(AD15,Varsayımlar!$B:$Q,3,0))</f>
        <v>8698829380698</v>
      </c>
      <c r="D15" s="83" t="s">
        <v>234</v>
      </c>
      <c r="E15" s="104" t="s">
        <v>37</v>
      </c>
      <c r="F15" s="82" t="s">
        <v>737</v>
      </c>
      <c r="G15" s="82" t="s">
        <v>739</v>
      </c>
      <c r="H15" s="82" t="str">
        <f>IF(B15="","",VLOOKUP(AD15,Varsayımlar!$B:$Q,5,0))</f>
        <v>TORTİLLAS 25 CM 4 PCS 260G</v>
      </c>
      <c r="I15" s="82">
        <f>IF(B15="","",VLOOKUP(AD15,Varsayımlar!B:T,19,0))</f>
        <v>0</v>
      </c>
      <c r="J15" s="82" t="str">
        <f>IF(B15="","",VLOOKUP(AD15,Varsayımlar!$B:$Q,6,0))</f>
        <v>SADE</v>
      </c>
      <c r="K15" s="82">
        <v>840</v>
      </c>
      <c r="L15" s="82"/>
      <c r="M15" s="82">
        <f t="shared" si="0"/>
        <v>10</v>
      </c>
      <c r="N15" s="82"/>
      <c r="O15" s="82">
        <v>12</v>
      </c>
      <c r="P15" s="82">
        <f>IF(B15="","",VLOOKUP(AD15,Varsayımlar!$B:$Q,7,0)*K15)</f>
        <v>25200</v>
      </c>
      <c r="Q15" s="82">
        <f>IF(B15="","",VLOOKUP(AD15,Varsayımlar!$B:$Q,8,0))</f>
        <v>25</v>
      </c>
      <c r="R15" s="82" t="str">
        <f>IF(B15="","",VLOOKUP(AD15,Varsayımlar!$B:$Q,9,0))</f>
        <v>SOFT</v>
      </c>
      <c r="S15" s="82">
        <f>IF(B15="","",VLOOKUP(AD15,Varsayımlar!$B:$Q,10,0))</f>
        <v>4</v>
      </c>
      <c r="T15" s="82">
        <f>IF(B15="","",VLOOKUP(AD15,Varsayımlar!$B:$Q,11,0))</f>
        <v>30</v>
      </c>
      <c r="U15" s="82">
        <f>IF(B15="","",VLOOKUP(AD15,Varsayımlar!$B:$Q,12,0))</f>
        <v>260</v>
      </c>
      <c r="V15" s="82" t="str">
        <f>IF(B15="","",VLOOKUP(AD15,Varsayımlar!$B:$Q,13,0))</f>
        <v>YURTDIŞI</v>
      </c>
      <c r="W15" s="82">
        <f>IF(B15="","",VLOOKUP(AD15,Varsayımlar!$B:$Q,14,0))</f>
        <v>6</v>
      </c>
      <c r="X15" s="84">
        <v>46204</v>
      </c>
      <c r="Y15" s="84">
        <v>46388</v>
      </c>
      <c r="Z15" s="82" t="s">
        <v>828</v>
      </c>
      <c r="AA15" s="82" t="str">
        <f>IF(B15="","",VLOOKUP(AD15,Varsayımlar!$B:$Q,15,0))</f>
        <v>TRİTON -SKT ATILACAK</v>
      </c>
      <c r="AB15" s="82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1" ht="36" hidden="1" customHeight="1" x14ac:dyDescent="0.25">
      <c r="A16" s="9" t="s">
        <v>133</v>
      </c>
      <c r="B16" s="107" t="s">
        <v>17</v>
      </c>
      <c r="C16" s="108">
        <f>IF(B16="","",VLOOKUP(AD16,Varsayımlar!$B:$Q,3,0))</f>
        <v>8698829380698</v>
      </c>
      <c r="D16" s="108" t="s">
        <v>236</v>
      </c>
      <c r="E16" s="109" t="s">
        <v>37</v>
      </c>
      <c r="F16" s="107" t="s">
        <v>743</v>
      </c>
      <c r="G16" s="107" t="s">
        <v>744</v>
      </c>
      <c r="H16" s="107" t="str">
        <f>IF(B16="","",VLOOKUP(AD16,Varsayımlar!$B:$Q,5,0))</f>
        <v>TORTİLLAS 25 CM 4 PCS 260G</v>
      </c>
      <c r="I16" s="107">
        <f>IF(B16="","",VLOOKUP(AD16,Varsayımlar!B:T,19,0))</f>
        <v>0</v>
      </c>
      <c r="J16" s="107" t="str">
        <f>IF(B16="","",VLOOKUP(AD16,Varsayımlar!$B:$Q,6,0))</f>
        <v>SADE</v>
      </c>
      <c r="K16" s="107">
        <v>2436</v>
      </c>
      <c r="L16" s="107"/>
      <c r="M16" s="107">
        <f t="shared" si="0"/>
        <v>29</v>
      </c>
      <c r="N16" s="107"/>
      <c r="O16" s="107"/>
      <c r="P16" s="107">
        <f>IF(B16="","",VLOOKUP(AD16,Varsayımlar!$B:$Q,7,0)*K16)</f>
        <v>73080</v>
      </c>
      <c r="Q16" s="107">
        <f>IF(B16="","",VLOOKUP(AD16,Varsayımlar!$B:$Q,8,0))</f>
        <v>25</v>
      </c>
      <c r="R16" s="107" t="str">
        <f>IF(B16="","",VLOOKUP(AD16,Varsayımlar!$B:$Q,9,0))</f>
        <v>SOFT</v>
      </c>
      <c r="S16" s="107">
        <f>IF(B16="","",VLOOKUP(AD16,Varsayımlar!$B:$Q,10,0))</f>
        <v>4</v>
      </c>
      <c r="T16" s="107">
        <f>IF(B16="","",VLOOKUP(AD16,Varsayımlar!$B:$Q,11,0))</f>
        <v>30</v>
      </c>
      <c r="U16" s="107">
        <f>IF(B16="","",VLOOKUP(AD16,Varsayımlar!$B:$Q,12,0))</f>
        <v>260</v>
      </c>
      <c r="V16" s="107" t="str">
        <f>IF(B16="","",VLOOKUP(AD16,Varsayımlar!$B:$Q,13,0))</f>
        <v>YURTDIŞI</v>
      </c>
      <c r="W16" s="107">
        <f>IF(B16="","",VLOOKUP(AD16,Varsayımlar!$B:$Q,14,0))</f>
        <v>6</v>
      </c>
      <c r="X16" s="110">
        <v>46206</v>
      </c>
      <c r="Y16" s="110">
        <v>46390</v>
      </c>
      <c r="Z16" s="107">
        <v>26070325</v>
      </c>
      <c r="AA16" s="107" t="str">
        <f>IF(B16="","",VLOOKUP(AD16,Varsayımlar!$B:$Q,15,0))</f>
        <v>TRİTON -SKT ATILACAK</v>
      </c>
      <c r="AB16" s="107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hidden="1" customHeight="1" x14ac:dyDescent="0.25">
      <c r="A17" s="9" t="s">
        <v>134</v>
      </c>
      <c r="B17" s="111" t="s">
        <v>17</v>
      </c>
      <c r="C17" s="112">
        <f>IF(B17="","",VLOOKUP(AD17,Varsayımlar!$B:$Q,3,0))</f>
        <v>8698829380698</v>
      </c>
      <c r="D17" s="112" t="s">
        <v>237</v>
      </c>
      <c r="E17" s="113" t="s">
        <v>37</v>
      </c>
      <c r="F17" s="111" t="s">
        <v>745</v>
      </c>
      <c r="G17" s="111" t="s">
        <v>746</v>
      </c>
      <c r="H17" s="111" t="str">
        <f>IF(B17="","",VLOOKUP(AD17,Varsayımlar!$B:$Q,5,0))</f>
        <v>TORTİLLAS 25 CM 4 PCS 260G</v>
      </c>
      <c r="I17" s="111">
        <f>IF(B17="","",VLOOKUP(AD17,Varsayımlar!B:T,19,0))</f>
        <v>0</v>
      </c>
      <c r="J17" s="111" t="str">
        <f>IF(B17="","",VLOOKUP(AD17,Varsayımlar!$B:$Q,6,0))</f>
        <v>SADE</v>
      </c>
      <c r="K17" s="111">
        <v>756</v>
      </c>
      <c r="L17" s="111"/>
      <c r="M17" s="111">
        <f t="shared" si="0"/>
        <v>9</v>
      </c>
      <c r="N17" s="111"/>
      <c r="O17" s="111"/>
      <c r="P17" s="111">
        <f>IF(B17="","",VLOOKUP(AD17,Varsayımlar!$B:$Q,7,0)*K17)</f>
        <v>22680</v>
      </c>
      <c r="Q17" s="111">
        <f>IF(B17="","",VLOOKUP(AD17,Varsayımlar!$B:$Q,8,0))</f>
        <v>25</v>
      </c>
      <c r="R17" s="111" t="str">
        <f>IF(B17="","",VLOOKUP(AD17,Varsayımlar!$B:$Q,9,0))</f>
        <v>SOFT</v>
      </c>
      <c r="S17" s="111">
        <f>IF(B17="","",VLOOKUP(AD17,Varsayımlar!$B:$Q,10,0))</f>
        <v>4</v>
      </c>
      <c r="T17" s="111">
        <f>IF(B17="","",VLOOKUP(AD17,Varsayımlar!$B:$Q,11,0))</f>
        <v>30</v>
      </c>
      <c r="U17" s="111">
        <f>IF(B17="","",VLOOKUP(AD17,Varsayımlar!$B:$Q,12,0))</f>
        <v>260</v>
      </c>
      <c r="V17" s="111" t="str">
        <f>IF(B17="","",VLOOKUP(AD17,Varsayımlar!$B:$Q,13,0))</f>
        <v>YURTDIŞI</v>
      </c>
      <c r="W17" s="111">
        <f>IF(B17="","",VLOOKUP(AD17,Varsayımlar!$B:$Q,14,0))</f>
        <v>6</v>
      </c>
      <c r="X17" s="114">
        <v>46207</v>
      </c>
      <c r="Y17" s="114">
        <v>46391</v>
      </c>
      <c r="Z17" s="111" t="s">
        <v>829</v>
      </c>
      <c r="AA17" s="111" t="str">
        <f>IF(B17="","",VLOOKUP(AD17,Varsayımlar!$B:$Q,15,0))</f>
        <v>TRİTON -SKT ATILACAK</v>
      </c>
      <c r="AB17" s="111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hidden="1" customHeight="1" x14ac:dyDescent="0.25">
      <c r="A18" s="9" t="s">
        <v>135</v>
      </c>
      <c r="B18" s="111" t="s">
        <v>17</v>
      </c>
      <c r="C18" s="112">
        <f>IF(B18="","",VLOOKUP(AD18,Varsayımlar!$B:$Q,3,0))</f>
        <v>8698829380698</v>
      </c>
      <c r="D18" s="112" t="s">
        <v>237</v>
      </c>
      <c r="E18" s="113" t="s">
        <v>37</v>
      </c>
      <c r="F18" s="111" t="s">
        <v>745</v>
      </c>
      <c r="G18" s="111" t="s">
        <v>747</v>
      </c>
      <c r="H18" s="111" t="str">
        <f>IF(B18="","",VLOOKUP(AD18,Varsayımlar!$B:$Q,5,0))</f>
        <v>TORTİLLAS 25 CM 4 PCS 260G</v>
      </c>
      <c r="I18" s="111">
        <f>IF(B18="","",VLOOKUP(AD18,Varsayımlar!B:T,19,0))</f>
        <v>0</v>
      </c>
      <c r="J18" s="111" t="str">
        <f>IF(B18="","",VLOOKUP(AD18,Varsayımlar!$B:$Q,6,0))</f>
        <v>SADE</v>
      </c>
      <c r="K18" s="111">
        <v>1680</v>
      </c>
      <c r="L18" s="111"/>
      <c r="M18" s="111">
        <f t="shared" si="0"/>
        <v>20</v>
      </c>
      <c r="N18" s="111"/>
      <c r="O18" s="111"/>
      <c r="P18" s="111">
        <f>IF(B18="","",VLOOKUP(AD18,Varsayımlar!$B:$Q,7,0)*K18)</f>
        <v>50400</v>
      </c>
      <c r="Q18" s="111">
        <f>IF(B18="","",VLOOKUP(AD18,Varsayımlar!$B:$Q,8,0))</f>
        <v>25</v>
      </c>
      <c r="R18" s="111" t="str">
        <f>IF(B18="","",VLOOKUP(AD18,Varsayımlar!$B:$Q,9,0))</f>
        <v>SOFT</v>
      </c>
      <c r="S18" s="111">
        <f>IF(B18="","",VLOOKUP(AD18,Varsayımlar!$B:$Q,10,0))</f>
        <v>4</v>
      </c>
      <c r="T18" s="111">
        <f>IF(B18="","",VLOOKUP(AD18,Varsayımlar!$B:$Q,11,0))</f>
        <v>30</v>
      </c>
      <c r="U18" s="111">
        <f>IF(B18="","",VLOOKUP(AD18,Varsayımlar!$B:$Q,12,0))</f>
        <v>260</v>
      </c>
      <c r="V18" s="111" t="str">
        <f>IF(B18="","",VLOOKUP(AD18,Varsayımlar!$B:$Q,13,0))</f>
        <v>YURTDIŞI</v>
      </c>
      <c r="W18" s="111">
        <f>IF(B18="","",VLOOKUP(AD18,Varsayımlar!$B:$Q,14,0))</f>
        <v>6</v>
      </c>
      <c r="X18" s="114">
        <v>46207</v>
      </c>
      <c r="Y18" s="114">
        <v>46391</v>
      </c>
      <c r="Z18" s="111" t="s">
        <v>829</v>
      </c>
      <c r="AA18" s="111" t="str">
        <f>IF(B18="","",VLOOKUP(AD18,Varsayımlar!$B:$Q,15,0))</f>
        <v>TRİTON -SKT ATILACAK</v>
      </c>
      <c r="AB18" s="111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hidden="1" customHeight="1" x14ac:dyDescent="0.25">
      <c r="A19" s="9" t="s">
        <v>136</v>
      </c>
      <c r="B19" s="64" t="s">
        <v>17</v>
      </c>
      <c r="C19" s="65">
        <f>IF(B19="","",VLOOKUP(AD19,Varsayımlar!$B:$Q,3,0))</f>
        <v>8698829380698</v>
      </c>
      <c r="D19" s="65" t="s">
        <v>238</v>
      </c>
      <c r="E19" s="167" t="s">
        <v>37</v>
      </c>
      <c r="F19" s="64" t="s">
        <v>748</v>
      </c>
      <c r="G19" s="64" t="s">
        <v>749</v>
      </c>
      <c r="H19" s="64" t="str">
        <f>IF(B19="","",VLOOKUP(AD19,Varsayımlar!$B:$Q,5,0))</f>
        <v>TORTİLLAS 25 CM 4 PCS 260G</v>
      </c>
      <c r="I19" s="64">
        <f>IF(B19="","",VLOOKUP(AD19,Varsayımlar!B:T,19,0))</f>
        <v>0</v>
      </c>
      <c r="J19" s="64" t="str">
        <f>IF(B19="","",VLOOKUP(AD19,Varsayımlar!$B:$Q,6,0))</f>
        <v>SADE</v>
      </c>
      <c r="K19" s="64">
        <v>1176</v>
      </c>
      <c r="L19" s="64"/>
      <c r="M19" s="64">
        <f t="shared" si="0"/>
        <v>14</v>
      </c>
      <c r="N19" s="64"/>
      <c r="O19" s="64"/>
      <c r="P19" s="64">
        <f>IF(B19="","",VLOOKUP(AD19,Varsayımlar!$B:$Q,7,0)*K19)</f>
        <v>35280</v>
      </c>
      <c r="Q19" s="64">
        <f>IF(B19="","",VLOOKUP(AD19,Varsayımlar!$B:$Q,8,0))</f>
        <v>25</v>
      </c>
      <c r="R19" s="64" t="str">
        <f>IF(B19="","",VLOOKUP(AD19,Varsayımlar!$B:$Q,9,0))</f>
        <v>SOFT</v>
      </c>
      <c r="S19" s="64">
        <f>IF(B19="","",VLOOKUP(AD19,Varsayımlar!$B:$Q,10,0))</f>
        <v>4</v>
      </c>
      <c r="T19" s="64">
        <f>IF(B19="","",VLOOKUP(AD19,Varsayımlar!$B:$Q,11,0))</f>
        <v>30</v>
      </c>
      <c r="U19" s="64">
        <f>IF(B19="","",VLOOKUP(AD19,Varsayımlar!$B:$Q,12,0))</f>
        <v>260</v>
      </c>
      <c r="V19" s="64" t="str">
        <f>IF(B19="","",VLOOKUP(AD19,Varsayımlar!$B:$Q,13,0))</f>
        <v>YURTDIŞI</v>
      </c>
      <c r="W19" s="64">
        <f>IF(B19="","",VLOOKUP(AD19,Varsayımlar!$B:$Q,14,0))</f>
        <v>6</v>
      </c>
      <c r="X19" s="66">
        <v>46207</v>
      </c>
      <c r="Y19" s="66">
        <v>46391</v>
      </c>
      <c r="Z19" s="64" t="s">
        <v>830</v>
      </c>
      <c r="AA19" s="64" t="str">
        <f>IF(B19="","",VLOOKUP(AD19,Varsayımlar!$B:$Q,15,0))</f>
        <v>TRİTON -SKT ATILACAK</v>
      </c>
      <c r="AB19" s="64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hidden="1" customHeight="1" x14ac:dyDescent="0.25">
      <c r="A20" s="9" t="s">
        <v>137</v>
      </c>
      <c r="B20" s="64" t="s">
        <v>17</v>
      </c>
      <c r="C20" s="65">
        <f>IF(B20="","",VLOOKUP(AD20,Varsayımlar!$B:$Q,3,0))</f>
        <v>8698829380698</v>
      </c>
      <c r="D20" s="65" t="s">
        <v>238</v>
      </c>
      <c r="E20" s="167" t="s">
        <v>37</v>
      </c>
      <c r="F20" s="64" t="s">
        <v>748</v>
      </c>
      <c r="G20" s="64" t="s">
        <v>750</v>
      </c>
      <c r="H20" s="64" t="str">
        <f>IF(B20="","",VLOOKUP(AD20,Varsayımlar!$B:$Q,5,0))</f>
        <v>TORTİLLAS 25 CM 4 PCS 260G</v>
      </c>
      <c r="I20" s="64">
        <f>IF(B20="","",VLOOKUP(AD20,Varsayımlar!B:T,19,0))</f>
        <v>0</v>
      </c>
      <c r="J20" s="64" t="str">
        <f>IF(B20="","",VLOOKUP(AD20,Varsayımlar!$B:$Q,6,0))</f>
        <v>SADE</v>
      </c>
      <c r="K20" s="64">
        <v>1260</v>
      </c>
      <c r="L20" s="64"/>
      <c r="M20" s="64">
        <f t="shared" si="0"/>
        <v>15</v>
      </c>
      <c r="N20" s="64"/>
      <c r="O20" s="64"/>
      <c r="P20" s="64">
        <f>IF(B20="","",VLOOKUP(AD20,Varsayımlar!$B:$Q,7,0)*K20)</f>
        <v>37800</v>
      </c>
      <c r="Q20" s="64">
        <f>IF(B20="","",VLOOKUP(AD20,Varsayımlar!$B:$Q,8,0))</f>
        <v>25</v>
      </c>
      <c r="R20" s="64" t="str">
        <f>IF(B20="","",VLOOKUP(AD20,Varsayımlar!$B:$Q,9,0))</f>
        <v>SOFT</v>
      </c>
      <c r="S20" s="64">
        <f>IF(B20="","",VLOOKUP(AD20,Varsayımlar!$B:$Q,10,0))</f>
        <v>4</v>
      </c>
      <c r="T20" s="64">
        <f>IF(B20="","",VLOOKUP(AD20,Varsayımlar!$B:$Q,11,0))</f>
        <v>30</v>
      </c>
      <c r="U20" s="64">
        <f>IF(B20="","",VLOOKUP(AD20,Varsayımlar!$B:$Q,12,0))</f>
        <v>260</v>
      </c>
      <c r="V20" s="64" t="str">
        <f>IF(B20="","",VLOOKUP(AD20,Varsayımlar!$B:$Q,13,0))</f>
        <v>YURTDIŞI</v>
      </c>
      <c r="W20" s="64">
        <f>IF(B20="","",VLOOKUP(AD20,Varsayımlar!$B:$Q,14,0))</f>
        <v>6</v>
      </c>
      <c r="X20" s="66">
        <v>46207</v>
      </c>
      <c r="Y20" s="66">
        <v>46391</v>
      </c>
      <c r="Z20" s="64" t="s">
        <v>830</v>
      </c>
      <c r="AA20" s="64" t="str">
        <f>IF(B20="","",VLOOKUP(AD20,Varsayımlar!$B:$Q,15,0))</f>
        <v>TRİTON -SKT ATILACAK</v>
      </c>
      <c r="AB20" s="64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hidden="1" customHeight="1" x14ac:dyDescent="0.25">
      <c r="A21" s="9" t="s">
        <v>138</v>
      </c>
      <c r="B21" s="115" t="s">
        <v>17</v>
      </c>
      <c r="C21" s="116">
        <f>IF(B21="","",VLOOKUP(AD21,Varsayımlar!$B:$Q,3,0))</f>
        <v>8698829380698</v>
      </c>
      <c r="D21" s="116" t="s">
        <v>239</v>
      </c>
      <c r="E21" s="117" t="s">
        <v>37</v>
      </c>
      <c r="F21" s="115" t="s">
        <v>751</v>
      </c>
      <c r="G21" s="115" t="s">
        <v>752</v>
      </c>
      <c r="H21" s="115" t="str">
        <f>IF(B21="","",VLOOKUP(AD21,Varsayımlar!$B:$Q,5,0))</f>
        <v>TORTİLLAS 25 CM 4 PCS 260G</v>
      </c>
      <c r="I21" s="115">
        <f>IF(B21="","",VLOOKUP(AD21,Varsayımlar!B:T,19,0))</f>
        <v>0</v>
      </c>
      <c r="J21" s="115" t="str">
        <f>IF(B21="","",VLOOKUP(AD21,Varsayımlar!$B:$Q,6,0))</f>
        <v>SADE</v>
      </c>
      <c r="K21" s="115">
        <v>1512</v>
      </c>
      <c r="L21" s="115"/>
      <c r="M21" s="115">
        <f t="shared" si="0"/>
        <v>18</v>
      </c>
      <c r="N21" s="115"/>
      <c r="O21" s="115"/>
      <c r="P21" s="115">
        <f>IF(B21="","",VLOOKUP(AD21,Varsayımlar!$B:$Q,7,0)*K21)</f>
        <v>45360</v>
      </c>
      <c r="Q21" s="115">
        <f>IF(B21="","",VLOOKUP(AD21,Varsayımlar!$B:$Q,8,0))</f>
        <v>25</v>
      </c>
      <c r="R21" s="115" t="str">
        <f>IF(B21="","",VLOOKUP(AD21,Varsayımlar!$B:$Q,9,0))</f>
        <v>SOFT</v>
      </c>
      <c r="S21" s="115">
        <f>IF(B21="","",VLOOKUP(AD21,Varsayımlar!$B:$Q,10,0))</f>
        <v>4</v>
      </c>
      <c r="T21" s="115">
        <f>IF(B21="","",VLOOKUP(AD21,Varsayımlar!$B:$Q,11,0))</f>
        <v>30</v>
      </c>
      <c r="U21" s="115">
        <f>IF(B21="","",VLOOKUP(AD21,Varsayımlar!$B:$Q,12,0))</f>
        <v>260</v>
      </c>
      <c r="V21" s="115" t="str">
        <f>IF(B21="","",VLOOKUP(AD21,Varsayımlar!$B:$Q,13,0))</f>
        <v>YURTDIŞI</v>
      </c>
      <c r="W21" s="115">
        <f>IF(B21="","",VLOOKUP(AD21,Varsayımlar!$B:$Q,14,0))</f>
        <v>6</v>
      </c>
      <c r="X21" s="118">
        <v>46209</v>
      </c>
      <c r="Y21" s="118">
        <v>46393</v>
      </c>
      <c r="Z21" s="115">
        <v>26070625</v>
      </c>
      <c r="AA21" s="115" t="str">
        <f>IF(B21="","",VLOOKUP(AD21,Varsayımlar!$B:$Q,15,0))</f>
        <v>TRİTON -SKT ATILACAK</v>
      </c>
      <c r="AB21" s="115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hidden="1" customHeight="1" x14ac:dyDescent="0.25">
      <c r="A22" s="9" t="s">
        <v>188</v>
      </c>
      <c r="B22" s="115" t="s">
        <v>17</v>
      </c>
      <c r="C22" s="116">
        <f>IF(B22="","",VLOOKUP(AD22,Varsayımlar!$B:$Q,3,0))</f>
        <v>8698829380698</v>
      </c>
      <c r="D22" s="116" t="s">
        <v>239</v>
      </c>
      <c r="E22" s="117" t="s">
        <v>37</v>
      </c>
      <c r="F22" s="115" t="s">
        <v>751</v>
      </c>
      <c r="G22" s="115" t="s">
        <v>753</v>
      </c>
      <c r="H22" s="115" t="str">
        <f>IF(B22="","",VLOOKUP(AD22,Varsayımlar!$B:$Q,5,0))</f>
        <v>TORTİLLAS 25 CM 4 PCS 260G</v>
      </c>
      <c r="I22" s="115">
        <f>IF(B22="","",VLOOKUP(AD22,Varsayımlar!B:T,19,0))</f>
        <v>0</v>
      </c>
      <c r="J22" s="115" t="str">
        <f>IF(B22="","",VLOOKUP(AD22,Varsayımlar!$B:$Q,6,0))</f>
        <v>SADE</v>
      </c>
      <c r="K22" s="115">
        <v>924</v>
      </c>
      <c r="L22" s="115"/>
      <c r="M22" s="115">
        <f t="shared" si="0"/>
        <v>11</v>
      </c>
      <c r="N22" s="115"/>
      <c r="O22" s="115"/>
      <c r="P22" s="115">
        <f>IF(B22="","",VLOOKUP(AD22,Varsayımlar!$B:$Q,7,0)*K22)</f>
        <v>27720</v>
      </c>
      <c r="Q22" s="115">
        <f>IF(B22="","",VLOOKUP(AD22,Varsayımlar!$B:$Q,8,0))</f>
        <v>25</v>
      </c>
      <c r="R22" s="115" t="str">
        <f>IF(B22="","",VLOOKUP(AD22,Varsayımlar!$B:$Q,9,0))</f>
        <v>SOFT</v>
      </c>
      <c r="S22" s="115">
        <f>IF(B22="","",VLOOKUP(AD22,Varsayımlar!$B:$Q,10,0))</f>
        <v>4</v>
      </c>
      <c r="T22" s="115">
        <f>IF(B22="","",VLOOKUP(AD22,Varsayımlar!$B:$Q,11,0))</f>
        <v>30</v>
      </c>
      <c r="U22" s="115">
        <f>IF(B22="","",VLOOKUP(AD22,Varsayımlar!$B:$Q,12,0))</f>
        <v>260</v>
      </c>
      <c r="V22" s="115" t="str">
        <f>IF(B22="","",VLOOKUP(AD22,Varsayımlar!$B:$Q,13,0))</f>
        <v>YURTDIŞI</v>
      </c>
      <c r="W22" s="115">
        <f>IF(B22="","",VLOOKUP(AD22,Varsayımlar!$B:$Q,14,0))</f>
        <v>6</v>
      </c>
      <c r="X22" s="118">
        <v>46209</v>
      </c>
      <c r="Y22" s="118">
        <v>46393</v>
      </c>
      <c r="Z22" s="115">
        <v>26070625</v>
      </c>
      <c r="AA22" s="115" t="str">
        <f>IF(B22="","",VLOOKUP(AD22,Varsayımlar!$B:$Q,15,0))</f>
        <v>TRİTON -SKT ATILACAK</v>
      </c>
      <c r="AB22" s="115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hidden="1" customHeight="1" x14ac:dyDescent="0.25">
      <c r="A23" s="9" t="s">
        <v>189</v>
      </c>
      <c r="B23" s="67" t="s">
        <v>17</v>
      </c>
      <c r="C23" s="4">
        <f>IF(B23="","",VLOOKUP(AD23,Varsayımlar!$B:$Q,3,0))</f>
        <v>8698829380698</v>
      </c>
      <c r="D23" s="4" t="s">
        <v>258</v>
      </c>
      <c r="E23" s="105" t="s">
        <v>37</v>
      </c>
      <c r="F23" s="67" t="s">
        <v>754</v>
      </c>
      <c r="G23" s="67" t="s">
        <v>755</v>
      </c>
      <c r="H23" s="67" t="str">
        <f>IF(B23="","",VLOOKUP(AD23,Varsayımlar!$B:$Q,5,0))</f>
        <v>TORTİLLAS 25 CM 4 PCS 260G</v>
      </c>
      <c r="I23" s="67">
        <f>IF(B23="","",VLOOKUP(AD23,Varsayımlar!B:T,19,0))</f>
        <v>0</v>
      </c>
      <c r="J23" s="67" t="str">
        <f>IF(B23="","",VLOOKUP(AD23,Varsayımlar!$B:$Q,6,0))</f>
        <v>SADE</v>
      </c>
      <c r="K23" s="67">
        <v>1176</v>
      </c>
      <c r="L23" s="67"/>
      <c r="M23" s="67">
        <f t="shared" si="0"/>
        <v>14</v>
      </c>
      <c r="N23" s="67"/>
      <c r="O23" s="67"/>
      <c r="P23" s="67">
        <f>IF(B23="","",VLOOKUP(AD23,Varsayımlar!$B:$Q,7,0)*K23)</f>
        <v>35280</v>
      </c>
      <c r="Q23" s="67">
        <f>IF(B23="","",VLOOKUP(AD23,Varsayımlar!$B:$Q,8,0))</f>
        <v>25</v>
      </c>
      <c r="R23" s="67" t="str">
        <f>IF(B23="","",VLOOKUP(AD23,Varsayımlar!$B:$Q,9,0))</f>
        <v>SOFT</v>
      </c>
      <c r="S23" s="67">
        <f>IF(B23="","",VLOOKUP(AD23,Varsayımlar!$B:$Q,10,0))</f>
        <v>4</v>
      </c>
      <c r="T23" s="67">
        <f>IF(B23="","",VLOOKUP(AD23,Varsayımlar!$B:$Q,11,0))</f>
        <v>30</v>
      </c>
      <c r="U23" s="67">
        <f>IF(B23="","",VLOOKUP(AD23,Varsayımlar!$B:$Q,12,0))</f>
        <v>260</v>
      </c>
      <c r="V23" s="67" t="str">
        <f>IF(B23="","",VLOOKUP(AD23,Varsayımlar!$B:$Q,13,0))</f>
        <v>YURTDIŞI</v>
      </c>
      <c r="W23" s="67">
        <f>IF(B23="","",VLOOKUP(AD23,Varsayımlar!$B:$Q,14,0))</f>
        <v>6</v>
      </c>
      <c r="X23" s="68">
        <v>46210</v>
      </c>
      <c r="Y23" s="68">
        <v>46394</v>
      </c>
      <c r="Z23" s="67">
        <v>26070725</v>
      </c>
      <c r="AA23" s="67" t="str">
        <f>IF(B23="","",VLOOKUP(AD23,Varsayımlar!$B:$Q,15,0))</f>
        <v>TRİTON -SKT ATILACAK</v>
      </c>
      <c r="AB23" s="67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hidden="1" customHeight="1" x14ac:dyDescent="0.25">
      <c r="A24" s="9" t="s">
        <v>190</v>
      </c>
      <c r="B24" s="67" t="s">
        <v>17</v>
      </c>
      <c r="C24" s="4">
        <f>IF(B24="","",VLOOKUP(AD24,Varsayımlar!$B:$Q,3,0))</f>
        <v>8698829380698</v>
      </c>
      <c r="D24" s="4" t="s">
        <v>258</v>
      </c>
      <c r="E24" s="105" t="s">
        <v>37</v>
      </c>
      <c r="F24" s="67" t="s">
        <v>754</v>
      </c>
      <c r="G24" s="67" t="s">
        <v>756</v>
      </c>
      <c r="H24" s="67" t="str">
        <f>IF(B24="","",VLOOKUP(AD24,Varsayımlar!$B:$Q,5,0))</f>
        <v>TORTİLLAS 25 CM 4 PCS 260G</v>
      </c>
      <c r="I24" s="67">
        <f>IF(B24="","",VLOOKUP(AD24,Varsayımlar!B:T,19,0))</f>
        <v>0</v>
      </c>
      <c r="J24" s="67" t="str">
        <f>IF(B24="","",VLOOKUP(AD24,Varsayımlar!$B:$Q,6,0))</f>
        <v>SADE</v>
      </c>
      <c r="K24" s="67">
        <v>1260</v>
      </c>
      <c r="L24" s="67"/>
      <c r="M24" s="67">
        <f t="shared" si="0"/>
        <v>15</v>
      </c>
      <c r="N24" s="67"/>
      <c r="O24" s="67"/>
      <c r="P24" s="67">
        <f>IF(B24="","",VLOOKUP(AD24,Varsayımlar!$B:$Q,7,0)*K24)</f>
        <v>37800</v>
      </c>
      <c r="Q24" s="67">
        <f>IF(B24="","",VLOOKUP(AD24,Varsayımlar!$B:$Q,8,0))</f>
        <v>25</v>
      </c>
      <c r="R24" s="67" t="str">
        <f>IF(B24="","",VLOOKUP(AD24,Varsayımlar!$B:$Q,9,0))</f>
        <v>SOFT</v>
      </c>
      <c r="S24" s="67">
        <f>IF(B24="","",VLOOKUP(AD24,Varsayımlar!$B:$Q,10,0))</f>
        <v>4</v>
      </c>
      <c r="T24" s="67">
        <f>IF(B24="","",VLOOKUP(AD24,Varsayımlar!$B:$Q,11,0))</f>
        <v>30</v>
      </c>
      <c r="U24" s="67">
        <f>IF(B24="","",VLOOKUP(AD24,Varsayımlar!$B:$Q,12,0))</f>
        <v>260</v>
      </c>
      <c r="V24" s="67" t="str">
        <f>IF(B24="","",VLOOKUP(AD24,Varsayımlar!$B:$Q,13,0))</f>
        <v>YURTDIŞI</v>
      </c>
      <c r="W24" s="67">
        <f>IF(B24="","",VLOOKUP(AD24,Varsayımlar!$B:$Q,14,0))</f>
        <v>6</v>
      </c>
      <c r="X24" s="68">
        <v>46210</v>
      </c>
      <c r="Y24" s="68">
        <v>46394</v>
      </c>
      <c r="Z24" s="67">
        <v>26070725</v>
      </c>
      <c r="AA24" s="67" t="str">
        <f>IF(B24="","",VLOOKUP(AD24,Varsayımlar!$B:$Q,15,0))</f>
        <v>TRİTON -SKT ATILACAK</v>
      </c>
      <c r="AB24" s="67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hidden="1" customHeight="1" x14ac:dyDescent="0.25">
      <c r="A25" s="9" t="s">
        <v>191</v>
      </c>
      <c r="B25" s="82" t="s">
        <v>17</v>
      </c>
      <c r="C25" s="83">
        <f>IF(B25="","",VLOOKUP(AD25,Varsayımlar!$B:$Q,3,0))</f>
        <v>8698829380698</v>
      </c>
      <c r="D25" s="83" t="s">
        <v>259</v>
      </c>
      <c r="E25" s="104" t="s">
        <v>37</v>
      </c>
      <c r="F25" s="82" t="s">
        <v>757</v>
      </c>
      <c r="G25" s="82" t="s">
        <v>758</v>
      </c>
      <c r="H25" s="82" t="str">
        <f>IF(B25="","",VLOOKUP(AD25,Varsayımlar!$B:$Q,5,0))</f>
        <v>TORTİLLAS 25 CM 4 PCS 260G</v>
      </c>
      <c r="I25" s="82">
        <f>IF(B25="","",VLOOKUP(AD25,Varsayımlar!B:T,19,0))</f>
        <v>0</v>
      </c>
      <c r="J25" s="82" t="str">
        <f>IF(B25="","",VLOOKUP(AD25,Varsayımlar!$B:$Q,6,0))</f>
        <v>SADE</v>
      </c>
      <c r="K25" s="82">
        <v>840</v>
      </c>
      <c r="L25" s="82"/>
      <c r="M25" s="82">
        <f t="shared" si="0"/>
        <v>10</v>
      </c>
      <c r="N25" s="82"/>
      <c r="O25" s="82"/>
      <c r="P25" s="82">
        <f>IF(B25="","",VLOOKUP(AD25,Varsayımlar!$B:$Q,7,0)*K25)</f>
        <v>25200</v>
      </c>
      <c r="Q25" s="82">
        <f>IF(B25="","",VLOOKUP(AD25,Varsayımlar!$B:$Q,8,0))</f>
        <v>25</v>
      </c>
      <c r="R25" s="82" t="str">
        <f>IF(B25="","",VLOOKUP(AD25,Varsayımlar!$B:$Q,9,0))</f>
        <v>SOFT</v>
      </c>
      <c r="S25" s="82">
        <f>IF(B25="","",VLOOKUP(AD25,Varsayımlar!$B:$Q,10,0))</f>
        <v>4</v>
      </c>
      <c r="T25" s="82">
        <f>IF(B25="","",VLOOKUP(AD25,Varsayımlar!$B:$Q,11,0))</f>
        <v>30</v>
      </c>
      <c r="U25" s="82">
        <f>IF(B25="","",VLOOKUP(AD25,Varsayımlar!$B:$Q,12,0))</f>
        <v>260</v>
      </c>
      <c r="V25" s="82" t="str">
        <f>IF(B25="","",VLOOKUP(AD25,Varsayımlar!$B:$Q,13,0))</f>
        <v>YURTDIŞI</v>
      </c>
      <c r="W25" s="82">
        <f>IF(B25="","",VLOOKUP(AD25,Varsayımlar!$B:$Q,14,0))</f>
        <v>6</v>
      </c>
      <c r="X25" s="84">
        <v>46211</v>
      </c>
      <c r="Y25" s="84">
        <v>46395</v>
      </c>
      <c r="Z25" s="82" t="s">
        <v>831</v>
      </c>
      <c r="AA25" s="82" t="str">
        <f>IF(B25="","",VLOOKUP(AD25,Varsayımlar!$B:$Q,15,0))</f>
        <v>TRİTON -SKT ATILACAK</v>
      </c>
      <c r="AB25" s="82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hidden="1" customHeight="1" x14ac:dyDescent="0.25">
      <c r="A26" s="9" t="s">
        <v>192</v>
      </c>
      <c r="B26" s="82" t="s">
        <v>17</v>
      </c>
      <c r="C26" s="83">
        <f>IF(B26="","",VLOOKUP(AD26,Varsayımlar!$B:$Q,3,0))</f>
        <v>8698829380698</v>
      </c>
      <c r="D26" s="83" t="s">
        <v>259</v>
      </c>
      <c r="E26" s="104" t="s">
        <v>37</v>
      </c>
      <c r="F26" s="82" t="s">
        <v>757</v>
      </c>
      <c r="G26" s="82" t="s">
        <v>759</v>
      </c>
      <c r="H26" s="82" t="str">
        <f>IF(B26="","",VLOOKUP(AD26,Varsayımlar!$B:$Q,5,0))</f>
        <v>TORTİLLAS 25 CM 4 PCS 260G</v>
      </c>
      <c r="I26" s="82">
        <f>IF(B26="","",VLOOKUP(AD26,Varsayımlar!B:T,19,0))</f>
        <v>0</v>
      </c>
      <c r="J26" s="82" t="str">
        <f>IF(B26="","",VLOOKUP(AD26,Varsayımlar!$B:$Q,6,0))</f>
        <v>SADE</v>
      </c>
      <c r="K26" s="82">
        <v>504</v>
      </c>
      <c r="L26" s="82"/>
      <c r="M26" s="82">
        <f t="shared" si="0"/>
        <v>6</v>
      </c>
      <c r="N26" s="82"/>
      <c r="O26" s="82"/>
      <c r="P26" s="82">
        <f>IF(B26="","",VLOOKUP(AD26,Varsayımlar!$B:$Q,7,0)*K26)</f>
        <v>15120</v>
      </c>
      <c r="Q26" s="82">
        <f>IF(B26="","",VLOOKUP(AD26,Varsayımlar!$B:$Q,8,0))</f>
        <v>25</v>
      </c>
      <c r="R26" s="82" t="str">
        <f>IF(B26="","",VLOOKUP(AD26,Varsayımlar!$B:$Q,9,0))</f>
        <v>SOFT</v>
      </c>
      <c r="S26" s="82">
        <f>IF(B26="","",VLOOKUP(AD26,Varsayımlar!$B:$Q,10,0))</f>
        <v>4</v>
      </c>
      <c r="T26" s="82">
        <f>IF(B26="","",VLOOKUP(AD26,Varsayımlar!$B:$Q,11,0))</f>
        <v>30</v>
      </c>
      <c r="U26" s="82">
        <f>IF(B26="","",VLOOKUP(AD26,Varsayımlar!$B:$Q,12,0))</f>
        <v>260</v>
      </c>
      <c r="V26" s="82" t="str">
        <f>IF(B26="","",VLOOKUP(AD26,Varsayımlar!$B:$Q,13,0))</f>
        <v>YURTDIŞI</v>
      </c>
      <c r="W26" s="82">
        <f>IF(B26="","",VLOOKUP(AD26,Varsayımlar!$B:$Q,14,0))</f>
        <v>6</v>
      </c>
      <c r="X26" s="84">
        <v>46211</v>
      </c>
      <c r="Y26" s="84">
        <v>46395</v>
      </c>
      <c r="Z26" s="82" t="s">
        <v>831</v>
      </c>
      <c r="AA26" s="82" t="str">
        <f>IF(B26="","",VLOOKUP(AD26,Varsayımlar!$B:$Q,15,0))</f>
        <v>TRİTON -SKT ATILACAK</v>
      </c>
      <c r="AB26" s="82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hidden="1" customHeight="1" x14ac:dyDescent="0.25">
      <c r="A27" s="9" t="s">
        <v>193</v>
      </c>
      <c r="B27" s="82" t="s">
        <v>17</v>
      </c>
      <c r="C27" s="83">
        <f>IF(B27="","",VLOOKUP(AD27,Varsayımlar!$B:$Q,3,0))</f>
        <v>8698829380698</v>
      </c>
      <c r="D27" s="83" t="s">
        <v>259</v>
      </c>
      <c r="E27" s="104" t="s">
        <v>37</v>
      </c>
      <c r="F27" s="82" t="s">
        <v>757</v>
      </c>
      <c r="G27" s="82" t="s">
        <v>760</v>
      </c>
      <c r="H27" s="82" t="str">
        <f>IF(B27="","",VLOOKUP(AD27,Varsayımlar!$B:$Q,5,0))</f>
        <v>TORTİLLAS 25 CM 4 PCS 260G</v>
      </c>
      <c r="I27" s="82">
        <f>IF(B27="","",VLOOKUP(AD27,Varsayımlar!B:T,19,0))</f>
        <v>0</v>
      </c>
      <c r="J27" s="82" t="str">
        <f>IF(B27="","",VLOOKUP(AD27,Varsayımlar!$B:$Q,6,0))</f>
        <v>SADE</v>
      </c>
      <c r="K27" s="82">
        <v>1092</v>
      </c>
      <c r="L27" s="82"/>
      <c r="M27" s="82">
        <f t="shared" si="0"/>
        <v>13</v>
      </c>
      <c r="N27" s="82"/>
      <c r="O27" s="82"/>
      <c r="P27" s="82">
        <f>IF(B27="","",VLOOKUP(AD27,Varsayımlar!$B:$Q,7,0)*K27)</f>
        <v>32760</v>
      </c>
      <c r="Q27" s="82">
        <f>IF(B27="","",VLOOKUP(AD27,Varsayımlar!$B:$Q,8,0))</f>
        <v>25</v>
      </c>
      <c r="R27" s="82" t="str">
        <f>IF(B27="","",VLOOKUP(AD27,Varsayımlar!$B:$Q,9,0))</f>
        <v>SOFT</v>
      </c>
      <c r="S27" s="82">
        <f>IF(B27="","",VLOOKUP(AD27,Varsayımlar!$B:$Q,10,0))</f>
        <v>4</v>
      </c>
      <c r="T27" s="82">
        <f>IF(B27="","",VLOOKUP(AD27,Varsayımlar!$B:$Q,11,0))</f>
        <v>30</v>
      </c>
      <c r="U27" s="82">
        <f>IF(B27="","",VLOOKUP(AD27,Varsayımlar!$B:$Q,12,0))</f>
        <v>260</v>
      </c>
      <c r="V27" s="82" t="str">
        <f>IF(B27="","",VLOOKUP(AD27,Varsayımlar!$B:$Q,13,0))</f>
        <v>YURTDIŞI</v>
      </c>
      <c r="W27" s="82">
        <f>IF(B27="","",VLOOKUP(AD27,Varsayımlar!$B:$Q,14,0))</f>
        <v>6</v>
      </c>
      <c r="X27" s="84">
        <v>46211</v>
      </c>
      <c r="Y27" s="84">
        <v>46395</v>
      </c>
      <c r="Z27" s="82" t="s">
        <v>831</v>
      </c>
      <c r="AA27" s="82" t="str">
        <f>IF(B27="","",VLOOKUP(AD27,Varsayımlar!$B:$Q,15,0))</f>
        <v>TRİTON -SKT ATILACAK</v>
      </c>
      <c r="AB27" s="82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hidden="1" customHeight="1" x14ac:dyDescent="0.25">
      <c r="A28" s="9" t="s">
        <v>194</v>
      </c>
      <c r="B28" s="77" t="s">
        <v>17</v>
      </c>
      <c r="C28" s="76">
        <f>IF(B28="","",VLOOKUP(AD28,Varsayımlar!$B:$Q,3,0))</f>
        <v>8698829380698</v>
      </c>
      <c r="D28" s="76" t="s">
        <v>260</v>
      </c>
      <c r="E28" s="119" t="s">
        <v>37</v>
      </c>
      <c r="F28" s="77" t="s">
        <v>761</v>
      </c>
      <c r="G28" s="77" t="s">
        <v>762</v>
      </c>
      <c r="H28" s="77" t="str">
        <f>IF(B28="","",VLOOKUP(AD28,Varsayımlar!$B:$Q,5,0))</f>
        <v>TORTİLLAS 25 CM 4 PCS 260G</v>
      </c>
      <c r="I28" s="77">
        <f>IF(B28="","",VLOOKUP(AD28,Varsayımlar!B:T,19,0))</f>
        <v>0</v>
      </c>
      <c r="J28" s="77" t="str">
        <f>IF(B28="","",VLOOKUP(AD28,Varsayımlar!$B:$Q,6,0))</f>
        <v>SADE</v>
      </c>
      <c r="K28" s="77">
        <v>1512</v>
      </c>
      <c r="L28" s="77"/>
      <c r="M28" s="77">
        <f t="shared" si="0"/>
        <v>18</v>
      </c>
      <c r="N28" s="77"/>
      <c r="O28" s="77"/>
      <c r="P28" s="77">
        <f>IF(B28="","",VLOOKUP(AD28,Varsayımlar!$B:$Q,7,0)*K28)</f>
        <v>45360</v>
      </c>
      <c r="Q28" s="77">
        <f>IF(B28="","",VLOOKUP(AD28,Varsayımlar!$B:$Q,8,0))</f>
        <v>25</v>
      </c>
      <c r="R28" s="77" t="str">
        <f>IF(B28="","",VLOOKUP(AD28,Varsayımlar!$B:$Q,9,0))</f>
        <v>SOFT</v>
      </c>
      <c r="S28" s="77">
        <f>IF(B28="","",VLOOKUP(AD28,Varsayımlar!$B:$Q,10,0))</f>
        <v>4</v>
      </c>
      <c r="T28" s="77">
        <f>IF(B28="","",VLOOKUP(AD28,Varsayımlar!$B:$Q,11,0))</f>
        <v>30</v>
      </c>
      <c r="U28" s="77">
        <f>IF(B28="","",VLOOKUP(AD28,Varsayımlar!$B:$Q,12,0))</f>
        <v>260</v>
      </c>
      <c r="V28" s="77" t="str">
        <f>IF(B28="","",VLOOKUP(AD28,Varsayımlar!$B:$Q,13,0))</f>
        <v>YURTDIŞI</v>
      </c>
      <c r="W28" s="77">
        <f>IF(B28="","",VLOOKUP(AD28,Varsayımlar!$B:$Q,14,0))</f>
        <v>6</v>
      </c>
      <c r="X28" s="78">
        <v>46212</v>
      </c>
      <c r="Y28" s="78">
        <v>46396</v>
      </c>
      <c r="Z28" s="77">
        <v>26070925</v>
      </c>
      <c r="AA28" s="77" t="str">
        <f>IF(B28="","",VLOOKUP(AD28,Varsayımlar!$B:$Q,15,0))</f>
        <v>TRİTON -SKT ATILACAK</v>
      </c>
      <c r="AB28" s="77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hidden="1" customHeight="1" x14ac:dyDescent="0.25">
      <c r="A29" s="9" t="s">
        <v>195</v>
      </c>
      <c r="B29" s="77" t="s">
        <v>17</v>
      </c>
      <c r="C29" s="76">
        <f>IF(B29="","",VLOOKUP(AD29,Varsayımlar!$B:$Q,3,0))</f>
        <v>8698829380698</v>
      </c>
      <c r="D29" s="76" t="s">
        <v>260</v>
      </c>
      <c r="E29" s="119" t="s">
        <v>37</v>
      </c>
      <c r="F29" s="77" t="s">
        <v>761</v>
      </c>
      <c r="G29" s="77" t="s">
        <v>763</v>
      </c>
      <c r="H29" s="77" t="str">
        <f>IF(B29="","",VLOOKUP(AD29,Varsayımlar!$B:$Q,5,0))</f>
        <v>TORTİLLAS 25 CM 4 PCS 260G</v>
      </c>
      <c r="I29" s="77">
        <f>IF(B29="","",VLOOKUP(AD29,Varsayımlar!B:T,19,0))</f>
        <v>0</v>
      </c>
      <c r="J29" s="77" t="str">
        <f>IF(B29="","",VLOOKUP(AD29,Varsayımlar!$B:$Q,6,0))</f>
        <v>SADE</v>
      </c>
      <c r="K29" s="77">
        <v>924</v>
      </c>
      <c r="L29" s="77"/>
      <c r="M29" s="77">
        <f t="shared" si="0"/>
        <v>11</v>
      </c>
      <c r="N29" s="77"/>
      <c r="O29" s="77"/>
      <c r="P29" s="77">
        <f>IF(B29="","",VLOOKUP(AD29,Varsayımlar!$B:$Q,7,0)*K29)</f>
        <v>27720</v>
      </c>
      <c r="Q29" s="77">
        <f>IF(B29="","",VLOOKUP(AD29,Varsayımlar!$B:$Q,8,0))</f>
        <v>25</v>
      </c>
      <c r="R29" s="77" t="str">
        <f>IF(B29="","",VLOOKUP(AD29,Varsayımlar!$B:$Q,9,0))</f>
        <v>SOFT</v>
      </c>
      <c r="S29" s="77">
        <f>IF(B29="","",VLOOKUP(AD29,Varsayımlar!$B:$Q,10,0))</f>
        <v>4</v>
      </c>
      <c r="T29" s="77">
        <f>IF(B29="","",VLOOKUP(AD29,Varsayımlar!$B:$Q,11,0))</f>
        <v>30</v>
      </c>
      <c r="U29" s="77">
        <f>IF(B29="","",VLOOKUP(AD29,Varsayımlar!$B:$Q,12,0))</f>
        <v>260</v>
      </c>
      <c r="V29" s="77" t="str">
        <f>IF(B29="","",VLOOKUP(AD29,Varsayımlar!$B:$Q,13,0))</f>
        <v>YURTDIŞI</v>
      </c>
      <c r="W29" s="77">
        <f>IF(B29="","",VLOOKUP(AD29,Varsayımlar!$B:$Q,14,0))</f>
        <v>6</v>
      </c>
      <c r="X29" s="78">
        <v>46212</v>
      </c>
      <c r="Y29" s="78">
        <v>46396</v>
      </c>
      <c r="Z29" s="77">
        <v>26070925</v>
      </c>
      <c r="AA29" s="77" t="str">
        <f>IF(B29="","",VLOOKUP(AD29,Varsayımlar!$B:$Q,15,0))</f>
        <v>TRİTON -SKT ATILACAK</v>
      </c>
      <c r="AB29" s="77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hidden="1" customHeight="1" x14ac:dyDescent="0.25">
      <c r="A30" s="9" t="s">
        <v>196</v>
      </c>
      <c r="B30" s="107" t="s">
        <v>17</v>
      </c>
      <c r="C30" s="108">
        <f>IF(B30="","",VLOOKUP(AD30,Varsayımlar!$B:$Q,3,0))</f>
        <v>8698829380698</v>
      </c>
      <c r="D30" s="108" t="s">
        <v>261</v>
      </c>
      <c r="E30" s="109" t="s">
        <v>37</v>
      </c>
      <c r="F30" s="107" t="s">
        <v>764</v>
      </c>
      <c r="G30" s="107" t="s">
        <v>765</v>
      </c>
      <c r="H30" s="107" t="str">
        <f>IF(B30="","",VLOOKUP(AD30,Varsayımlar!$B:$Q,5,0))</f>
        <v>TORTİLLAS 25 CM 4 PCS 260G</v>
      </c>
      <c r="I30" s="107">
        <f>IF(B30="","",VLOOKUP(AD30,Varsayımlar!B:T,19,0))</f>
        <v>0</v>
      </c>
      <c r="J30" s="107" t="str">
        <f>IF(B30="","",VLOOKUP(AD30,Varsayımlar!$B:$Q,6,0))</f>
        <v>SADE</v>
      </c>
      <c r="K30" s="107">
        <v>2436</v>
      </c>
      <c r="L30" s="107"/>
      <c r="M30" s="107">
        <f t="shared" si="0"/>
        <v>29</v>
      </c>
      <c r="N30" s="107"/>
      <c r="O30" s="107"/>
      <c r="P30" s="107">
        <f>IF(B30="","",VLOOKUP(AD30,Varsayımlar!$B:$Q,7,0)*K30)</f>
        <v>73080</v>
      </c>
      <c r="Q30" s="107">
        <f>IF(B30="","",VLOOKUP(AD30,Varsayımlar!$B:$Q,8,0))</f>
        <v>25</v>
      </c>
      <c r="R30" s="107" t="str">
        <f>IF(B30="","",VLOOKUP(AD30,Varsayımlar!$B:$Q,9,0))</f>
        <v>SOFT</v>
      </c>
      <c r="S30" s="107">
        <f>IF(B30="","",VLOOKUP(AD30,Varsayımlar!$B:$Q,10,0))</f>
        <v>4</v>
      </c>
      <c r="T30" s="107">
        <f>IF(B30="","",VLOOKUP(AD30,Varsayımlar!$B:$Q,11,0))</f>
        <v>30</v>
      </c>
      <c r="U30" s="107">
        <f>IF(B30="","",VLOOKUP(AD30,Varsayımlar!$B:$Q,12,0))</f>
        <v>260</v>
      </c>
      <c r="V30" s="107" t="str">
        <f>IF(B30="","",VLOOKUP(AD30,Varsayımlar!$B:$Q,13,0))</f>
        <v>YURTDIŞI</v>
      </c>
      <c r="W30" s="107">
        <f>IF(B30="","",VLOOKUP(AD30,Varsayımlar!$B:$Q,14,0))</f>
        <v>6</v>
      </c>
      <c r="X30" s="110">
        <v>46213</v>
      </c>
      <c r="Y30" s="110">
        <v>46397</v>
      </c>
      <c r="Z30" s="107">
        <v>26071025</v>
      </c>
      <c r="AA30" s="107" t="str">
        <f>IF(B30="","",VLOOKUP(AD30,Varsayımlar!$B:$Q,15,0))</f>
        <v>TRİTON -SKT ATILACAK</v>
      </c>
      <c r="AB30" s="107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hidden="1" customHeight="1" x14ac:dyDescent="0.25">
      <c r="A31" s="9" t="s">
        <v>197</v>
      </c>
      <c r="B31" s="62" t="s">
        <v>17</v>
      </c>
      <c r="C31" s="33">
        <f>IF(B31="","",VLOOKUP(AD31,Varsayımlar!$B:$Q,3,0))</f>
        <v>8698829380698</v>
      </c>
      <c r="D31" s="33" t="s">
        <v>262</v>
      </c>
      <c r="E31" s="102" t="s">
        <v>37</v>
      </c>
      <c r="F31" s="62" t="s">
        <v>766</v>
      </c>
      <c r="G31" s="62" t="s">
        <v>767</v>
      </c>
      <c r="H31" s="62" t="str">
        <f>IF(B31="","",VLOOKUP(AD31,Varsayımlar!$B:$Q,5,0))</f>
        <v>TORTİLLAS 25 CM 4 PCS 260G</v>
      </c>
      <c r="I31" s="62">
        <f>IF(B31="","",VLOOKUP(AD31,Varsayımlar!B:T,19,0))</f>
        <v>0</v>
      </c>
      <c r="J31" s="62" t="str">
        <f>IF(B31="","",VLOOKUP(AD31,Varsayımlar!$B:$Q,6,0))</f>
        <v>SADE</v>
      </c>
      <c r="K31" s="62">
        <v>2100</v>
      </c>
      <c r="L31" s="62"/>
      <c r="M31" s="62">
        <f t="shared" si="0"/>
        <v>25</v>
      </c>
      <c r="N31" s="62"/>
      <c r="O31" s="62"/>
      <c r="P31" s="62">
        <f>IF(B31="","",VLOOKUP(AD31,Varsayımlar!$B:$Q,7,0)*K31)</f>
        <v>63000</v>
      </c>
      <c r="Q31" s="62">
        <f>IF(B31="","",VLOOKUP(AD31,Varsayımlar!$B:$Q,8,0))</f>
        <v>25</v>
      </c>
      <c r="R31" s="62" t="str">
        <f>IF(B31="","",VLOOKUP(AD31,Varsayımlar!$B:$Q,9,0))</f>
        <v>SOFT</v>
      </c>
      <c r="S31" s="62">
        <f>IF(B31="","",VLOOKUP(AD31,Varsayımlar!$B:$Q,10,0))</f>
        <v>4</v>
      </c>
      <c r="T31" s="62">
        <f>IF(B31="","",VLOOKUP(AD31,Varsayımlar!$B:$Q,11,0))</f>
        <v>30</v>
      </c>
      <c r="U31" s="62">
        <f>IF(B31="","",VLOOKUP(AD31,Varsayımlar!$B:$Q,12,0))</f>
        <v>260</v>
      </c>
      <c r="V31" s="62" t="str">
        <f>IF(B31="","",VLOOKUP(AD31,Varsayımlar!$B:$Q,13,0))</f>
        <v>YURTDIŞI</v>
      </c>
      <c r="W31" s="62">
        <f>IF(B31="","",VLOOKUP(AD31,Varsayımlar!$B:$Q,14,0))</f>
        <v>6</v>
      </c>
      <c r="X31" s="63">
        <v>46214</v>
      </c>
      <c r="Y31" s="63">
        <v>46398</v>
      </c>
      <c r="Z31" s="62">
        <v>26071125</v>
      </c>
      <c r="AA31" s="62" t="str">
        <f>IF(B31="","",VLOOKUP(AD31,Varsayımlar!$B:$Q,15,0))</f>
        <v>TRİTON -SKT ATILACAK</v>
      </c>
      <c r="AB31" s="62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hidden="1" customHeight="1" x14ac:dyDescent="0.25">
      <c r="A32" s="9" t="s">
        <v>198</v>
      </c>
      <c r="B32" s="62" t="s">
        <v>17</v>
      </c>
      <c r="C32" s="33">
        <f>IF(B32="","",VLOOKUP(AD32,Varsayımlar!$B:$Q,3,0))</f>
        <v>8698829380698</v>
      </c>
      <c r="D32" s="33" t="s">
        <v>262</v>
      </c>
      <c r="E32" s="102" t="s">
        <v>37</v>
      </c>
      <c r="F32" s="62" t="s">
        <v>766</v>
      </c>
      <c r="G32" s="62" t="s">
        <v>768</v>
      </c>
      <c r="H32" s="62" t="str">
        <f>IF(B32="","",VLOOKUP(AD32,Varsayımlar!$B:$Q,5,0))</f>
        <v>TORTİLLAS 25 CM 4 PCS 260G</v>
      </c>
      <c r="I32" s="62">
        <f>IF(B32="","",VLOOKUP(AD32,Varsayımlar!B:T,19,0))</f>
        <v>0</v>
      </c>
      <c r="J32" s="62" t="str">
        <f>IF(B32="","",VLOOKUP(AD32,Varsayımlar!$B:$Q,6,0))</f>
        <v>SADE</v>
      </c>
      <c r="K32" s="62">
        <v>336</v>
      </c>
      <c r="L32" s="62"/>
      <c r="M32" s="62">
        <f t="shared" si="0"/>
        <v>4</v>
      </c>
      <c r="N32" s="62"/>
      <c r="O32" s="62"/>
      <c r="P32" s="62">
        <f>IF(B32="","",VLOOKUP(AD32,Varsayımlar!$B:$Q,7,0)*K32)</f>
        <v>10080</v>
      </c>
      <c r="Q32" s="62">
        <f>IF(B32="","",VLOOKUP(AD32,Varsayımlar!$B:$Q,8,0))</f>
        <v>25</v>
      </c>
      <c r="R32" s="62" t="str">
        <f>IF(B32="","",VLOOKUP(AD32,Varsayımlar!$B:$Q,9,0))</f>
        <v>SOFT</v>
      </c>
      <c r="S32" s="62">
        <f>IF(B32="","",VLOOKUP(AD32,Varsayımlar!$B:$Q,10,0))</f>
        <v>4</v>
      </c>
      <c r="T32" s="62">
        <f>IF(B32="","",VLOOKUP(AD32,Varsayımlar!$B:$Q,11,0))</f>
        <v>30</v>
      </c>
      <c r="U32" s="62">
        <f>IF(B32="","",VLOOKUP(AD32,Varsayımlar!$B:$Q,12,0))</f>
        <v>260</v>
      </c>
      <c r="V32" s="62" t="str">
        <f>IF(B32="","",VLOOKUP(AD32,Varsayımlar!$B:$Q,13,0))</f>
        <v>YURTDIŞI</v>
      </c>
      <c r="W32" s="62">
        <f>IF(B32="","",VLOOKUP(AD32,Varsayımlar!$B:$Q,14,0))</f>
        <v>6</v>
      </c>
      <c r="X32" s="63">
        <v>46214</v>
      </c>
      <c r="Y32" s="63">
        <v>46398</v>
      </c>
      <c r="Z32" s="62">
        <v>26071125</v>
      </c>
      <c r="AA32" s="62" t="str">
        <f>IF(B32="","",VLOOKUP(AD32,Varsayımlar!$B:$Q,15,0))</f>
        <v>TRİTON -SKT ATILACAK</v>
      </c>
      <c r="AB32" s="62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hidden="1" customHeight="1" x14ac:dyDescent="0.25">
      <c r="A33" s="9" t="s">
        <v>199</v>
      </c>
      <c r="B33" s="111" t="s">
        <v>17</v>
      </c>
      <c r="C33" s="112">
        <f>IF(B33="","",VLOOKUP(AD33,Varsayımlar!$B:$Q,3,0))</f>
        <v>8698829380698</v>
      </c>
      <c r="D33" s="112" t="s">
        <v>266</v>
      </c>
      <c r="E33" s="113" t="s">
        <v>37</v>
      </c>
      <c r="F33" s="111" t="s">
        <v>769</v>
      </c>
      <c r="G33" s="111" t="s">
        <v>770</v>
      </c>
      <c r="H33" s="111" t="str">
        <f>IF(B33="","",VLOOKUP(AD33,Varsayımlar!$B:$Q,5,0))</f>
        <v>TORTİLLAS 25 CM 4 PCS 260G</v>
      </c>
      <c r="I33" s="111">
        <f>IF(B33="","",VLOOKUP(AD33,Varsayımlar!B:T,19,0))</f>
        <v>0</v>
      </c>
      <c r="J33" s="111" t="str">
        <f>IF(B33="","",VLOOKUP(AD33,Varsayımlar!$B:$Q,6,0))</f>
        <v>SADE</v>
      </c>
      <c r="K33" s="111">
        <v>588</v>
      </c>
      <c r="L33" s="111"/>
      <c r="M33" s="111">
        <f t="shared" si="0"/>
        <v>7</v>
      </c>
      <c r="N33" s="111"/>
      <c r="O33" s="111"/>
      <c r="P33" s="111">
        <f>IF(B33="","",VLOOKUP(AD33,Varsayımlar!$B:$Q,7,0)*K33)</f>
        <v>17640</v>
      </c>
      <c r="Q33" s="111">
        <f>IF(B33="","",VLOOKUP(AD33,Varsayımlar!$B:$Q,8,0))</f>
        <v>25</v>
      </c>
      <c r="R33" s="111" t="str">
        <f>IF(B33="","",VLOOKUP(AD33,Varsayımlar!$B:$Q,9,0))</f>
        <v>SOFT</v>
      </c>
      <c r="S33" s="111">
        <f>IF(B33="","",VLOOKUP(AD33,Varsayımlar!$B:$Q,10,0))</f>
        <v>4</v>
      </c>
      <c r="T33" s="111">
        <f>IF(B33="","",VLOOKUP(AD33,Varsayımlar!$B:$Q,11,0))</f>
        <v>30</v>
      </c>
      <c r="U33" s="111">
        <f>IF(B33="","",VLOOKUP(AD33,Varsayımlar!$B:$Q,12,0))</f>
        <v>260</v>
      </c>
      <c r="V33" s="111" t="str">
        <f>IF(B33="","",VLOOKUP(AD33,Varsayımlar!$B:$Q,13,0))</f>
        <v>YURTDIŞI</v>
      </c>
      <c r="W33" s="111">
        <f>IF(B33="","",VLOOKUP(AD33,Varsayımlar!$B:$Q,14,0))</f>
        <v>6</v>
      </c>
      <c r="X33" s="114">
        <v>46216</v>
      </c>
      <c r="Y33" s="114">
        <v>46400</v>
      </c>
      <c r="Z33" s="111" t="s">
        <v>832</v>
      </c>
      <c r="AA33" s="111" t="str">
        <f>IF(B33="","",VLOOKUP(AD33,Varsayımlar!$B:$Q,15,0))</f>
        <v>TRİTON -SKT ATILACAK</v>
      </c>
      <c r="AB33" s="111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hidden="1" customHeight="1" x14ac:dyDescent="0.25">
      <c r="A34" s="9" t="s">
        <v>200</v>
      </c>
      <c r="B34" s="111" t="s">
        <v>17</v>
      </c>
      <c r="C34" s="112">
        <f>IF(B34="","",VLOOKUP(AD34,Varsayımlar!$B:$Q,3,0))</f>
        <v>8698829380698</v>
      </c>
      <c r="D34" s="112" t="s">
        <v>266</v>
      </c>
      <c r="E34" s="113" t="s">
        <v>37</v>
      </c>
      <c r="F34" s="111" t="s">
        <v>769</v>
      </c>
      <c r="G34" s="111" t="s">
        <v>771</v>
      </c>
      <c r="H34" s="111" t="str">
        <f>IF(B34="","",VLOOKUP(AD34,Varsayımlar!$B:$Q,5,0))</f>
        <v>TORTİLLAS 25 CM 4 PCS 260G</v>
      </c>
      <c r="I34" s="111">
        <f>IF(B34="","",VLOOKUP(AD34,Varsayımlar!B:T,19,0))</f>
        <v>0</v>
      </c>
      <c r="J34" s="111" t="str">
        <f>IF(B34="","",VLOOKUP(AD34,Varsayımlar!$B:$Q,6,0))</f>
        <v>SADE</v>
      </c>
      <c r="K34" s="111">
        <v>1848</v>
      </c>
      <c r="L34" s="111"/>
      <c r="M34" s="111">
        <f t="shared" si="0"/>
        <v>22</v>
      </c>
      <c r="N34" s="111"/>
      <c r="O34" s="111"/>
      <c r="P34" s="111">
        <f>IF(B34="","",VLOOKUP(AD34,Varsayımlar!$B:$Q,7,0)*K34)</f>
        <v>55440</v>
      </c>
      <c r="Q34" s="111">
        <f>IF(B34="","",VLOOKUP(AD34,Varsayımlar!$B:$Q,8,0))</f>
        <v>25</v>
      </c>
      <c r="R34" s="111" t="str">
        <f>IF(B34="","",VLOOKUP(AD34,Varsayımlar!$B:$Q,9,0))</f>
        <v>SOFT</v>
      </c>
      <c r="S34" s="111">
        <f>IF(B34="","",VLOOKUP(AD34,Varsayımlar!$B:$Q,10,0))</f>
        <v>4</v>
      </c>
      <c r="T34" s="111">
        <f>IF(B34="","",VLOOKUP(AD34,Varsayımlar!$B:$Q,11,0))</f>
        <v>30</v>
      </c>
      <c r="U34" s="111">
        <f>IF(B34="","",VLOOKUP(AD34,Varsayımlar!$B:$Q,12,0))</f>
        <v>260</v>
      </c>
      <c r="V34" s="111" t="str">
        <f>IF(B34="","",VLOOKUP(AD34,Varsayımlar!$B:$Q,13,0))</f>
        <v>YURTDIŞI</v>
      </c>
      <c r="W34" s="111">
        <f>IF(B34="","",VLOOKUP(AD34,Varsayımlar!$B:$Q,14,0))</f>
        <v>6</v>
      </c>
      <c r="X34" s="114">
        <v>46216</v>
      </c>
      <c r="Y34" s="114">
        <v>46400</v>
      </c>
      <c r="Z34" s="111" t="s">
        <v>832</v>
      </c>
      <c r="AA34" s="111" t="str">
        <f>IF(B34="","",VLOOKUP(AD34,Varsayımlar!$B:$Q,15,0))</f>
        <v>TRİTON -SKT ATILACAK</v>
      </c>
      <c r="AB34" s="111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hidden="1" customHeight="1" x14ac:dyDescent="0.25">
      <c r="A35" s="9" t="s">
        <v>201</v>
      </c>
      <c r="B35" s="64" t="s">
        <v>17</v>
      </c>
      <c r="C35" s="65">
        <f>IF(B35="","",VLOOKUP(AD35,Varsayımlar!$B:$Q,3,0))</f>
        <v>8698829380698</v>
      </c>
      <c r="D35" s="65" t="s">
        <v>476</v>
      </c>
      <c r="E35" s="167" t="s">
        <v>37</v>
      </c>
      <c r="F35" s="64" t="s">
        <v>772</v>
      </c>
      <c r="G35" s="64" t="s">
        <v>773</v>
      </c>
      <c r="H35" s="64" t="str">
        <f>IF(B35="","",VLOOKUP(AD35,Varsayımlar!$B:$Q,5,0))</f>
        <v>TORTİLLAS 25 CM 4 PCS 260G</v>
      </c>
      <c r="I35" s="64">
        <f>IF(B35="","",VLOOKUP(AD35,Varsayımlar!B:T,19,0))</f>
        <v>0</v>
      </c>
      <c r="J35" s="64" t="str">
        <f>IF(B35="","",VLOOKUP(AD35,Varsayımlar!$B:$Q,6,0))</f>
        <v>SADE</v>
      </c>
      <c r="K35" s="64">
        <v>1428</v>
      </c>
      <c r="L35" s="64"/>
      <c r="M35" s="64">
        <f t="shared" si="0"/>
        <v>17</v>
      </c>
      <c r="N35" s="64"/>
      <c r="O35" s="64"/>
      <c r="P35" s="64">
        <f>IF(B35="","",VLOOKUP(AD35,Varsayımlar!$B:$Q,7,0)*K35)</f>
        <v>42840</v>
      </c>
      <c r="Q35" s="64">
        <f>IF(B35="","",VLOOKUP(AD35,Varsayımlar!$B:$Q,8,0))</f>
        <v>25</v>
      </c>
      <c r="R35" s="64" t="str">
        <f>IF(B35="","",VLOOKUP(AD35,Varsayımlar!$B:$Q,9,0))</f>
        <v>SOFT</v>
      </c>
      <c r="S35" s="64">
        <f>IF(B35="","",VLOOKUP(AD35,Varsayımlar!$B:$Q,10,0))</f>
        <v>4</v>
      </c>
      <c r="T35" s="64">
        <f>IF(B35="","",VLOOKUP(AD35,Varsayımlar!$B:$Q,11,0))</f>
        <v>30</v>
      </c>
      <c r="U35" s="64">
        <f>IF(B35="","",VLOOKUP(AD35,Varsayımlar!$B:$Q,12,0))</f>
        <v>260</v>
      </c>
      <c r="V35" s="64" t="str">
        <f>IF(B35="","",VLOOKUP(AD35,Varsayımlar!$B:$Q,13,0))</f>
        <v>YURTDIŞI</v>
      </c>
      <c r="W35" s="64">
        <f>IF(B35="","",VLOOKUP(AD35,Varsayımlar!$B:$Q,14,0))</f>
        <v>6</v>
      </c>
      <c r="X35" s="66">
        <v>46216</v>
      </c>
      <c r="Y35" s="66">
        <v>46400</v>
      </c>
      <c r="Z35" s="64" t="s">
        <v>833</v>
      </c>
      <c r="AA35" s="64" t="str">
        <f>IF(B35="","",VLOOKUP(AD35,Varsayımlar!$B:$Q,15,0))</f>
        <v>TRİTON -SKT ATILACAK</v>
      </c>
      <c r="AB35" s="64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hidden="1" customHeight="1" x14ac:dyDescent="0.25">
      <c r="A36" s="9" t="s">
        <v>202</v>
      </c>
      <c r="B36" s="64" t="s">
        <v>17</v>
      </c>
      <c r="C36" s="65">
        <f>IF(B36="","",VLOOKUP(AD36,Varsayımlar!$B:$Q,3,0))</f>
        <v>8698829380698</v>
      </c>
      <c r="D36" s="65" t="s">
        <v>476</v>
      </c>
      <c r="E36" s="167" t="s">
        <v>37</v>
      </c>
      <c r="F36" s="64" t="s">
        <v>772</v>
      </c>
      <c r="G36" s="64" t="s">
        <v>774</v>
      </c>
      <c r="H36" s="64" t="str">
        <f>IF(B36="","",VLOOKUP(AD36,Varsayımlar!$B:$Q,5,0))</f>
        <v>TORTİLLAS 25 CM 4 PCS 260G</v>
      </c>
      <c r="I36" s="64">
        <f>IF(B36="","",VLOOKUP(AD36,Varsayımlar!B:T,19,0))</f>
        <v>0</v>
      </c>
      <c r="J36" s="64" t="str">
        <f>IF(B36="","",VLOOKUP(AD36,Varsayımlar!$B:$Q,6,0))</f>
        <v>SADE</v>
      </c>
      <c r="K36" s="64">
        <v>1008</v>
      </c>
      <c r="L36" s="64"/>
      <c r="M36" s="64">
        <f t="shared" si="0"/>
        <v>12</v>
      </c>
      <c r="N36" s="64"/>
      <c r="O36" s="64"/>
      <c r="P36" s="64">
        <f>IF(B36="","",VLOOKUP(AD36,Varsayımlar!$B:$Q,7,0)*K36)</f>
        <v>30240</v>
      </c>
      <c r="Q36" s="64">
        <f>IF(B36="","",VLOOKUP(AD36,Varsayımlar!$B:$Q,8,0))</f>
        <v>25</v>
      </c>
      <c r="R36" s="64" t="str">
        <f>IF(B36="","",VLOOKUP(AD36,Varsayımlar!$B:$Q,9,0))</f>
        <v>SOFT</v>
      </c>
      <c r="S36" s="64">
        <f>IF(B36="","",VLOOKUP(AD36,Varsayımlar!$B:$Q,10,0))</f>
        <v>4</v>
      </c>
      <c r="T36" s="64">
        <f>IF(B36="","",VLOOKUP(AD36,Varsayımlar!$B:$Q,11,0))</f>
        <v>30</v>
      </c>
      <c r="U36" s="64">
        <f>IF(B36="","",VLOOKUP(AD36,Varsayımlar!$B:$Q,12,0))</f>
        <v>260</v>
      </c>
      <c r="V36" s="64" t="str">
        <f>IF(B36="","",VLOOKUP(AD36,Varsayımlar!$B:$Q,13,0))</f>
        <v>YURTDIŞI</v>
      </c>
      <c r="W36" s="64">
        <f>IF(B36="","",VLOOKUP(AD36,Varsayımlar!$B:$Q,14,0))</f>
        <v>6</v>
      </c>
      <c r="X36" s="66">
        <v>46216</v>
      </c>
      <c r="Y36" s="66">
        <v>46400</v>
      </c>
      <c r="Z36" s="64" t="s">
        <v>833</v>
      </c>
      <c r="AA36" s="64" t="str">
        <f>IF(B36="","",VLOOKUP(AD36,Varsayımlar!$B:$Q,15,0))</f>
        <v>TRİTON -SKT ATILACAK</v>
      </c>
      <c r="AB36" s="64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hidden="1" customHeight="1" x14ac:dyDescent="0.25">
      <c r="A37" s="9" t="s">
        <v>203</v>
      </c>
      <c r="B37" s="77" t="s">
        <v>17</v>
      </c>
      <c r="C37" s="76">
        <f>IF(B37="","",VLOOKUP(AD37,Varsayımlar!$B:$Q,3,0))</f>
        <v>8698829380698</v>
      </c>
      <c r="D37" s="76" t="s">
        <v>478</v>
      </c>
      <c r="E37" s="119" t="s">
        <v>37</v>
      </c>
      <c r="F37" s="77" t="s">
        <v>775</v>
      </c>
      <c r="G37" s="77" t="s">
        <v>776</v>
      </c>
      <c r="H37" s="77" t="str">
        <f>IF(B37="","",VLOOKUP(AD37,Varsayımlar!$B:$Q,5,0))</f>
        <v>TORTİLLAS 25 CM 4 PCS 260G</v>
      </c>
      <c r="I37" s="77">
        <f>IF(B37="","",VLOOKUP(AD37,Varsayımlar!B:T,19,0))</f>
        <v>0</v>
      </c>
      <c r="J37" s="77" t="str">
        <f>IF(B37="","",VLOOKUP(AD37,Varsayımlar!$B:$Q,6,0))</f>
        <v>SADE</v>
      </c>
      <c r="K37" s="77">
        <v>1260</v>
      </c>
      <c r="L37" s="77"/>
      <c r="M37" s="77">
        <f t="shared" si="0"/>
        <v>15</v>
      </c>
      <c r="N37" s="77"/>
      <c r="O37" s="77"/>
      <c r="P37" s="77">
        <f>IF(B37="","",VLOOKUP(AD37,Varsayımlar!$B:$Q,7,0)*K37)</f>
        <v>37800</v>
      </c>
      <c r="Q37" s="77">
        <f>IF(B37="","",VLOOKUP(AD37,Varsayımlar!$B:$Q,8,0))</f>
        <v>25</v>
      </c>
      <c r="R37" s="77" t="str">
        <f>IF(B37="","",VLOOKUP(AD37,Varsayımlar!$B:$Q,9,0))</f>
        <v>SOFT</v>
      </c>
      <c r="S37" s="77">
        <f>IF(B37="","",VLOOKUP(AD37,Varsayımlar!$B:$Q,10,0))</f>
        <v>4</v>
      </c>
      <c r="T37" s="77">
        <f>IF(B37="","",VLOOKUP(AD37,Varsayımlar!$B:$Q,11,0))</f>
        <v>30</v>
      </c>
      <c r="U37" s="77">
        <f>IF(B37="","",VLOOKUP(AD37,Varsayımlar!$B:$Q,12,0))</f>
        <v>260</v>
      </c>
      <c r="V37" s="77" t="str">
        <f>IF(B37="","",VLOOKUP(AD37,Varsayımlar!$B:$Q,13,0))</f>
        <v>YURTDIŞI</v>
      </c>
      <c r="W37" s="77">
        <f>IF(B37="","",VLOOKUP(AD37,Varsayımlar!$B:$Q,14,0))</f>
        <v>6</v>
      </c>
      <c r="X37" s="78">
        <v>46217</v>
      </c>
      <c r="Y37" s="78">
        <v>46401</v>
      </c>
      <c r="Z37" s="77" t="s">
        <v>689</v>
      </c>
      <c r="AA37" s="77" t="str">
        <f>IF(B37="","",VLOOKUP(AD37,Varsayımlar!$B:$Q,15,0))</f>
        <v>TRİTON -SKT ATILACAK</v>
      </c>
      <c r="AB37" s="77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hidden="1" customHeight="1" x14ac:dyDescent="0.25">
      <c r="A38" s="9" t="s">
        <v>204</v>
      </c>
      <c r="B38" s="77" t="s">
        <v>17</v>
      </c>
      <c r="C38" s="76">
        <f>IF(B38="","",VLOOKUP(AD38,Varsayımlar!$B:$Q,3,0))</f>
        <v>8698829380698</v>
      </c>
      <c r="D38" s="76" t="s">
        <v>478</v>
      </c>
      <c r="E38" s="119" t="s">
        <v>37</v>
      </c>
      <c r="F38" s="77" t="s">
        <v>775</v>
      </c>
      <c r="G38" s="77" t="s">
        <v>777</v>
      </c>
      <c r="H38" s="77" t="str">
        <f>IF(B38="","",VLOOKUP(AD38,Varsayımlar!$B:$Q,5,0))</f>
        <v>TORTİLLAS 25 CM 4 PCS 260G</v>
      </c>
      <c r="I38" s="77">
        <f>IF(B38="","",VLOOKUP(AD38,Varsayımlar!B:T,19,0))</f>
        <v>0</v>
      </c>
      <c r="J38" s="77" t="str">
        <f>IF(B38="","",VLOOKUP(AD38,Varsayımlar!$B:$Q,6,0))</f>
        <v>SADE</v>
      </c>
      <c r="K38" s="77">
        <v>336</v>
      </c>
      <c r="L38" s="77"/>
      <c r="M38" s="77">
        <f t="shared" si="0"/>
        <v>4</v>
      </c>
      <c r="N38" s="77"/>
      <c r="O38" s="77"/>
      <c r="P38" s="77">
        <f>IF(B38="","",VLOOKUP(AD38,Varsayımlar!$B:$Q,7,0)*K38)</f>
        <v>10080</v>
      </c>
      <c r="Q38" s="77">
        <f>IF(B38="","",VLOOKUP(AD38,Varsayımlar!$B:$Q,8,0))</f>
        <v>25</v>
      </c>
      <c r="R38" s="77" t="str">
        <f>IF(B38="","",VLOOKUP(AD38,Varsayımlar!$B:$Q,9,0))</f>
        <v>SOFT</v>
      </c>
      <c r="S38" s="77">
        <f>IF(B38="","",VLOOKUP(AD38,Varsayımlar!$B:$Q,10,0))</f>
        <v>4</v>
      </c>
      <c r="T38" s="77">
        <f>IF(B38="","",VLOOKUP(AD38,Varsayımlar!$B:$Q,11,0))</f>
        <v>30</v>
      </c>
      <c r="U38" s="77">
        <f>IF(B38="","",VLOOKUP(AD38,Varsayımlar!$B:$Q,12,0))</f>
        <v>260</v>
      </c>
      <c r="V38" s="77" t="str">
        <f>IF(B38="","",VLOOKUP(AD38,Varsayımlar!$B:$Q,13,0))</f>
        <v>YURTDIŞI</v>
      </c>
      <c r="W38" s="77">
        <f>IF(B38="","",VLOOKUP(AD38,Varsayımlar!$B:$Q,14,0))</f>
        <v>6</v>
      </c>
      <c r="X38" s="78">
        <v>46217</v>
      </c>
      <c r="Y38" s="78">
        <v>46401</v>
      </c>
      <c r="Z38" s="77" t="s">
        <v>689</v>
      </c>
      <c r="AA38" s="77" t="str">
        <f>IF(B38="","",VLOOKUP(AD38,Varsayımlar!$B:$Q,15,0))</f>
        <v>TRİTON -SKT ATILACAK</v>
      </c>
      <c r="AB38" s="77" t="str">
        <f>IF(B38="","",VLOOKUP(AD38,Varsayımlar!$B:$Q,16,0))</f>
        <v>24-26 CM</v>
      </c>
      <c r="AC38" s="64"/>
      <c r="AD38" s="61" t="str">
        <f t="shared" si="1"/>
        <v>LLC TRİTONMUTLUKAL WHEAT TORTILLA</v>
      </c>
    </row>
    <row r="39" spans="1:30" ht="36" hidden="1" customHeight="1" x14ac:dyDescent="0.25">
      <c r="A39" s="9" t="s">
        <v>205</v>
      </c>
      <c r="B39" s="77" t="s">
        <v>17</v>
      </c>
      <c r="C39" s="76">
        <f>IF(B39="","",VLOOKUP(AD39,Varsayımlar!$B:$Q,3,0))</f>
        <v>8698829380698</v>
      </c>
      <c r="D39" s="76" t="s">
        <v>478</v>
      </c>
      <c r="E39" s="119" t="s">
        <v>37</v>
      </c>
      <c r="F39" s="77" t="s">
        <v>775</v>
      </c>
      <c r="G39" s="77" t="s">
        <v>778</v>
      </c>
      <c r="H39" s="77" t="str">
        <f>IF(B39="","",VLOOKUP(AD39,Varsayımlar!$B:$Q,5,0))</f>
        <v>TORTİLLAS 25 CM 4 PCS 260G</v>
      </c>
      <c r="I39" s="77">
        <f>IF(B39="","",VLOOKUP(AD39,Varsayımlar!B:T,19,0))</f>
        <v>0</v>
      </c>
      <c r="J39" s="77" t="str">
        <f>IF(B39="","",VLOOKUP(AD39,Varsayımlar!$B:$Q,6,0))</f>
        <v>SADE</v>
      </c>
      <c r="K39" s="77">
        <v>840</v>
      </c>
      <c r="L39" s="77"/>
      <c r="M39" s="77">
        <f t="shared" si="0"/>
        <v>10</v>
      </c>
      <c r="N39" s="77"/>
      <c r="O39" s="77"/>
      <c r="P39" s="77">
        <f>IF(B39="","",VLOOKUP(AD39,Varsayımlar!$B:$Q,7,0)*K39)</f>
        <v>25200</v>
      </c>
      <c r="Q39" s="77">
        <f>IF(B39="","",VLOOKUP(AD39,Varsayımlar!$B:$Q,8,0))</f>
        <v>25</v>
      </c>
      <c r="R39" s="77" t="str">
        <f>IF(B39="","",VLOOKUP(AD39,Varsayımlar!$B:$Q,9,0))</f>
        <v>SOFT</v>
      </c>
      <c r="S39" s="77">
        <f>IF(B39="","",VLOOKUP(AD39,Varsayımlar!$B:$Q,10,0))</f>
        <v>4</v>
      </c>
      <c r="T39" s="77">
        <f>IF(B39="","",VLOOKUP(AD39,Varsayımlar!$B:$Q,11,0))</f>
        <v>30</v>
      </c>
      <c r="U39" s="77">
        <f>IF(B39="","",VLOOKUP(AD39,Varsayımlar!$B:$Q,12,0))</f>
        <v>260</v>
      </c>
      <c r="V39" s="77" t="str">
        <f>IF(B39="","",VLOOKUP(AD39,Varsayımlar!$B:$Q,13,0))</f>
        <v>YURTDIŞI</v>
      </c>
      <c r="W39" s="77">
        <f>IF(B39="","",VLOOKUP(AD39,Varsayımlar!$B:$Q,14,0))</f>
        <v>6</v>
      </c>
      <c r="X39" s="78">
        <v>46217</v>
      </c>
      <c r="Y39" s="78">
        <v>46401</v>
      </c>
      <c r="Z39" s="77" t="s">
        <v>689</v>
      </c>
      <c r="AA39" s="77" t="str">
        <f>IF(B39="","",VLOOKUP(AD39,Varsayımlar!$B:$Q,15,0))</f>
        <v>TRİTON -SKT ATILACAK</v>
      </c>
      <c r="AB39" s="77" t="str">
        <f>IF(B39="","",VLOOKUP(AD39,Varsayımlar!$B:$Q,16,0))</f>
        <v>24-26 CM</v>
      </c>
      <c r="AC39" s="64"/>
      <c r="AD39" s="61" t="str">
        <f t="shared" si="1"/>
        <v>LLC TRİTONMUTLUKAL WHEAT TORTILLA</v>
      </c>
    </row>
    <row r="40" spans="1:30" ht="36" hidden="1" customHeight="1" x14ac:dyDescent="0.25">
      <c r="A40" s="9" t="s">
        <v>206</v>
      </c>
      <c r="B40" s="107" t="s">
        <v>17</v>
      </c>
      <c r="C40" s="108">
        <f>IF(B40="","",VLOOKUP(AD40,Varsayımlar!$B:$Q,3,0))</f>
        <v>8698829380698</v>
      </c>
      <c r="D40" s="108" t="s">
        <v>481</v>
      </c>
      <c r="E40" s="109" t="s">
        <v>37</v>
      </c>
      <c r="F40" s="107" t="s">
        <v>779</v>
      </c>
      <c r="G40" s="107" t="s">
        <v>780</v>
      </c>
      <c r="H40" s="107" t="str">
        <f>IF(B40="","",VLOOKUP(AD40,Varsayımlar!$B:$Q,5,0))</f>
        <v>TORTİLLAS 25 CM 4 PCS 260G</v>
      </c>
      <c r="I40" s="107">
        <f>IF(B40="","",VLOOKUP(AD40,Varsayımlar!B:T,19,0))</f>
        <v>0</v>
      </c>
      <c r="J40" s="107" t="str">
        <f>IF(B40="","",VLOOKUP(AD40,Varsayımlar!$B:$Q,6,0))</f>
        <v>SADE</v>
      </c>
      <c r="K40" s="107">
        <v>1512</v>
      </c>
      <c r="L40" s="107"/>
      <c r="M40" s="107">
        <f t="shared" si="0"/>
        <v>18</v>
      </c>
      <c r="N40" s="107"/>
      <c r="O40" s="107"/>
      <c r="P40" s="107">
        <f>IF(B40="","",VLOOKUP(AD40,Varsayımlar!$B:$Q,7,0)*K40)</f>
        <v>45360</v>
      </c>
      <c r="Q40" s="107">
        <f>IF(B40="","",VLOOKUP(AD40,Varsayımlar!$B:$Q,8,0))</f>
        <v>25</v>
      </c>
      <c r="R40" s="107" t="str">
        <f>IF(B40="","",VLOOKUP(AD40,Varsayımlar!$B:$Q,9,0))</f>
        <v>SOFT</v>
      </c>
      <c r="S40" s="107">
        <f>IF(B40="","",VLOOKUP(AD40,Varsayımlar!$B:$Q,10,0))</f>
        <v>4</v>
      </c>
      <c r="T40" s="107">
        <f>IF(B40="","",VLOOKUP(AD40,Varsayımlar!$B:$Q,11,0))</f>
        <v>30</v>
      </c>
      <c r="U40" s="107">
        <f>IF(B40="","",VLOOKUP(AD40,Varsayımlar!$B:$Q,12,0))</f>
        <v>260</v>
      </c>
      <c r="V40" s="107" t="str">
        <f>IF(B40="","",VLOOKUP(AD40,Varsayımlar!$B:$Q,13,0))</f>
        <v>YURTDIŞI</v>
      </c>
      <c r="W40" s="107">
        <f>IF(B40="","",VLOOKUP(AD40,Varsayımlar!$B:$Q,14,0))</f>
        <v>6</v>
      </c>
      <c r="X40" s="110">
        <v>46217</v>
      </c>
      <c r="Y40" s="110">
        <v>46401</v>
      </c>
      <c r="Z40" s="107" t="s">
        <v>690</v>
      </c>
      <c r="AA40" s="107" t="str">
        <f>IF(B40="","",VLOOKUP(AD40,Varsayımlar!$B:$Q,15,0))</f>
        <v>TRİTON -SKT ATILACAK</v>
      </c>
      <c r="AB40" s="107" t="str">
        <f>IF(B40="","",VLOOKUP(AD40,Varsayımlar!$B:$Q,16,0))</f>
        <v>24-26 CM</v>
      </c>
      <c r="AC40" s="64"/>
      <c r="AD40" s="61" t="str">
        <f t="shared" si="1"/>
        <v>LLC TRİTONMUTLUKAL WHEAT TORTILLA</v>
      </c>
    </row>
    <row r="41" spans="1:30" ht="36" hidden="1" customHeight="1" x14ac:dyDescent="0.25">
      <c r="A41" s="9" t="s">
        <v>207</v>
      </c>
      <c r="B41" s="107" t="s">
        <v>17</v>
      </c>
      <c r="C41" s="108">
        <f>IF(B41="","",VLOOKUP(AD41,Varsayımlar!$B:$Q,3,0))</f>
        <v>8698829380698</v>
      </c>
      <c r="D41" s="108" t="s">
        <v>481</v>
      </c>
      <c r="E41" s="109" t="s">
        <v>37</v>
      </c>
      <c r="F41" s="107" t="s">
        <v>779</v>
      </c>
      <c r="G41" s="107" t="s">
        <v>781</v>
      </c>
      <c r="H41" s="107" t="str">
        <f>IF(B41="","",VLOOKUP(AD41,Varsayımlar!$B:$Q,5,0))</f>
        <v>TORTİLLAS 25 CM 4 PCS 260G</v>
      </c>
      <c r="I41" s="107">
        <f>IF(B41="","",VLOOKUP(AD41,Varsayımlar!B:T,19,0))</f>
        <v>0</v>
      </c>
      <c r="J41" s="107" t="str">
        <f>IF(B41="","",VLOOKUP(AD41,Varsayımlar!$B:$Q,6,0))</f>
        <v>SADE</v>
      </c>
      <c r="K41" s="107">
        <v>924</v>
      </c>
      <c r="L41" s="107"/>
      <c r="M41" s="107">
        <f t="shared" si="0"/>
        <v>11</v>
      </c>
      <c r="N41" s="107"/>
      <c r="O41" s="107"/>
      <c r="P41" s="107">
        <f>IF(B41="","",VLOOKUP(AD41,Varsayımlar!$B:$Q,7,0)*K41)</f>
        <v>27720</v>
      </c>
      <c r="Q41" s="107">
        <f>IF(B41="","",VLOOKUP(AD41,Varsayımlar!$B:$Q,8,0))</f>
        <v>25</v>
      </c>
      <c r="R41" s="107" t="str">
        <f>IF(B41="","",VLOOKUP(AD41,Varsayımlar!$B:$Q,9,0))</f>
        <v>SOFT</v>
      </c>
      <c r="S41" s="107">
        <f>IF(B41="","",VLOOKUP(AD41,Varsayımlar!$B:$Q,10,0))</f>
        <v>4</v>
      </c>
      <c r="T41" s="107">
        <f>IF(B41="","",VLOOKUP(AD41,Varsayımlar!$B:$Q,11,0))</f>
        <v>30</v>
      </c>
      <c r="U41" s="107">
        <f>IF(B41="","",VLOOKUP(AD41,Varsayımlar!$B:$Q,12,0))</f>
        <v>260</v>
      </c>
      <c r="V41" s="107" t="str">
        <f>IF(B41="","",VLOOKUP(AD41,Varsayımlar!$B:$Q,13,0))</f>
        <v>YURTDIŞI</v>
      </c>
      <c r="W41" s="107">
        <f>IF(B41="","",VLOOKUP(AD41,Varsayımlar!$B:$Q,14,0))</f>
        <v>6</v>
      </c>
      <c r="X41" s="110">
        <v>46217</v>
      </c>
      <c r="Y41" s="110">
        <v>46401</v>
      </c>
      <c r="Z41" s="107" t="s">
        <v>690</v>
      </c>
      <c r="AA41" s="107" t="str">
        <f>IF(B41="","",VLOOKUP(AD41,Varsayımlar!$B:$Q,15,0))</f>
        <v>TRİTON -SKT ATILACAK</v>
      </c>
      <c r="AB41" s="107" t="str">
        <f>IF(B41="","",VLOOKUP(AD41,Varsayımlar!$B:$Q,16,0))</f>
        <v>24-26 CM</v>
      </c>
      <c r="AC41" s="64"/>
      <c r="AD41" s="61" t="str">
        <f t="shared" si="1"/>
        <v>LLC TRİTONMUTLUKAL WHEAT TORTILLA</v>
      </c>
    </row>
    <row r="42" spans="1:30" ht="36" hidden="1" customHeight="1" x14ac:dyDescent="0.25">
      <c r="A42" s="9" t="s">
        <v>208</v>
      </c>
      <c r="B42" s="82" t="s">
        <v>17</v>
      </c>
      <c r="C42" s="83">
        <f>IF(B42="","",VLOOKUP(AD42,Varsayımlar!$B:$Q,3,0))</f>
        <v>8698829380698</v>
      </c>
      <c r="D42" s="83" t="s">
        <v>486</v>
      </c>
      <c r="E42" s="104" t="s">
        <v>37</v>
      </c>
      <c r="F42" s="82" t="s">
        <v>782</v>
      </c>
      <c r="G42" s="82" t="s">
        <v>783</v>
      </c>
      <c r="H42" s="82" t="str">
        <f>IF(B42="","",VLOOKUP(AD42,Varsayımlar!$B:$Q,5,0))</f>
        <v>TORTİLLAS 25 CM 4 PCS 260G</v>
      </c>
      <c r="I42" s="82">
        <f>IF(B42="","",VLOOKUP(AD42,Varsayımlar!B:T,19,0))</f>
        <v>0</v>
      </c>
      <c r="J42" s="82" t="str">
        <f>IF(B42="","",VLOOKUP(AD42,Varsayımlar!$B:$Q,6,0))</f>
        <v>SADE</v>
      </c>
      <c r="K42" s="82">
        <v>1260</v>
      </c>
      <c r="L42" s="82"/>
      <c r="M42" s="82">
        <f t="shared" si="0"/>
        <v>15</v>
      </c>
      <c r="N42" s="82"/>
      <c r="O42" s="82"/>
      <c r="P42" s="82">
        <f>IF(B42="","",VLOOKUP(AD42,Varsayımlar!$B:$Q,7,0)*K42)</f>
        <v>37800</v>
      </c>
      <c r="Q42" s="82">
        <f>IF(B42="","",VLOOKUP(AD42,Varsayımlar!$B:$Q,8,0))</f>
        <v>25</v>
      </c>
      <c r="R42" s="82" t="str">
        <f>IF(B42="","",VLOOKUP(AD42,Varsayımlar!$B:$Q,9,0))</f>
        <v>SOFT</v>
      </c>
      <c r="S42" s="82">
        <f>IF(B42="","",VLOOKUP(AD42,Varsayımlar!$B:$Q,10,0))</f>
        <v>4</v>
      </c>
      <c r="T42" s="82">
        <f>IF(B42="","",VLOOKUP(AD42,Varsayımlar!$B:$Q,11,0))</f>
        <v>30</v>
      </c>
      <c r="U42" s="82">
        <f>IF(B42="","",VLOOKUP(AD42,Varsayımlar!$B:$Q,12,0))</f>
        <v>260</v>
      </c>
      <c r="V42" s="82" t="str">
        <f>IF(B42="","",VLOOKUP(AD42,Varsayımlar!$B:$Q,13,0))</f>
        <v>YURTDIŞI</v>
      </c>
      <c r="W42" s="82">
        <f>IF(B42="","",VLOOKUP(AD42,Varsayımlar!$B:$Q,14,0))</f>
        <v>6</v>
      </c>
      <c r="X42" s="84">
        <v>46218</v>
      </c>
      <c r="Y42" s="84">
        <v>46402</v>
      </c>
      <c r="Z42" s="82">
        <v>26071525</v>
      </c>
      <c r="AA42" s="82" t="str">
        <f>IF(B42="","",VLOOKUP(AD42,Varsayımlar!$B:$Q,15,0))</f>
        <v>TRİTON -SKT ATILACAK</v>
      </c>
      <c r="AB42" s="82" t="str">
        <f>IF(B42="","",VLOOKUP(AD42,Varsayımlar!$B:$Q,16,0))</f>
        <v>24-26 CM</v>
      </c>
      <c r="AC42" s="64"/>
      <c r="AD42" s="61" t="str">
        <f t="shared" si="1"/>
        <v>LLC TRİTONMUTLUKAL WHEAT TORTILLA</v>
      </c>
    </row>
    <row r="43" spans="1:30" ht="36" hidden="1" customHeight="1" x14ac:dyDescent="0.25">
      <c r="A43" s="9" t="s">
        <v>209</v>
      </c>
      <c r="B43" s="82" t="s">
        <v>17</v>
      </c>
      <c r="C43" s="83">
        <f>IF(B43="","",VLOOKUP(AD43,Varsayımlar!$B:$Q,3,0))</f>
        <v>8698829380698</v>
      </c>
      <c r="D43" s="83" t="s">
        <v>486</v>
      </c>
      <c r="E43" s="104" t="s">
        <v>37</v>
      </c>
      <c r="F43" s="82" t="s">
        <v>782</v>
      </c>
      <c r="G43" s="82" t="s">
        <v>784</v>
      </c>
      <c r="H43" s="82" t="str">
        <f>IF(B43="","",VLOOKUP(AD43,Varsayımlar!$B:$Q,5,0))</f>
        <v>TORTİLLAS 25 CM 4 PCS 260G</v>
      </c>
      <c r="I43" s="82">
        <f>IF(B43="","",VLOOKUP(AD43,Varsayımlar!B:T,19,0))</f>
        <v>0</v>
      </c>
      <c r="J43" s="82" t="str">
        <f>IF(B43="","",VLOOKUP(AD43,Varsayımlar!$B:$Q,6,0))</f>
        <v>SADE</v>
      </c>
      <c r="K43" s="82">
        <v>1176</v>
      </c>
      <c r="L43" s="82"/>
      <c r="M43" s="82">
        <f t="shared" si="0"/>
        <v>14</v>
      </c>
      <c r="N43" s="82"/>
      <c r="O43" s="82"/>
      <c r="P43" s="82">
        <f>IF(B43="","",VLOOKUP(AD43,Varsayımlar!$B:$Q,7,0)*K43)</f>
        <v>35280</v>
      </c>
      <c r="Q43" s="82">
        <f>IF(B43="","",VLOOKUP(AD43,Varsayımlar!$B:$Q,8,0))</f>
        <v>25</v>
      </c>
      <c r="R43" s="82" t="str">
        <f>IF(B43="","",VLOOKUP(AD43,Varsayımlar!$B:$Q,9,0))</f>
        <v>SOFT</v>
      </c>
      <c r="S43" s="82">
        <f>IF(B43="","",VLOOKUP(AD43,Varsayımlar!$B:$Q,10,0))</f>
        <v>4</v>
      </c>
      <c r="T43" s="82">
        <f>IF(B43="","",VLOOKUP(AD43,Varsayımlar!$B:$Q,11,0))</f>
        <v>30</v>
      </c>
      <c r="U43" s="82">
        <f>IF(B43="","",VLOOKUP(AD43,Varsayımlar!$B:$Q,12,0))</f>
        <v>260</v>
      </c>
      <c r="V43" s="82" t="str">
        <f>IF(B43="","",VLOOKUP(AD43,Varsayımlar!$B:$Q,13,0))</f>
        <v>YURTDIŞI</v>
      </c>
      <c r="W43" s="82">
        <f>IF(B43="","",VLOOKUP(AD43,Varsayımlar!$B:$Q,14,0))</f>
        <v>6</v>
      </c>
      <c r="X43" s="84">
        <v>46218</v>
      </c>
      <c r="Y43" s="84">
        <v>46402</v>
      </c>
      <c r="Z43" s="82">
        <v>26071525</v>
      </c>
      <c r="AA43" s="82" t="str">
        <f>IF(B43="","",VLOOKUP(AD43,Varsayımlar!$B:$Q,15,0))</f>
        <v>TRİTON -SKT ATILACAK</v>
      </c>
      <c r="AB43" s="82" t="str">
        <f>IF(B43="","",VLOOKUP(AD43,Varsayımlar!$B:$Q,16,0))</f>
        <v>24-26 CM</v>
      </c>
      <c r="AC43" s="64"/>
      <c r="AD43" s="61" t="str">
        <f t="shared" si="1"/>
        <v>LLC TRİTONMUTLUKAL WHEAT TORTILLA</v>
      </c>
    </row>
    <row r="44" spans="1:30" ht="36" hidden="1" customHeight="1" x14ac:dyDescent="0.25">
      <c r="A44" s="9" t="s">
        <v>210</v>
      </c>
      <c r="B44" s="70" t="s">
        <v>17</v>
      </c>
      <c r="C44" s="71">
        <f>IF(B44="","",VLOOKUP(AD44,Varsayımlar!$B:$Q,3,0))</f>
        <v>8698829380698</v>
      </c>
      <c r="D44" s="71" t="s">
        <v>490</v>
      </c>
      <c r="E44" s="106" t="s">
        <v>37</v>
      </c>
      <c r="F44" s="70" t="s">
        <v>785</v>
      </c>
      <c r="G44" s="70" t="s">
        <v>786</v>
      </c>
      <c r="H44" s="70" t="str">
        <f>IF(B44="","",VLOOKUP(AD44,Varsayımlar!$B:$Q,5,0))</f>
        <v>TORTİLLAS 25 CM 4 PCS 260G</v>
      </c>
      <c r="I44" s="70">
        <f>IF(B44="","",VLOOKUP(AD44,Varsayımlar!B:T,19,0))</f>
        <v>0</v>
      </c>
      <c r="J44" s="70" t="str">
        <f>IF(B44="","",VLOOKUP(AD44,Varsayımlar!$B:$Q,6,0))</f>
        <v>SADE</v>
      </c>
      <c r="K44" s="70">
        <v>1512</v>
      </c>
      <c r="L44" s="70"/>
      <c r="M44" s="70">
        <f t="shared" si="0"/>
        <v>18</v>
      </c>
      <c r="N44" s="70"/>
      <c r="O44" s="70"/>
      <c r="P44" s="70">
        <f>IF(B44="","",VLOOKUP(AD44,Varsayımlar!$B:$Q,7,0)*K44)</f>
        <v>45360</v>
      </c>
      <c r="Q44" s="70">
        <f>IF(B44="","",VLOOKUP(AD44,Varsayımlar!$B:$Q,8,0))</f>
        <v>25</v>
      </c>
      <c r="R44" s="70" t="str">
        <f>IF(B44="","",VLOOKUP(AD44,Varsayımlar!$B:$Q,9,0))</f>
        <v>SOFT</v>
      </c>
      <c r="S44" s="70">
        <f>IF(B44="","",VLOOKUP(AD44,Varsayımlar!$B:$Q,10,0))</f>
        <v>4</v>
      </c>
      <c r="T44" s="70">
        <f>IF(B44="","",VLOOKUP(AD44,Varsayımlar!$B:$Q,11,0))</f>
        <v>30</v>
      </c>
      <c r="U44" s="70">
        <f>IF(B44="","",VLOOKUP(AD44,Varsayımlar!$B:$Q,12,0))</f>
        <v>260</v>
      </c>
      <c r="V44" s="70" t="str">
        <f>IF(B44="","",VLOOKUP(AD44,Varsayımlar!$B:$Q,13,0))</f>
        <v>YURTDIŞI</v>
      </c>
      <c r="W44" s="70">
        <f>IF(B44="","",VLOOKUP(AD44,Varsayımlar!$B:$Q,14,0))</f>
        <v>6</v>
      </c>
      <c r="X44" s="73">
        <v>46219</v>
      </c>
      <c r="Y44" s="73">
        <v>46403</v>
      </c>
      <c r="Z44" s="70" t="s">
        <v>684</v>
      </c>
      <c r="AA44" s="70" t="str">
        <f>IF(B44="","",VLOOKUP(AD44,Varsayımlar!$B:$Q,15,0))</f>
        <v>TRİTON -SKT ATILACAK</v>
      </c>
      <c r="AB44" s="70" t="str">
        <f>IF(B44="","",VLOOKUP(AD44,Varsayımlar!$B:$Q,16,0))</f>
        <v>24-26 CM</v>
      </c>
      <c r="AC44" s="64"/>
      <c r="AD44" s="61" t="str">
        <f t="shared" si="1"/>
        <v>LLC TRİTONMUTLUKAL WHEAT TORTILLA</v>
      </c>
    </row>
    <row r="45" spans="1:30" ht="36" hidden="1" customHeight="1" x14ac:dyDescent="0.25">
      <c r="A45" s="9" t="s">
        <v>211</v>
      </c>
      <c r="B45" s="70" t="s">
        <v>17</v>
      </c>
      <c r="C45" s="71">
        <f>IF(B45="","",VLOOKUP(AD45,Varsayımlar!$B:$Q,3,0))</f>
        <v>8698829380698</v>
      </c>
      <c r="D45" s="71" t="s">
        <v>490</v>
      </c>
      <c r="E45" s="106" t="s">
        <v>37</v>
      </c>
      <c r="F45" s="70" t="s">
        <v>785</v>
      </c>
      <c r="G45" s="70" t="s">
        <v>787</v>
      </c>
      <c r="H45" s="70" t="str">
        <f>IF(B45="","",VLOOKUP(AD45,Varsayımlar!$B:$Q,5,0))</f>
        <v>TORTİLLAS 25 CM 4 PCS 260G</v>
      </c>
      <c r="I45" s="70">
        <f>IF(B45="","",VLOOKUP(AD45,Varsayımlar!B:T,19,0))</f>
        <v>0</v>
      </c>
      <c r="J45" s="70" t="str">
        <f>IF(B45="","",VLOOKUP(AD45,Varsayımlar!$B:$Q,6,0))</f>
        <v>SADE</v>
      </c>
      <c r="K45" s="70">
        <v>924</v>
      </c>
      <c r="L45" s="70"/>
      <c r="M45" s="70">
        <f t="shared" si="0"/>
        <v>11</v>
      </c>
      <c r="N45" s="70"/>
      <c r="O45" s="70"/>
      <c r="P45" s="70">
        <f>IF(B45="","",VLOOKUP(AD45,Varsayımlar!$B:$Q,7,0)*K45)</f>
        <v>27720</v>
      </c>
      <c r="Q45" s="70">
        <f>IF(B45="","",VLOOKUP(AD45,Varsayımlar!$B:$Q,8,0))</f>
        <v>25</v>
      </c>
      <c r="R45" s="70" t="str">
        <f>IF(B45="","",VLOOKUP(AD45,Varsayımlar!$B:$Q,9,0))</f>
        <v>SOFT</v>
      </c>
      <c r="S45" s="70">
        <f>IF(B45="","",VLOOKUP(AD45,Varsayımlar!$B:$Q,10,0))</f>
        <v>4</v>
      </c>
      <c r="T45" s="70">
        <f>IF(B45="","",VLOOKUP(AD45,Varsayımlar!$B:$Q,11,0))</f>
        <v>30</v>
      </c>
      <c r="U45" s="70">
        <f>IF(B45="","",VLOOKUP(AD45,Varsayımlar!$B:$Q,12,0))</f>
        <v>260</v>
      </c>
      <c r="V45" s="70" t="str">
        <f>IF(B45="","",VLOOKUP(AD45,Varsayımlar!$B:$Q,13,0))</f>
        <v>YURTDIŞI</v>
      </c>
      <c r="W45" s="70">
        <f>IF(B45="","",VLOOKUP(AD45,Varsayımlar!$B:$Q,14,0))</f>
        <v>6</v>
      </c>
      <c r="X45" s="73">
        <v>46219</v>
      </c>
      <c r="Y45" s="73">
        <v>46403</v>
      </c>
      <c r="Z45" s="70" t="s">
        <v>684</v>
      </c>
      <c r="AA45" s="70" t="str">
        <f>IF(B45="","",VLOOKUP(AD45,Varsayımlar!$B:$Q,15,0))</f>
        <v>TRİTON -SKT ATILACAK</v>
      </c>
      <c r="AB45" s="70" t="str">
        <f>IF(B45="","",VLOOKUP(AD45,Varsayımlar!$B:$Q,16,0))</f>
        <v>24-26 CM</v>
      </c>
      <c r="AC45" s="64"/>
      <c r="AD45" s="61" t="str">
        <f t="shared" si="1"/>
        <v>LLC TRİTONMUTLUKAL WHEAT TORTILLA</v>
      </c>
    </row>
    <row r="46" spans="1:30" ht="36" hidden="1" customHeight="1" x14ac:dyDescent="0.25">
      <c r="A46" s="9" t="s">
        <v>212</v>
      </c>
      <c r="B46" s="64" t="s">
        <v>17</v>
      </c>
      <c r="C46" s="65">
        <f>IF(B46="","",VLOOKUP(AD46,Varsayımlar!$B:$Q,3,0))</f>
        <v>8698829380698</v>
      </c>
      <c r="D46" s="65" t="s">
        <v>494</v>
      </c>
      <c r="E46" s="167" t="s">
        <v>37</v>
      </c>
      <c r="F46" s="64" t="s">
        <v>788</v>
      </c>
      <c r="G46" s="64" t="s">
        <v>789</v>
      </c>
      <c r="H46" s="64" t="str">
        <f>IF(B46="","",VLOOKUP(AD46,Varsayımlar!$B:$Q,5,0))</f>
        <v>TORTİLLAS 25 CM 4 PCS 260G</v>
      </c>
      <c r="I46" s="64">
        <f>IF(B46="","",VLOOKUP(AD46,Varsayımlar!B:T,19,0))</f>
        <v>0</v>
      </c>
      <c r="J46" s="64" t="str">
        <f>IF(B46="","",VLOOKUP(AD46,Varsayımlar!$B:$Q,6,0))</f>
        <v>SADE</v>
      </c>
      <c r="K46" s="64">
        <v>2100</v>
      </c>
      <c r="L46" s="64"/>
      <c r="M46" s="64">
        <f t="shared" si="0"/>
        <v>25</v>
      </c>
      <c r="N46" s="64"/>
      <c r="O46" s="64"/>
      <c r="P46" s="64">
        <f>IF(B46="","",VLOOKUP(AD46,Varsayımlar!$B:$Q,7,0)*K46)</f>
        <v>63000</v>
      </c>
      <c r="Q46" s="64">
        <f>IF(B46="","",VLOOKUP(AD46,Varsayımlar!$B:$Q,8,0))</f>
        <v>25</v>
      </c>
      <c r="R46" s="64" t="str">
        <f>IF(B46="","",VLOOKUP(AD46,Varsayımlar!$B:$Q,9,0))</f>
        <v>SOFT</v>
      </c>
      <c r="S46" s="64">
        <f>IF(B46="","",VLOOKUP(AD46,Varsayımlar!$B:$Q,10,0))</f>
        <v>4</v>
      </c>
      <c r="T46" s="64">
        <f>IF(B46="","",VLOOKUP(AD46,Varsayımlar!$B:$Q,11,0))</f>
        <v>30</v>
      </c>
      <c r="U46" s="64">
        <f>IF(B46="","",VLOOKUP(AD46,Varsayımlar!$B:$Q,12,0))</f>
        <v>260</v>
      </c>
      <c r="V46" s="64" t="str">
        <f>IF(B46="","",VLOOKUP(AD46,Varsayımlar!$B:$Q,13,0))</f>
        <v>YURTDIŞI</v>
      </c>
      <c r="W46" s="64">
        <f>IF(B46="","",VLOOKUP(AD46,Varsayımlar!$B:$Q,14,0))</f>
        <v>6</v>
      </c>
      <c r="X46" s="66">
        <v>46219</v>
      </c>
      <c r="Y46" s="66">
        <v>46403</v>
      </c>
      <c r="Z46" s="64" t="s">
        <v>834</v>
      </c>
      <c r="AA46" s="64" t="str">
        <f>IF(B46="","",VLOOKUP(AD46,Varsayımlar!$B:$Q,15,0))</f>
        <v>TRİTON -SKT ATILACAK</v>
      </c>
      <c r="AB46" s="64" t="str">
        <f>IF(B46="","",VLOOKUP(AD46,Varsayımlar!$B:$Q,16,0))</f>
        <v>24-26 CM</v>
      </c>
      <c r="AC46" s="64"/>
      <c r="AD46" s="61" t="str">
        <f t="shared" si="1"/>
        <v>LLC TRİTONMUTLUKAL WHEAT TORTILLA</v>
      </c>
    </row>
    <row r="47" spans="1:30" ht="36" hidden="1" customHeight="1" x14ac:dyDescent="0.25">
      <c r="A47" s="9" t="s">
        <v>213</v>
      </c>
      <c r="B47" s="64" t="s">
        <v>17</v>
      </c>
      <c r="C47" s="65">
        <f>IF(B47="","",VLOOKUP(AD47,Varsayımlar!$B:$Q,3,0))</f>
        <v>8698829380698</v>
      </c>
      <c r="D47" s="65" t="s">
        <v>494</v>
      </c>
      <c r="E47" s="167" t="s">
        <v>37</v>
      </c>
      <c r="F47" s="64" t="s">
        <v>788</v>
      </c>
      <c r="G47" s="64" t="s">
        <v>790</v>
      </c>
      <c r="H47" s="64" t="str">
        <f>IF(B47="","",VLOOKUP(AD47,Varsayımlar!$B:$Q,5,0))</f>
        <v>TORTİLLAS 25 CM 4 PCS 260G</v>
      </c>
      <c r="I47" s="64">
        <f>IF(B47="","",VLOOKUP(AD47,Varsayımlar!B:T,19,0))</f>
        <v>0</v>
      </c>
      <c r="J47" s="64" t="str">
        <f>IF(B47="","",VLOOKUP(AD47,Varsayımlar!$B:$Q,6,0))</f>
        <v>SADE</v>
      </c>
      <c r="K47" s="64">
        <v>336</v>
      </c>
      <c r="L47" s="64"/>
      <c r="M47" s="64">
        <f t="shared" si="0"/>
        <v>4</v>
      </c>
      <c r="N47" s="64"/>
      <c r="O47" s="64"/>
      <c r="P47" s="64">
        <f>IF(B47="","",VLOOKUP(AD47,Varsayımlar!$B:$Q,7,0)*K47)</f>
        <v>10080</v>
      </c>
      <c r="Q47" s="64">
        <f>IF(B47="","",VLOOKUP(AD47,Varsayımlar!$B:$Q,8,0))</f>
        <v>25</v>
      </c>
      <c r="R47" s="64" t="str">
        <f>IF(B47="","",VLOOKUP(AD47,Varsayımlar!$B:$Q,9,0))</f>
        <v>SOFT</v>
      </c>
      <c r="S47" s="64">
        <f>IF(B47="","",VLOOKUP(AD47,Varsayımlar!$B:$Q,10,0))</f>
        <v>4</v>
      </c>
      <c r="T47" s="64">
        <f>IF(B47="","",VLOOKUP(AD47,Varsayımlar!$B:$Q,11,0))</f>
        <v>30</v>
      </c>
      <c r="U47" s="64">
        <f>IF(B47="","",VLOOKUP(AD47,Varsayımlar!$B:$Q,12,0))</f>
        <v>260</v>
      </c>
      <c r="V47" s="64" t="str">
        <f>IF(B47="","",VLOOKUP(AD47,Varsayımlar!$B:$Q,13,0))</f>
        <v>YURTDIŞI</v>
      </c>
      <c r="W47" s="64">
        <f>IF(B47="","",VLOOKUP(AD47,Varsayımlar!$B:$Q,14,0))</f>
        <v>6</v>
      </c>
      <c r="X47" s="66">
        <v>46219</v>
      </c>
      <c r="Y47" s="66">
        <v>46403</v>
      </c>
      <c r="Z47" s="64" t="s">
        <v>834</v>
      </c>
      <c r="AA47" s="64" t="str">
        <f>IF(B47="","",VLOOKUP(AD47,Varsayımlar!$B:$Q,15,0))</f>
        <v>TRİTON -SKT ATILACAK</v>
      </c>
      <c r="AB47" s="64" t="str">
        <f>IF(B47="","",VLOOKUP(AD47,Varsayımlar!$B:$Q,16,0))</f>
        <v>24-26 CM</v>
      </c>
      <c r="AC47" s="64"/>
      <c r="AD47" s="61" t="str">
        <f t="shared" si="1"/>
        <v>LLC TRİTONMUTLUKAL WHEAT TORTILLA</v>
      </c>
    </row>
    <row r="48" spans="1:30" ht="36" hidden="1" customHeight="1" x14ac:dyDescent="0.25">
      <c r="A48" s="9" t="s">
        <v>214</v>
      </c>
      <c r="B48" s="107" t="s">
        <v>17</v>
      </c>
      <c r="C48" s="108">
        <f>IF(B48="","",VLOOKUP(AD48,Varsayımlar!$B:$Q,3,0))</f>
        <v>8698829380698</v>
      </c>
      <c r="D48" s="108" t="s">
        <v>498</v>
      </c>
      <c r="E48" s="109" t="s">
        <v>37</v>
      </c>
      <c r="F48" s="107" t="s">
        <v>791</v>
      </c>
      <c r="G48" s="107" t="s">
        <v>792</v>
      </c>
      <c r="H48" s="107" t="str">
        <f>IF(B48="","",VLOOKUP(AD48,Varsayımlar!$B:$Q,5,0))</f>
        <v>TORTİLLAS 25 CM 4 PCS 260G</v>
      </c>
      <c r="I48" s="107">
        <f>IF(B48="","",VLOOKUP(AD48,Varsayımlar!B:T,19,0))</f>
        <v>0</v>
      </c>
      <c r="J48" s="107" t="str">
        <f>IF(B48="","",VLOOKUP(AD48,Varsayımlar!$B:$Q,6,0))</f>
        <v>SADE</v>
      </c>
      <c r="K48" s="107">
        <v>2436</v>
      </c>
      <c r="L48" s="107"/>
      <c r="M48" s="107">
        <f t="shared" si="0"/>
        <v>29</v>
      </c>
      <c r="N48" s="107"/>
      <c r="O48" s="107"/>
      <c r="P48" s="107">
        <f>IF(B48="","",VLOOKUP(AD48,Varsayımlar!$B:$Q,7,0)*K48)</f>
        <v>73080</v>
      </c>
      <c r="Q48" s="107">
        <f>IF(B48="","",VLOOKUP(AD48,Varsayımlar!$B:$Q,8,0))</f>
        <v>25</v>
      </c>
      <c r="R48" s="107" t="str">
        <f>IF(B48="","",VLOOKUP(AD48,Varsayımlar!$B:$Q,9,0))</f>
        <v>SOFT</v>
      </c>
      <c r="S48" s="107">
        <f>IF(B48="","",VLOOKUP(AD48,Varsayımlar!$B:$Q,10,0))</f>
        <v>4</v>
      </c>
      <c r="T48" s="107">
        <f>IF(B48="","",VLOOKUP(AD48,Varsayımlar!$B:$Q,11,0))</f>
        <v>30</v>
      </c>
      <c r="U48" s="107">
        <f>IF(B48="","",VLOOKUP(AD48,Varsayımlar!$B:$Q,12,0))</f>
        <v>260</v>
      </c>
      <c r="V48" s="107" t="str">
        <f>IF(B48="","",VLOOKUP(AD48,Varsayımlar!$B:$Q,13,0))</f>
        <v>YURTDIŞI</v>
      </c>
      <c r="W48" s="107">
        <f>IF(B48="","",VLOOKUP(AD48,Varsayımlar!$B:$Q,14,0))</f>
        <v>6</v>
      </c>
      <c r="X48" s="110">
        <v>46220</v>
      </c>
      <c r="Y48" s="110">
        <v>46404</v>
      </c>
      <c r="Z48" s="107">
        <v>26071725</v>
      </c>
      <c r="AA48" s="107" t="str">
        <f>IF(B48="","",VLOOKUP(AD48,Varsayımlar!$B:$Q,15,0))</f>
        <v>TRİTON -SKT ATILACAK</v>
      </c>
      <c r="AB48" s="107" t="str">
        <f>IF(B48="","",VLOOKUP(AD48,Varsayımlar!$B:$Q,16,0))</f>
        <v>24-26 CM</v>
      </c>
      <c r="AC48" s="64"/>
      <c r="AD48" s="61" t="str">
        <f t="shared" si="1"/>
        <v>LLC TRİTONMUTLUKAL WHEAT TORTILLA</v>
      </c>
    </row>
    <row r="49" spans="1:30" ht="36" hidden="1" customHeight="1" x14ac:dyDescent="0.25">
      <c r="A49" s="9" t="s">
        <v>215</v>
      </c>
      <c r="B49" s="67" t="s">
        <v>17</v>
      </c>
      <c r="C49" s="4">
        <f>IF(B49="","",VLOOKUP(AD49,Varsayımlar!$B:$Q,3,0))</f>
        <v>8698829380698</v>
      </c>
      <c r="D49" s="4" t="s">
        <v>502</v>
      </c>
      <c r="E49" s="105" t="s">
        <v>37</v>
      </c>
      <c r="F49" s="67" t="s">
        <v>793</v>
      </c>
      <c r="G49" s="67" t="s">
        <v>794</v>
      </c>
      <c r="H49" s="67" t="str">
        <f>IF(B49="","",VLOOKUP(AD49,Varsayımlar!$B:$Q,5,0))</f>
        <v>TORTİLLAS 25 CM 4 PCS 260G</v>
      </c>
      <c r="I49" s="67">
        <f>IF(B49="","",VLOOKUP(AD49,Varsayımlar!B:T,19,0))</f>
        <v>0</v>
      </c>
      <c r="J49" s="67" t="str">
        <f>IF(B49="","",VLOOKUP(AD49,Varsayımlar!$B:$Q,6,0))</f>
        <v>SADE</v>
      </c>
      <c r="K49" s="67">
        <v>504</v>
      </c>
      <c r="L49" s="67"/>
      <c r="M49" s="67">
        <f t="shared" si="0"/>
        <v>6</v>
      </c>
      <c r="N49" s="67"/>
      <c r="O49" s="67"/>
      <c r="P49" s="67">
        <f>IF(B49="","",VLOOKUP(AD49,Varsayımlar!$B:$Q,7,0)*K49)</f>
        <v>15120</v>
      </c>
      <c r="Q49" s="67">
        <f>IF(B49="","",VLOOKUP(AD49,Varsayımlar!$B:$Q,8,0))</f>
        <v>25</v>
      </c>
      <c r="R49" s="67" t="str">
        <f>IF(B49="","",VLOOKUP(AD49,Varsayımlar!$B:$Q,9,0))</f>
        <v>SOFT</v>
      </c>
      <c r="S49" s="67">
        <f>IF(B49="","",VLOOKUP(AD49,Varsayımlar!$B:$Q,10,0))</f>
        <v>4</v>
      </c>
      <c r="T49" s="67">
        <f>IF(B49="","",VLOOKUP(AD49,Varsayımlar!$B:$Q,11,0))</f>
        <v>30</v>
      </c>
      <c r="U49" s="67">
        <f>IF(B49="","",VLOOKUP(AD49,Varsayımlar!$B:$Q,12,0))</f>
        <v>260</v>
      </c>
      <c r="V49" s="67" t="str">
        <f>IF(B49="","",VLOOKUP(AD49,Varsayımlar!$B:$Q,13,0))</f>
        <v>YURTDIŞI</v>
      </c>
      <c r="W49" s="67">
        <f>IF(B49="","",VLOOKUP(AD49,Varsayımlar!$B:$Q,14,0))</f>
        <v>6</v>
      </c>
      <c r="X49" s="68">
        <v>46221</v>
      </c>
      <c r="Y49" s="68">
        <v>46405</v>
      </c>
      <c r="Z49" s="67">
        <v>26071825</v>
      </c>
      <c r="AA49" s="67" t="str">
        <f>IF(B49="","",VLOOKUP(AD49,Varsayımlar!$B:$Q,15,0))</f>
        <v>TRİTON -SKT ATILACAK</v>
      </c>
      <c r="AB49" s="67" t="str">
        <f>IF(B49="","",VLOOKUP(AD49,Varsayımlar!$B:$Q,16,0))</f>
        <v>24-26 CM</v>
      </c>
      <c r="AC49" s="64"/>
      <c r="AD49" s="61" t="str">
        <f t="shared" si="1"/>
        <v>LLC TRİTONMUTLUKAL WHEAT TORTILLA</v>
      </c>
    </row>
    <row r="50" spans="1:30" ht="36" hidden="1" customHeight="1" x14ac:dyDescent="0.25">
      <c r="A50" s="9" t="s">
        <v>216</v>
      </c>
      <c r="B50" s="67" t="s">
        <v>17</v>
      </c>
      <c r="C50" s="4">
        <f>IF(B50="","",VLOOKUP(AD50,Varsayımlar!$B:$Q,3,0))</f>
        <v>8698829380698</v>
      </c>
      <c r="D50" s="4" t="s">
        <v>502</v>
      </c>
      <c r="E50" s="105" t="s">
        <v>37</v>
      </c>
      <c r="F50" s="67" t="s">
        <v>793</v>
      </c>
      <c r="G50" s="67" t="s">
        <v>795</v>
      </c>
      <c r="H50" s="67" t="str">
        <f>IF(B50="","",VLOOKUP(AD50,Varsayımlar!$B:$Q,5,0))</f>
        <v>TORTİLLAS 25 CM 4 PCS 260G</v>
      </c>
      <c r="I50" s="67">
        <f>IF(B50="","",VLOOKUP(AD50,Varsayımlar!B:T,19,0))</f>
        <v>0</v>
      </c>
      <c r="J50" s="67" t="str">
        <f>IF(B50="","",VLOOKUP(AD50,Varsayımlar!$B:$Q,6,0))</f>
        <v>SADE</v>
      </c>
      <c r="K50" s="67">
        <v>1932</v>
      </c>
      <c r="L50" s="67"/>
      <c r="M50" s="67">
        <f t="shared" si="0"/>
        <v>23</v>
      </c>
      <c r="N50" s="67"/>
      <c r="O50" s="67"/>
      <c r="P50" s="67">
        <f>IF(B50="","",VLOOKUP(AD50,Varsayımlar!$B:$Q,7,0)*K50)</f>
        <v>57960</v>
      </c>
      <c r="Q50" s="67">
        <f>IF(B50="","",VLOOKUP(AD50,Varsayımlar!$B:$Q,8,0))</f>
        <v>25</v>
      </c>
      <c r="R50" s="67" t="str">
        <f>IF(B50="","",VLOOKUP(AD50,Varsayımlar!$B:$Q,9,0))</f>
        <v>SOFT</v>
      </c>
      <c r="S50" s="67">
        <f>IF(B50="","",VLOOKUP(AD50,Varsayımlar!$B:$Q,10,0))</f>
        <v>4</v>
      </c>
      <c r="T50" s="67">
        <f>IF(B50="","",VLOOKUP(AD50,Varsayımlar!$B:$Q,11,0))</f>
        <v>30</v>
      </c>
      <c r="U50" s="67">
        <f>IF(B50="","",VLOOKUP(AD50,Varsayımlar!$B:$Q,12,0))</f>
        <v>260</v>
      </c>
      <c r="V50" s="67" t="str">
        <f>IF(B50="","",VLOOKUP(AD50,Varsayımlar!$B:$Q,13,0))</f>
        <v>YURTDIŞI</v>
      </c>
      <c r="W50" s="67">
        <f>IF(B50="","",VLOOKUP(AD50,Varsayımlar!$B:$Q,14,0))</f>
        <v>6</v>
      </c>
      <c r="X50" s="68">
        <v>46221</v>
      </c>
      <c r="Y50" s="68">
        <v>46405</v>
      </c>
      <c r="Z50" s="67">
        <v>26071825</v>
      </c>
      <c r="AA50" s="67" t="str">
        <f>IF(B50="","",VLOOKUP(AD50,Varsayımlar!$B:$Q,15,0))</f>
        <v>TRİTON -SKT ATILACAK</v>
      </c>
      <c r="AB50" s="67" t="str">
        <f>IF(B50="","",VLOOKUP(AD50,Varsayımlar!$B:$Q,16,0))</f>
        <v>24-26 CM</v>
      </c>
      <c r="AC50" s="64"/>
      <c r="AD50" s="61" t="str">
        <f t="shared" si="1"/>
        <v>LLC TRİTONMUTLUKAL WHEAT TORTILLA</v>
      </c>
    </row>
    <row r="51" spans="1:30" ht="36" hidden="1" customHeight="1" x14ac:dyDescent="0.25">
      <c r="A51" s="9" t="s">
        <v>217</v>
      </c>
      <c r="B51" s="154" t="s">
        <v>17</v>
      </c>
      <c r="C51" s="155">
        <f>IF(B51="","",VLOOKUP(AD51,Varsayımlar!$B:$Q,3,0))</f>
        <v>8698829380698</v>
      </c>
      <c r="D51" s="155" t="s">
        <v>506</v>
      </c>
      <c r="E51" s="166" t="s">
        <v>37</v>
      </c>
      <c r="F51" s="154" t="s">
        <v>796</v>
      </c>
      <c r="G51" s="154" t="s">
        <v>797</v>
      </c>
      <c r="H51" s="154" t="str">
        <f>IF(B51="","",VLOOKUP(AD51,Varsayımlar!$B:$Q,5,0))</f>
        <v>TORTİLLAS 25 CM 4 PCS 260G</v>
      </c>
      <c r="I51" s="154">
        <f>IF(B51="","",VLOOKUP(AD51,Varsayımlar!B:T,19,0))</f>
        <v>0</v>
      </c>
      <c r="J51" s="154" t="str">
        <f>IF(B51="","",VLOOKUP(AD51,Varsayımlar!$B:$Q,6,0))</f>
        <v>SADE</v>
      </c>
      <c r="K51" s="154">
        <v>2436</v>
      </c>
      <c r="L51" s="154"/>
      <c r="M51" s="154">
        <f t="shared" si="0"/>
        <v>29</v>
      </c>
      <c r="N51" s="154"/>
      <c r="O51" s="154"/>
      <c r="P51" s="154">
        <f>IF(B51="","",VLOOKUP(AD51,Varsayımlar!$B:$Q,7,0)*K51)</f>
        <v>73080</v>
      </c>
      <c r="Q51" s="154">
        <f>IF(B51="","",VLOOKUP(AD51,Varsayımlar!$B:$Q,8,0))</f>
        <v>25</v>
      </c>
      <c r="R51" s="154" t="str">
        <f>IF(B51="","",VLOOKUP(AD51,Varsayımlar!$B:$Q,9,0))</f>
        <v>SOFT</v>
      </c>
      <c r="S51" s="154">
        <f>IF(B51="","",VLOOKUP(AD51,Varsayımlar!$B:$Q,10,0))</f>
        <v>4</v>
      </c>
      <c r="T51" s="154">
        <f>IF(B51="","",VLOOKUP(AD51,Varsayımlar!$B:$Q,11,0))</f>
        <v>30</v>
      </c>
      <c r="U51" s="154">
        <f>IF(B51="","",VLOOKUP(AD51,Varsayımlar!$B:$Q,12,0))</f>
        <v>260</v>
      </c>
      <c r="V51" s="154" t="str">
        <f>IF(B51="","",VLOOKUP(AD51,Varsayımlar!$B:$Q,13,0))</f>
        <v>YURTDIŞI</v>
      </c>
      <c r="W51" s="154">
        <f>IF(B51="","",VLOOKUP(AD51,Varsayımlar!$B:$Q,14,0))</f>
        <v>6</v>
      </c>
      <c r="X51" s="157">
        <v>46223</v>
      </c>
      <c r="Y51" s="157">
        <v>46407</v>
      </c>
      <c r="Z51" s="154">
        <v>26072025</v>
      </c>
      <c r="AA51" s="154" t="str">
        <f>IF(B51="","",VLOOKUP(AD51,Varsayımlar!$B:$Q,15,0))</f>
        <v>TRİTON -SKT ATILACAK</v>
      </c>
      <c r="AB51" s="154" t="str">
        <f>IF(B51="","",VLOOKUP(AD51,Varsayımlar!$B:$Q,16,0))</f>
        <v>24-26 CM</v>
      </c>
      <c r="AC51" s="64"/>
      <c r="AD51" s="61" t="str">
        <f t="shared" si="1"/>
        <v>LLC TRİTONMUTLUKAL WHEAT TORTILLA</v>
      </c>
    </row>
    <row r="52" spans="1:30" ht="36" hidden="1" customHeight="1" x14ac:dyDescent="0.25">
      <c r="A52" s="9" t="s">
        <v>218</v>
      </c>
      <c r="B52" s="82" t="s">
        <v>17</v>
      </c>
      <c r="C52" s="83">
        <f>IF(B52="","",VLOOKUP(AD52,Varsayımlar!$B:$Q,3,0))</f>
        <v>8698829380698</v>
      </c>
      <c r="D52" s="83" t="s">
        <v>509</v>
      </c>
      <c r="E52" s="104" t="s">
        <v>37</v>
      </c>
      <c r="F52" s="82" t="s">
        <v>798</v>
      </c>
      <c r="G52" s="82" t="s">
        <v>799</v>
      </c>
      <c r="H52" s="82" t="str">
        <f>IF(B52="","",VLOOKUP(AD52,Varsayımlar!$B:$Q,5,0))</f>
        <v>TORTİLLAS 25 CM 4 PCS 260G</v>
      </c>
      <c r="I52" s="82">
        <f>IF(B52="","",VLOOKUP(AD52,Varsayımlar!B:T,19,0))</f>
        <v>0</v>
      </c>
      <c r="J52" s="82" t="str">
        <f>IF(B52="","",VLOOKUP(AD52,Varsayımlar!$B:$Q,6,0))</f>
        <v>SADE</v>
      </c>
      <c r="K52" s="82">
        <v>1932</v>
      </c>
      <c r="L52" s="82"/>
      <c r="M52" s="82">
        <f t="shared" si="0"/>
        <v>23</v>
      </c>
      <c r="N52" s="82"/>
      <c r="O52" s="82"/>
      <c r="P52" s="82">
        <f>IF(B52="","",VLOOKUP(AD52,Varsayımlar!$B:$Q,7,0)*K52)</f>
        <v>57960</v>
      </c>
      <c r="Q52" s="82">
        <f>IF(B52="","",VLOOKUP(AD52,Varsayımlar!$B:$Q,8,0))</f>
        <v>25</v>
      </c>
      <c r="R52" s="82" t="str">
        <f>IF(B52="","",VLOOKUP(AD52,Varsayımlar!$B:$Q,9,0))</f>
        <v>SOFT</v>
      </c>
      <c r="S52" s="82">
        <f>IF(B52="","",VLOOKUP(AD52,Varsayımlar!$B:$Q,10,0))</f>
        <v>4</v>
      </c>
      <c r="T52" s="82">
        <f>IF(B52="","",VLOOKUP(AD52,Varsayımlar!$B:$Q,11,0))</f>
        <v>30</v>
      </c>
      <c r="U52" s="82">
        <f>IF(B52="","",VLOOKUP(AD52,Varsayımlar!$B:$Q,12,0))</f>
        <v>260</v>
      </c>
      <c r="V52" s="82" t="str">
        <f>IF(B52="","",VLOOKUP(AD52,Varsayımlar!$B:$Q,13,0))</f>
        <v>YURTDIŞI</v>
      </c>
      <c r="W52" s="82">
        <f>IF(B52="","",VLOOKUP(AD52,Varsayımlar!$B:$Q,14,0))</f>
        <v>6</v>
      </c>
      <c r="X52" s="84">
        <v>46224</v>
      </c>
      <c r="Y52" s="84">
        <v>46408</v>
      </c>
      <c r="Z52" s="82">
        <v>26072125</v>
      </c>
      <c r="AA52" s="82" t="str">
        <f>IF(B52="","",VLOOKUP(AD52,Varsayımlar!$B:$Q,15,0))</f>
        <v>TRİTON -SKT ATILACAK</v>
      </c>
      <c r="AB52" s="82" t="str">
        <f>IF(B52="","",VLOOKUP(AD52,Varsayımlar!$B:$Q,16,0))</f>
        <v>24-26 CM</v>
      </c>
      <c r="AC52" s="64"/>
      <c r="AD52" s="61" t="str">
        <f t="shared" si="1"/>
        <v>LLC TRİTONMUTLUKAL WHEAT TORTILLA</v>
      </c>
    </row>
    <row r="53" spans="1:30" ht="36" hidden="1" customHeight="1" x14ac:dyDescent="0.25">
      <c r="A53" s="9" t="s">
        <v>219</v>
      </c>
      <c r="B53" s="82" t="s">
        <v>17</v>
      </c>
      <c r="C53" s="83">
        <f>IF(B53="","",VLOOKUP(AD53,Varsayımlar!$B:$Q,3,0))</f>
        <v>8698829380698</v>
      </c>
      <c r="D53" s="83" t="s">
        <v>509</v>
      </c>
      <c r="E53" s="104" t="s">
        <v>37</v>
      </c>
      <c r="F53" s="82" t="s">
        <v>798</v>
      </c>
      <c r="G53" s="82" t="s">
        <v>800</v>
      </c>
      <c r="H53" s="82" t="str">
        <f>IF(B53="","",VLOOKUP(AD53,Varsayımlar!$B:$Q,5,0))</f>
        <v>TORTİLLAS 25 CM 4 PCS 260G</v>
      </c>
      <c r="I53" s="82">
        <f>IF(B53="","",VLOOKUP(AD53,Varsayımlar!B:T,19,0))</f>
        <v>0</v>
      </c>
      <c r="J53" s="82" t="str">
        <f>IF(B53="","",VLOOKUP(AD53,Varsayımlar!$B:$Q,6,0))</f>
        <v>SADE</v>
      </c>
      <c r="K53" s="82">
        <v>504</v>
      </c>
      <c r="L53" s="82"/>
      <c r="M53" s="82">
        <f t="shared" si="0"/>
        <v>6</v>
      </c>
      <c r="N53" s="82"/>
      <c r="O53" s="82"/>
      <c r="P53" s="82">
        <f>IF(B53="","",VLOOKUP(AD53,Varsayımlar!$B:$Q,7,0)*K53)</f>
        <v>15120</v>
      </c>
      <c r="Q53" s="82">
        <f>IF(B53="","",VLOOKUP(AD53,Varsayımlar!$B:$Q,8,0))</f>
        <v>25</v>
      </c>
      <c r="R53" s="82" t="str">
        <f>IF(B53="","",VLOOKUP(AD53,Varsayımlar!$B:$Q,9,0))</f>
        <v>SOFT</v>
      </c>
      <c r="S53" s="82">
        <f>IF(B53="","",VLOOKUP(AD53,Varsayımlar!$B:$Q,10,0))</f>
        <v>4</v>
      </c>
      <c r="T53" s="82">
        <f>IF(B53="","",VLOOKUP(AD53,Varsayımlar!$B:$Q,11,0))</f>
        <v>30</v>
      </c>
      <c r="U53" s="82">
        <f>IF(B53="","",VLOOKUP(AD53,Varsayımlar!$B:$Q,12,0))</f>
        <v>260</v>
      </c>
      <c r="V53" s="82" t="str">
        <f>IF(B53="","",VLOOKUP(AD53,Varsayımlar!$B:$Q,13,0))</f>
        <v>YURTDIŞI</v>
      </c>
      <c r="W53" s="82">
        <f>IF(B53="","",VLOOKUP(AD53,Varsayımlar!$B:$Q,14,0))</f>
        <v>6</v>
      </c>
      <c r="X53" s="84">
        <v>46224</v>
      </c>
      <c r="Y53" s="84">
        <v>46408</v>
      </c>
      <c r="Z53" s="82">
        <v>26072125</v>
      </c>
      <c r="AA53" s="82" t="str">
        <f>IF(B53="","",VLOOKUP(AD53,Varsayımlar!$B:$Q,15,0))</f>
        <v>TRİTON -SKT ATILACAK</v>
      </c>
      <c r="AB53" s="82" t="str">
        <f>IF(B53="","",VLOOKUP(AD53,Varsayımlar!$B:$Q,16,0))</f>
        <v>24-26 CM</v>
      </c>
      <c r="AC53" s="64"/>
      <c r="AD53" s="61" t="str">
        <f t="shared" si="1"/>
        <v>LLC TRİTONMUTLUKAL WHEAT TORTILLA</v>
      </c>
    </row>
    <row r="54" spans="1:30" ht="36" hidden="1" customHeight="1" x14ac:dyDescent="0.25">
      <c r="A54" s="9" t="s">
        <v>220</v>
      </c>
      <c r="B54" s="115" t="s">
        <v>17</v>
      </c>
      <c r="C54" s="116">
        <f>IF(B54="","",VLOOKUP(AD54,Varsayımlar!$B:$Q,3,0))</f>
        <v>8698829380698</v>
      </c>
      <c r="D54" s="116" t="s">
        <v>513</v>
      </c>
      <c r="E54" s="117" t="s">
        <v>37</v>
      </c>
      <c r="F54" s="115" t="s">
        <v>801</v>
      </c>
      <c r="G54" s="115" t="s">
        <v>802</v>
      </c>
      <c r="H54" s="115" t="str">
        <f>IF(B54="","",VLOOKUP(AD54,Varsayımlar!$B:$Q,5,0))</f>
        <v>TORTİLLAS 25 CM 4 PCS 260G</v>
      </c>
      <c r="I54" s="115">
        <f>IF(B54="","",VLOOKUP(AD54,Varsayımlar!B:T,19,0))</f>
        <v>0</v>
      </c>
      <c r="J54" s="115" t="str">
        <f>IF(B54="","",VLOOKUP(AD54,Varsayımlar!$B:$Q,6,0))</f>
        <v>SADE</v>
      </c>
      <c r="K54" s="115">
        <v>1260</v>
      </c>
      <c r="L54" s="115"/>
      <c r="M54" s="115">
        <f t="shared" si="0"/>
        <v>15</v>
      </c>
      <c r="N54" s="115"/>
      <c r="O54" s="115"/>
      <c r="P54" s="115">
        <f>IF(B54="","",VLOOKUP(AD54,Varsayımlar!$B:$Q,7,0)*K54)</f>
        <v>37800</v>
      </c>
      <c r="Q54" s="115">
        <f>IF(B54="","",VLOOKUP(AD54,Varsayımlar!$B:$Q,8,0))</f>
        <v>25</v>
      </c>
      <c r="R54" s="115" t="str">
        <f>IF(B54="","",VLOOKUP(AD54,Varsayımlar!$B:$Q,9,0))</f>
        <v>SOFT</v>
      </c>
      <c r="S54" s="115">
        <f>IF(B54="","",VLOOKUP(AD54,Varsayımlar!$B:$Q,10,0))</f>
        <v>4</v>
      </c>
      <c r="T54" s="115">
        <f>IF(B54="","",VLOOKUP(AD54,Varsayımlar!$B:$Q,11,0))</f>
        <v>30</v>
      </c>
      <c r="U54" s="115">
        <f>IF(B54="","",VLOOKUP(AD54,Varsayımlar!$B:$Q,12,0))</f>
        <v>260</v>
      </c>
      <c r="V54" s="115" t="str">
        <f>IF(B54="","",VLOOKUP(AD54,Varsayımlar!$B:$Q,13,0))</f>
        <v>YURTDIŞI</v>
      </c>
      <c r="W54" s="115">
        <f>IF(B54="","",VLOOKUP(AD54,Varsayımlar!$B:$Q,14,0))</f>
        <v>6</v>
      </c>
      <c r="X54" s="118">
        <v>46225</v>
      </c>
      <c r="Y54" s="118">
        <v>46409</v>
      </c>
      <c r="Z54" s="115">
        <v>26072225</v>
      </c>
      <c r="AA54" s="115" t="str">
        <f>IF(B54="","",VLOOKUP(AD54,Varsayımlar!$B:$Q,15,0))</f>
        <v>TRİTON -SKT ATILACAK</v>
      </c>
      <c r="AB54" s="115" t="str">
        <f>IF(B54="","",VLOOKUP(AD54,Varsayımlar!$B:$Q,16,0))</f>
        <v>24-26 CM</v>
      </c>
      <c r="AC54" s="64"/>
      <c r="AD54" s="61" t="str">
        <f t="shared" si="1"/>
        <v>LLC TRİTONMUTLUKAL WHEAT TORTILLA</v>
      </c>
    </row>
    <row r="55" spans="1:30" ht="36" hidden="1" customHeight="1" x14ac:dyDescent="0.25">
      <c r="A55" s="9" t="s">
        <v>221</v>
      </c>
      <c r="B55" s="115" t="s">
        <v>17</v>
      </c>
      <c r="C55" s="116">
        <f>IF(B55="","",VLOOKUP(AD55,Varsayımlar!$B:$Q,3,0))</f>
        <v>8698829380698</v>
      </c>
      <c r="D55" s="116" t="s">
        <v>513</v>
      </c>
      <c r="E55" s="117" t="s">
        <v>37</v>
      </c>
      <c r="F55" s="115" t="s">
        <v>801</v>
      </c>
      <c r="G55" s="115" t="s">
        <v>803</v>
      </c>
      <c r="H55" s="115" t="str">
        <f>IF(B55="","",VLOOKUP(AD55,Varsayımlar!$B:$Q,5,0))</f>
        <v>TORTİLLAS 25 CM 4 PCS 260G</v>
      </c>
      <c r="I55" s="115">
        <f>IF(B55="","",VLOOKUP(AD55,Varsayımlar!B:T,19,0))</f>
        <v>0</v>
      </c>
      <c r="J55" s="115" t="str">
        <f>IF(B55="","",VLOOKUP(AD55,Varsayımlar!$B:$Q,6,0))</f>
        <v>SADE</v>
      </c>
      <c r="K55" s="115">
        <v>1176</v>
      </c>
      <c r="L55" s="115"/>
      <c r="M55" s="115">
        <f t="shared" si="0"/>
        <v>14</v>
      </c>
      <c r="N55" s="115"/>
      <c r="O55" s="115"/>
      <c r="P55" s="115">
        <f>IF(B55="","",VLOOKUP(AD55,Varsayımlar!$B:$Q,7,0)*K55)</f>
        <v>35280</v>
      </c>
      <c r="Q55" s="115">
        <f>IF(B55="","",VLOOKUP(AD55,Varsayımlar!$B:$Q,8,0))</f>
        <v>25</v>
      </c>
      <c r="R55" s="115" t="str">
        <f>IF(B55="","",VLOOKUP(AD55,Varsayımlar!$B:$Q,9,0))</f>
        <v>SOFT</v>
      </c>
      <c r="S55" s="115">
        <f>IF(B55="","",VLOOKUP(AD55,Varsayımlar!$B:$Q,10,0))</f>
        <v>4</v>
      </c>
      <c r="T55" s="115">
        <f>IF(B55="","",VLOOKUP(AD55,Varsayımlar!$B:$Q,11,0))</f>
        <v>30</v>
      </c>
      <c r="U55" s="115">
        <f>IF(B55="","",VLOOKUP(AD55,Varsayımlar!$B:$Q,12,0))</f>
        <v>260</v>
      </c>
      <c r="V55" s="115" t="str">
        <f>IF(B55="","",VLOOKUP(AD55,Varsayımlar!$B:$Q,13,0))</f>
        <v>YURTDIŞI</v>
      </c>
      <c r="W55" s="115">
        <f>IF(B55="","",VLOOKUP(AD55,Varsayımlar!$B:$Q,14,0))</f>
        <v>6</v>
      </c>
      <c r="X55" s="118">
        <v>46225</v>
      </c>
      <c r="Y55" s="118">
        <v>46409</v>
      </c>
      <c r="Z55" s="115">
        <v>26072225</v>
      </c>
      <c r="AA55" s="115" t="str">
        <f>IF(B55="","",VLOOKUP(AD55,Varsayımlar!$B:$Q,15,0))</f>
        <v>TRİTON -SKT ATILACAK</v>
      </c>
      <c r="AB55" s="115" t="str">
        <f>IF(B55="","",VLOOKUP(AD55,Varsayımlar!$B:$Q,16,0))</f>
        <v>24-26 CM</v>
      </c>
      <c r="AC55" s="64"/>
      <c r="AD55" s="61" t="str">
        <f t="shared" si="1"/>
        <v>LLC TRİTONMUTLUKAL WHEAT TORTILLA</v>
      </c>
    </row>
    <row r="56" spans="1:30" ht="36" hidden="1" customHeight="1" x14ac:dyDescent="0.25">
      <c r="A56" s="9" t="s">
        <v>222</v>
      </c>
      <c r="B56" s="77" t="s">
        <v>17</v>
      </c>
      <c r="C56" s="76">
        <f>IF(B56="","",VLOOKUP(AD56,Varsayımlar!$B:$Q,3,0))</f>
        <v>8698829380698</v>
      </c>
      <c r="D56" s="76" t="s">
        <v>517</v>
      </c>
      <c r="E56" s="119" t="s">
        <v>37</v>
      </c>
      <c r="F56" s="77" t="s">
        <v>804</v>
      </c>
      <c r="G56" s="77" t="s">
        <v>805</v>
      </c>
      <c r="H56" s="77" t="str">
        <f>IF(B56="","",VLOOKUP(AD56,Varsayımlar!$B:$Q,5,0))</f>
        <v>TORTİLLAS 25 CM 4 PCS 260G</v>
      </c>
      <c r="I56" s="77">
        <f>IF(B56="","",VLOOKUP(AD56,Varsayımlar!B:T,19,0))</f>
        <v>0</v>
      </c>
      <c r="J56" s="77" t="str">
        <f>IF(B56="","",VLOOKUP(AD56,Varsayımlar!$B:$Q,6,0))</f>
        <v>SADE</v>
      </c>
      <c r="K56" s="77">
        <v>1176</v>
      </c>
      <c r="L56" s="77"/>
      <c r="M56" s="77">
        <f t="shared" si="0"/>
        <v>14</v>
      </c>
      <c r="N56" s="77"/>
      <c r="O56" s="77"/>
      <c r="P56" s="77">
        <f>IF(B56="","",VLOOKUP(AD56,Varsayımlar!$B:$Q,7,0)*K56)</f>
        <v>35280</v>
      </c>
      <c r="Q56" s="77">
        <f>IF(B56="","",VLOOKUP(AD56,Varsayımlar!$B:$Q,8,0))</f>
        <v>25</v>
      </c>
      <c r="R56" s="77" t="str">
        <f>IF(B56="","",VLOOKUP(AD56,Varsayımlar!$B:$Q,9,0))</f>
        <v>SOFT</v>
      </c>
      <c r="S56" s="77">
        <f>IF(B56="","",VLOOKUP(AD56,Varsayımlar!$B:$Q,10,0))</f>
        <v>4</v>
      </c>
      <c r="T56" s="77">
        <f>IF(B56="","",VLOOKUP(AD56,Varsayımlar!$B:$Q,11,0))</f>
        <v>30</v>
      </c>
      <c r="U56" s="77">
        <f>IF(B56="","",VLOOKUP(AD56,Varsayımlar!$B:$Q,12,0))</f>
        <v>260</v>
      </c>
      <c r="V56" s="77" t="str">
        <f>IF(B56="","",VLOOKUP(AD56,Varsayımlar!$B:$Q,13,0))</f>
        <v>YURTDIŞI</v>
      </c>
      <c r="W56" s="77">
        <f>IF(B56="","",VLOOKUP(AD56,Varsayımlar!$B:$Q,14,0))</f>
        <v>6</v>
      </c>
      <c r="X56" s="78">
        <v>46226</v>
      </c>
      <c r="Y56" s="78">
        <v>46410</v>
      </c>
      <c r="Z56" s="77">
        <v>26072325</v>
      </c>
      <c r="AA56" s="77" t="str">
        <f>IF(B56="","",VLOOKUP(AD56,Varsayımlar!$B:$Q,15,0))</f>
        <v>TRİTON -SKT ATILACAK</v>
      </c>
      <c r="AB56" s="77" t="str">
        <f>IF(B56="","",VLOOKUP(AD56,Varsayımlar!$B:$Q,16,0))</f>
        <v>24-26 CM</v>
      </c>
      <c r="AC56" s="64"/>
      <c r="AD56" s="61" t="str">
        <f t="shared" si="1"/>
        <v>LLC TRİTONMUTLUKAL WHEAT TORTILLA</v>
      </c>
    </row>
    <row r="57" spans="1:30" ht="36" hidden="1" customHeight="1" x14ac:dyDescent="0.25">
      <c r="A57" s="9" t="s">
        <v>223</v>
      </c>
      <c r="B57" s="77" t="s">
        <v>17</v>
      </c>
      <c r="C57" s="76">
        <f>IF(B57="","",VLOOKUP(AD57,Varsayımlar!$B:$Q,3,0))</f>
        <v>8698829380698</v>
      </c>
      <c r="D57" s="76" t="s">
        <v>517</v>
      </c>
      <c r="E57" s="119" t="s">
        <v>37</v>
      </c>
      <c r="F57" s="77" t="s">
        <v>804</v>
      </c>
      <c r="G57" s="77" t="s">
        <v>806</v>
      </c>
      <c r="H57" s="77" t="str">
        <f>IF(B57="","",VLOOKUP(AD57,Varsayımlar!$B:$Q,5,0))</f>
        <v>TORTİLLAS 25 CM 4 PCS 260G</v>
      </c>
      <c r="I57" s="77">
        <f>IF(B57="","",VLOOKUP(AD57,Varsayımlar!B:T,19,0))</f>
        <v>0</v>
      </c>
      <c r="J57" s="77" t="str">
        <f>IF(B57="","",VLOOKUP(AD57,Varsayımlar!$B:$Q,6,0))</f>
        <v>SADE</v>
      </c>
      <c r="K57" s="77">
        <v>420</v>
      </c>
      <c r="L57" s="77"/>
      <c r="M57" s="77">
        <f t="shared" si="0"/>
        <v>5</v>
      </c>
      <c r="N57" s="77"/>
      <c r="O57" s="77"/>
      <c r="P57" s="77">
        <f>IF(B57="","",VLOOKUP(AD57,Varsayımlar!$B:$Q,7,0)*K57)</f>
        <v>12600</v>
      </c>
      <c r="Q57" s="77">
        <f>IF(B57="","",VLOOKUP(AD57,Varsayımlar!$B:$Q,8,0))</f>
        <v>25</v>
      </c>
      <c r="R57" s="77" t="str">
        <f>IF(B57="","",VLOOKUP(AD57,Varsayımlar!$B:$Q,9,0))</f>
        <v>SOFT</v>
      </c>
      <c r="S57" s="77">
        <f>IF(B57="","",VLOOKUP(AD57,Varsayımlar!$B:$Q,10,0))</f>
        <v>4</v>
      </c>
      <c r="T57" s="77">
        <f>IF(B57="","",VLOOKUP(AD57,Varsayımlar!$B:$Q,11,0))</f>
        <v>30</v>
      </c>
      <c r="U57" s="77">
        <f>IF(B57="","",VLOOKUP(AD57,Varsayımlar!$B:$Q,12,0))</f>
        <v>260</v>
      </c>
      <c r="V57" s="77" t="str">
        <f>IF(B57="","",VLOOKUP(AD57,Varsayımlar!$B:$Q,13,0))</f>
        <v>YURTDIŞI</v>
      </c>
      <c r="W57" s="77">
        <f>IF(B57="","",VLOOKUP(AD57,Varsayımlar!$B:$Q,14,0))</f>
        <v>6</v>
      </c>
      <c r="X57" s="78">
        <v>46226</v>
      </c>
      <c r="Y57" s="78">
        <v>46410</v>
      </c>
      <c r="Z57" s="77">
        <v>26072325</v>
      </c>
      <c r="AA57" s="77" t="str">
        <f>IF(B57="","",VLOOKUP(AD57,Varsayımlar!$B:$Q,15,0))</f>
        <v>TRİTON -SKT ATILACAK</v>
      </c>
      <c r="AB57" s="77" t="str">
        <f>IF(B57="","",VLOOKUP(AD57,Varsayımlar!$B:$Q,16,0))</f>
        <v>24-26 CM</v>
      </c>
      <c r="AC57" s="64"/>
      <c r="AD57" s="61" t="str">
        <f t="shared" si="1"/>
        <v>LLC TRİTONMUTLUKAL WHEAT TORTILLA</v>
      </c>
    </row>
    <row r="58" spans="1:30" ht="36" hidden="1" customHeight="1" x14ac:dyDescent="0.25">
      <c r="A58" s="9" t="s">
        <v>224</v>
      </c>
      <c r="B58" s="77" t="s">
        <v>17</v>
      </c>
      <c r="C58" s="76">
        <f>IF(B58="","",VLOOKUP(AD58,Varsayımlar!$B:$Q,3,0))</f>
        <v>8698829380698</v>
      </c>
      <c r="D58" s="76" t="s">
        <v>517</v>
      </c>
      <c r="E58" s="119" t="s">
        <v>37</v>
      </c>
      <c r="F58" s="77" t="s">
        <v>804</v>
      </c>
      <c r="G58" s="77" t="s">
        <v>807</v>
      </c>
      <c r="H58" s="77" t="str">
        <f>IF(B58="","",VLOOKUP(AD58,Varsayımlar!$B:$Q,5,0))</f>
        <v>TORTİLLAS 25 CM 4 PCS 260G</v>
      </c>
      <c r="I58" s="77">
        <f>IF(B58="","",VLOOKUP(AD58,Varsayımlar!B:T,19,0))</f>
        <v>0</v>
      </c>
      <c r="J58" s="77" t="str">
        <f>IF(B58="","",VLOOKUP(AD58,Varsayımlar!$B:$Q,6,0))</f>
        <v>SADE</v>
      </c>
      <c r="K58" s="77">
        <v>840</v>
      </c>
      <c r="L58" s="77"/>
      <c r="M58" s="77">
        <f t="shared" si="0"/>
        <v>10</v>
      </c>
      <c r="N58" s="77"/>
      <c r="O58" s="77"/>
      <c r="P58" s="77">
        <f>IF(B58="","",VLOOKUP(AD58,Varsayımlar!$B:$Q,7,0)*K58)</f>
        <v>25200</v>
      </c>
      <c r="Q58" s="77">
        <f>IF(B58="","",VLOOKUP(AD58,Varsayımlar!$B:$Q,8,0))</f>
        <v>25</v>
      </c>
      <c r="R58" s="77" t="str">
        <f>IF(B58="","",VLOOKUP(AD58,Varsayımlar!$B:$Q,9,0))</f>
        <v>SOFT</v>
      </c>
      <c r="S58" s="77">
        <f>IF(B58="","",VLOOKUP(AD58,Varsayımlar!$B:$Q,10,0))</f>
        <v>4</v>
      </c>
      <c r="T58" s="77">
        <f>IF(B58="","",VLOOKUP(AD58,Varsayımlar!$B:$Q,11,0))</f>
        <v>30</v>
      </c>
      <c r="U58" s="77">
        <f>IF(B58="","",VLOOKUP(AD58,Varsayımlar!$B:$Q,12,0))</f>
        <v>260</v>
      </c>
      <c r="V58" s="77" t="str">
        <f>IF(B58="","",VLOOKUP(AD58,Varsayımlar!$B:$Q,13,0))</f>
        <v>YURTDIŞI</v>
      </c>
      <c r="W58" s="77">
        <f>IF(B58="","",VLOOKUP(AD58,Varsayımlar!$B:$Q,14,0))</f>
        <v>6</v>
      </c>
      <c r="X58" s="78">
        <v>46226</v>
      </c>
      <c r="Y58" s="78">
        <v>46410</v>
      </c>
      <c r="Z58" s="77">
        <v>26072325</v>
      </c>
      <c r="AA58" s="77" t="str">
        <f>IF(B58="","",VLOOKUP(AD58,Varsayımlar!$B:$Q,15,0))</f>
        <v>TRİTON -SKT ATILACAK</v>
      </c>
      <c r="AB58" s="77" t="str">
        <f>IF(B58="","",VLOOKUP(AD58,Varsayımlar!$B:$Q,16,0))</f>
        <v>24-26 CM</v>
      </c>
      <c r="AC58" s="64"/>
      <c r="AD58" s="61" t="str">
        <f t="shared" si="1"/>
        <v>LLC TRİTONMUTLUKAL WHEAT TORTILLA</v>
      </c>
    </row>
    <row r="59" spans="1:30" ht="36" hidden="1" customHeight="1" x14ac:dyDescent="0.25">
      <c r="A59" s="9" t="s">
        <v>225</v>
      </c>
      <c r="B59" s="64" t="s">
        <v>17</v>
      </c>
      <c r="C59" s="65">
        <f>IF(B59="","",VLOOKUP(AD59,Varsayımlar!$B:$Q,3,0))</f>
        <v>8698829380698</v>
      </c>
      <c r="D59" s="65" t="s">
        <v>522</v>
      </c>
      <c r="E59" s="167" t="s">
        <v>37</v>
      </c>
      <c r="F59" s="64" t="s">
        <v>808</v>
      </c>
      <c r="G59" s="64" t="s">
        <v>809</v>
      </c>
      <c r="H59" s="64" t="str">
        <f>IF(B59="","",VLOOKUP(AD59,Varsayımlar!$B:$Q,5,0))</f>
        <v>TORTİLLAS 25 CM 4 PCS 260G</v>
      </c>
      <c r="I59" s="64">
        <f>IF(B59="","",VLOOKUP(AD59,Varsayımlar!B:T,19,0))</f>
        <v>0</v>
      </c>
      <c r="J59" s="64" t="str">
        <f>IF(B59="","",VLOOKUP(AD59,Varsayımlar!$B:$Q,6,0))</f>
        <v>SADE</v>
      </c>
      <c r="K59" s="64">
        <v>1596</v>
      </c>
      <c r="L59" s="64"/>
      <c r="M59" s="64">
        <f t="shared" si="0"/>
        <v>19</v>
      </c>
      <c r="N59" s="64"/>
      <c r="O59" s="64"/>
      <c r="P59" s="64">
        <f>IF(B59="","",VLOOKUP(AD59,Varsayımlar!$B:$Q,7,0)*K59)</f>
        <v>47880</v>
      </c>
      <c r="Q59" s="64">
        <f>IF(B59="","",VLOOKUP(AD59,Varsayımlar!$B:$Q,8,0))</f>
        <v>25</v>
      </c>
      <c r="R59" s="64" t="str">
        <f>IF(B59="","",VLOOKUP(AD59,Varsayımlar!$B:$Q,9,0))</f>
        <v>SOFT</v>
      </c>
      <c r="S59" s="64">
        <f>IF(B59="","",VLOOKUP(AD59,Varsayımlar!$B:$Q,10,0))</f>
        <v>4</v>
      </c>
      <c r="T59" s="64">
        <f>IF(B59="","",VLOOKUP(AD59,Varsayımlar!$B:$Q,11,0))</f>
        <v>30</v>
      </c>
      <c r="U59" s="64">
        <f>IF(B59="","",VLOOKUP(AD59,Varsayımlar!$B:$Q,12,0))</f>
        <v>260</v>
      </c>
      <c r="V59" s="64" t="str">
        <f>IF(B59="","",VLOOKUP(AD59,Varsayımlar!$B:$Q,13,0))</f>
        <v>YURTDIŞI</v>
      </c>
      <c r="W59" s="64">
        <f>IF(B59="","",VLOOKUP(AD59,Varsayımlar!$B:$Q,14,0))</f>
        <v>6</v>
      </c>
      <c r="X59" s="66">
        <v>46227</v>
      </c>
      <c r="Y59" s="66">
        <v>46411</v>
      </c>
      <c r="Z59" s="64">
        <v>26072425</v>
      </c>
      <c r="AA59" s="64" t="str">
        <f>IF(B59="","",VLOOKUP(AD59,Varsayımlar!$B:$Q,15,0))</f>
        <v>TRİTON -SKT ATILACAK</v>
      </c>
      <c r="AB59" s="64" t="str">
        <f>IF(B59="","",VLOOKUP(AD59,Varsayımlar!$B:$Q,16,0))</f>
        <v>24-26 CM</v>
      </c>
      <c r="AC59" s="64"/>
      <c r="AD59" s="61" t="str">
        <f t="shared" si="1"/>
        <v>LLC TRİTONMUTLUKAL WHEAT TORTILLA</v>
      </c>
    </row>
    <row r="60" spans="1:30" ht="36" hidden="1" customHeight="1" x14ac:dyDescent="0.25">
      <c r="A60" s="9" t="s">
        <v>226</v>
      </c>
      <c r="B60" s="64" t="s">
        <v>17</v>
      </c>
      <c r="C60" s="65">
        <f>IF(B60="","",VLOOKUP(AD60,Varsayımlar!$B:$Q,3,0))</f>
        <v>8698829380698</v>
      </c>
      <c r="D60" s="65" t="s">
        <v>522</v>
      </c>
      <c r="E60" s="167" t="s">
        <v>37</v>
      </c>
      <c r="F60" s="64" t="s">
        <v>808</v>
      </c>
      <c r="G60" s="64" t="s">
        <v>810</v>
      </c>
      <c r="H60" s="64" t="str">
        <f>IF(B60="","",VLOOKUP(AD60,Varsayımlar!$B:$Q,5,0))</f>
        <v>TORTİLLAS 25 CM 4 PCS 260G</v>
      </c>
      <c r="I60" s="64">
        <f>IF(B60="","",VLOOKUP(AD60,Varsayımlar!B:T,19,0))</f>
        <v>0</v>
      </c>
      <c r="J60" s="64" t="str">
        <f>IF(B60="","",VLOOKUP(AD60,Varsayımlar!$B:$Q,6,0))</f>
        <v>SADE</v>
      </c>
      <c r="K60" s="64">
        <v>840</v>
      </c>
      <c r="L60" s="64"/>
      <c r="M60" s="64">
        <f t="shared" si="0"/>
        <v>10</v>
      </c>
      <c r="N60" s="64"/>
      <c r="O60" s="64"/>
      <c r="P60" s="64">
        <f>IF(B60="","",VLOOKUP(AD60,Varsayımlar!$B:$Q,7,0)*K60)</f>
        <v>25200</v>
      </c>
      <c r="Q60" s="64">
        <f>IF(B60="","",VLOOKUP(AD60,Varsayımlar!$B:$Q,8,0))</f>
        <v>25</v>
      </c>
      <c r="R60" s="64" t="str">
        <f>IF(B60="","",VLOOKUP(AD60,Varsayımlar!$B:$Q,9,0))</f>
        <v>SOFT</v>
      </c>
      <c r="S60" s="64">
        <f>IF(B60="","",VLOOKUP(AD60,Varsayımlar!$B:$Q,10,0))</f>
        <v>4</v>
      </c>
      <c r="T60" s="64">
        <f>IF(B60="","",VLOOKUP(AD60,Varsayımlar!$B:$Q,11,0))</f>
        <v>30</v>
      </c>
      <c r="U60" s="64">
        <f>IF(B60="","",VLOOKUP(AD60,Varsayımlar!$B:$Q,12,0))</f>
        <v>260</v>
      </c>
      <c r="V60" s="64" t="str">
        <f>IF(B60="","",VLOOKUP(AD60,Varsayımlar!$B:$Q,13,0))</f>
        <v>YURTDIŞI</v>
      </c>
      <c r="W60" s="64">
        <f>IF(B60="","",VLOOKUP(AD60,Varsayımlar!$B:$Q,14,0))</f>
        <v>6</v>
      </c>
      <c r="X60" s="66">
        <v>46227</v>
      </c>
      <c r="Y60" s="66">
        <v>46411</v>
      </c>
      <c r="Z60" s="64">
        <v>26072425</v>
      </c>
      <c r="AA60" s="64" t="str">
        <f>IF(B60="","",VLOOKUP(AD60,Varsayımlar!$B:$Q,15,0))</f>
        <v>TRİTON -SKT ATILACAK</v>
      </c>
      <c r="AB60" s="64" t="str">
        <f>IF(B60="","",VLOOKUP(AD60,Varsayımlar!$B:$Q,16,0))</f>
        <v>24-26 CM</v>
      </c>
      <c r="AC60" s="64"/>
      <c r="AD60" s="61" t="str">
        <f t="shared" si="1"/>
        <v>LLC TRİTONMUTLUKAL WHEAT TORTILLA</v>
      </c>
    </row>
    <row r="61" spans="1:30" ht="36" hidden="1" customHeight="1" x14ac:dyDescent="0.25">
      <c r="A61" s="9" t="s">
        <v>227</v>
      </c>
      <c r="B61" s="107" t="s">
        <v>17</v>
      </c>
      <c r="C61" s="108">
        <f>IF(B61="","",VLOOKUP(AD61,Varsayımlar!$B:$Q,3,0))</f>
        <v>8698829380698</v>
      </c>
      <c r="D61" s="108" t="s">
        <v>526</v>
      </c>
      <c r="E61" s="109" t="s">
        <v>37</v>
      </c>
      <c r="F61" s="107" t="s">
        <v>811</v>
      </c>
      <c r="G61" s="107" t="s">
        <v>812</v>
      </c>
      <c r="H61" s="107" t="str">
        <f>IF(B61="","",VLOOKUP(AD61,Varsayımlar!$B:$Q,5,0))</f>
        <v>TORTİLLAS 25 CM 4 PCS 260G</v>
      </c>
      <c r="I61" s="107">
        <f>IF(B61="","",VLOOKUP(AD61,Varsayımlar!B:T,19,0))</f>
        <v>0</v>
      </c>
      <c r="J61" s="107" t="str">
        <f>IF(B61="","",VLOOKUP(AD61,Varsayımlar!$B:$Q,6,0))</f>
        <v>SADE</v>
      </c>
      <c r="K61" s="107">
        <v>1260</v>
      </c>
      <c r="L61" s="107"/>
      <c r="M61" s="107">
        <f t="shared" si="0"/>
        <v>15</v>
      </c>
      <c r="N61" s="107"/>
      <c r="O61" s="107"/>
      <c r="P61" s="107">
        <f>IF(B61="","",VLOOKUP(AD61,Varsayımlar!$B:$Q,7,0)*K61)</f>
        <v>37800</v>
      </c>
      <c r="Q61" s="107">
        <f>IF(B61="","",VLOOKUP(AD61,Varsayımlar!$B:$Q,8,0))</f>
        <v>25</v>
      </c>
      <c r="R61" s="107" t="str">
        <f>IF(B61="","",VLOOKUP(AD61,Varsayımlar!$B:$Q,9,0))</f>
        <v>SOFT</v>
      </c>
      <c r="S61" s="107">
        <f>IF(B61="","",VLOOKUP(AD61,Varsayımlar!$B:$Q,10,0))</f>
        <v>4</v>
      </c>
      <c r="T61" s="107">
        <f>IF(B61="","",VLOOKUP(AD61,Varsayımlar!$B:$Q,11,0))</f>
        <v>30</v>
      </c>
      <c r="U61" s="107">
        <f>IF(B61="","",VLOOKUP(AD61,Varsayımlar!$B:$Q,12,0))</f>
        <v>260</v>
      </c>
      <c r="V61" s="107" t="str">
        <f>IF(B61="","",VLOOKUP(AD61,Varsayımlar!$B:$Q,13,0))</f>
        <v>YURTDIŞI</v>
      </c>
      <c r="W61" s="107">
        <f>IF(B61="","",VLOOKUP(AD61,Varsayımlar!$B:$Q,14,0))</f>
        <v>6</v>
      </c>
      <c r="X61" s="110">
        <v>46228</v>
      </c>
      <c r="Y61" s="110">
        <v>46412</v>
      </c>
      <c r="Z61" s="107">
        <v>26072525</v>
      </c>
      <c r="AA61" s="107" t="str">
        <f>IF(B61="","",VLOOKUP(AD61,Varsayımlar!$B:$Q,15,0))</f>
        <v>TRİTON -SKT ATILACAK</v>
      </c>
      <c r="AB61" s="107" t="str">
        <f>IF(B61="","",VLOOKUP(AD61,Varsayımlar!$B:$Q,16,0))</f>
        <v>24-26 CM</v>
      </c>
      <c r="AC61" s="64"/>
      <c r="AD61" s="61" t="str">
        <f t="shared" si="1"/>
        <v>LLC TRİTONMUTLUKAL WHEAT TORTILLA</v>
      </c>
    </row>
    <row r="62" spans="1:30" ht="36" hidden="1" customHeight="1" x14ac:dyDescent="0.25">
      <c r="A62" s="9" t="s">
        <v>228</v>
      </c>
      <c r="B62" s="107" t="s">
        <v>17</v>
      </c>
      <c r="C62" s="108">
        <f>IF(B62="","",VLOOKUP(AD62,Varsayımlar!$B:$Q,3,0))</f>
        <v>8698829380698</v>
      </c>
      <c r="D62" s="108" t="s">
        <v>526</v>
      </c>
      <c r="E62" s="109" t="s">
        <v>37</v>
      </c>
      <c r="F62" s="107" t="s">
        <v>811</v>
      </c>
      <c r="G62" s="107" t="s">
        <v>813</v>
      </c>
      <c r="H62" s="107" t="str">
        <f>IF(B62="","",VLOOKUP(AD62,Varsayımlar!$B:$Q,5,0))</f>
        <v>TORTİLLAS 25 CM 4 PCS 260G</v>
      </c>
      <c r="I62" s="107">
        <f>IF(B62="","",VLOOKUP(AD62,Varsayımlar!B:T,19,0))</f>
        <v>0</v>
      </c>
      <c r="J62" s="107" t="str">
        <f>IF(B62="","",VLOOKUP(AD62,Varsayımlar!$B:$Q,6,0))</f>
        <v>SADE</v>
      </c>
      <c r="K62" s="107">
        <v>1176</v>
      </c>
      <c r="L62" s="107"/>
      <c r="M62" s="107">
        <f t="shared" si="0"/>
        <v>14</v>
      </c>
      <c r="N62" s="107"/>
      <c r="O62" s="107"/>
      <c r="P62" s="107">
        <f>IF(B62="","",VLOOKUP(AD62,Varsayımlar!$B:$Q,7,0)*K62)</f>
        <v>35280</v>
      </c>
      <c r="Q62" s="107">
        <f>IF(B62="","",VLOOKUP(AD62,Varsayımlar!$B:$Q,8,0))</f>
        <v>25</v>
      </c>
      <c r="R62" s="107" t="str">
        <f>IF(B62="","",VLOOKUP(AD62,Varsayımlar!$B:$Q,9,0))</f>
        <v>SOFT</v>
      </c>
      <c r="S62" s="107">
        <f>IF(B62="","",VLOOKUP(AD62,Varsayımlar!$B:$Q,10,0))</f>
        <v>4</v>
      </c>
      <c r="T62" s="107">
        <f>IF(B62="","",VLOOKUP(AD62,Varsayımlar!$B:$Q,11,0))</f>
        <v>30</v>
      </c>
      <c r="U62" s="107">
        <f>IF(B62="","",VLOOKUP(AD62,Varsayımlar!$B:$Q,12,0))</f>
        <v>260</v>
      </c>
      <c r="V62" s="107" t="str">
        <f>IF(B62="","",VLOOKUP(AD62,Varsayımlar!$B:$Q,13,0))</f>
        <v>YURTDIŞI</v>
      </c>
      <c r="W62" s="107">
        <f>IF(B62="","",VLOOKUP(AD62,Varsayımlar!$B:$Q,14,0))</f>
        <v>6</v>
      </c>
      <c r="X62" s="110">
        <v>46228</v>
      </c>
      <c r="Y62" s="110">
        <v>46412</v>
      </c>
      <c r="Z62" s="107">
        <v>26072525</v>
      </c>
      <c r="AA62" s="107" t="str">
        <f>IF(B62="","",VLOOKUP(AD62,Varsayımlar!$B:$Q,15,0))</f>
        <v>TRİTON -SKT ATILACAK</v>
      </c>
      <c r="AB62" s="107" t="str">
        <f>IF(B62="","",VLOOKUP(AD62,Varsayımlar!$B:$Q,16,0))</f>
        <v>24-26 CM</v>
      </c>
      <c r="AC62" s="64"/>
      <c r="AD62" s="61" t="str">
        <f t="shared" si="1"/>
        <v>LLC TRİTONMUTLUKAL WHEAT TORTILLA</v>
      </c>
    </row>
    <row r="63" spans="1:30" ht="36" hidden="1" customHeight="1" x14ac:dyDescent="0.25">
      <c r="A63" s="9" t="s">
        <v>229</v>
      </c>
      <c r="B63" s="111" t="s">
        <v>17</v>
      </c>
      <c r="C63" s="112">
        <f>IF(B63="","",VLOOKUP(AD63,Varsayımlar!$B:$Q,3,0))</f>
        <v>8698829380698</v>
      </c>
      <c r="D63" s="112" t="s">
        <v>835</v>
      </c>
      <c r="E63" s="113" t="s">
        <v>37</v>
      </c>
      <c r="F63" s="111" t="s">
        <v>814</v>
      </c>
      <c r="G63" s="111" t="s">
        <v>815</v>
      </c>
      <c r="H63" s="111" t="str">
        <f>IF(B63="","",VLOOKUP(AD63,Varsayımlar!$B:$Q,5,0))</f>
        <v>TORTİLLAS 25 CM 4 PCS 260G</v>
      </c>
      <c r="I63" s="111">
        <f>IF(B63="","",VLOOKUP(AD63,Varsayımlar!B:T,19,0))</f>
        <v>0</v>
      </c>
      <c r="J63" s="111" t="str">
        <f>IF(B63="","",VLOOKUP(AD63,Varsayımlar!$B:$Q,6,0))</f>
        <v>SADE</v>
      </c>
      <c r="K63" s="111">
        <v>1596</v>
      </c>
      <c r="L63" s="111"/>
      <c r="M63" s="111">
        <f t="shared" si="0"/>
        <v>19</v>
      </c>
      <c r="N63" s="111"/>
      <c r="O63" s="111"/>
      <c r="P63" s="111">
        <f>IF(B63="","",VLOOKUP(AD63,Varsayımlar!$B:$Q,7,0)*K63)</f>
        <v>47880</v>
      </c>
      <c r="Q63" s="111">
        <f>IF(B63="","",VLOOKUP(AD63,Varsayımlar!$B:$Q,8,0))</f>
        <v>25</v>
      </c>
      <c r="R63" s="111" t="str">
        <f>IF(B63="","",VLOOKUP(AD63,Varsayımlar!$B:$Q,9,0))</f>
        <v>SOFT</v>
      </c>
      <c r="S63" s="111">
        <f>IF(B63="","",VLOOKUP(AD63,Varsayımlar!$B:$Q,10,0))</f>
        <v>4</v>
      </c>
      <c r="T63" s="111">
        <f>IF(B63="","",VLOOKUP(AD63,Varsayımlar!$B:$Q,11,0))</f>
        <v>30</v>
      </c>
      <c r="U63" s="111">
        <f>IF(B63="","",VLOOKUP(AD63,Varsayımlar!$B:$Q,12,0))</f>
        <v>260</v>
      </c>
      <c r="V63" s="111" t="str">
        <f>IF(B63="","",VLOOKUP(AD63,Varsayımlar!$B:$Q,13,0))</f>
        <v>YURTDIŞI</v>
      </c>
      <c r="W63" s="111">
        <f>IF(B63="","",VLOOKUP(AD63,Varsayımlar!$B:$Q,14,0))</f>
        <v>6</v>
      </c>
      <c r="X63" s="114">
        <v>46230</v>
      </c>
      <c r="Y63" s="114">
        <v>46414</v>
      </c>
      <c r="Z63" s="111">
        <v>26072725</v>
      </c>
      <c r="AA63" s="111" t="str">
        <f>IF(B63="","",VLOOKUP(AD63,Varsayımlar!$B:$Q,15,0))</f>
        <v>TRİTON -SKT ATILACAK</v>
      </c>
      <c r="AB63" s="111" t="str">
        <f>IF(B63="","",VLOOKUP(AD63,Varsayımlar!$B:$Q,16,0))</f>
        <v>24-26 CM</v>
      </c>
      <c r="AC63" s="64"/>
      <c r="AD63" s="61" t="str">
        <f t="shared" si="1"/>
        <v>LLC TRİTONMUTLUKAL WHEAT TORTILLA</v>
      </c>
    </row>
    <row r="64" spans="1:30" ht="36" hidden="1" customHeight="1" x14ac:dyDescent="0.25">
      <c r="A64" s="9" t="s">
        <v>230</v>
      </c>
      <c r="B64" s="111" t="s">
        <v>17</v>
      </c>
      <c r="C64" s="112">
        <f>IF(B64="","",VLOOKUP(AD64,Varsayımlar!$B:$Q,3,0))</f>
        <v>8698829380698</v>
      </c>
      <c r="D64" s="112" t="s">
        <v>835</v>
      </c>
      <c r="E64" s="113" t="s">
        <v>37</v>
      </c>
      <c r="F64" s="111" t="s">
        <v>814</v>
      </c>
      <c r="G64" s="111" t="s">
        <v>816</v>
      </c>
      <c r="H64" s="111" t="str">
        <f>IF(B64="","",VLOOKUP(AD64,Varsayımlar!$B:$Q,5,0))</f>
        <v>TORTİLLAS 25 CM 4 PCS 260G</v>
      </c>
      <c r="I64" s="111">
        <f>IF(B64="","",VLOOKUP(AD64,Varsayımlar!B:T,19,0))</f>
        <v>0</v>
      </c>
      <c r="J64" s="111" t="str">
        <f>IF(B64="","",VLOOKUP(AD64,Varsayımlar!$B:$Q,6,0))</f>
        <v>SADE</v>
      </c>
      <c r="K64" s="111">
        <v>840</v>
      </c>
      <c r="L64" s="111"/>
      <c r="M64" s="111">
        <f t="shared" si="0"/>
        <v>10</v>
      </c>
      <c r="N64" s="111"/>
      <c r="O64" s="111"/>
      <c r="P64" s="111">
        <f>IF(B64="","",VLOOKUP(AD64,Varsayımlar!$B:$Q,7,0)*K64)</f>
        <v>25200</v>
      </c>
      <c r="Q64" s="111">
        <f>IF(B64="","",VLOOKUP(AD64,Varsayımlar!$B:$Q,8,0))</f>
        <v>25</v>
      </c>
      <c r="R64" s="111" t="str">
        <f>IF(B64="","",VLOOKUP(AD64,Varsayımlar!$B:$Q,9,0))</f>
        <v>SOFT</v>
      </c>
      <c r="S64" s="111">
        <f>IF(B64="","",VLOOKUP(AD64,Varsayımlar!$B:$Q,10,0))</f>
        <v>4</v>
      </c>
      <c r="T64" s="111">
        <f>IF(B64="","",VLOOKUP(AD64,Varsayımlar!$B:$Q,11,0))</f>
        <v>30</v>
      </c>
      <c r="U64" s="111">
        <f>IF(B64="","",VLOOKUP(AD64,Varsayımlar!$B:$Q,12,0))</f>
        <v>260</v>
      </c>
      <c r="V64" s="111" t="str">
        <f>IF(B64="","",VLOOKUP(AD64,Varsayımlar!$B:$Q,13,0))</f>
        <v>YURTDIŞI</v>
      </c>
      <c r="W64" s="111">
        <f>IF(B64="","",VLOOKUP(AD64,Varsayımlar!$B:$Q,14,0))</f>
        <v>6</v>
      </c>
      <c r="X64" s="114">
        <v>46230</v>
      </c>
      <c r="Y64" s="114">
        <v>46414</v>
      </c>
      <c r="Z64" s="111">
        <v>26072725</v>
      </c>
      <c r="AA64" s="111" t="str">
        <f>IF(B64="","",VLOOKUP(AD64,Varsayımlar!$B:$Q,15,0))</f>
        <v>TRİTON -SKT ATILACAK</v>
      </c>
      <c r="AB64" s="111" t="str">
        <f>IF(B64="","",VLOOKUP(AD64,Varsayımlar!$B:$Q,16,0))</f>
        <v>24-26 CM</v>
      </c>
      <c r="AC64" s="64"/>
      <c r="AD64" s="61" t="str">
        <f t="shared" si="1"/>
        <v>LLC TRİTONMUTLUKAL WHEAT TORTILLA</v>
      </c>
    </row>
    <row r="65" spans="1:30" ht="36" hidden="1" customHeight="1" x14ac:dyDescent="0.25">
      <c r="A65" s="9" t="s">
        <v>283</v>
      </c>
      <c r="B65" s="70" t="s">
        <v>17</v>
      </c>
      <c r="C65" s="71">
        <f>IF(B65="","",VLOOKUP(AD65,Varsayımlar!$B:$Q,3,0))</f>
        <v>8698829380698</v>
      </c>
      <c r="D65" s="71" t="s">
        <v>836</v>
      </c>
      <c r="E65" s="106" t="s">
        <v>37</v>
      </c>
      <c r="F65" s="70" t="s">
        <v>817</v>
      </c>
      <c r="G65" s="70" t="s">
        <v>818</v>
      </c>
      <c r="H65" s="70" t="str">
        <f>IF(B65="","",VLOOKUP(AD65,Varsayımlar!$B:$Q,5,0))</f>
        <v>TORTİLLAS 25 CM 4 PCS 260G</v>
      </c>
      <c r="I65" s="70">
        <f>IF(B65="","",VLOOKUP(AD65,Varsayımlar!B:T,19,0))</f>
        <v>0</v>
      </c>
      <c r="J65" s="70" t="str">
        <f>IF(B65="","",VLOOKUP(AD65,Varsayımlar!$B:$Q,6,0))</f>
        <v>SADE</v>
      </c>
      <c r="K65" s="70">
        <v>2436</v>
      </c>
      <c r="L65" s="70"/>
      <c r="M65" s="70">
        <f t="shared" si="0"/>
        <v>29</v>
      </c>
      <c r="N65" s="70"/>
      <c r="O65" s="70"/>
      <c r="P65" s="70">
        <f>IF(B65="","",VLOOKUP(AD65,Varsayımlar!$B:$Q,7,0)*K65)</f>
        <v>73080</v>
      </c>
      <c r="Q65" s="70">
        <f>IF(B65="","",VLOOKUP(AD65,Varsayımlar!$B:$Q,8,0))</f>
        <v>25</v>
      </c>
      <c r="R65" s="70" t="str">
        <f>IF(B65="","",VLOOKUP(AD65,Varsayımlar!$B:$Q,9,0))</f>
        <v>SOFT</v>
      </c>
      <c r="S65" s="70">
        <f>IF(B65="","",VLOOKUP(AD65,Varsayımlar!$B:$Q,10,0))</f>
        <v>4</v>
      </c>
      <c r="T65" s="70">
        <f>IF(B65="","",VLOOKUP(AD65,Varsayımlar!$B:$Q,11,0))</f>
        <v>30</v>
      </c>
      <c r="U65" s="70">
        <f>IF(B65="","",VLOOKUP(AD65,Varsayımlar!$B:$Q,12,0))</f>
        <v>260</v>
      </c>
      <c r="V65" s="70" t="str">
        <f>IF(B65="","",VLOOKUP(AD65,Varsayımlar!$B:$Q,13,0))</f>
        <v>YURTDIŞI</v>
      </c>
      <c r="W65" s="70">
        <f>IF(B65="","",VLOOKUP(AD65,Varsayımlar!$B:$Q,14,0))</f>
        <v>6</v>
      </c>
      <c r="X65" s="73">
        <v>46231</v>
      </c>
      <c r="Y65" s="73">
        <v>46415</v>
      </c>
      <c r="Z65" s="70">
        <v>26072825</v>
      </c>
      <c r="AA65" s="70" t="str">
        <f>IF(B65="","",VLOOKUP(AD65,Varsayımlar!$B:$Q,15,0))</f>
        <v>TRİTON -SKT ATILACAK</v>
      </c>
      <c r="AB65" s="70" t="str">
        <f>IF(B65="","",VLOOKUP(AD65,Varsayımlar!$B:$Q,16,0))</f>
        <v>24-26 CM</v>
      </c>
      <c r="AC65" s="64"/>
      <c r="AD65" s="61" t="str">
        <f t="shared" si="1"/>
        <v>LLC TRİTONMUTLUKAL WHEAT TORTILLA</v>
      </c>
    </row>
    <row r="66" spans="1:30" ht="36" hidden="1" customHeight="1" x14ac:dyDescent="0.25">
      <c r="A66" s="9" t="s">
        <v>284</v>
      </c>
      <c r="B66" s="82" t="s">
        <v>17</v>
      </c>
      <c r="C66" s="83">
        <f>IF(B66="","",VLOOKUP(AD66,Varsayımlar!$B:$Q,3,0))</f>
        <v>8698829380698</v>
      </c>
      <c r="D66" s="83" t="s">
        <v>837</v>
      </c>
      <c r="E66" s="104" t="s">
        <v>37</v>
      </c>
      <c r="F66" s="82" t="s">
        <v>819</v>
      </c>
      <c r="G66" s="82" t="s">
        <v>820</v>
      </c>
      <c r="H66" s="82" t="str">
        <f>IF(B66="","",VLOOKUP(AD66,Varsayımlar!$B:$Q,5,0))</f>
        <v>TORTİLLAS 25 CM 4 PCS 260G</v>
      </c>
      <c r="I66" s="82">
        <f>IF(B66="","",VLOOKUP(AD66,Varsayımlar!B:T,19,0))</f>
        <v>0</v>
      </c>
      <c r="J66" s="82" t="str">
        <f>IF(B66="","",VLOOKUP(AD66,Varsayımlar!$B:$Q,6,0))</f>
        <v>SADE</v>
      </c>
      <c r="K66" s="82">
        <v>588</v>
      </c>
      <c r="L66" s="82"/>
      <c r="M66" s="82">
        <f t="shared" si="0"/>
        <v>7</v>
      </c>
      <c r="N66" s="82"/>
      <c r="O66" s="82"/>
      <c r="P66" s="82">
        <f>IF(B66="","",VLOOKUP(AD66,Varsayımlar!$B:$Q,7,0)*K66)</f>
        <v>17640</v>
      </c>
      <c r="Q66" s="82">
        <f>IF(B66="","",VLOOKUP(AD66,Varsayımlar!$B:$Q,8,0))</f>
        <v>25</v>
      </c>
      <c r="R66" s="82" t="str">
        <f>IF(B66="","",VLOOKUP(AD66,Varsayımlar!$B:$Q,9,0))</f>
        <v>SOFT</v>
      </c>
      <c r="S66" s="82">
        <f>IF(B66="","",VLOOKUP(AD66,Varsayımlar!$B:$Q,10,0))</f>
        <v>4</v>
      </c>
      <c r="T66" s="82">
        <f>IF(B66="","",VLOOKUP(AD66,Varsayımlar!$B:$Q,11,0))</f>
        <v>30</v>
      </c>
      <c r="U66" s="82">
        <f>IF(B66="","",VLOOKUP(AD66,Varsayımlar!$B:$Q,12,0))</f>
        <v>260</v>
      </c>
      <c r="V66" s="82" t="str">
        <f>IF(B66="","",VLOOKUP(AD66,Varsayımlar!$B:$Q,13,0))</f>
        <v>YURTDIŞI</v>
      </c>
      <c r="W66" s="82">
        <f>IF(B66="","",VLOOKUP(AD66,Varsayımlar!$B:$Q,14,0))</f>
        <v>6</v>
      </c>
      <c r="X66" s="84">
        <v>46232</v>
      </c>
      <c r="Y66" s="84">
        <v>46416</v>
      </c>
      <c r="Z66" s="82">
        <v>26072925</v>
      </c>
      <c r="AA66" s="82" t="str">
        <f>IF(B66="","",VLOOKUP(AD66,Varsayımlar!$B:$Q,15,0))</f>
        <v>TRİTON -SKT ATILACAK</v>
      </c>
      <c r="AB66" s="82" t="str">
        <f>IF(B66="","",VLOOKUP(AD66,Varsayımlar!$B:$Q,16,0))</f>
        <v>24-26 CM</v>
      </c>
      <c r="AC66" s="64"/>
      <c r="AD66" s="61" t="str">
        <f t="shared" si="1"/>
        <v>LLC TRİTONMUTLUKAL WHEAT TORTILLA</v>
      </c>
    </row>
    <row r="67" spans="1:30" ht="36" hidden="1" customHeight="1" x14ac:dyDescent="0.25">
      <c r="A67" s="9" t="s">
        <v>725</v>
      </c>
      <c r="B67" s="82" t="s">
        <v>17</v>
      </c>
      <c r="C67" s="83">
        <f>IF(B67="","",VLOOKUP(AD67,Varsayımlar!$B:$Q,3,0))</f>
        <v>8698829380698</v>
      </c>
      <c r="D67" s="83" t="s">
        <v>837</v>
      </c>
      <c r="E67" s="104" t="s">
        <v>37</v>
      </c>
      <c r="F67" s="82" t="s">
        <v>819</v>
      </c>
      <c r="G67" s="82" t="s">
        <v>821</v>
      </c>
      <c r="H67" s="82" t="str">
        <f>IF(B67="","",VLOOKUP(AD67,Varsayımlar!$B:$Q,5,0))</f>
        <v>TORTİLLAS 25 CM 4 PCS 260G</v>
      </c>
      <c r="I67" s="82">
        <f>IF(B67="","",VLOOKUP(AD67,Varsayımlar!B:T,19,0))</f>
        <v>0</v>
      </c>
      <c r="J67" s="82" t="str">
        <f>IF(B67="","",VLOOKUP(AD67,Varsayımlar!$B:$Q,6,0))</f>
        <v>SADE</v>
      </c>
      <c r="K67" s="82">
        <v>1848</v>
      </c>
      <c r="L67" s="82"/>
      <c r="M67" s="82">
        <f t="shared" si="0"/>
        <v>22</v>
      </c>
      <c r="N67" s="82"/>
      <c r="O67" s="82"/>
      <c r="P67" s="82">
        <f>IF(B67="","",VLOOKUP(AD67,Varsayımlar!$B:$Q,7,0)*K67)</f>
        <v>55440</v>
      </c>
      <c r="Q67" s="82">
        <f>IF(B67="","",VLOOKUP(AD67,Varsayımlar!$B:$Q,8,0))</f>
        <v>25</v>
      </c>
      <c r="R67" s="82" t="str">
        <f>IF(B67="","",VLOOKUP(AD67,Varsayımlar!$B:$Q,9,0))</f>
        <v>SOFT</v>
      </c>
      <c r="S67" s="82">
        <f>IF(B67="","",VLOOKUP(AD67,Varsayımlar!$B:$Q,10,0))</f>
        <v>4</v>
      </c>
      <c r="T67" s="82">
        <f>IF(B67="","",VLOOKUP(AD67,Varsayımlar!$B:$Q,11,0))</f>
        <v>30</v>
      </c>
      <c r="U67" s="82">
        <f>IF(B67="","",VLOOKUP(AD67,Varsayımlar!$B:$Q,12,0))</f>
        <v>260</v>
      </c>
      <c r="V67" s="82" t="str">
        <f>IF(B67="","",VLOOKUP(AD67,Varsayımlar!$B:$Q,13,0))</f>
        <v>YURTDIŞI</v>
      </c>
      <c r="W67" s="82">
        <f>IF(B67="","",VLOOKUP(AD67,Varsayımlar!$B:$Q,14,0))</f>
        <v>6</v>
      </c>
      <c r="X67" s="84">
        <v>46232</v>
      </c>
      <c r="Y67" s="84">
        <v>46416</v>
      </c>
      <c r="Z67" s="82">
        <v>26072925</v>
      </c>
      <c r="AA67" s="82" t="str">
        <f>IF(B67="","",VLOOKUP(AD67,Varsayımlar!$B:$Q,15,0))</f>
        <v>TRİTON -SKT ATILACAK</v>
      </c>
      <c r="AB67" s="82" t="str">
        <f>IF(B67="","",VLOOKUP(AD67,Varsayımlar!$B:$Q,16,0))</f>
        <v>24-26 CM</v>
      </c>
      <c r="AC67" s="64"/>
      <c r="AD67" s="61" t="str">
        <f t="shared" si="1"/>
        <v>LLC TRİTONMUTLUKAL WHEAT TORTILLA</v>
      </c>
    </row>
    <row r="68" spans="1:30" ht="36" hidden="1" customHeight="1" x14ac:dyDescent="0.25">
      <c r="A68" s="9" t="s">
        <v>726</v>
      </c>
      <c r="B68" s="107" t="s">
        <v>17</v>
      </c>
      <c r="C68" s="108">
        <f>IF(B68="","",VLOOKUP(AD68,Varsayımlar!$B:$Q,3,0))</f>
        <v>8698829380698</v>
      </c>
      <c r="D68" s="108" t="s">
        <v>838</v>
      </c>
      <c r="E68" s="109" t="s">
        <v>37</v>
      </c>
      <c r="F68" s="107" t="s">
        <v>822</v>
      </c>
      <c r="G68" s="107" t="s">
        <v>823</v>
      </c>
      <c r="H68" s="107" t="str">
        <f>IF(B68="","",VLOOKUP(AD68,Varsayımlar!$B:$Q,5,0))</f>
        <v>TORTİLLAS 25 CM 4 PCS 260G</v>
      </c>
      <c r="I68" s="107">
        <f>IF(B68="","",VLOOKUP(AD68,Varsayımlar!B:T,19,0))</f>
        <v>0</v>
      </c>
      <c r="J68" s="107" t="str">
        <f>IF(B68="","",VLOOKUP(AD68,Varsayımlar!$B:$Q,6,0))</f>
        <v>SADE</v>
      </c>
      <c r="K68" s="107">
        <v>2100</v>
      </c>
      <c r="L68" s="107"/>
      <c r="M68" s="107">
        <f t="shared" si="0"/>
        <v>25</v>
      </c>
      <c r="N68" s="107"/>
      <c r="O68" s="107"/>
      <c r="P68" s="107">
        <f>IF(B68="","",VLOOKUP(AD68,Varsayımlar!$B:$Q,7,0)*K68)</f>
        <v>63000</v>
      </c>
      <c r="Q68" s="107">
        <f>IF(B68="","",VLOOKUP(AD68,Varsayımlar!$B:$Q,8,0))</f>
        <v>25</v>
      </c>
      <c r="R68" s="107" t="str">
        <f>IF(B68="","",VLOOKUP(AD68,Varsayımlar!$B:$Q,9,0))</f>
        <v>SOFT</v>
      </c>
      <c r="S68" s="107">
        <f>IF(B68="","",VLOOKUP(AD68,Varsayımlar!$B:$Q,10,0))</f>
        <v>4</v>
      </c>
      <c r="T68" s="107">
        <f>IF(B68="","",VLOOKUP(AD68,Varsayımlar!$B:$Q,11,0))</f>
        <v>30</v>
      </c>
      <c r="U68" s="107">
        <f>IF(B68="","",VLOOKUP(AD68,Varsayımlar!$B:$Q,12,0))</f>
        <v>260</v>
      </c>
      <c r="V68" s="107" t="str">
        <f>IF(B68="","",VLOOKUP(AD68,Varsayımlar!$B:$Q,13,0))</f>
        <v>YURTDIŞI</v>
      </c>
      <c r="W68" s="107">
        <f>IF(B68="","",VLOOKUP(AD68,Varsayımlar!$B:$Q,14,0))</f>
        <v>6</v>
      </c>
      <c r="X68" s="110">
        <v>46233</v>
      </c>
      <c r="Y68" s="110">
        <v>46417</v>
      </c>
      <c r="Z68" s="107">
        <v>26073025</v>
      </c>
      <c r="AA68" s="107" t="str">
        <f>IF(B68="","",VLOOKUP(AD68,Varsayımlar!$B:$Q,15,0))</f>
        <v>TRİTON -SKT ATILACAK</v>
      </c>
      <c r="AB68" s="107" t="str">
        <f>IF(B68="","",VLOOKUP(AD68,Varsayımlar!$B:$Q,16,0))</f>
        <v>24-26 CM</v>
      </c>
      <c r="AC68" s="64"/>
      <c r="AD68" s="61" t="str">
        <f t="shared" si="1"/>
        <v>LLC TRİTONMUTLUKAL WHEAT TORTILLA</v>
      </c>
    </row>
    <row r="69" spans="1:30" ht="36" hidden="1" customHeight="1" x14ac:dyDescent="0.25">
      <c r="A69" s="9" t="s">
        <v>727</v>
      </c>
      <c r="B69" s="107" t="s">
        <v>17</v>
      </c>
      <c r="C69" s="108">
        <f>IF(B69="","",VLOOKUP(AD69,Varsayımlar!$B:$Q,3,0))</f>
        <v>8698829380698</v>
      </c>
      <c r="D69" s="108" t="s">
        <v>838</v>
      </c>
      <c r="E69" s="109" t="s">
        <v>37</v>
      </c>
      <c r="F69" s="107" t="s">
        <v>822</v>
      </c>
      <c r="G69" s="107" t="s">
        <v>824</v>
      </c>
      <c r="H69" s="107" t="str">
        <f>IF(B69="","",VLOOKUP(AD69,Varsayımlar!$B:$Q,5,0))</f>
        <v>TORTİLLAS 25 CM 4 PCS 260G</v>
      </c>
      <c r="I69" s="107">
        <f>IF(B69="","",VLOOKUP(AD69,Varsayımlar!B:T,19,0))</f>
        <v>0</v>
      </c>
      <c r="J69" s="107" t="str">
        <f>IF(B69="","",VLOOKUP(AD69,Varsayımlar!$B:$Q,6,0))</f>
        <v>SADE</v>
      </c>
      <c r="K69" s="107">
        <v>336</v>
      </c>
      <c r="L69" s="107"/>
      <c r="M69" s="107">
        <f t="shared" si="0"/>
        <v>4</v>
      </c>
      <c r="N69" s="107"/>
      <c r="O69" s="107"/>
      <c r="P69" s="107">
        <f>IF(B69="","",VLOOKUP(AD69,Varsayımlar!$B:$Q,7,0)*K69)</f>
        <v>10080</v>
      </c>
      <c r="Q69" s="107">
        <f>IF(B69="","",VLOOKUP(AD69,Varsayımlar!$B:$Q,8,0))</f>
        <v>25</v>
      </c>
      <c r="R69" s="107" t="str">
        <f>IF(B69="","",VLOOKUP(AD69,Varsayımlar!$B:$Q,9,0))</f>
        <v>SOFT</v>
      </c>
      <c r="S69" s="107">
        <f>IF(B69="","",VLOOKUP(AD69,Varsayımlar!$B:$Q,10,0))</f>
        <v>4</v>
      </c>
      <c r="T69" s="107">
        <f>IF(B69="","",VLOOKUP(AD69,Varsayımlar!$B:$Q,11,0))</f>
        <v>30</v>
      </c>
      <c r="U69" s="107">
        <f>IF(B69="","",VLOOKUP(AD69,Varsayımlar!$B:$Q,12,0))</f>
        <v>260</v>
      </c>
      <c r="V69" s="107" t="str">
        <f>IF(B69="","",VLOOKUP(AD69,Varsayımlar!$B:$Q,13,0))</f>
        <v>YURTDIŞI</v>
      </c>
      <c r="W69" s="107">
        <f>IF(B69="","",VLOOKUP(AD69,Varsayımlar!$B:$Q,14,0))</f>
        <v>6</v>
      </c>
      <c r="X69" s="110">
        <v>46233</v>
      </c>
      <c r="Y69" s="110">
        <v>46417</v>
      </c>
      <c r="Z69" s="107">
        <v>26073025</v>
      </c>
      <c r="AA69" s="107" t="str">
        <f>IF(B69="","",VLOOKUP(AD69,Varsayımlar!$B:$Q,15,0))</f>
        <v>TRİTON -SKT ATILACAK</v>
      </c>
      <c r="AB69" s="107" t="str">
        <f>IF(B69="","",VLOOKUP(AD69,Varsayımlar!$B:$Q,16,0))</f>
        <v>24-26 CM</v>
      </c>
      <c r="AC69" s="64"/>
      <c r="AD69" s="61" t="str">
        <f t="shared" si="1"/>
        <v>LLC TRİTONMUTLUKAL WHEAT TORTILLA</v>
      </c>
    </row>
    <row r="70" spans="1:30" ht="36" customHeight="1" x14ac:dyDescent="0.25">
      <c r="A70" s="9" t="s">
        <v>728</v>
      </c>
      <c r="B70" s="64"/>
      <c r="C70" s="65" t="str">
        <f>IF(B70="","",VLOOKUP(AD70,Varsayımlar!$B:$Q,3,0))</f>
        <v/>
      </c>
      <c r="D70" s="65"/>
      <c r="E70" s="65"/>
      <c r="F70" s="64"/>
      <c r="G70" s="64"/>
      <c r="H70" s="64" t="str">
        <f>IF(B70="","",VLOOKUP(AD70,Varsayımlar!$B:$Q,5,0))</f>
        <v/>
      </c>
      <c r="I70" s="64" t="str">
        <f>IF(B70="","",VLOOKUP(AD70,Varsayımlar!B:T,19,0))</f>
        <v/>
      </c>
      <c r="J70" s="64" t="str">
        <f>IF(B70="","",VLOOKUP(AD70,Varsayımlar!$B:$Q,6,0))</f>
        <v/>
      </c>
      <c r="K70" s="64"/>
      <c r="L70" s="64"/>
      <c r="M70" s="64">
        <f t="shared" si="0"/>
        <v>0</v>
      </c>
      <c r="N70" s="64"/>
      <c r="O70" s="64"/>
      <c r="P70" s="64" t="str">
        <f>IF(B70="","",VLOOKUP(AD70,Varsayımlar!$B:$Q,7,0)*K70)</f>
        <v/>
      </c>
      <c r="Q70" s="64" t="str">
        <f>IF(B70="","",VLOOKUP(AD70,Varsayımlar!$B:$Q,8,0))</f>
        <v/>
      </c>
      <c r="R70" s="64" t="str">
        <f>IF(B70="","",VLOOKUP(AD70,Varsayımlar!$B:$Q,9,0))</f>
        <v/>
      </c>
      <c r="S70" s="64" t="str">
        <f>IF(B70="","",VLOOKUP(AD70,Varsayımlar!$B:$Q,10,0))</f>
        <v/>
      </c>
      <c r="T70" s="64" t="str">
        <f>IF(B70="","",VLOOKUP(AD70,Varsayımlar!$B:$Q,11,0))</f>
        <v/>
      </c>
      <c r="U70" s="64" t="str">
        <f>IF(B70="","",VLOOKUP(AD70,Varsayımlar!$B:$Q,12,0))</f>
        <v/>
      </c>
      <c r="V70" s="64" t="str">
        <f>IF(B70="","",VLOOKUP(AD70,Varsayımlar!$B:$Q,13,0))</f>
        <v/>
      </c>
      <c r="W70" s="64" t="str">
        <f>IF(B70="","",VLOOKUP(AD70,Varsayımlar!$B:$Q,14,0))</f>
        <v/>
      </c>
      <c r="X70" s="66"/>
      <c r="Y70" s="66"/>
      <c r="Z70" s="64"/>
      <c r="AA70" s="64" t="str">
        <f>IF(B70="","",VLOOKUP(AD70,Varsayımlar!$B:$Q,15,0))</f>
        <v/>
      </c>
      <c r="AB70" s="64" t="str">
        <f>IF(B70="","",VLOOKUP(AD70,Varsayımlar!$B:$Q,16,0))</f>
        <v/>
      </c>
      <c r="AC70" s="64"/>
      <c r="AD70" s="61" t="str">
        <f t="shared" si="1"/>
        <v/>
      </c>
    </row>
    <row r="71" spans="1:30" ht="36" customHeight="1" x14ac:dyDescent="0.25">
      <c r="A71" s="9" t="s">
        <v>839</v>
      </c>
      <c r="B71" s="64"/>
      <c r="C71" s="65" t="str">
        <f>IF(B71="","",VLOOKUP(AD71,Varsayımlar!$B:$Q,3,0))</f>
        <v/>
      </c>
      <c r="D71" s="65"/>
      <c r="E71" s="65"/>
      <c r="F71" s="64"/>
      <c r="G71" s="64"/>
      <c r="H71" s="64" t="str">
        <f>IF(B71="","",VLOOKUP(AD71,Varsayımlar!$B:$Q,5,0))</f>
        <v/>
      </c>
      <c r="I71" s="64" t="str">
        <f>IF(B71="","",VLOOKUP(AD71,Varsayımlar!B:T,19,0))</f>
        <v/>
      </c>
      <c r="J71" s="64" t="str">
        <f>IF(B71="","",VLOOKUP(AD71,Varsayımlar!$B:$Q,6,0))</f>
        <v/>
      </c>
      <c r="K71" s="64"/>
      <c r="L71" s="64"/>
      <c r="M71" s="64">
        <f t="shared" si="0"/>
        <v>0</v>
      </c>
      <c r="N71" s="64"/>
      <c r="O71" s="64"/>
      <c r="P71" s="64" t="str">
        <f>IF(B71="","",VLOOKUP(AD71,Varsayımlar!$B:$Q,7,0)*K71)</f>
        <v/>
      </c>
      <c r="Q71" s="64" t="str">
        <f>IF(B71="","",VLOOKUP(AD71,Varsayımlar!$B:$Q,8,0))</f>
        <v/>
      </c>
      <c r="R71" s="64" t="str">
        <f>IF(B71="","",VLOOKUP(AD71,Varsayımlar!$B:$Q,9,0))</f>
        <v/>
      </c>
      <c r="S71" s="64" t="str">
        <f>IF(B71="","",VLOOKUP(AD71,Varsayımlar!$B:$Q,10,0))</f>
        <v/>
      </c>
      <c r="T71" s="64" t="str">
        <f>IF(B71="","",VLOOKUP(AD71,Varsayımlar!$B:$Q,11,0))</f>
        <v/>
      </c>
      <c r="U71" s="64" t="str">
        <f>IF(B71="","",VLOOKUP(AD71,Varsayımlar!$B:$Q,12,0))</f>
        <v/>
      </c>
      <c r="V71" s="64" t="str">
        <f>IF(B71="","",VLOOKUP(AD71,Varsayımlar!$B:$Q,13,0))</f>
        <v/>
      </c>
      <c r="W71" s="64" t="str">
        <f>IF(B71="","",VLOOKUP(AD71,Varsayımlar!$B:$Q,14,0))</f>
        <v/>
      </c>
      <c r="X71" s="66"/>
      <c r="Y71" s="66"/>
      <c r="Z71" s="64"/>
      <c r="AA71" s="64" t="str">
        <f>IF(B71="","",VLOOKUP(AD71,Varsayımlar!$B:$Q,15,0))</f>
        <v/>
      </c>
      <c r="AB71" s="64" t="str">
        <f>IF(B71="","",VLOOKUP(AD71,Varsayımlar!$B:$Q,16,0))</f>
        <v/>
      </c>
      <c r="AC71" s="64"/>
      <c r="AD71" s="61" t="str">
        <f t="shared" si="1"/>
        <v/>
      </c>
    </row>
    <row r="72" spans="1:30" ht="36" customHeight="1" x14ac:dyDescent="0.25">
      <c r="A72" s="198" t="s">
        <v>171</v>
      </c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9"/>
      <c r="AC72" s="55"/>
    </row>
    <row r="73" spans="1:30" ht="63" x14ac:dyDescent="0.25">
      <c r="A73" s="9" t="s">
        <v>0</v>
      </c>
      <c r="B73" s="9" t="s">
        <v>1</v>
      </c>
      <c r="C73" s="10" t="s">
        <v>36</v>
      </c>
      <c r="D73" s="10" t="s">
        <v>177</v>
      </c>
      <c r="E73" s="10" t="s">
        <v>42</v>
      </c>
      <c r="F73" s="9" t="s">
        <v>43</v>
      </c>
      <c r="G73" s="9" t="s">
        <v>13</v>
      </c>
      <c r="H73" s="9" t="s">
        <v>2</v>
      </c>
      <c r="I73" s="9" t="s">
        <v>83</v>
      </c>
      <c r="J73" s="9" t="s">
        <v>3</v>
      </c>
      <c r="K73" s="9" t="s">
        <v>21</v>
      </c>
      <c r="L73" s="9" t="s">
        <v>141</v>
      </c>
      <c r="M73" s="9" t="s">
        <v>20</v>
      </c>
      <c r="N73" s="9" t="s">
        <v>243</v>
      </c>
      <c r="O73" s="9" t="s">
        <v>176</v>
      </c>
      <c r="P73" s="9" t="s">
        <v>16</v>
      </c>
      <c r="Q73" s="9" t="s">
        <v>4</v>
      </c>
      <c r="R73" s="9" t="s">
        <v>5</v>
      </c>
      <c r="S73" s="9" t="s">
        <v>6</v>
      </c>
      <c r="T73" s="9" t="s">
        <v>33</v>
      </c>
      <c r="U73" s="9" t="s">
        <v>7</v>
      </c>
      <c r="V73" s="9" t="s">
        <v>8</v>
      </c>
      <c r="W73" s="9" t="s">
        <v>364</v>
      </c>
      <c r="X73" s="9" t="s">
        <v>10</v>
      </c>
      <c r="Y73" s="9" t="s">
        <v>11</v>
      </c>
      <c r="Z73" s="9" t="s">
        <v>12</v>
      </c>
      <c r="AA73" s="9" t="s">
        <v>14</v>
      </c>
      <c r="AB73" s="9" t="s">
        <v>15</v>
      </c>
      <c r="AC73" s="9" t="s">
        <v>305</v>
      </c>
      <c r="AD73" s="8" t="s">
        <v>50</v>
      </c>
    </row>
    <row r="74" spans="1:30" ht="31.5" customHeight="1" x14ac:dyDescent="0.25">
      <c r="A74" s="9" t="s">
        <v>29</v>
      </c>
      <c r="B74" s="70" t="s">
        <v>149</v>
      </c>
      <c r="C74" s="71">
        <f>IF(B74="","",VLOOKUP(AD74,Varsayımlar!$B:$Q,3,0))</f>
        <v>8698829380698</v>
      </c>
      <c r="D74" s="71"/>
      <c r="E74" s="72" t="s">
        <v>150</v>
      </c>
      <c r="F74" s="70"/>
      <c r="G74" s="70"/>
      <c r="H74" s="70" t="str">
        <f>IF(B74="","",VLOOKUP(AD74,Varsayımlar!$B:$Q,5,0))</f>
        <v>Happylla 25cm (060)</v>
      </c>
      <c r="I74" s="70">
        <f>IF(B74="","",VLOOKUP(AD74,Varsayımlar!B:T,19,0))</f>
        <v>0</v>
      </c>
      <c r="J74" s="70" t="str">
        <f>IF(B74="","",VLOOKUP(AD74,Varsayımlar!$B:$Q,6,0))</f>
        <v>SADE</v>
      </c>
      <c r="K74" s="70">
        <v>500</v>
      </c>
      <c r="L74" s="70"/>
      <c r="M74" s="70">
        <f>IFERROR(IF(B74="","",K74/VLOOKUP(AD74,Varsayımlar!B:R,17,0)),"")</f>
        <v>10</v>
      </c>
      <c r="N74" s="70"/>
      <c r="O74" s="70"/>
      <c r="P74" s="70">
        <f>IF(B74="","",VLOOKUP(AD74,Varsayımlar!$B:$Q,7,0)*K74)</f>
        <v>6000</v>
      </c>
      <c r="Q74" s="70">
        <f>IF(B74="","",VLOOKUP(AD74,Varsayımlar!$B:$Q,8,0))</f>
        <v>25</v>
      </c>
      <c r="R74" s="70" t="str">
        <f>IF(B74="","",VLOOKUP(AD74,Varsayımlar!$B:$Q,9,0))</f>
        <v>Irak soft</v>
      </c>
      <c r="S74" s="70">
        <f>IF(B74="","",VLOOKUP(AD74,Varsayımlar!$B:$Q,10,0))</f>
        <v>10</v>
      </c>
      <c r="T74" s="70">
        <f>IF(B74="","",VLOOKUP(AD74,Varsayımlar!$B:$Q,11,0))</f>
        <v>12</v>
      </c>
      <c r="U74" s="70">
        <f>IF(B74="","",VLOOKUP(AD74,Varsayımlar!$B:$Q,12,0))</f>
        <v>650</v>
      </c>
      <c r="V74" s="70" t="str">
        <f>IF(B74="","",VLOOKUP(AD74,Varsayımlar!$B:$Q,13,0))</f>
        <v>Yurtiçi</v>
      </c>
      <c r="W74" s="70">
        <f>IF(B74="","",VLOOKUP(AD74,Varsayımlar!$B:$Q,14,0))</f>
        <v>6</v>
      </c>
      <c r="X74" s="73" t="s">
        <v>161</v>
      </c>
      <c r="Y74" s="73" t="s">
        <v>161</v>
      </c>
      <c r="Z74" s="73" t="s">
        <v>161</v>
      </c>
      <c r="AA74" s="70" t="str">
        <f>IF(B74="","",VLOOKUP(AD74,Varsayımlar!$B:$Q,15,0))</f>
        <v>Kırmızı Koli-Etiketli</v>
      </c>
      <c r="AB74" s="70" t="str">
        <f>IF(B74="","",VLOOKUP(AD74,Varsayımlar!$B:$Q,16,0))</f>
        <v>24-26 cm</v>
      </c>
      <c r="AC74" s="70">
        <f>IF(B74="","",VLOOKUP(Sayfa2!AD17,Varsayımlar!B:S,18,0))</f>
        <v>0</v>
      </c>
      <c r="AD74" s="8" t="str">
        <f>IF(B74="","",CONCATENATE(B74,E74))</f>
        <v>Aylin KartonHappylla 25 cm 10 lu 650g</v>
      </c>
    </row>
    <row r="75" spans="1:30" ht="31.5" customHeight="1" x14ac:dyDescent="0.25">
      <c r="A75" s="9" t="s">
        <v>122</v>
      </c>
      <c r="B75" s="58" t="s">
        <v>143</v>
      </c>
      <c r="C75" s="59">
        <f>IF(B75="","",VLOOKUP(AD75,Varsayımlar!$B:$Q,3,0))</f>
        <v>8698829380698</v>
      </c>
      <c r="D75" s="59"/>
      <c r="E75" s="74" t="s">
        <v>162</v>
      </c>
      <c r="F75" s="58"/>
      <c r="G75" s="58"/>
      <c r="H75" s="58" t="str">
        <f>IF(B75="","",VLOOKUP(AD75,Varsayımlar!$B:$Q,5,0))</f>
        <v>Bisto 25 cm</v>
      </c>
      <c r="I75" s="58">
        <f>IF(B75="","",VLOOKUP(AD75,Varsayımlar!B:T,19,0))</f>
        <v>0</v>
      </c>
      <c r="J75" s="58" t="str">
        <f>IF(B75="","",VLOOKUP(AD75,Varsayımlar!$B:$Q,6,0))</f>
        <v>SADE</v>
      </c>
      <c r="K75" s="58" t="s">
        <v>160</v>
      </c>
      <c r="L75" s="58"/>
      <c r="M75" s="58" t="str">
        <f>IFERROR(IF(B75="","",K75/VLOOKUP(AD75,Varsayımlar!B:R,17,0)),"")</f>
        <v/>
      </c>
      <c r="N75" s="58">
        <v>50</v>
      </c>
      <c r="O75" s="58"/>
      <c r="P75" s="58" t="e">
        <f>IF(B75="","",VLOOKUP(AD75,Varsayımlar!$B:$Q,7,0)*K75)</f>
        <v>#VALUE!</v>
      </c>
      <c r="Q75" s="58">
        <f>IF(B75="","",VLOOKUP(AD75,Varsayımlar!$B:$Q,8,0))</f>
        <v>25</v>
      </c>
      <c r="R75" s="58" t="str">
        <f>IF(B75="","",VLOOKUP(AD75,Varsayımlar!$B:$Q,9,0))</f>
        <v>Standart</v>
      </c>
      <c r="S75" s="58">
        <f>IF(B75="","",VLOOKUP(AD75,Varsayımlar!$B:$Q,10,0))</f>
        <v>12</v>
      </c>
      <c r="T75" s="58">
        <f>IF(B75="","",VLOOKUP(AD75,Varsayımlar!$B:$Q,11,0))</f>
        <v>12</v>
      </c>
      <c r="U75" s="58">
        <f>IF(B75="","",VLOOKUP(AD75,Varsayımlar!$B:$Q,12,0))</f>
        <v>840</v>
      </c>
      <c r="V75" s="58" t="str">
        <f>IF(B75="","",VLOOKUP(AD75,Varsayımlar!$B:$Q,13,0))</f>
        <v>Yurtiçi</v>
      </c>
      <c r="W75" s="58">
        <f>IF(B75="","",VLOOKUP(AD75,Varsayımlar!$B:$Q,14,0))</f>
        <v>6</v>
      </c>
      <c r="X75" s="60" t="s">
        <v>161</v>
      </c>
      <c r="Y75" s="60" t="s">
        <v>161</v>
      </c>
      <c r="Z75" s="60" t="s">
        <v>161</v>
      </c>
      <c r="AA75" s="58" t="str">
        <f>IF(B75="","",VLOOKUP(AD75,Varsayımlar!$B:$Q,15,0))</f>
        <v>Bisto Kolisi</v>
      </c>
      <c r="AB75" s="58" t="str">
        <f>IF(B75="","",VLOOKUP(AD75,Varsayımlar!$B:$Q,16,0))</f>
        <v>24-26 Cm</v>
      </c>
      <c r="AC75" s="58">
        <f>IF(B75="","",VLOOKUP(Sayfa2!AD18,Varsayımlar!B:S,18,0))</f>
        <v>0</v>
      </c>
      <c r="AD75" s="61" t="str">
        <f>IF(B75="","",CONCATENATE(B75,E75))</f>
        <v>Şok MarketBisto 25 cm 12 pcs 840g</v>
      </c>
    </row>
    <row r="76" spans="1:30" ht="31.5" customHeight="1" x14ac:dyDescent="0.25">
      <c r="A76" s="9" t="s">
        <v>123</v>
      </c>
      <c r="B76" s="75" t="s">
        <v>143</v>
      </c>
      <c r="C76" s="76">
        <f>IF(B76="","",VLOOKUP(AD76,Varsayımlar!$B:$Q,3,0))</f>
        <v>8698829380698</v>
      </c>
      <c r="D76" s="76"/>
      <c r="E76" s="75" t="s">
        <v>144</v>
      </c>
      <c r="F76" s="77"/>
      <c r="G76" s="77"/>
      <c r="H76" s="77" t="str">
        <f>IF(B76="","",VLOOKUP(AD76,Varsayımlar!$B:$Q,5,0))</f>
        <v xml:space="preserve">Taco 15 cm </v>
      </c>
      <c r="I76" s="77">
        <f>IF(B76="","",VLOOKUP(AD76,Varsayımlar!B:T,19,0))</f>
        <v>0</v>
      </c>
      <c r="J76" s="77" t="str">
        <f>IF(B76="","",VLOOKUP(AD76,Varsayımlar!$B:$Q,6,0))</f>
        <v>SADE</v>
      </c>
      <c r="K76" s="77" t="s">
        <v>160</v>
      </c>
      <c r="L76" s="77"/>
      <c r="M76" s="77" t="str">
        <f>IFERROR(IF(B76="","",K76/VLOOKUP(AD76,Varsayımlar!B:R,17,0)),"")</f>
        <v/>
      </c>
      <c r="N76" s="77">
        <v>50</v>
      </c>
      <c r="O76" s="77"/>
      <c r="P76" s="77" t="e">
        <f>IF(B76="","",VLOOKUP(AD76,Varsayımlar!$B:$Q,7,0)*K76)</f>
        <v>#VALUE!</v>
      </c>
      <c r="Q76" s="77">
        <f>IF(B76="","",VLOOKUP(AD76,Varsayımlar!$B:$Q,8,0))</f>
        <v>15</v>
      </c>
      <c r="R76" s="77" t="str">
        <f>IF(B76="","",VLOOKUP(AD76,Varsayımlar!$B:$Q,9,0))</f>
        <v>SOFT-PA3</v>
      </c>
      <c r="S76" s="77">
        <f>IF(B76="","",VLOOKUP(AD76,Varsayımlar!$B:$Q,10,0))</f>
        <v>6</v>
      </c>
      <c r="T76" s="77">
        <f>IF(B76="","",VLOOKUP(AD76,Varsayımlar!$B:$Q,11,0))</f>
        <v>18</v>
      </c>
      <c r="U76" s="77">
        <f>IF(B76="","",VLOOKUP(AD76,Varsayımlar!$B:$Q,12,0))</f>
        <v>250</v>
      </c>
      <c r="V76" s="77" t="str">
        <f>IF(B76="","",VLOOKUP(AD76,Varsayımlar!$B:$Q,13,0))</f>
        <v>YURTİÇİ</v>
      </c>
      <c r="W76" s="77">
        <f>IF(B76="","",VLOOKUP(AD76,Varsayımlar!$B:$Q,14,0))</f>
        <v>6</v>
      </c>
      <c r="X76" s="78" t="s">
        <v>161</v>
      </c>
      <c r="Y76" s="78" t="s">
        <v>161</v>
      </c>
      <c r="Z76" s="78" t="s">
        <v>161</v>
      </c>
      <c r="AA76" s="77" t="str">
        <f>IF(B76="","",VLOOKUP(AD76,Varsayımlar!$B:$Q,15,0))</f>
        <v>15 CM KOLİ</v>
      </c>
      <c r="AB76" s="77" t="str">
        <f>IF(B76="","",VLOOKUP(AD76,Varsayımlar!$B:$Q,16,0))</f>
        <v>14-16 CM</v>
      </c>
      <c r="AC76" s="77">
        <f>IF(B76="","",VLOOKUP(Sayfa2!AD19,Varsayımlar!B:S,18,0))</f>
        <v>0</v>
      </c>
      <c r="AD76" s="8" t="str">
        <f>IF(B76="","",CONCATENATE(B76,E76))</f>
        <v>Şok MarketTaco 15 cm 6 lı 150 g</v>
      </c>
    </row>
    <row r="77" spans="1:30" ht="31.5" hidden="1" customHeight="1" x14ac:dyDescent="0.25">
      <c r="A77" s="9" t="s">
        <v>125</v>
      </c>
      <c r="B77" s="64"/>
      <c r="C77" s="65" t="str">
        <f>IF(B77="","",VLOOKUP(AD77,Varsayımlar!$B:$Q,3,0))</f>
        <v/>
      </c>
      <c r="D77" s="65"/>
      <c r="E77" s="65"/>
      <c r="F77" s="64"/>
      <c r="G77" s="64"/>
      <c r="H77" s="64" t="str">
        <f>IF(B77="","",VLOOKUP(AD77,Varsayımlar!$B:$Q,5,0))</f>
        <v/>
      </c>
      <c r="I77" s="64"/>
      <c r="J77" s="64" t="str">
        <f>IF(B77="","",VLOOKUP(AD77,Varsayımlar!$B:$Q,6,0))</f>
        <v/>
      </c>
      <c r="K77" s="64"/>
      <c r="L77" s="64"/>
      <c r="M77" s="64">
        <f>K77/84</f>
        <v>0</v>
      </c>
      <c r="N77" s="64"/>
      <c r="O77" s="64"/>
      <c r="P77" s="64" t="str">
        <f>IF(B77="","",VLOOKUP(AD77,Varsayımlar!$B:$Q,7,0)*K77)</f>
        <v/>
      </c>
      <c r="Q77" s="64" t="str">
        <f>IF(B77="","",VLOOKUP(AD77,Varsayımlar!$B:$Q,8,0))</f>
        <v/>
      </c>
      <c r="R77" s="64" t="str">
        <f>IF(B77="","",VLOOKUP(AD77,Varsayımlar!$B:$Q,9,0))</f>
        <v/>
      </c>
      <c r="S77" s="64" t="str">
        <f>IF(B77="","",VLOOKUP(AD77,Varsayımlar!$B:$Q,10,0))</f>
        <v/>
      </c>
      <c r="T77" s="64" t="str">
        <f>IF(B77="","",VLOOKUP(AD77,Varsayımlar!$B:$Q,11,0))</f>
        <v/>
      </c>
      <c r="U77" s="64" t="str">
        <f>IF(B77="","",VLOOKUP(AD77,Varsayımlar!$B:$Q,12,0))</f>
        <v/>
      </c>
      <c r="V77" s="64" t="str">
        <f>IF(B77="","",VLOOKUP(AD77,Varsayımlar!$B:$Q,13,0))</f>
        <v/>
      </c>
      <c r="W77" s="64" t="str">
        <f>IF(B77="","",VLOOKUP(AD77,Varsayımlar!$B:$Q,14,0))</f>
        <v/>
      </c>
      <c r="X77" s="66"/>
      <c r="Y77" s="66"/>
      <c r="Z77" s="64"/>
      <c r="AA77" s="64" t="str">
        <f>IF(B77="","",VLOOKUP(AD77,Varsayımlar!$B:$Q,15,0))</f>
        <v/>
      </c>
      <c r="AB77" s="64" t="str">
        <f>IF(B77="","",VLOOKUP(AD77,Varsayımlar!$B:$Q,16,0))</f>
        <v/>
      </c>
      <c r="AC77" s="79"/>
      <c r="AD77" s="61" t="str">
        <f>IF(B77="","",CONCATENATE(B77,E77))</f>
        <v/>
      </c>
    </row>
    <row r="78" spans="1:30" x14ac:dyDescent="0.25">
      <c r="C78" s="80" t="str">
        <f>IF(B78="","",VLOOKUP(AD78,Varsayımlar!$B:$Q,3,0))</f>
        <v/>
      </c>
      <c r="H78" s="8" t="str">
        <f>IF(B78="","",VLOOKUP(AD78,Varsayımlar!$B:$Q,5,0))</f>
        <v/>
      </c>
      <c r="J78" s="8" t="str">
        <f>IF(B78="","",VLOOKUP(AD78,Varsayımlar!$B:$Q,6,0))</f>
        <v/>
      </c>
      <c r="P78" s="8" t="str">
        <f>IF(B78="","",VLOOKUP(AD78,Varsayımlar!$B:$Q,7,0)*K78)</f>
        <v/>
      </c>
      <c r="Q78" s="8" t="str">
        <f>IF(B78="","",VLOOKUP(AD78,Varsayımlar!$B:$Q,8,0))</f>
        <v/>
      </c>
      <c r="R78" s="8" t="str">
        <f>IF(B78="","",VLOOKUP(AD78,Varsayımlar!$B:$Q,9,0))</f>
        <v/>
      </c>
      <c r="S78" s="8" t="str">
        <f>IF(B78="","",VLOOKUP(AD78,Varsayımlar!$B:$Q,10,0))</f>
        <v/>
      </c>
      <c r="T78" s="8" t="str">
        <f>IF(B78="","",VLOOKUP(AD78,Varsayımlar!$B:$Q,11,0))</f>
        <v/>
      </c>
      <c r="U78" s="8" t="str">
        <f>IF(B78="","",VLOOKUP(AD78,Varsayımlar!$B:$Q,12,0))</f>
        <v/>
      </c>
      <c r="V78" s="8" t="str">
        <f>IF(B78="","",VLOOKUP(AD78,Varsayımlar!$B:$Q,13,0))</f>
        <v/>
      </c>
      <c r="W78" s="8" t="str">
        <f>IF(B78="","",VLOOKUP(AD78,Varsayımlar!$B:$Q,14,0))</f>
        <v/>
      </c>
      <c r="AA78" s="8" t="str">
        <f>IF(B78="","",VLOOKUP(AD78,Varsayımlar!$B:$Q,15,0))</f>
        <v/>
      </c>
      <c r="AB78" s="8" t="str">
        <f>IF(B78="","",VLOOKUP(AD78,Varsayımlar!$B:$Q,16,0))</f>
        <v/>
      </c>
      <c r="AD78" s="8" t="str">
        <f>IF(B78="","",CONCATENATE(B78,E78))</f>
        <v/>
      </c>
    </row>
    <row r="79" spans="1:30" ht="29.25" customHeight="1" x14ac:dyDescent="0.25">
      <c r="A79" s="198" t="s">
        <v>121</v>
      </c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68"/>
    </row>
    <row r="80" spans="1:30" ht="63" x14ac:dyDescent="0.25">
      <c r="A80" s="9" t="s">
        <v>0</v>
      </c>
      <c r="B80" s="9" t="s">
        <v>1</v>
      </c>
      <c r="C80" s="10" t="s">
        <v>36</v>
      </c>
      <c r="D80" s="10" t="s">
        <v>177</v>
      </c>
      <c r="E80" s="10" t="s">
        <v>42</v>
      </c>
      <c r="F80" s="9" t="s">
        <v>43</v>
      </c>
      <c r="G80" s="9" t="s">
        <v>13</v>
      </c>
      <c r="H80" s="9" t="s">
        <v>2</v>
      </c>
      <c r="I80" s="9" t="s">
        <v>83</v>
      </c>
      <c r="J80" s="9" t="s">
        <v>3</v>
      </c>
      <c r="K80" s="9" t="s">
        <v>21</v>
      </c>
      <c r="L80" s="9" t="s">
        <v>141</v>
      </c>
      <c r="M80" s="9" t="s">
        <v>20</v>
      </c>
      <c r="N80" s="9" t="s">
        <v>243</v>
      </c>
      <c r="O80" s="9" t="s">
        <v>176</v>
      </c>
      <c r="P80" s="9" t="s">
        <v>16</v>
      </c>
      <c r="Q80" s="9" t="s">
        <v>4</v>
      </c>
      <c r="R80" s="9" t="s">
        <v>5</v>
      </c>
      <c r="S80" s="9" t="s">
        <v>6</v>
      </c>
      <c r="T80" s="9" t="s">
        <v>33</v>
      </c>
      <c r="U80" s="9" t="s">
        <v>7</v>
      </c>
      <c r="V80" s="9" t="s">
        <v>8</v>
      </c>
      <c r="W80" s="9" t="s">
        <v>9</v>
      </c>
      <c r="X80" s="9" t="s">
        <v>10</v>
      </c>
      <c r="Y80" s="9" t="s">
        <v>11</v>
      </c>
      <c r="Z80" s="9" t="s">
        <v>12</v>
      </c>
      <c r="AA80" s="9" t="s">
        <v>14</v>
      </c>
      <c r="AB80" s="9" t="s">
        <v>15</v>
      </c>
      <c r="AC80" s="9" t="s">
        <v>305</v>
      </c>
      <c r="AD80" s="8" t="s">
        <v>50</v>
      </c>
    </row>
    <row r="81" spans="1:31" ht="31.5" x14ac:dyDescent="0.25">
      <c r="A81" s="9" t="s">
        <v>29</v>
      </c>
      <c r="B81" s="67" t="s">
        <v>17</v>
      </c>
      <c r="C81" s="4">
        <f>IF(B81="","",VLOOKUP(AD81,Varsayımlar!$B:$Q,3,0))</f>
        <v>8698829380698</v>
      </c>
      <c r="D81" s="4" t="s">
        <v>513</v>
      </c>
      <c r="E81" s="105" t="s">
        <v>37</v>
      </c>
      <c r="F81" s="67" t="s">
        <v>514</v>
      </c>
      <c r="G81" s="67" t="s">
        <v>516</v>
      </c>
      <c r="H81" s="67" t="str">
        <f>IF(B81="","",VLOOKUP(AD81,Varsayımlar!$B:$Q,5,0))</f>
        <v>TORTİLLAS 25 CM 4 PCS 260G</v>
      </c>
      <c r="I81" s="67">
        <f>IF(B81="","",VLOOKUP(AD81,Varsayımlar!B:T,19,0))</f>
        <v>0</v>
      </c>
      <c r="J81" s="67" t="str">
        <f>IF(B81="","",VLOOKUP(AD81,Varsayımlar!$B:$Q,6,0))</f>
        <v>SADE</v>
      </c>
      <c r="K81" s="67">
        <v>1092</v>
      </c>
      <c r="L81" s="67"/>
      <c r="M81" s="67">
        <f>K81/84</f>
        <v>13</v>
      </c>
      <c r="N81" s="67"/>
      <c r="O81" s="67">
        <v>16</v>
      </c>
      <c r="P81" s="67">
        <f>IF(B81="","",VLOOKUP(AD81,Varsayımlar!$B:$Q,7,0)*K81)</f>
        <v>32760</v>
      </c>
      <c r="Q81" s="67">
        <f>IF(B81="","",VLOOKUP(AD81,Varsayımlar!$B:$Q,8,0))</f>
        <v>25</v>
      </c>
      <c r="R81" s="67" t="str">
        <f>IF(B81="","",VLOOKUP(AD81,Varsayımlar!$B:$Q,9,0))</f>
        <v>SOFT</v>
      </c>
      <c r="S81" s="67">
        <f>IF(B81="","",VLOOKUP(AD81,Varsayımlar!$B:$Q,10,0))</f>
        <v>4</v>
      </c>
      <c r="T81" s="67">
        <f>IF(B81="","",VLOOKUP(AD81,Varsayımlar!$B:$Q,11,0))</f>
        <v>30</v>
      </c>
      <c r="U81" s="67">
        <f>IF(B81="","",VLOOKUP(AD81,Varsayımlar!$B:$Q,12,0))</f>
        <v>260</v>
      </c>
      <c r="V81" s="67" t="str">
        <f>IF(B81="","",VLOOKUP(AD81,Varsayımlar!$B:$Q,13,0))</f>
        <v>YURTDIŞI</v>
      </c>
      <c r="W81" s="67">
        <f>IF(B81="","",VLOOKUP(AD81,Varsayımlar!$B:$Q,14,0))</f>
        <v>6</v>
      </c>
      <c r="X81" s="68">
        <v>46198</v>
      </c>
      <c r="Y81" s="68">
        <v>46381</v>
      </c>
      <c r="Z81" s="67">
        <v>26062525</v>
      </c>
      <c r="AA81" s="67" t="str">
        <f>IF(B81="","",VLOOKUP(AD81,Varsayımlar!$B:$Q,15,0))</f>
        <v>TRİTON -SKT ATILACAK</v>
      </c>
      <c r="AB81" s="67" t="str">
        <f>IF(B81="","",VLOOKUP(AD81,Varsayımlar!$B:$Q,16,0))</f>
        <v>24-26 CM</v>
      </c>
      <c r="AC81" s="64"/>
      <c r="AD81" s="61" t="str">
        <f t="shared" ref="AD81:AD92" si="2">IF(B81="","",CONCATENATE(B81,E81))</f>
        <v>LLC TRİTONMUTLUKAL WHEAT TORTILLA</v>
      </c>
      <c r="AE81" s="8" t="s">
        <v>140</v>
      </c>
    </row>
    <row r="82" spans="1:31" ht="78.75" x14ac:dyDescent="0.25">
      <c r="A82" s="9" t="s">
        <v>122</v>
      </c>
      <c r="B82" s="77" t="s">
        <v>90</v>
      </c>
      <c r="C82" s="76">
        <f>IF(B82="","",VLOOKUP(AD82,Varsayımlar!$B:$Q,3,0))</f>
        <v>8698829380698</v>
      </c>
      <c r="D82" s="77" t="s">
        <v>261</v>
      </c>
      <c r="E82" s="77" t="s">
        <v>91</v>
      </c>
      <c r="F82" s="77"/>
      <c r="G82" s="77" t="s">
        <v>582</v>
      </c>
      <c r="H82" s="77" t="str">
        <f>IF(B82="","",VLOOKUP(AD82,Varsayımlar!$B:$Q,5,0))</f>
        <v>MAGNİT MAVİ AMBALAJ 25CM</v>
      </c>
      <c r="I82" s="77">
        <f>IF(B82="","",VLOOKUP(AD82,Varsayımlar!B:T,19,0))</f>
        <v>0</v>
      </c>
      <c r="J82" s="77" t="str">
        <f>IF(B82="","",VLOOKUP(AD82,Varsayımlar!$B:$Q,6,0))</f>
        <v>SADE</v>
      </c>
      <c r="K82" s="77">
        <v>672</v>
      </c>
      <c r="L82" s="77"/>
      <c r="M82" s="77">
        <f>IFERROR(IF(B82="","",K82/VLOOKUP(AD82,Varsayımlar!B:R,17,0)),"")</f>
        <v>8</v>
      </c>
      <c r="N82" s="77"/>
      <c r="O82" s="77">
        <v>10</v>
      </c>
      <c r="P82" s="77">
        <f>IF(B82="","",VLOOKUP(AD82,Varsayımlar!$B:$Q,7,0)*K82)</f>
        <v>20160</v>
      </c>
      <c r="Q82" s="77">
        <f>IF(B82="","",VLOOKUP(AD82,Varsayımlar!$B:$Q,8,0))</f>
        <v>25</v>
      </c>
      <c r="R82" s="77" t="str">
        <f>IF(B82="","",VLOOKUP(AD82,Varsayımlar!$B:$Q,9,0))</f>
        <v>SOFT</v>
      </c>
      <c r="S82" s="77">
        <f>IF(B82="","",VLOOKUP(AD82,Varsayımlar!$B:$Q,10,0))</f>
        <v>4</v>
      </c>
      <c r="T82" s="77">
        <f>IF(B82="","",VLOOKUP(AD82,Varsayımlar!$B:$Q,11,0))</f>
        <v>30</v>
      </c>
      <c r="U82" s="77">
        <f>IF(B82="","",VLOOKUP(AD82,Varsayımlar!$B:$Q,12,0))</f>
        <v>260</v>
      </c>
      <c r="V82" s="77" t="str">
        <f>IF(B82="","",VLOOKUP(AD82,Varsayımlar!$B:$Q,13,0))</f>
        <v>YURTDIŞI</v>
      </c>
      <c r="W82" s="77">
        <f>IF(B82="","",VLOOKUP(AD82,Varsayımlar!$B:$Q,14,0))</f>
        <v>9</v>
      </c>
      <c r="X82" s="78">
        <v>46195</v>
      </c>
      <c r="Y82" s="78">
        <v>46468</v>
      </c>
      <c r="Z82" s="77" t="s">
        <v>585</v>
      </c>
      <c r="AA82" s="77" t="str">
        <f>IF(B82="","",VLOOKUP(AD82,Varsayımlar!$B:$Q,15,0))</f>
        <v>25CM TURUNCU KOLİ-SOL ÜST DİKDÖRTGENE ÜRETİM TARİHİ BASILACAK</v>
      </c>
      <c r="AB82" s="77" t="str">
        <f>IF(B82="","",VLOOKUP(AD82,Varsayımlar!$B:$Q,16,0))</f>
        <v>24-26 CM</v>
      </c>
      <c r="AC82" s="90">
        <f>IF(B82="","",VLOOKUP(Sayfa2!AD76,Varsayımlar!B:S,18,0))</f>
        <v>0</v>
      </c>
      <c r="AD82" s="90" t="str">
        <f t="shared" si="2"/>
        <v>MAGNİTMAGNİT MAVİ AMBALAJ 25 CM 260G</v>
      </c>
    </row>
    <row r="83" spans="1:31" ht="78.75" x14ac:dyDescent="0.25">
      <c r="A83" s="9" t="s">
        <v>123</v>
      </c>
      <c r="B83" s="77" t="s">
        <v>90</v>
      </c>
      <c r="C83" s="76">
        <f>IF(B83="","",VLOOKUP(AD83,Varsayımlar!$B:$Q,3,0))</f>
        <v>8698829380698</v>
      </c>
      <c r="D83" s="77" t="s">
        <v>261</v>
      </c>
      <c r="E83" s="77" t="s">
        <v>91</v>
      </c>
      <c r="F83" s="77"/>
      <c r="G83" s="77" t="s">
        <v>583</v>
      </c>
      <c r="H83" s="77" t="str">
        <f>IF(B83="","",VLOOKUP(AD83,Varsayımlar!$B:$Q,5,0))</f>
        <v>MAGNİT MAVİ AMBALAJ 25CM</v>
      </c>
      <c r="I83" s="77">
        <f>IF(B83="","",VLOOKUP(AD83,Varsayımlar!B:T,19,0))</f>
        <v>0</v>
      </c>
      <c r="J83" s="77" t="str">
        <f>IF(B83="","",VLOOKUP(AD83,Varsayımlar!$B:$Q,6,0))</f>
        <v>SADE</v>
      </c>
      <c r="K83" s="77">
        <v>672</v>
      </c>
      <c r="L83" s="77"/>
      <c r="M83" s="77">
        <f>IFERROR(IF(B83="","",K83/VLOOKUP(AD83,Varsayımlar!B:R,17,0)),"")</f>
        <v>8</v>
      </c>
      <c r="N83" s="77"/>
      <c r="O83" s="77">
        <v>10</v>
      </c>
      <c r="P83" s="77">
        <f>IF(B83="","",VLOOKUP(AD83,Varsayımlar!$B:$Q,7,0)*K83)</f>
        <v>20160</v>
      </c>
      <c r="Q83" s="77">
        <f>IF(B83="","",VLOOKUP(AD83,Varsayımlar!$B:$Q,8,0))</f>
        <v>25</v>
      </c>
      <c r="R83" s="77" t="str">
        <f>IF(B83="","",VLOOKUP(AD83,Varsayımlar!$B:$Q,9,0))</f>
        <v>SOFT</v>
      </c>
      <c r="S83" s="77">
        <f>IF(B83="","",VLOOKUP(AD83,Varsayımlar!$B:$Q,10,0))</f>
        <v>4</v>
      </c>
      <c r="T83" s="77">
        <f>IF(B83="","",VLOOKUP(AD83,Varsayımlar!$B:$Q,11,0))</f>
        <v>30</v>
      </c>
      <c r="U83" s="77">
        <f>IF(B83="","",VLOOKUP(AD83,Varsayımlar!$B:$Q,12,0))</f>
        <v>260</v>
      </c>
      <c r="V83" s="77" t="str">
        <f>IF(B83="","",VLOOKUP(AD83,Varsayımlar!$B:$Q,13,0))</f>
        <v>YURTDIŞI</v>
      </c>
      <c r="W83" s="77">
        <f>IF(B83="","",VLOOKUP(AD83,Varsayımlar!$B:$Q,14,0))</f>
        <v>9</v>
      </c>
      <c r="X83" s="78">
        <v>46195</v>
      </c>
      <c r="Y83" s="78">
        <v>46468</v>
      </c>
      <c r="Z83" s="77" t="s">
        <v>585</v>
      </c>
      <c r="AA83" s="77" t="str">
        <f>IF(B83="","",VLOOKUP(AD83,Varsayımlar!$B:$Q,15,0))</f>
        <v>25CM TURUNCU KOLİ-SOL ÜST DİKDÖRTGENE ÜRETİM TARİHİ BASILACAK</v>
      </c>
      <c r="AB83" s="77" t="str">
        <f>IF(B83="","",VLOOKUP(AD83,Varsayımlar!$B:$Q,16,0))</f>
        <v>24-26 CM</v>
      </c>
      <c r="AC83" s="90">
        <f>IF(B83="","",VLOOKUP(Sayfa2!AD77,Varsayımlar!B:S,18,0))</f>
        <v>0</v>
      </c>
      <c r="AD83" s="90" t="str">
        <f t="shared" si="2"/>
        <v>MAGNİTMAGNİT MAVİ AMBALAJ 25 CM 260G</v>
      </c>
    </row>
    <row r="84" spans="1:31" ht="31.5" x14ac:dyDescent="0.25">
      <c r="A84" s="9" t="s">
        <v>124</v>
      </c>
      <c r="B84" s="62" t="s">
        <v>17</v>
      </c>
      <c r="C84" s="33">
        <f>IF(B84="","",VLOOKUP(AD84,Varsayımlar!$B:$Q,3,0))</f>
        <v>8698829380698</v>
      </c>
      <c r="D84" s="33" t="s">
        <v>526</v>
      </c>
      <c r="E84" s="102" t="s">
        <v>37</v>
      </c>
      <c r="F84" s="62" t="s">
        <v>527</v>
      </c>
      <c r="G84" s="62" t="s">
        <v>528</v>
      </c>
      <c r="H84" s="62" t="str">
        <f>IF(B84="","",VLOOKUP(AD84,Varsayımlar!$B:$Q,5,0))</f>
        <v>TORTİLLAS 25 CM 4 PCS 260G</v>
      </c>
      <c r="I84" s="62">
        <f>IF(B84="","",VLOOKUP(AD84,Varsayımlar!B:T,19,0))</f>
        <v>0</v>
      </c>
      <c r="J84" s="62" t="str">
        <f>IF(B84="","",VLOOKUP(AD84,Varsayımlar!$B:$Q,6,0))</f>
        <v>SADE</v>
      </c>
      <c r="K84" s="62">
        <v>2016</v>
      </c>
      <c r="L84" s="62"/>
      <c r="M84" s="62">
        <f>K84/84</f>
        <v>24</v>
      </c>
      <c r="N84" s="62"/>
      <c r="O84" s="62">
        <v>30</v>
      </c>
      <c r="P84" s="62">
        <f>IF(B84="","",VLOOKUP(AD84,Varsayımlar!$B:$Q,7,0)*K84)</f>
        <v>60480</v>
      </c>
      <c r="Q84" s="62">
        <f>IF(B84="","",VLOOKUP(AD84,Varsayımlar!$B:$Q,8,0))</f>
        <v>25</v>
      </c>
      <c r="R84" s="62" t="str">
        <f>IF(B84="","",VLOOKUP(AD84,Varsayımlar!$B:$Q,9,0))</f>
        <v>SOFT</v>
      </c>
      <c r="S84" s="62">
        <f>IF(B84="","",VLOOKUP(AD84,Varsayımlar!$B:$Q,10,0))</f>
        <v>4</v>
      </c>
      <c r="T84" s="62">
        <f>IF(B84="","",VLOOKUP(AD84,Varsayımlar!$B:$Q,11,0))</f>
        <v>30</v>
      </c>
      <c r="U84" s="62">
        <f>IF(B84="","",VLOOKUP(AD84,Varsayımlar!$B:$Q,12,0))</f>
        <v>260</v>
      </c>
      <c r="V84" s="62" t="str">
        <f>IF(B84="","",VLOOKUP(AD84,Varsayımlar!$B:$Q,13,0))</f>
        <v>YURTDIŞI</v>
      </c>
      <c r="W84" s="62">
        <f>IF(B84="","",VLOOKUP(AD84,Varsayımlar!$B:$Q,14,0))</f>
        <v>6</v>
      </c>
      <c r="X84" s="63">
        <v>46202</v>
      </c>
      <c r="Y84" s="63">
        <v>46385</v>
      </c>
      <c r="Z84" s="62">
        <v>26062925</v>
      </c>
      <c r="AA84" s="62" t="str">
        <f>IF(B84="","",VLOOKUP(AD84,Varsayımlar!$B:$Q,15,0))</f>
        <v>TRİTON -SKT ATILACAK</v>
      </c>
      <c r="AB84" s="62" t="str">
        <f>IF(B84="","",VLOOKUP(AD84,Varsayımlar!$B:$Q,16,0))</f>
        <v>24-26 CM</v>
      </c>
      <c r="AC84" s="64"/>
      <c r="AD84" s="61" t="str">
        <f t="shared" si="2"/>
        <v>LLC TRİTONMUTLUKAL WHEAT TORTILLA</v>
      </c>
    </row>
    <row r="85" spans="1:31" ht="31.5" x14ac:dyDescent="0.25">
      <c r="A85" s="9" t="s">
        <v>125</v>
      </c>
      <c r="B85" s="62" t="s">
        <v>17</v>
      </c>
      <c r="C85" s="33">
        <f>IF(B85="","",VLOOKUP(AD85,Varsayımlar!$B:$Q,3,0))</f>
        <v>8698829380698</v>
      </c>
      <c r="D85" s="33" t="s">
        <v>526</v>
      </c>
      <c r="E85" s="102" t="s">
        <v>37</v>
      </c>
      <c r="F85" s="62" t="s">
        <v>527</v>
      </c>
      <c r="G85" s="62" t="s">
        <v>529</v>
      </c>
      <c r="H85" s="62" t="str">
        <f>IF(B85="","",VLOOKUP(AD85,Varsayımlar!$B:$Q,5,0))</f>
        <v>TORTİLLAS 25 CM 4 PCS 260G</v>
      </c>
      <c r="I85" s="62">
        <f>IF(B85="","",VLOOKUP(AD85,Varsayımlar!B:T,19,0))</f>
        <v>0</v>
      </c>
      <c r="J85" s="62" t="str">
        <f>IF(B85="","",VLOOKUP(AD85,Varsayımlar!$B:$Q,6,0))</f>
        <v>SADE</v>
      </c>
      <c r="K85" s="62">
        <v>420</v>
      </c>
      <c r="L85" s="62"/>
      <c r="M85" s="62">
        <f>K85/84</f>
        <v>5</v>
      </c>
      <c r="N85" s="62"/>
      <c r="O85" s="62">
        <v>7</v>
      </c>
      <c r="P85" s="62">
        <f>IF(B85="","",VLOOKUP(AD85,Varsayımlar!$B:$Q,7,0)*K85)</f>
        <v>12600</v>
      </c>
      <c r="Q85" s="62">
        <f>IF(B85="","",VLOOKUP(AD85,Varsayımlar!$B:$Q,8,0))</f>
        <v>25</v>
      </c>
      <c r="R85" s="62" t="str">
        <f>IF(B85="","",VLOOKUP(AD85,Varsayımlar!$B:$Q,9,0))</f>
        <v>SOFT</v>
      </c>
      <c r="S85" s="62">
        <f>IF(B85="","",VLOOKUP(AD85,Varsayımlar!$B:$Q,10,0))</f>
        <v>4</v>
      </c>
      <c r="T85" s="62">
        <f>IF(B85="","",VLOOKUP(AD85,Varsayımlar!$B:$Q,11,0))</f>
        <v>30</v>
      </c>
      <c r="U85" s="62">
        <f>IF(B85="","",VLOOKUP(AD85,Varsayımlar!$B:$Q,12,0))</f>
        <v>260</v>
      </c>
      <c r="V85" s="62" t="str">
        <f>IF(B85="","",VLOOKUP(AD85,Varsayımlar!$B:$Q,13,0))</f>
        <v>YURTDIŞI</v>
      </c>
      <c r="W85" s="62">
        <f>IF(B85="","",VLOOKUP(AD85,Varsayımlar!$B:$Q,14,0))</f>
        <v>6</v>
      </c>
      <c r="X85" s="63">
        <v>46202</v>
      </c>
      <c r="Y85" s="63">
        <v>46385</v>
      </c>
      <c r="Z85" s="62">
        <v>26062925</v>
      </c>
      <c r="AA85" s="62" t="str">
        <f>IF(B85="","",VLOOKUP(AD85,Varsayımlar!$B:$Q,15,0))</f>
        <v>TRİTON -SKT ATILACAK</v>
      </c>
      <c r="AB85" s="62" t="str">
        <f>IF(B85="","",VLOOKUP(AD85,Varsayımlar!$B:$Q,16,0))</f>
        <v>24-26 CM</v>
      </c>
      <c r="AC85" s="64"/>
      <c r="AD85" s="61" t="str">
        <f t="shared" si="2"/>
        <v>LLC TRİTONMUTLUKAL WHEAT TORTILLA</v>
      </c>
    </row>
    <row r="86" spans="1:31" ht="36" customHeight="1" x14ac:dyDescent="0.25">
      <c r="A86" s="9" t="s">
        <v>126</v>
      </c>
      <c r="B86" s="107" t="s">
        <v>17</v>
      </c>
      <c r="C86" s="108">
        <f>IF(B86="","",VLOOKUP(AD86,Varsayımlar!$B:$Q,3,0))</f>
        <v>8698829380698</v>
      </c>
      <c r="D86" s="108" t="s">
        <v>231</v>
      </c>
      <c r="E86" s="109" t="s">
        <v>37</v>
      </c>
      <c r="F86" s="107" t="s">
        <v>729</v>
      </c>
      <c r="G86" s="107" t="s">
        <v>730</v>
      </c>
      <c r="H86" s="107" t="str">
        <f>IF(B86="","",VLOOKUP(AD86,Varsayımlar!$B:$Q,5,0))</f>
        <v>TORTİLLAS 25 CM 4 PCS 260G</v>
      </c>
      <c r="I86" s="107">
        <f>IF(B86="","",VLOOKUP(AD86,Varsayımlar!B:T,19,0))</f>
        <v>0</v>
      </c>
      <c r="J86" s="107" t="str">
        <f>IF(B86="","",VLOOKUP(AD86,Varsayımlar!$B:$Q,6,0))</f>
        <v>SADE</v>
      </c>
      <c r="K86" s="107">
        <v>1260</v>
      </c>
      <c r="L86" s="107"/>
      <c r="M86" s="107">
        <f t="shared" ref="M86" si="3">K86/84</f>
        <v>15</v>
      </c>
      <c r="N86" s="107"/>
      <c r="O86" s="107">
        <v>19</v>
      </c>
      <c r="P86" s="107">
        <f>IF(B86="","",VLOOKUP(AD86,Varsayımlar!$B:$Q,7,0)*K86)</f>
        <v>37800</v>
      </c>
      <c r="Q86" s="107">
        <f>IF(B86="","",VLOOKUP(AD86,Varsayımlar!$B:$Q,8,0))</f>
        <v>25</v>
      </c>
      <c r="R86" s="107" t="str">
        <f>IF(B86="","",VLOOKUP(AD86,Varsayımlar!$B:$Q,9,0))</f>
        <v>SOFT</v>
      </c>
      <c r="S86" s="107">
        <f>IF(B86="","",VLOOKUP(AD86,Varsayımlar!$B:$Q,10,0))</f>
        <v>4</v>
      </c>
      <c r="T86" s="107">
        <f>IF(B86="","",VLOOKUP(AD86,Varsayımlar!$B:$Q,11,0))</f>
        <v>30</v>
      </c>
      <c r="U86" s="107">
        <f>IF(B86="","",VLOOKUP(AD86,Varsayımlar!$B:$Q,12,0))</f>
        <v>260</v>
      </c>
      <c r="V86" s="107" t="str">
        <f>IF(B86="","",VLOOKUP(AD86,Varsayımlar!$B:$Q,13,0))</f>
        <v>YURTDIŞI</v>
      </c>
      <c r="W86" s="107">
        <f>IF(B86="","",VLOOKUP(AD86,Varsayımlar!$B:$Q,14,0))</f>
        <v>6</v>
      </c>
      <c r="X86" s="110">
        <v>46203</v>
      </c>
      <c r="Y86" s="110">
        <v>46386</v>
      </c>
      <c r="Z86" s="107" t="s">
        <v>825</v>
      </c>
      <c r="AA86" s="107" t="str">
        <f>IF(B86="","",VLOOKUP(AD86,Varsayımlar!$B:$Q,15,0))</f>
        <v>TRİTON -SKT ATILACAK</v>
      </c>
      <c r="AB86" s="107" t="str">
        <f>IF(B86="","",VLOOKUP(AD86,Varsayımlar!$B:$Q,16,0))</f>
        <v>24-26 CM</v>
      </c>
      <c r="AC86" s="64"/>
      <c r="AD86" s="61" t="str">
        <f t="shared" si="2"/>
        <v>LLC TRİTONMUTLUKAL WHEAT TORTILLA</v>
      </c>
    </row>
    <row r="87" spans="1:31" ht="36" customHeight="1" x14ac:dyDescent="0.25">
      <c r="A87" s="9" t="s">
        <v>127</v>
      </c>
      <c r="B87" s="107" t="s">
        <v>17</v>
      </c>
      <c r="C87" s="108">
        <f>IF(B87="","",VLOOKUP(AD87,Varsayımlar!$B:$Q,3,0))</f>
        <v>8698829380698</v>
      </c>
      <c r="D87" s="108" t="s">
        <v>231</v>
      </c>
      <c r="E87" s="109" t="s">
        <v>37</v>
      </c>
      <c r="F87" s="107" t="s">
        <v>729</v>
      </c>
      <c r="G87" s="107" t="s">
        <v>731</v>
      </c>
      <c r="H87" s="107" t="str">
        <f>IF(B87="","",VLOOKUP(AD87,Varsayımlar!$B:$Q,5,0))</f>
        <v>TORTİLLAS 25 CM 4 PCS 260G</v>
      </c>
      <c r="I87" s="107">
        <f>IF(B87="","",VLOOKUP(AD87,Varsayımlar!B:T,19,0))</f>
        <v>0</v>
      </c>
      <c r="J87" s="107" t="str">
        <f>IF(B87="","",VLOOKUP(AD87,Varsayımlar!$B:$Q,6,0))</f>
        <v>SADE</v>
      </c>
      <c r="K87" s="107">
        <v>1176</v>
      </c>
      <c r="L87" s="107"/>
      <c r="M87" s="107">
        <f>K87/84</f>
        <v>14</v>
      </c>
      <c r="N87" s="107"/>
      <c r="O87" s="107">
        <v>18</v>
      </c>
      <c r="P87" s="107">
        <f>IF(B87="","",VLOOKUP(AD87,Varsayımlar!$B:$Q,7,0)*K87)</f>
        <v>35280</v>
      </c>
      <c r="Q87" s="107">
        <f>IF(B87="","",VLOOKUP(AD87,Varsayımlar!$B:$Q,8,0))</f>
        <v>25</v>
      </c>
      <c r="R87" s="107" t="str">
        <f>IF(B87="","",VLOOKUP(AD87,Varsayımlar!$B:$Q,9,0))</f>
        <v>SOFT</v>
      </c>
      <c r="S87" s="107">
        <f>IF(B87="","",VLOOKUP(AD87,Varsayımlar!$B:$Q,10,0))</f>
        <v>4</v>
      </c>
      <c r="T87" s="107">
        <f>IF(B87="","",VLOOKUP(AD87,Varsayımlar!$B:$Q,11,0))</f>
        <v>30</v>
      </c>
      <c r="U87" s="107">
        <f>IF(B87="","",VLOOKUP(AD87,Varsayımlar!$B:$Q,12,0))</f>
        <v>260</v>
      </c>
      <c r="V87" s="107" t="str">
        <f>IF(B87="","",VLOOKUP(AD87,Varsayımlar!$B:$Q,13,0))</f>
        <v>YURTDIŞI</v>
      </c>
      <c r="W87" s="107">
        <f>IF(B87="","",VLOOKUP(AD87,Varsayımlar!$B:$Q,14,0))</f>
        <v>6</v>
      </c>
      <c r="X87" s="110">
        <v>46203</v>
      </c>
      <c r="Y87" s="110">
        <v>46386</v>
      </c>
      <c r="Z87" s="107" t="s">
        <v>825</v>
      </c>
      <c r="AA87" s="107" t="str">
        <f>IF(B87="","",VLOOKUP(AD87,Varsayımlar!$B:$Q,15,0))</f>
        <v>TRİTON -SKT ATILACAK</v>
      </c>
      <c r="AB87" s="107" t="str">
        <f>IF(B87="","",VLOOKUP(AD87,Varsayımlar!$B:$Q,16,0))</f>
        <v>24-26 CM</v>
      </c>
      <c r="AC87" s="64"/>
      <c r="AD87" s="61" t="str">
        <f>IF(B87="","",CONCATENATE(B87,E87))</f>
        <v>LLC TRİTONMUTLUKAL WHEAT TORTILLA</v>
      </c>
    </row>
    <row r="88" spans="1:31" ht="36" customHeight="1" x14ac:dyDescent="0.25">
      <c r="A88" s="9" t="s">
        <v>128</v>
      </c>
      <c r="B88" s="77" t="s">
        <v>17</v>
      </c>
      <c r="C88" s="76">
        <f>IF(B88="","",VLOOKUP(AD88,Varsayımlar!$B:$Q,3,0))</f>
        <v>8698829380698</v>
      </c>
      <c r="D88" s="76" t="s">
        <v>235</v>
      </c>
      <c r="E88" s="119" t="s">
        <v>37</v>
      </c>
      <c r="F88" s="77" t="s">
        <v>740</v>
      </c>
      <c r="G88" s="77" t="s">
        <v>741</v>
      </c>
      <c r="H88" s="77" t="str">
        <f>IF(B88="","",VLOOKUP(AD88,Varsayımlar!$B:$Q,5,0))</f>
        <v>TORTİLLAS 25 CM 4 PCS 260G</v>
      </c>
      <c r="I88" s="77">
        <f>IF(B88="","",VLOOKUP(AD88,Varsayımlar!B:T,19,0))</f>
        <v>0</v>
      </c>
      <c r="J88" s="77" t="str">
        <f>IF(B88="","",VLOOKUP(AD88,Varsayımlar!$B:$Q,6,0))</f>
        <v>SADE</v>
      </c>
      <c r="K88" s="77">
        <v>2100</v>
      </c>
      <c r="L88" s="77"/>
      <c r="M88" s="77">
        <f>K88/84</f>
        <v>25</v>
      </c>
      <c r="N88" s="77"/>
      <c r="O88" s="77">
        <v>32</v>
      </c>
      <c r="P88" s="77">
        <f>IF(B88="","",VLOOKUP(AD88,Varsayımlar!$B:$Q,7,0)*K88)</f>
        <v>63000</v>
      </c>
      <c r="Q88" s="77">
        <f>IF(B88="","",VLOOKUP(AD88,Varsayımlar!$B:$Q,8,0))</f>
        <v>25</v>
      </c>
      <c r="R88" s="77" t="str">
        <f>IF(B88="","",VLOOKUP(AD88,Varsayımlar!$B:$Q,9,0))</f>
        <v>SOFT</v>
      </c>
      <c r="S88" s="77">
        <f>IF(B88="","",VLOOKUP(AD88,Varsayımlar!$B:$Q,10,0))</f>
        <v>4</v>
      </c>
      <c r="T88" s="77">
        <f>IF(B88="","",VLOOKUP(AD88,Varsayımlar!$B:$Q,11,0))</f>
        <v>30</v>
      </c>
      <c r="U88" s="77">
        <f>IF(B88="","",VLOOKUP(AD88,Varsayımlar!$B:$Q,12,0))</f>
        <v>260</v>
      </c>
      <c r="V88" s="77" t="str">
        <f>IF(B88="","",VLOOKUP(AD88,Varsayımlar!$B:$Q,13,0))</f>
        <v>YURTDIŞI</v>
      </c>
      <c r="W88" s="77">
        <f>IF(B88="","",VLOOKUP(AD88,Varsayımlar!$B:$Q,14,0))</f>
        <v>6</v>
      </c>
      <c r="X88" s="78">
        <v>46205</v>
      </c>
      <c r="Y88" s="78">
        <v>46389</v>
      </c>
      <c r="Z88" s="77">
        <v>26070225</v>
      </c>
      <c r="AA88" s="77" t="str">
        <f>IF(B88="","",VLOOKUP(AD88,Varsayımlar!$B:$Q,15,0))</f>
        <v>TRİTON -SKT ATILACAK</v>
      </c>
      <c r="AB88" s="77" t="str">
        <f>IF(B88="","",VLOOKUP(AD88,Varsayımlar!$B:$Q,16,0))</f>
        <v>24-26 CM</v>
      </c>
      <c r="AC88" s="64"/>
      <c r="AD88" s="61" t="str">
        <f>IF(B88="","",CONCATENATE(B88,E88))</f>
        <v>LLC TRİTONMUTLUKAL WHEAT TORTILLA</v>
      </c>
    </row>
    <row r="89" spans="1:31" ht="36" customHeight="1" x14ac:dyDescent="0.25">
      <c r="A89" s="9" t="s">
        <v>129</v>
      </c>
      <c r="B89" s="77" t="s">
        <v>17</v>
      </c>
      <c r="C89" s="76">
        <f>IF(B89="","",VLOOKUP(AD89,Varsayımlar!$B:$Q,3,0))</f>
        <v>8698829380698</v>
      </c>
      <c r="D89" s="76" t="s">
        <v>235</v>
      </c>
      <c r="E89" s="119" t="s">
        <v>37</v>
      </c>
      <c r="F89" s="77" t="s">
        <v>740</v>
      </c>
      <c r="G89" s="77" t="s">
        <v>742</v>
      </c>
      <c r="H89" s="77" t="str">
        <f>IF(B89="","",VLOOKUP(AD89,Varsayımlar!$B:$Q,5,0))</f>
        <v>TORTİLLAS 25 CM 4 PCS 260G</v>
      </c>
      <c r="I89" s="77">
        <f>IF(B89="","",VLOOKUP(AD89,Varsayımlar!B:T,19,0))</f>
        <v>0</v>
      </c>
      <c r="J89" s="77" t="str">
        <f>IF(B89="","",VLOOKUP(AD89,Varsayımlar!$B:$Q,6,0))</f>
        <v>SADE</v>
      </c>
      <c r="K89" s="77">
        <v>336</v>
      </c>
      <c r="L89" s="77"/>
      <c r="M89" s="77">
        <f>K89/84</f>
        <v>4</v>
      </c>
      <c r="N89" s="77"/>
      <c r="O89" s="77">
        <v>6</v>
      </c>
      <c r="P89" s="77">
        <f>IF(B89="","",VLOOKUP(AD89,Varsayımlar!$B:$Q,7,0)*K89)</f>
        <v>10080</v>
      </c>
      <c r="Q89" s="77">
        <f>IF(B89="","",VLOOKUP(AD89,Varsayımlar!$B:$Q,8,0))</f>
        <v>25</v>
      </c>
      <c r="R89" s="77" t="str">
        <f>IF(B89="","",VLOOKUP(AD89,Varsayımlar!$B:$Q,9,0))</f>
        <v>SOFT</v>
      </c>
      <c r="S89" s="77">
        <f>IF(B89="","",VLOOKUP(AD89,Varsayımlar!$B:$Q,10,0))</f>
        <v>4</v>
      </c>
      <c r="T89" s="77">
        <f>IF(B89="","",VLOOKUP(AD89,Varsayımlar!$B:$Q,11,0))</f>
        <v>30</v>
      </c>
      <c r="U89" s="77">
        <f>IF(B89="","",VLOOKUP(AD89,Varsayımlar!$B:$Q,12,0))</f>
        <v>260</v>
      </c>
      <c r="V89" s="77" t="str">
        <f>IF(B89="","",VLOOKUP(AD89,Varsayımlar!$B:$Q,13,0))</f>
        <v>YURTDIŞI</v>
      </c>
      <c r="W89" s="77">
        <f>IF(B89="","",VLOOKUP(AD89,Varsayımlar!$B:$Q,14,0))</f>
        <v>6</v>
      </c>
      <c r="X89" s="78">
        <v>46205</v>
      </c>
      <c r="Y89" s="78">
        <v>46389</v>
      </c>
      <c r="Z89" s="77">
        <v>26070225</v>
      </c>
      <c r="AA89" s="77" t="str">
        <f>IF(B89="","",VLOOKUP(AD89,Varsayımlar!$B:$Q,15,0))</f>
        <v>TRİTON -SKT ATILACAK</v>
      </c>
      <c r="AB89" s="77" t="str">
        <f>IF(B89="","",VLOOKUP(AD89,Varsayımlar!$B:$Q,16,0))</f>
        <v>24-26 CM</v>
      </c>
      <c r="AC89" s="64"/>
      <c r="AD89" s="61" t="str">
        <f>IF(B89="","",CONCATENATE(B89,E89))</f>
        <v>LLC TRİTONMUTLUKAL WHEAT TORTILLA</v>
      </c>
    </row>
    <row r="90" spans="1:31" ht="78.75" x14ac:dyDescent="0.25">
      <c r="A90" s="9" t="s">
        <v>132</v>
      </c>
      <c r="B90" s="88" t="s">
        <v>90</v>
      </c>
      <c r="C90" s="89">
        <f>IF(B90="","",VLOOKUP(AD90,Varsayımlar!$B:$Q,3,0))</f>
        <v>8698829380698</v>
      </c>
      <c r="D90" s="89" t="s">
        <v>259</v>
      </c>
      <c r="E90" s="85" t="s">
        <v>91</v>
      </c>
      <c r="F90" s="9"/>
      <c r="G90" s="9"/>
      <c r="H90" s="90" t="str">
        <f>IF(B90="","",VLOOKUP(AD90,Varsayımlar!$B:$Q,5,0))</f>
        <v>MAGNİT MAVİ AMBALAJ 25CM</v>
      </c>
      <c r="I90" s="90">
        <f>IF(B90="","",VLOOKUP(AD90,Varsayımlar!B:T,19,0))</f>
        <v>0</v>
      </c>
      <c r="J90" s="90" t="str">
        <f>IF(B90="","",VLOOKUP(AD90,Varsayımlar!$B:$Q,6,0))</f>
        <v>SADE</v>
      </c>
      <c r="K90" s="9">
        <v>2016</v>
      </c>
      <c r="L90" s="9"/>
      <c r="M90" s="9">
        <f>IFERROR(IF(B90="","",K90/VLOOKUP(AD90,Varsayımlar!B:R,17,0)),"")</f>
        <v>24</v>
      </c>
      <c r="N90" s="9"/>
      <c r="O90" s="9">
        <v>30</v>
      </c>
      <c r="P90" s="90">
        <f>IF(B90="","",VLOOKUP(AD90,Varsayımlar!$B:$Q,7,0)*K90)</f>
        <v>60480</v>
      </c>
      <c r="Q90" s="90">
        <f>IF(B90="","",VLOOKUP(AD90,Varsayımlar!$B:$Q,8,0))</f>
        <v>25</v>
      </c>
      <c r="R90" s="90" t="str">
        <f>IF(B90="","",VLOOKUP(AD90,Varsayımlar!$B:$Q,9,0))</f>
        <v>SOFT</v>
      </c>
      <c r="S90" s="90">
        <f>IF(B90="","",VLOOKUP(AD90,Varsayımlar!$B:$Q,10,0))</f>
        <v>4</v>
      </c>
      <c r="T90" s="90">
        <f>IF(B90="","",VLOOKUP(AD90,Varsayımlar!$B:$Q,11,0))</f>
        <v>30</v>
      </c>
      <c r="U90" s="90">
        <f>IF(B90="","",VLOOKUP(AD90,Varsayımlar!$B:$Q,12,0))</f>
        <v>260</v>
      </c>
      <c r="V90" s="90" t="str">
        <f>IF(B90="","",VLOOKUP(AD90,Varsayımlar!$B:$Q,13,0))</f>
        <v>YURTDIŞI</v>
      </c>
      <c r="W90" s="90">
        <f>IF(B90="","",VLOOKUP(AD90,Varsayımlar!$B:$Q,14,0))</f>
        <v>9</v>
      </c>
      <c r="X90" s="86">
        <v>46223</v>
      </c>
      <c r="Y90" s="86">
        <v>46497</v>
      </c>
      <c r="Z90" s="9" t="s">
        <v>691</v>
      </c>
      <c r="AA90" s="90" t="str">
        <f>IF(B90="","",VLOOKUP(AD90,Varsayımlar!$B:$Q,15,0))</f>
        <v>25CM TURUNCU KOLİ-SOL ÜST DİKDÖRTGENE ÜRETİM TARİHİ BASILACAK</v>
      </c>
      <c r="AB90" s="90" t="str">
        <f>IF(B90="","",VLOOKUP(AD90,Varsayımlar!$B:$Q,16,0))</f>
        <v>24-26 CM</v>
      </c>
      <c r="AC90" s="90">
        <f>IF(B90="","",VLOOKUP(Sayfa2!AD71,Varsayımlar!B:S,18,0))</f>
        <v>0</v>
      </c>
      <c r="AD90" s="90" t="str">
        <f t="shared" si="2"/>
        <v>MAGNİTMAGNİT MAVİ AMBALAJ 25 CM 260G</v>
      </c>
    </row>
    <row r="91" spans="1:31" ht="78.75" x14ac:dyDescent="0.25">
      <c r="A91" s="9" t="s">
        <v>133</v>
      </c>
      <c r="B91" s="88" t="s">
        <v>90</v>
      </c>
      <c r="C91" s="89">
        <f>IF(B91="","",VLOOKUP(AD91,Varsayımlar!$B:$Q,3,0))</f>
        <v>8698829380698</v>
      </c>
      <c r="D91" s="89" t="s">
        <v>260</v>
      </c>
      <c r="E91" s="85" t="s">
        <v>91</v>
      </c>
      <c r="F91" s="9"/>
      <c r="G91" s="9"/>
      <c r="H91" s="90" t="str">
        <f>IF(B91="","",VLOOKUP(AD91,Varsayımlar!$B:$Q,5,0))</f>
        <v>MAGNİT MAVİ AMBALAJ 25CM</v>
      </c>
      <c r="I91" s="90">
        <f>IF(B91="","",VLOOKUP(AD91,Varsayımlar!B:T,19,0))</f>
        <v>0</v>
      </c>
      <c r="J91" s="90" t="str">
        <f>IF(B91="","",VLOOKUP(AD91,Varsayımlar!$B:$Q,6,0))</f>
        <v>SADE</v>
      </c>
      <c r="K91" s="9">
        <v>2016</v>
      </c>
      <c r="L91" s="9"/>
      <c r="M91" s="9">
        <f>IFERROR(IF(B91="","",K91/VLOOKUP(AD91,Varsayımlar!B:R,17,0)),"")</f>
        <v>24</v>
      </c>
      <c r="N91" s="9"/>
      <c r="O91" s="9">
        <v>30</v>
      </c>
      <c r="P91" s="90">
        <f>IF(B91="","",VLOOKUP(AD91,Varsayımlar!$B:$Q,7,0)*K91)</f>
        <v>60480</v>
      </c>
      <c r="Q91" s="90">
        <f>IF(B91="","",VLOOKUP(AD91,Varsayımlar!$B:$Q,8,0))</f>
        <v>25</v>
      </c>
      <c r="R91" s="90" t="str">
        <f>IF(B91="","",VLOOKUP(AD91,Varsayımlar!$B:$Q,9,0))</f>
        <v>SOFT</v>
      </c>
      <c r="S91" s="90">
        <f>IF(B91="","",VLOOKUP(AD91,Varsayımlar!$B:$Q,10,0))</f>
        <v>4</v>
      </c>
      <c r="T91" s="90">
        <f>IF(B91="","",VLOOKUP(AD91,Varsayımlar!$B:$Q,11,0))</f>
        <v>30</v>
      </c>
      <c r="U91" s="90">
        <f>IF(B91="","",VLOOKUP(AD91,Varsayımlar!$B:$Q,12,0))</f>
        <v>260</v>
      </c>
      <c r="V91" s="90" t="str">
        <f>IF(B91="","",VLOOKUP(AD91,Varsayımlar!$B:$Q,13,0))</f>
        <v>YURTDIŞI</v>
      </c>
      <c r="W91" s="90">
        <f>IF(B91="","",VLOOKUP(AD91,Varsayımlar!$B:$Q,14,0))</f>
        <v>9</v>
      </c>
      <c r="X91" s="86">
        <v>46223</v>
      </c>
      <c r="Y91" s="86">
        <v>46497</v>
      </c>
      <c r="Z91" s="9" t="s">
        <v>692</v>
      </c>
      <c r="AA91" s="90" t="str">
        <f>IF(B91="","",VLOOKUP(AD91,Varsayımlar!$B:$Q,15,0))</f>
        <v>25CM TURUNCU KOLİ-SOL ÜST DİKDÖRTGENE ÜRETİM TARİHİ BASILACAK</v>
      </c>
      <c r="AB91" s="90" t="str">
        <f>IF(B91="","",VLOOKUP(AD91,Varsayımlar!$B:$Q,16,0))</f>
        <v>24-26 CM</v>
      </c>
      <c r="AC91" s="90">
        <f>IF(B91="","",VLOOKUP(Sayfa2!AD72,Varsayımlar!B:S,18,0))</f>
        <v>0</v>
      </c>
      <c r="AD91" s="90" t="str">
        <f t="shared" si="2"/>
        <v>MAGNİTMAGNİT MAVİ AMBALAJ 25 CM 260G</v>
      </c>
    </row>
    <row r="92" spans="1:31" ht="78.75" x14ac:dyDescent="0.25">
      <c r="A92" s="9" t="s">
        <v>134</v>
      </c>
      <c r="B92" s="88" t="s">
        <v>90</v>
      </c>
      <c r="C92" s="89">
        <f>IF(B92="","",VLOOKUP(AD92,Varsayımlar!$B:$Q,3,0))</f>
        <v>8698829380698</v>
      </c>
      <c r="D92" s="89" t="s">
        <v>261</v>
      </c>
      <c r="E92" s="85" t="s">
        <v>91</v>
      </c>
      <c r="F92" s="9"/>
      <c r="G92" s="9"/>
      <c r="H92" s="90" t="str">
        <f>IF(B92="","",VLOOKUP(AD92,Varsayımlar!$B:$Q,5,0))</f>
        <v>MAGNİT MAVİ AMBALAJ 25CM</v>
      </c>
      <c r="I92" s="90">
        <f>IF(B92="","",VLOOKUP(AD92,Varsayımlar!B:T,19,0))</f>
        <v>0</v>
      </c>
      <c r="J92" s="90" t="str">
        <f>IF(B92="","",VLOOKUP(AD92,Varsayımlar!$B:$Q,6,0))</f>
        <v>SADE</v>
      </c>
      <c r="K92" s="9">
        <v>2016</v>
      </c>
      <c r="L92" s="9"/>
      <c r="M92" s="9">
        <f>IFERROR(IF(B92="","",K92/VLOOKUP(AD92,Varsayımlar!B:R,17,0)),"")</f>
        <v>24</v>
      </c>
      <c r="N92" s="9"/>
      <c r="O92" s="9">
        <v>30</v>
      </c>
      <c r="P92" s="90">
        <f>IF(B92="","",VLOOKUP(AD92,Varsayımlar!$B:$Q,7,0)*K92)</f>
        <v>60480</v>
      </c>
      <c r="Q92" s="90">
        <f>IF(B92="","",VLOOKUP(AD92,Varsayımlar!$B:$Q,8,0))</f>
        <v>25</v>
      </c>
      <c r="R92" s="90" t="str">
        <f>IF(B92="","",VLOOKUP(AD92,Varsayımlar!$B:$Q,9,0))</f>
        <v>SOFT</v>
      </c>
      <c r="S92" s="90">
        <f>IF(B92="","",VLOOKUP(AD92,Varsayımlar!$B:$Q,10,0))</f>
        <v>4</v>
      </c>
      <c r="T92" s="90">
        <f>IF(B92="","",VLOOKUP(AD92,Varsayımlar!$B:$Q,11,0))</f>
        <v>30</v>
      </c>
      <c r="U92" s="90">
        <f>IF(B92="","",VLOOKUP(AD92,Varsayımlar!$B:$Q,12,0))</f>
        <v>260</v>
      </c>
      <c r="V92" s="90" t="str">
        <f>IF(B92="","",VLOOKUP(AD92,Varsayımlar!$B:$Q,13,0))</f>
        <v>YURTDIŞI</v>
      </c>
      <c r="W92" s="90">
        <f>IF(B92="","",VLOOKUP(AD92,Varsayımlar!$B:$Q,14,0))</f>
        <v>9</v>
      </c>
      <c r="X92" s="86">
        <v>46224</v>
      </c>
      <c r="Y92" s="86">
        <v>46498</v>
      </c>
      <c r="Z92" s="9">
        <v>26072125</v>
      </c>
      <c r="AA92" s="90" t="str">
        <f>IF(B92="","",VLOOKUP(AD92,Varsayımlar!$B:$Q,15,0))</f>
        <v>25CM TURUNCU KOLİ-SOL ÜST DİKDÖRTGENE ÜRETİM TARİHİ BASILACAK</v>
      </c>
      <c r="AB92" s="90" t="str">
        <f>IF(B92="","",VLOOKUP(AD92,Varsayımlar!$B:$Q,16,0))</f>
        <v>24-26 CM</v>
      </c>
      <c r="AC92" s="90">
        <f>IF(B92="","",VLOOKUP(Sayfa2!AD73,Varsayımlar!B:S,18,0))</f>
        <v>0</v>
      </c>
      <c r="AD92" s="90" t="str">
        <f t="shared" si="2"/>
        <v>MAGNİTMAGNİT MAVİ AMBALAJ 25 CM 260G</v>
      </c>
    </row>
    <row r="93" spans="1:31" x14ac:dyDescent="0.25">
      <c r="A93" s="9" t="s">
        <v>135</v>
      </c>
      <c r="B93" s="70"/>
      <c r="C93" s="71" t="str">
        <f>IF(B93="","",VLOOKUP(AD93,Varsayımlar!$B:$Q,3,0))</f>
        <v/>
      </c>
      <c r="D93" s="71"/>
      <c r="E93" s="71"/>
      <c r="F93" s="70"/>
      <c r="G93" s="70"/>
      <c r="H93" s="70" t="str">
        <f>IF(B93="","",VLOOKUP(AD93,Varsayımlar!$B:$Q,5,0))</f>
        <v/>
      </c>
      <c r="I93" s="70"/>
      <c r="J93" s="70" t="str">
        <f>IF(B93="","",VLOOKUP(AD93,Varsayımlar!$B:$Q,6,0))</f>
        <v/>
      </c>
      <c r="K93" s="70"/>
      <c r="L93" s="70"/>
      <c r="M93" s="70" t="str">
        <f>IFERROR(IF(B93="","",K93/VLOOKUP(AD93,Varsayımlar!B:R,17,0)),"")</f>
        <v/>
      </c>
      <c r="N93" s="70"/>
      <c r="O93" s="70"/>
      <c r="P93" s="70" t="str">
        <f>IF(B93="","",VLOOKUP(AD93,Varsayımlar!$B:$Q,7,0)*K93)</f>
        <v/>
      </c>
      <c r="Q93" s="70" t="str">
        <f>IF(B93="","",VLOOKUP(AD93,Varsayımlar!$B:$Q,8,0))</f>
        <v/>
      </c>
      <c r="R93" s="70" t="str">
        <f>IF(B93="","",VLOOKUP(AD93,Varsayımlar!$B:$Q,9,0))</f>
        <v/>
      </c>
      <c r="S93" s="70" t="str">
        <f>IF(B93="","",VLOOKUP(AD93,Varsayımlar!$B:$Q,10,0))</f>
        <v/>
      </c>
      <c r="T93" s="70" t="str">
        <f>IF(B93="","",VLOOKUP(AD93,Varsayımlar!$B:$Q,11,0))</f>
        <v/>
      </c>
      <c r="U93" s="70" t="str">
        <f>IF(B93="","",VLOOKUP(AD93,Varsayımlar!$B:$Q,12,0))</f>
        <v/>
      </c>
      <c r="V93" s="70" t="str">
        <f>IF(B93="","",VLOOKUP(AD93,Varsayımlar!$B:$Q,13,0))</f>
        <v/>
      </c>
      <c r="W93" s="70" t="str">
        <f>IF(B93="","",VLOOKUP(AD93,Varsayımlar!$B:$Q,14,0))</f>
        <v/>
      </c>
      <c r="X93" s="70"/>
      <c r="Y93" s="70"/>
      <c r="Z93" s="70"/>
      <c r="AA93" s="70" t="str">
        <f>IF(B93="","",VLOOKUP(AD93,Varsayımlar!$B:$Q,15,0))</f>
        <v/>
      </c>
      <c r="AB93" s="70" t="str">
        <f>IF(B93="","",VLOOKUP(AD93,Varsayımlar!$B:$Q,16,0))</f>
        <v/>
      </c>
      <c r="AC93" s="70" t="str">
        <f>IF(B93="","",VLOOKUP(Sayfa2!AD32,Varsayımlar!B:S,18,0))</f>
        <v/>
      </c>
      <c r="AD93" s="61"/>
    </row>
    <row r="94" spans="1:31" x14ac:dyDescent="0.25">
      <c r="A94" s="9" t="s">
        <v>136</v>
      </c>
      <c r="B94" s="70"/>
      <c r="C94" s="71" t="str">
        <f>IF(B94="","",VLOOKUP(AD94,Varsayımlar!$B:$Q,3,0))</f>
        <v/>
      </c>
      <c r="D94" s="71"/>
      <c r="E94" s="71"/>
      <c r="F94" s="70"/>
      <c r="G94" s="70"/>
      <c r="H94" s="70" t="str">
        <f>IF(B94="","",VLOOKUP(AD94,Varsayımlar!$B:$Q,5,0))</f>
        <v/>
      </c>
      <c r="I94" s="70"/>
      <c r="J94" s="70" t="str">
        <f>IF(B94="","",VLOOKUP(AD94,Varsayımlar!$B:$Q,6,0))</f>
        <v/>
      </c>
      <c r="K94" s="70"/>
      <c r="L94" s="70"/>
      <c r="M94" s="70" t="str">
        <f>IFERROR(IF(B94="","",K94/VLOOKUP(AD94,Varsayımlar!B:R,17,0)),"")</f>
        <v/>
      </c>
      <c r="N94" s="70"/>
      <c r="O94" s="70"/>
      <c r="P94" s="70" t="str">
        <f>IF(B94="","",VLOOKUP(AD94,Varsayımlar!$B:$Q,7,0)*K94)</f>
        <v/>
      </c>
      <c r="Q94" s="70" t="str">
        <f>IF(B94="","",VLOOKUP(AD94,Varsayımlar!$B:$Q,8,0))</f>
        <v/>
      </c>
      <c r="R94" s="70" t="str">
        <f>IF(B94="","",VLOOKUP(AD94,Varsayımlar!$B:$Q,9,0))</f>
        <v/>
      </c>
      <c r="S94" s="70" t="str">
        <f>IF(B94="","",VLOOKUP(AD94,Varsayımlar!$B:$Q,10,0))</f>
        <v/>
      </c>
      <c r="T94" s="70" t="str">
        <f>IF(B94="","",VLOOKUP(AD94,Varsayımlar!$B:$Q,11,0))</f>
        <v/>
      </c>
      <c r="U94" s="70" t="str">
        <f>IF(B94="","",VLOOKUP(AD94,Varsayımlar!$B:$Q,12,0))</f>
        <v/>
      </c>
      <c r="V94" s="70" t="str">
        <f>IF(B94="","",VLOOKUP(AD94,Varsayımlar!$B:$Q,13,0))</f>
        <v/>
      </c>
      <c r="W94" s="70" t="str">
        <f>IF(B94="","",VLOOKUP(AD94,Varsayımlar!$B:$Q,14,0))</f>
        <v/>
      </c>
      <c r="X94" s="70"/>
      <c r="Y94" s="70"/>
      <c r="Z94" s="70"/>
      <c r="AA94" s="70" t="str">
        <f>IF(B94="","",VLOOKUP(AD94,Varsayımlar!$B:$Q,15,0))</f>
        <v/>
      </c>
      <c r="AB94" s="70" t="str">
        <f>IF(B94="","",VLOOKUP(AD94,Varsayımlar!$B:$Q,16,0))</f>
        <v/>
      </c>
      <c r="AC94" s="70" t="str">
        <f>IF(B94="","",VLOOKUP(Sayfa2!AD33,Varsayımlar!B:S,18,0))</f>
        <v/>
      </c>
      <c r="AD94" s="61"/>
    </row>
    <row r="95" spans="1:31" x14ac:dyDescent="0.25">
      <c r="C95" s="80" t="str">
        <f>IF(B95="","",VLOOKUP(AD95,Varsayımlar!$B:$Q,3,0))</f>
        <v/>
      </c>
      <c r="H95" s="8" t="str">
        <f>IF(B95="","",VLOOKUP(AD95,Varsayımlar!$B:$Q,5,0))</f>
        <v/>
      </c>
      <c r="J95" s="8" t="str">
        <f>IF(B95="","",VLOOKUP(AD95,Varsayımlar!$B:$Q,6,0))</f>
        <v/>
      </c>
      <c r="P95" s="8" t="str">
        <f>IF(B95="","",VLOOKUP(AD95,Varsayımlar!$B:$Q,7,0)*K95)</f>
        <v/>
      </c>
      <c r="Q95" s="8" t="str">
        <f>IF(B95="","",VLOOKUP(AD95,Varsayımlar!$B:$Q,8,0))</f>
        <v/>
      </c>
      <c r="R95" s="8" t="str">
        <f>IF(B95="","",VLOOKUP(AD95,Varsayımlar!$B:$Q,9,0))</f>
        <v/>
      </c>
      <c r="S95" s="8" t="str">
        <f>IF(B95="","",VLOOKUP(AD95,Varsayımlar!$B:$Q,10,0))</f>
        <v/>
      </c>
      <c r="T95" s="8" t="str">
        <f>IF(B95="","",VLOOKUP(AD95,Varsayımlar!$B:$Q,11,0))</f>
        <v/>
      </c>
      <c r="U95" s="8" t="str">
        <f>IF(B95="","",VLOOKUP(AD95,Varsayımlar!$B:$Q,12,0))</f>
        <v/>
      </c>
      <c r="V95" s="8" t="str">
        <f>IF(B95="","",VLOOKUP(AD95,Varsayımlar!$B:$Q,13,0))</f>
        <v/>
      </c>
      <c r="W95" s="8" t="str">
        <f>IF(B95="","",VLOOKUP(AD95,Varsayımlar!$B:$Q,14,0))</f>
        <v/>
      </c>
      <c r="AA95" s="8" t="str">
        <f>IF(B95="","",VLOOKUP(AD95,Varsayımlar!$B:$Q,15,0))</f>
        <v/>
      </c>
      <c r="AB95" s="8" t="str">
        <f>IF(B95="","",VLOOKUP(AD95,Varsayımlar!$B:$Q,16,0))</f>
        <v/>
      </c>
      <c r="AD95" s="8" t="str">
        <f>IF(B95="","",CONCATENATE(B95,E95))</f>
        <v/>
      </c>
    </row>
    <row r="96" spans="1:31" ht="31.5" x14ac:dyDescent="0.25">
      <c r="A96" s="198" t="s">
        <v>120</v>
      </c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55"/>
    </row>
    <row r="97" spans="1:31" ht="63" x14ac:dyDescent="0.25">
      <c r="A97" s="9" t="s">
        <v>0</v>
      </c>
      <c r="B97" s="9" t="s">
        <v>1</v>
      </c>
      <c r="C97" s="10" t="s">
        <v>36</v>
      </c>
      <c r="D97" s="10" t="s">
        <v>177</v>
      </c>
      <c r="E97" s="10" t="s">
        <v>42</v>
      </c>
      <c r="F97" s="9" t="s">
        <v>43</v>
      </c>
      <c r="G97" s="9" t="s">
        <v>13</v>
      </c>
      <c r="H97" s="9" t="s">
        <v>2</v>
      </c>
      <c r="I97" s="9" t="s">
        <v>83</v>
      </c>
      <c r="J97" s="9" t="s">
        <v>3</v>
      </c>
      <c r="K97" s="9" t="s">
        <v>21</v>
      </c>
      <c r="L97" s="9" t="s">
        <v>141</v>
      </c>
      <c r="M97" s="9" t="s">
        <v>20</v>
      </c>
      <c r="N97" s="9" t="s">
        <v>243</v>
      </c>
      <c r="O97" s="9" t="s">
        <v>176</v>
      </c>
      <c r="P97" s="9" t="s">
        <v>16</v>
      </c>
      <c r="Q97" s="9" t="s">
        <v>4</v>
      </c>
      <c r="R97" s="9" t="s">
        <v>5</v>
      </c>
      <c r="S97" s="9" t="s">
        <v>6</v>
      </c>
      <c r="T97" s="9" t="s">
        <v>33</v>
      </c>
      <c r="U97" s="9" t="s">
        <v>7</v>
      </c>
      <c r="V97" s="9" t="s">
        <v>8</v>
      </c>
      <c r="W97" s="9" t="s">
        <v>9</v>
      </c>
      <c r="X97" s="9" t="s">
        <v>10</v>
      </c>
      <c r="Y97" s="9" t="s">
        <v>11</v>
      </c>
      <c r="Z97" s="9" t="s">
        <v>12</v>
      </c>
      <c r="AA97" s="9" t="s">
        <v>14</v>
      </c>
      <c r="AB97" s="9" t="s">
        <v>15</v>
      </c>
      <c r="AC97" s="9" t="s">
        <v>305</v>
      </c>
      <c r="AD97" s="8" t="s">
        <v>50</v>
      </c>
    </row>
    <row r="98" spans="1:31" ht="48.75" customHeight="1" x14ac:dyDescent="0.25">
      <c r="A98" s="9" t="s">
        <v>29</v>
      </c>
      <c r="B98" s="111" t="s">
        <v>17</v>
      </c>
      <c r="C98" s="112">
        <f>IF(B98="","",VLOOKUP(AD98,Varsayımlar!$B:$Q,3,0))</f>
        <v>8698829380698</v>
      </c>
      <c r="D98" s="112" t="s">
        <v>506</v>
      </c>
      <c r="E98" s="113" t="s">
        <v>37</v>
      </c>
      <c r="F98" s="111" t="s">
        <v>507</v>
      </c>
      <c r="G98" s="111" t="s">
        <v>508</v>
      </c>
      <c r="H98" s="111" t="str">
        <f>IF(B98="","",VLOOKUP(AD98,Varsayımlar!$B:$Q,5,0))</f>
        <v>TORTİLLAS 25 CM 4 PCS 260G</v>
      </c>
      <c r="I98" s="111">
        <f>IF(B98="","",VLOOKUP(AD98,Varsayımlar!B:T,19,0))</f>
        <v>0</v>
      </c>
      <c r="J98" s="111" t="str">
        <f>IF(B98="","",VLOOKUP(AD98,Varsayımlar!$B:$Q,6,0))</f>
        <v>SADE</v>
      </c>
      <c r="K98" s="111">
        <v>2436</v>
      </c>
      <c r="L98" s="111"/>
      <c r="M98" s="111">
        <f>K98/84</f>
        <v>29</v>
      </c>
      <c r="N98" s="111"/>
      <c r="O98" s="111">
        <v>16</v>
      </c>
      <c r="P98" s="111">
        <f>IF(B98="","",VLOOKUP(AD98,Varsayımlar!$B:$Q,7,0)*K98)</f>
        <v>73080</v>
      </c>
      <c r="Q98" s="111">
        <f>IF(B98="","",VLOOKUP(AD98,Varsayımlar!$B:$Q,8,0))</f>
        <v>25</v>
      </c>
      <c r="R98" s="111" t="str">
        <f>IF(B98="","",VLOOKUP(AD98,Varsayımlar!$B:$Q,9,0))</f>
        <v>SOFT</v>
      </c>
      <c r="S98" s="111">
        <f>IF(B98="","",VLOOKUP(AD98,Varsayımlar!$B:$Q,10,0))</f>
        <v>4</v>
      </c>
      <c r="T98" s="111">
        <f>IF(B98="","",VLOOKUP(AD98,Varsayımlar!$B:$Q,11,0))</f>
        <v>30</v>
      </c>
      <c r="U98" s="111">
        <f>IF(B98="","",VLOOKUP(AD98,Varsayımlar!$B:$Q,12,0))</f>
        <v>260</v>
      </c>
      <c r="V98" s="111" t="str">
        <f>IF(B98="","",VLOOKUP(AD98,Varsayımlar!$B:$Q,13,0))</f>
        <v>YURTDIŞI</v>
      </c>
      <c r="W98" s="111">
        <f>IF(B98="","",VLOOKUP(AD98,Varsayımlar!$B:$Q,14,0))</f>
        <v>6</v>
      </c>
      <c r="X98" s="114">
        <v>46196</v>
      </c>
      <c r="Y98" s="114">
        <v>46379</v>
      </c>
      <c r="Z98" s="111">
        <v>26062325</v>
      </c>
      <c r="AA98" s="111" t="str">
        <f>IF(B98="","",VLOOKUP(AD98,Varsayımlar!$B:$Q,15,0))</f>
        <v>TRİTON -SKT ATILACAK</v>
      </c>
      <c r="AB98" s="111" t="str">
        <f>IF(B98="","",VLOOKUP(AD98,Varsayımlar!$B:$Q,16,0))</f>
        <v>24-26 CM</v>
      </c>
      <c r="AC98" s="64"/>
      <c r="AD98" s="61" t="str">
        <f t="shared" ref="AD98:AD145" si="4">IF(B98="","",CONCATENATE(B98,E98))</f>
        <v>LLC TRİTONMUTLUKAL WHEAT TORTILLA</v>
      </c>
      <c r="AE98" s="8" t="s">
        <v>140</v>
      </c>
    </row>
    <row r="99" spans="1:31" ht="78.75" x14ac:dyDescent="0.25">
      <c r="A99" s="9" t="s">
        <v>122</v>
      </c>
      <c r="B99" s="82" t="s">
        <v>90</v>
      </c>
      <c r="C99" s="83">
        <f>IF(B99="","",VLOOKUP(AD99,Varsayımlar!$B:$Q,3,0))</f>
        <v>8698829380698</v>
      </c>
      <c r="D99" s="82" t="s">
        <v>262</v>
      </c>
      <c r="E99" s="82" t="s">
        <v>91</v>
      </c>
      <c r="F99" s="82"/>
      <c r="G99" s="82" t="s">
        <v>588</v>
      </c>
      <c r="H99" s="82" t="str">
        <f>IF(B99="","",VLOOKUP(AD99,Varsayımlar!$B:$Q,5,0))</f>
        <v>MAGNİT MAVİ AMBALAJ 25CM</v>
      </c>
      <c r="I99" s="82">
        <f>IF(B99="","",VLOOKUP(AD99,Varsayımlar!B:T,19,0))</f>
        <v>0</v>
      </c>
      <c r="J99" s="82" t="str">
        <f>IF(B99="","",VLOOKUP(AD99,Varsayımlar!$B:$Q,6,0))</f>
        <v>SADE</v>
      </c>
      <c r="K99" s="82">
        <v>672</v>
      </c>
      <c r="L99" s="82"/>
      <c r="M99" s="82">
        <f>IFERROR(IF(B99="","",K99/VLOOKUP(AD99,Varsayımlar!B:R,17,0)),"")</f>
        <v>8</v>
      </c>
      <c r="N99" s="82"/>
      <c r="O99" s="82">
        <v>7</v>
      </c>
      <c r="P99" s="82">
        <f>IF(B99="","",VLOOKUP(AD99,Varsayımlar!$B:$Q,7,0)*K99)</f>
        <v>20160</v>
      </c>
      <c r="Q99" s="82">
        <f>IF(B99="","",VLOOKUP(AD99,Varsayımlar!$B:$Q,8,0))</f>
        <v>25</v>
      </c>
      <c r="R99" s="82" t="str">
        <f>IF(B99="","",VLOOKUP(AD99,Varsayımlar!$B:$Q,9,0))</f>
        <v>SOFT</v>
      </c>
      <c r="S99" s="82">
        <f>IF(B99="","",VLOOKUP(AD99,Varsayımlar!$B:$Q,10,0))</f>
        <v>4</v>
      </c>
      <c r="T99" s="82">
        <f>IF(B99="","",VLOOKUP(AD99,Varsayımlar!$B:$Q,11,0))</f>
        <v>30</v>
      </c>
      <c r="U99" s="82">
        <f>IF(B99="","",VLOOKUP(AD99,Varsayımlar!$B:$Q,12,0))</f>
        <v>260</v>
      </c>
      <c r="V99" s="82" t="str">
        <f>IF(B99="","",VLOOKUP(AD99,Varsayımlar!$B:$Q,13,0))</f>
        <v>YURTDIŞI</v>
      </c>
      <c r="W99" s="82">
        <f>IF(B99="","",VLOOKUP(AD99,Varsayımlar!$B:$Q,14,0))</f>
        <v>9</v>
      </c>
      <c r="X99" s="84">
        <v>46195</v>
      </c>
      <c r="Y99" s="84">
        <v>46468</v>
      </c>
      <c r="Z99" s="82" t="s">
        <v>589</v>
      </c>
      <c r="AA99" s="82" t="str">
        <f>IF(B99="","",VLOOKUP(AD99,Varsayımlar!$B:$Q,15,0))</f>
        <v>25CM TURUNCU KOLİ-SOL ÜST DİKDÖRTGENE ÜRETİM TARİHİ BASILACAK</v>
      </c>
      <c r="AB99" s="82" t="str">
        <f>IF(B99="","",VLOOKUP(AD99,Varsayımlar!$B:$Q,16,0))</f>
        <v>24-26 CM</v>
      </c>
      <c r="AC99" s="90">
        <f>IF(B99="","",VLOOKUP(Sayfa2!AD81,Varsayımlar!B:S,18,0))</f>
        <v>0</v>
      </c>
      <c r="AD99" s="90" t="str">
        <f>IF(B99="","",CONCATENATE(B99,E99))</f>
        <v>MAGNİTMAGNİT MAVİ AMBALAJ 25 CM 260G</v>
      </c>
    </row>
    <row r="100" spans="1:31" ht="63" x14ac:dyDescent="0.25">
      <c r="A100" s="9" t="s">
        <v>123</v>
      </c>
      <c r="B100" s="70" t="s">
        <v>79</v>
      </c>
      <c r="C100" s="71">
        <f>IF(B100="","",VLOOKUP(AD100,Varsayımlar!$B:$Q,3,0))</f>
        <v>8698829380698</v>
      </c>
      <c r="D100" s="71"/>
      <c r="E100" s="72" t="s">
        <v>254</v>
      </c>
      <c r="F100" s="70" t="s">
        <v>532</v>
      </c>
      <c r="G100" s="70" t="s">
        <v>532</v>
      </c>
      <c r="H100" s="70" t="str">
        <f>IF(B100="","",VLOOKUP(AD100,Varsayımlar!$B:$Q,5,0))</f>
        <v>Manetka 20cm</v>
      </c>
      <c r="I100" s="70">
        <f>IF(B100="","",VLOOKUP(AD100,Varsayımlar!B:T,19,0))</f>
        <v>0</v>
      </c>
      <c r="J100" s="70" t="str">
        <f>IF(B100="","",VLOOKUP(AD100,Varsayımlar!$B:$Q,6,0))</f>
        <v>SADE</v>
      </c>
      <c r="K100" s="70">
        <v>7200</v>
      </c>
      <c r="L100" s="70"/>
      <c r="M100" s="70">
        <f>IFERROR(IF(B100="","",K100/VLOOKUP(AD100,Varsayımlar!B:R,17,0)),"")</f>
        <v>32</v>
      </c>
      <c r="N100" s="70"/>
      <c r="O100" s="70">
        <v>32</v>
      </c>
      <c r="P100" s="70">
        <f>IF(B100="","",VLOOKUP(AD100,Varsayımlar!$B:$Q,7,0)*K100)</f>
        <v>100800</v>
      </c>
      <c r="Q100" s="70">
        <f>IF(B100="","",VLOOKUP(AD100,Varsayımlar!$B:$Q,8,0))</f>
        <v>20</v>
      </c>
      <c r="R100" s="70" t="str">
        <f>IF(B100="","",VLOOKUP(AD100,Varsayımlar!$B:$Q,9,0))</f>
        <v>Irak Soft</v>
      </c>
      <c r="S100" s="70">
        <f>IF(B100="","",VLOOKUP(AD100,Varsayımlar!$B:$Q,10,0))</f>
        <v>4</v>
      </c>
      <c r="T100" s="70">
        <f>IF(B100="","",VLOOKUP(AD100,Varsayımlar!$B:$Q,11,0))</f>
        <v>14</v>
      </c>
      <c r="U100" s="70">
        <f>IF(B100="","",VLOOKUP(AD100,Varsayımlar!$B:$Q,12,0))</f>
        <v>166</v>
      </c>
      <c r="V100" s="70" t="str">
        <f>IF(B100="","",VLOOKUP(AD100,Varsayımlar!$B:$Q,13,0))</f>
        <v>YURTDIŞI</v>
      </c>
      <c r="W100" s="70">
        <f>IF(B100="","",VLOOKUP(AD100,Varsayımlar!$B:$Q,14,0))</f>
        <v>6</v>
      </c>
      <c r="X100" s="73">
        <v>46196</v>
      </c>
      <c r="Y100" s="73">
        <v>46379</v>
      </c>
      <c r="Z100" s="70">
        <v>26062320</v>
      </c>
      <c r="AA100" s="70" t="str">
        <f>IF(B100="","",VLOOKUP(AD100,Varsayımlar!$B:$Q,15,0))</f>
        <v>Kare Koli-Üretim Tarihli Etiket</v>
      </c>
      <c r="AB100" s="70" t="str">
        <f>IF(B100="","",VLOOKUP(AD100,Varsayımlar!$B:$Q,16,0))</f>
        <v>19-21 cm</v>
      </c>
      <c r="AC100" s="90">
        <f>IF(B100="","",VLOOKUP(Sayfa2!AD60,Varsayımlar!B:S,18,0))</f>
        <v>0</v>
      </c>
      <c r="AD100" s="90" t="str">
        <f t="shared" si="4"/>
        <v>LLC KOTORManetka 20cm 4 pcs 166g</v>
      </c>
    </row>
    <row r="101" spans="1:31" ht="78.75" x14ac:dyDescent="0.25">
      <c r="A101" s="9" t="s">
        <v>124</v>
      </c>
      <c r="B101" s="170" t="s">
        <v>628</v>
      </c>
      <c r="C101" s="171">
        <f>IF(B101="","",VLOOKUP(AD101,Varsayımlar!$B:$Q,3,0))</f>
        <v>8698829380698</v>
      </c>
      <c r="D101" s="171"/>
      <c r="E101" s="172" t="s">
        <v>629</v>
      </c>
      <c r="F101" s="170"/>
      <c r="G101" s="170"/>
      <c r="H101" s="170" t="str">
        <f>IF(B101="","",VLOOKUP(AD101,Varsayımlar!$B:$Q,5,0))</f>
        <v>Oqqa 25cm 650g (Etiketli)</v>
      </c>
      <c r="I101" s="170" t="str">
        <f>IF(B101="","",VLOOKUP(AD101,Varsayımlar!B:T,19,0))</f>
        <v>Folik Asit Bilgisi Etiketli-Besin Değerleri</v>
      </c>
      <c r="J101" s="170" t="str">
        <f>IF(B101="","",VLOOKUP(AD101,Varsayımlar!$B:$Q,6,0))</f>
        <v>SADE (Folik Asitli Un)</v>
      </c>
      <c r="K101" s="170">
        <v>1000</v>
      </c>
      <c r="L101" s="170"/>
      <c r="M101" s="170" t="str">
        <f>IFERROR(IF(B101="","",K101/VLOOKUP(AD101,Varsayımlar!B:R,17,0)),"")</f>
        <v/>
      </c>
      <c r="N101" s="170"/>
      <c r="O101" s="170">
        <v>10</v>
      </c>
      <c r="P101" s="170">
        <f>IF(B101="","",VLOOKUP(AD101,Varsayımlar!$B:$Q,7,0)*K101)</f>
        <v>12000</v>
      </c>
      <c r="Q101" s="170">
        <f>IF(B101="","",VLOOKUP(AD101,Varsayımlar!$B:$Q,8,0))</f>
        <v>25</v>
      </c>
      <c r="R101" s="170" t="str">
        <f>IF(B101="","",VLOOKUP(AD101,Varsayımlar!$B:$Q,9,0))</f>
        <v>Irak Soft</v>
      </c>
      <c r="S101" s="170">
        <f>IF(B101="","",VLOOKUP(AD101,Varsayımlar!$B:$Q,10,0))</f>
        <v>10</v>
      </c>
      <c r="T101" s="170">
        <f>IF(B101="","",VLOOKUP(AD101,Varsayımlar!$B:$Q,11,0))</f>
        <v>12</v>
      </c>
      <c r="U101" s="170">
        <f>IF(B101="","",VLOOKUP(AD101,Varsayımlar!$B:$Q,12,0))</f>
        <v>650</v>
      </c>
      <c r="V101" s="170" t="str">
        <f>IF(B101="","",VLOOKUP(AD101,Varsayımlar!$B:$Q,13,0))</f>
        <v>Yurtdışı</v>
      </c>
      <c r="W101" s="170">
        <f>IF(B101="","",VLOOKUP(AD101,Varsayımlar!$B:$Q,14,0))</f>
        <v>12</v>
      </c>
      <c r="X101" s="173">
        <v>46202</v>
      </c>
      <c r="Y101" s="173">
        <v>46567</v>
      </c>
      <c r="Z101" s="170">
        <v>26062925</v>
      </c>
      <c r="AA101" s="170" t="str">
        <f>IF(B101="","",VLOOKUP(AD101,Varsayımlar!$B:$Q,15,0))</f>
        <v>Kırmızı Koli-Etiketli</v>
      </c>
      <c r="AB101" s="170" t="str">
        <f>IF(B101="","",VLOOKUP(AD101,Varsayımlar!$B:$Q,16,0))</f>
        <v>24-26cm</v>
      </c>
      <c r="AC101" s="90">
        <f>IF(B101="","",VLOOKUP(Sayfa2!AD61,Varsayımlar!B:S,18,0))</f>
        <v>0</v>
      </c>
      <c r="AD101" s="90" t="str">
        <f t="shared" si="4"/>
        <v>Oqqa NaturalOqqa 25cm 10 lu 650g</v>
      </c>
    </row>
    <row r="102" spans="1:31" ht="36" customHeight="1" x14ac:dyDescent="0.25">
      <c r="A102" s="9" t="s">
        <v>125</v>
      </c>
      <c r="B102" s="70" t="s">
        <v>17</v>
      </c>
      <c r="C102" s="71">
        <f>IF(B102="","",VLOOKUP(AD102,Varsayımlar!$B:$Q,3,0))</f>
        <v>8698829380698</v>
      </c>
      <c r="D102" s="71" t="s">
        <v>233</v>
      </c>
      <c r="E102" s="106" t="s">
        <v>37</v>
      </c>
      <c r="F102" s="70" t="s">
        <v>735</v>
      </c>
      <c r="G102" s="70" t="s">
        <v>736</v>
      </c>
      <c r="H102" s="70" t="str">
        <f>IF(B102="","",VLOOKUP(AD102,Varsayımlar!$B:$Q,5,0))</f>
        <v>TORTİLLAS 25 CM 4 PCS 260G</v>
      </c>
      <c r="I102" s="70">
        <f>IF(B102="","",VLOOKUP(AD102,Varsayımlar!B:T,19,0))</f>
        <v>0</v>
      </c>
      <c r="J102" s="70" t="str">
        <f>IF(B102="","",VLOOKUP(AD102,Varsayımlar!$B:$Q,6,0))</f>
        <v>SADE</v>
      </c>
      <c r="K102" s="70">
        <v>2436</v>
      </c>
      <c r="L102" s="70"/>
      <c r="M102" s="70">
        <f>K102/84</f>
        <v>29</v>
      </c>
      <c r="N102" s="70"/>
      <c r="O102" s="70">
        <v>32</v>
      </c>
      <c r="P102" s="70">
        <f>IF(B102="","",VLOOKUP(AD102,Varsayımlar!$B:$Q,7,0)*K102)</f>
        <v>73080</v>
      </c>
      <c r="Q102" s="70">
        <f>IF(B102="","",VLOOKUP(AD102,Varsayımlar!$B:$Q,8,0))</f>
        <v>25</v>
      </c>
      <c r="R102" s="70" t="str">
        <f>IF(B102="","",VLOOKUP(AD102,Varsayımlar!$B:$Q,9,0))</f>
        <v>SOFT</v>
      </c>
      <c r="S102" s="70">
        <f>IF(B102="","",VLOOKUP(AD102,Varsayımlar!$B:$Q,10,0))</f>
        <v>4</v>
      </c>
      <c r="T102" s="70">
        <f>IF(B102="","",VLOOKUP(AD102,Varsayımlar!$B:$Q,11,0))</f>
        <v>30</v>
      </c>
      <c r="U102" s="70">
        <f>IF(B102="","",VLOOKUP(AD102,Varsayımlar!$B:$Q,12,0))</f>
        <v>260</v>
      </c>
      <c r="V102" s="70" t="str">
        <f>IF(B102="","",VLOOKUP(AD102,Varsayımlar!$B:$Q,13,0))</f>
        <v>YURTDIŞI</v>
      </c>
      <c r="W102" s="70">
        <f>IF(B102="","",VLOOKUP(AD102,Varsayımlar!$B:$Q,14,0))</f>
        <v>6</v>
      </c>
      <c r="X102" s="73">
        <v>46204</v>
      </c>
      <c r="Y102" s="73">
        <v>46388</v>
      </c>
      <c r="Z102" s="70" t="s">
        <v>827</v>
      </c>
      <c r="AA102" s="70" t="str">
        <f>IF(B102="","",VLOOKUP(AD102,Varsayımlar!$B:$Q,15,0))</f>
        <v>TRİTON -SKT ATILACAK</v>
      </c>
      <c r="AB102" s="70" t="str">
        <f>IF(B102="","",VLOOKUP(AD102,Varsayımlar!$B:$Q,16,0))</f>
        <v>24-26 CM</v>
      </c>
      <c r="AC102" s="64"/>
      <c r="AD102" s="61" t="str">
        <f>IF(B102="","",CONCATENATE(B102,E102))</f>
        <v>LLC TRİTONMUTLUKAL WHEAT TORTILLA</v>
      </c>
    </row>
    <row r="103" spans="1:31" ht="42" customHeight="1" x14ac:dyDescent="0.25">
      <c r="A103" s="9" t="s">
        <v>126</v>
      </c>
      <c r="B103" s="64" t="s">
        <v>632</v>
      </c>
      <c r="C103" s="65">
        <f>IF(B103="","",VLOOKUP(AD103,Varsayımlar!$B:$Q,3,0))</f>
        <v>8698829380698</v>
      </c>
      <c r="D103" s="65"/>
      <c r="E103" s="169" t="s">
        <v>633</v>
      </c>
      <c r="F103" s="64" t="s">
        <v>638</v>
      </c>
      <c r="G103" s="64"/>
      <c r="H103" s="64" t="str">
        <f>IF(B103="","",VLOOKUP(AD103,Varsayımlar!$B:$Q,5,0))</f>
        <v>Willifood 20cm 10 pcs 450g</v>
      </c>
      <c r="I103" s="64">
        <f>IF(B103="","",VLOOKUP(AD103,Varsayımlar!B:T,19,0))</f>
        <v>0</v>
      </c>
      <c r="J103" s="64" t="str">
        <f>IF(B103="","",VLOOKUP(AD103,Varsayımlar!$B:$Q,6,0))</f>
        <v>SADE</v>
      </c>
      <c r="K103" s="64">
        <v>1600</v>
      </c>
      <c r="L103" s="64"/>
      <c r="M103" s="64" t="str">
        <f>IFERROR(IF(B103="","",K103/VLOOKUP(AD103,Varsayımlar!B:R,17,0)),"")</f>
        <v/>
      </c>
      <c r="N103" s="64"/>
      <c r="O103" s="64">
        <v>16</v>
      </c>
      <c r="P103" s="64">
        <f>IF(B103="","",VLOOKUP(AD103,Varsayımlar!$B:$Q,7,0)*K103)</f>
        <v>19200</v>
      </c>
      <c r="Q103" s="64">
        <f>IF(B103="","",VLOOKUP(AD103,Varsayımlar!$B:$Q,8,0))</f>
        <v>20</v>
      </c>
      <c r="R103" s="64" t="str">
        <f>IF(B103="","",VLOOKUP(AD103,Varsayımlar!$B:$Q,9,0))</f>
        <v>Irak Soft</v>
      </c>
      <c r="S103" s="64">
        <f>IF(B103="","",VLOOKUP(AD103,Varsayımlar!$B:$Q,10,0))</f>
        <v>10</v>
      </c>
      <c r="T103" s="64">
        <f>IF(B103="","",VLOOKUP(AD103,Varsayımlar!$B:$Q,11,0))</f>
        <v>12</v>
      </c>
      <c r="U103" s="64">
        <f>IF(B103="","",VLOOKUP(AD103,Varsayımlar!$B:$Q,12,0))</f>
        <v>450</v>
      </c>
      <c r="V103" s="64" t="str">
        <f>IF(B103="","",VLOOKUP(AD103,Varsayımlar!$B:$Q,13,0))</f>
        <v>Yurtdışı</v>
      </c>
      <c r="W103" s="64" t="str">
        <f>IF(B103="","",VLOOKUP(AD103,Varsayımlar!$B:$Q,14,0))</f>
        <v>Özel Tarih</v>
      </c>
      <c r="X103" s="66"/>
      <c r="Y103" s="174" t="s">
        <v>634</v>
      </c>
      <c r="Z103" s="174" t="s">
        <v>722</v>
      </c>
      <c r="AA103" s="64" t="str">
        <f>IF(B103="","",VLOOKUP(AD103,Varsayımlar!$B:$Q,15,0))</f>
        <v>20cm koli-Etiketli</v>
      </c>
      <c r="AB103" s="64" t="str">
        <f>IF(B103="","",VLOOKUP(AD103,Varsayımlar!$B:$Q,16,0))</f>
        <v>19-21 cm</v>
      </c>
      <c r="AC103" s="90">
        <f>IF(B103="","",VLOOKUP(Sayfa2!AD77,Varsayımlar!B:S,18,0))</f>
        <v>0</v>
      </c>
      <c r="AD103" s="90" t="str">
        <f>IF(B103="","",CONCATENATE(B103,E103))</f>
        <v>WillifoodWillifood 20cm 10 pcs 450g</v>
      </c>
    </row>
    <row r="104" spans="1:31" ht="47.25" customHeight="1" x14ac:dyDescent="0.25">
      <c r="A104" s="9" t="s">
        <v>127</v>
      </c>
      <c r="B104" s="111" t="s">
        <v>104</v>
      </c>
      <c r="C104" s="112">
        <f>IF(B104="","",VLOOKUP(AD104,Varsayımlar!$B:$Q,3,0))</f>
        <v>8698829380698</v>
      </c>
      <c r="D104" s="112"/>
      <c r="E104" s="151" t="s">
        <v>263</v>
      </c>
      <c r="F104" s="111">
        <v>33</v>
      </c>
      <c r="G104" s="111" t="s">
        <v>720</v>
      </c>
      <c r="H104" s="111" t="str">
        <f>IF(B104="","",VLOOKUP(AD104,Varsayımlar!$B:$Q,5,0))</f>
        <v>Tortillas 20cm (Samakat Bilgileri Ekli)</v>
      </c>
      <c r="I104" s="111">
        <f>IF(B104="","",VLOOKUP(AD104,Varsayımlar!B:T,19,0))</f>
        <v>0</v>
      </c>
      <c r="J104" s="111" t="str">
        <f>IF(B104="","",VLOOKUP(AD104,Varsayımlar!$B:$Q,6,0))</f>
        <v>PEYNİRLİ</v>
      </c>
      <c r="K104" s="111">
        <v>1800</v>
      </c>
      <c r="L104" s="111"/>
      <c r="M104" s="111">
        <f>IFERROR(IF(B104="","",K104/VLOOKUP(AD104,Varsayımlar!B:R,17,0)),"")</f>
        <v>8</v>
      </c>
      <c r="N104" s="111"/>
      <c r="O104" s="111">
        <v>8</v>
      </c>
      <c r="P104" s="111">
        <f>IF(B104="","",VLOOKUP(AD104,Varsayımlar!$B:$Q,7,0)*K104)</f>
        <v>25200</v>
      </c>
      <c r="Q104" s="111">
        <f>IF(B104="","",VLOOKUP(AD104,Varsayımlar!$B:$Q,8,0))</f>
        <v>20</v>
      </c>
      <c r="R104" s="111" t="str">
        <f>IF(B104="","",VLOOKUP(AD104,Varsayımlar!$B:$Q,9,0))</f>
        <v>IRAK SOFT-AT</v>
      </c>
      <c r="S104" s="111">
        <f>IF(B104="","",VLOOKUP(AD104,Varsayımlar!$B:$Q,10,0))</f>
        <v>4</v>
      </c>
      <c r="T104" s="111">
        <f>IF(B104="","",VLOOKUP(AD104,Varsayımlar!$B:$Q,11,0))</f>
        <v>14</v>
      </c>
      <c r="U104" s="111">
        <f>IF(B104="","",VLOOKUP(AD104,Varsayımlar!$B:$Q,12,0))</f>
        <v>166</v>
      </c>
      <c r="V104" s="111" t="str">
        <f>IF(B104="","",VLOOKUP(AD104,Varsayımlar!$B:$Q,13,0))</f>
        <v>YURTDIŞI</v>
      </c>
      <c r="W104" s="111">
        <f>IF(B104="","",VLOOKUP(AD104,Varsayımlar!$B:$Q,14,0))</f>
        <v>9</v>
      </c>
      <c r="X104" s="114">
        <v>46206</v>
      </c>
      <c r="Y104" s="114">
        <v>46480</v>
      </c>
      <c r="Z104" s="111" t="s">
        <v>265</v>
      </c>
      <c r="AA104" s="111" t="str">
        <f>IF(B104="","",VLOOKUP(AD104,Varsayımlar!$B:$Q,15,0))</f>
        <v>Kare Koli-Üretim Tarihli Etiket</v>
      </c>
      <c r="AB104" s="111" t="str">
        <f>IF(B104="","",VLOOKUP(AD104,Varsayımlar!$B:$Q,16,0))</f>
        <v>19-21 cm</v>
      </c>
      <c r="AC104" s="9">
        <f>IF(B104="","",VLOOKUP(Sayfa2!AD75,Varsayımlar!B:S,18,0))</f>
        <v>0</v>
      </c>
      <c r="AD104" s="9" t="str">
        <f t="shared" si="4"/>
        <v>SMART LLCTortillas 20cm Peynirli 4pcs 166g</v>
      </c>
    </row>
    <row r="105" spans="1:31" ht="110.25" x14ac:dyDescent="0.25">
      <c r="A105" s="9" t="s">
        <v>128</v>
      </c>
      <c r="B105" s="111" t="s">
        <v>104</v>
      </c>
      <c r="C105" s="112">
        <f>IF(B105="","",VLOOKUP(AD105,Varsayımlar!$B:$Q,3,0))</f>
        <v>8698829380698</v>
      </c>
      <c r="D105" s="112"/>
      <c r="E105" s="151" t="s">
        <v>105</v>
      </c>
      <c r="F105" s="111">
        <v>33</v>
      </c>
      <c r="G105" s="111" t="s">
        <v>720</v>
      </c>
      <c r="H105" s="111" t="str">
        <f>IF(B105="","",VLOOKUP(AD105,Varsayımlar!$B:$Q,5,0))</f>
        <v>TORTİLLAS 20CM (SAMAKAT BİLGİLERİ EKLİ)</v>
      </c>
      <c r="I105" s="111">
        <f>IF(B105="","",VLOOKUP(AD105,Varsayımlar!B:T,19,0))</f>
        <v>0</v>
      </c>
      <c r="J105" s="111" t="str">
        <f>IF(B105="","",VLOOKUP(AD105,Varsayımlar!$B:$Q,6,0))</f>
        <v>SADE</v>
      </c>
      <c r="K105" s="111">
        <v>5100</v>
      </c>
      <c r="L105" s="111" t="s">
        <v>721</v>
      </c>
      <c r="M105" s="111">
        <f>IFERROR(IF(B105="","",K105/VLOOKUP(AD105,Varsayımlar!B:R,17,0)),"")</f>
        <v>22.666666666666668</v>
      </c>
      <c r="N105" s="111"/>
      <c r="O105" s="111">
        <v>24</v>
      </c>
      <c r="P105" s="111">
        <f>IF(B105="","",VLOOKUP(AD105,Varsayımlar!$B:$Q,7,0)*K105)</f>
        <v>71400</v>
      </c>
      <c r="Q105" s="111">
        <f>IF(B105="","",VLOOKUP(AD105,Varsayımlar!$B:$Q,8,0))</f>
        <v>20</v>
      </c>
      <c r="R105" s="111" t="str">
        <f>IF(B105="","",VLOOKUP(AD105,Varsayımlar!$B:$Q,9,0))</f>
        <v>IRAK SOFT</v>
      </c>
      <c r="S105" s="111">
        <f>IF(B105="","",VLOOKUP(AD105,Varsayımlar!$B:$Q,10,0))</f>
        <v>4</v>
      </c>
      <c r="T105" s="111">
        <f>IF(B105="","",VLOOKUP(AD105,Varsayımlar!$B:$Q,11,0))</f>
        <v>14</v>
      </c>
      <c r="U105" s="111">
        <f>IF(B105="","",VLOOKUP(AD105,Varsayımlar!$B:$Q,12,0))</f>
        <v>166</v>
      </c>
      <c r="V105" s="111" t="str">
        <f>IF(B105="","",VLOOKUP(AD105,Varsayımlar!$B:$Q,13,0))</f>
        <v>YURTDIŞI</v>
      </c>
      <c r="W105" s="111">
        <f>IF(B105="","",VLOOKUP(AD105,Varsayımlar!$B:$Q,14,0))</f>
        <v>9</v>
      </c>
      <c r="X105" s="114">
        <v>46206</v>
      </c>
      <c r="Y105" s="114">
        <v>46480</v>
      </c>
      <c r="Z105" s="111">
        <v>26070320</v>
      </c>
      <c r="AA105" s="111" t="str">
        <f>IF(B105="","",VLOOKUP(AD105,Varsayımlar!$B:$Q,15,0))</f>
        <v>SİYAH KARE KOLİ- Üretim Tarihi Etiketli</v>
      </c>
      <c r="AB105" s="111" t="str">
        <f>IF(B105="","",VLOOKUP(AD105,Varsayımlar!$B:$Q,16,0))</f>
        <v>19-21 CM</v>
      </c>
      <c r="AC105" s="90">
        <f>IF(B105="","",VLOOKUP(Sayfa2!AD76,Varsayımlar!B:S,18,0))</f>
        <v>0</v>
      </c>
      <c r="AD105" s="90" t="str">
        <f t="shared" si="4"/>
        <v>SMART LLCTORTİLLAS SAMAKAT 20CM 166G</v>
      </c>
    </row>
    <row r="106" spans="1:31" ht="39" customHeight="1" x14ac:dyDescent="0.25">
      <c r="A106" s="9" t="s">
        <v>130</v>
      </c>
      <c r="B106" s="9" t="s">
        <v>79</v>
      </c>
      <c r="C106" s="10">
        <f>IF(B106="","",VLOOKUP(AD106,Varsayımlar!$B:$Q,3,0))</f>
        <v>8698829380698</v>
      </c>
      <c r="D106" s="10"/>
      <c r="E106" s="85" t="s">
        <v>254</v>
      </c>
      <c r="F106" s="9"/>
      <c r="G106" s="9"/>
      <c r="H106" s="9" t="str">
        <f>IF(B106="","",VLOOKUP(AD106,Varsayımlar!$B:$Q,5,0))</f>
        <v>Manetka 20cm</v>
      </c>
      <c r="I106" s="9">
        <f>IF(B106="","",VLOOKUP(AD106,Varsayımlar!B:T,19,0))</f>
        <v>0</v>
      </c>
      <c r="J106" s="9" t="str">
        <f>IF(B106="","",VLOOKUP(AD106,Varsayımlar!$B:$Q,6,0))</f>
        <v>SADE</v>
      </c>
      <c r="K106" s="9">
        <v>7200</v>
      </c>
      <c r="L106" s="9"/>
      <c r="M106" s="9">
        <f>IFERROR(IF(B106="","",K106/VLOOKUP(AD106,Varsayımlar!B:R,17,0)),"")</f>
        <v>32</v>
      </c>
      <c r="N106" s="9"/>
      <c r="O106" s="9">
        <v>32</v>
      </c>
      <c r="P106" s="9">
        <f>IF(B106="","",VLOOKUP(AD106,Varsayımlar!$B:$Q,7,0)*K106)</f>
        <v>100800</v>
      </c>
      <c r="Q106" s="9">
        <f>IF(B106="","",VLOOKUP(AD106,Varsayımlar!$B:$Q,8,0))</f>
        <v>20</v>
      </c>
      <c r="R106" s="9" t="str">
        <f>IF(B106="","",VLOOKUP(AD106,Varsayımlar!$B:$Q,9,0))</f>
        <v>Irak Soft</v>
      </c>
      <c r="S106" s="9">
        <f>IF(B106="","",VLOOKUP(AD106,Varsayımlar!$B:$Q,10,0))</f>
        <v>4</v>
      </c>
      <c r="T106" s="9">
        <f>IF(B106="","",VLOOKUP(AD106,Varsayımlar!$B:$Q,11,0))</f>
        <v>14</v>
      </c>
      <c r="U106" s="9">
        <f>IF(B106="","",VLOOKUP(AD106,Varsayımlar!$B:$Q,12,0))</f>
        <v>166</v>
      </c>
      <c r="V106" s="9" t="str">
        <f>IF(B106="","",VLOOKUP(AD106,Varsayımlar!$B:$Q,13,0))</f>
        <v>YURTDIŞI</v>
      </c>
      <c r="W106" s="9">
        <f>IF(B106="","",VLOOKUP(AD106,Varsayımlar!$B:$Q,14,0))</f>
        <v>6</v>
      </c>
      <c r="X106" s="86">
        <v>46213</v>
      </c>
      <c r="Y106" s="86">
        <v>46397</v>
      </c>
      <c r="Z106" s="9">
        <v>26071020</v>
      </c>
      <c r="AA106" s="9" t="str">
        <f>IF(B106="","",VLOOKUP(AD106,Varsayımlar!$B:$Q,15,0))</f>
        <v>Kare Koli-Üretim Tarihli Etiket</v>
      </c>
      <c r="AB106" s="9" t="str">
        <f>IF(B106="","",VLOOKUP(AD106,Varsayımlar!$B:$Q,16,0))</f>
        <v>19-21 cm</v>
      </c>
      <c r="AC106" s="9">
        <f>IF(B106="","",VLOOKUP(Sayfa2!AD92,Varsayımlar!B:S,18,0))</f>
        <v>0</v>
      </c>
      <c r="AD106" s="9" t="str">
        <f t="shared" si="4"/>
        <v>LLC KOTORManetka 20cm 4 pcs 166g</v>
      </c>
    </row>
    <row r="107" spans="1:31" ht="63" x14ac:dyDescent="0.25">
      <c r="A107" s="9" t="s">
        <v>131</v>
      </c>
      <c r="B107" s="88" t="s">
        <v>79</v>
      </c>
      <c r="C107" s="89">
        <f>IF(B107="","",VLOOKUP(AD107,Varsayımlar!$B:$Q,3,0))</f>
        <v>8698829380698</v>
      </c>
      <c r="D107" s="89" t="s">
        <v>846</v>
      </c>
      <c r="E107" s="91" t="s">
        <v>844</v>
      </c>
      <c r="F107" s="9"/>
      <c r="G107" s="9"/>
      <c r="H107" s="90" t="str">
        <f>IF(B107="","",VLOOKUP(AD107,Varsayımlar!$B:$Q,5,0))</f>
        <v>MANETKA PEYNİRLİ 25 CM Irak Soft</v>
      </c>
      <c r="I107" s="90">
        <f>IF(B107="","",VLOOKUP(AD107,Varsayımlar!B:T,19,0))</f>
        <v>0</v>
      </c>
      <c r="J107" s="90" t="str">
        <f>IF(B107="","",VLOOKUP(AD107,Varsayımlar!$B:$Q,6,0))</f>
        <v>PEYNİRLİ</v>
      </c>
      <c r="K107" s="9">
        <v>2496</v>
      </c>
      <c r="L107" s="9"/>
      <c r="M107" s="9">
        <f>IFERROR(IF(B107="","",K107/VLOOKUP(AD107,Varsayımlar!B:R,17,0)),"")</f>
        <v>32</v>
      </c>
      <c r="N107" s="9"/>
      <c r="O107" s="9">
        <v>26</v>
      </c>
      <c r="P107" s="90">
        <f>IF(B107="","",VLOOKUP(AD107,Varsayımlar!$B:$Q,7,0)*K107)</f>
        <v>74880</v>
      </c>
      <c r="Q107" s="90">
        <f>IF(B107="","",VLOOKUP(AD107,Varsayımlar!$B:$Q,8,0))</f>
        <v>25</v>
      </c>
      <c r="R107" s="90" t="str">
        <f>IF(B107="","",VLOOKUP(AD107,Varsayımlar!$B:$Q,9,0))</f>
        <v>IRAK SOFT-AT</v>
      </c>
      <c r="S107" s="90">
        <f>IF(B107="","",VLOOKUP(AD107,Varsayımlar!$B:$Q,10,0))</f>
        <v>4</v>
      </c>
      <c r="T107" s="90">
        <f>IF(B107="","",VLOOKUP(AD107,Varsayımlar!$B:$Q,11,0))</f>
        <v>30</v>
      </c>
      <c r="U107" s="90">
        <f>IF(B107="","",VLOOKUP(AD107,Varsayımlar!$B:$Q,12,0))</f>
        <v>250</v>
      </c>
      <c r="V107" s="90" t="str">
        <f>IF(B107="","",VLOOKUP(AD107,Varsayımlar!$B:$Q,13,0))</f>
        <v>YURTDIŞI</v>
      </c>
      <c r="W107" s="90">
        <f>IF(B107="","",VLOOKUP(AD107,Varsayımlar!$B:$Q,14,0))</f>
        <v>6</v>
      </c>
      <c r="X107" s="86">
        <v>46213</v>
      </c>
      <c r="Y107" s="86">
        <v>46397</v>
      </c>
      <c r="Z107" s="9">
        <v>26071025</v>
      </c>
      <c r="AA107" s="90" t="str">
        <f>IF(B107="","",VLOOKUP(AD107,Varsayımlar!$B:$Q,15,0))</f>
        <v>KIRMIZI KOLİ-TARİHLİ KOLİ ETİKETİ</v>
      </c>
      <c r="AB107" s="90" t="str">
        <f>IF(B107="","",VLOOKUP(AD107,Varsayımlar!$B:$Q,16,0))</f>
        <v>24-26 CM</v>
      </c>
      <c r="AC107" s="90">
        <f>IF(B107="","",VLOOKUP(Sayfa2!AD93,Varsayımlar!B:S,18,0))</f>
        <v>0</v>
      </c>
      <c r="AD107" s="90" t="str">
        <f t="shared" si="4"/>
        <v>LLC KOTORMANETKA PEYNİRLİ 25CM Irak Soft</v>
      </c>
    </row>
    <row r="108" spans="1:31" ht="78.75" x14ac:dyDescent="0.25">
      <c r="A108" s="9" t="s">
        <v>132</v>
      </c>
      <c r="B108" s="77" t="s">
        <v>90</v>
      </c>
      <c r="C108" s="76">
        <f>IF(B108="","",VLOOKUP(AD108,Varsayımlar!$B:$Q,3,0))</f>
        <v>8698829380698</v>
      </c>
      <c r="D108" s="76" t="s">
        <v>231</v>
      </c>
      <c r="E108" s="75" t="s">
        <v>91</v>
      </c>
      <c r="F108" s="77"/>
      <c r="G108" s="77"/>
      <c r="H108" s="77" t="str">
        <f>IF(B108="","",VLOOKUP(AD108,Varsayımlar!$B:$Q,5,0))</f>
        <v>MAGNİT MAVİ AMBALAJ 25CM</v>
      </c>
      <c r="I108" s="77">
        <f>IF(B108="","",VLOOKUP(AD108,Varsayımlar!B:T,19,0))</f>
        <v>0</v>
      </c>
      <c r="J108" s="77" t="str">
        <f>IF(B108="","",VLOOKUP(AD108,Varsayımlar!$B:$Q,6,0))</f>
        <v>SADE</v>
      </c>
      <c r="K108" s="77">
        <v>2016</v>
      </c>
      <c r="L108" s="77"/>
      <c r="M108" s="77">
        <f>IFERROR(IF(B108="","",K108/VLOOKUP(AD108,Varsayımlar!B:R,17,0)),"")</f>
        <v>24</v>
      </c>
      <c r="N108" s="77"/>
      <c r="O108" s="77">
        <v>21</v>
      </c>
      <c r="P108" s="77">
        <f>IF(B108="","",VLOOKUP(AD108,Varsayımlar!$B:$Q,7,0)*K108)</f>
        <v>60480</v>
      </c>
      <c r="Q108" s="77">
        <f>IF(B108="","",VLOOKUP(AD108,Varsayımlar!$B:$Q,8,0))</f>
        <v>25</v>
      </c>
      <c r="R108" s="77" t="str">
        <f>IF(B108="","",VLOOKUP(AD108,Varsayımlar!$B:$Q,9,0))</f>
        <v>SOFT</v>
      </c>
      <c r="S108" s="77">
        <f>IF(B108="","",VLOOKUP(AD108,Varsayımlar!$B:$Q,10,0))</f>
        <v>4</v>
      </c>
      <c r="T108" s="77">
        <f>IF(B108="","",VLOOKUP(AD108,Varsayımlar!$B:$Q,11,0))</f>
        <v>30</v>
      </c>
      <c r="U108" s="77">
        <f>IF(B108="","",VLOOKUP(AD108,Varsayımlar!$B:$Q,12,0))</f>
        <v>260</v>
      </c>
      <c r="V108" s="77" t="str">
        <f>IF(B108="","",VLOOKUP(AD108,Varsayımlar!$B:$Q,13,0))</f>
        <v>YURTDIŞI</v>
      </c>
      <c r="W108" s="77">
        <f>IF(B108="","",VLOOKUP(AD108,Varsayımlar!$B:$Q,14,0))</f>
        <v>9</v>
      </c>
      <c r="X108" s="78">
        <v>46217</v>
      </c>
      <c r="Y108" s="78">
        <v>46491</v>
      </c>
      <c r="Z108" s="77" t="s">
        <v>689</v>
      </c>
      <c r="AA108" s="77" t="str">
        <f>IF(B108="","",VLOOKUP(AD108,Varsayımlar!$B:$Q,15,0))</f>
        <v>25CM TURUNCU KOLİ-SOL ÜST DİKDÖRTGENE ÜRETİM TARİHİ BASILACAK</v>
      </c>
      <c r="AB108" s="77" t="str">
        <f>IF(B108="","",VLOOKUP(AD108,Varsayımlar!$B:$Q,16,0))</f>
        <v>24-26 CM</v>
      </c>
      <c r="AC108" s="90">
        <f>IF(B108="","",VLOOKUP(Sayfa2!AD61,Varsayımlar!B:S,18,0))</f>
        <v>0</v>
      </c>
      <c r="AD108" s="90" t="str">
        <f t="shared" si="4"/>
        <v>MAGNİTMAGNİT MAVİ AMBALAJ 25 CM 260G</v>
      </c>
    </row>
    <row r="109" spans="1:31" ht="78.75" x14ac:dyDescent="0.25">
      <c r="A109" s="9" t="s">
        <v>133</v>
      </c>
      <c r="B109" s="82" t="s">
        <v>90</v>
      </c>
      <c r="C109" s="83">
        <f>IF(B109="","",VLOOKUP(AD109,Varsayımlar!$B:$Q,3,0))</f>
        <v>8698829380698</v>
      </c>
      <c r="D109" s="83" t="s">
        <v>232</v>
      </c>
      <c r="E109" s="149" t="s">
        <v>91</v>
      </c>
      <c r="F109" s="82"/>
      <c r="G109" s="82"/>
      <c r="H109" s="82" t="str">
        <f>IF(B109="","",VLOOKUP(AD109,Varsayımlar!$B:$Q,5,0))</f>
        <v>MAGNİT MAVİ AMBALAJ 25CM</v>
      </c>
      <c r="I109" s="82">
        <f>IF(B109="","",VLOOKUP(AD109,Varsayımlar!B:T,19,0))</f>
        <v>0</v>
      </c>
      <c r="J109" s="82" t="str">
        <f>IF(B109="","",VLOOKUP(AD109,Varsayımlar!$B:$Q,6,0))</f>
        <v>SADE</v>
      </c>
      <c r="K109" s="82">
        <v>2016</v>
      </c>
      <c r="L109" s="82"/>
      <c r="M109" s="82">
        <f>IFERROR(IF(B109="","",K109/VLOOKUP(AD109,Varsayımlar!B:R,17,0)),"")</f>
        <v>24</v>
      </c>
      <c r="N109" s="82"/>
      <c r="O109" s="82">
        <v>21</v>
      </c>
      <c r="P109" s="82">
        <f>IF(B109="","",VLOOKUP(AD109,Varsayımlar!$B:$Q,7,0)*K109)</f>
        <v>60480</v>
      </c>
      <c r="Q109" s="82">
        <f>IF(B109="","",VLOOKUP(AD109,Varsayımlar!$B:$Q,8,0))</f>
        <v>25</v>
      </c>
      <c r="R109" s="82" t="str">
        <f>IF(B109="","",VLOOKUP(AD109,Varsayımlar!$B:$Q,9,0))</f>
        <v>SOFT</v>
      </c>
      <c r="S109" s="82">
        <f>IF(B109="","",VLOOKUP(AD109,Varsayımlar!$B:$Q,10,0))</f>
        <v>4</v>
      </c>
      <c r="T109" s="82">
        <f>IF(B109="","",VLOOKUP(AD109,Varsayımlar!$B:$Q,11,0))</f>
        <v>30</v>
      </c>
      <c r="U109" s="82">
        <f>IF(B109="","",VLOOKUP(AD109,Varsayımlar!$B:$Q,12,0))</f>
        <v>260</v>
      </c>
      <c r="V109" s="82" t="str">
        <f>IF(B109="","",VLOOKUP(AD109,Varsayımlar!$B:$Q,13,0))</f>
        <v>YURTDIŞI</v>
      </c>
      <c r="W109" s="82">
        <f>IF(B109="","",VLOOKUP(AD109,Varsayımlar!$B:$Q,14,0))</f>
        <v>9</v>
      </c>
      <c r="X109" s="84">
        <v>46217</v>
      </c>
      <c r="Y109" s="84">
        <v>46491</v>
      </c>
      <c r="Z109" s="82" t="s">
        <v>690</v>
      </c>
      <c r="AA109" s="82" t="str">
        <f>IF(B109="","",VLOOKUP(AD109,Varsayımlar!$B:$Q,15,0))</f>
        <v>25CM TURUNCU KOLİ-SOL ÜST DİKDÖRTGENE ÜRETİM TARİHİ BASILACAK</v>
      </c>
      <c r="AB109" s="82" t="str">
        <f>IF(B109="","",VLOOKUP(AD109,Varsayımlar!$B:$Q,16,0))</f>
        <v>24-26 CM</v>
      </c>
      <c r="AC109" s="90">
        <f>IF(B109="","",VLOOKUP(Sayfa2!AD62,Varsayımlar!B:S,18,0))</f>
        <v>0</v>
      </c>
      <c r="AD109" s="90" t="str">
        <f t="shared" si="4"/>
        <v>MAGNİTMAGNİT MAVİ AMBALAJ 25 CM 260G</v>
      </c>
    </row>
    <row r="110" spans="1:31" ht="78.75" x14ac:dyDescent="0.25">
      <c r="A110" s="9" t="s">
        <v>134</v>
      </c>
      <c r="B110" s="67" t="s">
        <v>90</v>
      </c>
      <c r="C110" s="4">
        <f>IF(B110="","",VLOOKUP(AD110,Varsayımlar!$B:$Q,3,0))</f>
        <v>8698829380698</v>
      </c>
      <c r="D110" s="4" t="s">
        <v>233</v>
      </c>
      <c r="E110" s="81" t="s">
        <v>91</v>
      </c>
      <c r="F110" s="67"/>
      <c r="G110" s="67"/>
      <c r="H110" s="67" t="str">
        <f>IF(B110="","",VLOOKUP(AD110,Varsayımlar!$B:$Q,5,0))</f>
        <v>MAGNİT MAVİ AMBALAJ 25CM</v>
      </c>
      <c r="I110" s="67">
        <f>IF(B110="","",VLOOKUP(AD110,Varsayımlar!B:T,19,0))</f>
        <v>0</v>
      </c>
      <c r="J110" s="67" t="str">
        <f>IF(B110="","",VLOOKUP(AD110,Varsayımlar!$B:$Q,6,0))</f>
        <v>SADE</v>
      </c>
      <c r="K110" s="67">
        <v>2016</v>
      </c>
      <c r="L110" s="67"/>
      <c r="M110" s="67">
        <f>IFERROR(IF(B110="","",K110/VLOOKUP(AD110,Varsayımlar!B:R,17,0)),"")</f>
        <v>24</v>
      </c>
      <c r="N110" s="67"/>
      <c r="O110" s="67">
        <v>21</v>
      </c>
      <c r="P110" s="67">
        <f>IF(B110="","",VLOOKUP(AD110,Varsayımlar!$B:$Q,7,0)*K110)</f>
        <v>60480</v>
      </c>
      <c r="Q110" s="67">
        <f>IF(B110="","",VLOOKUP(AD110,Varsayımlar!$B:$Q,8,0))</f>
        <v>25</v>
      </c>
      <c r="R110" s="67" t="str">
        <f>IF(B110="","",VLOOKUP(AD110,Varsayımlar!$B:$Q,9,0))</f>
        <v>SOFT</v>
      </c>
      <c r="S110" s="67">
        <f>IF(B110="","",VLOOKUP(AD110,Varsayımlar!$B:$Q,10,0))</f>
        <v>4</v>
      </c>
      <c r="T110" s="67">
        <f>IF(B110="","",VLOOKUP(AD110,Varsayımlar!$B:$Q,11,0))</f>
        <v>30</v>
      </c>
      <c r="U110" s="67">
        <f>IF(B110="","",VLOOKUP(AD110,Varsayımlar!$B:$Q,12,0))</f>
        <v>260</v>
      </c>
      <c r="V110" s="67" t="str">
        <f>IF(B110="","",VLOOKUP(AD110,Varsayımlar!$B:$Q,13,0))</f>
        <v>YURTDIŞI</v>
      </c>
      <c r="W110" s="67">
        <f>IF(B110="","",VLOOKUP(AD110,Varsayımlar!$B:$Q,14,0))</f>
        <v>9</v>
      </c>
      <c r="X110" s="68">
        <v>46218</v>
      </c>
      <c r="Y110" s="68">
        <v>46492</v>
      </c>
      <c r="Z110" s="67" t="s">
        <v>682</v>
      </c>
      <c r="AA110" s="67" t="str">
        <f>IF(B110="","",VLOOKUP(AD110,Varsayımlar!$B:$Q,15,0))</f>
        <v>25CM TURUNCU KOLİ-SOL ÜST DİKDÖRTGENE ÜRETİM TARİHİ BASILACAK</v>
      </c>
      <c r="AB110" s="67" t="str">
        <f>IF(B110="","",VLOOKUP(AD110,Varsayımlar!$B:$Q,16,0))</f>
        <v>24-26 CM</v>
      </c>
      <c r="AC110" s="90">
        <f>IF(B110="","",VLOOKUP(Sayfa2!AD63,Varsayımlar!B:S,18,0))</f>
        <v>0</v>
      </c>
      <c r="AD110" s="90" t="str">
        <f t="shared" si="4"/>
        <v>MAGNİTMAGNİT MAVİ AMBALAJ 25 CM 260G</v>
      </c>
    </row>
    <row r="111" spans="1:31" ht="78.75" x14ac:dyDescent="0.25">
      <c r="A111" s="9" t="s">
        <v>135</v>
      </c>
      <c r="B111" s="107" t="s">
        <v>90</v>
      </c>
      <c r="C111" s="108">
        <f>IF(B111="","",VLOOKUP(AD111,Varsayımlar!$B:$Q,3,0))</f>
        <v>8698829380698</v>
      </c>
      <c r="D111" s="108" t="s">
        <v>234</v>
      </c>
      <c r="E111" s="150" t="s">
        <v>91</v>
      </c>
      <c r="F111" s="107"/>
      <c r="G111" s="107"/>
      <c r="H111" s="107" t="str">
        <f>IF(B111="","",VLOOKUP(AD111,Varsayımlar!$B:$Q,5,0))</f>
        <v>MAGNİT MAVİ AMBALAJ 25CM</v>
      </c>
      <c r="I111" s="107">
        <f>IF(B111="","",VLOOKUP(AD111,Varsayımlar!B:T,19,0))</f>
        <v>0</v>
      </c>
      <c r="J111" s="107" t="str">
        <f>IF(B111="","",VLOOKUP(AD111,Varsayımlar!$B:$Q,6,0))</f>
        <v>SADE</v>
      </c>
      <c r="K111" s="107">
        <v>2016</v>
      </c>
      <c r="L111" s="107"/>
      <c r="M111" s="107">
        <f>IFERROR(IF(B111="","",K111/VLOOKUP(AD111,Varsayımlar!B:R,17,0)),"")</f>
        <v>24</v>
      </c>
      <c r="N111" s="107"/>
      <c r="O111" s="107">
        <v>21</v>
      </c>
      <c r="P111" s="107">
        <f>IF(B111="","",VLOOKUP(AD111,Varsayımlar!$B:$Q,7,0)*K111)</f>
        <v>60480</v>
      </c>
      <c r="Q111" s="107">
        <f>IF(B111="","",VLOOKUP(AD111,Varsayımlar!$B:$Q,8,0))</f>
        <v>25</v>
      </c>
      <c r="R111" s="107" t="str">
        <f>IF(B111="","",VLOOKUP(AD111,Varsayımlar!$B:$Q,9,0))</f>
        <v>SOFT</v>
      </c>
      <c r="S111" s="107">
        <f>IF(B111="","",VLOOKUP(AD111,Varsayımlar!$B:$Q,10,0))</f>
        <v>4</v>
      </c>
      <c r="T111" s="107">
        <f>IF(B111="","",VLOOKUP(AD111,Varsayımlar!$B:$Q,11,0))</f>
        <v>30</v>
      </c>
      <c r="U111" s="107">
        <f>IF(B111="","",VLOOKUP(AD111,Varsayımlar!$B:$Q,12,0))</f>
        <v>260</v>
      </c>
      <c r="V111" s="107" t="str">
        <f>IF(B111="","",VLOOKUP(AD111,Varsayımlar!$B:$Q,13,0))</f>
        <v>YURTDIŞI</v>
      </c>
      <c r="W111" s="107">
        <f>IF(B111="","",VLOOKUP(AD111,Varsayımlar!$B:$Q,14,0))</f>
        <v>9</v>
      </c>
      <c r="X111" s="110">
        <v>46218</v>
      </c>
      <c r="Y111" s="110">
        <v>46492</v>
      </c>
      <c r="Z111" s="107" t="s">
        <v>683</v>
      </c>
      <c r="AA111" s="107" t="str">
        <f>IF(B111="","",VLOOKUP(AD111,Varsayımlar!$B:$Q,15,0))</f>
        <v>25CM TURUNCU KOLİ-SOL ÜST DİKDÖRTGENE ÜRETİM TARİHİ BASILACAK</v>
      </c>
      <c r="AB111" s="107" t="str">
        <f>IF(B111="","",VLOOKUP(AD111,Varsayımlar!$B:$Q,16,0))</f>
        <v>24-26 CM</v>
      </c>
      <c r="AC111" s="90">
        <f>IF(B111="","",VLOOKUP(Sayfa2!AD64,Varsayımlar!B:S,18,0))</f>
        <v>0</v>
      </c>
      <c r="AD111" s="90" t="str">
        <f t="shared" si="4"/>
        <v>MAGNİTMAGNİT MAVİ AMBALAJ 25 CM 260G</v>
      </c>
    </row>
    <row r="112" spans="1:31" ht="78.75" x14ac:dyDescent="0.25">
      <c r="A112" s="9" t="s">
        <v>136</v>
      </c>
      <c r="B112" s="111" t="s">
        <v>90</v>
      </c>
      <c r="C112" s="112">
        <f>IF(B112="","",VLOOKUP(AD112,Varsayımlar!$B:$Q,3,0))</f>
        <v>8698829380698</v>
      </c>
      <c r="D112" s="112" t="s">
        <v>235</v>
      </c>
      <c r="E112" s="151" t="s">
        <v>91</v>
      </c>
      <c r="F112" s="111"/>
      <c r="G112" s="111"/>
      <c r="H112" s="111" t="str">
        <f>IF(B112="","",VLOOKUP(AD112,Varsayımlar!$B:$Q,5,0))</f>
        <v>MAGNİT MAVİ AMBALAJ 25CM</v>
      </c>
      <c r="I112" s="111">
        <f>IF(B112="","",VLOOKUP(AD112,Varsayımlar!B:T,19,0))</f>
        <v>0</v>
      </c>
      <c r="J112" s="111" t="str">
        <f>IF(B112="","",VLOOKUP(AD112,Varsayımlar!$B:$Q,6,0))</f>
        <v>SADE</v>
      </c>
      <c r="K112" s="111">
        <v>2016</v>
      </c>
      <c r="L112" s="111"/>
      <c r="M112" s="111">
        <f>IFERROR(IF(B112="","",K112/VLOOKUP(AD112,Varsayımlar!B:R,17,0)),"")</f>
        <v>24</v>
      </c>
      <c r="N112" s="111"/>
      <c r="O112" s="111">
        <v>21</v>
      </c>
      <c r="P112" s="111">
        <f>IF(B112="","",VLOOKUP(AD112,Varsayımlar!$B:$Q,7,0)*K112)</f>
        <v>60480</v>
      </c>
      <c r="Q112" s="111">
        <f>IF(B112="","",VLOOKUP(AD112,Varsayımlar!$B:$Q,8,0))</f>
        <v>25</v>
      </c>
      <c r="R112" s="111" t="str">
        <f>IF(B112="","",VLOOKUP(AD112,Varsayımlar!$B:$Q,9,0))</f>
        <v>SOFT</v>
      </c>
      <c r="S112" s="111">
        <f>IF(B112="","",VLOOKUP(AD112,Varsayımlar!$B:$Q,10,0))</f>
        <v>4</v>
      </c>
      <c r="T112" s="111">
        <f>IF(B112="","",VLOOKUP(AD112,Varsayımlar!$B:$Q,11,0))</f>
        <v>30</v>
      </c>
      <c r="U112" s="111">
        <f>IF(B112="","",VLOOKUP(AD112,Varsayımlar!$B:$Q,12,0))</f>
        <v>260</v>
      </c>
      <c r="V112" s="111" t="str">
        <f>IF(B112="","",VLOOKUP(AD112,Varsayımlar!$B:$Q,13,0))</f>
        <v>YURTDIŞI</v>
      </c>
      <c r="W112" s="111">
        <f>IF(B112="","",VLOOKUP(AD112,Varsayımlar!$B:$Q,14,0))</f>
        <v>9</v>
      </c>
      <c r="X112" s="114">
        <v>46219</v>
      </c>
      <c r="Y112" s="114">
        <v>46493</v>
      </c>
      <c r="Z112" s="111" t="s">
        <v>684</v>
      </c>
      <c r="AA112" s="111" t="str">
        <f>IF(B112="","",VLOOKUP(AD112,Varsayımlar!$B:$Q,15,0))</f>
        <v>25CM TURUNCU KOLİ-SOL ÜST DİKDÖRTGENE ÜRETİM TARİHİ BASILACAK</v>
      </c>
      <c r="AB112" s="111" t="str">
        <f>IF(B112="","",VLOOKUP(AD112,Varsayımlar!$B:$Q,16,0))</f>
        <v>24-26 CM</v>
      </c>
      <c r="AC112" s="90">
        <f>IF(B112="","",VLOOKUP(Sayfa2!AD65,Varsayımlar!B:S,18,0))</f>
        <v>0</v>
      </c>
      <c r="AD112" s="90" t="str">
        <f t="shared" si="4"/>
        <v>MAGNİTMAGNİT MAVİ AMBALAJ 25 CM 260G</v>
      </c>
    </row>
    <row r="113" spans="1:30" ht="78.75" x14ac:dyDescent="0.25">
      <c r="A113" s="9" t="s">
        <v>137</v>
      </c>
      <c r="B113" s="62" t="s">
        <v>90</v>
      </c>
      <c r="C113" s="33">
        <f>IF(B113="","",VLOOKUP(AD113,Varsayımlar!$B:$Q,3,0))</f>
        <v>8698829380698</v>
      </c>
      <c r="D113" s="33" t="s">
        <v>236</v>
      </c>
      <c r="E113" s="152" t="s">
        <v>91</v>
      </c>
      <c r="F113" s="62"/>
      <c r="G113" s="62"/>
      <c r="H113" s="62" t="str">
        <f>IF(B113="","",VLOOKUP(AD113,Varsayımlar!$B:$Q,5,0))</f>
        <v>MAGNİT MAVİ AMBALAJ 25CM</v>
      </c>
      <c r="I113" s="62">
        <f>IF(B113="","",VLOOKUP(AD113,Varsayımlar!B:T,19,0))</f>
        <v>0</v>
      </c>
      <c r="J113" s="62" t="str">
        <f>IF(B113="","",VLOOKUP(AD113,Varsayımlar!$B:$Q,6,0))</f>
        <v>SADE</v>
      </c>
      <c r="K113" s="62">
        <v>2016</v>
      </c>
      <c r="L113" s="62"/>
      <c r="M113" s="62">
        <f>IFERROR(IF(B113="","",K113/VLOOKUP(AD113,Varsayımlar!B:R,17,0)),"")</f>
        <v>24</v>
      </c>
      <c r="N113" s="62"/>
      <c r="O113" s="62">
        <v>21</v>
      </c>
      <c r="P113" s="62">
        <f>IF(B113="","",VLOOKUP(AD113,Varsayımlar!$B:$Q,7,0)*K113)</f>
        <v>60480</v>
      </c>
      <c r="Q113" s="62">
        <f>IF(B113="","",VLOOKUP(AD113,Varsayımlar!$B:$Q,8,0))</f>
        <v>25</v>
      </c>
      <c r="R113" s="62" t="str">
        <f>IF(B113="","",VLOOKUP(AD113,Varsayımlar!$B:$Q,9,0))</f>
        <v>SOFT</v>
      </c>
      <c r="S113" s="62">
        <f>IF(B113="","",VLOOKUP(AD113,Varsayımlar!$B:$Q,10,0))</f>
        <v>4</v>
      </c>
      <c r="T113" s="62">
        <f>IF(B113="","",VLOOKUP(AD113,Varsayımlar!$B:$Q,11,0))</f>
        <v>30</v>
      </c>
      <c r="U113" s="62">
        <f>IF(B113="","",VLOOKUP(AD113,Varsayımlar!$B:$Q,12,0))</f>
        <v>260</v>
      </c>
      <c r="V113" s="62" t="str">
        <f>IF(B113="","",VLOOKUP(AD113,Varsayımlar!$B:$Q,13,0))</f>
        <v>YURTDIŞI</v>
      </c>
      <c r="W113" s="62">
        <f>IF(B113="","",VLOOKUP(AD113,Varsayımlar!$B:$Q,14,0))</f>
        <v>9</v>
      </c>
      <c r="X113" s="63">
        <v>46219</v>
      </c>
      <c r="Y113" s="63">
        <v>46493</v>
      </c>
      <c r="Z113" s="62" t="s">
        <v>684</v>
      </c>
      <c r="AA113" s="62" t="str">
        <f>IF(B113="","",VLOOKUP(AD113,Varsayımlar!$B:$Q,15,0))</f>
        <v>25CM TURUNCU KOLİ-SOL ÜST DİKDÖRTGENE ÜRETİM TARİHİ BASILACAK</v>
      </c>
      <c r="AB113" s="62" t="str">
        <f>IF(B113="","",VLOOKUP(AD113,Varsayımlar!$B:$Q,16,0))</f>
        <v>24-26 CM</v>
      </c>
      <c r="AC113" s="90">
        <f>IF(B113="","",VLOOKUP(Sayfa2!AD66,Varsayımlar!B:S,18,0))</f>
        <v>0</v>
      </c>
      <c r="AD113" s="90" t="str">
        <f t="shared" si="4"/>
        <v>MAGNİTMAGNİT MAVİ AMBALAJ 25 CM 260G</v>
      </c>
    </row>
    <row r="114" spans="1:30" ht="78.75" x14ac:dyDescent="0.25">
      <c r="A114" s="9" t="s">
        <v>138</v>
      </c>
      <c r="B114" s="64" t="s">
        <v>90</v>
      </c>
      <c r="C114" s="65">
        <f>IF(B114="","",VLOOKUP(AD114,Varsayımlar!$B:$Q,3,0))</f>
        <v>8698829380698</v>
      </c>
      <c r="D114" s="65" t="s">
        <v>237</v>
      </c>
      <c r="E114" s="69" t="s">
        <v>91</v>
      </c>
      <c r="F114" s="64"/>
      <c r="G114" s="64"/>
      <c r="H114" s="64" t="str">
        <f>IF(B114="","",VLOOKUP(AD114,Varsayımlar!$B:$Q,5,0))</f>
        <v>MAGNİT MAVİ AMBALAJ 25CM</v>
      </c>
      <c r="I114" s="64">
        <f>IF(B114="","",VLOOKUP(AD114,Varsayımlar!B:T,19,0))</f>
        <v>0</v>
      </c>
      <c r="J114" s="64" t="str">
        <f>IF(B114="","",VLOOKUP(AD114,Varsayımlar!$B:$Q,6,0))</f>
        <v>SADE</v>
      </c>
      <c r="K114" s="64">
        <v>2016</v>
      </c>
      <c r="L114" s="64"/>
      <c r="M114" s="64">
        <f>IFERROR(IF(B114="","",K114/VLOOKUP(AD114,Varsayımlar!B:R,17,0)),"")</f>
        <v>24</v>
      </c>
      <c r="N114" s="64"/>
      <c r="O114" s="64">
        <v>21</v>
      </c>
      <c r="P114" s="64">
        <f>IF(B114="","",VLOOKUP(AD114,Varsayımlar!$B:$Q,7,0)*K114)</f>
        <v>60480</v>
      </c>
      <c r="Q114" s="64">
        <f>IF(B114="","",VLOOKUP(AD114,Varsayımlar!$B:$Q,8,0))</f>
        <v>25</v>
      </c>
      <c r="R114" s="64" t="str">
        <f>IF(B114="","",VLOOKUP(AD114,Varsayımlar!$B:$Q,9,0))</f>
        <v>SOFT</v>
      </c>
      <c r="S114" s="64">
        <f>IF(B114="","",VLOOKUP(AD114,Varsayımlar!$B:$Q,10,0))</f>
        <v>4</v>
      </c>
      <c r="T114" s="64">
        <f>IF(B114="","",VLOOKUP(AD114,Varsayımlar!$B:$Q,11,0))</f>
        <v>30</v>
      </c>
      <c r="U114" s="64">
        <f>IF(B114="","",VLOOKUP(AD114,Varsayımlar!$B:$Q,12,0))</f>
        <v>260</v>
      </c>
      <c r="V114" s="64" t="str">
        <f>IF(B114="","",VLOOKUP(AD114,Varsayımlar!$B:$Q,13,0))</f>
        <v>YURTDIŞI</v>
      </c>
      <c r="W114" s="64">
        <f>IF(B114="","",VLOOKUP(AD114,Varsayımlar!$B:$Q,14,0))</f>
        <v>9</v>
      </c>
      <c r="X114" s="66">
        <v>46220</v>
      </c>
      <c r="Y114" s="66">
        <v>46494</v>
      </c>
      <c r="Z114" s="64" t="s">
        <v>685</v>
      </c>
      <c r="AA114" s="64" t="str">
        <f>IF(B114="","",VLOOKUP(AD114,Varsayımlar!$B:$Q,15,0))</f>
        <v>25CM TURUNCU KOLİ-SOL ÜST DİKDÖRTGENE ÜRETİM TARİHİ BASILACAK</v>
      </c>
      <c r="AB114" s="64" t="str">
        <f>IF(B114="","",VLOOKUP(AD114,Varsayımlar!$B:$Q,16,0))</f>
        <v>24-26 CM</v>
      </c>
      <c r="AC114" s="90">
        <f>IF(B114="","",VLOOKUP(Sayfa2!AD67,Varsayımlar!B:S,18,0))</f>
        <v>0</v>
      </c>
      <c r="AD114" s="90" t="str">
        <f t="shared" si="4"/>
        <v>MAGNİTMAGNİT MAVİ AMBALAJ 25 CM 260G</v>
      </c>
    </row>
    <row r="115" spans="1:30" ht="78.75" x14ac:dyDescent="0.25">
      <c r="A115" s="9" t="s">
        <v>188</v>
      </c>
      <c r="B115" s="115" t="s">
        <v>90</v>
      </c>
      <c r="C115" s="116">
        <f>IF(B115="","",VLOOKUP(AD115,Varsayımlar!$B:$Q,3,0))</f>
        <v>8698829380698</v>
      </c>
      <c r="D115" s="116" t="s">
        <v>238</v>
      </c>
      <c r="E115" s="153" t="s">
        <v>91</v>
      </c>
      <c r="F115" s="115"/>
      <c r="G115" s="115"/>
      <c r="H115" s="115" t="str">
        <f>IF(B115="","",VLOOKUP(AD115,Varsayımlar!$B:$Q,5,0))</f>
        <v>MAGNİT MAVİ AMBALAJ 25CM</v>
      </c>
      <c r="I115" s="115">
        <f>IF(B115="","",VLOOKUP(AD115,Varsayımlar!B:T,19,0))</f>
        <v>0</v>
      </c>
      <c r="J115" s="115" t="str">
        <f>IF(B115="","",VLOOKUP(AD115,Varsayımlar!$B:$Q,6,0))</f>
        <v>SADE</v>
      </c>
      <c r="K115" s="115">
        <v>2016</v>
      </c>
      <c r="L115" s="115"/>
      <c r="M115" s="115">
        <f>IFERROR(IF(B115="","",K115/VLOOKUP(AD115,Varsayımlar!B:R,17,0)),"")</f>
        <v>24</v>
      </c>
      <c r="N115" s="115"/>
      <c r="O115" s="115">
        <v>21</v>
      </c>
      <c r="P115" s="115">
        <f>IF(B115="","",VLOOKUP(AD115,Varsayımlar!$B:$Q,7,0)*K115)</f>
        <v>60480</v>
      </c>
      <c r="Q115" s="115">
        <f>IF(B115="","",VLOOKUP(AD115,Varsayımlar!$B:$Q,8,0))</f>
        <v>25</v>
      </c>
      <c r="R115" s="115" t="str">
        <f>IF(B115="","",VLOOKUP(AD115,Varsayımlar!$B:$Q,9,0))</f>
        <v>SOFT</v>
      </c>
      <c r="S115" s="115">
        <f>IF(B115="","",VLOOKUP(AD115,Varsayımlar!$B:$Q,10,0))</f>
        <v>4</v>
      </c>
      <c r="T115" s="115">
        <f>IF(B115="","",VLOOKUP(AD115,Varsayımlar!$B:$Q,11,0))</f>
        <v>30</v>
      </c>
      <c r="U115" s="115">
        <f>IF(B115="","",VLOOKUP(AD115,Varsayımlar!$B:$Q,12,0))</f>
        <v>260</v>
      </c>
      <c r="V115" s="115" t="str">
        <f>IF(B115="","",VLOOKUP(AD115,Varsayımlar!$B:$Q,13,0))</f>
        <v>YURTDIŞI</v>
      </c>
      <c r="W115" s="115">
        <f>IF(B115="","",VLOOKUP(AD115,Varsayımlar!$B:$Q,14,0))</f>
        <v>9</v>
      </c>
      <c r="X115" s="118">
        <v>46220</v>
      </c>
      <c r="Y115" s="118">
        <v>46494</v>
      </c>
      <c r="Z115" s="115" t="s">
        <v>686</v>
      </c>
      <c r="AA115" s="115" t="str">
        <f>IF(B115="","",VLOOKUP(AD115,Varsayımlar!$B:$Q,15,0))</f>
        <v>25CM TURUNCU KOLİ-SOL ÜST DİKDÖRTGENE ÜRETİM TARİHİ BASILACAK</v>
      </c>
      <c r="AB115" s="115" t="str">
        <f>IF(B115="","",VLOOKUP(AD115,Varsayımlar!$B:$Q,16,0))</f>
        <v>24-26 CM</v>
      </c>
      <c r="AC115" s="90">
        <f>IF(B115="","",VLOOKUP(Sayfa2!AD68,Varsayımlar!B:S,18,0))</f>
        <v>0</v>
      </c>
      <c r="AD115" s="90" t="str">
        <f t="shared" si="4"/>
        <v>MAGNİTMAGNİT MAVİ AMBALAJ 25 CM 260G</v>
      </c>
    </row>
    <row r="116" spans="1:30" ht="78.75" x14ac:dyDescent="0.25">
      <c r="A116" s="9" t="s">
        <v>189</v>
      </c>
      <c r="B116" s="70" t="s">
        <v>90</v>
      </c>
      <c r="C116" s="71">
        <f>IF(B116="","",VLOOKUP(AD116,Varsayımlar!$B:$Q,3,0))</f>
        <v>8698829380698</v>
      </c>
      <c r="D116" s="71" t="s">
        <v>239</v>
      </c>
      <c r="E116" s="72" t="s">
        <v>91</v>
      </c>
      <c r="F116" s="70"/>
      <c r="G116" s="70"/>
      <c r="H116" s="70" t="str">
        <f>IF(B116="","",VLOOKUP(AD116,Varsayımlar!$B:$Q,5,0))</f>
        <v>MAGNİT MAVİ AMBALAJ 25CM</v>
      </c>
      <c r="I116" s="70">
        <f>IF(B116="","",VLOOKUP(AD116,Varsayımlar!B:T,19,0))</f>
        <v>0</v>
      </c>
      <c r="J116" s="70" t="str">
        <f>IF(B116="","",VLOOKUP(AD116,Varsayımlar!$B:$Q,6,0))</f>
        <v>SADE</v>
      </c>
      <c r="K116" s="70">
        <v>2016</v>
      </c>
      <c r="L116" s="70"/>
      <c r="M116" s="70">
        <f>IFERROR(IF(B116="","",K116/VLOOKUP(AD116,Varsayımlar!B:R,17,0)),"")</f>
        <v>24</v>
      </c>
      <c r="N116" s="70"/>
      <c r="O116" s="70">
        <v>21</v>
      </c>
      <c r="P116" s="70">
        <f>IF(B116="","",VLOOKUP(AD116,Varsayımlar!$B:$Q,7,0)*K116)</f>
        <v>60480</v>
      </c>
      <c r="Q116" s="70">
        <f>IF(B116="","",VLOOKUP(AD116,Varsayımlar!$B:$Q,8,0))</f>
        <v>25</v>
      </c>
      <c r="R116" s="70" t="str">
        <f>IF(B116="","",VLOOKUP(AD116,Varsayımlar!$B:$Q,9,0))</f>
        <v>SOFT</v>
      </c>
      <c r="S116" s="70">
        <f>IF(B116="","",VLOOKUP(AD116,Varsayımlar!$B:$Q,10,0))</f>
        <v>4</v>
      </c>
      <c r="T116" s="70">
        <f>IF(B116="","",VLOOKUP(AD116,Varsayımlar!$B:$Q,11,0))</f>
        <v>30</v>
      </c>
      <c r="U116" s="70">
        <f>IF(B116="","",VLOOKUP(AD116,Varsayımlar!$B:$Q,12,0))</f>
        <v>260</v>
      </c>
      <c r="V116" s="70" t="str">
        <f>IF(B116="","",VLOOKUP(AD116,Varsayımlar!$B:$Q,13,0))</f>
        <v>YURTDIŞI</v>
      </c>
      <c r="W116" s="70">
        <f>IF(B116="","",VLOOKUP(AD116,Varsayımlar!$B:$Q,14,0))</f>
        <v>9</v>
      </c>
      <c r="X116" s="73">
        <v>46221</v>
      </c>
      <c r="Y116" s="73">
        <v>46495</v>
      </c>
      <c r="Z116" s="70" t="s">
        <v>687</v>
      </c>
      <c r="AA116" s="70" t="str">
        <f>IF(B116="","",VLOOKUP(AD116,Varsayımlar!$B:$Q,15,0))</f>
        <v>25CM TURUNCU KOLİ-SOL ÜST DİKDÖRTGENE ÜRETİM TARİHİ BASILACAK</v>
      </c>
      <c r="AB116" s="70" t="str">
        <f>IF(B116="","",VLOOKUP(AD116,Varsayımlar!$B:$Q,16,0))</f>
        <v>24-26 CM</v>
      </c>
      <c r="AC116" s="90">
        <f>IF(B116="","",VLOOKUP(Sayfa2!AD69,Varsayımlar!B:S,18,0))</f>
        <v>0</v>
      </c>
      <c r="AD116" s="90" t="str">
        <f t="shared" si="4"/>
        <v>MAGNİTMAGNİT MAVİ AMBALAJ 25 CM 260G</v>
      </c>
    </row>
    <row r="117" spans="1:30" ht="78.75" x14ac:dyDescent="0.25">
      <c r="A117" s="9" t="s">
        <v>190</v>
      </c>
      <c r="B117" s="154" t="s">
        <v>90</v>
      </c>
      <c r="C117" s="155">
        <f>IF(B117="","",VLOOKUP(AD117,Varsayımlar!$B:$Q,3,0))</f>
        <v>8698829380698</v>
      </c>
      <c r="D117" s="155" t="s">
        <v>258</v>
      </c>
      <c r="E117" s="156" t="s">
        <v>91</v>
      </c>
      <c r="F117" s="154"/>
      <c r="G117" s="154"/>
      <c r="H117" s="154" t="str">
        <f>IF(B117="","",VLOOKUP(AD117,Varsayımlar!$B:$Q,5,0))</f>
        <v>MAGNİT MAVİ AMBALAJ 25CM</v>
      </c>
      <c r="I117" s="154">
        <f>IF(B117="","",VLOOKUP(AD117,Varsayımlar!B:T,19,0))</f>
        <v>0</v>
      </c>
      <c r="J117" s="154" t="str">
        <f>IF(B117="","",VLOOKUP(AD117,Varsayımlar!$B:$Q,6,0))</f>
        <v>SADE</v>
      </c>
      <c r="K117" s="154">
        <v>2016</v>
      </c>
      <c r="L117" s="154"/>
      <c r="M117" s="154">
        <f>IFERROR(IF(B117="","",K117/VLOOKUP(AD117,Varsayımlar!B:R,17,0)),"")</f>
        <v>24</v>
      </c>
      <c r="N117" s="154"/>
      <c r="O117" s="154">
        <v>21</v>
      </c>
      <c r="P117" s="154">
        <f>IF(B117="","",VLOOKUP(AD117,Varsayımlar!$B:$Q,7,0)*K117)</f>
        <v>60480</v>
      </c>
      <c r="Q117" s="154">
        <f>IF(B117="","",VLOOKUP(AD117,Varsayımlar!$B:$Q,8,0))</f>
        <v>25</v>
      </c>
      <c r="R117" s="154" t="str">
        <f>IF(B117="","",VLOOKUP(AD117,Varsayımlar!$B:$Q,9,0))</f>
        <v>SOFT</v>
      </c>
      <c r="S117" s="154">
        <f>IF(B117="","",VLOOKUP(AD117,Varsayımlar!$B:$Q,10,0))</f>
        <v>4</v>
      </c>
      <c r="T117" s="154">
        <f>IF(B117="","",VLOOKUP(AD117,Varsayımlar!$B:$Q,11,0))</f>
        <v>30</v>
      </c>
      <c r="U117" s="154">
        <f>IF(B117="","",VLOOKUP(AD117,Varsayımlar!$B:$Q,12,0))</f>
        <v>260</v>
      </c>
      <c r="V117" s="154" t="str">
        <f>IF(B117="","",VLOOKUP(AD117,Varsayımlar!$B:$Q,13,0))</f>
        <v>YURTDIŞI</v>
      </c>
      <c r="W117" s="154">
        <f>IF(B117="","",VLOOKUP(AD117,Varsayımlar!$B:$Q,14,0))</f>
        <v>9</v>
      </c>
      <c r="X117" s="157">
        <v>46221</v>
      </c>
      <c r="Y117" s="157">
        <v>46495</v>
      </c>
      <c r="Z117" s="154" t="s">
        <v>688</v>
      </c>
      <c r="AA117" s="154" t="str">
        <f>IF(B117="","",VLOOKUP(AD117,Varsayımlar!$B:$Q,15,0))</f>
        <v>25CM TURUNCU KOLİ-SOL ÜST DİKDÖRTGENE ÜRETİM TARİHİ BASILACAK</v>
      </c>
      <c r="AB117" s="154" t="str">
        <f>IF(B117="","",VLOOKUP(AD117,Varsayımlar!$B:$Q,16,0))</f>
        <v>24-26 CM</v>
      </c>
      <c r="AC117" s="90">
        <f>IF(B117="","",VLOOKUP(Sayfa2!AD70,Varsayımlar!B:S,18,0))</f>
        <v>0</v>
      </c>
      <c r="AD117" s="90" t="str">
        <f t="shared" si="4"/>
        <v>MAGNİTMAGNİT MAVİ AMBALAJ 25 CM 260G</v>
      </c>
    </row>
    <row r="118" spans="1:30" ht="31.5" x14ac:dyDescent="0.25">
      <c r="A118" s="9" t="s">
        <v>191</v>
      </c>
      <c r="B118" s="82" t="s">
        <v>79</v>
      </c>
      <c r="C118" s="83">
        <f>IF(B118="","",VLOOKUP(AD118,Varsayımlar!$B:$Q,3,0))</f>
        <v>8698829380698</v>
      </c>
      <c r="D118" s="83"/>
      <c r="E118" s="149" t="s">
        <v>254</v>
      </c>
      <c r="F118" s="82"/>
      <c r="G118" s="82"/>
      <c r="H118" s="82" t="str">
        <f>IF(B118="","",VLOOKUP(AD118,Varsayımlar!$B:$Q,5,0))</f>
        <v>Manetka 20cm</v>
      </c>
      <c r="I118" s="82">
        <f>IF(B118="","",VLOOKUP(AD118,Varsayımlar!B:T,19,0))</f>
        <v>0</v>
      </c>
      <c r="J118" s="82" t="str">
        <f>IF(B118="","",VLOOKUP(AD118,Varsayımlar!$B:$Q,6,0))</f>
        <v>SADE</v>
      </c>
      <c r="K118" s="82">
        <v>7200</v>
      </c>
      <c r="L118" s="82"/>
      <c r="M118" s="82">
        <f>IFERROR(IF(B118="","",K118/VLOOKUP(AD118,Varsayımlar!B:R,17,0)),"")</f>
        <v>32</v>
      </c>
      <c r="N118" s="82"/>
      <c r="O118" s="82">
        <v>32</v>
      </c>
      <c r="P118" s="82">
        <f>IF(B118="","",VLOOKUP(AD118,Varsayımlar!$B:$Q,7,0)*K118)</f>
        <v>100800</v>
      </c>
      <c r="Q118" s="82">
        <f>IF(B118="","",VLOOKUP(AD118,Varsayımlar!$B:$Q,8,0))</f>
        <v>20</v>
      </c>
      <c r="R118" s="82" t="str">
        <f>IF(B118="","",VLOOKUP(AD118,Varsayımlar!$B:$Q,9,0))</f>
        <v>Irak Soft</v>
      </c>
      <c r="S118" s="82">
        <f>IF(B118="","",VLOOKUP(AD118,Varsayımlar!$B:$Q,10,0))</f>
        <v>4</v>
      </c>
      <c r="T118" s="82">
        <f>IF(B118="","",VLOOKUP(AD118,Varsayımlar!$B:$Q,11,0))</f>
        <v>14</v>
      </c>
      <c r="U118" s="82">
        <f>IF(B118="","",VLOOKUP(AD118,Varsayımlar!$B:$Q,12,0))</f>
        <v>166</v>
      </c>
      <c r="V118" s="82" t="str">
        <f>IF(B118="","",VLOOKUP(AD118,Varsayımlar!$B:$Q,13,0))</f>
        <v>YURTDIŞI</v>
      </c>
      <c r="W118" s="82">
        <f>IF(B118="","",VLOOKUP(AD118,Varsayımlar!$B:$Q,14,0))</f>
        <v>6</v>
      </c>
      <c r="X118" s="84">
        <v>46223</v>
      </c>
      <c r="Y118" s="84">
        <v>46407</v>
      </c>
      <c r="Z118" s="82">
        <v>26072020</v>
      </c>
      <c r="AA118" s="82" t="str">
        <f>IF(B118="","",VLOOKUP(AD118,Varsayımlar!$B:$Q,15,0))</f>
        <v>Kare Koli-Üretim Tarihli Etiket</v>
      </c>
      <c r="AB118" s="82" t="str">
        <f>IF(B118="","",VLOOKUP(AD118,Varsayımlar!$B:$Q,16,0))</f>
        <v>19-21 cm</v>
      </c>
      <c r="AC118" s="9">
        <f>IF(B118="","",VLOOKUP(Sayfa2!AD94,Varsayımlar!B:S,18,0))</f>
        <v>0</v>
      </c>
      <c r="AD118" s="9" t="str">
        <f t="shared" si="4"/>
        <v>LLC KOTORManetka 20cm 4 pcs 166g</v>
      </c>
    </row>
    <row r="119" spans="1:30" ht="31.5" x14ac:dyDescent="0.25">
      <c r="A119" s="9" t="s">
        <v>192</v>
      </c>
      <c r="B119" s="77" t="s">
        <v>79</v>
      </c>
      <c r="C119" s="76">
        <f>IF(B119="","",VLOOKUP(AD119,Varsayımlar!$B:$Q,3,0))</f>
        <v>8698829380698</v>
      </c>
      <c r="D119" s="76"/>
      <c r="E119" s="75" t="s">
        <v>85</v>
      </c>
      <c r="F119" s="77"/>
      <c r="G119" s="77"/>
      <c r="H119" s="77" t="str">
        <f>IF(B119="","",VLOOKUP(AD119,Varsayımlar!$B:$Q,5,0))</f>
        <v xml:space="preserve">MANETKA PEYNİRLİ 25 CM </v>
      </c>
      <c r="I119" s="77">
        <f>IF(B119="","",VLOOKUP(AD119,Varsayımlar!B:T,19,0))</f>
        <v>0</v>
      </c>
      <c r="J119" s="77" t="str">
        <f>IF(B119="","",VLOOKUP(AD119,Varsayımlar!$B:$Q,6,0))</f>
        <v>PEYNİRLİ</v>
      </c>
      <c r="K119" s="77">
        <v>2496</v>
      </c>
      <c r="L119" s="77"/>
      <c r="M119" s="77">
        <f>IFERROR(IF(B119="","",K119/VLOOKUP(AD119,Varsayımlar!B:R,17,0)),"")</f>
        <v>32</v>
      </c>
      <c r="N119" s="77"/>
      <c r="O119" s="77">
        <v>26</v>
      </c>
      <c r="P119" s="77">
        <f>IF(B119="","",VLOOKUP(AD119,Varsayımlar!$B:$Q,7,0)*K119)</f>
        <v>74880</v>
      </c>
      <c r="Q119" s="77">
        <f>IF(B119="","",VLOOKUP(AD119,Varsayımlar!$B:$Q,8,0))</f>
        <v>25</v>
      </c>
      <c r="R119" s="77" t="str">
        <f>IF(B119="","",VLOOKUP(AD119,Varsayımlar!$B:$Q,9,0))</f>
        <v>SOFT-AT</v>
      </c>
      <c r="S119" s="77">
        <f>IF(B119="","",VLOOKUP(AD119,Varsayımlar!$B:$Q,10,0))</f>
        <v>4</v>
      </c>
      <c r="T119" s="77">
        <f>IF(B119="","",VLOOKUP(AD119,Varsayımlar!$B:$Q,11,0))</f>
        <v>30</v>
      </c>
      <c r="U119" s="77">
        <f>IF(B119="","",VLOOKUP(AD119,Varsayımlar!$B:$Q,12,0))</f>
        <v>250</v>
      </c>
      <c r="V119" s="77" t="str">
        <f>IF(B119="","",VLOOKUP(AD119,Varsayımlar!$B:$Q,13,0))</f>
        <v>YURTDIŞI</v>
      </c>
      <c r="W119" s="77">
        <f>IF(B119="","",VLOOKUP(AD119,Varsayımlar!$B:$Q,14,0))</f>
        <v>6</v>
      </c>
      <c r="X119" s="78">
        <v>46223</v>
      </c>
      <c r="Y119" s="78">
        <v>46407</v>
      </c>
      <c r="Z119" s="77">
        <v>26072025</v>
      </c>
      <c r="AA119" s="77" t="str">
        <f>IF(B119="","",VLOOKUP(AD119,Varsayımlar!$B:$Q,15,0))</f>
        <v>KIRMIZI KOLİ-TARİHLİ KOLİ ETİKETİ</v>
      </c>
      <c r="AB119" s="77" t="str">
        <f>IF(B119="","",VLOOKUP(AD119,Varsayımlar!$B:$Q,16,0))</f>
        <v>24-26 CM</v>
      </c>
      <c r="AC119" s="90">
        <f>IF(B119="","",VLOOKUP(Sayfa2!AD95,Varsayımlar!B:S,18,0))</f>
        <v>0</v>
      </c>
      <c r="AD119" s="90" t="str">
        <f t="shared" si="4"/>
        <v>LLC KOTORMANETKA PEYNİRLİ 25CM</v>
      </c>
    </row>
    <row r="120" spans="1:30" ht="31.5" x14ac:dyDescent="0.25">
      <c r="A120" s="9" t="s">
        <v>193</v>
      </c>
      <c r="B120" s="158" t="s">
        <v>271</v>
      </c>
      <c r="C120" s="159">
        <f>IF(B120="","",VLOOKUP(AD120,Varsayımlar!$B:$Q,3,0))</f>
        <v>8698829380698</v>
      </c>
      <c r="D120" s="159"/>
      <c r="E120" s="160" t="s">
        <v>542</v>
      </c>
      <c r="F120" s="158"/>
      <c r="G120" s="158"/>
      <c r="H120" s="158" t="str">
        <f>IF(B120="","",VLOOKUP(AD120,Varsayımlar!$B:$Q,5,0))</f>
        <v>Durum 3 lü paket sade 1620g (İç-Dış Ambalaj)</v>
      </c>
      <c r="I120" s="158">
        <f>IF(B120="","",VLOOKUP(AD120,Varsayımlar!B:T,19,0))</f>
        <v>0</v>
      </c>
      <c r="J120" s="158" t="str">
        <f>IF(B120="","",VLOOKUP(AD120,Varsayımlar!$B:$Q,6,0))</f>
        <v>SADE</v>
      </c>
      <c r="K120" s="158">
        <v>2640</v>
      </c>
      <c r="L120" s="158"/>
      <c r="M120" s="158" t="str">
        <f>IFERROR(IF(B120="","",K120/VLOOKUP(AD120,Varsayımlar!B:R,17,0)),"")</f>
        <v/>
      </c>
      <c r="N120" s="158"/>
      <c r="O120" s="158">
        <v>14</v>
      </c>
      <c r="P120" s="158">
        <f>IF(B120="","",VLOOKUP(AD120,Varsayımlar!$B:$Q,7,0)*K120)</f>
        <v>10560</v>
      </c>
      <c r="Q120" s="158">
        <f>IF(B120="","",VLOOKUP(AD120,Varsayımlar!$B:$Q,8,0))</f>
        <v>20</v>
      </c>
      <c r="R120" s="158" t="str">
        <f>IF(B120="","",VLOOKUP(AD120,Varsayımlar!$B:$Q,9,0))</f>
        <v>Irak Soft</v>
      </c>
      <c r="S120" s="158">
        <f>IF(B120="","",VLOOKUP(AD120,Varsayımlar!$B:$Q,10,0))</f>
        <v>36</v>
      </c>
      <c r="T120" s="158">
        <f>IF(B120="","",VLOOKUP(AD120,Varsayımlar!$B:$Q,11,0))</f>
        <v>4</v>
      </c>
      <c r="U120" s="158">
        <f>IF(B120="","",VLOOKUP(AD120,Varsayımlar!$B:$Q,12,0))</f>
        <v>1620</v>
      </c>
      <c r="V120" s="158" t="str">
        <f>IF(B120="","",VLOOKUP(AD120,Varsayımlar!$B:$Q,13,0))</f>
        <v>Yurtdışı</v>
      </c>
      <c r="W120" s="158">
        <f>IF(B120="","",VLOOKUP(AD120,Varsayımlar!$B:$Q,14,0))</f>
        <v>0</v>
      </c>
      <c r="X120" s="158"/>
      <c r="Y120" s="158" t="s">
        <v>625</v>
      </c>
      <c r="Z120" s="158" t="s">
        <v>627</v>
      </c>
      <c r="AA120" s="158" t="str">
        <f>IF(B120="","",VLOOKUP(AD120,Varsayımlar!$B:$Q,15,0))</f>
        <v>Lacivert 20cm Koli-İbranice Sade Etiketli</v>
      </c>
      <c r="AB120" s="158" t="str">
        <f>IF(B120="","",VLOOKUP(AD120,Varsayımlar!$B:$Q,16,0))</f>
        <v>19-21 cm</v>
      </c>
      <c r="AC120" s="90">
        <f>IF(B120="","",VLOOKUP(Sayfa2!AD130,Varsayımlar!B:S,18,0))</f>
        <v>0</v>
      </c>
      <c r="AD120" s="90" t="str">
        <f t="shared" si="4"/>
        <v>EyalDurum 3 lü paket sade 1620g</v>
      </c>
    </row>
    <row r="121" spans="1:30" ht="31.5" x14ac:dyDescent="0.25">
      <c r="A121" s="9" t="s">
        <v>194</v>
      </c>
      <c r="B121" s="62" t="s">
        <v>632</v>
      </c>
      <c r="C121" s="33">
        <f>IF(B121="","",VLOOKUP(AD121,Varsayımlar!$B:$Q,3,0))</f>
        <v>8698829380698</v>
      </c>
      <c r="D121" s="33"/>
      <c r="E121" s="152" t="s">
        <v>633</v>
      </c>
      <c r="F121" s="62" t="s">
        <v>660</v>
      </c>
      <c r="G121" s="62" t="s">
        <v>274</v>
      </c>
      <c r="H121" s="62" t="str">
        <f>IF(B121="","",VLOOKUP(AD121,Varsayımlar!$B:$Q,5,0))</f>
        <v>Willifood 20cm 10 pcs 450g</v>
      </c>
      <c r="I121" s="62">
        <f>IF(B121="","",VLOOKUP(AD121,Varsayımlar!B:T,19,0))</f>
        <v>0</v>
      </c>
      <c r="J121" s="62" t="str">
        <f>IF(B121="","",VLOOKUP(AD121,Varsayımlar!$B:$Q,6,0))</f>
        <v>SADE</v>
      </c>
      <c r="K121" s="62">
        <v>3200</v>
      </c>
      <c r="L121" s="62"/>
      <c r="M121" s="62" t="str">
        <f>IFERROR(IF(B121="","",K121/VLOOKUP(AD121,Varsayımlar!B:R,17,0)),"")</f>
        <v/>
      </c>
      <c r="N121" s="62"/>
      <c r="O121" s="62">
        <v>32</v>
      </c>
      <c r="P121" s="62">
        <f>IF(B121="","",VLOOKUP(AD121,Varsayımlar!$B:$Q,7,0)*K121)</f>
        <v>38400</v>
      </c>
      <c r="Q121" s="62">
        <f>IF(B121="","",VLOOKUP(AD121,Varsayımlar!$B:$Q,8,0))</f>
        <v>20</v>
      </c>
      <c r="R121" s="62" t="str">
        <f>IF(B121="","",VLOOKUP(AD121,Varsayımlar!$B:$Q,9,0))</f>
        <v>Irak Soft</v>
      </c>
      <c r="S121" s="62">
        <f>IF(B121="","",VLOOKUP(AD121,Varsayımlar!$B:$Q,10,0))</f>
        <v>10</v>
      </c>
      <c r="T121" s="62">
        <f>IF(B121="","",VLOOKUP(AD121,Varsayımlar!$B:$Q,11,0))</f>
        <v>12</v>
      </c>
      <c r="U121" s="62">
        <f>IF(B121="","",VLOOKUP(AD121,Varsayımlar!$B:$Q,12,0))</f>
        <v>450</v>
      </c>
      <c r="V121" s="62" t="str">
        <f>IF(B121="","",VLOOKUP(AD121,Varsayımlar!$B:$Q,13,0))</f>
        <v>Yurtdışı</v>
      </c>
      <c r="W121" s="62" t="str">
        <f>IF(B121="","",VLOOKUP(AD121,Varsayımlar!$B:$Q,14,0))</f>
        <v>Özel Tarih</v>
      </c>
      <c r="X121" s="63"/>
      <c r="Y121" s="161" t="s">
        <v>658</v>
      </c>
      <c r="Z121" s="161" t="s">
        <v>659</v>
      </c>
      <c r="AA121" s="62" t="str">
        <f>IF(B121="","",VLOOKUP(AD121,Varsayımlar!$B:$Q,15,0))</f>
        <v>20cm koli-Etiketli</v>
      </c>
      <c r="AB121" s="62" t="str">
        <f>IF(B121="","",VLOOKUP(AD121,Varsayımlar!$B:$Q,16,0))</f>
        <v>19-21 cm</v>
      </c>
      <c r="AC121" s="90">
        <f>IF(B121="","",VLOOKUP(Sayfa2!AD95,Varsayımlar!B:S,18,0))</f>
        <v>0</v>
      </c>
      <c r="AD121" s="90" t="str">
        <f t="shared" si="4"/>
        <v>WillifoodWillifood 20cm 10 pcs 450g</v>
      </c>
    </row>
    <row r="122" spans="1:30" x14ac:dyDescent="0.25">
      <c r="A122" s="9" t="s">
        <v>195</v>
      </c>
      <c r="B122" s="62" t="s">
        <v>632</v>
      </c>
      <c r="C122" s="33">
        <f>IF(B122="","",VLOOKUP(AD122,Varsayımlar!$B:$Q,3,0))</f>
        <v>8698829380698</v>
      </c>
      <c r="D122" s="33"/>
      <c r="E122" s="152" t="s">
        <v>650</v>
      </c>
      <c r="F122" s="62" t="s">
        <v>660</v>
      </c>
      <c r="G122" s="62" t="s">
        <v>274</v>
      </c>
      <c r="H122" s="62" t="str">
        <f>IF(B122="","",VLOOKUP(AD122,Varsayımlar!$B:$Q,5,0))</f>
        <v>Willifood 25cm 8 pcs 560g</v>
      </c>
      <c r="I122" s="62">
        <f>IF(B122="","",VLOOKUP(AD122,Varsayımlar!B:T,19,0))</f>
        <v>0</v>
      </c>
      <c r="J122" s="62" t="str">
        <f>IF(B122="","",VLOOKUP(AD122,Varsayımlar!$B:$Q,6,0))</f>
        <v>SADE</v>
      </c>
      <c r="K122" s="62">
        <v>2000</v>
      </c>
      <c r="L122" s="62"/>
      <c r="M122" s="62" t="str">
        <f>IFERROR(IF(B122="","",K122/VLOOKUP(AD122,Varsayımlar!B:R,17,0)),"")</f>
        <v/>
      </c>
      <c r="N122" s="62"/>
      <c r="O122" s="62">
        <v>20</v>
      </c>
      <c r="P122" s="62">
        <f>IF(B122="","",VLOOKUP(AD122,Varsayımlar!$B:$Q,7,0)*K122)</f>
        <v>28000</v>
      </c>
      <c r="Q122" s="62">
        <f>IF(B122="","",VLOOKUP(AD122,Varsayımlar!$B:$Q,8,0))</f>
        <v>25</v>
      </c>
      <c r="R122" s="62" t="str">
        <f>IF(B122="","",VLOOKUP(AD122,Varsayımlar!$B:$Q,9,0))</f>
        <v>ırak Soft</v>
      </c>
      <c r="S122" s="62">
        <f>IF(B122="","",VLOOKUP(AD122,Varsayımlar!$B:$Q,10,0))</f>
        <v>8</v>
      </c>
      <c r="T122" s="62">
        <f>IF(B122="","",VLOOKUP(AD122,Varsayımlar!$B:$Q,11,0))</f>
        <v>14</v>
      </c>
      <c r="U122" s="62">
        <f>IF(B122="","",VLOOKUP(AD122,Varsayımlar!$B:$Q,12,0))</f>
        <v>560</v>
      </c>
      <c r="V122" s="62" t="str">
        <f>IF(B122="","",VLOOKUP(AD122,Varsayımlar!$B:$Q,13,0))</f>
        <v>YURTDIŞI</v>
      </c>
      <c r="W122" s="62">
        <f>IF(B122="","",VLOOKUP(AD122,Varsayımlar!$B:$Q,14,0))</f>
        <v>18</v>
      </c>
      <c r="X122" s="63"/>
      <c r="Y122" s="161" t="s">
        <v>658</v>
      </c>
      <c r="Z122" s="161" t="s">
        <v>659</v>
      </c>
      <c r="AA122" s="62" t="str">
        <f>IF(B122="","",VLOOKUP(AD122,Varsayımlar!$B:$Q,15,0))</f>
        <v>KIRMIZI KOLİ-ETİKETLİ</v>
      </c>
      <c r="AB122" s="62" t="str">
        <f>IF(B122="","",VLOOKUP(AD122,Varsayımlar!$B:$Q,16,0))</f>
        <v>24-26 CM</v>
      </c>
      <c r="AC122" s="90">
        <f>IF(B122="","",VLOOKUP(Sayfa2!AD96,Varsayımlar!B:S,18,0))</f>
        <v>0</v>
      </c>
      <c r="AD122" s="90" t="str">
        <f t="shared" si="4"/>
        <v>WillifoodWillifood 25cm 8 pcs 560g</v>
      </c>
    </row>
    <row r="123" spans="1:30" ht="78.75" x14ac:dyDescent="0.25">
      <c r="A123" s="9" t="s">
        <v>196</v>
      </c>
      <c r="B123" s="70" t="s">
        <v>90</v>
      </c>
      <c r="C123" s="71">
        <f>IF(B123="","",VLOOKUP(AD123,Varsayımlar!$B:$Q,3,0))</f>
        <v>8698829380698</v>
      </c>
      <c r="D123" s="71" t="s">
        <v>231</v>
      </c>
      <c r="E123" s="72" t="s">
        <v>91</v>
      </c>
      <c r="F123" s="70"/>
      <c r="G123" s="70"/>
      <c r="H123" s="70" t="str">
        <f>IF(B123="","",VLOOKUP(AD123,Varsayımlar!$B:$Q,5,0))</f>
        <v>MAGNİT MAVİ AMBALAJ 25CM</v>
      </c>
      <c r="I123" s="70">
        <f>IF(B123="","",VLOOKUP(AD123,Varsayımlar!B:T,19,0))</f>
        <v>0</v>
      </c>
      <c r="J123" s="70" t="str">
        <f>IF(B123="","",VLOOKUP(AD123,Varsayımlar!$B:$Q,6,0))</f>
        <v>SADE</v>
      </c>
      <c r="K123" s="70">
        <v>2016</v>
      </c>
      <c r="L123" s="70"/>
      <c r="M123" s="70">
        <f>IFERROR(IF(B123="","",K123/VLOOKUP(AD123,Varsayımlar!B:R,17,0)),"")</f>
        <v>24</v>
      </c>
      <c r="N123" s="70"/>
      <c r="O123" s="70"/>
      <c r="P123" s="70">
        <f>IF(B123="","",VLOOKUP(AD123,Varsayımlar!$B:$Q,7,0)*K123)</f>
        <v>60480</v>
      </c>
      <c r="Q123" s="70">
        <f>IF(B123="","",VLOOKUP(AD123,Varsayımlar!$B:$Q,8,0))</f>
        <v>25</v>
      </c>
      <c r="R123" s="70" t="str">
        <f>IF(B123="","",VLOOKUP(AD123,Varsayımlar!$B:$Q,9,0))</f>
        <v>SOFT</v>
      </c>
      <c r="S123" s="70">
        <f>IF(B123="","",VLOOKUP(AD123,Varsayımlar!$B:$Q,10,0))</f>
        <v>4</v>
      </c>
      <c r="T123" s="70">
        <f>IF(B123="","",VLOOKUP(AD123,Varsayımlar!$B:$Q,11,0))</f>
        <v>30</v>
      </c>
      <c r="U123" s="70">
        <f>IF(B123="","",VLOOKUP(AD123,Varsayımlar!$B:$Q,12,0))</f>
        <v>260</v>
      </c>
      <c r="V123" s="70" t="str">
        <f>IF(B123="","",VLOOKUP(AD123,Varsayımlar!$B:$Q,13,0))</f>
        <v>YURTDIŞI</v>
      </c>
      <c r="W123" s="70">
        <f>IF(B123="","",VLOOKUP(AD123,Varsayımlar!$B:$Q,14,0))</f>
        <v>9</v>
      </c>
      <c r="X123" s="70"/>
      <c r="Y123" s="70"/>
      <c r="Z123" s="70"/>
      <c r="AA123" s="70" t="str">
        <f>IF(B123="","",VLOOKUP(AD123,Varsayımlar!$B:$Q,15,0))</f>
        <v>25CM TURUNCU KOLİ-SOL ÜST DİKDÖRTGENE ÜRETİM TARİHİ BASILACAK</v>
      </c>
      <c r="AB123" s="70" t="str">
        <f>IF(B123="","",VLOOKUP(AD123,Varsayımlar!$B:$Q,16,0))</f>
        <v>24-26 CM</v>
      </c>
      <c r="AC123" s="90">
        <f>IF(B123="","",VLOOKUP(Sayfa2!AD77,Varsayımlar!B:S,18,0))</f>
        <v>0</v>
      </c>
      <c r="AD123" s="90" t="str">
        <f t="shared" si="4"/>
        <v>MAGNİTMAGNİT MAVİ AMBALAJ 25 CM 260G</v>
      </c>
    </row>
    <row r="124" spans="1:30" ht="78.75" x14ac:dyDescent="0.25">
      <c r="A124" s="9" t="s">
        <v>197</v>
      </c>
      <c r="B124" s="70" t="s">
        <v>90</v>
      </c>
      <c r="C124" s="71">
        <f>IF(B124="","",VLOOKUP(AD124,Varsayımlar!$B:$Q,3,0))</f>
        <v>8698829380698</v>
      </c>
      <c r="D124" s="71" t="s">
        <v>232</v>
      </c>
      <c r="E124" s="72" t="s">
        <v>91</v>
      </c>
      <c r="F124" s="70"/>
      <c r="G124" s="70"/>
      <c r="H124" s="70" t="str">
        <f>IF(B124="","",VLOOKUP(AD124,Varsayımlar!$B:$Q,5,0))</f>
        <v>MAGNİT MAVİ AMBALAJ 25CM</v>
      </c>
      <c r="I124" s="70">
        <f>IF(B124="","",VLOOKUP(AD124,Varsayımlar!B:T,19,0))</f>
        <v>0</v>
      </c>
      <c r="J124" s="70" t="str">
        <f>IF(B124="","",VLOOKUP(AD124,Varsayımlar!$B:$Q,6,0))</f>
        <v>SADE</v>
      </c>
      <c r="K124" s="70">
        <v>2016</v>
      </c>
      <c r="L124" s="70"/>
      <c r="M124" s="70">
        <f>IFERROR(IF(B124="","",K124/VLOOKUP(AD124,Varsayımlar!B:R,17,0)),"")</f>
        <v>24</v>
      </c>
      <c r="N124" s="70"/>
      <c r="O124" s="70"/>
      <c r="P124" s="70">
        <f>IF(B124="","",VLOOKUP(AD124,Varsayımlar!$B:$Q,7,0)*K124)</f>
        <v>60480</v>
      </c>
      <c r="Q124" s="70">
        <f>IF(B124="","",VLOOKUP(AD124,Varsayımlar!$B:$Q,8,0))</f>
        <v>25</v>
      </c>
      <c r="R124" s="70" t="str">
        <f>IF(B124="","",VLOOKUP(AD124,Varsayımlar!$B:$Q,9,0))</f>
        <v>SOFT</v>
      </c>
      <c r="S124" s="70">
        <f>IF(B124="","",VLOOKUP(AD124,Varsayımlar!$B:$Q,10,0))</f>
        <v>4</v>
      </c>
      <c r="T124" s="70">
        <f>IF(B124="","",VLOOKUP(AD124,Varsayımlar!$B:$Q,11,0))</f>
        <v>30</v>
      </c>
      <c r="U124" s="70">
        <f>IF(B124="","",VLOOKUP(AD124,Varsayımlar!$B:$Q,12,0))</f>
        <v>260</v>
      </c>
      <c r="V124" s="70" t="str">
        <f>IF(B124="","",VLOOKUP(AD124,Varsayımlar!$B:$Q,13,0))</f>
        <v>YURTDIŞI</v>
      </c>
      <c r="W124" s="70">
        <f>IF(B124="","",VLOOKUP(AD124,Varsayımlar!$B:$Q,14,0))</f>
        <v>9</v>
      </c>
      <c r="X124" s="70"/>
      <c r="Y124" s="70"/>
      <c r="Z124" s="70"/>
      <c r="AA124" s="70" t="str">
        <f>IF(B124="","",VLOOKUP(AD124,Varsayımlar!$B:$Q,15,0))</f>
        <v>25CM TURUNCU KOLİ-SOL ÜST DİKDÖRTGENE ÜRETİM TARİHİ BASILACAK</v>
      </c>
      <c r="AB124" s="70" t="str">
        <f>IF(B124="","",VLOOKUP(AD124,Varsayımlar!$B:$Q,16,0))</f>
        <v>24-26 CM</v>
      </c>
      <c r="AC124" s="90">
        <f>IF(B124="","",VLOOKUP(Sayfa2!AD78,Varsayımlar!B:S,18,0))</f>
        <v>0</v>
      </c>
      <c r="AD124" s="90" t="str">
        <f t="shared" si="4"/>
        <v>MAGNİTMAGNİT MAVİ AMBALAJ 25 CM 260G</v>
      </c>
    </row>
    <row r="125" spans="1:30" ht="78.75" x14ac:dyDescent="0.25">
      <c r="A125" s="9" t="s">
        <v>198</v>
      </c>
      <c r="B125" s="70" t="s">
        <v>90</v>
      </c>
      <c r="C125" s="71">
        <f>IF(B125="","",VLOOKUP(AD125,Varsayımlar!$B:$Q,3,0))</f>
        <v>8698829380698</v>
      </c>
      <c r="D125" s="71" t="s">
        <v>233</v>
      </c>
      <c r="E125" s="72" t="s">
        <v>91</v>
      </c>
      <c r="F125" s="70"/>
      <c r="G125" s="70"/>
      <c r="H125" s="70" t="str">
        <f>IF(B125="","",VLOOKUP(AD125,Varsayımlar!$B:$Q,5,0))</f>
        <v>MAGNİT MAVİ AMBALAJ 25CM</v>
      </c>
      <c r="I125" s="70">
        <f>IF(B125="","",VLOOKUP(AD125,Varsayımlar!B:T,19,0))</f>
        <v>0</v>
      </c>
      <c r="J125" s="70" t="str">
        <f>IF(B125="","",VLOOKUP(AD125,Varsayımlar!$B:$Q,6,0))</f>
        <v>SADE</v>
      </c>
      <c r="K125" s="70">
        <v>2016</v>
      </c>
      <c r="L125" s="70"/>
      <c r="M125" s="70">
        <f>IFERROR(IF(B125="","",K125/VLOOKUP(AD125,Varsayımlar!B:R,17,0)),"")</f>
        <v>24</v>
      </c>
      <c r="N125" s="70"/>
      <c r="O125" s="70"/>
      <c r="P125" s="70">
        <f>IF(B125="","",VLOOKUP(AD125,Varsayımlar!$B:$Q,7,0)*K125)</f>
        <v>60480</v>
      </c>
      <c r="Q125" s="70">
        <f>IF(B125="","",VLOOKUP(AD125,Varsayımlar!$B:$Q,8,0))</f>
        <v>25</v>
      </c>
      <c r="R125" s="70" t="str">
        <f>IF(B125="","",VLOOKUP(AD125,Varsayımlar!$B:$Q,9,0))</f>
        <v>SOFT</v>
      </c>
      <c r="S125" s="70">
        <f>IF(B125="","",VLOOKUP(AD125,Varsayımlar!$B:$Q,10,0))</f>
        <v>4</v>
      </c>
      <c r="T125" s="70">
        <f>IF(B125="","",VLOOKUP(AD125,Varsayımlar!$B:$Q,11,0))</f>
        <v>30</v>
      </c>
      <c r="U125" s="70">
        <f>IF(B125="","",VLOOKUP(AD125,Varsayımlar!$B:$Q,12,0))</f>
        <v>260</v>
      </c>
      <c r="V125" s="70" t="str">
        <f>IF(B125="","",VLOOKUP(AD125,Varsayımlar!$B:$Q,13,0))</f>
        <v>YURTDIŞI</v>
      </c>
      <c r="W125" s="70">
        <f>IF(B125="","",VLOOKUP(AD125,Varsayımlar!$B:$Q,14,0))</f>
        <v>9</v>
      </c>
      <c r="X125" s="70"/>
      <c r="Y125" s="70"/>
      <c r="Z125" s="70"/>
      <c r="AA125" s="70" t="str">
        <f>IF(B125="","",VLOOKUP(AD125,Varsayımlar!$B:$Q,15,0))</f>
        <v>25CM TURUNCU KOLİ-SOL ÜST DİKDÖRTGENE ÜRETİM TARİHİ BASILACAK</v>
      </c>
      <c r="AB125" s="70" t="str">
        <f>IF(B125="","",VLOOKUP(AD125,Varsayımlar!$B:$Q,16,0))</f>
        <v>24-26 CM</v>
      </c>
      <c r="AC125" s="90">
        <f>IF(B125="","",VLOOKUP(Sayfa2!AD79,Varsayımlar!B:S,18,0))</f>
        <v>0</v>
      </c>
      <c r="AD125" s="90" t="str">
        <f t="shared" si="4"/>
        <v>MAGNİTMAGNİT MAVİ AMBALAJ 25 CM 260G</v>
      </c>
    </row>
    <row r="126" spans="1:30" ht="78.75" x14ac:dyDescent="0.25">
      <c r="A126" s="9" t="s">
        <v>199</v>
      </c>
      <c r="B126" s="70" t="s">
        <v>90</v>
      </c>
      <c r="C126" s="71">
        <f>IF(B126="","",VLOOKUP(AD126,Varsayımlar!$B:$Q,3,0))</f>
        <v>8698829380698</v>
      </c>
      <c r="D126" s="71" t="s">
        <v>234</v>
      </c>
      <c r="E126" s="72" t="s">
        <v>91</v>
      </c>
      <c r="F126" s="70"/>
      <c r="G126" s="70"/>
      <c r="H126" s="70" t="str">
        <f>IF(B126="","",VLOOKUP(AD126,Varsayımlar!$B:$Q,5,0))</f>
        <v>MAGNİT MAVİ AMBALAJ 25CM</v>
      </c>
      <c r="I126" s="70">
        <f>IF(B126="","",VLOOKUP(AD126,Varsayımlar!B:T,19,0))</f>
        <v>0</v>
      </c>
      <c r="J126" s="70" t="str">
        <f>IF(B126="","",VLOOKUP(AD126,Varsayımlar!$B:$Q,6,0))</f>
        <v>SADE</v>
      </c>
      <c r="K126" s="70">
        <v>2016</v>
      </c>
      <c r="L126" s="70"/>
      <c r="M126" s="70">
        <f>IFERROR(IF(B126="","",K126/VLOOKUP(AD126,Varsayımlar!B:R,17,0)),"")</f>
        <v>24</v>
      </c>
      <c r="N126" s="70"/>
      <c r="O126" s="70"/>
      <c r="P126" s="70">
        <f>IF(B126="","",VLOOKUP(AD126,Varsayımlar!$B:$Q,7,0)*K126)</f>
        <v>60480</v>
      </c>
      <c r="Q126" s="70">
        <f>IF(B126="","",VLOOKUP(AD126,Varsayımlar!$B:$Q,8,0))</f>
        <v>25</v>
      </c>
      <c r="R126" s="70" t="str">
        <f>IF(B126="","",VLOOKUP(AD126,Varsayımlar!$B:$Q,9,0))</f>
        <v>SOFT</v>
      </c>
      <c r="S126" s="70">
        <f>IF(B126="","",VLOOKUP(AD126,Varsayımlar!$B:$Q,10,0))</f>
        <v>4</v>
      </c>
      <c r="T126" s="70">
        <f>IF(B126="","",VLOOKUP(AD126,Varsayımlar!$B:$Q,11,0))</f>
        <v>30</v>
      </c>
      <c r="U126" s="70">
        <f>IF(B126="","",VLOOKUP(AD126,Varsayımlar!$B:$Q,12,0))</f>
        <v>260</v>
      </c>
      <c r="V126" s="70" t="str">
        <f>IF(B126="","",VLOOKUP(AD126,Varsayımlar!$B:$Q,13,0))</f>
        <v>YURTDIŞI</v>
      </c>
      <c r="W126" s="70">
        <f>IF(B126="","",VLOOKUP(AD126,Varsayımlar!$B:$Q,14,0))</f>
        <v>9</v>
      </c>
      <c r="X126" s="70"/>
      <c r="Y126" s="70"/>
      <c r="Z126" s="70"/>
      <c r="AA126" s="70" t="str">
        <f>IF(B126="","",VLOOKUP(AD126,Varsayımlar!$B:$Q,15,0))</f>
        <v>25CM TURUNCU KOLİ-SOL ÜST DİKDÖRTGENE ÜRETİM TARİHİ BASILACAK</v>
      </c>
      <c r="AB126" s="70" t="str">
        <f>IF(B126="","",VLOOKUP(AD126,Varsayımlar!$B:$Q,16,0))</f>
        <v>24-26 CM</v>
      </c>
      <c r="AC126" s="90">
        <f>IF(B126="","",VLOOKUP(Sayfa2!AD80,Varsayımlar!B:S,18,0))</f>
        <v>0</v>
      </c>
      <c r="AD126" s="90" t="str">
        <f t="shared" si="4"/>
        <v>MAGNİTMAGNİT MAVİ AMBALAJ 25 CM 260G</v>
      </c>
    </row>
    <row r="127" spans="1:30" ht="78.75" x14ac:dyDescent="0.25">
      <c r="A127" s="9" t="s">
        <v>200</v>
      </c>
      <c r="B127" s="70" t="s">
        <v>90</v>
      </c>
      <c r="C127" s="71">
        <f>IF(B127="","",VLOOKUP(AD127,Varsayımlar!$B:$Q,3,0))</f>
        <v>8698829380698</v>
      </c>
      <c r="D127" s="71" t="s">
        <v>235</v>
      </c>
      <c r="E127" s="72" t="s">
        <v>91</v>
      </c>
      <c r="F127" s="70"/>
      <c r="G127" s="70"/>
      <c r="H127" s="70" t="str">
        <f>IF(B127="","",VLOOKUP(AD127,Varsayımlar!$B:$Q,5,0))</f>
        <v>MAGNİT MAVİ AMBALAJ 25CM</v>
      </c>
      <c r="I127" s="70">
        <f>IF(B127="","",VLOOKUP(AD127,Varsayımlar!B:T,19,0))</f>
        <v>0</v>
      </c>
      <c r="J127" s="70" t="str">
        <f>IF(B127="","",VLOOKUP(AD127,Varsayımlar!$B:$Q,6,0))</f>
        <v>SADE</v>
      </c>
      <c r="K127" s="70">
        <v>2016</v>
      </c>
      <c r="L127" s="70"/>
      <c r="M127" s="70">
        <f>IFERROR(IF(B127="","",K127/VLOOKUP(AD127,Varsayımlar!B:R,17,0)),"")</f>
        <v>24</v>
      </c>
      <c r="N127" s="70"/>
      <c r="O127" s="70"/>
      <c r="P127" s="70">
        <f>IF(B127="","",VLOOKUP(AD127,Varsayımlar!$B:$Q,7,0)*K127)</f>
        <v>60480</v>
      </c>
      <c r="Q127" s="70">
        <f>IF(B127="","",VLOOKUP(AD127,Varsayımlar!$B:$Q,8,0))</f>
        <v>25</v>
      </c>
      <c r="R127" s="70" t="str">
        <f>IF(B127="","",VLOOKUP(AD127,Varsayımlar!$B:$Q,9,0))</f>
        <v>SOFT</v>
      </c>
      <c r="S127" s="70">
        <f>IF(B127="","",VLOOKUP(AD127,Varsayımlar!$B:$Q,10,0))</f>
        <v>4</v>
      </c>
      <c r="T127" s="70">
        <f>IF(B127="","",VLOOKUP(AD127,Varsayımlar!$B:$Q,11,0))</f>
        <v>30</v>
      </c>
      <c r="U127" s="70">
        <f>IF(B127="","",VLOOKUP(AD127,Varsayımlar!$B:$Q,12,0))</f>
        <v>260</v>
      </c>
      <c r="V127" s="70" t="str">
        <f>IF(B127="","",VLOOKUP(AD127,Varsayımlar!$B:$Q,13,0))</f>
        <v>YURTDIŞI</v>
      </c>
      <c r="W127" s="70">
        <f>IF(B127="","",VLOOKUP(AD127,Varsayımlar!$B:$Q,14,0))</f>
        <v>9</v>
      </c>
      <c r="X127" s="70"/>
      <c r="Y127" s="70"/>
      <c r="Z127" s="70"/>
      <c r="AA127" s="70" t="str">
        <f>IF(B127="","",VLOOKUP(AD127,Varsayımlar!$B:$Q,15,0))</f>
        <v>25CM TURUNCU KOLİ-SOL ÜST DİKDÖRTGENE ÜRETİM TARİHİ BASILACAK</v>
      </c>
      <c r="AB127" s="70" t="str">
        <f>IF(B127="","",VLOOKUP(AD127,Varsayımlar!$B:$Q,16,0))</f>
        <v>24-26 CM</v>
      </c>
      <c r="AC127" s="90">
        <f>IF(B127="","",VLOOKUP(Sayfa2!AD81,Varsayımlar!B:S,18,0))</f>
        <v>0</v>
      </c>
      <c r="AD127" s="90" t="str">
        <f t="shared" si="4"/>
        <v>MAGNİTMAGNİT MAVİ AMBALAJ 25 CM 260G</v>
      </c>
    </row>
    <row r="128" spans="1:30" ht="78.75" x14ac:dyDescent="0.25">
      <c r="A128" s="9" t="s">
        <v>201</v>
      </c>
      <c r="B128" s="70" t="s">
        <v>90</v>
      </c>
      <c r="C128" s="71">
        <f>IF(B128="","",VLOOKUP(AD128,Varsayımlar!$B:$Q,3,0))</f>
        <v>8698829380698</v>
      </c>
      <c r="D128" s="71" t="s">
        <v>236</v>
      </c>
      <c r="E128" s="72" t="s">
        <v>91</v>
      </c>
      <c r="F128" s="70"/>
      <c r="G128" s="70"/>
      <c r="H128" s="70" t="str">
        <f>IF(B128="","",VLOOKUP(AD128,Varsayımlar!$B:$Q,5,0))</f>
        <v>MAGNİT MAVİ AMBALAJ 25CM</v>
      </c>
      <c r="I128" s="70">
        <f>IF(B128="","",VLOOKUP(AD128,Varsayımlar!B:T,19,0))</f>
        <v>0</v>
      </c>
      <c r="J128" s="70" t="str">
        <f>IF(B128="","",VLOOKUP(AD128,Varsayımlar!$B:$Q,6,0))</f>
        <v>SADE</v>
      </c>
      <c r="K128" s="70">
        <v>2016</v>
      </c>
      <c r="L128" s="70"/>
      <c r="M128" s="70">
        <f>IFERROR(IF(B128="","",K128/VLOOKUP(AD128,Varsayımlar!B:R,17,0)),"")</f>
        <v>24</v>
      </c>
      <c r="N128" s="70"/>
      <c r="O128" s="70"/>
      <c r="P128" s="70">
        <f>IF(B128="","",VLOOKUP(AD128,Varsayımlar!$B:$Q,7,0)*K128)</f>
        <v>60480</v>
      </c>
      <c r="Q128" s="70">
        <f>IF(B128="","",VLOOKUP(AD128,Varsayımlar!$B:$Q,8,0))</f>
        <v>25</v>
      </c>
      <c r="R128" s="70" t="str">
        <f>IF(B128="","",VLOOKUP(AD128,Varsayımlar!$B:$Q,9,0))</f>
        <v>SOFT</v>
      </c>
      <c r="S128" s="70">
        <f>IF(B128="","",VLOOKUP(AD128,Varsayımlar!$B:$Q,10,0))</f>
        <v>4</v>
      </c>
      <c r="T128" s="70">
        <f>IF(B128="","",VLOOKUP(AD128,Varsayımlar!$B:$Q,11,0))</f>
        <v>30</v>
      </c>
      <c r="U128" s="70">
        <f>IF(B128="","",VLOOKUP(AD128,Varsayımlar!$B:$Q,12,0))</f>
        <v>260</v>
      </c>
      <c r="V128" s="70" t="str">
        <f>IF(B128="","",VLOOKUP(AD128,Varsayımlar!$B:$Q,13,0))</f>
        <v>YURTDIŞI</v>
      </c>
      <c r="W128" s="70">
        <f>IF(B128="","",VLOOKUP(AD128,Varsayımlar!$B:$Q,14,0))</f>
        <v>9</v>
      </c>
      <c r="X128" s="70"/>
      <c r="Y128" s="70"/>
      <c r="Z128" s="70"/>
      <c r="AA128" s="70" t="str">
        <f>IF(B128="","",VLOOKUP(AD128,Varsayımlar!$B:$Q,15,0))</f>
        <v>25CM TURUNCU KOLİ-SOL ÜST DİKDÖRTGENE ÜRETİM TARİHİ BASILACAK</v>
      </c>
      <c r="AB128" s="70" t="str">
        <f>IF(B128="","",VLOOKUP(AD128,Varsayımlar!$B:$Q,16,0))</f>
        <v>24-26 CM</v>
      </c>
      <c r="AC128" s="90">
        <f>IF(B128="","",VLOOKUP(Sayfa2!AD82,Varsayımlar!B:S,18,0))</f>
        <v>0</v>
      </c>
      <c r="AD128" s="90" t="str">
        <f t="shared" si="4"/>
        <v>MAGNİTMAGNİT MAVİ AMBALAJ 25 CM 260G</v>
      </c>
    </row>
    <row r="129" spans="1:30" ht="78.75" x14ac:dyDescent="0.25">
      <c r="A129" s="9" t="s">
        <v>202</v>
      </c>
      <c r="B129" s="70" t="s">
        <v>90</v>
      </c>
      <c r="C129" s="71">
        <f>IF(B129="","",VLOOKUP(AD129,Varsayımlar!$B:$Q,3,0))</f>
        <v>8698829380698</v>
      </c>
      <c r="D129" s="71" t="s">
        <v>237</v>
      </c>
      <c r="E129" s="72" t="s">
        <v>91</v>
      </c>
      <c r="F129" s="70"/>
      <c r="G129" s="70"/>
      <c r="H129" s="70" t="str">
        <f>IF(B129="","",VLOOKUP(AD129,Varsayımlar!$B:$Q,5,0))</f>
        <v>MAGNİT MAVİ AMBALAJ 25CM</v>
      </c>
      <c r="I129" s="70">
        <f>IF(B129="","",VLOOKUP(AD129,Varsayımlar!B:T,19,0))</f>
        <v>0</v>
      </c>
      <c r="J129" s="70" t="str">
        <f>IF(B129="","",VLOOKUP(AD129,Varsayımlar!$B:$Q,6,0))</f>
        <v>SADE</v>
      </c>
      <c r="K129" s="70">
        <v>2016</v>
      </c>
      <c r="L129" s="70"/>
      <c r="M129" s="70">
        <f>IFERROR(IF(B129="","",K129/VLOOKUP(AD129,Varsayımlar!B:R,17,0)),"")</f>
        <v>24</v>
      </c>
      <c r="N129" s="70"/>
      <c r="O129" s="70"/>
      <c r="P129" s="70">
        <f>IF(B129="","",VLOOKUP(AD129,Varsayımlar!$B:$Q,7,0)*K129)</f>
        <v>60480</v>
      </c>
      <c r="Q129" s="70">
        <f>IF(B129="","",VLOOKUP(AD129,Varsayımlar!$B:$Q,8,0))</f>
        <v>25</v>
      </c>
      <c r="R129" s="70" t="str">
        <f>IF(B129="","",VLOOKUP(AD129,Varsayımlar!$B:$Q,9,0))</f>
        <v>SOFT</v>
      </c>
      <c r="S129" s="70">
        <f>IF(B129="","",VLOOKUP(AD129,Varsayımlar!$B:$Q,10,0))</f>
        <v>4</v>
      </c>
      <c r="T129" s="70">
        <f>IF(B129="","",VLOOKUP(AD129,Varsayımlar!$B:$Q,11,0))</f>
        <v>30</v>
      </c>
      <c r="U129" s="70">
        <f>IF(B129="","",VLOOKUP(AD129,Varsayımlar!$B:$Q,12,0))</f>
        <v>260</v>
      </c>
      <c r="V129" s="70" t="str">
        <f>IF(B129="","",VLOOKUP(AD129,Varsayımlar!$B:$Q,13,0))</f>
        <v>YURTDIŞI</v>
      </c>
      <c r="W129" s="70">
        <f>IF(B129="","",VLOOKUP(AD129,Varsayımlar!$B:$Q,14,0))</f>
        <v>9</v>
      </c>
      <c r="X129" s="70"/>
      <c r="Y129" s="70"/>
      <c r="Z129" s="70"/>
      <c r="AA129" s="70" t="str">
        <f>IF(B129="","",VLOOKUP(AD129,Varsayımlar!$B:$Q,15,0))</f>
        <v>25CM TURUNCU KOLİ-SOL ÜST DİKDÖRTGENE ÜRETİM TARİHİ BASILACAK</v>
      </c>
      <c r="AB129" s="70" t="str">
        <f>IF(B129="","",VLOOKUP(AD129,Varsayımlar!$B:$Q,16,0))</f>
        <v>24-26 CM</v>
      </c>
      <c r="AC129" s="90">
        <f>IF(B129="","",VLOOKUP(Sayfa2!AD83,Varsayımlar!B:S,18,0))</f>
        <v>0</v>
      </c>
      <c r="AD129" s="90" t="str">
        <f t="shared" si="4"/>
        <v>MAGNİTMAGNİT MAVİ AMBALAJ 25 CM 260G</v>
      </c>
    </row>
    <row r="130" spans="1:30" ht="78.75" x14ac:dyDescent="0.25">
      <c r="A130" s="9" t="s">
        <v>203</v>
      </c>
      <c r="B130" s="70" t="s">
        <v>90</v>
      </c>
      <c r="C130" s="71">
        <f>IF(B130="","",VLOOKUP(AD130,Varsayımlar!$B:$Q,3,0))</f>
        <v>8698829380698</v>
      </c>
      <c r="D130" s="71" t="s">
        <v>238</v>
      </c>
      <c r="E130" s="72" t="s">
        <v>91</v>
      </c>
      <c r="F130" s="70"/>
      <c r="G130" s="70"/>
      <c r="H130" s="70" t="str">
        <f>IF(B130="","",VLOOKUP(AD130,Varsayımlar!$B:$Q,5,0))</f>
        <v>MAGNİT MAVİ AMBALAJ 25CM</v>
      </c>
      <c r="I130" s="70">
        <f>IF(B130="","",VLOOKUP(AD130,Varsayımlar!B:T,19,0))</f>
        <v>0</v>
      </c>
      <c r="J130" s="70" t="str">
        <f>IF(B130="","",VLOOKUP(AD130,Varsayımlar!$B:$Q,6,0))</f>
        <v>SADE</v>
      </c>
      <c r="K130" s="70">
        <v>2016</v>
      </c>
      <c r="L130" s="70"/>
      <c r="M130" s="70">
        <f>IFERROR(IF(B130="","",K130/VLOOKUP(AD130,Varsayımlar!B:R,17,0)),"")</f>
        <v>24</v>
      </c>
      <c r="N130" s="70"/>
      <c r="O130" s="70"/>
      <c r="P130" s="70">
        <f>IF(B130="","",VLOOKUP(AD130,Varsayımlar!$B:$Q,7,0)*K130)</f>
        <v>60480</v>
      </c>
      <c r="Q130" s="70">
        <f>IF(B130="","",VLOOKUP(AD130,Varsayımlar!$B:$Q,8,0))</f>
        <v>25</v>
      </c>
      <c r="R130" s="70" t="str">
        <f>IF(B130="","",VLOOKUP(AD130,Varsayımlar!$B:$Q,9,0))</f>
        <v>SOFT</v>
      </c>
      <c r="S130" s="70">
        <f>IF(B130="","",VLOOKUP(AD130,Varsayımlar!$B:$Q,10,0))</f>
        <v>4</v>
      </c>
      <c r="T130" s="70">
        <f>IF(B130="","",VLOOKUP(AD130,Varsayımlar!$B:$Q,11,0))</f>
        <v>30</v>
      </c>
      <c r="U130" s="70">
        <f>IF(B130="","",VLOOKUP(AD130,Varsayımlar!$B:$Q,12,0))</f>
        <v>260</v>
      </c>
      <c r="V130" s="70" t="str">
        <f>IF(B130="","",VLOOKUP(AD130,Varsayımlar!$B:$Q,13,0))</f>
        <v>YURTDIŞI</v>
      </c>
      <c r="W130" s="70">
        <f>IF(B130="","",VLOOKUP(AD130,Varsayımlar!$B:$Q,14,0))</f>
        <v>9</v>
      </c>
      <c r="X130" s="70"/>
      <c r="Y130" s="70"/>
      <c r="Z130" s="70"/>
      <c r="AA130" s="70" t="str">
        <f>IF(B130="","",VLOOKUP(AD130,Varsayımlar!$B:$Q,15,0))</f>
        <v>25CM TURUNCU KOLİ-SOL ÜST DİKDÖRTGENE ÜRETİM TARİHİ BASILACAK</v>
      </c>
      <c r="AB130" s="70" t="str">
        <f>IF(B130="","",VLOOKUP(AD130,Varsayımlar!$B:$Q,16,0))</f>
        <v>24-26 CM</v>
      </c>
      <c r="AC130" s="90">
        <f>IF(B130="","",VLOOKUP(Sayfa2!AD84,Varsayımlar!B:S,18,0))</f>
        <v>0</v>
      </c>
      <c r="AD130" s="90" t="str">
        <f t="shared" si="4"/>
        <v>MAGNİTMAGNİT MAVİ AMBALAJ 25 CM 260G</v>
      </c>
    </row>
    <row r="131" spans="1:30" ht="78.75" x14ac:dyDescent="0.25">
      <c r="A131" s="9" t="s">
        <v>204</v>
      </c>
      <c r="B131" s="70" t="s">
        <v>90</v>
      </c>
      <c r="C131" s="71">
        <f>IF(B131="","",VLOOKUP(AD131,Varsayımlar!$B:$Q,3,0))</f>
        <v>8698829380698</v>
      </c>
      <c r="D131" s="71" t="s">
        <v>239</v>
      </c>
      <c r="E131" s="72" t="s">
        <v>91</v>
      </c>
      <c r="F131" s="70"/>
      <c r="G131" s="70"/>
      <c r="H131" s="70" t="str">
        <f>IF(B131="","",VLOOKUP(AD131,Varsayımlar!$B:$Q,5,0))</f>
        <v>MAGNİT MAVİ AMBALAJ 25CM</v>
      </c>
      <c r="I131" s="70">
        <f>IF(B131="","",VLOOKUP(AD131,Varsayımlar!B:T,19,0))</f>
        <v>0</v>
      </c>
      <c r="J131" s="70" t="str">
        <f>IF(B131="","",VLOOKUP(AD131,Varsayımlar!$B:$Q,6,0))</f>
        <v>SADE</v>
      </c>
      <c r="K131" s="70">
        <v>2016</v>
      </c>
      <c r="L131" s="70"/>
      <c r="M131" s="70">
        <f>IFERROR(IF(B131="","",K131/VLOOKUP(AD131,Varsayımlar!B:R,17,0)),"")</f>
        <v>24</v>
      </c>
      <c r="N131" s="70"/>
      <c r="O131" s="70"/>
      <c r="P131" s="70">
        <f>IF(B131="","",VLOOKUP(AD131,Varsayımlar!$B:$Q,7,0)*K131)</f>
        <v>60480</v>
      </c>
      <c r="Q131" s="70">
        <f>IF(B131="","",VLOOKUP(AD131,Varsayımlar!$B:$Q,8,0))</f>
        <v>25</v>
      </c>
      <c r="R131" s="70" t="str">
        <f>IF(B131="","",VLOOKUP(AD131,Varsayımlar!$B:$Q,9,0))</f>
        <v>SOFT</v>
      </c>
      <c r="S131" s="70">
        <f>IF(B131="","",VLOOKUP(AD131,Varsayımlar!$B:$Q,10,0))</f>
        <v>4</v>
      </c>
      <c r="T131" s="70">
        <f>IF(B131="","",VLOOKUP(AD131,Varsayımlar!$B:$Q,11,0))</f>
        <v>30</v>
      </c>
      <c r="U131" s="70">
        <f>IF(B131="","",VLOOKUP(AD131,Varsayımlar!$B:$Q,12,0))</f>
        <v>260</v>
      </c>
      <c r="V131" s="70" t="str">
        <f>IF(B131="","",VLOOKUP(AD131,Varsayımlar!$B:$Q,13,0))</f>
        <v>YURTDIŞI</v>
      </c>
      <c r="W131" s="70">
        <f>IF(B131="","",VLOOKUP(AD131,Varsayımlar!$B:$Q,14,0))</f>
        <v>9</v>
      </c>
      <c r="X131" s="70"/>
      <c r="Y131" s="70"/>
      <c r="Z131" s="70"/>
      <c r="AA131" s="70" t="str">
        <f>IF(B131="","",VLOOKUP(AD131,Varsayımlar!$B:$Q,15,0))</f>
        <v>25CM TURUNCU KOLİ-SOL ÜST DİKDÖRTGENE ÜRETİM TARİHİ BASILACAK</v>
      </c>
      <c r="AB131" s="70" t="str">
        <f>IF(B131="","",VLOOKUP(AD131,Varsayımlar!$B:$Q,16,0))</f>
        <v>24-26 CM</v>
      </c>
      <c r="AC131" s="90">
        <f>IF(B131="","",VLOOKUP(Sayfa2!AD85,Varsayımlar!B:S,18,0))</f>
        <v>0</v>
      </c>
      <c r="AD131" s="90" t="str">
        <f t="shared" si="4"/>
        <v>MAGNİTMAGNİT MAVİ AMBALAJ 25 CM 260G</v>
      </c>
    </row>
    <row r="132" spans="1:30" ht="78.75" x14ac:dyDescent="0.25">
      <c r="A132" s="9" t="s">
        <v>205</v>
      </c>
      <c r="B132" s="70" t="s">
        <v>90</v>
      </c>
      <c r="C132" s="71">
        <f>IF(B132="","",VLOOKUP(AD132,Varsayımlar!$B:$Q,3,0))</f>
        <v>8698829380698</v>
      </c>
      <c r="D132" s="71" t="s">
        <v>258</v>
      </c>
      <c r="E132" s="72" t="s">
        <v>91</v>
      </c>
      <c r="F132" s="70"/>
      <c r="G132" s="70"/>
      <c r="H132" s="70" t="str">
        <f>IF(B132="","",VLOOKUP(AD132,Varsayımlar!$B:$Q,5,0))</f>
        <v>MAGNİT MAVİ AMBALAJ 25CM</v>
      </c>
      <c r="I132" s="70">
        <f>IF(B132="","",VLOOKUP(AD132,Varsayımlar!B:T,19,0))</f>
        <v>0</v>
      </c>
      <c r="J132" s="70" t="str">
        <f>IF(B132="","",VLOOKUP(AD132,Varsayımlar!$B:$Q,6,0))</f>
        <v>SADE</v>
      </c>
      <c r="K132" s="70">
        <v>2016</v>
      </c>
      <c r="L132" s="70"/>
      <c r="M132" s="70">
        <f>IFERROR(IF(B132="","",K132/VLOOKUP(AD132,Varsayımlar!B:R,17,0)),"")</f>
        <v>24</v>
      </c>
      <c r="N132" s="70"/>
      <c r="O132" s="70"/>
      <c r="P132" s="70">
        <f>IF(B132="","",VLOOKUP(AD132,Varsayımlar!$B:$Q,7,0)*K132)</f>
        <v>60480</v>
      </c>
      <c r="Q132" s="70">
        <f>IF(B132="","",VLOOKUP(AD132,Varsayımlar!$B:$Q,8,0))</f>
        <v>25</v>
      </c>
      <c r="R132" s="70" t="str">
        <f>IF(B132="","",VLOOKUP(AD132,Varsayımlar!$B:$Q,9,0))</f>
        <v>SOFT</v>
      </c>
      <c r="S132" s="70">
        <f>IF(B132="","",VLOOKUP(AD132,Varsayımlar!$B:$Q,10,0))</f>
        <v>4</v>
      </c>
      <c r="T132" s="70">
        <f>IF(B132="","",VLOOKUP(AD132,Varsayımlar!$B:$Q,11,0))</f>
        <v>30</v>
      </c>
      <c r="U132" s="70">
        <f>IF(B132="","",VLOOKUP(AD132,Varsayımlar!$B:$Q,12,0))</f>
        <v>260</v>
      </c>
      <c r="V132" s="70" t="str">
        <f>IF(B132="","",VLOOKUP(AD132,Varsayımlar!$B:$Q,13,0))</f>
        <v>YURTDIŞI</v>
      </c>
      <c r="W132" s="70">
        <f>IF(B132="","",VLOOKUP(AD132,Varsayımlar!$B:$Q,14,0))</f>
        <v>9</v>
      </c>
      <c r="X132" s="70"/>
      <c r="Y132" s="70"/>
      <c r="Z132" s="70"/>
      <c r="AA132" s="70" t="str">
        <f>IF(B132="","",VLOOKUP(AD132,Varsayımlar!$B:$Q,15,0))</f>
        <v>25CM TURUNCU KOLİ-SOL ÜST DİKDÖRTGENE ÜRETİM TARİHİ BASILACAK</v>
      </c>
      <c r="AB132" s="70" t="str">
        <f>IF(B132="","",VLOOKUP(AD132,Varsayımlar!$B:$Q,16,0))</f>
        <v>24-26 CM</v>
      </c>
      <c r="AC132" s="90">
        <f>IF(B132="","",VLOOKUP(Sayfa2!AD86,Varsayımlar!B:S,18,0))</f>
        <v>0</v>
      </c>
      <c r="AD132" s="90" t="str">
        <f t="shared" si="4"/>
        <v>MAGNİTMAGNİT MAVİ AMBALAJ 25 CM 260G</v>
      </c>
    </row>
    <row r="133" spans="1:30" ht="78.75" x14ac:dyDescent="0.25">
      <c r="A133" s="9" t="s">
        <v>206</v>
      </c>
      <c r="B133" s="70" t="s">
        <v>90</v>
      </c>
      <c r="C133" s="71">
        <f>IF(B133="","",VLOOKUP(AD133,Varsayımlar!$B:$Q,3,0))</f>
        <v>8698829380698</v>
      </c>
      <c r="D133" s="71" t="s">
        <v>259</v>
      </c>
      <c r="E133" s="72" t="s">
        <v>91</v>
      </c>
      <c r="F133" s="70"/>
      <c r="G133" s="70"/>
      <c r="H133" s="70" t="str">
        <f>IF(B133="","",VLOOKUP(AD133,Varsayımlar!$B:$Q,5,0))</f>
        <v>MAGNİT MAVİ AMBALAJ 25CM</v>
      </c>
      <c r="I133" s="70">
        <f>IF(B133="","",VLOOKUP(AD133,Varsayımlar!B:T,19,0))</f>
        <v>0</v>
      </c>
      <c r="J133" s="70" t="str">
        <f>IF(B133="","",VLOOKUP(AD133,Varsayımlar!$B:$Q,6,0))</f>
        <v>SADE</v>
      </c>
      <c r="K133" s="70">
        <v>2016</v>
      </c>
      <c r="L133" s="70"/>
      <c r="M133" s="70">
        <f>IFERROR(IF(B133="","",K133/VLOOKUP(AD133,Varsayımlar!B:R,17,0)),"")</f>
        <v>24</v>
      </c>
      <c r="N133" s="70"/>
      <c r="O133" s="70"/>
      <c r="P133" s="70">
        <f>IF(B133="","",VLOOKUP(AD133,Varsayımlar!$B:$Q,7,0)*K133)</f>
        <v>60480</v>
      </c>
      <c r="Q133" s="70">
        <f>IF(B133="","",VLOOKUP(AD133,Varsayımlar!$B:$Q,8,0))</f>
        <v>25</v>
      </c>
      <c r="R133" s="70" t="str">
        <f>IF(B133="","",VLOOKUP(AD133,Varsayımlar!$B:$Q,9,0))</f>
        <v>SOFT</v>
      </c>
      <c r="S133" s="70">
        <f>IF(B133="","",VLOOKUP(AD133,Varsayımlar!$B:$Q,10,0))</f>
        <v>4</v>
      </c>
      <c r="T133" s="70">
        <f>IF(B133="","",VLOOKUP(AD133,Varsayımlar!$B:$Q,11,0))</f>
        <v>30</v>
      </c>
      <c r="U133" s="70">
        <f>IF(B133="","",VLOOKUP(AD133,Varsayımlar!$B:$Q,12,0))</f>
        <v>260</v>
      </c>
      <c r="V133" s="70" t="str">
        <f>IF(B133="","",VLOOKUP(AD133,Varsayımlar!$B:$Q,13,0))</f>
        <v>YURTDIŞI</v>
      </c>
      <c r="W133" s="70">
        <f>IF(B133="","",VLOOKUP(AD133,Varsayımlar!$B:$Q,14,0))</f>
        <v>9</v>
      </c>
      <c r="X133" s="70"/>
      <c r="Y133" s="70"/>
      <c r="Z133" s="70"/>
      <c r="AA133" s="70" t="str">
        <f>IF(B133="","",VLOOKUP(AD133,Varsayımlar!$B:$Q,15,0))</f>
        <v>25CM TURUNCU KOLİ-SOL ÜST DİKDÖRTGENE ÜRETİM TARİHİ BASILACAK</v>
      </c>
      <c r="AB133" s="70" t="str">
        <f>IF(B133="","",VLOOKUP(AD133,Varsayımlar!$B:$Q,16,0))</f>
        <v>24-26 CM</v>
      </c>
      <c r="AC133" s="90">
        <f>IF(B133="","",VLOOKUP(Sayfa2!AD87,Varsayımlar!B:S,18,0))</f>
        <v>0</v>
      </c>
      <c r="AD133" s="90" t="str">
        <f t="shared" si="4"/>
        <v>MAGNİTMAGNİT MAVİ AMBALAJ 25 CM 260G</v>
      </c>
    </row>
    <row r="134" spans="1:30" ht="78.75" x14ac:dyDescent="0.25">
      <c r="A134" s="9" t="s">
        <v>207</v>
      </c>
      <c r="B134" s="70" t="s">
        <v>90</v>
      </c>
      <c r="C134" s="71">
        <f>IF(B134="","",VLOOKUP(AD134,Varsayımlar!$B:$Q,3,0))</f>
        <v>8698829380698</v>
      </c>
      <c r="D134" s="71" t="s">
        <v>260</v>
      </c>
      <c r="E134" s="72" t="s">
        <v>91</v>
      </c>
      <c r="F134" s="70"/>
      <c r="G134" s="70"/>
      <c r="H134" s="70" t="str">
        <f>IF(B134="","",VLOOKUP(AD134,Varsayımlar!$B:$Q,5,0))</f>
        <v>MAGNİT MAVİ AMBALAJ 25CM</v>
      </c>
      <c r="I134" s="70">
        <f>IF(B134="","",VLOOKUP(AD134,Varsayımlar!B:T,19,0))</f>
        <v>0</v>
      </c>
      <c r="J134" s="70" t="str">
        <f>IF(B134="","",VLOOKUP(AD134,Varsayımlar!$B:$Q,6,0))</f>
        <v>SADE</v>
      </c>
      <c r="K134" s="70">
        <v>2016</v>
      </c>
      <c r="L134" s="70"/>
      <c r="M134" s="70">
        <f>IFERROR(IF(B134="","",K134/VLOOKUP(AD134,Varsayımlar!B:R,17,0)),"")</f>
        <v>24</v>
      </c>
      <c r="N134" s="70"/>
      <c r="O134" s="70"/>
      <c r="P134" s="70">
        <f>IF(B134="","",VLOOKUP(AD134,Varsayımlar!$B:$Q,7,0)*K134)</f>
        <v>60480</v>
      </c>
      <c r="Q134" s="70">
        <f>IF(B134="","",VLOOKUP(AD134,Varsayımlar!$B:$Q,8,0))</f>
        <v>25</v>
      </c>
      <c r="R134" s="70" t="str">
        <f>IF(B134="","",VLOOKUP(AD134,Varsayımlar!$B:$Q,9,0))</f>
        <v>SOFT</v>
      </c>
      <c r="S134" s="70">
        <f>IF(B134="","",VLOOKUP(AD134,Varsayımlar!$B:$Q,10,0))</f>
        <v>4</v>
      </c>
      <c r="T134" s="70">
        <f>IF(B134="","",VLOOKUP(AD134,Varsayımlar!$B:$Q,11,0))</f>
        <v>30</v>
      </c>
      <c r="U134" s="70">
        <f>IF(B134="","",VLOOKUP(AD134,Varsayımlar!$B:$Q,12,0))</f>
        <v>260</v>
      </c>
      <c r="V134" s="70" t="str">
        <f>IF(B134="","",VLOOKUP(AD134,Varsayımlar!$B:$Q,13,0))</f>
        <v>YURTDIŞI</v>
      </c>
      <c r="W134" s="70">
        <f>IF(B134="","",VLOOKUP(AD134,Varsayımlar!$B:$Q,14,0))</f>
        <v>9</v>
      </c>
      <c r="X134" s="70"/>
      <c r="Y134" s="70"/>
      <c r="Z134" s="70"/>
      <c r="AA134" s="70" t="str">
        <f>IF(B134="","",VLOOKUP(AD134,Varsayımlar!$B:$Q,15,0))</f>
        <v>25CM TURUNCU KOLİ-SOL ÜST DİKDÖRTGENE ÜRETİM TARİHİ BASILACAK</v>
      </c>
      <c r="AB134" s="70" t="str">
        <f>IF(B134="","",VLOOKUP(AD134,Varsayımlar!$B:$Q,16,0))</f>
        <v>24-26 CM</v>
      </c>
      <c r="AC134" s="90">
        <f>IF(B134="","",VLOOKUP(Sayfa2!AD88,Varsayımlar!B:S,18,0))</f>
        <v>0</v>
      </c>
      <c r="AD134" s="90" t="str">
        <f t="shared" si="4"/>
        <v>MAGNİTMAGNİT MAVİ AMBALAJ 25 CM 260G</v>
      </c>
    </row>
    <row r="135" spans="1:30" ht="78.75" x14ac:dyDescent="0.25">
      <c r="A135" s="9" t="s">
        <v>208</v>
      </c>
      <c r="B135" s="70" t="s">
        <v>90</v>
      </c>
      <c r="C135" s="71">
        <f>IF(B135="","",VLOOKUP(AD135,Varsayımlar!$B:$Q,3,0))</f>
        <v>8698829380698</v>
      </c>
      <c r="D135" s="71" t="s">
        <v>261</v>
      </c>
      <c r="E135" s="72" t="s">
        <v>91</v>
      </c>
      <c r="F135" s="70"/>
      <c r="G135" s="70"/>
      <c r="H135" s="70" t="str">
        <f>IF(B135="","",VLOOKUP(AD135,Varsayımlar!$B:$Q,5,0))</f>
        <v>MAGNİT MAVİ AMBALAJ 25CM</v>
      </c>
      <c r="I135" s="70">
        <f>IF(B135="","",VLOOKUP(AD135,Varsayımlar!B:T,19,0))</f>
        <v>0</v>
      </c>
      <c r="J135" s="70" t="str">
        <f>IF(B135="","",VLOOKUP(AD135,Varsayımlar!$B:$Q,6,0))</f>
        <v>SADE</v>
      </c>
      <c r="K135" s="70">
        <v>2016</v>
      </c>
      <c r="L135" s="70"/>
      <c r="M135" s="70">
        <f>IFERROR(IF(B135="","",K135/VLOOKUP(AD135,Varsayımlar!B:R,17,0)),"")</f>
        <v>24</v>
      </c>
      <c r="N135" s="70"/>
      <c r="O135" s="70"/>
      <c r="P135" s="70">
        <f>IF(B135="","",VLOOKUP(AD135,Varsayımlar!$B:$Q,7,0)*K135)</f>
        <v>60480</v>
      </c>
      <c r="Q135" s="70">
        <f>IF(B135="","",VLOOKUP(AD135,Varsayımlar!$B:$Q,8,0))</f>
        <v>25</v>
      </c>
      <c r="R135" s="70" t="str">
        <f>IF(B135="","",VLOOKUP(AD135,Varsayımlar!$B:$Q,9,0))</f>
        <v>SOFT</v>
      </c>
      <c r="S135" s="70">
        <f>IF(B135="","",VLOOKUP(AD135,Varsayımlar!$B:$Q,10,0))</f>
        <v>4</v>
      </c>
      <c r="T135" s="70">
        <f>IF(B135="","",VLOOKUP(AD135,Varsayımlar!$B:$Q,11,0))</f>
        <v>30</v>
      </c>
      <c r="U135" s="70">
        <f>IF(B135="","",VLOOKUP(AD135,Varsayımlar!$B:$Q,12,0))</f>
        <v>260</v>
      </c>
      <c r="V135" s="70" t="str">
        <f>IF(B135="","",VLOOKUP(AD135,Varsayımlar!$B:$Q,13,0))</f>
        <v>YURTDIŞI</v>
      </c>
      <c r="W135" s="70">
        <f>IF(B135="","",VLOOKUP(AD135,Varsayımlar!$B:$Q,14,0))</f>
        <v>9</v>
      </c>
      <c r="X135" s="70"/>
      <c r="Y135" s="70"/>
      <c r="Z135" s="70"/>
      <c r="AA135" s="70" t="str">
        <f>IF(B135="","",VLOOKUP(AD135,Varsayımlar!$B:$Q,15,0))</f>
        <v>25CM TURUNCU KOLİ-SOL ÜST DİKDÖRTGENE ÜRETİM TARİHİ BASILACAK</v>
      </c>
      <c r="AB135" s="70" t="str">
        <f>IF(B135="","",VLOOKUP(AD135,Varsayımlar!$B:$Q,16,0))</f>
        <v>24-26 CM</v>
      </c>
      <c r="AC135" s="90">
        <f>IF(B135="","",VLOOKUP(Sayfa2!AD89,Varsayımlar!B:S,18,0))</f>
        <v>0</v>
      </c>
      <c r="AD135" s="90" t="str">
        <f t="shared" si="4"/>
        <v>MAGNİTMAGNİT MAVİ AMBALAJ 25 CM 260G</v>
      </c>
    </row>
    <row r="136" spans="1:30" ht="78.75" x14ac:dyDescent="0.25">
      <c r="A136" s="9" t="s">
        <v>209</v>
      </c>
      <c r="B136" s="70" t="s">
        <v>90</v>
      </c>
      <c r="C136" s="71">
        <f>IF(B136="","",VLOOKUP(AD136,Varsayımlar!$B:$Q,3,0))</f>
        <v>8698829380698</v>
      </c>
      <c r="D136" s="71" t="s">
        <v>262</v>
      </c>
      <c r="E136" s="72" t="s">
        <v>91</v>
      </c>
      <c r="F136" s="70"/>
      <c r="G136" s="70"/>
      <c r="H136" s="70" t="str">
        <f>IF(B136="","",VLOOKUP(AD136,Varsayımlar!$B:$Q,5,0))</f>
        <v>MAGNİT MAVİ AMBALAJ 25CM</v>
      </c>
      <c r="I136" s="70">
        <f>IF(B136="","",VLOOKUP(AD136,Varsayımlar!B:T,19,0))</f>
        <v>0</v>
      </c>
      <c r="J136" s="70" t="str">
        <f>IF(B136="","",VLOOKUP(AD136,Varsayımlar!$B:$Q,6,0))</f>
        <v>SADE</v>
      </c>
      <c r="K136" s="70">
        <v>2016</v>
      </c>
      <c r="L136" s="70"/>
      <c r="M136" s="70">
        <f>IFERROR(IF(B136="","",K136/VLOOKUP(AD136,Varsayımlar!B:R,17,0)),"")</f>
        <v>24</v>
      </c>
      <c r="N136" s="70"/>
      <c r="O136" s="70"/>
      <c r="P136" s="70">
        <f>IF(B136="","",VLOOKUP(AD136,Varsayımlar!$B:$Q,7,0)*K136)</f>
        <v>60480</v>
      </c>
      <c r="Q136" s="70">
        <f>IF(B136="","",VLOOKUP(AD136,Varsayımlar!$B:$Q,8,0))</f>
        <v>25</v>
      </c>
      <c r="R136" s="70" t="str">
        <f>IF(B136="","",VLOOKUP(AD136,Varsayımlar!$B:$Q,9,0))</f>
        <v>SOFT</v>
      </c>
      <c r="S136" s="70">
        <f>IF(B136="","",VLOOKUP(AD136,Varsayımlar!$B:$Q,10,0))</f>
        <v>4</v>
      </c>
      <c r="T136" s="70">
        <f>IF(B136="","",VLOOKUP(AD136,Varsayımlar!$B:$Q,11,0))</f>
        <v>30</v>
      </c>
      <c r="U136" s="70">
        <f>IF(B136="","",VLOOKUP(AD136,Varsayımlar!$B:$Q,12,0))</f>
        <v>260</v>
      </c>
      <c r="V136" s="70" t="str">
        <f>IF(B136="","",VLOOKUP(AD136,Varsayımlar!$B:$Q,13,0))</f>
        <v>YURTDIŞI</v>
      </c>
      <c r="W136" s="70">
        <f>IF(B136="","",VLOOKUP(AD136,Varsayımlar!$B:$Q,14,0))</f>
        <v>9</v>
      </c>
      <c r="X136" s="70"/>
      <c r="Y136" s="70"/>
      <c r="Z136" s="70"/>
      <c r="AA136" s="70" t="str">
        <f>IF(B136="","",VLOOKUP(AD136,Varsayımlar!$B:$Q,15,0))</f>
        <v>25CM TURUNCU KOLİ-SOL ÜST DİKDÖRTGENE ÜRETİM TARİHİ BASILACAK</v>
      </c>
      <c r="AB136" s="70" t="str">
        <f>IF(B136="","",VLOOKUP(AD136,Varsayımlar!$B:$Q,16,0))</f>
        <v>24-26 CM</v>
      </c>
      <c r="AC136" s="90">
        <f>IF(B136="","",VLOOKUP(Sayfa2!AD90,Varsayımlar!B:S,18,0))</f>
        <v>0</v>
      </c>
      <c r="AD136" s="90" t="str">
        <f t="shared" si="4"/>
        <v>MAGNİTMAGNİT MAVİ AMBALAJ 25 CM 260G</v>
      </c>
    </row>
    <row r="137" spans="1:30" ht="78.75" x14ac:dyDescent="0.25">
      <c r="A137" s="9" t="s">
        <v>210</v>
      </c>
      <c r="B137" s="70" t="s">
        <v>90</v>
      </c>
      <c r="C137" s="71">
        <f>IF(B137="","",VLOOKUP(AD137,Varsayımlar!$B:$Q,3,0))</f>
        <v>8698829380698</v>
      </c>
      <c r="D137" s="71" t="s">
        <v>266</v>
      </c>
      <c r="E137" s="72" t="s">
        <v>91</v>
      </c>
      <c r="F137" s="70"/>
      <c r="G137" s="70"/>
      <c r="H137" s="70" t="str">
        <f>IF(B137="","",VLOOKUP(AD137,Varsayımlar!$B:$Q,5,0))</f>
        <v>MAGNİT MAVİ AMBALAJ 25CM</v>
      </c>
      <c r="I137" s="70">
        <f>IF(B137="","",VLOOKUP(AD137,Varsayımlar!B:T,19,0))</f>
        <v>0</v>
      </c>
      <c r="J137" s="70" t="str">
        <f>IF(B137="","",VLOOKUP(AD137,Varsayımlar!$B:$Q,6,0))</f>
        <v>SADE</v>
      </c>
      <c r="K137" s="70">
        <v>2016</v>
      </c>
      <c r="L137" s="70"/>
      <c r="M137" s="70">
        <f>IFERROR(IF(B137="","",K137/VLOOKUP(AD137,Varsayımlar!B:R,17,0)),"")</f>
        <v>24</v>
      </c>
      <c r="N137" s="70"/>
      <c r="O137" s="70"/>
      <c r="P137" s="70">
        <f>IF(B137="","",VLOOKUP(AD137,Varsayımlar!$B:$Q,7,0)*K137)</f>
        <v>60480</v>
      </c>
      <c r="Q137" s="70">
        <f>IF(B137="","",VLOOKUP(AD137,Varsayımlar!$B:$Q,8,0))</f>
        <v>25</v>
      </c>
      <c r="R137" s="70" t="str">
        <f>IF(B137="","",VLOOKUP(AD137,Varsayımlar!$B:$Q,9,0))</f>
        <v>SOFT</v>
      </c>
      <c r="S137" s="70">
        <f>IF(B137="","",VLOOKUP(AD137,Varsayımlar!$B:$Q,10,0))</f>
        <v>4</v>
      </c>
      <c r="T137" s="70">
        <f>IF(B137="","",VLOOKUP(AD137,Varsayımlar!$B:$Q,11,0))</f>
        <v>30</v>
      </c>
      <c r="U137" s="70">
        <f>IF(B137="","",VLOOKUP(AD137,Varsayımlar!$B:$Q,12,0))</f>
        <v>260</v>
      </c>
      <c r="V137" s="70" t="str">
        <f>IF(B137="","",VLOOKUP(AD137,Varsayımlar!$B:$Q,13,0))</f>
        <v>YURTDIŞI</v>
      </c>
      <c r="W137" s="70">
        <f>IF(B137="","",VLOOKUP(AD137,Varsayımlar!$B:$Q,14,0))</f>
        <v>9</v>
      </c>
      <c r="X137" s="70"/>
      <c r="Y137" s="70"/>
      <c r="Z137" s="70"/>
      <c r="AA137" s="70" t="str">
        <f>IF(B137="","",VLOOKUP(AD137,Varsayımlar!$B:$Q,15,0))</f>
        <v>25CM TURUNCU KOLİ-SOL ÜST DİKDÖRTGENE ÜRETİM TARİHİ BASILACAK</v>
      </c>
      <c r="AB137" s="70" t="str">
        <f>IF(B137="","",VLOOKUP(AD137,Varsayımlar!$B:$Q,16,0))</f>
        <v>24-26 CM</v>
      </c>
      <c r="AC137" s="90">
        <f>IF(B137="","",VLOOKUP(Sayfa2!AD91,Varsayımlar!B:S,18,0))</f>
        <v>0</v>
      </c>
      <c r="AD137" s="90" t="str">
        <f t="shared" si="4"/>
        <v>MAGNİTMAGNİT MAVİ AMBALAJ 25 CM 260G</v>
      </c>
    </row>
    <row r="138" spans="1:30" ht="31.5" x14ac:dyDescent="0.25">
      <c r="A138" s="9" t="s">
        <v>211</v>
      </c>
      <c r="B138" s="9" t="s">
        <v>79</v>
      </c>
      <c r="C138" s="10">
        <f>IF(B138="","",VLOOKUP(AD138,Varsayımlar!$B:$Q,3,0))</f>
        <v>8698829380698</v>
      </c>
      <c r="D138" s="10"/>
      <c r="E138" s="85" t="s">
        <v>254</v>
      </c>
      <c r="F138" s="9"/>
      <c r="G138" s="9"/>
      <c r="H138" s="9" t="str">
        <f>IF(B138="","",VLOOKUP(AD138,Varsayımlar!$B:$Q,5,0))</f>
        <v>Manetka 20cm</v>
      </c>
      <c r="I138" s="9">
        <f>IF(B138="","",VLOOKUP(AD138,Varsayımlar!B:T,19,0))</f>
        <v>0</v>
      </c>
      <c r="J138" s="9" t="str">
        <f>IF(B138="","",VLOOKUP(AD138,Varsayımlar!$B:$Q,6,0))</f>
        <v>SADE</v>
      </c>
      <c r="K138" s="9">
        <v>7200</v>
      </c>
      <c r="L138" s="9"/>
      <c r="M138" s="9">
        <f>IFERROR(IF(B138="","",K138/VLOOKUP(AD138,Varsayımlar!B:R,17,0)),"")</f>
        <v>32</v>
      </c>
      <c r="N138" s="9"/>
      <c r="O138" s="9">
        <v>32</v>
      </c>
      <c r="P138" s="9">
        <f>IF(B138="","",VLOOKUP(AD138,Varsayımlar!$B:$Q,7,0)*K138)</f>
        <v>100800</v>
      </c>
      <c r="Q138" s="9">
        <f>IF(B138="","",VLOOKUP(AD138,Varsayımlar!$B:$Q,8,0))</f>
        <v>20</v>
      </c>
      <c r="R138" s="9" t="str">
        <f>IF(B138="","",VLOOKUP(AD138,Varsayımlar!$B:$Q,9,0))</f>
        <v>Irak Soft</v>
      </c>
      <c r="S138" s="9">
        <f>IF(B138="","",VLOOKUP(AD138,Varsayımlar!$B:$Q,10,0))</f>
        <v>4</v>
      </c>
      <c r="T138" s="9">
        <f>IF(B138="","",VLOOKUP(AD138,Varsayımlar!$B:$Q,11,0))</f>
        <v>14</v>
      </c>
      <c r="U138" s="9">
        <f>IF(B138="","",VLOOKUP(AD138,Varsayımlar!$B:$Q,12,0))</f>
        <v>166</v>
      </c>
      <c r="V138" s="9" t="str">
        <f>IF(B138="","",VLOOKUP(AD138,Varsayımlar!$B:$Q,13,0))</f>
        <v>YURTDIŞI</v>
      </c>
      <c r="W138" s="9">
        <f>IF(B138="","",VLOOKUP(AD138,Varsayımlar!$B:$Q,14,0))</f>
        <v>6</v>
      </c>
      <c r="X138" s="86">
        <v>46235</v>
      </c>
      <c r="Y138" s="86">
        <v>46419</v>
      </c>
      <c r="Z138" s="9">
        <v>26070120</v>
      </c>
      <c r="AA138" s="9" t="str">
        <f>IF(B138="","",VLOOKUP(AD138,Varsayımlar!$B:$Q,15,0))</f>
        <v>Kare Koli-Üretim Tarihli Etiket</v>
      </c>
      <c r="AB138" s="9" t="str">
        <f>IF(B138="","",VLOOKUP(AD138,Varsayımlar!$B:$Q,16,0))</f>
        <v>19-21 cm</v>
      </c>
      <c r="AC138" s="9">
        <f>IF(B138="","",VLOOKUP(Sayfa2!AD96,Varsayımlar!B:S,18,0))</f>
        <v>0</v>
      </c>
      <c r="AD138" s="9" t="str">
        <f t="shared" si="4"/>
        <v>LLC KOTORManetka 20cm 4 pcs 166g</v>
      </c>
    </row>
    <row r="139" spans="1:30" ht="31.5" x14ac:dyDescent="0.25">
      <c r="A139" s="9" t="s">
        <v>212</v>
      </c>
      <c r="B139" s="88" t="s">
        <v>79</v>
      </c>
      <c r="C139" s="89">
        <f>IF(B139="","",VLOOKUP(AD139,Varsayımlar!$B:$Q,3,0))</f>
        <v>8698829380698</v>
      </c>
      <c r="D139" s="89"/>
      <c r="E139" s="85" t="s">
        <v>254</v>
      </c>
      <c r="F139" s="9"/>
      <c r="G139" s="9"/>
      <c r="H139" s="90" t="str">
        <f>IF(B139="","",VLOOKUP(AD139,Varsayımlar!$B:$Q,5,0))</f>
        <v>Manetka 20cm</v>
      </c>
      <c r="I139" s="90">
        <f>IF(B139="","",VLOOKUP(AD139,Varsayımlar!B:T,19,0))</f>
        <v>0</v>
      </c>
      <c r="J139" s="90" t="str">
        <f>IF(B139="","",VLOOKUP(AD139,Varsayımlar!$B:$Q,6,0))</f>
        <v>SADE</v>
      </c>
      <c r="K139" s="9">
        <v>7200</v>
      </c>
      <c r="L139" s="9"/>
      <c r="M139" s="9">
        <f>IFERROR(IF(B139="","",K139/VLOOKUP(AD139,Varsayımlar!B:R,17,0)),"")</f>
        <v>32</v>
      </c>
      <c r="N139" s="9"/>
      <c r="O139" s="9">
        <v>32</v>
      </c>
      <c r="P139" s="90">
        <f>IF(B139="","",VLOOKUP(AD139,Varsayımlar!$B:$Q,7,0)*K139)</f>
        <v>100800</v>
      </c>
      <c r="Q139" s="90">
        <f>IF(B139="","",VLOOKUP(AD139,Varsayımlar!$B:$Q,8,0))</f>
        <v>20</v>
      </c>
      <c r="R139" s="90" t="str">
        <f>IF(B139="","",VLOOKUP(AD139,Varsayımlar!$B:$Q,9,0))</f>
        <v>Irak Soft</v>
      </c>
      <c r="S139" s="90">
        <f>IF(B139="","",VLOOKUP(AD139,Varsayımlar!$B:$Q,10,0))</f>
        <v>4</v>
      </c>
      <c r="T139" s="90">
        <f>IF(B139="","",VLOOKUP(AD139,Varsayımlar!$B:$Q,11,0))</f>
        <v>14</v>
      </c>
      <c r="U139" s="90">
        <f>IF(B139="","",VLOOKUP(AD139,Varsayımlar!$B:$Q,12,0))</f>
        <v>166</v>
      </c>
      <c r="V139" s="90" t="str">
        <f>IF(B139="","",VLOOKUP(AD139,Varsayımlar!$B:$Q,13,0))</f>
        <v>YURTDIŞI</v>
      </c>
      <c r="W139" s="90">
        <f>IF(B139="","",VLOOKUP(AD139,Varsayımlar!$B:$Q,14,0))</f>
        <v>6</v>
      </c>
      <c r="X139" s="86">
        <v>46252</v>
      </c>
      <c r="Y139" s="86">
        <v>46436</v>
      </c>
      <c r="Z139" s="9">
        <v>26081820</v>
      </c>
      <c r="AA139" s="90" t="str">
        <f>IF(B139="","",VLOOKUP(AD139,Varsayımlar!$B:$Q,15,0))</f>
        <v>Kare Koli-Üretim Tarihli Etiket</v>
      </c>
      <c r="AB139" s="90" t="str">
        <f>IF(B139="","",VLOOKUP(AD139,Varsayımlar!$B:$Q,16,0))</f>
        <v>19-21 cm</v>
      </c>
      <c r="AC139" s="90">
        <f>IF(B139="","",VLOOKUP(Sayfa2!AD97,Varsayımlar!B:S,18,0))</f>
        <v>0</v>
      </c>
      <c r="AD139" s="90" t="str">
        <f t="shared" si="4"/>
        <v>LLC KOTORManetka 20cm 4 pcs 166g</v>
      </c>
    </row>
    <row r="140" spans="1:30" ht="31.5" x14ac:dyDescent="0.25">
      <c r="A140" s="9" t="s">
        <v>213</v>
      </c>
      <c r="B140" s="9" t="s">
        <v>79</v>
      </c>
      <c r="C140" s="10">
        <f>IF(B140="","",VLOOKUP(AD140,Varsayımlar!$B:$Q,3,0))</f>
        <v>8698829380698</v>
      </c>
      <c r="D140" s="10"/>
      <c r="E140" s="85" t="s">
        <v>85</v>
      </c>
      <c r="F140" s="9"/>
      <c r="G140" s="9"/>
      <c r="H140" s="9" t="str">
        <f>IF(B140="","",VLOOKUP(AD140,Varsayımlar!$B:$Q,5,0))</f>
        <v xml:space="preserve">MANETKA PEYNİRLİ 25 CM </v>
      </c>
      <c r="I140" s="9">
        <f>IF(B140="","",VLOOKUP(AD140,Varsayımlar!B:T,19,0))</f>
        <v>0</v>
      </c>
      <c r="J140" s="9" t="str">
        <f>IF(B140="","",VLOOKUP(AD140,Varsayımlar!$B:$Q,6,0))</f>
        <v>PEYNİRLİ</v>
      </c>
      <c r="K140" s="9">
        <v>2496</v>
      </c>
      <c r="L140" s="9"/>
      <c r="M140" s="9">
        <f>IFERROR(IF(B140="","",K140/VLOOKUP(AD140,Varsayımlar!B:R,17,0)),"")</f>
        <v>32</v>
      </c>
      <c r="N140" s="9"/>
      <c r="O140" s="9">
        <v>26</v>
      </c>
      <c r="P140" s="9">
        <f>IF(B140="","",VLOOKUP(AD140,Varsayımlar!$B:$Q,7,0)*K140)</f>
        <v>74880</v>
      </c>
      <c r="Q140" s="9">
        <f>IF(B140="","",VLOOKUP(AD140,Varsayımlar!$B:$Q,8,0))</f>
        <v>25</v>
      </c>
      <c r="R140" s="9" t="str">
        <f>IF(B140="","",VLOOKUP(AD140,Varsayımlar!$B:$Q,9,0))</f>
        <v>SOFT-AT</v>
      </c>
      <c r="S140" s="9">
        <f>IF(B140="","",VLOOKUP(AD140,Varsayımlar!$B:$Q,10,0))</f>
        <v>4</v>
      </c>
      <c r="T140" s="9">
        <f>IF(B140="","",VLOOKUP(AD140,Varsayımlar!$B:$Q,11,0))</f>
        <v>30</v>
      </c>
      <c r="U140" s="9">
        <f>IF(B140="","",VLOOKUP(AD140,Varsayımlar!$B:$Q,12,0))</f>
        <v>250</v>
      </c>
      <c r="V140" s="9" t="str">
        <f>IF(B140="","",VLOOKUP(AD140,Varsayımlar!$B:$Q,13,0))</f>
        <v>YURTDIŞI</v>
      </c>
      <c r="W140" s="9">
        <f>IF(B140="","",VLOOKUP(AD140,Varsayımlar!$B:$Q,14,0))</f>
        <v>6</v>
      </c>
      <c r="X140" s="86">
        <v>46252</v>
      </c>
      <c r="Y140" s="86">
        <v>46436</v>
      </c>
      <c r="Z140" s="9">
        <v>26081825</v>
      </c>
      <c r="AA140" s="9" t="str">
        <f>IF(B140="","",VLOOKUP(AD140,Varsayımlar!$B:$Q,15,0))</f>
        <v>KIRMIZI KOLİ-TARİHLİ KOLİ ETİKETİ</v>
      </c>
      <c r="AB140" s="9" t="str">
        <f>IF(B140="","",VLOOKUP(AD140,Varsayımlar!$B:$Q,16,0))</f>
        <v>24-26 CM</v>
      </c>
      <c r="AC140" s="9">
        <f>IF(B140="","",VLOOKUP(Sayfa2!AD98,Varsayımlar!B:S,18,0))</f>
        <v>0</v>
      </c>
      <c r="AD140" s="9" t="str">
        <f t="shared" si="4"/>
        <v>LLC KOTORMANETKA PEYNİRLİ 25CM</v>
      </c>
    </row>
    <row r="141" spans="1:30" x14ac:dyDescent="0.25">
      <c r="A141" s="9" t="s">
        <v>214</v>
      </c>
      <c r="B141" s="9"/>
      <c r="C141" s="10" t="str">
        <f>IF(B141="","",VLOOKUP(AD141,Varsayımlar!$B:$Q,3,0))</f>
        <v/>
      </c>
      <c r="D141" s="10"/>
      <c r="E141" s="10"/>
      <c r="F141" s="9"/>
      <c r="G141" s="9"/>
      <c r="H141" s="9" t="str">
        <f>IF(B141="","",VLOOKUP(AD141,Varsayımlar!$B:$Q,5,0))</f>
        <v/>
      </c>
      <c r="I141" s="9" t="str">
        <f>IF(B141="","",VLOOKUP(AD141,Varsayımlar!B:T,19,0))</f>
        <v/>
      </c>
      <c r="J141" s="9" t="str">
        <f>IF(B141="","",VLOOKUP(AD141,Varsayımlar!$B:$Q,6,0))</f>
        <v/>
      </c>
      <c r="K141" s="9"/>
      <c r="L141" s="9"/>
      <c r="M141" s="9"/>
      <c r="N141" s="9"/>
      <c r="O141" s="9"/>
      <c r="P141" s="9" t="str">
        <f>IF(B141="","",VLOOKUP(AD141,Varsayımlar!$B:$Q,7,0)*K141)</f>
        <v/>
      </c>
      <c r="Q141" s="9" t="str">
        <f>IF(B141="","",VLOOKUP(AD141,Varsayımlar!$B:$Q,8,0))</f>
        <v/>
      </c>
      <c r="R141" s="9" t="str">
        <f>IF(B141="","",VLOOKUP(AD141,Varsayımlar!$B:$Q,9,0))</f>
        <v/>
      </c>
      <c r="S141" s="9" t="str">
        <f>IF(B141="","",VLOOKUP(AD141,Varsayımlar!$B:$Q,10,0))</f>
        <v/>
      </c>
      <c r="T141" s="9" t="str">
        <f>IF(B141="","",VLOOKUP(AD141,Varsayımlar!$B:$Q,11,0))</f>
        <v/>
      </c>
      <c r="U141" s="9" t="str">
        <f>IF(B141="","",VLOOKUP(AD141,Varsayımlar!$B:$Q,12,0))</f>
        <v/>
      </c>
      <c r="V141" s="9" t="str">
        <f>IF(B141="","",VLOOKUP(AD141,Varsayımlar!$B:$Q,13,0))</f>
        <v/>
      </c>
      <c r="W141" s="9" t="str">
        <f>IF(B141="","",VLOOKUP(AD141,Varsayımlar!$B:$Q,14,0))</f>
        <v/>
      </c>
      <c r="X141" s="9"/>
      <c r="Y141" s="9"/>
      <c r="Z141" s="9"/>
      <c r="AA141" s="9" t="str">
        <f>IF(B141="","",VLOOKUP(AD141,Varsayımlar!$B:$Q,15,0))</f>
        <v/>
      </c>
      <c r="AB141" s="9" t="str">
        <f>IF(B141="","",VLOOKUP(AD141,Varsayımlar!$B:$Q,16,0))</f>
        <v/>
      </c>
      <c r="AC141" s="9" t="str">
        <f>IF(B141="","",VLOOKUP(Sayfa2!AD100,Varsayımlar!B:S,18,0))</f>
        <v/>
      </c>
      <c r="AD141" s="9" t="str">
        <f t="shared" si="4"/>
        <v/>
      </c>
    </row>
    <row r="142" spans="1:30" x14ac:dyDescent="0.25">
      <c r="A142" s="9" t="s">
        <v>215</v>
      </c>
      <c r="B142" s="88"/>
      <c r="C142" s="89" t="str">
        <f>IF(B142="","",VLOOKUP(AD142,Varsayımlar!$B:$Q,3,0))</f>
        <v/>
      </c>
      <c r="D142" s="89"/>
      <c r="E142" s="10"/>
      <c r="F142" s="9"/>
      <c r="G142" s="9"/>
      <c r="H142" s="90" t="str">
        <f>IF(B142="","",VLOOKUP(AD142,Varsayımlar!$B:$Q,5,0))</f>
        <v/>
      </c>
      <c r="I142" s="90" t="str">
        <f>IF(B142="","",VLOOKUP(AD142,Varsayımlar!B:T,19,0))</f>
        <v/>
      </c>
      <c r="J142" s="90" t="str">
        <f>IF(B142="","",VLOOKUP(AD142,Varsayımlar!$B:$Q,6,0))</f>
        <v/>
      </c>
      <c r="K142" s="9"/>
      <c r="L142" s="9"/>
      <c r="M142" s="9"/>
      <c r="N142" s="9"/>
      <c r="O142" s="9"/>
      <c r="P142" s="90" t="str">
        <f>IF(B142="","",VLOOKUP(AD142,Varsayımlar!$B:$Q,7,0)*K142)</f>
        <v/>
      </c>
      <c r="Q142" s="90" t="str">
        <f>IF(B142="","",VLOOKUP(AD142,Varsayımlar!$B:$Q,8,0))</f>
        <v/>
      </c>
      <c r="R142" s="90" t="str">
        <f>IF(B142="","",VLOOKUP(AD142,Varsayımlar!$B:$Q,9,0))</f>
        <v/>
      </c>
      <c r="S142" s="90" t="str">
        <f>IF(B142="","",VLOOKUP(AD142,Varsayımlar!$B:$Q,10,0))</f>
        <v/>
      </c>
      <c r="T142" s="90" t="str">
        <f>IF(B142="","",VLOOKUP(AD142,Varsayımlar!$B:$Q,11,0))</f>
        <v/>
      </c>
      <c r="U142" s="90" t="str">
        <f>IF(B142="","",VLOOKUP(AD142,Varsayımlar!$B:$Q,12,0))</f>
        <v/>
      </c>
      <c r="V142" s="90" t="str">
        <f>IF(B142="","",VLOOKUP(AD142,Varsayımlar!$B:$Q,13,0))</f>
        <v/>
      </c>
      <c r="W142" s="90" t="str">
        <f>IF(B142="","",VLOOKUP(AD142,Varsayımlar!$B:$Q,14,0))</f>
        <v/>
      </c>
      <c r="X142" s="9"/>
      <c r="Y142" s="9"/>
      <c r="Z142" s="9"/>
      <c r="AA142" s="90" t="str">
        <f>IF(B142="","",VLOOKUP(AD142,Varsayımlar!$B:$Q,15,0))</f>
        <v/>
      </c>
      <c r="AB142" s="90" t="str">
        <f>IF(B142="","",VLOOKUP(AD142,Varsayımlar!$B:$Q,16,0))</f>
        <v/>
      </c>
      <c r="AC142" s="90" t="str">
        <f>IF(B142="","",VLOOKUP(Sayfa2!AD101,Varsayımlar!B:S,18,0))</f>
        <v/>
      </c>
      <c r="AD142" s="90" t="str">
        <f t="shared" si="4"/>
        <v/>
      </c>
    </row>
    <row r="143" spans="1:30" x14ac:dyDescent="0.25">
      <c r="A143" s="9" t="s">
        <v>216</v>
      </c>
      <c r="B143" s="9"/>
      <c r="C143" s="10" t="str">
        <f>IF(B143="","",VLOOKUP(AD143,Varsayımlar!$B:$Q,3,0))</f>
        <v/>
      </c>
      <c r="D143" s="10"/>
      <c r="E143" s="10"/>
      <c r="F143" s="9"/>
      <c r="G143" s="9"/>
      <c r="H143" s="9" t="str">
        <f>IF(B143="","",VLOOKUP(AD143,Varsayımlar!$B:$Q,5,0))</f>
        <v/>
      </c>
      <c r="I143" s="9" t="str">
        <f>IF(B143="","",VLOOKUP(AD143,Varsayımlar!B:T,19,0))</f>
        <v/>
      </c>
      <c r="J143" s="9" t="str">
        <f>IF(B143="","",VLOOKUP(AD143,Varsayımlar!$B:$Q,6,0))</f>
        <v/>
      </c>
      <c r="K143" s="9"/>
      <c r="L143" s="9"/>
      <c r="M143" s="9"/>
      <c r="N143" s="9"/>
      <c r="O143" s="9"/>
      <c r="P143" s="9" t="str">
        <f>IF(B143="","",VLOOKUP(AD143,Varsayımlar!$B:$Q,7,0)*K143)</f>
        <v/>
      </c>
      <c r="Q143" s="9" t="str">
        <f>IF(B143="","",VLOOKUP(AD143,Varsayımlar!$B:$Q,8,0))</f>
        <v/>
      </c>
      <c r="R143" s="9" t="str">
        <f>IF(B143="","",VLOOKUP(AD143,Varsayımlar!$B:$Q,9,0))</f>
        <v/>
      </c>
      <c r="S143" s="9" t="str">
        <f>IF(B143="","",VLOOKUP(AD143,Varsayımlar!$B:$Q,10,0))</f>
        <v/>
      </c>
      <c r="T143" s="9" t="str">
        <f>IF(B143="","",VLOOKUP(AD143,Varsayımlar!$B:$Q,11,0))</f>
        <v/>
      </c>
      <c r="U143" s="9" t="str">
        <f>IF(B143="","",VLOOKUP(AD143,Varsayımlar!$B:$Q,12,0))</f>
        <v/>
      </c>
      <c r="V143" s="9" t="str">
        <f>IF(B143="","",VLOOKUP(AD143,Varsayımlar!$B:$Q,13,0))</f>
        <v/>
      </c>
      <c r="W143" s="9" t="str">
        <f>IF(B143="","",VLOOKUP(AD143,Varsayımlar!$B:$Q,14,0))</f>
        <v/>
      </c>
      <c r="X143" s="9"/>
      <c r="Y143" s="9"/>
      <c r="Z143" s="9"/>
      <c r="AA143" s="9" t="str">
        <f>IF(B143="","",VLOOKUP(AD143,Varsayımlar!$B:$Q,15,0))</f>
        <v/>
      </c>
      <c r="AB143" s="9" t="str">
        <f>IF(B143="","",VLOOKUP(AD143,Varsayımlar!$B:$Q,16,0))</f>
        <v/>
      </c>
      <c r="AC143" s="9" t="str">
        <f>IF(B143="","",VLOOKUP(Sayfa2!AD102,Varsayımlar!B:S,18,0))</f>
        <v/>
      </c>
      <c r="AD143" s="9" t="str">
        <f t="shared" si="4"/>
        <v/>
      </c>
    </row>
    <row r="144" spans="1:30" x14ac:dyDescent="0.25">
      <c r="A144" s="9" t="s">
        <v>217</v>
      </c>
      <c r="B144" s="88"/>
      <c r="C144" s="89" t="str">
        <f>IF(B144="","",VLOOKUP(AD144,Varsayımlar!$B:$Q,3,0))</f>
        <v/>
      </c>
      <c r="D144" s="89"/>
      <c r="E144" s="10"/>
      <c r="F144" s="9"/>
      <c r="G144" s="9"/>
      <c r="H144" s="90" t="str">
        <f>IF(B144="","",VLOOKUP(AD144,Varsayımlar!$B:$Q,5,0))</f>
        <v/>
      </c>
      <c r="I144" s="90" t="str">
        <f>IF(B144="","",VLOOKUP(AD144,Varsayımlar!B:T,19,0))</f>
        <v/>
      </c>
      <c r="J144" s="90" t="str">
        <f>IF(B144="","",VLOOKUP(AD144,Varsayımlar!$B:$Q,6,0))</f>
        <v/>
      </c>
      <c r="K144" s="9"/>
      <c r="L144" s="9"/>
      <c r="M144" s="9"/>
      <c r="N144" s="9"/>
      <c r="O144" s="9"/>
      <c r="P144" s="90" t="str">
        <f>IF(B144="","",VLOOKUP(AD144,Varsayımlar!$B:$Q,7,0)*K144)</f>
        <v/>
      </c>
      <c r="Q144" s="90" t="str">
        <f>IF(B144="","",VLOOKUP(AD144,Varsayımlar!$B:$Q,8,0))</f>
        <v/>
      </c>
      <c r="R144" s="90" t="str">
        <f>IF(B144="","",VLOOKUP(AD144,Varsayımlar!$B:$Q,9,0))</f>
        <v/>
      </c>
      <c r="S144" s="90" t="str">
        <f>IF(B144="","",VLOOKUP(AD144,Varsayımlar!$B:$Q,10,0))</f>
        <v/>
      </c>
      <c r="T144" s="90" t="str">
        <f>IF(B144="","",VLOOKUP(AD144,Varsayımlar!$B:$Q,11,0))</f>
        <v/>
      </c>
      <c r="U144" s="90" t="str">
        <f>IF(B144="","",VLOOKUP(AD144,Varsayımlar!$B:$Q,12,0))</f>
        <v/>
      </c>
      <c r="V144" s="90" t="str">
        <f>IF(B144="","",VLOOKUP(AD144,Varsayımlar!$B:$Q,13,0))</f>
        <v/>
      </c>
      <c r="W144" s="90" t="str">
        <f>IF(B144="","",VLOOKUP(AD144,Varsayımlar!$B:$Q,14,0))</f>
        <v/>
      </c>
      <c r="X144" s="9"/>
      <c r="Y144" s="9"/>
      <c r="Z144" s="9"/>
      <c r="AA144" s="90" t="str">
        <f>IF(B144="","",VLOOKUP(AD144,Varsayımlar!$B:$Q,15,0))</f>
        <v/>
      </c>
      <c r="AB144" s="90" t="str">
        <f>IF(B144="","",VLOOKUP(AD144,Varsayımlar!$B:$Q,16,0))</f>
        <v/>
      </c>
      <c r="AC144" s="90" t="str">
        <f>IF(B144="","",VLOOKUP(Sayfa2!AD103,Varsayımlar!B:S,18,0))</f>
        <v/>
      </c>
      <c r="AD144" s="90" t="str">
        <f t="shared" si="4"/>
        <v/>
      </c>
    </row>
    <row r="145" spans="1:30" x14ac:dyDescent="0.25">
      <c r="A145" s="9" t="s">
        <v>218</v>
      </c>
      <c r="B145" s="9"/>
      <c r="C145" s="10" t="str">
        <f>IF(B145="","",VLOOKUP(AD145,Varsayımlar!$B:$Q,3,0))</f>
        <v/>
      </c>
      <c r="D145" s="10"/>
      <c r="E145" s="10"/>
      <c r="F145" s="9"/>
      <c r="G145" s="9"/>
      <c r="H145" s="9" t="str">
        <f>IF(B145="","",VLOOKUP(AD145,Varsayımlar!$B:$Q,5,0))</f>
        <v/>
      </c>
      <c r="I145" s="9" t="str">
        <f>IF(B145="","",VLOOKUP(AD145,Varsayımlar!B:T,19,0))</f>
        <v/>
      </c>
      <c r="J145" s="9" t="str">
        <f>IF(B145="","",VLOOKUP(AD145,Varsayımlar!$B:$Q,6,0))</f>
        <v/>
      </c>
      <c r="K145" s="9"/>
      <c r="L145" s="9"/>
      <c r="M145" s="9"/>
      <c r="N145" s="9"/>
      <c r="O145" s="9"/>
      <c r="P145" s="9" t="str">
        <f>IF(B145="","",VLOOKUP(AD145,Varsayımlar!$B:$Q,7,0)*K145)</f>
        <v/>
      </c>
      <c r="Q145" s="9" t="str">
        <f>IF(B145="","",VLOOKUP(AD145,Varsayımlar!$B:$Q,8,0))</f>
        <v/>
      </c>
      <c r="R145" s="9" t="str">
        <f>IF(B145="","",VLOOKUP(AD145,Varsayımlar!$B:$Q,9,0))</f>
        <v/>
      </c>
      <c r="S145" s="9" t="str">
        <f>IF(B145="","",VLOOKUP(AD145,Varsayımlar!$B:$Q,10,0))</f>
        <v/>
      </c>
      <c r="T145" s="9" t="str">
        <f>IF(B145="","",VLOOKUP(AD145,Varsayımlar!$B:$Q,11,0))</f>
        <v/>
      </c>
      <c r="U145" s="9" t="str">
        <f>IF(B145="","",VLOOKUP(AD145,Varsayımlar!$B:$Q,12,0))</f>
        <v/>
      </c>
      <c r="V145" s="9" t="str">
        <f>IF(B145="","",VLOOKUP(AD145,Varsayımlar!$B:$Q,13,0))</f>
        <v/>
      </c>
      <c r="W145" s="9" t="str">
        <f>IF(B145="","",VLOOKUP(AD145,Varsayımlar!$B:$Q,14,0))</f>
        <v/>
      </c>
      <c r="X145" s="9"/>
      <c r="Y145" s="9"/>
      <c r="Z145" s="9"/>
      <c r="AA145" s="9" t="str">
        <f>IF(B145="","",VLOOKUP(AD145,Varsayımlar!$B:$Q,15,0))</f>
        <v/>
      </c>
      <c r="AB145" s="9" t="str">
        <f>IF(B145="","",VLOOKUP(AD145,Varsayımlar!$B:$Q,16,0))</f>
        <v/>
      </c>
      <c r="AC145" s="9" t="str">
        <f>IF(B145="","",VLOOKUP(Sayfa2!AD104,Varsayımlar!B:S,18,0))</f>
        <v/>
      </c>
      <c r="AD145" s="9" t="str">
        <f t="shared" si="4"/>
        <v/>
      </c>
    </row>
    <row r="146" spans="1:30" x14ac:dyDescent="0.25"/>
    <row r="147" spans="1:30" x14ac:dyDescent="0.25"/>
    <row r="148" spans="1:30" x14ac:dyDescent="0.25"/>
    <row r="149" spans="1:30" x14ac:dyDescent="0.25"/>
    <row r="150" spans="1:30" x14ac:dyDescent="0.25"/>
    <row r="151" spans="1:30" x14ac:dyDescent="0.25"/>
    <row r="152" spans="1:30" x14ac:dyDescent="0.25"/>
    <row r="153" spans="1:30" x14ac:dyDescent="0.25"/>
    <row r="154" spans="1:30" x14ac:dyDescent="0.25"/>
    <row r="155" spans="1:30" x14ac:dyDescent="0.25"/>
    <row r="156" spans="1:30" x14ac:dyDescent="0.25"/>
    <row r="157" spans="1:30" x14ac:dyDescent="0.25"/>
    <row r="158" spans="1:30" x14ac:dyDescent="0.25"/>
    <row r="159" spans="1:30" x14ac:dyDescent="0.25"/>
    <row r="160" spans="1:3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4" x14ac:dyDescent="0.25"/>
    <row r="385" x14ac:dyDescent="0.25"/>
    <row r="386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8" x14ac:dyDescent="0.25"/>
    <row r="400" x14ac:dyDescent="0.25"/>
    <row r="401" x14ac:dyDescent="0.25"/>
    <row r="402" x14ac:dyDescent="0.25"/>
    <row r="404" x14ac:dyDescent="0.25"/>
    <row r="406" x14ac:dyDescent="0.25"/>
    <row r="408" x14ac:dyDescent="0.25"/>
    <row r="409" x14ac:dyDescent="0.25"/>
    <row r="410" x14ac:dyDescent="0.25"/>
    <row r="411" x14ac:dyDescent="0.25"/>
    <row r="412" x14ac:dyDescent="0.25"/>
    <row r="414" x14ac:dyDescent="0.25"/>
    <row r="416" x14ac:dyDescent="0.25"/>
    <row r="417" x14ac:dyDescent="0.25"/>
    <row r="418" x14ac:dyDescent="0.25"/>
    <row r="420" x14ac:dyDescent="0.25"/>
    <row r="422" x14ac:dyDescent="0.25"/>
    <row r="424" x14ac:dyDescent="0.25"/>
    <row r="425" x14ac:dyDescent="0.25"/>
    <row r="426" x14ac:dyDescent="0.25"/>
    <row r="427" x14ac:dyDescent="0.25"/>
    <row r="428" x14ac:dyDescent="0.25"/>
    <row r="430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3" x14ac:dyDescent="0.25"/>
    <row r="444" x14ac:dyDescent="0.25"/>
    <row r="446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19" x14ac:dyDescent="0.25"/>
    <row r="1020" x14ac:dyDescent="0.25"/>
    <row r="1022" x14ac:dyDescent="0.25"/>
    <row r="1024" x14ac:dyDescent="0.25"/>
    <row r="1026" x14ac:dyDescent="0.25"/>
    <row r="1028" x14ac:dyDescent="0.25"/>
    <row r="1030" x14ac:dyDescent="0.25"/>
    <row r="1032" x14ac:dyDescent="0.25"/>
    <row r="1034" x14ac:dyDescent="0.25"/>
    <row r="1035" x14ac:dyDescent="0.25"/>
    <row r="1036" x14ac:dyDescent="0.25"/>
    <row r="1038" x14ac:dyDescent="0.25"/>
    <row r="1039" x14ac:dyDescent="0.25"/>
    <row r="1040" x14ac:dyDescent="0.25"/>
    <row r="1042" x14ac:dyDescent="0.25"/>
    <row r="1044" x14ac:dyDescent="0.25"/>
    <row r="1046" x14ac:dyDescent="0.25"/>
    <row r="1048" x14ac:dyDescent="0.25"/>
    <row r="1050" x14ac:dyDescent="0.25"/>
    <row r="1051" x14ac:dyDescent="0.25"/>
    <row r="1052" x14ac:dyDescent="0.25"/>
    <row r="1054" x14ac:dyDescent="0.25"/>
    <row r="1055" x14ac:dyDescent="0.25"/>
    <row r="1056" x14ac:dyDescent="0.25"/>
    <row r="1058" x14ac:dyDescent="0.25"/>
    <row r="1060" x14ac:dyDescent="0.25"/>
    <row r="1062" x14ac:dyDescent="0.25"/>
    <row r="1063" x14ac:dyDescent="0.25"/>
    <row r="1064" x14ac:dyDescent="0.25"/>
    <row r="1066" x14ac:dyDescent="0.25"/>
    <row r="1067" x14ac:dyDescent="0.25"/>
    <row r="1068" x14ac:dyDescent="0.25"/>
    <row r="1070" x14ac:dyDescent="0.25"/>
    <row r="1071" x14ac:dyDescent="0.25"/>
    <row r="1072" x14ac:dyDescent="0.25"/>
    <row r="1074" x14ac:dyDescent="0.25"/>
    <row r="1076" x14ac:dyDescent="0.25"/>
    <row r="1077" x14ac:dyDescent="0.25"/>
    <row r="1078" x14ac:dyDescent="0.25"/>
    <row r="1079" x14ac:dyDescent="0.25"/>
    <row r="1080" x14ac:dyDescent="0.25"/>
    <row r="1082" x14ac:dyDescent="0.25"/>
    <row r="1083" x14ac:dyDescent="0.25"/>
    <row r="1084" x14ac:dyDescent="0.25"/>
    <row r="1086" x14ac:dyDescent="0.25"/>
    <row r="1087" x14ac:dyDescent="0.25"/>
    <row r="1088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6" x14ac:dyDescent="0.25"/>
  </sheetData>
  <mergeCells count="5">
    <mergeCell ref="A1:AB1"/>
    <mergeCell ref="A2:Z2"/>
    <mergeCell ref="A72:AB72"/>
    <mergeCell ref="A79:AB79"/>
    <mergeCell ref="A96:AB96"/>
  </mergeCells>
  <pageMargins left="0.31496062992125984" right="0.31496062992125984" top="0.35433070866141736" bottom="0.35433070866141736" header="0.31496062992125984" footer="0.31496062992125984"/>
  <pageSetup paperSize="9" scale="25" fitToHeight="2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660"/>
  <sheetViews>
    <sheetView topLeftCell="A7" zoomScale="77" zoomScaleNormal="77" workbookViewId="0">
      <selection activeCell="G77" sqref="G77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42578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3.1406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0.7109375" style="8" customWidth="1"/>
    <col min="19" max="19" width="8.5703125" style="8" customWidth="1"/>
    <col min="20" max="20" width="7.42578125" style="8" customWidth="1"/>
    <col min="21" max="21" width="10.7109375" style="8" customWidth="1"/>
    <col min="22" max="22" width="10.140625" style="8" bestFit="1" customWidth="1"/>
    <col min="23" max="23" width="7.140625" style="8" customWidth="1"/>
    <col min="24" max="24" width="12.7109375" style="8" bestFit="1" customWidth="1"/>
    <col min="25" max="25" width="18.5703125" style="8" customWidth="1"/>
    <col min="26" max="26" width="19.28515625" style="8" bestFit="1" customWidth="1"/>
    <col min="27" max="27" width="22.85546875" style="8" customWidth="1"/>
    <col min="28" max="28" width="16.5703125" style="8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75">
        <v>46199</v>
      </c>
      <c r="AB2" s="95">
        <v>0.71527777777777779</v>
      </c>
      <c r="AC2" s="35"/>
    </row>
    <row r="3" spans="1:31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115" t="s">
        <v>17</v>
      </c>
      <c r="C4" s="116">
        <f>IF(B4="","",VLOOKUP(AD4,Varsayımlar!$B:$Q,3,0))</f>
        <v>8698829380698</v>
      </c>
      <c r="D4" s="116" t="s">
        <v>517</v>
      </c>
      <c r="E4" s="117" t="s">
        <v>37</v>
      </c>
      <c r="F4" s="115" t="s">
        <v>518</v>
      </c>
      <c r="G4" s="115" t="s">
        <v>519</v>
      </c>
      <c r="H4" s="115" t="str">
        <f>IF(B4="","",VLOOKUP(AD4,Varsayımlar!$B:$Q,5,0))</f>
        <v>TORTİLLAS 25 CM 4 PCS 260G</v>
      </c>
      <c r="I4" s="115">
        <f>IF(B4="","",VLOOKUP(AD4,Varsayımlar!B:T,19,0))</f>
        <v>0</v>
      </c>
      <c r="J4" s="115" t="str">
        <f>IF(B4="","",VLOOKUP(AD4,Varsayımlar!$B:$Q,6,0))</f>
        <v>SADE</v>
      </c>
      <c r="K4" s="115">
        <v>1260</v>
      </c>
      <c r="L4" s="115"/>
      <c r="M4" s="115">
        <f t="shared" ref="M4:M67" si="0">K4/84</f>
        <v>15</v>
      </c>
      <c r="N4" s="115"/>
      <c r="O4" s="115">
        <v>14</v>
      </c>
      <c r="P4" s="115">
        <f>IF(B4="","",VLOOKUP(AD4,Varsayımlar!$B:$Q,7,0)*K4)</f>
        <v>37800</v>
      </c>
      <c r="Q4" s="115">
        <f>IF(B4="","",VLOOKUP(AD4,Varsayımlar!$B:$Q,8,0))</f>
        <v>25</v>
      </c>
      <c r="R4" s="115" t="str">
        <f>IF(B4="","",VLOOKUP(AD4,Varsayımlar!$B:$Q,9,0))</f>
        <v>SOFT</v>
      </c>
      <c r="S4" s="115">
        <f>IF(B4="","",VLOOKUP(AD4,Varsayımlar!$B:$Q,10,0))</f>
        <v>4</v>
      </c>
      <c r="T4" s="115">
        <f>IF(B4="","",VLOOKUP(AD4,Varsayımlar!$B:$Q,11,0))</f>
        <v>30</v>
      </c>
      <c r="U4" s="115">
        <f>IF(B4="","",VLOOKUP(AD4,Varsayımlar!$B:$Q,12,0))</f>
        <v>260</v>
      </c>
      <c r="V4" s="115" t="str">
        <f>IF(B4="","",VLOOKUP(AD4,Varsayımlar!$B:$Q,13,0))</f>
        <v>YURTDIŞI</v>
      </c>
      <c r="W4" s="115">
        <f>IF(B4="","",VLOOKUP(AD4,Varsayımlar!$B:$Q,14,0))</f>
        <v>6</v>
      </c>
      <c r="X4" s="118">
        <v>46199</v>
      </c>
      <c r="Y4" s="118">
        <v>46382</v>
      </c>
      <c r="Z4" s="115">
        <v>26062625</v>
      </c>
      <c r="AA4" s="115" t="str">
        <f>IF(B4="","",VLOOKUP(AD4,Varsayımlar!$B:$Q,15,0))</f>
        <v>TRİTON -SKT ATILACAK</v>
      </c>
      <c r="AB4" s="115" t="str">
        <f>IF(B4="","",VLOOKUP(AD4,Varsayımlar!$B:$Q,16,0))</f>
        <v>24-26 CM</v>
      </c>
      <c r="AC4" s="64"/>
      <c r="AD4" s="61" t="str">
        <f t="shared" ref="AD4:AD67" si="1">IF(B4="","",CONCATENATE(B4,E4))</f>
        <v>LLC TRİTONMUTLUKAL WHEAT TORTILLA</v>
      </c>
      <c r="AE4" s="8" t="s">
        <v>285</v>
      </c>
    </row>
    <row r="5" spans="1:31" ht="36" customHeight="1" x14ac:dyDescent="0.25">
      <c r="A5" s="9" t="s">
        <v>122</v>
      </c>
      <c r="B5" s="115" t="s">
        <v>17</v>
      </c>
      <c r="C5" s="116">
        <f>IF(B5="","",VLOOKUP(AD5,Varsayımlar!$B:$Q,3,0))</f>
        <v>8698829380698</v>
      </c>
      <c r="D5" s="116" t="s">
        <v>517</v>
      </c>
      <c r="E5" s="117" t="s">
        <v>37</v>
      </c>
      <c r="F5" s="115" t="s">
        <v>518</v>
      </c>
      <c r="G5" s="115" t="s">
        <v>520</v>
      </c>
      <c r="H5" s="115" t="str">
        <f>IF(B5="","",VLOOKUP(AD5,Varsayımlar!$B:$Q,5,0))</f>
        <v>TORTİLLAS 25 CM 4 PCS 260G</v>
      </c>
      <c r="I5" s="115">
        <f>IF(B5="","",VLOOKUP(AD5,Varsayımlar!B:T,19,0))</f>
        <v>0</v>
      </c>
      <c r="J5" s="115" t="str">
        <f>IF(B5="","",VLOOKUP(AD5,Varsayımlar!$B:$Q,6,0))</f>
        <v>SADE</v>
      </c>
      <c r="K5" s="115">
        <v>336</v>
      </c>
      <c r="L5" s="115"/>
      <c r="M5" s="115">
        <f t="shared" si="0"/>
        <v>4</v>
      </c>
      <c r="N5" s="115"/>
      <c r="O5" s="115">
        <v>5</v>
      </c>
      <c r="P5" s="115">
        <f>IF(B5="","",VLOOKUP(AD5,Varsayımlar!$B:$Q,7,0)*K5)</f>
        <v>10080</v>
      </c>
      <c r="Q5" s="115">
        <f>IF(B5="","",VLOOKUP(AD5,Varsayımlar!$B:$Q,8,0))</f>
        <v>25</v>
      </c>
      <c r="R5" s="115" t="str">
        <f>IF(B5="","",VLOOKUP(AD5,Varsayımlar!$B:$Q,9,0))</f>
        <v>SOFT</v>
      </c>
      <c r="S5" s="115">
        <f>IF(B5="","",VLOOKUP(AD5,Varsayımlar!$B:$Q,10,0))</f>
        <v>4</v>
      </c>
      <c r="T5" s="115">
        <f>IF(B5="","",VLOOKUP(AD5,Varsayımlar!$B:$Q,11,0))</f>
        <v>30</v>
      </c>
      <c r="U5" s="115">
        <f>IF(B5="","",VLOOKUP(AD5,Varsayımlar!$B:$Q,12,0))</f>
        <v>260</v>
      </c>
      <c r="V5" s="115" t="str">
        <f>IF(B5="","",VLOOKUP(AD5,Varsayımlar!$B:$Q,13,0))</f>
        <v>YURTDIŞI</v>
      </c>
      <c r="W5" s="115">
        <f>IF(B5="","",VLOOKUP(AD5,Varsayımlar!$B:$Q,14,0))</f>
        <v>6</v>
      </c>
      <c r="X5" s="118">
        <v>46199</v>
      </c>
      <c r="Y5" s="118">
        <v>46382</v>
      </c>
      <c r="Z5" s="115">
        <v>26062625</v>
      </c>
      <c r="AA5" s="115" t="str">
        <f>IF(B5="","",VLOOKUP(AD5,Varsayımlar!$B:$Q,15,0))</f>
        <v>TRİTON -SKT ATILACAK</v>
      </c>
      <c r="AB5" s="115" t="str">
        <f>IF(B5="","",VLOOKUP(AD5,Varsayımlar!$B:$Q,16,0))</f>
        <v>24-26 CM</v>
      </c>
      <c r="AC5" s="64"/>
      <c r="AD5" s="61" t="str">
        <f t="shared" si="1"/>
        <v>LLC TRİTONMUTLUKAL WHEAT TORTILLA</v>
      </c>
      <c r="AE5" s="8" t="s">
        <v>285</v>
      </c>
    </row>
    <row r="6" spans="1:31" ht="36" customHeight="1" x14ac:dyDescent="0.25">
      <c r="A6" s="9" t="s">
        <v>123</v>
      </c>
      <c r="B6" s="115" t="s">
        <v>17</v>
      </c>
      <c r="C6" s="116">
        <f>IF(B6="","",VLOOKUP(AD6,Varsayımlar!$B:$Q,3,0))</f>
        <v>8698829380698</v>
      </c>
      <c r="D6" s="116" t="s">
        <v>517</v>
      </c>
      <c r="E6" s="117" t="s">
        <v>37</v>
      </c>
      <c r="F6" s="115" t="s">
        <v>518</v>
      </c>
      <c r="G6" s="115" t="s">
        <v>521</v>
      </c>
      <c r="H6" s="115" t="str">
        <f>IF(B6="","",VLOOKUP(AD6,Varsayımlar!$B:$Q,5,0))</f>
        <v>TORTİLLAS 25 CM 4 PCS 260G</v>
      </c>
      <c r="I6" s="115">
        <f>IF(B6="","",VLOOKUP(AD6,Varsayımlar!B:T,19,0))</f>
        <v>0</v>
      </c>
      <c r="J6" s="115" t="str">
        <f>IF(B6="","",VLOOKUP(AD6,Varsayımlar!$B:$Q,6,0))</f>
        <v>SADE</v>
      </c>
      <c r="K6" s="115">
        <v>840</v>
      </c>
      <c r="L6" s="115"/>
      <c r="M6" s="115">
        <f t="shared" si="0"/>
        <v>10</v>
      </c>
      <c r="N6" s="115"/>
      <c r="O6" s="115">
        <v>10</v>
      </c>
      <c r="P6" s="115">
        <f>IF(B6="","",VLOOKUP(AD6,Varsayımlar!$B:$Q,7,0)*K6)</f>
        <v>25200</v>
      </c>
      <c r="Q6" s="115">
        <f>IF(B6="","",VLOOKUP(AD6,Varsayımlar!$B:$Q,8,0))</f>
        <v>25</v>
      </c>
      <c r="R6" s="115" t="str">
        <f>IF(B6="","",VLOOKUP(AD6,Varsayımlar!$B:$Q,9,0))</f>
        <v>SOFT</v>
      </c>
      <c r="S6" s="115">
        <f>IF(B6="","",VLOOKUP(AD6,Varsayımlar!$B:$Q,10,0))</f>
        <v>4</v>
      </c>
      <c r="T6" s="115">
        <f>IF(B6="","",VLOOKUP(AD6,Varsayımlar!$B:$Q,11,0))</f>
        <v>30</v>
      </c>
      <c r="U6" s="115">
        <f>IF(B6="","",VLOOKUP(AD6,Varsayımlar!$B:$Q,12,0))</f>
        <v>260</v>
      </c>
      <c r="V6" s="115" t="str">
        <f>IF(B6="","",VLOOKUP(AD6,Varsayımlar!$B:$Q,13,0))</f>
        <v>YURTDIŞI</v>
      </c>
      <c r="W6" s="115">
        <f>IF(B6="","",VLOOKUP(AD6,Varsayımlar!$B:$Q,14,0))</f>
        <v>6</v>
      </c>
      <c r="X6" s="118">
        <v>46199</v>
      </c>
      <c r="Y6" s="118">
        <v>46382</v>
      </c>
      <c r="Z6" s="115">
        <v>26062625</v>
      </c>
      <c r="AA6" s="115" t="str">
        <f>IF(B6="","",VLOOKUP(AD6,Varsayımlar!$B:$Q,15,0))</f>
        <v>TRİTON -SKT ATILACAK</v>
      </c>
      <c r="AB6" s="115" t="str">
        <f>IF(B6="","",VLOOKUP(AD6,Varsayımlar!$B:$Q,16,0))</f>
        <v>24-26 CM</v>
      </c>
      <c r="AC6" s="64"/>
      <c r="AD6" s="61" t="str">
        <f t="shared" si="1"/>
        <v>LLC TRİTONMUTLUKAL WHEAT TORTILLA</v>
      </c>
      <c r="AE6" s="8" t="s">
        <v>285</v>
      </c>
    </row>
    <row r="7" spans="1:31" ht="36" customHeight="1" x14ac:dyDescent="0.25">
      <c r="A7" s="9" t="s">
        <v>124</v>
      </c>
      <c r="B7" s="82" t="s">
        <v>17</v>
      </c>
      <c r="C7" s="83">
        <f>IF(B7="","",VLOOKUP(AD7,Varsayımlar!$B:$Q,3,0))</f>
        <v>8698829380698</v>
      </c>
      <c r="D7" s="83" t="s">
        <v>522</v>
      </c>
      <c r="E7" s="104" t="s">
        <v>37</v>
      </c>
      <c r="F7" s="82" t="s">
        <v>523</v>
      </c>
      <c r="G7" s="82" t="s">
        <v>524</v>
      </c>
      <c r="H7" s="82" t="str">
        <f>IF(B7="","",VLOOKUP(AD7,Varsayımlar!$B:$Q,5,0))</f>
        <v>TORTİLLAS 25 CM 4 PCS 260G</v>
      </c>
      <c r="I7" s="82">
        <f>IF(B7="","",VLOOKUP(AD7,Varsayımlar!B:T,19,0))</f>
        <v>0</v>
      </c>
      <c r="J7" s="82" t="str">
        <f>IF(B7="","",VLOOKUP(AD7,Varsayımlar!$B:$Q,6,0))</f>
        <v>SADE</v>
      </c>
      <c r="K7" s="82">
        <v>420</v>
      </c>
      <c r="L7" s="82"/>
      <c r="M7" s="82">
        <f t="shared" si="0"/>
        <v>5</v>
      </c>
      <c r="N7" s="82"/>
      <c r="O7" s="82">
        <v>5</v>
      </c>
      <c r="P7" s="82">
        <f>IF(B7="","",VLOOKUP(AD7,Varsayımlar!$B:$Q,7,0)*K7)</f>
        <v>12600</v>
      </c>
      <c r="Q7" s="82">
        <f>IF(B7="","",VLOOKUP(AD7,Varsayımlar!$B:$Q,8,0))</f>
        <v>25</v>
      </c>
      <c r="R7" s="82" t="str">
        <f>IF(B7="","",VLOOKUP(AD7,Varsayımlar!$B:$Q,9,0))</f>
        <v>SOFT</v>
      </c>
      <c r="S7" s="82">
        <f>IF(B7="","",VLOOKUP(AD7,Varsayımlar!$B:$Q,10,0))</f>
        <v>4</v>
      </c>
      <c r="T7" s="82">
        <f>IF(B7="","",VLOOKUP(AD7,Varsayımlar!$B:$Q,11,0))</f>
        <v>30</v>
      </c>
      <c r="U7" s="82">
        <f>IF(B7="","",VLOOKUP(AD7,Varsayımlar!$B:$Q,12,0))</f>
        <v>260</v>
      </c>
      <c r="V7" s="82" t="str">
        <f>IF(B7="","",VLOOKUP(AD7,Varsayımlar!$B:$Q,13,0))</f>
        <v>YURTDIŞI</v>
      </c>
      <c r="W7" s="82">
        <f>IF(B7="","",VLOOKUP(AD7,Varsayımlar!$B:$Q,14,0))</f>
        <v>6</v>
      </c>
      <c r="X7" s="84">
        <v>46200</v>
      </c>
      <c r="Y7" s="84">
        <v>46383</v>
      </c>
      <c r="Z7" s="82">
        <v>26062725</v>
      </c>
      <c r="AA7" s="82" t="str">
        <f>IF(B7="","",VLOOKUP(AD7,Varsayımlar!$B:$Q,15,0))</f>
        <v>TRİTON -SKT ATILACAK</v>
      </c>
      <c r="AB7" s="82" t="str">
        <f>IF(B7="","",VLOOKUP(AD7,Varsayımlar!$B:$Q,16,0))</f>
        <v>24-26 CM</v>
      </c>
      <c r="AC7" s="64"/>
      <c r="AD7" s="61" t="str">
        <f t="shared" si="1"/>
        <v>LLC TRİTONMUTLUKAL WHEAT TORTILLA</v>
      </c>
      <c r="AE7" s="8" t="s">
        <v>285</v>
      </c>
    </row>
    <row r="8" spans="1:31" ht="36" customHeight="1" x14ac:dyDescent="0.25">
      <c r="A8" s="9" t="s">
        <v>125</v>
      </c>
      <c r="B8" s="82" t="s">
        <v>17</v>
      </c>
      <c r="C8" s="83">
        <f>IF(B8="","",VLOOKUP(AD8,Varsayımlar!$B:$Q,3,0))</f>
        <v>8698829380698</v>
      </c>
      <c r="D8" s="83" t="s">
        <v>522</v>
      </c>
      <c r="E8" s="104" t="s">
        <v>37</v>
      </c>
      <c r="F8" s="82" t="s">
        <v>523</v>
      </c>
      <c r="G8" s="82" t="s">
        <v>525</v>
      </c>
      <c r="H8" s="82" t="str">
        <f>IF(B8="","",VLOOKUP(AD8,Varsayımlar!$B:$Q,5,0))</f>
        <v>TORTİLLAS 25 CM 4 PCS 260G</v>
      </c>
      <c r="I8" s="82">
        <f>IF(B8="","",VLOOKUP(AD8,Varsayımlar!B:T,19,0))</f>
        <v>0</v>
      </c>
      <c r="J8" s="82" t="str">
        <f>IF(B8="","",VLOOKUP(AD8,Varsayımlar!$B:$Q,6,0))</f>
        <v>SADE</v>
      </c>
      <c r="K8" s="82">
        <v>2016</v>
      </c>
      <c r="L8" s="82"/>
      <c r="M8" s="82">
        <f t="shared" si="0"/>
        <v>24</v>
      </c>
      <c r="N8" s="82"/>
      <c r="O8" s="82">
        <v>22</v>
      </c>
      <c r="P8" s="82">
        <f>IF(B8="","",VLOOKUP(AD8,Varsayımlar!$B:$Q,7,0)*K8)</f>
        <v>60480</v>
      </c>
      <c r="Q8" s="82">
        <f>IF(B8="","",VLOOKUP(AD8,Varsayımlar!$B:$Q,8,0))</f>
        <v>25</v>
      </c>
      <c r="R8" s="82" t="str">
        <f>IF(B8="","",VLOOKUP(AD8,Varsayımlar!$B:$Q,9,0))</f>
        <v>SOFT</v>
      </c>
      <c r="S8" s="82">
        <f>IF(B8="","",VLOOKUP(AD8,Varsayımlar!$B:$Q,10,0))</f>
        <v>4</v>
      </c>
      <c r="T8" s="82">
        <f>IF(B8="","",VLOOKUP(AD8,Varsayımlar!$B:$Q,11,0))</f>
        <v>30</v>
      </c>
      <c r="U8" s="82">
        <f>IF(B8="","",VLOOKUP(AD8,Varsayımlar!$B:$Q,12,0))</f>
        <v>260</v>
      </c>
      <c r="V8" s="82" t="str">
        <f>IF(B8="","",VLOOKUP(AD8,Varsayımlar!$B:$Q,13,0))</f>
        <v>YURTDIŞI</v>
      </c>
      <c r="W8" s="82">
        <f>IF(B8="","",VLOOKUP(AD8,Varsayımlar!$B:$Q,14,0))</f>
        <v>6</v>
      </c>
      <c r="X8" s="84">
        <v>46200</v>
      </c>
      <c r="Y8" s="84">
        <v>46383</v>
      </c>
      <c r="Z8" s="82">
        <v>26062725</v>
      </c>
      <c r="AA8" s="82" t="str">
        <f>IF(B8="","",VLOOKUP(AD8,Varsayımlar!$B:$Q,15,0))</f>
        <v>TRİTON -SKT ATILACAK</v>
      </c>
      <c r="AB8" s="82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1" ht="36" customHeight="1" x14ac:dyDescent="0.25">
      <c r="A9" s="9" t="s">
        <v>126</v>
      </c>
      <c r="B9" s="154" t="s">
        <v>17</v>
      </c>
      <c r="C9" s="155">
        <f>IF(B9="","",VLOOKUP(AD9,Varsayımlar!$B:$Q,3,0))</f>
        <v>8698829380698</v>
      </c>
      <c r="D9" s="155" t="s">
        <v>232</v>
      </c>
      <c r="E9" s="166" t="s">
        <v>37</v>
      </c>
      <c r="F9" s="154" t="s">
        <v>732</v>
      </c>
      <c r="G9" s="154" t="s">
        <v>734</v>
      </c>
      <c r="H9" s="154" t="str">
        <f>IF(B9="","",VLOOKUP(AD9,Varsayımlar!$B:$Q,5,0))</f>
        <v>TORTİLLAS 25 CM 4 PCS 260G</v>
      </c>
      <c r="I9" s="154">
        <f>IF(B9="","",VLOOKUP(AD9,Varsayımlar!B:T,19,0))</f>
        <v>0</v>
      </c>
      <c r="J9" s="154" t="str">
        <f>IF(B9="","",VLOOKUP(AD9,Varsayımlar!$B:$Q,6,0))</f>
        <v>SADE</v>
      </c>
      <c r="K9" s="154">
        <v>420</v>
      </c>
      <c r="L9" s="154"/>
      <c r="M9" s="154">
        <f t="shared" si="0"/>
        <v>5</v>
      </c>
      <c r="N9" s="154"/>
      <c r="O9" s="154">
        <v>6</v>
      </c>
      <c r="P9" s="154">
        <f>IF(B9="","",VLOOKUP(AD9,Varsayımlar!$B:$Q,7,0)*K9)</f>
        <v>12600</v>
      </c>
      <c r="Q9" s="154">
        <f>IF(B9="","",VLOOKUP(AD9,Varsayımlar!$B:$Q,8,0))</f>
        <v>25</v>
      </c>
      <c r="R9" s="154" t="str">
        <f>IF(B9="","",VLOOKUP(AD9,Varsayımlar!$B:$Q,9,0))</f>
        <v>SOFT</v>
      </c>
      <c r="S9" s="154">
        <f>IF(B9="","",VLOOKUP(AD9,Varsayımlar!$B:$Q,10,0))</f>
        <v>4</v>
      </c>
      <c r="T9" s="154">
        <f>IF(B9="","",VLOOKUP(AD9,Varsayımlar!$B:$Q,11,0))</f>
        <v>30</v>
      </c>
      <c r="U9" s="154">
        <f>IF(B9="","",VLOOKUP(AD9,Varsayımlar!$B:$Q,12,0))</f>
        <v>260</v>
      </c>
      <c r="V9" s="154" t="str">
        <f>IF(B9="","",VLOOKUP(AD9,Varsayımlar!$B:$Q,13,0))</f>
        <v>YURTDIŞI</v>
      </c>
      <c r="W9" s="154">
        <f>IF(B9="","",VLOOKUP(AD9,Varsayımlar!$B:$Q,14,0))</f>
        <v>6</v>
      </c>
      <c r="X9" s="157">
        <v>46203</v>
      </c>
      <c r="Y9" s="157">
        <v>46386</v>
      </c>
      <c r="Z9" s="154" t="s">
        <v>826</v>
      </c>
      <c r="AA9" s="154" t="str">
        <f>IF(B9="","",VLOOKUP(AD9,Varsayımlar!$B:$Q,15,0))</f>
        <v>TRİTON -SKT ATILACAK</v>
      </c>
      <c r="AB9" s="154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1" ht="36" customHeight="1" x14ac:dyDescent="0.25">
      <c r="A10" s="9" t="s">
        <v>127</v>
      </c>
      <c r="B10" s="82" t="s">
        <v>17</v>
      </c>
      <c r="C10" s="83">
        <f>IF(B10="","",VLOOKUP(AD10,Varsayımlar!$B:$Q,3,0))</f>
        <v>8698829380698</v>
      </c>
      <c r="D10" s="83" t="s">
        <v>234</v>
      </c>
      <c r="E10" s="104" t="s">
        <v>37</v>
      </c>
      <c r="F10" s="82" t="s">
        <v>737</v>
      </c>
      <c r="G10" s="82" t="s">
        <v>738</v>
      </c>
      <c r="H10" s="82" t="str">
        <f>IF(B10="","",VLOOKUP(AD10,Varsayımlar!$B:$Q,5,0))</f>
        <v>TORTİLLAS 25 CM 4 PCS 260G</v>
      </c>
      <c r="I10" s="82">
        <f>IF(B10="","",VLOOKUP(AD10,Varsayımlar!B:T,19,0))</f>
        <v>0</v>
      </c>
      <c r="J10" s="82" t="str">
        <f>IF(B10="","",VLOOKUP(AD10,Varsayımlar!$B:$Q,6,0))</f>
        <v>SADE</v>
      </c>
      <c r="K10" s="82">
        <v>1596</v>
      </c>
      <c r="L10" s="82"/>
      <c r="M10" s="82">
        <f t="shared" si="0"/>
        <v>19</v>
      </c>
      <c r="N10" s="82"/>
      <c r="O10" s="82">
        <v>22</v>
      </c>
      <c r="P10" s="82">
        <f>IF(B10="","",VLOOKUP(AD10,Varsayımlar!$B:$Q,7,0)*K10)</f>
        <v>47880</v>
      </c>
      <c r="Q10" s="82">
        <f>IF(B10="","",VLOOKUP(AD10,Varsayımlar!$B:$Q,8,0))</f>
        <v>25</v>
      </c>
      <c r="R10" s="82" t="str">
        <f>IF(B10="","",VLOOKUP(AD10,Varsayımlar!$B:$Q,9,0))</f>
        <v>SOFT</v>
      </c>
      <c r="S10" s="82">
        <f>IF(B10="","",VLOOKUP(AD10,Varsayımlar!$B:$Q,10,0))</f>
        <v>4</v>
      </c>
      <c r="T10" s="82">
        <f>IF(B10="","",VLOOKUP(AD10,Varsayımlar!$B:$Q,11,0))</f>
        <v>30</v>
      </c>
      <c r="U10" s="82">
        <f>IF(B10="","",VLOOKUP(AD10,Varsayımlar!$B:$Q,12,0))</f>
        <v>260</v>
      </c>
      <c r="V10" s="82" t="str">
        <f>IF(B10="","",VLOOKUP(AD10,Varsayımlar!$B:$Q,13,0))</f>
        <v>YURTDIŞI</v>
      </c>
      <c r="W10" s="82">
        <f>IF(B10="","",VLOOKUP(AD10,Varsayımlar!$B:$Q,14,0))</f>
        <v>6</v>
      </c>
      <c r="X10" s="84">
        <v>46204</v>
      </c>
      <c r="Y10" s="84">
        <v>46388</v>
      </c>
      <c r="Z10" s="82" t="s">
        <v>828</v>
      </c>
      <c r="AA10" s="82" t="str">
        <f>IF(B10="","",VLOOKUP(AD10,Varsayımlar!$B:$Q,15,0))</f>
        <v>TRİTON -SKT ATILACAK</v>
      </c>
      <c r="AB10" s="82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1" ht="36" customHeight="1" x14ac:dyDescent="0.25">
      <c r="A11" s="9" t="s">
        <v>128</v>
      </c>
      <c r="B11" s="82" t="s">
        <v>17</v>
      </c>
      <c r="C11" s="83">
        <f>IF(B11="","",VLOOKUP(AD11,Varsayımlar!$B:$Q,3,0))</f>
        <v>8698829380698</v>
      </c>
      <c r="D11" s="83" t="s">
        <v>234</v>
      </c>
      <c r="E11" s="104" t="s">
        <v>37</v>
      </c>
      <c r="F11" s="82" t="s">
        <v>737</v>
      </c>
      <c r="G11" s="82" t="s">
        <v>739</v>
      </c>
      <c r="H11" s="82" t="str">
        <f>IF(B11="","",VLOOKUP(AD11,Varsayımlar!$B:$Q,5,0))</f>
        <v>TORTİLLAS 25 CM 4 PCS 260G</v>
      </c>
      <c r="I11" s="82">
        <f>IF(B11="","",VLOOKUP(AD11,Varsayımlar!B:T,19,0))</f>
        <v>0</v>
      </c>
      <c r="J11" s="82" t="str">
        <f>IF(B11="","",VLOOKUP(AD11,Varsayımlar!$B:$Q,6,0))</f>
        <v>SADE</v>
      </c>
      <c r="K11" s="82">
        <v>840</v>
      </c>
      <c r="L11" s="82"/>
      <c r="M11" s="82">
        <f t="shared" si="0"/>
        <v>10</v>
      </c>
      <c r="N11" s="82"/>
      <c r="O11" s="82">
        <v>12</v>
      </c>
      <c r="P11" s="82">
        <f>IF(B11="","",VLOOKUP(AD11,Varsayımlar!$B:$Q,7,0)*K11)</f>
        <v>25200</v>
      </c>
      <c r="Q11" s="82">
        <f>IF(B11="","",VLOOKUP(AD11,Varsayımlar!$B:$Q,8,0))</f>
        <v>25</v>
      </c>
      <c r="R11" s="82" t="str">
        <f>IF(B11="","",VLOOKUP(AD11,Varsayımlar!$B:$Q,9,0))</f>
        <v>SOFT</v>
      </c>
      <c r="S11" s="82">
        <f>IF(B11="","",VLOOKUP(AD11,Varsayımlar!$B:$Q,10,0))</f>
        <v>4</v>
      </c>
      <c r="T11" s="82">
        <f>IF(B11="","",VLOOKUP(AD11,Varsayımlar!$B:$Q,11,0))</f>
        <v>30</v>
      </c>
      <c r="U11" s="82">
        <f>IF(B11="","",VLOOKUP(AD11,Varsayımlar!$B:$Q,12,0))</f>
        <v>260</v>
      </c>
      <c r="V11" s="82" t="str">
        <f>IF(B11="","",VLOOKUP(AD11,Varsayımlar!$B:$Q,13,0))</f>
        <v>YURTDIŞI</v>
      </c>
      <c r="W11" s="82">
        <f>IF(B11="","",VLOOKUP(AD11,Varsayımlar!$B:$Q,14,0))</f>
        <v>6</v>
      </c>
      <c r="X11" s="84">
        <v>46204</v>
      </c>
      <c r="Y11" s="84">
        <v>46388</v>
      </c>
      <c r="Z11" s="82" t="s">
        <v>828</v>
      </c>
      <c r="AA11" s="82" t="str">
        <f>IF(B11="","",VLOOKUP(AD11,Varsayımlar!$B:$Q,15,0))</f>
        <v>TRİTON -SKT ATILACAK</v>
      </c>
      <c r="AB11" s="82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1" ht="36" hidden="1" customHeight="1" x14ac:dyDescent="0.25">
      <c r="A12" s="9" t="s">
        <v>129</v>
      </c>
      <c r="B12" s="107" t="s">
        <v>17</v>
      </c>
      <c r="C12" s="108">
        <f>IF(B12="","",VLOOKUP(AD12,Varsayımlar!$B:$Q,3,0))</f>
        <v>8698829380698</v>
      </c>
      <c r="D12" s="108" t="s">
        <v>236</v>
      </c>
      <c r="E12" s="109" t="s">
        <v>37</v>
      </c>
      <c r="F12" s="107" t="s">
        <v>743</v>
      </c>
      <c r="G12" s="107" t="s">
        <v>744</v>
      </c>
      <c r="H12" s="107" t="str">
        <f>IF(B12="","",VLOOKUP(AD12,Varsayımlar!$B:$Q,5,0))</f>
        <v>TORTİLLAS 25 CM 4 PCS 260G</v>
      </c>
      <c r="I12" s="107">
        <f>IF(B12="","",VLOOKUP(AD12,Varsayımlar!B:T,19,0))</f>
        <v>0</v>
      </c>
      <c r="J12" s="107" t="str">
        <f>IF(B12="","",VLOOKUP(AD12,Varsayımlar!$B:$Q,6,0))</f>
        <v>SADE</v>
      </c>
      <c r="K12" s="107">
        <v>2436</v>
      </c>
      <c r="L12" s="107"/>
      <c r="M12" s="107">
        <f t="shared" si="0"/>
        <v>29</v>
      </c>
      <c r="N12" s="107"/>
      <c r="O12" s="107"/>
      <c r="P12" s="107">
        <f>IF(B12="","",VLOOKUP(AD12,Varsayımlar!$B:$Q,7,0)*K12)</f>
        <v>73080</v>
      </c>
      <c r="Q12" s="107">
        <f>IF(B12="","",VLOOKUP(AD12,Varsayımlar!$B:$Q,8,0))</f>
        <v>25</v>
      </c>
      <c r="R12" s="107" t="str">
        <f>IF(B12="","",VLOOKUP(AD12,Varsayımlar!$B:$Q,9,0))</f>
        <v>SOFT</v>
      </c>
      <c r="S12" s="107">
        <f>IF(B12="","",VLOOKUP(AD12,Varsayımlar!$B:$Q,10,0))</f>
        <v>4</v>
      </c>
      <c r="T12" s="107">
        <f>IF(B12="","",VLOOKUP(AD12,Varsayımlar!$B:$Q,11,0))</f>
        <v>30</v>
      </c>
      <c r="U12" s="107">
        <f>IF(B12="","",VLOOKUP(AD12,Varsayımlar!$B:$Q,12,0))</f>
        <v>260</v>
      </c>
      <c r="V12" s="107" t="str">
        <f>IF(B12="","",VLOOKUP(AD12,Varsayımlar!$B:$Q,13,0))</f>
        <v>YURTDIŞI</v>
      </c>
      <c r="W12" s="107">
        <f>IF(B12="","",VLOOKUP(AD12,Varsayımlar!$B:$Q,14,0))</f>
        <v>6</v>
      </c>
      <c r="X12" s="110">
        <v>46206</v>
      </c>
      <c r="Y12" s="110">
        <v>46390</v>
      </c>
      <c r="Z12" s="107">
        <v>26070325</v>
      </c>
      <c r="AA12" s="107" t="str">
        <f>IF(B12="","",VLOOKUP(AD12,Varsayımlar!$B:$Q,15,0))</f>
        <v>TRİTON -SKT ATILACAK</v>
      </c>
      <c r="AB12" s="107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1" ht="36" hidden="1" customHeight="1" x14ac:dyDescent="0.25">
      <c r="A13" s="9" t="s">
        <v>130</v>
      </c>
      <c r="B13" s="111" t="s">
        <v>17</v>
      </c>
      <c r="C13" s="112">
        <f>IF(B13="","",VLOOKUP(AD13,Varsayımlar!$B:$Q,3,0))</f>
        <v>8698829380698</v>
      </c>
      <c r="D13" s="112" t="s">
        <v>237</v>
      </c>
      <c r="E13" s="113" t="s">
        <v>37</v>
      </c>
      <c r="F13" s="111" t="s">
        <v>745</v>
      </c>
      <c r="G13" s="111" t="s">
        <v>746</v>
      </c>
      <c r="H13" s="111" t="str">
        <f>IF(B13="","",VLOOKUP(AD13,Varsayımlar!$B:$Q,5,0))</f>
        <v>TORTİLLAS 25 CM 4 PCS 260G</v>
      </c>
      <c r="I13" s="111">
        <f>IF(B13="","",VLOOKUP(AD13,Varsayımlar!B:T,19,0))</f>
        <v>0</v>
      </c>
      <c r="J13" s="111" t="str">
        <f>IF(B13="","",VLOOKUP(AD13,Varsayımlar!$B:$Q,6,0))</f>
        <v>SADE</v>
      </c>
      <c r="K13" s="111">
        <v>756</v>
      </c>
      <c r="L13" s="111"/>
      <c r="M13" s="111">
        <f t="shared" si="0"/>
        <v>9</v>
      </c>
      <c r="N13" s="111"/>
      <c r="O13" s="111"/>
      <c r="P13" s="111">
        <f>IF(B13="","",VLOOKUP(AD13,Varsayımlar!$B:$Q,7,0)*K13)</f>
        <v>22680</v>
      </c>
      <c r="Q13" s="111">
        <f>IF(B13="","",VLOOKUP(AD13,Varsayımlar!$B:$Q,8,0))</f>
        <v>25</v>
      </c>
      <c r="R13" s="111" t="str">
        <f>IF(B13="","",VLOOKUP(AD13,Varsayımlar!$B:$Q,9,0))</f>
        <v>SOFT</v>
      </c>
      <c r="S13" s="111">
        <f>IF(B13="","",VLOOKUP(AD13,Varsayımlar!$B:$Q,10,0))</f>
        <v>4</v>
      </c>
      <c r="T13" s="111">
        <f>IF(B13="","",VLOOKUP(AD13,Varsayımlar!$B:$Q,11,0))</f>
        <v>30</v>
      </c>
      <c r="U13" s="111">
        <f>IF(B13="","",VLOOKUP(AD13,Varsayımlar!$B:$Q,12,0))</f>
        <v>260</v>
      </c>
      <c r="V13" s="111" t="str">
        <f>IF(B13="","",VLOOKUP(AD13,Varsayımlar!$B:$Q,13,0))</f>
        <v>YURTDIŞI</v>
      </c>
      <c r="W13" s="111">
        <f>IF(B13="","",VLOOKUP(AD13,Varsayımlar!$B:$Q,14,0))</f>
        <v>6</v>
      </c>
      <c r="X13" s="114">
        <v>46207</v>
      </c>
      <c r="Y13" s="114">
        <v>46391</v>
      </c>
      <c r="Z13" s="111" t="s">
        <v>829</v>
      </c>
      <c r="AA13" s="111" t="str">
        <f>IF(B13="","",VLOOKUP(AD13,Varsayımlar!$B:$Q,15,0))</f>
        <v>TRİTON -SKT ATILACAK</v>
      </c>
      <c r="AB13" s="111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1" ht="36" hidden="1" customHeight="1" x14ac:dyDescent="0.25">
      <c r="A14" s="9" t="s">
        <v>131</v>
      </c>
      <c r="B14" s="111" t="s">
        <v>17</v>
      </c>
      <c r="C14" s="112">
        <f>IF(B14="","",VLOOKUP(AD14,Varsayımlar!$B:$Q,3,0))</f>
        <v>8698829380698</v>
      </c>
      <c r="D14" s="112" t="s">
        <v>237</v>
      </c>
      <c r="E14" s="113" t="s">
        <v>37</v>
      </c>
      <c r="F14" s="111" t="s">
        <v>745</v>
      </c>
      <c r="G14" s="111" t="s">
        <v>747</v>
      </c>
      <c r="H14" s="111" t="str">
        <f>IF(B14="","",VLOOKUP(AD14,Varsayımlar!$B:$Q,5,0))</f>
        <v>TORTİLLAS 25 CM 4 PCS 260G</v>
      </c>
      <c r="I14" s="111">
        <f>IF(B14="","",VLOOKUP(AD14,Varsayımlar!B:T,19,0))</f>
        <v>0</v>
      </c>
      <c r="J14" s="111" t="str">
        <f>IF(B14="","",VLOOKUP(AD14,Varsayımlar!$B:$Q,6,0))</f>
        <v>SADE</v>
      </c>
      <c r="K14" s="111">
        <v>1680</v>
      </c>
      <c r="L14" s="111"/>
      <c r="M14" s="111">
        <f t="shared" si="0"/>
        <v>20</v>
      </c>
      <c r="N14" s="111"/>
      <c r="O14" s="111"/>
      <c r="P14" s="111">
        <f>IF(B14="","",VLOOKUP(AD14,Varsayımlar!$B:$Q,7,0)*K14)</f>
        <v>50400</v>
      </c>
      <c r="Q14" s="111">
        <f>IF(B14="","",VLOOKUP(AD14,Varsayımlar!$B:$Q,8,0))</f>
        <v>25</v>
      </c>
      <c r="R14" s="111" t="str">
        <f>IF(B14="","",VLOOKUP(AD14,Varsayımlar!$B:$Q,9,0))</f>
        <v>SOFT</v>
      </c>
      <c r="S14" s="111">
        <f>IF(B14="","",VLOOKUP(AD14,Varsayımlar!$B:$Q,10,0))</f>
        <v>4</v>
      </c>
      <c r="T14" s="111">
        <f>IF(B14="","",VLOOKUP(AD14,Varsayımlar!$B:$Q,11,0))</f>
        <v>30</v>
      </c>
      <c r="U14" s="111">
        <f>IF(B14="","",VLOOKUP(AD14,Varsayımlar!$B:$Q,12,0))</f>
        <v>260</v>
      </c>
      <c r="V14" s="111" t="str">
        <f>IF(B14="","",VLOOKUP(AD14,Varsayımlar!$B:$Q,13,0))</f>
        <v>YURTDIŞI</v>
      </c>
      <c r="W14" s="111">
        <f>IF(B14="","",VLOOKUP(AD14,Varsayımlar!$B:$Q,14,0))</f>
        <v>6</v>
      </c>
      <c r="X14" s="114">
        <v>46207</v>
      </c>
      <c r="Y14" s="114">
        <v>46391</v>
      </c>
      <c r="Z14" s="111" t="s">
        <v>829</v>
      </c>
      <c r="AA14" s="111" t="str">
        <f>IF(B14="","",VLOOKUP(AD14,Varsayımlar!$B:$Q,15,0))</f>
        <v>TRİTON -SKT ATILACAK</v>
      </c>
      <c r="AB14" s="111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1" ht="36" hidden="1" customHeight="1" x14ac:dyDescent="0.25">
      <c r="A15" s="9" t="s">
        <v>132</v>
      </c>
      <c r="B15" s="64" t="s">
        <v>17</v>
      </c>
      <c r="C15" s="65">
        <f>IF(B15="","",VLOOKUP(AD15,Varsayımlar!$B:$Q,3,0))</f>
        <v>8698829380698</v>
      </c>
      <c r="D15" s="65" t="s">
        <v>238</v>
      </c>
      <c r="E15" s="167" t="s">
        <v>37</v>
      </c>
      <c r="F15" s="64" t="s">
        <v>748</v>
      </c>
      <c r="G15" s="64" t="s">
        <v>749</v>
      </c>
      <c r="H15" s="64" t="str">
        <f>IF(B15="","",VLOOKUP(AD15,Varsayımlar!$B:$Q,5,0))</f>
        <v>TORTİLLAS 25 CM 4 PCS 260G</v>
      </c>
      <c r="I15" s="64">
        <f>IF(B15="","",VLOOKUP(AD15,Varsayımlar!B:T,19,0))</f>
        <v>0</v>
      </c>
      <c r="J15" s="64" t="str">
        <f>IF(B15="","",VLOOKUP(AD15,Varsayımlar!$B:$Q,6,0))</f>
        <v>SADE</v>
      </c>
      <c r="K15" s="64">
        <v>1176</v>
      </c>
      <c r="L15" s="64"/>
      <c r="M15" s="64">
        <f t="shared" si="0"/>
        <v>14</v>
      </c>
      <c r="N15" s="64"/>
      <c r="O15" s="64"/>
      <c r="P15" s="64">
        <f>IF(B15="","",VLOOKUP(AD15,Varsayımlar!$B:$Q,7,0)*K15)</f>
        <v>35280</v>
      </c>
      <c r="Q15" s="64">
        <f>IF(B15="","",VLOOKUP(AD15,Varsayımlar!$B:$Q,8,0))</f>
        <v>25</v>
      </c>
      <c r="R15" s="64" t="str">
        <f>IF(B15="","",VLOOKUP(AD15,Varsayımlar!$B:$Q,9,0))</f>
        <v>SOFT</v>
      </c>
      <c r="S15" s="64">
        <f>IF(B15="","",VLOOKUP(AD15,Varsayımlar!$B:$Q,10,0))</f>
        <v>4</v>
      </c>
      <c r="T15" s="64">
        <f>IF(B15="","",VLOOKUP(AD15,Varsayımlar!$B:$Q,11,0))</f>
        <v>30</v>
      </c>
      <c r="U15" s="64">
        <f>IF(B15="","",VLOOKUP(AD15,Varsayımlar!$B:$Q,12,0))</f>
        <v>260</v>
      </c>
      <c r="V15" s="64" t="str">
        <f>IF(B15="","",VLOOKUP(AD15,Varsayımlar!$B:$Q,13,0))</f>
        <v>YURTDIŞI</v>
      </c>
      <c r="W15" s="64">
        <f>IF(B15="","",VLOOKUP(AD15,Varsayımlar!$B:$Q,14,0))</f>
        <v>6</v>
      </c>
      <c r="X15" s="66">
        <v>46207</v>
      </c>
      <c r="Y15" s="66">
        <v>46391</v>
      </c>
      <c r="Z15" s="64" t="s">
        <v>830</v>
      </c>
      <c r="AA15" s="64" t="str">
        <f>IF(B15="","",VLOOKUP(AD15,Varsayımlar!$B:$Q,15,0))</f>
        <v>TRİTON -SKT ATILACAK</v>
      </c>
      <c r="AB15" s="64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1" ht="36" hidden="1" customHeight="1" x14ac:dyDescent="0.25">
      <c r="A16" s="9" t="s">
        <v>133</v>
      </c>
      <c r="B16" s="64" t="s">
        <v>17</v>
      </c>
      <c r="C16" s="65">
        <f>IF(B16="","",VLOOKUP(AD16,Varsayımlar!$B:$Q,3,0))</f>
        <v>8698829380698</v>
      </c>
      <c r="D16" s="65" t="s">
        <v>238</v>
      </c>
      <c r="E16" s="167" t="s">
        <v>37</v>
      </c>
      <c r="F16" s="64" t="s">
        <v>748</v>
      </c>
      <c r="G16" s="64" t="s">
        <v>750</v>
      </c>
      <c r="H16" s="64" t="str">
        <f>IF(B16="","",VLOOKUP(AD16,Varsayımlar!$B:$Q,5,0))</f>
        <v>TORTİLLAS 25 CM 4 PCS 260G</v>
      </c>
      <c r="I16" s="64">
        <f>IF(B16="","",VLOOKUP(AD16,Varsayımlar!B:T,19,0))</f>
        <v>0</v>
      </c>
      <c r="J16" s="64" t="str">
        <f>IF(B16="","",VLOOKUP(AD16,Varsayımlar!$B:$Q,6,0))</f>
        <v>SADE</v>
      </c>
      <c r="K16" s="64">
        <v>1260</v>
      </c>
      <c r="L16" s="64"/>
      <c r="M16" s="64">
        <f t="shared" si="0"/>
        <v>15</v>
      </c>
      <c r="N16" s="64"/>
      <c r="O16" s="64"/>
      <c r="P16" s="64">
        <f>IF(B16="","",VLOOKUP(AD16,Varsayımlar!$B:$Q,7,0)*K16)</f>
        <v>37800</v>
      </c>
      <c r="Q16" s="64">
        <f>IF(B16="","",VLOOKUP(AD16,Varsayımlar!$B:$Q,8,0))</f>
        <v>25</v>
      </c>
      <c r="R16" s="64" t="str">
        <f>IF(B16="","",VLOOKUP(AD16,Varsayımlar!$B:$Q,9,0))</f>
        <v>SOFT</v>
      </c>
      <c r="S16" s="64">
        <f>IF(B16="","",VLOOKUP(AD16,Varsayımlar!$B:$Q,10,0))</f>
        <v>4</v>
      </c>
      <c r="T16" s="64">
        <f>IF(B16="","",VLOOKUP(AD16,Varsayımlar!$B:$Q,11,0))</f>
        <v>30</v>
      </c>
      <c r="U16" s="64">
        <f>IF(B16="","",VLOOKUP(AD16,Varsayımlar!$B:$Q,12,0))</f>
        <v>260</v>
      </c>
      <c r="V16" s="64" t="str">
        <f>IF(B16="","",VLOOKUP(AD16,Varsayımlar!$B:$Q,13,0))</f>
        <v>YURTDIŞI</v>
      </c>
      <c r="W16" s="64">
        <f>IF(B16="","",VLOOKUP(AD16,Varsayımlar!$B:$Q,14,0))</f>
        <v>6</v>
      </c>
      <c r="X16" s="66">
        <v>46207</v>
      </c>
      <c r="Y16" s="66">
        <v>46391</v>
      </c>
      <c r="Z16" s="64" t="s">
        <v>830</v>
      </c>
      <c r="AA16" s="64" t="str">
        <f>IF(B16="","",VLOOKUP(AD16,Varsayımlar!$B:$Q,15,0))</f>
        <v>TRİTON -SKT ATILACAK</v>
      </c>
      <c r="AB16" s="64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hidden="1" customHeight="1" x14ac:dyDescent="0.25">
      <c r="A17" s="9" t="s">
        <v>134</v>
      </c>
      <c r="B17" s="115" t="s">
        <v>17</v>
      </c>
      <c r="C17" s="116">
        <f>IF(B17="","",VLOOKUP(AD17,Varsayımlar!$B:$Q,3,0))</f>
        <v>8698829380698</v>
      </c>
      <c r="D17" s="116" t="s">
        <v>239</v>
      </c>
      <c r="E17" s="117" t="s">
        <v>37</v>
      </c>
      <c r="F17" s="115" t="s">
        <v>751</v>
      </c>
      <c r="G17" s="115" t="s">
        <v>752</v>
      </c>
      <c r="H17" s="115" t="str">
        <f>IF(B17="","",VLOOKUP(AD17,Varsayımlar!$B:$Q,5,0))</f>
        <v>TORTİLLAS 25 CM 4 PCS 260G</v>
      </c>
      <c r="I17" s="115">
        <f>IF(B17="","",VLOOKUP(AD17,Varsayımlar!B:T,19,0))</f>
        <v>0</v>
      </c>
      <c r="J17" s="115" t="str">
        <f>IF(B17="","",VLOOKUP(AD17,Varsayımlar!$B:$Q,6,0))</f>
        <v>SADE</v>
      </c>
      <c r="K17" s="115">
        <v>1512</v>
      </c>
      <c r="L17" s="115"/>
      <c r="M17" s="115">
        <f t="shared" si="0"/>
        <v>18</v>
      </c>
      <c r="N17" s="115"/>
      <c r="O17" s="115"/>
      <c r="P17" s="115">
        <f>IF(B17="","",VLOOKUP(AD17,Varsayımlar!$B:$Q,7,0)*K17)</f>
        <v>45360</v>
      </c>
      <c r="Q17" s="115">
        <f>IF(B17="","",VLOOKUP(AD17,Varsayımlar!$B:$Q,8,0))</f>
        <v>25</v>
      </c>
      <c r="R17" s="115" t="str">
        <f>IF(B17="","",VLOOKUP(AD17,Varsayımlar!$B:$Q,9,0))</f>
        <v>SOFT</v>
      </c>
      <c r="S17" s="115">
        <f>IF(B17="","",VLOOKUP(AD17,Varsayımlar!$B:$Q,10,0))</f>
        <v>4</v>
      </c>
      <c r="T17" s="115">
        <f>IF(B17="","",VLOOKUP(AD17,Varsayımlar!$B:$Q,11,0))</f>
        <v>30</v>
      </c>
      <c r="U17" s="115">
        <f>IF(B17="","",VLOOKUP(AD17,Varsayımlar!$B:$Q,12,0))</f>
        <v>260</v>
      </c>
      <c r="V17" s="115" t="str">
        <f>IF(B17="","",VLOOKUP(AD17,Varsayımlar!$B:$Q,13,0))</f>
        <v>YURTDIŞI</v>
      </c>
      <c r="W17" s="115">
        <f>IF(B17="","",VLOOKUP(AD17,Varsayımlar!$B:$Q,14,0))</f>
        <v>6</v>
      </c>
      <c r="X17" s="118">
        <v>46209</v>
      </c>
      <c r="Y17" s="118">
        <v>46393</v>
      </c>
      <c r="Z17" s="115">
        <v>26070625</v>
      </c>
      <c r="AA17" s="115" t="str">
        <f>IF(B17="","",VLOOKUP(AD17,Varsayımlar!$B:$Q,15,0))</f>
        <v>TRİTON -SKT ATILACAK</v>
      </c>
      <c r="AB17" s="115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hidden="1" customHeight="1" x14ac:dyDescent="0.25">
      <c r="A18" s="9" t="s">
        <v>135</v>
      </c>
      <c r="B18" s="115" t="s">
        <v>17</v>
      </c>
      <c r="C18" s="116">
        <f>IF(B18="","",VLOOKUP(AD18,Varsayımlar!$B:$Q,3,0))</f>
        <v>8698829380698</v>
      </c>
      <c r="D18" s="116" t="s">
        <v>239</v>
      </c>
      <c r="E18" s="117" t="s">
        <v>37</v>
      </c>
      <c r="F18" s="115" t="s">
        <v>751</v>
      </c>
      <c r="G18" s="115" t="s">
        <v>753</v>
      </c>
      <c r="H18" s="115" t="str">
        <f>IF(B18="","",VLOOKUP(AD18,Varsayımlar!$B:$Q,5,0))</f>
        <v>TORTİLLAS 25 CM 4 PCS 260G</v>
      </c>
      <c r="I18" s="115">
        <f>IF(B18="","",VLOOKUP(AD18,Varsayımlar!B:T,19,0))</f>
        <v>0</v>
      </c>
      <c r="J18" s="115" t="str">
        <f>IF(B18="","",VLOOKUP(AD18,Varsayımlar!$B:$Q,6,0))</f>
        <v>SADE</v>
      </c>
      <c r="K18" s="115">
        <v>924</v>
      </c>
      <c r="L18" s="115"/>
      <c r="M18" s="115">
        <f t="shared" si="0"/>
        <v>11</v>
      </c>
      <c r="N18" s="115"/>
      <c r="O18" s="115"/>
      <c r="P18" s="115">
        <f>IF(B18="","",VLOOKUP(AD18,Varsayımlar!$B:$Q,7,0)*K18)</f>
        <v>27720</v>
      </c>
      <c r="Q18" s="115">
        <f>IF(B18="","",VLOOKUP(AD18,Varsayımlar!$B:$Q,8,0))</f>
        <v>25</v>
      </c>
      <c r="R18" s="115" t="str">
        <f>IF(B18="","",VLOOKUP(AD18,Varsayımlar!$B:$Q,9,0))</f>
        <v>SOFT</v>
      </c>
      <c r="S18" s="115">
        <f>IF(B18="","",VLOOKUP(AD18,Varsayımlar!$B:$Q,10,0))</f>
        <v>4</v>
      </c>
      <c r="T18" s="115">
        <f>IF(B18="","",VLOOKUP(AD18,Varsayımlar!$B:$Q,11,0))</f>
        <v>30</v>
      </c>
      <c r="U18" s="115">
        <f>IF(B18="","",VLOOKUP(AD18,Varsayımlar!$B:$Q,12,0))</f>
        <v>260</v>
      </c>
      <c r="V18" s="115" t="str">
        <f>IF(B18="","",VLOOKUP(AD18,Varsayımlar!$B:$Q,13,0))</f>
        <v>YURTDIŞI</v>
      </c>
      <c r="W18" s="115">
        <f>IF(B18="","",VLOOKUP(AD18,Varsayımlar!$B:$Q,14,0))</f>
        <v>6</v>
      </c>
      <c r="X18" s="118">
        <v>46209</v>
      </c>
      <c r="Y18" s="118">
        <v>46393</v>
      </c>
      <c r="Z18" s="115">
        <v>26070625</v>
      </c>
      <c r="AA18" s="115" t="str">
        <f>IF(B18="","",VLOOKUP(AD18,Varsayımlar!$B:$Q,15,0))</f>
        <v>TRİTON -SKT ATILACAK</v>
      </c>
      <c r="AB18" s="115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hidden="1" customHeight="1" x14ac:dyDescent="0.25">
      <c r="A19" s="9" t="s">
        <v>136</v>
      </c>
      <c r="B19" s="67" t="s">
        <v>17</v>
      </c>
      <c r="C19" s="4">
        <f>IF(B19="","",VLOOKUP(AD19,Varsayımlar!$B:$Q,3,0))</f>
        <v>8698829380698</v>
      </c>
      <c r="D19" s="4" t="s">
        <v>258</v>
      </c>
      <c r="E19" s="105" t="s">
        <v>37</v>
      </c>
      <c r="F19" s="67" t="s">
        <v>754</v>
      </c>
      <c r="G19" s="67" t="s">
        <v>755</v>
      </c>
      <c r="H19" s="67" t="str">
        <f>IF(B19="","",VLOOKUP(AD19,Varsayımlar!$B:$Q,5,0))</f>
        <v>TORTİLLAS 25 CM 4 PCS 260G</v>
      </c>
      <c r="I19" s="67">
        <f>IF(B19="","",VLOOKUP(AD19,Varsayımlar!B:T,19,0))</f>
        <v>0</v>
      </c>
      <c r="J19" s="67" t="str">
        <f>IF(B19="","",VLOOKUP(AD19,Varsayımlar!$B:$Q,6,0))</f>
        <v>SADE</v>
      </c>
      <c r="K19" s="67">
        <v>1176</v>
      </c>
      <c r="L19" s="67"/>
      <c r="M19" s="67">
        <f t="shared" si="0"/>
        <v>14</v>
      </c>
      <c r="N19" s="67"/>
      <c r="O19" s="67"/>
      <c r="P19" s="67">
        <f>IF(B19="","",VLOOKUP(AD19,Varsayımlar!$B:$Q,7,0)*K19)</f>
        <v>35280</v>
      </c>
      <c r="Q19" s="67">
        <f>IF(B19="","",VLOOKUP(AD19,Varsayımlar!$B:$Q,8,0))</f>
        <v>25</v>
      </c>
      <c r="R19" s="67" t="str">
        <f>IF(B19="","",VLOOKUP(AD19,Varsayımlar!$B:$Q,9,0))</f>
        <v>SOFT</v>
      </c>
      <c r="S19" s="67">
        <f>IF(B19="","",VLOOKUP(AD19,Varsayımlar!$B:$Q,10,0))</f>
        <v>4</v>
      </c>
      <c r="T19" s="67">
        <f>IF(B19="","",VLOOKUP(AD19,Varsayımlar!$B:$Q,11,0))</f>
        <v>30</v>
      </c>
      <c r="U19" s="67">
        <f>IF(B19="","",VLOOKUP(AD19,Varsayımlar!$B:$Q,12,0))</f>
        <v>260</v>
      </c>
      <c r="V19" s="67" t="str">
        <f>IF(B19="","",VLOOKUP(AD19,Varsayımlar!$B:$Q,13,0))</f>
        <v>YURTDIŞI</v>
      </c>
      <c r="W19" s="67">
        <f>IF(B19="","",VLOOKUP(AD19,Varsayımlar!$B:$Q,14,0))</f>
        <v>6</v>
      </c>
      <c r="X19" s="68">
        <v>46210</v>
      </c>
      <c r="Y19" s="68">
        <v>46394</v>
      </c>
      <c r="Z19" s="67">
        <v>26070725</v>
      </c>
      <c r="AA19" s="67" t="str">
        <f>IF(B19="","",VLOOKUP(AD19,Varsayımlar!$B:$Q,15,0))</f>
        <v>TRİTON -SKT ATILACAK</v>
      </c>
      <c r="AB19" s="67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hidden="1" customHeight="1" x14ac:dyDescent="0.25">
      <c r="A20" s="9" t="s">
        <v>137</v>
      </c>
      <c r="B20" s="67" t="s">
        <v>17</v>
      </c>
      <c r="C20" s="4">
        <f>IF(B20="","",VLOOKUP(AD20,Varsayımlar!$B:$Q,3,0))</f>
        <v>8698829380698</v>
      </c>
      <c r="D20" s="4" t="s">
        <v>258</v>
      </c>
      <c r="E20" s="105" t="s">
        <v>37</v>
      </c>
      <c r="F20" s="67" t="s">
        <v>754</v>
      </c>
      <c r="G20" s="67" t="s">
        <v>756</v>
      </c>
      <c r="H20" s="67" t="str">
        <f>IF(B20="","",VLOOKUP(AD20,Varsayımlar!$B:$Q,5,0))</f>
        <v>TORTİLLAS 25 CM 4 PCS 260G</v>
      </c>
      <c r="I20" s="67">
        <f>IF(B20="","",VLOOKUP(AD20,Varsayımlar!B:T,19,0))</f>
        <v>0</v>
      </c>
      <c r="J20" s="67" t="str">
        <f>IF(B20="","",VLOOKUP(AD20,Varsayımlar!$B:$Q,6,0))</f>
        <v>SADE</v>
      </c>
      <c r="K20" s="67">
        <v>1260</v>
      </c>
      <c r="L20" s="67"/>
      <c r="M20" s="67">
        <f t="shared" si="0"/>
        <v>15</v>
      </c>
      <c r="N20" s="67"/>
      <c r="O20" s="67"/>
      <c r="P20" s="67">
        <f>IF(B20="","",VLOOKUP(AD20,Varsayımlar!$B:$Q,7,0)*K20)</f>
        <v>37800</v>
      </c>
      <c r="Q20" s="67">
        <f>IF(B20="","",VLOOKUP(AD20,Varsayımlar!$B:$Q,8,0))</f>
        <v>25</v>
      </c>
      <c r="R20" s="67" t="str">
        <f>IF(B20="","",VLOOKUP(AD20,Varsayımlar!$B:$Q,9,0))</f>
        <v>SOFT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260</v>
      </c>
      <c r="V20" s="67" t="str">
        <f>IF(B20="","",VLOOKUP(AD20,Varsayımlar!$B:$Q,13,0))</f>
        <v>YURTDIŞI</v>
      </c>
      <c r="W20" s="67">
        <f>IF(B20="","",VLOOKUP(AD20,Varsayımlar!$B:$Q,14,0))</f>
        <v>6</v>
      </c>
      <c r="X20" s="68">
        <v>46210</v>
      </c>
      <c r="Y20" s="68">
        <v>46394</v>
      </c>
      <c r="Z20" s="67">
        <v>26070725</v>
      </c>
      <c r="AA20" s="67" t="str">
        <f>IF(B20="","",VLOOKUP(AD20,Varsayımlar!$B:$Q,15,0))</f>
        <v>TRİTON -SKT ATILACAK</v>
      </c>
      <c r="AB20" s="67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hidden="1" customHeight="1" x14ac:dyDescent="0.25">
      <c r="A21" s="9" t="s">
        <v>138</v>
      </c>
      <c r="B21" s="82" t="s">
        <v>17</v>
      </c>
      <c r="C21" s="83">
        <f>IF(B21="","",VLOOKUP(AD21,Varsayımlar!$B:$Q,3,0))</f>
        <v>8698829380698</v>
      </c>
      <c r="D21" s="83" t="s">
        <v>259</v>
      </c>
      <c r="E21" s="104" t="s">
        <v>37</v>
      </c>
      <c r="F21" s="82" t="s">
        <v>757</v>
      </c>
      <c r="G21" s="82" t="s">
        <v>758</v>
      </c>
      <c r="H21" s="82" t="str">
        <f>IF(B21="","",VLOOKUP(AD21,Varsayımlar!$B:$Q,5,0))</f>
        <v>TORTİLLAS 25 CM 4 PCS 260G</v>
      </c>
      <c r="I21" s="82">
        <f>IF(B21="","",VLOOKUP(AD21,Varsayımlar!B:T,19,0))</f>
        <v>0</v>
      </c>
      <c r="J21" s="82" t="str">
        <f>IF(B21="","",VLOOKUP(AD21,Varsayımlar!$B:$Q,6,0))</f>
        <v>SADE</v>
      </c>
      <c r="K21" s="82">
        <v>840</v>
      </c>
      <c r="L21" s="82"/>
      <c r="M21" s="82">
        <f t="shared" si="0"/>
        <v>10</v>
      </c>
      <c r="N21" s="82"/>
      <c r="O21" s="82"/>
      <c r="P21" s="82">
        <f>IF(B21="","",VLOOKUP(AD21,Varsayımlar!$B:$Q,7,0)*K21)</f>
        <v>25200</v>
      </c>
      <c r="Q21" s="82">
        <f>IF(B21="","",VLOOKUP(AD21,Varsayımlar!$B:$Q,8,0))</f>
        <v>25</v>
      </c>
      <c r="R21" s="82" t="str">
        <f>IF(B21="","",VLOOKUP(AD21,Varsayımlar!$B:$Q,9,0))</f>
        <v>SOFT</v>
      </c>
      <c r="S21" s="82">
        <f>IF(B21="","",VLOOKUP(AD21,Varsayımlar!$B:$Q,10,0))</f>
        <v>4</v>
      </c>
      <c r="T21" s="82">
        <f>IF(B21="","",VLOOKUP(AD21,Varsayımlar!$B:$Q,11,0))</f>
        <v>30</v>
      </c>
      <c r="U21" s="82">
        <f>IF(B21="","",VLOOKUP(AD21,Varsayımlar!$B:$Q,12,0))</f>
        <v>260</v>
      </c>
      <c r="V21" s="82" t="str">
        <f>IF(B21="","",VLOOKUP(AD21,Varsayımlar!$B:$Q,13,0))</f>
        <v>YURTDIŞI</v>
      </c>
      <c r="W21" s="82">
        <f>IF(B21="","",VLOOKUP(AD21,Varsayımlar!$B:$Q,14,0))</f>
        <v>6</v>
      </c>
      <c r="X21" s="84">
        <v>46211</v>
      </c>
      <c r="Y21" s="84">
        <v>46395</v>
      </c>
      <c r="Z21" s="82" t="s">
        <v>831</v>
      </c>
      <c r="AA21" s="82" t="str">
        <f>IF(B21="","",VLOOKUP(AD21,Varsayımlar!$B:$Q,15,0))</f>
        <v>TRİTON -SKT ATILACAK</v>
      </c>
      <c r="AB21" s="82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hidden="1" customHeight="1" x14ac:dyDescent="0.25">
      <c r="A22" s="9" t="s">
        <v>188</v>
      </c>
      <c r="B22" s="82" t="s">
        <v>17</v>
      </c>
      <c r="C22" s="83">
        <f>IF(B22="","",VLOOKUP(AD22,Varsayımlar!$B:$Q,3,0))</f>
        <v>8698829380698</v>
      </c>
      <c r="D22" s="83" t="s">
        <v>259</v>
      </c>
      <c r="E22" s="104" t="s">
        <v>37</v>
      </c>
      <c r="F22" s="82" t="s">
        <v>757</v>
      </c>
      <c r="G22" s="82" t="s">
        <v>759</v>
      </c>
      <c r="H22" s="82" t="str">
        <f>IF(B22="","",VLOOKUP(AD22,Varsayımlar!$B:$Q,5,0))</f>
        <v>TORTİLLAS 25 CM 4 PCS 260G</v>
      </c>
      <c r="I22" s="82">
        <f>IF(B22="","",VLOOKUP(AD22,Varsayımlar!B:T,19,0))</f>
        <v>0</v>
      </c>
      <c r="J22" s="82" t="str">
        <f>IF(B22="","",VLOOKUP(AD22,Varsayımlar!$B:$Q,6,0))</f>
        <v>SADE</v>
      </c>
      <c r="K22" s="82">
        <v>504</v>
      </c>
      <c r="L22" s="82"/>
      <c r="M22" s="82">
        <f t="shared" si="0"/>
        <v>6</v>
      </c>
      <c r="N22" s="82"/>
      <c r="O22" s="82"/>
      <c r="P22" s="82">
        <f>IF(B22="","",VLOOKUP(AD22,Varsayımlar!$B:$Q,7,0)*K22)</f>
        <v>15120</v>
      </c>
      <c r="Q22" s="82">
        <f>IF(B22="","",VLOOKUP(AD22,Varsayımlar!$B:$Q,8,0))</f>
        <v>25</v>
      </c>
      <c r="R22" s="82" t="str">
        <f>IF(B22="","",VLOOKUP(AD22,Varsayımlar!$B:$Q,9,0))</f>
        <v>SOFT</v>
      </c>
      <c r="S22" s="82">
        <f>IF(B22="","",VLOOKUP(AD22,Varsayımlar!$B:$Q,10,0))</f>
        <v>4</v>
      </c>
      <c r="T22" s="82">
        <f>IF(B22="","",VLOOKUP(AD22,Varsayımlar!$B:$Q,11,0))</f>
        <v>30</v>
      </c>
      <c r="U22" s="82">
        <f>IF(B22="","",VLOOKUP(AD22,Varsayımlar!$B:$Q,12,0))</f>
        <v>260</v>
      </c>
      <c r="V22" s="82" t="str">
        <f>IF(B22="","",VLOOKUP(AD22,Varsayımlar!$B:$Q,13,0))</f>
        <v>YURTDIŞI</v>
      </c>
      <c r="W22" s="82">
        <f>IF(B22="","",VLOOKUP(AD22,Varsayımlar!$B:$Q,14,0))</f>
        <v>6</v>
      </c>
      <c r="X22" s="84">
        <v>46211</v>
      </c>
      <c r="Y22" s="84">
        <v>46395</v>
      </c>
      <c r="Z22" s="82" t="s">
        <v>831</v>
      </c>
      <c r="AA22" s="82" t="str">
        <f>IF(B22="","",VLOOKUP(AD22,Varsayımlar!$B:$Q,15,0))</f>
        <v>TRİTON -SKT ATILACAK</v>
      </c>
      <c r="AB22" s="82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hidden="1" customHeight="1" x14ac:dyDescent="0.25">
      <c r="A23" s="9" t="s">
        <v>189</v>
      </c>
      <c r="B23" s="82" t="s">
        <v>17</v>
      </c>
      <c r="C23" s="83">
        <f>IF(B23="","",VLOOKUP(AD23,Varsayımlar!$B:$Q,3,0))</f>
        <v>8698829380698</v>
      </c>
      <c r="D23" s="83" t="s">
        <v>259</v>
      </c>
      <c r="E23" s="104" t="s">
        <v>37</v>
      </c>
      <c r="F23" s="82" t="s">
        <v>757</v>
      </c>
      <c r="G23" s="82" t="s">
        <v>760</v>
      </c>
      <c r="H23" s="82" t="str">
        <f>IF(B23="","",VLOOKUP(AD23,Varsayımlar!$B:$Q,5,0))</f>
        <v>TORTİLLAS 25 CM 4 PCS 260G</v>
      </c>
      <c r="I23" s="82">
        <f>IF(B23="","",VLOOKUP(AD23,Varsayımlar!B:T,19,0))</f>
        <v>0</v>
      </c>
      <c r="J23" s="82" t="str">
        <f>IF(B23="","",VLOOKUP(AD23,Varsayımlar!$B:$Q,6,0))</f>
        <v>SADE</v>
      </c>
      <c r="K23" s="82">
        <v>1092</v>
      </c>
      <c r="L23" s="82"/>
      <c r="M23" s="82">
        <f t="shared" si="0"/>
        <v>13</v>
      </c>
      <c r="N23" s="82"/>
      <c r="O23" s="82"/>
      <c r="P23" s="82">
        <f>IF(B23="","",VLOOKUP(AD23,Varsayımlar!$B:$Q,7,0)*K23)</f>
        <v>32760</v>
      </c>
      <c r="Q23" s="82">
        <f>IF(B23="","",VLOOKUP(AD23,Varsayımlar!$B:$Q,8,0))</f>
        <v>25</v>
      </c>
      <c r="R23" s="82" t="str">
        <f>IF(B23="","",VLOOKUP(AD23,Varsayımlar!$B:$Q,9,0))</f>
        <v>SOFT</v>
      </c>
      <c r="S23" s="82">
        <f>IF(B23="","",VLOOKUP(AD23,Varsayımlar!$B:$Q,10,0))</f>
        <v>4</v>
      </c>
      <c r="T23" s="82">
        <f>IF(B23="","",VLOOKUP(AD23,Varsayımlar!$B:$Q,11,0))</f>
        <v>30</v>
      </c>
      <c r="U23" s="82">
        <f>IF(B23="","",VLOOKUP(AD23,Varsayımlar!$B:$Q,12,0))</f>
        <v>260</v>
      </c>
      <c r="V23" s="82" t="str">
        <f>IF(B23="","",VLOOKUP(AD23,Varsayımlar!$B:$Q,13,0))</f>
        <v>YURTDIŞI</v>
      </c>
      <c r="W23" s="82">
        <f>IF(B23="","",VLOOKUP(AD23,Varsayımlar!$B:$Q,14,0))</f>
        <v>6</v>
      </c>
      <c r="X23" s="84">
        <v>46211</v>
      </c>
      <c r="Y23" s="84">
        <v>46395</v>
      </c>
      <c r="Z23" s="82" t="s">
        <v>831</v>
      </c>
      <c r="AA23" s="82" t="str">
        <f>IF(B23="","",VLOOKUP(AD23,Varsayımlar!$B:$Q,15,0))</f>
        <v>TRİTON -SKT ATILACAK</v>
      </c>
      <c r="AB23" s="82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hidden="1" customHeight="1" x14ac:dyDescent="0.25">
      <c r="A24" s="9" t="s">
        <v>190</v>
      </c>
      <c r="B24" s="77" t="s">
        <v>17</v>
      </c>
      <c r="C24" s="76">
        <f>IF(B24="","",VLOOKUP(AD24,Varsayımlar!$B:$Q,3,0))</f>
        <v>8698829380698</v>
      </c>
      <c r="D24" s="76" t="s">
        <v>260</v>
      </c>
      <c r="E24" s="119" t="s">
        <v>37</v>
      </c>
      <c r="F24" s="77" t="s">
        <v>761</v>
      </c>
      <c r="G24" s="77" t="s">
        <v>762</v>
      </c>
      <c r="H24" s="77" t="str">
        <f>IF(B24="","",VLOOKUP(AD24,Varsayımlar!$B:$Q,5,0))</f>
        <v>TORTİLLAS 25 CM 4 PCS 260G</v>
      </c>
      <c r="I24" s="77">
        <f>IF(B24="","",VLOOKUP(AD24,Varsayımlar!B:T,19,0))</f>
        <v>0</v>
      </c>
      <c r="J24" s="77" t="str">
        <f>IF(B24="","",VLOOKUP(AD24,Varsayımlar!$B:$Q,6,0))</f>
        <v>SADE</v>
      </c>
      <c r="K24" s="77">
        <v>1512</v>
      </c>
      <c r="L24" s="77"/>
      <c r="M24" s="77">
        <f t="shared" si="0"/>
        <v>18</v>
      </c>
      <c r="N24" s="77"/>
      <c r="O24" s="77"/>
      <c r="P24" s="77">
        <f>IF(B24="","",VLOOKUP(AD24,Varsayımlar!$B:$Q,7,0)*K24)</f>
        <v>45360</v>
      </c>
      <c r="Q24" s="77">
        <f>IF(B24="","",VLOOKUP(AD24,Varsayımlar!$B:$Q,8,0))</f>
        <v>25</v>
      </c>
      <c r="R24" s="77" t="str">
        <f>IF(B24="","",VLOOKUP(AD24,Varsayımlar!$B:$Q,9,0))</f>
        <v>SOFT</v>
      </c>
      <c r="S24" s="77">
        <f>IF(B24="","",VLOOKUP(AD24,Varsayımlar!$B:$Q,10,0))</f>
        <v>4</v>
      </c>
      <c r="T24" s="77">
        <f>IF(B24="","",VLOOKUP(AD24,Varsayımlar!$B:$Q,11,0))</f>
        <v>30</v>
      </c>
      <c r="U24" s="77">
        <f>IF(B24="","",VLOOKUP(AD24,Varsayımlar!$B:$Q,12,0))</f>
        <v>260</v>
      </c>
      <c r="V24" s="77" t="str">
        <f>IF(B24="","",VLOOKUP(AD24,Varsayımlar!$B:$Q,13,0))</f>
        <v>YURTDIŞI</v>
      </c>
      <c r="W24" s="77">
        <f>IF(B24="","",VLOOKUP(AD24,Varsayımlar!$B:$Q,14,0))</f>
        <v>6</v>
      </c>
      <c r="X24" s="78">
        <v>46212</v>
      </c>
      <c r="Y24" s="78">
        <v>46396</v>
      </c>
      <c r="Z24" s="77">
        <v>26070925</v>
      </c>
      <c r="AA24" s="77" t="str">
        <f>IF(B24="","",VLOOKUP(AD24,Varsayımlar!$B:$Q,15,0))</f>
        <v>TRİTON -SKT ATILACAK</v>
      </c>
      <c r="AB24" s="77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hidden="1" customHeight="1" x14ac:dyDescent="0.25">
      <c r="A25" s="9" t="s">
        <v>191</v>
      </c>
      <c r="B25" s="77" t="s">
        <v>17</v>
      </c>
      <c r="C25" s="76">
        <f>IF(B25="","",VLOOKUP(AD25,Varsayımlar!$B:$Q,3,0))</f>
        <v>8698829380698</v>
      </c>
      <c r="D25" s="76" t="s">
        <v>260</v>
      </c>
      <c r="E25" s="119" t="s">
        <v>37</v>
      </c>
      <c r="F25" s="77" t="s">
        <v>761</v>
      </c>
      <c r="G25" s="77" t="s">
        <v>763</v>
      </c>
      <c r="H25" s="77" t="str">
        <f>IF(B25="","",VLOOKUP(AD25,Varsayımlar!$B:$Q,5,0))</f>
        <v>TORTİLLAS 25 CM 4 PCS 260G</v>
      </c>
      <c r="I25" s="77">
        <f>IF(B25="","",VLOOKUP(AD25,Varsayımlar!B:T,19,0))</f>
        <v>0</v>
      </c>
      <c r="J25" s="77" t="str">
        <f>IF(B25="","",VLOOKUP(AD25,Varsayımlar!$B:$Q,6,0))</f>
        <v>SADE</v>
      </c>
      <c r="K25" s="77">
        <v>924</v>
      </c>
      <c r="L25" s="77"/>
      <c r="M25" s="77">
        <f t="shared" si="0"/>
        <v>11</v>
      </c>
      <c r="N25" s="77"/>
      <c r="O25" s="77"/>
      <c r="P25" s="77">
        <f>IF(B25="","",VLOOKUP(AD25,Varsayımlar!$B:$Q,7,0)*K25)</f>
        <v>27720</v>
      </c>
      <c r="Q25" s="77">
        <f>IF(B25="","",VLOOKUP(AD25,Varsayımlar!$B:$Q,8,0))</f>
        <v>25</v>
      </c>
      <c r="R25" s="77" t="str">
        <f>IF(B25="","",VLOOKUP(AD25,Varsayımlar!$B:$Q,9,0))</f>
        <v>SOFT</v>
      </c>
      <c r="S25" s="77">
        <f>IF(B25="","",VLOOKUP(AD25,Varsayımlar!$B:$Q,10,0))</f>
        <v>4</v>
      </c>
      <c r="T25" s="77">
        <f>IF(B25="","",VLOOKUP(AD25,Varsayımlar!$B:$Q,11,0))</f>
        <v>30</v>
      </c>
      <c r="U25" s="77">
        <f>IF(B25="","",VLOOKUP(AD25,Varsayımlar!$B:$Q,12,0))</f>
        <v>260</v>
      </c>
      <c r="V25" s="77" t="str">
        <f>IF(B25="","",VLOOKUP(AD25,Varsayımlar!$B:$Q,13,0))</f>
        <v>YURTDIŞI</v>
      </c>
      <c r="W25" s="77">
        <f>IF(B25="","",VLOOKUP(AD25,Varsayımlar!$B:$Q,14,0))</f>
        <v>6</v>
      </c>
      <c r="X25" s="78">
        <v>46212</v>
      </c>
      <c r="Y25" s="78">
        <v>46396</v>
      </c>
      <c r="Z25" s="77">
        <v>26070925</v>
      </c>
      <c r="AA25" s="77" t="str">
        <f>IF(B25="","",VLOOKUP(AD25,Varsayımlar!$B:$Q,15,0))</f>
        <v>TRİTON -SKT ATILACAK</v>
      </c>
      <c r="AB25" s="77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hidden="1" customHeight="1" x14ac:dyDescent="0.25">
      <c r="A26" s="9" t="s">
        <v>192</v>
      </c>
      <c r="B26" s="107" t="s">
        <v>17</v>
      </c>
      <c r="C26" s="108">
        <f>IF(B26="","",VLOOKUP(AD26,Varsayımlar!$B:$Q,3,0))</f>
        <v>8698829380698</v>
      </c>
      <c r="D26" s="108" t="s">
        <v>261</v>
      </c>
      <c r="E26" s="109" t="s">
        <v>37</v>
      </c>
      <c r="F26" s="107" t="s">
        <v>764</v>
      </c>
      <c r="G26" s="107" t="s">
        <v>765</v>
      </c>
      <c r="H26" s="107" t="str">
        <f>IF(B26="","",VLOOKUP(AD26,Varsayımlar!$B:$Q,5,0))</f>
        <v>TORTİLLAS 25 CM 4 PCS 260G</v>
      </c>
      <c r="I26" s="107">
        <f>IF(B26="","",VLOOKUP(AD26,Varsayımlar!B:T,19,0))</f>
        <v>0</v>
      </c>
      <c r="J26" s="107" t="str">
        <f>IF(B26="","",VLOOKUP(AD26,Varsayımlar!$B:$Q,6,0))</f>
        <v>SADE</v>
      </c>
      <c r="K26" s="107">
        <v>2436</v>
      </c>
      <c r="L26" s="107"/>
      <c r="M26" s="107">
        <f t="shared" si="0"/>
        <v>29</v>
      </c>
      <c r="N26" s="107"/>
      <c r="O26" s="107"/>
      <c r="P26" s="107">
        <f>IF(B26="","",VLOOKUP(AD26,Varsayımlar!$B:$Q,7,0)*K26)</f>
        <v>73080</v>
      </c>
      <c r="Q26" s="107">
        <f>IF(B26="","",VLOOKUP(AD26,Varsayımlar!$B:$Q,8,0))</f>
        <v>25</v>
      </c>
      <c r="R26" s="107" t="str">
        <f>IF(B26="","",VLOOKUP(AD26,Varsayımlar!$B:$Q,9,0))</f>
        <v>SOFT</v>
      </c>
      <c r="S26" s="107">
        <f>IF(B26="","",VLOOKUP(AD26,Varsayımlar!$B:$Q,10,0))</f>
        <v>4</v>
      </c>
      <c r="T26" s="107">
        <f>IF(B26="","",VLOOKUP(AD26,Varsayımlar!$B:$Q,11,0))</f>
        <v>30</v>
      </c>
      <c r="U26" s="107">
        <f>IF(B26="","",VLOOKUP(AD26,Varsayımlar!$B:$Q,12,0))</f>
        <v>260</v>
      </c>
      <c r="V26" s="107" t="str">
        <f>IF(B26="","",VLOOKUP(AD26,Varsayımlar!$B:$Q,13,0))</f>
        <v>YURTDIŞI</v>
      </c>
      <c r="W26" s="107">
        <f>IF(B26="","",VLOOKUP(AD26,Varsayımlar!$B:$Q,14,0))</f>
        <v>6</v>
      </c>
      <c r="X26" s="110">
        <v>46213</v>
      </c>
      <c r="Y26" s="110">
        <v>46397</v>
      </c>
      <c r="Z26" s="107">
        <v>26071025</v>
      </c>
      <c r="AA26" s="107" t="str">
        <f>IF(B26="","",VLOOKUP(AD26,Varsayımlar!$B:$Q,15,0))</f>
        <v>TRİTON -SKT ATILACAK</v>
      </c>
      <c r="AB26" s="107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hidden="1" customHeight="1" x14ac:dyDescent="0.25">
      <c r="A27" s="9" t="s">
        <v>193</v>
      </c>
      <c r="B27" s="62" t="s">
        <v>17</v>
      </c>
      <c r="C27" s="33">
        <f>IF(B27="","",VLOOKUP(AD27,Varsayımlar!$B:$Q,3,0))</f>
        <v>8698829380698</v>
      </c>
      <c r="D27" s="33" t="s">
        <v>262</v>
      </c>
      <c r="E27" s="102" t="s">
        <v>37</v>
      </c>
      <c r="F27" s="62" t="s">
        <v>766</v>
      </c>
      <c r="G27" s="62" t="s">
        <v>767</v>
      </c>
      <c r="H27" s="62" t="str">
        <f>IF(B27="","",VLOOKUP(AD27,Varsayımlar!$B:$Q,5,0))</f>
        <v>TORTİLLAS 25 CM 4 PCS 260G</v>
      </c>
      <c r="I27" s="62">
        <f>IF(B27="","",VLOOKUP(AD27,Varsayımlar!B:T,19,0))</f>
        <v>0</v>
      </c>
      <c r="J27" s="62" t="str">
        <f>IF(B27="","",VLOOKUP(AD27,Varsayımlar!$B:$Q,6,0))</f>
        <v>SADE</v>
      </c>
      <c r="K27" s="62">
        <v>2100</v>
      </c>
      <c r="L27" s="62"/>
      <c r="M27" s="62">
        <f t="shared" si="0"/>
        <v>25</v>
      </c>
      <c r="N27" s="62"/>
      <c r="O27" s="62"/>
      <c r="P27" s="62">
        <f>IF(B27="","",VLOOKUP(AD27,Varsayımlar!$B:$Q,7,0)*K27)</f>
        <v>63000</v>
      </c>
      <c r="Q27" s="62">
        <f>IF(B27="","",VLOOKUP(AD27,Varsayımlar!$B:$Q,8,0))</f>
        <v>25</v>
      </c>
      <c r="R27" s="62" t="str">
        <f>IF(B27="","",VLOOKUP(AD27,Varsayımlar!$B:$Q,9,0))</f>
        <v>SOFT</v>
      </c>
      <c r="S27" s="62">
        <f>IF(B27="","",VLOOKUP(AD27,Varsayımlar!$B:$Q,10,0))</f>
        <v>4</v>
      </c>
      <c r="T27" s="62">
        <f>IF(B27="","",VLOOKUP(AD27,Varsayımlar!$B:$Q,11,0))</f>
        <v>30</v>
      </c>
      <c r="U27" s="62">
        <f>IF(B27="","",VLOOKUP(AD27,Varsayımlar!$B:$Q,12,0))</f>
        <v>260</v>
      </c>
      <c r="V27" s="62" t="str">
        <f>IF(B27="","",VLOOKUP(AD27,Varsayımlar!$B:$Q,13,0))</f>
        <v>YURTDIŞI</v>
      </c>
      <c r="W27" s="62">
        <f>IF(B27="","",VLOOKUP(AD27,Varsayımlar!$B:$Q,14,0))</f>
        <v>6</v>
      </c>
      <c r="X27" s="63">
        <v>46214</v>
      </c>
      <c r="Y27" s="63">
        <v>46398</v>
      </c>
      <c r="Z27" s="62">
        <v>26071125</v>
      </c>
      <c r="AA27" s="62" t="str">
        <f>IF(B27="","",VLOOKUP(AD27,Varsayımlar!$B:$Q,15,0))</f>
        <v>TRİTON -SKT ATILACAK</v>
      </c>
      <c r="AB27" s="62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hidden="1" customHeight="1" x14ac:dyDescent="0.25">
      <c r="A28" s="9" t="s">
        <v>194</v>
      </c>
      <c r="B28" s="62" t="s">
        <v>17</v>
      </c>
      <c r="C28" s="33">
        <f>IF(B28="","",VLOOKUP(AD28,Varsayımlar!$B:$Q,3,0))</f>
        <v>8698829380698</v>
      </c>
      <c r="D28" s="33" t="s">
        <v>262</v>
      </c>
      <c r="E28" s="102" t="s">
        <v>37</v>
      </c>
      <c r="F28" s="62" t="s">
        <v>766</v>
      </c>
      <c r="G28" s="62" t="s">
        <v>768</v>
      </c>
      <c r="H28" s="62" t="str">
        <f>IF(B28="","",VLOOKUP(AD28,Varsayımlar!$B:$Q,5,0))</f>
        <v>TORTİLLAS 25 CM 4 PCS 260G</v>
      </c>
      <c r="I28" s="62">
        <f>IF(B28="","",VLOOKUP(AD28,Varsayımlar!B:T,19,0))</f>
        <v>0</v>
      </c>
      <c r="J28" s="62" t="str">
        <f>IF(B28="","",VLOOKUP(AD28,Varsayımlar!$B:$Q,6,0))</f>
        <v>SADE</v>
      </c>
      <c r="K28" s="62">
        <v>336</v>
      </c>
      <c r="L28" s="62"/>
      <c r="M28" s="62">
        <f t="shared" si="0"/>
        <v>4</v>
      </c>
      <c r="N28" s="62"/>
      <c r="O28" s="62"/>
      <c r="P28" s="62">
        <f>IF(B28="","",VLOOKUP(AD28,Varsayımlar!$B:$Q,7,0)*K28)</f>
        <v>10080</v>
      </c>
      <c r="Q28" s="62">
        <f>IF(B28="","",VLOOKUP(AD28,Varsayımlar!$B:$Q,8,0))</f>
        <v>25</v>
      </c>
      <c r="R28" s="62" t="str">
        <f>IF(B28="","",VLOOKUP(AD28,Varsayımlar!$B:$Q,9,0))</f>
        <v>SOFT</v>
      </c>
      <c r="S28" s="62">
        <f>IF(B28="","",VLOOKUP(AD28,Varsayımlar!$B:$Q,10,0))</f>
        <v>4</v>
      </c>
      <c r="T28" s="62">
        <f>IF(B28="","",VLOOKUP(AD28,Varsayımlar!$B:$Q,11,0))</f>
        <v>30</v>
      </c>
      <c r="U28" s="62">
        <f>IF(B28="","",VLOOKUP(AD28,Varsayımlar!$B:$Q,12,0))</f>
        <v>260</v>
      </c>
      <c r="V28" s="62" t="str">
        <f>IF(B28="","",VLOOKUP(AD28,Varsayımlar!$B:$Q,13,0))</f>
        <v>YURTDIŞI</v>
      </c>
      <c r="W28" s="62">
        <f>IF(B28="","",VLOOKUP(AD28,Varsayımlar!$B:$Q,14,0))</f>
        <v>6</v>
      </c>
      <c r="X28" s="63">
        <v>46214</v>
      </c>
      <c r="Y28" s="63">
        <v>46398</v>
      </c>
      <c r="Z28" s="62">
        <v>26071125</v>
      </c>
      <c r="AA28" s="62" t="str">
        <f>IF(B28="","",VLOOKUP(AD28,Varsayımlar!$B:$Q,15,0))</f>
        <v>TRİTON -SKT ATILACAK</v>
      </c>
      <c r="AB28" s="62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hidden="1" customHeight="1" x14ac:dyDescent="0.25">
      <c r="A29" s="9" t="s">
        <v>195</v>
      </c>
      <c r="B29" s="111" t="s">
        <v>17</v>
      </c>
      <c r="C29" s="112">
        <f>IF(B29="","",VLOOKUP(AD29,Varsayımlar!$B:$Q,3,0))</f>
        <v>8698829380698</v>
      </c>
      <c r="D29" s="112" t="s">
        <v>266</v>
      </c>
      <c r="E29" s="113" t="s">
        <v>37</v>
      </c>
      <c r="F29" s="111" t="s">
        <v>769</v>
      </c>
      <c r="G29" s="111" t="s">
        <v>770</v>
      </c>
      <c r="H29" s="111" t="str">
        <f>IF(B29="","",VLOOKUP(AD29,Varsayımlar!$B:$Q,5,0))</f>
        <v>TORTİLLAS 25 CM 4 PCS 260G</v>
      </c>
      <c r="I29" s="111">
        <f>IF(B29="","",VLOOKUP(AD29,Varsayımlar!B:T,19,0))</f>
        <v>0</v>
      </c>
      <c r="J29" s="111" t="str">
        <f>IF(B29="","",VLOOKUP(AD29,Varsayımlar!$B:$Q,6,0))</f>
        <v>SADE</v>
      </c>
      <c r="K29" s="111">
        <v>588</v>
      </c>
      <c r="L29" s="111"/>
      <c r="M29" s="111">
        <f t="shared" si="0"/>
        <v>7</v>
      </c>
      <c r="N29" s="111"/>
      <c r="O29" s="111"/>
      <c r="P29" s="111">
        <f>IF(B29="","",VLOOKUP(AD29,Varsayımlar!$B:$Q,7,0)*K29)</f>
        <v>17640</v>
      </c>
      <c r="Q29" s="111">
        <f>IF(B29="","",VLOOKUP(AD29,Varsayımlar!$B:$Q,8,0))</f>
        <v>25</v>
      </c>
      <c r="R29" s="111" t="str">
        <f>IF(B29="","",VLOOKUP(AD29,Varsayımlar!$B:$Q,9,0))</f>
        <v>SOFT</v>
      </c>
      <c r="S29" s="111">
        <f>IF(B29="","",VLOOKUP(AD29,Varsayımlar!$B:$Q,10,0))</f>
        <v>4</v>
      </c>
      <c r="T29" s="111">
        <f>IF(B29="","",VLOOKUP(AD29,Varsayımlar!$B:$Q,11,0))</f>
        <v>30</v>
      </c>
      <c r="U29" s="111">
        <f>IF(B29="","",VLOOKUP(AD29,Varsayımlar!$B:$Q,12,0))</f>
        <v>260</v>
      </c>
      <c r="V29" s="111" t="str">
        <f>IF(B29="","",VLOOKUP(AD29,Varsayımlar!$B:$Q,13,0))</f>
        <v>YURTDIŞI</v>
      </c>
      <c r="W29" s="111">
        <f>IF(B29="","",VLOOKUP(AD29,Varsayımlar!$B:$Q,14,0))</f>
        <v>6</v>
      </c>
      <c r="X29" s="114">
        <v>46216</v>
      </c>
      <c r="Y29" s="114">
        <v>46400</v>
      </c>
      <c r="Z29" s="111" t="s">
        <v>832</v>
      </c>
      <c r="AA29" s="111" t="str">
        <f>IF(B29="","",VLOOKUP(AD29,Varsayımlar!$B:$Q,15,0))</f>
        <v>TRİTON -SKT ATILACAK</v>
      </c>
      <c r="AB29" s="111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hidden="1" customHeight="1" x14ac:dyDescent="0.25">
      <c r="A30" s="9" t="s">
        <v>196</v>
      </c>
      <c r="B30" s="111" t="s">
        <v>17</v>
      </c>
      <c r="C30" s="112">
        <f>IF(B30="","",VLOOKUP(AD30,Varsayımlar!$B:$Q,3,0))</f>
        <v>8698829380698</v>
      </c>
      <c r="D30" s="112" t="s">
        <v>266</v>
      </c>
      <c r="E30" s="113" t="s">
        <v>37</v>
      </c>
      <c r="F30" s="111" t="s">
        <v>769</v>
      </c>
      <c r="G30" s="111" t="s">
        <v>771</v>
      </c>
      <c r="H30" s="111" t="str">
        <f>IF(B30="","",VLOOKUP(AD30,Varsayımlar!$B:$Q,5,0))</f>
        <v>TORTİLLAS 25 CM 4 PCS 260G</v>
      </c>
      <c r="I30" s="111">
        <f>IF(B30="","",VLOOKUP(AD30,Varsayımlar!B:T,19,0))</f>
        <v>0</v>
      </c>
      <c r="J30" s="111" t="str">
        <f>IF(B30="","",VLOOKUP(AD30,Varsayımlar!$B:$Q,6,0))</f>
        <v>SADE</v>
      </c>
      <c r="K30" s="111">
        <v>1848</v>
      </c>
      <c r="L30" s="111"/>
      <c r="M30" s="111">
        <f t="shared" si="0"/>
        <v>22</v>
      </c>
      <c r="N30" s="111"/>
      <c r="O30" s="111"/>
      <c r="P30" s="111">
        <f>IF(B30="","",VLOOKUP(AD30,Varsayımlar!$B:$Q,7,0)*K30)</f>
        <v>55440</v>
      </c>
      <c r="Q30" s="111">
        <f>IF(B30="","",VLOOKUP(AD30,Varsayımlar!$B:$Q,8,0))</f>
        <v>25</v>
      </c>
      <c r="R30" s="111" t="str">
        <f>IF(B30="","",VLOOKUP(AD30,Varsayımlar!$B:$Q,9,0))</f>
        <v>SOFT</v>
      </c>
      <c r="S30" s="111">
        <f>IF(B30="","",VLOOKUP(AD30,Varsayımlar!$B:$Q,10,0))</f>
        <v>4</v>
      </c>
      <c r="T30" s="111">
        <f>IF(B30="","",VLOOKUP(AD30,Varsayımlar!$B:$Q,11,0))</f>
        <v>30</v>
      </c>
      <c r="U30" s="111">
        <f>IF(B30="","",VLOOKUP(AD30,Varsayımlar!$B:$Q,12,0))</f>
        <v>260</v>
      </c>
      <c r="V30" s="111" t="str">
        <f>IF(B30="","",VLOOKUP(AD30,Varsayımlar!$B:$Q,13,0))</f>
        <v>YURTDIŞI</v>
      </c>
      <c r="W30" s="111">
        <f>IF(B30="","",VLOOKUP(AD30,Varsayımlar!$B:$Q,14,0))</f>
        <v>6</v>
      </c>
      <c r="X30" s="114">
        <v>46216</v>
      </c>
      <c r="Y30" s="114">
        <v>46400</v>
      </c>
      <c r="Z30" s="111" t="s">
        <v>832</v>
      </c>
      <c r="AA30" s="111" t="str">
        <f>IF(B30="","",VLOOKUP(AD30,Varsayımlar!$B:$Q,15,0))</f>
        <v>TRİTON -SKT ATILACAK</v>
      </c>
      <c r="AB30" s="111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hidden="1" customHeight="1" x14ac:dyDescent="0.25">
      <c r="A31" s="9" t="s">
        <v>197</v>
      </c>
      <c r="B31" s="64" t="s">
        <v>17</v>
      </c>
      <c r="C31" s="65">
        <f>IF(B31="","",VLOOKUP(AD31,Varsayımlar!$B:$Q,3,0))</f>
        <v>8698829380698</v>
      </c>
      <c r="D31" s="65" t="s">
        <v>476</v>
      </c>
      <c r="E31" s="167" t="s">
        <v>37</v>
      </c>
      <c r="F31" s="64" t="s">
        <v>772</v>
      </c>
      <c r="G31" s="64" t="s">
        <v>773</v>
      </c>
      <c r="H31" s="64" t="str">
        <f>IF(B31="","",VLOOKUP(AD31,Varsayımlar!$B:$Q,5,0))</f>
        <v>TORTİLLAS 25 CM 4 PCS 260G</v>
      </c>
      <c r="I31" s="64">
        <f>IF(B31="","",VLOOKUP(AD31,Varsayımlar!B:T,19,0))</f>
        <v>0</v>
      </c>
      <c r="J31" s="64" t="str">
        <f>IF(B31="","",VLOOKUP(AD31,Varsayımlar!$B:$Q,6,0))</f>
        <v>SADE</v>
      </c>
      <c r="K31" s="64">
        <v>1428</v>
      </c>
      <c r="L31" s="64"/>
      <c r="M31" s="64">
        <f t="shared" si="0"/>
        <v>17</v>
      </c>
      <c r="N31" s="64"/>
      <c r="O31" s="64"/>
      <c r="P31" s="64">
        <f>IF(B31="","",VLOOKUP(AD31,Varsayımlar!$B:$Q,7,0)*K31)</f>
        <v>42840</v>
      </c>
      <c r="Q31" s="64">
        <f>IF(B31="","",VLOOKUP(AD31,Varsayımlar!$B:$Q,8,0))</f>
        <v>25</v>
      </c>
      <c r="R31" s="64" t="str">
        <f>IF(B31="","",VLOOKUP(AD31,Varsayımlar!$B:$Q,9,0))</f>
        <v>SOFT</v>
      </c>
      <c r="S31" s="64">
        <f>IF(B31="","",VLOOKUP(AD31,Varsayımlar!$B:$Q,10,0))</f>
        <v>4</v>
      </c>
      <c r="T31" s="64">
        <f>IF(B31="","",VLOOKUP(AD31,Varsayımlar!$B:$Q,11,0))</f>
        <v>30</v>
      </c>
      <c r="U31" s="64">
        <f>IF(B31="","",VLOOKUP(AD31,Varsayımlar!$B:$Q,12,0))</f>
        <v>260</v>
      </c>
      <c r="V31" s="64" t="str">
        <f>IF(B31="","",VLOOKUP(AD31,Varsayımlar!$B:$Q,13,0))</f>
        <v>YURTDIŞI</v>
      </c>
      <c r="W31" s="64">
        <f>IF(B31="","",VLOOKUP(AD31,Varsayımlar!$B:$Q,14,0))</f>
        <v>6</v>
      </c>
      <c r="X31" s="66">
        <v>46216</v>
      </c>
      <c r="Y31" s="66">
        <v>46400</v>
      </c>
      <c r="Z31" s="64" t="s">
        <v>833</v>
      </c>
      <c r="AA31" s="64" t="str">
        <f>IF(B31="","",VLOOKUP(AD31,Varsayımlar!$B:$Q,15,0))</f>
        <v>TRİTON -SKT ATILACAK</v>
      </c>
      <c r="AB31" s="64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hidden="1" customHeight="1" x14ac:dyDescent="0.25">
      <c r="A32" s="9" t="s">
        <v>198</v>
      </c>
      <c r="B32" s="64" t="s">
        <v>17</v>
      </c>
      <c r="C32" s="65">
        <f>IF(B32="","",VLOOKUP(AD32,Varsayımlar!$B:$Q,3,0))</f>
        <v>8698829380698</v>
      </c>
      <c r="D32" s="65" t="s">
        <v>476</v>
      </c>
      <c r="E32" s="167" t="s">
        <v>37</v>
      </c>
      <c r="F32" s="64" t="s">
        <v>772</v>
      </c>
      <c r="G32" s="64" t="s">
        <v>774</v>
      </c>
      <c r="H32" s="64" t="str">
        <f>IF(B32="","",VLOOKUP(AD32,Varsayımlar!$B:$Q,5,0))</f>
        <v>TORTİLLAS 25 CM 4 PCS 260G</v>
      </c>
      <c r="I32" s="64">
        <f>IF(B32="","",VLOOKUP(AD32,Varsayımlar!B:T,19,0))</f>
        <v>0</v>
      </c>
      <c r="J32" s="64" t="str">
        <f>IF(B32="","",VLOOKUP(AD32,Varsayımlar!$B:$Q,6,0))</f>
        <v>SADE</v>
      </c>
      <c r="K32" s="64">
        <v>1008</v>
      </c>
      <c r="L32" s="64"/>
      <c r="M32" s="64">
        <f t="shared" si="0"/>
        <v>12</v>
      </c>
      <c r="N32" s="64"/>
      <c r="O32" s="64"/>
      <c r="P32" s="64">
        <f>IF(B32="","",VLOOKUP(AD32,Varsayımlar!$B:$Q,7,0)*K32)</f>
        <v>30240</v>
      </c>
      <c r="Q32" s="64">
        <f>IF(B32="","",VLOOKUP(AD32,Varsayımlar!$B:$Q,8,0))</f>
        <v>25</v>
      </c>
      <c r="R32" s="64" t="str">
        <f>IF(B32="","",VLOOKUP(AD32,Varsayımlar!$B:$Q,9,0))</f>
        <v>SOFT</v>
      </c>
      <c r="S32" s="64">
        <f>IF(B32="","",VLOOKUP(AD32,Varsayımlar!$B:$Q,10,0))</f>
        <v>4</v>
      </c>
      <c r="T32" s="64">
        <f>IF(B32="","",VLOOKUP(AD32,Varsayımlar!$B:$Q,11,0))</f>
        <v>30</v>
      </c>
      <c r="U32" s="64">
        <f>IF(B32="","",VLOOKUP(AD32,Varsayımlar!$B:$Q,12,0))</f>
        <v>260</v>
      </c>
      <c r="V32" s="64" t="str">
        <f>IF(B32="","",VLOOKUP(AD32,Varsayımlar!$B:$Q,13,0))</f>
        <v>YURTDIŞI</v>
      </c>
      <c r="W32" s="64">
        <f>IF(B32="","",VLOOKUP(AD32,Varsayımlar!$B:$Q,14,0))</f>
        <v>6</v>
      </c>
      <c r="X32" s="66">
        <v>46216</v>
      </c>
      <c r="Y32" s="66">
        <v>46400</v>
      </c>
      <c r="Z32" s="64" t="s">
        <v>833</v>
      </c>
      <c r="AA32" s="64" t="str">
        <f>IF(B32="","",VLOOKUP(AD32,Varsayımlar!$B:$Q,15,0))</f>
        <v>TRİTON -SKT ATILACAK</v>
      </c>
      <c r="AB32" s="64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hidden="1" customHeight="1" x14ac:dyDescent="0.25">
      <c r="A33" s="9" t="s">
        <v>199</v>
      </c>
      <c r="B33" s="77" t="s">
        <v>17</v>
      </c>
      <c r="C33" s="76">
        <f>IF(B33="","",VLOOKUP(AD33,Varsayımlar!$B:$Q,3,0))</f>
        <v>8698829380698</v>
      </c>
      <c r="D33" s="76" t="s">
        <v>478</v>
      </c>
      <c r="E33" s="119" t="s">
        <v>37</v>
      </c>
      <c r="F33" s="77" t="s">
        <v>775</v>
      </c>
      <c r="G33" s="77" t="s">
        <v>776</v>
      </c>
      <c r="H33" s="77" t="str">
        <f>IF(B33="","",VLOOKUP(AD33,Varsayımlar!$B:$Q,5,0))</f>
        <v>TORTİLLAS 25 CM 4 PCS 260G</v>
      </c>
      <c r="I33" s="77">
        <f>IF(B33="","",VLOOKUP(AD33,Varsayımlar!B:T,19,0))</f>
        <v>0</v>
      </c>
      <c r="J33" s="77" t="str">
        <f>IF(B33="","",VLOOKUP(AD33,Varsayımlar!$B:$Q,6,0))</f>
        <v>SADE</v>
      </c>
      <c r="K33" s="77">
        <v>1260</v>
      </c>
      <c r="L33" s="77"/>
      <c r="M33" s="77">
        <f t="shared" si="0"/>
        <v>15</v>
      </c>
      <c r="N33" s="77"/>
      <c r="O33" s="77"/>
      <c r="P33" s="77">
        <f>IF(B33="","",VLOOKUP(AD33,Varsayımlar!$B:$Q,7,0)*K33)</f>
        <v>37800</v>
      </c>
      <c r="Q33" s="77">
        <f>IF(B33="","",VLOOKUP(AD33,Varsayımlar!$B:$Q,8,0))</f>
        <v>25</v>
      </c>
      <c r="R33" s="77" t="str">
        <f>IF(B33="","",VLOOKUP(AD33,Varsayımlar!$B:$Q,9,0))</f>
        <v>SOFT</v>
      </c>
      <c r="S33" s="77">
        <f>IF(B33="","",VLOOKUP(AD33,Varsayımlar!$B:$Q,10,0))</f>
        <v>4</v>
      </c>
      <c r="T33" s="77">
        <f>IF(B33="","",VLOOKUP(AD33,Varsayımlar!$B:$Q,11,0))</f>
        <v>30</v>
      </c>
      <c r="U33" s="77">
        <f>IF(B33="","",VLOOKUP(AD33,Varsayımlar!$B:$Q,12,0))</f>
        <v>260</v>
      </c>
      <c r="V33" s="77" t="str">
        <f>IF(B33="","",VLOOKUP(AD33,Varsayımlar!$B:$Q,13,0))</f>
        <v>YURTDIŞI</v>
      </c>
      <c r="W33" s="77">
        <f>IF(B33="","",VLOOKUP(AD33,Varsayımlar!$B:$Q,14,0))</f>
        <v>6</v>
      </c>
      <c r="X33" s="78">
        <v>46217</v>
      </c>
      <c r="Y33" s="78">
        <v>46401</v>
      </c>
      <c r="Z33" s="77" t="s">
        <v>689</v>
      </c>
      <c r="AA33" s="77" t="str">
        <f>IF(B33="","",VLOOKUP(AD33,Varsayımlar!$B:$Q,15,0))</f>
        <v>TRİTON -SKT ATILACAK</v>
      </c>
      <c r="AB33" s="77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hidden="1" customHeight="1" x14ac:dyDescent="0.25">
      <c r="A34" s="9" t="s">
        <v>200</v>
      </c>
      <c r="B34" s="77" t="s">
        <v>17</v>
      </c>
      <c r="C34" s="76">
        <f>IF(B34="","",VLOOKUP(AD34,Varsayımlar!$B:$Q,3,0))</f>
        <v>8698829380698</v>
      </c>
      <c r="D34" s="76" t="s">
        <v>478</v>
      </c>
      <c r="E34" s="119" t="s">
        <v>37</v>
      </c>
      <c r="F34" s="77" t="s">
        <v>775</v>
      </c>
      <c r="G34" s="77" t="s">
        <v>777</v>
      </c>
      <c r="H34" s="77" t="str">
        <f>IF(B34="","",VLOOKUP(AD34,Varsayımlar!$B:$Q,5,0))</f>
        <v>TORTİLLAS 25 CM 4 PCS 260G</v>
      </c>
      <c r="I34" s="77">
        <f>IF(B34="","",VLOOKUP(AD34,Varsayımlar!B:T,19,0))</f>
        <v>0</v>
      </c>
      <c r="J34" s="77" t="str">
        <f>IF(B34="","",VLOOKUP(AD34,Varsayımlar!$B:$Q,6,0))</f>
        <v>SADE</v>
      </c>
      <c r="K34" s="77">
        <v>336</v>
      </c>
      <c r="L34" s="77"/>
      <c r="M34" s="77">
        <f t="shared" si="0"/>
        <v>4</v>
      </c>
      <c r="N34" s="77"/>
      <c r="O34" s="77"/>
      <c r="P34" s="77">
        <f>IF(B34="","",VLOOKUP(AD34,Varsayımlar!$B:$Q,7,0)*K34)</f>
        <v>10080</v>
      </c>
      <c r="Q34" s="77">
        <f>IF(B34="","",VLOOKUP(AD34,Varsayımlar!$B:$Q,8,0))</f>
        <v>25</v>
      </c>
      <c r="R34" s="77" t="str">
        <f>IF(B34="","",VLOOKUP(AD34,Varsayımlar!$B:$Q,9,0))</f>
        <v>SOFT</v>
      </c>
      <c r="S34" s="77">
        <f>IF(B34="","",VLOOKUP(AD34,Varsayımlar!$B:$Q,10,0))</f>
        <v>4</v>
      </c>
      <c r="T34" s="77">
        <f>IF(B34="","",VLOOKUP(AD34,Varsayımlar!$B:$Q,11,0))</f>
        <v>30</v>
      </c>
      <c r="U34" s="77">
        <f>IF(B34="","",VLOOKUP(AD34,Varsayımlar!$B:$Q,12,0))</f>
        <v>260</v>
      </c>
      <c r="V34" s="77" t="str">
        <f>IF(B34="","",VLOOKUP(AD34,Varsayımlar!$B:$Q,13,0))</f>
        <v>YURTDIŞI</v>
      </c>
      <c r="W34" s="77">
        <f>IF(B34="","",VLOOKUP(AD34,Varsayımlar!$B:$Q,14,0))</f>
        <v>6</v>
      </c>
      <c r="X34" s="78">
        <v>46217</v>
      </c>
      <c r="Y34" s="78">
        <v>46401</v>
      </c>
      <c r="Z34" s="77" t="s">
        <v>689</v>
      </c>
      <c r="AA34" s="77" t="str">
        <f>IF(B34="","",VLOOKUP(AD34,Varsayımlar!$B:$Q,15,0))</f>
        <v>TRİTON -SKT ATILACAK</v>
      </c>
      <c r="AB34" s="77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hidden="1" customHeight="1" x14ac:dyDescent="0.25">
      <c r="A35" s="9" t="s">
        <v>201</v>
      </c>
      <c r="B35" s="77" t="s">
        <v>17</v>
      </c>
      <c r="C35" s="76">
        <f>IF(B35="","",VLOOKUP(AD35,Varsayımlar!$B:$Q,3,0))</f>
        <v>8698829380698</v>
      </c>
      <c r="D35" s="76" t="s">
        <v>478</v>
      </c>
      <c r="E35" s="119" t="s">
        <v>37</v>
      </c>
      <c r="F35" s="77" t="s">
        <v>775</v>
      </c>
      <c r="G35" s="77" t="s">
        <v>778</v>
      </c>
      <c r="H35" s="77" t="str">
        <f>IF(B35="","",VLOOKUP(AD35,Varsayımlar!$B:$Q,5,0))</f>
        <v>TORTİLLAS 25 CM 4 PCS 260G</v>
      </c>
      <c r="I35" s="77">
        <f>IF(B35="","",VLOOKUP(AD35,Varsayımlar!B:T,19,0))</f>
        <v>0</v>
      </c>
      <c r="J35" s="77" t="str">
        <f>IF(B35="","",VLOOKUP(AD35,Varsayımlar!$B:$Q,6,0))</f>
        <v>SADE</v>
      </c>
      <c r="K35" s="77">
        <v>840</v>
      </c>
      <c r="L35" s="77"/>
      <c r="M35" s="77">
        <f t="shared" si="0"/>
        <v>10</v>
      </c>
      <c r="N35" s="77"/>
      <c r="O35" s="77"/>
      <c r="P35" s="77">
        <f>IF(B35="","",VLOOKUP(AD35,Varsayımlar!$B:$Q,7,0)*K35)</f>
        <v>25200</v>
      </c>
      <c r="Q35" s="77">
        <f>IF(B35="","",VLOOKUP(AD35,Varsayımlar!$B:$Q,8,0))</f>
        <v>25</v>
      </c>
      <c r="R35" s="77" t="str">
        <f>IF(B35="","",VLOOKUP(AD35,Varsayımlar!$B:$Q,9,0))</f>
        <v>SOFT</v>
      </c>
      <c r="S35" s="77">
        <f>IF(B35="","",VLOOKUP(AD35,Varsayımlar!$B:$Q,10,0))</f>
        <v>4</v>
      </c>
      <c r="T35" s="77">
        <f>IF(B35="","",VLOOKUP(AD35,Varsayımlar!$B:$Q,11,0))</f>
        <v>30</v>
      </c>
      <c r="U35" s="77">
        <f>IF(B35="","",VLOOKUP(AD35,Varsayımlar!$B:$Q,12,0))</f>
        <v>260</v>
      </c>
      <c r="V35" s="77" t="str">
        <f>IF(B35="","",VLOOKUP(AD35,Varsayımlar!$B:$Q,13,0))</f>
        <v>YURTDIŞI</v>
      </c>
      <c r="W35" s="77">
        <f>IF(B35="","",VLOOKUP(AD35,Varsayımlar!$B:$Q,14,0))</f>
        <v>6</v>
      </c>
      <c r="X35" s="78">
        <v>46217</v>
      </c>
      <c r="Y35" s="78">
        <v>46401</v>
      </c>
      <c r="Z35" s="77" t="s">
        <v>689</v>
      </c>
      <c r="AA35" s="77" t="str">
        <f>IF(B35="","",VLOOKUP(AD35,Varsayımlar!$B:$Q,15,0))</f>
        <v>TRİTON -SKT ATILACAK</v>
      </c>
      <c r="AB35" s="77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hidden="1" customHeight="1" x14ac:dyDescent="0.25">
      <c r="A36" s="9" t="s">
        <v>202</v>
      </c>
      <c r="B36" s="107" t="s">
        <v>17</v>
      </c>
      <c r="C36" s="108">
        <f>IF(B36="","",VLOOKUP(AD36,Varsayımlar!$B:$Q,3,0))</f>
        <v>8698829380698</v>
      </c>
      <c r="D36" s="108" t="s">
        <v>481</v>
      </c>
      <c r="E36" s="109" t="s">
        <v>37</v>
      </c>
      <c r="F36" s="107" t="s">
        <v>779</v>
      </c>
      <c r="G36" s="107" t="s">
        <v>780</v>
      </c>
      <c r="H36" s="107" t="str">
        <f>IF(B36="","",VLOOKUP(AD36,Varsayımlar!$B:$Q,5,0))</f>
        <v>TORTİLLAS 25 CM 4 PCS 260G</v>
      </c>
      <c r="I36" s="107">
        <f>IF(B36="","",VLOOKUP(AD36,Varsayımlar!B:T,19,0))</f>
        <v>0</v>
      </c>
      <c r="J36" s="107" t="str">
        <f>IF(B36="","",VLOOKUP(AD36,Varsayımlar!$B:$Q,6,0))</f>
        <v>SADE</v>
      </c>
      <c r="K36" s="107">
        <v>1512</v>
      </c>
      <c r="L36" s="107"/>
      <c r="M36" s="107">
        <f t="shared" si="0"/>
        <v>18</v>
      </c>
      <c r="N36" s="107"/>
      <c r="O36" s="107"/>
      <c r="P36" s="107">
        <f>IF(B36="","",VLOOKUP(AD36,Varsayımlar!$B:$Q,7,0)*K36)</f>
        <v>45360</v>
      </c>
      <c r="Q36" s="107">
        <f>IF(B36="","",VLOOKUP(AD36,Varsayımlar!$B:$Q,8,0))</f>
        <v>25</v>
      </c>
      <c r="R36" s="107" t="str">
        <f>IF(B36="","",VLOOKUP(AD36,Varsayımlar!$B:$Q,9,0))</f>
        <v>SOFT</v>
      </c>
      <c r="S36" s="107">
        <f>IF(B36="","",VLOOKUP(AD36,Varsayımlar!$B:$Q,10,0))</f>
        <v>4</v>
      </c>
      <c r="T36" s="107">
        <f>IF(B36="","",VLOOKUP(AD36,Varsayımlar!$B:$Q,11,0))</f>
        <v>30</v>
      </c>
      <c r="U36" s="107">
        <f>IF(B36="","",VLOOKUP(AD36,Varsayımlar!$B:$Q,12,0))</f>
        <v>260</v>
      </c>
      <c r="V36" s="107" t="str">
        <f>IF(B36="","",VLOOKUP(AD36,Varsayımlar!$B:$Q,13,0))</f>
        <v>YURTDIŞI</v>
      </c>
      <c r="W36" s="107">
        <f>IF(B36="","",VLOOKUP(AD36,Varsayımlar!$B:$Q,14,0))</f>
        <v>6</v>
      </c>
      <c r="X36" s="110">
        <v>46217</v>
      </c>
      <c r="Y36" s="110">
        <v>46401</v>
      </c>
      <c r="Z36" s="107" t="s">
        <v>690</v>
      </c>
      <c r="AA36" s="107" t="str">
        <f>IF(B36="","",VLOOKUP(AD36,Varsayımlar!$B:$Q,15,0))</f>
        <v>TRİTON -SKT ATILACAK</v>
      </c>
      <c r="AB36" s="107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hidden="1" customHeight="1" x14ac:dyDescent="0.25">
      <c r="A37" s="9" t="s">
        <v>203</v>
      </c>
      <c r="B37" s="107" t="s">
        <v>17</v>
      </c>
      <c r="C37" s="108">
        <f>IF(B37="","",VLOOKUP(AD37,Varsayımlar!$B:$Q,3,0))</f>
        <v>8698829380698</v>
      </c>
      <c r="D37" s="108" t="s">
        <v>481</v>
      </c>
      <c r="E37" s="109" t="s">
        <v>37</v>
      </c>
      <c r="F37" s="107" t="s">
        <v>779</v>
      </c>
      <c r="G37" s="107" t="s">
        <v>781</v>
      </c>
      <c r="H37" s="107" t="str">
        <f>IF(B37="","",VLOOKUP(AD37,Varsayımlar!$B:$Q,5,0))</f>
        <v>TORTİLLAS 25 CM 4 PCS 260G</v>
      </c>
      <c r="I37" s="107">
        <f>IF(B37="","",VLOOKUP(AD37,Varsayımlar!B:T,19,0))</f>
        <v>0</v>
      </c>
      <c r="J37" s="107" t="str">
        <f>IF(B37="","",VLOOKUP(AD37,Varsayımlar!$B:$Q,6,0))</f>
        <v>SADE</v>
      </c>
      <c r="K37" s="107">
        <v>924</v>
      </c>
      <c r="L37" s="107"/>
      <c r="M37" s="107">
        <f t="shared" si="0"/>
        <v>11</v>
      </c>
      <c r="N37" s="107"/>
      <c r="O37" s="107"/>
      <c r="P37" s="107">
        <f>IF(B37="","",VLOOKUP(AD37,Varsayımlar!$B:$Q,7,0)*K37)</f>
        <v>27720</v>
      </c>
      <c r="Q37" s="107">
        <f>IF(B37="","",VLOOKUP(AD37,Varsayımlar!$B:$Q,8,0))</f>
        <v>25</v>
      </c>
      <c r="R37" s="107" t="str">
        <f>IF(B37="","",VLOOKUP(AD37,Varsayımlar!$B:$Q,9,0))</f>
        <v>SOFT</v>
      </c>
      <c r="S37" s="107">
        <f>IF(B37="","",VLOOKUP(AD37,Varsayımlar!$B:$Q,10,0))</f>
        <v>4</v>
      </c>
      <c r="T37" s="107">
        <f>IF(B37="","",VLOOKUP(AD37,Varsayımlar!$B:$Q,11,0))</f>
        <v>30</v>
      </c>
      <c r="U37" s="107">
        <f>IF(B37="","",VLOOKUP(AD37,Varsayımlar!$B:$Q,12,0))</f>
        <v>260</v>
      </c>
      <c r="V37" s="107" t="str">
        <f>IF(B37="","",VLOOKUP(AD37,Varsayımlar!$B:$Q,13,0))</f>
        <v>YURTDIŞI</v>
      </c>
      <c r="W37" s="107">
        <f>IF(B37="","",VLOOKUP(AD37,Varsayımlar!$B:$Q,14,0))</f>
        <v>6</v>
      </c>
      <c r="X37" s="110">
        <v>46217</v>
      </c>
      <c r="Y37" s="110">
        <v>46401</v>
      </c>
      <c r="Z37" s="107" t="s">
        <v>690</v>
      </c>
      <c r="AA37" s="107" t="str">
        <f>IF(B37="","",VLOOKUP(AD37,Varsayımlar!$B:$Q,15,0))</f>
        <v>TRİTON -SKT ATILACAK</v>
      </c>
      <c r="AB37" s="107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hidden="1" customHeight="1" x14ac:dyDescent="0.25">
      <c r="A38" s="9" t="s">
        <v>204</v>
      </c>
      <c r="B38" s="82" t="s">
        <v>17</v>
      </c>
      <c r="C38" s="83">
        <f>IF(B38="","",VLOOKUP(AD38,Varsayımlar!$B:$Q,3,0))</f>
        <v>8698829380698</v>
      </c>
      <c r="D38" s="83" t="s">
        <v>486</v>
      </c>
      <c r="E38" s="104" t="s">
        <v>37</v>
      </c>
      <c r="F38" s="82" t="s">
        <v>782</v>
      </c>
      <c r="G38" s="82" t="s">
        <v>783</v>
      </c>
      <c r="H38" s="82" t="str">
        <f>IF(B38="","",VLOOKUP(AD38,Varsayımlar!$B:$Q,5,0))</f>
        <v>TORTİLLAS 25 CM 4 PCS 260G</v>
      </c>
      <c r="I38" s="82">
        <f>IF(B38="","",VLOOKUP(AD38,Varsayımlar!B:T,19,0))</f>
        <v>0</v>
      </c>
      <c r="J38" s="82" t="str">
        <f>IF(B38="","",VLOOKUP(AD38,Varsayımlar!$B:$Q,6,0))</f>
        <v>SADE</v>
      </c>
      <c r="K38" s="82">
        <v>1260</v>
      </c>
      <c r="L38" s="82"/>
      <c r="M38" s="82">
        <f t="shared" si="0"/>
        <v>15</v>
      </c>
      <c r="N38" s="82"/>
      <c r="O38" s="82"/>
      <c r="P38" s="82">
        <f>IF(B38="","",VLOOKUP(AD38,Varsayımlar!$B:$Q,7,0)*K38)</f>
        <v>37800</v>
      </c>
      <c r="Q38" s="82">
        <f>IF(B38="","",VLOOKUP(AD38,Varsayımlar!$B:$Q,8,0))</f>
        <v>25</v>
      </c>
      <c r="R38" s="82" t="str">
        <f>IF(B38="","",VLOOKUP(AD38,Varsayımlar!$B:$Q,9,0))</f>
        <v>SOFT</v>
      </c>
      <c r="S38" s="82">
        <f>IF(B38="","",VLOOKUP(AD38,Varsayımlar!$B:$Q,10,0))</f>
        <v>4</v>
      </c>
      <c r="T38" s="82">
        <f>IF(B38="","",VLOOKUP(AD38,Varsayımlar!$B:$Q,11,0))</f>
        <v>30</v>
      </c>
      <c r="U38" s="82">
        <f>IF(B38="","",VLOOKUP(AD38,Varsayımlar!$B:$Q,12,0))</f>
        <v>260</v>
      </c>
      <c r="V38" s="82" t="str">
        <f>IF(B38="","",VLOOKUP(AD38,Varsayımlar!$B:$Q,13,0))</f>
        <v>YURTDIŞI</v>
      </c>
      <c r="W38" s="82">
        <f>IF(B38="","",VLOOKUP(AD38,Varsayımlar!$B:$Q,14,0))</f>
        <v>6</v>
      </c>
      <c r="X38" s="84">
        <v>46218</v>
      </c>
      <c r="Y38" s="84">
        <v>46402</v>
      </c>
      <c r="Z38" s="82">
        <v>26071525</v>
      </c>
      <c r="AA38" s="82" t="str">
        <f>IF(B38="","",VLOOKUP(AD38,Varsayımlar!$B:$Q,15,0))</f>
        <v>TRİTON -SKT ATILACAK</v>
      </c>
      <c r="AB38" s="82" t="str">
        <f>IF(B38="","",VLOOKUP(AD38,Varsayımlar!$B:$Q,16,0))</f>
        <v>24-26 CM</v>
      </c>
      <c r="AC38" s="64"/>
      <c r="AD38" s="61" t="str">
        <f t="shared" si="1"/>
        <v>LLC TRİTONMUTLUKAL WHEAT TORTILLA</v>
      </c>
    </row>
    <row r="39" spans="1:30" ht="36" hidden="1" customHeight="1" x14ac:dyDescent="0.25">
      <c r="A39" s="9" t="s">
        <v>205</v>
      </c>
      <c r="B39" s="82" t="s">
        <v>17</v>
      </c>
      <c r="C39" s="83">
        <f>IF(B39="","",VLOOKUP(AD39,Varsayımlar!$B:$Q,3,0))</f>
        <v>8698829380698</v>
      </c>
      <c r="D39" s="83" t="s">
        <v>486</v>
      </c>
      <c r="E39" s="104" t="s">
        <v>37</v>
      </c>
      <c r="F39" s="82" t="s">
        <v>782</v>
      </c>
      <c r="G39" s="82" t="s">
        <v>784</v>
      </c>
      <c r="H39" s="82" t="str">
        <f>IF(B39="","",VLOOKUP(AD39,Varsayımlar!$B:$Q,5,0))</f>
        <v>TORTİLLAS 25 CM 4 PCS 260G</v>
      </c>
      <c r="I39" s="82">
        <f>IF(B39="","",VLOOKUP(AD39,Varsayımlar!B:T,19,0))</f>
        <v>0</v>
      </c>
      <c r="J39" s="82" t="str">
        <f>IF(B39="","",VLOOKUP(AD39,Varsayımlar!$B:$Q,6,0))</f>
        <v>SADE</v>
      </c>
      <c r="K39" s="82">
        <v>1176</v>
      </c>
      <c r="L39" s="82"/>
      <c r="M39" s="82">
        <f t="shared" si="0"/>
        <v>14</v>
      </c>
      <c r="N39" s="82"/>
      <c r="O39" s="82"/>
      <c r="P39" s="82">
        <f>IF(B39="","",VLOOKUP(AD39,Varsayımlar!$B:$Q,7,0)*K39)</f>
        <v>35280</v>
      </c>
      <c r="Q39" s="82">
        <f>IF(B39="","",VLOOKUP(AD39,Varsayımlar!$B:$Q,8,0))</f>
        <v>25</v>
      </c>
      <c r="R39" s="82" t="str">
        <f>IF(B39="","",VLOOKUP(AD39,Varsayımlar!$B:$Q,9,0))</f>
        <v>SOFT</v>
      </c>
      <c r="S39" s="82">
        <f>IF(B39="","",VLOOKUP(AD39,Varsayımlar!$B:$Q,10,0))</f>
        <v>4</v>
      </c>
      <c r="T39" s="82">
        <f>IF(B39="","",VLOOKUP(AD39,Varsayımlar!$B:$Q,11,0))</f>
        <v>30</v>
      </c>
      <c r="U39" s="82">
        <f>IF(B39="","",VLOOKUP(AD39,Varsayımlar!$B:$Q,12,0))</f>
        <v>260</v>
      </c>
      <c r="V39" s="82" t="str">
        <f>IF(B39="","",VLOOKUP(AD39,Varsayımlar!$B:$Q,13,0))</f>
        <v>YURTDIŞI</v>
      </c>
      <c r="W39" s="82">
        <f>IF(B39="","",VLOOKUP(AD39,Varsayımlar!$B:$Q,14,0))</f>
        <v>6</v>
      </c>
      <c r="X39" s="84">
        <v>46218</v>
      </c>
      <c r="Y39" s="84">
        <v>46402</v>
      </c>
      <c r="Z39" s="82">
        <v>26071525</v>
      </c>
      <c r="AA39" s="82" t="str">
        <f>IF(B39="","",VLOOKUP(AD39,Varsayımlar!$B:$Q,15,0))</f>
        <v>TRİTON -SKT ATILACAK</v>
      </c>
      <c r="AB39" s="82" t="str">
        <f>IF(B39="","",VLOOKUP(AD39,Varsayımlar!$B:$Q,16,0))</f>
        <v>24-26 CM</v>
      </c>
      <c r="AC39" s="64"/>
      <c r="AD39" s="61" t="str">
        <f t="shared" si="1"/>
        <v>LLC TRİTONMUTLUKAL WHEAT TORTILLA</v>
      </c>
    </row>
    <row r="40" spans="1:30" ht="36" hidden="1" customHeight="1" x14ac:dyDescent="0.25">
      <c r="A40" s="9" t="s">
        <v>206</v>
      </c>
      <c r="B40" s="70" t="s">
        <v>17</v>
      </c>
      <c r="C40" s="71">
        <f>IF(B40="","",VLOOKUP(AD40,Varsayımlar!$B:$Q,3,0))</f>
        <v>8698829380698</v>
      </c>
      <c r="D40" s="71" t="s">
        <v>490</v>
      </c>
      <c r="E40" s="106" t="s">
        <v>37</v>
      </c>
      <c r="F40" s="70" t="s">
        <v>785</v>
      </c>
      <c r="G40" s="70" t="s">
        <v>786</v>
      </c>
      <c r="H40" s="70" t="str">
        <f>IF(B40="","",VLOOKUP(AD40,Varsayımlar!$B:$Q,5,0))</f>
        <v>TORTİLLAS 25 CM 4 PCS 260G</v>
      </c>
      <c r="I40" s="70">
        <f>IF(B40="","",VLOOKUP(AD40,Varsayımlar!B:T,19,0))</f>
        <v>0</v>
      </c>
      <c r="J40" s="70" t="str">
        <f>IF(B40="","",VLOOKUP(AD40,Varsayımlar!$B:$Q,6,0))</f>
        <v>SADE</v>
      </c>
      <c r="K40" s="70">
        <v>1512</v>
      </c>
      <c r="L40" s="70"/>
      <c r="M40" s="70">
        <f t="shared" si="0"/>
        <v>18</v>
      </c>
      <c r="N40" s="70"/>
      <c r="O40" s="70"/>
      <c r="P40" s="70">
        <f>IF(B40="","",VLOOKUP(AD40,Varsayımlar!$B:$Q,7,0)*K40)</f>
        <v>45360</v>
      </c>
      <c r="Q40" s="70">
        <f>IF(B40="","",VLOOKUP(AD40,Varsayımlar!$B:$Q,8,0))</f>
        <v>25</v>
      </c>
      <c r="R40" s="70" t="str">
        <f>IF(B40="","",VLOOKUP(AD40,Varsayımlar!$B:$Q,9,0))</f>
        <v>SOFT</v>
      </c>
      <c r="S40" s="70">
        <f>IF(B40="","",VLOOKUP(AD40,Varsayımlar!$B:$Q,10,0))</f>
        <v>4</v>
      </c>
      <c r="T40" s="70">
        <f>IF(B40="","",VLOOKUP(AD40,Varsayımlar!$B:$Q,11,0))</f>
        <v>30</v>
      </c>
      <c r="U40" s="70">
        <f>IF(B40="","",VLOOKUP(AD40,Varsayımlar!$B:$Q,12,0))</f>
        <v>260</v>
      </c>
      <c r="V40" s="70" t="str">
        <f>IF(B40="","",VLOOKUP(AD40,Varsayımlar!$B:$Q,13,0))</f>
        <v>YURTDIŞI</v>
      </c>
      <c r="W40" s="70">
        <f>IF(B40="","",VLOOKUP(AD40,Varsayımlar!$B:$Q,14,0))</f>
        <v>6</v>
      </c>
      <c r="X40" s="73">
        <v>46219</v>
      </c>
      <c r="Y40" s="73">
        <v>46403</v>
      </c>
      <c r="Z40" s="70" t="s">
        <v>684</v>
      </c>
      <c r="AA40" s="70" t="str">
        <f>IF(B40="","",VLOOKUP(AD40,Varsayımlar!$B:$Q,15,0))</f>
        <v>TRİTON -SKT ATILACAK</v>
      </c>
      <c r="AB40" s="70" t="str">
        <f>IF(B40="","",VLOOKUP(AD40,Varsayımlar!$B:$Q,16,0))</f>
        <v>24-26 CM</v>
      </c>
      <c r="AC40" s="64"/>
      <c r="AD40" s="61" t="str">
        <f t="shared" si="1"/>
        <v>LLC TRİTONMUTLUKAL WHEAT TORTILLA</v>
      </c>
    </row>
    <row r="41" spans="1:30" ht="36" hidden="1" customHeight="1" x14ac:dyDescent="0.25">
      <c r="A41" s="9" t="s">
        <v>207</v>
      </c>
      <c r="B41" s="70" t="s">
        <v>17</v>
      </c>
      <c r="C41" s="71">
        <f>IF(B41="","",VLOOKUP(AD41,Varsayımlar!$B:$Q,3,0))</f>
        <v>8698829380698</v>
      </c>
      <c r="D41" s="71" t="s">
        <v>490</v>
      </c>
      <c r="E41" s="106" t="s">
        <v>37</v>
      </c>
      <c r="F41" s="70" t="s">
        <v>785</v>
      </c>
      <c r="G41" s="70" t="s">
        <v>787</v>
      </c>
      <c r="H41" s="70" t="str">
        <f>IF(B41="","",VLOOKUP(AD41,Varsayımlar!$B:$Q,5,0))</f>
        <v>TORTİLLAS 25 CM 4 PCS 260G</v>
      </c>
      <c r="I41" s="70">
        <f>IF(B41="","",VLOOKUP(AD41,Varsayımlar!B:T,19,0))</f>
        <v>0</v>
      </c>
      <c r="J41" s="70" t="str">
        <f>IF(B41="","",VLOOKUP(AD41,Varsayımlar!$B:$Q,6,0))</f>
        <v>SADE</v>
      </c>
      <c r="K41" s="70">
        <v>924</v>
      </c>
      <c r="L41" s="70"/>
      <c r="M41" s="70">
        <f t="shared" si="0"/>
        <v>11</v>
      </c>
      <c r="N41" s="70"/>
      <c r="O41" s="70"/>
      <c r="P41" s="70">
        <f>IF(B41="","",VLOOKUP(AD41,Varsayımlar!$B:$Q,7,0)*K41)</f>
        <v>27720</v>
      </c>
      <c r="Q41" s="70">
        <f>IF(B41="","",VLOOKUP(AD41,Varsayımlar!$B:$Q,8,0))</f>
        <v>25</v>
      </c>
      <c r="R41" s="70" t="str">
        <f>IF(B41="","",VLOOKUP(AD41,Varsayımlar!$B:$Q,9,0))</f>
        <v>SOFT</v>
      </c>
      <c r="S41" s="70">
        <f>IF(B41="","",VLOOKUP(AD41,Varsayımlar!$B:$Q,10,0))</f>
        <v>4</v>
      </c>
      <c r="T41" s="70">
        <f>IF(B41="","",VLOOKUP(AD41,Varsayımlar!$B:$Q,11,0))</f>
        <v>30</v>
      </c>
      <c r="U41" s="70">
        <f>IF(B41="","",VLOOKUP(AD41,Varsayımlar!$B:$Q,12,0))</f>
        <v>260</v>
      </c>
      <c r="V41" s="70" t="str">
        <f>IF(B41="","",VLOOKUP(AD41,Varsayımlar!$B:$Q,13,0))</f>
        <v>YURTDIŞI</v>
      </c>
      <c r="W41" s="70">
        <f>IF(B41="","",VLOOKUP(AD41,Varsayımlar!$B:$Q,14,0))</f>
        <v>6</v>
      </c>
      <c r="X41" s="73">
        <v>46219</v>
      </c>
      <c r="Y41" s="73">
        <v>46403</v>
      </c>
      <c r="Z41" s="70" t="s">
        <v>684</v>
      </c>
      <c r="AA41" s="70" t="str">
        <f>IF(B41="","",VLOOKUP(AD41,Varsayımlar!$B:$Q,15,0))</f>
        <v>TRİTON -SKT ATILACAK</v>
      </c>
      <c r="AB41" s="70" t="str">
        <f>IF(B41="","",VLOOKUP(AD41,Varsayımlar!$B:$Q,16,0))</f>
        <v>24-26 CM</v>
      </c>
      <c r="AC41" s="64"/>
      <c r="AD41" s="61" t="str">
        <f t="shared" si="1"/>
        <v>LLC TRİTONMUTLUKAL WHEAT TORTILLA</v>
      </c>
    </row>
    <row r="42" spans="1:30" ht="36" hidden="1" customHeight="1" x14ac:dyDescent="0.25">
      <c r="A42" s="9" t="s">
        <v>208</v>
      </c>
      <c r="B42" s="64" t="s">
        <v>17</v>
      </c>
      <c r="C42" s="65">
        <f>IF(B42="","",VLOOKUP(AD42,Varsayımlar!$B:$Q,3,0))</f>
        <v>8698829380698</v>
      </c>
      <c r="D42" s="65" t="s">
        <v>494</v>
      </c>
      <c r="E42" s="167" t="s">
        <v>37</v>
      </c>
      <c r="F42" s="64" t="s">
        <v>788</v>
      </c>
      <c r="G42" s="64" t="s">
        <v>789</v>
      </c>
      <c r="H42" s="64" t="str">
        <f>IF(B42="","",VLOOKUP(AD42,Varsayımlar!$B:$Q,5,0))</f>
        <v>TORTİLLAS 25 CM 4 PCS 260G</v>
      </c>
      <c r="I42" s="64">
        <f>IF(B42="","",VLOOKUP(AD42,Varsayımlar!B:T,19,0))</f>
        <v>0</v>
      </c>
      <c r="J42" s="64" t="str">
        <f>IF(B42="","",VLOOKUP(AD42,Varsayımlar!$B:$Q,6,0))</f>
        <v>SADE</v>
      </c>
      <c r="K42" s="64">
        <v>2100</v>
      </c>
      <c r="L42" s="64"/>
      <c r="M42" s="64">
        <f t="shared" si="0"/>
        <v>25</v>
      </c>
      <c r="N42" s="64"/>
      <c r="O42" s="64"/>
      <c r="P42" s="64">
        <f>IF(B42="","",VLOOKUP(AD42,Varsayımlar!$B:$Q,7,0)*K42)</f>
        <v>63000</v>
      </c>
      <c r="Q42" s="64">
        <f>IF(B42="","",VLOOKUP(AD42,Varsayımlar!$B:$Q,8,0))</f>
        <v>25</v>
      </c>
      <c r="R42" s="64" t="str">
        <f>IF(B42="","",VLOOKUP(AD42,Varsayımlar!$B:$Q,9,0))</f>
        <v>SOFT</v>
      </c>
      <c r="S42" s="64">
        <f>IF(B42="","",VLOOKUP(AD42,Varsayımlar!$B:$Q,10,0))</f>
        <v>4</v>
      </c>
      <c r="T42" s="64">
        <f>IF(B42="","",VLOOKUP(AD42,Varsayımlar!$B:$Q,11,0))</f>
        <v>30</v>
      </c>
      <c r="U42" s="64">
        <f>IF(B42="","",VLOOKUP(AD42,Varsayımlar!$B:$Q,12,0))</f>
        <v>260</v>
      </c>
      <c r="V42" s="64" t="str">
        <f>IF(B42="","",VLOOKUP(AD42,Varsayımlar!$B:$Q,13,0))</f>
        <v>YURTDIŞI</v>
      </c>
      <c r="W42" s="64">
        <f>IF(B42="","",VLOOKUP(AD42,Varsayımlar!$B:$Q,14,0))</f>
        <v>6</v>
      </c>
      <c r="X42" s="66">
        <v>46219</v>
      </c>
      <c r="Y42" s="66">
        <v>46403</v>
      </c>
      <c r="Z42" s="64" t="s">
        <v>834</v>
      </c>
      <c r="AA42" s="64" t="str">
        <f>IF(B42="","",VLOOKUP(AD42,Varsayımlar!$B:$Q,15,0))</f>
        <v>TRİTON -SKT ATILACAK</v>
      </c>
      <c r="AB42" s="64" t="str">
        <f>IF(B42="","",VLOOKUP(AD42,Varsayımlar!$B:$Q,16,0))</f>
        <v>24-26 CM</v>
      </c>
      <c r="AC42" s="64"/>
      <c r="AD42" s="61" t="str">
        <f t="shared" si="1"/>
        <v>LLC TRİTONMUTLUKAL WHEAT TORTILLA</v>
      </c>
    </row>
    <row r="43" spans="1:30" ht="36" hidden="1" customHeight="1" x14ac:dyDescent="0.25">
      <c r="A43" s="9" t="s">
        <v>209</v>
      </c>
      <c r="B43" s="64" t="s">
        <v>17</v>
      </c>
      <c r="C43" s="65">
        <f>IF(B43="","",VLOOKUP(AD43,Varsayımlar!$B:$Q,3,0))</f>
        <v>8698829380698</v>
      </c>
      <c r="D43" s="65" t="s">
        <v>494</v>
      </c>
      <c r="E43" s="167" t="s">
        <v>37</v>
      </c>
      <c r="F43" s="64" t="s">
        <v>788</v>
      </c>
      <c r="G43" s="64" t="s">
        <v>790</v>
      </c>
      <c r="H43" s="64" t="str">
        <f>IF(B43="","",VLOOKUP(AD43,Varsayımlar!$B:$Q,5,0))</f>
        <v>TORTİLLAS 25 CM 4 PCS 260G</v>
      </c>
      <c r="I43" s="64">
        <f>IF(B43="","",VLOOKUP(AD43,Varsayımlar!B:T,19,0))</f>
        <v>0</v>
      </c>
      <c r="J43" s="64" t="str">
        <f>IF(B43="","",VLOOKUP(AD43,Varsayımlar!$B:$Q,6,0))</f>
        <v>SADE</v>
      </c>
      <c r="K43" s="64">
        <v>336</v>
      </c>
      <c r="L43" s="64"/>
      <c r="M43" s="64">
        <f t="shared" si="0"/>
        <v>4</v>
      </c>
      <c r="N43" s="64"/>
      <c r="O43" s="64"/>
      <c r="P43" s="64">
        <f>IF(B43="","",VLOOKUP(AD43,Varsayımlar!$B:$Q,7,0)*K43)</f>
        <v>10080</v>
      </c>
      <c r="Q43" s="64">
        <f>IF(B43="","",VLOOKUP(AD43,Varsayımlar!$B:$Q,8,0))</f>
        <v>25</v>
      </c>
      <c r="R43" s="64" t="str">
        <f>IF(B43="","",VLOOKUP(AD43,Varsayımlar!$B:$Q,9,0))</f>
        <v>SOFT</v>
      </c>
      <c r="S43" s="64">
        <f>IF(B43="","",VLOOKUP(AD43,Varsayımlar!$B:$Q,10,0))</f>
        <v>4</v>
      </c>
      <c r="T43" s="64">
        <f>IF(B43="","",VLOOKUP(AD43,Varsayımlar!$B:$Q,11,0))</f>
        <v>30</v>
      </c>
      <c r="U43" s="64">
        <f>IF(B43="","",VLOOKUP(AD43,Varsayımlar!$B:$Q,12,0))</f>
        <v>260</v>
      </c>
      <c r="V43" s="64" t="str">
        <f>IF(B43="","",VLOOKUP(AD43,Varsayımlar!$B:$Q,13,0))</f>
        <v>YURTDIŞI</v>
      </c>
      <c r="W43" s="64">
        <f>IF(B43="","",VLOOKUP(AD43,Varsayımlar!$B:$Q,14,0))</f>
        <v>6</v>
      </c>
      <c r="X43" s="66">
        <v>46219</v>
      </c>
      <c r="Y43" s="66">
        <v>46403</v>
      </c>
      <c r="Z43" s="64" t="s">
        <v>834</v>
      </c>
      <c r="AA43" s="64" t="str">
        <f>IF(B43="","",VLOOKUP(AD43,Varsayımlar!$B:$Q,15,0))</f>
        <v>TRİTON -SKT ATILACAK</v>
      </c>
      <c r="AB43" s="64" t="str">
        <f>IF(B43="","",VLOOKUP(AD43,Varsayımlar!$B:$Q,16,0))</f>
        <v>24-26 CM</v>
      </c>
      <c r="AC43" s="64"/>
      <c r="AD43" s="61" t="str">
        <f t="shared" si="1"/>
        <v>LLC TRİTONMUTLUKAL WHEAT TORTILLA</v>
      </c>
    </row>
    <row r="44" spans="1:30" ht="36" hidden="1" customHeight="1" x14ac:dyDescent="0.25">
      <c r="A44" s="9" t="s">
        <v>210</v>
      </c>
      <c r="B44" s="107" t="s">
        <v>17</v>
      </c>
      <c r="C44" s="108">
        <f>IF(B44="","",VLOOKUP(AD44,Varsayımlar!$B:$Q,3,0))</f>
        <v>8698829380698</v>
      </c>
      <c r="D44" s="108" t="s">
        <v>498</v>
      </c>
      <c r="E44" s="109" t="s">
        <v>37</v>
      </c>
      <c r="F44" s="107" t="s">
        <v>791</v>
      </c>
      <c r="G44" s="107" t="s">
        <v>792</v>
      </c>
      <c r="H44" s="107" t="str">
        <f>IF(B44="","",VLOOKUP(AD44,Varsayımlar!$B:$Q,5,0))</f>
        <v>TORTİLLAS 25 CM 4 PCS 260G</v>
      </c>
      <c r="I44" s="107">
        <f>IF(B44="","",VLOOKUP(AD44,Varsayımlar!B:T,19,0))</f>
        <v>0</v>
      </c>
      <c r="J44" s="107" t="str">
        <f>IF(B44="","",VLOOKUP(AD44,Varsayımlar!$B:$Q,6,0))</f>
        <v>SADE</v>
      </c>
      <c r="K44" s="107">
        <v>2436</v>
      </c>
      <c r="L44" s="107"/>
      <c r="M44" s="107">
        <f t="shared" si="0"/>
        <v>29</v>
      </c>
      <c r="N44" s="107"/>
      <c r="O44" s="107"/>
      <c r="P44" s="107">
        <f>IF(B44="","",VLOOKUP(AD44,Varsayımlar!$B:$Q,7,0)*K44)</f>
        <v>73080</v>
      </c>
      <c r="Q44" s="107">
        <f>IF(B44="","",VLOOKUP(AD44,Varsayımlar!$B:$Q,8,0))</f>
        <v>25</v>
      </c>
      <c r="R44" s="107" t="str">
        <f>IF(B44="","",VLOOKUP(AD44,Varsayımlar!$B:$Q,9,0))</f>
        <v>SOFT</v>
      </c>
      <c r="S44" s="107">
        <f>IF(B44="","",VLOOKUP(AD44,Varsayımlar!$B:$Q,10,0))</f>
        <v>4</v>
      </c>
      <c r="T44" s="107">
        <f>IF(B44="","",VLOOKUP(AD44,Varsayımlar!$B:$Q,11,0))</f>
        <v>30</v>
      </c>
      <c r="U44" s="107">
        <f>IF(B44="","",VLOOKUP(AD44,Varsayımlar!$B:$Q,12,0))</f>
        <v>260</v>
      </c>
      <c r="V44" s="107" t="str">
        <f>IF(B44="","",VLOOKUP(AD44,Varsayımlar!$B:$Q,13,0))</f>
        <v>YURTDIŞI</v>
      </c>
      <c r="W44" s="107">
        <f>IF(B44="","",VLOOKUP(AD44,Varsayımlar!$B:$Q,14,0))</f>
        <v>6</v>
      </c>
      <c r="X44" s="110">
        <v>46220</v>
      </c>
      <c r="Y44" s="110">
        <v>46404</v>
      </c>
      <c r="Z44" s="107">
        <v>26071725</v>
      </c>
      <c r="AA44" s="107" t="str">
        <f>IF(B44="","",VLOOKUP(AD44,Varsayımlar!$B:$Q,15,0))</f>
        <v>TRİTON -SKT ATILACAK</v>
      </c>
      <c r="AB44" s="107" t="str">
        <f>IF(B44="","",VLOOKUP(AD44,Varsayımlar!$B:$Q,16,0))</f>
        <v>24-26 CM</v>
      </c>
      <c r="AC44" s="64"/>
      <c r="AD44" s="61" t="str">
        <f t="shared" si="1"/>
        <v>LLC TRİTONMUTLUKAL WHEAT TORTILLA</v>
      </c>
    </row>
    <row r="45" spans="1:30" ht="36" hidden="1" customHeight="1" x14ac:dyDescent="0.25">
      <c r="A45" s="9" t="s">
        <v>211</v>
      </c>
      <c r="B45" s="67" t="s">
        <v>17</v>
      </c>
      <c r="C45" s="4">
        <f>IF(B45="","",VLOOKUP(AD45,Varsayımlar!$B:$Q,3,0))</f>
        <v>8698829380698</v>
      </c>
      <c r="D45" s="4" t="s">
        <v>502</v>
      </c>
      <c r="E45" s="105" t="s">
        <v>37</v>
      </c>
      <c r="F45" s="67" t="s">
        <v>793</v>
      </c>
      <c r="G45" s="67" t="s">
        <v>794</v>
      </c>
      <c r="H45" s="67" t="str">
        <f>IF(B45="","",VLOOKUP(AD45,Varsayımlar!$B:$Q,5,0))</f>
        <v>TORTİLLAS 25 CM 4 PCS 260G</v>
      </c>
      <c r="I45" s="67">
        <f>IF(B45="","",VLOOKUP(AD45,Varsayımlar!B:T,19,0))</f>
        <v>0</v>
      </c>
      <c r="J45" s="67" t="str">
        <f>IF(B45="","",VLOOKUP(AD45,Varsayımlar!$B:$Q,6,0))</f>
        <v>SADE</v>
      </c>
      <c r="K45" s="67">
        <v>504</v>
      </c>
      <c r="L45" s="67"/>
      <c r="M45" s="67">
        <f t="shared" si="0"/>
        <v>6</v>
      </c>
      <c r="N45" s="67"/>
      <c r="O45" s="67"/>
      <c r="P45" s="67">
        <f>IF(B45="","",VLOOKUP(AD45,Varsayımlar!$B:$Q,7,0)*K45)</f>
        <v>15120</v>
      </c>
      <c r="Q45" s="67">
        <f>IF(B45="","",VLOOKUP(AD45,Varsayımlar!$B:$Q,8,0))</f>
        <v>25</v>
      </c>
      <c r="R45" s="67" t="str">
        <f>IF(B45="","",VLOOKUP(AD45,Varsayımlar!$B:$Q,9,0))</f>
        <v>SOFT</v>
      </c>
      <c r="S45" s="67">
        <f>IF(B45="","",VLOOKUP(AD45,Varsayımlar!$B:$Q,10,0))</f>
        <v>4</v>
      </c>
      <c r="T45" s="67">
        <f>IF(B45="","",VLOOKUP(AD45,Varsayımlar!$B:$Q,11,0))</f>
        <v>30</v>
      </c>
      <c r="U45" s="67">
        <f>IF(B45="","",VLOOKUP(AD45,Varsayımlar!$B:$Q,12,0))</f>
        <v>260</v>
      </c>
      <c r="V45" s="67" t="str">
        <f>IF(B45="","",VLOOKUP(AD45,Varsayımlar!$B:$Q,13,0))</f>
        <v>YURTDIŞI</v>
      </c>
      <c r="W45" s="67">
        <f>IF(B45="","",VLOOKUP(AD45,Varsayımlar!$B:$Q,14,0))</f>
        <v>6</v>
      </c>
      <c r="X45" s="68">
        <v>46221</v>
      </c>
      <c r="Y45" s="68">
        <v>46405</v>
      </c>
      <c r="Z45" s="67">
        <v>26071825</v>
      </c>
      <c r="AA45" s="67" t="str">
        <f>IF(B45="","",VLOOKUP(AD45,Varsayımlar!$B:$Q,15,0))</f>
        <v>TRİTON -SKT ATILACAK</v>
      </c>
      <c r="AB45" s="67" t="str">
        <f>IF(B45="","",VLOOKUP(AD45,Varsayımlar!$B:$Q,16,0))</f>
        <v>24-26 CM</v>
      </c>
      <c r="AC45" s="64"/>
      <c r="AD45" s="61" t="str">
        <f t="shared" si="1"/>
        <v>LLC TRİTONMUTLUKAL WHEAT TORTILLA</v>
      </c>
    </row>
    <row r="46" spans="1:30" ht="36" hidden="1" customHeight="1" x14ac:dyDescent="0.25">
      <c r="A46" s="9" t="s">
        <v>212</v>
      </c>
      <c r="B46" s="67" t="s">
        <v>17</v>
      </c>
      <c r="C46" s="4">
        <f>IF(B46="","",VLOOKUP(AD46,Varsayımlar!$B:$Q,3,0))</f>
        <v>8698829380698</v>
      </c>
      <c r="D46" s="4" t="s">
        <v>502</v>
      </c>
      <c r="E46" s="105" t="s">
        <v>37</v>
      </c>
      <c r="F46" s="67" t="s">
        <v>793</v>
      </c>
      <c r="G46" s="67" t="s">
        <v>795</v>
      </c>
      <c r="H46" s="67" t="str">
        <f>IF(B46="","",VLOOKUP(AD46,Varsayımlar!$B:$Q,5,0))</f>
        <v>TORTİLLAS 25 CM 4 PCS 260G</v>
      </c>
      <c r="I46" s="67">
        <f>IF(B46="","",VLOOKUP(AD46,Varsayımlar!B:T,19,0))</f>
        <v>0</v>
      </c>
      <c r="J46" s="67" t="str">
        <f>IF(B46="","",VLOOKUP(AD46,Varsayımlar!$B:$Q,6,0))</f>
        <v>SADE</v>
      </c>
      <c r="K46" s="67">
        <v>1932</v>
      </c>
      <c r="L46" s="67"/>
      <c r="M46" s="67">
        <f t="shared" si="0"/>
        <v>23</v>
      </c>
      <c r="N46" s="67"/>
      <c r="O46" s="67"/>
      <c r="P46" s="67">
        <f>IF(B46="","",VLOOKUP(AD46,Varsayımlar!$B:$Q,7,0)*K46)</f>
        <v>57960</v>
      </c>
      <c r="Q46" s="67">
        <f>IF(B46="","",VLOOKUP(AD46,Varsayımlar!$B:$Q,8,0))</f>
        <v>25</v>
      </c>
      <c r="R46" s="67" t="str">
        <f>IF(B46="","",VLOOKUP(AD46,Varsayımlar!$B:$Q,9,0))</f>
        <v>SOFT</v>
      </c>
      <c r="S46" s="67">
        <f>IF(B46="","",VLOOKUP(AD46,Varsayımlar!$B:$Q,10,0))</f>
        <v>4</v>
      </c>
      <c r="T46" s="67">
        <f>IF(B46="","",VLOOKUP(AD46,Varsayımlar!$B:$Q,11,0))</f>
        <v>30</v>
      </c>
      <c r="U46" s="67">
        <f>IF(B46="","",VLOOKUP(AD46,Varsayımlar!$B:$Q,12,0))</f>
        <v>260</v>
      </c>
      <c r="V46" s="67" t="str">
        <f>IF(B46="","",VLOOKUP(AD46,Varsayımlar!$B:$Q,13,0))</f>
        <v>YURTDIŞI</v>
      </c>
      <c r="W46" s="67">
        <f>IF(B46="","",VLOOKUP(AD46,Varsayımlar!$B:$Q,14,0))</f>
        <v>6</v>
      </c>
      <c r="X46" s="68">
        <v>46221</v>
      </c>
      <c r="Y46" s="68">
        <v>46405</v>
      </c>
      <c r="Z46" s="67">
        <v>26071825</v>
      </c>
      <c r="AA46" s="67" t="str">
        <f>IF(B46="","",VLOOKUP(AD46,Varsayımlar!$B:$Q,15,0))</f>
        <v>TRİTON -SKT ATILACAK</v>
      </c>
      <c r="AB46" s="67" t="str">
        <f>IF(B46="","",VLOOKUP(AD46,Varsayımlar!$B:$Q,16,0))</f>
        <v>24-26 CM</v>
      </c>
      <c r="AC46" s="64"/>
      <c r="AD46" s="61" t="str">
        <f t="shared" si="1"/>
        <v>LLC TRİTONMUTLUKAL WHEAT TORTILLA</v>
      </c>
    </row>
    <row r="47" spans="1:30" ht="36" hidden="1" customHeight="1" x14ac:dyDescent="0.25">
      <c r="A47" s="9" t="s">
        <v>213</v>
      </c>
      <c r="B47" s="154" t="s">
        <v>17</v>
      </c>
      <c r="C47" s="155">
        <f>IF(B47="","",VLOOKUP(AD47,Varsayımlar!$B:$Q,3,0))</f>
        <v>8698829380698</v>
      </c>
      <c r="D47" s="155" t="s">
        <v>506</v>
      </c>
      <c r="E47" s="166" t="s">
        <v>37</v>
      </c>
      <c r="F47" s="154" t="s">
        <v>796</v>
      </c>
      <c r="G47" s="154" t="s">
        <v>797</v>
      </c>
      <c r="H47" s="154" t="str">
        <f>IF(B47="","",VLOOKUP(AD47,Varsayımlar!$B:$Q,5,0))</f>
        <v>TORTİLLAS 25 CM 4 PCS 260G</v>
      </c>
      <c r="I47" s="154">
        <f>IF(B47="","",VLOOKUP(AD47,Varsayımlar!B:T,19,0))</f>
        <v>0</v>
      </c>
      <c r="J47" s="154" t="str">
        <f>IF(B47="","",VLOOKUP(AD47,Varsayımlar!$B:$Q,6,0))</f>
        <v>SADE</v>
      </c>
      <c r="K47" s="154">
        <v>2436</v>
      </c>
      <c r="L47" s="154"/>
      <c r="M47" s="154">
        <f t="shared" si="0"/>
        <v>29</v>
      </c>
      <c r="N47" s="154"/>
      <c r="O47" s="154"/>
      <c r="P47" s="154">
        <f>IF(B47="","",VLOOKUP(AD47,Varsayımlar!$B:$Q,7,0)*K47)</f>
        <v>73080</v>
      </c>
      <c r="Q47" s="154">
        <f>IF(B47="","",VLOOKUP(AD47,Varsayımlar!$B:$Q,8,0))</f>
        <v>25</v>
      </c>
      <c r="R47" s="154" t="str">
        <f>IF(B47="","",VLOOKUP(AD47,Varsayımlar!$B:$Q,9,0))</f>
        <v>SOFT</v>
      </c>
      <c r="S47" s="154">
        <f>IF(B47="","",VLOOKUP(AD47,Varsayımlar!$B:$Q,10,0))</f>
        <v>4</v>
      </c>
      <c r="T47" s="154">
        <f>IF(B47="","",VLOOKUP(AD47,Varsayımlar!$B:$Q,11,0))</f>
        <v>30</v>
      </c>
      <c r="U47" s="154">
        <f>IF(B47="","",VLOOKUP(AD47,Varsayımlar!$B:$Q,12,0))</f>
        <v>260</v>
      </c>
      <c r="V47" s="154" t="str">
        <f>IF(B47="","",VLOOKUP(AD47,Varsayımlar!$B:$Q,13,0))</f>
        <v>YURTDIŞI</v>
      </c>
      <c r="W47" s="154">
        <f>IF(B47="","",VLOOKUP(AD47,Varsayımlar!$B:$Q,14,0))</f>
        <v>6</v>
      </c>
      <c r="X47" s="157">
        <v>46223</v>
      </c>
      <c r="Y47" s="157">
        <v>46407</v>
      </c>
      <c r="Z47" s="154">
        <v>26072025</v>
      </c>
      <c r="AA47" s="154" t="str">
        <f>IF(B47="","",VLOOKUP(AD47,Varsayımlar!$B:$Q,15,0))</f>
        <v>TRİTON -SKT ATILACAK</v>
      </c>
      <c r="AB47" s="154" t="str">
        <f>IF(B47="","",VLOOKUP(AD47,Varsayımlar!$B:$Q,16,0))</f>
        <v>24-26 CM</v>
      </c>
      <c r="AC47" s="64"/>
      <c r="AD47" s="61" t="str">
        <f t="shared" si="1"/>
        <v>LLC TRİTONMUTLUKAL WHEAT TORTILLA</v>
      </c>
    </row>
    <row r="48" spans="1:30" ht="36" hidden="1" customHeight="1" x14ac:dyDescent="0.25">
      <c r="A48" s="9" t="s">
        <v>214</v>
      </c>
      <c r="B48" s="82" t="s">
        <v>17</v>
      </c>
      <c r="C48" s="83">
        <f>IF(B48="","",VLOOKUP(AD48,Varsayımlar!$B:$Q,3,0))</f>
        <v>8698829380698</v>
      </c>
      <c r="D48" s="83" t="s">
        <v>509</v>
      </c>
      <c r="E48" s="104" t="s">
        <v>37</v>
      </c>
      <c r="F48" s="82" t="s">
        <v>798</v>
      </c>
      <c r="G48" s="82" t="s">
        <v>799</v>
      </c>
      <c r="H48" s="82" t="str">
        <f>IF(B48="","",VLOOKUP(AD48,Varsayımlar!$B:$Q,5,0))</f>
        <v>TORTİLLAS 25 CM 4 PCS 260G</v>
      </c>
      <c r="I48" s="82">
        <f>IF(B48="","",VLOOKUP(AD48,Varsayımlar!B:T,19,0))</f>
        <v>0</v>
      </c>
      <c r="J48" s="82" t="str">
        <f>IF(B48="","",VLOOKUP(AD48,Varsayımlar!$B:$Q,6,0))</f>
        <v>SADE</v>
      </c>
      <c r="K48" s="82">
        <v>1932</v>
      </c>
      <c r="L48" s="82"/>
      <c r="M48" s="82">
        <f t="shared" si="0"/>
        <v>23</v>
      </c>
      <c r="N48" s="82"/>
      <c r="O48" s="82"/>
      <c r="P48" s="82">
        <f>IF(B48="","",VLOOKUP(AD48,Varsayımlar!$B:$Q,7,0)*K48)</f>
        <v>57960</v>
      </c>
      <c r="Q48" s="82">
        <f>IF(B48="","",VLOOKUP(AD48,Varsayımlar!$B:$Q,8,0))</f>
        <v>25</v>
      </c>
      <c r="R48" s="82" t="str">
        <f>IF(B48="","",VLOOKUP(AD48,Varsayımlar!$B:$Q,9,0))</f>
        <v>SOFT</v>
      </c>
      <c r="S48" s="82">
        <f>IF(B48="","",VLOOKUP(AD48,Varsayımlar!$B:$Q,10,0))</f>
        <v>4</v>
      </c>
      <c r="T48" s="82">
        <f>IF(B48="","",VLOOKUP(AD48,Varsayımlar!$B:$Q,11,0))</f>
        <v>30</v>
      </c>
      <c r="U48" s="82">
        <f>IF(B48="","",VLOOKUP(AD48,Varsayımlar!$B:$Q,12,0))</f>
        <v>260</v>
      </c>
      <c r="V48" s="82" t="str">
        <f>IF(B48="","",VLOOKUP(AD48,Varsayımlar!$B:$Q,13,0))</f>
        <v>YURTDIŞI</v>
      </c>
      <c r="W48" s="82">
        <f>IF(B48="","",VLOOKUP(AD48,Varsayımlar!$B:$Q,14,0))</f>
        <v>6</v>
      </c>
      <c r="X48" s="84">
        <v>46224</v>
      </c>
      <c r="Y48" s="84">
        <v>46408</v>
      </c>
      <c r="Z48" s="82">
        <v>26072125</v>
      </c>
      <c r="AA48" s="82" t="str">
        <f>IF(B48="","",VLOOKUP(AD48,Varsayımlar!$B:$Q,15,0))</f>
        <v>TRİTON -SKT ATILACAK</v>
      </c>
      <c r="AB48" s="82" t="str">
        <f>IF(B48="","",VLOOKUP(AD48,Varsayımlar!$B:$Q,16,0))</f>
        <v>24-26 CM</v>
      </c>
      <c r="AC48" s="64"/>
      <c r="AD48" s="61" t="str">
        <f t="shared" si="1"/>
        <v>LLC TRİTONMUTLUKAL WHEAT TORTILLA</v>
      </c>
    </row>
    <row r="49" spans="1:30" ht="36" hidden="1" customHeight="1" x14ac:dyDescent="0.25">
      <c r="A49" s="9" t="s">
        <v>215</v>
      </c>
      <c r="B49" s="82" t="s">
        <v>17</v>
      </c>
      <c r="C49" s="83">
        <f>IF(B49="","",VLOOKUP(AD49,Varsayımlar!$B:$Q,3,0))</f>
        <v>8698829380698</v>
      </c>
      <c r="D49" s="83" t="s">
        <v>509</v>
      </c>
      <c r="E49" s="104" t="s">
        <v>37</v>
      </c>
      <c r="F49" s="82" t="s">
        <v>798</v>
      </c>
      <c r="G49" s="82" t="s">
        <v>800</v>
      </c>
      <c r="H49" s="82" t="str">
        <f>IF(B49="","",VLOOKUP(AD49,Varsayımlar!$B:$Q,5,0))</f>
        <v>TORTİLLAS 25 CM 4 PCS 260G</v>
      </c>
      <c r="I49" s="82">
        <f>IF(B49="","",VLOOKUP(AD49,Varsayımlar!B:T,19,0))</f>
        <v>0</v>
      </c>
      <c r="J49" s="82" t="str">
        <f>IF(B49="","",VLOOKUP(AD49,Varsayımlar!$B:$Q,6,0))</f>
        <v>SADE</v>
      </c>
      <c r="K49" s="82">
        <v>504</v>
      </c>
      <c r="L49" s="82"/>
      <c r="M49" s="82">
        <f t="shared" si="0"/>
        <v>6</v>
      </c>
      <c r="N49" s="82"/>
      <c r="O49" s="82"/>
      <c r="P49" s="82">
        <f>IF(B49="","",VLOOKUP(AD49,Varsayımlar!$B:$Q,7,0)*K49)</f>
        <v>15120</v>
      </c>
      <c r="Q49" s="82">
        <f>IF(B49="","",VLOOKUP(AD49,Varsayımlar!$B:$Q,8,0))</f>
        <v>25</v>
      </c>
      <c r="R49" s="82" t="str">
        <f>IF(B49="","",VLOOKUP(AD49,Varsayımlar!$B:$Q,9,0))</f>
        <v>SOFT</v>
      </c>
      <c r="S49" s="82">
        <f>IF(B49="","",VLOOKUP(AD49,Varsayımlar!$B:$Q,10,0))</f>
        <v>4</v>
      </c>
      <c r="T49" s="82">
        <f>IF(B49="","",VLOOKUP(AD49,Varsayımlar!$B:$Q,11,0))</f>
        <v>30</v>
      </c>
      <c r="U49" s="82">
        <f>IF(B49="","",VLOOKUP(AD49,Varsayımlar!$B:$Q,12,0))</f>
        <v>260</v>
      </c>
      <c r="V49" s="82" t="str">
        <f>IF(B49="","",VLOOKUP(AD49,Varsayımlar!$B:$Q,13,0))</f>
        <v>YURTDIŞI</v>
      </c>
      <c r="W49" s="82">
        <f>IF(B49="","",VLOOKUP(AD49,Varsayımlar!$B:$Q,14,0))</f>
        <v>6</v>
      </c>
      <c r="X49" s="84">
        <v>46224</v>
      </c>
      <c r="Y49" s="84">
        <v>46408</v>
      </c>
      <c r="Z49" s="82">
        <v>26072125</v>
      </c>
      <c r="AA49" s="82" t="str">
        <f>IF(B49="","",VLOOKUP(AD49,Varsayımlar!$B:$Q,15,0))</f>
        <v>TRİTON -SKT ATILACAK</v>
      </c>
      <c r="AB49" s="82" t="str">
        <f>IF(B49="","",VLOOKUP(AD49,Varsayımlar!$B:$Q,16,0))</f>
        <v>24-26 CM</v>
      </c>
      <c r="AC49" s="64"/>
      <c r="AD49" s="61" t="str">
        <f t="shared" si="1"/>
        <v>LLC TRİTONMUTLUKAL WHEAT TORTILLA</v>
      </c>
    </row>
    <row r="50" spans="1:30" ht="36" hidden="1" customHeight="1" x14ac:dyDescent="0.25">
      <c r="A50" s="9" t="s">
        <v>216</v>
      </c>
      <c r="B50" s="115" t="s">
        <v>17</v>
      </c>
      <c r="C50" s="116">
        <f>IF(B50="","",VLOOKUP(AD50,Varsayımlar!$B:$Q,3,0))</f>
        <v>8698829380698</v>
      </c>
      <c r="D50" s="116" t="s">
        <v>513</v>
      </c>
      <c r="E50" s="117" t="s">
        <v>37</v>
      </c>
      <c r="F50" s="115" t="s">
        <v>801</v>
      </c>
      <c r="G50" s="115" t="s">
        <v>802</v>
      </c>
      <c r="H50" s="115" t="str">
        <f>IF(B50="","",VLOOKUP(AD50,Varsayımlar!$B:$Q,5,0))</f>
        <v>TORTİLLAS 25 CM 4 PCS 260G</v>
      </c>
      <c r="I50" s="115">
        <f>IF(B50="","",VLOOKUP(AD50,Varsayımlar!B:T,19,0))</f>
        <v>0</v>
      </c>
      <c r="J50" s="115" t="str">
        <f>IF(B50="","",VLOOKUP(AD50,Varsayımlar!$B:$Q,6,0))</f>
        <v>SADE</v>
      </c>
      <c r="K50" s="115">
        <v>1260</v>
      </c>
      <c r="L50" s="115"/>
      <c r="M50" s="115">
        <f t="shared" si="0"/>
        <v>15</v>
      </c>
      <c r="N50" s="115"/>
      <c r="O50" s="115"/>
      <c r="P50" s="115">
        <f>IF(B50="","",VLOOKUP(AD50,Varsayımlar!$B:$Q,7,0)*K50)</f>
        <v>37800</v>
      </c>
      <c r="Q50" s="115">
        <f>IF(B50="","",VLOOKUP(AD50,Varsayımlar!$B:$Q,8,0))</f>
        <v>25</v>
      </c>
      <c r="R50" s="115" t="str">
        <f>IF(B50="","",VLOOKUP(AD50,Varsayımlar!$B:$Q,9,0))</f>
        <v>SOFT</v>
      </c>
      <c r="S50" s="115">
        <f>IF(B50="","",VLOOKUP(AD50,Varsayımlar!$B:$Q,10,0))</f>
        <v>4</v>
      </c>
      <c r="T50" s="115">
        <f>IF(B50="","",VLOOKUP(AD50,Varsayımlar!$B:$Q,11,0))</f>
        <v>30</v>
      </c>
      <c r="U50" s="115">
        <f>IF(B50="","",VLOOKUP(AD50,Varsayımlar!$B:$Q,12,0))</f>
        <v>260</v>
      </c>
      <c r="V50" s="115" t="str">
        <f>IF(B50="","",VLOOKUP(AD50,Varsayımlar!$B:$Q,13,0))</f>
        <v>YURTDIŞI</v>
      </c>
      <c r="W50" s="115">
        <f>IF(B50="","",VLOOKUP(AD50,Varsayımlar!$B:$Q,14,0))</f>
        <v>6</v>
      </c>
      <c r="X50" s="118">
        <v>46225</v>
      </c>
      <c r="Y50" s="118">
        <v>46409</v>
      </c>
      <c r="Z50" s="115">
        <v>26072225</v>
      </c>
      <c r="AA50" s="115" t="str">
        <f>IF(B50="","",VLOOKUP(AD50,Varsayımlar!$B:$Q,15,0))</f>
        <v>TRİTON -SKT ATILACAK</v>
      </c>
      <c r="AB50" s="115" t="str">
        <f>IF(B50="","",VLOOKUP(AD50,Varsayımlar!$B:$Q,16,0))</f>
        <v>24-26 CM</v>
      </c>
      <c r="AC50" s="64"/>
      <c r="AD50" s="61" t="str">
        <f t="shared" si="1"/>
        <v>LLC TRİTONMUTLUKAL WHEAT TORTILLA</v>
      </c>
    </row>
    <row r="51" spans="1:30" ht="36" hidden="1" customHeight="1" x14ac:dyDescent="0.25">
      <c r="A51" s="9" t="s">
        <v>217</v>
      </c>
      <c r="B51" s="115" t="s">
        <v>17</v>
      </c>
      <c r="C51" s="116">
        <f>IF(B51="","",VLOOKUP(AD51,Varsayımlar!$B:$Q,3,0))</f>
        <v>8698829380698</v>
      </c>
      <c r="D51" s="116" t="s">
        <v>513</v>
      </c>
      <c r="E51" s="117" t="s">
        <v>37</v>
      </c>
      <c r="F51" s="115" t="s">
        <v>801</v>
      </c>
      <c r="G51" s="115" t="s">
        <v>803</v>
      </c>
      <c r="H51" s="115" t="str">
        <f>IF(B51="","",VLOOKUP(AD51,Varsayımlar!$B:$Q,5,0))</f>
        <v>TORTİLLAS 25 CM 4 PCS 260G</v>
      </c>
      <c r="I51" s="115">
        <f>IF(B51="","",VLOOKUP(AD51,Varsayımlar!B:T,19,0))</f>
        <v>0</v>
      </c>
      <c r="J51" s="115" t="str">
        <f>IF(B51="","",VLOOKUP(AD51,Varsayımlar!$B:$Q,6,0))</f>
        <v>SADE</v>
      </c>
      <c r="K51" s="115">
        <v>1176</v>
      </c>
      <c r="L51" s="115"/>
      <c r="M51" s="115">
        <f t="shared" si="0"/>
        <v>14</v>
      </c>
      <c r="N51" s="115"/>
      <c r="O51" s="115"/>
      <c r="P51" s="115">
        <f>IF(B51="","",VLOOKUP(AD51,Varsayımlar!$B:$Q,7,0)*K51)</f>
        <v>35280</v>
      </c>
      <c r="Q51" s="115">
        <f>IF(B51="","",VLOOKUP(AD51,Varsayımlar!$B:$Q,8,0))</f>
        <v>25</v>
      </c>
      <c r="R51" s="115" t="str">
        <f>IF(B51="","",VLOOKUP(AD51,Varsayımlar!$B:$Q,9,0))</f>
        <v>SOFT</v>
      </c>
      <c r="S51" s="115">
        <f>IF(B51="","",VLOOKUP(AD51,Varsayımlar!$B:$Q,10,0))</f>
        <v>4</v>
      </c>
      <c r="T51" s="115">
        <f>IF(B51="","",VLOOKUP(AD51,Varsayımlar!$B:$Q,11,0))</f>
        <v>30</v>
      </c>
      <c r="U51" s="115">
        <f>IF(B51="","",VLOOKUP(AD51,Varsayımlar!$B:$Q,12,0))</f>
        <v>260</v>
      </c>
      <c r="V51" s="115" t="str">
        <f>IF(B51="","",VLOOKUP(AD51,Varsayımlar!$B:$Q,13,0))</f>
        <v>YURTDIŞI</v>
      </c>
      <c r="W51" s="115">
        <f>IF(B51="","",VLOOKUP(AD51,Varsayımlar!$B:$Q,14,0))</f>
        <v>6</v>
      </c>
      <c r="X51" s="118">
        <v>46225</v>
      </c>
      <c r="Y51" s="118">
        <v>46409</v>
      </c>
      <c r="Z51" s="115">
        <v>26072225</v>
      </c>
      <c r="AA51" s="115" t="str">
        <f>IF(B51="","",VLOOKUP(AD51,Varsayımlar!$B:$Q,15,0))</f>
        <v>TRİTON -SKT ATILACAK</v>
      </c>
      <c r="AB51" s="115" t="str">
        <f>IF(B51="","",VLOOKUP(AD51,Varsayımlar!$B:$Q,16,0))</f>
        <v>24-26 CM</v>
      </c>
      <c r="AC51" s="64"/>
      <c r="AD51" s="61" t="str">
        <f t="shared" si="1"/>
        <v>LLC TRİTONMUTLUKAL WHEAT TORTILLA</v>
      </c>
    </row>
    <row r="52" spans="1:30" ht="36" hidden="1" customHeight="1" x14ac:dyDescent="0.25">
      <c r="A52" s="9" t="s">
        <v>218</v>
      </c>
      <c r="B52" s="77" t="s">
        <v>17</v>
      </c>
      <c r="C52" s="76">
        <f>IF(B52="","",VLOOKUP(AD52,Varsayımlar!$B:$Q,3,0))</f>
        <v>8698829380698</v>
      </c>
      <c r="D52" s="76" t="s">
        <v>517</v>
      </c>
      <c r="E52" s="119" t="s">
        <v>37</v>
      </c>
      <c r="F52" s="77" t="s">
        <v>804</v>
      </c>
      <c r="G52" s="77" t="s">
        <v>805</v>
      </c>
      <c r="H52" s="77" t="str">
        <f>IF(B52="","",VLOOKUP(AD52,Varsayımlar!$B:$Q,5,0))</f>
        <v>TORTİLLAS 25 CM 4 PCS 260G</v>
      </c>
      <c r="I52" s="77">
        <f>IF(B52="","",VLOOKUP(AD52,Varsayımlar!B:T,19,0))</f>
        <v>0</v>
      </c>
      <c r="J52" s="77" t="str">
        <f>IF(B52="","",VLOOKUP(AD52,Varsayımlar!$B:$Q,6,0))</f>
        <v>SADE</v>
      </c>
      <c r="K52" s="77">
        <v>1176</v>
      </c>
      <c r="L52" s="77"/>
      <c r="M52" s="77">
        <f t="shared" si="0"/>
        <v>14</v>
      </c>
      <c r="N52" s="77"/>
      <c r="O52" s="77"/>
      <c r="P52" s="77">
        <f>IF(B52="","",VLOOKUP(AD52,Varsayımlar!$B:$Q,7,0)*K52)</f>
        <v>35280</v>
      </c>
      <c r="Q52" s="77">
        <f>IF(B52="","",VLOOKUP(AD52,Varsayımlar!$B:$Q,8,0))</f>
        <v>25</v>
      </c>
      <c r="R52" s="77" t="str">
        <f>IF(B52="","",VLOOKUP(AD52,Varsayımlar!$B:$Q,9,0))</f>
        <v>SOFT</v>
      </c>
      <c r="S52" s="77">
        <f>IF(B52="","",VLOOKUP(AD52,Varsayımlar!$B:$Q,10,0))</f>
        <v>4</v>
      </c>
      <c r="T52" s="77">
        <f>IF(B52="","",VLOOKUP(AD52,Varsayımlar!$B:$Q,11,0))</f>
        <v>30</v>
      </c>
      <c r="U52" s="77">
        <f>IF(B52="","",VLOOKUP(AD52,Varsayımlar!$B:$Q,12,0))</f>
        <v>260</v>
      </c>
      <c r="V52" s="77" t="str">
        <f>IF(B52="","",VLOOKUP(AD52,Varsayımlar!$B:$Q,13,0))</f>
        <v>YURTDIŞI</v>
      </c>
      <c r="W52" s="77">
        <f>IF(B52="","",VLOOKUP(AD52,Varsayımlar!$B:$Q,14,0))</f>
        <v>6</v>
      </c>
      <c r="X52" s="78">
        <v>46226</v>
      </c>
      <c r="Y52" s="78">
        <v>46410</v>
      </c>
      <c r="Z52" s="77">
        <v>26072325</v>
      </c>
      <c r="AA52" s="77" t="str">
        <f>IF(B52="","",VLOOKUP(AD52,Varsayımlar!$B:$Q,15,0))</f>
        <v>TRİTON -SKT ATILACAK</v>
      </c>
      <c r="AB52" s="77" t="str">
        <f>IF(B52="","",VLOOKUP(AD52,Varsayımlar!$B:$Q,16,0))</f>
        <v>24-26 CM</v>
      </c>
      <c r="AC52" s="64"/>
      <c r="AD52" s="61" t="str">
        <f t="shared" si="1"/>
        <v>LLC TRİTONMUTLUKAL WHEAT TORTILLA</v>
      </c>
    </row>
    <row r="53" spans="1:30" ht="36" hidden="1" customHeight="1" x14ac:dyDescent="0.25">
      <c r="A53" s="9" t="s">
        <v>219</v>
      </c>
      <c r="B53" s="77" t="s">
        <v>17</v>
      </c>
      <c r="C53" s="76">
        <f>IF(B53="","",VLOOKUP(AD53,Varsayımlar!$B:$Q,3,0))</f>
        <v>8698829380698</v>
      </c>
      <c r="D53" s="76" t="s">
        <v>517</v>
      </c>
      <c r="E53" s="119" t="s">
        <v>37</v>
      </c>
      <c r="F53" s="77" t="s">
        <v>804</v>
      </c>
      <c r="G53" s="77" t="s">
        <v>806</v>
      </c>
      <c r="H53" s="77" t="str">
        <f>IF(B53="","",VLOOKUP(AD53,Varsayımlar!$B:$Q,5,0))</f>
        <v>TORTİLLAS 25 CM 4 PCS 260G</v>
      </c>
      <c r="I53" s="77">
        <f>IF(B53="","",VLOOKUP(AD53,Varsayımlar!B:T,19,0))</f>
        <v>0</v>
      </c>
      <c r="J53" s="77" t="str">
        <f>IF(B53="","",VLOOKUP(AD53,Varsayımlar!$B:$Q,6,0))</f>
        <v>SADE</v>
      </c>
      <c r="K53" s="77">
        <v>420</v>
      </c>
      <c r="L53" s="77"/>
      <c r="M53" s="77">
        <f t="shared" si="0"/>
        <v>5</v>
      </c>
      <c r="N53" s="77"/>
      <c r="O53" s="77"/>
      <c r="P53" s="77">
        <f>IF(B53="","",VLOOKUP(AD53,Varsayımlar!$B:$Q,7,0)*K53)</f>
        <v>12600</v>
      </c>
      <c r="Q53" s="77">
        <f>IF(B53="","",VLOOKUP(AD53,Varsayımlar!$B:$Q,8,0))</f>
        <v>25</v>
      </c>
      <c r="R53" s="77" t="str">
        <f>IF(B53="","",VLOOKUP(AD53,Varsayımlar!$B:$Q,9,0))</f>
        <v>SOFT</v>
      </c>
      <c r="S53" s="77">
        <f>IF(B53="","",VLOOKUP(AD53,Varsayımlar!$B:$Q,10,0))</f>
        <v>4</v>
      </c>
      <c r="T53" s="77">
        <f>IF(B53="","",VLOOKUP(AD53,Varsayımlar!$B:$Q,11,0))</f>
        <v>30</v>
      </c>
      <c r="U53" s="77">
        <f>IF(B53="","",VLOOKUP(AD53,Varsayımlar!$B:$Q,12,0))</f>
        <v>260</v>
      </c>
      <c r="V53" s="77" t="str">
        <f>IF(B53="","",VLOOKUP(AD53,Varsayımlar!$B:$Q,13,0))</f>
        <v>YURTDIŞI</v>
      </c>
      <c r="W53" s="77">
        <f>IF(B53="","",VLOOKUP(AD53,Varsayımlar!$B:$Q,14,0))</f>
        <v>6</v>
      </c>
      <c r="X53" s="78">
        <v>46226</v>
      </c>
      <c r="Y53" s="78">
        <v>46410</v>
      </c>
      <c r="Z53" s="77">
        <v>26072325</v>
      </c>
      <c r="AA53" s="77" t="str">
        <f>IF(B53="","",VLOOKUP(AD53,Varsayımlar!$B:$Q,15,0))</f>
        <v>TRİTON -SKT ATILACAK</v>
      </c>
      <c r="AB53" s="77" t="str">
        <f>IF(B53="","",VLOOKUP(AD53,Varsayımlar!$B:$Q,16,0))</f>
        <v>24-26 CM</v>
      </c>
      <c r="AC53" s="64"/>
      <c r="AD53" s="61" t="str">
        <f t="shared" si="1"/>
        <v>LLC TRİTONMUTLUKAL WHEAT TORTILLA</v>
      </c>
    </row>
    <row r="54" spans="1:30" ht="36" hidden="1" customHeight="1" x14ac:dyDescent="0.25">
      <c r="A54" s="9" t="s">
        <v>220</v>
      </c>
      <c r="B54" s="77" t="s">
        <v>17</v>
      </c>
      <c r="C54" s="76">
        <f>IF(B54="","",VLOOKUP(AD54,Varsayımlar!$B:$Q,3,0))</f>
        <v>8698829380698</v>
      </c>
      <c r="D54" s="76" t="s">
        <v>517</v>
      </c>
      <c r="E54" s="119" t="s">
        <v>37</v>
      </c>
      <c r="F54" s="77" t="s">
        <v>804</v>
      </c>
      <c r="G54" s="77" t="s">
        <v>807</v>
      </c>
      <c r="H54" s="77" t="str">
        <f>IF(B54="","",VLOOKUP(AD54,Varsayımlar!$B:$Q,5,0))</f>
        <v>TORTİLLAS 25 CM 4 PCS 260G</v>
      </c>
      <c r="I54" s="77">
        <f>IF(B54="","",VLOOKUP(AD54,Varsayımlar!B:T,19,0))</f>
        <v>0</v>
      </c>
      <c r="J54" s="77" t="str">
        <f>IF(B54="","",VLOOKUP(AD54,Varsayımlar!$B:$Q,6,0))</f>
        <v>SADE</v>
      </c>
      <c r="K54" s="77">
        <v>840</v>
      </c>
      <c r="L54" s="77"/>
      <c r="M54" s="77">
        <f t="shared" si="0"/>
        <v>10</v>
      </c>
      <c r="N54" s="77"/>
      <c r="O54" s="77"/>
      <c r="P54" s="77">
        <f>IF(B54="","",VLOOKUP(AD54,Varsayımlar!$B:$Q,7,0)*K54)</f>
        <v>25200</v>
      </c>
      <c r="Q54" s="77">
        <f>IF(B54="","",VLOOKUP(AD54,Varsayımlar!$B:$Q,8,0))</f>
        <v>25</v>
      </c>
      <c r="R54" s="77" t="str">
        <f>IF(B54="","",VLOOKUP(AD54,Varsayımlar!$B:$Q,9,0))</f>
        <v>SOFT</v>
      </c>
      <c r="S54" s="77">
        <f>IF(B54="","",VLOOKUP(AD54,Varsayımlar!$B:$Q,10,0))</f>
        <v>4</v>
      </c>
      <c r="T54" s="77">
        <f>IF(B54="","",VLOOKUP(AD54,Varsayımlar!$B:$Q,11,0))</f>
        <v>30</v>
      </c>
      <c r="U54" s="77">
        <f>IF(B54="","",VLOOKUP(AD54,Varsayımlar!$B:$Q,12,0))</f>
        <v>260</v>
      </c>
      <c r="V54" s="77" t="str">
        <f>IF(B54="","",VLOOKUP(AD54,Varsayımlar!$B:$Q,13,0))</f>
        <v>YURTDIŞI</v>
      </c>
      <c r="W54" s="77">
        <f>IF(B54="","",VLOOKUP(AD54,Varsayımlar!$B:$Q,14,0))</f>
        <v>6</v>
      </c>
      <c r="X54" s="78">
        <v>46226</v>
      </c>
      <c r="Y54" s="78">
        <v>46410</v>
      </c>
      <c r="Z54" s="77">
        <v>26072325</v>
      </c>
      <c r="AA54" s="77" t="str">
        <f>IF(B54="","",VLOOKUP(AD54,Varsayımlar!$B:$Q,15,0))</f>
        <v>TRİTON -SKT ATILACAK</v>
      </c>
      <c r="AB54" s="77" t="str">
        <f>IF(B54="","",VLOOKUP(AD54,Varsayımlar!$B:$Q,16,0))</f>
        <v>24-26 CM</v>
      </c>
      <c r="AC54" s="64"/>
      <c r="AD54" s="61" t="str">
        <f t="shared" si="1"/>
        <v>LLC TRİTONMUTLUKAL WHEAT TORTILLA</v>
      </c>
    </row>
    <row r="55" spans="1:30" ht="36" hidden="1" customHeight="1" x14ac:dyDescent="0.25">
      <c r="A55" s="9" t="s">
        <v>221</v>
      </c>
      <c r="B55" s="64" t="s">
        <v>17</v>
      </c>
      <c r="C55" s="65">
        <f>IF(B55="","",VLOOKUP(AD55,Varsayımlar!$B:$Q,3,0))</f>
        <v>8698829380698</v>
      </c>
      <c r="D55" s="65" t="s">
        <v>522</v>
      </c>
      <c r="E55" s="167" t="s">
        <v>37</v>
      </c>
      <c r="F55" s="64" t="s">
        <v>808</v>
      </c>
      <c r="G55" s="64" t="s">
        <v>809</v>
      </c>
      <c r="H55" s="64" t="str">
        <f>IF(B55="","",VLOOKUP(AD55,Varsayımlar!$B:$Q,5,0))</f>
        <v>TORTİLLAS 25 CM 4 PCS 260G</v>
      </c>
      <c r="I55" s="64">
        <f>IF(B55="","",VLOOKUP(AD55,Varsayımlar!B:T,19,0))</f>
        <v>0</v>
      </c>
      <c r="J55" s="64" t="str">
        <f>IF(B55="","",VLOOKUP(AD55,Varsayımlar!$B:$Q,6,0))</f>
        <v>SADE</v>
      </c>
      <c r="K55" s="64">
        <v>1596</v>
      </c>
      <c r="L55" s="64"/>
      <c r="M55" s="64">
        <f t="shared" si="0"/>
        <v>19</v>
      </c>
      <c r="N55" s="64"/>
      <c r="O55" s="64"/>
      <c r="P55" s="64">
        <f>IF(B55="","",VLOOKUP(AD55,Varsayımlar!$B:$Q,7,0)*K55)</f>
        <v>47880</v>
      </c>
      <c r="Q55" s="64">
        <f>IF(B55="","",VLOOKUP(AD55,Varsayımlar!$B:$Q,8,0))</f>
        <v>25</v>
      </c>
      <c r="R55" s="64" t="str">
        <f>IF(B55="","",VLOOKUP(AD55,Varsayımlar!$B:$Q,9,0))</f>
        <v>SOFT</v>
      </c>
      <c r="S55" s="64">
        <f>IF(B55="","",VLOOKUP(AD55,Varsayımlar!$B:$Q,10,0))</f>
        <v>4</v>
      </c>
      <c r="T55" s="64">
        <f>IF(B55="","",VLOOKUP(AD55,Varsayımlar!$B:$Q,11,0))</f>
        <v>30</v>
      </c>
      <c r="U55" s="64">
        <f>IF(B55="","",VLOOKUP(AD55,Varsayımlar!$B:$Q,12,0))</f>
        <v>260</v>
      </c>
      <c r="V55" s="64" t="str">
        <f>IF(B55="","",VLOOKUP(AD55,Varsayımlar!$B:$Q,13,0))</f>
        <v>YURTDIŞI</v>
      </c>
      <c r="W55" s="64">
        <f>IF(B55="","",VLOOKUP(AD55,Varsayımlar!$B:$Q,14,0))</f>
        <v>6</v>
      </c>
      <c r="X55" s="66">
        <v>46227</v>
      </c>
      <c r="Y55" s="66">
        <v>46411</v>
      </c>
      <c r="Z55" s="64">
        <v>26072425</v>
      </c>
      <c r="AA55" s="64" t="str">
        <f>IF(B55="","",VLOOKUP(AD55,Varsayımlar!$B:$Q,15,0))</f>
        <v>TRİTON -SKT ATILACAK</v>
      </c>
      <c r="AB55" s="64" t="str">
        <f>IF(B55="","",VLOOKUP(AD55,Varsayımlar!$B:$Q,16,0))</f>
        <v>24-26 CM</v>
      </c>
      <c r="AC55" s="64"/>
      <c r="AD55" s="61" t="str">
        <f t="shared" si="1"/>
        <v>LLC TRİTONMUTLUKAL WHEAT TORTILLA</v>
      </c>
    </row>
    <row r="56" spans="1:30" ht="36" hidden="1" customHeight="1" x14ac:dyDescent="0.25">
      <c r="A56" s="9" t="s">
        <v>222</v>
      </c>
      <c r="B56" s="64" t="s">
        <v>17</v>
      </c>
      <c r="C56" s="65">
        <f>IF(B56="","",VLOOKUP(AD56,Varsayımlar!$B:$Q,3,0))</f>
        <v>8698829380698</v>
      </c>
      <c r="D56" s="65" t="s">
        <v>522</v>
      </c>
      <c r="E56" s="167" t="s">
        <v>37</v>
      </c>
      <c r="F56" s="64" t="s">
        <v>808</v>
      </c>
      <c r="G56" s="64" t="s">
        <v>810</v>
      </c>
      <c r="H56" s="64" t="str">
        <f>IF(B56="","",VLOOKUP(AD56,Varsayımlar!$B:$Q,5,0))</f>
        <v>TORTİLLAS 25 CM 4 PCS 260G</v>
      </c>
      <c r="I56" s="64">
        <f>IF(B56="","",VLOOKUP(AD56,Varsayımlar!B:T,19,0))</f>
        <v>0</v>
      </c>
      <c r="J56" s="64" t="str">
        <f>IF(B56="","",VLOOKUP(AD56,Varsayımlar!$B:$Q,6,0))</f>
        <v>SADE</v>
      </c>
      <c r="K56" s="64">
        <v>840</v>
      </c>
      <c r="L56" s="64"/>
      <c r="M56" s="64">
        <f t="shared" si="0"/>
        <v>10</v>
      </c>
      <c r="N56" s="64"/>
      <c r="O56" s="64"/>
      <c r="P56" s="64">
        <f>IF(B56="","",VLOOKUP(AD56,Varsayımlar!$B:$Q,7,0)*K56)</f>
        <v>25200</v>
      </c>
      <c r="Q56" s="64">
        <f>IF(B56="","",VLOOKUP(AD56,Varsayımlar!$B:$Q,8,0))</f>
        <v>25</v>
      </c>
      <c r="R56" s="64" t="str">
        <f>IF(B56="","",VLOOKUP(AD56,Varsayımlar!$B:$Q,9,0))</f>
        <v>SOFT</v>
      </c>
      <c r="S56" s="64">
        <f>IF(B56="","",VLOOKUP(AD56,Varsayımlar!$B:$Q,10,0))</f>
        <v>4</v>
      </c>
      <c r="T56" s="64">
        <f>IF(B56="","",VLOOKUP(AD56,Varsayımlar!$B:$Q,11,0))</f>
        <v>30</v>
      </c>
      <c r="U56" s="64">
        <f>IF(B56="","",VLOOKUP(AD56,Varsayımlar!$B:$Q,12,0))</f>
        <v>260</v>
      </c>
      <c r="V56" s="64" t="str">
        <f>IF(B56="","",VLOOKUP(AD56,Varsayımlar!$B:$Q,13,0))</f>
        <v>YURTDIŞI</v>
      </c>
      <c r="W56" s="64">
        <f>IF(B56="","",VLOOKUP(AD56,Varsayımlar!$B:$Q,14,0))</f>
        <v>6</v>
      </c>
      <c r="X56" s="66">
        <v>46227</v>
      </c>
      <c r="Y56" s="66">
        <v>46411</v>
      </c>
      <c r="Z56" s="64">
        <v>26072425</v>
      </c>
      <c r="AA56" s="64" t="str">
        <f>IF(B56="","",VLOOKUP(AD56,Varsayımlar!$B:$Q,15,0))</f>
        <v>TRİTON -SKT ATILACAK</v>
      </c>
      <c r="AB56" s="64" t="str">
        <f>IF(B56="","",VLOOKUP(AD56,Varsayımlar!$B:$Q,16,0))</f>
        <v>24-26 CM</v>
      </c>
      <c r="AC56" s="64"/>
      <c r="AD56" s="61" t="str">
        <f t="shared" si="1"/>
        <v>LLC TRİTONMUTLUKAL WHEAT TORTILLA</v>
      </c>
    </row>
    <row r="57" spans="1:30" ht="36" hidden="1" customHeight="1" x14ac:dyDescent="0.25">
      <c r="A57" s="9" t="s">
        <v>223</v>
      </c>
      <c r="B57" s="107" t="s">
        <v>17</v>
      </c>
      <c r="C57" s="108">
        <f>IF(B57="","",VLOOKUP(AD57,Varsayımlar!$B:$Q,3,0))</f>
        <v>8698829380698</v>
      </c>
      <c r="D57" s="108" t="s">
        <v>526</v>
      </c>
      <c r="E57" s="109" t="s">
        <v>37</v>
      </c>
      <c r="F57" s="107" t="s">
        <v>811</v>
      </c>
      <c r="G57" s="107" t="s">
        <v>812</v>
      </c>
      <c r="H57" s="107" t="str">
        <f>IF(B57="","",VLOOKUP(AD57,Varsayımlar!$B:$Q,5,0))</f>
        <v>TORTİLLAS 25 CM 4 PCS 260G</v>
      </c>
      <c r="I57" s="107">
        <f>IF(B57="","",VLOOKUP(AD57,Varsayımlar!B:T,19,0))</f>
        <v>0</v>
      </c>
      <c r="J57" s="107" t="str">
        <f>IF(B57="","",VLOOKUP(AD57,Varsayımlar!$B:$Q,6,0))</f>
        <v>SADE</v>
      </c>
      <c r="K57" s="107">
        <v>1260</v>
      </c>
      <c r="L57" s="107"/>
      <c r="M57" s="107">
        <f t="shared" si="0"/>
        <v>15</v>
      </c>
      <c r="N57" s="107"/>
      <c r="O57" s="107"/>
      <c r="P57" s="107">
        <f>IF(B57="","",VLOOKUP(AD57,Varsayımlar!$B:$Q,7,0)*K57)</f>
        <v>37800</v>
      </c>
      <c r="Q57" s="107">
        <f>IF(B57="","",VLOOKUP(AD57,Varsayımlar!$B:$Q,8,0))</f>
        <v>25</v>
      </c>
      <c r="R57" s="107" t="str">
        <f>IF(B57="","",VLOOKUP(AD57,Varsayımlar!$B:$Q,9,0))</f>
        <v>SOFT</v>
      </c>
      <c r="S57" s="107">
        <f>IF(B57="","",VLOOKUP(AD57,Varsayımlar!$B:$Q,10,0))</f>
        <v>4</v>
      </c>
      <c r="T57" s="107">
        <f>IF(B57="","",VLOOKUP(AD57,Varsayımlar!$B:$Q,11,0))</f>
        <v>30</v>
      </c>
      <c r="U57" s="107">
        <f>IF(B57="","",VLOOKUP(AD57,Varsayımlar!$B:$Q,12,0))</f>
        <v>260</v>
      </c>
      <c r="V57" s="107" t="str">
        <f>IF(B57="","",VLOOKUP(AD57,Varsayımlar!$B:$Q,13,0))</f>
        <v>YURTDIŞI</v>
      </c>
      <c r="W57" s="107">
        <f>IF(B57="","",VLOOKUP(AD57,Varsayımlar!$B:$Q,14,0))</f>
        <v>6</v>
      </c>
      <c r="X57" s="110">
        <v>46228</v>
      </c>
      <c r="Y57" s="110">
        <v>46412</v>
      </c>
      <c r="Z57" s="107">
        <v>26072525</v>
      </c>
      <c r="AA57" s="107" t="str">
        <f>IF(B57="","",VLOOKUP(AD57,Varsayımlar!$B:$Q,15,0))</f>
        <v>TRİTON -SKT ATILACAK</v>
      </c>
      <c r="AB57" s="107" t="str">
        <f>IF(B57="","",VLOOKUP(AD57,Varsayımlar!$B:$Q,16,0))</f>
        <v>24-26 CM</v>
      </c>
      <c r="AC57" s="64"/>
      <c r="AD57" s="61" t="str">
        <f t="shared" si="1"/>
        <v>LLC TRİTONMUTLUKAL WHEAT TORTILLA</v>
      </c>
    </row>
    <row r="58" spans="1:30" ht="36" hidden="1" customHeight="1" x14ac:dyDescent="0.25">
      <c r="A58" s="9" t="s">
        <v>224</v>
      </c>
      <c r="B58" s="107" t="s">
        <v>17</v>
      </c>
      <c r="C58" s="108">
        <f>IF(B58="","",VLOOKUP(AD58,Varsayımlar!$B:$Q,3,0))</f>
        <v>8698829380698</v>
      </c>
      <c r="D58" s="108" t="s">
        <v>526</v>
      </c>
      <c r="E58" s="109" t="s">
        <v>37</v>
      </c>
      <c r="F58" s="107" t="s">
        <v>811</v>
      </c>
      <c r="G58" s="107" t="s">
        <v>813</v>
      </c>
      <c r="H58" s="107" t="str">
        <f>IF(B58="","",VLOOKUP(AD58,Varsayımlar!$B:$Q,5,0))</f>
        <v>TORTİLLAS 25 CM 4 PCS 260G</v>
      </c>
      <c r="I58" s="107">
        <f>IF(B58="","",VLOOKUP(AD58,Varsayımlar!B:T,19,0))</f>
        <v>0</v>
      </c>
      <c r="J58" s="107" t="str">
        <f>IF(B58="","",VLOOKUP(AD58,Varsayımlar!$B:$Q,6,0))</f>
        <v>SADE</v>
      </c>
      <c r="K58" s="107">
        <v>1176</v>
      </c>
      <c r="L58" s="107"/>
      <c r="M58" s="107">
        <f t="shared" si="0"/>
        <v>14</v>
      </c>
      <c r="N58" s="107"/>
      <c r="O58" s="107"/>
      <c r="P58" s="107">
        <f>IF(B58="","",VLOOKUP(AD58,Varsayımlar!$B:$Q,7,0)*K58)</f>
        <v>35280</v>
      </c>
      <c r="Q58" s="107">
        <f>IF(B58="","",VLOOKUP(AD58,Varsayımlar!$B:$Q,8,0))</f>
        <v>25</v>
      </c>
      <c r="R58" s="107" t="str">
        <f>IF(B58="","",VLOOKUP(AD58,Varsayımlar!$B:$Q,9,0))</f>
        <v>SOFT</v>
      </c>
      <c r="S58" s="107">
        <f>IF(B58="","",VLOOKUP(AD58,Varsayımlar!$B:$Q,10,0))</f>
        <v>4</v>
      </c>
      <c r="T58" s="107">
        <f>IF(B58="","",VLOOKUP(AD58,Varsayımlar!$B:$Q,11,0))</f>
        <v>30</v>
      </c>
      <c r="U58" s="107">
        <f>IF(B58="","",VLOOKUP(AD58,Varsayımlar!$B:$Q,12,0))</f>
        <v>260</v>
      </c>
      <c r="V58" s="107" t="str">
        <f>IF(B58="","",VLOOKUP(AD58,Varsayımlar!$B:$Q,13,0))</f>
        <v>YURTDIŞI</v>
      </c>
      <c r="W58" s="107">
        <f>IF(B58="","",VLOOKUP(AD58,Varsayımlar!$B:$Q,14,0))</f>
        <v>6</v>
      </c>
      <c r="X58" s="110">
        <v>46228</v>
      </c>
      <c r="Y58" s="110">
        <v>46412</v>
      </c>
      <c r="Z58" s="107">
        <v>26072525</v>
      </c>
      <c r="AA58" s="107" t="str">
        <f>IF(B58="","",VLOOKUP(AD58,Varsayımlar!$B:$Q,15,0))</f>
        <v>TRİTON -SKT ATILACAK</v>
      </c>
      <c r="AB58" s="107" t="str">
        <f>IF(B58="","",VLOOKUP(AD58,Varsayımlar!$B:$Q,16,0))</f>
        <v>24-26 CM</v>
      </c>
      <c r="AC58" s="64"/>
      <c r="AD58" s="61" t="str">
        <f t="shared" si="1"/>
        <v>LLC TRİTONMUTLUKAL WHEAT TORTILLA</v>
      </c>
    </row>
    <row r="59" spans="1:30" ht="36" hidden="1" customHeight="1" x14ac:dyDescent="0.25">
      <c r="A59" s="9" t="s">
        <v>225</v>
      </c>
      <c r="B59" s="111" t="s">
        <v>17</v>
      </c>
      <c r="C59" s="112">
        <f>IF(B59="","",VLOOKUP(AD59,Varsayımlar!$B:$Q,3,0))</f>
        <v>8698829380698</v>
      </c>
      <c r="D59" s="112" t="s">
        <v>835</v>
      </c>
      <c r="E59" s="113" t="s">
        <v>37</v>
      </c>
      <c r="F59" s="111" t="s">
        <v>814</v>
      </c>
      <c r="G59" s="111" t="s">
        <v>815</v>
      </c>
      <c r="H59" s="111" t="str">
        <f>IF(B59="","",VLOOKUP(AD59,Varsayımlar!$B:$Q,5,0))</f>
        <v>TORTİLLAS 25 CM 4 PCS 260G</v>
      </c>
      <c r="I59" s="111">
        <f>IF(B59="","",VLOOKUP(AD59,Varsayımlar!B:T,19,0))</f>
        <v>0</v>
      </c>
      <c r="J59" s="111" t="str">
        <f>IF(B59="","",VLOOKUP(AD59,Varsayımlar!$B:$Q,6,0))</f>
        <v>SADE</v>
      </c>
      <c r="K59" s="111">
        <v>1596</v>
      </c>
      <c r="L59" s="111"/>
      <c r="M59" s="111">
        <f t="shared" si="0"/>
        <v>19</v>
      </c>
      <c r="N59" s="111"/>
      <c r="O59" s="111"/>
      <c r="P59" s="111">
        <f>IF(B59="","",VLOOKUP(AD59,Varsayımlar!$B:$Q,7,0)*K59)</f>
        <v>47880</v>
      </c>
      <c r="Q59" s="111">
        <f>IF(B59="","",VLOOKUP(AD59,Varsayımlar!$B:$Q,8,0))</f>
        <v>25</v>
      </c>
      <c r="R59" s="111" t="str">
        <f>IF(B59="","",VLOOKUP(AD59,Varsayımlar!$B:$Q,9,0))</f>
        <v>SOFT</v>
      </c>
      <c r="S59" s="111">
        <f>IF(B59="","",VLOOKUP(AD59,Varsayımlar!$B:$Q,10,0))</f>
        <v>4</v>
      </c>
      <c r="T59" s="111">
        <f>IF(B59="","",VLOOKUP(AD59,Varsayımlar!$B:$Q,11,0))</f>
        <v>30</v>
      </c>
      <c r="U59" s="111">
        <f>IF(B59="","",VLOOKUP(AD59,Varsayımlar!$B:$Q,12,0))</f>
        <v>260</v>
      </c>
      <c r="V59" s="111" t="str">
        <f>IF(B59="","",VLOOKUP(AD59,Varsayımlar!$B:$Q,13,0))</f>
        <v>YURTDIŞI</v>
      </c>
      <c r="W59" s="111">
        <f>IF(B59="","",VLOOKUP(AD59,Varsayımlar!$B:$Q,14,0))</f>
        <v>6</v>
      </c>
      <c r="X59" s="114">
        <v>46230</v>
      </c>
      <c r="Y59" s="114">
        <v>46414</v>
      </c>
      <c r="Z59" s="111">
        <v>26072725</v>
      </c>
      <c r="AA59" s="111" t="str">
        <f>IF(B59="","",VLOOKUP(AD59,Varsayımlar!$B:$Q,15,0))</f>
        <v>TRİTON -SKT ATILACAK</v>
      </c>
      <c r="AB59" s="111" t="str">
        <f>IF(B59="","",VLOOKUP(AD59,Varsayımlar!$B:$Q,16,0))</f>
        <v>24-26 CM</v>
      </c>
      <c r="AC59" s="64"/>
      <c r="AD59" s="61" t="str">
        <f t="shared" si="1"/>
        <v>LLC TRİTONMUTLUKAL WHEAT TORTILLA</v>
      </c>
    </row>
    <row r="60" spans="1:30" ht="36" hidden="1" customHeight="1" x14ac:dyDescent="0.25">
      <c r="A60" s="9" t="s">
        <v>226</v>
      </c>
      <c r="B60" s="111" t="s">
        <v>17</v>
      </c>
      <c r="C60" s="112">
        <f>IF(B60="","",VLOOKUP(AD60,Varsayımlar!$B:$Q,3,0))</f>
        <v>8698829380698</v>
      </c>
      <c r="D60" s="112" t="s">
        <v>835</v>
      </c>
      <c r="E60" s="113" t="s">
        <v>37</v>
      </c>
      <c r="F60" s="111" t="s">
        <v>814</v>
      </c>
      <c r="G60" s="111" t="s">
        <v>816</v>
      </c>
      <c r="H60" s="111" t="str">
        <f>IF(B60="","",VLOOKUP(AD60,Varsayımlar!$B:$Q,5,0))</f>
        <v>TORTİLLAS 25 CM 4 PCS 260G</v>
      </c>
      <c r="I60" s="111">
        <f>IF(B60="","",VLOOKUP(AD60,Varsayımlar!B:T,19,0))</f>
        <v>0</v>
      </c>
      <c r="J60" s="111" t="str">
        <f>IF(B60="","",VLOOKUP(AD60,Varsayımlar!$B:$Q,6,0))</f>
        <v>SADE</v>
      </c>
      <c r="K60" s="111">
        <v>840</v>
      </c>
      <c r="L60" s="111"/>
      <c r="M60" s="111">
        <f t="shared" si="0"/>
        <v>10</v>
      </c>
      <c r="N60" s="111"/>
      <c r="O60" s="111"/>
      <c r="P60" s="111">
        <f>IF(B60="","",VLOOKUP(AD60,Varsayımlar!$B:$Q,7,0)*K60)</f>
        <v>25200</v>
      </c>
      <c r="Q60" s="111">
        <f>IF(B60="","",VLOOKUP(AD60,Varsayımlar!$B:$Q,8,0))</f>
        <v>25</v>
      </c>
      <c r="R60" s="111" t="str">
        <f>IF(B60="","",VLOOKUP(AD60,Varsayımlar!$B:$Q,9,0))</f>
        <v>SOFT</v>
      </c>
      <c r="S60" s="111">
        <f>IF(B60="","",VLOOKUP(AD60,Varsayımlar!$B:$Q,10,0))</f>
        <v>4</v>
      </c>
      <c r="T60" s="111">
        <f>IF(B60="","",VLOOKUP(AD60,Varsayımlar!$B:$Q,11,0))</f>
        <v>30</v>
      </c>
      <c r="U60" s="111">
        <f>IF(B60="","",VLOOKUP(AD60,Varsayımlar!$B:$Q,12,0))</f>
        <v>260</v>
      </c>
      <c r="V60" s="111" t="str">
        <f>IF(B60="","",VLOOKUP(AD60,Varsayımlar!$B:$Q,13,0))</f>
        <v>YURTDIŞI</v>
      </c>
      <c r="W60" s="111">
        <f>IF(B60="","",VLOOKUP(AD60,Varsayımlar!$B:$Q,14,0))</f>
        <v>6</v>
      </c>
      <c r="X60" s="114">
        <v>46230</v>
      </c>
      <c r="Y60" s="114">
        <v>46414</v>
      </c>
      <c r="Z60" s="111">
        <v>26072725</v>
      </c>
      <c r="AA60" s="111" t="str">
        <f>IF(B60="","",VLOOKUP(AD60,Varsayımlar!$B:$Q,15,0))</f>
        <v>TRİTON -SKT ATILACAK</v>
      </c>
      <c r="AB60" s="111" t="str">
        <f>IF(B60="","",VLOOKUP(AD60,Varsayımlar!$B:$Q,16,0))</f>
        <v>24-26 CM</v>
      </c>
      <c r="AC60" s="64"/>
      <c r="AD60" s="61" t="str">
        <f t="shared" si="1"/>
        <v>LLC TRİTONMUTLUKAL WHEAT TORTILLA</v>
      </c>
    </row>
    <row r="61" spans="1:30" ht="36" hidden="1" customHeight="1" x14ac:dyDescent="0.25">
      <c r="A61" s="9" t="s">
        <v>227</v>
      </c>
      <c r="B61" s="70" t="s">
        <v>17</v>
      </c>
      <c r="C61" s="71">
        <f>IF(B61="","",VLOOKUP(AD61,Varsayımlar!$B:$Q,3,0))</f>
        <v>8698829380698</v>
      </c>
      <c r="D61" s="71" t="s">
        <v>836</v>
      </c>
      <c r="E61" s="106" t="s">
        <v>37</v>
      </c>
      <c r="F61" s="70" t="s">
        <v>817</v>
      </c>
      <c r="G61" s="70" t="s">
        <v>818</v>
      </c>
      <c r="H61" s="70" t="str">
        <f>IF(B61="","",VLOOKUP(AD61,Varsayımlar!$B:$Q,5,0))</f>
        <v>TORTİLLAS 25 CM 4 PCS 260G</v>
      </c>
      <c r="I61" s="70">
        <f>IF(B61="","",VLOOKUP(AD61,Varsayımlar!B:T,19,0))</f>
        <v>0</v>
      </c>
      <c r="J61" s="70" t="str">
        <f>IF(B61="","",VLOOKUP(AD61,Varsayımlar!$B:$Q,6,0))</f>
        <v>SADE</v>
      </c>
      <c r="K61" s="70">
        <v>2436</v>
      </c>
      <c r="L61" s="70"/>
      <c r="M61" s="70">
        <f t="shared" si="0"/>
        <v>29</v>
      </c>
      <c r="N61" s="70"/>
      <c r="O61" s="70"/>
      <c r="P61" s="70">
        <f>IF(B61="","",VLOOKUP(AD61,Varsayımlar!$B:$Q,7,0)*K61)</f>
        <v>73080</v>
      </c>
      <c r="Q61" s="70">
        <f>IF(B61="","",VLOOKUP(AD61,Varsayımlar!$B:$Q,8,0))</f>
        <v>25</v>
      </c>
      <c r="R61" s="70" t="str">
        <f>IF(B61="","",VLOOKUP(AD61,Varsayımlar!$B:$Q,9,0))</f>
        <v>SOFT</v>
      </c>
      <c r="S61" s="70">
        <f>IF(B61="","",VLOOKUP(AD61,Varsayımlar!$B:$Q,10,0))</f>
        <v>4</v>
      </c>
      <c r="T61" s="70">
        <f>IF(B61="","",VLOOKUP(AD61,Varsayımlar!$B:$Q,11,0))</f>
        <v>30</v>
      </c>
      <c r="U61" s="70">
        <f>IF(B61="","",VLOOKUP(AD61,Varsayımlar!$B:$Q,12,0))</f>
        <v>260</v>
      </c>
      <c r="V61" s="70" t="str">
        <f>IF(B61="","",VLOOKUP(AD61,Varsayımlar!$B:$Q,13,0))</f>
        <v>YURTDIŞI</v>
      </c>
      <c r="W61" s="70">
        <f>IF(B61="","",VLOOKUP(AD61,Varsayımlar!$B:$Q,14,0))</f>
        <v>6</v>
      </c>
      <c r="X61" s="73">
        <v>46231</v>
      </c>
      <c r="Y61" s="73">
        <v>46415</v>
      </c>
      <c r="Z61" s="70">
        <v>26072825</v>
      </c>
      <c r="AA61" s="70" t="str">
        <f>IF(B61="","",VLOOKUP(AD61,Varsayımlar!$B:$Q,15,0))</f>
        <v>TRİTON -SKT ATILACAK</v>
      </c>
      <c r="AB61" s="70" t="str">
        <f>IF(B61="","",VLOOKUP(AD61,Varsayımlar!$B:$Q,16,0))</f>
        <v>24-26 CM</v>
      </c>
      <c r="AC61" s="64"/>
      <c r="AD61" s="61" t="str">
        <f t="shared" si="1"/>
        <v>LLC TRİTONMUTLUKAL WHEAT TORTILLA</v>
      </c>
    </row>
    <row r="62" spans="1:30" ht="36" hidden="1" customHeight="1" x14ac:dyDescent="0.25">
      <c r="A62" s="9" t="s">
        <v>228</v>
      </c>
      <c r="B62" s="82" t="s">
        <v>17</v>
      </c>
      <c r="C62" s="83">
        <f>IF(B62="","",VLOOKUP(AD62,Varsayımlar!$B:$Q,3,0))</f>
        <v>8698829380698</v>
      </c>
      <c r="D62" s="83" t="s">
        <v>837</v>
      </c>
      <c r="E62" s="104" t="s">
        <v>37</v>
      </c>
      <c r="F62" s="82" t="s">
        <v>819</v>
      </c>
      <c r="G62" s="82" t="s">
        <v>820</v>
      </c>
      <c r="H62" s="82" t="str">
        <f>IF(B62="","",VLOOKUP(AD62,Varsayımlar!$B:$Q,5,0))</f>
        <v>TORTİLLAS 25 CM 4 PCS 260G</v>
      </c>
      <c r="I62" s="82">
        <f>IF(B62="","",VLOOKUP(AD62,Varsayımlar!B:T,19,0))</f>
        <v>0</v>
      </c>
      <c r="J62" s="82" t="str">
        <f>IF(B62="","",VLOOKUP(AD62,Varsayımlar!$B:$Q,6,0))</f>
        <v>SADE</v>
      </c>
      <c r="K62" s="82">
        <v>588</v>
      </c>
      <c r="L62" s="82"/>
      <c r="M62" s="82">
        <f t="shared" si="0"/>
        <v>7</v>
      </c>
      <c r="N62" s="82"/>
      <c r="O62" s="82"/>
      <c r="P62" s="82">
        <f>IF(B62="","",VLOOKUP(AD62,Varsayımlar!$B:$Q,7,0)*K62)</f>
        <v>17640</v>
      </c>
      <c r="Q62" s="82">
        <f>IF(B62="","",VLOOKUP(AD62,Varsayımlar!$B:$Q,8,0))</f>
        <v>25</v>
      </c>
      <c r="R62" s="82" t="str">
        <f>IF(B62="","",VLOOKUP(AD62,Varsayımlar!$B:$Q,9,0))</f>
        <v>SOFT</v>
      </c>
      <c r="S62" s="82">
        <f>IF(B62="","",VLOOKUP(AD62,Varsayımlar!$B:$Q,10,0))</f>
        <v>4</v>
      </c>
      <c r="T62" s="82">
        <f>IF(B62="","",VLOOKUP(AD62,Varsayımlar!$B:$Q,11,0))</f>
        <v>30</v>
      </c>
      <c r="U62" s="82">
        <f>IF(B62="","",VLOOKUP(AD62,Varsayımlar!$B:$Q,12,0))</f>
        <v>260</v>
      </c>
      <c r="V62" s="82" t="str">
        <f>IF(B62="","",VLOOKUP(AD62,Varsayımlar!$B:$Q,13,0))</f>
        <v>YURTDIŞI</v>
      </c>
      <c r="W62" s="82">
        <f>IF(B62="","",VLOOKUP(AD62,Varsayımlar!$B:$Q,14,0))</f>
        <v>6</v>
      </c>
      <c r="X62" s="84">
        <v>46232</v>
      </c>
      <c r="Y62" s="84">
        <v>46416</v>
      </c>
      <c r="Z62" s="82">
        <v>26072925</v>
      </c>
      <c r="AA62" s="82" t="str">
        <f>IF(B62="","",VLOOKUP(AD62,Varsayımlar!$B:$Q,15,0))</f>
        <v>TRİTON -SKT ATILACAK</v>
      </c>
      <c r="AB62" s="82" t="str">
        <f>IF(B62="","",VLOOKUP(AD62,Varsayımlar!$B:$Q,16,0))</f>
        <v>24-26 CM</v>
      </c>
      <c r="AC62" s="64"/>
      <c r="AD62" s="61" t="str">
        <f t="shared" si="1"/>
        <v>LLC TRİTONMUTLUKAL WHEAT TORTILLA</v>
      </c>
    </row>
    <row r="63" spans="1:30" ht="36" hidden="1" customHeight="1" x14ac:dyDescent="0.25">
      <c r="A63" s="9" t="s">
        <v>229</v>
      </c>
      <c r="B63" s="82" t="s">
        <v>17</v>
      </c>
      <c r="C63" s="83">
        <f>IF(B63="","",VLOOKUP(AD63,Varsayımlar!$B:$Q,3,0))</f>
        <v>8698829380698</v>
      </c>
      <c r="D63" s="83" t="s">
        <v>837</v>
      </c>
      <c r="E63" s="104" t="s">
        <v>37</v>
      </c>
      <c r="F63" s="82" t="s">
        <v>819</v>
      </c>
      <c r="G63" s="82" t="s">
        <v>821</v>
      </c>
      <c r="H63" s="82" t="str">
        <f>IF(B63="","",VLOOKUP(AD63,Varsayımlar!$B:$Q,5,0))</f>
        <v>TORTİLLAS 25 CM 4 PCS 260G</v>
      </c>
      <c r="I63" s="82">
        <f>IF(B63="","",VLOOKUP(AD63,Varsayımlar!B:T,19,0))</f>
        <v>0</v>
      </c>
      <c r="J63" s="82" t="str">
        <f>IF(B63="","",VLOOKUP(AD63,Varsayımlar!$B:$Q,6,0))</f>
        <v>SADE</v>
      </c>
      <c r="K63" s="82">
        <v>1848</v>
      </c>
      <c r="L63" s="82"/>
      <c r="M63" s="82">
        <f t="shared" si="0"/>
        <v>22</v>
      </c>
      <c r="N63" s="82"/>
      <c r="O63" s="82"/>
      <c r="P63" s="82">
        <f>IF(B63="","",VLOOKUP(AD63,Varsayımlar!$B:$Q,7,0)*K63)</f>
        <v>55440</v>
      </c>
      <c r="Q63" s="82">
        <f>IF(B63="","",VLOOKUP(AD63,Varsayımlar!$B:$Q,8,0))</f>
        <v>25</v>
      </c>
      <c r="R63" s="82" t="str">
        <f>IF(B63="","",VLOOKUP(AD63,Varsayımlar!$B:$Q,9,0))</f>
        <v>SOFT</v>
      </c>
      <c r="S63" s="82">
        <f>IF(B63="","",VLOOKUP(AD63,Varsayımlar!$B:$Q,10,0))</f>
        <v>4</v>
      </c>
      <c r="T63" s="82">
        <f>IF(B63="","",VLOOKUP(AD63,Varsayımlar!$B:$Q,11,0))</f>
        <v>30</v>
      </c>
      <c r="U63" s="82">
        <f>IF(B63="","",VLOOKUP(AD63,Varsayımlar!$B:$Q,12,0))</f>
        <v>260</v>
      </c>
      <c r="V63" s="82" t="str">
        <f>IF(B63="","",VLOOKUP(AD63,Varsayımlar!$B:$Q,13,0))</f>
        <v>YURTDIŞI</v>
      </c>
      <c r="W63" s="82">
        <f>IF(B63="","",VLOOKUP(AD63,Varsayımlar!$B:$Q,14,0))</f>
        <v>6</v>
      </c>
      <c r="X63" s="84">
        <v>46232</v>
      </c>
      <c r="Y63" s="84">
        <v>46416</v>
      </c>
      <c r="Z63" s="82">
        <v>26072925</v>
      </c>
      <c r="AA63" s="82" t="str">
        <f>IF(B63="","",VLOOKUP(AD63,Varsayımlar!$B:$Q,15,0))</f>
        <v>TRİTON -SKT ATILACAK</v>
      </c>
      <c r="AB63" s="82" t="str">
        <f>IF(B63="","",VLOOKUP(AD63,Varsayımlar!$B:$Q,16,0))</f>
        <v>24-26 CM</v>
      </c>
      <c r="AC63" s="64"/>
      <c r="AD63" s="61" t="str">
        <f t="shared" si="1"/>
        <v>LLC TRİTONMUTLUKAL WHEAT TORTILLA</v>
      </c>
    </row>
    <row r="64" spans="1:30" ht="36" hidden="1" customHeight="1" x14ac:dyDescent="0.25">
      <c r="A64" s="9" t="s">
        <v>230</v>
      </c>
      <c r="B64" s="107" t="s">
        <v>17</v>
      </c>
      <c r="C64" s="108">
        <f>IF(B64="","",VLOOKUP(AD64,Varsayımlar!$B:$Q,3,0))</f>
        <v>8698829380698</v>
      </c>
      <c r="D64" s="108" t="s">
        <v>838</v>
      </c>
      <c r="E64" s="109" t="s">
        <v>37</v>
      </c>
      <c r="F64" s="107" t="s">
        <v>822</v>
      </c>
      <c r="G64" s="107" t="s">
        <v>823</v>
      </c>
      <c r="H64" s="107" t="str">
        <f>IF(B64="","",VLOOKUP(AD64,Varsayımlar!$B:$Q,5,0))</f>
        <v>TORTİLLAS 25 CM 4 PCS 260G</v>
      </c>
      <c r="I64" s="107">
        <f>IF(B64="","",VLOOKUP(AD64,Varsayımlar!B:T,19,0))</f>
        <v>0</v>
      </c>
      <c r="J64" s="107" t="str">
        <f>IF(B64="","",VLOOKUP(AD64,Varsayımlar!$B:$Q,6,0))</f>
        <v>SADE</v>
      </c>
      <c r="K64" s="107">
        <v>2100</v>
      </c>
      <c r="L64" s="107"/>
      <c r="M64" s="107">
        <f t="shared" si="0"/>
        <v>25</v>
      </c>
      <c r="N64" s="107"/>
      <c r="O64" s="107"/>
      <c r="P64" s="107">
        <f>IF(B64="","",VLOOKUP(AD64,Varsayımlar!$B:$Q,7,0)*K64)</f>
        <v>63000</v>
      </c>
      <c r="Q64" s="107">
        <f>IF(B64="","",VLOOKUP(AD64,Varsayımlar!$B:$Q,8,0))</f>
        <v>25</v>
      </c>
      <c r="R64" s="107" t="str">
        <f>IF(B64="","",VLOOKUP(AD64,Varsayımlar!$B:$Q,9,0))</f>
        <v>SOFT</v>
      </c>
      <c r="S64" s="107">
        <f>IF(B64="","",VLOOKUP(AD64,Varsayımlar!$B:$Q,10,0))</f>
        <v>4</v>
      </c>
      <c r="T64" s="107">
        <f>IF(B64="","",VLOOKUP(AD64,Varsayımlar!$B:$Q,11,0))</f>
        <v>30</v>
      </c>
      <c r="U64" s="107">
        <f>IF(B64="","",VLOOKUP(AD64,Varsayımlar!$B:$Q,12,0))</f>
        <v>260</v>
      </c>
      <c r="V64" s="107" t="str">
        <f>IF(B64="","",VLOOKUP(AD64,Varsayımlar!$B:$Q,13,0))</f>
        <v>YURTDIŞI</v>
      </c>
      <c r="W64" s="107">
        <f>IF(B64="","",VLOOKUP(AD64,Varsayımlar!$B:$Q,14,0))</f>
        <v>6</v>
      </c>
      <c r="X64" s="110">
        <v>46233</v>
      </c>
      <c r="Y64" s="110">
        <v>46417</v>
      </c>
      <c r="Z64" s="107">
        <v>26073025</v>
      </c>
      <c r="AA64" s="107" t="str">
        <f>IF(B64="","",VLOOKUP(AD64,Varsayımlar!$B:$Q,15,0))</f>
        <v>TRİTON -SKT ATILACAK</v>
      </c>
      <c r="AB64" s="107" t="str">
        <f>IF(B64="","",VLOOKUP(AD64,Varsayımlar!$B:$Q,16,0))</f>
        <v>24-26 CM</v>
      </c>
      <c r="AC64" s="64"/>
      <c r="AD64" s="61" t="str">
        <f t="shared" si="1"/>
        <v>LLC TRİTONMUTLUKAL WHEAT TORTILLA</v>
      </c>
    </row>
    <row r="65" spans="1:31" ht="36" hidden="1" customHeight="1" x14ac:dyDescent="0.25">
      <c r="A65" s="9" t="s">
        <v>283</v>
      </c>
      <c r="B65" s="107" t="s">
        <v>17</v>
      </c>
      <c r="C65" s="108">
        <f>IF(B65="","",VLOOKUP(AD65,Varsayımlar!$B:$Q,3,0))</f>
        <v>8698829380698</v>
      </c>
      <c r="D65" s="108" t="s">
        <v>838</v>
      </c>
      <c r="E65" s="109" t="s">
        <v>37</v>
      </c>
      <c r="F65" s="107" t="s">
        <v>822</v>
      </c>
      <c r="G65" s="107" t="s">
        <v>824</v>
      </c>
      <c r="H65" s="107" t="str">
        <f>IF(B65="","",VLOOKUP(AD65,Varsayımlar!$B:$Q,5,0))</f>
        <v>TORTİLLAS 25 CM 4 PCS 260G</v>
      </c>
      <c r="I65" s="107">
        <f>IF(B65="","",VLOOKUP(AD65,Varsayımlar!B:T,19,0))</f>
        <v>0</v>
      </c>
      <c r="J65" s="107" t="str">
        <f>IF(B65="","",VLOOKUP(AD65,Varsayımlar!$B:$Q,6,0))</f>
        <v>SADE</v>
      </c>
      <c r="K65" s="107">
        <v>336</v>
      </c>
      <c r="L65" s="107"/>
      <c r="M65" s="107">
        <f t="shared" si="0"/>
        <v>4</v>
      </c>
      <c r="N65" s="107"/>
      <c r="O65" s="107"/>
      <c r="P65" s="107">
        <f>IF(B65="","",VLOOKUP(AD65,Varsayımlar!$B:$Q,7,0)*K65)</f>
        <v>10080</v>
      </c>
      <c r="Q65" s="107">
        <f>IF(B65="","",VLOOKUP(AD65,Varsayımlar!$B:$Q,8,0))</f>
        <v>25</v>
      </c>
      <c r="R65" s="107" t="str">
        <f>IF(B65="","",VLOOKUP(AD65,Varsayımlar!$B:$Q,9,0))</f>
        <v>SOFT</v>
      </c>
      <c r="S65" s="107">
        <f>IF(B65="","",VLOOKUP(AD65,Varsayımlar!$B:$Q,10,0))</f>
        <v>4</v>
      </c>
      <c r="T65" s="107">
        <f>IF(B65="","",VLOOKUP(AD65,Varsayımlar!$B:$Q,11,0))</f>
        <v>30</v>
      </c>
      <c r="U65" s="107">
        <f>IF(B65="","",VLOOKUP(AD65,Varsayımlar!$B:$Q,12,0))</f>
        <v>260</v>
      </c>
      <c r="V65" s="107" t="str">
        <f>IF(B65="","",VLOOKUP(AD65,Varsayımlar!$B:$Q,13,0))</f>
        <v>YURTDIŞI</v>
      </c>
      <c r="W65" s="107">
        <f>IF(B65="","",VLOOKUP(AD65,Varsayımlar!$B:$Q,14,0))</f>
        <v>6</v>
      </c>
      <c r="X65" s="110">
        <v>46233</v>
      </c>
      <c r="Y65" s="110">
        <v>46417</v>
      </c>
      <c r="Z65" s="107">
        <v>26073025</v>
      </c>
      <c r="AA65" s="107" t="str">
        <f>IF(B65="","",VLOOKUP(AD65,Varsayımlar!$B:$Q,15,0))</f>
        <v>TRİTON -SKT ATILACAK</v>
      </c>
      <c r="AB65" s="107" t="str">
        <f>IF(B65="","",VLOOKUP(AD65,Varsayımlar!$B:$Q,16,0))</f>
        <v>24-26 CM</v>
      </c>
      <c r="AC65" s="64"/>
      <c r="AD65" s="61" t="str">
        <f t="shared" si="1"/>
        <v>LLC TRİTONMUTLUKAL WHEAT TORTILLA</v>
      </c>
    </row>
    <row r="66" spans="1:31" ht="36" customHeight="1" x14ac:dyDescent="0.25">
      <c r="A66" s="9" t="s">
        <v>284</v>
      </c>
      <c r="B66" s="64"/>
      <c r="C66" s="65" t="str">
        <f>IF(B66="","",VLOOKUP(AD66,Varsayımlar!$B:$Q,3,0))</f>
        <v/>
      </c>
      <c r="D66" s="65"/>
      <c r="E66" s="65"/>
      <c r="F66" s="64"/>
      <c r="G66" s="64"/>
      <c r="H66" s="64" t="str">
        <f>IF(B66="","",VLOOKUP(AD66,Varsayımlar!$B:$Q,5,0))</f>
        <v/>
      </c>
      <c r="I66" s="64" t="str">
        <f>IF(B66="","",VLOOKUP(AD66,Varsayımlar!B:T,19,0))</f>
        <v/>
      </c>
      <c r="J66" s="64" t="str">
        <f>IF(B66="","",VLOOKUP(AD66,Varsayımlar!$B:$Q,6,0))</f>
        <v/>
      </c>
      <c r="K66" s="64"/>
      <c r="L66" s="64"/>
      <c r="M66" s="64">
        <f t="shared" si="0"/>
        <v>0</v>
      </c>
      <c r="N66" s="64"/>
      <c r="O66" s="64"/>
      <c r="P66" s="64" t="str">
        <f>IF(B66="","",VLOOKUP(AD66,Varsayımlar!$B:$Q,7,0)*K66)</f>
        <v/>
      </c>
      <c r="Q66" s="64" t="str">
        <f>IF(B66="","",VLOOKUP(AD66,Varsayımlar!$B:$Q,8,0))</f>
        <v/>
      </c>
      <c r="R66" s="64" t="str">
        <f>IF(B66="","",VLOOKUP(AD66,Varsayımlar!$B:$Q,9,0))</f>
        <v/>
      </c>
      <c r="S66" s="64" t="str">
        <f>IF(B66="","",VLOOKUP(AD66,Varsayımlar!$B:$Q,10,0))</f>
        <v/>
      </c>
      <c r="T66" s="64" t="str">
        <f>IF(B66="","",VLOOKUP(AD66,Varsayımlar!$B:$Q,11,0))</f>
        <v/>
      </c>
      <c r="U66" s="64" t="str">
        <f>IF(B66="","",VLOOKUP(AD66,Varsayımlar!$B:$Q,12,0))</f>
        <v/>
      </c>
      <c r="V66" s="64" t="str">
        <f>IF(B66="","",VLOOKUP(AD66,Varsayımlar!$B:$Q,13,0))</f>
        <v/>
      </c>
      <c r="W66" s="64" t="str">
        <f>IF(B66="","",VLOOKUP(AD66,Varsayımlar!$B:$Q,14,0))</f>
        <v/>
      </c>
      <c r="X66" s="66"/>
      <c r="Y66" s="66"/>
      <c r="Z66" s="64"/>
      <c r="AA66" s="64" t="str">
        <f>IF(B66="","",VLOOKUP(AD66,Varsayımlar!$B:$Q,15,0))</f>
        <v/>
      </c>
      <c r="AB66" s="64" t="str">
        <f>IF(B66="","",VLOOKUP(AD66,Varsayımlar!$B:$Q,16,0))</f>
        <v/>
      </c>
      <c r="AC66" s="64"/>
      <c r="AD66" s="61" t="str">
        <f t="shared" si="1"/>
        <v/>
      </c>
    </row>
    <row r="67" spans="1:31" ht="36" customHeight="1" x14ac:dyDescent="0.25">
      <c r="A67" s="9" t="s">
        <v>725</v>
      </c>
      <c r="B67" s="64"/>
      <c r="C67" s="65" t="str">
        <f>IF(B67="","",VLOOKUP(AD67,Varsayımlar!$B:$Q,3,0))</f>
        <v/>
      </c>
      <c r="D67" s="65"/>
      <c r="E67" s="65"/>
      <c r="F67" s="64"/>
      <c r="G67" s="64"/>
      <c r="H67" s="64" t="str">
        <f>IF(B67="","",VLOOKUP(AD67,Varsayımlar!$B:$Q,5,0))</f>
        <v/>
      </c>
      <c r="I67" s="64" t="str">
        <f>IF(B67="","",VLOOKUP(AD67,Varsayımlar!B:T,19,0))</f>
        <v/>
      </c>
      <c r="J67" s="64" t="str">
        <f>IF(B67="","",VLOOKUP(AD67,Varsayımlar!$B:$Q,6,0))</f>
        <v/>
      </c>
      <c r="K67" s="64"/>
      <c r="L67" s="64"/>
      <c r="M67" s="64">
        <f t="shared" si="0"/>
        <v>0</v>
      </c>
      <c r="N67" s="64"/>
      <c r="O67" s="64"/>
      <c r="P67" s="64" t="str">
        <f>IF(B67="","",VLOOKUP(AD67,Varsayımlar!$B:$Q,7,0)*K67)</f>
        <v/>
      </c>
      <c r="Q67" s="64" t="str">
        <f>IF(B67="","",VLOOKUP(AD67,Varsayımlar!$B:$Q,8,0))</f>
        <v/>
      </c>
      <c r="R67" s="64" t="str">
        <f>IF(B67="","",VLOOKUP(AD67,Varsayımlar!$B:$Q,9,0))</f>
        <v/>
      </c>
      <c r="S67" s="64" t="str">
        <f>IF(B67="","",VLOOKUP(AD67,Varsayımlar!$B:$Q,10,0))</f>
        <v/>
      </c>
      <c r="T67" s="64" t="str">
        <f>IF(B67="","",VLOOKUP(AD67,Varsayımlar!$B:$Q,11,0))</f>
        <v/>
      </c>
      <c r="U67" s="64" t="str">
        <f>IF(B67="","",VLOOKUP(AD67,Varsayımlar!$B:$Q,12,0))</f>
        <v/>
      </c>
      <c r="V67" s="64" t="str">
        <f>IF(B67="","",VLOOKUP(AD67,Varsayımlar!$B:$Q,13,0))</f>
        <v/>
      </c>
      <c r="W67" s="64" t="str">
        <f>IF(B67="","",VLOOKUP(AD67,Varsayımlar!$B:$Q,14,0))</f>
        <v/>
      </c>
      <c r="X67" s="66"/>
      <c r="Y67" s="66"/>
      <c r="Z67" s="64"/>
      <c r="AA67" s="64" t="str">
        <f>IF(B67="","",VLOOKUP(AD67,Varsayımlar!$B:$Q,15,0))</f>
        <v/>
      </c>
      <c r="AB67" s="64" t="str">
        <f>IF(B67="","",VLOOKUP(AD67,Varsayımlar!$B:$Q,16,0))</f>
        <v/>
      </c>
      <c r="AC67" s="64"/>
      <c r="AD67" s="61" t="str">
        <f t="shared" si="1"/>
        <v/>
      </c>
    </row>
    <row r="68" spans="1:31" ht="36" customHeight="1" x14ac:dyDescent="0.25">
      <c r="A68" s="198" t="s">
        <v>171</v>
      </c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9"/>
      <c r="AC68" s="55"/>
    </row>
    <row r="69" spans="1:31" ht="63" x14ac:dyDescent="0.25">
      <c r="A69" s="9" t="s">
        <v>0</v>
      </c>
      <c r="B69" s="9" t="s">
        <v>1</v>
      </c>
      <c r="C69" s="10" t="s">
        <v>36</v>
      </c>
      <c r="D69" s="10" t="s">
        <v>177</v>
      </c>
      <c r="E69" s="10" t="s">
        <v>42</v>
      </c>
      <c r="F69" s="9" t="s">
        <v>43</v>
      </c>
      <c r="G69" s="9" t="s">
        <v>13</v>
      </c>
      <c r="H69" s="9" t="s">
        <v>2</v>
      </c>
      <c r="I69" s="9" t="s">
        <v>83</v>
      </c>
      <c r="J69" s="9" t="s">
        <v>3</v>
      </c>
      <c r="K69" s="9" t="s">
        <v>21</v>
      </c>
      <c r="L69" s="9" t="s">
        <v>141</v>
      </c>
      <c r="M69" s="9" t="s">
        <v>20</v>
      </c>
      <c r="N69" s="9" t="s">
        <v>243</v>
      </c>
      <c r="O69" s="9" t="s">
        <v>176</v>
      </c>
      <c r="P69" s="9" t="s">
        <v>16</v>
      </c>
      <c r="Q69" s="9" t="s">
        <v>4</v>
      </c>
      <c r="R69" s="9" t="s">
        <v>5</v>
      </c>
      <c r="S69" s="9" t="s">
        <v>6</v>
      </c>
      <c r="T69" s="9" t="s">
        <v>33</v>
      </c>
      <c r="U69" s="9" t="s">
        <v>7</v>
      </c>
      <c r="V69" s="9" t="s">
        <v>8</v>
      </c>
      <c r="W69" s="9" t="s">
        <v>364</v>
      </c>
      <c r="X69" s="9" t="s">
        <v>10</v>
      </c>
      <c r="Y69" s="9" t="s">
        <v>11</v>
      </c>
      <c r="Z69" s="9" t="s">
        <v>12</v>
      </c>
      <c r="AA69" s="9" t="s">
        <v>14</v>
      </c>
      <c r="AB69" s="9" t="s">
        <v>15</v>
      </c>
      <c r="AC69" s="9" t="s">
        <v>305</v>
      </c>
      <c r="AD69" s="8" t="s">
        <v>50</v>
      </c>
    </row>
    <row r="70" spans="1:31" ht="31.5" customHeight="1" x14ac:dyDescent="0.25">
      <c r="A70" s="9" t="s">
        <v>29</v>
      </c>
      <c r="B70" s="70" t="s">
        <v>149</v>
      </c>
      <c r="C70" s="71">
        <f>IF(B70="","",VLOOKUP(AD70,Varsayımlar!$B:$Q,3,0))</f>
        <v>8698829380698</v>
      </c>
      <c r="D70" s="71"/>
      <c r="E70" s="72" t="s">
        <v>150</v>
      </c>
      <c r="F70" s="70"/>
      <c r="G70" s="70"/>
      <c r="H70" s="70" t="str">
        <f>IF(B70="","",VLOOKUP(AD70,Varsayımlar!$B:$Q,5,0))</f>
        <v>Happylla 25cm (060)</v>
      </c>
      <c r="I70" s="70">
        <f>IF(B70="","",VLOOKUP(AD70,Varsayımlar!B:T,19,0))</f>
        <v>0</v>
      </c>
      <c r="J70" s="70" t="str">
        <f>IF(B70="","",VLOOKUP(AD70,Varsayımlar!$B:$Q,6,0))</f>
        <v>SADE</v>
      </c>
      <c r="K70" s="70">
        <v>500</v>
      </c>
      <c r="L70" s="70"/>
      <c r="M70" s="70">
        <f>IFERROR(IF(B70="","",K70/VLOOKUP(AD70,Varsayımlar!B:R,17,0)),"")</f>
        <v>10</v>
      </c>
      <c r="N70" s="70"/>
      <c r="O70" s="70"/>
      <c r="P70" s="70">
        <f>IF(B70="","",VLOOKUP(AD70,Varsayımlar!$B:$Q,7,0)*K70)</f>
        <v>6000</v>
      </c>
      <c r="Q70" s="70">
        <f>IF(B70="","",VLOOKUP(AD70,Varsayımlar!$B:$Q,8,0))</f>
        <v>25</v>
      </c>
      <c r="R70" s="70" t="str">
        <f>IF(B70="","",VLOOKUP(AD70,Varsayımlar!$B:$Q,9,0))</f>
        <v>Irak soft</v>
      </c>
      <c r="S70" s="70">
        <f>IF(B70="","",VLOOKUP(AD70,Varsayımlar!$B:$Q,10,0))</f>
        <v>10</v>
      </c>
      <c r="T70" s="70">
        <f>IF(B70="","",VLOOKUP(AD70,Varsayımlar!$B:$Q,11,0))</f>
        <v>12</v>
      </c>
      <c r="U70" s="70">
        <f>IF(B70="","",VLOOKUP(AD70,Varsayımlar!$B:$Q,12,0))</f>
        <v>650</v>
      </c>
      <c r="V70" s="70" t="str">
        <f>IF(B70="","",VLOOKUP(AD70,Varsayımlar!$B:$Q,13,0))</f>
        <v>Yurtiçi</v>
      </c>
      <c r="W70" s="70">
        <f>IF(B70="","",VLOOKUP(AD70,Varsayımlar!$B:$Q,14,0))</f>
        <v>6</v>
      </c>
      <c r="X70" s="73" t="s">
        <v>161</v>
      </c>
      <c r="Y70" s="73" t="s">
        <v>161</v>
      </c>
      <c r="Z70" s="73" t="s">
        <v>161</v>
      </c>
      <c r="AA70" s="70" t="str">
        <f>IF(B70="","",VLOOKUP(AD70,Varsayımlar!$B:$Q,15,0))</f>
        <v>Kırmızı Koli-Etiketli</v>
      </c>
      <c r="AB70" s="70" t="str">
        <f>IF(B70="","",VLOOKUP(AD70,Varsayımlar!$B:$Q,16,0))</f>
        <v>24-26 cm</v>
      </c>
      <c r="AC70" s="70">
        <f>IF(B70="","",VLOOKUP(Sayfa2!AD17,Varsayımlar!B:S,18,0))</f>
        <v>0</v>
      </c>
      <c r="AD70" s="8" t="str">
        <f>IF(B70="","",CONCATENATE(B70,E70))</f>
        <v>Aylin KartonHappylla 25 cm 10 lu 650g</v>
      </c>
    </row>
    <row r="71" spans="1:31" ht="31.5" customHeight="1" x14ac:dyDescent="0.25">
      <c r="A71" s="9" t="s">
        <v>122</v>
      </c>
      <c r="B71" s="58" t="s">
        <v>143</v>
      </c>
      <c r="C71" s="59">
        <f>IF(B71="","",VLOOKUP(AD71,Varsayımlar!$B:$Q,3,0))</f>
        <v>8698829380698</v>
      </c>
      <c r="D71" s="59"/>
      <c r="E71" s="74" t="s">
        <v>162</v>
      </c>
      <c r="F71" s="58"/>
      <c r="G71" s="58"/>
      <c r="H71" s="58" t="str">
        <f>IF(B71="","",VLOOKUP(AD71,Varsayımlar!$B:$Q,5,0))</f>
        <v>Bisto 25 cm</v>
      </c>
      <c r="I71" s="58">
        <f>IF(B71="","",VLOOKUP(AD71,Varsayımlar!B:T,19,0))</f>
        <v>0</v>
      </c>
      <c r="J71" s="58" t="str">
        <f>IF(B71="","",VLOOKUP(AD71,Varsayımlar!$B:$Q,6,0))</f>
        <v>SADE</v>
      </c>
      <c r="K71" s="58" t="s">
        <v>160</v>
      </c>
      <c r="L71" s="58"/>
      <c r="M71" s="58" t="str">
        <f>IFERROR(IF(B71="","",K71/VLOOKUP(AD71,Varsayımlar!B:R,17,0)),"")</f>
        <v/>
      </c>
      <c r="N71" s="58">
        <v>50</v>
      </c>
      <c r="O71" s="58"/>
      <c r="P71" s="58" t="e">
        <f>IF(B71="","",VLOOKUP(AD71,Varsayımlar!$B:$Q,7,0)*K71)</f>
        <v>#VALUE!</v>
      </c>
      <c r="Q71" s="58">
        <f>IF(B71="","",VLOOKUP(AD71,Varsayımlar!$B:$Q,8,0))</f>
        <v>25</v>
      </c>
      <c r="R71" s="58" t="str">
        <f>IF(B71="","",VLOOKUP(AD71,Varsayımlar!$B:$Q,9,0))</f>
        <v>Standart</v>
      </c>
      <c r="S71" s="58">
        <f>IF(B71="","",VLOOKUP(AD71,Varsayımlar!$B:$Q,10,0))</f>
        <v>12</v>
      </c>
      <c r="T71" s="58">
        <f>IF(B71="","",VLOOKUP(AD71,Varsayımlar!$B:$Q,11,0))</f>
        <v>12</v>
      </c>
      <c r="U71" s="58">
        <f>IF(B71="","",VLOOKUP(AD71,Varsayımlar!$B:$Q,12,0))</f>
        <v>840</v>
      </c>
      <c r="V71" s="58" t="str">
        <f>IF(B71="","",VLOOKUP(AD71,Varsayımlar!$B:$Q,13,0))</f>
        <v>Yurtiçi</v>
      </c>
      <c r="W71" s="58">
        <f>IF(B71="","",VLOOKUP(AD71,Varsayımlar!$B:$Q,14,0))</f>
        <v>6</v>
      </c>
      <c r="X71" s="60" t="s">
        <v>161</v>
      </c>
      <c r="Y71" s="60" t="s">
        <v>161</v>
      </c>
      <c r="Z71" s="60" t="s">
        <v>161</v>
      </c>
      <c r="AA71" s="58" t="str">
        <f>IF(B71="","",VLOOKUP(AD71,Varsayımlar!$B:$Q,15,0))</f>
        <v>Bisto Kolisi</v>
      </c>
      <c r="AB71" s="58" t="str">
        <f>IF(B71="","",VLOOKUP(AD71,Varsayımlar!$B:$Q,16,0))</f>
        <v>24-26 Cm</v>
      </c>
      <c r="AC71" s="58">
        <f>IF(B71="","",VLOOKUP(Sayfa2!AD18,Varsayımlar!B:S,18,0))</f>
        <v>0</v>
      </c>
      <c r="AD71" s="61" t="str">
        <f>IF(B71="","",CONCATENATE(B71,E71))</f>
        <v>Şok MarketBisto 25 cm 12 pcs 840g</v>
      </c>
    </row>
    <row r="72" spans="1:31" ht="31.5" customHeight="1" x14ac:dyDescent="0.25">
      <c r="A72" s="9" t="s">
        <v>123</v>
      </c>
      <c r="B72" s="75" t="s">
        <v>143</v>
      </c>
      <c r="C72" s="76">
        <f>IF(B72="","",VLOOKUP(AD72,Varsayımlar!$B:$Q,3,0))</f>
        <v>8698829380698</v>
      </c>
      <c r="D72" s="76"/>
      <c r="E72" s="75" t="s">
        <v>144</v>
      </c>
      <c r="F72" s="77"/>
      <c r="G72" s="77"/>
      <c r="H72" s="77" t="str">
        <f>IF(B72="","",VLOOKUP(AD72,Varsayımlar!$B:$Q,5,0))</f>
        <v xml:space="preserve">Taco 15 cm </v>
      </c>
      <c r="I72" s="77">
        <f>IF(B72="","",VLOOKUP(AD72,Varsayımlar!B:T,19,0))</f>
        <v>0</v>
      </c>
      <c r="J72" s="77" t="str">
        <f>IF(B72="","",VLOOKUP(AD72,Varsayımlar!$B:$Q,6,0))</f>
        <v>SADE</v>
      </c>
      <c r="K72" s="77" t="s">
        <v>160</v>
      </c>
      <c r="L72" s="77"/>
      <c r="M72" s="77" t="str">
        <f>IFERROR(IF(B72="","",K72/VLOOKUP(AD72,Varsayımlar!B:R,17,0)),"")</f>
        <v/>
      </c>
      <c r="N72" s="77">
        <v>50</v>
      </c>
      <c r="O72" s="77"/>
      <c r="P72" s="77" t="e">
        <f>IF(B72="","",VLOOKUP(AD72,Varsayımlar!$B:$Q,7,0)*K72)</f>
        <v>#VALUE!</v>
      </c>
      <c r="Q72" s="77">
        <f>IF(B72="","",VLOOKUP(AD72,Varsayımlar!$B:$Q,8,0))</f>
        <v>15</v>
      </c>
      <c r="R72" s="77" t="str">
        <f>IF(B72="","",VLOOKUP(AD72,Varsayımlar!$B:$Q,9,0))</f>
        <v>SOFT-PA3</v>
      </c>
      <c r="S72" s="77">
        <f>IF(B72="","",VLOOKUP(AD72,Varsayımlar!$B:$Q,10,0))</f>
        <v>6</v>
      </c>
      <c r="T72" s="77">
        <f>IF(B72="","",VLOOKUP(AD72,Varsayımlar!$B:$Q,11,0))</f>
        <v>18</v>
      </c>
      <c r="U72" s="77">
        <f>IF(B72="","",VLOOKUP(AD72,Varsayımlar!$B:$Q,12,0))</f>
        <v>250</v>
      </c>
      <c r="V72" s="77" t="str">
        <f>IF(B72="","",VLOOKUP(AD72,Varsayımlar!$B:$Q,13,0))</f>
        <v>YURTİÇİ</v>
      </c>
      <c r="W72" s="77">
        <f>IF(B72="","",VLOOKUP(AD72,Varsayımlar!$B:$Q,14,0))</f>
        <v>6</v>
      </c>
      <c r="X72" s="78" t="s">
        <v>161</v>
      </c>
      <c r="Y72" s="78" t="s">
        <v>161</v>
      </c>
      <c r="Z72" s="78" t="s">
        <v>161</v>
      </c>
      <c r="AA72" s="77" t="str">
        <f>IF(B72="","",VLOOKUP(AD72,Varsayımlar!$B:$Q,15,0))</f>
        <v>15 CM KOLİ</v>
      </c>
      <c r="AB72" s="77" t="str">
        <f>IF(B72="","",VLOOKUP(AD72,Varsayımlar!$B:$Q,16,0))</f>
        <v>14-16 CM</v>
      </c>
      <c r="AC72" s="77">
        <f>IF(B72="","",VLOOKUP(Sayfa2!AD19,Varsayımlar!B:S,18,0))</f>
        <v>0</v>
      </c>
      <c r="AD72" s="8" t="str">
        <f>IF(B72="","",CONCATENATE(B72,E72))</f>
        <v>Şok MarketTaco 15 cm 6 lı 150 g</v>
      </c>
    </row>
    <row r="73" spans="1:31" ht="31.5" hidden="1" customHeight="1" x14ac:dyDescent="0.25">
      <c r="A73" s="9" t="s">
        <v>125</v>
      </c>
      <c r="B73" s="64"/>
      <c r="C73" s="65" t="str">
        <f>IF(B73="","",VLOOKUP(AD73,Varsayımlar!$B:$Q,3,0))</f>
        <v/>
      </c>
      <c r="D73" s="65"/>
      <c r="E73" s="65"/>
      <c r="F73" s="64"/>
      <c r="G73" s="64"/>
      <c r="H73" s="64" t="str">
        <f>IF(B73="","",VLOOKUP(AD73,Varsayımlar!$B:$Q,5,0))</f>
        <v/>
      </c>
      <c r="I73" s="64"/>
      <c r="J73" s="64" t="str">
        <f>IF(B73="","",VLOOKUP(AD73,Varsayımlar!$B:$Q,6,0))</f>
        <v/>
      </c>
      <c r="K73" s="64"/>
      <c r="L73" s="64"/>
      <c r="M73" s="64">
        <f>K73/84</f>
        <v>0</v>
      </c>
      <c r="N73" s="64"/>
      <c r="O73" s="64"/>
      <c r="P73" s="64" t="str">
        <f>IF(B73="","",VLOOKUP(AD73,Varsayımlar!$B:$Q,7,0)*K73)</f>
        <v/>
      </c>
      <c r="Q73" s="64" t="str">
        <f>IF(B73="","",VLOOKUP(AD73,Varsayımlar!$B:$Q,8,0))</f>
        <v/>
      </c>
      <c r="R73" s="64" t="str">
        <f>IF(B73="","",VLOOKUP(AD73,Varsayımlar!$B:$Q,9,0))</f>
        <v/>
      </c>
      <c r="S73" s="64" t="str">
        <f>IF(B73="","",VLOOKUP(AD73,Varsayımlar!$B:$Q,10,0))</f>
        <v/>
      </c>
      <c r="T73" s="64" t="str">
        <f>IF(B73="","",VLOOKUP(AD73,Varsayımlar!$B:$Q,11,0))</f>
        <v/>
      </c>
      <c r="U73" s="64" t="str">
        <f>IF(B73="","",VLOOKUP(AD73,Varsayımlar!$B:$Q,12,0))</f>
        <v/>
      </c>
      <c r="V73" s="64" t="str">
        <f>IF(B73="","",VLOOKUP(AD73,Varsayımlar!$B:$Q,13,0))</f>
        <v/>
      </c>
      <c r="W73" s="64" t="str">
        <f>IF(B73="","",VLOOKUP(AD73,Varsayımlar!$B:$Q,14,0))</f>
        <v/>
      </c>
      <c r="X73" s="66"/>
      <c r="Y73" s="66"/>
      <c r="Z73" s="64"/>
      <c r="AA73" s="64" t="str">
        <f>IF(B73="","",VLOOKUP(AD73,Varsayımlar!$B:$Q,15,0))</f>
        <v/>
      </c>
      <c r="AB73" s="64" t="str">
        <f>IF(B73="","",VLOOKUP(AD73,Varsayımlar!$B:$Q,16,0))</f>
        <v/>
      </c>
      <c r="AC73" s="79"/>
      <c r="AD73" s="61" t="str">
        <f>IF(B73="","",CONCATENATE(B73,E73))</f>
        <v/>
      </c>
    </row>
    <row r="74" spans="1:31" x14ac:dyDescent="0.25">
      <c r="C74" s="80" t="str">
        <f>IF(B74="","",VLOOKUP(AD74,Varsayımlar!$B:$Q,3,0))</f>
        <v/>
      </c>
      <c r="H74" s="8" t="str">
        <f>IF(B74="","",VLOOKUP(AD74,Varsayımlar!$B:$Q,5,0))</f>
        <v/>
      </c>
      <c r="J74" s="8" t="str">
        <f>IF(B74="","",VLOOKUP(AD74,Varsayımlar!$B:$Q,6,0))</f>
        <v/>
      </c>
      <c r="P74" s="8" t="str">
        <f>IF(B74="","",VLOOKUP(AD74,Varsayımlar!$B:$Q,7,0)*K74)</f>
        <v/>
      </c>
      <c r="Q74" s="8" t="str">
        <f>IF(B74="","",VLOOKUP(AD74,Varsayımlar!$B:$Q,8,0))</f>
        <v/>
      </c>
      <c r="R74" s="8" t="str">
        <f>IF(B74="","",VLOOKUP(AD74,Varsayımlar!$B:$Q,9,0))</f>
        <v/>
      </c>
      <c r="S74" s="8" t="str">
        <f>IF(B74="","",VLOOKUP(AD74,Varsayımlar!$B:$Q,10,0))</f>
        <v/>
      </c>
      <c r="T74" s="8" t="str">
        <f>IF(B74="","",VLOOKUP(AD74,Varsayımlar!$B:$Q,11,0))</f>
        <v/>
      </c>
      <c r="U74" s="8" t="str">
        <f>IF(B74="","",VLOOKUP(AD74,Varsayımlar!$B:$Q,12,0))</f>
        <v/>
      </c>
      <c r="V74" s="8" t="str">
        <f>IF(B74="","",VLOOKUP(AD74,Varsayımlar!$B:$Q,13,0))</f>
        <v/>
      </c>
      <c r="W74" s="8" t="str">
        <f>IF(B74="","",VLOOKUP(AD74,Varsayımlar!$B:$Q,14,0))</f>
        <v/>
      </c>
      <c r="AA74" s="8" t="str">
        <f>IF(B74="","",VLOOKUP(AD74,Varsayımlar!$B:$Q,15,0))</f>
        <v/>
      </c>
      <c r="AB74" s="8" t="str">
        <f>IF(B74="","",VLOOKUP(AD74,Varsayımlar!$B:$Q,16,0))</f>
        <v/>
      </c>
      <c r="AD74" s="8" t="str">
        <f>IF(B74="","",CONCATENATE(B74,E74))</f>
        <v/>
      </c>
    </row>
    <row r="75" spans="1:31" ht="29.25" customHeight="1" x14ac:dyDescent="0.25">
      <c r="A75" s="198" t="s">
        <v>121</v>
      </c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76"/>
    </row>
    <row r="76" spans="1:31" ht="63" x14ac:dyDescent="0.25">
      <c r="A76" s="9" t="s">
        <v>0</v>
      </c>
      <c r="B76" s="9" t="s">
        <v>1</v>
      </c>
      <c r="C76" s="10" t="s">
        <v>36</v>
      </c>
      <c r="D76" s="10" t="s">
        <v>177</v>
      </c>
      <c r="E76" s="10" t="s">
        <v>42</v>
      </c>
      <c r="F76" s="9" t="s">
        <v>43</v>
      </c>
      <c r="G76" s="9" t="s">
        <v>13</v>
      </c>
      <c r="H76" s="9" t="s">
        <v>2</v>
      </c>
      <c r="I76" s="9" t="s">
        <v>83</v>
      </c>
      <c r="J76" s="9" t="s">
        <v>3</v>
      </c>
      <c r="K76" s="9" t="s">
        <v>21</v>
      </c>
      <c r="L76" s="9" t="s">
        <v>141</v>
      </c>
      <c r="M76" s="9" t="s">
        <v>20</v>
      </c>
      <c r="N76" s="9" t="s">
        <v>243</v>
      </c>
      <c r="O76" s="9" t="s">
        <v>176</v>
      </c>
      <c r="P76" s="9" t="s">
        <v>16</v>
      </c>
      <c r="Q76" s="9" t="s">
        <v>4</v>
      </c>
      <c r="R76" s="9" t="s">
        <v>5</v>
      </c>
      <c r="S76" s="9" t="s">
        <v>6</v>
      </c>
      <c r="T76" s="9" t="s">
        <v>33</v>
      </c>
      <c r="U76" s="9" t="s">
        <v>7</v>
      </c>
      <c r="V76" s="9" t="s">
        <v>8</v>
      </c>
      <c r="W76" s="9" t="s">
        <v>9</v>
      </c>
      <c r="X76" s="9" t="s">
        <v>10</v>
      </c>
      <c r="Y76" s="9" t="s">
        <v>11</v>
      </c>
      <c r="Z76" s="9" t="s">
        <v>12</v>
      </c>
      <c r="AA76" s="9" t="s">
        <v>14</v>
      </c>
      <c r="AB76" s="9" t="s">
        <v>15</v>
      </c>
      <c r="AC76" s="9" t="s">
        <v>305</v>
      </c>
      <c r="AD76" s="8" t="s">
        <v>50</v>
      </c>
    </row>
    <row r="77" spans="1:31" ht="78.75" x14ac:dyDescent="0.25">
      <c r="A77" s="9" t="s">
        <v>29</v>
      </c>
      <c r="B77" s="77" t="s">
        <v>90</v>
      </c>
      <c r="C77" s="76">
        <f>IF(B77="","",VLOOKUP(AD77,Varsayımlar!$B:$Q,3,0))</f>
        <v>8698829380698</v>
      </c>
      <c r="D77" s="77" t="s">
        <v>261</v>
      </c>
      <c r="E77" s="77" t="s">
        <v>91</v>
      </c>
      <c r="F77" s="77"/>
      <c r="G77" s="77" t="s">
        <v>583</v>
      </c>
      <c r="H77" s="77" t="str">
        <f>IF(B77="","",VLOOKUP(AD77,Varsayımlar!$B:$Q,5,0))</f>
        <v>MAGNİT MAVİ AMBALAJ 25CM</v>
      </c>
      <c r="I77" s="77">
        <f>IF(B77="","",VLOOKUP(AD77,Varsayımlar!B:T,19,0))</f>
        <v>0</v>
      </c>
      <c r="J77" s="77" t="str">
        <f>IF(B77="","",VLOOKUP(AD77,Varsayımlar!$B:$Q,6,0))</f>
        <v>SADE</v>
      </c>
      <c r="K77" s="77">
        <v>672</v>
      </c>
      <c r="L77" s="77"/>
      <c r="M77" s="77">
        <f>IFERROR(IF(B77="","",K77/VLOOKUP(AD77,Varsayımlar!B:R,17,0)),"")</f>
        <v>8</v>
      </c>
      <c r="N77" s="77"/>
      <c r="O77" s="77">
        <v>10</v>
      </c>
      <c r="P77" s="77">
        <f>IF(B77="","",VLOOKUP(AD77,Varsayımlar!$B:$Q,7,0)*K77)</f>
        <v>20160</v>
      </c>
      <c r="Q77" s="77">
        <f>IF(B77="","",VLOOKUP(AD77,Varsayımlar!$B:$Q,8,0))</f>
        <v>25</v>
      </c>
      <c r="R77" s="77" t="str">
        <f>IF(B77="","",VLOOKUP(AD77,Varsayımlar!$B:$Q,9,0))</f>
        <v>SOFT</v>
      </c>
      <c r="S77" s="77">
        <f>IF(B77="","",VLOOKUP(AD77,Varsayımlar!$B:$Q,10,0))</f>
        <v>4</v>
      </c>
      <c r="T77" s="77">
        <f>IF(B77="","",VLOOKUP(AD77,Varsayımlar!$B:$Q,11,0))</f>
        <v>30</v>
      </c>
      <c r="U77" s="77">
        <f>IF(B77="","",VLOOKUP(AD77,Varsayımlar!$B:$Q,12,0))</f>
        <v>260</v>
      </c>
      <c r="V77" s="77" t="str">
        <f>IF(B77="","",VLOOKUP(AD77,Varsayımlar!$B:$Q,13,0))</f>
        <v>YURTDIŞI</v>
      </c>
      <c r="W77" s="77">
        <f>IF(B77="","",VLOOKUP(AD77,Varsayımlar!$B:$Q,14,0))</f>
        <v>9</v>
      </c>
      <c r="X77" s="78">
        <v>46195</v>
      </c>
      <c r="Y77" s="78">
        <v>46468</v>
      </c>
      <c r="Z77" s="77" t="s">
        <v>585</v>
      </c>
      <c r="AA77" s="77" t="str">
        <f>IF(B77="","",VLOOKUP(AD77,Varsayımlar!$B:$Q,15,0))</f>
        <v>25CM TURUNCU KOLİ-SOL ÜST DİKDÖRTGENE ÜRETİM TARİHİ BASILACAK</v>
      </c>
      <c r="AB77" s="77" t="str">
        <f>IF(B77="","",VLOOKUP(AD77,Varsayımlar!$B:$Q,16,0))</f>
        <v>24-26 CM</v>
      </c>
      <c r="AC77" s="90">
        <f>IF(B77="","",VLOOKUP(Sayfa2!AD77,Varsayımlar!B:S,18,0))</f>
        <v>0</v>
      </c>
      <c r="AD77" s="90" t="str">
        <f t="shared" ref="AD77:AD86" si="2">IF(B77="","",CONCATENATE(B77,E77))</f>
        <v>MAGNİTMAGNİT MAVİ AMBALAJ 25 CM 260G</v>
      </c>
      <c r="AE77" s="8" t="s">
        <v>285</v>
      </c>
    </row>
    <row r="78" spans="1:31" ht="31.5" x14ac:dyDescent="0.25">
      <c r="A78" s="9" t="s">
        <v>122</v>
      </c>
      <c r="B78" s="62" t="s">
        <v>17</v>
      </c>
      <c r="C78" s="33">
        <f>IF(B78="","",VLOOKUP(AD78,Varsayımlar!$B:$Q,3,0))</f>
        <v>8698829380698</v>
      </c>
      <c r="D78" s="33" t="s">
        <v>526</v>
      </c>
      <c r="E78" s="102" t="s">
        <v>37</v>
      </c>
      <c r="F78" s="62" t="s">
        <v>527</v>
      </c>
      <c r="G78" s="62" t="s">
        <v>528</v>
      </c>
      <c r="H78" s="62" t="str">
        <f>IF(B78="","",VLOOKUP(AD78,Varsayımlar!$B:$Q,5,0))</f>
        <v>TORTİLLAS 25 CM 4 PCS 260G</v>
      </c>
      <c r="I78" s="62">
        <f>IF(B78="","",VLOOKUP(AD78,Varsayımlar!B:T,19,0))</f>
        <v>0</v>
      </c>
      <c r="J78" s="62" t="str">
        <f>IF(B78="","",VLOOKUP(AD78,Varsayımlar!$B:$Q,6,0))</f>
        <v>SADE</v>
      </c>
      <c r="K78" s="62">
        <v>2016</v>
      </c>
      <c r="L78" s="62"/>
      <c r="M78" s="62">
        <f>K78/84</f>
        <v>24</v>
      </c>
      <c r="N78" s="62"/>
      <c r="O78" s="62">
        <v>30</v>
      </c>
      <c r="P78" s="62">
        <f>IF(B78="","",VLOOKUP(AD78,Varsayımlar!$B:$Q,7,0)*K78)</f>
        <v>60480</v>
      </c>
      <c r="Q78" s="62">
        <f>IF(B78="","",VLOOKUP(AD78,Varsayımlar!$B:$Q,8,0))</f>
        <v>25</v>
      </c>
      <c r="R78" s="62" t="str">
        <f>IF(B78="","",VLOOKUP(AD78,Varsayımlar!$B:$Q,9,0))</f>
        <v>SOFT</v>
      </c>
      <c r="S78" s="62">
        <f>IF(B78="","",VLOOKUP(AD78,Varsayımlar!$B:$Q,10,0))</f>
        <v>4</v>
      </c>
      <c r="T78" s="62">
        <f>IF(B78="","",VLOOKUP(AD78,Varsayımlar!$B:$Q,11,0))</f>
        <v>30</v>
      </c>
      <c r="U78" s="62">
        <f>IF(B78="","",VLOOKUP(AD78,Varsayımlar!$B:$Q,12,0))</f>
        <v>260</v>
      </c>
      <c r="V78" s="62" t="str">
        <f>IF(B78="","",VLOOKUP(AD78,Varsayımlar!$B:$Q,13,0))</f>
        <v>YURTDIŞI</v>
      </c>
      <c r="W78" s="62">
        <f>IF(B78="","",VLOOKUP(AD78,Varsayımlar!$B:$Q,14,0))</f>
        <v>6</v>
      </c>
      <c r="X78" s="63">
        <v>46202</v>
      </c>
      <c r="Y78" s="63">
        <v>46385</v>
      </c>
      <c r="Z78" s="62">
        <v>26062925</v>
      </c>
      <c r="AA78" s="62" t="str">
        <f>IF(B78="","",VLOOKUP(AD78,Varsayımlar!$B:$Q,15,0))</f>
        <v>TRİTON -SKT ATILACAK</v>
      </c>
      <c r="AB78" s="62" t="str">
        <f>IF(B78="","",VLOOKUP(AD78,Varsayımlar!$B:$Q,16,0))</f>
        <v>24-26 CM</v>
      </c>
      <c r="AC78" s="64"/>
      <c r="AD78" s="61" t="str">
        <f t="shared" si="2"/>
        <v>LLC TRİTONMUTLUKAL WHEAT TORTILLA</v>
      </c>
      <c r="AE78" s="8" t="s">
        <v>285</v>
      </c>
    </row>
    <row r="79" spans="1:31" ht="31.5" x14ac:dyDescent="0.25">
      <c r="A79" s="9" t="s">
        <v>123</v>
      </c>
      <c r="B79" s="62" t="s">
        <v>17</v>
      </c>
      <c r="C79" s="33">
        <f>IF(B79="","",VLOOKUP(AD79,Varsayımlar!$B:$Q,3,0))</f>
        <v>8698829380698</v>
      </c>
      <c r="D79" s="33" t="s">
        <v>526</v>
      </c>
      <c r="E79" s="102" t="s">
        <v>37</v>
      </c>
      <c r="F79" s="62" t="s">
        <v>527</v>
      </c>
      <c r="G79" s="62" t="s">
        <v>529</v>
      </c>
      <c r="H79" s="62" t="str">
        <f>IF(B79="","",VLOOKUP(AD79,Varsayımlar!$B:$Q,5,0))</f>
        <v>TORTİLLAS 25 CM 4 PCS 260G</v>
      </c>
      <c r="I79" s="62">
        <f>IF(B79="","",VLOOKUP(AD79,Varsayımlar!B:T,19,0))</f>
        <v>0</v>
      </c>
      <c r="J79" s="62" t="str">
        <f>IF(B79="","",VLOOKUP(AD79,Varsayımlar!$B:$Q,6,0))</f>
        <v>SADE</v>
      </c>
      <c r="K79" s="62">
        <v>420</v>
      </c>
      <c r="L79" s="62"/>
      <c r="M79" s="62">
        <f>K79/84</f>
        <v>5</v>
      </c>
      <c r="N79" s="62"/>
      <c r="O79" s="62">
        <v>7</v>
      </c>
      <c r="P79" s="62">
        <f>IF(B79="","",VLOOKUP(AD79,Varsayımlar!$B:$Q,7,0)*K79)</f>
        <v>12600</v>
      </c>
      <c r="Q79" s="62">
        <f>IF(B79="","",VLOOKUP(AD79,Varsayımlar!$B:$Q,8,0))</f>
        <v>25</v>
      </c>
      <c r="R79" s="62" t="str">
        <f>IF(B79="","",VLOOKUP(AD79,Varsayımlar!$B:$Q,9,0))</f>
        <v>SOFT</v>
      </c>
      <c r="S79" s="62">
        <f>IF(B79="","",VLOOKUP(AD79,Varsayımlar!$B:$Q,10,0))</f>
        <v>4</v>
      </c>
      <c r="T79" s="62">
        <f>IF(B79="","",VLOOKUP(AD79,Varsayımlar!$B:$Q,11,0))</f>
        <v>30</v>
      </c>
      <c r="U79" s="62">
        <f>IF(B79="","",VLOOKUP(AD79,Varsayımlar!$B:$Q,12,0))</f>
        <v>260</v>
      </c>
      <c r="V79" s="62" t="str">
        <f>IF(B79="","",VLOOKUP(AD79,Varsayımlar!$B:$Q,13,0))</f>
        <v>YURTDIŞI</v>
      </c>
      <c r="W79" s="62">
        <f>IF(B79="","",VLOOKUP(AD79,Varsayımlar!$B:$Q,14,0))</f>
        <v>6</v>
      </c>
      <c r="X79" s="63">
        <v>46202</v>
      </c>
      <c r="Y79" s="63">
        <v>46385</v>
      </c>
      <c r="Z79" s="62">
        <v>26062925</v>
      </c>
      <c r="AA79" s="62" t="str">
        <f>IF(B79="","",VLOOKUP(AD79,Varsayımlar!$B:$Q,15,0))</f>
        <v>TRİTON -SKT ATILACAK</v>
      </c>
      <c r="AB79" s="62" t="str">
        <f>IF(B79="","",VLOOKUP(AD79,Varsayımlar!$B:$Q,16,0))</f>
        <v>24-26 CM</v>
      </c>
      <c r="AC79" s="64"/>
      <c r="AD79" s="61" t="str">
        <f t="shared" si="2"/>
        <v>LLC TRİTONMUTLUKAL WHEAT TORTILLA</v>
      </c>
      <c r="AE79" s="8" t="s">
        <v>285</v>
      </c>
    </row>
    <row r="80" spans="1:31" ht="36" customHeight="1" x14ac:dyDescent="0.25">
      <c r="A80" s="9" t="s">
        <v>124</v>
      </c>
      <c r="B80" s="107" t="s">
        <v>17</v>
      </c>
      <c r="C80" s="108">
        <f>IF(B80="","",VLOOKUP(AD80,Varsayımlar!$B:$Q,3,0))</f>
        <v>8698829380698</v>
      </c>
      <c r="D80" s="108" t="s">
        <v>231</v>
      </c>
      <c r="E80" s="109" t="s">
        <v>37</v>
      </c>
      <c r="F80" s="107" t="s">
        <v>729</v>
      </c>
      <c r="G80" s="107" t="s">
        <v>730</v>
      </c>
      <c r="H80" s="107" t="str">
        <f>IF(B80="","",VLOOKUP(AD80,Varsayımlar!$B:$Q,5,0))</f>
        <v>TORTİLLAS 25 CM 4 PCS 260G</v>
      </c>
      <c r="I80" s="107">
        <f>IF(B80="","",VLOOKUP(AD80,Varsayımlar!B:T,19,0))</f>
        <v>0</v>
      </c>
      <c r="J80" s="107" t="str">
        <f>IF(B80="","",VLOOKUP(AD80,Varsayımlar!$B:$Q,6,0))</f>
        <v>SADE</v>
      </c>
      <c r="K80" s="107">
        <v>1260</v>
      </c>
      <c r="L80" s="107"/>
      <c r="M80" s="107">
        <f t="shared" ref="M80" si="3">K80/84</f>
        <v>15</v>
      </c>
      <c r="N80" s="107"/>
      <c r="O80" s="107">
        <v>19</v>
      </c>
      <c r="P80" s="107">
        <f>IF(B80="","",VLOOKUP(AD80,Varsayımlar!$B:$Q,7,0)*K80)</f>
        <v>37800</v>
      </c>
      <c r="Q80" s="107">
        <f>IF(B80="","",VLOOKUP(AD80,Varsayımlar!$B:$Q,8,0))</f>
        <v>25</v>
      </c>
      <c r="R80" s="107" t="str">
        <f>IF(B80="","",VLOOKUP(AD80,Varsayımlar!$B:$Q,9,0))</f>
        <v>SOFT</v>
      </c>
      <c r="S80" s="107">
        <f>IF(B80="","",VLOOKUP(AD80,Varsayımlar!$B:$Q,10,0))</f>
        <v>4</v>
      </c>
      <c r="T80" s="107">
        <f>IF(B80="","",VLOOKUP(AD80,Varsayımlar!$B:$Q,11,0))</f>
        <v>30</v>
      </c>
      <c r="U80" s="107">
        <f>IF(B80="","",VLOOKUP(AD80,Varsayımlar!$B:$Q,12,0))</f>
        <v>260</v>
      </c>
      <c r="V80" s="107" t="str">
        <f>IF(B80="","",VLOOKUP(AD80,Varsayımlar!$B:$Q,13,0))</f>
        <v>YURTDIŞI</v>
      </c>
      <c r="W80" s="107">
        <f>IF(B80="","",VLOOKUP(AD80,Varsayımlar!$B:$Q,14,0))</f>
        <v>6</v>
      </c>
      <c r="X80" s="110">
        <v>46203</v>
      </c>
      <c r="Y80" s="110">
        <v>46386</v>
      </c>
      <c r="Z80" s="107" t="s">
        <v>825</v>
      </c>
      <c r="AA80" s="107" t="str">
        <f>IF(B80="","",VLOOKUP(AD80,Varsayımlar!$B:$Q,15,0))</f>
        <v>TRİTON -SKT ATILACAK</v>
      </c>
      <c r="AB80" s="107" t="str">
        <f>IF(B80="","",VLOOKUP(AD80,Varsayımlar!$B:$Q,16,0))</f>
        <v>24-26 CM</v>
      </c>
      <c r="AC80" s="64"/>
      <c r="AD80" s="61" t="str">
        <f t="shared" si="2"/>
        <v>LLC TRİTONMUTLUKAL WHEAT TORTILLA</v>
      </c>
    </row>
    <row r="81" spans="1:31" ht="36" customHeight="1" x14ac:dyDescent="0.25">
      <c r="A81" s="9" t="s">
        <v>125</v>
      </c>
      <c r="B81" s="70" t="s">
        <v>17</v>
      </c>
      <c r="C81" s="71">
        <f>IF(B81="","",VLOOKUP(AD81,Varsayımlar!$B:$Q,3,0))</f>
        <v>8698829380698</v>
      </c>
      <c r="D81" s="71" t="s">
        <v>233</v>
      </c>
      <c r="E81" s="106" t="s">
        <v>37</v>
      </c>
      <c r="F81" s="70" t="s">
        <v>735</v>
      </c>
      <c r="G81" s="70" t="s">
        <v>736</v>
      </c>
      <c r="H81" s="70" t="str">
        <f>IF(B81="","",VLOOKUP(AD81,Varsayımlar!$B:$Q,5,0))</f>
        <v>TORTİLLAS 25 CM 4 PCS 260G</v>
      </c>
      <c r="I81" s="70">
        <f>IF(B81="","",VLOOKUP(AD81,Varsayımlar!B:T,19,0))</f>
        <v>0</v>
      </c>
      <c r="J81" s="70" t="str">
        <f>IF(B81="","",VLOOKUP(AD81,Varsayımlar!$B:$Q,6,0))</f>
        <v>SADE</v>
      </c>
      <c r="K81" s="70">
        <v>2436</v>
      </c>
      <c r="L81" s="70"/>
      <c r="M81" s="70">
        <f>K81/84</f>
        <v>29</v>
      </c>
      <c r="N81" s="70"/>
      <c r="O81" s="70">
        <v>32</v>
      </c>
      <c r="P81" s="70">
        <f>IF(B81="","",VLOOKUP(AD81,Varsayımlar!$B:$Q,7,0)*K81)</f>
        <v>73080</v>
      </c>
      <c r="Q81" s="70">
        <f>IF(B81="","",VLOOKUP(AD81,Varsayımlar!$B:$Q,8,0))</f>
        <v>25</v>
      </c>
      <c r="R81" s="70" t="str">
        <f>IF(B81="","",VLOOKUP(AD81,Varsayımlar!$B:$Q,9,0))</f>
        <v>SOFT</v>
      </c>
      <c r="S81" s="70">
        <f>IF(B81="","",VLOOKUP(AD81,Varsayımlar!$B:$Q,10,0))</f>
        <v>4</v>
      </c>
      <c r="T81" s="70">
        <f>IF(B81="","",VLOOKUP(AD81,Varsayımlar!$B:$Q,11,0))</f>
        <v>30</v>
      </c>
      <c r="U81" s="70">
        <f>IF(B81="","",VLOOKUP(AD81,Varsayımlar!$B:$Q,12,0))</f>
        <v>260</v>
      </c>
      <c r="V81" s="70" t="str">
        <f>IF(B81="","",VLOOKUP(AD81,Varsayımlar!$B:$Q,13,0))</f>
        <v>YURTDIŞI</v>
      </c>
      <c r="W81" s="70">
        <f>IF(B81="","",VLOOKUP(AD81,Varsayımlar!$B:$Q,14,0))</f>
        <v>6</v>
      </c>
      <c r="X81" s="73">
        <v>46204</v>
      </c>
      <c r="Y81" s="73">
        <v>46388</v>
      </c>
      <c r="Z81" s="70" t="s">
        <v>827</v>
      </c>
      <c r="AA81" s="70" t="str">
        <f>IF(B81="","",VLOOKUP(AD81,Varsayımlar!$B:$Q,15,0))</f>
        <v>TRİTON -SKT ATILACAK</v>
      </c>
      <c r="AB81" s="70" t="str">
        <f>IF(B81="","",VLOOKUP(AD81,Varsayımlar!$B:$Q,16,0))</f>
        <v>24-26 CM</v>
      </c>
      <c r="AC81" s="64"/>
      <c r="AD81" s="61" t="str">
        <f>IF(B81="","",CONCATENATE(B81,E81))</f>
        <v>LLC TRİTONMUTLUKAL WHEAT TORTILLA</v>
      </c>
    </row>
    <row r="82" spans="1:31" ht="36" customHeight="1" x14ac:dyDescent="0.25">
      <c r="A82" s="9" t="s">
        <v>126</v>
      </c>
      <c r="B82" s="77" t="s">
        <v>17</v>
      </c>
      <c r="C82" s="76">
        <f>IF(B82="","",VLOOKUP(AD82,Varsayımlar!$B:$Q,3,0))</f>
        <v>8698829380698</v>
      </c>
      <c r="D82" s="76" t="s">
        <v>235</v>
      </c>
      <c r="E82" s="119" t="s">
        <v>37</v>
      </c>
      <c r="F82" s="77" t="s">
        <v>740</v>
      </c>
      <c r="G82" s="77" t="s">
        <v>741</v>
      </c>
      <c r="H82" s="77" t="str">
        <f>IF(B82="","",VLOOKUP(AD82,Varsayımlar!$B:$Q,5,0))</f>
        <v>TORTİLLAS 25 CM 4 PCS 260G</v>
      </c>
      <c r="I82" s="77">
        <f>IF(B82="","",VLOOKUP(AD82,Varsayımlar!B:T,19,0))</f>
        <v>0</v>
      </c>
      <c r="J82" s="77" t="str">
        <f>IF(B82="","",VLOOKUP(AD82,Varsayımlar!$B:$Q,6,0))</f>
        <v>SADE</v>
      </c>
      <c r="K82" s="77">
        <v>2100</v>
      </c>
      <c r="L82" s="77"/>
      <c r="M82" s="77">
        <f>K82/84</f>
        <v>25</v>
      </c>
      <c r="N82" s="77"/>
      <c r="O82" s="77">
        <v>32</v>
      </c>
      <c r="P82" s="77">
        <f>IF(B82="","",VLOOKUP(AD82,Varsayımlar!$B:$Q,7,0)*K82)</f>
        <v>63000</v>
      </c>
      <c r="Q82" s="77">
        <f>IF(B82="","",VLOOKUP(AD82,Varsayımlar!$B:$Q,8,0))</f>
        <v>25</v>
      </c>
      <c r="R82" s="77" t="str">
        <f>IF(B82="","",VLOOKUP(AD82,Varsayımlar!$B:$Q,9,0))</f>
        <v>SOFT</v>
      </c>
      <c r="S82" s="77">
        <f>IF(B82="","",VLOOKUP(AD82,Varsayımlar!$B:$Q,10,0))</f>
        <v>4</v>
      </c>
      <c r="T82" s="77">
        <f>IF(B82="","",VLOOKUP(AD82,Varsayımlar!$B:$Q,11,0))</f>
        <v>30</v>
      </c>
      <c r="U82" s="77">
        <f>IF(B82="","",VLOOKUP(AD82,Varsayımlar!$B:$Q,12,0))</f>
        <v>260</v>
      </c>
      <c r="V82" s="77" t="str">
        <f>IF(B82="","",VLOOKUP(AD82,Varsayımlar!$B:$Q,13,0))</f>
        <v>YURTDIŞI</v>
      </c>
      <c r="W82" s="77">
        <f>IF(B82="","",VLOOKUP(AD82,Varsayımlar!$B:$Q,14,0))</f>
        <v>6</v>
      </c>
      <c r="X82" s="78">
        <v>46205</v>
      </c>
      <c r="Y82" s="78">
        <v>46389</v>
      </c>
      <c r="Z82" s="77">
        <v>26070225</v>
      </c>
      <c r="AA82" s="77" t="str">
        <f>IF(B82="","",VLOOKUP(AD82,Varsayımlar!$B:$Q,15,0))</f>
        <v>TRİTON -SKT ATILACAK</v>
      </c>
      <c r="AB82" s="77" t="str">
        <f>IF(B82="","",VLOOKUP(AD82,Varsayımlar!$B:$Q,16,0))</f>
        <v>24-26 CM</v>
      </c>
      <c r="AC82" s="64"/>
      <c r="AD82" s="61" t="str">
        <f>IF(B82="","",CONCATENATE(B82,E82))</f>
        <v>LLC TRİTONMUTLUKAL WHEAT TORTILLA</v>
      </c>
    </row>
    <row r="83" spans="1:31" ht="36" customHeight="1" x14ac:dyDescent="0.25">
      <c r="A83" s="9" t="s">
        <v>127</v>
      </c>
      <c r="B83" s="77" t="s">
        <v>17</v>
      </c>
      <c r="C83" s="76">
        <f>IF(B83="","",VLOOKUP(AD83,Varsayımlar!$B:$Q,3,0))</f>
        <v>8698829380698</v>
      </c>
      <c r="D83" s="76" t="s">
        <v>235</v>
      </c>
      <c r="E83" s="119" t="s">
        <v>37</v>
      </c>
      <c r="F83" s="77" t="s">
        <v>740</v>
      </c>
      <c r="G83" s="77" t="s">
        <v>742</v>
      </c>
      <c r="H83" s="77" t="str">
        <f>IF(B83="","",VLOOKUP(AD83,Varsayımlar!$B:$Q,5,0))</f>
        <v>TORTİLLAS 25 CM 4 PCS 260G</v>
      </c>
      <c r="I83" s="77">
        <f>IF(B83="","",VLOOKUP(AD83,Varsayımlar!B:T,19,0))</f>
        <v>0</v>
      </c>
      <c r="J83" s="77" t="str">
        <f>IF(B83="","",VLOOKUP(AD83,Varsayımlar!$B:$Q,6,0))</f>
        <v>SADE</v>
      </c>
      <c r="K83" s="77">
        <v>336</v>
      </c>
      <c r="L83" s="77"/>
      <c r="M83" s="77">
        <f>K83/84</f>
        <v>4</v>
      </c>
      <c r="N83" s="77"/>
      <c r="O83" s="77">
        <v>6</v>
      </c>
      <c r="P83" s="77">
        <f>IF(B83="","",VLOOKUP(AD83,Varsayımlar!$B:$Q,7,0)*K83)</f>
        <v>10080</v>
      </c>
      <c r="Q83" s="77">
        <f>IF(B83="","",VLOOKUP(AD83,Varsayımlar!$B:$Q,8,0))</f>
        <v>25</v>
      </c>
      <c r="R83" s="77" t="str">
        <f>IF(B83="","",VLOOKUP(AD83,Varsayımlar!$B:$Q,9,0))</f>
        <v>SOFT</v>
      </c>
      <c r="S83" s="77">
        <f>IF(B83="","",VLOOKUP(AD83,Varsayımlar!$B:$Q,10,0))</f>
        <v>4</v>
      </c>
      <c r="T83" s="77">
        <f>IF(B83="","",VLOOKUP(AD83,Varsayımlar!$B:$Q,11,0))</f>
        <v>30</v>
      </c>
      <c r="U83" s="77">
        <f>IF(B83="","",VLOOKUP(AD83,Varsayımlar!$B:$Q,12,0))</f>
        <v>260</v>
      </c>
      <c r="V83" s="77" t="str">
        <f>IF(B83="","",VLOOKUP(AD83,Varsayımlar!$B:$Q,13,0))</f>
        <v>YURTDIŞI</v>
      </c>
      <c r="W83" s="77">
        <f>IF(B83="","",VLOOKUP(AD83,Varsayımlar!$B:$Q,14,0))</f>
        <v>6</v>
      </c>
      <c r="X83" s="78">
        <v>46205</v>
      </c>
      <c r="Y83" s="78">
        <v>46389</v>
      </c>
      <c r="Z83" s="77">
        <v>26070225</v>
      </c>
      <c r="AA83" s="77" t="str">
        <f>IF(B83="","",VLOOKUP(AD83,Varsayımlar!$B:$Q,15,0))</f>
        <v>TRİTON -SKT ATILACAK</v>
      </c>
      <c r="AB83" s="77" t="str">
        <f>IF(B83="","",VLOOKUP(AD83,Varsayımlar!$B:$Q,16,0))</f>
        <v>24-26 CM</v>
      </c>
      <c r="AC83" s="64"/>
      <c r="AD83" s="61" t="str">
        <f>IF(B83="","",CONCATENATE(B83,E83))</f>
        <v>LLC TRİTONMUTLUKAL WHEAT TORTILLA</v>
      </c>
    </row>
    <row r="84" spans="1:31" ht="78.75" hidden="1" x14ac:dyDescent="0.25">
      <c r="A84" s="9" t="s">
        <v>128</v>
      </c>
      <c r="B84" s="88" t="s">
        <v>90</v>
      </c>
      <c r="C84" s="89">
        <f>IF(B84="","",VLOOKUP(AD84,Varsayımlar!$B:$Q,3,0))</f>
        <v>8698829380698</v>
      </c>
      <c r="D84" s="89" t="s">
        <v>259</v>
      </c>
      <c r="E84" s="85" t="s">
        <v>91</v>
      </c>
      <c r="F84" s="9"/>
      <c r="G84" s="9"/>
      <c r="H84" s="90" t="str">
        <f>IF(B84="","",VLOOKUP(AD84,Varsayımlar!$B:$Q,5,0))</f>
        <v>MAGNİT MAVİ AMBALAJ 25CM</v>
      </c>
      <c r="I84" s="90">
        <f>IF(B84="","",VLOOKUP(AD84,Varsayımlar!B:T,19,0))</f>
        <v>0</v>
      </c>
      <c r="J84" s="90" t="str">
        <f>IF(B84="","",VLOOKUP(AD84,Varsayımlar!$B:$Q,6,0))</f>
        <v>SADE</v>
      </c>
      <c r="K84" s="9">
        <v>2016</v>
      </c>
      <c r="L84" s="9"/>
      <c r="M84" s="9">
        <f>IFERROR(IF(B84="","",K84/VLOOKUP(AD84,Varsayımlar!B:R,17,0)),"")</f>
        <v>24</v>
      </c>
      <c r="N84" s="9"/>
      <c r="O84" s="9">
        <v>30</v>
      </c>
      <c r="P84" s="90">
        <f>IF(B84="","",VLOOKUP(AD84,Varsayımlar!$B:$Q,7,0)*K84)</f>
        <v>60480</v>
      </c>
      <c r="Q84" s="90">
        <f>IF(B84="","",VLOOKUP(AD84,Varsayımlar!$B:$Q,8,0))</f>
        <v>25</v>
      </c>
      <c r="R84" s="90" t="str">
        <f>IF(B84="","",VLOOKUP(AD84,Varsayımlar!$B:$Q,9,0))</f>
        <v>SOFT</v>
      </c>
      <c r="S84" s="90">
        <f>IF(B84="","",VLOOKUP(AD84,Varsayımlar!$B:$Q,10,0))</f>
        <v>4</v>
      </c>
      <c r="T84" s="90">
        <f>IF(B84="","",VLOOKUP(AD84,Varsayımlar!$B:$Q,11,0))</f>
        <v>30</v>
      </c>
      <c r="U84" s="90">
        <f>IF(B84="","",VLOOKUP(AD84,Varsayımlar!$B:$Q,12,0))</f>
        <v>260</v>
      </c>
      <c r="V84" s="90" t="str">
        <f>IF(B84="","",VLOOKUP(AD84,Varsayımlar!$B:$Q,13,0))</f>
        <v>YURTDIŞI</v>
      </c>
      <c r="W84" s="90">
        <f>IF(B84="","",VLOOKUP(AD84,Varsayımlar!$B:$Q,14,0))</f>
        <v>9</v>
      </c>
      <c r="X84" s="86">
        <v>46223</v>
      </c>
      <c r="Y84" s="86">
        <v>46497</v>
      </c>
      <c r="Z84" s="9" t="s">
        <v>691</v>
      </c>
      <c r="AA84" s="90" t="str">
        <f>IF(B84="","",VLOOKUP(AD84,Varsayımlar!$B:$Q,15,0))</f>
        <v>25CM TURUNCU KOLİ-SOL ÜST DİKDÖRTGENE ÜRETİM TARİHİ BASILACAK</v>
      </c>
      <c r="AB84" s="90" t="str">
        <f>IF(B84="","",VLOOKUP(AD84,Varsayımlar!$B:$Q,16,0))</f>
        <v>24-26 CM</v>
      </c>
      <c r="AC84" s="90">
        <f>IF(B84="","",VLOOKUP(Sayfa2!AD71,Varsayımlar!B:S,18,0))</f>
        <v>0</v>
      </c>
      <c r="AD84" s="90" t="str">
        <f t="shared" si="2"/>
        <v>MAGNİTMAGNİT MAVİ AMBALAJ 25 CM 260G</v>
      </c>
    </row>
    <row r="85" spans="1:31" ht="78.75" hidden="1" x14ac:dyDescent="0.25">
      <c r="A85" s="9" t="s">
        <v>129</v>
      </c>
      <c r="B85" s="88" t="s">
        <v>90</v>
      </c>
      <c r="C85" s="89">
        <f>IF(B85="","",VLOOKUP(AD85,Varsayımlar!$B:$Q,3,0))</f>
        <v>8698829380698</v>
      </c>
      <c r="D85" s="89" t="s">
        <v>260</v>
      </c>
      <c r="E85" s="85" t="s">
        <v>91</v>
      </c>
      <c r="F85" s="9"/>
      <c r="G85" s="9"/>
      <c r="H85" s="90" t="str">
        <f>IF(B85="","",VLOOKUP(AD85,Varsayımlar!$B:$Q,5,0))</f>
        <v>MAGNİT MAVİ AMBALAJ 25CM</v>
      </c>
      <c r="I85" s="90">
        <f>IF(B85="","",VLOOKUP(AD85,Varsayımlar!B:T,19,0))</f>
        <v>0</v>
      </c>
      <c r="J85" s="90" t="str">
        <f>IF(B85="","",VLOOKUP(AD85,Varsayımlar!$B:$Q,6,0))</f>
        <v>SADE</v>
      </c>
      <c r="K85" s="9">
        <v>2016</v>
      </c>
      <c r="L85" s="9"/>
      <c r="M85" s="9">
        <f>IFERROR(IF(B85="","",K85/VLOOKUP(AD85,Varsayımlar!B:R,17,0)),"")</f>
        <v>24</v>
      </c>
      <c r="N85" s="9"/>
      <c r="O85" s="9">
        <v>30</v>
      </c>
      <c r="P85" s="90">
        <f>IF(B85="","",VLOOKUP(AD85,Varsayımlar!$B:$Q,7,0)*K85)</f>
        <v>60480</v>
      </c>
      <c r="Q85" s="90">
        <f>IF(B85="","",VLOOKUP(AD85,Varsayımlar!$B:$Q,8,0))</f>
        <v>25</v>
      </c>
      <c r="R85" s="90" t="str">
        <f>IF(B85="","",VLOOKUP(AD85,Varsayımlar!$B:$Q,9,0))</f>
        <v>SOFT</v>
      </c>
      <c r="S85" s="90">
        <f>IF(B85="","",VLOOKUP(AD85,Varsayımlar!$B:$Q,10,0))</f>
        <v>4</v>
      </c>
      <c r="T85" s="90">
        <f>IF(B85="","",VLOOKUP(AD85,Varsayımlar!$B:$Q,11,0))</f>
        <v>30</v>
      </c>
      <c r="U85" s="90">
        <f>IF(B85="","",VLOOKUP(AD85,Varsayımlar!$B:$Q,12,0))</f>
        <v>260</v>
      </c>
      <c r="V85" s="90" t="str">
        <f>IF(B85="","",VLOOKUP(AD85,Varsayımlar!$B:$Q,13,0))</f>
        <v>YURTDIŞI</v>
      </c>
      <c r="W85" s="90">
        <f>IF(B85="","",VLOOKUP(AD85,Varsayımlar!$B:$Q,14,0))</f>
        <v>9</v>
      </c>
      <c r="X85" s="86">
        <v>46223</v>
      </c>
      <c r="Y85" s="86">
        <v>46497</v>
      </c>
      <c r="Z85" s="9" t="s">
        <v>692</v>
      </c>
      <c r="AA85" s="90" t="str">
        <f>IF(B85="","",VLOOKUP(AD85,Varsayımlar!$B:$Q,15,0))</f>
        <v>25CM TURUNCU KOLİ-SOL ÜST DİKDÖRTGENE ÜRETİM TARİHİ BASILACAK</v>
      </c>
      <c r="AB85" s="90" t="str">
        <f>IF(B85="","",VLOOKUP(AD85,Varsayımlar!$B:$Q,16,0))</f>
        <v>24-26 CM</v>
      </c>
      <c r="AC85" s="90">
        <f>IF(B85="","",VLOOKUP(Sayfa2!AD72,Varsayımlar!B:S,18,0))</f>
        <v>0</v>
      </c>
      <c r="AD85" s="90" t="str">
        <f t="shared" si="2"/>
        <v>MAGNİTMAGNİT MAVİ AMBALAJ 25 CM 260G</v>
      </c>
    </row>
    <row r="86" spans="1:31" ht="78.75" hidden="1" x14ac:dyDescent="0.25">
      <c r="A86" s="9" t="s">
        <v>130</v>
      </c>
      <c r="B86" s="88" t="s">
        <v>90</v>
      </c>
      <c r="C86" s="89">
        <f>IF(B86="","",VLOOKUP(AD86,Varsayımlar!$B:$Q,3,0))</f>
        <v>8698829380698</v>
      </c>
      <c r="D86" s="89" t="s">
        <v>261</v>
      </c>
      <c r="E86" s="85" t="s">
        <v>91</v>
      </c>
      <c r="F86" s="9"/>
      <c r="G86" s="9"/>
      <c r="H86" s="90" t="str">
        <f>IF(B86="","",VLOOKUP(AD86,Varsayımlar!$B:$Q,5,0))</f>
        <v>MAGNİT MAVİ AMBALAJ 25CM</v>
      </c>
      <c r="I86" s="90">
        <f>IF(B86="","",VLOOKUP(AD86,Varsayımlar!B:T,19,0))</f>
        <v>0</v>
      </c>
      <c r="J86" s="90" t="str">
        <f>IF(B86="","",VLOOKUP(AD86,Varsayımlar!$B:$Q,6,0))</f>
        <v>SADE</v>
      </c>
      <c r="K86" s="9">
        <v>2016</v>
      </c>
      <c r="L86" s="9"/>
      <c r="M86" s="9">
        <f>IFERROR(IF(B86="","",K86/VLOOKUP(AD86,Varsayımlar!B:R,17,0)),"")</f>
        <v>24</v>
      </c>
      <c r="N86" s="9"/>
      <c r="O86" s="9">
        <v>30</v>
      </c>
      <c r="P86" s="90">
        <f>IF(B86="","",VLOOKUP(AD86,Varsayımlar!$B:$Q,7,0)*K86)</f>
        <v>60480</v>
      </c>
      <c r="Q86" s="90">
        <f>IF(B86="","",VLOOKUP(AD86,Varsayımlar!$B:$Q,8,0))</f>
        <v>25</v>
      </c>
      <c r="R86" s="90" t="str">
        <f>IF(B86="","",VLOOKUP(AD86,Varsayımlar!$B:$Q,9,0))</f>
        <v>SOFT</v>
      </c>
      <c r="S86" s="90">
        <f>IF(B86="","",VLOOKUP(AD86,Varsayımlar!$B:$Q,10,0))</f>
        <v>4</v>
      </c>
      <c r="T86" s="90">
        <f>IF(B86="","",VLOOKUP(AD86,Varsayımlar!$B:$Q,11,0))</f>
        <v>30</v>
      </c>
      <c r="U86" s="90">
        <f>IF(B86="","",VLOOKUP(AD86,Varsayımlar!$B:$Q,12,0))</f>
        <v>260</v>
      </c>
      <c r="V86" s="90" t="str">
        <f>IF(B86="","",VLOOKUP(AD86,Varsayımlar!$B:$Q,13,0))</f>
        <v>YURTDIŞI</v>
      </c>
      <c r="W86" s="90">
        <f>IF(B86="","",VLOOKUP(AD86,Varsayımlar!$B:$Q,14,0))</f>
        <v>9</v>
      </c>
      <c r="X86" s="86">
        <v>46224</v>
      </c>
      <c r="Y86" s="86">
        <v>46498</v>
      </c>
      <c r="Z86" s="9">
        <v>26072125</v>
      </c>
      <c r="AA86" s="90" t="str">
        <f>IF(B86="","",VLOOKUP(AD86,Varsayımlar!$B:$Q,15,0))</f>
        <v>25CM TURUNCU KOLİ-SOL ÜST DİKDÖRTGENE ÜRETİM TARİHİ BASILACAK</v>
      </c>
      <c r="AB86" s="90" t="str">
        <f>IF(B86="","",VLOOKUP(AD86,Varsayımlar!$B:$Q,16,0))</f>
        <v>24-26 CM</v>
      </c>
      <c r="AC86" s="90">
        <f>IF(B86="","",VLOOKUP(Sayfa2!AD73,Varsayımlar!B:S,18,0))</f>
        <v>0</v>
      </c>
      <c r="AD86" s="90" t="str">
        <f t="shared" si="2"/>
        <v>MAGNİTMAGNİT MAVİ AMBALAJ 25 CM 260G</v>
      </c>
    </row>
    <row r="87" spans="1:31" x14ac:dyDescent="0.25">
      <c r="A87" s="9" t="s">
        <v>131</v>
      </c>
      <c r="B87" s="70"/>
      <c r="C87" s="71" t="str">
        <f>IF(B87="","",VLOOKUP(AD87,Varsayımlar!$B:$Q,3,0))</f>
        <v/>
      </c>
      <c r="D87" s="71"/>
      <c r="E87" s="71"/>
      <c r="F87" s="70"/>
      <c r="G87" s="70"/>
      <c r="H87" s="70" t="str">
        <f>IF(B87="","",VLOOKUP(AD87,Varsayımlar!$B:$Q,5,0))</f>
        <v/>
      </c>
      <c r="I87" s="70"/>
      <c r="J87" s="70" t="str">
        <f>IF(B87="","",VLOOKUP(AD87,Varsayımlar!$B:$Q,6,0))</f>
        <v/>
      </c>
      <c r="K87" s="70"/>
      <c r="L87" s="70"/>
      <c r="M87" s="70" t="str">
        <f>IFERROR(IF(B87="","",K87/VLOOKUP(AD87,Varsayımlar!B:R,17,0)),"")</f>
        <v/>
      </c>
      <c r="N87" s="70"/>
      <c r="O87" s="70"/>
      <c r="P87" s="70" t="str">
        <f>IF(B87="","",VLOOKUP(AD87,Varsayımlar!$B:$Q,7,0)*K87)</f>
        <v/>
      </c>
      <c r="Q87" s="70" t="str">
        <f>IF(B87="","",VLOOKUP(AD87,Varsayımlar!$B:$Q,8,0))</f>
        <v/>
      </c>
      <c r="R87" s="70" t="str">
        <f>IF(B87="","",VLOOKUP(AD87,Varsayımlar!$B:$Q,9,0))</f>
        <v/>
      </c>
      <c r="S87" s="70" t="str">
        <f>IF(B87="","",VLOOKUP(AD87,Varsayımlar!$B:$Q,10,0))</f>
        <v/>
      </c>
      <c r="T87" s="70" t="str">
        <f>IF(B87="","",VLOOKUP(AD87,Varsayımlar!$B:$Q,11,0))</f>
        <v/>
      </c>
      <c r="U87" s="70" t="str">
        <f>IF(B87="","",VLOOKUP(AD87,Varsayımlar!$B:$Q,12,0))</f>
        <v/>
      </c>
      <c r="V87" s="70" t="str">
        <f>IF(B87="","",VLOOKUP(AD87,Varsayımlar!$B:$Q,13,0))</f>
        <v/>
      </c>
      <c r="W87" s="70" t="str">
        <f>IF(B87="","",VLOOKUP(AD87,Varsayımlar!$B:$Q,14,0))</f>
        <v/>
      </c>
      <c r="X87" s="70"/>
      <c r="Y87" s="70"/>
      <c r="Z87" s="70"/>
      <c r="AA87" s="70" t="str">
        <f>IF(B87="","",VLOOKUP(AD87,Varsayımlar!$B:$Q,15,0))</f>
        <v/>
      </c>
      <c r="AB87" s="70" t="str">
        <f>IF(B87="","",VLOOKUP(AD87,Varsayımlar!$B:$Q,16,0))</f>
        <v/>
      </c>
      <c r="AC87" s="70" t="str">
        <f>IF(B87="","",VLOOKUP(Sayfa2!AD32,Varsayımlar!B:S,18,0))</f>
        <v/>
      </c>
      <c r="AD87" s="61"/>
    </row>
    <row r="88" spans="1:31" x14ac:dyDescent="0.25">
      <c r="A88" s="9" t="s">
        <v>132</v>
      </c>
      <c r="B88" s="70"/>
      <c r="C88" s="71" t="str">
        <f>IF(B88="","",VLOOKUP(AD88,Varsayımlar!$B:$Q,3,0))</f>
        <v/>
      </c>
      <c r="D88" s="71"/>
      <c r="E88" s="71"/>
      <c r="F88" s="70"/>
      <c r="G88" s="70"/>
      <c r="H88" s="70" t="str">
        <f>IF(B88="","",VLOOKUP(AD88,Varsayımlar!$B:$Q,5,0))</f>
        <v/>
      </c>
      <c r="I88" s="70"/>
      <c r="J88" s="70" t="str">
        <f>IF(B88="","",VLOOKUP(AD88,Varsayımlar!$B:$Q,6,0))</f>
        <v/>
      </c>
      <c r="K88" s="70"/>
      <c r="L88" s="70"/>
      <c r="M88" s="70" t="str">
        <f>IFERROR(IF(B88="","",K88/VLOOKUP(AD88,Varsayımlar!B:R,17,0)),"")</f>
        <v/>
      </c>
      <c r="N88" s="70"/>
      <c r="O88" s="70"/>
      <c r="P88" s="70" t="str">
        <f>IF(B88="","",VLOOKUP(AD88,Varsayımlar!$B:$Q,7,0)*K88)</f>
        <v/>
      </c>
      <c r="Q88" s="70" t="str">
        <f>IF(B88="","",VLOOKUP(AD88,Varsayımlar!$B:$Q,8,0))</f>
        <v/>
      </c>
      <c r="R88" s="70" t="str">
        <f>IF(B88="","",VLOOKUP(AD88,Varsayımlar!$B:$Q,9,0))</f>
        <v/>
      </c>
      <c r="S88" s="70" t="str">
        <f>IF(B88="","",VLOOKUP(AD88,Varsayımlar!$B:$Q,10,0))</f>
        <v/>
      </c>
      <c r="T88" s="70" t="str">
        <f>IF(B88="","",VLOOKUP(AD88,Varsayımlar!$B:$Q,11,0))</f>
        <v/>
      </c>
      <c r="U88" s="70" t="str">
        <f>IF(B88="","",VLOOKUP(AD88,Varsayımlar!$B:$Q,12,0))</f>
        <v/>
      </c>
      <c r="V88" s="70" t="str">
        <f>IF(B88="","",VLOOKUP(AD88,Varsayımlar!$B:$Q,13,0))</f>
        <v/>
      </c>
      <c r="W88" s="70" t="str">
        <f>IF(B88="","",VLOOKUP(AD88,Varsayımlar!$B:$Q,14,0))</f>
        <v/>
      </c>
      <c r="X88" s="70"/>
      <c r="Y88" s="70"/>
      <c r="Z88" s="70"/>
      <c r="AA88" s="70" t="str">
        <f>IF(B88="","",VLOOKUP(AD88,Varsayımlar!$B:$Q,15,0))</f>
        <v/>
      </c>
      <c r="AB88" s="70" t="str">
        <f>IF(B88="","",VLOOKUP(AD88,Varsayımlar!$B:$Q,16,0))</f>
        <v/>
      </c>
      <c r="AC88" s="70" t="str">
        <f>IF(B88="","",VLOOKUP(Sayfa2!AD33,Varsayımlar!B:S,18,0))</f>
        <v/>
      </c>
      <c r="AD88" s="61"/>
    </row>
    <row r="89" spans="1:31" x14ac:dyDescent="0.25">
      <c r="C89" s="80" t="str">
        <f>IF(B89="","",VLOOKUP(AD89,Varsayımlar!$B:$Q,3,0))</f>
        <v/>
      </c>
      <c r="H89" s="8" t="str">
        <f>IF(B89="","",VLOOKUP(AD89,Varsayımlar!$B:$Q,5,0))</f>
        <v/>
      </c>
      <c r="J89" s="8" t="str">
        <f>IF(B89="","",VLOOKUP(AD89,Varsayımlar!$B:$Q,6,0))</f>
        <v/>
      </c>
      <c r="P89" s="8" t="str">
        <f>IF(B89="","",VLOOKUP(AD89,Varsayımlar!$B:$Q,7,0)*K89)</f>
        <v/>
      </c>
      <c r="Q89" s="8" t="str">
        <f>IF(B89="","",VLOOKUP(AD89,Varsayımlar!$B:$Q,8,0))</f>
        <v/>
      </c>
      <c r="R89" s="8" t="str">
        <f>IF(B89="","",VLOOKUP(AD89,Varsayımlar!$B:$Q,9,0))</f>
        <v/>
      </c>
      <c r="S89" s="8" t="str">
        <f>IF(B89="","",VLOOKUP(AD89,Varsayımlar!$B:$Q,10,0))</f>
        <v/>
      </c>
      <c r="T89" s="8" t="str">
        <f>IF(B89="","",VLOOKUP(AD89,Varsayımlar!$B:$Q,11,0))</f>
        <v/>
      </c>
      <c r="U89" s="8" t="str">
        <f>IF(B89="","",VLOOKUP(AD89,Varsayımlar!$B:$Q,12,0))</f>
        <v/>
      </c>
      <c r="V89" s="8" t="str">
        <f>IF(B89="","",VLOOKUP(AD89,Varsayımlar!$B:$Q,13,0))</f>
        <v/>
      </c>
      <c r="W89" s="8" t="str">
        <f>IF(B89="","",VLOOKUP(AD89,Varsayımlar!$B:$Q,14,0))</f>
        <v/>
      </c>
      <c r="AA89" s="8" t="str">
        <f>IF(B89="","",VLOOKUP(AD89,Varsayımlar!$B:$Q,15,0))</f>
        <v/>
      </c>
      <c r="AB89" s="8" t="str">
        <f>IF(B89="","",VLOOKUP(AD89,Varsayımlar!$B:$Q,16,0))</f>
        <v/>
      </c>
      <c r="AD89" s="8" t="str">
        <f>IF(B89="","",CONCATENATE(B89,E89))</f>
        <v/>
      </c>
    </row>
    <row r="90" spans="1:31" ht="31.5" x14ac:dyDescent="0.25">
      <c r="A90" s="198" t="s">
        <v>120</v>
      </c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55"/>
    </row>
    <row r="91" spans="1:31" ht="63" x14ac:dyDescent="0.25">
      <c r="A91" s="9" t="s">
        <v>0</v>
      </c>
      <c r="B91" s="9" t="s">
        <v>1</v>
      </c>
      <c r="C91" s="10" t="s">
        <v>36</v>
      </c>
      <c r="D91" s="10" t="s">
        <v>177</v>
      </c>
      <c r="E91" s="10" t="s">
        <v>42</v>
      </c>
      <c r="F91" s="9" t="s">
        <v>43</v>
      </c>
      <c r="G91" s="9" t="s">
        <v>13</v>
      </c>
      <c r="H91" s="9" t="s">
        <v>2</v>
      </c>
      <c r="I91" s="9" t="s">
        <v>83</v>
      </c>
      <c r="J91" s="9" t="s">
        <v>3</v>
      </c>
      <c r="K91" s="9" t="s">
        <v>21</v>
      </c>
      <c r="L91" s="9" t="s">
        <v>141</v>
      </c>
      <c r="M91" s="9" t="s">
        <v>20</v>
      </c>
      <c r="N91" s="9" t="s">
        <v>243</v>
      </c>
      <c r="O91" s="9" t="s">
        <v>176</v>
      </c>
      <c r="P91" s="9" t="s">
        <v>16</v>
      </c>
      <c r="Q91" s="9" t="s">
        <v>4</v>
      </c>
      <c r="R91" s="9" t="s">
        <v>5</v>
      </c>
      <c r="S91" s="9" t="s">
        <v>6</v>
      </c>
      <c r="T91" s="9" t="s">
        <v>33</v>
      </c>
      <c r="U91" s="9" t="s">
        <v>7</v>
      </c>
      <c r="V91" s="9" t="s">
        <v>8</v>
      </c>
      <c r="W91" s="9" t="s">
        <v>9</v>
      </c>
      <c r="X91" s="9" t="s">
        <v>10</v>
      </c>
      <c r="Y91" s="9" t="s">
        <v>11</v>
      </c>
      <c r="Z91" s="9" t="s">
        <v>12</v>
      </c>
      <c r="AA91" s="9" t="s">
        <v>14</v>
      </c>
      <c r="AB91" s="9" t="s">
        <v>15</v>
      </c>
      <c r="AC91" s="9" t="s">
        <v>305</v>
      </c>
      <c r="AD91" s="8" t="s">
        <v>50</v>
      </c>
    </row>
    <row r="92" spans="1:31" ht="63" x14ac:dyDescent="0.25">
      <c r="A92" s="9" t="s">
        <v>29</v>
      </c>
      <c r="B92" s="70" t="s">
        <v>79</v>
      </c>
      <c r="C92" s="71">
        <f>IF(B92="","",VLOOKUP(AD92,Varsayımlar!$B:$Q,3,0))</f>
        <v>8698829380698</v>
      </c>
      <c r="D92" s="71"/>
      <c r="E92" s="72" t="s">
        <v>254</v>
      </c>
      <c r="F92" s="70" t="s">
        <v>532</v>
      </c>
      <c r="G92" s="70" t="s">
        <v>532</v>
      </c>
      <c r="H92" s="70" t="str">
        <f>IF(B92="","",VLOOKUP(AD92,Varsayımlar!$B:$Q,5,0))</f>
        <v>Manetka 20cm</v>
      </c>
      <c r="I92" s="70">
        <f>IF(B92="","",VLOOKUP(AD92,Varsayımlar!B:T,19,0))</f>
        <v>0</v>
      </c>
      <c r="J92" s="70" t="str">
        <f>IF(B92="","",VLOOKUP(AD92,Varsayımlar!$B:$Q,6,0))</f>
        <v>SADE</v>
      </c>
      <c r="K92" s="70">
        <v>7200</v>
      </c>
      <c r="L92" s="70"/>
      <c r="M92" s="70">
        <f>IFERROR(IF(B92="","",K92/VLOOKUP(AD92,Varsayımlar!B:R,17,0)),"")</f>
        <v>32</v>
      </c>
      <c r="N92" s="70"/>
      <c r="O92" s="70">
        <v>32</v>
      </c>
      <c r="P92" s="70">
        <f>IF(B92="","",VLOOKUP(AD92,Varsayımlar!$B:$Q,7,0)*K92)</f>
        <v>100800</v>
      </c>
      <c r="Q92" s="70">
        <f>IF(B92="","",VLOOKUP(AD92,Varsayımlar!$B:$Q,8,0))</f>
        <v>20</v>
      </c>
      <c r="R92" s="70" t="str">
        <f>IF(B92="","",VLOOKUP(AD92,Varsayımlar!$B:$Q,9,0))</f>
        <v>Irak Soft</v>
      </c>
      <c r="S92" s="70">
        <f>IF(B92="","",VLOOKUP(AD92,Varsayımlar!$B:$Q,10,0))</f>
        <v>4</v>
      </c>
      <c r="T92" s="70">
        <f>IF(B92="","",VLOOKUP(AD92,Varsayımlar!$B:$Q,11,0))</f>
        <v>14</v>
      </c>
      <c r="U92" s="70">
        <f>IF(B92="","",VLOOKUP(AD92,Varsayımlar!$B:$Q,12,0))</f>
        <v>166</v>
      </c>
      <c r="V92" s="70" t="str">
        <f>IF(B92="","",VLOOKUP(AD92,Varsayımlar!$B:$Q,13,0))</f>
        <v>YURTDIŞI</v>
      </c>
      <c r="W92" s="70">
        <f>IF(B92="","",VLOOKUP(AD92,Varsayımlar!$B:$Q,14,0))</f>
        <v>6</v>
      </c>
      <c r="X92" s="73">
        <v>46196</v>
      </c>
      <c r="Y92" s="73">
        <v>46379</v>
      </c>
      <c r="Z92" s="70">
        <v>26062320</v>
      </c>
      <c r="AA92" s="70" t="str">
        <f>IF(B92="","",VLOOKUP(AD92,Varsayımlar!$B:$Q,15,0))</f>
        <v>Kare Koli-Üretim Tarihli Etiket</v>
      </c>
      <c r="AB92" s="70" t="str">
        <f>IF(B92="","",VLOOKUP(AD92,Varsayımlar!$B:$Q,16,0))</f>
        <v>19-21 cm</v>
      </c>
      <c r="AC92" s="90">
        <f>IF(B92="","",VLOOKUP(Sayfa2!AD60,Varsayımlar!B:S,18,0))</f>
        <v>0</v>
      </c>
      <c r="AD92" s="90" t="str">
        <f t="shared" ref="AD92:AD138" si="4">IF(B92="","",CONCATENATE(B92,E92))</f>
        <v>LLC KOTORManetka 20cm 4 pcs 166g</v>
      </c>
      <c r="AE92" s="8" t="s">
        <v>285</v>
      </c>
    </row>
    <row r="93" spans="1:31" ht="36" customHeight="1" x14ac:dyDescent="0.25">
      <c r="A93" s="9" t="s">
        <v>122</v>
      </c>
      <c r="B93" s="107" t="s">
        <v>17</v>
      </c>
      <c r="C93" s="108">
        <f>IF(B93="","",VLOOKUP(AD93,Varsayımlar!$B:$Q,3,0))</f>
        <v>8698829380698</v>
      </c>
      <c r="D93" s="108" t="s">
        <v>231</v>
      </c>
      <c r="E93" s="109" t="s">
        <v>37</v>
      </c>
      <c r="F93" s="107" t="s">
        <v>729</v>
      </c>
      <c r="G93" s="107" t="s">
        <v>731</v>
      </c>
      <c r="H93" s="107" t="str">
        <f>IF(B93="","",VLOOKUP(AD93,Varsayımlar!$B:$Q,5,0))</f>
        <v>TORTİLLAS 25 CM 4 PCS 260G</v>
      </c>
      <c r="I93" s="107">
        <f>IF(B93="","",VLOOKUP(AD93,Varsayımlar!B:T,19,0))</f>
        <v>0</v>
      </c>
      <c r="J93" s="107" t="str">
        <f>IF(B93="","",VLOOKUP(AD93,Varsayımlar!$B:$Q,6,0))</f>
        <v>SADE</v>
      </c>
      <c r="K93" s="107">
        <v>1176</v>
      </c>
      <c r="L93" s="107"/>
      <c r="M93" s="107">
        <f>K93/84</f>
        <v>14</v>
      </c>
      <c r="N93" s="107"/>
      <c r="O93" s="107">
        <v>12</v>
      </c>
      <c r="P93" s="107">
        <f>IF(B93="","",VLOOKUP(AD93,Varsayımlar!$B:$Q,7,0)*K93)</f>
        <v>35280</v>
      </c>
      <c r="Q93" s="107">
        <f>IF(B93="","",VLOOKUP(AD93,Varsayımlar!$B:$Q,8,0))</f>
        <v>25</v>
      </c>
      <c r="R93" s="107" t="str">
        <f>IF(B93="","",VLOOKUP(AD93,Varsayımlar!$B:$Q,9,0))</f>
        <v>SOFT</v>
      </c>
      <c r="S93" s="107">
        <f>IF(B93="","",VLOOKUP(AD93,Varsayımlar!$B:$Q,10,0))</f>
        <v>4</v>
      </c>
      <c r="T93" s="107">
        <f>IF(B93="","",VLOOKUP(AD93,Varsayımlar!$B:$Q,11,0))</f>
        <v>30</v>
      </c>
      <c r="U93" s="107">
        <f>IF(B93="","",VLOOKUP(AD93,Varsayımlar!$B:$Q,12,0))</f>
        <v>260</v>
      </c>
      <c r="V93" s="107" t="str">
        <f>IF(B93="","",VLOOKUP(AD93,Varsayımlar!$B:$Q,13,0))</f>
        <v>YURTDIŞI</v>
      </c>
      <c r="W93" s="107">
        <f>IF(B93="","",VLOOKUP(AD93,Varsayımlar!$B:$Q,14,0))</f>
        <v>6</v>
      </c>
      <c r="X93" s="110">
        <v>46203</v>
      </c>
      <c r="Y93" s="110">
        <v>46386</v>
      </c>
      <c r="Z93" s="107" t="s">
        <v>825</v>
      </c>
      <c r="AA93" s="107" t="str">
        <f>IF(B93="","",VLOOKUP(AD93,Varsayımlar!$B:$Q,15,0))</f>
        <v>TRİTON -SKT ATILACAK</v>
      </c>
      <c r="AB93" s="107" t="str">
        <f>IF(B93="","",VLOOKUP(AD93,Varsayımlar!$B:$Q,16,0))</f>
        <v>24-26 CM</v>
      </c>
      <c r="AC93" s="64"/>
      <c r="AD93" s="61" t="str">
        <f>IF(B93="","",CONCATENATE(B93,E93))</f>
        <v>LLC TRİTONMUTLUKAL WHEAT TORTILLA</v>
      </c>
    </row>
    <row r="94" spans="1:31" ht="36" customHeight="1" x14ac:dyDescent="0.25">
      <c r="A94" s="9" t="s">
        <v>123</v>
      </c>
      <c r="B94" s="154" t="s">
        <v>17</v>
      </c>
      <c r="C94" s="155">
        <f>IF(B94="","",VLOOKUP(AD94,Varsayımlar!$B:$Q,3,0))</f>
        <v>8698829380698</v>
      </c>
      <c r="D94" s="155" t="s">
        <v>232</v>
      </c>
      <c r="E94" s="166" t="s">
        <v>37</v>
      </c>
      <c r="F94" s="154" t="s">
        <v>732</v>
      </c>
      <c r="G94" s="154" t="s">
        <v>733</v>
      </c>
      <c r="H94" s="154" t="str">
        <f>IF(B94="","",VLOOKUP(AD94,Varsayımlar!$B:$Q,5,0))</f>
        <v>TORTİLLAS 25 CM 4 PCS 260G</v>
      </c>
      <c r="I94" s="154">
        <f>IF(B94="","",VLOOKUP(AD94,Varsayımlar!B:T,19,0))</f>
        <v>0</v>
      </c>
      <c r="J94" s="154" t="str">
        <f>IF(B94="","",VLOOKUP(AD94,Varsayımlar!$B:$Q,6,0))</f>
        <v>SADE</v>
      </c>
      <c r="K94" s="154">
        <v>2016</v>
      </c>
      <c r="L94" s="154"/>
      <c r="M94" s="154">
        <f>K94/84</f>
        <v>24</v>
      </c>
      <c r="N94" s="154"/>
      <c r="O94" s="154">
        <v>21</v>
      </c>
      <c r="P94" s="154">
        <f>IF(B94="","",VLOOKUP(AD94,Varsayımlar!$B:$Q,7,0)*K94)</f>
        <v>60480</v>
      </c>
      <c r="Q94" s="154">
        <f>IF(B94="","",VLOOKUP(AD94,Varsayımlar!$B:$Q,8,0))</f>
        <v>25</v>
      </c>
      <c r="R94" s="154" t="str">
        <f>IF(B94="","",VLOOKUP(AD94,Varsayımlar!$B:$Q,9,0))</f>
        <v>SOFT</v>
      </c>
      <c r="S94" s="154">
        <f>IF(B94="","",VLOOKUP(AD94,Varsayımlar!$B:$Q,10,0))</f>
        <v>4</v>
      </c>
      <c r="T94" s="154">
        <f>IF(B94="","",VLOOKUP(AD94,Varsayımlar!$B:$Q,11,0))</f>
        <v>30</v>
      </c>
      <c r="U94" s="154">
        <f>IF(B94="","",VLOOKUP(AD94,Varsayımlar!$B:$Q,12,0))</f>
        <v>260</v>
      </c>
      <c r="V94" s="154" t="str">
        <f>IF(B94="","",VLOOKUP(AD94,Varsayımlar!$B:$Q,13,0))</f>
        <v>YURTDIŞI</v>
      </c>
      <c r="W94" s="154">
        <f>IF(B94="","",VLOOKUP(AD94,Varsayımlar!$B:$Q,14,0))</f>
        <v>6</v>
      </c>
      <c r="X94" s="157">
        <v>46203</v>
      </c>
      <c r="Y94" s="157">
        <v>46386</v>
      </c>
      <c r="Z94" s="154" t="s">
        <v>826</v>
      </c>
      <c r="AA94" s="154" t="str">
        <f>IF(B94="","",VLOOKUP(AD94,Varsayımlar!$B:$Q,15,0))</f>
        <v>TRİTON -SKT ATILACAK</v>
      </c>
      <c r="AB94" s="154" t="str">
        <f>IF(B94="","",VLOOKUP(AD94,Varsayımlar!$B:$Q,16,0))</f>
        <v>24-26 CM</v>
      </c>
      <c r="AC94" s="64"/>
      <c r="AD94" s="61" t="str">
        <f>IF(B94="","",CONCATENATE(B94,E94))</f>
        <v>LLC TRİTONMUTLUKAL WHEAT TORTILLA</v>
      </c>
    </row>
    <row r="95" spans="1:31" ht="78.75" x14ac:dyDescent="0.25">
      <c r="A95" s="9" t="s">
        <v>124</v>
      </c>
      <c r="B95" s="170" t="s">
        <v>628</v>
      </c>
      <c r="C95" s="171">
        <f>IF(B95="","",VLOOKUP(AD95,Varsayımlar!$B:$Q,3,0))</f>
        <v>8698829380698</v>
      </c>
      <c r="D95" s="171"/>
      <c r="E95" s="172" t="s">
        <v>629</v>
      </c>
      <c r="F95" s="170"/>
      <c r="G95" s="170"/>
      <c r="H95" s="170" t="str">
        <f>IF(B95="","",VLOOKUP(AD95,Varsayımlar!$B:$Q,5,0))</f>
        <v>Oqqa 25cm 650g (Etiketli)</v>
      </c>
      <c r="I95" s="170" t="str">
        <f>IF(B95="","",VLOOKUP(AD95,Varsayımlar!B:T,19,0))</f>
        <v>Folik Asit Bilgisi Etiketli-Besin Değerleri</v>
      </c>
      <c r="J95" s="170" t="str">
        <f>IF(B95="","",VLOOKUP(AD95,Varsayımlar!$B:$Q,6,0))</f>
        <v>SADE (Folik Asitli Un)</v>
      </c>
      <c r="K95" s="170">
        <v>1000</v>
      </c>
      <c r="L95" s="170"/>
      <c r="M95" s="170" t="str">
        <f>IFERROR(IF(B95="","",K95/VLOOKUP(AD95,Varsayımlar!B:R,17,0)),"")</f>
        <v/>
      </c>
      <c r="N95" s="170"/>
      <c r="O95" s="170">
        <v>10</v>
      </c>
      <c r="P95" s="170">
        <f>IF(B95="","",VLOOKUP(AD95,Varsayımlar!$B:$Q,7,0)*K95)</f>
        <v>12000</v>
      </c>
      <c r="Q95" s="170">
        <f>IF(B95="","",VLOOKUP(AD95,Varsayımlar!$B:$Q,8,0))</f>
        <v>25</v>
      </c>
      <c r="R95" s="170" t="str">
        <f>IF(B95="","",VLOOKUP(AD95,Varsayımlar!$B:$Q,9,0))</f>
        <v>Irak Soft</v>
      </c>
      <c r="S95" s="170">
        <f>IF(B95="","",VLOOKUP(AD95,Varsayımlar!$B:$Q,10,0))</f>
        <v>10</v>
      </c>
      <c r="T95" s="170">
        <f>IF(B95="","",VLOOKUP(AD95,Varsayımlar!$B:$Q,11,0))</f>
        <v>12</v>
      </c>
      <c r="U95" s="170">
        <f>IF(B95="","",VLOOKUP(AD95,Varsayımlar!$B:$Q,12,0))</f>
        <v>650</v>
      </c>
      <c r="V95" s="170" t="str">
        <f>IF(B95="","",VLOOKUP(AD95,Varsayımlar!$B:$Q,13,0))</f>
        <v>Yurtdışı</v>
      </c>
      <c r="W95" s="170">
        <f>IF(B95="","",VLOOKUP(AD95,Varsayımlar!$B:$Q,14,0))</f>
        <v>12</v>
      </c>
      <c r="X95" s="173">
        <v>46205</v>
      </c>
      <c r="Y95" s="173">
        <v>46570</v>
      </c>
      <c r="Z95" s="170">
        <v>26070225</v>
      </c>
      <c r="AA95" s="170" t="str">
        <f>IF(B95="","",VLOOKUP(AD95,Varsayımlar!$B:$Q,15,0))</f>
        <v>Kırmızı Koli-Etiketli</v>
      </c>
      <c r="AB95" s="170" t="str">
        <f>IF(B95="","",VLOOKUP(AD95,Varsayımlar!$B:$Q,16,0))</f>
        <v>24-26cm</v>
      </c>
      <c r="AC95" s="90">
        <f>IF(B95="","",VLOOKUP(Sayfa2!AD61,Varsayımlar!B:S,18,0))</f>
        <v>0</v>
      </c>
      <c r="AD95" s="90" t="str">
        <f>IF(B95="","",CONCATENATE(B95,E95))</f>
        <v>Oqqa NaturalOqqa 25cm 10 lu 650g</v>
      </c>
    </row>
    <row r="96" spans="1:31" ht="42" customHeight="1" x14ac:dyDescent="0.25">
      <c r="A96" s="9" t="s">
        <v>125</v>
      </c>
      <c r="B96" s="64" t="s">
        <v>632</v>
      </c>
      <c r="C96" s="65">
        <f>IF(B96="","",VLOOKUP(AD96,Varsayımlar!$B:$Q,3,0))</f>
        <v>8698829380698</v>
      </c>
      <c r="D96" s="65"/>
      <c r="E96" s="169" t="s">
        <v>633</v>
      </c>
      <c r="F96" s="64" t="s">
        <v>638</v>
      </c>
      <c r="G96" s="64"/>
      <c r="H96" s="64" t="str">
        <f>IF(B96="","",VLOOKUP(AD96,Varsayımlar!$B:$Q,5,0))</f>
        <v>Willifood 20cm 10 pcs 450g</v>
      </c>
      <c r="I96" s="64">
        <f>IF(B96="","",VLOOKUP(AD96,Varsayımlar!B:T,19,0))</f>
        <v>0</v>
      </c>
      <c r="J96" s="64" t="str">
        <f>IF(B96="","",VLOOKUP(AD96,Varsayımlar!$B:$Q,6,0))</f>
        <v>SADE</v>
      </c>
      <c r="K96" s="64">
        <v>1600</v>
      </c>
      <c r="L96" s="64"/>
      <c r="M96" s="64" t="str">
        <f>IFERROR(IF(B96="","",K96/VLOOKUP(AD96,Varsayımlar!B:R,17,0)),"")</f>
        <v/>
      </c>
      <c r="N96" s="64"/>
      <c r="O96" s="64">
        <v>16</v>
      </c>
      <c r="P96" s="64">
        <f>IF(B96="","",VLOOKUP(AD96,Varsayımlar!$B:$Q,7,0)*K96)</f>
        <v>19200</v>
      </c>
      <c r="Q96" s="64">
        <f>IF(B96="","",VLOOKUP(AD96,Varsayımlar!$B:$Q,8,0))</f>
        <v>20</v>
      </c>
      <c r="R96" s="64" t="str">
        <f>IF(B96="","",VLOOKUP(AD96,Varsayımlar!$B:$Q,9,0))</f>
        <v>Irak Soft</v>
      </c>
      <c r="S96" s="64">
        <f>IF(B96="","",VLOOKUP(AD96,Varsayımlar!$B:$Q,10,0))</f>
        <v>10</v>
      </c>
      <c r="T96" s="64">
        <f>IF(B96="","",VLOOKUP(AD96,Varsayımlar!$B:$Q,11,0))</f>
        <v>12</v>
      </c>
      <c r="U96" s="64">
        <f>IF(B96="","",VLOOKUP(AD96,Varsayımlar!$B:$Q,12,0))</f>
        <v>450</v>
      </c>
      <c r="V96" s="64" t="str">
        <f>IF(B96="","",VLOOKUP(AD96,Varsayımlar!$B:$Q,13,0))</f>
        <v>Yurtdışı</v>
      </c>
      <c r="W96" s="64" t="str">
        <f>IF(B96="","",VLOOKUP(AD96,Varsayımlar!$B:$Q,14,0))</f>
        <v>Özel Tarih</v>
      </c>
      <c r="X96" s="66"/>
      <c r="Y96" s="174" t="s">
        <v>634</v>
      </c>
      <c r="Z96" s="174" t="s">
        <v>722</v>
      </c>
      <c r="AA96" s="64" t="str">
        <f>IF(B96="","",VLOOKUP(AD96,Varsayımlar!$B:$Q,15,0))</f>
        <v>20cm koli-Etiketli</v>
      </c>
      <c r="AB96" s="64" t="str">
        <f>IF(B96="","",VLOOKUP(AD96,Varsayımlar!$B:$Q,16,0))</f>
        <v>19-21 cm</v>
      </c>
      <c r="AC96" s="90">
        <f>IF(B96="","",VLOOKUP(Sayfa2!AD77,Varsayımlar!B:S,18,0))</f>
        <v>0</v>
      </c>
      <c r="AD96" s="90" t="str">
        <f>IF(B96="","",CONCATENATE(B96,E96))</f>
        <v>WillifoodWillifood 20cm 10 pcs 450g</v>
      </c>
    </row>
    <row r="97" spans="1:30" ht="47.25" customHeight="1" x14ac:dyDescent="0.25">
      <c r="A97" s="9" t="s">
        <v>126</v>
      </c>
      <c r="B97" s="111" t="s">
        <v>104</v>
      </c>
      <c r="C97" s="112">
        <f>IF(B97="","",VLOOKUP(AD97,Varsayımlar!$B:$Q,3,0))</f>
        <v>8698829380698</v>
      </c>
      <c r="D97" s="112"/>
      <c r="E97" s="151" t="s">
        <v>263</v>
      </c>
      <c r="F97" s="111">
        <v>33</v>
      </c>
      <c r="G97" s="111" t="s">
        <v>720</v>
      </c>
      <c r="H97" s="111" t="str">
        <f>IF(B97="","",VLOOKUP(AD97,Varsayımlar!$B:$Q,5,0))</f>
        <v>Tortillas 20cm (Samakat Bilgileri Ekli)</v>
      </c>
      <c r="I97" s="111">
        <f>IF(B97="","",VLOOKUP(AD97,Varsayımlar!B:T,19,0))</f>
        <v>0</v>
      </c>
      <c r="J97" s="111" t="str">
        <f>IF(B97="","",VLOOKUP(AD97,Varsayımlar!$B:$Q,6,0))</f>
        <v>PEYNİRLİ</v>
      </c>
      <c r="K97" s="111">
        <v>1800</v>
      </c>
      <c r="L97" s="111"/>
      <c r="M97" s="111">
        <f>IFERROR(IF(B97="","",K97/VLOOKUP(AD97,Varsayımlar!B:R,17,0)),"")</f>
        <v>8</v>
      </c>
      <c r="N97" s="111"/>
      <c r="O97" s="111">
        <v>8</v>
      </c>
      <c r="P97" s="111">
        <f>IF(B97="","",VLOOKUP(AD97,Varsayımlar!$B:$Q,7,0)*K97)</f>
        <v>25200</v>
      </c>
      <c r="Q97" s="111">
        <f>IF(B97="","",VLOOKUP(AD97,Varsayımlar!$B:$Q,8,0))</f>
        <v>20</v>
      </c>
      <c r="R97" s="111" t="str">
        <f>IF(B97="","",VLOOKUP(AD97,Varsayımlar!$B:$Q,9,0))</f>
        <v>IRAK SOFT-AT</v>
      </c>
      <c r="S97" s="111">
        <f>IF(B97="","",VLOOKUP(AD97,Varsayımlar!$B:$Q,10,0))</f>
        <v>4</v>
      </c>
      <c r="T97" s="111">
        <f>IF(B97="","",VLOOKUP(AD97,Varsayımlar!$B:$Q,11,0))</f>
        <v>14</v>
      </c>
      <c r="U97" s="111">
        <f>IF(B97="","",VLOOKUP(AD97,Varsayımlar!$B:$Q,12,0))</f>
        <v>166</v>
      </c>
      <c r="V97" s="111" t="str">
        <f>IF(B97="","",VLOOKUP(AD97,Varsayımlar!$B:$Q,13,0))</f>
        <v>YURTDIŞI</v>
      </c>
      <c r="W97" s="111">
        <f>IF(B97="","",VLOOKUP(AD97,Varsayımlar!$B:$Q,14,0))</f>
        <v>9</v>
      </c>
      <c r="X97" s="114">
        <v>46206</v>
      </c>
      <c r="Y97" s="114">
        <v>46480</v>
      </c>
      <c r="Z97" s="111" t="s">
        <v>265</v>
      </c>
      <c r="AA97" s="111" t="str">
        <f>IF(B97="","",VLOOKUP(AD97,Varsayımlar!$B:$Q,15,0))</f>
        <v>Kare Koli-Üretim Tarihli Etiket</v>
      </c>
      <c r="AB97" s="111" t="str">
        <f>IF(B97="","",VLOOKUP(AD97,Varsayımlar!$B:$Q,16,0))</f>
        <v>19-21 cm</v>
      </c>
      <c r="AC97" s="9">
        <f>IF(B97="","",VLOOKUP(Sayfa2!AD75,Varsayımlar!B:S,18,0))</f>
        <v>0</v>
      </c>
      <c r="AD97" s="9" t="str">
        <f t="shared" si="4"/>
        <v>SMART LLCTortillas 20cm Peynirli 4pcs 166g</v>
      </c>
    </row>
    <row r="98" spans="1:30" ht="110.25" x14ac:dyDescent="0.25">
      <c r="A98" s="9" t="s">
        <v>127</v>
      </c>
      <c r="B98" s="111" t="s">
        <v>104</v>
      </c>
      <c r="C98" s="112">
        <f>IF(B98="","",VLOOKUP(AD98,Varsayımlar!$B:$Q,3,0))</f>
        <v>8698829380698</v>
      </c>
      <c r="D98" s="112"/>
      <c r="E98" s="151" t="s">
        <v>105</v>
      </c>
      <c r="F98" s="111">
        <v>33</v>
      </c>
      <c r="G98" s="111" t="s">
        <v>720</v>
      </c>
      <c r="H98" s="111" t="str">
        <f>IF(B98="","",VLOOKUP(AD98,Varsayımlar!$B:$Q,5,0))</f>
        <v>TORTİLLAS 20CM (SAMAKAT BİLGİLERİ EKLİ)</v>
      </c>
      <c r="I98" s="111">
        <f>IF(B98="","",VLOOKUP(AD98,Varsayımlar!B:T,19,0))</f>
        <v>0</v>
      </c>
      <c r="J98" s="111" t="str">
        <f>IF(B98="","",VLOOKUP(AD98,Varsayımlar!$B:$Q,6,0))</f>
        <v>SADE</v>
      </c>
      <c r="K98" s="111">
        <v>5100</v>
      </c>
      <c r="L98" s="111" t="s">
        <v>721</v>
      </c>
      <c r="M98" s="111">
        <f>IFERROR(IF(B98="","",K98/VLOOKUP(AD98,Varsayımlar!B:R,17,0)),"")</f>
        <v>22.666666666666668</v>
      </c>
      <c r="N98" s="111"/>
      <c r="O98" s="111">
        <v>24</v>
      </c>
      <c r="P98" s="111">
        <f>IF(B98="","",VLOOKUP(AD98,Varsayımlar!$B:$Q,7,0)*K98)</f>
        <v>71400</v>
      </c>
      <c r="Q98" s="111">
        <f>IF(B98="","",VLOOKUP(AD98,Varsayımlar!$B:$Q,8,0))</f>
        <v>20</v>
      </c>
      <c r="R98" s="111" t="str">
        <f>IF(B98="","",VLOOKUP(AD98,Varsayımlar!$B:$Q,9,0))</f>
        <v>IRAK SOFT</v>
      </c>
      <c r="S98" s="111">
        <f>IF(B98="","",VLOOKUP(AD98,Varsayımlar!$B:$Q,10,0))</f>
        <v>4</v>
      </c>
      <c r="T98" s="111">
        <f>IF(B98="","",VLOOKUP(AD98,Varsayımlar!$B:$Q,11,0))</f>
        <v>14</v>
      </c>
      <c r="U98" s="111">
        <f>IF(B98="","",VLOOKUP(AD98,Varsayımlar!$B:$Q,12,0))</f>
        <v>166</v>
      </c>
      <c r="V98" s="111" t="str">
        <f>IF(B98="","",VLOOKUP(AD98,Varsayımlar!$B:$Q,13,0))</f>
        <v>YURTDIŞI</v>
      </c>
      <c r="W98" s="111">
        <f>IF(B98="","",VLOOKUP(AD98,Varsayımlar!$B:$Q,14,0))</f>
        <v>9</v>
      </c>
      <c r="X98" s="114">
        <v>46206</v>
      </c>
      <c r="Y98" s="114">
        <v>46480</v>
      </c>
      <c r="Z98" s="111">
        <v>26070320</v>
      </c>
      <c r="AA98" s="111" t="str">
        <f>IF(B98="","",VLOOKUP(AD98,Varsayımlar!$B:$Q,15,0))</f>
        <v>SİYAH KARE KOLİ- Üretim Tarihi Etiketli</v>
      </c>
      <c r="AB98" s="111" t="str">
        <f>IF(B98="","",VLOOKUP(AD98,Varsayımlar!$B:$Q,16,0))</f>
        <v>19-21 CM</v>
      </c>
      <c r="AC98" s="90">
        <f>IF(B98="","",VLOOKUP(Sayfa2!AD76,Varsayımlar!B:S,18,0))</f>
        <v>0</v>
      </c>
      <c r="AD98" s="90" t="str">
        <f t="shared" si="4"/>
        <v>SMART LLCTORTİLLAS SAMAKAT 20CM 166G</v>
      </c>
    </row>
    <row r="99" spans="1:30" ht="39" customHeight="1" x14ac:dyDescent="0.25">
      <c r="A99" s="9" t="s">
        <v>128</v>
      </c>
      <c r="B99" s="9" t="s">
        <v>79</v>
      </c>
      <c r="C99" s="10">
        <f>IF(B99="","",VLOOKUP(AD99,Varsayımlar!$B:$Q,3,0))</f>
        <v>8698829380698</v>
      </c>
      <c r="D99" s="10"/>
      <c r="E99" s="85" t="s">
        <v>254</v>
      </c>
      <c r="F99" s="9"/>
      <c r="G99" s="9"/>
      <c r="H99" s="9" t="str">
        <f>IF(B99="","",VLOOKUP(AD99,Varsayımlar!$B:$Q,5,0))</f>
        <v>Manetka 20cm</v>
      </c>
      <c r="I99" s="9">
        <f>IF(B99="","",VLOOKUP(AD99,Varsayımlar!B:T,19,0))</f>
        <v>0</v>
      </c>
      <c r="J99" s="9" t="str">
        <f>IF(B99="","",VLOOKUP(AD99,Varsayımlar!$B:$Q,6,0))</f>
        <v>SADE</v>
      </c>
      <c r="K99" s="9">
        <v>7200</v>
      </c>
      <c r="L99" s="9"/>
      <c r="M99" s="9">
        <f>IFERROR(IF(B99="","",K99/VLOOKUP(AD99,Varsayımlar!B:R,17,0)),"")</f>
        <v>32</v>
      </c>
      <c r="N99" s="9"/>
      <c r="O99" s="9">
        <v>32</v>
      </c>
      <c r="P99" s="9">
        <f>IF(B99="","",VLOOKUP(AD99,Varsayımlar!$B:$Q,7,0)*K99)</f>
        <v>100800</v>
      </c>
      <c r="Q99" s="9">
        <f>IF(B99="","",VLOOKUP(AD99,Varsayımlar!$B:$Q,8,0))</f>
        <v>20</v>
      </c>
      <c r="R99" s="9" t="str">
        <f>IF(B99="","",VLOOKUP(AD99,Varsayımlar!$B:$Q,9,0))</f>
        <v>Irak Soft</v>
      </c>
      <c r="S99" s="9">
        <f>IF(B99="","",VLOOKUP(AD99,Varsayımlar!$B:$Q,10,0))</f>
        <v>4</v>
      </c>
      <c r="T99" s="9">
        <f>IF(B99="","",VLOOKUP(AD99,Varsayımlar!$B:$Q,11,0))</f>
        <v>14</v>
      </c>
      <c r="U99" s="9">
        <f>IF(B99="","",VLOOKUP(AD99,Varsayımlar!$B:$Q,12,0))</f>
        <v>166</v>
      </c>
      <c r="V99" s="9" t="str">
        <f>IF(B99="","",VLOOKUP(AD99,Varsayımlar!$B:$Q,13,0))</f>
        <v>YURTDIŞI</v>
      </c>
      <c r="W99" s="9">
        <f>IF(B99="","",VLOOKUP(AD99,Varsayımlar!$B:$Q,14,0))</f>
        <v>6</v>
      </c>
      <c r="X99" s="86">
        <v>46213</v>
      </c>
      <c r="Y99" s="86">
        <v>46397</v>
      </c>
      <c r="Z99" s="9">
        <v>26071020</v>
      </c>
      <c r="AA99" s="9" t="str">
        <f>IF(B99="","",VLOOKUP(AD99,Varsayımlar!$B:$Q,15,0))</f>
        <v>Kare Koli-Üretim Tarihli Etiket</v>
      </c>
      <c r="AB99" s="9" t="str">
        <f>IF(B99="","",VLOOKUP(AD99,Varsayımlar!$B:$Q,16,0))</f>
        <v>19-21 cm</v>
      </c>
      <c r="AC99" s="9">
        <f>IF(B99="","",VLOOKUP(Sayfa2!AD92,Varsayımlar!B:S,18,0))</f>
        <v>0</v>
      </c>
      <c r="AD99" s="9" t="str">
        <f t="shared" si="4"/>
        <v>LLC KOTORManetka 20cm 4 pcs 166g</v>
      </c>
    </row>
    <row r="100" spans="1:30" ht="63" x14ac:dyDescent="0.25">
      <c r="A100" s="9" t="s">
        <v>129</v>
      </c>
      <c r="B100" s="88" t="s">
        <v>79</v>
      </c>
      <c r="C100" s="89">
        <f>IF(B100="","",VLOOKUP(AD100,Varsayımlar!$B:$Q,3,0))</f>
        <v>8698829380698</v>
      </c>
      <c r="D100" s="89" t="s">
        <v>846</v>
      </c>
      <c r="E100" s="91" t="s">
        <v>844</v>
      </c>
      <c r="F100" s="9"/>
      <c r="G100" s="9"/>
      <c r="H100" s="90" t="str">
        <f>IF(B100="","",VLOOKUP(AD100,Varsayımlar!$B:$Q,5,0))</f>
        <v>MANETKA PEYNİRLİ 25 CM Irak Soft</v>
      </c>
      <c r="I100" s="90">
        <f>IF(B100="","",VLOOKUP(AD100,Varsayımlar!B:T,19,0))</f>
        <v>0</v>
      </c>
      <c r="J100" s="90" t="str">
        <f>IF(B100="","",VLOOKUP(AD100,Varsayımlar!$B:$Q,6,0))</f>
        <v>PEYNİRLİ</v>
      </c>
      <c r="K100" s="9">
        <v>2496</v>
      </c>
      <c r="L100" s="9"/>
      <c r="M100" s="9">
        <f>IFERROR(IF(B100="","",K100/VLOOKUP(AD100,Varsayımlar!B:R,17,0)),"")</f>
        <v>32</v>
      </c>
      <c r="N100" s="9"/>
      <c r="O100" s="9">
        <v>26</v>
      </c>
      <c r="P100" s="90">
        <f>IF(B100="","",VLOOKUP(AD100,Varsayımlar!$B:$Q,7,0)*K100)</f>
        <v>74880</v>
      </c>
      <c r="Q100" s="90">
        <f>IF(B100="","",VLOOKUP(AD100,Varsayımlar!$B:$Q,8,0))</f>
        <v>25</v>
      </c>
      <c r="R100" s="90" t="str">
        <f>IF(B100="","",VLOOKUP(AD100,Varsayımlar!$B:$Q,9,0))</f>
        <v>IRAK SOFT-AT</v>
      </c>
      <c r="S100" s="90">
        <f>IF(B100="","",VLOOKUP(AD100,Varsayımlar!$B:$Q,10,0))</f>
        <v>4</v>
      </c>
      <c r="T100" s="90">
        <f>IF(B100="","",VLOOKUP(AD100,Varsayımlar!$B:$Q,11,0))</f>
        <v>30</v>
      </c>
      <c r="U100" s="90">
        <f>IF(B100="","",VLOOKUP(AD100,Varsayımlar!$B:$Q,12,0))</f>
        <v>250</v>
      </c>
      <c r="V100" s="90" t="str">
        <f>IF(B100="","",VLOOKUP(AD100,Varsayımlar!$B:$Q,13,0))</f>
        <v>YURTDIŞI</v>
      </c>
      <c r="W100" s="90">
        <f>IF(B100="","",VLOOKUP(AD100,Varsayımlar!$B:$Q,14,0))</f>
        <v>6</v>
      </c>
      <c r="X100" s="86">
        <v>46213</v>
      </c>
      <c r="Y100" s="86">
        <v>46397</v>
      </c>
      <c r="Z100" s="9">
        <v>26071025</v>
      </c>
      <c r="AA100" s="90" t="str">
        <f>IF(B100="","",VLOOKUP(AD100,Varsayımlar!$B:$Q,15,0))</f>
        <v>KIRMIZI KOLİ-TARİHLİ KOLİ ETİKETİ</v>
      </c>
      <c r="AB100" s="90" t="str">
        <f>IF(B100="","",VLOOKUP(AD100,Varsayımlar!$B:$Q,16,0))</f>
        <v>24-26 CM</v>
      </c>
      <c r="AC100" s="90">
        <f>IF(B100="","",VLOOKUP(Sayfa2!AD93,Varsayımlar!B:S,18,0))</f>
        <v>0</v>
      </c>
      <c r="AD100" s="90" t="str">
        <f t="shared" si="4"/>
        <v>LLC KOTORMANETKA PEYNİRLİ 25CM Irak Soft</v>
      </c>
    </row>
    <row r="101" spans="1:30" ht="78.75" hidden="1" x14ac:dyDescent="0.25">
      <c r="A101" s="9" t="s">
        <v>132</v>
      </c>
      <c r="B101" s="77" t="s">
        <v>90</v>
      </c>
      <c r="C101" s="76">
        <f>IF(B101="","",VLOOKUP(AD101,Varsayımlar!$B:$Q,3,0))</f>
        <v>8698829380698</v>
      </c>
      <c r="D101" s="76" t="s">
        <v>231</v>
      </c>
      <c r="E101" s="75" t="s">
        <v>91</v>
      </c>
      <c r="F101" s="77"/>
      <c r="G101" s="77"/>
      <c r="H101" s="77" t="str">
        <f>IF(B101="","",VLOOKUP(AD101,Varsayımlar!$B:$Q,5,0))</f>
        <v>MAGNİT MAVİ AMBALAJ 25CM</v>
      </c>
      <c r="I101" s="77">
        <f>IF(B101="","",VLOOKUP(AD101,Varsayımlar!B:T,19,0))</f>
        <v>0</v>
      </c>
      <c r="J101" s="77" t="str">
        <f>IF(B101="","",VLOOKUP(AD101,Varsayımlar!$B:$Q,6,0))</f>
        <v>SADE</v>
      </c>
      <c r="K101" s="77">
        <v>2016</v>
      </c>
      <c r="L101" s="77"/>
      <c r="M101" s="77">
        <f>IFERROR(IF(B101="","",K101/VLOOKUP(AD101,Varsayımlar!B:R,17,0)),"")</f>
        <v>24</v>
      </c>
      <c r="N101" s="77"/>
      <c r="O101" s="77">
        <v>21</v>
      </c>
      <c r="P101" s="77">
        <f>IF(B101="","",VLOOKUP(AD101,Varsayımlar!$B:$Q,7,0)*K101)</f>
        <v>60480</v>
      </c>
      <c r="Q101" s="77">
        <f>IF(B101="","",VLOOKUP(AD101,Varsayımlar!$B:$Q,8,0))</f>
        <v>25</v>
      </c>
      <c r="R101" s="77" t="str">
        <f>IF(B101="","",VLOOKUP(AD101,Varsayımlar!$B:$Q,9,0))</f>
        <v>SOFT</v>
      </c>
      <c r="S101" s="77">
        <f>IF(B101="","",VLOOKUP(AD101,Varsayımlar!$B:$Q,10,0))</f>
        <v>4</v>
      </c>
      <c r="T101" s="77">
        <f>IF(B101="","",VLOOKUP(AD101,Varsayımlar!$B:$Q,11,0))</f>
        <v>30</v>
      </c>
      <c r="U101" s="77">
        <f>IF(B101="","",VLOOKUP(AD101,Varsayımlar!$B:$Q,12,0))</f>
        <v>260</v>
      </c>
      <c r="V101" s="77" t="str">
        <f>IF(B101="","",VLOOKUP(AD101,Varsayımlar!$B:$Q,13,0))</f>
        <v>YURTDIŞI</v>
      </c>
      <c r="W101" s="77">
        <f>IF(B101="","",VLOOKUP(AD101,Varsayımlar!$B:$Q,14,0))</f>
        <v>9</v>
      </c>
      <c r="X101" s="78">
        <v>46217</v>
      </c>
      <c r="Y101" s="78">
        <v>46491</v>
      </c>
      <c r="Z101" s="77" t="s">
        <v>689</v>
      </c>
      <c r="AA101" s="77" t="str">
        <f>IF(B101="","",VLOOKUP(AD101,Varsayımlar!$B:$Q,15,0))</f>
        <v>25CM TURUNCU KOLİ-SOL ÜST DİKDÖRTGENE ÜRETİM TARİHİ BASILACAK</v>
      </c>
      <c r="AB101" s="77" t="str">
        <f>IF(B101="","",VLOOKUP(AD101,Varsayımlar!$B:$Q,16,0))</f>
        <v>24-26 CM</v>
      </c>
      <c r="AC101" s="90">
        <f>IF(B101="","",VLOOKUP(Sayfa2!AD61,Varsayımlar!B:S,18,0))</f>
        <v>0</v>
      </c>
      <c r="AD101" s="90" t="str">
        <f t="shared" si="4"/>
        <v>MAGNİTMAGNİT MAVİ AMBALAJ 25 CM 260G</v>
      </c>
    </row>
    <row r="102" spans="1:30" ht="78.75" hidden="1" x14ac:dyDescent="0.25">
      <c r="A102" s="9" t="s">
        <v>133</v>
      </c>
      <c r="B102" s="82" t="s">
        <v>90</v>
      </c>
      <c r="C102" s="83">
        <f>IF(B102="","",VLOOKUP(AD102,Varsayımlar!$B:$Q,3,0))</f>
        <v>8698829380698</v>
      </c>
      <c r="D102" s="83" t="s">
        <v>232</v>
      </c>
      <c r="E102" s="149" t="s">
        <v>91</v>
      </c>
      <c r="F102" s="82"/>
      <c r="G102" s="82"/>
      <c r="H102" s="82" t="str">
        <f>IF(B102="","",VLOOKUP(AD102,Varsayımlar!$B:$Q,5,0))</f>
        <v>MAGNİT MAVİ AMBALAJ 25CM</v>
      </c>
      <c r="I102" s="82">
        <f>IF(B102="","",VLOOKUP(AD102,Varsayımlar!B:T,19,0))</f>
        <v>0</v>
      </c>
      <c r="J102" s="82" t="str">
        <f>IF(B102="","",VLOOKUP(AD102,Varsayımlar!$B:$Q,6,0))</f>
        <v>SADE</v>
      </c>
      <c r="K102" s="82">
        <v>2016</v>
      </c>
      <c r="L102" s="82"/>
      <c r="M102" s="82">
        <f>IFERROR(IF(B102="","",K102/VLOOKUP(AD102,Varsayımlar!B:R,17,0)),"")</f>
        <v>24</v>
      </c>
      <c r="N102" s="82"/>
      <c r="O102" s="82">
        <v>21</v>
      </c>
      <c r="P102" s="82">
        <f>IF(B102="","",VLOOKUP(AD102,Varsayımlar!$B:$Q,7,0)*K102)</f>
        <v>60480</v>
      </c>
      <c r="Q102" s="82">
        <f>IF(B102="","",VLOOKUP(AD102,Varsayımlar!$B:$Q,8,0))</f>
        <v>25</v>
      </c>
      <c r="R102" s="82" t="str">
        <f>IF(B102="","",VLOOKUP(AD102,Varsayımlar!$B:$Q,9,0))</f>
        <v>SOFT</v>
      </c>
      <c r="S102" s="82">
        <f>IF(B102="","",VLOOKUP(AD102,Varsayımlar!$B:$Q,10,0))</f>
        <v>4</v>
      </c>
      <c r="T102" s="82">
        <f>IF(B102="","",VLOOKUP(AD102,Varsayımlar!$B:$Q,11,0))</f>
        <v>30</v>
      </c>
      <c r="U102" s="82">
        <f>IF(B102="","",VLOOKUP(AD102,Varsayımlar!$B:$Q,12,0))</f>
        <v>260</v>
      </c>
      <c r="V102" s="82" t="str">
        <f>IF(B102="","",VLOOKUP(AD102,Varsayımlar!$B:$Q,13,0))</f>
        <v>YURTDIŞI</v>
      </c>
      <c r="W102" s="82">
        <f>IF(B102="","",VLOOKUP(AD102,Varsayımlar!$B:$Q,14,0))</f>
        <v>9</v>
      </c>
      <c r="X102" s="84">
        <v>46217</v>
      </c>
      <c r="Y102" s="84">
        <v>46491</v>
      </c>
      <c r="Z102" s="82" t="s">
        <v>690</v>
      </c>
      <c r="AA102" s="82" t="str">
        <f>IF(B102="","",VLOOKUP(AD102,Varsayımlar!$B:$Q,15,0))</f>
        <v>25CM TURUNCU KOLİ-SOL ÜST DİKDÖRTGENE ÜRETİM TARİHİ BASILACAK</v>
      </c>
      <c r="AB102" s="82" t="str">
        <f>IF(B102="","",VLOOKUP(AD102,Varsayımlar!$B:$Q,16,0))</f>
        <v>24-26 CM</v>
      </c>
      <c r="AC102" s="90">
        <f>IF(B102="","",VLOOKUP(Sayfa2!AD62,Varsayımlar!B:S,18,0))</f>
        <v>0</v>
      </c>
      <c r="AD102" s="90" t="str">
        <f t="shared" si="4"/>
        <v>MAGNİTMAGNİT MAVİ AMBALAJ 25 CM 260G</v>
      </c>
    </row>
    <row r="103" spans="1:30" ht="78.75" hidden="1" x14ac:dyDescent="0.25">
      <c r="A103" s="9" t="s">
        <v>134</v>
      </c>
      <c r="B103" s="67" t="s">
        <v>90</v>
      </c>
      <c r="C103" s="4">
        <f>IF(B103="","",VLOOKUP(AD103,Varsayımlar!$B:$Q,3,0))</f>
        <v>8698829380698</v>
      </c>
      <c r="D103" s="4" t="s">
        <v>233</v>
      </c>
      <c r="E103" s="81" t="s">
        <v>91</v>
      </c>
      <c r="F103" s="67"/>
      <c r="G103" s="67"/>
      <c r="H103" s="67" t="str">
        <f>IF(B103="","",VLOOKUP(AD103,Varsayımlar!$B:$Q,5,0))</f>
        <v>MAGNİT MAVİ AMBALAJ 25CM</v>
      </c>
      <c r="I103" s="67">
        <f>IF(B103="","",VLOOKUP(AD103,Varsayımlar!B:T,19,0))</f>
        <v>0</v>
      </c>
      <c r="J103" s="67" t="str">
        <f>IF(B103="","",VLOOKUP(AD103,Varsayımlar!$B:$Q,6,0))</f>
        <v>SADE</v>
      </c>
      <c r="K103" s="67">
        <v>2016</v>
      </c>
      <c r="L103" s="67"/>
      <c r="M103" s="67">
        <f>IFERROR(IF(B103="","",K103/VLOOKUP(AD103,Varsayımlar!B:R,17,0)),"")</f>
        <v>24</v>
      </c>
      <c r="N103" s="67"/>
      <c r="O103" s="67">
        <v>21</v>
      </c>
      <c r="P103" s="67">
        <f>IF(B103="","",VLOOKUP(AD103,Varsayımlar!$B:$Q,7,0)*K103)</f>
        <v>60480</v>
      </c>
      <c r="Q103" s="67">
        <f>IF(B103="","",VLOOKUP(AD103,Varsayımlar!$B:$Q,8,0))</f>
        <v>25</v>
      </c>
      <c r="R103" s="67" t="str">
        <f>IF(B103="","",VLOOKUP(AD103,Varsayımlar!$B:$Q,9,0))</f>
        <v>SOFT</v>
      </c>
      <c r="S103" s="67">
        <f>IF(B103="","",VLOOKUP(AD103,Varsayımlar!$B:$Q,10,0))</f>
        <v>4</v>
      </c>
      <c r="T103" s="67">
        <f>IF(B103="","",VLOOKUP(AD103,Varsayımlar!$B:$Q,11,0))</f>
        <v>30</v>
      </c>
      <c r="U103" s="67">
        <f>IF(B103="","",VLOOKUP(AD103,Varsayımlar!$B:$Q,12,0))</f>
        <v>260</v>
      </c>
      <c r="V103" s="67" t="str">
        <f>IF(B103="","",VLOOKUP(AD103,Varsayımlar!$B:$Q,13,0))</f>
        <v>YURTDIŞI</v>
      </c>
      <c r="W103" s="67">
        <f>IF(B103="","",VLOOKUP(AD103,Varsayımlar!$B:$Q,14,0))</f>
        <v>9</v>
      </c>
      <c r="X103" s="68">
        <v>46218</v>
      </c>
      <c r="Y103" s="68">
        <v>46492</v>
      </c>
      <c r="Z103" s="67" t="s">
        <v>682</v>
      </c>
      <c r="AA103" s="67" t="str">
        <f>IF(B103="","",VLOOKUP(AD103,Varsayımlar!$B:$Q,15,0))</f>
        <v>25CM TURUNCU KOLİ-SOL ÜST DİKDÖRTGENE ÜRETİM TARİHİ BASILACAK</v>
      </c>
      <c r="AB103" s="67" t="str">
        <f>IF(B103="","",VLOOKUP(AD103,Varsayımlar!$B:$Q,16,0))</f>
        <v>24-26 CM</v>
      </c>
      <c r="AC103" s="90">
        <f>IF(B103="","",VLOOKUP(Sayfa2!AD63,Varsayımlar!B:S,18,0))</f>
        <v>0</v>
      </c>
      <c r="AD103" s="90" t="str">
        <f t="shared" si="4"/>
        <v>MAGNİTMAGNİT MAVİ AMBALAJ 25 CM 260G</v>
      </c>
    </row>
    <row r="104" spans="1:30" ht="78.75" hidden="1" x14ac:dyDescent="0.25">
      <c r="A104" s="9" t="s">
        <v>135</v>
      </c>
      <c r="B104" s="107" t="s">
        <v>90</v>
      </c>
      <c r="C104" s="108">
        <f>IF(B104="","",VLOOKUP(AD104,Varsayımlar!$B:$Q,3,0))</f>
        <v>8698829380698</v>
      </c>
      <c r="D104" s="108" t="s">
        <v>234</v>
      </c>
      <c r="E104" s="150" t="s">
        <v>91</v>
      </c>
      <c r="F104" s="107"/>
      <c r="G104" s="107"/>
      <c r="H104" s="107" t="str">
        <f>IF(B104="","",VLOOKUP(AD104,Varsayımlar!$B:$Q,5,0))</f>
        <v>MAGNİT MAVİ AMBALAJ 25CM</v>
      </c>
      <c r="I104" s="107">
        <f>IF(B104="","",VLOOKUP(AD104,Varsayımlar!B:T,19,0))</f>
        <v>0</v>
      </c>
      <c r="J104" s="107" t="str">
        <f>IF(B104="","",VLOOKUP(AD104,Varsayımlar!$B:$Q,6,0))</f>
        <v>SADE</v>
      </c>
      <c r="K104" s="107">
        <v>2016</v>
      </c>
      <c r="L104" s="107"/>
      <c r="M104" s="107">
        <f>IFERROR(IF(B104="","",K104/VLOOKUP(AD104,Varsayımlar!B:R,17,0)),"")</f>
        <v>24</v>
      </c>
      <c r="N104" s="107"/>
      <c r="O104" s="107">
        <v>21</v>
      </c>
      <c r="P104" s="107">
        <f>IF(B104="","",VLOOKUP(AD104,Varsayımlar!$B:$Q,7,0)*K104)</f>
        <v>60480</v>
      </c>
      <c r="Q104" s="107">
        <f>IF(B104="","",VLOOKUP(AD104,Varsayımlar!$B:$Q,8,0))</f>
        <v>25</v>
      </c>
      <c r="R104" s="107" t="str">
        <f>IF(B104="","",VLOOKUP(AD104,Varsayımlar!$B:$Q,9,0))</f>
        <v>SOFT</v>
      </c>
      <c r="S104" s="107">
        <f>IF(B104="","",VLOOKUP(AD104,Varsayımlar!$B:$Q,10,0))</f>
        <v>4</v>
      </c>
      <c r="T104" s="107">
        <f>IF(B104="","",VLOOKUP(AD104,Varsayımlar!$B:$Q,11,0))</f>
        <v>30</v>
      </c>
      <c r="U104" s="107">
        <f>IF(B104="","",VLOOKUP(AD104,Varsayımlar!$B:$Q,12,0))</f>
        <v>260</v>
      </c>
      <c r="V104" s="107" t="str">
        <f>IF(B104="","",VLOOKUP(AD104,Varsayımlar!$B:$Q,13,0))</f>
        <v>YURTDIŞI</v>
      </c>
      <c r="W104" s="107">
        <f>IF(B104="","",VLOOKUP(AD104,Varsayımlar!$B:$Q,14,0))</f>
        <v>9</v>
      </c>
      <c r="X104" s="110">
        <v>46218</v>
      </c>
      <c r="Y104" s="110">
        <v>46492</v>
      </c>
      <c r="Z104" s="107" t="s">
        <v>683</v>
      </c>
      <c r="AA104" s="107" t="str">
        <f>IF(B104="","",VLOOKUP(AD104,Varsayımlar!$B:$Q,15,0))</f>
        <v>25CM TURUNCU KOLİ-SOL ÜST DİKDÖRTGENE ÜRETİM TARİHİ BASILACAK</v>
      </c>
      <c r="AB104" s="107" t="str">
        <f>IF(B104="","",VLOOKUP(AD104,Varsayımlar!$B:$Q,16,0))</f>
        <v>24-26 CM</v>
      </c>
      <c r="AC104" s="90">
        <f>IF(B104="","",VLOOKUP(Sayfa2!AD64,Varsayımlar!B:S,18,0))</f>
        <v>0</v>
      </c>
      <c r="AD104" s="90" t="str">
        <f t="shared" si="4"/>
        <v>MAGNİTMAGNİT MAVİ AMBALAJ 25 CM 260G</v>
      </c>
    </row>
    <row r="105" spans="1:30" ht="78.75" hidden="1" x14ac:dyDescent="0.25">
      <c r="A105" s="9" t="s">
        <v>136</v>
      </c>
      <c r="B105" s="111" t="s">
        <v>90</v>
      </c>
      <c r="C105" s="112">
        <f>IF(B105="","",VLOOKUP(AD105,Varsayımlar!$B:$Q,3,0))</f>
        <v>8698829380698</v>
      </c>
      <c r="D105" s="112" t="s">
        <v>235</v>
      </c>
      <c r="E105" s="151" t="s">
        <v>91</v>
      </c>
      <c r="F105" s="111"/>
      <c r="G105" s="111"/>
      <c r="H105" s="111" t="str">
        <f>IF(B105="","",VLOOKUP(AD105,Varsayımlar!$B:$Q,5,0))</f>
        <v>MAGNİT MAVİ AMBALAJ 25CM</v>
      </c>
      <c r="I105" s="111">
        <f>IF(B105="","",VLOOKUP(AD105,Varsayımlar!B:T,19,0))</f>
        <v>0</v>
      </c>
      <c r="J105" s="111" t="str">
        <f>IF(B105="","",VLOOKUP(AD105,Varsayımlar!$B:$Q,6,0))</f>
        <v>SADE</v>
      </c>
      <c r="K105" s="111">
        <v>2016</v>
      </c>
      <c r="L105" s="111"/>
      <c r="M105" s="111">
        <f>IFERROR(IF(B105="","",K105/VLOOKUP(AD105,Varsayımlar!B:R,17,0)),"")</f>
        <v>24</v>
      </c>
      <c r="N105" s="111"/>
      <c r="O105" s="111">
        <v>21</v>
      </c>
      <c r="P105" s="111">
        <f>IF(B105="","",VLOOKUP(AD105,Varsayımlar!$B:$Q,7,0)*K105)</f>
        <v>60480</v>
      </c>
      <c r="Q105" s="111">
        <f>IF(B105="","",VLOOKUP(AD105,Varsayımlar!$B:$Q,8,0))</f>
        <v>25</v>
      </c>
      <c r="R105" s="111" t="str">
        <f>IF(B105="","",VLOOKUP(AD105,Varsayımlar!$B:$Q,9,0))</f>
        <v>SOFT</v>
      </c>
      <c r="S105" s="111">
        <f>IF(B105="","",VLOOKUP(AD105,Varsayımlar!$B:$Q,10,0))</f>
        <v>4</v>
      </c>
      <c r="T105" s="111">
        <f>IF(B105="","",VLOOKUP(AD105,Varsayımlar!$B:$Q,11,0))</f>
        <v>30</v>
      </c>
      <c r="U105" s="111">
        <f>IF(B105="","",VLOOKUP(AD105,Varsayımlar!$B:$Q,12,0))</f>
        <v>260</v>
      </c>
      <c r="V105" s="111" t="str">
        <f>IF(B105="","",VLOOKUP(AD105,Varsayımlar!$B:$Q,13,0))</f>
        <v>YURTDIŞI</v>
      </c>
      <c r="W105" s="111">
        <f>IF(B105="","",VLOOKUP(AD105,Varsayımlar!$B:$Q,14,0))</f>
        <v>9</v>
      </c>
      <c r="X105" s="114">
        <v>46219</v>
      </c>
      <c r="Y105" s="114">
        <v>46493</v>
      </c>
      <c r="Z105" s="111" t="s">
        <v>684</v>
      </c>
      <c r="AA105" s="111" t="str">
        <f>IF(B105="","",VLOOKUP(AD105,Varsayımlar!$B:$Q,15,0))</f>
        <v>25CM TURUNCU KOLİ-SOL ÜST DİKDÖRTGENE ÜRETİM TARİHİ BASILACAK</v>
      </c>
      <c r="AB105" s="111" t="str">
        <f>IF(B105="","",VLOOKUP(AD105,Varsayımlar!$B:$Q,16,0))</f>
        <v>24-26 CM</v>
      </c>
      <c r="AC105" s="90">
        <f>IF(B105="","",VLOOKUP(Sayfa2!AD65,Varsayımlar!B:S,18,0))</f>
        <v>0</v>
      </c>
      <c r="AD105" s="90" t="str">
        <f t="shared" si="4"/>
        <v>MAGNİTMAGNİT MAVİ AMBALAJ 25 CM 260G</v>
      </c>
    </row>
    <row r="106" spans="1:30" ht="78.75" hidden="1" x14ac:dyDescent="0.25">
      <c r="A106" s="9" t="s">
        <v>137</v>
      </c>
      <c r="B106" s="62" t="s">
        <v>90</v>
      </c>
      <c r="C106" s="33">
        <f>IF(B106="","",VLOOKUP(AD106,Varsayımlar!$B:$Q,3,0))</f>
        <v>8698829380698</v>
      </c>
      <c r="D106" s="33" t="s">
        <v>236</v>
      </c>
      <c r="E106" s="152" t="s">
        <v>91</v>
      </c>
      <c r="F106" s="62"/>
      <c r="G106" s="62"/>
      <c r="H106" s="62" t="str">
        <f>IF(B106="","",VLOOKUP(AD106,Varsayımlar!$B:$Q,5,0))</f>
        <v>MAGNİT MAVİ AMBALAJ 25CM</v>
      </c>
      <c r="I106" s="62">
        <f>IF(B106="","",VLOOKUP(AD106,Varsayımlar!B:T,19,0))</f>
        <v>0</v>
      </c>
      <c r="J106" s="62" t="str">
        <f>IF(B106="","",VLOOKUP(AD106,Varsayımlar!$B:$Q,6,0))</f>
        <v>SADE</v>
      </c>
      <c r="K106" s="62">
        <v>2016</v>
      </c>
      <c r="L106" s="62"/>
      <c r="M106" s="62">
        <f>IFERROR(IF(B106="","",K106/VLOOKUP(AD106,Varsayımlar!B:R,17,0)),"")</f>
        <v>24</v>
      </c>
      <c r="N106" s="62"/>
      <c r="O106" s="62">
        <v>21</v>
      </c>
      <c r="P106" s="62">
        <f>IF(B106="","",VLOOKUP(AD106,Varsayımlar!$B:$Q,7,0)*K106)</f>
        <v>60480</v>
      </c>
      <c r="Q106" s="62">
        <f>IF(B106="","",VLOOKUP(AD106,Varsayımlar!$B:$Q,8,0))</f>
        <v>25</v>
      </c>
      <c r="R106" s="62" t="str">
        <f>IF(B106="","",VLOOKUP(AD106,Varsayımlar!$B:$Q,9,0))</f>
        <v>SOFT</v>
      </c>
      <c r="S106" s="62">
        <f>IF(B106="","",VLOOKUP(AD106,Varsayımlar!$B:$Q,10,0))</f>
        <v>4</v>
      </c>
      <c r="T106" s="62">
        <f>IF(B106="","",VLOOKUP(AD106,Varsayımlar!$B:$Q,11,0))</f>
        <v>30</v>
      </c>
      <c r="U106" s="62">
        <f>IF(B106="","",VLOOKUP(AD106,Varsayımlar!$B:$Q,12,0))</f>
        <v>260</v>
      </c>
      <c r="V106" s="62" t="str">
        <f>IF(B106="","",VLOOKUP(AD106,Varsayımlar!$B:$Q,13,0))</f>
        <v>YURTDIŞI</v>
      </c>
      <c r="W106" s="62">
        <f>IF(B106="","",VLOOKUP(AD106,Varsayımlar!$B:$Q,14,0))</f>
        <v>9</v>
      </c>
      <c r="X106" s="63">
        <v>46219</v>
      </c>
      <c r="Y106" s="63">
        <v>46493</v>
      </c>
      <c r="Z106" s="62" t="s">
        <v>684</v>
      </c>
      <c r="AA106" s="62" t="str">
        <f>IF(B106="","",VLOOKUP(AD106,Varsayımlar!$B:$Q,15,0))</f>
        <v>25CM TURUNCU KOLİ-SOL ÜST DİKDÖRTGENE ÜRETİM TARİHİ BASILACAK</v>
      </c>
      <c r="AB106" s="62" t="str">
        <f>IF(B106="","",VLOOKUP(AD106,Varsayımlar!$B:$Q,16,0))</f>
        <v>24-26 CM</v>
      </c>
      <c r="AC106" s="90">
        <f>IF(B106="","",VLOOKUP(Sayfa2!AD66,Varsayımlar!B:S,18,0))</f>
        <v>0</v>
      </c>
      <c r="AD106" s="90" t="str">
        <f t="shared" si="4"/>
        <v>MAGNİTMAGNİT MAVİ AMBALAJ 25 CM 260G</v>
      </c>
    </row>
    <row r="107" spans="1:30" ht="78.75" hidden="1" x14ac:dyDescent="0.25">
      <c r="A107" s="9" t="s">
        <v>138</v>
      </c>
      <c r="B107" s="64" t="s">
        <v>90</v>
      </c>
      <c r="C107" s="65">
        <f>IF(B107="","",VLOOKUP(AD107,Varsayımlar!$B:$Q,3,0))</f>
        <v>8698829380698</v>
      </c>
      <c r="D107" s="65" t="s">
        <v>237</v>
      </c>
      <c r="E107" s="69" t="s">
        <v>91</v>
      </c>
      <c r="F107" s="64"/>
      <c r="G107" s="64"/>
      <c r="H107" s="64" t="str">
        <f>IF(B107="","",VLOOKUP(AD107,Varsayımlar!$B:$Q,5,0))</f>
        <v>MAGNİT MAVİ AMBALAJ 25CM</v>
      </c>
      <c r="I107" s="64">
        <f>IF(B107="","",VLOOKUP(AD107,Varsayımlar!B:T,19,0))</f>
        <v>0</v>
      </c>
      <c r="J107" s="64" t="str">
        <f>IF(B107="","",VLOOKUP(AD107,Varsayımlar!$B:$Q,6,0))</f>
        <v>SADE</v>
      </c>
      <c r="K107" s="64">
        <v>2016</v>
      </c>
      <c r="L107" s="64"/>
      <c r="M107" s="64">
        <f>IFERROR(IF(B107="","",K107/VLOOKUP(AD107,Varsayımlar!B:R,17,0)),"")</f>
        <v>24</v>
      </c>
      <c r="N107" s="64"/>
      <c r="O107" s="64">
        <v>21</v>
      </c>
      <c r="P107" s="64">
        <f>IF(B107="","",VLOOKUP(AD107,Varsayımlar!$B:$Q,7,0)*K107)</f>
        <v>60480</v>
      </c>
      <c r="Q107" s="64">
        <f>IF(B107="","",VLOOKUP(AD107,Varsayımlar!$B:$Q,8,0))</f>
        <v>25</v>
      </c>
      <c r="R107" s="64" t="str">
        <f>IF(B107="","",VLOOKUP(AD107,Varsayımlar!$B:$Q,9,0))</f>
        <v>SOFT</v>
      </c>
      <c r="S107" s="64">
        <f>IF(B107="","",VLOOKUP(AD107,Varsayımlar!$B:$Q,10,0))</f>
        <v>4</v>
      </c>
      <c r="T107" s="64">
        <f>IF(B107="","",VLOOKUP(AD107,Varsayımlar!$B:$Q,11,0))</f>
        <v>30</v>
      </c>
      <c r="U107" s="64">
        <f>IF(B107="","",VLOOKUP(AD107,Varsayımlar!$B:$Q,12,0))</f>
        <v>260</v>
      </c>
      <c r="V107" s="64" t="str">
        <f>IF(B107="","",VLOOKUP(AD107,Varsayımlar!$B:$Q,13,0))</f>
        <v>YURTDIŞI</v>
      </c>
      <c r="W107" s="64">
        <f>IF(B107="","",VLOOKUP(AD107,Varsayımlar!$B:$Q,14,0))</f>
        <v>9</v>
      </c>
      <c r="X107" s="66">
        <v>46220</v>
      </c>
      <c r="Y107" s="66">
        <v>46494</v>
      </c>
      <c r="Z107" s="64" t="s">
        <v>685</v>
      </c>
      <c r="AA107" s="64" t="str">
        <f>IF(B107="","",VLOOKUP(AD107,Varsayımlar!$B:$Q,15,0))</f>
        <v>25CM TURUNCU KOLİ-SOL ÜST DİKDÖRTGENE ÜRETİM TARİHİ BASILACAK</v>
      </c>
      <c r="AB107" s="64" t="str">
        <f>IF(B107="","",VLOOKUP(AD107,Varsayımlar!$B:$Q,16,0))</f>
        <v>24-26 CM</v>
      </c>
      <c r="AC107" s="90">
        <f>IF(B107="","",VLOOKUP(Sayfa2!AD67,Varsayımlar!B:S,18,0))</f>
        <v>0</v>
      </c>
      <c r="AD107" s="90" t="str">
        <f t="shared" si="4"/>
        <v>MAGNİTMAGNİT MAVİ AMBALAJ 25 CM 260G</v>
      </c>
    </row>
    <row r="108" spans="1:30" ht="78.75" hidden="1" x14ac:dyDescent="0.25">
      <c r="A108" s="9" t="s">
        <v>188</v>
      </c>
      <c r="B108" s="115" t="s">
        <v>90</v>
      </c>
      <c r="C108" s="116">
        <f>IF(B108="","",VLOOKUP(AD108,Varsayımlar!$B:$Q,3,0))</f>
        <v>8698829380698</v>
      </c>
      <c r="D108" s="116" t="s">
        <v>238</v>
      </c>
      <c r="E108" s="153" t="s">
        <v>91</v>
      </c>
      <c r="F108" s="115"/>
      <c r="G108" s="115"/>
      <c r="H108" s="115" t="str">
        <f>IF(B108="","",VLOOKUP(AD108,Varsayımlar!$B:$Q,5,0))</f>
        <v>MAGNİT MAVİ AMBALAJ 25CM</v>
      </c>
      <c r="I108" s="115">
        <f>IF(B108="","",VLOOKUP(AD108,Varsayımlar!B:T,19,0))</f>
        <v>0</v>
      </c>
      <c r="J108" s="115" t="str">
        <f>IF(B108="","",VLOOKUP(AD108,Varsayımlar!$B:$Q,6,0))</f>
        <v>SADE</v>
      </c>
      <c r="K108" s="115">
        <v>2016</v>
      </c>
      <c r="L108" s="115"/>
      <c r="M108" s="115">
        <f>IFERROR(IF(B108="","",K108/VLOOKUP(AD108,Varsayımlar!B:R,17,0)),"")</f>
        <v>24</v>
      </c>
      <c r="N108" s="115"/>
      <c r="O108" s="115">
        <v>21</v>
      </c>
      <c r="P108" s="115">
        <f>IF(B108="","",VLOOKUP(AD108,Varsayımlar!$B:$Q,7,0)*K108)</f>
        <v>60480</v>
      </c>
      <c r="Q108" s="115">
        <f>IF(B108="","",VLOOKUP(AD108,Varsayımlar!$B:$Q,8,0))</f>
        <v>25</v>
      </c>
      <c r="R108" s="115" t="str">
        <f>IF(B108="","",VLOOKUP(AD108,Varsayımlar!$B:$Q,9,0))</f>
        <v>SOFT</v>
      </c>
      <c r="S108" s="115">
        <f>IF(B108="","",VLOOKUP(AD108,Varsayımlar!$B:$Q,10,0))</f>
        <v>4</v>
      </c>
      <c r="T108" s="115">
        <f>IF(B108="","",VLOOKUP(AD108,Varsayımlar!$B:$Q,11,0))</f>
        <v>30</v>
      </c>
      <c r="U108" s="115">
        <f>IF(B108="","",VLOOKUP(AD108,Varsayımlar!$B:$Q,12,0))</f>
        <v>260</v>
      </c>
      <c r="V108" s="115" t="str">
        <f>IF(B108="","",VLOOKUP(AD108,Varsayımlar!$B:$Q,13,0))</f>
        <v>YURTDIŞI</v>
      </c>
      <c r="W108" s="115">
        <f>IF(B108="","",VLOOKUP(AD108,Varsayımlar!$B:$Q,14,0))</f>
        <v>9</v>
      </c>
      <c r="X108" s="118">
        <v>46220</v>
      </c>
      <c r="Y108" s="118">
        <v>46494</v>
      </c>
      <c r="Z108" s="115" t="s">
        <v>686</v>
      </c>
      <c r="AA108" s="115" t="str">
        <f>IF(B108="","",VLOOKUP(AD108,Varsayımlar!$B:$Q,15,0))</f>
        <v>25CM TURUNCU KOLİ-SOL ÜST DİKDÖRTGENE ÜRETİM TARİHİ BASILACAK</v>
      </c>
      <c r="AB108" s="115" t="str">
        <f>IF(B108="","",VLOOKUP(AD108,Varsayımlar!$B:$Q,16,0))</f>
        <v>24-26 CM</v>
      </c>
      <c r="AC108" s="90">
        <f>IF(B108="","",VLOOKUP(Sayfa2!AD68,Varsayımlar!B:S,18,0))</f>
        <v>0</v>
      </c>
      <c r="AD108" s="90" t="str">
        <f t="shared" si="4"/>
        <v>MAGNİTMAGNİT MAVİ AMBALAJ 25 CM 260G</v>
      </c>
    </row>
    <row r="109" spans="1:30" ht="78.75" hidden="1" x14ac:dyDescent="0.25">
      <c r="A109" s="9" t="s">
        <v>189</v>
      </c>
      <c r="B109" s="70" t="s">
        <v>90</v>
      </c>
      <c r="C109" s="71">
        <f>IF(B109="","",VLOOKUP(AD109,Varsayımlar!$B:$Q,3,0))</f>
        <v>8698829380698</v>
      </c>
      <c r="D109" s="71" t="s">
        <v>239</v>
      </c>
      <c r="E109" s="72" t="s">
        <v>91</v>
      </c>
      <c r="F109" s="70"/>
      <c r="G109" s="70"/>
      <c r="H109" s="70" t="str">
        <f>IF(B109="","",VLOOKUP(AD109,Varsayımlar!$B:$Q,5,0))</f>
        <v>MAGNİT MAVİ AMBALAJ 25CM</v>
      </c>
      <c r="I109" s="70">
        <f>IF(B109="","",VLOOKUP(AD109,Varsayımlar!B:T,19,0))</f>
        <v>0</v>
      </c>
      <c r="J109" s="70" t="str">
        <f>IF(B109="","",VLOOKUP(AD109,Varsayımlar!$B:$Q,6,0))</f>
        <v>SADE</v>
      </c>
      <c r="K109" s="70">
        <v>2016</v>
      </c>
      <c r="L109" s="70"/>
      <c r="M109" s="70">
        <f>IFERROR(IF(B109="","",K109/VLOOKUP(AD109,Varsayımlar!B:R,17,0)),"")</f>
        <v>24</v>
      </c>
      <c r="N109" s="70"/>
      <c r="O109" s="70">
        <v>21</v>
      </c>
      <c r="P109" s="70">
        <f>IF(B109="","",VLOOKUP(AD109,Varsayımlar!$B:$Q,7,0)*K109)</f>
        <v>60480</v>
      </c>
      <c r="Q109" s="70">
        <f>IF(B109="","",VLOOKUP(AD109,Varsayımlar!$B:$Q,8,0))</f>
        <v>25</v>
      </c>
      <c r="R109" s="70" t="str">
        <f>IF(B109="","",VLOOKUP(AD109,Varsayımlar!$B:$Q,9,0))</f>
        <v>SOFT</v>
      </c>
      <c r="S109" s="70">
        <f>IF(B109="","",VLOOKUP(AD109,Varsayımlar!$B:$Q,10,0))</f>
        <v>4</v>
      </c>
      <c r="T109" s="70">
        <f>IF(B109="","",VLOOKUP(AD109,Varsayımlar!$B:$Q,11,0))</f>
        <v>30</v>
      </c>
      <c r="U109" s="70">
        <f>IF(B109="","",VLOOKUP(AD109,Varsayımlar!$B:$Q,12,0))</f>
        <v>260</v>
      </c>
      <c r="V109" s="70" t="str">
        <f>IF(B109="","",VLOOKUP(AD109,Varsayımlar!$B:$Q,13,0))</f>
        <v>YURTDIŞI</v>
      </c>
      <c r="W109" s="70">
        <f>IF(B109="","",VLOOKUP(AD109,Varsayımlar!$B:$Q,14,0))</f>
        <v>9</v>
      </c>
      <c r="X109" s="73">
        <v>46221</v>
      </c>
      <c r="Y109" s="73">
        <v>46495</v>
      </c>
      <c r="Z109" s="70" t="s">
        <v>687</v>
      </c>
      <c r="AA109" s="70" t="str">
        <f>IF(B109="","",VLOOKUP(AD109,Varsayımlar!$B:$Q,15,0))</f>
        <v>25CM TURUNCU KOLİ-SOL ÜST DİKDÖRTGENE ÜRETİM TARİHİ BASILACAK</v>
      </c>
      <c r="AB109" s="70" t="str">
        <f>IF(B109="","",VLOOKUP(AD109,Varsayımlar!$B:$Q,16,0))</f>
        <v>24-26 CM</v>
      </c>
      <c r="AC109" s="90">
        <f>IF(B109="","",VLOOKUP(Sayfa2!AD69,Varsayımlar!B:S,18,0))</f>
        <v>0</v>
      </c>
      <c r="AD109" s="90" t="str">
        <f t="shared" si="4"/>
        <v>MAGNİTMAGNİT MAVİ AMBALAJ 25 CM 260G</v>
      </c>
    </row>
    <row r="110" spans="1:30" ht="78.75" hidden="1" x14ac:dyDescent="0.25">
      <c r="A110" s="9" t="s">
        <v>190</v>
      </c>
      <c r="B110" s="154" t="s">
        <v>90</v>
      </c>
      <c r="C110" s="155">
        <f>IF(B110="","",VLOOKUP(AD110,Varsayımlar!$B:$Q,3,0))</f>
        <v>8698829380698</v>
      </c>
      <c r="D110" s="155" t="s">
        <v>258</v>
      </c>
      <c r="E110" s="156" t="s">
        <v>91</v>
      </c>
      <c r="F110" s="154"/>
      <c r="G110" s="154"/>
      <c r="H110" s="154" t="str">
        <f>IF(B110="","",VLOOKUP(AD110,Varsayımlar!$B:$Q,5,0))</f>
        <v>MAGNİT MAVİ AMBALAJ 25CM</v>
      </c>
      <c r="I110" s="154">
        <f>IF(B110="","",VLOOKUP(AD110,Varsayımlar!B:T,19,0))</f>
        <v>0</v>
      </c>
      <c r="J110" s="154" t="str">
        <f>IF(B110="","",VLOOKUP(AD110,Varsayımlar!$B:$Q,6,0))</f>
        <v>SADE</v>
      </c>
      <c r="K110" s="154">
        <v>2016</v>
      </c>
      <c r="L110" s="154"/>
      <c r="M110" s="154">
        <f>IFERROR(IF(B110="","",K110/VLOOKUP(AD110,Varsayımlar!B:R,17,0)),"")</f>
        <v>24</v>
      </c>
      <c r="N110" s="154"/>
      <c r="O110" s="154">
        <v>21</v>
      </c>
      <c r="P110" s="154">
        <f>IF(B110="","",VLOOKUP(AD110,Varsayımlar!$B:$Q,7,0)*K110)</f>
        <v>60480</v>
      </c>
      <c r="Q110" s="154">
        <f>IF(B110="","",VLOOKUP(AD110,Varsayımlar!$B:$Q,8,0))</f>
        <v>25</v>
      </c>
      <c r="R110" s="154" t="str">
        <f>IF(B110="","",VLOOKUP(AD110,Varsayımlar!$B:$Q,9,0))</f>
        <v>SOFT</v>
      </c>
      <c r="S110" s="154">
        <f>IF(B110="","",VLOOKUP(AD110,Varsayımlar!$B:$Q,10,0))</f>
        <v>4</v>
      </c>
      <c r="T110" s="154">
        <f>IF(B110="","",VLOOKUP(AD110,Varsayımlar!$B:$Q,11,0))</f>
        <v>30</v>
      </c>
      <c r="U110" s="154">
        <f>IF(B110="","",VLOOKUP(AD110,Varsayımlar!$B:$Q,12,0))</f>
        <v>260</v>
      </c>
      <c r="V110" s="154" t="str">
        <f>IF(B110="","",VLOOKUP(AD110,Varsayımlar!$B:$Q,13,0))</f>
        <v>YURTDIŞI</v>
      </c>
      <c r="W110" s="154">
        <f>IF(B110="","",VLOOKUP(AD110,Varsayımlar!$B:$Q,14,0))</f>
        <v>9</v>
      </c>
      <c r="X110" s="157">
        <v>46221</v>
      </c>
      <c r="Y110" s="157">
        <v>46495</v>
      </c>
      <c r="Z110" s="154" t="s">
        <v>688</v>
      </c>
      <c r="AA110" s="154" t="str">
        <f>IF(B110="","",VLOOKUP(AD110,Varsayımlar!$B:$Q,15,0))</f>
        <v>25CM TURUNCU KOLİ-SOL ÜST DİKDÖRTGENE ÜRETİM TARİHİ BASILACAK</v>
      </c>
      <c r="AB110" s="154" t="str">
        <f>IF(B110="","",VLOOKUP(AD110,Varsayımlar!$B:$Q,16,0))</f>
        <v>24-26 CM</v>
      </c>
      <c r="AC110" s="90">
        <f>IF(B110="","",VLOOKUP(Sayfa2!AD70,Varsayımlar!B:S,18,0))</f>
        <v>0</v>
      </c>
      <c r="AD110" s="90" t="str">
        <f t="shared" si="4"/>
        <v>MAGNİTMAGNİT MAVİ AMBALAJ 25 CM 260G</v>
      </c>
    </row>
    <row r="111" spans="1:30" ht="31.5" hidden="1" x14ac:dyDescent="0.25">
      <c r="A111" s="9" t="s">
        <v>191</v>
      </c>
      <c r="B111" s="82" t="s">
        <v>79</v>
      </c>
      <c r="C111" s="83">
        <f>IF(B111="","",VLOOKUP(AD111,Varsayımlar!$B:$Q,3,0))</f>
        <v>8698829380698</v>
      </c>
      <c r="D111" s="83"/>
      <c r="E111" s="149" t="s">
        <v>254</v>
      </c>
      <c r="F111" s="82"/>
      <c r="G111" s="82"/>
      <c r="H111" s="82" t="str">
        <f>IF(B111="","",VLOOKUP(AD111,Varsayımlar!$B:$Q,5,0))</f>
        <v>Manetka 20cm</v>
      </c>
      <c r="I111" s="82">
        <f>IF(B111="","",VLOOKUP(AD111,Varsayımlar!B:T,19,0))</f>
        <v>0</v>
      </c>
      <c r="J111" s="82" t="str">
        <f>IF(B111="","",VLOOKUP(AD111,Varsayımlar!$B:$Q,6,0))</f>
        <v>SADE</v>
      </c>
      <c r="K111" s="82">
        <v>7200</v>
      </c>
      <c r="L111" s="82"/>
      <c r="M111" s="82">
        <f>IFERROR(IF(B111="","",K111/VLOOKUP(AD111,Varsayımlar!B:R,17,0)),"")</f>
        <v>32</v>
      </c>
      <c r="N111" s="82"/>
      <c r="O111" s="82">
        <v>32</v>
      </c>
      <c r="P111" s="82">
        <f>IF(B111="","",VLOOKUP(AD111,Varsayımlar!$B:$Q,7,0)*K111)</f>
        <v>100800</v>
      </c>
      <c r="Q111" s="82">
        <f>IF(B111="","",VLOOKUP(AD111,Varsayımlar!$B:$Q,8,0))</f>
        <v>20</v>
      </c>
      <c r="R111" s="82" t="str">
        <f>IF(B111="","",VLOOKUP(AD111,Varsayımlar!$B:$Q,9,0))</f>
        <v>Irak Soft</v>
      </c>
      <c r="S111" s="82">
        <f>IF(B111="","",VLOOKUP(AD111,Varsayımlar!$B:$Q,10,0))</f>
        <v>4</v>
      </c>
      <c r="T111" s="82">
        <f>IF(B111="","",VLOOKUP(AD111,Varsayımlar!$B:$Q,11,0))</f>
        <v>14</v>
      </c>
      <c r="U111" s="82">
        <f>IF(B111="","",VLOOKUP(AD111,Varsayımlar!$B:$Q,12,0))</f>
        <v>166</v>
      </c>
      <c r="V111" s="82" t="str">
        <f>IF(B111="","",VLOOKUP(AD111,Varsayımlar!$B:$Q,13,0))</f>
        <v>YURTDIŞI</v>
      </c>
      <c r="W111" s="82">
        <f>IF(B111="","",VLOOKUP(AD111,Varsayımlar!$B:$Q,14,0))</f>
        <v>6</v>
      </c>
      <c r="X111" s="84">
        <v>46223</v>
      </c>
      <c r="Y111" s="84">
        <v>46407</v>
      </c>
      <c r="Z111" s="82">
        <v>26072020</v>
      </c>
      <c r="AA111" s="82" t="str">
        <f>IF(B111="","",VLOOKUP(AD111,Varsayımlar!$B:$Q,15,0))</f>
        <v>Kare Koli-Üretim Tarihli Etiket</v>
      </c>
      <c r="AB111" s="82" t="str">
        <f>IF(B111="","",VLOOKUP(AD111,Varsayımlar!$B:$Q,16,0))</f>
        <v>19-21 cm</v>
      </c>
      <c r="AC111" s="9">
        <f>IF(B111="","",VLOOKUP(Sayfa2!AD94,Varsayımlar!B:S,18,0))</f>
        <v>0</v>
      </c>
      <c r="AD111" s="9" t="str">
        <f t="shared" si="4"/>
        <v>LLC KOTORManetka 20cm 4 pcs 166g</v>
      </c>
    </row>
    <row r="112" spans="1:30" ht="31.5" hidden="1" x14ac:dyDescent="0.25">
      <c r="A112" s="9" t="s">
        <v>192</v>
      </c>
      <c r="B112" s="77" t="s">
        <v>79</v>
      </c>
      <c r="C112" s="76">
        <f>IF(B112="","",VLOOKUP(AD112,Varsayımlar!$B:$Q,3,0))</f>
        <v>8698829380698</v>
      </c>
      <c r="D112" s="76"/>
      <c r="E112" s="75" t="s">
        <v>85</v>
      </c>
      <c r="F112" s="77"/>
      <c r="G112" s="77"/>
      <c r="H112" s="77" t="str">
        <f>IF(B112="","",VLOOKUP(AD112,Varsayımlar!$B:$Q,5,0))</f>
        <v xml:space="preserve">MANETKA PEYNİRLİ 25 CM </v>
      </c>
      <c r="I112" s="77">
        <f>IF(B112="","",VLOOKUP(AD112,Varsayımlar!B:T,19,0))</f>
        <v>0</v>
      </c>
      <c r="J112" s="77" t="str">
        <f>IF(B112="","",VLOOKUP(AD112,Varsayımlar!$B:$Q,6,0))</f>
        <v>PEYNİRLİ</v>
      </c>
      <c r="K112" s="77">
        <v>2496</v>
      </c>
      <c r="L112" s="77"/>
      <c r="M112" s="77">
        <f>IFERROR(IF(B112="","",K112/VLOOKUP(AD112,Varsayımlar!B:R,17,0)),"")</f>
        <v>32</v>
      </c>
      <c r="N112" s="77"/>
      <c r="O112" s="77">
        <v>26</v>
      </c>
      <c r="P112" s="77">
        <f>IF(B112="","",VLOOKUP(AD112,Varsayımlar!$B:$Q,7,0)*K112)</f>
        <v>74880</v>
      </c>
      <c r="Q112" s="77">
        <f>IF(B112="","",VLOOKUP(AD112,Varsayımlar!$B:$Q,8,0))</f>
        <v>25</v>
      </c>
      <c r="R112" s="77" t="str">
        <f>IF(B112="","",VLOOKUP(AD112,Varsayımlar!$B:$Q,9,0))</f>
        <v>SOFT-AT</v>
      </c>
      <c r="S112" s="77">
        <f>IF(B112="","",VLOOKUP(AD112,Varsayımlar!$B:$Q,10,0))</f>
        <v>4</v>
      </c>
      <c r="T112" s="77">
        <f>IF(B112="","",VLOOKUP(AD112,Varsayımlar!$B:$Q,11,0))</f>
        <v>30</v>
      </c>
      <c r="U112" s="77">
        <f>IF(B112="","",VLOOKUP(AD112,Varsayımlar!$B:$Q,12,0))</f>
        <v>250</v>
      </c>
      <c r="V112" s="77" t="str">
        <f>IF(B112="","",VLOOKUP(AD112,Varsayımlar!$B:$Q,13,0))</f>
        <v>YURTDIŞI</v>
      </c>
      <c r="W112" s="77">
        <f>IF(B112="","",VLOOKUP(AD112,Varsayımlar!$B:$Q,14,0))</f>
        <v>6</v>
      </c>
      <c r="X112" s="78">
        <v>46223</v>
      </c>
      <c r="Y112" s="78">
        <v>46407</v>
      </c>
      <c r="Z112" s="77">
        <v>26072025</v>
      </c>
      <c r="AA112" s="77" t="str">
        <f>IF(B112="","",VLOOKUP(AD112,Varsayımlar!$B:$Q,15,0))</f>
        <v>KIRMIZI KOLİ-TARİHLİ KOLİ ETİKETİ</v>
      </c>
      <c r="AB112" s="77" t="str">
        <f>IF(B112="","",VLOOKUP(AD112,Varsayımlar!$B:$Q,16,0))</f>
        <v>24-26 CM</v>
      </c>
      <c r="AC112" s="90">
        <f>IF(B112="","",VLOOKUP(Sayfa2!AD95,Varsayımlar!B:S,18,0))</f>
        <v>0</v>
      </c>
      <c r="AD112" s="90" t="str">
        <f t="shared" si="4"/>
        <v>LLC KOTORMANETKA PEYNİRLİ 25CM</v>
      </c>
    </row>
    <row r="113" spans="1:30" ht="31.5" hidden="1" x14ac:dyDescent="0.25">
      <c r="A113" s="9" t="s">
        <v>193</v>
      </c>
      <c r="B113" s="158" t="s">
        <v>271</v>
      </c>
      <c r="C113" s="159">
        <f>IF(B113="","",VLOOKUP(AD113,Varsayımlar!$B:$Q,3,0))</f>
        <v>8698829380698</v>
      </c>
      <c r="D113" s="159"/>
      <c r="E113" s="160" t="s">
        <v>542</v>
      </c>
      <c r="F113" s="158"/>
      <c r="G113" s="158"/>
      <c r="H113" s="158" t="str">
        <f>IF(B113="","",VLOOKUP(AD113,Varsayımlar!$B:$Q,5,0))</f>
        <v>Durum 3 lü paket sade 1620g (İç-Dış Ambalaj)</v>
      </c>
      <c r="I113" s="158">
        <f>IF(B113="","",VLOOKUP(AD113,Varsayımlar!B:T,19,0))</f>
        <v>0</v>
      </c>
      <c r="J113" s="158" t="str">
        <f>IF(B113="","",VLOOKUP(AD113,Varsayımlar!$B:$Q,6,0))</f>
        <v>SADE</v>
      </c>
      <c r="K113" s="158">
        <v>2640</v>
      </c>
      <c r="L113" s="158"/>
      <c r="M113" s="158" t="str">
        <f>IFERROR(IF(B113="","",K113/VLOOKUP(AD113,Varsayımlar!B:R,17,0)),"")</f>
        <v/>
      </c>
      <c r="N113" s="158"/>
      <c r="O113" s="158">
        <v>14</v>
      </c>
      <c r="P113" s="158">
        <f>IF(B113="","",VLOOKUP(AD113,Varsayımlar!$B:$Q,7,0)*K113)</f>
        <v>10560</v>
      </c>
      <c r="Q113" s="158">
        <f>IF(B113="","",VLOOKUP(AD113,Varsayımlar!$B:$Q,8,0))</f>
        <v>20</v>
      </c>
      <c r="R113" s="158" t="str">
        <f>IF(B113="","",VLOOKUP(AD113,Varsayımlar!$B:$Q,9,0))</f>
        <v>Irak Soft</v>
      </c>
      <c r="S113" s="158">
        <f>IF(B113="","",VLOOKUP(AD113,Varsayımlar!$B:$Q,10,0))</f>
        <v>36</v>
      </c>
      <c r="T113" s="158">
        <f>IF(B113="","",VLOOKUP(AD113,Varsayımlar!$B:$Q,11,0))</f>
        <v>4</v>
      </c>
      <c r="U113" s="158">
        <f>IF(B113="","",VLOOKUP(AD113,Varsayımlar!$B:$Q,12,0))</f>
        <v>1620</v>
      </c>
      <c r="V113" s="158" t="str">
        <f>IF(B113="","",VLOOKUP(AD113,Varsayımlar!$B:$Q,13,0))</f>
        <v>Yurtdışı</v>
      </c>
      <c r="W113" s="158">
        <f>IF(B113="","",VLOOKUP(AD113,Varsayımlar!$B:$Q,14,0))</f>
        <v>0</v>
      </c>
      <c r="X113" s="158"/>
      <c r="Y113" s="158" t="s">
        <v>625</v>
      </c>
      <c r="Z113" s="158" t="s">
        <v>627</v>
      </c>
      <c r="AA113" s="158" t="str">
        <f>IF(B113="","",VLOOKUP(AD113,Varsayımlar!$B:$Q,15,0))</f>
        <v>Lacivert 20cm Koli-İbranice Sade Etiketli</v>
      </c>
      <c r="AB113" s="158" t="str">
        <f>IF(B113="","",VLOOKUP(AD113,Varsayımlar!$B:$Q,16,0))</f>
        <v>19-21 cm</v>
      </c>
      <c r="AC113" s="90">
        <f>IF(B113="","",VLOOKUP(Sayfa2!AD130,Varsayımlar!B:S,18,0))</f>
        <v>0</v>
      </c>
      <c r="AD113" s="90" t="str">
        <f t="shared" si="4"/>
        <v>EyalDurum 3 lü paket sade 1620g</v>
      </c>
    </row>
    <row r="114" spans="1:30" ht="31.5" hidden="1" x14ac:dyDescent="0.25">
      <c r="A114" s="9" t="s">
        <v>194</v>
      </c>
      <c r="B114" s="62" t="s">
        <v>632</v>
      </c>
      <c r="C114" s="33">
        <f>IF(B114="","",VLOOKUP(AD114,Varsayımlar!$B:$Q,3,0))</f>
        <v>8698829380698</v>
      </c>
      <c r="D114" s="33"/>
      <c r="E114" s="152" t="s">
        <v>633</v>
      </c>
      <c r="F114" s="62" t="s">
        <v>660</v>
      </c>
      <c r="G114" s="62" t="s">
        <v>274</v>
      </c>
      <c r="H114" s="62" t="str">
        <f>IF(B114="","",VLOOKUP(AD114,Varsayımlar!$B:$Q,5,0))</f>
        <v>Willifood 20cm 10 pcs 450g</v>
      </c>
      <c r="I114" s="62">
        <f>IF(B114="","",VLOOKUP(AD114,Varsayımlar!B:T,19,0))</f>
        <v>0</v>
      </c>
      <c r="J114" s="62" t="str">
        <f>IF(B114="","",VLOOKUP(AD114,Varsayımlar!$B:$Q,6,0))</f>
        <v>SADE</v>
      </c>
      <c r="K114" s="62">
        <v>3200</v>
      </c>
      <c r="L114" s="62"/>
      <c r="M114" s="62" t="str">
        <f>IFERROR(IF(B114="","",K114/VLOOKUP(AD114,Varsayımlar!B:R,17,0)),"")</f>
        <v/>
      </c>
      <c r="N114" s="62"/>
      <c r="O114" s="62">
        <v>32</v>
      </c>
      <c r="P114" s="62">
        <f>IF(B114="","",VLOOKUP(AD114,Varsayımlar!$B:$Q,7,0)*K114)</f>
        <v>38400</v>
      </c>
      <c r="Q114" s="62">
        <f>IF(B114="","",VLOOKUP(AD114,Varsayımlar!$B:$Q,8,0))</f>
        <v>20</v>
      </c>
      <c r="R114" s="62" t="str">
        <f>IF(B114="","",VLOOKUP(AD114,Varsayımlar!$B:$Q,9,0))</f>
        <v>Irak Soft</v>
      </c>
      <c r="S114" s="62">
        <f>IF(B114="","",VLOOKUP(AD114,Varsayımlar!$B:$Q,10,0))</f>
        <v>10</v>
      </c>
      <c r="T114" s="62">
        <f>IF(B114="","",VLOOKUP(AD114,Varsayımlar!$B:$Q,11,0))</f>
        <v>12</v>
      </c>
      <c r="U114" s="62">
        <f>IF(B114="","",VLOOKUP(AD114,Varsayımlar!$B:$Q,12,0))</f>
        <v>450</v>
      </c>
      <c r="V114" s="62" t="str">
        <f>IF(B114="","",VLOOKUP(AD114,Varsayımlar!$B:$Q,13,0))</f>
        <v>Yurtdışı</v>
      </c>
      <c r="W114" s="62" t="str">
        <f>IF(B114="","",VLOOKUP(AD114,Varsayımlar!$B:$Q,14,0))</f>
        <v>Özel Tarih</v>
      </c>
      <c r="X114" s="63"/>
      <c r="Y114" s="161" t="s">
        <v>658</v>
      </c>
      <c r="Z114" s="161" t="s">
        <v>659</v>
      </c>
      <c r="AA114" s="62" t="str">
        <f>IF(B114="","",VLOOKUP(AD114,Varsayımlar!$B:$Q,15,0))</f>
        <v>20cm koli-Etiketli</v>
      </c>
      <c r="AB114" s="62" t="str">
        <f>IF(B114="","",VLOOKUP(AD114,Varsayımlar!$B:$Q,16,0))</f>
        <v>19-21 cm</v>
      </c>
      <c r="AC114" s="90">
        <f>IF(B114="","",VLOOKUP(Sayfa2!AD95,Varsayımlar!B:S,18,0))</f>
        <v>0</v>
      </c>
      <c r="AD114" s="90" t="str">
        <f t="shared" si="4"/>
        <v>WillifoodWillifood 20cm 10 pcs 450g</v>
      </c>
    </row>
    <row r="115" spans="1:30" hidden="1" x14ac:dyDescent="0.25">
      <c r="A115" s="9" t="s">
        <v>195</v>
      </c>
      <c r="B115" s="62" t="s">
        <v>632</v>
      </c>
      <c r="C115" s="33">
        <f>IF(B115="","",VLOOKUP(AD115,Varsayımlar!$B:$Q,3,0))</f>
        <v>8698829380698</v>
      </c>
      <c r="D115" s="33"/>
      <c r="E115" s="152" t="s">
        <v>650</v>
      </c>
      <c r="F115" s="62" t="s">
        <v>660</v>
      </c>
      <c r="G115" s="62" t="s">
        <v>274</v>
      </c>
      <c r="H115" s="62" t="str">
        <f>IF(B115="","",VLOOKUP(AD115,Varsayımlar!$B:$Q,5,0))</f>
        <v>Willifood 25cm 8 pcs 560g</v>
      </c>
      <c r="I115" s="62">
        <f>IF(B115="","",VLOOKUP(AD115,Varsayımlar!B:T,19,0))</f>
        <v>0</v>
      </c>
      <c r="J115" s="62" t="str">
        <f>IF(B115="","",VLOOKUP(AD115,Varsayımlar!$B:$Q,6,0))</f>
        <v>SADE</v>
      </c>
      <c r="K115" s="62">
        <v>2000</v>
      </c>
      <c r="L115" s="62"/>
      <c r="M115" s="62" t="str">
        <f>IFERROR(IF(B115="","",K115/VLOOKUP(AD115,Varsayımlar!B:R,17,0)),"")</f>
        <v/>
      </c>
      <c r="N115" s="62"/>
      <c r="O115" s="62">
        <v>20</v>
      </c>
      <c r="P115" s="62">
        <f>IF(B115="","",VLOOKUP(AD115,Varsayımlar!$B:$Q,7,0)*K115)</f>
        <v>28000</v>
      </c>
      <c r="Q115" s="62">
        <f>IF(B115="","",VLOOKUP(AD115,Varsayımlar!$B:$Q,8,0))</f>
        <v>25</v>
      </c>
      <c r="R115" s="62" t="str">
        <f>IF(B115="","",VLOOKUP(AD115,Varsayımlar!$B:$Q,9,0))</f>
        <v>ırak Soft</v>
      </c>
      <c r="S115" s="62">
        <f>IF(B115="","",VLOOKUP(AD115,Varsayımlar!$B:$Q,10,0))</f>
        <v>8</v>
      </c>
      <c r="T115" s="62">
        <f>IF(B115="","",VLOOKUP(AD115,Varsayımlar!$B:$Q,11,0))</f>
        <v>14</v>
      </c>
      <c r="U115" s="62">
        <f>IF(B115="","",VLOOKUP(AD115,Varsayımlar!$B:$Q,12,0))</f>
        <v>560</v>
      </c>
      <c r="V115" s="62" t="str">
        <f>IF(B115="","",VLOOKUP(AD115,Varsayımlar!$B:$Q,13,0))</f>
        <v>YURTDIŞI</v>
      </c>
      <c r="W115" s="62">
        <f>IF(B115="","",VLOOKUP(AD115,Varsayımlar!$B:$Q,14,0))</f>
        <v>18</v>
      </c>
      <c r="X115" s="63"/>
      <c r="Y115" s="161" t="s">
        <v>658</v>
      </c>
      <c r="Z115" s="161" t="s">
        <v>659</v>
      </c>
      <c r="AA115" s="62" t="str">
        <f>IF(B115="","",VLOOKUP(AD115,Varsayımlar!$B:$Q,15,0))</f>
        <v>KIRMIZI KOLİ-ETİKETLİ</v>
      </c>
      <c r="AB115" s="62" t="str">
        <f>IF(B115="","",VLOOKUP(AD115,Varsayımlar!$B:$Q,16,0))</f>
        <v>24-26 CM</v>
      </c>
      <c r="AC115" s="90">
        <f>IF(B115="","",VLOOKUP(Sayfa2!AD96,Varsayımlar!B:S,18,0))</f>
        <v>0</v>
      </c>
      <c r="AD115" s="90" t="str">
        <f t="shared" si="4"/>
        <v>WillifoodWillifood 25cm 8 pcs 560g</v>
      </c>
    </row>
    <row r="116" spans="1:30" ht="78.75" hidden="1" x14ac:dyDescent="0.25">
      <c r="A116" s="9" t="s">
        <v>196</v>
      </c>
      <c r="B116" s="70" t="s">
        <v>90</v>
      </c>
      <c r="C116" s="71">
        <f>IF(B116="","",VLOOKUP(AD116,Varsayımlar!$B:$Q,3,0))</f>
        <v>8698829380698</v>
      </c>
      <c r="D116" s="71" t="s">
        <v>231</v>
      </c>
      <c r="E116" s="72" t="s">
        <v>91</v>
      </c>
      <c r="F116" s="70"/>
      <c r="G116" s="70"/>
      <c r="H116" s="70" t="str">
        <f>IF(B116="","",VLOOKUP(AD116,Varsayımlar!$B:$Q,5,0))</f>
        <v>MAGNİT MAVİ AMBALAJ 25CM</v>
      </c>
      <c r="I116" s="70">
        <f>IF(B116="","",VLOOKUP(AD116,Varsayımlar!B:T,19,0))</f>
        <v>0</v>
      </c>
      <c r="J116" s="70" t="str">
        <f>IF(B116="","",VLOOKUP(AD116,Varsayımlar!$B:$Q,6,0))</f>
        <v>SADE</v>
      </c>
      <c r="K116" s="70">
        <v>2016</v>
      </c>
      <c r="L116" s="70"/>
      <c r="M116" s="70">
        <f>IFERROR(IF(B116="","",K116/VLOOKUP(AD116,Varsayımlar!B:R,17,0)),"")</f>
        <v>24</v>
      </c>
      <c r="N116" s="70"/>
      <c r="O116" s="70"/>
      <c r="P116" s="70">
        <f>IF(B116="","",VLOOKUP(AD116,Varsayımlar!$B:$Q,7,0)*K116)</f>
        <v>60480</v>
      </c>
      <c r="Q116" s="70">
        <f>IF(B116="","",VLOOKUP(AD116,Varsayımlar!$B:$Q,8,0))</f>
        <v>25</v>
      </c>
      <c r="R116" s="70" t="str">
        <f>IF(B116="","",VLOOKUP(AD116,Varsayımlar!$B:$Q,9,0))</f>
        <v>SOFT</v>
      </c>
      <c r="S116" s="70">
        <f>IF(B116="","",VLOOKUP(AD116,Varsayımlar!$B:$Q,10,0))</f>
        <v>4</v>
      </c>
      <c r="T116" s="70">
        <f>IF(B116="","",VLOOKUP(AD116,Varsayımlar!$B:$Q,11,0))</f>
        <v>30</v>
      </c>
      <c r="U116" s="70">
        <f>IF(B116="","",VLOOKUP(AD116,Varsayımlar!$B:$Q,12,0))</f>
        <v>260</v>
      </c>
      <c r="V116" s="70" t="str">
        <f>IF(B116="","",VLOOKUP(AD116,Varsayımlar!$B:$Q,13,0))</f>
        <v>YURTDIŞI</v>
      </c>
      <c r="W116" s="70">
        <f>IF(B116="","",VLOOKUP(AD116,Varsayımlar!$B:$Q,14,0))</f>
        <v>9</v>
      </c>
      <c r="X116" s="70"/>
      <c r="Y116" s="70"/>
      <c r="Z116" s="70"/>
      <c r="AA116" s="70" t="str">
        <f>IF(B116="","",VLOOKUP(AD116,Varsayımlar!$B:$Q,15,0))</f>
        <v>25CM TURUNCU KOLİ-SOL ÜST DİKDÖRTGENE ÜRETİM TARİHİ BASILACAK</v>
      </c>
      <c r="AB116" s="70" t="str">
        <f>IF(B116="","",VLOOKUP(AD116,Varsayımlar!$B:$Q,16,0))</f>
        <v>24-26 CM</v>
      </c>
      <c r="AC116" s="90">
        <f>IF(B116="","",VLOOKUP(Sayfa2!AD77,Varsayımlar!B:S,18,0))</f>
        <v>0</v>
      </c>
      <c r="AD116" s="90" t="str">
        <f t="shared" si="4"/>
        <v>MAGNİTMAGNİT MAVİ AMBALAJ 25 CM 260G</v>
      </c>
    </row>
    <row r="117" spans="1:30" ht="78.75" hidden="1" x14ac:dyDescent="0.25">
      <c r="A117" s="9" t="s">
        <v>197</v>
      </c>
      <c r="B117" s="70" t="s">
        <v>90</v>
      </c>
      <c r="C117" s="71">
        <f>IF(B117="","",VLOOKUP(AD117,Varsayımlar!$B:$Q,3,0))</f>
        <v>8698829380698</v>
      </c>
      <c r="D117" s="71" t="s">
        <v>232</v>
      </c>
      <c r="E117" s="72" t="s">
        <v>91</v>
      </c>
      <c r="F117" s="70"/>
      <c r="G117" s="70"/>
      <c r="H117" s="70" t="str">
        <f>IF(B117="","",VLOOKUP(AD117,Varsayımlar!$B:$Q,5,0))</f>
        <v>MAGNİT MAVİ AMBALAJ 25CM</v>
      </c>
      <c r="I117" s="70">
        <f>IF(B117="","",VLOOKUP(AD117,Varsayımlar!B:T,19,0))</f>
        <v>0</v>
      </c>
      <c r="J117" s="70" t="str">
        <f>IF(B117="","",VLOOKUP(AD117,Varsayımlar!$B:$Q,6,0))</f>
        <v>SADE</v>
      </c>
      <c r="K117" s="70">
        <v>2016</v>
      </c>
      <c r="L117" s="70"/>
      <c r="M117" s="70">
        <f>IFERROR(IF(B117="","",K117/VLOOKUP(AD117,Varsayımlar!B:R,17,0)),"")</f>
        <v>24</v>
      </c>
      <c r="N117" s="70"/>
      <c r="O117" s="70"/>
      <c r="P117" s="70">
        <f>IF(B117="","",VLOOKUP(AD117,Varsayımlar!$B:$Q,7,0)*K117)</f>
        <v>60480</v>
      </c>
      <c r="Q117" s="70">
        <f>IF(B117="","",VLOOKUP(AD117,Varsayımlar!$B:$Q,8,0))</f>
        <v>25</v>
      </c>
      <c r="R117" s="70" t="str">
        <f>IF(B117="","",VLOOKUP(AD117,Varsayımlar!$B:$Q,9,0))</f>
        <v>SOFT</v>
      </c>
      <c r="S117" s="70">
        <f>IF(B117="","",VLOOKUP(AD117,Varsayımlar!$B:$Q,10,0))</f>
        <v>4</v>
      </c>
      <c r="T117" s="70">
        <f>IF(B117="","",VLOOKUP(AD117,Varsayımlar!$B:$Q,11,0))</f>
        <v>30</v>
      </c>
      <c r="U117" s="70">
        <f>IF(B117="","",VLOOKUP(AD117,Varsayımlar!$B:$Q,12,0))</f>
        <v>260</v>
      </c>
      <c r="V117" s="70" t="str">
        <f>IF(B117="","",VLOOKUP(AD117,Varsayımlar!$B:$Q,13,0))</f>
        <v>YURTDIŞI</v>
      </c>
      <c r="W117" s="70">
        <f>IF(B117="","",VLOOKUP(AD117,Varsayımlar!$B:$Q,14,0))</f>
        <v>9</v>
      </c>
      <c r="X117" s="70"/>
      <c r="Y117" s="70"/>
      <c r="Z117" s="70"/>
      <c r="AA117" s="70" t="str">
        <f>IF(B117="","",VLOOKUP(AD117,Varsayımlar!$B:$Q,15,0))</f>
        <v>25CM TURUNCU KOLİ-SOL ÜST DİKDÖRTGENE ÜRETİM TARİHİ BASILACAK</v>
      </c>
      <c r="AB117" s="70" t="str">
        <f>IF(B117="","",VLOOKUP(AD117,Varsayımlar!$B:$Q,16,0))</f>
        <v>24-26 CM</v>
      </c>
      <c r="AC117" s="90">
        <f>IF(B117="","",VLOOKUP(Sayfa2!AD78,Varsayımlar!B:S,18,0))</f>
        <v>0</v>
      </c>
      <c r="AD117" s="90" t="str">
        <f t="shared" si="4"/>
        <v>MAGNİTMAGNİT MAVİ AMBALAJ 25 CM 260G</v>
      </c>
    </row>
    <row r="118" spans="1:30" ht="78.75" hidden="1" x14ac:dyDescent="0.25">
      <c r="A118" s="9" t="s">
        <v>198</v>
      </c>
      <c r="B118" s="70" t="s">
        <v>90</v>
      </c>
      <c r="C118" s="71">
        <f>IF(B118="","",VLOOKUP(AD118,Varsayımlar!$B:$Q,3,0))</f>
        <v>8698829380698</v>
      </c>
      <c r="D118" s="71" t="s">
        <v>233</v>
      </c>
      <c r="E118" s="72" t="s">
        <v>91</v>
      </c>
      <c r="F118" s="70"/>
      <c r="G118" s="70"/>
      <c r="H118" s="70" t="str">
        <f>IF(B118="","",VLOOKUP(AD118,Varsayımlar!$B:$Q,5,0))</f>
        <v>MAGNİT MAVİ AMBALAJ 25CM</v>
      </c>
      <c r="I118" s="70">
        <f>IF(B118="","",VLOOKUP(AD118,Varsayımlar!B:T,19,0))</f>
        <v>0</v>
      </c>
      <c r="J118" s="70" t="str">
        <f>IF(B118="","",VLOOKUP(AD118,Varsayımlar!$B:$Q,6,0))</f>
        <v>SADE</v>
      </c>
      <c r="K118" s="70">
        <v>2016</v>
      </c>
      <c r="L118" s="70"/>
      <c r="M118" s="70">
        <f>IFERROR(IF(B118="","",K118/VLOOKUP(AD118,Varsayımlar!B:R,17,0)),"")</f>
        <v>24</v>
      </c>
      <c r="N118" s="70"/>
      <c r="O118" s="70"/>
      <c r="P118" s="70">
        <f>IF(B118="","",VLOOKUP(AD118,Varsayımlar!$B:$Q,7,0)*K118)</f>
        <v>60480</v>
      </c>
      <c r="Q118" s="70">
        <f>IF(B118="","",VLOOKUP(AD118,Varsayımlar!$B:$Q,8,0))</f>
        <v>25</v>
      </c>
      <c r="R118" s="70" t="str">
        <f>IF(B118="","",VLOOKUP(AD118,Varsayımlar!$B:$Q,9,0))</f>
        <v>SOFT</v>
      </c>
      <c r="S118" s="70">
        <f>IF(B118="","",VLOOKUP(AD118,Varsayımlar!$B:$Q,10,0))</f>
        <v>4</v>
      </c>
      <c r="T118" s="70">
        <f>IF(B118="","",VLOOKUP(AD118,Varsayımlar!$B:$Q,11,0))</f>
        <v>30</v>
      </c>
      <c r="U118" s="70">
        <f>IF(B118="","",VLOOKUP(AD118,Varsayımlar!$B:$Q,12,0))</f>
        <v>260</v>
      </c>
      <c r="V118" s="70" t="str">
        <f>IF(B118="","",VLOOKUP(AD118,Varsayımlar!$B:$Q,13,0))</f>
        <v>YURTDIŞI</v>
      </c>
      <c r="W118" s="70">
        <f>IF(B118="","",VLOOKUP(AD118,Varsayımlar!$B:$Q,14,0))</f>
        <v>9</v>
      </c>
      <c r="X118" s="70"/>
      <c r="Y118" s="70"/>
      <c r="Z118" s="70"/>
      <c r="AA118" s="70" t="str">
        <f>IF(B118="","",VLOOKUP(AD118,Varsayımlar!$B:$Q,15,0))</f>
        <v>25CM TURUNCU KOLİ-SOL ÜST DİKDÖRTGENE ÜRETİM TARİHİ BASILACAK</v>
      </c>
      <c r="AB118" s="70" t="str">
        <f>IF(B118="","",VLOOKUP(AD118,Varsayımlar!$B:$Q,16,0))</f>
        <v>24-26 CM</v>
      </c>
      <c r="AC118" s="90">
        <f>IF(B118="","",VLOOKUP(Sayfa2!AD79,Varsayımlar!B:S,18,0))</f>
        <v>0</v>
      </c>
      <c r="AD118" s="90" t="str">
        <f t="shared" si="4"/>
        <v>MAGNİTMAGNİT MAVİ AMBALAJ 25 CM 260G</v>
      </c>
    </row>
    <row r="119" spans="1:30" ht="78.75" hidden="1" x14ac:dyDescent="0.25">
      <c r="A119" s="9" t="s">
        <v>199</v>
      </c>
      <c r="B119" s="70" t="s">
        <v>90</v>
      </c>
      <c r="C119" s="71">
        <f>IF(B119="","",VLOOKUP(AD119,Varsayımlar!$B:$Q,3,0))</f>
        <v>8698829380698</v>
      </c>
      <c r="D119" s="71" t="s">
        <v>234</v>
      </c>
      <c r="E119" s="72" t="s">
        <v>91</v>
      </c>
      <c r="F119" s="70"/>
      <c r="G119" s="70"/>
      <c r="H119" s="70" t="str">
        <f>IF(B119="","",VLOOKUP(AD119,Varsayımlar!$B:$Q,5,0))</f>
        <v>MAGNİT MAVİ AMBALAJ 25CM</v>
      </c>
      <c r="I119" s="70">
        <f>IF(B119="","",VLOOKUP(AD119,Varsayımlar!B:T,19,0))</f>
        <v>0</v>
      </c>
      <c r="J119" s="70" t="str">
        <f>IF(B119="","",VLOOKUP(AD119,Varsayımlar!$B:$Q,6,0))</f>
        <v>SADE</v>
      </c>
      <c r="K119" s="70">
        <v>2016</v>
      </c>
      <c r="L119" s="70"/>
      <c r="M119" s="70">
        <f>IFERROR(IF(B119="","",K119/VLOOKUP(AD119,Varsayımlar!B:R,17,0)),"")</f>
        <v>24</v>
      </c>
      <c r="N119" s="70"/>
      <c r="O119" s="70"/>
      <c r="P119" s="70">
        <f>IF(B119="","",VLOOKUP(AD119,Varsayımlar!$B:$Q,7,0)*K119)</f>
        <v>60480</v>
      </c>
      <c r="Q119" s="70">
        <f>IF(B119="","",VLOOKUP(AD119,Varsayımlar!$B:$Q,8,0))</f>
        <v>25</v>
      </c>
      <c r="R119" s="70" t="str">
        <f>IF(B119="","",VLOOKUP(AD119,Varsayımlar!$B:$Q,9,0))</f>
        <v>SOFT</v>
      </c>
      <c r="S119" s="70">
        <f>IF(B119="","",VLOOKUP(AD119,Varsayımlar!$B:$Q,10,0))</f>
        <v>4</v>
      </c>
      <c r="T119" s="70">
        <f>IF(B119="","",VLOOKUP(AD119,Varsayımlar!$B:$Q,11,0))</f>
        <v>30</v>
      </c>
      <c r="U119" s="70">
        <f>IF(B119="","",VLOOKUP(AD119,Varsayımlar!$B:$Q,12,0))</f>
        <v>260</v>
      </c>
      <c r="V119" s="70" t="str">
        <f>IF(B119="","",VLOOKUP(AD119,Varsayımlar!$B:$Q,13,0))</f>
        <v>YURTDIŞI</v>
      </c>
      <c r="W119" s="70">
        <f>IF(B119="","",VLOOKUP(AD119,Varsayımlar!$B:$Q,14,0))</f>
        <v>9</v>
      </c>
      <c r="X119" s="70"/>
      <c r="Y119" s="70"/>
      <c r="Z119" s="70"/>
      <c r="AA119" s="70" t="str">
        <f>IF(B119="","",VLOOKUP(AD119,Varsayımlar!$B:$Q,15,0))</f>
        <v>25CM TURUNCU KOLİ-SOL ÜST DİKDÖRTGENE ÜRETİM TARİHİ BASILACAK</v>
      </c>
      <c r="AB119" s="70" t="str">
        <f>IF(B119="","",VLOOKUP(AD119,Varsayımlar!$B:$Q,16,0))</f>
        <v>24-26 CM</v>
      </c>
      <c r="AC119" s="90">
        <f>IF(B119="","",VLOOKUP(Sayfa2!AD80,Varsayımlar!B:S,18,0))</f>
        <v>0</v>
      </c>
      <c r="AD119" s="90" t="str">
        <f t="shared" si="4"/>
        <v>MAGNİTMAGNİT MAVİ AMBALAJ 25 CM 260G</v>
      </c>
    </row>
    <row r="120" spans="1:30" ht="78.75" hidden="1" x14ac:dyDescent="0.25">
      <c r="A120" s="9" t="s">
        <v>200</v>
      </c>
      <c r="B120" s="70" t="s">
        <v>90</v>
      </c>
      <c r="C120" s="71">
        <f>IF(B120="","",VLOOKUP(AD120,Varsayımlar!$B:$Q,3,0))</f>
        <v>8698829380698</v>
      </c>
      <c r="D120" s="71" t="s">
        <v>235</v>
      </c>
      <c r="E120" s="72" t="s">
        <v>91</v>
      </c>
      <c r="F120" s="70"/>
      <c r="G120" s="70"/>
      <c r="H120" s="70" t="str">
        <f>IF(B120="","",VLOOKUP(AD120,Varsayımlar!$B:$Q,5,0))</f>
        <v>MAGNİT MAVİ AMBALAJ 25CM</v>
      </c>
      <c r="I120" s="70">
        <f>IF(B120="","",VLOOKUP(AD120,Varsayımlar!B:T,19,0))</f>
        <v>0</v>
      </c>
      <c r="J120" s="70" t="str">
        <f>IF(B120="","",VLOOKUP(AD120,Varsayımlar!$B:$Q,6,0))</f>
        <v>SADE</v>
      </c>
      <c r="K120" s="70">
        <v>2016</v>
      </c>
      <c r="L120" s="70"/>
      <c r="M120" s="70">
        <f>IFERROR(IF(B120="","",K120/VLOOKUP(AD120,Varsayımlar!B:R,17,0)),"")</f>
        <v>24</v>
      </c>
      <c r="N120" s="70"/>
      <c r="O120" s="70"/>
      <c r="P120" s="70">
        <f>IF(B120="","",VLOOKUP(AD120,Varsayımlar!$B:$Q,7,0)*K120)</f>
        <v>60480</v>
      </c>
      <c r="Q120" s="70">
        <f>IF(B120="","",VLOOKUP(AD120,Varsayımlar!$B:$Q,8,0))</f>
        <v>25</v>
      </c>
      <c r="R120" s="70" t="str">
        <f>IF(B120="","",VLOOKUP(AD120,Varsayımlar!$B:$Q,9,0))</f>
        <v>SOFT</v>
      </c>
      <c r="S120" s="70">
        <f>IF(B120="","",VLOOKUP(AD120,Varsayımlar!$B:$Q,10,0))</f>
        <v>4</v>
      </c>
      <c r="T120" s="70">
        <f>IF(B120="","",VLOOKUP(AD120,Varsayımlar!$B:$Q,11,0))</f>
        <v>30</v>
      </c>
      <c r="U120" s="70">
        <f>IF(B120="","",VLOOKUP(AD120,Varsayımlar!$B:$Q,12,0))</f>
        <v>260</v>
      </c>
      <c r="V120" s="70" t="str">
        <f>IF(B120="","",VLOOKUP(AD120,Varsayımlar!$B:$Q,13,0))</f>
        <v>YURTDIŞI</v>
      </c>
      <c r="W120" s="70">
        <f>IF(B120="","",VLOOKUP(AD120,Varsayımlar!$B:$Q,14,0))</f>
        <v>9</v>
      </c>
      <c r="X120" s="70"/>
      <c r="Y120" s="70"/>
      <c r="Z120" s="70"/>
      <c r="AA120" s="70" t="str">
        <f>IF(B120="","",VLOOKUP(AD120,Varsayımlar!$B:$Q,15,0))</f>
        <v>25CM TURUNCU KOLİ-SOL ÜST DİKDÖRTGENE ÜRETİM TARİHİ BASILACAK</v>
      </c>
      <c r="AB120" s="70" t="str">
        <f>IF(B120="","",VLOOKUP(AD120,Varsayımlar!$B:$Q,16,0))</f>
        <v>24-26 CM</v>
      </c>
      <c r="AC120" s="90">
        <f>IF(B120="","",VLOOKUP(Sayfa2!AD81,Varsayımlar!B:S,18,0))</f>
        <v>0</v>
      </c>
      <c r="AD120" s="90" t="str">
        <f t="shared" si="4"/>
        <v>MAGNİTMAGNİT MAVİ AMBALAJ 25 CM 260G</v>
      </c>
    </row>
    <row r="121" spans="1:30" ht="78.75" hidden="1" x14ac:dyDescent="0.25">
      <c r="A121" s="9" t="s">
        <v>201</v>
      </c>
      <c r="B121" s="70" t="s">
        <v>90</v>
      </c>
      <c r="C121" s="71">
        <f>IF(B121="","",VLOOKUP(AD121,Varsayımlar!$B:$Q,3,0))</f>
        <v>8698829380698</v>
      </c>
      <c r="D121" s="71" t="s">
        <v>236</v>
      </c>
      <c r="E121" s="72" t="s">
        <v>91</v>
      </c>
      <c r="F121" s="70"/>
      <c r="G121" s="70"/>
      <c r="H121" s="70" t="str">
        <f>IF(B121="","",VLOOKUP(AD121,Varsayımlar!$B:$Q,5,0))</f>
        <v>MAGNİT MAVİ AMBALAJ 25CM</v>
      </c>
      <c r="I121" s="70">
        <f>IF(B121="","",VLOOKUP(AD121,Varsayımlar!B:T,19,0))</f>
        <v>0</v>
      </c>
      <c r="J121" s="70" t="str">
        <f>IF(B121="","",VLOOKUP(AD121,Varsayımlar!$B:$Q,6,0))</f>
        <v>SADE</v>
      </c>
      <c r="K121" s="70">
        <v>2016</v>
      </c>
      <c r="L121" s="70"/>
      <c r="M121" s="70">
        <f>IFERROR(IF(B121="","",K121/VLOOKUP(AD121,Varsayımlar!B:R,17,0)),"")</f>
        <v>24</v>
      </c>
      <c r="N121" s="70"/>
      <c r="O121" s="70"/>
      <c r="P121" s="70">
        <f>IF(B121="","",VLOOKUP(AD121,Varsayımlar!$B:$Q,7,0)*K121)</f>
        <v>60480</v>
      </c>
      <c r="Q121" s="70">
        <f>IF(B121="","",VLOOKUP(AD121,Varsayımlar!$B:$Q,8,0))</f>
        <v>25</v>
      </c>
      <c r="R121" s="70" t="str">
        <f>IF(B121="","",VLOOKUP(AD121,Varsayımlar!$B:$Q,9,0))</f>
        <v>SOFT</v>
      </c>
      <c r="S121" s="70">
        <f>IF(B121="","",VLOOKUP(AD121,Varsayımlar!$B:$Q,10,0))</f>
        <v>4</v>
      </c>
      <c r="T121" s="70">
        <f>IF(B121="","",VLOOKUP(AD121,Varsayımlar!$B:$Q,11,0))</f>
        <v>30</v>
      </c>
      <c r="U121" s="70">
        <f>IF(B121="","",VLOOKUP(AD121,Varsayımlar!$B:$Q,12,0))</f>
        <v>260</v>
      </c>
      <c r="V121" s="70" t="str">
        <f>IF(B121="","",VLOOKUP(AD121,Varsayımlar!$B:$Q,13,0))</f>
        <v>YURTDIŞI</v>
      </c>
      <c r="W121" s="70">
        <f>IF(B121="","",VLOOKUP(AD121,Varsayımlar!$B:$Q,14,0))</f>
        <v>9</v>
      </c>
      <c r="X121" s="70"/>
      <c r="Y121" s="70"/>
      <c r="Z121" s="70"/>
      <c r="AA121" s="70" t="str">
        <f>IF(B121="","",VLOOKUP(AD121,Varsayımlar!$B:$Q,15,0))</f>
        <v>25CM TURUNCU KOLİ-SOL ÜST DİKDÖRTGENE ÜRETİM TARİHİ BASILACAK</v>
      </c>
      <c r="AB121" s="70" t="str">
        <f>IF(B121="","",VLOOKUP(AD121,Varsayımlar!$B:$Q,16,0))</f>
        <v>24-26 CM</v>
      </c>
      <c r="AC121" s="90">
        <f>IF(B121="","",VLOOKUP(Sayfa2!AD82,Varsayımlar!B:S,18,0))</f>
        <v>0</v>
      </c>
      <c r="AD121" s="90" t="str">
        <f t="shared" si="4"/>
        <v>MAGNİTMAGNİT MAVİ AMBALAJ 25 CM 260G</v>
      </c>
    </row>
    <row r="122" spans="1:30" ht="78.75" hidden="1" x14ac:dyDescent="0.25">
      <c r="A122" s="9" t="s">
        <v>202</v>
      </c>
      <c r="B122" s="70" t="s">
        <v>90</v>
      </c>
      <c r="C122" s="71">
        <f>IF(B122="","",VLOOKUP(AD122,Varsayımlar!$B:$Q,3,0))</f>
        <v>8698829380698</v>
      </c>
      <c r="D122" s="71" t="s">
        <v>237</v>
      </c>
      <c r="E122" s="72" t="s">
        <v>91</v>
      </c>
      <c r="F122" s="70"/>
      <c r="G122" s="70"/>
      <c r="H122" s="70" t="str">
        <f>IF(B122="","",VLOOKUP(AD122,Varsayımlar!$B:$Q,5,0))</f>
        <v>MAGNİT MAVİ AMBALAJ 25CM</v>
      </c>
      <c r="I122" s="70">
        <f>IF(B122="","",VLOOKUP(AD122,Varsayımlar!B:T,19,0))</f>
        <v>0</v>
      </c>
      <c r="J122" s="70" t="str">
        <f>IF(B122="","",VLOOKUP(AD122,Varsayımlar!$B:$Q,6,0))</f>
        <v>SADE</v>
      </c>
      <c r="K122" s="70">
        <v>2016</v>
      </c>
      <c r="L122" s="70"/>
      <c r="M122" s="70">
        <f>IFERROR(IF(B122="","",K122/VLOOKUP(AD122,Varsayımlar!B:R,17,0)),"")</f>
        <v>24</v>
      </c>
      <c r="N122" s="70"/>
      <c r="O122" s="70"/>
      <c r="P122" s="70">
        <f>IF(B122="","",VLOOKUP(AD122,Varsayımlar!$B:$Q,7,0)*K122)</f>
        <v>60480</v>
      </c>
      <c r="Q122" s="70">
        <f>IF(B122="","",VLOOKUP(AD122,Varsayımlar!$B:$Q,8,0))</f>
        <v>25</v>
      </c>
      <c r="R122" s="70" t="str">
        <f>IF(B122="","",VLOOKUP(AD122,Varsayımlar!$B:$Q,9,0))</f>
        <v>SOFT</v>
      </c>
      <c r="S122" s="70">
        <f>IF(B122="","",VLOOKUP(AD122,Varsayımlar!$B:$Q,10,0))</f>
        <v>4</v>
      </c>
      <c r="T122" s="70">
        <f>IF(B122="","",VLOOKUP(AD122,Varsayımlar!$B:$Q,11,0))</f>
        <v>30</v>
      </c>
      <c r="U122" s="70">
        <f>IF(B122="","",VLOOKUP(AD122,Varsayımlar!$B:$Q,12,0))</f>
        <v>260</v>
      </c>
      <c r="V122" s="70" t="str">
        <f>IF(B122="","",VLOOKUP(AD122,Varsayımlar!$B:$Q,13,0))</f>
        <v>YURTDIŞI</v>
      </c>
      <c r="W122" s="70">
        <f>IF(B122="","",VLOOKUP(AD122,Varsayımlar!$B:$Q,14,0))</f>
        <v>9</v>
      </c>
      <c r="X122" s="70"/>
      <c r="Y122" s="70"/>
      <c r="Z122" s="70"/>
      <c r="AA122" s="70" t="str">
        <f>IF(B122="","",VLOOKUP(AD122,Varsayımlar!$B:$Q,15,0))</f>
        <v>25CM TURUNCU KOLİ-SOL ÜST DİKDÖRTGENE ÜRETİM TARİHİ BASILACAK</v>
      </c>
      <c r="AB122" s="70" t="str">
        <f>IF(B122="","",VLOOKUP(AD122,Varsayımlar!$B:$Q,16,0))</f>
        <v>24-26 CM</v>
      </c>
      <c r="AC122" s="90">
        <f>IF(B122="","",VLOOKUP(Sayfa2!AD83,Varsayımlar!B:S,18,0))</f>
        <v>0</v>
      </c>
      <c r="AD122" s="90" t="str">
        <f t="shared" si="4"/>
        <v>MAGNİTMAGNİT MAVİ AMBALAJ 25 CM 260G</v>
      </c>
    </row>
    <row r="123" spans="1:30" ht="78.75" hidden="1" x14ac:dyDescent="0.25">
      <c r="A123" s="9" t="s">
        <v>203</v>
      </c>
      <c r="B123" s="70" t="s">
        <v>90</v>
      </c>
      <c r="C123" s="71">
        <f>IF(B123="","",VLOOKUP(AD123,Varsayımlar!$B:$Q,3,0))</f>
        <v>8698829380698</v>
      </c>
      <c r="D123" s="71" t="s">
        <v>238</v>
      </c>
      <c r="E123" s="72" t="s">
        <v>91</v>
      </c>
      <c r="F123" s="70"/>
      <c r="G123" s="70"/>
      <c r="H123" s="70" t="str">
        <f>IF(B123="","",VLOOKUP(AD123,Varsayımlar!$B:$Q,5,0))</f>
        <v>MAGNİT MAVİ AMBALAJ 25CM</v>
      </c>
      <c r="I123" s="70">
        <f>IF(B123="","",VLOOKUP(AD123,Varsayımlar!B:T,19,0))</f>
        <v>0</v>
      </c>
      <c r="J123" s="70" t="str">
        <f>IF(B123="","",VLOOKUP(AD123,Varsayımlar!$B:$Q,6,0))</f>
        <v>SADE</v>
      </c>
      <c r="K123" s="70">
        <v>2016</v>
      </c>
      <c r="L123" s="70"/>
      <c r="M123" s="70">
        <f>IFERROR(IF(B123="","",K123/VLOOKUP(AD123,Varsayımlar!B:R,17,0)),"")</f>
        <v>24</v>
      </c>
      <c r="N123" s="70"/>
      <c r="O123" s="70"/>
      <c r="P123" s="70">
        <f>IF(B123="","",VLOOKUP(AD123,Varsayımlar!$B:$Q,7,0)*K123)</f>
        <v>60480</v>
      </c>
      <c r="Q123" s="70">
        <f>IF(B123="","",VLOOKUP(AD123,Varsayımlar!$B:$Q,8,0))</f>
        <v>25</v>
      </c>
      <c r="R123" s="70" t="str">
        <f>IF(B123="","",VLOOKUP(AD123,Varsayımlar!$B:$Q,9,0))</f>
        <v>SOFT</v>
      </c>
      <c r="S123" s="70">
        <f>IF(B123="","",VLOOKUP(AD123,Varsayımlar!$B:$Q,10,0))</f>
        <v>4</v>
      </c>
      <c r="T123" s="70">
        <f>IF(B123="","",VLOOKUP(AD123,Varsayımlar!$B:$Q,11,0))</f>
        <v>30</v>
      </c>
      <c r="U123" s="70">
        <f>IF(B123="","",VLOOKUP(AD123,Varsayımlar!$B:$Q,12,0))</f>
        <v>260</v>
      </c>
      <c r="V123" s="70" t="str">
        <f>IF(B123="","",VLOOKUP(AD123,Varsayımlar!$B:$Q,13,0))</f>
        <v>YURTDIŞI</v>
      </c>
      <c r="W123" s="70">
        <f>IF(B123="","",VLOOKUP(AD123,Varsayımlar!$B:$Q,14,0))</f>
        <v>9</v>
      </c>
      <c r="X123" s="70"/>
      <c r="Y123" s="70"/>
      <c r="Z123" s="70"/>
      <c r="AA123" s="70" t="str">
        <f>IF(B123="","",VLOOKUP(AD123,Varsayımlar!$B:$Q,15,0))</f>
        <v>25CM TURUNCU KOLİ-SOL ÜST DİKDÖRTGENE ÜRETİM TARİHİ BASILACAK</v>
      </c>
      <c r="AB123" s="70" t="str">
        <f>IF(B123="","",VLOOKUP(AD123,Varsayımlar!$B:$Q,16,0))</f>
        <v>24-26 CM</v>
      </c>
      <c r="AC123" s="90">
        <f>IF(B123="","",VLOOKUP(Sayfa2!AD84,Varsayımlar!B:S,18,0))</f>
        <v>0</v>
      </c>
      <c r="AD123" s="90" t="str">
        <f t="shared" si="4"/>
        <v>MAGNİTMAGNİT MAVİ AMBALAJ 25 CM 260G</v>
      </c>
    </row>
    <row r="124" spans="1:30" ht="78.75" hidden="1" x14ac:dyDescent="0.25">
      <c r="A124" s="9" t="s">
        <v>204</v>
      </c>
      <c r="B124" s="70" t="s">
        <v>90</v>
      </c>
      <c r="C124" s="71">
        <f>IF(B124="","",VLOOKUP(AD124,Varsayımlar!$B:$Q,3,0))</f>
        <v>8698829380698</v>
      </c>
      <c r="D124" s="71" t="s">
        <v>239</v>
      </c>
      <c r="E124" s="72" t="s">
        <v>91</v>
      </c>
      <c r="F124" s="70"/>
      <c r="G124" s="70"/>
      <c r="H124" s="70" t="str">
        <f>IF(B124="","",VLOOKUP(AD124,Varsayımlar!$B:$Q,5,0))</f>
        <v>MAGNİT MAVİ AMBALAJ 25CM</v>
      </c>
      <c r="I124" s="70">
        <f>IF(B124="","",VLOOKUP(AD124,Varsayımlar!B:T,19,0))</f>
        <v>0</v>
      </c>
      <c r="J124" s="70" t="str">
        <f>IF(B124="","",VLOOKUP(AD124,Varsayımlar!$B:$Q,6,0))</f>
        <v>SADE</v>
      </c>
      <c r="K124" s="70">
        <v>2016</v>
      </c>
      <c r="L124" s="70"/>
      <c r="M124" s="70">
        <f>IFERROR(IF(B124="","",K124/VLOOKUP(AD124,Varsayımlar!B:R,17,0)),"")</f>
        <v>24</v>
      </c>
      <c r="N124" s="70"/>
      <c r="O124" s="70"/>
      <c r="P124" s="70">
        <f>IF(B124="","",VLOOKUP(AD124,Varsayımlar!$B:$Q,7,0)*K124)</f>
        <v>60480</v>
      </c>
      <c r="Q124" s="70">
        <f>IF(B124="","",VLOOKUP(AD124,Varsayımlar!$B:$Q,8,0))</f>
        <v>25</v>
      </c>
      <c r="R124" s="70" t="str">
        <f>IF(B124="","",VLOOKUP(AD124,Varsayımlar!$B:$Q,9,0))</f>
        <v>SOFT</v>
      </c>
      <c r="S124" s="70">
        <f>IF(B124="","",VLOOKUP(AD124,Varsayımlar!$B:$Q,10,0))</f>
        <v>4</v>
      </c>
      <c r="T124" s="70">
        <f>IF(B124="","",VLOOKUP(AD124,Varsayımlar!$B:$Q,11,0))</f>
        <v>30</v>
      </c>
      <c r="U124" s="70">
        <f>IF(B124="","",VLOOKUP(AD124,Varsayımlar!$B:$Q,12,0))</f>
        <v>260</v>
      </c>
      <c r="V124" s="70" t="str">
        <f>IF(B124="","",VLOOKUP(AD124,Varsayımlar!$B:$Q,13,0))</f>
        <v>YURTDIŞI</v>
      </c>
      <c r="W124" s="70">
        <f>IF(B124="","",VLOOKUP(AD124,Varsayımlar!$B:$Q,14,0))</f>
        <v>9</v>
      </c>
      <c r="X124" s="70"/>
      <c r="Y124" s="70"/>
      <c r="Z124" s="70"/>
      <c r="AA124" s="70" t="str">
        <f>IF(B124="","",VLOOKUP(AD124,Varsayımlar!$B:$Q,15,0))</f>
        <v>25CM TURUNCU KOLİ-SOL ÜST DİKDÖRTGENE ÜRETİM TARİHİ BASILACAK</v>
      </c>
      <c r="AB124" s="70" t="str">
        <f>IF(B124="","",VLOOKUP(AD124,Varsayımlar!$B:$Q,16,0))</f>
        <v>24-26 CM</v>
      </c>
      <c r="AC124" s="90">
        <f>IF(B124="","",VLOOKUP(Sayfa2!AD85,Varsayımlar!B:S,18,0))</f>
        <v>0</v>
      </c>
      <c r="AD124" s="90" t="str">
        <f t="shared" si="4"/>
        <v>MAGNİTMAGNİT MAVİ AMBALAJ 25 CM 260G</v>
      </c>
    </row>
    <row r="125" spans="1:30" ht="78.75" hidden="1" x14ac:dyDescent="0.25">
      <c r="A125" s="9" t="s">
        <v>205</v>
      </c>
      <c r="B125" s="70" t="s">
        <v>90</v>
      </c>
      <c r="C125" s="71">
        <f>IF(B125="","",VLOOKUP(AD125,Varsayımlar!$B:$Q,3,0))</f>
        <v>8698829380698</v>
      </c>
      <c r="D125" s="71" t="s">
        <v>258</v>
      </c>
      <c r="E125" s="72" t="s">
        <v>91</v>
      </c>
      <c r="F125" s="70"/>
      <c r="G125" s="70"/>
      <c r="H125" s="70" t="str">
        <f>IF(B125="","",VLOOKUP(AD125,Varsayımlar!$B:$Q,5,0))</f>
        <v>MAGNİT MAVİ AMBALAJ 25CM</v>
      </c>
      <c r="I125" s="70">
        <f>IF(B125="","",VLOOKUP(AD125,Varsayımlar!B:T,19,0))</f>
        <v>0</v>
      </c>
      <c r="J125" s="70" t="str">
        <f>IF(B125="","",VLOOKUP(AD125,Varsayımlar!$B:$Q,6,0))</f>
        <v>SADE</v>
      </c>
      <c r="K125" s="70">
        <v>2016</v>
      </c>
      <c r="L125" s="70"/>
      <c r="M125" s="70">
        <f>IFERROR(IF(B125="","",K125/VLOOKUP(AD125,Varsayımlar!B:R,17,0)),"")</f>
        <v>24</v>
      </c>
      <c r="N125" s="70"/>
      <c r="O125" s="70"/>
      <c r="P125" s="70">
        <f>IF(B125="","",VLOOKUP(AD125,Varsayımlar!$B:$Q,7,0)*K125)</f>
        <v>60480</v>
      </c>
      <c r="Q125" s="70">
        <f>IF(B125="","",VLOOKUP(AD125,Varsayımlar!$B:$Q,8,0))</f>
        <v>25</v>
      </c>
      <c r="R125" s="70" t="str">
        <f>IF(B125="","",VLOOKUP(AD125,Varsayımlar!$B:$Q,9,0))</f>
        <v>SOFT</v>
      </c>
      <c r="S125" s="70">
        <f>IF(B125="","",VLOOKUP(AD125,Varsayımlar!$B:$Q,10,0))</f>
        <v>4</v>
      </c>
      <c r="T125" s="70">
        <f>IF(B125="","",VLOOKUP(AD125,Varsayımlar!$B:$Q,11,0))</f>
        <v>30</v>
      </c>
      <c r="U125" s="70">
        <f>IF(B125="","",VLOOKUP(AD125,Varsayımlar!$B:$Q,12,0))</f>
        <v>260</v>
      </c>
      <c r="V125" s="70" t="str">
        <f>IF(B125="","",VLOOKUP(AD125,Varsayımlar!$B:$Q,13,0))</f>
        <v>YURTDIŞI</v>
      </c>
      <c r="W125" s="70">
        <f>IF(B125="","",VLOOKUP(AD125,Varsayımlar!$B:$Q,14,0))</f>
        <v>9</v>
      </c>
      <c r="X125" s="70"/>
      <c r="Y125" s="70"/>
      <c r="Z125" s="70"/>
      <c r="AA125" s="70" t="str">
        <f>IF(B125="","",VLOOKUP(AD125,Varsayımlar!$B:$Q,15,0))</f>
        <v>25CM TURUNCU KOLİ-SOL ÜST DİKDÖRTGENE ÜRETİM TARİHİ BASILACAK</v>
      </c>
      <c r="AB125" s="70" t="str">
        <f>IF(B125="","",VLOOKUP(AD125,Varsayımlar!$B:$Q,16,0))</f>
        <v>24-26 CM</v>
      </c>
      <c r="AC125" s="90">
        <f>IF(B125="","",VLOOKUP(Sayfa2!AD86,Varsayımlar!B:S,18,0))</f>
        <v>0</v>
      </c>
      <c r="AD125" s="90" t="str">
        <f t="shared" si="4"/>
        <v>MAGNİTMAGNİT MAVİ AMBALAJ 25 CM 260G</v>
      </c>
    </row>
    <row r="126" spans="1:30" ht="78.75" hidden="1" x14ac:dyDescent="0.25">
      <c r="A126" s="9" t="s">
        <v>206</v>
      </c>
      <c r="B126" s="70" t="s">
        <v>90</v>
      </c>
      <c r="C126" s="71">
        <f>IF(B126="","",VLOOKUP(AD126,Varsayımlar!$B:$Q,3,0))</f>
        <v>8698829380698</v>
      </c>
      <c r="D126" s="71" t="s">
        <v>259</v>
      </c>
      <c r="E126" s="72" t="s">
        <v>91</v>
      </c>
      <c r="F126" s="70"/>
      <c r="G126" s="70"/>
      <c r="H126" s="70" t="str">
        <f>IF(B126="","",VLOOKUP(AD126,Varsayımlar!$B:$Q,5,0))</f>
        <v>MAGNİT MAVİ AMBALAJ 25CM</v>
      </c>
      <c r="I126" s="70">
        <f>IF(B126="","",VLOOKUP(AD126,Varsayımlar!B:T,19,0))</f>
        <v>0</v>
      </c>
      <c r="J126" s="70" t="str">
        <f>IF(B126="","",VLOOKUP(AD126,Varsayımlar!$B:$Q,6,0))</f>
        <v>SADE</v>
      </c>
      <c r="K126" s="70">
        <v>2016</v>
      </c>
      <c r="L126" s="70"/>
      <c r="M126" s="70">
        <f>IFERROR(IF(B126="","",K126/VLOOKUP(AD126,Varsayımlar!B:R,17,0)),"")</f>
        <v>24</v>
      </c>
      <c r="N126" s="70"/>
      <c r="O126" s="70"/>
      <c r="P126" s="70">
        <f>IF(B126="","",VLOOKUP(AD126,Varsayımlar!$B:$Q,7,0)*K126)</f>
        <v>60480</v>
      </c>
      <c r="Q126" s="70">
        <f>IF(B126="","",VLOOKUP(AD126,Varsayımlar!$B:$Q,8,0))</f>
        <v>25</v>
      </c>
      <c r="R126" s="70" t="str">
        <f>IF(B126="","",VLOOKUP(AD126,Varsayımlar!$B:$Q,9,0))</f>
        <v>SOFT</v>
      </c>
      <c r="S126" s="70">
        <f>IF(B126="","",VLOOKUP(AD126,Varsayımlar!$B:$Q,10,0))</f>
        <v>4</v>
      </c>
      <c r="T126" s="70">
        <f>IF(B126="","",VLOOKUP(AD126,Varsayımlar!$B:$Q,11,0))</f>
        <v>30</v>
      </c>
      <c r="U126" s="70">
        <f>IF(B126="","",VLOOKUP(AD126,Varsayımlar!$B:$Q,12,0))</f>
        <v>260</v>
      </c>
      <c r="V126" s="70" t="str">
        <f>IF(B126="","",VLOOKUP(AD126,Varsayımlar!$B:$Q,13,0))</f>
        <v>YURTDIŞI</v>
      </c>
      <c r="W126" s="70">
        <f>IF(B126="","",VLOOKUP(AD126,Varsayımlar!$B:$Q,14,0))</f>
        <v>9</v>
      </c>
      <c r="X126" s="70"/>
      <c r="Y126" s="70"/>
      <c r="Z126" s="70"/>
      <c r="AA126" s="70" t="str">
        <f>IF(B126="","",VLOOKUP(AD126,Varsayımlar!$B:$Q,15,0))</f>
        <v>25CM TURUNCU KOLİ-SOL ÜST DİKDÖRTGENE ÜRETİM TARİHİ BASILACAK</v>
      </c>
      <c r="AB126" s="70" t="str">
        <f>IF(B126="","",VLOOKUP(AD126,Varsayımlar!$B:$Q,16,0))</f>
        <v>24-26 CM</v>
      </c>
      <c r="AC126" s="90">
        <f>IF(B126="","",VLOOKUP(Sayfa2!AD87,Varsayımlar!B:S,18,0))</f>
        <v>0</v>
      </c>
      <c r="AD126" s="90" t="str">
        <f t="shared" si="4"/>
        <v>MAGNİTMAGNİT MAVİ AMBALAJ 25 CM 260G</v>
      </c>
    </row>
    <row r="127" spans="1:30" ht="78.75" hidden="1" x14ac:dyDescent="0.25">
      <c r="A127" s="9" t="s">
        <v>207</v>
      </c>
      <c r="B127" s="70" t="s">
        <v>90</v>
      </c>
      <c r="C127" s="71">
        <f>IF(B127="","",VLOOKUP(AD127,Varsayımlar!$B:$Q,3,0))</f>
        <v>8698829380698</v>
      </c>
      <c r="D127" s="71" t="s">
        <v>260</v>
      </c>
      <c r="E127" s="72" t="s">
        <v>91</v>
      </c>
      <c r="F127" s="70"/>
      <c r="G127" s="70"/>
      <c r="H127" s="70" t="str">
        <f>IF(B127="","",VLOOKUP(AD127,Varsayımlar!$B:$Q,5,0))</f>
        <v>MAGNİT MAVİ AMBALAJ 25CM</v>
      </c>
      <c r="I127" s="70">
        <f>IF(B127="","",VLOOKUP(AD127,Varsayımlar!B:T,19,0))</f>
        <v>0</v>
      </c>
      <c r="J127" s="70" t="str">
        <f>IF(B127="","",VLOOKUP(AD127,Varsayımlar!$B:$Q,6,0))</f>
        <v>SADE</v>
      </c>
      <c r="K127" s="70">
        <v>2016</v>
      </c>
      <c r="L127" s="70"/>
      <c r="M127" s="70">
        <f>IFERROR(IF(B127="","",K127/VLOOKUP(AD127,Varsayımlar!B:R,17,0)),"")</f>
        <v>24</v>
      </c>
      <c r="N127" s="70"/>
      <c r="O127" s="70"/>
      <c r="P127" s="70">
        <f>IF(B127="","",VLOOKUP(AD127,Varsayımlar!$B:$Q,7,0)*K127)</f>
        <v>60480</v>
      </c>
      <c r="Q127" s="70">
        <f>IF(B127="","",VLOOKUP(AD127,Varsayımlar!$B:$Q,8,0))</f>
        <v>25</v>
      </c>
      <c r="R127" s="70" t="str">
        <f>IF(B127="","",VLOOKUP(AD127,Varsayımlar!$B:$Q,9,0))</f>
        <v>SOFT</v>
      </c>
      <c r="S127" s="70">
        <f>IF(B127="","",VLOOKUP(AD127,Varsayımlar!$B:$Q,10,0))</f>
        <v>4</v>
      </c>
      <c r="T127" s="70">
        <f>IF(B127="","",VLOOKUP(AD127,Varsayımlar!$B:$Q,11,0))</f>
        <v>30</v>
      </c>
      <c r="U127" s="70">
        <f>IF(B127="","",VLOOKUP(AD127,Varsayımlar!$B:$Q,12,0))</f>
        <v>260</v>
      </c>
      <c r="V127" s="70" t="str">
        <f>IF(B127="","",VLOOKUP(AD127,Varsayımlar!$B:$Q,13,0))</f>
        <v>YURTDIŞI</v>
      </c>
      <c r="W127" s="70">
        <f>IF(B127="","",VLOOKUP(AD127,Varsayımlar!$B:$Q,14,0))</f>
        <v>9</v>
      </c>
      <c r="X127" s="70"/>
      <c r="Y127" s="70"/>
      <c r="Z127" s="70"/>
      <c r="AA127" s="70" t="str">
        <f>IF(B127="","",VLOOKUP(AD127,Varsayımlar!$B:$Q,15,0))</f>
        <v>25CM TURUNCU KOLİ-SOL ÜST DİKDÖRTGENE ÜRETİM TARİHİ BASILACAK</v>
      </c>
      <c r="AB127" s="70" t="str">
        <f>IF(B127="","",VLOOKUP(AD127,Varsayımlar!$B:$Q,16,0))</f>
        <v>24-26 CM</v>
      </c>
      <c r="AC127" s="90">
        <f>IF(B127="","",VLOOKUP(Sayfa2!AD88,Varsayımlar!B:S,18,0))</f>
        <v>0</v>
      </c>
      <c r="AD127" s="90" t="str">
        <f t="shared" si="4"/>
        <v>MAGNİTMAGNİT MAVİ AMBALAJ 25 CM 260G</v>
      </c>
    </row>
    <row r="128" spans="1:30" ht="78.75" hidden="1" x14ac:dyDescent="0.25">
      <c r="A128" s="9" t="s">
        <v>208</v>
      </c>
      <c r="B128" s="70" t="s">
        <v>90</v>
      </c>
      <c r="C128" s="71">
        <f>IF(B128="","",VLOOKUP(AD128,Varsayımlar!$B:$Q,3,0))</f>
        <v>8698829380698</v>
      </c>
      <c r="D128" s="71" t="s">
        <v>261</v>
      </c>
      <c r="E128" s="72" t="s">
        <v>91</v>
      </c>
      <c r="F128" s="70"/>
      <c r="G128" s="70"/>
      <c r="H128" s="70" t="str">
        <f>IF(B128="","",VLOOKUP(AD128,Varsayımlar!$B:$Q,5,0))</f>
        <v>MAGNİT MAVİ AMBALAJ 25CM</v>
      </c>
      <c r="I128" s="70">
        <f>IF(B128="","",VLOOKUP(AD128,Varsayımlar!B:T,19,0))</f>
        <v>0</v>
      </c>
      <c r="J128" s="70" t="str">
        <f>IF(B128="","",VLOOKUP(AD128,Varsayımlar!$B:$Q,6,0))</f>
        <v>SADE</v>
      </c>
      <c r="K128" s="70">
        <v>2016</v>
      </c>
      <c r="L128" s="70"/>
      <c r="M128" s="70">
        <f>IFERROR(IF(B128="","",K128/VLOOKUP(AD128,Varsayımlar!B:R,17,0)),"")</f>
        <v>24</v>
      </c>
      <c r="N128" s="70"/>
      <c r="O128" s="70"/>
      <c r="P128" s="70">
        <f>IF(B128="","",VLOOKUP(AD128,Varsayımlar!$B:$Q,7,0)*K128)</f>
        <v>60480</v>
      </c>
      <c r="Q128" s="70">
        <f>IF(B128="","",VLOOKUP(AD128,Varsayımlar!$B:$Q,8,0))</f>
        <v>25</v>
      </c>
      <c r="R128" s="70" t="str">
        <f>IF(B128="","",VLOOKUP(AD128,Varsayımlar!$B:$Q,9,0))</f>
        <v>SOFT</v>
      </c>
      <c r="S128" s="70">
        <f>IF(B128="","",VLOOKUP(AD128,Varsayımlar!$B:$Q,10,0))</f>
        <v>4</v>
      </c>
      <c r="T128" s="70">
        <f>IF(B128="","",VLOOKUP(AD128,Varsayımlar!$B:$Q,11,0))</f>
        <v>30</v>
      </c>
      <c r="U128" s="70">
        <f>IF(B128="","",VLOOKUP(AD128,Varsayımlar!$B:$Q,12,0))</f>
        <v>260</v>
      </c>
      <c r="V128" s="70" t="str">
        <f>IF(B128="","",VLOOKUP(AD128,Varsayımlar!$B:$Q,13,0))</f>
        <v>YURTDIŞI</v>
      </c>
      <c r="W128" s="70">
        <f>IF(B128="","",VLOOKUP(AD128,Varsayımlar!$B:$Q,14,0))</f>
        <v>9</v>
      </c>
      <c r="X128" s="70"/>
      <c r="Y128" s="70"/>
      <c r="Z128" s="70"/>
      <c r="AA128" s="70" t="str">
        <f>IF(B128="","",VLOOKUP(AD128,Varsayımlar!$B:$Q,15,0))</f>
        <v>25CM TURUNCU KOLİ-SOL ÜST DİKDÖRTGENE ÜRETİM TARİHİ BASILACAK</v>
      </c>
      <c r="AB128" s="70" t="str">
        <f>IF(B128="","",VLOOKUP(AD128,Varsayımlar!$B:$Q,16,0))</f>
        <v>24-26 CM</v>
      </c>
      <c r="AC128" s="90">
        <f>IF(B128="","",VLOOKUP(Sayfa2!AD89,Varsayımlar!B:S,18,0))</f>
        <v>0</v>
      </c>
      <c r="AD128" s="90" t="str">
        <f t="shared" si="4"/>
        <v>MAGNİTMAGNİT MAVİ AMBALAJ 25 CM 260G</v>
      </c>
    </row>
    <row r="129" spans="1:30" ht="78.75" hidden="1" x14ac:dyDescent="0.25">
      <c r="A129" s="9" t="s">
        <v>209</v>
      </c>
      <c r="B129" s="70" t="s">
        <v>90</v>
      </c>
      <c r="C129" s="71">
        <f>IF(B129="","",VLOOKUP(AD129,Varsayımlar!$B:$Q,3,0))</f>
        <v>8698829380698</v>
      </c>
      <c r="D129" s="71" t="s">
        <v>262</v>
      </c>
      <c r="E129" s="72" t="s">
        <v>91</v>
      </c>
      <c r="F129" s="70"/>
      <c r="G129" s="70"/>
      <c r="H129" s="70" t="str">
        <f>IF(B129="","",VLOOKUP(AD129,Varsayımlar!$B:$Q,5,0))</f>
        <v>MAGNİT MAVİ AMBALAJ 25CM</v>
      </c>
      <c r="I129" s="70">
        <f>IF(B129="","",VLOOKUP(AD129,Varsayımlar!B:T,19,0))</f>
        <v>0</v>
      </c>
      <c r="J129" s="70" t="str">
        <f>IF(B129="","",VLOOKUP(AD129,Varsayımlar!$B:$Q,6,0))</f>
        <v>SADE</v>
      </c>
      <c r="K129" s="70">
        <v>2016</v>
      </c>
      <c r="L129" s="70"/>
      <c r="M129" s="70">
        <f>IFERROR(IF(B129="","",K129/VLOOKUP(AD129,Varsayımlar!B:R,17,0)),"")</f>
        <v>24</v>
      </c>
      <c r="N129" s="70"/>
      <c r="O129" s="70"/>
      <c r="P129" s="70">
        <f>IF(B129="","",VLOOKUP(AD129,Varsayımlar!$B:$Q,7,0)*K129)</f>
        <v>60480</v>
      </c>
      <c r="Q129" s="70">
        <f>IF(B129="","",VLOOKUP(AD129,Varsayımlar!$B:$Q,8,0))</f>
        <v>25</v>
      </c>
      <c r="R129" s="70" t="str">
        <f>IF(B129="","",VLOOKUP(AD129,Varsayımlar!$B:$Q,9,0))</f>
        <v>SOFT</v>
      </c>
      <c r="S129" s="70">
        <f>IF(B129="","",VLOOKUP(AD129,Varsayımlar!$B:$Q,10,0))</f>
        <v>4</v>
      </c>
      <c r="T129" s="70">
        <f>IF(B129="","",VLOOKUP(AD129,Varsayımlar!$B:$Q,11,0))</f>
        <v>30</v>
      </c>
      <c r="U129" s="70">
        <f>IF(B129="","",VLOOKUP(AD129,Varsayımlar!$B:$Q,12,0))</f>
        <v>260</v>
      </c>
      <c r="V129" s="70" t="str">
        <f>IF(B129="","",VLOOKUP(AD129,Varsayımlar!$B:$Q,13,0))</f>
        <v>YURTDIŞI</v>
      </c>
      <c r="W129" s="70">
        <f>IF(B129="","",VLOOKUP(AD129,Varsayımlar!$B:$Q,14,0))</f>
        <v>9</v>
      </c>
      <c r="X129" s="70"/>
      <c r="Y129" s="70"/>
      <c r="Z129" s="70"/>
      <c r="AA129" s="70" t="str">
        <f>IF(B129="","",VLOOKUP(AD129,Varsayımlar!$B:$Q,15,0))</f>
        <v>25CM TURUNCU KOLİ-SOL ÜST DİKDÖRTGENE ÜRETİM TARİHİ BASILACAK</v>
      </c>
      <c r="AB129" s="70" t="str">
        <f>IF(B129="","",VLOOKUP(AD129,Varsayımlar!$B:$Q,16,0))</f>
        <v>24-26 CM</v>
      </c>
      <c r="AC129" s="90">
        <f>IF(B129="","",VLOOKUP(Sayfa2!AD90,Varsayımlar!B:S,18,0))</f>
        <v>0</v>
      </c>
      <c r="AD129" s="90" t="str">
        <f t="shared" si="4"/>
        <v>MAGNİTMAGNİT MAVİ AMBALAJ 25 CM 260G</v>
      </c>
    </row>
    <row r="130" spans="1:30" ht="78.75" hidden="1" x14ac:dyDescent="0.25">
      <c r="A130" s="9" t="s">
        <v>210</v>
      </c>
      <c r="B130" s="70" t="s">
        <v>90</v>
      </c>
      <c r="C130" s="71">
        <f>IF(B130="","",VLOOKUP(AD130,Varsayımlar!$B:$Q,3,0))</f>
        <v>8698829380698</v>
      </c>
      <c r="D130" s="71" t="s">
        <v>266</v>
      </c>
      <c r="E130" s="72" t="s">
        <v>91</v>
      </c>
      <c r="F130" s="70"/>
      <c r="G130" s="70"/>
      <c r="H130" s="70" t="str">
        <f>IF(B130="","",VLOOKUP(AD130,Varsayımlar!$B:$Q,5,0))</f>
        <v>MAGNİT MAVİ AMBALAJ 25CM</v>
      </c>
      <c r="I130" s="70">
        <f>IF(B130="","",VLOOKUP(AD130,Varsayımlar!B:T,19,0))</f>
        <v>0</v>
      </c>
      <c r="J130" s="70" t="str">
        <f>IF(B130="","",VLOOKUP(AD130,Varsayımlar!$B:$Q,6,0))</f>
        <v>SADE</v>
      </c>
      <c r="K130" s="70">
        <v>2016</v>
      </c>
      <c r="L130" s="70"/>
      <c r="M130" s="70">
        <f>IFERROR(IF(B130="","",K130/VLOOKUP(AD130,Varsayımlar!B:R,17,0)),"")</f>
        <v>24</v>
      </c>
      <c r="N130" s="70"/>
      <c r="O130" s="70"/>
      <c r="P130" s="70">
        <f>IF(B130="","",VLOOKUP(AD130,Varsayımlar!$B:$Q,7,0)*K130)</f>
        <v>60480</v>
      </c>
      <c r="Q130" s="70">
        <f>IF(B130="","",VLOOKUP(AD130,Varsayımlar!$B:$Q,8,0))</f>
        <v>25</v>
      </c>
      <c r="R130" s="70" t="str">
        <f>IF(B130="","",VLOOKUP(AD130,Varsayımlar!$B:$Q,9,0))</f>
        <v>SOFT</v>
      </c>
      <c r="S130" s="70">
        <f>IF(B130="","",VLOOKUP(AD130,Varsayımlar!$B:$Q,10,0))</f>
        <v>4</v>
      </c>
      <c r="T130" s="70">
        <f>IF(B130="","",VLOOKUP(AD130,Varsayımlar!$B:$Q,11,0))</f>
        <v>30</v>
      </c>
      <c r="U130" s="70">
        <f>IF(B130="","",VLOOKUP(AD130,Varsayımlar!$B:$Q,12,0))</f>
        <v>260</v>
      </c>
      <c r="V130" s="70" t="str">
        <f>IF(B130="","",VLOOKUP(AD130,Varsayımlar!$B:$Q,13,0))</f>
        <v>YURTDIŞI</v>
      </c>
      <c r="W130" s="70">
        <f>IF(B130="","",VLOOKUP(AD130,Varsayımlar!$B:$Q,14,0))</f>
        <v>9</v>
      </c>
      <c r="X130" s="70"/>
      <c r="Y130" s="70"/>
      <c r="Z130" s="70"/>
      <c r="AA130" s="70" t="str">
        <f>IF(B130="","",VLOOKUP(AD130,Varsayımlar!$B:$Q,15,0))</f>
        <v>25CM TURUNCU KOLİ-SOL ÜST DİKDÖRTGENE ÜRETİM TARİHİ BASILACAK</v>
      </c>
      <c r="AB130" s="70" t="str">
        <f>IF(B130="","",VLOOKUP(AD130,Varsayımlar!$B:$Q,16,0))</f>
        <v>24-26 CM</v>
      </c>
      <c r="AC130" s="90">
        <f>IF(B130="","",VLOOKUP(Sayfa2!AD91,Varsayımlar!B:S,18,0))</f>
        <v>0</v>
      </c>
      <c r="AD130" s="90" t="str">
        <f t="shared" si="4"/>
        <v>MAGNİTMAGNİT MAVİ AMBALAJ 25 CM 260G</v>
      </c>
    </row>
    <row r="131" spans="1:30" ht="31.5" hidden="1" x14ac:dyDescent="0.25">
      <c r="A131" s="9" t="s">
        <v>211</v>
      </c>
      <c r="B131" s="9" t="s">
        <v>79</v>
      </c>
      <c r="C131" s="10">
        <f>IF(B131="","",VLOOKUP(AD131,Varsayımlar!$B:$Q,3,0))</f>
        <v>8698829380698</v>
      </c>
      <c r="D131" s="10"/>
      <c r="E131" s="85" t="s">
        <v>254</v>
      </c>
      <c r="F131" s="9"/>
      <c r="G131" s="9"/>
      <c r="H131" s="9" t="str">
        <f>IF(B131="","",VLOOKUP(AD131,Varsayımlar!$B:$Q,5,0))</f>
        <v>Manetka 20cm</v>
      </c>
      <c r="I131" s="9">
        <f>IF(B131="","",VLOOKUP(AD131,Varsayımlar!B:T,19,0))</f>
        <v>0</v>
      </c>
      <c r="J131" s="9" t="str">
        <f>IF(B131="","",VLOOKUP(AD131,Varsayımlar!$B:$Q,6,0))</f>
        <v>SADE</v>
      </c>
      <c r="K131" s="9">
        <v>7200</v>
      </c>
      <c r="L131" s="9"/>
      <c r="M131" s="9">
        <f>IFERROR(IF(B131="","",K131/VLOOKUP(AD131,Varsayımlar!B:R,17,0)),"")</f>
        <v>32</v>
      </c>
      <c r="N131" s="9"/>
      <c r="O131" s="9">
        <v>32</v>
      </c>
      <c r="P131" s="9">
        <f>IF(B131="","",VLOOKUP(AD131,Varsayımlar!$B:$Q,7,0)*K131)</f>
        <v>100800</v>
      </c>
      <c r="Q131" s="9">
        <f>IF(B131="","",VLOOKUP(AD131,Varsayımlar!$B:$Q,8,0))</f>
        <v>20</v>
      </c>
      <c r="R131" s="9" t="str">
        <f>IF(B131="","",VLOOKUP(AD131,Varsayımlar!$B:$Q,9,0))</f>
        <v>Irak Soft</v>
      </c>
      <c r="S131" s="9">
        <f>IF(B131="","",VLOOKUP(AD131,Varsayımlar!$B:$Q,10,0))</f>
        <v>4</v>
      </c>
      <c r="T131" s="9">
        <f>IF(B131="","",VLOOKUP(AD131,Varsayımlar!$B:$Q,11,0))</f>
        <v>14</v>
      </c>
      <c r="U131" s="9">
        <f>IF(B131="","",VLOOKUP(AD131,Varsayımlar!$B:$Q,12,0))</f>
        <v>166</v>
      </c>
      <c r="V131" s="9" t="str">
        <f>IF(B131="","",VLOOKUP(AD131,Varsayımlar!$B:$Q,13,0))</f>
        <v>YURTDIŞI</v>
      </c>
      <c r="W131" s="9">
        <f>IF(B131="","",VLOOKUP(AD131,Varsayımlar!$B:$Q,14,0))</f>
        <v>6</v>
      </c>
      <c r="X131" s="86">
        <v>46235</v>
      </c>
      <c r="Y131" s="86">
        <v>46419</v>
      </c>
      <c r="Z131" s="9">
        <v>26070120</v>
      </c>
      <c r="AA131" s="9" t="str">
        <f>IF(B131="","",VLOOKUP(AD131,Varsayımlar!$B:$Q,15,0))</f>
        <v>Kare Koli-Üretim Tarihli Etiket</v>
      </c>
      <c r="AB131" s="9" t="str">
        <f>IF(B131="","",VLOOKUP(AD131,Varsayımlar!$B:$Q,16,0))</f>
        <v>19-21 cm</v>
      </c>
      <c r="AC131" s="9">
        <f>IF(B131="","",VLOOKUP(Sayfa2!AD96,Varsayımlar!B:S,18,0))</f>
        <v>0</v>
      </c>
      <c r="AD131" s="9" t="str">
        <f t="shared" si="4"/>
        <v>LLC KOTORManetka 20cm 4 pcs 166g</v>
      </c>
    </row>
    <row r="132" spans="1:30" ht="31.5" hidden="1" x14ac:dyDescent="0.25">
      <c r="A132" s="9" t="s">
        <v>212</v>
      </c>
      <c r="B132" s="88" t="s">
        <v>79</v>
      </c>
      <c r="C132" s="89">
        <f>IF(B132="","",VLOOKUP(AD132,Varsayımlar!$B:$Q,3,0))</f>
        <v>8698829380698</v>
      </c>
      <c r="D132" s="89"/>
      <c r="E132" s="85" t="s">
        <v>254</v>
      </c>
      <c r="F132" s="9"/>
      <c r="G132" s="9"/>
      <c r="H132" s="90" t="str">
        <f>IF(B132="","",VLOOKUP(AD132,Varsayımlar!$B:$Q,5,0))</f>
        <v>Manetka 20cm</v>
      </c>
      <c r="I132" s="90">
        <f>IF(B132="","",VLOOKUP(AD132,Varsayımlar!B:T,19,0))</f>
        <v>0</v>
      </c>
      <c r="J132" s="90" t="str">
        <f>IF(B132="","",VLOOKUP(AD132,Varsayımlar!$B:$Q,6,0))</f>
        <v>SADE</v>
      </c>
      <c r="K132" s="9">
        <v>7200</v>
      </c>
      <c r="L132" s="9"/>
      <c r="M132" s="9">
        <f>IFERROR(IF(B132="","",K132/VLOOKUP(AD132,Varsayımlar!B:R,17,0)),"")</f>
        <v>32</v>
      </c>
      <c r="N132" s="9"/>
      <c r="O132" s="9">
        <v>32</v>
      </c>
      <c r="P132" s="90">
        <f>IF(B132="","",VLOOKUP(AD132,Varsayımlar!$B:$Q,7,0)*K132)</f>
        <v>100800</v>
      </c>
      <c r="Q132" s="90">
        <f>IF(B132="","",VLOOKUP(AD132,Varsayımlar!$B:$Q,8,0))</f>
        <v>20</v>
      </c>
      <c r="R132" s="90" t="str">
        <f>IF(B132="","",VLOOKUP(AD132,Varsayımlar!$B:$Q,9,0))</f>
        <v>Irak Soft</v>
      </c>
      <c r="S132" s="90">
        <f>IF(B132="","",VLOOKUP(AD132,Varsayımlar!$B:$Q,10,0))</f>
        <v>4</v>
      </c>
      <c r="T132" s="90">
        <f>IF(B132="","",VLOOKUP(AD132,Varsayımlar!$B:$Q,11,0))</f>
        <v>14</v>
      </c>
      <c r="U132" s="90">
        <f>IF(B132="","",VLOOKUP(AD132,Varsayımlar!$B:$Q,12,0))</f>
        <v>166</v>
      </c>
      <c r="V132" s="90" t="str">
        <f>IF(B132="","",VLOOKUP(AD132,Varsayımlar!$B:$Q,13,0))</f>
        <v>YURTDIŞI</v>
      </c>
      <c r="W132" s="90">
        <f>IF(B132="","",VLOOKUP(AD132,Varsayımlar!$B:$Q,14,0))</f>
        <v>6</v>
      </c>
      <c r="X132" s="86">
        <v>46252</v>
      </c>
      <c r="Y132" s="86">
        <v>46436</v>
      </c>
      <c r="Z132" s="9">
        <v>26081820</v>
      </c>
      <c r="AA132" s="90" t="str">
        <f>IF(B132="","",VLOOKUP(AD132,Varsayımlar!$B:$Q,15,0))</f>
        <v>Kare Koli-Üretim Tarihli Etiket</v>
      </c>
      <c r="AB132" s="90" t="str">
        <f>IF(B132="","",VLOOKUP(AD132,Varsayımlar!$B:$Q,16,0))</f>
        <v>19-21 cm</v>
      </c>
      <c r="AC132" s="90">
        <f>IF(B132="","",VLOOKUP(Sayfa2!AD97,Varsayımlar!B:S,18,0))</f>
        <v>0</v>
      </c>
      <c r="AD132" s="90" t="str">
        <f t="shared" si="4"/>
        <v>LLC KOTORManetka 20cm 4 pcs 166g</v>
      </c>
    </row>
    <row r="133" spans="1:30" ht="31.5" hidden="1" x14ac:dyDescent="0.25">
      <c r="A133" s="9" t="s">
        <v>213</v>
      </c>
      <c r="B133" s="9" t="s">
        <v>79</v>
      </c>
      <c r="C133" s="10">
        <f>IF(B133="","",VLOOKUP(AD133,Varsayımlar!$B:$Q,3,0))</f>
        <v>8698829380698</v>
      </c>
      <c r="D133" s="10"/>
      <c r="E133" s="85" t="s">
        <v>85</v>
      </c>
      <c r="F133" s="9"/>
      <c r="G133" s="9"/>
      <c r="H133" s="9" t="str">
        <f>IF(B133="","",VLOOKUP(AD133,Varsayımlar!$B:$Q,5,0))</f>
        <v xml:space="preserve">MANETKA PEYNİRLİ 25 CM </v>
      </c>
      <c r="I133" s="9">
        <f>IF(B133="","",VLOOKUP(AD133,Varsayımlar!B:T,19,0))</f>
        <v>0</v>
      </c>
      <c r="J133" s="9" t="str">
        <f>IF(B133="","",VLOOKUP(AD133,Varsayımlar!$B:$Q,6,0))</f>
        <v>PEYNİRLİ</v>
      </c>
      <c r="K133" s="9">
        <v>2496</v>
      </c>
      <c r="L133" s="9"/>
      <c r="M133" s="9">
        <f>IFERROR(IF(B133="","",K133/VLOOKUP(AD133,Varsayımlar!B:R,17,0)),"")</f>
        <v>32</v>
      </c>
      <c r="N133" s="9"/>
      <c r="O133" s="9">
        <v>26</v>
      </c>
      <c r="P133" s="9">
        <f>IF(B133="","",VLOOKUP(AD133,Varsayımlar!$B:$Q,7,0)*K133)</f>
        <v>74880</v>
      </c>
      <c r="Q133" s="9">
        <f>IF(B133="","",VLOOKUP(AD133,Varsayımlar!$B:$Q,8,0))</f>
        <v>25</v>
      </c>
      <c r="R133" s="9" t="str">
        <f>IF(B133="","",VLOOKUP(AD133,Varsayımlar!$B:$Q,9,0))</f>
        <v>SOFT-AT</v>
      </c>
      <c r="S133" s="9">
        <f>IF(B133="","",VLOOKUP(AD133,Varsayımlar!$B:$Q,10,0))</f>
        <v>4</v>
      </c>
      <c r="T133" s="9">
        <f>IF(B133="","",VLOOKUP(AD133,Varsayımlar!$B:$Q,11,0))</f>
        <v>30</v>
      </c>
      <c r="U133" s="9">
        <f>IF(B133="","",VLOOKUP(AD133,Varsayımlar!$B:$Q,12,0))</f>
        <v>250</v>
      </c>
      <c r="V133" s="9" t="str">
        <f>IF(B133="","",VLOOKUP(AD133,Varsayımlar!$B:$Q,13,0))</f>
        <v>YURTDIŞI</v>
      </c>
      <c r="W133" s="9">
        <f>IF(B133="","",VLOOKUP(AD133,Varsayımlar!$B:$Q,14,0))</f>
        <v>6</v>
      </c>
      <c r="X133" s="86">
        <v>46252</v>
      </c>
      <c r="Y133" s="86">
        <v>46436</v>
      </c>
      <c r="Z133" s="9">
        <v>26081825</v>
      </c>
      <c r="AA133" s="9" t="str">
        <f>IF(B133="","",VLOOKUP(AD133,Varsayımlar!$B:$Q,15,0))</f>
        <v>KIRMIZI KOLİ-TARİHLİ KOLİ ETİKETİ</v>
      </c>
      <c r="AB133" s="9" t="str">
        <f>IF(B133="","",VLOOKUP(AD133,Varsayımlar!$B:$Q,16,0))</f>
        <v>24-26 CM</v>
      </c>
      <c r="AC133" s="9">
        <f>IF(B133="","",VLOOKUP(Sayfa2!AD98,Varsayımlar!B:S,18,0))</f>
        <v>0</v>
      </c>
      <c r="AD133" s="9" t="str">
        <f t="shared" si="4"/>
        <v>LLC KOTORMANETKA PEYNİRLİ 25CM</v>
      </c>
    </row>
    <row r="134" spans="1:30" hidden="1" x14ac:dyDescent="0.25">
      <c r="A134" s="9" t="s">
        <v>214</v>
      </c>
      <c r="B134" s="9"/>
      <c r="C134" s="10" t="str">
        <f>IF(B134="","",VLOOKUP(AD134,Varsayımlar!$B:$Q,3,0))</f>
        <v/>
      </c>
      <c r="D134" s="10"/>
      <c r="E134" s="10"/>
      <c r="F134" s="9"/>
      <c r="G134" s="9"/>
      <c r="H134" s="9" t="str">
        <f>IF(B134="","",VLOOKUP(AD134,Varsayımlar!$B:$Q,5,0))</f>
        <v/>
      </c>
      <c r="I134" s="9" t="str">
        <f>IF(B134="","",VLOOKUP(AD134,Varsayımlar!B:T,19,0))</f>
        <v/>
      </c>
      <c r="J134" s="9" t="str">
        <f>IF(B134="","",VLOOKUP(AD134,Varsayımlar!$B:$Q,6,0))</f>
        <v/>
      </c>
      <c r="K134" s="9"/>
      <c r="L134" s="9"/>
      <c r="M134" s="9"/>
      <c r="N134" s="9"/>
      <c r="O134" s="9"/>
      <c r="P134" s="9" t="str">
        <f>IF(B134="","",VLOOKUP(AD134,Varsayımlar!$B:$Q,7,0)*K134)</f>
        <v/>
      </c>
      <c r="Q134" s="9" t="str">
        <f>IF(B134="","",VLOOKUP(AD134,Varsayımlar!$B:$Q,8,0))</f>
        <v/>
      </c>
      <c r="R134" s="9" t="str">
        <f>IF(B134="","",VLOOKUP(AD134,Varsayımlar!$B:$Q,9,0))</f>
        <v/>
      </c>
      <c r="S134" s="9" t="str">
        <f>IF(B134="","",VLOOKUP(AD134,Varsayımlar!$B:$Q,10,0))</f>
        <v/>
      </c>
      <c r="T134" s="9" t="str">
        <f>IF(B134="","",VLOOKUP(AD134,Varsayımlar!$B:$Q,11,0))</f>
        <v/>
      </c>
      <c r="U134" s="9" t="str">
        <f>IF(B134="","",VLOOKUP(AD134,Varsayımlar!$B:$Q,12,0))</f>
        <v/>
      </c>
      <c r="V134" s="9" t="str">
        <f>IF(B134="","",VLOOKUP(AD134,Varsayımlar!$B:$Q,13,0))</f>
        <v/>
      </c>
      <c r="W134" s="9" t="str">
        <f>IF(B134="","",VLOOKUP(AD134,Varsayımlar!$B:$Q,14,0))</f>
        <v/>
      </c>
      <c r="X134" s="9"/>
      <c r="Y134" s="9"/>
      <c r="Z134" s="9"/>
      <c r="AA134" s="9" t="str">
        <f>IF(B134="","",VLOOKUP(AD134,Varsayımlar!$B:$Q,15,0))</f>
        <v/>
      </c>
      <c r="AB134" s="9" t="str">
        <f>IF(B134="","",VLOOKUP(AD134,Varsayımlar!$B:$Q,16,0))</f>
        <v/>
      </c>
      <c r="AC134" s="9" t="str">
        <f>IF(B134="","",VLOOKUP(Sayfa2!AD100,Varsayımlar!B:S,18,0))</f>
        <v/>
      </c>
      <c r="AD134" s="9" t="str">
        <f t="shared" si="4"/>
        <v/>
      </c>
    </row>
    <row r="135" spans="1:30" hidden="1" x14ac:dyDescent="0.25">
      <c r="A135" s="9" t="s">
        <v>215</v>
      </c>
      <c r="B135" s="88"/>
      <c r="C135" s="89" t="str">
        <f>IF(B135="","",VLOOKUP(AD135,Varsayımlar!$B:$Q,3,0))</f>
        <v/>
      </c>
      <c r="D135" s="89"/>
      <c r="E135" s="10"/>
      <c r="F135" s="9"/>
      <c r="G135" s="9"/>
      <c r="H135" s="90" t="str">
        <f>IF(B135="","",VLOOKUP(AD135,Varsayımlar!$B:$Q,5,0))</f>
        <v/>
      </c>
      <c r="I135" s="90" t="str">
        <f>IF(B135="","",VLOOKUP(AD135,Varsayımlar!B:T,19,0))</f>
        <v/>
      </c>
      <c r="J135" s="90" t="str">
        <f>IF(B135="","",VLOOKUP(AD135,Varsayımlar!$B:$Q,6,0))</f>
        <v/>
      </c>
      <c r="K135" s="9"/>
      <c r="L135" s="9"/>
      <c r="M135" s="9"/>
      <c r="N135" s="9"/>
      <c r="O135" s="9"/>
      <c r="P135" s="90" t="str">
        <f>IF(B135="","",VLOOKUP(AD135,Varsayımlar!$B:$Q,7,0)*K135)</f>
        <v/>
      </c>
      <c r="Q135" s="90" t="str">
        <f>IF(B135="","",VLOOKUP(AD135,Varsayımlar!$B:$Q,8,0))</f>
        <v/>
      </c>
      <c r="R135" s="90" t="str">
        <f>IF(B135="","",VLOOKUP(AD135,Varsayımlar!$B:$Q,9,0))</f>
        <v/>
      </c>
      <c r="S135" s="90" t="str">
        <f>IF(B135="","",VLOOKUP(AD135,Varsayımlar!$B:$Q,10,0))</f>
        <v/>
      </c>
      <c r="T135" s="90" t="str">
        <f>IF(B135="","",VLOOKUP(AD135,Varsayımlar!$B:$Q,11,0))</f>
        <v/>
      </c>
      <c r="U135" s="90" t="str">
        <f>IF(B135="","",VLOOKUP(AD135,Varsayımlar!$B:$Q,12,0))</f>
        <v/>
      </c>
      <c r="V135" s="90" t="str">
        <f>IF(B135="","",VLOOKUP(AD135,Varsayımlar!$B:$Q,13,0))</f>
        <v/>
      </c>
      <c r="W135" s="90" t="str">
        <f>IF(B135="","",VLOOKUP(AD135,Varsayımlar!$B:$Q,14,0))</f>
        <v/>
      </c>
      <c r="X135" s="9"/>
      <c r="Y135" s="9"/>
      <c r="Z135" s="9"/>
      <c r="AA135" s="90" t="str">
        <f>IF(B135="","",VLOOKUP(AD135,Varsayımlar!$B:$Q,15,0))</f>
        <v/>
      </c>
      <c r="AB135" s="90" t="str">
        <f>IF(B135="","",VLOOKUP(AD135,Varsayımlar!$B:$Q,16,0))</f>
        <v/>
      </c>
      <c r="AC135" s="90" t="str">
        <f>IF(B135="","",VLOOKUP(Sayfa2!AD101,Varsayımlar!B:S,18,0))</f>
        <v/>
      </c>
      <c r="AD135" s="90" t="str">
        <f t="shared" si="4"/>
        <v/>
      </c>
    </row>
    <row r="136" spans="1:30" hidden="1" x14ac:dyDescent="0.25">
      <c r="A136" s="9" t="s">
        <v>216</v>
      </c>
      <c r="B136" s="9"/>
      <c r="C136" s="10" t="str">
        <f>IF(B136="","",VLOOKUP(AD136,Varsayımlar!$B:$Q,3,0))</f>
        <v/>
      </c>
      <c r="D136" s="10"/>
      <c r="E136" s="10"/>
      <c r="F136" s="9"/>
      <c r="G136" s="9"/>
      <c r="H136" s="9" t="str">
        <f>IF(B136="","",VLOOKUP(AD136,Varsayımlar!$B:$Q,5,0))</f>
        <v/>
      </c>
      <c r="I136" s="9" t="str">
        <f>IF(B136="","",VLOOKUP(AD136,Varsayımlar!B:T,19,0))</f>
        <v/>
      </c>
      <c r="J136" s="9" t="str">
        <f>IF(B136="","",VLOOKUP(AD136,Varsayımlar!$B:$Q,6,0))</f>
        <v/>
      </c>
      <c r="K136" s="9"/>
      <c r="L136" s="9"/>
      <c r="M136" s="9"/>
      <c r="N136" s="9"/>
      <c r="O136" s="9"/>
      <c r="P136" s="9" t="str">
        <f>IF(B136="","",VLOOKUP(AD136,Varsayımlar!$B:$Q,7,0)*K136)</f>
        <v/>
      </c>
      <c r="Q136" s="9" t="str">
        <f>IF(B136="","",VLOOKUP(AD136,Varsayımlar!$B:$Q,8,0))</f>
        <v/>
      </c>
      <c r="R136" s="9" t="str">
        <f>IF(B136="","",VLOOKUP(AD136,Varsayımlar!$B:$Q,9,0))</f>
        <v/>
      </c>
      <c r="S136" s="9" t="str">
        <f>IF(B136="","",VLOOKUP(AD136,Varsayımlar!$B:$Q,10,0))</f>
        <v/>
      </c>
      <c r="T136" s="9" t="str">
        <f>IF(B136="","",VLOOKUP(AD136,Varsayımlar!$B:$Q,11,0))</f>
        <v/>
      </c>
      <c r="U136" s="9" t="str">
        <f>IF(B136="","",VLOOKUP(AD136,Varsayımlar!$B:$Q,12,0))</f>
        <v/>
      </c>
      <c r="V136" s="9" t="str">
        <f>IF(B136="","",VLOOKUP(AD136,Varsayımlar!$B:$Q,13,0))</f>
        <v/>
      </c>
      <c r="W136" s="9" t="str">
        <f>IF(B136="","",VLOOKUP(AD136,Varsayımlar!$B:$Q,14,0))</f>
        <v/>
      </c>
      <c r="X136" s="9"/>
      <c r="Y136" s="9"/>
      <c r="Z136" s="9"/>
      <c r="AA136" s="9" t="str">
        <f>IF(B136="","",VLOOKUP(AD136,Varsayımlar!$B:$Q,15,0))</f>
        <v/>
      </c>
      <c r="AB136" s="9" t="str">
        <f>IF(B136="","",VLOOKUP(AD136,Varsayımlar!$B:$Q,16,0))</f>
        <v/>
      </c>
      <c r="AC136" s="9" t="str">
        <f>IF(B136="","",VLOOKUP(Sayfa2!AD102,Varsayımlar!B:S,18,0))</f>
        <v/>
      </c>
      <c r="AD136" s="9" t="str">
        <f t="shared" si="4"/>
        <v/>
      </c>
    </row>
    <row r="137" spans="1:30" hidden="1" x14ac:dyDescent="0.25">
      <c r="A137" s="9" t="s">
        <v>217</v>
      </c>
      <c r="B137" s="88"/>
      <c r="C137" s="89" t="str">
        <f>IF(B137="","",VLOOKUP(AD137,Varsayımlar!$B:$Q,3,0))</f>
        <v/>
      </c>
      <c r="D137" s="89"/>
      <c r="E137" s="10"/>
      <c r="F137" s="9"/>
      <c r="G137" s="9"/>
      <c r="H137" s="90" t="str">
        <f>IF(B137="","",VLOOKUP(AD137,Varsayımlar!$B:$Q,5,0))</f>
        <v/>
      </c>
      <c r="I137" s="90" t="str">
        <f>IF(B137="","",VLOOKUP(AD137,Varsayımlar!B:T,19,0))</f>
        <v/>
      </c>
      <c r="J137" s="90" t="str">
        <f>IF(B137="","",VLOOKUP(AD137,Varsayımlar!$B:$Q,6,0))</f>
        <v/>
      </c>
      <c r="K137" s="9"/>
      <c r="L137" s="9"/>
      <c r="M137" s="9"/>
      <c r="N137" s="9"/>
      <c r="O137" s="9"/>
      <c r="P137" s="90" t="str">
        <f>IF(B137="","",VLOOKUP(AD137,Varsayımlar!$B:$Q,7,0)*K137)</f>
        <v/>
      </c>
      <c r="Q137" s="90" t="str">
        <f>IF(B137="","",VLOOKUP(AD137,Varsayımlar!$B:$Q,8,0))</f>
        <v/>
      </c>
      <c r="R137" s="90" t="str">
        <f>IF(B137="","",VLOOKUP(AD137,Varsayımlar!$B:$Q,9,0))</f>
        <v/>
      </c>
      <c r="S137" s="90" t="str">
        <f>IF(B137="","",VLOOKUP(AD137,Varsayımlar!$B:$Q,10,0))</f>
        <v/>
      </c>
      <c r="T137" s="90" t="str">
        <f>IF(B137="","",VLOOKUP(AD137,Varsayımlar!$B:$Q,11,0))</f>
        <v/>
      </c>
      <c r="U137" s="90" t="str">
        <f>IF(B137="","",VLOOKUP(AD137,Varsayımlar!$B:$Q,12,0))</f>
        <v/>
      </c>
      <c r="V137" s="90" t="str">
        <f>IF(B137="","",VLOOKUP(AD137,Varsayımlar!$B:$Q,13,0))</f>
        <v/>
      </c>
      <c r="W137" s="90" t="str">
        <f>IF(B137="","",VLOOKUP(AD137,Varsayımlar!$B:$Q,14,0))</f>
        <v/>
      </c>
      <c r="X137" s="9"/>
      <c r="Y137" s="9"/>
      <c r="Z137" s="9"/>
      <c r="AA137" s="90" t="str">
        <f>IF(B137="","",VLOOKUP(AD137,Varsayımlar!$B:$Q,15,0))</f>
        <v/>
      </c>
      <c r="AB137" s="90" t="str">
        <f>IF(B137="","",VLOOKUP(AD137,Varsayımlar!$B:$Q,16,0))</f>
        <v/>
      </c>
      <c r="AC137" s="90" t="str">
        <f>IF(B137="","",VLOOKUP(Sayfa2!AD103,Varsayımlar!B:S,18,0))</f>
        <v/>
      </c>
      <c r="AD137" s="90" t="str">
        <f t="shared" si="4"/>
        <v/>
      </c>
    </row>
    <row r="138" spans="1:30" hidden="1" x14ac:dyDescent="0.25">
      <c r="A138" s="9" t="s">
        <v>218</v>
      </c>
      <c r="B138" s="9"/>
      <c r="C138" s="10" t="str">
        <f>IF(B138="","",VLOOKUP(AD138,Varsayımlar!$B:$Q,3,0))</f>
        <v/>
      </c>
      <c r="D138" s="10"/>
      <c r="E138" s="10"/>
      <c r="F138" s="9"/>
      <c r="G138" s="9"/>
      <c r="H138" s="9" t="str">
        <f>IF(B138="","",VLOOKUP(AD138,Varsayımlar!$B:$Q,5,0))</f>
        <v/>
      </c>
      <c r="I138" s="9" t="str">
        <f>IF(B138="","",VLOOKUP(AD138,Varsayımlar!B:T,19,0))</f>
        <v/>
      </c>
      <c r="J138" s="9" t="str">
        <f>IF(B138="","",VLOOKUP(AD138,Varsayımlar!$B:$Q,6,0))</f>
        <v/>
      </c>
      <c r="K138" s="9"/>
      <c r="L138" s="9"/>
      <c r="M138" s="9"/>
      <c r="N138" s="9"/>
      <c r="O138" s="9"/>
      <c r="P138" s="9" t="str">
        <f>IF(B138="","",VLOOKUP(AD138,Varsayımlar!$B:$Q,7,0)*K138)</f>
        <v/>
      </c>
      <c r="Q138" s="9" t="str">
        <f>IF(B138="","",VLOOKUP(AD138,Varsayımlar!$B:$Q,8,0))</f>
        <v/>
      </c>
      <c r="R138" s="9" t="str">
        <f>IF(B138="","",VLOOKUP(AD138,Varsayımlar!$B:$Q,9,0))</f>
        <v/>
      </c>
      <c r="S138" s="9" t="str">
        <f>IF(B138="","",VLOOKUP(AD138,Varsayımlar!$B:$Q,10,0))</f>
        <v/>
      </c>
      <c r="T138" s="9" t="str">
        <f>IF(B138="","",VLOOKUP(AD138,Varsayımlar!$B:$Q,11,0))</f>
        <v/>
      </c>
      <c r="U138" s="9" t="str">
        <f>IF(B138="","",VLOOKUP(AD138,Varsayımlar!$B:$Q,12,0))</f>
        <v/>
      </c>
      <c r="V138" s="9" t="str">
        <f>IF(B138="","",VLOOKUP(AD138,Varsayımlar!$B:$Q,13,0))</f>
        <v/>
      </c>
      <c r="W138" s="9" t="str">
        <f>IF(B138="","",VLOOKUP(AD138,Varsayımlar!$B:$Q,14,0))</f>
        <v/>
      </c>
      <c r="X138" s="9"/>
      <c r="Y138" s="9"/>
      <c r="Z138" s="9"/>
      <c r="AA138" s="9" t="str">
        <f>IF(B138="","",VLOOKUP(AD138,Varsayımlar!$B:$Q,15,0))</f>
        <v/>
      </c>
      <c r="AB138" s="9" t="str">
        <f>IF(B138="","",VLOOKUP(AD138,Varsayımlar!$B:$Q,16,0))</f>
        <v/>
      </c>
      <c r="AC138" s="9" t="str">
        <f>IF(B138="","",VLOOKUP(Sayfa2!AD104,Varsayımlar!B:S,18,0))</f>
        <v/>
      </c>
      <c r="AD138" s="9" t="str">
        <f t="shared" si="4"/>
        <v/>
      </c>
    </row>
    <row r="139" spans="1:30" x14ac:dyDescent="0.25"/>
    <row r="140" spans="1:30" x14ac:dyDescent="0.25"/>
    <row r="141" spans="1:30" x14ac:dyDescent="0.25"/>
    <row r="142" spans="1:30" x14ac:dyDescent="0.25"/>
    <row r="143" spans="1:30" x14ac:dyDescent="0.25"/>
    <row r="144" spans="1:30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7" x14ac:dyDescent="0.25"/>
    <row r="378" x14ac:dyDescent="0.25"/>
    <row r="379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1" x14ac:dyDescent="0.25"/>
    <row r="393" x14ac:dyDescent="0.25"/>
    <row r="394" x14ac:dyDescent="0.25"/>
    <row r="395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7" x14ac:dyDescent="0.25"/>
    <row r="409" x14ac:dyDescent="0.25"/>
    <row r="410" x14ac:dyDescent="0.25"/>
    <row r="411" x14ac:dyDescent="0.25"/>
    <row r="413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3" x14ac:dyDescent="0.25"/>
    <row r="425" x14ac:dyDescent="0.25"/>
    <row r="427" x14ac:dyDescent="0.25"/>
    <row r="429" x14ac:dyDescent="0.25"/>
    <row r="431" x14ac:dyDescent="0.25"/>
    <row r="432" x14ac:dyDescent="0.25"/>
    <row r="433" x14ac:dyDescent="0.25"/>
    <row r="435" x14ac:dyDescent="0.25"/>
    <row r="436" x14ac:dyDescent="0.25"/>
    <row r="437" x14ac:dyDescent="0.25"/>
    <row r="439" x14ac:dyDescent="0.25"/>
    <row r="441" x14ac:dyDescent="0.25"/>
    <row r="443" x14ac:dyDescent="0.25"/>
    <row r="445" x14ac:dyDescent="0.25"/>
    <row r="447" x14ac:dyDescent="0.25"/>
    <row r="448" x14ac:dyDescent="0.25"/>
    <row r="449" x14ac:dyDescent="0.25"/>
    <row r="451" x14ac:dyDescent="0.25"/>
    <row r="453" x14ac:dyDescent="0.25"/>
    <row r="455" x14ac:dyDescent="0.25"/>
    <row r="457" x14ac:dyDescent="0.25"/>
    <row r="459" x14ac:dyDescent="0.25"/>
    <row r="461" x14ac:dyDescent="0.25"/>
    <row r="463" x14ac:dyDescent="0.25"/>
    <row r="464" x14ac:dyDescent="0.25"/>
    <row r="465" x14ac:dyDescent="0.25"/>
    <row r="467" x14ac:dyDescent="0.25"/>
    <row r="469" x14ac:dyDescent="0.25"/>
    <row r="471" x14ac:dyDescent="0.25"/>
    <row r="473" x14ac:dyDescent="0.25"/>
    <row r="475" x14ac:dyDescent="0.25"/>
    <row r="477" x14ac:dyDescent="0.25"/>
    <row r="479" x14ac:dyDescent="0.25"/>
    <row r="480" x14ac:dyDescent="0.25"/>
    <row r="481" x14ac:dyDescent="0.25"/>
    <row r="483" x14ac:dyDescent="0.25"/>
    <row r="485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6" x14ac:dyDescent="0.25"/>
    <row r="977" x14ac:dyDescent="0.25"/>
    <row r="979" x14ac:dyDescent="0.25"/>
    <row r="981" x14ac:dyDescent="0.25"/>
    <row r="983" x14ac:dyDescent="0.25"/>
    <row r="985" x14ac:dyDescent="0.25"/>
    <row r="987" x14ac:dyDescent="0.25"/>
    <row r="989" x14ac:dyDescent="0.25"/>
    <row r="991" x14ac:dyDescent="0.25"/>
    <row r="992" x14ac:dyDescent="0.25"/>
    <row r="993" x14ac:dyDescent="0.25"/>
    <row r="995" x14ac:dyDescent="0.25"/>
    <row r="997" x14ac:dyDescent="0.25"/>
    <row r="999" x14ac:dyDescent="0.25"/>
    <row r="1001" x14ac:dyDescent="0.25"/>
    <row r="1003" x14ac:dyDescent="0.25"/>
    <row r="1005" x14ac:dyDescent="0.25"/>
    <row r="1007" x14ac:dyDescent="0.25"/>
    <row r="1008" x14ac:dyDescent="0.25"/>
    <row r="1009" x14ac:dyDescent="0.25"/>
    <row r="1011" x14ac:dyDescent="0.25"/>
    <row r="1012" x14ac:dyDescent="0.25"/>
    <row r="1013" x14ac:dyDescent="0.25"/>
    <row r="1015" x14ac:dyDescent="0.25"/>
    <row r="1017" x14ac:dyDescent="0.25"/>
    <row r="1019" x14ac:dyDescent="0.25"/>
    <row r="1021" x14ac:dyDescent="0.25"/>
    <row r="1023" x14ac:dyDescent="0.25"/>
    <row r="1024" x14ac:dyDescent="0.25"/>
    <row r="1025" x14ac:dyDescent="0.25"/>
    <row r="1027" x14ac:dyDescent="0.25"/>
    <row r="1028" x14ac:dyDescent="0.25"/>
    <row r="1029" x14ac:dyDescent="0.25"/>
    <row r="1031" x14ac:dyDescent="0.25"/>
    <row r="1032" x14ac:dyDescent="0.25"/>
    <row r="1033" x14ac:dyDescent="0.25"/>
    <row r="1035" x14ac:dyDescent="0.25"/>
    <row r="1037" x14ac:dyDescent="0.25"/>
    <row r="1039" x14ac:dyDescent="0.25"/>
    <row r="1040" x14ac:dyDescent="0.25"/>
    <row r="1041" x14ac:dyDescent="0.25"/>
    <row r="1043" x14ac:dyDescent="0.25"/>
    <row r="1044" x14ac:dyDescent="0.25"/>
    <row r="1045" x14ac:dyDescent="0.25"/>
    <row r="1047" x14ac:dyDescent="0.25"/>
    <row r="1048" x14ac:dyDescent="0.25"/>
    <row r="1049" x14ac:dyDescent="0.25"/>
    <row r="1051" x14ac:dyDescent="0.25"/>
    <row r="1053" x14ac:dyDescent="0.25"/>
    <row r="1055" x14ac:dyDescent="0.25"/>
    <row r="1056" x14ac:dyDescent="0.25"/>
    <row r="1057" x14ac:dyDescent="0.25"/>
    <row r="1059" x14ac:dyDescent="0.25"/>
    <row r="1060" x14ac:dyDescent="0.25"/>
    <row r="1061" x14ac:dyDescent="0.25"/>
    <row r="1063" x14ac:dyDescent="0.25"/>
    <row r="1064" x14ac:dyDescent="0.25"/>
    <row r="1065" x14ac:dyDescent="0.25"/>
    <row r="1067" x14ac:dyDescent="0.25"/>
    <row r="1069" x14ac:dyDescent="0.25"/>
    <row r="1070" x14ac:dyDescent="0.25"/>
    <row r="1071" x14ac:dyDescent="0.25"/>
    <row r="1072" x14ac:dyDescent="0.25"/>
    <row r="1073" x14ac:dyDescent="0.25"/>
    <row r="1075" x14ac:dyDescent="0.25"/>
    <row r="1076" x14ac:dyDescent="0.25"/>
    <row r="1077" x14ac:dyDescent="0.25"/>
    <row r="1079" x14ac:dyDescent="0.25"/>
    <row r="1080" x14ac:dyDescent="0.25"/>
    <row r="1081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</sheetData>
  <mergeCells count="5">
    <mergeCell ref="A1:AB1"/>
    <mergeCell ref="A2:Z2"/>
    <mergeCell ref="A68:AB68"/>
    <mergeCell ref="A75:AB75"/>
    <mergeCell ref="A90:AB90"/>
  </mergeCells>
  <pageMargins left="0.31496062992125984" right="0.31496062992125984" top="0.35433070866141736" bottom="0.35433070866141736" header="0.31496062992125984" footer="0.31496062992125984"/>
  <pageSetup paperSize="9" scale="42" fitToHeight="2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676"/>
  <sheetViews>
    <sheetView topLeftCell="A70" zoomScale="60" zoomScaleNormal="60" workbookViewId="0">
      <selection activeCell="A70" sqref="A1:XFD1048576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customWidth="1"/>
    <col min="4" max="4" width="11.28515625" style="80" customWidth="1"/>
    <col min="5" max="5" width="39.42578125" style="80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3.1406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0.7109375" style="8" customWidth="1"/>
    <col min="19" max="19" width="8.5703125" style="8" customWidth="1"/>
    <col min="20" max="20" width="7.42578125" style="8" customWidth="1"/>
    <col min="21" max="21" width="10.7109375" style="8" customWidth="1"/>
    <col min="22" max="22" width="10.140625" style="8" bestFit="1" customWidth="1"/>
    <col min="23" max="23" width="7.140625" style="8" customWidth="1"/>
    <col min="24" max="24" width="12.7109375" style="8" bestFit="1" customWidth="1"/>
    <col min="25" max="25" width="18.5703125" style="8" customWidth="1"/>
    <col min="26" max="26" width="19.28515625" style="8" bestFit="1" customWidth="1"/>
    <col min="27" max="27" width="22.85546875" style="8" customWidth="1"/>
    <col min="28" max="28" width="16.5703125" style="8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0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0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75">
        <v>46202</v>
      </c>
      <c r="AB2" s="95">
        <v>0.40625</v>
      </c>
      <c r="AC2" s="35"/>
    </row>
    <row r="3" spans="1:30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0" ht="36" customHeight="1" x14ac:dyDescent="0.25">
      <c r="A4" s="9" t="s">
        <v>29</v>
      </c>
      <c r="B4" s="82" t="s">
        <v>17</v>
      </c>
      <c r="C4" s="83">
        <f>IF(B4="","",VLOOKUP(AD4,Varsayımlar!$B:$Q,3,0))</f>
        <v>8698829380698</v>
      </c>
      <c r="D4" s="83" t="s">
        <v>522</v>
      </c>
      <c r="E4" s="104" t="s">
        <v>37</v>
      </c>
      <c r="F4" s="82" t="s">
        <v>523</v>
      </c>
      <c r="G4" s="82" t="s">
        <v>525</v>
      </c>
      <c r="H4" s="82" t="str">
        <f>IF(B4="","",VLOOKUP(AD4,Varsayımlar!$B:$Q,5,0))</f>
        <v>TORTİLLAS 25 CM 4 PCS 260G</v>
      </c>
      <c r="I4" s="82">
        <f>IF(B4="","",VLOOKUP(AD4,Varsayımlar!B:T,19,0))</f>
        <v>0</v>
      </c>
      <c r="J4" s="82" t="str">
        <f>IF(B4="","",VLOOKUP(AD4,Varsayımlar!$B:$Q,6,0))</f>
        <v>SADE</v>
      </c>
      <c r="K4" s="82">
        <v>2016</v>
      </c>
      <c r="L4" s="82"/>
      <c r="M4" s="82">
        <f t="shared" ref="M4:M63" si="0">K4/84</f>
        <v>24</v>
      </c>
      <c r="N4" s="82"/>
      <c r="O4" s="82">
        <v>22</v>
      </c>
      <c r="P4" s="82">
        <f>IF(B4="","",VLOOKUP(AD4,Varsayımlar!$B:$Q,7,0)*K4)</f>
        <v>60480</v>
      </c>
      <c r="Q4" s="82">
        <f>IF(B4="","",VLOOKUP(AD4,Varsayımlar!$B:$Q,8,0))</f>
        <v>25</v>
      </c>
      <c r="R4" s="82" t="str">
        <f>IF(B4="","",VLOOKUP(AD4,Varsayımlar!$B:$Q,9,0))</f>
        <v>SOFT</v>
      </c>
      <c r="S4" s="82">
        <f>IF(B4="","",VLOOKUP(AD4,Varsayımlar!$B:$Q,10,0))</f>
        <v>4</v>
      </c>
      <c r="T4" s="82">
        <f>IF(B4="","",VLOOKUP(AD4,Varsayımlar!$B:$Q,11,0))</f>
        <v>30</v>
      </c>
      <c r="U4" s="82">
        <f>IF(B4="","",VLOOKUP(AD4,Varsayımlar!$B:$Q,12,0))</f>
        <v>260</v>
      </c>
      <c r="V4" s="82" t="str">
        <f>IF(B4="","",VLOOKUP(AD4,Varsayımlar!$B:$Q,13,0))</f>
        <v>YURTDIŞI</v>
      </c>
      <c r="W4" s="82">
        <f>IF(B4="","",VLOOKUP(AD4,Varsayımlar!$B:$Q,14,0))</f>
        <v>6</v>
      </c>
      <c r="X4" s="84">
        <v>46200</v>
      </c>
      <c r="Y4" s="84">
        <v>46383</v>
      </c>
      <c r="Z4" s="82">
        <v>26062725</v>
      </c>
      <c r="AA4" s="82" t="str">
        <f>IF(B4="","",VLOOKUP(AD4,Varsayımlar!$B:$Q,15,0))</f>
        <v>TRİTON -SKT ATILACAK</v>
      </c>
      <c r="AB4" s="82" t="str">
        <f>IF(B4="","",VLOOKUP(AD4,Varsayımlar!$B:$Q,16,0))</f>
        <v>24-26 CM</v>
      </c>
      <c r="AC4" s="64"/>
      <c r="AD4" s="61" t="str">
        <f t="shared" ref="AD4:AD63" si="1">IF(B4="","",CONCATENATE(B4,E4))</f>
        <v>LLC TRİTONMUTLUKAL WHEAT TORTILLA</v>
      </c>
    </row>
    <row r="5" spans="1:30" ht="36" customHeight="1" x14ac:dyDescent="0.25">
      <c r="A5" s="9" t="s">
        <v>122</v>
      </c>
      <c r="B5" s="154" t="s">
        <v>17</v>
      </c>
      <c r="C5" s="155">
        <f>IF(B5="","",VLOOKUP(AD5,Varsayımlar!$B:$Q,3,0))</f>
        <v>8698829380698</v>
      </c>
      <c r="D5" s="155" t="s">
        <v>232</v>
      </c>
      <c r="E5" s="166" t="s">
        <v>37</v>
      </c>
      <c r="F5" s="154" t="s">
        <v>732</v>
      </c>
      <c r="G5" s="154" t="s">
        <v>734</v>
      </c>
      <c r="H5" s="154" t="str">
        <f>IF(B5="","",VLOOKUP(AD5,Varsayımlar!$B:$Q,5,0))</f>
        <v>TORTİLLAS 25 CM 4 PCS 260G</v>
      </c>
      <c r="I5" s="154">
        <f>IF(B5="","",VLOOKUP(AD5,Varsayımlar!B:T,19,0))</f>
        <v>0</v>
      </c>
      <c r="J5" s="154" t="str">
        <f>IF(B5="","",VLOOKUP(AD5,Varsayımlar!$B:$Q,6,0))</f>
        <v>SADE</v>
      </c>
      <c r="K5" s="154">
        <v>420</v>
      </c>
      <c r="L5" s="154"/>
      <c r="M5" s="154">
        <f t="shared" si="0"/>
        <v>5</v>
      </c>
      <c r="N5" s="154"/>
      <c r="O5" s="154">
        <v>6</v>
      </c>
      <c r="P5" s="154">
        <f>IF(B5="","",VLOOKUP(AD5,Varsayımlar!$B:$Q,7,0)*K5)</f>
        <v>12600</v>
      </c>
      <c r="Q5" s="154">
        <f>IF(B5="","",VLOOKUP(AD5,Varsayımlar!$B:$Q,8,0))</f>
        <v>25</v>
      </c>
      <c r="R5" s="154" t="str">
        <f>IF(B5="","",VLOOKUP(AD5,Varsayımlar!$B:$Q,9,0))</f>
        <v>SOFT</v>
      </c>
      <c r="S5" s="154">
        <f>IF(B5="","",VLOOKUP(AD5,Varsayımlar!$B:$Q,10,0))</f>
        <v>4</v>
      </c>
      <c r="T5" s="154">
        <f>IF(B5="","",VLOOKUP(AD5,Varsayımlar!$B:$Q,11,0))</f>
        <v>30</v>
      </c>
      <c r="U5" s="154">
        <f>IF(B5="","",VLOOKUP(AD5,Varsayımlar!$B:$Q,12,0))</f>
        <v>260</v>
      </c>
      <c r="V5" s="154" t="str">
        <f>IF(B5="","",VLOOKUP(AD5,Varsayımlar!$B:$Q,13,0))</f>
        <v>YURTDIŞI</v>
      </c>
      <c r="W5" s="154">
        <f>IF(B5="","",VLOOKUP(AD5,Varsayımlar!$B:$Q,14,0))</f>
        <v>6</v>
      </c>
      <c r="X5" s="157">
        <v>46203</v>
      </c>
      <c r="Y5" s="157">
        <v>46386</v>
      </c>
      <c r="Z5" s="154" t="s">
        <v>826</v>
      </c>
      <c r="AA5" s="154" t="str">
        <f>IF(B5="","",VLOOKUP(AD5,Varsayımlar!$B:$Q,15,0))</f>
        <v>TRİTON -SKT ATILACAK</v>
      </c>
      <c r="AB5" s="154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0" ht="36" customHeight="1" x14ac:dyDescent="0.25">
      <c r="A6" s="9" t="s">
        <v>123</v>
      </c>
      <c r="B6" s="82" t="s">
        <v>17</v>
      </c>
      <c r="C6" s="83">
        <f>IF(B6="","",VLOOKUP(AD6,Varsayımlar!$B:$Q,3,0))</f>
        <v>8698829380698</v>
      </c>
      <c r="D6" s="83" t="s">
        <v>234</v>
      </c>
      <c r="E6" s="104" t="s">
        <v>37</v>
      </c>
      <c r="F6" s="82" t="s">
        <v>737</v>
      </c>
      <c r="G6" s="82" t="s">
        <v>738</v>
      </c>
      <c r="H6" s="82" t="str">
        <f>IF(B6="","",VLOOKUP(AD6,Varsayımlar!$B:$Q,5,0))</f>
        <v>TORTİLLAS 25 CM 4 PCS 260G</v>
      </c>
      <c r="I6" s="82">
        <f>IF(B6="","",VLOOKUP(AD6,Varsayımlar!B:T,19,0))</f>
        <v>0</v>
      </c>
      <c r="J6" s="82" t="str">
        <f>IF(B6="","",VLOOKUP(AD6,Varsayımlar!$B:$Q,6,0))</f>
        <v>SADE</v>
      </c>
      <c r="K6" s="82">
        <v>1596</v>
      </c>
      <c r="L6" s="82"/>
      <c r="M6" s="82">
        <f t="shared" si="0"/>
        <v>19</v>
      </c>
      <c r="N6" s="82"/>
      <c r="O6" s="82">
        <v>22</v>
      </c>
      <c r="P6" s="82">
        <f>IF(B6="","",VLOOKUP(AD6,Varsayımlar!$B:$Q,7,0)*K6)</f>
        <v>47880</v>
      </c>
      <c r="Q6" s="82">
        <f>IF(B6="","",VLOOKUP(AD6,Varsayımlar!$B:$Q,8,0))</f>
        <v>25</v>
      </c>
      <c r="R6" s="82" t="str">
        <f>IF(B6="","",VLOOKUP(AD6,Varsayımlar!$B:$Q,9,0))</f>
        <v>SOFT</v>
      </c>
      <c r="S6" s="82">
        <f>IF(B6="","",VLOOKUP(AD6,Varsayımlar!$B:$Q,10,0))</f>
        <v>4</v>
      </c>
      <c r="T6" s="82">
        <f>IF(B6="","",VLOOKUP(AD6,Varsayımlar!$B:$Q,11,0))</f>
        <v>30</v>
      </c>
      <c r="U6" s="82">
        <f>IF(B6="","",VLOOKUP(AD6,Varsayımlar!$B:$Q,12,0))</f>
        <v>260</v>
      </c>
      <c r="V6" s="82" t="str">
        <f>IF(B6="","",VLOOKUP(AD6,Varsayımlar!$B:$Q,13,0))</f>
        <v>YURTDIŞI</v>
      </c>
      <c r="W6" s="82">
        <f>IF(B6="","",VLOOKUP(AD6,Varsayımlar!$B:$Q,14,0))</f>
        <v>6</v>
      </c>
      <c r="X6" s="84">
        <v>46204</v>
      </c>
      <c r="Y6" s="84">
        <v>46388</v>
      </c>
      <c r="Z6" s="82" t="s">
        <v>828</v>
      </c>
      <c r="AA6" s="82" t="str">
        <f>IF(B6="","",VLOOKUP(AD6,Varsayımlar!$B:$Q,15,0))</f>
        <v>TRİTON -SKT ATILACAK</v>
      </c>
      <c r="AB6" s="82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0" ht="36" customHeight="1" x14ac:dyDescent="0.25">
      <c r="A7" s="9" t="s">
        <v>124</v>
      </c>
      <c r="B7" s="82" t="s">
        <v>17</v>
      </c>
      <c r="C7" s="83">
        <f>IF(B7="","",VLOOKUP(AD7,Varsayımlar!$B:$Q,3,0))</f>
        <v>8698829380698</v>
      </c>
      <c r="D7" s="83" t="s">
        <v>234</v>
      </c>
      <c r="E7" s="104" t="s">
        <v>37</v>
      </c>
      <c r="F7" s="82" t="s">
        <v>737</v>
      </c>
      <c r="G7" s="82" t="s">
        <v>739</v>
      </c>
      <c r="H7" s="82" t="str">
        <f>IF(B7="","",VLOOKUP(AD7,Varsayımlar!$B:$Q,5,0))</f>
        <v>TORTİLLAS 25 CM 4 PCS 260G</v>
      </c>
      <c r="I7" s="82">
        <f>IF(B7="","",VLOOKUP(AD7,Varsayımlar!B:T,19,0))</f>
        <v>0</v>
      </c>
      <c r="J7" s="82" t="str">
        <f>IF(B7="","",VLOOKUP(AD7,Varsayımlar!$B:$Q,6,0))</f>
        <v>SADE</v>
      </c>
      <c r="K7" s="82">
        <v>840</v>
      </c>
      <c r="L7" s="82"/>
      <c r="M7" s="82">
        <f t="shared" si="0"/>
        <v>10</v>
      </c>
      <c r="N7" s="82"/>
      <c r="O7" s="82">
        <v>12</v>
      </c>
      <c r="P7" s="82">
        <f>IF(B7="","",VLOOKUP(AD7,Varsayımlar!$B:$Q,7,0)*K7)</f>
        <v>25200</v>
      </c>
      <c r="Q7" s="82">
        <f>IF(B7="","",VLOOKUP(AD7,Varsayımlar!$B:$Q,8,0))</f>
        <v>25</v>
      </c>
      <c r="R7" s="82" t="str">
        <f>IF(B7="","",VLOOKUP(AD7,Varsayımlar!$B:$Q,9,0))</f>
        <v>SOFT</v>
      </c>
      <c r="S7" s="82">
        <f>IF(B7="","",VLOOKUP(AD7,Varsayımlar!$B:$Q,10,0))</f>
        <v>4</v>
      </c>
      <c r="T7" s="82">
        <f>IF(B7="","",VLOOKUP(AD7,Varsayımlar!$B:$Q,11,0))</f>
        <v>30</v>
      </c>
      <c r="U7" s="82">
        <f>IF(B7="","",VLOOKUP(AD7,Varsayımlar!$B:$Q,12,0))</f>
        <v>260</v>
      </c>
      <c r="V7" s="82" t="str">
        <f>IF(B7="","",VLOOKUP(AD7,Varsayımlar!$B:$Q,13,0))</f>
        <v>YURTDIŞI</v>
      </c>
      <c r="W7" s="82">
        <f>IF(B7="","",VLOOKUP(AD7,Varsayımlar!$B:$Q,14,0))</f>
        <v>6</v>
      </c>
      <c r="X7" s="84">
        <v>46204</v>
      </c>
      <c r="Y7" s="84">
        <v>46388</v>
      </c>
      <c r="Z7" s="82" t="s">
        <v>828</v>
      </c>
      <c r="AA7" s="82" t="str">
        <f>IF(B7="","",VLOOKUP(AD7,Varsayımlar!$B:$Q,15,0))</f>
        <v>TRİTON -SKT ATILACAK</v>
      </c>
      <c r="AB7" s="82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0" ht="36" customHeight="1" x14ac:dyDescent="0.25">
      <c r="A8" s="9" t="s">
        <v>125</v>
      </c>
      <c r="B8" s="107" t="s">
        <v>17</v>
      </c>
      <c r="C8" s="108">
        <f>IF(B8="","",VLOOKUP(AD8,Varsayımlar!$B:$Q,3,0))</f>
        <v>8698829380698</v>
      </c>
      <c r="D8" s="108" t="s">
        <v>236</v>
      </c>
      <c r="E8" s="109" t="s">
        <v>37</v>
      </c>
      <c r="F8" s="107" t="s">
        <v>743</v>
      </c>
      <c r="G8" s="107" t="s">
        <v>744</v>
      </c>
      <c r="H8" s="107" t="str">
        <f>IF(B8="","",VLOOKUP(AD8,Varsayımlar!$B:$Q,5,0))</f>
        <v>TORTİLLAS 25 CM 4 PCS 260G</v>
      </c>
      <c r="I8" s="107">
        <f>IF(B8="","",VLOOKUP(AD8,Varsayımlar!B:T,19,0))</f>
        <v>0</v>
      </c>
      <c r="J8" s="107" t="str">
        <f>IF(B8="","",VLOOKUP(AD8,Varsayımlar!$B:$Q,6,0))</f>
        <v>SADE</v>
      </c>
      <c r="K8" s="107">
        <v>2436</v>
      </c>
      <c r="L8" s="107"/>
      <c r="M8" s="107">
        <f t="shared" si="0"/>
        <v>29</v>
      </c>
      <c r="N8" s="107"/>
      <c r="O8" s="107"/>
      <c r="P8" s="107">
        <f>IF(B8="","",VLOOKUP(AD8,Varsayımlar!$B:$Q,7,0)*K8)</f>
        <v>73080</v>
      </c>
      <c r="Q8" s="107">
        <f>IF(B8="","",VLOOKUP(AD8,Varsayımlar!$B:$Q,8,0))</f>
        <v>25</v>
      </c>
      <c r="R8" s="107" t="str">
        <f>IF(B8="","",VLOOKUP(AD8,Varsayımlar!$B:$Q,9,0))</f>
        <v>SOFT</v>
      </c>
      <c r="S8" s="107">
        <f>IF(B8="","",VLOOKUP(AD8,Varsayımlar!$B:$Q,10,0))</f>
        <v>4</v>
      </c>
      <c r="T8" s="107">
        <f>IF(B8="","",VLOOKUP(AD8,Varsayımlar!$B:$Q,11,0))</f>
        <v>30</v>
      </c>
      <c r="U8" s="107">
        <f>IF(B8="","",VLOOKUP(AD8,Varsayımlar!$B:$Q,12,0))</f>
        <v>260</v>
      </c>
      <c r="V8" s="107" t="str">
        <f>IF(B8="","",VLOOKUP(AD8,Varsayımlar!$B:$Q,13,0))</f>
        <v>YURTDIŞI</v>
      </c>
      <c r="W8" s="107">
        <f>IF(B8="","",VLOOKUP(AD8,Varsayımlar!$B:$Q,14,0))</f>
        <v>6</v>
      </c>
      <c r="X8" s="110">
        <v>46206</v>
      </c>
      <c r="Y8" s="110">
        <v>46390</v>
      </c>
      <c r="Z8" s="107">
        <v>26070325</v>
      </c>
      <c r="AA8" s="107" t="str">
        <f>IF(B8="","",VLOOKUP(AD8,Varsayımlar!$B:$Q,15,0))</f>
        <v>TRİTON -SKT ATILACAK</v>
      </c>
      <c r="AB8" s="107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0" ht="36" customHeight="1" x14ac:dyDescent="0.25">
      <c r="A9" s="9" t="s">
        <v>126</v>
      </c>
      <c r="B9" s="111" t="s">
        <v>17</v>
      </c>
      <c r="C9" s="112">
        <f>IF(B9="","",VLOOKUP(AD9,Varsayımlar!$B:$Q,3,0))</f>
        <v>8698829380698</v>
      </c>
      <c r="D9" s="112" t="s">
        <v>237</v>
      </c>
      <c r="E9" s="113" t="s">
        <v>37</v>
      </c>
      <c r="F9" s="111" t="s">
        <v>745</v>
      </c>
      <c r="G9" s="111" t="s">
        <v>746</v>
      </c>
      <c r="H9" s="111" t="str">
        <f>IF(B9="","",VLOOKUP(AD9,Varsayımlar!$B:$Q,5,0))</f>
        <v>TORTİLLAS 25 CM 4 PCS 260G</v>
      </c>
      <c r="I9" s="111">
        <f>IF(B9="","",VLOOKUP(AD9,Varsayımlar!B:T,19,0))</f>
        <v>0</v>
      </c>
      <c r="J9" s="111" t="str">
        <f>IF(B9="","",VLOOKUP(AD9,Varsayımlar!$B:$Q,6,0))</f>
        <v>SADE</v>
      </c>
      <c r="K9" s="111">
        <v>756</v>
      </c>
      <c r="L9" s="111"/>
      <c r="M9" s="111">
        <f t="shared" si="0"/>
        <v>9</v>
      </c>
      <c r="N9" s="111"/>
      <c r="O9" s="111"/>
      <c r="P9" s="111">
        <f>IF(B9="","",VLOOKUP(AD9,Varsayımlar!$B:$Q,7,0)*K9)</f>
        <v>22680</v>
      </c>
      <c r="Q9" s="111">
        <f>IF(B9="","",VLOOKUP(AD9,Varsayımlar!$B:$Q,8,0))</f>
        <v>25</v>
      </c>
      <c r="R9" s="111" t="str">
        <f>IF(B9="","",VLOOKUP(AD9,Varsayımlar!$B:$Q,9,0))</f>
        <v>SOFT</v>
      </c>
      <c r="S9" s="111">
        <f>IF(B9="","",VLOOKUP(AD9,Varsayımlar!$B:$Q,10,0))</f>
        <v>4</v>
      </c>
      <c r="T9" s="111">
        <f>IF(B9="","",VLOOKUP(AD9,Varsayımlar!$B:$Q,11,0))</f>
        <v>30</v>
      </c>
      <c r="U9" s="111">
        <f>IF(B9="","",VLOOKUP(AD9,Varsayımlar!$B:$Q,12,0))</f>
        <v>260</v>
      </c>
      <c r="V9" s="111" t="str">
        <f>IF(B9="","",VLOOKUP(AD9,Varsayımlar!$B:$Q,13,0))</f>
        <v>YURTDIŞI</v>
      </c>
      <c r="W9" s="111">
        <f>IF(B9="","",VLOOKUP(AD9,Varsayımlar!$B:$Q,14,0))</f>
        <v>6</v>
      </c>
      <c r="X9" s="114">
        <v>46207</v>
      </c>
      <c r="Y9" s="114">
        <v>46391</v>
      </c>
      <c r="Z9" s="111" t="s">
        <v>829</v>
      </c>
      <c r="AA9" s="111" t="str">
        <f>IF(B9="","",VLOOKUP(AD9,Varsayımlar!$B:$Q,15,0))</f>
        <v>TRİTON -SKT ATILACAK</v>
      </c>
      <c r="AB9" s="111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0" ht="36" customHeight="1" x14ac:dyDescent="0.25">
      <c r="A10" s="9" t="s">
        <v>127</v>
      </c>
      <c r="B10" s="111" t="s">
        <v>17</v>
      </c>
      <c r="C10" s="112">
        <f>IF(B10="","",VLOOKUP(AD10,Varsayımlar!$B:$Q,3,0))</f>
        <v>8698829380698</v>
      </c>
      <c r="D10" s="112" t="s">
        <v>237</v>
      </c>
      <c r="E10" s="113" t="s">
        <v>37</v>
      </c>
      <c r="F10" s="111" t="s">
        <v>745</v>
      </c>
      <c r="G10" s="111" t="s">
        <v>747</v>
      </c>
      <c r="H10" s="111" t="str">
        <f>IF(B10="","",VLOOKUP(AD10,Varsayımlar!$B:$Q,5,0))</f>
        <v>TORTİLLAS 25 CM 4 PCS 260G</v>
      </c>
      <c r="I10" s="111">
        <f>IF(B10="","",VLOOKUP(AD10,Varsayımlar!B:T,19,0))</f>
        <v>0</v>
      </c>
      <c r="J10" s="111" t="str">
        <f>IF(B10="","",VLOOKUP(AD10,Varsayımlar!$B:$Q,6,0))</f>
        <v>SADE</v>
      </c>
      <c r="K10" s="111">
        <v>1680</v>
      </c>
      <c r="L10" s="111"/>
      <c r="M10" s="111">
        <f t="shared" si="0"/>
        <v>20</v>
      </c>
      <c r="N10" s="111"/>
      <c r="O10" s="111"/>
      <c r="P10" s="111">
        <f>IF(B10="","",VLOOKUP(AD10,Varsayımlar!$B:$Q,7,0)*K10)</f>
        <v>50400</v>
      </c>
      <c r="Q10" s="111">
        <f>IF(B10="","",VLOOKUP(AD10,Varsayımlar!$B:$Q,8,0))</f>
        <v>25</v>
      </c>
      <c r="R10" s="111" t="str">
        <f>IF(B10="","",VLOOKUP(AD10,Varsayımlar!$B:$Q,9,0))</f>
        <v>SOFT</v>
      </c>
      <c r="S10" s="111">
        <f>IF(B10="","",VLOOKUP(AD10,Varsayımlar!$B:$Q,10,0))</f>
        <v>4</v>
      </c>
      <c r="T10" s="111">
        <f>IF(B10="","",VLOOKUP(AD10,Varsayımlar!$B:$Q,11,0))</f>
        <v>30</v>
      </c>
      <c r="U10" s="111">
        <f>IF(B10="","",VLOOKUP(AD10,Varsayımlar!$B:$Q,12,0))</f>
        <v>260</v>
      </c>
      <c r="V10" s="111" t="str">
        <f>IF(B10="","",VLOOKUP(AD10,Varsayımlar!$B:$Q,13,0))</f>
        <v>YURTDIŞI</v>
      </c>
      <c r="W10" s="111">
        <f>IF(B10="","",VLOOKUP(AD10,Varsayımlar!$B:$Q,14,0))</f>
        <v>6</v>
      </c>
      <c r="X10" s="114">
        <v>46207</v>
      </c>
      <c r="Y10" s="114">
        <v>46391</v>
      </c>
      <c r="Z10" s="111" t="s">
        <v>829</v>
      </c>
      <c r="AA10" s="111" t="str">
        <f>IF(B10="","",VLOOKUP(AD10,Varsayımlar!$B:$Q,15,0))</f>
        <v>TRİTON -SKT ATILACAK</v>
      </c>
      <c r="AB10" s="111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0" ht="36" customHeight="1" x14ac:dyDescent="0.25">
      <c r="A11" s="9" t="s">
        <v>128</v>
      </c>
      <c r="B11" s="64" t="s">
        <v>17</v>
      </c>
      <c r="C11" s="65">
        <f>IF(B11="","",VLOOKUP(AD11,Varsayımlar!$B:$Q,3,0))</f>
        <v>8698829380698</v>
      </c>
      <c r="D11" s="65" t="s">
        <v>238</v>
      </c>
      <c r="E11" s="167" t="s">
        <v>37</v>
      </c>
      <c r="F11" s="64" t="s">
        <v>748</v>
      </c>
      <c r="G11" s="64" t="s">
        <v>749</v>
      </c>
      <c r="H11" s="64" t="str">
        <f>IF(B11="","",VLOOKUP(AD11,Varsayımlar!$B:$Q,5,0))</f>
        <v>TORTİLLAS 25 CM 4 PCS 260G</v>
      </c>
      <c r="I11" s="64">
        <f>IF(B11="","",VLOOKUP(AD11,Varsayımlar!B:T,19,0))</f>
        <v>0</v>
      </c>
      <c r="J11" s="64" t="str">
        <f>IF(B11="","",VLOOKUP(AD11,Varsayımlar!$B:$Q,6,0))</f>
        <v>SADE</v>
      </c>
      <c r="K11" s="64">
        <v>1176</v>
      </c>
      <c r="L11" s="64"/>
      <c r="M11" s="64">
        <f t="shared" si="0"/>
        <v>14</v>
      </c>
      <c r="N11" s="64"/>
      <c r="O11" s="64"/>
      <c r="P11" s="64">
        <f>IF(B11="","",VLOOKUP(AD11,Varsayımlar!$B:$Q,7,0)*K11)</f>
        <v>35280</v>
      </c>
      <c r="Q11" s="64">
        <f>IF(B11="","",VLOOKUP(AD11,Varsayımlar!$B:$Q,8,0))</f>
        <v>25</v>
      </c>
      <c r="R11" s="64" t="str">
        <f>IF(B11="","",VLOOKUP(AD11,Varsayımlar!$B:$Q,9,0))</f>
        <v>SOFT</v>
      </c>
      <c r="S11" s="64">
        <f>IF(B11="","",VLOOKUP(AD11,Varsayımlar!$B:$Q,10,0))</f>
        <v>4</v>
      </c>
      <c r="T11" s="64">
        <f>IF(B11="","",VLOOKUP(AD11,Varsayımlar!$B:$Q,11,0))</f>
        <v>30</v>
      </c>
      <c r="U11" s="64">
        <f>IF(B11="","",VLOOKUP(AD11,Varsayımlar!$B:$Q,12,0))</f>
        <v>260</v>
      </c>
      <c r="V11" s="64" t="str">
        <f>IF(B11="","",VLOOKUP(AD11,Varsayımlar!$B:$Q,13,0))</f>
        <v>YURTDIŞI</v>
      </c>
      <c r="W11" s="64">
        <f>IF(B11="","",VLOOKUP(AD11,Varsayımlar!$B:$Q,14,0))</f>
        <v>6</v>
      </c>
      <c r="X11" s="66">
        <v>46207</v>
      </c>
      <c r="Y11" s="66">
        <v>46391</v>
      </c>
      <c r="Z11" s="64" t="s">
        <v>830</v>
      </c>
      <c r="AA11" s="64" t="str">
        <f>IF(B11="","",VLOOKUP(AD11,Varsayımlar!$B:$Q,15,0))</f>
        <v>TRİTON -SKT ATILACAK</v>
      </c>
      <c r="AB11" s="64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0" ht="36" customHeight="1" x14ac:dyDescent="0.25">
      <c r="A12" s="9" t="s">
        <v>129</v>
      </c>
      <c r="B12" s="64" t="s">
        <v>17</v>
      </c>
      <c r="C12" s="65">
        <f>IF(B12="","",VLOOKUP(AD12,Varsayımlar!$B:$Q,3,0))</f>
        <v>8698829380698</v>
      </c>
      <c r="D12" s="65" t="s">
        <v>238</v>
      </c>
      <c r="E12" s="167" t="s">
        <v>37</v>
      </c>
      <c r="F12" s="64" t="s">
        <v>748</v>
      </c>
      <c r="G12" s="64" t="s">
        <v>750</v>
      </c>
      <c r="H12" s="64" t="str">
        <f>IF(B12="","",VLOOKUP(AD12,Varsayımlar!$B:$Q,5,0))</f>
        <v>TORTİLLAS 25 CM 4 PCS 260G</v>
      </c>
      <c r="I12" s="64">
        <f>IF(B12="","",VLOOKUP(AD12,Varsayımlar!B:T,19,0))</f>
        <v>0</v>
      </c>
      <c r="J12" s="64" t="str">
        <f>IF(B12="","",VLOOKUP(AD12,Varsayımlar!$B:$Q,6,0))</f>
        <v>SADE</v>
      </c>
      <c r="K12" s="64">
        <v>1260</v>
      </c>
      <c r="L12" s="64"/>
      <c r="M12" s="64">
        <f t="shared" si="0"/>
        <v>15</v>
      </c>
      <c r="N12" s="64"/>
      <c r="O12" s="64"/>
      <c r="P12" s="64">
        <f>IF(B12="","",VLOOKUP(AD12,Varsayımlar!$B:$Q,7,0)*K12)</f>
        <v>37800</v>
      </c>
      <c r="Q12" s="64">
        <f>IF(B12="","",VLOOKUP(AD12,Varsayımlar!$B:$Q,8,0))</f>
        <v>25</v>
      </c>
      <c r="R12" s="64" t="str">
        <f>IF(B12="","",VLOOKUP(AD12,Varsayımlar!$B:$Q,9,0))</f>
        <v>SOFT</v>
      </c>
      <c r="S12" s="64">
        <f>IF(B12="","",VLOOKUP(AD12,Varsayımlar!$B:$Q,10,0))</f>
        <v>4</v>
      </c>
      <c r="T12" s="64">
        <f>IF(B12="","",VLOOKUP(AD12,Varsayımlar!$B:$Q,11,0))</f>
        <v>30</v>
      </c>
      <c r="U12" s="64">
        <f>IF(B12="","",VLOOKUP(AD12,Varsayımlar!$B:$Q,12,0))</f>
        <v>260</v>
      </c>
      <c r="V12" s="64" t="str">
        <f>IF(B12="","",VLOOKUP(AD12,Varsayımlar!$B:$Q,13,0))</f>
        <v>YURTDIŞI</v>
      </c>
      <c r="W12" s="64">
        <f>IF(B12="","",VLOOKUP(AD12,Varsayımlar!$B:$Q,14,0))</f>
        <v>6</v>
      </c>
      <c r="X12" s="66">
        <v>46207</v>
      </c>
      <c r="Y12" s="66">
        <v>46391</v>
      </c>
      <c r="Z12" s="64" t="s">
        <v>830</v>
      </c>
      <c r="AA12" s="64" t="str">
        <f>IF(B12="","",VLOOKUP(AD12,Varsayımlar!$B:$Q,15,0))</f>
        <v>TRİTON -SKT ATILACAK</v>
      </c>
      <c r="AB12" s="64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0" ht="36" customHeight="1" x14ac:dyDescent="0.25">
      <c r="A13" s="9" t="s">
        <v>130</v>
      </c>
      <c r="B13" s="115" t="s">
        <v>17</v>
      </c>
      <c r="C13" s="116">
        <f>IF(B13="","",VLOOKUP(AD13,Varsayımlar!$B:$Q,3,0))</f>
        <v>8698829380698</v>
      </c>
      <c r="D13" s="116" t="s">
        <v>239</v>
      </c>
      <c r="E13" s="117" t="s">
        <v>37</v>
      </c>
      <c r="F13" s="115" t="s">
        <v>751</v>
      </c>
      <c r="G13" s="115" t="s">
        <v>752</v>
      </c>
      <c r="H13" s="115" t="str">
        <f>IF(B13="","",VLOOKUP(AD13,Varsayımlar!$B:$Q,5,0))</f>
        <v>TORTİLLAS 25 CM 4 PCS 260G</v>
      </c>
      <c r="I13" s="115">
        <f>IF(B13="","",VLOOKUP(AD13,Varsayımlar!B:T,19,0))</f>
        <v>0</v>
      </c>
      <c r="J13" s="115" t="str">
        <f>IF(B13="","",VLOOKUP(AD13,Varsayımlar!$B:$Q,6,0))</f>
        <v>SADE</v>
      </c>
      <c r="K13" s="115">
        <v>1512</v>
      </c>
      <c r="L13" s="115"/>
      <c r="M13" s="115">
        <f t="shared" si="0"/>
        <v>18</v>
      </c>
      <c r="N13" s="115"/>
      <c r="O13" s="115"/>
      <c r="P13" s="115">
        <f>IF(B13="","",VLOOKUP(AD13,Varsayımlar!$B:$Q,7,0)*K13)</f>
        <v>45360</v>
      </c>
      <c r="Q13" s="115">
        <f>IF(B13="","",VLOOKUP(AD13,Varsayımlar!$B:$Q,8,0))</f>
        <v>25</v>
      </c>
      <c r="R13" s="115" t="str">
        <f>IF(B13="","",VLOOKUP(AD13,Varsayımlar!$B:$Q,9,0))</f>
        <v>SOFT</v>
      </c>
      <c r="S13" s="115">
        <f>IF(B13="","",VLOOKUP(AD13,Varsayımlar!$B:$Q,10,0))</f>
        <v>4</v>
      </c>
      <c r="T13" s="115">
        <f>IF(B13="","",VLOOKUP(AD13,Varsayımlar!$B:$Q,11,0))</f>
        <v>30</v>
      </c>
      <c r="U13" s="115">
        <f>IF(B13="","",VLOOKUP(AD13,Varsayımlar!$B:$Q,12,0))</f>
        <v>260</v>
      </c>
      <c r="V13" s="115" t="str">
        <f>IF(B13="","",VLOOKUP(AD13,Varsayımlar!$B:$Q,13,0))</f>
        <v>YURTDIŞI</v>
      </c>
      <c r="W13" s="115">
        <f>IF(B13="","",VLOOKUP(AD13,Varsayımlar!$B:$Q,14,0))</f>
        <v>6</v>
      </c>
      <c r="X13" s="118">
        <v>46209</v>
      </c>
      <c r="Y13" s="118">
        <v>46393</v>
      </c>
      <c r="Z13" s="115">
        <v>26070625</v>
      </c>
      <c r="AA13" s="115" t="str">
        <f>IF(B13="","",VLOOKUP(AD13,Varsayımlar!$B:$Q,15,0))</f>
        <v>TRİTON -SKT ATILACAK</v>
      </c>
      <c r="AB13" s="115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0" ht="36" customHeight="1" x14ac:dyDescent="0.25">
      <c r="A14" s="9" t="s">
        <v>131</v>
      </c>
      <c r="B14" s="115" t="s">
        <v>17</v>
      </c>
      <c r="C14" s="116">
        <f>IF(B14="","",VLOOKUP(AD14,Varsayımlar!$B:$Q,3,0))</f>
        <v>8698829380698</v>
      </c>
      <c r="D14" s="116" t="s">
        <v>239</v>
      </c>
      <c r="E14" s="117" t="s">
        <v>37</v>
      </c>
      <c r="F14" s="115" t="s">
        <v>751</v>
      </c>
      <c r="G14" s="115" t="s">
        <v>753</v>
      </c>
      <c r="H14" s="115" t="str">
        <f>IF(B14="","",VLOOKUP(AD14,Varsayımlar!$B:$Q,5,0))</f>
        <v>TORTİLLAS 25 CM 4 PCS 260G</v>
      </c>
      <c r="I14" s="115">
        <f>IF(B14="","",VLOOKUP(AD14,Varsayımlar!B:T,19,0))</f>
        <v>0</v>
      </c>
      <c r="J14" s="115" t="str">
        <f>IF(B14="","",VLOOKUP(AD14,Varsayımlar!$B:$Q,6,0))</f>
        <v>SADE</v>
      </c>
      <c r="K14" s="115">
        <v>924</v>
      </c>
      <c r="L14" s="115"/>
      <c r="M14" s="115">
        <f t="shared" si="0"/>
        <v>11</v>
      </c>
      <c r="N14" s="115"/>
      <c r="O14" s="115"/>
      <c r="P14" s="115">
        <f>IF(B14="","",VLOOKUP(AD14,Varsayımlar!$B:$Q,7,0)*K14)</f>
        <v>27720</v>
      </c>
      <c r="Q14" s="115">
        <f>IF(B14="","",VLOOKUP(AD14,Varsayımlar!$B:$Q,8,0))</f>
        <v>25</v>
      </c>
      <c r="R14" s="115" t="str">
        <f>IF(B14="","",VLOOKUP(AD14,Varsayımlar!$B:$Q,9,0))</f>
        <v>SOFT</v>
      </c>
      <c r="S14" s="115">
        <f>IF(B14="","",VLOOKUP(AD14,Varsayımlar!$B:$Q,10,0))</f>
        <v>4</v>
      </c>
      <c r="T14" s="115">
        <f>IF(B14="","",VLOOKUP(AD14,Varsayımlar!$B:$Q,11,0))</f>
        <v>30</v>
      </c>
      <c r="U14" s="115">
        <f>IF(B14="","",VLOOKUP(AD14,Varsayımlar!$B:$Q,12,0))</f>
        <v>260</v>
      </c>
      <c r="V14" s="115" t="str">
        <f>IF(B14="","",VLOOKUP(AD14,Varsayımlar!$B:$Q,13,0))</f>
        <v>YURTDIŞI</v>
      </c>
      <c r="W14" s="115">
        <f>IF(B14="","",VLOOKUP(AD14,Varsayımlar!$B:$Q,14,0))</f>
        <v>6</v>
      </c>
      <c r="X14" s="118">
        <v>46209</v>
      </c>
      <c r="Y14" s="118">
        <v>46393</v>
      </c>
      <c r="Z14" s="115">
        <v>26070625</v>
      </c>
      <c r="AA14" s="115" t="str">
        <f>IF(B14="","",VLOOKUP(AD14,Varsayımlar!$B:$Q,15,0))</f>
        <v>TRİTON -SKT ATILACAK</v>
      </c>
      <c r="AB14" s="115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0" ht="36" customHeight="1" x14ac:dyDescent="0.25">
      <c r="A15" s="9" t="s">
        <v>132</v>
      </c>
      <c r="B15" s="67" t="s">
        <v>17</v>
      </c>
      <c r="C15" s="4">
        <f>IF(B15="","",VLOOKUP(AD15,Varsayımlar!$B:$Q,3,0))</f>
        <v>8698829380698</v>
      </c>
      <c r="D15" s="4" t="s">
        <v>258</v>
      </c>
      <c r="E15" s="105" t="s">
        <v>37</v>
      </c>
      <c r="F15" s="67" t="s">
        <v>754</v>
      </c>
      <c r="G15" s="67" t="s">
        <v>755</v>
      </c>
      <c r="H15" s="67" t="str">
        <f>IF(B15="","",VLOOKUP(AD15,Varsayımlar!$B:$Q,5,0))</f>
        <v>TORTİLLAS 25 CM 4 PCS 260G</v>
      </c>
      <c r="I15" s="67">
        <f>IF(B15="","",VLOOKUP(AD15,Varsayımlar!B:T,19,0))</f>
        <v>0</v>
      </c>
      <c r="J15" s="67" t="str">
        <f>IF(B15="","",VLOOKUP(AD15,Varsayımlar!$B:$Q,6,0))</f>
        <v>SADE</v>
      </c>
      <c r="K15" s="67">
        <v>1176</v>
      </c>
      <c r="L15" s="67"/>
      <c r="M15" s="67">
        <f t="shared" si="0"/>
        <v>14</v>
      </c>
      <c r="N15" s="67"/>
      <c r="O15" s="67"/>
      <c r="P15" s="67">
        <f>IF(B15="","",VLOOKUP(AD15,Varsayımlar!$B:$Q,7,0)*K15)</f>
        <v>35280</v>
      </c>
      <c r="Q15" s="67">
        <f>IF(B15="","",VLOOKUP(AD15,Varsayımlar!$B:$Q,8,0))</f>
        <v>25</v>
      </c>
      <c r="R15" s="67" t="str">
        <f>IF(B15="","",VLOOKUP(AD15,Varsayımlar!$B:$Q,9,0))</f>
        <v>SOFT</v>
      </c>
      <c r="S15" s="67">
        <f>IF(B15="","",VLOOKUP(AD15,Varsayımlar!$B:$Q,10,0))</f>
        <v>4</v>
      </c>
      <c r="T15" s="67">
        <f>IF(B15="","",VLOOKUP(AD15,Varsayımlar!$B:$Q,11,0))</f>
        <v>30</v>
      </c>
      <c r="U15" s="67">
        <f>IF(B15="","",VLOOKUP(AD15,Varsayımlar!$B:$Q,12,0))</f>
        <v>260</v>
      </c>
      <c r="V15" s="67" t="str">
        <f>IF(B15="","",VLOOKUP(AD15,Varsayımlar!$B:$Q,13,0))</f>
        <v>YURTDIŞI</v>
      </c>
      <c r="W15" s="67">
        <f>IF(B15="","",VLOOKUP(AD15,Varsayımlar!$B:$Q,14,0))</f>
        <v>6</v>
      </c>
      <c r="X15" s="68">
        <v>46210</v>
      </c>
      <c r="Y15" s="68">
        <v>46394</v>
      </c>
      <c r="Z15" s="67">
        <v>26070725</v>
      </c>
      <c r="AA15" s="67" t="str">
        <f>IF(B15="","",VLOOKUP(AD15,Varsayımlar!$B:$Q,15,0))</f>
        <v>TRİTON -SKT ATILACAK</v>
      </c>
      <c r="AB15" s="67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0" ht="36" customHeight="1" x14ac:dyDescent="0.25">
      <c r="A16" s="9" t="s">
        <v>133</v>
      </c>
      <c r="B16" s="67" t="s">
        <v>17</v>
      </c>
      <c r="C16" s="4">
        <f>IF(B16="","",VLOOKUP(AD16,Varsayımlar!$B:$Q,3,0))</f>
        <v>8698829380698</v>
      </c>
      <c r="D16" s="4" t="s">
        <v>258</v>
      </c>
      <c r="E16" s="105" t="s">
        <v>37</v>
      </c>
      <c r="F16" s="67" t="s">
        <v>754</v>
      </c>
      <c r="G16" s="67" t="s">
        <v>756</v>
      </c>
      <c r="H16" s="67" t="str">
        <f>IF(B16="","",VLOOKUP(AD16,Varsayımlar!$B:$Q,5,0))</f>
        <v>TORTİLLAS 25 CM 4 PCS 260G</v>
      </c>
      <c r="I16" s="67">
        <f>IF(B16="","",VLOOKUP(AD16,Varsayımlar!B:T,19,0))</f>
        <v>0</v>
      </c>
      <c r="J16" s="67" t="str">
        <f>IF(B16="","",VLOOKUP(AD16,Varsayımlar!$B:$Q,6,0))</f>
        <v>SADE</v>
      </c>
      <c r="K16" s="67">
        <v>1260</v>
      </c>
      <c r="L16" s="67"/>
      <c r="M16" s="67">
        <f t="shared" si="0"/>
        <v>15</v>
      </c>
      <c r="N16" s="67"/>
      <c r="O16" s="67"/>
      <c r="P16" s="67">
        <f>IF(B16="","",VLOOKUP(AD16,Varsayımlar!$B:$Q,7,0)*K16)</f>
        <v>37800</v>
      </c>
      <c r="Q16" s="67">
        <f>IF(B16="","",VLOOKUP(AD16,Varsayımlar!$B:$Q,8,0))</f>
        <v>25</v>
      </c>
      <c r="R16" s="67" t="str">
        <f>IF(B16="","",VLOOKUP(AD16,Varsayımlar!$B:$Q,9,0))</f>
        <v>SOFT</v>
      </c>
      <c r="S16" s="67">
        <f>IF(B16="","",VLOOKUP(AD16,Varsayımlar!$B:$Q,10,0))</f>
        <v>4</v>
      </c>
      <c r="T16" s="67">
        <f>IF(B16="","",VLOOKUP(AD16,Varsayımlar!$B:$Q,11,0))</f>
        <v>30</v>
      </c>
      <c r="U16" s="67">
        <f>IF(B16="","",VLOOKUP(AD16,Varsayımlar!$B:$Q,12,0))</f>
        <v>260</v>
      </c>
      <c r="V16" s="67" t="str">
        <f>IF(B16="","",VLOOKUP(AD16,Varsayımlar!$B:$Q,13,0))</f>
        <v>YURTDIŞI</v>
      </c>
      <c r="W16" s="67">
        <f>IF(B16="","",VLOOKUP(AD16,Varsayımlar!$B:$Q,14,0))</f>
        <v>6</v>
      </c>
      <c r="X16" s="68">
        <v>46210</v>
      </c>
      <c r="Y16" s="68">
        <v>46394</v>
      </c>
      <c r="Z16" s="67">
        <v>26070725</v>
      </c>
      <c r="AA16" s="67" t="str">
        <f>IF(B16="","",VLOOKUP(AD16,Varsayımlar!$B:$Q,15,0))</f>
        <v>TRİTON -SKT ATILACAK</v>
      </c>
      <c r="AB16" s="67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customHeight="1" x14ac:dyDescent="0.25">
      <c r="A17" s="9" t="s">
        <v>134</v>
      </c>
      <c r="B17" s="82" t="s">
        <v>17</v>
      </c>
      <c r="C17" s="83">
        <f>IF(B17="","",VLOOKUP(AD17,Varsayımlar!$B:$Q,3,0))</f>
        <v>8698829380698</v>
      </c>
      <c r="D17" s="83" t="s">
        <v>259</v>
      </c>
      <c r="E17" s="104" t="s">
        <v>37</v>
      </c>
      <c r="F17" s="82" t="s">
        <v>757</v>
      </c>
      <c r="G17" s="82" t="s">
        <v>758</v>
      </c>
      <c r="H17" s="82" t="str">
        <f>IF(B17="","",VLOOKUP(AD17,Varsayımlar!$B:$Q,5,0))</f>
        <v>TORTİLLAS 25 CM 4 PCS 260G</v>
      </c>
      <c r="I17" s="82">
        <f>IF(B17="","",VLOOKUP(AD17,Varsayımlar!B:T,19,0))</f>
        <v>0</v>
      </c>
      <c r="J17" s="82" t="str">
        <f>IF(B17="","",VLOOKUP(AD17,Varsayımlar!$B:$Q,6,0))</f>
        <v>SADE</v>
      </c>
      <c r="K17" s="82">
        <v>840</v>
      </c>
      <c r="L17" s="82"/>
      <c r="M17" s="82">
        <f t="shared" si="0"/>
        <v>10</v>
      </c>
      <c r="N17" s="82"/>
      <c r="O17" s="82"/>
      <c r="P17" s="82">
        <f>IF(B17="","",VLOOKUP(AD17,Varsayımlar!$B:$Q,7,0)*K17)</f>
        <v>25200</v>
      </c>
      <c r="Q17" s="82">
        <f>IF(B17="","",VLOOKUP(AD17,Varsayımlar!$B:$Q,8,0))</f>
        <v>25</v>
      </c>
      <c r="R17" s="82" t="str">
        <f>IF(B17="","",VLOOKUP(AD17,Varsayımlar!$B:$Q,9,0))</f>
        <v>SOFT</v>
      </c>
      <c r="S17" s="82">
        <f>IF(B17="","",VLOOKUP(AD17,Varsayımlar!$B:$Q,10,0))</f>
        <v>4</v>
      </c>
      <c r="T17" s="82">
        <f>IF(B17="","",VLOOKUP(AD17,Varsayımlar!$B:$Q,11,0))</f>
        <v>30</v>
      </c>
      <c r="U17" s="82">
        <f>IF(B17="","",VLOOKUP(AD17,Varsayımlar!$B:$Q,12,0))</f>
        <v>260</v>
      </c>
      <c r="V17" s="82" t="str">
        <f>IF(B17="","",VLOOKUP(AD17,Varsayımlar!$B:$Q,13,0))</f>
        <v>YURTDIŞI</v>
      </c>
      <c r="W17" s="82">
        <f>IF(B17="","",VLOOKUP(AD17,Varsayımlar!$B:$Q,14,0))</f>
        <v>6</v>
      </c>
      <c r="X17" s="84">
        <v>46211</v>
      </c>
      <c r="Y17" s="84">
        <v>46395</v>
      </c>
      <c r="Z17" s="82" t="s">
        <v>831</v>
      </c>
      <c r="AA17" s="82" t="str">
        <f>IF(B17="","",VLOOKUP(AD17,Varsayımlar!$B:$Q,15,0))</f>
        <v>TRİTON -SKT ATILACAK</v>
      </c>
      <c r="AB17" s="82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customHeight="1" x14ac:dyDescent="0.25">
      <c r="A18" s="9" t="s">
        <v>135</v>
      </c>
      <c r="B18" s="82" t="s">
        <v>17</v>
      </c>
      <c r="C18" s="83">
        <f>IF(B18="","",VLOOKUP(AD18,Varsayımlar!$B:$Q,3,0))</f>
        <v>8698829380698</v>
      </c>
      <c r="D18" s="83" t="s">
        <v>259</v>
      </c>
      <c r="E18" s="104" t="s">
        <v>37</v>
      </c>
      <c r="F18" s="82" t="s">
        <v>757</v>
      </c>
      <c r="G18" s="82" t="s">
        <v>759</v>
      </c>
      <c r="H18" s="82" t="str">
        <f>IF(B18="","",VLOOKUP(AD18,Varsayımlar!$B:$Q,5,0))</f>
        <v>TORTİLLAS 25 CM 4 PCS 260G</v>
      </c>
      <c r="I18" s="82">
        <f>IF(B18="","",VLOOKUP(AD18,Varsayımlar!B:T,19,0))</f>
        <v>0</v>
      </c>
      <c r="J18" s="82" t="str">
        <f>IF(B18="","",VLOOKUP(AD18,Varsayımlar!$B:$Q,6,0))</f>
        <v>SADE</v>
      </c>
      <c r="K18" s="82">
        <v>504</v>
      </c>
      <c r="L18" s="82"/>
      <c r="M18" s="82">
        <f t="shared" si="0"/>
        <v>6</v>
      </c>
      <c r="N18" s="82"/>
      <c r="O18" s="82"/>
      <c r="P18" s="82">
        <f>IF(B18="","",VLOOKUP(AD18,Varsayımlar!$B:$Q,7,0)*K18)</f>
        <v>15120</v>
      </c>
      <c r="Q18" s="82">
        <f>IF(B18="","",VLOOKUP(AD18,Varsayımlar!$B:$Q,8,0))</f>
        <v>25</v>
      </c>
      <c r="R18" s="82" t="str">
        <f>IF(B18="","",VLOOKUP(AD18,Varsayımlar!$B:$Q,9,0))</f>
        <v>SOFT</v>
      </c>
      <c r="S18" s="82">
        <f>IF(B18="","",VLOOKUP(AD18,Varsayımlar!$B:$Q,10,0))</f>
        <v>4</v>
      </c>
      <c r="T18" s="82">
        <f>IF(B18="","",VLOOKUP(AD18,Varsayımlar!$B:$Q,11,0))</f>
        <v>30</v>
      </c>
      <c r="U18" s="82">
        <f>IF(B18="","",VLOOKUP(AD18,Varsayımlar!$B:$Q,12,0))</f>
        <v>260</v>
      </c>
      <c r="V18" s="82" t="str">
        <f>IF(B18="","",VLOOKUP(AD18,Varsayımlar!$B:$Q,13,0))</f>
        <v>YURTDIŞI</v>
      </c>
      <c r="W18" s="82">
        <f>IF(B18="","",VLOOKUP(AD18,Varsayımlar!$B:$Q,14,0))</f>
        <v>6</v>
      </c>
      <c r="X18" s="84">
        <v>46211</v>
      </c>
      <c r="Y18" s="84">
        <v>46395</v>
      </c>
      <c r="Z18" s="82" t="s">
        <v>831</v>
      </c>
      <c r="AA18" s="82" t="str">
        <f>IF(B18="","",VLOOKUP(AD18,Varsayımlar!$B:$Q,15,0))</f>
        <v>TRİTON -SKT ATILACAK</v>
      </c>
      <c r="AB18" s="82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customHeight="1" x14ac:dyDescent="0.25">
      <c r="A19" s="9" t="s">
        <v>136</v>
      </c>
      <c r="B19" s="82" t="s">
        <v>17</v>
      </c>
      <c r="C19" s="83">
        <f>IF(B19="","",VLOOKUP(AD19,Varsayımlar!$B:$Q,3,0))</f>
        <v>8698829380698</v>
      </c>
      <c r="D19" s="83" t="s">
        <v>259</v>
      </c>
      <c r="E19" s="104" t="s">
        <v>37</v>
      </c>
      <c r="F19" s="82" t="s">
        <v>757</v>
      </c>
      <c r="G19" s="82" t="s">
        <v>760</v>
      </c>
      <c r="H19" s="82" t="str">
        <f>IF(B19="","",VLOOKUP(AD19,Varsayımlar!$B:$Q,5,0))</f>
        <v>TORTİLLAS 25 CM 4 PCS 260G</v>
      </c>
      <c r="I19" s="82">
        <f>IF(B19="","",VLOOKUP(AD19,Varsayımlar!B:T,19,0))</f>
        <v>0</v>
      </c>
      <c r="J19" s="82" t="str">
        <f>IF(B19="","",VLOOKUP(AD19,Varsayımlar!$B:$Q,6,0))</f>
        <v>SADE</v>
      </c>
      <c r="K19" s="82">
        <v>1092</v>
      </c>
      <c r="L19" s="82"/>
      <c r="M19" s="82">
        <f t="shared" si="0"/>
        <v>13</v>
      </c>
      <c r="N19" s="82"/>
      <c r="O19" s="82"/>
      <c r="P19" s="82">
        <f>IF(B19="","",VLOOKUP(AD19,Varsayımlar!$B:$Q,7,0)*K19)</f>
        <v>32760</v>
      </c>
      <c r="Q19" s="82">
        <f>IF(B19="","",VLOOKUP(AD19,Varsayımlar!$B:$Q,8,0))</f>
        <v>25</v>
      </c>
      <c r="R19" s="82" t="str">
        <f>IF(B19="","",VLOOKUP(AD19,Varsayımlar!$B:$Q,9,0))</f>
        <v>SOFT</v>
      </c>
      <c r="S19" s="82">
        <f>IF(B19="","",VLOOKUP(AD19,Varsayımlar!$B:$Q,10,0))</f>
        <v>4</v>
      </c>
      <c r="T19" s="82">
        <f>IF(B19="","",VLOOKUP(AD19,Varsayımlar!$B:$Q,11,0))</f>
        <v>30</v>
      </c>
      <c r="U19" s="82">
        <f>IF(B19="","",VLOOKUP(AD19,Varsayımlar!$B:$Q,12,0))</f>
        <v>260</v>
      </c>
      <c r="V19" s="82" t="str">
        <f>IF(B19="","",VLOOKUP(AD19,Varsayımlar!$B:$Q,13,0))</f>
        <v>YURTDIŞI</v>
      </c>
      <c r="W19" s="82">
        <f>IF(B19="","",VLOOKUP(AD19,Varsayımlar!$B:$Q,14,0))</f>
        <v>6</v>
      </c>
      <c r="X19" s="84">
        <v>46211</v>
      </c>
      <c r="Y19" s="84">
        <v>46395</v>
      </c>
      <c r="Z19" s="82" t="s">
        <v>831</v>
      </c>
      <c r="AA19" s="82" t="str">
        <f>IF(B19="","",VLOOKUP(AD19,Varsayımlar!$B:$Q,15,0))</f>
        <v>TRİTON -SKT ATILACAK</v>
      </c>
      <c r="AB19" s="82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customHeight="1" x14ac:dyDescent="0.25">
      <c r="A20" s="9" t="s">
        <v>137</v>
      </c>
      <c r="B20" s="77" t="s">
        <v>17</v>
      </c>
      <c r="C20" s="76">
        <f>IF(B20="","",VLOOKUP(AD20,Varsayımlar!$B:$Q,3,0))</f>
        <v>8698829380698</v>
      </c>
      <c r="D20" s="76" t="s">
        <v>260</v>
      </c>
      <c r="E20" s="119" t="s">
        <v>37</v>
      </c>
      <c r="F20" s="77" t="s">
        <v>761</v>
      </c>
      <c r="G20" s="77" t="s">
        <v>762</v>
      </c>
      <c r="H20" s="77" t="str">
        <f>IF(B20="","",VLOOKUP(AD20,Varsayımlar!$B:$Q,5,0))</f>
        <v>TORTİLLAS 25 CM 4 PCS 260G</v>
      </c>
      <c r="I20" s="77">
        <f>IF(B20="","",VLOOKUP(AD20,Varsayımlar!B:T,19,0))</f>
        <v>0</v>
      </c>
      <c r="J20" s="77" t="str">
        <f>IF(B20="","",VLOOKUP(AD20,Varsayımlar!$B:$Q,6,0))</f>
        <v>SADE</v>
      </c>
      <c r="K20" s="77">
        <v>1512</v>
      </c>
      <c r="L20" s="77"/>
      <c r="M20" s="77">
        <f t="shared" si="0"/>
        <v>18</v>
      </c>
      <c r="N20" s="77"/>
      <c r="O20" s="77"/>
      <c r="P20" s="77">
        <f>IF(B20="","",VLOOKUP(AD20,Varsayımlar!$B:$Q,7,0)*K20)</f>
        <v>45360</v>
      </c>
      <c r="Q20" s="77">
        <f>IF(B20="","",VLOOKUP(AD20,Varsayımlar!$B:$Q,8,0))</f>
        <v>25</v>
      </c>
      <c r="R20" s="77" t="str">
        <f>IF(B20="","",VLOOKUP(AD20,Varsayımlar!$B:$Q,9,0))</f>
        <v>SOFT</v>
      </c>
      <c r="S20" s="77">
        <f>IF(B20="","",VLOOKUP(AD20,Varsayımlar!$B:$Q,10,0))</f>
        <v>4</v>
      </c>
      <c r="T20" s="77">
        <f>IF(B20="","",VLOOKUP(AD20,Varsayımlar!$B:$Q,11,0))</f>
        <v>30</v>
      </c>
      <c r="U20" s="77">
        <f>IF(B20="","",VLOOKUP(AD20,Varsayımlar!$B:$Q,12,0))</f>
        <v>260</v>
      </c>
      <c r="V20" s="77" t="str">
        <f>IF(B20="","",VLOOKUP(AD20,Varsayımlar!$B:$Q,13,0))</f>
        <v>YURTDIŞI</v>
      </c>
      <c r="W20" s="77">
        <f>IF(B20="","",VLOOKUP(AD20,Varsayımlar!$B:$Q,14,0))</f>
        <v>6</v>
      </c>
      <c r="X20" s="78">
        <v>46212</v>
      </c>
      <c r="Y20" s="78">
        <v>46396</v>
      </c>
      <c r="Z20" s="77">
        <v>26070925</v>
      </c>
      <c r="AA20" s="77" t="str">
        <f>IF(B20="","",VLOOKUP(AD20,Varsayımlar!$B:$Q,15,0))</f>
        <v>TRİTON -SKT ATILACAK</v>
      </c>
      <c r="AB20" s="77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customHeight="1" x14ac:dyDescent="0.25">
      <c r="A21" s="9" t="s">
        <v>138</v>
      </c>
      <c r="B21" s="77" t="s">
        <v>17</v>
      </c>
      <c r="C21" s="76">
        <f>IF(B21="","",VLOOKUP(AD21,Varsayımlar!$B:$Q,3,0))</f>
        <v>8698829380698</v>
      </c>
      <c r="D21" s="76" t="s">
        <v>260</v>
      </c>
      <c r="E21" s="119" t="s">
        <v>37</v>
      </c>
      <c r="F21" s="77" t="s">
        <v>761</v>
      </c>
      <c r="G21" s="77" t="s">
        <v>763</v>
      </c>
      <c r="H21" s="77" t="str">
        <f>IF(B21="","",VLOOKUP(AD21,Varsayımlar!$B:$Q,5,0))</f>
        <v>TORTİLLAS 25 CM 4 PCS 260G</v>
      </c>
      <c r="I21" s="77">
        <f>IF(B21="","",VLOOKUP(AD21,Varsayımlar!B:T,19,0))</f>
        <v>0</v>
      </c>
      <c r="J21" s="77" t="str">
        <f>IF(B21="","",VLOOKUP(AD21,Varsayımlar!$B:$Q,6,0))</f>
        <v>SADE</v>
      </c>
      <c r="K21" s="77">
        <v>924</v>
      </c>
      <c r="L21" s="77"/>
      <c r="M21" s="77">
        <f t="shared" si="0"/>
        <v>11</v>
      </c>
      <c r="N21" s="77"/>
      <c r="O21" s="77"/>
      <c r="P21" s="77">
        <f>IF(B21="","",VLOOKUP(AD21,Varsayımlar!$B:$Q,7,0)*K21)</f>
        <v>27720</v>
      </c>
      <c r="Q21" s="77">
        <f>IF(B21="","",VLOOKUP(AD21,Varsayımlar!$B:$Q,8,0))</f>
        <v>25</v>
      </c>
      <c r="R21" s="77" t="str">
        <f>IF(B21="","",VLOOKUP(AD21,Varsayımlar!$B:$Q,9,0))</f>
        <v>SOFT</v>
      </c>
      <c r="S21" s="77">
        <f>IF(B21="","",VLOOKUP(AD21,Varsayımlar!$B:$Q,10,0))</f>
        <v>4</v>
      </c>
      <c r="T21" s="77">
        <f>IF(B21="","",VLOOKUP(AD21,Varsayımlar!$B:$Q,11,0))</f>
        <v>30</v>
      </c>
      <c r="U21" s="77">
        <f>IF(B21="","",VLOOKUP(AD21,Varsayımlar!$B:$Q,12,0))</f>
        <v>260</v>
      </c>
      <c r="V21" s="77" t="str">
        <f>IF(B21="","",VLOOKUP(AD21,Varsayımlar!$B:$Q,13,0))</f>
        <v>YURTDIŞI</v>
      </c>
      <c r="W21" s="77">
        <f>IF(B21="","",VLOOKUP(AD21,Varsayımlar!$B:$Q,14,0))</f>
        <v>6</v>
      </c>
      <c r="X21" s="78">
        <v>46212</v>
      </c>
      <c r="Y21" s="78">
        <v>46396</v>
      </c>
      <c r="Z21" s="77">
        <v>26070925</v>
      </c>
      <c r="AA21" s="77" t="str">
        <f>IF(B21="","",VLOOKUP(AD21,Varsayımlar!$B:$Q,15,0))</f>
        <v>TRİTON -SKT ATILACAK</v>
      </c>
      <c r="AB21" s="77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customHeight="1" x14ac:dyDescent="0.25">
      <c r="A22" s="9" t="s">
        <v>188</v>
      </c>
      <c r="B22" s="107" t="s">
        <v>17</v>
      </c>
      <c r="C22" s="108">
        <f>IF(B22="","",VLOOKUP(AD22,Varsayımlar!$B:$Q,3,0))</f>
        <v>8698829380698</v>
      </c>
      <c r="D22" s="108" t="s">
        <v>261</v>
      </c>
      <c r="E22" s="109" t="s">
        <v>37</v>
      </c>
      <c r="F22" s="107" t="s">
        <v>764</v>
      </c>
      <c r="G22" s="107" t="s">
        <v>765</v>
      </c>
      <c r="H22" s="107" t="str">
        <f>IF(B22="","",VLOOKUP(AD22,Varsayımlar!$B:$Q,5,0))</f>
        <v>TORTİLLAS 25 CM 4 PCS 260G</v>
      </c>
      <c r="I22" s="107">
        <f>IF(B22="","",VLOOKUP(AD22,Varsayımlar!B:T,19,0))</f>
        <v>0</v>
      </c>
      <c r="J22" s="107" t="str">
        <f>IF(B22="","",VLOOKUP(AD22,Varsayımlar!$B:$Q,6,0))</f>
        <v>SADE</v>
      </c>
      <c r="K22" s="107">
        <v>2436</v>
      </c>
      <c r="L22" s="107"/>
      <c r="M22" s="107">
        <f t="shared" si="0"/>
        <v>29</v>
      </c>
      <c r="N22" s="107"/>
      <c r="O22" s="107"/>
      <c r="P22" s="107">
        <f>IF(B22="","",VLOOKUP(AD22,Varsayımlar!$B:$Q,7,0)*K22)</f>
        <v>73080</v>
      </c>
      <c r="Q22" s="107">
        <f>IF(B22="","",VLOOKUP(AD22,Varsayımlar!$B:$Q,8,0))</f>
        <v>25</v>
      </c>
      <c r="R22" s="107" t="str">
        <f>IF(B22="","",VLOOKUP(AD22,Varsayımlar!$B:$Q,9,0))</f>
        <v>SOFT</v>
      </c>
      <c r="S22" s="107">
        <f>IF(B22="","",VLOOKUP(AD22,Varsayımlar!$B:$Q,10,0))</f>
        <v>4</v>
      </c>
      <c r="T22" s="107">
        <f>IF(B22="","",VLOOKUP(AD22,Varsayımlar!$B:$Q,11,0))</f>
        <v>30</v>
      </c>
      <c r="U22" s="107">
        <f>IF(B22="","",VLOOKUP(AD22,Varsayımlar!$B:$Q,12,0))</f>
        <v>260</v>
      </c>
      <c r="V22" s="107" t="str">
        <f>IF(B22="","",VLOOKUP(AD22,Varsayımlar!$B:$Q,13,0))</f>
        <v>YURTDIŞI</v>
      </c>
      <c r="W22" s="107">
        <f>IF(B22="","",VLOOKUP(AD22,Varsayımlar!$B:$Q,14,0))</f>
        <v>6</v>
      </c>
      <c r="X22" s="110">
        <v>46213</v>
      </c>
      <c r="Y22" s="110">
        <v>46397</v>
      </c>
      <c r="Z22" s="107">
        <v>26071025</v>
      </c>
      <c r="AA22" s="107" t="str">
        <f>IF(B22="","",VLOOKUP(AD22,Varsayımlar!$B:$Q,15,0))</f>
        <v>TRİTON -SKT ATILACAK</v>
      </c>
      <c r="AB22" s="107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customHeight="1" x14ac:dyDescent="0.25">
      <c r="A23" s="9" t="s">
        <v>189</v>
      </c>
      <c r="B23" s="62" t="s">
        <v>17</v>
      </c>
      <c r="C23" s="33">
        <f>IF(B23="","",VLOOKUP(AD23,Varsayımlar!$B:$Q,3,0))</f>
        <v>8698829380698</v>
      </c>
      <c r="D23" s="33" t="s">
        <v>262</v>
      </c>
      <c r="E23" s="102" t="s">
        <v>37</v>
      </c>
      <c r="F23" s="62" t="s">
        <v>766</v>
      </c>
      <c r="G23" s="62" t="s">
        <v>767</v>
      </c>
      <c r="H23" s="62" t="str">
        <f>IF(B23="","",VLOOKUP(AD23,Varsayımlar!$B:$Q,5,0))</f>
        <v>TORTİLLAS 25 CM 4 PCS 260G</v>
      </c>
      <c r="I23" s="62">
        <f>IF(B23="","",VLOOKUP(AD23,Varsayımlar!B:T,19,0))</f>
        <v>0</v>
      </c>
      <c r="J23" s="62" t="str">
        <f>IF(B23="","",VLOOKUP(AD23,Varsayımlar!$B:$Q,6,0))</f>
        <v>SADE</v>
      </c>
      <c r="K23" s="62">
        <v>2100</v>
      </c>
      <c r="L23" s="62"/>
      <c r="M23" s="62">
        <f t="shared" si="0"/>
        <v>25</v>
      </c>
      <c r="N23" s="62"/>
      <c r="O23" s="62"/>
      <c r="P23" s="62">
        <f>IF(B23="","",VLOOKUP(AD23,Varsayımlar!$B:$Q,7,0)*K23)</f>
        <v>63000</v>
      </c>
      <c r="Q23" s="62">
        <f>IF(B23="","",VLOOKUP(AD23,Varsayımlar!$B:$Q,8,0))</f>
        <v>25</v>
      </c>
      <c r="R23" s="62" t="str">
        <f>IF(B23="","",VLOOKUP(AD23,Varsayımlar!$B:$Q,9,0))</f>
        <v>SOFT</v>
      </c>
      <c r="S23" s="62">
        <f>IF(B23="","",VLOOKUP(AD23,Varsayımlar!$B:$Q,10,0))</f>
        <v>4</v>
      </c>
      <c r="T23" s="62">
        <f>IF(B23="","",VLOOKUP(AD23,Varsayımlar!$B:$Q,11,0))</f>
        <v>30</v>
      </c>
      <c r="U23" s="62">
        <f>IF(B23="","",VLOOKUP(AD23,Varsayımlar!$B:$Q,12,0))</f>
        <v>260</v>
      </c>
      <c r="V23" s="62" t="str">
        <f>IF(B23="","",VLOOKUP(AD23,Varsayımlar!$B:$Q,13,0))</f>
        <v>YURTDIŞI</v>
      </c>
      <c r="W23" s="62">
        <f>IF(B23="","",VLOOKUP(AD23,Varsayımlar!$B:$Q,14,0))</f>
        <v>6</v>
      </c>
      <c r="X23" s="63">
        <v>46214</v>
      </c>
      <c r="Y23" s="63">
        <v>46398</v>
      </c>
      <c r="Z23" s="62">
        <v>26071125</v>
      </c>
      <c r="AA23" s="62" t="str">
        <f>IF(B23="","",VLOOKUP(AD23,Varsayımlar!$B:$Q,15,0))</f>
        <v>TRİTON -SKT ATILACAK</v>
      </c>
      <c r="AB23" s="62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customHeight="1" x14ac:dyDescent="0.25">
      <c r="A24" s="9" t="s">
        <v>190</v>
      </c>
      <c r="B24" s="62" t="s">
        <v>17</v>
      </c>
      <c r="C24" s="33">
        <f>IF(B24="","",VLOOKUP(AD24,Varsayımlar!$B:$Q,3,0))</f>
        <v>8698829380698</v>
      </c>
      <c r="D24" s="33" t="s">
        <v>262</v>
      </c>
      <c r="E24" s="102" t="s">
        <v>37</v>
      </c>
      <c r="F24" s="62" t="s">
        <v>766</v>
      </c>
      <c r="G24" s="62" t="s">
        <v>768</v>
      </c>
      <c r="H24" s="62" t="str">
        <f>IF(B24="","",VLOOKUP(AD24,Varsayımlar!$B:$Q,5,0))</f>
        <v>TORTİLLAS 25 CM 4 PCS 260G</v>
      </c>
      <c r="I24" s="62">
        <f>IF(B24="","",VLOOKUP(AD24,Varsayımlar!B:T,19,0))</f>
        <v>0</v>
      </c>
      <c r="J24" s="62" t="str">
        <f>IF(B24="","",VLOOKUP(AD24,Varsayımlar!$B:$Q,6,0))</f>
        <v>SADE</v>
      </c>
      <c r="K24" s="62">
        <v>336</v>
      </c>
      <c r="L24" s="62"/>
      <c r="M24" s="62">
        <f t="shared" si="0"/>
        <v>4</v>
      </c>
      <c r="N24" s="62"/>
      <c r="O24" s="62"/>
      <c r="P24" s="62">
        <f>IF(B24="","",VLOOKUP(AD24,Varsayımlar!$B:$Q,7,0)*K24)</f>
        <v>10080</v>
      </c>
      <c r="Q24" s="62">
        <f>IF(B24="","",VLOOKUP(AD24,Varsayımlar!$B:$Q,8,0))</f>
        <v>25</v>
      </c>
      <c r="R24" s="62" t="str">
        <f>IF(B24="","",VLOOKUP(AD24,Varsayımlar!$B:$Q,9,0))</f>
        <v>SOFT</v>
      </c>
      <c r="S24" s="62">
        <f>IF(B24="","",VLOOKUP(AD24,Varsayımlar!$B:$Q,10,0))</f>
        <v>4</v>
      </c>
      <c r="T24" s="62">
        <f>IF(B24="","",VLOOKUP(AD24,Varsayımlar!$B:$Q,11,0))</f>
        <v>30</v>
      </c>
      <c r="U24" s="62">
        <f>IF(B24="","",VLOOKUP(AD24,Varsayımlar!$B:$Q,12,0))</f>
        <v>260</v>
      </c>
      <c r="V24" s="62" t="str">
        <f>IF(B24="","",VLOOKUP(AD24,Varsayımlar!$B:$Q,13,0))</f>
        <v>YURTDIŞI</v>
      </c>
      <c r="W24" s="62">
        <f>IF(B24="","",VLOOKUP(AD24,Varsayımlar!$B:$Q,14,0))</f>
        <v>6</v>
      </c>
      <c r="X24" s="63">
        <v>46214</v>
      </c>
      <c r="Y24" s="63">
        <v>46398</v>
      </c>
      <c r="Z24" s="62">
        <v>26071125</v>
      </c>
      <c r="AA24" s="62" t="str">
        <f>IF(B24="","",VLOOKUP(AD24,Varsayımlar!$B:$Q,15,0))</f>
        <v>TRİTON -SKT ATILACAK</v>
      </c>
      <c r="AB24" s="62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customHeight="1" x14ac:dyDescent="0.25">
      <c r="A25" s="9" t="s">
        <v>191</v>
      </c>
      <c r="B25" s="111" t="s">
        <v>17</v>
      </c>
      <c r="C25" s="112">
        <f>IF(B25="","",VLOOKUP(AD25,Varsayımlar!$B:$Q,3,0))</f>
        <v>8698829380698</v>
      </c>
      <c r="D25" s="112" t="s">
        <v>266</v>
      </c>
      <c r="E25" s="113" t="s">
        <v>37</v>
      </c>
      <c r="F25" s="111" t="s">
        <v>769</v>
      </c>
      <c r="G25" s="111" t="s">
        <v>770</v>
      </c>
      <c r="H25" s="111" t="str">
        <f>IF(B25="","",VLOOKUP(AD25,Varsayımlar!$B:$Q,5,0))</f>
        <v>TORTİLLAS 25 CM 4 PCS 260G</v>
      </c>
      <c r="I25" s="111">
        <f>IF(B25="","",VLOOKUP(AD25,Varsayımlar!B:T,19,0))</f>
        <v>0</v>
      </c>
      <c r="J25" s="111" t="str">
        <f>IF(B25="","",VLOOKUP(AD25,Varsayımlar!$B:$Q,6,0))</f>
        <v>SADE</v>
      </c>
      <c r="K25" s="111">
        <v>588</v>
      </c>
      <c r="L25" s="111"/>
      <c r="M25" s="111">
        <f t="shared" si="0"/>
        <v>7</v>
      </c>
      <c r="N25" s="111"/>
      <c r="O25" s="111"/>
      <c r="P25" s="111">
        <f>IF(B25="","",VLOOKUP(AD25,Varsayımlar!$B:$Q,7,0)*K25)</f>
        <v>17640</v>
      </c>
      <c r="Q25" s="111">
        <f>IF(B25="","",VLOOKUP(AD25,Varsayımlar!$B:$Q,8,0))</f>
        <v>25</v>
      </c>
      <c r="R25" s="111" t="str">
        <f>IF(B25="","",VLOOKUP(AD25,Varsayımlar!$B:$Q,9,0))</f>
        <v>SOFT</v>
      </c>
      <c r="S25" s="111">
        <f>IF(B25="","",VLOOKUP(AD25,Varsayımlar!$B:$Q,10,0))</f>
        <v>4</v>
      </c>
      <c r="T25" s="111">
        <f>IF(B25="","",VLOOKUP(AD25,Varsayımlar!$B:$Q,11,0))</f>
        <v>30</v>
      </c>
      <c r="U25" s="111">
        <f>IF(B25="","",VLOOKUP(AD25,Varsayımlar!$B:$Q,12,0))</f>
        <v>260</v>
      </c>
      <c r="V25" s="111" t="str">
        <f>IF(B25="","",VLOOKUP(AD25,Varsayımlar!$B:$Q,13,0))</f>
        <v>YURTDIŞI</v>
      </c>
      <c r="W25" s="111">
        <f>IF(B25="","",VLOOKUP(AD25,Varsayımlar!$B:$Q,14,0))</f>
        <v>6</v>
      </c>
      <c r="X25" s="114">
        <v>46216</v>
      </c>
      <c r="Y25" s="114">
        <v>46400</v>
      </c>
      <c r="Z25" s="111" t="s">
        <v>832</v>
      </c>
      <c r="AA25" s="111" t="str">
        <f>IF(B25="","",VLOOKUP(AD25,Varsayımlar!$B:$Q,15,0))</f>
        <v>TRİTON -SKT ATILACAK</v>
      </c>
      <c r="AB25" s="111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customHeight="1" x14ac:dyDescent="0.25">
      <c r="A26" s="9" t="s">
        <v>192</v>
      </c>
      <c r="B26" s="111" t="s">
        <v>17</v>
      </c>
      <c r="C26" s="112">
        <f>IF(B26="","",VLOOKUP(AD26,Varsayımlar!$B:$Q,3,0))</f>
        <v>8698829380698</v>
      </c>
      <c r="D26" s="112" t="s">
        <v>266</v>
      </c>
      <c r="E26" s="113" t="s">
        <v>37</v>
      </c>
      <c r="F26" s="111" t="s">
        <v>769</v>
      </c>
      <c r="G26" s="111" t="s">
        <v>771</v>
      </c>
      <c r="H26" s="111" t="str">
        <f>IF(B26="","",VLOOKUP(AD26,Varsayımlar!$B:$Q,5,0))</f>
        <v>TORTİLLAS 25 CM 4 PCS 260G</v>
      </c>
      <c r="I26" s="111">
        <f>IF(B26="","",VLOOKUP(AD26,Varsayımlar!B:T,19,0))</f>
        <v>0</v>
      </c>
      <c r="J26" s="111" t="str">
        <f>IF(B26="","",VLOOKUP(AD26,Varsayımlar!$B:$Q,6,0))</f>
        <v>SADE</v>
      </c>
      <c r="K26" s="111">
        <v>1848</v>
      </c>
      <c r="L26" s="111"/>
      <c r="M26" s="111">
        <f t="shared" si="0"/>
        <v>22</v>
      </c>
      <c r="N26" s="111"/>
      <c r="O26" s="111"/>
      <c r="P26" s="111">
        <f>IF(B26="","",VLOOKUP(AD26,Varsayımlar!$B:$Q,7,0)*K26)</f>
        <v>55440</v>
      </c>
      <c r="Q26" s="111">
        <f>IF(B26="","",VLOOKUP(AD26,Varsayımlar!$B:$Q,8,0))</f>
        <v>25</v>
      </c>
      <c r="R26" s="111" t="str">
        <f>IF(B26="","",VLOOKUP(AD26,Varsayımlar!$B:$Q,9,0))</f>
        <v>SOFT</v>
      </c>
      <c r="S26" s="111">
        <f>IF(B26="","",VLOOKUP(AD26,Varsayımlar!$B:$Q,10,0))</f>
        <v>4</v>
      </c>
      <c r="T26" s="111">
        <f>IF(B26="","",VLOOKUP(AD26,Varsayımlar!$B:$Q,11,0))</f>
        <v>30</v>
      </c>
      <c r="U26" s="111">
        <f>IF(B26="","",VLOOKUP(AD26,Varsayımlar!$B:$Q,12,0))</f>
        <v>260</v>
      </c>
      <c r="V26" s="111" t="str">
        <f>IF(B26="","",VLOOKUP(AD26,Varsayımlar!$B:$Q,13,0))</f>
        <v>YURTDIŞI</v>
      </c>
      <c r="W26" s="111">
        <f>IF(B26="","",VLOOKUP(AD26,Varsayımlar!$B:$Q,14,0))</f>
        <v>6</v>
      </c>
      <c r="X26" s="114">
        <v>46216</v>
      </c>
      <c r="Y26" s="114">
        <v>46400</v>
      </c>
      <c r="Z26" s="111" t="s">
        <v>832</v>
      </c>
      <c r="AA26" s="111" t="str">
        <f>IF(B26="","",VLOOKUP(AD26,Varsayımlar!$B:$Q,15,0))</f>
        <v>TRİTON -SKT ATILACAK</v>
      </c>
      <c r="AB26" s="111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customHeight="1" x14ac:dyDescent="0.25">
      <c r="A27" s="9" t="s">
        <v>193</v>
      </c>
      <c r="B27" s="64" t="s">
        <v>17</v>
      </c>
      <c r="C27" s="65">
        <f>IF(B27="","",VLOOKUP(AD27,Varsayımlar!$B:$Q,3,0))</f>
        <v>8698829380698</v>
      </c>
      <c r="D27" s="65" t="s">
        <v>476</v>
      </c>
      <c r="E27" s="167" t="s">
        <v>37</v>
      </c>
      <c r="F27" s="64" t="s">
        <v>772</v>
      </c>
      <c r="G27" s="64" t="s">
        <v>773</v>
      </c>
      <c r="H27" s="64" t="str">
        <f>IF(B27="","",VLOOKUP(AD27,Varsayımlar!$B:$Q,5,0))</f>
        <v>TORTİLLAS 25 CM 4 PCS 260G</v>
      </c>
      <c r="I27" s="64">
        <f>IF(B27="","",VLOOKUP(AD27,Varsayımlar!B:T,19,0))</f>
        <v>0</v>
      </c>
      <c r="J27" s="64" t="str">
        <f>IF(B27="","",VLOOKUP(AD27,Varsayımlar!$B:$Q,6,0))</f>
        <v>SADE</v>
      </c>
      <c r="K27" s="64">
        <v>1428</v>
      </c>
      <c r="L27" s="64"/>
      <c r="M27" s="64">
        <f t="shared" si="0"/>
        <v>17</v>
      </c>
      <c r="N27" s="64"/>
      <c r="O27" s="64"/>
      <c r="P27" s="64">
        <f>IF(B27="","",VLOOKUP(AD27,Varsayımlar!$B:$Q,7,0)*K27)</f>
        <v>42840</v>
      </c>
      <c r="Q27" s="64">
        <f>IF(B27="","",VLOOKUP(AD27,Varsayımlar!$B:$Q,8,0))</f>
        <v>25</v>
      </c>
      <c r="R27" s="64" t="str">
        <f>IF(B27="","",VLOOKUP(AD27,Varsayımlar!$B:$Q,9,0))</f>
        <v>SOFT</v>
      </c>
      <c r="S27" s="64">
        <f>IF(B27="","",VLOOKUP(AD27,Varsayımlar!$B:$Q,10,0))</f>
        <v>4</v>
      </c>
      <c r="T27" s="64">
        <f>IF(B27="","",VLOOKUP(AD27,Varsayımlar!$B:$Q,11,0))</f>
        <v>30</v>
      </c>
      <c r="U27" s="64">
        <f>IF(B27="","",VLOOKUP(AD27,Varsayımlar!$B:$Q,12,0))</f>
        <v>260</v>
      </c>
      <c r="V27" s="64" t="str">
        <f>IF(B27="","",VLOOKUP(AD27,Varsayımlar!$B:$Q,13,0))</f>
        <v>YURTDIŞI</v>
      </c>
      <c r="W27" s="64">
        <f>IF(B27="","",VLOOKUP(AD27,Varsayımlar!$B:$Q,14,0))</f>
        <v>6</v>
      </c>
      <c r="X27" s="66">
        <v>46216</v>
      </c>
      <c r="Y27" s="66">
        <v>46400</v>
      </c>
      <c r="Z27" s="64" t="s">
        <v>833</v>
      </c>
      <c r="AA27" s="64" t="str">
        <f>IF(B27="","",VLOOKUP(AD27,Varsayımlar!$B:$Q,15,0))</f>
        <v>TRİTON -SKT ATILACAK</v>
      </c>
      <c r="AB27" s="64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customHeight="1" x14ac:dyDescent="0.25">
      <c r="A28" s="9" t="s">
        <v>194</v>
      </c>
      <c r="B28" s="64" t="s">
        <v>17</v>
      </c>
      <c r="C28" s="65">
        <f>IF(B28="","",VLOOKUP(AD28,Varsayımlar!$B:$Q,3,0))</f>
        <v>8698829380698</v>
      </c>
      <c r="D28" s="65" t="s">
        <v>476</v>
      </c>
      <c r="E28" s="167" t="s">
        <v>37</v>
      </c>
      <c r="F28" s="64" t="s">
        <v>772</v>
      </c>
      <c r="G28" s="64" t="s">
        <v>774</v>
      </c>
      <c r="H28" s="64" t="str">
        <f>IF(B28="","",VLOOKUP(AD28,Varsayımlar!$B:$Q,5,0))</f>
        <v>TORTİLLAS 25 CM 4 PCS 260G</v>
      </c>
      <c r="I28" s="64">
        <f>IF(B28="","",VLOOKUP(AD28,Varsayımlar!B:T,19,0))</f>
        <v>0</v>
      </c>
      <c r="J28" s="64" t="str">
        <f>IF(B28="","",VLOOKUP(AD28,Varsayımlar!$B:$Q,6,0))</f>
        <v>SADE</v>
      </c>
      <c r="K28" s="64">
        <v>1008</v>
      </c>
      <c r="L28" s="64"/>
      <c r="M28" s="64">
        <f t="shared" si="0"/>
        <v>12</v>
      </c>
      <c r="N28" s="64"/>
      <c r="O28" s="64"/>
      <c r="P28" s="64">
        <f>IF(B28="","",VLOOKUP(AD28,Varsayımlar!$B:$Q,7,0)*K28)</f>
        <v>30240</v>
      </c>
      <c r="Q28" s="64">
        <f>IF(B28="","",VLOOKUP(AD28,Varsayımlar!$B:$Q,8,0))</f>
        <v>25</v>
      </c>
      <c r="R28" s="64" t="str">
        <f>IF(B28="","",VLOOKUP(AD28,Varsayımlar!$B:$Q,9,0))</f>
        <v>SOFT</v>
      </c>
      <c r="S28" s="64">
        <f>IF(B28="","",VLOOKUP(AD28,Varsayımlar!$B:$Q,10,0))</f>
        <v>4</v>
      </c>
      <c r="T28" s="64">
        <f>IF(B28="","",VLOOKUP(AD28,Varsayımlar!$B:$Q,11,0))</f>
        <v>30</v>
      </c>
      <c r="U28" s="64">
        <f>IF(B28="","",VLOOKUP(AD28,Varsayımlar!$B:$Q,12,0))</f>
        <v>260</v>
      </c>
      <c r="V28" s="64" t="str">
        <f>IF(B28="","",VLOOKUP(AD28,Varsayımlar!$B:$Q,13,0))</f>
        <v>YURTDIŞI</v>
      </c>
      <c r="W28" s="64">
        <f>IF(B28="","",VLOOKUP(AD28,Varsayımlar!$B:$Q,14,0))</f>
        <v>6</v>
      </c>
      <c r="X28" s="66">
        <v>46216</v>
      </c>
      <c r="Y28" s="66">
        <v>46400</v>
      </c>
      <c r="Z28" s="64" t="s">
        <v>833</v>
      </c>
      <c r="AA28" s="64" t="str">
        <f>IF(B28="","",VLOOKUP(AD28,Varsayımlar!$B:$Q,15,0))</f>
        <v>TRİTON -SKT ATILACAK</v>
      </c>
      <c r="AB28" s="64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customHeight="1" x14ac:dyDescent="0.25">
      <c r="A29" s="9" t="s">
        <v>195</v>
      </c>
      <c r="B29" s="77" t="s">
        <v>17</v>
      </c>
      <c r="C29" s="76">
        <f>IF(B29="","",VLOOKUP(AD29,Varsayımlar!$B:$Q,3,0))</f>
        <v>8698829380698</v>
      </c>
      <c r="D29" s="76" t="s">
        <v>478</v>
      </c>
      <c r="E29" s="119" t="s">
        <v>37</v>
      </c>
      <c r="F29" s="77" t="s">
        <v>775</v>
      </c>
      <c r="G29" s="77" t="s">
        <v>776</v>
      </c>
      <c r="H29" s="77" t="str">
        <f>IF(B29="","",VLOOKUP(AD29,Varsayımlar!$B:$Q,5,0))</f>
        <v>TORTİLLAS 25 CM 4 PCS 260G</v>
      </c>
      <c r="I29" s="77">
        <f>IF(B29="","",VLOOKUP(AD29,Varsayımlar!B:T,19,0))</f>
        <v>0</v>
      </c>
      <c r="J29" s="77" t="str">
        <f>IF(B29="","",VLOOKUP(AD29,Varsayımlar!$B:$Q,6,0))</f>
        <v>SADE</v>
      </c>
      <c r="K29" s="77">
        <v>1260</v>
      </c>
      <c r="L29" s="77"/>
      <c r="M29" s="77">
        <f t="shared" si="0"/>
        <v>15</v>
      </c>
      <c r="N29" s="77"/>
      <c r="O29" s="77"/>
      <c r="P29" s="77">
        <f>IF(B29="","",VLOOKUP(AD29,Varsayımlar!$B:$Q,7,0)*K29)</f>
        <v>37800</v>
      </c>
      <c r="Q29" s="77">
        <f>IF(B29="","",VLOOKUP(AD29,Varsayımlar!$B:$Q,8,0))</f>
        <v>25</v>
      </c>
      <c r="R29" s="77" t="str">
        <f>IF(B29="","",VLOOKUP(AD29,Varsayımlar!$B:$Q,9,0))</f>
        <v>SOFT</v>
      </c>
      <c r="S29" s="77">
        <f>IF(B29="","",VLOOKUP(AD29,Varsayımlar!$B:$Q,10,0))</f>
        <v>4</v>
      </c>
      <c r="T29" s="77">
        <f>IF(B29="","",VLOOKUP(AD29,Varsayımlar!$B:$Q,11,0))</f>
        <v>30</v>
      </c>
      <c r="U29" s="77">
        <f>IF(B29="","",VLOOKUP(AD29,Varsayımlar!$B:$Q,12,0))</f>
        <v>260</v>
      </c>
      <c r="V29" s="77" t="str">
        <f>IF(B29="","",VLOOKUP(AD29,Varsayımlar!$B:$Q,13,0))</f>
        <v>YURTDIŞI</v>
      </c>
      <c r="W29" s="77">
        <f>IF(B29="","",VLOOKUP(AD29,Varsayımlar!$B:$Q,14,0))</f>
        <v>6</v>
      </c>
      <c r="X29" s="78">
        <v>46217</v>
      </c>
      <c r="Y29" s="78">
        <v>46401</v>
      </c>
      <c r="Z29" s="77" t="s">
        <v>689</v>
      </c>
      <c r="AA29" s="77" t="str">
        <f>IF(B29="","",VLOOKUP(AD29,Varsayımlar!$B:$Q,15,0))</f>
        <v>TRİTON -SKT ATILACAK</v>
      </c>
      <c r="AB29" s="77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customHeight="1" x14ac:dyDescent="0.25">
      <c r="A30" s="9" t="s">
        <v>196</v>
      </c>
      <c r="B30" s="77" t="s">
        <v>17</v>
      </c>
      <c r="C30" s="76">
        <f>IF(B30="","",VLOOKUP(AD30,Varsayımlar!$B:$Q,3,0))</f>
        <v>8698829380698</v>
      </c>
      <c r="D30" s="76" t="s">
        <v>478</v>
      </c>
      <c r="E30" s="119" t="s">
        <v>37</v>
      </c>
      <c r="F30" s="77" t="s">
        <v>775</v>
      </c>
      <c r="G30" s="77" t="s">
        <v>777</v>
      </c>
      <c r="H30" s="77" t="str">
        <f>IF(B30="","",VLOOKUP(AD30,Varsayımlar!$B:$Q,5,0))</f>
        <v>TORTİLLAS 25 CM 4 PCS 260G</v>
      </c>
      <c r="I30" s="77">
        <f>IF(B30="","",VLOOKUP(AD30,Varsayımlar!B:T,19,0))</f>
        <v>0</v>
      </c>
      <c r="J30" s="77" t="str">
        <f>IF(B30="","",VLOOKUP(AD30,Varsayımlar!$B:$Q,6,0))</f>
        <v>SADE</v>
      </c>
      <c r="K30" s="77">
        <v>336</v>
      </c>
      <c r="L30" s="77"/>
      <c r="M30" s="77">
        <f t="shared" si="0"/>
        <v>4</v>
      </c>
      <c r="N30" s="77"/>
      <c r="O30" s="77"/>
      <c r="P30" s="77">
        <f>IF(B30="","",VLOOKUP(AD30,Varsayımlar!$B:$Q,7,0)*K30)</f>
        <v>10080</v>
      </c>
      <c r="Q30" s="77">
        <f>IF(B30="","",VLOOKUP(AD30,Varsayımlar!$B:$Q,8,0))</f>
        <v>25</v>
      </c>
      <c r="R30" s="77" t="str">
        <f>IF(B30="","",VLOOKUP(AD30,Varsayımlar!$B:$Q,9,0))</f>
        <v>SOFT</v>
      </c>
      <c r="S30" s="77">
        <f>IF(B30="","",VLOOKUP(AD30,Varsayımlar!$B:$Q,10,0))</f>
        <v>4</v>
      </c>
      <c r="T30" s="77">
        <f>IF(B30="","",VLOOKUP(AD30,Varsayımlar!$B:$Q,11,0))</f>
        <v>30</v>
      </c>
      <c r="U30" s="77">
        <f>IF(B30="","",VLOOKUP(AD30,Varsayımlar!$B:$Q,12,0))</f>
        <v>260</v>
      </c>
      <c r="V30" s="77" t="str">
        <f>IF(B30="","",VLOOKUP(AD30,Varsayımlar!$B:$Q,13,0))</f>
        <v>YURTDIŞI</v>
      </c>
      <c r="W30" s="77">
        <f>IF(B30="","",VLOOKUP(AD30,Varsayımlar!$B:$Q,14,0))</f>
        <v>6</v>
      </c>
      <c r="X30" s="78">
        <v>46217</v>
      </c>
      <c r="Y30" s="78">
        <v>46401</v>
      </c>
      <c r="Z30" s="77" t="s">
        <v>689</v>
      </c>
      <c r="AA30" s="77" t="str">
        <f>IF(B30="","",VLOOKUP(AD30,Varsayımlar!$B:$Q,15,0))</f>
        <v>TRİTON -SKT ATILACAK</v>
      </c>
      <c r="AB30" s="77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customHeight="1" x14ac:dyDescent="0.25">
      <c r="A31" s="9" t="s">
        <v>197</v>
      </c>
      <c r="B31" s="77" t="s">
        <v>17</v>
      </c>
      <c r="C31" s="76">
        <f>IF(B31="","",VLOOKUP(AD31,Varsayımlar!$B:$Q,3,0))</f>
        <v>8698829380698</v>
      </c>
      <c r="D31" s="76" t="s">
        <v>478</v>
      </c>
      <c r="E31" s="119" t="s">
        <v>37</v>
      </c>
      <c r="F31" s="77" t="s">
        <v>775</v>
      </c>
      <c r="G31" s="77" t="s">
        <v>778</v>
      </c>
      <c r="H31" s="77" t="str">
        <f>IF(B31="","",VLOOKUP(AD31,Varsayımlar!$B:$Q,5,0))</f>
        <v>TORTİLLAS 25 CM 4 PCS 260G</v>
      </c>
      <c r="I31" s="77">
        <f>IF(B31="","",VLOOKUP(AD31,Varsayımlar!B:T,19,0))</f>
        <v>0</v>
      </c>
      <c r="J31" s="77" t="str">
        <f>IF(B31="","",VLOOKUP(AD31,Varsayımlar!$B:$Q,6,0))</f>
        <v>SADE</v>
      </c>
      <c r="K31" s="77">
        <v>840</v>
      </c>
      <c r="L31" s="77"/>
      <c r="M31" s="77">
        <f t="shared" si="0"/>
        <v>10</v>
      </c>
      <c r="N31" s="77"/>
      <c r="O31" s="77"/>
      <c r="P31" s="77">
        <f>IF(B31="","",VLOOKUP(AD31,Varsayımlar!$B:$Q,7,0)*K31)</f>
        <v>25200</v>
      </c>
      <c r="Q31" s="77">
        <f>IF(B31="","",VLOOKUP(AD31,Varsayımlar!$B:$Q,8,0))</f>
        <v>25</v>
      </c>
      <c r="R31" s="77" t="str">
        <f>IF(B31="","",VLOOKUP(AD31,Varsayımlar!$B:$Q,9,0))</f>
        <v>SOFT</v>
      </c>
      <c r="S31" s="77">
        <f>IF(B31="","",VLOOKUP(AD31,Varsayımlar!$B:$Q,10,0))</f>
        <v>4</v>
      </c>
      <c r="T31" s="77">
        <f>IF(B31="","",VLOOKUP(AD31,Varsayımlar!$B:$Q,11,0))</f>
        <v>30</v>
      </c>
      <c r="U31" s="77">
        <f>IF(B31="","",VLOOKUP(AD31,Varsayımlar!$B:$Q,12,0))</f>
        <v>260</v>
      </c>
      <c r="V31" s="77" t="str">
        <f>IF(B31="","",VLOOKUP(AD31,Varsayımlar!$B:$Q,13,0))</f>
        <v>YURTDIŞI</v>
      </c>
      <c r="W31" s="77">
        <f>IF(B31="","",VLOOKUP(AD31,Varsayımlar!$B:$Q,14,0))</f>
        <v>6</v>
      </c>
      <c r="X31" s="78">
        <v>46217</v>
      </c>
      <c r="Y31" s="78">
        <v>46401</v>
      </c>
      <c r="Z31" s="77" t="s">
        <v>689</v>
      </c>
      <c r="AA31" s="77" t="str">
        <f>IF(B31="","",VLOOKUP(AD31,Varsayımlar!$B:$Q,15,0))</f>
        <v>TRİTON -SKT ATILACAK</v>
      </c>
      <c r="AB31" s="77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customHeight="1" x14ac:dyDescent="0.25">
      <c r="A32" s="9" t="s">
        <v>198</v>
      </c>
      <c r="B32" s="107" t="s">
        <v>17</v>
      </c>
      <c r="C32" s="108">
        <f>IF(B32="","",VLOOKUP(AD32,Varsayımlar!$B:$Q,3,0))</f>
        <v>8698829380698</v>
      </c>
      <c r="D32" s="108" t="s">
        <v>481</v>
      </c>
      <c r="E32" s="109" t="s">
        <v>37</v>
      </c>
      <c r="F32" s="107" t="s">
        <v>779</v>
      </c>
      <c r="G32" s="107" t="s">
        <v>780</v>
      </c>
      <c r="H32" s="107" t="str">
        <f>IF(B32="","",VLOOKUP(AD32,Varsayımlar!$B:$Q,5,0))</f>
        <v>TORTİLLAS 25 CM 4 PCS 260G</v>
      </c>
      <c r="I32" s="107">
        <f>IF(B32="","",VLOOKUP(AD32,Varsayımlar!B:T,19,0))</f>
        <v>0</v>
      </c>
      <c r="J32" s="107" t="str">
        <f>IF(B32="","",VLOOKUP(AD32,Varsayımlar!$B:$Q,6,0))</f>
        <v>SADE</v>
      </c>
      <c r="K32" s="107">
        <v>1512</v>
      </c>
      <c r="L32" s="107"/>
      <c r="M32" s="107">
        <f t="shared" si="0"/>
        <v>18</v>
      </c>
      <c r="N32" s="107"/>
      <c r="O32" s="107"/>
      <c r="P32" s="107">
        <f>IF(B32="","",VLOOKUP(AD32,Varsayımlar!$B:$Q,7,0)*K32)</f>
        <v>45360</v>
      </c>
      <c r="Q32" s="107">
        <f>IF(B32="","",VLOOKUP(AD32,Varsayımlar!$B:$Q,8,0))</f>
        <v>25</v>
      </c>
      <c r="R32" s="107" t="str">
        <f>IF(B32="","",VLOOKUP(AD32,Varsayımlar!$B:$Q,9,0))</f>
        <v>SOFT</v>
      </c>
      <c r="S32" s="107">
        <f>IF(B32="","",VLOOKUP(AD32,Varsayımlar!$B:$Q,10,0))</f>
        <v>4</v>
      </c>
      <c r="T32" s="107">
        <f>IF(B32="","",VLOOKUP(AD32,Varsayımlar!$B:$Q,11,0))</f>
        <v>30</v>
      </c>
      <c r="U32" s="107">
        <f>IF(B32="","",VLOOKUP(AD32,Varsayımlar!$B:$Q,12,0))</f>
        <v>260</v>
      </c>
      <c r="V32" s="107" t="str">
        <f>IF(B32="","",VLOOKUP(AD32,Varsayımlar!$B:$Q,13,0))</f>
        <v>YURTDIŞI</v>
      </c>
      <c r="W32" s="107">
        <f>IF(B32="","",VLOOKUP(AD32,Varsayımlar!$B:$Q,14,0))</f>
        <v>6</v>
      </c>
      <c r="X32" s="110">
        <v>46217</v>
      </c>
      <c r="Y32" s="110">
        <v>46401</v>
      </c>
      <c r="Z32" s="107" t="s">
        <v>690</v>
      </c>
      <c r="AA32" s="107" t="str">
        <f>IF(B32="","",VLOOKUP(AD32,Varsayımlar!$B:$Q,15,0))</f>
        <v>TRİTON -SKT ATILACAK</v>
      </c>
      <c r="AB32" s="107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customHeight="1" x14ac:dyDescent="0.25">
      <c r="A33" s="9" t="s">
        <v>199</v>
      </c>
      <c r="B33" s="107" t="s">
        <v>17</v>
      </c>
      <c r="C33" s="108">
        <f>IF(B33="","",VLOOKUP(AD33,Varsayımlar!$B:$Q,3,0))</f>
        <v>8698829380698</v>
      </c>
      <c r="D33" s="108" t="s">
        <v>481</v>
      </c>
      <c r="E33" s="109" t="s">
        <v>37</v>
      </c>
      <c r="F33" s="107" t="s">
        <v>779</v>
      </c>
      <c r="G33" s="107" t="s">
        <v>781</v>
      </c>
      <c r="H33" s="107" t="str">
        <f>IF(B33="","",VLOOKUP(AD33,Varsayımlar!$B:$Q,5,0))</f>
        <v>TORTİLLAS 25 CM 4 PCS 260G</v>
      </c>
      <c r="I33" s="107">
        <f>IF(B33="","",VLOOKUP(AD33,Varsayımlar!B:T,19,0))</f>
        <v>0</v>
      </c>
      <c r="J33" s="107" t="str">
        <f>IF(B33="","",VLOOKUP(AD33,Varsayımlar!$B:$Q,6,0))</f>
        <v>SADE</v>
      </c>
      <c r="K33" s="107">
        <v>924</v>
      </c>
      <c r="L33" s="107"/>
      <c r="M33" s="107">
        <f t="shared" si="0"/>
        <v>11</v>
      </c>
      <c r="N33" s="107"/>
      <c r="O33" s="107"/>
      <c r="P33" s="107">
        <f>IF(B33="","",VLOOKUP(AD33,Varsayımlar!$B:$Q,7,0)*K33)</f>
        <v>27720</v>
      </c>
      <c r="Q33" s="107">
        <f>IF(B33="","",VLOOKUP(AD33,Varsayımlar!$B:$Q,8,0))</f>
        <v>25</v>
      </c>
      <c r="R33" s="107" t="str">
        <f>IF(B33="","",VLOOKUP(AD33,Varsayımlar!$B:$Q,9,0))</f>
        <v>SOFT</v>
      </c>
      <c r="S33" s="107">
        <f>IF(B33="","",VLOOKUP(AD33,Varsayımlar!$B:$Q,10,0))</f>
        <v>4</v>
      </c>
      <c r="T33" s="107">
        <f>IF(B33="","",VLOOKUP(AD33,Varsayımlar!$B:$Q,11,0))</f>
        <v>30</v>
      </c>
      <c r="U33" s="107">
        <f>IF(B33="","",VLOOKUP(AD33,Varsayımlar!$B:$Q,12,0))</f>
        <v>260</v>
      </c>
      <c r="V33" s="107" t="str">
        <f>IF(B33="","",VLOOKUP(AD33,Varsayımlar!$B:$Q,13,0))</f>
        <v>YURTDIŞI</v>
      </c>
      <c r="W33" s="107">
        <f>IF(B33="","",VLOOKUP(AD33,Varsayımlar!$B:$Q,14,0))</f>
        <v>6</v>
      </c>
      <c r="X33" s="110">
        <v>46217</v>
      </c>
      <c r="Y33" s="110">
        <v>46401</v>
      </c>
      <c r="Z33" s="107" t="s">
        <v>690</v>
      </c>
      <c r="AA33" s="107" t="str">
        <f>IF(B33="","",VLOOKUP(AD33,Varsayımlar!$B:$Q,15,0))</f>
        <v>TRİTON -SKT ATILACAK</v>
      </c>
      <c r="AB33" s="107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customHeight="1" x14ac:dyDescent="0.25">
      <c r="A34" s="9" t="s">
        <v>200</v>
      </c>
      <c r="B34" s="82" t="s">
        <v>17</v>
      </c>
      <c r="C34" s="83">
        <f>IF(B34="","",VLOOKUP(AD34,Varsayımlar!$B:$Q,3,0))</f>
        <v>8698829380698</v>
      </c>
      <c r="D34" s="83" t="s">
        <v>486</v>
      </c>
      <c r="E34" s="104" t="s">
        <v>37</v>
      </c>
      <c r="F34" s="82" t="s">
        <v>782</v>
      </c>
      <c r="G34" s="82" t="s">
        <v>783</v>
      </c>
      <c r="H34" s="82" t="str">
        <f>IF(B34="","",VLOOKUP(AD34,Varsayımlar!$B:$Q,5,0))</f>
        <v>TORTİLLAS 25 CM 4 PCS 260G</v>
      </c>
      <c r="I34" s="82">
        <f>IF(B34="","",VLOOKUP(AD34,Varsayımlar!B:T,19,0))</f>
        <v>0</v>
      </c>
      <c r="J34" s="82" t="str">
        <f>IF(B34="","",VLOOKUP(AD34,Varsayımlar!$B:$Q,6,0))</f>
        <v>SADE</v>
      </c>
      <c r="K34" s="82">
        <v>1260</v>
      </c>
      <c r="L34" s="82"/>
      <c r="M34" s="82">
        <f t="shared" si="0"/>
        <v>15</v>
      </c>
      <c r="N34" s="82"/>
      <c r="O34" s="82"/>
      <c r="P34" s="82">
        <f>IF(B34="","",VLOOKUP(AD34,Varsayımlar!$B:$Q,7,0)*K34)</f>
        <v>37800</v>
      </c>
      <c r="Q34" s="82">
        <f>IF(B34="","",VLOOKUP(AD34,Varsayımlar!$B:$Q,8,0))</f>
        <v>25</v>
      </c>
      <c r="R34" s="82" t="str">
        <f>IF(B34="","",VLOOKUP(AD34,Varsayımlar!$B:$Q,9,0))</f>
        <v>SOFT</v>
      </c>
      <c r="S34" s="82">
        <f>IF(B34="","",VLOOKUP(AD34,Varsayımlar!$B:$Q,10,0))</f>
        <v>4</v>
      </c>
      <c r="T34" s="82">
        <f>IF(B34="","",VLOOKUP(AD34,Varsayımlar!$B:$Q,11,0))</f>
        <v>30</v>
      </c>
      <c r="U34" s="82">
        <f>IF(B34="","",VLOOKUP(AD34,Varsayımlar!$B:$Q,12,0))</f>
        <v>260</v>
      </c>
      <c r="V34" s="82" t="str">
        <f>IF(B34="","",VLOOKUP(AD34,Varsayımlar!$B:$Q,13,0))</f>
        <v>YURTDIŞI</v>
      </c>
      <c r="W34" s="82">
        <f>IF(B34="","",VLOOKUP(AD34,Varsayımlar!$B:$Q,14,0))</f>
        <v>6</v>
      </c>
      <c r="X34" s="84">
        <v>46218</v>
      </c>
      <c r="Y34" s="84">
        <v>46402</v>
      </c>
      <c r="Z34" s="82">
        <v>26071525</v>
      </c>
      <c r="AA34" s="82" t="str">
        <f>IF(B34="","",VLOOKUP(AD34,Varsayımlar!$B:$Q,15,0))</f>
        <v>TRİTON -SKT ATILACAK</v>
      </c>
      <c r="AB34" s="82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customHeight="1" x14ac:dyDescent="0.25">
      <c r="A35" s="9" t="s">
        <v>201</v>
      </c>
      <c r="B35" s="82" t="s">
        <v>17</v>
      </c>
      <c r="C35" s="83">
        <f>IF(B35="","",VLOOKUP(AD35,Varsayımlar!$B:$Q,3,0))</f>
        <v>8698829380698</v>
      </c>
      <c r="D35" s="83" t="s">
        <v>486</v>
      </c>
      <c r="E35" s="104" t="s">
        <v>37</v>
      </c>
      <c r="F35" s="82" t="s">
        <v>782</v>
      </c>
      <c r="G35" s="82" t="s">
        <v>784</v>
      </c>
      <c r="H35" s="82" t="str">
        <f>IF(B35="","",VLOOKUP(AD35,Varsayımlar!$B:$Q,5,0))</f>
        <v>TORTİLLAS 25 CM 4 PCS 260G</v>
      </c>
      <c r="I35" s="82">
        <f>IF(B35="","",VLOOKUP(AD35,Varsayımlar!B:T,19,0))</f>
        <v>0</v>
      </c>
      <c r="J35" s="82" t="str">
        <f>IF(B35="","",VLOOKUP(AD35,Varsayımlar!$B:$Q,6,0))</f>
        <v>SADE</v>
      </c>
      <c r="K35" s="82">
        <v>1176</v>
      </c>
      <c r="L35" s="82"/>
      <c r="M35" s="82">
        <f t="shared" si="0"/>
        <v>14</v>
      </c>
      <c r="N35" s="82"/>
      <c r="O35" s="82"/>
      <c r="P35" s="82">
        <f>IF(B35="","",VLOOKUP(AD35,Varsayımlar!$B:$Q,7,0)*K35)</f>
        <v>35280</v>
      </c>
      <c r="Q35" s="82">
        <f>IF(B35="","",VLOOKUP(AD35,Varsayımlar!$B:$Q,8,0))</f>
        <v>25</v>
      </c>
      <c r="R35" s="82" t="str">
        <f>IF(B35="","",VLOOKUP(AD35,Varsayımlar!$B:$Q,9,0))</f>
        <v>SOFT</v>
      </c>
      <c r="S35" s="82">
        <f>IF(B35="","",VLOOKUP(AD35,Varsayımlar!$B:$Q,10,0))</f>
        <v>4</v>
      </c>
      <c r="T35" s="82">
        <f>IF(B35="","",VLOOKUP(AD35,Varsayımlar!$B:$Q,11,0))</f>
        <v>30</v>
      </c>
      <c r="U35" s="82">
        <f>IF(B35="","",VLOOKUP(AD35,Varsayımlar!$B:$Q,12,0))</f>
        <v>260</v>
      </c>
      <c r="V35" s="82" t="str">
        <f>IF(B35="","",VLOOKUP(AD35,Varsayımlar!$B:$Q,13,0))</f>
        <v>YURTDIŞI</v>
      </c>
      <c r="W35" s="82">
        <f>IF(B35="","",VLOOKUP(AD35,Varsayımlar!$B:$Q,14,0))</f>
        <v>6</v>
      </c>
      <c r="X35" s="84">
        <v>46218</v>
      </c>
      <c r="Y35" s="84">
        <v>46402</v>
      </c>
      <c r="Z35" s="82">
        <v>26071525</v>
      </c>
      <c r="AA35" s="82" t="str">
        <f>IF(B35="","",VLOOKUP(AD35,Varsayımlar!$B:$Q,15,0))</f>
        <v>TRİTON -SKT ATILACAK</v>
      </c>
      <c r="AB35" s="82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customHeight="1" x14ac:dyDescent="0.25">
      <c r="A36" s="9" t="s">
        <v>202</v>
      </c>
      <c r="B36" s="70" t="s">
        <v>17</v>
      </c>
      <c r="C36" s="71">
        <f>IF(B36="","",VLOOKUP(AD36,Varsayımlar!$B:$Q,3,0))</f>
        <v>8698829380698</v>
      </c>
      <c r="D36" s="71" t="s">
        <v>490</v>
      </c>
      <c r="E36" s="106" t="s">
        <v>37</v>
      </c>
      <c r="F36" s="70" t="s">
        <v>785</v>
      </c>
      <c r="G36" s="70" t="s">
        <v>786</v>
      </c>
      <c r="H36" s="70" t="str">
        <f>IF(B36="","",VLOOKUP(AD36,Varsayımlar!$B:$Q,5,0))</f>
        <v>TORTİLLAS 25 CM 4 PCS 260G</v>
      </c>
      <c r="I36" s="70">
        <f>IF(B36="","",VLOOKUP(AD36,Varsayımlar!B:T,19,0))</f>
        <v>0</v>
      </c>
      <c r="J36" s="70" t="str">
        <f>IF(B36="","",VLOOKUP(AD36,Varsayımlar!$B:$Q,6,0))</f>
        <v>SADE</v>
      </c>
      <c r="K36" s="70">
        <v>1512</v>
      </c>
      <c r="L36" s="70"/>
      <c r="M36" s="70">
        <f t="shared" si="0"/>
        <v>18</v>
      </c>
      <c r="N36" s="70"/>
      <c r="O36" s="70"/>
      <c r="P36" s="70">
        <f>IF(B36="","",VLOOKUP(AD36,Varsayımlar!$B:$Q,7,0)*K36)</f>
        <v>45360</v>
      </c>
      <c r="Q36" s="70">
        <f>IF(B36="","",VLOOKUP(AD36,Varsayımlar!$B:$Q,8,0))</f>
        <v>25</v>
      </c>
      <c r="R36" s="70" t="str">
        <f>IF(B36="","",VLOOKUP(AD36,Varsayımlar!$B:$Q,9,0))</f>
        <v>SOFT</v>
      </c>
      <c r="S36" s="70">
        <f>IF(B36="","",VLOOKUP(AD36,Varsayımlar!$B:$Q,10,0))</f>
        <v>4</v>
      </c>
      <c r="T36" s="70">
        <f>IF(B36="","",VLOOKUP(AD36,Varsayımlar!$B:$Q,11,0))</f>
        <v>30</v>
      </c>
      <c r="U36" s="70">
        <f>IF(B36="","",VLOOKUP(AD36,Varsayımlar!$B:$Q,12,0))</f>
        <v>260</v>
      </c>
      <c r="V36" s="70" t="str">
        <f>IF(B36="","",VLOOKUP(AD36,Varsayımlar!$B:$Q,13,0))</f>
        <v>YURTDIŞI</v>
      </c>
      <c r="W36" s="70">
        <f>IF(B36="","",VLOOKUP(AD36,Varsayımlar!$B:$Q,14,0))</f>
        <v>6</v>
      </c>
      <c r="X36" s="73">
        <v>46219</v>
      </c>
      <c r="Y36" s="73">
        <v>46403</v>
      </c>
      <c r="Z36" s="70" t="s">
        <v>684</v>
      </c>
      <c r="AA36" s="70" t="str">
        <f>IF(B36="","",VLOOKUP(AD36,Varsayımlar!$B:$Q,15,0))</f>
        <v>TRİTON -SKT ATILACAK</v>
      </c>
      <c r="AB36" s="70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customHeight="1" x14ac:dyDescent="0.25">
      <c r="A37" s="9" t="s">
        <v>203</v>
      </c>
      <c r="B37" s="70" t="s">
        <v>17</v>
      </c>
      <c r="C37" s="71">
        <f>IF(B37="","",VLOOKUP(AD37,Varsayımlar!$B:$Q,3,0))</f>
        <v>8698829380698</v>
      </c>
      <c r="D37" s="71" t="s">
        <v>490</v>
      </c>
      <c r="E37" s="106" t="s">
        <v>37</v>
      </c>
      <c r="F37" s="70" t="s">
        <v>785</v>
      </c>
      <c r="G37" s="70" t="s">
        <v>787</v>
      </c>
      <c r="H37" s="70" t="str">
        <f>IF(B37="","",VLOOKUP(AD37,Varsayımlar!$B:$Q,5,0))</f>
        <v>TORTİLLAS 25 CM 4 PCS 260G</v>
      </c>
      <c r="I37" s="70">
        <f>IF(B37="","",VLOOKUP(AD37,Varsayımlar!B:T,19,0))</f>
        <v>0</v>
      </c>
      <c r="J37" s="70" t="str">
        <f>IF(B37="","",VLOOKUP(AD37,Varsayımlar!$B:$Q,6,0))</f>
        <v>SADE</v>
      </c>
      <c r="K37" s="70">
        <v>924</v>
      </c>
      <c r="L37" s="70"/>
      <c r="M37" s="70">
        <f t="shared" si="0"/>
        <v>11</v>
      </c>
      <c r="N37" s="70"/>
      <c r="O37" s="70"/>
      <c r="P37" s="70">
        <f>IF(B37="","",VLOOKUP(AD37,Varsayımlar!$B:$Q,7,0)*K37)</f>
        <v>27720</v>
      </c>
      <c r="Q37" s="70">
        <f>IF(B37="","",VLOOKUP(AD37,Varsayımlar!$B:$Q,8,0))</f>
        <v>25</v>
      </c>
      <c r="R37" s="70" t="str">
        <f>IF(B37="","",VLOOKUP(AD37,Varsayımlar!$B:$Q,9,0))</f>
        <v>SOFT</v>
      </c>
      <c r="S37" s="70">
        <f>IF(B37="","",VLOOKUP(AD37,Varsayımlar!$B:$Q,10,0))</f>
        <v>4</v>
      </c>
      <c r="T37" s="70">
        <f>IF(B37="","",VLOOKUP(AD37,Varsayımlar!$B:$Q,11,0))</f>
        <v>30</v>
      </c>
      <c r="U37" s="70">
        <f>IF(B37="","",VLOOKUP(AD37,Varsayımlar!$B:$Q,12,0))</f>
        <v>260</v>
      </c>
      <c r="V37" s="70" t="str">
        <f>IF(B37="","",VLOOKUP(AD37,Varsayımlar!$B:$Q,13,0))</f>
        <v>YURTDIŞI</v>
      </c>
      <c r="W37" s="70">
        <f>IF(B37="","",VLOOKUP(AD37,Varsayımlar!$B:$Q,14,0))</f>
        <v>6</v>
      </c>
      <c r="X37" s="73">
        <v>46219</v>
      </c>
      <c r="Y37" s="73">
        <v>46403</v>
      </c>
      <c r="Z37" s="70" t="s">
        <v>684</v>
      </c>
      <c r="AA37" s="70" t="str">
        <f>IF(B37="","",VLOOKUP(AD37,Varsayımlar!$B:$Q,15,0))</f>
        <v>TRİTON -SKT ATILACAK</v>
      </c>
      <c r="AB37" s="70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customHeight="1" x14ac:dyDescent="0.25">
      <c r="A38" s="9" t="s">
        <v>204</v>
      </c>
      <c r="B38" s="64" t="s">
        <v>17</v>
      </c>
      <c r="C38" s="65">
        <f>IF(B38="","",VLOOKUP(AD38,Varsayımlar!$B:$Q,3,0))</f>
        <v>8698829380698</v>
      </c>
      <c r="D38" s="65" t="s">
        <v>494</v>
      </c>
      <c r="E38" s="167" t="s">
        <v>37</v>
      </c>
      <c r="F38" s="64" t="s">
        <v>788</v>
      </c>
      <c r="G38" s="64" t="s">
        <v>789</v>
      </c>
      <c r="H38" s="64" t="str">
        <f>IF(B38="","",VLOOKUP(AD38,Varsayımlar!$B:$Q,5,0))</f>
        <v>TORTİLLAS 25 CM 4 PCS 260G</v>
      </c>
      <c r="I38" s="64">
        <f>IF(B38="","",VLOOKUP(AD38,Varsayımlar!B:T,19,0))</f>
        <v>0</v>
      </c>
      <c r="J38" s="64" t="str">
        <f>IF(B38="","",VLOOKUP(AD38,Varsayımlar!$B:$Q,6,0))</f>
        <v>SADE</v>
      </c>
      <c r="K38" s="64">
        <v>2100</v>
      </c>
      <c r="L38" s="64"/>
      <c r="M38" s="64">
        <f t="shared" si="0"/>
        <v>25</v>
      </c>
      <c r="N38" s="64"/>
      <c r="O38" s="64"/>
      <c r="P38" s="64">
        <f>IF(B38="","",VLOOKUP(AD38,Varsayımlar!$B:$Q,7,0)*K38)</f>
        <v>63000</v>
      </c>
      <c r="Q38" s="64">
        <f>IF(B38="","",VLOOKUP(AD38,Varsayımlar!$B:$Q,8,0))</f>
        <v>25</v>
      </c>
      <c r="R38" s="64" t="str">
        <f>IF(B38="","",VLOOKUP(AD38,Varsayımlar!$B:$Q,9,0))</f>
        <v>SOFT</v>
      </c>
      <c r="S38" s="64">
        <f>IF(B38="","",VLOOKUP(AD38,Varsayımlar!$B:$Q,10,0))</f>
        <v>4</v>
      </c>
      <c r="T38" s="64">
        <f>IF(B38="","",VLOOKUP(AD38,Varsayımlar!$B:$Q,11,0))</f>
        <v>30</v>
      </c>
      <c r="U38" s="64">
        <f>IF(B38="","",VLOOKUP(AD38,Varsayımlar!$B:$Q,12,0))</f>
        <v>260</v>
      </c>
      <c r="V38" s="64" t="str">
        <f>IF(B38="","",VLOOKUP(AD38,Varsayımlar!$B:$Q,13,0))</f>
        <v>YURTDIŞI</v>
      </c>
      <c r="W38" s="64">
        <f>IF(B38="","",VLOOKUP(AD38,Varsayımlar!$B:$Q,14,0))</f>
        <v>6</v>
      </c>
      <c r="X38" s="66">
        <v>46219</v>
      </c>
      <c r="Y38" s="66">
        <v>46403</v>
      </c>
      <c r="Z38" s="64" t="s">
        <v>834</v>
      </c>
      <c r="AA38" s="64" t="str">
        <f>IF(B38="","",VLOOKUP(AD38,Varsayımlar!$B:$Q,15,0))</f>
        <v>TRİTON -SKT ATILACAK</v>
      </c>
      <c r="AB38" s="64" t="str">
        <f>IF(B38="","",VLOOKUP(AD38,Varsayımlar!$B:$Q,16,0))</f>
        <v>24-26 CM</v>
      </c>
      <c r="AC38" s="64"/>
      <c r="AD38" s="61" t="str">
        <f t="shared" si="1"/>
        <v>LLC TRİTONMUTLUKAL WHEAT TORTILLA</v>
      </c>
    </row>
    <row r="39" spans="1:30" ht="36" customHeight="1" x14ac:dyDescent="0.25">
      <c r="A39" s="9" t="s">
        <v>205</v>
      </c>
      <c r="B39" s="64" t="s">
        <v>17</v>
      </c>
      <c r="C39" s="65">
        <f>IF(B39="","",VLOOKUP(AD39,Varsayımlar!$B:$Q,3,0))</f>
        <v>8698829380698</v>
      </c>
      <c r="D39" s="65" t="s">
        <v>494</v>
      </c>
      <c r="E39" s="167" t="s">
        <v>37</v>
      </c>
      <c r="F39" s="64" t="s">
        <v>788</v>
      </c>
      <c r="G39" s="64" t="s">
        <v>790</v>
      </c>
      <c r="H39" s="64" t="str">
        <f>IF(B39="","",VLOOKUP(AD39,Varsayımlar!$B:$Q,5,0))</f>
        <v>TORTİLLAS 25 CM 4 PCS 260G</v>
      </c>
      <c r="I39" s="64">
        <f>IF(B39="","",VLOOKUP(AD39,Varsayımlar!B:T,19,0))</f>
        <v>0</v>
      </c>
      <c r="J39" s="64" t="str">
        <f>IF(B39="","",VLOOKUP(AD39,Varsayımlar!$B:$Q,6,0))</f>
        <v>SADE</v>
      </c>
      <c r="K39" s="64">
        <v>336</v>
      </c>
      <c r="L39" s="64"/>
      <c r="M39" s="64">
        <f t="shared" si="0"/>
        <v>4</v>
      </c>
      <c r="N39" s="64"/>
      <c r="O39" s="64"/>
      <c r="P39" s="64">
        <f>IF(B39="","",VLOOKUP(AD39,Varsayımlar!$B:$Q,7,0)*K39)</f>
        <v>10080</v>
      </c>
      <c r="Q39" s="64">
        <f>IF(B39="","",VLOOKUP(AD39,Varsayımlar!$B:$Q,8,0))</f>
        <v>25</v>
      </c>
      <c r="R39" s="64" t="str">
        <f>IF(B39="","",VLOOKUP(AD39,Varsayımlar!$B:$Q,9,0))</f>
        <v>SOFT</v>
      </c>
      <c r="S39" s="64">
        <f>IF(B39="","",VLOOKUP(AD39,Varsayımlar!$B:$Q,10,0))</f>
        <v>4</v>
      </c>
      <c r="T39" s="64">
        <f>IF(B39="","",VLOOKUP(AD39,Varsayımlar!$B:$Q,11,0))</f>
        <v>30</v>
      </c>
      <c r="U39" s="64">
        <f>IF(B39="","",VLOOKUP(AD39,Varsayımlar!$B:$Q,12,0))</f>
        <v>260</v>
      </c>
      <c r="V39" s="64" t="str">
        <f>IF(B39="","",VLOOKUP(AD39,Varsayımlar!$B:$Q,13,0))</f>
        <v>YURTDIŞI</v>
      </c>
      <c r="W39" s="64">
        <f>IF(B39="","",VLOOKUP(AD39,Varsayımlar!$B:$Q,14,0))</f>
        <v>6</v>
      </c>
      <c r="X39" s="66">
        <v>46219</v>
      </c>
      <c r="Y39" s="66">
        <v>46403</v>
      </c>
      <c r="Z39" s="64" t="s">
        <v>834</v>
      </c>
      <c r="AA39" s="64" t="str">
        <f>IF(B39="","",VLOOKUP(AD39,Varsayımlar!$B:$Q,15,0))</f>
        <v>TRİTON -SKT ATILACAK</v>
      </c>
      <c r="AB39" s="64" t="str">
        <f>IF(B39="","",VLOOKUP(AD39,Varsayımlar!$B:$Q,16,0))</f>
        <v>24-26 CM</v>
      </c>
      <c r="AC39" s="64"/>
      <c r="AD39" s="61" t="str">
        <f t="shared" si="1"/>
        <v>LLC TRİTONMUTLUKAL WHEAT TORTILLA</v>
      </c>
    </row>
    <row r="40" spans="1:30" ht="36" customHeight="1" x14ac:dyDescent="0.25">
      <c r="A40" s="9" t="s">
        <v>206</v>
      </c>
      <c r="B40" s="107" t="s">
        <v>17</v>
      </c>
      <c r="C40" s="108">
        <f>IF(B40="","",VLOOKUP(AD40,Varsayımlar!$B:$Q,3,0))</f>
        <v>8698829380698</v>
      </c>
      <c r="D40" s="108" t="s">
        <v>498</v>
      </c>
      <c r="E40" s="109" t="s">
        <v>37</v>
      </c>
      <c r="F40" s="107" t="s">
        <v>791</v>
      </c>
      <c r="G40" s="107" t="s">
        <v>792</v>
      </c>
      <c r="H40" s="107" t="str">
        <f>IF(B40="","",VLOOKUP(AD40,Varsayımlar!$B:$Q,5,0))</f>
        <v>TORTİLLAS 25 CM 4 PCS 260G</v>
      </c>
      <c r="I40" s="107">
        <f>IF(B40="","",VLOOKUP(AD40,Varsayımlar!B:T,19,0))</f>
        <v>0</v>
      </c>
      <c r="J40" s="107" t="str">
        <f>IF(B40="","",VLOOKUP(AD40,Varsayımlar!$B:$Q,6,0))</f>
        <v>SADE</v>
      </c>
      <c r="K40" s="107">
        <v>2436</v>
      </c>
      <c r="L40" s="107"/>
      <c r="M40" s="107">
        <f t="shared" si="0"/>
        <v>29</v>
      </c>
      <c r="N40" s="107"/>
      <c r="O40" s="107"/>
      <c r="P40" s="107">
        <f>IF(B40="","",VLOOKUP(AD40,Varsayımlar!$B:$Q,7,0)*K40)</f>
        <v>73080</v>
      </c>
      <c r="Q40" s="107">
        <f>IF(B40="","",VLOOKUP(AD40,Varsayımlar!$B:$Q,8,0))</f>
        <v>25</v>
      </c>
      <c r="R40" s="107" t="str">
        <f>IF(B40="","",VLOOKUP(AD40,Varsayımlar!$B:$Q,9,0))</f>
        <v>SOFT</v>
      </c>
      <c r="S40" s="107">
        <f>IF(B40="","",VLOOKUP(AD40,Varsayımlar!$B:$Q,10,0))</f>
        <v>4</v>
      </c>
      <c r="T40" s="107">
        <f>IF(B40="","",VLOOKUP(AD40,Varsayımlar!$B:$Q,11,0))</f>
        <v>30</v>
      </c>
      <c r="U40" s="107">
        <f>IF(B40="","",VLOOKUP(AD40,Varsayımlar!$B:$Q,12,0))</f>
        <v>260</v>
      </c>
      <c r="V40" s="107" t="str">
        <f>IF(B40="","",VLOOKUP(AD40,Varsayımlar!$B:$Q,13,0))</f>
        <v>YURTDIŞI</v>
      </c>
      <c r="W40" s="107">
        <f>IF(B40="","",VLOOKUP(AD40,Varsayımlar!$B:$Q,14,0))</f>
        <v>6</v>
      </c>
      <c r="X40" s="110">
        <v>46220</v>
      </c>
      <c r="Y40" s="110">
        <v>46404</v>
      </c>
      <c r="Z40" s="107">
        <v>26071725</v>
      </c>
      <c r="AA40" s="107" t="str">
        <f>IF(B40="","",VLOOKUP(AD40,Varsayımlar!$B:$Q,15,0))</f>
        <v>TRİTON -SKT ATILACAK</v>
      </c>
      <c r="AB40" s="107" t="str">
        <f>IF(B40="","",VLOOKUP(AD40,Varsayımlar!$B:$Q,16,0))</f>
        <v>24-26 CM</v>
      </c>
      <c r="AC40" s="64"/>
      <c r="AD40" s="61" t="str">
        <f t="shared" si="1"/>
        <v>LLC TRİTONMUTLUKAL WHEAT TORTILLA</v>
      </c>
    </row>
    <row r="41" spans="1:30" ht="36" customHeight="1" x14ac:dyDescent="0.25">
      <c r="A41" s="9" t="s">
        <v>207</v>
      </c>
      <c r="B41" s="67" t="s">
        <v>17</v>
      </c>
      <c r="C41" s="4">
        <f>IF(B41="","",VLOOKUP(AD41,Varsayımlar!$B:$Q,3,0))</f>
        <v>8698829380698</v>
      </c>
      <c r="D41" s="4" t="s">
        <v>502</v>
      </c>
      <c r="E41" s="105" t="s">
        <v>37</v>
      </c>
      <c r="F41" s="67" t="s">
        <v>793</v>
      </c>
      <c r="G41" s="67" t="s">
        <v>794</v>
      </c>
      <c r="H41" s="67" t="str">
        <f>IF(B41="","",VLOOKUP(AD41,Varsayımlar!$B:$Q,5,0))</f>
        <v>TORTİLLAS 25 CM 4 PCS 260G</v>
      </c>
      <c r="I41" s="67">
        <f>IF(B41="","",VLOOKUP(AD41,Varsayımlar!B:T,19,0))</f>
        <v>0</v>
      </c>
      <c r="J41" s="67" t="str">
        <f>IF(B41="","",VLOOKUP(AD41,Varsayımlar!$B:$Q,6,0))</f>
        <v>SADE</v>
      </c>
      <c r="K41" s="67">
        <v>504</v>
      </c>
      <c r="L41" s="67"/>
      <c r="M41" s="67">
        <f t="shared" si="0"/>
        <v>6</v>
      </c>
      <c r="N41" s="67"/>
      <c r="O41" s="67"/>
      <c r="P41" s="67">
        <f>IF(B41="","",VLOOKUP(AD41,Varsayımlar!$B:$Q,7,0)*K41)</f>
        <v>15120</v>
      </c>
      <c r="Q41" s="67">
        <f>IF(B41="","",VLOOKUP(AD41,Varsayımlar!$B:$Q,8,0))</f>
        <v>25</v>
      </c>
      <c r="R41" s="67" t="str">
        <f>IF(B41="","",VLOOKUP(AD41,Varsayımlar!$B:$Q,9,0))</f>
        <v>SOFT</v>
      </c>
      <c r="S41" s="67">
        <f>IF(B41="","",VLOOKUP(AD41,Varsayımlar!$B:$Q,10,0))</f>
        <v>4</v>
      </c>
      <c r="T41" s="67">
        <f>IF(B41="","",VLOOKUP(AD41,Varsayımlar!$B:$Q,11,0))</f>
        <v>30</v>
      </c>
      <c r="U41" s="67">
        <f>IF(B41="","",VLOOKUP(AD41,Varsayımlar!$B:$Q,12,0))</f>
        <v>260</v>
      </c>
      <c r="V41" s="67" t="str">
        <f>IF(B41="","",VLOOKUP(AD41,Varsayımlar!$B:$Q,13,0))</f>
        <v>YURTDIŞI</v>
      </c>
      <c r="W41" s="67">
        <f>IF(B41="","",VLOOKUP(AD41,Varsayımlar!$B:$Q,14,0))</f>
        <v>6</v>
      </c>
      <c r="X41" s="68">
        <v>46221</v>
      </c>
      <c r="Y41" s="68">
        <v>46405</v>
      </c>
      <c r="Z41" s="67">
        <v>26071825</v>
      </c>
      <c r="AA41" s="67" t="str">
        <f>IF(B41="","",VLOOKUP(AD41,Varsayımlar!$B:$Q,15,0))</f>
        <v>TRİTON -SKT ATILACAK</v>
      </c>
      <c r="AB41" s="67" t="str">
        <f>IF(B41="","",VLOOKUP(AD41,Varsayımlar!$B:$Q,16,0))</f>
        <v>24-26 CM</v>
      </c>
      <c r="AC41" s="64"/>
      <c r="AD41" s="61" t="str">
        <f t="shared" si="1"/>
        <v>LLC TRİTONMUTLUKAL WHEAT TORTILLA</v>
      </c>
    </row>
    <row r="42" spans="1:30" ht="36" customHeight="1" x14ac:dyDescent="0.25">
      <c r="A42" s="9" t="s">
        <v>208</v>
      </c>
      <c r="B42" s="67" t="s">
        <v>17</v>
      </c>
      <c r="C42" s="4">
        <f>IF(B42="","",VLOOKUP(AD42,Varsayımlar!$B:$Q,3,0))</f>
        <v>8698829380698</v>
      </c>
      <c r="D42" s="4" t="s">
        <v>502</v>
      </c>
      <c r="E42" s="105" t="s">
        <v>37</v>
      </c>
      <c r="F42" s="67" t="s">
        <v>793</v>
      </c>
      <c r="G42" s="67" t="s">
        <v>795</v>
      </c>
      <c r="H42" s="67" t="str">
        <f>IF(B42="","",VLOOKUP(AD42,Varsayımlar!$B:$Q,5,0))</f>
        <v>TORTİLLAS 25 CM 4 PCS 260G</v>
      </c>
      <c r="I42" s="67">
        <f>IF(B42="","",VLOOKUP(AD42,Varsayımlar!B:T,19,0))</f>
        <v>0</v>
      </c>
      <c r="J42" s="67" t="str">
        <f>IF(B42="","",VLOOKUP(AD42,Varsayımlar!$B:$Q,6,0))</f>
        <v>SADE</v>
      </c>
      <c r="K42" s="67">
        <v>1932</v>
      </c>
      <c r="L42" s="67"/>
      <c r="M42" s="67">
        <f t="shared" si="0"/>
        <v>23</v>
      </c>
      <c r="N42" s="67"/>
      <c r="O42" s="67"/>
      <c r="P42" s="67">
        <f>IF(B42="","",VLOOKUP(AD42,Varsayımlar!$B:$Q,7,0)*K42)</f>
        <v>57960</v>
      </c>
      <c r="Q42" s="67">
        <f>IF(B42="","",VLOOKUP(AD42,Varsayımlar!$B:$Q,8,0))</f>
        <v>25</v>
      </c>
      <c r="R42" s="67" t="str">
        <f>IF(B42="","",VLOOKUP(AD42,Varsayımlar!$B:$Q,9,0))</f>
        <v>SOFT</v>
      </c>
      <c r="S42" s="67">
        <f>IF(B42="","",VLOOKUP(AD42,Varsayımlar!$B:$Q,10,0))</f>
        <v>4</v>
      </c>
      <c r="T42" s="67">
        <f>IF(B42="","",VLOOKUP(AD42,Varsayımlar!$B:$Q,11,0))</f>
        <v>30</v>
      </c>
      <c r="U42" s="67">
        <f>IF(B42="","",VLOOKUP(AD42,Varsayımlar!$B:$Q,12,0))</f>
        <v>260</v>
      </c>
      <c r="V42" s="67" t="str">
        <f>IF(B42="","",VLOOKUP(AD42,Varsayımlar!$B:$Q,13,0))</f>
        <v>YURTDIŞI</v>
      </c>
      <c r="W42" s="67">
        <f>IF(B42="","",VLOOKUP(AD42,Varsayımlar!$B:$Q,14,0))</f>
        <v>6</v>
      </c>
      <c r="X42" s="68">
        <v>46221</v>
      </c>
      <c r="Y42" s="68">
        <v>46405</v>
      </c>
      <c r="Z42" s="67">
        <v>26071825</v>
      </c>
      <c r="AA42" s="67" t="str">
        <f>IF(B42="","",VLOOKUP(AD42,Varsayımlar!$B:$Q,15,0))</f>
        <v>TRİTON -SKT ATILACAK</v>
      </c>
      <c r="AB42" s="67" t="str">
        <f>IF(B42="","",VLOOKUP(AD42,Varsayımlar!$B:$Q,16,0))</f>
        <v>24-26 CM</v>
      </c>
      <c r="AC42" s="64"/>
      <c r="AD42" s="61" t="str">
        <f t="shared" si="1"/>
        <v>LLC TRİTONMUTLUKAL WHEAT TORTILLA</v>
      </c>
    </row>
    <row r="43" spans="1:30" ht="36" customHeight="1" x14ac:dyDescent="0.25">
      <c r="A43" s="9" t="s">
        <v>209</v>
      </c>
      <c r="B43" s="154" t="s">
        <v>17</v>
      </c>
      <c r="C43" s="155">
        <f>IF(B43="","",VLOOKUP(AD43,Varsayımlar!$B:$Q,3,0))</f>
        <v>8698829380698</v>
      </c>
      <c r="D43" s="155" t="s">
        <v>506</v>
      </c>
      <c r="E43" s="166" t="s">
        <v>37</v>
      </c>
      <c r="F43" s="154" t="s">
        <v>796</v>
      </c>
      <c r="G43" s="154" t="s">
        <v>797</v>
      </c>
      <c r="H43" s="154" t="str">
        <f>IF(B43="","",VLOOKUP(AD43,Varsayımlar!$B:$Q,5,0))</f>
        <v>TORTİLLAS 25 CM 4 PCS 260G</v>
      </c>
      <c r="I43" s="154">
        <f>IF(B43="","",VLOOKUP(AD43,Varsayımlar!B:T,19,0))</f>
        <v>0</v>
      </c>
      <c r="J43" s="154" t="str">
        <f>IF(B43="","",VLOOKUP(AD43,Varsayımlar!$B:$Q,6,0))</f>
        <v>SADE</v>
      </c>
      <c r="K43" s="154">
        <v>2436</v>
      </c>
      <c r="L43" s="154"/>
      <c r="M43" s="154">
        <f t="shared" si="0"/>
        <v>29</v>
      </c>
      <c r="N43" s="154"/>
      <c r="O43" s="154"/>
      <c r="P43" s="154">
        <f>IF(B43="","",VLOOKUP(AD43,Varsayımlar!$B:$Q,7,0)*K43)</f>
        <v>73080</v>
      </c>
      <c r="Q43" s="154">
        <f>IF(B43="","",VLOOKUP(AD43,Varsayımlar!$B:$Q,8,0))</f>
        <v>25</v>
      </c>
      <c r="R43" s="154" t="str">
        <f>IF(B43="","",VLOOKUP(AD43,Varsayımlar!$B:$Q,9,0))</f>
        <v>SOFT</v>
      </c>
      <c r="S43" s="154">
        <f>IF(B43="","",VLOOKUP(AD43,Varsayımlar!$B:$Q,10,0))</f>
        <v>4</v>
      </c>
      <c r="T43" s="154">
        <f>IF(B43="","",VLOOKUP(AD43,Varsayımlar!$B:$Q,11,0))</f>
        <v>30</v>
      </c>
      <c r="U43" s="154">
        <f>IF(B43="","",VLOOKUP(AD43,Varsayımlar!$B:$Q,12,0))</f>
        <v>260</v>
      </c>
      <c r="V43" s="154" t="str">
        <f>IF(B43="","",VLOOKUP(AD43,Varsayımlar!$B:$Q,13,0))</f>
        <v>YURTDIŞI</v>
      </c>
      <c r="W43" s="154">
        <f>IF(B43="","",VLOOKUP(AD43,Varsayımlar!$B:$Q,14,0))</f>
        <v>6</v>
      </c>
      <c r="X43" s="157">
        <v>46223</v>
      </c>
      <c r="Y43" s="157">
        <v>46407</v>
      </c>
      <c r="Z43" s="154">
        <v>26072025</v>
      </c>
      <c r="AA43" s="154" t="str">
        <f>IF(B43="","",VLOOKUP(AD43,Varsayımlar!$B:$Q,15,0))</f>
        <v>TRİTON -SKT ATILACAK</v>
      </c>
      <c r="AB43" s="154" t="str">
        <f>IF(B43="","",VLOOKUP(AD43,Varsayımlar!$B:$Q,16,0))</f>
        <v>24-26 CM</v>
      </c>
      <c r="AC43" s="64"/>
      <c r="AD43" s="61" t="str">
        <f t="shared" si="1"/>
        <v>LLC TRİTONMUTLUKAL WHEAT TORTILLA</v>
      </c>
    </row>
    <row r="44" spans="1:30" ht="36" customHeight="1" x14ac:dyDescent="0.25">
      <c r="A44" s="9" t="s">
        <v>210</v>
      </c>
      <c r="B44" s="82" t="s">
        <v>17</v>
      </c>
      <c r="C44" s="83">
        <f>IF(B44="","",VLOOKUP(AD44,Varsayımlar!$B:$Q,3,0))</f>
        <v>8698829380698</v>
      </c>
      <c r="D44" s="83" t="s">
        <v>509</v>
      </c>
      <c r="E44" s="104" t="s">
        <v>37</v>
      </c>
      <c r="F44" s="82" t="s">
        <v>798</v>
      </c>
      <c r="G44" s="82" t="s">
        <v>799</v>
      </c>
      <c r="H44" s="82" t="str">
        <f>IF(B44="","",VLOOKUP(AD44,Varsayımlar!$B:$Q,5,0))</f>
        <v>TORTİLLAS 25 CM 4 PCS 260G</v>
      </c>
      <c r="I44" s="82">
        <f>IF(B44="","",VLOOKUP(AD44,Varsayımlar!B:T,19,0))</f>
        <v>0</v>
      </c>
      <c r="J44" s="82" t="str">
        <f>IF(B44="","",VLOOKUP(AD44,Varsayımlar!$B:$Q,6,0))</f>
        <v>SADE</v>
      </c>
      <c r="K44" s="82">
        <v>1932</v>
      </c>
      <c r="L44" s="82"/>
      <c r="M44" s="82">
        <f t="shared" si="0"/>
        <v>23</v>
      </c>
      <c r="N44" s="82"/>
      <c r="O44" s="82"/>
      <c r="P44" s="82">
        <f>IF(B44="","",VLOOKUP(AD44,Varsayımlar!$B:$Q,7,0)*K44)</f>
        <v>57960</v>
      </c>
      <c r="Q44" s="82">
        <f>IF(B44="","",VLOOKUP(AD44,Varsayımlar!$B:$Q,8,0))</f>
        <v>25</v>
      </c>
      <c r="R44" s="82" t="str">
        <f>IF(B44="","",VLOOKUP(AD44,Varsayımlar!$B:$Q,9,0))</f>
        <v>SOFT</v>
      </c>
      <c r="S44" s="82">
        <f>IF(B44="","",VLOOKUP(AD44,Varsayımlar!$B:$Q,10,0))</f>
        <v>4</v>
      </c>
      <c r="T44" s="82">
        <f>IF(B44="","",VLOOKUP(AD44,Varsayımlar!$B:$Q,11,0))</f>
        <v>30</v>
      </c>
      <c r="U44" s="82">
        <f>IF(B44="","",VLOOKUP(AD44,Varsayımlar!$B:$Q,12,0))</f>
        <v>260</v>
      </c>
      <c r="V44" s="82" t="str">
        <f>IF(B44="","",VLOOKUP(AD44,Varsayımlar!$B:$Q,13,0))</f>
        <v>YURTDIŞI</v>
      </c>
      <c r="W44" s="82">
        <f>IF(B44="","",VLOOKUP(AD44,Varsayımlar!$B:$Q,14,0))</f>
        <v>6</v>
      </c>
      <c r="X44" s="84">
        <v>46224</v>
      </c>
      <c r="Y44" s="84">
        <v>46408</v>
      </c>
      <c r="Z44" s="82">
        <v>26072125</v>
      </c>
      <c r="AA44" s="82" t="str">
        <f>IF(B44="","",VLOOKUP(AD44,Varsayımlar!$B:$Q,15,0))</f>
        <v>TRİTON -SKT ATILACAK</v>
      </c>
      <c r="AB44" s="82" t="str">
        <f>IF(B44="","",VLOOKUP(AD44,Varsayımlar!$B:$Q,16,0))</f>
        <v>24-26 CM</v>
      </c>
      <c r="AC44" s="64"/>
      <c r="AD44" s="61" t="str">
        <f t="shared" si="1"/>
        <v>LLC TRİTONMUTLUKAL WHEAT TORTILLA</v>
      </c>
    </row>
    <row r="45" spans="1:30" ht="36" customHeight="1" x14ac:dyDescent="0.25">
      <c r="A45" s="9" t="s">
        <v>211</v>
      </c>
      <c r="B45" s="82" t="s">
        <v>17</v>
      </c>
      <c r="C45" s="83">
        <f>IF(B45="","",VLOOKUP(AD45,Varsayımlar!$B:$Q,3,0))</f>
        <v>8698829380698</v>
      </c>
      <c r="D45" s="83" t="s">
        <v>509</v>
      </c>
      <c r="E45" s="104" t="s">
        <v>37</v>
      </c>
      <c r="F45" s="82" t="s">
        <v>798</v>
      </c>
      <c r="G45" s="82" t="s">
        <v>800</v>
      </c>
      <c r="H45" s="82" t="str">
        <f>IF(B45="","",VLOOKUP(AD45,Varsayımlar!$B:$Q,5,0))</f>
        <v>TORTİLLAS 25 CM 4 PCS 260G</v>
      </c>
      <c r="I45" s="82">
        <f>IF(B45="","",VLOOKUP(AD45,Varsayımlar!B:T,19,0))</f>
        <v>0</v>
      </c>
      <c r="J45" s="82" t="str">
        <f>IF(B45="","",VLOOKUP(AD45,Varsayımlar!$B:$Q,6,0))</f>
        <v>SADE</v>
      </c>
      <c r="K45" s="82">
        <v>504</v>
      </c>
      <c r="L45" s="82"/>
      <c r="M45" s="82">
        <f t="shared" si="0"/>
        <v>6</v>
      </c>
      <c r="N45" s="82"/>
      <c r="O45" s="82"/>
      <c r="P45" s="82">
        <f>IF(B45="","",VLOOKUP(AD45,Varsayımlar!$B:$Q,7,0)*K45)</f>
        <v>15120</v>
      </c>
      <c r="Q45" s="82">
        <f>IF(B45="","",VLOOKUP(AD45,Varsayımlar!$B:$Q,8,0))</f>
        <v>25</v>
      </c>
      <c r="R45" s="82" t="str">
        <f>IF(B45="","",VLOOKUP(AD45,Varsayımlar!$B:$Q,9,0))</f>
        <v>SOFT</v>
      </c>
      <c r="S45" s="82">
        <f>IF(B45="","",VLOOKUP(AD45,Varsayımlar!$B:$Q,10,0))</f>
        <v>4</v>
      </c>
      <c r="T45" s="82">
        <f>IF(B45="","",VLOOKUP(AD45,Varsayımlar!$B:$Q,11,0))</f>
        <v>30</v>
      </c>
      <c r="U45" s="82">
        <f>IF(B45="","",VLOOKUP(AD45,Varsayımlar!$B:$Q,12,0))</f>
        <v>260</v>
      </c>
      <c r="V45" s="82" t="str">
        <f>IF(B45="","",VLOOKUP(AD45,Varsayımlar!$B:$Q,13,0))</f>
        <v>YURTDIŞI</v>
      </c>
      <c r="W45" s="82">
        <f>IF(B45="","",VLOOKUP(AD45,Varsayımlar!$B:$Q,14,0))</f>
        <v>6</v>
      </c>
      <c r="X45" s="84">
        <v>46224</v>
      </c>
      <c r="Y45" s="84">
        <v>46408</v>
      </c>
      <c r="Z45" s="82">
        <v>26072125</v>
      </c>
      <c r="AA45" s="82" t="str">
        <f>IF(B45="","",VLOOKUP(AD45,Varsayımlar!$B:$Q,15,0))</f>
        <v>TRİTON -SKT ATILACAK</v>
      </c>
      <c r="AB45" s="82" t="str">
        <f>IF(B45="","",VLOOKUP(AD45,Varsayımlar!$B:$Q,16,0))</f>
        <v>24-26 CM</v>
      </c>
      <c r="AC45" s="64"/>
      <c r="AD45" s="61" t="str">
        <f t="shared" si="1"/>
        <v>LLC TRİTONMUTLUKAL WHEAT TORTILLA</v>
      </c>
    </row>
    <row r="46" spans="1:30" ht="36" customHeight="1" x14ac:dyDescent="0.25">
      <c r="A46" s="9" t="s">
        <v>212</v>
      </c>
      <c r="B46" s="115" t="s">
        <v>17</v>
      </c>
      <c r="C46" s="116">
        <f>IF(B46="","",VLOOKUP(AD46,Varsayımlar!$B:$Q,3,0))</f>
        <v>8698829380698</v>
      </c>
      <c r="D46" s="116" t="s">
        <v>513</v>
      </c>
      <c r="E46" s="117" t="s">
        <v>37</v>
      </c>
      <c r="F46" s="115" t="s">
        <v>801</v>
      </c>
      <c r="G46" s="115" t="s">
        <v>802</v>
      </c>
      <c r="H46" s="115" t="str">
        <f>IF(B46="","",VLOOKUP(AD46,Varsayımlar!$B:$Q,5,0))</f>
        <v>TORTİLLAS 25 CM 4 PCS 260G</v>
      </c>
      <c r="I46" s="115">
        <f>IF(B46="","",VLOOKUP(AD46,Varsayımlar!B:T,19,0))</f>
        <v>0</v>
      </c>
      <c r="J46" s="115" t="str">
        <f>IF(B46="","",VLOOKUP(AD46,Varsayımlar!$B:$Q,6,0))</f>
        <v>SADE</v>
      </c>
      <c r="K46" s="115">
        <v>1260</v>
      </c>
      <c r="L46" s="115"/>
      <c r="M46" s="115">
        <f t="shared" si="0"/>
        <v>15</v>
      </c>
      <c r="N46" s="115"/>
      <c r="O46" s="115"/>
      <c r="P46" s="115">
        <f>IF(B46="","",VLOOKUP(AD46,Varsayımlar!$B:$Q,7,0)*K46)</f>
        <v>37800</v>
      </c>
      <c r="Q46" s="115">
        <f>IF(B46="","",VLOOKUP(AD46,Varsayımlar!$B:$Q,8,0))</f>
        <v>25</v>
      </c>
      <c r="R46" s="115" t="str">
        <f>IF(B46="","",VLOOKUP(AD46,Varsayımlar!$B:$Q,9,0))</f>
        <v>SOFT</v>
      </c>
      <c r="S46" s="115">
        <f>IF(B46="","",VLOOKUP(AD46,Varsayımlar!$B:$Q,10,0))</f>
        <v>4</v>
      </c>
      <c r="T46" s="115">
        <f>IF(B46="","",VLOOKUP(AD46,Varsayımlar!$B:$Q,11,0))</f>
        <v>30</v>
      </c>
      <c r="U46" s="115">
        <f>IF(B46="","",VLOOKUP(AD46,Varsayımlar!$B:$Q,12,0))</f>
        <v>260</v>
      </c>
      <c r="V46" s="115" t="str">
        <f>IF(B46="","",VLOOKUP(AD46,Varsayımlar!$B:$Q,13,0))</f>
        <v>YURTDIŞI</v>
      </c>
      <c r="W46" s="115">
        <f>IF(B46="","",VLOOKUP(AD46,Varsayımlar!$B:$Q,14,0))</f>
        <v>6</v>
      </c>
      <c r="X46" s="118">
        <v>46225</v>
      </c>
      <c r="Y46" s="118">
        <v>46409</v>
      </c>
      <c r="Z46" s="115">
        <v>26072225</v>
      </c>
      <c r="AA46" s="115" t="str">
        <f>IF(B46="","",VLOOKUP(AD46,Varsayımlar!$B:$Q,15,0))</f>
        <v>TRİTON -SKT ATILACAK</v>
      </c>
      <c r="AB46" s="115" t="str">
        <f>IF(B46="","",VLOOKUP(AD46,Varsayımlar!$B:$Q,16,0))</f>
        <v>24-26 CM</v>
      </c>
      <c r="AC46" s="64"/>
      <c r="AD46" s="61" t="str">
        <f t="shared" si="1"/>
        <v>LLC TRİTONMUTLUKAL WHEAT TORTILLA</v>
      </c>
    </row>
    <row r="47" spans="1:30" ht="36" customHeight="1" x14ac:dyDescent="0.25">
      <c r="A47" s="9" t="s">
        <v>213</v>
      </c>
      <c r="B47" s="115" t="s">
        <v>17</v>
      </c>
      <c r="C47" s="116">
        <f>IF(B47="","",VLOOKUP(AD47,Varsayımlar!$B:$Q,3,0))</f>
        <v>8698829380698</v>
      </c>
      <c r="D47" s="116" t="s">
        <v>513</v>
      </c>
      <c r="E47" s="117" t="s">
        <v>37</v>
      </c>
      <c r="F47" s="115" t="s">
        <v>801</v>
      </c>
      <c r="G47" s="115" t="s">
        <v>803</v>
      </c>
      <c r="H47" s="115" t="str">
        <f>IF(B47="","",VLOOKUP(AD47,Varsayımlar!$B:$Q,5,0))</f>
        <v>TORTİLLAS 25 CM 4 PCS 260G</v>
      </c>
      <c r="I47" s="115">
        <f>IF(B47="","",VLOOKUP(AD47,Varsayımlar!B:T,19,0))</f>
        <v>0</v>
      </c>
      <c r="J47" s="115" t="str">
        <f>IF(B47="","",VLOOKUP(AD47,Varsayımlar!$B:$Q,6,0))</f>
        <v>SADE</v>
      </c>
      <c r="K47" s="115">
        <v>1176</v>
      </c>
      <c r="L47" s="115"/>
      <c r="M47" s="115">
        <f t="shared" si="0"/>
        <v>14</v>
      </c>
      <c r="N47" s="115"/>
      <c r="O47" s="115"/>
      <c r="P47" s="115">
        <f>IF(B47="","",VLOOKUP(AD47,Varsayımlar!$B:$Q,7,0)*K47)</f>
        <v>35280</v>
      </c>
      <c r="Q47" s="115">
        <f>IF(B47="","",VLOOKUP(AD47,Varsayımlar!$B:$Q,8,0))</f>
        <v>25</v>
      </c>
      <c r="R47" s="115" t="str">
        <f>IF(B47="","",VLOOKUP(AD47,Varsayımlar!$B:$Q,9,0))</f>
        <v>SOFT</v>
      </c>
      <c r="S47" s="115">
        <f>IF(B47="","",VLOOKUP(AD47,Varsayımlar!$B:$Q,10,0))</f>
        <v>4</v>
      </c>
      <c r="T47" s="115">
        <f>IF(B47="","",VLOOKUP(AD47,Varsayımlar!$B:$Q,11,0))</f>
        <v>30</v>
      </c>
      <c r="U47" s="115">
        <f>IF(B47="","",VLOOKUP(AD47,Varsayımlar!$B:$Q,12,0))</f>
        <v>260</v>
      </c>
      <c r="V47" s="115" t="str">
        <f>IF(B47="","",VLOOKUP(AD47,Varsayımlar!$B:$Q,13,0))</f>
        <v>YURTDIŞI</v>
      </c>
      <c r="W47" s="115">
        <f>IF(B47="","",VLOOKUP(AD47,Varsayımlar!$B:$Q,14,0))</f>
        <v>6</v>
      </c>
      <c r="X47" s="118">
        <v>46225</v>
      </c>
      <c r="Y47" s="118">
        <v>46409</v>
      </c>
      <c r="Z47" s="115">
        <v>26072225</v>
      </c>
      <c r="AA47" s="115" t="str">
        <f>IF(B47="","",VLOOKUP(AD47,Varsayımlar!$B:$Q,15,0))</f>
        <v>TRİTON -SKT ATILACAK</v>
      </c>
      <c r="AB47" s="115" t="str">
        <f>IF(B47="","",VLOOKUP(AD47,Varsayımlar!$B:$Q,16,0))</f>
        <v>24-26 CM</v>
      </c>
      <c r="AC47" s="64"/>
      <c r="AD47" s="61" t="str">
        <f t="shared" si="1"/>
        <v>LLC TRİTONMUTLUKAL WHEAT TORTILLA</v>
      </c>
    </row>
    <row r="48" spans="1:30" ht="36" customHeight="1" x14ac:dyDescent="0.25">
      <c r="A48" s="9" t="s">
        <v>214</v>
      </c>
      <c r="B48" s="77" t="s">
        <v>17</v>
      </c>
      <c r="C48" s="76">
        <f>IF(B48="","",VLOOKUP(AD48,Varsayımlar!$B:$Q,3,0))</f>
        <v>8698829380698</v>
      </c>
      <c r="D48" s="76" t="s">
        <v>517</v>
      </c>
      <c r="E48" s="119" t="s">
        <v>37</v>
      </c>
      <c r="F48" s="77" t="s">
        <v>804</v>
      </c>
      <c r="G48" s="77" t="s">
        <v>805</v>
      </c>
      <c r="H48" s="77" t="str">
        <f>IF(B48="","",VLOOKUP(AD48,Varsayımlar!$B:$Q,5,0))</f>
        <v>TORTİLLAS 25 CM 4 PCS 260G</v>
      </c>
      <c r="I48" s="77">
        <f>IF(B48="","",VLOOKUP(AD48,Varsayımlar!B:T,19,0))</f>
        <v>0</v>
      </c>
      <c r="J48" s="77" t="str">
        <f>IF(B48="","",VLOOKUP(AD48,Varsayımlar!$B:$Q,6,0))</f>
        <v>SADE</v>
      </c>
      <c r="K48" s="77">
        <v>1176</v>
      </c>
      <c r="L48" s="77"/>
      <c r="M48" s="77">
        <f t="shared" si="0"/>
        <v>14</v>
      </c>
      <c r="N48" s="77"/>
      <c r="O48" s="77"/>
      <c r="P48" s="77">
        <f>IF(B48="","",VLOOKUP(AD48,Varsayımlar!$B:$Q,7,0)*K48)</f>
        <v>35280</v>
      </c>
      <c r="Q48" s="77">
        <f>IF(B48="","",VLOOKUP(AD48,Varsayımlar!$B:$Q,8,0))</f>
        <v>25</v>
      </c>
      <c r="R48" s="77" t="str">
        <f>IF(B48="","",VLOOKUP(AD48,Varsayımlar!$B:$Q,9,0))</f>
        <v>SOFT</v>
      </c>
      <c r="S48" s="77">
        <f>IF(B48="","",VLOOKUP(AD48,Varsayımlar!$B:$Q,10,0))</f>
        <v>4</v>
      </c>
      <c r="T48" s="77">
        <f>IF(B48="","",VLOOKUP(AD48,Varsayımlar!$B:$Q,11,0))</f>
        <v>30</v>
      </c>
      <c r="U48" s="77">
        <f>IF(B48="","",VLOOKUP(AD48,Varsayımlar!$B:$Q,12,0))</f>
        <v>260</v>
      </c>
      <c r="V48" s="77" t="str">
        <f>IF(B48="","",VLOOKUP(AD48,Varsayımlar!$B:$Q,13,0))</f>
        <v>YURTDIŞI</v>
      </c>
      <c r="W48" s="77">
        <f>IF(B48="","",VLOOKUP(AD48,Varsayımlar!$B:$Q,14,0))</f>
        <v>6</v>
      </c>
      <c r="X48" s="78">
        <v>46226</v>
      </c>
      <c r="Y48" s="78">
        <v>46410</v>
      </c>
      <c r="Z48" s="77">
        <v>26072325</v>
      </c>
      <c r="AA48" s="77" t="str">
        <f>IF(B48="","",VLOOKUP(AD48,Varsayımlar!$B:$Q,15,0))</f>
        <v>TRİTON -SKT ATILACAK</v>
      </c>
      <c r="AB48" s="77" t="str">
        <f>IF(B48="","",VLOOKUP(AD48,Varsayımlar!$B:$Q,16,0))</f>
        <v>24-26 CM</v>
      </c>
      <c r="AC48" s="64"/>
      <c r="AD48" s="61" t="str">
        <f t="shared" si="1"/>
        <v>LLC TRİTONMUTLUKAL WHEAT TORTILLA</v>
      </c>
    </row>
    <row r="49" spans="1:30" ht="36" customHeight="1" x14ac:dyDescent="0.25">
      <c r="A49" s="9" t="s">
        <v>215</v>
      </c>
      <c r="B49" s="77" t="s">
        <v>17</v>
      </c>
      <c r="C49" s="76">
        <f>IF(B49="","",VLOOKUP(AD49,Varsayımlar!$B:$Q,3,0))</f>
        <v>8698829380698</v>
      </c>
      <c r="D49" s="76" t="s">
        <v>517</v>
      </c>
      <c r="E49" s="119" t="s">
        <v>37</v>
      </c>
      <c r="F49" s="77" t="s">
        <v>804</v>
      </c>
      <c r="G49" s="77" t="s">
        <v>806</v>
      </c>
      <c r="H49" s="77" t="str">
        <f>IF(B49="","",VLOOKUP(AD49,Varsayımlar!$B:$Q,5,0))</f>
        <v>TORTİLLAS 25 CM 4 PCS 260G</v>
      </c>
      <c r="I49" s="77">
        <f>IF(B49="","",VLOOKUP(AD49,Varsayımlar!B:T,19,0))</f>
        <v>0</v>
      </c>
      <c r="J49" s="77" t="str">
        <f>IF(B49="","",VLOOKUP(AD49,Varsayımlar!$B:$Q,6,0))</f>
        <v>SADE</v>
      </c>
      <c r="K49" s="77">
        <v>420</v>
      </c>
      <c r="L49" s="77"/>
      <c r="M49" s="77">
        <f t="shared" si="0"/>
        <v>5</v>
      </c>
      <c r="N49" s="77"/>
      <c r="O49" s="77"/>
      <c r="P49" s="77">
        <f>IF(B49="","",VLOOKUP(AD49,Varsayımlar!$B:$Q,7,0)*K49)</f>
        <v>12600</v>
      </c>
      <c r="Q49" s="77">
        <f>IF(B49="","",VLOOKUP(AD49,Varsayımlar!$B:$Q,8,0))</f>
        <v>25</v>
      </c>
      <c r="R49" s="77" t="str">
        <f>IF(B49="","",VLOOKUP(AD49,Varsayımlar!$B:$Q,9,0))</f>
        <v>SOFT</v>
      </c>
      <c r="S49" s="77">
        <f>IF(B49="","",VLOOKUP(AD49,Varsayımlar!$B:$Q,10,0))</f>
        <v>4</v>
      </c>
      <c r="T49" s="77">
        <f>IF(B49="","",VLOOKUP(AD49,Varsayımlar!$B:$Q,11,0))</f>
        <v>30</v>
      </c>
      <c r="U49" s="77">
        <f>IF(B49="","",VLOOKUP(AD49,Varsayımlar!$B:$Q,12,0))</f>
        <v>260</v>
      </c>
      <c r="V49" s="77" t="str">
        <f>IF(B49="","",VLOOKUP(AD49,Varsayımlar!$B:$Q,13,0))</f>
        <v>YURTDIŞI</v>
      </c>
      <c r="W49" s="77">
        <f>IF(B49="","",VLOOKUP(AD49,Varsayımlar!$B:$Q,14,0))</f>
        <v>6</v>
      </c>
      <c r="X49" s="78">
        <v>46226</v>
      </c>
      <c r="Y49" s="78">
        <v>46410</v>
      </c>
      <c r="Z49" s="77">
        <v>26072325</v>
      </c>
      <c r="AA49" s="77" t="str">
        <f>IF(B49="","",VLOOKUP(AD49,Varsayımlar!$B:$Q,15,0))</f>
        <v>TRİTON -SKT ATILACAK</v>
      </c>
      <c r="AB49" s="77" t="str">
        <f>IF(B49="","",VLOOKUP(AD49,Varsayımlar!$B:$Q,16,0))</f>
        <v>24-26 CM</v>
      </c>
      <c r="AC49" s="64"/>
      <c r="AD49" s="61" t="str">
        <f t="shared" si="1"/>
        <v>LLC TRİTONMUTLUKAL WHEAT TORTILLA</v>
      </c>
    </row>
    <row r="50" spans="1:30" ht="36" customHeight="1" x14ac:dyDescent="0.25">
      <c r="A50" s="9" t="s">
        <v>216</v>
      </c>
      <c r="B50" s="77" t="s">
        <v>17</v>
      </c>
      <c r="C50" s="76">
        <f>IF(B50="","",VLOOKUP(AD50,Varsayımlar!$B:$Q,3,0))</f>
        <v>8698829380698</v>
      </c>
      <c r="D50" s="76" t="s">
        <v>517</v>
      </c>
      <c r="E50" s="119" t="s">
        <v>37</v>
      </c>
      <c r="F50" s="77" t="s">
        <v>804</v>
      </c>
      <c r="G50" s="77" t="s">
        <v>807</v>
      </c>
      <c r="H50" s="77" t="str">
        <f>IF(B50="","",VLOOKUP(AD50,Varsayımlar!$B:$Q,5,0))</f>
        <v>TORTİLLAS 25 CM 4 PCS 260G</v>
      </c>
      <c r="I50" s="77">
        <f>IF(B50="","",VLOOKUP(AD50,Varsayımlar!B:T,19,0))</f>
        <v>0</v>
      </c>
      <c r="J50" s="77" t="str">
        <f>IF(B50="","",VLOOKUP(AD50,Varsayımlar!$B:$Q,6,0))</f>
        <v>SADE</v>
      </c>
      <c r="K50" s="77">
        <v>840</v>
      </c>
      <c r="L50" s="77"/>
      <c r="M50" s="77">
        <f t="shared" si="0"/>
        <v>10</v>
      </c>
      <c r="N50" s="77"/>
      <c r="O50" s="77"/>
      <c r="P50" s="77">
        <f>IF(B50="","",VLOOKUP(AD50,Varsayımlar!$B:$Q,7,0)*K50)</f>
        <v>25200</v>
      </c>
      <c r="Q50" s="77">
        <f>IF(B50="","",VLOOKUP(AD50,Varsayımlar!$B:$Q,8,0))</f>
        <v>25</v>
      </c>
      <c r="R50" s="77" t="str">
        <f>IF(B50="","",VLOOKUP(AD50,Varsayımlar!$B:$Q,9,0))</f>
        <v>SOFT</v>
      </c>
      <c r="S50" s="77">
        <f>IF(B50="","",VLOOKUP(AD50,Varsayımlar!$B:$Q,10,0))</f>
        <v>4</v>
      </c>
      <c r="T50" s="77">
        <f>IF(B50="","",VLOOKUP(AD50,Varsayımlar!$B:$Q,11,0))</f>
        <v>30</v>
      </c>
      <c r="U50" s="77">
        <f>IF(B50="","",VLOOKUP(AD50,Varsayımlar!$B:$Q,12,0))</f>
        <v>260</v>
      </c>
      <c r="V50" s="77" t="str">
        <f>IF(B50="","",VLOOKUP(AD50,Varsayımlar!$B:$Q,13,0))</f>
        <v>YURTDIŞI</v>
      </c>
      <c r="W50" s="77">
        <f>IF(B50="","",VLOOKUP(AD50,Varsayımlar!$B:$Q,14,0))</f>
        <v>6</v>
      </c>
      <c r="X50" s="78">
        <v>46226</v>
      </c>
      <c r="Y50" s="78">
        <v>46410</v>
      </c>
      <c r="Z50" s="77">
        <v>26072325</v>
      </c>
      <c r="AA50" s="77" t="str">
        <f>IF(B50="","",VLOOKUP(AD50,Varsayımlar!$B:$Q,15,0))</f>
        <v>TRİTON -SKT ATILACAK</v>
      </c>
      <c r="AB50" s="77" t="str">
        <f>IF(B50="","",VLOOKUP(AD50,Varsayımlar!$B:$Q,16,0))</f>
        <v>24-26 CM</v>
      </c>
      <c r="AC50" s="64"/>
      <c r="AD50" s="61" t="str">
        <f t="shared" si="1"/>
        <v>LLC TRİTONMUTLUKAL WHEAT TORTILLA</v>
      </c>
    </row>
    <row r="51" spans="1:30" ht="36" customHeight="1" x14ac:dyDescent="0.25">
      <c r="A51" s="9" t="s">
        <v>217</v>
      </c>
      <c r="B51" s="64" t="s">
        <v>17</v>
      </c>
      <c r="C51" s="65">
        <f>IF(B51="","",VLOOKUP(AD51,Varsayımlar!$B:$Q,3,0))</f>
        <v>8698829380698</v>
      </c>
      <c r="D51" s="65" t="s">
        <v>522</v>
      </c>
      <c r="E51" s="167" t="s">
        <v>37</v>
      </c>
      <c r="F51" s="64" t="s">
        <v>808</v>
      </c>
      <c r="G51" s="64" t="s">
        <v>809</v>
      </c>
      <c r="H51" s="64" t="str">
        <f>IF(B51="","",VLOOKUP(AD51,Varsayımlar!$B:$Q,5,0))</f>
        <v>TORTİLLAS 25 CM 4 PCS 260G</v>
      </c>
      <c r="I51" s="64">
        <f>IF(B51="","",VLOOKUP(AD51,Varsayımlar!B:T,19,0))</f>
        <v>0</v>
      </c>
      <c r="J51" s="64" t="str">
        <f>IF(B51="","",VLOOKUP(AD51,Varsayımlar!$B:$Q,6,0))</f>
        <v>SADE</v>
      </c>
      <c r="K51" s="64">
        <v>1596</v>
      </c>
      <c r="L51" s="64"/>
      <c r="M51" s="64">
        <f t="shared" si="0"/>
        <v>19</v>
      </c>
      <c r="N51" s="64"/>
      <c r="O51" s="64"/>
      <c r="P51" s="64">
        <f>IF(B51="","",VLOOKUP(AD51,Varsayımlar!$B:$Q,7,0)*K51)</f>
        <v>47880</v>
      </c>
      <c r="Q51" s="64">
        <f>IF(B51="","",VLOOKUP(AD51,Varsayımlar!$B:$Q,8,0))</f>
        <v>25</v>
      </c>
      <c r="R51" s="64" t="str">
        <f>IF(B51="","",VLOOKUP(AD51,Varsayımlar!$B:$Q,9,0))</f>
        <v>SOFT</v>
      </c>
      <c r="S51" s="64">
        <f>IF(B51="","",VLOOKUP(AD51,Varsayımlar!$B:$Q,10,0))</f>
        <v>4</v>
      </c>
      <c r="T51" s="64">
        <f>IF(B51="","",VLOOKUP(AD51,Varsayımlar!$B:$Q,11,0))</f>
        <v>30</v>
      </c>
      <c r="U51" s="64">
        <f>IF(B51="","",VLOOKUP(AD51,Varsayımlar!$B:$Q,12,0))</f>
        <v>260</v>
      </c>
      <c r="V51" s="64" t="str">
        <f>IF(B51="","",VLOOKUP(AD51,Varsayımlar!$B:$Q,13,0))</f>
        <v>YURTDIŞI</v>
      </c>
      <c r="W51" s="64">
        <f>IF(B51="","",VLOOKUP(AD51,Varsayımlar!$B:$Q,14,0))</f>
        <v>6</v>
      </c>
      <c r="X51" s="66">
        <v>46227</v>
      </c>
      <c r="Y51" s="66">
        <v>46411</v>
      </c>
      <c r="Z51" s="64">
        <v>26072425</v>
      </c>
      <c r="AA51" s="64" t="str">
        <f>IF(B51="","",VLOOKUP(AD51,Varsayımlar!$B:$Q,15,0))</f>
        <v>TRİTON -SKT ATILACAK</v>
      </c>
      <c r="AB51" s="64" t="str">
        <f>IF(B51="","",VLOOKUP(AD51,Varsayımlar!$B:$Q,16,0))</f>
        <v>24-26 CM</v>
      </c>
      <c r="AC51" s="64"/>
      <c r="AD51" s="61" t="str">
        <f t="shared" si="1"/>
        <v>LLC TRİTONMUTLUKAL WHEAT TORTILLA</v>
      </c>
    </row>
    <row r="52" spans="1:30" ht="36" customHeight="1" x14ac:dyDescent="0.25">
      <c r="A52" s="9" t="s">
        <v>218</v>
      </c>
      <c r="B52" s="64" t="s">
        <v>17</v>
      </c>
      <c r="C52" s="65">
        <f>IF(B52="","",VLOOKUP(AD52,Varsayımlar!$B:$Q,3,0))</f>
        <v>8698829380698</v>
      </c>
      <c r="D52" s="65" t="s">
        <v>522</v>
      </c>
      <c r="E52" s="167" t="s">
        <v>37</v>
      </c>
      <c r="F52" s="64" t="s">
        <v>808</v>
      </c>
      <c r="G52" s="64" t="s">
        <v>810</v>
      </c>
      <c r="H52" s="64" t="str">
        <f>IF(B52="","",VLOOKUP(AD52,Varsayımlar!$B:$Q,5,0))</f>
        <v>TORTİLLAS 25 CM 4 PCS 260G</v>
      </c>
      <c r="I52" s="64">
        <f>IF(B52="","",VLOOKUP(AD52,Varsayımlar!B:T,19,0))</f>
        <v>0</v>
      </c>
      <c r="J52" s="64" t="str">
        <f>IF(B52="","",VLOOKUP(AD52,Varsayımlar!$B:$Q,6,0))</f>
        <v>SADE</v>
      </c>
      <c r="K52" s="64">
        <v>840</v>
      </c>
      <c r="L52" s="64"/>
      <c r="M52" s="64">
        <f t="shared" si="0"/>
        <v>10</v>
      </c>
      <c r="N52" s="64"/>
      <c r="O52" s="64"/>
      <c r="P52" s="64">
        <f>IF(B52="","",VLOOKUP(AD52,Varsayımlar!$B:$Q,7,0)*K52)</f>
        <v>25200</v>
      </c>
      <c r="Q52" s="64">
        <f>IF(B52="","",VLOOKUP(AD52,Varsayımlar!$B:$Q,8,0))</f>
        <v>25</v>
      </c>
      <c r="R52" s="64" t="str">
        <f>IF(B52="","",VLOOKUP(AD52,Varsayımlar!$B:$Q,9,0))</f>
        <v>SOFT</v>
      </c>
      <c r="S52" s="64">
        <f>IF(B52="","",VLOOKUP(AD52,Varsayımlar!$B:$Q,10,0))</f>
        <v>4</v>
      </c>
      <c r="T52" s="64">
        <f>IF(B52="","",VLOOKUP(AD52,Varsayımlar!$B:$Q,11,0))</f>
        <v>30</v>
      </c>
      <c r="U52" s="64">
        <f>IF(B52="","",VLOOKUP(AD52,Varsayımlar!$B:$Q,12,0))</f>
        <v>260</v>
      </c>
      <c r="V52" s="64" t="str">
        <f>IF(B52="","",VLOOKUP(AD52,Varsayımlar!$B:$Q,13,0))</f>
        <v>YURTDIŞI</v>
      </c>
      <c r="W52" s="64">
        <f>IF(B52="","",VLOOKUP(AD52,Varsayımlar!$B:$Q,14,0))</f>
        <v>6</v>
      </c>
      <c r="X52" s="66">
        <v>46227</v>
      </c>
      <c r="Y52" s="66">
        <v>46411</v>
      </c>
      <c r="Z52" s="64">
        <v>26072425</v>
      </c>
      <c r="AA52" s="64" t="str">
        <f>IF(B52="","",VLOOKUP(AD52,Varsayımlar!$B:$Q,15,0))</f>
        <v>TRİTON -SKT ATILACAK</v>
      </c>
      <c r="AB52" s="64" t="str">
        <f>IF(B52="","",VLOOKUP(AD52,Varsayımlar!$B:$Q,16,0))</f>
        <v>24-26 CM</v>
      </c>
      <c r="AC52" s="64"/>
      <c r="AD52" s="61" t="str">
        <f t="shared" si="1"/>
        <v>LLC TRİTONMUTLUKAL WHEAT TORTILLA</v>
      </c>
    </row>
    <row r="53" spans="1:30" ht="36" customHeight="1" x14ac:dyDescent="0.25">
      <c r="A53" s="9" t="s">
        <v>219</v>
      </c>
      <c r="B53" s="107" t="s">
        <v>17</v>
      </c>
      <c r="C53" s="108">
        <f>IF(B53="","",VLOOKUP(AD53,Varsayımlar!$B:$Q,3,0))</f>
        <v>8698829380698</v>
      </c>
      <c r="D53" s="108" t="s">
        <v>526</v>
      </c>
      <c r="E53" s="109" t="s">
        <v>37</v>
      </c>
      <c r="F53" s="107" t="s">
        <v>811</v>
      </c>
      <c r="G53" s="107" t="s">
        <v>812</v>
      </c>
      <c r="H53" s="107" t="str">
        <f>IF(B53="","",VLOOKUP(AD53,Varsayımlar!$B:$Q,5,0))</f>
        <v>TORTİLLAS 25 CM 4 PCS 260G</v>
      </c>
      <c r="I53" s="107">
        <f>IF(B53="","",VLOOKUP(AD53,Varsayımlar!B:T,19,0))</f>
        <v>0</v>
      </c>
      <c r="J53" s="107" t="str">
        <f>IF(B53="","",VLOOKUP(AD53,Varsayımlar!$B:$Q,6,0))</f>
        <v>SADE</v>
      </c>
      <c r="K53" s="107">
        <v>1260</v>
      </c>
      <c r="L53" s="107"/>
      <c r="M53" s="107">
        <f t="shared" si="0"/>
        <v>15</v>
      </c>
      <c r="N53" s="107"/>
      <c r="O53" s="107"/>
      <c r="P53" s="107">
        <f>IF(B53="","",VLOOKUP(AD53,Varsayımlar!$B:$Q,7,0)*K53)</f>
        <v>37800</v>
      </c>
      <c r="Q53" s="107">
        <f>IF(B53="","",VLOOKUP(AD53,Varsayımlar!$B:$Q,8,0))</f>
        <v>25</v>
      </c>
      <c r="R53" s="107" t="str">
        <f>IF(B53="","",VLOOKUP(AD53,Varsayımlar!$B:$Q,9,0))</f>
        <v>SOFT</v>
      </c>
      <c r="S53" s="107">
        <f>IF(B53="","",VLOOKUP(AD53,Varsayımlar!$B:$Q,10,0))</f>
        <v>4</v>
      </c>
      <c r="T53" s="107">
        <f>IF(B53="","",VLOOKUP(AD53,Varsayımlar!$B:$Q,11,0))</f>
        <v>30</v>
      </c>
      <c r="U53" s="107">
        <f>IF(B53="","",VLOOKUP(AD53,Varsayımlar!$B:$Q,12,0))</f>
        <v>260</v>
      </c>
      <c r="V53" s="107" t="str">
        <f>IF(B53="","",VLOOKUP(AD53,Varsayımlar!$B:$Q,13,0))</f>
        <v>YURTDIŞI</v>
      </c>
      <c r="W53" s="107">
        <f>IF(B53="","",VLOOKUP(AD53,Varsayımlar!$B:$Q,14,0))</f>
        <v>6</v>
      </c>
      <c r="X53" s="110">
        <v>46228</v>
      </c>
      <c r="Y53" s="110">
        <v>46412</v>
      </c>
      <c r="Z53" s="107">
        <v>26072525</v>
      </c>
      <c r="AA53" s="107" t="str">
        <f>IF(B53="","",VLOOKUP(AD53,Varsayımlar!$B:$Q,15,0))</f>
        <v>TRİTON -SKT ATILACAK</v>
      </c>
      <c r="AB53" s="107" t="str">
        <f>IF(B53="","",VLOOKUP(AD53,Varsayımlar!$B:$Q,16,0))</f>
        <v>24-26 CM</v>
      </c>
      <c r="AC53" s="64"/>
      <c r="AD53" s="61" t="str">
        <f t="shared" si="1"/>
        <v>LLC TRİTONMUTLUKAL WHEAT TORTILLA</v>
      </c>
    </row>
    <row r="54" spans="1:30" ht="36" customHeight="1" x14ac:dyDescent="0.25">
      <c r="A54" s="9" t="s">
        <v>220</v>
      </c>
      <c r="B54" s="107" t="s">
        <v>17</v>
      </c>
      <c r="C54" s="108">
        <f>IF(B54="","",VLOOKUP(AD54,Varsayımlar!$B:$Q,3,0))</f>
        <v>8698829380698</v>
      </c>
      <c r="D54" s="108" t="s">
        <v>526</v>
      </c>
      <c r="E54" s="109" t="s">
        <v>37</v>
      </c>
      <c r="F54" s="107" t="s">
        <v>811</v>
      </c>
      <c r="G54" s="107" t="s">
        <v>813</v>
      </c>
      <c r="H54" s="107" t="str">
        <f>IF(B54="","",VLOOKUP(AD54,Varsayımlar!$B:$Q,5,0))</f>
        <v>TORTİLLAS 25 CM 4 PCS 260G</v>
      </c>
      <c r="I54" s="107">
        <f>IF(B54="","",VLOOKUP(AD54,Varsayımlar!B:T,19,0))</f>
        <v>0</v>
      </c>
      <c r="J54" s="107" t="str">
        <f>IF(B54="","",VLOOKUP(AD54,Varsayımlar!$B:$Q,6,0))</f>
        <v>SADE</v>
      </c>
      <c r="K54" s="107">
        <v>1176</v>
      </c>
      <c r="L54" s="107"/>
      <c r="M54" s="107">
        <f t="shared" si="0"/>
        <v>14</v>
      </c>
      <c r="N54" s="107"/>
      <c r="O54" s="107"/>
      <c r="P54" s="107">
        <f>IF(B54="","",VLOOKUP(AD54,Varsayımlar!$B:$Q,7,0)*K54)</f>
        <v>35280</v>
      </c>
      <c r="Q54" s="107">
        <f>IF(B54="","",VLOOKUP(AD54,Varsayımlar!$B:$Q,8,0))</f>
        <v>25</v>
      </c>
      <c r="R54" s="107" t="str">
        <f>IF(B54="","",VLOOKUP(AD54,Varsayımlar!$B:$Q,9,0))</f>
        <v>SOFT</v>
      </c>
      <c r="S54" s="107">
        <f>IF(B54="","",VLOOKUP(AD54,Varsayımlar!$B:$Q,10,0))</f>
        <v>4</v>
      </c>
      <c r="T54" s="107">
        <f>IF(B54="","",VLOOKUP(AD54,Varsayımlar!$B:$Q,11,0))</f>
        <v>30</v>
      </c>
      <c r="U54" s="107">
        <f>IF(B54="","",VLOOKUP(AD54,Varsayımlar!$B:$Q,12,0))</f>
        <v>260</v>
      </c>
      <c r="V54" s="107" t="str">
        <f>IF(B54="","",VLOOKUP(AD54,Varsayımlar!$B:$Q,13,0))</f>
        <v>YURTDIŞI</v>
      </c>
      <c r="W54" s="107">
        <f>IF(B54="","",VLOOKUP(AD54,Varsayımlar!$B:$Q,14,0))</f>
        <v>6</v>
      </c>
      <c r="X54" s="110">
        <v>46228</v>
      </c>
      <c r="Y54" s="110">
        <v>46412</v>
      </c>
      <c r="Z54" s="107">
        <v>26072525</v>
      </c>
      <c r="AA54" s="107" t="str">
        <f>IF(B54="","",VLOOKUP(AD54,Varsayımlar!$B:$Q,15,0))</f>
        <v>TRİTON -SKT ATILACAK</v>
      </c>
      <c r="AB54" s="107" t="str">
        <f>IF(B54="","",VLOOKUP(AD54,Varsayımlar!$B:$Q,16,0))</f>
        <v>24-26 CM</v>
      </c>
      <c r="AC54" s="64"/>
      <c r="AD54" s="61" t="str">
        <f t="shared" si="1"/>
        <v>LLC TRİTONMUTLUKAL WHEAT TORTILLA</v>
      </c>
    </row>
    <row r="55" spans="1:30" ht="36" customHeight="1" x14ac:dyDescent="0.25">
      <c r="A55" s="9" t="s">
        <v>221</v>
      </c>
      <c r="B55" s="111" t="s">
        <v>17</v>
      </c>
      <c r="C55" s="112">
        <f>IF(B55="","",VLOOKUP(AD55,Varsayımlar!$B:$Q,3,0))</f>
        <v>8698829380698</v>
      </c>
      <c r="D55" s="112" t="s">
        <v>835</v>
      </c>
      <c r="E55" s="113" t="s">
        <v>37</v>
      </c>
      <c r="F55" s="111" t="s">
        <v>814</v>
      </c>
      <c r="G55" s="111" t="s">
        <v>815</v>
      </c>
      <c r="H55" s="111" t="str">
        <f>IF(B55="","",VLOOKUP(AD55,Varsayımlar!$B:$Q,5,0))</f>
        <v>TORTİLLAS 25 CM 4 PCS 260G</v>
      </c>
      <c r="I55" s="111">
        <f>IF(B55="","",VLOOKUP(AD55,Varsayımlar!B:T,19,0))</f>
        <v>0</v>
      </c>
      <c r="J55" s="111" t="str">
        <f>IF(B55="","",VLOOKUP(AD55,Varsayımlar!$B:$Q,6,0))</f>
        <v>SADE</v>
      </c>
      <c r="K55" s="111">
        <v>1596</v>
      </c>
      <c r="L55" s="111"/>
      <c r="M55" s="111">
        <f t="shared" si="0"/>
        <v>19</v>
      </c>
      <c r="N55" s="111"/>
      <c r="O55" s="111"/>
      <c r="P55" s="111">
        <f>IF(B55="","",VLOOKUP(AD55,Varsayımlar!$B:$Q,7,0)*K55)</f>
        <v>47880</v>
      </c>
      <c r="Q55" s="111">
        <f>IF(B55="","",VLOOKUP(AD55,Varsayımlar!$B:$Q,8,0))</f>
        <v>25</v>
      </c>
      <c r="R55" s="111" t="str">
        <f>IF(B55="","",VLOOKUP(AD55,Varsayımlar!$B:$Q,9,0))</f>
        <v>SOFT</v>
      </c>
      <c r="S55" s="111">
        <f>IF(B55="","",VLOOKUP(AD55,Varsayımlar!$B:$Q,10,0))</f>
        <v>4</v>
      </c>
      <c r="T55" s="111">
        <f>IF(B55="","",VLOOKUP(AD55,Varsayımlar!$B:$Q,11,0))</f>
        <v>30</v>
      </c>
      <c r="U55" s="111">
        <f>IF(B55="","",VLOOKUP(AD55,Varsayımlar!$B:$Q,12,0))</f>
        <v>260</v>
      </c>
      <c r="V55" s="111" t="str">
        <f>IF(B55="","",VLOOKUP(AD55,Varsayımlar!$B:$Q,13,0))</f>
        <v>YURTDIŞI</v>
      </c>
      <c r="W55" s="111">
        <f>IF(B55="","",VLOOKUP(AD55,Varsayımlar!$B:$Q,14,0))</f>
        <v>6</v>
      </c>
      <c r="X55" s="114">
        <v>46230</v>
      </c>
      <c r="Y55" s="114">
        <v>46414</v>
      </c>
      <c r="Z55" s="111">
        <v>26072725</v>
      </c>
      <c r="AA55" s="111" t="str">
        <f>IF(B55="","",VLOOKUP(AD55,Varsayımlar!$B:$Q,15,0))</f>
        <v>TRİTON -SKT ATILACAK</v>
      </c>
      <c r="AB55" s="111" t="str">
        <f>IF(B55="","",VLOOKUP(AD55,Varsayımlar!$B:$Q,16,0))</f>
        <v>24-26 CM</v>
      </c>
      <c r="AC55" s="64"/>
      <c r="AD55" s="61" t="str">
        <f t="shared" si="1"/>
        <v>LLC TRİTONMUTLUKAL WHEAT TORTILLA</v>
      </c>
    </row>
    <row r="56" spans="1:30" ht="36" customHeight="1" x14ac:dyDescent="0.25">
      <c r="A56" s="9" t="s">
        <v>222</v>
      </c>
      <c r="B56" s="111" t="s">
        <v>17</v>
      </c>
      <c r="C56" s="112">
        <f>IF(B56="","",VLOOKUP(AD56,Varsayımlar!$B:$Q,3,0))</f>
        <v>8698829380698</v>
      </c>
      <c r="D56" s="112" t="s">
        <v>835</v>
      </c>
      <c r="E56" s="113" t="s">
        <v>37</v>
      </c>
      <c r="F56" s="111" t="s">
        <v>814</v>
      </c>
      <c r="G56" s="111" t="s">
        <v>816</v>
      </c>
      <c r="H56" s="111" t="str">
        <f>IF(B56="","",VLOOKUP(AD56,Varsayımlar!$B:$Q,5,0))</f>
        <v>TORTİLLAS 25 CM 4 PCS 260G</v>
      </c>
      <c r="I56" s="111">
        <f>IF(B56="","",VLOOKUP(AD56,Varsayımlar!B:T,19,0))</f>
        <v>0</v>
      </c>
      <c r="J56" s="111" t="str">
        <f>IF(B56="","",VLOOKUP(AD56,Varsayımlar!$B:$Q,6,0))</f>
        <v>SADE</v>
      </c>
      <c r="K56" s="111">
        <v>840</v>
      </c>
      <c r="L56" s="111"/>
      <c r="M56" s="111">
        <f t="shared" si="0"/>
        <v>10</v>
      </c>
      <c r="N56" s="111"/>
      <c r="O56" s="111"/>
      <c r="P56" s="111">
        <f>IF(B56="","",VLOOKUP(AD56,Varsayımlar!$B:$Q,7,0)*K56)</f>
        <v>25200</v>
      </c>
      <c r="Q56" s="111">
        <f>IF(B56="","",VLOOKUP(AD56,Varsayımlar!$B:$Q,8,0))</f>
        <v>25</v>
      </c>
      <c r="R56" s="111" t="str">
        <f>IF(B56="","",VLOOKUP(AD56,Varsayımlar!$B:$Q,9,0))</f>
        <v>SOFT</v>
      </c>
      <c r="S56" s="111">
        <f>IF(B56="","",VLOOKUP(AD56,Varsayımlar!$B:$Q,10,0))</f>
        <v>4</v>
      </c>
      <c r="T56" s="111">
        <f>IF(B56="","",VLOOKUP(AD56,Varsayımlar!$B:$Q,11,0))</f>
        <v>30</v>
      </c>
      <c r="U56" s="111">
        <f>IF(B56="","",VLOOKUP(AD56,Varsayımlar!$B:$Q,12,0))</f>
        <v>260</v>
      </c>
      <c r="V56" s="111" t="str">
        <f>IF(B56="","",VLOOKUP(AD56,Varsayımlar!$B:$Q,13,0))</f>
        <v>YURTDIŞI</v>
      </c>
      <c r="W56" s="111">
        <f>IF(B56="","",VLOOKUP(AD56,Varsayımlar!$B:$Q,14,0))</f>
        <v>6</v>
      </c>
      <c r="X56" s="114">
        <v>46230</v>
      </c>
      <c r="Y56" s="114">
        <v>46414</v>
      </c>
      <c r="Z56" s="111">
        <v>26072725</v>
      </c>
      <c r="AA56" s="111" t="str">
        <f>IF(B56="","",VLOOKUP(AD56,Varsayımlar!$B:$Q,15,0))</f>
        <v>TRİTON -SKT ATILACAK</v>
      </c>
      <c r="AB56" s="111" t="str">
        <f>IF(B56="","",VLOOKUP(AD56,Varsayımlar!$B:$Q,16,0))</f>
        <v>24-26 CM</v>
      </c>
      <c r="AC56" s="64"/>
      <c r="AD56" s="61" t="str">
        <f t="shared" si="1"/>
        <v>LLC TRİTONMUTLUKAL WHEAT TORTILLA</v>
      </c>
    </row>
    <row r="57" spans="1:30" ht="36" customHeight="1" x14ac:dyDescent="0.25">
      <c r="A57" s="9" t="s">
        <v>223</v>
      </c>
      <c r="B57" s="70" t="s">
        <v>17</v>
      </c>
      <c r="C57" s="71">
        <f>IF(B57="","",VLOOKUP(AD57,Varsayımlar!$B:$Q,3,0))</f>
        <v>8698829380698</v>
      </c>
      <c r="D57" s="71" t="s">
        <v>836</v>
      </c>
      <c r="E57" s="106" t="s">
        <v>37</v>
      </c>
      <c r="F57" s="70" t="s">
        <v>817</v>
      </c>
      <c r="G57" s="70" t="s">
        <v>818</v>
      </c>
      <c r="H57" s="70" t="str">
        <f>IF(B57="","",VLOOKUP(AD57,Varsayımlar!$B:$Q,5,0))</f>
        <v>TORTİLLAS 25 CM 4 PCS 260G</v>
      </c>
      <c r="I57" s="70">
        <f>IF(B57="","",VLOOKUP(AD57,Varsayımlar!B:T,19,0))</f>
        <v>0</v>
      </c>
      <c r="J57" s="70" t="str">
        <f>IF(B57="","",VLOOKUP(AD57,Varsayımlar!$B:$Q,6,0))</f>
        <v>SADE</v>
      </c>
      <c r="K57" s="70">
        <v>2436</v>
      </c>
      <c r="L57" s="70"/>
      <c r="M57" s="70">
        <f t="shared" si="0"/>
        <v>29</v>
      </c>
      <c r="N57" s="70"/>
      <c r="O57" s="70"/>
      <c r="P57" s="70">
        <f>IF(B57="","",VLOOKUP(AD57,Varsayımlar!$B:$Q,7,0)*K57)</f>
        <v>73080</v>
      </c>
      <c r="Q57" s="70">
        <f>IF(B57="","",VLOOKUP(AD57,Varsayımlar!$B:$Q,8,0))</f>
        <v>25</v>
      </c>
      <c r="R57" s="70" t="str">
        <f>IF(B57="","",VLOOKUP(AD57,Varsayımlar!$B:$Q,9,0))</f>
        <v>SOFT</v>
      </c>
      <c r="S57" s="70">
        <f>IF(B57="","",VLOOKUP(AD57,Varsayımlar!$B:$Q,10,0))</f>
        <v>4</v>
      </c>
      <c r="T57" s="70">
        <f>IF(B57="","",VLOOKUP(AD57,Varsayımlar!$B:$Q,11,0))</f>
        <v>30</v>
      </c>
      <c r="U57" s="70">
        <f>IF(B57="","",VLOOKUP(AD57,Varsayımlar!$B:$Q,12,0))</f>
        <v>260</v>
      </c>
      <c r="V57" s="70" t="str">
        <f>IF(B57="","",VLOOKUP(AD57,Varsayımlar!$B:$Q,13,0))</f>
        <v>YURTDIŞI</v>
      </c>
      <c r="W57" s="70">
        <f>IF(B57="","",VLOOKUP(AD57,Varsayımlar!$B:$Q,14,0))</f>
        <v>6</v>
      </c>
      <c r="X57" s="73">
        <v>46231</v>
      </c>
      <c r="Y57" s="73">
        <v>46415</v>
      </c>
      <c r="Z57" s="70">
        <v>26072825</v>
      </c>
      <c r="AA57" s="70" t="str">
        <f>IF(B57="","",VLOOKUP(AD57,Varsayımlar!$B:$Q,15,0))</f>
        <v>TRİTON -SKT ATILACAK</v>
      </c>
      <c r="AB57" s="70" t="str">
        <f>IF(B57="","",VLOOKUP(AD57,Varsayımlar!$B:$Q,16,0))</f>
        <v>24-26 CM</v>
      </c>
      <c r="AC57" s="64"/>
      <c r="AD57" s="61" t="str">
        <f t="shared" si="1"/>
        <v>LLC TRİTONMUTLUKAL WHEAT TORTILLA</v>
      </c>
    </row>
    <row r="58" spans="1:30" ht="36" customHeight="1" x14ac:dyDescent="0.25">
      <c r="A58" s="9" t="s">
        <v>224</v>
      </c>
      <c r="B58" s="82" t="s">
        <v>17</v>
      </c>
      <c r="C58" s="83">
        <f>IF(B58="","",VLOOKUP(AD58,Varsayımlar!$B:$Q,3,0))</f>
        <v>8698829380698</v>
      </c>
      <c r="D58" s="83" t="s">
        <v>837</v>
      </c>
      <c r="E58" s="104" t="s">
        <v>37</v>
      </c>
      <c r="F58" s="82" t="s">
        <v>819</v>
      </c>
      <c r="G58" s="82" t="s">
        <v>820</v>
      </c>
      <c r="H58" s="82" t="str">
        <f>IF(B58="","",VLOOKUP(AD58,Varsayımlar!$B:$Q,5,0))</f>
        <v>TORTİLLAS 25 CM 4 PCS 260G</v>
      </c>
      <c r="I58" s="82">
        <f>IF(B58="","",VLOOKUP(AD58,Varsayımlar!B:T,19,0))</f>
        <v>0</v>
      </c>
      <c r="J58" s="82" t="str">
        <f>IF(B58="","",VLOOKUP(AD58,Varsayımlar!$B:$Q,6,0))</f>
        <v>SADE</v>
      </c>
      <c r="K58" s="82">
        <v>588</v>
      </c>
      <c r="L58" s="82"/>
      <c r="M58" s="82">
        <f t="shared" si="0"/>
        <v>7</v>
      </c>
      <c r="N58" s="82"/>
      <c r="O58" s="82"/>
      <c r="P58" s="82">
        <f>IF(B58="","",VLOOKUP(AD58,Varsayımlar!$B:$Q,7,0)*K58)</f>
        <v>17640</v>
      </c>
      <c r="Q58" s="82">
        <f>IF(B58="","",VLOOKUP(AD58,Varsayımlar!$B:$Q,8,0))</f>
        <v>25</v>
      </c>
      <c r="R58" s="82" t="str">
        <f>IF(B58="","",VLOOKUP(AD58,Varsayımlar!$B:$Q,9,0))</f>
        <v>SOFT</v>
      </c>
      <c r="S58" s="82">
        <f>IF(B58="","",VLOOKUP(AD58,Varsayımlar!$B:$Q,10,0))</f>
        <v>4</v>
      </c>
      <c r="T58" s="82">
        <f>IF(B58="","",VLOOKUP(AD58,Varsayımlar!$B:$Q,11,0))</f>
        <v>30</v>
      </c>
      <c r="U58" s="82">
        <f>IF(B58="","",VLOOKUP(AD58,Varsayımlar!$B:$Q,12,0))</f>
        <v>260</v>
      </c>
      <c r="V58" s="82" t="str">
        <f>IF(B58="","",VLOOKUP(AD58,Varsayımlar!$B:$Q,13,0))</f>
        <v>YURTDIŞI</v>
      </c>
      <c r="W58" s="82">
        <f>IF(B58="","",VLOOKUP(AD58,Varsayımlar!$B:$Q,14,0))</f>
        <v>6</v>
      </c>
      <c r="X58" s="84">
        <v>46232</v>
      </c>
      <c r="Y58" s="84">
        <v>46416</v>
      </c>
      <c r="Z58" s="82">
        <v>26072925</v>
      </c>
      <c r="AA58" s="82" t="str">
        <f>IF(B58="","",VLOOKUP(AD58,Varsayımlar!$B:$Q,15,0))</f>
        <v>TRİTON -SKT ATILACAK</v>
      </c>
      <c r="AB58" s="82" t="str">
        <f>IF(B58="","",VLOOKUP(AD58,Varsayımlar!$B:$Q,16,0))</f>
        <v>24-26 CM</v>
      </c>
      <c r="AC58" s="64"/>
      <c r="AD58" s="61" t="str">
        <f t="shared" si="1"/>
        <v>LLC TRİTONMUTLUKAL WHEAT TORTILLA</v>
      </c>
    </row>
    <row r="59" spans="1:30" ht="36" customHeight="1" x14ac:dyDescent="0.25">
      <c r="A59" s="9" t="s">
        <v>225</v>
      </c>
      <c r="B59" s="82" t="s">
        <v>17</v>
      </c>
      <c r="C59" s="83">
        <f>IF(B59="","",VLOOKUP(AD59,Varsayımlar!$B:$Q,3,0))</f>
        <v>8698829380698</v>
      </c>
      <c r="D59" s="83" t="s">
        <v>837</v>
      </c>
      <c r="E59" s="104" t="s">
        <v>37</v>
      </c>
      <c r="F59" s="82" t="s">
        <v>819</v>
      </c>
      <c r="G59" s="82" t="s">
        <v>821</v>
      </c>
      <c r="H59" s="82" t="str">
        <f>IF(B59="","",VLOOKUP(AD59,Varsayımlar!$B:$Q,5,0))</f>
        <v>TORTİLLAS 25 CM 4 PCS 260G</v>
      </c>
      <c r="I59" s="82">
        <f>IF(B59="","",VLOOKUP(AD59,Varsayımlar!B:T,19,0))</f>
        <v>0</v>
      </c>
      <c r="J59" s="82" t="str">
        <f>IF(B59="","",VLOOKUP(AD59,Varsayımlar!$B:$Q,6,0))</f>
        <v>SADE</v>
      </c>
      <c r="K59" s="82">
        <v>1848</v>
      </c>
      <c r="L59" s="82"/>
      <c r="M59" s="82">
        <f t="shared" si="0"/>
        <v>22</v>
      </c>
      <c r="N59" s="82"/>
      <c r="O59" s="82"/>
      <c r="P59" s="82">
        <f>IF(B59="","",VLOOKUP(AD59,Varsayımlar!$B:$Q,7,0)*K59)</f>
        <v>55440</v>
      </c>
      <c r="Q59" s="82">
        <f>IF(B59="","",VLOOKUP(AD59,Varsayımlar!$B:$Q,8,0))</f>
        <v>25</v>
      </c>
      <c r="R59" s="82" t="str">
        <f>IF(B59="","",VLOOKUP(AD59,Varsayımlar!$B:$Q,9,0))</f>
        <v>SOFT</v>
      </c>
      <c r="S59" s="82">
        <f>IF(B59="","",VLOOKUP(AD59,Varsayımlar!$B:$Q,10,0))</f>
        <v>4</v>
      </c>
      <c r="T59" s="82">
        <f>IF(B59="","",VLOOKUP(AD59,Varsayımlar!$B:$Q,11,0))</f>
        <v>30</v>
      </c>
      <c r="U59" s="82">
        <f>IF(B59="","",VLOOKUP(AD59,Varsayımlar!$B:$Q,12,0))</f>
        <v>260</v>
      </c>
      <c r="V59" s="82" t="str">
        <f>IF(B59="","",VLOOKUP(AD59,Varsayımlar!$B:$Q,13,0))</f>
        <v>YURTDIŞI</v>
      </c>
      <c r="W59" s="82">
        <f>IF(B59="","",VLOOKUP(AD59,Varsayımlar!$B:$Q,14,0))</f>
        <v>6</v>
      </c>
      <c r="X59" s="84">
        <v>46232</v>
      </c>
      <c r="Y59" s="84">
        <v>46416</v>
      </c>
      <c r="Z59" s="82">
        <v>26072925</v>
      </c>
      <c r="AA59" s="82" t="str">
        <f>IF(B59="","",VLOOKUP(AD59,Varsayımlar!$B:$Q,15,0))</f>
        <v>TRİTON -SKT ATILACAK</v>
      </c>
      <c r="AB59" s="82" t="str">
        <f>IF(B59="","",VLOOKUP(AD59,Varsayımlar!$B:$Q,16,0))</f>
        <v>24-26 CM</v>
      </c>
      <c r="AC59" s="64"/>
      <c r="AD59" s="61" t="str">
        <f t="shared" si="1"/>
        <v>LLC TRİTONMUTLUKAL WHEAT TORTILLA</v>
      </c>
    </row>
    <row r="60" spans="1:30" ht="36" customHeight="1" x14ac:dyDescent="0.25">
      <c r="A60" s="9" t="s">
        <v>226</v>
      </c>
      <c r="B60" s="107" t="s">
        <v>17</v>
      </c>
      <c r="C60" s="108">
        <f>IF(B60="","",VLOOKUP(AD60,Varsayımlar!$B:$Q,3,0))</f>
        <v>8698829380698</v>
      </c>
      <c r="D60" s="108" t="s">
        <v>838</v>
      </c>
      <c r="E60" s="109" t="s">
        <v>37</v>
      </c>
      <c r="F60" s="107" t="s">
        <v>822</v>
      </c>
      <c r="G60" s="107" t="s">
        <v>823</v>
      </c>
      <c r="H60" s="107" t="str">
        <f>IF(B60="","",VLOOKUP(AD60,Varsayımlar!$B:$Q,5,0))</f>
        <v>TORTİLLAS 25 CM 4 PCS 260G</v>
      </c>
      <c r="I60" s="107">
        <f>IF(B60="","",VLOOKUP(AD60,Varsayımlar!B:T,19,0))</f>
        <v>0</v>
      </c>
      <c r="J60" s="107" t="str">
        <f>IF(B60="","",VLOOKUP(AD60,Varsayımlar!$B:$Q,6,0))</f>
        <v>SADE</v>
      </c>
      <c r="K60" s="107">
        <v>2100</v>
      </c>
      <c r="L60" s="107"/>
      <c r="M60" s="107">
        <f t="shared" si="0"/>
        <v>25</v>
      </c>
      <c r="N60" s="107"/>
      <c r="O60" s="107"/>
      <c r="P60" s="107">
        <f>IF(B60="","",VLOOKUP(AD60,Varsayımlar!$B:$Q,7,0)*K60)</f>
        <v>63000</v>
      </c>
      <c r="Q60" s="107">
        <f>IF(B60="","",VLOOKUP(AD60,Varsayımlar!$B:$Q,8,0))</f>
        <v>25</v>
      </c>
      <c r="R60" s="107" t="str">
        <f>IF(B60="","",VLOOKUP(AD60,Varsayımlar!$B:$Q,9,0))</f>
        <v>SOFT</v>
      </c>
      <c r="S60" s="107">
        <f>IF(B60="","",VLOOKUP(AD60,Varsayımlar!$B:$Q,10,0))</f>
        <v>4</v>
      </c>
      <c r="T60" s="107">
        <f>IF(B60="","",VLOOKUP(AD60,Varsayımlar!$B:$Q,11,0))</f>
        <v>30</v>
      </c>
      <c r="U60" s="107">
        <f>IF(B60="","",VLOOKUP(AD60,Varsayımlar!$B:$Q,12,0))</f>
        <v>260</v>
      </c>
      <c r="V60" s="107" t="str">
        <f>IF(B60="","",VLOOKUP(AD60,Varsayımlar!$B:$Q,13,0))</f>
        <v>YURTDIŞI</v>
      </c>
      <c r="W60" s="107">
        <f>IF(B60="","",VLOOKUP(AD60,Varsayımlar!$B:$Q,14,0))</f>
        <v>6</v>
      </c>
      <c r="X60" s="110">
        <v>46233</v>
      </c>
      <c r="Y60" s="110">
        <v>46417</v>
      </c>
      <c r="Z60" s="107">
        <v>26073025</v>
      </c>
      <c r="AA60" s="107" t="str">
        <f>IF(B60="","",VLOOKUP(AD60,Varsayımlar!$B:$Q,15,0))</f>
        <v>TRİTON -SKT ATILACAK</v>
      </c>
      <c r="AB60" s="107" t="str">
        <f>IF(B60="","",VLOOKUP(AD60,Varsayımlar!$B:$Q,16,0))</f>
        <v>24-26 CM</v>
      </c>
      <c r="AC60" s="64"/>
      <c r="AD60" s="61" t="str">
        <f t="shared" si="1"/>
        <v>LLC TRİTONMUTLUKAL WHEAT TORTILLA</v>
      </c>
    </row>
    <row r="61" spans="1:30" ht="36" customHeight="1" x14ac:dyDescent="0.25">
      <c r="A61" s="9" t="s">
        <v>227</v>
      </c>
      <c r="B61" s="107" t="s">
        <v>17</v>
      </c>
      <c r="C61" s="108">
        <f>IF(B61="","",VLOOKUP(AD61,Varsayımlar!$B:$Q,3,0))</f>
        <v>8698829380698</v>
      </c>
      <c r="D61" s="108" t="s">
        <v>838</v>
      </c>
      <c r="E61" s="109" t="s">
        <v>37</v>
      </c>
      <c r="F61" s="107" t="s">
        <v>822</v>
      </c>
      <c r="G61" s="107" t="s">
        <v>824</v>
      </c>
      <c r="H61" s="107" t="str">
        <f>IF(B61="","",VLOOKUP(AD61,Varsayımlar!$B:$Q,5,0))</f>
        <v>TORTİLLAS 25 CM 4 PCS 260G</v>
      </c>
      <c r="I61" s="107">
        <f>IF(B61="","",VLOOKUP(AD61,Varsayımlar!B:T,19,0))</f>
        <v>0</v>
      </c>
      <c r="J61" s="107" t="str">
        <f>IF(B61="","",VLOOKUP(AD61,Varsayımlar!$B:$Q,6,0))</f>
        <v>SADE</v>
      </c>
      <c r="K61" s="107">
        <v>336</v>
      </c>
      <c r="L61" s="107"/>
      <c r="M61" s="107">
        <f t="shared" si="0"/>
        <v>4</v>
      </c>
      <c r="N61" s="107"/>
      <c r="O61" s="107"/>
      <c r="P61" s="107">
        <f>IF(B61="","",VLOOKUP(AD61,Varsayımlar!$B:$Q,7,0)*K61)</f>
        <v>10080</v>
      </c>
      <c r="Q61" s="107">
        <f>IF(B61="","",VLOOKUP(AD61,Varsayımlar!$B:$Q,8,0))</f>
        <v>25</v>
      </c>
      <c r="R61" s="107" t="str">
        <f>IF(B61="","",VLOOKUP(AD61,Varsayımlar!$B:$Q,9,0))</f>
        <v>SOFT</v>
      </c>
      <c r="S61" s="107">
        <f>IF(B61="","",VLOOKUP(AD61,Varsayımlar!$B:$Q,10,0))</f>
        <v>4</v>
      </c>
      <c r="T61" s="107">
        <f>IF(B61="","",VLOOKUP(AD61,Varsayımlar!$B:$Q,11,0))</f>
        <v>30</v>
      </c>
      <c r="U61" s="107">
        <f>IF(B61="","",VLOOKUP(AD61,Varsayımlar!$B:$Q,12,0))</f>
        <v>260</v>
      </c>
      <c r="V61" s="107" t="str">
        <f>IF(B61="","",VLOOKUP(AD61,Varsayımlar!$B:$Q,13,0))</f>
        <v>YURTDIŞI</v>
      </c>
      <c r="W61" s="107">
        <f>IF(B61="","",VLOOKUP(AD61,Varsayımlar!$B:$Q,14,0))</f>
        <v>6</v>
      </c>
      <c r="X61" s="110">
        <v>46233</v>
      </c>
      <c r="Y61" s="110">
        <v>46417</v>
      </c>
      <c r="Z61" s="107">
        <v>26073025</v>
      </c>
      <c r="AA61" s="107" t="str">
        <f>IF(B61="","",VLOOKUP(AD61,Varsayımlar!$B:$Q,15,0))</f>
        <v>TRİTON -SKT ATILACAK</v>
      </c>
      <c r="AB61" s="107" t="str">
        <f>IF(B61="","",VLOOKUP(AD61,Varsayımlar!$B:$Q,16,0))</f>
        <v>24-26 CM</v>
      </c>
      <c r="AC61" s="64"/>
      <c r="AD61" s="61" t="str">
        <f t="shared" si="1"/>
        <v>LLC TRİTONMUTLUKAL WHEAT TORTILLA</v>
      </c>
    </row>
    <row r="62" spans="1:30" ht="36" customHeight="1" x14ac:dyDescent="0.25">
      <c r="A62" s="9" t="s">
        <v>228</v>
      </c>
      <c r="B62" s="64"/>
      <c r="C62" s="65" t="str">
        <f>IF(B62="","",VLOOKUP(AD62,Varsayımlar!$B:$Q,3,0))</f>
        <v/>
      </c>
      <c r="D62" s="65"/>
      <c r="E62" s="65"/>
      <c r="F62" s="64"/>
      <c r="G62" s="64"/>
      <c r="H62" s="64" t="str">
        <f>IF(B62="","",VLOOKUP(AD62,Varsayımlar!$B:$Q,5,0))</f>
        <v/>
      </c>
      <c r="I62" s="64" t="str">
        <f>IF(B62="","",VLOOKUP(AD62,Varsayımlar!B:T,19,0))</f>
        <v/>
      </c>
      <c r="J62" s="64" t="str">
        <f>IF(B62="","",VLOOKUP(AD62,Varsayımlar!$B:$Q,6,0))</f>
        <v/>
      </c>
      <c r="K62" s="64"/>
      <c r="L62" s="64"/>
      <c r="M62" s="64">
        <f t="shared" si="0"/>
        <v>0</v>
      </c>
      <c r="N62" s="64"/>
      <c r="O62" s="64"/>
      <c r="P62" s="64" t="str">
        <f>IF(B62="","",VLOOKUP(AD62,Varsayımlar!$B:$Q,7,0)*K62)</f>
        <v/>
      </c>
      <c r="Q62" s="64" t="str">
        <f>IF(B62="","",VLOOKUP(AD62,Varsayımlar!$B:$Q,8,0))</f>
        <v/>
      </c>
      <c r="R62" s="64" t="str">
        <f>IF(B62="","",VLOOKUP(AD62,Varsayımlar!$B:$Q,9,0))</f>
        <v/>
      </c>
      <c r="S62" s="64" t="str">
        <f>IF(B62="","",VLOOKUP(AD62,Varsayımlar!$B:$Q,10,0))</f>
        <v/>
      </c>
      <c r="T62" s="64" t="str">
        <f>IF(B62="","",VLOOKUP(AD62,Varsayımlar!$B:$Q,11,0))</f>
        <v/>
      </c>
      <c r="U62" s="64" t="str">
        <f>IF(B62="","",VLOOKUP(AD62,Varsayımlar!$B:$Q,12,0))</f>
        <v/>
      </c>
      <c r="V62" s="64" t="str">
        <f>IF(B62="","",VLOOKUP(AD62,Varsayımlar!$B:$Q,13,0))</f>
        <v/>
      </c>
      <c r="W62" s="64" t="str">
        <f>IF(B62="","",VLOOKUP(AD62,Varsayımlar!$B:$Q,14,0))</f>
        <v/>
      </c>
      <c r="X62" s="66"/>
      <c r="Y62" s="66"/>
      <c r="Z62" s="64"/>
      <c r="AA62" s="64" t="str">
        <f>IF(B62="","",VLOOKUP(AD62,Varsayımlar!$B:$Q,15,0))</f>
        <v/>
      </c>
      <c r="AB62" s="64" t="str">
        <f>IF(B62="","",VLOOKUP(AD62,Varsayımlar!$B:$Q,16,0))</f>
        <v/>
      </c>
      <c r="AC62" s="64"/>
      <c r="AD62" s="61" t="str">
        <f t="shared" si="1"/>
        <v/>
      </c>
    </row>
    <row r="63" spans="1:30" ht="36" customHeight="1" x14ac:dyDescent="0.25">
      <c r="A63" s="9" t="s">
        <v>229</v>
      </c>
      <c r="B63" s="64"/>
      <c r="C63" s="65" t="str">
        <f>IF(B63="","",VLOOKUP(AD63,Varsayımlar!$B:$Q,3,0))</f>
        <v/>
      </c>
      <c r="D63" s="65"/>
      <c r="E63" s="65"/>
      <c r="F63" s="64"/>
      <c r="G63" s="64"/>
      <c r="H63" s="64" t="str">
        <f>IF(B63="","",VLOOKUP(AD63,Varsayımlar!$B:$Q,5,0))</f>
        <v/>
      </c>
      <c r="I63" s="64" t="str">
        <f>IF(B63="","",VLOOKUP(AD63,Varsayımlar!B:T,19,0))</f>
        <v/>
      </c>
      <c r="J63" s="64" t="str">
        <f>IF(B63="","",VLOOKUP(AD63,Varsayımlar!$B:$Q,6,0))</f>
        <v/>
      </c>
      <c r="K63" s="64"/>
      <c r="L63" s="64"/>
      <c r="M63" s="64">
        <f t="shared" si="0"/>
        <v>0</v>
      </c>
      <c r="N63" s="64"/>
      <c r="O63" s="64"/>
      <c r="P63" s="64" t="str">
        <f>IF(B63="","",VLOOKUP(AD63,Varsayımlar!$B:$Q,7,0)*K63)</f>
        <v/>
      </c>
      <c r="Q63" s="64" t="str">
        <f>IF(B63="","",VLOOKUP(AD63,Varsayımlar!$B:$Q,8,0))</f>
        <v/>
      </c>
      <c r="R63" s="64" t="str">
        <f>IF(B63="","",VLOOKUP(AD63,Varsayımlar!$B:$Q,9,0))</f>
        <v/>
      </c>
      <c r="S63" s="64" t="str">
        <f>IF(B63="","",VLOOKUP(AD63,Varsayımlar!$B:$Q,10,0))</f>
        <v/>
      </c>
      <c r="T63" s="64" t="str">
        <f>IF(B63="","",VLOOKUP(AD63,Varsayımlar!$B:$Q,11,0))</f>
        <v/>
      </c>
      <c r="U63" s="64" t="str">
        <f>IF(B63="","",VLOOKUP(AD63,Varsayımlar!$B:$Q,12,0))</f>
        <v/>
      </c>
      <c r="V63" s="64" t="str">
        <f>IF(B63="","",VLOOKUP(AD63,Varsayımlar!$B:$Q,13,0))</f>
        <v/>
      </c>
      <c r="W63" s="64" t="str">
        <f>IF(B63="","",VLOOKUP(AD63,Varsayımlar!$B:$Q,14,0))</f>
        <v/>
      </c>
      <c r="X63" s="66"/>
      <c r="Y63" s="66"/>
      <c r="Z63" s="64"/>
      <c r="AA63" s="64" t="str">
        <f>IF(B63="","",VLOOKUP(AD63,Varsayımlar!$B:$Q,15,0))</f>
        <v/>
      </c>
      <c r="AB63" s="64" t="str">
        <f>IF(B63="","",VLOOKUP(AD63,Varsayımlar!$B:$Q,16,0))</f>
        <v/>
      </c>
      <c r="AC63" s="64"/>
      <c r="AD63" s="61" t="str">
        <f t="shared" si="1"/>
        <v/>
      </c>
    </row>
    <row r="64" spans="1:30" ht="36" customHeight="1" x14ac:dyDescent="0.25">
      <c r="A64" s="198" t="s">
        <v>171</v>
      </c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9"/>
      <c r="AC64" s="55"/>
    </row>
    <row r="65" spans="1:30" ht="63" x14ac:dyDescent="0.25">
      <c r="A65" s="9" t="s">
        <v>0</v>
      </c>
      <c r="B65" s="9" t="s">
        <v>1</v>
      </c>
      <c r="C65" s="10" t="s">
        <v>36</v>
      </c>
      <c r="D65" s="10" t="s">
        <v>177</v>
      </c>
      <c r="E65" s="10" t="s">
        <v>42</v>
      </c>
      <c r="F65" s="9" t="s">
        <v>43</v>
      </c>
      <c r="G65" s="9" t="s">
        <v>13</v>
      </c>
      <c r="H65" s="9" t="s">
        <v>2</v>
      </c>
      <c r="I65" s="9" t="s">
        <v>83</v>
      </c>
      <c r="J65" s="9" t="s">
        <v>3</v>
      </c>
      <c r="K65" s="9" t="s">
        <v>21</v>
      </c>
      <c r="L65" s="9" t="s">
        <v>141</v>
      </c>
      <c r="M65" s="9" t="s">
        <v>20</v>
      </c>
      <c r="N65" s="9" t="s">
        <v>243</v>
      </c>
      <c r="O65" s="9" t="s">
        <v>176</v>
      </c>
      <c r="P65" s="9" t="s">
        <v>16</v>
      </c>
      <c r="Q65" s="9" t="s">
        <v>4</v>
      </c>
      <c r="R65" s="9" t="s">
        <v>5</v>
      </c>
      <c r="S65" s="9" t="s">
        <v>6</v>
      </c>
      <c r="T65" s="9" t="s">
        <v>33</v>
      </c>
      <c r="U65" s="9" t="s">
        <v>7</v>
      </c>
      <c r="V65" s="9" t="s">
        <v>8</v>
      </c>
      <c r="W65" s="9" t="s">
        <v>364</v>
      </c>
      <c r="X65" s="9" t="s">
        <v>10</v>
      </c>
      <c r="Y65" s="9" t="s">
        <v>11</v>
      </c>
      <c r="Z65" s="9" t="s">
        <v>12</v>
      </c>
      <c r="AA65" s="9" t="s">
        <v>14</v>
      </c>
      <c r="AB65" s="9" t="s">
        <v>15</v>
      </c>
      <c r="AC65" s="9" t="s">
        <v>305</v>
      </c>
      <c r="AD65" s="8" t="s">
        <v>50</v>
      </c>
    </row>
    <row r="66" spans="1:30" ht="31.5" customHeight="1" x14ac:dyDescent="0.25">
      <c r="A66" s="9" t="s">
        <v>29</v>
      </c>
      <c r="B66" s="70" t="s">
        <v>149</v>
      </c>
      <c r="C66" s="71">
        <f>IF(B66="","",VLOOKUP(AD66,Varsayımlar!$B:$Q,3,0))</f>
        <v>8698829380698</v>
      </c>
      <c r="D66" s="71"/>
      <c r="E66" s="72" t="s">
        <v>150</v>
      </c>
      <c r="F66" s="70"/>
      <c r="G66" s="70"/>
      <c r="H66" s="70" t="str">
        <f>IF(B66="","",VLOOKUP(AD66,Varsayımlar!$B:$Q,5,0))</f>
        <v>Happylla 25cm (060)</v>
      </c>
      <c r="I66" s="70">
        <f>IF(B66="","",VLOOKUP(AD66,Varsayımlar!B:T,19,0))</f>
        <v>0</v>
      </c>
      <c r="J66" s="70" t="str">
        <f>IF(B66="","",VLOOKUP(AD66,Varsayımlar!$B:$Q,6,0))</f>
        <v>SADE</v>
      </c>
      <c r="K66" s="70">
        <v>500</v>
      </c>
      <c r="L66" s="70"/>
      <c r="M66" s="70">
        <f>IFERROR(IF(B66="","",K66/VLOOKUP(AD66,Varsayımlar!B:R,17,0)),"")</f>
        <v>10</v>
      </c>
      <c r="N66" s="70"/>
      <c r="O66" s="70"/>
      <c r="P66" s="70">
        <f>IF(B66="","",VLOOKUP(AD66,Varsayımlar!$B:$Q,7,0)*K66)</f>
        <v>6000</v>
      </c>
      <c r="Q66" s="70">
        <f>IF(B66="","",VLOOKUP(AD66,Varsayımlar!$B:$Q,8,0))</f>
        <v>25</v>
      </c>
      <c r="R66" s="70" t="str">
        <f>IF(B66="","",VLOOKUP(AD66,Varsayımlar!$B:$Q,9,0))</f>
        <v>Irak soft</v>
      </c>
      <c r="S66" s="70">
        <f>IF(B66="","",VLOOKUP(AD66,Varsayımlar!$B:$Q,10,0))</f>
        <v>10</v>
      </c>
      <c r="T66" s="70">
        <f>IF(B66="","",VLOOKUP(AD66,Varsayımlar!$B:$Q,11,0))</f>
        <v>12</v>
      </c>
      <c r="U66" s="70">
        <f>IF(B66="","",VLOOKUP(AD66,Varsayımlar!$B:$Q,12,0))</f>
        <v>650</v>
      </c>
      <c r="V66" s="70" t="str">
        <f>IF(B66="","",VLOOKUP(AD66,Varsayımlar!$B:$Q,13,0))</f>
        <v>Yurtiçi</v>
      </c>
      <c r="W66" s="70">
        <f>IF(B66="","",VLOOKUP(AD66,Varsayımlar!$B:$Q,14,0))</f>
        <v>6</v>
      </c>
      <c r="X66" s="73" t="s">
        <v>161</v>
      </c>
      <c r="Y66" s="73" t="s">
        <v>161</v>
      </c>
      <c r="Z66" s="73" t="s">
        <v>161</v>
      </c>
      <c r="AA66" s="70" t="str">
        <f>IF(B66="","",VLOOKUP(AD66,Varsayımlar!$B:$Q,15,0))</f>
        <v>Kırmızı Koli-Etiketli</v>
      </c>
      <c r="AB66" s="70" t="str">
        <f>IF(B66="","",VLOOKUP(AD66,Varsayımlar!$B:$Q,16,0))</f>
        <v>24-26 cm</v>
      </c>
      <c r="AC66" s="70">
        <f>IF(B66="","",VLOOKUP(Sayfa2!AD17,Varsayımlar!B:S,18,0))</f>
        <v>0</v>
      </c>
      <c r="AD66" s="8" t="str">
        <f>IF(B66="","",CONCATENATE(B66,E66))</f>
        <v>Aylin KartonHappylla 25 cm 10 lu 650g</v>
      </c>
    </row>
    <row r="67" spans="1:30" ht="31.5" customHeight="1" x14ac:dyDescent="0.25">
      <c r="A67" s="9" t="s">
        <v>122</v>
      </c>
      <c r="B67" s="58" t="s">
        <v>143</v>
      </c>
      <c r="C67" s="59">
        <f>IF(B67="","",VLOOKUP(AD67,Varsayımlar!$B:$Q,3,0))</f>
        <v>8698829380698</v>
      </c>
      <c r="D67" s="59"/>
      <c r="E67" s="74" t="s">
        <v>162</v>
      </c>
      <c r="F67" s="58"/>
      <c r="G67" s="58"/>
      <c r="H67" s="58" t="str">
        <f>IF(B67="","",VLOOKUP(AD67,Varsayımlar!$B:$Q,5,0))</f>
        <v>Bisto 25 cm</v>
      </c>
      <c r="I67" s="58">
        <f>IF(B67="","",VLOOKUP(AD67,Varsayımlar!B:T,19,0))</f>
        <v>0</v>
      </c>
      <c r="J67" s="58" t="str">
        <f>IF(B67="","",VLOOKUP(AD67,Varsayımlar!$B:$Q,6,0))</f>
        <v>SADE</v>
      </c>
      <c r="K67" s="58" t="s">
        <v>160</v>
      </c>
      <c r="L67" s="58"/>
      <c r="M67" s="58" t="str">
        <f>IFERROR(IF(B67="","",K67/VLOOKUP(AD67,Varsayımlar!B:R,17,0)),"")</f>
        <v/>
      </c>
      <c r="N67" s="58">
        <v>50</v>
      </c>
      <c r="O67" s="58"/>
      <c r="P67" s="58" t="e">
        <f>IF(B67="","",VLOOKUP(AD67,Varsayımlar!$B:$Q,7,0)*K67)</f>
        <v>#VALUE!</v>
      </c>
      <c r="Q67" s="58">
        <f>IF(B67="","",VLOOKUP(AD67,Varsayımlar!$B:$Q,8,0))</f>
        <v>25</v>
      </c>
      <c r="R67" s="58" t="str">
        <f>IF(B67="","",VLOOKUP(AD67,Varsayımlar!$B:$Q,9,0))</f>
        <v>Standart</v>
      </c>
      <c r="S67" s="58">
        <f>IF(B67="","",VLOOKUP(AD67,Varsayımlar!$B:$Q,10,0))</f>
        <v>12</v>
      </c>
      <c r="T67" s="58">
        <f>IF(B67="","",VLOOKUP(AD67,Varsayımlar!$B:$Q,11,0))</f>
        <v>12</v>
      </c>
      <c r="U67" s="58">
        <f>IF(B67="","",VLOOKUP(AD67,Varsayımlar!$B:$Q,12,0))</f>
        <v>840</v>
      </c>
      <c r="V67" s="58" t="str">
        <f>IF(B67="","",VLOOKUP(AD67,Varsayımlar!$B:$Q,13,0))</f>
        <v>Yurtiçi</v>
      </c>
      <c r="W67" s="58">
        <f>IF(B67="","",VLOOKUP(AD67,Varsayımlar!$B:$Q,14,0))</f>
        <v>6</v>
      </c>
      <c r="X67" s="60" t="s">
        <v>161</v>
      </c>
      <c r="Y67" s="60" t="s">
        <v>161</v>
      </c>
      <c r="Z67" s="60" t="s">
        <v>161</v>
      </c>
      <c r="AA67" s="58" t="str">
        <f>IF(B67="","",VLOOKUP(AD67,Varsayımlar!$B:$Q,15,0))</f>
        <v>Bisto Kolisi</v>
      </c>
      <c r="AB67" s="58" t="str">
        <f>IF(B67="","",VLOOKUP(AD67,Varsayımlar!$B:$Q,16,0))</f>
        <v>24-26 Cm</v>
      </c>
      <c r="AC67" s="58">
        <f>IF(B67="","",VLOOKUP(Sayfa2!AD18,Varsayımlar!B:S,18,0))</f>
        <v>0</v>
      </c>
      <c r="AD67" s="61" t="str">
        <f>IF(B67="","",CONCATENATE(B67,E67))</f>
        <v>Şok MarketBisto 25 cm 12 pcs 840g</v>
      </c>
    </row>
    <row r="68" spans="1:30" ht="31.5" customHeight="1" x14ac:dyDescent="0.25">
      <c r="A68" s="9" t="s">
        <v>123</v>
      </c>
      <c r="B68" s="75" t="s">
        <v>143</v>
      </c>
      <c r="C68" s="76">
        <f>IF(B68="","",VLOOKUP(AD68,Varsayımlar!$B:$Q,3,0))</f>
        <v>8698829380698</v>
      </c>
      <c r="D68" s="76"/>
      <c r="E68" s="75" t="s">
        <v>144</v>
      </c>
      <c r="F68" s="77"/>
      <c r="G68" s="77"/>
      <c r="H68" s="77" t="str">
        <f>IF(B68="","",VLOOKUP(AD68,Varsayımlar!$B:$Q,5,0))</f>
        <v xml:space="preserve">Taco 15 cm </v>
      </c>
      <c r="I68" s="77">
        <f>IF(B68="","",VLOOKUP(AD68,Varsayımlar!B:T,19,0))</f>
        <v>0</v>
      </c>
      <c r="J68" s="77" t="str">
        <f>IF(B68="","",VLOOKUP(AD68,Varsayımlar!$B:$Q,6,0))</f>
        <v>SADE</v>
      </c>
      <c r="K68" s="77" t="s">
        <v>160</v>
      </c>
      <c r="L68" s="77"/>
      <c r="M68" s="77" t="str">
        <f>IFERROR(IF(B68="","",K68/VLOOKUP(AD68,Varsayımlar!B:R,17,0)),"")</f>
        <v/>
      </c>
      <c r="N68" s="77">
        <v>50</v>
      </c>
      <c r="O68" s="77"/>
      <c r="P68" s="77" t="e">
        <f>IF(B68="","",VLOOKUP(AD68,Varsayımlar!$B:$Q,7,0)*K68)</f>
        <v>#VALUE!</v>
      </c>
      <c r="Q68" s="77">
        <f>IF(B68="","",VLOOKUP(AD68,Varsayımlar!$B:$Q,8,0))</f>
        <v>15</v>
      </c>
      <c r="R68" s="77" t="str">
        <f>IF(B68="","",VLOOKUP(AD68,Varsayımlar!$B:$Q,9,0))</f>
        <v>SOFT-PA3</v>
      </c>
      <c r="S68" s="77">
        <f>IF(B68="","",VLOOKUP(AD68,Varsayımlar!$B:$Q,10,0))</f>
        <v>6</v>
      </c>
      <c r="T68" s="77">
        <f>IF(B68="","",VLOOKUP(AD68,Varsayımlar!$B:$Q,11,0))</f>
        <v>18</v>
      </c>
      <c r="U68" s="77">
        <f>IF(B68="","",VLOOKUP(AD68,Varsayımlar!$B:$Q,12,0))</f>
        <v>250</v>
      </c>
      <c r="V68" s="77" t="str">
        <f>IF(B68="","",VLOOKUP(AD68,Varsayımlar!$B:$Q,13,0))</f>
        <v>YURTİÇİ</v>
      </c>
      <c r="W68" s="77">
        <f>IF(B68="","",VLOOKUP(AD68,Varsayımlar!$B:$Q,14,0))</f>
        <v>6</v>
      </c>
      <c r="X68" s="78" t="s">
        <v>161</v>
      </c>
      <c r="Y68" s="78" t="s">
        <v>161</v>
      </c>
      <c r="Z68" s="78" t="s">
        <v>161</v>
      </c>
      <c r="AA68" s="77" t="str">
        <f>IF(B68="","",VLOOKUP(AD68,Varsayımlar!$B:$Q,15,0))</f>
        <v>15 CM KOLİ</v>
      </c>
      <c r="AB68" s="77" t="str">
        <f>IF(B68="","",VLOOKUP(AD68,Varsayımlar!$B:$Q,16,0))</f>
        <v>14-16 CM</v>
      </c>
      <c r="AC68" s="77">
        <f>IF(B68="","",VLOOKUP(Sayfa2!AD19,Varsayımlar!B:S,18,0))</f>
        <v>0</v>
      </c>
      <c r="AD68" s="8" t="str">
        <f>IF(B68="","",CONCATENATE(B68,E68))</f>
        <v>Şok MarketTaco 15 cm 6 lı 150 g</v>
      </c>
    </row>
    <row r="69" spans="1:30" ht="31.5" hidden="1" customHeight="1" x14ac:dyDescent="0.25">
      <c r="A69" s="9" t="s">
        <v>125</v>
      </c>
      <c r="B69" s="64"/>
      <c r="C69" s="65" t="str">
        <f>IF(B69="","",VLOOKUP(AD69,Varsayımlar!$B:$Q,3,0))</f>
        <v/>
      </c>
      <c r="D69" s="65"/>
      <c r="E69" s="65"/>
      <c r="F69" s="64"/>
      <c r="G69" s="64"/>
      <c r="H69" s="64" t="str">
        <f>IF(B69="","",VLOOKUP(AD69,Varsayımlar!$B:$Q,5,0))</f>
        <v/>
      </c>
      <c r="I69" s="64"/>
      <c r="J69" s="64" t="str">
        <f>IF(B69="","",VLOOKUP(AD69,Varsayımlar!$B:$Q,6,0))</f>
        <v/>
      </c>
      <c r="K69" s="64"/>
      <c r="L69" s="64"/>
      <c r="M69" s="64">
        <f>K69/84</f>
        <v>0</v>
      </c>
      <c r="N69" s="64"/>
      <c r="O69" s="64"/>
      <c r="P69" s="64" t="str">
        <f>IF(B69="","",VLOOKUP(AD69,Varsayımlar!$B:$Q,7,0)*K69)</f>
        <v/>
      </c>
      <c r="Q69" s="64" t="str">
        <f>IF(B69="","",VLOOKUP(AD69,Varsayımlar!$B:$Q,8,0))</f>
        <v/>
      </c>
      <c r="R69" s="64" t="str">
        <f>IF(B69="","",VLOOKUP(AD69,Varsayımlar!$B:$Q,9,0))</f>
        <v/>
      </c>
      <c r="S69" s="64" t="str">
        <f>IF(B69="","",VLOOKUP(AD69,Varsayımlar!$B:$Q,10,0))</f>
        <v/>
      </c>
      <c r="T69" s="64" t="str">
        <f>IF(B69="","",VLOOKUP(AD69,Varsayımlar!$B:$Q,11,0))</f>
        <v/>
      </c>
      <c r="U69" s="64" t="str">
        <f>IF(B69="","",VLOOKUP(AD69,Varsayımlar!$B:$Q,12,0))</f>
        <v/>
      </c>
      <c r="V69" s="64" t="str">
        <f>IF(B69="","",VLOOKUP(AD69,Varsayımlar!$B:$Q,13,0))</f>
        <v/>
      </c>
      <c r="W69" s="64" t="str">
        <f>IF(B69="","",VLOOKUP(AD69,Varsayımlar!$B:$Q,14,0))</f>
        <v/>
      </c>
      <c r="X69" s="66"/>
      <c r="Y69" s="66"/>
      <c r="Z69" s="64"/>
      <c r="AA69" s="64" t="str">
        <f>IF(B69="","",VLOOKUP(AD69,Varsayımlar!$B:$Q,15,0))</f>
        <v/>
      </c>
      <c r="AB69" s="64" t="str">
        <f>IF(B69="","",VLOOKUP(AD69,Varsayımlar!$B:$Q,16,0))</f>
        <v/>
      </c>
      <c r="AC69" s="79"/>
      <c r="AD69" s="61" t="str">
        <f>IF(B69="","",CONCATENATE(B69,E69))</f>
        <v/>
      </c>
    </row>
    <row r="70" spans="1:30" x14ac:dyDescent="0.25">
      <c r="C70" s="80" t="str">
        <f>IF(B70="","",VLOOKUP(AD70,Varsayımlar!$B:$Q,3,0))</f>
        <v/>
      </c>
      <c r="H70" s="8" t="str">
        <f>IF(B70="","",VLOOKUP(AD70,Varsayımlar!$B:$Q,5,0))</f>
        <v/>
      </c>
      <c r="J70" s="8" t="str">
        <f>IF(B70="","",VLOOKUP(AD70,Varsayımlar!$B:$Q,6,0))</f>
        <v/>
      </c>
      <c r="P70" s="8" t="str">
        <f>IF(B70="","",VLOOKUP(AD70,Varsayımlar!$B:$Q,7,0)*K70)</f>
        <v/>
      </c>
      <c r="Q70" s="8" t="str">
        <f>IF(B70="","",VLOOKUP(AD70,Varsayımlar!$B:$Q,8,0))</f>
        <v/>
      </c>
      <c r="R70" s="8" t="str">
        <f>IF(B70="","",VLOOKUP(AD70,Varsayımlar!$B:$Q,9,0))</f>
        <v/>
      </c>
      <c r="S70" s="8" t="str">
        <f>IF(B70="","",VLOOKUP(AD70,Varsayımlar!$B:$Q,10,0))</f>
        <v/>
      </c>
      <c r="T70" s="8" t="str">
        <f>IF(B70="","",VLOOKUP(AD70,Varsayımlar!$B:$Q,11,0))</f>
        <v/>
      </c>
      <c r="U70" s="8" t="str">
        <f>IF(B70="","",VLOOKUP(AD70,Varsayımlar!$B:$Q,12,0))</f>
        <v/>
      </c>
      <c r="V70" s="8" t="str">
        <f>IF(B70="","",VLOOKUP(AD70,Varsayımlar!$B:$Q,13,0))</f>
        <v/>
      </c>
      <c r="W70" s="8" t="str">
        <f>IF(B70="","",VLOOKUP(AD70,Varsayımlar!$B:$Q,14,0))</f>
        <v/>
      </c>
      <c r="AA70" s="8" t="str">
        <f>IF(B70="","",VLOOKUP(AD70,Varsayımlar!$B:$Q,15,0))</f>
        <v/>
      </c>
      <c r="AB70" s="8" t="str">
        <f>IF(B70="","",VLOOKUP(AD70,Varsayımlar!$B:$Q,16,0))</f>
        <v/>
      </c>
      <c r="AD70" s="8" t="str">
        <f>IF(B70="","",CONCATENATE(B70,E70))</f>
        <v/>
      </c>
    </row>
    <row r="71" spans="1:30" ht="29.25" customHeight="1" x14ac:dyDescent="0.25">
      <c r="A71" s="198" t="s">
        <v>121</v>
      </c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77"/>
    </row>
    <row r="72" spans="1:30" ht="63" x14ac:dyDescent="0.25">
      <c r="A72" s="9" t="s">
        <v>0</v>
      </c>
      <c r="B72" s="9" t="s">
        <v>1</v>
      </c>
      <c r="C72" s="10" t="s">
        <v>36</v>
      </c>
      <c r="D72" s="10" t="s">
        <v>177</v>
      </c>
      <c r="E72" s="10" t="s">
        <v>42</v>
      </c>
      <c r="F72" s="9" t="s">
        <v>43</v>
      </c>
      <c r="G72" s="9" t="s">
        <v>13</v>
      </c>
      <c r="H72" s="9" t="s">
        <v>2</v>
      </c>
      <c r="I72" s="9" t="s">
        <v>83</v>
      </c>
      <c r="J72" s="9" t="s">
        <v>3</v>
      </c>
      <c r="K72" s="9" t="s">
        <v>21</v>
      </c>
      <c r="L72" s="9" t="s">
        <v>141</v>
      </c>
      <c r="M72" s="9" t="s">
        <v>20</v>
      </c>
      <c r="N72" s="9" t="s">
        <v>243</v>
      </c>
      <c r="O72" s="9" t="s">
        <v>176</v>
      </c>
      <c r="P72" s="9" t="s">
        <v>16</v>
      </c>
      <c r="Q72" s="9" t="s">
        <v>4</v>
      </c>
      <c r="R72" s="9" t="s">
        <v>5</v>
      </c>
      <c r="S72" s="9" t="s">
        <v>6</v>
      </c>
      <c r="T72" s="9" t="s">
        <v>33</v>
      </c>
      <c r="U72" s="9" t="s">
        <v>7</v>
      </c>
      <c r="V72" s="9" t="s">
        <v>8</v>
      </c>
      <c r="W72" s="9" t="s">
        <v>9</v>
      </c>
      <c r="X72" s="9" t="s">
        <v>10</v>
      </c>
      <c r="Y72" s="9" t="s">
        <v>11</v>
      </c>
      <c r="Z72" s="9" t="s">
        <v>12</v>
      </c>
      <c r="AA72" s="9" t="s">
        <v>14</v>
      </c>
      <c r="AB72" s="9" t="s">
        <v>15</v>
      </c>
      <c r="AC72" s="9" t="s">
        <v>305</v>
      </c>
      <c r="AD72" s="8" t="s">
        <v>50</v>
      </c>
    </row>
    <row r="73" spans="1:30" ht="36" customHeight="1" x14ac:dyDescent="0.25">
      <c r="A73" s="9" t="s">
        <v>29</v>
      </c>
      <c r="B73" s="107" t="s">
        <v>17</v>
      </c>
      <c r="C73" s="108">
        <f>IF(B73="","",VLOOKUP(AD73,Varsayımlar!$B:$Q,3,0))</f>
        <v>8698829380698</v>
      </c>
      <c r="D73" s="108" t="s">
        <v>231</v>
      </c>
      <c r="E73" s="109" t="s">
        <v>37</v>
      </c>
      <c r="F73" s="107" t="s">
        <v>729</v>
      </c>
      <c r="G73" s="107" t="s">
        <v>730</v>
      </c>
      <c r="H73" s="107" t="str">
        <f>IF(B73="","",VLOOKUP(AD73,Varsayımlar!$B:$Q,5,0))</f>
        <v>TORTİLLAS 25 CM 4 PCS 260G</v>
      </c>
      <c r="I73" s="107">
        <f>IF(B73="","",VLOOKUP(AD73,Varsayımlar!B:T,19,0))</f>
        <v>0</v>
      </c>
      <c r="J73" s="107" t="str">
        <f>IF(B73="","",VLOOKUP(AD73,Varsayımlar!$B:$Q,6,0))</f>
        <v>SADE</v>
      </c>
      <c r="K73" s="107">
        <v>1260</v>
      </c>
      <c r="L73" s="107"/>
      <c r="M73" s="107">
        <f t="shared" ref="M73" si="2">K73/84</f>
        <v>15</v>
      </c>
      <c r="N73" s="107"/>
      <c r="O73" s="107">
        <v>19</v>
      </c>
      <c r="P73" s="107">
        <f>IF(B73="","",VLOOKUP(AD73,Varsayımlar!$B:$Q,7,0)*K73)</f>
        <v>37800</v>
      </c>
      <c r="Q73" s="107">
        <f>IF(B73="","",VLOOKUP(AD73,Varsayımlar!$B:$Q,8,0))</f>
        <v>25</v>
      </c>
      <c r="R73" s="107" t="str">
        <f>IF(B73="","",VLOOKUP(AD73,Varsayımlar!$B:$Q,9,0))</f>
        <v>SOFT</v>
      </c>
      <c r="S73" s="107">
        <f>IF(B73="","",VLOOKUP(AD73,Varsayımlar!$B:$Q,10,0))</f>
        <v>4</v>
      </c>
      <c r="T73" s="107">
        <f>IF(B73="","",VLOOKUP(AD73,Varsayımlar!$B:$Q,11,0))</f>
        <v>30</v>
      </c>
      <c r="U73" s="107">
        <f>IF(B73="","",VLOOKUP(AD73,Varsayımlar!$B:$Q,12,0))</f>
        <v>260</v>
      </c>
      <c r="V73" s="107" t="str">
        <f>IF(B73="","",VLOOKUP(AD73,Varsayımlar!$B:$Q,13,0))</f>
        <v>YURTDIŞI</v>
      </c>
      <c r="W73" s="107">
        <f>IF(B73="","",VLOOKUP(AD73,Varsayımlar!$B:$Q,14,0))</f>
        <v>6</v>
      </c>
      <c r="X73" s="110">
        <v>46203</v>
      </c>
      <c r="Y73" s="110">
        <v>46386</v>
      </c>
      <c r="Z73" s="107" t="s">
        <v>825</v>
      </c>
      <c r="AA73" s="107" t="str">
        <f>IF(B73="","",VLOOKUP(AD73,Varsayımlar!$B:$Q,15,0))</f>
        <v>TRİTON -SKT ATILACAK</v>
      </c>
      <c r="AB73" s="107" t="str">
        <f>IF(B73="","",VLOOKUP(AD73,Varsayımlar!$B:$Q,16,0))</f>
        <v>24-26 CM</v>
      </c>
      <c r="AC73" s="64"/>
      <c r="AD73" s="61" t="str">
        <f t="shared" ref="AD73:AD81" si="3">IF(B73="","",CONCATENATE(B73,E73))</f>
        <v>LLC TRİTONMUTLUKAL WHEAT TORTILLA</v>
      </c>
    </row>
    <row r="74" spans="1:30" ht="36" customHeight="1" x14ac:dyDescent="0.25">
      <c r="A74" s="9" t="s">
        <v>122</v>
      </c>
      <c r="B74" s="70" t="s">
        <v>17</v>
      </c>
      <c r="C74" s="71">
        <f>IF(B74="","",VLOOKUP(AD74,Varsayımlar!$B:$Q,3,0))</f>
        <v>8698829380698</v>
      </c>
      <c r="D74" s="71" t="s">
        <v>233</v>
      </c>
      <c r="E74" s="106" t="s">
        <v>37</v>
      </c>
      <c r="F74" s="70" t="s">
        <v>735</v>
      </c>
      <c r="G74" s="70" t="s">
        <v>736</v>
      </c>
      <c r="H74" s="70" t="str">
        <f>IF(B74="","",VLOOKUP(AD74,Varsayımlar!$B:$Q,5,0))</f>
        <v>TORTİLLAS 25 CM 4 PCS 260G</v>
      </c>
      <c r="I74" s="70">
        <f>IF(B74="","",VLOOKUP(AD74,Varsayımlar!B:T,19,0))</f>
        <v>0</v>
      </c>
      <c r="J74" s="70" t="str">
        <f>IF(B74="","",VLOOKUP(AD74,Varsayımlar!$B:$Q,6,0))</f>
        <v>SADE</v>
      </c>
      <c r="K74" s="70">
        <v>2436</v>
      </c>
      <c r="L74" s="70"/>
      <c r="M74" s="70">
        <f>K74/84</f>
        <v>29</v>
      </c>
      <c r="N74" s="70"/>
      <c r="O74" s="70">
        <v>32</v>
      </c>
      <c r="P74" s="70">
        <f>IF(B74="","",VLOOKUP(AD74,Varsayımlar!$B:$Q,7,0)*K74)</f>
        <v>73080</v>
      </c>
      <c r="Q74" s="70">
        <f>IF(B74="","",VLOOKUP(AD74,Varsayımlar!$B:$Q,8,0))</f>
        <v>25</v>
      </c>
      <c r="R74" s="70" t="str">
        <f>IF(B74="","",VLOOKUP(AD74,Varsayımlar!$B:$Q,9,0))</f>
        <v>SOFT</v>
      </c>
      <c r="S74" s="70">
        <f>IF(B74="","",VLOOKUP(AD74,Varsayımlar!$B:$Q,10,0))</f>
        <v>4</v>
      </c>
      <c r="T74" s="70">
        <f>IF(B74="","",VLOOKUP(AD74,Varsayımlar!$B:$Q,11,0))</f>
        <v>30</v>
      </c>
      <c r="U74" s="70">
        <f>IF(B74="","",VLOOKUP(AD74,Varsayımlar!$B:$Q,12,0))</f>
        <v>260</v>
      </c>
      <c r="V74" s="70" t="str">
        <f>IF(B74="","",VLOOKUP(AD74,Varsayımlar!$B:$Q,13,0))</f>
        <v>YURTDIŞI</v>
      </c>
      <c r="W74" s="70">
        <f>IF(B74="","",VLOOKUP(AD74,Varsayımlar!$B:$Q,14,0))</f>
        <v>6</v>
      </c>
      <c r="X74" s="73">
        <v>46204</v>
      </c>
      <c r="Y74" s="73">
        <v>46388</v>
      </c>
      <c r="Z74" s="70" t="s">
        <v>827</v>
      </c>
      <c r="AA74" s="70" t="str">
        <f>IF(B74="","",VLOOKUP(AD74,Varsayımlar!$B:$Q,15,0))</f>
        <v>TRİTON -SKT ATILACAK</v>
      </c>
      <c r="AB74" s="70" t="str">
        <f>IF(B74="","",VLOOKUP(AD74,Varsayımlar!$B:$Q,16,0))</f>
        <v>24-26 CM</v>
      </c>
      <c r="AC74" s="64"/>
      <c r="AD74" s="61" t="str">
        <f>IF(B74="","",CONCATENATE(B74,E74))</f>
        <v>LLC TRİTONMUTLUKAL WHEAT TORTILLA</v>
      </c>
    </row>
    <row r="75" spans="1:30" ht="36" customHeight="1" x14ac:dyDescent="0.25">
      <c r="A75" s="9" t="s">
        <v>123</v>
      </c>
      <c r="B75" s="77" t="s">
        <v>17</v>
      </c>
      <c r="C75" s="76">
        <f>IF(B75="","",VLOOKUP(AD75,Varsayımlar!$B:$Q,3,0))</f>
        <v>8698829380698</v>
      </c>
      <c r="D75" s="76" t="s">
        <v>235</v>
      </c>
      <c r="E75" s="119" t="s">
        <v>37</v>
      </c>
      <c r="F75" s="77" t="s">
        <v>740</v>
      </c>
      <c r="G75" s="77" t="s">
        <v>741</v>
      </c>
      <c r="H75" s="77" t="str">
        <f>IF(B75="","",VLOOKUP(AD75,Varsayımlar!$B:$Q,5,0))</f>
        <v>TORTİLLAS 25 CM 4 PCS 260G</v>
      </c>
      <c r="I75" s="77">
        <f>IF(B75="","",VLOOKUP(AD75,Varsayımlar!B:T,19,0))</f>
        <v>0</v>
      </c>
      <c r="J75" s="77" t="str">
        <f>IF(B75="","",VLOOKUP(AD75,Varsayımlar!$B:$Q,6,0))</f>
        <v>SADE</v>
      </c>
      <c r="K75" s="77">
        <v>2100</v>
      </c>
      <c r="L75" s="77"/>
      <c r="M75" s="77">
        <f>K75/84</f>
        <v>25</v>
      </c>
      <c r="N75" s="77"/>
      <c r="O75" s="77">
        <v>32</v>
      </c>
      <c r="P75" s="77">
        <f>IF(B75="","",VLOOKUP(AD75,Varsayımlar!$B:$Q,7,0)*K75)</f>
        <v>63000</v>
      </c>
      <c r="Q75" s="77">
        <f>IF(B75="","",VLOOKUP(AD75,Varsayımlar!$B:$Q,8,0))</f>
        <v>25</v>
      </c>
      <c r="R75" s="77" t="str">
        <f>IF(B75="","",VLOOKUP(AD75,Varsayımlar!$B:$Q,9,0))</f>
        <v>SOFT</v>
      </c>
      <c r="S75" s="77">
        <f>IF(B75="","",VLOOKUP(AD75,Varsayımlar!$B:$Q,10,0))</f>
        <v>4</v>
      </c>
      <c r="T75" s="77">
        <f>IF(B75="","",VLOOKUP(AD75,Varsayımlar!$B:$Q,11,0))</f>
        <v>30</v>
      </c>
      <c r="U75" s="77">
        <f>IF(B75="","",VLOOKUP(AD75,Varsayımlar!$B:$Q,12,0))</f>
        <v>260</v>
      </c>
      <c r="V75" s="77" t="str">
        <f>IF(B75="","",VLOOKUP(AD75,Varsayımlar!$B:$Q,13,0))</f>
        <v>YURTDIŞI</v>
      </c>
      <c r="W75" s="77">
        <f>IF(B75="","",VLOOKUP(AD75,Varsayımlar!$B:$Q,14,0))</f>
        <v>6</v>
      </c>
      <c r="X75" s="78">
        <v>46205</v>
      </c>
      <c r="Y75" s="78">
        <v>46389</v>
      </c>
      <c r="Z75" s="77">
        <v>26070225</v>
      </c>
      <c r="AA75" s="77" t="str">
        <f>IF(B75="","",VLOOKUP(AD75,Varsayımlar!$B:$Q,15,0))</f>
        <v>TRİTON -SKT ATILACAK</v>
      </c>
      <c r="AB75" s="77" t="str">
        <f>IF(B75="","",VLOOKUP(AD75,Varsayımlar!$B:$Q,16,0))</f>
        <v>24-26 CM</v>
      </c>
      <c r="AC75" s="64"/>
      <c r="AD75" s="61" t="str">
        <f>IF(B75="","",CONCATENATE(B75,E75))</f>
        <v>LLC TRİTONMUTLUKAL WHEAT TORTILLA</v>
      </c>
    </row>
    <row r="76" spans="1:30" ht="36" customHeight="1" x14ac:dyDescent="0.25">
      <c r="A76" s="9" t="s">
        <v>124</v>
      </c>
      <c r="B76" s="77" t="s">
        <v>17</v>
      </c>
      <c r="C76" s="76">
        <f>IF(B76="","",VLOOKUP(AD76,Varsayımlar!$B:$Q,3,0))</f>
        <v>8698829380698</v>
      </c>
      <c r="D76" s="76" t="s">
        <v>235</v>
      </c>
      <c r="E76" s="119" t="s">
        <v>37</v>
      </c>
      <c r="F76" s="77" t="s">
        <v>740</v>
      </c>
      <c r="G76" s="77" t="s">
        <v>742</v>
      </c>
      <c r="H76" s="77" t="str">
        <f>IF(B76="","",VLOOKUP(AD76,Varsayımlar!$B:$Q,5,0))</f>
        <v>TORTİLLAS 25 CM 4 PCS 260G</v>
      </c>
      <c r="I76" s="77">
        <f>IF(B76="","",VLOOKUP(AD76,Varsayımlar!B:T,19,0))</f>
        <v>0</v>
      </c>
      <c r="J76" s="77" t="str">
        <f>IF(B76="","",VLOOKUP(AD76,Varsayımlar!$B:$Q,6,0))</f>
        <v>SADE</v>
      </c>
      <c r="K76" s="77">
        <v>336</v>
      </c>
      <c r="L76" s="77"/>
      <c r="M76" s="77">
        <f>K76/84</f>
        <v>4</v>
      </c>
      <c r="N76" s="77"/>
      <c r="O76" s="77">
        <v>6</v>
      </c>
      <c r="P76" s="77">
        <f>IF(B76="","",VLOOKUP(AD76,Varsayımlar!$B:$Q,7,0)*K76)</f>
        <v>10080</v>
      </c>
      <c r="Q76" s="77">
        <f>IF(B76="","",VLOOKUP(AD76,Varsayımlar!$B:$Q,8,0))</f>
        <v>25</v>
      </c>
      <c r="R76" s="77" t="str">
        <f>IF(B76="","",VLOOKUP(AD76,Varsayımlar!$B:$Q,9,0))</f>
        <v>SOFT</v>
      </c>
      <c r="S76" s="77">
        <f>IF(B76="","",VLOOKUP(AD76,Varsayımlar!$B:$Q,10,0))</f>
        <v>4</v>
      </c>
      <c r="T76" s="77">
        <f>IF(B76="","",VLOOKUP(AD76,Varsayımlar!$B:$Q,11,0))</f>
        <v>30</v>
      </c>
      <c r="U76" s="77">
        <f>IF(B76="","",VLOOKUP(AD76,Varsayımlar!$B:$Q,12,0))</f>
        <v>260</v>
      </c>
      <c r="V76" s="77" t="str">
        <f>IF(B76="","",VLOOKUP(AD76,Varsayımlar!$B:$Q,13,0))</f>
        <v>YURTDIŞI</v>
      </c>
      <c r="W76" s="77">
        <f>IF(B76="","",VLOOKUP(AD76,Varsayımlar!$B:$Q,14,0))</f>
        <v>6</v>
      </c>
      <c r="X76" s="78">
        <v>46205</v>
      </c>
      <c r="Y76" s="78">
        <v>46389</v>
      </c>
      <c r="Z76" s="77">
        <v>26070225</v>
      </c>
      <c r="AA76" s="77" t="str">
        <f>IF(B76="","",VLOOKUP(AD76,Varsayımlar!$B:$Q,15,0))</f>
        <v>TRİTON -SKT ATILACAK</v>
      </c>
      <c r="AB76" s="77" t="str">
        <f>IF(B76="","",VLOOKUP(AD76,Varsayımlar!$B:$Q,16,0))</f>
        <v>24-26 CM</v>
      </c>
      <c r="AC76" s="64"/>
      <c r="AD76" s="61" t="str">
        <f>IF(B76="","",CONCATENATE(B76,E76))</f>
        <v>LLC TRİTONMUTLUKAL WHEAT TORTILLA</v>
      </c>
    </row>
    <row r="77" spans="1:30" ht="78.75" hidden="1" x14ac:dyDescent="0.25">
      <c r="A77" s="9" t="s">
        <v>125</v>
      </c>
      <c r="B77" s="111" t="s">
        <v>90</v>
      </c>
      <c r="C77" s="112">
        <f>IF(B77="","",VLOOKUP(AD77,Varsayımlar!$B:$Q,3,0))</f>
        <v>8698829380698</v>
      </c>
      <c r="D77" s="112" t="s">
        <v>235</v>
      </c>
      <c r="E77" s="151" t="s">
        <v>91</v>
      </c>
      <c r="F77" s="111"/>
      <c r="G77" s="111"/>
      <c r="H77" s="111" t="str">
        <f>IF(B77="","",VLOOKUP(AD77,Varsayımlar!$B:$Q,5,0))</f>
        <v>MAGNİT MAVİ AMBALAJ 25CM</v>
      </c>
      <c r="I77" s="111">
        <f>IF(B77="","",VLOOKUP(AD77,Varsayımlar!B:T,19,0))</f>
        <v>0</v>
      </c>
      <c r="J77" s="111" t="str">
        <f>IF(B77="","",VLOOKUP(AD77,Varsayımlar!$B:$Q,6,0))</f>
        <v>SADE</v>
      </c>
      <c r="K77" s="111">
        <v>2016</v>
      </c>
      <c r="L77" s="111"/>
      <c r="M77" s="111">
        <f>IFERROR(IF(B77="","",K77/VLOOKUP(AD77,Varsayımlar!B:R,17,0)),"")</f>
        <v>24</v>
      </c>
      <c r="N77" s="111"/>
      <c r="O77" s="111">
        <v>30</v>
      </c>
      <c r="P77" s="111">
        <f>IF(B77="","",VLOOKUP(AD77,Varsayımlar!$B:$Q,7,0)*K77)</f>
        <v>60480</v>
      </c>
      <c r="Q77" s="111">
        <f>IF(B77="","",VLOOKUP(AD77,Varsayımlar!$B:$Q,8,0))</f>
        <v>25</v>
      </c>
      <c r="R77" s="111" t="str">
        <f>IF(B77="","",VLOOKUP(AD77,Varsayımlar!$B:$Q,9,0))</f>
        <v>SOFT</v>
      </c>
      <c r="S77" s="111">
        <f>IF(B77="","",VLOOKUP(AD77,Varsayımlar!$B:$Q,10,0))</f>
        <v>4</v>
      </c>
      <c r="T77" s="111">
        <f>IF(B77="","",VLOOKUP(AD77,Varsayımlar!$B:$Q,11,0))</f>
        <v>30</v>
      </c>
      <c r="U77" s="111">
        <f>IF(B77="","",VLOOKUP(AD77,Varsayımlar!$B:$Q,12,0))</f>
        <v>260</v>
      </c>
      <c r="V77" s="111" t="str">
        <f>IF(B77="","",VLOOKUP(AD77,Varsayımlar!$B:$Q,13,0))</f>
        <v>YURTDIŞI</v>
      </c>
      <c r="W77" s="111">
        <f>IF(B77="","",VLOOKUP(AD77,Varsayımlar!$B:$Q,14,0))</f>
        <v>9</v>
      </c>
      <c r="X77" s="114">
        <v>46219</v>
      </c>
      <c r="Y77" s="114">
        <v>46493</v>
      </c>
      <c r="Z77" s="111" t="s">
        <v>684</v>
      </c>
      <c r="AA77" s="111" t="str">
        <f>IF(B77="","",VLOOKUP(AD77,Varsayımlar!$B:$Q,15,0))</f>
        <v>25CM TURUNCU KOLİ-SOL ÜST DİKDÖRTGENE ÜRETİM TARİHİ BASILACAK</v>
      </c>
      <c r="AB77" s="111" t="str">
        <f>IF(B77="","",VLOOKUP(AD77,Varsayımlar!$B:$Q,16,0))</f>
        <v>24-26 CM</v>
      </c>
      <c r="AC77" s="90">
        <f>IF(B77="","",VLOOKUP(Sayfa2!AD65,Varsayımlar!B:S,18,0))</f>
        <v>0</v>
      </c>
      <c r="AD77" s="90" t="str">
        <f>IF(B77="","",CONCATENATE(B77,E77))</f>
        <v>MAGNİTMAGNİT MAVİ AMBALAJ 25 CM 260G</v>
      </c>
    </row>
    <row r="78" spans="1:30" ht="78.75" hidden="1" x14ac:dyDescent="0.25">
      <c r="A78" s="9" t="s">
        <v>126</v>
      </c>
      <c r="B78" s="154" t="s">
        <v>90</v>
      </c>
      <c r="C78" s="155">
        <f>IF(B78="","",VLOOKUP(AD78,Varsayımlar!$B:$Q,3,0))</f>
        <v>8698829380698</v>
      </c>
      <c r="D78" s="155" t="s">
        <v>258</v>
      </c>
      <c r="E78" s="156" t="s">
        <v>91</v>
      </c>
      <c r="F78" s="154"/>
      <c r="G78" s="154"/>
      <c r="H78" s="154" t="str">
        <f>IF(B78="","",VLOOKUP(AD78,Varsayımlar!$B:$Q,5,0))</f>
        <v>MAGNİT MAVİ AMBALAJ 25CM</v>
      </c>
      <c r="I78" s="154">
        <f>IF(B78="","",VLOOKUP(AD78,Varsayımlar!B:T,19,0))</f>
        <v>0</v>
      </c>
      <c r="J78" s="154" t="str">
        <f>IF(B78="","",VLOOKUP(AD78,Varsayımlar!$B:$Q,6,0))</f>
        <v>SADE</v>
      </c>
      <c r="K78" s="154">
        <v>2016</v>
      </c>
      <c r="L78" s="154"/>
      <c r="M78" s="154">
        <f>IFERROR(IF(B78="","",K78/VLOOKUP(AD78,Varsayımlar!B:R,17,0)),"")</f>
        <v>24</v>
      </c>
      <c r="N78" s="154"/>
      <c r="O78" s="154">
        <v>30</v>
      </c>
      <c r="P78" s="154">
        <f>IF(B78="","",VLOOKUP(AD78,Varsayımlar!$B:$Q,7,0)*K78)</f>
        <v>60480</v>
      </c>
      <c r="Q78" s="154">
        <f>IF(B78="","",VLOOKUP(AD78,Varsayımlar!$B:$Q,8,0))</f>
        <v>25</v>
      </c>
      <c r="R78" s="154" t="str">
        <f>IF(B78="","",VLOOKUP(AD78,Varsayımlar!$B:$Q,9,0))</f>
        <v>SOFT</v>
      </c>
      <c r="S78" s="154">
        <f>IF(B78="","",VLOOKUP(AD78,Varsayımlar!$B:$Q,10,0))</f>
        <v>4</v>
      </c>
      <c r="T78" s="154">
        <f>IF(B78="","",VLOOKUP(AD78,Varsayımlar!$B:$Q,11,0))</f>
        <v>30</v>
      </c>
      <c r="U78" s="154">
        <f>IF(B78="","",VLOOKUP(AD78,Varsayımlar!$B:$Q,12,0))</f>
        <v>260</v>
      </c>
      <c r="V78" s="154" t="str">
        <f>IF(B78="","",VLOOKUP(AD78,Varsayımlar!$B:$Q,13,0))</f>
        <v>YURTDIŞI</v>
      </c>
      <c r="W78" s="154">
        <f>IF(B78="","",VLOOKUP(AD78,Varsayımlar!$B:$Q,14,0))</f>
        <v>9</v>
      </c>
      <c r="X78" s="157">
        <v>46221</v>
      </c>
      <c r="Y78" s="157">
        <v>46495</v>
      </c>
      <c r="Z78" s="154" t="s">
        <v>688</v>
      </c>
      <c r="AA78" s="154" t="str">
        <f>IF(B78="","",VLOOKUP(AD78,Varsayımlar!$B:$Q,15,0))</f>
        <v>25CM TURUNCU KOLİ-SOL ÜST DİKDÖRTGENE ÜRETİM TARİHİ BASILACAK</v>
      </c>
      <c r="AB78" s="154" t="str">
        <f>IF(B78="","",VLOOKUP(AD78,Varsayımlar!$B:$Q,16,0))</f>
        <v>24-26 CM</v>
      </c>
      <c r="AC78" s="90">
        <f>IF(B78="","",VLOOKUP(Sayfa2!AD70,Varsayımlar!B:S,18,0))</f>
        <v>0</v>
      </c>
      <c r="AD78" s="90" t="str">
        <f>IF(B78="","",CONCATENATE(B78,E78))</f>
        <v>MAGNİTMAGNİT MAVİ AMBALAJ 25 CM 260G</v>
      </c>
    </row>
    <row r="79" spans="1:30" ht="78.75" hidden="1" x14ac:dyDescent="0.25">
      <c r="A79" s="9" t="s">
        <v>127</v>
      </c>
      <c r="B79" s="88" t="s">
        <v>90</v>
      </c>
      <c r="C79" s="89">
        <f>IF(B79="","",VLOOKUP(AD79,Varsayımlar!$B:$Q,3,0))</f>
        <v>8698829380698</v>
      </c>
      <c r="D79" s="89" t="s">
        <v>259</v>
      </c>
      <c r="E79" s="85" t="s">
        <v>91</v>
      </c>
      <c r="F79" s="9"/>
      <c r="G79" s="9"/>
      <c r="H79" s="90" t="str">
        <f>IF(B79="","",VLOOKUP(AD79,Varsayımlar!$B:$Q,5,0))</f>
        <v>MAGNİT MAVİ AMBALAJ 25CM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2016</v>
      </c>
      <c r="L79" s="9"/>
      <c r="M79" s="9">
        <f>IFERROR(IF(B79="","",K79/VLOOKUP(AD79,Varsayımlar!B:R,17,0)),"")</f>
        <v>24</v>
      </c>
      <c r="N79" s="9"/>
      <c r="O79" s="9">
        <v>30</v>
      </c>
      <c r="P79" s="90">
        <f>IF(B79="","",VLOOKUP(AD79,Varsayımlar!$B:$Q,7,0)*K79)</f>
        <v>60480</v>
      </c>
      <c r="Q79" s="90">
        <f>IF(B79="","",VLOOKUP(AD79,Varsayımlar!$B:$Q,8,0))</f>
        <v>25</v>
      </c>
      <c r="R79" s="90" t="str">
        <f>IF(B79="","",VLOOKUP(AD79,Varsayımlar!$B:$Q,9,0))</f>
        <v>SOFT</v>
      </c>
      <c r="S79" s="90">
        <f>IF(B79="","",VLOOKUP(AD79,Varsayımlar!$B:$Q,10,0))</f>
        <v>4</v>
      </c>
      <c r="T79" s="90">
        <f>IF(B79="","",VLOOKUP(AD79,Varsayımlar!$B:$Q,11,0))</f>
        <v>30</v>
      </c>
      <c r="U79" s="90">
        <f>IF(B79="","",VLOOKUP(AD79,Varsayımlar!$B:$Q,12,0))</f>
        <v>260</v>
      </c>
      <c r="V79" s="90" t="str">
        <f>IF(B79="","",VLOOKUP(AD79,Varsayımlar!$B:$Q,13,0))</f>
        <v>YURTDIŞI</v>
      </c>
      <c r="W79" s="90">
        <f>IF(B79="","",VLOOKUP(AD79,Varsayımlar!$B:$Q,14,0))</f>
        <v>9</v>
      </c>
      <c r="X79" s="86">
        <v>46223</v>
      </c>
      <c r="Y79" s="86">
        <v>46497</v>
      </c>
      <c r="Z79" s="9" t="s">
        <v>691</v>
      </c>
      <c r="AA79" s="90" t="str">
        <f>IF(B79="","",VLOOKUP(AD79,Varsayımlar!$B:$Q,15,0))</f>
        <v>25CM TURUNCU KOLİ-SOL ÜST DİKDÖRTGENE ÜRETİM TARİHİ BASILACAK</v>
      </c>
      <c r="AB79" s="90" t="str">
        <f>IF(B79="","",VLOOKUP(AD79,Varsayımlar!$B:$Q,16,0))</f>
        <v>24-26 CM</v>
      </c>
      <c r="AC79" s="90">
        <f>IF(B79="","",VLOOKUP(Sayfa2!AD71,Varsayımlar!B:S,18,0))</f>
        <v>0</v>
      </c>
      <c r="AD79" s="90" t="str">
        <f t="shared" si="3"/>
        <v>MAGNİTMAGNİT MAVİ AMBALAJ 25 CM 260G</v>
      </c>
    </row>
    <row r="80" spans="1:30" ht="78.75" hidden="1" x14ac:dyDescent="0.25">
      <c r="A80" s="9" t="s">
        <v>128</v>
      </c>
      <c r="B80" s="88" t="s">
        <v>90</v>
      </c>
      <c r="C80" s="89">
        <f>IF(B80="","",VLOOKUP(AD80,Varsayımlar!$B:$Q,3,0))</f>
        <v>8698829380698</v>
      </c>
      <c r="D80" s="89" t="s">
        <v>260</v>
      </c>
      <c r="E80" s="85" t="s">
        <v>91</v>
      </c>
      <c r="F80" s="9"/>
      <c r="G80" s="9"/>
      <c r="H80" s="90" t="str">
        <f>IF(B80="","",VLOOKUP(AD80,Varsayımlar!$B:$Q,5,0))</f>
        <v>MAGNİT MAVİ AMBALAJ 25CM</v>
      </c>
      <c r="I80" s="90">
        <f>IF(B80="","",VLOOKUP(AD80,Varsayımlar!B:T,19,0))</f>
        <v>0</v>
      </c>
      <c r="J80" s="90" t="str">
        <f>IF(B80="","",VLOOKUP(AD80,Varsayımlar!$B:$Q,6,0))</f>
        <v>SADE</v>
      </c>
      <c r="K80" s="9">
        <v>2016</v>
      </c>
      <c r="L80" s="9"/>
      <c r="M80" s="9">
        <f>IFERROR(IF(B80="","",K80/VLOOKUP(AD80,Varsayımlar!B:R,17,0)),"")</f>
        <v>24</v>
      </c>
      <c r="N80" s="9"/>
      <c r="O80" s="9">
        <v>30</v>
      </c>
      <c r="P80" s="90">
        <f>IF(B80="","",VLOOKUP(AD80,Varsayımlar!$B:$Q,7,0)*K80)</f>
        <v>60480</v>
      </c>
      <c r="Q80" s="90">
        <f>IF(B80="","",VLOOKUP(AD80,Varsayımlar!$B:$Q,8,0))</f>
        <v>25</v>
      </c>
      <c r="R80" s="90" t="str">
        <f>IF(B80="","",VLOOKUP(AD80,Varsayımlar!$B:$Q,9,0))</f>
        <v>SOFT</v>
      </c>
      <c r="S80" s="90">
        <f>IF(B80="","",VLOOKUP(AD80,Varsayımlar!$B:$Q,10,0))</f>
        <v>4</v>
      </c>
      <c r="T80" s="90">
        <f>IF(B80="","",VLOOKUP(AD80,Varsayımlar!$B:$Q,11,0))</f>
        <v>30</v>
      </c>
      <c r="U80" s="90">
        <f>IF(B80="","",VLOOKUP(AD80,Varsayımlar!$B:$Q,12,0))</f>
        <v>260</v>
      </c>
      <c r="V80" s="90" t="str">
        <f>IF(B80="","",VLOOKUP(AD80,Varsayımlar!$B:$Q,13,0))</f>
        <v>YURTDIŞI</v>
      </c>
      <c r="W80" s="90">
        <f>IF(B80="","",VLOOKUP(AD80,Varsayımlar!$B:$Q,14,0))</f>
        <v>9</v>
      </c>
      <c r="X80" s="86">
        <v>46223</v>
      </c>
      <c r="Y80" s="86">
        <v>46497</v>
      </c>
      <c r="Z80" s="9" t="s">
        <v>692</v>
      </c>
      <c r="AA80" s="90" t="str">
        <f>IF(B80="","",VLOOKUP(AD80,Varsayımlar!$B:$Q,15,0))</f>
        <v>25CM TURUNCU KOLİ-SOL ÜST DİKDÖRTGENE ÜRETİM TARİHİ BASILACAK</v>
      </c>
      <c r="AB80" s="90" t="str">
        <f>IF(B80="","",VLOOKUP(AD80,Varsayımlar!$B:$Q,16,0))</f>
        <v>24-26 CM</v>
      </c>
      <c r="AC80" s="90">
        <f>IF(B80="","",VLOOKUP(Sayfa2!AD72,Varsayımlar!B:S,18,0))</f>
        <v>0</v>
      </c>
      <c r="AD80" s="90" t="str">
        <f t="shared" si="3"/>
        <v>MAGNİTMAGNİT MAVİ AMBALAJ 25 CM 260G</v>
      </c>
    </row>
    <row r="81" spans="1:31" ht="78.75" hidden="1" x14ac:dyDescent="0.25">
      <c r="A81" s="9" t="s">
        <v>129</v>
      </c>
      <c r="B81" s="88" t="s">
        <v>90</v>
      </c>
      <c r="C81" s="89">
        <f>IF(B81="","",VLOOKUP(AD81,Varsayımlar!$B:$Q,3,0))</f>
        <v>8698829380698</v>
      </c>
      <c r="D81" s="89" t="s">
        <v>261</v>
      </c>
      <c r="E81" s="85" t="s">
        <v>91</v>
      </c>
      <c r="F81" s="9"/>
      <c r="G81" s="9"/>
      <c r="H81" s="90" t="str">
        <f>IF(B81="","",VLOOKUP(AD81,Varsayımlar!$B:$Q,5,0))</f>
        <v>MAGNİT MAVİ AMBALAJ 25CM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2016</v>
      </c>
      <c r="L81" s="9"/>
      <c r="M81" s="9">
        <f>IFERROR(IF(B81="","",K81/VLOOKUP(AD81,Varsayımlar!B:R,17,0)),"")</f>
        <v>24</v>
      </c>
      <c r="N81" s="9"/>
      <c r="O81" s="9">
        <v>30</v>
      </c>
      <c r="P81" s="90">
        <f>IF(B81="","",VLOOKUP(AD81,Varsayımlar!$B:$Q,7,0)*K81)</f>
        <v>60480</v>
      </c>
      <c r="Q81" s="90">
        <f>IF(B81="","",VLOOKUP(AD81,Varsayımlar!$B:$Q,8,0))</f>
        <v>25</v>
      </c>
      <c r="R81" s="90" t="str">
        <f>IF(B81="","",VLOOKUP(AD81,Varsayımlar!$B:$Q,9,0))</f>
        <v>SOFT</v>
      </c>
      <c r="S81" s="90">
        <f>IF(B81="","",VLOOKUP(AD81,Varsayımlar!$B:$Q,10,0))</f>
        <v>4</v>
      </c>
      <c r="T81" s="90">
        <f>IF(B81="","",VLOOKUP(AD81,Varsayımlar!$B:$Q,11,0))</f>
        <v>30</v>
      </c>
      <c r="U81" s="90">
        <f>IF(B81="","",VLOOKUP(AD81,Varsayımlar!$B:$Q,12,0))</f>
        <v>260</v>
      </c>
      <c r="V81" s="90" t="str">
        <f>IF(B81="","",VLOOKUP(AD81,Varsayımlar!$B:$Q,13,0))</f>
        <v>YURTDIŞI</v>
      </c>
      <c r="W81" s="90">
        <f>IF(B81="","",VLOOKUP(AD81,Varsayımlar!$B:$Q,14,0))</f>
        <v>9</v>
      </c>
      <c r="X81" s="86">
        <v>46224</v>
      </c>
      <c r="Y81" s="86">
        <v>46498</v>
      </c>
      <c r="Z81" s="9">
        <v>26072125</v>
      </c>
      <c r="AA81" s="90" t="str">
        <f>IF(B81="","",VLOOKUP(AD81,Varsayımlar!$B:$Q,15,0))</f>
        <v>25CM TURUNCU KOLİ-SOL ÜST DİKDÖRTGENE ÜRETİM TARİHİ BASILACAK</v>
      </c>
      <c r="AB81" s="90" t="str">
        <f>IF(B81="","",VLOOKUP(AD81,Varsayımlar!$B:$Q,16,0))</f>
        <v>24-26 CM</v>
      </c>
      <c r="AC81" s="90">
        <f>IF(B81="","",VLOOKUP(Sayfa2!AD73,Varsayımlar!B:S,18,0))</f>
        <v>0</v>
      </c>
      <c r="AD81" s="90" t="str">
        <f t="shared" si="3"/>
        <v>MAGNİTMAGNİT MAVİ AMBALAJ 25 CM 260G</v>
      </c>
    </row>
    <row r="82" spans="1:31" ht="31.5" hidden="1" x14ac:dyDescent="0.25">
      <c r="A82" s="9" t="s">
        <v>130</v>
      </c>
      <c r="B82" s="77" t="s">
        <v>79</v>
      </c>
      <c r="C82" s="76">
        <f>IF(B82="","",VLOOKUP(AD82,Varsayımlar!$B:$Q,3,0))</f>
        <v>8698829380698</v>
      </c>
      <c r="D82" s="76"/>
      <c r="E82" s="75" t="s">
        <v>85</v>
      </c>
      <c r="F82" s="77"/>
      <c r="G82" s="77"/>
      <c r="H82" s="77" t="str">
        <f>IF(B82="","",VLOOKUP(AD82,Varsayımlar!$B:$Q,5,0))</f>
        <v xml:space="preserve">MANETKA PEYNİRLİ 25 CM </v>
      </c>
      <c r="I82" s="77">
        <f>IF(B82="","",VLOOKUP(AD82,Varsayımlar!B:T,19,0))</f>
        <v>0</v>
      </c>
      <c r="J82" s="77" t="str">
        <f>IF(B82="","",VLOOKUP(AD82,Varsayımlar!$B:$Q,6,0))</f>
        <v>PEYNİRLİ</v>
      </c>
      <c r="K82" s="77">
        <v>2496</v>
      </c>
      <c r="L82" s="77"/>
      <c r="M82" s="77">
        <f>IFERROR(IF(B82="","",K82/VLOOKUP(AD82,Varsayımlar!B:R,17,0)),"")</f>
        <v>32</v>
      </c>
      <c r="N82" s="77"/>
      <c r="O82" s="77">
        <v>36</v>
      </c>
      <c r="P82" s="77">
        <f>IF(B82="","",VLOOKUP(AD82,Varsayımlar!$B:$Q,7,0)*K82)</f>
        <v>74880</v>
      </c>
      <c r="Q82" s="77">
        <f>IF(B82="","",VLOOKUP(AD82,Varsayımlar!$B:$Q,8,0))</f>
        <v>25</v>
      </c>
      <c r="R82" s="77" t="str">
        <f>IF(B82="","",VLOOKUP(AD82,Varsayımlar!$B:$Q,9,0))</f>
        <v>SOFT-AT</v>
      </c>
      <c r="S82" s="77">
        <f>IF(B82="","",VLOOKUP(AD82,Varsayımlar!$B:$Q,10,0))</f>
        <v>4</v>
      </c>
      <c r="T82" s="77">
        <f>IF(B82="","",VLOOKUP(AD82,Varsayımlar!$B:$Q,11,0))</f>
        <v>30</v>
      </c>
      <c r="U82" s="77">
        <f>IF(B82="","",VLOOKUP(AD82,Varsayımlar!$B:$Q,12,0))</f>
        <v>250</v>
      </c>
      <c r="V82" s="77" t="str">
        <f>IF(B82="","",VLOOKUP(AD82,Varsayımlar!$B:$Q,13,0))</f>
        <v>YURTDIŞI</v>
      </c>
      <c r="W82" s="77">
        <f>IF(B82="","",VLOOKUP(AD82,Varsayımlar!$B:$Q,14,0))</f>
        <v>6</v>
      </c>
      <c r="X82" s="78">
        <v>46223</v>
      </c>
      <c r="Y82" s="78">
        <v>46407</v>
      </c>
      <c r="Z82" s="77">
        <v>26072025</v>
      </c>
      <c r="AA82" s="77" t="str">
        <f>IF(B82="","",VLOOKUP(AD82,Varsayımlar!$B:$Q,15,0))</f>
        <v>KIRMIZI KOLİ-TARİHLİ KOLİ ETİKETİ</v>
      </c>
      <c r="AB82" s="77" t="str">
        <f>IF(B82="","",VLOOKUP(AD82,Varsayımlar!$B:$Q,16,0))</f>
        <v>24-26 CM</v>
      </c>
      <c r="AC82" s="90">
        <f>IF(B82="","",VLOOKUP(Sayfa2!AD95,Varsayımlar!B:S,18,0))</f>
        <v>0</v>
      </c>
      <c r="AD82" s="90" t="str">
        <f>IF(B82="","",CONCATENATE(B82,E82))</f>
        <v>LLC KOTORMANETKA PEYNİRLİ 25CM</v>
      </c>
    </row>
    <row r="83" spans="1:31" hidden="1" x14ac:dyDescent="0.25">
      <c r="A83" s="9" t="s">
        <v>131</v>
      </c>
      <c r="B83" s="70"/>
      <c r="C83" s="71" t="str">
        <f>IF(B83="","",VLOOKUP(AD83,Varsayımlar!$B:$Q,3,0))</f>
        <v/>
      </c>
      <c r="D83" s="71"/>
      <c r="E83" s="71"/>
      <c r="F83" s="70"/>
      <c r="G83" s="70"/>
      <c r="H83" s="70" t="str">
        <f>IF(B83="","",VLOOKUP(AD83,Varsayımlar!$B:$Q,5,0))</f>
        <v/>
      </c>
      <c r="I83" s="70"/>
      <c r="J83" s="70" t="str">
        <f>IF(B83="","",VLOOKUP(AD83,Varsayımlar!$B:$Q,6,0))</f>
        <v/>
      </c>
      <c r="K83" s="70"/>
      <c r="L83" s="70"/>
      <c r="M83" s="70" t="str">
        <f>IFERROR(IF(B83="","",K83/VLOOKUP(AD83,Varsayımlar!B:R,17,0)),"")</f>
        <v/>
      </c>
      <c r="N83" s="70"/>
      <c r="O83" s="70"/>
      <c r="P83" s="70" t="str">
        <f>IF(B83="","",VLOOKUP(AD83,Varsayımlar!$B:$Q,7,0)*K83)</f>
        <v/>
      </c>
      <c r="Q83" s="70" t="str">
        <f>IF(B83="","",VLOOKUP(AD83,Varsayımlar!$B:$Q,8,0))</f>
        <v/>
      </c>
      <c r="R83" s="70" t="str">
        <f>IF(B83="","",VLOOKUP(AD83,Varsayımlar!$B:$Q,9,0))</f>
        <v/>
      </c>
      <c r="S83" s="70" t="str">
        <f>IF(B83="","",VLOOKUP(AD83,Varsayımlar!$B:$Q,10,0))</f>
        <v/>
      </c>
      <c r="T83" s="70" t="str">
        <f>IF(B83="","",VLOOKUP(AD83,Varsayımlar!$B:$Q,11,0))</f>
        <v/>
      </c>
      <c r="U83" s="70" t="str">
        <f>IF(B83="","",VLOOKUP(AD83,Varsayımlar!$B:$Q,12,0))</f>
        <v/>
      </c>
      <c r="V83" s="70" t="str">
        <f>IF(B83="","",VLOOKUP(AD83,Varsayımlar!$B:$Q,13,0))</f>
        <v/>
      </c>
      <c r="W83" s="70" t="str">
        <f>IF(B83="","",VLOOKUP(AD83,Varsayımlar!$B:$Q,14,0))</f>
        <v/>
      </c>
      <c r="X83" s="70"/>
      <c r="Y83" s="70"/>
      <c r="Z83" s="70"/>
      <c r="AA83" s="70" t="str">
        <f>IF(B83="","",VLOOKUP(AD83,Varsayımlar!$B:$Q,15,0))</f>
        <v/>
      </c>
      <c r="AB83" s="70" t="str">
        <f>IF(B83="","",VLOOKUP(AD83,Varsayımlar!$B:$Q,16,0))</f>
        <v/>
      </c>
      <c r="AC83" s="70" t="str">
        <f>IF(B83="","",VLOOKUP(Sayfa2!AD32,Varsayımlar!B:S,18,0))</f>
        <v/>
      </c>
      <c r="AD83" s="61"/>
    </row>
    <row r="84" spans="1:31" hidden="1" x14ac:dyDescent="0.25">
      <c r="A84" s="9" t="s">
        <v>132</v>
      </c>
      <c r="B84" s="70"/>
      <c r="C84" s="71" t="str">
        <f>IF(B84="","",VLOOKUP(AD84,Varsayımlar!$B:$Q,3,0))</f>
        <v/>
      </c>
      <c r="D84" s="71"/>
      <c r="E84" s="71"/>
      <c r="F84" s="70"/>
      <c r="G84" s="70"/>
      <c r="H84" s="70" t="str">
        <f>IF(B84="","",VLOOKUP(AD84,Varsayımlar!$B:$Q,5,0))</f>
        <v/>
      </c>
      <c r="I84" s="70"/>
      <c r="J84" s="70" t="str">
        <f>IF(B84="","",VLOOKUP(AD84,Varsayımlar!$B:$Q,6,0))</f>
        <v/>
      </c>
      <c r="K84" s="70"/>
      <c r="L84" s="70"/>
      <c r="M84" s="70" t="str">
        <f>IFERROR(IF(B84="","",K84/VLOOKUP(AD84,Varsayımlar!B:R,17,0)),"")</f>
        <v/>
      </c>
      <c r="N84" s="70"/>
      <c r="O84" s="70"/>
      <c r="P84" s="70" t="str">
        <f>IF(B84="","",VLOOKUP(AD84,Varsayımlar!$B:$Q,7,0)*K84)</f>
        <v/>
      </c>
      <c r="Q84" s="70" t="str">
        <f>IF(B84="","",VLOOKUP(AD84,Varsayımlar!$B:$Q,8,0))</f>
        <v/>
      </c>
      <c r="R84" s="70" t="str">
        <f>IF(B84="","",VLOOKUP(AD84,Varsayımlar!$B:$Q,9,0))</f>
        <v/>
      </c>
      <c r="S84" s="70" t="str">
        <f>IF(B84="","",VLOOKUP(AD84,Varsayımlar!$B:$Q,10,0))</f>
        <v/>
      </c>
      <c r="T84" s="70" t="str">
        <f>IF(B84="","",VLOOKUP(AD84,Varsayımlar!$B:$Q,11,0))</f>
        <v/>
      </c>
      <c r="U84" s="70" t="str">
        <f>IF(B84="","",VLOOKUP(AD84,Varsayımlar!$B:$Q,12,0))</f>
        <v/>
      </c>
      <c r="V84" s="70" t="str">
        <f>IF(B84="","",VLOOKUP(AD84,Varsayımlar!$B:$Q,13,0))</f>
        <v/>
      </c>
      <c r="W84" s="70" t="str">
        <f>IF(B84="","",VLOOKUP(AD84,Varsayımlar!$B:$Q,14,0))</f>
        <v/>
      </c>
      <c r="X84" s="70"/>
      <c r="Y84" s="70"/>
      <c r="Z84" s="70"/>
      <c r="AA84" s="70" t="str">
        <f>IF(B84="","",VLOOKUP(AD84,Varsayımlar!$B:$Q,15,0))</f>
        <v/>
      </c>
      <c r="AB84" s="70" t="str">
        <f>IF(B84="","",VLOOKUP(AD84,Varsayımlar!$B:$Q,16,0))</f>
        <v/>
      </c>
      <c r="AC84" s="70" t="str">
        <f>IF(B84="","",VLOOKUP(Sayfa2!AD33,Varsayımlar!B:S,18,0))</f>
        <v/>
      </c>
      <c r="AD84" s="61"/>
    </row>
    <row r="85" spans="1:31" x14ac:dyDescent="0.25">
      <c r="C85" s="80" t="str">
        <f>IF(B85="","",VLOOKUP(AD85,Varsayımlar!$B:$Q,3,0))</f>
        <v/>
      </c>
      <c r="H85" s="8" t="str">
        <f>IF(B85="","",VLOOKUP(AD85,Varsayımlar!$B:$Q,5,0))</f>
        <v/>
      </c>
      <c r="J85" s="8" t="str">
        <f>IF(B85="","",VLOOKUP(AD85,Varsayımlar!$B:$Q,6,0))</f>
        <v/>
      </c>
      <c r="P85" s="8" t="str">
        <f>IF(B85="","",VLOOKUP(AD85,Varsayımlar!$B:$Q,7,0)*K85)</f>
        <v/>
      </c>
      <c r="Q85" s="8" t="str">
        <f>IF(B85="","",VLOOKUP(AD85,Varsayımlar!$B:$Q,8,0))</f>
        <v/>
      </c>
      <c r="R85" s="8" t="str">
        <f>IF(B85="","",VLOOKUP(AD85,Varsayımlar!$B:$Q,9,0))</f>
        <v/>
      </c>
      <c r="S85" s="8" t="str">
        <f>IF(B85="","",VLOOKUP(AD85,Varsayımlar!$B:$Q,10,0))</f>
        <v/>
      </c>
      <c r="T85" s="8" t="str">
        <f>IF(B85="","",VLOOKUP(AD85,Varsayımlar!$B:$Q,11,0))</f>
        <v/>
      </c>
      <c r="U85" s="8" t="str">
        <f>IF(B85="","",VLOOKUP(AD85,Varsayımlar!$B:$Q,12,0))</f>
        <v/>
      </c>
      <c r="V85" s="8" t="str">
        <f>IF(B85="","",VLOOKUP(AD85,Varsayımlar!$B:$Q,13,0))</f>
        <v/>
      </c>
      <c r="W85" s="8" t="str">
        <f>IF(B85="","",VLOOKUP(AD85,Varsayımlar!$B:$Q,14,0))</f>
        <v/>
      </c>
      <c r="AA85" s="8" t="str">
        <f>IF(B85="","",VLOOKUP(AD85,Varsayımlar!$B:$Q,15,0))</f>
        <v/>
      </c>
      <c r="AB85" s="8" t="str">
        <f>IF(B85="","",VLOOKUP(AD85,Varsayımlar!$B:$Q,16,0))</f>
        <v/>
      </c>
      <c r="AD85" s="8" t="str">
        <f>IF(B85="","",CONCATENATE(B85,E85))</f>
        <v/>
      </c>
    </row>
    <row r="86" spans="1:31" ht="31.5" x14ac:dyDescent="0.25">
      <c r="A86" s="198" t="s">
        <v>120</v>
      </c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55"/>
    </row>
    <row r="87" spans="1:31" ht="63" x14ac:dyDescent="0.25">
      <c r="A87" s="9" t="s">
        <v>0</v>
      </c>
      <c r="B87" s="9" t="s">
        <v>1</v>
      </c>
      <c r="C87" s="10" t="s">
        <v>36</v>
      </c>
      <c r="D87" s="10" t="s">
        <v>177</v>
      </c>
      <c r="E87" s="10" t="s">
        <v>42</v>
      </c>
      <c r="F87" s="9" t="s">
        <v>43</v>
      </c>
      <c r="G87" s="9" t="s">
        <v>13</v>
      </c>
      <c r="H87" s="9" t="s">
        <v>2</v>
      </c>
      <c r="I87" s="9" t="s">
        <v>83</v>
      </c>
      <c r="J87" s="9" t="s">
        <v>3</v>
      </c>
      <c r="K87" s="9" t="s">
        <v>21</v>
      </c>
      <c r="L87" s="9" t="s">
        <v>141</v>
      </c>
      <c r="M87" s="9" t="s">
        <v>20</v>
      </c>
      <c r="N87" s="9" t="s">
        <v>243</v>
      </c>
      <c r="O87" s="9" t="s">
        <v>176</v>
      </c>
      <c r="P87" s="9" t="s">
        <v>16</v>
      </c>
      <c r="Q87" s="9" t="s">
        <v>4</v>
      </c>
      <c r="R87" s="9" t="s">
        <v>5</v>
      </c>
      <c r="S87" s="9" t="s">
        <v>6</v>
      </c>
      <c r="T87" s="9" t="s">
        <v>33</v>
      </c>
      <c r="U87" s="9" t="s">
        <v>7</v>
      </c>
      <c r="V87" s="9" t="s">
        <v>8</v>
      </c>
      <c r="W87" s="9" t="s">
        <v>9</v>
      </c>
      <c r="X87" s="9" t="s">
        <v>10</v>
      </c>
      <c r="Y87" s="9" t="s">
        <v>11</v>
      </c>
      <c r="Z87" s="9" t="s">
        <v>12</v>
      </c>
      <c r="AA87" s="9" t="s">
        <v>14</v>
      </c>
      <c r="AB87" s="9" t="s">
        <v>15</v>
      </c>
      <c r="AC87" s="9" t="s">
        <v>305</v>
      </c>
      <c r="AD87" s="8" t="s">
        <v>50</v>
      </c>
    </row>
    <row r="88" spans="1:31" ht="36" customHeight="1" x14ac:dyDescent="0.25">
      <c r="A88" s="9" t="s">
        <v>29</v>
      </c>
      <c r="B88" s="107" t="s">
        <v>17</v>
      </c>
      <c r="C88" s="108">
        <f>IF(B88="","",VLOOKUP(AD88,Varsayımlar!$B:$Q,3,0))</f>
        <v>8698829380698</v>
      </c>
      <c r="D88" s="108" t="s">
        <v>231</v>
      </c>
      <c r="E88" s="109" t="s">
        <v>37</v>
      </c>
      <c r="F88" s="107" t="s">
        <v>729</v>
      </c>
      <c r="G88" s="107" t="s">
        <v>731</v>
      </c>
      <c r="H88" s="107" t="str">
        <f>IF(B88="","",VLOOKUP(AD88,Varsayımlar!$B:$Q,5,0))</f>
        <v>TORTİLLAS 25 CM 4 PCS 260G</v>
      </c>
      <c r="I88" s="107">
        <f>IF(B88="","",VLOOKUP(AD88,Varsayımlar!B:T,19,0))</f>
        <v>0</v>
      </c>
      <c r="J88" s="107" t="str">
        <f>IF(B88="","",VLOOKUP(AD88,Varsayımlar!$B:$Q,6,0))</f>
        <v>SADE</v>
      </c>
      <c r="K88" s="107">
        <v>1176</v>
      </c>
      <c r="L88" s="107"/>
      <c r="M88" s="107">
        <f>K88/84</f>
        <v>14</v>
      </c>
      <c r="N88" s="107"/>
      <c r="O88" s="107">
        <v>12</v>
      </c>
      <c r="P88" s="107">
        <f>IF(B88="","",VLOOKUP(AD88,Varsayımlar!$B:$Q,7,0)*K88)</f>
        <v>35280</v>
      </c>
      <c r="Q88" s="107">
        <f>IF(B88="","",VLOOKUP(AD88,Varsayımlar!$B:$Q,8,0))</f>
        <v>25</v>
      </c>
      <c r="R88" s="107" t="str">
        <f>IF(B88="","",VLOOKUP(AD88,Varsayımlar!$B:$Q,9,0))</f>
        <v>SOFT</v>
      </c>
      <c r="S88" s="107">
        <f>IF(B88="","",VLOOKUP(AD88,Varsayımlar!$B:$Q,10,0))</f>
        <v>4</v>
      </c>
      <c r="T88" s="107">
        <f>IF(B88="","",VLOOKUP(AD88,Varsayımlar!$B:$Q,11,0))</f>
        <v>30</v>
      </c>
      <c r="U88" s="107">
        <f>IF(B88="","",VLOOKUP(AD88,Varsayımlar!$B:$Q,12,0))</f>
        <v>260</v>
      </c>
      <c r="V88" s="107" t="str">
        <f>IF(B88="","",VLOOKUP(AD88,Varsayımlar!$B:$Q,13,0))</f>
        <v>YURTDIŞI</v>
      </c>
      <c r="W88" s="107">
        <f>IF(B88="","",VLOOKUP(AD88,Varsayımlar!$B:$Q,14,0))</f>
        <v>6</v>
      </c>
      <c r="X88" s="110">
        <v>46203</v>
      </c>
      <c r="Y88" s="110">
        <v>46386</v>
      </c>
      <c r="Z88" s="107" t="s">
        <v>825</v>
      </c>
      <c r="AA88" s="107" t="str">
        <f>IF(B88="","",VLOOKUP(AD88,Varsayımlar!$B:$Q,15,0))</f>
        <v>TRİTON -SKT ATILACAK</v>
      </c>
      <c r="AB88" s="107" t="str">
        <f>IF(B88="","",VLOOKUP(AD88,Varsayımlar!$B:$Q,16,0))</f>
        <v>24-26 CM</v>
      </c>
      <c r="AC88" s="64"/>
      <c r="AD88" s="61" t="str">
        <f>IF(B88="","",CONCATENATE(B88,E88))</f>
        <v>LLC TRİTONMUTLUKAL WHEAT TORTILLA</v>
      </c>
      <c r="AE88" s="8" t="s">
        <v>140</v>
      </c>
    </row>
    <row r="89" spans="1:31" ht="36" customHeight="1" x14ac:dyDescent="0.25">
      <c r="A89" s="9" t="s">
        <v>122</v>
      </c>
      <c r="B89" s="154" t="s">
        <v>17</v>
      </c>
      <c r="C89" s="155">
        <f>IF(B89="","",VLOOKUP(AD89,Varsayımlar!$B:$Q,3,0))</f>
        <v>8698829380698</v>
      </c>
      <c r="D89" s="155" t="s">
        <v>232</v>
      </c>
      <c r="E89" s="166" t="s">
        <v>37</v>
      </c>
      <c r="F89" s="154" t="s">
        <v>732</v>
      </c>
      <c r="G89" s="154" t="s">
        <v>733</v>
      </c>
      <c r="H89" s="154" t="str">
        <f>IF(B89="","",VLOOKUP(AD89,Varsayımlar!$B:$Q,5,0))</f>
        <v>TORTİLLAS 25 CM 4 PCS 260G</v>
      </c>
      <c r="I89" s="154">
        <f>IF(B89="","",VLOOKUP(AD89,Varsayımlar!B:T,19,0))</f>
        <v>0</v>
      </c>
      <c r="J89" s="154" t="str">
        <f>IF(B89="","",VLOOKUP(AD89,Varsayımlar!$B:$Q,6,0))</f>
        <v>SADE</v>
      </c>
      <c r="K89" s="154">
        <v>2016</v>
      </c>
      <c r="L89" s="154"/>
      <c r="M89" s="154">
        <f>K89/84</f>
        <v>24</v>
      </c>
      <c r="N89" s="154"/>
      <c r="O89" s="154">
        <v>21</v>
      </c>
      <c r="P89" s="154">
        <f>IF(B89="","",VLOOKUP(AD89,Varsayımlar!$B:$Q,7,0)*K89)</f>
        <v>60480</v>
      </c>
      <c r="Q89" s="154">
        <f>IF(B89="","",VLOOKUP(AD89,Varsayımlar!$B:$Q,8,0))</f>
        <v>25</v>
      </c>
      <c r="R89" s="154" t="str">
        <f>IF(B89="","",VLOOKUP(AD89,Varsayımlar!$B:$Q,9,0))</f>
        <v>SOFT</v>
      </c>
      <c r="S89" s="154">
        <f>IF(B89="","",VLOOKUP(AD89,Varsayımlar!$B:$Q,10,0))</f>
        <v>4</v>
      </c>
      <c r="T89" s="154">
        <f>IF(B89="","",VLOOKUP(AD89,Varsayımlar!$B:$Q,11,0))</f>
        <v>30</v>
      </c>
      <c r="U89" s="154">
        <f>IF(B89="","",VLOOKUP(AD89,Varsayımlar!$B:$Q,12,0))</f>
        <v>260</v>
      </c>
      <c r="V89" s="154" t="str">
        <f>IF(B89="","",VLOOKUP(AD89,Varsayımlar!$B:$Q,13,0))</f>
        <v>YURTDIŞI</v>
      </c>
      <c r="W89" s="154">
        <f>IF(B89="","",VLOOKUP(AD89,Varsayımlar!$B:$Q,14,0))</f>
        <v>6</v>
      </c>
      <c r="X89" s="157">
        <v>46203</v>
      </c>
      <c r="Y89" s="157">
        <v>46386</v>
      </c>
      <c r="Z89" s="154" t="s">
        <v>826</v>
      </c>
      <c r="AA89" s="154" t="str">
        <f>IF(B89="","",VLOOKUP(AD89,Varsayımlar!$B:$Q,15,0))</f>
        <v>TRİTON -SKT ATILACAK</v>
      </c>
      <c r="AB89" s="154" t="str">
        <f>IF(B89="","",VLOOKUP(AD89,Varsayımlar!$B:$Q,16,0))</f>
        <v>24-26 CM</v>
      </c>
      <c r="AC89" s="64"/>
      <c r="AD89" s="61" t="str">
        <f>IF(B89="","",CONCATENATE(B89,E89))</f>
        <v>LLC TRİTONMUTLUKAL WHEAT TORTILLA</v>
      </c>
    </row>
    <row r="90" spans="1:31" ht="78.75" x14ac:dyDescent="0.25">
      <c r="A90" s="9" t="s">
        <v>123</v>
      </c>
      <c r="B90" s="107" t="s">
        <v>628</v>
      </c>
      <c r="C90" s="108">
        <f>IF(B90="","",VLOOKUP(AD90,Varsayımlar!$B:$Q,3,0))</f>
        <v>8698829380698</v>
      </c>
      <c r="D90" s="108"/>
      <c r="E90" s="150" t="s">
        <v>629</v>
      </c>
      <c r="F90" s="107"/>
      <c r="G90" s="107"/>
      <c r="H90" s="107" t="str">
        <f>IF(B90="","",VLOOKUP(AD90,Varsayımlar!$B:$Q,5,0))</f>
        <v>Oqqa 25cm 650g (Etiketli)</v>
      </c>
      <c r="I90" s="107" t="str">
        <f>IF(B90="","",VLOOKUP(AD90,Varsayımlar!B:T,19,0))</f>
        <v>Folik Asit Bilgisi Etiketli-Besin Değerleri</v>
      </c>
      <c r="J90" s="107" t="str">
        <f>IF(B90="","",VLOOKUP(AD90,Varsayımlar!$B:$Q,6,0))</f>
        <v>SADE (Folik Asitli Un)</v>
      </c>
      <c r="K90" s="107">
        <v>1000</v>
      </c>
      <c r="L90" s="107"/>
      <c r="M90" s="107" t="str">
        <f>IFERROR(IF(B90="","",K90/VLOOKUP(AD90,Varsayımlar!B:R,17,0)),"")</f>
        <v/>
      </c>
      <c r="N90" s="107"/>
      <c r="O90" s="107">
        <v>10</v>
      </c>
      <c r="P90" s="107">
        <f>IF(B90="","",VLOOKUP(AD90,Varsayımlar!$B:$Q,7,0)*K90)</f>
        <v>12000</v>
      </c>
      <c r="Q90" s="107">
        <f>IF(B90="","",VLOOKUP(AD90,Varsayımlar!$B:$Q,8,0))</f>
        <v>25</v>
      </c>
      <c r="R90" s="107" t="str">
        <f>IF(B90="","",VLOOKUP(AD90,Varsayımlar!$B:$Q,9,0))</f>
        <v>Irak Soft</v>
      </c>
      <c r="S90" s="107">
        <f>IF(B90="","",VLOOKUP(AD90,Varsayımlar!$B:$Q,10,0))</f>
        <v>10</v>
      </c>
      <c r="T90" s="107">
        <f>IF(B90="","",VLOOKUP(AD90,Varsayımlar!$B:$Q,11,0))</f>
        <v>12</v>
      </c>
      <c r="U90" s="107">
        <f>IF(B90="","",VLOOKUP(AD90,Varsayımlar!$B:$Q,12,0))</f>
        <v>650</v>
      </c>
      <c r="V90" s="107" t="str">
        <f>IF(B90="","",VLOOKUP(AD90,Varsayımlar!$B:$Q,13,0))</f>
        <v>Yurtdışı</v>
      </c>
      <c r="W90" s="107">
        <f>IF(B90="","",VLOOKUP(AD90,Varsayımlar!$B:$Q,14,0))</f>
        <v>12</v>
      </c>
      <c r="X90" s="110">
        <v>46205</v>
      </c>
      <c r="Y90" s="110">
        <v>46570</v>
      </c>
      <c r="Z90" s="107">
        <v>26070225</v>
      </c>
      <c r="AA90" s="107" t="str">
        <f>IF(B90="","",VLOOKUP(AD90,Varsayımlar!$B:$Q,15,0))</f>
        <v>Kırmızı Koli-Etiketli</v>
      </c>
      <c r="AB90" s="107" t="str">
        <f>IF(B90="","",VLOOKUP(AD90,Varsayımlar!$B:$Q,16,0))</f>
        <v>24-26cm</v>
      </c>
      <c r="AC90" s="90">
        <f>IF(B90="","",VLOOKUP(Sayfa2!AD61,Varsayımlar!B:S,18,0))</f>
        <v>0</v>
      </c>
      <c r="AD90" s="90" t="str">
        <f>IF(B90="","",CONCATENATE(B90,E90))</f>
        <v>Oqqa NaturalOqqa 25cm 10 lu 650g</v>
      </c>
    </row>
    <row r="91" spans="1:31" ht="42" customHeight="1" x14ac:dyDescent="0.25">
      <c r="A91" s="9" t="s">
        <v>124</v>
      </c>
      <c r="B91" s="64" t="s">
        <v>632</v>
      </c>
      <c r="C91" s="65">
        <f>IF(B91="","",VLOOKUP(AD91,Varsayımlar!$B:$Q,3,0))</f>
        <v>8698829380698</v>
      </c>
      <c r="D91" s="65"/>
      <c r="E91" s="69" t="s">
        <v>633</v>
      </c>
      <c r="F91" s="64" t="s">
        <v>638</v>
      </c>
      <c r="G91" s="64"/>
      <c r="H91" s="64" t="str">
        <f>IF(B91="","",VLOOKUP(AD91,Varsayımlar!$B:$Q,5,0))</f>
        <v>Willifood 20cm 10 pcs 450g</v>
      </c>
      <c r="I91" s="64">
        <f>IF(B91="","",VLOOKUP(AD91,Varsayımlar!B:T,19,0))</f>
        <v>0</v>
      </c>
      <c r="J91" s="64" t="str">
        <f>IF(B91="","",VLOOKUP(AD91,Varsayımlar!$B:$Q,6,0))</f>
        <v>SADE</v>
      </c>
      <c r="K91" s="64">
        <v>1600</v>
      </c>
      <c r="L91" s="64"/>
      <c r="M91" s="64" t="str">
        <f>IFERROR(IF(B91="","",K91/VLOOKUP(AD91,Varsayımlar!B:R,17,0)),"")</f>
        <v/>
      </c>
      <c r="N91" s="64"/>
      <c r="O91" s="64">
        <v>16</v>
      </c>
      <c r="P91" s="64">
        <f>IF(B91="","",VLOOKUP(AD91,Varsayımlar!$B:$Q,7,0)*K91)</f>
        <v>19200</v>
      </c>
      <c r="Q91" s="64">
        <f>IF(B91="","",VLOOKUP(AD91,Varsayımlar!$B:$Q,8,0))</f>
        <v>20</v>
      </c>
      <c r="R91" s="64" t="str">
        <f>IF(B91="","",VLOOKUP(AD91,Varsayımlar!$B:$Q,9,0))</f>
        <v>Irak Soft</v>
      </c>
      <c r="S91" s="64">
        <f>IF(B91="","",VLOOKUP(AD91,Varsayımlar!$B:$Q,10,0))</f>
        <v>10</v>
      </c>
      <c r="T91" s="64">
        <f>IF(B91="","",VLOOKUP(AD91,Varsayımlar!$B:$Q,11,0))</f>
        <v>12</v>
      </c>
      <c r="U91" s="64">
        <f>IF(B91="","",VLOOKUP(AD91,Varsayımlar!$B:$Q,12,0))</f>
        <v>450</v>
      </c>
      <c r="V91" s="64" t="str">
        <f>IF(B91="","",VLOOKUP(AD91,Varsayımlar!$B:$Q,13,0))</f>
        <v>Yurtdışı</v>
      </c>
      <c r="W91" s="64" t="str">
        <f>IF(B91="","",VLOOKUP(AD91,Varsayımlar!$B:$Q,14,0))</f>
        <v>Özel Tarih</v>
      </c>
      <c r="X91" s="66"/>
      <c r="Y91" s="174" t="s">
        <v>634</v>
      </c>
      <c r="Z91" s="174" t="s">
        <v>722</v>
      </c>
      <c r="AA91" s="64" t="str">
        <f>IF(B91="","",VLOOKUP(AD91,Varsayımlar!$B:$Q,15,0))</f>
        <v>20cm koli-Etiketli</v>
      </c>
      <c r="AB91" s="64" t="str">
        <f>IF(B91="","",VLOOKUP(AD91,Varsayımlar!$B:$Q,16,0))</f>
        <v>19-21 cm</v>
      </c>
      <c r="AC91" s="90">
        <f>IF(B91="","",VLOOKUP(Sayfa2!AD77,Varsayımlar!B:S,18,0))</f>
        <v>0</v>
      </c>
      <c r="AD91" s="90" t="str">
        <f>IF(B91="","",CONCATENATE(B91,E91))</f>
        <v>WillifoodWillifood 20cm 10 pcs 450g</v>
      </c>
    </row>
    <row r="92" spans="1:31" ht="47.25" customHeight="1" x14ac:dyDescent="0.25">
      <c r="A92" s="9" t="s">
        <v>125</v>
      </c>
      <c r="B92" s="111" t="s">
        <v>104</v>
      </c>
      <c r="C92" s="112">
        <f>IF(B92="","",VLOOKUP(AD92,Varsayımlar!$B:$Q,3,0))</f>
        <v>8698829380698</v>
      </c>
      <c r="D92" s="112"/>
      <c r="E92" s="151" t="s">
        <v>263</v>
      </c>
      <c r="F92" s="111">
        <v>33</v>
      </c>
      <c r="G92" s="111" t="s">
        <v>720</v>
      </c>
      <c r="H92" s="111" t="str">
        <f>IF(B92="","",VLOOKUP(AD92,Varsayımlar!$B:$Q,5,0))</f>
        <v>Tortillas 20cm (Samakat Bilgileri Ekli)</v>
      </c>
      <c r="I92" s="111">
        <f>IF(B92="","",VLOOKUP(AD92,Varsayımlar!B:T,19,0))</f>
        <v>0</v>
      </c>
      <c r="J92" s="111" t="str">
        <f>IF(B92="","",VLOOKUP(AD92,Varsayımlar!$B:$Q,6,0))</f>
        <v>PEYNİRLİ</v>
      </c>
      <c r="K92" s="111">
        <v>1800</v>
      </c>
      <c r="L92" s="111"/>
      <c r="M92" s="111">
        <f>IFERROR(IF(B92="","",K92/VLOOKUP(AD92,Varsayımlar!B:R,17,0)),"")</f>
        <v>8</v>
      </c>
      <c r="N92" s="111"/>
      <c r="O92" s="111">
        <v>8</v>
      </c>
      <c r="P92" s="111">
        <f>IF(B92="","",VLOOKUP(AD92,Varsayımlar!$B:$Q,7,0)*K92)</f>
        <v>25200</v>
      </c>
      <c r="Q92" s="111">
        <f>IF(B92="","",VLOOKUP(AD92,Varsayımlar!$B:$Q,8,0))</f>
        <v>20</v>
      </c>
      <c r="R92" s="111" t="str">
        <f>IF(B92="","",VLOOKUP(AD92,Varsayımlar!$B:$Q,9,0))</f>
        <v>IRAK SOFT-AT</v>
      </c>
      <c r="S92" s="111">
        <f>IF(B92="","",VLOOKUP(AD92,Varsayımlar!$B:$Q,10,0))</f>
        <v>4</v>
      </c>
      <c r="T92" s="111">
        <f>IF(B92="","",VLOOKUP(AD92,Varsayımlar!$B:$Q,11,0))</f>
        <v>14</v>
      </c>
      <c r="U92" s="111">
        <f>IF(B92="","",VLOOKUP(AD92,Varsayımlar!$B:$Q,12,0))</f>
        <v>166</v>
      </c>
      <c r="V92" s="111" t="str">
        <f>IF(B92="","",VLOOKUP(AD92,Varsayımlar!$B:$Q,13,0))</f>
        <v>YURTDIŞI</v>
      </c>
      <c r="W92" s="111">
        <f>IF(B92="","",VLOOKUP(AD92,Varsayımlar!$B:$Q,14,0))</f>
        <v>9</v>
      </c>
      <c r="X92" s="114">
        <v>46206</v>
      </c>
      <c r="Y92" s="114">
        <v>46480</v>
      </c>
      <c r="Z92" s="111" t="s">
        <v>265</v>
      </c>
      <c r="AA92" s="111" t="str">
        <f>IF(B92="","",VLOOKUP(AD92,Varsayımlar!$B:$Q,15,0))</f>
        <v>Kare Koli-Üretim Tarihli Etiket</v>
      </c>
      <c r="AB92" s="111" t="str">
        <f>IF(B92="","",VLOOKUP(AD92,Varsayımlar!$B:$Q,16,0))</f>
        <v>19-21 cm</v>
      </c>
      <c r="AC92" s="9">
        <f>IF(B92="","",VLOOKUP(Sayfa2!AD75,Varsayımlar!B:S,18,0))</f>
        <v>0</v>
      </c>
      <c r="AD92" s="9" t="str">
        <f t="shared" ref="AD92:AD131" si="4">IF(B92="","",CONCATENATE(B92,E92))</f>
        <v>SMART LLCTortillas 20cm Peynirli 4pcs 166g</v>
      </c>
    </row>
    <row r="93" spans="1:31" ht="110.25" x14ac:dyDescent="0.25">
      <c r="A93" s="9" t="s">
        <v>126</v>
      </c>
      <c r="B93" s="111" t="s">
        <v>104</v>
      </c>
      <c r="C93" s="112">
        <f>IF(B93="","",VLOOKUP(AD93,Varsayımlar!$B:$Q,3,0))</f>
        <v>8698829380698</v>
      </c>
      <c r="D93" s="112"/>
      <c r="E93" s="151" t="s">
        <v>105</v>
      </c>
      <c r="F93" s="111">
        <v>33</v>
      </c>
      <c r="G93" s="111" t="s">
        <v>720</v>
      </c>
      <c r="H93" s="111" t="str">
        <f>IF(B93="","",VLOOKUP(AD93,Varsayımlar!$B:$Q,5,0))</f>
        <v>TORTİLLAS 20CM (SAMAKAT BİLGİLERİ EKLİ)</v>
      </c>
      <c r="I93" s="111">
        <f>IF(B93="","",VLOOKUP(AD93,Varsayımlar!B:T,19,0))</f>
        <v>0</v>
      </c>
      <c r="J93" s="111" t="str">
        <f>IF(B93="","",VLOOKUP(AD93,Varsayımlar!$B:$Q,6,0))</f>
        <v>SADE</v>
      </c>
      <c r="K93" s="111">
        <v>5100</v>
      </c>
      <c r="L93" s="111" t="s">
        <v>721</v>
      </c>
      <c r="M93" s="111">
        <f>IFERROR(IF(B93="","",K93/VLOOKUP(AD93,Varsayımlar!B:R,17,0)),"")</f>
        <v>22.666666666666668</v>
      </c>
      <c r="N93" s="111"/>
      <c r="O93" s="111">
        <v>24</v>
      </c>
      <c r="P93" s="111">
        <f>IF(B93="","",VLOOKUP(AD93,Varsayımlar!$B:$Q,7,0)*K93)</f>
        <v>71400</v>
      </c>
      <c r="Q93" s="111">
        <f>IF(B93="","",VLOOKUP(AD93,Varsayımlar!$B:$Q,8,0))</f>
        <v>20</v>
      </c>
      <c r="R93" s="111" t="str">
        <f>IF(B93="","",VLOOKUP(AD93,Varsayımlar!$B:$Q,9,0))</f>
        <v>IRAK SOFT</v>
      </c>
      <c r="S93" s="111">
        <f>IF(B93="","",VLOOKUP(AD93,Varsayımlar!$B:$Q,10,0))</f>
        <v>4</v>
      </c>
      <c r="T93" s="111">
        <f>IF(B93="","",VLOOKUP(AD93,Varsayımlar!$B:$Q,11,0))</f>
        <v>14</v>
      </c>
      <c r="U93" s="111">
        <f>IF(B93="","",VLOOKUP(AD93,Varsayımlar!$B:$Q,12,0))</f>
        <v>166</v>
      </c>
      <c r="V93" s="111" t="str">
        <f>IF(B93="","",VLOOKUP(AD93,Varsayımlar!$B:$Q,13,0))</f>
        <v>YURTDIŞI</v>
      </c>
      <c r="W93" s="111">
        <f>IF(B93="","",VLOOKUP(AD93,Varsayımlar!$B:$Q,14,0))</f>
        <v>9</v>
      </c>
      <c r="X93" s="114">
        <v>46206</v>
      </c>
      <c r="Y93" s="114">
        <v>46480</v>
      </c>
      <c r="Z93" s="111">
        <v>26070320</v>
      </c>
      <c r="AA93" s="111" t="str">
        <f>IF(B93="","",VLOOKUP(AD93,Varsayımlar!$B:$Q,15,0))</f>
        <v>SİYAH KARE KOLİ- Üretim Tarihi Etiketli</v>
      </c>
      <c r="AB93" s="111" t="str">
        <f>IF(B93="","",VLOOKUP(AD93,Varsayımlar!$B:$Q,16,0))</f>
        <v>19-21 CM</v>
      </c>
      <c r="AC93" s="90">
        <f>IF(B93="","",VLOOKUP(Sayfa2!AD76,Varsayımlar!B:S,18,0))</f>
        <v>0</v>
      </c>
      <c r="AD93" s="90" t="str">
        <f t="shared" si="4"/>
        <v>SMART LLCTORTİLLAS SAMAKAT 20CM 166G</v>
      </c>
    </row>
    <row r="94" spans="1:31" ht="39" customHeight="1" x14ac:dyDescent="0.25">
      <c r="A94" s="9" t="s">
        <v>127</v>
      </c>
      <c r="B94" s="9" t="s">
        <v>79</v>
      </c>
      <c r="C94" s="10">
        <f>IF(B94="","",VLOOKUP(AD94,Varsayımlar!$B:$Q,3,0))</f>
        <v>8698829380698</v>
      </c>
      <c r="D94" s="10"/>
      <c r="E94" s="85" t="s">
        <v>254</v>
      </c>
      <c r="F94" s="9"/>
      <c r="G94" s="9"/>
      <c r="H94" s="9" t="str">
        <f>IF(B94="","",VLOOKUP(AD94,Varsayımlar!$B:$Q,5,0))</f>
        <v>Manetka 20cm</v>
      </c>
      <c r="I94" s="9">
        <f>IF(B94="","",VLOOKUP(AD94,Varsayımlar!B:T,19,0))</f>
        <v>0</v>
      </c>
      <c r="J94" s="9" t="str">
        <f>IF(B94="","",VLOOKUP(AD94,Varsayımlar!$B:$Q,6,0))</f>
        <v>SADE</v>
      </c>
      <c r="K94" s="9">
        <v>7200</v>
      </c>
      <c r="L94" s="9"/>
      <c r="M94" s="9">
        <f>IFERROR(IF(B94="","",K94/VLOOKUP(AD94,Varsayımlar!B:R,17,0)),"")</f>
        <v>32</v>
      </c>
      <c r="N94" s="9"/>
      <c r="O94" s="9">
        <v>32</v>
      </c>
      <c r="P94" s="9">
        <f>IF(B94="","",VLOOKUP(AD94,Varsayımlar!$B:$Q,7,0)*K94)</f>
        <v>100800</v>
      </c>
      <c r="Q94" s="9">
        <f>IF(B94="","",VLOOKUP(AD94,Varsayımlar!$B:$Q,8,0))</f>
        <v>20</v>
      </c>
      <c r="R94" s="9" t="str">
        <f>IF(B94="","",VLOOKUP(AD94,Varsayımlar!$B:$Q,9,0))</f>
        <v>Irak Soft</v>
      </c>
      <c r="S94" s="9">
        <f>IF(B94="","",VLOOKUP(AD94,Varsayımlar!$B:$Q,10,0))</f>
        <v>4</v>
      </c>
      <c r="T94" s="9">
        <f>IF(B94="","",VLOOKUP(AD94,Varsayımlar!$B:$Q,11,0))</f>
        <v>14</v>
      </c>
      <c r="U94" s="9">
        <f>IF(B94="","",VLOOKUP(AD94,Varsayımlar!$B:$Q,12,0))</f>
        <v>166</v>
      </c>
      <c r="V94" s="9" t="str">
        <f>IF(B94="","",VLOOKUP(AD94,Varsayımlar!$B:$Q,13,0))</f>
        <v>YURTDIŞI</v>
      </c>
      <c r="W94" s="9">
        <f>IF(B94="","",VLOOKUP(AD94,Varsayımlar!$B:$Q,14,0))</f>
        <v>6</v>
      </c>
      <c r="X94" s="86">
        <v>46213</v>
      </c>
      <c r="Y94" s="86">
        <v>46397</v>
      </c>
      <c r="Z94" s="9">
        <v>26071020</v>
      </c>
      <c r="AA94" s="9" t="str">
        <f>IF(B94="","",VLOOKUP(AD94,Varsayımlar!$B:$Q,15,0))</f>
        <v>Kare Koli-Üretim Tarihli Etiket</v>
      </c>
      <c r="AB94" s="9" t="str">
        <f>IF(B94="","",VLOOKUP(AD94,Varsayımlar!$B:$Q,16,0))</f>
        <v>19-21 cm</v>
      </c>
      <c r="AC94" s="9">
        <f>IF(B94="","",VLOOKUP(Sayfa2!AD92,Varsayımlar!B:S,18,0))</f>
        <v>0</v>
      </c>
      <c r="AD94" s="9" t="str">
        <f t="shared" si="4"/>
        <v>LLC KOTORManetka 20cm 4 pcs 166g</v>
      </c>
    </row>
    <row r="95" spans="1:31" ht="63" x14ac:dyDescent="0.25">
      <c r="A95" s="9" t="s">
        <v>128</v>
      </c>
      <c r="B95" s="88" t="s">
        <v>79</v>
      </c>
      <c r="C95" s="89">
        <f>IF(B95="","",VLOOKUP(AD95,Varsayımlar!$B:$Q,3,0))</f>
        <v>8698829380698</v>
      </c>
      <c r="D95" s="89" t="s">
        <v>846</v>
      </c>
      <c r="E95" s="85" t="s">
        <v>844</v>
      </c>
      <c r="F95" s="9"/>
      <c r="G95" s="9"/>
      <c r="H95" s="90" t="str">
        <f>IF(B95="","",VLOOKUP(AD95,Varsayımlar!$B:$Q,5,0))</f>
        <v>MANETKA PEYNİRLİ 25 CM Irak Soft</v>
      </c>
      <c r="I95" s="90">
        <f>IF(B95="","",VLOOKUP(AD95,Varsayımlar!B:T,19,0))</f>
        <v>0</v>
      </c>
      <c r="J95" s="90" t="str">
        <f>IF(B95="","",VLOOKUP(AD95,Varsayımlar!$B:$Q,6,0))</f>
        <v>PEYNİRLİ</v>
      </c>
      <c r="K95" s="9">
        <v>2496</v>
      </c>
      <c r="L95" s="9"/>
      <c r="M95" s="9">
        <f>IFERROR(IF(B95="","",K95/VLOOKUP(AD95,Varsayımlar!B:R,17,0)),"")</f>
        <v>32</v>
      </c>
      <c r="N95" s="9"/>
      <c r="O95" s="9">
        <v>26</v>
      </c>
      <c r="P95" s="90">
        <f>IF(B95="","",VLOOKUP(AD95,Varsayımlar!$B:$Q,7,0)*K95)</f>
        <v>74880</v>
      </c>
      <c r="Q95" s="90">
        <f>IF(B95="","",VLOOKUP(AD95,Varsayımlar!$B:$Q,8,0))</f>
        <v>25</v>
      </c>
      <c r="R95" s="90" t="str">
        <f>IF(B95="","",VLOOKUP(AD95,Varsayımlar!$B:$Q,9,0))</f>
        <v>IRAK SOFT-AT</v>
      </c>
      <c r="S95" s="90">
        <f>IF(B95="","",VLOOKUP(AD95,Varsayımlar!$B:$Q,10,0))</f>
        <v>4</v>
      </c>
      <c r="T95" s="90">
        <f>IF(B95="","",VLOOKUP(AD95,Varsayımlar!$B:$Q,11,0))</f>
        <v>30</v>
      </c>
      <c r="U95" s="90">
        <f>IF(B95="","",VLOOKUP(AD95,Varsayımlar!$B:$Q,12,0))</f>
        <v>250</v>
      </c>
      <c r="V95" s="90" t="str">
        <f>IF(B95="","",VLOOKUP(AD95,Varsayımlar!$B:$Q,13,0))</f>
        <v>YURTDIŞI</v>
      </c>
      <c r="W95" s="90">
        <f>IF(B95="","",VLOOKUP(AD95,Varsayımlar!$B:$Q,14,0))</f>
        <v>6</v>
      </c>
      <c r="X95" s="86">
        <v>46213</v>
      </c>
      <c r="Y95" s="86">
        <v>46397</v>
      </c>
      <c r="Z95" s="9">
        <v>26071025</v>
      </c>
      <c r="AA95" s="90" t="str">
        <f>IF(B95="","",VLOOKUP(AD95,Varsayımlar!$B:$Q,15,0))</f>
        <v>KIRMIZI KOLİ-TARİHLİ KOLİ ETİKETİ</v>
      </c>
      <c r="AB95" s="90" t="str">
        <f>IF(B95="","",VLOOKUP(AD95,Varsayımlar!$B:$Q,16,0))</f>
        <v>24-26 CM</v>
      </c>
      <c r="AC95" s="90">
        <f>IF(B95="","",VLOOKUP(Sayfa2!AD93,Varsayımlar!B:S,18,0))</f>
        <v>0</v>
      </c>
      <c r="AD95" s="90" t="str">
        <f t="shared" si="4"/>
        <v>LLC KOTORMANETKA PEYNİRLİ 25CM Irak Soft</v>
      </c>
    </row>
    <row r="96" spans="1:31" ht="78.75" x14ac:dyDescent="0.25">
      <c r="A96" s="9" t="s">
        <v>129</v>
      </c>
      <c r="B96" s="77" t="s">
        <v>90</v>
      </c>
      <c r="C96" s="76">
        <f>IF(B96="","",VLOOKUP(AD96,Varsayımlar!$B:$Q,3,0))</f>
        <v>8698829380698</v>
      </c>
      <c r="D96" s="76" t="s">
        <v>231</v>
      </c>
      <c r="E96" s="75" t="s">
        <v>91</v>
      </c>
      <c r="F96" s="77"/>
      <c r="G96" s="77"/>
      <c r="H96" s="77" t="str">
        <f>IF(B96="","",VLOOKUP(AD96,Varsayımlar!$B:$Q,5,0))</f>
        <v>MAGNİT MAVİ AMBALAJ 25CM</v>
      </c>
      <c r="I96" s="77">
        <f>IF(B96="","",VLOOKUP(AD96,Varsayımlar!B:T,19,0))</f>
        <v>0</v>
      </c>
      <c r="J96" s="77" t="str">
        <f>IF(B96="","",VLOOKUP(AD96,Varsayımlar!$B:$Q,6,0))</f>
        <v>SADE</v>
      </c>
      <c r="K96" s="77">
        <v>2016</v>
      </c>
      <c r="L96" s="77"/>
      <c r="M96" s="77">
        <f>IFERROR(IF(B96="","",K96/VLOOKUP(AD96,Varsayımlar!B:R,17,0)),"")</f>
        <v>24</v>
      </c>
      <c r="N96" s="77"/>
      <c r="O96" s="77">
        <v>21</v>
      </c>
      <c r="P96" s="77">
        <f>IF(B96="","",VLOOKUP(AD96,Varsayımlar!$B:$Q,7,0)*K96)</f>
        <v>60480</v>
      </c>
      <c r="Q96" s="77">
        <f>IF(B96="","",VLOOKUP(AD96,Varsayımlar!$B:$Q,8,0))</f>
        <v>25</v>
      </c>
      <c r="R96" s="77" t="str">
        <f>IF(B96="","",VLOOKUP(AD96,Varsayımlar!$B:$Q,9,0))</f>
        <v>SOFT</v>
      </c>
      <c r="S96" s="77">
        <f>IF(B96="","",VLOOKUP(AD96,Varsayımlar!$B:$Q,10,0))</f>
        <v>4</v>
      </c>
      <c r="T96" s="77">
        <f>IF(B96="","",VLOOKUP(AD96,Varsayımlar!$B:$Q,11,0))</f>
        <v>30</v>
      </c>
      <c r="U96" s="77">
        <f>IF(B96="","",VLOOKUP(AD96,Varsayımlar!$B:$Q,12,0))</f>
        <v>260</v>
      </c>
      <c r="V96" s="77" t="str">
        <f>IF(B96="","",VLOOKUP(AD96,Varsayımlar!$B:$Q,13,0))</f>
        <v>YURTDIŞI</v>
      </c>
      <c r="W96" s="77">
        <f>IF(B96="","",VLOOKUP(AD96,Varsayımlar!$B:$Q,14,0))</f>
        <v>9</v>
      </c>
      <c r="X96" s="78">
        <v>46217</v>
      </c>
      <c r="Y96" s="78">
        <v>46491</v>
      </c>
      <c r="Z96" s="77" t="s">
        <v>689</v>
      </c>
      <c r="AA96" s="77" t="str">
        <f>IF(B96="","",VLOOKUP(AD96,Varsayımlar!$B:$Q,15,0))</f>
        <v>25CM TURUNCU KOLİ-SOL ÜST DİKDÖRTGENE ÜRETİM TARİHİ BASILACAK</v>
      </c>
      <c r="AB96" s="77" t="str">
        <f>IF(B96="","",VLOOKUP(AD96,Varsayımlar!$B:$Q,16,0))</f>
        <v>24-26 CM</v>
      </c>
      <c r="AC96" s="90">
        <f>IF(B96="","",VLOOKUP(Sayfa2!AD61,Varsayımlar!B:S,18,0))</f>
        <v>0</v>
      </c>
      <c r="AD96" s="90" t="str">
        <f t="shared" si="4"/>
        <v>MAGNİTMAGNİT MAVİ AMBALAJ 25 CM 260G</v>
      </c>
    </row>
    <row r="97" spans="1:30" ht="78.75" x14ac:dyDescent="0.25">
      <c r="A97" s="9" t="s">
        <v>130</v>
      </c>
      <c r="B97" s="82" t="s">
        <v>90</v>
      </c>
      <c r="C97" s="83">
        <f>IF(B97="","",VLOOKUP(AD97,Varsayımlar!$B:$Q,3,0))</f>
        <v>8698829380698</v>
      </c>
      <c r="D97" s="83" t="s">
        <v>232</v>
      </c>
      <c r="E97" s="149" t="s">
        <v>91</v>
      </c>
      <c r="F97" s="82"/>
      <c r="G97" s="82"/>
      <c r="H97" s="82" t="str">
        <f>IF(B97="","",VLOOKUP(AD97,Varsayımlar!$B:$Q,5,0))</f>
        <v>MAGNİT MAVİ AMBALAJ 25CM</v>
      </c>
      <c r="I97" s="82">
        <f>IF(B97="","",VLOOKUP(AD97,Varsayımlar!B:T,19,0))</f>
        <v>0</v>
      </c>
      <c r="J97" s="82" t="str">
        <f>IF(B97="","",VLOOKUP(AD97,Varsayımlar!$B:$Q,6,0))</f>
        <v>SADE</v>
      </c>
      <c r="K97" s="82">
        <v>2016</v>
      </c>
      <c r="L97" s="82"/>
      <c r="M97" s="82">
        <f>IFERROR(IF(B97="","",K97/VLOOKUP(AD97,Varsayımlar!B:R,17,0)),"")</f>
        <v>24</v>
      </c>
      <c r="N97" s="82"/>
      <c r="O97" s="82">
        <v>21</v>
      </c>
      <c r="P97" s="82">
        <f>IF(B97="","",VLOOKUP(AD97,Varsayımlar!$B:$Q,7,0)*K97)</f>
        <v>60480</v>
      </c>
      <c r="Q97" s="82">
        <f>IF(B97="","",VLOOKUP(AD97,Varsayımlar!$B:$Q,8,0))</f>
        <v>25</v>
      </c>
      <c r="R97" s="82" t="str">
        <f>IF(B97="","",VLOOKUP(AD97,Varsayımlar!$B:$Q,9,0))</f>
        <v>SOFT</v>
      </c>
      <c r="S97" s="82">
        <f>IF(B97="","",VLOOKUP(AD97,Varsayımlar!$B:$Q,10,0))</f>
        <v>4</v>
      </c>
      <c r="T97" s="82">
        <f>IF(B97="","",VLOOKUP(AD97,Varsayımlar!$B:$Q,11,0))</f>
        <v>30</v>
      </c>
      <c r="U97" s="82">
        <f>IF(B97="","",VLOOKUP(AD97,Varsayımlar!$B:$Q,12,0))</f>
        <v>260</v>
      </c>
      <c r="V97" s="82" t="str">
        <f>IF(B97="","",VLOOKUP(AD97,Varsayımlar!$B:$Q,13,0))</f>
        <v>YURTDIŞI</v>
      </c>
      <c r="W97" s="82">
        <f>IF(B97="","",VLOOKUP(AD97,Varsayımlar!$B:$Q,14,0))</f>
        <v>9</v>
      </c>
      <c r="X97" s="84">
        <v>46217</v>
      </c>
      <c r="Y97" s="84">
        <v>46491</v>
      </c>
      <c r="Z97" s="82" t="s">
        <v>690</v>
      </c>
      <c r="AA97" s="82" t="str">
        <f>IF(B97="","",VLOOKUP(AD97,Varsayımlar!$B:$Q,15,0))</f>
        <v>25CM TURUNCU KOLİ-SOL ÜST DİKDÖRTGENE ÜRETİM TARİHİ BASILACAK</v>
      </c>
      <c r="AB97" s="82" t="str">
        <f>IF(B97="","",VLOOKUP(AD97,Varsayımlar!$B:$Q,16,0))</f>
        <v>24-26 CM</v>
      </c>
      <c r="AC97" s="90">
        <f>IF(B97="","",VLOOKUP(Sayfa2!AD62,Varsayımlar!B:S,18,0))</f>
        <v>0</v>
      </c>
      <c r="AD97" s="90" t="str">
        <f t="shared" si="4"/>
        <v>MAGNİTMAGNİT MAVİ AMBALAJ 25 CM 260G</v>
      </c>
    </row>
    <row r="98" spans="1:30" ht="78.75" x14ac:dyDescent="0.25">
      <c r="A98" s="9" t="s">
        <v>131</v>
      </c>
      <c r="B98" s="67" t="s">
        <v>90</v>
      </c>
      <c r="C98" s="4">
        <f>IF(B98="","",VLOOKUP(AD98,Varsayımlar!$B:$Q,3,0))</f>
        <v>8698829380698</v>
      </c>
      <c r="D98" s="4" t="s">
        <v>233</v>
      </c>
      <c r="E98" s="81" t="s">
        <v>91</v>
      </c>
      <c r="F98" s="67"/>
      <c r="G98" s="67"/>
      <c r="H98" s="67" t="str">
        <f>IF(B98="","",VLOOKUP(AD98,Varsayımlar!$B:$Q,5,0))</f>
        <v>MAGNİT MAVİ AMBALAJ 25CM</v>
      </c>
      <c r="I98" s="67">
        <f>IF(B98="","",VLOOKUP(AD98,Varsayımlar!B:T,19,0))</f>
        <v>0</v>
      </c>
      <c r="J98" s="67" t="str">
        <f>IF(B98="","",VLOOKUP(AD98,Varsayımlar!$B:$Q,6,0))</f>
        <v>SADE</v>
      </c>
      <c r="K98" s="67">
        <v>2016</v>
      </c>
      <c r="L98" s="67"/>
      <c r="M98" s="67">
        <f>IFERROR(IF(B98="","",K98/VLOOKUP(AD98,Varsayımlar!B:R,17,0)),"")</f>
        <v>24</v>
      </c>
      <c r="N98" s="67"/>
      <c r="O98" s="67">
        <v>21</v>
      </c>
      <c r="P98" s="67">
        <f>IF(B98="","",VLOOKUP(AD98,Varsayımlar!$B:$Q,7,0)*K98)</f>
        <v>60480</v>
      </c>
      <c r="Q98" s="67">
        <f>IF(B98="","",VLOOKUP(AD98,Varsayımlar!$B:$Q,8,0))</f>
        <v>25</v>
      </c>
      <c r="R98" s="67" t="str">
        <f>IF(B98="","",VLOOKUP(AD98,Varsayımlar!$B:$Q,9,0))</f>
        <v>SOFT</v>
      </c>
      <c r="S98" s="67">
        <f>IF(B98="","",VLOOKUP(AD98,Varsayımlar!$B:$Q,10,0))</f>
        <v>4</v>
      </c>
      <c r="T98" s="67">
        <f>IF(B98="","",VLOOKUP(AD98,Varsayımlar!$B:$Q,11,0))</f>
        <v>30</v>
      </c>
      <c r="U98" s="67">
        <f>IF(B98="","",VLOOKUP(AD98,Varsayımlar!$B:$Q,12,0))</f>
        <v>260</v>
      </c>
      <c r="V98" s="67" t="str">
        <f>IF(B98="","",VLOOKUP(AD98,Varsayımlar!$B:$Q,13,0))</f>
        <v>YURTDIŞI</v>
      </c>
      <c r="W98" s="67">
        <f>IF(B98="","",VLOOKUP(AD98,Varsayımlar!$B:$Q,14,0))</f>
        <v>9</v>
      </c>
      <c r="X98" s="68">
        <v>46218</v>
      </c>
      <c r="Y98" s="68">
        <v>46492</v>
      </c>
      <c r="Z98" s="67" t="s">
        <v>682</v>
      </c>
      <c r="AA98" s="67" t="str">
        <f>IF(B98="","",VLOOKUP(AD98,Varsayımlar!$B:$Q,15,0))</f>
        <v>25CM TURUNCU KOLİ-SOL ÜST DİKDÖRTGENE ÜRETİM TARİHİ BASILACAK</v>
      </c>
      <c r="AB98" s="67" t="str">
        <f>IF(B98="","",VLOOKUP(AD98,Varsayımlar!$B:$Q,16,0))</f>
        <v>24-26 CM</v>
      </c>
      <c r="AC98" s="90">
        <f>IF(B98="","",VLOOKUP(Sayfa2!AD63,Varsayımlar!B:S,18,0))</f>
        <v>0</v>
      </c>
      <c r="AD98" s="90" t="str">
        <f t="shared" si="4"/>
        <v>MAGNİTMAGNİT MAVİ AMBALAJ 25 CM 260G</v>
      </c>
    </row>
    <row r="99" spans="1:30" ht="78.75" x14ac:dyDescent="0.25">
      <c r="A99" s="9" t="s">
        <v>132</v>
      </c>
      <c r="B99" s="107" t="s">
        <v>90</v>
      </c>
      <c r="C99" s="108">
        <f>IF(B99="","",VLOOKUP(AD99,Varsayımlar!$B:$Q,3,0))</f>
        <v>8698829380698</v>
      </c>
      <c r="D99" s="108" t="s">
        <v>234</v>
      </c>
      <c r="E99" s="150" t="s">
        <v>91</v>
      </c>
      <c r="F99" s="107"/>
      <c r="G99" s="107"/>
      <c r="H99" s="107" t="str">
        <f>IF(B99="","",VLOOKUP(AD99,Varsayımlar!$B:$Q,5,0))</f>
        <v>MAGNİT MAVİ AMBALAJ 25CM</v>
      </c>
      <c r="I99" s="107">
        <f>IF(B99="","",VLOOKUP(AD99,Varsayımlar!B:T,19,0))</f>
        <v>0</v>
      </c>
      <c r="J99" s="107" t="str">
        <f>IF(B99="","",VLOOKUP(AD99,Varsayımlar!$B:$Q,6,0))</f>
        <v>SADE</v>
      </c>
      <c r="K99" s="107">
        <v>2016</v>
      </c>
      <c r="L99" s="107"/>
      <c r="M99" s="107">
        <f>IFERROR(IF(B99="","",K99/VLOOKUP(AD99,Varsayımlar!B:R,17,0)),"")</f>
        <v>24</v>
      </c>
      <c r="N99" s="107"/>
      <c r="O99" s="107">
        <v>21</v>
      </c>
      <c r="P99" s="107">
        <f>IF(B99="","",VLOOKUP(AD99,Varsayımlar!$B:$Q,7,0)*K99)</f>
        <v>60480</v>
      </c>
      <c r="Q99" s="107">
        <f>IF(B99="","",VLOOKUP(AD99,Varsayımlar!$B:$Q,8,0))</f>
        <v>25</v>
      </c>
      <c r="R99" s="107" t="str">
        <f>IF(B99="","",VLOOKUP(AD99,Varsayımlar!$B:$Q,9,0))</f>
        <v>SOFT</v>
      </c>
      <c r="S99" s="107">
        <f>IF(B99="","",VLOOKUP(AD99,Varsayımlar!$B:$Q,10,0))</f>
        <v>4</v>
      </c>
      <c r="T99" s="107">
        <f>IF(B99="","",VLOOKUP(AD99,Varsayımlar!$B:$Q,11,0))</f>
        <v>30</v>
      </c>
      <c r="U99" s="107">
        <f>IF(B99="","",VLOOKUP(AD99,Varsayımlar!$B:$Q,12,0))</f>
        <v>260</v>
      </c>
      <c r="V99" s="107" t="str">
        <f>IF(B99="","",VLOOKUP(AD99,Varsayımlar!$B:$Q,13,0))</f>
        <v>YURTDIŞI</v>
      </c>
      <c r="W99" s="107">
        <f>IF(B99="","",VLOOKUP(AD99,Varsayımlar!$B:$Q,14,0))</f>
        <v>9</v>
      </c>
      <c r="X99" s="110">
        <v>46218</v>
      </c>
      <c r="Y99" s="110">
        <v>46492</v>
      </c>
      <c r="Z99" s="107" t="s">
        <v>683</v>
      </c>
      <c r="AA99" s="107" t="str">
        <f>IF(B99="","",VLOOKUP(AD99,Varsayımlar!$B:$Q,15,0))</f>
        <v>25CM TURUNCU KOLİ-SOL ÜST DİKDÖRTGENE ÜRETİM TARİHİ BASILACAK</v>
      </c>
      <c r="AB99" s="107" t="str">
        <f>IF(B99="","",VLOOKUP(AD99,Varsayımlar!$B:$Q,16,0))</f>
        <v>24-26 CM</v>
      </c>
      <c r="AC99" s="90">
        <f>IF(B99="","",VLOOKUP(Sayfa2!AD64,Varsayımlar!B:S,18,0))</f>
        <v>0</v>
      </c>
      <c r="AD99" s="90" t="str">
        <f t="shared" si="4"/>
        <v>MAGNİTMAGNİT MAVİ AMBALAJ 25 CM 260G</v>
      </c>
    </row>
    <row r="100" spans="1:30" ht="39" customHeight="1" x14ac:dyDescent="0.25">
      <c r="A100" s="9" t="s">
        <v>133</v>
      </c>
      <c r="B100" s="151" t="s">
        <v>104</v>
      </c>
      <c r="C100" s="112">
        <f>IF(B100="","",VLOOKUP(AD100,Varsayımlar!$B:$Q,3,0))</f>
        <v>8698829380698</v>
      </c>
      <c r="D100" s="112">
        <v>34</v>
      </c>
      <c r="E100" s="151" t="s">
        <v>393</v>
      </c>
      <c r="F100" s="111"/>
      <c r="G100" s="111" t="s">
        <v>720</v>
      </c>
      <c r="H100" s="111" t="str">
        <f>IF(B100="","",VLOOKUP(AD100,Varsayımlar!$B:$Q,5,0))</f>
        <v>Tortillas 20cm Çok Tahıllı</v>
      </c>
      <c r="I100" s="111">
        <f>IF(B100="","",VLOOKUP(AD100,Varsayımlar!B:T,19,0))</f>
        <v>0</v>
      </c>
      <c r="J100" s="111" t="str">
        <f>IF(B100="","",VLOOKUP(AD100,Varsayımlar!$B:$Q,6,0))</f>
        <v>Çok Tahıllı</v>
      </c>
      <c r="K100" s="111">
        <v>5625</v>
      </c>
      <c r="L100" s="111"/>
      <c r="M100" s="111">
        <f>IFERROR(IF(B100="","",K100/VLOOKUP(AD100,Varsayımlar!B:R,17,0)),"")</f>
        <v>25</v>
      </c>
      <c r="N100" s="111"/>
      <c r="O100" s="111">
        <v>26</v>
      </c>
      <c r="P100" s="111">
        <f>IF(B100="","",VLOOKUP(AD100,Varsayımlar!$B:$Q,7,0)*K100)</f>
        <v>78750</v>
      </c>
      <c r="Q100" s="111">
        <f>IF(B100="","",VLOOKUP(AD100,Varsayımlar!$B:$Q,8,0))</f>
        <v>20</v>
      </c>
      <c r="R100" s="111" t="str">
        <f>IF(B100="","",VLOOKUP(AD100,Varsayımlar!$B:$Q,9,0))</f>
        <v>Irak Soft</v>
      </c>
      <c r="S100" s="111">
        <f>IF(B100="","",VLOOKUP(AD100,Varsayımlar!$B:$Q,10,0))</f>
        <v>4</v>
      </c>
      <c r="T100" s="111">
        <f>IF(B100="","",VLOOKUP(AD100,Varsayımlar!$B:$Q,11,0))</f>
        <v>14</v>
      </c>
      <c r="U100" s="111">
        <f>IF(B100="","",VLOOKUP(AD100,Varsayımlar!$B:$Q,12,0))</f>
        <v>166</v>
      </c>
      <c r="V100" s="111" t="str">
        <f>IF(B100="","",VLOOKUP(AD100,Varsayımlar!$B:$Q,13,0))</f>
        <v>Yurtdışı</v>
      </c>
      <c r="W100" s="111">
        <f>IF(B100="","",VLOOKUP(AD100,Varsayımlar!$B:$Q,14,0))</f>
        <v>9</v>
      </c>
      <c r="X100" s="114">
        <v>46217</v>
      </c>
      <c r="Y100" s="114">
        <v>46491</v>
      </c>
      <c r="Z100" s="111" t="s">
        <v>847</v>
      </c>
      <c r="AA100" s="111" t="str">
        <f>IF(B100="","",VLOOKUP(AD100,Varsayımlar!$B:$Q,15,0))</f>
        <v>SİYAH KARE KOLİ-Üretim Tarihi Etiketli</v>
      </c>
      <c r="AB100" s="111" t="str">
        <f>IF(B100="","",VLOOKUP(AD100,Varsayımlar!$B:$Q,16,0))</f>
        <v>19-21 cm</v>
      </c>
      <c r="AC100" s="9">
        <f>IF(B100="","",VLOOKUP(Sayfa2!AD100,Varsayımlar!B:S,18,0))</f>
        <v>0</v>
      </c>
      <c r="AD100" s="9" t="str">
        <f>IF(B100="","",CONCATENATE(B100,E100))</f>
        <v>SMART LLCTortillas 20cm Çok Tahıllı 4pcs 166g</v>
      </c>
    </row>
    <row r="101" spans="1:30" ht="39" customHeight="1" x14ac:dyDescent="0.25">
      <c r="A101" s="9" t="s">
        <v>134</v>
      </c>
      <c r="B101" s="151" t="s">
        <v>104</v>
      </c>
      <c r="C101" s="112">
        <f>IF(B101="","",VLOOKUP(AD101,Varsayımlar!$B:$Q,3,0))</f>
        <v>8698829380698</v>
      </c>
      <c r="D101" s="112">
        <v>34</v>
      </c>
      <c r="E101" s="151" t="s">
        <v>263</v>
      </c>
      <c r="F101" s="111"/>
      <c r="G101" s="111" t="s">
        <v>720</v>
      </c>
      <c r="H101" s="111" t="str">
        <f>IF(B101="","",VLOOKUP(AD101,Varsayımlar!$B:$Q,5,0))</f>
        <v>Tortillas 20cm (Samakat Bilgileri Ekli)</v>
      </c>
      <c r="I101" s="111">
        <f>IF(B101="","",VLOOKUP(AD101,Varsayımlar!B:T,19,0))</f>
        <v>0</v>
      </c>
      <c r="J101" s="111" t="str">
        <f>IF(B101="","",VLOOKUP(AD101,Varsayımlar!$B:$Q,6,0))</f>
        <v>PEYNİRLİ</v>
      </c>
      <c r="K101" s="111">
        <v>1575</v>
      </c>
      <c r="L101" s="111"/>
      <c r="M101" s="111">
        <f>IFERROR(IF(B101="","",K101/VLOOKUP(AD101,Varsayımlar!B:R,17,0)),"")</f>
        <v>7</v>
      </c>
      <c r="N101" s="111"/>
      <c r="O101" s="111">
        <v>7</v>
      </c>
      <c r="P101" s="111">
        <f>IF(B101="","",VLOOKUP(AD101,Varsayımlar!$B:$Q,7,0)*K101)</f>
        <v>22050</v>
      </c>
      <c r="Q101" s="111">
        <f>IF(B101="","",VLOOKUP(AD101,Varsayımlar!$B:$Q,8,0))</f>
        <v>20</v>
      </c>
      <c r="R101" s="111" t="str">
        <f>IF(B101="","",VLOOKUP(AD101,Varsayımlar!$B:$Q,9,0))</f>
        <v>IRAK SOFT-AT</v>
      </c>
      <c r="S101" s="111">
        <f>IF(B101="","",VLOOKUP(AD101,Varsayımlar!$B:$Q,10,0))</f>
        <v>4</v>
      </c>
      <c r="T101" s="111">
        <f>IF(B101="","",VLOOKUP(AD101,Varsayımlar!$B:$Q,11,0))</f>
        <v>14</v>
      </c>
      <c r="U101" s="111">
        <f>IF(B101="","",VLOOKUP(AD101,Varsayımlar!$B:$Q,12,0))</f>
        <v>166</v>
      </c>
      <c r="V101" s="111" t="str">
        <f>IF(B101="","",VLOOKUP(AD101,Varsayımlar!$B:$Q,13,0))</f>
        <v>YURTDIŞI</v>
      </c>
      <c r="W101" s="111">
        <f>IF(B101="","",VLOOKUP(AD101,Varsayımlar!$B:$Q,14,0))</f>
        <v>9</v>
      </c>
      <c r="X101" s="114">
        <v>46217</v>
      </c>
      <c r="Y101" s="114">
        <v>46491</v>
      </c>
      <c r="Z101" s="111" t="s">
        <v>848</v>
      </c>
      <c r="AA101" s="111" t="str">
        <f>IF(B101="","",VLOOKUP(AD101,Varsayımlar!$B:$Q,15,0))</f>
        <v>Kare Koli-Üretim Tarihli Etiket</v>
      </c>
      <c r="AB101" s="111" t="str">
        <f>IF(B101="","",VLOOKUP(AD101,Varsayımlar!$B:$Q,16,0))</f>
        <v>19-21 cm</v>
      </c>
      <c r="AC101" s="90">
        <f>IF(B101="","",VLOOKUP(Sayfa2!AD101,Varsayımlar!B:S,18,0))</f>
        <v>0</v>
      </c>
      <c r="AD101" s="90" t="str">
        <f>IF(B101="","",CONCATENATE(B101,E101))</f>
        <v>SMART LLCTortillas 20cm Peynirli 4pcs 166g</v>
      </c>
    </row>
    <row r="102" spans="1:30" ht="78.75" x14ac:dyDescent="0.25">
      <c r="A102" s="9" t="s">
        <v>135</v>
      </c>
      <c r="B102" s="62" t="s">
        <v>90</v>
      </c>
      <c r="C102" s="33">
        <f>IF(B102="","",VLOOKUP(AD102,Varsayımlar!$B:$Q,3,0))</f>
        <v>8698829380698</v>
      </c>
      <c r="D102" s="33" t="s">
        <v>236</v>
      </c>
      <c r="E102" s="152" t="s">
        <v>91</v>
      </c>
      <c r="F102" s="62"/>
      <c r="G102" s="62"/>
      <c r="H102" s="62" t="str">
        <f>IF(B102="","",VLOOKUP(AD102,Varsayımlar!$B:$Q,5,0))</f>
        <v>MAGNİT MAVİ AMBALAJ 25CM</v>
      </c>
      <c r="I102" s="62">
        <f>IF(B102="","",VLOOKUP(AD102,Varsayımlar!B:T,19,0))</f>
        <v>0</v>
      </c>
      <c r="J102" s="62" t="str">
        <f>IF(B102="","",VLOOKUP(AD102,Varsayımlar!$B:$Q,6,0))</f>
        <v>SADE</v>
      </c>
      <c r="K102" s="62">
        <v>2016</v>
      </c>
      <c r="L102" s="62"/>
      <c r="M102" s="62">
        <f>IFERROR(IF(B102="","",K102/VLOOKUP(AD102,Varsayımlar!B:R,17,0)),"")</f>
        <v>24</v>
      </c>
      <c r="N102" s="62"/>
      <c r="O102" s="62">
        <v>21</v>
      </c>
      <c r="P102" s="62">
        <f>IF(B102="","",VLOOKUP(AD102,Varsayımlar!$B:$Q,7,0)*K102)</f>
        <v>60480</v>
      </c>
      <c r="Q102" s="62">
        <f>IF(B102="","",VLOOKUP(AD102,Varsayımlar!$B:$Q,8,0))</f>
        <v>25</v>
      </c>
      <c r="R102" s="62" t="str">
        <f>IF(B102="","",VLOOKUP(AD102,Varsayımlar!$B:$Q,9,0))</f>
        <v>SOFT</v>
      </c>
      <c r="S102" s="62">
        <f>IF(B102="","",VLOOKUP(AD102,Varsayımlar!$B:$Q,10,0))</f>
        <v>4</v>
      </c>
      <c r="T102" s="62">
        <f>IF(B102="","",VLOOKUP(AD102,Varsayımlar!$B:$Q,11,0))</f>
        <v>30</v>
      </c>
      <c r="U102" s="62">
        <f>IF(B102="","",VLOOKUP(AD102,Varsayımlar!$B:$Q,12,0))</f>
        <v>260</v>
      </c>
      <c r="V102" s="62" t="str">
        <f>IF(B102="","",VLOOKUP(AD102,Varsayımlar!$B:$Q,13,0))</f>
        <v>YURTDIŞI</v>
      </c>
      <c r="W102" s="62">
        <f>IF(B102="","",VLOOKUP(AD102,Varsayımlar!$B:$Q,14,0))</f>
        <v>9</v>
      </c>
      <c r="X102" s="63">
        <v>46219</v>
      </c>
      <c r="Y102" s="63">
        <v>46493</v>
      </c>
      <c r="Z102" s="62" t="s">
        <v>684</v>
      </c>
      <c r="AA102" s="62" t="str">
        <f>IF(B102="","",VLOOKUP(AD102,Varsayımlar!$B:$Q,15,0))</f>
        <v>25CM TURUNCU KOLİ-SOL ÜST DİKDÖRTGENE ÜRETİM TARİHİ BASILACAK</v>
      </c>
      <c r="AB102" s="62" t="str">
        <f>IF(B102="","",VLOOKUP(AD102,Varsayımlar!$B:$Q,16,0))</f>
        <v>24-26 CM</v>
      </c>
      <c r="AC102" s="90">
        <f>IF(B102="","",VLOOKUP(Sayfa2!AD66,Varsayımlar!B:S,18,0))</f>
        <v>0</v>
      </c>
      <c r="AD102" s="90" t="str">
        <f t="shared" si="4"/>
        <v>MAGNİTMAGNİT MAVİ AMBALAJ 25 CM 260G</v>
      </c>
    </row>
    <row r="103" spans="1:30" ht="78.75" x14ac:dyDescent="0.25">
      <c r="A103" s="9" t="s">
        <v>136</v>
      </c>
      <c r="B103" s="64" t="s">
        <v>90</v>
      </c>
      <c r="C103" s="65">
        <f>IF(B103="","",VLOOKUP(AD103,Varsayımlar!$B:$Q,3,0))</f>
        <v>8698829380698</v>
      </c>
      <c r="D103" s="65" t="s">
        <v>237</v>
      </c>
      <c r="E103" s="69" t="s">
        <v>91</v>
      </c>
      <c r="F103" s="64"/>
      <c r="G103" s="64"/>
      <c r="H103" s="64" t="str">
        <f>IF(B103="","",VLOOKUP(AD103,Varsayımlar!$B:$Q,5,0))</f>
        <v>MAGNİT MAVİ AMBALAJ 25CM</v>
      </c>
      <c r="I103" s="64">
        <f>IF(B103="","",VLOOKUP(AD103,Varsayımlar!B:T,19,0))</f>
        <v>0</v>
      </c>
      <c r="J103" s="64" t="str">
        <f>IF(B103="","",VLOOKUP(AD103,Varsayımlar!$B:$Q,6,0))</f>
        <v>SADE</v>
      </c>
      <c r="K103" s="64">
        <v>2016</v>
      </c>
      <c r="L103" s="64"/>
      <c r="M103" s="64">
        <f>IFERROR(IF(B103="","",K103/VLOOKUP(AD103,Varsayımlar!B:R,17,0)),"")</f>
        <v>24</v>
      </c>
      <c r="N103" s="64"/>
      <c r="O103" s="64">
        <v>21</v>
      </c>
      <c r="P103" s="64">
        <f>IF(B103="","",VLOOKUP(AD103,Varsayımlar!$B:$Q,7,0)*K103)</f>
        <v>60480</v>
      </c>
      <c r="Q103" s="64">
        <f>IF(B103="","",VLOOKUP(AD103,Varsayımlar!$B:$Q,8,0))</f>
        <v>25</v>
      </c>
      <c r="R103" s="64" t="str">
        <f>IF(B103="","",VLOOKUP(AD103,Varsayımlar!$B:$Q,9,0))</f>
        <v>SOFT</v>
      </c>
      <c r="S103" s="64">
        <f>IF(B103="","",VLOOKUP(AD103,Varsayımlar!$B:$Q,10,0))</f>
        <v>4</v>
      </c>
      <c r="T103" s="64">
        <f>IF(B103="","",VLOOKUP(AD103,Varsayımlar!$B:$Q,11,0))</f>
        <v>30</v>
      </c>
      <c r="U103" s="64">
        <f>IF(B103="","",VLOOKUP(AD103,Varsayımlar!$B:$Q,12,0))</f>
        <v>260</v>
      </c>
      <c r="V103" s="64" t="str">
        <f>IF(B103="","",VLOOKUP(AD103,Varsayımlar!$B:$Q,13,0))</f>
        <v>YURTDIŞI</v>
      </c>
      <c r="W103" s="64">
        <f>IF(B103="","",VLOOKUP(AD103,Varsayımlar!$B:$Q,14,0))</f>
        <v>9</v>
      </c>
      <c r="X103" s="66">
        <v>46220</v>
      </c>
      <c r="Y103" s="66">
        <v>46494</v>
      </c>
      <c r="Z103" s="64" t="s">
        <v>685</v>
      </c>
      <c r="AA103" s="64" t="str">
        <f>IF(B103="","",VLOOKUP(AD103,Varsayımlar!$B:$Q,15,0))</f>
        <v>25CM TURUNCU KOLİ-SOL ÜST DİKDÖRTGENE ÜRETİM TARİHİ BASILACAK</v>
      </c>
      <c r="AB103" s="64" t="str">
        <f>IF(B103="","",VLOOKUP(AD103,Varsayımlar!$B:$Q,16,0))</f>
        <v>24-26 CM</v>
      </c>
      <c r="AC103" s="90">
        <f>IF(B103="","",VLOOKUP(Sayfa2!AD67,Varsayımlar!B:S,18,0))</f>
        <v>0</v>
      </c>
      <c r="AD103" s="90" t="str">
        <f t="shared" si="4"/>
        <v>MAGNİTMAGNİT MAVİ AMBALAJ 25 CM 260G</v>
      </c>
    </row>
    <row r="104" spans="1:30" ht="78.75" x14ac:dyDescent="0.25">
      <c r="A104" s="9" t="s">
        <v>137</v>
      </c>
      <c r="B104" s="115" t="s">
        <v>90</v>
      </c>
      <c r="C104" s="116">
        <f>IF(B104="","",VLOOKUP(AD104,Varsayımlar!$B:$Q,3,0))</f>
        <v>8698829380698</v>
      </c>
      <c r="D104" s="116" t="s">
        <v>238</v>
      </c>
      <c r="E104" s="153" t="s">
        <v>91</v>
      </c>
      <c r="F104" s="115"/>
      <c r="G104" s="115"/>
      <c r="H104" s="115" t="str">
        <f>IF(B104="","",VLOOKUP(AD104,Varsayımlar!$B:$Q,5,0))</f>
        <v>MAGNİT MAVİ AMBALAJ 25CM</v>
      </c>
      <c r="I104" s="115">
        <f>IF(B104="","",VLOOKUP(AD104,Varsayımlar!B:T,19,0))</f>
        <v>0</v>
      </c>
      <c r="J104" s="115" t="str">
        <f>IF(B104="","",VLOOKUP(AD104,Varsayımlar!$B:$Q,6,0))</f>
        <v>SADE</v>
      </c>
      <c r="K104" s="115">
        <v>2016</v>
      </c>
      <c r="L104" s="115"/>
      <c r="M104" s="115">
        <f>IFERROR(IF(B104="","",K104/VLOOKUP(AD104,Varsayımlar!B:R,17,0)),"")</f>
        <v>24</v>
      </c>
      <c r="N104" s="115"/>
      <c r="O104" s="115">
        <v>21</v>
      </c>
      <c r="P104" s="115">
        <f>IF(B104="","",VLOOKUP(AD104,Varsayımlar!$B:$Q,7,0)*K104)</f>
        <v>60480</v>
      </c>
      <c r="Q104" s="115">
        <f>IF(B104="","",VLOOKUP(AD104,Varsayımlar!$B:$Q,8,0))</f>
        <v>25</v>
      </c>
      <c r="R104" s="115" t="str">
        <f>IF(B104="","",VLOOKUP(AD104,Varsayımlar!$B:$Q,9,0))</f>
        <v>SOFT</v>
      </c>
      <c r="S104" s="115">
        <f>IF(B104="","",VLOOKUP(AD104,Varsayımlar!$B:$Q,10,0))</f>
        <v>4</v>
      </c>
      <c r="T104" s="115">
        <f>IF(B104="","",VLOOKUP(AD104,Varsayımlar!$B:$Q,11,0))</f>
        <v>30</v>
      </c>
      <c r="U104" s="115">
        <f>IF(B104="","",VLOOKUP(AD104,Varsayımlar!$B:$Q,12,0))</f>
        <v>260</v>
      </c>
      <c r="V104" s="115" t="str">
        <f>IF(B104="","",VLOOKUP(AD104,Varsayımlar!$B:$Q,13,0))</f>
        <v>YURTDIŞI</v>
      </c>
      <c r="W104" s="115">
        <f>IF(B104="","",VLOOKUP(AD104,Varsayımlar!$B:$Q,14,0))</f>
        <v>9</v>
      </c>
      <c r="X104" s="118">
        <v>46220</v>
      </c>
      <c r="Y104" s="118">
        <v>46494</v>
      </c>
      <c r="Z104" s="115" t="s">
        <v>686</v>
      </c>
      <c r="AA104" s="115" t="str">
        <f>IF(B104="","",VLOOKUP(AD104,Varsayımlar!$B:$Q,15,0))</f>
        <v>25CM TURUNCU KOLİ-SOL ÜST DİKDÖRTGENE ÜRETİM TARİHİ BASILACAK</v>
      </c>
      <c r="AB104" s="115" t="str">
        <f>IF(B104="","",VLOOKUP(AD104,Varsayımlar!$B:$Q,16,0))</f>
        <v>24-26 CM</v>
      </c>
      <c r="AC104" s="90">
        <f>IF(B104="","",VLOOKUP(Sayfa2!AD68,Varsayımlar!B:S,18,0))</f>
        <v>0</v>
      </c>
      <c r="AD104" s="90" t="str">
        <f t="shared" si="4"/>
        <v>MAGNİTMAGNİT MAVİ AMBALAJ 25 CM 260G</v>
      </c>
    </row>
    <row r="105" spans="1:30" ht="78.75" x14ac:dyDescent="0.25">
      <c r="A105" s="9" t="s">
        <v>138</v>
      </c>
      <c r="B105" s="70" t="s">
        <v>90</v>
      </c>
      <c r="C105" s="71">
        <f>IF(B105="","",VLOOKUP(AD105,Varsayımlar!$B:$Q,3,0))</f>
        <v>8698829380698</v>
      </c>
      <c r="D105" s="71" t="s">
        <v>239</v>
      </c>
      <c r="E105" s="72" t="s">
        <v>91</v>
      </c>
      <c r="F105" s="70"/>
      <c r="G105" s="70"/>
      <c r="H105" s="70" t="str">
        <f>IF(B105="","",VLOOKUP(AD105,Varsayımlar!$B:$Q,5,0))</f>
        <v>MAGNİT MAVİ AMBALAJ 25CM</v>
      </c>
      <c r="I105" s="70">
        <f>IF(B105="","",VLOOKUP(AD105,Varsayımlar!B:T,19,0))</f>
        <v>0</v>
      </c>
      <c r="J105" s="70" t="str">
        <f>IF(B105="","",VLOOKUP(AD105,Varsayımlar!$B:$Q,6,0))</f>
        <v>SADE</v>
      </c>
      <c r="K105" s="70">
        <v>2016</v>
      </c>
      <c r="L105" s="70"/>
      <c r="M105" s="70">
        <f>IFERROR(IF(B105="","",K105/VLOOKUP(AD105,Varsayımlar!B:R,17,0)),"")</f>
        <v>24</v>
      </c>
      <c r="N105" s="70"/>
      <c r="O105" s="70">
        <v>21</v>
      </c>
      <c r="P105" s="70">
        <f>IF(B105="","",VLOOKUP(AD105,Varsayımlar!$B:$Q,7,0)*K105)</f>
        <v>60480</v>
      </c>
      <c r="Q105" s="70">
        <f>IF(B105="","",VLOOKUP(AD105,Varsayımlar!$B:$Q,8,0))</f>
        <v>25</v>
      </c>
      <c r="R105" s="70" t="str">
        <f>IF(B105="","",VLOOKUP(AD105,Varsayımlar!$B:$Q,9,0))</f>
        <v>SOFT</v>
      </c>
      <c r="S105" s="70">
        <f>IF(B105="","",VLOOKUP(AD105,Varsayımlar!$B:$Q,10,0))</f>
        <v>4</v>
      </c>
      <c r="T105" s="70">
        <f>IF(B105="","",VLOOKUP(AD105,Varsayımlar!$B:$Q,11,0))</f>
        <v>30</v>
      </c>
      <c r="U105" s="70">
        <f>IF(B105="","",VLOOKUP(AD105,Varsayımlar!$B:$Q,12,0))</f>
        <v>260</v>
      </c>
      <c r="V105" s="70" t="str">
        <f>IF(B105="","",VLOOKUP(AD105,Varsayımlar!$B:$Q,13,0))</f>
        <v>YURTDIŞI</v>
      </c>
      <c r="W105" s="70">
        <f>IF(B105="","",VLOOKUP(AD105,Varsayımlar!$B:$Q,14,0))</f>
        <v>9</v>
      </c>
      <c r="X105" s="73">
        <v>46221</v>
      </c>
      <c r="Y105" s="73">
        <v>46495</v>
      </c>
      <c r="Z105" s="70" t="s">
        <v>687</v>
      </c>
      <c r="AA105" s="70" t="str">
        <f>IF(B105="","",VLOOKUP(AD105,Varsayımlar!$B:$Q,15,0))</f>
        <v>25CM TURUNCU KOLİ-SOL ÜST DİKDÖRTGENE ÜRETİM TARİHİ BASILACAK</v>
      </c>
      <c r="AB105" s="70" t="str">
        <f>IF(B105="","",VLOOKUP(AD105,Varsayımlar!$B:$Q,16,0))</f>
        <v>24-26 CM</v>
      </c>
      <c r="AC105" s="90">
        <f>IF(B105="","",VLOOKUP(Sayfa2!AD69,Varsayımlar!B:S,18,0))</f>
        <v>0</v>
      </c>
      <c r="AD105" s="90" t="str">
        <f t="shared" si="4"/>
        <v>MAGNİTMAGNİT MAVİ AMBALAJ 25 CM 260G</v>
      </c>
    </row>
    <row r="106" spans="1:30" ht="31.5" x14ac:dyDescent="0.25">
      <c r="A106" s="9" t="s">
        <v>188</v>
      </c>
      <c r="B106" s="82" t="s">
        <v>79</v>
      </c>
      <c r="C106" s="83">
        <f>IF(B106="","",VLOOKUP(AD106,Varsayımlar!$B:$Q,3,0))</f>
        <v>8698829380698</v>
      </c>
      <c r="D106" s="83"/>
      <c r="E106" s="149" t="s">
        <v>254</v>
      </c>
      <c r="F106" s="82"/>
      <c r="G106" s="82"/>
      <c r="H106" s="82" t="str">
        <f>IF(B106="","",VLOOKUP(AD106,Varsayımlar!$B:$Q,5,0))</f>
        <v>Manetka 20cm</v>
      </c>
      <c r="I106" s="82">
        <f>IF(B106="","",VLOOKUP(AD106,Varsayımlar!B:T,19,0))</f>
        <v>0</v>
      </c>
      <c r="J106" s="82" t="str">
        <f>IF(B106="","",VLOOKUP(AD106,Varsayımlar!$B:$Q,6,0))</f>
        <v>SADE</v>
      </c>
      <c r="K106" s="82">
        <v>7200</v>
      </c>
      <c r="L106" s="82"/>
      <c r="M106" s="82">
        <f>IFERROR(IF(B106="","",K106/VLOOKUP(AD106,Varsayımlar!B:R,17,0)),"")</f>
        <v>32</v>
      </c>
      <c r="N106" s="82"/>
      <c r="O106" s="82">
        <v>32</v>
      </c>
      <c r="P106" s="82">
        <f>IF(B106="","",VLOOKUP(AD106,Varsayımlar!$B:$Q,7,0)*K106)</f>
        <v>100800</v>
      </c>
      <c r="Q106" s="82">
        <f>IF(B106="","",VLOOKUP(AD106,Varsayımlar!$B:$Q,8,0))</f>
        <v>20</v>
      </c>
      <c r="R106" s="82" t="str">
        <f>IF(B106="","",VLOOKUP(AD106,Varsayımlar!$B:$Q,9,0))</f>
        <v>Irak Soft</v>
      </c>
      <c r="S106" s="82">
        <f>IF(B106="","",VLOOKUP(AD106,Varsayımlar!$B:$Q,10,0))</f>
        <v>4</v>
      </c>
      <c r="T106" s="82">
        <f>IF(B106="","",VLOOKUP(AD106,Varsayımlar!$B:$Q,11,0))</f>
        <v>14</v>
      </c>
      <c r="U106" s="82">
        <f>IF(B106="","",VLOOKUP(AD106,Varsayımlar!$B:$Q,12,0))</f>
        <v>166</v>
      </c>
      <c r="V106" s="82" t="str">
        <f>IF(B106="","",VLOOKUP(AD106,Varsayımlar!$B:$Q,13,0))</f>
        <v>YURTDIŞI</v>
      </c>
      <c r="W106" s="82">
        <f>IF(B106="","",VLOOKUP(AD106,Varsayımlar!$B:$Q,14,0))</f>
        <v>6</v>
      </c>
      <c r="X106" s="84">
        <v>46223</v>
      </c>
      <c r="Y106" s="84">
        <v>46407</v>
      </c>
      <c r="Z106" s="82">
        <v>26072020</v>
      </c>
      <c r="AA106" s="82" t="str">
        <f>IF(B106="","",VLOOKUP(AD106,Varsayımlar!$B:$Q,15,0))</f>
        <v>Kare Koli-Üretim Tarihli Etiket</v>
      </c>
      <c r="AB106" s="82" t="str">
        <f>IF(B106="","",VLOOKUP(AD106,Varsayımlar!$B:$Q,16,0))</f>
        <v>19-21 cm</v>
      </c>
      <c r="AC106" s="9">
        <f>IF(B106="","",VLOOKUP(Sayfa2!AD94,Varsayımlar!B:S,18,0))</f>
        <v>0</v>
      </c>
      <c r="AD106" s="9" t="str">
        <f t="shared" si="4"/>
        <v>LLC KOTORManetka 20cm 4 pcs 166g</v>
      </c>
    </row>
    <row r="107" spans="1:30" ht="31.5" x14ac:dyDescent="0.25">
      <c r="A107" s="9" t="s">
        <v>189</v>
      </c>
      <c r="B107" s="158" t="s">
        <v>271</v>
      </c>
      <c r="C107" s="159">
        <f>IF(B107="","",VLOOKUP(AD107,Varsayımlar!$B:$Q,3,0))</f>
        <v>8698829380698</v>
      </c>
      <c r="D107" s="159"/>
      <c r="E107" s="160" t="s">
        <v>542</v>
      </c>
      <c r="F107" s="158"/>
      <c r="G107" s="158"/>
      <c r="H107" s="158" t="str">
        <f>IF(B107="","",VLOOKUP(AD107,Varsayımlar!$B:$Q,5,0))</f>
        <v>Durum 3 lü paket sade 1620g (İç-Dış Ambalaj)</v>
      </c>
      <c r="I107" s="158">
        <f>IF(B107="","",VLOOKUP(AD107,Varsayımlar!B:T,19,0))</f>
        <v>0</v>
      </c>
      <c r="J107" s="158" t="str">
        <f>IF(B107="","",VLOOKUP(AD107,Varsayımlar!$B:$Q,6,0))</f>
        <v>SADE</v>
      </c>
      <c r="K107" s="158">
        <v>2640</v>
      </c>
      <c r="L107" s="158"/>
      <c r="M107" s="158" t="str">
        <f>IFERROR(IF(B107="","",K107/VLOOKUP(AD107,Varsayımlar!B:R,17,0)),"")</f>
        <v/>
      </c>
      <c r="N107" s="158"/>
      <c r="O107" s="158">
        <v>28</v>
      </c>
      <c r="P107" s="158">
        <f>IF(B107="","",VLOOKUP(AD107,Varsayımlar!$B:$Q,7,0)*K107)</f>
        <v>10560</v>
      </c>
      <c r="Q107" s="158">
        <f>IF(B107="","",VLOOKUP(AD107,Varsayımlar!$B:$Q,8,0))</f>
        <v>20</v>
      </c>
      <c r="R107" s="158" t="str">
        <f>IF(B107="","",VLOOKUP(AD107,Varsayımlar!$B:$Q,9,0))</f>
        <v>Irak Soft</v>
      </c>
      <c r="S107" s="158">
        <f>IF(B107="","",VLOOKUP(AD107,Varsayımlar!$B:$Q,10,0))</f>
        <v>36</v>
      </c>
      <c r="T107" s="158">
        <f>IF(B107="","",VLOOKUP(AD107,Varsayımlar!$B:$Q,11,0))</f>
        <v>4</v>
      </c>
      <c r="U107" s="158">
        <f>IF(B107="","",VLOOKUP(AD107,Varsayımlar!$B:$Q,12,0))</f>
        <v>1620</v>
      </c>
      <c r="V107" s="158" t="str">
        <f>IF(B107="","",VLOOKUP(AD107,Varsayımlar!$B:$Q,13,0))</f>
        <v>Yurtdışı</v>
      </c>
      <c r="W107" s="158">
        <f>IF(B107="","",VLOOKUP(AD107,Varsayımlar!$B:$Q,14,0))</f>
        <v>0</v>
      </c>
      <c r="X107" s="158"/>
      <c r="Y107" s="158" t="s">
        <v>625</v>
      </c>
      <c r="Z107" s="158" t="s">
        <v>627</v>
      </c>
      <c r="AA107" s="158" t="str">
        <f>IF(B107="","",VLOOKUP(AD107,Varsayımlar!$B:$Q,15,0))</f>
        <v>Lacivert 20cm Koli-İbranice Sade Etiketli</v>
      </c>
      <c r="AB107" s="158" t="str">
        <f>IF(B107="","",VLOOKUP(AD107,Varsayımlar!$B:$Q,16,0))</f>
        <v>19-21 cm</v>
      </c>
      <c r="AC107" s="90">
        <f>IF(B107="","",VLOOKUP(Sayfa2!AD130,Varsayımlar!B:S,18,0))</f>
        <v>0</v>
      </c>
      <c r="AD107" s="90" t="str">
        <f t="shared" si="4"/>
        <v>EyalDurum 3 lü paket sade 1620g</v>
      </c>
    </row>
    <row r="108" spans="1:30" ht="36.75" customHeight="1" x14ac:dyDescent="0.25">
      <c r="A108" s="9" t="s">
        <v>191</v>
      </c>
      <c r="B108" s="85" t="s">
        <v>854</v>
      </c>
      <c r="C108" s="33">
        <f>IF(B108="","",VLOOKUP(AD108,Varsayımlar!$B:$Q,3,0))</f>
        <v>8698829380698</v>
      </c>
      <c r="D108" s="33"/>
      <c r="E108" s="85" t="s">
        <v>855</v>
      </c>
      <c r="F108" s="62"/>
      <c r="G108" s="62"/>
      <c r="H108" s="62" t="str">
        <f>IF(B108="","",VLOOKUP(AD108,Varsayımlar!$B:$Q,5,0))</f>
        <v>Switz 25cm 8pcs 520g</v>
      </c>
      <c r="I108" s="62">
        <f>IF(B108="","",VLOOKUP(AD108,Varsayımlar!B:T,19,0))</f>
        <v>0</v>
      </c>
      <c r="J108" s="62" t="str">
        <f>IF(B108="","",VLOOKUP(AD108,Varsayımlar!$B:$Q,6,0))</f>
        <v>Sade</v>
      </c>
      <c r="K108" s="62">
        <v>1000</v>
      </c>
      <c r="L108" s="62"/>
      <c r="M108" s="62">
        <f>IFERROR(IF(B108="","",K108/VLOOKUP(AD108,Varsayımlar!B:R,17,0)),"")</f>
        <v>10</v>
      </c>
      <c r="N108" s="62"/>
      <c r="O108" s="62">
        <v>10</v>
      </c>
      <c r="P108" s="62">
        <f>IF(B108="","",VLOOKUP(AD108,Varsayımlar!$B:$Q,7,0)*K108)</f>
        <v>14000</v>
      </c>
      <c r="Q108" s="62">
        <f>IF(B108="","",VLOOKUP(AD108,Varsayımlar!$B:$Q,8,0))</f>
        <v>25</v>
      </c>
      <c r="R108" s="62" t="str">
        <f>IF(B108="","",VLOOKUP(AD108,Varsayımlar!$B:$Q,9,0))</f>
        <v>Irak soft</v>
      </c>
      <c r="S108" s="62">
        <f>IF(B108="","",VLOOKUP(AD108,Varsayımlar!$B:$Q,10,0))</f>
        <v>8</v>
      </c>
      <c r="T108" s="62">
        <f>IF(B108="","",VLOOKUP(AD108,Varsayımlar!$B:$Q,11,0))</f>
        <v>14</v>
      </c>
      <c r="U108" s="62">
        <f>IF(B108="","",VLOOKUP(AD108,Varsayımlar!$B:$Q,12,0))</f>
        <v>520</v>
      </c>
      <c r="V108" s="62" t="str">
        <f>IF(B108="","",VLOOKUP(AD108,Varsayımlar!$B:$Q,13,0))</f>
        <v>Yurtdışı</v>
      </c>
      <c r="W108" s="62">
        <f>IF(B108="","",VLOOKUP(AD108,Varsayımlar!$B:$Q,14,0))</f>
        <v>9</v>
      </c>
      <c r="X108" s="63">
        <v>46226</v>
      </c>
      <c r="Y108" s="161">
        <v>46500</v>
      </c>
      <c r="Z108" s="102">
        <v>26072325</v>
      </c>
      <c r="AA108" s="62" t="str">
        <f>IF(B108="","",VLOOKUP(AD108,Varsayımlar!$B:$Q,15,0))</f>
        <v>Kırmızı Koli</v>
      </c>
      <c r="AB108" s="62" t="str">
        <f>IF(B108="","",VLOOKUP(AD108,Varsayımlar!$B:$Q,16,0))</f>
        <v>24-26 cm</v>
      </c>
      <c r="AC108" s="90">
        <f>IF(B108="","",VLOOKUP(Sayfa2!AD97,Varsayımlar!B:S,18,0))</f>
        <v>0</v>
      </c>
      <c r="AD108" s="90" t="str">
        <f t="shared" ref="AD108" si="5">IF(B108="","",CONCATENATE(B108,E108))</f>
        <v>Switz TradingSwitz 25cm 8pcs 520g</v>
      </c>
    </row>
    <row r="109" spans="1:30" ht="31.5" x14ac:dyDescent="0.25">
      <c r="A109" s="9" t="s">
        <v>190</v>
      </c>
      <c r="B109" s="62" t="s">
        <v>632</v>
      </c>
      <c r="C109" s="33">
        <f>IF(B109="","",VLOOKUP(AD109,Varsayımlar!$B:$Q,3,0))</f>
        <v>8698829380698</v>
      </c>
      <c r="D109" s="33"/>
      <c r="E109" s="152" t="s">
        <v>633</v>
      </c>
      <c r="F109" s="178">
        <v>46230</v>
      </c>
      <c r="G109" s="62" t="s">
        <v>274</v>
      </c>
      <c r="H109" s="62" t="str">
        <f>IF(B109="","",VLOOKUP(AD109,Varsayımlar!$B:$Q,5,0))</f>
        <v>Willifood 20cm 10 pcs 450g</v>
      </c>
      <c r="I109" s="62">
        <f>IF(B109="","",VLOOKUP(AD109,Varsayımlar!B:T,19,0))</f>
        <v>0</v>
      </c>
      <c r="J109" s="62" t="str">
        <f>IF(B109="","",VLOOKUP(AD109,Varsayımlar!$B:$Q,6,0))</f>
        <v>SADE</v>
      </c>
      <c r="K109" s="62">
        <v>3200</v>
      </c>
      <c r="L109" s="62"/>
      <c r="M109" s="62" t="str">
        <f>IFERROR(IF(B109="","",K109/VLOOKUP(AD109,Varsayımlar!B:R,17,0)),"")</f>
        <v/>
      </c>
      <c r="N109" s="62"/>
      <c r="O109" s="62">
        <v>31</v>
      </c>
      <c r="P109" s="62">
        <f>IF(B109="","",VLOOKUP(AD109,Varsayımlar!$B:$Q,7,0)*K109)</f>
        <v>38400</v>
      </c>
      <c r="Q109" s="62">
        <f>IF(B109="","",VLOOKUP(AD109,Varsayımlar!$B:$Q,8,0))</f>
        <v>20</v>
      </c>
      <c r="R109" s="62" t="str">
        <f>IF(B109="","",VLOOKUP(AD109,Varsayımlar!$B:$Q,9,0))</f>
        <v>Irak Soft</v>
      </c>
      <c r="S109" s="62">
        <f>IF(B109="","",VLOOKUP(AD109,Varsayımlar!$B:$Q,10,0))</f>
        <v>10</v>
      </c>
      <c r="T109" s="62">
        <f>IF(B109="","",VLOOKUP(AD109,Varsayımlar!$B:$Q,11,0))</f>
        <v>12</v>
      </c>
      <c r="U109" s="62">
        <f>IF(B109="","",VLOOKUP(AD109,Varsayımlar!$B:$Q,12,0))</f>
        <v>450</v>
      </c>
      <c r="V109" s="62" t="str">
        <f>IF(B109="","",VLOOKUP(AD109,Varsayımlar!$B:$Q,13,0))</f>
        <v>Yurtdışı</v>
      </c>
      <c r="W109" s="62" t="str">
        <f>IF(B109="","",VLOOKUP(AD109,Varsayımlar!$B:$Q,14,0))</f>
        <v>Özel Tarih</v>
      </c>
      <c r="X109" s="63"/>
      <c r="Y109" s="161" t="s">
        <v>658</v>
      </c>
      <c r="Z109" s="161" t="s">
        <v>659</v>
      </c>
      <c r="AA109" s="62" t="str">
        <f>IF(B109="","",VLOOKUP(AD109,Varsayımlar!$B:$Q,15,0))</f>
        <v>20cm koli-Etiketli</v>
      </c>
      <c r="AB109" s="62" t="str">
        <f>IF(B109="","",VLOOKUP(AD109,Varsayımlar!$B:$Q,16,0))</f>
        <v>19-21 cm</v>
      </c>
      <c r="AC109" s="90">
        <f>IF(B109="","",VLOOKUP(Sayfa2!AD95,Varsayımlar!B:S,18,0))</f>
        <v>0</v>
      </c>
      <c r="AD109" s="90" t="str">
        <f t="shared" si="4"/>
        <v>WillifoodWillifood 20cm 10 pcs 450g</v>
      </c>
    </row>
    <row r="110" spans="1:30" x14ac:dyDescent="0.25">
      <c r="A110" s="9" t="s">
        <v>191</v>
      </c>
      <c r="B110" s="62" t="s">
        <v>632</v>
      </c>
      <c r="C110" s="33">
        <f>IF(B110="","",VLOOKUP(AD110,Varsayımlar!$B:$Q,3,0))</f>
        <v>8698829380698</v>
      </c>
      <c r="D110" s="33"/>
      <c r="E110" s="152" t="s">
        <v>650</v>
      </c>
      <c r="F110" s="178">
        <v>46230</v>
      </c>
      <c r="G110" s="62" t="s">
        <v>274</v>
      </c>
      <c r="H110" s="62" t="str">
        <f>IF(B110="","",VLOOKUP(AD110,Varsayımlar!$B:$Q,5,0))</f>
        <v>Willifood 25cm 8 pcs 560g</v>
      </c>
      <c r="I110" s="62">
        <f>IF(B110="","",VLOOKUP(AD110,Varsayımlar!B:T,19,0))</f>
        <v>0</v>
      </c>
      <c r="J110" s="62" t="str">
        <f>IF(B110="","",VLOOKUP(AD110,Varsayımlar!$B:$Q,6,0))</f>
        <v>SADE</v>
      </c>
      <c r="K110" s="62">
        <v>2000</v>
      </c>
      <c r="L110" s="62"/>
      <c r="M110" s="62" t="str">
        <f>IFERROR(IF(B110="","",K110/VLOOKUP(AD110,Varsayımlar!B:R,17,0)),"")</f>
        <v/>
      </c>
      <c r="N110" s="62"/>
      <c r="O110" s="62">
        <v>18</v>
      </c>
      <c r="P110" s="62">
        <f>IF(B110="","",VLOOKUP(AD110,Varsayımlar!$B:$Q,7,0)*K110)</f>
        <v>28000</v>
      </c>
      <c r="Q110" s="62">
        <f>IF(B110="","",VLOOKUP(AD110,Varsayımlar!$B:$Q,8,0))</f>
        <v>25</v>
      </c>
      <c r="R110" s="62" t="str">
        <f>IF(B110="","",VLOOKUP(AD110,Varsayımlar!$B:$Q,9,0))</f>
        <v>ırak Soft</v>
      </c>
      <c r="S110" s="62">
        <f>IF(B110="","",VLOOKUP(AD110,Varsayımlar!$B:$Q,10,0))</f>
        <v>8</v>
      </c>
      <c r="T110" s="62">
        <f>IF(B110="","",VLOOKUP(AD110,Varsayımlar!$B:$Q,11,0))</f>
        <v>14</v>
      </c>
      <c r="U110" s="62">
        <f>IF(B110="","",VLOOKUP(AD110,Varsayımlar!$B:$Q,12,0))</f>
        <v>560</v>
      </c>
      <c r="V110" s="62" t="str">
        <f>IF(B110="","",VLOOKUP(AD110,Varsayımlar!$B:$Q,13,0))</f>
        <v>YURTDIŞI</v>
      </c>
      <c r="W110" s="62">
        <f>IF(B110="","",VLOOKUP(AD110,Varsayımlar!$B:$Q,14,0))</f>
        <v>18</v>
      </c>
      <c r="X110" s="63"/>
      <c r="Y110" s="161" t="s">
        <v>658</v>
      </c>
      <c r="Z110" s="161" t="s">
        <v>659</v>
      </c>
      <c r="AA110" s="62" t="str">
        <f>IF(B110="","",VLOOKUP(AD110,Varsayımlar!$B:$Q,15,0))</f>
        <v>KIRMIZI KOLİ-ETİKETLİ</v>
      </c>
      <c r="AB110" s="62" t="str">
        <f>IF(B110="","",VLOOKUP(AD110,Varsayımlar!$B:$Q,16,0))</f>
        <v>24-26 CM</v>
      </c>
      <c r="AC110" s="90">
        <f>IF(B110="","",VLOOKUP(Sayfa2!AD96,Varsayımlar!B:S,18,0))</f>
        <v>0</v>
      </c>
      <c r="AD110" s="90" t="str">
        <f t="shared" si="4"/>
        <v>WillifoodWillifood 25cm 8 pcs 560g</v>
      </c>
    </row>
    <row r="111" spans="1:30" ht="78.75" x14ac:dyDescent="0.25">
      <c r="A111" s="9" t="s">
        <v>192</v>
      </c>
      <c r="B111" s="70" t="s">
        <v>90</v>
      </c>
      <c r="C111" s="71">
        <f>IF(B111="","",VLOOKUP(AD111,Varsayımlar!$B:$Q,3,0))</f>
        <v>8698829380698</v>
      </c>
      <c r="D111" s="71" t="s">
        <v>231</v>
      </c>
      <c r="E111" s="72" t="s">
        <v>91</v>
      </c>
      <c r="F111" s="70"/>
      <c r="G111" s="70"/>
      <c r="H111" s="70" t="str">
        <f>IF(B111="","",VLOOKUP(AD111,Varsayımlar!$B:$Q,5,0))</f>
        <v>MAGNİT MAVİ AMBALAJ 25CM</v>
      </c>
      <c r="I111" s="70">
        <f>IF(B111="","",VLOOKUP(AD111,Varsayımlar!B:T,19,0))</f>
        <v>0</v>
      </c>
      <c r="J111" s="70" t="str">
        <f>IF(B111="","",VLOOKUP(AD111,Varsayımlar!$B:$Q,6,0))</f>
        <v>SADE</v>
      </c>
      <c r="K111" s="70">
        <v>2016</v>
      </c>
      <c r="L111" s="70"/>
      <c r="M111" s="70">
        <f>IFERROR(IF(B111="","",K111/VLOOKUP(AD111,Varsayımlar!B:R,17,0)),"")</f>
        <v>24</v>
      </c>
      <c r="N111" s="70"/>
      <c r="O111" s="70">
        <v>21</v>
      </c>
      <c r="P111" s="70">
        <f>IF(B111="","",VLOOKUP(AD111,Varsayımlar!$B:$Q,7,0)*K111)</f>
        <v>60480</v>
      </c>
      <c r="Q111" s="70">
        <f>IF(B111="","",VLOOKUP(AD111,Varsayımlar!$B:$Q,8,0))</f>
        <v>25</v>
      </c>
      <c r="R111" s="70" t="str">
        <f>IF(B111="","",VLOOKUP(AD111,Varsayımlar!$B:$Q,9,0))</f>
        <v>SOFT</v>
      </c>
      <c r="S111" s="70">
        <f>IF(B111="","",VLOOKUP(AD111,Varsayımlar!$B:$Q,10,0))</f>
        <v>4</v>
      </c>
      <c r="T111" s="70">
        <f>IF(B111="","",VLOOKUP(AD111,Varsayımlar!$B:$Q,11,0))</f>
        <v>30</v>
      </c>
      <c r="U111" s="70">
        <f>IF(B111="","",VLOOKUP(AD111,Varsayımlar!$B:$Q,12,0))</f>
        <v>260</v>
      </c>
      <c r="V111" s="70" t="str">
        <f>IF(B111="","",VLOOKUP(AD111,Varsayımlar!$B:$Q,13,0))</f>
        <v>YURTDIŞI</v>
      </c>
      <c r="W111" s="70">
        <f>IF(B111="","",VLOOKUP(AD111,Varsayımlar!$B:$Q,14,0))</f>
        <v>9</v>
      </c>
      <c r="X111" s="70"/>
      <c r="Y111" s="70"/>
      <c r="Z111" s="70"/>
      <c r="AA111" s="70" t="str">
        <f>IF(B111="","",VLOOKUP(AD111,Varsayımlar!$B:$Q,15,0))</f>
        <v>25CM TURUNCU KOLİ-SOL ÜST DİKDÖRTGENE ÜRETİM TARİHİ BASILACAK</v>
      </c>
      <c r="AB111" s="70" t="str">
        <f>IF(B111="","",VLOOKUP(AD111,Varsayımlar!$B:$Q,16,0))</f>
        <v>24-26 CM</v>
      </c>
      <c r="AC111" s="90">
        <f>IF(B111="","",VLOOKUP(Sayfa2!AD77,Varsayımlar!B:S,18,0))</f>
        <v>0</v>
      </c>
      <c r="AD111" s="90" t="str">
        <f t="shared" si="4"/>
        <v>MAGNİTMAGNİT MAVİ AMBALAJ 25 CM 260G</v>
      </c>
    </row>
    <row r="112" spans="1:30" ht="78.75" x14ac:dyDescent="0.25">
      <c r="A112" s="9" t="s">
        <v>193</v>
      </c>
      <c r="B112" s="70" t="s">
        <v>90</v>
      </c>
      <c r="C112" s="71">
        <f>IF(B112="","",VLOOKUP(AD112,Varsayımlar!$B:$Q,3,0))</f>
        <v>8698829380698</v>
      </c>
      <c r="D112" s="71" t="s">
        <v>232</v>
      </c>
      <c r="E112" s="72" t="s">
        <v>91</v>
      </c>
      <c r="F112" s="70"/>
      <c r="G112" s="70"/>
      <c r="H112" s="70" t="str">
        <f>IF(B112="","",VLOOKUP(AD112,Varsayımlar!$B:$Q,5,0))</f>
        <v>MAGNİT MAVİ AMBALAJ 25CM</v>
      </c>
      <c r="I112" s="70">
        <f>IF(B112="","",VLOOKUP(AD112,Varsayımlar!B:T,19,0))</f>
        <v>0</v>
      </c>
      <c r="J112" s="70" t="str">
        <f>IF(B112="","",VLOOKUP(AD112,Varsayımlar!$B:$Q,6,0))</f>
        <v>SADE</v>
      </c>
      <c r="K112" s="70">
        <v>2016</v>
      </c>
      <c r="L112" s="70"/>
      <c r="M112" s="70">
        <f>IFERROR(IF(B112="","",K112/VLOOKUP(AD112,Varsayımlar!B:R,17,0)),"")</f>
        <v>24</v>
      </c>
      <c r="N112" s="70"/>
      <c r="O112" s="70">
        <v>21</v>
      </c>
      <c r="P112" s="70">
        <f>IF(B112="","",VLOOKUP(AD112,Varsayımlar!$B:$Q,7,0)*K112)</f>
        <v>60480</v>
      </c>
      <c r="Q112" s="70">
        <f>IF(B112="","",VLOOKUP(AD112,Varsayımlar!$B:$Q,8,0))</f>
        <v>25</v>
      </c>
      <c r="R112" s="70" t="str">
        <f>IF(B112="","",VLOOKUP(AD112,Varsayımlar!$B:$Q,9,0))</f>
        <v>SOFT</v>
      </c>
      <c r="S112" s="70">
        <f>IF(B112="","",VLOOKUP(AD112,Varsayımlar!$B:$Q,10,0))</f>
        <v>4</v>
      </c>
      <c r="T112" s="70">
        <f>IF(B112="","",VLOOKUP(AD112,Varsayımlar!$B:$Q,11,0))</f>
        <v>30</v>
      </c>
      <c r="U112" s="70">
        <f>IF(B112="","",VLOOKUP(AD112,Varsayımlar!$B:$Q,12,0))</f>
        <v>260</v>
      </c>
      <c r="V112" s="70" t="str">
        <f>IF(B112="","",VLOOKUP(AD112,Varsayımlar!$B:$Q,13,0))</f>
        <v>YURTDIŞI</v>
      </c>
      <c r="W112" s="70">
        <f>IF(B112="","",VLOOKUP(AD112,Varsayımlar!$B:$Q,14,0))</f>
        <v>9</v>
      </c>
      <c r="X112" s="70"/>
      <c r="Y112" s="70"/>
      <c r="Z112" s="70"/>
      <c r="AA112" s="70" t="str">
        <f>IF(B112="","",VLOOKUP(AD112,Varsayımlar!$B:$Q,15,0))</f>
        <v>25CM TURUNCU KOLİ-SOL ÜST DİKDÖRTGENE ÜRETİM TARİHİ BASILACAK</v>
      </c>
      <c r="AB112" s="70" t="str">
        <f>IF(B112="","",VLOOKUP(AD112,Varsayımlar!$B:$Q,16,0))</f>
        <v>24-26 CM</v>
      </c>
      <c r="AC112" s="90">
        <f>IF(B112="","",VLOOKUP(Sayfa2!AD78,Varsayımlar!B:S,18,0))</f>
        <v>0</v>
      </c>
      <c r="AD112" s="90" t="str">
        <f t="shared" si="4"/>
        <v>MAGNİTMAGNİT MAVİ AMBALAJ 25 CM 260G</v>
      </c>
    </row>
    <row r="113" spans="1:30" ht="78.75" x14ac:dyDescent="0.25">
      <c r="A113" s="9" t="s">
        <v>194</v>
      </c>
      <c r="B113" s="70" t="s">
        <v>90</v>
      </c>
      <c r="C113" s="71">
        <f>IF(B113="","",VLOOKUP(AD113,Varsayımlar!$B:$Q,3,0))</f>
        <v>8698829380698</v>
      </c>
      <c r="D113" s="71" t="s">
        <v>233</v>
      </c>
      <c r="E113" s="72" t="s">
        <v>91</v>
      </c>
      <c r="F113" s="70"/>
      <c r="G113" s="70"/>
      <c r="H113" s="70" t="str">
        <f>IF(B113="","",VLOOKUP(AD113,Varsayımlar!$B:$Q,5,0))</f>
        <v>MAGNİT MAVİ AMBALAJ 25CM</v>
      </c>
      <c r="I113" s="70">
        <f>IF(B113="","",VLOOKUP(AD113,Varsayımlar!B:T,19,0))</f>
        <v>0</v>
      </c>
      <c r="J113" s="70" t="str">
        <f>IF(B113="","",VLOOKUP(AD113,Varsayımlar!$B:$Q,6,0))</f>
        <v>SADE</v>
      </c>
      <c r="K113" s="70">
        <v>2016</v>
      </c>
      <c r="L113" s="70"/>
      <c r="M113" s="70">
        <f>IFERROR(IF(B113="","",K113/VLOOKUP(AD113,Varsayımlar!B:R,17,0)),"")</f>
        <v>24</v>
      </c>
      <c r="N113" s="70"/>
      <c r="O113" s="70">
        <v>21</v>
      </c>
      <c r="P113" s="70">
        <f>IF(B113="","",VLOOKUP(AD113,Varsayımlar!$B:$Q,7,0)*K113)</f>
        <v>60480</v>
      </c>
      <c r="Q113" s="70">
        <f>IF(B113="","",VLOOKUP(AD113,Varsayımlar!$B:$Q,8,0))</f>
        <v>25</v>
      </c>
      <c r="R113" s="70" t="str">
        <f>IF(B113="","",VLOOKUP(AD113,Varsayımlar!$B:$Q,9,0))</f>
        <v>SOFT</v>
      </c>
      <c r="S113" s="70">
        <f>IF(B113="","",VLOOKUP(AD113,Varsayımlar!$B:$Q,10,0))</f>
        <v>4</v>
      </c>
      <c r="T113" s="70">
        <f>IF(B113="","",VLOOKUP(AD113,Varsayımlar!$B:$Q,11,0))</f>
        <v>30</v>
      </c>
      <c r="U113" s="70">
        <f>IF(B113="","",VLOOKUP(AD113,Varsayımlar!$B:$Q,12,0))</f>
        <v>260</v>
      </c>
      <c r="V113" s="70" t="str">
        <f>IF(B113="","",VLOOKUP(AD113,Varsayımlar!$B:$Q,13,0))</f>
        <v>YURTDIŞI</v>
      </c>
      <c r="W113" s="70">
        <f>IF(B113="","",VLOOKUP(AD113,Varsayımlar!$B:$Q,14,0))</f>
        <v>9</v>
      </c>
      <c r="X113" s="70"/>
      <c r="Y113" s="70"/>
      <c r="Z113" s="70"/>
      <c r="AA113" s="70" t="str">
        <f>IF(B113="","",VLOOKUP(AD113,Varsayımlar!$B:$Q,15,0))</f>
        <v>25CM TURUNCU KOLİ-SOL ÜST DİKDÖRTGENE ÜRETİM TARİHİ BASILACAK</v>
      </c>
      <c r="AB113" s="70" t="str">
        <f>IF(B113="","",VLOOKUP(AD113,Varsayımlar!$B:$Q,16,0))</f>
        <v>24-26 CM</v>
      </c>
      <c r="AC113" s="90">
        <f>IF(B113="","",VLOOKUP(Sayfa2!AD79,Varsayımlar!B:S,18,0))</f>
        <v>0</v>
      </c>
      <c r="AD113" s="90" t="str">
        <f t="shared" si="4"/>
        <v>MAGNİTMAGNİT MAVİ AMBALAJ 25 CM 260G</v>
      </c>
    </row>
    <row r="114" spans="1:30" ht="78.75" x14ac:dyDescent="0.25">
      <c r="A114" s="9" t="s">
        <v>195</v>
      </c>
      <c r="B114" s="70" t="s">
        <v>90</v>
      </c>
      <c r="C114" s="71">
        <f>IF(B114="","",VLOOKUP(AD114,Varsayımlar!$B:$Q,3,0))</f>
        <v>8698829380698</v>
      </c>
      <c r="D114" s="71" t="s">
        <v>234</v>
      </c>
      <c r="E114" s="72" t="s">
        <v>91</v>
      </c>
      <c r="F114" s="70"/>
      <c r="G114" s="70"/>
      <c r="H114" s="70" t="str">
        <f>IF(B114="","",VLOOKUP(AD114,Varsayımlar!$B:$Q,5,0))</f>
        <v>MAGNİT MAVİ AMBALAJ 25CM</v>
      </c>
      <c r="I114" s="70">
        <f>IF(B114="","",VLOOKUP(AD114,Varsayımlar!B:T,19,0))</f>
        <v>0</v>
      </c>
      <c r="J114" s="70" t="str">
        <f>IF(B114="","",VLOOKUP(AD114,Varsayımlar!$B:$Q,6,0))</f>
        <v>SADE</v>
      </c>
      <c r="K114" s="70">
        <v>2016</v>
      </c>
      <c r="L114" s="70"/>
      <c r="M114" s="70">
        <f>IFERROR(IF(B114="","",K114/VLOOKUP(AD114,Varsayımlar!B:R,17,0)),"")</f>
        <v>24</v>
      </c>
      <c r="N114" s="70"/>
      <c r="O114" s="70">
        <v>21</v>
      </c>
      <c r="P114" s="70">
        <f>IF(B114="","",VLOOKUP(AD114,Varsayımlar!$B:$Q,7,0)*K114)</f>
        <v>60480</v>
      </c>
      <c r="Q114" s="70">
        <f>IF(B114="","",VLOOKUP(AD114,Varsayımlar!$B:$Q,8,0))</f>
        <v>25</v>
      </c>
      <c r="R114" s="70" t="str">
        <f>IF(B114="","",VLOOKUP(AD114,Varsayımlar!$B:$Q,9,0))</f>
        <v>SOFT</v>
      </c>
      <c r="S114" s="70">
        <f>IF(B114="","",VLOOKUP(AD114,Varsayımlar!$B:$Q,10,0))</f>
        <v>4</v>
      </c>
      <c r="T114" s="70">
        <f>IF(B114="","",VLOOKUP(AD114,Varsayımlar!$B:$Q,11,0))</f>
        <v>30</v>
      </c>
      <c r="U114" s="70">
        <f>IF(B114="","",VLOOKUP(AD114,Varsayımlar!$B:$Q,12,0))</f>
        <v>260</v>
      </c>
      <c r="V114" s="70" t="str">
        <f>IF(B114="","",VLOOKUP(AD114,Varsayımlar!$B:$Q,13,0))</f>
        <v>YURTDIŞI</v>
      </c>
      <c r="W114" s="70">
        <f>IF(B114="","",VLOOKUP(AD114,Varsayımlar!$B:$Q,14,0))</f>
        <v>9</v>
      </c>
      <c r="X114" s="70"/>
      <c r="Y114" s="70"/>
      <c r="Z114" s="70"/>
      <c r="AA114" s="70" t="str">
        <f>IF(B114="","",VLOOKUP(AD114,Varsayımlar!$B:$Q,15,0))</f>
        <v>25CM TURUNCU KOLİ-SOL ÜST DİKDÖRTGENE ÜRETİM TARİHİ BASILACAK</v>
      </c>
      <c r="AB114" s="70" t="str">
        <f>IF(B114="","",VLOOKUP(AD114,Varsayımlar!$B:$Q,16,0))</f>
        <v>24-26 CM</v>
      </c>
      <c r="AC114" s="90">
        <f>IF(B114="","",VLOOKUP(Sayfa2!AD80,Varsayımlar!B:S,18,0))</f>
        <v>0</v>
      </c>
      <c r="AD114" s="90" t="str">
        <f t="shared" si="4"/>
        <v>MAGNİTMAGNİT MAVİ AMBALAJ 25 CM 260G</v>
      </c>
    </row>
    <row r="115" spans="1:30" ht="78.75" x14ac:dyDescent="0.25">
      <c r="A115" s="9" t="s">
        <v>196</v>
      </c>
      <c r="B115" s="70" t="s">
        <v>90</v>
      </c>
      <c r="C115" s="71">
        <f>IF(B115="","",VLOOKUP(AD115,Varsayımlar!$B:$Q,3,0))</f>
        <v>8698829380698</v>
      </c>
      <c r="D115" s="71" t="s">
        <v>235</v>
      </c>
      <c r="E115" s="72" t="s">
        <v>91</v>
      </c>
      <c r="F115" s="70"/>
      <c r="G115" s="70"/>
      <c r="H115" s="70" t="str">
        <f>IF(B115="","",VLOOKUP(AD115,Varsayımlar!$B:$Q,5,0))</f>
        <v>MAGNİT MAVİ AMBALAJ 25CM</v>
      </c>
      <c r="I115" s="70">
        <f>IF(B115="","",VLOOKUP(AD115,Varsayımlar!B:T,19,0))</f>
        <v>0</v>
      </c>
      <c r="J115" s="70" t="str">
        <f>IF(B115="","",VLOOKUP(AD115,Varsayımlar!$B:$Q,6,0))</f>
        <v>SADE</v>
      </c>
      <c r="K115" s="70">
        <v>2016</v>
      </c>
      <c r="L115" s="70"/>
      <c r="M115" s="70">
        <f>IFERROR(IF(B115="","",K115/VLOOKUP(AD115,Varsayımlar!B:R,17,0)),"")</f>
        <v>24</v>
      </c>
      <c r="N115" s="70"/>
      <c r="O115" s="70">
        <v>21</v>
      </c>
      <c r="P115" s="70">
        <f>IF(B115="","",VLOOKUP(AD115,Varsayımlar!$B:$Q,7,0)*K115)</f>
        <v>60480</v>
      </c>
      <c r="Q115" s="70">
        <f>IF(B115="","",VLOOKUP(AD115,Varsayımlar!$B:$Q,8,0))</f>
        <v>25</v>
      </c>
      <c r="R115" s="70" t="str">
        <f>IF(B115="","",VLOOKUP(AD115,Varsayımlar!$B:$Q,9,0))</f>
        <v>SOFT</v>
      </c>
      <c r="S115" s="70">
        <f>IF(B115="","",VLOOKUP(AD115,Varsayımlar!$B:$Q,10,0))</f>
        <v>4</v>
      </c>
      <c r="T115" s="70">
        <f>IF(B115="","",VLOOKUP(AD115,Varsayımlar!$B:$Q,11,0))</f>
        <v>30</v>
      </c>
      <c r="U115" s="70">
        <f>IF(B115="","",VLOOKUP(AD115,Varsayımlar!$B:$Q,12,0))</f>
        <v>260</v>
      </c>
      <c r="V115" s="70" t="str">
        <f>IF(B115="","",VLOOKUP(AD115,Varsayımlar!$B:$Q,13,0))</f>
        <v>YURTDIŞI</v>
      </c>
      <c r="W115" s="70">
        <f>IF(B115="","",VLOOKUP(AD115,Varsayımlar!$B:$Q,14,0))</f>
        <v>9</v>
      </c>
      <c r="X115" s="70"/>
      <c r="Y115" s="70"/>
      <c r="Z115" s="70"/>
      <c r="AA115" s="70" t="str">
        <f>IF(B115="","",VLOOKUP(AD115,Varsayımlar!$B:$Q,15,0))</f>
        <v>25CM TURUNCU KOLİ-SOL ÜST DİKDÖRTGENE ÜRETİM TARİHİ BASILACAK</v>
      </c>
      <c r="AB115" s="70" t="str">
        <f>IF(B115="","",VLOOKUP(AD115,Varsayımlar!$B:$Q,16,0))</f>
        <v>24-26 CM</v>
      </c>
      <c r="AC115" s="90">
        <f>IF(B115="","",VLOOKUP(Sayfa2!AD81,Varsayımlar!B:S,18,0))</f>
        <v>0</v>
      </c>
      <c r="AD115" s="90" t="str">
        <f t="shared" si="4"/>
        <v>MAGNİTMAGNİT MAVİ AMBALAJ 25 CM 260G</v>
      </c>
    </row>
    <row r="116" spans="1:30" ht="78.75" x14ac:dyDescent="0.25">
      <c r="A116" s="9" t="s">
        <v>197</v>
      </c>
      <c r="B116" s="70" t="s">
        <v>90</v>
      </c>
      <c r="C116" s="71">
        <f>IF(B116="","",VLOOKUP(AD116,Varsayımlar!$B:$Q,3,0))</f>
        <v>8698829380698</v>
      </c>
      <c r="D116" s="71" t="s">
        <v>236</v>
      </c>
      <c r="E116" s="72" t="s">
        <v>91</v>
      </c>
      <c r="F116" s="70"/>
      <c r="G116" s="70"/>
      <c r="H116" s="70" t="str">
        <f>IF(B116="","",VLOOKUP(AD116,Varsayımlar!$B:$Q,5,0))</f>
        <v>MAGNİT MAVİ AMBALAJ 25CM</v>
      </c>
      <c r="I116" s="70">
        <f>IF(B116="","",VLOOKUP(AD116,Varsayımlar!B:T,19,0))</f>
        <v>0</v>
      </c>
      <c r="J116" s="70" t="str">
        <f>IF(B116="","",VLOOKUP(AD116,Varsayımlar!$B:$Q,6,0))</f>
        <v>SADE</v>
      </c>
      <c r="K116" s="70">
        <v>2016</v>
      </c>
      <c r="L116" s="70"/>
      <c r="M116" s="70">
        <f>IFERROR(IF(B116="","",K116/VLOOKUP(AD116,Varsayımlar!B:R,17,0)),"")</f>
        <v>24</v>
      </c>
      <c r="N116" s="70"/>
      <c r="O116" s="70">
        <v>21</v>
      </c>
      <c r="P116" s="70">
        <f>IF(B116="","",VLOOKUP(AD116,Varsayımlar!$B:$Q,7,0)*K116)</f>
        <v>60480</v>
      </c>
      <c r="Q116" s="70">
        <f>IF(B116="","",VLOOKUP(AD116,Varsayımlar!$B:$Q,8,0))</f>
        <v>25</v>
      </c>
      <c r="R116" s="70" t="str">
        <f>IF(B116="","",VLOOKUP(AD116,Varsayımlar!$B:$Q,9,0))</f>
        <v>SOFT</v>
      </c>
      <c r="S116" s="70">
        <f>IF(B116="","",VLOOKUP(AD116,Varsayımlar!$B:$Q,10,0))</f>
        <v>4</v>
      </c>
      <c r="T116" s="70">
        <f>IF(B116="","",VLOOKUP(AD116,Varsayımlar!$B:$Q,11,0))</f>
        <v>30</v>
      </c>
      <c r="U116" s="70">
        <f>IF(B116="","",VLOOKUP(AD116,Varsayımlar!$B:$Q,12,0))</f>
        <v>260</v>
      </c>
      <c r="V116" s="70" t="str">
        <f>IF(B116="","",VLOOKUP(AD116,Varsayımlar!$B:$Q,13,0))</f>
        <v>YURTDIŞI</v>
      </c>
      <c r="W116" s="70">
        <f>IF(B116="","",VLOOKUP(AD116,Varsayımlar!$B:$Q,14,0))</f>
        <v>9</v>
      </c>
      <c r="X116" s="70"/>
      <c r="Y116" s="70"/>
      <c r="Z116" s="70"/>
      <c r="AA116" s="70" t="str">
        <f>IF(B116="","",VLOOKUP(AD116,Varsayımlar!$B:$Q,15,0))</f>
        <v>25CM TURUNCU KOLİ-SOL ÜST DİKDÖRTGENE ÜRETİM TARİHİ BASILACAK</v>
      </c>
      <c r="AB116" s="70" t="str">
        <f>IF(B116="","",VLOOKUP(AD116,Varsayımlar!$B:$Q,16,0))</f>
        <v>24-26 CM</v>
      </c>
      <c r="AC116" s="90">
        <f>IF(B116="","",VLOOKUP(Sayfa2!AD82,Varsayımlar!B:S,18,0))</f>
        <v>0</v>
      </c>
      <c r="AD116" s="90" t="str">
        <f t="shared" si="4"/>
        <v>MAGNİTMAGNİT MAVİ AMBALAJ 25 CM 260G</v>
      </c>
    </row>
    <row r="117" spans="1:30" ht="78.75" x14ac:dyDescent="0.25">
      <c r="A117" s="9" t="s">
        <v>198</v>
      </c>
      <c r="B117" s="70" t="s">
        <v>90</v>
      </c>
      <c r="C117" s="71">
        <f>IF(B117="","",VLOOKUP(AD117,Varsayımlar!$B:$Q,3,0))</f>
        <v>8698829380698</v>
      </c>
      <c r="D117" s="71" t="s">
        <v>237</v>
      </c>
      <c r="E117" s="72" t="s">
        <v>91</v>
      </c>
      <c r="F117" s="70"/>
      <c r="G117" s="70"/>
      <c r="H117" s="70" t="str">
        <f>IF(B117="","",VLOOKUP(AD117,Varsayımlar!$B:$Q,5,0))</f>
        <v>MAGNİT MAVİ AMBALAJ 25CM</v>
      </c>
      <c r="I117" s="70">
        <f>IF(B117="","",VLOOKUP(AD117,Varsayımlar!B:T,19,0))</f>
        <v>0</v>
      </c>
      <c r="J117" s="70" t="str">
        <f>IF(B117="","",VLOOKUP(AD117,Varsayımlar!$B:$Q,6,0))</f>
        <v>SADE</v>
      </c>
      <c r="K117" s="70">
        <v>2016</v>
      </c>
      <c r="L117" s="70"/>
      <c r="M117" s="70">
        <f>IFERROR(IF(B117="","",K117/VLOOKUP(AD117,Varsayımlar!B:R,17,0)),"")</f>
        <v>24</v>
      </c>
      <c r="N117" s="70"/>
      <c r="O117" s="70">
        <v>21</v>
      </c>
      <c r="P117" s="70">
        <f>IF(B117="","",VLOOKUP(AD117,Varsayımlar!$B:$Q,7,0)*K117)</f>
        <v>60480</v>
      </c>
      <c r="Q117" s="70">
        <f>IF(B117="","",VLOOKUP(AD117,Varsayımlar!$B:$Q,8,0))</f>
        <v>25</v>
      </c>
      <c r="R117" s="70" t="str">
        <f>IF(B117="","",VLOOKUP(AD117,Varsayımlar!$B:$Q,9,0))</f>
        <v>SOFT</v>
      </c>
      <c r="S117" s="70">
        <f>IF(B117="","",VLOOKUP(AD117,Varsayımlar!$B:$Q,10,0))</f>
        <v>4</v>
      </c>
      <c r="T117" s="70">
        <f>IF(B117="","",VLOOKUP(AD117,Varsayımlar!$B:$Q,11,0))</f>
        <v>30</v>
      </c>
      <c r="U117" s="70">
        <f>IF(B117="","",VLOOKUP(AD117,Varsayımlar!$B:$Q,12,0))</f>
        <v>260</v>
      </c>
      <c r="V117" s="70" t="str">
        <f>IF(B117="","",VLOOKUP(AD117,Varsayımlar!$B:$Q,13,0))</f>
        <v>YURTDIŞI</v>
      </c>
      <c r="W117" s="70">
        <f>IF(B117="","",VLOOKUP(AD117,Varsayımlar!$B:$Q,14,0))</f>
        <v>9</v>
      </c>
      <c r="X117" s="70"/>
      <c r="Y117" s="70"/>
      <c r="Z117" s="70"/>
      <c r="AA117" s="70" t="str">
        <f>IF(B117="","",VLOOKUP(AD117,Varsayımlar!$B:$Q,15,0))</f>
        <v>25CM TURUNCU KOLİ-SOL ÜST DİKDÖRTGENE ÜRETİM TARİHİ BASILACAK</v>
      </c>
      <c r="AB117" s="70" t="str">
        <f>IF(B117="","",VLOOKUP(AD117,Varsayımlar!$B:$Q,16,0))</f>
        <v>24-26 CM</v>
      </c>
      <c r="AC117" s="90">
        <f>IF(B117="","",VLOOKUP(Sayfa2!AD83,Varsayımlar!B:S,18,0))</f>
        <v>0</v>
      </c>
      <c r="AD117" s="90" t="str">
        <f t="shared" si="4"/>
        <v>MAGNİTMAGNİT MAVİ AMBALAJ 25 CM 260G</v>
      </c>
    </row>
    <row r="118" spans="1:30" ht="78.75" x14ac:dyDescent="0.25">
      <c r="A118" s="9" t="s">
        <v>199</v>
      </c>
      <c r="B118" s="70" t="s">
        <v>90</v>
      </c>
      <c r="C118" s="71">
        <f>IF(B118="","",VLOOKUP(AD118,Varsayımlar!$B:$Q,3,0))</f>
        <v>8698829380698</v>
      </c>
      <c r="D118" s="71" t="s">
        <v>238</v>
      </c>
      <c r="E118" s="72" t="s">
        <v>91</v>
      </c>
      <c r="F118" s="70"/>
      <c r="G118" s="70"/>
      <c r="H118" s="70" t="str">
        <f>IF(B118="","",VLOOKUP(AD118,Varsayımlar!$B:$Q,5,0))</f>
        <v>MAGNİT MAVİ AMBALAJ 25CM</v>
      </c>
      <c r="I118" s="70">
        <f>IF(B118="","",VLOOKUP(AD118,Varsayımlar!B:T,19,0))</f>
        <v>0</v>
      </c>
      <c r="J118" s="70" t="str">
        <f>IF(B118="","",VLOOKUP(AD118,Varsayımlar!$B:$Q,6,0))</f>
        <v>SADE</v>
      </c>
      <c r="K118" s="70">
        <v>2016</v>
      </c>
      <c r="L118" s="70"/>
      <c r="M118" s="70">
        <f>IFERROR(IF(B118="","",K118/VLOOKUP(AD118,Varsayımlar!B:R,17,0)),"")</f>
        <v>24</v>
      </c>
      <c r="N118" s="70"/>
      <c r="O118" s="70">
        <v>21</v>
      </c>
      <c r="P118" s="70">
        <f>IF(B118="","",VLOOKUP(AD118,Varsayımlar!$B:$Q,7,0)*K118)</f>
        <v>60480</v>
      </c>
      <c r="Q118" s="70">
        <f>IF(B118="","",VLOOKUP(AD118,Varsayımlar!$B:$Q,8,0))</f>
        <v>25</v>
      </c>
      <c r="R118" s="70" t="str">
        <f>IF(B118="","",VLOOKUP(AD118,Varsayımlar!$B:$Q,9,0))</f>
        <v>SOFT</v>
      </c>
      <c r="S118" s="70">
        <f>IF(B118="","",VLOOKUP(AD118,Varsayımlar!$B:$Q,10,0))</f>
        <v>4</v>
      </c>
      <c r="T118" s="70">
        <f>IF(B118="","",VLOOKUP(AD118,Varsayımlar!$B:$Q,11,0))</f>
        <v>30</v>
      </c>
      <c r="U118" s="70">
        <f>IF(B118="","",VLOOKUP(AD118,Varsayımlar!$B:$Q,12,0))</f>
        <v>260</v>
      </c>
      <c r="V118" s="70" t="str">
        <f>IF(B118="","",VLOOKUP(AD118,Varsayımlar!$B:$Q,13,0))</f>
        <v>YURTDIŞI</v>
      </c>
      <c r="W118" s="70">
        <f>IF(B118="","",VLOOKUP(AD118,Varsayımlar!$B:$Q,14,0))</f>
        <v>9</v>
      </c>
      <c r="X118" s="70"/>
      <c r="Y118" s="70"/>
      <c r="Z118" s="70"/>
      <c r="AA118" s="70" t="str">
        <f>IF(B118="","",VLOOKUP(AD118,Varsayımlar!$B:$Q,15,0))</f>
        <v>25CM TURUNCU KOLİ-SOL ÜST DİKDÖRTGENE ÜRETİM TARİHİ BASILACAK</v>
      </c>
      <c r="AB118" s="70" t="str">
        <f>IF(B118="","",VLOOKUP(AD118,Varsayımlar!$B:$Q,16,0))</f>
        <v>24-26 CM</v>
      </c>
      <c r="AC118" s="90">
        <f>IF(B118="","",VLOOKUP(Sayfa2!AD84,Varsayımlar!B:S,18,0))</f>
        <v>0</v>
      </c>
      <c r="AD118" s="90" t="str">
        <f t="shared" si="4"/>
        <v>MAGNİTMAGNİT MAVİ AMBALAJ 25 CM 260G</v>
      </c>
    </row>
    <row r="119" spans="1:30" ht="78.75" x14ac:dyDescent="0.25">
      <c r="A119" s="9" t="s">
        <v>200</v>
      </c>
      <c r="B119" s="70" t="s">
        <v>90</v>
      </c>
      <c r="C119" s="71">
        <f>IF(B119="","",VLOOKUP(AD119,Varsayımlar!$B:$Q,3,0))</f>
        <v>8698829380698</v>
      </c>
      <c r="D119" s="71" t="s">
        <v>239</v>
      </c>
      <c r="E119" s="72" t="s">
        <v>91</v>
      </c>
      <c r="F119" s="70"/>
      <c r="G119" s="70"/>
      <c r="H119" s="70" t="str">
        <f>IF(B119="","",VLOOKUP(AD119,Varsayımlar!$B:$Q,5,0))</f>
        <v>MAGNİT MAVİ AMBALAJ 25CM</v>
      </c>
      <c r="I119" s="70">
        <f>IF(B119="","",VLOOKUP(AD119,Varsayımlar!B:T,19,0))</f>
        <v>0</v>
      </c>
      <c r="J119" s="70" t="str">
        <f>IF(B119="","",VLOOKUP(AD119,Varsayımlar!$B:$Q,6,0))</f>
        <v>SADE</v>
      </c>
      <c r="K119" s="70">
        <v>2016</v>
      </c>
      <c r="L119" s="70"/>
      <c r="M119" s="70">
        <f>IFERROR(IF(B119="","",K119/VLOOKUP(AD119,Varsayımlar!B:R,17,0)),"")</f>
        <v>24</v>
      </c>
      <c r="N119" s="70"/>
      <c r="O119" s="70">
        <v>21</v>
      </c>
      <c r="P119" s="70">
        <f>IF(B119="","",VLOOKUP(AD119,Varsayımlar!$B:$Q,7,0)*K119)</f>
        <v>60480</v>
      </c>
      <c r="Q119" s="70">
        <f>IF(B119="","",VLOOKUP(AD119,Varsayımlar!$B:$Q,8,0))</f>
        <v>25</v>
      </c>
      <c r="R119" s="70" t="str">
        <f>IF(B119="","",VLOOKUP(AD119,Varsayımlar!$B:$Q,9,0))</f>
        <v>SOFT</v>
      </c>
      <c r="S119" s="70">
        <f>IF(B119="","",VLOOKUP(AD119,Varsayımlar!$B:$Q,10,0))</f>
        <v>4</v>
      </c>
      <c r="T119" s="70">
        <f>IF(B119="","",VLOOKUP(AD119,Varsayımlar!$B:$Q,11,0))</f>
        <v>30</v>
      </c>
      <c r="U119" s="70">
        <f>IF(B119="","",VLOOKUP(AD119,Varsayımlar!$B:$Q,12,0))</f>
        <v>260</v>
      </c>
      <c r="V119" s="70" t="str">
        <f>IF(B119="","",VLOOKUP(AD119,Varsayımlar!$B:$Q,13,0))</f>
        <v>YURTDIŞI</v>
      </c>
      <c r="W119" s="70">
        <f>IF(B119="","",VLOOKUP(AD119,Varsayımlar!$B:$Q,14,0))</f>
        <v>9</v>
      </c>
      <c r="X119" s="70"/>
      <c r="Y119" s="70"/>
      <c r="Z119" s="70"/>
      <c r="AA119" s="70" t="str">
        <f>IF(B119="","",VLOOKUP(AD119,Varsayımlar!$B:$Q,15,0))</f>
        <v>25CM TURUNCU KOLİ-SOL ÜST DİKDÖRTGENE ÜRETİM TARİHİ BASILACAK</v>
      </c>
      <c r="AB119" s="70" t="str">
        <f>IF(B119="","",VLOOKUP(AD119,Varsayımlar!$B:$Q,16,0))</f>
        <v>24-26 CM</v>
      </c>
      <c r="AC119" s="90">
        <f>IF(B119="","",VLOOKUP(Sayfa2!AD85,Varsayımlar!B:S,18,0))</f>
        <v>0</v>
      </c>
      <c r="AD119" s="90" t="str">
        <f t="shared" si="4"/>
        <v>MAGNİTMAGNİT MAVİ AMBALAJ 25 CM 260G</v>
      </c>
    </row>
    <row r="120" spans="1:30" ht="78.75" x14ac:dyDescent="0.25">
      <c r="A120" s="9" t="s">
        <v>201</v>
      </c>
      <c r="B120" s="70" t="s">
        <v>90</v>
      </c>
      <c r="C120" s="71">
        <f>IF(B120="","",VLOOKUP(AD120,Varsayımlar!$B:$Q,3,0))</f>
        <v>8698829380698</v>
      </c>
      <c r="D120" s="71" t="s">
        <v>258</v>
      </c>
      <c r="E120" s="72" t="s">
        <v>91</v>
      </c>
      <c r="F120" s="70"/>
      <c r="G120" s="70"/>
      <c r="H120" s="70" t="str">
        <f>IF(B120="","",VLOOKUP(AD120,Varsayımlar!$B:$Q,5,0))</f>
        <v>MAGNİT MAVİ AMBALAJ 25CM</v>
      </c>
      <c r="I120" s="70">
        <f>IF(B120="","",VLOOKUP(AD120,Varsayımlar!B:T,19,0))</f>
        <v>0</v>
      </c>
      <c r="J120" s="70" t="str">
        <f>IF(B120="","",VLOOKUP(AD120,Varsayımlar!$B:$Q,6,0))</f>
        <v>SADE</v>
      </c>
      <c r="K120" s="70">
        <v>2016</v>
      </c>
      <c r="L120" s="70"/>
      <c r="M120" s="70">
        <f>IFERROR(IF(B120="","",K120/VLOOKUP(AD120,Varsayımlar!B:R,17,0)),"")</f>
        <v>24</v>
      </c>
      <c r="N120" s="70"/>
      <c r="O120" s="70">
        <v>21</v>
      </c>
      <c r="P120" s="70">
        <f>IF(B120="","",VLOOKUP(AD120,Varsayımlar!$B:$Q,7,0)*K120)</f>
        <v>60480</v>
      </c>
      <c r="Q120" s="70">
        <f>IF(B120="","",VLOOKUP(AD120,Varsayımlar!$B:$Q,8,0))</f>
        <v>25</v>
      </c>
      <c r="R120" s="70" t="str">
        <f>IF(B120="","",VLOOKUP(AD120,Varsayımlar!$B:$Q,9,0))</f>
        <v>SOFT</v>
      </c>
      <c r="S120" s="70">
        <f>IF(B120="","",VLOOKUP(AD120,Varsayımlar!$B:$Q,10,0))</f>
        <v>4</v>
      </c>
      <c r="T120" s="70">
        <f>IF(B120="","",VLOOKUP(AD120,Varsayımlar!$B:$Q,11,0))</f>
        <v>30</v>
      </c>
      <c r="U120" s="70">
        <f>IF(B120="","",VLOOKUP(AD120,Varsayımlar!$B:$Q,12,0))</f>
        <v>260</v>
      </c>
      <c r="V120" s="70" t="str">
        <f>IF(B120="","",VLOOKUP(AD120,Varsayımlar!$B:$Q,13,0))</f>
        <v>YURTDIŞI</v>
      </c>
      <c r="W120" s="70">
        <f>IF(B120="","",VLOOKUP(AD120,Varsayımlar!$B:$Q,14,0))</f>
        <v>9</v>
      </c>
      <c r="X120" s="70"/>
      <c r="Y120" s="70"/>
      <c r="Z120" s="70"/>
      <c r="AA120" s="70" t="str">
        <f>IF(B120="","",VLOOKUP(AD120,Varsayımlar!$B:$Q,15,0))</f>
        <v>25CM TURUNCU KOLİ-SOL ÜST DİKDÖRTGENE ÜRETİM TARİHİ BASILACAK</v>
      </c>
      <c r="AB120" s="70" t="str">
        <f>IF(B120="","",VLOOKUP(AD120,Varsayımlar!$B:$Q,16,0))</f>
        <v>24-26 CM</v>
      </c>
      <c r="AC120" s="90">
        <f>IF(B120="","",VLOOKUP(Sayfa2!AD86,Varsayımlar!B:S,18,0))</f>
        <v>0</v>
      </c>
      <c r="AD120" s="90" t="str">
        <f t="shared" si="4"/>
        <v>MAGNİTMAGNİT MAVİ AMBALAJ 25 CM 260G</v>
      </c>
    </row>
    <row r="121" spans="1:30" ht="78.75" x14ac:dyDescent="0.25">
      <c r="A121" s="9" t="s">
        <v>202</v>
      </c>
      <c r="B121" s="70" t="s">
        <v>90</v>
      </c>
      <c r="C121" s="71">
        <f>IF(B121="","",VLOOKUP(AD121,Varsayımlar!$B:$Q,3,0))</f>
        <v>8698829380698</v>
      </c>
      <c r="D121" s="71" t="s">
        <v>259</v>
      </c>
      <c r="E121" s="72" t="s">
        <v>91</v>
      </c>
      <c r="F121" s="70"/>
      <c r="G121" s="70"/>
      <c r="H121" s="70" t="str">
        <f>IF(B121="","",VLOOKUP(AD121,Varsayımlar!$B:$Q,5,0))</f>
        <v>MAGNİT MAVİ AMBALAJ 25CM</v>
      </c>
      <c r="I121" s="70">
        <f>IF(B121="","",VLOOKUP(AD121,Varsayımlar!B:T,19,0))</f>
        <v>0</v>
      </c>
      <c r="J121" s="70" t="str">
        <f>IF(B121="","",VLOOKUP(AD121,Varsayımlar!$B:$Q,6,0))</f>
        <v>SADE</v>
      </c>
      <c r="K121" s="70">
        <v>2016</v>
      </c>
      <c r="L121" s="70"/>
      <c r="M121" s="70">
        <f>IFERROR(IF(B121="","",K121/VLOOKUP(AD121,Varsayımlar!B:R,17,0)),"")</f>
        <v>24</v>
      </c>
      <c r="N121" s="70"/>
      <c r="O121" s="70">
        <v>21</v>
      </c>
      <c r="P121" s="70">
        <f>IF(B121="","",VLOOKUP(AD121,Varsayımlar!$B:$Q,7,0)*K121)</f>
        <v>60480</v>
      </c>
      <c r="Q121" s="70">
        <f>IF(B121="","",VLOOKUP(AD121,Varsayımlar!$B:$Q,8,0))</f>
        <v>25</v>
      </c>
      <c r="R121" s="70" t="str">
        <f>IF(B121="","",VLOOKUP(AD121,Varsayımlar!$B:$Q,9,0))</f>
        <v>SOFT</v>
      </c>
      <c r="S121" s="70">
        <f>IF(B121="","",VLOOKUP(AD121,Varsayımlar!$B:$Q,10,0))</f>
        <v>4</v>
      </c>
      <c r="T121" s="70">
        <f>IF(B121="","",VLOOKUP(AD121,Varsayımlar!$B:$Q,11,0))</f>
        <v>30</v>
      </c>
      <c r="U121" s="70">
        <f>IF(B121="","",VLOOKUP(AD121,Varsayımlar!$B:$Q,12,0))</f>
        <v>260</v>
      </c>
      <c r="V121" s="70" t="str">
        <f>IF(B121="","",VLOOKUP(AD121,Varsayımlar!$B:$Q,13,0))</f>
        <v>YURTDIŞI</v>
      </c>
      <c r="W121" s="70">
        <f>IF(B121="","",VLOOKUP(AD121,Varsayımlar!$B:$Q,14,0))</f>
        <v>9</v>
      </c>
      <c r="X121" s="70"/>
      <c r="Y121" s="70"/>
      <c r="Z121" s="70"/>
      <c r="AA121" s="70" t="str">
        <f>IF(B121="","",VLOOKUP(AD121,Varsayımlar!$B:$Q,15,0))</f>
        <v>25CM TURUNCU KOLİ-SOL ÜST DİKDÖRTGENE ÜRETİM TARİHİ BASILACAK</v>
      </c>
      <c r="AB121" s="70" t="str">
        <f>IF(B121="","",VLOOKUP(AD121,Varsayımlar!$B:$Q,16,0))</f>
        <v>24-26 CM</v>
      </c>
      <c r="AC121" s="90">
        <f>IF(B121="","",VLOOKUP(Sayfa2!AD87,Varsayımlar!B:S,18,0))</f>
        <v>0</v>
      </c>
      <c r="AD121" s="90" t="str">
        <f t="shared" si="4"/>
        <v>MAGNİTMAGNİT MAVİ AMBALAJ 25 CM 260G</v>
      </c>
    </row>
    <row r="122" spans="1:30" ht="78.75" x14ac:dyDescent="0.25">
      <c r="A122" s="9" t="s">
        <v>203</v>
      </c>
      <c r="B122" s="70" t="s">
        <v>90</v>
      </c>
      <c r="C122" s="71">
        <f>IF(B122="","",VLOOKUP(AD122,Varsayımlar!$B:$Q,3,0))</f>
        <v>8698829380698</v>
      </c>
      <c r="D122" s="71" t="s">
        <v>260</v>
      </c>
      <c r="E122" s="72" t="s">
        <v>91</v>
      </c>
      <c r="F122" s="70"/>
      <c r="G122" s="70"/>
      <c r="H122" s="70" t="str">
        <f>IF(B122="","",VLOOKUP(AD122,Varsayımlar!$B:$Q,5,0))</f>
        <v>MAGNİT MAVİ AMBALAJ 25CM</v>
      </c>
      <c r="I122" s="70">
        <f>IF(B122="","",VLOOKUP(AD122,Varsayımlar!B:T,19,0))</f>
        <v>0</v>
      </c>
      <c r="J122" s="70" t="str">
        <f>IF(B122="","",VLOOKUP(AD122,Varsayımlar!$B:$Q,6,0))</f>
        <v>SADE</v>
      </c>
      <c r="K122" s="70">
        <v>2016</v>
      </c>
      <c r="L122" s="70"/>
      <c r="M122" s="70">
        <f>IFERROR(IF(B122="","",K122/VLOOKUP(AD122,Varsayımlar!B:R,17,0)),"")</f>
        <v>24</v>
      </c>
      <c r="N122" s="70"/>
      <c r="O122" s="70">
        <v>21</v>
      </c>
      <c r="P122" s="70">
        <f>IF(B122="","",VLOOKUP(AD122,Varsayımlar!$B:$Q,7,0)*K122)</f>
        <v>60480</v>
      </c>
      <c r="Q122" s="70">
        <f>IF(B122="","",VLOOKUP(AD122,Varsayımlar!$B:$Q,8,0))</f>
        <v>25</v>
      </c>
      <c r="R122" s="70" t="str">
        <f>IF(B122="","",VLOOKUP(AD122,Varsayımlar!$B:$Q,9,0))</f>
        <v>SOFT</v>
      </c>
      <c r="S122" s="70">
        <f>IF(B122="","",VLOOKUP(AD122,Varsayımlar!$B:$Q,10,0))</f>
        <v>4</v>
      </c>
      <c r="T122" s="70">
        <f>IF(B122="","",VLOOKUP(AD122,Varsayımlar!$B:$Q,11,0))</f>
        <v>30</v>
      </c>
      <c r="U122" s="70">
        <f>IF(B122="","",VLOOKUP(AD122,Varsayımlar!$B:$Q,12,0))</f>
        <v>260</v>
      </c>
      <c r="V122" s="70" t="str">
        <f>IF(B122="","",VLOOKUP(AD122,Varsayımlar!$B:$Q,13,0))</f>
        <v>YURTDIŞI</v>
      </c>
      <c r="W122" s="70">
        <f>IF(B122="","",VLOOKUP(AD122,Varsayımlar!$B:$Q,14,0))</f>
        <v>9</v>
      </c>
      <c r="X122" s="70"/>
      <c r="Y122" s="70"/>
      <c r="Z122" s="70"/>
      <c r="AA122" s="70" t="str">
        <f>IF(B122="","",VLOOKUP(AD122,Varsayımlar!$B:$Q,15,0))</f>
        <v>25CM TURUNCU KOLİ-SOL ÜST DİKDÖRTGENE ÜRETİM TARİHİ BASILACAK</v>
      </c>
      <c r="AB122" s="70" t="str">
        <f>IF(B122="","",VLOOKUP(AD122,Varsayımlar!$B:$Q,16,0))</f>
        <v>24-26 CM</v>
      </c>
      <c r="AC122" s="90">
        <f>IF(B122="","",VLOOKUP(Sayfa2!AD88,Varsayımlar!B:S,18,0))</f>
        <v>0</v>
      </c>
      <c r="AD122" s="90" t="str">
        <f t="shared" si="4"/>
        <v>MAGNİTMAGNİT MAVİ AMBALAJ 25 CM 260G</v>
      </c>
    </row>
    <row r="123" spans="1:30" ht="78.75" x14ac:dyDescent="0.25">
      <c r="A123" s="9" t="s">
        <v>204</v>
      </c>
      <c r="B123" s="70" t="s">
        <v>90</v>
      </c>
      <c r="C123" s="71">
        <f>IF(B123="","",VLOOKUP(AD123,Varsayımlar!$B:$Q,3,0))</f>
        <v>8698829380698</v>
      </c>
      <c r="D123" s="71" t="s">
        <v>261</v>
      </c>
      <c r="E123" s="72" t="s">
        <v>91</v>
      </c>
      <c r="F123" s="70"/>
      <c r="G123" s="70"/>
      <c r="H123" s="70" t="str">
        <f>IF(B123="","",VLOOKUP(AD123,Varsayımlar!$B:$Q,5,0))</f>
        <v>MAGNİT MAVİ AMBALAJ 25CM</v>
      </c>
      <c r="I123" s="70">
        <f>IF(B123="","",VLOOKUP(AD123,Varsayımlar!B:T,19,0))</f>
        <v>0</v>
      </c>
      <c r="J123" s="70" t="str">
        <f>IF(B123="","",VLOOKUP(AD123,Varsayımlar!$B:$Q,6,0))</f>
        <v>SADE</v>
      </c>
      <c r="K123" s="70">
        <v>2016</v>
      </c>
      <c r="L123" s="70"/>
      <c r="M123" s="70">
        <f>IFERROR(IF(B123="","",K123/VLOOKUP(AD123,Varsayımlar!B:R,17,0)),"")</f>
        <v>24</v>
      </c>
      <c r="N123" s="70"/>
      <c r="O123" s="70">
        <v>21</v>
      </c>
      <c r="P123" s="70">
        <f>IF(B123="","",VLOOKUP(AD123,Varsayımlar!$B:$Q,7,0)*K123)</f>
        <v>60480</v>
      </c>
      <c r="Q123" s="70">
        <f>IF(B123="","",VLOOKUP(AD123,Varsayımlar!$B:$Q,8,0))</f>
        <v>25</v>
      </c>
      <c r="R123" s="70" t="str">
        <f>IF(B123="","",VLOOKUP(AD123,Varsayımlar!$B:$Q,9,0))</f>
        <v>SOFT</v>
      </c>
      <c r="S123" s="70">
        <f>IF(B123="","",VLOOKUP(AD123,Varsayımlar!$B:$Q,10,0))</f>
        <v>4</v>
      </c>
      <c r="T123" s="70">
        <f>IF(B123="","",VLOOKUP(AD123,Varsayımlar!$B:$Q,11,0))</f>
        <v>30</v>
      </c>
      <c r="U123" s="70">
        <f>IF(B123="","",VLOOKUP(AD123,Varsayımlar!$B:$Q,12,0))</f>
        <v>260</v>
      </c>
      <c r="V123" s="70" t="str">
        <f>IF(B123="","",VLOOKUP(AD123,Varsayımlar!$B:$Q,13,0))</f>
        <v>YURTDIŞI</v>
      </c>
      <c r="W123" s="70">
        <f>IF(B123="","",VLOOKUP(AD123,Varsayımlar!$B:$Q,14,0))</f>
        <v>9</v>
      </c>
      <c r="X123" s="70"/>
      <c r="Y123" s="70"/>
      <c r="Z123" s="70"/>
      <c r="AA123" s="70" t="str">
        <f>IF(B123="","",VLOOKUP(AD123,Varsayımlar!$B:$Q,15,0))</f>
        <v>25CM TURUNCU KOLİ-SOL ÜST DİKDÖRTGENE ÜRETİM TARİHİ BASILACAK</v>
      </c>
      <c r="AB123" s="70" t="str">
        <f>IF(B123="","",VLOOKUP(AD123,Varsayımlar!$B:$Q,16,0))</f>
        <v>24-26 CM</v>
      </c>
      <c r="AC123" s="90">
        <f>IF(B123="","",VLOOKUP(Sayfa2!AD89,Varsayımlar!B:S,18,0))</f>
        <v>0</v>
      </c>
      <c r="AD123" s="90" t="str">
        <f t="shared" si="4"/>
        <v>MAGNİTMAGNİT MAVİ AMBALAJ 25 CM 260G</v>
      </c>
    </row>
    <row r="124" spans="1:30" ht="78.75" x14ac:dyDescent="0.25">
      <c r="A124" s="9" t="s">
        <v>205</v>
      </c>
      <c r="B124" s="70" t="s">
        <v>90</v>
      </c>
      <c r="C124" s="71">
        <f>IF(B124="","",VLOOKUP(AD124,Varsayımlar!$B:$Q,3,0))</f>
        <v>8698829380698</v>
      </c>
      <c r="D124" s="71" t="s">
        <v>262</v>
      </c>
      <c r="E124" s="72" t="s">
        <v>91</v>
      </c>
      <c r="F124" s="70"/>
      <c r="G124" s="70"/>
      <c r="H124" s="70" t="str">
        <f>IF(B124="","",VLOOKUP(AD124,Varsayımlar!$B:$Q,5,0))</f>
        <v>MAGNİT MAVİ AMBALAJ 25CM</v>
      </c>
      <c r="I124" s="70">
        <f>IF(B124="","",VLOOKUP(AD124,Varsayımlar!B:T,19,0))</f>
        <v>0</v>
      </c>
      <c r="J124" s="70" t="str">
        <f>IF(B124="","",VLOOKUP(AD124,Varsayımlar!$B:$Q,6,0))</f>
        <v>SADE</v>
      </c>
      <c r="K124" s="70">
        <v>2016</v>
      </c>
      <c r="L124" s="70"/>
      <c r="M124" s="70">
        <f>IFERROR(IF(B124="","",K124/VLOOKUP(AD124,Varsayımlar!B:R,17,0)),"")</f>
        <v>24</v>
      </c>
      <c r="N124" s="70"/>
      <c r="O124" s="70">
        <v>21</v>
      </c>
      <c r="P124" s="70">
        <f>IF(B124="","",VLOOKUP(AD124,Varsayımlar!$B:$Q,7,0)*K124)</f>
        <v>60480</v>
      </c>
      <c r="Q124" s="70">
        <f>IF(B124="","",VLOOKUP(AD124,Varsayımlar!$B:$Q,8,0))</f>
        <v>25</v>
      </c>
      <c r="R124" s="70" t="str">
        <f>IF(B124="","",VLOOKUP(AD124,Varsayımlar!$B:$Q,9,0))</f>
        <v>SOFT</v>
      </c>
      <c r="S124" s="70">
        <f>IF(B124="","",VLOOKUP(AD124,Varsayımlar!$B:$Q,10,0))</f>
        <v>4</v>
      </c>
      <c r="T124" s="70">
        <f>IF(B124="","",VLOOKUP(AD124,Varsayımlar!$B:$Q,11,0))</f>
        <v>30</v>
      </c>
      <c r="U124" s="70">
        <f>IF(B124="","",VLOOKUP(AD124,Varsayımlar!$B:$Q,12,0))</f>
        <v>260</v>
      </c>
      <c r="V124" s="70" t="str">
        <f>IF(B124="","",VLOOKUP(AD124,Varsayımlar!$B:$Q,13,0))</f>
        <v>YURTDIŞI</v>
      </c>
      <c r="W124" s="70">
        <f>IF(B124="","",VLOOKUP(AD124,Varsayımlar!$B:$Q,14,0))</f>
        <v>9</v>
      </c>
      <c r="X124" s="70"/>
      <c r="Y124" s="70"/>
      <c r="Z124" s="70"/>
      <c r="AA124" s="70" t="str">
        <f>IF(B124="","",VLOOKUP(AD124,Varsayımlar!$B:$Q,15,0))</f>
        <v>25CM TURUNCU KOLİ-SOL ÜST DİKDÖRTGENE ÜRETİM TARİHİ BASILACAK</v>
      </c>
      <c r="AB124" s="70" t="str">
        <f>IF(B124="","",VLOOKUP(AD124,Varsayımlar!$B:$Q,16,0))</f>
        <v>24-26 CM</v>
      </c>
      <c r="AC124" s="90">
        <f>IF(B124="","",VLOOKUP(Sayfa2!AD90,Varsayımlar!B:S,18,0))</f>
        <v>0</v>
      </c>
      <c r="AD124" s="90" t="str">
        <f t="shared" si="4"/>
        <v>MAGNİTMAGNİT MAVİ AMBALAJ 25 CM 260G</v>
      </c>
    </row>
    <row r="125" spans="1:30" ht="78.75" x14ac:dyDescent="0.25">
      <c r="A125" s="9" t="s">
        <v>206</v>
      </c>
      <c r="B125" s="70" t="s">
        <v>90</v>
      </c>
      <c r="C125" s="71">
        <f>IF(B125="","",VLOOKUP(AD125,Varsayımlar!$B:$Q,3,0))</f>
        <v>8698829380698</v>
      </c>
      <c r="D125" s="71" t="s">
        <v>266</v>
      </c>
      <c r="E125" s="72" t="s">
        <v>91</v>
      </c>
      <c r="F125" s="70"/>
      <c r="G125" s="70"/>
      <c r="H125" s="70" t="str">
        <f>IF(B125="","",VLOOKUP(AD125,Varsayımlar!$B:$Q,5,0))</f>
        <v>MAGNİT MAVİ AMBALAJ 25CM</v>
      </c>
      <c r="I125" s="70">
        <f>IF(B125="","",VLOOKUP(AD125,Varsayımlar!B:T,19,0))</f>
        <v>0</v>
      </c>
      <c r="J125" s="70" t="str">
        <f>IF(B125="","",VLOOKUP(AD125,Varsayımlar!$B:$Q,6,0))</f>
        <v>SADE</v>
      </c>
      <c r="K125" s="70">
        <v>2016</v>
      </c>
      <c r="L125" s="70"/>
      <c r="M125" s="70">
        <f>IFERROR(IF(B125="","",K125/VLOOKUP(AD125,Varsayımlar!B:R,17,0)),"")</f>
        <v>24</v>
      </c>
      <c r="N125" s="70"/>
      <c r="O125" s="70">
        <v>21</v>
      </c>
      <c r="P125" s="70">
        <f>IF(B125="","",VLOOKUP(AD125,Varsayımlar!$B:$Q,7,0)*K125)</f>
        <v>60480</v>
      </c>
      <c r="Q125" s="70">
        <f>IF(B125="","",VLOOKUP(AD125,Varsayımlar!$B:$Q,8,0))</f>
        <v>25</v>
      </c>
      <c r="R125" s="70" t="str">
        <f>IF(B125="","",VLOOKUP(AD125,Varsayımlar!$B:$Q,9,0))</f>
        <v>SOFT</v>
      </c>
      <c r="S125" s="70">
        <f>IF(B125="","",VLOOKUP(AD125,Varsayımlar!$B:$Q,10,0))</f>
        <v>4</v>
      </c>
      <c r="T125" s="70">
        <f>IF(B125="","",VLOOKUP(AD125,Varsayımlar!$B:$Q,11,0))</f>
        <v>30</v>
      </c>
      <c r="U125" s="70">
        <f>IF(B125="","",VLOOKUP(AD125,Varsayımlar!$B:$Q,12,0))</f>
        <v>260</v>
      </c>
      <c r="V125" s="70" t="str">
        <f>IF(B125="","",VLOOKUP(AD125,Varsayımlar!$B:$Q,13,0))</f>
        <v>YURTDIŞI</v>
      </c>
      <c r="W125" s="70">
        <f>IF(B125="","",VLOOKUP(AD125,Varsayımlar!$B:$Q,14,0))</f>
        <v>9</v>
      </c>
      <c r="X125" s="70"/>
      <c r="Y125" s="70"/>
      <c r="Z125" s="70"/>
      <c r="AA125" s="70" t="str">
        <f>IF(B125="","",VLOOKUP(AD125,Varsayımlar!$B:$Q,15,0))</f>
        <v>25CM TURUNCU KOLİ-SOL ÜST DİKDÖRTGENE ÜRETİM TARİHİ BASILACAK</v>
      </c>
      <c r="AB125" s="70" t="str">
        <f>IF(B125="","",VLOOKUP(AD125,Varsayımlar!$B:$Q,16,0))</f>
        <v>24-26 CM</v>
      </c>
      <c r="AC125" s="90">
        <f>IF(B125="","",VLOOKUP(Sayfa2!AD91,Varsayımlar!B:S,18,0))</f>
        <v>0</v>
      </c>
      <c r="AD125" s="90" t="str">
        <f t="shared" si="4"/>
        <v>MAGNİTMAGNİT MAVİ AMBALAJ 25 CM 260G</v>
      </c>
    </row>
    <row r="126" spans="1:30" ht="31.5" x14ac:dyDescent="0.25">
      <c r="A126" s="9" t="s">
        <v>207</v>
      </c>
      <c r="B126" s="111" t="s">
        <v>79</v>
      </c>
      <c r="C126" s="112">
        <f>IF(B126="","",VLOOKUP(AD126,Varsayımlar!$B:$Q,3,0))</f>
        <v>8698829380698</v>
      </c>
      <c r="D126" s="112"/>
      <c r="E126" s="151" t="s">
        <v>254</v>
      </c>
      <c r="F126" s="111"/>
      <c r="G126" s="111"/>
      <c r="H126" s="111" t="str">
        <f>IF(B126="","",VLOOKUP(AD126,Varsayımlar!$B:$Q,5,0))</f>
        <v>Manetka 20cm</v>
      </c>
      <c r="I126" s="111">
        <f>IF(B126="","",VLOOKUP(AD126,Varsayımlar!B:T,19,0))</f>
        <v>0</v>
      </c>
      <c r="J126" s="111" t="str">
        <f>IF(B126="","",VLOOKUP(AD126,Varsayımlar!$B:$Q,6,0))</f>
        <v>SADE</v>
      </c>
      <c r="K126" s="111">
        <v>7200</v>
      </c>
      <c r="L126" s="111"/>
      <c r="M126" s="111">
        <f>IFERROR(IF(B126="","",K126/VLOOKUP(AD126,Varsayımlar!B:R,17,0)),"")</f>
        <v>32</v>
      </c>
      <c r="N126" s="111"/>
      <c r="O126" s="111">
        <v>32</v>
      </c>
      <c r="P126" s="111">
        <f>IF(B126="","",VLOOKUP(AD126,Varsayımlar!$B:$Q,7,0)*K126)</f>
        <v>100800</v>
      </c>
      <c r="Q126" s="111">
        <f>IF(B126="","",VLOOKUP(AD126,Varsayımlar!$B:$Q,8,0))</f>
        <v>20</v>
      </c>
      <c r="R126" s="111" t="str">
        <f>IF(B126="","",VLOOKUP(AD126,Varsayımlar!$B:$Q,9,0))</f>
        <v>Irak Soft</v>
      </c>
      <c r="S126" s="111">
        <f>IF(B126="","",VLOOKUP(AD126,Varsayımlar!$B:$Q,10,0))</f>
        <v>4</v>
      </c>
      <c r="T126" s="111">
        <f>IF(B126="","",VLOOKUP(AD126,Varsayımlar!$B:$Q,11,0))</f>
        <v>14</v>
      </c>
      <c r="U126" s="111">
        <f>IF(B126="","",VLOOKUP(AD126,Varsayımlar!$B:$Q,12,0))</f>
        <v>166</v>
      </c>
      <c r="V126" s="111" t="str">
        <f>IF(B126="","",VLOOKUP(AD126,Varsayımlar!$B:$Q,13,0))</f>
        <v>YURTDIŞI</v>
      </c>
      <c r="W126" s="111">
        <f>IF(B126="","",VLOOKUP(AD126,Varsayımlar!$B:$Q,14,0))</f>
        <v>6</v>
      </c>
      <c r="X126" s="114">
        <v>46235</v>
      </c>
      <c r="Y126" s="114">
        <v>46419</v>
      </c>
      <c r="Z126" s="111">
        <v>26070120</v>
      </c>
      <c r="AA126" s="111" t="str">
        <f>IF(B126="","",VLOOKUP(AD126,Varsayımlar!$B:$Q,15,0))</f>
        <v>Kare Koli-Üretim Tarihli Etiket</v>
      </c>
      <c r="AB126" s="111" t="str">
        <f>IF(B126="","",VLOOKUP(AD126,Varsayımlar!$B:$Q,16,0))</f>
        <v>19-21 cm</v>
      </c>
      <c r="AC126" s="9">
        <f>IF(B126="","",VLOOKUP(Sayfa2!AD96,Varsayımlar!B:S,18,0))</f>
        <v>0</v>
      </c>
      <c r="AD126" s="9" t="str">
        <f t="shared" si="4"/>
        <v>LLC KOTORManetka 20cm 4 pcs 166g</v>
      </c>
    </row>
    <row r="127" spans="1:30" ht="31.5" x14ac:dyDescent="0.25">
      <c r="A127" s="9" t="s">
        <v>208</v>
      </c>
      <c r="B127" s="64" t="s">
        <v>79</v>
      </c>
      <c r="C127" s="65">
        <f>IF(B127="","",VLOOKUP(AD127,Varsayımlar!$B:$Q,3,0))</f>
        <v>8698829380698</v>
      </c>
      <c r="D127" s="65"/>
      <c r="E127" s="69" t="s">
        <v>254</v>
      </c>
      <c r="F127" s="64"/>
      <c r="G127" s="64"/>
      <c r="H127" s="64" t="str">
        <f>IF(B127="","",VLOOKUP(AD127,Varsayımlar!$B:$Q,5,0))</f>
        <v>Manetka 20cm</v>
      </c>
      <c r="I127" s="64">
        <f>IF(B127="","",VLOOKUP(AD127,Varsayımlar!B:T,19,0))</f>
        <v>0</v>
      </c>
      <c r="J127" s="64" t="str">
        <f>IF(B127="","",VLOOKUP(AD127,Varsayımlar!$B:$Q,6,0))</f>
        <v>SADE</v>
      </c>
      <c r="K127" s="64">
        <v>7200</v>
      </c>
      <c r="L127" s="64"/>
      <c r="M127" s="64">
        <f>IFERROR(IF(B127="","",K127/VLOOKUP(AD127,Varsayımlar!B:R,17,0)),"")</f>
        <v>32</v>
      </c>
      <c r="N127" s="64"/>
      <c r="O127" s="64">
        <v>32</v>
      </c>
      <c r="P127" s="64">
        <f>IF(B127="","",VLOOKUP(AD127,Varsayımlar!$B:$Q,7,0)*K127)</f>
        <v>100800</v>
      </c>
      <c r="Q127" s="64">
        <f>IF(B127="","",VLOOKUP(AD127,Varsayımlar!$B:$Q,8,0))</f>
        <v>20</v>
      </c>
      <c r="R127" s="64" t="str">
        <f>IF(B127="","",VLOOKUP(AD127,Varsayımlar!$B:$Q,9,0))</f>
        <v>Irak Soft</v>
      </c>
      <c r="S127" s="64">
        <f>IF(B127="","",VLOOKUP(AD127,Varsayımlar!$B:$Q,10,0))</f>
        <v>4</v>
      </c>
      <c r="T127" s="64">
        <f>IF(B127="","",VLOOKUP(AD127,Varsayımlar!$B:$Q,11,0))</f>
        <v>14</v>
      </c>
      <c r="U127" s="64">
        <f>IF(B127="","",VLOOKUP(AD127,Varsayımlar!$B:$Q,12,0))</f>
        <v>166</v>
      </c>
      <c r="V127" s="64" t="str">
        <f>IF(B127="","",VLOOKUP(AD127,Varsayımlar!$B:$Q,13,0))</f>
        <v>YURTDIŞI</v>
      </c>
      <c r="W127" s="64">
        <f>IF(B127="","",VLOOKUP(AD127,Varsayımlar!$B:$Q,14,0))</f>
        <v>6</v>
      </c>
      <c r="X127" s="66">
        <v>46252</v>
      </c>
      <c r="Y127" s="66">
        <v>46436</v>
      </c>
      <c r="Z127" s="64">
        <v>26081820</v>
      </c>
      <c r="AA127" s="64" t="str">
        <f>IF(B127="","",VLOOKUP(AD127,Varsayımlar!$B:$Q,15,0))</f>
        <v>Kare Koli-Üretim Tarihli Etiket</v>
      </c>
      <c r="AB127" s="64" t="str">
        <f>IF(B127="","",VLOOKUP(AD127,Varsayımlar!$B:$Q,16,0))</f>
        <v>19-21 cm</v>
      </c>
      <c r="AC127" s="90">
        <f>IF(B127="","",VLOOKUP(Sayfa2!AD97,Varsayımlar!B:S,18,0))</f>
        <v>0</v>
      </c>
      <c r="AD127" s="90" t="str">
        <f t="shared" si="4"/>
        <v>LLC KOTORManetka 20cm 4 pcs 166g</v>
      </c>
    </row>
    <row r="128" spans="1:30" ht="31.5" x14ac:dyDescent="0.25">
      <c r="A128" s="9" t="s">
        <v>209</v>
      </c>
      <c r="B128" s="62" t="s">
        <v>79</v>
      </c>
      <c r="C128" s="33">
        <f>IF(B128="","",VLOOKUP(AD128,Varsayımlar!$B:$Q,3,0))</f>
        <v>8698829380698</v>
      </c>
      <c r="D128" s="33"/>
      <c r="E128" s="152" t="s">
        <v>85</v>
      </c>
      <c r="F128" s="62"/>
      <c r="G128" s="62"/>
      <c r="H128" s="62" t="str">
        <f>IF(B128="","",VLOOKUP(AD128,Varsayımlar!$B:$Q,5,0))</f>
        <v xml:space="preserve">MANETKA PEYNİRLİ 25 CM </v>
      </c>
      <c r="I128" s="62">
        <f>IF(B128="","",VLOOKUP(AD128,Varsayımlar!B:T,19,0))</f>
        <v>0</v>
      </c>
      <c r="J128" s="62" t="str">
        <f>IF(B128="","",VLOOKUP(AD128,Varsayımlar!$B:$Q,6,0))</f>
        <v>PEYNİRLİ</v>
      </c>
      <c r="K128" s="62">
        <v>2496</v>
      </c>
      <c r="L128" s="62"/>
      <c r="M128" s="62">
        <f>IFERROR(IF(B128="","",K128/VLOOKUP(AD128,Varsayımlar!B:R,17,0)),"")</f>
        <v>32</v>
      </c>
      <c r="N128" s="62"/>
      <c r="O128" s="62">
        <v>26</v>
      </c>
      <c r="P128" s="62">
        <f>IF(B128="","",VLOOKUP(AD128,Varsayımlar!$B:$Q,7,0)*K128)</f>
        <v>74880</v>
      </c>
      <c r="Q128" s="62">
        <f>IF(B128="","",VLOOKUP(AD128,Varsayımlar!$B:$Q,8,0))</f>
        <v>25</v>
      </c>
      <c r="R128" s="62" t="str">
        <f>IF(B128="","",VLOOKUP(AD128,Varsayımlar!$B:$Q,9,0))</f>
        <v>SOFT-AT</v>
      </c>
      <c r="S128" s="62">
        <f>IF(B128="","",VLOOKUP(AD128,Varsayımlar!$B:$Q,10,0))</f>
        <v>4</v>
      </c>
      <c r="T128" s="62">
        <f>IF(B128="","",VLOOKUP(AD128,Varsayımlar!$B:$Q,11,0))</f>
        <v>30</v>
      </c>
      <c r="U128" s="62">
        <f>IF(B128="","",VLOOKUP(AD128,Varsayımlar!$B:$Q,12,0))</f>
        <v>250</v>
      </c>
      <c r="V128" s="62" t="str">
        <f>IF(B128="","",VLOOKUP(AD128,Varsayımlar!$B:$Q,13,0))</f>
        <v>YURTDIŞI</v>
      </c>
      <c r="W128" s="62">
        <f>IF(B128="","",VLOOKUP(AD128,Varsayımlar!$B:$Q,14,0))</f>
        <v>6</v>
      </c>
      <c r="X128" s="63">
        <v>46252</v>
      </c>
      <c r="Y128" s="63">
        <v>46436</v>
      </c>
      <c r="Z128" s="62">
        <v>26081825</v>
      </c>
      <c r="AA128" s="62" t="str">
        <f>IF(B128="","",VLOOKUP(AD128,Varsayımlar!$B:$Q,15,0))</f>
        <v>KIRMIZI KOLİ-TARİHLİ KOLİ ETİKETİ</v>
      </c>
      <c r="AB128" s="62" t="str">
        <f>IF(B128="","",VLOOKUP(AD128,Varsayımlar!$B:$Q,16,0))</f>
        <v>24-26 CM</v>
      </c>
      <c r="AC128" s="9">
        <f>IF(B128="","",VLOOKUP(Sayfa2!AD98,Varsayımlar!B:S,18,0))</f>
        <v>0</v>
      </c>
      <c r="AD128" s="9" t="str">
        <f t="shared" si="4"/>
        <v>LLC KOTORMANETKA PEYNİRLİ 25CM</v>
      </c>
    </row>
    <row r="129" spans="1:30" ht="39" customHeight="1" x14ac:dyDescent="0.25">
      <c r="A129" s="9" t="s">
        <v>210</v>
      </c>
      <c r="B129" s="72" t="s">
        <v>104</v>
      </c>
      <c r="C129" s="71">
        <f>IF(B129="","",VLOOKUP(AD129,Varsayımlar!$B:$Q,3,0))</f>
        <v>8698829380698</v>
      </c>
      <c r="D129" s="71">
        <v>35</v>
      </c>
      <c r="E129" s="72" t="s">
        <v>393</v>
      </c>
      <c r="F129" s="70"/>
      <c r="G129" s="70" t="s">
        <v>720</v>
      </c>
      <c r="H129" s="70" t="str">
        <f>IF(B129="","",VLOOKUP(AD129,Varsayımlar!$B:$Q,5,0))</f>
        <v>Tortillas 20cm Çok Tahıllı</v>
      </c>
      <c r="I129" s="70">
        <f>IF(B129="","",VLOOKUP(AD129,Varsayımlar!B:T,19,0))</f>
        <v>0</v>
      </c>
      <c r="J129" s="70" t="str">
        <f>IF(B129="","",VLOOKUP(AD129,Varsayımlar!$B:$Q,6,0))</f>
        <v>Çok Tahıllı</v>
      </c>
      <c r="K129" s="70">
        <v>2700</v>
      </c>
      <c r="L129" s="70"/>
      <c r="M129" s="70">
        <f>IFERROR(IF(B129="","",K129/VLOOKUP(AD129,Varsayımlar!B:R,17,0)),"")</f>
        <v>12</v>
      </c>
      <c r="N129" s="70"/>
      <c r="O129" s="70">
        <v>13</v>
      </c>
      <c r="P129" s="70">
        <f>IF(B129="","",VLOOKUP(AD129,Varsayımlar!$B:$Q,7,0)*K129)</f>
        <v>37800</v>
      </c>
      <c r="Q129" s="70">
        <f>IF(B129="","",VLOOKUP(AD129,Varsayımlar!$B:$Q,8,0))</f>
        <v>20</v>
      </c>
      <c r="R129" s="70" t="str">
        <f>IF(B129="","",VLOOKUP(AD129,Varsayımlar!$B:$Q,9,0))</f>
        <v>Irak Soft</v>
      </c>
      <c r="S129" s="70">
        <f>IF(B129="","",VLOOKUP(AD129,Varsayımlar!$B:$Q,10,0))</f>
        <v>4</v>
      </c>
      <c r="T129" s="70">
        <f>IF(B129="","",VLOOKUP(AD129,Varsayımlar!$B:$Q,11,0))</f>
        <v>14</v>
      </c>
      <c r="U129" s="70">
        <f>IF(B129="","",VLOOKUP(AD129,Varsayımlar!$B:$Q,12,0))</f>
        <v>166</v>
      </c>
      <c r="V129" s="70" t="str">
        <f>IF(B129="","",VLOOKUP(AD129,Varsayımlar!$B:$Q,13,0))</f>
        <v>Yurtdışı</v>
      </c>
      <c r="W129" s="70">
        <f>IF(B129="","",VLOOKUP(AD129,Varsayımlar!$B:$Q,14,0))</f>
        <v>9</v>
      </c>
      <c r="X129" s="73">
        <v>46266</v>
      </c>
      <c r="Y129" s="73">
        <v>46539</v>
      </c>
      <c r="Z129" s="70" t="s">
        <v>849</v>
      </c>
      <c r="AA129" s="70" t="str">
        <f>IF(B129="","",VLOOKUP(AD129,Varsayımlar!$B:$Q,15,0))</f>
        <v>SİYAH KARE KOLİ-Üretim Tarihi Etiketli</v>
      </c>
      <c r="AB129" s="70" t="str">
        <f>IF(B129="","",VLOOKUP(AD129,Varsayımlar!$B:$Q,16,0))</f>
        <v>19-21 cm</v>
      </c>
      <c r="AC129" s="9">
        <f>IF(B129="","",VLOOKUP(Sayfa2!AD102,Varsayımlar!B:S,18,0))</f>
        <v>0</v>
      </c>
      <c r="AD129" s="9" t="str">
        <f t="shared" si="4"/>
        <v>SMART LLCTortillas 20cm Çok Tahıllı 4pcs 166g</v>
      </c>
    </row>
    <row r="130" spans="1:30" ht="39" customHeight="1" x14ac:dyDescent="0.25">
      <c r="A130" s="9" t="s">
        <v>211</v>
      </c>
      <c r="B130" s="72" t="s">
        <v>104</v>
      </c>
      <c r="C130" s="71">
        <f>IF(B130="","",VLOOKUP(AD130,Varsayımlar!$B:$Q,3,0))</f>
        <v>8698829380698</v>
      </c>
      <c r="D130" s="71">
        <v>35</v>
      </c>
      <c r="E130" s="72" t="s">
        <v>263</v>
      </c>
      <c r="F130" s="70"/>
      <c r="G130" s="70" t="s">
        <v>720</v>
      </c>
      <c r="H130" s="70" t="str">
        <f>IF(B130="","",VLOOKUP(AD130,Varsayımlar!$B:$Q,5,0))</f>
        <v>Tortillas 20cm (Samakat Bilgileri Ekli)</v>
      </c>
      <c r="I130" s="70">
        <f>IF(B130="","",VLOOKUP(AD130,Varsayımlar!B:T,19,0))</f>
        <v>0</v>
      </c>
      <c r="J130" s="70" t="str">
        <f>IF(B130="","",VLOOKUP(AD130,Varsayımlar!$B:$Q,6,0))</f>
        <v>PEYNİRLİ</v>
      </c>
      <c r="K130" s="70">
        <v>4275</v>
      </c>
      <c r="L130" s="70"/>
      <c r="M130" s="70">
        <f>IFERROR(IF(B130="","",K130/VLOOKUP(AD130,Varsayımlar!B:R,17,0)),"")</f>
        <v>19</v>
      </c>
      <c r="N130" s="70"/>
      <c r="O130" s="70">
        <v>20</v>
      </c>
      <c r="P130" s="70">
        <f>IF(B130="","",VLOOKUP(AD130,Varsayımlar!$B:$Q,7,0)*K130)</f>
        <v>59850</v>
      </c>
      <c r="Q130" s="70">
        <f>IF(B130="","",VLOOKUP(AD130,Varsayımlar!$B:$Q,8,0))</f>
        <v>20</v>
      </c>
      <c r="R130" s="70" t="str">
        <f>IF(B130="","",VLOOKUP(AD130,Varsayımlar!$B:$Q,9,0))</f>
        <v>IRAK SOFT-AT</v>
      </c>
      <c r="S130" s="70">
        <f>IF(B130="","",VLOOKUP(AD130,Varsayımlar!$B:$Q,10,0))</f>
        <v>4</v>
      </c>
      <c r="T130" s="70">
        <f>IF(B130="","",VLOOKUP(AD130,Varsayımlar!$B:$Q,11,0))</f>
        <v>14</v>
      </c>
      <c r="U130" s="70">
        <f>IF(B130="","",VLOOKUP(AD130,Varsayımlar!$B:$Q,12,0))</f>
        <v>166</v>
      </c>
      <c r="V130" s="70" t="str">
        <f>IF(B130="","",VLOOKUP(AD130,Varsayımlar!$B:$Q,13,0))</f>
        <v>YURTDIŞI</v>
      </c>
      <c r="W130" s="70">
        <f>IF(B130="","",VLOOKUP(AD130,Varsayımlar!$B:$Q,14,0))</f>
        <v>9</v>
      </c>
      <c r="X130" s="73">
        <v>46266</v>
      </c>
      <c r="Y130" s="73">
        <v>46539</v>
      </c>
      <c r="Z130" s="70" t="s">
        <v>850</v>
      </c>
      <c r="AA130" s="70" t="str">
        <f>IF(B130="","",VLOOKUP(AD130,Varsayımlar!$B:$Q,15,0))</f>
        <v>Kare Koli-Üretim Tarihli Etiket</v>
      </c>
      <c r="AB130" s="70" t="str">
        <f>IF(B130="","",VLOOKUP(AD130,Varsayımlar!$B:$Q,16,0))</f>
        <v>19-21 cm</v>
      </c>
      <c r="AC130" s="90">
        <f>IF(B130="","",VLOOKUP(Sayfa2!AD103,Varsayımlar!B:S,18,0))</f>
        <v>0</v>
      </c>
      <c r="AD130" s="90" t="str">
        <f t="shared" si="4"/>
        <v>SMART LLCTortillas 20cm Peynirli 4pcs 166g</v>
      </c>
    </row>
    <row r="131" spans="1:30" ht="39" customHeight="1" x14ac:dyDescent="0.25">
      <c r="A131" s="9" t="s">
        <v>212</v>
      </c>
      <c r="B131" s="72" t="s">
        <v>104</v>
      </c>
      <c r="C131" s="71">
        <f>IF(B131="","",VLOOKUP(AD131,Varsayımlar!$B:$Q,3,0))</f>
        <v>8698829380698</v>
      </c>
      <c r="D131" s="71">
        <v>35</v>
      </c>
      <c r="E131" s="72" t="s">
        <v>105</v>
      </c>
      <c r="F131" s="70"/>
      <c r="G131" s="70" t="s">
        <v>720</v>
      </c>
      <c r="H131" s="70" t="str">
        <f>IF(B131="","",VLOOKUP(AD131,Varsayımlar!$B:$Q,5,0))</f>
        <v>TORTİLLAS 20CM (SAMAKAT BİLGİLERİ EKLİ)</v>
      </c>
      <c r="I131" s="70">
        <f>IF(B131="","",VLOOKUP(AD131,Varsayımlar!B:T,19,0))</f>
        <v>0</v>
      </c>
      <c r="J131" s="70" t="str">
        <f>IF(B131="","",VLOOKUP(AD131,Varsayımlar!$B:$Q,6,0))</f>
        <v>SADE</v>
      </c>
      <c r="K131" s="70">
        <v>225</v>
      </c>
      <c r="L131" s="70"/>
      <c r="M131" s="70">
        <f>IFERROR(IF(B131="","",K131/VLOOKUP(AD131,Varsayımlar!B:R,17,0)),"")</f>
        <v>1</v>
      </c>
      <c r="N131" s="70"/>
      <c r="O131" s="70">
        <v>1</v>
      </c>
      <c r="P131" s="70">
        <f>IF(B131="","",VLOOKUP(AD131,Varsayımlar!$B:$Q,7,0)*K131)</f>
        <v>3150</v>
      </c>
      <c r="Q131" s="70">
        <f>IF(B131="","",VLOOKUP(AD131,Varsayımlar!$B:$Q,8,0))</f>
        <v>20</v>
      </c>
      <c r="R131" s="70" t="str">
        <f>IF(B131="","",VLOOKUP(AD131,Varsayımlar!$B:$Q,9,0))</f>
        <v>IRAK SOFT</v>
      </c>
      <c r="S131" s="70">
        <f>IF(B131="","",VLOOKUP(AD131,Varsayımlar!$B:$Q,10,0))</f>
        <v>4</v>
      </c>
      <c r="T131" s="70">
        <f>IF(B131="","",VLOOKUP(AD131,Varsayımlar!$B:$Q,11,0))</f>
        <v>14</v>
      </c>
      <c r="U131" s="70">
        <f>IF(B131="","",VLOOKUP(AD131,Varsayımlar!$B:$Q,12,0))</f>
        <v>166</v>
      </c>
      <c r="V131" s="70" t="str">
        <f>IF(B131="","",VLOOKUP(AD131,Varsayımlar!$B:$Q,13,0))</f>
        <v>YURTDIŞI</v>
      </c>
      <c r="W131" s="70">
        <f>IF(B131="","",VLOOKUP(AD131,Varsayımlar!$B:$Q,14,0))</f>
        <v>9</v>
      </c>
      <c r="X131" s="73">
        <v>46266</v>
      </c>
      <c r="Y131" s="73">
        <v>46539</v>
      </c>
      <c r="Z131" s="70">
        <v>26090120</v>
      </c>
      <c r="AA131" s="70" t="str">
        <f>IF(B131="","",VLOOKUP(AD131,Varsayımlar!$B:$Q,15,0))</f>
        <v>SİYAH KARE KOLİ- Üretim Tarihi Etiketli</v>
      </c>
      <c r="AB131" s="70" t="str">
        <f>IF(B131="","",VLOOKUP(AD131,Varsayımlar!$B:$Q,16,0))</f>
        <v>19-21 CM</v>
      </c>
      <c r="AC131" s="9">
        <f>IF(B131="","",VLOOKUP(Sayfa2!AD104,Varsayımlar!B:S,18,0))</f>
        <v>0</v>
      </c>
      <c r="AD131" s="9" t="str">
        <f t="shared" si="4"/>
        <v>SMART LLCTORTİLLAS SAMAKAT 20CM 166G</v>
      </c>
    </row>
    <row r="132" spans="1:30" ht="39" customHeight="1" x14ac:dyDescent="0.25">
      <c r="A132" s="9" t="s">
        <v>213</v>
      </c>
      <c r="B132" s="150" t="s">
        <v>104</v>
      </c>
      <c r="C132" s="108">
        <f>IF(B132="","",VLOOKUP(AD132,Varsayımlar!$B:$Q,3,0))</f>
        <v>8698829380698</v>
      </c>
      <c r="D132" s="108">
        <v>36</v>
      </c>
      <c r="E132" s="150" t="s">
        <v>105</v>
      </c>
      <c r="F132" s="107"/>
      <c r="G132" s="107" t="s">
        <v>720</v>
      </c>
      <c r="H132" s="107" t="str">
        <f>IF(B132="","",VLOOKUP(AD132,Varsayımlar!$B:$Q,5,0))</f>
        <v>TORTİLLAS 20CM (SAMAKAT BİLGİLERİ EKLİ)</v>
      </c>
      <c r="I132" s="107">
        <f>IF(B132="","",VLOOKUP(AD132,Varsayımlar!B:T,19,0))</f>
        <v>0</v>
      </c>
      <c r="J132" s="107" t="str">
        <f>IF(B132="","",VLOOKUP(AD132,Varsayımlar!$B:$Q,6,0))</f>
        <v>SADE</v>
      </c>
      <c r="K132" s="107">
        <v>7200</v>
      </c>
      <c r="L132" s="107"/>
      <c r="M132" s="107">
        <f>IFERROR(IF(B132="","",K132/VLOOKUP(AD132,Varsayımlar!B:R,17,0)),"")</f>
        <v>32</v>
      </c>
      <c r="N132" s="107"/>
      <c r="O132" s="107">
        <v>32</v>
      </c>
      <c r="P132" s="107">
        <f>IF(B132="","",VLOOKUP(AD132,Varsayımlar!$B:$Q,7,0)*K132)</f>
        <v>100800</v>
      </c>
      <c r="Q132" s="107">
        <f>IF(B132="","",VLOOKUP(AD132,Varsayımlar!$B:$Q,8,0))</f>
        <v>20</v>
      </c>
      <c r="R132" s="107" t="str">
        <f>IF(B132="","",VLOOKUP(AD132,Varsayımlar!$B:$Q,9,0))</f>
        <v>IRAK SOFT</v>
      </c>
      <c r="S132" s="107">
        <f>IF(B132="","",VLOOKUP(AD132,Varsayımlar!$B:$Q,10,0))</f>
        <v>4</v>
      </c>
      <c r="T132" s="107">
        <f>IF(B132="","",VLOOKUP(AD132,Varsayımlar!$B:$Q,11,0))</f>
        <v>14</v>
      </c>
      <c r="U132" s="107">
        <f>IF(B132="","",VLOOKUP(AD132,Varsayımlar!$B:$Q,12,0))</f>
        <v>166</v>
      </c>
      <c r="V132" s="107" t="str">
        <f>IF(B132="","",VLOOKUP(AD132,Varsayımlar!$B:$Q,13,0))</f>
        <v>YURTDIŞI</v>
      </c>
      <c r="W132" s="107">
        <f>IF(B132="","",VLOOKUP(AD132,Varsayımlar!$B:$Q,14,0))</f>
        <v>9</v>
      </c>
      <c r="X132" s="110">
        <v>46267</v>
      </c>
      <c r="Y132" s="110">
        <v>46540</v>
      </c>
      <c r="Z132" s="107">
        <v>26090220</v>
      </c>
      <c r="AA132" s="107" t="str">
        <f>IF(B132="","",VLOOKUP(AD132,Varsayımlar!$B:$Q,15,0))</f>
        <v>SİYAH KARE KOLİ- Üretim Tarihi Etiketli</v>
      </c>
      <c r="AB132" s="107" t="str">
        <f>IF(B132="","",VLOOKUP(AD132,Varsayımlar!$B:$Q,16,0))</f>
        <v>19-21 CM</v>
      </c>
      <c r="AC132" s="90">
        <f>IF(B132="","",VLOOKUP(Sayfa2!AD105,Varsayımlar!B:S,18,0))</f>
        <v>0</v>
      </c>
      <c r="AD132" s="90" t="str">
        <f t="shared" ref="AD132:AD135" si="6">IF(B132="","",CONCATENATE(B132,E132))</f>
        <v>SMART LLCTORTİLLAS SAMAKAT 20CM 166G</v>
      </c>
    </row>
    <row r="133" spans="1:30" ht="39" customHeight="1" x14ac:dyDescent="0.25">
      <c r="A133" s="9" t="s">
        <v>214</v>
      </c>
      <c r="B133" s="81" t="s">
        <v>104</v>
      </c>
      <c r="C133" s="4">
        <f>IF(B133="","",VLOOKUP(AD133,Varsayımlar!$B:$Q,3,0))</f>
        <v>8698829380698</v>
      </c>
      <c r="D133" s="4">
        <v>37</v>
      </c>
      <c r="E133" s="81" t="s">
        <v>105</v>
      </c>
      <c r="F133" s="67"/>
      <c r="G133" s="67" t="s">
        <v>720</v>
      </c>
      <c r="H133" s="67" t="str">
        <f>IF(B133="","",VLOOKUP(AD133,Varsayımlar!$B:$Q,5,0))</f>
        <v>TORTİLLAS 20CM (SAMAKAT BİLGİLERİ EKLİ)</v>
      </c>
      <c r="I133" s="67">
        <f>IF(B133="","",VLOOKUP(AD133,Varsayımlar!B:T,19,0))</f>
        <v>0</v>
      </c>
      <c r="J133" s="67" t="str">
        <f>IF(B133="","",VLOOKUP(AD133,Varsayımlar!$B:$Q,6,0))</f>
        <v>SADE</v>
      </c>
      <c r="K133" s="67">
        <v>6075</v>
      </c>
      <c r="L133" s="67"/>
      <c r="M133" s="67">
        <f>IFERROR(IF(B133="","",K133/VLOOKUP(AD133,Varsayımlar!B:R,17,0)),"")</f>
        <v>27</v>
      </c>
      <c r="N133" s="67"/>
      <c r="O133" s="67">
        <v>27</v>
      </c>
      <c r="P133" s="67">
        <f>IF(B133="","",VLOOKUP(AD133,Varsayımlar!$B:$Q,7,0)*K133)</f>
        <v>85050</v>
      </c>
      <c r="Q133" s="67">
        <f>IF(B133="","",VLOOKUP(AD133,Varsayımlar!$B:$Q,8,0))</f>
        <v>20</v>
      </c>
      <c r="R133" s="67" t="str">
        <f>IF(B133="","",VLOOKUP(AD133,Varsayımlar!$B:$Q,9,0))</f>
        <v>IRAK SOFT</v>
      </c>
      <c r="S133" s="67">
        <f>IF(B133="","",VLOOKUP(AD133,Varsayımlar!$B:$Q,10,0))</f>
        <v>4</v>
      </c>
      <c r="T133" s="67">
        <f>IF(B133="","",VLOOKUP(AD133,Varsayımlar!$B:$Q,11,0))</f>
        <v>14</v>
      </c>
      <c r="U133" s="67">
        <f>IF(B133="","",VLOOKUP(AD133,Varsayımlar!$B:$Q,12,0))</f>
        <v>166</v>
      </c>
      <c r="V133" s="67" t="str">
        <f>IF(B133="","",VLOOKUP(AD133,Varsayımlar!$B:$Q,13,0))</f>
        <v>YURTDIŞI</v>
      </c>
      <c r="W133" s="67">
        <f>IF(B133="","",VLOOKUP(AD133,Varsayımlar!$B:$Q,14,0))</f>
        <v>9</v>
      </c>
      <c r="X133" s="68">
        <v>46296</v>
      </c>
      <c r="Y133" s="68">
        <v>46569</v>
      </c>
      <c r="Z133" s="67">
        <v>26100120</v>
      </c>
      <c r="AA133" s="67" t="str">
        <f>IF(B133="","",VLOOKUP(AD133,Varsayımlar!$B:$Q,15,0))</f>
        <v>SİYAH KARE KOLİ- Üretim Tarihi Etiketli</v>
      </c>
      <c r="AB133" s="67" t="str">
        <f>IF(B133="","",VLOOKUP(AD133,Varsayımlar!$B:$Q,16,0))</f>
        <v>19-21 CM</v>
      </c>
      <c r="AC133" s="9">
        <f>IF(B133="","",VLOOKUP(Sayfa2!AD106,Varsayımlar!B:S,18,0))</f>
        <v>0</v>
      </c>
      <c r="AD133" s="9" t="str">
        <f t="shared" si="6"/>
        <v>SMART LLCTORTİLLAS SAMAKAT 20CM 166G</v>
      </c>
    </row>
    <row r="134" spans="1:30" ht="39" customHeight="1" x14ac:dyDescent="0.25">
      <c r="A134" s="9" t="s">
        <v>215</v>
      </c>
      <c r="B134" s="81" t="s">
        <v>104</v>
      </c>
      <c r="C134" s="4">
        <f>IF(B134="","",VLOOKUP(AD134,Varsayımlar!$B:$Q,3,0))</f>
        <v>8698829380698</v>
      </c>
      <c r="D134" s="4">
        <v>37</v>
      </c>
      <c r="E134" s="81" t="s">
        <v>156</v>
      </c>
      <c r="F134" s="67"/>
      <c r="G134" s="67" t="s">
        <v>720</v>
      </c>
      <c r="H134" s="67" t="str">
        <f>IF(B134="","",VLOOKUP(AD134,Varsayımlar!$B:$Q,5,0))</f>
        <v>Kırmızı Tortillas 25 cm</v>
      </c>
      <c r="I134" s="67">
        <f>IF(B134="","",VLOOKUP(AD134,Varsayımlar!B:T,19,0))</f>
        <v>0</v>
      </c>
      <c r="J134" s="67" t="str">
        <f>IF(B134="","",VLOOKUP(AD134,Varsayımlar!$B:$Q,6,0))</f>
        <v>SADE</v>
      </c>
      <c r="K134" s="67">
        <v>420</v>
      </c>
      <c r="L134" s="67"/>
      <c r="M134" s="67">
        <f>IFERROR(IF(B134="","",K134/VLOOKUP(AD134,Varsayımlar!B:R,17,0)),"")</f>
        <v>5</v>
      </c>
      <c r="N134" s="67"/>
      <c r="O134" s="67">
        <v>5</v>
      </c>
      <c r="P134" s="67">
        <f>IF(B134="","",VLOOKUP(AD134,Varsayımlar!$B:$Q,7,0)*K134)</f>
        <v>12600</v>
      </c>
      <c r="Q134" s="67">
        <f>IF(B134="","",VLOOKUP(AD134,Varsayımlar!$B:$Q,8,0))</f>
        <v>25</v>
      </c>
      <c r="R134" s="67" t="str">
        <f>IF(B134="","",VLOOKUP(AD134,Varsayımlar!$B:$Q,9,0))</f>
        <v>Soft</v>
      </c>
      <c r="S134" s="67">
        <f>IF(B134="","",VLOOKUP(AD134,Varsayımlar!$B:$Q,10,0))</f>
        <v>4</v>
      </c>
      <c r="T134" s="67">
        <f>IF(B134="","",VLOOKUP(AD134,Varsayımlar!$B:$Q,11,0))</f>
        <v>30</v>
      </c>
      <c r="U134" s="67">
        <f>IF(B134="","",VLOOKUP(AD134,Varsayımlar!$B:$Q,12,0))</f>
        <v>250</v>
      </c>
      <c r="V134" s="67" t="str">
        <f>IF(B134="","",VLOOKUP(AD134,Varsayımlar!$B:$Q,13,0))</f>
        <v>Yurtdışı</v>
      </c>
      <c r="W134" s="67">
        <f>IF(B134="","",VLOOKUP(AD134,Varsayımlar!$B:$Q,14,0))</f>
        <v>9</v>
      </c>
      <c r="X134" s="68">
        <v>46296</v>
      </c>
      <c r="Y134" s="68">
        <v>46569</v>
      </c>
      <c r="Z134" s="67">
        <v>26100125</v>
      </c>
      <c r="AA134" s="67" t="str">
        <f>IF(B134="","",VLOOKUP(AD134,Varsayımlar!$B:$Q,15,0))</f>
        <v>Kırmızı Koli- Üretim Tarihi Etiketli</v>
      </c>
      <c r="AB134" s="67" t="str">
        <f>IF(B134="","",VLOOKUP(AD134,Varsayımlar!$B:$Q,16,0))</f>
        <v>24-26 CM</v>
      </c>
      <c r="AC134" s="90">
        <f>IF(B134="","",VLOOKUP(Sayfa2!AD107,Varsayımlar!B:S,18,0))</f>
        <v>0</v>
      </c>
      <c r="AD134" s="90" t="str">
        <f t="shared" si="6"/>
        <v>SMART LLCKırmızı tortillas 25cm 4 lü 250g</v>
      </c>
    </row>
    <row r="135" spans="1:30" ht="39" customHeight="1" x14ac:dyDescent="0.25">
      <c r="A135" s="9" t="s">
        <v>216</v>
      </c>
      <c r="B135" s="149" t="s">
        <v>104</v>
      </c>
      <c r="C135" s="83">
        <f>IF(B135="","",VLOOKUP(AD135,Varsayımlar!$B:$Q,3,0))</f>
        <v>8698829380698</v>
      </c>
      <c r="D135" s="83">
        <v>38</v>
      </c>
      <c r="E135" s="149" t="s">
        <v>105</v>
      </c>
      <c r="F135" s="82"/>
      <c r="G135" s="82" t="s">
        <v>720</v>
      </c>
      <c r="H135" s="82" t="str">
        <f>IF(B135="","",VLOOKUP(AD135,Varsayımlar!$B:$Q,5,0))</f>
        <v>TORTİLLAS 20CM (SAMAKAT BİLGİLERİ EKLİ)</v>
      </c>
      <c r="I135" s="82">
        <f>IF(B135="","",VLOOKUP(AD135,Varsayımlar!B:T,19,0))</f>
        <v>0</v>
      </c>
      <c r="J135" s="82" t="str">
        <f>IF(B135="","",VLOOKUP(AD135,Varsayımlar!$B:$Q,6,0))</f>
        <v>SADE</v>
      </c>
      <c r="K135" s="82">
        <v>4275</v>
      </c>
      <c r="L135" s="82"/>
      <c r="M135" s="82">
        <f>IFERROR(IF(B135="","",K135/VLOOKUP(AD135,Varsayımlar!B:R,17,0)),"")</f>
        <v>19</v>
      </c>
      <c r="N135" s="82"/>
      <c r="O135" s="82">
        <v>20</v>
      </c>
      <c r="P135" s="82">
        <f>IF(B135="","",VLOOKUP(AD135,Varsayımlar!$B:$Q,7,0)*K135)</f>
        <v>59850</v>
      </c>
      <c r="Q135" s="82">
        <f>IF(B135="","",VLOOKUP(AD135,Varsayımlar!$B:$Q,8,0))</f>
        <v>20</v>
      </c>
      <c r="R135" s="82" t="str">
        <f>IF(B135="","",VLOOKUP(AD135,Varsayımlar!$B:$Q,9,0))</f>
        <v>IRAK SOFT</v>
      </c>
      <c r="S135" s="82">
        <f>IF(B135="","",VLOOKUP(AD135,Varsayımlar!$B:$Q,10,0))</f>
        <v>4</v>
      </c>
      <c r="T135" s="82">
        <f>IF(B135="","",VLOOKUP(AD135,Varsayımlar!$B:$Q,11,0))</f>
        <v>14</v>
      </c>
      <c r="U135" s="82">
        <f>IF(B135="","",VLOOKUP(AD135,Varsayımlar!$B:$Q,12,0))</f>
        <v>166</v>
      </c>
      <c r="V135" s="82" t="str">
        <f>IF(B135="","",VLOOKUP(AD135,Varsayımlar!$B:$Q,13,0))</f>
        <v>YURTDIŞI</v>
      </c>
      <c r="W135" s="82">
        <f>IF(B135="","",VLOOKUP(AD135,Varsayımlar!$B:$Q,14,0))</f>
        <v>9</v>
      </c>
      <c r="X135" s="84">
        <v>46297</v>
      </c>
      <c r="Y135" s="84">
        <v>46570</v>
      </c>
      <c r="Z135" s="82">
        <v>26100220</v>
      </c>
      <c r="AA135" s="82" t="str">
        <f>IF(B135="","",VLOOKUP(AD135,Varsayımlar!$B:$Q,15,0))</f>
        <v>SİYAH KARE KOLİ- Üretim Tarihi Etiketli</v>
      </c>
      <c r="AB135" s="82" t="str">
        <f>IF(B135="","",VLOOKUP(AD135,Varsayımlar!$B:$Q,16,0))</f>
        <v>19-21 CM</v>
      </c>
      <c r="AC135" s="9">
        <f>IF(B135="","",VLOOKUP(Sayfa2!AD108,Varsayımlar!B:S,18,0))</f>
        <v>0</v>
      </c>
      <c r="AD135" s="9" t="str">
        <f t="shared" si="6"/>
        <v>SMART LLCTORTİLLAS SAMAKAT 20CM 166G</v>
      </c>
    </row>
    <row r="136" spans="1:30" ht="39" customHeight="1" x14ac:dyDescent="0.25">
      <c r="A136" s="9" t="s">
        <v>217</v>
      </c>
      <c r="B136" s="149" t="s">
        <v>104</v>
      </c>
      <c r="C136" s="83">
        <f>IF(B136="","",VLOOKUP(AD136,Varsayımlar!$B:$Q,3,0))</f>
        <v>8698829380698</v>
      </c>
      <c r="D136" s="83">
        <v>38</v>
      </c>
      <c r="E136" s="149" t="s">
        <v>156</v>
      </c>
      <c r="F136" s="82"/>
      <c r="G136" s="82" t="s">
        <v>720</v>
      </c>
      <c r="H136" s="82" t="str">
        <f>IF(B136="","",VLOOKUP(AD136,Varsayımlar!$B:$Q,5,0))</f>
        <v>Kırmızı Tortillas 25 cm</v>
      </c>
      <c r="I136" s="82">
        <f>IF(B136="","",VLOOKUP(AD136,Varsayımlar!B:T,19,0))</f>
        <v>0</v>
      </c>
      <c r="J136" s="82" t="str">
        <f>IF(B136="","",VLOOKUP(AD136,Varsayımlar!$B:$Q,6,0))</f>
        <v>SADE</v>
      </c>
      <c r="K136" s="82">
        <v>336</v>
      </c>
      <c r="L136" s="82"/>
      <c r="M136" s="82">
        <f>IFERROR(IF(B136="","",K136/VLOOKUP(AD136,Varsayımlar!B:R,17,0)),"")</f>
        <v>4</v>
      </c>
      <c r="N136" s="82"/>
      <c r="O136" s="82">
        <v>3</v>
      </c>
      <c r="P136" s="82">
        <f>IF(B136="","",VLOOKUP(AD136,Varsayımlar!$B:$Q,7,0)*K136)</f>
        <v>10080</v>
      </c>
      <c r="Q136" s="82">
        <f>IF(B136="","",VLOOKUP(AD136,Varsayımlar!$B:$Q,8,0))</f>
        <v>25</v>
      </c>
      <c r="R136" s="82" t="str">
        <f>IF(B136="","",VLOOKUP(AD136,Varsayımlar!$B:$Q,9,0))</f>
        <v>Soft</v>
      </c>
      <c r="S136" s="82">
        <f>IF(B136="","",VLOOKUP(AD136,Varsayımlar!$B:$Q,10,0))</f>
        <v>4</v>
      </c>
      <c r="T136" s="82">
        <f>IF(B136="","",VLOOKUP(AD136,Varsayımlar!$B:$Q,11,0))</f>
        <v>30</v>
      </c>
      <c r="U136" s="82">
        <f>IF(B136="","",VLOOKUP(AD136,Varsayımlar!$B:$Q,12,0))</f>
        <v>250</v>
      </c>
      <c r="V136" s="82" t="str">
        <f>IF(B136="","",VLOOKUP(AD136,Varsayımlar!$B:$Q,13,0))</f>
        <v>Yurtdışı</v>
      </c>
      <c r="W136" s="82">
        <f>IF(B136="","",VLOOKUP(AD136,Varsayımlar!$B:$Q,14,0))</f>
        <v>9</v>
      </c>
      <c r="X136" s="84">
        <v>46297</v>
      </c>
      <c r="Y136" s="84">
        <v>46570</v>
      </c>
      <c r="Z136" s="82">
        <v>26100225</v>
      </c>
      <c r="AA136" s="82" t="str">
        <f>IF(B136="","",VLOOKUP(AD136,Varsayımlar!$B:$Q,15,0))</f>
        <v>Kırmızı Koli- Üretim Tarihi Etiketli</v>
      </c>
      <c r="AB136" s="82" t="str">
        <f>IF(B136="","",VLOOKUP(AD136,Varsayımlar!$B:$Q,16,0))</f>
        <v>24-26 CM</v>
      </c>
      <c r="AC136" s="90">
        <f>IF(B136="","",VLOOKUP(Sayfa2!AD109,Varsayımlar!B:S,18,0))</f>
        <v>0</v>
      </c>
      <c r="AD136" s="90" t="str">
        <f t="shared" ref="AD136:AD137" si="7">IF(B136="","",CONCATENATE(B136,E136))</f>
        <v>SMART LLCKırmızı tortillas 25cm 4 lü 250g</v>
      </c>
    </row>
    <row r="137" spans="1:30" ht="39" customHeight="1" x14ac:dyDescent="0.25">
      <c r="A137" s="9" t="s">
        <v>218</v>
      </c>
      <c r="B137" s="149" t="s">
        <v>104</v>
      </c>
      <c r="C137" s="83">
        <f>IF(B137="","",VLOOKUP(AD137,Varsayımlar!$B:$Q,3,0))</f>
        <v>8698829380698</v>
      </c>
      <c r="D137" s="83">
        <v>38</v>
      </c>
      <c r="E137" s="149" t="s">
        <v>393</v>
      </c>
      <c r="F137" s="82"/>
      <c r="G137" s="82" t="s">
        <v>720</v>
      </c>
      <c r="H137" s="82" t="str">
        <f>IF(B137="","",VLOOKUP(AD137,Varsayımlar!$B:$Q,5,0))</f>
        <v>Tortillas 20cm Çok Tahıllı</v>
      </c>
      <c r="I137" s="82">
        <f>IF(B137="","",VLOOKUP(AD137,Varsayımlar!B:T,19,0))</f>
        <v>0</v>
      </c>
      <c r="J137" s="82" t="str">
        <f>IF(B137="","",VLOOKUP(AD137,Varsayımlar!$B:$Q,6,0))</f>
        <v>Çok Tahıllı</v>
      </c>
      <c r="K137" s="82">
        <v>2025</v>
      </c>
      <c r="L137" s="82"/>
      <c r="M137" s="82">
        <f>IFERROR(IF(B137="","",K137/VLOOKUP(AD137,Varsayımlar!B:R,17,0)),"")</f>
        <v>9</v>
      </c>
      <c r="N137" s="82"/>
      <c r="O137" s="82">
        <v>9</v>
      </c>
      <c r="P137" s="82">
        <f>IF(B137="","",VLOOKUP(AD137,Varsayımlar!$B:$Q,7,0)*K137)</f>
        <v>28350</v>
      </c>
      <c r="Q137" s="82">
        <f>IF(B137="","",VLOOKUP(AD137,Varsayımlar!$B:$Q,8,0))</f>
        <v>20</v>
      </c>
      <c r="R137" s="82" t="str">
        <f>IF(B137="","",VLOOKUP(AD137,Varsayımlar!$B:$Q,9,0))</f>
        <v>Irak Soft</v>
      </c>
      <c r="S137" s="82">
        <f>IF(B137="","",VLOOKUP(AD137,Varsayımlar!$B:$Q,10,0))</f>
        <v>4</v>
      </c>
      <c r="T137" s="82">
        <f>IF(B137="","",VLOOKUP(AD137,Varsayımlar!$B:$Q,11,0))</f>
        <v>14</v>
      </c>
      <c r="U137" s="82">
        <f>IF(B137="","",VLOOKUP(AD137,Varsayımlar!$B:$Q,12,0))</f>
        <v>166</v>
      </c>
      <c r="V137" s="82" t="str">
        <f>IF(B137="","",VLOOKUP(AD137,Varsayımlar!$B:$Q,13,0))</f>
        <v>Yurtdışı</v>
      </c>
      <c r="W137" s="82">
        <f>IF(B137="","",VLOOKUP(AD137,Varsayımlar!$B:$Q,14,0))</f>
        <v>9</v>
      </c>
      <c r="X137" s="84">
        <v>46297</v>
      </c>
      <c r="Y137" s="84">
        <v>46570</v>
      </c>
      <c r="Z137" s="82" t="s">
        <v>851</v>
      </c>
      <c r="AA137" s="82" t="str">
        <f>IF(B137="","",VLOOKUP(AD137,Varsayımlar!$B:$Q,15,0))</f>
        <v>SİYAH KARE KOLİ-Üretim Tarihi Etiketli</v>
      </c>
      <c r="AB137" s="82" t="str">
        <f>IF(B137="","",VLOOKUP(AD137,Varsayımlar!$B:$Q,16,0))</f>
        <v>19-21 cm</v>
      </c>
      <c r="AC137" s="9">
        <f>IF(B137="","",VLOOKUP(Sayfa2!AD110,Varsayımlar!B:S,18,0))</f>
        <v>0</v>
      </c>
      <c r="AD137" s="9" t="str">
        <f t="shared" si="7"/>
        <v>SMART LLCTortillas 20cm Çok Tahıllı 4pcs 166g</v>
      </c>
    </row>
    <row r="138" spans="1:30" ht="39" customHeight="1" x14ac:dyDescent="0.25">
      <c r="A138" s="9" t="s">
        <v>219</v>
      </c>
      <c r="B138" s="151" t="s">
        <v>104</v>
      </c>
      <c r="C138" s="112">
        <f>IF(B138="","",VLOOKUP(AD138,Varsayımlar!$B:$Q,3,0))</f>
        <v>8698829380698</v>
      </c>
      <c r="D138" s="112">
        <v>39</v>
      </c>
      <c r="E138" s="151" t="s">
        <v>263</v>
      </c>
      <c r="F138" s="111"/>
      <c r="G138" s="111" t="s">
        <v>720</v>
      </c>
      <c r="H138" s="111" t="str">
        <f>IF(B138="","",VLOOKUP(AD138,Varsayımlar!$B:$Q,5,0))</f>
        <v>Tortillas 20cm (Samakat Bilgileri Ekli)</v>
      </c>
      <c r="I138" s="111">
        <f>IF(B138="","",VLOOKUP(AD138,Varsayımlar!B:T,19,0))</f>
        <v>0</v>
      </c>
      <c r="J138" s="111" t="str">
        <f>IF(B138="","",VLOOKUP(AD138,Varsayımlar!$B:$Q,6,0))</f>
        <v>PEYNİRLİ</v>
      </c>
      <c r="K138" s="111">
        <v>5625</v>
      </c>
      <c r="L138" s="111"/>
      <c r="M138" s="111">
        <f>IFERROR(IF(B138="","",K138/VLOOKUP(AD138,Varsayımlar!B:R,17,0)),"")</f>
        <v>25</v>
      </c>
      <c r="N138" s="111"/>
      <c r="O138" s="111">
        <v>26</v>
      </c>
      <c r="P138" s="111">
        <f>IF(B138="","",VLOOKUP(AD138,Varsayımlar!$B:$Q,7,0)*K138)</f>
        <v>78750</v>
      </c>
      <c r="Q138" s="111">
        <f>IF(B138="","",VLOOKUP(AD138,Varsayımlar!$B:$Q,8,0))</f>
        <v>20</v>
      </c>
      <c r="R138" s="111" t="str">
        <f>IF(B138="","",VLOOKUP(AD138,Varsayımlar!$B:$Q,9,0))</f>
        <v>IRAK SOFT-AT</v>
      </c>
      <c r="S138" s="111">
        <f>IF(B138="","",VLOOKUP(AD138,Varsayımlar!$B:$Q,10,0))</f>
        <v>4</v>
      </c>
      <c r="T138" s="111">
        <f>IF(B138="","",VLOOKUP(AD138,Varsayımlar!$B:$Q,11,0))</f>
        <v>14</v>
      </c>
      <c r="U138" s="111">
        <f>IF(B138="","",VLOOKUP(AD138,Varsayımlar!$B:$Q,12,0))</f>
        <v>166</v>
      </c>
      <c r="V138" s="111" t="str">
        <f>IF(B138="","",VLOOKUP(AD138,Varsayımlar!$B:$Q,13,0))</f>
        <v>YURTDIŞI</v>
      </c>
      <c r="W138" s="111">
        <f>IF(B138="","",VLOOKUP(AD138,Varsayımlar!$B:$Q,14,0))</f>
        <v>9</v>
      </c>
      <c r="X138" s="114">
        <v>46298</v>
      </c>
      <c r="Y138" s="114">
        <v>46571</v>
      </c>
      <c r="Z138" s="111" t="s">
        <v>852</v>
      </c>
      <c r="AA138" s="111" t="str">
        <f>IF(B138="","",VLOOKUP(AD138,Varsayımlar!$B:$Q,15,0))</f>
        <v>Kare Koli-Üretim Tarihli Etiket</v>
      </c>
      <c r="AB138" s="111" t="str">
        <f>IF(B138="","",VLOOKUP(AD138,Varsayımlar!$B:$Q,16,0))</f>
        <v>19-21 cm</v>
      </c>
      <c r="AC138" s="9">
        <f>IF(B138="","",VLOOKUP(Sayfa2!AD111,Varsayımlar!B:S,18,0))</f>
        <v>0</v>
      </c>
      <c r="AD138" s="9" t="str">
        <f t="shared" ref="AD138:AD151" si="8">IF(B138="","",CONCATENATE(B138,E138))</f>
        <v>SMART LLCTortillas 20cm Peynirli 4pcs 166g</v>
      </c>
    </row>
    <row r="139" spans="1:30" ht="39" customHeight="1" x14ac:dyDescent="0.25">
      <c r="A139" s="9" t="s">
        <v>220</v>
      </c>
      <c r="B139" s="151" t="s">
        <v>104</v>
      </c>
      <c r="C139" s="112">
        <f>IF(B139="","",VLOOKUP(AD139,Varsayımlar!$B:$Q,3,0))</f>
        <v>8698829380698</v>
      </c>
      <c r="D139" s="112">
        <v>39</v>
      </c>
      <c r="E139" s="151" t="s">
        <v>156</v>
      </c>
      <c r="F139" s="111"/>
      <c r="G139" s="111" t="s">
        <v>720</v>
      </c>
      <c r="H139" s="111" t="str">
        <f>IF(B139="","",VLOOKUP(AD139,Varsayımlar!$B:$Q,5,0))</f>
        <v>Kırmızı Tortillas 25 cm</v>
      </c>
      <c r="I139" s="111">
        <f>IF(B139="","",VLOOKUP(AD139,Varsayımlar!B:T,19,0))</f>
        <v>0</v>
      </c>
      <c r="J139" s="111" t="str">
        <f>IF(B139="","",VLOOKUP(AD139,Varsayımlar!$B:$Q,6,0))</f>
        <v>SADE</v>
      </c>
      <c r="K139" s="111">
        <v>336</v>
      </c>
      <c r="L139" s="111"/>
      <c r="M139" s="111">
        <f>IFERROR(IF(B139="","",K139/VLOOKUP(AD139,Varsayımlar!B:R,17,0)),"")</f>
        <v>4</v>
      </c>
      <c r="N139" s="111"/>
      <c r="O139" s="111">
        <v>3</v>
      </c>
      <c r="P139" s="111">
        <f>IF(B139="","",VLOOKUP(AD139,Varsayımlar!$B:$Q,7,0)*K139)</f>
        <v>10080</v>
      </c>
      <c r="Q139" s="111">
        <f>IF(B139="","",VLOOKUP(AD139,Varsayımlar!$B:$Q,8,0))</f>
        <v>25</v>
      </c>
      <c r="R139" s="111" t="str">
        <f>IF(B139="","",VLOOKUP(AD139,Varsayımlar!$B:$Q,9,0))</f>
        <v>Soft</v>
      </c>
      <c r="S139" s="111">
        <f>IF(B139="","",VLOOKUP(AD139,Varsayımlar!$B:$Q,10,0))</f>
        <v>4</v>
      </c>
      <c r="T139" s="111">
        <f>IF(B139="","",VLOOKUP(AD139,Varsayımlar!$B:$Q,11,0))</f>
        <v>30</v>
      </c>
      <c r="U139" s="111">
        <f>IF(B139="","",VLOOKUP(AD139,Varsayımlar!$B:$Q,12,0))</f>
        <v>250</v>
      </c>
      <c r="V139" s="111" t="str">
        <f>IF(B139="","",VLOOKUP(AD139,Varsayımlar!$B:$Q,13,0))</f>
        <v>Yurtdışı</v>
      </c>
      <c r="W139" s="111">
        <f>IF(B139="","",VLOOKUP(AD139,Varsayımlar!$B:$Q,14,0))</f>
        <v>9</v>
      </c>
      <c r="X139" s="114">
        <v>46298</v>
      </c>
      <c r="Y139" s="114">
        <v>46571</v>
      </c>
      <c r="Z139" s="111">
        <v>26100325</v>
      </c>
      <c r="AA139" s="111" t="str">
        <f>IF(B139="","",VLOOKUP(AD139,Varsayımlar!$B:$Q,15,0))</f>
        <v>Kırmızı Koli- Üretim Tarihi Etiketli</v>
      </c>
      <c r="AB139" s="111" t="str">
        <f>IF(B139="","",VLOOKUP(AD139,Varsayımlar!$B:$Q,16,0))</f>
        <v>24-26 CM</v>
      </c>
      <c r="AC139" s="9">
        <f>IF(B139="","",VLOOKUP(Sayfa2!AD112,Varsayımlar!B:S,18,0))</f>
        <v>0</v>
      </c>
      <c r="AD139" s="9" t="str">
        <f t="shared" si="8"/>
        <v>SMART LLCKırmızı tortillas 25cm 4 lü 250g</v>
      </c>
    </row>
    <row r="140" spans="1:30" ht="39" customHeight="1" x14ac:dyDescent="0.25">
      <c r="A140" s="9" t="s">
        <v>221</v>
      </c>
      <c r="B140" s="151" t="s">
        <v>104</v>
      </c>
      <c r="C140" s="112">
        <f>IF(B140="","",VLOOKUP(AD140,Varsayımlar!$B:$Q,3,0))</f>
        <v>8698829380698</v>
      </c>
      <c r="D140" s="112">
        <v>39</v>
      </c>
      <c r="E140" s="151" t="s">
        <v>393</v>
      </c>
      <c r="F140" s="111"/>
      <c r="G140" s="111" t="s">
        <v>720</v>
      </c>
      <c r="H140" s="111" t="str">
        <f>IF(B140="","",VLOOKUP(AD140,Varsayımlar!$B:$Q,5,0))</f>
        <v>Tortillas 20cm Çok Tahıllı</v>
      </c>
      <c r="I140" s="111">
        <f>IF(B140="","",VLOOKUP(AD140,Varsayımlar!B:T,19,0))</f>
        <v>0</v>
      </c>
      <c r="J140" s="111" t="str">
        <f>IF(B140="","",VLOOKUP(AD140,Varsayımlar!$B:$Q,6,0))</f>
        <v>Çok Tahıllı</v>
      </c>
      <c r="K140" s="111">
        <v>675</v>
      </c>
      <c r="L140" s="111"/>
      <c r="M140" s="111">
        <f>IFERROR(IF(B140="","",K140/VLOOKUP(AD140,Varsayımlar!B:R,17,0)),"")</f>
        <v>3</v>
      </c>
      <c r="N140" s="111"/>
      <c r="O140" s="111">
        <v>4</v>
      </c>
      <c r="P140" s="111">
        <f>IF(B140="","",VLOOKUP(AD140,Varsayımlar!$B:$Q,7,0)*K140)</f>
        <v>9450</v>
      </c>
      <c r="Q140" s="111">
        <f>IF(B140="","",VLOOKUP(AD140,Varsayımlar!$B:$Q,8,0))</f>
        <v>20</v>
      </c>
      <c r="R140" s="111" t="str">
        <f>IF(B140="","",VLOOKUP(AD140,Varsayımlar!$B:$Q,9,0))</f>
        <v>Irak Soft</v>
      </c>
      <c r="S140" s="111">
        <f>IF(B140="","",VLOOKUP(AD140,Varsayımlar!$B:$Q,10,0))</f>
        <v>4</v>
      </c>
      <c r="T140" s="111">
        <f>IF(B140="","",VLOOKUP(AD140,Varsayımlar!$B:$Q,11,0))</f>
        <v>14</v>
      </c>
      <c r="U140" s="111">
        <f>IF(B140="","",VLOOKUP(AD140,Varsayımlar!$B:$Q,12,0))</f>
        <v>166</v>
      </c>
      <c r="V140" s="111" t="str">
        <f>IF(B140="","",VLOOKUP(AD140,Varsayımlar!$B:$Q,13,0))</f>
        <v>Yurtdışı</v>
      </c>
      <c r="W140" s="111">
        <f>IF(B140="","",VLOOKUP(AD140,Varsayımlar!$B:$Q,14,0))</f>
        <v>9</v>
      </c>
      <c r="X140" s="114">
        <v>46298</v>
      </c>
      <c r="Y140" s="114">
        <v>46571</v>
      </c>
      <c r="Z140" s="111" t="s">
        <v>853</v>
      </c>
      <c r="AA140" s="111" t="str">
        <f>IF(B140="","",VLOOKUP(AD140,Varsayımlar!$B:$Q,15,0))</f>
        <v>SİYAH KARE KOLİ-Üretim Tarihi Etiketli</v>
      </c>
      <c r="AB140" s="111" t="str">
        <f>IF(B140="","",VLOOKUP(AD140,Varsayımlar!$B:$Q,16,0))</f>
        <v>19-21 cm</v>
      </c>
      <c r="AC140" s="9">
        <f>IF(B140="","",VLOOKUP(Sayfa2!AD113,Varsayımlar!B:S,18,0))</f>
        <v>0</v>
      </c>
      <c r="AD140" s="9" t="str">
        <f t="shared" si="8"/>
        <v>SMART LLCTortillas 20cm Çok Tahıllı 4pcs 166g</v>
      </c>
    </row>
    <row r="141" spans="1:30" ht="29.25" customHeight="1" x14ac:dyDescent="0.25">
      <c r="A141" s="9" t="s">
        <v>222</v>
      </c>
      <c r="B141" s="9"/>
      <c r="C141" s="10" t="str">
        <f>IF(B141="","",VLOOKUP(AD141,Varsayımlar!$B:$Q,3,0))</f>
        <v/>
      </c>
      <c r="D141" s="10"/>
      <c r="E141" s="10"/>
      <c r="F141" s="9"/>
      <c r="G141" s="9"/>
      <c r="H141" s="9" t="str">
        <f>IF(B141="","",VLOOKUP(AD141,Varsayımlar!$B:$Q,5,0))</f>
        <v/>
      </c>
      <c r="I141" s="9" t="str">
        <f>IF(B141="","",VLOOKUP(AD141,Varsayımlar!B:T,19,0))</f>
        <v/>
      </c>
      <c r="J141" s="9" t="str">
        <f>IF(B141="","",VLOOKUP(AD141,Varsayımlar!$B:$Q,6,0))</f>
        <v/>
      </c>
      <c r="K141" s="9"/>
      <c r="L141" s="9"/>
      <c r="M141" s="9" t="str">
        <f>IFERROR(IF(B141="","",K141/VLOOKUP(AD141,Varsayımlar!B:R,17,0)),"")</f>
        <v/>
      </c>
      <c r="N141" s="9"/>
      <c r="O141" s="9"/>
      <c r="P141" s="9" t="str">
        <f>IF(B141="","",VLOOKUP(AD141,Varsayımlar!$B:$Q,7,0)*K141)</f>
        <v/>
      </c>
      <c r="Q141" s="9" t="str">
        <f>IF(B141="","",VLOOKUP(AD141,Varsayımlar!$B:$Q,8,0))</f>
        <v/>
      </c>
      <c r="R141" s="9" t="str">
        <f>IF(B141="","",VLOOKUP(AD141,Varsayımlar!$B:$Q,9,0))</f>
        <v/>
      </c>
      <c r="S141" s="9" t="str">
        <f>IF(B141="","",VLOOKUP(AD141,Varsayımlar!$B:$Q,10,0))</f>
        <v/>
      </c>
      <c r="T141" s="9" t="str">
        <f>IF(B141="","",VLOOKUP(AD141,Varsayımlar!$B:$Q,11,0))</f>
        <v/>
      </c>
      <c r="U141" s="9" t="str">
        <f>IF(B141="","",VLOOKUP(AD141,Varsayımlar!$B:$Q,12,0))</f>
        <v/>
      </c>
      <c r="V141" s="9" t="str">
        <f>IF(B141="","",VLOOKUP(AD141,Varsayımlar!$B:$Q,13,0))</f>
        <v/>
      </c>
      <c r="W141" s="9" t="str">
        <f>IF(B141="","",VLOOKUP(AD141,Varsayımlar!$B:$Q,14,0))</f>
        <v/>
      </c>
      <c r="X141" s="9"/>
      <c r="Y141" s="9"/>
      <c r="Z141" s="9"/>
      <c r="AA141" s="9" t="str">
        <f>IF(B141="","",VLOOKUP(AD141,Varsayımlar!$B:$Q,15,0))</f>
        <v/>
      </c>
      <c r="AB141" s="9" t="str">
        <f>IF(B141="","",VLOOKUP(AD141,Varsayımlar!$B:$Q,16,0))</f>
        <v/>
      </c>
      <c r="AC141" s="9" t="str">
        <f>IF(B141="","",VLOOKUP(Sayfa2!AD114,Varsayımlar!B:S,18,0))</f>
        <v/>
      </c>
      <c r="AD141" s="9" t="str">
        <f t="shared" si="8"/>
        <v/>
      </c>
    </row>
    <row r="142" spans="1:30" ht="29.25" customHeight="1" x14ac:dyDescent="0.25">
      <c r="A142" s="9" t="s">
        <v>223</v>
      </c>
      <c r="B142" s="9"/>
      <c r="C142" s="10" t="str">
        <f>IF(B142="","",VLOOKUP(AD142,Varsayımlar!$B:$Q,3,0))</f>
        <v/>
      </c>
      <c r="D142" s="10"/>
      <c r="E142" s="10"/>
      <c r="F142" s="9"/>
      <c r="G142" s="9"/>
      <c r="H142" s="9" t="str">
        <f>IF(B142="","",VLOOKUP(AD142,Varsayımlar!$B:$Q,5,0))</f>
        <v/>
      </c>
      <c r="I142" s="9" t="str">
        <f>IF(B142="","",VLOOKUP(AD142,Varsayımlar!B:T,19,0))</f>
        <v/>
      </c>
      <c r="J142" s="9" t="str">
        <f>IF(B142="","",VLOOKUP(AD142,Varsayımlar!$B:$Q,6,0))</f>
        <v/>
      </c>
      <c r="K142" s="9"/>
      <c r="L142" s="9"/>
      <c r="M142" s="9" t="str">
        <f>IFERROR(IF(B142="","",K142/VLOOKUP(AD142,Varsayımlar!B:R,17,0)),"")</f>
        <v/>
      </c>
      <c r="N142" s="9"/>
      <c r="O142" s="9"/>
      <c r="P142" s="9" t="str">
        <f>IF(B142="","",VLOOKUP(AD142,Varsayımlar!$B:$Q,7,0)*K142)</f>
        <v/>
      </c>
      <c r="Q142" s="9" t="str">
        <f>IF(B142="","",VLOOKUP(AD142,Varsayımlar!$B:$Q,8,0))</f>
        <v/>
      </c>
      <c r="R142" s="9" t="str">
        <f>IF(B142="","",VLOOKUP(AD142,Varsayımlar!$B:$Q,9,0))</f>
        <v/>
      </c>
      <c r="S142" s="9" t="str">
        <f>IF(B142="","",VLOOKUP(AD142,Varsayımlar!$B:$Q,10,0))</f>
        <v/>
      </c>
      <c r="T142" s="9" t="str">
        <f>IF(B142="","",VLOOKUP(AD142,Varsayımlar!$B:$Q,11,0))</f>
        <v/>
      </c>
      <c r="U142" s="9" t="str">
        <f>IF(B142="","",VLOOKUP(AD142,Varsayımlar!$B:$Q,12,0))</f>
        <v/>
      </c>
      <c r="V142" s="9" t="str">
        <f>IF(B142="","",VLOOKUP(AD142,Varsayımlar!$B:$Q,13,0))</f>
        <v/>
      </c>
      <c r="W142" s="9" t="str">
        <f>IF(B142="","",VLOOKUP(AD142,Varsayımlar!$B:$Q,14,0))</f>
        <v/>
      </c>
      <c r="X142" s="9"/>
      <c r="Y142" s="9"/>
      <c r="Z142" s="9"/>
      <c r="AA142" s="9" t="str">
        <f>IF(B142="","",VLOOKUP(AD142,Varsayımlar!$B:$Q,15,0))</f>
        <v/>
      </c>
      <c r="AB142" s="9" t="str">
        <f>IF(B142="","",VLOOKUP(AD142,Varsayımlar!$B:$Q,16,0))</f>
        <v/>
      </c>
      <c r="AC142" s="9" t="str">
        <f>IF(B142="","",VLOOKUP(Sayfa2!AD115,Varsayımlar!B:S,18,0))</f>
        <v/>
      </c>
      <c r="AD142" s="9" t="str">
        <f t="shared" si="8"/>
        <v/>
      </c>
    </row>
    <row r="143" spans="1:30" ht="29.25" customHeight="1" x14ac:dyDescent="0.25">
      <c r="A143" s="9" t="s">
        <v>224</v>
      </c>
      <c r="B143" s="9"/>
      <c r="C143" s="10" t="str">
        <f>IF(B143="","",VLOOKUP(AD143,Varsayımlar!$B:$Q,3,0))</f>
        <v/>
      </c>
      <c r="D143" s="10"/>
      <c r="E143" s="10"/>
      <c r="F143" s="9"/>
      <c r="G143" s="9"/>
      <c r="H143" s="9" t="str">
        <f>IF(B143="","",VLOOKUP(AD143,Varsayımlar!$B:$Q,5,0))</f>
        <v/>
      </c>
      <c r="I143" s="9" t="str">
        <f>IF(B143="","",VLOOKUP(AD143,Varsayımlar!B:T,19,0))</f>
        <v/>
      </c>
      <c r="J143" s="9" t="str">
        <f>IF(B143="","",VLOOKUP(AD143,Varsayımlar!$B:$Q,6,0))</f>
        <v/>
      </c>
      <c r="K143" s="9"/>
      <c r="L143" s="9"/>
      <c r="M143" s="9" t="str">
        <f>IFERROR(IF(B143="","",K143/VLOOKUP(AD143,Varsayımlar!B:R,17,0)),"")</f>
        <v/>
      </c>
      <c r="N143" s="9"/>
      <c r="O143" s="9"/>
      <c r="P143" s="9" t="str">
        <f>IF(B143="","",VLOOKUP(AD143,Varsayımlar!$B:$Q,7,0)*K143)</f>
        <v/>
      </c>
      <c r="Q143" s="9" t="str">
        <f>IF(B143="","",VLOOKUP(AD143,Varsayımlar!$B:$Q,8,0))</f>
        <v/>
      </c>
      <c r="R143" s="9" t="str">
        <f>IF(B143="","",VLOOKUP(AD143,Varsayımlar!$B:$Q,9,0))</f>
        <v/>
      </c>
      <c r="S143" s="9" t="str">
        <f>IF(B143="","",VLOOKUP(AD143,Varsayımlar!$B:$Q,10,0))</f>
        <v/>
      </c>
      <c r="T143" s="9" t="str">
        <f>IF(B143="","",VLOOKUP(AD143,Varsayımlar!$B:$Q,11,0))</f>
        <v/>
      </c>
      <c r="U143" s="9" t="str">
        <f>IF(B143="","",VLOOKUP(AD143,Varsayımlar!$B:$Q,12,0))</f>
        <v/>
      </c>
      <c r="V143" s="9" t="str">
        <f>IF(B143="","",VLOOKUP(AD143,Varsayımlar!$B:$Q,13,0))</f>
        <v/>
      </c>
      <c r="W143" s="9" t="str">
        <f>IF(B143="","",VLOOKUP(AD143,Varsayımlar!$B:$Q,14,0))</f>
        <v/>
      </c>
      <c r="X143" s="9"/>
      <c r="Y143" s="9"/>
      <c r="Z143" s="9"/>
      <c r="AA143" s="9" t="str">
        <f>IF(B143="","",VLOOKUP(AD143,Varsayımlar!$B:$Q,15,0))</f>
        <v/>
      </c>
      <c r="AB143" s="9" t="str">
        <f>IF(B143="","",VLOOKUP(AD143,Varsayımlar!$B:$Q,16,0))</f>
        <v/>
      </c>
      <c r="AC143" s="9" t="str">
        <f>IF(B143="","",VLOOKUP(Sayfa2!AD116,Varsayımlar!B:S,18,0))</f>
        <v/>
      </c>
      <c r="AD143" s="9" t="str">
        <f t="shared" si="8"/>
        <v/>
      </c>
    </row>
    <row r="144" spans="1:30" ht="29.25" customHeight="1" x14ac:dyDescent="0.25">
      <c r="A144" s="9" t="s">
        <v>225</v>
      </c>
      <c r="B144" s="9"/>
      <c r="C144" s="10" t="str">
        <f>IF(B144="","",VLOOKUP(AD144,Varsayımlar!$B:$Q,3,0))</f>
        <v/>
      </c>
      <c r="D144" s="10"/>
      <c r="E144" s="10"/>
      <c r="F144" s="9"/>
      <c r="G144" s="9"/>
      <c r="H144" s="9" t="str">
        <f>IF(B144="","",VLOOKUP(AD144,Varsayımlar!$B:$Q,5,0))</f>
        <v/>
      </c>
      <c r="I144" s="9" t="str">
        <f>IF(B144="","",VLOOKUP(AD144,Varsayımlar!B:T,19,0))</f>
        <v/>
      </c>
      <c r="J144" s="9" t="str">
        <f>IF(B144="","",VLOOKUP(AD144,Varsayımlar!$B:$Q,6,0))</f>
        <v/>
      </c>
      <c r="K144" s="9"/>
      <c r="L144" s="9"/>
      <c r="M144" s="9" t="str">
        <f>IFERROR(IF(B144="","",K144/VLOOKUP(AD144,Varsayımlar!B:R,17,0)),"")</f>
        <v/>
      </c>
      <c r="N144" s="9"/>
      <c r="O144" s="9"/>
      <c r="P144" s="9" t="str">
        <f>IF(B144="","",VLOOKUP(AD144,Varsayımlar!$B:$Q,7,0)*K144)</f>
        <v/>
      </c>
      <c r="Q144" s="9" t="str">
        <f>IF(B144="","",VLOOKUP(AD144,Varsayımlar!$B:$Q,8,0))</f>
        <v/>
      </c>
      <c r="R144" s="9" t="str">
        <f>IF(B144="","",VLOOKUP(AD144,Varsayımlar!$B:$Q,9,0))</f>
        <v/>
      </c>
      <c r="S144" s="9" t="str">
        <f>IF(B144="","",VLOOKUP(AD144,Varsayımlar!$B:$Q,10,0))</f>
        <v/>
      </c>
      <c r="T144" s="9" t="str">
        <f>IF(B144="","",VLOOKUP(AD144,Varsayımlar!$B:$Q,11,0))</f>
        <v/>
      </c>
      <c r="U144" s="9" t="str">
        <f>IF(B144="","",VLOOKUP(AD144,Varsayımlar!$B:$Q,12,0))</f>
        <v/>
      </c>
      <c r="V144" s="9" t="str">
        <f>IF(B144="","",VLOOKUP(AD144,Varsayımlar!$B:$Q,13,0))</f>
        <v/>
      </c>
      <c r="W144" s="9" t="str">
        <f>IF(B144="","",VLOOKUP(AD144,Varsayımlar!$B:$Q,14,0))</f>
        <v/>
      </c>
      <c r="X144" s="9"/>
      <c r="Y144" s="9"/>
      <c r="Z144" s="9"/>
      <c r="AA144" s="9" t="str">
        <f>IF(B144="","",VLOOKUP(AD144,Varsayımlar!$B:$Q,15,0))</f>
        <v/>
      </c>
      <c r="AB144" s="9" t="str">
        <f>IF(B144="","",VLOOKUP(AD144,Varsayımlar!$B:$Q,16,0))</f>
        <v/>
      </c>
      <c r="AC144" s="9" t="str">
        <f>IF(B144="","",VLOOKUP(Sayfa2!AD117,Varsayımlar!B:S,18,0))</f>
        <v/>
      </c>
      <c r="AD144" s="9" t="str">
        <f t="shared" si="8"/>
        <v/>
      </c>
    </row>
    <row r="145" spans="1:30" ht="29.25" customHeight="1" x14ac:dyDescent="0.25">
      <c r="A145" s="9" t="s">
        <v>226</v>
      </c>
      <c r="B145" s="9"/>
      <c r="C145" s="10" t="str">
        <f>IF(B145="","",VLOOKUP(AD145,Varsayımlar!$B:$Q,3,0))</f>
        <v/>
      </c>
      <c r="D145" s="10"/>
      <c r="E145" s="10"/>
      <c r="F145" s="9"/>
      <c r="G145" s="9"/>
      <c r="H145" s="9" t="str">
        <f>IF(B145="","",VLOOKUP(AD145,Varsayımlar!$B:$Q,5,0))</f>
        <v/>
      </c>
      <c r="I145" s="9" t="str">
        <f>IF(B145="","",VLOOKUP(AD145,Varsayımlar!B:T,19,0))</f>
        <v/>
      </c>
      <c r="J145" s="9" t="str">
        <f>IF(B145="","",VLOOKUP(AD145,Varsayımlar!$B:$Q,6,0))</f>
        <v/>
      </c>
      <c r="K145" s="9"/>
      <c r="L145" s="9"/>
      <c r="M145" s="9" t="str">
        <f>IFERROR(IF(B145="","",K145/VLOOKUP(AD145,Varsayımlar!B:R,17,0)),"")</f>
        <v/>
      </c>
      <c r="N145" s="9"/>
      <c r="O145" s="9"/>
      <c r="P145" s="9" t="str">
        <f>IF(B145="","",VLOOKUP(AD145,Varsayımlar!$B:$Q,7,0)*K145)</f>
        <v/>
      </c>
      <c r="Q145" s="9" t="str">
        <f>IF(B145="","",VLOOKUP(AD145,Varsayımlar!$B:$Q,8,0))</f>
        <v/>
      </c>
      <c r="R145" s="9" t="str">
        <f>IF(B145="","",VLOOKUP(AD145,Varsayımlar!$B:$Q,9,0))</f>
        <v/>
      </c>
      <c r="S145" s="9" t="str">
        <f>IF(B145="","",VLOOKUP(AD145,Varsayımlar!$B:$Q,10,0))</f>
        <v/>
      </c>
      <c r="T145" s="9" t="str">
        <f>IF(B145="","",VLOOKUP(AD145,Varsayımlar!$B:$Q,11,0))</f>
        <v/>
      </c>
      <c r="U145" s="9" t="str">
        <f>IF(B145="","",VLOOKUP(AD145,Varsayımlar!$B:$Q,12,0))</f>
        <v/>
      </c>
      <c r="V145" s="9" t="str">
        <f>IF(B145="","",VLOOKUP(AD145,Varsayımlar!$B:$Q,13,0))</f>
        <v/>
      </c>
      <c r="W145" s="9" t="str">
        <f>IF(B145="","",VLOOKUP(AD145,Varsayımlar!$B:$Q,14,0))</f>
        <v/>
      </c>
      <c r="X145" s="9"/>
      <c r="Y145" s="9"/>
      <c r="Z145" s="9"/>
      <c r="AA145" s="9" t="str">
        <f>IF(B145="","",VLOOKUP(AD145,Varsayımlar!$B:$Q,15,0))</f>
        <v/>
      </c>
      <c r="AB145" s="9" t="str">
        <f>IF(B145="","",VLOOKUP(AD145,Varsayımlar!$B:$Q,16,0))</f>
        <v/>
      </c>
      <c r="AC145" s="9" t="str">
        <f>IF(B145="","",VLOOKUP(Sayfa2!AD118,Varsayımlar!B:S,18,0))</f>
        <v/>
      </c>
      <c r="AD145" s="9" t="str">
        <f t="shared" si="8"/>
        <v/>
      </c>
    </row>
    <row r="146" spans="1:30" ht="29.25" customHeight="1" x14ac:dyDescent="0.25">
      <c r="A146" s="9" t="s">
        <v>227</v>
      </c>
      <c r="B146" s="9"/>
      <c r="C146" s="10" t="str">
        <f>IF(B146="","",VLOOKUP(AD146,Varsayımlar!$B:$Q,3,0))</f>
        <v/>
      </c>
      <c r="D146" s="10"/>
      <c r="E146" s="10"/>
      <c r="F146" s="9"/>
      <c r="G146" s="9"/>
      <c r="H146" s="9" t="str">
        <f>IF(B146="","",VLOOKUP(AD146,Varsayımlar!$B:$Q,5,0))</f>
        <v/>
      </c>
      <c r="I146" s="9" t="str">
        <f>IF(B146="","",VLOOKUP(AD146,Varsayımlar!B:T,19,0))</f>
        <v/>
      </c>
      <c r="J146" s="9" t="str">
        <f>IF(B146="","",VLOOKUP(AD146,Varsayımlar!$B:$Q,6,0))</f>
        <v/>
      </c>
      <c r="K146" s="9"/>
      <c r="L146" s="9"/>
      <c r="M146" s="9" t="str">
        <f>IFERROR(IF(B146="","",K146/VLOOKUP(AD146,Varsayımlar!B:R,17,0)),"")</f>
        <v/>
      </c>
      <c r="N146" s="9"/>
      <c r="O146" s="9"/>
      <c r="P146" s="9" t="str">
        <f>IF(B146="","",VLOOKUP(AD146,Varsayımlar!$B:$Q,7,0)*K146)</f>
        <v/>
      </c>
      <c r="Q146" s="9" t="str">
        <f>IF(B146="","",VLOOKUP(AD146,Varsayımlar!$B:$Q,8,0))</f>
        <v/>
      </c>
      <c r="R146" s="9" t="str">
        <f>IF(B146="","",VLOOKUP(AD146,Varsayımlar!$B:$Q,9,0))</f>
        <v/>
      </c>
      <c r="S146" s="9" t="str">
        <f>IF(B146="","",VLOOKUP(AD146,Varsayımlar!$B:$Q,10,0))</f>
        <v/>
      </c>
      <c r="T146" s="9" t="str">
        <f>IF(B146="","",VLOOKUP(AD146,Varsayımlar!$B:$Q,11,0))</f>
        <v/>
      </c>
      <c r="U146" s="9" t="str">
        <f>IF(B146="","",VLOOKUP(AD146,Varsayımlar!$B:$Q,12,0))</f>
        <v/>
      </c>
      <c r="V146" s="9" t="str">
        <f>IF(B146="","",VLOOKUP(AD146,Varsayımlar!$B:$Q,13,0))</f>
        <v/>
      </c>
      <c r="W146" s="9" t="str">
        <f>IF(B146="","",VLOOKUP(AD146,Varsayımlar!$B:$Q,14,0))</f>
        <v/>
      </c>
      <c r="X146" s="9"/>
      <c r="Y146" s="9"/>
      <c r="Z146" s="9"/>
      <c r="AA146" s="9" t="str">
        <f>IF(B146="","",VLOOKUP(AD146,Varsayımlar!$B:$Q,15,0))</f>
        <v/>
      </c>
      <c r="AB146" s="9" t="str">
        <f>IF(B146="","",VLOOKUP(AD146,Varsayımlar!$B:$Q,16,0))</f>
        <v/>
      </c>
      <c r="AC146" s="9" t="str">
        <f>IF(B146="","",VLOOKUP(Sayfa2!AD119,Varsayımlar!B:S,18,0))</f>
        <v/>
      </c>
      <c r="AD146" s="9" t="str">
        <f t="shared" si="8"/>
        <v/>
      </c>
    </row>
    <row r="147" spans="1:30" ht="29.25" customHeight="1" x14ac:dyDescent="0.25">
      <c r="A147" s="9" t="s">
        <v>228</v>
      </c>
      <c r="B147" s="9"/>
      <c r="C147" s="10" t="str">
        <f>IF(B147="","",VLOOKUP(AD147,Varsayımlar!$B:$Q,3,0))</f>
        <v/>
      </c>
      <c r="D147" s="10"/>
      <c r="E147" s="10"/>
      <c r="F147" s="9"/>
      <c r="G147" s="9"/>
      <c r="H147" s="9" t="str">
        <f>IF(B147="","",VLOOKUP(AD147,Varsayımlar!$B:$Q,5,0))</f>
        <v/>
      </c>
      <c r="I147" s="9" t="str">
        <f>IF(B147="","",VLOOKUP(AD147,Varsayımlar!B:T,19,0))</f>
        <v/>
      </c>
      <c r="J147" s="9" t="str">
        <f>IF(B147="","",VLOOKUP(AD147,Varsayımlar!$B:$Q,6,0))</f>
        <v/>
      </c>
      <c r="K147" s="9"/>
      <c r="L147" s="9"/>
      <c r="M147" s="9" t="str">
        <f>IFERROR(IF(B147="","",K147/VLOOKUP(AD147,Varsayımlar!B:R,17,0)),"")</f>
        <v/>
      </c>
      <c r="N147" s="9"/>
      <c r="O147" s="9"/>
      <c r="P147" s="9" t="str">
        <f>IF(B147="","",VLOOKUP(AD147,Varsayımlar!$B:$Q,7,0)*K147)</f>
        <v/>
      </c>
      <c r="Q147" s="9" t="str">
        <f>IF(B147="","",VLOOKUP(AD147,Varsayımlar!$B:$Q,8,0))</f>
        <v/>
      </c>
      <c r="R147" s="9" t="str">
        <f>IF(B147="","",VLOOKUP(AD147,Varsayımlar!$B:$Q,9,0))</f>
        <v/>
      </c>
      <c r="S147" s="9" t="str">
        <f>IF(B147="","",VLOOKUP(AD147,Varsayımlar!$B:$Q,10,0))</f>
        <v/>
      </c>
      <c r="T147" s="9" t="str">
        <f>IF(B147="","",VLOOKUP(AD147,Varsayımlar!$B:$Q,11,0))</f>
        <v/>
      </c>
      <c r="U147" s="9" t="str">
        <f>IF(B147="","",VLOOKUP(AD147,Varsayımlar!$B:$Q,12,0))</f>
        <v/>
      </c>
      <c r="V147" s="9" t="str">
        <f>IF(B147="","",VLOOKUP(AD147,Varsayımlar!$B:$Q,13,0))</f>
        <v/>
      </c>
      <c r="W147" s="9" t="str">
        <f>IF(B147="","",VLOOKUP(AD147,Varsayımlar!$B:$Q,14,0))</f>
        <v/>
      </c>
      <c r="X147" s="9"/>
      <c r="Y147" s="9"/>
      <c r="Z147" s="9"/>
      <c r="AA147" s="9" t="str">
        <f>IF(B147="","",VLOOKUP(AD147,Varsayımlar!$B:$Q,15,0))</f>
        <v/>
      </c>
      <c r="AB147" s="9" t="str">
        <f>IF(B147="","",VLOOKUP(AD147,Varsayımlar!$B:$Q,16,0))</f>
        <v/>
      </c>
      <c r="AC147" s="9" t="str">
        <f>IF(B147="","",VLOOKUP(Sayfa2!AD120,Varsayımlar!B:S,18,0))</f>
        <v/>
      </c>
      <c r="AD147" s="9" t="str">
        <f t="shared" si="8"/>
        <v/>
      </c>
    </row>
    <row r="148" spans="1:30" ht="29.25" customHeight="1" x14ac:dyDescent="0.25">
      <c r="A148" s="9" t="s">
        <v>229</v>
      </c>
      <c r="B148" s="9"/>
      <c r="C148" s="10" t="str">
        <f>IF(B148="","",VLOOKUP(AD148,Varsayımlar!$B:$Q,3,0))</f>
        <v/>
      </c>
      <c r="D148" s="10"/>
      <c r="E148" s="10"/>
      <c r="F148" s="9"/>
      <c r="G148" s="9"/>
      <c r="H148" s="9" t="str">
        <f>IF(B148="","",VLOOKUP(AD148,Varsayımlar!$B:$Q,5,0))</f>
        <v/>
      </c>
      <c r="I148" s="9" t="str">
        <f>IF(B148="","",VLOOKUP(AD148,Varsayımlar!B:T,19,0))</f>
        <v/>
      </c>
      <c r="J148" s="9" t="str">
        <f>IF(B148="","",VLOOKUP(AD148,Varsayımlar!$B:$Q,6,0))</f>
        <v/>
      </c>
      <c r="K148" s="9"/>
      <c r="L148" s="9"/>
      <c r="M148" s="9" t="str">
        <f>IFERROR(IF(B148="","",K148/VLOOKUP(AD148,Varsayımlar!B:R,17,0)),"")</f>
        <v/>
      </c>
      <c r="N148" s="9"/>
      <c r="O148" s="9"/>
      <c r="P148" s="9" t="str">
        <f>IF(B148="","",VLOOKUP(AD148,Varsayımlar!$B:$Q,7,0)*K148)</f>
        <v/>
      </c>
      <c r="Q148" s="9" t="str">
        <f>IF(B148="","",VLOOKUP(AD148,Varsayımlar!$B:$Q,8,0))</f>
        <v/>
      </c>
      <c r="R148" s="9" t="str">
        <f>IF(B148="","",VLOOKUP(AD148,Varsayımlar!$B:$Q,9,0))</f>
        <v/>
      </c>
      <c r="S148" s="9" t="str">
        <f>IF(B148="","",VLOOKUP(AD148,Varsayımlar!$B:$Q,10,0))</f>
        <v/>
      </c>
      <c r="T148" s="9" t="str">
        <f>IF(B148="","",VLOOKUP(AD148,Varsayımlar!$B:$Q,11,0))</f>
        <v/>
      </c>
      <c r="U148" s="9" t="str">
        <f>IF(B148="","",VLOOKUP(AD148,Varsayımlar!$B:$Q,12,0))</f>
        <v/>
      </c>
      <c r="V148" s="9" t="str">
        <f>IF(B148="","",VLOOKUP(AD148,Varsayımlar!$B:$Q,13,0))</f>
        <v/>
      </c>
      <c r="W148" s="9" t="str">
        <f>IF(B148="","",VLOOKUP(AD148,Varsayımlar!$B:$Q,14,0))</f>
        <v/>
      </c>
      <c r="X148" s="9"/>
      <c r="Y148" s="9"/>
      <c r="Z148" s="9"/>
      <c r="AA148" s="9" t="str">
        <f>IF(B148="","",VLOOKUP(AD148,Varsayımlar!$B:$Q,15,0))</f>
        <v/>
      </c>
      <c r="AB148" s="9" t="str">
        <f>IF(B148="","",VLOOKUP(AD148,Varsayımlar!$B:$Q,16,0))</f>
        <v/>
      </c>
      <c r="AC148" s="9" t="str">
        <f>IF(B148="","",VLOOKUP(Sayfa2!AD121,Varsayımlar!B:S,18,0))</f>
        <v/>
      </c>
      <c r="AD148" s="9" t="str">
        <f t="shared" si="8"/>
        <v/>
      </c>
    </row>
    <row r="149" spans="1:30" ht="29.25" customHeight="1" x14ac:dyDescent="0.25">
      <c r="A149" s="9" t="s">
        <v>230</v>
      </c>
      <c r="B149" s="9"/>
      <c r="C149" s="10" t="str">
        <f>IF(B149="","",VLOOKUP(AD149,Varsayımlar!$B:$Q,3,0))</f>
        <v/>
      </c>
      <c r="D149" s="10"/>
      <c r="E149" s="10"/>
      <c r="F149" s="9"/>
      <c r="G149" s="9"/>
      <c r="H149" s="9" t="str">
        <f>IF(B149="","",VLOOKUP(AD149,Varsayımlar!$B:$Q,5,0))</f>
        <v/>
      </c>
      <c r="I149" s="9" t="str">
        <f>IF(B149="","",VLOOKUP(AD149,Varsayımlar!B:T,19,0))</f>
        <v/>
      </c>
      <c r="J149" s="9" t="str">
        <f>IF(B149="","",VLOOKUP(AD149,Varsayımlar!$B:$Q,6,0))</f>
        <v/>
      </c>
      <c r="K149" s="9"/>
      <c r="L149" s="9"/>
      <c r="M149" s="9" t="str">
        <f>IFERROR(IF(B149="","",K149/VLOOKUP(AD149,Varsayımlar!B:R,17,0)),"")</f>
        <v/>
      </c>
      <c r="N149" s="9"/>
      <c r="O149" s="9"/>
      <c r="P149" s="9" t="str">
        <f>IF(B149="","",VLOOKUP(AD149,Varsayımlar!$B:$Q,7,0)*K149)</f>
        <v/>
      </c>
      <c r="Q149" s="9" t="str">
        <f>IF(B149="","",VLOOKUP(AD149,Varsayımlar!$B:$Q,8,0))</f>
        <v/>
      </c>
      <c r="R149" s="9" t="str">
        <f>IF(B149="","",VLOOKUP(AD149,Varsayımlar!$B:$Q,9,0))</f>
        <v/>
      </c>
      <c r="S149" s="9" t="str">
        <f>IF(B149="","",VLOOKUP(AD149,Varsayımlar!$B:$Q,10,0))</f>
        <v/>
      </c>
      <c r="T149" s="9" t="str">
        <f>IF(B149="","",VLOOKUP(AD149,Varsayımlar!$B:$Q,11,0))</f>
        <v/>
      </c>
      <c r="U149" s="9" t="str">
        <f>IF(B149="","",VLOOKUP(AD149,Varsayımlar!$B:$Q,12,0))</f>
        <v/>
      </c>
      <c r="V149" s="9" t="str">
        <f>IF(B149="","",VLOOKUP(AD149,Varsayımlar!$B:$Q,13,0))</f>
        <v/>
      </c>
      <c r="W149" s="9" t="str">
        <f>IF(B149="","",VLOOKUP(AD149,Varsayımlar!$B:$Q,14,0))</f>
        <v/>
      </c>
      <c r="X149" s="9"/>
      <c r="Y149" s="9"/>
      <c r="Z149" s="9"/>
      <c r="AA149" s="9" t="str">
        <f>IF(B149="","",VLOOKUP(AD149,Varsayımlar!$B:$Q,15,0))</f>
        <v/>
      </c>
      <c r="AB149" s="9" t="str">
        <f>IF(B149="","",VLOOKUP(AD149,Varsayımlar!$B:$Q,16,0))</f>
        <v/>
      </c>
      <c r="AC149" s="9" t="str">
        <f>IF(B149="","",VLOOKUP(Sayfa2!AD122,Varsayımlar!B:S,18,0))</f>
        <v/>
      </c>
      <c r="AD149" s="9" t="str">
        <f t="shared" si="8"/>
        <v/>
      </c>
    </row>
    <row r="150" spans="1:30" ht="29.25" customHeight="1" x14ac:dyDescent="0.25">
      <c r="A150" s="9" t="s">
        <v>283</v>
      </c>
      <c r="B150" s="9"/>
      <c r="C150" s="10" t="str">
        <f>IF(B150="","",VLOOKUP(AD150,Varsayımlar!$B:$Q,3,0))</f>
        <v/>
      </c>
      <c r="D150" s="10"/>
      <c r="E150" s="10"/>
      <c r="F150" s="9"/>
      <c r="G150" s="9"/>
      <c r="H150" s="9" t="str">
        <f>IF(B150="","",VLOOKUP(AD150,Varsayımlar!$B:$Q,5,0))</f>
        <v/>
      </c>
      <c r="I150" s="9" t="str">
        <f>IF(B150="","",VLOOKUP(AD150,Varsayımlar!B:T,19,0))</f>
        <v/>
      </c>
      <c r="J150" s="9" t="str">
        <f>IF(B150="","",VLOOKUP(AD150,Varsayımlar!$B:$Q,6,0))</f>
        <v/>
      </c>
      <c r="K150" s="9"/>
      <c r="L150" s="9"/>
      <c r="M150" s="9" t="str">
        <f>IFERROR(IF(B150="","",K150/VLOOKUP(AD150,Varsayımlar!B:R,17,0)),"")</f>
        <v/>
      </c>
      <c r="N150" s="9"/>
      <c r="O150" s="9"/>
      <c r="P150" s="9" t="str">
        <f>IF(B150="","",VLOOKUP(AD150,Varsayımlar!$B:$Q,7,0)*K150)</f>
        <v/>
      </c>
      <c r="Q150" s="9" t="str">
        <f>IF(B150="","",VLOOKUP(AD150,Varsayımlar!$B:$Q,8,0))</f>
        <v/>
      </c>
      <c r="R150" s="9" t="str">
        <f>IF(B150="","",VLOOKUP(AD150,Varsayımlar!$B:$Q,9,0))</f>
        <v/>
      </c>
      <c r="S150" s="9" t="str">
        <f>IF(B150="","",VLOOKUP(AD150,Varsayımlar!$B:$Q,10,0))</f>
        <v/>
      </c>
      <c r="T150" s="9" t="str">
        <f>IF(B150="","",VLOOKUP(AD150,Varsayımlar!$B:$Q,11,0))</f>
        <v/>
      </c>
      <c r="U150" s="9" t="str">
        <f>IF(B150="","",VLOOKUP(AD150,Varsayımlar!$B:$Q,12,0))</f>
        <v/>
      </c>
      <c r="V150" s="9" t="str">
        <f>IF(B150="","",VLOOKUP(AD150,Varsayımlar!$B:$Q,13,0))</f>
        <v/>
      </c>
      <c r="W150" s="9" t="str">
        <f>IF(B150="","",VLOOKUP(AD150,Varsayımlar!$B:$Q,14,0))</f>
        <v/>
      </c>
      <c r="X150" s="9"/>
      <c r="Y150" s="9"/>
      <c r="Z150" s="9"/>
      <c r="AA150" s="9" t="str">
        <f>IF(B150="","",VLOOKUP(AD150,Varsayımlar!$B:$Q,15,0))</f>
        <v/>
      </c>
      <c r="AB150" s="9" t="str">
        <f>IF(B150="","",VLOOKUP(AD150,Varsayımlar!$B:$Q,16,0))</f>
        <v/>
      </c>
      <c r="AC150" s="9" t="str">
        <f>IF(B150="","",VLOOKUP(Sayfa2!AD123,Varsayımlar!B:S,18,0))</f>
        <v/>
      </c>
      <c r="AD150" s="9" t="str">
        <f t="shared" si="8"/>
        <v/>
      </c>
    </row>
    <row r="151" spans="1:30" ht="29.25" customHeight="1" x14ac:dyDescent="0.25">
      <c r="A151" s="9" t="s">
        <v>284</v>
      </c>
      <c r="B151" s="9"/>
      <c r="C151" s="10" t="str">
        <f>IF(B151="","",VLOOKUP(AD151,Varsayımlar!$B:$Q,3,0))</f>
        <v/>
      </c>
      <c r="D151" s="10"/>
      <c r="E151" s="10"/>
      <c r="F151" s="9"/>
      <c r="G151" s="9"/>
      <c r="H151" s="9" t="str">
        <f>IF(B151="","",VLOOKUP(AD151,Varsayımlar!$B:$Q,5,0))</f>
        <v/>
      </c>
      <c r="I151" s="9" t="str">
        <f>IF(B151="","",VLOOKUP(AD151,Varsayımlar!B:T,19,0))</f>
        <v/>
      </c>
      <c r="J151" s="9" t="str">
        <f>IF(B151="","",VLOOKUP(AD151,Varsayımlar!$B:$Q,6,0))</f>
        <v/>
      </c>
      <c r="K151" s="9"/>
      <c r="L151" s="9"/>
      <c r="M151" s="9" t="str">
        <f>IFERROR(IF(B151="","",K151/VLOOKUP(AD151,Varsayımlar!B:R,17,0)),"")</f>
        <v/>
      </c>
      <c r="N151" s="9"/>
      <c r="O151" s="9"/>
      <c r="P151" s="9" t="str">
        <f>IF(B151="","",VLOOKUP(AD151,Varsayımlar!$B:$Q,7,0)*K151)</f>
        <v/>
      </c>
      <c r="Q151" s="9" t="str">
        <f>IF(B151="","",VLOOKUP(AD151,Varsayımlar!$B:$Q,8,0))</f>
        <v/>
      </c>
      <c r="R151" s="9" t="str">
        <f>IF(B151="","",VLOOKUP(AD151,Varsayımlar!$B:$Q,9,0))</f>
        <v/>
      </c>
      <c r="S151" s="9" t="str">
        <f>IF(B151="","",VLOOKUP(AD151,Varsayımlar!$B:$Q,10,0))</f>
        <v/>
      </c>
      <c r="T151" s="9" t="str">
        <f>IF(B151="","",VLOOKUP(AD151,Varsayımlar!$B:$Q,11,0))</f>
        <v/>
      </c>
      <c r="U151" s="9" t="str">
        <f>IF(B151="","",VLOOKUP(AD151,Varsayımlar!$B:$Q,12,0))</f>
        <v/>
      </c>
      <c r="V151" s="9" t="str">
        <f>IF(B151="","",VLOOKUP(AD151,Varsayımlar!$B:$Q,13,0))</f>
        <v/>
      </c>
      <c r="W151" s="9" t="str">
        <f>IF(B151="","",VLOOKUP(AD151,Varsayımlar!$B:$Q,14,0))</f>
        <v/>
      </c>
      <c r="X151" s="9"/>
      <c r="Y151" s="9"/>
      <c r="Z151" s="9"/>
      <c r="AA151" s="9" t="str">
        <f>IF(B151="","",VLOOKUP(AD151,Varsayımlar!$B:$Q,15,0))</f>
        <v/>
      </c>
      <c r="AB151" s="9" t="str">
        <f>IF(B151="","",VLOOKUP(AD151,Varsayımlar!$B:$Q,16,0))</f>
        <v/>
      </c>
      <c r="AC151" s="9" t="str">
        <f>IF(B151="","",VLOOKUP(Sayfa2!AD124,Varsayımlar!B:S,18,0))</f>
        <v/>
      </c>
      <c r="AD151" s="9" t="str">
        <f t="shared" si="8"/>
        <v/>
      </c>
    </row>
    <row r="152" spans="1:30" x14ac:dyDescent="0.25"/>
    <row r="153" spans="1:30" x14ac:dyDescent="0.25"/>
    <row r="154" spans="1:30" x14ac:dyDescent="0.25"/>
    <row r="155" spans="1:30" x14ac:dyDescent="0.25"/>
    <row r="156" spans="1:30" x14ac:dyDescent="0.25"/>
    <row r="157" spans="1:30" x14ac:dyDescent="0.25"/>
    <row r="158" spans="1:30" x14ac:dyDescent="0.25"/>
    <row r="159" spans="1:30" x14ac:dyDescent="0.25"/>
    <row r="160" spans="1:3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6" x14ac:dyDescent="0.25"/>
    <row r="387" x14ac:dyDescent="0.25"/>
    <row r="388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400" x14ac:dyDescent="0.25"/>
    <row r="402" x14ac:dyDescent="0.25"/>
    <row r="403" x14ac:dyDescent="0.25"/>
    <row r="404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6" x14ac:dyDescent="0.25"/>
    <row r="418" x14ac:dyDescent="0.25"/>
    <row r="419" x14ac:dyDescent="0.25"/>
    <row r="420" x14ac:dyDescent="0.25"/>
    <row r="422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2" x14ac:dyDescent="0.25"/>
    <row r="434" x14ac:dyDescent="0.25"/>
    <row r="436" x14ac:dyDescent="0.25"/>
    <row r="438" x14ac:dyDescent="0.25"/>
    <row r="440" x14ac:dyDescent="0.25"/>
    <row r="441" x14ac:dyDescent="0.25"/>
    <row r="442" x14ac:dyDescent="0.25"/>
    <row r="444" x14ac:dyDescent="0.25"/>
    <row r="445" x14ac:dyDescent="0.25"/>
    <row r="446" x14ac:dyDescent="0.25"/>
    <row r="448" x14ac:dyDescent="0.25"/>
    <row r="450" x14ac:dyDescent="0.25"/>
    <row r="452" x14ac:dyDescent="0.25"/>
    <row r="454" x14ac:dyDescent="0.25"/>
    <row r="456" x14ac:dyDescent="0.25"/>
    <row r="457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3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89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5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1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7" x14ac:dyDescent="0.25"/>
    <row r="1018" x14ac:dyDescent="0.25"/>
    <row r="1020" x14ac:dyDescent="0.25"/>
    <row r="1021" x14ac:dyDescent="0.25"/>
    <row r="1022" x14ac:dyDescent="0.25"/>
    <row r="1024" x14ac:dyDescent="0.25"/>
    <row r="1026" x14ac:dyDescent="0.25"/>
    <row r="1028" x14ac:dyDescent="0.25"/>
    <row r="1030" x14ac:dyDescent="0.25"/>
    <row r="1032" x14ac:dyDescent="0.25"/>
    <row r="1033" x14ac:dyDescent="0.25"/>
    <row r="1034" x14ac:dyDescent="0.25"/>
    <row r="1036" x14ac:dyDescent="0.25"/>
    <row r="1037" x14ac:dyDescent="0.25"/>
    <row r="1038" x14ac:dyDescent="0.25"/>
    <row r="1040" x14ac:dyDescent="0.25"/>
    <row r="1041" x14ac:dyDescent="0.25"/>
    <row r="1042" x14ac:dyDescent="0.25"/>
    <row r="1044" x14ac:dyDescent="0.25"/>
    <row r="1046" x14ac:dyDescent="0.25"/>
    <row r="1048" x14ac:dyDescent="0.25"/>
    <row r="1049" x14ac:dyDescent="0.25"/>
    <row r="1050" x14ac:dyDescent="0.25"/>
    <row r="1052" x14ac:dyDescent="0.25"/>
    <row r="1053" x14ac:dyDescent="0.25"/>
    <row r="1054" x14ac:dyDescent="0.25"/>
    <row r="1056" x14ac:dyDescent="0.25"/>
    <row r="1057" x14ac:dyDescent="0.25"/>
    <row r="1058" x14ac:dyDescent="0.25"/>
    <row r="1060" x14ac:dyDescent="0.25"/>
    <row r="1062" x14ac:dyDescent="0.25"/>
    <row r="1064" x14ac:dyDescent="0.25"/>
    <row r="1065" x14ac:dyDescent="0.25"/>
    <row r="1066" x14ac:dyDescent="0.25"/>
    <row r="1068" x14ac:dyDescent="0.25"/>
    <row r="1069" x14ac:dyDescent="0.25"/>
    <row r="1070" x14ac:dyDescent="0.25"/>
    <row r="1072" x14ac:dyDescent="0.25"/>
    <row r="1073" x14ac:dyDescent="0.25"/>
    <row r="1074" x14ac:dyDescent="0.25"/>
    <row r="1076" x14ac:dyDescent="0.25"/>
    <row r="1078" x14ac:dyDescent="0.25"/>
    <row r="1079" x14ac:dyDescent="0.25"/>
    <row r="1080" x14ac:dyDescent="0.25"/>
    <row r="1081" x14ac:dyDescent="0.25"/>
    <row r="1082" x14ac:dyDescent="0.25"/>
    <row r="1084" x14ac:dyDescent="0.25"/>
    <row r="1085" x14ac:dyDescent="0.25"/>
    <row r="1086" x14ac:dyDescent="0.25"/>
    <row r="1088" x14ac:dyDescent="0.25"/>
    <row r="1089" x14ac:dyDescent="0.25"/>
    <row r="1090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4" x14ac:dyDescent="0.25"/>
    <row r="1676" x14ac:dyDescent="0.25"/>
  </sheetData>
  <mergeCells count="5">
    <mergeCell ref="A1:AB1"/>
    <mergeCell ref="A2:Z2"/>
    <mergeCell ref="A64:AB64"/>
    <mergeCell ref="A71:AB71"/>
    <mergeCell ref="A86:AB86"/>
  </mergeCells>
  <pageMargins left="0.70866141732283472" right="0.70866141732283472" top="0.74803149606299213" bottom="0.74803149606299213" header="0.31496062992125984" footer="0.31496062992125984"/>
  <pageSetup paperSize="9" scale="21" fitToHeight="2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679"/>
  <sheetViews>
    <sheetView topLeftCell="A71" zoomScale="60" zoomScaleNormal="60" workbookViewId="0">
      <selection activeCell="A71" sqref="A1:XFD1048576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42578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3.1406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0.7109375" style="8" customWidth="1"/>
    <col min="19" max="19" width="8.5703125" style="8" customWidth="1"/>
    <col min="20" max="20" width="7.42578125" style="8" customWidth="1"/>
    <col min="21" max="21" width="10.7109375" style="8" customWidth="1"/>
    <col min="22" max="22" width="10.140625" style="8" bestFit="1" customWidth="1"/>
    <col min="23" max="23" width="7.140625" style="8" customWidth="1"/>
    <col min="24" max="24" width="12.7109375" style="8" bestFit="1" customWidth="1"/>
    <col min="25" max="25" width="18.5703125" style="8" customWidth="1"/>
    <col min="26" max="26" width="19.28515625" style="8" bestFit="1" customWidth="1"/>
    <col min="27" max="27" width="22.85546875" style="8" customWidth="1"/>
    <col min="28" max="28" width="16.5703125" style="8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0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0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75">
        <v>46202</v>
      </c>
      <c r="AB2" s="95">
        <v>0.40625</v>
      </c>
      <c r="AC2" s="35"/>
    </row>
    <row r="3" spans="1:30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0" ht="35.25" customHeight="1" x14ac:dyDescent="0.25">
      <c r="A4" s="9"/>
      <c r="B4" s="210" t="s">
        <v>865</v>
      </c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2"/>
      <c r="AC4" s="9"/>
    </row>
    <row r="5" spans="1:30" ht="36" customHeight="1" x14ac:dyDescent="0.25">
      <c r="A5" s="9" t="s">
        <v>29</v>
      </c>
      <c r="B5" s="82" t="s">
        <v>17</v>
      </c>
      <c r="C5" s="83">
        <f>IF(B5="","",VLOOKUP(AD5,Varsayımlar!$B:$Q,3,0))</f>
        <v>8698829380698</v>
      </c>
      <c r="D5" s="83" t="s">
        <v>522</v>
      </c>
      <c r="E5" s="104" t="s">
        <v>37</v>
      </c>
      <c r="F5" s="82" t="s">
        <v>523</v>
      </c>
      <c r="G5" s="82" t="s">
        <v>525</v>
      </c>
      <c r="H5" s="82" t="str">
        <f>IF(B5="","",VLOOKUP(AD5,Varsayımlar!$B:$Q,5,0))</f>
        <v>TORTİLLAS 25 CM 4 PCS 260G</v>
      </c>
      <c r="I5" s="82">
        <f>IF(B5="","",VLOOKUP(AD5,Varsayımlar!B:T,19,0))</f>
        <v>0</v>
      </c>
      <c r="J5" s="82" t="str">
        <f>IF(B5="","",VLOOKUP(AD5,Varsayımlar!$B:$Q,6,0))</f>
        <v>SADE</v>
      </c>
      <c r="K5" s="82">
        <v>2016</v>
      </c>
      <c r="L5" s="82" t="s">
        <v>864</v>
      </c>
      <c r="M5" s="82">
        <f t="shared" ref="M5:M64" si="0">K5/84</f>
        <v>24</v>
      </c>
      <c r="N5" s="82"/>
      <c r="O5" s="82">
        <v>22</v>
      </c>
      <c r="P5" s="82">
        <f>IF(B5="","",VLOOKUP(AD5,Varsayımlar!$B:$Q,7,0)*K5)</f>
        <v>60480</v>
      </c>
      <c r="Q5" s="82">
        <f>IF(B5="","",VLOOKUP(AD5,Varsayımlar!$B:$Q,8,0))</f>
        <v>25</v>
      </c>
      <c r="R5" s="82" t="str">
        <f>IF(B5="","",VLOOKUP(AD5,Varsayımlar!$B:$Q,9,0))</f>
        <v>SOFT</v>
      </c>
      <c r="S5" s="82">
        <f>IF(B5="","",VLOOKUP(AD5,Varsayımlar!$B:$Q,10,0))</f>
        <v>4</v>
      </c>
      <c r="T5" s="82">
        <f>IF(B5="","",VLOOKUP(AD5,Varsayımlar!$B:$Q,11,0))</f>
        <v>30</v>
      </c>
      <c r="U5" s="82">
        <f>IF(B5="","",VLOOKUP(AD5,Varsayımlar!$B:$Q,12,0))</f>
        <v>260</v>
      </c>
      <c r="V5" s="82" t="str">
        <f>IF(B5="","",VLOOKUP(AD5,Varsayımlar!$B:$Q,13,0))</f>
        <v>YURTDIŞI</v>
      </c>
      <c r="W5" s="82">
        <f>IF(B5="","",VLOOKUP(AD5,Varsayımlar!$B:$Q,14,0))</f>
        <v>6</v>
      </c>
      <c r="X5" s="84">
        <v>46200</v>
      </c>
      <c r="Y5" s="84">
        <v>46383</v>
      </c>
      <c r="Z5" s="82">
        <v>26062725</v>
      </c>
      <c r="AA5" s="82" t="str">
        <f>IF(B5="","",VLOOKUP(AD5,Varsayımlar!$B:$Q,15,0))</f>
        <v>TRİTON -SKT ATILACAK</v>
      </c>
      <c r="AB5" s="82" t="str">
        <f>IF(B5="","",VLOOKUP(AD5,Varsayımlar!$B:$Q,16,0))</f>
        <v>24-26 CM</v>
      </c>
      <c r="AC5" s="64"/>
      <c r="AD5" s="61" t="str">
        <f t="shared" ref="AD5:AD64" si="1">IF(B5="","",CONCATENATE(B5,E5))</f>
        <v>LLC TRİTONMUTLUKAL WHEAT TORTILLA</v>
      </c>
    </row>
    <row r="6" spans="1:30" ht="36" customHeight="1" x14ac:dyDescent="0.25">
      <c r="A6" s="9" t="s">
        <v>122</v>
      </c>
      <c r="B6" s="154" t="s">
        <v>17</v>
      </c>
      <c r="C6" s="155">
        <f>IF(B6="","",VLOOKUP(AD6,Varsayımlar!$B:$Q,3,0))</f>
        <v>8698829380698</v>
      </c>
      <c r="D6" s="155" t="s">
        <v>232</v>
      </c>
      <c r="E6" s="166" t="s">
        <v>37</v>
      </c>
      <c r="F6" s="154" t="s">
        <v>732</v>
      </c>
      <c r="G6" s="154" t="s">
        <v>734</v>
      </c>
      <c r="H6" s="154" t="str">
        <f>IF(B6="","",VLOOKUP(AD6,Varsayımlar!$B:$Q,5,0))</f>
        <v>TORTİLLAS 25 CM 4 PCS 260G</v>
      </c>
      <c r="I6" s="154">
        <f>IF(B6="","",VLOOKUP(AD6,Varsayımlar!B:T,19,0))</f>
        <v>0</v>
      </c>
      <c r="J6" s="154" t="str">
        <f>IF(B6="","",VLOOKUP(AD6,Varsayımlar!$B:$Q,6,0))</f>
        <v>SADE</v>
      </c>
      <c r="K6" s="154">
        <v>420</v>
      </c>
      <c r="L6" s="154"/>
      <c r="M6" s="154">
        <f t="shared" si="0"/>
        <v>5</v>
      </c>
      <c r="N6" s="154"/>
      <c r="O6" s="154">
        <v>6</v>
      </c>
      <c r="P6" s="154">
        <f>IF(B6="","",VLOOKUP(AD6,Varsayımlar!$B:$Q,7,0)*K6)</f>
        <v>12600</v>
      </c>
      <c r="Q6" s="154">
        <f>IF(B6="","",VLOOKUP(AD6,Varsayımlar!$B:$Q,8,0))</f>
        <v>25</v>
      </c>
      <c r="R6" s="154" t="str">
        <f>IF(B6="","",VLOOKUP(AD6,Varsayımlar!$B:$Q,9,0))</f>
        <v>SOFT</v>
      </c>
      <c r="S6" s="154">
        <f>IF(B6="","",VLOOKUP(AD6,Varsayımlar!$B:$Q,10,0))</f>
        <v>4</v>
      </c>
      <c r="T6" s="154">
        <f>IF(B6="","",VLOOKUP(AD6,Varsayımlar!$B:$Q,11,0))</f>
        <v>30</v>
      </c>
      <c r="U6" s="154">
        <f>IF(B6="","",VLOOKUP(AD6,Varsayımlar!$B:$Q,12,0))</f>
        <v>260</v>
      </c>
      <c r="V6" s="154" t="str">
        <f>IF(B6="","",VLOOKUP(AD6,Varsayımlar!$B:$Q,13,0))</f>
        <v>YURTDIŞI</v>
      </c>
      <c r="W6" s="154">
        <f>IF(B6="","",VLOOKUP(AD6,Varsayımlar!$B:$Q,14,0))</f>
        <v>6</v>
      </c>
      <c r="X6" s="157">
        <v>46203</v>
      </c>
      <c r="Y6" s="157">
        <v>46386</v>
      </c>
      <c r="Z6" s="154" t="s">
        <v>826</v>
      </c>
      <c r="AA6" s="154" t="str">
        <f>IF(B6="","",VLOOKUP(AD6,Varsayımlar!$B:$Q,15,0))</f>
        <v>TRİTON -SKT ATILACAK</v>
      </c>
      <c r="AB6" s="154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0" ht="36" customHeight="1" x14ac:dyDescent="0.25">
      <c r="A7" s="9" t="s">
        <v>123</v>
      </c>
      <c r="B7" s="82" t="s">
        <v>17</v>
      </c>
      <c r="C7" s="83">
        <f>IF(B7="","",VLOOKUP(AD7,Varsayımlar!$B:$Q,3,0))</f>
        <v>8698829380698</v>
      </c>
      <c r="D7" s="83" t="s">
        <v>234</v>
      </c>
      <c r="E7" s="104" t="s">
        <v>37</v>
      </c>
      <c r="F7" s="82" t="s">
        <v>737</v>
      </c>
      <c r="G7" s="82" t="s">
        <v>738</v>
      </c>
      <c r="H7" s="82" t="str">
        <f>IF(B7="","",VLOOKUP(AD7,Varsayımlar!$B:$Q,5,0))</f>
        <v>TORTİLLAS 25 CM 4 PCS 260G</v>
      </c>
      <c r="I7" s="82">
        <f>IF(B7="","",VLOOKUP(AD7,Varsayımlar!B:T,19,0))</f>
        <v>0</v>
      </c>
      <c r="J7" s="82" t="str">
        <f>IF(B7="","",VLOOKUP(AD7,Varsayımlar!$B:$Q,6,0))</f>
        <v>SADE</v>
      </c>
      <c r="K7" s="82">
        <v>1596</v>
      </c>
      <c r="L7" s="82"/>
      <c r="M7" s="82">
        <f t="shared" si="0"/>
        <v>19</v>
      </c>
      <c r="N7" s="82"/>
      <c r="O7" s="82">
        <v>22</v>
      </c>
      <c r="P7" s="82">
        <f>IF(B7="","",VLOOKUP(AD7,Varsayımlar!$B:$Q,7,0)*K7)</f>
        <v>47880</v>
      </c>
      <c r="Q7" s="82">
        <f>IF(B7="","",VLOOKUP(AD7,Varsayımlar!$B:$Q,8,0))</f>
        <v>25</v>
      </c>
      <c r="R7" s="82" t="str">
        <f>IF(B7="","",VLOOKUP(AD7,Varsayımlar!$B:$Q,9,0))</f>
        <v>SOFT</v>
      </c>
      <c r="S7" s="82">
        <f>IF(B7="","",VLOOKUP(AD7,Varsayımlar!$B:$Q,10,0))</f>
        <v>4</v>
      </c>
      <c r="T7" s="82">
        <f>IF(B7="","",VLOOKUP(AD7,Varsayımlar!$B:$Q,11,0))</f>
        <v>30</v>
      </c>
      <c r="U7" s="82">
        <f>IF(B7="","",VLOOKUP(AD7,Varsayımlar!$B:$Q,12,0))</f>
        <v>260</v>
      </c>
      <c r="V7" s="82" t="str">
        <f>IF(B7="","",VLOOKUP(AD7,Varsayımlar!$B:$Q,13,0))</f>
        <v>YURTDIŞI</v>
      </c>
      <c r="W7" s="82">
        <f>IF(B7="","",VLOOKUP(AD7,Varsayımlar!$B:$Q,14,0))</f>
        <v>6</v>
      </c>
      <c r="X7" s="84">
        <v>46204</v>
      </c>
      <c r="Y7" s="84">
        <v>46388</v>
      </c>
      <c r="Z7" s="82" t="s">
        <v>828</v>
      </c>
      <c r="AA7" s="82" t="str">
        <f>IF(B7="","",VLOOKUP(AD7,Varsayımlar!$B:$Q,15,0))</f>
        <v>TRİTON -SKT ATILACAK</v>
      </c>
      <c r="AB7" s="82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0" ht="36" customHeight="1" x14ac:dyDescent="0.25">
      <c r="A8" s="9" t="s">
        <v>124</v>
      </c>
      <c r="B8" s="82" t="s">
        <v>17</v>
      </c>
      <c r="C8" s="83">
        <f>IF(B8="","",VLOOKUP(AD8,Varsayımlar!$B:$Q,3,0))</f>
        <v>8698829380698</v>
      </c>
      <c r="D8" s="83" t="s">
        <v>234</v>
      </c>
      <c r="E8" s="104" t="s">
        <v>37</v>
      </c>
      <c r="F8" s="82" t="s">
        <v>737</v>
      </c>
      <c r="G8" s="82" t="s">
        <v>739</v>
      </c>
      <c r="H8" s="82" t="str">
        <f>IF(B8="","",VLOOKUP(AD8,Varsayımlar!$B:$Q,5,0))</f>
        <v>TORTİLLAS 25 CM 4 PCS 260G</v>
      </c>
      <c r="I8" s="82">
        <f>IF(B8="","",VLOOKUP(AD8,Varsayımlar!B:T,19,0))</f>
        <v>0</v>
      </c>
      <c r="J8" s="82" t="str">
        <f>IF(B8="","",VLOOKUP(AD8,Varsayımlar!$B:$Q,6,0))</f>
        <v>SADE</v>
      </c>
      <c r="K8" s="82">
        <v>840</v>
      </c>
      <c r="L8" s="82"/>
      <c r="M8" s="82">
        <f t="shared" si="0"/>
        <v>10</v>
      </c>
      <c r="N8" s="82"/>
      <c r="O8" s="82">
        <v>12</v>
      </c>
      <c r="P8" s="82">
        <f>IF(B8="","",VLOOKUP(AD8,Varsayımlar!$B:$Q,7,0)*K8)</f>
        <v>25200</v>
      </c>
      <c r="Q8" s="82">
        <f>IF(B8="","",VLOOKUP(AD8,Varsayımlar!$B:$Q,8,0))</f>
        <v>25</v>
      </c>
      <c r="R8" s="82" t="str">
        <f>IF(B8="","",VLOOKUP(AD8,Varsayımlar!$B:$Q,9,0))</f>
        <v>SOFT</v>
      </c>
      <c r="S8" s="82">
        <f>IF(B8="","",VLOOKUP(AD8,Varsayımlar!$B:$Q,10,0))</f>
        <v>4</v>
      </c>
      <c r="T8" s="82">
        <f>IF(B8="","",VLOOKUP(AD8,Varsayımlar!$B:$Q,11,0))</f>
        <v>30</v>
      </c>
      <c r="U8" s="82">
        <f>IF(B8="","",VLOOKUP(AD8,Varsayımlar!$B:$Q,12,0))</f>
        <v>260</v>
      </c>
      <c r="V8" s="82" t="str">
        <f>IF(B8="","",VLOOKUP(AD8,Varsayımlar!$B:$Q,13,0))</f>
        <v>YURTDIŞI</v>
      </c>
      <c r="W8" s="82">
        <f>IF(B8="","",VLOOKUP(AD8,Varsayımlar!$B:$Q,14,0))</f>
        <v>6</v>
      </c>
      <c r="X8" s="84">
        <v>46204</v>
      </c>
      <c r="Y8" s="84">
        <v>46388</v>
      </c>
      <c r="Z8" s="82" t="s">
        <v>828</v>
      </c>
      <c r="AA8" s="82" t="str">
        <f>IF(B8="","",VLOOKUP(AD8,Varsayımlar!$B:$Q,15,0))</f>
        <v>TRİTON -SKT ATILACAK</v>
      </c>
      <c r="AB8" s="82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0" ht="36" hidden="1" customHeight="1" x14ac:dyDescent="0.25">
      <c r="A9" s="9" t="s">
        <v>125</v>
      </c>
      <c r="B9" s="107" t="s">
        <v>17</v>
      </c>
      <c r="C9" s="108">
        <f>IF(B9="","",VLOOKUP(AD9,Varsayımlar!$B:$Q,3,0))</f>
        <v>8698829380698</v>
      </c>
      <c r="D9" s="108" t="s">
        <v>236</v>
      </c>
      <c r="E9" s="109" t="s">
        <v>37</v>
      </c>
      <c r="F9" s="107" t="s">
        <v>743</v>
      </c>
      <c r="G9" s="107" t="s">
        <v>744</v>
      </c>
      <c r="H9" s="107" t="str">
        <f>IF(B9="","",VLOOKUP(AD9,Varsayımlar!$B:$Q,5,0))</f>
        <v>TORTİLLAS 25 CM 4 PCS 260G</v>
      </c>
      <c r="I9" s="107">
        <f>IF(B9="","",VLOOKUP(AD9,Varsayımlar!B:T,19,0))</f>
        <v>0</v>
      </c>
      <c r="J9" s="107" t="str">
        <f>IF(B9="","",VLOOKUP(AD9,Varsayımlar!$B:$Q,6,0))</f>
        <v>SADE</v>
      </c>
      <c r="K9" s="107">
        <v>2436</v>
      </c>
      <c r="L9" s="107"/>
      <c r="M9" s="107">
        <f t="shared" si="0"/>
        <v>29</v>
      </c>
      <c r="N9" s="107"/>
      <c r="O9" s="107"/>
      <c r="P9" s="107">
        <f>IF(B9="","",VLOOKUP(AD9,Varsayımlar!$B:$Q,7,0)*K9)</f>
        <v>73080</v>
      </c>
      <c r="Q9" s="107">
        <f>IF(B9="","",VLOOKUP(AD9,Varsayımlar!$B:$Q,8,0))</f>
        <v>25</v>
      </c>
      <c r="R9" s="107" t="str">
        <f>IF(B9="","",VLOOKUP(AD9,Varsayımlar!$B:$Q,9,0))</f>
        <v>SOFT</v>
      </c>
      <c r="S9" s="107">
        <f>IF(B9="","",VLOOKUP(AD9,Varsayımlar!$B:$Q,10,0))</f>
        <v>4</v>
      </c>
      <c r="T9" s="107">
        <f>IF(B9="","",VLOOKUP(AD9,Varsayımlar!$B:$Q,11,0))</f>
        <v>30</v>
      </c>
      <c r="U9" s="107">
        <f>IF(B9="","",VLOOKUP(AD9,Varsayımlar!$B:$Q,12,0))</f>
        <v>260</v>
      </c>
      <c r="V9" s="107" t="str">
        <f>IF(B9="","",VLOOKUP(AD9,Varsayımlar!$B:$Q,13,0))</f>
        <v>YURTDIŞI</v>
      </c>
      <c r="W9" s="107">
        <f>IF(B9="","",VLOOKUP(AD9,Varsayımlar!$B:$Q,14,0))</f>
        <v>6</v>
      </c>
      <c r="X9" s="110">
        <v>46206</v>
      </c>
      <c r="Y9" s="110">
        <v>46390</v>
      </c>
      <c r="Z9" s="107">
        <v>26070325</v>
      </c>
      <c r="AA9" s="107" t="str">
        <f>IF(B9="","",VLOOKUP(AD9,Varsayımlar!$B:$Q,15,0))</f>
        <v>TRİTON -SKT ATILACAK</v>
      </c>
      <c r="AB9" s="107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0" ht="36" hidden="1" customHeight="1" x14ac:dyDescent="0.25">
      <c r="A10" s="9" t="s">
        <v>126</v>
      </c>
      <c r="B10" s="111" t="s">
        <v>17</v>
      </c>
      <c r="C10" s="112">
        <f>IF(B10="","",VLOOKUP(AD10,Varsayımlar!$B:$Q,3,0))</f>
        <v>8698829380698</v>
      </c>
      <c r="D10" s="112" t="s">
        <v>237</v>
      </c>
      <c r="E10" s="113" t="s">
        <v>37</v>
      </c>
      <c r="F10" s="111" t="s">
        <v>745</v>
      </c>
      <c r="G10" s="111" t="s">
        <v>746</v>
      </c>
      <c r="H10" s="111" t="str">
        <f>IF(B10="","",VLOOKUP(AD10,Varsayımlar!$B:$Q,5,0))</f>
        <v>TORTİLLAS 25 CM 4 PCS 260G</v>
      </c>
      <c r="I10" s="111">
        <f>IF(B10="","",VLOOKUP(AD10,Varsayımlar!B:T,19,0))</f>
        <v>0</v>
      </c>
      <c r="J10" s="111" t="str">
        <f>IF(B10="","",VLOOKUP(AD10,Varsayımlar!$B:$Q,6,0))</f>
        <v>SADE</v>
      </c>
      <c r="K10" s="111">
        <v>756</v>
      </c>
      <c r="L10" s="111"/>
      <c r="M10" s="111">
        <f t="shared" si="0"/>
        <v>9</v>
      </c>
      <c r="N10" s="111"/>
      <c r="O10" s="111"/>
      <c r="P10" s="111">
        <f>IF(B10="","",VLOOKUP(AD10,Varsayımlar!$B:$Q,7,0)*K10)</f>
        <v>22680</v>
      </c>
      <c r="Q10" s="111">
        <f>IF(B10="","",VLOOKUP(AD10,Varsayımlar!$B:$Q,8,0))</f>
        <v>25</v>
      </c>
      <c r="R10" s="111" t="str">
        <f>IF(B10="","",VLOOKUP(AD10,Varsayımlar!$B:$Q,9,0))</f>
        <v>SOFT</v>
      </c>
      <c r="S10" s="111">
        <f>IF(B10="","",VLOOKUP(AD10,Varsayımlar!$B:$Q,10,0))</f>
        <v>4</v>
      </c>
      <c r="T10" s="111">
        <f>IF(B10="","",VLOOKUP(AD10,Varsayımlar!$B:$Q,11,0))</f>
        <v>30</v>
      </c>
      <c r="U10" s="111">
        <f>IF(B10="","",VLOOKUP(AD10,Varsayımlar!$B:$Q,12,0))</f>
        <v>260</v>
      </c>
      <c r="V10" s="111" t="str">
        <f>IF(B10="","",VLOOKUP(AD10,Varsayımlar!$B:$Q,13,0))</f>
        <v>YURTDIŞI</v>
      </c>
      <c r="W10" s="111">
        <f>IF(B10="","",VLOOKUP(AD10,Varsayımlar!$B:$Q,14,0))</f>
        <v>6</v>
      </c>
      <c r="X10" s="114">
        <v>46207</v>
      </c>
      <c r="Y10" s="114">
        <v>46391</v>
      </c>
      <c r="Z10" s="111" t="s">
        <v>829</v>
      </c>
      <c r="AA10" s="111" t="str">
        <f>IF(B10="","",VLOOKUP(AD10,Varsayımlar!$B:$Q,15,0))</f>
        <v>TRİTON -SKT ATILACAK</v>
      </c>
      <c r="AB10" s="111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0" ht="36" hidden="1" customHeight="1" x14ac:dyDescent="0.25">
      <c r="A11" s="9" t="s">
        <v>127</v>
      </c>
      <c r="B11" s="111" t="s">
        <v>17</v>
      </c>
      <c r="C11" s="112">
        <f>IF(B11="","",VLOOKUP(AD11,Varsayımlar!$B:$Q,3,0))</f>
        <v>8698829380698</v>
      </c>
      <c r="D11" s="112" t="s">
        <v>237</v>
      </c>
      <c r="E11" s="113" t="s">
        <v>37</v>
      </c>
      <c r="F11" s="111" t="s">
        <v>745</v>
      </c>
      <c r="G11" s="111" t="s">
        <v>747</v>
      </c>
      <c r="H11" s="111" t="str">
        <f>IF(B11="","",VLOOKUP(AD11,Varsayımlar!$B:$Q,5,0))</f>
        <v>TORTİLLAS 25 CM 4 PCS 260G</v>
      </c>
      <c r="I11" s="111">
        <f>IF(B11="","",VLOOKUP(AD11,Varsayımlar!B:T,19,0))</f>
        <v>0</v>
      </c>
      <c r="J11" s="111" t="str">
        <f>IF(B11="","",VLOOKUP(AD11,Varsayımlar!$B:$Q,6,0))</f>
        <v>SADE</v>
      </c>
      <c r="K11" s="111">
        <v>1680</v>
      </c>
      <c r="L11" s="111"/>
      <c r="M11" s="111">
        <f t="shared" si="0"/>
        <v>20</v>
      </c>
      <c r="N11" s="111"/>
      <c r="O11" s="111"/>
      <c r="P11" s="111">
        <f>IF(B11="","",VLOOKUP(AD11,Varsayımlar!$B:$Q,7,0)*K11)</f>
        <v>50400</v>
      </c>
      <c r="Q11" s="111">
        <f>IF(B11="","",VLOOKUP(AD11,Varsayımlar!$B:$Q,8,0))</f>
        <v>25</v>
      </c>
      <c r="R11" s="111" t="str">
        <f>IF(B11="","",VLOOKUP(AD11,Varsayımlar!$B:$Q,9,0))</f>
        <v>SOFT</v>
      </c>
      <c r="S11" s="111">
        <f>IF(B11="","",VLOOKUP(AD11,Varsayımlar!$B:$Q,10,0))</f>
        <v>4</v>
      </c>
      <c r="T11" s="111">
        <f>IF(B11="","",VLOOKUP(AD11,Varsayımlar!$B:$Q,11,0))</f>
        <v>30</v>
      </c>
      <c r="U11" s="111">
        <f>IF(B11="","",VLOOKUP(AD11,Varsayımlar!$B:$Q,12,0))</f>
        <v>260</v>
      </c>
      <c r="V11" s="111" t="str">
        <f>IF(B11="","",VLOOKUP(AD11,Varsayımlar!$B:$Q,13,0))</f>
        <v>YURTDIŞI</v>
      </c>
      <c r="W11" s="111">
        <f>IF(B11="","",VLOOKUP(AD11,Varsayımlar!$B:$Q,14,0))</f>
        <v>6</v>
      </c>
      <c r="X11" s="114">
        <v>46207</v>
      </c>
      <c r="Y11" s="114">
        <v>46391</v>
      </c>
      <c r="Z11" s="111" t="s">
        <v>829</v>
      </c>
      <c r="AA11" s="111" t="str">
        <f>IF(B11="","",VLOOKUP(AD11,Varsayımlar!$B:$Q,15,0))</f>
        <v>TRİTON -SKT ATILACAK</v>
      </c>
      <c r="AB11" s="111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0" ht="36" hidden="1" customHeight="1" x14ac:dyDescent="0.25">
      <c r="A12" s="9" t="s">
        <v>128</v>
      </c>
      <c r="B12" s="64" t="s">
        <v>17</v>
      </c>
      <c r="C12" s="65">
        <f>IF(B12="","",VLOOKUP(AD12,Varsayımlar!$B:$Q,3,0))</f>
        <v>8698829380698</v>
      </c>
      <c r="D12" s="65" t="s">
        <v>238</v>
      </c>
      <c r="E12" s="167" t="s">
        <v>37</v>
      </c>
      <c r="F12" s="64" t="s">
        <v>748</v>
      </c>
      <c r="G12" s="64" t="s">
        <v>749</v>
      </c>
      <c r="H12" s="64" t="str">
        <f>IF(B12="","",VLOOKUP(AD12,Varsayımlar!$B:$Q,5,0))</f>
        <v>TORTİLLAS 25 CM 4 PCS 260G</v>
      </c>
      <c r="I12" s="64">
        <f>IF(B12="","",VLOOKUP(AD12,Varsayımlar!B:T,19,0))</f>
        <v>0</v>
      </c>
      <c r="J12" s="64" t="str">
        <f>IF(B12="","",VLOOKUP(AD12,Varsayımlar!$B:$Q,6,0))</f>
        <v>SADE</v>
      </c>
      <c r="K12" s="64">
        <v>1176</v>
      </c>
      <c r="L12" s="64"/>
      <c r="M12" s="64">
        <f t="shared" si="0"/>
        <v>14</v>
      </c>
      <c r="N12" s="64"/>
      <c r="O12" s="64"/>
      <c r="P12" s="64">
        <f>IF(B12="","",VLOOKUP(AD12,Varsayımlar!$B:$Q,7,0)*K12)</f>
        <v>35280</v>
      </c>
      <c r="Q12" s="64">
        <f>IF(B12="","",VLOOKUP(AD12,Varsayımlar!$B:$Q,8,0))</f>
        <v>25</v>
      </c>
      <c r="R12" s="64" t="str">
        <f>IF(B12="","",VLOOKUP(AD12,Varsayımlar!$B:$Q,9,0))</f>
        <v>SOFT</v>
      </c>
      <c r="S12" s="64">
        <f>IF(B12="","",VLOOKUP(AD12,Varsayımlar!$B:$Q,10,0))</f>
        <v>4</v>
      </c>
      <c r="T12" s="64">
        <f>IF(B12="","",VLOOKUP(AD12,Varsayımlar!$B:$Q,11,0))</f>
        <v>30</v>
      </c>
      <c r="U12" s="64">
        <f>IF(B12="","",VLOOKUP(AD12,Varsayımlar!$B:$Q,12,0))</f>
        <v>260</v>
      </c>
      <c r="V12" s="64" t="str">
        <f>IF(B12="","",VLOOKUP(AD12,Varsayımlar!$B:$Q,13,0))</f>
        <v>YURTDIŞI</v>
      </c>
      <c r="W12" s="64">
        <f>IF(B12="","",VLOOKUP(AD12,Varsayımlar!$B:$Q,14,0))</f>
        <v>6</v>
      </c>
      <c r="X12" s="66">
        <v>46207</v>
      </c>
      <c r="Y12" s="66">
        <v>46391</v>
      </c>
      <c r="Z12" s="64" t="s">
        <v>830</v>
      </c>
      <c r="AA12" s="64" t="str">
        <f>IF(B12="","",VLOOKUP(AD12,Varsayımlar!$B:$Q,15,0))</f>
        <v>TRİTON -SKT ATILACAK</v>
      </c>
      <c r="AB12" s="64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0" ht="36" hidden="1" customHeight="1" x14ac:dyDescent="0.25">
      <c r="A13" s="9" t="s">
        <v>129</v>
      </c>
      <c r="B13" s="64" t="s">
        <v>17</v>
      </c>
      <c r="C13" s="65">
        <f>IF(B13="","",VLOOKUP(AD13,Varsayımlar!$B:$Q,3,0))</f>
        <v>8698829380698</v>
      </c>
      <c r="D13" s="65" t="s">
        <v>238</v>
      </c>
      <c r="E13" s="167" t="s">
        <v>37</v>
      </c>
      <c r="F13" s="64" t="s">
        <v>748</v>
      </c>
      <c r="G13" s="64" t="s">
        <v>750</v>
      </c>
      <c r="H13" s="64" t="str">
        <f>IF(B13="","",VLOOKUP(AD13,Varsayımlar!$B:$Q,5,0))</f>
        <v>TORTİLLAS 25 CM 4 PCS 260G</v>
      </c>
      <c r="I13" s="64">
        <f>IF(B13="","",VLOOKUP(AD13,Varsayımlar!B:T,19,0))</f>
        <v>0</v>
      </c>
      <c r="J13" s="64" t="str">
        <f>IF(B13="","",VLOOKUP(AD13,Varsayımlar!$B:$Q,6,0))</f>
        <v>SADE</v>
      </c>
      <c r="K13" s="64">
        <v>1260</v>
      </c>
      <c r="L13" s="64"/>
      <c r="M13" s="64">
        <f t="shared" si="0"/>
        <v>15</v>
      </c>
      <c r="N13" s="64"/>
      <c r="O13" s="64"/>
      <c r="P13" s="64">
        <f>IF(B13="","",VLOOKUP(AD13,Varsayımlar!$B:$Q,7,0)*K13)</f>
        <v>37800</v>
      </c>
      <c r="Q13" s="64">
        <f>IF(B13="","",VLOOKUP(AD13,Varsayımlar!$B:$Q,8,0))</f>
        <v>25</v>
      </c>
      <c r="R13" s="64" t="str">
        <f>IF(B13="","",VLOOKUP(AD13,Varsayımlar!$B:$Q,9,0))</f>
        <v>SOFT</v>
      </c>
      <c r="S13" s="64">
        <f>IF(B13="","",VLOOKUP(AD13,Varsayımlar!$B:$Q,10,0))</f>
        <v>4</v>
      </c>
      <c r="T13" s="64">
        <f>IF(B13="","",VLOOKUP(AD13,Varsayımlar!$B:$Q,11,0))</f>
        <v>30</v>
      </c>
      <c r="U13" s="64">
        <f>IF(B13="","",VLOOKUP(AD13,Varsayımlar!$B:$Q,12,0))</f>
        <v>260</v>
      </c>
      <c r="V13" s="64" t="str">
        <f>IF(B13="","",VLOOKUP(AD13,Varsayımlar!$B:$Q,13,0))</f>
        <v>YURTDIŞI</v>
      </c>
      <c r="W13" s="64">
        <f>IF(B13="","",VLOOKUP(AD13,Varsayımlar!$B:$Q,14,0))</f>
        <v>6</v>
      </c>
      <c r="X13" s="66">
        <v>46207</v>
      </c>
      <c r="Y13" s="66">
        <v>46391</v>
      </c>
      <c r="Z13" s="64" t="s">
        <v>830</v>
      </c>
      <c r="AA13" s="64" t="str">
        <f>IF(B13="","",VLOOKUP(AD13,Varsayımlar!$B:$Q,15,0))</f>
        <v>TRİTON -SKT ATILACAK</v>
      </c>
      <c r="AB13" s="64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0" ht="36" hidden="1" customHeight="1" x14ac:dyDescent="0.25">
      <c r="A14" s="9" t="s">
        <v>130</v>
      </c>
      <c r="B14" s="115" t="s">
        <v>17</v>
      </c>
      <c r="C14" s="116">
        <f>IF(B14="","",VLOOKUP(AD14,Varsayımlar!$B:$Q,3,0))</f>
        <v>8698829380698</v>
      </c>
      <c r="D14" s="116" t="s">
        <v>239</v>
      </c>
      <c r="E14" s="117" t="s">
        <v>37</v>
      </c>
      <c r="F14" s="115" t="s">
        <v>751</v>
      </c>
      <c r="G14" s="115" t="s">
        <v>752</v>
      </c>
      <c r="H14" s="115" t="str">
        <f>IF(B14="","",VLOOKUP(AD14,Varsayımlar!$B:$Q,5,0))</f>
        <v>TORTİLLAS 25 CM 4 PCS 260G</v>
      </c>
      <c r="I14" s="115">
        <f>IF(B14="","",VLOOKUP(AD14,Varsayımlar!B:T,19,0))</f>
        <v>0</v>
      </c>
      <c r="J14" s="115" t="str">
        <f>IF(B14="","",VLOOKUP(AD14,Varsayımlar!$B:$Q,6,0))</f>
        <v>SADE</v>
      </c>
      <c r="K14" s="115">
        <v>1512</v>
      </c>
      <c r="L14" s="115"/>
      <c r="M14" s="115">
        <f t="shared" si="0"/>
        <v>18</v>
      </c>
      <c r="N14" s="115"/>
      <c r="O14" s="115"/>
      <c r="P14" s="115">
        <f>IF(B14="","",VLOOKUP(AD14,Varsayımlar!$B:$Q,7,0)*K14)</f>
        <v>45360</v>
      </c>
      <c r="Q14" s="115">
        <f>IF(B14="","",VLOOKUP(AD14,Varsayımlar!$B:$Q,8,0))</f>
        <v>25</v>
      </c>
      <c r="R14" s="115" t="str">
        <f>IF(B14="","",VLOOKUP(AD14,Varsayımlar!$B:$Q,9,0))</f>
        <v>SOFT</v>
      </c>
      <c r="S14" s="115">
        <f>IF(B14="","",VLOOKUP(AD14,Varsayımlar!$B:$Q,10,0))</f>
        <v>4</v>
      </c>
      <c r="T14" s="115">
        <f>IF(B14="","",VLOOKUP(AD14,Varsayımlar!$B:$Q,11,0))</f>
        <v>30</v>
      </c>
      <c r="U14" s="115">
        <f>IF(B14="","",VLOOKUP(AD14,Varsayımlar!$B:$Q,12,0))</f>
        <v>260</v>
      </c>
      <c r="V14" s="115" t="str">
        <f>IF(B14="","",VLOOKUP(AD14,Varsayımlar!$B:$Q,13,0))</f>
        <v>YURTDIŞI</v>
      </c>
      <c r="W14" s="115">
        <f>IF(B14="","",VLOOKUP(AD14,Varsayımlar!$B:$Q,14,0))</f>
        <v>6</v>
      </c>
      <c r="X14" s="118">
        <v>46209</v>
      </c>
      <c r="Y14" s="118">
        <v>46393</v>
      </c>
      <c r="Z14" s="115">
        <v>26070625</v>
      </c>
      <c r="AA14" s="115" t="str">
        <f>IF(B14="","",VLOOKUP(AD14,Varsayımlar!$B:$Q,15,0))</f>
        <v>TRİTON -SKT ATILACAK</v>
      </c>
      <c r="AB14" s="115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0" ht="36" hidden="1" customHeight="1" x14ac:dyDescent="0.25">
      <c r="A15" s="9" t="s">
        <v>131</v>
      </c>
      <c r="B15" s="115" t="s">
        <v>17</v>
      </c>
      <c r="C15" s="116">
        <f>IF(B15="","",VLOOKUP(AD15,Varsayımlar!$B:$Q,3,0))</f>
        <v>8698829380698</v>
      </c>
      <c r="D15" s="116" t="s">
        <v>239</v>
      </c>
      <c r="E15" s="117" t="s">
        <v>37</v>
      </c>
      <c r="F15" s="115" t="s">
        <v>751</v>
      </c>
      <c r="G15" s="115" t="s">
        <v>753</v>
      </c>
      <c r="H15" s="115" t="str">
        <f>IF(B15="","",VLOOKUP(AD15,Varsayımlar!$B:$Q,5,0))</f>
        <v>TORTİLLAS 25 CM 4 PCS 260G</v>
      </c>
      <c r="I15" s="115">
        <f>IF(B15="","",VLOOKUP(AD15,Varsayımlar!B:T,19,0))</f>
        <v>0</v>
      </c>
      <c r="J15" s="115" t="str">
        <f>IF(B15="","",VLOOKUP(AD15,Varsayımlar!$B:$Q,6,0))</f>
        <v>SADE</v>
      </c>
      <c r="K15" s="115">
        <v>924</v>
      </c>
      <c r="L15" s="115"/>
      <c r="M15" s="115">
        <f t="shared" si="0"/>
        <v>11</v>
      </c>
      <c r="N15" s="115"/>
      <c r="O15" s="115"/>
      <c r="P15" s="115">
        <f>IF(B15="","",VLOOKUP(AD15,Varsayımlar!$B:$Q,7,0)*K15)</f>
        <v>27720</v>
      </c>
      <c r="Q15" s="115">
        <f>IF(B15="","",VLOOKUP(AD15,Varsayımlar!$B:$Q,8,0))</f>
        <v>25</v>
      </c>
      <c r="R15" s="115" t="str">
        <f>IF(B15="","",VLOOKUP(AD15,Varsayımlar!$B:$Q,9,0))</f>
        <v>SOFT</v>
      </c>
      <c r="S15" s="115">
        <f>IF(B15="","",VLOOKUP(AD15,Varsayımlar!$B:$Q,10,0))</f>
        <v>4</v>
      </c>
      <c r="T15" s="115">
        <f>IF(B15="","",VLOOKUP(AD15,Varsayımlar!$B:$Q,11,0))</f>
        <v>30</v>
      </c>
      <c r="U15" s="115">
        <f>IF(B15="","",VLOOKUP(AD15,Varsayımlar!$B:$Q,12,0))</f>
        <v>260</v>
      </c>
      <c r="V15" s="115" t="str">
        <f>IF(B15="","",VLOOKUP(AD15,Varsayımlar!$B:$Q,13,0))</f>
        <v>YURTDIŞI</v>
      </c>
      <c r="W15" s="115">
        <f>IF(B15="","",VLOOKUP(AD15,Varsayımlar!$B:$Q,14,0))</f>
        <v>6</v>
      </c>
      <c r="X15" s="118">
        <v>46209</v>
      </c>
      <c r="Y15" s="118">
        <v>46393</v>
      </c>
      <c r="Z15" s="115">
        <v>26070625</v>
      </c>
      <c r="AA15" s="115" t="str">
        <f>IF(B15="","",VLOOKUP(AD15,Varsayımlar!$B:$Q,15,0))</f>
        <v>TRİTON -SKT ATILACAK</v>
      </c>
      <c r="AB15" s="115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0" ht="36" hidden="1" customHeight="1" x14ac:dyDescent="0.25">
      <c r="A16" s="9" t="s">
        <v>132</v>
      </c>
      <c r="B16" s="67" t="s">
        <v>17</v>
      </c>
      <c r="C16" s="4">
        <f>IF(B16="","",VLOOKUP(AD16,Varsayımlar!$B:$Q,3,0))</f>
        <v>8698829380698</v>
      </c>
      <c r="D16" s="4" t="s">
        <v>258</v>
      </c>
      <c r="E16" s="105" t="s">
        <v>37</v>
      </c>
      <c r="F16" s="67" t="s">
        <v>754</v>
      </c>
      <c r="G16" s="67" t="s">
        <v>755</v>
      </c>
      <c r="H16" s="67" t="str">
        <f>IF(B16="","",VLOOKUP(AD16,Varsayımlar!$B:$Q,5,0))</f>
        <v>TORTİLLAS 25 CM 4 PCS 260G</v>
      </c>
      <c r="I16" s="67">
        <f>IF(B16="","",VLOOKUP(AD16,Varsayımlar!B:T,19,0))</f>
        <v>0</v>
      </c>
      <c r="J16" s="67" t="str">
        <f>IF(B16="","",VLOOKUP(AD16,Varsayımlar!$B:$Q,6,0))</f>
        <v>SADE</v>
      </c>
      <c r="K16" s="67">
        <v>1176</v>
      </c>
      <c r="L16" s="67"/>
      <c r="M16" s="67">
        <f t="shared" si="0"/>
        <v>14</v>
      </c>
      <c r="N16" s="67"/>
      <c r="O16" s="67"/>
      <c r="P16" s="67">
        <f>IF(B16="","",VLOOKUP(AD16,Varsayımlar!$B:$Q,7,0)*K16)</f>
        <v>35280</v>
      </c>
      <c r="Q16" s="67">
        <f>IF(B16="","",VLOOKUP(AD16,Varsayımlar!$B:$Q,8,0))</f>
        <v>25</v>
      </c>
      <c r="R16" s="67" t="str">
        <f>IF(B16="","",VLOOKUP(AD16,Varsayımlar!$B:$Q,9,0))</f>
        <v>SOFT</v>
      </c>
      <c r="S16" s="67">
        <f>IF(B16="","",VLOOKUP(AD16,Varsayımlar!$B:$Q,10,0))</f>
        <v>4</v>
      </c>
      <c r="T16" s="67">
        <f>IF(B16="","",VLOOKUP(AD16,Varsayımlar!$B:$Q,11,0))</f>
        <v>30</v>
      </c>
      <c r="U16" s="67">
        <f>IF(B16="","",VLOOKUP(AD16,Varsayımlar!$B:$Q,12,0))</f>
        <v>260</v>
      </c>
      <c r="V16" s="67" t="str">
        <f>IF(B16="","",VLOOKUP(AD16,Varsayımlar!$B:$Q,13,0))</f>
        <v>YURTDIŞI</v>
      </c>
      <c r="W16" s="67">
        <f>IF(B16="","",VLOOKUP(AD16,Varsayımlar!$B:$Q,14,0))</f>
        <v>6</v>
      </c>
      <c r="X16" s="68">
        <v>46210</v>
      </c>
      <c r="Y16" s="68">
        <v>46394</v>
      </c>
      <c r="Z16" s="67">
        <v>26070725</v>
      </c>
      <c r="AA16" s="67" t="str">
        <f>IF(B16="","",VLOOKUP(AD16,Varsayımlar!$B:$Q,15,0))</f>
        <v>TRİTON -SKT ATILACAK</v>
      </c>
      <c r="AB16" s="67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hidden="1" customHeight="1" x14ac:dyDescent="0.25">
      <c r="A17" s="9" t="s">
        <v>133</v>
      </c>
      <c r="B17" s="67" t="s">
        <v>17</v>
      </c>
      <c r="C17" s="4">
        <f>IF(B17="","",VLOOKUP(AD17,Varsayımlar!$B:$Q,3,0))</f>
        <v>8698829380698</v>
      </c>
      <c r="D17" s="4" t="s">
        <v>258</v>
      </c>
      <c r="E17" s="105" t="s">
        <v>37</v>
      </c>
      <c r="F17" s="67" t="s">
        <v>754</v>
      </c>
      <c r="G17" s="67" t="s">
        <v>756</v>
      </c>
      <c r="H17" s="67" t="str">
        <f>IF(B17="","",VLOOKUP(AD17,Varsayımlar!$B:$Q,5,0))</f>
        <v>TORTİLLAS 25 CM 4 PCS 260G</v>
      </c>
      <c r="I17" s="67">
        <f>IF(B17="","",VLOOKUP(AD17,Varsayımlar!B:T,19,0))</f>
        <v>0</v>
      </c>
      <c r="J17" s="67" t="str">
        <f>IF(B17="","",VLOOKUP(AD17,Varsayımlar!$B:$Q,6,0))</f>
        <v>SADE</v>
      </c>
      <c r="K17" s="67">
        <v>1260</v>
      </c>
      <c r="L17" s="67"/>
      <c r="M17" s="67">
        <f t="shared" si="0"/>
        <v>15</v>
      </c>
      <c r="N17" s="67"/>
      <c r="O17" s="67"/>
      <c r="P17" s="67">
        <f>IF(B17="","",VLOOKUP(AD17,Varsayımlar!$B:$Q,7,0)*K17)</f>
        <v>37800</v>
      </c>
      <c r="Q17" s="67">
        <f>IF(B17="","",VLOOKUP(AD17,Varsayımlar!$B:$Q,8,0))</f>
        <v>25</v>
      </c>
      <c r="R17" s="67" t="str">
        <f>IF(B17="","",VLOOKUP(AD17,Varsayımlar!$B:$Q,9,0))</f>
        <v>SOFT</v>
      </c>
      <c r="S17" s="67">
        <f>IF(B17="","",VLOOKUP(AD17,Varsayımlar!$B:$Q,10,0))</f>
        <v>4</v>
      </c>
      <c r="T17" s="67">
        <f>IF(B17="","",VLOOKUP(AD17,Varsayımlar!$B:$Q,11,0))</f>
        <v>30</v>
      </c>
      <c r="U17" s="67">
        <f>IF(B17="","",VLOOKUP(AD17,Varsayımlar!$B:$Q,12,0))</f>
        <v>260</v>
      </c>
      <c r="V17" s="67" t="str">
        <f>IF(B17="","",VLOOKUP(AD17,Varsayımlar!$B:$Q,13,0))</f>
        <v>YURTDIŞI</v>
      </c>
      <c r="W17" s="67">
        <f>IF(B17="","",VLOOKUP(AD17,Varsayımlar!$B:$Q,14,0))</f>
        <v>6</v>
      </c>
      <c r="X17" s="68">
        <v>46210</v>
      </c>
      <c r="Y17" s="68">
        <v>46394</v>
      </c>
      <c r="Z17" s="67">
        <v>26070725</v>
      </c>
      <c r="AA17" s="67" t="str">
        <f>IF(B17="","",VLOOKUP(AD17,Varsayımlar!$B:$Q,15,0))</f>
        <v>TRİTON -SKT ATILACAK</v>
      </c>
      <c r="AB17" s="67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hidden="1" customHeight="1" x14ac:dyDescent="0.25">
      <c r="A18" s="9" t="s">
        <v>134</v>
      </c>
      <c r="B18" s="82" t="s">
        <v>17</v>
      </c>
      <c r="C18" s="83">
        <f>IF(B18="","",VLOOKUP(AD18,Varsayımlar!$B:$Q,3,0))</f>
        <v>8698829380698</v>
      </c>
      <c r="D18" s="83" t="s">
        <v>259</v>
      </c>
      <c r="E18" s="104" t="s">
        <v>37</v>
      </c>
      <c r="F18" s="82" t="s">
        <v>757</v>
      </c>
      <c r="G18" s="82" t="s">
        <v>758</v>
      </c>
      <c r="H18" s="82" t="str">
        <f>IF(B18="","",VLOOKUP(AD18,Varsayımlar!$B:$Q,5,0))</f>
        <v>TORTİLLAS 25 CM 4 PCS 260G</v>
      </c>
      <c r="I18" s="82">
        <f>IF(B18="","",VLOOKUP(AD18,Varsayımlar!B:T,19,0))</f>
        <v>0</v>
      </c>
      <c r="J18" s="82" t="str">
        <f>IF(B18="","",VLOOKUP(AD18,Varsayımlar!$B:$Q,6,0))</f>
        <v>SADE</v>
      </c>
      <c r="K18" s="82">
        <v>840</v>
      </c>
      <c r="L18" s="82"/>
      <c r="M18" s="82">
        <f t="shared" si="0"/>
        <v>10</v>
      </c>
      <c r="N18" s="82"/>
      <c r="O18" s="82"/>
      <c r="P18" s="82">
        <f>IF(B18="","",VLOOKUP(AD18,Varsayımlar!$B:$Q,7,0)*K18)</f>
        <v>25200</v>
      </c>
      <c r="Q18" s="82">
        <f>IF(B18="","",VLOOKUP(AD18,Varsayımlar!$B:$Q,8,0))</f>
        <v>25</v>
      </c>
      <c r="R18" s="82" t="str">
        <f>IF(B18="","",VLOOKUP(AD18,Varsayımlar!$B:$Q,9,0))</f>
        <v>SOFT</v>
      </c>
      <c r="S18" s="82">
        <f>IF(B18="","",VLOOKUP(AD18,Varsayımlar!$B:$Q,10,0))</f>
        <v>4</v>
      </c>
      <c r="T18" s="82">
        <f>IF(B18="","",VLOOKUP(AD18,Varsayımlar!$B:$Q,11,0))</f>
        <v>30</v>
      </c>
      <c r="U18" s="82">
        <f>IF(B18="","",VLOOKUP(AD18,Varsayımlar!$B:$Q,12,0))</f>
        <v>260</v>
      </c>
      <c r="V18" s="82" t="str">
        <f>IF(B18="","",VLOOKUP(AD18,Varsayımlar!$B:$Q,13,0))</f>
        <v>YURTDIŞI</v>
      </c>
      <c r="W18" s="82">
        <f>IF(B18="","",VLOOKUP(AD18,Varsayımlar!$B:$Q,14,0))</f>
        <v>6</v>
      </c>
      <c r="X18" s="84">
        <v>46211</v>
      </c>
      <c r="Y18" s="84">
        <v>46395</v>
      </c>
      <c r="Z18" s="82" t="s">
        <v>831</v>
      </c>
      <c r="AA18" s="82" t="str">
        <f>IF(B18="","",VLOOKUP(AD18,Varsayımlar!$B:$Q,15,0))</f>
        <v>TRİTON -SKT ATILACAK</v>
      </c>
      <c r="AB18" s="82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hidden="1" customHeight="1" x14ac:dyDescent="0.25">
      <c r="A19" s="9" t="s">
        <v>135</v>
      </c>
      <c r="B19" s="82" t="s">
        <v>17</v>
      </c>
      <c r="C19" s="83">
        <f>IF(B19="","",VLOOKUP(AD19,Varsayımlar!$B:$Q,3,0))</f>
        <v>8698829380698</v>
      </c>
      <c r="D19" s="83" t="s">
        <v>259</v>
      </c>
      <c r="E19" s="104" t="s">
        <v>37</v>
      </c>
      <c r="F19" s="82" t="s">
        <v>757</v>
      </c>
      <c r="G19" s="82" t="s">
        <v>759</v>
      </c>
      <c r="H19" s="82" t="str">
        <f>IF(B19="","",VLOOKUP(AD19,Varsayımlar!$B:$Q,5,0))</f>
        <v>TORTİLLAS 25 CM 4 PCS 260G</v>
      </c>
      <c r="I19" s="82">
        <f>IF(B19="","",VLOOKUP(AD19,Varsayımlar!B:T,19,0))</f>
        <v>0</v>
      </c>
      <c r="J19" s="82" t="str">
        <f>IF(B19="","",VLOOKUP(AD19,Varsayımlar!$B:$Q,6,0))</f>
        <v>SADE</v>
      </c>
      <c r="K19" s="82">
        <v>504</v>
      </c>
      <c r="L19" s="82"/>
      <c r="M19" s="82">
        <f t="shared" si="0"/>
        <v>6</v>
      </c>
      <c r="N19" s="82"/>
      <c r="O19" s="82"/>
      <c r="P19" s="82">
        <f>IF(B19="","",VLOOKUP(AD19,Varsayımlar!$B:$Q,7,0)*K19)</f>
        <v>15120</v>
      </c>
      <c r="Q19" s="82">
        <f>IF(B19="","",VLOOKUP(AD19,Varsayımlar!$B:$Q,8,0))</f>
        <v>25</v>
      </c>
      <c r="R19" s="82" t="str">
        <f>IF(B19="","",VLOOKUP(AD19,Varsayımlar!$B:$Q,9,0))</f>
        <v>SOFT</v>
      </c>
      <c r="S19" s="82">
        <f>IF(B19="","",VLOOKUP(AD19,Varsayımlar!$B:$Q,10,0))</f>
        <v>4</v>
      </c>
      <c r="T19" s="82">
        <f>IF(B19="","",VLOOKUP(AD19,Varsayımlar!$B:$Q,11,0))</f>
        <v>30</v>
      </c>
      <c r="U19" s="82">
        <f>IF(B19="","",VLOOKUP(AD19,Varsayımlar!$B:$Q,12,0))</f>
        <v>260</v>
      </c>
      <c r="V19" s="82" t="str">
        <f>IF(B19="","",VLOOKUP(AD19,Varsayımlar!$B:$Q,13,0))</f>
        <v>YURTDIŞI</v>
      </c>
      <c r="W19" s="82">
        <f>IF(B19="","",VLOOKUP(AD19,Varsayımlar!$B:$Q,14,0))</f>
        <v>6</v>
      </c>
      <c r="X19" s="84">
        <v>46211</v>
      </c>
      <c r="Y19" s="84">
        <v>46395</v>
      </c>
      <c r="Z19" s="82" t="s">
        <v>831</v>
      </c>
      <c r="AA19" s="82" t="str">
        <f>IF(B19="","",VLOOKUP(AD19,Varsayımlar!$B:$Q,15,0))</f>
        <v>TRİTON -SKT ATILACAK</v>
      </c>
      <c r="AB19" s="82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hidden="1" customHeight="1" x14ac:dyDescent="0.25">
      <c r="A20" s="9" t="s">
        <v>136</v>
      </c>
      <c r="B20" s="82" t="s">
        <v>17</v>
      </c>
      <c r="C20" s="83">
        <f>IF(B20="","",VLOOKUP(AD20,Varsayımlar!$B:$Q,3,0))</f>
        <v>8698829380698</v>
      </c>
      <c r="D20" s="83" t="s">
        <v>259</v>
      </c>
      <c r="E20" s="104" t="s">
        <v>37</v>
      </c>
      <c r="F20" s="82" t="s">
        <v>757</v>
      </c>
      <c r="G20" s="82" t="s">
        <v>760</v>
      </c>
      <c r="H20" s="82" t="str">
        <f>IF(B20="","",VLOOKUP(AD20,Varsayımlar!$B:$Q,5,0))</f>
        <v>TORTİLLAS 25 CM 4 PCS 260G</v>
      </c>
      <c r="I20" s="82">
        <f>IF(B20="","",VLOOKUP(AD20,Varsayımlar!B:T,19,0))</f>
        <v>0</v>
      </c>
      <c r="J20" s="82" t="str">
        <f>IF(B20="","",VLOOKUP(AD20,Varsayımlar!$B:$Q,6,0))</f>
        <v>SADE</v>
      </c>
      <c r="K20" s="82">
        <v>1092</v>
      </c>
      <c r="L20" s="82"/>
      <c r="M20" s="82">
        <f t="shared" si="0"/>
        <v>13</v>
      </c>
      <c r="N20" s="82"/>
      <c r="O20" s="82"/>
      <c r="P20" s="82">
        <f>IF(B20="","",VLOOKUP(AD20,Varsayımlar!$B:$Q,7,0)*K20)</f>
        <v>32760</v>
      </c>
      <c r="Q20" s="82">
        <f>IF(B20="","",VLOOKUP(AD20,Varsayımlar!$B:$Q,8,0))</f>
        <v>25</v>
      </c>
      <c r="R20" s="82" t="str">
        <f>IF(B20="","",VLOOKUP(AD20,Varsayımlar!$B:$Q,9,0))</f>
        <v>SOFT</v>
      </c>
      <c r="S20" s="82">
        <f>IF(B20="","",VLOOKUP(AD20,Varsayımlar!$B:$Q,10,0))</f>
        <v>4</v>
      </c>
      <c r="T20" s="82">
        <f>IF(B20="","",VLOOKUP(AD20,Varsayımlar!$B:$Q,11,0))</f>
        <v>30</v>
      </c>
      <c r="U20" s="82">
        <f>IF(B20="","",VLOOKUP(AD20,Varsayımlar!$B:$Q,12,0))</f>
        <v>260</v>
      </c>
      <c r="V20" s="82" t="str">
        <f>IF(B20="","",VLOOKUP(AD20,Varsayımlar!$B:$Q,13,0))</f>
        <v>YURTDIŞI</v>
      </c>
      <c r="W20" s="82">
        <f>IF(B20="","",VLOOKUP(AD20,Varsayımlar!$B:$Q,14,0))</f>
        <v>6</v>
      </c>
      <c r="X20" s="84">
        <v>46211</v>
      </c>
      <c r="Y20" s="84">
        <v>46395</v>
      </c>
      <c r="Z20" s="82" t="s">
        <v>831</v>
      </c>
      <c r="AA20" s="82" t="str">
        <f>IF(B20="","",VLOOKUP(AD20,Varsayımlar!$B:$Q,15,0))</f>
        <v>TRİTON -SKT ATILACAK</v>
      </c>
      <c r="AB20" s="82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hidden="1" customHeight="1" x14ac:dyDescent="0.25">
      <c r="A21" s="9" t="s">
        <v>137</v>
      </c>
      <c r="B21" s="77" t="s">
        <v>17</v>
      </c>
      <c r="C21" s="76">
        <f>IF(B21="","",VLOOKUP(AD21,Varsayımlar!$B:$Q,3,0))</f>
        <v>8698829380698</v>
      </c>
      <c r="D21" s="76" t="s">
        <v>260</v>
      </c>
      <c r="E21" s="119" t="s">
        <v>37</v>
      </c>
      <c r="F21" s="77" t="s">
        <v>761</v>
      </c>
      <c r="G21" s="77" t="s">
        <v>762</v>
      </c>
      <c r="H21" s="77" t="str">
        <f>IF(B21="","",VLOOKUP(AD21,Varsayımlar!$B:$Q,5,0))</f>
        <v>TORTİLLAS 25 CM 4 PCS 260G</v>
      </c>
      <c r="I21" s="77">
        <f>IF(B21="","",VLOOKUP(AD21,Varsayımlar!B:T,19,0))</f>
        <v>0</v>
      </c>
      <c r="J21" s="77" t="str">
        <f>IF(B21="","",VLOOKUP(AD21,Varsayımlar!$B:$Q,6,0))</f>
        <v>SADE</v>
      </c>
      <c r="K21" s="77">
        <v>1512</v>
      </c>
      <c r="L21" s="77"/>
      <c r="M21" s="77">
        <f t="shared" si="0"/>
        <v>18</v>
      </c>
      <c r="N21" s="77"/>
      <c r="O21" s="77"/>
      <c r="P21" s="77">
        <f>IF(B21="","",VLOOKUP(AD21,Varsayımlar!$B:$Q,7,0)*K21)</f>
        <v>45360</v>
      </c>
      <c r="Q21" s="77">
        <f>IF(B21="","",VLOOKUP(AD21,Varsayımlar!$B:$Q,8,0))</f>
        <v>25</v>
      </c>
      <c r="R21" s="77" t="str">
        <f>IF(B21="","",VLOOKUP(AD21,Varsayımlar!$B:$Q,9,0))</f>
        <v>SOFT</v>
      </c>
      <c r="S21" s="77">
        <f>IF(B21="","",VLOOKUP(AD21,Varsayımlar!$B:$Q,10,0))</f>
        <v>4</v>
      </c>
      <c r="T21" s="77">
        <f>IF(B21="","",VLOOKUP(AD21,Varsayımlar!$B:$Q,11,0))</f>
        <v>30</v>
      </c>
      <c r="U21" s="77">
        <f>IF(B21="","",VLOOKUP(AD21,Varsayımlar!$B:$Q,12,0))</f>
        <v>260</v>
      </c>
      <c r="V21" s="77" t="str">
        <f>IF(B21="","",VLOOKUP(AD21,Varsayımlar!$B:$Q,13,0))</f>
        <v>YURTDIŞI</v>
      </c>
      <c r="W21" s="77">
        <f>IF(B21="","",VLOOKUP(AD21,Varsayımlar!$B:$Q,14,0))</f>
        <v>6</v>
      </c>
      <c r="X21" s="78">
        <v>46212</v>
      </c>
      <c r="Y21" s="78">
        <v>46396</v>
      </c>
      <c r="Z21" s="77">
        <v>26070925</v>
      </c>
      <c r="AA21" s="77" t="str">
        <f>IF(B21="","",VLOOKUP(AD21,Varsayımlar!$B:$Q,15,0))</f>
        <v>TRİTON -SKT ATILACAK</v>
      </c>
      <c r="AB21" s="77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hidden="1" customHeight="1" x14ac:dyDescent="0.25">
      <c r="A22" s="9" t="s">
        <v>138</v>
      </c>
      <c r="B22" s="77" t="s">
        <v>17</v>
      </c>
      <c r="C22" s="76">
        <f>IF(B22="","",VLOOKUP(AD22,Varsayımlar!$B:$Q,3,0))</f>
        <v>8698829380698</v>
      </c>
      <c r="D22" s="76" t="s">
        <v>260</v>
      </c>
      <c r="E22" s="119" t="s">
        <v>37</v>
      </c>
      <c r="F22" s="77" t="s">
        <v>761</v>
      </c>
      <c r="G22" s="77" t="s">
        <v>763</v>
      </c>
      <c r="H22" s="77" t="str">
        <f>IF(B22="","",VLOOKUP(AD22,Varsayımlar!$B:$Q,5,0))</f>
        <v>TORTİLLAS 25 CM 4 PCS 260G</v>
      </c>
      <c r="I22" s="77">
        <f>IF(B22="","",VLOOKUP(AD22,Varsayımlar!B:T,19,0))</f>
        <v>0</v>
      </c>
      <c r="J22" s="77" t="str">
        <f>IF(B22="","",VLOOKUP(AD22,Varsayımlar!$B:$Q,6,0))</f>
        <v>SADE</v>
      </c>
      <c r="K22" s="77">
        <v>924</v>
      </c>
      <c r="L22" s="77"/>
      <c r="M22" s="77">
        <f t="shared" si="0"/>
        <v>11</v>
      </c>
      <c r="N22" s="77"/>
      <c r="O22" s="77"/>
      <c r="P22" s="77">
        <f>IF(B22="","",VLOOKUP(AD22,Varsayımlar!$B:$Q,7,0)*K22)</f>
        <v>27720</v>
      </c>
      <c r="Q22" s="77">
        <f>IF(B22="","",VLOOKUP(AD22,Varsayımlar!$B:$Q,8,0))</f>
        <v>25</v>
      </c>
      <c r="R22" s="77" t="str">
        <f>IF(B22="","",VLOOKUP(AD22,Varsayımlar!$B:$Q,9,0))</f>
        <v>SOFT</v>
      </c>
      <c r="S22" s="77">
        <f>IF(B22="","",VLOOKUP(AD22,Varsayımlar!$B:$Q,10,0))</f>
        <v>4</v>
      </c>
      <c r="T22" s="77">
        <f>IF(B22="","",VLOOKUP(AD22,Varsayımlar!$B:$Q,11,0))</f>
        <v>30</v>
      </c>
      <c r="U22" s="77">
        <f>IF(B22="","",VLOOKUP(AD22,Varsayımlar!$B:$Q,12,0))</f>
        <v>260</v>
      </c>
      <c r="V22" s="77" t="str">
        <f>IF(B22="","",VLOOKUP(AD22,Varsayımlar!$B:$Q,13,0))</f>
        <v>YURTDIŞI</v>
      </c>
      <c r="W22" s="77">
        <f>IF(B22="","",VLOOKUP(AD22,Varsayımlar!$B:$Q,14,0))</f>
        <v>6</v>
      </c>
      <c r="X22" s="78">
        <v>46212</v>
      </c>
      <c r="Y22" s="78">
        <v>46396</v>
      </c>
      <c r="Z22" s="77">
        <v>26070925</v>
      </c>
      <c r="AA22" s="77" t="str">
        <f>IF(B22="","",VLOOKUP(AD22,Varsayımlar!$B:$Q,15,0))</f>
        <v>TRİTON -SKT ATILACAK</v>
      </c>
      <c r="AB22" s="77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hidden="1" customHeight="1" x14ac:dyDescent="0.25">
      <c r="A23" s="9" t="s">
        <v>188</v>
      </c>
      <c r="B23" s="107" t="s">
        <v>17</v>
      </c>
      <c r="C23" s="108">
        <f>IF(B23="","",VLOOKUP(AD23,Varsayımlar!$B:$Q,3,0))</f>
        <v>8698829380698</v>
      </c>
      <c r="D23" s="108" t="s">
        <v>261</v>
      </c>
      <c r="E23" s="109" t="s">
        <v>37</v>
      </c>
      <c r="F23" s="107" t="s">
        <v>764</v>
      </c>
      <c r="G23" s="107" t="s">
        <v>765</v>
      </c>
      <c r="H23" s="107" t="str">
        <f>IF(B23="","",VLOOKUP(AD23,Varsayımlar!$B:$Q,5,0))</f>
        <v>TORTİLLAS 25 CM 4 PCS 260G</v>
      </c>
      <c r="I23" s="107">
        <f>IF(B23="","",VLOOKUP(AD23,Varsayımlar!B:T,19,0))</f>
        <v>0</v>
      </c>
      <c r="J23" s="107" t="str">
        <f>IF(B23="","",VLOOKUP(AD23,Varsayımlar!$B:$Q,6,0))</f>
        <v>SADE</v>
      </c>
      <c r="K23" s="107">
        <v>2436</v>
      </c>
      <c r="L23" s="107"/>
      <c r="M23" s="107">
        <f t="shared" si="0"/>
        <v>29</v>
      </c>
      <c r="N23" s="107"/>
      <c r="O23" s="107"/>
      <c r="P23" s="107">
        <f>IF(B23="","",VLOOKUP(AD23,Varsayımlar!$B:$Q,7,0)*K23)</f>
        <v>73080</v>
      </c>
      <c r="Q23" s="107">
        <f>IF(B23="","",VLOOKUP(AD23,Varsayımlar!$B:$Q,8,0))</f>
        <v>25</v>
      </c>
      <c r="R23" s="107" t="str">
        <f>IF(B23="","",VLOOKUP(AD23,Varsayımlar!$B:$Q,9,0))</f>
        <v>SOFT</v>
      </c>
      <c r="S23" s="107">
        <f>IF(B23="","",VLOOKUP(AD23,Varsayımlar!$B:$Q,10,0))</f>
        <v>4</v>
      </c>
      <c r="T23" s="107">
        <f>IF(B23="","",VLOOKUP(AD23,Varsayımlar!$B:$Q,11,0))</f>
        <v>30</v>
      </c>
      <c r="U23" s="107">
        <f>IF(B23="","",VLOOKUP(AD23,Varsayımlar!$B:$Q,12,0))</f>
        <v>260</v>
      </c>
      <c r="V23" s="107" t="str">
        <f>IF(B23="","",VLOOKUP(AD23,Varsayımlar!$B:$Q,13,0))</f>
        <v>YURTDIŞI</v>
      </c>
      <c r="W23" s="107">
        <f>IF(B23="","",VLOOKUP(AD23,Varsayımlar!$B:$Q,14,0))</f>
        <v>6</v>
      </c>
      <c r="X23" s="110">
        <v>46213</v>
      </c>
      <c r="Y23" s="110">
        <v>46397</v>
      </c>
      <c r="Z23" s="107">
        <v>26071025</v>
      </c>
      <c r="AA23" s="107" t="str">
        <f>IF(B23="","",VLOOKUP(AD23,Varsayımlar!$B:$Q,15,0))</f>
        <v>TRİTON -SKT ATILACAK</v>
      </c>
      <c r="AB23" s="107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hidden="1" customHeight="1" x14ac:dyDescent="0.25">
      <c r="A24" s="9" t="s">
        <v>189</v>
      </c>
      <c r="B24" s="62" t="s">
        <v>17</v>
      </c>
      <c r="C24" s="33">
        <f>IF(B24="","",VLOOKUP(AD24,Varsayımlar!$B:$Q,3,0))</f>
        <v>8698829380698</v>
      </c>
      <c r="D24" s="33" t="s">
        <v>262</v>
      </c>
      <c r="E24" s="102" t="s">
        <v>37</v>
      </c>
      <c r="F24" s="62" t="s">
        <v>766</v>
      </c>
      <c r="G24" s="62" t="s">
        <v>767</v>
      </c>
      <c r="H24" s="62" t="str">
        <f>IF(B24="","",VLOOKUP(AD24,Varsayımlar!$B:$Q,5,0))</f>
        <v>TORTİLLAS 25 CM 4 PCS 260G</v>
      </c>
      <c r="I24" s="62">
        <f>IF(B24="","",VLOOKUP(AD24,Varsayımlar!B:T,19,0))</f>
        <v>0</v>
      </c>
      <c r="J24" s="62" t="str">
        <f>IF(B24="","",VLOOKUP(AD24,Varsayımlar!$B:$Q,6,0))</f>
        <v>SADE</v>
      </c>
      <c r="K24" s="62">
        <v>2100</v>
      </c>
      <c r="L24" s="62"/>
      <c r="M24" s="62">
        <f t="shared" si="0"/>
        <v>25</v>
      </c>
      <c r="N24" s="62"/>
      <c r="O24" s="62"/>
      <c r="P24" s="62">
        <f>IF(B24="","",VLOOKUP(AD24,Varsayımlar!$B:$Q,7,0)*K24)</f>
        <v>63000</v>
      </c>
      <c r="Q24" s="62">
        <f>IF(B24="","",VLOOKUP(AD24,Varsayımlar!$B:$Q,8,0))</f>
        <v>25</v>
      </c>
      <c r="R24" s="62" t="str">
        <f>IF(B24="","",VLOOKUP(AD24,Varsayımlar!$B:$Q,9,0))</f>
        <v>SOFT</v>
      </c>
      <c r="S24" s="62">
        <f>IF(B24="","",VLOOKUP(AD24,Varsayımlar!$B:$Q,10,0))</f>
        <v>4</v>
      </c>
      <c r="T24" s="62">
        <f>IF(B24="","",VLOOKUP(AD24,Varsayımlar!$B:$Q,11,0))</f>
        <v>30</v>
      </c>
      <c r="U24" s="62">
        <f>IF(B24="","",VLOOKUP(AD24,Varsayımlar!$B:$Q,12,0))</f>
        <v>260</v>
      </c>
      <c r="V24" s="62" t="str">
        <f>IF(B24="","",VLOOKUP(AD24,Varsayımlar!$B:$Q,13,0))</f>
        <v>YURTDIŞI</v>
      </c>
      <c r="W24" s="62">
        <f>IF(B24="","",VLOOKUP(AD24,Varsayımlar!$B:$Q,14,0))</f>
        <v>6</v>
      </c>
      <c r="X24" s="63">
        <v>46214</v>
      </c>
      <c r="Y24" s="63">
        <v>46398</v>
      </c>
      <c r="Z24" s="62">
        <v>26071125</v>
      </c>
      <c r="AA24" s="62" t="str">
        <f>IF(B24="","",VLOOKUP(AD24,Varsayımlar!$B:$Q,15,0))</f>
        <v>TRİTON -SKT ATILACAK</v>
      </c>
      <c r="AB24" s="62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hidden="1" customHeight="1" x14ac:dyDescent="0.25">
      <c r="A25" s="9" t="s">
        <v>190</v>
      </c>
      <c r="B25" s="62" t="s">
        <v>17</v>
      </c>
      <c r="C25" s="33">
        <f>IF(B25="","",VLOOKUP(AD25,Varsayımlar!$B:$Q,3,0))</f>
        <v>8698829380698</v>
      </c>
      <c r="D25" s="33" t="s">
        <v>262</v>
      </c>
      <c r="E25" s="102" t="s">
        <v>37</v>
      </c>
      <c r="F25" s="62" t="s">
        <v>766</v>
      </c>
      <c r="G25" s="62" t="s">
        <v>768</v>
      </c>
      <c r="H25" s="62" t="str">
        <f>IF(B25="","",VLOOKUP(AD25,Varsayımlar!$B:$Q,5,0))</f>
        <v>TORTİLLAS 25 CM 4 PCS 260G</v>
      </c>
      <c r="I25" s="62">
        <f>IF(B25="","",VLOOKUP(AD25,Varsayımlar!B:T,19,0))</f>
        <v>0</v>
      </c>
      <c r="J25" s="62" t="str">
        <f>IF(B25="","",VLOOKUP(AD25,Varsayımlar!$B:$Q,6,0))</f>
        <v>SADE</v>
      </c>
      <c r="K25" s="62">
        <v>336</v>
      </c>
      <c r="L25" s="62"/>
      <c r="M25" s="62">
        <f t="shared" si="0"/>
        <v>4</v>
      </c>
      <c r="N25" s="62"/>
      <c r="O25" s="62"/>
      <c r="P25" s="62">
        <f>IF(B25="","",VLOOKUP(AD25,Varsayımlar!$B:$Q,7,0)*K25)</f>
        <v>10080</v>
      </c>
      <c r="Q25" s="62">
        <f>IF(B25="","",VLOOKUP(AD25,Varsayımlar!$B:$Q,8,0))</f>
        <v>25</v>
      </c>
      <c r="R25" s="62" t="str">
        <f>IF(B25="","",VLOOKUP(AD25,Varsayımlar!$B:$Q,9,0))</f>
        <v>SOFT</v>
      </c>
      <c r="S25" s="62">
        <f>IF(B25="","",VLOOKUP(AD25,Varsayımlar!$B:$Q,10,0))</f>
        <v>4</v>
      </c>
      <c r="T25" s="62">
        <f>IF(B25="","",VLOOKUP(AD25,Varsayımlar!$B:$Q,11,0))</f>
        <v>30</v>
      </c>
      <c r="U25" s="62">
        <f>IF(B25="","",VLOOKUP(AD25,Varsayımlar!$B:$Q,12,0))</f>
        <v>260</v>
      </c>
      <c r="V25" s="62" t="str">
        <f>IF(B25="","",VLOOKUP(AD25,Varsayımlar!$B:$Q,13,0))</f>
        <v>YURTDIŞI</v>
      </c>
      <c r="W25" s="62">
        <f>IF(B25="","",VLOOKUP(AD25,Varsayımlar!$B:$Q,14,0))</f>
        <v>6</v>
      </c>
      <c r="X25" s="63">
        <v>46214</v>
      </c>
      <c r="Y25" s="63">
        <v>46398</v>
      </c>
      <c r="Z25" s="62">
        <v>26071125</v>
      </c>
      <c r="AA25" s="62" t="str">
        <f>IF(B25="","",VLOOKUP(AD25,Varsayımlar!$B:$Q,15,0))</f>
        <v>TRİTON -SKT ATILACAK</v>
      </c>
      <c r="AB25" s="62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hidden="1" customHeight="1" x14ac:dyDescent="0.25">
      <c r="A26" s="9" t="s">
        <v>191</v>
      </c>
      <c r="B26" s="111" t="s">
        <v>17</v>
      </c>
      <c r="C26" s="112">
        <f>IF(B26="","",VLOOKUP(AD26,Varsayımlar!$B:$Q,3,0))</f>
        <v>8698829380698</v>
      </c>
      <c r="D26" s="112" t="s">
        <v>266</v>
      </c>
      <c r="E26" s="113" t="s">
        <v>37</v>
      </c>
      <c r="F26" s="111" t="s">
        <v>769</v>
      </c>
      <c r="G26" s="111" t="s">
        <v>770</v>
      </c>
      <c r="H26" s="111" t="str">
        <f>IF(B26="","",VLOOKUP(AD26,Varsayımlar!$B:$Q,5,0))</f>
        <v>TORTİLLAS 25 CM 4 PCS 260G</v>
      </c>
      <c r="I26" s="111">
        <f>IF(B26="","",VLOOKUP(AD26,Varsayımlar!B:T,19,0))</f>
        <v>0</v>
      </c>
      <c r="J26" s="111" t="str">
        <f>IF(B26="","",VLOOKUP(AD26,Varsayımlar!$B:$Q,6,0))</f>
        <v>SADE</v>
      </c>
      <c r="K26" s="111">
        <v>588</v>
      </c>
      <c r="L26" s="111"/>
      <c r="M26" s="111">
        <f t="shared" si="0"/>
        <v>7</v>
      </c>
      <c r="N26" s="111"/>
      <c r="O26" s="111"/>
      <c r="P26" s="111">
        <f>IF(B26="","",VLOOKUP(AD26,Varsayımlar!$B:$Q,7,0)*K26)</f>
        <v>17640</v>
      </c>
      <c r="Q26" s="111">
        <f>IF(B26="","",VLOOKUP(AD26,Varsayımlar!$B:$Q,8,0))</f>
        <v>25</v>
      </c>
      <c r="R26" s="111" t="str">
        <f>IF(B26="","",VLOOKUP(AD26,Varsayımlar!$B:$Q,9,0))</f>
        <v>SOFT</v>
      </c>
      <c r="S26" s="111">
        <f>IF(B26="","",VLOOKUP(AD26,Varsayımlar!$B:$Q,10,0))</f>
        <v>4</v>
      </c>
      <c r="T26" s="111">
        <f>IF(B26="","",VLOOKUP(AD26,Varsayımlar!$B:$Q,11,0))</f>
        <v>30</v>
      </c>
      <c r="U26" s="111">
        <f>IF(B26="","",VLOOKUP(AD26,Varsayımlar!$B:$Q,12,0))</f>
        <v>260</v>
      </c>
      <c r="V26" s="111" t="str">
        <f>IF(B26="","",VLOOKUP(AD26,Varsayımlar!$B:$Q,13,0))</f>
        <v>YURTDIŞI</v>
      </c>
      <c r="W26" s="111">
        <f>IF(B26="","",VLOOKUP(AD26,Varsayımlar!$B:$Q,14,0))</f>
        <v>6</v>
      </c>
      <c r="X26" s="114">
        <v>46216</v>
      </c>
      <c r="Y26" s="114">
        <v>46400</v>
      </c>
      <c r="Z26" s="111" t="s">
        <v>832</v>
      </c>
      <c r="AA26" s="111" t="str">
        <f>IF(B26="","",VLOOKUP(AD26,Varsayımlar!$B:$Q,15,0))</f>
        <v>TRİTON -SKT ATILACAK</v>
      </c>
      <c r="AB26" s="111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hidden="1" customHeight="1" x14ac:dyDescent="0.25">
      <c r="A27" s="9" t="s">
        <v>192</v>
      </c>
      <c r="B27" s="111" t="s">
        <v>17</v>
      </c>
      <c r="C27" s="112">
        <f>IF(B27="","",VLOOKUP(AD27,Varsayımlar!$B:$Q,3,0))</f>
        <v>8698829380698</v>
      </c>
      <c r="D27" s="112" t="s">
        <v>266</v>
      </c>
      <c r="E27" s="113" t="s">
        <v>37</v>
      </c>
      <c r="F27" s="111" t="s">
        <v>769</v>
      </c>
      <c r="G27" s="111" t="s">
        <v>771</v>
      </c>
      <c r="H27" s="111" t="str">
        <f>IF(B27="","",VLOOKUP(AD27,Varsayımlar!$B:$Q,5,0))</f>
        <v>TORTİLLAS 25 CM 4 PCS 260G</v>
      </c>
      <c r="I27" s="111">
        <f>IF(B27="","",VLOOKUP(AD27,Varsayımlar!B:T,19,0))</f>
        <v>0</v>
      </c>
      <c r="J27" s="111" t="str">
        <f>IF(B27="","",VLOOKUP(AD27,Varsayımlar!$B:$Q,6,0))</f>
        <v>SADE</v>
      </c>
      <c r="K27" s="111">
        <v>1848</v>
      </c>
      <c r="L27" s="111"/>
      <c r="M27" s="111">
        <f t="shared" si="0"/>
        <v>22</v>
      </c>
      <c r="N27" s="111"/>
      <c r="O27" s="111"/>
      <c r="P27" s="111">
        <f>IF(B27="","",VLOOKUP(AD27,Varsayımlar!$B:$Q,7,0)*K27)</f>
        <v>55440</v>
      </c>
      <c r="Q27" s="111">
        <f>IF(B27="","",VLOOKUP(AD27,Varsayımlar!$B:$Q,8,0))</f>
        <v>25</v>
      </c>
      <c r="R27" s="111" t="str">
        <f>IF(B27="","",VLOOKUP(AD27,Varsayımlar!$B:$Q,9,0))</f>
        <v>SOFT</v>
      </c>
      <c r="S27" s="111">
        <f>IF(B27="","",VLOOKUP(AD27,Varsayımlar!$B:$Q,10,0))</f>
        <v>4</v>
      </c>
      <c r="T27" s="111">
        <f>IF(B27="","",VLOOKUP(AD27,Varsayımlar!$B:$Q,11,0))</f>
        <v>30</v>
      </c>
      <c r="U27" s="111">
        <f>IF(B27="","",VLOOKUP(AD27,Varsayımlar!$B:$Q,12,0))</f>
        <v>260</v>
      </c>
      <c r="V27" s="111" t="str">
        <f>IF(B27="","",VLOOKUP(AD27,Varsayımlar!$B:$Q,13,0))</f>
        <v>YURTDIŞI</v>
      </c>
      <c r="W27" s="111">
        <f>IF(B27="","",VLOOKUP(AD27,Varsayımlar!$B:$Q,14,0))</f>
        <v>6</v>
      </c>
      <c r="X27" s="114">
        <v>46216</v>
      </c>
      <c r="Y27" s="114">
        <v>46400</v>
      </c>
      <c r="Z27" s="111" t="s">
        <v>832</v>
      </c>
      <c r="AA27" s="111" t="str">
        <f>IF(B27="","",VLOOKUP(AD27,Varsayımlar!$B:$Q,15,0))</f>
        <v>TRİTON -SKT ATILACAK</v>
      </c>
      <c r="AB27" s="111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hidden="1" customHeight="1" x14ac:dyDescent="0.25">
      <c r="A28" s="9" t="s">
        <v>193</v>
      </c>
      <c r="B28" s="64" t="s">
        <v>17</v>
      </c>
      <c r="C28" s="65">
        <f>IF(B28="","",VLOOKUP(AD28,Varsayımlar!$B:$Q,3,0))</f>
        <v>8698829380698</v>
      </c>
      <c r="D28" s="65" t="s">
        <v>476</v>
      </c>
      <c r="E28" s="167" t="s">
        <v>37</v>
      </c>
      <c r="F28" s="64" t="s">
        <v>772</v>
      </c>
      <c r="G28" s="64" t="s">
        <v>773</v>
      </c>
      <c r="H28" s="64" t="str">
        <f>IF(B28="","",VLOOKUP(AD28,Varsayımlar!$B:$Q,5,0))</f>
        <v>TORTİLLAS 25 CM 4 PCS 260G</v>
      </c>
      <c r="I28" s="64">
        <f>IF(B28="","",VLOOKUP(AD28,Varsayımlar!B:T,19,0))</f>
        <v>0</v>
      </c>
      <c r="J28" s="64" t="str">
        <f>IF(B28="","",VLOOKUP(AD28,Varsayımlar!$B:$Q,6,0))</f>
        <v>SADE</v>
      </c>
      <c r="K28" s="64">
        <v>1428</v>
      </c>
      <c r="L28" s="64"/>
      <c r="M28" s="64">
        <f t="shared" si="0"/>
        <v>17</v>
      </c>
      <c r="N28" s="64"/>
      <c r="O28" s="64"/>
      <c r="P28" s="64">
        <f>IF(B28="","",VLOOKUP(AD28,Varsayımlar!$B:$Q,7,0)*K28)</f>
        <v>42840</v>
      </c>
      <c r="Q28" s="64">
        <f>IF(B28="","",VLOOKUP(AD28,Varsayımlar!$B:$Q,8,0))</f>
        <v>25</v>
      </c>
      <c r="R28" s="64" t="str">
        <f>IF(B28="","",VLOOKUP(AD28,Varsayımlar!$B:$Q,9,0))</f>
        <v>SOFT</v>
      </c>
      <c r="S28" s="64">
        <f>IF(B28="","",VLOOKUP(AD28,Varsayımlar!$B:$Q,10,0))</f>
        <v>4</v>
      </c>
      <c r="T28" s="64">
        <f>IF(B28="","",VLOOKUP(AD28,Varsayımlar!$B:$Q,11,0))</f>
        <v>30</v>
      </c>
      <c r="U28" s="64">
        <f>IF(B28="","",VLOOKUP(AD28,Varsayımlar!$B:$Q,12,0))</f>
        <v>260</v>
      </c>
      <c r="V28" s="64" t="str">
        <f>IF(B28="","",VLOOKUP(AD28,Varsayımlar!$B:$Q,13,0))</f>
        <v>YURTDIŞI</v>
      </c>
      <c r="W28" s="64">
        <f>IF(B28="","",VLOOKUP(AD28,Varsayımlar!$B:$Q,14,0))</f>
        <v>6</v>
      </c>
      <c r="X28" s="66">
        <v>46216</v>
      </c>
      <c r="Y28" s="66">
        <v>46400</v>
      </c>
      <c r="Z28" s="64" t="s">
        <v>833</v>
      </c>
      <c r="AA28" s="64" t="str">
        <f>IF(B28="","",VLOOKUP(AD28,Varsayımlar!$B:$Q,15,0))</f>
        <v>TRİTON -SKT ATILACAK</v>
      </c>
      <c r="AB28" s="64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hidden="1" customHeight="1" x14ac:dyDescent="0.25">
      <c r="A29" s="9" t="s">
        <v>194</v>
      </c>
      <c r="B29" s="64" t="s">
        <v>17</v>
      </c>
      <c r="C29" s="65">
        <f>IF(B29="","",VLOOKUP(AD29,Varsayımlar!$B:$Q,3,0))</f>
        <v>8698829380698</v>
      </c>
      <c r="D29" s="65" t="s">
        <v>476</v>
      </c>
      <c r="E29" s="167" t="s">
        <v>37</v>
      </c>
      <c r="F29" s="64" t="s">
        <v>772</v>
      </c>
      <c r="G29" s="64" t="s">
        <v>774</v>
      </c>
      <c r="H29" s="64" t="str">
        <f>IF(B29="","",VLOOKUP(AD29,Varsayımlar!$B:$Q,5,0))</f>
        <v>TORTİLLAS 25 CM 4 PCS 260G</v>
      </c>
      <c r="I29" s="64">
        <f>IF(B29="","",VLOOKUP(AD29,Varsayımlar!B:T,19,0))</f>
        <v>0</v>
      </c>
      <c r="J29" s="64" t="str">
        <f>IF(B29="","",VLOOKUP(AD29,Varsayımlar!$B:$Q,6,0))</f>
        <v>SADE</v>
      </c>
      <c r="K29" s="64">
        <v>1008</v>
      </c>
      <c r="L29" s="64"/>
      <c r="M29" s="64">
        <f t="shared" si="0"/>
        <v>12</v>
      </c>
      <c r="N29" s="64"/>
      <c r="O29" s="64"/>
      <c r="P29" s="64">
        <f>IF(B29="","",VLOOKUP(AD29,Varsayımlar!$B:$Q,7,0)*K29)</f>
        <v>30240</v>
      </c>
      <c r="Q29" s="64">
        <f>IF(B29="","",VLOOKUP(AD29,Varsayımlar!$B:$Q,8,0))</f>
        <v>25</v>
      </c>
      <c r="R29" s="64" t="str">
        <f>IF(B29="","",VLOOKUP(AD29,Varsayımlar!$B:$Q,9,0))</f>
        <v>SOFT</v>
      </c>
      <c r="S29" s="64">
        <f>IF(B29="","",VLOOKUP(AD29,Varsayımlar!$B:$Q,10,0))</f>
        <v>4</v>
      </c>
      <c r="T29" s="64">
        <f>IF(B29="","",VLOOKUP(AD29,Varsayımlar!$B:$Q,11,0))</f>
        <v>30</v>
      </c>
      <c r="U29" s="64">
        <f>IF(B29="","",VLOOKUP(AD29,Varsayımlar!$B:$Q,12,0))</f>
        <v>260</v>
      </c>
      <c r="V29" s="64" t="str">
        <f>IF(B29="","",VLOOKUP(AD29,Varsayımlar!$B:$Q,13,0))</f>
        <v>YURTDIŞI</v>
      </c>
      <c r="W29" s="64">
        <f>IF(B29="","",VLOOKUP(AD29,Varsayımlar!$B:$Q,14,0))</f>
        <v>6</v>
      </c>
      <c r="X29" s="66">
        <v>46216</v>
      </c>
      <c r="Y29" s="66">
        <v>46400</v>
      </c>
      <c r="Z29" s="64" t="s">
        <v>833</v>
      </c>
      <c r="AA29" s="64" t="str">
        <f>IF(B29="","",VLOOKUP(AD29,Varsayımlar!$B:$Q,15,0))</f>
        <v>TRİTON -SKT ATILACAK</v>
      </c>
      <c r="AB29" s="64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hidden="1" customHeight="1" x14ac:dyDescent="0.25">
      <c r="A30" s="9" t="s">
        <v>195</v>
      </c>
      <c r="B30" s="77" t="s">
        <v>17</v>
      </c>
      <c r="C30" s="76">
        <f>IF(B30="","",VLOOKUP(AD30,Varsayımlar!$B:$Q,3,0))</f>
        <v>8698829380698</v>
      </c>
      <c r="D30" s="76" t="s">
        <v>478</v>
      </c>
      <c r="E30" s="119" t="s">
        <v>37</v>
      </c>
      <c r="F30" s="77" t="s">
        <v>775</v>
      </c>
      <c r="G30" s="77" t="s">
        <v>776</v>
      </c>
      <c r="H30" s="77" t="str">
        <f>IF(B30="","",VLOOKUP(AD30,Varsayımlar!$B:$Q,5,0))</f>
        <v>TORTİLLAS 25 CM 4 PCS 260G</v>
      </c>
      <c r="I30" s="77">
        <f>IF(B30="","",VLOOKUP(AD30,Varsayımlar!B:T,19,0))</f>
        <v>0</v>
      </c>
      <c r="J30" s="77" t="str">
        <f>IF(B30="","",VLOOKUP(AD30,Varsayımlar!$B:$Q,6,0))</f>
        <v>SADE</v>
      </c>
      <c r="K30" s="77">
        <v>1260</v>
      </c>
      <c r="L30" s="77"/>
      <c r="M30" s="77">
        <f t="shared" si="0"/>
        <v>15</v>
      </c>
      <c r="N30" s="77"/>
      <c r="O30" s="77"/>
      <c r="P30" s="77">
        <f>IF(B30="","",VLOOKUP(AD30,Varsayımlar!$B:$Q,7,0)*K30)</f>
        <v>37800</v>
      </c>
      <c r="Q30" s="77">
        <f>IF(B30="","",VLOOKUP(AD30,Varsayımlar!$B:$Q,8,0))</f>
        <v>25</v>
      </c>
      <c r="R30" s="77" t="str">
        <f>IF(B30="","",VLOOKUP(AD30,Varsayımlar!$B:$Q,9,0))</f>
        <v>SOFT</v>
      </c>
      <c r="S30" s="77">
        <f>IF(B30="","",VLOOKUP(AD30,Varsayımlar!$B:$Q,10,0))</f>
        <v>4</v>
      </c>
      <c r="T30" s="77">
        <f>IF(B30="","",VLOOKUP(AD30,Varsayımlar!$B:$Q,11,0))</f>
        <v>30</v>
      </c>
      <c r="U30" s="77">
        <f>IF(B30="","",VLOOKUP(AD30,Varsayımlar!$B:$Q,12,0))</f>
        <v>260</v>
      </c>
      <c r="V30" s="77" t="str">
        <f>IF(B30="","",VLOOKUP(AD30,Varsayımlar!$B:$Q,13,0))</f>
        <v>YURTDIŞI</v>
      </c>
      <c r="W30" s="77">
        <f>IF(B30="","",VLOOKUP(AD30,Varsayımlar!$B:$Q,14,0))</f>
        <v>6</v>
      </c>
      <c r="X30" s="78">
        <v>46217</v>
      </c>
      <c r="Y30" s="78">
        <v>46401</v>
      </c>
      <c r="Z30" s="77" t="s">
        <v>689</v>
      </c>
      <c r="AA30" s="77" t="str">
        <f>IF(B30="","",VLOOKUP(AD30,Varsayımlar!$B:$Q,15,0))</f>
        <v>TRİTON -SKT ATILACAK</v>
      </c>
      <c r="AB30" s="77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hidden="1" customHeight="1" x14ac:dyDescent="0.25">
      <c r="A31" s="9" t="s">
        <v>196</v>
      </c>
      <c r="B31" s="77" t="s">
        <v>17</v>
      </c>
      <c r="C31" s="76">
        <f>IF(B31="","",VLOOKUP(AD31,Varsayımlar!$B:$Q,3,0))</f>
        <v>8698829380698</v>
      </c>
      <c r="D31" s="76" t="s">
        <v>478</v>
      </c>
      <c r="E31" s="119" t="s">
        <v>37</v>
      </c>
      <c r="F31" s="77" t="s">
        <v>775</v>
      </c>
      <c r="G31" s="77" t="s">
        <v>777</v>
      </c>
      <c r="H31" s="77" t="str">
        <f>IF(B31="","",VLOOKUP(AD31,Varsayımlar!$B:$Q,5,0))</f>
        <v>TORTİLLAS 25 CM 4 PCS 260G</v>
      </c>
      <c r="I31" s="77">
        <f>IF(B31="","",VLOOKUP(AD31,Varsayımlar!B:T,19,0))</f>
        <v>0</v>
      </c>
      <c r="J31" s="77" t="str">
        <f>IF(B31="","",VLOOKUP(AD31,Varsayımlar!$B:$Q,6,0))</f>
        <v>SADE</v>
      </c>
      <c r="K31" s="77">
        <v>336</v>
      </c>
      <c r="L31" s="77"/>
      <c r="M31" s="77">
        <f t="shared" si="0"/>
        <v>4</v>
      </c>
      <c r="N31" s="77"/>
      <c r="O31" s="77"/>
      <c r="P31" s="77">
        <f>IF(B31="","",VLOOKUP(AD31,Varsayımlar!$B:$Q,7,0)*K31)</f>
        <v>10080</v>
      </c>
      <c r="Q31" s="77">
        <f>IF(B31="","",VLOOKUP(AD31,Varsayımlar!$B:$Q,8,0))</f>
        <v>25</v>
      </c>
      <c r="R31" s="77" t="str">
        <f>IF(B31="","",VLOOKUP(AD31,Varsayımlar!$B:$Q,9,0))</f>
        <v>SOFT</v>
      </c>
      <c r="S31" s="77">
        <f>IF(B31="","",VLOOKUP(AD31,Varsayımlar!$B:$Q,10,0))</f>
        <v>4</v>
      </c>
      <c r="T31" s="77">
        <f>IF(B31="","",VLOOKUP(AD31,Varsayımlar!$B:$Q,11,0))</f>
        <v>30</v>
      </c>
      <c r="U31" s="77">
        <f>IF(B31="","",VLOOKUP(AD31,Varsayımlar!$B:$Q,12,0))</f>
        <v>260</v>
      </c>
      <c r="V31" s="77" t="str">
        <f>IF(B31="","",VLOOKUP(AD31,Varsayımlar!$B:$Q,13,0))</f>
        <v>YURTDIŞI</v>
      </c>
      <c r="W31" s="77">
        <f>IF(B31="","",VLOOKUP(AD31,Varsayımlar!$B:$Q,14,0))</f>
        <v>6</v>
      </c>
      <c r="X31" s="78">
        <v>46217</v>
      </c>
      <c r="Y31" s="78">
        <v>46401</v>
      </c>
      <c r="Z31" s="77" t="s">
        <v>689</v>
      </c>
      <c r="AA31" s="77" t="str">
        <f>IF(B31="","",VLOOKUP(AD31,Varsayımlar!$B:$Q,15,0))</f>
        <v>TRİTON -SKT ATILACAK</v>
      </c>
      <c r="AB31" s="77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hidden="1" customHeight="1" x14ac:dyDescent="0.25">
      <c r="A32" s="9" t="s">
        <v>197</v>
      </c>
      <c r="B32" s="77" t="s">
        <v>17</v>
      </c>
      <c r="C32" s="76">
        <f>IF(B32="","",VLOOKUP(AD32,Varsayımlar!$B:$Q,3,0))</f>
        <v>8698829380698</v>
      </c>
      <c r="D32" s="76" t="s">
        <v>478</v>
      </c>
      <c r="E32" s="119" t="s">
        <v>37</v>
      </c>
      <c r="F32" s="77" t="s">
        <v>775</v>
      </c>
      <c r="G32" s="77" t="s">
        <v>778</v>
      </c>
      <c r="H32" s="77" t="str">
        <f>IF(B32="","",VLOOKUP(AD32,Varsayımlar!$B:$Q,5,0))</f>
        <v>TORTİLLAS 25 CM 4 PCS 260G</v>
      </c>
      <c r="I32" s="77">
        <f>IF(B32="","",VLOOKUP(AD32,Varsayımlar!B:T,19,0))</f>
        <v>0</v>
      </c>
      <c r="J32" s="77" t="str">
        <f>IF(B32="","",VLOOKUP(AD32,Varsayımlar!$B:$Q,6,0))</f>
        <v>SADE</v>
      </c>
      <c r="K32" s="77">
        <v>840</v>
      </c>
      <c r="L32" s="77"/>
      <c r="M32" s="77">
        <f t="shared" si="0"/>
        <v>10</v>
      </c>
      <c r="N32" s="77"/>
      <c r="O32" s="77"/>
      <c r="P32" s="77">
        <f>IF(B32="","",VLOOKUP(AD32,Varsayımlar!$B:$Q,7,0)*K32)</f>
        <v>25200</v>
      </c>
      <c r="Q32" s="77">
        <f>IF(B32="","",VLOOKUP(AD32,Varsayımlar!$B:$Q,8,0))</f>
        <v>25</v>
      </c>
      <c r="R32" s="77" t="str">
        <f>IF(B32="","",VLOOKUP(AD32,Varsayımlar!$B:$Q,9,0))</f>
        <v>SOFT</v>
      </c>
      <c r="S32" s="77">
        <f>IF(B32="","",VLOOKUP(AD32,Varsayımlar!$B:$Q,10,0))</f>
        <v>4</v>
      </c>
      <c r="T32" s="77">
        <f>IF(B32="","",VLOOKUP(AD32,Varsayımlar!$B:$Q,11,0))</f>
        <v>30</v>
      </c>
      <c r="U32" s="77">
        <f>IF(B32="","",VLOOKUP(AD32,Varsayımlar!$B:$Q,12,0))</f>
        <v>260</v>
      </c>
      <c r="V32" s="77" t="str">
        <f>IF(B32="","",VLOOKUP(AD32,Varsayımlar!$B:$Q,13,0))</f>
        <v>YURTDIŞI</v>
      </c>
      <c r="W32" s="77">
        <f>IF(B32="","",VLOOKUP(AD32,Varsayımlar!$B:$Q,14,0))</f>
        <v>6</v>
      </c>
      <c r="X32" s="78">
        <v>46217</v>
      </c>
      <c r="Y32" s="78">
        <v>46401</v>
      </c>
      <c r="Z32" s="77" t="s">
        <v>689</v>
      </c>
      <c r="AA32" s="77" t="str">
        <f>IF(B32="","",VLOOKUP(AD32,Varsayımlar!$B:$Q,15,0))</f>
        <v>TRİTON -SKT ATILACAK</v>
      </c>
      <c r="AB32" s="77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hidden="1" customHeight="1" x14ac:dyDescent="0.25">
      <c r="A33" s="9" t="s">
        <v>198</v>
      </c>
      <c r="B33" s="107" t="s">
        <v>17</v>
      </c>
      <c r="C33" s="108">
        <f>IF(B33="","",VLOOKUP(AD33,Varsayımlar!$B:$Q,3,0))</f>
        <v>8698829380698</v>
      </c>
      <c r="D33" s="108" t="s">
        <v>481</v>
      </c>
      <c r="E33" s="109" t="s">
        <v>37</v>
      </c>
      <c r="F33" s="107" t="s">
        <v>779</v>
      </c>
      <c r="G33" s="107" t="s">
        <v>780</v>
      </c>
      <c r="H33" s="107" t="str">
        <f>IF(B33="","",VLOOKUP(AD33,Varsayımlar!$B:$Q,5,0))</f>
        <v>TORTİLLAS 25 CM 4 PCS 260G</v>
      </c>
      <c r="I33" s="107">
        <f>IF(B33="","",VLOOKUP(AD33,Varsayımlar!B:T,19,0))</f>
        <v>0</v>
      </c>
      <c r="J33" s="107" t="str">
        <f>IF(B33="","",VLOOKUP(AD33,Varsayımlar!$B:$Q,6,0))</f>
        <v>SADE</v>
      </c>
      <c r="K33" s="107">
        <v>1512</v>
      </c>
      <c r="L33" s="107"/>
      <c r="M33" s="107">
        <f t="shared" si="0"/>
        <v>18</v>
      </c>
      <c r="N33" s="107"/>
      <c r="O33" s="107"/>
      <c r="P33" s="107">
        <f>IF(B33="","",VLOOKUP(AD33,Varsayımlar!$B:$Q,7,0)*K33)</f>
        <v>45360</v>
      </c>
      <c r="Q33" s="107">
        <f>IF(B33="","",VLOOKUP(AD33,Varsayımlar!$B:$Q,8,0))</f>
        <v>25</v>
      </c>
      <c r="R33" s="107" t="str">
        <f>IF(B33="","",VLOOKUP(AD33,Varsayımlar!$B:$Q,9,0))</f>
        <v>SOFT</v>
      </c>
      <c r="S33" s="107">
        <f>IF(B33="","",VLOOKUP(AD33,Varsayımlar!$B:$Q,10,0))</f>
        <v>4</v>
      </c>
      <c r="T33" s="107">
        <f>IF(B33="","",VLOOKUP(AD33,Varsayımlar!$B:$Q,11,0))</f>
        <v>30</v>
      </c>
      <c r="U33" s="107">
        <f>IF(B33="","",VLOOKUP(AD33,Varsayımlar!$B:$Q,12,0))</f>
        <v>260</v>
      </c>
      <c r="V33" s="107" t="str">
        <f>IF(B33="","",VLOOKUP(AD33,Varsayımlar!$B:$Q,13,0))</f>
        <v>YURTDIŞI</v>
      </c>
      <c r="W33" s="107">
        <f>IF(B33="","",VLOOKUP(AD33,Varsayımlar!$B:$Q,14,0))</f>
        <v>6</v>
      </c>
      <c r="X33" s="110">
        <v>46217</v>
      </c>
      <c r="Y33" s="110">
        <v>46401</v>
      </c>
      <c r="Z33" s="107" t="s">
        <v>690</v>
      </c>
      <c r="AA33" s="107" t="str">
        <f>IF(B33="","",VLOOKUP(AD33,Varsayımlar!$B:$Q,15,0))</f>
        <v>TRİTON -SKT ATILACAK</v>
      </c>
      <c r="AB33" s="107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hidden="1" customHeight="1" x14ac:dyDescent="0.25">
      <c r="A34" s="9" t="s">
        <v>199</v>
      </c>
      <c r="B34" s="107" t="s">
        <v>17</v>
      </c>
      <c r="C34" s="108">
        <f>IF(B34="","",VLOOKUP(AD34,Varsayımlar!$B:$Q,3,0))</f>
        <v>8698829380698</v>
      </c>
      <c r="D34" s="108" t="s">
        <v>481</v>
      </c>
      <c r="E34" s="109" t="s">
        <v>37</v>
      </c>
      <c r="F34" s="107" t="s">
        <v>779</v>
      </c>
      <c r="G34" s="107" t="s">
        <v>781</v>
      </c>
      <c r="H34" s="107" t="str">
        <f>IF(B34="","",VLOOKUP(AD34,Varsayımlar!$B:$Q,5,0))</f>
        <v>TORTİLLAS 25 CM 4 PCS 260G</v>
      </c>
      <c r="I34" s="107">
        <f>IF(B34="","",VLOOKUP(AD34,Varsayımlar!B:T,19,0))</f>
        <v>0</v>
      </c>
      <c r="J34" s="107" t="str">
        <f>IF(B34="","",VLOOKUP(AD34,Varsayımlar!$B:$Q,6,0))</f>
        <v>SADE</v>
      </c>
      <c r="K34" s="107">
        <v>924</v>
      </c>
      <c r="L34" s="107"/>
      <c r="M34" s="107">
        <f t="shared" si="0"/>
        <v>11</v>
      </c>
      <c r="N34" s="107"/>
      <c r="O34" s="107"/>
      <c r="P34" s="107">
        <f>IF(B34="","",VLOOKUP(AD34,Varsayımlar!$B:$Q,7,0)*K34)</f>
        <v>27720</v>
      </c>
      <c r="Q34" s="107">
        <f>IF(B34="","",VLOOKUP(AD34,Varsayımlar!$B:$Q,8,0))</f>
        <v>25</v>
      </c>
      <c r="R34" s="107" t="str">
        <f>IF(B34="","",VLOOKUP(AD34,Varsayımlar!$B:$Q,9,0))</f>
        <v>SOFT</v>
      </c>
      <c r="S34" s="107">
        <f>IF(B34="","",VLOOKUP(AD34,Varsayımlar!$B:$Q,10,0))</f>
        <v>4</v>
      </c>
      <c r="T34" s="107">
        <f>IF(B34="","",VLOOKUP(AD34,Varsayımlar!$B:$Q,11,0))</f>
        <v>30</v>
      </c>
      <c r="U34" s="107">
        <f>IF(B34="","",VLOOKUP(AD34,Varsayımlar!$B:$Q,12,0))</f>
        <v>260</v>
      </c>
      <c r="V34" s="107" t="str">
        <f>IF(B34="","",VLOOKUP(AD34,Varsayımlar!$B:$Q,13,0))</f>
        <v>YURTDIŞI</v>
      </c>
      <c r="W34" s="107">
        <f>IF(B34="","",VLOOKUP(AD34,Varsayımlar!$B:$Q,14,0))</f>
        <v>6</v>
      </c>
      <c r="X34" s="110">
        <v>46217</v>
      </c>
      <c r="Y34" s="110">
        <v>46401</v>
      </c>
      <c r="Z34" s="107" t="s">
        <v>690</v>
      </c>
      <c r="AA34" s="107" t="str">
        <f>IF(B34="","",VLOOKUP(AD34,Varsayımlar!$B:$Q,15,0))</f>
        <v>TRİTON -SKT ATILACAK</v>
      </c>
      <c r="AB34" s="107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hidden="1" customHeight="1" x14ac:dyDescent="0.25">
      <c r="A35" s="9" t="s">
        <v>200</v>
      </c>
      <c r="B35" s="82" t="s">
        <v>17</v>
      </c>
      <c r="C35" s="83">
        <f>IF(B35="","",VLOOKUP(AD35,Varsayımlar!$B:$Q,3,0))</f>
        <v>8698829380698</v>
      </c>
      <c r="D35" s="83" t="s">
        <v>486</v>
      </c>
      <c r="E35" s="104" t="s">
        <v>37</v>
      </c>
      <c r="F35" s="82" t="s">
        <v>782</v>
      </c>
      <c r="G35" s="82" t="s">
        <v>783</v>
      </c>
      <c r="H35" s="82" t="str">
        <f>IF(B35="","",VLOOKUP(AD35,Varsayımlar!$B:$Q,5,0))</f>
        <v>TORTİLLAS 25 CM 4 PCS 260G</v>
      </c>
      <c r="I35" s="82">
        <f>IF(B35="","",VLOOKUP(AD35,Varsayımlar!B:T,19,0))</f>
        <v>0</v>
      </c>
      <c r="J35" s="82" t="str">
        <f>IF(B35="","",VLOOKUP(AD35,Varsayımlar!$B:$Q,6,0))</f>
        <v>SADE</v>
      </c>
      <c r="K35" s="82">
        <v>1260</v>
      </c>
      <c r="L35" s="82"/>
      <c r="M35" s="82">
        <f t="shared" si="0"/>
        <v>15</v>
      </c>
      <c r="N35" s="82"/>
      <c r="O35" s="82"/>
      <c r="P35" s="82">
        <f>IF(B35="","",VLOOKUP(AD35,Varsayımlar!$B:$Q,7,0)*K35)</f>
        <v>37800</v>
      </c>
      <c r="Q35" s="82">
        <f>IF(B35="","",VLOOKUP(AD35,Varsayımlar!$B:$Q,8,0))</f>
        <v>25</v>
      </c>
      <c r="R35" s="82" t="str">
        <f>IF(B35="","",VLOOKUP(AD35,Varsayımlar!$B:$Q,9,0))</f>
        <v>SOFT</v>
      </c>
      <c r="S35" s="82">
        <f>IF(B35="","",VLOOKUP(AD35,Varsayımlar!$B:$Q,10,0))</f>
        <v>4</v>
      </c>
      <c r="T35" s="82">
        <f>IF(B35="","",VLOOKUP(AD35,Varsayımlar!$B:$Q,11,0))</f>
        <v>30</v>
      </c>
      <c r="U35" s="82">
        <f>IF(B35="","",VLOOKUP(AD35,Varsayımlar!$B:$Q,12,0))</f>
        <v>260</v>
      </c>
      <c r="V35" s="82" t="str">
        <f>IF(B35="","",VLOOKUP(AD35,Varsayımlar!$B:$Q,13,0))</f>
        <v>YURTDIŞI</v>
      </c>
      <c r="W35" s="82">
        <f>IF(B35="","",VLOOKUP(AD35,Varsayımlar!$B:$Q,14,0))</f>
        <v>6</v>
      </c>
      <c r="X35" s="84">
        <v>46218</v>
      </c>
      <c r="Y35" s="84">
        <v>46402</v>
      </c>
      <c r="Z35" s="82">
        <v>26071525</v>
      </c>
      <c r="AA35" s="82" t="str">
        <f>IF(B35="","",VLOOKUP(AD35,Varsayımlar!$B:$Q,15,0))</f>
        <v>TRİTON -SKT ATILACAK</v>
      </c>
      <c r="AB35" s="82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hidden="1" customHeight="1" x14ac:dyDescent="0.25">
      <c r="A36" s="9" t="s">
        <v>201</v>
      </c>
      <c r="B36" s="82" t="s">
        <v>17</v>
      </c>
      <c r="C36" s="83">
        <f>IF(B36="","",VLOOKUP(AD36,Varsayımlar!$B:$Q,3,0))</f>
        <v>8698829380698</v>
      </c>
      <c r="D36" s="83" t="s">
        <v>486</v>
      </c>
      <c r="E36" s="104" t="s">
        <v>37</v>
      </c>
      <c r="F36" s="82" t="s">
        <v>782</v>
      </c>
      <c r="G36" s="82" t="s">
        <v>784</v>
      </c>
      <c r="H36" s="82" t="str">
        <f>IF(B36="","",VLOOKUP(AD36,Varsayımlar!$B:$Q,5,0))</f>
        <v>TORTİLLAS 25 CM 4 PCS 260G</v>
      </c>
      <c r="I36" s="82">
        <f>IF(B36="","",VLOOKUP(AD36,Varsayımlar!B:T,19,0))</f>
        <v>0</v>
      </c>
      <c r="J36" s="82" t="str">
        <f>IF(B36="","",VLOOKUP(AD36,Varsayımlar!$B:$Q,6,0))</f>
        <v>SADE</v>
      </c>
      <c r="K36" s="82">
        <v>1176</v>
      </c>
      <c r="L36" s="82"/>
      <c r="M36" s="82">
        <f t="shared" si="0"/>
        <v>14</v>
      </c>
      <c r="N36" s="82"/>
      <c r="O36" s="82"/>
      <c r="P36" s="82">
        <f>IF(B36="","",VLOOKUP(AD36,Varsayımlar!$B:$Q,7,0)*K36)</f>
        <v>35280</v>
      </c>
      <c r="Q36" s="82">
        <f>IF(B36="","",VLOOKUP(AD36,Varsayımlar!$B:$Q,8,0))</f>
        <v>25</v>
      </c>
      <c r="R36" s="82" t="str">
        <f>IF(B36="","",VLOOKUP(AD36,Varsayımlar!$B:$Q,9,0))</f>
        <v>SOFT</v>
      </c>
      <c r="S36" s="82">
        <f>IF(B36="","",VLOOKUP(AD36,Varsayımlar!$B:$Q,10,0))</f>
        <v>4</v>
      </c>
      <c r="T36" s="82">
        <f>IF(B36="","",VLOOKUP(AD36,Varsayımlar!$B:$Q,11,0))</f>
        <v>30</v>
      </c>
      <c r="U36" s="82">
        <f>IF(B36="","",VLOOKUP(AD36,Varsayımlar!$B:$Q,12,0))</f>
        <v>260</v>
      </c>
      <c r="V36" s="82" t="str">
        <f>IF(B36="","",VLOOKUP(AD36,Varsayımlar!$B:$Q,13,0))</f>
        <v>YURTDIŞI</v>
      </c>
      <c r="W36" s="82">
        <f>IF(B36="","",VLOOKUP(AD36,Varsayımlar!$B:$Q,14,0))</f>
        <v>6</v>
      </c>
      <c r="X36" s="84">
        <v>46218</v>
      </c>
      <c r="Y36" s="84">
        <v>46402</v>
      </c>
      <c r="Z36" s="82">
        <v>26071525</v>
      </c>
      <c r="AA36" s="82" t="str">
        <f>IF(B36="","",VLOOKUP(AD36,Varsayımlar!$B:$Q,15,0))</f>
        <v>TRİTON -SKT ATILACAK</v>
      </c>
      <c r="AB36" s="82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hidden="1" customHeight="1" x14ac:dyDescent="0.25">
      <c r="A37" s="9" t="s">
        <v>202</v>
      </c>
      <c r="B37" s="70" t="s">
        <v>17</v>
      </c>
      <c r="C37" s="71">
        <f>IF(B37="","",VLOOKUP(AD37,Varsayımlar!$B:$Q,3,0))</f>
        <v>8698829380698</v>
      </c>
      <c r="D37" s="71" t="s">
        <v>490</v>
      </c>
      <c r="E37" s="106" t="s">
        <v>37</v>
      </c>
      <c r="F37" s="70" t="s">
        <v>785</v>
      </c>
      <c r="G37" s="70" t="s">
        <v>786</v>
      </c>
      <c r="H37" s="70" t="str">
        <f>IF(B37="","",VLOOKUP(AD37,Varsayımlar!$B:$Q,5,0))</f>
        <v>TORTİLLAS 25 CM 4 PCS 260G</v>
      </c>
      <c r="I37" s="70">
        <f>IF(B37="","",VLOOKUP(AD37,Varsayımlar!B:T,19,0))</f>
        <v>0</v>
      </c>
      <c r="J37" s="70" t="str">
        <f>IF(B37="","",VLOOKUP(AD37,Varsayımlar!$B:$Q,6,0))</f>
        <v>SADE</v>
      </c>
      <c r="K37" s="70">
        <v>1512</v>
      </c>
      <c r="L37" s="70"/>
      <c r="M37" s="70">
        <f t="shared" si="0"/>
        <v>18</v>
      </c>
      <c r="N37" s="70"/>
      <c r="O37" s="70"/>
      <c r="P37" s="70">
        <f>IF(B37="","",VLOOKUP(AD37,Varsayımlar!$B:$Q,7,0)*K37)</f>
        <v>45360</v>
      </c>
      <c r="Q37" s="70">
        <f>IF(B37="","",VLOOKUP(AD37,Varsayımlar!$B:$Q,8,0))</f>
        <v>25</v>
      </c>
      <c r="R37" s="70" t="str">
        <f>IF(B37="","",VLOOKUP(AD37,Varsayımlar!$B:$Q,9,0))</f>
        <v>SOFT</v>
      </c>
      <c r="S37" s="70">
        <f>IF(B37="","",VLOOKUP(AD37,Varsayımlar!$B:$Q,10,0))</f>
        <v>4</v>
      </c>
      <c r="T37" s="70">
        <f>IF(B37="","",VLOOKUP(AD37,Varsayımlar!$B:$Q,11,0))</f>
        <v>30</v>
      </c>
      <c r="U37" s="70">
        <f>IF(B37="","",VLOOKUP(AD37,Varsayımlar!$B:$Q,12,0))</f>
        <v>260</v>
      </c>
      <c r="V37" s="70" t="str">
        <f>IF(B37="","",VLOOKUP(AD37,Varsayımlar!$B:$Q,13,0))</f>
        <v>YURTDIŞI</v>
      </c>
      <c r="W37" s="70">
        <f>IF(B37="","",VLOOKUP(AD37,Varsayımlar!$B:$Q,14,0))</f>
        <v>6</v>
      </c>
      <c r="X37" s="73">
        <v>46219</v>
      </c>
      <c r="Y37" s="73">
        <v>46403</v>
      </c>
      <c r="Z37" s="70" t="s">
        <v>684</v>
      </c>
      <c r="AA37" s="70" t="str">
        <f>IF(B37="","",VLOOKUP(AD37,Varsayımlar!$B:$Q,15,0))</f>
        <v>TRİTON -SKT ATILACAK</v>
      </c>
      <c r="AB37" s="70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hidden="1" customHeight="1" x14ac:dyDescent="0.25">
      <c r="A38" s="9" t="s">
        <v>203</v>
      </c>
      <c r="B38" s="70" t="s">
        <v>17</v>
      </c>
      <c r="C38" s="71">
        <f>IF(B38="","",VLOOKUP(AD38,Varsayımlar!$B:$Q,3,0))</f>
        <v>8698829380698</v>
      </c>
      <c r="D38" s="71" t="s">
        <v>490</v>
      </c>
      <c r="E38" s="106" t="s">
        <v>37</v>
      </c>
      <c r="F38" s="70" t="s">
        <v>785</v>
      </c>
      <c r="G38" s="70" t="s">
        <v>787</v>
      </c>
      <c r="H38" s="70" t="str">
        <f>IF(B38="","",VLOOKUP(AD38,Varsayımlar!$B:$Q,5,0))</f>
        <v>TORTİLLAS 25 CM 4 PCS 260G</v>
      </c>
      <c r="I38" s="70">
        <f>IF(B38="","",VLOOKUP(AD38,Varsayımlar!B:T,19,0))</f>
        <v>0</v>
      </c>
      <c r="J38" s="70" t="str">
        <f>IF(B38="","",VLOOKUP(AD38,Varsayımlar!$B:$Q,6,0))</f>
        <v>SADE</v>
      </c>
      <c r="K38" s="70">
        <v>924</v>
      </c>
      <c r="L38" s="70"/>
      <c r="M38" s="70">
        <f t="shared" si="0"/>
        <v>11</v>
      </c>
      <c r="N38" s="70"/>
      <c r="O38" s="70"/>
      <c r="P38" s="70">
        <f>IF(B38="","",VLOOKUP(AD38,Varsayımlar!$B:$Q,7,0)*K38)</f>
        <v>27720</v>
      </c>
      <c r="Q38" s="70">
        <f>IF(B38="","",VLOOKUP(AD38,Varsayımlar!$B:$Q,8,0))</f>
        <v>25</v>
      </c>
      <c r="R38" s="70" t="str">
        <f>IF(B38="","",VLOOKUP(AD38,Varsayımlar!$B:$Q,9,0))</f>
        <v>SOFT</v>
      </c>
      <c r="S38" s="70">
        <f>IF(B38="","",VLOOKUP(AD38,Varsayımlar!$B:$Q,10,0))</f>
        <v>4</v>
      </c>
      <c r="T38" s="70">
        <f>IF(B38="","",VLOOKUP(AD38,Varsayımlar!$B:$Q,11,0))</f>
        <v>30</v>
      </c>
      <c r="U38" s="70">
        <f>IF(B38="","",VLOOKUP(AD38,Varsayımlar!$B:$Q,12,0))</f>
        <v>260</v>
      </c>
      <c r="V38" s="70" t="str">
        <f>IF(B38="","",VLOOKUP(AD38,Varsayımlar!$B:$Q,13,0))</f>
        <v>YURTDIŞI</v>
      </c>
      <c r="W38" s="70">
        <f>IF(B38="","",VLOOKUP(AD38,Varsayımlar!$B:$Q,14,0))</f>
        <v>6</v>
      </c>
      <c r="X38" s="73">
        <v>46219</v>
      </c>
      <c r="Y38" s="73">
        <v>46403</v>
      </c>
      <c r="Z38" s="70" t="s">
        <v>684</v>
      </c>
      <c r="AA38" s="70" t="str">
        <f>IF(B38="","",VLOOKUP(AD38,Varsayımlar!$B:$Q,15,0))</f>
        <v>TRİTON -SKT ATILACAK</v>
      </c>
      <c r="AB38" s="70" t="str">
        <f>IF(B38="","",VLOOKUP(AD38,Varsayımlar!$B:$Q,16,0))</f>
        <v>24-26 CM</v>
      </c>
      <c r="AC38" s="64"/>
      <c r="AD38" s="61" t="str">
        <f t="shared" si="1"/>
        <v>LLC TRİTONMUTLUKAL WHEAT TORTILLA</v>
      </c>
    </row>
    <row r="39" spans="1:30" ht="36" hidden="1" customHeight="1" x14ac:dyDescent="0.25">
      <c r="A39" s="9" t="s">
        <v>204</v>
      </c>
      <c r="B39" s="64" t="s">
        <v>17</v>
      </c>
      <c r="C39" s="65">
        <f>IF(B39="","",VLOOKUP(AD39,Varsayımlar!$B:$Q,3,0))</f>
        <v>8698829380698</v>
      </c>
      <c r="D39" s="65" t="s">
        <v>494</v>
      </c>
      <c r="E39" s="167" t="s">
        <v>37</v>
      </c>
      <c r="F39" s="64" t="s">
        <v>788</v>
      </c>
      <c r="G39" s="64" t="s">
        <v>789</v>
      </c>
      <c r="H39" s="64" t="str">
        <f>IF(B39="","",VLOOKUP(AD39,Varsayımlar!$B:$Q,5,0))</f>
        <v>TORTİLLAS 25 CM 4 PCS 260G</v>
      </c>
      <c r="I39" s="64">
        <f>IF(B39="","",VLOOKUP(AD39,Varsayımlar!B:T,19,0))</f>
        <v>0</v>
      </c>
      <c r="J39" s="64" t="str">
        <f>IF(B39="","",VLOOKUP(AD39,Varsayımlar!$B:$Q,6,0))</f>
        <v>SADE</v>
      </c>
      <c r="K39" s="64">
        <v>2100</v>
      </c>
      <c r="L39" s="64"/>
      <c r="M39" s="64">
        <f t="shared" si="0"/>
        <v>25</v>
      </c>
      <c r="N39" s="64"/>
      <c r="O39" s="64"/>
      <c r="P39" s="64">
        <f>IF(B39="","",VLOOKUP(AD39,Varsayımlar!$B:$Q,7,0)*K39)</f>
        <v>63000</v>
      </c>
      <c r="Q39" s="64">
        <f>IF(B39="","",VLOOKUP(AD39,Varsayımlar!$B:$Q,8,0))</f>
        <v>25</v>
      </c>
      <c r="R39" s="64" t="str">
        <f>IF(B39="","",VLOOKUP(AD39,Varsayımlar!$B:$Q,9,0))</f>
        <v>SOFT</v>
      </c>
      <c r="S39" s="64">
        <f>IF(B39="","",VLOOKUP(AD39,Varsayımlar!$B:$Q,10,0))</f>
        <v>4</v>
      </c>
      <c r="T39" s="64">
        <f>IF(B39="","",VLOOKUP(AD39,Varsayımlar!$B:$Q,11,0))</f>
        <v>30</v>
      </c>
      <c r="U39" s="64">
        <f>IF(B39="","",VLOOKUP(AD39,Varsayımlar!$B:$Q,12,0))</f>
        <v>260</v>
      </c>
      <c r="V39" s="64" t="str">
        <f>IF(B39="","",VLOOKUP(AD39,Varsayımlar!$B:$Q,13,0))</f>
        <v>YURTDIŞI</v>
      </c>
      <c r="W39" s="64">
        <f>IF(B39="","",VLOOKUP(AD39,Varsayımlar!$B:$Q,14,0))</f>
        <v>6</v>
      </c>
      <c r="X39" s="66">
        <v>46219</v>
      </c>
      <c r="Y39" s="66">
        <v>46403</v>
      </c>
      <c r="Z39" s="64" t="s">
        <v>834</v>
      </c>
      <c r="AA39" s="64" t="str">
        <f>IF(B39="","",VLOOKUP(AD39,Varsayımlar!$B:$Q,15,0))</f>
        <v>TRİTON -SKT ATILACAK</v>
      </c>
      <c r="AB39" s="64" t="str">
        <f>IF(B39="","",VLOOKUP(AD39,Varsayımlar!$B:$Q,16,0))</f>
        <v>24-26 CM</v>
      </c>
      <c r="AC39" s="64"/>
      <c r="AD39" s="61" t="str">
        <f t="shared" si="1"/>
        <v>LLC TRİTONMUTLUKAL WHEAT TORTILLA</v>
      </c>
    </row>
    <row r="40" spans="1:30" ht="36" hidden="1" customHeight="1" x14ac:dyDescent="0.25">
      <c r="A40" s="9" t="s">
        <v>205</v>
      </c>
      <c r="B40" s="64" t="s">
        <v>17</v>
      </c>
      <c r="C40" s="65">
        <f>IF(B40="","",VLOOKUP(AD40,Varsayımlar!$B:$Q,3,0))</f>
        <v>8698829380698</v>
      </c>
      <c r="D40" s="65" t="s">
        <v>494</v>
      </c>
      <c r="E40" s="167" t="s">
        <v>37</v>
      </c>
      <c r="F40" s="64" t="s">
        <v>788</v>
      </c>
      <c r="G40" s="64" t="s">
        <v>790</v>
      </c>
      <c r="H40" s="64" t="str">
        <f>IF(B40="","",VLOOKUP(AD40,Varsayımlar!$B:$Q,5,0))</f>
        <v>TORTİLLAS 25 CM 4 PCS 260G</v>
      </c>
      <c r="I40" s="64">
        <f>IF(B40="","",VLOOKUP(AD40,Varsayımlar!B:T,19,0))</f>
        <v>0</v>
      </c>
      <c r="J40" s="64" t="str">
        <f>IF(B40="","",VLOOKUP(AD40,Varsayımlar!$B:$Q,6,0))</f>
        <v>SADE</v>
      </c>
      <c r="K40" s="64">
        <v>336</v>
      </c>
      <c r="L40" s="64"/>
      <c r="M40" s="64">
        <f t="shared" si="0"/>
        <v>4</v>
      </c>
      <c r="N40" s="64"/>
      <c r="O40" s="64"/>
      <c r="P40" s="64">
        <f>IF(B40="","",VLOOKUP(AD40,Varsayımlar!$B:$Q,7,0)*K40)</f>
        <v>10080</v>
      </c>
      <c r="Q40" s="64">
        <f>IF(B40="","",VLOOKUP(AD40,Varsayımlar!$B:$Q,8,0))</f>
        <v>25</v>
      </c>
      <c r="R40" s="64" t="str">
        <f>IF(B40="","",VLOOKUP(AD40,Varsayımlar!$B:$Q,9,0))</f>
        <v>SOFT</v>
      </c>
      <c r="S40" s="64">
        <f>IF(B40="","",VLOOKUP(AD40,Varsayımlar!$B:$Q,10,0))</f>
        <v>4</v>
      </c>
      <c r="T40" s="64">
        <f>IF(B40="","",VLOOKUP(AD40,Varsayımlar!$B:$Q,11,0))</f>
        <v>30</v>
      </c>
      <c r="U40" s="64">
        <f>IF(B40="","",VLOOKUP(AD40,Varsayımlar!$B:$Q,12,0))</f>
        <v>260</v>
      </c>
      <c r="V40" s="64" t="str">
        <f>IF(B40="","",VLOOKUP(AD40,Varsayımlar!$B:$Q,13,0))</f>
        <v>YURTDIŞI</v>
      </c>
      <c r="W40" s="64">
        <f>IF(B40="","",VLOOKUP(AD40,Varsayımlar!$B:$Q,14,0))</f>
        <v>6</v>
      </c>
      <c r="X40" s="66">
        <v>46219</v>
      </c>
      <c r="Y40" s="66">
        <v>46403</v>
      </c>
      <c r="Z40" s="64" t="s">
        <v>834</v>
      </c>
      <c r="AA40" s="64" t="str">
        <f>IF(B40="","",VLOOKUP(AD40,Varsayımlar!$B:$Q,15,0))</f>
        <v>TRİTON -SKT ATILACAK</v>
      </c>
      <c r="AB40" s="64" t="str">
        <f>IF(B40="","",VLOOKUP(AD40,Varsayımlar!$B:$Q,16,0))</f>
        <v>24-26 CM</v>
      </c>
      <c r="AC40" s="64"/>
      <c r="AD40" s="61" t="str">
        <f t="shared" si="1"/>
        <v>LLC TRİTONMUTLUKAL WHEAT TORTILLA</v>
      </c>
    </row>
    <row r="41" spans="1:30" ht="36" hidden="1" customHeight="1" x14ac:dyDescent="0.25">
      <c r="A41" s="9" t="s">
        <v>206</v>
      </c>
      <c r="B41" s="107" t="s">
        <v>17</v>
      </c>
      <c r="C41" s="108">
        <f>IF(B41="","",VLOOKUP(AD41,Varsayımlar!$B:$Q,3,0))</f>
        <v>8698829380698</v>
      </c>
      <c r="D41" s="108" t="s">
        <v>498</v>
      </c>
      <c r="E41" s="109" t="s">
        <v>37</v>
      </c>
      <c r="F41" s="107" t="s">
        <v>791</v>
      </c>
      <c r="G41" s="107" t="s">
        <v>792</v>
      </c>
      <c r="H41" s="107" t="str">
        <f>IF(B41="","",VLOOKUP(AD41,Varsayımlar!$B:$Q,5,0))</f>
        <v>TORTİLLAS 25 CM 4 PCS 260G</v>
      </c>
      <c r="I41" s="107">
        <f>IF(B41="","",VLOOKUP(AD41,Varsayımlar!B:T,19,0))</f>
        <v>0</v>
      </c>
      <c r="J41" s="107" t="str">
        <f>IF(B41="","",VLOOKUP(AD41,Varsayımlar!$B:$Q,6,0))</f>
        <v>SADE</v>
      </c>
      <c r="K41" s="107">
        <v>2436</v>
      </c>
      <c r="L41" s="107"/>
      <c r="M41" s="107">
        <f t="shared" si="0"/>
        <v>29</v>
      </c>
      <c r="N41" s="107"/>
      <c r="O41" s="107"/>
      <c r="P41" s="107">
        <f>IF(B41="","",VLOOKUP(AD41,Varsayımlar!$B:$Q,7,0)*K41)</f>
        <v>73080</v>
      </c>
      <c r="Q41" s="107">
        <f>IF(B41="","",VLOOKUP(AD41,Varsayımlar!$B:$Q,8,0))</f>
        <v>25</v>
      </c>
      <c r="R41" s="107" t="str">
        <f>IF(B41="","",VLOOKUP(AD41,Varsayımlar!$B:$Q,9,0))</f>
        <v>SOFT</v>
      </c>
      <c r="S41" s="107">
        <f>IF(B41="","",VLOOKUP(AD41,Varsayımlar!$B:$Q,10,0))</f>
        <v>4</v>
      </c>
      <c r="T41" s="107">
        <f>IF(B41="","",VLOOKUP(AD41,Varsayımlar!$B:$Q,11,0))</f>
        <v>30</v>
      </c>
      <c r="U41" s="107">
        <f>IF(B41="","",VLOOKUP(AD41,Varsayımlar!$B:$Q,12,0))</f>
        <v>260</v>
      </c>
      <c r="V41" s="107" t="str">
        <f>IF(B41="","",VLOOKUP(AD41,Varsayımlar!$B:$Q,13,0))</f>
        <v>YURTDIŞI</v>
      </c>
      <c r="W41" s="107">
        <f>IF(B41="","",VLOOKUP(AD41,Varsayımlar!$B:$Q,14,0))</f>
        <v>6</v>
      </c>
      <c r="X41" s="110">
        <v>46220</v>
      </c>
      <c r="Y41" s="110">
        <v>46404</v>
      </c>
      <c r="Z41" s="107">
        <v>26071725</v>
      </c>
      <c r="AA41" s="107" t="str">
        <f>IF(B41="","",VLOOKUP(AD41,Varsayımlar!$B:$Q,15,0))</f>
        <v>TRİTON -SKT ATILACAK</v>
      </c>
      <c r="AB41" s="107" t="str">
        <f>IF(B41="","",VLOOKUP(AD41,Varsayımlar!$B:$Q,16,0))</f>
        <v>24-26 CM</v>
      </c>
      <c r="AC41" s="64"/>
      <c r="AD41" s="61" t="str">
        <f t="shared" si="1"/>
        <v>LLC TRİTONMUTLUKAL WHEAT TORTILLA</v>
      </c>
    </row>
    <row r="42" spans="1:30" ht="36" hidden="1" customHeight="1" x14ac:dyDescent="0.25">
      <c r="A42" s="9" t="s">
        <v>207</v>
      </c>
      <c r="B42" s="67" t="s">
        <v>17</v>
      </c>
      <c r="C42" s="4">
        <f>IF(B42="","",VLOOKUP(AD42,Varsayımlar!$B:$Q,3,0))</f>
        <v>8698829380698</v>
      </c>
      <c r="D42" s="4" t="s">
        <v>502</v>
      </c>
      <c r="E42" s="105" t="s">
        <v>37</v>
      </c>
      <c r="F42" s="67" t="s">
        <v>793</v>
      </c>
      <c r="G42" s="67" t="s">
        <v>794</v>
      </c>
      <c r="H42" s="67" t="str">
        <f>IF(B42="","",VLOOKUP(AD42,Varsayımlar!$B:$Q,5,0))</f>
        <v>TORTİLLAS 25 CM 4 PCS 260G</v>
      </c>
      <c r="I42" s="67">
        <f>IF(B42="","",VLOOKUP(AD42,Varsayımlar!B:T,19,0))</f>
        <v>0</v>
      </c>
      <c r="J42" s="67" t="str">
        <f>IF(B42="","",VLOOKUP(AD42,Varsayımlar!$B:$Q,6,0))</f>
        <v>SADE</v>
      </c>
      <c r="K42" s="67">
        <v>504</v>
      </c>
      <c r="L42" s="67"/>
      <c r="M42" s="67">
        <f t="shared" si="0"/>
        <v>6</v>
      </c>
      <c r="N42" s="67"/>
      <c r="O42" s="67"/>
      <c r="P42" s="67">
        <f>IF(B42="","",VLOOKUP(AD42,Varsayımlar!$B:$Q,7,0)*K42)</f>
        <v>15120</v>
      </c>
      <c r="Q42" s="67">
        <f>IF(B42="","",VLOOKUP(AD42,Varsayımlar!$B:$Q,8,0))</f>
        <v>25</v>
      </c>
      <c r="R42" s="67" t="str">
        <f>IF(B42="","",VLOOKUP(AD42,Varsayımlar!$B:$Q,9,0))</f>
        <v>SOFT</v>
      </c>
      <c r="S42" s="67">
        <f>IF(B42="","",VLOOKUP(AD42,Varsayımlar!$B:$Q,10,0))</f>
        <v>4</v>
      </c>
      <c r="T42" s="67">
        <f>IF(B42="","",VLOOKUP(AD42,Varsayımlar!$B:$Q,11,0))</f>
        <v>30</v>
      </c>
      <c r="U42" s="67">
        <f>IF(B42="","",VLOOKUP(AD42,Varsayımlar!$B:$Q,12,0))</f>
        <v>260</v>
      </c>
      <c r="V42" s="67" t="str">
        <f>IF(B42="","",VLOOKUP(AD42,Varsayımlar!$B:$Q,13,0))</f>
        <v>YURTDIŞI</v>
      </c>
      <c r="W42" s="67">
        <f>IF(B42="","",VLOOKUP(AD42,Varsayımlar!$B:$Q,14,0))</f>
        <v>6</v>
      </c>
      <c r="X42" s="68">
        <v>46221</v>
      </c>
      <c r="Y42" s="68">
        <v>46405</v>
      </c>
      <c r="Z42" s="67">
        <v>26071825</v>
      </c>
      <c r="AA42" s="67" t="str">
        <f>IF(B42="","",VLOOKUP(AD42,Varsayımlar!$B:$Q,15,0))</f>
        <v>TRİTON -SKT ATILACAK</v>
      </c>
      <c r="AB42" s="67" t="str">
        <f>IF(B42="","",VLOOKUP(AD42,Varsayımlar!$B:$Q,16,0))</f>
        <v>24-26 CM</v>
      </c>
      <c r="AC42" s="64"/>
      <c r="AD42" s="61" t="str">
        <f t="shared" si="1"/>
        <v>LLC TRİTONMUTLUKAL WHEAT TORTILLA</v>
      </c>
    </row>
    <row r="43" spans="1:30" ht="36" hidden="1" customHeight="1" x14ac:dyDescent="0.25">
      <c r="A43" s="9" t="s">
        <v>208</v>
      </c>
      <c r="B43" s="67" t="s">
        <v>17</v>
      </c>
      <c r="C43" s="4">
        <f>IF(B43="","",VLOOKUP(AD43,Varsayımlar!$B:$Q,3,0))</f>
        <v>8698829380698</v>
      </c>
      <c r="D43" s="4" t="s">
        <v>502</v>
      </c>
      <c r="E43" s="105" t="s">
        <v>37</v>
      </c>
      <c r="F43" s="67" t="s">
        <v>793</v>
      </c>
      <c r="G43" s="67" t="s">
        <v>795</v>
      </c>
      <c r="H43" s="67" t="str">
        <f>IF(B43="","",VLOOKUP(AD43,Varsayımlar!$B:$Q,5,0))</f>
        <v>TORTİLLAS 25 CM 4 PCS 260G</v>
      </c>
      <c r="I43" s="67">
        <f>IF(B43="","",VLOOKUP(AD43,Varsayımlar!B:T,19,0))</f>
        <v>0</v>
      </c>
      <c r="J43" s="67" t="str">
        <f>IF(B43="","",VLOOKUP(AD43,Varsayımlar!$B:$Q,6,0))</f>
        <v>SADE</v>
      </c>
      <c r="K43" s="67">
        <v>1932</v>
      </c>
      <c r="L43" s="67"/>
      <c r="M43" s="67">
        <f t="shared" si="0"/>
        <v>23</v>
      </c>
      <c r="N43" s="67"/>
      <c r="O43" s="67"/>
      <c r="P43" s="67">
        <f>IF(B43="","",VLOOKUP(AD43,Varsayımlar!$B:$Q,7,0)*K43)</f>
        <v>57960</v>
      </c>
      <c r="Q43" s="67">
        <f>IF(B43="","",VLOOKUP(AD43,Varsayımlar!$B:$Q,8,0))</f>
        <v>25</v>
      </c>
      <c r="R43" s="67" t="str">
        <f>IF(B43="","",VLOOKUP(AD43,Varsayımlar!$B:$Q,9,0))</f>
        <v>SOFT</v>
      </c>
      <c r="S43" s="67">
        <f>IF(B43="","",VLOOKUP(AD43,Varsayımlar!$B:$Q,10,0))</f>
        <v>4</v>
      </c>
      <c r="T43" s="67">
        <f>IF(B43="","",VLOOKUP(AD43,Varsayımlar!$B:$Q,11,0))</f>
        <v>30</v>
      </c>
      <c r="U43" s="67">
        <f>IF(B43="","",VLOOKUP(AD43,Varsayımlar!$B:$Q,12,0))</f>
        <v>260</v>
      </c>
      <c r="V43" s="67" t="str">
        <f>IF(B43="","",VLOOKUP(AD43,Varsayımlar!$B:$Q,13,0))</f>
        <v>YURTDIŞI</v>
      </c>
      <c r="W43" s="67">
        <f>IF(B43="","",VLOOKUP(AD43,Varsayımlar!$B:$Q,14,0))</f>
        <v>6</v>
      </c>
      <c r="X43" s="68">
        <v>46221</v>
      </c>
      <c r="Y43" s="68">
        <v>46405</v>
      </c>
      <c r="Z43" s="67">
        <v>26071825</v>
      </c>
      <c r="AA43" s="67" t="str">
        <f>IF(B43="","",VLOOKUP(AD43,Varsayımlar!$B:$Q,15,0))</f>
        <v>TRİTON -SKT ATILACAK</v>
      </c>
      <c r="AB43" s="67" t="str">
        <f>IF(B43="","",VLOOKUP(AD43,Varsayımlar!$B:$Q,16,0))</f>
        <v>24-26 CM</v>
      </c>
      <c r="AC43" s="64"/>
      <c r="AD43" s="61" t="str">
        <f t="shared" si="1"/>
        <v>LLC TRİTONMUTLUKAL WHEAT TORTILLA</v>
      </c>
    </row>
    <row r="44" spans="1:30" ht="36" hidden="1" customHeight="1" x14ac:dyDescent="0.25">
      <c r="A44" s="9" t="s">
        <v>209</v>
      </c>
      <c r="B44" s="154" t="s">
        <v>17</v>
      </c>
      <c r="C44" s="155">
        <f>IF(B44="","",VLOOKUP(AD44,Varsayımlar!$B:$Q,3,0))</f>
        <v>8698829380698</v>
      </c>
      <c r="D44" s="155" t="s">
        <v>506</v>
      </c>
      <c r="E44" s="166" t="s">
        <v>37</v>
      </c>
      <c r="F44" s="154" t="s">
        <v>796</v>
      </c>
      <c r="G44" s="154" t="s">
        <v>797</v>
      </c>
      <c r="H44" s="154" t="str">
        <f>IF(B44="","",VLOOKUP(AD44,Varsayımlar!$B:$Q,5,0))</f>
        <v>TORTİLLAS 25 CM 4 PCS 260G</v>
      </c>
      <c r="I44" s="154">
        <f>IF(B44="","",VLOOKUP(AD44,Varsayımlar!B:T,19,0))</f>
        <v>0</v>
      </c>
      <c r="J44" s="154" t="str">
        <f>IF(B44="","",VLOOKUP(AD44,Varsayımlar!$B:$Q,6,0))</f>
        <v>SADE</v>
      </c>
      <c r="K44" s="154">
        <v>2436</v>
      </c>
      <c r="L44" s="154"/>
      <c r="M44" s="154">
        <f t="shared" si="0"/>
        <v>29</v>
      </c>
      <c r="N44" s="154"/>
      <c r="O44" s="154"/>
      <c r="P44" s="154">
        <f>IF(B44="","",VLOOKUP(AD44,Varsayımlar!$B:$Q,7,0)*K44)</f>
        <v>73080</v>
      </c>
      <c r="Q44" s="154">
        <f>IF(B44="","",VLOOKUP(AD44,Varsayımlar!$B:$Q,8,0))</f>
        <v>25</v>
      </c>
      <c r="R44" s="154" t="str">
        <f>IF(B44="","",VLOOKUP(AD44,Varsayımlar!$B:$Q,9,0))</f>
        <v>SOFT</v>
      </c>
      <c r="S44" s="154">
        <f>IF(B44="","",VLOOKUP(AD44,Varsayımlar!$B:$Q,10,0))</f>
        <v>4</v>
      </c>
      <c r="T44" s="154">
        <f>IF(B44="","",VLOOKUP(AD44,Varsayımlar!$B:$Q,11,0))</f>
        <v>30</v>
      </c>
      <c r="U44" s="154">
        <f>IF(B44="","",VLOOKUP(AD44,Varsayımlar!$B:$Q,12,0))</f>
        <v>260</v>
      </c>
      <c r="V44" s="154" t="str">
        <f>IF(B44="","",VLOOKUP(AD44,Varsayımlar!$B:$Q,13,0))</f>
        <v>YURTDIŞI</v>
      </c>
      <c r="W44" s="154">
        <f>IF(B44="","",VLOOKUP(AD44,Varsayımlar!$B:$Q,14,0))</f>
        <v>6</v>
      </c>
      <c r="X44" s="157">
        <v>46223</v>
      </c>
      <c r="Y44" s="157">
        <v>46407</v>
      </c>
      <c r="Z44" s="154">
        <v>26072025</v>
      </c>
      <c r="AA44" s="154" t="str">
        <f>IF(B44="","",VLOOKUP(AD44,Varsayımlar!$B:$Q,15,0))</f>
        <v>TRİTON -SKT ATILACAK</v>
      </c>
      <c r="AB44" s="154" t="str">
        <f>IF(B44="","",VLOOKUP(AD44,Varsayımlar!$B:$Q,16,0))</f>
        <v>24-26 CM</v>
      </c>
      <c r="AC44" s="64"/>
      <c r="AD44" s="61" t="str">
        <f t="shared" si="1"/>
        <v>LLC TRİTONMUTLUKAL WHEAT TORTILLA</v>
      </c>
    </row>
    <row r="45" spans="1:30" ht="36" hidden="1" customHeight="1" x14ac:dyDescent="0.25">
      <c r="A45" s="9" t="s">
        <v>210</v>
      </c>
      <c r="B45" s="82" t="s">
        <v>17</v>
      </c>
      <c r="C45" s="83">
        <f>IF(B45="","",VLOOKUP(AD45,Varsayımlar!$B:$Q,3,0))</f>
        <v>8698829380698</v>
      </c>
      <c r="D45" s="83" t="s">
        <v>509</v>
      </c>
      <c r="E45" s="104" t="s">
        <v>37</v>
      </c>
      <c r="F45" s="82" t="s">
        <v>798</v>
      </c>
      <c r="G45" s="82" t="s">
        <v>799</v>
      </c>
      <c r="H45" s="82" t="str">
        <f>IF(B45="","",VLOOKUP(AD45,Varsayımlar!$B:$Q,5,0))</f>
        <v>TORTİLLAS 25 CM 4 PCS 260G</v>
      </c>
      <c r="I45" s="82">
        <f>IF(B45="","",VLOOKUP(AD45,Varsayımlar!B:T,19,0))</f>
        <v>0</v>
      </c>
      <c r="J45" s="82" t="str">
        <f>IF(B45="","",VLOOKUP(AD45,Varsayımlar!$B:$Q,6,0))</f>
        <v>SADE</v>
      </c>
      <c r="K45" s="82">
        <v>1932</v>
      </c>
      <c r="L45" s="82"/>
      <c r="M45" s="82">
        <f t="shared" si="0"/>
        <v>23</v>
      </c>
      <c r="N45" s="82"/>
      <c r="O45" s="82"/>
      <c r="P45" s="82">
        <f>IF(B45="","",VLOOKUP(AD45,Varsayımlar!$B:$Q,7,0)*K45)</f>
        <v>57960</v>
      </c>
      <c r="Q45" s="82">
        <f>IF(B45="","",VLOOKUP(AD45,Varsayımlar!$B:$Q,8,0))</f>
        <v>25</v>
      </c>
      <c r="R45" s="82" t="str">
        <f>IF(B45="","",VLOOKUP(AD45,Varsayımlar!$B:$Q,9,0))</f>
        <v>SOFT</v>
      </c>
      <c r="S45" s="82">
        <f>IF(B45="","",VLOOKUP(AD45,Varsayımlar!$B:$Q,10,0))</f>
        <v>4</v>
      </c>
      <c r="T45" s="82">
        <f>IF(B45="","",VLOOKUP(AD45,Varsayımlar!$B:$Q,11,0))</f>
        <v>30</v>
      </c>
      <c r="U45" s="82">
        <f>IF(B45="","",VLOOKUP(AD45,Varsayımlar!$B:$Q,12,0))</f>
        <v>260</v>
      </c>
      <c r="V45" s="82" t="str">
        <f>IF(B45="","",VLOOKUP(AD45,Varsayımlar!$B:$Q,13,0))</f>
        <v>YURTDIŞI</v>
      </c>
      <c r="W45" s="82">
        <f>IF(B45="","",VLOOKUP(AD45,Varsayımlar!$B:$Q,14,0))</f>
        <v>6</v>
      </c>
      <c r="X45" s="84">
        <v>46224</v>
      </c>
      <c r="Y45" s="84">
        <v>46408</v>
      </c>
      <c r="Z45" s="82">
        <v>26072125</v>
      </c>
      <c r="AA45" s="82" t="str">
        <f>IF(B45="","",VLOOKUP(AD45,Varsayımlar!$B:$Q,15,0))</f>
        <v>TRİTON -SKT ATILACAK</v>
      </c>
      <c r="AB45" s="82" t="str">
        <f>IF(B45="","",VLOOKUP(AD45,Varsayımlar!$B:$Q,16,0))</f>
        <v>24-26 CM</v>
      </c>
      <c r="AC45" s="64"/>
      <c r="AD45" s="61" t="str">
        <f t="shared" si="1"/>
        <v>LLC TRİTONMUTLUKAL WHEAT TORTILLA</v>
      </c>
    </row>
    <row r="46" spans="1:30" ht="36" hidden="1" customHeight="1" x14ac:dyDescent="0.25">
      <c r="A46" s="9" t="s">
        <v>211</v>
      </c>
      <c r="B46" s="82" t="s">
        <v>17</v>
      </c>
      <c r="C46" s="83">
        <f>IF(B46="","",VLOOKUP(AD46,Varsayımlar!$B:$Q,3,0))</f>
        <v>8698829380698</v>
      </c>
      <c r="D46" s="83" t="s">
        <v>509</v>
      </c>
      <c r="E46" s="104" t="s">
        <v>37</v>
      </c>
      <c r="F46" s="82" t="s">
        <v>798</v>
      </c>
      <c r="G46" s="82" t="s">
        <v>800</v>
      </c>
      <c r="H46" s="82" t="str">
        <f>IF(B46="","",VLOOKUP(AD46,Varsayımlar!$B:$Q,5,0))</f>
        <v>TORTİLLAS 25 CM 4 PCS 260G</v>
      </c>
      <c r="I46" s="82">
        <f>IF(B46="","",VLOOKUP(AD46,Varsayımlar!B:T,19,0))</f>
        <v>0</v>
      </c>
      <c r="J46" s="82" t="str">
        <f>IF(B46="","",VLOOKUP(AD46,Varsayımlar!$B:$Q,6,0))</f>
        <v>SADE</v>
      </c>
      <c r="K46" s="82">
        <v>504</v>
      </c>
      <c r="L46" s="82"/>
      <c r="M46" s="82">
        <f t="shared" si="0"/>
        <v>6</v>
      </c>
      <c r="N46" s="82"/>
      <c r="O46" s="82"/>
      <c r="P46" s="82">
        <f>IF(B46="","",VLOOKUP(AD46,Varsayımlar!$B:$Q,7,0)*K46)</f>
        <v>15120</v>
      </c>
      <c r="Q46" s="82">
        <f>IF(B46="","",VLOOKUP(AD46,Varsayımlar!$B:$Q,8,0))</f>
        <v>25</v>
      </c>
      <c r="R46" s="82" t="str">
        <f>IF(B46="","",VLOOKUP(AD46,Varsayımlar!$B:$Q,9,0))</f>
        <v>SOFT</v>
      </c>
      <c r="S46" s="82">
        <f>IF(B46="","",VLOOKUP(AD46,Varsayımlar!$B:$Q,10,0))</f>
        <v>4</v>
      </c>
      <c r="T46" s="82">
        <f>IF(B46="","",VLOOKUP(AD46,Varsayımlar!$B:$Q,11,0))</f>
        <v>30</v>
      </c>
      <c r="U46" s="82">
        <f>IF(B46="","",VLOOKUP(AD46,Varsayımlar!$B:$Q,12,0))</f>
        <v>260</v>
      </c>
      <c r="V46" s="82" t="str">
        <f>IF(B46="","",VLOOKUP(AD46,Varsayımlar!$B:$Q,13,0))</f>
        <v>YURTDIŞI</v>
      </c>
      <c r="W46" s="82">
        <f>IF(B46="","",VLOOKUP(AD46,Varsayımlar!$B:$Q,14,0))</f>
        <v>6</v>
      </c>
      <c r="X46" s="84">
        <v>46224</v>
      </c>
      <c r="Y46" s="84">
        <v>46408</v>
      </c>
      <c r="Z46" s="82">
        <v>26072125</v>
      </c>
      <c r="AA46" s="82" t="str">
        <f>IF(B46="","",VLOOKUP(AD46,Varsayımlar!$B:$Q,15,0))</f>
        <v>TRİTON -SKT ATILACAK</v>
      </c>
      <c r="AB46" s="82" t="str">
        <f>IF(B46="","",VLOOKUP(AD46,Varsayımlar!$B:$Q,16,0))</f>
        <v>24-26 CM</v>
      </c>
      <c r="AC46" s="64"/>
      <c r="AD46" s="61" t="str">
        <f t="shared" si="1"/>
        <v>LLC TRİTONMUTLUKAL WHEAT TORTILLA</v>
      </c>
    </row>
    <row r="47" spans="1:30" ht="36" hidden="1" customHeight="1" x14ac:dyDescent="0.25">
      <c r="A47" s="9" t="s">
        <v>212</v>
      </c>
      <c r="B47" s="115" t="s">
        <v>17</v>
      </c>
      <c r="C47" s="116">
        <f>IF(B47="","",VLOOKUP(AD47,Varsayımlar!$B:$Q,3,0))</f>
        <v>8698829380698</v>
      </c>
      <c r="D47" s="116" t="s">
        <v>513</v>
      </c>
      <c r="E47" s="117" t="s">
        <v>37</v>
      </c>
      <c r="F47" s="115" t="s">
        <v>801</v>
      </c>
      <c r="G47" s="115" t="s">
        <v>802</v>
      </c>
      <c r="H47" s="115" t="str">
        <f>IF(B47="","",VLOOKUP(AD47,Varsayımlar!$B:$Q,5,0))</f>
        <v>TORTİLLAS 25 CM 4 PCS 260G</v>
      </c>
      <c r="I47" s="115">
        <f>IF(B47="","",VLOOKUP(AD47,Varsayımlar!B:T,19,0))</f>
        <v>0</v>
      </c>
      <c r="J47" s="115" t="str">
        <f>IF(B47="","",VLOOKUP(AD47,Varsayımlar!$B:$Q,6,0))</f>
        <v>SADE</v>
      </c>
      <c r="K47" s="115">
        <v>1260</v>
      </c>
      <c r="L47" s="115"/>
      <c r="M47" s="115">
        <f t="shared" si="0"/>
        <v>15</v>
      </c>
      <c r="N47" s="115"/>
      <c r="O47" s="115"/>
      <c r="P47" s="115">
        <f>IF(B47="","",VLOOKUP(AD47,Varsayımlar!$B:$Q,7,0)*K47)</f>
        <v>37800</v>
      </c>
      <c r="Q47" s="115">
        <f>IF(B47="","",VLOOKUP(AD47,Varsayımlar!$B:$Q,8,0))</f>
        <v>25</v>
      </c>
      <c r="R47" s="115" t="str">
        <f>IF(B47="","",VLOOKUP(AD47,Varsayımlar!$B:$Q,9,0))</f>
        <v>SOFT</v>
      </c>
      <c r="S47" s="115">
        <f>IF(B47="","",VLOOKUP(AD47,Varsayımlar!$B:$Q,10,0))</f>
        <v>4</v>
      </c>
      <c r="T47" s="115">
        <f>IF(B47="","",VLOOKUP(AD47,Varsayımlar!$B:$Q,11,0))</f>
        <v>30</v>
      </c>
      <c r="U47" s="115">
        <f>IF(B47="","",VLOOKUP(AD47,Varsayımlar!$B:$Q,12,0))</f>
        <v>260</v>
      </c>
      <c r="V47" s="115" t="str">
        <f>IF(B47="","",VLOOKUP(AD47,Varsayımlar!$B:$Q,13,0))</f>
        <v>YURTDIŞI</v>
      </c>
      <c r="W47" s="115">
        <f>IF(B47="","",VLOOKUP(AD47,Varsayımlar!$B:$Q,14,0))</f>
        <v>6</v>
      </c>
      <c r="X47" s="118">
        <v>46225</v>
      </c>
      <c r="Y47" s="118">
        <v>46409</v>
      </c>
      <c r="Z47" s="115">
        <v>26072225</v>
      </c>
      <c r="AA47" s="115" t="str">
        <f>IF(B47="","",VLOOKUP(AD47,Varsayımlar!$B:$Q,15,0))</f>
        <v>TRİTON -SKT ATILACAK</v>
      </c>
      <c r="AB47" s="115" t="str">
        <f>IF(B47="","",VLOOKUP(AD47,Varsayımlar!$B:$Q,16,0))</f>
        <v>24-26 CM</v>
      </c>
      <c r="AC47" s="64"/>
      <c r="AD47" s="61" t="str">
        <f t="shared" si="1"/>
        <v>LLC TRİTONMUTLUKAL WHEAT TORTILLA</v>
      </c>
    </row>
    <row r="48" spans="1:30" ht="36" hidden="1" customHeight="1" x14ac:dyDescent="0.25">
      <c r="A48" s="9" t="s">
        <v>213</v>
      </c>
      <c r="B48" s="115" t="s">
        <v>17</v>
      </c>
      <c r="C48" s="116">
        <f>IF(B48="","",VLOOKUP(AD48,Varsayımlar!$B:$Q,3,0))</f>
        <v>8698829380698</v>
      </c>
      <c r="D48" s="116" t="s">
        <v>513</v>
      </c>
      <c r="E48" s="117" t="s">
        <v>37</v>
      </c>
      <c r="F48" s="115" t="s">
        <v>801</v>
      </c>
      <c r="G48" s="115" t="s">
        <v>803</v>
      </c>
      <c r="H48" s="115" t="str">
        <f>IF(B48="","",VLOOKUP(AD48,Varsayımlar!$B:$Q,5,0))</f>
        <v>TORTİLLAS 25 CM 4 PCS 260G</v>
      </c>
      <c r="I48" s="115">
        <f>IF(B48="","",VLOOKUP(AD48,Varsayımlar!B:T,19,0))</f>
        <v>0</v>
      </c>
      <c r="J48" s="115" t="str">
        <f>IF(B48="","",VLOOKUP(AD48,Varsayımlar!$B:$Q,6,0))</f>
        <v>SADE</v>
      </c>
      <c r="K48" s="115">
        <v>1176</v>
      </c>
      <c r="L48" s="115"/>
      <c r="M48" s="115">
        <f t="shared" si="0"/>
        <v>14</v>
      </c>
      <c r="N48" s="115"/>
      <c r="O48" s="115"/>
      <c r="P48" s="115">
        <f>IF(B48="","",VLOOKUP(AD48,Varsayımlar!$B:$Q,7,0)*K48)</f>
        <v>35280</v>
      </c>
      <c r="Q48" s="115">
        <f>IF(B48="","",VLOOKUP(AD48,Varsayımlar!$B:$Q,8,0))</f>
        <v>25</v>
      </c>
      <c r="R48" s="115" t="str">
        <f>IF(B48="","",VLOOKUP(AD48,Varsayımlar!$B:$Q,9,0))</f>
        <v>SOFT</v>
      </c>
      <c r="S48" s="115">
        <f>IF(B48="","",VLOOKUP(AD48,Varsayımlar!$B:$Q,10,0))</f>
        <v>4</v>
      </c>
      <c r="T48" s="115">
        <f>IF(B48="","",VLOOKUP(AD48,Varsayımlar!$B:$Q,11,0))</f>
        <v>30</v>
      </c>
      <c r="U48" s="115">
        <f>IF(B48="","",VLOOKUP(AD48,Varsayımlar!$B:$Q,12,0))</f>
        <v>260</v>
      </c>
      <c r="V48" s="115" t="str">
        <f>IF(B48="","",VLOOKUP(AD48,Varsayımlar!$B:$Q,13,0))</f>
        <v>YURTDIŞI</v>
      </c>
      <c r="W48" s="115">
        <f>IF(B48="","",VLOOKUP(AD48,Varsayımlar!$B:$Q,14,0))</f>
        <v>6</v>
      </c>
      <c r="X48" s="118">
        <v>46225</v>
      </c>
      <c r="Y48" s="118">
        <v>46409</v>
      </c>
      <c r="Z48" s="115">
        <v>26072225</v>
      </c>
      <c r="AA48" s="115" t="str">
        <f>IF(B48="","",VLOOKUP(AD48,Varsayımlar!$B:$Q,15,0))</f>
        <v>TRİTON -SKT ATILACAK</v>
      </c>
      <c r="AB48" s="115" t="str">
        <f>IF(B48="","",VLOOKUP(AD48,Varsayımlar!$B:$Q,16,0))</f>
        <v>24-26 CM</v>
      </c>
      <c r="AC48" s="64"/>
      <c r="AD48" s="61" t="str">
        <f t="shared" si="1"/>
        <v>LLC TRİTONMUTLUKAL WHEAT TORTILLA</v>
      </c>
    </row>
    <row r="49" spans="1:30" ht="36" hidden="1" customHeight="1" x14ac:dyDescent="0.25">
      <c r="A49" s="9" t="s">
        <v>214</v>
      </c>
      <c r="B49" s="77" t="s">
        <v>17</v>
      </c>
      <c r="C49" s="76">
        <f>IF(B49="","",VLOOKUP(AD49,Varsayımlar!$B:$Q,3,0))</f>
        <v>8698829380698</v>
      </c>
      <c r="D49" s="76" t="s">
        <v>517</v>
      </c>
      <c r="E49" s="119" t="s">
        <v>37</v>
      </c>
      <c r="F49" s="77" t="s">
        <v>804</v>
      </c>
      <c r="G49" s="77" t="s">
        <v>805</v>
      </c>
      <c r="H49" s="77" t="str">
        <f>IF(B49="","",VLOOKUP(AD49,Varsayımlar!$B:$Q,5,0))</f>
        <v>TORTİLLAS 25 CM 4 PCS 260G</v>
      </c>
      <c r="I49" s="77">
        <f>IF(B49="","",VLOOKUP(AD49,Varsayımlar!B:T,19,0))</f>
        <v>0</v>
      </c>
      <c r="J49" s="77" t="str">
        <f>IF(B49="","",VLOOKUP(AD49,Varsayımlar!$B:$Q,6,0))</f>
        <v>SADE</v>
      </c>
      <c r="K49" s="77">
        <v>1176</v>
      </c>
      <c r="L49" s="77"/>
      <c r="M49" s="77">
        <f t="shared" si="0"/>
        <v>14</v>
      </c>
      <c r="N49" s="77"/>
      <c r="O49" s="77"/>
      <c r="P49" s="77">
        <f>IF(B49="","",VLOOKUP(AD49,Varsayımlar!$B:$Q,7,0)*K49)</f>
        <v>35280</v>
      </c>
      <c r="Q49" s="77">
        <f>IF(B49="","",VLOOKUP(AD49,Varsayımlar!$B:$Q,8,0))</f>
        <v>25</v>
      </c>
      <c r="R49" s="77" t="str">
        <f>IF(B49="","",VLOOKUP(AD49,Varsayımlar!$B:$Q,9,0))</f>
        <v>SOFT</v>
      </c>
      <c r="S49" s="77">
        <f>IF(B49="","",VLOOKUP(AD49,Varsayımlar!$B:$Q,10,0))</f>
        <v>4</v>
      </c>
      <c r="T49" s="77">
        <f>IF(B49="","",VLOOKUP(AD49,Varsayımlar!$B:$Q,11,0))</f>
        <v>30</v>
      </c>
      <c r="U49" s="77">
        <f>IF(B49="","",VLOOKUP(AD49,Varsayımlar!$B:$Q,12,0))</f>
        <v>260</v>
      </c>
      <c r="V49" s="77" t="str">
        <f>IF(B49="","",VLOOKUP(AD49,Varsayımlar!$B:$Q,13,0))</f>
        <v>YURTDIŞI</v>
      </c>
      <c r="W49" s="77">
        <f>IF(B49="","",VLOOKUP(AD49,Varsayımlar!$B:$Q,14,0))</f>
        <v>6</v>
      </c>
      <c r="X49" s="78">
        <v>46226</v>
      </c>
      <c r="Y49" s="78">
        <v>46410</v>
      </c>
      <c r="Z49" s="77">
        <v>26072325</v>
      </c>
      <c r="AA49" s="77" t="str">
        <f>IF(B49="","",VLOOKUP(AD49,Varsayımlar!$B:$Q,15,0))</f>
        <v>TRİTON -SKT ATILACAK</v>
      </c>
      <c r="AB49" s="77" t="str">
        <f>IF(B49="","",VLOOKUP(AD49,Varsayımlar!$B:$Q,16,0))</f>
        <v>24-26 CM</v>
      </c>
      <c r="AC49" s="64"/>
      <c r="AD49" s="61" t="str">
        <f t="shared" si="1"/>
        <v>LLC TRİTONMUTLUKAL WHEAT TORTILLA</v>
      </c>
    </row>
    <row r="50" spans="1:30" ht="36" hidden="1" customHeight="1" x14ac:dyDescent="0.25">
      <c r="A50" s="9" t="s">
        <v>215</v>
      </c>
      <c r="B50" s="77" t="s">
        <v>17</v>
      </c>
      <c r="C50" s="76">
        <f>IF(B50="","",VLOOKUP(AD50,Varsayımlar!$B:$Q,3,0))</f>
        <v>8698829380698</v>
      </c>
      <c r="D50" s="76" t="s">
        <v>517</v>
      </c>
      <c r="E50" s="119" t="s">
        <v>37</v>
      </c>
      <c r="F50" s="77" t="s">
        <v>804</v>
      </c>
      <c r="G50" s="77" t="s">
        <v>806</v>
      </c>
      <c r="H50" s="77" t="str">
        <f>IF(B50="","",VLOOKUP(AD50,Varsayımlar!$B:$Q,5,0))</f>
        <v>TORTİLLAS 25 CM 4 PCS 260G</v>
      </c>
      <c r="I50" s="77">
        <f>IF(B50="","",VLOOKUP(AD50,Varsayımlar!B:T,19,0))</f>
        <v>0</v>
      </c>
      <c r="J50" s="77" t="str">
        <f>IF(B50="","",VLOOKUP(AD50,Varsayımlar!$B:$Q,6,0))</f>
        <v>SADE</v>
      </c>
      <c r="K50" s="77">
        <v>420</v>
      </c>
      <c r="L50" s="77"/>
      <c r="M50" s="77">
        <f t="shared" si="0"/>
        <v>5</v>
      </c>
      <c r="N50" s="77"/>
      <c r="O50" s="77"/>
      <c r="P50" s="77">
        <f>IF(B50="","",VLOOKUP(AD50,Varsayımlar!$B:$Q,7,0)*K50)</f>
        <v>12600</v>
      </c>
      <c r="Q50" s="77">
        <f>IF(B50="","",VLOOKUP(AD50,Varsayımlar!$B:$Q,8,0))</f>
        <v>25</v>
      </c>
      <c r="R50" s="77" t="str">
        <f>IF(B50="","",VLOOKUP(AD50,Varsayımlar!$B:$Q,9,0))</f>
        <v>SOFT</v>
      </c>
      <c r="S50" s="77">
        <f>IF(B50="","",VLOOKUP(AD50,Varsayımlar!$B:$Q,10,0))</f>
        <v>4</v>
      </c>
      <c r="T50" s="77">
        <f>IF(B50="","",VLOOKUP(AD50,Varsayımlar!$B:$Q,11,0))</f>
        <v>30</v>
      </c>
      <c r="U50" s="77">
        <f>IF(B50="","",VLOOKUP(AD50,Varsayımlar!$B:$Q,12,0))</f>
        <v>260</v>
      </c>
      <c r="V50" s="77" t="str">
        <f>IF(B50="","",VLOOKUP(AD50,Varsayımlar!$B:$Q,13,0))</f>
        <v>YURTDIŞI</v>
      </c>
      <c r="W50" s="77">
        <f>IF(B50="","",VLOOKUP(AD50,Varsayımlar!$B:$Q,14,0))</f>
        <v>6</v>
      </c>
      <c r="X50" s="78">
        <v>46226</v>
      </c>
      <c r="Y50" s="78">
        <v>46410</v>
      </c>
      <c r="Z50" s="77">
        <v>26072325</v>
      </c>
      <c r="AA50" s="77" t="str">
        <f>IF(B50="","",VLOOKUP(AD50,Varsayımlar!$B:$Q,15,0))</f>
        <v>TRİTON -SKT ATILACAK</v>
      </c>
      <c r="AB50" s="77" t="str">
        <f>IF(B50="","",VLOOKUP(AD50,Varsayımlar!$B:$Q,16,0))</f>
        <v>24-26 CM</v>
      </c>
      <c r="AC50" s="64"/>
      <c r="AD50" s="61" t="str">
        <f t="shared" si="1"/>
        <v>LLC TRİTONMUTLUKAL WHEAT TORTILLA</v>
      </c>
    </row>
    <row r="51" spans="1:30" ht="36" hidden="1" customHeight="1" x14ac:dyDescent="0.25">
      <c r="A51" s="9" t="s">
        <v>216</v>
      </c>
      <c r="B51" s="77" t="s">
        <v>17</v>
      </c>
      <c r="C51" s="76">
        <f>IF(B51="","",VLOOKUP(AD51,Varsayımlar!$B:$Q,3,0))</f>
        <v>8698829380698</v>
      </c>
      <c r="D51" s="76" t="s">
        <v>517</v>
      </c>
      <c r="E51" s="119" t="s">
        <v>37</v>
      </c>
      <c r="F51" s="77" t="s">
        <v>804</v>
      </c>
      <c r="G51" s="77" t="s">
        <v>807</v>
      </c>
      <c r="H51" s="77" t="str">
        <f>IF(B51="","",VLOOKUP(AD51,Varsayımlar!$B:$Q,5,0))</f>
        <v>TORTİLLAS 25 CM 4 PCS 260G</v>
      </c>
      <c r="I51" s="77">
        <f>IF(B51="","",VLOOKUP(AD51,Varsayımlar!B:T,19,0))</f>
        <v>0</v>
      </c>
      <c r="J51" s="77" t="str">
        <f>IF(B51="","",VLOOKUP(AD51,Varsayımlar!$B:$Q,6,0))</f>
        <v>SADE</v>
      </c>
      <c r="K51" s="77">
        <v>840</v>
      </c>
      <c r="L51" s="77"/>
      <c r="M51" s="77">
        <f t="shared" si="0"/>
        <v>10</v>
      </c>
      <c r="N51" s="77"/>
      <c r="O51" s="77"/>
      <c r="P51" s="77">
        <f>IF(B51="","",VLOOKUP(AD51,Varsayımlar!$B:$Q,7,0)*K51)</f>
        <v>25200</v>
      </c>
      <c r="Q51" s="77">
        <f>IF(B51="","",VLOOKUP(AD51,Varsayımlar!$B:$Q,8,0))</f>
        <v>25</v>
      </c>
      <c r="R51" s="77" t="str">
        <f>IF(B51="","",VLOOKUP(AD51,Varsayımlar!$B:$Q,9,0))</f>
        <v>SOFT</v>
      </c>
      <c r="S51" s="77">
        <f>IF(B51="","",VLOOKUP(AD51,Varsayımlar!$B:$Q,10,0))</f>
        <v>4</v>
      </c>
      <c r="T51" s="77">
        <f>IF(B51="","",VLOOKUP(AD51,Varsayımlar!$B:$Q,11,0))</f>
        <v>30</v>
      </c>
      <c r="U51" s="77">
        <f>IF(B51="","",VLOOKUP(AD51,Varsayımlar!$B:$Q,12,0))</f>
        <v>260</v>
      </c>
      <c r="V51" s="77" t="str">
        <f>IF(B51="","",VLOOKUP(AD51,Varsayımlar!$B:$Q,13,0))</f>
        <v>YURTDIŞI</v>
      </c>
      <c r="W51" s="77">
        <f>IF(B51="","",VLOOKUP(AD51,Varsayımlar!$B:$Q,14,0))</f>
        <v>6</v>
      </c>
      <c r="X51" s="78">
        <v>46226</v>
      </c>
      <c r="Y51" s="78">
        <v>46410</v>
      </c>
      <c r="Z51" s="77">
        <v>26072325</v>
      </c>
      <c r="AA51" s="77" t="str">
        <f>IF(B51="","",VLOOKUP(AD51,Varsayımlar!$B:$Q,15,0))</f>
        <v>TRİTON -SKT ATILACAK</v>
      </c>
      <c r="AB51" s="77" t="str">
        <f>IF(B51="","",VLOOKUP(AD51,Varsayımlar!$B:$Q,16,0))</f>
        <v>24-26 CM</v>
      </c>
      <c r="AC51" s="64"/>
      <c r="AD51" s="61" t="str">
        <f t="shared" si="1"/>
        <v>LLC TRİTONMUTLUKAL WHEAT TORTILLA</v>
      </c>
    </row>
    <row r="52" spans="1:30" ht="36" hidden="1" customHeight="1" x14ac:dyDescent="0.25">
      <c r="A52" s="9" t="s">
        <v>217</v>
      </c>
      <c r="B52" s="64" t="s">
        <v>17</v>
      </c>
      <c r="C52" s="65">
        <f>IF(B52="","",VLOOKUP(AD52,Varsayımlar!$B:$Q,3,0))</f>
        <v>8698829380698</v>
      </c>
      <c r="D52" s="65" t="s">
        <v>522</v>
      </c>
      <c r="E52" s="167" t="s">
        <v>37</v>
      </c>
      <c r="F52" s="64" t="s">
        <v>808</v>
      </c>
      <c r="G52" s="64" t="s">
        <v>809</v>
      </c>
      <c r="H52" s="64" t="str">
        <f>IF(B52="","",VLOOKUP(AD52,Varsayımlar!$B:$Q,5,0))</f>
        <v>TORTİLLAS 25 CM 4 PCS 260G</v>
      </c>
      <c r="I52" s="64">
        <f>IF(B52="","",VLOOKUP(AD52,Varsayımlar!B:T,19,0))</f>
        <v>0</v>
      </c>
      <c r="J52" s="64" t="str">
        <f>IF(B52="","",VLOOKUP(AD52,Varsayımlar!$B:$Q,6,0))</f>
        <v>SADE</v>
      </c>
      <c r="K52" s="64">
        <v>1596</v>
      </c>
      <c r="L52" s="64"/>
      <c r="M52" s="64">
        <f t="shared" si="0"/>
        <v>19</v>
      </c>
      <c r="N52" s="64"/>
      <c r="O52" s="64"/>
      <c r="P52" s="64">
        <f>IF(B52="","",VLOOKUP(AD52,Varsayımlar!$B:$Q,7,0)*K52)</f>
        <v>47880</v>
      </c>
      <c r="Q52" s="64">
        <f>IF(B52="","",VLOOKUP(AD52,Varsayımlar!$B:$Q,8,0))</f>
        <v>25</v>
      </c>
      <c r="R52" s="64" t="str">
        <f>IF(B52="","",VLOOKUP(AD52,Varsayımlar!$B:$Q,9,0))</f>
        <v>SOFT</v>
      </c>
      <c r="S52" s="64">
        <f>IF(B52="","",VLOOKUP(AD52,Varsayımlar!$B:$Q,10,0))</f>
        <v>4</v>
      </c>
      <c r="T52" s="64">
        <f>IF(B52="","",VLOOKUP(AD52,Varsayımlar!$B:$Q,11,0))</f>
        <v>30</v>
      </c>
      <c r="U52" s="64">
        <f>IF(B52="","",VLOOKUP(AD52,Varsayımlar!$B:$Q,12,0))</f>
        <v>260</v>
      </c>
      <c r="V52" s="64" t="str">
        <f>IF(B52="","",VLOOKUP(AD52,Varsayımlar!$B:$Q,13,0))</f>
        <v>YURTDIŞI</v>
      </c>
      <c r="W52" s="64">
        <f>IF(B52="","",VLOOKUP(AD52,Varsayımlar!$B:$Q,14,0))</f>
        <v>6</v>
      </c>
      <c r="X52" s="66">
        <v>46227</v>
      </c>
      <c r="Y52" s="66">
        <v>46411</v>
      </c>
      <c r="Z52" s="64">
        <v>26072425</v>
      </c>
      <c r="AA52" s="64" t="str">
        <f>IF(B52="","",VLOOKUP(AD52,Varsayımlar!$B:$Q,15,0))</f>
        <v>TRİTON -SKT ATILACAK</v>
      </c>
      <c r="AB52" s="64" t="str">
        <f>IF(B52="","",VLOOKUP(AD52,Varsayımlar!$B:$Q,16,0))</f>
        <v>24-26 CM</v>
      </c>
      <c r="AC52" s="64"/>
      <c r="AD52" s="61" t="str">
        <f t="shared" si="1"/>
        <v>LLC TRİTONMUTLUKAL WHEAT TORTILLA</v>
      </c>
    </row>
    <row r="53" spans="1:30" ht="36" hidden="1" customHeight="1" x14ac:dyDescent="0.25">
      <c r="A53" s="9" t="s">
        <v>218</v>
      </c>
      <c r="B53" s="64" t="s">
        <v>17</v>
      </c>
      <c r="C53" s="65">
        <f>IF(B53="","",VLOOKUP(AD53,Varsayımlar!$B:$Q,3,0))</f>
        <v>8698829380698</v>
      </c>
      <c r="D53" s="65" t="s">
        <v>522</v>
      </c>
      <c r="E53" s="167" t="s">
        <v>37</v>
      </c>
      <c r="F53" s="64" t="s">
        <v>808</v>
      </c>
      <c r="G53" s="64" t="s">
        <v>810</v>
      </c>
      <c r="H53" s="64" t="str">
        <f>IF(B53="","",VLOOKUP(AD53,Varsayımlar!$B:$Q,5,0))</f>
        <v>TORTİLLAS 25 CM 4 PCS 260G</v>
      </c>
      <c r="I53" s="64">
        <f>IF(B53="","",VLOOKUP(AD53,Varsayımlar!B:T,19,0))</f>
        <v>0</v>
      </c>
      <c r="J53" s="64" t="str">
        <f>IF(B53="","",VLOOKUP(AD53,Varsayımlar!$B:$Q,6,0))</f>
        <v>SADE</v>
      </c>
      <c r="K53" s="64">
        <v>840</v>
      </c>
      <c r="L53" s="64"/>
      <c r="M53" s="64">
        <f t="shared" si="0"/>
        <v>10</v>
      </c>
      <c r="N53" s="64"/>
      <c r="O53" s="64"/>
      <c r="P53" s="64">
        <f>IF(B53="","",VLOOKUP(AD53,Varsayımlar!$B:$Q,7,0)*K53)</f>
        <v>25200</v>
      </c>
      <c r="Q53" s="64">
        <f>IF(B53="","",VLOOKUP(AD53,Varsayımlar!$B:$Q,8,0))</f>
        <v>25</v>
      </c>
      <c r="R53" s="64" t="str">
        <f>IF(B53="","",VLOOKUP(AD53,Varsayımlar!$B:$Q,9,0))</f>
        <v>SOFT</v>
      </c>
      <c r="S53" s="64">
        <f>IF(B53="","",VLOOKUP(AD53,Varsayımlar!$B:$Q,10,0))</f>
        <v>4</v>
      </c>
      <c r="T53" s="64">
        <f>IF(B53="","",VLOOKUP(AD53,Varsayımlar!$B:$Q,11,0))</f>
        <v>30</v>
      </c>
      <c r="U53" s="64">
        <f>IF(B53="","",VLOOKUP(AD53,Varsayımlar!$B:$Q,12,0))</f>
        <v>260</v>
      </c>
      <c r="V53" s="64" t="str">
        <f>IF(B53="","",VLOOKUP(AD53,Varsayımlar!$B:$Q,13,0))</f>
        <v>YURTDIŞI</v>
      </c>
      <c r="W53" s="64">
        <f>IF(B53="","",VLOOKUP(AD53,Varsayımlar!$B:$Q,14,0))</f>
        <v>6</v>
      </c>
      <c r="X53" s="66">
        <v>46227</v>
      </c>
      <c r="Y53" s="66">
        <v>46411</v>
      </c>
      <c r="Z53" s="64">
        <v>26072425</v>
      </c>
      <c r="AA53" s="64" t="str">
        <f>IF(B53="","",VLOOKUP(AD53,Varsayımlar!$B:$Q,15,0))</f>
        <v>TRİTON -SKT ATILACAK</v>
      </c>
      <c r="AB53" s="64" t="str">
        <f>IF(B53="","",VLOOKUP(AD53,Varsayımlar!$B:$Q,16,0))</f>
        <v>24-26 CM</v>
      </c>
      <c r="AC53" s="64"/>
      <c r="AD53" s="61" t="str">
        <f t="shared" si="1"/>
        <v>LLC TRİTONMUTLUKAL WHEAT TORTILLA</v>
      </c>
    </row>
    <row r="54" spans="1:30" ht="36" hidden="1" customHeight="1" x14ac:dyDescent="0.25">
      <c r="A54" s="9" t="s">
        <v>219</v>
      </c>
      <c r="B54" s="107" t="s">
        <v>17</v>
      </c>
      <c r="C54" s="108">
        <f>IF(B54="","",VLOOKUP(AD54,Varsayımlar!$B:$Q,3,0))</f>
        <v>8698829380698</v>
      </c>
      <c r="D54" s="108" t="s">
        <v>526</v>
      </c>
      <c r="E54" s="109" t="s">
        <v>37</v>
      </c>
      <c r="F54" s="107" t="s">
        <v>811</v>
      </c>
      <c r="G54" s="107" t="s">
        <v>812</v>
      </c>
      <c r="H54" s="107" t="str">
        <f>IF(B54="","",VLOOKUP(AD54,Varsayımlar!$B:$Q,5,0))</f>
        <v>TORTİLLAS 25 CM 4 PCS 260G</v>
      </c>
      <c r="I54" s="107">
        <f>IF(B54="","",VLOOKUP(AD54,Varsayımlar!B:T,19,0))</f>
        <v>0</v>
      </c>
      <c r="J54" s="107" t="str">
        <f>IF(B54="","",VLOOKUP(AD54,Varsayımlar!$B:$Q,6,0))</f>
        <v>SADE</v>
      </c>
      <c r="K54" s="107">
        <v>1260</v>
      </c>
      <c r="L54" s="107"/>
      <c r="M54" s="107">
        <f t="shared" si="0"/>
        <v>15</v>
      </c>
      <c r="N54" s="107"/>
      <c r="O54" s="107"/>
      <c r="P54" s="107">
        <f>IF(B54="","",VLOOKUP(AD54,Varsayımlar!$B:$Q,7,0)*K54)</f>
        <v>37800</v>
      </c>
      <c r="Q54" s="107">
        <f>IF(B54="","",VLOOKUP(AD54,Varsayımlar!$B:$Q,8,0))</f>
        <v>25</v>
      </c>
      <c r="R54" s="107" t="str">
        <f>IF(B54="","",VLOOKUP(AD54,Varsayımlar!$B:$Q,9,0))</f>
        <v>SOFT</v>
      </c>
      <c r="S54" s="107">
        <f>IF(B54="","",VLOOKUP(AD54,Varsayımlar!$B:$Q,10,0))</f>
        <v>4</v>
      </c>
      <c r="T54" s="107">
        <f>IF(B54="","",VLOOKUP(AD54,Varsayımlar!$B:$Q,11,0))</f>
        <v>30</v>
      </c>
      <c r="U54" s="107">
        <f>IF(B54="","",VLOOKUP(AD54,Varsayımlar!$B:$Q,12,0))</f>
        <v>260</v>
      </c>
      <c r="V54" s="107" t="str">
        <f>IF(B54="","",VLOOKUP(AD54,Varsayımlar!$B:$Q,13,0))</f>
        <v>YURTDIŞI</v>
      </c>
      <c r="W54" s="107">
        <f>IF(B54="","",VLOOKUP(AD54,Varsayımlar!$B:$Q,14,0))</f>
        <v>6</v>
      </c>
      <c r="X54" s="110">
        <v>46228</v>
      </c>
      <c r="Y54" s="110">
        <v>46412</v>
      </c>
      <c r="Z54" s="107">
        <v>26072525</v>
      </c>
      <c r="AA54" s="107" t="str">
        <f>IF(B54="","",VLOOKUP(AD54,Varsayımlar!$B:$Q,15,0))</f>
        <v>TRİTON -SKT ATILACAK</v>
      </c>
      <c r="AB54" s="107" t="str">
        <f>IF(B54="","",VLOOKUP(AD54,Varsayımlar!$B:$Q,16,0))</f>
        <v>24-26 CM</v>
      </c>
      <c r="AC54" s="64"/>
      <c r="AD54" s="61" t="str">
        <f t="shared" si="1"/>
        <v>LLC TRİTONMUTLUKAL WHEAT TORTILLA</v>
      </c>
    </row>
    <row r="55" spans="1:30" ht="36" hidden="1" customHeight="1" x14ac:dyDescent="0.25">
      <c r="A55" s="9" t="s">
        <v>220</v>
      </c>
      <c r="B55" s="107" t="s">
        <v>17</v>
      </c>
      <c r="C55" s="108">
        <f>IF(B55="","",VLOOKUP(AD55,Varsayımlar!$B:$Q,3,0))</f>
        <v>8698829380698</v>
      </c>
      <c r="D55" s="108" t="s">
        <v>526</v>
      </c>
      <c r="E55" s="109" t="s">
        <v>37</v>
      </c>
      <c r="F55" s="107" t="s">
        <v>811</v>
      </c>
      <c r="G55" s="107" t="s">
        <v>813</v>
      </c>
      <c r="H55" s="107" t="str">
        <f>IF(B55="","",VLOOKUP(AD55,Varsayımlar!$B:$Q,5,0))</f>
        <v>TORTİLLAS 25 CM 4 PCS 260G</v>
      </c>
      <c r="I55" s="107">
        <f>IF(B55="","",VLOOKUP(AD55,Varsayımlar!B:T,19,0))</f>
        <v>0</v>
      </c>
      <c r="J55" s="107" t="str">
        <f>IF(B55="","",VLOOKUP(AD55,Varsayımlar!$B:$Q,6,0))</f>
        <v>SADE</v>
      </c>
      <c r="K55" s="107">
        <v>1176</v>
      </c>
      <c r="L55" s="107"/>
      <c r="M55" s="107">
        <f t="shared" si="0"/>
        <v>14</v>
      </c>
      <c r="N55" s="107"/>
      <c r="O55" s="107"/>
      <c r="P55" s="107">
        <f>IF(B55="","",VLOOKUP(AD55,Varsayımlar!$B:$Q,7,0)*K55)</f>
        <v>35280</v>
      </c>
      <c r="Q55" s="107">
        <f>IF(B55="","",VLOOKUP(AD55,Varsayımlar!$B:$Q,8,0))</f>
        <v>25</v>
      </c>
      <c r="R55" s="107" t="str">
        <f>IF(B55="","",VLOOKUP(AD55,Varsayımlar!$B:$Q,9,0))</f>
        <v>SOFT</v>
      </c>
      <c r="S55" s="107">
        <f>IF(B55="","",VLOOKUP(AD55,Varsayımlar!$B:$Q,10,0))</f>
        <v>4</v>
      </c>
      <c r="T55" s="107">
        <f>IF(B55="","",VLOOKUP(AD55,Varsayımlar!$B:$Q,11,0))</f>
        <v>30</v>
      </c>
      <c r="U55" s="107">
        <f>IF(B55="","",VLOOKUP(AD55,Varsayımlar!$B:$Q,12,0))</f>
        <v>260</v>
      </c>
      <c r="V55" s="107" t="str">
        <f>IF(B55="","",VLOOKUP(AD55,Varsayımlar!$B:$Q,13,0))</f>
        <v>YURTDIŞI</v>
      </c>
      <c r="W55" s="107">
        <f>IF(B55="","",VLOOKUP(AD55,Varsayımlar!$B:$Q,14,0))</f>
        <v>6</v>
      </c>
      <c r="X55" s="110">
        <v>46228</v>
      </c>
      <c r="Y55" s="110">
        <v>46412</v>
      </c>
      <c r="Z55" s="107">
        <v>26072525</v>
      </c>
      <c r="AA55" s="107" t="str">
        <f>IF(B55="","",VLOOKUP(AD55,Varsayımlar!$B:$Q,15,0))</f>
        <v>TRİTON -SKT ATILACAK</v>
      </c>
      <c r="AB55" s="107" t="str">
        <f>IF(B55="","",VLOOKUP(AD55,Varsayımlar!$B:$Q,16,0))</f>
        <v>24-26 CM</v>
      </c>
      <c r="AC55" s="64"/>
      <c r="AD55" s="61" t="str">
        <f t="shared" si="1"/>
        <v>LLC TRİTONMUTLUKAL WHEAT TORTILLA</v>
      </c>
    </row>
    <row r="56" spans="1:30" ht="36" hidden="1" customHeight="1" x14ac:dyDescent="0.25">
      <c r="A56" s="9" t="s">
        <v>221</v>
      </c>
      <c r="B56" s="111" t="s">
        <v>17</v>
      </c>
      <c r="C56" s="112">
        <f>IF(B56="","",VLOOKUP(AD56,Varsayımlar!$B:$Q,3,0))</f>
        <v>8698829380698</v>
      </c>
      <c r="D56" s="112" t="s">
        <v>835</v>
      </c>
      <c r="E56" s="113" t="s">
        <v>37</v>
      </c>
      <c r="F56" s="111" t="s">
        <v>814</v>
      </c>
      <c r="G56" s="111" t="s">
        <v>815</v>
      </c>
      <c r="H56" s="111" t="str">
        <f>IF(B56="","",VLOOKUP(AD56,Varsayımlar!$B:$Q,5,0))</f>
        <v>TORTİLLAS 25 CM 4 PCS 260G</v>
      </c>
      <c r="I56" s="111">
        <f>IF(B56="","",VLOOKUP(AD56,Varsayımlar!B:T,19,0))</f>
        <v>0</v>
      </c>
      <c r="J56" s="111" t="str">
        <f>IF(B56="","",VLOOKUP(AD56,Varsayımlar!$B:$Q,6,0))</f>
        <v>SADE</v>
      </c>
      <c r="K56" s="111">
        <v>1596</v>
      </c>
      <c r="L56" s="111"/>
      <c r="M56" s="111">
        <f t="shared" si="0"/>
        <v>19</v>
      </c>
      <c r="N56" s="111"/>
      <c r="O56" s="111"/>
      <c r="P56" s="111">
        <f>IF(B56="","",VLOOKUP(AD56,Varsayımlar!$B:$Q,7,0)*K56)</f>
        <v>47880</v>
      </c>
      <c r="Q56" s="111">
        <f>IF(B56="","",VLOOKUP(AD56,Varsayımlar!$B:$Q,8,0))</f>
        <v>25</v>
      </c>
      <c r="R56" s="111" t="str">
        <f>IF(B56="","",VLOOKUP(AD56,Varsayımlar!$B:$Q,9,0))</f>
        <v>SOFT</v>
      </c>
      <c r="S56" s="111">
        <f>IF(B56="","",VLOOKUP(AD56,Varsayımlar!$B:$Q,10,0))</f>
        <v>4</v>
      </c>
      <c r="T56" s="111">
        <f>IF(B56="","",VLOOKUP(AD56,Varsayımlar!$B:$Q,11,0))</f>
        <v>30</v>
      </c>
      <c r="U56" s="111">
        <f>IF(B56="","",VLOOKUP(AD56,Varsayımlar!$B:$Q,12,0))</f>
        <v>260</v>
      </c>
      <c r="V56" s="111" t="str">
        <f>IF(B56="","",VLOOKUP(AD56,Varsayımlar!$B:$Q,13,0))</f>
        <v>YURTDIŞI</v>
      </c>
      <c r="W56" s="111">
        <f>IF(B56="","",VLOOKUP(AD56,Varsayımlar!$B:$Q,14,0))</f>
        <v>6</v>
      </c>
      <c r="X56" s="114">
        <v>46230</v>
      </c>
      <c r="Y56" s="114">
        <v>46414</v>
      </c>
      <c r="Z56" s="111">
        <v>26072725</v>
      </c>
      <c r="AA56" s="111" t="str">
        <f>IF(B56="","",VLOOKUP(AD56,Varsayımlar!$B:$Q,15,0))</f>
        <v>TRİTON -SKT ATILACAK</v>
      </c>
      <c r="AB56" s="111" t="str">
        <f>IF(B56="","",VLOOKUP(AD56,Varsayımlar!$B:$Q,16,0))</f>
        <v>24-26 CM</v>
      </c>
      <c r="AC56" s="64"/>
      <c r="AD56" s="61" t="str">
        <f t="shared" si="1"/>
        <v>LLC TRİTONMUTLUKAL WHEAT TORTILLA</v>
      </c>
    </row>
    <row r="57" spans="1:30" ht="36" hidden="1" customHeight="1" x14ac:dyDescent="0.25">
      <c r="A57" s="9" t="s">
        <v>222</v>
      </c>
      <c r="B57" s="111" t="s">
        <v>17</v>
      </c>
      <c r="C57" s="112">
        <f>IF(B57="","",VLOOKUP(AD57,Varsayımlar!$B:$Q,3,0))</f>
        <v>8698829380698</v>
      </c>
      <c r="D57" s="112" t="s">
        <v>835</v>
      </c>
      <c r="E57" s="113" t="s">
        <v>37</v>
      </c>
      <c r="F57" s="111" t="s">
        <v>814</v>
      </c>
      <c r="G57" s="111" t="s">
        <v>816</v>
      </c>
      <c r="H57" s="111" t="str">
        <f>IF(B57="","",VLOOKUP(AD57,Varsayımlar!$B:$Q,5,0))</f>
        <v>TORTİLLAS 25 CM 4 PCS 260G</v>
      </c>
      <c r="I57" s="111">
        <f>IF(B57="","",VLOOKUP(AD57,Varsayımlar!B:T,19,0))</f>
        <v>0</v>
      </c>
      <c r="J57" s="111" t="str">
        <f>IF(B57="","",VLOOKUP(AD57,Varsayımlar!$B:$Q,6,0))</f>
        <v>SADE</v>
      </c>
      <c r="K57" s="111">
        <v>840</v>
      </c>
      <c r="L57" s="111"/>
      <c r="M57" s="111">
        <f t="shared" si="0"/>
        <v>10</v>
      </c>
      <c r="N57" s="111"/>
      <c r="O57" s="111"/>
      <c r="P57" s="111">
        <f>IF(B57="","",VLOOKUP(AD57,Varsayımlar!$B:$Q,7,0)*K57)</f>
        <v>25200</v>
      </c>
      <c r="Q57" s="111">
        <f>IF(B57="","",VLOOKUP(AD57,Varsayımlar!$B:$Q,8,0))</f>
        <v>25</v>
      </c>
      <c r="R57" s="111" t="str">
        <f>IF(B57="","",VLOOKUP(AD57,Varsayımlar!$B:$Q,9,0))</f>
        <v>SOFT</v>
      </c>
      <c r="S57" s="111">
        <f>IF(B57="","",VLOOKUP(AD57,Varsayımlar!$B:$Q,10,0))</f>
        <v>4</v>
      </c>
      <c r="T57" s="111">
        <f>IF(B57="","",VLOOKUP(AD57,Varsayımlar!$B:$Q,11,0))</f>
        <v>30</v>
      </c>
      <c r="U57" s="111">
        <f>IF(B57="","",VLOOKUP(AD57,Varsayımlar!$B:$Q,12,0))</f>
        <v>260</v>
      </c>
      <c r="V57" s="111" t="str">
        <f>IF(B57="","",VLOOKUP(AD57,Varsayımlar!$B:$Q,13,0))</f>
        <v>YURTDIŞI</v>
      </c>
      <c r="W57" s="111">
        <f>IF(B57="","",VLOOKUP(AD57,Varsayımlar!$B:$Q,14,0))</f>
        <v>6</v>
      </c>
      <c r="X57" s="114">
        <v>46230</v>
      </c>
      <c r="Y57" s="114">
        <v>46414</v>
      </c>
      <c r="Z57" s="111">
        <v>26072725</v>
      </c>
      <c r="AA57" s="111" t="str">
        <f>IF(B57="","",VLOOKUP(AD57,Varsayımlar!$B:$Q,15,0))</f>
        <v>TRİTON -SKT ATILACAK</v>
      </c>
      <c r="AB57" s="111" t="str">
        <f>IF(B57="","",VLOOKUP(AD57,Varsayımlar!$B:$Q,16,0))</f>
        <v>24-26 CM</v>
      </c>
      <c r="AC57" s="64"/>
      <c r="AD57" s="61" t="str">
        <f t="shared" si="1"/>
        <v>LLC TRİTONMUTLUKAL WHEAT TORTILLA</v>
      </c>
    </row>
    <row r="58" spans="1:30" ht="36" hidden="1" customHeight="1" x14ac:dyDescent="0.25">
      <c r="A58" s="9" t="s">
        <v>223</v>
      </c>
      <c r="B58" s="70" t="s">
        <v>17</v>
      </c>
      <c r="C58" s="71">
        <f>IF(B58="","",VLOOKUP(AD58,Varsayımlar!$B:$Q,3,0))</f>
        <v>8698829380698</v>
      </c>
      <c r="D58" s="71" t="s">
        <v>836</v>
      </c>
      <c r="E58" s="106" t="s">
        <v>37</v>
      </c>
      <c r="F58" s="70" t="s">
        <v>817</v>
      </c>
      <c r="G58" s="70" t="s">
        <v>818</v>
      </c>
      <c r="H58" s="70" t="str">
        <f>IF(B58="","",VLOOKUP(AD58,Varsayımlar!$B:$Q,5,0))</f>
        <v>TORTİLLAS 25 CM 4 PCS 260G</v>
      </c>
      <c r="I58" s="70">
        <f>IF(B58="","",VLOOKUP(AD58,Varsayımlar!B:T,19,0))</f>
        <v>0</v>
      </c>
      <c r="J58" s="70" t="str">
        <f>IF(B58="","",VLOOKUP(AD58,Varsayımlar!$B:$Q,6,0))</f>
        <v>SADE</v>
      </c>
      <c r="K58" s="70">
        <v>2436</v>
      </c>
      <c r="L58" s="70"/>
      <c r="M58" s="70">
        <f t="shared" si="0"/>
        <v>29</v>
      </c>
      <c r="N58" s="70"/>
      <c r="O58" s="70"/>
      <c r="P58" s="70">
        <f>IF(B58="","",VLOOKUP(AD58,Varsayımlar!$B:$Q,7,0)*K58)</f>
        <v>73080</v>
      </c>
      <c r="Q58" s="70">
        <f>IF(B58="","",VLOOKUP(AD58,Varsayımlar!$B:$Q,8,0))</f>
        <v>25</v>
      </c>
      <c r="R58" s="70" t="str">
        <f>IF(B58="","",VLOOKUP(AD58,Varsayımlar!$B:$Q,9,0))</f>
        <v>SOFT</v>
      </c>
      <c r="S58" s="70">
        <f>IF(B58="","",VLOOKUP(AD58,Varsayımlar!$B:$Q,10,0))</f>
        <v>4</v>
      </c>
      <c r="T58" s="70">
        <f>IF(B58="","",VLOOKUP(AD58,Varsayımlar!$B:$Q,11,0))</f>
        <v>30</v>
      </c>
      <c r="U58" s="70">
        <f>IF(B58="","",VLOOKUP(AD58,Varsayımlar!$B:$Q,12,0))</f>
        <v>260</v>
      </c>
      <c r="V58" s="70" t="str">
        <f>IF(B58="","",VLOOKUP(AD58,Varsayımlar!$B:$Q,13,0))</f>
        <v>YURTDIŞI</v>
      </c>
      <c r="W58" s="70">
        <f>IF(B58="","",VLOOKUP(AD58,Varsayımlar!$B:$Q,14,0))</f>
        <v>6</v>
      </c>
      <c r="X58" s="73">
        <v>46231</v>
      </c>
      <c r="Y58" s="73">
        <v>46415</v>
      </c>
      <c r="Z58" s="70">
        <v>26072825</v>
      </c>
      <c r="AA58" s="70" t="str">
        <f>IF(B58="","",VLOOKUP(AD58,Varsayımlar!$B:$Q,15,0))</f>
        <v>TRİTON -SKT ATILACAK</v>
      </c>
      <c r="AB58" s="70" t="str">
        <f>IF(B58="","",VLOOKUP(AD58,Varsayımlar!$B:$Q,16,0))</f>
        <v>24-26 CM</v>
      </c>
      <c r="AC58" s="64"/>
      <c r="AD58" s="61" t="str">
        <f t="shared" si="1"/>
        <v>LLC TRİTONMUTLUKAL WHEAT TORTILLA</v>
      </c>
    </row>
    <row r="59" spans="1:30" ht="36" hidden="1" customHeight="1" x14ac:dyDescent="0.25">
      <c r="A59" s="9" t="s">
        <v>224</v>
      </c>
      <c r="B59" s="82" t="s">
        <v>17</v>
      </c>
      <c r="C59" s="83">
        <f>IF(B59="","",VLOOKUP(AD59,Varsayımlar!$B:$Q,3,0))</f>
        <v>8698829380698</v>
      </c>
      <c r="D59" s="83" t="s">
        <v>837</v>
      </c>
      <c r="E59" s="104" t="s">
        <v>37</v>
      </c>
      <c r="F59" s="82" t="s">
        <v>819</v>
      </c>
      <c r="G59" s="82" t="s">
        <v>820</v>
      </c>
      <c r="H59" s="82" t="str">
        <f>IF(B59="","",VLOOKUP(AD59,Varsayımlar!$B:$Q,5,0))</f>
        <v>TORTİLLAS 25 CM 4 PCS 260G</v>
      </c>
      <c r="I59" s="82">
        <f>IF(B59="","",VLOOKUP(AD59,Varsayımlar!B:T,19,0))</f>
        <v>0</v>
      </c>
      <c r="J59" s="82" t="str">
        <f>IF(B59="","",VLOOKUP(AD59,Varsayımlar!$B:$Q,6,0))</f>
        <v>SADE</v>
      </c>
      <c r="K59" s="82">
        <v>588</v>
      </c>
      <c r="L59" s="82"/>
      <c r="M59" s="82">
        <f t="shared" si="0"/>
        <v>7</v>
      </c>
      <c r="N59" s="82"/>
      <c r="O59" s="82"/>
      <c r="P59" s="82">
        <f>IF(B59="","",VLOOKUP(AD59,Varsayımlar!$B:$Q,7,0)*K59)</f>
        <v>17640</v>
      </c>
      <c r="Q59" s="82">
        <f>IF(B59="","",VLOOKUP(AD59,Varsayımlar!$B:$Q,8,0))</f>
        <v>25</v>
      </c>
      <c r="R59" s="82" t="str">
        <f>IF(B59="","",VLOOKUP(AD59,Varsayımlar!$B:$Q,9,0))</f>
        <v>SOFT</v>
      </c>
      <c r="S59" s="82">
        <f>IF(B59="","",VLOOKUP(AD59,Varsayımlar!$B:$Q,10,0))</f>
        <v>4</v>
      </c>
      <c r="T59" s="82">
        <f>IF(B59="","",VLOOKUP(AD59,Varsayımlar!$B:$Q,11,0))</f>
        <v>30</v>
      </c>
      <c r="U59" s="82">
        <f>IF(B59="","",VLOOKUP(AD59,Varsayımlar!$B:$Q,12,0))</f>
        <v>260</v>
      </c>
      <c r="V59" s="82" t="str">
        <f>IF(B59="","",VLOOKUP(AD59,Varsayımlar!$B:$Q,13,0))</f>
        <v>YURTDIŞI</v>
      </c>
      <c r="W59" s="82">
        <f>IF(B59="","",VLOOKUP(AD59,Varsayımlar!$B:$Q,14,0))</f>
        <v>6</v>
      </c>
      <c r="X59" s="84">
        <v>46232</v>
      </c>
      <c r="Y59" s="84">
        <v>46416</v>
      </c>
      <c r="Z59" s="82">
        <v>26072925</v>
      </c>
      <c r="AA59" s="82" t="str">
        <f>IF(B59="","",VLOOKUP(AD59,Varsayımlar!$B:$Q,15,0))</f>
        <v>TRİTON -SKT ATILACAK</v>
      </c>
      <c r="AB59" s="82" t="str">
        <f>IF(B59="","",VLOOKUP(AD59,Varsayımlar!$B:$Q,16,0))</f>
        <v>24-26 CM</v>
      </c>
      <c r="AC59" s="64"/>
      <c r="AD59" s="61" t="str">
        <f t="shared" si="1"/>
        <v>LLC TRİTONMUTLUKAL WHEAT TORTILLA</v>
      </c>
    </row>
    <row r="60" spans="1:30" ht="36" hidden="1" customHeight="1" x14ac:dyDescent="0.25">
      <c r="A60" s="9" t="s">
        <v>225</v>
      </c>
      <c r="B60" s="82" t="s">
        <v>17</v>
      </c>
      <c r="C60" s="83">
        <f>IF(B60="","",VLOOKUP(AD60,Varsayımlar!$B:$Q,3,0))</f>
        <v>8698829380698</v>
      </c>
      <c r="D60" s="83" t="s">
        <v>837</v>
      </c>
      <c r="E60" s="104" t="s">
        <v>37</v>
      </c>
      <c r="F60" s="82" t="s">
        <v>819</v>
      </c>
      <c r="G60" s="82" t="s">
        <v>821</v>
      </c>
      <c r="H60" s="82" t="str">
        <f>IF(B60="","",VLOOKUP(AD60,Varsayımlar!$B:$Q,5,0))</f>
        <v>TORTİLLAS 25 CM 4 PCS 260G</v>
      </c>
      <c r="I60" s="82">
        <f>IF(B60="","",VLOOKUP(AD60,Varsayımlar!B:T,19,0))</f>
        <v>0</v>
      </c>
      <c r="J60" s="82" t="str">
        <f>IF(B60="","",VLOOKUP(AD60,Varsayımlar!$B:$Q,6,0))</f>
        <v>SADE</v>
      </c>
      <c r="K60" s="82">
        <v>1848</v>
      </c>
      <c r="L60" s="82"/>
      <c r="M60" s="82">
        <f t="shared" si="0"/>
        <v>22</v>
      </c>
      <c r="N60" s="82"/>
      <c r="O60" s="82"/>
      <c r="P60" s="82">
        <f>IF(B60="","",VLOOKUP(AD60,Varsayımlar!$B:$Q,7,0)*K60)</f>
        <v>55440</v>
      </c>
      <c r="Q60" s="82">
        <f>IF(B60="","",VLOOKUP(AD60,Varsayımlar!$B:$Q,8,0))</f>
        <v>25</v>
      </c>
      <c r="R60" s="82" t="str">
        <f>IF(B60="","",VLOOKUP(AD60,Varsayımlar!$B:$Q,9,0))</f>
        <v>SOFT</v>
      </c>
      <c r="S60" s="82">
        <f>IF(B60="","",VLOOKUP(AD60,Varsayımlar!$B:$Q,10,0))</f>
        <v>4</v>
      </c>
      <c r="T60" s="82">
        <f>IF(B60="","",VLOOKUP(AD60,Varsayımlar!$B:$Q,11,0))</f>
        <v>30</v>
      </c>
      <c r="U60" s="82">
        <f>IF(B60="","",VLOOKUP(AD60,Varsayımlar!$B:$Q,12,0))</f>
        <v>260</v>
      </c>
      <c r="V60" s="82" t="str">
        <f>IF(B60="","",VLOOKUP(AD60,Varsayımlar!$B:$Q,13,0))</f>
        <v>YURTDIŞI</v>
      </c>
      <c r="W60" s="82">
        <f>IF(B60="","",VLOOKUP(AD60,Varsayımlar!$B:$Q,14,0))</f>
        <v>6</v>
      </c>
      <c r="X60" s="84">
        <v>46232</v>
      </c>
      <c r="Y60" s="84">
        <v>46416</v>
      </c>
      <c r="Z60" s="82">
        <v>26072925</v>
      </c>
      <c r="AA60" s="82" t="str">
        <f>IF(B60="","",VLOOKUP(AD60,Varsayımlar!$B:$Q,15,0))</f>
        <v>TRİTON -SKT ATILACAK</v>
      </c>
      <c r="AB60" s="82" t="str">
        <f>IF(B60="","",VLOOKUP(AD60,Varsayımlar!$B:$Q,16,0))</f>
        <v>24-26 CM</v>
      </c>
      <c r="AC60" s="64"/>
      <c r="AD60" s="61" t="str">
        <f t="shared" si="1"/>
        <v>LLC TRİTONMUTLUKAL WHEAT TORTILLA</v>
      </c>
    </row>
    <row r="61" spans="1:30" ht="36" hidden="1" customHeight="1" x14ac:dyDescent="0.25">
      <c r="A61" s="9" t="s">
        <v>226</v>
      </c>
      <c r="B61" s="107" t="s">
        <v>17</v>
      </c>
      <c r="C61" s="108">
        <f>IF(B61="","",VLOOKUP(AD61,Varsayımlar!$B:$Q,3,0))</f>
        <v>8698829380698</v>
      </c>
      <c r="D61" s="108" t="s">
        <v>838</v>
      </c>
      <c r="E61" s="109" t="s">
        <v>37</v>
      </c>
      <c r="F61" s="107" t="s">
        <v>822</v>
      </c>
      <c r="G61" s="107" t="s">
        <v>823</v>
      </c>
      <c r="H61" s="107" t="str">
        <f>IF(B61="","",VLOOKUP(AD61,Varsayımlar!$B:$Q,5,0))</f>
        <v>TORTİLLAS 25 CM 4 PCS 260G</v>
      </c>
      <c r="I61" s="107">
        <f>IF(B61="","",VLOOKUP(AD61,Varsayımlar!B:T,19,0))</f>
        <v>0</v>
      </c>
      <c r="J61" s="107" t="str">
        <f>IF(B61="","",VLOOKUP(AD61,Varsayımlar!$B:$Q,6,0))</f>
        <v>SADE</v>
      </c>
      <c r="K61" s="107">
        <v>2100</v>
      </c>
      <c r="L61" s="107"/>
      <c r="M61" s="107">
        <f t="shared" si="0"/>
        <v>25</v>
      </c>
      <c r="N61" s="107"/>
      <c r="O61" s="107"/>
      <c r="P61" s="107">
        <f>IF(B61="","",VLOOKUP(AD61,Varsayımlar!$B:$Q,7,0)*K61)</f>
        <v>63000</v>
      </c>
      <c r="Q61" s="107">
        <f>IF(B61="","",VLOOKUP(AD61,Varsayımlar!$B:$Q,8,0))</f>
        <v>25</v>
      </c>
      <c r="R61" s="107" t="str">
        <f>IF(B61="","",VLOOKUP(AD61,Varsayımlar!$B:$Q,9,0))</f>
        <v>SOFT</v>
      </c>
      <c r="S61" s="107">
        <f>IF(B61="","",VLOOKUP(AD61,Varsayımlar!$B:$Q,10,0))</f>
        <v>4</v>
      </c>
      <c r="T61" s="107">
        <f>IF(B61="","",VLOOKUP(AD61,Varsayımlar!$B:$Q,11,0))</f>
        <v>30</v>
      </c>
      <c r="U61" s="107">
        <f>IF(B61="","",VLOOKUP(AD61,Varsayımlar!$B:$Q,12,0))</f>
        <v>260</v>
      </c>
      <c r="V61" s="107" t="str">
        <f>IF(B61="","",VLOOKUP(AD61,Varsayımlar!$B:$Q,13,0))</f>
        <v>YURTDIŞI</v>
      </c>
      <c r="W61" s="107">
        <f>IF(B61="","",VLOOKUP(AD61,Varsayımlar!$B:$Q,14,0))</f>
        <v>6</v>
      </c>
      <c r="X61" s="110">
        <v>46233</v>
      </c>
      <c r="Y61" s="110">
        <v>46417</v>
      </c>
      <c r="Z61" s="107">
        <v>26073025</v>
      </c>
      <c r="AA61" s="107" t="str">
        <f>IF(B61="","",VLOOKUP(AD61,Varsayımlar!$B:$Q,15,0))</f>
        <v>TRİTON -SKT ATILACAK</v>
      </c>
      <c r="AB61" s="107" t="str">
        <f>IF(B61="","",VLOOKUP(AD61,Varsayımlar!$B:$Q,16,0))</f>
        <v>24-26 CM</v>
      </c>
      <c r="AC61" s="64"/>
      <c r="AD61" s="61" t="str">
        <f t="shared" si="1"/>
        <v>LLC TRİTONMUTLUKAL WHEAT TORTILLA</v>
      </c>
    </row>
    <row r="62" spans="1:30" ht="36" hidden="1" customHeight="1" x14ac:dyDescent="0.25">
      <c r="A62" s="9" t="s">
        <v>227</v>
      </c>
      <c r="B62" s="107" t="s">
        <v>17</v>
      </c>
      <c r="C62" s="108">
        <f>IF(B62="","",VLOOKUP(AD62,Varsayımlar!$B:$Q,3,0))</f>
        <v>8698829380698</v>
      </c>
      <c r="D62" s="108" t="s">
        <v>838</v>
      </c>
      <c r="E62" s="109" t="s">
        <v>37</v>
      </c>
      <c r="F62" s="107" t="s">
        <v>822</v>
      </c>
      <c r="G62" s="107" t="s">
        <v>824</v>
      </c>
      <c r="H62" s="107" t="str">
        <f>IF(B62="","",VLOOKUP(AD62,Varsayımlar!$B:$Q,5,0))</f>
        <v>TORTİLLAS 25 CM 4 PCS 260G</v>
      </c>
      <c r="I62" s="107">
        <f>IF(B62="","",VLOOKUP(AD62,Varsayımlar!B:T,19,0))</f>
        <v>0</v>
      </c>
      <c r="J62" s="107" t="str">
        <f>IF(B62="","",VLOOKUP(AD62,Varsayımlar!$B:$Q,6,0))</f>
        <v>SADE</v>
      </c>
      <c r="K62" s="107">
        <v>336</v>
      </c>
      <c r="L62" s="107"/>
      <c r="M62" s="107">
        <f t="shared" si="0"/>
        <v>4</v>
      </c>
      <c r="N62" s="107"/>
      <c r="O62" s="107"/>
      <c r="P62" s="107">
        <f>IF(B62="","",VLOOKUP(AD62,Varsayımlar!$B:$Q,7,0)*K62)</f>
        <v>10080</v>
      </c>
      <c r="Q62" s="107">
        <f>IF(B62="","",VLOOKUP(AD62,Varsayımlar!$B:$Q,8,0))</f>
        <v>25</v>
      </c>
      <c r="R62" s="107" t="str">
        <f>IF(B62="","",VLOOKUP(AD62,Varsayımlar!$B:$Q,9,0))</f>
        <v>SOFT</v>
      </c>
      <c r="S62" s="107">
        <f>IF(B62="","",VLOOKUP(AD62,Varsayımlar!$B:$Q,10,0))</f>
        <v>4</v>
      </c>
      <c r="T62" s="107">
        <f>IF(B62="","",VLOOKUP(AD62,Varsayımlar!$B:$Q,11,0))</f>
        <v>30</v>
      </c>
      <c r="U62" s="107">
        <f>IF(B62="","",VLOOKUP(AD62,Varsayımlar!$B:$Q,12,0))</f>
        <v>260</v>
      </c>
      <c r="V62" s="107" t="str">
        <f>IF(B62="","",VLOOKUP(AD62,Varsayımlar!$B:$Q,13,0))</f>
        <v>YURTDIŞI</v>
      </c>
      <c r="W62" s="107">
        <f>IF(B62="","",VLOOKUP(AD62,Varsayımlar!$B:$Q,14,0))</f>
        <v>6</v>
      </c>
      <c r="X62" s="110">
        <v>46233</v>
      </c>
      <c r="Y62" s="110">
        <v>46417</v>
      </c>
      <c r="Z62" s="107">
        <v>26073025</v>
      </c>
      <c r="AA62" s="107" t="str">
        <f>IF(B62="","",VLOOKUP(AD62,Varsayımlar!$B:$Q,15,0))</f>
        <v>TRİTON -SKT ATILACAK</v>
      </c>
      <c r="AB62" s="107" t="str">
        <f>IF(B62="","",VLOOKUP(AD62,Varsayımlar!$B:$Q,16,0))</f>
        <v>24-26 CM</v>
      </c>
      <c r="AC62" s="64"/>
      <c r="AD62" s="61" t="str">
        <f t="shared" si="1"/>
        <v>LLC TRİTONMUTLUKAL WHEAT TORTILLA</v>
      </c>
    </row>
    <row r="63" spans="1:30" ht="36" hidden="1" customHeight="1" x14ac:dyDescent="0.25">
      <c r="A63" s="9" t="s">
        <v>228</v>
      </c>
      <c r="B63" s="64"/>
      <c r="C63" s="65" t="str">
        <f>IF(B63="","",VLOOKUP(AD63,Varsayımlar!$B:$Q,3,0))</f>
        <v/>
      </c>
      <c r="D63" s="65"/>
      <c r="E63" s="65"/>
      <c r="F63" s="64"/>
      <c r="G63" s="64"/>
      <c r="H63" s="64" t="str">
        <f>IF(B63="","",VLOOKUP(AD63,Varsayımlar!$B:$Q,5,0))</f>
        <v/>
      </c>
      <c r="I63" s="64" t="str">
        <f>IF(B63="","",VLOOKUP(AD63,Varsayımlar!B:T,19,0))</f>
        <v/>
      </c>
      <c r="J63" s="64" t="str">
        <f>IF(B63="","",VLOOKUP(AD63,Varsayımlar!$B:$Q,6,0))</f>
        <v/>
      </c>
      <c r="K63" s="64"/>
      <c r="L63" s="64"/>
      <c r="M63" s="64">
        <f t="shared" si="0"/>
        <v>0</v>
      </c>
      <c r="N63" s="64"/>
      <c r="O63" s="64"/>
      <c r="P63" s="64" t="str">
        <f>IF(B63="","",VLOOKUP(AD63,Varsayımlar!$B:$Q,7,0)*K63)</f>
        <v/>
      </c>
      <c r="Q63" s="64" t="str">
        <f>IF(B63="","",VLOOKUP(AD63,Varsayımlar!$B:$Q,8,0))</f>
        <v/>
      </c>
      <c r="R63" s="64" t="str">
        <f>IF(B63="","",VLOOKUP(AD63,Varsayımlar!$B:$Q,9,0))</f>
        <v/>
      </c>
      <c r="S63" s="64" t="str">
        <f>IF(B63="","",VLOOKUP(AD63,Varsayımlar!$B:$Q,10,0))</f>
        <v/>
      </c>
      <c r="T63" s="64" t="str">
        <f>IF(B63="","",VLOOKUP(AD63,Varsayımlar!$B:$Q,11,0))</f>
        <v/>
      </c>
      <c r="U63" s="64" t="str">
        <f>IF(B63="","",VLOOKUP(AD63,Varsayımlar!$B:$Q,12,0))</f>
        <v/>
      </c>
      <c r="V63" s="64" t="str">
        <f>IF(B63="","",VLOOKUP(AD63,Varsayımlar!$B:$Q,13,0))</f>
        <v/>
      </c>
      <c r="W63" s="64" t="str">
        <f>IF(B63="","",VLOOKUP(AD63,Varsayımlar!$B:$Q,14,0))</f>
        <v/>
      </c>
      <c r="X63" s="66"/>
      <c r="Y63" s="66"/>
      <c r="Z63" s="64"/>
      <c r="AA63" s="64" t="str">
        <f>IF(B63="","",VLOOKUP(AD63,Varsayımlar!$B:$Q,15,0))</f>
        <v/>
      </c>
      <c r="AB63" s="64" t="str">
        <f>IF(B63="","",VLOOKUP(AD63,Varsayımlar!$B:$Q,16,0))</f>
        <v/>
      </c>
      <c r="AC63" s="64"/>
      <c r="AD63" s="61" t="str">
        <f t="shared" si="1"/>
        <v/>
      </c>
    </row>
    <row r="64" spans="1:30" ht="36" customHeight="1" x14ac:dyDescent="0.25">
      <c r="A64" s="9" t="s">
        <v>229</v>
      </c>
      <c r="B64" s="64"/>
      <c r="C64" s="65" t="str">
        <f>IF(B64="","",VLOOKUP(AD64,Varsayımlar!$B:$Q,3,0))</f>
        <v/>
      </c>
      <c r="D64" s="65"/>
      <c r="E64" s="65"/>
      <c r="F64" s="64"/>
      <c r="G64" s="64"/>
      <c r="H64" s="64" t="str">
        <f>IF(B64="","",VLOOKUP(AD64,Varsayımlar!$B:$Q,5,0))</f>
        <v/>
      </c>
      <c r="I64" s="64" t="str">
        <f>IF(B64="","",VLOOKUP(AD64,Varsayımlar!B:T,19,0))</f>
        <v/>
      </c>
      <c r="J64" s="64" t="str">
        <f>IF(B64="","",VLOOKUP(AD64,Varsayımlar!$B:$Q,6,0))</f>
        <v/>
      </c>
      <c r="K64" s="64"/>
      <c r="L64" s="64"/>
      <c r="M64" s="64">
        <f t="shared" si="0"/>
        <v>0</v>
      </c>
      <c r="N64" s="64"/>
      <c r="O64" s="64"/>
      <c r="P64" s="64" t="str">
        <f>IF(B64="","",VLOOKUP(AD64,Varsayımlar!$B:$Q,7,0)*K64)</f>
        <v/>
      </c>
      <c r="Q64" s="64" t="str">
        <f>IF(B64="","",VLOOKUP(AD64,Varsayımlar!$B:$Q,8,0))</f>
        <v/>
      </c>
      <c r="R64" s="64" t="str">
        <f>IF(B64="","",VLOOKUP(AD64,Varsayımlar!$B:$Q,9,0))</f>
        <v/>
      </c>
      <c r="S64" s="64" t="str">
        <f>IF(B64="","",VLOOKUP(AD64,Varsayımlar!$B:$Q,10,0))</f>
        <v/>
      </c>
      <c r="T64" s="64" t="str">
        <f>IF(B64="","",VLOOKUP(AD64,Varsayımlar!$B:$Q,11,0))</f>
        <v/>
      </c>
      <c r="U64" s="64" t="str">
        <f>IF(B64="","",VLOOKUP(AD64,Varsayımlar!$B:$Q,12,0))</f>
        <v/>
      </c>
      <c r="V64" s="64" t="str">
        <f>IF(B64="","",VLOOKUP(AD64,Varsayımlar!$B:$Q,13,0))</f>
        <v/>
      </c>
      <c r="W64" s="64" t="str">
        <f>IF(B64="","",VLOOKUP(AD64,Varsayımlar!$B:$Q,14,0))</f>
        <v/>
      </c>
      <c r="X64" s="66"/>
      <c r="Y64" s="66"/>
      <c r="Z64" s="64"/>
      <c r="AA64" s="64" t="str">
        <f>IF(B64="","",VLOOKUP(AD64,Varsayımlar!$B:$Q,15,0))</f>
        <v/>
      </c>
      <c r="AB64" s="64" t="str">
        <f>IF(B64="","",VLOOKUP(AD64,Varsayımlar!$B:$Q,16,0))</f>
        <v/>
      </c>
      <c r="AC64" s="64"/>
      <c r="AD64" s="61" t="str">
        <f t="shared" si="1"/>
        <v/>
      </c>
    </row>
    <row r="65" spans="1:30" ht="36" customHeight="1" x14ac:dyDescent="0.25">
      <c r="A65" s="198" t="s">
        <v>171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9"/>
      <c r="AC65" s="55"/>
    </row>
    <row r="66" spans="1:30" ht="63" x14ac:dyDescent="0.25">
      <c r="A66" s="9" t="s">
        <v>0</v>
      </c>
      <c r="B66" s="9" t="s">
        <v>1</v>
      </c>
      <c r="C66" s="10" t="s">
        <v>36</v>
      </c>
      <c r="D66" s="10" t="s">
        <v>177</v>
      </c>
      <c r="E66" s="10" t="s">
        <v>42</v>
      </c>
      <c r="F66" s="9" t="s">
        <v>43</v>
      </c>
      <c r="G66" s="9" t="s">
        <v>13</v>
      </c>
      <c r="H66" s="9" t="s">
        <v>2</v>
      </c>
      <c r="I66" s="9" t="s">
        <v>83</v>
      </c>
      <c r="J66" s="9" t="s">
        <v>3</v>
      </c>
      <c r="K66" s="9" t="s">
        <v>21</v>
      </c>
      <c r="L66" s="9" t="s">
        <v>141</v>
      </c>
      <c r="M66" s="9" t="s">
        <v>20</v>
      </c>
      <c r="N66" s="9" t="s">
        <v>243</v>
      </c>
      <c r="O66" s="9" t="s">
        <v>176</v>
      </c>
      <c r="P66" s="9" t="s">
        <v>16</v>
      </c>
      <c r="Q66" s="9" t="s">
        <v>4</v>
      </c>
      <c r="R66" s="9" t="s">
        <v>5</v>
      </c>
      <c r="S66" s="9" t="s">
        <v>6</v>
      </c>
      <c r="T66" s="9" t="s">
        <v>33</v>
      </c>
      <c r="U66" s="9" t="s">
        <v>7</v>
      </c>
      <c r="V66" s="9" t="s">
        <v>8</v>
      </c>
      <c r="W66" s="9" t="s">
        <v>364</v>
      </c>
      <c r="X66" s="9" t="s">
        <v>10</v>
      </c>
      <c r="Y66" s="9" t="s">
        <v>11</v>
      </c>
      <c r="Z66" s="9" t="s">
        <v>12</v>
      </c>
      <c r="AA66" s="9" t="s">
        <v>14</v>
      </c>
      <c r="AB66" s="9" t="s">
        <v>15</v>
      </c>
      <c r="AC66" s="9" t="s">
        <v>305</v>
      </c>
      <c r="AD66" s="8" t="s">
        <v>50</v>
      </c>
    </row>
    <row r="67" spans="1:30" ht="31.5" customHeight="1" x14ac:dyDescent="0.25">
      <c r="A67" s="9" t="s">
        <v>29</v>
      </c>
      <c r="B67" s="70" t="s">
        <v>149</v>
      </c>
      <c r="C67" s="71">
        <f>IF(B67="","",VLOOKUP(AD67,Varsayımlar!$B:$Q,3,0))</f>
        <v>8698829380698</v>
      </c>
      <c r="D67" s="71"/>
      <c r="E67" s="72" t="s">
        <v>150</v>
      </c>
      <c r="F67" s="70"/>
      <c r="G67" s="70"/>
      <c r="H67" s="70" t="str">
        <f>IF(B67="","",VLOOKUP(AD67,Varsayımlar!$B:$Q,5,0))</f>
        <v>Happylla 25cm (060)</v>
      </c>
      <c r="I67" s="70">
        <f>IF(B67="","",VLOOKUP(AD67,Varsayımlar!B:T,19,0))</f>
        <v>0</v>
      </c>
      <c r="J67" s="70" t="str">
        <f>IF(B67="","",VLOOKUP(AD67,Varsayımlar!$B:$Q,6,0))</f>
        <v>SADE</v>
      </c>
      <c r="K67" s="70">
        <v>500</v>
      </c>
      <c r="L67" s="70"/>
      <c r="M67" s="70">
        <f>IFERROR(IF(B67="","",K67/VLOOKUP(AD67,Varsayımlar!B:R,17,0)),"")</f>
        <v>10</v>
      </c>
      <c r="N67" s="70"/>
      <c r="O67" s="70"/>
      <c r="P67" s="70">
        <f>IF(B67="","",VLOOKUP(AD67,Varsayımlar!$B:$Q,7,0)*K67)</f>
        <v>6000</v>
      </c>
      <c r="Q67" s="70">
        <f>IF(B67="","",VLOOKUP(AD67,Varsayımlar!$B:$Q,8,0))</f>
        <v>25</v>
      </c>
      <c r="R67" s="70" t="str">
        <f>IF(B67="","",VLOOKUP(AD67,Varsayımlar!$B:$Q,9,0))</f>
        <v>Irak soft</v>
      </c>
      <c r="S67" s="70">
        <f>IF(B67="","",VLOOKUP(AD67,Varsayımlar!$B:$Q,10,0))</f>
        <v>10</v>
      </c>
      <c r="T67" s="70">
        <f>IF(B67="","",VLOOKUP(AD67,Varsayımlar!$B:$Q,11,0))</f>
        <v>12</v>
      </c>
      <c r="U67" s="70">
        <f>IF(B67="","",VLOOKUP(AD67,Varsayımlar!$B:$Q,12,0))</f>
        <v>650</v>
      </c>
      <c r="V67" s="70" t="str">
        <f>IF(B67="","",VLOOKUP(AD67,Varsayımlar!$B:$Q,13,0))</f>
        <v>Yurtiçi</v>
      </c>
      <c r="W67" s="70">
        <f>IF(B67="","",VLOOKUP(AD67,Varsayımlar!$B:$Q,14,0))</f>
        <v>6</v>
      </c>
      <c r="X67" s="73" t="s">
        <v>161</v>
      </c>
      <c r="Y67" s="73" t="s">
        <v>161</v>
      </c>
      <c r="Z67" s="73" t="s">
        <v>161</v>
      </c>
      <c r="AA67" s="70" t="str">
        <f>IF(B67="","",VLOOKUP(AD67,Varsayımlar!$B:$Q,15,0))</f>
        <v>Kırmızı Koli-Etiketli</v>
      </c>
      <c r="AB67" s="70" t="str">
        <f>IF(B67="","",VLOOKUP(AD67,Varsayımlar!$B:$Q,16,0))</f>
        <v>24-26 cm</v>
      </c>
      <c r="AC67" s="70">
        <f>IF(B67="","",VLOOKUP(Sayfa2!AD17,Varsayımlar!B:S,18,0))</f>
        <v>0</v>
      </c>
      <c r="AD67" s="8" t="str">
        <f>IF(B67="","",CONCATENATE(B67,E67))</f>
        <v>Aylin KartonHappylla 25 cm 10 lu 650g</v>
      </c>
    </row>
    <row r="68" spans="1:30" ht="31.5" customHeight="1" x14ac:dyDescent="0.25">
      <c r="A68" s="9" t="s">
        <v>122</v>
      </c>
      <c r="B68" s="58" t="s">
        <v>143</v>
      </c>
      <c r="C68" s="59">
        <f>IF(B68="","",VLOOKUP(AD68,Varsayımlar!$B:$Q,3,0))</f>
        <v>8698829380698</v>
      </c>
      <c r="D68" s="59"/>
      <c r="E68" s="74" t="s">
        <v>162</v>
      </c>
      <c r="F68" s="58"/>
      <c r="G68" s="58"/>
      <c r="H68" s="58" t="str">
        <f>IF(B68="","",VLOOKUP(AD68,Varsayımlar!$B:$Q,5,0))</f>
        <v>Bisto 25 cm</v>
      </c>
      <c r="I68" s="58">
        <f>IF(B68="","",VLOOKUP(AD68,Varsayımlar!B:T,19,0))</f>
        <v>0</v>
      </c>
      <c r="J68" s="58" t="str">
        <f>IF(B68="","",VLOOKUP(AD68,Varsayımlar!$B:$Q,6,0))</f>
        <v>SADE</v>
      </c>
      <c r="K68" s="58" t="s">
        <v>160</v>
      </c>
      <c r="L68" s="58"/>
      <c r="M68" s="58" t="str">
        <f>IFERROR(IF(B68="","",K68/VLOOKUP(AD68,Varsayımlar!B:R,17,0)),"")</f>
        <v/>
      </c>
      <c r="N68" s="58">
        <v>50</v>
      </c>
      <c r="O68" s="58"/>
      <c r="P68" s="58" t="e">
        <f>IF(B68="","",VLOOKUP(AD68,Varsayımlar!$B:$Q,7,0)*K68)</f>
        <v>#VALUE!</v>
      </c>
      <c r="Q68" s="58">
        <f>IF(B68="","",VLOOKUP(AD68,Varsayımlar!$B:$Q,8,0))</f>
        <v>25</v>
      </c>
      <c r="R68" s="58" t="str">
        <f>IF(B68="","",VLOOKUP(AD68,Varsayımlar!$B:$Q,9,0))</f>
        <v>Standart</v>
      </c>
      <c r="S68" s="58">
        <f>IF(B68="","",VLOOKUP(AD68,Varsayımlar!$B:$Q,10,0))</f>
        <v>12</v>
      </c>
      <c r="T68" s="58">
        <f>IF(B68="","",VLOOKUP(AD68,Varsayımlar!$B:$Q,11,0))</f>
        <v>12</v>
      </c>
      <c r="U68" s="58">
        <f>IF(B68="","",VLOOKUP(AD68,Varsayımlar!$B:$Q,12,0))</f>
        <v>840</v>
      </c>
      <c r="V68" s="58" t="str">
        <f>IF(B68="","",VLOOKUP(AD68,Varsayımlar!$B:$Q,13,0))</f>
        <v>Yurtiçi</v>
      </c>
      <c r="W68" s="58">
        <f>IF(B68="","",VLOOKUP(AD68,Varsayımlar!$B:$Q,14,0))</f>
        <v>6</v>
      </c>
      <c r="X68" s="60" t="s">
        <v>161</v>
      </c>
      <c r="Y68" s="60" t="s">
        <v>161</v>
      </c>
      <c r="Z68" s="60" t="s">
        <v>161</v>
      </c>
      <c r="AA68" s="58" t="str">
        <f>IF(B68="","",VLOOKUP(AD68,Varsayımlar!$B:$Q,15,0))</f>
        <v>Bisto Kolisi</v>
      </c>
      <c r="AB68" s="58" t="str">
        <f>IF(B68="","",VLOOKUP(AD68,Varsayımlar!$B:$Q,16,0))</f>
        <v>24-26 Cm</v>
      </c>
      <c r="AC68" s="58">
        <f>IF(B68="","",VLOOKUP(Sayfa2!AD18,Varsayımlar!B:S,18,0))</f>
        <v>0</v>
      </c>
      <c r="AD68" s="61" t="str">
        <f>IF(B68="","",CONCATENATE(B68,E68))</f>
        <v>Şok MarketBisto 25 cm 12 pcs 840g</v>
      </c>
    </row>
    <row r="69" spans="1:30" ht="31.5" customHeight="1" x14ac:dyDescent="0.25">
      <c r="A69" s="9" t="s">
        <v>123</v>
      </c>
      <c r="B69" s="75" t="s">
        <v>143</v>
      </c>
      <c r="C69" s="76">
        <f>IF(B69="","",VLOOKUP(AD69,Varsayımlar!$B:$Q,3,0))</f>
        <v>8698829380698</v>
      </c>
      <c r="D69" s="76"/>
      <c r="E69" s="75" t="s">
        <v>144</v>
      </c>
      <c r="F69" s="77"/>
      <c r="G69" s="77"/>
      <c r="H69" s="77" t="str">
        <f>IF(B69="","",VLOOKUP(AD69,Varsayımlar!$B:$Q,5,0))</f>
        <v xml:space="preserve">Taco 15 cm </v>
      </c>
      <c r="I69" s="77">
        <f>IF(B69="","",VLOOKUP(AD69,Varsayımlar!B:T,19,0))</f>
        <v>0</v>
      </c>
      <c r="J69" s="77" t="str">
        <f>IF(B69="","",VLOOKUP(AD69,Varsayımlar!$B:$Q,6,0))</f>
        <v>SADE</v>
      </c>
      <c r="K69" s="77" t="s">
        <v>160</v>
      </c>
      <c r="L69" s="77"/>
      <c r="M69" s="77" t="str">
        <f>IFERROR(IF(B69="","",K69/VLOOKUP(AD69,Varsayımlar!B:R,17,0)),"")</f>
        <v/>
      </c>
      <c r="N69" s="77">
        <v>50</v>
      </c>
      <c r="O69" s="77"/>
      <c r="P69" s="77" t="e">
        <f>IF(B69="","",VLOOKUP(AD69,Varsayımlar!$B:$Q,7,0)*K69)</f>
        <v>#VALUE!</v>
      </c>
      <c r="Q69" s="77">
        <f>IF(B69="","",VLOOKUP(AD69,Varsayımlar!$B:$Q,8,0))</f>
        <v>15</v>
      </c>
      <c r="R69" s="77" t="str">
        <f>IF(B69="","",VLOOKUP(AD69,Varsayımlar!$B:$Q,9,0))</f>
        <v>SOFT-PA3</v>
      </c>
      <c r="S69" s="77">
        <f>IF(B69="","",VLOOKUP(AD69,Varsayımlar!$B:$Q,10,0))</f>
        <v>6</v>
      </c>
      <c r="T69" s="77">
        <f>IF(B69="","",VLOOKUP(AD69,Varsayımlar!$B:$Q,11,0))</f>
        <v>18</v>
      </c>
      <c r="U69" s="77">
        <f>IF(B69="","",VLOOKUP(AD69,Varsayımlar!$B:$Q,12,0))</f>
        <v>250</v>
      </c>
      <c r="V69" s="77" t="str">
        <f>IF(B69="","",VLOOKUP(AD69,Varsayımlar!$B:$Q,13,0))</f>
        <v>YURTİÇİ</v>
      </c>
      <c r="W69" s="77">
        <f>IF(B69="","",VLOOKUP(AD69,Varsayımlar!$B:$Q,14,0))</f>
        <v>6</v>
      </c>
      <c r="X69" s="78" t="s">
        <v>161</v>
      </c>
      <c r="Y69" s="78" t="s">
        <v>161</v>
      </c>
      <c r="Z69" s="78" t="s">
        <v>161</v>
      </c>
      <c r="AA69" s="77" t="str">
        <f>IF(B69="","",VLOOKUP(AD69,Varsayımlar!$B:$Q,15,0))</f>
        <v>15 CM KOLİ</v>
      </c>
      <c r="AB69" s="77" t="str">
        <f>IF(B69="","",VLOOKUP(AD69,Varsayımlar!$B:$Q,16,0))</f>
        <v>14-16 CM</v>
      </c>
      <c r="AC69" s="77">
        <f>IF(B69="","",VLOOKUP(Sayfa2!AD19,Varsayımlar!B:S,18,0))</f>
        <v>0</v>
      </c>
      <c r="AD69" s="8" t="str">
        <f>IF(B69="","",CONCATENATE(B69,E69))</f>
        <v>Şok MarketTaco 15 cm 6 lı 150 g</v>
      </c>
    </row>
    <row r="70" spans="1:30" ht="31.5" hidden="1" customHeight="1" x14ac:dyDescent="0.25">
      <c r="A70" s="9" t="s">
        <v>125</v>
      </c>
      <c r="B70" s="64"/>
      <c r="C70" s="65" t="str">
        <f>IF(B70="","",VLOOKUP(AD70,Varsayımlar!$B:$Q,3,0))</f>
        <v/>
      </c>
      <c r="D70" s="65"/>
      <c r="E70" s="65"/>
      <c r="F70" s="64"/>
      <c r="G70" s="64"/>
      <c r="H70" s="64" t="str">
        <f>IF(B70="","",VLOOKUP(AD70,Varsayımlar!$B:$Q,5,0))</f>
        <v/>
      </c>
      <c r="I70" s="64"/>
      <c r="J70" s="64" t="str">
        <f>IF(B70="","",VLOOKUP(AD70,Varsayımlar!$B:$Q,6,0))</f>
        <v/>
      </c>
      <c r="K70" s="64"/>
      <c r="L70" s="64"/>
      <c r="M70" s="64">
        <f>K70/84</f>
        <v>0</v>
      </c>
      <c r="N70" s="64"/>
      <c r="O70" s="64"/>
      <c r="P70" s="64" t="str">
        <f>IF(B70="","",VLOOKUP(AD70,Varsayımlar!$B:$Q,7,0)*K70)</f>
        <v/>
      </c>
      <c r="Q70" s="64" t="str">
        <f>IF(B70="","",VLOOKUP(AD70,Varsayımlar!$B:$Q,8,0))</f>
        <v/>
      </c>
      <c r="R70" s="64" t="str">
        <f>IF(B70="","",VLOOKUP(AD70,Varsayımlar!$B:$Q,9,0))</f>
        <v/>
      </c>
      <c r="S70" s="64" t="str">
        <f>IF(B70="","",VLOOKUP(AD70,Varsayımlar!$B:$Q,10,0))</f>
        <v/>
      </c>
      <c r="T70" s="64" t="str">
        <f>IF(B70="","",VLOOKUP(AD70,Varsayımlar!$B:$Q,11,0))</f>
        <v/>
      </c>
      <c r="U70" s="64" t="str">
        <f>IF(B70="","",VLOOKUP(AD70,Varsayımlar!$B:$Q,12,0))</f>
        <v/>
      </c>
      <c r="V70" s="64" t="str">
        <f>IF(B70="","",VLOOKUP(AD70,Varsayımlar!$B:$Q,13,0))</f>
        <v/>
      </c>
      <c r="W70" s="64" t="str">
        <f>IF(B70="","",VLOOKUP(AD70,Varsayımlar!$B:$Q,14,0))</f>
        <v/>
      </c>
      <c r="X70" s="66"/>
      <c r="Y70" s="66"/>
      <c r="Z70" s="64"/>
      <c r="AA70" s="64" t="str">
        <f>IF(B70="","",VLOOKUP(AD70,Varsayımlar!$B:$Q,15,0))</f>
        <v/>
      </c>
      <c r="AB70" s="64" t="str">
        <f>IF(B70="","",VLOOKUP(AD70,Varsayımlar!$B:$Q,16,0))</f>
        <v/>
      </c>
      <c r="AC70" s="79"/>
      <c r="AD70" s="61" t="str">
        <f>IF(B70="","",CONCATENATE(B70,E70))</f>
        <v/>
      </c>
    </row>
    <row r="71" spans="1:30" x14ac:dyDescent="0.25">
      <c r="C71" s="80" t="str">
        <f>IF(B71="","",VLOOKUP(AD71,Varsayımlar!$B:$Q,3,0))</f>
        <v/>
      </c>
      <c r="H71" s="8" t="str">
        <f>IF(B71="","",VLOOKUP(AD71,Varsayımlar!$B:$Q,5,0))</f>
        <v/>
      </c>
      <c r="J71" s="8" t="str">
        <f>IF(B71="","",VLOOKUP(AD71,Varsayımlar!$B:$Q,6,0))</f>
        <v/>
      </c>
      <c r="P71" s="8" t="str">
        <f>IF(B71="","",VLOOKUP(AD71,Varsayımlar!$B:$Q,7,0)*K71)</f>
        <v/>
      </c>
      <c r="Q71" s="8" t="str">
        <f>IF(B71="","",VLOOKUP(AD71,Varsayımlar!$B:$Q,8,0))</f>
        <v/>
      </c>
      <c r="R71" s="8" t="str">
        <f>IF(B71="","",VLOOKUP(AD71,Varsayımlar!$B:$Q,9,0))</f>
        <v/>
      </c>
      <c r="S71" s="8" t="str">
        <f>IF(B71="","",VLOOKUP(AD71,Varsayımlar!$B:$Q,10,0))</f>
        <v/>
      </c>
      <c r="T71" s="8" t="str">
        <f>IF(B71="","",VLOOKUP(AD71,Varsayımlar!$B:$Q,11,0))</f>
        <v/>
      </c>
      <c r="U71" s="8" t="str">
        <f>IF(B71="","",VLOOKUP(AD71,Varsayımlar!$B:$Q,12,0))</f>
        <v/>
      </c>
      <c r="V71" s="8" t="str">
        <f>IF(B71="","",VLOOKUP(AD71,Varsayımlar!$B:$Q,13,0))</f>
        <v/>
      </c>
      <c r="W71" s="8" t="str">
        <f>IF(B71="","",VLOOKUP(AD71,Varsayımlar!$B:$Q,14,0))</f>
        <v/>
      </c>
      <c r="AA71" s="8" t="str">
        <f>IF(B71="","",VLOOKUP(AD71,Varsayımlar!$B:$Q,15,0))</f>
        <v/>
      </c>
      <c r="AB71" s="8" t="str">
        <f>IF(B71="","",VLOOKUP(AD71,Varsayımlar!$B:$Q,16,0))</f>
        <v/>
      </c>
      <c r="AD71" s="8" t="str">
        <f>IF(B71="","",CONCATENATE(B71,E71))</f>
        <v/>
      </c>
    </row>
    <row r="72" spans="1:30" ht="29.25" customHeight="1" x14ac:dyDescent="0.25">
      <c r="A72" s="198" t="s">
        <v>121</v>
      </c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79"/>
    </row>
    <row r="73" spans="1:30" ht="63" x14ac:dyDescent="0.25">
      <c r="A73" s="9" t="s">
        <v>0</v>
      </c>
      <c r="B73" s="9" t="s">
        <v>1</v>
      </c>
      <c r="C73" s="10" t="s">
        <v>36</v>
      </c>
      <c r="D73" s="10" t="s">
        <v>177</v>
      </c>
      <c r="E73" s="10" t="s">
        <v>42</v>
      </c>
      <c r="F73" s="9" t="s">
        <v>43</v>
      </c>
      <c r="G73" s="9" t="s">
        <v>13</v>
      </c>
      <c r="H73" s="9" t="s">
        <v>2</v>
      </c>
      <c r="I73" s="9" t="s">
        <v>83</v>
      </c>
      <c r="J73" s="9" t="s">
        <v>3</v>
      </c>
      <c r="K73" s="9" t="s">
        <v>21</v>
      </c>
      <c r="L73" s="9" t="s">
        <v>141</v>
      </c>
      <c r="M73" s="9" t="s">
        <v>20</v>
      </c>
      <c r="N73" s="9" t="s">
        <v>243</v>
      </c>
      <c r="O73" s="9" t="s">
        <v>176</v>
      </c>
      <c r="P73" s="9" t="s">
        <v>16</v>
      </c>
      <c r="Q73" s="9" t="s">
        <v>4</v>
      </c>
      <c r="R73" s="9" t="s">
        <v>5</v>
      </c>
      <c r="S73" s="9" t="s">
        <v>6</v>
      </c>
      <c r="T73" s="9" t="s">
        <v>33</v>
      </c>
      <c r="U73" s="9" t="s">
        <v>7</v>
      </c>
      <c r="V73" s="9" t="s">
        <v>8</v>
      </c>
      <c r="W73" s="9" t="s">
        <v>9</v>
      </c>
      <c r="X73" s="9" t="s">
        <v>10</v>
      </c>
      <c r="Y73" s="9" t="s">
        <v>11</v>
      </c>
      <c r="Z73" s="9" t="s">
        <v>12</v>
      </c>
      <c r="AA73" s="9" t="s">
        <v>14</v>
      </c>
      <c r="AB73" s="9" t="s">
        <v>15</v>
      </c>
      <c r="AC73" s="9" t="s">
        <v>305</v>
      </c>
      <c r="AD73" s="8" t="s">
        <v>50</v>
      </c>
    </row>
    <row r="74" spans="1:30" ht="48" customHeight="1" x14ac:dyDescent="0.25">
      <c r="A74" s="9"/>
      <c r="B74" s="210" t="s">
        <v>865</v>
      </c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2"/>
      <c r="AC74" s="9"/>
    </row>
    <row r="75" spans="1:30" ht="36" customHeight="1" x14ac:dyDescent="0.25">
      <c r="A75" s="9" t="s">
        <v>29</v>
      </c>
      <c r="B75" s="107" t="s">
        <v>17</v>
      </c>
      <c r="C75" s="108">
        <f>IF(B75="","",VLOOKUP(AD75,Varsayımlar!$B:$Q,3,0))</f>
        <v>8698829380698</v>
      </c>
      <c r="D75" s="108" t="s">
        <v>231</v>
      </c>
      <c r="E75" s="109" t="s">
        <v>37</v>
      </c>
      <c r="F75" s="107" t="s">
        <v>729</v>
      </c>
      <c r="G75" s="107" t="s">
        <v>730</v>
      </c>
      <c r="H75" s="107" t="str">
        <f>IF(B75="","",VLOOKUP(AD75,Varsayımlar!$B:$Q,5,0))</f>
        <v>TORTİLLAS 25 CM 4 PCS 260G</v>
      </c>
      <c r="I75" s="107">
        <f>IF(B75="","",VLOOKUP(AD75,Varsayımlar!B:T,19,0))</f>
        <v>0</v>
      </c>
      <c r="J75" s="107" t="str">
        <f>IF(B75="","",VLOOKUP(AD75,Varsayımlar!$B:$Q,6,0))</f>
        <v>SADE</v>
      </c>
      <c r="K75" s="107">
        <v>1260</v>
      </c>
      <c r="L75" s="107" t="s">
        <v>864</v>
      </c>
      <c r="M75" s="107">
        <f t="shared" ref="M75" si="2">K75/84</f>
        <v>15</v>
      </c>
      <c r="N75" s="107"/>
      <c r="O75" s="107">
        <v>19</v>
      </c>
      <c r="P75" s="107">
        <f>IF(B75="","",VLOOKUP(AD75,Varsayımlar!$B:$Q,7,0)*K75)</f>
        <v>37800</v>
      </c>
      <c r="Q75" s="107">
        <f>IF(B75="","",VLOOKUP(AD75,Varsayımlar!$B:$Q,8,0))</f>
        <v>25</v>
      </c>
      <c r="R75" s="107" t="str">
        <f>IF(B75="","",VLOOKUP(AD75,Varsayımlar!$B:$Q,9,0))</f>
        <v>SOFT</v>
      </c>
      <c r="S75" s="107">
        <f>IF(B75="","",VLOOKUP(AD75,Varsayımlar!$B:$Q,10,0))</f>
        <v>4</v>
      </c>
      <c r="T75" s="107">
        <f>IF(B75="","",VLOOKUP(AD75,Varsayımlar!$B:$Q,11,0))</f>
        <v>30</v>
      </c>
      <c r="U75" s="107">
        <f>IF(B75="","",VLOOKUP(AD75,Varsayımlar!$B:$Q,12,0))</f>
        <v>260</v>
      </c>
      <c r="V75" s="107" t="str">
        <f>IF(B75="","",VLOOKUP(AD75,Varsayımlar!$B:$Q,13,0))</f>
        <v>YURTDIŞI</v>
      </c>
      <c r="W75" s="107">
        <f>IF(B75="","",VLOOKUP(AD75,Varsayımlar!$B:$Q,14,0))</f>
        <v>6</v>
      </c>
      <c r="X75" s="110">
        <v>46203</v>
      </c>
      <c r="Y75" s="110">
        <v>46386</v>
      </c>
      <c r="Z75" s="107" t="s">
        <v>825</v>
      </c>
      <c r="AA75" s="107" t="str">
        <f>IF(B75="","",VLOOKUP(AD75,Varsayımlar!$B:$Q,15,0))</f>
        <v>TRİTON -SKT ATILACAK</v>
      </c>
      <c r="AB75" s="107" t="str">
        <f>IF(B75="","",VLOOKUP(AD75,Varsayımlar!$B:$Q,16,0))</f>
        <v>24-26 CM</v>
      </c>
      <c r="AC75" s="64"/>
      <c r="AD75" s="61" t="str">
        <f t="shared" ref="AD75:AD83" si="3">IF(B75="","",CONCATENATE(B75,E75))</f>
        <v>LLC TRİTONMUTLUKAL WHEAT TORTILLA</v>
      </c>
    </row>
    <row r="76" spans="1:30" ht="36" customHeight="1" x14ac:dyDescent="0.25">
      <c r="A76" s="9" t="s">
        <v>122</v>
      </c>
      <c r="B76" s="70" t="s">
        <v>17</v>
      </c>
      <c r="C76" s="71">
        <f>IF(B76="","",VLOOKUP(AD76,Varsayımlar!$B:$Q,3,0))</f>
        <v>8698829380698</v>
      </c>
      <c r="D76" s="71" t="s">
        <v>233</v>
      </c>
      <c r="E76" s="106" t="s">
        <v>37</v>
      </c>
      <c r="F76" s="70" t="s">
        <v>735</v>
      </c>
      <c r="G76" s="70" t="s">
        <v>736</v>
      </c>
      <c r="H76" s="70" t="str">
        <f>IF(B76="","",VLOOKUP(AD76,Varsayımlar!$B:$Q,5,0))</f>
        <v>TORTİLLAS 25 CM 4 PCS 260G</v>
      </c>
      <c r="I76" s="70">
        <f>IF(B76="","",VLOOKUP(AD76,Varsayımlar!B:T,19,0))</f>
        <v>0</v>
      </c>
      <c r="J76" s="70" t="str">
        <f>IF(B76="","",VLOOKUP(AD76,Varsayımlar!$B:$Q,6,0))</f>
        <v>SADE</v>
      </c>
      <c r="K76" s="70">
        <v>2436</v>
      </c>
      <c r="L76" s="70"/>
      <c r="M76" s="70">
        <f>K76/84</f>
        <v>29</v>
      </c>
      <c r="N76" s="70"/>
      <c r="O76" s="70">
        <v>35</v>
      </c>
      <c r="P76" s="70">
        <f>IF(B76="","",VLOOKUP(AD76,Varsayımlar!$B:$Q,7,0)*K76)</f>
        <v>73080</v>
      </c>
      <c r="Q76" s="70">
        <f>IF(B76="","",VLOOKUP(AD76,Varsayımlar!$B:$Q,8,0))</f>
        <v>25</v>
      </c>
      <c r="R76" s="70" t="str">
        <f>IF(B76="","",VLOOKUP(AD76,Varsayımlar!$B:$Q,9,0))</f>
        <v>SOFT</v>
      </c>
      <c r="S76" s="70">
        <f>IF(B76="","",VLOOKUP(AD76,Varsayımlar!$B:$Q,10,0))</f>
        <v>4</v>
      </c>
      <c r="T76" s="70">
        <f>IF(B76="","",VLOOKUP(AD76,Varsayımlar!$B:$Q,11,0))</f>
        <v>30</v>
      </c>
      <c r="U76" s="70">
        <f>IF(B76="","",VLOOKUP(AD76,Varsayımlar!$B:$Q,12,0))</f>
        <v>260</v>
      </c>
      <c r="V76" s="70" t="str">
        <f>IF(B76="","",VLOOKUP(AD76,Varsayımlar!$B:$Q,13,0))</f>
        <v>YURTDIŞI</v>
      </c>
      <c r="W76" s="70">
        <f>IF(B76="","",VLOOKUP(AD76,Varsayımlar!$B:$Q,14,0))</f>
        <v>6</v>
      </c>
      <c r="X76" s="73">
        <v>46204</v>
      </c>
      <c r="Y76" s="73">
        <v>46388</v>
      </c>
      <c r="Z76" s="70" t="s">
        <v>827</v>
      </c>
      <c r="AA76" s="70" t="str">
        <f>IF(B76="","",VLOOKUP(AD76,Varsayımlar!$B:$Q,15,0))</f>
        <v>TRİTON -SKT ATILACAK</v>
      </c>
      <c r="AB76" s="70" t="str">
        <f>IF(B76="","",VLOOKUP(AD76,Varsayımlar!$B:$Q,16,0))</f>
        <v>24-26 CM</v>
      </c>
      <c r="AC76" s="64"/>
      <c r="AD76" s="61" t="str">
        <f>IF(B76="","",CONCATENATE(B76,E76))</f>
        <v>LLC TRİTONMUTLUKAL WHEAT TORTILLA</v>
      </c>
    </row>
    <row r="77" spans="1:30" ht="36" customHeight="1" x14ac:dyDescent="0.25">
      <c r="A77" s="9" t="s">
        <v>123</v>
      </c>
      <c r="B77" s="77" t="s">
        <v>17</v>
      </c>
      <c r="C77" s="76">
        <f>IF(B77="","",VLOOKUP(AD77,Varsayımlar!$B:$Q,3,0))</f>
        <v>8698829380698</v>
      </c>
      <c r="D77" s="76" t="s">
        <v>235</v>
      </c>
      <c r="E77" s="119" t="s">
        <v>37</v>
      </c>
      <c r="F77" s="77" t="s">
        <v>740</v>
      </c>
      <c r="G77" s="77" t="s">
        <v>741</v>
      </c>
      <c r="H77" s="77" t="str">
        <f>IF(B77="","",VLOOKUP(AD77,Varsayımlar!$B:$Q,5,0))</f>
        <v>TORTİLLAS 25 CM 4 PCS 260G</v>
      </c>
      <c r="I77" s="77">
        <f>IF(B77="","",VLOOKUP(AD77,Varsayımlar!B:T,19,0))</f>
        <v>0</v>
      </c>
      <c r="J77" s="77" t="str">
        <f>IF(B77="","",VLOOKUP(AD77,Varsayımlar!$B:$Q,6,0))</f>
        <v>SADE</v>
      </c>
      <c r="K77" s="77">
        <v>2100</v>
      </c>
      <c r="L77" s="77"/>
      <c r="M77" s="77">
        <f>K77/84</f>
        <v>25</v>
      </c>
      <c r="N77" s="77"/>
      <c r="O77" s="77">
        <v>30</v>
      </c>
      <c r="P77" s="77">
        <f>IF(B77="","",VLOOKUP(AD77,Varsayımlar!$B:$Q,7,0)*K77)</f>
        <v>63000</v>
      </c>
      <c r="Q77" s="77">
        <f>IF(B77="","",VLOOKUP(AD77,Varsayımlar!$B:$Q,8,0))</f>
        <v>25</v>
      </c>
      <c r="R77" s="77" t="str">
        <f>IF(B77="","",VLOOKUP(AD77,Varsayımlar!$B:$Q,9,0))</f>
        <v>SOFT</v>
      </c>
      <c r="S77" s="77">
        <f>IF(B77="","",VLOOKUP(AD77,Varsayımlar!$B:$Q,10,0))</f>
        <v>4</v>
      </c>
      <c r="T77" s="77">
        <f>IF(B77="","",VLOOKUP(AD77,Varsayımlar!$B:$Q,11,0))</f>
        <v>30</v>
      </c>
      <c r="U77" s="77">
        <f>IF(B77="","",VLOOKUP(AD77,Varsayımlar!$B:$Q,12,0))</f>
        <v>260</v>
      </c>
      <c r="V77" s="77" t="str">
        <f>IF(B77="","",VLOOKUP(AD77,Varsayımlar!$B:$Q,13,0))</f>
        <v>YURTDIŞI</v>
      </c>
      <c r="W77" s="77">
        <f>IF(B77="","",VLOOKUP(AD77,Varsayımlar!$B:$Q,14,0))</f>
        <v>6</v>
      </c>
      <c r="X77" s="78">
        <v>46205</v>
      </c>
      <c r="Y77" s="78">
        <v>46389</v>
      </c>
      <c r="Z77" s="77">
        <v>26070225</v>
      </c>
      <c r="AA77" s="77" t="str">
        <f>IF(B77="","",VLOOKUP(AD77,Varsayımlar!$B:$Q,15,0))</f>
        <v>TRİTON -SKT ATILACAK</v>
      </c>
      <c r="AB77" s="77" t="str">
        <f>IF(B77="","",VLOOKUP(AD77,Varsayımlar!$B:$Q,16,0))</f>
        <v>24-26 CM</v>
      </c>
      <c r="AC77" s="64"/>
      <c r="AD77" s="61" t="str">
        <f>IF(B77="","",CONCATENATE(B77,E77))</f>
        <v>LLC TRİTONMUTLUKAL WHEAT TORTILLA</v>
      </c>
    </row>
    <row r="78" spans="1:30" ht="36" customHeight="1" x14ac:dyDescent="0.25">
      <c r="A78" s="9" t="s">
        <v>124</v>
      </c>
      <c r="B78" s="77" t="s">
        <v>17</v>
      </c>
      <c r="C78" s="76">
        <f>IF(B78="","",VLOOKUP(AD78,Varsayımlar!$B:$Q,3,0))</f>
        <v>8698829380698</v>
      </c>
      <c r="D78" s="76" t="s">
        <v>235</v>
      </c>
      <c r="E78" s="119" t="s">
        <v>37</v>
      </c>
      <c r="F78" s="77" t="s">
        <v>740</v>
      </c>
      <c r="G78" s="77" t="s">
        <v>742</v>
      </c>
      <c r="H78" s="77" t="str">
        <f>IF(B78="","",VLOOKUP(AD78,Varsayımlar!$B:$Q,5,0))</f>
        <v>TORTİLLAS 25 CM 4 PCS 260G</v>
      </c>
      <c r="I78" s="77">
        <f>IF(B78="","",VLOOKUP(AD78,Varsayımlar!B:T,19,0))</f>
        <v>0</v>
      </c>
      <c r="J78" s="77" t="str">
        <f>IF(B78="","",VLOOKUP(AD78,Varsayımlar!$B:$Q,6,0))</f>
        <v>SADE</v>
      </c>
      <c r="K78" s="77">
        <v>336</v>
      </c>
      <c r="L78" s="77"/>
      <c r="M78" s="77">
        <f>K78/84</f>
        <v>4</v>
      </c>
      <c r="N78" s="77"/>
      <c r="O78" s="77">
        <v>6</v>
      </c>
      <c r="P78" s="77">
        <f>IF(B78="","",VLOOKUP(AD78,Varsayımlar!$B:$Q,7,0)*K78)</f>
        <v>10080</v>
      </c>
      <c r="Q78" s="77">
        <f>IF(B78="","",VLOOKUP(AD78,Varsayımlar!$B:$Q,8,0))</f>
        <v>25</v>
      </c>
      <c r="R78" s="77" t="str">
        <f>IF(B78="","",VLOOKUP(AD78,Varsayımlar!$B:$Q,9,0))</f>
        <v>SOFT</v>
      </c>
      <c r="S78" s="77">
        <f>IF(B78="","",VLOOKUP(AD78,Varsayımlar!$B:$Q,10,0))</f>
        <v>4</v>
      </c>
      <c r="T78" s="77">
        <f>IF(B78="","",VLOOKUP(AD78,Varsayımlar!$B:$Q,11,0))</f>
        <v>30</v>
      </c>
      <c r="U78" s="77">
        <f>IF(B78="","",VLOOKUP(AD78,Varsayımlar!$B:$Q,12,0))</f>
        <v>260</v>
      </c>
      <c r="V78" s="77" t="str">
        <f>IF(B78="","",VLOOKUP(AD78,Varsayımlar!$B:$Q,13,0))</f>
        <v>YURTDIŞI</v>
      </c>
      <c r="W78" s="77">
        <f>IF(B78="","",VLOOKUP(AD78,Varsayımlar!$B:$Q,14,0))</f>
        <v>6</v>
      </c>
      <c r="X78" s="78">
        <v>46205</v>
      </c>
      <c r="Y78" s="78">
        <v>46389</v>
      </c>
      <c r="Z78" s="77">
        <v>26070225</v>
      </c>
      <c r="AA78" s="77" t="str">
        <f>IF(B78="","",VLOOKUP(AD78,Varsayımlar!$B:$Q,15,0))</f>
        <v>TRİTON -SKT ATILACAK</v>
      </c>
      <c r="AB78" s="77" t="str">
        <f>IF(B78="","",VLOOKUP(AD78,Varsayımlar!$B:$Q,16,0))</f>
        <v>24-26 CM</v>
      </c>
      <c r="AC78" s="64"/>
      <c r="AD78" s="61" t="str">
        <f>IF(B78="","",CONCATENATE(B78,E78))</f>
        <v>LLC TRİTONMUTLUKAL WHEAT TORTILLA</v>
      </c>
    </row>
    <row r="79" spans="1:30" ht="78.75" hidden="1" x14ac:dyDescent="0.25">
      <c r="A79" s="9" t="s">
        <v>125</v>
      </c>
      <c r="B79" s="111" t="s">
        <v>90</v>
      </c>
      <c r="C79" s="112">
        <f>IF(B79="","",VLOOKUP(AD79,Varsayımlar!$B:$Q,3,0))</f>
        <v>8698829380698</v>
      </c>
      <c r="D79" s="112" t="s">
        <v>235</v>
      </c>
      <c r="E79" s="151" t="s">
        <v>91</v>
      </c>
      <c r="F79" s="111"/>
      <c r="G79" s="111"/>
      <c r="H79" s="111" t="str">
        <f>IF(B79="","",VLOOKUP(AD79,Varsayımlar!$B:$Q,5,0))</f>
        <v>MAGNİT MAVİ AMBALAJ 25CM</v>
      </c>
      <c r="I79" s="111">
        <f>IF(B79="","",VLOOKUP(AD79,Varsayımlar!B:T,19,0))</f>
        <v>0</v>
      </c>
      <c r="J79" s="111" t="str">
        <f>IF(B79="","",VLOOKUP(AD79,Varsayımlar!$B:$Q,6,0))</f>
        <v>SADE</v>
      </c>
      <c r="K79" s="111">
        <v>2016</v>
      </c>
      <c r="L79" s="111"/>
      <c r="M79" s="111">
        <f>IFERROR(IF(B79="","",K79/VLOOKUP(AD79,Varsayımlar!B:R,17,0)),"")</f>
        <v>24</v>
      </c>
      <c r="N79" s="111"/>
      <c r="O79" s="111">
        <v>30</v>
      </c>
      <c r="P79" s="111">
        <f>IF(B79="","",VLOOKUP(AD79,Varsayımlar!$B:$Q,7,0)*K79)</f>
        <v>60480</v>
      </c>
      <c r="Q79" s="111">
        <f>IF(B79="","",VLOOKUP(AD79,Varsayımlar!$B:$Q,8,0))</f>
        <v>25</v>
      </c>
      <c r="R79" s="111" t="str">
        <f>IF(B79="","",VLOOKUP(AD79,Varsayımlar!$B:$Q,9,0))</f>
        <v>SOFT</v>
      </c>
      <c r="S79" s="111">
        <f>IF(B79="","",VLOOKUP(AD79,Varsayımlar!$B:$Q,10,0))</f>
        <v>4</v>
      </c>
      <c r="T79" s="111">
        <f>IF(B79="","",VLOOKUP(AD79,Varsayımlar!$B:$Q,11,0))</f>
        <v>30</v>
      </c>
      <c r="U79" s="111">
        <f>IF(B79="","",VLOOKUP(AD79,Varsayımlar!$B:$Q,12,0))</f>
        <v>260</v>
      </c>
      <c r="V79" s="111" t="str">
        <f>IF(B79="","",VLOOKUP(AD79,Varsayımlar!$B:$Q,13,0))</f>
        <v>YURTDIŞI</v>
      </c>
      <c r="W79" s="111">
        <f>IF(B79="","",VLOOKUP(AD79,Varsayımlar!$B:$Q,14,0))</f>
        <v>9</v>
      </c>
      <c r="X79" s="114">
        <v>46219</v>
      </c>
      <c r="Y79" s="114">
        <v>46493</v>
      </c>
      <c r="Z79" s="111" t="s">
        <v>684</v>
      </c>
      <c r="AA79" s="111" t="str">
        <f>IF(B79="","",VLOOKUP(AD79,Varsayımlar!$B:$Q,15,0))</f>
        <v>25CM TURUNCU KOLİ-SOL ÜST DİKDÖRTGENE ÜRETİM TARİHİ BASILACAK</v>
      </c>
      <c r="AB79" s="111" t="str">
        <f>IF(B79="","",VLOOKUP(AD79,Varsayımlar!$B:$Q,16,0))</f>
        <v>24-26 CM</v>
      </c>
      <c r="AC79" s="90">
        <f>IF(B79="","",VLOOKUP(Sayfa2!AD65,Varsayımlar!B:S,18,0))</f>
        <v>0</v>
      </c>
      <c r="AD79" s="90" t="str">
        <f>IF(B79="","",CONCATENATE(B79,E79))</f>
        <v>MAGNİTMAGNİT MAVİ AMBALAJ 25 CM 260G</v>
      </c>
    </row>
    <row r="80" spans="1:30" ht="78.75" hidden="1" x14ac:dyDescent="0.25">
      <c r="A80" s="9" t="s">
        <v>126</v>
      </c>
      <c r="B80" s="154" t="s">
        <v>90</v>
      </c>
      <c r="C80" s="155">
        <f>IF(B80="","",VLOOKUP(AD80,Varsayımlar!$B:$Q,3,0))</f>
        <v>8698829380698</v>
      </c>
      <c r="D80" s="155" t="s">
        <v>258</v>
      </c>
      <c r="E80" s="156" t="s">
        <v>91</v>
      </c>
      <c r="F80" s="154"/>
      <c r="G80" s="154"/>
      <c r="H80" s="154" t="str">
        <f>IF(B80="","",VLOOKUP(AD80,Varsayımlar!$B:$Q,5,0))</f>
        <v>MAGNİT MAVİ AMBALAJ 25CM</v>
      </c>
      <c r="I80" s="154">
        <f>IF(B80="","",VLOOKUP(AD80,Varsayımlar!B:T,19,0))</f>
        <v>0</v>
      </c>
      <c r="J80" s="154" t="str">
        <f>IF(B80="","",VLOOKUP(AD80,Varsayımlar!$B:$Q,6,0))</f>
        <v>SADE</v>
      </c>
      <c r="K80" s="154">
        <v>2016</v>
      </c>
      <c r="L80" s="154"/>
      <c r="M80" s="154">
        <f>IFERROR(IF(B80="","",K80/VLOOKUP(AD80,Varsayımlar!B:R,17,0)),"")</f>
        <v>24</v>
      </c>
      <c r="N80" s="154"/>
      <c r="O80" s="154">
        <v>30</v>
      </c>
      <c r="P80" s="154">
        <f>IF(B80="","",VLOOKUP(AD80,Varsayımlar!$B:$Q,7,0)*K80)</f>
        <v>60480</v>
      </c>
      <c r="Q80" s="154">
        <f>IF(B80="","",VLOOKUP(AD80,Varsayımlar!$B:$Q,8,0))</f>
        <v>25</v>
      </c>
      <c r="R80" s="154" t="str">
        <f>IF(B80="","",VLOOKUP(AD80,Varsayımlar!$B:$Q,9,0))</f>
        <v>SOFT</v>
      </c>
      <c r="S80" s="154">
        <f>IF(B80="","",VLOOKUP(AD80,Varsayımlar!$B:$Q,10,0))</f>
        <v>4</v>
      </c>
      <c r="T80" s="154">
        <f>IF(B80="","",VLOOKUP(AD80,Varsayımlar!$B:$Q,11,0))</f>
        <v>30</v>
      </c>
      <c r="U80" s="154">
        <f>IF(B80="","",VLOOKUP(AD80,Varsayımlar!$B:$Q,12,0))</f>
        <v>260</v>
      </c>
      <c r="V80" s="154" t="str">
        <f>IF(B80="","",VLOOKUP(AD80,Varsayımlar!$B:$Q,13,0))</f>
        <v>YURTDIŞI</v>
      </c>
      <c r="W80" s="154">
        <f>IF(B80="","",VLOOKUP(AD80,Varsayımlar!$B:$Q,14,0))</f>
        <v>9</v>
      </c>
      <c r="X80" s="157">
        <v>46221</v>
      </c>
      <c r="Y80" s="157">
        <v>46495</v>
      </c>
      <c r="Z80" s="154" t="s">
        <v>688</v>
      </c>
      <c r="AA80" s="154" t="str">
        <f>IF(B80="","",VLOOKUP(AD80,Varsayımlar!$B:$Q,15,0))</f>
        <v>25CM TURUNCU KOLİ-SOL ÜST DİKDÖRTGENE ÜRETİM TARİHİ BASILACAK</v>
      </c>
      <c r="AB80" s="154" t="str">
        <f>IF(B80="","",VLOOKUP(AD80,Varsayımlar!$B:$Q,16,0))</f>
        <v>24-26 CM</v>
      </c>
      <c r="AC80" s="90">
        <f>IF(B80="","",VLOOKUP(Sayfa2!AD70,Varsayımlar!B:S,18,0))</f>
        <v>0</v>
      </c>
      <c r="AD80" s="90" t="str">
        <f>IF(B80="","",CONCATENATE(B80,E80))</f>
        <v>MAGNİTMAGNİT MAVİ AMBALAJ 25 CM 260G</v>
      </c>
    </row>
    <row r="81" spans="1:30" ht="78.75" hidden="1" x14ac:dyDescent="0.25">
      <c r="A81" s="9" t="s">
        <v>127</v>
      </c>
      <c r="B81" s="88" t="s">
        <v>90</v>
      </c>
      <c r="C81" s="89">
        <f>IF(B81="","",VLOOKUP(AD81,Varsayımlar!$B:$Q,3,0))</f>
        <v>8698829380698</v>
      </c>
      <c r="D81" s="89" t="s">
        <v>259</v>
      </c>
      <c r="E81" s="85" t="s">
        <v>91</v>
      </c>
      <c r="F81" s="9"/>
      <c r="G81" s="9"/>
      <c r="H81" s="90" t="str">
        <f>IF(B81="","",VLOOKUP(AD81,Varsayımlar!$B:$Q,5,0))</f>
        <v>MAGNİT MAVİ AMBALAJ 25CM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2016</v>
      </c>
      <c r="L81" s="9"/>
      <c r="M81" s="9">
        <f>IFERROR(IF(B81="","",K81/VLOOKUP(AD81,Varsayımlar!B:R,17,0)),"")</f>
        <v>24</v>
      </c>
      <c r="N81" s="9"/>
      <c r="O81" s="9">
        <v>30</v>
      </c>
      <c r="P81" s="90">
        <f>IF(B81="","",VLOOKUP(AD81,Varsayımlar!$B:$Q,7,0)*K81)</f>
        <v>60480</v>
      </c>
      <c r="Q81" s="90">
        <f>IF(B81="","",VLOOKUP(AD81,Varsayımlar!$B:$Q,8,0))</f>
        <v>25</v>
      </c>
      <c r="R81" s="90" t="str">
        <f>IF(B81="","",VLOOKUP(AD81,Varsayımlar!$B:$Q,9,0))</f>
        <v>SOFT</v>
      </c>
      <c r="S81" s="90">
        <f>IF(B81="","",VLOOKUP(AD81,Varsayımlar!$B:$Q,10,0))</f>
        <v>4</v>
      </c>
      <c r="T81" s="90">
        <f>IF(B81="","",VLOOKUP(AD81,Varsayımlar!$B:$Q,11,0))</f>
        <v>30</v>
      </c>
      <c r="U81" s="90">
        <f>IF(B81="","",VLOOKUP(AD81,Varsayımlar!$B:$Q,12,0))</f>
        <v>260</v>
      </c>
      <c r="V81" s="90" t="str">
        <f>IF(B81="","",VLOOKUP(AD81,Varsayımlar!$B:$Q,13,0))</f>
        <v>YURTDIŞI</v>
      </c>
      <c r="W81" s="90">
        <f>IF(B81="","",VLOOKUP(AD81,Varsayımlar!$B:$Q,14,0))</f>
        <v>9</v>
      </c>
      <c r="X81" s="86">
        <v>46223</v>
      </c>
      <c r="Y81" s="86">
        <v>46497</v>
      </c>
      <c r="Z81" s="9" t="s">
        <v>691</v>
      </c>
      <c r="AA81" s="90" t="str">
        <f>IF(B81="","",VLOOKUP(AD81,Varsayımlar!$B:$Q,15,0))</f>
        <v>25CM TURUNCU KOLİ-SOL ÜST DİKDÖRTGENE ÜRETİM TARİHİ BASILACAK</v>
      </c>
      <c r="AB81" s="90" t="str">
        <f>IF(B81="","",VLOOKUP(AD81,Varsayımlar!$B:$Q,16,0))</f>
        <v>24-26 CM</v>
      </c>
      <c r="AC81" s="90">
        <f>IF(B81="","",VLOOKUP(Sayfa2!AD71,Varsayımlar!B:S,18,0))</f>
        <v>0</v>
      </c>
      <c r="AD81" s="90" t="str">
        <f t="shared" si="3"/>
        <v>MAGNİTMAGNİT MAVİ AMBALAJ 25 CM 260G</v>
      </c>
    </row>
    <row r="82" spans="1:30" ht="78.75" hidden="1" x14ac:dyDescent="0.25">
      <c r="A82" s="9" t="s">
        <v>128</v>
      </c>
      <c r="B82" s="88" t="s">
        <v>90</v>
      </c>
      <c r="C82" s="89">
        <f>IF(B82="","",VLOOKUP(AD82,Varsayımlar!$B:$Q,3,0))</f>
        <v>8698829380698</v>
      </c>
      <c r="D82" s="89" t="s">
        <v>260</v>
      </c>
      <c r="E82" s="85" t="s">
        <v>91</v>
      </c>
      <c r="F82" s="9"/>
      <c r="G82" s="9"/>
      <c r="H82" s="90" t="str">
        <f>IF(B82="","",VLOOKUP(AD82,Varsayımlar!$B:$Q,5,0))</f>
        <v>MAGNİT MAVİ AMBALAJ 25CM</v>
      </c>
      <c r="I82" s="90">
        <f>IF(B82="","",VLOOKUP(AD82,Varsayımlar!B:T,19,0))</f>
        <v>0</v>
      </c>
      <c r="J82" s="90" t="str">
        <f>IF(B82="","",VLOOKUP(AD82,Varsayımlar!$B:$Q,6,0))</f>
        <v>SADE</v>
      </c>
      <c r="K82" s="9">
        <v>2016</v>
      </c>
      <c r="L82" s="9"/>
      <c r="M82" s="9">
        <f>IFERROR(IF(B82="","",K82/VLOOKUP(AD82,Varsayımlar!B:R,17,0)),"")</f>
        <v>24</v>
      </c>
      <c r="N82" s="9"/>
      <c r="O82" s="9">
        <v>30</v>
      </c>
      <c r="P82" s="90">
        <f>IF(B82="","",VLOOKUP(AD82,Varsayımlar!$B:$Q,7,0)*K82)</f>
        <v>60480</v>
      </c>
      <c r="Q82" s="90">
        <f>IF(B82="","",VLOOKUP(AD82,Varsayımlar!$B:$Q,8,0))</f>
        <v>25</v>
      </c>
      <c r="R82" s="90" t="str">
        <f>IF(B82="","",VLOOKUP(AD82,Varsayımlar!$B:$Q,9,0))</f>
        <v>SOFT</v>
      </c>
      <c r="S82" s="90">
        <f>IF(B82="","",VLOOKUP(AD82,Varsayımlar!$B:$Q,10,0))</f>
        <v>4</v>
      </c>
      <c r="T82" s="90">
        <f>IF(B82="","",VLOOKUP(AD82,Varsayımlar!$B:$Q,11,0))</f>
        <v>30</v>
      </c>
      <c r="U82" s="90">
        <f>IF(B82="","",VLOOKUP(AD82,Varsayımlar!$B:$Q,12,0))</f>
        <v>260</v>
      </c>
      <c r="V82" s="90" t="str">
        <f>IF(B82="","",VLOOKUP(AD82,Varsayımlar!$B:$Q,13,0))</f>
        <v>YURTDIŞI</v>
      </c>
      <c r="W82" s="90">
        <f>IF(B82="","",VLOOKUP(AD82,Varsayımlar!$B:$Q,14,0))</f>
        <v>9</v>
      </c>
      <c r="X82" s="86">
        <v>46223</v>
      </c>
      <c r="Y82" s="86">
        <v>46497</v>
      </c>
      <c r="Z82" s="9" t="s">
        <v>692</v>
      </c>
      <c r="AA82" s="90" t="str">
        <f>IF(B82="","",VLOOKUP(AD82,Varsayımlar!$B:$Q,15,0))</f>
        <v>25CM TURUNCU KOLİ-SOL ÜST DİKDÖRTGENE ÜRETİM TARİHİ BASILACAK</v>
      </c>
      <c r="AB82" s="90" t="str">
        <f>IF(B82="","",VLOOKUP(AD82,Varsayımlar!$B:$Q,16,0))</f>
        <v>24-26 CM</v>
      </c>
      <c r="AC82" s="90">
        <f>IF(B82="","",VLOOKUP(Sayfa2!AD72,Varsayımlar!B:S,18,0))</f>
        <v>0</v>
      </c>
      <c r="AD82" s="90" t="str">
        <f t="shared" si="3"/>
        <v>MAGNİTMAGNİT MAVİ AMBALAJ 25 CM 260G</v>
      </c>
    </row>
    <row r="83" spans="1:30" ht="78.75" hidden="1" x14ac:dyDescent="0.25">
      <c r="A83" s="9" t="s">
        <v>129</v>
      </c>
      <c r="B83" s="88" t="s">
        <v>90</v>
      </c>
      <c r="C83" s="89">
        <f>IF(B83="","",VLOOKUP(AD83,Varsayımlar!$B:$Q,3,0))</f>
        <v>8698829380698</v>
      </c>
      <c r="D83" s="89" t="s">
        <v>261</v>
      </c>
      <c r="E83" s="85" t="s">
        <v>91</v>
      </c>
      <c r="F83" s="9"/>
      <c r="G83" s="9"/>
      <c r="H83" s="90" t="str">
        <f>IF(B83="","",VLOOKUP(AD83,Varsayımlar!$B:$Q,5,0))</f>
        <v>MAGNİT MAVİ AMBALAJ 25CM</v>
      </c>
      <c r="I83" s="90">
        <f>IF(B83="","",VLOOKUP(AD83,Varsayımlar!B:T,19,0))</f>
        <v>0</v>
      </c>
      <c r="J83" s="90" t="str">
        <f>IF(B83="","",VLOOKUP(AD83,Varsayımlar!$B:$Q,6,0))</f>
        <v>SADE</v>
      </c>
      <c r="K83" s="9">
        <v>2016</v>
      </c>
      <c r="L83" s="9"/>
      <c r="M83" s="9">
        <f>IFERROR(IF(B83="","",K83/VLOOKUP(AD83,Varsayımlar!B:R,17,0)),"")</f>
        <v>24</v>
      </c>
      <c r="N83" s="9"/>
      <c r="O83" s="9">
        <v>30</v>
      </c>
      <c r="P83" s="90">
        <f>IF(B83="","",VLOOKUP(AD83,Varsayımlar!$B:$Q,7,0)*K83)</f>
        <v>60480</v>
      </c>
      <c r="Q83" s="90">
        <f>IF(B83="","",VLOOKUP(AD83,Varsayımlar!$B:$Q,8,0))</f>
        <v>25</v>
      </c>
      <c r="R83" s="90" t="str">
        <f>IF(B83="","",VLOOKUP(AD83,Varsayımlar!$B:$Q,9,0))</f>
        <v>SOFT</v>
      </c>
      <c r="S83" s="90">
        <f>IF(B83="","",VLOOKUP(AD83,Varsayımlar!$B:$Q,10,0))</f>
        <v>4</v>
      </c>
      <c r="T83" s="90">
        <f>IF(B83="","",VLOOKUP(AD83,Varsayımlar!$B:$Q,11,0))</f>
        <v>30</v>
      </c>
      <c r="U83" s="90">
        <f>IF(B83="","",VLOOKUP(AD83,Varsayımlar!$B:$Q,12,0))</f>
        <v>260</v>
      </c>
      <c r="V83" s="90" t="str">
        <f>IF(B83="","",VLOOKUP(AD83,Varsayımlar!$B:$Q,13,0))</f>
        <v>YURTDIŞI</v>
      </c>
      <c r="W83" s="90">
        <f>IF(B83="","",VLOOKUP(AD83,Varsayımlar!$B:$Q,14,0))</f>
        <v>9</v>
      </c>
      <c r="X83" s="86">
        <v>46224</v>
      </c>
      <c r="Y83" s="86">
        <v>46498</v>
      </c>
      <c r="Z83" s="9">
        <v>26072125</v>
      </c>
      <c r="AA83" s="90" t="str">
        <f>IF(B83="","",VLOOKUP(AD83,Varsayımlar!$B:$Q,15,0))</f>
        <v>25CM TURUNCU KOLİ-SOL ÜST DİKDÖRTGENE ÜRETİM TARİHİ BASILACAK</v>
      </c>
      <c r="AB83" s="90" t="str">
        <f>IF(B83="","",VLOOKUP(AD83,Varsayımlar!$B:$Q,16,0))</f>
        <v>24-26 CM</v>
      </c>
      <c r="AC83" s="90">
        <f>IF(B83="","",VLOOKUP(Sayfa2!AD73,Varsayımlar!B:S,18,0))</f>
        <v>0</v>
      </c>
      <c r="AD83" s="90" t="str">
        <f t="shared" si="3"/>
        <v>MAGNİTMAGNİT MAVİ AMBALAJ 25 CM 260G</v>
      </c>
    </row>
    <row r="84" spans="1:30" ht="31.5" hidden="1" x14ac:dyDescent="0.25">
      <c r="A84" s="9" t="s">
        <v>130</v>
      </c>
      <c r="B84" s="77" t="s">
        <v>79</v>
      </c>
      <c r="C84" s="76">
        <f>IF(B84="","",VLOOKUP(AD84,Varsayımlar!$B:$Q,3,0))</f>
        <v>8698829380698</v>
      </c>
      <c r="D84" s="76"/>
      <c r="E84" s="75" t="s">
        <v>85</v>
      </c>
      <c r="F84" s="77"/>
      <c r="G84" s="77"/>
      <c r="H84" s="77" t="str">
        <f>IF(B84="","",VLOOKUP(AD84,Varsayımlar!$B:$Q,5,0))</f>
        <v xml:space="preserve">MANETKA PEYNİRLİ 25 CM </v>
      </c>
      <c r="I84" s="77">
        <f>IF(B84="","",VLOOKUP(AD84,Varsayımlar!B:T,19,0))</f>
        <v>0</v>
      </c>
      <c r="J84" s="77" t="str">
        <f>IF(B84="","",VLOOKUP(AD84,Varsayımlar!$B:$Q,6,0))</f>
        <v>PEYNİRLİ</v>
      </c>
      <c r="K84" s="77">
        <v>2496</v>
      </c>
      <c r="L84" s="77"/>
      <c r="M84" s="77">
        <f>IFERROR(IF(B84="","",K84/VLOOKUP(AD84,Varsayımlar!B:R,17,0)),"")</f>
        <v>32</v>
      </c>
      <c r="N84" s="77"/>
      <c r="O84" s="77">
        <v>36</v>
      </c>
      <c r="P84" s="77">
        <f>IF(B84="","",VLOOKUP(AD84,Varsayımlar!$B:$Q,7,0)*K84)</f>
        <v>74880</v>
      </c>
      <c r="Q84" s="77">
        <f>IF(B84="","",VLOOKUP(AD84,Varsayımlar!$B:$Q,8,0))</f>
        <v>25</v>
      </c>
      <c r="R84" s="77" t="str">
        <f>IF(B84="","",VLOOKUP(AD84,Varsayımlar!$B:$Q,9,0))</f>
        <v>SOFT-AT</v>
      </c>
      <c r="S84" s="77">
        <f>IF(B84="","",VLOOKUP(AD84,Varsayımlar!$B:$Q,10,0))</f>
        <v>4</v>
      </c>
      <c r="T84" s="77">
        <f>IF(B84="","",VLOOKUP(AD84,Varsayımlar!$B:$Q,11,0))</f>
        <v>30</v>
      </c>
      <c r="U84" s="77">
        <f>IF(B84="","",VLOOKUP(AD84,Varsayımlar!$B:$Q,12,0))</f>
        <v>250</v>
      </c>
      <c r="V84" s="77" t="str">
        <f>IF(B84="","",VLOOKUP(AD84,Varsayımlar!$B:$Q,13,0))</f>
        <v>YURTDIŞI</v>
      </c>
      <c r="W84" s="77">
        <f>IF(B84="","",VLOOKUP(AD84,Varsayımlar!$B:$Q,14,0))</f>
        <v>6</v>
      </c>
      <c r="X84" s="78">
        <v>46223</v>
      </c>
      <c r="Y84" s="78">
        <v>46407</v>
      </c>
      <c r="Z84" s="77">
        <v>26072025</v>
      </c>
      <c r="AA84" s="77" t="str">
        <f>IF(B84="","",VLOOKUP(AD84,Varsayımlar!$B:$Q,15,0))</f>
        <v>KIRMIZI KOLİ-TARİHLİ KOLİ ETİKETİ</v>
      </c>
      <c r="AB84" s="77" t="str">
        <f>IF(B84="","",VLOOKUP(AD84,Varsayımlar!$B:$Q,16,0))</f>
        <v>24-26 CM</v>
      </c>
      <c r="AC84" s="90">
        <f>IF(B84="","",VLOOKUP(Sayfa2!AD95,Varsayımlar!B:S,18,0))</f>
        <v>0</v>
      </c>
      <c r="AD84" s="90" t="str">
        <f>IF(B84="","",CONCATENATE(B84,E84))</f>
        <v>LLC KOTORMANETKA PEYNİRLİ 25CM</v>
      </c>
    </row>
    <row r="85" spans="1:30" hidden="1" x14ac:dyDescent="0.25">
      <c r="A85" s="9" t="s">
        <v>131</v>
      </c>
      <c r="B85" s="70"/>
      <c r="C85" s="71" t="str">
        <f>IF(B85="","",VLOOKUP(AD85,Varsayımlar!$B:$Q,3,0))</f>
        <v/>
      </c>
      <c r="D85" s="71"/>
      <c r="E85" s="71"/>
      <c r="F85" s="70"/>
      <c r="G85" s="70"/>
      <c r="H85" s="70" t="str">
        <f>IF(B85="","",VLOOKUP(AD85,Varsayımlar!$B:$Q,5,0))</f>
        <v/>
      </c>
      <c r="I85" s="70"/>
      <c r="J85" s="70" t="str">
        <f>IF(B85="","",VLOOKUP(AD85,Varsayımlar!$B:$Q,6,0))</f>
        <v/>
      </c>
      <c r="K85" s="70"/>
      <c r="L85" s="70"/>
      <c r="M85" s="70" t="str">
        <f>IFERROR(IF(B85="","",K85/VLOOKUP(AD85,Varsayımlar!B:R,17,0)),"")</f>
        <v/>
      </c>
      <c r="N85" s="70"/>
      <c r="O85" s="70"/>
      <c r="P85" s="70" t="str">
        <f>IF(B85="","",VLOOKUP(AD85,Varsayımlar!$B:$Q,7,0)*K85)</f>
        <v/>
      </c>
      <c r="Q85" s="70" t="str">
        <f>IF(B85="","",VLOOKUP(AD85,Varsayımlar!$B:$Q,8,0))</f>
        <v/>
      </c>
      <c r="R85" s="70" t="str">
        <f>IF(B85="","",VLOOKUP(AD85,Varsayımlar!$B:$Q,9,0))</f>
        <v/>
      </c>
      <c r="S85" s="70" t="str">
        <f>IF(B85="","",VLOOKUP(AD85,Varsayımlar!$B:$Q,10,0))</f>
        <v/>
      </c>
      <c r="T85" s="70" t="str">
        <f>IF(B85="","",VLOOKUP(AD85,Varsayımlar!$B:$Q,11,0))</f>
        <v/>
      </c>
      <c r="U85" s="70" t="str">
        <f>IF(B85="","",VLOOKUP(AD85,Varsayımlar!$B:$Q,12,0))</f>
        <v/>
      </c>
      <c r="V85" s="70" t="str">
        <f>IF(B85="","",VLOOKUP(AD85,Varsayımlar!$B:$Q,13,0))</f>
        <v/>
      </c>
      <c r="W85" s="70" t="str">
        <f>IF(B85="","",VLOOKUP(AD85,Varsayımlar!$B:$Q,14,0))</f>
        <v/>
      </c>
      <c r="X85" s="70"/>
      <c r="Y85" s="70"/>
      <c r="Z85" s="70"/>
      <c r="AA85" s="70" t="str">
        <f>IF(B85="","",VLOOKUP(AD85,Varsayımlar!$B:$Q,15,0))</f>
        <v/>
      </c>
      <c r="AB85" s="70" t="str">
        <f>IF(B85="","",VLOOKUP(AD85,Varsayımlar!$B:$Q,16,0))</f>
        <v/>
      </c>
      <c r="AC85" s="70" t="str">
        <f>IF(B85="","",VLOOKUP(Sayfa2!AD32,Varsayımlar!B:S,18,0))</f>
        <v/>
      </c>
      <c r="AD85" s="61"/>
    </row>
    <row r="86" spans="1:30" hidden="1" x14ac:dyDescent="0.25">
      <c r="A86" s="9" t="s">
        <v>132</v>
      </c>
      <c r="B86" s="70"/>
      <c r="C86" s="71" t="str">
        <f>IF(B86="","",VLOOKUP(AD86,Varsayımlar!$B:$Q,3,0))</f>
        <v/>
      </c>
      <c r="D86" s="71"/>
      <c r="E86" s="71"/>
      <c r="F86" s="70"/>
      <c r="G86" s="70"/>
      <c r="H86" s="70" t="str">
        <f>IF(B86="","",VLOOKUP(AD86,Varsayımlar!$B:$Q,5,0))</f>
        <v/>
      </c>
      <c r="I86" s="70"/>
      <c r="J86" s="70" t="str">
        <f>IF(B86="","",VLOOKUP(AD86,Varsayımlar!$B:$Q,6,0))</f>
        <v/>
      </c>
      <c r="K86" s="70"/>
      <c r="L86" s="70"/>
      <c r="M86" s="70" t="str">
        <f>IFERROR(IF(B86="","",K86/VLOOKUP(AD86,Varsayımlar!B:R,17,0)),"")</f>
        <v/>
      </c>
      <c r="N86" s="70"/>
      <c r="O86" s="70"/>
      <c r="P86" s="70" t="str">
        <f>IF(B86="","",VLOOKUP(AD86,Varsayımlar!$B:$Q,7,0)*K86)</f>
        <v/>
      </c>
      <c r="Q86" s="70" t="str">
        <f>IF(B86="","",VLOOKUP(AD86,Varsayımlar!$B:$Q,8,0))</f>
        <v/>
      </c>
      <c r="R86" s="70" t="str">
        <f>IF(B86="","",VLOOKUP(AD86,Varsayımlar!$B:$Q,9,0))</f>
        <v/>
      </c>
      <c r="S86" s="70" t="str">
        <f>IF(B86="","",VLOOKUP(AD86,Varsayımlar!$B:$Q,10,0))</f>
        <v/>
      </c>
      <c r="T86" s="70" t="str">
        <f>IF(B86="","",VLOOKUP(AD86,Varsayımlar!$B:$Q,11,0))</f>
        <v/>
      </c>
      <c r="U86" s="70" t="str">
        <f>IF(B86="","",VLOOKUP(AD86,Varsayımlar!$B:$Q,12,0))</f>
        <v/>
      </c>
      <c r="V86" s="70" t="str">
        <f>IF(B86="","",VLOOKUP(AD86,Varsayımlar!$B:$Q,13,0))</f>
        <v/>
      </c>
      <c r="W86" s="70" t="str">
        <f>IF(B86="","",VLOOKUP(AD86,Varsayımlar!$B:$Q,14,0))</f>
        <v/>
      </c>
      <c r="X86" s="70"/>
      <c r="Y86" s="70"/>
      <c r="Z86" s="70"/>
      <c r="AA86" s="70" t="str">
        <f>IF(B86="","",VLOOKUP(AD86,Varsayımlar!$B:$Q,15,0))</f>
        <v/>
      </c>
      <c r="AB86" s="70" t="str">
        <f>IF(B86="","",VLOOKUP(AD86,Varsayımlar!$B:$Q,16,0))</f>
        <v/>
      </c>
      <c r="AC86" s="70" t="str">
        <f>IF(B86="","",VLOOKUP(Sayfa2!AD33,Varsayımlar!B:S,18,0))</f>
        <v/>
      </c>
      <c r="AD86" s="61"/>
    </row>
    <row r="87" spans="1:30" x14ac:dyDescent="0.25">
      <c r="C87" s="80" t="str">
        <f>IF(B87="","",VLOOKUP(AD87,Varsayımlar!$B:$Q,3,0))</f>
        <v/>
      </c>
      <c r="H87" s="8" t="str">
        <f>IF(B87="","",VLOOKUP(AD87,Varsayımlar!$B:$Q,5,0))</f>
        <v/>
      </c>
      <c r="J87" s="8" t="str">
        <f>IF(B87="","",VLOOKUP(AD87,Varsayımlar!$B:$Q,6,0))</f>
        <v/>
      </c>
      <c r="P87" s="8" t="str">
        <f>IF(B87="","",VLOOKUP(AD87,Varsayımlar!$B:$Q,7,0)*K87)</f>
        <v/>
      </c>
      <c r="Q87" s="8" t="str">
        <f>IF(B87="","",VLOOKUP(AD87,Varsayımlar!$B:$Q,8,0))</f>
        <v/>
      </c>
      <c r="R87" s="8" t="str">
        <f>IF(B87="","",VLOOKUP(AD87,Varsayımlar!$B:$Q,9,0))</f>
        <v/>
      </c>
      <c r="S87" s="8" t="str">
        <f>IF(B87="","",VLOOKUP(AD87,Varsayımlar!$B:$Q,10,0))</f>
        <v/>
      </c>
      <c r="T87" s="8" t="str">
        <f>IF(B87="","",VLOOKUP(AD87,Varsayımlar!$B:$Q,11,0))</f>
        <v/>
      </c>
      <c r="U87" s="8" t="str">
        <f>IF(B87="","",VLOOKUP(AD87,Varsayımlar!$B:$Q,12,0))</f>
        <v/>
      </c>
      <c r="V87" s="8" t="str">
        <f>IF(B87="","",VLOOKUP(AD87,Varsayımlar!$B:$Q,13,0))</f>
        <v/>
      </c>
      <c r="W87" s="8" t="str">
        <f>IF(B87="","",VLOOKUP(AD87,Varsayımlar!$B:$Q,14,0))</f>
        <v/>
      </c>
      <c r="AA87" s="8" t="str">
        <f>IF(B87="","",VLOOKUP(AD87,Varsayımlar!$B:$Q,15,0))</f>
        <v/>
      </c>
      <c r="AB87" s="8" t="str">
        <f>IF(B87="","",VLOOKUP(AD87,Varsayımlar!$B:$Q,16,0))</f>
        <v/>
      </c>
      <c r="AD87" s="8" t="str">
        <f>IF(B87="","",CONCATENATE(B87,E87))</f>
        <v/>
      </c>
    </row>
    <row r="88" spans="1:30" ht="31.5" x14ac:dyDescent="0.25">
      <c r="A88" s="198" t="s">
        <v>120</v>
      </c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55"/>
    </row>
    <row r="89" spans="1:30" ht="63" x14ac:dyDescent="0.25">
      <c r="A89" s="9" t="s">
        <v>0</v>
      </c>
      <c r="B89" s="9" t="s">
        <v>1</v>
      </c>
      <c r="C89" s="10" t="s">
        <v>36</v>
      </c>
      <c r="D89" s="10" t="s">
        <v>177</v>
      </c>
      <c r="E89" s="10" t="s">
        <v>42</v>
      </c>
      <c r="F89" s="9" t="s">
        <v>43</v>
      </c>
      <c r="G89" s="9" t="s">
        <v>13</v>
      </c>
      <c r="H89" s="9" t="s">
        <v>2</v>
      </c>
      <c r="I89" s="9" t="s">
        <v>83</v>
      </c>
      <c r="J89" s="9" t="s">
        <v>3</v>
      </c>
      <c r="K89" s="9" t="s">
        <v>21</v>
      </c>
      <c r="L89" s="9" t="s">
        <v>141</v>
      </c>
      <c r="M89" s="9" t="s">
        <v>20</v>
      </c>
      <c r="N89" s="9" t="s">
        <v>243</v>
      </c>
      <c r="O89" s="9" t="s">
        <v>176</v>
      </c>
      <c r="P89" s="9" t="s">
        <v>16</v>
      </c>
      <c r="Q89" s="9" t="s">
        <v>4</v>
      </c>
      <c r="R89" s="9" t="s">
        <v>5</v>
      </c>
      <c r="S89" s="9" t="s">
        <v>6</v>
      </c>
      <c r="T89" s="9" t="s">
        <v>33</v>
      </c>
      <c r="U89" s="9" t="s">
        <v>7</v>
      </c>
      <c r="V89" s="9" t="s">
        <v>8</v>
      </c>
      <c r="W89" s="9" t="s">
        <v>9</v>
      </c>
      <c r="X89" s="9" t="s">
        <v>10</v>
      </c>
      <c r="Y89" s="9" t="s">
        <v>11</v>
      </c>
      <c r="Z89" s="9" t="s">
        <v>12</v>
      </c>
      <c r="AA89" s="9" t="s">
        <v>14</v>
      </c>
      <c r="AB89" s="9" t="s">
        <v>15</v>
      </c>
      <c r="AC89" s="9" t="s">
        <v>305</v>
      </c>
      <c r="AD89" s="8" t="s">
        <v>50</v>
      </c>
    </row>
    <row r="90" spans="1:30" ht="78.75" x14ac:dyDescent="0.25">
      <c r="A90" s="9" t="s">
        <v>29</v>
      </c>
      <c r="B90" s="82" t="s">
        <v>90</v>
      </c>
      <c r="C90" s="83">
        <f>IF(B90="","",VLOOKUP(AD90,Varsayımlar!$B:$Q,3,0))</f>
        <v>8698829380698</v>
      </c>
      <c r="D90" s="82" t="s">
        <v>262</v>
      </c>
      <c r="E90" s="82" t="s">
        <v>91</v>
      </c>
      <c r="F90" s="82"/>
      <c r="G90" s="82" t="s">
        <v>588</v>
      </c>
      <c r="H90" s="82" t="str">
        <f>IF(B90="","",VLOOKUP(AD90,Varsayımlar!$B:$Q,5,0))</f>
        <v>MAGNİT MAVİ AMBALAJ 25CM</v>
      </c>
      <c r="I90" s="82">
        <f>IF(B90="","",VLOOKUP(AD90,Varsayımlar!B:T,19,0))</f>
        <v>0</v>
      </c>
      <c r="J90" s="82" t="str">
        <f>IF(B90="","",VLOOKUP(AD90,Varsayımlar!$B:$Q,6,0))</f>
        <v>SADE</v>
      </c>
      <c r="K90" s="82">
        <v>672</v>
      </c>
      <c r="L90" s="82"/>
      <c r="M90" s="82">
        <f>IFERROR(IF(B90="","",K90/VLOOKUP(AD90,Varsayımlar!B:R,17,0)),"")</f>
        <v>8</v>
      </c>
      <c r="N90" s="82"/>
      <c r="O90" s="82">
        <v>7</v>
      </c>
      <c r="P90" s="82">
        <f>IF(B90="","",VLOOKUP(AD90,Varsayımlar!$B:$Q,7,0)*K90)</f>
        <v>20160</v>
      </c>
      <c r="Q90" s="82">
        <f>IF(B90="","",VLOOKUP(AD90,Varsayımlar!$B:$Q,8,0))</f>
        <v>25</v>
      </c>
      <c r="R90" s="82" t="str">
        <f>IF(B90="","",VLOOKUP(AD90,Varsayımlar!$B:$Q,9,0))</f>
        <v>SOFT</v>
      </c>
      <c r="S90" s="82">
        <f>IF(B90="","",VLOOKUP(AD90,Varsayımlar!$B:$Q,10,0))</f>
        <v>4</v>
      </c>
      <c r="T90" s="82">
        <f>IF(B90="","",VLOOKUP(AD90,Varsayımlar!$B:$Q,11,0))</f>
        <v>30</v>
      </c>
      <c r="U90" s="82">
        <f>IF(B90="","",VLOOKUP(AD90,Varsayımlar!$B:$Q,12,0))</f>
        <v>260</v>
      </c>
      <c r="V90" s="82" t="str">
        <f>IF(B90="","",VLOOKUP(AD90,Varsayımlar!$B:$Q,13,0))</f>
        <v>YURTDIŞI</v>
      </c>
      <c r="W90" s="82">
        <f>IF(B90="","",VLOOKUP(AD90,Varsayımlar!$B:$Q,14,0))</f>
        <v>9</v>
      </c>
      <c r="X90" s="84">
        <v>46195</v>
      </c>
      <c r="Y90" s="84">
        <v>46468</v>
      </c>
      <c r="Z90" s="82" t="s">
        <v>589</v>
      </c>
      <c r="AA90" s="82" t="str">
        <f>IF(B90="","",VLOOKUP(AD90,Varsayımlar!$B:$Q,15,0))</f>
        <v>25CM TURUNCU KOLİ-SOL ÜST DİKDÖRTGENE ÜRETİM TARİHİ BASILACAK</v>
      </c>
      <c r="AB90" s="82" t="str">
        <f>IF(B90="","",VLOOKUP(AD90,Varsayımlar!$B:$Q,16,0))</f>
        <v>24-26 CM</v>
      </c>
      <c r="AC90" s="90">
        <f>IF(B90="","",VLOOKUP(Sayfa2!AD70,Varsayımlar!B:S,18,0))</f>
        <v>0</v>
      </c>
      <c r="AD90" s="90" t="str">
        <f>IF(B90="","",CONCATENATE(B90,E90))</f>
        <v>MAGNİTMAGNİT MAVİ AMBALAJ 25 CM 260G</v>
      </c>
    </row>
    <row r="91" spans="1:30" ht="36" customHeight="1" x14ac:dyDescent="0.25">
      <c r="A91" s="9" t="s">
        <v>122</v>
      </c>
      <c r="B91" s="154" t="s">
        <v>17</v>
      </c>
      <c r="C91" s="155">
        <f>IF(B91="","",VLOOKUP(AD91,Varsayımlar!$B:$Q,3,0))</f>
        <v>8698829380698</v>
      </c>
      <c r="D91" s="155" t="s">
        <v>232</v>
      </c>
      <c r="E91" s="166" t="s">
        <v>37</v>
      </c>
      <c r="F91" s="154" t="s">
        <v>732</v>
      </c>
      <c r="G91" s="154" t="s">
        <v>733</v>
      </c>
      <c r="H91" s="154" t="str">
        <f>IF(B91="","",VLOOKUP(AD91,Varsayımlar!$B:$Q,5,0))</f>
        <v>TORTİLLAS 25 CM 4 PCS 260G</v>
      </c>
      <c r="I91" s="154">
        <f>IF(B91="","",VLOOKUP(AD91,Varsayımlar!B:T,19,0))</f>
        <v>0</v>
      </c>
      <c r="J91" s="154" t="str">
        <f>IF(B91="","",VLOOKUP(AD91,Varsayımlar!$B:$Q,6,0))</f>
        <v>SADE</v>
      </c>
      <c r="K91" s="154">
        <v>2016</v>
      </c>
      <c r="L91" s="154" t="s">
        <v>864</v>
      </c>
      <c r="M91" s="154">
        <f>K91/84</f>
        <v>24</v>
      </c>
      <c r="N91" s="154"/>
      <c r="O91" s="154">
        <v>9</v>
      </c>
      <c r="P91" s="154">
        <f>IF(B91="","",VLOOKUP(AD91,Varsayımlar!$B:$Q,7,0)*K91)</f>
        <v>60480</v>
      </c>
      <c r="Q91" s="154">
        <f>IF(B91="","",VLOOKUP(AD91,Varsayımlar!$B:$Q,8,0))</f>
        <v>25</v>
      </c>
      <c r="R91" s="154" t="str">
        <f>IF(B91="","",VLOOKUP(AD91,Varsayımlar!$B:$Q,9,0))</f>
        <v>SOFT</v>
      </c>
      <c r="S91" s="154">
        <f>IF(B91="","",VLOOKUP(AD91,Varsayımlar!$B:$Q,10,0))</f>
        <v>4</v>
      </c>
      <c r="T91" s="154">
        <f>IF(B91="","",VLOOKUP(AD91,Varsayımlar!$B:$Q,11,0))</f>
        <v>30</v>
      </c>
      <c r="U91" s="154">
        <f>IF(B91="","",VLOOKUP(AD91,Varsayımlar!$B:$Q,12,0))</f>
        <v>260</v>
      </c>
      <c r="V91" s="154" t="str">
        <f>IF(B91="","",VLOOKUP(AD91,Varsayımlar!$B:$Q,13,0))</f>
        <v>YURTDIŞI</v>
      </c>
      <c r="W91" s="154">
        <f>IF(B91="","",VLOOKUP(AD91,Varsayımlar!$B:$Q,14,0))</f>
        <v>6</v>
      </c>
      <c r="X91" s="157">
        <v>46203</v>
      </c>
      <c r="Y91" s="157">
        <v>46386</v>
      </c>
      <c r="Z91" s="154" t="s">
        <v>826</v>
      </c>
      <c r="AA91" s="154" t="str">
        <f>IF(B91="","",VLOOKUP(AD91,Varsayımlar!$B:$Q,15,0))</f>
        <v>TRİTON -SKT ATILACAK</v>
      </c>
      <c r="AB91" s="154" t="str">
        <f>IF(B91="","",VLOOKUP(AD91,Varsayımlar!$B:$Q,16,0))</f>
        <v>24-26 CM</v>
      </c>
      <c r="AC91" s="64"/>
      <c r="AD91" s="61" t="str">
        <f>IF(B91="","",CONCATENATE(B91,E91))</f>
        <v>LLC TRİTONMUTLUKAL WHEAT TORTILLA</v>
      </c>
    </row>
    <row r="92" spans="1:30" ht="78.75" x14ac:dyDescent="0.25">
      <c r="A92" s="9" t="s">
        <v>123</v>
      </c>
      <c r="B92" s="107" t="s">
        <v>628</v>
      </c>
      <c r="C92" s="108">
        <f>IF(B92="","",VLOOKUP(AD92,Varsayımlar!$B:$Q,3,0))</f>
        <v>8698829380698</v>
      </c>
      <c r="D92" s="108"/>
      <c r="E92" s="150" t="s">
        <v>629</v>
      </c>
      <c r="F92" s="107"/>
      <c r="G92" s="107"/>
      <c r="H92" s="107" t="str">
        <f>IF(B92="","",VLOOKUP(AD92,Varsayımlar!$B:$Q,5,0))</f>
        <v>Oqqa 25cm 650g (Etiketli)</v>
      </c>
      <c r="I92" s="107" t="str">
        <f>IF(B92="","",VLOOKUP(AD92,Varsayımlar!B:T,19,0))</f>
        <v>Folik Asit Bilgisi Etiketli-Besin Değerleri</v>
      </c>
      <c r="J92" s="107" t="str">
        <f>IF(B92="","",VLOOKUP(AD92,Varsayımlar!$B:$Q,6,0))</f>
        <v>SADE (Folik Asitli Un)</v>
      </c>
      <c r="K92" s="107">
        <v>1000</v>
      </c>
      <c r="L92" s="107"/>
      <c r="M92" s="107" t="str">
        <f>IFERROR(IF(B92="","",K92/VLOOKUP(AD92,Varsayımlar!B:R,17,0)),"")</f>
        <v/>
      </c>
      <c r="N92" s="107"/>
      <c r="O92" s="107">
        <v>10</v>
      </c>
      <c r="P92" s="107">
        <f>IF(B92="","",VLOOKUP(AD92,Varsayımlar!$B:$Q,7,0)*K92)</f>
        <v>12000</v>
      </c>
      <c r="Q92" s="107">
        <f>IF(B92="","",VLOOKUP(AD92,Varsayımlar!$B:$Q,8,0))</f>
        <v>25</v>
      </c>
      <c r="R92" s="107" t="str">
        <f>IF(B92="","",VLOOKUP(AD92,Varsayımlar!$B:$Q,9,0))</f>
        <v>Irak Soft</v>
      </c>
      <c r="S92" s="107">
        <f>IF(B92="","",VLOOKUP(AD92,Varsayımlar!$B:$Q,10,0))</f>
        <v>10</v>
      </c>
      <c r="T92" s="107">
        <f>IF(B92="","",VLOOKUP(AD92,Varsayımlar!$B:$Q,11,0))</f>
        <v>12</v>
      </c>
      <c r="U92" s="107">
        <f>IF(B92="","",VLOOKUP(AD92,Varsayımlar!$B:$Q,12,0))</f>
        <v>650</v>
      </c>
      <c r="V92" s="107" t="str">
        <f>IF(B92="","",VLOOKUP(AD92,Varsayımlar!$B:$Q,13,0))</f>
        <v>Yurtdışı</v>
      </c>
      <c r="W92" s="107">
        <f>IF(B92="","",VLOOKUP(AD92,Varsayımlar!$B:$Q,14,0))</f>
        <v>12</v>
      </c>
      <c r="X92" s="110">
        <v>46205</v>
      </c>
      <c r="Y92" s="110">
        <v>46570</v>
      </c>
      <c r="Z92" s="107">
        <v>26070225</v>
      </c>
      <c r="AA92" s="107" t="str">
        <f>IF(B92="","",VLOOKUP(AD92,Varsayımlar!$B:$Q,15,0))</f>
        <v>Kırmızı Koli-Etiketli</v>
      </c>
      <c r="AB92" s="107" t="str">
        <f>IF(B92="","",VLOOKUP(AD92,Varsayımlar!$B:$Q,16,0))</f>
        <v>24-26cm</v>
      </c>
      <c r="AC92" s="90">
        <f>IF(B92="","",VLOOKUP(Sayfa2!AD61,Varsayımlar!B:S,18,0))</f>
        <v>0</v>
      </c>
      <c r="AD92" s="90" t="str">
        <f>IF(B92="","",CONCATENATE(B92,E92))</f>
        <v>Oqqa NaturalOqqa 25cm 10 lu 650g</v>
      </c>
    </row>
    <row r="93" spans="1:30" ht="42" customHeight="1" x14ac:dyDescent="0.25">
      <c r="A93" s="9" t="s">
        <v>124</v>
      </c>
      <c r="B93" s="64" t="s">
        <v>632</v>
      </c>
      <c r="C93" s="65">
        <f>IF(B93="","",VLOOKUP(AD93,Varsayımlar!$B:$Q,3,0))</f>
        <v>8698829380698</v>
      </c>
      <c r="D93" s="65"/>
      <c r="E93" s="69" t="s">
        <v>633</v>
      </c>
      <c r="F93" s="64" t="s">
        <v>638</v>
      </c>
      <c r="G93" s="64"/>
      <c r="H93" s="64" t="str">
        <f>IF(B93="","",VLOOKUP(AD93,Varsayımlar!$B:$Q,5,0))</f>
        <v>Willifood 20cm 10 pcs 450g</v>
      </c>
      <c r="I93" s="64">
        <f>IF(B93="","",VLOOKUP(AD93,Varsayımlar!B:T,19,0))</f>
        <v>0</v>
      </c>
      <c r="J93" s="64" t="str">
        <f>IF(B93="","",VLOOKUP(AD93,Varsayımlar!$B:$Q,6,0))</f>
        <v>SADE</v>
      </c>
      <c r="K93" s="64">
        <v>1600</v>
      </c>
      <c r="L93" s="64"/>
      <c r="M93" s="64" t="str">
        <f>IFERROR(IF(B93="","",K93/VLOOKUP(AD93,Varsayımlar!B:R,17,0)),"")</f>
        <v/>
      </c>
      <c r="N93" s="64"/>
      <c r="O93" s="64">
        <v>16</v>
      </c>
      <c r="P93" s="64">
        <f>IF(B93="","",VLOOKUP(AD93,Varsayımlar!$B:$Q,7,0)*K93)</f>
        <v>19200</v>
      </c>
      <c r="Q93" s="64">
        <f>IF(B93="","",VLOOKUP(AD93,Varsayımlar!$B:$Q,8,0))</f>
        <v>20</v>
      </c>
      <c r="R93" s="64" t="str">
        <f>IF(B93="","",VLOOKUP(AD93,Varsayımlar!$B:$Q,9,0))</f>
        <v>Irak Soft</v>
      </c>
      <c r="S93" s="64">
        <f>IF(B93="","",VLOOKUP(AD93,Varsayımlar!$B:$Q,10,0))</f>
        <v>10</v>
      </c>
      <c r="T93" s="64">
        <f>IF(B93="","",VLOOKUP(AD93,Varsayımlar!$B:$Q,11,0))</f>
        <v>12</v>
      </c>
      <c r="U93" s="64">
        <f>IF(B93="","",VLOOKUP(AD93,Varsayımlar!$B:$Q,12,0))</f>
        <v>450</v>
      </c>
      <c r="V93" s="64" t="str">
        <f>IF(B93="","",VLOOKUP(AD93,Varsayımlar!$B:$Q,13,0))</f>
        <v>Yurtdışı</v>
      </c>
      <c r="W93" s="64" t="str">
        <f>IF(B93="","",VLOOKUP(AD93,Varsayımlar!$B:$Q,14,0))</f>
        <v>Özel Tarih</v>
      </c>
      <c r="X93" s="66"/>
      <c r="Y93" s="174" t="s">
        <v>634</v>
      </c>
      <c r="Z93" s="174" t="s">
        <v>722</v>
      </c>
      <c r="AA93" s="64" t="str">
        <f>IF(B93="","",VLOOKUP(AD93,Varsayımlar!$B:$Q,15,0))</f>
        <v>20cm koli-Etiketli</v>
      </c>
      <c r="AB93" s="64" t="str">
        <f>IF(B93="","",VLOOKUP(AD93,Varsayımlar!$B:$Q,16,0))</f>
        <v>19-21 cm</v>
      </c>
      <c r="AC93" s="90">
        <f>IF(B93="","",VLOOKUP(Sayfa2!AD77,Varsayımlar!B:S,18,0))</f>
        <v>0</v>
      </c>
      <c r="AD93" s="90" t="str">
        <f>IF(B93="","",CONCATENATE(B93,E93))</f>
        <v>WillifoodWillifood 20cm 10 pcs 450g</v>
      </c>
    </row>
    <row r="94" spans="1:30" ht="47.25" customHeight="1" x14ac:dyDescent="0.25">
      <c r="A94" s="9" t="s">
        <v>125</v>
      </c>
      <c r="B94" s="111" t="s">
        <v>104</v>
      </c>
      <c r="C94" s="112">
        <f>IF(B94="","",VLOOKUP(AD94,Varsayımlar!$B:$Q,3,0))</f>
        <v>8698829380698</v>
      </c>
      <c r="D94" s="112"/>
      <c r="E94" s="151" t="s">
        <v>263</v>
      </c>
      <c r="F94" s="111">
        <v>33</v>
      </c>
      <c r="G94" s="111" t="s">
        <v>720</v>
      </c>
      <c r="H94" s="111" t="str">
        <f>IF(B94="","",VLOOKUP(AD94,Varsayımlar!$B:$Q,5,0))</f>
        <v>Tortillas 20cm (Samakat Bilgileri Ekli)</v>
      </c>
      <c r="I94" s="111">
        <f>IF(B94="","",VLOOKUP(AD94,Varsayımlar!B:T,19,0))</f>
        <v>0</v>
      </c>
      <c r="J94" s="111" t="str">
        <f>IF(B94="","",VLOOKUP(AD94,Varsayımlar!$B:$Q,6,0))</f>
        <v>PEYNİRLİ</v>
      </c>
      <c r="K94" s="111">
        <v>1725</v>
      </c>
      <c r="L94" s="111" t="s">
        <v>867</v>
      </c>
      <c r="M94" s="111">
        <f>IFERROR(IF(B94="","",K94/VLOOKUP(AD94,Varsayımlar!B:R,17,0)),"")</f>
        <v>7.666666666666667</v>
      </c>
      <c r="N94" s="111"/>
      <c r="O94" s="111">
        <v>8</v>
      </c>
      <c r="P94" s="111">
        <f>IF(B94="","",VLOOKUP(AD94,Varsayımlar!$B:$Q,7,0)*K94)</f>
        <v>24150</v>
      </c>
      <c r="Q94" s="111">
        <f>IF(B94="","",VLOOKUP(AD94,Varsayımlar!$B:$Q,8,0))</f>
        <v>20</v>
      </c>
      <c r="R94" s="111" t="str">
        <f>IF(B94="","",VLOOKUP(AD94,Varsayımlar!$B:$Q,9,0))</f>
        <v>IRAK SOFT-AT</v>
      </c>
      <c r="S94" s="111">
        <f>IF(B94="","",VLOOKUP(AD94,Varsayımlar!$B:$Q,10,0))</f>
        <v>4</v>
      </c>
      <c r="T94" s="111">
        <f>IF(B94="","",VLOOKUP(AD94,Varsayımlar!$B:$Q,11,0))</f>
        <v>14</v>
      </c>
      <c r="U94" s="111">
        <f>IF(B94="","",VLOOKUP(AD94,Varsayımlar!$B:$Q,12,0))</f>
        <v>166</v>
      </c>
      <c r="V94" s="111" t="str">
        <f>IF(B94="","",VLOOKUP(AD94,Varsayımlar!$B:$Q,13,0))</f>
        <v>YURTDIŞI</v>
      </c>
      <c r="W94" s="111">
        <f>IF(B94="","",VLOOKUP(AD94,Varsayımlar!$B:$Q,14,0))</f>
        <v>9</v>
      </c>
      <c r="X94" s="114">
        <v>46206</v>
      </c>
      <c r="Y94" s="114">
        <v>46480</v>
      </c>
      <c r="Z94" s="111" t="s">
        <v>265</v>
      </c>
      <c r="AA94" s="111" t="str">
        <f>IF(B94="","",VLOOKUP(AD94,Varsayımlar!$B:$Q,15,0))</f>
        <v>Kare Koli-Üretim Tarihli Etiket</v>
      </c>
      <c r="AB94" s="111" t="str">
        <f>IF(B94="","",VLOOKUP(AD94,Varsayımlar!$B:$Q,16,0))</f>
        <v>19-21 cm</v>
      </c>
      <c r="AC94" s="9">
        <f>IF(B94="","",VLOOKUP(Sayfa2!AD75,Varsayımlar!B:S,18,0))</f>
        <v>0</v>
      </c>
      <c r="AD94" s="9" t="str">
        <f t="shared" ref="AD94:AD153" si="4">IF(B94="","",CONCATENATE(B94,E94))</f>
        <v>SMART LLCTortillas 20cm Peynirli 4pcs 166g</v>
      </c>
    </row>
    <row r="95" spans="1:30" ht="110.25" x14ac:dyDescent="0.25">
      <c r="A95" s="9" t="s">
        <v>126</v>
      </c>
      <c r="B95" s="111" t="s">
        <v>104</v>
      </c>
      <c r="C95" s="112">
        <f>IF(B95="","",VLOOKUP(AD95,Varsayımlar!$B:$Q,3,0))</f>
        <v>8698829380698</v>
      </c>
      <c r="D95" s="112"/>
      <c r="E95" s="151" t="s">
        <v>105</v>
      </c>
      <c r="F95" s="111">
        <v>33</v>
      </c>
      <c r="G95" s="111" t="s">
        <v>720</v>
      </c>
      <c r="H95" s="111" t="str">
        <f>IF(B95="","",VLOOKUP(AD95,Varsayımlar!$B:$Q,5,0))</f>
        <v>TORTİLLAS 20CM (SAMAKAT BİLGİLERİ EKLİ)</v>
      </c>
      <c r="I95" s="111">
        <f>IF(B95="","",VLOOKUP(AD95,Varsayımlar!B:T,19,0))</f>
        <v>0</v>
      </c>
      <c r="J95" s="111" t="str">
        <f>IF(B95="","",VLOOKUP(AD95,Varsayımlar!$B:$Q,6,0))</f>
        <v>SADE</v>
      </c>
      <c r="K95" s="111">
        <v>5175</v>
      </c>
      <c r="L95" s="111" t="s">
        <v>695</v>
      </c>
      <c r="M95" s="111">
        <f>IFERROR(IF(B95="","",K95/VLOOKUP(AD95,Varsayımlar!B:R,17,0)),"")</f>
        <v>23</v>
      </c>
      <c r="N95" s="111"/>
      <c r="O95" s="111">
        <v>24</v>
      </c>
      <c r="P95" s="111">
        <f>IF(B95="","",VLOOKUP(AD95,Varsayımlar!$B:$Q,7,0)*K95)</f>
        <v>72450</v>
      </c>
      <c r="Q95" s="111">
        <f>IF(B95="","",VLOOKUP(AD95,Varsayımlar!$B:$Q,8,0))</f>
        <v>20</v>
      </c>
      <c r="R95" s="111" t="str">
        <f>IF(B95="","",VLOOKUP(AD95,Varsayımlar!$B:$Q,9,0))</f>
        <v>IRAK SOFT</v>
      </c>
      <c r="S95" s="111">
        <f>IF(B95="","",VLOOKUP(AD95,Varsayımlar!$B:$Q,10,0))</f>
        <v>4</v>
      </c>
      <c r="T95" s="111">
        <f>IF(B95="","",VLOOKUP(AD95,Varsayımlar!$B:$Q,11,0))</f>
        <v>14</v>
      </c>
      <c r="U95" s="111">
        <f>IF(B95="","",VLOOKUP(AD95,Varsayımlar!$B:$Q,12,0))</f>
        <v>166</v>
      </c>
      <c r="V95" s="111" t="str">
        <f>IF(B95="","",VLOOKUP(AD95,Varsayımlar!$B:$Q,13,0))</f>
        <v>YURTDIŞI</v>
      </c>
      <c r="W95" s="111">
        <f>IF(B95="","",VLOOKUP(AD95,Varsayımlar!$B:$Q,14,0))</f>
        <v>9</v>
      </c>
      <c r="X95" s="114">
        <v>46206</v>
      </c>
      <c r="Y95" s="114">
        <v>46480</v>
      </c>
      <c r="Z95" s="111">
        <v>26070320</v>
      </c>
      <c r="AA95" s="111" t="str">
        <f>IF(B95="","",VLOOKUP(AD95,Varsayımlar!$B:$Q,15,0))</f>
        <v>SİYAH KARE KOLİ- Üretim Tarihi Etiketli</v>
      </c>
      <c r="AB95" s="111" t="str">
        <f>IF(B95="","",VLOOKUP(AD95,Varsayımlar!$B:$Q,16,0))</f>
        <v>19-21 CM</v>
      </c>
      <c r="AC95" s="90">
        <f>IF(B95="","",VLOOKUP(Sayfa2!AD76,Varsayımlar!B:S,18,0))</f>
        <v>0</v>
      </c>
      <c r="AD95" s="90" t="str">
        <f t="shared" si="4"/>
        <v>SMART LLCTORTİLLAS SAMAKAT 20CM 166G</v>
      </c>
    </row>
    <row r="96" spans="1:30" ht="39" customHeight="1" x14ac:dyDescent="0.25">
      <c r="A96" s="9" t="s">
        <v>127</v>
      </c>
      <c r="B96" s="9" t="s">
        <v>79</v>
      </c>
      <c r="C96" s="10">
        <f>IF(B96="","",VLOOKUP(AD96,Varsayımlar!$B:$Q,3,0))</f>
        <v>8698829380698</v>
      </c>
      <c r="D96" s="10"/>
      <c r="E96" s="85" t="s">
        <v>254</v>
      </c>
      <c r="F96" s="9"/>
      <c r="G96" s="9"/>
      <c r="H96" s="9" t="str">
        <f>IF(B96="","",VLOOKUP(AD96,Varsayımlar!$B:$Q,5,0))</f>
        <v>Manetka 20cm</v>
      </c>
      <c r="I96" s="9">
        <f>IF(B96="","",VLOOKUP(AD96,Varsayımlar!B:T,19,0))</f>
        <v>0</v>
      </c>
      <c r="J96" s="9" t="str">
        <f>IF(B96="","",VLOOKUP(AD96,Varsayımlar!$B:$Q,6,0))</f>
        <v>SADE</v>
      </c>
      <c r="K96" s="9">
        <v>7200</v>
      </c>
      <c r="L96" s="9"/>
      <c r="M96" s="9">
        <f>IFERROR(IF(B96="","",K96/VLOOKUP(AD96,Varsayımlar!B:R,17,0)),"")</f>
        <v>32</v>
      </c>
      <c r="N96" s="9"/>
      <c r="O96" s="9">
        <v>32</v>
      </c>
      <c r="P96" s="9">
        <f>IF(B96="","",VLOOKUP(AD96,Varsayımlar!$B:$Q,7,0)*K96)</f>
        <v>100800</v>
      </c>
      <c r="Q96" s="9">
        <f>IF(B96="","",VLOOKUP(AD96,Varsayımlar!$B:$Q,8,0))</f>
        <v>20</v>
      </c>
      <c r="R96" s="9" t="str">
        <f>IF(B96="","",VLOOKUP(AD96,Varsayımlar!$B:$Q,9,0))</f>
        <v>Irak Soft</v>
      </c>
      <c r="S96" s="9">
        <f>IF(B96="","",VLOOKUP(AD96,Varsayımlar!$B:$Q,10,0))</f>
        <v>4</v>
      </c>
      <c r="T96" s="9">
        <f>IF(B96="","",VLOOKUP(AD96,Varsayımlar!$B:$Q,11,0))</f>
        <v>14</v>
      </c>
      <c r="U96" s="9">
        <f>IF(B96="","",VLOOKUP(AD96,Varsayımlar!$B:$Q,12,0))</f>
        <v>166</v>
      </c>
      <c r="V96" s="9" t="str">
        <f>IF(B96="","",VLOOKUP(AD96,Varsayımlar!$B:$Q,13,0))</f>
        <v>YURTDIŞI</v>
      </c>
      <c r="W96" s="9">
        <f>IF(B96="","",VLOOKUP(AD96,Varsayımlar!$B:$Q,14,0))</f>
        <v>6</v>
      </c>
      <c r="X96" s="86">
        <v>46213</v>
      </c>
      <c r="Y96" s="86">
        <v>46397</v>
      </c>
      <c r="Z96" s="9">
        <v>26071020</v>
      </c>
      <c r="AA96" s="9" t="str">
        <f>IF(B96="","",VLOOKUP(AD96,Varsayımlar!$B:$Q,15,0))</f>
        <v>Kare Koli-Üretim Tarihli Etiket</v>
      </c>
      <c r="AB96" s="9" t="str">
        <f>IF(B96="","",VLOOKUP(AD96,Varsayımlar!$B:$Q,16,0))</f>
        <v>19-21 cm</v>
      </c>
      <c r="AC96" s="9">
        <f>IF(B96="","",VLOOKUP(Sayfa2!AD92,Varsayımlar!B:S,18,0))</f>
        <v>0</v>
      </c>
      <c r="AD96" s="9" t="str">
        <f t="shared" si="4"/>
        <v>LLC KOTORManetka 20cm 4 pcs 166g</v>
      </c>
    </row>
    <row r="97" spans="1:30" ht="63" x14ac:dyDescent="0.25">
      <c r="A97" s="9" t="s">
        <v>128</v>
      </c>
      <c r="B97" s="88" t="s">
        <v>79</v>
      </c>
      <c r="C97" s="89">
        <f>IF(B97="","",VLOOKUP(AD97,Varsayımlar!$B:$Q,3,0))</f>
        <v>8698829380698</v>
      </c>
      <c r="D97" s="89" t="s">
        <v>846</v>
      </c>
      <c r="E97" s="85" t="s">
        <v>844</v>
      </c>
      <c r="F97" s="9"/>
      <c r="G97" s="9"/>
      <c r="H97" s="90" t="str">
        <f>IF(B97="","",VLOOKUP(AD97,Varsayımlar!$B:$Q,5,0))</f>
        <v>MANETKA PEYNİRLİ 25 CM Irak Soft</v>
      </c>
      <c r="I97" s="90">
        <f>IF(B97="","",VLOOKUP(AD97,Varsayımlar!B:T,19,0))</f>
        <v>0</v>
      </c>
      <c r="J97" s="90" t="str">
        <f>IF(B97="","",VLOOKUP(AD97,Varsayımlar!$B:$Q,6,0))</f>
        <v>PEYNİRLİ</v>
      </c>
      <c r="K97" s="9">
        <v>2496</v>
      </c>
      <c r="L97" s="9"/>
      <c r="M97" s="9">
        <f>IFERROR(IF(B97="","",K97/VLOOKUP(AD97,Varsayımlar!B:R,17,0)),"")</f>
        <v>32</v>
      </c>
      <c r="N97" s="9"/>
      <c r="O97" s="9">
        <v>26</v>
      </c>
      <c r="P97" s="90">
        <f>IF(B97="","",VLOOKUP(AD97,Varsayımlar!$B:$Q,7,0)*K97)</f>
        <v>74880</v>
      </c>
      <c r="Q97" s="90">
        <f>IF(B97="","",VLOOKUP(AD97,Varsayımlar!$B:$Q,8,0))</f>
        <v>25</v>
      </c>
      <c r="R97" s="90" t="str">
        <f>IF(B97="","",VLOOKUP(AD97,Varsayımlar!$B:$Q,9,0))</f>
        <v>IRAK SOFT-AT</v>
      </c>
      <c r="S97" s="90">
        <f>IF(B97="","",VLOOKUP(AD97,Varsayımlar!$B:$Q,10,0))</f>
        <v>4</v>
      </c>
      <c r="T97" s="90">
        <f>IF(B97="","",VLOOKUP(AD97,Varsayımlar!$B:$Q,11,0))</f>
        <v>30</v>
      </c>
      <c r="U97" s="90">
        <f>IF(B97="","",VLOOKUP(AD97,Varsayımlar!$B:$Q,12,0))</f>
        <v>250</v>
      </c>
      <c r="V97" s="90" t="str">
        <f>IF(B97="","",VLOOKUP(AD97,Varsayımlar!$B:$Q,13,0))</f>
        <v>YURTDIŞI</v>
      </c>
      <c r="W97" s="90">
        <f>IF(B97="","",VLOOKUP(AD97,Varsayımlar!$B:$Q,14,0))</f>
        <v>6</v>
      </c>
      <c r="X97" s="86">
        <v>46213</v>
      </c>
      <c r="Y97" s="86">
        <v>46397</v>
      </c>
      <c r="Z97" s="9">
        <v>26071025</v>
      </c>
      <c r="AA97" s="90" t="str">
        <f>IF(B97="","",VLOOKUP(AD97,Varsayımlar!$B:$Q,15,0))</f>
        <v>KIRMIZI KOLİ-TARİHLİ KOLİ ETİKETİ</v>
      </c>
      <c r="AB97" s="90" t="str">
        <f>IF(B97="","",VLOOKUP(AD97,Varsayımlar!$B:$Q,16,0))</f>
        <v>24-26 CM</v>
      </c>
      <c r="AC97" s="90">
        <f>IF(B97="","",VLOOKUP(Sayfa2!AD93,Varsayımlar!B:S,18,0))</f>
        <v>0</v>
      </c>
      <c r="AD97" s="90" t="str">
        <f t="shared" si="4"/>
        <v>LLC KOTORMANETKA PEYNİRLİ 25CM Irak Soft</v>
      </c>
    </row>
    <row r="98" spans="1:30" ht="78.75" x14ac:dyDescent="0.25">
      <c r="A98" s="9" t="s">
        <v>129</v>
      </c>
      <c r="B98" s="77" t="s">
        <v>90</v>
      </c>
      <c r="C98" s="76">
        <f>IF(B98="","",VLOOKUP(AD98,Varsayımlar!$B:$Q,3,0))</f>
        <v>8698829380698</v>
      </c>
      <c r="D98" s="76" t="s">
        <v>231</v>
      </c>
      <c r="E98" s="75" t="s">
        <v>91</v>
      </c>
      <c r="F98" s="77"/>
      <c r="G98" s="77"/>
      <c r="H98" s="77" t="str">
        <f>IF(B98="","",VLOOKUP(AD98,Varsayımlar!$B:$Q,5,0))</f>
        <v>MAGNİT MAVİ AMBALAJ 25CM</v>
      </c>
      <c r="I98" s="77">
        <f>IF(B98="","",VLOOKUP(AD98,Varsayımlar!B:T,19,0))</f>
        <v>0</v>
      </c>
      <c r="J98" s="77" t="str">
        <f>IF(B98="","",VLOOKUP(AD98,Varsayımlar!$B:$Q,6,0))</f>
        <v>SADE</v>
      </c>
      <c r="K98" s="77">
        <v>2016</v>
      </c>
      <c r="L98" s="77"/>
      <c r="M98" s="77">
        <f>IFERROR(IF(B98="","",K98/VLOOKUP(AD98,Varsayımlar!B:R,17,0)),"")</f>
        <v>24</v>
      </c>
      <c r="N98" s="77"/>
      <c r="O98" s="77">
        <v>21</v>
      </c>
      <c r="P98" s="77">
        <f>IF(B98="","",VLOOKUP(AD98,Varsayımlar!$B:$Q,7,0)*K98)</f>
        <v>60480</v>
      </c>
      <c r="Q98" s="77">
        <f>IF(B98="","",VLOOKUP(AD98,Varsayımlar!$B:$Q,8,0))</f>
        <v>25</v>
      </c>
      <c r="R98" s="77" t="str">
        <f>IF(B98="","",VLOOKUP(AD98,Varsayımlar!$B:$Q,9,0))</f>
        <v>SOFT</v>
      </c>
      <c r="S98" s="77">
        <f>IF(B98="","",VLOOKUP(AD98,Varsayımlar!$B:$Q,10,0))</f>
        <v>4</v>
      </c>
      <c r="T98" s="77">
        <f>IF(B98="","",VLOOKUP(AD98,Varsayımlar!$B:$Q,11,0))</f>
        <v>30</v>
      </c>
      <c r="U98" s="77">
        <f>IF(B98="","",VLOOKUP(AD98,Varsayımlar!$B:$Q,12,0))</f>
        <v>260</v>
      </c>
      <c r="V98" s="77" t="str">
        <f>IF(B98="","",VLOOKUP(AD98,Varsayımlar!$B:$Q,13,0))</f>
        <v>YURTDIŞI</v>
      </c>
      <c r="W98" s="77">
        <f>IF(B98="","",VLOOKUP(AD98,Varsayımlar!$B:$Q,14,0))</f>
        <v>9</v>
      </c>
      <c r="X98" s="78">
        <v>46217</v>
      </c>
      <c r="Y98" s="78">
        <v>46491</v>
      </c>
      <c r="Z98" s="77" t="s">
        <v>689</v>
      </c>
      <c r="AA98" s="77" t="str">
        <f>IF(B98="","",VLOOKUP(AD98,Varsayımlar!$B:$Q,15,0))</f>
        <v>25CM TURUNCU KOLİ-SOL ÜST DİKDÖRTGENE ÜRETİM TARİHİ BASILACAK</v>
      </c>
      <c r="AB98" s="77" t="str">
        <f>IF(B98="","",VLOOKUP(AD98,Varsayımlar!$B:$Q,16,0))</f>
        <v>24-26 CM</v>
      </c>
      <c r="AC98" s="90">
        <f>IF(B98="","",VLOOKUP(Sayfa2!AD61,Varsayımlar!B:S,18,0))</f>
        <v>0</v>
      </c>
      <c r="AD98" s="90" t="str">
        <f t="shared" si="4"/>
        <v>MAGNİTMAGNİT MAVİ AMBALAJ 25 CM 260G</v>
      </c>
    </row>
    <row r="99" spans="1:30" ht="78.75" x14ac:dyDescent="0.25">
      <c r="A99" s="9" t="s">
        <v>130</v>
      </c>
      <c r="B99" s="82" t="s">
        <v>90</v>
      </c>
      <c r="C99" s="83">
        <f>IF(B99="","",VLOOKUP(AD99,Varsayımlar!$B:$Q,3,0))</f>
        <v>8698829380698</v>
      </c>
      <c r="D99" s="83" t="s">
        <v>232</v>
      </c>
      <c r="E99" s="149" t="s">
        <v>91</v>
      </c>
      <c r="F99" s="82"/>
      <c r="G99" s="82"/>
      <c r="H99" s="82" t="str">
        <f>IF(B99="","",VLOOKUP(AD99,Varsayımlar!$B:$Q,5,0))</f>
        <v>MAGNİT MAVİ AMBALAJ 25CM</v>
      </c>
      <c r="I99" s="82">
        <f>IF(B99="","",VLOOKUP(AD99,Varsayımlar!B:T,19,0))</f>
        <v>0</v>
      </c>
      <c r="J99" s="82" t="str">
        <f>IF(B99="","",VLOOKUP(AD99,Varsayımlar!$B:$Q,6,0))</f>
        <v>SADE</v>
      </c>
      <c r="K99" s="82">
        <v>2016</v>
      </c>
      <c r="L99" s="82"/>
      <c r="M99" s="82">
        <f>IFERROR(IF(B99="","",K99/VLOOKUP(AD99,Varsayımlar!B:R,17,0)),"")</f>
        <v>24</v>
      </c>
      <c r="N99" s="82"/>
      <c r="O99" s="82">
        <v>21</v>
      </c>
      <c r="P99" s="82">
        <f>IF(B99="","",VLOOKUP(AD99,Varsayımlar!$B:$Q,7,0)*K99)</f>
        <v>60480</v>
      </c>
      <c r="Q99" s="82">
        <f>IF(B99="","",VLOOKUP(AD99,Varsayımlar!$B:$Q,8,0))</f>
        <v>25</v>
      </c>
      <c r="R99" s="82" t="str">
        <f>IF(B99="","",VLOOKUP(AD99,Varsayımlar!$B:$Q,9,0))</f>
        <v>SOFT</v>
      </c>
      <c r="S99" s="82">
        <f>IF(B99="","",VLOOKUP(AD99,Varsayımlar!$B:$Q,10,0))</f>
        <v>4</v>
      </c>
      <c r="T99" s="82">
        <f>IF(B99="","",VLOOKUP(AD99,Varsayımlar!$B:$Q,11,0))</f>
        <v>30</v>
      </c>
      <c r="U99" s="82">
        <f>IF(B99="","",VLOOKUP(AD99,Varsayımlar!$B:$Q,12,0))</f>
        <v>260</v>
      </c>
      <c r="V99" s="82" t="str">
        <f>IF(B99="","",VLOOKUP(AD99,Varsayımlar!$B:$Q,13,0))</f>
        <v>YURTDIŞI</v>
      </c>
      <c r="W99" s="82">
        <f>IF(B99="","",VLOOKUP(AD99,Varsayımlar!$B:$Q,14,0))</f>
        <v>9</v>
      </c>
      <c r="X99" s="84">
        <v>46217</v>
      </c>
      <c r="Y99" s="84">
        <v>46491</v>
      </c>
      <c r="Z99" s="82" t="s">
        <v>690</v>
      </c>
      <c r="AA99" s="82" t="str">
        <f>IF(B99="","",VLOOKUP(AD99,Varsayımlar!$B:$Q,15,0))</f>
        <v>25CM TURUNCU KOLİ-SOL ÜST DİKDÖRTGENE ÜRETİM TARİHİ BASILACAK</v>
      </c>
      <c r="AB99" s="82" t="str">
        <f>IF(B99="","",VLOOKUP(AD99,Varsayımlar!$B:$Q,16,0))</f>
        <v>24-26 CM</v>
      </c>
      <c r="AC99" s="90">
        <f>IF(B99="","",VLOOKUP(Sayfa2!AD62,Varsayımlar!B:S,18,0))</f>
        <v>0</v>
      </c>
      <c r="AD99" s="90" t="str">
        <f t="shared" si="4"/>
        <v>MAGNİTMAGNİT MAVİ AMBALAJ 25 CM 260G</v>
      </c>
    </row>
    <row r="100" spans="1:30" ht="78.75" x14ac:dyDescent="0.25">
      <c r="A100" s="9" t="s">
        <v>131</v>
      </c>
      <c r="B100" s="67" t="s">
        <v>90</v>
      </c>
      <c r="C100" s="4">
        <f>IF(B100="","",VLOOKUP(AD100,Varsayımlar!$B:$Q,3,0))</f>
        <v>8698829380698</v>
      </c>
      <c r="D100" s="4" t="s">
        <v>233</v>
      </c>
      <c r="E100" s="81" t="s">
        <v>91</v>
      </c>
      <c r="F100" s="67"/>
      <c r="G100" s="67"/>
      <c r="H100" s="67" t="str">
        <f>IF(B100="","",VLOOKUP(AD100,Varsayımlar!$B:$Q,5,0))</f>
        <v>MAGNİT MAVİ AMBALAJ 25CM</v>
      </c>
      <c r="I100" s="67">
        <f>IF(B100="","",VLOOKUP(AD100,Varsayımlar!B:T,19,0))</f>
        <v>0</v>
      </c>
      <c r="J100" s="67" t="str">
        <f>IF(B100="","",VLOOKUP(AD100,Varsayımlar!$B:$Q,6,0))</f>
        <v>SADE</v>
      </c>
      <c r="K100" s="67">
        <v>2016</v>
      </c>
      <c r="L100" s="67"/>
      <c r="M100" s="67">
        <f>IFERROR(IF(B100="","",K100/VLOOKUP(AD100,Varsayımlar!B:R,17,0)),"")</f>
        <v>24</v>
      </c>
      <c r="N100" s="67"/>
      <c r="O100" s="67">
        <v>21</v>
      </c>
      <c r="P100" s="67">
        <f>IF(B100="","",VLOOKUP(AD100,Varsayımlar!$B:$Q,7,0)*K100)</f>
        <v>60480</v>
      </c>
      <c r="Q100" s="67">
        <f>IF(B100="","",VLOOKUP(AD100,Varsayımlar!$B:$Q,8,0))</f>
        <v>25</v>
      </c>
      <c r="R100" s="67" t="str">
        <f>IF(B100="","",VLOOKUP(AD100,Varsayımlar!$B:$Q,9,0))</f>
        <v>SOFT</v>
      </c>
      <c r="S100" s="67">
        <f>IF(B100="","",VLOOKUP(AD100,Varsayımlar!$B:$Q,10,0))</f>
        <v>4</v>
      </c>
      <c r="T100" s="67">
        <f>IF(B100="","",VLOOKUP(AD100,Varsayımlar!$B:$Q,11,0))</f>
        <v>30</v>
      </c>
      <c r="U100" s="67">
        <f>IF(B100="","",VLOOKUP(AD100,Varsayımlar!$B:$Q,12,0))</f>
        <v>260</v>
      </c>
      <c r="V100" s="67" t="str">
        <f>IF(B100="","",VLOOKUP(AD100,Varsayımlar!$B:$Q,13,0))</f>
        <v>YURTDIŞI</v>
      </c>
      <c r="W100" s="67">
        <f>IF(B100="","",VLOOKUP(AD100,Varsayımlar!$B:$Q,14,0))</f>
        <v>9</v>
      </c>
      <c r="X100" s="68">
        <v>46218</v>
      </c>
      <c r="Y100" s="68">
        <v>46492</v>
      </c>
      <c r="Z100" s="67" t="s">
        <v>682</v>
      </c>
      <c r="AA100" s="67" t="str">
        <f>IF(B100="","",VLOOKUP(AD100,Varsayımlar!$B:$Q,15,0))</f>
        <v>25CM TURUNCU KOLİ-SOL ÜST DİKDÖRTGENE ÜRETİM TARİHİ BASILACAK</v>
      </c>
      <c r="AB100" s="67" t="str">
        <f>IF(B100="","",VLOOKUP(AD100,Varsayımlar!$B:$Q,16,0))</f>
        <v>24-26 CM</v>
      </c>
      <c r="AC100" s="90">
        <f>IF(B100="","",VLOOKUP(Sayfa2!AD63,Varsayımlar!B:S,18,0))</f>
        <v>0</v>
      </c>
      <c r="AD100" s="90" t="str">
        <f t="shared" si="4"/>
        <v>MAGNİTMAGNİT MAVİ AMBALAJ 25 CM 260G</v>
      </c>
    </row>
    <row r="101" spans="1:30" ht="78.75" x14ac:dyDescent="0.25">
      <c r="A101" s="9" t="s">
        <v>132</v>
      </c>
      <c r="B101" s="107" t="s">
        <v>90</v>
      </c>
      <c r="C101" s="108">
        <f>IF(B101="","",VLOOKUP(AD101,Varsayımlar!$B:$Q,3,0))</f>
        <v>8698829380698</v>
      </c>
      <c r="D101" s="108" t="s">
        <v>234</v>
      </c>
      <c r="E101" s="150" t="s">
        <v>91</v>
      </c>
      <c r="F101" s="107"/>
      <c r="G101" s="107"/>
      <c r="H101" s="107" t="str">
        <f>IF(B101="","",VLOOKUP(AD101,Varsayımlar!$B:$Q,5,0))</f>
        <v>MAGNİT MAVİ AMBALAJ 25CM</v>
      </c>
      <c r="I101" s="107">
        <f>IF(B101="","",VLOOKUP(AD101,Varsayımlar!B:T,19,0))</f>
        <v>0</v>
      </c>
      <c r="J101" s="107" t="str">
        <f>IF(B101="","",VLOOKUP(AD101,Varsayımlar!$B:$Q,6,0))</f>
        <v>SADE</v>
      </c>
      <c r="K101" s="107">
        <v>2016</v>
      </c>
      <c r="L101" s="107"/>
      <c r="M101" s="107">
        <f>IFERROR(IF(B101="","",K101/VLOOKUP(AD101,Varsayımlar!B:R,17,0)),"")</f>
        <v>24</v>
      </c>
      <c r="N101" s="107"/>
      <c r="O101" s="107">
        <v>21</v>
      </c>
      <c r="P101" s="107">
        <f>IF(B101="","",VLOOKUP(AD101,Varsayımlar!$B:$Q,7,0)*K101)</f>
        <v>60480</v>
      </c>
      <c r="Q101" s="107">
        <f>IF(B101="","",VLOOKUP(AD101,Varsayımlar!$B:$Q,8,0))</f>
        <v>25</v>
      </c>
      <c r="R101" s="107" t="str">
        <f>IF(B101="","",VLOOKUP(AD101,Varsayımlar!$B:$Q,9,0))</f>
        <v>SOFT</v>
      </c>
      <c r="S101" s="107">
        <f>IF(B101="","",VLOOKUP(AD101,Varsayımlar!$B:$Q,10,0))</f>
        <v>4</v>
      </c>
      <c r="T101" s="107">
        <f>IF(B101="","",VLOOKUP(AD101,Varsayımlar!$B:$Q,11,0))</f>
        <v>30</v>
      </c>
      <c r="U101" s="107">
        <f>IF(B101="","",VLOOKUP(AD101,Varsayımlar!$B:$Q,12,0))</f>
        <v>260</v>
      </c>
      <c r="V101" s="107" t="str">
        <f>IF(B101="","",VLOOKUP(AD101,Varsayımlar!$B:$Q,13,0))</f>
        <v>YURTDIŞI</v>
      </c>
      <c r="W101" s="107">
        <f>IF(B101="","",VLOOKUP(AD101,Varsayımlar!$B:$Q,14,0))</f>
        <v>9</v>
      </c>
      <c r="X101" s="110">
        <v>46218</v>
      </c>
      <c r="Y101" s="110">
        <v>46492</v>
      </c>
      <c r="Z101" s="107" t="s">
        <v>683</v>
      </c>
      <c r="AA101" s="107" t="str">
        <f>IF(B101="","",VLOOKUP(AD101,Varsayımlar!$B:$Q,15,0))</f>
        <v>25CM TURUNCU KOLİ-SOL ÜST DİKDÖRTGENE ÜRETİM TARİHİ BASILACAK</v>
      </c>
      <c r="AB101" s="107" t="str">
        <f>IF(B101="","",VLOOKUP(AD101,Varsayımlar!$B:$Q,16,0))</f>
        <v>24-26 CM</v>
      </c>
      <c r="AC101" s="90">
        <f>IF(B101="","",VLOOKUP(Sayfa2!AD64,Varsayımlar!B:S,18,0))</f>
        <v>0</v>
      </c>
      <c r="AD101" s="90" t="str">
        <f t="shared" si="4"/>
        <v>MAGNİTMAGNİT MAVİ AMBALAJ 25 CM 260G</v>
      </c>
    </row>
    <row r="102" spans="1:30" ht="39" customHeight="1" x14ac:dyDescent="0.25">
      <c r="A102" s="9" t="s">
        <v>133</v>
      </c>
      <c r="B102" s="151" t="s">
        <v>104</v>
      </c>
      <c r="C102" s="112">
        <f>IF(B102="","",VLOOKUP(AD102,Varsayımlar!$B:$Q,3,0))</f>
        <v>8698829380698</v>
      </c>
      <c r="D102" s="112">
        <v>34</v>
      </c>
      <c r="E102" s="151" t="s">
        <v>393</v>
      </c>
      <c r="F102" s="111"/>
      <c r="G102" s="111" t="s">
        <v>720</v>
      </c>
      <c r="H102" s="111" t="str">
        <f>IF(B102="","",VLOOKUP(AD102,Varsayımlar!$B:$Q,5,0))</f>
        <v>Tortillas 20cm Çok Tahıllı</v>
      </c>
      <c r="I102" s="111">
        <f>IF(B102="","",VLOOKUP(AD102,Varsayımlar!B:T,19,0))</f>
        <v>0</v>
      </c>
      <c r="J102" s="111" t="str">
        <f>IF(B102="","",VLOOKUP(AD102,Varsayımlar!$B:$Q,6,0))</f>
        <v>Çok Tahıllı</v>
      </c>
      <c r="K102" s="111">
        <v>5625</v>
      </c>
      <c r="L102" s="111"/>
      <c r="M102" s="111">
        <f>IFERROR(IF(B102="","",K102/VLOOKUP(AD102,Varsayımlar!B:R,17,0)),"")</f>
        <v>25</v>
      </c>
      <c r="N102" s="111"/>
      <c r="O102" s="111">
        <v>26</v>
      </c>
      <c r="P102" s="111">
        <f>IF(B102="","",VLOOKUP(AD102,Varsayımlar!$B:$Q,7,0)*K102)</f>
        <v>78750</v>
      </c>
      <c r="Q102" s="111">
        <f>IF(B102="","",VLOOKUP(AD102,Varsayımlar!$B:$Q,8,0))</f>
        <v>20</v>
      </c>
      <c r="R102" s="111" t="str">
        <f>IF(B102="","",VLOOKUP(AD102,Varsayımlar!$B:$Q,9,0))</f>
        <v>Irak Soft</v>
      </c>
      <c r="S102" s="111">
        <f>IF(B102="","",VLOOKUP(AD102,Varsayımlar!$B:$Q,10,0))</f>
        <v>4</v>
      </c>
      <c r="T102" s="111">
        <f>IF(B102="","",VLOOKUP(AD102,Varsayımlar!$B:$Q,11,0))</f>
        <v>14</v>
      </c>
      <c r="U102" s="111">
        <f>IF(B102="","",VLOOKUP(AD102,Varsayımlar!$B:$Q,12,0))</f>
        <v>166</v>
      </c>
      <c r="V102" s="111" t="str">
        <f>IF(B102="","",VLOOKUP(AD102,Varsayımlar!$B:$Q,13,0))</f>
        <v>Yurtdışı</v>
      </c>
      <c r="W102" s="111">
        <f>IF(B102="","",VLOOKUP(AD102,Varsayımlar!$B:$Q,14,0))</f>
        <v>9</v>
      </c>
      <c r="X102" s="114">
        <v>46217</v>
      </c>
      <c r="Y102" s="114">
        <v>46491</v>
      </c>
      <c r="Z102" s="111" t="s">
        <v>847</v>
      </c>
      <c r="AA102" s="111" t="str">
        <f>IF(B102="","",VLOOKUP(AD102,Varsayımlar!$B:$Q,15,0))</f>
        <v>SİYAH KARE KOLİ-Üretim Tarihi Etiketli</v>
      </c>
      <c r="AB102" s="111" t="str">
        <f>IF(B102="","",VLOOKUP(AD102,Varsayımlar!$B:$Q,16,0))</f>
        <v>19-21 cm</v>
      </c>
      <c r="AC102" s="9">
        <f>IF(B102="","",VLOOKUP(Sayfa2!AD100,Varsayımlar!B:S,18,0))</f>
        <v>0</v>
      </c>
      <c r="AD102" s="9" t="str">
        <f>IF(B102="","",CONCATENATE(B102,E102))</f>
        <v>SMART LLCTortillas 20cm Çok Tahıllı 4pcs 166g</v>
      </c>
    </row>
    <row r="103" spans="1:30" ht="39" customHeight="1" x14ac:dyDescent="0.25">
      <c r="A103" s="9" t="s">
        <v>134</v>
      </c>
      <c r="B103" s="151" t="s">
        <v>104</v>
      </c>
      <c r="C103" s="112">
        <f>IF(B103="","",VLOOKUP(AD103,Varsayımlar!$B:$Q,3,0))</f>
        <v>8698829380698</v>
      </c>
      <c r="D103" s="112">
        <v>34</v>
      </c>
      <c r="E103" s="151" t="s">
        <v>263</v>
      </c>
      <c r="F103" s="111"/>
      <c r="G103" s="111" t="s">
        <v>720</v>
      </c>
      <c r="H103" s="111" t="str">
        <f>IF(B103="","",VLOOKUP(AD103,Varsayımlar!$B:$Q,5,0))</f>
        <v>Tortillas 20cm (Samakat Bilgileri Ekli)</v>
      </c>
      <c r="I103" s="111">
        <f>IF(B103="","",VLOOKUP(AD103,Varsayımlar!B:T,19,0))</f>
        <v>0</v>
      </c>
      <c r="J103" s="111" t="str">
        <f>IF(B103="","",VLOOKUP(AD103,Varsayımlar!$B:$Q,6,0))</f>
        <v>PEYNİRLİ</v>
      </c>
      <c r="K103" s="111">
        <v>1575</v>
      </c>
      <c r="L103" s="111"/>
      <c r="M103" s="111">
        <f>IFERROR(IF(B103="","",K103/VLOOKUP(AD103,Varsayımlar!B:R,17,0)),"")</f>
        <v>7</v>
      </c>
      <c r="N103" s="111"/>
      <c r="O103" s="111">
        <v>7</v>
      </c>
      <c r="P103" s="111">
        <f>IF(B103="","",VLOOKUP(AD103,Varsayımlar!$B:$Q,7,0)*K103)</f>
        <v>22050</v>
      </c>
      <c r="Q103" s="111">
        <f>IF(B103="","",VLOOKUP(AD103,Varsayımlar!$B:$Q,8,0))</f>
        <v>20</v>
      </c>
      <c r="R103" s="111" t="str">
        <f>IF(B103="","",VLOOKUP(AD103,Varsayımlar!$B:$Q,9,0))</f>
        <v>IRAK SOFT-AT</v>
      </c>
      <c r="S103" s="111">
        <f>IF(B103="","",VLOOKUP(AD103,Varsayımlar!$B:$Q,10,0))</f>
        <v>4</v>
      </c>
      <c r="T103" s="111">
        <f>IF(B103="","",VLOOKUP(AD103,Varsayımlar!$B:$Q,11,0))</f>
        <v>14</v>
      </c>
      <c r="U103" s="111">
        <f>IF(B103="","",VLOOKUP(AD103,Varsayımlar!$B:$Q,12,0))</f>
        <v>166</v>
      </c>
      <c r="V103" s="111" t="str">
        <f>IF(B103="","",VLOOKUP(AD103,Varsayımlar!$B:$Q,13,0))</f>
        <v>YURTDIŞI</v>
      </c>
      <c r="W103" s="111">
        <f>IF(B103="","",VLOOKUP(AD103,Varsayımlar!$B:$Q,14,0))</f>
        <v>9</v>
      </c>
      <c r="X103" s="114">
        <v>46217</v>
      </c>
      <c r="Y103" s="114">
        <v>46491</v>
      </c>
      <c r="Z103" s="111" t="s">
        <v>848</v>
      </c>
      <c r="AA103" s="111" t="str">
        <f>IF(B103="","",VLOOKUP(AD103,Varsayımlar!$B:$Q,15,0))</f>
        <v>Kare Koli-Üretim Tarihli Etiket</v>
      </c>
      <c r="AB103" s="111" t="str">
        <f>IF(B103="","",VLOOKUP(AD103,Varsayımlar!$B:$Q,16,0))</f>
        <v>19-21 cm</v>
      </c>
      <c r="AC103" s="90">
        <f>IF(B103="","",VLOOKUP(Sayfa2!AD101,Varsayımlar!B:S,18,0))</f>
        <v>0</v>
      </c>
      <c r="AD103" s="90" t="str">
        <f>IF(B103="","",CONCATENATE(B103,E103))</f>
        <v>SMART LLCTortillas 20cm Peynirli 4pcs 166g</v>
      </c>
    </row>
    <row r="104" spans="1:30" ht="78.75" x14ac:dyDescent="0.25">
      <c r="A104" s="9" t="s">
        <v>135</v>
      </c>
      <c r="B104" s="62" t="s">
        <v>90</v>
      </c>
      <c r="C104" s="33">
        <f>IF(B104="","",VLOOKUP(AD104,Varsayımlar!$B:$Q,3,0))</f>
        <v>8698829380698</v>
      </c>
      <c r="D104" s="33" t="s">
        <v>236</v>
      </c>
      <c r="E104" s="152" t="s">
        <v>91</v>
      </c>
      <c r="F104" s="62"/>
      <c r="G104" s="62"/>
      <c r="H104" s="62" t="str">
        <f>IF(B104="","",VLOOKUP(AD104,Varsayımlar!$B:$Q,5,0))</f>
        <v>MAGNİT MAVİ AMBALAJ 25CM</v>
      </c>
      <c r="I104" s="62">
        <f>IF(B104="","",VLOOKUP(AD104,Varsayımlar!B:T,19,0))</f>
        <v>0</v>
      </c>
      <c r="J104" s="62" t="str">
        <f>IF(B104="","",VLOOKUP(AD104,Varsayımlar!$B:$Q,6,0))</f>
        <v>SADE</v>
      </c>
      <c r="K104" s="62">
        <v>2016</v>
      </c>
      <c r="L104" s="62"/>
      <c r="M104" s="62">
        <f>IFERROR(IF(B104="","",K104/VLOOKUP(AD104,Varsayımlar!B:R,17,0)),"")</f>
        <v>24</v>
      </c>
      <c r="N104" s="62"/>
      <c r="O104" s="62">
        <v>21</v>
      </c>
      <c r="P104" s="62">
        <f>IF(B104="","",VLOOKUP(AD104,Varsayımlar!$B:$Q,7,0)*K104)</f>
        <v>60480</v>
      </c>
      <c r="Q104" s="62">
        <f>IF(B104="","",VLOOKUP(AD104,Varsayımlar!$B:$Q,8,0))</f>
        <v>25</v>
      </c>
      <c r="R104" s="62" t="str">
        <f>IF(B104="","",VLOOKUP(AD104,Varsayımlar!$B:$Q,9,0))</f>
        <v>SOFT</v>
      </c>
      <c r="S104" s="62">
        <f>IF(B104="","",VLOOKUP(AD104,Varsayımlar!$B:$Q,10,0))</f>
        <v>4</v>
      </c>
      <c r="T104" s="62">
        <f>IF(B104="","",VLOOKUP(AD104,Varsayımlar!$B:$Q,11,0))</f>
        <v>30</v>
      </c>
      <c r="U104" s="62">
        <f>IF(B104="","",VLOOKUP(AD104,Varsayımlar!$B:$Q,12,0))</f>
        <v>260</v>
      </c>
      <c r="V104" s="62" t="str">
        <f>IF(B104="","",VLOOKUP(AD104,Varsayımlar!$B:$Q,13,0))</f>
        <v>YURTDIŞI</v>
      </c>
      <c r="W104" s="62">
        <f>IF(B104="","",VLOOKUP(AD104,Varsayımlar!$B:$Q,14,0))</f>
        <v>9</v>
      </c>
      <c r="X104" s="63">
        <v>46219</v>
      </c>
      <c r="Y104" s="63">
        <v>46493</v>
      </c>
      <c r="Z104" s="62" t="s">
        <v>684</v>
      </c>
      <c r="AA104" s="62" t="str">
        <f>IF(B104="","",VLOOKUP(AD104,Varsayımlar!$B:$Q,15,0))</f>
        <v>25CM TURUNCU KOLİ-SOL ÜST DİKDÖRTGENE ÜRETİM TARİHİ BASILACAK</v>
      </c>
      <c r="AB104" s="62" t="str">
        <f>IF(B104="","",VLOOKUP(AD104,Varsayımlar!$B:$Q,16,0))</f>
        <v>24-26 CM</v>
      </c>
      <c r="AC104" s="90">
        <f>IF(B104="","",VLOOKUP(Sayfa2!AD66,Varsayımlar!B:S,18,0))</f>
        <v>0</v>
      </c>
      <c r="AD104" s="90" t="str">
        <f t="shared" si="4"/>
        <v>MAGNİTMAGNİT MAVİ AMBALAJ 25 CM 260G</v>
      </c>
    </row>
    <row r="105" spans="1:30" ht="78.75" x14ac:dyDescent="0.25">
      <c r="A105" s="9" t="s">
        <v>136</v>
      </c>
      <c r="B105" s="64" t="s">
        <v>90</v>
      </c>
      <c r="C105" s="65">
        <f>IF(B105="","",VLOOKUP(AD105,Varsayımlar!$B:$Q,3,0))</f>
        <v>8698829380698</v>
      </c>
      <c r="D105" s="65" t="s">
        <v>237</v>
      </c>
      <c r="E105" s="69" t="s">
        <v>91</v>
      </c>
      <c r="F105" s="64"/>
      <c r="G105" s="64"/>
      <c r="H105" s="64" t="str">
        <f>IF(B105="","",VLOOKUP(AD105,Varsayımlar!$B:$Q,5,0))</f>
        <v>MAGNİT MAVİ AMBALAJ 25CM</v>
      </c>
      <c r="I105" s="64">
        <f>IF(B105="","",VLOOKUP(AD105,Varsayımlar!B:T,19,0))</f>
        <v>0</v>
      </c>
      <c r="J105" s="64" t="str">
        <f>IF(B105="","",VLOOKUP(AD105,Varsayımlar!$B:$Q,6,0))</f>
        <v>SADE</v>
      </c>
      <c r="K105" s="64">
        <v>2016</v>
      </c>
      <c r="L105" s="64"/>
      <c r="M105" s="64">
        <f>IFERROR(IF(B105="","",K105/VLOOKUP(AD105,Varsayımlar!B:R,17,0)),"")</f>
        <v>24</v>
      </c>
      <c r="N105" s="64"/>
      <c r="O105" s="64">
        <v>21</v>
      </c>
      <c r="P105" s="64">
        <f>IF(B105="","",VLOOKUP(AD105,Varsayımlar!$B:$Q,7,0)*K105)</f>
        <v>60480</v>
      </c>
      <c r="Q105" s="64">
        <f>IF(B105="","",VLOOKUP(AD105,Varsayımlar!$B:$Q,8,0))</f>
        <v>25</v>
      </c>
      <c r="R105" s="64" t="str">
        <f>IF(B105="","",VLOOKUP(AD105,Varsayımlar!$B:$Q,9,0))</f>
        <v>SOFT</v>
      </c>
      <c r="S105" s="64">
        <f>IF(B105="","",VLOOKUP(AD105,Varsayımlar!$B:$Q,10,0))</f>
        <v>4</v>
      </c>
      <c r="T105" s="64">
        <f>IF(B105="","",VLOOKUP(AD105,Varsayımlar!$B:$Q,11,0))</f>
        <v>30</v>
      </c>
      <c r="U105" s="64">
        <f>IF(B105="","",VLOOKUP(AD105,Varsayımlar!$B:$Q,12,0))</f>
        <v>260</v>
      </c>
      <c r="V105" s="64" t="str">
        <f>IF(B105="","",VLOOKUP(AD105,Varsayımlar!$B:$Q,13,0))</f>
        <v>YURTDIŞI</v>
      </c>
      <c r="W105" s="64">
        <f>IF(B105="","",VLOOKUP(AD105,Varsayımlar!$B:$Q,14,0))</f>
        <v>9</v>
      </c>
      <c r="X105" s="66">
        <v>46220</v>
      </c>
      <c r="Y105" s="66">
        <v>46494</v>
      </c>
      <c r="Z105" s="64" t="s">
        <v>685</v>
      </c>
      <c r="AA105" s="64" t="str">
        <f>IF(B105="","",VLOOKUP(AD105,Varsayımlar!$B:$Q,15,0))</f>
        <v>25CM TURUNCU KOLİ-SOL ÜST DİKDÖRTGENE ÜRETİM TARİHİ BASILACAK</v>
      </c>
      <c r="AB105" s="64" t="str">
        <f>IF(B105="","",VLOOKUP(AD105,Varsayımlar!$B:$Q,16,0))</f>
        <v>24-26 CM</v>
      </c>
      <c r="AC105" s="90">
        <f>IF(B105="","",VLOOKUP(Sayfa2!AD67,Varsayımlar!B:S,18,0))</f>
        <v>0</v>
      </c>
      <c r="AD105" s="90" t="str">
        <f t="shared" si="4"/>
        <v>MAGNİTMAGNİT MAVİ AMBALAJ 25 CM 260G</v>
      </c>
    </row>
    <row r="106" spans="1:30" ht="78.75" x14ac:dyDescent="0.25">
      <c r="A106" s="9" t="s">
        <v>137</v>
      </c>
      <c r="B106" s="115" t="s">
        <v>90</v>
      </c>
      <c r="C106" s="116">
        <f>IF(B106="","",VLOOKUP(AD106,Varsayımlar!$B:$Q,3,0))</f>
        <v>8698829380698</v>
      </c>
      <c r="D106" s="116" t="s">
        <v>238</v>
      </c>
      <c r="E106" s="153" t="s">
        <v>91</v>
      </c>
      <c r="F106" s="115"/>
      <c r="G106" s="115"/>
      <c r="H106" s="115" t="str">
        <f>IF(B106="","",VLOOKUP(AD106,Varsayımlar!$B:$Q,5,0))</f>
        <v>MAGNİT MAVİ AMBALAJ 25CM</v>
      </c>
      <c r="I106" s="115">
        <f>IF(B106="","",VLOOKUP(AD106,Varsayımlar!B:T,19,0))</f>
        <v>0</v>
      </c>
      <c r="J106" s="115" t="str">
        <f>IF(B106="","",VLOOKUP(AD106,Varsayımlar!$B:$Q,6,0))</f>
        <v>SADE</v>
      </c>
      <c r="K106" s="115">
        <v>2016</v>
      </c>
      <c r="L106" s="115"/>
      <c r="M106" s="115">
        <f>IFERROR(IF(B106="","",K106/VLOOKUP(AD106,Varsayımlar!B:R,17,0)),"")</f>
        <v>24</v>
      </c>
      <c r="N106" s="115"/>
      <c r="O106" s="115">
        <v>21</v>
      </c>
      <c r="P106" s="115">
        <f>IF(B106="","",VLOOKUP(AD106,Varsayımlar!$B:$Q,7,0)*K106)</f>
        <v>60480</v>
      </c>
      <c r="Q106" s="115">
        <f>IF(B106="","",VLOOKUP(AD106,Varsayımlar!$B:$Q,8,0))</f>
        <v>25</v>
      </c>
      <c r="R106" s="115" t="str">
        <f>IF(B106="","",VLOOKUP(AD106,Varsayımlar!$B:$Q,9,0))</f>
        <v>SOFT</v>
      </c>
      <c r="S106" s="115">
        <f>IF(B106="","",VLOOKUP(AD106,Varsayımlar!$B:$Q,10,0))</f>
        <v>4</v>
      </c>
      <c r="T106" s="115">
        <f>IF(B106="","",VLOOKUP(AD106,Varsayımlar!$B:$Q,11,0))</f>
        <v>30</v>
      </c>
      <c r="U106" s="115">
        <f>IF(B106="","",VLOOKUP(AD106,Varsayımlar!$B:$Q,12,0))</f>
        <v>260</v>
      </c>
      <c r="V106" s="115" t="str">
        <f>IF(B106="","",VLOOKUP(AD106,Varsayımlar!$B:$Q,13,0))</f>
        <v>YURTDIŞI</v>
      </c>
      <c r="W106" s="115">
        <f>IF(B106="","",VLOOKUP(AD106,Varsayımlar!$B:$Q,14,0))</f>
        <v>9</v>
      </c>
      <c r="X106" s="118">
        <v>46220</v>
      </c>
      <c r="Y106" s="118">
        <v>46494</v>
      </c>
      <c r="Z106" s="115" t="s">
        <v>686</v>
      </c>
      <c r="AA106" s="115" t="str">
        <f>IF(B106="","",VLOOKUP(AD106,Varsayımlar!$B:$Q,15,0))</f>
        <v>25CM TURUNCU KOLİ-SOL ÜST DİKDÖRTGENE ÜRETİM TARİHİ BASILACAK</v>
      </c>
      <c r="AB106" s="115" t="str">
        <f>IF(B106="","",VLOOKUP(AD106,Varsayımlar!$B:$Q,16,0))</f>
        <v>24-26 CM</v>
      </c>
      <c r="AC106" s="90">
        <f>IF(B106="","",VLOOKUP(Sayfa2!AD68,Varsayımlar!B:S,18,0))</f>
        <v>0</v>
      </c>
      <c r="AD106" s="90" t="str">
        <f t="shared" si="4"/>
        <v>MAGNİTMAGNİT MAVİ AMBALAJ 25 CM 260G</v>
      </c>
    </row>
    <row r="107" spans="1:30" ht="78.75" x14ac:dyDescent="0.25">
      <c r="A107" s="9" t="s">
        <v>138</v>
      </c>
      <c r="B107" s="70" t="s">
        <v>90</v>
      </c>
      <c r="C107" s="71">
        <f>IF(B107="","",VLOOKUP(AD107,Varsayımlar!$B:$Q,3,0))</f>
        <v>8698829380698</v>
      </c>
      <c r="D107" s="71" t="s">
        <v>239</v>
      </c>
      <c r="E107" s="72" t="s">
        <v>91</v>
      </c>
      <c r="F107" s="70"/>
      <c r="G107" s="70"/>
      <c r="H107" s="70" t="str">
        <f>IF(B107="","",VLOOKUP(AD107,Varsayımlar!$B:$Q,5,0))</f>
        <v>MAGNİT MAVİ AMBALAJ 25CM</v>
      </c>
      <c r="I107" s="70">
        <f>IF(B107="","",VLOOKUP(AD107,Varsayımlar!B:T,19,0))</f>
        <v>0</v>
      </c>
      <c r="J107" s="70" t="str">
        <f>IF(B107="","",VLOOKUP(AD107,Varsayımlar!$B:$Q,6,0))</f>
        <v>SADE</v>
      </c>
      <c r="K107" s="70">
        <v>2016</v>
      </c>
      <c r="L107" s="70"/>
      <c r="M107" s="70">
        <f>IFERROR(IF(B107="","",K107/VLOOKUP(AD107,Varsayımlar!B:R,17,0)),"")</f>
        <v>24</v>
      </c>
      <c r="N107" s="70"/>
      <c r="O107" s="70">
        <v>21</v>
      </c>
      <c r="P107" s="70">
        <f>IF(B107="","",VLOOKUP(AD107,Varsayımlar!$B:$Q,7,0)*K107)</f>
        <v>60480</v>
      </c>
      <c r="Q107" s="70">
        <f>IF(B107="","",VLOOKUP(AD107,Varsayımlar!$B:$Q,8,0))</f>
        <v>25</v>
      </c>
      <c r="R107" s="70" t="str">
        <f>IF(B107="","",VLOOKUP(AD107,Varsayımlar!$B:$Q,9,0))</f>
        <v>SOFT</v>
      </c>
      <c r="S107" s="70">
        <f>IF(B107="","",VLOOKUP(AD107,Varsayımlar!$B:$Q,10,0))</f>
        <v>4</v>
      </c>
      <c r="T107" s="70">
        <f>IF(B107="","",VLOOKUP(AD107,Varsayımlar!$B:$Q,11,0))</f>
        <v>30</v>
      </c>
      <c r="U107" s="70">
        <f>IF(B107="","",VLOOKUP(AD107,Varsayımlar!$B:$Q,12,0))</f>
        <v>260</v>
      </c>
      <c r="V107" s="70" t="str">
        <f>IF(B107="","",VLOOKUP(AD107,Varsayımlar!$B:$Q,13,0))</f>
        <v>YURTDIŞI</v>
      </c>
      <c r="W107" s="70">
        <f>IF(B107="","",VLOOKUP(AD107,Varsayımlar!$B:$Q,14,0))</f>
        <v>9</v>
      </c>
      <c r="X107" s="73">
        <v>46221</v>
      </c>
      <c r="Y107" s="73">
        <v>46495</v>
      </c>
      <c r="Z107" s="70" t="s">
        <v>687</v>
      </c>
      <c r="AA107" s="70" t="str">
        <f>IF(B107="","",VLOOKUP(AD107,Varsayımlar!$B:$Q,15,0))</f>
        <v>25CM TURUNCU KOLİ-SOL ÜST DİKDÖRTGENE ÜRETİM TARİHİ BASILACAK</v>
      </c>
      <c r="AB107" s="70" t="str">
        <f>IF(B107="","",VLOOKUP(AD107,Varsayımlar!$B:$Q,16,0))</f>
        <v>24-26 CM</v>
      </c>
      <c r="AC107" s="90">
        <f>IF(B107="","",VLOOKUP(Sayfa2!AD69,Varsayımlar!B:S,18,0))</f>
        <v>0</v>
      </c>
      <c r="AD107" s="90" t="str">
        <f t="shared" si="4"/>
        <v>MAGNİTMAGNİT MAVİ AMBALAJ 25 CM 260G</v>
      </c>
    </row>
    <row r="108" spans="1:30" ht="31.5" x14ac:dyDescent="0.25">
      <c r="A108" s="9" t="s">
        <v>188</v>
      </c>
      <c r="B108" s="82" t="s">
        <v>79</v>
      </c>
      <c r="C108" s="83">
        <f>IF(B108="","",VLOOKUP(AD108,Varsayımlar!$B:$Q,3,0))</f>
        <v>8698829380698</v>
      </c>
      <c r="D108" s="83"/>
      <c r="E108" s="149" t="s">
        <v>254</v>
      </c>
      <c r="F108" s="82"/>
      <c r="G108" s="82"/>
      <c r="H108" s="82" t="str">
        <f>IF(B108="","",VLOOKUP(AD108,Varsayımlar!$B:$Q,5,0))</f>
        <v>Manetka 20cm</v>
      </c>
      <c r="I108" s="82">
        <f>IF(B108="","",VLOOKUP(AD108,Varsayımlar!B:T,19,0))</f>
        <v>0</v>
      </c>
      <c r="J108" s="82" t="str">
        <f>IF(B108="","",VLOOKUP(AD108,Varsayımlar!$B:$Q,6,0))</f>
        <v>SADE</v>
      </c>
      <c r="K108" s="82">
        <v>7200</v>
      </c>
      <c r="L108" s="82"/>
      <c r="M108" s="82">
        <f>IFERROR(IF(B108="","",K108/VLOOKUP(AD108,Varsayımlar!B:R,17,0)),"")</f>
        <v>32</v>
      </c>
      <c r="N108" s="82"/>
      <c r="O108" s="82">
        <v>32</v>
      </c>
      <c r="P108" s="82">
        <f>IF(B108="","",VLOOKUP(AD108,Varsayımlar!$B:$Q,7,0)*K108)</f>
        <v>100800</v>
      </c>
      <c r="Q108" s="82">
        <f>IF(B108="","",VLOOKUP(AD108,Varsayımlar!$B:$Q,8,0))</f>
        <v>20</v>
      </c>
      <c r="R108" s="82" t="str">
        <f>IF(B108="","",VLOOKUP(AD108,Varsayımlar!$B:$Q,9,0))</f>
        <v>Irak Soft</v>
      </c>
      <c r="S108" s="82">
        <f>IF(B108="","",VLOOKUP(AD108,Varsayımlar!$B:$Q,10,0))</f>
        <v>4</v>
      </c>
      <c r="T108" s="82">
        <f>IF(B108="","",VLOOKUP(AD108,Varsayımlar!$B:$Q,11,0))</f>
        <v>14</v>
      </c>
      <c r="U108" s="82">
        <f>IF(B108="","",VLOOKUP(AD108,Varsayımlar!$B:$Q,12,0))</f>
        <v>166</v>
      </c>
      <c r="V108" s="82" t="str">
        <f>IF(B108="","",VLOOKUP(AD108,Varsayımlar!$B:$Q,13,0))</f>
        <v>YURTDIŞI</v>
      </c>
      <c r="W108" s="82">
        <f>IF(B108="","",VLOOKUP(AD108,Varsayımlar!$B:$Q,14,0))</f>
        <v>6</v>
      </c>
      <c r="X108" s="84">
        <v>46223</v>
      </c>
      <c r="Y108" s="84">
        <v>46407</v>
      </c>
      <c r="Z108" s="82">
        <v>26072020</v>
      </c>
      <c r="AA108" s="82" t="str">
        <f>IF(B108="","",VLOOKUP(AD108,Varsayımlar!$B:$Q,15,0))</f>
        <v>Kare Koli-Üretim Tarihli Etiket</v>
      </c>
      <c r="AB108" s="82" t="str">
        <f>IF(B108="","",VLOOKUP(AD108,Varsayımlar!$B:$Q,16,0))</f>
        <v>19-21 cm</v>
      </c>
      <c r="AC108" s="9">
        <f>IF(B108="","",VLOOKUP(Sayfa2!AD94,Varsayımlar!B:S,18,0))</f>
        <v>0</v>
      </c>
      <c r="AD108" s="9" t="str">
        <f t="shared" si="4"/>
        <v>LLC KOTORManetka 20cm 4 pcs 166g</v>
      </c>
    </row>
    <row r="109" spans="1:30" ht="31.5" x14ac:dyDescent="0.25">
      <c r="A109" s="9" t="s">
        <v>189</v>
      </c>
      <c r="B109" s="158" t="s">
        <v>271</v>
      </c>
      <c r="C109" s="159">
        <f>IF(B109="","",VLOOKUP(AD109,Varsayımlar!$B:$Q,3,0))</f>
        <v>8698829380698</v>
      </c>
      <c r="D109" s="159"/>
      <c r="E109" s="160" t="s">
        <v>542</v>
      </c>
      <c r="F109" s="158"/>
      <c r="G109" s="158"/>
      <c r="H109" s="158" t="str">
        <f>IF(B109="","",VLOOKUP(AD109,Varsayımlar!$B:$Q,5,0))</f>
        <v>Durum 3 lü paket sade 1620g (İç-Dış Ambalaj)</v>
      </c>
      <c r="I109" s="158">
        <f>IF(B109="","",VLOOKUP(AD109,Varsayımlar!B:T,19,0))</f>
        <v>0</v>
      </c>
      <c r="J109" s="158" t="str">
        <f>IF(B109="","",VLOOKUP(AD109,Varsayımlar!$B:$Q,6,0))</f>
        <v>SADE</v>
      </c>
      <c r="K109" s="158">
        <v>2640</v>
      </c>
      <c r="L109" s="158"/>
      <c r="M109" s="158" t="str">
        <f>IFERROR(IF(B109="","",K109/VLOOKUP(AD109,Varsayımlar!B:R,17,0)),"")</f>
        <v/>
      </c>
      <c r="N109" s="158"/>
      <c r="O109" s="158">
        <v>28</v>
      </c>
      <c r="P109" s="158">
        <f>IF(B109="","",VLOOKUP(AD109,Varsayımlar!$B:$Q,7,0)*K109)</f>
        <v>10560</v>
      </c>
      <c r="Q109" s="158">
        <f>IF(B109="","",VLOOKUP(AD109,Varsayımlar!$B:$Q,8,0))</f>
        <v>20</v>
      </c>
      <c r="R109" s="158" t="str">
        <f>IF(B109="","",VLOOKUP(AD109,Varsayımlar!$B:$Q,9,0))</f>
        <v>Irak Soft</v>
      </c>
      <c r="S109" s="158">
        <f>IF(B109="","",VLOOKUP(AD109,Varsayımlar!$B:$Q,10,0))</f>
        <v>36</v>
      </c>
      <c r="T109" s="158">
        <f>IF(B109="","",VLOOKUP(AD109,Varsayımlar!$B:$Q,11,0))</f>
        <v>4</v>
      </c>
      <c r="U109" s="158">
        <f>IF(B109="","",VLOOKUP(AD109,Varsayımlar!$B:$Q,12,0))</f>
        <v>1620</v>
      </c>
      <c r="V109" s="158" t="str">
        <f>IF(B109="","",VLOOKUP(AD109,Varsayımlar!$B:$Q,13,0))</f>
        <v>Yurtdışı</v>
      </c>
      <c r="W109" s="158">
        <f>IF(B109="","",VLOOKUP(AD109,Varsayımlar!$B:$Q,14,0))</f>
        <v>0</v>
      </c>
      <c r="X109" s="158"/>
      <c r="Y109" s="158" t="s">
        <v>625</v>
      </c>
      <c r="Z109" s="158" t="s">
        <v>627</v>
      </c>
      <c r="AA109" s="158" t="str">
        <f>IF(B109="","",VLOOKUP(AD109,Varsayımlar!$B:$Q,15,0))</f>
        <v>Lacivert 20cm Koli-İbranice Sade Etiketli</v>
      </c>
      <c r="AB109" s="158" t="str">
        <f>IF(B109="","",VLOOKUP(AD109,Varsayımlar!$B:$Q,16,0))</f>
        <v>19-21 cm</v>
      </c>
      <c r="AC109" s="90">
        <f>IF(B109="","",VLOOKUP(Sayfa2!AD130,Varsayımlar!B:S,18,0))</f>
        <v>0</v>
      </c>
      <c r="AD109" s="90" t="str">
        <f t="shared" si="4"/>
        <v>EyalDurum 3 lü paket sade 1620g</v>
      </c>
    </row>
    <row r="110" spans="1:30" ht="36.75" customHeight="1" x14ac:dyDescent="0.25">
      <c r="A110" s="9" t="s">
        <v>190</v>
      </c>
      <c r="B110" s="85" t="s">
        <v>854</v>
      </c>
      <c r="C110" s="33">
        <f>IF(B110="","",VLOOKUP(AD110,Varsayımlar!$B:$Q,3,0))</f>
        <v>8698829380698</v>
      </c>
      <c r="D110" s="33"/>
      <c r="E110" s="85" t="s">
        <v>855</v>
      </c>
      <c r="F110" s="62"/>
      <c r="G110" s="62"/>
      <c r="H110" s="62" t="str">
        <f>IF(B110="","",VLOOKUP(AD110,Varsayımlar!$B:$Q,5,0))</f>
        <v>Switz 25cm 8pcs 520g</v>
      </c>
      <c r="I110" s="62">
        <f>IF(B110="","",VLOOKUP(AD110,Varsayımlar!B:T,19,0))</f>
        <v>0</v>
      </c>
      <c r="J110" s="62" t="str">
        <f>IF(B110="","",VLOOKUP(AD110,Varsayımlar!$B:$Q,6,0))</f>
        <v>Sade</v>
      </c>
      <c r="K110" s="62">
        <v>1000</v>
      </c>
      <c r="L110" s="62"/>
      <c r="M110" s="62">
        <f>IFERROR(IF(B110="","",K110/VLOOKUP(AD110,Varsayımlar!B:R,17,0)),"")</f>
        <v>10</v>
      </c>
      <c r="N110" s="62"/>
      <c r="O110" s="62">
        <v>10</v>
      </c>
      <c r="P110" s="62">
        <f>IF(B110="","",VLOOKUP(AD110,Varsayımlar!$B:$Q,7,0)*K110)</f>
        <v>14000</v>
      </c>
      <c r="Q110" s="62">
        <f>IF(B110="","",VLOOKUP(AD110,Varsayımlar!$B:$Q,8,0))</f>
        <v>25</v>
      </c>
      <c r="R110" s="62" t="str">
        <f>IF(B110="","",VLOOKUP(AD110,Varsayımlar!$B:$Q,9,0))</f>
        <v>Irak soft</v>
      </c>
      <c r="S110" s="62">
        <f>IF(B110="","",VLOOKUP(AD110,Varsayımlar!$B:$Q,10,0))</f>
        <v>8</v>
      </c>
      <c r="T110" s="62">
        <f>IF(B110="","",VLOOKUP(AD110,Varsayımlar!$B:$Q,11,0))</f>
        <v>14</v>
      </c>
      <c r="U110" s="62">
        <f>IF(B110="","",VLOOKUP(AD110,Varsayımlar!$B:$Q,12,0))</f>
        <v>520</v>
      </c>
      <c r="V110" s="62" t="str">
        <f>IF(B110="","",VLOOKUP(AD110,Varsayımlar!$B:$Q,13,0))</f>
        <v>Yurtdışı</v>
      </c>
      <c r="W110" s="62">
        <f>IF(B110="","",VLOOKUP(AD110,Varsayımlar!$B:$Q,14,0))</f>
        <v>9</v>
      </c>
      <c r="X110" s="63">
        <v>46226</v>
      </c>
      <c r="Y110" s="161">
        <v>46500</v>
      </c>
      <c r="Z110" s="102">
        <v>26072325</v>
      </c>
      <c r="AA110" s="62" t="str">
        <f>IF(B110="","",VLOOKUP(AD110,Varsayımlar!$B:$Q,15,0))</f>
        <v>Kırmızı Koli</v>
      </c>
      <c r="AB110" s="62" t="str">
        <f>IF(B110="","",VLOOKUP(AD110,Varsayımlar!$B:$Q,16,0))</f>
        <v>24-26 cm</v>
      </c>
      <c r="AC110" s="90">
        <f>IF(B110="","",VLOOKUP(Sayfa2!AD97,Varsayımlar!B:S,18,0))</f>
        <v>0</v>
      </c>
      <c r="AD110" s="90" t="str">
        <f t="shared" si="4"/>
        <v>Switz TradingSwitz 25cm 8pcs 520g</v>
      </c>
    </row>
    <row r="111" spans="1:30" ht="31.5" x14ac:dyDescent="0.25">
      <c r="A111" s="9" t="s">
        <v>191</v>
      </c>
      <c r="B111" s="62" t="s">
        <v>632</v>
      </c>
      <c r="C111" s="33">
        <f>IF(B111="","",VLOOKUP(AD111,Varsayımlar!$B:$Q,3,0))</f>
        <v>8698829380698</v>
      </c>
      <c r="D111" s="33"/>
      <c r="E111" s="152" t="s">
        <v>633</v>
      </c>
      <c r="F111" s="178">
        <v>46230</v>
      </c>
      <c r="G111" s="62" t="s">
        <v>274</v>
      </c>
      <c r="H111" s="62" t="str">
        <f>IF(B111="","",VLOOKUP(AD111,Varsayımlar!$B:$Q,5,0))</f>
        <v>Willifood 20cm 10 pcs 450g</v>
      </c>
      <c r="I111" s="62">
        <f>IF(B111="","",VLOOKUP(AD111,Varsayımlar!B:T,19,0))</f>
        <v>0</v>
      </c>
      <c r="J111" s="62" t="str">
        <f>IF(B111="","",VLOOKUP(AD111,Varsayımlar!$B:$Q,6,0))</f>
        <v>SADE</v>
      </c>
      <c r="K111" s="62">
        <v>3200</v>
      </c>
      <c r="L111" s="62"/>
      <c r="M111" s="62" t="str">
        <f>IFERROR(IF(B111="","",K111/VLOOKUP(AD111,Varsayımlar!B:R,17,0)),"")</f>
        <v/>
      </c>
      <c r="N111" s="62"/>
      <c r="O111" s="62">
        <v>31</v>
      </c>
      <c r="P111" s="62">
        <f>IF(B111="","",VLOOKUP(AD111,Varsayımlar!$B:$Q,7,0)*K111)</f>
        <v>38400</v>
      </c>
      <c r="Q111" s="62">
        <f>IF(B111="","",VLOOKUP(AD111,Varsayımlar!$B:$Q,8,0))</f>
        <v>20</v>
      </c>
      <c r="R111" s="62" t="str">
        <f>IF(B111="","",VLOOKUP(AD111,Varsayımlar!$B:$Q,9,0))</f>
        <v>Irak Soft</v>
      </c>
      <c r="S111" s="62">
        <f>IF(B111="","",VLOOKUP(AD111,Varsayımlar!$B:$Q,10,0))</f>
        <v>10</v>
      </c>
      <c r="T111" s="62">
        <f>IF(B111="","",VLOOKUP(AD111,Varsayımlar!$B:$Q,11,0))</f>
        <v>12</v>
      </c>
      <c r="U111" s="62">
        <f>IF(B111="","",VLOOKUP(AD111,Varsayımlar!$B:$Q,12,0))</f>
        <v>450</v>
      </c>
      <c r="V111" s="62" t="str">
        <f>IF(B111="","",VLOOKUP(AD111,Varsayımlar!$B:$Q,13,0))</f>
        <v>Yurtdışı</v>
      </c>
      <c r="W111" s="62" t="str">
        <f>IF(B111="","",VLOOKUP(AD111,Varsayımlar!$B:$Q,14,0))</f>
        <v>Özel Tarih</v>
      </c>
      <c r="X111" s="63"/>
      <c r="Y111" s="161" t="s">
        <v>658</v>
      </c>
      <c r="Z111" s="161" t="s">
        <v>659</v>
      </c>
      <c r="AA111" s="62" t="str">
        <f>IF(B111="","",VLOOKUP(AD111,Varsayımlar!$B:$Q,15,0))</f>
        <v>20cm koli-Etiketli</v>
      </c>
      <c r="AB111" s="62" t="str">
        <f>IF(B111="","",VLOOKUP(AD111,Varsayımlar!$B:$Q,16,0))</f>
        <v>19-21 cm</v>
      </c>
      <c r="AC111" s="90">
        <f>IF(B111="","",VLOOKUP(Sayfa2!AD95,Varsayımlar!B:S,18,0))</f>
        <v>0</v>
      </c>
      <c r="AD111" s="90" t="str">
        <f t="shared" si="4"/>
        <v>WillifoodWillifood 20cm 10 pcs 450g</v>
      </c>
    </row>
    <row r="112" spans="1:30" x14ac:dyDescent="0.25">
      <c r="A112" s="9" t="s">
        <v>192</v>
      </c>
      <c r="B112" s="62" t="s">
        <v>632</v>
      </c>
      <c r="C112" s="33">
        <f>IF(B112="","",VLOOKUP(AD112,Varsayımlar!$B:$Q,3,0))</f>
        <v>8698829380698</v>
      </c>
      <c r="D112" s="33"/>
      <c r="E112" s="152" t="s">
        <v>650</v>
      </c>
      <c r="F112" s="178">
        <v>46230</v>
      </c>
      <c r="G112" s="62" t="s">
        <v>274</v>
      </c>
      <c r="H112" s="62" t="str">
        <f>IF(B112="","",VLOOKUP(AD112,Varsayımlar!$B:$Q,5,0))</f>
        <v>Willifood 25cm 8 pcs 560g</v>
      </c>
      <c r="I112" s="62">
        <f>IF(B112="","",VLOOKUP(AD112,Varsayımlar!B:T,19,0))</f>
        <v>0</v>
      </c>
      <c r="J112" s="62" t="str">
        <f>IF(B112="","",VLOOKUP(AD112,Varsayımlar!$B:$Q,6,0))</f>
        <v>SADE</v>
      </c>
      <c r="K112" s="62">
        <v>2000</v>
      </c>
      <c r="L112" s="62"/>
      <c r="M112" s="62" t="str">
        <f>IFERROR(IF(B112="","",K112/VLOOKUP(AD112,Varsayımlar!B:R,17,0)),"")</f>
        <v/>
      </c>
      <c r="N112" s="62"/>
      <c r="O112" s="62">
        <v>18</v>
      </c>
      <c r="P112" s="62">
        <f>IF(B112="","",VLOOKUP(AD112,Varsayımlar!$B:$Q,7,0)*K112)</f>
        <v>28000</v>
      </c>
      <c r="Q112" s="62">
        <f>IF(B112="","",VLOOKUP(AD112,Varsayımlar!$B:$Q,8,0))</f>
        <v>25</v>
      </c>
      <c r="R112" s="62" t="str">
        <f>IF(B112="","",VLOOKUP(AD112,Varsayımlar!$B:$Q,9,0))</f>
        <v>ırak Soft</v>
      </c>
      <c r="S112" s="62">
        <f>IF(B112="","",VLOOKUP(AD112,Varsayımlar!$B:$Q,10,0))</f>
        <v>8</v>
      </c>
      <c r="T112" s="62">
        <f>IF(B112="","",VLOOKUP(AD112,Varsayımlar!$B:$Q,11,0))</f>
        <v>14</v>
      </c>
      <c r="U112" s="62">
        <f>IF(B112="","",VLOOKUP(AD112,Varsayımlar!$B:$Q,12,0))</f>
        <v>560</v>
      </c>
      <c r="V112" s="62" t="str">
        <f>IF(B112="","",VLOOKUP(AD112,Varsayımlar!$B:$Q,13,0))</f>
        <v>YURTDIŞI</v>
      </c>
      <c r="W112" s="62">
        <f>IF(B112="","",VLOOKUP(AD112,Varsayımlar!$B:$Q,14,0))</f>
        <v>18</v>
      </c>
      <c r="X112" s="63"/>
      <c r="Y112" s="161" t="s">
        <v>658</v>
      </c>
      <c r="Z112" s="161" t="s">
        <v>659</v>
      </c>
      <c r="AA112" s="62" t="str">
        <f>IF(B112="","",VLOOKUP(AD112,Varsayımlar!$B:$Q,15,0))</f>
        <v>KIRMIZI KOLİ-ETİKETLİ</v>
      </c>
      <c r="AB112" s="62" t="str">
        <f>IF(B112="","",VLOOKUP(AD112,Varsayımlar!$B:$Q,16,0))</f>
        <v>24-26 CM</v>
      </c>
      <c r="AC112" s="90">
        <f>IF(B112="","",VLOOKUP(Sayfa2!AD96,Varsayımlar!B:S,18,0))</f>
        <v>0</v>
      </c>
      <c r="AD112" s="90" t="str">
        <f t="shared" si="4"/>
        <v>WillifoodWillifood 25cm 8 pcs 560g</v>
      </c>
    </row>
    <row r="113" spans="1:30" ht="78.75" x14ac:dyDescent="0.25">
      <c r="A113" s="9" t="s">
        <v>193</v>
      </c>
      <c r="B113" s="70" t="s">
        <v>90</v>
      </c>
      <c r="C113" s="71">
        <f>IF(B113="","",VLOOKUP(AD113,Varsayımlar!$B:$Q,3,0))</f>
        <v>8698829380698</v>
      </c>
      <c r="D113" s="71" t="s">
        <v>231</v>
      </c>
      <c r="E113" s="72" t="s">
        <v>91</v>
      </c>
      <c r="F113" s="70"/>
      <c r="G113" s="70"/>
      <c r="H113" s="70" t="str">
        <f>IF(B113="","",VLOOKUP(AD113,Varsayımlar!$B:$Q,5,0))</f>
        <v>MAGNİT MAVİ AMBALAJ 25CM</v>
      </c>
      <c r="I113" s="70">
        <f>IF(B113="","",VLOOKUP(AD113,Varsayımlar!B:T,19,0))</f>
        <v>0</v>
      </c>
      <c r="J113" s="70" t="str">
        <f>IF(B113="","",VLOOKUP(AD113,Varsayımlar!$B:$Q,6,0))</f>
        <v>SADE</v>
      </c>
      <c r="K113" s="70">
        <v>2016</v>
      </c>
      <c r="L113" s="70"/>
      <c r="M113" s="70">
        <f>IFERROR(IF(B113="","",K113/VLOOKUP(AD113,Varsayımlar!B:R,17,0)),"")</f>
        <v>24</v>
      </c>
      <c r="N113" s="70"/>
      <c r="O113" s="70">
        <v>21</v>
      </c>
      <c r="P113" s="70">
        <f>IF(B113="","",VLOOKUP(AD113,Varsayımlar!$B:$Q,7,0)*K113)</f>
        <v>60480</v>
      </c>
      <c r="Q113" s="70">
        <f>IF(B113="","",VLOOKUP(AD113,Varsayımlar!$B:$Q,8,0))</f>
        <v>25</v>
      </c>
      <c r="R113" s="70" t="str">
        <f>IF(B113="","",VLOOKUP(AD113,Varsayımlar!$B:$Q,9,0))</f>
        <v>SOFT</v>
      </c>
      <c r="S113" s="70">
        <f>IF(B113="","",VLOOKUP(AD113,Varsayımlar!$B:$Q,10,0))</f>
        <v>4</v>
      </c>
      <c r="T113" s="70">
        <f>IF(B113="","",VLOOKUP(AD113,Varsayımlar!$B:$Q,11,0))</f>
        <v>30</v>
      </c>
      <c r="U113" s="70">
        <f>IF(B113="","",VLOOKUP(AD113,Varsayımlar!$B:$Q,12,0))</f>
        <v>260</v>
      </c>
      <c r="V113" s="70" t="str">
        <f>IF(B113="","",VLOOKUP(AD113,Varsayımlar!$B:$Q,13,0))</f>
        <v>YURTDIŞI</v>
      </c>
      <c r="W113" s="70">
        <f>IF(B113="","",VLOOKUP(AD113,Varsayımlar!$B:$Q,14,0))</f>
        <v>9</v>
      </c>
      <c r="X113" s="70"/>
      <c r="Y113" s="70"/>
      <c r="Z113" s="70"/>
      <c r="AA113" s="70" t="str">
        <f>IF(B113="","",VLOOKUP(AD113,Varsayımlar!$B:$Q,15,0))</f>
        <v>25CM TURUNCU KOLİ-SOL ÜST DİKDÖRTGENE ÜRETİM TARİHİ BASILACAK</v>
      </c>
      <c r="AB113" s="70" t="str">
        <f>IF(B113="","",VLOOKUP(AD113,Varsayımlar!$B:$Q,16,0))</f>
        <v>24-26 CM</v>
      </c>
      <c r="AC113" s="90">
        <f>IF(B113="","",VLOOKUP(Sayfa2!AD77,Varsayımlar!B:S,18,0))</f>
        <v>0</v>
      </c>
      <c r="AD113" s="90" t="str">
        <f t="shared" si="4"/>
        <v>MAGNİTMAGNİT MAVİ AMBALAJ 25 CM 260G</v>
      </c>
    </row>
    <row r="114" spans="1:30" ht="78.75" x14ac:dyDescent="0.25">
      <c r="A114" s="9" t="s">
        <v>194</v>
      </c>
      <c r="B114" s="70" t="s">
        <v>90</v>
      </c>
      <c r="C114" s="71">
        <f>IF(B114="","",VLOOKUP(AD114,Varsayımlar!$B:$Q,3,0))</f>
        <v>8698829380698</v>
      </c>
      <c r="D114" s="71" t="s">
        <v>232</v>
      </c>
      <c r="E114" s="72" t="s">
        <v>91</v>
      </c>
      <c r="F114" s="70"/>
      <c r="G114" s="70"/>
      <c r="H114" s="70" t="str">
        <f>IF(B114="","",VLOOKUP(AD114,Varsayımlar!$B:$Q,5,0))</f>
        <v>MAGNİT MAVİ AMBALAJ 25CM</v>
      </c>
      <c r="I114" s="70">
        <f>IF(B114="","",VLOOKUP(AD114,Varsayımlar!B:T,19,0))</f>
        <v>0</v>
      </c>
      <c r="J114" s="70" t="str">
        <f>IF(B114="","",VLOOKUP(AD114,Varsayımlar!$B:$Q,6,0))</f>
        <v>SADE</v>
      </c>
      <c r="K114" s="70">
        <v>2016</v>
      </c>
      <c r="L114" s="70"/>
      <c r="M114" s="70">
        <f>IFERROR(IF(B114="","",K114/VLOOKUP(AD114,Varsayımlar!B:R,17,0)),"")</f>
        <v>24</v>
      </c>
      <c r="N114" s="70"/>
      <c r="O114" s="70">
        <v>21</v>
      </c>
      <c r="P114" s="70">
        <f>IF(B114="","",VLOOKUP(AD114,Varsayımlar!$B:$Q,7,0)*K114)</f>
        <v>60480</v>
      </c>
      <c r="Q114" s="70">
        <f>IF(B114="","",VLOOKUP(AD114,Varsayımlar!$B:$Q,8,0))</f>
        <v>25</v>
      </c>
      <c r="R114" s="70" t="str">
        <f>IF(B114="","",VLOOKUP(AD114,Varsayımlar!$B:$Q,9,0))</f>
        <v>SOFT</v>
      </c>
      <c r="S114" s="70">
        <f>IF(B114="","",VLOOKUP(AD114,Varsayımlar!$B:$Q,10,0))</f>
        <v>4</v>
      </c>
      <c r="T114" s="70">
        <f>IF(B114="","",VLOOKUP(AD114,Varsayımlar!$B:$Q,11,0))</f>
        <v>30</v>
      </c>
      <c r="U114" s="70">
        <f>IF(B114="","",VLOOKUP(AD114,Varsayımlar!$B:$Q,12,0))</f>
        <v>260</v>
      </c>
      <c r="V114" s="70" t="str">
        <f>IF(B114="","",VLOOKUP(AD114,Varsayımlar!$B:$Q,13,0))</f>
        <v>YURTDIŞI</v>
      </c>
      <c r="W114" s="70">
        <f>IF(B114="","",VLOOKUP(AD114,Varsayımlar!$B:$Q,14,0))</f>
        <v>9</v>
      </c>
      <c r="X114" s="70"/>
      <c r="Y114" s="70"/>
      <c r="Z114" s="70"/>
      <c r="AA114" s="70" t="str">
        <f>IF(B114="","",VLOOKUP(AD114,Varsayımlar!$B:$Q,15,0))</f>
        <v>25CM TURUNCU KOLİ-SOL ÜST DİKDÖRTGENE ÜRETİM TARİHİ BASILACAK</v>
      </c>
      <c r="AB114" s="70" t="str">
        <f>IF(B114="","",VLOOKUP(AD114,Varsayımlar!$B:$Q,16,0))</f>
        <v>24-26 CM</v>
      </c>
      <c r="AC114" s="90">
        <f>IF(B114="","",VLOOKUP(Sayfa2!AD78,Varsayımlar!B:S,18,0))</f>
        <v>0</v>
      </c>
      <c r="AD114" s="90" t="str">
        <f t="shared" si="4"/>
        <v>MAGNİTMAGNİT MAVİ AMBALAJ 25 CM 260G</v>
      </c>
    </row>
    <row r="115" spans="1:30" ht="78.75" x14ac:dyDescent="0.25">
      <c r="A115" s="9" t="s">
        <v>195</v>
      </c>
      <c r="B115" s="70" t="s">
        <v>90</v>
      </c>
      <c r="C115" s="71">
        <f>IF(B115="","",VLOOKUP(AD115,Varsayımlar!$B:$Q,3,0))</f>
        <v>8698829380698</v>
      </c>
      <c r="D115" s="71" t="s">
        <v>233</v>
      </c>
      <c r="E115" s="72" t="s">
        <v>91</v>
      </c>
      <c r="F115" s="70"/>
      <c r="G115" s="70"/>
      <c r="H115" s="70" t="str">
        <f>IF(B115="","",VLOOKUP(AD115,Varsayımlar!$B:$Q,5,0))</f>
        <v>MAGNİT MAVİ AMBALAJ 25CM</v>
      </c>
      <c r="I115" s="70">
        <f>IF(B115="","",VLOOKUP(AD115,Varsayımlar!B:T,19,0))</f>
        <v>0</v>
      </c>
      <c r="J115" s="70" t="str">
        <f>IF(B115="","",VLOOKUP(AD115,Varsayımlar!$B:$Q,6,0))</f>
        <v>SADE</v>
      </c>
      <c r="K115" s="70">
        <v>2016</v>
      </c>
      <c r="L115" s="70"/>
      <c r="M115" s="70">
        <f>IFERROR(IF(B115="","",K115/VLOOKUP(AD115,Varsayımlar!B:R,17,0)),"")</f>
        <v>24</v>
      </c>
      <c r="N115" s="70"/>
      <c r="O115" s="70">
        <v>21</v>
      </c>
      <c r="P115" s="70">
        <f>IF(B115="","",VLOOKUP(AD115,Varsayımlar!$B:$Q,7,0)*K115)</f>
        <v>60480</v>
      </c>
      <c r="Q115" s="70">
        <f>IF(B115="","",VLOOKUP(AD115,Varsayımlar!$B:$Q,8,0))</f>
        <v>25</v>
      </c>
      <c r="R115" s="70" t="str">
        <f>IF(B115="","",VLOOKUP(AD115,Varsayımlar!$B:$Q,9,0))</f>
        <v>SOFT</v>
      </c>
      <c r="S115" s="70">
        <f>IF(B115="","",VLOOKUP(AD115,Varsayımlar!$B:$Q,10,0))</f>
        <v>4</v>
      </c>
      <c r="T115" s="70">
        <f>IF(B115="","",VLOOKUP(AD115,Varsayımlar!$B:$Q,11,0))</f>
        <v>30</v>
      </c>
      <c r="U115" s="70">
        <f>IF(B115="","",VLOOKUP(AD115,Varsayımlar!$B:$Q,12,0))</f>
        <v>260</v>
      </c>
      <c r="V115" s="70" t="str">
        <f>IF(B115="","",VLOOKUP(AD115,Varsayımlar!$B:$Q,13,0))</f>
        <v>YURTDIŞI</v>
      </c>
      <c r="W115" s="70">
        <f>IF(B115="","",VLOOKUP(AD115,Varsayımlar!$B:$Q,14,0))</f>
        <v>9</v>
      </c>
      <c r="X115" s="70"/>
      <c r="Y115" s="70"/>
      <c r="Z115" s="70"/>
      <c r="AA115" s="70" t="str">
        <f>IF(B115="","",VLOOKUP(AD115,Varsayımlar!$B:$Q,15,0))</f>
        <v>25CM TURUNCU KOLİ-SOL ÜST DİKDÖRTGENE ÜRETİM TARİHİ BASILACAK</v>
      </c>
      <c r="AB115" s="70" t="str">
        <f>IF(B115="","",VLOOKUP(AD115,Varsayımlar!$B:$Q,16,0))</f>
        <v>24-26 CM</v>
      </c>
      <c r="AC115" s="90">
        <f>IF(B115="","",VLOOKUP(Sayfa2!AD79,Varsayımlar!B:S,18,0))</f>
        <v>0</v>
      </c>
      <c r="AD115" s="90" t="str">
        <f t="shared" si="4"/>
        <v>MAGNİTMAGNİT MAVİ AMBALAJ 25 CM 260G</v>
      </c>
    </row>
    <row r="116" spans="1:30" ht="78.75" x14ac:dyDescent="0.25">
      <c r="A116" s="9" t="s">
        <v>196</v>
      </c>
      <c r="B116" s="70" t="s">
        <v>90</v>
      </c>
      <c r="C116" s="71">
        <f>IF(B116="","",VLOOKUP(AD116,Varsayımlar!$B:$Q,3,0))</f>
        <v>8698829380698</v>
      </c>
      <c r="D116" s="71" t="s">
        <v>234</v>
      </c>
      <c r="E116" s="72" t="s">
        <v>91</v>
      </c>
      <c r="F116" s="70"/>
      <c r="G116" s="70"/>
      <c r="H116" s="70" t="str">
        <f>IF(B116="","",VLOOKUP(AD116,Varsayımlar!$B:$Q,5,0))</f>
        <v>MAGNİT MAVİ AMBALAJ 25CM</v>
      </c>
      <c r="I116" s="70">
        <f>IF(B116="","",VLOOKUP(AD116,Varsayımlar!B:T,19,0))</f>
        <v>0</v>
      </c>
      <c r="J116" s="70" t="str">
        <f>IF(B116="","",VLOOKUP(AD116,Varsayımlar!$B:$Q,6,0))</f>
        <v>SADE</v>
      </c>
      <c r="K116" s="70">
        <v>2016</v>
      </c>
      <c r="L116" s="70"/>
      <c r="M116" s="70">
        <f>IFERROR(IF(B116="","",K116/VLOOKUP(AD116,Varsayımlar!B:R,17,0)),"")</f>
        <v>24</v>
      </c>
      <c r="N116" s="70"/>
      <c r="O116" s="70">
        <v>21</v>
      </c>
      <c r="P116" s="70">
        <f>IF(B116="","",VLOOKUP(AD116,Varsayımlar!$B:$Q,7,0)*K116)</f>
        <v>60480</v>
      </c>
      <c r="Q116" s="70">
        <f>IF(B116="","",VLOOKUP(AD116,Varsayımlar!$B:$Q,8,0))</f>
        <v>25</v>
      </c>
      <c r="R116" s="70" t="str">
        <f>IF(B116="","",VLOOKUP(AD116,Varsayımlar!$B:$Q,9,0))</f>
        <v>SOFT</v>
      </c>
      <c r="S116" s="70">
        <f>IF(B116="","",VLOOKUP(AD116,Varsayımlar!$B:$Q,10,0))</f>
        <v>4</v>
      </c>
      <c r="T116" s="70">
        <f>IF(B116="","",VLOOKUP(AD116,Varsayımlar!$B:$Q,11,0))</f>
        <v>30</v>
      </c>
      <c r="U116" s="70">
        <f>IF(B116="","",VLOOKUP(AD116,Varsayımlar!$B:$Q,12,0))</f>
        <v>260</v>
      </c>
      <c r="V116" s="70" t="str">
        <f>IF(B116="","",VLOOKUP(AD116,Varsayımlar!$B:$Q,13,0))</f>
        <v>YURTDIŞI</v>
      </c>
      <c r="W116" s="70">
        <f>IF(B116="","",VLOOKUP(AD116,Varsayımlar!$B:$Q,14,0))</f>
        <v>9</v>
      </c>
      <c r="X116" s="70"/>
      <c r="Y116" s="70"/>
      <c r="Z116" s="70"/>
      <c r="AA116" s="70" t="str">
        <f>IF(B116="","",VLOOKUP(AD116,Varsayımlar!$B:$Q,15,0))</f>
        <v>25CM TURUNCU KOLİ-SOL ÜST DİKDÖRTGENE ÜRETİM TARİHİ BASILACAK</v>
      </c>
      <c r="AB116" s="70" t="str">
        <f>IF(B116="","",VLOOKUP(AD116,Varsayımlar!$B:$Q,16,0))</f>
        <v>24-26 CM</v>
      </c>
      <c r="AC116" s="90">
        <f>IF(B116="","",VLOOKUP(Sayfa2!AD80,Varsayımlar!B:S,18,0))</f>
        <v>0</v>
      </c>
      <c r="AD116" s="90" t="str">
        <f t="shared" si="4"/>
        <v>MAGNİTMAGNİT MAVİ AMBALAJ 25 CM 260G</v>
      </c>
    </row>
    <row r="117" spans="1:30" ht="78.75" x14ac:dyDescent="0.25">
      <c r="A117" s="9" t="s">
        <v>197</v>
      </c>
      <c r="B117" s="70" t="s">
        <v>90</v>
      </c>
      <c r="C117" s="71">
        <f>IF(B117="","",VLOOKUP(AD117,Varsayımlar!$B:$Q,3,0))</f>
        <v>8698829380698</v>
      </c>
      <c r="D117" s="71" t="s">
        <v>235</v>
      </c>
      <c r="E117" s="72" t="s">
        <v>91</v>
      </c>
      <c r="F117" s="70"/>
      <c r="G117" s="70"/>
      <c r="H117" s="70" t="str">
        <f>IF(B117="","",VLOOKUP(AD117,Varsayımlar!$B:$Q,5,0))</f>
        <v>MAGNİT MAVİ AMBALAJ 25CM</v>
      </c>
      <c r="I117" s="70">
        <f>IF(B117="","",VLOOKUP(AD117,Varsayımlar!B:T,19,0))</f>
        <v>0</v>
      </c>
      <c r="J117" s="70" t="str">
        <f>IF(B117="","",VLOOKUP(AD117,Varsayımlar!$B:$Q,6,0))</f>
        <v>SADE</v>
      </c>
      <c r="K117" s="70">
        <v>2016</v>
      </c>
      <c r="L117" s="70"/>
      <c r="M117" s="70">
        <f>IFERROR(IF(B117="","",K117/VLOOKUP(AD117,Varsayımlar!B:R,17,0)),"")</f>
        <v>24</v>
      </c>
      <c r="N117" s="70"/>
      <c r="O117" s="70">
        <v>21</v>
      </c>
      <c r="P117" s="70">
        <f>IF(B117="","",VLOOKUP(AD117,Varsayımlar!$B:$Q,7,0)*K117)</f>
        <v>60480</v>
      </c>
      <c r="Q117" s="70">
        <f>IF(B117="","",VLOOKUP(AD117,Varsayımlar!$B:$Q,8,0))</f>
        <v>25</v>
      </c>
      <c r="R117" s="70" t="str">
        <f>IF(B117="","",VLOOKUP(AD117,Varsayımlar!$B:$Q,9,0))</f>
        <v>SOFT</v>
      </c>
      <c r="S117" s="70">
        <f>IF(B117="","",VLOOKUP(AD117,Varsayımlar!$B:$Q,10,0))</f>
        <v>4</v>
      </c>
      <c r="T117" s="70">
        <f>IF(B117="","",VLOOKUP(AD117,Varsayımlar!$B:$Q,11,0))</f>
        <v>30</v>
      </c>
      <c r="U117" s="70">
        <f>IF(B117="","",VLOOKUP(AD117,Varsayımlar!$B:$Q,12,0))</f>
        <v>260</v>
      </c>
      <c r="V117" s="70" t="str">
        <f>IF(B117="","",VLOOKUP(AD117,Varsayımlar!$B:$Q,13,0))</f>
        <v>YURTDIŞI</v>
      </c>
      <c r="W117" s="70">
        <f>IF(B117="","",VLOOKUP(AD117,Varsayımlar!$B:$Q,14,0))</f>
        <v>9</v>
      </c>
      <c r="X117" s="70"/>
      <c r="Y117" s="70"/>
      <c r="Z117" s="70"/>
      <c r="AA117" s="70" t="str">
        <f>IF(B117="","",VLOOKUP(AD117,Varsayımlar!$B:$Q,15,0))</f>
        <v>25CM TURUNCU KOLİ-SOL ÜST DİKDÖRTGENE ÜRETİM TARİHİ BASILACAK</v>
      </c>
      <c r="AB117" s="70" t="str">
        <f>IF(B117="","",VLOOKUP(AD117,Varsayımlar!$B:$Q,16,0))</f>
        <v>24-26 CM</v>
      </c>
      <c r="AC117" s="90">
        <f>IF(B117="","",VLOOKUP(Sayfa2!AD81,Varsayımlar!B:S,18,0))</f>
        <v>0</v>
      </c>
      <c r="AD117" s="90" t="str">
        <f t="shared" si="4"/>
        <v>MAGNİTMAGNİT MAVİ AMBALAJ 25 CM 260G</v>
      </c>
    </row>
    <row r="118" spans="1:30" ht="78.75" x14ac:dyDescent="0.25">
      <c r="A118" s="9" t="s">
        <v>198</v>
      </c>
      <c r="B118" s="70" t="s">
        <v>90</v>
      </c>
      <c r="C118" s="71">
        <f>IF(B118="","",VLOOKUP(AD118,Varsayımlar!$B:$Q,3,0))</f>
        <v>8698829380698</v>
      </c>
      <c r="D118" s="71" t="s">
        <v>236</v>
      </c>
      <c r="E118" s="72" t="s">
        <v>91</v>
      </c>
      <c r="F118" s="70"/>
      <c r="G118" s="70"/>
      <c r="H118" s="70" t="str">
        <f>IF(B118="","",VLOOKUP(AD118,Varsayımlar!$B:$Q,5,0))</f>
        <v>MAGNİT MAVİ AMBALAJ 25CM</v>
      </c>
      <c r="I118" s="70">
        <f>IF(B118="","",VLOOKUP(AD118,Varsayımlar!B:T,19,0))</f>
        <v>0</v>
      </c>
      <c r="J118" s="70" t="str">
        <f>IF(B118="","",VLOOKUP(AD118,Varsayımlar!$B:$Q,6,0))</f>
        <v>SADE</v>
      </c>
      <c r="K118" s="70">
        <v>2016</v>
      </c>
      <c r="L118" s="70"/>
      <c r="M118" s="70">
        <f>IFERROR(IF(B118="","",K118/VLOOKUP(AD118,Varsayımlar!B:R,17,0)),"")</f>
        <v>24</v>
      </c>
      <c r="N118" s="70"/>
      <c r="O118" s="70">
        <v>21</v>
      </c>
      <c r="P118" s="70">
        <f>IF(B118="","",VLOOKUP(AD118,Varsayımlar!$B:$Q,7,0)*K118)</f>
        <v>60480</v>
      </c>
      <c r="Q118" s="70">
        <f>IF(B118="","",VLOOKUP(AD118,Varsayımlar!$B:$Q,8,0))</f>
        <v>25</v>
      </c>
      <c r="R118" s="70" t="str">
        <f>IF(B118="","",VLOOKUP(AD118,Varsayımlar!$B:$Q,9,0))</f>
        <v>SOFT</v>
      </c>
      <c r="S118" s="70">
        <f>IF(B118="","",VLOOKUP(AD118,Varsayımlar!$B:$Q,10,0))</f>
        <v>4</v>
      </c>
      <c r="T118" s="70">
        <f>IF(B118="","",VLOOKUP(AD118,Varsayımlar!$B:$Q,11,0))</f>
        <v>30</v>
      </c>
      <c r="U118" s="70">
        <f>IF(B118="","",VLOOKUP(AD118,Varsayımlar!$B:$Q,12,0))</f>
        <v>260</v>
      </c>
      <c r="V118" s="70" t="str">
        <f>IF(B118="","",VLOOKUP(AD118,Varsayımlar!$B:$Q,13,0))</f>
        <v>YURTDIŞI</v>
      </c>
      <c r="W118" s="70">
        <f>IF(B118="","",VLOOKUP(AD118,Varsayımlar!$B:$Q,14,0))</f>
        <v>9</v>
      </c>
      <c r="X118" s="70"/>
      <c r="Y118" s="70"/>
      <c r="Z118" s="70"/>
      <c r="AA118" s="70" t="str">
        <f>IF(B118="","",VLOOKUP(AD118,Varsayımlar!$B:$Q,15,0))</f>
        <v>25CM TURUNCU KOLİ-SOL ÜST DİKDÖRTGENE ÜRETİM TARİHİ BASILACAK</v>
      </c>
      <c r="AB118" s="70" t="str">
        <f>IF(B118="","",VLOOKUP(AD118,Varsayımlar!$B:$Q,16,0))</f>
        <v>24-26 CM</v>
      </c>
      <c r="AC118" s="90">
        <f>IF(B118="","",VLOOKUP(Sayfa2!AD82,Varsayımlar!B:S,18,0))</f>
        <v>0</v>
      </c>
      <c r="AD118" s="90" t="str">
        <f t="shared" si="4"/>
        <v>MAGNİTMAGNİT MAVİ AMBALAJ 25 CM 260G</v>
      </c>
    </row>
    <row r="119" spans="1:30" ht="78.75" x14ac:dyDescent="0.25">
      <c r="A119" s="9" t="s">
        <v>199</v>
      </c>
      <c r="B119" s="70" t="s">
        <v>90</v>
      </c>
      <c r="C119" s="71">
        <f>IF(B119="","",VLOOKUP(AD119,Varsayımlar!$B:$Q,3,0))</f>
        <v>8698829380698</v>
      </c>
      <c r="D119" s="71" t="s">
        <v>237</v>
      </c>
      <c r="E119" s="72" t="s">
        <v>91</v>
      </c>
      <c r="F119" s="70"/>
      <c r="G119" s="70"/>
      <c r="H119" s="70" t="str">
        <f>IF(B119="","",VLOOKUP(AD119,Varsayımlar!$B:$Q,5,0))</f>
        <v>MAGNİT MAVİ AMBALAJ 25CM</v>
      </c>
      <c r="I119" s="70">
        <f>IF(B119="","",VLOOKUP(AD119,Varsayımlar!B:T,19,0))</f>
        <v>0</v>
      </c>
      <c r="J119" s="70" t="str">
        <f>IF(B119="","",VLOOKUP(AD119,Varsayımlar!$B:$Q,6,0))</f>
        <v>SADE</v>
      </c>
      <c r="K119" s="70">
        <v>2016</v>
      </c>
      <c r="L119" s="70"/>
      <c r="M119" s="70">
        <f>IFERROR(IF(B119="","",K119/VLOOKUP(AD119,Varsayımlar!B:R,17,0)),"")</f>
        <v>24</v>
      </c>
      <c r="N119" s="70"/>
      <c r="O119" s="70">
        <v>21</v>
      </c>
      <c r="P119" s="70">
        <f>IF(B119="","",VLOOKUP(AD119,Varsayımlar!$B:$Q,7,0)*K119)</f>
        <v>60480</v>
      </c>
      <c r="Q119" s="70">
        <f>IF(B119="","",VLOOKUP(AD119,Varsayımlar!$B:$Q,8,0))</f>
        <v>25</v>
      </c>
      <c r="R119" s="70" t="str">
        <f>IF(B119="","",VLOOKUP(AD119,Varsayımlar!$B:$Q,9,0))</f>
        <v>SOFT</v>
      </c>
      <c r="S119" s="70">
        <f>IF(B119="","",VLOOKUP(AD119,Varsayımlar!$B:$Q,10,0))</f>
        <v>4</v>
      </c>
      <c r="T119" s="70">
        <f>IF(B119="","",VLOOKUP(AD119,Varsayımlar!$B:$Q,11,0))</f>
        <v>30</v>
      </c>
      <c r="U119" s="70">
        <f>IF(B119="","",VLOOKUP(AD119,Varsayımlar!$B:$Q,12,0))</f>
        <v>260</v>
      </c>
      <c r="V119" s="70" t="str">
        <f>IF(B119="","",VLOOKUP(AD119,Varsayımlar!$B:$Q,13,0))</f>
        <v>YURTDIŞI</v>
      </c>
      <c r="W119" s="70">
        <f>IF(B119="","",VLOOKUP(AD119,Varsayımlar!$B:$Q,14,0))</f>
        <v>9</v>
      </c>
      <c r="X119" s="70"/>
      <c r="Y119" s="70"/>
      <c r="Z119" s="70"/>
      <c r="AA119" s="70" t="str">
        <f>IF(B119="","",VLOOKUP(AD119,Varsayımlar!$B:$Q,15,0))</f>
        <v>25CM TURUNCU KOLİ-SOL ÜST DİKDÖRTGENE ÜRETİM TARİHİ BASILACAK</v>
      </c>
      <c r="AB119" s="70" t="str">
        <f>IF(B119="","",VLOOKUP(AD119,Varsayımlar!$B:$Q,16,0))</f>
        <v>24-26 CM</v>
      </c>
      <c r="AC119" s="90">
        <f>IF(B119="","",VLOOKUP(Sayfa2!AD83,Varsayımlar!B:S,18,0))</f>
        <v>0</v>
      </c>
      <c r="AD119" s="90" t="str">
        <f t="shared" si="4"/>
        <v>MAGNİTMAGNİT MAVİ AMBALAJ 25 CM 260G</v>
      </c>
    </row>
    <row r="120" spans="1:30" ht="78.75" x14ac:dyDescent="0.25">
      <c r="A120" s="9" t="s">
        <v>200</v>
      </c>
      <c r="B120" s="70" t="s">
        <v>90</v>
      </c>
      <c r="C120" s="71">
        <f>IF(B120="","",VLOOKUP(AD120,Varsayımlar!$B:$Q,3,0))</f>
        <v>8698829380698</v>
      </c>
      <c r="D120" s="71" t="s">
        <v>238</v>
      </c>
      <c r="E120" s="72" t="s">
        <v>91</v>
      </c>
      <c r="F120" s="70"/>
      <c r="G120" s="70"/>
      <c r="H120" s="70" t="str">
        <f>IF(B120="","",VLOOKUP(AD120,Varsayımlar!$B:$Q,5,0))</f>
        <v>MAGNİT MAVİ AMBALAJ 25CM</v>
      </c>
      <c r="I120" s="70">
        <f>IF(B120="","",VLOOKUP(AD120,Varsayımlar!B:T,19,0))</f>
        <v>0</v>
      </c>
      <c r="J120" s="70" t="str">
        <f>IF(B120="","",VLOOKUP(AD120,Varsayımlar!$B:$Q,6,0))</f>
        <v>SADE</v>
      </c>
      <c r="K120" s="70">
        <v>2016</v>
      </c>
      <c r="L120" s="70"/>
      <c r="M120" s="70">
        <f>IFERROR(IF(B120="","",K120/VLOOKUP(AD120,Varsayımlar!B:R,17,0)),"")</f>
        <v>24</v>
      </c>
      <c r="N120" s="70"/>
      <c r="O120" s="70">
        <v>21</v>
      </c>
      <c r="P120" s="70">
        <f>IF(B120="","",VLOOKUP(AD120,Varsayımlar!$B:$Q,7,0)*K120)</f>
        <v>60480</v>
      </c>
      <c r="Q120" s="70">
        <f>IF(B120="","",VLOOKUP(AD120,Varsayımlar!$B:$Q,8,0))</f>
        <v>25</v>
      </c>
      <c r="R120" s="70" t="str">
        <f>IF(B120="","",VLOOKUP(AD120,Varsayımlar!$B:$Q,9,0))</f>
        <v>SOFT</v>
      </c>
      <c r="S120" s="70">
        <f>IF(B120="","",VLOOKUP(AD120,Varsayımlar!$B:$Q,10,0))</f>
        <v>4</v>
      </c>
      <c r="T120" s="70">
        <f>IF(B120="","",VLOOKUP(AD120,Varsayımlar!$B:$Q,11,0))</f>
        <v>30</v>
      </c>
      <c r="U120" s="70">
        <f>IF(B120="","",VLOOKUP(AD120,Varsayımlar!$B:$Q,12,0))</f>
        <v>260</v>
      </c>
      <c r="V120" s="70" t="str">
        <f>IF(B120="","",VLOOKUP(AD120,Varsayımlar!$B:$Q,13,0))</f>
        <v>YURTDIŞI</v>
      </c>
      <c r="W120" s="70">
        <f>IF(B120="","",VLOOKUP(AD120,Varsayımlar!$B:$Q,14,0))</f>
        <v>9</v>
      </c>
      <c r="X120" s="70"/>
      <c r="Y120" s="70"/>
      <c r="Z120" s="70"/>
      <c r="AA120" s="70" t="str">
        <f>IF(B120="","",VLOOKUP(AD120,Varsayımlar!$B:$Q,15,0))</f>
        <v>25CM TURUNCU KOLİ-SOL ÜST DİKDÖRTGENE ÜRETİM TARİHİ BASILACAK</v>
      </c>
      <c r="AB120" s="70" t="str">
        <f>IF(B120="","",VLOOKUP(AD120,Varsayımlar!$B:$Q,16,0))</f>
        <v>24-26 CM</v>
      </c>
      <c r="AC120" s="90">
        <f>IF(B120="","",VLOOKUP(Sayfa2!AD84,Varsayımlar!B:S,18,0))</f>
        <v>0</v>
      </c>
      <c r="AD120" s="90" t="str">
        <f t="shared" si="4"/>
        <v>MAGNİTMAGNİT MAVİ AMBALAJ 25 CM 260G</v>
      </c>
    </row>
    <row r="121" spans="1:30" ht="78.75" x14ac:dyDescent="0.25">
      <c r="A121" s="9" t="s">
        <v>201</v>
      </c>
      <c r="B121" s="70" t="s">
        <v>90</v>
      </c>
      <c r="C121" s="71">
        <f>IF(B121="","",VLOOKUP(AD121,Varsayımlar!$B:$Q,3,0))</f>
        <v>8698829380698</v>
      </c>
      <c r="D121" s="71" t="s">
        <v>239</v>
      </c>
      <c r="E121" s="72" t="s">
        <v>91</v>
      </c>
      <c r="F121" s="70"/>
      <c r="G121" s="70"/>
      <c r="H121" s="70" t="str">
        <f>IF(B121="","",VLOOKUP(AD121,Varsayımlar!$B:$Q,5,0))</f>
        <v>MAGNİT MAVİ AMBALAJ 25CM</v>
      </c>
      <c r="I121" s="70">
        <f>IF(B121="","",VLOOKUP(AD121,Varsayımlar!B:T,19,0))</f>
        <v>0</v>
      </c>
      <c r="J121" s="70" t="str">
        <f>IF(B121="","",VLOOKUP(AD121,Varsayımlar!$B:$Q,6,0))</f>
        <v>SADE</v>
      </c>
      <c r="K121" s="70">
        <v>2016</v>
      </c>
      <c r="L121" s="70"/>
      <c r="M121" s="70">
        <f>IFERROR(IF(B121="","",K121/VLOOKUP(AD121,Varsayımlar!B:R,17,0)),"")</f>
        <v>24</v>
      </c>
      <c r="N121" s="70"/>
      <c r="O121" s="70">
        <v>21</v>
      </c>
      <c r="P121" s="70">
        <f>IF(B121="","",VLOOKUP(AD121,Varsayımlar!$B:$Q,7,0)*K121)</f>
        <v>60480</v>
      </c>
      <c r="Q121" s="70">
        <f>IF(B121="","",VLOOKUP(AD121,Varsayımlar!$B:$Q,8,0))</f>
        <v>25</v>
      </c>
      <c r="R121" s="70" t="str">
        <f>IF(B121="","",VLOOKUP(AD121,Varsayımlar!$B:$Q,9,0))</f>
        <v>SOFT</v>
      </c>
      <c r="S121" s="70">
        <f>IF(B121="","",VLOOKUP(AD121,Varsayımlar!$B:$Q,10,0))</f>
        <v>4</v>
      </c>
      <c r="T121" s="70">
        <f>IF(B121="","",VLOOKUP(AD121,Varsayımlar!$B:$Q,11,0))</f>
        <v>30</v>
      </c>
      <c r="U121" s="70">
        <f>IF(B121="","",VLOOKUP(AD121,Varsayımlar!$B:$Q,12,0))</f>
        <v>260</v>
      </c>
      <c r="V121" s="70" t="str">
        <f>IF(B121="","",VLOOKUP(AD121,Varsayımlar!$B:$Q,13,0))</f>
        <v>YURTDIŞI</v>
      </c>
      <c r="W121" s="70">
        <f>IF(B121="","",VLOOKUP(AD121,Varsayımlar!$B:$Q,14,0))</f>
        <v>9</v>
      </c>
      <c r="X121" s="70"/>
      <c r="Y121" s="70"/>
      <c r="Z121" s="70"/>
      <c r="AA121" s="70" t="str">
        <f>IF(B121="","",VLOOKUP(AD121,Varsayımlar!$B:$Q,15,0))</f>
        <v>25CM TURUNCU KOLİ-SOL ÜST DİKDÖRTGENE ÜRETİM TARİHİ BASILACAK</v>
      </c>
      <c r="AB121" s="70" t="str">
        <f>IF(B121="","",VLOOKUP(AD121,Varsayımlar!$B:$Q,16,0))</f>
        <v>24-26 CM</v>
      </c>
      <c r="AC121" s="90">
        <f>IF(B121="","",VLOOKUP(Sayfa2!AD85,Varsayımlar!B:S,18,0))</f>
        <v>0</v>
      </c>
      <c r="AD121" s="90" t="str">
        <f t="shared" si="4"/>
        <v>MAGNİTMAGNİT MAVİ AMBALAJ 25 CM 260G</v>
      </c>
    </row>
    <row r="122" spans="1:30" ht="78.75" x14ac:dyDescent="0.25">
      <c r="A122" s="9" t="s">
        <v>202</v>
      </c>
      <c r="B122" s="70" t="s">
        <v>90</v>
      </c>
      <c r="C122" s="71">
        <f>IF(B122="","",VLOOKUP(AD122,Varsayımlar!$B:$Q,3,0))</f>
        <v>8698829380698</v>
      </c>
      <c r="D122" s="71" t="s">
        <v>258</v>
      </c>
      <c r="E122" s="72" t="s">
        <v>91</v>
      </c>
      <c r="F122" s="70"/>
      <c r="G122" s="70"/>
      <c r="H122" s="70" t="str">
        <f>IF(B122="","",VLOOKUP(AD122,Varsayımlar!$B:$Q,5,0))</f>
        <v>MAGNİT MAVİ AMBALAJ 25CM</v>
      </c>
      <c r="I122" s="70">
        <f>IF(B122="","",VLOOKUP(AD122,Varsayımlar!B:T,19,0))</f>
        <v>0</v>
      </c>
      <c r="J122" s="70" t="str">
        <f>IF(B122="","",VLOOKUP(AD122,Varsayımlar!$B:$Q,6,0))</f>
        <v>SADE</v>
      </c>
      <c r="K122" s="70">
        <v>2016</v>
      </c>
      <c r="L122" s="70"/>
      <c r="M122" s="70">
        <f>IFERROR(IF(B122="","",K122/VLOOKUP(AD122,Varsayımlar!B:R,17,0)),"")</f>
        <v>24</v>
      </c>
      <c r="N122" s="70"/>
      <c r="O122" s="70">
        <v>21</v>
      </c>
      <c r="P122" s="70">
        <f>IF(B122="","",VLOOKUP(AD122,Varsayımlar!$B:$Q,7,0)*K122)</f>
        <v>60480</v>
      </c>
      <c r="Q122" s="70">
        <f>IF(B122="","",VLOOKUP(AD122,Varsayımlar!$B:$Q,8,0))</f>
        <v>25</v>
      </c>
      <c r="R122" s="70" t="str">
        <f>IF(B122="","",VLOOKUP(AD122,Varsayımlar!$B:$Q,9,0))</f>
        <v>SOFT</v>
      </c>
      <c r="S122" s="70">
        <f>IF(B122="","",VLOOKUP(AD122,Varsayımlar!$B:$Q,10,0))</f>
        <v>4</v>
      </c>
      <c r="T122" s="70">
        <f>IF(B122="","",VLOOKUP(AD122,Varsayımlar!$B:$Q,11,0))</f>
        <v>30</v>
      </c>
      <c r="U122" s="70">
        <f>IF(B122="","",VLOOKUP(AD122,Varsayımlar!$B:$Q,12,0))</f>
        <v>260</v>
      </c>
      <c r="V122" s="70" t="str">
        <f>IF(B122="","",VLOOKUP(AD122,Varsayımlar!$B:$Q,13,0))</f>
        <v>YURTDIŞI</v>
      </c>
      <c r="W122" s="70">
        <f>IF(B122="","",VLOOKUP(AD122,Varsayımlar!$B:$Q,14,0))</f>
        <v>9</v>
      </c>
      <c r="X122" s="70"/>
      <c r="Y122" s="70"/>
      <c r="Z122" s="70"/>
      <c r="AA122" s="70" t="str">
        <f>IF(B122="","",VLOOKUP(AD122,Varsayımlar!$B:$Q,15,0))</f>
        <v>25CM TURUNCU KOLİ-SOL ÜST DİKDÖRTGENE ÜRETİM TARİHİ BASILACAK</v>
      </c>
      <c r="AB122" s="70" t="str">
        <f>IF(B122="","",VLOOKUP(AD122,Varsayımlar!$B:$Q,16,0))</f>
        <v>24-26 CM</v>
      </c>
      <c r="AC122" s="90">
        <f>IF(B122="","",VLOOKUP(Sayfa2!AD86,Varsayımlar!B:S,18,0))</f>
        <v>0</v>
      </c>
      <c r="AD122" s="90" t="str">
        <f t="shared" si="4"/>
        <v>MAGNİTMAGNİT MAVİ AMBALAJ 25 CM 260G</v>
      </c>
    </row>
    <row r="123" spans="1:30" ht="78.75" x14ac:dyDescent="0.25">
      <c r="A123" s="9" t="s">
        <v>203</v>
      </c>
      <c r="B123" s="70" t="s">
        <v>90</v>
      </c>
      <c r="C123" s="71">
        <f>IF(B123="","",VLOOKUP(AD123,Varsayımlar!$B:$Q,3,0))</f>
        <v>8698829380698</v>
      </c>
      <c r="D123" s="71" t="s">
        <v>259</v>
      </c>
      <c r="E123" s="72" t="s">
        <v>91</v>
      </c>
      <c r="F123" s="70"/>
      <c r="G123" s="70"/>
      <c r="H123" s="70" t="str">
        <f>IF(B123="","",VLOOKUP(AD123,Varsayımlar!$B:$Q,5,0))</f>
        <v>MAGNİT MAVİ AMBALAJ 25CM</v>
      </c>
      <c r="I123" s="70">
        <f>IF(B123="","",VLOOKUP(AD123,Varsayımlar!B:T,19,0))</f>
        <v>0</v>
      </c>
      <c r="J123" s="70" t="str">
        <f>IF(B123="","",VLOOKUP(AD123,Varsayımlar!$B:$Q,6,0))</f>
        <v>SADE</v>
      </c>
      <c r="K123" s="70">
        <v>2016</v>
      </c>
      <c r="L123" s="70"/>
      <c r="M123" s="70">
        <f>IFERROR(IF(B123="","",K123/VLOOKUP(AD123,Varsayımlar!B:R,17,0)),"")</f>
        <v>24</v>
      </c>
      <c r="N123" s="70"/>
      <c r="O123" s="70">
        <v>21</v>
      </c>
      <c r="P123" s="70">
        <f>IF(B123="","",VLOOKUP(AD123,Varsayımlar!$B:$Q,7,0)*K123)</f>
        <v>60480</v>
      </c>
      <c r="Q123" s="70">
        <f>IF(B123="","",VLOOKUP(AD123,Varsayımlar!$B:$Q,8,0))</f>
        <v>25</v>
      </c>
      <c r="R123" s="70" t="str">
        <f>IF(B123="","",VLOOKUP(AD123,Varsayımlar!$B:$Q,9,0))</f>
        <v>SOFT</v>
      </c>
      <c r="S123" s="70">
        <f>IF(B123="","",VLOOKUP(AD123,Varsayımlar!$B:$Q,10,0))</f>
        <v>4</v>
      </c>
      <c r="T123" s="70">
        <f>IF(B123="","",VLOOKUP(AD123,Varsayımlar!$B:$Q,11,0))</f>
        <v>30</v>
      </c>
      <c r="U123" s="70">
        <f>IF(B123="","",VLOOKUP(AD123,Varsayımlar!$B:$Q,12,0))</f>
        <v>260</v>
      </c>
      <c r="V123" s="70" t="str">
        <f>IF(B123="","",VLOOKUP(AD123,Varsayımlar!$B:$Q,13,0))</f>
        <v>YURTDIŞI</v>
      </c>
      <c r="W123" s="70">
        <f>IF(B123="","",VLOOKUP(AD123,Varsayımlar!$B:$Q,14,0))</f>
        <v>9</v>
      </c>
      <c r="X123" s="70"/>
      <c r="Y123" s="70"/>
      <c r="Z123" s="70"/>
      <c r="AA123" s="70" t="str">
        <f>IF(B123="","",VLOOKUP(AD123,Varsayımlar!$B:$Q,15,0))</f>
        <v>25CM TURUNCU KOLİ-SOL ÜST DİKDÖRTGENE ÜRETİM TARİHİ BASILACAK</v>
      </c>
      <c r="AB123" s="70" t="str">
        <f>IF(B123="","",VLOOKUP(AD123,Varsayımlar!$B:$Q,16,0))</f>
        <v>24-26 CM</v>
      </c>
      <c r="AC123" s="90">
        <f>IF(B123="","",VLOOKUP(Sayfa2!AD87,Varsayımlar!B:S,18,0))</f>
        <v>0</v>
      </c>
      <c r="AD123" s="90" t="str">
        <f t="shared" si="4"/>
        <v>MAGNİTMAGNİT MAVİ AMBALAJ 25 CM 260G</v>
      </c>
    </row>
    <row r="124" spans="1:30" ht="78.75" x14ac:dyDescent="0.25">
      <c r="A124" s="9" t="s">
        <v>204</v>
      </c>
      <c r="B124" s="70" t="s">
        <v>90</v>
      </c>
      <c r="C124" s="71">
        <f>IF(B124="","",VLOOKUP(AD124,Varsayımlar!$B:$Q,3,0))</f>
        <v>8698829380698</v>
      </c>
      <c r="D124" s="71" t="s">
        <v>260</v>
      </c>
      <c r="E124" s="72" t="s">
        <v>91</v>
      </c>
      <c r="F124" s="70"/>
      <c r="G124" s="70"/>
      <c r="H124" s="70" t="str">
        <f>IF(B124="","",VLOOKUP(AD124,Varsayımlar!$B:$Q,5,0))</f>
        <v>MAGNİT MAVİ AMBALAJ 25CM</v>
      </c>
      <c r="I124" s="70">
        <f>IF(B124="","",VLOOKUP(AD124,Varsayımlar!B:T,19,0))</f>
        <v>0</v>
      </c>
      <c r="J124" s="70" t="str">
        <f>IF(B124="","",VLOOKUP(AD124,Varsayımlar!$B:$Q,6,0))</f>
        <v>SADE</v>
      </c>
      <c r="K124" s="70">
        <v>2016</v>
      </c>
      <c r="L124" s="70"/>
      <c r="M124" s="70">
        <f>IFERROR(IF(B124="","",K124/VLOOKUP(AD124,Varsayımlar!B:R,17,0)),"")</f>
        <v>24</v>
      </c>
      <c r="N124" s="70"/>
      <c r="O124" s="70">
        <v>21</v>
      </c>
      <c r="P124" s="70">
        <f>IF(B124="","",VLOOKUP(AD124,Varsayımlar!$B:$Q,7,0)*K124)</f>
        <v>60480</v>
      </c>
      <c r="Q124" s="70">
        <f>IF(B124="","",VLOOKUP(AD124,Varsayımlar!$B:$Q,8,0))</f>
        <v>25</v>
      </c>
      <c r="R124" s="70" t="str">
        <f>IF(B124="","",VLOOKUP(AD124,Varsayımlar!$B:$Q,9,0))</f>
        <v>SOFT</v>
      </c>
      <c r="S124" s="70">
        <f>IF(B124="","",VLOOKUP(AD124,Varsayımlar!$B:$Q,10,0))</f>
        <v>4</v>
      </c>
      <c r="T124" s="70">
        <f>IF(B124="","",VLOOKUP(AD124,Varsayımlar!$B:$Q,11,0))</f>
        <v>30</v>
      </c>
      <c r="U124" s="70">
        <f>IF(B124="","",VLOOKUP(AD124,Varsayımlar!$B:$Q,12,0))</f>
        <v>260</v>
      </c>
      <c r="V124" s="70" t="str">
        <f>IF(B124="","",VLOOKUP(AD124,Varsayımlar!$B:$Q,13,0))</f>
        <v>YURTDIŞI</v>
      </c>
      <c r="W124" s="70">
        <f>IF(B124="","",VLOOKUP(AD124,Varsayımlar!$B:$Q,14,0))</f>
        <v>9</v>
      </c>
      <c r="X124" s="70"/>
      <c r="Y124" s="70"/>
      <c r="Z124" s="70"/>
      <c r="AA124" s="70" t="str">
        <f>IF(B124="","",VLOOKUP(AD124,Varsayımlar!$B:$Q,15,0))</f>
        <v>25CM TURUNCU KOLİ-SOL ÜST DİKDÖRTGENE ÜRETİM TARİHİ BASILACAK</v>
      </c>
      <c r="AB124" s="70" t="str">
        <f>IF(B124="","",VLOOKUP(AD124,Varsayımlar!$B:$Q,16,0))</f>
        <v>24-26 CM</v>
      </c>
      <c r="AC124" s="90">
        <f>IF(B124="","",VLOOKUP(Sayfa2!AD88,Varsayımlar!B:S,18,0))</f>
        <v>0</v>
      </c>
      <c r="AD124" s="90" t="str">
        <f t="shared" si="4"/>
        <v>MAGNİTMAGNİT MAVİ AMBALAJ 25 CM 260G</v>
      </c>
    </row>
    <row r="125" spans="1:30" ht="78.75" x14ac:dyDescent="0.25">
      <c r="A125" s="9" t="s">
        <v>205</v>
      </c>
      <c r="B125" s="70" t="s">
        <v>90</v>
      </c>
      <c r="C125" s="71">
        <f>IF(B125="","",VLOOKUP(AD125,Varsayımlar!$B:$Q,3,0))</f>
        <v>8698829380698</v>
      </c>
      <c r="D125" s="71" t="s">
        <v>261</v>
      </c>
      <c r="E125" s="72" t="s">
        <v>91</v>
      </c>
      <c r="F125" s="70"/>
      <c r="G125" s="70"/>
      <c r="H125" s="70" t="str">
        <f>IF(B125="","",VLOOKUP(AD125,Varsayımlar!$B:$Q,5,0))</f>
        <v>MAGNİT MAVİ AMBALAJ 25CM</v>
      </c>
      <c r="I125" s="70">
        <f>IF(B125="","",VLOOKUP(AD125,Varsayımlar!B:T,19,0))</f>
        <v>0</v>
      </c>
      <c r="J125" s="70" t="str">
        <f>IF(B125="","",VLOOKUP(AD125,Varsayımlar!$B:$Q,6,0))</f>
        <v>SADE</v>
      </c>
      <c r="K125" s="70">
        <v>2016</v>
      </c>
      <c r="L125" s="70"/>
      <c r="M125" s="70">
        <f>IFERROR(IF(B125="","",K125/VLOOKUP(AD125,Varsayımlar!B:R,17,0)),"")</f>
        <v>24</v>
      </c>
      <c r="N125" s="70"/>
      <c r="O125" s="70">
        <v>21</v>
      </c>
      <c r="P125" s="70">
        <f>IF(B125="","",VLOOKUP(AD125,Varsayımlar!$B:$Q,7,0)*K125)</f>
        <v>60480</v>
      </c>
      <c r="Q125" s="70">
        <f>IF(B125="","",VLOOKUP(AD125,Varsayımlar!$B:$Q,8,0))</f>
        <v>25</v>
      </c>
      <c r="R125" s="70" t="str">
        <f>IF(B125="","",VLOOKUP(AD125,Varsayımlar!$B:$Q,9,0))</f>
        <v>SOFT</v>
      </c>
      <c r="S125" s="70">
        <f>IF(B125="","",VLOOKUP(AD125,Varsayımlar!$B:$Q,10,0))</f>
        <v>4</v>
      </c>
      <c r="T125" s="70">
        <f>IF(B125="","",VLOOKUP(AD125,Varsayımlar!$B:$Q,11,0))</f>
        <v>30</v>
      </c>
      <c r="U125" s="70">
        <f>IF(B125="","",VLOOKUP(AD125,Varsayımlar!$B:$Q,12,0))</f>
        <v>260</v>
      </c>
      <c r="V125" s="70" t="str">
        <f>IF(B125="","",VLOOKUP(AD125,Varsayımlar!$B:$Q,13,0))</f>
        <v>YURTDIŞI</v>
      </c>
      <c r="W125" s="70">
        <f>IF(B125="","",VLOOKUP(AD125,Varsayımlar!$B:$Q,14,0))</f>
        <v>9</v>
      </c>
      <c r="X125" s="70"/>
      <c r="Y125" s="70"/>
      <c r="Z125" s="70"/>
      <c r="AA125" s="70" t="str">
        <f>IF(B125="","",VLOOKUP(AD125,Varsayımlar!$B:$Q,15,0))</f>
        <v>25CM TURUNCU KOLİ-SOL ÜST DİKDÖRTGENE ÜRETİM TARİHİ BASILACAK</v>
      </c>
      <c r="AB125" s="70" t="str">
        <f>IF(B125="","",VLOOKUP(AD125,Varsayımlar!$B:$Q,16,0))</f>
        <v>24-26 CM</v>
      </c>
      <c r="AC125" s="90">
        <f>IF(B125="","",VLOOKUP(Sayfa2!AD89,Varsayımlar!B:S,18,0))</f>
        <v>0</v>
      </c>
      <c r="AD125" s="90" t="str">
        <f t="shared" si="4"/>
        <v>MAGNİTMAGNİT MAVİ AMBALAJ 25 CM 260G</v>
      </c>
    </row>
    <row r="126" spans="1:30" ht="78.75" x14ac:dyDescent="0.25">
      <c r="A126" s="9" t="s">
        <v>206</v>
      </c>
      <c r="B126" s="70" t="s">
        <v>90</v>
      </c>
      <c r="C126" s="71">
        <f>IF(B126="","",VLOOKUP(AD126,Varsayımlar!$B:$Q,3,0))</f>
        <v>8698829380698</v>
      </c>
      <c r="D126" s="71" t="s">
        <v>262</v>
      </c>
      <c r="E126" s="72" t="s">
        <v>91</v>
      </c>
      <c r="F126" s="70"/>
      <c r="G126" s="70"/>
      <c r="H126" s="70" t="str">
        <f>IF(B126="","",VLOOKUP(AD126,Varsayımlar!$B:$Q,5,0))</f>
        <v>MAGNİT MAVİ AMBALAJ 25CM</v>
      </c>
      <c r="I126" s="70">
        <f>IF(B126="","",VLOOKUP(AD126,Varsayımlar!B:T,19,0))</f>
        <v>0</v>
      </c>
      <c r="J126" s="70" t="str">
        <f>IF(B126="","",VLOOKUP(AD126,Varsayımlar!$B:$Q,6,0))</f>
        <v>SADE</v>
      </c>
      <c r="K126" s="70">
        <v>2016</v>
      </c>
      <c r="L126" s="70"/>
      <c r="M126" s="70">
        <f>IFERROR(IF(B126="","",K126/VLOOKUP(AD126,Varsayımlar!B:R,17,0)),"")</f>
        <v>24</v>
      </c>
      <c r="N126" s="70"/>
      <c r="O126" s="70">
        <v>21</v>
      </c>
      <c r="P126" s="70">
        <f>IF(B126="","",VLOOKUP(AD126,Varsayımlar!$B:$Q,7,0)*K126)</f>
        <v>60480</v>
      </c>
      <c r="Q126" s="70">
        <f>IF(B126="","",VLOOKUP(AD126,Varsayımlar!$B:$Q,8,0))</f>
        <v>25</v>
      </c>
      <c r="R126" s="70" t="str">
        <f>IF(B126="","",VLOOKUP(AD126,Varsayımlar!$B:$Q,9,0))</f>
        <v>SOFT</v>
      </c>
      <c r="S126" s="70">
        <f>IF(B126="","",VLOOKUP(AD126,Varsayımlar!$B:$Q,10,0))</f>
        <v>4</v>
      </c>
      <c r="T126" s="70">
        <f>IF(B126="","",VLOOKUP(AD126,Varsayımlar!$B:$Q,11,0))</f>
        <v>30</v>
      </c>
      <c r="U126" s="70">
        <f>IF(B126="","",VLOOKUP(AD126,Varsayımlar!$B:$Q,12,0))</f>
        <v>260</v>
      </c>
      <c r="V126" s="70" t="str">
        <f>IF(B126="","",VLOOKUP(AD126,Varsayımlar!$B:$Q,13,0))</f>
        <v>YURTDIŞI</v>
      </c>
      <c r="W126" s="70">
        <f>IF(B126="","",VLOOKUP(AD126,Varsayımlar!$B:$Q,14,0))</f>
        <v>9</v>
      </c>
      <c r="X126" s="70"/>
      <c r="Y126" s="70"/>
      <c r="Z126" s="70"/>
      <c r="AA126" s="70" t="str">
        <f>IF(B126="","",VLOOKUP(AD126,Varsayımlar!$B:$Q,15,0))</f>
        <v>25CM TURUNCU KOLİ-SOL ÜST DİKDÖRTGENE ÜRETİM TARİHİ BASILACAK</v>
      </c>
      <c r="AB126" s="70" t="str">
        <f>IF(B126="","",VLOOKUP(AD126,Varsayımlar!$B:$Q,16,0))</f>
        <v>24-26 CM</v>
      </c>
      <c r="AC126" s="90">
        <f>IF(B126="","",VLOOKUP(Sayfa2!AD90,Varsayımlar!B:S,18,0))</f>
        <v>0</v>
      </c>
      <c r="AD126" s="90" t="str">
        <f t="shared" si="4"/>
        <v>MAGNİTMAGNİT MAVİ AMBALAJ 25 CM 260G</v>
      </c>
    </row>
    <row r="127" spans="1:30" ht="78.75" x14ac:dyDescent="0.25">
      <c r="A127" s="9" t="s">
        <v>207</v>
      </c>
      <c r="B127" s="70" t="s">
        <v>90</v>
      </c>
      <c r="C127" s="71">
        <f>IF(B127="","",VLOOKUP(AD127,Varsayımlar!$B:$Q,3,0))</f>
        <v>8698829380698</v>
      </c>
      <c r="D127" s="71" t="s">
        <v>266</v>
      </c>
      <c r="E127" s="72" t="s">
        <v>91</v>
      </c>
      <c r="F127" s="70"/>
      <c r="G127" s="70"/>
      <c r="H127" s="70" t="str">
        <f>IF(B127="","",VLOOKUP(AD127,Varsayımlar!$B:$Q,5,0))</f>
        <v>MAGNİT MAVİ AMBALAJ 25CM</v>
      </c>
      <c r="I127" s="70">
        <f>IF(B127="","",VLOOKUP(AD127,Varsayımlar!B:T,19,0))</f>
        <v>0</v>
      </c>
      <c r="J127" s="70" t="str">
        <f>IF(B127="","",VLOOKUP(AD127,Varsayımlar!$B:$Q,6,0))</f>
        <v>SADE</v>
      </c>
      <c r="K127" s="70">
        <v>2016</v>
      </c>
      <c r="L127" s="70"/>
      <c r="M127" s="70">
        <f>IFERROR(IF(B127="","",K127/VLOOKUP(AD127,Varsayımlar!B:R,17,0)),"")</f>
        <v>24</v>
      </c>
      <c r="N127" s="70"/>
      <c r="O127" s="70">
        <v>21</v>
      </c>
      <c r="P127" s="70">
        <f>IF(B127="","",VLOOKUP(AD127,Varsayımlar!$B:$Q,7,0)*K127)</f>
        <v>60480</v>
      </c>
      <c r="Q127" s="70">
        <f>IF(B127="","",VLOOKUP(AD127,Varsayımlar!$B:$Q,8,0))</f>
        <v>25</v>
      </c>
      <c r="R127" s="70" t="str">
        <f>IF(B127="","",VLOOKUP(AD127,Varsayımlar!$B:$Q,9,0))</f>
        <v>SOFT</v>
      </c>
      <c r="S127" s="70">
        <f>IF(B127="","",VLOOKUP(AD127,Varsayımlar!$B:$Q,10,0))</f>
        <v>4</v>
      </c>
      <c r="T127" s="70">
        <f>IF(B127="","",VLOOKUP(AD127,Varsayımlar!$B:$Q,11,0))</f>
        <v>30</v>
      </c>
      <c r="U127" s="70">
        <f>IF(B127="","",VLOOKUP(AD127,Varsayımlar!$B:$Q,12,0))</f>
        <v>260</v>
      </c>
      <c r="V127" s="70" t="str">
        <f>IF(B127="","",VLOOKUP(AD127,Varsayımlar!$B:$Q,13,0))</f>
        <v>YURTDIŞI</v>
      </c>
      <c r="W127" s="70">
        <f>IF(B127="","",VLOOKUP(AD127,Varsayımlar!$B:$Q,14,0))</f>
        <v>9</v>
      </c>
      <c r="X127" s="70"/>
      <c r="Y127" s="70"/>
      <c r="Z127" s="70"/>
      <c r="AA127" s="70" t="str">
        <f>IF(B127="","",VLOOKUP(AD127,Varsayımlar!$B:$Q,15,0))</f>
        <v>25CM TURUNCU KOLİ-SOL ÜST DİKDÖRTGENE ÜRETİM TARİHİ BASILACAK</v>
      </c>
      <c r="AB127" s="70" t="str">
        <f>IF(B127="","",VLOOKUP(AD127,Varsayımlar!$B:$Q,16,0))</f>
        <v>24-26 CM</v>
      </c>
      <c r="AC127" s="90">
        <f>IF(B127="","",VLOOKUP(Sayfa2!AD91,Varsayımlar!B:S,18,0))</f>
        <v>0</v>
      </c>
      <c r="AD127" s="90" t="str">
        <f t="shared" si="4"/>
        <v>MAGNİTMAGNİT MAVİ AMBALAJ 25 CM 260G</v>
      </c>
    </row>
    <row r="128" spans="1:30" ht="31.5" x14ac:dyDescent="0.25">
      <c r="A128" s="9" t="s">
        <v>208</v>
      </c>
      <c r="B128" s="111" t="s">
        <v>79</v>
      </c>
      <c r="C128" s="112">
        <f>IF(B128="","",VLOOKUP(AD128,Varsayımlar!$B:$Q,3,0))</f>
        <v>8698829380698</v>
      </c>
      <c r="D128" s="112"/>
      <c r="E128" s="151" t="s">
        <v>254</v>
      </c>
      <c r="F128" s="111"/>
      <c r="G128" s="111"/>
      <c r="H128" s="111" t="str">
        <f>IF(B128="","",VLOOKUP(AD128,Varsayımlar!$B:$Q,5,0))</f>
        <v>Manetka 20cm</v>
      </c>
      <c r="I128" s="111">
        <f>IF(B128="","",VLOOKUP(AD128,Varsayımlar!B:T,19,0))</f>
        <v>0</v>
      </c>
      <c r="J128" s="111" t="str">
        <f>IF(B128="","",VLOOKUP(AD128,Varsayımlar!$B:$Q,6,0))</f>
        <v>SADE</v>
      </c>
      <c r="K128" s="111">
        <v>7200</v>
      </c>
      <c r="L128" s="111"/>
      <c r="M128" s="111">
        <f>IFERROR(IF(B128="","",K128/VLOOKUP(AD128,Varsayımlar!B:R,17,0)),"")</f>
        <v>32</v>
      </c>
      <c r="N128" s="111"/>
      <c r="O128" s="111">
        <v>32</v>
      </c>
      <c r="P128" s="111">
        <f>IF(B128="","",VLOOKUP(AD128,Varsayımlar!$B:$Q,7,0)*K128)</f>
        <v>100800</v>
      </c>
      <c r="Q128" s="111">
        <f>IF(B128="","",VLOOKUP(AD128,Varsayımlar!$B:$Q,8,0))</f>
        <v>20</v>
      </c>
      <c r="R128" s="111" t="str">
        <f>IF(B128="","",VLOOKUP(AD128,Varsayımlar!$B:$Q,9,0))</f>
        <v>Irak Soft</v>
      </c>
      <c r="S128" s="111">
        <f>IF(B128="","",VLOOKUP(AD128,Varsayımlar!$B:$Q,10,0))</f>
        <v>4</v>
      </c>
      <c r="T128" s="111">
        <f>IF(B128="","",VLOOKUP(AD128,Varsayımlar!$B:$Q,11,0))</f>
        <v>14</v>
      </c>
      <c r="U128" s="111">
        <f>IF(B128="","",VLOOKUP(AD128,Varsayımlar!$B:$Q,12,0))</f>
        <v>166</v>
      </c>
      <c r="V128" s="111" t="str">
        <f>IF(B128="","",VLOOKUP(AD128,Varsayımlar!$B:$Q,13,0))</f>
        <v>YURTDIŞI</v>
      </c>
      <c r="W128" s="111">
        <f>IF(B128="","",VLOOKUP(AD128,Varsayımlar!$B:$Q,14,0))</f>
        <v>6</v>
      </c>
      <c r="X128" s="114">
        <v>46235</v>
      </c>
      <c r="Y128" s="114">
        <v>46419</v>
      </c>
      <c r="Z128" s="111">
        <v>26070120</v>
      </c>
      <c r="AA128" s="111" t="str">
        <f>IF(B128="","",VLOOKUP(AD128,Varsayımlar!$B:$Q,15,0))</f>
        <v>Kare Koli-Üretim Tarihli Etiket</v>
      </c>
      <c r="AB128" s="111" t="str">
        <f>IF(B128="","",VLOOKUP(AD128,Varsayımlar!$B:$Q,16,0))</f>
        <v>19-21 cm</v>
      </c>
      <c r="AC128" s="9">
        <f>IF(B128="","",VLOOKUP(Sayfa2!AD96,Varsayımlar!B:S,18,0))</f>
        <v>0</v>
      </c>
      <c r="AD128" s="9" t="str">
        <f t="shared" si="4"/>
        <v>LLC KOTORManetka 20cm 4 pcs 166g</v>
      </c>
    </row>
    <row r="129" spans="1:30" ht="31.5" x14ac:dyDescent="0.25">
      <c r="A129" s="9" t="s">
        <v>209</v>
      </c>
      <c r="B129" s="64" t="s">
        <v>79</v>
      </c>
      <c r="C129" s="65">
        <f>IF(B129="","",VLOOKUP(AD129,Varsayımlar!$B:$Q,3,0))</f>
        <v>8698829380698</v>
      </c>
      <c r="D129" s="65"/>
      <c r="E129" s="69" t="s">
        <v>254</v>
      </c>
      <c r="F129" s="64"/>
      <c r="G129" s="64"/>
      <c r="H129" s="64" t="str">
        <f>IF(B129="","",VLOOKUP(AD129,Varsayımlar!$B:$Q,5,0))</f>
        <v>Manetka 20cm</v>
      </c>
      <c r="I129" s="64">
        <f>IF(B129="","",VLOOKUP(AD129,Varsayımlar!B:T,19,0))</f>
        <v>0</v>
      </c>
      <c r="J129" s="64" t="str">
        <f>IF(B129="","",VLOOKUP(AD129,Varsayımlar!$B:$Q,6,0))</f>
        <v>SADE</v>
      </c>
      <c r="K129" s="64">
        <v>7200</v>
      </c>
      <c r="L129" s="64"/>
      <c r="M129" s="64">
        <f>IFERROR(IF(B129="","",K129/VLOOKUP(AD129,Varsayımlar!B:R,17,0)),"")</f>
        <v>32</v>
      </c>
      <c r="N129" s="64"/>
      <c r="O129" s="64">
        <v>32</v>
      </c>
      <c r="P129" s="64">
        <f>IF(B129="","",VLOOKUP(AD129,Varsayımlar!$B:$Q,7,0)*K129)</f>
        <v>100800</v>
      </c>
      <c r="Q129" s="64">
        <f>IF(B129="","",VLOOKUP(AD129,Varsayımlar!$B:$Q,8,0))</f>
        <v>20</v>
      </c>
      <c r="R129" s="64" t="str">
        <f>IF(B129="","",VLOOKUP(AD129,Varsayımlar!$B:$Q,9,0))</f>
        <v>Irak Soft</v>
      </c>
      <c r="S129" s="64">
        <f>IF(B129="","",VLOOKUP(AD129,Varsayımlar!$B:$Q,10,0))</f>
        <v>4</v>
      </c>
      <c r="T129" s="64">
        <f>IF(B129="","",VLOOKUP(AD129,Varsayımlar!$B:$Q,11,0))</f>
        <v>14</v>
      </c>
      <c r="U129" s="64">
        <f>IF(B129="","",VLOOKUP(AD129,Varsayımlar!$B:$Q,12,0))</f>
        <v>166</v>
      </c>
      <c r="V129" s="64" t="str">
        <f>IF(B129="","",VLOOKUP(AD129,Varsayımlar!$B:$Q,13,0))</f>
        <v>YURTDIŞI</v>
      </c>
      <c r="W129" s="64">
        <f>IF(B129="","",VLOOKUP(AD129,Varsayımlar!$B:$Q,14,0))</f>
        <v>6</v>
      </c>
      <c r="X129" s="66">
        <v>46252</v>
      </c>
      <c r="Y129" s="66">
        <v>46436</v>
      </c>
      <c r="Z129" s="64">
        <v>26081820</v>
      </c>
      <c r="AA129" s="64" t="str">
        <f>IF(B129="","",VLOOKUP(AD129,Varsayımlar!$B:$Q,15,0))</f>
        <v>Kare Koli-Üretim Tarihli Etiket</v>
      </c>
      <c r="AB129" s="64" t="str">
        <f>IF(B129="","",VLOOKUP(AD129,Varsayımlar!$B:$Q,16,0))</f>
        <v>19-21 cm</v>
      </c>
      <c r="AC129" s="90">
        <f>IF(B129="","",VLOOKUP(Sayfa2!AD97,Varsayımlar!B:S,18,0))</f>
        <v>0</v>
      </c>
      <c r="AD129" s="90" t="str">
        <f t="shared" si="4"/>
        <v>LLC KOTORManetka 20cm 4 pcs 166g</v>
      </c>
    </row>
    <row r="130" spans="1:30" ht="31.5" x14ac:dyDescent="0.25">
      <c r="A130" s="9" t="s">
        <v>210</v>
      </c>
      <c r="B130" s="62" t="s">
        <v>79</v>
      </c>
      <c r="C130" s="33">
        <f>IF(B130="","",VLOOKUP(AD130,Varsayımlar!$B:$Q,3,0))</f>
        <v>8698829380698</v>
      </c>
      <c r="D130" s="33"/>
      <c r="E130" s="152" t="s">
        <v>85</v>
      </c>
      <c r="F130" s="62"/>
      <c r="G130" s="62"/>
      <c r="H130" s="62" t="str">
        <f>IF(B130="","",VLOOKUP(AD130,Varsayımlar!$B:$Q,5,0))</f>
        <v xml:space="preserve">MANETKA PEYNİRLİ 25 CM </v>
      </c>
      <c r="I130" s="62">
        <f>IF(B130="","",VLOOKUP(AD130,Varsayımlar!B:T,19,0))</f>
        <v>0</v>
      </c>
      <c r="J130" s="62" t="str">
        <f>IF(B130="","",VLOOKUP(AD130,Varsayımlar!$B:$Q,6,0))</f>
        <v>PEYNİRLİ</v>
      </c>
      <c r="K130" s="62">
        <v>2496</v>
      </c>
      <c r="L130" s="62"/>
      <c r="M130" s="62">
        <f>IFERROR(IF(B130="","",K130/VLOOKUP(AD130,Varsayımlar!B:R,17,0)),"")</f>
        <v>32</v>
      </c>
      <c r="N130" s="62"/>
      <c r="O130" s="62">
        <v>26</v>
      </c>
      <c r="P130" s="62">
        <f>IF(B130="","",VLOOKUP(AD130,Varsayımlar!$B:$Q,7,0)*K130)</f>
        <v>74880</v>
      </c>
      <c r="Q130" s="62">
        <f>IF(B130="","",VLOOKUP(AD130,Varsayımlar!$B:$Q,8,0))</f>
        <v>25</v>
      </c>
      <c r="R130" s="62" t="str">
        <f>IF(B130="","",VLOOKUP(AD130,Varsayımlar!$B:$Q,9,0))</f>
        <v>SOFT-AT</v>
      </c>
      <c r="S130" s="62">
        <f>IF(B130="","",VLOOKUP(AD130,Varsayımlar!$B:$Q,10,0))</f>
        <v>4</v>
      </c>
      <c r="T130" s="62">
        <f>IF(B130="","",VLOOKUP(AD130,Varsayımlar!$B:$Q,11,0))</f>
        <v>30</v>
      </c>
      <c r="U130" s="62">
        <f>IF(B130="","",VLOOKUP(AD130,Varsayımlar!$B:$Q,12,0))</f>
        <v>250</v>
      </c>
      <c r="V130" s="62" t="str">
        <f>IF(B130="","",VLOOKUP(AD130,Varsayımlar!$B:$Q,13,0))</f>
        <v>YURTDIŞI</v>
      </c>
      <c r="W130" s="62">
        <f>IF(B130="","",VLOOKUP(AD130,Varsayımlar!$B:$Q,14,0))</f>
        <v>6</v>
      </c>
      <c r="X130" s="63">
        <v>46252</v>
      </c>
      <c r="Y130" s="63">
        <v>46436</v>
      </c>
      <c r="Z130" s="62">
        <v>26081825</v>
      </c>
      <c r="AA130" s="62" t="str">
        <f>IF(B130="","",VLOOKUP(AD130,Varsayımlar!$B:$Q,15,0))</f>
        <v>KIRMIZI KOLİ-TARİHLİ KOLİ ETİKETİ</v>
      </c>
      <c r="AB130" s="62" t="str">
        <f>IF(B130="","",VLOOKUP(AD130,Varsayımlar!$B:$Q,16,0))</f>
        <v>24-26 CM</v>
      </c>
      <c r="AC130" s="9">
        <f>IF(B130="","",VLOOKUP(Sayfa2!AD98,Varsayımlar!B:S,18,0))</f>
        <v>0</v>
      </c>
      <c r="AD130" s="9" t="str">
        <f t="shared" si="4"/>
        <v>LLC KOTORMANETKA PEYNİRLİ 25CM</v>
      </c>
    </row>
    <row r="131" spans="1:30" ht="39" customHeight="1" x14ac:dyDescent="0.25">
      <c r="A131" s="9" t="s">
        <v>211</v>
      </c>
      <c r="B131" s="72" t="s">
        <v>104</v>
      </c>
      <c r="C131" s="71">
        <f>IF(B131="","",VLOOKUP(AD131,Varsayımlar!$B:$Q,3,0))</f>
        <v>8698829380698</v>
      </c>
      <c r="D131" s="71">
        <v>35</v>
      </c>
      <c r="E131" s="72" t="s">
        <v>393</v>
      </c>
      <c r="F131" s="70"/>
      <c r="G131" s="70" t="s">
        <v>720</v>
      </c>
      <c r="H131" s="70" t="str">
        <f>IF(B131="","",VLOOKUP(AD131,Varsayımlar!$B:$Q,5,0))</f>
        <v>Tortillas 20cm Çok Tahıllı</v>
      </c>
      <c r="I131" s="70">
        <f>IF(B131="","",VLOOKUP(AD131,Varsayımlar!B:T,19,0))</f>
        <v>0</v>
      </c>
      <c r="J131" s="70" t="str">
        <f>IF(B131="","",VLOOKUP(AD131,Varsayımlar!$B:$Q,6,0))</f>
        <v>Çok Tahıllı</v>
      </c>
      <c r="K131" s="70">
        <v>2700</v>
      </c>
      <c r="L131" s="70"/>
      <c r="M131" s="70">
        <f>IFERROR(IF(B131="","",K131/VLOOKUP(AD131,Varsayımlar!B:R,17,0)),"")</f>
        <v>12</v>
      </c>
      <c r="N131" s="70"/>
      <c r="O131" s="70">
        <v>13</v>
      </c>
      <c r="P131" s="70">
        <f>IF(B131="","",VLOOKUP(AD131,Varsayımlar!$B:$Q,7,0)*K131)</f>
        <v>37800</v>
      </c>
      <c r="Q131" s="70">
        <f>IF(B131="","",VLOOKUP(AD131,Varsayımlar!$B:$Q,8,0))</f>
        <v>20</v>
      </c>
      <c r="R131" s="70" t="str">
        <f>IF(B131="","",VLOOKUP(AD131,Varsayımlar!$B:$Q,9,0))</f>
        <v>Irak Soft</v>
      </c>
      <c r="S131" s="70">
        <f>IF(B131="","",VLOOKUP(AD131,Varsayımlar!$B:$Q,10,0))</f>
        <v>4</v>
      </c>
      <c r="T131" s="70">
        <f>IF(B131="","",VLOOKUP(AD131,Varsayımlar!$B:$Q,11,0))</f>
        <v>14</v>
      </c>
      <c r="U131" s="70">
        <f>IF(B131="","",VLOOKUP(AD131,Varsayımlar!$B:$Q,12,0))</f>
        <v>166</v>
      </c>
      <c r="V131" s="70" t="str">
        <f>IF(B131="","",VLOOKUP(AD131,Varsayımlar!$B:$Q,13,0))</f>
        <v>Yurtdışı</v>
      </c>
      <c r="W131" s="70">
        <f>IF(B131="","",VLOOKUP(AD131,Varsayımlar!$B:$Q,14,0))</f>
        <v>9</v>
      </c>
      <c r="X131" s="73">
        <v>46266</v>
      </c>
      <c r="Y131" s="73">
        <v>46539</v>
      </c>
      <c r="Z131" s="70" t="s">
        <v>849</v>
      </c>
      <c r="AA131" s="70" t="str">
        <f>IF(B131="","",VLOOKUP(AD131,Varsayımlar!$B:$Q,15,0))</f>
        <v>SİYAH KARE KOLİ-Üretim Tarihi Etiketli</v>
      </c>
      <c r="AB131" s="70" t="str">
        <f>IF(B131="","",VLOOKUP(AD131,Varsayımlar!$B:$Q,16,0))</f>
        <v>19-21 cm</v>
      </c>
      <c r="AC131" s="9">
        <f>IF(B131="","",VLOOKUP(Sayfa2!AD102,Varsayımlar!B:S,18,0))</f>
        <v>0</v>
      </c>
      <c r="AD131" s="9" t="str">
        <f t="shared" si="4"/>
        <v>SMART LLCTortillas 20cm Çok Tahıllı 4pcs 166g</v>
      </c>
    </row>
    <row r="132" spans="1:30" ht="39" customHeight="1" x14ac:dyDescent="0.25">
      <c r="A132" s="9" t="s">
        <v>212</v>
      </c>
      <c r="B132" s="72" t="s">
        <v>104</v>
      </c>
      <c r="C132" s="71">
        <f>IF(B132="","",VLOOKUP(AD132,Varsayımlar!$B:$Q,3,0))</f>
        <v>8698829380698</v>
      </c>
      <c r="D132" s="71">
        <v>35</v>
      </c>
      <c r="E132" s="72" t="s">
        <v>263</v>
      </c>
      <c r="F132" s="70"/>
      <c r="G132" s="70" t="s">
        <v>720</v>
      </c>
      <c r="H132" s="70" t="str">
        <f>IF(B132="","",VLOOKUP(AD132,Varsayımlar!$B:$Q,5,0))</f>
        <v>Tortillas 20cm (Samakat Bilgileri Ekli)</v>
      </c>
      <c r="I132" s="70">
        <f>IF(B132="","",VLOOKUP(AD132,Varsayımlar!B:T,19,0))</f>
        <v>0</v>
      </c>
      <c r="J132" s="70" t="str">
        <f>IF(B132="","",VLOOKUP(AD132,Varsayımlar!$B:$Q,6,0))</f>
        <v>PEYNİRLİ</v>
      </c>
      <c r="K132" s="70">
        <v>4275</v>
      </c>
      <c r="L132" s="70"/>
      <c r="M132" s="70">
        <f>IFERROR(IF(B132="","",K132/VLOOKUP(AD132,Varsayımlar!B:R,17,0)),"")</f>
        <v>19</v>
      </c>
      <c r="N132" s="70"/>
      <c r="O132" s="70">
        <v>20</v>
      </c>
      <c r="P132" s="70">
        <f>IF(B132="","",VLOOKUP(AD132,Varsayımlar!$B:$Q,7,0)*K132)</f>
        <v>59850</v>
      </c>
      <c r="Q132" s="70">
        <f>IF(B132="","",VLOOKUP(AD132,Varsayımlar!$B:$Q,8,0))</f>
        <v>20</v>
      </c>
      <c r="R132" s="70" t="str">
        <f>IF(B132="","",VLOOKUP(AD132,Varsayımlar!$B:$Q,9,0))</f>
        <v>IRAK SOFT-AT</v>
      </c>
      <c r="S132" s="70">
        <f>IF(B132="","",VLOOKUP(AD132,Varsayımlar!$B:$Q,10,0))</f>
        <v>4</v>
      </c>
      <c r="T132" s="70">
        <f>IF(B132="","",VLOOKUP(AD132,Varsayımlar!$B:$Q,11,0))</f>
        <v>14</v>
      </c>
      <c r="U132" s="70">
        <f>IF(B132="","",VLOOKUP(AD132,Varsayımlar!$B:$Q,12,0))</f>
        <v>166</v>
      </c>
      <c r="V132" s="70" t="str">
        <f>IF(B132="","",VLOOKUP(AD132,Varsayımlar!$B:$Q,13,0))</f>
        <v>YURTDIŞI</v>
      </c>
      <c r="W132" s="70">
        <f>IF(B132="","",VLOOKUP(AD132,Varsayımlar!$B:$Q,14,0))</f>
        <v>9</v>
      </c>
      <c r="X132" s="73">
        <v>46266</v>
      </c>
      <c r="Y132" s="73">
        <v>46539</v>
      </c>
      <c r="Z132" s="70" t="s">
        <v>850</v>
      </c>
      <c r="AA132" s="70" t="str">
        <f>IF(B132="","",VLOOKUP(AD132,Varsayımlar!$B:$Q,15,0))</f>
        <v>Kare Koli-Üretim Tarihli Etiket</v>
      </c>
      <c r="AB132" s="70" t="str">
        <f>IF(B132="","",VLOOKUP(AD132,Varsayımlar!$B:$Q,16,0))</f>
        <v>19-21 cm</v>
      </c>
      <c r="AC132" s="90">
        <f>IF(B132="","",VLOOKUP(Sayfa2!AD103,Varsayımlar!B:S,18,0))</f>
        <v>0</v>
      </c>
      <c r="AD132" s="90" t="str">
        <f t="shared" si="4"/>
        <v>SMART LLCTortillas 20cm Peynirli 4pcs 166g</v>
      </c>
    </row>
    <row r="133" spans="1:30" ht="39" customHeight="1" x14ac:dyDescent="0.25">
      <c r="A133" s="9" t="s">
        <v>213</v>
      </c>
      <c r="B133" s="72" t="s">
        <v>104</v>
      </c>
      <c r="C133" s="71">
        <f>IF(B133="","",VLOOKUP(AD133,Varsayımlar!$B:$Q,3,0))</f>
        <v>8698829380698</v>
      </c>
      <c r="D133" s="71">
        <v>35</v>
      </c>
      <c r="E133" s="72" t="s">
        <v>105</v>
      </c>
      <c r="F133" s="70"/>
      <c r="G133" s="70" t="s">
        <v>720</v>
      </c>
      <c r="H133" s="70" t="str">
        <f>IF(B133="","",VLOOKUP(AD133,Varsayımlar!$B:$Q,5,0))</f>
        <v>TORTİLLAS 20CM (SAMAKAT BİLGİLERİ EKLİ)</v>
      </c>
      <c r="I133" s="70">
        <f>IF(B133="","",VLOOKUP(AD133,Varsayımlar!B:T,19,0))</f>
        <v>0</v>
      </c>
      <c r="J133" s="70" t="str">
        <f>IF(B133="","",VLOOKUP(AD133,Varsayımlar!$B:$Q,6,0))</f>
        <v>SADE</v>
      </c>
      <c r="K133" s="70">
        <v>225</v>
      </c>
      <c r="L133" s="70"/>
      <c r="M133" s="70">
        <f>IFERROR(IF(B133="","",K133/VLOOKUP(AD133,Varsayımlar!B:R,17,0)),"")</f>
        <v>1</v>
      </c>
      <c r="N133" s="70"/>
      <c r="O133" s="70">
        <v>1</v>
      </c>
      <c r="P133" s="70">
        <f>IF(B133="","",VLOOKUP(AD133,Varsayımlar!$B:$Q,7,0)*K133)</f>
        <v>3150</v>
      </c>
      <c r="Q133" s="70">
        <f>IF(B133="","",VLOOKUP(AD133,Varsayımlar!$B:$Q,8,0))</f>
        <v>20</v>
      </c>
      <c r="R133" s="70" t="str">
        <f>IF(B133="","",VLOOKUP(AD133,Varsayımlar!$B:$Q,9,0))</f>
        <v>IRAK SOFT</v>
      </c>
      <c r="S133" s="70">
        <f>IF(B133="","",VLOOKUP(AD133,Varsayımlar!$B:$Q,10,0))</f>
        <v>4</v>
      </c>
      <c r="T133" s="70">
        <f>IF(B133="","",VLOOKUP(AD133,Varsayımlar!$B:$Q,11,0))</f>
        <v>14</v>
      </c>
      <c r="U133" s="70">
        <f>IF(B133="","",VLOOKUP(AD133,Varsayımlar!$B:$Q,12,0))</f>
        <v>166</v>
      </c>
      <c r="V133" s="70" t="str">
        <f>IF(B133="","",VLOOKUP(AD133,Varsayımlar!$B:$Q,13,0))</f>
        <v>YURTDIŞI</v>
      </c>
      <c r="W133" s="70">
        <f>IF(B133="","",VLOOKUP(AD133,Varsayımlar!$B:$Q,14,0))</f>
        <v>9</v>
      </c>
      <c r="X133" s="73">
        <v>46266</v>
      </c>
      <c r="Y133" s="73">
        <v>46539</v>
      </c>
      <c r="Z133" s="70">
        <v>26090120</v>
      </c>
      <c r="AA133" s="70" t="str">
        <f>IF(B133="","",VLOOKUP(AD133,Varsayımlar!$B:$Q,15,0))</f>
        <v>SİYAH KARE KOLİ- Üretim Tarihi Etiketli</v>
      </c>
      <c r="AB133" s="70" t="str">
        <f>IF(B133="","",VLOOKUP(AD133,Varsayımlar!$B:$Q,16,0))</f>
        <v>19-21 CM</v>
      </c>
      <c r="AC133" s="9">
        <f>IF(B133="","",VLOOKUP(Sayfa2!AD104,Varsayımlar!B:S,18,0))</f>
        <v>0</v>
      </c>
      <c r="AD133" s="9" t="str">
        <f t="shared" si="4"/>
        <v>SMART LLCTORTİLLAS SAMAKAT 20CM 166G</v>
      </c>
    </row>
    <row r="134" spans="1:30" ht="39" customHeight="1" x14ac:dyDescent="0.25">
      <c r="A134" s="9" t="s">
        <v>214</v>
      </c>
      <c r="B134" s="150" t="s">
        <v>104</v>
      </c>
      <c r="C134" s="108">
        <f>IF(B134="","",VLOOKUP(AD134,Varsayımlar!$B:$Q,3,0))</f>
        <v>8698829380698</v>
      </c>
      <c r="D134" s="108">
        <v>36</v>
      </c>
      <c r="E134" s="150" t="s">
        <v>105</v>
      </c>
      <c r="F134" s="107"/>
      <c r="G134" s="107" t="s">
        <v>720</v>
      </c>
      <c r="H134" s="107" t="str">
        <f>IF(B134="","",VLOOKUP(AD134,Varsayımlar!$B:$Q,5,0))</f>
        <v>TORTİLLAS 20CM (SAMAKAT BİLGİLERİ EKLİ)</v>
      </c>
      <c r="I134" s="107">
        <f>IF(B134="","",VLOOKUP(AD134,Varsayımlar!B:T,19,0))</f>
        <v>0</v>
      </c>
      <c r="J134" s="107" t="str">
        <f>IF(B134="","",VLOOKUP(AD134,Varsayımlar!$B:$Q,6,0))</f>
        <v>SADE</v>
      </c>
      <c r="K134" s="107">
        <v>7200</v>
      </c>
      <c r="L134" s="107"/>
      <c r="M134" s="107">
        <f>IFERROR(IF(B134="","",K134/VLOOKUP(AD134,Varsayımlar!B:R,17,0)),"")</f>
        <v>32</v>
      </c>
      <c r="N134" s="107"/>
      <c r="O134" s="107">
        <v>32</v>
      </c>
      <c r="P134" s="107">
        <f>IF(B134="","",VLOOKUP(AD134,Varsayımlar!$B:$Q,7,0)*K134)</f>
        <v>100800</v>
      </c>
      <c r="Q134" s="107">
        <f>IF(B134="","",VLOOKUP(AD134,Varsayımlar!$B:$Q,8,0))</f>
        <v>20</v>
      </c>
      <c r="R134" s="107" t="str">
        <f>IF(B134="","",VLOOKUP(AD134,Varsayımlar!$B:$Q,9,0))</f>
        <v>IRAK SOFT</v>
      </c>
      <c r="S134" s="107">
        <f>IF(B134="","",VLOOKUP(AD134,Varsayımlar!$B:$Q,10,0))</f>
        <v>4</v>
      </c>
      <c r="T134" s="107">
        <f>IF(B134="","",VLOOKUP(AD134,Varsayımlar!$B:$Q,11,0))</f>
        <v>14</v>
      </c>
      <c r="U134" s="107">
        <f>IF(B134="","",VLOOKUP(AD134,Varsayımlar!$B:$Q,12,0))</f>
        <v>166</v>
      </c>
      <c r="V134" s="107" t="str">
        <f>IF(B134="","",VLOOKUP(AD134,Varsayımlar!$B:$Q,13,0))</f>
        <v>YURTDIŞI</v>
      </c>
      <c r="W134" s="107">
        <f>IF(B134="","",VLOOKUP(AD134,Varsayımlar!$B:$Q,14,0))</f>
        <v>9</v>
      </c>
      <c r="X134" s="110">
        <v>46267</v>
      </c>
      <c r="Y134" s="110">
        <v>46540</v>
      </c>
      <c r="Z134" s="107">
        <v>26090220</v>
      </c>
      <c r="AA134" s="107" t="str">
        <f>IF(B134="","",VLOOKUP(AD134,Varsayımlar!$B:$Q,15,0))</f>
        <v>SİYAH KARE KOLİ- Üretim Tarihi Etiketli</v>
      </c>
      <c r="AB134" s="107" t="str">
        <f>IF(B134="","",VLOOKUP(AD134,Varsayımlar!$B:$Q,16,0))</f>
        <v>19-21 CM</v>
      </c>
      <c r="AC134" s="90">
        <f>IF(B134="","",VLOOKUP(Sayfa2!AD105,Varsayımlar!B:S,18,0))</f>
        <v>0</v>
      </c>
      <c r="AD134" s="90" t="str">
        <f t="shared" si="4"/>
        <v>SMART LLCTORTİLLAS SAMAKAT 20CM 166G</v>
      </c>
    </row>
    <row r="135" spans="1:30" ht="39" customHeight="1" x14ac:dyDescent="0.25">
      <c r="A135" s="9" t="s">
        <v>215</v>
      </c>
      <c r="B135" s="81" t="s">
        <v>104</v>
      </c>
      <c r="C135" s="4">
        <f>IF(B135="","",VLOOKUP(AD135,Varsayımlar!$B:$Q,3,0))</f>
        <v>8698829380698</v>
      </c>
      <c r="D135" s="4">
        <v>37</v>
      </c>
      <c r="E135" s="81" t="s">
        <v>105</v>
      </c>
      <c r="F135" s="67"/>
      <c r="G135" s="67" t="s">
        <v>720</v>
      </c>
      <c r="H135" s="67" t="str">
        <f>IF(B135="","",VLOOKUP(AD135,Varsayımlar!$B:$Q,5,0))</f>
        <v>TORTİLLAS 20CM (SAMAKAT BİLGİLERİ EKLİ)</v>
      </c>
      <c r="I135" s="67">
        <f>IF(B135="","",VLOOKUP(AD135,Varsayımlar!B:T,19,0))</f>
        <v>0</v>
      </c>
      <c r="J135" s="67" t="str">
        <f>IF(B135="","",VLOOKUP(AD135,Varsayımlar!$B:$Q,6,0))</f>
        <v>SADE</v>
      </c>
      <c r="K135" s="67">
        <v>6075</v>
      </c>
      <c r="L135" s="67"/>
      <c r="M135" s="67">
        <f>IFERROR(IF(B135="","",K135/VLOOKUP(AD135,Varsayımlar!B:R,17,0)),"")</f>
        <v>27</v>
      </c>
      <c r="N135" s="67"/>
      <c r="O135" s="67">
        <v>27</v>
      </c>
      <c r="P135" s="67">
        <f>IF(B135="","",VLOOKUP(AD135,Varsayımlar!$B:$Q,7,0)*K135)</f>
        <v>85050</v>
      </c>
      <c r="Q135" s="67">
        <f>IF(B135="","",VLOOKUP(AD135,Varsayımlar!$B:$Q,8,0))</f>
        <v>20</v>
      </c>
      <c r="R135" s="67" t="str">
        <f>IF(B135="","",VLOOKUP(AD135,Varsayımlar!$B:$Q,9,0))</f>
        <v>IRAK SOFT</v>
      </c>
      <c r="S135" s="67">
        <f>IF(B135="","",VLOOKUP(AD135,Varsayımlar!$B:$Q,10,0))</f>
        <v>4</v>
      </c>
      <c r="T135" s="67">
        <f>IF(B135="","",VLOOKUP(AD135,Varsayımlar!$B:$Q,11,0))</f>
        <v>14</v>
      </c>
      <c r="U135" s="67">
        <f>IF(B135="","",VLOOKUP(AD135,Varsayımlar!$B:$Q,12,0))</f>
        <v>166</v>
      </c>
      <c r="V135" s="67" t="str">
        <f>IF(B135="","",VLOOKUP(AD135,Varsayımlar!$B:$Q,13,0))</f>
        <v>YURTDIŞI</v>
      </c>
      <c r="W135" s="67">
        <f>IF(B135="","",VLOOKUP(AD135,Varsayımlar!$B:$Q,14,0))</f>
        <v>9</v>
      </c>
      <c r="X135" s="68">
        <v>46296</v>
      </c>
      <c r="Y135" s="68">
        <v>46569</v>
      </c>
      <c r="Z135" s="67">
        <v>26100120</v>
      </c>
      <c r="AA135" s="67" t="str">
        <f>IF(B135="","",VLOOKUP(AD135,Varsayımlar!$B:$Q,15,0))</f>
        <v>SİYAH KARE KOLİ- Üretim Tarihi Etiketli</v>
      </c>
      <c r="AB135" s="67" t="str">
        <f>IF(B135="","",VLOOKUP(AD135,Varsayımlar!$B:$Q,16,0))</f>
        <v>19-21 CM</v>
      </c>
      <c r="AC135" s="9">
        <f>IF(B135="","",VLOOKUP(Sayfa2!AD106,Varsayımlar!B:S,18,0))</f>
        <v>0</v>
      </c>
      <c r="AD135" s="9" t="str">
        <f t="shared" si="4"/>
        <v>SMART LLCTORTİLLAS SAMAKAT 20CM 166G</v>
      </c>
    </row>
    <row r="136" spans="1:30" ht="39" customHeight="1" x14ac:dyDescent="0.25">
      <c r="A136" s="9" t="s">
        <v>216</v>
      </c>
      <c r="B136" s="81" t="s">
        <v>104</v>
      </c>
      <c r="C136" s="4">
        <f>IF(B136="","",VLOOKUP(AD136,Varsayımlar!$B:$Q,3,0))</f>
        <v>8698829380698</v>
      </c>
      <c r="D136" s="4">
        <v>37</v>
      </c>
      <c r="E136" s="81" t="s">
        <v>156</v>
      </c>
      <c r="F136" s="67"/>
      <c r="G136" s="67" t="s">
        <v>720</v>
      </c>
      <c r="H136" s="67" t="str">
        <f>IF(B136="","",VLOOKUP(AD136,Varsayımlar!$B:$Q,5,0))</f>
        <v>Kırmızı Tortillas 25 cm</v>
      </c>
      <c r="I136" s="67">
        <f>IF(B136="","",VLOOKUP(AD136,Varsayımlar!B:T,19,0))</f>
        <v>0</v>
      </c>
      <c r="J136" s="67" t="str">
        <f>IF(B136="","",VLOOKUP(AD136,Varsayımlar!$B:$Q,6,0))</f>
        <v>SADE</v>
      </c>
      <c r="K136" s="67">
        <v>420</v>
      </c>
      <c r="L136" s="67"/>
      <c r="M136" s="67">
        <f>IFERROR(IF(B136="","",K136/VLOOKUP(AD136,Varsayımlar!B:R,17,0)),"")</f>
        <v>5</v>
      </c>
      <c r="N136" s="67"/>
      <c r="O136" s="67">
        <v>5</v>
      </c>
      <c r="P136" s="67">
        <f>IF(B136="","",VLOOKUP(AD136,Varsayımlar!$B:$Q,7,0)*K136)</f>
        <v>12600</v>
      </c>
      <c r="Q136" s="67">
        <f>IF(B136="","",VLOOKUP(AD136,Varsayımlar!$B:$Q,8,0))</f>
        <v>25</v>
      </c>
      <c r="R136" s="67" t="str">
        <f>IF(B136="","",VLOOKUP(AD136,Varsayımlar!$B:$Q,9,0))</f>
        <v>Soft</v>
      </c>
      <c r="S136" s="67">
        <f>IF(B136="","",VLOOKUP(AD136,Varsayımlar!$B:$Q,10,0))</f>
        <v>4</v>
      </c>
      <c r="T136" s="67">
        <f>IF(B136="","",VLOOKUP(AD136,Varsayımlar!$B:$Q,11,0))</f>
        <v>30</v>
      </c>
      <c r="U136" s="67">
        <f>IF(B136="","",VLOOKUP(AD136,Varsayımlar!$B:$Q,12,0))</f>
        <v>250</v>
      </c>
      <c r="V136" s="67" t="str">
        <f>IF(B136="","",VLOOKUP(AD136,Varsayımlar!$B:$Q,13,0))</f>
        <v>Yurtdışı</v>
      </c>
      <c r="W136" s="67">
        <f>IF(B136="","",VLOOKUP(AD136,Varsayımlar!$B:$Q,14,0))</f>
        <v>9</v>
      </c>
      <c r="X136" s="68">
        <v>46296</v>
      </c>
      <c r="Y136" s="68">
        <v>46569</v>
      </c>
      <c r="Z136" s="67">
        <v>26100125</v>
      </c>
      <c r="AA136" s="67" t="str">
        <f>IF(B136="","",VLOOKUP(AD136,Varsayımlar!$B:$Q,15,0))</f>
        <v>Kırmızı Koli- Üretim Tarihi Etiketli</v>
      </c>
      <c r="AB136" s="67" t="str">
        <f>IF(B136="","",VLOOKUP(AD136,Varsayımlar!$B:$Q,16,0))</f>
        <v>24-26 CM</v>
      </c>
      <c r="AC136" s="90">
        <f>IF(B136="","",VLOOKUP(Sayfa2!AD107,Varsayımlar!B:S,18,0))</f>
        <v>0</v>
      </c>
      <c r="AD136" s="90" t="str">
        <f t="shared" si="4"/>
        <v>SMART LLCKırmızı tortillas 25cm 4 lü 250g</v>
      </c>
    </row>
    <row r="137" spans="1:30" ht="39" customHeight="1" x14ac:dyDescent="0.25">
      <c r="A137" s="9" t="s">
        <v>217</v>
      </c>
      <c r="B137" s="149" t="s">
        <v>104</v>
      </c>
      <c r="C137" s="83">
        <f>IF(B137="","",VLOOKUP(AD137,Varsayımlar!$B:$Q,3,0))</f>
        <v>8698829380698</v>
      </c>
      <c r="D137" s="83">
        <v>38</v>
      </c>
      <c r="E137" s="149" t="s">
        <v>105</v>
      </c>
      <c r="F137" s="82"/>
      <c r="G137" s="82" t="s">
        <v>720</v>
      </c>
      <c r="H137" s="82" t="str">
        <f>IF(B137="","",VLOOKUP(AD137,Varsayımlar!$B:$Q,5,0))</f>
        <v>TORTİLLAS 20CM (SAMAKAT BİLGİLERİ EKLİ)</v>
      </c>
      <c r="I137" s="82">
        <f>IF(B137="","",VLOOKUP(AD137,Varsayımlar!B:T,19,0))</f>
        <v>0</v>
      </c>
      <c r="J137" s="82" t="str">
        <f>IF(B137="","",VLOOKUP(AD137,Varsayımlar!$B:$Q,6,0))</f>
        <v>SADE</v>
      </c>
      <c r="K137" s="82">
        <v>4275</v>
      </c>
      <c r="L137" s="82"/>
      <c r="M137" s="82">
        <f>IFERROR(IF(B137="","",K137/VLOOKUP(AD137,Varsayımlar!B:R,17,0)),"")</f>
        <v>19</v>
      </c>
      <c r="N137" s="82"/>
      <c r="O137" s="82">
        <v>20</v>
      </c>
      <c r="P137" s="82">
        <f>IF(B137="","",VLOOKUP(AD137,Varsayımlar!$B:$Q,7,0)*K137)</f>
        <v>59850</v>
      </c>
      <c r="Q137" s="82">
        <f>IF(B137="","",VLOOKUP(AD137,Varsayımlar!$B:$Q,8,0))</f>
        <v>20</v>
      </c>
      <c r="R137" s="82" t="str">
        <f>IF(B137="","",VLOOKUP(AD137,Varsayımlar!$B:$Q,9,0))</f>
        <v>IRAK SOFT</v>
      </c>
      <c r="S137" s="82">
        <f>IF(B137="","",VLOOKUP(AD137,Varsayımlar!$B:$Q,10,0))</f>
        <v>4</v>
      </c>
      <c r="T137" s="82">
        <f>IF(B137="","",VLOOKUP(AD137,Varsayımlar!$B:$Q,11,0))</f>
        <v>14</v>
      </c>
      <c r="U137" s="82">
        <f>IF(B137="","",VLOOKUP(AD137,Varsayımlar!$B:$Q,12,0))</f>
        <v>166</v>
      </c>
      <c r="V137" s="82" t="str">
        <f>IF(B137="","",VLOOKUP(AD137,Varsayımlar!$B:$Q,13,0))</f>
        <v>YURTDIŞI</v>
      </c>
      <c r="W137" s="82">
        <f>IF(B137="","",VLOOKUP(AD137,Varsayımlar!$B:$Q,14,0))</f>
        <v>9</v>
      </c>
      <c r="X137" s="84">
        <v>46297</v>
      </c>
      <c r="Y137" s="84">
        <v>46570</v>
      </c>
      <c r="Z137" s="82">
        <v>26100220</v>
      </c>
      <c r="AA137" s="82" t="str">
        <f>IF(B137="","",VLOOKUP(AD137,Varsayımlar!$B:$Q,15,0))</f>
        <v>SİYAH KARE KOLİ- Üretim Tarihi Etiketli</v>
      </c>
      <c r="AB137" s="82" t="str">
        <f>IF(B137="","",VLOOKUP(AD137,Varsayımlar!$B:$Q,16,0))</f>
        <v>19-21 CM</v>
      </c>
      <c r="AC137" s="9">
        <f>IF(B137="","",VLOOKUP(Sayfa2!AD108,Varsayımlar!B:S,18,0))</f>
        <v>0</v>
      </c>
      <c r="AD137" s="9" t="str">
        <f t="shared" si="4"/>
        <v>SMART LLCTORTİLLAS SAMAKAT 20CM 166G</v>
      </c>
    </row>
    <row r="138" spans="1:30" ht="39" customHeight="1" x14ac:dyDescent="0.25">
      <c r="A138" s="9" t="s">
        <v>218</v>
      </c>
      <c r="B138" s="149" t="s">
        <v>104</v>
      </c>
      <c r="C138" s="83">
        <f>IF(B138="","",VLOOKUP(AD138,Varsayımlar!$B:$Q,3,0))</f>
        <v>8698829380698</v>
      </c>
      <c r="D138" s="83">
        <v>38</v>
      </c>
      <c r="E138" s="149" t="s">
        <v>156</v>
      </c>
      <c r="F138" s="82"/>
      <c r="G138" s="82" t="s">
        <v>720</v>
      </c>
      <c r="H138" s="82" t="str">
        <f>IF(B138="","",VLOOKUP(AD138,Varsayımlar!$B:$Q,5,0))</f>
        <v>Kırmızı Tortillas 25 cm</v>
      </c>
      <c r="I138" s="82">
        <f>IF(B138="","",VLOOKUP(AD138,Varsayımlar!B:T,19,0))</f>
        <v>0</v>
      </c>
      <c r="J138" s="82" t="str">
        <f>IF(B138="","",VLOOKUP(AD138,Varsayımlar!$B:$Q,6,0))</f>
        <v>SADE</v>
      </c>
      <c r="K138" s="82">
        <v>336</v>
      </c>
      <c r="L138" s="82"/>
      <c r="M138" s="82">
        <f>IFERROR(IF(B138="","",K138/VLOOKUP(AD138,Varsayımlar!B:R,17,0)),"")</f>
        <v>4</v>
      </c>
      <c r="N138" s="82"/>
      <c r="O138" s="82">
        <v>3</v>
      </c>
      <c r="P138" s="82">
        <f>IF(B138="","",VLOOKUP(AD138,Varsayımlar!$B:$Q,7,0)*K138)</f>
        <v>10080</v>
      </c>
      <c r="Q138" s="82">
        <f>IF(B138="","",VLOOKUP(AD138,Varsayımlar!$B:$Q,8,0))</f>
        <v>25</v>
      </c>
      <c r="R138" s="82" t="str">
        <f>IF(B138="","",VLOOKUP(AD138,Varsayımlar!$B:$Q,9,0))</f>
        <v>Soft</v>
      </c>
      <c r="S138" s="82">
        <f>IF(B138="","",VLOOKUP(AD138,Varsayımlar!$B:$Q,10,0))</f>
        <v>4</v>
      </c>
      <c r="T138" s="82">
        <f>IF(B138="","",VLOOKUP(AD138,Varsayımlar!$B:$Q,11,0))</f>
        <v>30</v>
      </c>
      <c r="U138" s="82">
        <f>IF(B138="","",VLOOKUP(AD138,Varsayımlar!$B:$Q,12,0))</f>
        <v>250</v>
      </c>
      <c r="V138" s="82" t="str">
        <f>IF(B138="","",VLOOKUP(AD138,Varsayımlar!$B:$Q,13,0))</f>
        <v>Yurtdışı</v>
      </c>
      <c r="W138" s="82">
        <f>IF(B138="","",VLOOKUP(AD138,Varsayımlar!$B:$Q,14,0))</f>
        <v>9</v>
      </c>
      <c r="X138" s="84">
        <v>46297</v>
      </c>
      <c r="Y138" s="84">
        <v>46570</v>
      </c>
      <c r="Z138" s="82">
        <v>26100225</v>
      </c>
      <c r="AA138" s="82" t="str">
        <f>IF(B138="","",VLOOKUP(AD138,Varsayımlar!$B:$Q,15,0))</f>
        <v>Kırmızı Koli- Üretim Tarihi Etiketli</v>
      </c>
      <c r="AB138" s="82" t="str">
        <f>IF(B138="","",VLOOKUP(AD138,Varsayımlar!$B:$Q,16,0))</f>
        <v>24-26 CM</v>
      </c>
      <c r="AC138" s="90">
        <f>IF(B138="","",VLOOKUP(Sayfa2!AD109,Varsayımlar!B:S,18,0))</f>
        <v>0</v>
      </c>
      <c r="AD138" s="90" t="str">
        <f t="shared" si="4"/>
        <v>SMART LLCKırmızı tortillas 25cm 4 lü 250g</v>
      </c>
    </row>
    <row r="139" spans="1:30" ht="39" customHeight="1" x14ac:dyDescent="0.25">
      <c r="A139" s="9" t="s">
        <v>219</v>
      </c>
      <c r="B139" s="149" t="s">
        <v>104</v>
      </c>
      <c r="C139" s="83">
        <f>IF(B139="","",VLOOKUP(AD139,Varsayımlar!$B:$Q,3,0))</f>
        <v>8698829380698</v>
      </c>
      <c r="D139" s="83">
        <v>38</v>
      </c>
      <c r="E139" s="149" t="s">
        <v>393</v>
      </c>
      <c r="F139" s="82"/>
      <c r="G139" s="82" t="s">
        <v>720</v>
      </c>
      <c r="H139" s="82" t="str">
        <f>IF(B139="","",VLOOKUP(AD139,Varsayımlar!$B:$Q,5,0))</f>
        <v>Tortillas 20cm Çok Tahıllı</v>
      </c>
      <c r="I139" s="82">
        <f>IF(B139="","",VLOOKUP(AD139,Varsayımlar!B:T,19,0))</f>
        <v>0</v>
      </c>
      <c r="J139" s="82" t="str">
        <f>IF(B139="","",VLOOKUP(AD139,Varsayımlar!$B:$Q,6,0))</f>
        <v>Çok Tahıllı</v>
      </c>
      <c r="K139" s="82">
        <v>2025</v>
      </c>
      <c r="L139" s="82"/>
      <c r="M139" s="82">
        <f>IFERROR(IF(B139="","",K139/VLOOKUP(AD139,Varsayımlar!B:R,17,0)),"")</f>
        <v>9</v>
      </c>
      <c r="N139" s="82"/>
      <c r="O139" s="82">
        <v>9</v>
      </c>
      <c r="P139" s="82">
        <f>IF(B139="","",VLOOKUP(AD139,Varsayımlar!$B:$Q,7,0)*K139)</f>
        <v>28350</v>
      </c>
      <c r="Q139" s="82">
        <f>IF(B139="","",VLOOKUP(AD139,Varsayımlar!$B:$Q,8,0))</f>
        <v>20</v>
      </c>
      <c r="R139" s="82" t="str">
        <f>IF(B139="","",VLOOKUP(AD139,Varsayımlar!$B:$Q,9,0))</f>
        <v>Irak Soft</v>
      </c>
      <c r="S139" s="82">
        <f>IF(B139="","",VLOOKUP(AD139,Varsayımlar!$B:$Q,10,0))</f>
        <v>4</v>
      </c>
      <c r="T139" s="82">
        <f>IF(B139="","",VLOOKUP(AD139,Varsayımlar!$B:$Q,11,0))</f>
        <v>14</v>
      </c>
      <c r="U139" s="82">
        <f>IF(B139="","",VLOOKUP(AD139,Varsayımlar!$B:$Q,12,0))</f>
        <v>166</v>
      </c>
      <c r="V139" s="82" t="str">
        <f>IF(B139="","",VLOOKUP(AD139,Varsayımlar!$B:$Q,13,0))</f>
        <v>Yurtdışı</v>
      </c>
      <c r="W139" s="82">
        <f>IF(B139="","",VLOOKUP(AD139,Varsayımlar!$B:$Q,14,0))</f>
        <v>9</v>
      </c>
      <c r="X139" s="84">
        <v>46297</v>
      </c>
      <c r="Y139" s="84">
        <v>46570</v>
      </c>
      <c r="Z139" s="82" t="s">
        <v>851</v>
      </c>
      <c r="AA139" s="82" t="str">
        <f>IF(B139="","",VLOOKUP(AD139,Varsayımlar!$B:$Q,15,0))</f>
        <v>SİYAH KARE KOLİ-Üretim Tarihi Etiketli</v>
      </c>
      <c r="AB139" s="82" t="str">
        <f>IF(B139="","",VLOOKUP(AD139,Varsayımlar!$B:$Q,16,0))</f>
        <v>19-21 cm</v>
      </c>
      <c r="AC139" s="9">
        <f>IF(B139="","",VLOOKUP(Sayfa2!AD110,Varsayımlar!B:S,18,0))</f>
        <v>0</v>
      </c>
      <c r="AD139" s="9" t="str">
        <f t="shared" si="4"/>
        <v>SMART LLCTortillas 20cm Çok Tahıllı 4pcs 166g</v>
      </c>
    </row>
    <row r="140" spans="1:30" ht="39" customHeight="1" x14ac:dyDescent="0.25">
      <c r="A140" s="9" t="s">
        <v>220</v>
      </c>
      <c r="B140" s="151" t="s">
        <v>104</v>
      </c>
      <c r="C140" s="112">
        <f>IF(B140="","",VLOOKUP(AD140,Varsayımlar!$B:$Q,3,0))</f>
        <v>8698829380698</v>
      </c>
      <c r="D140" s="112">
        <v>39</v>
      </c>
      <c r="E140" s="151" t="s">
        <v>263</v>
      </c>
      <c r="F140" s="111"/>
      <c r="G140" s="111" t="s">
        <v>720</v>
      </c>
      <c r="H140" s="111" t="str">
        <f>IF(B140="","",VLOOKUP(AD140,Varsayımlar!$B:$Q,5,0))</f>
        <v>Tortillas 20cm (Samakat Bilgileri Ekli)</v>
      </c>
      <c r="I140" s="111">
        <f>IF(B140="","",VLOOKUP(AD140,Varsayımlar!B:T,19,0))</f>
        <v>0</v>
      </c>
      <c r="J140" s="111" t="str">
        <f>IF(B140="","",VLOOKUP(AD140,Varsayımlar!$B:$Q,6,0))</f>
        <v>PEYNİRLİ</v>
      </c>
      <c r="K140" s="111">
        <v>5625</v>
      </c>
      <c r="L140" s="111"/>
      <c r="M140" s="111">
        <f>IFERROR(IF(B140="","",K140/VLOOKUP(AD140,Varsayımlar!B:R,17,0)),"")</f>
        <v>25</v>
      </c>
      <c r="N140" s="111"/>
      <c r="O140" s="111">
        <v>26</v>
      </c>
      <c r="P140" s="111">
        <f>IF(B140="","",VLOOKUP(AD140,Varsayımlar!$B:$Q,7,0)*K140)</f>
        <v>78750</v>
      </c>
      <c r="Q140" s="111">
        <f>IF(B140="","",VLOOKUP(AD140,Varsayımlar!$B:$Q,8,0))</f>
        <v>20</v>
      </c>
      <c r="R140" s="111" t="str">
        <f>IF(B140="","",VLOOKUP(AD140,Varsayımlar!$B:$Q,9,0))</f>
        <v>IRAK SOFT-AT</v>
      </c>
      <c r="S140" s="111">
        <f>IF(B140="","",VLOOKUP(AD140,Varsayımlar!$B:$Q,10,0))</f>
        <v>4</v>
      </c>
      <c r="T140" s="111">
        <f>IF(B140="","",VLOOKUP(AD140,Varsayımlar!$B:$Q,11,0))</f>
        <v>14</v>
      </c>
      <c r="U140" s="111">
        <f>IF(B140="","",VLOOKUP(AD140,Varsayımlar!$B:$Q,12,0))</f>
        <v>166</v>
      </c>
      <c r="V140" s="111" t="str">
        <f>IF(B140="","",VLOOKUP(AD140,Varsayımlar!$B:$Q,13,0))</f>
        <v>YURTDIŞI</v>
      </c>
      <c r="W140" s="111">
        <f>IF(B140="","",VLOOKUP(AD140,Varsayımlar!$B:$Q,14,0))</f>
        <v>9</v>
      </c>
      <c r="X140" s="114">
        <v>46298</v>
      </c>
      <c r="Y140" s="114">
        <v>46571</v>
      </c>
      <c r="Z140" s="111" t="s">
        <v>852</v>
      </c>
      <c r="AA140" s="111" t="str">
        <f>IF(B140="","",VLOOKUP(AD140,Varsayımlar!$B:$Q,15,0))</f>
        <v>Kare Koli-Üretim Tarihli Etiket</v>
      </c>
      <c r="AB140" s="111" t="str">
        <f>IF(B140="","",VLOOKUP(AD140,Varsayımlar!$B:$Q,16,0))</f>
        <v>19-21 cm</v>
      </c>
      <c r="AC140" s="9">
        <f>IF(B140="","",VLOOKUP(Sayfa2!AD111,Varsayımlar!B:S,18,0))</f>
        <v>0</v>
      </c>
      <c r="AD140" s="9" t="str">
        <f t="shared" si="4"/>
        <v>SMART LLCTortillas 20cm Peynirli 4pcs 166g</v>
      </c>
    </row>
    <row r="141" spans="1:30" ht="39" customHeight="1" x14ac:dyDescent="0.25">
      <c r="A141" s="9" t="s">
        <v>221</v>
      </c>
      <c r="B141" s="151" t="s">
        <v>104</v>
      </c>
      <c r="C141" s="112">
        <f>IF(B141="","",VLOOKUP(AD141,Varsayımlar!$B:$Q,3,0))</f>
        <v>8698829380698</v>
      </c>
      <c r="D141" s="112">
        <v>39</v>
      </c>
      <c r="E141" s="151" t="s">
        <v>156</v>
      </c>
      <c r="F141" s="111"/>
      <c r="G141" s="111" t="s">
        <v>720</v>
      </c>
      <c r="H141" s="111" t="str">
        <f>IF(B141="","",VLOOKUP(AD141,Varsayımlar!$B:$Q,5,0))</f>
        <v>Kırmızı Tortillas 25 cm</v>
      </c>
      <c r="I141" s="111">
        <f>IF(B141="","",VLOOKUP(AD141,Varsayımlar!B:T,19,0))</f>
        <v>0</v>
      </c>
      <c r="J141" s="111" t="str">
        <f>IF(B141="","",VLOOKUP(AD141,Varsayımlar!$B:$Q,6,0))</f>
        <v>SADE</v>
      </c>
      <c r="K141" s="111">
        <v>336</v>
      </c>
      <c r="L141" s="111"/>
      <c r="M141" s="111">
        <f>IFERROR(IF(B141="","",K141/VLOOKUP(AD141,Varsayımlar!B:R,17,0)),"")</f>
        <v>4</v>
      </c>
      <c r="N141" s="111"/>
      <c r="O141" s="111">
        <v>3</v>
      </c>
      <c r="P141" s="111">
        <f>IF(B141="","",VLOOKUP(AD141,Varsayımlar!$B:$Q,7,0)*K141)</f>
        <v>10080</v>
      </c>
      <c r="Q141" s="111">
        <f>IF(B141="","",VLOOKUP(AD141,Varsayımlar!$B:$Q,8,0))</f>
        <v>25</v>
      </c>
      <c r="R141" s="111" t="str">
        <f>IF(B141="","",VLOOKUP(AD141,Varsayımlar!$B:$Q,9,0))</f>
        <v>Soft</v>
      </c>
      <c r="S141" s="111">
        <f>IF(B141="","",VLOOKUP(AD141,Varsayımlar!$B:$Q,10,0))</f>
        <v>4</v>
      </c>
      <c r="T141" s="111">
        <f>IF(B141="","",VLOOKUP(AD141,Varsayımlar!$B:$Q,11,0))</f>
        <v>30</v>
      </c>
      <c r="U141" s="111">
        <f>IF(B141="","",VLOOKUP(AD141,Varsayımlar!$B:$Q,12,0))</f>
        <v>250</v>
      </c>
      <c r="V141" s="111" t="str">
        <f>IF(B141="","",VLOOKUP(AD141,Varsayımlar!$B:$Q,13,0))</f>
        <v>Yurtdışı</v>
      </c>
      <c r="W141" s="111">
        <f>IF(B141="","",VLOOKUP(AD141,Varsayımlar!$B:$Q,14,0))</f>
        <v>9</v>
      </c>
      <c r="X141" s="114">
        <v>46298</v>
      </c>
      <c r="Y141" s="114">
        <v>46571</v>
      </c>
      <c r="Z141" s="111">
        <v>26100325</v>
      </c>
      <c r="AA141" s="111" t="str">
        <f>IF(B141="","",VLOOKUP(AD141,Varsayımlar!$B:$Q,15,0))</f>
        <v>Kırmızı Koli- Üretim Tarihi Etiketli</v>
      </c>
      <c r="AB141" s="111" t="str">
        <f>IF(B141="","",VLOOKUP(AD141,Varsayımlar!$B:$Q,16,0))</f>
        <v>24-26 CM</v>
      </c>
      <c r="AC141" s="9">
        <f>IF(B141="","",VLOOKUP(Sayfa2!AD112,Varsayımlar!B:S,18,0))</f>
        <v>0</v>
      </c>
      <c r="AD141" s="9" t="str">
        <f t="shared" si="4"/>
        <v>SMART LLCKırmızı tortillas 25cm 4 lü 250g</v>
      </c>
    </row>
    <row r="142" spans="1:30" ht="39" customHeight="1" x14ac:dyDescent="0.25">
      <c r="A142" s="9" t="s">
        <v>222</v>
      </c>
      <c r="B142" s="151" t="s">
        <v>104</v>
      </c>
      <c r="C142" s="112">
        <f>IF(B142="","",VLOOKUP(AD142,Varsayımlar!$B:$Q,3,0))</f>
        <v>8698829380698</v>
      </c>
      <c r="D142" s="112">
        <v>39</v>
      </c>
      <c r="E142" s="151" t="s">
        <v>393</v>
      </c>
      <c r="F142" s="111"/>
      <c r="G142" s="111" t="s">
        <v>720</v>
      </c>
      <c r="H142" s="111" t="str">
        <f>IF(B142="","",VLOOKUP(AD142,Varsayımlar!$B:$Q,5,0))</f>
        <v>Tortillas 20cm Çok Tahıllı</v>
      </c>
      <c r="I142" s="111">
        <f>IF(B142="","",VLOOKUP(AD142,Varsayımlar!B:T,19,0))</f>
        <v>0</v>
      </c>
      <c r="J142" s="111" t="str">
        <f>IF(B142="","",VLOOKUP(AD142,Varsayımlar!$B:$Q,6,0))</f>
        <v>Çok Tahıllı</v>
      </c>
      <c r="K142" s="111">
        <v>675</v>
      </c>
      <c r="L142" s="111"/>
      <c r="M142" s="111">
        <f>IFERROR(IF(B142="","",K142/VLOOKUP(AD142,Varsayımlar!B:R,17,0)),"")</f>
        <v>3</v>
      </c>
      <c r="N142" s="111"/>
      <c r="O142" s="111">
        <v>4</v>
      </c>
      <c r="P142" s="111">
        <f>IF(B142="","",VLOOKUP(AD142,Varsayımlar!$B:$Q,7,0)*K142)</f>
        <v>9450</v>
      </c>
      <c r="Q142" s="111">
        <f>IF(B142="","",VLOOKUP(AD142,Varsayımlar!$B:$Q,8,0))</f>
        <v>20</v>
      </c>
      <c r="R142" s="111" t="str">
        <f>IF(B142="","",VLOOKUP(AD142,Varsayımlar!$B:$Q,9,0))</f>
        <v>Irak Soft</v>
      </c>
      <c r="S142" s="111">
        <f>IF(B142="","",VLOOKUP(AD142,Varsayımlar!$B:$Q,10,0))</f>
        <v>4</v>
      </c>
      <c r="T142" s="111">
        <f>IF(B142="","",VLOOKUP(AD142,Varsayımlar!$B:$Q,11,0))</f>
        <v>14</v>
      </c>
      <c r="U142" s="111">
        <f>IF(B142="","",VLOOKUP(AD142,Varsayımlar!$B:$Q,12,0))</f>
        <v>166</v>
      </c>
      <c r="V142" s="111" t="str">
        <f>IF(B142="","",VLOOKUP(AD142,Varsayımlar!$B:$Q,13,0))</f>
        <v>Yurtdışı</v>
      </c>
      <c r="W142" s="111">
        <f>IF(B142="","",VLOOKUP(AD142,Varsayımlar!$B:$Q,14,0))</f>
        <v>9</v>
      </c>
      <c r="X142" s="114">
        <v>46298</v>
      </c>
      <c r="Y142" s="114">
        <v>46571</v>
      </c>
      <c r="Z142" s="111" t="s">
        <v>853</v>
      </c>
      <c r="AA142" s="111" t="str">
        <f>IF(B142="","",VLOOKUP(AD142,Varsayımlar!$B:$Q,15,0))</f>
        <v>SİYAH KARE KOLİ-Üretim Tarihi Etiketli</v>
      </c>
      <c r="AB142" s="111" t="str">
        <f>IF(B142="","",VLOOKUP(AD142,Varsayımlar!$B:$Q,16,0))</f>
        <v>19-21 cm</v>
      </c>
      <c r="AC142" s="9">
        <f>IF(B142="","",VLOOKUP(Sayfa2!AD113,Varsayımlar!B:S,18,0))</f>
        <v>0</v>
      </c>
      <c r="AD142" s="9" t="str">
        <f t="shared" si="4"/>
        <v>SMART LLCTortillas 20cm Çok Tahıllı 4pcs 166g</v>
      </c>
    </row>
    <row r="143" spans="1:30" ht="29.25" customHeight="1" x14ac:dyDescent="0.25">
      <c r="A143" s="9" t="s">
        <v>223</v>
      </c>
      <c r="B143" s="9"/>
      <c r="C143" s="10" t="str">
        <f>IF(B143="","",VLOOKUP(AD143,Varsayımlar!$B:$Q,3,0))</f>
        <v/>
      </c>
      <c r="D143" s="10"/>
      <c r="E143" s="10"/>
      <c r="F143" s="9"/>
      <c r="G143" s="9"/>
      <c r="H143" s="9" t="str">
        <f>IF(B143="","",VLOOKUP(AD143,Varsayımlar!$B:$Q,5,0))</f>
        <v/>
      </c>
      <c r="I143" s="9" t="str">
        <f>IF(B143="","",VLOOKUP(AD143,Varsayımlar!B:T,19,0))</f>
        <v/>
      </c>
      <c r="J143" s="9" t="str">
        <f>IF(B143="","",VLOOKUP(AD143,Varsayımlar!$B:$Q,6,0))</f>
        <v/>
      </c>
      <c r="K143" s="9"/>
      <c r="L143" s="9"/>
      <c r="M143" s="9" t="str">
        <f>IFERROR(IF(B143="","",K143/VLOOKUP(AD143,Varsayımlar!B:R,17,0)),"")</f>
        <v/>
      </c>
      <c r="N143" s="9"/>
      <c r="O143" s="9"/>
      <c r="P143" s="9" t="str">
        <f>IF(B143="","",VLOOKUP(AD143,Varsayımlar!$B:$Q,7,0)*K143)</f>
        <v/>
      </c>
      <c r="Q143" s="9" t="str">
        <f>IF(B143="","",VLOOKUP(AD143,Varsayımlar!$B:$Q,8,0))</f>
        <v/>
      </c>
      <c r="R143" s="9" t="str">
        <f>IF(B143="","",VLOOKUP(AD143,Varsayımlar!$B:$Q,9,0))</f>
        <v/>
      </c>
      <c r="S143" s="9" t="str">
        <f>IF(B143="","",VLOOKUP(AD143,Varsayımlar!$B:$Q,10,0))</f>
        <v/>
      </c>
      <c r="T143" s="9" t="str">
        <f>IF(B143="","",VLOOKUP(AD143,Varsayımlar!$B:$Q,11,0))</f>
        <v/>
      </c>
      <c r="U143" s="9" t="str">
        <f>IF(B143="","",VLOOKUP(AD143,Varsayımlar!$B:$Q,12,0))</f>
        <v/>
      </c>
      <c r="V143" s="9" t="str">
        <f>IF(B143="","",VLOOKUP(AD143,Varsayımlar!$B:$Q,13,0))</f>
        <v/>
      </c>
      <c r="W143" s="9" t="str">
        <f>IF(B143="","",VLOOKUP(AD143,Varsayımlar!$B:$Q,14,0))</f>
        <v/>
      </c>
      <c r="X143" s="9"/>
      <c r="Y143" s="9"/>
      <c r="Z143" s="9"/>
      <c r="AA143" s="9" t="str">
        <f>IF(B143="","",VLOOKUP(AD143,Varsayımlar!$B:$Q,15,0))</f>
        <v/>
      </c>
      <c r="AB143" s="9" t="str">
        <f>IF(B143="","",VLOOKUP(AD143,Varsayımlar!$B:$Q,16,0))</f>
        <v/>
      </c>
      <c r="AC143" s="9" t="str">
        <f>IF(B143="","",VLOOKUP(Sayfa2!AD114,Varsayımlar!B:S,18,0))</f>
        <v/>
      </c>
      <c r="AD143" s="9" t="str">
        <f t="shared" si="4"/>
        <v/>
      </c>
    </row>
    <row r="144" spans="1:30" ht="29.25" customHeight="1" x14ac:dyDescent="0.25">
      <c r="A144" s="9" t="s">
        <v>224</v>
      </c>
      <c r="B144" s="9"/>
      <c r="C144" s="10" t="str">
        <f>IF(B144="","",VLOOKUP(AD144,Varsayımlar!$B:$Q,3,0))</f>
        <v/>
      </c>
      <c r="D144" s="10"/>
      <c r="E144" s="10"/>
      <c r="F144" s="9"/>
      <c r="G144" s="9"/>
      <c r="H144" s="9" t="str">
        <f>IF(B144="","",VLOOKUP(AD144,Varsayımlar!$B:$Q,5,0))</f>
        <v/>
      </c>
      <c r="I144" s="9" t="str">
        <f>IF(B144="","",VLOOKUP(AD144,Varsayımlar!B:T,19,0))</f>
        <v/>
      </c>
      <c r="J144" s="9" t="str">
        <f>IF(B144="","",VLOOKUP(AD144,Varsayımlar!$B:$Q,6,0))</f>
        <v/>
      </c>
      <c r="K144" s="9"/>
      <c r="L144" s="9"/>
      <c r="M144" s="9" t="str">
        <f>IFERROR(IF(B144="","",K144/VLOOKUP(AD144,Varsayımlar!B:R,17,0)),"")</f>
        <v/>
      </c>
      <c r="N144" s="9"/>
      <c r="O144" s="9"/>
      <c r="P144" s="9" t="str">
        <f>IF(B144="","",VLOOKUP(AD144,Varsayımlar!$B:$Q,7,0)*K144)</f>
        <v/>
      </c>
      <c r="Q144" s="9" t="str">
        <f>IF(B144="","",VLOOKUP(AD144,Varsayımlar!$B:$Q,8,0))</f>
        <v/>
      </c>
      <c r="R144" s="9" t="str">
        <f>IF(B144="","",VLOOKUP(AD144,Varsayımlar!$B:$Q,9,0))</f>
        <v/>
      </c>
      <c r="S144" s="9" t="str">
        <f>IF(B144="","",VLOOKUP(AD144,Varsayımlar!$B:$Q,10,0))</f>
        <v/>
      </c>
      <c r="T144" s="9" t="str">
        <f>IF(B144="","",VLOOKUP(AD144,Varsayımlar!$B:$Q,11,0))</f>
        <v/>
      </c>
      <c r="U144" s="9" t="str">
        <f>IF(B144="","",VLOOKUP(AD144,Varsayımlar!$B:$Q,12,0))</f>
        <v/>
      </c>
      <c r="V144" s="9" t="str">
        <f>IF(B144="","",VLOOKUP(AD144,Varsayımlar!$B:$Q,13,0))</f>
        <v/>
      </c>
      <c r="W144" s="9" t="str">
        <f>IF(B144="","",VLOOKUP(AD144,Varsayımlar!$B:$Q,14,0))</f>
        <v/>
      </c>
      <c r="X144" s="9"/>
      <c r="Y144" s="9"/>
      <c r="Z144" s="9"/>
      <c r="AA144" s="9" t="str">
        <f>IF(B144="","",VLOOKUP(AD144,Varsayımlar!$B:$Q,15,0))</f>
        <v/>
      </c>
      <c r="AB144" s="9" t="str">
        <f>IF(B144="","",VLOOKUP(AD144,Varsayımlar!$B:$Q,16,0))</f>
        <v/>
      </c>
      <c r="AC144" s="9" t="str">
        <f>IF(B144="","",VLOOKUP(Sayfa2!AD115,Varsayımlar!B:S,18,0))</f>
        <v/>
      </c>
      <c r="AD144" s="9" t="str">
        <f t="shared" si="4"/>
        <v/>
      </c>
    </row>
    <row r="145" spans="1:30" ht="29.25" customHeight="1" x14ac:dyDescent="0.25">
      <c r="A145" s="9" t="s">
        <v>225</v>
      </c>
      <c r="B145" s="9"/>
      <c r="C145" s="10" t="str">
        <f>IF(B145="","",VLOOKUP(AD145,Varsayımlar!$B:$Q,3,0))</f>
        <v/>
      </c>
      <c r="D145" s="10"/>
      <c r="E145" s="10"/>
      <c r="F145" s="9"/>
      <c r="G145" s="9"/>
      <c r="H145" s="9" t="str">
        <f>IF(B145="","",VLOOKUP(AD145,Varsayımlar!$B:$Q,5,0))</f>
        <v/>
      </c>
      <c r="I145" s="9" t="str">
        <f>IF(B145="","",VLOOKUP(AD145,Varsayımlar!B:T,19,0))</f>
        <v/>
      </c>
      <c r="J145" s="9" t="str">
        <f>IF(B145="","",VLOOKUP(AD145,Varsayımlar!$B:$Q,6,0))</f>
        <v/>
      </c>
      <c r="K145" s="9"/>
      <c r="L145" s="9"/>
      <c r="M145" s="9" t="str">
        <f>IFERROR(IF(B145="","",K145/VLOOKUP(AD145,Varsayımlar!B:R,17,0)),"")</f>
        <v/>
      </c>
      <c r="N145" s="9"/>
      <c r="O145" s="9"/>
      <c r="P145" s="9" t="str">
        <f>IF(B145="","",VLOOKUP(AD145,Varsayımlar!$B:$Q,7,0)*K145)</f>
        <v/>
      </c>
      <c r="Q145" s="9" t="str">
        <f>IF(B145="","",VLOOKUP(AD145,Varsayımlar!$B:$Q,8,0))</f>
        <v/>
      </c>
      <c r="R145" s="9" t="str">
        <f>IF(B145="","",VLOOKUP(AD145,Varsayımlar!$B:$Q,9,0))</f>
        <v/>
      </c>
      <c r="S145" s="9" t="str">
        <f>IF(B145="","",VLOOKUP(AD145,Varsayımlar!$B:$Q,10,0))</f>
        <v/>
      </c>
      <c r="T145" s="9" t="str">
        <f>IF(B145="","",VLOOKUP(AD145,Varsayımlar!$B:$Q,11,0))</f>
        <v/>
      </c>
      <c r="U145" s="9" t="str">
        <f>IF(B145="","",VLOOKUP(AD145,Varsayımlar!$B:$Q,12,0))</f>
        <v/>
      </c>
      <c r="V145" s="9" t="str">
        <f>IF(B145="","",VLOOKUP(AD145,Varsayımlar!$B:$Q,13,0))</f>
        <v/>
      </c>
      <c r="W145" s="9" t="str">
        <f>IF(B145="","",VLOOKUP(AD145,Varsayımlar!$B:$Q,14,0))</f>
        <v/>
      </c>
      <c r="X145" s="9"/>
      <c r="Y145" s="9"/>
      <c r="Z145" s="9"/>
      <c r="AA145" s="9" t="str">
        <f>IF(B145="","",VLOOKUP(AD145,Varsayımlar!$B:$Q,15,0))</f>
        <v/>
      </c>
      <c r="AB145" s="9" t="str">
        <f>IF(B145="","",VLOOKUP(AD145,Varsayımlar!$B:$Q,16,0))</f>
        <v/>
      </c>
      <c r="AC145" s="9" t="str">
        <f>IF(B145="","",VLOOKUP(Sayfa2!AD116,Varsayımlar!B:S,18,0))</f>
        <v/>
      </c>
      <c r="AD145" s="9" t="str">
        <f t="shared" si="4"/>
        <v/>
      </c>
    </row>
    <row r="146" spans="1:30" ht="29.25" customHeight="1" x14ac:dyDescent="0.25">
      <c r="A146" s="9" t="s">
        <v>226</v>
      </c>
      <c r="B146" s="9"/>
      <c r="C146" s="10" t="str">
        <f>IF(B146="","",VLOOKUP(AD146,Varsayımlar!$B:$Q,3,0))</f>
        <v/>
      </c>
      <c r="D146" s="10"/>
      <c r="E146" s="10"/>
      <c r="F146" s="9"/>
      <c r="G146" s="9"/>
      <c r="H146" s="9" t="str">
        <f>IF(B146="","",VLOOKUP(AD146,Varsayımlar!$B:$Q,5,0))</f>
        <v/>
      </c>
      <c r="I146" s="9" t="str">
        <f>IF(B146="","",VLOOKUP(AD146,Varsayımlar!B:T,19,0))</f>
        <v/>
      </c>
      <c r="J146" s="9" t="str">
        <f>IF(B146="","",VLOOKUP(AD146,Varsayımlar!$B:$Q,6,0))</f>
        <v/>
      </c>
      <c r="K146" s="9"/>
      <c r="L146" s="9"/>
      <c r="M146" s="9" t="str">
        <f>IFERROR(IF(B146="","",K146/VLOOKUP(AD146,Varsayımlar!B:R,17,0)),"")</f>
        <v/>
      </c>
      <c r="N146" s="9"/>
      <c r="O146" s="9"/>
      <c r="P146" s="9" t="str">
        <f>IF(B146="","",VLOOKUP(AD146,Varsayımlar!$B:$Q,7,0)*K146)</f>
        <v/>
      </c>
      <c r="Q146" s="9" t="str">
        <f>IF(B146="","",VLOOKUP(AD146,Varsayımlar!$B:$Q,8,0))</f>
        <v/>
      </c>
      <c r="R146" s="9" t="str">
        <f>IF(B146="","",VLOOKUP(AD146,Varsayımlar!$B:$Q,9,0))</f>
        <v/>
      </c>
      <c r="S146" s="9" t="str">
        <f>IF(B146="","",VLOOKUP(AD146,Varsayımlar!$B:$Q,10,0))</f>
        <v/>
      </c>
      <c r="T146" s="9" t="str">
        <f>IF(B146="","",VLOOKUP(AD146,Varsayımlar!$B:$Q,11,0))</f>
        <v/>
      </c>
      <c r="U146" s="9" t="str">
        <f>IF(B146="","",VLOOKUP(AD146,Varsayımlar!$B:$Q,12,0))</f>
        <v/>
      </c>
      <c r="V146" s="9" t="str">
        <f>IF(B146="","",VLOOKUP(AD146,Varsayımlar!$B:$Q,13,0))</f>
        <v/>
      </c>
      <c r="W146" s="9" t="str">
        <f>IF(B146="","",VLOOKUP(AD146,Varsayımlar!$B:$Q,14,0))</f>
        <v/>
      </c>
      <c r="X146" s="9"/>
      <c r="Y146" s="9"/>
      <c r="Z146" s="9"/>
      <c r="AA146" s="9" t="str">
        <f>IF(B146="","",VLOOKUP(AD146,Varsayımlar!$B:$Q,15,0))</f>
        <v/>
      </c>
      <c r="AB146" s="9" t="str">
        <f>IF(B146="","",VLOOKUP(AD146,Varsayımlar!$B:$Q,16,0))</f>
        <v/>
      </c>
      <c r="AC146" s="9" t="str">
        <f>IF(B146="","",VLOOKUP(Sayfa2!AD117,Varsayımlar!B:S,18,0))</f>
        <v/>
      </c>
      <c r="AD146" s="9" t="str">
        <f t="shared" si="4"/>
        <v/>
      </c>
    </row>
    <row r="147" spans="1:30" ht="29.25" customHeight="1" x14ac:dyDescent="0.25">
      <c r="A147" s="9" t="s">
        <v>227</v>
      </c>
      <c r="B147" s="9"/>
      <c r="C147" s="10" t="str">
        <f>IF(B147="","",VLOOKUP(AD147,Varsayımlar!$B:$Q,3,0))</f>
        <v/>
      </c>
      <c r="D147" s="10"/>
      <c r="E147" s="10"/>
      <c r="F147" s="9"/>
      <c r="G147" s="9"/>
      <c r="H147" s="9" t="str">
        <f>IF(B147="","",VLOOKUP(AD147,Varsayımlar!$B:$Q,5,0))</f>
        <v/>
      </c>
      <c r="I147" s="9" t="str">
        <f>IF(B147="","",VLOOKUP(AD147,Varsayımlar!B:T,19,0))</f>
        <v/>
      </c>
      <c r="J147" s="9" t="str">
        <f>IF(B147="","",VLOOKUP(AD147,Varsayımlar!$B:$Q,6,0))</f>
        <v/>
      </c>
      <c r="K147" s="9"/>
      <c r="L147" s="9"/>
      <c r="M147" s="9" t="str">
        <f>IFERROR(IF(B147="","",K147/VLOOKUP(AD147,Varsayımlar!B:R,17,0)),"")</f>
        <v/>
      </c>
      <c r="N147" s="9"/>
      <c r="O147" s="9"/>
      <c r="P147" s="9" t="str">
        <f>IF(B147="","",VLOOKUP(AD147,Varsayımlar!$B:$Q,7,0)*K147)</f>
        <v/>
      </c>
      <c r="Q147" s="9" t="str">
        <f>IF(B147="","",VLOOKUP(AD147,Varsayımlar!$B:$Q,8,0))</f>
        <v/>
      </c>
      <c r="R147" s="9" t="str">
        <f>IF(B147="","",VLOOKUP(AD147,Varsayımlar!$B:$Q,9,0))</f>
        <v/>
      </c>
      <c r="S147" s="9" t="str">
        <f>IF(B147="","",VLOOKUP(AD147,Varsayımlar!$B:$Q,10,0))</f>
        <v/>
      </c>
      <c r="T147" s="9" t="str">
        <f>IF(B147="","",VLOOKUP(AD147,Varsayımlar!$B:$Q,11,0))</f>
        <v/>
      </c>
      <c r="U147" s="9" t="str">
        <f>IF(B147="","",VLOOKUP(AD147,Varsayımlar!$B:$Q,12,0))</f>
        <v/>
      </c>
      <c r="V147" s="9" t="str">
        <f>IF(B147="","",VLOOKUP(AD147,Varsayımlar!$B:$Q,13,0))</f>
        <v/>
      </c>
      <c r="W147" s="9" t="str">
        <f>IF(B147="","",VLOOKUP(AD147,Varsayımlar!$B:$Q,14,0))</f>
        <v/>
      </c>
      <c r="X147" s="9"/>
      <c r="Y147" s="9"/>
      <c r="Z147" s="9"/>
      <c r="AA147" s="9" t="str">
        <f>IF(B147="","",VLOOKUP(AD147,Varsayımlar!$B:$Q,15,0))</f>
        <v/>
      </c>
      <c r="AB147" s="9" t="str">
        <f>IF(B147="","",VLOOKUP(AD147,Varsayımlar!$B:$Q,16,0))</f>
        <v/>
      </c>
      <c r="AC147" s="9" t="str">
        <f>IF(B147="","",VLOOKUP(Sayfa2!AD118,Varsayımlar!B:S,18,0))</f>
        <v/>
      </c>
      <c r="AD147" s="9" t="str">
        <f t="shared" si="4"/>
        <v/>
      </c>
    </row>
    <row r="148" spans="1:30" ht="29.25" customHeight="1" x14ac:dyDescent="0.25">
      <c r="A148" s="9" t="s">
        <v>228</v>
      </c>
      <c r="B148" s="9"/>
      <c r="C148" s="10" t="str">
        <f>IF(B148="","",VLOOKUP(AD148,Varsayımlar!$B:$Q,3,0))</f>
        <v/>
      </c>
      <c r="D148" s="10"/>
      <c r="E148" s="10"/>
      <c r="F148" s="9"/>
      <c r="G148" s="9"/>
      <c r="H148" s="9" t="str">
        <f>IF(B148="","",VLOOKUP(AD148,Varsayımlar!$B:$Q,5,0))</f>
        <v/>
      </c>
      <c r="I148" s="9" t="str">
        <f>IF(B148="","",VLOOKUP(AD148,Varsayımlar!B:T,19,0))</f>
        <v/>
      </c>
      <c r="J148" s="9" t="str">
        <f>IF(B148="","",VLOOKUP(AD148,Varsayımlar!$B:$Q,6,0))</f>
        <v/>
      </c>
      <c r="K148" s="9"/>
      <c r="L148" s="9"/>
      <c r="M148" s="9" t="str">
        <f>IFERROR(IF(B148="","",K148/VLOOKUP(AD148,Varsayımlar!B:R,17,0)),"")</f>
        <v/>
      </c>
      <c r="N148" s="9"/>
      <c r="O148" s="9"/>
      <c r="P148" s="9" t="str">
        <f>IF(B148="","",VLOOKUP(AD148,Varsayımlar!$B:$Q,7,0)*K148)</f>
        <v/>
      </c>
      <c r="Q148" s="9" t="str">
        <f>IF(B148="","",VLOOKUP(AD148,Varsayımlar!$B:$Q,8,0))</f>
        <v/>
      </c>
      <c r="R148" s="9" t="str">
        <f>IF(B148="","",VLOOKUP(AD148,Varsayımlar!$B:$Q,9,0))</f>
        <v/>
      </c>
      <c r="S148" s="9" t="str">
        <f>IF(B148="","",VLOOKUP(AD148,Varsayımlar!$B:$Q,10,0))</f>
        <v/>
      </c>
      <c r="T148" s="9" t="str">
        <f>IF(B148="","",VLOOKUP(AD148,Varsayımlar!$B:$Q,11,0))</f>
        <v/>
      </c>
      <c r="U148" s="9" t="str">
        <f>IF(B148="","",VLOOKUP(AD148,Varsayımlar!$B:$Q,12,0))</f>
        <v/>
      </c>
      <c r="V148" s="9" t="str">
        <f>IF(B148="","",VLOOKUP(AD148,Varsayımlar!$B:$Q,13,0))</f>
        <v/>
      </c>
      <c r="W148" s="9" t="str">
        <f>IF(B148="","",VLOOKUP(AD148,Varsayımlar!$B:$Q,14,0))</f>
        <v/>
      </c>
      <c r="X148" s="9"/>
      <c r="Y148" s="9"/>
      <c r="Z148" s="9"/>
      <c r="AA148" s="9" t="str">
        <f>IF(B148="","",VLOOKUP(AD148,Varsayımlar!$B:$Q,15,0))</f>
        <v/>
      </c>
      <c r="AB148" s="9" t="str">
        <f>IF(B148="","",VLOOKUP(AD148,Varsayımlar!$B:$Q,16,0))</f>
        <v/>
      </c>
      <c r="AC148" s="9" t="str">
        <f>IF(B148="","",VLOOKUP(Sayfa2!AD119,Varsayımlar!B:S,18,0))</f>
        <v/>
      </c>
      <c r="AD148" s="9" t="str">
        <f t="shared" si="4"/>
        <v/>
      </c>
    </row>
    <row r="149" spans="1:30" ht="29.25" customHeight="1" x14ac:dyDescent="0.25">
      <c r="A149" s="9" t="s">
        <v>229</v>
      </c>
      <c r="B149" s="9"/>
      <c r="C149" s="10" t="str">
        <f>IF(B149="","",VLOOKUP(AD149,Varsayımlar!$B:$Q,3,0))</f>
        <v/>
      </c>
      <c r="D149" s="10"/>
      <c r="E149" s="10"/>
      <c r="F149" s="9"/>
      <c r="G149" s="9"/>
      <c r="H149" s="9" t="str">
        <f>IF(B149="","",VLOOKUP(AD149,Varsayımlar!$B:$Q,5,0))</f>
        <v/>
      </c>
      <c r="I149" s="9" t="str">
        <f>IF(B149="","",VLOOKUP(AD149,Varsayımlar!B:T,19,0))</f>
        <v/>
      </c>
      <c r="J149" s="9" t="str">
        <f>IF(B149="","",VLOOKUP(AD149,Varsayımlar!$B:$Q,6,0))</f>
        <v/>
      </c>
      <c r="K149" s="9"/>
      <c r="L149" s="9"/>
      <c r="M149" s="9" t="str">
        <f>IFERROR(IF(B149="","",K149/VLOOKUP(AD149,Varsayımlar!B:R,17,0)),"")</f>
        <v/>
      </c>
      <c r="N149" s="9"/>
      <c r="O149" s="9"/>
      <c r="P149" s="9" t="str">
        <f>IF(B149="","",VLOOKUP(AD149,Varsayımlar!$B:$Q,7,0)*K149)</f>
        <v/>
      </c>
      <c r="Q149" s="9" t="str">
        <f>IF(B149="","",VLOOKUP(AD149,Varsayımlar!$B:$Q,8,0))</f>
        <v/>
      </c>
      <c r="R149" s="9" t="str">
        <f>IF(B149="","",VLOOKUP(AD149,Varsayımlar!$B:$Q,9,0))</f>
        <v/>
      </c>
      <c r="S149" s="9" t="str">
        <f>IF(B149="","",VLOOKUP(AD149,Varsayımlar!$B:$Q,10,0))</f>
        <v/>
      </c>
      <c r="T149" s="9" t="str">
        <f>IF(B149="","",VLOOKUP(AD149,Varsayımlar!$B:$Q,11,0))</f>
        <v/>
      </c>
      <c r="U149" s="9" t="str">
        <f>IF(B149="","",VLOOKUP(AD149,Varsayımlar!$B:$Q,12,0))</f>
        <v/>
      </c>
      <c r="V149" s="9" t="str">
        <f>IF(B149="","",VLOOKUP(AD149,Varsayımlar!$B:$Q,13,0))</f>
        <v/>
      </c>
      <c r="W149" s="9" t="str">
        <f>IF(B149="","",VLOOKUP(AD149,Varsayımlar!$B:$Q,14,0))</f>
        <v/>
      </c>
      <c r="X149" s="9"/>
      <c r="Y149" s="9"/>
      <c r="Z149" s="9"/>
      <c r="AA149" s="9" t="str">
        <f>IF(B149="","",VLOOKUP(AD149,Varsayımlar!$B:$Q,15,0))</f>
        <v/>
      </c>
      <c r="AB149" s="9" t="str">
        <f>IF(B149="","",VLOOKUP(AD149,Varsayımlar!$B:$Q,16,0))</f>
        <v/>
      </c>
      <c r="AC149" s="9" t="str">
        <f>IF(B149="","",VLOOKUP(Sayfa2!AD120,Varsayımlar!B:S,18,0))</f>
        <v/>
      </c>
      <c r="AD149" s="9" t="str">
        <f t="shared" si="4"/>
        <v/>
      </c>
    </row>
    <row r="150" spans="1:30" ht="29.25" customHeight="1" x14ac:dyDescent="0.25">
      <c r="A150" s="9" t="s">
        <v>230</v>
      </c>
      <c r="B150" s="9"/>
      <c r="C150" s="10" t="str">
        <f>IF(B150="","",VLOOKUP(AD150,Varsayımlar!$B:$Q,3,0))</f>
        <v/>
      </c>
      <c r="D150" s="10"/>
      <c r="E150" s="10"/>
      <c r="F150" s="9"/>
      <c r="G150" s="9"/>
      <c r="H150" s="9" t="str">
        <f>IF(B150="","",VLOOKUP(AD150,Varsayımlar!$B:$Q,5,0))</f>
        <v/>
      </c>
      <c r="I150" s="9" t="str">
        <f>IF(B150="","",VLOOKUP(AD150,Varsayımlar!B:T,19,0))</f>
        <v/>
      </c>
      <c r="J150" s="9" t="str">
        <f>IF(B150="","",VLOOKUP(AD150,Varsayımlar!$B:$Q,6,0))</f>
        <v/>
      </c>
      <c r="K150" s="9"/>
      <c r="L150" s="9"/>
      <c r="M150" s="9" t="str">
        <f>IFERROR(IF(B150="","",K150/VLOOKUP(AD150,Varsayımlar!B:R,17,0)),"")</f>
        <v/>
      </c>
      <c r="N150" s="9"/>
      <c r="O150" s="9"/>
      <c r="P150" s="9" t="str">
        <f>IF(B150="","",VLOOKUP(AD150,Varsayımlar!$B:$Q,7,0)*K150)</f>
        <v/>
      </c>
      <c r="Q150" s="9" t="str">
        <f>IF(B150="","",VLOOKUP(AD150,Varsayımlar!$B:$Q,8,0))</f>
        <v/>
      </c>
      <c r="R150" s="9" t="str">
        <f>IF(B150="","",VLOOKUP(AD150,Varsayımlar!$B:$Q,9,0))</f>
        <v/>
      </c>
      <c r="S150" s="9" t="str">
        <f>IF(B150="","",VLOOKUP(AD150,Varsayımlar!$B:$Q,10,0))</f>
        <v/>
      </c>
      <c r="T150" s="9" t="str">
        <f>IF(B150="","",VLOOKUP(AD150,Varsayımlar!$B:$Q,11,0))</f>
        <v/>
      </c>
      <c r="U150" s="9" t="str">
        <f>IF(B150="","",VLOOKUP(AD150,Varsayımlar!$B:$Q,12,0))</f>
        <v/>
      </c>
      <c r="V150" s="9" t="str">
        <f>IF(B150="","",VLOOKUP(AD150,Varsayımlar!$B:$Q,13,0))</f>
        <v/>
      </c>
      <c r="W150" s="9" t="str">
        <f>IF(B150="","",VLOOKUP(AD150,Varsayımlar!$B:$Q,14,0))</f>
        <v/>
      </c>
      <c r="X150" s="9"/>
      <c r="Y150" s="9"/>
      <c r="Z150" s="9"/>
      <c r="AA150" s="9" t="str">
        <f>IF(B150="","",VLOOKUP(AD150,Varsayımlar!$B:$Q,15,0))</f>
        <v/>
      </c>
      <c r="AB150" s="9" t="str">
        <f>IF(B150="","",VLOOKUP(AD150,Varsayımlar!$B:$Q,16,0))</f>
        <v/>
      </c>
      <c r="AC150" s="9" t="str">
        <f>IF(B150="","",VLOOKUP(Sayfa2!AD121,Varsayımlar!B:S,18,0))</f>
        <v/>
      </c>
      <c r="AD150" s="9" t="str">
        <f t="shared" si="4"/>
        <v/>
      </c>
    </row>
    <row r="151" spans="1:30" ht="29.25" customHeight="1" x14ac:dyDescent="0.25">
      <c r="A151" s="9" t="s">
        <v>283</v>
      </c>
      <c r="B151" s="9"/>
      <c r="C151" s="10" t="str">
        <f>IF(B151="","",VLOOKUP(AD151,Varsayımlar!$B:$Q,3,0))</f>
        <v/>
      </c>
      <c r="D151" s="10"/>
      <c r="E151" s="10"/>
      <c r="F151" s="9"/>
      <c r="G151" s="9"/>
      <c r="H151" s="9" t="str">
        <f>IF(B151="","",VLOOKUP(AD151,Varsayımlar!$B:$Q,5,0))</f>
        <v/>
      </c>
      <c r="I151" s="9" t="str">
        <f>IF(B151="","",VLOOKUP(AD151,Varsayımlar!B:T,19,0))</f>
        <v/>
      </c>
      <c r="J151" s="9" t="str">
        <f>IF(B151="","",VLOOKUP(AD151,Varsayımlar!$B:$Q,6,0))</f>
        <v/>
      </c>
      <c r="K151" s="9"/>
      <c r="L151" s="9"/>
      <c r="M151" s="9" t="str">
        <f>IFERROR(IF(B151="","",K151/VLOOKUP(AD151,Varsayımlar!B:R,17,0)),"")</f>
        <v/>
      </c>
      <c r="N151" s="9"/>
      <c r="O151" s="9"/>
      <c r="P151" s="9" t="str">
        <f>IF(B151="","",VLOOKUP(AD151,Varsayımlar!$B:$Q,7,0)*K151)</f>
        <v/>
      </c>
      <c r="Q151" s="9" t="str">
        <f>IF(B151="","",VLOOKUP(AD151,Varsayımlar!$B:$Q,8,0))</f>
        <v/>
      </c>
      <c r="R151" s="9" t="str">
        <f>IF(B151="","",VLOOKUP(AD151,Varsayımlar!$B:$Q,9,0))</f>
        <v/>
      </c>
      <c r="S151" s="9" t="str">
        <f>IF(B151="","",VLOOKUP(AD151,Varsayımlar!$B:$Q,10,0))</f>
        <v/>
      </c>
      <c r="T151" s="9" t="str">
        <f>IF(B151="","",VLOOKUP(AD151,Varsayımlar!$B:$Q,11,0))</f>
        <v/>
      </c>
      <c r="U151" s="9" t="str">
        <f>IF(B151="","",VLOOKUP(AD151,Varsayımlar!$B:$Q,12,0))</f>
        <v/>
      </c>
      <c r="V151" s="9" t="str">
        <f>IF(B151="","",VLOOKUP(AD151,Varsayımlar!$B:$Q,13,0))</f>
        <v/>
      </c>
      <c r="W151" s="9" t="str">
        <f>IF(B151="","",VLOOKUP(AD151,Varsayımlar!$B:$Q,14,0))</f>
        <v/>
      </c>
      <c r="X151" s="9"/>
      <c r="Y151" s="9"/>
      <c r="Z151" s="9"/>
      <c r="AA151" s="9" t="str">
        <f>IF(B151="","",VLOOKUP(AD151,Varsayımlar!$B:$Q,15,0))</f>
        <v/>
      </c>
      <c r="AB151" s="9" t="str">
        <f>IF(B151="","",VLOOKUP(AD151,Varsayımlar!$B:$Q,16,0))</f>
        <v/>
      </c>
      <c r="AC151" s="9" t="str">
        <f>IF(B151="","",VLOOKUP(Sayfa2!AD122,Varsayımlar!B:S,18,0))</f>
        <v/>
      </c>
      <c r="AD151" s="9" t="str">
        <f t="shared" si="4"/>
        <v/>
      </c>
    </row>
    <row r="152" spans="1:30" ht="29.25" customHeight="1" x14ac:dyDescent="0.25">
      <c r="A152" s="9" t="s">
        <v>284</v>
      </c>
      <c r="B152" s="9"/>
      <c r="C152" s="10" t="str">
        <f>IF(B152="","",VLOOKUP(AD152,Varsayımlar!$B:$Q,3,0))</f>
        <v/>
      </c>
      <c r="D152" s="10"/>
      <c r="E152" s="10"/>
      <c r="F152" s="9"/>
      <c r="G152" s="9"/>
      <c r="H152" s="9" t="str">
        <f>IF(B152="","",VLOOKUP(AD152,Varsayımlar!$B:$Q,5,0))</f>
        <v/>
      </c>
      <c r="I152" s="9" t="str">
        <f>IF(B152="","",VLOOKUP(AD152,Varsayımlar!B:T,19,0))</f>
        <v/>
      </c>
      <c r="J152" s="9" t="str">
        <f>IF(B152="","",VLOOKUP(AD152,Varsayımlar!$B:$Q,6,0))</f>
        <v/>
      </c>
      <c r="K152" s="9"/>
      <c r="L152" s="9"/>
      <c r="M152" s="9" t="str">
        <f>IFERROR(IF(B152="","",K152/VLOOKUP(AD152,Varsayımlar!B:R,17,0)),"")</f>
        <v/>
      </c>
      <c r="N152" s="9"/>
      <c r="O152" s="9"/>
      <c r="P152" s="9" t="str">
        <f>IF(B152="","",VLOOKUP(AD152,Varsayımlar!$B:$Q,7,0)*K152)</f>
        <v/>
      </c>
      <c r="Q152" s="9" t="str">
        <f>IF(B152="","",VLOOKUP(AD152,Varsayımlar!$B:$Q,8,0))</f>
        <v/>
      </c>
      <c r="R152" s="9" t="str">
        <f>IF(B152="","",VLOOKUP(AD152,Varsayımlar!$B:$Q,9,0))</f>
        <v/>
      </c>
      <c r="S152" s="9" t="str">
        <f>IF(B152="","",VLOOKUP(AD152,Varsayımlar!$B:$Q,10,0))</f>
        <v/>
      </c>
      <c r="T152" s="9" t="str">
        <f>IF(B152="","",VLOOKUP(AD152,Varsayımlar!$B:$Q,11,0))</f>
        <v/>
      </c>
      <c r="U152" s="9" t="str">
        <f>IF(B152="","",VLOOKUP(AD152,Varsayımlar!$B:$Q,12,0))</f>
        <v/>
      </c>
      <c r="V152" s="9" t="str">
        <f>IF(B152="","",VLOOKUP(AD152,Varsayımlar!$B:$Q,13,0))</f>
        <v/>
      </c>
      <c r="W152" s="9" t="str">
        <f>IF(B152="","",VLOOKUP(AD152,Varsayımlar!$B:$Q,14,0))</f>
        <v/>
      </c>
      <c r="X152" s="9"/>
      <c r="Y152" s="9"/>
      <c r="Z152" s="9"/>
      <c r="AA152" s="9" t="str">
        <f>IF(B152="","",VLOOKUP(AD152,Varsayımlar!$B:$Q,15,0))</f>
        <v/>
      </c>
      <c r="AB152" s="9" t="str">
        <f>IF(B152="","",VLOOKUP(AD152,Varsayımlar!$B:$Q,16,0))</f>
        <v/>
      </c>
      <c r="AC152" s="9" t="str">
        <f>IF(B152="","",VLOOKUP(Sayfa2!AD123,Varsayımlar!B:S,18,0))</f>
        <v/>
      </c>
      <c r="AD152" s="9" t="str">
        <f t="shared" si="4"/>
        <v/>
      </c>
    </row>
    <row r="153" spans="1:30" ht="29.25" customHeight="1" x14ac:dyDescent="0.25">
      <c r="A153" s="9" t="s">
        <v>725</v>
      </c>
      <c r="B153" s="9"/>
      <c r="C153" s="10" t="str">
        <f>IF(B153="","",VLOOKUP(AD153,Varsayımlar!$B:$Q,3,0))</f>
        <v/>
      </c>
      <c r="D153" s="10"/>
      <c r="E153" s="10"/>
      <c r="F153" s="9"/>
      <c r="G153" s="9"/>
      <c r="H153" s="9" t="str">
        <f>IF(B153="","",VLOOKUP(AD153,Varsayımlar!$B:$Q,5,0))</f>
        <v/>
      </c>
      <c r="I153" s="9" t="str">
        <f>IF(B153="","",VLOOKUP(AD153,Varsayımlar!B:T,19,0))</f>
        <v/>
      </c>
      <c r="J153" s="9" t="str">
        <f>IF(B153="","",VLOOKUP(AD153,Varsayımlar!$B:$Q,6,0))</f>
        <v/>
      </c>
      <c r="K153" s="9"/>
      <c r="L153" s="9"/>
      <c r="M153" s="9" t="str">
        <f>IFERROR(IF(B153="","",K153/VLOOKUP(AD153,Varsayımlar!B:R,17,0)),"")</f>
        <v/>
      </c>
      <c r="N153" s="9"/>
      <c r="O153" s="9"/>
      <c r="P153" s="9" t="str">
        <f>IF(B153="","",VLOOKUP(AD153,Varsayımlar!$B:$Q,7,0)*K153)</f>
        <v/>
      </c>
      <c r="Q153" s="9" t="str">
        <f>IF(B153="","",VLOOKUP(AD153,Varsayımlar!$B:$Q,8,0))</f>
        <v/>
      </c>
      <c r="R153" s="9" t="str">
        <f>IF(B153="","",VLOOKUP(AD153,Varsayımlar!$B:$Q,9,0))</f>
        <v/>
      </c>
      <c r="S153" s="9" t="str">
        <f>IF(B153="","",VLOOKUP(AD153,Varsayımlar!$B:$Q,10,0))</f>
        <v/>
      </c>
      <c r="T153" s="9" t="str">
        <f>IF(B153="","",VLOOKUP(AD153,Varsayımlar!$B:$Q,11,0))</f>
        <v/>
      </c>
      <c r="U153" s="9" t="str">
        <f>IF(B153="","",VLOOKUP(AD153,Varsayımlar!$B:$Q,12,0))</f>
        <v/>
      </c>
      <c r="V153" s="9" t="str">
        <f>IF(B153="","",VLOOKUP(AD153,Varsayımlar!$B:$Q,13,0))</f>
        <v/>
      </c>
      <c r="W153" s="9" t="str">
        <f>IF(B153="","",VLOOKUP(AD153,Varsayımlar!$B:$Q,14,0))</f>
        <v/>
      </c>
      <c r="X153" s="9"/>
      <c r="Y153" s="9"/>
      <c r="Z153" s="9"/>
      <c r="AA153" s="9" t="str">
        <f>IF(B153="","",VLOOKUP(AD153,Varsayımlar!$B:$Q,15,0))</f>
        <v/>
      </c>
      <c r="AB153" s="9" t="str">
        <f>IF(B153="","",VLOOKUP(AD153,Varsayımlar!$B:$Q,16,0))</f>
        <v/>
      </c>
      <c r="AC153" s="9" t="str">
        <f>IF(B153="","",VLOOKUP(Sayfa2!AD124,Varsayımlar!B:S,18,0))</f>
        <v/>
      </c>
      <c r="AD153" s="9" t="str">
        <f t="shared" si="4"/>
        <v/>
      </c>
    </row>
    <row r="154" spans="1:30" x14ac:dyDescent="0.25"/>
    <row r="155" spans="1:30" x14ac:dyDescent="0.25"/>
    <row r="156" spans="1:30" x14ac:dyDescent="0.25"/>
    <row r="157" spans="1:30" x14ac:dyDescent="0.25"/>
    <row r="158" spans="1:30" x14ac:dyDescent="0.25"/>
    <row r="159" spans="1:30" x14ac:dyDescent="0.25"/>
    <row r="160" spans="1:3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8" x14ac:dyDescent="0.25"/>
    <row r="389" x14ac:dyDescent="0.25"/>
    <row r="390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2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8" x14ac:dyDescent="0.25"/>
    <row r="420" x14ac:dyDescent="0.25"/>
    <row r="421" x14ac:dyDescent="0.25"/>
    <row r="422" x14ac:dyDescent="0.25"/>
    <row r="424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3" x14ac:dyDescent="0.25"/>
    <row r="444" x14ac:dyDescent="0.25"/>
    <row r="446" x14ac:dyDescent="0.25"/>
    <row r="447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59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5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1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7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3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19" x14ac:dyDescent="0.25"/>
    <row r="1020" x14ac:dyDescent="0.25"/>
    <row r="1022" x14ac:dyDescent="0.25"/>
    <row r="1023" x14ac:dyDescent="0.25"/>
    <row r="1024" x14ac:dyDescent="0.25"/>
    <row r="1026" x14ac:dyDescent="0.25"/>
    <row r="1028" x14ac:dyDescent="0.25"/>
    <row r="1030" x14ac:dyDescent="0.25"/>
    <row r="1032" x14ac:dyDescent="0.25"/>
    <row r="1034" x14ac:dyDescent="0.25"/>
    <row r="1035" x14ac:dyDescent="0.25"/>
    <row r="1036" x14ac:dyDescent="0.25"/>
    <row r="1038" x14ac:dyDescent="0.25"/>
    <row r="1039" x14ac:dyDescent="0.25"/>
    <row r="1040" x14ac:dyDescent="0.25"/>
    <row r="1042" x14ac:dyDescent="0.25"/>
    <row r="1043" x14ac:dyDescent="0.25"/>
    <row r="1044" x14ac:dyDescent="0.25"/>
    <row r="1046" x14ac:dyDescent="0.25"/>
    <row r="1048" x14ac:dyDescent="0.25"/>
    <row r="1050" x14ac:dyDescent="0.25"/>
    <row r="1051" x14ac:dyDescent="0.25"/>
    <row r="1052" x14ac:dyDescent="0.25"/>
    <row r="1054" x14ac:dyDescent="0.25"/>
    <row r="1055" x14ac:dyDescent="0.25"/>
    <row r="1056" x14ac:dyDescent="0.25"/>
    <row r="1058" x14ac:dyDescent="0.25"/>
    <row r="1059" x14ac:dyDescent="0.25"/>
    <row r="1060" x14ac:dyDescent="0.25"/>
    <row r="1062" x14ac:dyDescent="0.25"/>
    <row r="1064" x14ac:dyDescent="0.25"/>
    <row r="1066" x14ac:dyDescent="0.25"/>
    <row r="1067" x14ac:dyDescent="0.25"/>
    <row r="1068" x14ac:dyDescent="0.25"/>
    <row r="1070" x14ac:dyDescent="0.25"/>
    <row r="1071" x14ac:dyDescent="0.25"/>
    <row r="1072" x14ac:dyDescent="0.25"/>
    <row r="1074" x14ac:dyDescent="0.25"/>
    <row r="1075" x14ac:dyDescent="0.25"/>
    <row r="1076" x14ac:dyDescent="0.25"/>
    <row r="1078" x14ac:dyDescent="0.25"/>
    <row r="1080" x14ac:dyDescent="0.25"/>
    <row r="1081" x14ac:dyDescent="0.25"/>
    <row r="1082" x14ac:dyDescent="0.25"/>
    <row r="1083" x14ac:dyDescent="0.25"/>
    <row r="1084" x14ac:dyDescent="0.25"/>
    <row r="1086" x14ac:dyDescent="0.25"/>
    <row r="1087" x14ac:dyDescent="0.25"/>
    <row r="1088" x14ac:dyDescent="0.25"/>
    <row r="1090" x14ac:dyDescent="0.25"/>
    <row r="1091" x14ac:dyDescent="0.25"/>
    <row r="1092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6" x14ac:dyDescent="0.25"/>
    <row r="1678" x14ac:dyDescent="0.25"/>
    <row r="1679" x14ac:dyDescent="0.25"/>
  </sheetData>
  <mergeCells count="7">
    <mergeCell ref="A1:AB1"/>
    <mergeCell ref="A2:Z2"/>
    <mergeCell ref="A65:AB65"/>
    <mergeCell ref="A72:AB72"/>
    <mergeCell ref="A88:AB88"/>
    <mergeCell ref="B74:AB74"/>
    <mergeCell ref="B4:AB4"/>
  </mergeCells>
  <pageMargins left="0.31496062992125984" right="0.70866141732283472" top="0.35433070866141736" bottom="0.35433070866141736" header="0.31496062992125984" footer="0.31496062992125984"/>
  <pageSetup paperSize="9" scale="43" fitToHeight="2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78"/>
  <sheetViews>
    <sheetView zoomScale="69" zoomScaleNormal="69" workbookViewId="0">
      <selection activeCell="A65" sqref="A1:XFD1048576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1.28515625" style="80" customWidth="1"/>
    <col min="5" max="5" width="39.42578125" style="80" hidden="1" customWidth="1"/>
    <col min="6" max="6" width="17" style="8" customWidth="1"/>
    <col min="7" max="7" width="18.42578125" style="8" customWidth="1"/>
    <col min="8" max="8" width="28" style="8" customWidth="1"/>
    <col min="9" max="9" width="10.85546875" style="8" customWidth="1"/>
    <col min="10" max="10" width="9.85546875" style="8" bestFit="1" customWidth="1"/>
    <col min="11" max="11" width="12.85546875" style="8" customWidth="1"/>
    <col min="12" max="12" width="13.140625" style="8" customWidth="1"/>
    <col min="13" max="13" width="8.85546875" style="8" customWidth="1"/>
    <col min="14" max="14" width="9.855468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10.7109375" style="8" customWidth="1"/>
    <col min="19" max="19" width="8.5703125" style="8" customWidth="1"/>
    <col min="20" max="20" width="7.42578125" style="8" customWidth="1"/>
    <col min="21" max="21" width="10.7109375" style="8" customWidth="1"/>
    <col min="22" max="22" width="10.140625" style="8" bestFit="1" customWidth="1"/>
    <col min="23" max="23" width="7.140625" style="8" customWidth="1"/>
    <col min="24" max="24" width="12.7109375" style="8" bestFit="1" customWidth="1"/>
    <col min="25" max="25" width="18.5703125" style="8" customWidth="1"/>
    <col min="26" max="26" width="19.28515625" style="8" bestFit="1" customWidth="1"/>
    <col min="27" max="27" width="22.85546875" style="8" customWidth="1"/>
    <col min="28" max="28" width="16.5703125" style="8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0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0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75">
        <v>46203</v>
      </c>
      <c r="AB2" s="95">
        <v>0.39583333333333331</v>
      </c>
      <c r="AC2" s="35"/>
    </row>
    <row r="3" spans="1:30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243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0" ht="36" customHeight="1" x14ac:dyDescent="0.25">
      <c r="A4" s="9" t="s">
        <v>29</v>
      </c>
      <c r="B4" s="82" t="s">
        <v>17</v>
      </c>
      <c r="C4" s="83">
        <f>IF(B4="","",VLOOKUP(AD4,Varsayımlar!$B:$Q,3,0))</f>
        <v>8698829380698</v>
      </c>
      <c r="D4" s="83" t="s">
        <v>522</v>
      </c>
      <c r="E4" s="104" t="s">
        <v>37</v>
      </c>
      <c r="F4" s="82" t="s">
        <v>523</v>
      </c>
      <c r="G4" s="82" t="s">
        <v>525</v>
      </c>
      <c r="H4" s="82" t="str">
        <f>IF(B4="","",VLOOKUP(AD4,Varsayımlar!$B:$Q,5,0))</f>
        <v>TORTİLLAS 25 CM 4 PCS 260G</v>
      </c>
      <c r="I4" s="82">
        <f>IF(B4="","",VLOOKUP(AD4,Varsayımlar!B:T,19,0))</f>
        <v>0</v>
      </c>
      <c r="J4" s="82" t="str">
        <f>IF(B4="","",VLOOKUP(AD4,Varsayımlar!$B:$Q,6,0))</f>
        <v>SADE</v>
      </c>
      <c r="K4" s="82">
        <v>2016</v>
      </c>
      <c r="L4" s="82" t="s">
        <v>864</v>
      </c>
      <c r="M4" s="82">
        <f t="shared" ref="M4:M63" si="0">K4/84</f>
        <v>24</v>
      </c>
      <c r="N4" s="82"/>
      <c r="O4" s="82">
        <v>22</v>
      </c>
      <c r="P4" s="82">
        <f>IF(B4="","",VLOOKUP(AD4,Varsayımlar!$B:$Q,7,0)*K4)</f>
        <v>60480</v>
      </c>
      <c r="Q4" s="82">
        <f>IF(B4="","",VLOOKUP(AD4,Varsayımlar!$B:$Q,8,0))</f>
        <v>25</v>
      </c>
      <c r="R4" s="82" t="str">
        <f>IF(B4="","",VLOOKUP(AD4,Varsayımlar!$B:$Q,9,0))</f>
        <v>SOFT</v>
      </c>
      <c r="S4" s="82">
        <f>IF(B4="","",VLOOKUP(AD4,Varsayımlar!$B:$Q,10,0))</f>
        <v>4</v>
      </c>
      <c r="T4" s="82">
        <f>IF(B4="","",VLOOKUP(AD4,Varsayımlar!$B:$Q,11,0))</f>
        <v>30</v>
      </c>
      <c r="U4" s="82">
        <f>IF(B4="","",VLOOKUP(AD4,Varsayımlar!$B:$Q,12,0))</f>
        <v>260</v>
      </c>
      <c r="V4" s="82" t="str">
        <f>IF(B4="","",VLOOKUP(AD4,Varsayımlar!$B:$Q,13,0))</f>
        <v>YURTDIŞI</v>
      </c>
      <c r="W4" s="82">
        <f>IF(B4="","",VLOOKUP(AD4,Varsayımlar!$B:$Q,14,0))</f>
        <v>6</v>
      </c>
      <c r="X4" s="84">
        <v>46200</v>
      </c>
      <c r="Y4" s="84">
        <v>46383</v>
      </c>
      <c r="Z4" s="82">
        <v>26062725</v>
      </c>
      <c r="AA4" s="82" t="str">
        <f>IF(B4="","",VLOOKUP(AD4,Varsayımlar!$B:$Q,15,0))</f>
        <v>TRİTON -SKT ATILACAK</v>
      </c>
      <c r="AB4" s="82" t="str">
        <f>IF(B4="","",VLOOKUP(AD4,Varsayımlar!$B:$Q,16,0))</f>
        <v>24-26 CM</v>
      </c>
      <c r="AC4" s="64"/>
      <c r="AD4" s="61" t="str">
        <f t="shared" ref="AD4:AD63" si="1">IF(B4="","",CONCATENATE(B4,E4))</f>
        <v>LLC TRİTONMUTLUKAL WHEAT TORTILLA</v>
      </c>
    </row>
    <row r="5" spans="1:30" ht="36" customHeight="1" x14ac:dyDescent="0.25">
      <c r="A5" s="9" t="s">
        <v>122</v>
      </c>
      <c r="B5" s="154" t="s">
        <v>17</v>
      </c>
      <c r="C5" s="155">
        <f>IF(B5="","",VLOOKUP(AD5,Varsayımlar!$B:$Q,3,0))</f>
        <v>8698829380698</v>
      </c>
      <c r="D5" s="155" t="s">
        <v>232</v>
      </c>
      <c r="E5" s="166" t="s">
        <v>37</v>
      </c>
      <c r="F5" s="154" t="s">
        <v>732</v>
      </c>
      <c r="G5" s="154" t="s">
        <v>734</v>
      </c>
      <c r="H5" s="154" t="str">
        <f>IF(B5="","",VLOOKUP(AD5,Varsayımlar!$B:$Q,5,0))</f>
        <v>TORTİLLAS 25 CM 4 PCS 260G</v>
      </c>
      <c r="I5" s="154">
        <f>IF(B5="","",VLOOKUP(AD5,Varsayımlar!B:T,19,0))</f>
        <v>0</v>
      </c>
      <c r="J5" s="154" t="str">
        <f>IF(B5="","",VLOOKUP(AD5,Varsayımlar!$B:$Q,6,0))</f>
        <v>SADE</v>
      </c>
      <c r="K5" s="154">
        <v>420</v>
      </c>
      <c r="L5" s="154"/>
      <c r="M5" s="154">
        <f t="shared" si="0"/>
        <v>5</v>
      </c>
      <c r="N5" s="154"/>
      <c r="O5" s="154">
        <v>6</v>
      </c>
      <c r="P5" s="154">
        <f>IF(B5="","",VLOOKUP(AD5,Varsayımlar!$B:$Q,7,0)*K5)</f>
        <v>12600</v>
      </c>
      <c r="Q5" s="154">
        <f>IF(B5="","",VLOOKUP(AD5,Varsayımlar!$B:$Q,8,0))</f>
        <v>25</v>
      </c>
      <c r="R5" s="154" t="str">
        <f>IF(B5="","",VLOOKUP(AD5,Varsayımlar!$B:$Q,9,0))</f>
        <v>SOFT</v>
      </c>
      <c r="S5" s="154">
        <f>IF(B5="","",VLOOKUP(AD5,Varsayımlar!$B:$Q,10,0))</f>
        <v>4</v>
      </c>
      <c r="T5" s="154">
        <f>IF(B5="","",VLOOKUP(AD5,Varsayımlar!$B:$Q,11,0))</f>
        <v>30</v>
      </c>
      <c r="U5" s="154">
        <f>IF(B5="","",VLOOKUP(AD5,Varsayımlar!$B:$Q,12,0))</f>
        <v>260</v>
      </c>
      <c r="V5" s="154" t="str">
        <f>IF(B5="","",VLOOKUP(AD5,Varsayımlar!$B:$Q,13,0))</f>
        <v>YURTDIŞI</v>
      </c>
      <c r="W5" s="154">
        <f>IF(B5="","",VLOOKUP(AD5,Varsayımlar!$B:$Q,14,0))</f>
        <v>6</v>
      </c>
      <c r="X5" s="157">
        <v>46203</v>
      </c>
      <c r="Y5" s="157">
        <v>46386</v>
      </c>
      <c r="Z5" s="154" t="s">
        <v>826</v>
      </c>
      <c r="AA5" s="154" t="str">
        <f>IF(B5="","",VLOOKUP(AD5,Varsayımlar!$B:$Q,15,0))</f>
        <v>TRİTON -SKT ATILACAK</v>
      </c>
      <c r="AB5" s="154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0" ht="36" customHeight="1" x14ac:dyDescent="0.25">
      <c r="A6" s="9" t="s">
        <v>123</v>
      </c>
      <c r="B6" s="82" t="s">
        <v>17</v>
      </c>
      <c r="C6" s="83">
        <f>IF(B6="","",VLOOKUP(AD6,Varsayımlar!$B:$Q,3,0))</f>
        <v>8698829380698</v>
      </c>
      <c r="D6" s="83" t="s">
        <v>234</v>
      </c>
      <c r="E6" s="104" t="s">
        <v>37</v>
      </c>
      <c r="F6" s="82" t="s">
        <v>737</v>
      </c>
      <c r="G6" s="82" t="s">
        <v>738</v>
      </c>
      <c r="H6" s="82" t="str">
        <f>IF(B6="","",VLOOKUP(AD6,Varsayımlar!$B:$Q,5,0))</f>
        <v>TORTİLLAS 25 CM 4 PCS 260G</v>
      </c>
      <c r="I6" s="82">
        <f>IF(B6="","",VLOOKUP(AD6,Varsayımlar!B:T,19,0))</f>
        <v>0</v>
      </c>
      <c r="J6" s="82" t="str">
        <f>IF(B6="","",VLOOKUP(AD6,Varsayımlar!$B:$Q,6,0))</f>
        <v>SADE</v>
      </c>
      <c r="K6" s="82">
        <v>1596</v>
      </c>
      <c r="L6" s="82"/>
      <c r="M6" s="82">
        <f t="shared" si="0"/>
        <v>19</v>
      </c>
      <c r="N6" s="82"/>
      <c r="O6" s="82">
        <v>22</v>
      </c>
      <c r="P6" s="82">
        <f>IF(B6="","",VLOOKUP(AD6,Varsayımlar!$B:$Q,7,0)*K6)</f>
        <v>47880</v>
      </c>
      <c r="Q6" s="82">
        <f>IF(B6="","",VLOOKUP(AD6,Varsayımlar!$B:$Q,8,0))</f>
        <v>25</v>
      </c>
      <c r="R6" s="82" t="str">
        <f>IF(B6="","",VLOOKUP(AD6,Varsayımlar!$B:$Q,9,0))</f>
        <v>SOFT</v>
      </c>
      <c r="S6" s="82">
        <f>IF(B6="","",VLOOKUP(AD6,Varsayımlar!$B:$Q,10,0))</f>
        <v>4</v>
      </c>
      <c r="T6" s="82">
        <f>IF(B6="","",VLOOKUP(AD6,Varsayımlar!$B:$Q,11,0))</f>
        <v>30</v>
      </c>
      <c r="U6" s="82">
        <f>IF(B6="","",VLOOKUP(AD6,Varsayımlar!$B:$Q,12,0))</f>
        <v>260</v>
      </c>
      <c r="V6" s="82" t="str">
        <f>IF(B6="","",VLOOKUP(AD6,Varsayımlar!$B:$Q,13,0))</f>
        <v>YURTDIŞI</v>
      </c>
      <c r="W6" s="82">
        <f>IF(B6="","",VLOOKUP(AD6,Varsayımlar!$B:$Q,14,0))</f>
        <v>6</v>
      </c>
      <c r="X6" s="84">
        <v>46204</v>
      </c>
      <c r="Y6" s="84">
        <v>46388</v>
      </c>
      <c r="Z6" s="82" t="s">
        <v>828</v>
      </c>
      <c r="AA6" s="82" t="str">
        <f>IF(B6="","",VLOOKUP(AD6,Varsayımlar!$B:$Q,15,0))</f>
        <v>TRİTON -SKT ATILACAK</v>
      </c>
      <c r="AB6" s="82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0" ht="36" customHeight="1" x14ac:dyDescent="0.25">
      <c r="A7" s="9" t="s">
        <v>124</v>
      </c>
      <c r="B7" s="82" t="s">
        <v>17</v>
      </c>
      <c r="C7" s="83">
        <f>IF(B7="","",VLOOKUP(AD7,Varsayımlar!$B:$Q,3,0))</f>
        <v>8698829380698</v>
      </c>
      <c r="D7" s="83" t="s">
        <v>234</v>
      </c>
      <c r="E7" s="104" t="s">
        <v>37</v>
      </c>
      <c r="F7" s="82" t="s">
        <v>737</v>
      </c>
      <c r="G7" s="82" t="s">
        <v>739</v>
      </c>
      <c r="H7" s="82" t="str">
        <f>IF(B7="","",VLOOKUP(AD7,Varsayımlar!$B:$Q,5,0))</f>
        <v>TORTİLLAS 25 CM 4 PCS 260G</v>
      </c>
      <c r="I7" s="82">
        <f>IF(B7="","",VLOOKUP(AD7,Varsayımlar!B:T,19,0))</f>
        <v>0</v>
      </c>
      <c r="J7" s="82" t="str">
        <f>IF(B7="","",VLOOKUP(AD7,Varsayımlar!$B:$Q,6,0))</f>
        <v>SADE</v>
      </c>
      <c r="K7" s="82">
        <v>840</v>
      </c>
      <c r="L7" s="82"/>
      <c r="M7" s="82">
        <f t="shared" si="0"/>
        <v>10</v>
      </c>
      <c r="N7" s="82"/>
      <c r="O7" s="82">
        <v>12</v>
      </c>
      <c r="P7" s="82">
        <f>IF(B7="","",VLOOKUP(AD7,Varsayımlar!$B:$Q,7,0)*K7)</f>
        <v>25200</v>
      </c>
      <c r="Q7" s="82">
        <f>IF(B7="","",VLOOKUP(AD7,Varsayımlar!$B:$Q,8,0))</f>
        <v>25</v>
      </c>
      <c r="R7" s="82" t="str">
        <f>IF(B7="","",VLOOKUP(AD7,Varsayımlar!$B:$Q,9,0))</f>
        <v>SOFT</v>
      </c>
      <c r="S7" s="82">
        <f>IF(B7="","",VLOOKUP(AD7,Varsayımlar!$B:$Q,10,0))</f>
        <v>4</v>
      </c>
      <c r="T7" s="82">
        <f>IF(B7="","",VLOOKUP(AD7,Varsayımlar!$B:$Q,11,0))</f>
        <v>30</v>
      </c>
      <c r="U7" s="82">
        <f>IF(B7="","",VLOOKUP(AD7,Varsayımlar!$B:$Q,12,0))</f>
        <v>260</v>
      </c>
      <c r="V7" s="82" t="str">
        <f>IF(B7="","",VLOOKUP(AD7,Varsayımlar!$B:$Q,13,0))</f>
        <v>YURTDIŞI</v>
      </c>
      <c r="W7" s="82">
        <f>IF(B7="","",VLOOKUP(AD7,Varsayımlar!$B:$Q,14,0))</f>
        <v>6</v>
      </c>
      <c r="X7" s="84">
        <v>46204</v>
      </c>
      <c r="Y7" s="84">
        <v>46388</v>
      </c>
      <c r="Z7" s="82" t="s">
        <v>828</v>
      </c>
      <c r="AA7" s="82" t="str">
        <f>IF(B7="","",VLOOKUP(AD7,Varsayımlar!$B:$Q,15,0))</f>
        <v>TRİTON -SKT ATILACAK</v>
      </c>
      <c r="AB7" s="82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0" ht="36" hidden="1" customHeight="1" x14ac:dyDescent="0.25">
      <c r="A8" s="9" t="s">
        <v>125</v>
      </c>
      <c r="B8" s="107" t="s">
        <v>17</v>
      </c>
      <c r="C8" s="108">
        <f>IF(B8="","",VLOOKUP(AD8,Varsayımlar!$B:$Q,3,0))</f>
        <v>8698829380698</v>
      </c>
      <c r="D8" s="108" t="s">
        <v>236</v>
      </c>
      <c r="E8" s="109" t="s">
        <v>37</v>
      </c>
      <c r="F8" s="107" t="s">
        <v>743</v>
      </c>
      <c r="G8" s="107" t="s">
        <v>744</v>
      </c>
      <c r="H8" s="107" t="str">
        <f>IF(B8="","",VLOOKUP(AD8,Varsayımlar!$B:$Q,5,0))</f>
        <v>TORTİLLAS 25 CM 4 PCS 260G</v>
      </c>
      <c r="I8" s="107">
        <f>IF(B8="","",VLOOKUP(AD8,Varsayımlar!B:T,19,0))</f>
        <v>0</v>
      </c>
      <c r="J8" s="107" t="str">
        <f>IF(B8="","",VLOOKUP(AD8,Varsayımlar!$B:$Q,6,0))</f>
        <v>SADE</v>
      </c>
      <c r="K8" s="107">
        <v>2436</v>
      </c>
      <c r="L8" s="107"/>
      <c r="M8" s="107">
        <f t="shared" si="0"/>
        <v>29</v>
      </c>
      <c r="N8" s="107"/>
      <c r="O8" s="107"/>
      <c r="P8" s="107">
        <f>IF(B8="","",VLOOKUP(AD8,Varsayımlar!$B:$Q,7,0)*K8)</f>
        <v>73080</v>
      </c>
      <c r="Q8" s="107">
        <f>IF(B8="","",VLOOKUP(AD8,Varsayımlar!$B:$Q,8,0))</f>
        <v>25</v>
      </c>
      <c r="R8" s="107" t="str">
        <f>IF(B8="","",VLOOKUP(AD8,Varsayımlar!$B:$Q,9,0))</f>
        <v>SOFT</v>
      </c>
      <c r="S8" s="107">
        <f>IF(B8="","",VLOOKUP(AD8,Varsayımlar!$B:$Q,10,0))</f>
        <v>4</v>
      </c>
      <c r="T8" s="107">
        <f>IF(B8="","",VLOOKUP(AD8,Varsayımlar!$B:$Q,11,0))</f>
        <v>30</v>
      </c>
      <c r="U8" s="107">
        <f>IF(B8="","",VLOOKUP(AD8,Varsayımlar!$B:$Q,12,0))</f>
        <v>260</v>
      </c>
      <c r="V8" s="107" t="str">
        <f>IF(B8="","",VLOOKUP(AD8,Varsayımlar!$B:$Q,13,0))</f>
        <v>YURTDIŞI</v>
      </c>
      <c r="W8" s="107">
        <f>IF(B8="","",VLOOKUP(AD8,Varsayımlar!$B:$Q,14,0))</f>
        <v>6</v>
      </c>
      <c r="X8" s="110">
        <v>46206</v>
      </c>
      <c r="Y8" s="110">
        <v>46390</v>
      </c>
      <c r="Z8" s="107">
        <v>26070325</v>
      </c>
      <c r="AA8" s="107" t="str">
        <f>IF(B8="","",VLOOKUP(AD8,Varsayımlar!$B:$Q,15,0))</f>
        <v>TRİTON -SKT ATILACAK</v>
      </c>
      <c r="AB8" s="107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0" ht="36" hidden="1" customHeight="1" x14ac:dyDescent="0.25">
      <c r="A9" s="9" t="s">
        <v>126</v>
      </c>
      <c r="B9" s="111" t="s">
        <v>17</v>
      </c>
      <c r="C9" s="112">
        <f>IF(B9="","",VLOOKUP(AD9,Varsayımlar!$B:$Q,3,0))</f>
        <v>8698829380698</v>
      </c>
      <c r="D9" s="112" t="s">
        <v>237</v>
      </c>
      <c r="E9" s="113" t="s">
        <v>37</v>
      </c>
      <c r="F9" s="111" t="s">
        <v>745</v>
      </c>
      <c r="G9" s="111" t="s">
        <v>746</v>
      </c>
      <c r="H9" s="111" t="str">
        <f>IF(B9="","",VLOOKUP(AD9,Varsayımlar!$B:$Q,5,0))</f>
        <v>TORTİLLAS 25 CM 4 PCS 260G</v>
      </c>
      <c r="I9" s="111">
        <f>IF(B9="","",VLOOKUP(AD9,Varsayımlar!B:T,19,0))</f>
        <v>0</v>
      </c>
      <c r="J9" s="111" t="str">
        <f>IF(B9="","",VLOOKUP(AD9,Varsayımlar!$B:$Q,6,0))</f>
        <v>SADE</v>
      </c>
      <c r="K9" s="111">
        <v>756</v>
      </c>
      <c r="L9" s="111"/>
      <c r="M9" s="111">
        <f t="shared" si="0"/>
        <v>9</v>
      </c>
      <c r="N9" s="111"/>
      <c r="O9" s="111"/>
      <c r="P9" s="111">
        <f>IF(B9="","",VLOOKUP(AD9,Varsayımlar!$B:$Q,7,0)*K9)</f>
        <v>22680</v>
      </c>
      <c r="Q9" s="111">
        <f>IF(B9="","",VLOOKUP(AD9,Varsayımlar!$B:$Q,8,0))</f>
        <v>25</v>
      </c>
      <c r="R9" s="111" t="str">
        <f>IF(B9="","",VLOOKUP(AD9,Varsayımlar!$B:$Q,9,0))</f>
        <v>SOFT</v>
      </c>
      <c r="S9" s="111">
        <f>IF(B9="","",VLOOKUP(AD9,Varsayımlar!$B:$Q,10,0))</f>
        <v>4</v>
      </c>
      <c r="T9" s="111">
        <f>IF(B9="","",VLOOKUP(AD9,Varsayımlar!$B:$Q,11,0))</f>
        <v>30</v>
      </c>
      <c r="U9" s="111">
        <f>IF(B9="","",VLOOKUP(AD9,Varsayımlar!$B:$Q,12,0))</f>
        <v>260</v>
      </c>
      <c r="V9" s="111" t="str">
        <f>IF(B9="","",VLOOKUP(AD9,Varsayımlar!$B:$Q,13,0))</f>
        <v>YURTDIŞI</v>
      </c>
      <c r="W9" s="111">
        <f>IF(B9="","",VLOOKUP(AD9,Varsayımlar!$B:$Q,14,0))</f>
        <v>6</v>
      </c>
      <c r="X9" s="114">
        <v>46207</v>
      </c>
      <c r="Y9" s="114">
        <v>46391</v>
      </c>
      <c r="Z9" s="111" t="s">
        <v>829</v>
      </c>
      <c r="AA9" s="111" t="str">
        <f>IF(B9="","",VLOOKUP(AD9,Varsayımlar!$B:$Q,15,0))</f>
        <v>TRİTON -SKT ATILACAK</v>
      </c>
      <c r="AB9" s="111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0" ht="36" hidden="1" customHeight="1" x14ac:dyDescent="0.25">
      <c r="A10" s="9" t="s">
        <v>127</v>
      </c>
      <c r="B10" s="111" t="s">
        <v>17</v>
      </c>
      <c r="C10" s="112">
        <f>IF(B10="","",VLOOKUP(AD10,Varsayımlar!$B:$Q,3,0))</f>
        <v>8698829380698</v>
      </c>
      <c r="D10" s="112" t="s">
        <v>237</v>
      </c>
      <c r="E10" s="113" t="s">
        <v>37</v>
      </c>
      <c r="F10" s="111" t="s">
        <v>745</v>
      </c>
      <c r="G10" s="111" t="s">
        <v>747</v>
      </c>
      <c r="H10" s="111" t="str">
        <f>IF(B10="","",VLOOKUP(AD10,Varsayımlar!$B:$Q,5,0))</f>
        <v>TORTİLLAS 25 CM 4 PCS 260G</v>
      </c>
      <c r="I10" s="111">
        <f>IF(B10="","",VLOOKUP(AD10,Varsayımlar!B:T,19,0))</f>
        <v>0</v>
      </c>
      <c r="J10" s="111" t="str">
        <f>IF(B10="","",VLOOKUP(AD10,Varsayımlar!$B:$Q,6,0))</f>
        <v>SADE</v>
      </c>
      <c r="K10" s="111">
        <v>1680</v>
      </c>
      <c r="L10" s="111"/>
      <c r="M10" s="111">
        <f t="shared" si="0"/>
        <v>20</v>
      </c>
      <c r="N10" s="111"/>
      <c r="O10" s="111"/>
      <c r="P10" s="111">
        <f>IF(B10="","",VLOOKUP(AD10,Varsayımlar!$B:$Q,7,0)*K10)</f>
        <v>50400</v>
      </c>
      <c r="Q10" s="111">
        <f>IF(B10="","",VLOOKUP(AD10,Varsayımlar!$B:$Q,8,0))</f>
        <v>25</v>
      </c>
      <c r="R10" s="111" t="str">
        <f>IF(B10="","",VLOOKUP(AD10,Varsayımlar!$B:$Q,9,0))</f>
        <v>SOFT</v>
      </c>
      <c r="S10" s="111">
        <f>IF(B10="","",VLOOKUP(AD10,Varsayımlar!$B:$Q,10,0))</f>
        <v>4</v>
      </c>
      <c r="T10" s="111">
        <f>IF(B10="","",VLOOKUP(AD10,Varsayımlar!$B:$Q,11,0))</f>
        <v>30</v>
      </c>
      <c r="U10" s="111">
        <f>IF(B10="","",VLOOKUP(AD10,Varsayımlar!$B:$Q,12,0))</f>
        <v>260</v>
      </c>
      <c r="V10" s="111" t="str">
        <f>IF(B10="","",VLOOKUP(AD10,Varsayımlar!$B:$Q,13,0))</f>
        <v>YURTDIŞI</v>
      </c>
      <c r="W10" s="111">
        <f>IF(B10="","",VLOOKUP(AD10,Varsayımlar!$B:$Q,14,0))</f>
        <v>6</v>
      </c>
      <c r="X10" s="114">
        <v>46207</v>
      </c>
      <c r="Y10" s="114">
        <v>46391</v>
      </c>
      <c r="Z10" s="111" t="s">
        <v>829</v>
      </c>
      <c r="AA10" s="111" t="str">
        <f>IF(B10="","",VLOOKUP(AD10,Varsayımlar!$B:$Q,15,0))</f>
        <v>TRİTON -SKT ATILACAK</v>
      </c>
      <c r="AB10" s="111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0" ht="36" hidden="1" customHeight="1" x14ac:dyDescent="0.25">
      <c r="A11" s="9" t="s">
        <v>128</v>
      </c>
      <c r="B11" s="64" t="s">
        <v>17</v>
      </c>
      <c r="C11" s="65">
        <f>IF(B11="","",VLOOKUP(AD11,Varsayımlar!$B:$Q,3,0))</f>
        <v>8698829380698</v>
      </c>
      <c r="D11" s="65" t="s">
        <v>238</v>
      </c>
      <c r="E11" s="167" t="s">
        <v>37</v>
      </c>
      <c r="F11" s="64" t="s">
        <v>748</v>
      </c>
      <c r="G11" s="64" t="s">
        <v>749</v>
      </c>
      <c r="H11" s="64" t="str">
        <f>IF(B11="","",VLOOKUP(AD11,Varsayımlar!$B:$Q,5,0))</f>
        <v>TORTİLLAS 25 CM 4 PCS 260G</v>
      </c>
      <c r="I11" s="64">
        <f>IF(B11="","",VLOOKUP(AD11,Varsayımlar!B:T,19,0))</f>
        <v>0</v>
      </c>
      <c r="J11" s="64" t="str">
        <f>IF(B11="","",VLOOKUP(AD11,Varsayımlar!$B:$Q,6,0))</f>
        <v>SADE</v>
      </c>
      <c r="K11" s="64">
        <v>1176</v>
      </c>
      <c r="L11" s="64"/>
      <c r="M11" s="64">
        <f t="shared" si="0"/>
        <v>14</v>
      </c>
      <c r="N11" s="64"/>
      <c r="O11" s="64"/>
      <c r="P11" s="64">
        <f>IF(B11="","",VLOOKUP(AD11,Varsayımlar!$B:$Q,7,0)*K11)</f>
        <v>35280</v>
      </c>
      <c r="Q11" s="64">
        <f>IF(B11="","",VLOOKUP(AD11,Varsayımlar!$B:$Q,8,0))</f>
        <v>25</v>
      </c>
      <c r="R11" s="64" t="str">
        <f>IF(B11="","",VLOOKUP(AD11,Varsayımlar!$B:$Q,9,0))</f>
        <v>SOFT</v>
      </c>
      <c r="S11" s="64">
        <f>IF(B11="","",VLOOKUP(AD11,Varsayımlar!$B:$Q,10,0))</f>
        <v>4</v>
      </c>
      <c r="T11" s="64">
        <f>IF(B11="","",VLOOKUP(AD11,Varsayımlar!$B:$Q,11,0))</f>
        <v>30</v>
      </c>
      <c r="U11" s="64">
        <f>IF(B11="","",VLOOKUP(AD11,Varsayımlar!$B:$Q,12,0))</f>
        <v>260</v>
      </c>
      <c r="V11" s="64" t="str">
        <f>IF(B11="","",VLOOKUP(AD11,Varsayımlar!$B:$Q,13,0))</f>
        <v>YURTDIŞI</v>
      </c>
      <c r="W11" s="64">
        <f>IF(B11="","",VLOOKUP(AD11,Varsayımlar!$B:$Q,14,0))</f>
        <v>6</v>
      </c>
      <c r="X11" s="66">
        <v>46207</v>
      </c>
      <c r="Y11" s="66">
        <v>46391</v>
      </c>
      <c r="Z11" s="64" t="s">
        <v>830</v>
      </c>
      <c r="AA11" s="64" t="str">
        <f>IF(B11="","",VLOOKUP(AD11,Varsayımlar!$B:$Q,15,0))</f>
        <v>TRİTON -SKT ATILACAK</v>
      </c>
      <c r="AB11" s="64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0" ht="36" hidden="1" customHeight="1" x14ac:dyDescent="0.25">
      <c r="A12" s="9" t="s">
        <v>129</v>
      </c>
      <c r="B12" s="64" t="s">
        <v>17</v>
      </c>
      <c r="C12" s="65">
        <f>IF(B12="","",VLOOKUP(AD12,Varsayımlar!$B:$Q,3,0))</f>
        <v>8698829380698</v>
      </c>
      <c r="D12" s="65" t="s">
        <v>238</v>
      </c>
      <c r="E12" s="167" t="s">
        <v>37</v>
      </c>
      <c r="F12" s="64" t="s">
        <v>748</v>
      </c>
      <c r="G12" s="64" t="s">
        <v>750</v>
      </c>
      <c r="H12" s="64" t="str">
        <f>IF(B12="","",VLOOKUP(AD12,Varsayımlar!$B:$Q,5,0))</f>
        <v>TORTİLLAS 25 CM 4 PCS 260G</v>
      </c>
      <c r="I12" s="64">
        <f>IF(B12="","",VLOOKUP(AD12,Varsayımlar!B:T,19,0))</f>
        <v>0</v>
      </c>
      <c r="J12" s="64" t="str">
        <f>IF(B12="","",VLOOKUP(AD12,Varsayımlar!$B:$Q,6,0))</f>
        <v>SADE</v>
      </c>
      <c r="K12" s="64">
        <v>1260</v>
      </c>
      <c r="L12" s="64"/>
      <c r="M12" s="64">
        <f t="shared" si="0"/>
        <v>15</v>
      </c>
      <c r="N12" s="64"/>
      <c r="O12" s="64"/>
      <c r="P12" s="64">
        <f>IF(B12="","",VLOOKUP(AD12,Varsayımlar!$B:$Q,7,0)*K12)</f>
        <v>37800</v>
      </c>
      <c r="Q12" s="64">
        <f>IF(B12="","",VLOOKUP(AD12,Varsayımlar!$B:$Q,8,0))</f>
        <v>25</v>
      </c>
      <c r="R12" s="64" t="str">
        <f>IF(B12="","",VLOOKUP(AD12,Varsayımlar!$B:$Q,9,0))</f>
        <v>SOFT</v>
      </c>
      <c r="S12" s="64">
        <f>IF(B12="","",VLOOKUP(AD12,Varsayımlar!$B:$Q,10,0))</f>
        <v>4</v>
      </c>
      <c r="T12" s="64">
        <f>IF(B12="","",VLOOKUP(AD12,Varsayımlar!$B:$Q,11,0))</f>
        <v>30</v>
      </c>
      <c r="U12" s="64">
        <f>IF(B12="","",VLOOKUP(AD12,Varsayımlar!$B:$Q,12,0))</f>
        <v>260</v>
      </c>
      <c r="V12" s="64" t="str">
        <f>IF(B12="","",VLOOKUP(AD12,Varsayımlar!$B:$Q,13,0))</f>
        <v>YURTDIŞI</v>
      </c>
      <c r="W12" s="64">
        <f>IF(B12="","",VLOOKUP(AD12,Varsayımlar!$B:$Q,14,0))</f>
        <v>6</v>
      </c>
      <c r="X12" s="66">
        <v>46207</v>
      </c>
      <c r="Y12" s="66">
        <v>46391</v>
      </c>
      <c r="Z12" s="64" t="s">
        <v>830</v>
      </c>
      <c r="AA12" s="64" t="str">
        <f>IF(B12="","",VLOOKUP(AD12,Varsayımlar!$B:$Q,15,0))</f>
        <v>TRİTON -SKT ATILACAK</v>
      </c>
      <c r="AB12" s="64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0" ht="36" hidden="1" customHeight="1" x14ac:dyDescent="0.25">
      <c r="A13" s="9" t="s">
        <v>130</v>
      </c>
      <c r="B13" s="115" t="s">
        <v>17</v>
      </c>
      <c r="C13" s="116">
        <f>IF(B13="","",VLOOKUP(AD13,Varsayımlar!$B:$Q,3,0))</f>
        <v>8698829380698</v>
      </c>
      <c r="D13" s="116" t="s">
        <v>239</v>
      </c>
      <c r="E13" s="117" t="s">
        <v>37</v>
      </c>
      <c r="F13" s="115" t="s">
        <v>751</v>
      </c>
      <c r="G13" s="115" t="s">
        <v>752</v>
      </c>
      <c r="H13" s="115" t="str">
        <f>IF(B13="","",VLOOKUP(AD13,Varsayımlar!$B:$Q,5,0))</f>
        <v>TORTİLLAS 25 CM 4 PCS 260G</v>
      </c>
      <c r="I13" s="115">
        <f>IF(B13="","",VLOOKUP(AD13,Varsayımlar!B:T,19,0))</f>
        <v>0</v>
      </c>
      <c r="J13" s="115" t="str">
        <f>IF(B13="","",VLOOKUP(AD13,Varsayımlar!$B:$Q,6,0))</f>
        <v>SADE</v>
      </c>
      <c r="K13" s="115">
        <v>1512</v>
      </c>
      <c r="L13" s="115"/>
      <c r="M13" s="115">
        <f t="shared" si="0"/>
        <v>18</v>
      </c>
      <c r="N13" s="115"/>
      <c r="O13" s="115"/>
      <c r="P13" s="115">
        <f>IF(B13="","",VLOOKUP(AD13,Varsayımlar!$B:$Q,7,0)*K13)</f>
        <v>45360</v>
      </c>
      <c r="Q13" s="115">
        <f>IF(B13="","",VLOOKUP(AD13,Varsayımlar!$B:$Q,8,0))</f>
        <v>25</v>
      </c>
      <c r="R13" s="115" t="str">
        <f>IF(B13="","",VLOOKUP(AD13,Varsayımlar!$B:$Q,9,0))</f>
        <v>SOFT</v>
      </c>
      <c r="S13" s="115">
        <f>IF(B13="","",VLOOKUP(AD13,Varsayımlar!$B:$Q,10,0))</f>
        <v>4</v>
      </c>
      <c r="T13" s="115">
        <f>IF(B13="","",VLOOKUP(AD13,Varsayımlar!$B:$Q,11,0))</f>
        <v>30</v>
      </c>
      <c r="U13" s="115">
        <f>IF(B13="","",VLOOKUP(AD13,Varsayımlar!$B:$Q,12,0))</f>
        <v>260</v>
      </c>
      <c r="V13" s="115" t="str">
        <f>IF(B13="","",VLOOKUP(AD13,Varsayımlar!$B:$Q,13,0))</f>
        <v>YURTDIŞI</v>
      </c>
      <c r="W13" s="115">
        <f>IF(B13="","",VLOOKUP(AD13,Varsayımlar!$B:$Q,14,0))</f>
        <v>6</v>
      </c>
      <c r="X13" s="118">
        <v>46209</v>
      </c>
      <c r="Y13" s="118">
        <v>46393</v>
      </c>
      <c r="Z13" s="115">
        <v>26070625</v>
      </c>
      <c r="AA13" s="115" t="str">
        <f>IF(B13="","",VLOOKUP(AD13,Varsayımlar!$B:$Q,15,0))</f>
        <v>TRİTON -SKT ATILACAK</v>
      </c>
      <c r="AB13" s="115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0" ht="36" hidden="1" customHeight="1" x14ac:dyDescent="0.25">
      <c r="A14" s="9" t="s">
        <v>131</v>
      </c>
      <c r="B14" s="115" t="s">
        <v>17</v>
      </c>
      <c r="C14" s="116">
        <f>IF(B14="","",VLOOKUP(AD14,Varsayımlar!$B:$Q,3,0))</f>
        <v>8698829380698</v>
      </c>
      <c r="D14" s="116" t="s">
        <v>239</v>
      </c>
      <c r="E14" s="117" t="s">
        <v>37</v>
      </c>
      <c r="F14" s="115" t="s">
        <v>751</v>
      </c>
      <c r="G14" s="115" t="s">
        <v>753</v>
      </c>
      <c r="H14" s="115" t="str">
        <f>IF(B14="","",VLOOKUP(AD14,Varsayımlar!$B:$Q,5,0))</f>
        <v>TORTİLLAS 25 CM 4 PCS 260G</v>
      </c>
      <c r="I14" s="115">
        <f>IF(B14="","",VLOOKUP(AD14,Varsayımlar!B:T,19,0))</f>
        <v>0</v>
      </c>
      <c r="J14" s="115" t="str">
        <f>IF(B14="","",VLOOKUP(AD14,Varsayımlar!$B:$Q,6,0))</f>
        <v>SADE</v>
      </c>
      <c r="K14" s="115">
        <v>924</v>
      </c>
      <c r="L14" s="115"/>
      <c r="M14" s="115">
        <f t="shared" si="0"/>
        <v>11</v>
      </c>
      <c r="N14" s="115"/>
      <c r="O14" s="115"/>
      <c r="P14" s="115">
        <f>IF(B14="","",VLOOKUP(AD14,Varsayımlar!$B:$Q,7,0)*K14)</f>
        <v>27720</v>
      </c>
      <c r="Q14" s="115">
        <f>IF(B14="","",VLOOKUP(AD14,Varsayımlar!$B:$Q,8,0))</f>
        <v>25</v>
      </c>
      <c r="R14" s="115" t="str">
        <f>IF(B14="","",VLOOKUP(AD14,Varsayımlar!$B:$Q,9,0))</f>
        <v>SOFT</v>
      </c>
      <c r="S14" s="115">
        <f>IF(B14="","",VLOOKUP(AD14,Varsayımlar!$B:$Q,10,0))</f>
        <v>4</v>
      </c>
      <c r="T14" s="115">
        <f>IF(B14="","",VLOOKUP(AD14,Varsayımlar!$B:$Q,11,0))</f>
        <v>30</v>
      </c>
      <c r="U14" s="115">
        <f>IF(B14="","",VLOOKUP(AD14,Varsayımlar!$B:$Q,12,0))</f>
        <v>260</v>
      </c>
      <c r="V14" s="115" t="str">
        <f>IF(B14="","",VLOOKUP(AD14,Varsayımlar!$B:$Q,13,0))</f>
        <v>YURTDIŞI</v>
      </c>
      <c r="W14" s="115">
        <f>IF(B14="","",VLOOKUP(AD14,Varsayımlar!$B:$Q,14,0))</f>
        <v>6</v>
      </c>
      <c r="X14" s="118">
        <v>46209</v>
      </c>
      <c r="Y14" s="118">
        <v>46393</v>
      </c>
      <c r="Z14" s="115">
        <v>26070625</v>
      </c>
      <c r="AA14" s="115" t="str">
        <f>IF(B14="","",VLOOKUP(AD14,Varsayımlar!$B:$Q,15,0))</f>
        <v>TRİTON -SKT ATILACAK</v>
      </c>
      <c r="AB14" s="115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0" ht="36" hidden="1" customHeight="1" x14ac:dyDescent="0.25">
      <c r="A15" s="9" t="s">
        <v>132</v>
      </c>
      <c r="B15" s="67" t="s">
        <v>17</v>
      </c>
      <c r="C15" s="4">
        <f>IF(B15="","",VLOOKUP(AD15,Varsayımlar!$B:$Q,3,0))</f>
        <v>8698829380698</v>
      </c>
      <c r="D15" s="4" t="s">
        <v>258</v>
      </c>
      <c r="E15" s="105" t="s">
        <v>37</v>
      </c>
      <c r="F15" s="67" t="s">
        <v>754</v>
      </c>
      <c r="G15" s="67" t="s">
        <v>755</v>
      </c>
      <c r="H15" s="67" t="str">
        <f>IF(B15="","",VLOOKUP(AD15,Varsayımlar!$B:$Q,5,0))</f>
        <v>TORTİLLAS 25 CM 4 PCS 260G</v>
      </c>
      <c r="I15" s="67">
        <f>IF(B15="","",VLOOKUP(AD15,Varsayımlar!B:T,19,0))</f>
        <v>0</v>
      </c>
      <c r="J15" s="67" t="str">
        <f>IF(B15="","",VLOOKUP(AD15,Varsayımlar!$B:$Q,6,0))</f>
        <v>SADE</v>
      </c>
      <c r="K15" s="67">
        <v>1176</v>
      </c>
      <c r="L15" s="67"/>
      <c r="M15" s="67">
        <f t="shared" si="0"/>
        <v>14</v>
      </c>
      <c r="N15" s="67"/>
      <c r="O15" s="67"/>
      <c r="P15" s="67">
        <f>IF(B15="","",VLOOKUP(AD15,Varsayımlar!$B:$Q,7,0)*K15)</f>
        <v>35280</v>
      </c>
      <c r="Q15" s="67">
        <f>IF(B15="","",VLOOKUP(AD15,Varsayımlar!$B:$Q,8,0))</f>
        <v>25</v>
      </c>
      <c r="R15" s="67" t="str">
        <f>IF(B15="","",VLOOKUP(AD15,Varsayımlar!$B:$Q,9,0))</f>
        <v>SOFT</v>
      </c>
      <c r="S15" s="67">
        <f>IF(B15="","",VLOOKUP(AD15,Varsayımlar!$B:$Q,10,0))</f>
        <v>4</v>
      </c>
      <c r="T15" s="67">
        <f>IF(B15="","",VLOOKUP(AD15,Varsayımlar!$B:$Q,11,0))</f>
        <v>30</v>
      </c>
      <c r="U15" s="67">
        <f>IF(B15="","",VLOOKUP(AD15,Varsayımlar!$B:$Q,12,0))</f>
        <v>260</v>
      </c>
      <c r="V15" s="67" t="str">
        <f>IF(B15="","",VLOOKUP(AD15,Varsayımlar!$B:$Q,13,0))</f>
        <v>YURTDIŞI</v>
      </c>
      <c r="W15" s="67">
        <f>IF(B15="","",VLOOKUP(AD15,Varsayımlar!$B:$Q,14,0))</f>
        <v>6</v>
      </c>
      <c r="X15" s="68">
        <v>46210</v>
      </c>
      <c r="Y15" s="68">
        <v>46394</v>
      </c>
      <c r="Z15" s="67">
        <v>26070725</v>
      </c>
      <c r="AA15" s="67" t="str">
        <f>IF(B15="","",VLOOKUP(AD15,Varsayımlar!$B:$Q,15,0))</f>
        <v>TRİTON -SKT ATILACAK</v>
      </c>
      <c r="AB15" s="67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0" ht="36" hidden="1" customHeight="1" x14ac:dyDescent="0.25">
      <c r="A16" s="9" t="s">
        <v>133</v>
      </c>
      <c r="B16" s="67" t="s">
        <v>17</v>
      </c>
      <c r="C16" s="4">
        <f>IF(B16="","",VLOOKUP(AD16,Varsayımlar!$B:$Q,3,0))</f>
        <v>8698829380698</v>
      </c>
      <c r="D16" s="4" t="s">
        <v>258</v>
      </c>
      <c r="E16" s="105" t="s">
        <v>37</v>
      </c>
      <c r="F16" s="67" t="s">
        <v>754</v>
      </c>
      <c r="G16" s="67" t="s">
        <v>756</v>
      </c>
      <c r="H16" s="67" t="str">
        <f>IF(B16="","",VLOOKUP(AD16,Varsayımlar!$B:$Q,5,0))</f>
        <v>TORTİLLAS 25 CM 4 PCS 260G</v>
      </c>
      <c r="I16" s="67">
        <f>IF(B16="","",VLOOKUP(AD16,Varsayımlar!B:T,19,0))</f>
        <v>0</v>
      </c>
      <c r="J16" s="67" t="str">
        <f>IF(B16="","",VLOOKUP(AD16,Varsayımlar!$B:$Q,6,0))</f>
        <v>SADE</v>
      </c>
      <c r="K16" s="67">
        <v>1260</v>
      </c>
      <c r="L16" s="67"/>
      <c r="M16" s="67">
        <f t="shared" si="0"/>
        <v>15</v>
      </c>
      <c r="N16" s="67"/>
      <c r="O16" s="67"/>
      <c r="P16" s="67">
        <f>IF(B16="","",VLOOKUP(AD16,Varsayımlar!$B:$Q,7,0)*K16)</f>
        <v>37800</v>
      </c>
      <c r="Q16" s="67">
        <f>IF(B16="","",VLOOKUP(AD16,Varsayımlar!$B:$Q,8,0))</f>
        <v>25</v>
      </c>
      <c r="R16" s="67" t="str">
        <f>IF(B16="","",VLOOKUP(AD16,Varsayımlar!$B:$Q,9,0))</f>
        <v>SOFT</v>
      </c>
      <c r="S16" s="67">
        <f>IF(B16="","",VLOOKUP(AD16,Varsayımlar!$B:$Q,10,0))</f>
        <v>4</v>
      </c>
      <c r="T16" s="67">
        <f>IF(B16="","",VLOOKUP(AD16,Varsayımlar!$B:$Q,11,0))</f>
        <v>30</v>
      </c>
      <c r="U16" s="67">
        <f>IF(B16="","",VLOOKUP(AD16,Varsayımlar!$B:$Q,12,0))</f>
        <v>260</v>
      </c>
      <c r="V16" s="67" t="str">
        <f>IF(B16="","",VLOOKUP(AD16,Varsayımlar!$B:$Q,13,0))</f>
        <v>YURTDIŞI</v>
      </c>
      <c r="W16" s="67">
        <f>IF(B16="","",VLOOKUP(AD16,Varsayımlar!$B:$Q,14,0))</f>
        <v>6</v>
      </c>
      <c r="X16" s="68">
        <v>46210</v>
      </c>
      <c r="Y16" s="68">
        <v>46394</v>
      </c>
      <c r="Z16" s="67">
        <v>26070725</v>
      </c>
      <c r="AA16" s="67" t="str">
        <f>IF(B16="","",VLOOKUP(AD16,Varsayımlar!$B:$Q,15,0))</f>
        <v>TRİTON -SKT ATILACAK</v>
      </c>
      <c r="AB16" s="67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hidden="1" customHeight="1" x14ac:dyDescent="0.25">
      <c r="A17" s="9" t="s">
        <v>134</v>
      </c>
      <c r="B17" s="82" t="s">
        <v>17</v>
      </c>
      <c r="C17" s="83">
        <f>IF(B17="","",VLOOKUP(AD17,Varsayımlar!$B:$Q,3,0))</f>
        <v>8698829380698</v>
      </c>
      <c r="D17" s="83" t="s">
        <v>259</v>
      </c>
      <c r="E17" s="104" t="s">
        <v>37</v>
      </c>
      <c r="F17" s="82" t="s">
        <v>757</v>
      </c>
      <c r="G17" s="82" t="s">
        <v>758</v>
      </c>
      <c r="H17" s="82" t="str">
        <f>IF(B17="","",VLOOKUP(AD17,Varsayımlar!$B:$Q,5,0))</f>
        <v>TORTİLLAS 25 CM 4 PCS 260G</v>
      </c>
      <c r="I17" s="82">
        <f>IF(B17="","",VLOOKUP(AD17,Varsayımlar!B:T,19,0))</f>
        <v>0</v>
      </c>
      <c r="J17" s="82" t="str">
        <f>IF(B17="","",VLOOKUP(AD17,Varsayımlar!$B:$Q,6,0))</f>
        <v>SADE</v>
      </c>
      <c r="K17" s="82">
        <v>840</v>
      </c>
      <c r="L17" s="82"/>
      <c r="M17" s="82">
        <f t="shared" si="0"/>
        <v>10</v>
      </c>
      <c r="N17" s="82"/>
      <c r="O17" s="82"/>
      <c r="P17" s="82">
        <f>IF(B17="","",VLOOKUP(AD17,Varsayımlar!$B:$Q,7,0)*K17)</f>
        <v>25200</v>
      </c>
      <c r="Q17" s="82">
        <f>IF(B17="","",VLOOKUP(AD17,Varsayımlar!$B:$Q,8,0))</f>
        <v>25</v>
      </c>
      <c r="R17" s="82" t="str">
        <f>IF(B17="","",VLOOKUP(AD17,Varsayımlar!$B:$Q,9,0))</f>
        <v>SOFT</v>
      </c>
      <c r="S17" s="82">
        <f>IF(B17="","",VLOOKUP(AD17,Varsayımlar!$B:$Q,10,0))</f>
        <v>4</v>
      </c>
      <c r="T17" s="82">
        <f>IF(B17="","",VLOOKUP(AD17,Varsayımlar!$B:$Q,11,0))</f>
        <v>30</v>
      </c>
      <c r="U17" s="82">
        <f>IF(B17="","",VLOOKUP(AD17,Varsayımlar!$B:$Q,12,0))</f>
        <v>260</v>
      </c>
      <c r="V17" s="82" t="str">
        <f>IF(B17="","",VLOOKUP(AD17,Varsayımlar!$B:$Q,13,0))</f>
        <v>YURTDIŞI</v>
      </c>
      <c r="W17" s="82">
        <f>IF(B17="","",VLOOKUP(AD17,Varsayımlar!$B:$Q,14,0))</f>
        <v>6</v>
      </c>
      <c r="X17" s="84">
        <v>46211</v>
      </c>
      <c r="Y17" s="84">
        <v>46395</v>
      </c>
      <c r="Z17" s="82" t="s">
        <v>831</v>
      </c>
      <c r="AA17" s="82" t="str">
        <f>IF(B17="","",VLOOKUP(AD17,Varsayımlar!$B:$Q,15,0))</f>
        <v>TRİTON -SKT ATILACAK</v>
      </c>
      <c r="AB17" s="82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hidden="1" customHeight="1" x14ac:dyDescent="0.25">
      <c r="A18" s="9" t="s">
        <v>135</v>
      </c>
      <c r="B18" s="82" t="s">
        <v>17</v>
      </c>
      <c r="C18" s="83">
        <f>IF(B18="","",VLOOKUP(AD18,Varsayımlar!$B:$Q,3,0))</f>
        <v>8698829380698</v>
      </c>
      <c r="D18" s="83" t="s">
        <v>259</v>
      </c>
      <c r="E18" s="104" t="s">
        <v>37</v>
      </c>
      <c r="F18" s="82" t="s">
        <v>757</v>
      </c>
      <c r="G18" s="82" t="s">
        <v>759</v>
      </c>
      <c r="H18" s="82" t="str">
        <f>IF(B18="","",VLOOKUP(AD18,Varsayımlar!$B:$Q,5,0))</f>
        <v>TORTİLLAS 25 CM 4 PCS 260G</v>
      </c>
      <c r="I18" s="82">
        <f>IF(B18="","",VLOOKUP(AD18,Varsayımlar!B:T,19,0))</f>
        <v>0</v>
      </c>
      <c r="J18" s="82" t="str">
        <f>IF(B18="","",VLOOKUP(AD18,Varsayımlar!$B:$Q,6,0))</f>
        <v>SADE</v>
      </c>
      <c r="K18" s="82">
        <v>504</v>
      </c>
      <c r="L18" s="82"/>
      <c r="M18" s="82">
        <f t="shared" si="0"/>
        <v>6</v>
      </c>
      <c r="N18" s="82"/>
      <c r="O18" s="82"/>
      <c r="P18" s="82">
        <f>IF(B18="","",VLOOKUP(AD18,Varsayımlar!$B:$Q,7,0)*K18)</f>
        <v>15120</v>
      </c>
      <c r="Q18" s="82">
        <f>IF(B18="","",VLOOKUP(AD18,Varsayımlar!$B:$Q,8,0))</f>
        <v>25</v>
      </c>
      <c r="R18" s="82" t="str">
        <f>IF(B18="","",VLOOKUP(AD18,Varsayımlar!$B:$Q,9,0))</f>
        <v>SOFT</v>
      </c>
      <c r="S18" s="82">
        <f>IF(B18="","",VLOOKUP(AD18,Varsayımlar!$B:$Q,10,0))</f>
        <v>4</v>
      </c>
      <c r="T18" s="82">
        <f>IF(B18="","",VLOOKUP(AD18,Varsayımlar!$B:$Q,11,0))</f>
        <v>30</v>
      </c>
      <c r="U18" s="82">
        <f>IF(B18="","",VLOOKUP(AD18,Varsayımlar!$B:$Q,12,0))</f>
        <v>260</v>
      </c>
      <c r="V18" s="82" t="str">
        <f>IF(B18="","",VLOOKUP(AD18,Varsayımlar!$B:$Q,13,0))</f>
        <v>YURTDIŞI</v>
      </c>
      <c r="W18" s="82">
        <f>IF(B18="","",VLOOKUP(AD18,Varsayımlar!$B:$Q,14,0))</f>
        <v>6</v>
      </c>
      <c r="X18" s="84">
        <v>46211</v>
      </c>
      <c r="Y18" s="84">
        <v>46395</v>
      </c>
      <c r="Z18" s="82" t="s">
        <v>831</v>
      </c>
      <c r="AA18" s="82" t="str">
        <f>IF(B18="","",VLOOKUP(AD18,Varsayımlar!$B:$Q,15,0))</f>
        <v>TRİTON -SKT ATILACAK</v>
      </c>
      <c r="AB18" s="82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hidden="1" customHeight="1" x14ac:dyDescent="0.25">
      <c r="A19" s="9" t="s">
        <v>136</v>
      </c>
      <c r="B19" s="82" t="s">
        <v>17</v>
      </c>
      <c r="C19" s="83">
        <f>IF(B19="","",VLOOKUP(AD19,Varsayımlar!$B:$Q,3,0))</f>
        <v>8698829380698</v>
      </c>
      <c r="D19" s="83" t="s">
        <v>259</v>
      </c>
      <c r="E19" s="104" t="s">
        <v>37</v>
      </c>
      <c r="F19" s="82" t="s">
        <v>757</v>
      </c>
      <c r="G19" s="82" t="s">
        <v>760</v>
      </c>
      <c r="H19" s="82" t="str">
        <f>IF(B19="","",VLOOKUP(AD19,Varsayımlar!$B:$Q,5,0))</f>
        <v>TORTİLLAS 25 CM 4 PCS 260G</v>
      </c>
      <c r="I19" s="82">
        <f>IF(B19="","",VLOOKUP(AD19,Varsayımlar!B:T,19,0))</f>
        <v>0</v>
      </c>
      <c r="J19" s="82" t="str">
        <f>IF(B19="","",VLOOKUP(AD19,Varsayımlar!$B:$Q,6,0))</f>
        <v>SADE</v>
      </c>
      <c r="K19" s="82">
        <v>1092</v>
      </c>
      <c r="L19" s="82"/>
      <c r="M19" s="82">
        <f t="shared" si="0"/>
        <v>13</v>
      </c>
      <c r="N19" s="82"/>
      <c r="O19" s="82"/>
      <c r="P19" s="82">
        <f>IF(B19="","",VLOOKUP(AD19,Varsayımlar!$B:$Q,7,0)*K19)</f>
        <v>32760</v>
      </c>
      <c r="Q19" s="82">
        <f>IF(B19="","",VLOOKUP(AD19,Varsayımlar!$B:$Q,8,0))</f>
        <v>25</v>
      </c>
      <c r="R19" s="82" t="str">
        <f>IF(B19="","",VLOOKUP(AD19,Varsayımlar!$B:$Q,9,0))</f>
        <v>SOFT</v>
      </c>
      <c r="S19" s="82">
        <f>IF(B19="","",VLOOKUP(AD19,Varsayımlar!$B:$Q,10,0))</f>
        <v>4</v>
      </c>
      <c r="T19" s="82">
        <f>IF(B19="","",VLOOKUP(AD19,Varsayımlar!$B:$Q,11,0))</f>
        <v>30</v>
      </c>
      <c r="U19" s="82">
        <f>IF(B19="","",VLOOKUP(AD19,Varsayımlar!$B:$Q,12,0))</f>
        <v>260</v>
      </c>
      <c r="V19" s="82" t="str">
        <f>IF(B19="","",VLOOKUP(AD19,Varsayımlar!$B:$Q,13,0))</f>
        <v>YURTDIŞI</v>
      </c>
      <c r="W19" s="82">
        <f>IF(B19="","",VLOOKUP(AD19,Varsayımlar!$B:$Q,14,0))</f>
        <v>6</v>
      </c>
      <c r="X19" s="84">
        <v>46211</v>
      </c>
      <c r="Y19" s="84">
        <v>46395</v>
      </c>
      <c r="Z19" s="82" t="s">
        <v>831</v>
      </c>
      <c r="AA19" s="82" t="str">
        <f>IF(B19="","",VLOOKUP(AD19,Varsayımlar!$B:$Q,15,0))</f>
        <v>TRİTON -SKT ATILACAK</v>
      </c>
      <c r="AB19" s="82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hidden="1" customHeight="1" x14ac:dyDescent="0.25">
      <c r="A20" s="9" t="s">
        <v>137</v>
      </c>
      <c r="B20" s="77" t="s">
        <v>17</v>
      </c>
      <c r="C20" s="76">
        <f>IF(B20="","",VLOOKUP(AD20,Varsayımlar!$B:$Q,3,0))</f>
        <v>8698829380698</v>
      </c>
      <c r="D20" s="76" t="s">
        <v>260</v>
      </c>
      <c r="E20" s="119" t="s">
        <v>37</v>
      </c>
      <c r="F20" s="77" t="s">
        <v>761</v>
      </c>
      <c r="G20" s="77" t="s">
        <v>762</v>
      </c>
      <c r="H20" s="77" t="str">
        <f>IF(B20="","",VLOOKUP(AD20,Varsayımlar!$B:$Q,5,0))</f>
        <v>TORTİLLAS 25 CM 4 PCS 260G</v>
      </c>
      <c r="I20" s="77">
        <f>IF(B20="","",VLOOKUP(AD20,Varsayımlar!B:T,19,0))</f>
        <v>0</v>
      </c>
      <c r="J20" s="77" t="str">
        <f>IF(B20="","",VLOOKUP(AD20,Varsayımlar!$B:$Q,6,0))</f>
        <v>SADE</v>
      </c>
      <c r="K20" s="77">
        <v>1512</v>
      </c>
      <c r="L20" s="77"/>
      <c r="M20" s="77">
        <f t="shared" si="0"/>
        <v>18</v>
      </c>
      <c r="N20" s="77"/>
      <c r="O20" s="77"/>
      <c r="P20" s="77">
        <f>IF(B20="","",VLOOKUP(AD20,Varsayımlar!$B:$Q,7,0)*K20)</f>
        <v>45360</v>
      </c>
      <c r="Q20" s="77">
        <f>IF(B20="","",VLOOKUP(AD20,Varsayımlar!$B:$Q,8,0))</f>
        <v>25</v>
      </c>
      <c r="R20" s="77" t="str">
        <f>IF(B20="","",VLOOKUP(AD20,Varsayımlar!$B:$Q,9,0))</f>
        <v>SOFT</v>
      </c>
      <c r="S20" s="77">
        <f>IF(B20="","",VLOOKUP(AD20,Varsayımlar!$B:$Q,10,0))</f>
        <v>4</v>
      </c>
      <c r="T20" s="77">
        <f>IF(B20="","",VLOOKUP(AD20,Varsayımlar!$B:$Q,11,0))</f>
        <v>30</v>
      </c>
      <c r="U20" s="77">
        <f>IF(B20="","",VLOOKUP(AD20,Varsayımlar!$B:$Q,12,0))</f>
        <v>260</v>
      </c>
      <c r="V20" s="77" t="str">
        <f>IF(B20="","",VLOOKUP(AD20,Varsayımlar!$B:$Q,13,0))</f>
        <v>YURTDIŞI</v>
      </c>
      <c r="W20" s="77">
        <f>IF(B20="","",VLOOKUP(AD20,Varsayımlar!$B:$Q,14,0))</f>
        <v>6</v>
      </c>
      <c r="X20" s="78">
        <v>46212</v>
      </c>
      <c r="Y20" s="78">
        <v>46396</v>
      </c>
      <c r="Z20" s="77">
        <v>26070925</v>
      </c>
      <c r="AA20" s="77" t="str">
        <f>IF(B20="","",VLOOKUP(AD20,Varsayımlar!$B:$Q,15,0))</f>
        <v>TRİTON -SKT ATILACAK</v>
      </c>
      <c r="AB20" s="77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hidden="1" customHeight="1" x14ac:dyDescent="0.25">
      <c r="A21" s="9" t="s">
        <v>138</v>
      </c>
      <c r="B21" s="77" t="s">
        <v>17</v>
      </c>
      <c r="C21" s="76">
        <f>IF(B21="","",VLOOKUP(AD21,Varsayımlar!$B:$Q,3,0))</f>
        <v>8698829380698</v>
      </c>
      <c r="D21" s="76" t="s">
        <v>260</v>
      </c>
      <c r="E21" s="119" t="s">
        <v>37</v>
      </c>
      <c r="F21" s="77" t="s">
        <v>761</v>
      </c>
      <c r="G21" s="77" t="s">
        <v>763</v>
      </c>
      <c r="H21" s="77" t="str">
        <f>IF(B21="","",VLOOKUP(AD21,Varsayımlar!$B:$Q,5,0))</f>
        <v>TORTİLLAS 25 CM 4 PCS 260G</v>
      </c>
      <c r="I21" s="77">
        <f>IF(B21="","",VLOOKUP(AD21,Varsayımlar!B:T,19,0))</f>
        <v>0</v>
      </c>
      <c r="J21" s="77" t="str">
        <f>IF(B21="","",VLOOKUP(AD21,Varsayımlar!$B:$Q,6,0))</f>
        <v>SADE</v>
      </c>
      <c r="K21" s="77">
        <v>924</v>
      </c>
      <c r="L21" s="77"/>
      <c r="M21" s="77">
        <f t="shared" si="0"/>
        <v>11</v>
      </c>
      <c r="N21" s="77"/>
      <c r="O21" s="77"/>
      <c r="P21" s="77">
        <f>IF(B21="","",VLOOKUP(AD21,Varsayımlar!$B:$Q,7,0)*K21)</f>
        <v>27720</v>
      </c>
      <c r="Q21" s="77">
        <f>IF(B21="","",VLOOKUP(AD21,Varsayımlar!$B:$Q,8,0))</f>
        <v>25</v>
      </c>
      <c r="R21" s="77" t="str">
        <f>IF(B21="","",VLOOKUP(AD21,Varsayımlar!$B:$Q,9,0))</f>
        <v>SOFT</v>
      </c>
      <c r="S21" s="77">
        <f>IF(B21="","",VLOOKUP(AD21,Varsayımlar!$B:$Q,10,0))</f>
        <v>4</v>
      </c>
      <c r="T21" s="77">
        <f>IF(B21="","",VLOOKUP(AD21,Varsayımlar!$B:$Q,11,0))</f>
        <v>30</v>
      </c>
      <c r="U21" s="77">
        <f>IF(B21="","",VLOOKUP(AD21,Varsayımlar!$B:$Q,12,0))</f>
        <v>260</v>
      </c>
      <c r="V21" s="77" t="str">
        <f>IF(B21="","",VLOOKUP(AD21,Varsayımlar!$B:$Q,13,0))</f>
        <v>YURTDIŞI</v>
      </c>
      <c r="W21" s="77">
        <f>IF(B21="","",VLOOKUP(AD21,Varsayımlar!$B:$Q,14,0))</f>
        <v>6</v>
      </c>
      <c r="X21" s="78">
        <v>46212</v>
      </c>
      <c r="Y21" s="78">
        <v>46396</v>
      </c>
      <c r="Z21" s="77">
        <v>26070925</v>
      </c>
      <c r="AA21" s="77" t="str">
        <f>IF(B21="","",VLOOKUP(AD21,Varsayımlar!$B:$Q,15,0))</f>
        <v>TRİTON -SKT ATILACAK</v>
      </c>
      <c r="AB21" s="77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hidden="1" customHeight="1" x14ac:dyDescent="0.25">
      <c r="A22" s="9" t="s">
        <v>188</v>
      </c>
      <c r="B22" s="107" t="s">
        <v>17</v>
      </c>
      <c r="C22" s="108">
        <f>IF(B22="","",VLOOKUP(AD22,Varsayımlar!$B:$Q,3,0))</f>
        <v>8698829380698</v>
      </c>
      <c r="D22" s="108" t="s">
        <v>261</v>
      </c>
      <c r="E22" s="109" t="s">
        <v>37</v>
      </c>
      <c r="F22" s="107" t="s">
        <v>764</v>
      </c>
      <c r="G22" s="107" t="s">
        <v>765</v>
      </c>
      <c r="H22" s="107" t="str">
        <f>IF(B22="","",VLOOKUP(AD22,Varsayımlar!$B:$Q,5,0))</f>
        <v>TORTİLLAS 25 CM 4 PCS 260G</v>
      </c>
      <c r="I22" s="107">
        <f>IF(B22="","",VLOOKUP(AD22,Varsayımlar!B:T,19,0))</f>
        <v>0</v>
      </c>
      <c r="J22" s="107" t="str">
        <f>IF(B22="","",VLOOKUP(AD22,Varsayımlar!$B:$Q,6,0))</f>
        <v>SADE</v>
      </c>
      <c r="K22" s="107">
        <v>2436</v>
      </c>
      <c r="L22" s="107"/>
      <c r="M22" s="107">
        <f t="shared" si="0"/>
        <v>29</v>
      </c>
      <c r="N22" s="107"/>
      <c r="O22" s="107"/>
      <c r="P22" s="107">
        <f>IF(B22="","",VLOOKUP(AD22,Varsayımlar!$B:$Q,7,0)*K22)</f>
        <v>73080</v>
      </c>
      <c r="Q22" s="107">
        <f>IF(B22="","",VLOOKUP(AD22,Varsayımlar!$B:$Q,8,0))</f>
        <v>25</v>
      </c>
      <c r="R22" s="107" t="str">
        <f>IF(B22="","",VLOOKUP(AD22,Varsayımlar!$B:$Q,9,0))</f>
        <v>SOFT</v>
      </c>
      <c r="S22" s="107">
        <f>IF(B22="","",VLOOKUP(AD22,Varsayımlar!$B:$Q,10,0))</f>
        <v>4</v>
      </c>
      <c r="T22" s="107">
        <f>IF(B22="","",VLOOKUP(AD22,Varsayımlar!$B:$Q,11,0))</f>
        <v>30</v>
      </c>
      <c r="U22" s="107">
        <f>IF(B22="","",VLOOKUP(AD22,Varsayımlar!$B:$Q,12,0))</f>
        <v>260</v>
      </c>
      <c r="V22" s="107" t="str">
        <f>IF(B22="","",VLOOKUP(AD22,Varsayımlar!$B:$Q,13,0))</f>
        <v>YURTDIŞI</v>
      </c>
      <c r="W22" s="107">
        <f>IF(B22="","",VLOOKUP(AD22,Varsayımlar!$B:$Q,14,0))</f>
        <v>6</v>
      </c>
      <c r="X22" s="110">
        <v>46213</v>
      </c>
      <c r="Y22" s="110">
        <v>46397</v>
      </c>
      <c r="Z22" s="107">
        <v>26071025</v>
      </c>
      <c r="AA22" s="107" t="str">
        <f>IF(B22="","",VLOOKUP(AD22,Varsayımlar!$B:$Q,15,0))</f>
        <v>TRİTON -SKT ATILACAK</v>
      </c>
      <c r="AB22" s="107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hidden="1" customHeight="1" x14ac:dyDescent="0.25">
      <c r="A23" s="9" t="s">
        <v>189</v>
      </c>
      <c r="B23" s="62" t="s">
        <v>17</v>
      </c>
      <c r="C23" s="33">
        <f>IF(B23="","",VLOOKUP(AD23,Varsayımlar!$B:$Q,3,0))</f>
        <v>8698829380698</v>
      </c>
      <c r="D23" s="33" t="s">
        <v>262</v>
      </c>
      <c r="E23" s="102" t="s">
        <v>37</v>
      </c>
      <c r="F23" s="62" t="s">
        <v>766</v>
      </c>
      <c r="G23" s="62" t="s">
        <v>767</v>
      </c>
      <c r="H23" s="62" t="str">
        <f>IF(B23="","",VLOOKUP(AD23,Varsayımlar!$B:$Q,5,0))</f>
        <v>TORTİLLAS 25 CM 4 PCS 260G</v>
      </c>
      <c r="I23" s="62">
        <f>IF(B23="","",VLOOKUP(AD23,Varsayımlar!B:T,19,0))</f>
        <v>0</v>
      </c>
      <c r="J23" s="62" t="str">
        <f>IF(B23="","",VLOOKUP(AD23,Varsayımlar!$B:$Q,6,0))</f>
        <v>SADE</v>
      </c>
      <c r="K23" s="62">
        <v>2100</v>
      </c>
      <c r="L23" s="62"/>
      <c r="M23" s="62">
        <f t="shared" si="0"/>
        <v>25</v>
      </c>
      <c r="N23" s="62"/>
      <c r="O23" s="62"/>
      <c r="P23" s="62">
        <f>IF(B23="","",VLOOKUP(AD23,Varsayımlar!$B:$Q,7,0)*K23)</f>
        <v>63000</v>
      </c>
      <c r="Q23" s="62">
        <f>IF(B23="","",VLOOKUP(AD23,Varsayımlar!$B:$Q,8,0))</f>
        <v>25</v>
      </c>
      <c r="R23" s="62" t="str">
        <f>IF(B23="","",VLOOKUP(AD23,Varsayımlar!$B:$Q,9,0))</f>
        <v>SOFT</v>
      </c>
      <c r="S23" s="62">
        <f>IF(B23="","",VLOOKUP(AD23,Varsayımlar!$B:$Q,10,0))</f>
        <v>4</v>
      </c>
      <c r="T23" s="62">
        <f>IF(B23="","",VLOOKUP(AD23,Varsayımlar!$B:$Q,11,0))</f>
        <v>30</v>
      </c>
      <c r="U23" s="62">
        <f>IF(B23="","",VLOOKUP(AD23,Varsayımlar!$B:$Q,12,0))</f>
        <v>260</v>
      </c>
      <c r="V23" s="62" t="str">
        <f>IF(B23="","",VLOOKUP(AD23,Varsayımlar!$B:$Q,13,0))</f>
        <v>YURTDIŞI</v>
      </c>
      <c r="W23" s="62">
        <f>IF(B23="","",VLOOKUP(AD23,Varsayımlar!$B:$Q,14,0))</f>
        <v>6</v>
      </c>
      <c r="X23" s="63">
        <v>46214</v>
      </c>
      <c r="Y23" s="63">
        <v>46398</v>
      </c>
      <c r="Z23" s="62">
        <v>26071125</v>
      </c>
      <c r="AA23" s="62" t="str">
        <f>IF(B23="","",VLOOKUP(AD23,Varsayımlar!$B:$Q,15,0))</f>
        <v>TRİTON -SKT ATILACAK</v>
      </c>
      <c r="AB23" s="62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hidden="1" customHeight="1" x14ac:dyDescent="0.25">
      <c r="A24" s="9" t="s">
        <v>190</v>
      </c>
      <c r="B24" s="62" t="s">
        <v>17</v>
      </c>
      <c r="C24" s="33">
        <f>IF(B24="","",VLOOKUP(AD24,Varsayımlar!$B:$Q,3,0))</f>
        <v>8698829380698</v>
      </c>
      <c r="D24" s="33" t="s">
        <v>262</v>
      </c>
      <c r="E24" s="102" t="s">
        <v>37</v>
      </c>
      <c r="F24" s="62" t="s">
        <v>766</v>
      </c>
      <c r="G24" s="62" t="s">
        <v>768</v>
      </c>
      <c r="H24" s="62" t="str">
        <f>IF(B24="","",VLOOKUP(AD24,Varsayımlar!$B:$Q,5,0))</f>
        <v>TORTİLLAS 25 CM 4 PCS 260G</v>
      </c>
      <c r="I24" s="62">
        <f>IF(B24="","",VLOOKUP(AD24,Varsayımlar!B:T,19,0))</f>
        <v>0</v>
      </c>
      <c r="J24" s="62" t="str">
        <f>IF(B24="","",VLOOKUP(AD24,Varsayımlar!$B:$Q,6,0))</f>
        <v>SADE</v>
      </c>
      <c r="K24" s="62">
        <v>336</v>
      </c>
      <c r="L24" s="62"/>
      <c r="M24" s="62">
        <f t="shared" si="0"/>
        <v>4</v>
      </c>
      <c r="N24" s="62"/>
      <c r="O24" s="62"/>
      <c r="P24" s="62">
        <f>IF(B24="","",VLOOKUP(AD24,Varsayımlar!$B:$Q,7,0)*K24)</f>
        <v>10080</v>
      </c>
      <c r="Q24" s="62">
        <f>IF(B24="","",VLOOKUP(AD24,Varsayımlar!$B:$Q,8,0))</f>
        <v>25</v>
      </c>
      <c r="R24" s="62" t="str">
        <f>IF(B24="","",VLOOKUP(AD24,Varsayımlar!$B:$Q,9,0))</f>
        <v>SOFT</v>
      </c>
      <c r="S24" s="62">
        <f>IF(B24="","",VLOOKUP(AD24,Varsayımlar!$B:$Q,10,0))</f>
        <v>4</v>
      </c>
      <c r="T24" s="62">
        <f>IF(B24="","",VLOOKUP(AD24,Varsayımlar!$B:$Q,11,0))</f>
        <v>30</v>
      </c>
      <c r="U24" s="62">
        <f>IF(B24="","",VLOOKUP(AD24,Varsayımlar!$B:$Q,12,0))</f>
        <v>260</v>
      </c>
      <c r="V24" s="62" t="str">
        <f>IF(B24="","",VLOOKUP(AD24,Varsayımlar!$B:$Q,13,0))</f>
        <v>YURTDIŞI</v>
      </c>
      <c r="W24" s="62">
        <f>IF(B24="","",VLOOKUP(AD24,Varsayımlar!$B:$Q,14,0))</f>
        <v>6</v>
      </c>
      <c r="X24" s="63">
        <v>46214</v>
      </c>
      <c r="Y24" s="63">
        <v>46398</v>
      </c>
      <c r="Z24" s="62">
        <v>26071125</v>
      </c>
      <c r="AA24" s="62" t="str">
        <f>IF(B24="","",VLOOKUP(AD24,Varsayımlar!$B:$Q,15,0))</f>
        <v>TRİTON -SKT ATILACAK</v>
      </c>
      <c r="AB24" s="62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hidden="1" customHeight="1" x14ac:dyDescent="0.25">
      <c r="A25" s="9" t="s">
        <v>191</v>
      </c>
      <c r="B25" s="111" t="s">
        <v>17</v>
      </c>
      <c r="C25" s="112">
        <f>IF(B25="","",VLOOKUP(AD25,Varsayımlar!$B:$Q,3,0))</f>
        <v>8698829380698</v>
      </c>
      <c r="D25" s="112" t="s">
        <v>266</v>
      </c>
      <c r="E25" s="113" t="s">
        <v>37</v>
      </c>
      <c r="F25" s="111" t="s">
        <v>769</v>
      </c>
      <c r="G25" s="111" t="s">
        <v>770</v>
      </c>
      <c r="H25" s="111" t="str">
        <f>IF(B25="","",VLOOKUP(AD25,Varsayımlar!$B:$Q,5,0))</f>
        <v>TORTİLLAS 25 CM 4 PCS 260G</v>
      </c>
      <c r="I25" s="111">
        <f>IF(B25="","",VLOOKUP(AD25,Varsayımlar!B:T,19,0))</f>
        <v>0</v>
      </c>
      <c r="J25" s="111" t="str">
        <f>IF(B25="","",VLOOKUP(AD25,Varsayımlar!$B:$Q,6,0))</f>
        <v>SADE</v>
      </c>
      <c r="K25" s="111">
        <v>588</v>
      </c>
      <c r="L25" s="111"/>
      <c r="M25" s="111">
        <f t="shared" si="0"/>
        <v>7</v>
      </c>
      <c r="N25" s="111"/>
      <c r="O25" s="111"/>
      <c r="P25" s="111">
        <f>IF(B25="","",VLOOKUP(AD25,Varsayımlar!$B:$Q,7,0)*K25)</f>
        <v>17640</v>
      </c>
      <c r="Q25" s="111">
        <f>IF(B25="","",VLOOKUP(AD25,Varsayımlar!$B:$Q,8,0))</f>
        <v>25</v>
      </c>
      <c r="R25" s="111" t="str">
        <f>IF(B25="","",VLOOKUP(AD25,Varsayımlar!$B:$Q,9,0))</f>
        <v>SOFT</v>
      </c>
      <c r="S25" s="111">
        <f>IF(B25="","",VLOOKUP(AD25,Varsayımlar!$B:$Q,10,0))</f>
        <v>4</v>
      </c>
      <c r="T25" s="111">
        <f>IF(B25="","",VLOOKUP(AD25,Varsayımlar!$B:$Q,11,0))</f>
        <v>30</v>
      </c>
      <c r="U25" s="111">
        <f>IF(B25="","",VLOOKUP(AD25,Varsayımlar!$B:$Q,12,0))</f>
        <v>260</v>
      </c>
      <c r="V25" s="111" t="str">
        <f>IF(B25="","",VLOOKUP(AD25,Varsayımlar!$B:$Q,13,0))</f>
        <v>YURTDIŞI</v>
      </c>
      <c r="W25" s="111">
        <f>IF(B25="","",VLOOKUP(AD25,Varsayımlar!$B:$Q,14,0))</f>
        <v>6</v>
      </c>
      <c r="X25" s="114">
        <v>46216</v>
      </c>
      <c r="Y25" s="114">
        <v>46400</v>
      </c>
      <c r="Z25" s="111" t="s">
        <v>832</v>
      </c>
      <c r="AA25" s="111" t="str">
        <f>IF(B25="","",VLOOKUP(AD25,Varsayımlar!$B:$Q,15,0))</f>
        <v>TRİTON -SKT ATILACAK</v>
      </c>
      <c r="AB25" s="111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hidden="1" customHeight="1" x14ac:dyDescent="0.25">
      <c r="A26" s="9" t="s">
        <v>192</v>
      </c>
      <c r="B26" s="111" t="s">
        <v>17</v>
      </c>
      <c r="C26" s="112">
        <f>IF(B26="","",VLOOKUP(AD26,Varsayımlar!$B:$Q,3,0))</f>
        <v>8698829380698</v>
      </c>
      <c r="D26" s="112" t="s">
        <v>266</v>
      </c>
      <c r="E26" s="113" t="s">
        <v>37</v>
      </c>
      <c r="F26" s="111" t="s">
        <v>769</v>
      </c>
      <c r="G26" s="111" t="s">
        <v>771</v>
      </c>
      <c r="H26" s="111" t="str">
        <f>IF(B26="","",VLOOKUP(AD26,Varsayımlar!$B:$Q,5,0))</f>
        <v>TORTİLLAS 25 CM 4 PCS 260G</v>
      </c>
      <c r="I26" s="111">
        <f>IF(B26="","",VLOOKUP(AD26,Varsayımlar!B:T,19,0))</f>
        <v>0</v>
      </c>
      <c r="J26" s="111" t="str">
        <f>IF(B26="","",VLOOKUP(AD26,Varsayımlar!$B:$Q,6,0))</f>
        <v>SADE</v>
      </c>
      <c r="K26" s="111">
        <v>1848</v>
      </c>
      <c r="L26" s="111"/>
      <c r="M26" s="111">
        <f t="shared" si="0"/>
        <v>22</v>
      </c>
      <c r="N26" s="111"/>
      <c r="O26" s="111"/>
      <c r="P26" s="111">
        <f>IF(B26="","",VLOOKUP(AD26,Varsayımlar!$B:$Q,7,0)*K26)</f>
        <v>55440</v>
      </c>
      <c r="Q26" s="111">
        <f>IF(B26="","",VLOOKUP(AD26,Varsayımlar!$B:$Q,8,0))</f>
        <v>25</v>
      </c>
      <c r="R26" s="111" t="str">
        <f>IF(B26="","",VLOOKUP(AD26,Varsayımlar!$B:$Q,9,0))</f>
        <v>SOFT</v>
      </c>
      <c r="S26" s="111">
        <f>IF(B26="","",VLOOKUP(AD26,Varsayımlar!$B:$Q,10,0))</f>
        <v>4</v>
      </c>
      <c r="T26" s="111">
        <f>IF(B26="","",VLOOKUP(AD26,Varsayımlar!$B:$Q,11,0))</f>
        <v>30</v>
      </c>
      <c r="U26" s="111">
        <f>IF(B26="","",VLOOKUP(AD26,Varsayımlar!$B:$Q,12,0))</f>
        <v>260</v>
      </c>
      <c r="V26" s="111" t="str">
        <f>IF(B26="","",VLOOKUP(AD26,Varsayımlar!$B:$Q,13,0))</f>
        <v>YURTDIŞI</v>
      </c>
      <c r="W26" s="111">
        <f>IF(B26="","",VLOOKUP(AD26,Varsayımlar!$B:$Q,14,0))</f>
        <v>6</v>
      </c>
      <c r="X26" s="114">
        <v>46216</v>
      </c>
      <c r="Y26" s="114">
        <v>46400</v>
      </c>
      <c r="Z26" s="111" t="s">
        <v>832</v>
      </c>
      <c r="AA26" s="111" t="str">
        <f>IF(B26="","",VLOOKUP(AD26,Varsayımlar!$B:$Q,15,0))</f>
        <v>TRİTON -SKT ATILACAK</v>
      </c>
      <c r="AB26" s="111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hidden="1" customHeight="1" x14ac:dyDescent="0.25">
      <c r="A27" s="9" t="s">
        <v>193</v>
      </c>
      <c r="B27" s="64" t="s">
        <v>17</v>
      </c>
      <c r="C27" s="65">
        <f>IF(B27="","",VLOOKUP(AD27,Varsayımlar!$B:$Q,3,0))</f>
        <v>8698829380698</v>
      </c>
      <c r="D27" s="65" t="s">
        <v>476</v>
      </c>
      <c r="E27" s="167" t="s">
        <v>37</v>
      </c>
      <c r="F27" s="64" t="s">
        <v>772</v>
      </c>
      <c r="G27" s="64" t="s">
        <v>773</v>
      </c>
      <c r="H27" s="64" t="str">
        <f>IF(B27="","",VLOOKUP(AD27,Varsayımlar!$B:$Q,5,0))</f>
        <v>TORTİLLAS 25 CM 4 PCS 260G</v>
      </c>
      <c r="I27" s="64">
        <f>IF(B27="","",VLOOKUP(AD27,Varsayımlar!B:T,19,0))</f>
        <v>0</v>
      </c>
      <c r="J27" s="64" t="str">
        <f>IF(B27="","",VLOOKUP(AD27,Varsayımlar!$B:$Q,6,0))</f>
        <v>SADE</v>
      </c>
      <c r="K27" s="64">
        <v>1428</v>
      </c>
      <c r="L27" s="64"/>
      <c r="M27" s="64">
        <f t="shared" si="0"/>
        <v>17</v>
      </c>
      <c r="N27" s="64"/>
      <c r="O27" s="64"/>
      <c r="P27" s="64">
        <f>IF(B27="","",VLOOKUP(AD27,Varsayımlar!$B:$Q,7,0)*K27)</f>
        <v>42840</v>
      </c>
      <c r="Q27" s="64">
        <f>IF(B27="","",VLOOKUP(AD27,Varsayımlar!$B:$Q,8,0))</f>
        <v>25</v>
      </c>
      <c r="R27" s="64" t="str">
        <f>IF(B27="","",VLOOKUP(AD27,Varsayımlar!$B:$Q,9,0))</f>
        <v>SOFT</v>
      </c>
      <c r="S27" s="64">
        <f>IF(B27="","",VLOOKUP(AD27,Varsayımlar!$B:$Q,10,0))</f>
        <v>4</v>
      </c>
      <c r="T27" s="64">
        <f>IF(B27="","",VLOOKUP(AD27,Varsayımlar!$B:$Q,11,0))</f>
        <v>30</v>
      </c>
      <c r="U27" s="64">
        <f>IF(B27="","",VLOOKUP(AD27,Varsayımlar!$B:$Q,12,0))</f>
        <v>260</v>
      </c>
      <c r="V27" s="64" t="str">
        <f>IF(B27="","",VLOOKUP(AD27,Varsayımlar!$B:$Q,13,0))</f>
        <v>YURTDIŞI</v>
      </c>
      <c r="W27" s="64">
        <f>IF(B27="","",VLOOKUP(AD27,Varsayımlar!$B:$Q,14,0))</f>
        <v>6</v>
      </c>
      <c r="X27" s="66">
        <v>46216</v>
      </c>
      <c r="Y27" s="66">
        <v>46400</v>
      </c>
      <c r="Z27" s="64" t="s">
        <v>833</v>
      </c>
      <c r="AA27" s="64" t="str">
        <f>IF(B27="","",VLOOKUP(AD27,Varsayımlar!$B:$Q,15,0))</f>
        <v>TRİTON -SKT ATILACAK</v>
      </c>
      <c r="AB27" s="64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hidden="1" customHeight="1" x14ac:dyDescent="0.25">
      <c r="A28" s="9" t="s">
        <v>194</v>
      </c>
      <c r="B28" s="64" t="s">
        <v>17</v>
      </c>
      <c r="C28" s="65">
        <f>IF(B28="","",VLOOKUP(AD28,Varsayımlar!$B:$Q,3,0))</f>
        <v>8698829380698</v>
      </c>
      <c r="D28" s="65" t="s">
        <v>476</v>
      </c>
      <c r="E28" s="167" t="s">
        <v>37</v>
      </c>
      <c r="F28" s="64" t="s">
        <v>772</v>
      </c>
      <c r="G28" s="64" t="s">
        <v>774</v>
      </c>
      <c r="H28" s="64" t="str">
        <f>IF(B28="","",VLOOKUP(AD28,Varsayımlar!$B:$Q,5,0))</f>
        <v>TORTİLLAS 25 CM 4 PCS 260G</v>
      </c>
      <c r="I28" s="64">
        <f>IF(B28="","",VLOOKUP(AD28,Varsayımlar!B:T,19,0))</f>
        <v>0</v>
      </c>
      <c r="J28" s="64" t="str">
        <f>IF(B28="","",VLOOKUP(AD28,Varsayımlar!$B:$Q,6,0))</f>
        <v>SADE</v>
      </c>
      <c r="K28" s="64">
        <v>1008</v>
      </c>
      <c r="L28" s="64"/>
      <c r="M28" s="64">
        <f t="shared" si="0"/>
        <v>12</v>
      </c>
      <c r="N28" s="64"/>
      <c r="O28" s="64"/>
      <c r="P28" s="64">
        <f>IF(B28="","",VLOOKUP(AD28,Varsayımlar!$B:$Q,7,0)*K28)</f>
        <v>30240</v>
      </c>
      <c r="Q28" s="64">
        <f>IF(B28="","",VLOOKUP(AD28,Varsayımlar!$B:$Q,8,0))</f>
        <v>25</v>
      </c>
      <c r="R28" s="64" t="str">
        <f>IF(B28="","",VLOOKUP(AD28,Varsayımlar!$B:$Q,9,0))</f>
        <v>SOFT</v>
      </c>
      <c r="S28" s="64">
        <f>IF(B28="","",VLOOKUP(AD28,Varsayımlar!$B:$Q,10,0))</f>
        <v>4</v>
      </c>
      <c r="T28" s="64">
        <f>IF(B28="","",VLOOKUP(AD28,Varsayımlar!$B:$Q,11,0))</f>
        <v>30</v>
      </c>
      <c r="U28" s="64">
        <f>IF(B28="","",VLOOKUP(AD28,Varsayımlar!$B:$Q,12,0))</f>
        <v>260</v>
      </c>
      <c r="V28" s="64" t="str">
        <f>IF(B28="","",VLOOKUP(AD28,Varsayımlar!$B:$Q,13,0))</f>
        <v>YURTDIŞI</v>
      </c>
      <c r="W28" s="64">
        <f>IF(B28="","",VLOOKUP(AD28,Varsayımlar!$B:$Q,14,0))</f>
        <v>6</v>
      </c>
      <c r="X28" s="66">
        <v>46216</v>
      </c>
      <c r="Y28" s="66">
        <v>46400</v>
      </c>
      <c r="Z28" s="64" t="s">
        <v>833</v>
      </c>
      <c r="AA28" s="64" t="str">
        <f>IF(B28="","",VLOOKUP(AD28,Varsayımlar!$B:$Q,15,0))</f>
        <v>TRİTON -SKT ATILACAK</v>
      </c>
      <c r="AB28" s="64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hidden="1" customHeight="1" x14ac:dyDescent="0.25">
      <c r="A29" s="9" t="s">
        <v>195</v>
      </c>
      <c r="B29" s="77" t="s">
        <v>17</v>
      </c>
      <c r="C29" s="76">
        <f>IF(B29="","",VLOOKUP(AD29,Varsayımlar!$B:$Q,3,0))</f>
        <v>8698829380698</v>
      </c>
      <c r="D29" s="76" t="s">
        <v>478</v>
      </c>
      <c r="E29" s="119" t="s">
        <v>37</v>
      </c>
      <c r="F29" s="77" t="s">
        <v>775</v>
      </c>
      <c r="G29" s="77" t="s">
        <v>776</v>
      </c>
      <c r="H29" s="77" t="str">
        <f>IF(B29="","",VLOOKUP(AD29,Varsayımlar!$B:$Q,5,0))</f>
        <v>TORTİLLAS 25 CM 4 PCS 260G</v>
      </c>
      <c r="I29" s="77">
        <f>IF(B29="","",VLOOKUP(AD29,Varsayımlar!B:T,19,0))</f>
        <v>0</v>
      </c>
      <c r="J29" s="77" t="str">
        <f>IF(B29="","",VLOOKUP(AD29,Varsayımlar!$B:$Q,6,0))</f>
        <v>SADE</v>
      </c>
      <c r="K29" s="77">
        <v>1260</v>
      </c>
      <c r="L29" s="77"/>
      <c r="M29" s="77">
        <f t="shared" si="0"/>
        <v>15</v>
      </c>
      <c r="N29" s="77"/>
      <c r="O29" s="77"/>
      <c r="P29" s="77">
        <f>IF(B29="","",VLOOKUP(AD29,Varsayımlar!$B:$Q,7,0)*K29)</f>
        <v>37800</v>
      </c>
      <c r="Q29" s="77">
        <f>IF(B29="","",VLOOKUP(AD29,Varsayımlar!$B:$Q,8,0))</f>
        <v>25</v>
      </c>
      <c r="R29" s="77" t="str">
        <f>IF(B29="","",VLOOKUP(AD29,Varsayımlar!$B:$Q,9,0))</f>
        <v>SOFT</v>
      </c>
      <c r="S29" s="77">
        <f>IF(B29="","",VLOOKUP(AD29,Varsayımlar!$B:$Q,10,0))</f>
        <v>4</v>
      </c>
      <c r="T29" s="77">
        <f>IF(B29="","",VLOOKUP(AD29,Varsayımlar!$B:$Q,11,0))</f>
        <v>30</v>
      </c>
      <c r="U29" s="77">
        <f>IF(B29="","",VLOOKUP(AD29,Varsayımlar!$B:$Q,12,0))</f>
        <v>260</v>
      </c>
      <c r="V29" s="77" t="str">
        <f>IF(B29="","",VLOOKUP(AD29,Varsayımlar!$B:$Q,13,0))</f>
        <v>YURTDIŞI</v>
      </c>
      <c r="W29" s="77">
        <f>IF(B29="","",VLOOKUP(AD29,Varsayımlar!$B:$Q,14,0))</f>
        <v>6</v>
      </c>
      <c r="X29" s="78">
        <v>46217</v>
      </c>
      <c r="Y29" s="78">
        <v>46401</v>
      </c>
      <c r="Z29" s="77" t="s">
        <v>689</v>
      </c>
      <c r="AA29" s="77" t="str">
        <f>IF(B29="","",VLOOKUP(AD29,Varsayımlar!$B:$Q,15,0))</f>
        <v>TRİTON -SKT ATILACAK</v>
      </c>
      <c r="AB29" s="77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hidden="1" customHeight="1" x14ac:dyDescent="0.25">
      <c r="A30" s="9" t="s">
        <v>196</v>
      </c>
      <c r="B30" s="77" t="s">
        <v>17</v>
      </c>
      <c r="C30" s="76">
        <f>IF(B30="","",VLOOKUP(AD30,Varsayımlar!$B:$Q,3,0))</f>
        <v>8698829380698</v>
      </c>
      <c r="D30" s="76" t="s">
        <v>478</v>
      </c>
      <c r="E30" s="119" t="s">
        <v>37</v>
      </c>
      <c r="F30" s="77" t="s">
        <v>775</v>
      </c>
      <c r="G30" s="77" t="s">
        <v>777</v>
      </c>
      <c r="H30" s="77" t="str">
        <f>IF(B30="","",VLOOKUP(AD30,Varsayımlar!$B:$Q,5,0))</f>
        <v>TORTİLLAS 25 CM 4 PCS 260G</v>
      </c>
      <c r="I30" s="77">
        <f>IF(B30="","",VLOOKUP(AD30,Varsayımlar!B:T,19,0))</f>
        <v>0</v>
      </c>
      <c r="J30" s="77" t="str">
        <f>IF(B30="","",VLOOKUP(AD30,Varsayımlar!$B:$Q,6,0))</f>
        <v>SADE</v>
      </c>
      <c r="K30" s="77">
        <v>336</v>
      </c>
      <c r="L30" s="77"/>
      <c r="M30" s="77">
        <f t="shared" si="0"/>
        <v>4</v>
      </c>
      <c r="N30" s="77"/>
      <c r="O30" s="77"/>
      <c r="P30" s="77">
        <f>IF(B30="","",VLOOKUP(AD30,Varsayımlar!$B:$Q,7,0)*K30)</f>
        <v>10080</v>
      </c>
      <c r="Q30" s="77">
        <f>IF(B30="","",VLOOKUP(AD30,Varsayımlar!$B:$Q,8,0))</f>
        <v>25</v>
      </c>
      <c r="R30" s="77" t="str">
        <f>IF(B30="","",VLOOKUP(AD30,Varsayımlar!$B:$Q,9,0))</f>
        <v>SOFT</v>
      </c>
      <c r="S30" s="77">
        <f>IF(B30="","",VLOOKUP(AD30,Varsayımlar!$B:$Q,10,0))</f>
        <v>4</v>
      </c>
      <c r="T30" s="77">
        <f>IF(B30="","",VLOOKUP(AD30,Varsayımlar!$B:$Q,11,0))</f>
        <v>30</v>
      </c>
      <c r="U30" s="77">
        <f>IF(B30="","",VLOOKUP(AD30,Varsayımlar!$B:$Q,12,0))</f>
        <v>260</v>
      </c>
      <c r="V30" s="77" t="str">
        <f>IF(B30="","",VLOOKUP(AD30,Varsayımlar!$B:$Q,13,0))</f>
        <v>YURTDIŞI</v>
      </c>
      <c r="W30" s="77">
        <f>IF(B30="","",VLOOKUP(AD30,Varsayımlar!$B:$Q,14,0))</f>
        <v>6</v>
      </c>
      <c r="X30" s="78">
        <v>46217</v>
      </c>
      <c r="Y30" s="78">
        <v>46401</v>
      </c>
      <c r="Z30" s="77" t="s">
        <v>689</v>
      </c>
      <c r="AA30" s="77" t="str">
        <f>IF(B30="","",VLOOKUP(AD30,Varsayımlar!$B:$Q,15,0))</f>
        <v>TRİTON -SKT ATILACAK</v>
      </c>
      <c r="AB30" s="77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hidden="1" customHeight="1" x14ac:dyDescent="0.25">
      <c r="A31" s="9" t="s">
        <v>197</v>
      </c>
      <c r="B31" s="77" t="s">
        <v>17</v>
      </c>
      <c r="C31" s="76">
        <f>IF(B31="","",VLOOKUP(AD31,Varsayımlar!$B:$Q,3,0))</f>
        <v>8698829380698</v>
      </c>
      <c r="D31" s="76" t="s">
        <v>478</v>
      </c>
      <c r="E31" s="119" t="s">
        <v>37</v>
      </c>
      <c r="F31" s="77" t="s">
        <v>775</v>
      </c>
      <c r="G31" s="77" t="s">
        <v>778</v>
      </c>
      <c r="H31" s="77" t="str">
        <f>IF(B31="","",VLOOKUP(AD31,Varsayımlar!$B:$Q,5,0))</f>
        <v>TORTİLLAS 25 CM 4 PCS 260G</v>
      </c>
      <c r="I31" s="77">
        <f>IF(B31="","",VLOOKUP(AD31,Varsayımlar!B:T,19,0))</f>
        <v>0</v>
      </c>
      <c r="J31" s="77" t="str">
        <f>IF(B31="","",VLOOKUP(AD31,Varsayımlar!$B:$Q,6,0))</f>
        <v>SADE</v>
      </c>
      <c r="K31" s="77">
        <v>840</v>
      </c>
      <c r="L31" s="77"/>
      <c r="M31" s="77">
        <f t="shared" si="0"/>
        <v>10</v>
      </c>
      <c r="N31" s="77"/>
      <c r="O31" s="77"/>
      <c r="P31" s="77">
        <f>IF(B31="","",VLOOKUP(AD31,Varsayımlar!$B:$Q,7,0)*K31)</f>
        <v>25200</v>
      </c>
      <c r="Q31" s="77">
        <f>IF(B31="","",VLOOKUP(AD31,Varsayımlar!$B:$Q,8,0))</f>
        <v>25</v>
      </c>
      <c r="R31" s="77" t="str">
        <f>IF(B31="","",VLOOKUP(AD31,Varsayımlar!$B:$Q,9,0))</f>
        <v>SOFT</v>
      </c>
      <c r="S31" s="77">
        <f>IF(B31="","",VLOOKUP(AD31,Varsayımlar!$B:$Q,10,0))</f>
        <v>4</v>
      </c>
      <c r="T31" s="77">
        <f>IF(B31="","",VLOOKUP(AD31,Varsayımlar!$B:$Q,11,0))</f>
        <v>30</v>
      </c>
      <c r="U31" s="77">
        <f>IF(B31="","",VLOOKUP(AD31,Varsayımlar!$B:$Q,12,0))</f>
        <v>260</v>
      </c>
      <c r="V31" s="77" t="str">
        <f>IF(B31="","",VLOOKUP(AD31,Varsayımlar!$B:$Q,13,0))</f>
        <v>YURTDIŞI</v>
      </c>
      <c r="W31" s="77">
        <f>IF(B31="","",VLOOKUP(AD31,Varsayımlar!$B:$Q,14,0))</f>
        <v>6</v>
      </c>
      <c r="X31" s="78">
        <v>46217</v>
      </c>
      <c r="Y31" s="78">
        <v>46401</v>
      </c>
      <c r="Z31" s="77" t="s">
        <v>689</v>
      </c>
      <c r="AA31" s="77" t="str">
        <f>IF(B31="","",VLOOKUP(AD31,Varsayımlar!$B:$Q,15,0))</f>
        <v>TRİTON -SKT ATILACAK</v>
      </c>
      <c r="AB31" s="77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hidden="1" customHeight="1" x14ac:dyDescent="0.25">
      <c r="A32" s="9" t="s">
        <v>198</v>
      </c>
      <c r="B32" s="107" t="s">
        <v>17</v>
      </c>
      <c r="C32" s="108">
        <f>IF(B32="","",VLOOKUP(AD32,Varsayımlar!$B:$Q,3,0))</f>
        <v>8698829380698</v>
      </c>
      <c r="D32" s="108" t="s">
        <v>481</v>
      </c>
      <c r="E32" s="109" t="s">
        <v>37</v>
      </c>
      <c r="F32" s="107" t="s">
        <v>779</v>
      </c>
      <c r="G32" s="107" t="s">
        <v>780</v>
      </c>
      <c r="H32" s="107" t="str">
        <f>IF(B32="","",VLOOKUP(AD32,Varsayımlar!$B:$Q,5,0))</f>
        <v>TORTİLLAS 25 CM 4 PCS 260G</v>
      </c>
      <c r="I32" s="107">
        <f>IF(B32="","",VLOOKUP(AD32,Varsayımlar!B:T,19,0))</f>
        <v>0</v>
      </c>
      <c r="J32" s="107" t="str">
        <f>IF(B32="","",VLOOKUP(AD32,Varsayımlar!$B:$Q,6,0))</f>
        <v>SADE</v>
      </c>
      <c r="K32" s="107">
        <v>1512</v>
      </c>
      <c r="L32" s="107"/>
      <c r="M32" s="107">
        <f t="shared" si="0"/>
        <v>18</v>
      </c>
      <c r="N32" s="107"/>
      <c r="O32" s="107"/>
      <c r="P32" s="107">
        <f>IF(B32="","",VLOOKUP(AD32,Varsayımlar!$B:$Q,7,0)*K32)</f>
        <v>45360</v>
      </c>
      <c r="Q32" s="107">
        <f>IF(B32="","",VLOOKUP(AD32,Varsayımlar!$B:$Q,8,0))</f>
        <v>25</v>
      </c>
      <c r="R32" s="107" t="str">
        <f>IF(B32="","",VLOOKUP(AD32,Varsayımlar!$B:$Q,9,0))</f>
        <v>SOFT</v>
      </c>
      <c r="S32" s="107">
        <f>IF(B32="","",VLOOKUP(AD32,Varsayımlar!$B:$Q,10,0))</f>
        <v>4</v>
      </c>
      <c r="T32" s="107">
        <f>IF(B32="","",VLOOKUP(AD32,Varsayımlar!$B:$Q,11,0))</f>
        <v>30</v>
      </c>
      <c r="U32" s="107">
        <f>IF(B32="","",VLOOKUP(AD32,Varsayımlar!$B:$Q,12,0))</f>
        <v>260</v>
      </c>
      <c r="V32" s="107" t="str">
        <f>IF(B32="","",VLOOKUP(AD32,Varsayımlar!$B:$Q,13,0))</f>
        <v>YURTDIŞI</v>
      </c>
      <c r="W32" s="107">
        <f>IF(B32="","",VLOOKUP(AD32,Varsayımlar!$B:$Q,14,0))</f>
        <v>6</v>
      </c>
      <c r="X32" s="110">
        <v>46217</v>
      </c>
      <c r="Y32" s="110">
        <v>46401</v>
      </c>
      <c r="Z32" s="107" t="s">
        <v>690</v>
      </c>
      <c r="AA32" s="107" t="str">
        <f>IF(B32="","",VLOOKUP(AD32,Varsayımlar!$B:$Q,15,0))</f>
        <v>TRİTON -SKT ATILACAK</v>
      </c>
      <c r="AB32" s="107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hidden="1" customHeight="1" x14ac:dyDescent="0.25">
      <c r="A33" s="9" t="s">
        <v>199</v>
      </c>
      <c r="B33" s="107" t="s">
        <v>17</v>
      </c>
      <c r="C33" s="108">
        <f>IF(B33="","",VLOOKUP(AD33,Varsayımlar!$B:$Q,3,0))</f>
        <v>8698829380698</v>
      </c>
      <c r="D33" s="108" t="s">
        <v>481</v>
      </c>
      <c r="E33" s="109" t="s">
        <v>37</v>
      </c>
      <c r="F33" s="107" t="s">
        <v>779</v>
      </c>
      <c r="G33" s="107" t="s">
        <v>781</v>
      </c>
      <c r="H33" s="107" t="str">
        <f>IF(B33="","",VLOOKUP(AD33,Varsayımlar!$B:$Q,5,0))</f>
        <v>TORTİLLAS 25 CM 4 PCS 260G</v>
      </c>
      <c r="I33" s="107">
        <f>IF(B33="","",VLOOKUP(AD33,Varsayımlar!B:T,19,0))</f>
        <v>0</v>
      </c>
      <c r="J33" s="107" t="str">
        <f>IF(B33="","",VLOOKUP(AD33,Varsayımlar!$B:$Q,6,0))</f>
        <v>SADE</v>
      </c>
      <c r="K33" s="107">
        <v>924</v>
      </c>
      <c r="L33" s="107"/>
      <c r="M33" s="107">
        <f t="shared" si="0"/>
        <v>11</v>
      </c>
      <c r="N33" s="107"/>
      <c r="O33" s="107"/>
      <c r="P33" s="107">
        <f>IF(B33="","",VLOOKUP(AD33,Varsayımlar!$B:$Q,7,0)*K33)</f>
        <v>27720</v>
      </c>
      <c r="Q33" s="107">
        <f>IF(B33="","",VLOOKUP(AD33,Varsayımlar!$B:$Q,8,0))</f>
        <v>25</v>
      </c>
      <c r="R33" s="107" t="str">
        <f>IF(B33="","",VLOOKUP(AD33,Varsayımlar!$B:$Q,9,0))</f>
        <v>SOFT</v>
      </c>
      <c r="S33" s="107">
        <f>IF(B33="","",VLOOKUP(AD33,Varsayımlar!$B:$Q,10,0))</f>
        <v>4</v>
      </c>
      <c r="T33" s="107">
        <f>IF(B33="","",VLOOKUP(AD33,Varsayımlar!$B:$Q,11,0))</f>
        <v>30</v>
      </c>
      <c r="U33" s="107">
        <f>IF(B33="","",VLOOKUP(AD33,Varsayımlar!$B:$Q,12,0))</f>
        <v>260</v>
      </c>
      <c r="V33" s="107" t="str">
        <f>IF(B33="","",VLOOKUP(AD33,Varsayımlar!$B:$Q,13,0))</f>
        <v>YURTDIŞI</v>
      </c>
      <c r="W33" s="107">
        <f>IF(B33="","",VLOOKUP(AD33,Varsayımlar!$B:$Q,14,0))</f>
        <v>6</v>
      </c>
      <c r="X33" s="110">
        <v>46217</v>
      </c>
      <c r="Y33" s="110">
        <v>46401</v>
      </c>
      <c r="Z33" s="107" t="s">
        <v>690</v>
      </c>
      <c r="AA33" s="107" t="str">
        <f>IF(B33="","",VLOOKUP(AD33,Varsayımlar!$B:$Q,15,0))</f>
        <v>TRİTON -SKT ATILACAK</v>
      </c>
      <c r="AB33" s="107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hidden="1" customHeight="1" x14ac:dyDescent="0.25">
      <c r="A34" s="9" t="s">
        <v>200</v>
      </c>
      <c r="B34" s="82" t="s">
        <v>17</v>
      </c>
      <c r="C34" s="83">
        <f>IF(B34="","",VLOOKUP(AD34,Varsayımlar!$B:$Q,3,0))</f>
        <v>8698829380698</v>
      </c>
      <c r="D34" s="83" t="s">
        <v>486</v>
      </c>
      <c r="E34" s="104" t="s">
        <v>37</v>
      </c>
      <c r="F34" s="82" t="s">
        <v>782</v>
      </c>
      <c r="G34" s="82" t="s">
        <v>783</v>
      </c>
      <c r="H34" s="82" t="str">
        <f>IF(B34="","",VLOOKUP(AD34,Varsayımlar!$B:$Q,5,0))</f>
        <v>TORTİLLAS 25 CM 4 PCS 260G</v>
      </c>
      <c r="I34" s="82">
        <f>IF(B34="","",VLOOKUP(AD34,Varsayımlar!B:T,19,0))</f>
        <v>0</v>
      </c>
      <c r="J34" s="82" t="str">
        <f>IF(B34="","",VLOOKUP(AD34,Varsayımlar!$B:$Q,6,0))</f>
        <v>SADE</v>
      </c>
      <c r="K34" s="82">
        <v>1260</v>
      </c>
      <c r="L34" s="82"/>
      <c r="M34" s="82">
        <f t="shared" si="0"/>
        <v>15</v>
      </c>
      <c r="N34" s="82"/>
      <c r="O34" s="82"/>
      <c r="P34" s="82">
        <f>IF(B34="","",VLOOKUP(AD34,Varsayımlar!$B:$Q,7,0)*K34)</f>
        <v>37800</v>
      </c>
      <c r="Q34" s="82">
        <f>IF(B34="","",VLOOKUP(AD34,Varsayımlar!$B:$Q,8,0))</f>
        <v>25</v>
      </c>
      <c r="R34" s="82" t="str">
        <f>IF(B34="","",VLOOKUP(AD34,Varsayımlar!$B:$Q,9,0))</f>
        <v>SOFT</v>
      </c>
      <c r="S34" s="82">
        <f>IF(B34="","",VLOOKUP(AD34,Varsayımlar!$B:$Q,10,0))</f>
        <v>4</v>
      </c>
      <c r="T34" s="82">
        <f>IF(B34="","",VLOOKUP(AD34,Varsayımlar!$B:$Q,11,0))</f>
        <v>30</v>
      </c>
      <c r="U34" s="82">
        <f>IF(B34="","",VLOOKUP(AD34,Varsayımlar!$B:$Q,12,0))</f>
        <v>260</v>
      </c>
      <c r="V34" s="82" t="str">
        <f>IF(B34="","",VLOOKUP(AD34,Varsayımlar!$B:$Q,13,0))</f>
        <v>YURTDIŞI</v>
      </c>
      <c r="W34" s="82">
        <f>IF(B34="","",VLOOKUP(AD34,Varsayımlar!$B:$Q,14,0))</f>
        <v>6</v>
      </c>
      <c r="X34" s="84">
        <v>46218</v>
      </c>
      <c r="Y34" s="84">
        <v>46402</v>
      </c>
      <c r="Z34" s="82">
        <v>26071525</v>
      </c>
      <c r="AA34" s="82" t="str">
        <f>IF(B34="","",VLOOKUP(AD34,Varsayımlar!$B:$Q,15,0))</f>
        <v>TRİTON -SKT ATILACAK</v>
      </c>
      <c r="AB34" s="82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hidden="1" customHeight="1" x14ac:dyDescent="0.25">
      <c r="A35" s="9" t="s">
        <v>201</v>
      </c>
      <c r="B35" s="82" t="s">
        <v>17</v>
      </c>
      <c r="C35" s="83">
        <f>IF(B35="","",VLOOKUP(AD35,Varsayımlar!$B:$Q,3,0))</f>
        <v>8698829380698</v>
      </c>
      <c r="D35" s="83" t="s">
        <v>486</v>
      </c>
      <c r="E35" s="104" t="s">
        <v>37</v>
      </c>
      <c r="F35" s="82" t="s">
        <v>782</v>
      </c>
      <c r="G35" s="82" t="s">
        <v>784</v>
      </c>
      <c r="H35" s="82" t="str">
        <f>IF(B35="","",VLOOKUP(AD35,Varsayımlar!$B:$Q,5,0))</f>
        <v>TORTİLLAS 25 CM 4 PCS 260G</v>
      </c>
      <c r="I35" s="82">
        <f>IF(B35="","",VLOOKUP(AD35,Varsayımlar!B:T,19,0))</f>
        <v>0</v>
      </c>
      <c r="J35" s="82" t="str">
        <f>IF(B35="","",VLOOKUP(AD35,Varsayımlar!$B:$Q,6,0))</f>
        <v>SADE</v>
      </c>
      <c r="K35" s="82">
        <v>1176</v>
      </c>
      <c r="L35" s="82"/>
      <c r="M35" s="82">
        <f t="shared" si="0"/>
        <v>14</v>
      </c>
      <c r="N35" s="82"/>
      <c r="O35" s="82"/>
      <c r="P35" s="82">
        <f>IF(B35="","",VLOOKUP(AD35,Varsayımlar!$B:$Q,7,0)*K35)</f>
        <v>35280</v>
      </c>
      <c r="Q35" s="82">
        <f>IF(B35="","",VLOOKUP(AD35,Varsayımlar!$B:$Q,8,0))</f>
        <v>25</v>
      </c>
      <c r="R35" s="82" t="str">
        <f>IF(B35="","",VLOOKUP(AD35,Varsayımlar!$B:$Q,9,0))</f>
        <v>SOFT</v>
      </c>
      <c r="S35" s="82">
        <f>IF(B35="","",VLOOKUP(AD35,Varsayımlar!$B:$Q,10,0))</f>
        <v>4</v>
      </c>
      <c r="T35" s="82">
        <f>IF(B35="","",VLOOKUP(AD35,Varsayımlar!$B:$Q,11,0))</f>
        <v>30</v>
      </c>
      <c r="U35" s="82">
        <f>IF(B35="","",VLOOKUP(AD35,Varsayımlar!$B:$Q,12,0))</f>
        <v>260</v>
      </c>
      <c r="V35" s="82" t="str">
        <f>IF(B35="","",VLOOKUP(AD35,Varsayımlar!$B:$Q,13,0))</f>
        <v>YURTDIŞI</v>
      </c>
      <c r="W35" s="82">
        <f>IF(B35="","",VLOOKUP(AD35,Varsayımlar!$B:$Q,14,0))</f>
        <v>6</v>
      </c>
      <c r="X35" s="84">
        <v>46218</v>
      </c>
      <c r="Y35" s="84">
        <v>46402</v>
      </c>
      <c r="Z35" s="82">
        <v>26071525</v>
      </c>
      <c r="AA35" s="82" t="str">
        <f>IF(B35="","",VLOOKUP(AD35,Varsayımlar!$B:$Q,15,0))</f>
        <v>TRİTON -SKT ATILACAK</v>
      </c>
      <c r="AB35" s="82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hidden="1" customHeight="1" x14ac:dyDescent="0.25">
      <c r="A36" s="9" t="s">
        <v>202</v>
      </c>
      <c r="B36" s="70" t="s">
        <v>17</v>
      </c>
      <c r="C36" s="71">
        <f>IF(B36="","",VLOOKUP(AD36,Varsayımlar!$B:$Q,3,0))</f>
        <v>8698829380698</v>
      </c>
      <c r="D36" s="71" t="s">
        <v>490</v>
      </c>
      <c r="E36" s="106" t="s">
        <v>37</v>
      </c>
      <c r="F36" s="70" t="s">
        <v>785</v>
      </c>
      <c r="G36" s="70" t="s">
        <v>786</v>
      </c>
      <c r="H36" s="70" t="str">
        <f>IF(B36="","",VLOOKUP(AD36,Varsayımlar!$B:$Q,5,0))</f>
        <v>TORTİLLAS 25 CM 4 PCS 260G</v>
      </c>
      <c r="I36" s="70">
        <f>IF(B36="","",VLOOKUP(AD36,Varsayımlar!B:T,19,0))</f>
        <v>0</v>
      </c>
      <c r="J36" s="70" t="str">
        <f>IF(B36="","",VLOOKUP(AD36,Varsayımlar!$B:$Q,6,0))</f>
        <v>SADE</v>
      </c>
      <c r="K36" s="70">
        <v>1512</v>
      </c>
      <c r="L36" s="70"/>
      <c r="M36" s="70">
        <f t="shared" si="0"/>
        <v>18</v>
      </c>
      <c r="N36" s="70"/>
      <c r="O36" s="70"/>
      <c r="P36" s="70">
        <f>IF(B36="","",VLOOKUP(AD36,Varsayımlar!$B:$Q,7,0)*K36)</f>
        <v>45360</v>
      </c>
      <c r="Q36" s="70">
        <f>IF(B36="","",VLOOKUP(AD36,Varsayımlar!$B:$Q,8,0))</f>
        <v>25</v>
      </c>
      <c r="R36" s="70" t="str">
        <f>IF(B36="","",VLOOKUP(AD36,Varsayımlar!$B:$Q,9,0))</f>
        <v>SOFT</v>
      </c>
      <c r="S36" s="70">
        <f>IF(B36="","",VLOOKUP(AD36,Varsayımlar!$B:$Q,10,0))</f>
        <v>4</v>
      </c>
      <c r="T36" s="70">
        <f>IF(B36="","",VLOOKUP(AD36,Varsayımlar!$B:$Q,11,0))</f>
        <v>30</v>
      </c>
      <c r="U36" s="70">
        <f>IF(B36="","",VLOOKUP(AD36,Varsayımlar!$B:$Q,12,0))</f>
        <v>260</v>
      </c>
      <c r="V36" s="70" t="str">
        <f>IF(B36="","",VLOOKUP(AD36,Varsayımlar!$B:$Q,13,0))</f>
        <v>YURTDIŞI</v>
      </c>
      <c r="W36" s="70">
        <f>IF(B36="","",VLOOKUP(AD36,Varsayımlar!$B:$Q,14,0))</f>
        <v>6</v>
      </c>
      <c r="X36" s="73">
        <v>46219</v>
      </c>
      <c r="Y36" s="73">
        <v>46403</v>
      </c>
      <c r="Z36" s="70" t="s">
        <v>684</v>
      </c>
      <c r="AA36" s="70" t="str">
        <f>IF(B36="","",VLOOKUP(AD36,Varsayımlar!$B:$Q,15,0))</f>
        <v>TRİTON -SKT ATILACAK</v>
      </c>
      <c r="AB36" s="70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hidden="1" customHeight="1" x14ac:dyDescent="0.25">
      <c r="A37" s="9" t="s">
        <v>203</v>
      </c>
      <c r="B37" s="70" t="s">
        <v>17</v>
      </c>
      <c r="C37" s="71">
        <f>IF(B37="","",VLOOKUP(AD37,Varsayımlar!$B:$Q,3,0))</f>
        <v>8698829380698</v>
      </c>
      <c r="D37" s="71" t="s">
        <v>490</v>
      </c>
      <c r="E37" s="106" t="s">
        <v>37</v>
      </c>
      <c r="F37" s="70" t="s">
        <v>785</v>
      </c>
      <c r="G37" s="70" t="s">
        <v>787</v>
      </c>
      <c r="H37" s="70" t="str">
        <f>IF(B37="","",VLOOKUP(AD37,Varsayımlar!$B:$Q,5,0))</f>
        <v>TORTİLLAS 25 CM 4 PCS 260G</v>
      </c>
      <c r="I37" s="70">
        <f>IF(B37="","",VLOOKUP(AD37,Varsayımlar!B:T,19,0))</f>
        <v>0</v>
      </c>
      <c r="J37" s="70" t="str">
        <f>IF(B37="","",VLOOKUP(AD37,Varsayımlar!$B:$Q,6,0))</f>
        <v>SADE</v>
      </c>
      <c r="K37" s="70">
        <v>924</v>
      </c>
      <c r="L37" s="70"/>
      <c r="M37" s="70">
        <f t="shared" si="0"/>
        <v>11</v>
      </c>
      <c r="N37" s="70"/>
      <c r="O37" s="70"/>
      <c r="P37" s="70">
        <f>IF(B37="","",VLOOKUP(AD37,Varsayımlar!$B:$Q,7,0)*K37)</f>
        <v>27720</v>
      </c>
      <c r="Q37" s="70">
        <f>IF(B37="","",VLOOKUP(AD37,Varsayımlar!$B:$Q,8,0))</f>
        <v>25</v>
      </c>
      <c r="R37" s="70" t="str">
        <f>IF(B37="","",VLOOKUP(AD37,Varsayımlar!$B:$Q,9,0))</f>
        <v>SOFT</v>
      </c>
      <c r="S37" s="70">
        <f>IF(B37="","",VLOOKUP(AD37,Varsayımlar!$B:$Q,10,0))</f>
        <v>4</v>
      </c>
      <c r="T37" s="70">
        <f>IF(B37="","",VLOOKUP(AD37,Varsayımlar!$B:$Q,11,0))</f>
        <v>30</v>
      </c>
      <c r="U37" s="70">
        <f>IF(B37="","",VLOOKUP(AD37,Varsayımlar!$B:$Q,12,0))</f>
        <v>260</v>
      </c>
      <c r="V37" s="70" t="str">
        <f>IF(B37="","",VLOOKUP(AD37,Varsayımlar!$B:$Q,13,0))</f>
        <v>YURTDIŞI</v>
      </c>
      <c r="W37" s="70">
        <f>IF(B37="","",VLOOKUP(AD37,Varsayımlar!$B:$Q,14,0))</f>
        <v>6</v>
      </c>
      <c r="X37" s="73">
        <v>46219</v>
      </c>
      <c r="Y37" s="73">
        <v>46403</v>
      </c>
      <c r="Z37" s="70" t="s">
        <v>684</v>
      </c>
      <c r="AA37" s="70" t="str">
        <f>IF(B37="","",VLOOKUP(AD37,Varsayımlar!$B:$Q,15,0))</f>
        <v>TRİTON -SKT ATILACAK</v>
      </c>
      <c r="AB37" s="70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hidden="1" customHeight="1" x14ac:dyDescent="0.25">
      <c r="A38" s="9" t="s">
        <v>204</v>
      </c>
      <c r="B38" s="64" t="s">
        <v>17</v>
      </c>
      <c r="C38" s="65">
        <f>IF(B38="","",VLOOKUP(AD38,Varsayımlar!$B:$Q,3,0))</f>
        <v>8698829380698</v>
      </c>
      <c r="D38" s="65" t="s">
        <v>494</v>
      </c>
      <c r="E38" s="167" t="s">
        <v>37</v>
      </c>
      <c r="F38" s="64" t="s">
        <v>788</v>
      </c>
      <c r="G38" s="64" t="s">
        <v>789</v>
      </c>
      <c r="H38" s="64" t="str">
        <f>IF(B38="","",VLOOKUP(AD38,Varsayımlar!$B:$Q,5,0))</f>
        <v>TORTİLLAS 25 CM 4 PCS 260G</v>
      </c>
      <c r="I38" s="64">
        <f>IF(B38="","",VLOOKUP(AD38,Varsayımlar!B:T,19,0))</f>
        <v>0</v>
      </c>
      <c r="J38" s="64" t="str">
        <f>IF(B38="","",VLOOKUP(AD38,Varsayımlar!$B:$Q,6,0))</f>
        <v>SADE</v>
      </c>
      <c r="K38" s="64">
        <v>2100</v>
      </c>
      <c r="L38" s="64"/>
      <c r="M38" s="64">
        <f t="shared" si="0"/>
        <v>25</v>
      </c>
      <c r="N38" s="64"/>
      <c r="O38" s="64"/>
      <c r="P38" s="64">
        <f>IF(B38="","",VLOOKUP(AD38,Varsayımlar!$B:$Q,7,0)*K38)</f>
        <v>63000</v>
      </c>
      <c r="Q38" s="64">
        <f>IF(B38="","",VLOOKUP(AD38,Varsayımlar!$B:$Q,8,0))</f>
        <v>25</v>
      </c>
      <c r="R38" s="64" t="str">
        <f>IF(B38="","",VLOOKUP(AD38,Varsayımlar!$B:$Q,9,0))</f>
        <v>SOFT</v>
      </c>
      <c r="S38" s="64">
        <f>IF(B38="","",VLOOKUP(AD38,Varsayımlar!$B:$Q,10,0))</f>
        <v>4</v>
      </c>
      <c r="T38" s="64">
        <f>IF(B38="","",VLOOKUP(AD38,Varsayımlar!$B:$Q,11,0))</f>
        <v>30</v>
      </c>
      <c r="U38" s="64">
        <f>IF(B38="","",VLOOKUP(AD38,Varsayımlar!$B:$Q,12,0))</f>
        <v>260</v>
      </c>
      <c r="V38" s="64" t="str">
        <f>IF(B38="","",VLOOKUP(AD38,Varsayımlar!$B:$Q,13,0))</f>
        <v>YURTDIŞI</v>
      </c>
      <c r="W38" s="64">
        <f>IF(B38="","",VLOOKUP(AD38,Varsayımlar!$B:$Q,14,0))</f>
        <v>6</v>
      </c>
      <c r="X38" s="66">
        <v>46219</v>
      </c>
      <c r="Y38" s="66">
        <v>46403</v>
      </c>
      <c r="Z38" s="64" t="s">
        <v>834</v>
      </c>
      <c r="AA38" s="64" t="str">
        <f>IF(B38="","",VLOOKUP(AD38,Varsayımlar!$B:$Q,15,0))</f>
        <v>TRİTON -SKT ATILACAK</v>
      </c>
      <c r="AB38" s="64" t="str">
        <f>IF(B38="","",VLOOKUP(AD38,Varsayımlar!$B:$Q,16,0))</f>
        <v>24-26 CM</v>
      </c>
      <c r="AC38" s="64"/>
      <c r="AD38" s="61" t="str">
        <f t="shared" si="1"/>
        <v>LLC TRİTONMUTLUKAL WHEAT TORTILLA</v>
      </c>
    </row>
    <row r="39" spans="1:30" ht="36" hidden="1" customHeight="1" x14ac:dyDescent="0.25">
      <c r="A39" s="9" t="s">
        <v>205</v>
      </c>
      <c r="B39" s="64" t="s">
        <v>17</v>
      </c>
      <c r="C39" s="65">
        <f>IF(B39="","",VLOOKUP(AD39,Varsayımlar!$B:$Q,3,0))</f>
        <v>8698829380698</v>
      </c>
      <c r="D39" s="65" t="s">
        <v>494</v>
      </c>
      <c r="E39" s="167" t="s">
        <v>37</v>
      </c>
      <c r="F39" s="64" t="s">
        <v>788</v>
      </c>
      <c r="G39" s="64" t="s">
        <v>790</v>
      </c>
      <c r="H39" s="64" t="str">
        <f>IF(B39="","",VLOOKUP(AD39,Varsayımlar!$B:$Q,5,0))</f>
        <v>TORTİLLAS 25 CM 4 PCS 260G</v>
      </c>
      <c r="I39" s="64">
        <f>IF(B39="","",VLOOKUP(AD39,Varsayımlar!B:T,19,0))</f>
        <v>0</v>
      </c>
      <c r="J39" s="64" t="str">
        <f>IF(B39="","",VLOOKUP(AD39,Varsayımlar!$B:$Q,6,0))</f>
        <v>SADE</v>
      </c>
      <c r="K39" s="64">
        <v>336</v>
      </c>
      <c r="L39" s="64"/>
      <c r="M39" s="64">
        <f t="shared" si="0"/>
        <v>4</v>
      </c>
      <c r="N39" s="64"/>
      <c r="O39" s="64"/>
      <c r="P39" s="64">
        <f>IF(B39="","",VLOOKUP(AD39,Varsayımlar!$B:$Q,7,0)*K39)</f>
        <v>10080</v>
      </c>
      <c r="Q39" s="64">
        <f>IF(B39="","",VLOOKUP(AD39,Varsayımlar!$B:$Q,8,0))</f>
        <v>25</v>
      </c>
      <c r="R39" s="64" t="str">
        <f>IF(B39="","",VLOOKUP(AD39,Varsayımlar!$B:$Q,9,0))</f>
        <v>SOFT</v>
      </c>
      <c r="S39" s="64">
        <f>IF(B39="","",VLOOKUP(AD39,Varsayımlar!$B:$Q,10,0))</f>
        <v>4</v>
      </c>
      <c r="T39" s="64">
        <f>IF(B39="","",VLOOKUP(AD39,Varsayımlar!$B:$Q,11,0))</f>
        <v>30</v>
      </c>
      <c r="U39" s="64">
        <f>IF(B39="","",VLOOKUP(AD39,Varsayımlar!$B:$Q,12,0))</f>
        <v>260</v>
      </c>
      <c r="V39" s="64" t="str">
        <f>IF(B39="","",VLOOKUP(AD39,Varsayımlar!$B:$Q,13,0))</f>
        <v>YURTDIŞI</v>
      </c>
      <c r="W39" s="64">
        <f>IF(B39="","",VLOOKUP(AD39,Varsayımlar!$B:$Q,14,0))</f>
        <v>6</v>
      </c>
      <c r="X39" s="66">
        <v>46219</v>
      </c>
      <c r="Y39" s="66">
        <v>46403</v>
      </c>
      <c r="Z39" s="64" t="s">
        <v>834</v>
      </c>
      <c r="AA39" s="64" t="str">
        <f>IF(B39="","",VLOOKUP(AD39,Varsayımlar!$B:$Q,15,0))</f>
        <v>TRİTON -SKT ATILACAK</v>
      </c>
      <c r="AB39" s="64" t="str">
        <f>IF(B39="","",VLOOKUP(AD39,Varsayımlar!$B:$Q,16,0))</f>
        <v>24-26 CM</v>
      </c>
      <c r="AC39" s="64"/>
      <c r="AD39" s="61" t="str">
        <f t="shared" si="1"/>
        <v>LLC TRİTONMUTLUKAL WHEAT TORTILLA</v>
      </c>
    </row>
    <row r="40" spans="1:30" ht="36" hidden="1" customHeight="1" x14ac:dyDescent="0.25">
      <c r="A40" s="9" t="s">
        <v>206</v>
      </c>
      <c r="B40" s="107" t="s">
        <v>17</v>
      </c>
      <c r="C40" s="108">
        <f>IF(B40="","",VLOOKUP(AD40,Varsayımlar!$B:$Q,3,0))</f>
        <v>8698829380698</v>
      </c>
      <c r="D40" s="108" t="s">
        <v>498</v>
      </c>
      <c r="E40" s="109" t="s">
        <v>37</v>
      </c>
      <c r="F40" s="107" t="s">
        <v>791</v>
      </c>
      <c r="G40" s="107" t="s">
        <v>792</v>
      </c>
      <c r="H40" s="107" t="str">
        <f>IF(B40="","",VLOOKUP(AD40,Varsayımlar!$B:$Q,5,0))</f>
        <v>TORTİLLAS 25 CM 4 PCS 260G</v>
      </c>
      <c r="I40" s="107">
        <f>IF(B40="","",VLOOKUP(AD40,Varsayımlar!B:T,19,0))</f>
        <v>0</v>
      </c>
      <c r="J40" s="107" t="str">
        <f>IF(B40="","",VLOOKUP(AD40,Varsayımlar!$B:$Q,6,0))</f>
        <v>SADE</v>
      </c>
      <c r="K40" s="107">
        <v>2436</v>
      </c>
      <c r="L40" s="107"/>
      <c r="M40" s="107">
        <f t="shared" si="0"/>
        <v>29</v>
      </c>
      <c r="N40" s="107"/>
      <c r="O40" s="107"/>
      <c r="P40" s="107">
        <f>IF(B40="","",VLOOKUP(AD40,Varsayımlar!$B:$Q,7,0)*K40)</f>
        <v>73080</v>
      </c>
      <c r="Q40" s="107">
        <f>IF(B40="","",VLOOKUP(AD40,Varsayımlar!$B:$Q,8,0))</f>
        <v>25</v>
      </c>
      <c r="R40" s="107" t="str">
        <f>IF(B40="","",VLOOKUP(AD40,Varsayımlar!$B:$Q,9,0))</f>
        <v>SOFT</v>
      </c>
      <c r="S40" s="107">
        <f>IF(B40="","",VLOOKUP(AD40,Varsayımlar!$B:$Q,10,0))</f>
        <v>4</v>
      </c>
      <c r="T40" s="107">
        <f>IF(B40="","",VLOOKUP(AD40,Varsayımlar!$B:$Q,11,0))</f>
        <v>30</v>
      </c>
      <c r="U40" s="107">
        <f>IF(B40="","",VLOOKUP(AD40,Varsayımlar!$B:$Q,12,0))</f>
        <v>260</v>
      </c>
      <c r="V40" s="107" t="str">
        <f>IF(B40="","",VLOOKUP(AD40,Varsayımlar!$B:$Q,13,0))</f>
        <v>YURTDIŞI</v>
      </c>
      <c r="W40" s="107">
        <f>IF(B40="","",VLOOKUP(AD40,Varsayımlar!$B:$Q,14,0))</f>
        <v>6</v>
      </c>
      <c r="X40" s="110">
        <v>46220</v>
      </c>
      <c r="Y40" s="110">
        <v>46404</v>
      </c>
      <c r="Z40" s="107">
        <v>26071725</v>
      </c>
      <c r="AA40" s="107" t="str">
        <f>IF(B40="","",VLOOKUP(AD40,Varsayımlar!$B:$Q,15,0))</f>
        <v>TRİTON -SKT ATILACAK</v>
      </c>
      <c r="AB40" s="107" t="str">
        <f>IF(B40="","",VLOOKUP(AD40,Varsayımlar!$B:$Q,16,0))</f>
        <v>24-26 CM</v>
      </c>
      <c r="AC40" s="64"/>
      <c r="AD40" s="61" t="str">
        <f t="shared" si="1"/>
        <v>LLC TRİTONMUTLUKAL WHEAT TORTILLA</v>
      </c>
    </row>
    <row r="41" spans="1:30" ht="36" hidden="1" customHeight="1" x14ac:dyDescent="0.25">
      <c r="A41" s="9" t="s">
        <v>207</v>
      </c>
      <c r="B41" s="67" t="s">
        <v>17</v>
      </c>
      <c r="C41" s="4">
        <f>IF(B41="","",VLOOKUP(AD41,Varsayımlar!$B:$Q,3,0))</f>
        <v>8698829380698</v>
      </c>
      <c r="D41" s="4" t="s">
        <v>502</v>
      </c>
      <c r="E41" s="105" t="s">
        <v>37</v>
      </c>
      <c r="F41" s="67" t="s">
        <v>793</v>
      </c>
      <c r="G41" s="67" t="s">
        <v>794</v>
      </c>
      <c r="H41" s="67" t="str">
        <f>IF(B41="","",VLOOKUP(AD41,Varsayımlar!$B:$Q,5,0))</f>
        <v>TORTİLLAS 25 CM 4 PCS 260G</v>
      </c>
      <c r="I41" s="67">
        <f>IF(B41="","",VLOOKUP(AD41,Varsayımlar!B:T,19,0))</f>
        <v>0</v>
      </c>
      <c r="J41" s="67" t="str">
        <f>IF(B41="","",VLOOKUP(AD41,Varsayımlar!$B:$Q,6,0))</f>
        <v>SADE</v>
      </c>
      <c r="K41" s="67">
        <v>504</v>
      </c>
      <c r="L41" s="67"/>
      <c r="M41" s="67">
        <f t="shared" si="0"/>
        <v>6</v>
      </c>
      <c r="N41" s="67"/>
      <c r="O41" s="67"/>
      <c r="P41" s="67">
        <f>IF(B41="","",VLOOKUP(AD41,Varsayımlar!$B:$Q,7,0)*K41)</f>
        <v>15120</v>
      </c>
      <c r="Q41" s="67">
        <f>IF(B41="","",VLOOKUP(AD41,Varsayımlar!$B:$Q,8,0))</f>
        <v>25</v>
      </c>
      <c r="R41" s="67" t="str">
        <f>IF(B41="","",VLOOKUP(AD41,Varsayımlar!$B:$Q,9,0))</f>
        <v>SOFT</v>
      </c>
      <c r="S41" s="67">
        <f>IF(B41="","",VLOOKUP(AD41,Varsayımlar!$B:$Q,10,0))</f>
        <v>4</v>
      </c>
      <c r="T41" s="67">
        <f>IF(B41="","",VLOOKUP(AD41,Varsayımlar!$B:$Q,11,0))</f>
        <v>30</v>
      </c>
      <c r="U41" s="67">
        <f>IF(B41="","",VLOOKUP(AD41,Varsayımlar!$B:$Q,12,0))</f>
        <v>260</v>
      </c>
      <c r="V41" s="67" t="str">
        <f>IF(B41="","",VLOOKUP(AD41,Varsayımlar!$B:$Q,13,0))</f>
        <v>YURTDIŞI</v>
      </c>
      <c r="W41" s="67">
        <f>IF(B41="","",VLOOKUP(AD41,Varsayımlar!$B:$Q,14,0))</f>
        <v>6</v>
      </c>
      <c r="X41" s="68">
        <v>46221</v>
      </c>
      <c r="Y41" s="68">
        <v>46405</v>
      </c>
      <c r="Z41" s="67">
        <v>26071825</v>
      </c>
      <c r="AA41" s="67" t="str">
        <f>IF(B41="","",VLOOKUP(AD41,Varsayımlar!$B:$Q,15,0))</f>
        <v>TRİTON -SKT ATILACAK</v>
      </c>
      <c r="AB41" s="67" t="str">
        <f>IF(B41="","",VLOOKUP(AD41,Varsayımlar!$B:$Q,16,0))</f>
        <v>24-26 CM</v>
      </c>
      <c r="AC41" s="64"/>
      <c r="AD41" s="61" t="str">
        <f t="shared" si="1"/>
        <v>LLC TRİTONMUTLUKAL WHEAT TORTILLA</v>
      </c>
    </row>
    <row r="42" spans="1:30" ht="36" hidden="1" customHeight="1" x14ac:dyDescent="0.25">
      <c r="A42" s="9" t="s">
        <v>208</v>
      </c>
      <c r="B42" s="67" t="s">
        <v>17</v>
      </c>
      <c r="C42" s="4">
        <f>IF(B42="","",VLOOKUP(AD42,Varsayımlar!$B:$Q,3,0))</f>
        <v>8698829380698</v>
      </c>
      <c r="D42" s="4" t="s">
        <v>502</v>
      </c>
      <c r="E42" s="105" t="s">
        <v>37</v>
      </c>
      <c r="F42" s="67" t="s">
        <v>793</v>
      </c>
      <c r="G42" s="67" t="s">
        <v>795</v>
      </c>
      <c r="H42" s="67" t="str">
        <f>IF(B42="","",VLOOKUP(AD42,Varsayımlar!$B:$Q,5,0))</f>
        <v>TORTİLLAS 25 CM 4 PCS 260G</v>
      </c>
      <c r="I42" s="67">
        <f>IF(B42="","",VLOOKUP(AD42,Varsayımlar!B:T,19,0))</f>
        <v>0</v>
      </c>
      <c r="J42" s="67" t="str">
        <f>IF(B42="","",VLOOKUP(AD42,Varsayımlar!$B:$Q,6,0))</f>
        <v>SADE</v>
      </c>
      <c r="K42" s="67">
        <v>1932</v>
      </c>
      <c r="L42" s="67"/>
      <c r="M42" s="67">
        <f t="shared" si="0"/>
        <v>23</v>
      </c>
      <c r="N42" s="67"/>
      <c r="O42" s="67"/>
      <c r="P42" s="67">
        <f>IF(B42="","",VLOOKUP(AD42,Varsayımlar!$B:$Q,7,0)*K42)</f>
        <v>57960</v>
      </c>
      <c r="Q42" s="67">
        <f>IF(B42="","",VLOOKUP(AD42,Varsayımlar!$B:$Q,8,0))</f>
        <v>25</v>
      </c>
      <c r="R42" s="67" t="str">
        <f>IF(B42="","",VLOOKUP(AD42,Varsayımlar!$B:$Q,9,0))</f>
        <v>SOFT</v>
      </c>
      <c r="S42" s="67">
        <f>IF(B42="","",VLOOKUP(AD42,Varsayımlar!$B:$Q,10,0))</f>
        <v>4</v>
      </c>
      <c r="T42" s="67">
        <f>IF(B42="","",VLOOKUP(AD42,Varsayımlar!$B:$Q,11,0))</f>
        <v>30</v>
      </c>
      <c r="U42" s="67">
        <f>IF(B42="","",VLOOKUP(AD42,Varsayımlar!$B:$Q,12,0))</f>
        <v>260</v>
      </c>
      <c r="V42" s="67" t="str">
        <f>IF(B42="","",VLOOKUP(AD42,Varsayımlar!$B:$Q,13,0))</f>
        <v>YURTDIŞI</v>
      </c>
      <c r="W42" s="67">
        <f>IF(B42="","",VLOOKUP(AD42,Varsayımlar!$B:$Q,14,0))</f>
        <v>6</v>
      </c>
      <c r="X42" s="68">
        <v>46221</v>
      </c>
      <c r="Y42" s="68">
        <v>46405</v>
      </c>
      <c r="Z42" s="67">
        <v>26071825</v>
      </c>
      <c r="AA42" s="67" t="str">
        <f>IF(B42="","",VLOOKUP(AD42,Varsayımlar!$B:$Q,15,0))</f>
        <v>TRİTON -SKT ATILACAK</v>
      </c>
      <c r="AB42" s="67" t="str">
        <f>IF(B42="","",VLOOKUP(AD42,Varsayımlar!$B:$Q,16,0))</f>
        <v>24-26 CM</v>
      </c>
      <c r="AC42" s="64"/>
      <c r="AD42" s="61" t="str">
        <f t="shared" si="1"/>
        <v>LLC TRİTONMUTLUKAL WHEAT TORTILLA</v>
      </c>
    </row>
    <row r="43" spans="1:30" ht="36" hidden="1" customHeight="1" x14ac:dyDescent="0.25">
      <c r="A43" s="9" t="s">
        <v>209</v>
      </c>
      <c r="B43" s="154" t="s">
        <v>17</v>
      </c>
      <c r="C43" s="155">
        <f>IF(B43="","",VLOOKUP(AD43,Varsayımlar!$B:$Q,3,0))</f>
        <v>8698829380698</v>
      </c>
      <c r="D43" s="155" t="s">
        <v>506</v>
      </c>
      <c r="E43" s="166" t="s">
        <v>37</v>
      </c>
      <c r="F43" s="154" t="s">
        <v>796</v>
      </c>
      <c r="G43" s="154" t="s">
        <v>797</v>
      </c>
      <c r="H43" s="154" t="str">
        <f>IF(B43="","",VLOOKUP(AD43,Varsayımlar!$B:$Q,5,0))</f>
        <v>TORTİLLAS 25 CM 4 PCS 260G</v>
      </c>
      <c r="I43" s="154">
        <f>IF(B43="","",VLOOKUP(AD43,Varsayımlar!B:T,19,0))</f>
        <v>0</v>
      </c>
      <c r="J43" s="154" t="str">
        <f>IF(B43="","",VLOOKUP(AD43,Varsayımlar!$B:$Q,6,0))</f>
        <v>SADE</v>
      </c>
      <c r="K43" s="154">
        <v>2436</v>
      </c>
      <c r="L43" s="154"/>
      <c r="M43" s="154">
        <f t="shared" si="0"/>
        <v>29</v>
      </c>
      <c r="N43" s="154"/>
      <c r="O43" s="154"/>
      <c r="P43" s="154">
        <f>IF(B43="","",VLOOKUP(AD43,Varsayımlar!$B:$Q,7,0)*K43)</f>
        <v>73080</v>
      </c>
      <c r="Q43" s="154">
        <f>IF(B43="","",VLOOKUP(AD43,Varsayımlar!$B:$Q,8,0))</f>
        <v>25</v>
      </c>
      <c r="R43" s="154" t="str">
        <f>IF(B43="","",VLOOKUP(AD43,Varsayımlar!$B:$Q,9,0))</f>
        <v>SOFT</v>
      </c>
      <c r="S43" s="154">
        <f>IF(B43="","",VLOOKUP(AD43,Varsayımlar!$B:$Q,10,0))</f>
        <v>4</v>
      </c>
      <c r="T43" s="154">
        <f>IF(B43="","",VLOOKUP(AD43,Varsayımlar!$B:$Q,11,0))</f>
        <v>30</v>
      </c>
      <c r="U43" s="154">
        <f>IF(B43="","",VLOOKUP(AD43,Varsayımlar!$B:$Q,12,0))</f>
        <v>260</v>
      </c>
      <c r="V43" s="154" t="str">
        <f>IF(B43="","",VLOOKUP(AD43,Varsayımlar!$B:$Q,13,0))</f>
        <v>YURTDIŞI</v>
      </c>
      <c r="W43" s="154">
        <f>IF(B43="","",VLOOKUP(AD43,Varsayımlar!$B:$Q,14,0))</f>
        <v>6</v>
      </c>
      <c r="X43" s="157">
        <v>46223</v>
      </c>
      <c r="Y43" s="157">
        <v>46407</v>
      </c>
      <c r="Z43" s="154">
        <v>26072025</v>
      </c>
      <c r="AA43" s="154" t="str">
        <f>IF(B43="","",VLOOKUP(AD43,Varsayımlar!$B:$Q,15,0))</f>
        <v>TRİTON -SKT ATILACAK</v>
      </c>
      <c r="AB43" s="154" t="str">
        <f>IF(B43="","",VLOOKUP(AD43,Varsayımlar!$B:$Q,16,0))</f>
        <v>24-26 CM</v>
      </c>
      <c r="AC43" s="64"/>
      <c r="AD43" s="61" t="str">
        <f t="shared" si="1"/>
        <v>LLC TRİTONMUTLUKAL WHEAT TORTILLA</v>
      </c>
    </row>
    <row r="44" spans="1:30" ht="36" hidden="1" customHeight="1" x14ac:dyDescent="0.25">
      <c r="A44" s="9" t="s">
        <v>210</v>
      </c>
      <c r="B44" s="82" t="s">
        <v>17</v>
      </c>
      <c r="C44" s="83">
        <f>IF(B44="","",VLOOKUP(AD44,Varsayımlar!$B:$Q,3,0))</f>
        <v>8698829380698</v>
      </c>
      <c r="D44" s="83" t="s">
        <v>509</v>
      </c>
      <c r="E44" s="104" t="s">
        <v>37</v>
      </c>
      <c r="F44" s="82" t="s">
        <v>798</v>
      </c>
      <c r="G44" s="82" t="s">
        <v>799</v>
      </c>
      <c r="H44" s="82" t="str">
        <f>IF(B44="","",VLOOKUP(AD44,Varsayımlar!$B:$Q,5,0))</f>
        <v>TORTİLLAS 25 CM 4 PCS 260G</v>
      </c>
      <c r="I44" s="82">
        <f>IF(B44="","",VLOOKUP(AD44,Varsayımlar!B:T,19,0))</f>
        <v>0</v>
      </c>
      <c r="J44" s="82" t="str">
        <f>IF(B44="","",VLOOKUP(AD44,Varsayımlar!$B:$Q,6,0))</f>
        <v>SADE</v>
      </c>
      <c r="K44" s="82">
        <v>1932</v>
      </c>
      <c r="L44" s="82"/>
      <c r="M44" s="82">
        <f t="shared" si="0"/>
        <v>23</v>
      </c>
      <c r="N44" s="82"/>
      <c r="O44" s="82"/>
      <c r="P44" s="82">
        <f>IF(B44="","",VLOOKUP(AD44,Varsayımlar!$B:$Q,7,0)*K44)</f>
        <v>57960</v>
      </c>
      <c r="Q44" s="82">
        <f>IF(B44="","",VLOOKUP(AD44,Varsayımlar!$B:$Q,8,0))</f>
        <v>25</v>
      </c>
      <c r="R44" s="82" t="str">
        <f>IF(B44="","",VLOOKUP(AD44,Varsayımlar!$B:$Q,9,0))</f>
        <v>SOFT</v>
      </c>
      <c r="S44" s="82">
        <f>IF(B44="","",VLOOKUP(AD44,Varsayımlar!$B:$Q,10,0))</f>
        <v>4</v>
      </c>
      <c r="T44" s="82">
        <f>IF(B44="","",VLOOKUP(AD44,Varsayımlar!$B:$Q,11,0))</f>
        <v>30</v>
      </c>
      <c r="U44" s="82">
        <f>IF(B44="","",VLOOKUP(AD44,Varsayımlar!$B:$Q,12,0))</f>
        <v>260</v>
      </c>
      <c r="V44" s="82" t="str">
        <f>IF(B44="","",VLOOKUP(AD44,Varsayımlar!$B:$Q,13,0))</f>
        <v>YURTDIŞI</v>
      </c>
      <c r="W44" s="82">
        <f>IF(B44="","",VLOOKUP(AD44,Varsayımlar!$B:$Q,14,0))</f>
        <v>6</v>
      </c>
      <c r="X44" s="84">
        <v>46224</v>
      </c>
      <c r="Y44" s="84">
        <v>46408</v>
      </c>
      <c r="Z44" s="82">
        <v>26072125</v>
      </c>
      <c r="AA44" s="82" t="str">
        <f>IF(B44="","",VLOOKUP(AD44,Varsayımlar!$B:$Q,15,0))</f>
        <v>TRİTON -SKT ATILACAK</v>
      </c>
      <c r="AB44" s="82" t="str">
        <f>IF(B44="","",VLOOKUP(AD44,Varsayımlar!$B:$Q,16,0))</f>
        <v>24-26 CM</v>
      </c>
      <c r="AC44" s="64"/>
      <c r="AD44" s="61" t="str">
        <f t="shared" si="1"/>
        <v>LLC TRİTONMUTLUKAL WHEAT TORTILLA</v>
      </c>
    </row>
    <row r="45" spans="1:30" ht="36" hidden="1" customHeight="1" x14ac:dyDescent="0.25">
      <c r="A45" s="9" t="s">
        <v>211</v>
      </c>
      <c r="B45" s="82" t="s">
        <v>17</v>
      </c>
      <c r="C45" s="83">
        <f>IF(B45="","",VLOOKUP(AD45,Varsayımlar!$B:$Q,3,0))</f>
        <v>8698829380698</v>
      </c>
      <c r="D45" s="83" t="s">
        <v>509</v>
      </c>
      <c r="E45" s="104" t="s">
        <v>37</v>
      </c>
      <c r="F45" s="82" t="s">
        <v>798</v>
      </c>
      <c r="G45" s="82" t="s">
        <v>800</v>
      </c>
      <c r="H45" s="82" t="str">
        <f>IF(B45="","",VLOOKUP(AD45,Varsayımlar!$B:$Q,5,0))</f>
        <v>TORTİLLAS 25 CM 4 PCS 260G</v>
      </c>
      <c r="I45" s="82">
        <f>IF(B45="","",VLOOKUP(AD45,Varsayımlar!B:T,19,0))</f>
        <v>0</v>
      </c>
      <c r="J45" s="82" t="str">
        <f>IF(B45="","",VLOOKUP(AD45,Varsayımlar!$B:$Q,6,0))</f>
        <v>SADE</v>
      </c>
      <c r="K45" s="82">
        <v>504</v>
      </c>
      <c r="L45" s="82"/>
      <c r="M45" s="82">
        <f t="shared" si="0"/>
        <v>6</v>
      </c>
      <c r="N45" s="82"/>
      <c r="O45" s="82"/>
      <c r="P45" s="82">
        <f>IF(B45="","",VLOOKUP(AD45,Varsayımlar!$B:$Q,7,0)*K45)</f>
        <v>15120</v>
      </c>
      <c r="Q45" s="82">
        <f>IF(B45="","",VLOOKUP(AD45,Varsayımlar!$B:$Q,8,0))</f>
        <v>25</v>
      </c>
      <c r="R45" s="82" t="str">
        <f>IF(B45="","",VLOOKUP(AD45,Varsayımlar!$B:$Q,9,0))</f>
        <v>SOFT</v>
      </c>
      <c r="S45" s="82">
        <f>IF(B45="","",VLOOKUP(AD45,Varsayımlar!$B:$Q,10,0))</f>
        <v>4</v>
      </c>
      <c r="T45" s="82">
        <f>IF(B45="","",VLOOKUP(AD45,Varsayımlar!$B:$Q,11,0))</f>
        <v>30</v>
      </c>
      <c r="U45" s="82">
        <f>IF(B45="","",VLOOKUP(AD45,Varsayımlar!$B:$Q,12,0))</f>
        <v>260</v>
      </c>
      <c r="V45" s="82" t="str">
        <f>IF(B45="","",VLOOKUP(AD45,Varsayımlar!$B:$Q,13,0))</f>
        <v>YURTDIŞI</v>
      </c>
      <c r="W45" s="82">
        <f>IF(B45="","",VLOOKUP(AD45,Varsayımlar!$B:$Q,14,0))</f>
        <v>6</v>
      </c>
      <c r="X45" s="84">
        <v>46224</v>
      </c>
      <c r="Y45" s="84">
        <v>46408</v>
      </c>
      <c r="Z45" s="82">
        <v>26072125</v>
      </c>
      <c r="AA45" s="82" t="str">
        <f>IF(B45="","",VLOOKUP(AD45,Varsayımlar!$B:$Q,15,0))</f>
        <v>TRİTON -SKT ATILACAK</v>
      </c>
      <c r="AB45" s="82" t="str">
        <f>IF(B45="","",VLOOKUP(AD45,Varsayımlar!$B:$Q,16,0))</f>
        <v>24-26 CM</v>
      </c>
      <c r="AC45" s="64"/>
      <c r="AD45" s="61" t="str">
        <f t="shared" si="1"/>
        <v>LLC TRİTONMUTLUKAL WHEAT TORTILLA</v>
      </c>
    </row>
    <row r="46" spans="1:30" ht="36" hidden="1" customHeight="1" x14ac:dyDescent="0.25">
      <c r="A46" s="9" t="s">
        <v>212</v>
      </c>
      <c r="B46" s="115" t="s">
        <v>17</v>
      </c>
      <c r="C46" s="116">
        <f>IF(B46="","",VLOOKUP(AD46,Varsayımlar!$B:$Q,3,0))</f>
        <v>8698829380698</v>
      </c>
      <c r="D46" s="116" t="s">
        <v>513</v>
      </c>
      <c r="E46" s="117" t="s">
        <v>37</v>
      </c>
      <c r="F46" s="115" t="s">
        <v>801</v>
      </c>
      <c r="G46" s="115" t="s">
        <v>802</v>
      </c>
      <c r="H46" s="115" t="str">
        <f>IF(B46="","",VLOOKUP(AD46,Varsayımlar!$B:$Q,5,0))</f>
        <v>TORTİLLAS 25 CM 4 PCS 260G</v>
      </c>
      <c r="I46" s="115">
        <f>IF(B46="","",VLOOKUP(AD46,Varsayımlar!B:T,19,0))</f>
        <v>0</v>
      </c>
      <c r="J46" s="115" t="str">
        <f>IF(B46="","",VLOOKUP(AD46,Varsayımlar!$B:$Q,6,0))</f>
        <v>SADE</v>
      </c>
      <c r="K46" s="115">
        <v>1260</v>
      </c>
      <c r="L46" s="115"/>
      <c r="M46" s="115">
        <f t="shared" si="0"/>
        <v>15</v>
      </c>
      <c r="N46" s="115"/>
      <c r="O46" s="115"/>
      <c r="P46" s="115">
        <f>IF(B46="","",VLOOKUP(AD46,Varsayımlar!$B:$Q,7,0)*K46)</f>
        <v>37800</v>
      </c>
      <c r="Q46" s="115">
        <f>IF(B46="","",VLOOKUP(AD46,Varsayımlar!$B:$Q,8,0))</f>
        <v>25</v>
      </c>
      <c r="R46" s="115" t="str">
        <f>IF(B46="","",VLOOKUP(AD46,Varsayımlar!$B:$Q,9,0))</f>
        <v>SOFT</v>
      </c>
      <c r="S46" s="115">
        <f>IF(B46="","",VLOOKUP(AD46,Varsayımlar!$B:$Q,10,0))</f>
        <v>4</v>
      </c>
      <c r="T46" s="115">
        <f>IF(B46="","",VLOOKUP(AD46,Varsayımlar!$B:$Q,11,0))</f>
        <v>30</v>
      </c>
      <c r="U46" s="115">
        <f>IF(B46="","",VLOOKUP(AD46,Varsayımlar!$B:$Q,12,0))</f>
        <v>260</v>
      </c>
      <c r="V46" s="115" t="str">
        <f>IF(B46="","",VLOOKUP(AD46,Varsayımlar!$B:$Q,13,0))</f>
        <v>YURTDIŞI</v>
      </c>
      <c r="W46" s="115">
        <f>IF(B46="","",VLOOKUP(AD46,Varsayımlar!$B:$Q,14,0))</f>
        <v>6</v>
      </c>
      <c r="X46" s="118">
        <v>46225</v>
      </c>
      <c r="Y46" s="118">
        <v>46409</v>
      </c>
      <c r="Z46" s="115">
        <v>26072225</v>
      </c>
      <c r="AA46" s="115" t="str">
        <f>IF(B46="","",VLOOKUP(AD46,Varsayımlar!$B:$Q,15,0))</f>
        <v>TRİTON -SKT ATILACAK</v>
      </c>
      <c r="AB46" s="115" t="str">
        <f>IF(B46="","",VLOOKUP(AD46,Varsayımlar!$B:$Q,16,0))</f>
        <v>24-26 CM</v>
      </c>
      <c r="AC46" s="64"/>
      <c r="AD46" s="61" t="str">
        <f t="shared" si="1"/>
        <v>LLC TRİTONMUTLUKAL WHEAT TORTILLA</v>
      </c>
    </row>
    <row r="47" spans="1:30" ht="36" hidden="1" customHeight="1" x14ac:dyDescent="0.25">
      <c r="A47" s="9" t="s">
        <v>213</v>
      </c>
      <c r="B47" s="115" t="s">
        <v>17</v>
      </c>
      <c r="C47" s="116">
        <f>IF(B47="","",VLOOKUP(AD47,Varsayımlar!$B:$Q,3,0))</f>
        <v>8698829380698</v>
      </c>
      <c r="D47" s="116" t="s">
        <v>513</v>
      </c>
      <c r="E47" s="117" t="s">
        <v>37</v>
      </c>
      <c r="F47" s="115" t="s">
        <v>801</v>
      </c>
      <c r="G47" s="115" t="s">
        <v>803</v>
      </c>
      <c r="H47" s="115" t="str">
        <f>IF(B47="","",VLOOKUP(AD47,Varsayımlar!$B:$Q,5,0))</f>
        <v>TORTİLLAS 25 CM 4 PCS 260G</v>
      </c>
      <c r="I47" s="115">
        <f>IF(B47="","",VLOOKUP(AD47,Varsayımlar!B:T,19,0))</f>
        <v>0</v>
      </c>
      <c r="J47" s="115" t="str">
        <f>IF(B47="","",VLOOKUP(AD47,Varsayımlar!$B:$Q,6,0))</f>
        <v>SADE</v>
      </c>
      <c r="K47" s="115">
        <v>1176</v>
      </c>
      <c r="L47" s="115"/>
      <c r="M47" s="115">
        <f t="shared" si="0"/>
        <v>14</v>
      </c>
      <c r="N47" s="115"/>
      <c r="O47" s="115"/>
      <c r="P47" s="115">
        <f>IF(B47="","",VLOOKUP(AD47,Varsayımlar!$B:$Q,7,0)*K47)</f>
        <v>35280</v>
      </c>
      <c r="Q47" s="115">
        <f>IF(B47="","",VLOOKUP(AD47,Varsayımlar!$B:$Q,8,0))</f>
        <v>25</v>
      </c>
      <c r="R47" s="115" t="str">
        <f>IF(B47="","",VLOOKUP(AD47,Varsayımlar!$B:$Q,9,0))</f>
        <v>SOFT</v>
      </c>
      <c r="S47" s="115">
        <f>IF(B47="","",VLOOKUP(AD47,Varsayımlar!$B:$Q,10,0))</f>
        <v>4</v>
      </c>
      <c r="T47" s="115">
        <f>IF(B47="","",VLOOKUP(AD47,Varsayımlar!$B:$Q,11,0))</f>
        <v>30</v>
      </c>
      <c r="U47" s="115">
        <f>IF(B47="","",VLOOKUP(AD47,Varsayımlar!$B:$Q,12,0))</f>
        <v>260</v>
      </c>
      <c r="V47" s="115" t="str">
        <f>IF(B47="","",VLOOKUP(AD47,Varsayımlar!$B:$Q,13,0))</f>
        <v>YURTDIŞI</v>
      </c>
      <c r="W47" s="115">
        <f>IF(B47="","",VLOOKUP(AD47,Varsayımlar!$B:$Q,14,0))</f>
        <v>6</v>
      </c>
      <c r="X47" s="118">
        <v>46225</v>
      </c>
      <c r="Y47" s="118">
        <v>46409</v>
      </c>
      <c r="Z47" s="115">
        <v>26072225</v>
      </c>
      <c r="AA47" s="115" t="str">
        <f>IF(B47="","",VLOOKUP(AD47,Varsayımlar!$B:$Q,15,0))</f>
        <v>TRİTON -SKT ATILACAK</v>
      </c>
      <c r="AB47" s="115" t="str">
        <f>IF(B47="","",VLOOKUP(AD47,Varsayımlar!$B:$Q,16,0))</f>
        <v>24-26 CM</v>
      </c>
      <c r="AC47" s="64"/>
      <c r="AD47" s="61" t="str">
        <f t="shared" si="1"/>
        <v>LLC TRİTONMUTLUKAL WHEAT TORTILLA</v>
      </c>
    </row>
    <row r="48" spans="1:30" ht="36" hidden="1" customHeight="1" x14ac:dyDescent="0.25">
      <c r="A48" s="9" t="s">
        <v>214</v>
      </c>
      <c r="B48" s="77" t="s">
        <v>17</v>
      </c>
      <c r="C48" s="76">
        <f>IF(B48="","",VLOOKUP(AD48,Varsayımlar!$B:$Q,3,0))</f>
        <v>8698829380698</v>
      </c>
      <c r="D48" s="76" t="s">
        <v>517</v>
      </c>
      <c r="E48" s="119" t="s">
        <v>37</v>
      </c>
      <c r="F48" s="77" t="s">
        <v>804</v>
      </c>
      <c r="G48" s="77" t="s">
        <v>805</v>
      </c>
      <c r="H48" s="77" t="str">
        <f>IF(B48="","",VLOOKUP(AD48,Varsayımlar!$B:$Q,5,0))</f>
        <v>TORTİLLAS 25 CM 4 PCS 260G</v>
      </c>
      <c r="I48" s="77">
        <f>IF(B48="","",VLOOKUP(AD48,Varsayımlar!B:T,19,0))</f>
        <v>0</v>
      </c>
      <c r="J48" s="77" t="str">
        <f>IF(B48="","",VLOOKUP(AD48,Varsayımlar!$B:$Q,6,0))</f>
        <v>SADE</v>
      </c>
      <c r="K48" s="77">
        <v>1176</v>
      </c>
      <c r="L48" s="77"/>
      <c r="M48" s="77">
        <f t="shared" si="0"/>
        <v>14</v>
      </c>
      <c r="N48" s="77"/>
      <c r="O48" s="77"/>
      <c r="P48" s="77">
        <f>IF(B48="","",VLOOKUP(AD48,Varsayımlar!$B:$Q,7,0)*K48)</f>
        <v>35280</v>
      </c>
      <c r="Q48" s="77">
        <f>IF(B48="","",VLOOKUP(AD48,Varsayımlar!$B:$Q,8,0))</f>
        <v>25</v>
      </c>
      <c r="R48" s="77" t="str">
        <f>IF(B48="","",VLOOKUP(AD48,Varsayımlar!$B:$Q,9,0))</f>
        <v>SOFT</v>
      </c>
      <c r="S48" s="77">
        <f>IF(B48="","",VLOOKUP(AD48,Varsayımlar!$B:$Q,10,0))</f>
        <v>4</v>
      </c>
      <c r="T48" s="77">
        <f>IF(B48="","",VLOOKUP(AD48,Varsayımlar!$B:$Q,11,0))</f>
        <v>30</v>
      </c>
      <c r="U48" s="77">
        <f>IF(B48="","",VLOOKUP(AD48,Varsayımlar!$B:$Q,12,0))</f>
        <v>260</v>
      </c>
      <c r="V48" s="77" t="str">
        <f>IF(B48="","",VLOOKUP(AD48,Varsayımlar!$B:$Q,13,0))</f>
        <v>YURTDIŞI</v>
      </c>
      <c r="W48" s="77">
        <f>IF(B48="","",VLOOKUP(AD48,Varsayımlar!$B:$Q,14,0))</f>
        <v>6</v>
      </c>
      <c r="X48" s="78">
        <v>46226</v>
      </c>
      <c r="Y48" s="78">
        <v>46410</v>
      </c>
      <c r="Z48" s="77">
        <v>26072325</v>
      </c>
      <c r="AA48" s="77" t="str">
        <f>IF(B48="","",VLOOKUP(AD48,Varsayımlar!$B:$Q,15,0))</f>
        <v>TRİTON -SKT ATILACAK</v>
      </c>
      <c r="AB48" s="77" t="str">
        <f>IF(B48="","",VLOOKUP(AD48,Varsayımlar!$B:$Q,16,0))</f>
        <v>24-26 CM</v>
      </c>
      <c r="AC48" s="64"/>
      <c r="AD48" s="61" t="str">
        <f t="shared" si="1"/>
        <v>LLC TRİTONMUTLUKAL WHEAT TORTILLA</v>
      </c>
    </row>
    <row r="49" spans="1:30" ht="36" hidden="1" customHeight="1" x14ac:dyDescent="0.25">
      <c r="A49" s="9" t="s">
        <v>215</v>
      </c>
      <c r="B49" s="77" t="s">
        <v>17</v>
      </c>
      <c r="C49" s="76">
        <f>IF(B49="","",VLOOKUP(AD49,Varsayımlar!$B:$Q,3,0))</f>
        <v>8698829380698</v>
      </c>
      <c r="D49" s="76" t="s">
        <v>517</v>
      </c>
      <c r="E49" s="119" t="s">
        <v>37</v>
      </c>
      <c r="F49" s="77" t="s">
        <v>804</v>
      </c>
      <c r="G49" s="77" t="s">
        <v>806</v>
      </c>
      <c r="H49" s="77" t="str">
        <f>IF(B49="","",VLOOKUP(AD49,Varsayımlar!$B:$Q,5,0))</f>
        <v>TORTİLLAS 25 CM 4 PCS 260G</v>
      </c>
      <c r="I49" s="77">
        <f>IF(B49="","",VLOOKUP(AD49,Varsayımlar!B:T,19,0))</f>
        <v>0</v>
      </c>
      <c r="J49" s="77" t="str">
        <f>IF(B49="","",VLOOKUP(AD49,Varsayımlar!$B:$Q,6,0))</f>
        <v>SADE</v>
      </c>
      <c r="K49" s="77">
        <v>420</v>
      </c>
      <c r="L49" s="77"/>
      <c r="M49" s="77">
        <f t="shared" si="0"/>
        <v>5</v>
      </c>
      <c r="N49" s="77"/>
      <c r="O49" s="77"/>
      <c r="P49" s="77">
        <f>IF(B49="","",VLOOKUP(AD49,Varsayımlar!$B:$Q,7,0)*K49)</f>
        <v>12600</v>
      </c>
      <c r="Q49" s="77">
        <f>IF(B49="","",VLOOKUP(AD49,Varsayımlar!$B:$Q,8,0))</f>
        <v>25</v>
      </c>
      <c r="R49" s="77" t="str">
        <f>IF(B49="","",VLOOKUP(AD49,Varsayımlar!$B:$Q,9,0))</f>
        <v>SOFT</v>
      </c>
      <c r="S49" s="77">
        <f>IF(B49="","",VLOOKUP(AD49,Varsayımlar!$B:$Q,10,0))</f>
        <v>4</v>
      </c>
      <c r="T49" s="77">
        <f>IF(B49="","",VLOOKUP(AD49,Varsayımlar!$B:$Q,11,0))</f>
        <v>30</v>
      </c>
      <c r="U49" s="77">
        <f>IF(B49="","",VLOOKUP(AD49,Varsayımlar!$B:$Q,12,0))</f>
        <v>260</v>
      </c>
      <c r="V49" s="77" t="str">
        <f>IF(B49="","",VLOOKUP(AD49,Varsayımlar!$B:$Q,13,0))</f>
        <v>YURTDIŞI</v>
      </c>
      <c r="W49" s="77">
        <f>IF(B49="","",VLOOKUP(AD49,Varsayımlar!$B:$Q,14,0))</f>
        <v>6</v>
      </c>
      <c r="X49" s="78">
        <v>46226</v>
      </c>
      <c r="Y49" s="78">
        <v>46410</v>
      </c>
      <c r="Z49" s="77">
        <v>26072325</v>
      </c>
      <c r="AA49" s="77" t="str">
        <f>IF(B49="","",VLOOKUP(AD49,Varsayımlar!$B:$Q,15,0))</f>
        <v>TRİTON -SKT ATILACAK</v>
      </c>
      <c r="AB49" s="77" t="str">
        <f>IF(B49="","",VLOOKUP(AD49,Varsayımlar!$B:$Q,16,0))</f>
        <v>24-26 CM</v>
      </c>
      <c r="AC49" s="64"/>
      <c r="AD49" s="61" t="str">
        <f t="shared" si="1"/>
        <v>LLC TRİTONMUTLUKAL WHEAT TORTILLA</v>
      </c>
    </row>
    <row r="50" spans="1:30" ht="36" hidden="1" customHeight="1" x14ac:dyDescent="0.25">
      <c r="A50" s="9" t="s">
        <v>216</v>
      </c>
      <c r="B50" s="77" t="s">
        <v>17</v>
      </c>
      <c r="C50" s="76">
        <f>IF(B50="","",VLOOKUP(AD50,Varsayımlar!$B:$Q,3,0))</f>
        <v>8698829380698</v>
      </c>
      <c r="D50" s="76" t="s">
        <v>517</v>
      </c>
      <c r="E50" s="119" t="s">
        <v>37</v>
      </c>
      <c r="F50" s="77" t="s">
        <v>804</v>
      </c>
      <c r="G50" s="77" t="s">
        <v>807</v>
      </c>
      <c r="H50" s="77" t="str">
        <f>IF(B50="","",VLOOKUP(AD50,Varsayımlar!$B:$Q,5,0))</f>
        <v>TORTİLLAS 25 CM 4 PCS 260G</v>
      </c>
      <c r="I50" s="77">
        <f>IF(B50="","",VLOOKUP(AD50,Varsayımlar!B:T,19,0))</f>
        <v>0</v>
      </c>
      <c r="J50" s="77" t="str">
        <f>IF(B50="","",VLOOKUP(AD50,Varsayımlar!$B:$Q,6,0))</f>
        <v>SADE</v>
      </c>
      <c r="K50" s="77">
        <v>840</v>
      </c>
      <c r="L50" s="77"/>
      <c r="M50" s="77">
        <f t="shared" si="0"/>
        <v>10</v>
      </c>
      <c r="N50" s="77"/>
      <c r="O50" s="77"/>
      <c r="P50" s="77">
        <f>IF(B50="","",VLOOKUP(AD50,Varsayımlar!$B:$Q,7,0)*K50)</f>
        <v>25200</v>
      </c>
      <c r="Q50" s="77">
        <f>IF(B50="","",VLOOKUP(AD50,Varsayımlar!$B:$Q,8,0))</f>
        <v>25</v>
      </c>
      <c r="R50" s="77" t="str">
        <f>IF(B50="","",VLOOKUP(AD50,Varsayımlar!$B:$Q,9,0))</f>
        <v>SOFT</v>
      </c>
      <c r="S50" s="77">
        <f>IF(B50="","",VLOOKUP(AD50,Varsayımlar!$B:$Q,10,0))</f>
        <v>4</v>
      </c>
      <c r="T50" s="77">
        <f>IF(B50="","",VLOOKUP(AD50,Varsayımlar!$B:$Q,11,0))</f>
        <v>30</v>
      </c>
      <c r="U50" s="77">
        <f>IF(B50="","",VLOOKUP(AD50,Varsayımlar!$B:$Q,12,0))</f>
        <v>260</v>
      </c>
      <c r="V50" s="77" t="str">
        <f>IF(B50="","",VLOOKUP(AD50,Varsayımlar!$B:$Q,13,0))</f>
        <v>YURTDIŞI</v>
      </c>
      <c r="W50" s="77">
        <f>IF(B50="","",VLOOKUP(AD50,Varsayımlar!$B:$Q,14,0))</f>
        <v>6</v>
      </c>
      <c r="X50" s="78">
        <v>46226</v>
      </c>
      <c r="Y50" s="78">
        <v>46410</v>
      </c>
      <c r="Z50" s="77">
        <v>26072325</v>
      </c>
      <c r="AA50" s="77" t="str">
        <f>IF(B50="","",VLOOKUP(AD50,Varsayımlar!$B:$Q,15,0))</f>
        <v>TRİTON -SKT ATILACAK</v>
      </c>
      <c r="AB50" s="77" t="str">
        <f>IF(B50="","",VLOOKUP(AD50,Varsayımlar!$B:$Q,16,0))</f>
        <v>24-26 CM</v>
      </c>
      <c r="AC50" s="64"/>
      <c r="AD50" s="61" t="str">
        <f t="shared" si="1"/>
        <v>LLC TRİTONMUTLUKAL WHEAT TORTILLA</v>
      </c>
    </row>
    <row r="51" spans="1:30" ht="36" hidden="1" customHeight="1" x14ac:dyDescent="0.25">
      <c r="A51" s="9" t="s">
        <v>217</v>
      </c>
      <c r="B51" s="64" t="s">
        <v>17</v>
      </c>
      <c r="C51" s="65">
        <f>IF(B51="","",VLOOKUP(AD51,Varsayımlar!$B:$Q,3,0))</f>
        <v>8698829380698</v>
      </c>
      <c r="D51" s="65" t="s">
        <v>522</v>
      </c>
      <c r="E51" s="167" t="s">
        <v>37</v>
      </c>
      <c r="F51" s="64" t="s">
        <v>808</v>
      </c>
      <c r="G51" s="64" t="s">
        <v>809</v>
      </c>
      <c r="H51" s="64" t="str">
        <f>IF(B51="","",VLOOKUP(AD51,Varsayımlar!$B:$Q,5,0))</f>
        <v>TORTİLLAS 25 CM 4 PCS 260G</v>
      </c>
      <c r="I51" s="64">
        <f>IF(B51="","",VLOOKUP(AD51,Varsayımlar!B:T,19,0))</f>
        <v>0</v>
      </c>
      <c r="J51" s="64" t="str">
        <f>IF(B51="","",VLOOKUP(AD51,Varsayımlar!$B:$Q,6,0))</f>
        <v>SADE</v>
      </c>
      <c r="K51" s="64">
        <v>1596</v>
      </c>
      <c r="L51" s="64"/>
      <c r="M51" s="64">
        <f t="shared" si="0"/>
        <v>19</v>
      </c>
      <c r="N51" s="64"/>
      <c r="O51" s="64"/>
      <c r="P51" s="64">
        <f>IF(B51="","",VLOOKUP(AD51,Varsayımlar!$B:$Q,7,0)*K51)</f>
        <v>47880</v>
      </c>
      <c r="Q51" s="64">
        <f>IF(B51="","",VLOOKUP(AD51,Varsayımlar!$B:$Q,8,0))</f>
        <v>25</v>
      </c>
      <c r="R51" s="64" t="str">
        <f>IF(B51="","",VLOOKUP(AD51,Varsayımlar!$B:$Q,9,0))</f>
        <v>SOFT</v>
      </c>
      <c r="S51" s="64">
        <f>IF(B51="","",VLOOKUP(AD51,Varsayımlar!$B:$Q,10,0))</f>
        <v>4</v>
      </c>
      <c r="T51" s="64">
        <f>IF(B51="","",VLOOKUP(AD51,Varsayımlar!$B:$Q,11,0))</f>
        <v>30</v>
      </c>
      <c r="U51" s="64">
        <f>IF(B51="","",VLOOKUP(AD51,Varsayımlar!$B:$Q,12,0))</f>
        <v>260</v>
      </c>
      <c r="V51" s="64" t="str">
        <f>IF(B51="","",VLOOKUP(AD51,Varsayımlar!$B:$Q,13,0))</f>
        <v>YURTDIŞI</v>
      </c>
      <c r="W51" s="64">
        <f>IF(B51="","",VLOOKUP(AD51,Varsayımlar!$B:$Q,14,0))</f>
        <v>6</v>
      </c>
      <c r="X51" s="66">
        <v>46227</v>
      </c>
      <c r="Y51" s="66">
        <v>46411</v>
      </c>
      <c r="Z51" s="64">
        <v>26072425</v>
      </c>
      <c r="AA51" s="64" t="str">
        <f>IF(B51="","",VLOOKUP(AD51,Varsayımlar!$B:$Q,15,0))</f>
        <v>TRİTON -SKT ATILACAK</v>
      </c>
      <c r="AB51" s="64" t="str">
        <f>IF(B51="","",VLOOKUP(AD51,Varsayımlar!$B:$Q,16,0))</f>
        <v>24-26 CM</v>
      </c>
      <c r="AC51" s="64"/>
      <c r="AD51" s="61" t="str">
        <f t="shared" si="1"/>
        <v>LLC TRİTONMUTLUKAL WHEAT TORTILLA</v>
      </c>
    </row>
    <row r="52" spans="1:30" ht="36" hidden="1" customHeight="1" x14ac:dyDescent="0.25">
      <c r="A52" s="9" t="s">
        <v>218</v>
      </c>
      <c r="B52" s="64" t="s">
        <v>17</v>
      </c>
      <c r="C52" s="65">
        <f>IF(B52="","",VLOOKUP(AD52,Varsayımlar!$B:$Q,3,0))</f>
        <v>8698829380698</v>
      </c>
      <c r="D52" s="65" t="s">
        <v>522</v>
      </c>
      <c r="E52" s="167" t="s">
        <v>37</v>
      </c>
      <c r="F52" s="64" t="s">
        <v>808</v>
      </c>
      <c r="G52" s="64" t="s">
        <v>810</v>
      </c>
      <c r="H52" s="64" t="str">
        <f>IF(B52="","",VLOOKUP(AD52,Varsayımlar!$B:$Q,5,0))</f>
        <v>TORTİLLAS 25 CM 4 PCS 260G</v>
      </c>
      <c r="I52" s="64">
        <f>IF(B52="","",VLOOKUP(AD52,Varsayımlar!B:T,19,0))</f>
        <v>0</v>
      </c>
      <c r="J52" s="64" t="str">
        <f>IF(B52="","",VLOOKUP(AD52,Varsayımlar!$B:$Q,6,0))</f>
        <v>SADE</v>
      </c>
      <c r="K52" s="64">
        <v>840</v>
      </c>
      <c r="L52" s="64"/>
      <c r="M52" s="64">
        <f t="shared" si="0"/>
        <v>10</v>
      </c>
      <c r="N52" s="64"/>
      <c r="O52" s="64"/>
      <c r="P52" s="64">
        <f>IF(B52="","",VLOOKUP(AD52,Varsayımlar!$B:$Q,7,0)*K52)</f>
        <v>25200</v>
      </c>
      <c r="Q52" s="64">
        <f>IF(B52="","",VLOOKUP(AD52,Varsayımlar!$B:$Q,8,0))</f>
        <v>25</v>
      </c>
      <c r="R52" s="64" t="str">
        <f>IF(B52="","",VLOOKUP(AD52,Varsayımlar!$B:$Q,9,0))</f>
        <v>SOFT</v>
      </c>
      <c r="S52" s="64">
        <f>IF(B52="","",VLOOKUP(AD52,Varsayımlar!$B:$Q,10,0))</f>
        <v>4</v>
      </c>
      <c r="T52" s="64">
        <f>IF(B52="","",VLOOKUP(AD52,Varsayımlar!$B:$Q,11,0))</f>
        <v>30</v>
      </c>
      <c r="U52" s="64">
        <f>IF(B52="","",VLOOKUP(AD52,Varsayımlar!$B:$Q,12,0))</f>
        <v>260</v>
      </c>
      <c r="V52" s="64" t="str">
        <f>IF(B52="","",VLOOKUP(AD52,Varsayımlar!$B:$Q,13,0))</f>
        <v>YURTDIŞI</v>
      </c>
      <c r="W52" s="64">
        <f>IF(B52="","",VLOOKUP(AD52,Varsayımlar!$B:$Q,14,0))</f>
        <v>6</v>
      </c>
      <c r="X52" s="66">
        <v>46227</v>
      </c>
      <c r="Y52" s="66">
        <v>46411</v>
      </c>
      <c r="Z52" s="64">
        <v>26072425</v>
      </c>
      <c r="AA52" s="64" t="str">
        <f>IF(B52="","",VLOOKUP(AD52,Varsayımlar!$B:$Q,15,0))</f>
        <v>TRİTON -SKT ATILACAK</v>
      </c>
      <c r="AB52" s="64" t="str">
        <f>IF(B52="","",VLOOKUP(AD52,Varsayımlar!$B:$Q,16,0))</f>
        <v>24-26 CM</v>
      </c>
      <c r="AC52" s="64"/>
      <c r="AD52" s="61" t="str">
        <f t="shared" si="1"/>
        <v>LLC TRİTONMUTLUKAL WHEAT TORTILLA</v>
      </c>
    </row>
    <row r="53" spans="1:30" ht="36" hidden="1" customHeight="1" x14ac:dyDescent="0.25">
      <c r="A53" s="9" t="s">
        <v>219</v>
      </c>
      <c r="B53" s="107" t="s">
        <v>17</v>
      </c>
      <c r="C53" s="108">
        <f>IF(B53="","",VLOOKUP(AD53,Varsayımlar!$B:$Q,3,0))</f>
        <v>8698829380698</v>
      </c>
      <c r="D53" s="108" t="s">
        <v>526</v>
      </c>
      <c r="E53" s="109" t="s">
        <v>37</v>
      </c>
      <c r="F53" s="107" t="s">
        <v>811</v>
      </c>
      <c r="G53" s="107" t="s">
        <v>812</v>
      </c>
      <c r="H53" s="107" t="str">
        <f>IF(B53="","",VLOOKUP(AD53,Varsayımlar!$B:$Q,5,0))</f>
        <v>TORTİLLAS 25 CM 4 PCS 260G</v>
      </c>
      <c r="I53" s="107">
        <f>IF(B53="","",VLOOKUP(AD53,Varsayımlar!B:T,19,0))</f>
        <v>0</v>
      </c>
      <c r="J53" s="107" t="str">
        <f>IF(B53="","",VLOOKUP(AD53,Varsayımlar!$B:$Q,6,0))</f>
        <v>SADE</v>
      </c>
      <c r="K53" s="107">
        <v>1260</v>
      </c>
      <c r="L53" s="107"/>
      <c r="M53" s="107">
        <f t="shared" si="0"/>
        <v>15</v>
      </c>
      <c r="N53" s="107"/>
      <c r="O53" s="107"/>
      <c r="P53" s="107">
        <f>IF(B53="","",VLOOKUP(AD53,Varsayımlar!$B:$Q,7,0)*K53)</f>
        <v>37800</v>
      </c>
      <c r="Q53" s="107">
        <f>IF(B53="","",VLOOKUP(AD53,Varsayımlar!$B:$Q,8,0))</f>
        <v>25</v>
      </c>
      <c r="R53" s="107" t="str">
        <f>IF(B53="","",VLOOKUP(AD53,Varsayımlar!$B:$Q,9,0))</f>
        <v>SOFT</v>
      </c>
      <c r="S53" s="107">
        <f>IF(B53="","",VLOOKUP(AD53,Varsayımlar!$B:$Q,10,0))</f>
        <v>4</v>
      </c>
      <c r="T53" s="107">
        <f>IF(B53="","",VLOOKUP(AD53,Varsayımlar!$B:$Q,11,0))</f>
        <v>30</v>
      </c>
      <c r="U53" s="107">
        <f>IF(B53="","",VLOOKUP(AD53,Varsayımlar!$B:$Q,12,0))</f>
        <v>260</v>
      </c>
      <c r="V53" s="107" t="str">
        <f>IF(B53="","",VLOOKUP(AD53,Varsayımlar!$B:$Q,13,0))</f>
        <v>YURTDIŞI</v>
      </c>
      <c r="W53" s="107">
        <f>IF(B53="","",VLOOKUP(AD53,Varsayımlar!$B:$Q,14,0))</f>
        <v>6</v>
      </c>
      <c r="X53" s="110">
        <v>46228</v>
      </c>
      <c r="Y53" s="110">
        <v>46412</v>
      </c>
      <c r="Z53" s="107">
        <v>26072525</v>
      </c>
      <c r="AA53" s="107" t="str">
        <f>IF(B53="","",VLOOKUP(AD53,Varsayımlar!$B:$Q,15,0))</f>
        <v>TRİTON -SKT ATILACAK</v>
      </c>
      <c r="AB53" s="107" t="str">
        <f>IF(B53="","",VLOOKUP(AD53,Varsayımlar!$B:$Q,16,0))</f>
        <v>24-26 CM</v>
      </c>
      <c r="AC53" s="64"/>
      <c r="AD53" s="61" t="str">
        <f t="shared" si="1"/>
        <v>LLC TRİTONMUTLUKAL WHEAT TORTILLA</v>
      </c>
    </row>
    <row r="54" spans="1:30" ht="36" hidden="1" customHeight="1" x14ac:dyDescent="0.25">
      <c r="A54" s="9" t="s">
        <v>220</v>
      </c>
      <c r="B54" s="107" t="s">
        <v>17</v>
      </c>
      <c r="C54" s="108">
        <f>IF(B54="","",VLOOKUP(AD54,Varsayımlar!$B:$Q,3,0))</f>
        <v>8698829380698</v>
      </c>
      <c r="D54" s="108" t="s">
        <v>526</v>
      </c>
      <c r="E54" s="109" t="s">
        <v>37</v>
      </c>
      <c r="F54" s="107" t="s">
        <v>811</v>
      </c>
      <c r="G54" s="107" t="s">
        <v>813</v>
      </c>
      <c r="H54" s="107" t="str">
        <f>IF(B54="","",VLOOKUP(AD54,Varsayımlar!$B:$Q,5,0))</f>
        <v>TORTİLLAS 25 CM 4 PCS 260G</v>
      </c>
      <c r="I54" s="107">
        <f>IF(B54="","",VLOOKUP(AD54,Varsayımlar!B:T,19,0))</f>
        <v>0</v>
      </c>
      <c r="J54" s="107" t="str">
        <f>IF(B54="","",VLOOKUP(AD54,Varsayımlar!$B:$Q,6,0))</f>
        <v>SADE</v>
      </c>
      <c r="K54" s="107">
        <v>1176</v>
      </c>
      <c r="L54" s="107"/>
      <c r="M54" s="107">
        <f t="shared" si="0"/>
        <v>14</v>
      </c>
      <c r="N54" s="107"/>
      <c r="O54" s="107"/>
      <c r="P54" s="107">
        <f>IF(B54="","",VLOOKUP(AD54,Varsayımlar!$B:$Q,7,0)*K54)</f>
        <v>35280</v>
      </c>
      <c r="Q54" s="107">
        <f>IF(B54="","",VLOOKUP(AD54,Varsayımlar!$B:$Q,8,0))</f>
        <v>25</v>
      </c>
      <c r="R54" s="107" t="str">
        <f>IF(B54="","",VLOOKUP(AD54,Varsayımlar!$B:$Q,9,0))</f>
        <v>SOFT</v>
      </c>
      <c r="S54" s="107">
        <f>IF(B54="","",VLOOKUP(AD54,Varsayımlar!$B:$Q,10,0))</f>
        <v>4</v>
      </c>
      <c r="T54" s="107">
        <f>IF(B54="","",VLOOKUP(AD54,Varsayımlar!$B:$Q,11,0))</f>
        <v>30</v>
      </c>
      <c r="U54" s="107">
        <f>IF(B54="","",VLOOKUP(AD54,Varsayımlar!$B:$Q,12,0))</f>
        <v>260</v>
      </c>
      <c r="V54" s="107" t="str">
        <f>IF(B54="","",VLOOKUP(AD54,Varsayımlar!$B:$Q,13,0))</f>
        <v>YURTDIŞI</v>
      </c>
      <c r="W54" s="107">
        <f>IF(B54="","",VLOOKUP(AD54,Varsayımlar!$B:$Q,14,0))</f>
        <v>6</v>
      </c>
      <c r="X54" s="110">
        <v>46228</v>
      </c>
      <c r="Y54" s="110">
        <v>46412</v>
      </c>
      <c r="Z54" s="107">
        <v>26072525</v>
      </c>
      <c r="AA54" s="107" t="str">
        <f>IF(B54="","",VLOOKUP(AD54,Varsayımlar!$B:$Q,15,0))</f>
        <v>TRİTON -SKT ATILACAK</v>
      </c>
      <c r="AB54" s="107" t="str">
        <f>IF(B54="","",VLOOKUP(AD54,Varsayımlar!$B:$Q,16,0))</f>
        <v>24-26 CM</v>
      </c>
      <c r="AC54" s="64"/>
      <c r="AD54" s="61" t="str">
        <f t="shared" si="1"/>
        <v>LLC TRİTONMUTLUKAL WHEAT TORTILLA</v>
      </c>
    </row>
    <row r="55" spans="1:30" ht="36" hidden="1" customHeight="1" x14ac:dyDescent="0.25">
      <c r="A55" s="9" t="s">
        <v>221</v>
      </c>
      <c r="B55" s="111" t="s">
        <v>17</v>
      </c>
      <c r="C55" s="112">
        <f>IF(B55="","",VLOOKUP(AD55,Varsayımlar!$B:$Q,3,0))</f>
        <v>8698829380698</v>
      </c>
      <c r="D55" s="112" t="s">
        <v>835</v>
      </c>
      <c r="E55" s="113" t="s">
        <v>37</v>
      </c>
      <c r="F55" s="111" t="s">
        <v>814</v>
      </c>
      <c r="G55" s="111" t="s">
        <v>815</v>
      </c>
      <c r="H55" s="111" t="str">
        <f>IF(B55="","",VLOOKUP(AD55,Varsayımlar!$B:$Q,5,0))</f>
        <v>TORTİLLAS 25 CM 4 PCS 260G</v>
      </c>
      <c r="I55" s="111">
        <f>IF(B55="","",VLOOKUP(AD55,Varsayımlar!B:T,19,0))</f>
        <v>0</v>
      </c>
      <c r="J55" s="111" t="str">
        <f>IF(B55="","",VLOOKUP(AD55,Varsayımlar!$B:$Q,6,0))</f>
        <v>SADE</v>
      </c>
      <c r="K55" s="111">
        <v>1596</v>
      </c>
      <c r="L55" s="111"/>
      <c r="M55" s="111">
        <f t="shared" si="0"/>
        <v>19</v>
      </c>
      <c r="N55" s="111"/>
      <c r="O55" s="111"/>
      <c r="P55" s="111">
        <f>IF(B55="","",VLOOKUP(AD55,Varsayımlar!$B:$Q,7,0)*K55)</f>
        <v>47880</v>
      </c>
      <c r="Q55" s="111">
        <f>IF(B55="","",VLOOKUP(AD55,Varsayımlar!$B:$Q,8,0))</f>
        <v>25</v>
      </c>
      <c r="R55" s="111" t="str">
        <f>IF(B55="","",VLOOKUP(AD55,Varsayımlar!$B:$Q,9,0))</f>
        <v>SOFT</v>
      </c>
      <c r="S55" s="111">
        <f>IF(B55="","",VLOOKUP(AD55,Varsayımlar!$B:$Q,10,0))</f>
        <v>4</v>
      </c>
      <c r="T55" s="111">
        <f>IF(B55="","",VLOOKUP(AD55,Varsayımlar!$B:$Q,11,0))</f>
        <v>30</v>
      </c>
      <c r="U55" s="111">
        <f>IF(B55="","",VLOOKUP(AD55,Varsayımlar!$B:$Q,12,0))</f>
        <v>260</v>
      </c>
      <c r="V55" s="111" t="str">
        <f>IF(B55="","",VLOOKUP(AD55,Varsayımlar!$B:$Q,13,0))</f>
        <v>YURTDIŞI</v>
      </c>
      <c r="W55" s="111">
        <f>IF(B55="","",VLOOKUP(AD55,Varsayımlar!$B:$Q,14,0))</f>
        <v>6</v>
      </c>
      <c r="X55" s="114">
        <v>46230</v>
      </c>
      <c r="Y55" s="114">
        <v>46414</v>
      </c>
      <c r="Z55" s="111">
        <v>26072725</v>
      </c>
      <c r="AA55" s="111" t="str">
        <f>IF(B55="","",VLOOKUP(AD55,Varsayımlar!$B:$Q,15,0))</f>
        <v>TRİTON -SKT ATILACAK</v>
      </c>
      <c r="AB55" s="111" t="str">
        <f>IF(B55="","",VLOOKUP(AD55,Varsayımlar!$B:$Q,16,0))</f>
        <v>24-26 CM</v>
      </c>
      <c r="AC55" s="64"/>
      <c r="AD55" s="61" t="str">
        <f t="shared" si="1"/>
        <v>LLC TRİTONMUTLUKAL WHEAT TORTILLA</v>
      </c>
    </row>
    <row r="56" spans="1:30" ht="36" hidden="1" customHeight="1" x14ac:dyDescent="0.25">
      <c r="A56" s="9" t="s">
        <v>222</v>
      </c>
      <c r="B56" s="111" t="s">
        <v>17</v>
      </c>
      <c r="C56" s="112">
        <f>IF(B56="","",VLOOKUP(AD56,Varsayımlar!$B:$Q,3,0))</f>
        <v>8698829380698</v>
      </c>
      <c r="D56" s="112" t="s">
        <v>835</v>
      </c>
      <c r="E56" s="113" t="s">
        <v>37</v>
      </c>
      <c r="F56" s="111" t="s">
        <v>814</v>
      </c>
      <c r="G56" s="111" t="s">
        <v>816</v>
      </c>
      <c r="H56" s="111" t="str">
        <f>IF(B56="","",VLOOKUP(AD56,Varsayımlar!$B:$Q,5,0))</f>
        <v>TORTİLLAS 25 CM 4 PCS 260G</v>
      </c>
      <c r="I56" s="111">
        <f>IF(B56="","",VLOOKUP(AD56,Varsayımlar!B:T,19,0))</f>
        <v>0</v>
      </c>
      <c r="J56" s="111" t="str">
        <f>IF(B56="","",VLOOKUP(AD56,Varsayımlar!$B:$Q,6,0))</f>
        <v>SADE</v>
      </c>
      <c r="K56" s="111">
        <v>840</v>
      </c>
      <c r="L56" s="111"/>
      <c r="M56" s="111">
        <f t="shared" si="0"/>
        <v>10</v>
      </c>
      <c r="N56" s="111"/>
      <c r="O56" s="111"/>
      <c r="P56" s="111">
        <f>IF(B56="","",VLOOKUP(AD56,Varsayımlar!$B:$Q,7,0)*K56)</f>
        <v>25200</v>
      </c>
      <c r="Q56" s="111">
        <f>IF(B56="","",VLOOKUP(AD56,Varsayımlar!$B:$Q,8,0))</f>
        <v>25</v>
      </c>
      <c r="R56" s="111" t="str">
        <f>IF(B56="","",VLOOKUP(AD56,Varsayımlar!$B:$Q,9,0))</f>
        <v>SOFT</v>
      </c>
      <c r="S56" s="111">
        <f>IF(B56="","",VLOOKUP(AD56,Varsayımlar!$B:$Q,10,0))</f>
        <v>4</v>
      </c>
      <c r="T56" s="111">
        <f>IF(B56="","",VLOOKUP(AD56,Varsayımlar!$B:$Q,11,0))</f>
        <v>30</v>
      </c>
      <c r="U56" s="111">
        <f>IF(B56="","",VLOOKUP(AD56,Varsayımlar!$B:$Q,12,0))</f>
        <v>260</v>
      </c>
      <c r="V56" s="111" t="str">
        <f>IF(B56="","",VLOOKUP(AD56,Varsayımlar!$B:$Q,13,0))</f>
        <v>YURTDIŞI</v>
      </c>
      <c r="W56" s="111">
        <f>IF(B56="","",VLOOKUP(AD56,Varsayımlar!$B:$Q,14,0))</f>
        <v>6</v>
      </c>
      <c r="X56" s="114">
        <v>46230</v>
      </c>
      <c r="Y56" s="114">
        <v>46414</v>
      </c>
      <c r="Z56" s="111">
        <v>26072725</v>
      </c>
      <c r="AA56" s="111" t="str">
        <f>IF(B56="","",VLOOKUP(AD56,Varsayımlar!$B:$Q,15,0))</f>
        <v>TRİTON -SKT ATILACAK</v>
      </c>
      <c r="AB56" s="111" t="str">
        <f>IF(B56="","",VLOOKUP(AD56,Varsayımlar!$B:$Q,16,0))</f>
        <v>24-26 CM</v>
      </c>
      <c r="AC56" s="64"/>
      <c r="AD56" s="61" t="str">
        <f t="shared" si="1"/>
        <v>LLC TRİTONMUTLUKAL WHEAT TORTILLA</v>
      </c>
    </row>
    <row r="57" spans="1:30" ht="36" hidden="1" customHeight="1" x14ac:dyDescent="0.25">
      <c r="A57" s="9" t="s">
        <v>223</v>
      </c>
      <c r="B57" s="70" t="s">
        <v>17</v>
      </c>
      <c r="C57" s="71">
        <f>IF(B57="","",VLOOKUP(AD57,Varsayımlar!$B:$Q,3,0))</f>
        <v>8698829380698</v>
      </c>
      <c r="D57" s="71" t="s">
        <v>836</v>
      </c>
      <c r="E57" s="106" t="s">
        <v>37</v>
      </c>
      <c r="F57" s="70" t="s">
        <v>817</v>
      </c>
      <c r="G57" s="70" t="s">
        <v>818</v>
      </c>
      <c r="H57" s="70" t="str">
        <f>IF(B57="","",VLOOKUP(AD57,Varsayımlar!$B:$Q,5,0))</f>
        <v>TORTİLLAS 25 CM 4 PCS 260G</v>
      </c>
      <c r="I57" s="70">
        <f>IF(B57="","",VLOOKUP(AD57,Varsayımlar!B:T,19,0))</f>
        <v>0</v>
      </c>
      <c r="J57" s="70" t="str">
        <f>IF(B57="","",VLOOKUP(AD57,Varsayımlar!$B:$Q,6,0))</f>
        <v>SADE</v>
      </c>
      <c r="K57" s="70">
        <v>2436</v>
      </c>
      <c r="L57" s="70"/>
      <c r="M57" s="70">
        <f t="shared" si="0"/>
        <v>29</v>
      </c>
      <c r="N57" s="70"/>
      <c r="O57" s="70"/>
      <c r="P57" s="70">
        <f>IF(B57="","",VLOOKUP(AD57,Varsayımlar!$B:$Q,7,0)*K57)</f>
        <v>73080</v>
      </c>
      <c r="Q57" s="70">
        <f>IF(B57="","",VLOOKUP(AD57,Varsayımlar!$B:$Q,8,0))</f>
        <v>25</v>
      </c>
      <c r="R57" s="70" t="str">
        <f>IF(B57="","",VLOOKUP(AD57,Varsayımlar!$B:$Q,9,0))</f>
        <v>SOFT</v>
      </c>
      <c r="S57" s="70">
        <f>IF(B57="","",VLOOKUP(AD57,Varsayımlar!$B:$Q,10,0))</f>
        <v>4</v>
      </c>
      <c r="T57" s="70">
        <f>IF(B57="","",VLOOKUP(AD57,Varsayımlar!$B:$Q,11,0))</f>
        <v>30</v>
      </c>
      <c r="U57" s="70">
        <f>IF(B57="","",VLOOKUP(AD57,Varsayımlar!$B:$Q,12,0))</f>
        <v>260</v>
      </c>
      <c r="V57" s="70" t="str">
        <f>IF(B57="","",VLOOKUP(AD57,Varsayımlar!$B:$Q,13,0))</f>
        <v>YURTDIŞI</v>
      </c>
      <c r="W57" s="70">
        <f>IF(B57="","",VLOOKUP(AD57,Varsayımlar!$B:$Q,14,0))</f>
        <v>6</v>
      </c>
      <c r="X57" s="73">
        <v>46231</v>
      </c>
      <c r="Y57" s="73">
        <v>46415</v>
      </c>
      <c r="Z57" s="70">
        <v>26072825</v>
      </c>
      <c r="AA57" s="70" t="str">
        <f>IF(B57="","",VLOOKUP(AD57,Varsayımlar!$B:$Q,15,0))</f>
        <v>TRİTON -SKT ATILACAK</v>
      </c>
      <c r="AB57" s="70" t="str">
        <f>IF(B57="","",VLOOKUP(AD57,Varsayımlar!$B:$Q,16,0))</f>
        <v>24-26 CM</v>
      </c>
      <c r="AC57" s="64"/>
      <c r="AD57" s="61" t="str">
        <f t="shared" si="1"/>
        <v>LLC TRİTONMUTLUKAL WHEAT TORTILLA</v>
      </c>
    </row>
    <row r="58" spans="1:30" ht="36" hidden="1" customHeight="1" x14ac:dyDescent="0.25">
      <c r="A58" s="9" t="s">
        <v>224</v>
      </c>
      <c r="B58" s="82" t="s">
        <v>17</v>
      </c>
      <c r="C58" s="83">
        <f>IF(B58="","",VLOOKUP(AD58,Varsayımlar!$B:$Q,3,0))</f>
        <v>8698829380698</v>
      </c>
      <c r="D58" s="83" t="s">
        <v>837</v>
      </c>
      <c r="E58" s="104" t="s">
        <v>37</v>
      </c>
      <c r="F58" s="82" t="s">
        <v>819</v>
      </c>
      <c r="G58" s="82" t="s">
        <v>820</v>
      </c>
      <c r="H58" s="82" t="str">
        <f>IF(B58="","",VLOOKUP(AD58,Varsayımlar!$B:$Q,5,0))</f>
        <v>TORTİLLAS 25 CM 4 PCS 260G</v>
      </c>
      <c r="I58" s="82">
        <f>IF(B58="","",VLOOKUP(AD58,Varsayımlar!B:T,19,0))</f>
        <v>0</v>
      </c>
      <c r="J58" s="82" t="str">
        <f>IF(B58="","",VLOOKUP(AD58,Varsayımlar!$B:$Q,6,0))</f>
        <v>SADE</v>
      </c>
      <c r="K58" s="82">
        <v>588</v>
      </c>
      <c r="L58" s="82"/>
      <c r="M58" s="82">
        <f t="shared" si="0"/>
        <v>7</v>
      </c>
      <c r="N58" s="82"/>
      <c r="O58" s="82"/>
      <c r="P58" s="82">
        <f>IF(B58="","",VLOOKUP(AD58,Varsayımlar!$B:$Q,7,0)*K58)</f>
        <v>17640</v>
      </c>
      <c r="Q58" s="82">
        <f>IF(B58="","",VLOOKUP(AD58,Varsayımlar!$B:$Q,8,0))</f>
        <v>25</v>
      </c>
      <c r="R58" s="82" t="str">
        <f>IF(B58="","",VLOOKUP(AD58,Varsayımlar!$B:$Q,9,0))</f>
        <v>SOFT</v>
      </c>
      <c r="S58" s="82">
        <f>IF(B58="","",VLOOKUP(AD58,Varsayımlar!$B:$Q,10,0))</f>
        <v>4</v>
      </c>
      <c r="T58" s="82">
        <f>IF(B58="","",VLOOKUP(AD58,Varsayımlar!$B:$Q,11,0))</f>
        <v>30</v>
      </c>
      <c r="U58" s="82">
        <f>IF(B58="","",VLOOKUP(AD58,Varsayımlar!$B:$Q,12,0))</f>
        <v>260</v>
      </c>
      <c r="V58" s="82" t="str">
        <f>IF(B58="","",VLOOKUP(AD58,Varsayımlar!$B:$Q,13,0))</f>
        <v>YURTDIŞI</v>
      </c>
      <c r="W58" s="82">
        <f>IF(B58="","",VLOOKUP(AD58,Varsayımlar!$B:$Q,14,0))</f>
        <v>6</v>
      </c>
      <c r="X58" s="84">
        <v>46232</v>
      </c>
      <c r="Y58" s="84">
        <v>46416</v>
      </c>
      <c r="Z58" s="82">
        <v>26072925</v>
      </c>
      <c r="AA58" s="82" t="str">
        <f>IF(B58="","",VLOOKUP(AD58,Varsayımlar!$B:$Q,15,0))</f>
        <v>TRİTON -SKT ATILACAK</v>
      </c>
      <c r="AB58" s="82" t="str">
        <f>IF(B58="","",VLOOKUP(AD58,Varsayımlar!$B:$Q,16,0))</f>
        <v>24-26 CM</v>
      </c>
      <c r="AC58" s="64"/>
      <c r="AD58" s="61" t="str">
        <f t="shared" si="1"/>
        <v>LLC TRİTONMUTLUKAL WHEAT TORTILLA</v>
      </c>
    </row>
    <row r="59" spans="1:30" ht="36" hidden="1" customHeight="1" x14ac:dyDescent="0.25">
      <c r="A59" s="9" t="s">
        <v>225</v>
      </c>
      <c r="B59" s="82" t="s">
        <v>17</v>
      </c>
      <c r="C59" s="83">
        <f>IF(B59="","",VLOOKUP(AD59,Varsayımlar!$B:$Q,3,0))</f>
        <v>8698829380698</v>
      </c>
      <c r="D59" s="83" t="s">
        <v>837</v>
      </c>
      <c r="E59" s="104" t="s">
        <v>37</v>
      </c>
      <c r="F59" s="82" t="s">
        <v>819</v>
      </c>
      <c r="G59" s="82" t="s">
        <v>821</v>
      </c>
      <c r="H59" s="82" t="str">
        <f>IF(B59="","",VLOOKUP(AD59,Varsayımlar!$B:$Q,5,0))</f>
        <v>TORTİLLAS 25 CM 4 PCS 260G</v>
      </c>
      <c r="I59" s="82">
        <f>IF(B59="","",VLOOKUP(AD59,Varsayımlar!B:T,19,0))</f>
        <v>0</v>
      </c>
      <c r="J59" s="82" t="str">
        <f>IF(B59="","",VLOOKUP(AD59,Varsayımlar!$B:$Q,6,0))</f>
        <v>SADE</v>
      </c>
      <c r="K59" s="82">
        <v>1848</v>
      </c>
      <c r="L59" s="82"/>
      <c r="M59" s="82">
        <f t="shared" si="0"/>
        <v>22</v>
      </c>
      <c r="N59" s="82"/>
      <c r="O59" s="82"/>
      <c r="P59" s="82">
        <f>IF(B59="","",VLOOKUP(AD59,Varsayımlar!$B:$Q,7,0)*K59)</f>
        <v>55440</v>
      </c>
      <c r="Q59" s="82">
        <f>IF(B59="","",VLOOKUP(AD59,Varsayımlar!$B:$Q,8,0))</f>
        <v>25</v>
      </c>
      <c r="R59" s="82" t="str">
        <f>IF(B59="","",VLOOKUP(AD59,Varsayımlar!$B:$Q,9,0))</f>
        <v>SOFT</v>
      </c>
      <c r="S59" s="82">
        <f>IF(B59="","",VLOOKUP(AD59,Varsayımlar!$B:$Q,10,0))</f>
        <v>4</v>
      </c>
      <c r="T59" s="82">
        <f>IF(B59="","",VLOOKUP(AD59,Varsayımlar!$B:$Q,11,0))</f>
        <v>30</v>
      </c>
      <c r="U59" s="82">
        <f>IF(B59="","",VLOOKUP(AD59,Varsayımlar!$B:$Q,12,0))</f>
        <v>260</v>
      </c>
      <c r="V59" s="82" t="str">
        <f>IF(B59="","",VLOOKUP(AD59,Varsayımlar!$B:$Q,13,0))</f>
        <v>YURTDIŞI</v>
      </c>
      <c r="W59" s="82">
        <f>IF(B59="","",VLOOKUP(AD59,Varsayımlar!$B:$Q,14,0))</f>
        <v>6</v>
      </c>
      <c r="X59" s="84">
        <v>46232</v>
      </c>
      <c r="Y59" s="84">
        <v>46416</v>
      </c>
      <c r="Z59" s="82">
        <v>26072925</v>
      </c>
      <c r="AA59" s="82" t="str">
        <f>IF(B59="","",VLOOKUP(AD59,Varsayımlar!$B:$Q,15,0))</f>
        <v>TRİTON -SKT ATILACAK</v>
      </c>
      <c r="AB59" s="82" t="str">
        <f>IF(B59="","",VLOOKUP(AD59,Varsayımlar!$B:$Q,16,0))</f>
        <v>24-26 CM</v>
      </c>
      <c r="AC59" s="64"/>
      <c r="AD59" s="61" t="str">
        <f t="shared" si="1"/>
        <v>LLC TRİTONMUTLUKAL WHEAT TORTILLA</v>
      </c>
    </row>
    <row r="60" spans="1:30" ht="36" hidden="1" customHeight="1" x14ac:dyDescent="0.25">
      <c r="A60" s="9" t="s">
        <v>226</v>
      </c>
      <c r="B60" s="107" t="s">
        <v>17</v>
      </c>
      <c r="C60" s="108">
        <f>IF(B60="","",VLOOKUP(AD60,Varsayımlar!$B:$Q,3,0))</f>
        <v>8698829380698</v>
      </c>
      <c r="D60" s="108" t="s">
        <v>838</v>
      </c>
      <c r="E60" s="109" t="s">
        <v>37</v>
      </c>
      <c r="F60" s="107" t="s">
        <v>822</v>
      </c>
      <c r="G60" s="107" t="s">
        <v>823</v>
      </c>
      <c r="H60" s="107" t="str">
        <f>IF(B60="","",VLOOKUP(AD60,Varsayımlar!$B:$Q,5,0))</f>
        <v>TORTİLLAS 25 CM 4 PCS 260G</v>
      </c>
      <c r="I60" s="107">
        <f>IF(B60="","",VLOOKUP(AD60,Varsayımlar!B:T,19,0))</f>
        <v>0</v>
      </c>
      <c r="J60" s="107" t="str">
        <f>IF(B60="","",VLOOKUP(AD60,Varsayımlar!$B:$Q,6,0))</f>
        <v>SADE</v>
      </c>
      <c r="K60" s="107">
        <v>2100</v>
      </c>
      <c r="L60" s="107"/>
      <c r="M60" s="107">
        <f t="shared" si="0"/>
        <v>25</v>
      </c>
      <c r="N60" s="107"/>
      <c r="O60" s="107"/>
      <c r="P60" s="107">
        <f>IF(B60="","",VLOOKUP(AD60,Varsayımlar!$B:$Q,7,0)*K60)</f>
        <v>63000</v>
      </c>
      <c r="Q60" s="107">
        <f>IF(B60="","",VLOOKUP(AD60,Varsayımlar!$B:$Q,8,0))</f>
        <v>25</v>
      </c>
      <c r="R60" s="107" t="str">
        <f>IF(B60="","",VLOOKUP(AD60,Varsayımlar!$B:$Q,9,0))</f>
        <v>SOFT</v>
      </c>
      <c r="S60" s="107">
        <f>IF(B60="","",VLOOKUP(AD60,Varsayımlar!$B:$Q,10,0))</f>
        <v>4</v>
      </c>
      <c r="T60" s="107">
        <f>IF(B60="","",VLOOKUP(AD60,Varsayımlar!$B:$Q,11,0))</f>
        <v>30</v>
      </c>
      <c r="U60" s="107">
        <f>IF(B60="","",VLOOKUP(AD60,Varsayımlar!$B:$Q,12,0))</f>
        <v>260</v>
      </c>
      <c r="V60" s="107" t="str">
        <f>IF(B60="","",VLOOKUP(AD60,Varsayımlar!$B:$Q,13,0))</f>
        <v>YURTDIŞI</v>
      </c>
      <c r="W60" s="107">
        <f>IF(B60="","",VLOOKUP(AD60,Varsayımlar!$B:$Q,14,0))</f>
        <v>6</v>
      </c>
      <c r="X60" s="110">
        <v>46233</v>
      </c>
      <c r="Y60" s="110">
        <v>46417</v>
      </c>
      <c r="Z60" s="107">
        <v>26073025</v>
      </c>
      <c r="AA60" s="107" t="str">
        <f>IF(B60="","",VLOOKUP(AD60,Varsayımlar!$B:$Q,15,0))</f>
        <v>TRİTON -SKT ATILACAK</v>
      </c>
      <c r="AB60" s="107" t="str">
        <f>IF(B60="","",VLOOKUP(AD60,Varsayımlar!$B:$Q,16,0))</f>
        <v>24-26 CM</v>
      </c>
      <c r="AC60" s="64"/>
      <c r="AD60" s="61" t="str">
        <f t="shared" si="1"/>
        <v>LLC TRİTONMUTLUKAL WHEAT TORTILLA</v>
      </c>
    </row>
    <row r="61" spans="1:30" ht="36" hidden="1" customHeight="1" x14ac:dyDescent="0.25">
      <c r="A61" s="9" t="s">
        <v>227</v>
      </c>
      <c r="B61" s="107" t="s">
        <v>17</v>
      </c>
      <c r="C61" s="108">
        <f>IF(B61="","",VLOOKUP(AD61,Varsayımlar!$B:$Q,3,0))</f>
        <v>8698829380698</v>
      </c>
      <c r="D61" s="108" t="s">
        <v>838</v>
      </c>
      <c r="E61" s="109" t="s">
        <v>37</v>
      </c>
      <c r="F61" s="107" t="s">
        <v>822</v>
      </c>
      <c r="G61" s="107" t="s">
        <v>824</v>
      </c>
      <c r="H61" s="107" t="str">
        <f>IF(B61="","",VLOOKUP(AD61,Varsayımlar!$B:$Q,5,0))</f>
        <v>TORTİLLAS 25 CM 4 PCS 260G</v>
      </c>
      <c r="I61" s="107">
        <f>IF(B61="","",VLOOKUP(AD61,Varsayımlar!B:T,19,0))</f>
        <v>0</v>
      </c>
      <c r="J61" s="107" t="str">
        <f>IF(B61="","",VLOOKUP(AD61,Varsayımlar!$B:$Q,6,0))</f>
        <v>SADE</v>
      </c>
      <c r="K61" s="107">
        <v>336</v>
      </c>
      <c r="L61" s="107"/>
      <c r="M61" s="107">
        <f t="shared" si="0"/>
        <v>4</v>
      </c>
      <c r="N61" s="107"/>
      <c r="O61" s="107"/>
      <c r="P61" s="107">
        <f>IF(B61="","",VLOOKUP(AD61,Varsayımlar!$B:$Q,7,0)*K61)</f>
        <v>10080</v>
      </c>
      <c r="Q61" s="107">
        <f>IF(B61="","",VLOOKUP(AD61,Varsayımlar!$B:$Q,8,0))</f>
        <v>25</v>
      </c>
      <c r="R61" s="107" t="str">
        <f>IF(B61="","",VLOOKUP(AD61,Varsayımlar!$B:$Q,9,0))</f>
        <v>SOFT</v>
      </c>
      <c r="S61" s="107">
        <f>IF(B61="","",VLOOKUP(AD61,Varsayımlar!$B:$Q,10,0))</f>
        <v>4</v>
      </c>
      <c r="T61" s="107">
        <f>IF(B61="","",VLOOKUP(AD61,Varsayımlar!$B:$Q,11,0))</f>
        <v>30</v>
      </c>
      <c r="U61" s="107">
        <f>IF(B61="","",VLOOKUP(AD61,Varsayımlar!$B:$Q,12,0))</f>
        <v>260</v>
      </c>
      <c r="V61" s="107" t="str">
        <f>IF(B61="","",VLOOKUP(AD61,Varsayımlar!$B:$Q,13,0))</f>
        <v>YURTDIŞI</v>
      </c>
      <c r="W61" s="107">
        <f>IF(B61="","",VLOOKUP(AD61,Varsayımlar!$B:$Q,14,0))</f>
        <v>6</v>
      </c>
      <c r="X61" s="110">
        <v>46233</v>
      </c>
      <c r="Y61" s="110">
        <v>46417</v>
      </c>
      <c r="Z61" s="107">
        <v>26073025</v>
      </c>
      <c r="AA61" s="107" t="str">
        <f>IF(B61="","",VLOOKUP(AD61,Varsayımlar!$B:$Q,15,0))</f>
        <v>TRİTON -SKT ATILACAK</v>
      </c>
      <c r="AB61" s="107" t="str">
        <f>IF(B61="","",VLOOKUP(AD61,Varsayımlar!$B:$Q,16,0))</f>
        <v>24-26 CM</v>
      </c>
      <c r="AC61" s="64"/>
      <c r="AD61" s="61" t="str">
        <f t="shared" si="1"/>
        <v>LLC TRİTONMUTLUKAL WHEAT TORTILLA</v>
      </c>
    </row>
    <row r="62" spans="1:30" ht="36" hidden="1" customHeight="1" x14ac:dyDescent="0.25">
      <c r="A62" s="9" t="s">
        <v>228</v>
      </c>
      <c r="B62" s="64"/>
      <c r="C62" s="65" t="str">
        <f>IF(B62="","",VLOOKUP(AD62,Varsayımlar!$B:$Q,3,0))</f>
        <v/>
      </c>
      <c r="D62" s="65"/>
      <c r="E62" s="65"/>
      <c r="F62" s="64"/>
      <c r="G62" s="64"/>
      <c r="H62" s="64" t="str">
        <f>IF(B62="","",VLOOKUP(AD62,Varsayımlar!$B:$Q,5,0))</f>
        <v/>
      </c>
      <c r="I62" s="64" t="str">
        <f>IF(B62="","",VLOOKUP(AD62,Varsayımlar!B:T,19,0))</f>
        <v/>
      </c>
      <c r="J62" s="64" t="str">
        <f>IF(B62="","",VLOOKUP(AD62,Varsayımlar!$B:$Q,6,0))</f>
        <v/>
      </c>
      <c r="K62" s="64"/>
      <c r="L62" s="64"/>
      <c r="M62" s="64">
        <f t="shared" si="0"/>
        <v>0</v>
      </c>
      <c r="N62" s="64"/>
      <c r="O62" s="64"/>
      <c r="P62" s="64" t="str">
        <f>IF(B62="","",VLOOKUP(AD62,Varsayımlar!$B:$Q,7,0)*K62)</f>
        <v/>
      </c>
      <c r="Q62" s="64" t="str">
        <f>IF(B62="","",VLOOKUP(AD62,Varsayımlar!$B:$Q,8,0))</f>
        <v/>
      </c>
      <c r="R62" s="64" t="str">
        <f>IF(B62="","",VLOOKUP(AD62,Varsayımlar!$B:$Q,9,0))</f>
        <v/>
      </c>
      <c r="S62" s="64" t="str">
        <f>IF(B62="","",VLOOKUP(AD62,Varsayımlar!$B:$Q,10,0))</f>
        <v/>
      </c>
      <c r="T62" s="64" t="str">
        <f>IF(B62="","",VLOOKUP(AD62,Varsayımlar!$B:$Q,11,0))</f>
        <v/>
      </c>
      <c r="U62" s="64" t="str">
        <f>IF(B62="","",VLOOKUP(AD62,Varsayımlar!$B:$Q,12,0))</f>
        <v/>
      </c>
      <c r="V62" s="64" t="str">
        <f>IF(B62="","",VLOOKUP(AD62,Varsayımlar!$B:$Q,13,0))</f>
        <v/>
      </c>
      <c r="W62" s="64" t="str">
        <f>IF(B62="","",VLOOKUP(AD62,Varsayımlar!$B:$Q,14,0))</f>
        <v/>
      </c>
      <c r="X62" s="66"/>
      <c r="Y62" s="66"/>
      <c r="Z62" s="64"/>
      <c r="AA62" s="64" t="str">
        <f>IF(B62="","",VLOOKUP(AD62,Varsayımlar!$B:$Q,15,0))</f>
        <v/>
      </c>
      <c r="AB62" s="64" t="str">
        <f>IF(B62="","",VLOOKUP(AD62,Varsayımlar!$B:$Q,16,0))</f>
        <v/>
      </c>
      <c r="AC62" s="64"/>
      <c r="AD62" s="61" t="str">
        <f t="shared" si="1"/>
        <v/>
      </c>
    </row>
    <row r="63" spans="1:30" ht="36" customHeight="1" x14ac:dyDescent="0.25">
      <c r="A63" s="9" t="s">
        <v>229</v>
      </c>
      <c r="B63" s="64"/>
      <c r="C63" s="65" t="str">
        <f>IF(B63="","",VLOOKUP(AD63,Varsayımlar!$B:$Q,3,0))</f>
        <v/>
      </c>
      <c r="D63" s="65"/>
      <c r="E63" s="65"/>
      <c r="F63" s="64"/>
      <c r="G63" s="64"/>
      <c r="H63" s="64" t="str">
        <f>IF(B63="","",VLOOKUP(AD63,Varsayımlar!$B:$Q,5,0))</f>
        <v/>
      </c>
      <c r="I63" s="64" t="str">
        <f>IF(B63="","",VLOOKUP(AD63,Varsayımlar!B:T,19,0))</f>
        <v/>
      </c>
      <c r="J63" s="64" t="str">
        <f>IF(B63="","",VLOOKUP(AD63,Varsayımlar!$B:$Q,6,0))</f>
        <v/>
      </c>
      <c r="K63" s="64"/>
      <c r="L63" s="64"/>
      <c r="M63" s="64">
        <f t="shared" si="0"/>
        <v>0</v>
      </c>
      <c r="N63" s="64"/>
      <c r="O63" s="64"/>
      <c r="P63" s="64" t="str">
        <f>IF(B63="","",VLOOKUP(AD63,Varsayımlar!$B:$Q,7,0)*K63)</f>
        <v/>
      </c>
      <c r="Q63" s="64" t="str">
        <f>IF(B63="","",VLOOKUP(AD63,Varsayımlar!$B:$Q,8,0))</f>
        <v/>
      </c>
      <c r="R63" s="64" t="str">
        <f>IF(B63="","",VLOOKUP(AD63,Varsayımlar!$B:$Q,9,0))</f>
        <v/>
      </c>
      <c r="S63" s="64" t="str">
        <f>IF(B63="","",VLOOKUP(AD63,Varsayımlar!$B:$Q,10,0))</f>
        <v/>
      </c>
      <c r="T63" s="64" t="str">
        <f>IF(B63="","",VLOOKUP(AD63,Varsayımlar!$B:$Q,11,0))</f>
        <v/>
      </c>
      <c r="U63" s="64" t="str">
        <f>IF(B63="","",VLOOKUP(AD63,Varsayımlar!$B:$Q,12,0))</f>
        <v/>
      </c>
      <c r="V63" s="64" t="str">
        <f>IF(B63="","",VLOOKUP(AD63,Varsayımlar!$B:$Q,13,0))</f>
        <v/>
      </c>
      <c r="W63" s="64" t="str">
        <f>IF(B63="","",VLOOKUP(AD63,Varsayımlar!$B:$Q,14,0))</f>
        <v/>
      </c>
      <c r="X63" s="66"/>
      <c r="Y63" s="66"/>
      <c r="Z63" s="64"/>
      <c r="AA63" s="64" t="str">
        <f>IF(B63="","",VLOOKUP(AD63,Varsayımlar!$B:$Q,15,0))</f>
        <v/>
      </c>
      <c r="AB63" s="64" t="str">
        <f>IF(B63="","",VLOOKUP(AD63,Varsayımlar!$B:$Q,16,0))</f>
        <v/>
      </c>
      <c r="AC63" s="64"/>
      <c r="AD63" s="61" t="str">
        <f t="shared" si="1"/>
        <v/>
      </c>
    </row>
    <row r="64" spans="1:30" ht="36" customHeight="1" x14ac:dyDescent="0.25">
      <c r="A64" s="198" t="s">
        <v>171</v>
      </c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9"/>
      <c r="AC64" s="55"/>
    </row>
    <row r="65" spans="1:31" ht="63" x14ac:dyDescent="0.25">
      <c r="A65" s="9" t="s">
        <v>0</v>
      </c>
      <c r="B65" s="9" t="s">
        <v>1</v>
      </c>
      <c r="C65" s="10" t="s">
        <v>36</v>
      </c>
      <c r="D65" s="10" t="s">
        <v>177</v>
      </c>
      <c r="E65" s="10" t="s">
        <v>42</v>
      </c>
      <c r="F65" s="9" t="s">
        <v>43</v>
      </c>
      <c r="G65" s="9" t="s">
        <v>13</v>
      </c>
      <c r="H65" s="9" t="s">
        <v>2</v>
      </c>
      <c r="I65" s="9" t="s">
        <v>83</v>
      </c>
      <c r="J65" s="9" t="s">
        <v>3</v>
      </c>
      <c r="K65" s="9" t="s">
        <v>21</v>
      </c>
      <c r="L65" s="9" t="s">
        <v>141</v>
      </c>
      <c r="M65" s="9" t="s">
        <v>20</v>
      </c>
      <c r="N65" s="9" t="s">
        <v>243</v>
      </c>
      <c r="O65" s="9" t="s">
        <v>176</v>
      </c>
      <c r="P65" s="9" t="s">
        <v>16</v>
      </c>
      <c r="Q65" s="9" t="s">
        <v>4</v>
      </c>
      <c r="R65" s="9" t="s">
        <v>5</v>
      </c>
      <c r="S65" s="9" t="s">
        <v>6</v>
      </c>
      <c r="T65" s="9" t="s">
        <v>33</v>
      </c>
      <c r="U65" s="9" t="s">
        <v>7</v>
      </c>
      <c r="V65" s="9" t="s">
        <v>8</v>
      </c>
      <c r="W65" s="9" t="s">
        <v>364</v>
      </c>
      <c r="X65" s="9" t="s">
        <v>10</v>
      </c>
      <c r="Y65" s="9" t="s">
        <v>11</v>
      </c>
      <c r="Z65" s="9" t="s">
        <v>12</v>
      </c>
      <c r="AA65" s="9" t="s">
        <v>14</v>
      </c>
      <c r="AB65" s="9" t="s">
        <v>15</v>
      </c>
      <c r="AC65" s="9" t="s">
        <v>305</v>
      </c>
      <c r="AD65" s="8" t="s">
        <v>50</v>
      </c>
    </row>
    <row r="66" spans="1:31" ht="31.5" customHeight="1" x14ac:dyDescent="0.25">
      <c r="A66" s="9" t="s">
        <v>29</v>
      </c>
      <c r="B66" s="70" t="s">
        <v>149</v>
      </c>
      <c r="C66" s="71">
        <f>IF(B66="","",VLOOKUP(AD66,Varsayımlar!$B:$Q,3,0))</f>
        <v>8698829380698</v>
      </c>
      <c r="D66" s="71"/>
      <c r="E66" s="72" t="s">
        <v>150</v>
      </c>
      <c r="F66" s="70"/>
      <c r="G66" s="70"/>
      <c r="H66" s="70" t="str">
        <f>IF(B66="","",VLOOKUP(AD66,Varsayımlar!$B:$Q,5,0))</f>
        <v>Happylla 25cm (060)</v>
      </c>
      <c r="I66" s="70">
        <f>IF(B66="","",VLOOKUP(AD66,Varsayımlar!B:T,19,0))</f>
        <v>0</v>
      </c>
      <c r="J66" s="70" t="str">
        <f>IF(B66="","",VLOOKUP(AD66,Varsayımlar!$B:$Q,6,0))</f>
        <v>SADE</v>
      </c>
      <c r="K66" s="70">
        <v>500</v>
      </c>
      <c r="L66" s="70"/>
      <c r="M66" s="70">
        <f>IFERROR(IF(B66="","",K66/VLOOKUP(AD66,Varsayımlar!B:R,17,0)),"")</f>
        <v>10</v>
      </c>
      <c r="N66" s="70"/>
      <c r="O66" s="70"/>
      <c r="P66" s="70">
        <f>IF(B66="","",VLOOKUP(AD66,Varsayımlar!$B:$Q,7,0)*K66)</f>
        <v>6000</v>
      </c>
      <c r="Q66" s="70">
        <f>IF(B66="","",VLOOKUP(AD66,Varsayımlar!$B:$Q,8,0))</f>
        <v>25</v>
      </c>
      <c r="R66" s="70" t="str">
        <f>IF(B66="","",VLOOKUP(AD66,Varsayımlar!$B:$Q,9,0))</f>
        <v>Irak soft</v>
      </c>
      <c r="S66" s="70">
        <f>IF(B66="","",VLOOKUP(AD66,Varsayımlar!$B:$Q,10,0))</f>
        <v>10</v>
      </c>
      <c r="T66" s="70">
        <f>IF(B66="","",VLOOKUP(AD66,Varsayımlar!$B:$Q,11,0))</f>
        <v>12</v>
      </c>
      <c r="U66" s="70">
        <f>IF(B66="","",VLOOKUP(AD66,Varsayımlar!$B:$Q,12,0))</f>
        <v>650</v>
      </c>
      <c r="V66" s="70" t="str">
        <f>IF(B66="","",VLOOKUP(AD66,Varsayımlar!$B:$Q,13,0))</f>
        <v>Yurtiçi</v>
      </c>
      <c r="W66" s="70">
        <f>IF(B66="","",VLOOKUP(AD66,Varsayımlar!$B:$Q,14,0))</f>
        <v>6</v>
      </c>
      <c r="X66" s="73" t="s">
        <v>161</v>
      </c>
      <c r="Y66" s="73" t="s">
        <v>161</v>
      </c>
      <c r="Z66" s="73" t="s">
        <v>161</v>
      </c>
      <c r="AA66" s="70" t="str">
        <f>IF(B66="","",VLOOKUP(AD66,Varsayımlar!$B:$Q,15,0))</f>
        <v>Kırmızı Koli-Etiketli</v>
      </c>
      <c r="AB66" s="70" t="str">
        <f>IF(B66="","",VLOOKUP(AD66,Varsayımlar!$B:$Q,16,0))</f>
        <v>24-26 cm</v>
      </c>
      <c r="AC66" s="70">
        <f>IF(B66="","",VLOOKUP(Sayfa2!AD17,Varsayımlar!B:S,18,0))</f>
        <v>0</v>
      </c>
      <c r="AD66" s="8" t="str">
        <f>IF(B66="","",CONCATENATE(B66,E66))</f>
        <v>Aylin KartonHappylla 25 cm 10 lu 650g</v>
      </c>
    </row>
    <row r="67" spans="1:31" ht="31.5" customHeight="1" x14ac:dyDescent="0.25">
      <c r="A67" s="9" t="s">
        <v>122</v>
      </c>
      <c r="B67" s="58" t="s">
        <v>143</v>
      </c>
      <c r="C67" s="59">
        <f>IF(B67="","",VLOOKUP(AD67,Varsayımlar!$B:$Q,3,0))</f>
        <v>8698829380698</v>
      </c>
      <c r="D67" s="59"/>
      <c r="E67" s="74" t="s">
        <v>162</v>
      </c>
      <c r="F67" s="58"/>
      <c r="G67" s="58"/>
      <c r="H67" s="58" t="str">
        <f>IF(B67="","",VLOOKUP(AD67,Varsayımlar!$B:$Q,5,0))</f>
        <v>Bisto 25 cm</v>
      </c>
      <c r="I67" s="58">
        <f>IF(B67="","",VLOOKUP(AD67,Varsayımlar!B:T,19,0))</f>
        <v>0</v>
      </c>
      <c r="J67" s="58" t="str">
        <f>IF(B67="","",VLOOKUP(AD67,Varsayımlar!$B:$Q,6,0))</f>
        <v>SADE</v>
      </c>
      <c r="K67" s="58" t="s">
        <v>160</v>
      </c>
      <c r="L67" s="58"/>
      <c r="M67" s="58" t="str">
        <f>IFERROR(IF(B67="","",K67/VLOOKUP(AD67,Varsayımlar!B:R,17,0)),"")</f>
        <v/>
      </c>
      <c r="N67" s="58">
        <v>50</v>
      </c>
      <c r="O67" s="58"/>
      <c r="P67" s="58" t="e">
        <f>IF(B67="","",VLOOKUP(AD67,Varsayımlar!$B:$Q,7,0)*K67)</f>
        <v>#VALUE!</v>
      </c>
      <c r="Q67" s="58">
        <f>IF(B67="","",VLOOKUP(AD67,Varsayımlar!$B:$Q,8,0))</f>
        <v>25</v>
      </c>
      <c r="R67" s="58" t="str">
        <f>IF(B67="","",VLOOKUP(AD67,Varsayımlar!$B:$Q,9,0))</f>
        <v>Standart</v>
      </c>
      <c r="S67" s="58">
        <f>IF(B67="","",VLOOKUP(AD67,Varsayımlar!$B:$Q,10,0))</f>
        <v>12</v>
      </c>
      <c r="T67" s="58">
        <f>IF(B67="","",VLOOKUP(AD67,Varsayımlar!$B:$Q,11,0))</f>
        <v>12</v>
      </c>
      <c r="U67" s="58">
        <f>IF(B67="","",VLOOKUP(AD67,Varsayımlar!$B:$Q,12,0))</f>
        <v>840</v>
      </c>
      <c r="V67" s="58" t="str">
        <f>IF(B67="","",VLOOKUP(AD67,Varsayımlar!$B:$Q,13,0))</f>
        <v>Yurtiçi</v>
      </c>
      <c r="W67" s="58">
        <f>IF(B67="","",VLOOKUP(AD67,Varsayımlar!$B:$Q,14,0))</f>
        <v>6</v>
      </c>
      <c r="X67" s="60" t="s">
        <v>161</v>
      </c>
      <c r="Y67" s="60" t="s">
        <v>161</v>
      </c>
      <c r="Z67" s="60" t="s">
        <v>161</v>
      </c>
      <c r="AA67" s="58" t="str">
        <f>IF(B67="","",VLOOKUP(AD67,Varsayımlar!$B:$Q,15,0))</f>
        <v>Bisto Kolisi</v>
      </c>
      <c r="AB67" s="58" t="str">
        <f>IF(B67="","",VLOOKUP(AD67,Varsayımlar!$B:$Q,16,0))</f>
        <v>24-26 Cm</v>
      </c>
      <c r="AC67" s="58">
        <f>IF(B67="","",VLOOKUP(Sayfa2!AD18,Varsayımlar!B:S,18,0))</f>
        <v>0</v>
      </c>
      <c r="AD67" s="61" t="str">
        <f>IF(B67="","",CONCATENATE(B67,E67))</f>
        <v>Şok MarketBisto 25 cm 12 pcs 840g</v>
      </c>
    </row>
    <row r="68" spans="1:31" ht="31.5" customHeight="1" x14ac:dyDescent="0.25">
      <c r="A68" s="9" t="s">
        <v>123</v>
      </c>
      <c r="B68" s="75" t="s">
        <v>143</v>
      </c>
      <c r="C68" s="76">
        <f>IF(B68="","",VLOOKUP(AD68,Varsayımlar!$B:$Q,3,0))</f>
        <v>8698829380698</v>
      </c>
      <c r="D68" s="76"/>
      <c r="E68" s="75" t="s">
        <v>144</v>
      </c>
      <c r="F68" s="77"/>
      <c r="G68" s="77"/>
      <c r="H68" s="77" t="str">
        <f>IF(B68="","",VLOOKUP(AD68,Varsayımlar!$B:$Q,5,0))</f>
        <v xml:space="preserve">Taco 15 cm </v>
      </c>
      <c r="I68" s="77">
        <f>IF(B68="","",VLOOKUP(AD68,Varsayımlar!B:T,19,0))</f>
        <v>0</v>
      </c>
      <c r="J68" s="77" t="str">
        <f>IF(B68="","",VLOOKUP(AD68,Varsayımlar!$B:$Q,6,0))</f>
        <v>SADE</v>
      </c>
      <c r="K68" s="77" t="s">
        <v>160</v>
      </c>
      <c r="L68" s="77"/>
      <c r="M68" s="77" t="str">
        <f>IFERROR(IF(B68="","",K68/VLOOKUP(AD68,Varsayımlar!B:R,17,0)),"")</f>
        <v/>
      </c>
      <c r="N68" s="77">
        <v>50</v>
      </c>
      <c r="O68" s="77"/>
      <c r="P68" s="77" t="e">
        <f>IF(B68="","",VLOOKUP(AD68,Varsayımlar!$B:$Q,7,0)*K68)</f>
        <v>#VALUE!</v>
      </c>
      <c r="Q68" s="77">
        <f>IF(B68="","",VLOOKUP(AD68,Varsayımlar!$B:$Q,8,0))</f>
        <v>15</v>
      </c>
      <c r="R68" s="77" t="str">
        <f>IF(B68="","",VLOOKUP(AD68,Varsayımlar!$B:$Q,9,0))</f>
        <v>SOFT-PA3</v>
      </c>
      <c r="S68" s="77">
        <f>IF(B68="","",VLOOKUP(AD68,Varsayımlar!$B:$Q,10,0))</f>
        <v>6</v>
      </c>
      <c r="T68" s="77">
        <f>IF(B68="","",VLOOKUP(AD68,Varsayımlar!$B:$Q,11,0))</f>
        <v>18</v>
      </c>
      <c r="U68" s="77">
        <f>IF(B68="","",VLOOKUP(AD68,Varsayımlar!$B:$Q,12,0))</f>
        <v>250</v>
      </c>
      <c r="V68" s="77" t="str">
        <f>IF(B68="","",VLOOKUP(AD68,Varsayımlar!$B:$Q,13,0))</f>
        <v>YURTİÇİ</v>
      </c>
      <c r="W68" s="77">
        <f>IF(B68="","",VLOOKUP(AD68,Varsayımlar!$B:$Q,14,0))</f>
        <v>6</v>
      </c>
      <c r="X68" s="78" t="s">
        <v>161</v>
      </c>
      <c r="Y68" s="78" t="s">
        <v>161</v>
      </c>
      <c r="Z68" s="78" t="s">
        <v>161</v>
      </c>
      <c r="AA68" s="77" t="str">
        <f>IF(B68="","",VLOOKUP(AD68,Varsayımlar!$B:$Q,15,0))</f>
        <v>15 CM KOLİ</v>
      </c>
      <c r="AB68" s="77" t="str">
        <f>IF(B68="","",VLOOKUP(AD68,Varsayımlar!$B:$Q,16,0))</f>
        <v>14-16 CM</v>
      </c>
      <c r="AC68" s="77">
        <f>IF(B68="","",VLOOKUP(Sayfa2!AD19,Varsayımlar!B:S,18,0))</f>
        <v>0</v>
      </c>
      <c r="AD68" s="8" t="str">
        <f>IF(B68="","",CONCATENATE(B68,E68))</f>
        <v>Şok MarketTaco 15 cm 6 lı 150 g</v>
      </c>
    </row>
    <row r="69" spans="1:31" ht="31.5" hidden="1" customHeight="1" x14ac:dyDescent="0.25">
      <c r="A69" s="9" t="s">
        <v>125</v>
      </c>
      <c r="B69" s="64"/>
      <c r="C69" s="65" t="str">
        <f>IF(B69="","",VLOOKUP(AD69,Varsayımlar!$B:$Q,3,0))</f>
        <v/>
      </c>
      <c r="D69" s="65"/>
      <c r="E69" s="65"/>
      <c r="F69" s="64"/>
      <c r="G69" s="64"/>
      <c r="H69" s="64" t="str">
        <f>IF(B69="","",VLOOKUP(AD69,Varsayımlar!$B:$Q,5,0))</f>
        <v/>
      </c>
      <c r="I69" s="64"/>
      <c r="J69" s="64" t="str">
        <f>IF(B69="","",VLOOKUP(AD69,Varsayımlar!$B:$Q,6,0))</f>
        <v/>
      </c>
      <c r="K69" s="64"/>
      <c r="L69" s="64"/>
      <c r="M69" s="64">
        <f>K69/84</f>
        <v>0</v>
      </c>
      <c r="N69" s="64"/>
      <c r="O69" s="64"/>
      <c r="P69" s="64" t="str">
        <f>IF(B69="","",VLOOKUP(AD69,Varsayımlar!$B:$Q,7,0)*K69)</f>
        <v/>
      </c>
      <c r="Q69" s="64" t="str">
        <f>IF(B69="","",VLOOKUP(AD69,Varsayımlar!$B:$Q,8,0))</f>
        <v/>
      </c>
      <c r="R69" s="64" t="str">
        <f>IF(B69="","",VLOOKUP(AD69,Varsayımlar!$B:$Q,9,0))</f>
        <v/>
      </c>
      <c r="S69" s="64" t="str">
        <f>IF(B69="","",VLOOKUP(AD69,Varsayımlar!$B:$Q,10,0))</f>
        <v/>
      </c>
      <c r="T69" s="64" t="str">
        <f>IF(B69="","",VLOOKUP(AD69,Varsayımlar!$B:$Q,11,0))</f>
        <v/>
      </c>
      <c r="U69" s="64" t="str">
        <f>IF(B69="","",VLOOKUP(AD69,Varsayımlar!$B:$Q,12,0))</f>
        <v/>
      </c>
      <c r="V69" s="64" t="str">
        <f>IF(B69="","",VLOOKUP(AD69,Varsayımlar!$B:$Q,13,0))</f>
        <v/>
      </c>
      <c r="W69" s="64" t="str">
        <f>IF(B69="","",VLOOKUP(AD69,Varsayımlar!$B:$Q,14,0))</f>
        <v/>
      </c>
      <c r="X69" s="66"/>
      <c r="Y69" s="66"/>
      <c r="Z69" s="64"/>
      <c r="AA69" s="64" t="str">
        <f>IF(B69="","",VLOOKUP(AD69,Varsayımlar!$B:$Q,15,0))</f>
        <v/>
      </c>
      <c r="AB69" s="64" t="str">
        <f>IF(B69="","",VLOOKUP(AD69,Varsayımlar!$B:$Q,16,0))</f>
        <v/>
      </c>
      <c r="AC69" s="79"/>
      <c r="AD69" s="61" t="str">
        <f>IF(B69="","",CONCATENATE(B69,E69))</f>
        <v/>
      </c>
    </row>
    <row r="70" spans="1:31" x14ac:dyDescent="0.25">
      <c r="C70" s="80" t="str">
        <f>IF(B70="","",VLOOKUP(AD70,Varsayımlar!$B:$Q,3,0))</f>
        <v/>
      </c>
      <c r="H70" s="8" t="str">
        <f>IF(B70="","",VLOOKUP(AD70,Varsayımlar!$B:$Q,5,0))</f>
        <v/>
      </c>
      <c r="J70" s="8" t="str">
        <f>IF(B70="","",VLOOKUP(AD70,Varsayımlar!$B:$Q,6,0))</f>
        <v/>
      </c>
      <c r="P70" s="8" t="str">
        <f>IF(B70="","",VLOOKUP(AD70,Varsayımlar!$B:$Q,7,0)*K70)</f>
        <v/>
      </c>
      <c r="Q70" s="8" t="str">
        <f>IF(B70="","",VLOOKUP(AD70,Varsayımlar!$B:$Q,8,0))</f>
        <v/>
      </c>
      <c r="R70" s="8" t="str">
        <f>IF(B70="","",VLOOKUP(AD70,Varsayımlar!$B:$Q,9,0))</f>
        <v/>
      </c>
      <c r="S70" s="8" t="str">
        <f>IF(B70="","",VLOOKUP(AD70,Varsayımlar!$B:$Q,10,0))</f>
        <v/>
      </c>
      <c r="T70" s="8" t="str">
        <f>IF(B70="","",VLOOKUP(AD70,Varsayımlar!$B:$Q,11,0))</f>
        <v/>
      </c>
      <c r="U70" s="8" t="str">
        <f>IF(B70="","",VLOOKUP(AD70,Varsayımlar!$B:$Q,12,0))</f>
        <v/>
      </c>
      <c r="V70" s="8" t="str">
        <f>IF(B70="","",VLOOKUP(AD70,Varsayımlar!$B:$Q,13,0))</f>
        <v/>
      </c>
      <c r="W70" s="8" t="str">
        <f>IF(B70="","",VLOOKUP(AD70,Varsayımlar!$B:$Q,14,0))</f>
        <v/>
      </c>
      <c r="AA70" s="8" t="str">
        <f>IF(B70="","",VLOOKUP(AD70,Varsayımlar!$B:$Q,15,0))</f>
        <v/>
      </c>
      <c r="AB70" s="8" t="str">
        <f>IF(B70="","",VLOOKUP(AD70,Varsayımlar!$B:$Q,16,0))</f>
        <v/>
      </c>
      <c r="AD70" s="8" t="str">
        <f>IF(B70="","",CONCATENATE(B70,E70))</f>
        <v/>
      </c>
    </row>
    <row r="71" spans="1:31" ht="29.25" customHeight="1" x14ac:dyDescent="0.25">
      <c r="A71" s="198" t="s">
        <v>121</v>
      </c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80"/>
    </row>
    <row r="72" spans="1:31" ht="63" x14ac:dyDescent="0.25">
      <c r="A72" s="9" t="s">
        <v>0</v>
      </c>
      <c r="B72" s="9" t="s">
        <v>1</v>
      </c>
      <c r="C72" s="10" t="s">
        <v>36</v>
      </c>
      <c r="D72" s="10" t="s">
        <v>177</v>
      </c>
      <c r="E72" s="10" t="s">
        <v>42</v>
      </c>
      <c r="F72" s="9" t="s">
        <v>43</v>
      </c>
      <c r="G72" s="9" t="s">
        <v>13</v>
      </c>
      <c r="H72" s="9" t="s">
        <v>2</v>
      </c>
      <c r="I72" s="9" t="s">
        <v>83</v>
      </c>
      <c r="J72" s="9" t="s">
        <v>3</v>
      </c>
      <c r="K72" s="9" t="s">
        <v>21</v>
      </c>
      <c r="L72" s="9" t="s">
        <v>141</v>
      </c>
      <c r="M72" s="9" t="s">
        <v>20</v>
      </c>
      <c r="N72" s="9" t="s">
        <v>243</v>
      </c>
      <c r="O72" s="9" t="s">
        <v>176</v>
      </c>
      <c r="P72" s="9" t="s">
        <v>16</v>
      </c>
      <c r="Q72" s="9" t="s">
        <v>4</v>
      </c>
      <c r="R72" s="9" t="s">
        <v>5</v>
      </c>
      <c r="S72" s="9" t="s">
        <v>6</v>
      </c>
      <c r="T72" s="9" t="s">
        <v>33</v>
      </c>
      <c r="U72" s="9" t="s">
        <v>7</v>
      </c>
      <c r="V72" s="9" t="s">
        <v>8</v>
      </c>
      <c r="W72" s="9" t="s">
        <v>9</v>
      </c>
      <c r="X72" s="9" t="s">
        <v>10</v>
      </c>
      <c r="Y72" s="9" t="s">
        <v>11</v>
      </c>
      <c r="Z72" s="9" t="s">
        <v>12</v>
      </c>
      <c r="AA72" s="9" t="s">
        <v>14</v>
      </c>
      <c r="AB72" s="9" t="s">
        <v>15</v>
      </c>
      <c r="AC72" s="9" t="s">
        <v>305</v>
      </c>
      <c r="AD72" s="8" t="s">
        <v>50</v>
      </c>
    </row>
    <row r="73" spans="1:31" ht="36" customHeight="1" x14ac:dyDescent="0.25">
      <c r="A73" s="9" t="s">
        <v>29</v>
      </c>
      <c r="B73" s="107" t="s">
        <v>17</v>
      </c>
      <c r="C73" s="108">
        <f>IF(B73="","",VLOOKUP(AD73,Varsayımlar!$B:$Q,3,0))</f>
        <v>8698829380698</v>
      </c>
      <c r="D73" s="108" t="s">
        <v>231</v>
      </c>
      <c r="E73" s="109" t="s">
        <v>37</v>
      </c>
      <c r="F73" s="107" t="s">
        <v>729</v>
      </c>
      <c r="G73" s="107" t="s">
        <v>730</v>
      </c>
      <c r="H73" s="107" t="str">
        <f>IF(B73="","",VLOOKUP(AD73,Varsayımlar!$B:$Q,5,0))</f>
        <v>TORTİLLAS 25 CM 4 PCS 260G</v>
      </c>
      <c r="I73" s="107">
        <f>IF(B73="","",VLOOKUP(AD73,Varsayımlar!B:T,19,0))</f>
        <v>0</v>
      </c>
      <c r="J73" s="107" t="str">
        <f>IF(B73="","",VLOOKUP(AD73,Varsayımlar!$B:$Q,6,0))</f>
        <v>SADE</v>
      </c>
      <c r="K73" s="107">
        <v>1260</v>
      </c>
      <c r="L73" s="107" t="s">
        <v>864</v>
      </c>
      <c r="M73" s="107">
        <f t="shared" ref="M73" si="2">K73/84</f>
        <v>15</v>
      </c>
      <c r="N73" s="107"/>
      <c r="O73" s="107">
        <v>19</v>
      </c>
      <c r="P73" s="107">
        <f>IF(B73="","",VLOOKUP(AD73,Varsayımlar!$B:$Q,7,0)*K73)</f>
        <v>37800</v>
      </c>
      <c r="Q73" s="107">
        <f>IF(B73="","",VLOOKUP(AD73,Varsayımlar!$B:$Q,8,0))</f>
        <v>25</v>
      </c>
      <c r="R73" s="107" t="str">
        <f>IF(B73="","",VLOOKUP(AD73,Varsayımlar!$B:$Q,9,0))</f>
        <v>SOFT</v>
      </c>
      <c r="S73" s="107">
        <f>IF(B73="","",VLOOKUP(AD73,Varsayımlar!$B:$Q,10,0))</f>
        <v>4</v>
      </c>
      <c r="T73" s="107">
        <f>IF(B73="","",VLOOKUP(AD73,Varsayımlar!$B:$Q,11,0))</f>
        <v>30</v>
      </c>
      <c r="U73" s="107">
        <f>IF(B73="","",VLOOKUP(AD73,Varsayımlar!$B:$Q,12,0))</f>
        <v>260</v>
      </c>
      <c r="V73" s="107" t="str">
        <f>IF(B73="","",VLOOKUP(AD73,Varsayımlar!$B:$Q,13,0))</f>
        <v>YURTDIŞI</v>
      </c>
      <c r="W73" s="107">
        <f>IF(B73="","",VLOOKUP(AD73,Varsayımlar!$B:$Q,14,0))</f>
        <v>6</v>
      </c>
      <c r="X73" s="110">
        <v>46203</v>
      </c>
      <c r="Y73" s="110">
        <v>46386</v>
      </c>
      <c r="Z73" s="107" t="s">
        <v>825</v>
      </c>
      <c r="AA73" s="107" t="str">
        <f>IF(B73="","",VLOOKUP(AD73,Varsayımlar!$B:$Q,15,0))</f>
        <v>TRİTON -SKT ATILACAK</v>
      </c>
      <c r="AB73" s="107" t="str">
        <f>IF(B73="","",VLOOKUP(AD73,Varsayımlar!$B:$Q,16,0))</f>
        <v>24-26 CM</v>
      </c>
      <c r="AC73" s="64"/>
      <c r="AD73" s="61" t="str">
        <f t="shared" ref="AD73:AD81" si="3">IF(B73="","",CONCATENATE(B73,E73))</f>
        <v>LLC TRİTONMUTLUKAL WHEAT TORTILLA</v>
      </c>
      <c r="AE73" s="8" t="s">
        <v>140</v>
      </c>
    </row>
    <row r="74" spans="1:31" ht="36" customHeight="1" x14ac:dyDescent="0.25">
      <c r="A74" s="9" t="s">
        <v>122</v>
      </c>
      <c r="B74" s="70" t="s">
        <v>17</v>
      </c>
      <c r="C74" s="71">
        <f>IF(B74="","",VLOOKUP(AD74,Varsayımlar!$B:$Q,3,0))</f>
        <v>8698829380698</v>
      </c>
      <c r="D74" s="71" t="s">
        <v>233</v>
      </c>
      <c r="E74" s="106" t="s">
        <v>37</v>
      </c>
      <c r="F74" s="70" t="s">
        <v>735</v>
      </c>
      <c r="G74" s="70" t="s">
        <v>736</v>
      </c>
      <c r="H74" s="70" t="str">
        <f>IF(B74="","",VLOOKUP(AD74,Varsayımlar!$B:$Q,5,0))</f>
        <v>TORTİLLAS 25 CM 4 PCS 260G</v>
      </c>
      <c r="I74" s="70">
        <f>IF(B74="","",VLOOKUP(AD74,Varsayımlar!B:T,19,0))</f>
        <v>0</v>
      </c>
      <c r="J74" s="70" t="str">
        <f>IF(B74="","",VLOOKUP(AD74,Varsayımlar!$B:$Q,6,0))</f>
        <v>SADE</v>
      </c>
      <c r="K74" s="70">
        <v>2436</v>
      </c>
      <c r="L74" s="70"/>
      <c r="M74" s="70">
        <f>K74/84</f>
        <v>29</v>
      </c>
      <c r="N74" s="70"/>
      <c r="O74" s="70">
        <v>35</v>
      </c>
      <c r="P74" s="70">
        <f>IF(B74="","",VLOOKUP(AD74,Varsayımlar!$B:$Q,7,0)*K74)</f>
        <v>73080</v>
      </c>
      <c r="Q74" s="70">
        <f>IF(B74="","",VLOOKUP(AD74,Varsayımlar!$B:$Q,8,0))</f>
        <v>25</v>
      </c>
      <c r="R74" s="70" t="str">
        <f>IF(B74="","",VLOOKUP(AD74,Varsayımlar!$B:$Q,9,0))</f>
        <v>SOFT</v>
      </c>
      <c r="S74" s="70">
        <f>IF(B74="","",VLOOKUP(AD74,Varsayımlar!$B:$Q,10,0))</f>
        <v>4</v>
      </c>
      <c r="T74" s="70">
        <f>IF(B74="","",VLOOKUP(AD74,Varsayımlar!$B:$Q,11,0))</f>
        <v>30</v>
      </c>
      <c r="U74" s="70">
        <f>IF(B74="","",VLOOKUP(AD74,Varsayımlar!$B:$Q,12,0))</f>
        <v>260</v>
      </c>
      <c r="V74" s="70" t="str">
        <f>IF(B74="","",VLOOKUP(AD74,Varsayımlar!$B:$Q,13,0))</f>
        <v>YURTDIŞI</v>
      </c>
      <c r="W74" s="70">
        <f>IF(B74="","",VLOOKUP(AD74,Varsayımlar!$B:$Q,14,0))</f>
        <v>6</v>
      </c>
      <c r="X74" s="73">
        <v>46204</v>
      </c>
      <c r="Y74" s="73">
        <v>46388</v>
      </c>
      <c r="Z74" s="70" t="s">
        <v>827</v>
      </c>
      <c r="AA74" s="70" t="str">
        <f>IF(B74="","",VLOOKUP(AD74,Varsayımlar!$B:$Q,15,0))</f>
        <v>TRİTON -SKT ATILACAK</v>
      </c>
      <c r="AB74" s="70" t="str">
        <f>IF(B74="","",VLOOKUP(AD74,Varsayımlar!$B:$Q,16,0))</f>
        <v>24-26 CM</v>
      </c>
      <c r="AC74" s="64"/>
      <c r="AD74" s="61" t="str">
        <f>IF(B74="","",CONCATENATE(B74,E74))</f>
        <v>LLC TRİTONMUTLUKAL WHEAT TORTILLA</v>
      </c>
    </row>
    <row r="75" spans="1:31" ht="36" customHeight="1" x14ac:dyDescent="0.25">
      <c r="A75" s="9" t="s">
        <v>123</v>
      </c>
      <c r="B75" s="77" t="s">
        <v>17</v>
      </c>
      <c r="C75" s="76">
        <f>IF(B75="","",VLOOKUP(AD75,Varsayımlar!$B:$Q,3,0))</f>
        <v>8698829380698</v>
      </c>
      <c r="D75" s="76" t="s">
        <v>235</v>
      </c>
      <c r="E75" s="119" t="s">
        <v>37</v>
      </c>
      <c r="F75" s="77" t="s">
        <v>740</v>
      </c>
      <c r="G75" s="77" t="s">
        <v>741</v>
      </c>
      <c r="H75" s="77" t="str">
        <f>IF(B75="","",VLOOKUP(AD75,Varsayımlar!$B:$Q,5,0))</f>
        <v>TORTİLLAS 25 CM 4 PCS 260G</v>
      </c>
      <c r="I75" s="77">
        <f>IF(B75="","",VLOOKUP(AD75,Varsayımlar!B:T,19,0))</f>
        <v>0</v>
      </c>
      <c r="J75" s="77" t="str">
        <f>IF(B75="","",VLOOKUP(AD75,Varsayımlar!$B:$Q,6,0))</f>
        <v>SADE</v>
      </c>
      <c r="K75" s="77">
        <v>2100</v>
      </c>
      <c r="L75" s="77"/>
      <c r="M75" s="77">
        <f>K75/84</f>
        <v>25</v>
      </c>
      <c r="N75" s="77"/>
      <c r="O75" s="77">
        <v>30</v>
      </c>
      <c r="P75" s="77">
        <f>IF(B75="","",VLOOKUP(AD75,Varsayımlar!$B:$Q,7,0)*K75)</f>
        <v>63000</v>
      </c>
      <c r="Q75" s="77">
        <f>IF(B75="","",VLOOKUP(AD75,Varsayımlar!$B:$Q,8,0))</f>
        <v>25</v>
      </c>
      <c r="R75" s="77" t="str">
        <f>IF(B75="","",VLOOKUP(AD75,Varsayımlar!$B:$Q,9,0))</f>
        <v>SOFT</v>
      </c>
      <c r="S75" s="77">
        <f>IF(B75="","",VLOOKUP(AD75,Varsayımlar!$B:$Q,10,0))</f>
        <v>4</v>
      </c>
      <c r="T75" s="77">
        <f>IF(B75="","",VLOOKUP(AD75,Varsayımlar!$B:$Q,11,0))</f>
        <v>30</v>
      </c>
      <c r="U75" s="77">
        <f>IF(B75="","",VLOOKUP(AD75,Varsayımlar!$B:$Q,12,0))</f>
        <v>260</v>
      </c>
      <c r="V75" s="77" t="str">
        <f>IF(B75="","",VLOOKUP(AD75,Varsayımlar!$B:$Q,13,0))</f>
        <v>YURTDIŞI</v>
      </c>
      <c r="W75" s="77">
        <f>IF(B75="","",VLOOKUP(AD75,Varsayımlar!$B:$Q,14,0))</f>
        <v>6</v>
      </c>
      <c r="X75" s="78">
        <v>46205</v>
      </c>
      <c r="Y75" s="78">
        <v>46389</v>
      </c>
      <c r="Z75" s="77">
        <v>26070225</v>
      </c>
      <c r="AA75" s="77" t="str">
        <f>IF(B75="","",VLOOKUP(AD75,Varsayımlar!$B:$Q,15,0))</f>
        <v>TRİTON -SKT ATILACAK</v>
      </c>
      <c r="AB75" s="77" t="str">
        <f>IF(B75="","",VLOOKUP(AD75,Varsayımlar!$B:$Q,16,0))</f>
        <v>24-26 CM</v>
      </c>
      <c r="AC75" s="64"/>
      <c r="AD75" s="61" t="str">
        <f>IF(B75="","",CONCATENATE(B75,E75))</f>
        <v>LLC TRİTONMUTLUKAL WHEAT TORTILLA</v>
      </c>
    </row>
    <row r="76" spans="1:31" ht="36" customHeight="1" x14ac:dyDescent="0.25">
      <c r="A76" s="9" t="s">
        <v>124</v>
      </c>
      <c r="B76" s="77" t="s">
        <v>17</v>
      </c>
      <c r="C76" s="76">
        <f>IF(B76="","",VLOOKUP(AD76,Varsayımlar!$B:$Q,3,0))</f>
        <v>8698829380698</v>
      </c>
      <c r="D76" s="76" t="s">
        <v>235</v>
      </c>
      <c r="E76" s="119" t="s">
        <v>37</v>
      </c>
      <c r="F76" s="77" t="s">
        <v>740</v>
      </c>
      <c r="G76" s="77" t="s">
        <v>742</v>
      </c>
      <c r="H76" s="77" t="str">
        <f>IF(B76="","",VLOOKUP(AD76,Varsayımlar!$B:$Q,5,0))</f>
        <v>TORTİLLAS 25 CM 4 PCS 260G</v>
      </c>
      <c r="I76" s="77">
        <f>IF(B76="","",VLOOKUP(AD76,Varsayımlar!B:T,19,0))</f>
        <v>0</v>
      </c>
      <c r="J76" s="77" t="str">
        <f>IF(B76="","",VLOOKUP(AD76,Varsayımlar!$B:$Q,6,0))</f>
        <v>SADE</v>
      </c>
      <c r="K76" s="77">
        <v>336</v>
      </c>
      <c r="L76" s="77"/>
      <c r="M76" s="77">
        <f>K76/84</f>
        <v>4</v>
      </c>
      <c r="N76" s="77"/>
      <c r="O76" s="77">
        <v>6</v>
      </c>
      <c r="P76" s="77">
        <f>IF(B76="","",VLOOKUP(AD76,Varsayımlar!$B:$Q,7,0)*K76)</f>
        <v>10080</v>
      </c>
      <c r="Q76" s="77">
        <f>IF(B76="","",VLOOKUP(AD76,Varsayımlar!$B:$Q,8,0))</f>
        <v>25</v>
      </c>
      <c r="R76" s="77" t="str">
        <f>IF(B76="","",VLOOKUP(AD76,Varsayımlar!$B:$Q,9,0))</f>
        <v>SOFT</v>
      </c>
      <c r="S76" s="77">
        <f>IF(B76="","",VLOOKUP(AD76,Varsayımlar!$B:$Q,10,0))</f>
        <v>4</v>
      </c>
      <c r="T76" s="77">
        <f>IF(B76="","",VLOOKUP(AD76,Varsayımlar!$B:$Q,11,0))</f>
        <v>30</v>
      </c>
      <c r="U76" s="77">
        <f>IF(B76="","",VLOOKUP(AD76,Varsayımlar!$B:$Q,12,0))</f>
        <v>260</v>
      </c>
      <c r="V76" s="77" t="str">
        <f>IF(B76="","",VLOOKUP(AD76,Varsayımlar!$B:$Q,13,0))</f>
        <v>YURTDIŞI</v>
      </c>
      <c r="W76" s="77">
        <f>IF(B76="","",VLOOKUP(AD76,Varsayımlar!$B:$Q,14,0))</f>
        <v>6</v>
      </c>
      <c r="X76" s="78">
        <v>46205</v>
      </c>
      <c r="Y76" s="78">
        <v>46389</v>
      </c>
      <c r="Z76" s="77">
        <v>26070225</v>
      </c>
      <c r="AA76" s="77" t="str">
        <f>IF(B76="","",VLOOKUP(AD76,Varsayımlar!$B:$Q,15,0))</f>
        <v>TRİTON -SKT ATILACAK</v>
      </c>
      <c r="AB76" s="77" t="str">
        <f>IF(B76="","",VLOOKUP(AD76,Varsayımlar!$B:$Q,16,0))</f>
        <v>24-26 CM</v>
      </c>
      <c r="AC76" s="64"/>
      <c r="AD76" s="61" t="str">
        <f>IF(B76="","",CONCATENATE(B76,E76))</f>
        <v>LLC TRİTONMUTLUKAL WHEAT TORTILLA</v>
      </c>
    </row>
    <row r="77" spans="1:31" ht="78.75" hidden="1" x14ac:dyDescent="0.25">
      <c r="A77" s="9" t="s">
        <v>125</v>
      </c>
      <c r="B77" s="111" t="s">
        <v>90</v>
      </c>
      <c r="C77" s="112">
        <f>IF(B77="","",VLOOKUP(AD77,Varsayımlar!$B:$Q,3,0))</f>
        <v>8698829380698</v>
      </c>
      <c r="D77" s="112" t="s">
        <v>235</v>
      </c>
      <c r="E77" s="151" t="s">
        <v>91</v>
      </c>
      <c r="F77" s="111"/>
      <c r="G77" s="111"/>
      <c r="H77" s="111" t="str">
        <f>IF(B77="","",VLOOKUP(AD77,Varsayımlar!$B:$Q,5,0))</f>
        <v>MAGNİT MAVİ AMBALAJ 25CM</v>
      </c>
      <c r="I77" s="111">
        <f>IF(B77="","",VLOOKUP(AD77,Varsayımlar!B:T,19,0))</f>
        <v>0</v>
      </c>
      <c r="J77" s="111" t="str">
        <f>IF(B77="","",VLOOKUP(AD77,Varsayımlar!$B:$Q,6,0))</f>
        <v>SADE</v>
      </c>
      <c r="K77" s="111">
        <v>2016</v>
      </c>
      <c r="L77" s="111"/>
      <c r="M77" s="111">
        <f>IFERROR(IF(B77="","",K77/VLOOKUP(AD77,Varsayımlar!B:R,17,0)),"")</f>
        <v>24</v>
      </c>
      <c r="N77" s="111"/>
      <c r="O77" s="111">
        <v>30</v>
      </c>
      <c r="P77" s="111">
        <f>IF(B77="","",VLOOKUP(AD77,Varsayımlar!$B:$Q,7,0)*K77)</f>
        <v>60480</v>
      </c>
      <c r="Q77" s="111">
        <f>IF(B77="","",VLOOKUP(AD77,Varsayımlar!$B:$Q,8,0))</f>
        <v>25</v>
      </c>
      <c r="R77" s="111" t="str">
        <f>IF(B77="","",VLOOKUP(AD77,Varsayımlar!$B:$Q,9,0))</f>
        <v>SOFT</v>
      </c>
      <c r="S77" s="111">
        <f>IF(B77="","",VLOOKUP(AD77,Varsayımlar!$B:$Q,10,0))</f>
        <v>4</v>
      </c>
      <c r="T77" s="111">
        <f>IF(B77="","",VLOOKUP(AD77,Varsayımlar!$B:$Q,11,0))</f>
        <v>30</v>
      </c>
      <c r="U77" s="111">
        <f>IF(B77="","",VLOOKUP(AD77,Varsayımlar!$B:$Q,12,0))</f>
        <v>260</v>
      </c>
      <c r="V77" s="111" t="str">
        <f>IF(B77="","",VLOOKUP(AD77,Varsayımlar!$B:$Q,13,0))</f>
        <v>YURTDIŞI</v>
      </c>
      <c r="W77" s="111">
        <f>IF(B77="","",VLOOKUP(AD77,Varsayımlar!$B:$Q,14,0))</f>
        <v>9</v>
      </c>
      <c r="X77" s="114">
        <v>46219</v>
      </c>
      <c r="Y77" s="114">
        <v>46493</v>
      </c>
      <c r="Z77" s="111" t="s">
        <v>684</v>
      </c>
      <c r="AA77" s="111" t="str">
        <f>IF(B77="","",VLOOKUP(AD77,Varsayımlar!$B:$Q,15,0))</f>
        <v>25CM TURUNCU KOLİ-SOL ÜST DİKDÖRTGENE ÜRETİM TARİHİ BASILACAK</v>
      </c>
      <c r="AB77" s="111" t="str">
        <f>IF(B77="","",VLOOKUP(AD77,Varsayımlar!$B:$Q,16,0))</f>
        <v>24-26 CM</v>
      </c>
      <c r="AC77" s="90">
        <f>IF(B77="","",VLOOKUP(Sayfa2!AD65,Varsayımlar!B:S,18,0))</f>
        <v>0</v>
      </c>
      <c r="AD77" s="90" t="str">
        <f>IF(B77="","",CONCATENATE(B77,E77))</f>
        <v>MAGNİTMAGNİT MAVİ AMBALAJ 25 CM 260G</v>
      </c>
    </row>
    <row r="78" spans="1:31" ht="78.75" hidden="1" x14ac:dyDescent="0.25">
      <c r="A78" s="9" t="s">
        <v>126</v>
      </c>
      <c r="B78" s="154" t="s">
        <v>90</v>
      </c>
      <c r="C78" s="155">
        <f>IF(B78="","",VLOOKUP(AD78,Varsayımlar!$B:$Q,3,0))</f>
        <v>8698829380698</v>
      </c>
      <c r="D78" s="155" t="s">
        <v>258</v>
      </c>
      <c r="E78" s="156" t="s">
        <v>91</v>
      </c>
      <c r="F78" s="154"/>
      <c r="G78" s="154"/>
      <c r="H78" s="154" t="str">
        <f>IF(B78="","",VLOOKUP(AD78,Varsayımlar!$B:$Q,5,0))</f>
        <v>MAGNİT MAVİ AMBALAJ 25CM</v>
      </c>
      <c r="I78" s="154">
        <f>IF(B78="","",VLOOKUP(AD78,Varsayımlar!B:T,19,0))</f>
        <v>0</v>
      </c>
      <c r="J78" s="154" t="str">
        <f>IF(B78="","",VLOOKUP(AD78,Varsayımlar!$B:$Q,6,0))</f>
        <v>SADE</v>
      </c>
      <c r="K78" s="154">
        <v>2016</v>
      </c>
      <c r="L78" s="154"/>
      <c r="M78" s="154">
        <f>IFERROR(IF(B78="","",K78/VLOOKUP(AD78,Varsayımlar!B:R,17,0)),"")</f>
        <v>24</v>
      </c>
      <c r="N78" s="154"/>
      <c r="O78" s="154">
        <v>30</v>
      </c>
      <c r="P78" s="154">
        <f>IF(B78="","",VLOOKUP(AD78,Varsayımlar!$B:$Q,7,0)*K78)</f>
        <v>60480</v>
      </c>
      <c r="Q78" s="154">
        <f>IF(B78="","",VLOOKUP(AD78,Varsayımlar!$B:$Q,8,0))</f>
        <v>25</v>
      </c>
      <c r="R78" s="154" t="str">
        <f>IF(B78="","",VLOOKUP(AD78,Varsayımlar!$B:$Q,9,0))</f>
        <v>SOFT</v>
      </c>
      <c r="S78" s="154">
        <f>IF(B78="","",VLOOKUP(AD78,Varsayımlar!$B:$Q,10,0))</f>
        <v>4</v>
      </c>
      <c r="T78" s="154">
        <f>IF(B78="","",VLOOKUP(AD78,Varsayımlar!$B:$Q,11,0))</f>
        <v>30</v>
      </c>
      <c r="U78" s="154">
        <f>IF(B78="","",VLOOKUP(AD78,Varsayımlar!$B:$Q,12,0))</f>
        <v>260</v>
      </c>
      <c r="V78" s="154" t="str">
        <f>IF(B78="","",VLOOKUP(AD78,Varsayımlar!$B:$Q,13,0))</f>
        <v>YURTDIŞI</v>
      </c>
      <c r="W78" s="154">
        <f>IF(B78="","",VLOOKUP(AD78,Varsayımlar!$B:$Q,14,0))</f>
        <v>9</v>
      </c>
      <c r="X78" s="157">
        <v>46221</v>
      </c>
      <c r="Y78" s="157">
        <v>46495</v>
      </c>
      <c r="Z78" s="154" t="s">
        <v>688</v>
      </c>
      <c r="AA78" s="154" t="str">
        <f>IF(B78="","",VLOOKUP(AD78,Varsayımlar!$B:$Q,15,0))</f>
        <v>25CM TURUNCU KOLİ-SOL ÜST DİKDÖRTGENE ÜRETİM TARİHİ BASILACAK</v>
      </c>
      <c r="AB78" s="154" t="str">
        <f>IF(B78="","",VLOOKUP(AD78,Varsayımlar!$B:$Q,16,0))</f>
        <v>24-26 CM</v>
      </c>
      <c r="AC78" s="90">
        <f>IF(B78="","",VLOOKUP(Sayfa2!AD70,Varsayımlar!B:S,18,0))</f>
        <v>0</v>
      </c>
      <c r="AD78" s="90" t="str">
        <f>IF(B78="","",CONCATENATE(B78,E78))</f>
        <v>MAGNİTMAGNİT MAVİ AMBALAJ 25 CM 260G</v>
      </c>
    </row>
    <row r="79" spans="1:31" ht="78.75" hidden="1" x14ac:dyDescent="0.25">
      <c r="A79" s="9" t="s">
        <v>127</v>
      </c>
      <c r="B79" s="88" t="s">
        <v>90</v>
      </c>
      <c r="C79" s="89">
        <f>IF(B79="","",VLOOKUP(AD79,Varsayımlar!$B:$Q,3,0))</f>
        <v>8698829380698</v>
      </c>
      <c r="D79" s="89" t="s">
        <v>259</v>
      </c>
      <c r="E79" s="85" t="s">
        <v>91</v>
      </c>
      <c r="F79" s="9"/>
      <c r="G79" s="9"/>
      <c r="H79" s="90" t="str">
        <f>IF(B79="","",VLOOKUP(AD79,Varsayımlar!$B:$Q,5,0))</f>
        <v>MAGNİT MAVİ AMBALAJ 25CM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2016</v>
      </c>
      <c r="L79" s="9"/>
      <c r="M79" s="9">
        <f>IFERROR(IF(B79="","",K79/VLOOKUP(AD79,Varsayımlar!B:R,17,0)),"")</f>
        <v>24</v>
      </c>
      <c r="N79" s="9"/>
      <c r="O79" s="9">
        <v>30</v>
      </c>
      <c r="P79" s="90">
        <f>IF(B79="","",VLOOKUP(AD79,Varsayımlar!$B:$Q,7,0)*K79)</f>
        <v>60480</v>
      </c>
      <c r="Q79" s="90">
        <f>IF(B79="","",VLOOKUP(AD79,Varsayımlar!$B:$Q,8,0))</f>
        <v>25</v>
      </c>
      <c r="R79" s="90" t="str">
        <f>IF(B79="","",VLOOKUP(AD79,Varsayımlar!$B:$Q,9,0))</f>
        <v>SOFT</v>
      </c>
      <c r="S79" s="90">
        <f>IF(B79="","",VLOOKUP(AD79,Varsayımlar!$B:$Q,10,0))</f>
        <v>4</v>
      </c>
      <c r="T79" s="90">
        <f>IF(B79="","",VLOOKUP(AD79,Varsayımlar!$B:$Q,11,0))</f>
        <v>30</v>
      </c>
      <c r="U79" s="90">
        <f>IF(B79="","",VLOOKUP(AD79,Varsayımlar!$B:$Q,12,0))</f>
        <v>260</v>
      </c>
      <c r="V79" s="90" t="str">
        <f>IF(B79="","",VLOOKUP(AD79,Varsayımlar!$B:$Q,13,0))</f>
        <v>YURTDIŞI</v>
      </c>
      <c r="W79" s="90">
        <f>IF(B79="","",VLOOKUP(AD79,Varsayımlar!$B:$Q,14,0))</f>
        <v>9</v>
      </c>
      <c r="X79" s="86">
        <v>46223</v>
      </c>
      <c r="Y79" s="86">
        <v>46497</v>
      </c>
      <c r="Z79" s="9" t="s">
        <v>691</v>
      </c>
      <c r="AA79" s="90" t="str">
        <f>IF(B79="","",VLOOKUP(AD79,Varsayımlar!$B:$Q,15,0))</f>
        <v>25CM TURUNCU KOLİ-SOL ÜST DİKDÖRTGENE ÜRETİM TARİHİ BASILACAK</v>
      </c>
      <c r="AB79" s="90" t="str">
        <f>IF(B79="","",VLOOKUP(AD79,Varsayımlar!$B:$Q,16,0))</f>
        <v>24-26 CM</v>
      </c>
      <c r="AC79" s="90">
        <f>IF(B79="","",VLOOKUP(Sayfa2!AD71,Varsayımlar!B:S,18,0))</f>
        <v>0</v>
      </c>
      <c r="AD79" s="90" t="str">
        <f t="shared" si="3"/>
        <v>MAGNİTMAGNİT MAVİ AMBALAJ 25 CM 260G</v>
      </c>
    </row>
    <row r="80" spans="1:31" ht="78.75" hidden="1" x14ac:dyDescent="0.25">
      <c r="A80" s="9" t="s">
        <v>128</v>
      </c>
      <c r="B80" s="88" t="s">
        <v>90</v>
      </c>
      <c r="C80" s="89">
        <f>IF(B80="","",VLOOKUP(AD80,Varsayımlar!$B:$Q,3,0))</f>
        <v>8698829380698</v>
      </c>
      <c r="D80" s="89" t="s">
        <v>260</v>
      </c>
      <c r="E80" s="85" t="s">
        <v>91</v>
      </c>
      <c r="F80" s="9"/>
      <c r="G80" s="9"/>
      <c r="H80" s="90" t="str">
        <f>IF(B80="","",VLOOKUP(AD80,Varsayımlar!$B:$Q,5,0))</f>
        <v>MAGNİT MAVİ AMBALAJ 25CM</v>
      </c>
      <c r="I80" s="90">
        <f>IF(B80="","",VLOOKUP(AD80,Varsayımlar!B:T,19,0))</f>
        <v>0</v>
      </c>
      <c r="J80" s="90" t="str">
        <f>IF(B80="","",VLOOKUP(AD80,Varsayımlar!$B:$Q,6,0))</f>
        <v>SADE</v>
      </c>
      <c r="K80" s="9">
        <v>2016</v>
      </c>
      <c r="L80" s="9"/>
      <c r="M80" s="9">
        <f>IFERROR(IF(B80="","",K80/VLOOKUP(AD80,Varsayımlar!B:R,17,0)),"")</f>
        <v>24</v>
      </c>
      <c r="N80" s="9"/>
      <c r="O80" s="9">
        <v>30</v>
      </c>
      <c r="P80" s="90">
        <f>IF(B80="","",VLOOKUP(AD80,Varsayımlar!$B:$Q,7,0)*K80)</f>
        <v>60480</v>
      </c>
      <c r="Q80" s="90">
        <f>IF(B80="","",VLOOKUP(AD80,Varsayımlar!$B:$Q,8,0))</f>
        <v>25</v>
      </c>
      <c r="R80" s="90" t="str">
        <f>IF(B80="","",VLOOKUP(AD80,Varsayımlar!$B:$Q,9,0))</f>
        <v>SOFT</v>
      </c>
      <c r="S80" s="90">
        <f>IF(B80="","",VLOOKUP(AD80,Varsayımlar!$B:$Q,10,0))</f>
        <v>4</v>
      </c>
      <c r="T80" s="90">
        <f>IF(B80="","",VLOOKUP(AD80,Varsayımlar!$B:$Q,11,0))</f>
        <v>30</v>
      </c>
      <c r="U80" s="90">
        <f>IF(B80="","",VLOOKUP(AD80,Varsayımlar!$B:$Q,12,0))</f>
        <v>260</v>
      </c>
      <c r="V80" s="90" t="str">
        <f>IF(B80="","",VLOOKUP(AD80,Varsayımlar!$B:$Q,13,0))</f>
        <v>YURTDIŞI</v>
      </c>
      <c r="W80" s="90">
        <f>IF(B80="","",VLOOKUP(AD80,Varsayımlar!$B:$Q,14,0))</f>
        <v>9</v>
      </c>
      <c r="X80" s="86">
        <v>46223</v>
      </c>
      <c r="Y80" s="86">
        <v>46497</v>
      </c>
      <c r="Z80" s="9" t="s">
        <v>692</v>
      </c>
      <c r="AA80" s="90" t="str">
        <f>IF(B80="","",VLOOKUP(AD80,Varsayımlar!$B:$Q,15,0))</f>
        <v>25CM TURUNCU KOLİ-SOL ÜST DİKDÖRTGENE ÜRETİM TARİHİ BASILACAK</v>
      </c>
      <c r="AB80" s="90" t="str">
        <f>IF(B80="","",VLOOKUP(AD80,Varsayımlar!$B:$Q,16,0))</f>
        <v>24-26 CM</v>
      </c>
      <c r="AC80" s="90">
        <f>IF(B80="","",VLOOKUP(Sayfa2!AD72,Varsayımlar!B:S,18,0))</f>
        <v>0</v>
      </c>
      <c r="AD80" s="90" t="str">
        <f t="shared" si="3"/>
        <v>MAGNİTMAGNİT MAVİ AMBALAJ 25 CM 260G</v>
      </c>
    </row>
    <row r="81" spans="1:30" ht="78.75" hidden="1" x14ac:dyDescent="0.25">
      <c r="A81" s="9" t="s">
        <v>129</v>
      </c>
      <c r="B81" s="88" t="s">
        <v>90</v>
      </c>
      <c r="C81" s="89">
        <f>IF(B81="","",VLOOKUP(AD81,Varsayımlar!$B:$Q,3,0))</f>
        <v>8698829380698</v>
      </c>
      <c r="D81" s="89" t="s">
        <v>261</v>
      </c>
      <c r="E81" s="85" t="s">
        <v>91</v>
      </c>
      <c r="F81" s="9"/>
      <c r="G81" s="9"/>
      <c r="H81" s="90" t="str">
        <f>IF(B81="","",VLOOKUP(AD81,Varsayımlar!$B:$Q,5,0))</f>
        <v>MAGNİT MAVİ AMBALAJ 25CM</v>
      </c>
      <c r="I81" s="90">
        <f>IF(B81="","",VLOOKUP(AD81,Varsayımlar!B:T,19,0))</f>
        <v>0</v>
      </c>
      <c r="J81" s="90" t="str">
        <f>IF(B81="","",VLOOKUP(AD81,Varsayımlar!$B:$Q,6,0))</f>
        <v>SADE</v>
      </c>
      <c r="K81" s="9">
        <v>2016</v>
      </c>
      <c r="L81" s="9"/>
      <c r="M81" s="9">
        <f>IFERROR(IF(B81="","",K81/VLOOKUP(AD81,Varsayımlar!B:R,17,0)),"")</f>
        <v>24</v>
      </c>
      <c r="N81" s="9"/>
      <c r="O81" s="9">
        <v>30</v>
      </c>
      <c r="P81" s="90">
        <f>IF(B81="","",VLOOKUP(AD81,Varsayımlar!$B:$Q,7,0)*K81)</f>
        <v>60480</v>
      </c>
      <c r="Q81" s="90">
        <f>IF(B81="","",VLOOKUP(AD81,Varsayımlar!$B:$Q,8,0))</f>
        <v>25</v>
      </c>
      <c r="R81" s="90" t="str">
        <f>IF(B81="","",VLOOKUP(AD81,Varsayımlar!$B:$Q,9,0))</f>
        <v>SOFT</v>
      </c>
      <c r="S81" s="90">
        <f>IF(B81="","",VLOOKUP(AD81,Varsayımlar!$B:$Q,10,0))</f>
        <v>4</v>
      </c>
      <c r="T81" s="90">
        <f>IF(B81="","",VLOOKUP(AD81,Varsayımlar!$B:$Q,11,0))</f>
        <v>30</v>
      </c>
      <c r="U81" s="90">
        <f>IF(B81="","",VLOOKUP(AD81,Varsayımlar!$B:$Q,12,0))</f>
        <v>260</v>
      </c>
      <c r="V81" s="90" t="str">
        <f>IF(B81="","",VLOOKUP(AD81,Varsayımlar!$B:$Q,13,0))</f>
        <v>YURTDIŞI</v>
      </c>
      <c r="W81" s="90">
        <f>IF(B81="","",VLOOKUP(AD81,Varsayımlar!$B:$Q,14,0))</f>
        <v>9</v>
      </c>
      <c r="X81" s="86">
        <v>46224</v>
      </c>
      <c r="Y81" s="86">
        <v>46498</v>
      </c>
      <c r="Z81" s="9">
        <v>26072125</v>
      </c>
      <c r="AA81" s="90" t="str">
        <f>IF(B81="","",VLOOKUP(AD81,Varsayımlar!$B:$Q,15,0))</f>
        <v>25CM TURUNCU KOLİ-SOL ÜST DİKDÖRTGENE ÜRETİM TARİHİ BASILACAK</v>
      </c>
      <c r="AB81" s="90" t="str">
        <f>IF(B81="","",VLOOKUP(AD81,Varsayımlar!$B:$Q,16,0))</f>
        <v>24-26 CM</v>
      </c>
      <c r="AC81" s="90">
        <f>IF(B81="","",VLOOKUP(Sayfa2!AD73,Varsayımlar!B:S,18,0))</f>
        <v>0</v>
      </c>
      <c r="AD81" s="90" t="str">
        <f t="shared" si="3"/>
        <v>MAGNİTMAGNİT MAVİ AMBALAJ 25 CM 260G</v>
      </c>
    </row>
    <row r="82" spans="1:30" ht="31.5" hidden="1" x14ac:dyDescent="0.25">
      <c r="A82" s="9" t="s">
        <v>130</v>
      </c>
      <c r="B82" s="77" t="s">
        <v>79</v>
      </c>
      <c r="C82" s="76">
        <f>IF(B82="","",VLOOKUP(AD82,Varsayımlar!$B:$Q,3,0))</f>
        <v>8698829380698</v>
      </c>
      <c r="D82" s="76"/>
      <c r="E82" s="75" t="s">
        <v>85</v>
      </c>
      <c r="F82" s="77"/>
      <c r="G82" s="77"/>
      <c r="H82" s="77" t="str">
        <f>IF(B82="","",VLOOKUP(AD82,Varsayımlar!$B:$Q,5,0))</f>
        <v xml:space="preserve">MANETKA PEYNİRLİ 25 CM </v>
      </c>
      <c r="I82" s="77">
        <f>IF(B82="","",VLOOKUP(AD82,Varsayımlar!B:T,19,0))</f>
        <v>0</v>
      </c>
      <c r="J82" s="77" t="str">
        <f>IF(B82="","",VLOOKUP(AD82,Varsayımlar!$B:$Q,6,0))</f>
        <v>PEYNİRLİ</v>
      </c>
      <c r="K82" s="77">
        <v>2496</v>
      </c>
      <c r="L82" s="77"/>
      <c r="M82" s="77">
        <f>IFERROR(IF(B82="","",K82/VLOOKUP(AD82,Varsayımlar!B:R,17,0)),"")</f>
        <v>32</v>
      </c>
      <c r="N82" s="77"/>
      <c r="O82" s="77">
        <v>36</v>
      </c>
      <c r="P82" s="77">
        <f>IF(B82="","",VLOOKUP(AD82,Varsayımlar!$B:$Q,7,0)*K82)</f>
        <v>74880</v>
      </c>
      <c r="Q82" s="77">
        <f>IF(B82="","",VLOOKUP(AD82,Varsayımlar!$B:$Q,8,0))</f>
        <v>25</v>
      </c>
      <c r="R82" s="77" t="str">
        <f>IF(B82="","",VLOOKUP(AD82,Varsayımlar!$B:$Q,9,0))</f>
        <v>SOFT-AT</v>
      </c>
      <c r="S82" s="77">
        <f>IF(B82="","",VLOOKUP(AD82,Varsayımlar!$B:$Q,10,0))</f>
        <v>4</v>
      </c>
      <c r="T82" s="77">
        <f>IF(B82="","",VLOOKUP(AD82,Varsayımlar!$B:$Q,11,0))</f>
        <v>30</v>
      </c>
      <c r="U82" s="77">
        <f>IF(B82="","",VLOOKUP(AD82,Varsayımlar!$B:$Q,12,0))</f>
        <v>250</v>
      </c>
      <c r="V82" s="77" t="str">
        <f>IF(B82="","",VLOOKUP(AD82,Varsayımlar!$B:$Q,13,0))</f>
        <v>YURTDIŞI</v>
      </c>
      <c r="W82" s="77">
        <f>IF(B82="","",VLOOKUP(AD82,Varsayımlar!$B:$Q,14,0))</f>
        <v>6</v>
      </c>
      <c r="X82" s="78">
        <v>46223</v>
      </c>
      <c r="Y82" s="78">
        <v>46407</v>
      </c>
      <c r="Z82" s="77">
        <v>26072025</v>
      </c>
      <c r="AA82" s="77" t="str">
        <f>IF(B82="","",VLOOKUP(AD82,Varsayımlar!$B:$Q,15,0))</f>
        <v>KIRMIZI KOLİ-TARİHLİ KOLİ ETİKETİ</v>
      </c>
      <c r="AB82" s="77" t="str">
        <f>IF(B82="","",VLOOKUP(AD82,Varsayımlar!$B:$Q,16,0))</f>
        <v>24-26 CM</v>
      </c>
      <c r="AC82" s="90">
        <f>IF(B82="","",VLOOKUP(Sayfa2!AD95,Varsayımlar!B:S,18,0))</f>
        <v>0</v>
      </c>
      <c r="AD82" s="90" t="str">
        <f>IF(B82="","",CONCATENATE(B82,E82))</f>
        <v>LLC KOTORMANETKA PEYNİRLİ 25CM</v>
      </c>
    </row>
    <row r="83" spans="1:30" hidden="1" x14ac:dyDescent="0.25">
      <c r="A83" s="9" t="s">
        <v>131</v>
      </c>
      <c r="B83" s="70"/>
      <c r="C83" s="71" t="str">
        <f>IF(B83="","",VLOOKUP(AD83,Varsayımlar!$B:$Q,3,0))</f>
        <v/>
      </c>
      <c r="D83" s="71"/>
      <c r="E83" s="71"/>
      <c r="F83" s="70"/>
      <c r="G83" s="70"/>
      <c r="H83" s="70" t="str">
        <f>IF(B83="","",VLOOKUP(AD83,Varsayımlar!$B:$Q,5,0))</f>
        <v/>
      </c>
      <c r="I83" s="70"/>
      <c r="J83" s="70" t="str">
        <f>IF(B83="","",VLOOKUP(AD83,Varsayımlar!$B:$Q,6,0))</f>
        <v/>
      </c>
      <c r="K83" s="70"/>
      <c r="L83" s="70"/>
      <c r="M83" s="70" t="str">
        <f>IFERROR(IF(B83="","",K83/VLOOKUP(AD83,Varsayımlar!B:R,17,0)),"")</f>
        <v/>
      </c>
      <c r="N83" s="70"/>
      <c r="O83" s="70"/>
      <c r="P83" s="70" t="str">
        <f>IF(B83="","",VLOOKUP(AD83,Varsayımlar!$B:$Q,7,0)*K83)</f>
        <v/>
      </c>
      <c r="Q83" s="70" t="str">
        <f>IF(B83="","",VLOOKUP(AD83,Varsayımlar!$B:$Q,8,0))</f>
        <v/>
      </c>
      <c r="R83" s="70" t="str">
        <f>IF(B83="","",VLOOKUP(AD83,Varsayımlar!$B:$Q,9,0))</f>
        <v/>
      </c>
      <c r="S83" s="70" t="str">
        <f>IF(B83="","",VLOOKUP(AD83,Varsayımlar!$B:$Q,10,0))</f>
        <v/>
      </c>
      <c r="T83" s="70" t="str">
        <f>IF(B83="","",VLOOKUP(AD83,Varsayımlar!$B:$Q,11,0))</f>
        <v/>
      </c>
      <c r="U83" s="70" t="str">
        <f>IF(B83="","",VLOOKUP(AD83,Varsayımlar!$B:$Q,12,0))</f>
        <v/>
      </c>
      <c r="V83" s="70" t="str">
        <f>IF(B83="","",VLOOKUP(AD83,Varsayımlar!$B:$Q,13,0))</f>
        <v/>
      </c>
      <c r="W83" s="70" t="str">
        <f>IF(B83="","",VLOOKUP(AD83,Varsayımlar!$B:$Q,14,0))</f>
        <v/>
      </c>
      <c r="X83" s="70"/>
      <c r="Y83" s="70"/>
      <c r="Z83" s="70"/>
      <c r="AA83" s="70" t="str">
        <f>IF(B83="","",VLOOKUP(AD83,Varsayımlar!$B:$Q,15,0))</f>
        <v/>
      </c>
      <c r="AB83" s="70" t="str">
        <f>IF(B83="","",VLOOKUP(AD83,Varsayımlar!$B:$Q,16,0))</f>
        <v/>
      </c>
      <c r="AC83" s="70" t="str">
        <f>IF(B83="","",VLOOKUP(Sayfa2!AD32,Varsayımlar!B:S,18,0))</f>
        <v/>
      </c>
      <c r="AD83" s="61"/>
    </row>
    <row r="84" spans="1:30" hidden="1" x14ac:dyDescent="0.25">
      <c r="A84" s="9" t="s">
        <v>132</v>
      </c>
      <c r="B84" s="70"/>
      <c r="C84" s="71" t="str">
        <f>IF(B84="","",VLOOKUP(AD84,Varsayımlar!$B:$Q,3,0))</f>
        <v/>
      </c>
      <c r="D84" s="71"/>
      <c r="E84" s="71"/>
      <c r="F84" s="70"/>
      <c r="G84" s="70"/>
      <c r="H84" s="70" t="str">
        <f>IF(B84="","",VLOOKUP(AD84,Varsayımlar!$B:$Q,5,0))</f>
        <v/>
      </c>
      <c r="I84" s="70"/>
      <c r="J84" s="70" t="str">
        <f>IF(B84="","",VLOOKUP(AD84,Varsayımlar!$B:$Q,6,0))</f>
        <v/>
      </c>
      <c r="K84" s="70"/>
      <c r="L84" s="70"/>
      <c r="M84" s="70" t="str">
        <f>IFERROR(IF(B84="","",K84/VLOOKUP(AD84,Varsayımlar!B:R,17,0)),"")</f>
        <v/>
      </c>
      <c r="N84" s="70"/>
      <c r="O84" s="70"/>
      <c r="P84" s="70" t="str">
        <f>IF(B84="","",VLOOKUP(AD84,Varsayımlar!$B:$Q,7,0)*K84)</f>
        <v/>
      </c>
      <c r="Q84" s="70" t="str">
        <f>IF(B84="","",VLOOKUP(AD84,Varsayımlar!$B:$Q,8,0))</f>
        <v/>
      </c>
      <c r="R84" s="70" t="str">
        <f>IF(B84="","",VLOOKUP(AD84,Varsayımlar!$B:$Q,9,0))</f>
        <v/>
      </c>
      <c r="S84" s="70" t="str">
        <f>IF(B84="","",VLOOKUP(AD84,Varsayımlar!$B:$Q,10,0))</f>
        <v/>
      </c>
      <c r="T84" s="70" t="str">
        <f>IF(B84="","",VLOOKUP(AD84,Varsayımlar!$B:$Q,11,0))</f>
        <v/>
      </c>
      <c r="U84" s="70" t="str">
        <f>IF(B84="","",VLOOKUP(AD84,Varsayımlar!$B:$Q,12,0))</f>
        <v/>
      </c>
      <c r="V84" s="70" t="str">
        <f>IF(B84="","",VLOOKUP(AD84,Varsayımlar!$B:$Q,13,0))</f>
        <v/>
      </c>
      <c r="W84" s="70" t="str">
        <f>IF(B84="","",VLOOKUP(AD84,Varsayımlar!$B:$Q,14,0))</f>
        <v/>
      </c>
      <c r="X84" s="70"/>
      <c r="Y84" s="70"/>
      <c r="Z84" s="70"/>
      <c r="AA84" s="70" t="str">
        <f>IF(B84="","",VLOOKUP(AD84,Varsayımlar!$B:$Q,15,0))</f>
        <v/>
      </c>
      <c r="AB84" s="70" t="str">
        <f>IF(B84="","",VLOOKUP(AD84,Varsayımlar!$B:$Q,16,0))</f>
        <v/>
      </c>
      <c r="AC84" s="70" t="str">
        <f>IF(B84="","",VLOOKUP(Sayfa2!AD33,Varsayımlar!B:S,18,0))</f>
        <v/>
      </c>
      <c r="AD84" s="61"/>
    </row>
    <row r="85" spans="1:30" x14ac:dyDescent="0.25">
      <c r="C85" s="80" t="str">
        <f>IF(B85="","",VLOOKUP(AD85,Varsayımlar!$B:$Q,3,0))</f>
        <v/>
      </c>
      <c r="H85" s="8" t="str">
        <f>IF(B85="","",VLOOKUP(AD85,Varsayımlar!$B:$Q,5,0))</f>
        <v/>
      </c>
      <c r="J85" s="8" t="str">
        <f>IF(B85="","",VLOOKUP(AD85,Varsayımlar!$B:$Q,6,0))</f>
        <v/>
      </c>
      <c r="P85" s="8" t="str">
        <f>IF(B85="","",VLOOKUP(AD85,Varsayımlar!$B:$Q,7,0)*K85)</f>
        <v/>
      </c>
      <c r="Q85" s="8" t="str">
        <f>IF(B85="","",VLOOKUP(AD85,Varsayımlar!$B:$Q,8,0))</f>
        <v/>
      </c>
      <c r="R85" s="8" t="str">
        <f>IF(B85="","",VLOOKUP(AD85,Varsayımlar!$B:$Q,9,0))</f>
        <v/>
      </c>
      <c r="S85" s="8" t="str">
        <f>IF(B85="","",VLOOKUP(AD85,Varsayımlar!$B:$Q,10,0))</f>
        <v/>
      </c>
      <c r="T85" s="8" t="str">
        <f>IF(B85="","",VLOOKUP(AD85,Varsayımlar!$B:$Q,11,0))</f>
        <v/>
      </c>
      <c r="U85" s="8" t="str">
        <f>IF(B85="","",VLOOKUP(AD85,Varsayımlar!$B:$Q,12,0))</f>
        <v/>
      </c>
      <c r="V85" s="8" t="str">
        <f>IF(B85="","",VLOOKUP(AD85,Varsayımlar!$B:$Q,13,0))</f>
        <v/>
      </c>
      <c r="W85" s="8" t="str">
        <f>IF(B85="","",VLOOKUP(AD85,Varsayımlar!$B:$Q,14,0))</f>
        <v/>
      </c>
      <c r="AA85" s="8" t="str">
        <f>IF(B85="","",VLOOKUP(AD85,Varsayımlar!$B:$Q,15,0))</f>
        <v/>
      </c>
      <c r="AB85" s="8" t="str">
        <f>IF(B85="","",VLOOKUP(AD85,Varsayımlar!$B:$Q,16,0))</f>
        <v/>
      </c>
      <c r="AD85" s="8" t="str">
        <f>IF(B85="","",CONCATENATE(B85,E85))</f>
        <v/>
      </c>
    </row>
    <row r="86" spans="1:30" ht="31.5" x14ac:dyDescent="0.25">
      <c r="A86" s="198" t="s">
        <v>120</v>
      </c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55"/>
    </row>
    <row r="87" spans="1:30" ht="63" x14ac:dyDescent="0.25">
      <c r="A87" s="9" t="s">
        <v>0</v>
      </c>
      <c r="B87" s="9" t="s">
        <v>1</v>
      </c>
      <c r="C87" s="10" t="s">
        <v>36</v>
      </c>
      <c r="D87" s="10" t="s">
        <v>177</v>
      </c>
      <c r="E87" s="10" t="s">
        <v>42</v>
      </c>
      <c r="F87" s="9" t="s">
        <v>43</v>
      </c>
      <c r="G87" s="9" t="s">
        <v>13</v>
      </c>
      <c r="H87" s="9" t="s">
        <v>2</v>
      </c>
      <c r="I87" s="9" t="s">
        <v>83</v>
      </c>
      <c r="J87" s="9" t="s">
        <v>3</v>
      </c>
      <c r="K87" s="9" t="s">
        <v>21</v>
      </c>
      <c r="L87" s="9" t="s">
        <v>141</v>
      </c>
      <c r="M87" s="9" t="s">
        <v>20</v>
      </c>
      <c r="N87" s="9" t="s">
        <v>243</v>
      </c>
      <c r="O87" s="9" t="s">
        <v>176</v>
      </c>
      <c r="P87" s="9" t="s">
        <v>16</v>
      </c>
      <c r="Q87" s="9" t="s">
        <v>4</v>
      </c>
      <c r="R87" s="9" t="s">
        <v>5</v>
      </c>
      <c r="S87" s="9" t="s">
        <v>6</v>
      </c>
      <c r="T87" s="9" t="s">
        <v>33</v>
      </c>
      <c r="U87" s="9" t="s">
        <v>7</v>
      </c>
      <c r="V87" s="9" t="s">
        <v>8</v>
      </c>
      <c r="W87" s="9" t="s">
        <v>9</v>
      </c>
      <c r="X87" s="9" t="s">
        <v>10</v>
      </c>
      <c r="Y87" s="9" t="s">
        <v>11</v>
      </c>
      <c r="Z87" s="9" t="s">
        <v>12</v>
      </c>
      <c r="AA87" s="9" t="s">
        <v>14</v>
      </c>
      <c r="AB87" s="9" t="s">
        <v>15</v>
      </c>
      <c r="AC87" s="9" t="s">
        <v>305</v>
      </c>
      <c r="AD87" s="8" t="s">
        <v>50</v>
      </c>
    </row>
    <row r="88" spans="1:30" ht="36" customHeight="1" x14ac:dyDescent="0.25">
      <c r="A88" s="9" t="s">
        <v>29</v>
      </c>
      <c r="B88" s="154" t="s">
        <v>17</v>
      </c>
      <c r="C88" s="155">
        <f>IF(B88="","",VLOOKUP(AD88,Varsayımlar!$B:$Q,3,0))</f>
        <v>8698829380698</v>
      </c>
      <c r="D88" s="155" t="s">
        <v>232</v>
      </c>
      <c r="E88" s="166" t="s">
        <v>37</v>
      </c>
      <c r="F88" s="154" t="s">
        <v>732</v>
      </c>
      <c r="G88" s="154" t="s">
        <v>733</v>
      </c>
      <c r="H88" s="154" t="str">
        <f>IF(B88="","",VLOOKUP(AD88,Varsayımlar!$B:$Q,5,0))</f>
        <v>TORTİLLAS 25 CM 4 PCS 260G</v>
      </c>
      <c r="I88" s="154">
        <f>IF(B88="","",VLOOKUP(AD88,Varsayımlar!B:T,19,0))</f>
        <v>0</v>
      </c>
      <c r="J88" s="154" t="str">
        <f>IF(B88="","",VLOOKUP(AD88,Varsayımlar!$B:$Q,6,0))</f>
        <v>SADE</v>
      </c>
      <c r="K88" s="154">
        <v>2016</v>
      </c>
      <c r="L88" s="154" t="s">
        <v>864</v>
      </c>
      <c r="M88" s="154">
        <f>K88/84</f>
        <v>24</v>
      </c>
      <c r="N88" s="154"/>
      <c r="O88" s="154">
        <v>9</v>
      </c>
      <c r="P88" s="154">
        <f>IF(B88="","",VLOOKUP(AD88,Varsayımlar!$B:$Q,7,0)*K88)</f>
        <v>60480</v>
      </c>
      <c r="Q88" s="154">
        <f>IF(B88="","",VLOOKUP(AD88,Varsayımlar!$B:$Q,8,0))</f>
        <v>25</v>
      </c>
      <c r="R88" s="154" t="str">
        <f>IF(B88="","",VLOOKUP(AD88,Varsayımlar!$B:$Q,9,0))</f>
        <v>SOFT</v>
      </c>
      <c r="S88" s="154">
        <f>IF(B88="","",VLOOKUP(AD88,Varsayımlar!$B:$Q,10,0))</f>
        <v>4</v>
      </c>
      <c r="T88" s="154">
        <f>IF(B88="","",VLOOKUP(AD88,Varsayımlar!$B:$Q,11,0))</f>
        <v>30</v>
      </c>
      <c r="U88" s="154">
        <f>IF(B88="","",VLOOKUP(AD88,Varsayımlar!$B:$Q,12,0))</f>
        <v>260</v>
      </c>
      <c r="V88" s="154" t="str">
        <f>IF(B88="","",VLOOKUP(AD88,Varsayımlar!$B:$Q,13,0))</f>
        <v>YURTDIŞI</v>
      </c>
      <c r="W88" s="154">
        <f>IF(B88="","",VLOOKUP(AD88,Varsayımlar!$B:$Q,14,0))</f>
        <v>6</v>
      </c>
      <c r="X88" s="157">
        <v>46203</v>
      </c>
      <c r="Y88" s="157">
        <v>46386</v>
      </c>
      <c r="Z88" s="154" t="s">
        <v>826</v>
      </c>
      <c r="AA88" s="154" t="str">
        <f>IF(B88="","",VLOOKUP(AD88,Varsayımlar!$B:$Q,15,0))</f>
        <v>TRİTON -SKT ATILACAK</v>
      </c>
      <c r="AB88" s="154" t="str">
        <f>IF(B88="","",VLOOKUP(AD88,Varsayımlar!$B:$Q,16,0))</f>
        <v>24-26 CM</v>
      </c>
      <c r="AC88" s="64"/>
      <c r="AD88" s="61" t="str">
        <f>IF(B88="","",CONCATENATE(B88,E88))</f>
        <v>LLC TRİTONMUTLUKAL WHEAT TORTILLA</v>
      </c>
    </row>
    <row r="89" spans="1:30" ht="78.75" x14ac:dyDescent="0.25">
      <c r="A89" s="9" t="s">
        <v>122</v>
      </c>
      <c r="B89" s="107" t="s">
        <v>628</v>
      </c>
      <c r="C89" s="108">
        <f>IF(B89="","",VLOOKUP(AD89,Varsayımlar!$B:$Q,3,0))</f>
        <v>8698829380698</v>
      </c>
      <c r="D89" s="108"/>
      <c r="E89" s="150" t="s">
        <v>629</v>
      </c>
      <c r="F89" s="107"/>
      <c r="G89" s="107"/>
      <c r="H89" s="107" t="str">
        <f>IF(B89="","",VLOOKUP(AD89,Varsayımlar!$B:$Q,5,0))</f>
        <v>Oqqa 25cm 650g (Etiketli)</v>
      </c>
      <c r="I89" s="107" t="str">
        <f>IF(B89="","",VLOOKUP(AD89,Varsayımlar!B:T,19,0))</f>
        <v>Folik Asit Bilgisi Etiketli-Besin Değerleri</v>
      </c>
      <c r="J89" s="107" t="str">
        <f>IF(B89="","",VLOOKUP(AD89,Varsayımlar!$B:$Q,6,0))</f>
        <v>SADE (Folik Asitli Un)</v>
      </c>
      <c r="K89" s="107">
        <v>1000</v>
      </c>
      <c r="L89" s="107"/>
      <c r="M89" s="107" t="str">
        <f>IFERROR(IF(B89="","",K89/VLOOKUP(AD89,Varsayımlar!B:R,17,0)),"")</f>
        <v/>
      </c>
      <c r="N89" s="107"/>
      <c r="O89" s="107">
        <v>10</v>
      </c>
      <c r="P89" s="107">
        <f>IF(B89="","",VLOOKUP(AD89,Varsayımlar!$B:$Q,7,0)*K89)</f>
        <v>12000</v>
      </c>
      <c r="Q89" s="107">
        <f>IF(B89="","",VLOOKUP(AD89,Varsayımlar!$B:$Q,8,0))</f>
        <v>25</v>
      </c>
      <c r="R89" s="107" t="str">
        <f>IF(B89="","",VLOOKUP(AD89,Varsayımlar!$B:$Q,9,0))</f>
        <v>Irak Soft</v>
      </c>
      <c r="S89" s="107">
        <f>IF(B89="","",VLOOKUP(AD89,Varsayımlar!$B:$Q,10,0))</f>
        <v>10</v>
      </c>
      <c r="T89" s="107">
        <f>IF(B89="","",VLOOKUP(AD89,Varsayımlar!$B:$Q,11,0))</f>
        <v>12</v>
      </c>
      <c r="U89" s="107">
        <f>IF(B89="","",VLOOKUP(AD89,Varsayımlar!$B:$Q,12,0))</f>
        <v>650</v>
      </c>
      <c r="V89" s="107" t="str">
        <f>IF(B89="","",VLOOKUP(AD89,Varsayımlar!$B:$Q,13,0))</f>
        <v>Yurtdışı</v>
      </c>
      <c r="W89" s="107">
        <f>IF(B89="","",VLOOKUP(AD89,Varsayımlar!$B:$Q,14,0))</f>
        <v>12</v>
      </c>
      <c r="X89" s="110">
        <v>46205</v>
      </c>
      <c r="Y89" s="110">
        <v>46570</v>
      </c>
      <c r="Z89" s="107">
        <v>26070225</v>
      </c>
      <c r="AA89" s="107" t="str">
        <f>IF(B89="","",VLOOKUP(AD89,Varsayımlar!$B:$Q,15,0))</f>
        <v>Kırmızı Koli-Etiketli</v>
      </c>
      <c r="AB89" s="107" t="str">
        <f>IF(B89="","",VLOOKUP(AD89,Varsayımlar!$B:$Q,16,0))</f>
        <v>24-26cm</v>
      </c>
      <c r="AC89" s="90">
        <f>IF(B89="","",VLOOKUP(Sayfa2!AD61,Varsayımlar!B:S,18,0))</f>
        <v>0</v>
      </c>
      <c r="AD89" s="90" t="str">
        <f>IF(B89="","",CONCATENATE(B89,E89))</f>
        <v>Oqqa NaturalOqqa 25cm 10 lu 650g</v>
      </c>
    </row>
    <row r="90" spans="1:30" ht="42" customHeight="1" x14ac:dyDescent="0.25">
      <c r="A90" s="9" t="s">
        <v>123</v>
      </c>
      <c r="B90" s="64" t="s">
        <v>632</v>
      </c>
      <c r="C90" s="65">
        <f>IF(B90="","",VLOOKUP(AD90,Varsayımlar!$B:$Q,3,0))</f>
        <v>8698829380698</v>
      </c>
      <c r="D90" s="65"/>
      <c r="E90" s="69" t="s">
        <v>633</v>
      </c>
      <c r="F90" s="64" t="s">
        <v>638</v>
      </c>
      <c r="G90" s="64"/>
      <c r="H90" s="64" t="str">
        <f>IF(B90="","",VLOOKUP(AD90,Varsayımlar!$B:$Q,5,0))</f>
        <v>Willifood 20cm 10 pcs 450g</v>
      </c>
      <c r="I90" s="64">
        <f>IF(B90="","",VLOOKUP(AD90,Varsayımlar!B:T,19,0))</f>
        <v>0</v>
      </c>
      <c r="J90" s="64" t="str">
        <f>IF(B90="","",VLOOKUP(AD90,Varsayımlar!$B:$Q,6,0))</f>
        <v>SADE</v>
      </c>
      <c r="K90" s="64">
        <v>1600</v>
      </c>
      <c r="L90" s="64"/>
      <c r="M90" s="64" t="str">
        <f>IFERROR(IF(B90="","",K90/VLOOKUP(AD90,Varsayımlar!B:R,17,0)),"")</f>
        <v/>
      </c>
      <c r="N90" s="64"/>
      <c r="O90" s="64">
        <v>16</v>
      </c>
      <c r="P90" s="64">
        <f>IF(B90="","",VLOOKUP(AD90,Varsayımlar!$B:$Q,7,0)*K90)</f>
        <v>19200</v>
      </c>
      <c r="Q90" s="64">
        <f>IF(B90="","",VLOOKUP(AD90,Varsayımlar!$B:$Q,8,0))</f>
        <v>20</v>
      </c>
      <c r="R90" s="64" t="str">
        <f>IF(B90="","",VLOOKUP(AD90,Varsayımlar!$B:$Q,9,0))</f>
        <v>Irak Soft</v>
      </c>
      <c r="S90" s="64">
        <f>IF(B90="","",VLOOKUP(AD90,Varsayımlar!$B:$Q,10,0))</f>
        <v>10</v>
      </c>
      <c r="T90" s="64">
        <f>IF(B90="","",VLOOKUP(AD90,Varsayımlar!$B:$Q,11,0))</f>
        <v>12</v>
      </c>
      <c r="U90" s="64">
        <f>IF(B90="","",VLOOKUP(AD90,Varsayımlar!$B:$Q,12,0))</f>
        <v>450</v>
      </c>
      <c r="V90" s="64" t="str">
        <f>IF(B90="","",VLOOKUP(AD90,Varsayımlar!$B:$Q,13,0))</f>
        <v>Yurtdışı</v>
      </c>
      <c r="W90" s="64" t="str">
        <f>IF(B90="","",VLOOKUP(AD90,Varsayımlar!$B:$Q,14,0))</f>
        <v>Özel Tarih</v>
      </c>
      <c r="X90" s="66"/>
      <c r="Y90" s="174" t="s">
        <v>634</v>
      </c>
      <c r="Z90" s="174" t="s">
        <v>722</v>
      </c>
      <c r="AA90" s="64" t="str">
        <f>IF(B90="","",VLOOKUP(AD90,Varsayımlar!$B:$Q,15,0))</f>
        <v>20cm koli-Etiketli</v>
      </c>
      <c r="AB90" s="64" t="str">
        <f>IF(B90="","",VLOOKUP(AD90,Varsayımlar!$B:$Q,16,0))</f>
        <v>19-21 cm</v>
      </c>
      <c r="AC90" s="90">
        <f>IF(B90="","",VLOOKUP(Sayfa2!AD77,Varsayımlar!B:S,18,0))</f>
        <v>0</v>
      </c>
      <c r="AD90" s="90" t="str">
        <f>IF(B90="","",CONCATENATE(B90,E90))</f>
        <v>WillifoodWillifood 20cm 10 pcs 450g</v>
      </c>
    </row>
    <row r="91" spans="1:30" ht="47.25" customHeight="1" x14ac:dyDescent="0.25">
      <c r="A91" s="9" t="s">
        <v>124</v>
      </c>
      <c r="B91" s="111" t="s">
        <v>104</v>
      </c>
      <c r="C91" s="112">
        <f>IF(B91="","",VLOOKUP(AD91,Varsayımlar!$B:$Q,3,0))</f>
        <v>8698829380698</v>
      </c>
      <c r="D91" s="112"/>
      <c r="E91" s="151" t="s">
        <v>263</v>
      </c>
      <c r="F91" s="111">
        <v>33</v>
      </c>
      <c r="G91" s="111" t="s">
        <v>720</v>
      </c>
      <c r="H91" s="111" t="str">
        <f>IF(B91="","",VLOOKUP(AD91,Varsayımlar!$B:$Q,5,0))</f>
        <v>Tortillas 20cm (Samakat Bilgileri Ekli)</v>
      </c>
      <c r="I91" s="111">
        <f>IF(B91="","",VLOOKUP(AD91,Varsayımlar!B:T,19,0))</f>
        <v>0</v>
      </c>
      <c r="J91" s="111" t="str">
        <f>IF(B91="","",VLOOKUP(AD91,Varsayımlar!$B:$Q,6,0))</f>
        <v>PEYNİRLİ</v>
      </c>
      <c r="K91" s="111">
        <v>1725</v>
      </c>
      <c r="L91" s="111" t="s">
        <v>867</v>
      </c>
      <c r="M91" s="111">
        <f>IFERROR(IF(B91="","",K91/VLOOKUP(AD91,Varsayımlar!B:R,17,0)),"")</f>
        <v>7.666666666666667</v>
      </c>
      <c r="N91" s="111"/>
      <c r="O91" s="111">
        <v>8</v>
      </c>
      <c r="P91" s="111">
        <f>IF(B91="","",VLOOKUP(AD91,Varsayımlar!$B:$Q,7,0)*K91)</f>
        <v>24150</v>
      </c>
      <c r="Q91" s="111">
        <f>IF(B91="","",VLOOKUP(AD91,Varsayımlar!$B:$Q,8,0))</f>
        <v>20</v>
      </c>
      <c r="R91" s="111" t="str">
        <f>IF(B91="","",VLOOKUP(AD91,Varsayımlar!$B:$Q,9,0))</f>
        <v>IRAK SOFT-AT</v>
      </c>
      <c r="S91" s="111">
        <f>IF(B91="","",VLOOKUP(AD91,Varsayımlar!$B:$Q,10,0))</f>
        <v>4</v>
      </c>
      <c r="T91" s="111">
        <f>IF(B91="","",VLOOKUP(AD91,Varsayımlar!$B:$Q,11,0))</f>
        <v>14</v>
      </c>
      <c r="U91" s="111">
        <f>IF(B91="","",VLOOKUP(AD91,Varsayımlar!$B:$Q,12,0))</f>
        <v>166</v>
      </c>
      <c r="V91" s="111" t="str">
        <f>IF(B91="","",VLOOKUP(AD91,Varsayımlar!$B:$Q,13,0))</f>
        <v>YURTDIŞI</v>
      </c>
      <c r="W91" s="111">
        <f>IF(B91="","",VLOOKUP(AD91,Varsayımlar!$B:$Q,14,0))</f>
        <v>9</v>
      </c>
      <c r="X91" s="114">
        <v>46206</v>
      </c>
      <c r="Y91" s="114">
        <v>46480</v>
      </c>
      <c r="Z91" s="111" t="s">
        <v>265</v>
      </c>
      <c r="AA91" s="111" t="str">
        <f>IF(B91="","",VLOOKUP(AD91,Varsayımlar!$B:$Q,15,0))</f>
        <v>Kare Koli-Üretim Tarihli Etiket</v>
      </c>
      <c r="AB91" s="111" t="str">
        <f>IF(B91="","",VLOOKUP(AD91,Varsayımlar!$B:$Q,16,0))</f>
        <v>19-21 cm</v>
      </c>
      <c r="AC91" s="9">
        <f>IF(B91="","",VLOOKUP(Sayfa2!AD75,Varsayımlar!B:S,18,0))</f>
        <v>0</v>
      </c>
      <c r="AD91" s="9" t="str">
        <f t="shared" ref="AD91:AD150" si="4">IF(B91="","",CONCATENATE(B91,E91))</f>
        <v>SMART LLCTortillas 20cm Peynirli 4pcs 166g</v>
      </c>
    </row>
    <row r="92" spans="1:30" ht="110.25" x14ac:dyDescent="0.25">
      <c r="A92" s="9" t="s">
        <v>125</v>
      </c>
      <c r="B92" s="111" t="s">
        <v>104</v>
      </c>
      <c r="C92" s="112">
        <f>IF(B92="","",VLOOKUP(AD92,Varsayımlar!$B:$Q,3,0))</f>
        <v>8698829380698</v>
      </c>
      <c r="D92" s="112"/>
      <c r="E92" s="151" t="s">
        <v>105</v>
      </c>
      <c r="F92" s="111">
        <v>33</v>
      </c>
      <c r="G92" s="111" t="s">
        <v>720</v>
      </c>
      <c r="H92" s="111" t="str">
        <f>IF(B92="","",VLOOKUP(AD92,Varsayımlar!$B:$Q,5,0))</f>
        <v>TORTİLLAS 20CM (SAMAKAT BİLGİLERİ EKLİ)</v>
      </c>
      <c r="I92" s="111">
        <f>IF(B92="","",VLOOKUP(AD92,Varsayımlar!B:T,19,0))</f>
        <v>0</v>
      </c>
      <c r="J92" s="111" t="str">
        <f>IF(B92="","",VLOOKUP(AD92,Varsayımlar!$B:$Q,6,0))</f>
        <v>SADE</v>
      </c>
      <c r="K92" s="111">
        <v>5175</v>
      </c>
      <c r="L92" s="111" t="s">
        <v>695</v>
      </c>
      <c r="M92" s="111">
        <f>IFERROR(IF(B92="","",K92/VLOOKUP(AD92,Varsayımlar!B:R,17,0)),"")</f>
        <v>23</v>
      </c>
      <c r="N92" s="111"/>
      <c r="O92" s="111">
        <v>24</v>
      </c>
      <c r="P92" s="111">
        <f>IF(B92="","",VLOOKUP(AD92,Varsayımlar!$B:$Q,7,0)*K92)</f>
        <v>72450</v>
      </c>
      <c r="Q92" s="111">
        <f>IF(B92="","",VLOOKUP(AD92,Varsayımlar!$B:$Q,8,0))</f>
        <v>20</v>
      </c>
      <c r="R92" s="111" t="str">
        <f>IF(B92="","",VLOOKUP(AD92,Varsayımlar!$B:$Q,9,0))</f>
        <v>IRAK SOFT</v>
      </c>
      <c r="S92" s="111">
        <f>IF(B92="","",VLOOKUP(AD92,Varsayımlar!$B:$Q,10,0))</f>
        <v>4</v>
      </c>
      <c r="T92" s="111">
        <f>IF(B92="","",VLOOKUP(AD92,Varsayımlar!$B:$Q,11,0))</f>
        <v>14</v>
      </c>
      <c r="U92" s="111">
        <f>IF(B92="","",VLOOKUP(AD92,Varsayımlar!$B:$Q,12,0))</f>
        <v>166</v>
      </c>
      <c r="V92" s="111" t="str">
        <f>IF(B92="","",VLOOKUP(AD92,Varsayımlar!$B:$Q,13,0))</f>
        <v>YURTDIŞI</v>
      </c>
      <c r="W92" s="111">
        <f>IF(B92="","",VLOOKUP(AD92,Varsayımlar!$B:$Q,14,0))</f>
        <v>9</v>
      </c>
      <c r="X92" s="114">
        <v>46206</v>
      </c>
      <c r="Y92" s="114">
        <v>46480</v>
      </c>
      <c r="Z92" s="111">
        <v>26070320</v>
      </c>
      <c r="AA92" s="111" t="str">
        <f>IF(B92="","",VLOOKUP(AD92,Varsayımlar!$B:$Q,15,0))</f>
        <v>SİYAH KARE KOLİ- Üretim Tarihi Etiketli</v>
      </c>
      <c r="AB92" s="111" t="str">
        <f>IF(B92="","",VLOOKUP(AD92,Varsayımlar!$B:$Q,16,0))</f>
        <v>19-21 CM</v>
      </c>
      <c r="AC92" s="90">
        <f>IF(B92="","",VLOOKUP(Sayfa2!AD76,Varsayımlar!B:S,18,0))</f>
        <v>0</v>
      </c>
      <c r="AD92" s="90" t="str">
        <f t="shared" si="4"/>
        <v>SMART LLCTORTİLLAS SAMAKAT 20CM 166G</v>
      </c>
    </row>
    <row r="93" spans="1:30" ht="39" customHeight="1" x14ac:dyDescent="0.25">
      <c r="A93" s="9" t="s">
        <v>126</v>
      </c>
      <c r="B93" s="9" t="s">
        <v>79</v>
      </c>
      <c r="C93" s="10">
        <f>IF(B93="","",VLOOKUP(AD93,Varsayımlar!$B:$Q,3,0))</f>
        <v>8698829380698</v>
      </c>
      <c r="D93" s="10"/>
      <c r="E93" s="85" t="s">
        <v>254</v>
      </c>
      <c r="F93" s="9"/>
      <c r="G93" s="9"/>
      <c r="H93" s="9" t="str">
        <f>IF(B93="","",VLOOKUP(AD93,Varsayımlar!$B:$Q,5,0))</f>
        <v>Manetka 20cm</v>
      </c>
      <c r="I93" s="9">
        <f>IF(B93="","",VLOOKUP(AD93,Varsayımlar!B:T,19,0))</f>
        <v>0</v>
      </c>
      <c r="J93" s="9" t="str">
        <f>IF(B93="","",VLOOKUP(AD93,Varsayımlar!$B:$Q,6,0))</f>
        <v>SADE</v>
      </c>
      <c r="K93" s="9">
        <v>7200</v>
      </c>
      <c r="L93" s="9"/>
      <c r="M93" s="9">
        <f>IFERROR(IF(B93="","",K93/VLOOKUP(AD93,Varsayımlar!B:R,17,0)),"")</f>
        <v>32</v>
      </c>
      <c r="N93" s="9"/>
      <c r="O93" s="9">
        <v>32</v>
      </c>
      <c r="P93" s="9">
        <f>IF(B93="","",VLOOKUP(AD93,Varsayımlar!$B:$Q,7,0)*K93)</f>
        <v>100800</v>
      </c>
      <c r="Q93" s="9">
        <f>IF(B93="","",VLOOKUP(AD93,Varsayımlar!$B:$Q,8,0))</f>
        <v>20</v>
      </c>
      <c r="R93" s="9" t="str">
        <f>IF(B93="","",VLOOKUP(AD93,Varsayımlar!$B:$Q,9,0))</f>
        <v>Irak Soft</v>
      </c>
      <c r="S93" s="9">
        <f>IF(B93="","",VLOOKUP(AD93,Varsayımlar!$B:$Q,10,0))</f>
        <v>4</v>
      </c>
      <c r="T93" s="9">
        <f>IF(B93="","",VLOOKUP(AD93,Varsayımlar!$B:$Q,11,0))</f>
        <v>14</v>
      </c>
      <c r="U93" s="9">
        <f>IF(B93="","",VLOOKUP(AD93,Varsayımlar!$B:$Q,12,0))</f>
        <v>166</v>
      </c>
      <c r="V93" s="9" t="str">
        <f>IF(B93="","",VLOOKUP(AD93,Varsayımlar!$B:$Q,13,0))</f>
        <v>YURTDIŞI</v>
      </c>
      <c r="W93" s="9">
        <f>IF(B93="","",VLOOKUP(AD93,Varsayımlar!$B:$Q,14,0))</f>
        <v>6</v>
      </c>
      <c r="X93" s="86">
        <v>46213</v>
      </c>
      <c r="Y93" s="86">
        <v>46397</v>
      </c>
      <c r="Z93" s="9">
        <v>26071020</v>
      </c>
      <c r="AA93" s="9" t="str">
        <f>IF(B93="","",VLOOKUP(AD93,Varsayımlar!$B:$Q,15,0))</f>
        <v>Kare Koli-Üretim Tarihli Etiket</v>
      </c>
      <c r="AB93" s="9" t="str">
        <f>IF(B93="","",VLOOKUP(AD93,Varsayımlar!$B:$Q,16,0))</f>
        <v>19-21 cm</v>
      </c>
      <c r="AC93" s="9">
        <f>IF(B93="","",VLOOKUP(Sayfa2!AD92,Varsayımlar!B:S,18,0))</f>
        <v>0</v>
      </c>
      <c r="AD93" s="9" t="str">
        <f t="shared" si="4"/>
        <v>LLC KOTORManetka 20cm 4 pcs 166g</v>
      </c>
    </row>
    <row r="94" spans="1:30" ht="63" x14ac:dyDescent="0.25">
      <c r="A94" s="9" t="s">
        <v>127</v>
      </c>
      <c r="B94" s="88" t="s">
        <v>79</v>
      </c>
      <c r="C94" s="89">
        <f>IF(B94="","",VLOOKUP(AD94,Varsayımlar!$B:$Q,3,0))</f>
        <v>8698829380698</v>
      </c>
      <c r="D94" s="89" t="s">
        <v>846</v>
      </c>
      <c r="E94" s="85" t="s">
        <v>844</v>
      </c>
      <c r="F94" s="9"/>
      <c r="G94" s="9"/>
      <c r="H94" s="90" t="str">
        <f>IF(B94="","",VLOOKUP(AD94,Varsayımlar!$B:$Q,5,0))</f>
        <v>MANETKA PEYNİRLİ 25 CM Irak Soft</v>
      </c>
      <c r="I94" s="90">
        <f>IF(B94="","",VLOOKUP(AD94,Varsayımlar!B:T,19,0))</f>
        <v>0</v>
      </c>
      <c r="J94" s="90" t="str">
        <f>IF(B94="","",VLOOKUP(AD94,Varsayımlar!$B:$Q,6,0))</f>
        <v>PEYNİRLİ</v>
      </c>
      <c r="K94" s="9">
        <v>2496</v>
      </c>
      <c r="L94" s="9"/>
      <c r="M94" s="9">
        <f>IFERROR(IF(B94="","",K94/VLOOKUP(AD94,Varsayımlar!B:R,17,0)),"")</f>
        <v>32</v>
      </c>
      <c r="N94" s="9"/>
      <c r="O94" s="9">
        <v>26</v>
      </c>
      <c r="P94" s="90">
        <f>IF(B94="","",VLOOKUP(AD94,Varsayımlar!$B:$Q,7,0)*K94)</f>
        <v>74880</v>
      </c>
      <c r="Q94" s="90">
        <f>IF(B94="","",VLOOKUP(AD94,Varsayımlar!$B:$Q,8,0))</f>
        <v>25</v>
      </c>
      <c r="R94" s="90" t="str">
        <f>IF(B94="","",VLOOKUP(AD94,Varsayımlar!$B:$Q,9,0))</f>
        <v>IRAK SOFT-AT</v>
      </c>
      <c r="S94" s="90">
        <f>IF(B94="","",VLOOKUP(AD94,Varsayımlar!$B:$Q,10,0))</f>
        <v>4</v>
      </c>
      <c r="T94" s="90">
        <f>IF(B94="","",VLOOKUP(AD94,Varsayımlar!$B:$Q,11,0))</f>
        <v>30</v>
      </c>
      <c r="U94" s="90">
        <f>IF(B94="","",VLOOKUP(AD94,Varsayımlar!$B:$Q,12,0))</f>
        <v>250</v>
      </c>
      <c r="V94" s="90" t="str">
        <f>IF(B94="","",VLOOKUP(AD94,Varsayımlar!$B:$Q,13,0))</f>
        <v>YURTDIŞI</v>
      </c>
      <c r="W94" s="90">
        <f>IF(B94="","",VLOOKUP(AD94,Varsayımlar!$B:$Q,14,0))</f>
        <v>6</v>
      </c>
      <c r="X94" s="86">
        <v>46213</v>
      </c>
      <c r="Y94" s="86">
        <v>46397</v>
      </c>
      <c r="Z94" s="9">
        <v>26071025</v>
      </c>
      <c r="AA94" s="90" t="str">
        <f>IF(B94="","",VLOOKUP(AD94,Varsayımlar!$B:$Q,15,0))</f>
        <v>KIRMIZI KOLİ-TARİHLİ KOLİ ETİKETİ</v>
      </c>
      <c r="AB94" s="90" t="str">
        <f>IF(B94="","",VLOOKUP(AD94,Varsayımlar!$B:$Q,16,0))</f>
        <v>24-26 CM</v>
      </c>
      <c r="AC94" s="90">
        <f>IF(B94="","",VLOOKUP(Sayfa2!AD93,Varsayımlar!B:S,18,0))</f>
        <v>0</v>
      </c>
      <c r="AD94" s="90" t="str">
        <f t="shared" si="4"/>
        <v>LLC KOTORMANETKA PEYNİRLİ 25CM Irak Soft</v>
      </c>
    </row>
    <row r="95" spans="1:30" ht="78.75" x14ac:dyDescent="0.25">
      <c r="A95" s="9" t="s">
        <v>128</v>
      </c>
      <c r="B95" s="77" t="s">
        <v>90</v>
      </c>
      <c r="C95" s="76">
        <f>IF(B95="","",VLOOKUP(AD95,Varsayımlar!$B:$Q,3,0))</f>
        <v>8698829380698</v>
      </c>
      <c r="D95" s="76" t="s">
        <v>231</v>
      </c>
      <c r="E95" s="75" t="s">
        <v>91</v>
      </c>
      <c r="F95" s="77"/>
      <c r="G95" s="77"/>
      <c r="H95" s="77" t="str">
        <f>IF(B95="","",VLOOKUP(AD95,Varsayımlar!$B:$Q,5,0))</f>
        <v>MAGNİT MAVİ AMBALAJ 25CM</v>
      </c>
      <c r="I95" s="77">
        <f>IF(B95="","",VLOOKUP(AD95,Varsayımlar!B:T,19,0))</f>
        <v>0</v>
      </c>
      <c r="J95" s="77" t="str">
        <f>IF(B95="","",VLOOKUP(AD95,Varsayımlar!$B:$Q,6,0))</f>
        <v>SADE</v>
      </c>
      <c r="K95" s="77">
        <v>2016</v>
      </c>
      <c r="L95" s="77"/>
      <c r="M95" s="77">
        <f>IFERROR(IF(B95="","",K95/VLOOKUP(AD95,Varsayımlar!B:R,17,0)),"")</f>
        <v>24</v>
      </c>
      <c r="N95" s="77"/>
      <c r="O95" s="77">
        <v>21</v>
      </c>
      <c r="P95" s="77">
        <f>IF(B95="","",VLOOKUP(AD95,Varsayımlar!$B:$Q,7,0)*K95)</f>
        <v>60480</v>
      </c>
      <c r="Q95" s="77">
        <f>IF(B95="","",VLOOKUP(AD95,Varsayımlar!$B:$Q,8,0))</f>
        <v>25</v>
      </c>
      <c r="R95" s="77" t="str">
        <f>IF(B95="","",VLOOKUP(AD95,Varsayımlar!$B:$Q,9,0))</f>
        <v>SOFT</v>
      </c>
      <c r="S95" s="77">
        <f>IF(B95="","",VLOOKUP(AD95,Varsayımlar!$B:$Q,10,0))</f>
        <v>4</v>
      </c>
      <c r="T95" s="77">
        <f>IF(B95="","",VLOOKUP(AD95,Varsayımlar!$B:$Q,11,0))</f>
        <v>30</v>
      </c>
      <c r="U95" s="77">
        <f>IF(B95="","",VLOOKUP(AD95,Varsayımlar!$B:$Q,12,0))</f>
        <v>260</v>
      </c>
      <c r="V95" s="77" t="str">
        <f>IF(B95="","",VLOOKUP(AD95,Varsayımlar!$B:$Q,13,0))</f>
        <v>YURTDIŞI</v>
      </c>
      <c r="W95" s="77">
        <f>IF(B95="","",VLOOKUP(AD95,Varsayımlar!$B:$Q,14,0))</f>
        <v>9</v>
      </c>
      <c r="X95" s="78">
        <v>46217</v>
      </c>
      <c r="Y95" s="78">
        <v>46491</v>
      </c>
      <c r="Z95" s="77" t="s">
        <v>689</v>
      </c>
      <c r="AA95" s="77" t="str">
        <f>IF(B95="","",VLOOKUP(AD95,Varsayımlar!$B:$Q,15,0))</f>
        <v>25CM TURUNCU KOLİ-SOL ÜST DİKDÖRTGENE ÜRETİM TARİHİ BASILACAK</v>
      </c>
      <c r="AB95" s="77" t="str">
        <f>IF(B95="","",VLOOKUP(AD95,Varsayımlar!$B:$Q,16,0))</f>
        <v>24-26 CM</v>
      </c>
      <c r="AC95" s="90">
        <f>IF(B95="","",VLOOKUP(Sayfa2!AD61,Varsayımlar!B:S,18,0))</f>
        <v>0</v>
      </c>
      <c r="AD95" s="90" t="str">
        <f t="shared" si="4"/>
        <v>MAGNİTMAGNİT MAVİ AMBALAJ 25 CM 260G</v>
      </c>
    </row>
    <row r="96" spans="1:30" ht="78.75" x14ac:dyDescent="0.25">
      <c r="A96" s="9" t="s">
        <v>129</v>
      </c>
      <c r="B96" s="82" t="s">
        <v>90</v>
      </c>
      <c r="C96" s="83">
        <f>IF(B96="","",VLOOKUP(AD96,Varsayımlar!$B:$Q,3,0))</f>
        <v>8698829380698</v>
      </c>
      <c r="D96" s="83" t="s">
        <v>232</v>
      </c>
      <c r="E96" s="149" t="s">
        <v>91</v>
      </c>
      <c r="F96" s="82"/>
      <c r="G96" s="82"/>
      <c r="H96" s="82" t="str">
        <f>IF(B96="","",VLOOKUP(AD96,Varsayımlar!$B:$Q,5,0))</f>
        <v>MAGNİT MAVİ AMBALAJ 25CM</v>
      </c>
      <c r="I96" s="82">
        <f>IF(B96="","",VLOOKUP(AD96,Varsayımlar!B:T,19,0))</f>
        <v>0</v>
      </c>
      <c r="J96" s="82" t="str">
        <f>IF(B96="","",VLOOKUP(AD96,Varsayımlar!$B:$Q,6,0))</f>
        <v>SADE</v>
      </c>
      <c r="K96" s="82">
        <v>2016</v>
      </c>
      <c r="L96" s="82"/>
      <c r="M96" s="82">
        <f>IFERROR(IF(B96="","",K96/VLOOKUP(AD96,Varsayımlar!B:R,17,0)),"")</f>
        <v>24</v>
      </c>
      <c r="N96" s="82"/>
      <c r="O96" s="82">
        <v>21</v>
      </c>
      <c r="P96" s="82">
        <f>IF(B96="","",VLOOKUP(AD96,Varsayımlar!$B:$Q,7,0)*K96)</f>
        <v>60480</v>
      </c>
      <c r="Q96" s="82">
        <f>IF(B96="","",VLOOKUP(AD96,Varsayımlar!$B:$Q,8,0))</f>
        <v>25</v>
      </c>
      <c r="R96" s="82" t="str">
        <f>IF(B96="","",VLOOKUP(AD96,Varsayımlar!$B:$Q,9,0))</f>
        <v>SOFT</v>
      </c>
      <c r="S96" s="82">
        <f>IF(B96="","",VLOOKUP(AD96,Varsayımlar!$B:$Q,10,0))</f>
        <v>4</v>
      </c>
      <c r="T96" s="82">
        <f>IF(B96="","",VLOOKUP(AD96,Varsayımlar!$B:$Q,11,0))</f>
        <v>30</v>
      </c>
      <c r="U96" s="82">
        <f>IF(B96="","",VLOOKUP(AD96,Varsayımlar!$B:$Q,12,0))</f>
        <v>260</v>
      </c>
      <c r="V96" s="82" t="str">
        <f>IF(B96="","",VLOOKUP(AD96,Varsayımlar!$B:$Q,13,0))</f>
        <v>YURTDIŞI</v>
      </c>
      <c r="W96" s="82">
        <f>IF(B96="","",VLOOKUP(AD96,Varsayımlar!$B:$Q,14,0))</f>
        <v>9</v>
      </c>
      <c r="X96" s="84">
        <v>46217</v>
      </c>
      <c r="Y96" s="84">
        <v>46491</v>
      </c>
      <c r="Z96" s="82" t="s">
        <v>690</v>
      </c>
      <c r="AA96" s="82" t="str">
        <f>IF(B96="","",VLOOKUP(AD96,Varsayımlar!$B:$Q,15,0))</f>
        <v>25CM TURUNCU KOLİ-SOL ÜST DİKDÖRTGENE ÜRETİM TARİHİ BASILACAK</v>
      </c>
      <c r="AB96" s="82" t="str">
        <f>IF(B96="","",VLOOKUP(AD96,Varsayımlar!$B:$Q,16,0))</f>
        <v>24-26 CM</v>
      </c>
      <c r="AC96" s="90">
        <f>IF(B96="","",VLOOKUP(Sayfa2!AD62,Varsayımlar!B:S,18,0))</f>
        <v>0</v>
      </c>
      <c r="AD96" s="90" t="str">
        <f t="shared" si="4"/>
        <v>MAGNİTMAGNİT MAVİ AMBALAJ 25 CM 260G</v>
      </c>
    </row>
    <row r="97" spans="1:30" ht="78.75" x14ac:dyDescent="0.25">
      <c r="A97" s="9" t="s">
        <v>130</v>
      </c>
      <c r="B97" s="67" t="s">
        <v>90</v>
      </c>
      <c r="C97" s="4">
        <f>IF(B97="","",VLOOKUP(AD97,Varsayımlar!$B:$Q,3,0))</f>
        <v>8698829380698</v>
      </c>
      <c r="D97" s="4" t="s">
        <v>233</v>
      </c>
      <c r="E97" s="81" t="s">
        <v>91</v>
      </c>
      <c r="F97" s="67"/>
      <c r="G97" s="67"/>
      <c r="H97" s="67" t="str">
        <f>IF(B97="","",VLOOKUP(AD97,Varsayımlar!$B:$Q,5,0))</f>
        <v>MAGNİT MAVİ AMBALAJ 25CM</v>
      </c>
      <c r="I97" s="67">
        <f>IF(B97="","",VLOOKUP(AD97,Varsayımlar!B:T,19,0))</f>
        <v>0</v>
      </c>
      <c r="J97" s="67" t="str">
        <f>IF(B97="","",VLOOKUP(AD97,Varsayımlar!$B:$Q,6,0))</f>
        <v>SADE</v>
      </c>
      <c r="K97" s="67">
        <v>2016</v>
      </c>
      <c r="L97" s="67"/>
      <c r="M97" s="67">
        <f>IFERROR(IF(B97="","",K97/VLOOKUP(AD97,Varsayımlar!B:R,17,0)),"")</f>
        <v>24</v>
      </c>
      <c r="N97" s="67"/>
      <c r="O97" s="67">
        <v>21</v>
      </c>
      <c r="P97" s="67">
        <f>IF(B97="","",VLOOKUP(AD97,Varsayımlar!$B:$Q,7,0)*K97)</f>
        <v>60480</v>
      </c>
      <c r="Q97" s="67">
        <f>IF(B97="","",VLOOKUP(AD97,Varsayımlar!$B:$Q,8,0))</f>
        <v>25</v>
      </c>
      <c r="R97" s="67" t="str">
        <f>IF(B97="","",VLOOKUP(AD97,Varsayımlar!$B:$Q,9,0))</f>
        <v>SOFT</v>
      </c>
      <c r="S97" s="67">
        <f>IF(B97="","",VLOOKUP(AD97,Varsayımlar!$B:$Q,10,0))</f>
        <v>4</v>
      </c>
      <c r="T97" s="67">
        <f>IF(B97="","",VLOOKUP(AD97,Varsayımlar!$B:$Q,11,0))</f>
        <v>30</v>
      </c>
      <c r="U97" s="67">
        <f>IF(B97="","",VLOOKUP(AD97,Varsayımlar!$B:$Q,12,0))</f>
        <v>260</v>
      </c>
      <c r="V97" s="67" t="str">
        <f>IF(B97="","",VLOOKUP(AD97,Varsayımlar!$B:$Q,13,0))</f>
        <v>YURTDIŞI</v>
      </c>
      <c r="W97" s="67">
        <f>IF(B97="","",VLOOKUP(AD97,Varsayımlar!$B:$Q,14,0))</f>
        <v>9</v>
      </c>
      <c r="X97" s="68">
        <v>46218</v>
      </c>
      <c r="Y97" s="68">
        <v>46492</v>
      </c>
      <c r="Z97" s="67" t="s">
        <v>682</v>
      </c>
      <c r="AA97" s="67" t="str">
        <f>IF(B97="","",VLOOKUP(AD97,Varsayımlar!$B:$Q,15,0))</f>
        <v>25CM TURUNCU KOLİ-SOL ÜST DİKDÖRTGENE ÜRETİM TARİHİ BASILACAK</v>
      </c>
      <c r="AB97" s="67" t="str">
        <f>IF(B97="","",VLOOKUP(AD97,Varsayımlar!$B:$Q,16,0))</f>
        <v>24-26 CM</v>
      </c>
      <c r="AC97" s="90">
        <f>IF(B97="","",VLOOKUP(Sayfa2!AD63,Varsayımlar!B:S,18,0))</f>
        <v>0</v>
      </c>
      <c r="AD97" s="90" t="str">
        <f t="shared" si="4"/>
        <v>MAGNİTMAGNİT MAVİ AMBALAJ 25 CM 260G</v>
      </c>
    </row>
    <row r="98" spans="1:30" ht="78.75" x14ac:dyDescent="0.25">
      <c r="A98" s="9" t="s">
        <v>131</v>
      </c>
      <c r="B98" s="107" t="s">
        <v>90</v>
      </c>
      <c r="C98" s="108">
        <f>IF(B98="","",VLOOKUP(AD98,Varsayımlar!$B:$Q,3,0))</f>
        <v>8698829380698</v>
      </c>
      <c r="D98" s="108" t="s">
        <v>234</v>
      </c>
      <c r="E98" s="150" t="s">
        <v>91</v>
      </c>
      <c r="F98" s="107"/>
      <c r="G98" s="107"/>
      <c r="H98" s="107" t="str">
        <f>IF(B98="","",VLOOKUP(AD98,Varsayımlar!$B:$Q,5,0))</f>
        <v>MAGNİT MAVİ AMBALAJ 25CM</v>
      </c>
      <c r="I98" s="107">
        <f>IF(B98="","",VLOOKUP(AD98,Varsayımlar!B:T,19,0))</f>
        <v>0</v>
      </c>
      <c r="J98" s="107" t="str">
        <f>IF(B98="","",VLOOKUP(AD98,Varsayımlar!$B:$Q,6,0))</f>
        <v>SADE</v>
      </c>
      <c r="K98" s="107">
        <v>2016</v>
      </c>
      <c r="L98" s="107"/>
      <c r="M98" s="107">
        <f>IFERROR(IF(B98="","",K98/VLOOKUP(AD98,Varsayımlar!B:R,17,0)),"")</f>
        <v>24</v>
      </c>
      <c r="N98" s="107"/>
      <c r="O98" s="107">
        <v>21</v>
      </c>
      <c r="P98" s="107">
        <f>IF(B98="","",VLOOKUP(AD98,Varsayımlar!$B:$Q,7,0)*K98)</f>
        <v>60480</v>
      </c>
      <c r="Q98" s="107">
        <f>IF(B98="","",VLOOKUP(AD98,Varsayımlar!$B:$Q,8,0))</f>
        <v>25</v>
      </c>
      <c r="R98" s="107" t="str">
        <f>IF(B98="","",VLOOKUP(AD98,Varsayımlar!$B:$Q,9,0))</f>
        <v>SOFT</v>
      </c>
      <c r="S98" s="107">
        <f>IF(B98="","",VLOOKUP(AD98,Varsayımlar!$B:$Q,10,0))</f>
        <v>4</v>
      </c>
      <c r="T98" s="107">
        <f>IF(B98="","",VLOOKUP(AD98,Varsayımlar!$B:$Q,11,0))</f>
        <v>30</v>
      </c>
      <c r="U98" s="107">
        <f>IF(B98="","",VLOOKUP(AD98,Varsayımlar!$B:$Q,12,0))</f>
        <v>260</v>
      </c>
      <c r="V98" s="107" t="str">
        <f>IF(B98="","",VLOOKUP(AD98,Varsayımlar!$B:$Q,13,0))</f>
        <v>YURTDIŞI</v>
      </c>
      <c r="W98" s="107">
        <f>IF(B98="","",VLOOKUP(AD98,Varsayımlar!$B:$Q,14,0))</f>
        <v>9</v>
      </c>
      <c r="X98" s="110">
        <v>46218</v>
      </c>
      <c r="Y98" s="110">
        <v>46492</v>
      </c>
      <c r="Z98" s="107" t="s">
        <v>683</v>
      </c>
      <c r="AA98" s="107" t="str">
        <f>IF(B98="","",VLOOKUP(AD98,Varsayımlar!$B:$Q,15,0))</f>
        <v>25CM TURUNCU KOLİ-SOL ÜST DİKDÖRTGENE ÜRETİM TARİHİ BASILACAK</v>
      </c>
      <c r="AB98" s="107" t="str">
        <f>IF(B98="","",VLOOKUP(AD98,Varsayımlar!$B:$Q,16,0))</f>
        <v>24-26 CM</v>
      </c>
      <c r="AC98" s="90">
        <f>IF(B98="","",VLOOKUP(Sayfa2!AD64,Varsayımlar!B:S,18,0))</f>
        <v>0</v>
      </c>
      <c r="AD98" s="90" t="str">
        <f t="shared" si="4"/>
        <v>MAGNİTMAGNİT MAVİ AMBALAJ 25 CM 260G</v>
      </c>
    </row>
    <row r="99" spans="1:30" ht="39" customHeight="1" x14ac:dyDescent="0.25">
      <c r="A99" s="9" t="s">
        <v>132</v>
      </c>
      <c r="B99" s="151" t="s">
        <v>104</v>
      </c>
      <c r="C99" s="112">
        <f>IF(B99="","",VLOOKUP(AD99,Varsayımlar!$B:$Q,3,0))</f>
        <v>8698829380698</v>
      </c>
      <c r="D99" s="112">
        <v>34</v>
      </c>
      <c r="E99" s="151" t="s">
        <v>393</v>
      </c>
      <c r="F99" s="111"/>
      <c r="G99" s="111" t="s">
        <v>720</v>
      </c>
      <c r="H99" s="111" t="str">
        <f>IF(B99="","",VLOOKUP(AD99,Varsayımlar!$B:$Q,5,0))</f>
        <v>Tortillas 20cm Çok Tahıllı</v>
      </c>
      <c r="I99" s="111">
        <f>IF(B99="","",VLOOKUP(AD99,Varsayımlar!B:T,19,0))</f>
        <v>0</v>
      </c>
      <c r="J99" s="111" t="str">
        <f>IF(B99="","",VLOOKUP(AD99,Varsayımlar!$B:$Q,6,0))</f>
        <v>Çok Tahıllı</v>
      </c>
      <c r="K99" s="111">
        <v>5625</v>
      </c>
      <c r="L99" s="111"/>
      <c r="M99" s="111">
        <f>IFERROR(IF(B99="","",K99/VLOOKUP(AD99,Varsayımlar!B:R,17,0)),"")</f>
        <v>25</v>
      </c>
      <c r="N99" s="111"/>
      <c r="O99" s="111">
        <v>26</v>
      </c>
      <c r="P99" s="111">
        <f>IF(B99="","",VLOOKUP(AD99,Varsayımlar!$B:$Q,7,0)*K99)</f>
        <v>78750</v>
      </c>
      <c r="Q99" s="111">
        <f>IF(B99="","",VLOOKUP(AD99,Varsayımlar!$B:$Q,8,0))</f>
        <v>20</v>
      </c>
      <c r="R99" s="111" t="str">
        <f>IF(B99="","",VLOOKUP(AD99,Varsayımlar!$B:$Q,9,0))</f>
        <v>Irak Soft</v>
      </c>
      <c r="S99" s="111">
        <f>IF(B99="","",VLOOKUP(AD99,Varsayımlar!$B:$Q,10,0))</f>
        <v>4</v>
      </c>
      <c r="T99" s="111">
        <f>IF(B99="","",VLOOKUP(AD99,Varsayımlar!$B:$Q,11,0))</f>
        <v>14</v>
      </c>
      <c r="U99" s="111">
        <f>IF(B99="","",VLOOKUP(AD99,Varsayımlar!$B:$Q,12,0))</f>
        <v>166</v>
      </c>
      <c r="V99" s="111" t="str">
        <f>IF(B99="","",VLOOKUP(AD99,Varsayımlar!$B:$Q,13,0))</f>
        <v>Yurtdışı</v>
      </c>
      <c r="W99" s="111">
        <f>IF(B99="","",VLOOKUP(AD99,Varsayımlar!$B:$Q,14,0))</f>
        <v>9</v>
      </c>
      <c r="X99" s="114">
        <v>46217</v>
      </c>
      <c r="Y99" s="114">
        <v>46491</v>
      </c>
      <c r="Z99" s="111" t="s">
        <v>847</v>
      </c>
      <c r="AA99" s="111" t="str">
        <f>IF(B99="","",VLOOKUP(AD99,Varsayımlar!$B:$Q,15,0))</f>
        <v>SİYAH KARE KOLİ-Üretim Tarihi Etiketli</v>
      </c>
      <c r="AB99" s="111" t="str">
        <f>IF(B99="","",VLOOKUP(AD99,Varsayımlar!$B:$Q,16,0))</f>
        <v>19-21 cm</v>
      </c>
      <c r="AC99" s="9">
        <f>IF(B99="","",VLOOKUP(Sayfa2!AD100,Varsayımlar!B:S,18,0))</f>
        <v>0</v>
      </c>
      <c r="AD99" s="9" t="str">
        <f>IF(B99="","",CONCATENATE(B99,E99))</f>
        <v>SMART LLCTortillas 20cm Çok Tahıllı 4pcs 166g</v>
      </c>
    </row>
    <row r="100" spans="1:30" ht="39" customHeight="1" x14ac:dyDescent="0.25">
      <c r="A100" s="9" t="s">
        <v>133</v>
      </c>
      <c r="B100" s="151" t="s">
        <v>104</v>
      </c>
      <c r="C100" s="112">
        <f>IF(B100="","",VLOOKUP(AD100,Varsayımlar!$B:$Q,3,0))</f>
        <v>8698829380698</v>
      </c>
      <c r="D100" s="112">
        <v>34</v>
      </c>
      <c r="E100" s="151" t="s">
        <v>263</v>
      </c>
      <c r="F100" s="111"/>
      <c r="G100" s="111" t="s">
        <v>720</v>
      </c>
      <c r="H100" s="111" t="str">
        <f>IF(B100="","",VLOOKUP(AD100,Varsayımlar!$B:$Q,5,0))</f>
        <v>Tortillas 20cm (Samakat Bilgileri Ekli)</v>
      </c>
      <c r="I100" s="111">
        <f>IF(B100="","",VLOOKUP(AD100,Varsayımlar!B:T,19,0))</f>
        <v>0</v>
      </c>
      <c r="J100" s="111" t="str">
        <f>IF(B100="","",VLOOKUP(AD100,Varsayımlar!$B:$Q,6,0))</f>
        <v>PEYNİRLİ</v>
      </c>
      <c r="K100" s="111">
        <v>1575</v>
      </c>
      <c r="L100" s="111"/>
      <c r="M100" s="111">
        <f>IFERROR(IF(B100="","",K100/VLOOKUP(AD100,Varsayımlar!B:R,17,0)),"")</f>
        <v>7</v>
      </c>
      <c r="N100" s="111"/>
      <c r="O100" s="111">
        <v>7</v>
      </c>
      <c r="P100" s="111">
        <f>IF(B100="","",VLOOKUP(AD100,Varsayımlar!$B:$Q,7,0)*K100)</f>
        <v>22050</v>
      </c>
      <c r="Q100" s="111">
        <f>IF(B100="","",VLOOKUP(AD100,Varsayımlar!$B:$Q,8,0))</f>
        <v>20</v>
      </c>
      <c r="R100" s="111" t="str">
        <f>IF(B100="","",VLOOKUP(AD100,Varsayımlar!$B:$Q,9,0))</f>
        <v>IRAK SOFT-AT</v>
      </c>
      <c r="S100" s="111">
        <f>IF(B100="","",VLOOKUP(AD100,Varsayımlar!$B:$Q,10,0))</f>
        <v>4</v>
      </c>
      <c r="T100" s="111">
        <f>IF(B100="","",VLOOKUP(AD100,Varsayımlar!$B:$Q,11,0))</f>
        <v>14</v>
      </c>
      <c r="U100" s="111">
        <f>IF(B100="","",VLOOKUP(AD100,Varsayımlar!$B:$Q,12,0))</f>
        <v>166</v>
      </c>
      <c r="V100" s="111" t="str">
        <f>IF(B100="","",VLOOKUP(AD100,Varsayımlar!$B:$Q,13,0))</f>
        <v>YURTDIŞI</v>
      </c>
      <c r="W100" s="111">
        <f>IF(B100="","",VLOOKUP(AD100,Varsayımlar!$B:$Q,14,0))</f>
        <v>9</v>
      </c>
      <c r="X100" s="114">
        <v>46217</v>
      </c>
      <c r="Y100" s="114">
        <v>46491</v>
      </c>
      <c r="Z100" s="111" t="s">
        <v>848</v>
      </c>
      <c r="AA100" s="111" t="str">
        <f>IF(B100="","",VLOOKUP(AD100,Varsayımlar!$B:$Q,15,0))</f>
        <v>Kare Koli-Üretim Tarihli Etiket</v>
      </c>
      <c r="AB100" s="111" t="str">
        <f>IF(B100="","",VLOOKUP(AD100,Varsayımlar!$B:$Q,16,0))</f>
        <v>19-21 cm</v>
      </c>
      <c r="AC100" s="90">
        <f>IF(B100="","",VLOOKUP(Sayfa2!AD101,Varsayımlar!B:S,18,0))</f>
        <v>0</v>
      </c>
      <c r="AD100" s="90" t="str">
        <f>IF(B100="","",CONCATENATE(B100,E100))</f>
        <v>SMART LLCTortillas 20cm Peynirli 4pcs 166g</v>
      </c>
    </row>
    <row r="101" spans="1:30" ht="78.75" x14ac:dyDescent="0.25">
      <c r="A101" s="9" t="s">
        <v>134</v>
      </c>
      <c r="B101" s="62" t="s">
        <v>90</v>
      </c>
      <c r="C101" s="33">
        <f>IF(B101="","",VLOOKUP(AD101,Varsayımlar!$B:$Q,3,0))</f>
        <v>8698829380698</v>
      </c>
      <c r="D101" s="33" t="s">
        <v>236</v>
      </c>
      <c r="E101" s="152" t="s">
        <v>91</v>
      </c>
      <c r="F101" s="62"/>
      <c r="G101" s="62"/>
      <c r="H101" s="62" t="str">
        <f>IF(B101="","",VLOOKUP(AD101,Varsayımlar!$B:$Q,5,0))</f>
        <v>MAGNİT MAVİ AMBALAJ 25CM</v>
      </c>
      <c r="I101" s="62">
        <f>IF(B101="","",VLOOKUP(AD101,Varsayımlar!B:T,19,0))</f>
        <v>0</v>
      </c>
      <c r="J101" s="62" t="str">
        <f>IF(B101="","",VLOOKUP(AD101,Varsayımlar!$B:$Q,6,0))</f>
        <v>SADE</v>
      </c>
      <c r="K101" s="62">
        <v>2016</v>
      </c>
      <c r="L101" s="62"/>
      <c r="M101" s="62">
        <f>IFERROR(IF(B101="","",K101/VLOOKUP(AD101,Varsayımlar!B:R,17,0)),"")</f>
        <v>24</v>
      </c>
      <c r="N101" s="62"/>
      <c r="O101" s="62">
        <v>21</v>
      </c>
      <c r="P101" s="62">
        <f>IF(B101="","",VLOOKUP(AD101,Varsayımlar!$B:$Q,7,0)*K101)</f>
        <v>60480</v>
      </c>
      <c r="Q101" s="62">
        <f>IF(B101="","",VLOOKUP(AD101,Varsayımlar!$B:$Q,8,0))</f>
        <v>25</v>
      </c>
      <c r="R101" s="62" t="str">
        <f>IF(B101="","",VLOOKUP(AD101,Varsayımlar!$B:$Q,9,0))</f>
        <v>SOFT</v>
      </c>
      <c r="S101" s="62">
        <f>IF(B101="","",VLOOKUP(AD101,Varsayımlar!$B:$Q,10,0))</f>
        <v>4</v>
      </c>
      <c r="T101" s="62">
        <f>IF(B101="","",VLOOKUP(AD101,Varsayımlar!$B:$Q,11,0))</f>
        <v>30</v>
      </c>
      <c r="U101" s="62">
        <f>IF(B101="","",VLOOKUP(AD101,Varsayımlar!$B:$Q,12,0))</f>
        <v>260</v>
      </c>
      <c r="V101" s="62" t="str">
        <f>IF(B101="","",VLOOKUP(AD101,Varsayımlar!$B:$Q,13,0))</f>
        <v>YURTDIŞI</v>
      </c>
      <c r="W101" s="62">
        <f>IF(B101="","",VLOOKUP(AD101,Varsayımlar!$B:$Q,14,0))</f>
        <v>9</v>
      </c>
      <c r="X101" s="63">
        <v>46219</v>
      </c>
      <c r="Y101" s="63">
        <v>46493</v>
      </c>
      <c r="Z101" s="62" t="s">
        <v>684</v>
      </c>
      <c r="AA101" s="62" t="str">
        <f>IF(B101="","",VLOOKUP(AD101,Varsayımlar!$B:$Q,15,0))</f>
        <v>25CM TURUNCU KOLİ-SOL ÜST DİKDÖRTGENE ÜRETİM TARİHİ BASILACAK</v>
      </c>
      <c r="AB101" s="62" t="str">
        <f>IF(B101="","",VLOOKUP(AD101,Varsayımlar!$B:$Q,16,0))</f>
        <v>24-26 CM</v>
      </c>
      <c r="AC101" s="90">
        <f>IF(B101="","",VLOOKUP(Sayfa2!AD66,Varsayımlar!B:S,18,0))</f>
        <v>0</v>
      </c>
      <c r="AD101" s="90" t="str">
        <f t="shared" si="4"/>
        <v>MAGNİTMAGNİT MAVİ AMBALAJ 25 CM 260G</v>
      </c>
    </row>
    <row r="102" spans="1:30" ht="78.75" x14ac:dyDescent="0.25">
      <c r="A102" s="9" t="s">
        <v>135</v>
      </c>
      <c r="B102" s="64" t="s">
        <v>90</v>
      </c>
      <c r="C102" s="65">
        <f>IF(B102="","",VLOOKUP(AD102,Varsayımlar!$B:$Q,3,0))</f>
        <v>8698829380698</v>
      </c>
      <c r="D102" s="65" t="s">
        <v>237</v>
      </c>
      <c r="E102" s="69" t="s">
        <v>91</v>
      </c>
      <c r="F102" s="64"/>
      <c r="G102" s="64"/>
      <c r="H102" s="64" t="str">
        <f>IF(B102="","",VLOOKUP(AD102,Varsayımlar!$B:$Q,5,0))</f>
        <v>MAGNİT MAVİ AMBALAJ 25CM</v>
      </c>
      <c r="I102" s="64">
        <f>IF(B102="","",VLOOKUP(AD102,Varsayımlar!B:T,19,0))</f>
        <v>0</v>
      </c>
      <c r="J102" s="64" t="str">
        <f>IF(B102="","",VLOOKUP(AD102,Varsayımlar!$B:$Q,6,0))</f>
        <v>SADE</v>
      </c>
      <c r="K102" s="64">
        <v>2016</v>
      </c>
      <c r="L102" s="64"/>
      <c r="M102" s="64">
        <f>IFERROR(IF(B102="","",K102/VLOOKUP(AD102,Varsayımlar!B:R,17,0)),"")</f>
        <v>24</v>
      </c>
      <c r="N102" s="64"/>
      <c r="O102" s="64">
        <v>21</v>
      </c>
      <c r="P102" s="64">
        <f>IF(B102="","",VLOOKUP(AD102,Varsayımlar!$B:$Q,7,0)*K102)</f>
        <v>60480</v>
      </c>
      <c r="Q102" s="64">
        <f>IF(B102="","",VLOOKUP(AD102,Varsayımlar!$B:$Q,8,0))</f>
        <v>25</v>
      </c>
      <c r="R102" s="64" t="str">
        <f>IF(B102="","",VLOOKUP(AD102,Varsayımlar!$B:$Q,9,0))</f>
        <v>SOFT</v>
      </c>
      <c r="S102" s="64">
        <f>IF(B102="","",VLOOKUP(AD102,Varsayımlar!$B:$Q,10,0))</f>
        <v>4</v>
      </c>
      <c r="T102" s="64">
        <f>IF(B102="","",VLOOKUP(AD102,Varsayımlar!$B:$Q,11,0))</f>
        <v>30</v>
      </c>
      <c r="U102" s="64">
        <f>IF(B102="","",VLOOKUP(AD102,Varsayımlar!$B:$Q,12,0))</f>
        <v>260</v>
      </c>
      <c r="V102" s="64" t="str">
        <f>IF(B102="","",VLOOKUP(AD102,Varsayımlar!$B:$Q,13,0))</f>
        <v>YURTDIŞI</v>
      </c>
      <c r="W102" s="64">
        <f>IF(B102="","",VLOOKUP(AD102,Varsayımlar!$B:$Q,14,0))</f>
        <v>9</v>
      </c>
      <c r="X102" s="66">
        <v>46220</v>
      </c>
      <c r="Y102" s="66">
        <v>46494</v>
      </c>
      <c r="Z102" s="64" t="s">
        <v>685</v>
      </c>
      <c r="AA102" s="64" t="str">
        <f>IF(B102="","",VLOOKUP(AD102,Varsayımlar!$B:$Q,15,0))</f>
        <v>25CM TURUNCU KOLİ-SOL ÜST DİKDÖRTGENE ÜRETİM TARİHİ BASILACAK</v>
      </c>
      <c r="AB102" s="64" t="str">
        <f>IF(B102="","",VLOOKUP(AD102,Varsayımlar!$B:$Q,16,0))</f>
        <v>24-26 CM</v>
      </c>
      <c r="AC102" s="90">
        <f>IF(B102="","",VLOOKUP(Sayfa2!AD67,Varsayımlar!B:S,18,0))</f>
        <v>0</v>
      </c>
      <c r="AD102" s="90" t="str">
        <f t="shared" si="4"/>
        <v>MAGNİTMAGNİT MAVİ AMBALAJ 25 CM 260G</v>
      </c>
    </row>
    <row r="103" spans="1:30" ht="78.75" x14ac:dyDescent="0.25">
      <c r="A103" s="9" t="s">
        <v>136</v>
      </c>
      <c r="B103" s="115" t="s">
        <v>90</v>
      </c>
      <c r="C103" s="116">
        <f>IF(B103="","",VLOOKUP(AD103,Varsayımlar!$B:$Q,3,0))</f>
        <v>8698829380698</v>
      </c>
      <c r="D103" s="116" t="s">
        <v>238</v>
      </c>
      <c r="E103" s="153" t="s">
        <v>91</v>
      </c>
      <c r="F103" s="115"/>
      <c r="G103" s="115"/>
      <c r="H103" s="115" t="str">
        <f>IF(B103="","",VLOOKUP(AD103,Varsayımlar!$B:$Q,5,0))</f>
        <v>MAGNİT MAVİ AMBALAJ 25CM</v>
      </c>
      <c r="I103" s="115">
        <f>IF(B103="","",VLOOKUP(AD103,Varsayımlar!B:T,19,0))</f>
        <v>0</v>
      </c>
      <c r="J103" s="115" t="str">
        <f>IF(B103="","",VLOOKUP(AD103,Varsayımlar!$B:$Q,6,0))</f>
        <v>SADE</v>
      </c>
      <c r="K103" s="115">
        <v>2016</v>
      </c>
      <c r="L103" s="115"/>
      <c r="M103" s="115">
        <f>IFERROR(IF(B103="","",K103/VLOOKUP(AD103,Varsayımlar!B:R,17,0)),"")</f>
        <v>24</v>
      </c>
      <c r="N103" s="115"/>
      <c r="O103" s="115">
        <v>21</v>
      </c>
      <c r="P103" s="115">
        <f>IF(B103="","",VLOOKUP(AD103,Varsayımlar!$B:$Q,7,0)*K103)</f>
        <v>60480</v>
      </c>
      <c r="Q103" s="115">
        <f>IF(B103="","",VLOOKUP(AD103,Varsayımlar!$B:$Q,8,0))</f>
        <v>25</v>
      </c>
      <c r="R103" s="115" t="str">
        <f>IF(B103="","",VLOOKUP(AD103,Varsayımlar!$B:$Q,9,0))</f>
        <v>SOFT</v>
      </c>
      <c r="S103" s="115">
        <f>IF(B103="","",VLOOKUP(AD103,Varsayımlar!$B:$Q,10,0))</f>
        <v>4</v>
      </c>
      <c r="T103" s="115">
        <f>IF(B103="","",VLOOKUP(AD103,Varsayımlar!$B:$Q,11,0))</f>
        <v>30</v>
      </c>
      <c r="U103" s="115">
        <f>IF(B103="","",VLOOKUP(AD103,Varsayımlar!$B:$Q,12,0))</f>
        <v>260</v>
      </c>
      <c r="V103" s="115" t="str">
        <f>IF(B103="","",VLOOKUP(AD103,Varsayımlar!$B:$Q,13,0))</f>
        <v>YURTDIŞI</v>
      </c>
      <c r="W103" s="115">
        <f>IF(B103="","",VLOOKUP(AD103,Varsayımlar!$B:$Q,14,0))</f>
        <v>9</v>
      </c>
      <c r="X103" s="118">
        <v>46220</v>
      </c>
      <c r="Y103" s="118">
        <v>46494</v>
      </c>
      <c r="Z103" s="115" t="s">
        <v>686</v>
      </c>
      <c r="AA103" s="115" t="str">
        <f>IF(B103="","",VLOOKUP(AD103,Varsayımlar!$B:$Q,15,0))</f>
        <v>25CM TURUNCU KOLİ-SOL ÜST DİKDÖRTGENE ÜRETİM TARİHİ BASILACAK</v>
      </c>
      <c r="AB103" s="115" t="str">
        <f>IF(B103="","",VLOOKUP(AD103,Varsayımlar!$B:$Q,16,0))</f>
        <v>24-26 CM</v>
      </c>
      <c r="AC103" s="90">
        <f>IF(B103="","",VLOOKUP(Sayfa2!AD68,Varsayımlar!B:S,18,0))</f>
        <v>0</v>
      </c>
      <c r="AD103" s="90" t="str">
        <f t="shared" si="4"/>
        <v>MAGNİTMAGNİT MAVİ AMBALAJ 25 CM 260G</v>
      </c>
    </row>
    <row r="104" spans="1:30" ht="78.75" x14ac:dyDescent="0.25">
      <c r="A104" s="9" t="s">
        <v>137</v>
      </c>
      <c r="B104" s="70" t="s">
        <v>90</v>
      </c>
      <c r="C104" s="71">
        <f>IF(B104="","",VLOOKUP(AD104,Varsayımlar!$B:$Q,3,0))</f>
        <v>8698829380698</v>
      </c>
      <c r="D104" s="71" t="s">
        <v>239</v>
      </c>
      <c r="E104" s="72" t="s">
        <v>91</v>
      </c>
      <c r="F104" s="70"/>
      <c r="G104" s="70"/>
      <c r="H104" s="70" t="str">
        <f>IF(B104="","",VLOOKUP(AD104,Varsayımlar!$B:$Q,5,0))</f>
        <v>MAGNİT MAVİ AMBALAJ 25CM</v>
      </c>
      <c r="I104" s="70">
        <f>IF(B104="","",VLOOKUP(AD104,Varsayımlar!B:T,19,0))</f>
        <v>0</v>
      </c>
      <c r="J104" s="70" t="str">
        <f>IF(B104="","",VLOOKUP(AD104,Varsayımlar!$B:$Q,6,0))</f>
        <v>SADE</v>
      </c>
      <c r="K104" s="70">
        <v>2016</v>
      </c>
      <c r="L104" s="70"/>
      <c r="M104" s="70">
        <f>IFERROR(IF(B104="","",K104/VLOOKUP(AD104,Varsayımlar!B:R,17,0)),"")</f>
        <v>24</v>
      </c>
      <c r="N104" s="70"/>
      <c r="O104" s="70">
        <v>21</v>
      </c>
      <c r="P104" s="70">
        <f>IF(B104="","",VLOOKUP(AD104,Varsayımlar!$B:$Q,7,0)*K104)</f>
        <v>60480</v>
      </c>
      <c r="Q104" s="70">
        <f>IF(B104="","",VLOOKUP(AD104,Varsayımlar!$B:$Q,8,0))</f>
        <v>25</v>
      </c>
      <c r="R104" s="70" t="str">
        <f>IF(B104="","",VLOOKUP(AD104,Varsayımlar!$B:$Q,9,0))</f>
        <v>SOFT</v>
      </c>
      <c r="S104" s="70">
        <f>IF(B104="","",VLOOKUP(AD104,Varsayımlar!$B:$Q,10,0))</f>
        <v>4</v>
      </c>
      <c r="T104" s="70">
        <f>IF(B104="","",VLOOKUP(AD104,Varsayımlar!$B:$Q,11,0))</f>
        <v>30</v>
      </c>
      <c r="U104" s="70">
        <f>IF(B104="","",VLOOKUP(AD104,Varsayımlar!$B:$Q,12,0))</f>
        <v>260</v>
      </c>
      <c r="V104" s="70" t="str">
        <f>IF(B104="","",VLOOKUP(AD104,Varsayımlar!$B:$Q,13,0))</f>
        <v>YURTDIŞI</v>
      </c>
      <c r="W104" s="70">
        <f>IF(B104="","",VLOOKUP(AD104,Varsayımlar!$B:$Q,14,0))</f>
        <v>9</v>
      </c>
      <c r="X104" s="73">
        <v>46221</v>
      </c>
      <c r="Y104" s="73">
        <v>46495</v>
      </c>
      <c r="Z104" s="70" t="s">
        <v>687</v>
      </c>
      <c r="AA104" s="70" t="str">
        <f>IF(B104="","",VLOOKUP(AD104,Varsayımlar!$B:$Q,15,0))</f>
        <v>25CM TURUNCU KOLİ-SOL ÜST DİKDÖRTGENE ÜRETİM TARİHİ BASILACAK</v>
      </c>
      <c r="AB104" s="70" t="str">
        <f>IF(B104="","",VLOOKUP(AD104,Varsayımlar!$B:$Q,16,0))</f>
        <v>24-26 CM</v>
      </c>
      <c r="AC104" s="90">
        <f>IF(B104="","",VLOOKUP(Sayfa2!AD69,Varsayımlar!B:S,18,0))</f>
        <v>0</v>
      </c>
      <c r="AD104" s="90" t="str">
        <f t="shared" si="4"/>
        <v>MAGNİTMAGNİT MAVİ AMBALAJ 25 CM 260G</v>
      </c>
    </row>
    <row r="105" spans="1:30" ht="31.5" x14ac:dyDescent="0.25">
      <c r="A105" s="9" t="s">
        <v>138</v>
      </c>
      <c r="B105" s="82" t="s">
        <v>79</v>
      </c>
      <c r="C105" s="83">
        <f>IF(B105="","",VLOOKUP(AD105,Varsayımlar!$B:$Q,3,0))</f>
        <v>8698829380698</v>
      </c>
      <c r="D105" s="83"/>
      <c r="E105" s="149" t="s">
        <v>254</v>
      </c>
      <c r="F105" s="82"/>
      <c r="G105" s="82"/>
      <c r="H105" s="82" t="str">
        <f>IF(B105="","",VLOOKUP(AD105,Varsayımlar!$B:$Q,5,0))</f>
        <v>Manetka 20cm</v>
      </c>
      <c r="I105" s="82">
        <f>IF(B105="","",VLOOKUP(AD105,Varsayımlar!B:T,19,0))</f>
        <v>0</v>
      </c>
      <c r="J105" s="82" t="str">
        <f>IF(B105="","",VLOOKUP(AD105,Varsayımlar!$B:$Q,6,0))</f>
        <v>SADE</v>
      </c>
      <c r="K105" s="82">
        <v>7200</v>
      </c>
      <c r="L105" s="82"/>
      <c r="M105" s="82">
        <f>IFERROR(IF(B105="","",K105/VLOOKUP(AD105,Varsayımlar!B:R,17,0)),"")</f>
        <v>32</v>
      </c>
      <c r="N105" s="82"/>
      <c r="O105" s="82">
        <v>32</v>
      </c>
      <c r="P105" s="82">
        <f>IF(B105="","",VLOOKUP(AD105,Varsayımlar!$B:$Q,7,0)*K105)</f>
        <v>100800</v>
      </c>
      <c r="Q105" s="82">
        <f>IF(B105="","",VLOOKUP(AD105,Varsayımlar!$B:$Q,8,0))</f>
        <v>20</v>
      </c>
      <c r="R105" s="82" t="str">
        <f>IF(B105="","",VLOOKUP(AD105,Varsayımlar!$B:$Q,9,0))</f>
        <v>Irak Soft</v>
      </c>
      <c r="S105" s="82">
        <f>IF(B105="","",VLOOKUP(AD105,Varsayımlar!$B:$Q,10,0))</f>
        <v>4</v>
      </c>
      <c r="T105" s="82">
        <f>IF(B105="","",VLOOKUP(AD105,Varsayımlar!$B:$Q,11,0))</f>
        <v>14</v>
      </c>
      <c r="U105" s="82">
        <f>IF(B105="","",VLOOKUP(AD105,Varsayımlar!$B:$Q,12,0))</f>
        <v>166</v>
      </c>
      <c r="V105" s="82" t="str">
        <f>IF(B105="","",VLOOKUP(AD105,Varsayımlar!$B:$Q,13,0))</f>
        <v>YURTDIŞI</v>
      </c>
      <c r="W105" s="82">
        <f>IF(B105="","",VLOOKUP(AD105,Varsayımlar!$B:$Q,14,0))</f>
        <v>6</v>
      </c>
      <c r="X105" s="84">
        <v>46223</v>
      </c>
      <c r="Y105" s="84">
        <v>46407</v>
      </c>
      <c r="Z105" s="82">
        <v>26072020</v>
      </c>
      <c r="AA105" s="82" t="str">
        <f>IF(B105="","",VLOOKUP(AD105,Varsayımlar!$B:$Q,15,0))</f>
        <v>Kare Koli-Üretim Tarihli Etiket</v>
      </c>
      <c r="AB105" s="82" t="str">
        <f>IF(B105="","",VLOOKUP(AD105,Varsayımlar!$B:$Q,16,0))</f>
        <v>19-21 cm</v>
      </c>
      <c r="AC105" s="9">
        <f>IF(B105="","",VLOOKUP(Sayfa2!AD94,Varsayımlar!B:S,18,0))</f>
        <v>0</v>
      </c>
      <c r="AD105" s="9" t="str">
        <f t="shared" si="4"/>
        <v>LLC KOTORManetka 20cm 4 pcs 166g</v>
      </c>
    </row>
    <row r="106" spans="1:30" ht="31.5" x14ac:dyDescent="0.25">
      <c r="A106" s="9" t="s">
        <v>188</v>
      </c>
      <c r="B106" s="158" t="s">
        <v>271</v>
      </c>
      <c r="C106" s="159">
        <f>IF(B106="","",VLOOKUP(AD106,Varsayımlar!$B:$Q,3,0))</f>
        <v>8698829380698</v>
      </c>
      <c r="D106" s="159"/>
      <c r="E106" s="160" t="s">
        <v>542</v>
      </c>
      <c r="F106" s="158"/>
      <c r="G106" s="158"/>
      <c r="H106" s="158" t="str">
        <f>IF(B106="","",VLOOKUP(AD106,Varsayımlar!$B:$Q,5,0))</f>
        <v>Durum 3 lü paket sade 1620g (İç-Dış Ambalaj)</v>
      </c>
      <c r="I106" s="158">
        <f>IF(B106="","",VLOOKUP(AD106,Varsayımlar!B:T,19,0))</f>
        <v>0</v>
      </c>
      <c r="J106" s="158" t="str">
        <f>IF(B106="","",VLOOKUP(AD106,Varsayımlar!$B:$Q,6,0))</f>
        <v>SADE</v>
      </c>
      <c r="K106" s="158">
        <v>2640</v>
      </c>
      <c r="L106" s="158"/>
      <c r="M106" s="158" t="str">
        <f>IFERROR(IF(B106="","",K106/VLOOKUP(AD106,Varsayımlar!B:R,17,0)),"")</f>
        <v/>
      </c>
      <c r="N106" s="158"/>
      <c r="O106" s="158">
        <v>28</v>
      </c>
      <c r="P106" s="158">
        <f>IF(B106="","",VLOOKUP(AD106,Varsayımlar!$B:$Q,7,0)*K106)</f>
        <v>10560</v>
      </c>
      <c r="Q106" s="158">
        <f>IF(B106="","",VLOOKUP(AD106,Varsayımlar!$B:$Q,8,0))</f>
        <v>20</v>
      </c>
      <c r="R106" s="158" t="str">
        <f>IF(B106="","",VLOOKUP(AD106,Varsayımlar!$B:$Q,9,0))</f>
        <v>Irak Soft</v>
      </c>
      <c r="S106" s="158">
        <f>IF(B106="","",VLOOKUP(AD106,Varsayımlar!$B:$Q,10,0))</f>
        <v>36</v>
      </c>
      <c r="T106" s="158">
        <f>IF(B106="","",VLOOKUP(AD106,Varsayımlar!$B:$Q,11,0))</f>
        <v>4</v>
      </c>
      <c r="U106" s="158">
        <f>IF(B106="","",VLOOKUP(AD106,Varsayımlar!$B:$Q,12,0))</f>
        <v>1620</v>
      </c>
      <c r="V106" s="158" t="str">
        <f>IF(B106="","",VLOOKUP(AD106,Varsayımlar!$B:$Q,13,0))</f>
        <v>Yurtdışı</v>
      </c>
      <c r="W106" s="158">
        <f>IF(B106="","",VLOOKUP(AD106,Varsayımlar!$B:$Q,14,0))</f>
        <v>0</v>
      </c>
      <c r="X106" s="158"/>
      <c r="Y106" s="158" t="s">
        <v>625</v>
      </c>
      <c r="Z106" s="158" t="s">
        <v>627</v>
      </c>
      <c r="AA106" s="158" t="str">
        <f>IF(B106="","",VLOOKUP(AD106,Varsayımlar!$B:$Q,15,0))</f>
        <v>Lacivert 20cm Koli-İbranice Sade Etiketli</v>
      </c>
      <c r="AB106" s="158" t="str">
        <f>IF(B106="","",VLOOKUP(AD106,Varsayımlar!$B:$Q,16,0))</f>
        <v>19-21 cm</v>
      </c>
      <c r="AC106" s="90">
        <f>IF(B106="","",VLOOKUP(Sayfa2!AD130,Varsayımlar!B:S,18,0))</f>
        <v>0</v>
      </c>
      <c r="AD106" s="90" t="str">
        <f t="shared" si="4"/>
        <v>EyalDurum 3 lü paket sade 1620g</v>
      </c>
    </row>
    <row r="107" spans="1:30" ht="36.75" customHeight="1" x14ac:dyDescent="0.25">
      <c r="A107" s="9" t="s">
        <v>189</v>
      </c>
      <c r="B107" s="85" t="s">
        <v>854</v>
      </c>
      <c r="C107" s="33">
        <f>IF(B107="","",VLOOKUP(AD107,Varsayımlar!$B:$Q,3,0))</f>
        <v>8698829380698</v>
      </c>
      <c r="D107" s="33"/>
      <c r="E107" s="85" t="s">
        <v>855</v>
      </c>
      <c r="F107" s="62"/>
      <c r="G107" s="62"/>
      <c r="H107" s="62" t="str">
        <f>IF(B107="","",VLOOKUP(AD107,Varsayımlar!$B:$Q,5,0))</f>
        <v>Switz 25cm 8pcs 520g</v>
      </c>
      <c r="I107" s="62">
        <f>IF(B107="","",VLOOKUP(AD107,Varsayımlar!B:T,19,0))</f>
        <v>0</v>
      </c>
      <c r="J107" s="62" t="str">
        <f>IF(B107="","",VLOOKUP(AD107,Varsayımlar!$B:$Q,6,0))</f>
        <v>Sade</v>
      </c>
      <c r="K107" s="62">
        <v>1000</v>
      </c>
      <c r="L107" s="62"/>
      <c r="M107" s="62">
        <f>IFERROR(IF(B107="","",K107/VLOOKUP(AD107,Varsayımlar!B:R,17,0)),"")</f>
        <v>10</v>
      </c>
      <c r="N107" s="62"/>
      <c r="O107" s="62">
        <v>10</v>
      </c>
      <c r="P107" s="62">
        <f>IF(B107="","",VLOOKUP(AD107,Varsayımlar!$B:$Q,7,0)*K107)</f>
        <v>14000</v>
      </c>
      <c r="Q107" s="62">
        <f>IF(B107="","",VLOOKUP(AD107,Varsayımlar!$B:$Q,8,0))</f>
        <v>25</v>
      </c>
      <c r="R107" s="62" t="str">
        <f>IF(B107="","",VLOOKUP(AD107,Varsayımlar!$B:$Q,9,0))</f>
        <v>Irak soft</v>
      </c>
      <c r="S107" s="62">
        <f>IF(B107="","",VLOOKUP(AD107,Varsayımlar!$B:$Q,10,0))</f>
        <v>8</v>
      </c>
      <c r="T107" s="62">
        <f>IF(B107="","",VLOOKUP(AD107,Varsayımlar!$B:$Q,11,0))</f>
        <v>14</v>
      </c>
      <c r="U107" s="62">
        <f>IF(B107="","",VLOOKUP(AD107,Varsayımlar!$B:$Q,12,0))</f>
        <v>520</v>
      </c>
      <c r="V107" s="62" t="str">
        <f>IF(B107="","",VLOOKUP(AD107,Varsayımlar!$B:$Q,13,0))</f>
        <v>Yurtdışı</v>
      </c>
      <c r="W107" s="62">
        <f>IF(B107="","",VLOOKUP(AD107,Varsayımlar!$B:$Q,14,0))</f>
        <v>9</v>
      </c>
      <c r="X107" s="63">
        <v>46226</v>
      </c>
      <c r="Y107" s="161">
        <v>46500</v>
      </c>
      <c r="Z107" s="102">
        <v>26072325</v>
      </c>
      <c r="AA107" s="62" t="str">
        <f>IF(B107="","",VLOOKUP(AD107,Varsayımlar!$B:$Q,15,0))</f>
        <v>Kırmızı Koli</v>
      </c>
      <c r="AB107" s="62" t="str">
        <f>IF(B107="","",VLOOKUP(AD107,Varsayımlar!$B:$Q,16,0))</f>
        <v>24-26 cm</v>
      </c>
      <c r="AC107" s="90">
        <f>IF(B107="","",VLOOKUP(Sayfa2!AD97,Varsayımlar!B:S,18,0))</f>
        <v>0</v>
      </c>
      <c r="AD107" s="90" t="str">
        <f t="shared" si="4"/>
        <v>Switz TradingSwitz 25cm 8pcs 520g</v>
      </c>
    </row>
    <row r="108" spans="1:30" ht="31.5" x14ac:dyDescent="0.25">
      <c r="A108" s="9" t="s">
        <v>190</v>
      </c>
      <c r="B108" s="62" t="s">
        <v>632</v>
      </c>
      <c r="C108" s="33">
        <f>IF(B108="","",VLOOKUP(AD108,Varsayımlar!$B:$Q,3,0))</f>
        <v>8698829380698</v>
      </c>
      <c r="D108" s="33"/>
      <c r="E108" s="152" t="s">
        <v>633</v>
      </c>
      <c r="F108" s="178">
        <v>46230</v>
      </c>
      <c r="G108" s="62" t="s">
        <v>274</v>
      </c>
      <c r="H108" s="62" t="str">
        <f>IF(B108="","",VLOOKUP(AD108,Varsayımlar!$B:$Q,5,0))</f>
        <v>Willifood 20cm 10 pcs 450g</v>
      </c>
      <c r="I108" s="62">
        <f>IF(B108="","",VLOOKUP(AD108,Varsayımlar!B:T,19,0))</f>
        <v>0</v>
      </c>
      <c r="J108" s="62" t="str">
        <f>IF(B108="","",VLOOKUP(AD108,Varsayımlar!$B:$Q,6,0))</f>
        <v>SADE</v>
      </c>
      <c r="K108" s="62">
        <v>3200</v>
      </c>
      <c r="L108" s="62"/>
      <c r="M108" s="62" t="str">
        <f>IFERROR(IF(B108="","",K108/VLOOKUP(AD108,Varsayımlar!B:R,17,0)),"")</f>
        <v/>
      </c>
      <c r="N108" s="62"/>
      <c r="O108" s="62">
        <v>31</v>
      </c>
      <c r="P108" s="62">
        <f>IF(B108="","",VLOOKUP(AD108,Varsayımlar!$B:$Q,7,0)*K108)</f>
        <v>38400</v>
      </c>
      <c r="Q108" s="62">
        <f>IF(B108="","",VLOOKUP(AD108,Varsayımlar!$B:$Q,8,0))</f>
        <v>20</v>
      </c>
      <c r="R108" s="62" t="str">
        <f>IF(B108="","",VLOOKUP(AD108,Varsayımlar!$B:$Q,9,0))</f>
        <v>Irak Soft</v>
      </c>
      <c r="S108" s="62">
        <f>IF(B108="","",VLOOKUP(AD108,Varsayımlar!$B:$Q,10,0))</f>
        <v>10</v>
      </c>
      <c r="T108" s="62">
        <f>IF(B108="","",VLOOKUP(AD108,Varsayımlar!$B:$Q,11,0))</f>
        <v>12</v>
      </c>
      <c r="U108" s="62">
        <f>IF(B108="","",VLOOKUP(AD108,Varsayımlar!$B:$Q,12,0))</f>
        <v>450</v>
      </c>
      <c r="V108" s="62" t="str">
        <f>IF(B108="","",VLOOKUP(AD108,Varsayımlar!$B:$Q,13,0))</f>
        <v>Yurtdışı</v>
      </c>
      <c r="W108" s="62" t="str">
        <f>IF(B108="","",VLOOKUP(AD108,Varsayımlar!$B:$Q,14,0))</f>
        <v>Özel Tarih</v>
      </c>
      <c r="X108" s="63"/>
      <c r="Y108" s="161" t="s">
        <v>658</v>
      </c>
      <c r="Z108" s="161" t="s">
        <v>659</v>
      </c>
      <c r="AA108" s="62" t="str">
        <f>IF(B108="","",VLOOKUP(AD108,Varsayımlar!$B:$Q,15,0))</f>
        <v>20cm koli-Etiketli</v>
      </c>
      <c r="AB108" s="62" t="str">
        <f>IF(B108="","",VLOOKUP(AD108,Varsayımlar!$B:$Q,16,0))</f>
        <v>19-21 cm</v>
      </c>
      <c r="AC108" s="90">
        <f>IF(B108="","",VLOOKUP(Sayfa2!AD95,Varsayımlar!B:S,18,0))</f>
        <v>0</v>
      </c>
      <c r="AD108" s="90" t="str">
        <f t="shared" si="4"/>
        <v>WillifoodWillifood 20cm 10 pcs 450g</v>
      </c>
    </row>
    <row r="109" spans="1:30" x14ac:dyDescent="0.25">
      <c r="A109" s="9" t="s">
        <v>191</v>
      </c>
      <c r="B109" s="62" t="s">
        <v>632</v>
      </c>
      <c r="C109" s="33">
        <f>IF(B109="","",VLOOKUP(AD109,Varsayımlar!$B:$Q,3,0))</f>
        <v>8698829380698</v>
      </c>
      <c r="D109" s="33"/>
      <c r="E109" s="152" t="s">
        <v>650</v>
      </c>
      <c r="F109" s="178">
        <v>46230</v>
      </c>
      <c r="G109" s="62" t="s">
        <v>274</v>
      </c>
      <c r="H109" s="62" t="str">
        <f>IF(B109="","",VLOOKUP(AD109,Varsayımlar!$B:$Q,5,0))</f>
        <v>Willifood 25cm 8 pcs 560g</v>
      </c>
      <c r="I109" s="62">
        <f>IF(B109="","",VLOOKUP(AD109,Varsayımlar!B:T,19,0))</f>
        <v>0</v>
      </c>
      <c r="J109" s="62" t="str">
        <f>IF(B109="","",VLOOKUP(AD109,Varsayımlar!$B:$Q,6,0))</f>
        <v>SADE</v>
      </c>
      <c r="K109" s="62">
        <v>2000</v>
      </c>
      <c r="L109" s="62"/>
      <c r="M109" s="62" t="str">
        <f>IFERROR(IF(B109="","",K109/VLOOKUP(AD109,Varsayımlar!B:R,17,0)),"")</f>
        <v/>
      </c>
      <c r="N109" s="62"/>
      <c r="O109" s="62">
        <v>18</v>
      </c>
      <c r="P109" s="62">
        <f>IF(B109="","",VLOOKUP(AD109,Varsayımlar!$B:$Q,7,0)*K109)</f>
        <v>28000</v>
      </c>
      <c r="Q109" s="62">
        <f>IF(B109="","",VLOOKUP(AD109,Varsayımlar!$B:$Q,8,0))</f>
        <v>25</v>
      </c>
      <c r="R109" s="62" t="str">
        <f>IF(B109="","",VLOOKUP(AD109,Varsayımlar!$B:$Q,9,0))</f>
        <v>ırak Soft</v>
      </c>
      <c r="S109" s="62">
        <f>IF(B109="","",VLOOKUP(AD109,Varsayımlar!$B:$Q,10,0))</f>
        <v>8</v>
      </c>
      <c r="T109" s="62">
        <f>IF(B109="","",VLOOKUP(AD109,Varsayımlar!$B:$Q,11,0))</f>
        <v>14</v>
      </c>
      <c r="U109" s="62">
        <f>IF(B109="","",VLOOKUP(AD109,Varsayımlar!$B:$Q,12,0))</f>
        <v>560</v>
      </c>
      <c r="V109" s="62" t="str">
        <f>IF(B109="","",VLOOKUP(AD109,Varsayımlar!$B:$Q,13,0))</f>
        <v>YURTDIŞI</v>
      </c>
      <c r="W109" s="62">
        <f>IF(B109="","",VLOOKUP(AD109,Varsayımlar!$B:$Q,14,0))</f>
        <v>18</v>
      </c>
      <c r="X109" s="63"/>
      <c r="Y109" s="161" t="s">
        <v>658</v>
      </c>
      <c r="Z109" s="161" t="s">
        <v>659</v>
      </c>
      <c r="AA109" s="62" t="str">
        <f>IF(B109="","",VLOOKUP(AD109,Varsayımlar!$B:$Q,15,0))</f>
        <v>KIRMIZI KOLİ-ETİKETLİ</v>
      </c>
      <c r="AB109" s="62" t="str">
        <f>IF(B109="","",VLOOKUP(AD109,Varsayımlar!$B:$Q,16,0))</f>
        <v>24-26 CM</v>
      </c>
      <c r="AC109" s="90">
        <f>IF(B109="","",VLOOKUP(Sayfa2!AD96,Varsayımlar!B:S,18,0))</f>
        <v>0</v>
      </c>
      <c r="AD109" s="90" t="str">
        <f t="shared" si="4"/>
        <v>WillifoodWillifood 25cm 8 pcs 560g</v>
      </c>
    </row>
    <row r="110" spans="1:30" ht="78.75" x14ac:dyDescent="0.25">
      <c r="A110" s="9" t="s">
        <v>192</v>
      </c>
      <c r="B110" s="70" t="s">
        <v>90</v>
      </c>
      <c r="C110" s="71">
        <f>IF(B110="","",VLOOKUP(AD110,Varsayımlar!$B:$Q,3,0))</f>
        <v>8698829380698</v>
      </c>
      <c r="D110" s="71" t="s">
        <v>231</v>
      </c>
      <c r="E110" s="72" t="s">
        <v>91</v>
      </c>
      <c r="F110" s="70"/>
      <c r="G110" s="70"/>
      <c r="H110" s="70" t="str">
        <f>IF(B110="","",VLOOKUP(AD110,Varsayımlar!$B:$Q,5,0))</f>
        <v>MAGNİT MAVİ AMBALAJ 25CM</v>
      </c>
      <c r="I110" s="70">
        <f>IF(B110="","",VLOOKUP(AD110,Varsayımlar!B:T,19,0))</f>
        <v>0</v>
      </c>
      <c r="J110" s="70" t="str">
        <f>IF(B110="","",VLOOKUP(AD110,Varsayımlar!$B:$Q,6,0))</f>
        <v>SADE</v>
      </c>
      <c r="K110" s="70">
        <v>2016</v>
      </c>
      <c r="L110" s="70"/>
      <c r="M110" s="70">
        <f>IFERROR(IF(B110="","",K110/VLOOKUP(AD110,Varsayımlar!B:R,17,0)),"")</f>
        <v>24</v>
      </c>
      <c r="N110" s="70"/>
      <c r="O110" s="70">
        <v>21</v>
      </c>
      <c r="P110" s="70">
        <f>IF(B110="","",VLOOKUP(AD110,Varsayımlar!$B:$Q,7,0)*K110)</f>
        <v>60480</v>
      </c>
      <c r="Q110" s="70">
        <f>IF(B110="","",VLOOKUP(AD110,Varsayımlar!$B:$Q,8,0))</f>
        <v>25</v>
      </c>
      <c r="R110" s="70" t="str">
        <f>IF(B110="","",VLOOKUP(AD110,Varsayımlar!$B:$Q,9,0))</f>
        <v>SOFT</v>
      </c>
      <c r="S110" s="70">
        <f>IF(B110="","",VLOOKUP(AD110,Varsayımlar!$B:$Q,10,0))</f>
        <v>4</v>
      </c>
      <c r="T110" s="70">
        <f>IF(B110="","",VLOOKUP(AD110,Varsayımlar!$B:$Q,11,0))</f>
        <v>30</v>
      </c>
      <c r="U110" s="70">
        <f>IF(B110="","",VLOOKUP(AD110,Varsayımlar!$B:$Q,12,0))</f>
        <v>260</v>
      </c>
      <c r="V110" s="70" t="str">
        <f>IF(B110="","",VLOOKUP(AD110,Varsayımlar!$B:$Q,13,0))</f>
        <v>YURTDIŞI</v>
      </c>
      <c r="W110" s="70">
        <f>IF(B110="","",VLOOKUP(AD110,Varsayımlar!$B:$Q,14,0))</f>
        <v>9</v>
      </c>
      <c r="X110" s="70"/>
      <c r="Y110" s="70"/>
      <c r="Z110" s="70"/>
      <c r="AA110" s="70" t="str">
        <f>IF(B110="","",VLOOKUP(AD110,Varsayımlar!$B:$Q,15,0))</f>
        <v>25CM TURUNCU KOLİ-SOL ÜST DİKDÖRTGENE ÜRETİM TARİHİ BASILACAK</v>
      </c>
      <c r="AB110" s="70" t="str">
        <f>IF(B110="","",VLOOKUP(AD110,Varsayımlar!$B:$Q,16,0))</f>
        <v>24-26 CM</v>
      </c>
      <c r="AC110" s="90">
        <f>IF(B110="","",VLOOKUP(Sayfa2!AD77,Varsayımlar!B:S,18,0))</f>
        <v>0</v>
      </c>
      <c r="AD110" s="90" t="str">
        <f t="shared" si="4"/>
        <v>MAGNİTMAGNİT MAVİ AMBALAJ 25 CM 260G</v>
      </c>
    </row>
    <row r="111" spans="1:30" ht="78.75" x14ac:dyDescent="0.25">
      <c r="A111" s="9" t="s">
        <v>193</v>
      </c>
      <c r="B111" s="70" t="s">
        <v>90</v>
      </c>
      <c r="C111" s="71">
        <f>IF(B111="","",VLOOKUP(AD111,Varsayımlar!$B:$Q,3,0))</f>
        <v>8698829380698</v>
      </c>
      <c r="D111" s="71" t="s">
        <v>232</v>
      </c>
      <c r="E111" s="72" t="s">
        <v>91</v>
      </c>
      <c r="F111" s="70"/>
      <c r="G111" s="70"/>
      <c r="H111" s="70" t="str">
        <f>IF(B111="","",VLOOKUP(AD111,Varsayımlar!$B:$Q,5,0))</f>
        <v>MAGNİT MAVİ AMBALAJ 25CM</v>
      </c>
      <c r="I111" s="70">
        <f>IF(B111="","",VLOOKUP(AD111,Varsayımlar!B:T,19,0))</f>
        <v>0</v>
      </c>
      <c r="J111" s="70" t="str">
        <f>IF(B111="","",VLOOKUP(AD111,Varsayımlar!$B:$Q,6,0))</f>
        <v>SADE</v>
      </c>
      <c r="K111" s="70">
        <v>2016</v>
      </c>
      <c r="L111" s="70"/>
      <c r="M111" s="70">
        <f>IFERROR(IF(B111="","",K111/VLOOKUP(AD111,Varsayımlar!B:R,17,0)),"")</f>
        <v>24</v>
      </c>
      <c r="N111" s="70"/>
      <c r="O111" s="70">
        <v>21</v>
      </c>
      <c r="P111" s="70">
        <f>IF(B111="","",VLOOKUP(AD111,Varsayımlar!$B:$Q,7,0)*K111)</f>
        <v>60480</v>
      </c>
      <c r="Q111" s="70">
        <f>IF(B111="","",VLOOKUP(AD111,Varsayımlar!$B:$Q,8,0))</f>
        <v>25</v>
      </c>
      <c r="R111" s="70" t="str">
        <f>IF(B111="","",VLOOKUP(AD111,Varsayımlar!$B:$Q,9,0))</f>
        <v>SOFT</v>
      </c>
      <c r="S111" s="70">
        <f>IF(B111="","",VLOOKUP(AD111,Varsayımlar!$B:$Q,10,0))</f>
        <v>4</v>
      </c>
      <c r="T111" s="70">
        <f>IF(B111="","",VLOOKUP(AD111,Varsayımlar!$B:$Q,11,0))</f>
        <v>30</v>
      </c>
      <c r="U111" s="70">
        <f>IF(B111="","",VLOOKUP(AD111,Varsayımlar!$B:$Q,12,0))</f>
        <v>260</v>
      </c>
      <c r="V111" s="70" t="str">
        <f>IF(B111="","",VLOOKUP(AD111,Varsayımlar!$B:$Q,13,0))</f>
        <v>YURTDIŞI</v>
      </c>
      <c r="W111" s="70">
        <f>IF(B111="","",VLOOKUP(AD111,Varsayımlar!$B:$Q,14,0))</f>
        <v>9</v>
      </c>
      <c r="X111" s="70"/>
      <c r="Y111" s="70"/>
      <c r="Z111" s="70"/>
      <c r="AA111" s="70" t="str">
        <f>IF(B111="","",VLOOKUP(AD111,Varsayımlar!$B:$Q,15,0))</f>
        <v>25CM TURUNCU KOLİ-SOL ÜST DİKDÖRTGENE ÜRETİM TARİHİ BASILACAK</v>
      </c>
      <c r="AB111" s="70" t="str">
        <f>IF(B111="","",VLOOKUP(AD111,Varsayımlar!$B:$Q,16,0))</f>
        <v>24-26 CM</v>
      </c>
      <c r="AC111" s="90">
        <f>IF(B111="","",VLOOKUP(Sayfa2!AD78,Varsayımlar!B:S,18,0))</f>
        <v>0</v>
      </c>
      <c r="AD111" s="90" t="str">
        <f t="shared" si="4"/>
        <v>MAGNİTMAGNİT MAVİ AMBALAJ 25 CM 260G</v>
      </c>
    </row>
    <row r="112" spans="1:30" ht="78.75" x14ac:dyDescent="0.25">
      <c r="A112" s="9" t="s">
        <v>194</v>
      </c>
      <c r="B112" s="70" t="s">
        <v>90</v>
      </c>
      <c r="C112" s="71">
        <f>IF(B112="","",VLOOKUP(AD112,Varsayımlar!$B:$Q,3,0))</f>
        <v>8698829380698</v>
      </c>
      <c r="D112" s="71" t="s">
        <v>233</v>
      </c>
      <c r="E112" s="72" t="s">
        <v>91</v>
      </c>
      <c r="F112" s="70"/>
      <c r="G112" s="70"/>
      <c r="H112" s="70" t="str">
        <f>IF(B112="","",VLOOKUP(AD112,Varsayımlar!$B:$Q,5,0))</f>
        <v>MAGNİT MAVİ AMBALAJ 25CM</v>
      </c>
      <c r="I112" s="70">
        <f>IF(B112="","",VLOOKUP(AD112,Varsayımlar!B:T,19,0))</f>
        <v>0</v>
      </c>
      <c r="J112" s="70" t="str">
        <f>IF(B112="","",VLOOKUP(AD112,Varsayımlar!$B:$Q,6,0))</f>
        <v>SADE</v>
      </c>
      <c r="K112" s="70">
        <v>2016</v>
      </c>
      <c r="L112" s="70"/>
      <c r="M112" s="70">
        <f>IFERROR(IF(B112="","",K112/VLOOKUP(AD112,Varsayımlar!B:R,17,0)),"")</f>
        <v>24</v>
      </c>
      <c r="N112" s="70"/>
      <c r="O112" s="70">
        <v>21</v>
      </c>
      <c r="P112" s="70">
        <f>IF(B112="","",VLOOKUP(AD112,Varsayımlar!$B:$Q,7,0)*K112)</f>
        <v>60480</v>
      </c>
      <c r="Q112" s="70">
        <f>IF(B112="","",VLOOKUP(AD112,Varsayımlar!$B:$Q,8,0))</f>
        <v>25</v>
      </c>
      <c r="R112" s="70" t="str">
        <f>IF(B112="","",VLOOKUP(AD112,Varsayımlar!$B:$Q,9,0))</f>
        <v>SOFT</v>
      </c>
      <c r="S112" s="70">
        <f>IF(B112="","",VLOOKUP(AD112,Varsayımlar!$B:$Q,10,0))</f>
        <v>4</v>
      </c>
      <c r="T112" s="70">
        <f>IF(B112="","",VLOOKUP(AD112,Varsayımlar!$B:$Q,11,0))</f>
        <v>30</v>
      </c>
      <c r="U112" s="70">
        <f>IF(B112="","",VLOOKUP(AD112,Varsayımlar!$B:$Q,12,0))</f>
        <v>260</v>
      </c>
      <c r="V112" s="70" t="str">
        <f>IF(B112="","",VLOOKUP(AD112,Varsayımlar!$B:$Q,13,0))</f>
        <v>YURTDIŞI</v>
      </c>
      <c r="W112" s="70">
        <f>IF(B112="","",VLOOKUP(AD112,Varsayımlar!$B:$Q,14,0))</f>
        <v>9</v>
      </c>
      <c r="X112" s="70"/>
      <c r="Y112" s="70"/>
      <c r="Z112" s="70"/>
      <c r="AA112" s="70" t="str">
        <f>IF(B112="","",VLOOKUP(AD112,Varsayımlar!$B:$Q,15,0))</f>
        <v>25CM TURUNCU KOLİ-SOL ÜST DİKDÖRTGENE ÜRETİM TARİHİ BASILACAK</v>
      </c>
      <c r="AB112" s="70" t="str">
        <f>IF(B112="","",VLOOKUP(AD112,Varsayımlar!$B:$Q,16,0))</f>
        <v>24-26 CM</v>
      </c>
      <c r="AC112" s="90">
        <f>IF(B112="","",VLOOKUP(Sayfa2!AD79,Varsayımlar!B:S,18,0))</f>
        <v>0</v>
      </c>
      <c r="AD112" s="90" t="str">
        <f t="shared" si="4"/>
        <v>MAGNİTMAGNİT MAVİ AMBALAJ 25 CM 260G</v>
      </c>
    </row>
    <row r="113" spans="1:30" ht="78.75" x14ac:dyDescent="0.25">
      <c r="A113" s="9" t="s">
        <v>195</v>
      </c>
      <c r="B113" s="70" t="s">
        <v>90</v>
      </c>
      <c r="C113" s="71">
        <f>IF(B113="","",VLOOKUP(AD113,Varsayımlar!$B:$Q,3,0))</f>
        <v>8698829380698</v>
      </c>
      <c r="D113" s="71" t="s">
        <v>234</v>
      </c>
      <c r="E113" s="72" t="s">
        <v>91</v>
      </c>
      <c r="F113" s="70"/>
      <c r="G113" s="70"/>
      <c r="H113" s="70" t="str">
        <f>IF(B113="","",VLOOKUP(AD113,Varsayımlar!$B:$Q,5,0))</f>
        <v>MAGNİT MAVİ AMBALAJ 25CM</v>
      </c>
      <c r="I113" s="70">
        <f>IF(B113="","",VLOOKUP(AD113,Varsayımlar!B:T,19,0))</f>
        <v>0</v>
      </c>
      <c r="J113" s="70" t="str">
        <f>IF(B113="","",VLOOKUP(AD113,Varsayımlar!$B:$Q,6,0))</f>
        <v>SADE</v>
      </c>
      <c r="K113" s="70">
        <v>2016</v>
      </c>
      <c r="L113" s="70"/>
      <c r="M113" s="70">
        <f>IFERROR(IF(B113="","",K113/VLOOKUP(AD113,Varsayımlar!B:R,17,0)),"")</f>
        <v>24</v>
      </c>
      <c r="N113" s="70"/>
      <c r="O113" s="70">
        <v>21</v>
      </c>
      <c r="P113" s="70">
        <f>IF(B113="","",VLOOKUP(AD113,Varsayımlar!$B:$Q,7,0)*K113)</f>
        <v>60480</v>
      </c>
      <c r="Q113" s="70">
        <f>IF(B113="","",VLOOKUP(AD113,Varsayımlar!$B:$Q,8,0))</f>
        <v>25</v>
      </c>
      <c r="R113" s="70" t="str">
        <f>IF(B113="","",VLOOKUP(AD113,Varsayımlar!$B:$Q,9,0))</f>
        <v>SOFT</v>
      </c>
      <c r="S113" s="70">
        <f>IF(B113="","",VLOOKUP(AD113,Varsayımlar!$B:$Q,10,0))</f>
        <v>4</v>
      </c>
      <c r="T113" s="70">
        <f>IF(B113="","",VLOOKUP(AD113,Varsayımlar!$B:$Q,11,0))</f>
        <v>30</v>
      </c>
      <c r="U113" s="70">
        <f>IF(B113="","",VLOOKUP(AD113,Varsayımlar!$B:$Q,12,0))</f>
        <v>260</v>
      </c>
      <c r="V113" s="70" t="str">
        <f>IF(B113="","",VLOOKUP(AD113,Varsayımlar!$B:$Q,13,0))</f>
        <v>YURTDIŞI</v>
      </c>
      <c r="W113" s="70">
        <f>IF(B113="","",VLOOKUP(AD113,Varsayımlar!$B:$Q,14,0))</f>
        <v>9</v>
      </c>
      <c r="X113" s="70"/>
      <c r="Y113" s="70"/>
      <c r="Z113" s="70"/>
      <c r="AA113" s="70" t="str">
        <f>IF(B113="","",VLOOKUP(AD113,Varsayımlar!$B:$Q,15,0))</f>
        <v>25CM TURUNCU KOLİ-SOL ÜST DİKDÖRTGENE ÜRETİM TARİHİ BASILACAK</v>
      </c>
      <c r="AB113" s="70" t="str">
        <f>IF(B113="","",VLOOKUP(AD113,Varsayımlar!$B:$Q,16,0))</f>
        <v>24-26 CM</v>
      </c>
      <c r="AC113" s="90">
        <f>IF(B113="","",VLOOKUP(Sayfa2!AD80,Varsayımlar!B:S,18,0))</f>
        <v>0</v>
      </c>
      <c r="AD113" s="90" t="str">
        <f t="shared" si="4"/>
        <v>MAGNİTMAGNİT MAVİ AMBALAJ 25 CM 260G</v>
      </c>
    </row>
    <row r="114" spans="1:30" ht="78.75" x14ac:dyDescent="0.25">
      <c r="A114" s="9" t="s">
        <v>196</v>
      </c>
      <c r="B114" s="70" t="s">
        <v>90</v>
      </c>
      <c r="C114" s="71">
        <f>IF(B114="","",VLOOKUP(AD114,Varsayımlar!$B:$Q,3,0))</f>
        <v>8698829380698</v>
      </c>
      <c r="D114" s="71" t="s">
        <v>235</v>
      </c>
      <c r="E114" s="72" t="s">
        <v>91</v>
      </c>
      <c r="F114" s="70"/>
      <c r="G114" s="70"/>
      <c r="H114" s="70" t="str">
        <f>IF(B114="","",VLOOKUP(AD114,Varsayımlar!$B:$Q,5,0))</f>
        <v>MAGNİT MAVİ AMBALAJ 25CM</v>
      </c>
      <c r="I114" s="70">
        <f>IF(B114="","",VLOOKUP(AD114,Varsayımlar!B:T,19,0))</f>
        <v>0</v>
      </c>
      <c r="J114" s="70" t="str">
        <f>IF(B114="","",VLOOKUP(AD114,Varsayımlar!$B:$Q,6,0))</f>
        <v>SADE</v>
      </c>
      <c r="K114" s="70">
        <v>2016</v>
      </c>
      <c r="L114" s="70"/>
      <c r="M114" s="70">
        <f>IFERROR(IF(B114="","",K114/VLOOKUP(AD114,Varsayımlar!B:R,17,0)),"")</f>
        <v>24</v>
      </c>
      <c r="N114" s="70"/>
      <c r="O114" s="70">
        <v>21</v>
      </c>
      <c r="P114" s="70">
        <f>IF(B114="","",VLOOKUP(AD114,Varsayımlar!$B:$Q,7,0)*K114)</f>
        <v>60480</v>
      </c>
      <c r="Q114" s="70">
        <f>IF(B114="","",VLOOKUP(AD114,Varsayımlar!$B:$Q,8,0))</f>
        <v>25</v>
      </c>
      <c r="R114" s="70" t="str">
        <f>IF(B114="","",VLOOKUP(AD114,Varsayımlar!$B:$Q,9,0))</f>
        <v>SOFT</v>
      </c>
      <c r="S114" s="70">
        <f>IF(B114="","",VLOOKUP(AD114,Varsayımlar!$B:$Q,10,0))</f>
        <v>4</v>
      </c>
      <c r="T114" s="70">
        <f>IF(B114="","",VLOOKUP(AD114,Varsayımlar!$B:$Q,11,0))</f>
        <v>30</v>
      </c>
      <c r="U114" s="70">
        <f>IF(B114="","",VLOOKUP(AD114,Varsayımlar!$B:$Q,12,0))</f>
        <v>260</v>
      </c>
      <c r="V114" s="70" t="str">
        <f>IF(B114="","",VLOOKUP(AD114,Varsayımlar!$B:$Q,13,0))</f>
        <v>YURTDIŞI</v>
      </c>
      <c r="W114" s="70">
        <f>IF(B114="","",VLOOKUP(AD114,Varsayımlar!$B:$Q,14,0))</f>
        <v>9</v>
      </c>
      <c r="X114" s="70"/>
      <c r="Y114" s="70"/>
      <c r="Z114" s="70"/>
      <c r="AA114" s="70" t="str">
        <f>IF(B114="","",VLOOKUP(AD114,Varsayımlar!$B:$Q,15,0))</f>
        <v>25CM TURUNCU KOLİ-SOL ÜST DİKDÖRTGENE ÜRETİM TARİHİ BASILACAK</v>
      </c>
      <c r="AB114" s="70" t="str">
        <f>IF(B114="","",VLOOKUP(AD114,Varsayımlar!$B:$Q,16,0))</f>
        <v>24-26 CM</v>
      </c>
      <c r="AC114" s="90">
        <f>IF(B114="","",VLOOKUP(Sayfa2!AD81,Varsayımlar!B:S,18,0))</f>
        <v>0</v>
      </c>
      <c r="AD114" s="90" t="str">
        <f t="shared" si="4"/>
        <v>MAGNİTMAGNİT MAVİ AMBALAJ 25 CM 260G</v>
      </c>
    </row>
    <row r="115" spans="1:30" ht="78.75" x14ac:dyDescent="0.25">
      <c r="A115" s="9" t="s">
        <v>197</v>
      </c>
      <c r="B115" s="70" t="s">
        <v>90</v>
      </c>
      <c r="C115" s="71">
        <f>IF(B115="","",VLOOKUP(AD115,Varsayımlar!$B:$Q,3,0))</f>
        <v>8698829380698</v>
      </c>
      <c r="D115" s="71" t="s">
        <v>236</v>
      </c>
      <c r="E115" s="72" t="s">
        <v>91</v>
      </c>
      <c r="F115" s="70"/>
      <c r="G115" s="70"/>
      <c r="H115" s="70" t="str">
        <f>IF(B115="","",VLOOKUP(AD115,Varsayımlar!$B:$Q,5,0))</f>
        <v>MAGNİT MAVİ AMBALAJ 25CM</v>
      </c>
      <c r="I115" s="70">
        <f>IF(B115="","",VLOOKUP(AD115,Varsayımlar!B:T,19,0))</f>
        <v>0</v>
      </c>
      <c r="J115" s="70" t="str">
        <f>IF(B115="","",VLOOKUP(AD115,Varsayımlar!$B:$Q,6,0))</f>
        <v>SADE</v>
      </c>
      <c r="K115" s="70">
        <v>2016</v>
      </c>
      <c r="L115" s="70"/>
      <c r="M115" s="70">
        <f>IFERROR(IF(B115="","",K115/VLOOKUP(AD115,Varsayımlar!B:R,17,0)),"")</f>
        <v>24</v>
      </c>
      <c r="N115" s="70"/>
      <c r="O115" s="70">
        <v>21</v>
      </c>
      <c r="P115" s="70">
        <f>IF(B115="","",VLOOKUP(AD115,Varsayımlar!$B:$Q,7,0)*K115)</f>
        <v>60480</v>
      </c>
      <c r="Q115" s="70">
        <f>IF(B115="","",VLOOKUP(AD115,Varsayımlar!$B:$Q,8,0))</f>
        <v>25</v>
      </c>
      <c r="R115" s="70" t="str">
        <f>IF(B115="","",VLOOKUP(AD115,Varsayımlar!$B:$Q,9,0))</f>
        <v>SOFT</v>
      </c>
      <c r="S115" s="70">
        <f>IF(B115="","",VLOOKUP(AD115,Varsayımlar!$B:$Q,10,0))</f>
        <v>4</v>
      </c>
      <c r="T115" s="70">
        <f>IF(B115="","",VLOOKUP(AD115,Varsayımlar!$B:$Q,11,0))</f>
        <v>30</v>
      </c>
      <c r="U115" s="70">
        <f>IF(B115="","",VLOOKUP(AD115,Varsayımlar!$B:$Q,12,0))</f>
        <v>260</v>
      </c>
      <c r="V115" s="70" t="str">
        <f>IF(B115="","",VLOOKUP(AD115,Varsayımlar!$B:$Q,13,0))</f>
        <v>YURTDIŞI</v>
      </c>
      <c r="W115" s="70">
        <f>IF(B115="","",VLOOKUP(AD115,Varsayımlar!$B:$Q,14,0))</f>
        <v>9</v>
      </c>
      <c r="X115" s="70"/>
      <c r="Y115" s="70"/>
      <c r="Z115" s="70"/>
      <c r="AA115" s="70" t="str">
        <f>IF(B115="","",VLOOKUP(AD115,Varsayımlar!$B:$Q,15,0))</f>
        <v>25CM TURUNCU KOLİ-SOL ÜST DİKDÖRTGENE ÜRETİM TARİHİ BASILACAK</v>
      </c>
      <c r="AB115" s="70" t="str">
        <f>IF(B115="","",VLOOKUP(AD115,Varsayımlar!$B:$Q,16,0))</f>
        <v>24-26 CM</v>
      </c>
      <c r="AC115" s="90">
        <f>IF(B115="","",VLOOKUP(Sayfa2!AD82,Varsayımlar!B:S,18,0))</f>
        <v>0</v>
      </c>
      <c r="AD115" s="90" t="str">
        <f t="shared" si="4"/>
        <v>MAGNİTMAGNİT MAVİ AMBALAJ 25 CM 260G</v>
      </c>
    </row>
    <row r="116" spans="1:30" ht="78.75" x14ac:dyDescent="0.25">
      <c r="A116" s="9" t="s">
        <v>198</v>
      </c>
      <c r="B116" s="70" t="s">
        <v>90</v>
      </c>
      <c r="C116" s="71">
        <f>IF(B116="","",VLOOKUP(AD116,Varsayımlar!$B:$Q,3,0))</f>
        <v>8698829380698</v>
      </c>
      <c r="D116" s="71" t="s">
        <v>237</v>
      </c>
      <c r="E116" s="72" t="s">
        <v>91</v>
      </c>
      <c r="F116" s="70"/>
      <c r="G116" s="70"/>
      <c r="H116" s="70" t="str">
        <f>IF(B116="","",VLOOKUP(AD116,Varsayımlar!$B:$Q,5,0))</f>
        <v>MAGNİT MAVİ AMBALAJ 25CM</v>
      </c>
      <c r="I116" s="70">
        <f>IF(B116="","",VLOOKUP(AD116,Varsayımlar!B:T,19,0))</f>
        <v>0</v>
      </c>
      <c r="J116" s="70" t="str">
        <f>IF(B116="","",VLOOKUP(AD116,Varsayımlar!$B:$Q,6,0))</f>
        <v>SADE</v>
      </c>
      <c r="K116" s="70">
        <v>2016</v>
      </c>
      <c r="L116" s="70"/>
      <c r="M116" s="70">
        <f>IFERROR(IF(B116="","",K116/VLOOKUP(AD116,Varsayımlar!B:R,17,0)),"")</f>
        <v>24</v>
      </c>
      <c r="N116" s="70"/>
      <c r="O116" s="70">
        <v>21</v>
      </c>
      <c r="P116" s="70">
        <f>IF(B116="","",VLOOKUP(AD116,Varsayımlar!$B:$Q,7,0)*K116)</f>
        <v>60480</v>
      </c>
      <c r="Q116" s="70">
        <f>IF(B116="","",VLOOKUP(AD116,Varsayımlar!$B:$Q,8,0))</f>
        <v>25</v>
      </c>
      <c r="R116" s="70" t="str">
        <f>IF(B116="","",VLOOKUP(AD116,Varsayımlar!$B:$Q,9,0))</f>
        <v>SOFT</v>
      </c>
      <c r="S116" s="70">
        <f>IF(B116="","",VLOOKUP(AD116,Varsayımlar!$B:$Q,10,0))</f>
        <v>4</v>
      </c>
      <c r="T116" s="70">
        <f>IF(B116="","",VLOOKUP(AD116,Varsayımlar!$B:$Q,11,0))</f>
        <v>30</v>
      </c>
      <c r="U116" s="70">
        <f>IF(B116="","",VLOOKUP(AD116,Varsayımlar!$B:$Q,12,0))</f>
        <v>260</v>
      </c>
      <c r="V116" s="70" t="str">
        <f>IF(B116="","",VLOOKUP(AD116,Varsayımlar!$B:$Q,13,0))</f>
        <v>YURTDIŞI</v>
      </c>
      <c r="W116" s="70">
        <f>IF(B116="","",VLOOKUP(AD116,Varsayımlar!$B:$Q,14,0))</f>
        <v>9</v>
      </c>
      <c r="X116" s="70"/>
      <c r="Y116" s="70"/>
      <c r="Z116" s="70"/>
      <c r="AA116" s="70" t="str">
        <f>IF(B116="","",VLOOKUP(AD116,Varsayımlar!$B:$Q,15,0))</f>
        <v>25CM TURUNCU KOLİ-SOL ÜST DİKDÖRTGENE ÜRETİM TARİHİ BASILACAK</v>
      </c>
      <c r="AB116" s="70" t="str">
        <f>IF(B116="","",VLOOKUP(AD116,Varsayımlar!$B:$Q,16,0))</f>
        <v>24-26 CM</v>
      </c>
      <c r="AC116" s="90">
        <f>IF(B116="","",VLOOKUP(Sayfa2!AD83,Varsayımlar!B:S,18,0))</f>
        <v>0</v>
      </c>
      <c r="AD116" s="90" t="str">
        <f t="shared" si="4"/>
        <v>MAGNİTMAGNİT MAVİ AMBALAJ 25 CM 260G</v>
      </c>
    </row>
    <row r="117" spans="1:30" ht="78.75" x14ac:dyDescent="0.25">
      <c r="A117" s="9" t="s">
        <v>199</v>
      </c>
      <c r="B117" s="70" t="s">
        <v>90</v>
      </c>
      <c r="C117" s="71">
        <f>IF(B117="","",VLOOKUP(AD117,Varsayımlar!$B:$Q,3,0))</f>
        <v>8698829380698</v>
      </c>
      <c r="D117" s="71" t="s">
        <v>238</v>
      </c>
      <c r="E117" s="72" t="s">
        <v>91</v>
      </c>
      <c r="F117" s="70"/>
      <c r="G117" s="70"/>
      <c r="H117" s="70" t="str">
        <f>IF(B117="","",VLOOKUP(AD117,Varsayımlar!$B:$Q,5,0))</f>
        <v>MAGNİT MAVİ AMBALAJ 25CM</v>
      </c>
      <c r="I117" s="70">
        <f>IF(B117="","",VLOOKUP(AD117,Varsayımlar!B:T,19,0))</f>
        <v>0</v>
      </c>
      <c r="J117" s="70" t="str">
        <f>IF(B117="","",VLOOKUP(AD117,Varsayımlar!$B:$Q,6,0))</f>
        <v>SADE</v>
      </c>
      <c r="K117" s="70">
        <v>2016</v>
      </c>
      <c r="L117" s="70"/>
      <c r="M117" s="70">
        <f>IFERROR(IF(B117="","",K117/VLOOKUP(AD117,Varsayımlar!B:R,17,0)),"")</f>
        <v>24</v>
      </c>
      <c r="N117" s="70"/>
      <c r="O117" s="70">
        <v>21</v>
      </c>
      <c r="P117" s="70">
        <f>IF(B117="","",VLOOKUP(AD117,Varsayımlar!$B:$Q,7,0)*K117)</f>
        <v>60480</v>
      </c>
      <c r="Q117" s="70">
        <f>IF(B117="","",VLOOKUP(AD117,Varsayımlar!$B:$Q,8,0))</f>
        <v>25</v>
      </c>
      <c r="R117" s="70" t="str">
        <f>IF(B117="","",VLOOKUP(AD117,Varsayımlar!$B:$Q,9,0))</f>
        <v>SOFT</v>
      </c>
      <c r="S117" s="70">
        <f>IF(B117="","",VLOOKUP(AD117,Varsayımlar!$B:$Q,10,0))</f>
        <v>4</v>
      </c>
      <c r="T117" s="70">
        <f>IF(B117="","",VLOOKUP(AD117,Varsayımlar!$B:$Q,11,0))</f>
        <v>30</v>
      </c>
      <c r="U117" s="70">
        <f>IF(B117="","",VLOOKUP(AD117,Varsayımlar!$B:$Q,12,0))</f>
        <v>260</v>
      </c>
      <c r="V117" s="70" t="str">
        <f>IF(B117="","",VLOOKUP(AD117,Varsayımlar!$B:$Q,13,0))</f>
        <v>YURTDIŞI</v>
      </c>
      <c r="W117" s="70">
        <f>IF(B117="","",VLOOKUP(AD117,Varsayımlar!$B:$Q,14,0))</f>
        <v>9</v>
      </c>
      <c r="X117" s="70"/>
      <c r="Y117" s="70"/>
      <c r="Z117" s="70"/>
      <c r="AA117" s="70" t="str">
        <f>IF(B117="","",VLOOKUP(AD117,Varsayımlar!$B:$Q,15,0))</f>
        <v>25CM TURUNCU KOLİ-SOL ÜST DİKDÖRTGENE ÜRETİM TARİHİ BASILACAK</v>
      </c>
      <c r="AB117" s="70" t="str">
        <f>IF(B117="","",VLOOKUP(AD117,Varsayımlar!$B:$Q,16,0))</f>
        <v>24-26 CM</v>
      </c>
      <c r="AC117" s="90">
        <f>IF(B117="","",VLOOKUP(Sayfa2!AD84,Varsayımlar!B:S,18,0))</f>
        <v>0</v>
      </c>
      <c r="AD117" s="90" t="str">
        <f t="shared" si="4"/>
        <v>MAGNİTMAGNİT MAVİ AMBALAJ 25 CM 260G</v>
      </c>
    </row>
    <row r="118" spans="1:30" ht="78.75" x14ac:dyDescent="0.25">
      <c r="A118" s="9" t="s">
        <v>200</v>
      </c>
      <c r="B118" s="70" t="s">
        <v>90</v>
      </c>
      <c r="C118" s="71">
        <f>IF(B118="","",VLOOKUP(AD118,Varsayımlar!$B:$Q,3,0))</f>
        <v>8698829380698</v>
      </c>
      <c r="D118" s="71" t="s">
        <v>239</v>
      </c>
      <c r="E118" s="72" t="s">
        <v>91</v>
      </c>
      <c r="F118" s="70"/>
      <c r="G118" s="70"/>
      <c r="H118" s="70" t="str">
        <f>IF(B118="","",VLOOKUP(AD118,Varsayımlar!$B:$Q,5,0))</f>
        <v>MAGNİT MAVİ AMBALAJ 25CM</v>
      </c>
      <c r="I118" s="70">
        <f>IF(B118="","",VLOOKUP(AD118,Varsayımlar!B:T,19,0))</f>
        <v>0</v>
      </c>
      <c r="J118" s="70" t="str">
        <f>IF(B118="","",VLOOKUP(AD118,Varsayımlar!$B:$Q,6,0))</f>
        <v>SADE</v>
      </c>
      <c r="K118" s="70">
        <v>2016</v>
      </c>
      <c r="L118" s="70"/>
      <c r="M118" s="70">
        <f>IFERROR(IF(B118="","",K118/VLOOKUP(AD118,Varsayımlar!B:R,17,0)),"")</f>
        <v>24</v>
      </c>
      <c r="N118" s="70"/>
      <c r="O118" s="70">
        <v>21</v>
      </c>
      <c r="P118" s="70">
        <f>IF(B118="","",VLOOKUP(AD118,Varsayımlar!$B:$Q,7,0)*K118)</f>
        <v>60480</v>
      </c>
      <c r="Q118" s="70">
        <f>IF(B118="","",VLOOKUP(AD118,Varsayımlar!$B:$Q,8,0))</f>
        <v>25</v>
      </c>
      <c r="R118" s="70" t="str">
        <f>IF(B118="","",VLOOKUP(AD118,Varsayımlar!$B:$Q,9,0))</f>
        <v>SOFT</v>
      </c>
      <c r="S118" s="70">
        <f>IF(B118="","",VLOOKUP(AD118,Varsayımlar!$B:$Q,10,0))</f>
        <v>4</v>
      </c>
      <c r="T118" s="70">
        <f>IF(B118="","",VLOOKUP(AD118,Varsayımlar!$B:$Q,11,0))</f>
        <v>30</v>
      </c>
      <c r="U118" s="70">
        <f>IF(B118="","",VLOOKUP(AD118,Varsayımlar!$B:$Q,12,0))</f>
        <v>260</v>
      </c>
      <c r="V118" s="70" t="str">
        <f>IF(B118="","",VLOOKUP(AD118,Varsayımlar!$B:$Q,13,0))</f>
        <v>YURTDIŞI</v>
      </c>
      <c r="W118" s="70">
        <f>IF(B118="","",VLOOKUP(AD118,Varsayımlar!$B:$Q,14,0))</f>
        <v>9</v>
      </c>
      <c r="X118" s="70"/>
      <c r="Y118" s="70"/>
      <c r="Z118" s="70"/>
      <c r="AA118" s="70" t="str">
        <f>IF(B118="","",VLOOKUP(AD118,Varsayımlar!$B:$Q,15,0))</f>
        <v>25CM TURUNCU KOLİ-SOL ÜST DİKDÖRTGENE ÜRETİM TARİHİ BASILACAK</v>
      </c>
      <c r="AB118" s="70" t="str">
        <f>IF(B118="","",VLOOKUP(AD118,Varsayımlar!$B:$Q,16,0))</f>
        <v>24-26 CM</v>
      </c>
      <c r="AC118" s="90">
        <f>IF(B118="","",VLOOKUP(Sayfa2!AD85,Varsayımlar!B:S,18,0))</f>
        <v>0</v>
      </c>
      <c r="AD118" s="90" t="str">
        <f t="shared" si="4"/>
        <v>MAGNİTMAGNİT MAVİ AMBALAJ 25 CM 260G</v>
      </c>
    </row>
    <row r="119" spans="1:30" ht="78.75" x14ac:dyDescent="0.25">
      <c r="A119" s="9" t="s">
        <v>201</v>
      </c>
      <c r="B119" s="70" t="s">
        <v>90</v>
      </c>
      <c r="C119" s="71">
        <f>IF(B119="","",VLOOKUP(AD119,Varsayımlar!$B:$Q,3,0))</f>
        <v>8698829380698</v>
      </c>
      <c r="D119" s="71" t="s">
        <v>258</v>
      </c>
      <c r="E119" s="72" t="s">
        <v>91</v>
      </c>
      <c r="F119" s="70"/>
      <c r="G119" s="70"/>
      <c r="H119" s="70" t="str">
        <f>IF(B119="","",VLOOKUP(AD119,Varsayımlar!$B:$Q,5,0))</f>
        <v>MAGNİT MAVİ AMBALAJ 25CM</v>
      </c>
      <c r="I119" s="70">
        <f>IF(B119="","",VLOOKUP(AD119,Varsayımlar!B:T,19,0))</f>
        <v>0</v>
      </c>
      <c r="J119" s="70" t="str">
        <f>IF(B119="","",VLOOKUP(AD119,Varsayımlar!$B:$Q,6,0))</f>
        <v>SADE</v>
      </c>
      <c r="K119" s="70">
        <v>2016</v>
      </c>
      <c r="L119" s="70"/>
      <c r="M119" s="70">
        <f>IFERROR(IF(B119="","",K119/VLOOKUP(AD119,Varsayımlar!B:R,17,0)),"")</f>
        <v>24</v>
      </c>
      <c r="N119" s="70"/>
      <c r="O119" s="70">
        <v>21</v>
      </c>
      <c r="P119" s="70">
        <f>IF(B119="","",VLOOKUP(AD119,Varsayımlar!$B:$Q,7,0)*K119)</f>
        <v>60480</v>
      </c>
      <c r="Q119" s="70">
        <f>IF(B119="","",VLOOKUP(AD119,Varsayımlar!$B:$Q,8,0))</f>
        <v>25</v>
      </c>
      <c r="R119" s="70" t="str">
        <f>IF(B119="","",VLOOKUP(AD119,Varsayımlar!$B:$Q,9,0))</f>
        <v>SOFT</v>
      </c>
      <c r="S119" s="70">
        <f>IF(B119="","",VLOOKUP(AD119,Varsayımlar!$B:$Q,10,0))</f>
        <v>4</v>
      </c>
      <c r="T119" s="70">
        <f>IF(B119="","",VLOOKUP(AD119,Varsayımlar!$B:$Q,11,0))</f>
        <v>30</v>
      </c>
      <c r="U119" s="70">
        <f>IF(B119="","",VLOOKUP(AD119,Varsayımlar!$B:$Q,12,0))</f>
        <v>260</v>
      </c>
      <c r="V119" s="70" t="str">
        <f>IF(B119="","",VLOOKUP(AD119,Varsayımlar!$B:$Q,13,0))</f>
        <v>YURTDIŞI</v>
      </c>
      <c r="W119" s="70">
        <f>IF(B119="","",VLOOKUP(AD119,Varsayımlar!$B:$Q,14,0))</f>
        <v>9</v>
      </c>
      <c r="X119" s="70"/>
      <c r="Y119" s="70"/>
      <c r="Z119" s="70"/>
      <c r="AA119" s="70" t="str">
        <f>IF(B119="","",VLOOKUP(AD119,Varsayımlar!$B:$Q,15,0))</f>
        <v>25CM TURUNCU KOLİ-SOL ÜST DİKDÖRTGENE ÜRETİM TARİHİ BASILACAK</v>
      </c>
      <c r="AB119" s="70" t="str">
        <f>IF(B119="","",VLOOKUP(AD119,Varsayımlar!$B:$Q,16,0))</f>
        <v>24-26 CM</v>
      </c>
      <c r="AC119" s="90">
        <f>IF(B119="","",VLOOKUP(Sayfa2!AD86,Varsayımlar!B:S,18,0))</f>
        <v>0</v>
      </c>
      <c r="AD119" s="90" t="str">
        <f t="shared" si="4"/>
        <v>MAGNİTMAGNİT MAVİ AMBALAJ 25 CM 260G</v>
      </c>
    </row>
    <row r="120" spans="1:30" ht="78.75" x14ac:dyDescent="0.25">
      <c r="A120" s="9" t="s">
        <v>202</v>
      </c>
      <c r="B120" s="70" t="s">
        <v>90</v>
      </c>
      <c r="C120" s="71">
        <f>IF(B120="","",VLOOKUP(AD120,Varsayımlar!$B:$Q,3,0))</f>
        <v>8698829380698</v>
      </c>
      <c r="D120" s="71" t="s">
        <v>259</v>
      </c>
      <c r="E120" s="72" t="s">
        <v>91</v>
      </c>
      <c r="F120" s="70"/>
      <c r="G120" s="70"/>
      <c r="H120" s="70" t="str">
        <f>IF(B120="","",VLOOKUP(AD120,Varsayımlar!$B:$Q,5,0))</f>
        <v>MAGNİT MAVİ AMBALAJ 25CM</v>
      </c>
      <c r="I120" s="70">
        <f>IF(B120="","",VLOOKUP(AD120,Varsayımlar!B:T,19,0))</f>
        <v>0</v>
      </c>
      <c r="J120" s="70" t="str">
        <f>IF(B120="","",VLOOKUP(AD120,Varsayımlar!$B:$Q,6,0))</f>
        <v>SADE</v>
      </c>
      <c r="K120" s="70">
        <v>2016</v>
      </c>
      <c r="L120" s="70"/>
      <c r="M120" s="70">
        <f>IFERROR(IF(B120="","",K120/VLOOKUP(AD120,Varsayımlar!B:R,17,0)),"")</f>
        <v>24</v>
      </c>
      <c r="N120" s="70"/>
      <c r="O120" s="70">
        <v>21</v>
      </c>
      <c r="P120" s="70">
        <f>IF(B120="","",VLOOKUP(AD120,Varsayımlar!$B:$Q,7,0)*K120)</f>
        <v>60480</v>
      </c>
      <c r="Q120" s="70">
        <f>IF(B120="","",VLOOKUP(AD120,Varsayımlar!$B:$Q,8,0))</f>
        <v>25</v>
      </c>
      <c r="R120" s="70" t="str">
        <f>IF(B120="","",VLOOKUP(AD120,Varsayımlar!$B:$Q,9,0))</f>
        <v>SOFT</v>
      </c>
      <c r="S120" s="70">
        <f>IF(B120="","",VLOOKUP(AD120,Varsayımlar!$B:$Q,10,0))</f>
        <v>4</v>
      </c>
      <c r="T120" s="70">
        <f>IF(B120="","",VLOOKUP(AD120,Varsayımlar!$B:$Q,11,0))</f>
        <v>30</v>
      </c>
      <c r="U120" s="70">
        <f>IF(B120="","",VLOOKUP(AD120,Varsayımlar!$B:$Q,12,0))</f>
        <v>260</v>
      </c>
      <c r="V120" s="70" t="str">
        <f>IF(B120="","",VLOOKUP(AD120,Varsayımlar!$B:$Q,13,0))</f>
        <v>YURTDIŞI</v>
      </c>
      <c r="W120" s="70">
        <f>IF(B120="","",VLOOKUP(AD120,Varsayımlar!$B:$Q,14,0))</f>
        <v>9</v>
      </c>
      <c r="X120" s="70"/>
      <c r="Y120" s="70"/>
      <c r="Z120" s="70"/>
      <c r="AA120" s="70" t="str">
        <f>IF(B120="","",VLOOKUP(AD120,Varsayımlar!$B:$Q,15,0))</f>
        <v>25CM TURUNCU KOLİ-SOL ÜST DİKDÖRTGENE ÜRETİM TARİHİ BASILACAK</v>
      </c>
      <c r="AB120" s="70" t="str">
        <f>IF(B120="","",VLOOKUP(AD120,Varsayımlar!$B:$Q,16,0))</f>
        <v>24-26 CM</v>
      </c>
      <c r="AC120" s="90">
        <f>IF(B120="","",VLOOKUP(Sayfa2!AD87,Varsayımlar!B:S,18,0))</f>
        <v>0</v>
      </c>
      <c r="AD120" s="90" t="str">
        <f t="shared" si="4"/>
        <v>MAGNİTMAGNİT MAVİ AMBALAJ 25 CM 260G</v>
      </c>
    </row>
    <row r="121" spans="1:30" ht="78.75" x14ac:dyDescent="0.25">
      <c r="A121" s="9" t="s">
        <v>203</v>
      </c>
      <c r="B121" s="70" t="s">
        <v>90</v>
      </c>
      <c r="C121" s="71">
        <f>IF(B121="","",VLOOKUP(AD121,Varsayımlar!$B:$Q,3,0))</f>
        <v>8698829380698</v>
      </c>
      <c r="D121" s="71" t="s">
        <v>260</v>
      </c>
      <c r="E121" s="72" t="s">
        <v>91</v>
      </c>
      <c r="F121" s="70"/>
      <c r="G121" s="70"/>
      <c r="H121" s="70" t="str">
        <f>IF(B121="","",VLOOKUP(AD121,Varsayımlar!$B:$Q,5,0))</f>
        <v>MAGNİT MAVİ AMBALAJ 25CM</v>
      </c>
      <c r="I121" s="70">
        <f>IF(B121="","",VLOOKUP(AD121,Varsayımlar!B:T,19,0))</f>
        <v>0</v>
      </c>
      <c r="J121" s="70" t="str">
        <f>IF(B121="","",VLOOKUP(AD121,Varsayımlar!$B:$Q,6,0))</f>
        <v>SADE</v>
      </c>
      <c r="K121" s="70">
        <v>2016</v>
      </c>
      <c r="L121" s="70"/>
      <c r="M121" s="70">
        <f>IFERROR(IF(B121="","",K121/VLOOKUP(AD121,Varsayımlar!B:R,17,0)),"")</f>
        <v>24</v>
      </c>
      <c r="N121" s="70"/>
      <c r="O121" s="70">
        <v>21</v>
      </c>
      <c r="P121" s="70">
        <f>IF(B121="","",VLOOKUP(AD121,Varsayımlar!$B:$Q,7,0)*K121)</f>
        <v>60480</v>
      </c>
      <c r="Q121" s="70">
        <f>IF(B121="","",VLOOKUP(AD121,Varsayımlar!$B:$Q,8,0))</f>
        <v>25</v>
      </c>
      <c r="R121" s="70" t="str">
        <f>IF(B121="","",VLOOKUP(AD121,Varsayımlar!$B:$Q,9,0))</f>
        <v>SOFT</v>
      </c>
      <c r="S121" s="70">
        <f>IF(B121="","",VLOOKUP(AD121,Varsayımlar!$B:$Q,10,0))</f>
        <v>4</v>
      </c>
      <c r="T121" s="70">
        <f>IF(B121="","",VLOOKUP(AD121,Varsayımlar!$B:$Q,11,0))</f>
        <v>30</v>
      </c>
      <c r="U121" s="70">
        <f>IF(B121="","",VLOOKUP(AD121,Varsayımlar!$B:$Q,12,0))</f>
        <v>260</v>
      </c>
      <c r="V121" s="70" t="str">
        <f>IF(B121="","",VLOOKUP(AD121,Varsayımlar!$B:$Q,13,0))</f>
        <v>YURTDIŞI</v>
      </c>
      <c r="W121" s="70">
        <f>IF(B121="","",VLOOKUP(AD121,Varsayımlar!$B:$Q,14,0))</f>
        <v>9</v>
      </c>
      <c r="X121" s="70"/>
      <c r="Y121" s="70"/>
      <c r="Z121" s="70"/>
      <c r="AA121" s="70" t="str">
        <f>IF(B121="","",VLOOKUP(AD121,Varsayımlar!$B:$Q,15,0))</f>
        <v>25CM TURUNCU KOLİ-SOL ÜST DİKDÖRTGENE ÜRETİM TARİHİ BASILACAK</v>
      </c>
      <c r="AB121" s="70" t="str">
        <f>IF(B121="","",VLOOKUP(AD121,Varsayımlar!$B:$Q,16,0))</f>
        <v>24-26 CM</v>
      </c>
      <c r="AC121" s="90">
        <f>IF(B121="","",VLOOKUP(Sayfa2!AD88,Varsayımlar!B:S,18,0))</f>
        <v>0</v>
      </c>
      <c r="AD121" s="90" t="str">
        <f t="shared" si="4"/>
        <v>MAGNİTMAGNİT MAVİ AMBALAJ 25 CM 260G</v>
      </c>
    </row>
    <row r="122" spans="1:30" ht="78.75" x14ac:dyDescent="0.25">
      <c r="A122" s="9" t="s">
        <v>204</v>
      </c>
      <c r="B122" s="70" t="s">
        <v>90</v>
      </c>
      <c r="C122" s="71">
        <f>IF(B122="","",VLOOKUP(AD122,Varsayımlar!$B:$Q,3,0))</f>
        <v>8698829380698</v>
      </c>
      <c r="D122" s="71" t="s">
        <v>261</v>
      </c>
      <c r="E122" s="72" t="s">
        <v>91</v>
      </c>
      <c r="F122" s="70"/>
      <c r="G122" s="70"/>
      <c r="H122" s="70" t="str">
        <f>IF(B122="","",VLOOKUP(AD122,Varsayımlar!$B:$Q,5,0))</f>
        <v>MAGNİT MAVİ AMBALAJ 25CM</v>
      </c>
      <c r="I122" s="70">
        <f>IF(B122="","",VLOOKUP(AD122,Varsayımlar!B:T,19,0))</f>
        <v>0</v>
      </c>
      <c r="J122" s="70" t="str">
        <f>IF(B122="","",VLOOKUP(AD122,Varsayımlar!$B:$Q,6,0))</f>
        <v>SADE</v>
      </c>
      <c r="K122" s="70">
        <v>2016</v>
      </c>
      <c r="L122" s="70"/>
      <c r="M122" s="70">
        <f>IFERROR(IF(B122="","",K122/VLOOKUP(AD122,Varsayımlar!B:R,17,0)),"")</f>
        <v>24</v>
      </c>
      <c r="N122" s="70"/>
      <c r="O122" s="70">
        <v>21</v>
      </c>
      <c r="P122" s="70">
        <f>IF(B122="","",VLOOKUP(AD122,Varsayımlar!$B:$Q,7,0)*K122)</f>
        <v>60480</v>
      </c>
      <c r="Q122" s="70">
        <f>IF(B122="","",VLOOKUP(AD122,Varsayımlar!$B:$Q,8,0))</f>
        <v>25</v>
      </c>
      <c r="R122" s="70" t="str">
        <f>IF(B122="","",VLOOKUP(AD122,Varsayımlar!$B:$Q,9,0))</f>
        <v>SOFT</v>
      </c>
      <c r="S122" s="70">
        <f>IF(B122="","",VLOOKUP(AD122,Varsayımlar!$B:$Q,10,0))</f>
        <v>4</v>
      </c>
      <c r="T122" s="70">
        <f>IF(B122="","",VLOOKUP(AD122,Varsayımlar!$B:$Q,11,0))</f>
        <v>30</v>
      </c>
      <c r="U122" s="70">
        <f>IF(B122="","",VLOOKUP(AD122,Varsayımlar!$B:$Q,12,0))</f>
        <v>260</v>
      </c>
      <c r="V122" s="70" t="str">
        <f>IF(B122="","",VLOOKUP(AD122,Varsayımlar!$B:$Q,13,0))</f>
        <v>YURTDIŞI</v>
      </c>
      <c r="W122" s="70">
        <f>IF(B122="","",VLOOKUP(AD122,Varsayımlar!$B:$Q,14,0))</f>
        <v>9</v>
      </c>
      <c r="X122" s="70"/>
      <c r="Y122" s="70"/>
      <c r="Z122" s="70"/>
      <c r="AA122" s="70" t="str">
        <f>IF(B122="","",VLOOKUP(AD122,Varsayımlar!$B:$Q,15,0))</f>
        <v>25CM TURUNCU KOLİ-SOL ÜST DİKDÖRTGENE ÜRETİM TARİHİ BASILACAK</v>
      </c>
      <c r="AB122" s="70" t="str">
        <f>IF(B122="","",VLOOKUP(AD122,Varsayımlar!$B:$Q,16,0))</f>
        <v>24-26 CM</v>
      </c>
      <c r="AC122" s="90">
        <f>IF(B122="","",VLOOKUP(Sayfa2!AD89,Varsayımlar!B:S,18,0))</f>
        <v>0</v>
      </c>
      <c r="AD122" s="90" t="str">
        <f t="shared" si="4"/>
        <v>MAGNİTMAGNİT MAVİ AMBALAJ 25 CM 260G</v>
      </c>
    </row>
    <row r="123" spans="1:30" ht="78.75" x14ac:dyDescent="0.25">
      <c r="A123" s="9" t="s">
        <v>205</v>
      </c>
      <c r="B123" s="70" t="s">
        <v>90</v>
      </c>
      <c r="C123" s="71">
        <f>IF(B123="","",VLOOKUP(AD123,Varsayımlar!$B:$Q,3,0))</f>
        <v>8698829380698</v>
      </c>
      <c r="D123" s="71" t="s">
        <v>262</v>
      </c>
      <c r="E123" s="72" t="s">
        <v>91</v>
      </c>
      <c r="F123" s="70"/>
      <c r="G123" s="70"/>
      <c r="H123" s="70" t="str">
        <f>IF(B123="","",VLOOKUP(AD123,Varsayımlar!$B:$Q,5,0))</f>
        <v>MAGNİT MAVİ AMBALAJ 25CM</v>
      </c>
      <c r="I123" s="70">
        <f>IF(B123="","",VLOOKUP(AD123,Varsayımlar!B:T,19,0))</f>
        <v>0</v>
      </c>
      <c r="J123" s="70" t="str">
        <f>IF(B123="","",VLOOKUP(AD123,Varsayımlar!$B:$Q,6,0))</f>
        <v>SADE</v>
      </c>
      <c r="K123" s="70">
        <v>2016</v>
      </c>
      <c r="L123" s="70"/>
      <c r="M123" s="70">
        <f>IFERROR(IF(B123="","",K123/VLOOKUP(AD123,Varsayımlar!B:R,17,0)),"")</f>
        <v>24</v>
      </c>
      <c r="N123" s="70"/>
      <c r="O123" s="70">
        <v>21</v>
      </c>
      <c r="P123" s="70">
        <f>IF(B123="","",VLOOKUP(AD123,Varsayımlar!$B:$Q,7,0)*K123)</f>
        <v>60480</v>
      </c>
      <c r="Q123" s="70">
        <f>IF(B123="","",VLOOKUP(AD123,Varsayımlar!$B:$Q,8,0))</f>
        <v>25</v>
      </c>
      <c r="R123" s="70" t="str">
        <f>IF(B123="","",VLOOKUP(AD123,Varsayımlar!$B:$Q,9,0))</f>
        <v>SOFT</v>
      </c>
      <c r="S123" s="70">
        <f>IF(B123="","",VLOOKUP(AD123,Varsayımlar!$B:$Q,10,0))</f>
        <v>4</v>
      </c>
      <c r="T123" s="70">
        <f>IF(B123="","",VLOOKUP(AD123,Varsayımlar!$B:$Q,11,0))</f>
        <v>30</v>
      </c>
      <c r="U123" s="70">
        <f>IF(B123="","",VLOOKUP(AD123,Varsayımlar!$B:$Q,12,0))</f>
        <v>260</v>
      </c>
      <c r="V123" s="70" t="str">
        <f>IF(B123="","",VLOOKUP(AD123,Varsayımlar!$B:$Q,13,0))</f>
        <v>YURTDIŞI</v>
      </c>
      <c r="W123" s="70">
        <f>IF(B123="","",VLOOKUP(AD123,Varsayımlar!$B:$Q,14,0))</f>
        <v>9</v>
      </c>
      <c r="X123" s="70"/>
      <c r="Y123" s="70"/>
      <c r="Z123" s="70"/>
      <c r="AA123" s="70" t="str">
        <f>IF(B123="","",VLOOKUP(AD123,Varsayımlar!$B:$Q,15,0))</f>
        <v>25CM TURUNCU KOLİ-SOL ÜST DİKDÖRTGENE ÜRETİM TARİHİ BASILACAK</v>
      </c>
      <c r="AB123" s="70" t="str">
        <f>IF(B123="","",VLOOKUP(AD123,Varsayımlar!$B:$Q,16,0))</f>
        <v>24-26 CM</v>
      </c>
      <c r="AC123" s="90">
        <f>IF(B123="","",VLOOKUP(Sayfa2!AD90,Varsayımlar!B:S,18,0))</f>
        <v>0</v>
      </c>
      <c r="AD123" s="90" t="str">
        <f t="shared" si="4"/>
        <v>MAGNİTMAGNİT MAVİ AMBALAJ 25 CM 260G</v>
      </c>
    </row>
    <row r="124" spans="1:30" ht="78.75" x14ac:dyDescent="0.25">
      <c r="A124" s="9" t="s">
        <v>206</v>
      </c>
      <c r="B124" s="70" t="s">
        <v>90</v>
      </c>
      <c r="C124" s="71">
        <f>IF(B124="","",VLOOKUP(AD124,Varsayımlar!$B:$Q,3,0))</f>
        <v>8698829380698</v>
      </c>
      <c r="D124" s="71" t="s">
        <v>266</v>
      </c>
      <c r="E124" s="72" t="s">
        <v>91</v>
      </c>
      <c r="F124" s="70"/>
      <c r="G124" s="70"/>
      <c r="H124" s="70" t="str">
        <f>IF(B124="","",VLOOKUP(AD124,Varsayımlar!$B:$Q,5,0))</f>
        <v>MAGNİT MAVİ AMBALAJ 25CM</v>
      </c>
      <c r="I124" s="70">
        <f>IF(B124="","",VLOOKUP(AD124,Varsayımlar!B:T,19,0))</f>
        <v>0</v>
      </c>
      <c r="J124" s="70" t="str">
        <f>IF(B124="","",VLOOKUP(AD124,Varsayımlar!$B:$Q,6,0))</f>
        <v>SADE</v>
      </c>
      <c r="K124" s="70">
        <v>2016</v>
      </c>
      <c r="L124" s="70"/>
      <c r="M124" s="70">
        <f>IFERROR(IF(B124="","",K124/VLOOKUP(AD124,Varsayımlar!B:R,17,0)),"")</f>
        <v>24</v>
      </c>
      <c r="N124" s="70"/>
      <c r="O124" s="70">
        <v>21</v>
      </c>
      <c r="P124" s="70">
        <f>IF(B124="","",VLOOKUP(AD124,Varsayımlar!$B:$Q,7,0)*K124)</f>
        <v>60480</v>
      </c>
      <c r="Q124" s="70">
        <f>IF(B124="","",VLOOKUP(AD124,Varsayımlar!$B:$Q,8,0))</f>
        <v>25</v>
      </c>
      <c r="R124" s="70" t="str">
        <f>IF(B124="","",VLOOKUP(AD124,Varsayımlar!$B:$Q,9,0))</f>
        <v>SOFT</v>
      </c>
      <c r="S124" s="70">
        <f>IF(B124="","",VLOOKUP(AD124,Varsayımlar!$B:$Q,10,0))</f>
        <v>4</v>
      </c>
      <c r="T124" s="70">
        <f>IF(B124="","",VLOOKUP(AD124,Varsayımlar!$B:$Q,11,0))</f>
        <v>30</v>
      </c>
      <c r="U124" s="70">
        <f>IF(B124="","",VLOOKUP(AD124,Varsayımlar!$B:$Q,12,0))</f>
        <v>260</v>
      </c>
      <c r="V124" s="70" t="str">
        <f>IF(B124="","",VLOOKUP(AD124,Varsayımlar!$B:$Q,13,0))</f>
        <v>YURTDIŞI</v>
      </c>
      <c r="W124" s="70">
        <f>IF(B124="","",VLOOKUP(AD124,Varsayımlar!$B:$Q,14,0))</f>
        <v>9</v>
      </c>
      <c r="X124" s="70"/>
      <c r="Y124" s="70"/>
      <c r="Z124" s="70"/>
      <c r="AA124" s="70" t="str">
        <f>IF(B124="","",VLOOKUP(AD124,Varsayımlar!$B:$Q,15,0))</f>
        <v>25CM TURUNCU KOLİ-SOL ÜST DİKDÖRTGENE ÜRETİM TARİHİ BASILACAK</v>
      </c>
      <c r="AB124" s="70" t="str">
        <f>IF(B124="","",VLOOKUP(AD124,Varsayımlar!$B:$Q,16,0))</f>
        <v>24-26 CM</v>
      </c>
      <c r="AC124" s="90">
        <f>IF(B124="","",VLOOKUP(Sayfa2!AD91,Varsayımlar!B:S,18,0))</f>
        <v>0</v>
      </c>
      <c r="AD124" s="90" t="str">
        <f t="shared" si="4"/>
        <v>MAGNİTMAGNİT MAVİ AMBALAJ 25 CM 260G</v>
      </c>
    </row>
    <row r="125" spans="1:30" ht="31.5" x14ac:dyDescent="0.25">
      <c r="A125" s="9" t="s">
        <v>207</v>
      </c>
      <c r="B125" s="111" t="s">
        <v>79</v>
      </c>
      <c r="C125" s="112">
        <f>IF(B125="","",VLOOKUP(AD125,Varsayımlar!$B:$Q,3,0))</f>
        <v>8698829380698</v>
      </c>
      <c r="D125" s="112"/>
      <c r="E125" s="151" t="s">
        <v>254</v>
      </c>
      <c r="F125" s="111"/>
      <c r="G125" s="111"/>
      <c r="H125" s="111" t="str">
        <f>IF(B125="","",VLOOKUP(AD125,Varsayımlar!$B:$Q,5,0))</f>
        <v>Manetka 20cm</v>
      </c>
      <c r="I125" s="111">
        <f>IF(B125="","",VLOOKUP(AD125,Varsayımlar!B:T,19,0))</f>
        <v>0</v>
      </c>
      <c r="J125" s="111" t="str">
        <f>IF(B125="","",VLOOKUP(AD125,Varsayımlar!$B:$Q,6,0))</f>
        <v>SADE</v>
      </c>
      <c r="K125" s="111">
        <v>7200</v>
      </c>
      <c r="L125" s="111"/>
      <c r="M125" s="111">
        <f>IFERROR(IF(B125="","",K125/VLOOKUP(AD125,Varsayımlar!B:R,17,0)),"")</f>
        <v>32</v>
      </c>
      <c r="N125" s="111"/>
      <c r="O125" s="111">
        <v>32</v>
      </c>
      <c r="P125" s="111">
        <f>IF(B125="","",VLOOKUP(AD125,Varsayımlar!$B:$Q,7,0)*K125)</f>
        <v>100800</v>
      </c>
      <c r="Q125" s="111">
        <f>IF(B125="","",VLOOKUP(AD125,Varsayımlar!$B:$Q,8,0))</f>
        <v>20</v>
      </c>
      <c r="R125" s="111" t="str">
        <f>IF(B125="","",VLOOKUP(AD125,Varsayımlar!$B:$Q,9,0))</f>
        <v>Irak Soft</v>
      </c>
      <c r="S125" s="111">
        <f>IF(B125="","",VLOOKUP(AD125,Varsayımlar!$B:$Q,10,0))</f>
        <v>4</v>
      </c>
      <c r="T125" s="111">
        <f>IF(B125="","",VLOOKUP(AD125,Varsayımlar!$B:$Q,11,0))</f>
        <v>14</v>
      </c>
      <c r="U125" s="111">
        <f>IF(B125="","",VLOOKUP(AD125,Varsayımlar!$B:$Q,12,0))</f>
        <v>166</v>
      </c>
      <c r="V125" s="111" t="str">
        <f>IF(B125="","",VLOOKUP(AD125,Varsayımlar!$B:$Q,13,0))</f>
        <v>YURTDIŞI</v>
      </c>
      <c r="W125" s="111">
        <f>IF(B125="","",VLOOKUP(AD125,Varsayımlar!$B:$Q,14,0))</f>
        <v>6</v>
      </c>
      <c r="X125" s="114">
        <v>46235</v>
      </c>
      <c r="Y125" s="114">
        <v>46419</v>
      </c>
      <c r="Z125" s="111">
        <v>26070120</v>
      </c>
      <c r="AA125" s="111" t="str">
        <f>IF(B125="","",VLOOKUP(AD125,Varsayımlar!$B:$Q,15,0))</f>
        <v>Kare Koli-Üretim Tarihli Etiket</v>
      </c>
      <c r="AB125" s="111" t="str">
        <f>IF(B125="","",VLOOKUP(AD125,Varsayımlar!$B:$Q,16,0))</f>
        <v>19-21 cm</v>
      </c>
      <c r="AC125" s="9">
        <f>IF(B125="","",VLOOKUP(Sayfa2!AD96,Varsayımlar!B:S,18,0))</f>
        <v>0</v>
      </c>
      <c r="AD125" s="9" t="str">
        <f t="shared" si="4"/>
        <v>LLC KOTORManetka 20cm 4 pcs 166g</v>
      </c>
    </row>
    <row r="126" spans="1:30" ht="31.5" x14ac:dyDescent="0.25">
      <c r="A126" s="9" t="s">
        <v>208</v>
      </c>
      <c r="B126" s="64" t="s">
        <v>79</v>
      </c>
      <c r="C126" s="65">
        <f>IF(B126="","",VLOOKUP(AD126,Varsayımlar!$B:$Q,3,0))</f>
        <v>8698829380698</v>
      </c>
      <c r="D126" s="65"/>
      <c r="E126" s="69" t="s">
        <v>254</v>
      </c>
      <c r="F126" s="64"/>
      <c r="G126" s="64"/>
      <c r="H126" s="64" t="str">
        <f>IF(B126="","",VLOOKUP(AD126,Varsayımlar!$B:$Q,5,0))</f>
        <v>Manetka 20cm</v>
      </c>
      <c r="I126" s="64">
        <f>IF(B126="","",VLOOKUP(AD126,Varsayımlar!B:T,19,0))</f>
        <v>0</v>
      </c>
      <c r="J126" s="64" t="str">
        <f>IF(B126="","",VLOOKUP(AD126,Varsayımlar!$B:$Q,6,0))</f>
        <v>SADE</v>
      </c>
      <c r="K126" s="64">
        <v>7200</v>
      </c>
      <c r="L126" s="64"/>
      <c r="M126" s="64">
        <f>IFERROR(IF(B126="","",K126/VLOOKUP(AD126,Varsayımlar!B:R,17,0)),"")</f>
        <v>32</v>
      </c>
      <c r="N126" s="64"/>
      <c r="O126" s="64">
        <v>32</v>
      </c>
      <c r="P126" s="64">
        <f>IF(B126="","",VLOOKUP(AD126,Varsayımlar!$B:$Q,7,0)*K126)</f>
        <v>100800</v>
      </c>
      <c r="Q126" s="64">
        <f>IF(B126="","",VLOOKUP(AD126,Varsayımlar!$B:$Q,8,0))</f>
        <v>20</v>
      </c>
      <c r="R126" s="64" t="str">
        <f>IF(B126="","",VLOOKUP(AD126,Varsayımlar!$B:$Q,9,0))</f>
        <v>Irak Soft</v>
      </c>
      <c r="S126" s="64">
        <f>IF(B126="","",VLOOKUP(AD126,Varsayımlar!$B:$Q,10,0))</f>
        <v>4</v>
      </c>
      <c r="T126" s="64">
        <f>IF(B126="","",VLOOKUP(AD126,Varsayımlar!$B:$Q,11,0))</f>
        <v>14</v>
      </c>
      <c r="U126" s="64">
        <f>IF(B126="","",VLOOKUP(AD126,Varsayımlar!$B:$Q,12,0))</f>
        <v>166</v>
      </c>
      <c r="V126" s="64" t="str">
        <f>IF(B126="","",VLOOKUP(AD126,Varsayımlar!$B:$Q,13,0))</f>
        <v>YURTDIŞI</v>
      </c>
      <c r="W126" s="64">
        <f>IF(B126="","",VLOOKUP(AD126,Varsayımlar!$B:$Q,14,0))</f>
        <v>6</v>
      </c>
      <c r="X126" s="66">
        <v>46252</v>
      </c>
      <c r="Y126" s="66">
        <v>46436</v>
      </c>
      <c r="Z126" s="64">
        <v>26081820</v>
      </c>
      <c r="AA126" s="64" t="str">
        <f>IF(B126="","",VLOOKUP(AD126,Varsayımlar!$B:$Q,15,0))</f>
        <v>Kare Koli-Üretim Tarihli Etiket</v>
      </c>
      <c r="AB126" s="64" t="str">
        <f>IF(B126="","",VLOOKUP(AD126,Varsayımlar!$B:$Q,16,0))</f>
        <v>19-21 cm</v>
      </c>
      <c r="AC126" s="90">
        <f>IF(B126="","",VLOOKUP(Sayfa2!AD97,Varsayımlar!B:S,18,0))</f>
        <v>0</v>
      </c>
      <c r="AD126" s="90" t="str">
        <f t="shared" si="4"/>
        <v>LLC KOTORManetka 20cm 4 pcs 166g</v>
      </c>
    </row>
    <row r="127" spans="1:30" ht="31.5" x14ac:dyDescent="0.25">
      <c r="A127" s="9" t="s">
        <v>209</v>
      </c>
      <c r="B127" s="62" t="s">
        <v>79</v>
      </c>
      <c r="C127" s="33">
        <f>IF(B127="","",VLOOKUP(AD127,Varsayımlar!$B:$Q,3,0))</f>
        <v>8698829380698</v>
      </c>
      <c r="D127" s="33"/>
      <c r="E127" s="152" t="s">
        <v>85</v>
      </c>
      <c r="F127" s="62"/>
      <c r="G127" s="62"/>
      <c r="H127" s="62" t="str">
        <f>IF(B127="","",VLOOKUP(AD127,Varsayımlar!$B:$Q,5,0))</f>
        <v xml:space="preserve">MANETKA PEYNİRLİ 25 CM </v>
      </c>
      <c r="I127" s="62">
        <f>IF(B127="","",VLOOKUP(AD127,Varsayımlar!B:T,19,0))</f>
        <v>0</v>
      </c>
      <c r="J127" s="62" t="str">
        <f>IF(B127="","",VLOOKUP(AD127,Varsayımlar!$B:$Q,6,0))</f>
        <v>PEYNİRLİ</v>
      </c>
      <c r="K127" s="62">
        <v>2496</v>
      </c>
      <c r="L127" s="62"/>
      <c r="M127" s="62">
        <f>IFERROR(IF(B127="","",K127/VLOOKUP(AD127,Varsayımlar!B:R,17,0)),"")</f>
        <v>32</v>
      </c>
      <c r="N127" s="62"/>
      <c r="O127" s="62">
        <v>26</v>
      </c>
      <c r="P127" s="62">
        <f>IF(B127="","",VLOOKUP(AD127,Varsayımlar!$B:$Q,7,0)*K127)</f>
        <v>74880</v>
      </c>
      <c r="Q127" s="62">
        <f>IF(B127="","",VLOOKUP(AD127,Varsayımlar!$B:$Q,8,0))</f>
        <v>25</v>
      </c>
      <c r="R127" s="62" t="str">
        <f>IF(B127="","",VLOOKUP(AD127,Varsayımlar!$B:$Q,9,0))</f>
        <v>SOFT-AT</v>
      </c>
      <c r="S127" s="62">
        <f>IF(B127="","",VLOOKUP(AD127,Varsayımlar!$B:$Q,10,0))</f>
        <v>4</v>
      </c>
      <c r="T127" s="62">
        <f>IF(B127="","",VLOOKUP(AD127,Varsayımlar!$B:$Q,11,0))</f>
        <v>30</v>
      </c>
      <c r="U127" s="62">
        <f>IF(B127="","",VLOOKUP(AD127,Varsayımlar!$B:$Q,12,0))</f>
        <v>250</v>
      </c>
      <c r="V127" s="62" t="str">
        <f>IF(B127="","",VLOOKUP(AD127,Varsayımlar!$B:$Q,13,0))</f>
        <v>YURTDIŞI</v>
      </c>
      <c r="W127" s="62">
        <f>IF(B127="","",VLOOKUP(AD127,Varsayımlar!$B:$Q,14,0))</f>
        <v>6</v>
      </c>
      <c r="X127" s="63">
        <v>46252</v>
      </c>
      <c r="Y127" s="63">
        <v>46436</v>
      </c>
      <c r="Z127" s="62">
        <v>26081825</v>
      </c>
      <c r="AA127" s="62" t="str">
        <f>IF(B127="","",VLOOKUP(AD127,Varsayımlar!$B:$Q,15,0))</f>
        <v>KIRMIZI KOLİ-TARİHLİ KOLİ ETİKETİ</v>
      </c>
      <c r="AB127" s="62" t="str">
        <f>IF(B127="","",VLOOKUP(AD127,Varsayımlar!$B:$Q,16,0))</f>
        <v>24-26 CM</v>
      </c>
      <c r="AC127" s="9">
        <f>IF(B127="","",VLOOKUP(Sayfa2!AD98,Varsayımlar!B:S,18,0))</f>
        <v>0</v>
      </c>
      <c r="AD127" s="9" t="str">
        <f t="shared" si="4"/>
        <v>LLC KOTORMANETKA PEYNİRLİ 25CM</v>
      </c>
    </row>
    <row r="128" spans="1:30" ht="39" customHeight="1" x14ac:dyDescent="0.25">
      <c r="A128" s="9" t="s">
        <v>210</v>
      </c>
      <c r="B128" s="72" t="s">
        <v>104</v>
      </c>
      <c r="C128" s="71">
        <f>IF(B128="","",VLOOKUP(AD128,Varsayımlar!$B:$Q,3,0))</f>
        <v>8698829380698</v>
      </c>
      <c r="D128" s="71">
        <v>35</v>
      </c>
      <c r="E128" s="72" t="s">
        <v>393</v>
      </c>
      <c r="F128" s="70"/>
      <c r="G128" s="70" t="s">
        <v>720</v>
      </c>
      <c r="H128" s="70" t="str">
        <f>IF(B128="","",VLOOKUP(AD128,Varsayımlar!$B:$Q,5,0))</f>
        <v>Tortillas 20cm Çok Tahıllı</v>
      </c>
      <c r="I128" s="70">
        <f>IF(B128="","",VLOOKUP(AD128,Varsayımlar!B:T,19,0))</f>
        <v>0</v>
      </c>
      <c r="J128" s="70" t="str">
        <f>IF(B128="","",VLOOKUP(AD128,Varsayımlar!$B:$Q,6,0))</f>
        <v>Çok Tahıllı</v>
      </c>
      <c r="K128" s="70">
        <v>2700</v>
      </c>
      <c r="L128" s="70"/>
      <c r="M128" s="70">
        <f>IFERROR(IF(B128="","",K128/VLOOKUP(AD128,Varsayımlar!B:R,17,0)),"")</f>
        <v>12</v>
      </c>
      <c r="N128" s="70"/>
      <c r="O128" s="70">
        <v>13</v>
      </c>
      <c r="P128" s="70">
        <f>IF(B128="","",VLOOKUP(AD128,Varsayımlar!$B:$Q,7,0)*K128)</f>
        <v>37800</v>
      </c>
      <c r="Q128" s="70">
        <f>IF(B128="","",VLOOKUP(AD128,Varsayımlar!$B:$Q,8,0))</f>
        <v>20</v>
      </c>
      <c r="R128" s="70" t="str">
        <f>IF(B128="","",VLOOKUP(AD128,Varsayımlar!$B:$Q,9,0))</f>
        <v>Irak Soft</v>
      </c>
      <c r="S128" s="70">
        <f>IF(B128="","",VLOOKUP(AD128,Varsayımlar!$B:$Q,10,0))</f>
        <v>4</v>
      </c>
      <c r="T128" s="70">
        <f>IF(B128="","",VLOOKUP(AD128,Varsayımlar!$B:$Q,11,0))</f>
        <v>14</v>
      </c>
      <c r="U128" s="70">
        <f>IF(B128="","",VLOOKUP(AD128,Varsayımlar!$B:$Q,12,0))</f>
        <v>166</v>
      </c>
      <c r="V128" s="70" t="str">
        <f>IF(B128="","",VLOOKUP(AD128,Varsayımlar!$B:$Q,13,0))</f>
        <v>Yurtdışı</v>
      </c>
      <c r="W128" s="70">
        <f>IF(B128="","",VLOOKUP(AD128,Varsayımlar!$B:$Q,14,0))</f>
        <v>9</v>
      </c>
      <c r="X128" s="73">
        <v>46266</v>
      </c>
      <c r="Y128" s="73">
        <v>46539</v>
      </c>
      <c r="Z128" s="70" t="s">
        <v>849</v>
      </c>
      <c r="AA128" s="70" t="str">
        <f>IF(B128="","",VLOOKUP(AD128,Varsayımlar!$B:$Q,15,0))</f>
        <v>SİYAH KARE KOLİ-Üretim Tarihi Etiketli</v>
      </c>
      <c r="AB128" s="70" t="str">
        <f>IF(B128="","",VLOOKUP(AD128,Varsayımlar!$B:$Q,16,0))</f>
        <v>19-21 cm</v>
      </c>
      <c r="AC128" s="9">
        <f>IF(B128="","",VLOOKUP(Sayfa2!AD102,Varsayımlar!B:S,18,0))</f>
        <v>0</v>
      </c>
      <c r="AD128" s="9" t="str">
        <f t="shared" si="4"/>
        <v>SMART LLCTortillas 20cm Çok Tahıllı 4pcs 166g</v>
      </c>
    </row>
    <row r="129" spans="1:30" ht="39" customHeight="1" x14ac:dyDescent="0.25">
      <c r="A129" s="9" t="s">
        <v>211</v>
      </c>
      <c r="B129" s="72" t="s">
        <v>104</v>
      </c>
      <c r="C129" s="71">
        <f>IF(B129="","",VLOOKUP(AD129,Varsayımlar!$B:$Q,3,0))</f>
        <v>8698829380698</v>
      </c>
      <c r="D129" s="71">
        <v>35</v>
      </c>
      <c r="E129" s="72" t="s">
        <v>263</v>
      </c>
      <c r="F129" s="70"/>
      <c r="G129" s="70" t="s">
        <v>720</v>
      </c>
      <c r="H129" s="70" t="str">
        <f>IF(B129="","",VLOOKUP(AD129,Varsayımlar!$B:$Q,5,0))</f>
        <v>Tortillas 20cm (Samakat Bilgileri Ekli)</v>
      </c>
      <c r="I129" s="70">
        <f>IF(B129="","",VLOOKUP(AD129,Varsayımlar!B:T,19,0))</f>
        <v>0</v>
      </c>
      <c r="J129" s="70" t="str">
        <f>IF(B129="","",VLOOKUP(AD129,Varsayımlar!$B:$Q,6,0))</f>
        <v>PEYNİRLİ</v>
      </c>
      <c r="K129" s="70">
        <v>4275</v>
      </c>
      <c r="L129" s="70"/>
      <c r="M129" s="70">
        <f>IFERROR(IF(B129="","",K129/VLOOKUP(AD129,Varsayımlar!B:R,17,0)),"")</f>
        <v>19</v>
      </c>
      <c r="N129" s="70"/>
      <c r="O129" s="70">
        <v>20</v>
      </c>
      <c r="P129" s="70">
        <f>IF(B129="","",VLOOKUP(AD129,Varsayımlar!$B:$Q,7,0)*K129)</f>
        <v>59850</v>
      </c>
      <c r="Q129" s="70">
        <f>IF(B129="","",VLOOKUP(AD129,Varsayımlar!$B:$Q,8,0))</f>
        <v>20</v>
      </c>
      <c r="R129" s="70" t="str">
        <f>IF(B129="","",VLOOKUP(AD129,Varsayımlar!$B:$Q,9,0))</f>
        <v>IRAK SOFT-AT</v>
      </c>
      <c r="S129" s="70">
        <f>IF(B129="","",VLOOKUP(AD129,Varsayımlar!$B:$Q,10,0))</f>
        <v>4</v>
      </c>
      <c r="T129" s="70">
        <f>IF(B129="","",VLOOKUP(AD129,Varsayımlar!$B:$Q,11,0))</f>
        <v>14</v>
      </c>
      <c r="U129" s="70">
        <f>IF(B129="","",VLOOKUP(AD129,Varsayımlar!$B:$Q,12,0))</f>
        <v>166</v>
      </c>
      <c r="V129" s="70" t="str">
        <f>IF(B129="","",VLOOKUP(AD129,Varsayımlar!$B:$Q,13,0))</f>
        <v>YURTDIŞI</v>
      </c>
      <c r="W129" s="70">
        <f>IF(B129="","",VLOOKUP(AD129,Varsayımlar!$B:$Q,14,0))</f>
        <v>9</v>
      </c>
      <c r="X129" s="73">
        <v>46266</v>
      </c>
      <c r="Y129" s="73">
        <v>46539</v>
      </c>
      <c r="Z129" s="70" t="s">
        <v>850</v>
      </c>
      <c r="AA129" s="70" t="str">
        <f>IF(B129="","",VLOOKUP(AD129,Varsayımlar!$B:$Q,15,0))</f>
        <v>Kare Koli-Üretim Tarihli Etiket</v>
      </c>
      <c r="AB129" s="70" t="str">
        <f>IF(B129="","",VLOOKUP(AD129,Varsayımlar!$B:$Q,16,0))</f>
        <v>19-21 cm</v>
      </c>
      <c r="AC129" s="90">
        <f>IF(B129="","",VLOOKUP(Sayfa2!AD103,Varsayımlar!B:S,18,0))</f>
        <v>0</v>
      </c>
      <c r="AD129" s="90" t="str">
        <f t="shared" si="4"/>
        <v>SMART LLCTortillas 20cm Peynirli 4pcs 166g</v>
      </c>
    </row>
    <row r="130" spans="1:30" ht="39" customHeight="1" x14ac:dyDescent="0.25">
      <c r="A130" s="9" t="s">
        <v>212</v>
      </c>
      <c r="B130" s="72" t="s">
        <v>104</v>
      </c>
      <c r="C130" s="71">
        <f>IF(B130="","",VLOOKUP(AD130,Varsayımlar!$B:$Q,3,0))</f>
        <v>8698829380698</v>
      </c>
      <c r="D130" s="71">
        <v>35</v>
      </c>
      <c r="E130" s="72" t="s">
        <v>105</v>
      </c>
      <c r="F130" s="70"/>
      <c r="G130" s="70" t="s">
        <v>720</v>
      </c>
      <c r="H130" s="70" t="str">
        <f>IF(B130="","",VLOOKUP(AD130,Varsayımlar!$B:$Q,5,0))</f>
        <v>TORTİLLAS 20CM (SAMAKAT BİLGİLERİ EKLİ)</v>
      </c>
      <c r="I130" s="70">
        <f>IF(B130="","",VLOOKUP(AD130,Varsayımlar!B:T,19,0))</f>
        <v>0</v>
      </c>
      <c r="J130" s="70" t="str">
        <f>IF(B130="","",VLOOKUP(AD130,Varsayımlar!$B:$Q,6,0))</f>
        <v>SADE</v>
      </c>
      <c r="K130" s="70">
        <v>225</v>
      </c>
      <c r="L130" s="70"/>
      <c r="M130" s="70">
        <f>IFERROR(IF(B130="","",K130/VLOOKUP(AD130,Varsayımlar!B:R,17,0)),"")</f>
        <v>1</v>
      </c>
      <c r="N130" s="70"/>
      <c r="O130" s="70">
        <v>1</v>
      </c>
      <c r="P130" s="70">
        <f>IF(B130="","",VLOOKUP(AD130,Varsayımlar!$B:$Q,7,0)*K130)</f>
        <v>3150</v>
      </c>
      <c r="Q130" s="70">
        <f>IF(B130="","",VLOOKUP(AD130,Varsayımlar!$B:$Q,8,0))</f>
        <v>20</v>
      </c>
      <c r="R130" s="70" t="str">
        <f>IF(B130="","",VLOOKUP(AD130,Varsayımlar!$B:$Q,9,0))</f>
        <v>IRAK SOFT</v>
      </c>
      <c r="S130" s="70">
        <f>IF(B130="","",VLOOKUP(AD130,Varsayımlar!$B:$Q,10,0))</f>
        <v>4</v>
      </c>
      <c r="T130" s="70">
        <f>IF(B130="","",VLOOKUP(AD130,Varsayımlar!$B:$Q,11,0))</f>
        <v>14</v>
      </c>
      <c r="U130" s="70">
        <f>IF(B130="","",VLOOKUP(AD130,Varsayımlar!$B:$Q,12,0))</f>
        <v>166</v>
      </c>
      <c r="V130" s="70" t="str">
        <f>IF(B130="","",VLOOKUP(AD130,Varsayımlar!$B:$Q,13,0))</f>
        <v>YURTDIŞI</v>
      </c>
      <c r="W130" s="70">
        <f>IF(B130="","",VLOOKUP(AD130,Varsayımlar!$B:$Q,14,0))</f>
        <v>9</v>
      </c>
      <c r="X130" s="73">
        <v>46266</v>
      </c>
      <c r="Y130" s="73">
        <v>46539</v>
      </c>
      <c r="Z130" s="70">
        <v>26090120</v>
      </c>
      <c r="AA130" s="70" t="str">
        <f>IF(B130="","",VLOOKUP(AD130,Varsayımlar!$B:$Q,15,0))</f>
        <v>SİYAH KARE KOLİ- Üretim Tarihi Etiketli</v>
      </c>
      <c r="AB130" s="70" t="str">
        <f>IF(B130="","",VLOOKUP(AD130,Varsayımlar!$B:$Q,16,0))</f>
        <v>19-21 CM</v>
      </c>
      <c r="AC130" s="9">
        <f>IF(B130="","",VLOOKUP(Sayfa2!AD104,Varsayımlar!B:S,18,0))</f>
        <v>0</v>
      </c>
      <c r="AD130" s="9" t="str">
        <f t="shared" si="4"/>
        <v>SMART LLCTORTİLLAS SAMAKAT 20CM 166G</v>
      </c>
    </row>
    <row r="131" spans="1:30" ht="39" customHeight="1" x14ac:dyDescent="0.25">
      <c r="A131" s="9" t="s">
        <v>213</v>
      </c>
      <c r="B131" s="150" t="s">
        <v>104</v>
      </c>
      <c r="C131" s="108">
        <f>IF(B131="","",VLOOKUP(AD131,Varsayımlar!$B:$Q,3,0))</f>
        <v>8698829380698</v>
      </c>
      <c r="D131" s="108">
        <v>36</v>
      </c>
      <c r="E131" s="150" t="s">
        <v>105</v>
      </c>
      <c r="F131" s="107"/>
      <c r="G131" s="107" t="s">
        <v>720</v>
      </c>
      <c r="H131" s="107" t="str">
        <f>IF(B131="","",VLOOKUP(AD131,Varsayımlar!$B:$Q,5,0))</f>
        <v>TORTİLLAS 20CM (SAMAKAT BİLGİLERİ EKLİ)</v>
      </c>
      <c r="I131" s="107">
        <f>IF(B131="","",VLOOKUP(AD131,Varsayımlar!B:T,19,0))</f>
        <v>0</v>
      </c>
      <c r="J131" s="107" t="str">
        <f>IF(B131="","",VLOOKUP(AD131,Varsayımlar!$B:$Q,6,0))</f>
        <v>SADE</v>
      </c>
      <c r="K131" s="107">
        <v>7200</v>
      </c>
      <c r="L131" s="107"/>
      <c r="M131" s="107">
        <f>IFERROR(IF(B131="","",K131/VLOOKUP(AD131,Varsayımlar!B:R,17,0)),"")</f>
        <v>32</v>
      </c>
      <c r="N131" s="107"/>
      <c r="O131" s="107">
        <v>32</v>
      </c>
      <c r="P131" s="107">
        <f>IF(B131="","",VLOOKUP(AD131,Varsayımlar!$B:$Q,7,0)*K131)</f>
        <v>100800</v>
      </c>
      <c r="Q131" s="107">
        <f>IF(B131="","",VLOOKUP(AD131,Varsayımlar!$B:$Q,8,0))</f>
        <v>20</v>
      </c>
      <c r="R131" s="107" t="str">
        <f>IF(B131="","",VLOOKUP(AD131,Varsayımlar!$B:$Q,9,0))</f>
        <v>IRAK SOFT</v>
      </c>
      <c r="S131" s="107">
        <f>IF(B131="","",VLOOKUP(AD131,Varsayımlar!$B:$Q,10,0))</f>
        <v>4</v>
      </c>
      <c r="T131" s="107">
        <f>IF(B131="","",VLOOKUP(AD131,Varsayımlar!$B:$Q,11,0))</f>
        <v>14</v>
      </c>
      <c r="U131" s="107">
        <f>IF(B131="","",VLOOKUP(AD131,Varsayımlar!$B:$Q,12,0))</f>
        <v>166</v>
      </c>
      <c r="V131" s="107" t="str">
        <f>IF(B131="","",VLOOKUP(AD131,Varsayımlar!$B:$Q,13,0))</f>
        <v>YURTDIŞI</v>
      </c>
      <c r="W131" s="107">
        <f>IF(B131="","",VLOOKUP(AD131,Varsayımlar!$B:$Q,14,0))</f>
        <v>9</v>
      </c>
      <c r="X131" s="110">
        <v>46267</v>
      </c>
      <c r="Y131" s="110">
        <v>46540</v>
      </c>
      <c r="Z131" s="107">
        <v>26090220</v>
      </c>
      <c r="AA131" s="107" t="str">
        <f>IF(B131="","",VLOOKUP(AD131,Varsayımlar!$B:$Q,15,0))</f>
        <v>SİYAH KARE KOLİ- Üretim Tarihi Etiketli</v>
      </c>
      <c r="AB131" s="107" t="str">
        <f>IF(B131="","",VLOOKUP(AD131,Varsayımlar!$B:$Q,16,0))</f>
        <v>19-21 CM</v>
      </c>
      <c r="AC131" s="90">
        <f>IF(B131="","",VLOOKUP(Sayfa2!AD105,Varsayımlar!B:S,18,0))</f>
        <v>0</v>
      </c>
      <c r="AD131" s="90" t="str">
        <f t="shared" si="4"/>
        <v>SMART LLCTORTİLLAS SAMAKAT 20CM 166G</v>
      </c>
    </row>
    <row r="132" spans="1:30" ht="39" customHeight="1" x14ac:dyDescent="0.25">
      <c r="A132" s="9" t="s">
        <v>214</v>
      </c>
      <c r="B132" s="81" t="s">
        <v>104</v>
      </c>
      <c r="C132" s="4">
        <f>IF(B132="","",VLOOKUP(AD132,Varsayımlar!$B:$Q,3,0))</f>
        <v>8698829380698</v>
      </c>
      <c r="D132" s="4">
        <v>37</v>
      </c>
      <c r="E132" s="81" t="s">
        <v>105</v>
      </c>
      <c r="F132" s="67"/>
      <c r="G132" s="67" t="s">
        <v>720</v>
      </c>
      <c r="H132" s="67" t="str">
        <f>IF(B132="","",VLOOKUP(AD132,Varsayımlar!$B:$Q,5,0))</f>
        <v>TORTİLLAS 20CM (SAMAKAT BİLGİLERİ EKLİ)</v>
      </c>
      <c r="I132" s="67">
        <f>IF(B132="","",VLOOKUP(AD132,Varsayımlar!B:T,19,0))</f>
        <v>0</v>
      </c>
      <c r="J132" s="67" t="str">
        <f>IF(B132="","",VLOOKUP(AD132,Varsayımlar!$B:$Q,6,0))</f>
        <v>SADE</v>
      </c>
      <c r="K132" s="67">
        <v>6075</v>
      </c>
      <c r="L132" s="67"/>
      <c r="M132" s="67">
        <f>IFERROR(IF(B132="","",K132/VLOOKUP(AD132,Varsayımlar!B:R,17,0)),"")</f>
        <v>27</v>
      </c>
      <c r="N132" s="67"/>
      <c r="O132" s="67">
        <v>27</v>
      </c>
      <c r="P132" s="67">
        <f>IF(B132="","",VLOOKUP(AD132,Varsayımlar!$B:$Q,7,0)*K132)</f>
        <v>85050</v>
      </c>
      <c r="Q132" s="67">
        <f>IF(B132="","",VLOOKUP(AD132,Varsayımlar!$B:$Q,8,0))</f>
        <v>20</v>
      </c>
      <c r="R132" s="67" t="str">
        <f>IF(B132="","",VLOOKUP(AD132,Varsayımlar!$B:$Q,9,0))</f>
        <v>IRAK SOFT</v>
      </c>
      <c r="S132" s="67">
        <f>IF(B132="","",VLOOKUP(AD132,Varsayımlar!$B:$Q,10,0))</f>
        <v>4</v>
      </c>
      <c r="T132" s="67">
        <f>IF(B132="","",VLOOKUP(AD132,Varsayımlar!$B:$Q,11,0))</f>
        <v>14</v>
      </c>
      <c r="U132" s="67">
        <f>IF(B132="","",VLOOKUP(AD132,Varsayımlar!$B:$Q,12,0))</f>
        <v>166</v>
      </c>
      <c r="V132" s="67" t="str">
        <f>IF(B132="","",VLOOKUP(AD132,Varsayımlar!$B:$Q,13,0))</f>
        <v>YURTDIŞI</v>
      </c>
      <c r="W132" s="67">
        <f>IF(B132="","",VLOOKUP(AD132,Varsayımlar!$B:$Q,14,0))</f>
        <v>9</v>
      </c>
      <c r="X132" s="68">
        <v>46296</v>
      </c>
      <c r="Y132" s="68">
        <v>46569</v>
      </c>
      <c r="Z132" s="67">
        <v>26100120</v>
      </c>
      <c r="AA132" s="67" t="str">
        <f>IF(B132="","",VLOOKUP(AD132,Varsayımlar!$B:$Q,15,0))</f>
        <v>SİYAH KARE KOLİ- Üretim Tarihi Etiketli</v>
      </c>
      <c r="AB132" s="67" t="str">
        <f>IF(B132="","",VLOOKUP(AD132,Varsayımlar!$B:$Q,16,0))</f>
        <v>19-21 CM</v>
      </c>
      <c r="AC132" s="9">
        <f>IF(B132="","",VLOOKUP(Sayfa2!AD106,Varsayımlar!B:S,18,0))</f>
        <v>0</v>
      </c>
      <c r="AD132" s="9" t="str">
        <f t="shared" si="4"/>
        <v>SMART LLCTORTİLLAS SAMAKAT 20CM 166G</v>
      </c>
    </row>
    <row r="133" spans="1:30" ht="39" customHeight="1" x14ac:dyDescent="0.25">
      <c r="A133" s="9" t="s">
        <v>215</v>
      </c>
      <c r="B133" s="81" t="s">
        <v>104</v>
      </c>
      <c r="C133" s="4">
        <f>IF(B133="","",VLOOKUP(AD133,Varsayımlar!$B:$Q,3,0))</f>
        <v>8698829380698</v>
      </c>
      <c r="D133" s="4">
        <v>37</v>
      </c>
      <c r="E133" s="81" t="s">
        <v>156</v>
      </c>
      <c r="F133" s="67"/>
      <c r="G133" s="67" t="s">
        <v>720</v>
      </c>
      <c r="H133" s="67" t="str">
        <f>IF(B133="","",VLOOKUP(AD133,Varsayımlar!$B:$Q,5,0))</f>
        <v>Kırmızı Tortillas 25 cm</v>
      </c>
      <c r="I133" s="67">
        <f>IF(B133="","",VLOOKUP(AD133,Varsayımlar!B:T,19,0))</f>
        <v>0</v>
      </c>
      <c r="J133" s="67" t="str">
        <f>IF(B133="","",VLOOKUP(AD133,Varsayımlar!$B:$Q,6,0))</f>
        <v>SADE</v>
      </c>
      <c r="K133" s="67">
        <v>420</v>
      </c>
      <c r="L133" s="67"/>
      <c r="M133" s="67">
        <f>IFERROR(IF(B133="","",K133/VLOOKUP(AD133,Varsayımlar!B:R,17,0)),"")</f>
        <v>5</v>
      </c>
      <c r="N133" s="67"/>
      <c r="O133" s="67">
        <v>5</v>
      </c>
      <c r="P133" s="67">
        <f>IF(B133="","",VLOOKUP(AD133,Varsayımlar!$B:$Q,7,0)*K133)</f>
        <v>12600</v>
      </c>
      <c r="Q133" s="67">
        <f>IF(B133="","",VLOOKUP(AD133,Varsayımlar!$B:$Q,8,0))</f>
        <v>25</v>
      </c>
      <c r="R133" s="67" t="str">
        <f>IF(B133="","",VLOOKUP(AD133,Varsayımlar!$B:$Q,9,0))</f>
        <v>Soft</v>
      </c>
      <c r="S133" s="67">
        <f>IF(B133="","",VLOOKUP(AD133,Varsayımlar!$B:$Q,10,0))</f>
        <v>4</v>
      </c>
      <c r="T133" s="67">
        <f>IF(B133="","",VLOOKUP(AD133,Varsayımlar!$B:$Q,11,0))</f>
        <v>30</v>
      </c>
      <c r="U133" s="67">
        <f>IF(B133="","",VLOOKUP(AD133,Varsayımlar!$B:$Q,12,0))</f>
        <v>250</v>
      </c>
      <c r="V133" s="67" t="str">
        <f>IF(B133="","",VLOOKUP(AD133,Varsayımlar!$B:$Q,13,0))</f>
        <v>Yurtdışı</v>
      </c>
      <c r="W133" s="67">
        <f>IF(B133="","",VLOOKUP(AD133,Varsayımlar!$B:$Q,14,0))</f>
        <v>9</v>
      </c>
      <c r="X133" s="68">
        <v>46296</v>
      </c>
      <c r="Y133" s="68">
        <v>46569</v>
      </c>
      <c r="Z133" s="67">
        <v>26100125</v>
      </c>
      <c r="AA133" s="67" t="str">
        <f>IF(B133="","",VLOOKUP(AD133,Varsayımlar!$B:$Q,15,0))</f>
        <v>Kırmızı Koli- Üretim Tarihi Etiketli</v>
      </c>
      <c r="AB133" s="67" t="str">
        <f>IF(B133="","",VLOOKUP(AD133,Varsayımlar!$B:$Q,16,0))</f>
        <v>24-26 CM</v>
      </c>
      <c r="AC133" s="90">
        <f>IF(B133="","",VLOOKUP(Sayfa2!AD107,Varsayımlar!B:S,18,0))</f>
        <v>0</v>
      </c>
      <c r="AD133" s="90" t="str">
        <f t="shared" si="4"/>
        <v>SMART LLCKırmızı tortillas 25cm 4 lü 250g</v>
      </c>
    </row>
    <row r="134" spans="1:30" ht="39" customHeight="1" x14ac:dyDescent="0.25">
      <c r="A134" s="9" t="s">
        <v>216</v>
      </c>
      <c r="B134" s="149" t="s">
        <v>104</v>
      </c>
      <c r="C134" s="83">
        <f>IF(B134="","",VLOOKUP(AD134,Varsayımlar!$B:$Q,3,0))</f>
        <v>8698829380698</v>
      </c>
      <c r="D134" s="83">
        <v>38</v>
      </c>
      <c r="E134" s="149" t="s">
        <v>105</v>
      </c>
      <c r="F134" s="82"/>
      <c r="G134" s="82" t="s">
        <v>720</v>
      </c>
      <c r="H134" s="82" t="str">
        <f>IF(B134="","",VLOOKUP(AD134,Varsayımlar!$B:$Q,5,0))</f>
        <v>TORTİLLAS 20CM (SAMAKAT BİLGİLERİ EKLİ)</v>
      </c>
      <c r="I134" s="82">
        <f>IF(B134="","",VLOOKUP(AD134,Varsayımlar!B:T,19,0))</f>
        <v>0</v>
      </c>
      <c r="J134" s="82" t="str">
        <f>IF(B134="","",VLOOKUP(AD134,Varsayımlar!$B:$Q,6,0))</f>
        <v>SADE</v>
      </c>
      <c r="K134" s="82">
        <v>4275</v>
      </c>
      <c r="L134" s="82"/>
      <c r="M134" s="82">
        <f>IFERROR(IF(B134="","",K134/VLOOKUP(AD134,Varsayımlar!B:R,17,0)),"")</f>
        <v>19</v>
      </c>
      <c r="N134" s="82"/>
      <c r="O134" s="82">
        <v>20</v>
      </c>
      <c r="P134" s="82">
        <f>IF(B134="","",VLOOKUP(AD134,Varsayımlar!$B:$Q,7,0)*K134)</f>
        <v>59850</v>
      </c>
      <c r="Q134" s="82">
        <f>IF(B134="","",VLOOKUP(AD134,Varsayımlar!$B:$Q,8,0))</f>
        <v>20</v>
      </c>
      <c r="R134" s="82" t="str">
        <f>IF(B134="","",VLOOKUP(AD134,Varsayımlar!$B:$Q,9,0))</f>
        <v>IRAK SOFT</v>
      </c>
      <c r="S134" s="82">
        <f>IF(B134="","",VLOOKUP(AD134,Varsayımlar!$B:$Q,10,0))</f>
        <v>4</v>
      </c>
      <c r="T134" s="82">
        <f>IF(B134="","",VLOOKUP(AD134,Varsayımlar!$B:$Q,11,0))</f>
        <v>14</v>
      </c>
      <c r="U134" s="82">
        <f>IF(B134="","",VLOOKUP(AD134,Varsayımlar!$B:$Q,12,0))</f>
        <v>166</v>
      </c>
      <c r="V134" s="82" t="str">
        <f>IF(B134="","",VLOOKUP(AD134,Varsayımlar!$B:$Q,13,0))</f>
        <v>YURTDIŞI</v>
      </c>
      <c r="W134" s="82">
        <f>IF(B134="","",VLOOKUP(AD134,Varsayımlar!$B:$Q,14,0))</f>
        <v>9</v>
      </c>
      <c r="X134" s="84">
        <v>46297</v>
      </c>
      <c r="Y134" s="84">
        <v>46570</v>
      </c>
      <c r="Z134" s="82">
        <v>26100220</v>
      </c>
      <c r="AA134" s="82" t="str">
        <f>IF(B134="","",VLOOKUP(AD134,Varsayımlar!$B:$Q,15,0))</f>
        <v>SİYAH KARE KOLİ- Üretim Tarihi Etiketli</v>
      </c>
      <c r="AB134" s="82" t="str">
        <f>IF(B134="","",VLOOKUP(AD134,Varsayımlar!$B:$Q,16,0))</f>
        <v>19-21 CM</v>
      </c>
      <c r="AC134" s="9">
        <f>IF(B134="","",VLOOKUP(Sayfa2!AD108,Varsayımlar!B:S,18,0))</f>
        <v>0</v>
      </c>
      <c r="AD134" s="9" t="str">
        <f t="shared" si="4"/>
        <v>SMART LLCTORTİLLAS SAMAKAT 20CM 166G</v>
      </c>
    </row>
    <row r="135" spans="1:30" ht="39" customHeight="1" x14ac:dyDescent="0.25">
      <c r="A135" s="9" t="s">
        <v>217</v>
      </c>
      <c r="B135" s="149" t="s">
        <v>104</v>
      </c>
      <c r="C135" s="83">
        <f>IF(B135="","",VLOOKUP(AD135,Varsayımlar!$B:$Q,3,0))</f>
        <v>8698829380698</v>
      </c>
      <c r="D135" s="83">
        <v>38</v>
      </c>
      <c r="E135" s="149" t="s">
        <v>156</v>
      </c>
      <c r="F135" s="82"/>
      <c r="G135" s="82" t="s">
        <v>720</v>
      </c>
      <c r="H135" s="82" t="str">
        <f>IF(B135="","",VLOOKUP(AD135,Varsayımlar!$B:$Q,5,0))</f>
        <v>Kırmızı Tortillas 25 cm</v>
      </c>
      <c r="I135" s="82">
        <f>IF(B135="","",VLOOKUP(AD135,Varsayımlar!B:T,19,0))</f>
        <v>0</v>
      </c>
      <c r="J135" s="82" t="str">
        <f>IF(B135="","",VLOOKUP(AD135,Varsayımlar!$B:$Q,6,0))</f>
        <v>SADE</v>
      </c>
      <c r="K135" s="82">
        <v>336</v>
      </c>
      <c r="L135" s="82"/>
      <c r="M135" s="82">
        <f>IFERROR(IF(B135="","",K135/VLOOKUP(AD135,Varsayımlar!B:R,17,0)),"")</f>
        <v>4</v>
      </c>
      <c r="N135" s="82"/>
      <c r="O135" s="82">
        <v>3</v>
      </c>
      <c r="P135" s="82">
        <f>IF(B135="","",VLOOKUP(AD135,Varsayımlar!$B:$Q,7,0)*K135)</f>
        <v>10080</v>
      </c>
      <c r="Q135" s="82">
        <f>IF(B135="","",VLOOKUP(AD135,Varsayımlar!$B:$Q,8,0))</f>
        <v>25</v>
      </c>
      <c r="R135" s="82" t="str">
        <f>IF(B135="","",VLOOKUP(AD135,Varsayımlar!$B:$Q,9,0))</f>
        <v>Soft</v>
      </c>
      <c r="S135" s="82">
        <f>IF(B135="","",VLOOKUP(AD135,Varsayımlar!$B:$Q,10,0))</f>
        <v>4</v>
      </c>
      <c r="T135" s="82">
        <f>IF(B135="","",VLOOKUP(AD135,Varsayımlar!$B:$Q,11,0))</f>
        <v>30</v>
      </c>
      <c r="U135" s="82">
        <f>IF(B135="","",VLOOKUP(AD135,Varsayımlar!$B:$Q,12,0))</f>
        <v>250</v>
      </c>
      <c r="V135" s="82" t="str">
        <f>IF(B135="","",VLOOKUP(AD135,Varsayımlar!$B:$Q,13,0))</f>
        <v>Yurtdışı</v>
      </c>
      <c r="W135" s="82">
        <f>IF(B135="","",VLOOKUP(AD135,Varsayımlar!$B:$Q,14,0))</f>
        <v>9</v>
      </c>
      <c r="X135" s="84">
        <v>46297</v>
      </c>
      <c r="Y135" s="84">
        <v>46570</v>
      </c>
      <c r="Z135" s="82">
        <v>26100225</v>
      </c>
      <c r="AA135" s="82" t="str">
        <f>IF(B135="","",VLOOKUP(AD135,Varsayımlar!$B:$Q,15,0))</f>
        <v>Kırmızı Koli- Üretim Tarihi Etiketli</v>
      </c>
      <c r="AB135" s="82" t="str">
        <f>IF(B135="","",VLOOKUP(AD135,Varsayımlar!$B:$Q,16,0))</f>
        <v>24-26 CM</v>
      </c>
      <c r="AC135" s="90">
        <f>IF(B135="","",VLOOKUP(Sayfa2!AD109,Varsayımlar!B:S,18,0))</f>
        <v>0</v>
      </c>
      <c r="AD135" s="90" t="str">
        <f t="shared" si="4"/>
        <v>SMART LLCKırmızı tortillas 25cm 4 lü 250g</v>
      </c>
    </row>
    <row r="136" spans="1:30" ht="39" customHeight="1" x14ac:dyDescent="0.25">
      <c r="A136" s="9" t="s">
        <v>218</v>
      </c>
      <c r="B136" s="149" t="s">
        <v>104</v>
      </c>
      <c r="C136" s="83">
        <f>IF(B136="","",VLOOKUP(AD136,Varsayımlar!$B:$Q,3,0))</f>
        <v>8698829380698</v>
      </c>
      <c r="D136" s="83">
        <v>38</v>
      </c>
      <c r="E136" s="149" t="s">
        <v>393</v>
      </c>
      <c r="F136" s="82"/>
      <c r="G136" s="82" t="s">
        <v>720</v>
      </c>
      <c r="H136" s="82" t="str">
        <f>IF(B136="","",VLOOKUP(AD136,Varsayımlar!$B:$Q,5,0))</f>
        <v>Tortillas 20cm Çok Tahıllı</v>
      </c>
      <c r="I136" s="82">
        <f>IF(B136="","",VLOOKUP(AD136,Varsayımlar!B:T,19,0))</f>
        <v>0</v>
      </c>
      <c r="J136" s="82" t="str">
        <f>IF(B136="","",VLOOKUP(AD136,Varsayımlar!$B:$Q,6,0))</f>
        <v>Çok Tahıllı</v>
      </c>
      <c r="K136" s="82">
        <v>2025</v>
      </c>
      <c r="L136" s="82"/>
      <c r="M136" s="82">
        <f>IFERROR(IF(B136="","",K136/VLOOKUP(AD136,Varsayımlar!B:R,17,0)),"")</f>
        <v>9</v>
      </c>
      <c r="N136" s="82"/>
      <c r="O136" s="82">
        <v>9</v>
      </c>
      <c r="P136" s="82">
        <f>IF(B136="","",VLOOKUP(AD136,Varsayımlar!$B:$Q,7,0)*K136)</f>
        <v>28350</v>
      </c>
      <c r="Q136" s="82">
        <f>IF(B136="","",VLOOKUP(AD136,Varsayımlar!$B:$Q,8,0))</f>
        <v>20</v>
      </c>
      <c r="R136" s="82" t="str">
        <f>IF(B136="","",VLOOKUP(AD136,Varsayımlar!$B:$Q,9,0))</f>
        <v>Irak Soft</v>
      </c>
      <c r="S136" s="82">
        <f>IF(B136="","",VLOOKUP(AD136,Varsayımlar!$B:$Q,10,0))</f>
        <v>4</v>
      </c>
      <c r="T136" s="82">
        <f>IF(B136="","",VLOOKUP(AD136,Varsayımlar!$B:$Q,11,0))</f>
        <v>14</v>
      </c>
      <c r="U136" s="82">
        <f>IF(B136="","",VLOOKUP(AD136,Varsayımlar!$B:$Q,12,0))</f>
        <v>166</v>
      </c>
      <c r="V136" s="82" t="str">
        <f>IF(B136="","",VLOOKUP(AD136,Varsayımlar!$B:$Q,13,0))</f>
        <v>Yurtdışı</v>
      </c>
      <c r="W136" s="82">
        <f>IF(B136="","",VLOOKUP(AD136,Varsayımlar!$B:$Q,14,0))</f>
        <v>9</v>
      </c>
      <c r="X136" s="84">
        <v>46297</v>
      </c>
      <c r="Y136" s="84">
        <v>46570</v>
      </c>
      <c r="Z136" s="82" t="s">
        <v>851</v>
      </c>
      <c r="AA136" s="82" t="str">
        <f>IF(B136="","",VLOOKUP(AD136,Varsayımlar!$B:$Q,15,0))</f>
        <v>SİYAH KARE KOLİ-Üretim Tarihi Etiketli</v>
      </c>
      <c r="AB136" s="82" t="str">
        <f>IF(B136="","",VLOOKUP(AD136,Varsayımlar!$B:$Q,16,0))</f>
        <v>19-21 cm</v>
      </c>
      <c r="AC136" s="9">
        <f>IF(B136="","",VLOOKUP(Sayfa2!AD110,Varsayımlar!B:S,18,0))</f>
        <v>0</v>
      </c>
      <c r="AD136" s="9" t="str">
        <f t="shared" si="4"/>
        <v>SMART LLCTortillas 20cm Çok Tahıllı 4pcs 166g</v>
      </c>
    </row>
    <row r="137" spans="1:30" ht="39" customHeight="1" x14ac:dyDescent="0.25">
      <c r="A137" s="9" t="s">
        <v>219</v>
      </c>
      <c r="B137" s="151" t="s">
        <v>104</v>
      </c>
      <c r="C137" s="112">
        <f>IF(B137="","",VLOOKUP(AD137,Varsayımlar!$B:$Q,3,0))</f>
        <v>8698829380698</v>
      </c>
      <c r="D137" s="112">
        <v>39</v>
      </c>
      <c r="E137" s="151" t="s">
        <v>263</v>
      </c>
      <c r="F137" s="111"/>
      <c r="G137" s="111" t="s">
        <v>720</v>
      </c>
      <c r="H137" s="111" t="str">
        <f>IF(B137="","",VLOOKUP(AD137,Varsayımlar!$B:$Q,5,0))</f>
        <v>Tortillas 20cm (Samakat Bilgileri Ekli)</v>
      </c>
      <c r="I137" s="111">
        <f>IF(B137="","",VLOOKUP(AD137,Varsayımlar!B:T,19,0))</f>
        <v>0</v>
      </c>
      <c r="J137" s="111" t="str">
        <f>IF(B137="","",VLOOKUP(AD137,Varsayımlar!$B:$Q,6,0))</f>
        <v>PEYNİRLİ</v>
      </c>
      <c r="K137" s="111">
        <v>5625</v>
      </c>
      <c r="L137" s="111"/>
      <c r="M137" s="111">
        <f>IFERROR(IF(B137="","",K137/VLOOKUP(AD137,Varsayımlar!B:R,17,0)),"")</f>
        <v>25</v>
      </c>
      <c r="N137" s="111"/>
      <c r="O137" s="111">
        <v>26</v>
      </c>
      <c r="P137" s="111">
        <f>IF(B137="","",VLOOKUP(AD137,Varsayımlar!$B:$Q,7,0)*K137)</f>
        <v>78750</v>
      </c>
      <c r="Q137" s="111">
        <f>IF(B137="","",VLOOKUP(AD137,Varsayımlar!$B:$Q,8,0))</f>
        <v>20</v>
      </c>
      <c r="R137" s="111" t="str">
        <f>IF(B137="","",VLOOKUP(AD137,Varsayımlar!$B:$Q,9,0))</f>
        <v>IRAK SOFT-AT</v>
      </c>
      <c r="S137" s="111">
        <f>IF(B137="","",VLOOKUP(AD137,Varsayımlar!$B:$Q,10,0))</f>
        <v>4</v>
      </c>
      <c r="T137" s="111">
        <f>IF(B137="","",VLOOKUP(AD137,Varsayımlar!$B:$Q,11,0))</f>
        <v>14</v>
      </c>
      <c r="U137" s="111">
        <f>IF(B137="","",VLOOKUP(AD137,Varsayımlar!$B:$Q,12,0))</f>
        <v>166</v>
      </c>
      <c r="V137" s="111" t="str">
        <f>IF(B137="","",VLOOKUP(AD137,Varsayımlar!$B:$Q,13,0))</f>
        <v>YURTDIŞI</v>
      </c>
      <c r="W137" s="111">
        <f>IF(B137="","",VLOOKUP(AD137,Varsayımlar!$B:$Q,14,0))</f>
        <v>9</v>
      </c>
      <c r="X137" s="114">
        <v>46298</v>
      </c>
      <c r="Y137" s="114">
        <v>46571</v>
      </c>
      <c r="Z137" s="111" t="s">
        <v>852</v>
      </c>
      <c r="AA137" s="111" t="str">
        <f>IF(B137="","",VLOOKUP(AD137,Varsayımlar!$B:$Q,15,0))</f>
        <v>Kare Koli-Üretim Tarihli Etiket</v>
      </c>
      <c r="AB137" s="111" t="str">
        <f>IF(B137="","",VLOOKUP(AD137,Varsayımlar!$B:$Q,16,0))</f>
        <v>19-21 cm</v>
      </c>
      <c r="AC137" s="9">
        <f>IF(B137="","",VLOOKUP(Sayfa2!AD111,Varsayımlar!B:S,18,0))</f>
        <v>0</v>
      </c>
      <c r="AD137" s="9" t="str">
        <f t="shared" si="4"/>
        <v>SMART LLCTortillas 20cm Peynirli 4pcs 166g</v>
      </c>
    </row>
    <row r="138" spans="1:30" ht="39" customHeight="1" x14ac:dyDescent="0.25">
      <c r="A138" s="9" t="s">
        <v>220</v>
      </c>
      <c r="B138" s="151" t="s">
        <v>104</v>
      </c>
      <c r="C138" s="112">
        <f>IF(B138="","",VLOOKUP(AD138,Varsayımlar!$B:$Q,3,0))</f>
        <v>8698829380698</v>
      </c>
      <c r="D138" s="112">
        <v>39</v>
      </c>
      <c r="E138" s="151" t="s">
        <v>156</v>
      </c>
      <c r="F138" s="111"/>
      <c r="G138" s="111" t="s">
        <v>720</v>
      </c>
      <c r="H138" s="111" t="str">
        <f>IF(B138="","",VLOOKUP(AD138,Varsayımlar!$B:$Q,5,0))</f>
        <v>Kırmızı Tortillas 25 cm</v>
      </c>
      <c r="I138" s="111">
        <f>IF(B138="","",VLOOKUP(AD138,Varsayımlar!B:T,19,0))</f>
        <v>0</v>
      </c>
      <c r="J138" s="111" t="str">
        <f>IF(B138="","",VLOOKUP(AD138,Varsayımlar!$B:$Q,6,0))</f>
        <v>SADE</v>
      </c>
      <c r="K138" s="111">
        <v>336</v>
      </c>
      <c r="L138" s="111"/>
      <c r="M138" s="111">
        <f>IFERROR(IF(B138="","",K138/VLOOKUP(AD138,Varsayımlar!B:R,17,0)),"")</f>
        <v>4</v>
      </c>
      <c r="N138" s="111"/>
      <c r="O138" s="111">
        <v>3</v>
      </c>
      <c r="P138" s="111">
        <f>IF(B138="","",VLOOKUP(AD138,Varsayımlar!$B:$Q,7,0)*K138)</f>
        <v>10080</v>
      </c>
      <c r="Q138" s="111">
        <f>IF(B138="","",VLOOKUP(AD138,Varsayımlar!$B:$Q,8,0))</f>
        <v>25</v>
      </c>
      <c r="R138" s="111" t="str">
        <f>IF(B138="","",VLOOKUP(AD138,Varsayımlar!$B:$Q,9,0))</f>
        <v>Soft</v>
      </c>
      <c r="S138" s="111">
        <f>IF(B138="","",VLOOKUP(AD138,Varsayımlar!$B:$Q,10,0))</f>
        <v>4</v>
      </c>
      <c r="T138" s="111">
        <f>IF(B138="","",VLOOKUP(AD138,Varsayımlar!$B:$Q,11,0))</f>
        <v>30</v>
      </c>
      <c r="U138" s="111">
        <f>IF(B138="","",VLOOKUP(AD138,Varsayımlar!$B:$Q,12,0))</f>
        <v>250</v>
      </c>
      <c r="V138" s="111" t="str">
        <f>IF(B138="","",VLOOKUP(AD138,Varsayımlar!$B:$Q,13,0))</f>
        <v>Yurtdışı</v>
      </c>
      <c r="W138" s="111">
        <f>IF(B138="","",VLOOKUP(AD138,Varsayımlar!$B:$Q,14,0))</f>
        <v>9</v>
      </c>
      <c r="X138" s="114">
        <v>46298</v>
      </c>
      <c r="Y138" s="114">
        <v>46571</v>
      </c>
      <c r="Z138" s="111">
        <v>26100325</v>
      </c>
      <c r="AA138" s="111" t="str">
        <f>IF(B138="","",VLOOKUP(AD138,Varsayımlar!$B:$Q,15,0))</f>
        <v>Kırmızı Koli- Üretim Tarihi Etiketli</v>
      </c>
      <c r="AB138" s="111" t="str">
        <f>IF(B138="","",VLOOKUP(AD138,Varsayımlar!$B:$Q,16,0))</f>
        <v>24-26 CM</v>
      </c>
      <c r="AC138" s="9">
        <f>IF(B138="","",VLOOKUP(Sayfa2!AD112,Varsayımlar!B:S,18,0))</f>
        <v>0</v>
      </c>
      <c r="AD138" s="9" t="str">
        <f t="shared" si="4"/>
        <v>SMART LLCKırmızı tortillas 25cm 4 lü 250g</v>
      </c>
    </row>
    <row r="139" spans="1:30" ht="39" customHeight="1" x14ac:dyDescent="0.25">
      <c r="A139" s="9" t="s">
        <v>221</v>
      </c>
      <c r="B139" s="151" t="s">
        <v>104</v>
      </c>
      <c r="C139" s="112">
        <f>IF(B139="","",VLOOKUP(AD139,Varsayımlar!$B:$Q,3,0))</f>
        <v>8698829380698</v>
      </c>
      <c r="D139" s="112">
        <v>39</v>
      </c>
      <c r="E139" s="151" t="s">
        <v>393</v>
      </c>
      <c r="F139" s="111"/>
      <c r="G139" s="111" t="s">
        <v>720</v>
      </c>
      <c r="H139" s="111" t="str">
        <f>IF(B139="","",VLOOKUP(AD139,Varsayımlar!$B:$Q,5,0))</f>
        <v>Tortillas 20cm Çok Tahıllı</v>
      </c>
      <c r="I139" s="111">
        <f>IF(B139="","",VLOOKUP(AD139,Varsayımlar!B:T,19,0))</f>
        <v>0</v>
      </c>
      <c r="J139" s="111" t="str">
        <f>IF(B139="","",VLOOKUP(AD139,Varsayımlar!$B:$Q,6,0))</f>
        <v>Çok Tahıllı</v>
      </c>
      <c r="K139" s="111">
        <v>675</v>
      </c>
      <c r="L139" s="111"/>
      <c r="M139" s="111">
        <f>IFERROR(IF(B139="","",K139/VLOOKUP(AD139,Varsayımlar!B:R,17,0)),"")</f>
        <v>3</v>
      </c>
      <c r="N139" s="111"/>
      <c r="O139" s="111">
        <v>4</v>
      </c>
      <c r="P139" s="111">
        <f>IF(B139="","",VLOOKUP(AD139,Varsayımlar!$B:$Q,7,0)*K139)</f>
        <v>9450</v>
      </c>
      <c r="Q139" s="111">
        <f>IF(B139="","",VLOOKUP(AD139,Varsayımlar!$B:$Q,8,0))</f>
        <v>20</v>
      </c>
      <c r="R139" s="111" t="str">
        <f>IF(B139="","",VLOOKUP(AD139,Varsayımlar!$B:$Q,9,0))</f>
        <v>Irak Soft</v>
      </c>
      <c r="S139" s="111">
        <f>IF(B139="","",VLOOKUP(AD139,Varsayımlar!$B:$Q,10,0))</f>
        <v>4</v>
      </c>
      <c r="T139" s="111">
        <f>IF(B139="","",VLOOKUP(AD139,Varsayımlar!$B:$Q,11,0))</f>
        <v>14</v>
      </c>
      <c r="U139" s="111">
        <f>IF(B139="","",VLOOKUP(AD139,Varsayımlar!$B:$Q,12,0))</f>
        <v>166</v>
      </c>
      <c r="V139" s="111" t="str">
        <f>IF(B139="","",VLOOKUP(AD139,Varsayımlar!$B:$Q,13,0))</f>
        <v>Yurtdışı</v>
      </c>
      <c r="W139" s="111">
        <f>IF(B139="","",VLOOKUP(AD139,Varsayımlar!$B:$Q,14,0))</f>
        <v>9</v>
      </c>
      <c r="X139" s="114">
        <v>46298</v>
      </c>
      <c r="Y139" s="114">
        <v>46571</v>
      </c>
      <c r="Z139" s="111" t="s">
        <v>853</v>
      </c>
      <c r="AA139" s="111" t="str">
        <f>IF(B139="","",VLOOKUP(AD139,Varsayımlar!$B:$Q,15,0))</f>
        <v>SİYAH KARE KOLİ-Üretim Tarihi Etiketli</v>
      </c>
      <c r="AB139" s="111" t="str">
        <f>IF(B139="","",VLOOKUP(AD139,Varsayımlar!$B:$Q,16,0))</f>
        <v>19-21 cm</v>
      </c>
      <c r="AC139" s="9">
        <f>IF(B139="","",VLOOKUP(Sayfa2!AD113,Varsayımlar!B:S,18,0))</f>
        <v>0</v>
      </c>
      <c r="AD139" s="9" t="str">
        <f t="shared" si="4"/>
        <v>SMART LLCTortillas 20cm Çok Tahıllı 4pcs 166g</v>
      </c>
    </row>
    <row r="140" spans="1:30" ht="29.25" customHeight="1" x14ac:dyDescent="0.25">
      <c r="A140" s="9" t="s">
        <v>222</v>
      </c>
      <c r="B140" s="9"/>
      <c r="C140" s="10" t="str">
        <f>IF(B140="","",VLOOKUP(AD140,Varsayımlar!$B:$Q,3,0))</f>
        <v/>
      </c>
      <c r="D140" s="10"/>
      <c r="E140" s="10"/>
      <c r="F140" s="9"/>
      <c r="G140" s="9"/>
      <c r="H140" s="9" t="str">
        <f>IF(B140="","",VLOOKUP(AD140,Varsayımlar!$B:$Q,5,0))</f>
        <v/>
      </c>
      <c r="I140" s="9" t="str">
        <f>IF(B140="","",VLOOKUP(AD140,Varsayımlar!B:T,19,0))</f>
        <v/>
      </c>
      <c r="J140" s="9" t="str">
        <f>IF(B140="","",VLOOKUP(AD140,Varsayımlar!$B:$Q,6,0))</f>
        <v/>
      </c>
      <c r="K140" s="9"/>
      <c r="L140" s="9"/>
      <c r="M140" s="9" t="str">
        <f>IFERROR(IF(B140="","",K140/VLOOKUP(AD140,Varsayımlar!B:R,17,0)),"")</f>
        <v/>
      </c>
      <c r="N140" s="9"/>
      <c r="O140" s="9"/>
      <c r="P140" s="9" t="str">
        <f>IF(B140="","",VLOOKUP(AD140,Varsayımlar!$B:$Q,7,0)*K140)</f>
        <v/>
      </c>
      <c r="Q140" s="9" t="str">
        <f>IF(B140="","",VLOOKUP(AD140,Varsayımlar!$B:$Q,8,0))</f>
        <v/>
      </c>
      <c r="R140" s="9" t="str">
        <f>IF(B140="","",VLOOKUP(AD140,Varsayımlar!$B:$Q,9,0))</f>
        <v/>
      </c>
      <c r="S140" s="9" t="str">
        <f>IF(B140="","",VLOOKUP(AD140,Varsayımlar!$B:$Q,10,0))</f>
        <v/>
      </c>
      <c r="T140" s="9" t="str">
        <f>IF(B140="","",VLOOKUP(AD140,Varsayımlar!$B:$Q,11,0))</f>
        <v/>
      </c>
      <c r="U140" s="9" t="str">
        <f>IF(B140="","",VLOOKUP(AD140,Varsayımlar!$B:$Q,12,0))</f>
        <v/>
      </c>
      <c r="V140" s="9" t="str">
        <f>IF(B140="","",VLOOKUP(AD140,Varsayımlar!$B:$Q,13,0))</f>
        <v/>
      </c>
      <c r="W140" s="9" t="str">
        <f>IF(B140="","",VLOOKUP(AD140,Varsayımlar!$B:$Q,14,0))</f>
        <v/>
      </c>
      <c r="X140" s="9"/>
      <c r="Y140" s="9"/>
      <c r="Z140" s="9"/>
      <c r="AA140" s="9" t="str">
        <f>IF(B140="","",VLOOKUP(AD140,Varsayımlar!$B:$Q,15,0))</f>
        <v/>
      </c>
      <c r="AB140" s="9" t="str">
        <f>IF(B140="","",VLOOKUP(AD140,Varsayımlar!$B:$Q,16,0))</f>
        <v/>
      </c>
      <c r="AC140" s="9" t="str">
        <f>IF(B140="","",VLOOKUP(Sayfa2!AD114,Varsayımlar!B:S,18,0))</f>
        <v/>
      </c>
      <c r="AD140" s="9" t="str">
        <f t="shared" si="4"/>
        <v/>
      </c>
    </row>
    <row r="141" spans="1:30" ht="29.25" customHeight="1" x14ac:dyDescent="0.25">
      <c r="A141" s="9" t="s">
        <v>223</v>
      </c>
      <c r="B141" s="9"/>
      <c r="C141" s="10" t="str">
        <f>IF(B141="","",VLOOKUP(AD141,Varsayımlar!$B:$Q,3,0))</f>
        <v/>
      </c>
      <c r="D141" s="10"/>
      <c r="E141" s="10"/>
      <c r="F141" s="9"/>
      <c r="G141" s="9"/>
      <c r="H141" s="9" t="str">
        <f>IF(B141="","",VLOOKUP(AD141,Varsayımlar!$B:$Q,5,0))</f>
        <v/>
      </c>
      <c r="I141" s="9" t="str">
        <f>IF(B141="","",VLOOKUP(AD141,Varsayımlar!B:T,19,0))</f>
        <v/>
      </c>
      <c r="J141" s="9" t="str">
        <f>IF(B141="","",VLOOKUP(AD141,Varsayımlar!$B:$Q,6,0))</f>
        <v/>
      </c>
      <c r="K141" s="9"/>
      <c r="L141" s="9"/>
      <c r="M141" s="9" t="str">
        <f>IFERROR(IF(B141="","",K141/VLOOKUP(AD141,Varsayımlar!B:R,17,0)),"")</f>
        <v/>
      </c>
      <c r="N141" s="9"/>
      <c r="O141" s="9"/>
      <c r="P141" s="9" t="str">
        <f>IF(B141="","",VLOOKUP(AD141,Varsayımlar!$B:$Q,7,0)*K141)</f>
        <v/>
      </c>
      <c r="Q141" s="9" t="str">
        <f>IF(B141="","",VLOOKUP(AD141,Varsayımlar!$B:$Q,8,0))</f>
        <v/>
      </c>
      <c r="R141" s="9" t="str">
        <f>IF(B141="","",VLOOKUP(AD141,Varsayımlar!$B:$Q,9,0))</f>
        <v/>
      </c>
      <c r="S141" s="9" t="str">
        <f>IF(B141="","",VLOOKUP(AD141,Varsayımlar!$B:$Q,10,0))</f>
        <v/>
      </c>
      <c r="T141" s="9" t="str">
        <f>IF(B141="","",VLOOKUP(AD141,Varsayımlar!$B:$Q,11,0))</f>
        <v/>
      </c>
      <c r="U141" s="9" t="str">
        <f>IF(B141="","",VLOOKUP(AD141,Varsayımlar!$B:$Q,12,0))</f>
        <v/>
      </c>
      <c r="V141" s="9" t="str">
        <f>IF(B141="","",VLOOKUP(AD141,Varsayımlar!$B:$Q,13,0))</f>
        <v/>
      </c>
      <c r="W141" s="9" t="str">
        <f>IF(B141="","",VLOOKUP(AD141,Varsayımlar!$B:$Q,14,0))</f>
        <v/>
      </c>
      <c r="X141" s="9"/>
      <c r="Y141" s="9"/>
      <c r="Z141" s="9"/>
      <c r="AA141" s="9" t="str">
        <f>IF(B141="","",VLOOKUP(AD141,Varsayımlar!$B:$Q,15,0))</f>
        <v/>
      </c>
      <c r="AB141" s="9" t="str">
        <f>IF(B141="","",VLOOKUP(AD141,Varsayımlar!$B:$Q,16,0))</f>
        <v/>
      </c>
      <c r="AC141" s="9" t="str">
        <f>IF(B141="","",VLOOKUP(Sayfa2!AD115,Varsayımlar!B:S,18,0))</f>
        <v/>
      </c>
      <c r="AD141" s="9" t="str">
        <f t="shared" si="4"/>
        <v/>
      </c>
    </row>
    <row r="142" spans="1:30" ht="29.25" customHeight="1" x14ac:dyDescent="0.25">
      <c r="A142" s="9" t="s">
        <v>224</v>
      </c>
      <c r="B142" s="9"/>
      <c r="C142" s="10" t="str">
        <f>IF(B142="","",VLOOKUP(AD142,Varsayımlar!$B:$Q,3,0))</f>
        <v/>
      </c>
      <c r="D142" s="10"/>
      <c r="E142" s="10"/>
      <c r="F142" s="9"/>
      <c r="G142" s="9"/>
      <c r="H142" s="9" t="str">
        <f>IF(B142="","",VLOOKUP(AD142,Varsayımlar!$B:$Q,5,0))</f>
        <v/>
      </c>
      <c r="I142" s="9" t="str">
        <f>IF(B142="","",VLOOKUP(AD142,Varsayımlar!B:T,19,0))</f>
        <v/>
      </c>
      <c r="J142" s="9" t="str">
        <f>IF(B142="","",VLOOKUP(AD142,Varsayımlar!$B:$Q,6,0))</f>
        <v/>
      </c>
      <c r="K142" s="9"/>
      <c r="L142" s="9"/>
      <c r="M142" s="9" t="str">
        <f>IFERROR(IF(B142="","",K142/VLOOKUP(AD142,Varsayımlar!B:R,17,0)),"")</f>
        <v/>
      </c>
      <c r="N142" s="9"/>
      <c r="O142" s="9"/>
      <c r="P142" s="9" t="str">
        <f>IF(B142="","",VLOOKUP(AD142,Varsayımlar!$B:$Q,7,0)*K142)</f>
        <v/>
      </c>
      <c r="Q142" s="9" t="str">
        <f>IF(B142="","",VLOOKUP(AD142,Varsayımlar!$B:$Q,8,0))</f>
        <v/>
      </c>
      <c r="R142" s="9" t="str">
        <f>IF(B142="","",VLOOKUP(AD142,Varsayımlar!$B:$Q,9,0))</f>
        <v/>
      </c>
      <c r="S142" s="9" t="str">
        <f>IF(B142="","",VLOOKUP(AD142,Varsayımlar!$B:$Q,10,0))</f>
        <v/>
      </c>
      <c r="T142" s="9" t="str">
        <f>IF(B142="","",VLOOKUP(AD142,Varsayımlar!$B:$Q,11,0))</f>
        <v/>
      </c>
      <c r="U142" s="9" t="str">
        <f>IF(B142="","",VLOOKUP(AD142,Varsayımlar!$B:$Q,12,0))</f>
        <v/>
      </c>
      <c r="V142" s="9" t="str">
        <f>IF(B142="","",VLOOKUP(AD142,Varsayımlar!$B:$Q,13,0))</f>
        <v/>
      </c>
      <c r="W142" s="9" t="str">
        <f>IF(B142="","",VLOOKUP(AD142,Varsayımlar!$B:$Q,14,0))</f>
        <v/>
      </c>
      <c r="X142" s="9"/>
      <c r="Y142" s="9"/>
      <c r="Z142" s="9"/>
      <c r="AA142" s="9" t="str">
        <f>IF(B142="","",VLOOKUP(AD142,Varsayımlar!$B:$Q,15,0))</f>
        <v/>
      </c>
      <c r="AB142" s="9" t="str">
        <f>IF(B142="","",VLOOKUP(AD142,Varsayımlar!$B:$Q,16,0))</f>
        <v/>
      </c>
      <c r="AC142" s="9" t="str">
        <f>IF(B142="","",VLOOKUP(Sayfa2!AD116,Varsayımlar!B:S,18,0))</f>
        <v/>
      </c>
      <c r="AD142" s="9" t="str">
        <f t="shared" si="4"/>
        <v/>
      </c>
    </row>
    <row r="143" spans="1:30" ht="29.25" customHeight="1" x14ac:dyDescent="0.25">
      <c r="A143" s="9" t="s">
        <v>225</v>
      </c>
      <c r="B143" s="9"/>
      <c r="C143" s="10" t="str">
        <f>IF(B143="","",VLOOKUP(AD143,Varsayımlar!$B:$Q,3,0))</f>
        <v/>
      </c>
      <c r="D143" s="10"/>
      <c r="E143" s="10"/>
      <c r="F143" s="9"/>
      <c r="G143" s="9"/>
      <c r="H143" s="9" t="str">
        <f>IF(B143="","",VLOOKUP(AD143,Varsayımlar!$B:$Q,5,0))</f>
        <v/>
      </c>
      <c r="I143" s="9" t="str">
        <f>IF(B143="","",VLOOKUP(AD143,Varsayımlar!B:T,19,0))</f>
        <v/>
      </c>
      <c r="J143" s="9" t="str">
        <f>IF(B143="","",VLOOKUP(AD143,Varsayımlar!$B:$Q,6,0))</f>
        <v/>
      </c>
      <c r="K143" s="9"/>
      <c r="L143" s="9"/>
      <c r="M143" s="9" t="str">
        <f>IFERROR(IF(B143="","",K143/VLOOKUP(AD143,Varsayımlar!B:R,17,0)),"")</f>
        <v/>
      </c>
      <c r="N143" s="9"/>
      <c r="O143" s="9"/>
      <c r="P143" s="9" t="str">
        <f>IF(B143="","",VLOOKUP(AD143,Varsayımlar!$B:$Q,7,0)*K143)</f>
        <v/>
      </c>
      <c r="Q143" s="9" t="str">
        <f>IF(B143="","",VLOOKUP(AD143,Varsayımlar!$B:$Q,8,0))</f>
        <v/>
      </c>
      <c r="R143" s="9" t="str">
        <f>IF(B143="","",VLOOKUP(AD143,Varsayımlar!$B:$Q,9,0))</f>
        <v/>
      </c>
      <c r="S143" s="9" t="str">
        <f>IF(B143="","",VLOOKUP(AD143,Varsayımlar!$B:$Q,10,0))</f>
        <v/>
      </c>
      <c r="T143" s="9" t="str">
        <f>IF(B143="","",VLOOKUP(AD143,Varsayımlar!$B:$Q,11,0))</f>
        <v/>
      </c>
      <c r="U143" s="9" t="str">
        <f>IF(B143="","",VLOOKUP(AD143,Varsayımlar!$B:$Q,12,0))</f>
        <v/>
      </c>
      <c r="V143" s="9" t="str">
        <f>IF(B143="","",VLOOKUP(AD143,Varsayımlar!$B:$Q,13,0))</f>
        <v/>
      </c>
      <c r="W143" s="9" t="str">
        <f>IF(B143="","",VLOOKUP(AD143,Varsayımlar!$B:$Q,14,0))</f>
        <v/>
      </c>
      <c r="X143" s="9"/>
      <c r="Y143" s="9"/>
      <c r="Z143" s="9"/>
      <c r="AA143" s="9" t="str">
        <f>IF(B143="","",VLOOKUP(AD143,Varsayımlar!$B:$Q,15,0))</f>
        <v/>
      </c>
      <c r="AB143" s="9" t="str">
        <f>IF(B143="","",VLOOKUP(AD143,Varsayımlar!$B:$Q,16,0))</f>
        <v/>
      </c>
      <c r="AC143" s="9" t="str">
        <f>IF(B143="","",VLOOKUP(Sayfa2!AD117,Varsayımlar!B:S,18,0))</f>
        <v/>
      </c>
      <c r="AD143" s="9" t="str">
        <f t="shared" si="4"/>
        <v/>
      </c>
    </row>
    <row r="144" spans="1:30" ht="29.25" customHeight="1" x14ac:dyDescent="0.25">
      <c r="A144" s="9" t="s">
        <v>226</v>
      </c>
      <c r="B144" s="9"/>
      <c r="C144" s="10" t="str">
        <f>IF(B144="","",VLOOKUP(AD144,Varsayımlar!$B:$Q,3,0))</f>
        <v/>
      </c>
      <c r="D144" s="10"/>
      <c r="E144" s="10"/>
      <c r="F144" s="9"/>
      <c r="G144" s="9"/>
      <c r="H144" s="9" t="str">
        <f>IF(B144="","",VLOOKUP(AD144,Varsayımlar!$B:$Q,5,0))</f>
        <v/>
      </c>
      <c r="I144" s="9" t="str">
        <f>IF(B144="","",VLOOKUP(AD144,Varsayımlar!B:T,19,0))</f>
        <v/>
      </c>
      <c r="J144" s="9" t="str">
        <f>IF(B144="","",VLOOKUP(AD144,Varsayımlar!$B:$Q,6,0))</f>
        <v/>
      </c>
      <c r="K144" s="9"/>
      <c r="L144" s="9"/>
      <c r="M144" s="9" t="str">
        <f>IFERROR(IF(B144="","",K144/VLOOKUP(AD144,Varsayımlar!B:R,17,0)),"")</f>
        <v/>
      </c>
      <c r="N144" s="9"/>
      <c r="O144" s="9"/>
      <c r="P144" s="9" t="str">
        <f>IF(B144="","",VLOOKUP(AD144,Varsayımlar!$B:$Q,7,0)*K144)</f>
        <v/>
      </c>
      <c r="Q144" s="9" t="str">
        <f>IF(B144="","",VLOOKUP(AD144,Varsayımlar!$B:$Q,8,0))</f>
        <v/>
      </c>
      <c r="R144" s="9" t="str">
        <f>IF(B144="","",VLOOKUP(AD144,Varsayımlar!$B:$Q,9,0))</f>
        <v/>
      </c>
      <c r="S144" s="9" t="str">
        <f>IF(B144="","",VLOOKUP(AD144,Varsayımlar!$B:$Q,10,0))</f>
        <v/>
      </c>
      <c r="T144" s="9" t="str">
        <f>IF(B144="","",VLOOKUP(AD144,Varsayımlar!$B:$Q,11,0))</f>
        <v/>
      </c>
      <c r="U144" s="9" t="str">
        <f>IF(B144="","",VLOOKUP(AD144,Varsayımlar!$B:$Q,12,0))</f>
        <v/>
      </c>
      <c r="V144" s="9" t="str">
        <f>IF(B144="","",VLOOKUP(AD144,Varsayımlar!$B:$Q,13,0))</f>
        <v/>
      </c>
      <c r="W144" s="9" t="str">
        <f>IF(B144="","",VLOOKUP(AD144,Varsayımlar!$B:$Q,14,0))</f>
        <v/>
      </c>
      <c r="X144" s="9"/>
      <c r="Y144" s="9"/>
      <c r="Z144" s="9"/>
      <c r="AA144" s="9" t="str">
        <f>IF(B144="","",VLOOKUP(AD144,Varsayımlar!$B:$Q,15,0))</f>
        <v/>
      </c>
      <c r="AB144" s="9" t="str">
        <f>IF(B144="","",VLOOKUP(AD144,Varsayımlar!$B:$Q,16,0))</f>
        <v/>
      </c>
      <c r="AC144" s="9" t="str">
        <f>IF(B144="","",VLOOKUP(Sayfa2!AD118,Varsayımlar!B:S,18,0))</f>
        <v/>
      </c>
      <c r="AD144" s="9" t="str">
        <f t="shared" si="4"/>
        <v/>
      </c>
    </row>
    <row r="145" spans="1:30" ht="29.25" customHeight="1" x14ac:dyDescent="0.25">
      <c r="A145" s="9" t="s">
        <v>227</v>
      </c>
      <c r="B145" s="9"/>
      <c r="C145" s="10" t="str">
        <f>IF(B145="","",VLOOKUP(AD145,Varsayımlar!$B:$Q,3,0))</f>
        <v/>
      </c>
      <c r="D145" s="10"/>
      <c r="E145" s="10"/>
      <c r="F145" s="9"/>
      <c r="G145" s="9"/>
      <c r="H145" s="9" t="str">
        <f>IF(B145="","",VLOOKUP(AD145,Varsayımlar!$B:$Q,5,0))</f>
        <v/>
      </c>
      <c r="I145" s="9" t="str">
        <f>IF(B145="","",VLOOKUP(AD145,Varsayımlar!B:T,19,0))</f>
        <v/>
      </c>
      <c r="J145" s="9" t="str">
        <f>IF(B145="","",VLOOKUP(AD145,Varsayımlar!$B:$Q,6,0))</f>
        <v/>
      </c>
      <c r="K145" s="9"/>
      <c r="L145" s="9"/>
      <c r="M145" s="9" t="str">
        <f>IFERROR(IF(B145="","",K145/VLOOKUP(AD145,Varsayımlar!B:R,17,0)),"")</f>
        <v/>
      </c>
      <c r="N145" s="9"/>
      <c r="O145" s="9"/>
      <c r="P145" s="9" t="str">
        <f>IF(B145="","",VLOOKUP(AD145,Varsayımlar!$B:$Q,7,0)*K145)</f>
        <v/>
      </c>
      <c r="Q145" s="9" t="str">
        <f>IF(B145="","",VLOOKUP(AD145,Varsayımlar!$B:$Q,8,0))</f>
        <v/>
      </c>
      <c r="R145" s="9" t="str">
        <f>IF(B145="","",VLOOKUP(AD145,Varsayımlar!$B:$Q,9,0))</f>
        <v/>
      </c>
      <c r="S145" s="9" t="str">
        <f>IF(B145="","",VLOOKUP(AD145,Varsayımlar!$B:$Q,10,0))</f>
        <v/>
      </c>
      <c r="T145" s="9" t="str">
        <f>IF(B145="","",VLOOKUP(AD145,Varsayımlar!$B:$Q,11,0))</f>
        <v/>
      </c>
      <c r="U145" s="9" t="str">
        <f>IF(B145="","",VLOOKUP(AD145,Varsayımlar!$B:$Q,12,0))</f>
        <v/>
      </c>
      <c r="V145" s="9" t="str">
        <f>IF(B145="","",VLOOKUP(AD145,Varsayımlar!$B:$Q,13,0))</f>
        <v/>
      </c>
      <c r="W145" s="9" t="str">
        <f>IF(B145="","",VLOOKUP(AD145,Varsayımlar!$B:$Q,14,0))</f>
        <v/>
      </c>
      <c r="X145" s="9"/>
      <c r="Y145" s="9"/>
      <c r="Z145" s="9"/>
      <c r="AA145" s="9" t="str">
        <f>IF(B145="","",VLOOKUP(AD145,Varsayımlar!$B:$Q,15,0))</f>
        <v/>
      </c>
      <c r="AB145" s="9" t="str">
        <f>IF(B145="","",VLOOKUP(AD145,Varsayımlar!$B:$Q,16,0))</f>
        <v/>
      </c>
      <c r="AC145" s="9" t="str">
        <f>IF(B145="","",VLOOKUP(Sayfa2!AD119,Varsayımlar!B:S,18,0))</f>
        <v/>
      </c>
      <c r="AD145" s="9" t="str">
        <f t="shared" si="4"/>
        <v/>
      </c>
    </row>
    <row r="146" spans="1:30" ht="29.25" customHeight="1" x14ac:dyDescent="0.25">
      <c r="A146" s="9" t="s">
        <v>228</v>
      </c>
      <c r="B146" s="9"/>
      <c r="C146" s="10" t="str">
        <f>IF(B146="","",VLOOKUP(AD146,Varsayımlar!$B:$Q,3,0))</f>
        <v/>
      </c>
      <c r="D146" s="10"/>
      <c r="E146" s="10"/>
      <c r="F146" s="9"/>
      <c r="G146" s="9"/>
      <c r="H146" s="9" t="str">
        <f>IF(B146="","",VLOOKUP(AD146,Varsayımlar!$B:$Q,5,0))</f>
        <v/>
      </c>
      <c r="I146" s="9" t="str">
        <f>IF(B146="","",VLOOKUP(AD146,Varsayımlar!B:T,19,0))</f>
        <v/>
      </c>
      <c r="J146" s="9" t="str">
        <f>IF(B146="","",VLOOKUP(AD146,Varsayımlar!$B:$Q,6,0))</f>
        <v/>
      </c>
      <c r="K146" s="9"/>
      <c r="L146" s="9"/>
      <c r="M146" s="9" t="str">
        <f>IFERROR(IF(B146="","",K146/VLOOKUP(AD146,Varsayımlar!B:R,17,0)),"")</f>
        <v/>
      </c>
      <c r="N146" s="9"/>
      <c r="O146" s="9"/>
      <c r="P146" s="9" t="str">
        <f>IF(B146="","",VLOOKUP(AD146,Varsayımlar!$B:$Q,7,0)*K146)</f>
        <v/>
      </c>
      <c r="Q146" s="9" t="str">
        <f>IF(B146="","",VLOOKUP(AD146,Varsayımlar!$B:$Q,8,0))</f>
        <v/>
      </c>
      <c r="R146" s="9" t="str">
        <f>IF(B146="","",VLOOKUP(AD146,Varsayımlar!$B:$Q,9,0))</f>
        <v/>
      </c>
      <c r="S146" s="9" t="str">
        <f>IF(B146="","",VLOOKUP(AD146,Varsayımlar!$B:$Q,10,0))</f>
        <v/>
      </c>
      <c r="T146" s="9" t="str">
        <f>IF(B146="","",VLOOKUP(AD146,Varsayımlar!$B:$Q,11,0))</f>
        <v/>
      </c>
      <c r="U146" s="9" t="str">
        <f>IF(B146="","",VLOOKUP(AD146,Varsayımlar!$B:$Q,12,0))</f>
        <v/>
      </c>
      <c r="V146" s="9" t="str">
        <f>IF(B146="","",VLOOKUP(AD146,Varsayımlar!$B:$Q,13,0))</f>
        <v/>
      </c>
      <c r="W146" s="9" t="str">
        <f>IF(B146="","",VLOOKUP(AD146,Varsayımlar!$B:$Q,14,0))</f>
        <v/>
      </c>
      <c r="X146" s="9"/>
      <c r="Y146" s="9"/>
      <c r="Z146" s="9"/>
      <c r="AA146" s="9" t="str">
        <f>IF(B146="","",VLOOKUP(AD146,Varsayımlar!$B:$Q,15,0))</f>
        <v/>
      </c>
      <c r="AB146" s="9" t="str">
        <f>IF(B146="","",VLOOKUP(AD146,Varsayımlar!$B:$Q,16,0))</f>
        <v/>
      </c>
      <c r="AC146" s="9" t="str">
        <f>IF(B146="","",VLOOKUP(Sayfa2!AD120,Varsayımlar!B:S,18,0))</f>
        <v/>
      </c>
      <c r="AD146" s="9" t="str">
        <f t="shared" si="4"/>
        <v/>
      </c>
    </row>
    <row r="147" spans="1:30" ht="29.25" customHeight="1" x14ac:dyDescent="0.25">
      <c r="A147" s="9" t="s">
        <v>229</v>
      </c>
      <c r="B147" s="9"/>
      <c r="C147" s="10" t="str">
        <f>IF(B147="","",VLOOKUP(AD147,Varsayımlar!$B:$Q,3,0))</f>
        <v/>
      </c>
      <c r="D147" s="10"/>
      <c r="E147" s="10"/>
      <c r="F147" s="9"/>
      <c r="G147" s="9"/>
      <c r="H147" s="9" t="str">
        <f>IF(B147="","",VLOOKUP(AD147,Varsayımlar!$B:$Q,5,0))</f>
        <v/>
      </c>
      <c r="I147" s="9" t="str">
        <f>IF(B147="","",VLOOKUP(AD147,Varsayımlar!B:T,19,0))</f>
        <v/>
      </c>
      <c r="J147" s="9" t="str">
        <f>IF(B147="","",VLOOKUP(AD147,Varsayımlar!$B:$Q,6,0))</f>
        <v/>
      </c>
      <c r="K147" s="9"/>
      <c r="L147" s="9"/>
      <c r="M147" s="9" t="str">
        <f>IFERROR(IF(B147="","",K147/VLOOKUP(AD147,Varsayımlar!B:R,17,0)),"")</f>
        <v/>
      </c>
      <c r="N147" s="9"/>
      <c r="O147" s="9"/>
      <c r="P147" s="9" t="str">
        <f>IF(B147="","",VLOOKUP(AD147,Varsayımlar!$B:$Q,7,0)*K147)</f>
        <v/>
      </c>
      <c r="Q147" s="9" t="str">
        <f>IF(B147="","",VLOOKUP(AD147,Varsayımlar!$B:$Q,8,0))</f>
        <v/>
      </c>
      <c r="R147" s="9" t="str">
        <f>IF(B147="","",VLOOKUP(AD147,Varsayımlar!$B:$Q,9,0))</f>
        <v/>
      </c>
      <c r="S147" s="9" t="str">
        <f>IF(B147="","",VLOOKUP(AD147,Varsayımlar!$B:$Q,10,0))</f>
        <v/>
      </c>
      <c r="T147" s="9" t="str">
        <f>IF(B147="","",VLOOKUP(AD147,Varsayımlar!$B:$Q,11,0))</f>
        <v/>
      </c>
      <c r="U147" s="9" t="str">
        <f>IF(B147="","",VLOOKUP(AD147,Varsayımlar!$B:$Q,12,0))</f>
        <v/>
      </c>
      <c r="V147" s="9" t="str">
        <f>IF(B147="","",VLOOKUP(AD147,Varsayımlar!$B:$Q,13,0))</f>
        <v/>
      </c>
      <c r="W147" s="9" t="str">
        <f>IF(B147="","",VLOOKUP(AD147,Varsayımlar!$B:$Q,14,0))</f>
        <v/>
      </c>
      <c r="X147" s="9"/>
      <c r="Y147" s="9"/>
      <c r="Z147" s="9"/>
      <c r="AA147" s="9" t="str">
        <f>IF(B147="","",VLOOKUP(AD147,Varsayımlar!$B:$Q,15,0))</f>
        <v/>
      </c>
      <c r="AB147" s="9" t="str">
        <f>IF(B147="","",VLOOKUP(AD147,Varsayımlar!$B:$Q,16,0))</f>
        <v/>
      </c>
      <c r="AC147" s="9" t="str">
        <f>IF(B147="","",VLOOKUP(Sayfa2!AD121,Varsayımlar!B:S,18,0))</f>
        <v/>
      </c>
      <c r="AD147" s="9" t="str">
        <f t="shared" si="4"/>
        <v/>
      </c>
    </row>
    <row r="148" spans="1:30" ht="29.25" customHeight="1" x14ac:dyDescent="0.25">
      <c r="A148" s="9" t="s">
        <v>230</v>
      </c>
      <c r="B148" s="9"/>
      <c r="C148" s="10" t="str">
        <f>IF(B148="","",VLOOKUP(AD148,Varsayımlar!$B:$Q,3,0))</f>
        <v/>
      </c>
      <c r="D148" s="10"/>
      <c r="E148" s="10"/>
      <c r="F148" s="9"/>
      <c r="G148" s="9"/>
      <c r="H148" s="9" t="str">
        <f>IF(B148="","",VLOOKUP(AD148,Varsayımlar!$B:$Q,5,0))</f>
        <v/>
      </c>
      <c r="I148" s="9" t="str">
        <f>IF(B148="","",VLOOKUP(AD148,Varsayımlar!B:T,19,0))</f>
        <v/>
      </c>
      <c r="J148" s="9" t="str">
        <f>IF(B148="","",VLOOKUP(AD148,Varsayımlar!$B:$Q,6,0))</f>
        <v/>
      </c>
      <c r="K148" s="9"/>
      <c r="L148" s="9"/>
      <c r="M148" s="9" t="str">
        <f>IFERROR(IF(B148="","",K148/VLOOKUP(AD148,Varsayımlar!B:R,17,0)),"")</f>
        <v/>
      </c>
      <c r="N148" s="9"/>
      <c r="O148" s="9"/>
      <c r="P148" s="9" t="str">
        <f>IF(B148="","",VLOOKUP(AD148,Varsayımlar!$B:$Q,7,0)*K148)</f>
        <v/>
      </c>
      <c r="Q148" s="9" t="str">
        <f>IF(B148="","",VLOOKUP(AD148,Varsayımlar!$B:$Q,8,0))</f>
        <v/>
      </c>
      <c r="R148" s="9" t="str">
        <f>IF(B148="","",VLOOKUP(AD148,Varsayımlar!$B:$Q,9,0))</f>
        <v/>
      </c>
      <c r="S148" s="9" t="str">
        <f>IF(B148="","",VLOOKUP(AD148,Varsayımlar!$B:$Q,10,0))</f>
        <v/>
      </c>
      <c r="T148" s="9" t="str">
        <f>IF(B148="","",VLOOKUP(AD148,Varsayımlar!$B:$Q,11,0))</f>
        <v/>
      </c>
      <c r="U148" s="9" t="str">
        <f>IF(B148="","",VLOOKUP(AD148,Varsayımlar!$B:$Q,12,0))</f>
        <v/>
      </c>
      <c r="V148" s="9" t="str">
        <f>IF(B148="","",VLOOKUP(AD148,Varsayımlar!$B:$Q,13,0))</f>
        <v/>
      </c>
      <c r="W148" s="9" t="str">
        <f>IF(B148="","",VLOOKUP(AD148,Varsayımlar!$B:$Q,14,0))</f>
        <v/>
      </c>
      <c r="X148" s="9"/>
      <c r="Y148" s="9"/>
      <c r="Z148" s="9"/>
      <c r="AA148" s="9" t="str">
        <f>IF(B148="","",VLOOKUP(AD148,Varsayımlar!$B:$Q,15,0))</f>
        <v/>
      </c>
      <c r="AB148" s="9" t="str">
        <f>IF(B148="","",VLOOKUP(AD148,Varsayımlar!$B:$Q,16,0))</f>
        <v/>
      </c>
      <c r="AC148" s="9" t="str">
        <f>IF(B148="","",VLOOKUP(Sayfa2!AD122,Varsayımlar!B:S,18,0))</f>
        <v/>
      </c>
      <c r="AD148" s="9" t="str">
        <f t="shared" si="4"/>
        <v/>
      </c>
    </row>
    <row r="149" spans="1:30" ht="29.25" customHeight="1" x14ac:dyDescent="0.25">
      <c r="A149" s="9" t="s">
        <v>283</v>
      </c>
      <c r="B149" s="9"/>
      <c r="C149" s="10" t="str">
        <f>IF(B149="","",VLOOKUP(AD149,Varsayımlar!$B:$Q,3,0))</f>
        <v/>
      </c>
      <c r="D149" s="10"/>
      <c r="E149" s="10"/>
      <c r="F149" s="9"/>
      <c r="G149" s="9"/>
      <c r="H149" s="9" t="str">
        <f>IF(B149="","",VLOOKUP(AD149,Varsayımlar!$B:$Q,5,0))</f>
        <v/>
      </c>
      <c r="I149" s="9" t="str">
        <f>IF(B149="","",VLOOKUP(AD149,Varsayımlar!B:T,19,0))</f>
        <v/>
      </c>
      <c r="J149" s="9" t="str">
        <f>IF(B149="","",VLOOKUP(AD149,Varsayımlar!$B:$Q,6,0))</f>
        <v/>
      </c>
      <c r="K149" s="9"/>
      <c r="L149" s="9"/>
      <c r="M149" s="9" t="str">
        <f>IFERROR(IF(B149="","",K149/VLOOKUP(AD149,Varsayımlar!B:R,17,0)),"")</f>
        <v/>
      </c>
      <c r="N149" s="9"/>
      <c r="O149" s="9"/>
      <c r="P149" s="9" t="str">
        <f>IF(B149="","",VLOOKUP(AD149,Varsayımlar!$B:$Q,7,0)*K149)</f>
        <v/>
      </c>
      <c r="Q149" s="9" t="str">
        <f>IF(B149="","",VLOOKUP(AD149,Varsayımlar!$B:$Q,8,0))</f>
        <v/>
      </c>
      <c r="R149" s="9" t="str">
        <f>IF(B149="","",VLOOKUP(AD149,Varsayımlar!$B:$Q,9,0))</f>
        <v/>
      </c>
      <c r="S149" s="9" t="str">
        <f>IF(B149="","",VLOOKUP(AD149,Varsayımlar!$B:$Q,10,0))</f>
        <v/>
      </c>
      <c r="T149" s="9" t="str">
        <f>IF(B149="","",VLOOKUP(AD149,Varsayımlar!$B:$Q,11,0))</f>
        <v/>
      </c>
      <c r="U149" s="9" t="str">
        <f>IF(B149="","",VLOOKUP(AD149,Varsayımlar!$B:$Q,12,0))</f>
        <v/>
      </c>
      <c r="V149" s="9" t="str">
        <f>IF(B149="","",VLOOKUP(AD149,Varsayımlar!$B:$Q,13,0))</f>
        <v/>
      </c>
      <c r="W149" s="9" t="str">
        <f>IF(B149="","",VLOOKUP(AD149,Varsayımlar!$B:$Q,14,0))</f>
        <v/>
      </c>
      <c r="X149" s="9"/>
      <c r="Y149" s="9"/>
      <c r="Z149" s="9"/>
      <c r="AA149" s="9" t="str">
        <f>IF(B149="","",VLOOKUP(AD149,Varsayımlar!$B:$Q,15,0))</f>
        <v/>
      </c>
      <c r="AB149" s="9" t="str">
        <f>IF(B149="","",VLOOKUP(AD149,Varsayımlar!$B:$Q,16,0))</f>
        <v/>
      </c>
      <c r="AC149" s="9" t="str">
        <f>IF(B149="","",VLOOKUP(Sayfa2!AD123,Varsayımlar!B:S,18,0))</f>
        <v/>
      </c>
      <c r="AD149" s="9" t="str">
        <f t="shared" si="4"/>
        <v/>
      </c>
    </row>
    <row r="150" spans="1:30" ht="29.25" customHeight="1" x14ac:dyDescent="0.25">
      <c r="A150" s="9" t="s">
        <v>284</v>
      </c>
      <c r="B150" s="9"/>
      <c r="C150" s="10" t="str">
        <f>IF(B150="","",VLOOKUP(AD150,Varsayımlar!$B:$Q,3,0))</f>
        <v/>
      </c>
      <c r="D150" s="10"/>
      <c r="E150" s="10"/>
      <c r="F150" s="9"/>
      <c r="G150" s="9"/>
      <c r="H150" s="9" t="str">
        <f>IF(B150="","",VLOOKUP(AD150,Varsayımlar!$B:$Q,5,0))</f>
        <v/>
      </c>
      <c r="I150" s="9" t="str">
        <f>IF(B150="","",VLOOKUP(AD150,Varsayımlar!B:T,19,0))</f>
        <v/>
      </c>
      <c r="J150" s="9" t="str">
        <f>IF(B150="","",VLOOKUP(AD150,Varsayımlar!$B:$Q,6,0))</f>
        <v/>
      </c>
      <c r="K150" s="9"/>
      <c r="L150" s="9"/>
      <c r="M150" s="9" t="str">
        <f>IFERROR(IF(B150="","",K150/VLOOKUP(AD150,Varsayımlar!B:R,17,0)),"")</f>
        <v/>
      </c>
      <c r="N150" s="9"/>
      <c r="O150" s="9"/>
      <c r="P150" s="9" t="str">
        <f>IF(B150="","",VLOOKUP(AD150,Varsayımlar!$B:$Q,7,0)*K150)</f>
        <v/>
      </c>
      <c r="Q150" s="9" t="str">
        <f>IF(B150="","",VLOOKUP(AD150,Varsayımlar!$B:$Q,8,0))</f>
        <v/>
      </c>
      <c r="R150" s="9" t="str">
        <f>IF(B150="","",VLOOKUP(AD150,Varsayımlar!$B:$Q,9,0))</f>
        <v/>
      </c>
      <c r="S150" s="9" t="str">
        <f>IF(B150="","",VLOOKUP(AD150,Varsayımlar!$B:$Q,10,0))</f>
        <v/>
      </c>
      <c r="T150" s="9" t="str">
        <f>IF(B150="","",VLOOKUP(AD150,Varsayımlar!$B:$Q,11,0))</f>
        <v/>
      </c>
      <c r="U150" s="9" t="str">
        <f>IF(B150="","",VLOOKUP(AD150,Varsayımlar!$B:$Q,12,0))</f>
        <v/>
      </c>
      <c r="V150" s="9" t="str">
        <f>IF(B150="","",VLOOKUP(AD150,Varsayımlar!$B:$Q,13,0))</f>
        <v/>
      </c>
      <c r="W150" s="9" t="str">
        <f>IF(B150="","",VLOOKUP(AD150,Varsayımlar!$B:$Q,14,0))</f>
        <v/>
      </c>
      <c r="X150" s="9"/>
      <c r="Y150" s="9"/>
      <c r="Z150" s="9"/>
      <c r="AA150" s="9" t="str">
        <f>IF(B150="","",VLOOKUP(AD150,Varsayımlar!$B:$Q,15,0))</f>
        <v/>
      </c>
      <c r="AB150" s="9" t="str">
        <f>IF(B150="","",VLOOKUP(AD150,Varsayımlar!$B:$Q,16,0))</f>
        <v/>
      </c>
      <c r="AC150" s="9" t="str">
        <f>IF(B150="","",VLOOKUP(Sayfa2!AD124,Varsayımlar!B:S,18,0))</f>
        <v/>
      </c>
      <c r="AD150" s="9" t="str">
        <f t="shared" si="4"/>
        <v/>
      </c>
    </row>
    <row r="151" spans="1:30" x14ac:dyDescent="0.25"/>
    <row r="152" spans="1:30" x14ac:dyDescent="0.25"/>
    <row r="153" spans="1:30" x14ac:dyDescent="0.25"/>
    <row r="154" spans="1:30" x14ac:dyDescent="0.25"/>
    <row r="155" spans="1:30" x14ac:dyDescent="0.25"/>
    <row r="156" spans="1:30" x14ac:dyDescent="0.25"/>
    <row r="157" spans="1:30" x14ac:dyDescent="0.25"/>
    <row r="158" spans="1:30" x14ac:dyDescent="0.25"/>
    <row r="159" spans="1:30" x14ac:dyDescent="0.25"/>
    <row r="160" spans="1:3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5" x14ac:dyDescent="0.25"/>
    <row r="386" x14ac:dyDescent="0.25"/>
    <row r="387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9" x14ac:dyDescent="0.25"/>
    <row r="401" x14ac:dyDescent="0.25"/>
    <row r="402" x14ac:dyDescent="0.25"/>
    <row r="403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5" x14ac:dyDescent="0.25"/>
    <row r="417" x14ac:dyDescent="0.25"/>
    <row r="418" x14ac:dyDescent="0.25"/>
    <row r="419" x14ac:dyDescent="0.25"/>
    <row r="421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1" x14ac:dyDescent="0.25"/>
    <row r="433" x14ac:dyDescent="0.25"/>
    <row r="435" x14ac:dyDescent="0.25"/>
    <row r="437" x14ac:dyDescent="0.25"/>
    <row r="439" x14ac:dyDescent="0.25"/>
    <row r="440" x14ac:dyDescent="0.25"/>
    <row r="441" x14ac:dyDescent="0.25"/>
    <row r="443" x14ac:dyDescent="0.25"/>
    <row r="444" x14ac:dyDescent="0.25"/>
    <row r="445" x14ac:dyDescent="0.25"/>
    <row r="447" x14ac:dyDescent="0.25"/>
    <row r="449" x14ac:dyDescent="0.25"/>
    <row r="451" x14ac:dyDescent="0.25"/>
    <row r="453" x14ac:dyDescent="0.25"/>
    <row r="455" x14ac:dyDescent="0.25"/>
    <row r="456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1" x14ac:dyDescent="0.25"/>
    <row r="472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7" x14ac:dyDescent="0.25"/>
    <row r="488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3" x14ac:dyDescent="0.25"/>
    <row r="984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9" x14ac:dyDescent="0.25"/>
    <row r="1000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5" x14ac:dyDescent="0.25"/>
    <row r="1016" x14ac:dyDescent="0.25"/>
    <row r="1017" x14ac:dyDescent="0.25"/>
    <row r="1019" x14ac:dyDescent="0.25"/>
    <row r="1020" x14ac:dyDescent="0.25"/>
    <row r="1021" x14ac:dyDescent="0.25"/>
    <row r="1023" x14ac:dyDescent="0.25"/>
    <row r="1025" x14ac:dyDescent="0.25"/>
    <row r="1027" x14ac:dyDescent="0.25"/>
    <row r="1029" x14ac:dyDescent="0.25"/>
    <row r="1031" x14ac:dyDescent="0.25"/>
    <row r="1032" x14ac:dyDescent="0.25"/>
    <row r="1033" x14ac:dyDescent="0.25"/>
    <row r="1035" x14ac:dyDescent="0.25"/>
    <row r="1036" x14ac:dyDescent="0.25"/>
    <row r="1037" x14ac:dyDescent="0.25"/>
    <row r="1039" x14ac:dyDescent="0.25"/>
    <row r="1040" x14ac:dyDescent="0.25"/>
    <row r="1041" x14ac:dyDescent="0.25"/>
    <row r="1043" x14ac:dyDescent="0.25"/>
    <row r="1045" x14ac:dyDescent="0.25"/>
    <row r="1047" x14ac:dyDescent="0.25"/>
    <row r="1048" x14ac:dyDescent="0.25"/>
    <row r="1049" x14ac:dyDescent="0.25"/>
    <row r="1051" x14ac:dyDescent="0.25"/>
    <row r="1052" x14ac:dyDescent="0.25"/>
    <row r="1053" x14ac:dyDescent="0.25"/>
    <row r="1055" x14ac:dyDescent="0.25"/>
    <row r="1056" x14ac:dyDescent="0.25"/>
    <row r="1057" x14ac:dyDescent="0.25"/>
    <row r="1059" x14ac:dyDescent="0.25"/>
    <row r="1061" x14ac:dyDescent="0.25"/>
    <row r="1063" x14ac:dyDescent="0.25"/>
    <row r="1064" x14ac:dyDescent="0.25"/>
    <row r="1065" x14ac:dyDescent="0.25"/>
    <row r="1067" x14ac:dyDescent="0.25"/>
    <row r="1068" x14ac:dyDescent="0.25"/>
    <row r="1069" x14ac:dyDescent="0.25"/>
    <row r="1071" x14ac:dyDescent="0.25"/>
    <row r="1072" x14ac:dyDescent="0.25"/>
    <row r="1073" x14ac:dyDescent="0.25"/>
    <row r="1075" x14ac:dyDescent="0.25"/>
    <row r="1077" x14ac:dyDescent="0.25"/>
    <row r="1078" x14ac:dyDescent="0.25"/>
    <row r="1079" x14ac:dyDescent="0.25"/>
    <row r="1080" x14ac:dyDescent="0.25"/>
    <row r="1081" x14ac:dyDescent="0.25"/>
    <row r="1083" x14ac:dyDescent="0.25"/>
    <row r="1084" x14ac:dyDescent="0.25"/>
    <row r="1085" x14ac:dyDescent="0.25"/>
    <row r="1087" x14ac:dyDescent="0.25"/>
    <row r="1088" x14ac:dyDescent="0.25"/>
    <row r="1089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3" x14ac:dyDescent="0.25"/>
    <row r="1675" x14ac:dyDescent="0.25"/>
    <row r="1676" x14ac:dyDescent="0.25"/>
    <row r="1677" x14ac:dyDescent="0.25"/>
    <row r="1678" x14ac:dyDescent="0.25"/>
  </sheetData>
  <mergeCells count="5">
    <mergeCell ref="A86:AB86"/>
    <mergeCell ref="A1:AB1"/>
    <mergeCell ref="A2:Z2"/>
    <mergeCell ref="A64:AB64"/>
    <mergeCell ref="A71:AB7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679"/>
  <sheetViews>
    <sheetView zoomScale="78" zoomScaleNormal="78" workbookViewId="0">
      <selection activeCell="AE5" sqref="AE5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0.7109375" style="80" customWidth="1"/>
    <col min="5" max="5" width="39.42578125" style="80" hidden="1" customWidth="1"/>
    <col min="6" max="6" width="14.28515625" style="8" customWidth="1"/>
    <col min="7" max="7" width="15.42578125" style="8" customWidth="1"/>
    <col min="8" max="8" width="28" style="8" customWidth="1"/>
    <col min="9" max="9" width="13" style="8" customWidth="1"/>
    <col min="10" max="10" width="9.42578125" style="8" customWidth="1"/>
    <col min="11" max="11" width="12" style="8" customWidth="1"/>
    <col min="12" max="12" width="10.7109375" style="8" customWidth="1"/>
    <col min="13" max="13" width="8.85546875" style="8" customWidth="1"/>
    <col min="14" max="14" width="9.7109375" style="8" customWidth="1"/>
    <col min="15" max="15" width="6.42578125" style="8" hidden="1" customWidth="1"/>
    <col min="16" max="16" width="12.85546875" style="8" hidden="1" customWidth="1"/>
    <col min="17" max="17" width="6.5703125" style="8" bestFit="1" customWidth="1"/>
    <col min="18" max="18" width="9.85546875" style="8" customWidth="1"/>
    <col min="19" max="19" width="8.5703125" style="8" customWidth="1"/>
    <col min="20" max="20" width="7.42578125" style="8" customWidth="1"/>
    <col min="21" max="21" width="10.7109375" style="8" customWidth="1"/>
    <col min="22" max="22" width="10.140625" style="8" bestFit="1" customWidth="1"/>
    <col min="23" max="23" width="7.140625" style="8" customWidth="1"/>
    <col min="24" max="24" width="11.28515625" style="8" customWidth="1"/>
    <col min="25" max="25" width="17.85546875" style="8" customWidth="1"/>
    <col min="26" max="26" width="17.42578125" style="8" bestFit="1" customWidth="1"/>
    <col min="27" max="27" width="22.85546875" style="8" customWidth="1"/>
    <col min="28" max="28" width="16.5703125" style="8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75">
        <v>46203</v>
      </c>
      <c r="AB2" s="95">
        <v>0.72222222222222221</v>
      </c>
      <c r="AC2" s="35"/>
    </row>
    <row r="3" spans="1:31" ht="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870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154" t="s">
        <v>17</v>
      </c>
      <c r="C4" s="155">
        <f>IF(B4="","",VLOOKUP(AD4,Varsayımlar!$B:$Q,3,0))</f>
        <v>8698829380698</v>
      </c>
      <c r="D4" s="155" t="s">
        <v>232</v>
      </c>
      <c r="E4" s="166" t="s">
        <v>37</v>
      </c>
      <c r="F4" s="154" t="s">
        <v>732</v>
      </c>
      <c r="G4" s="154" t="s">
        <v>734</v>
      </c>
      <c r="H4" s="154" t="str">
        <f>IF(B4="","",VLOOKUP(AD4,Varsayımlar!$B:$Q,5,0))</f>
        <v>TORTİLLAS 25 CM 4 PCS 260G</v>
      </c>
      <c r="I4" s="154">
        <f>IF(B4="","",VLOOKUP(AD4,Varsayımlar!B:T,19,0))</f>
        <v>0</v>
      </c>
      <c r="J4" s="154" t="str">
        <f>IF(B4="","",VLOOKUP(AD4,Varsayımlar!$B:$Q,6,0))</f>
        <v>SADE</v>
      </c>
      <c r="K4" s="154">
        <v>420</v>
      </c>
      <c r="L4" s="154"/>
      <c r="M4" s="154">
        <f t="shared" ref="M4:M62" si="0">K4/84</f>
        <v>5</v>
      </c>
      <c r="N4" s="154"/>
      <c r="O4" s="154">
        <v>6</v>
      </c>
      <c r="P4" s="154">
        <f>IF(B4="","",VLOOKUP(AD4,Varsayımlar!$B:$Q,7,0)*K4)</f>
        <v>12600</v>
      </c>
      <c r="Q4" s="154">
        <f>IF(B4="","",VLOOKUP(AD4,Varsayımlar!$B:$Q,8,0))</f>
        <v>25</v>
      </c>
      <c r="R4" s="154" t="str">
        <f>IF(B4="","",VLOOKUP(AD4,Varsayımlar!$B:$Q,9,0))</f>
        <v>SOFT</v>
      </c>
      <c r="S4" s="154">
        <f>IF(B4="","",VLOOKUP(AD4,Varsayımlar!$B:$Q,10,0))</f>
        <v>4</v>
      </c>
      <c r="T4" s="154">
        <f>IF(B4="","",VLOOKUP(AD4,Varsayımlar!$B:$Q,11,0))</f>
        <v>30</v>
      </c>
      <c r="U4" s="154">
        <f>IF(B4="","",VLOOKUP(AD4,Varsayımlar!$B:$Q,12,0))</f>
        <v>260</v>
      </c>
      <c r="V4" s="154" t="str">
        <f>IF(B4="","",VLOOKUP(AD4,Varsayımlar!$B:$Q,13,0))</f>
        <v>YURTDIŞI</v>
      </c>
      <c r="W4" s="154">
        <f>IF(B4="","",VLOOKUP(AD4,Varsayımlar!$B:$Q,14,0))</f>
        <v>6</v>
      </c>
      <c r="X4" s="157">
        <v>46203</v>
      </c>
      <c r="Y4" s="157">
        <v>46386</v>
      </c>
      <c r="Z4" s="154" t="s">
        <v>826</v>
      </c>
      <c r="AA4" s="154" t="str">
        <f>IF(B4="","",VLOOKUP(AD4,Varsayımlar!$B:$Q,15,0))</f>
        <v>TRİTON -SKT ATILACAK</v>
      </c>
      <c r="AB4" s="154" t="str">
        <f>IF(B4="","",VLOOKUP(AD4,Varsayımlar!$B:$Q,16,0))</f>
        <v>24-26 CM</v>
      </c>
      <c r="AC4" s="64"/>
      <c r="AD4" s="61" t="str">
        <f t="shared" ref="AD4:AD62" si="1">IF(B4="","",CONCATENATE(B4,E4))</f>
        <v>LLC TRİTONMUTLUKAL WHEAT TORTILLA</v>
      </c>
      <c r="AE4" s="8" t="s">
        <v>285</v>
      </c>
    </row>
    <row r="5" spans="1:31" ht="36" customHeight="1" x14ac:dyDescent="0.25">
      <c r="A5" s="9" t="s">
        <v>122</v>
      </c>
      <c r="B5" s="82" t="s">
        <v>17</v>
      </c>
      <c r="C5" s="83">
        <f>IF(B5="","",VLOOKUP(AD5,Varsayımlar!$B:$Q,3,0))</f>
        <v>8698829380698</v>
      </c>
      <c r="D5" s="83" t="s">
        <v>234</v>
      </c>
      <c r="E5" s="104" t="s">
        <v>37</v>
      </c>
      <c r="F5" s="82" t="s">
        <v>737</v>
      </c>
      <c r="G5" s="82" t="s">
        <v>738</v>
      </c>
      <c r="H5" s="82" t="str">
        <f>IF(B5="","",VLOOKUP(AD5,Varsayımlar!$B:$Q,5,0))</f>
        <v>TORTİLLAS 25 CM 4 PCS 260G</v>
      </c>
      <c r="I5" s="82">
        <f>IF(B5="","",VLOOKUP(AD5,Varsayımlar!B:T,19,0))</f>
        <v>0</v>
      </c>
      <c r="J5" s="82" t="str">
        <f>IF(B5="","",VLOOKUP(AD5,Varsayımlar!$B:$Q,6,0))</f>
        <v>SADE</v>
      </c>
      <c r="K5" s="82">
        <v>1596</v>
      </c>
      <c r="L5" s="82"/>
      <c r="M5" s="82">
        <f t="shared" si="0"/>
        <v>19</v>
      </c>
      <c r="N5" s="82"/>
      <c r="O5" s="82">
        <v>22</v>
      </c>
      <c r="P5" s="82">
        <f>IF(B5="","",VLOOKUP(AD5,Varsayımlar!$B:$Q,7,0)*K5)</f>
        <v>47880</v>
      </c>
      <c r="Q5" s="82">
        <f>IF(B5="","",VLOOKUP(AD5,Varsayımlar!$B:$Q,8,0))</f>
        <v>25</v>
      </c>
      <c r="R5" s="82" t="str">
        <f>IF(B5="","",VLOOKUP(AD5,Varsayımlar!$B:$Q,9,0))</f>
        <v>SOFT</v>
      </c>
      <c r="S5" s="82">
        <f>IF(B5="","",VLOOKUP(AD5,Varsayımlar!$B:$Q,10,0))</f>
        <v>4</v>
      </c>
      <c r="T5" s="82">
        <f>IF(B5="","",VLOOKUP(AD5,Varsayımlar!$B:$Q,11,0))</f>
        <v>30</v>
      </c>
      <c r="U5" s="82">
        <f>IF(B5="","",VLOOKUP(AD5,Varsayımlar!$B:$Q,12,0))</f>
        <v>260</v>
      </c>
      <c r="V5" s="82" t="str">
        <f>IF(B5="","",VLOOKUP(AD5,Varsayımlar!$B:$Q,13,0))</f>
        <v>YURTDIŞI</v>
      </c>
      <c r="W5" s="82">
        <f>IF(B5="","",VLOOKUP(AD5,Varsayımlar!$B:$Q,14,0))</f>
        <v>6</v>
      </c>
      <c r="X5" s="84">
        <v>46204</v>
      </c>
      <c r="Y5" s="84">
        <v>46388</v>
      </c>
      <c r="Z5" s="82" t="s">
        <v>828</v>
      </c>
      <c r="AA5" s="82" t="str">
        <f>IF(B5="","",VLOOKUP(AD5,Varsayımlar!$B:$Q,15,0))</f>
        <v>TRİTON -SKT ATILACAK</v>
      </c>
      <c r="AB5" s="82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1" ht="36" customHeight="1" x14ac:dyDescent="0.25">
      <c r="A6" s="9" t="s">
        <v>123</v>
      </c>
      <c r="B6" s="82" t="s">
        <v>17</v>
      </c>
      <c r="C6" s="83">
        <f>IF(B6="","",VLOOKUP(AD6,Varsayımlar!$B:$Q,3,0))</f>
        <v>8698829380698</v>
      </c>
      <c r="D6" s="83" t="s">
        <v>234</v>
      </c>
      <c r="E6" s="104" t="s">
        <v>37</v>
      </c>
      <c r="F6" s="82" t="s">
        <v>737</v>
      </c>
      <c r="G6" s="82" t="s">
        <v>739</v>
      </c>
      <c r="H6" s="82" t="str">
        <f>IF(B6="","",VLOOKUP(AD6,Varsayımlar!$B:$Q,5,0))</f>
        <v>TORTİLLAS 25 CM 4 PCS 260G</v>
      </c>
      <c r="I6" s="82">
        <f>IF(B6="","",VLOOKUP(AD6,Varsayımlar!B:T,19,0))</f>
        <v>0</v>
      </c>
      <c r="J6" s="82" t="str">
        <f>IF(B6="","",VLOOKUP(AD6,Varsayımlar!$B:$Q,6,0))</f>
        <v>SADE</v>
      </c>
      <c r="K6" s="82">
        <v>840</v>
      </c>
      <c r="L6" s="82"/>
      <c r="M6" s="82">
        <f t="shared" si="0"/>
        <v>10</v>
      </c>
      <c r="N6" s="82"/>
      <c r="O6" s="82">
        <v>12</v>
      </c>
      <c r="P6" s="82">
        <f>IF(B6="","",VLOOKUP(AD6,Varsayımlar!$B:$Q,7,0)*K6)</f>
        <v>25200</v>
      </c>
      <c r="Q6" s="82">
        <f>IF(B6="","",VLOOKUP(AD6,Varsayımlar!$B:$Q,8,0))</f>
        <v>25</v>
      </c>
      <c r="R6" s="82" t="str">
        <f>IF(B6="","",VLOOKUP(AD6,Varsayımlar!$B:$Q,9,0))</f>
        <v>SOFT</v>
      </c>
      <c r="S6" s="82">
        <f>IF(B6="","",VLOOKUP(AD6,Varsayımlar!$B:$Q,10,0))</f>
        <v>4</v>
      </c>
      <c r="T6" s="82">
        <f>IF(B6="","",VLOOKUP(AD6,Varsayımlar!$B:$Q,11,0))</f>
        <v>30</v>
      </c>
      <c r="U6" s="82">
        <f>IF(B6="","",VLOOKUP(AD6,Varsayımlar!$B:$Q,12,0))</f>
        <v>260</v>
      </c>
      <c r="V6" s="82" t="str">
        <f>IF(B6="","",VLOOKUP(AD6,Varsayımlar!$B:$Q,13,0))</f>
        <v>YURTDIŞI</v>
      </c>
      <c r="W6" s="82">
        <f>IF(B6="","",VLOOKUP(AD6,Varsayımlar!$B:$Q,14,0))</f>
        <v>6</v>
      </c>
      <c r="X6" s="84">
        <v>46204</v>
      </c>
      <c r="Y6" s="84">
        <v>46388</v>
      </c>
      <c r="Z6" s="82" t="s">
        <v>828</v>
      </c>
      <c r="AA6" s="82" t="str">
        <f>IF(B6="","",VLOOKUP(AD6,Varsayımlar!$B:$Q,15,0))</f>
        <v>TRİTON -SKT ATILACAK</v>
      </c>
      <c r="AB6" s="82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1" ht="36" customHeight="1" x14ac:dyDescent="0.25">
      <c r="A7" s="9" t="s">
        <v>124</v>
      </c>
      <c r="B7" s="107" t="s">
        <v>17</v>
      </c>
      <c r="C7" s="108">
        <f>IF(B7="","",VLOOKUP(AD7,Varsayımlar!$B:$Q,3,0))</f>
        <v>8698829380698</v>
      </c>
      <c r="D7" s="108" t="s">
        <v>236</v>
      </c>
      <c r="E7" s="109" t="s">
        <v>37</v>
      </c>
      <c r="F7" s="107" t="s">
        <v>743</v>
      </c>
      <c r="G7" s="107" t="s">
        <v>744</v>
      </c>
      <c r="H7" s="107" t="str">
        <f>IF(B7="","",VLOOKUP(AD7,Varsayımlar!$B:$Q,5,0))</f>
        <v>TORTİLLAS 25 CM 4 PCS 260G</v>
      </c>
      <c r="I7" s="107">
        <f>IF(B7="","",VLOOKUP(AD7,Varsayımlar!B:T,19,0))</f>
        <v>0</v>
      </c>
      <c r="J7" s="107" t="str">
        <f>IF(B7="","",VLOOKUP(AD7,Varsayımlar!$B:$Q,6,0))</f>
        <v>SADE</v>
      </c>
      <c r="K7" s="107">
        <v>2436</v>
      </c>
      <c r="L7" s="107"/>
      <c r="M7" s="107">
        <f t="shared" si="0"/>
        <v>29</v>
      </c>
      <c r="N7" s="107"/>
      <c r="O7" s="107"/>
      <c r="P7" s="107">
        <f>IF(B7="","",VLOOKUP(AD7,Varsayımlar!$B:$Q,7,0)*K7)</f>
        <v>73080</v>
      </c>
      <c r="Q7" s="107">
        <f>IF(B7="","",VLOOKUP(AD7,Varsayımlar!$B:$Q,8,0))</f>
        <v>25</v>
      </c>
      <c r="R7" s="107" t="str">
        <f>IF(B7="","",VLOOKUP(AD7,Varsayımlar!$B:$Q,9,0))</f>
        <v>SOFT</v>
      </c>
      <c r="S7" s="107">
        <f>IF(B7="","",VLOOKUP(AD7,Varsayımlar!$B:$Q,10,0))</f>
        <v>4</v>
      </c>
      <c r="T7" s="107">
        <f>IF(B7="","",VLOOKUP(AD7,Varsayımlar!$B:$Q,11,0))</f>
        <v>30</v>
      </c>
      <c r="U7" s="107">
        <f>IF(B7="","",VLOOKUP(AD7,Varsayımlar!$B:$Q,12,0))</f>
        <v>260</v>
      </c>
      <c r="V7" s="107" t="str">
        <f>IF(B7="","",VLOOKUP(AD7,Varsayımlar!$B:$Q,13,0))</f>
        <v>YURTDIŞI</v>
      </c>
      <c r="W7" s="107">
        <f>IF(B7="","",VLOOKUP(AD7,Varsayımlar!$B:$Q,14,0))</f>
        <v>6</v>
      </c>
      <c r="X7" s="110">
        <v>46206</v>
      </c>
      <c r="Y7" s="110">
        <v>46390</v>
      </c>
      <c r="Z7" s="107">
        <v>26070325</v>
      </c>
      <c r="AA7" s="107" t="str">
        <f>IF(B7="","",VLOOKUP(AD7,Varsayımlar!$B:$Q,15,0))</f>
        <v>TRİTON -SKT ATILACAK</v>
      </c>
      <c r="AB7" s="107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1" ht="36" customHeight="1" x14ac:dyDescent="0.25">
      <c r="A8" s="9" t="s">
        <v>125</v>
      </c>
      <c r="B8" s="111" t="s">
        <v>17</v>
      </c>
      <c r="C8" s="112">
        <f>IF(B8="","",VLOOKUP(AD8,Varsayımlar!$B:$Q,3,0))</f>
        <v>8698829380698</v>
      </c>
      <c r="D8" s="112" t="s">
        <v>237</v>
      </c>
      <c r="E8" s="113" t="s">
        <v>37</v>
      </c>
      <c r="F8" s="111" t="s">
        <v>745</v>
      </c>
      <c r="G8" s="111" t="s">
        <v>746</v>
      </c>
      <c r="H8" s="111" t="str">
        <f>IF(B8="","",VLOOKUP(AD8,Varsayımlar!$B:$Q,5,0))</f>
        <v>TORTİLLAS 25 CM 4 PCS 260G</v>
      </c>
      <c r="I8" s="111">
        <f>IF(B8="","",VLOOKUP(AD8,Varsayımlar!B:T,19,0))</f>
        <v>0</v>
      </c>
      <c r="J8" s="111" t="str">
        <f>IF(B8="","",VLOOKUP(AD8,Varsayımlar!$B:$Q,6,0))</f>
        <v>SADE</v>
      </c>
      <c r="K8" s="111">
        <v>756</v>
      </c>
      <c r="L8" s="111"/>
      <c r="M8" s="111">
        <f t="shared" si="0"/>
        <v>9</v>
      </c>
      <c r="N8" s="111"/>
      <c r="O8" s="111"/>
      <c r="P8" s="111">
        <f>IF(B8="","",VLOOKUP(AD8,Varsayımlar!$B:$Q,7,0)*K8)</f>
        <v>22680</v>
      </c>
      <c r="Q8" s="111">
        <f>IF(B8="","",VLOOKUP(AD8,Varsayımlar!$B:$Q,8,0))</f>
        <v>25</v>
      </c>
      <c r="R8" s="111" t="str">
        <f>IF(B8="","",VLOOKUP(AD8,Varsayımlar!$B:$Q,9,0))</f>
        <v>SOFT</v>
      </c>
      <c r="S8" s="111">
        <f>IF(B8="","",VLOOKUP(AD8,Varsayımlar!$B:$Q,10,0))</f>
        <v>4</v>
      </c>
      <c r="T8" s="111">
        <f>IF(B8="","",VLOOKUP(AD8,Varsayımlar!$B:$Q,11,0))</f>
        <v>30</v>
      </c>
      <c r="U8" s="111">
        <f>IF(B8="","",VLOOKUP(AD8,Varsayımlar!$B:$Q,12,0))</f>
        <v>260</v>
      </c>
      <c r="V8" s="111" t="str">
        <f>IF(B8="","",VLOOKUP(AD8,Varsayımlar!$B:$Q,13,0))</f>
        <v>YURTDIŞI</v>
      </c>
      <c r="W8" s="111">
        <f>IF(B8="","",VLOOKUP(AD8,Varsayımlar!$B:$Q,14,0))</f>
        <v>6</v>
      </c>
      <c r="X8" s="114">
        <v>46207</v>
      </c>
      <c r="Y8" s="114">
        <v>46391</v>
      </c>
      <c r="Z8" s="111" t="s">
        <v>829</v>
      </c>
      <c r="AA8" s="111" t="str">
        <f>IF(B8="","",VLOOKUP(AD8,Varsayımlar!$B:$Q,15,0))</f>
        <v>TRİTON -SKT ATILACAK</v>
      </c>
      <c r="AB8" s="111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1" ht="36" customHeight="1" x14ac:dyDescent="0.25">
      <c r="A9" s="9" t="s">
        <v>126</v>
      </c>
      <c r="B9" s="111" t="s">
        <v>17</v>
      </c>
      <c r="C9" s="112">
        <f>IF(B9="","",VLOOKUP(AD9,Varsayımlar!$B:$Q,3,0))</f>
        <v>8698829380698</v>
      </c>
      <c r="D9" s="112" t="s">
        <v>237</v>
      </c>
      <c r="E9" s="113" t="s">
        <v>37</v>
      </c>
      <c r="F9" s="111" t="s">
        <v>745</v>
      </c>
      <c r="G9" s="111" t="s">
        <v>747</v>
      </c>
      <c r="H9" s="111" t="str">
        <f>IF(B9="","",VLOOKUP(AD9,Varsayımlar!$B:$Q,5,0))</f>
        <v>TORTİLLAS 25 CM 4 PCS 260G</v>
      </c>
      <c r="I9" s="111">
        <f>IF(B9="","",VLOOKUP(AD9,Varsayımlar!B:T,19,0))</f>
        <v>0</v>
      </c>
      <c r="J9" s="111" t="str">
        <f>IF(B9="","",VLOOKUP(AD9,Varsayımlar!$B:$Q,6,0))</f>
        <v>SADE</v>
      </c>
      <c r="K9" s="111">
        <v>1680</v>
      </c>
      <c r="L9" s="111"/>
      <c r="M9" s="111">
        <f t="shared" si="0"/>
        <v>20</v>
      </c>
      <c r="N9" s="111"/>
      <c r="O9" s="111"/>
      <c r="P9" s="111">
        <f>IF(B9="","",VLOOKUP(AD9,Varsayımlar!$B:$Q,7,0)*K9)</f>
        <v>50400</v>
      </c>
      <c r="Q9" s="111">
        <f>IF(B9="","",VLOOKUP(AD9,Varsayımlar!$B:$Q,8,0))</f>
        <v>25</v>
      </c>
      <c r="R9" s="111" t="str">
        <f>IF(B9="","",VLOOKUP(AD9,Varsayımlar!$B:$Q,9,0))</f>
        <v>SOFT</v>
      </c>
      <c r="S9" s="111">
        <f>IF(B9="","",VLOOKUP(AD9,Varsayımlar!$B:$Q,10,0))</f>
        <v>4</v>
      </c>
      <c r="T9" s="111">
        <f>IF(B9="","",VLOOKUP(AD9,Varsayımlar!$B:$Q,11,0))</f>
        <v>30</v>
      </c>
      <c r="U9" s="111">
        <f>IF(B9="","",VLOOKUP(AD9,Varsayımlar!$B:$Q,12,0))</f>
        <v>260</v>
      </c>
      <c r="V9" s="111" t="str">
        <f>IF(B9="","",VLOOKUP(AD9,Varsayımlar!$B:$Q,13,0))</f>
        <v>YURTDIŞI</v>
      </c>
      <c r="W9" s="111">
        <f>IF(B9="","",VLOOKUP(AD9,Varsayımlar!$B:$Q,14,0))</f>
        <v>6</v>
      </c>
      <c r="X9" s="114">
        <v>46207</v>
      </c>
      <c r="Y9" s="114">
        <v>46391</v>
      </c>
      <c r="Z9" s="111" t="s">
        <v>829</v>
      </c>
      <c r="AA9" s="111" t="str">
        <f>IF(B9="","",VLOOKUP(AD9,Varsayımlar!$B:$Q,15,0))</f>
        <v>TRİTON -SKT ATILACAK</v>
      </c>
      <c r="AB9" s="111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1" ht="36" customHeight="1" x14ac:dyDescent="0.25">
      <c r="A10" s="9" t="s">
        <v>127</v>
      </c>
      <c r="B10" s="64" t="s">
        <v>17</v>
      </c>
      <c r="C10" s="65">
        <f>IF(B10="","",VLOOKUP(AD10,Varsayımlar!$B:$Q,3,0))</f>
        <v>8698829380698</v>
      </c>
      <c r="D10" s="65" t="s">
        <v>238</v>
      </c>
      <c r="E10" s="167" t="s">
        <v>37</v>
      </c>
      <c r="F10" s="64" t="s">
        <v>748</v>
      </c>
      <c r="G10" s="64" t="s">
        <v>749</v>
      </c>
      <c r="H10" s="64" t="str">
        <f>IF(B10="","",VLOOKUP(AD10,Varsayımlar!$B:$Q,5,0))</f>
        <v>TORTİLLAS 25 CM 4 PCS 260G</v>
      </c>
      <c r="I10" s="64">
        <f>IF(B10="","",VLOOKUP(AD10,Varsayımlar!B:T,19,0))</f>
        <v>0</v>
      </c>
      <c r="J10" s="64" t="str">
        <f>IF(B10="","",VLOOKUP(AD10,Varsayımlar!$B:$Q,6,0))</f>
        <v>SADE</v>
      </c>
      <c r="K10" s="64">
        <v>1176</v>
      </c>
      <c r="L10" s="64"/>
      <c r="M10" s="64">
        <f t="shared" si="0"/>
        <v>14</v>
      </c>
      <c r="N10" s="64"/>
      <c r="O10" s="64"/>
      <c r="P10" s="64">
        <f>IF(B10="","",VLOOKUP(AD10,Varsayımlar!$B:$Q,7,0)*K10)</f>
        <v>35280</v>
      </c>
      <c r="Q10" s="64">
        <f>IF(B10="","",VLOOKUP(AD10,Varsayımlar!$B:$Q,8,0))</f>
        <v>25</v>
      </c>
      <c r="R10" s="64" t="str">
        <f>IF(B10="","",VLOOKUP(AD10,Varsayımlar!$B:$Q,9,0))</f>
        <v>SOFT</v>
      </c>
      <c r="S10" s="64">
        <f>IF(B10="","",VLOOKUP(AD10,Varsayımlar!$B:$Q,10,0))</f>
        <v>4</v>
      </c>
      <c r="T10" s="64">
        <f>IF(B10="","",VLOOKUP(AD10,Varsayımlar!$B:$Q,11,0))</f>
        <v>30</v>
      </c>
      <c r="U10" s="64">
        <f>IF(B10="","",VLOOKUP(AD10,Varsayımlar!$B:$Q,12,0))</f>
        <v>260</v>
      </c>
      <c r="V10" s="64" t="str">
        <f>IF(B10="","",VLOOKUP(AD10,Varsayımlar!$B:$Q,13,0))</f>
        <v>YURTDIŞI</v>
      </c>
      <c r="W10" s="64">
        <f>IF(B10="","",VLOOKUP(AD10,Varsayımlar!$B:$Q,14,0))</f>
        <v>6</v>
      </c>
      <c r="X10" s="66">
        <v>46207</v>
      </c>
      <c r="Y10" s="66">
        <v>46391</v>
      </c>
      <c r="Z10" s="64" t="s">
        <v>830</v>
      </c>
      <c r="AA10" s="64" t="str">
        <f>IF(B10="","",VLOOKUP(AD10,Varsayımlar!$B:$Q,15,0))</f>
        <v>TRİTON -SKT ATILACAK</v>
      </c>
      <c r="AB10" s="64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1" ht="36" customHeight="1" x14ac:dyDescent="0.25">
      <c r="A11" s="9" t="s">
        <v>128</v>
      </c>
      <c r="B11" s="64" t="s">
        <v>17</v>
      </c>
      <c r="C11" s="65">
        <f>IF(B11="","",VLOOKUP(AD11,Varsayımlar!$B:$Q,3,0))</f>
        <v>8698829380698</v>
      </c>
      <c r="D11" s="65" t="s">
        <v>238</v>
      </c>
      <c r="E11" s="167" t="s">
        <v>37</v>
      </c>
      <c r="F11" s="64" t="s">
        <v>748</v>
      </c>
      <c r="G11" s="64" t="s">
        <v>750</v>
      </c>
      <c r="H11" s="64" t="str">
        <f>IF(B11="","",VLOOKUP(AD11,Varsayımlar!$B:$Q,5,0))</f>
        <v>TORTİLLAS 25 CM 4 PCS 260G</v>
      </c>
      <c r="I11" s="64">
        <f>IF(B11="","",VLOOKUP(AD11,Varsayımlar!B:T,19,0))</f>
        <v>0</v>
      </c>
      <c r="J11" s="64" t="str">
        <f>IF(B11="","",VLOOKUP(AD11,Varsayımlar!$B:$Q,6,0))</f>
        <v>SADE</v>
      </c>
      <c r="K11" s="64">
        <v>1260</v>
      </c>
      <c r="L11" s="64"/>
      <c r="M11" s="64">
        <f t="shared" si="0"/>
        <v>15</v>
      </c>
      <c r="N11" s="64"/>
      <c r="O11" s="64"/>
      <c r="P11" s="64">
        <f>IF(B11="","",VLOOKUP(AD11,Varsayımlar!$B:$Q,7,0)*K11)</f>
        <v>37800</v>
      </c>
      <c r="Q11" s="64">
        <f>IF(B11="","",VLOOKUP(AD11,Varsayımlar!$B:$Q,8,0))</f>
        <v>25</v>
      </c>
      <c r="R11" s="64" t="str">
        <f>IF(B11="","",VLOOKUP(AD11,Varsayımlar!$B:$Q,9,0))</f>
        <v>SOFT</v>
      </c>
      <c r="S11" s="64">
        <f>IF(B11="","",VLOOKUP(AD11,Varsayımlar!$B:$Q,10,0))</f>
        <v>4</v>
      </c>
      <c r="T11" s="64">
        <f>IF(B11="","",VLOOKUP(AD11,Varsayımlar!$B:$Q,11,0))</f>
        <v>30</v>
      </c>
      <c r="U11" s="64">
        <f>IF(B11="","",VLOOKUP(AD11,Varsayımlar!$B:$Q,12,0))</f>
        <v>260</v>
      </c>
      <c r="V11" s="64" t="str">
        <f>IF(B11="","",VLOOKUP(AD11,Varsayımlar!$B:$Q,13,0))</f>
        <v>YURTDIŞI</v>
      </c>
      <c r="W11" s="64">
        <f>IF(B11="","",VLOOKUP(AD11,Varsayımlar!$B:$Q,14,0))</f>
        <v>6</v>
      </c>
      <c r="X11" s="66">
        <v>46207</v>
      </c>
      <c r="Y11" s="66">
        <v>46391</v>
      </c>
      <c r="Z11" s="64" t="s">
        <v>830</v>
      </c>
      <c r="AA11" s="64" t="str">
        <f>IF(B11="","",VLOOKUP(AD11,Varsayımlar!$B:$Q,15,0))</f>
        <v>TRİTON -SKT ATILACAK</v>
      </c>
      <c r="AB11" s="64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1" ht="36" hidden="1" customHeight="1" x14ac:dyDescent="0.25">
      <c r="A12" s="9" t="s">
        <v>129</v>
      </c>
      <c r="B12" s="115" t="s">
        <v>17</v>
      </c>
      <c r="C12" s="116">
        <f>IF(B12="","",VLOOKUP(AD12,Varsayımlar!$B:$Q,3,0))</f>
        <v>8698829380698</v>
      </c>
      <c r="D12" s="116" t="s">
        <v>239</v>
      </c>
      <c r="E12" s="117" t="s">
        <v>37</v>
      </c>
      <c r="F12" s="115" t="s">
        <v>751</v>
      </c>
      <c r="G12" s="115" t="s">
        <v>752</v>
      </c>
      <c r="H12" s="115" t="str">
        <f>IF(B12="","",VLOOKUP(AD12,Varsayımlar!$B:$Q,5,0))</f>
        <v>TORTİLLAS 25 CM 4 PCS 260G</v>
      </c>
      <c r="I12" s="115">
        <f>IF(B12="","",VLOOKUP(AD12,Varsayımlar!B:T,19,0))</f>
        <v>0</v>
      </c>
      <c r="J12" s="115" t="str">
        <f>IF(B12="","",VLOOKUP(AD12,Varsayımlar!$B:$Q,6,0))</f>
        <v>SADE</v>
      </c>
      <c r="K12" s="115">
        <v>1512</v>
      </c>
      <c r="L12" s="115"/>
      <c r="M12" s="115">
        <f t="shared" si="0"/>
        <v>18</v>
      </c>
      <c r="N12" s="115"/>
      <c r="O12" s="115"/>
      <c r="P12" s="115">
        <f>IF(B12="","",VLOOKUP(AD12,Varsayımlar!$B:$Q,7,0)*K12)</f>
        <v>45360</v>
      </c>
      <c r="Q12" s="115">
        <f>IF(B12="","",VLOOKUP(AD12,Varsayımlar!$B:$Q,8,0))</f>
        <v>25</v>
      </c>
      <c r="R12" s="115" t="str">
        <f>IF(B12="","",VLOOKUP(AD12,Varsayımlar!$B:$Q,9,0))</f>
        <v>SOFT</v>
      </c>
      <c r="S12" s="115">
        <f>IF(B12="","",VLOOKUP(AD12,Varsayımlar!$B:$Q,10,0))</f>
        <v>4</v>
      </c>
      <c r="T12" s="115">
        <f>IF(B12="","",VLOOKUP(AD12,Varsayımlar!$B:$Q,11,0))</f>
        <v>30</v>
      </c>
      <c r="U12" s="115">
        <f>IF(B12="","",VLOOKUP(AD12,Varsayımlar!$B:$Q,12,0))</f>
        <v>260</v>
      </c>
      <c r="V12" s="115" t="str">
        <f>IF(B12="","",VLOOKUP(AD12,Varsayımlar!$B:$Q,13,0))</f>
        <v>YURTDIŞI</v>
      </c>
      <c r="W12" s="115">
        <f>IF(B12="","",VLOOKUP(AD12,Varsayımlar!$B:$Q,14,0))</f>
        <v>6</v>
      </c>
      <c r="X12" s="118">
        <v>46209</v>
      </c>
      <c r="Y12" s="118">
        <v>46393</v>
      </c>
      <c r="Z12" s="115">
        <v>26070625</v>
      </c>
      <c r="AA12" s="115" t="str">
        <f>IF(B12="","",VLOOKUP(AD12,Varsayımlar!$B:$Q,15,0))</f>
        <v>TRİTON -SKT ATILACAK</v>
      </c>
      <c r="AB12" s="115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1" ht="36" hidden="1" customHeight="1" x14ac:dyDescent="0.25">
      <c r="A13" s="9" t="s">
        <v>130</v>
      </c>
      <c r="B13" s="115" t="s">
        <v>17</v>
      </c>
      <c r="C13" s="116">
        <f>IF(B13="","",VLOOKUP(AD13,Varsayımlar!$B:$Q,3,0))</f>
        <v>8698829380698</v>
      </c>
      <c r="D13" s="116" t="s">
        <v>239</v>
      </c>
      <c r="E13" s="117" t="s">
        <v>37</v>
      </c>
      <c r="F13" s="115" t="s">
        <v>751</v>
      </c>
      <c r="G13" s="115" t="s">
        <v>753</v>
      </c>
      <c r="H13" s="115" t="str">
        <f>IF(B13="","",VLOOKUP(AD13,Varsayımlar!$B:$Q,5,0))</f>
        <v>TORTİLLAS 25 CM 4 PCS 260G</v>
      </c>
      <c r="I13" s="115">
        <f>IF(B13="","",VLOOKUP(AD13,Varsayımlar!B:T,19,0))</f>
        <v>0</v>
      </c>
      <c r="J13" s="115" t="str">
        <f>IF(B13="","",VLOOKUP(AD13,Varsayımlar!$B:$Q,6,0))</f>
        <v>SADE</v>
      </c>
      <c r="K13" s="115">
        <v>924</v>
      </c>
      <c r="L13" s="115"/>
      <c r="M13" s="115">
        <f t="shared" si="0"/>
        <v>11</v>
      </c>
      <c r="N13" s="115"/>
      <c r="O13" s="115"/>
      <c r="P13" s="115">
        <f>IF(B13="","",VLOOKUP(AD13,Varsayımlar!$B:$Q,7,0)*K13)</f>
        <v>27720</v>
      </c>
      <c r="Q13" s="115">
        <f>IF(B13="","",VLOOKUP(AD13,Varsayımlar!$B:$Q,8,0))</f>
        <v>25</v>
      </c>
      <c r="R13" s="115" t="str">
        <f>IF(B13="","",VLOOKUP(AD13,Varsayımlar!$B:$Q,9,0))</f>
        <v>SOFT</v>
      </c>
      <c r="S13" s="115">
        <f>IF(B13="","",VLOOKUP(AD13,Varsayımlar!$B:$Q,10,0))</f>
        <v>4</v>
      </c>
      <c r="T13" s="115">
        <f>IF(B13="","",VLOOKUP(AD13,Varsayımlar!$B:$Q,11,0))</f>
        <v>30</v>
      </c>
      <c r="U13" s="115">
        <f>IF(B13="","",VLOOKUP(AD13,Varsayımlar!$B:$Q,12,0))</f>
        <v>260</v>
      </c>
      <c r="V13" s="115" t="str">
        <f>IF(B13="","",VLOOKUP(AD13,Varsayımlar!$B:$Q,13,0))</f>
        <v>YURTDIŞI</v>
      </c>
      <c r="W13" s="115">
        <f>IF(B13="","",VLOOKUP(AD13,Varsayımlar!$B:$Q,14,0))</f>
        <v>6</v>
      </c>
      <c r="X13" s="118">
        <v>46209</v>
      </c>
      <c r="Y13" s="118">
        <v>46393</v>
      </c>
      <c r="Z13" s="115">
        <v>26070625</v>
      </c>
      <c r="AA13" s="115" t="str">
        <f>IF(B13="","",VLOOKUP(AD13,Varsayımlar!$B:$Q,15,0))</f>
        <v>TRİTON -SKT ATILACAK</v>
      </c>
      <c r="AB13" s="115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1" ht="36" hidden="1" customHeight="1" x14ac:dyDescent="0.25">
      <c r="A14" s="9" t="s">
        <v>131</v>
      </c>
      <c r="B14" s="67" t="s">
        <v>17</v>
      </c>
      <c r="C14" s="4">
        <f>IF(B14="","",VLOOKUP(AD14,Varsayımlar!$B:$Q,3,0))</f>
        <v>8698829380698</v>
      </c>
      <c r="D14" s="4" t="s">
        <v>258</v>
      </c>
      <c r="E14" s="105" t="s">
        <v>37</v>
      </c>
      <c r="F14" s="67" t="s">
        <v>754</v>
      </c>
      <c r="G14" s="67" t="s">
        <v>755</v>
      </c>
      <c r="H14" s="67" t="str">
        <f>IF(B14="","",VLOOKUP(AD14,Varsayımlar!$B:$Q,5,0))</f>
        <v>TORTİLLAS 25 CM 4 PCS 260G</v>
      </c>
      <c r="I14" s="67">
        <f>IF(B14="","",VLOOKUP(AD14,Varsayımlar!B:T,19,0))</f>
        <v>0</v>
      </c>
      <c r="J14" s="67" t="str">
        <f>IF(B14="","",VLOOKUP(AD14,Varsayımlar!$B:$Q,6,0))</f>
        <v>SADE</v>
      </c>
      <c r="K14" s="67">
        <v>1176</v>
      </c>
      <c r="L14" s="67"/>
      <c r="M14" s="67">
        <f t="shared" si="0"/>
        <v>14</v>
      </c>
      <c r="N14" s="67"/>
      <c r="O14" s="67"/>
      <c r="P14" s="67">
        <f>IF(B14="","",VLOOKUP(AD14,Varsayımlar!$B:$Q,7,0)*K14)</f>
        <v>35280</v>
      </c>
      <c r="Q14" s="67">
        <f>IF(B14="","",VLOOKUP(AD14,Varsayımlar!$B:$Q,8,0))</f>
        <v>25</v>
      </c>
      <c r="R14" s="67" t="str">
        <f>IF(B14="","",VLOOKUP(AD14,Varsayımlar!$B:$Q,9,0))</f>
        <v>SOFT</v>
      </c>
      <c r="S14" s="67">
        <f>IF(B14="","",VLOOKUP(AD14,Varsayımlar!$B:$Q,10,0))</f>
        <v>4</v>
      </c>
      <c r="T14" s="67">
        <f>IF(B14="","",VLOOKUP(AD14,Varsayımlar!$B:$Q,11,0))</f>
        <v>30</v>
      </c>
      <c r="U14" s="67">
        <f>IF(B14="","",VLOOKUP(AD14,Varsayımlar!$B:$Q,12,0))</f>
        <v>260</v>
      </c>
      <c r="V14" s="67" t="str">
        <f>IF(B14="","",VLOOKUP(AD14,Varsayımlar!$B:$Q,13,0))</f>
        <v>YURTDIŞI</v>
      </c>
      <c r="W14" s="67">
        <f>IF(B14="","",VLOOKUP(AD14,Varsayımlar!$B:$Q,14,0))</f>
        <v>6</v>
      </c>
      <c r="X14" s="68">
        <v>46210</v>
      </c>
      <c r="Y14" s="68">
        <v>46394</v>
      </c>
      <c r="Z14" s="67">
        <v>26070725</v>
      </c>
      <c r="AA14" s="67" t="str">
        <f>IF(B14="","",VLOOKUP(AD14,Varsayımlar!$B:$Q,15,0))</f>
        <v>TRİTON -SKT ATILACAK</v>
      </c>
      <c r="AB14" s="67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1" ht="36" hidden="1" customHeight="1" x14ac:dyDescent="0.25">
      <c r="A15" s="9" t="s">
        <v>132</v>
      </c>
      <c r="B15" s="67" t="s">
        <v>17</v>
      </c>
      <c r="C15" s="4">
        <f>IF(B15="","",VLOOKUP(AD15,Varsayımlar!$B:$Q,3,0))</f>
        <v>8698829380698</v>
      </c>
      <c r="D15" s="4" t="s">
        <v>258</v>
      </c>
      <c r="E15" s="105" t="s">
        <v>37</v>
      </c>
      <c r="F15" s="67" t="s">
        <v>754</v>
      </c>
      <c r="G15" s="67" t="s">
        <v>756</v>
      </c>
      <c r="H15" s="67" t="str">
        <f>IF(B15="","",VLOOKUP(AD15,Varsayımlar!$B:$Q,5,0))</f>
        <v>TORTİLLAS 25 CM 4 PCS 260G</v>
      </c>
      <c r="I15" s="67">
        <f>IF(B15="","",VLOOKUP(AD15,Varsayımlar!B:T,19,0))</f>
        <v>0</v>
      </c>
      <c r="J15" s="67" t="str">
        <f>IF(B15="","",VLOOKUP(AD15,Varsayımlar!$B:$Q,6,0))</f>
        <v>SADE</v>
      </c>
      <c r="K15" s="67">
        <v>1260</v>
      </c>
      <c r="L15" s="67"/>
      <c r="M15" s="67">
        <f t="shared" si="0"/>
        <v>15</v>
      </c>
      <c r="N15" s="67"/>
      <c r="O15" s="67"/>
      <c r="P15" s="67">
        <f>IF(B15="","",VLOOKUP(AD15,Varsayımlar!$B:$Q,7,0)*K15)</f>
        <v>37800</v>
      </c>
      <c r="Q15" s="67">
        <f>IF(B15="","",VLOOKUP(AD15,Varsayımlar!$B:$Q,8,0))</f>
        <v>25</v>
      </c>
      <c r="R15" s="67" t="str">
        <f>IF(B15="","",VLOOKUP(AD15,Varsayımlar!$B:$Q,9,0))</f>
        <v>SOFT</v>
      </c>
      <c r="S15" s="67">
        <f>IF(B15="","",VLOOKUP(AD15,Varsayımlar!$B:$Q,10,0))</f>
        <v>4</v>
      </c>
      <c r="T15" s="67">
        <f>IF(B15="","",VLOOKUP(AD15,Varsayımlar!$B:$Q,11,0))</f>
        <v>30</v>
      </c>
      <c r="U15" s="67">
        <f>IF(B15="","",VLOOKUP(AD15,Varsayımlar!$B:$Q,12,0))</f>
        <v>260</v>
      </c>
      <c r="V15" s="67" t="str">
        <f>IF(B15="","",VLOOKUP(AD15,Varsayımlar!$B:$Q,13,0))</f>
        <v>YURTDIŞI</v>
      </c>
      <c r="W15" s="67">
        <f>IF(B15="","",VLOOKUP(AD15,Varsayımlar!$B:$Q,14,0))</f>
        <v>6</v>
      </c>
      <c r="X15" s="68">
        <v>46210</v>
      </c>
      <c r="Y15" s="68">
        <v>46394</v>
      </c>
      <c r="Z15" s="67">
        <v>26070725</v>
      </c>
      <c r="AA15" s="67" t="str">
        <f>IF(B15="","",VLOOKUP(AD15,Varsayımlar!$B:$Q,15,0))</f>
        <v>TRİTON -SKT ATILACAK</v>
      </c>
      <c r="AB15" s="67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1" ht="36" hidden="1" customHeight="1" x14ac:dyDescent="0.25">
      <c r="A16" s="9" t="s">
        <v>133</v>
      </c>
      <c r="B16" s="82" t="s">
        <v>17</v>
      </c>
      <c r="C16" s="83">
        <f>IF(B16="","",VLOOKUP(AD16,Varsayımlar!$B:$Q,3,0))</f>
        <v>8698829380698</v>
      </c>
      <c r="D16" s="83" t="s">
        <v>259</v>
      </c>
      <c r="E16" s="104" t="s">
        <v>37</v>
      </c>
      <c r="F16" s="82" t="s">
        <v>757</v>
      </c>
      <c r="G16" s="82" t="s">
        <v>758</v>
      </c>
      <c r="H16" s="82" t="str">
        <f>IF(B16="","",VLOOKUP(AD16,Varsayımlar!$B:$Q,5,0))</f>
        <v>TORTİLLAS 25 CM 4 PCS 260G</v>
      </c>
      <c r="I16" s="82">
        <f>IF(B16="","",VLOOKUP(AD16,Varsayımlar!B:T,19,0))</f>
        <v>0</v>
      </c>
      <c r="J16" s="82" t="str">
        <f>IF(B16="","",VLOOKUP(AD16,Varsayımlar!$B:$Q,6,0))</f>
        <v>SADE</v>
      </c>
      <c r="K16" s="82">
        <v>840</v>
      </c>
      <c r="L16" s="82"/>
      <c r="M16" s="82">
        <f t="shared" si="0"/>
        <v>10</v>
      </c>
      <c r="N16" s="82"/>
      <c r="O16" s="82"/>
      <c r="P16" s="82">
        <f>IF(B16="","",VLOOKUP(AD16,Varsayımlar!$B:$Q,7,0)*K16)</f>
        <v>25200</v>
      </c>
      <c r="Q16" s="82">
        <f>IF(B16="","",VLOOKUP(AD16,Varsayımlar!$B:$Q,8,0))</f>
        <v>25</v>
      </c>
      <c r="R16" s="82" t="str">
        <f>IF(B16="","",VLOOKUP(AD16,Varsayımlar!$B:$Q,9,0))</f>
        <v>SOFT</v>
      </c>
      <c r="S16" s="82">
        <f>IF(B16="","",VLOOKUP(AD16,Varsayımlar!$B:$Q,10,0))</f>
        <v>4</v>
      </c>
      <c r="T16" s="82">
        <f>IF(B16="","",VLOOKUP(AD16,Varsayımlar!$B:$Q,11,0))</f>
        <v>30</v>
      </c>
      <c r="U16" s="82">
        <f>IF(B16="","",VLOOKUP(AD16,Varsayımlar!$B:$Q,12,0))</f>
        <v>260</v>
      </c>
      <c r="V16" s="82" t="str">
        <f>IF(B16="","",VLOOKUP(AD16,Varsayımlar!$B:$Q,13,0))</f>
        <v>YURTDIŞI</v>
      </c>
      <c r="W16" s="82">
        <f>IF(B16="","",VLOOKUP(AD16,Varsayımlar!$B:$Q,14,0))</f>
        <v>6</v>
      </c>
      <c r="X16" s="84">
        <v>46211</v>
      </c>
      <c r="Y16" s="84">
        <v>46395</v>
      </c>
      <c r="Z16" s="82" t="s">
        <v>831</v>
      </c>
      <c r="AA16" s="82" t="str">
        <f>IF(B16="","",VLOOKUP(AD16,Varsayımlar!$B:$Q,15,0))</f>
        <v>TRİTON -SKT ATILACAK</v>
      </c>
      <c r="AB16" s="82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hidden="1" customHeight="1" x14ac:dyDescent="0.25">
      <c r="A17" s="9" t="s">
        <v>134</v>
      </c>
      <c r="B17" s="82" t="s">
        <v>17</v>
      </c>
      <c r="C17" s="83">
        <f>IF(B17="","",VLOOKUP(AD17,Varsayımlar!$B:$Q,3,0))</f>
        <v>8698829380698</v>
      </c>
      <c r="D17" s="83" t="s">
        <v>259</v>
      </c>
      <c r="E17" s="104" t="s">
        <v>37</v>
      </c>
      <c r="F17" s="82" t="s">
        <v>757</v>
      </c>
      <c r="G17" s="82" t="s">
        <v>759</v>
      </c>
      <c r="H17" s="82" t="str">
        <f>IF(B17="","",VLOOKUP(AD17,Varsayımlar!$B:$Q,5,0))</f>
        <v>TORTİLLAS 25 CM 4 PCS 260G</v>
      </c>
      <c r="I17" s="82">
        <f>IF(B17="","",VLOOKUP(AD17,Varsayımlar!B:T,19,0))</f>
        <v>0</v>
      </c>
      <c r="J17" s="82" t="str">
        <f>IF(B17="","",VLOOKUP(AD17,Varsayımlar!$B:$Q,6,0))</f>
        <v>SADE</v>
      </c>
      <c r="K17" s="82">
        <v>504</v>
      </c>
      <c r="L17" s="82"/>
      <c r="M17" s="82">
        <f t="shared" si="0"/>
        <v>6</v>
      </c>
      <c r="N17" s="82"/>
      <c r="O17" s="82"/>
      <c r="P17" s="82">
        <f>IF(B17="","",VLOOKUP(AD17,Varsayımlar!$B:$Q,7,0)*K17)</f>
        <v>15120</v>
      </c>
      <c r="Q17" s="82">
        <f>IF(B17="","",VLOOKUP(AD17,Varsayımlar!$B:$Q,8,0))</f>
        <v>25</v>
      </c>
      <c r="R17" s="82" t="str">
        <f>IF(B17="","",VLOOKUP(AD17,Varsayımlar!$B:$Q,9,0))</f>
        <v>SOFT</v>
      </c>
      <c r="S17" s="82">
        <f>IF(B17="","",VLOOKUP(AD17,Varsayımlar!$B:$Q,10,0))</f>
        <v>4</v>
      </c>
      <c r="T17" s="82">
        <f>IF(B17="","",VLOOKUP(AD17,Varsayımlar!$B:$Q,11,0))</f>
        <v>30</v>
      </c>
      <c r="U17" s="82">
        <f>IF(B17="","",VLOOKUP(AD17,Varsayımlar!$B:$Q,12,0))</f>
        <v>260</v>
      </c>
      <c r="V17" s="82" t="str">
        <f>IF(B17="","",VLOOKUP(AD17,Varsayımlar!$B:$Q,13,0))</f>
        <v>YURTDIŞI</v>
      </c>
      <c r="W17" s="82">
        <f>IF(B17="","",VLOOKUP(AD17,Varsayımlar!$B:$Q,14,0))</f>
        <v>6</v>
      </c>
      <c r="X17" s="84">
        <v>46211</v>
      </c>
      <c r="Y17" s="84">
        <v>46395</v>
      </c>
      <c r="Z17" s="82" t="s">
        <v>831</v>
      </c>
      <c r="AA17" s="82" t="str">
        <f>IF(B17="","",VLOOKUP(AD17,Varsayımlar!$B:$Q,15,0))</f>
        <v>TRİTON -SKT ATILACAK</v>
      </c>
      <c r="AB17" s="82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hidden="1" customHeight="1" x14ac:dyDescent="0.25">
      <c r="A18" s="9" t="s">
        <v>135</v>
      </c>
      <c r="B18" s="82" t="s">
        <v>17</v>
      </c>
      <c r="C18" s="83">
        <f>IF(B18="","",VLOOKUP(AD18,Varsayımlar!$B:$Q,3,0))</f>
        <v>8698829380698</v>
      </c>
      <c r="D18" s="83" t="s">
        <v>259</v>
      </c>
      <c r="E18" s="104" t="s">
        <v>37</v>
      </c>
      <c r="F18" s="82" t="s">
        <v>757</v>
      </c>
      <c r="G18" s="82" t="s">
        <v>760</v>
      </c>
      <c r="H18" s="82" t="str">
        <f>IF(B18="","",VLOOKUP(AD18,Varsayımlar!$B:$Q,5,0))</f>
        <v>TORTİLLAS 25 CM 4 PCS 260G</v>
      </c>
      <c r="I18" s="82">
        <f>IF(B18="","",VLOOKUP(AD18,Varsayımlar!B:T,19,0))</f>
        <v>0</v>
      </c>
      <c r="J18" s="82" t="str">
        <f>IF(B18="","",VLOOKUP(AD18,Varsayımlar!$B:$Q,6,0))</f>
        <v>SADE</v>
      </c>
      <c r="K18" s="82">
        <v>1092</v>
      </c>
      <c r="L18" s="82"/>
      <c r="M18" s="82">
        <f t="shared" si="0"/>
        <v>13</v>
      </c>
      <c r="N18" s="82"/>
      <c r="O18" s="82"/>
      <c r="P18" s="82">
        <f>IF(B18="","",VLOOKUP(AD18,Varsayımlar!$B:$Q,7,0)*K18)</f>
        <v>32760</v>
      </c>
      <c r="Q18" s="82">
        <f>IF(B18="","",VLOOKUP(AD18,Varsayımlar!$B:$Q,8,0))</f>
        <v>25</v>
      </c>
      <c r="R18" s="82" t="str">
        <f>IF(B18="","",VLOOKUP(AD18,Varsayımlar!$B:$Q,9,0))</f>
        <v>SOFT</v>
      </c>
      <c r="S18" s="82">
        <f>IF(B18="","",VLOOKUP(AD18,Varsayımlar!$B:$Q,10,0))</f>
        <v>4</v>
      </c>
      <c r="T18" s="82">
        <f>IF(B18="","",VLOOKUP(AD18,Varsayımlar!$B:$Q,11,0))</f>
        <v>30</v>
      </c>
      <c r="U18" s="82">
        <f>IF(B18="","",VLOOKUP(AD18,Varsayımlar!$B:$Q,12,0))</f>
        <v>260</v>
      </c>
      <c r="V18" s="82" t="str">
        <f>IF(B18="","",VLOOKUP(AD18,Varsayımlar!$B:$Q,13,0))</f>
        <v>YURTDIŞI</v>
      </c>
      <c r="W18" s="82">
        <f>IF(B18="","",VLOOKUP(AD18,Varsayımlar!$B:$Q,14,0))</f>
        <v>6</v>
      </c>
      <c r="X18" s="84">
        <v>46211</v>
      </c>
      <c r="Y18" s="84">
        <v>46395</v>
      </c>
      <c r="Z18" s="82" t="s">
        <v>831</v>
      </c>
      <c r="AA18" s="82" t="str">
        <f>IF(B18="","",VLOOKUP(AD18,Varsayımlar!$B:$Q,15,0))</f>
        <v>TRİTON -SKT ATILACAK</v>
      </c>
      <c r="AB18" s="82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hidden="1" customHeight="1" x14ac:dyDescent="0.25">
      <c r="A19" s="9" t="s">
        <v>136</v>
      </c>
      <c r="B19" s="77" t="s">
        <v>17</v>
      </c>
      <c r="C19" s="76">
        <f>IF(B19="","",VLOOKUP(AD19,Varsayımlar!$B:$Q,3,0))</f>
        <v>8698829380698</v>
      </c>
      <c r="D19" s="76" t="s">
        <v>260</v>
      </c>
      <c r="E19" s="119" t="s">
        <v>37</v>
      </c>
      <c r="F19" s="77" t="s">
        <v>761</v>
      </c>
      <c r="G19" s="77" t="s">
        <v>762</v>
      </c>
      <c r="H19" s="77" t="str">
        <f>IF(B19="","",VLOOKUP(AD19,Varsayımlar!$B:$Q,5,0))</f>
        <v>TORTİLLAS 25 CM 4 PCS 260G</v>
      </c>
      <c r="I19" s="77">
        <f>IF(B19="","",VLOOKUP(AD19,Varsayımlar!B:T,19,0))</f>
        <v>0</v>
      </c>
      <c r="J19" s="77" t="str">
        <f>IF(B19="","",VLOOKUP(AD19,Varsayımlar!$B:$Q,6,0))</f>
        <v>SADE</v>
      </c>
      <c r="K19" s="77">
        <v>1512</v>
      </c>
      <c r="L19" s="77"/>
      <c r="M19" s="77">
        <f t="shared" si="0"/>
        <v>18</v>
      </c>
      <c r="N19" s="77"/>
      <c r="O19" s="77"/>
      <c r="P19" s="77">
        <f>IF(B19="","",VLOOKUP(AD19,Varsayımlar!$B:$Q,7,0)*K19)</f>
        <v>45360</v>
      </c>
      <c r="Q19" s="77">
        <f>IF(B19="","",VLOOKUP(AD19,Varsayımlar!$B:$Q,8,0))</f>
        <v>25</v>
      </c>
      <c r="R19" s="77" t="str">
        <f>IF(B19="","",VLOOKUP(AD19,Varsayımlar!$B:$Q,9,0))</f>
        <v>SOFT</v>
      </c>
      <c r="S19" s="77">
        <f>IF(B19="","",VLOOKUP(AD19,Varsayımlar!$B:$Q,10,0))</f>
        <v>4</v>
      </c>
      <c r="T19" s="77">
        <f>IF(B19="","",VLOOKUP(AD19,Varsayımlar!$B:$Q,11,0))</f>
        <v>30</v>
      </c>
      <c r="U19" s="77">
        <f>IF(B19="","",VLOOKUP(AD19,Varsayımlar!$B:$Q,12,0))</f>
        <v>260</v>
      </c>
      <c r="V19" s="77" t="str">
        <f>IF(B19="","",VLOOKUP(AD19,Varsayımlar!$B:$Q,13,0))</f>
        <v>YURTDIŞI</v>
      </c>
      <c r="W19" s="77">
        <f>IF(B19="","",VLOOKUP(AD19,Varsayımlar!$B:$Q,14,0))</f>
        <v>6</v>
      </c>
      <c r="X19" s="78">
        <v>46212</v>
      </c>
      <c r="Y19" s="78">
        <v>46396</v>
      </c>
      <c r="Z19" s="77">
        <v>26070925</v>
      </c>
      <c r="AA19" s="77" t="str">
        <f>IF(B19="","",VLOOKUP(AD19,Varsayımlar!$B:$Q,15,0))</f>
        <v>TRİTON -SKT ATILACAK</v>
      </c>
      <c r="AB19" s="77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hidden="1" customHeight="1" x14ac:dyDescent="0.25">
      <c r="A20" s="9" t="s">
        <v>137</v>
      </c>
      <c r="B20" s="77" t="s">
        <v>17</v>
      </c>
      <c r="C20" s="76">
        <f>IF(B20="","",VLOOKUP(AD20,Varsayımlar!$B:$Q,3,0))</f>
        <v>8698829380698</v>
      </c>
      <c r="D20" s="76" t="s">
        <v>260</v>
      </c>
      <c r="E20" s="119" t="s">
        <v>37</v>
      </c>
      <c r="F20" s="77" t="s">
        <v>761</v>
      </c>
      <c r="G20" s="77" t="s">
        <v>763</v>
      </c>
      <c r="H20" s="77" t="str">
        <f>IF(B20="","",VLOOKUP(AD20,Varsayımlar!$B:$Q,5,0))</f>
        <v>TORTİLLAS 25 CM 4 PCS 260G</v>
      </c>
      <c r="I20" s="77">
        <f>IF(B20="","",VLOOKUP(AD20,Varsayımlar!B:T,19,0))</f>
        <v>0</v>
      </c>
      <c r="J20" s="77" t="str">
        <f>IF(B20="","",VLOOKUP(AD20,Varsayımlar!$B:$Q,6,0))</f>
        <v>SADE</v>
      </c>
      <c r="K20" s="77">
        <v>924</v>
      </c>
      <c r="L20" s="77"/>
      <c r="M20" s="77">
        <f t="shared" si="0"/>
        <v>11</v>
      </c>
      <c r="N20" s="77"/>
      <c r="O20" s="77"/>
      <c r="P20" s="77">
        <f>IF(B20="","",VLOOKUP(AD20,Varsayımlar!$B:$Q,7,0)*K20)</f>
        <v>27720</v>
      </c>
      <c r="Q20" s="77">
        <f>IF(B20="","",VLOOKUP(AD20,Varsayımlar!$B:$Q,8,0))</f>
        <v>25</v>
      </c>
      <c r="R20" s="77" t="str">
        <f>IF(B20="","",VLOOKUP(AD20,Varsayımlar!$B:$Q,9,0))</f>
        <v>SOFT</v>
      </c>
      <c r="S20" s="77">
        <f>IF(B20="","",VLOOKUP(AD20,Varsayımlar!$B:$Q,10,0))</f>
        <v>4</v>
      </c>
      <c r="T20" s="77">
        <f>IF(B20="","",VLOOKUP(AD20,Varsayımlar!$B:$Q,11,0))</f>
        <v>30</v>
      </c>
      <c r="U20" s="77">
        <f>IF(B20="","",VLOOKUP(AD20,Varsayımlar!$B:$Q,12,0))</f>
        <v>260</v>
      </c>
      <c r="V20" s="77" t="str">
        <f>IF(B20="","",VLOOKUP(AD20,Varsayımlar!$B:$Q,13,0))</f>
        <v>YURTDIŞI</v>
      </c>
      <c r="W20" s="77">
        <f>IF(B20="","",VLOOKUP(AD20,Varsayımlar!$B:$Q,14,0))</f>
        <v>6</v>
      </c>
      <c r="X20" s="78">
        <v>46212</v>
      </c>
      <c r="Y20" s="78">
        <v>46396</v>
      </c>
      <c r="Z20" s="77">
        <v>26070925</v>
      </c>
      <c r="AA20" s="77" t="str">
        <f>IF(B20="","",VLOOKUP(AD20,Varsayımlar!$B:$Q,15,0))</f>
        <v>TRİTON -SKT ATILACAK</v>
      </c>
      <c r="AB20" s="77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hidden="1" customHeight="1" x14ac:dyDescent="0.25">
      <c r="A21" s="9" t="s">
        <v>138</v>
      </c>
      <c r="B21" s="107" t="s">
        <v>17</v>
      </c>
      <c r="C21" s="108">
        <f>IF(B21="","",VLOOKUP(AD21,Varsayımlar!$B:$Q,3,0))</f>
        <v>8698829380698</v>
      </c>
      <c r="D21" s="108" t="s">
        <v>261</v>
      </c>
      <c r="E21" s="109" t="s">
        <v>37</v>
      </c>
      <c r="F21" s="107" t="s">
        <v>764</v>
      </c>
      <c r="G21" s="107" t="s">
        <v>765</v>
      </c>
      <c r="H21" s="107" t="str">
        <f>IF(B21="","",VLOOKUP(AD21,Varsayımlar!$B:$Q,5,0))</f>
        <v>TORTİLLAS 25 CM 4 PCS 260G</v>
      </c>
      <c r="I21" s="107">
        <f>IF(B21="","",VLOOKUP(AD21,Varsayımlar!B:T,19,0))</f>
        <v>0</v>
      </c>
      <c r="J21" s="107" t="str">
        <f>IF(B21="","",VLOOKUP(AD21,Varsayımlar!$B:$Q,6,0))</f>
        <v>SADE</v>
      </c>
      <c r="K21" s="107">
        <v>2436</v>
      </c>
      <c r="L21" s="107"/>
      <c r="M21" s="107">
        <f t="shared" si="0"/>
        <v>29</v>
      </c>
      <c r="N21" s="107"/>
      <c r="O21" s="107"/>
      <c r="P21" s="107">
        <f>IF(B21="","",VLOOKUP(AD21,Varsayımlar!$B:$Q,7,0)*K21)</f>
        <v>73080</v>
      </c>
      <c r="Q21" s="107">
        <f>IF(B21="","",VLOOKUP(AD21,Varsayımlar!$B:$Q,8,0))</f>
        <v>25</v>
      </c>
      <c r="R21" s="107" t="str">
        <f>IF(B21="","",VLOOKUP(AD21,Varsayımlar!$B:$Q,9,0))</f>
        <v>SOFT</v>
      </c>
      <c r="S21" s="107">
        <f>IF(B21="","",VLOOKUP(AD21,Varsayımlar!$B:$Q,10,0))</f>
        <v>4</v>
      </c>
      <c r="T21" s="107">
        <f>IF(B21="","",VLOOKUP(AD21,Varsayımlar!$B:$Q,11,0))</f>
        <v>30</v>
      </c>
      <c r="U21" s="107">
        <f>IF(B21="","",VLOOKUP(AD21,Varsayımlar!$B:$Q,12,0))</f>
        <v>260</v>
      </c>
      <c r="V21" s="107" t="str">
        <f>IF(B21="","",VLOOKUP(AD21,Varsayımlar!$B:$Q,13,0))</f>
        <v>YURTDIŞI</v>
      </c>
      <c r="W21" s="107">
        <f>IF(B21="","",VLOOKUP(AD21,Varsayımlar!$B:$Q,14,0))</f>
        <v>6</v>
      </c>
      <c r="X21" s="110">
        <v>46213</v>
      </c>
      <c r="Y21" s="110">
        <v>46397</v>
      </c>
      <c r="Z21" s="107">
        <v>26071025</v>
      </c>
      <c r="AA21" s="107" t="str">
        <f>IF(B21="","",VLOOKUP(AD21,Varsayımlar!$B:$Q,15,0))</f>
        <v>TRİTON -SKT ATILACAK</v>
      </c>
      <c r="AB21" s="107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hidden="1" customHeight="1" x14ac:dyDescent="0.25">
      <c r="A22" s="9" t="s">
        <v>188</v>
      </c>
      <c r="B22" s="62" t="s">
        <v>17</v>
      </c>
      <c r="C22" s="33">
        <f>IF(B22="","",VLOOKUP(AD22,Varsayımlar!$B:$Q,3,0))</f>
        <v>8698829380698</v>
      </c>
      <c r="D22" s="33" t="s">
        <v>262</v>
      </c>
      <c r="E22" s="102" t="s">
        <v>37</v>
      </c>
      <c r="F22" s="62" t="s">
        <v>766</v>
      </c>
      <c r="G22" s="62" t="s">
        <v>767</v>
      </c>
      <c r="H22" s="62" t="str">
        <f>IF(B22="","",VLOOKUP(AD22,Varsayımlar!$B:$Q,5,0))</f>
        <v>TORTİLLAS 25 CM 4 PCS 260G</v>
      </c>
      <c r="I22" s="62">
        <f>IF(B22="","",VLOOKUP(AD22,Varsayımlar!B:T,19,0))</f>
        <v>0</v>
      </c>
      <c r="J22" s="62" t="str">
        <f>IF(B22="","",VLOOKUP(AD22,Varsayımlar!$B:$Q,6,0))</f>
        <v>SADE</v>
      </c>
      <c r="K22" s="62">
        <v>2100</v>
      </c>
      <c r="L22" s="62"/>
      <c r="M22" s="62">
        <f t="shared" si="0"/>
        <v>25</v>
      </c>
      <c r="N22" s="62"/>
      <c r="O22" s="62"/>
      <c r="P22" s="62">
        <f>IF(B22="","",VLOOKUP(AD22,Varsayımlar!$B:$Q,7,0)*K22)</f>
        <v>63000</v>
      </c>
      <c r="Q22" s="62">
        <f>IF(B22="","",VLOOKUP(AD22,Varsayımlar!$B:$Q,8,0))</f>
        <v>25</v>
      </c>
      <c r="R22" s="62" t="str">
        <f>IF(B22="","",VLOOKUP(AD22,Varsayımlar!$B:$Q,9,0))</f>
        <v>SOFT</v>
      </c>
      <c r="S22" s="62">
        <f>IF(B22="","",VLOOKUP(AD22,Varsayımlar!$B:$Q,10,0))</f>
        <v>4</v>
      </c>
      <c r="T22" s="62">
        <f>IF(B22="","",VLOOKUP(AD22,Varsayımlar!$B:$Q,11,0))</f>
        <v>30</v>
      </c>
      <c r="U22" s="62">
        <f>IF(B22="","",VLOOKUP(AD22,Varsayımlar!$B:$Q,12,0))</f>
        <v>260</v>
      </c>
      <c r="V22" s="62" t="str">
        <f>IF(B22="","",VLOOKUP(AD22,Varsayımlar!$B:$Q,13,0))</f>
        <v>YURTDIŞI</v>
      </c>
      <c r="W22" s="62">
        <f>IF(B22="","",VLOOKUP(AD22,Varsayımlar!$B:$Q,14,0))</f>
        <v>6</v>
      </c>
      <c r="X22" s="63">
        <v>46214</v>
      </c>
      <c r="Y22" s="63">
        <v>46398</v>
      </c>
      <c r="Z22" s="62">
        <v>26071125</v>
      </c>
      <c r="AA22" s="62" t="str">
        <f>IF(B22="","",VLOOKUP(AD22,Varsayımlar!$B:$Q,15,0))</f>
        <v>TRİTON -SKT ATILACAK</v>
      </c>
      <c r="AB22" s="62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hidden="1" customHeight="1" x14ac:dyDescent="0.25">
      <c r="A23" s="9" t="s">
        <v>189</v>
      </c>
      <c r="B23" s="62" t="s">
        <v>17</v>
      </c>
      <c r="C23" s="33">
        <f>IF(B23="","",VLOOKUP(AD23,Varsayımlar!$B:$Q,3,0))</f>
        <v>8698829380698</v>
      </c>
      <c r="D23" s="33" t="s">
        <v>262</v>
      </c>
      <c r="E23" s="102" t="s">
        <v>37</v>
      </c>
      <c r="F23" s="62" t="s">
        <v>766</v>
      </c>
      <c r="G23" s="62" t="s">
        <v>768</v>
      </c>
      <c r="H23" s="62" t="str">
        <f>IF(B23="","",VLOOKUP(AD23,Varsayımlar!$B:$Q,5,0))</f>
        <v>TORTİLLAS 25 CM 4 PCS 260G</v>
      </c>
      <c r="I23" s="62">
        <f>IF(B23="","",VLOOKUP(AD23,Varsayımlar!B:T,19,0))</f>
        <v>0</v>
      </c>
      <c r="J23" s="62" t="str">
        <f>IF(B23="","",VLOOKUP(AD23,Varsayımlar!$B:$Q,6,0))</f>
        <v>SADE</v>
      </c>
      <c r="K23" s="62">
        <v>336</v>
      </c>
      <c r="L23" s="62"/>
      <c r="M23" s="62">
        <f t="shared" si="0"/>
        <v>4</v>
      </c>
      <c r="N23" s="62"/>
      <c r="O23" s="62"/>
      <c r="P23" s="62">
        <f>IF(B23="","",VLOOKUP(AD23,Varsayımlar!$B:$Q,7,0)*K23)</f>
        <v>10080</v>
      </c>
      <c r="Q23" s="62">
        <f>IF(B23="","",VLOOKUP(AD23,Varsayımlar!$B:$Q,8,0))</f>
        <v>25</v>
      </c>
      <c r="R23" s="62" t="str">
        <f>IF(B23="","",VLOOKUP(AD23,Varsayımlar!$B:$Q,9,0))</f>
        <v>SOFT</v>
      </c>
      <c r="S23" s="62">
        <f>IF(B23="","",VLOOKUP(AD23,Varsayımlar!$B:$Q,10,0))</f>
        <v>4</v>
      </c>
      <c r="T23" s="62">
        <f>IF(B23="","",VLOOKUP(AD23,Varsayımlar!$B:$Q,11,0))</f>
        <v>30</v>
      </c>
      <c r="U23" s="62">
        <f>IF(B23="","",VLOOKUP(AD23,Varsayımlar!$B:$Q,12,0))</f>
        <v>260</v>
      </c>
      <c r="V23" s="62" t="str">
        <f>IF(B23="","",VLOOKUP(AD23,Varsayımlar!$B:$Q,13,0))</f>
        <v>YURTDIŞI</v>
      </c>
      <c r="W23" s="62">
        <f>IF(B23="","",VLOOKUP(AD23,Varsayımlar!$B:$Q,14,0))</f>
        <v>6</v>
      </c>
      <c r="X23" s="63">
        <v>46214</v>
      </c>
      <c r="Y23" s="63">
        <v>46398</v>
      </c>
      <c r="Z23" s="62">
        <v>26071125</v>
      </c>
      <c r="AA23" s="62" t="str">
        <f>IF(B23="","",VLOOKUP(AD23,Varsayımlar!$B:$Q,15,0))</f>
        <v>TRİTON -SKT ATILACAK</v>
      </c>
      <c r="AB23" s="62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hidden="1" customHeight="1" x14ac:dyDescent="0.25">
      <c r="A24" s="9" t="s">
        <v>190</v>
      </c>
      <c r="B24" s="111" t="s">
        <v>17</v>
      </c>
      <c r="C24" s="112">
        <f>IF(B24="","",VLOOKUP(AD24,Varsayımlar!$B:$Q,3,0))</f>
        <v>8698829380698</v>
      </c>
      <c r="D24" s="112" t="s">
        <v>266</v>
      </c>
      <c r="E24" s="113" t="s">
        <v>37</v>
      </c>
      <c r="F24" s="111" t="s">
        <v>769</v>
      </c>
      <c r="G24" s="111" t="s">
        <v>770</v>
      </c>
      <c r="H24" s="111" t="str">
        <f>IF(B24="","",VLOOKUP(AD24,Varsayımlar!$B:$Q,5,0))</f>
        <v>TORTİLLAS 25 CM 4 PCS 260G</v>
      </c>
      <c r="I24" s="111">
        <f>IF(B24="","",VLOOKUP(AD24,Varsayımlar!B:T,19,0))</f>
        <v>0</v>
      </c>
      <c r="J24" s="111" t="str">
        <f>IF(B24="","",VLOOKUP(AD24,Varsayımlar!$B:$Q,6,0))</f>
        <v>SADE</v>
      </c>
      <c r="K24" s="111">
        <v>588</v>
      </c>
      <c r="L24" s="111"/>
      <c r="M24" s="111">
        <f t="shared" si="0"/>
        <v>7</v>
      </c>
      <c r="N24" s="111"/>
      <c r="O24" s="111"/>
      <c r="P24" s="111">
        <f>IF(B24="","",VLOOKUP(AD24,Varsayımlar!$B:$Q,7,0)*K24)</f>
        <v>17640</v>
      </c>
      <c r="Q24" s="111">
        <f>IF(B24="","",VLOOKUP(AD24,Varsayımlar!$B:$Q,8,0))</f>
        <v>25</v>
      </c>
      <c r="R24" s="111" t="str">
        <f>IF(B24="","",VLOOKUP(AD24,Varsayımlar!$B:$Q,9,0))</f>
        <v>SOFT</v>
      </c>
      <c r="S24" s="111">
        <f>IF(B24="","",VLOOKUP(AD24,Varsayımlar!$B:$Q,10,0))</f>
        <v>4</v>
      </c>
      <c r="T24" s="111">
        <f>IF(B24="","",VLOOKUP(AD24,Varsayımlar!$B:$Q,11,0))</f>
        <v>30</v>
      </c>
      <c r="U24" s="111">
        <f>IF(B24="","",VLOOKUP(AD24,Varsayımlar!$B:$Q,12,0))</f>
        <v>260</v>
      </c>
      <c r="V24" s="111" t="str">
        <f>IF(B24="","",VLOOKUP(AD24,Varsayımlar!$B:$Q,13,0))</f>
        <v>YURTDIŞI</v>
      </c>
      <c r="W24" s="111">
        <f>IF(B24="","",VLOOKUP(AD24,Varsayımlar!$B:$Q,14,0))</f>
        <v>6</v>
      </c>
      <c r="X24" s="114">
        <v>46216</v>
      </c>
      <c r="Y24" s="114">
        <v>46400</v>
      </c>
      <c r="Z24" s="111" t="s">
        <v>832</v>
      </c>
      <c r="AA24" s="111" t="str">
        <f>IF(B24="","",VLOOKUP(AD24,Varsayımlar!$B:$Q,15,0))</f>
        <v>TRİTON -SKT ATILACAK</v>
      </c>
      <c r="AB24" s="111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hidden="1" customHeight="1" x14ac:dyDescent="0.25">
      <c r="A25" s="9" t="s">
        <v>191</v>
      </c>
      <c r="B25" s="111" t="s">
        <v>17</v>
      </c>
      <c r="C25" s="112">
        <f>IF(B25="","",VLOOKUP(AD25,Varsayımlar!$B:$Q,3,0))</f>
        <v>8698829380698</v>
      </c>
      <c r="D25" s="112" t="s">
        <v>266</v>
      </c>
      <c r="E25" s="113" t="s">
        <v>37</v>
      </c>
      <c r="F25" s="111" t="s">
        <v>769</v>
      </c>
      <c r="G25" s="111" t="s">
        <v>771</v>
      </c>
      <c r="H25" s="111" t="str">
        <f>IF(B25="","",VLOOKUP(AD25,Varsayımlar!$B:$Q,5,0))</f>
        <v>TORTİLLAS 25 CM 4 PCS 260G</v>
      </c>
      <c r="I25" s="111">
        <f>IF(B25="","",VLOOKUP(AD25,Varsayımlar!B:T,19,0))</f>
        <v>0</v>
      </c>
      <c r="J25" s="111" t="str">
        <f>IF(B25="","",VLOOKUP(AD25,Varsayımlar!$B:$Q,6,0))</f>
        <v>SADE</v>
      </c>
      <c r="K25" s="111">
        <v>1848</v>
      </c>
      <c r="L25" s="111"/>
      <c r="M25" s="111">
        <f t="shared" si="0"/>
        <v>22</v>
      </c>
      <c r="N25" s="111"/>
      <c r="O25" s="111"/>
      <c r="P25" s="111">
        <f>IF(B25="","",VLOOKUP(AD25,Varsayımlar!$B:$Q,7,0)*K25)</f>
        <v>55440</v>
      </c>
      <c r="Q25" s="111">
        <f>IF(B25="","",VLOOKUP(AD25,Varsayımlar!$B:$Q,8,0))</f>
        <v>25</v>
      </c>
      <c r="R25" s="111" t="str">
        <f>IF(B25="","",VLOOKUP(AD25,Varsayımlar!$B:$Q,9,0))</f>
        <v>SOFT</v>
      </c>
      <c r="S25" s="111">
        <f>IF(B25="","",VLOOKUP(AD25,Varsayımlar!$B:$Q,10,0))</f>
        <v>4</v>
      </c>
      <c r="T25" s="111">
        <f>IF(B25="","",VLOOKUP(AD25,Varsayımlar!$B:$Q,11,0))</f>
        <v>30</v>
      </c>
      <c r="U25" s="111">
        <f>IF(B25="","",VLOOKUP(AD25,Varsayımlar!$B:$Q,12,0))</f>
        <v>260</v>
      </c>
      <c r="V25" s="111" t="str">
        <f>IF(B25="","",VLOOKUP(AD25,Varsayımlar!$B:$Q,13,0))</f>
        <v>YURTDIŞI</v>
      </c>
      <c r="W25" s="111">
        <f>IF(B25="","",VLOOKUP(AD25,Varsayımlar!$B:$Q,14,0))</f>
        <v>6</v>
      </c>
      <c r="X25" s="114">
        <v>46216</v>
      </c>
      <c r="Y25" s="114">
        <v>46400</v>
      </c>
      <c r="Z25" s="111" t="s">
        <v>832</v>
      </c>
      <c r="AA25" s="111" t="str">
        <f>IF(B25="","",VLOOKUP(AD25,Varsayımlar!$B:$Q,15,0))</f>
        <v>TRİTON -SKT ATILACAK</v>
      </c>
      <c r="AB25" s="111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hidden="1" customHeight="1" x14ac:dyDescent="0.25">
      <c r="A26" s="9" t="s">
        <v>192</v>
      </c>
      <c r="B26" s="64" t="s">
        <v>17</v>
      </c>
      <c r="C26" s="65">
        <f>IF(B26="","",VLOOKUP(AD26,Varsayımlar!$B:$Q,3,0))</f>
        <v>8698829380698</v>
      </c>
      <c r="D26" s="65" t="s">
        <v>476</v>
      </c>
      <c r="E26" s="167" t="s">
        <v>37</v>
      </c>
      <c r="F26" s="64" t="s">
        <v>772</v>
      </c>
      <c r="G26" s="64" t="s">
        <v>773</v>
      </c>
      <c r="H26" s="64" t="str">
        <f>IF(B26="","",VLOOKUP(AD26,Varsayımlar!$B:$Q,5,0))</f>
        <v>TORTİLLAS 25 CM 4 PCS 260G</v>
      </c>
      <c r="I26" s="64">
        <f>IF(B26="","",VLOOKUP(AD26,Varsayımlar!B:T,19,0))</f>
        <v>0</v>
      </c>
      <c r="J26" s="64" t="str">
        <f>IF(B26="","",VLOOKUP(AD26,Varsayımlar!$B:$Q,6,0))</f>
        <v>SADE</v>
      </c>
      <c r="K26" s="64">
        <v>1428</v>
      </c>
      <c r="L26" s="64"/>
      <c r="M26" s="64">
        <f t="shared" si="0"/>
        <v>17</v>
      </c>
      <c r="N26" s="64"/>
      <c r="O26" s="64"/>
      <c r="P26" s="64">
        <f>IF(B26="","",VLOOKUP(AD26,Varsayımlar!$B:$Q,7,0)*K26)</f>
        <v>42840</v>
      </c>
      <c r="Q26" s="64">
        <f>IF(B26="","",VLOOKUP(AD26,Varsayımlar!$B:$Q,8,0))</f>
        <v>25</v>
      </c>
      <c r="R26" s="64" t="str">
        <f>IF(B26="","",VLOOKUP(AD26,Varsayımlar!$B:$Q,9,0))</f>
        <v>SOFT</v>
      </c>
      <c r="S26" s="64">
        <f>IF(B26="","",VLOOKUP(AD26,Varsayımlar!$B:$Q,10,0))</f>
        <v>4</v>
      </c>
      <c r="T26" s="64">
        <f>IF(B26="","",VLOOKUP(AD26,Varsayımlar!$B:$Q,11,0))</f>
        <v>30</v>
      </c>
      <c r="U26" s="64">
        <f>IF(B26="","",VLOOKUP(AD26,Varsayımlar!$B:$Q,12,0))</f>
        <v>260</v>
      </c>
      <c r="V26" s="64" t="str">
        <f>IF(B26="","",VLOOKUP(AD26,Varsayımlar!$B:$Q,13,0))</f>
        <v>YURTDIŞI</v>
      </c>
      <c r="W26" s="64">
        <f>IF(B26="","",VLOOKUP(AD26,Varsayımlar!$B:$Q,14,0))</f>
        <v>6</v>
      </c>
      <c r="X26" s="66">
        <v>46216</v>
      </c>
      <c r="Y26" s="66">
        <v>46400</v>
      </c>
      <c r="Z26" s="64" t="s">
        <v>833</v>
      </c>
      <c r="AA26" s="64" t="str">
        <f>IF(B26="","",VLOOKUP(AD26,Varsayımlar!$B:$Q,15,0))</f>
        <v>TRİTON -SKT ATILACAK</v>
      </c>
      <c r="AB26" s="64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hidden="1" customHeight="1" x14ac:dyDescent="0.25">
      <c r="A27" s="9" t="s">
        <v>193</v>
      </c>
      <c r="B27" s="64" t="s">
        <v>17</v>
      </c>
      <c r="C27" s="65">
        <f>IF(B27="","",VLOOKUP(AD27,Varsayımlar!$B:$Q,3,0))</f>
        <v>8698829380698</v>
      </c>
      <c r="D27" s="65" t="s">
        <v>476</v>
      </c>
      <c r="E27" s="167" t="s">
        <v>37</v>
      </c>
      <c r="F27" s="64" t="s">
        <v>772</v>
      </c>
      <c r="G27" s="64" t="s">
        <v>774</v>
      </c>
      <c r="H27" s="64" t="str">
        <f>IF(B27="","",VLOOKUP(AD27,Varsayımlar!$B:$Q,5,0))</f>
        <v>TORTİLLAS 25 CM 4 PCS 260G</v>
      </c>
      <c r="I27" s="64">
        <f>IF(B27="","",VLOOKUP(AD27,Varsayımlar!B:T,19,0))</f>
        <v>0</v>
      </c>
      <c r="J27" s="64" t="str">
        <f>IF(B27="","",VLOOKUP(AD27,Varsayımlar!$B:$Q,6,0))</f>
        <v>SADE</v>
      </c>
      <c r="K27" s="64">
        <v>1008</v>
      </c>
      <c r="L27" s="64"/>
      <c r="M27" s="64">
        <f t="shared" si="0"/>
        <v>12</v>
      </c>
      <c r="N27" s="64"/>
      <c r="O27" s="64"/>
      <c r="P27" s="64">
        <f>IF(B27="","",VLOOKUP(AD27,Varsayımlar!$B:$Q,7,0)*K27)</f>
        <v>30240</v>
      </c>
      <c r="Q27" s="64">
        <f>IF(B27="","",VLOOKUP(AD27,Varsayımlar!$B:$Q,8,0))</f>
        <v>25</v>
      </c>
      <c r="R27" s="64" t="str">
        <f>IF(B27="","",VLOOKUP(AD27,Varsayımlar!$B:$Q,9,0))</f>
        <v>SOFT</v>
      </c>
      <c r="S27" s="64">
        <f>IF(B27="","",VLOOKUP(AD27,Varsayımlar!$B:$Q,10,0))</f>
        <v>4</v>
      </c>
      <c r="T27" s="64">
        <f>IF(B27="","",VLOOKUP(AD27,Varsayımlar!$B:$Q,11,0))</f>
        <v>30</v>
      </c>
      <c r="U27" s="64">
        <f>IF(B27="","",VLOOKUP(AD27,Varsayımlar!$B:$Q,12,0))</f>
        <v>260</v>
      </c>
      <c r="V27" s="64" t="str">
        <f>IF(B27="","",VLOOKUP(AD27,Varsayımlar!$B:$Q,13,0))</f>
        <v>YURTDIŞI</v>
      </c>
      <c r="W27" s="64">
        <f>IF(B27="","",VLOOKUP(AD27,Varsayımlar!$B:$Q,14,0))</f>
        <v>6</v>
      </c>
      <c r="X27" s="66">
        <v>46216</v>
      </c>
      <c r="Y27" s="66">
        <v>46400</v>
      </c>
      <c r="Z27" s="64" t="s">
        <v>833</v>
      </c>
      <c r="AA27" s="64" t="str">
        <f>IF(B27="","",VLOOKUP(AD27,Varsayımlar!$B:$Q,15,0))</f>
        <v>TRİTON -SKT ATILACAK</v>
      </c>
      <c r="AB27" s="64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hidden="1" customHeight="1" x14ac:dyDescent="0.25">
      <c r="A28" s="9" t="s">
        <v>194</v>
      </c>
      <c r="B28" s="77" t="s">
        <v>17</v>
      </c>
      <c r="C28" s="76">
        <f>IF(B28="","",VLOOKUP(AD28,Varsayımlar!$B:$Q,3,0))</f>
        <v>8698829380698</v>
      </c>
      <c r="D28" s="76" t="s">
        <v>478</v>
      </c>
      <c r="E28" s="119" t="s">
        <v>37</v>
      </c>
      <c r="F28" s="77" t="s">
        <v>775</v>
      </c>
      <c r="G28" s="77" t="s">
        <v>776</v>
      </c>
      <c r="H28" s="77" t="str">
        <f>IF(B28="","",VLOOKUP(AD28,Varsayımlar!$B:$Q,5,0))</f>
        <v>TORTİLLAS 25 CM 4 PCS 260G</v>
      </c>
      <c r="I28" s="77">
        <f>IF(B28="","",VLOOKUP(AD28,Varsayımlar!B:T,19,0))</f>
        <v>0</v>
      </c>
      <c r="J28" s="77" t="str">
        <f>IF(B28="","",VLOOKUP(AD28,Varsayımlar!$B:$Q,6,0))</f>
        <v>SADE</v>
      </c>
      <c r="K28" s="77">
        <v>1260</v>
      </c>
      <c r="L28" s="77"/>
      <c r="M28" s="77">
        <f t="shared" si="0"/>
        <v>15</v>
      </c>
      <c r="N28" s="77"/>
      <c r="O28" s="77"/>
      <c r="P28" s="77">
        <f>IF(B28="","",VLOOKUP(AD28,Varsayımlar!$B:$Q,7,0)*K28)</f>
        <v>37800</v>
      </c>
      <c r="Q28" s="77">
        <f>IF(B28="","",VLOOKUP(AD28,Varsayımlar!$B:$Q,8,0))</f>
        <v>25</v>
      </c>
      <c r="R28" s="77" t="str">
        <f>IF(B28="","",VLOOKUP(AD28,Varsayımlar!$B:$Q,9,0))</f>
        <v>SOFT</v>
      </c>
      <c r="S28" s="77">
        <f>IF(B28="","",VLOOKUP(AD28,Varsayımlar!$B:$Q,10,0))</f>
        <v>4</v>
      </c>
      <c r="T28" s="77">
        <f>IF(B28="","",VLOOKUP(AD28,Varsayımlar!$B:$Q,11,0))</f>
        <v>30</v>
      </c>
      <c r="U28" s="77">
        <f>IF(B28="","",VLOOKUP(AD28,Varsayımlar!$B:$Q,12,0))</f>
        <v>260</v>
      </c>
      <c r="V28" s="77" t="str">
        <f>IF(B28="","",VLOOKUP(AD28,Varsayımlar!$B:$Q,13,0))</f>
        <v>YURTDIŞI</v>
      </c>
      <c r="W28" s="77">
        <f>IF(B28="","",VLOOKUP(AD28,Varsayımlar!$B:$Q,14,0))</f>
        <v>6</v>
      </c>
      <c r="X28" s="78">
        <v>46217</v>
      </c>
      <c r="Y28" s="78">
        <v>46401</v>
      </c>
      <c r="Z28" s="77" t="s">
        <v>689</v>
      </c>
      <c r="AA28" s="77" t="str">
        <f>IF(B28="","",VLOOKUP(AD28,Varsayımlar!$B:$Q,15,0))</f>
        <v>TRİTON -SKT ATILACAK</v>
      </c>
      <c r="AB28" s="77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hidden="1" customHeight="1" x14ac:dyDescent="0.25">
      <c r="A29" s="9" t="s">
        <v>195</v>
      </c>
      <c r="B29" s="77" t="s">
        <v>17</v>
      </c>
      <c r="C29" s="76">
        <f>IF(B29="","",VLOOKUP(AD29,Varsayımlar!$B:$Q,3,0))</f>
        <v>8698829380698</v>
      </c>
      <c r="D29" s="76" t="s">
        <v>478</v>
      </c>
      <c r="E29" s="119" t="s">
        <v>37</v>
      </c>
      <c r="F29" s="77" t="s">
        <v>775</v>
      </c>
      <c r="G29" s="77" t="s">
        <v>777</v>
      </c>
      <c r="H29" s="77" t="str">
        <f>IF(B29="","",VLOOKUP(AD29,Varsayımlar!$B:$Q,5,0))</f>
        <v>TORTİLLAS 25 CM 4 PCS 260G</v>
      </c>
      <c r="I29" s="77">
        <f>IF(B29="","",VLOOKUP(AD29,Varsayımlar!B:T,19,0))</f>
        <v>0</v>
      </c>
      <c r="J29" s="77" t="str">
        <f>IF(B29="","",VLOOKUP(AD29,Varsayımlar!$B:$Q,6,0))</f>
        <v>SADE</v>
      </c>
      <c r="K29" s="77">
        <v>336</v>
      </c>
      <c r="L29" s="77"/>
      <c r="M29" s="77">
        <f t="shared" si="0"/>
        <v>4</v>
      </c>
      <c r="N29" s="77"/>
      <c r="O29" s="77"/>
      <c r="P29" s="77">
        <f>IF(B29="","",VLOOKUP(AD29,Varsayımlar!$B:$Q,7,0)*K29)</f>
        <v>10080</v>
      </c>
      <c r="Q29" s="77">
        <f>IF(B29="","",VLOOKUP(AD29,Varsayımlar!$B:$Q,8,0))</f>
        <v>25</v>
      </c>
      <c r="R29" s="77" t="str">
        <f>IF(B29="","",VLOOKUP(AD29,Varsayımlar!$B:$Q,9,0))</f>
        <v>SOFT</v>
      </c>
      <c r="S29" s="77">
        <f>IF(B29="","",VLOOKUP(AD29,Varsayımlar!$B:$Q,10,0))</f>
        <v>4</v>
      </c>
      <c r="T29" s="77">
        <f>IF(B29="","",VLOOKUP(AD29,Varsayımlar!$B:$Q,11,0))</f>
        <v>30</v>
      </c>
      <c r="U29" s="77">
        <f>IF(B29="","",VLOOKUP(AD29,Varsayımlar!$B:$Q,12,0))</f>
        <v>260</v>
      </c>
      <c r="V29" s="77" t="str">
        <f>IF(B29="","",VLOOKUP(AD29,Varsayımlar!$B:$Q,13,0))</f>
        <v>YURTDIŞI</v>
      </c>
      <c r="W29" s="77">
        <f>IF(B29="","",VLOOKUP(AD29,Varsayımlar!$B:$Q,14,0))</f>
        <v>6</v>
      </c>
      <c r="X29" s="78">
        <v>46217</v>
      </c>
      <c r="Y29" s="78">
        <v>46401</v>
      </c>
      <c r="Z29" s="77" t="s">
        <v>689</v>
      </c>
      <c r="AA29" s="77" t="str">
        <f>IF(B29="","",VLOOKUP(AD29,Varsayımlar!$B:$Q,15,0))</f>
        <v>TRİTON -SKT ATILACAK</v>
      </c>
      <c r="AB29" s="77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hidden="1" customHeight="1" x14ac:dyDescent="0.25">
      <c r="A30" s="9" t="s">
        <v>196</v>
      </c>
      <c r="B30" s="77" t="s">
        <v>17</v>
      </c>
      <c r="C30" s="76">
        <f>IF(B30="","",VLOOKUP(AD30,Varsayımlar!$B:$Q,3,0))</f>
        <v>8698829380698</v>
      </c>
      <c r="D30" s="76" t="s">
        <v>478</v>
      </c>
      <c r="E30" s="119" t="s">
        <v>37</v>
      </c>
      <c r="F30" s="77" t="s">
        <v>775</v>
      </c>
      <c r="G30" s="77" t="s">
        <v>778</v>
      </c>
      <c r="H30" s="77" t="str">
        <f>IF(B30="","",VLOOKUP(AD30,Varsayımlar!$B:$Q,5,0))</f>
        <v>TORTİLLAS 25 CM 4 PCS 260G</v>
      </c>
      <c r="I30" s="77">
        <f>IF(B30="","",VLOOKUP(AD30,Varsayımlar!B:T,19,0))</f>
        <v>0</v>
      </c>
      <c r="J30" s="77" t="str">
        <f>IF(B30="","",VLOOKUP(AD30,Varsayımlar!$B:$Q,6,0))</f>
        <v>SADE</v>
      </c>
      <c r="K30" s="77">
        <v>840</v>
      </c>
      <c r="L30" s="77"/>
      <c r="M30" s="77">
        <f t="shared" si="0"/>
        <v>10</v>
      </c>
      <c r="N30" s="77"/>
      <c r="O30" s="77"/>
      <c r="P30" s="77">
        <f>IF(B30="","",VLOOKUP(AD30,Varsayımlar!$B:$Q,7,0)*K30)</f>
        <v>25200</v>
      </c>
      <c r="Q30" s="77">
        <f>IF(B30="","",VLOOKUP(AD30,Varsayımlar!$B:$Q,8,0))</f>
        <v>25</v>
      </c>
      <c r="R30" s="77" t="str">
        <f>IF(B30="","",VLOOKUP(AD30,Varsayımlar!$B:$Q,9,0))</f>
        <v>SOFT</v>
      </c>
      <c r="S30" s="77">
        <f>IF(B30="","",VLOOKUP(AD30,Varsayımlar!$B:$Q,10,0))</f>
        <v>4</v>
      </c>
      <c r="T30" s="77">
        <f>IF(B30="","",VLOOKUP(AD30,Varsayımlar!$B:$Q,11,0))</f>
        <v>30</v>
      </c>
      <c r="U30" s="77">
        <f>IF(B30="","",VLOOKUP(AD30,Varsayımlar!$B:$Q,12,0))</f>
        <v>260</v>
      </c>
      <c r="V30" s="77" t="str">
        <f>IF(B30="","",VLOOKUP(AD30,Varsayımlar!$B:$Q,13,0))</f>
        <v>YURTDIŞI</v>
      </c>
      <c r="W30" s="77">
        <f>IF(B30="","",VLOOKUP(AD30,Varsayımlar!$B:$Q,14,0))</f>
        <v>6</v>
      </c>
      <c r="X30" s="78">
        <v>46217</v>
      </c>
      <c r="Y30" s="78">
        <v>46401</v>
      </c>
      <c r="Z30" s="77" t="s">
        <v>689</v>
      </c>
      <c r="AA30" s="77" t="str">
        <f>IF(B30="","",VLOOKUP(AD30,Varsayımlar!$B:$Q,15,0))</f>
        <v>TRİTON -SKT ATILACAK</v>
      </c>
      <c r="AB30" s="77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hidden="1" customHeight="1" x14ac:dyDescent="0.25">
      <c r="A31" s="9" t="s">
        <v>197</v>
      </c>
      <c r="B31" s="107" t="s">
        <v>17</v>
      </c>
      <c r="C31" s="108">
        <f>IF(B31="","",VLOOKUP(AD31,Varsayımlar!$B:$Q,3,0))</f>
        <v>8698829380698</v>
      </c>
      <c r="D31" s="108" t="s">
        <v>481</v>
      </c>
      <c r="E31" s="109" t="s">
        <v>37</v>
      </c>
      <c r="F31" s="107" t="s">
        <v>779</v>
      </c>
      <c r="G31" s="107" t="s">
        <v>780</v>
      </c>
      <c r="H31" s="107" t="str">
        <f>IF(B31="","",VLOOKUP(AD31,Varsayımlar!$B:$Q,5,0))</f>
        <v>TORTİLLAS 25 CM 4 PCS 260G</v>
      </c>
      <c r="I31" s="107">
        <f>IF(B31="","",VLOOKUP(AD31,Varsayımlar!B:T,19,0))</f>
        <v>0</v>
      </c>
      <c r="J31" s="107" t="str">
        <f>IF(B31="","",VLOOKUP(AD31,Varsayımlar!$B:$Q,6,0))</f>
        <v>SADE</v>
      </c>
      <c r="K31" s="107">
        <v>1512</v>
      </c>
      <c r="L31" s="107"/>
      <c r="M31" s="107">
        <f t="shared" si="0"/>
        <v>18</v>
      </c>
      <c r="N31" s="107"/>
      <c r="O31" s="107"/>
      <c r="P31" s="107">
        <f>IF(B31="","",VLOOKUP(AD31,Varsayımlar!$B:$Q,7,0)*K31)</f>
        <v>45360</v>
      </c>
      <c r="Q31" s="107">
        <f>IF(B31="","",VLOOKUP(AD31,Varsayımlar!$B:$Q,8,0))</f>
        <v>25</v>
      </c>
      <c r="R31" s="107" t="str">
        <f>IF(B31="","",VLOOKUP(AD31,Varsayımlar!$B:$Q,9,0))</f>
        <v>SOFT</v>
      </c>
      <c r="S31" s="107">
        <f>IF(B31="","",VLOOKUP(AD31,Varsayımlar!$B:$Q,10,0))</f>
        <v>4</v>
      </c>
      <c r="T31" s="107">
        <f>IF(B31="","",VLOOKUP(AD31,Varsayımlar!$B:$Q,11,0))</f>
        <v>30</v>
      </c>
      <c r="U31" s="107">
        <f>IF(B31="","",VLOOKUP(AD31,Varsayımlar!$B:$Q,12,0))</f>
        <v>260</v>
      </c>
      <c r="V31" s="107" t="str">
        <f>IF(B31="","",VLOOKUP(AD31,Varsayımlar!$B:$Q,13,0))</f>
        <v>YURTDIŞI</v>
      </c>
      <c r="W31" s="107">
        <f>IF(B31="","",VLOOKUP(AD31,Varsayımlar!$B:$Q,14,0))</f>
        <v>6</v>
      </c>
      <c r="X31" s="110">
        <v>46217</v>
      </c>
      <c r="Y31" s="110">
        <v>46401</v>
      </c>
      <c r="Z31" s="107" t="s">
        <v>690</v>
      </c>
      <c r="AA31" s="107" t="str">
        <f>IF(B31="","",VLOOKUP(AD31,Varsayımlar!$B:$Q,15,0))</f>
        <v>TRİTON -SKT ATILACAK</v>
      </c>
      <c r="AB31" s="107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hidden="1" customHeight="1" x14ac:dyDescent="0.25">
      <c r="A32" s="9" t="s">
        <v>198</v>
      </c>
      <c r="B32" s="107" t="s">
        <v>17</v>
      </c>
      <c r="C32" s="108">
        <f>IF(B32="","",VLOOKUP(AD32,Varsayımlar!$B:$Q,3,0))</f>
        <v>8698829380698</v>
      </c>
      <c r="D32" s="108" t="s">
        <v>481</v>
      </c>
      <c r="E32" s="109" t="s">
        <v>37</v>
      </c>
      <c r="F32" s="107" t="s">
        <v>779</v>
      </c>
      <c r="G32" s="107" t="s">
        <v>781</v>
      </c>
      <c r="H32" s="107" t="str">
        <f>IF(B32="","",VLOOKUP(AD32,Varsayımlar!$B:$Q,5,0))</f>
        <v>TORTİLLAS 25 CM 4 PCS 260G</v>
      </c>
      <c r="I32" s="107">
        <f>IF(B32="","",VLOOKUP(AD32,Varsayımlar!B:T,19,0))</f>
        <v>0</v>
      </c>
      <c r="J32" s="107" t="str">
        <f>IF(B32="","",VLOOKUP(AD32,Varsayımlar!$B:$Q,6,0))</f>
        <v>SADE</v>
      </c>
      <c r="K32" s="107">
        <v>924</v>
      </c>
      <c r="L32" s="107"/>
      <c r="M32" s="107">
        <f t="shared" si="0"/>
        <v>11</v>
      </c>
      <c r="N32" s="107"/>
      <c r="O32" s="107"/>
      <c r="P32" s="107">
        <f>IF(B32="","",VLOOKUP(AD32,Varsayımlar!$B:$Q,7,0)*K32)</f>
        <v>27720</v>
      </c>
      <c r="Q32" s="107">
        <f>IF(B32="","",VLOOKUP(AD32,Varsayımlar!$B:$Q,8,0))</f>
        <v>25</v>
      </c>
      <c r="R32" s="107" t="str">
        <f>IF(B32="","",VLOOKUP(AD32,Varsayımlar!$B:$Q,9,0))</f>
        <v>SOFT</v>
      </c>
      <c r="S32" s="107">
        <f>IF(B32="","",VLOOKUP(AD32,Varsayımlar!$B:$Q,10,0))</f>
        <v>4</v>
      </c>
      <c r="T32" s="107">
        <f>IF(B32="","",VLOOKUP(AD32,Varsayımlar!$B:$Q,11,0))</f>
        <v>30</v>
      </c>
      <c r="U32" s="107">
        <f>IF(B32="","",VLOOKUP(AD32,Varsayımlar!$B:$Q,12,0))</f>
        <v>260</v>
      </c>
      <c r="V32" s="107" t="str">
        <f>IF(B32="","",VLOOKUP(AD32,Varsayımlar!$B:$Q,13,0))</f>
        <v>YURTDIŞI</v>
      </c>
      <c r="W32" s="107">
        <f>IF(B32="","",VLOOKUP(AD32,Varsayımlar!$B:$Q,14,0))</f>
        <v>6</v>
      </c>
      <c r="X32" s="110">
        <v>46217</v>
      </c>
      <c r="Y32" s="110">
        <v>46401</v>
      </c>
      <c r="Z32" s="107" t="s">
        <v>690</v>
      </c>
      <c r="AA32" s="107" t="str">
        <f>IF(B32="","",VLOOKUP(AD32,Varsayımlar!$B:$Q,15,0))</f>
        <v>TRİTON -SKT ATILACAK</v>
      </c>
      <c r="AB32" s="107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hidden="1" customHeight="1" x14ac:dyDescent="0.25">
      <c r="A33" s="9" t="s">
        <v>199</v>
      </c>
      <c r="B33" s="82" t="s">
        <v>17</v>
      </c>
      <c r="C33" s="83">
        <f>IF(B33="","",VLOOKUP(AD33,Varsayımlar!$B:$Q,3,0))</f>
        <v>8698829380698</v>
      </c>
      <c r="D33" s="83" t="s">
        <v>486</v>
      </c>
      <c r="E33" s="104" t="s">
        <v>37</v>
      </c>
      <c r="F33" s="82" t="s">
        <v>782</v>
      </c>
      <c r="G33" s="82" t="s">
        <v>783</v>
      </c>
      <c r="H33" s="82" t="str">
        <f>IF(B33="","",VLOOKUP(AD33,Varsayımlar!$B:$Q,5,0))</f>
        <v>TORTİLLAS 25 CM 4 PCS 260G</v>
      </c>
      <c r="I33" s="82">
        <f>IF(B33="","",VLOOKUP(AD33,Varsayımlar!B:T,19,0))</f>
        <v>0</v>
      </c>
      <c r="J33" s="82" t="str">
        <f>IF(B33="","",VLOOKUP(AD33,Varsayımlar!$B:$Q,6,0))</f>
        <v>SADE</v>
      </c>
      <c r="K33" s="82">
        <v>1260</v>
      </c>
      <c r="L33" s="82"/>
      <c r="M33" s="82">
        <f t="shared" si="0"/>
        <v>15</v>
      </c>
      <c r="N33" s="82"/>
      <c r="O33" s="82"/>
      <c r="P33" s="82">
        <f>IF(B33="","",VLOOKUP(AD33,Varsayımlar!$B:$Q,7,0)*K33)</f>
        <v>37800</v>
      </c>
      <c r="Q33" s="82">
        <f>IF(B33="","",VLOOKUP(AD33,Varsayımlar!$B:$Q,8,0))</f>
        <v>25</v>
      </c>
      <c r="R33" s="82" t="str">
        <f>IF(B33="","",VLOOKUP(AD33,Varsayımlar!$B:$Q,9,0))</f>
        <v>SOFT</v>
      </c>
      <c r="S33" s="82">
        <f>IF(B33="","",VLOOKUP(AD33,Varsayımlar!$B:$Q,10,0))</f>
        <v>4</v>
      </c>
      <c r="T33" s="82">
        <f>IF(B33="","",VLOOKUP(AD33,Varsayımlar!$B:$Q,11,0))</f>
        <v>30</v>
      </c>
      <c r="U33" s="82">
        <f>IF(B33="","",VLOOKUP(AD33,Varsayımlar!$B:$Q,12,0))</f>
        <v>260</v>
      </c>
      <c r="V33" s="82" t="str">
        <f>IF(B33="","",VLOOKUP(AD33,Varsayımlar!$B:$Q,13,0))</f>
        <v>YURTDIŞI</v>
      </c>
      <c r="W33" s="82">
        <f>IF(B33="","",VLOOKUP(AD33,Varsayımlar!$B:$Q,14,0))</f>
        <v>6</v>
      </c>
      <c r="X33" s="84">
        <v>46218</v>
      </c>
      <c r="Y33" s="84">
        <v>46402</v>
      </c>
      <c r="Z33" s="82">
        <v>26071525</v>
      </c>
      <c r="AA33" s="82" t="str">
        <f>IF(B33="","",VLOOKUP(AD33,Varsayımlar!$B:$Q,15,0))</f>
        <v>TRİTON -SKT ATILACAK</v>
      </c>
      <c r="AB33" s="82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hidden="1" customHeight="1" x14ac:dyDescent="0.25">
      <c r="A34" s="9" t="s">
        <v>200</v>
      </c>
      <c r="B34" s="82" t="s">
        <v>17</v>
      </c>
      <c r="C34" s="83">
        <f>IF(B34="","",VLOOKUP(AD34,Varsayımlar!$B:$Q,3,0))</f>
        <v>8698829380698</v>
      </c>
      <c r="D34" s="83" t="s">
        <v>486</v>
      </c>
      <c r="E34" s="104" t="s">
        <v>37</v>
      </c>
      <c r="F34" s="82" t="s">
        <v>782</v>
      </c>
      <c r="G34" s="82" t="s">
        <v>784</v>
      </c>
      <c r="H34" s="82" t="str">
        <f>IF(B34="","",VLOOKUP(AD34,Varsayımlar!$B:$Q,5,0))</f>
        <v>TORTİLLAS 25 CM 4 PCS 260G</v>
      </c>
      <c r="I34" s="82">
        <f>IF(B34="","",VLOOKUP(AD34,Varsayımlar!B:T,19,0))</f>
        <v>0</v>
      </c>
      <c r="J34" s="82" t="str">
        <f>IF(B34="","",VLOOKUP(AD34,Varsayımlar!$B:$Q,6,0))</f>
        <v>SADE</v>
      </c>
      <c r="K34" s="82">
        <v>1176</v>
      </c>
      <c r="L34" s="82"/>
      <c r="M34" s="82">
        <f t="shared" si="0"/>
        <v>14</v>
      </c>
      <c r="N34" s="82"/>
      <c r="O34" s="82"/>
      <c r="P34" s="82">
        <f>IF(B34="","",VLOOKUP(AD34,Varsayımlar!$B:$Q,7,0)*K34)</f>
        <v>35280</v>
      </c>
      <c r="Q34" s="82">
        <f>IF(B34="","",VLOOKUP(AD34,Varsayımlar!$B:$Q,8,0))</f>
        <v>25</v>
      </c>
      <c r="R34" s="82" t="str">
        <f>IF(B34="","",VLOOKUP(AD34,Varsayımlar!$B:$Q,9,0))</f>
        <v>SOFT</v>
      </c>
      <c r="S34" s="82">
        <f>IF(B34="","",VLOOKUP(AD34,Varsayımlar!$B:$Q,10,0))</f>
        <v>4</v>
      </c>
      <c r="T34" s="82">
        <f>IF(B34="","",VLOOKUP(AD34,Varsayımlar!$B:$Q,11,0))</f>
        <v>30</v>
      </c>
      <c r="U34" s="82">
        <f>IF(B34="","",VLOOKUP(AD34,Varsayımlar!$B:$Q,12,0))</f>
        <v>260</v>
      </c>
      <c r="V34" s="82" t="str">
        <f>IF(B34="","",VLOOKUP(AD34,Varsayımlar!$B:$Q,13,0))</f>
        <v>YURTDIŞI</v>
      </c>
      <c r="W34" s="82">
        <f>IF(B34="","",VLOOKUP(AD34,Varsayımlar!$B:$Q,14,0))</f>
        <v>6</v>
      </c>
      <c r="X34" s="84">
        <v>46218</v>
      </c>
      <c r="Y34" s="84">
        <v>46402</v>
      </c>
      <c r="Z34" s="82">
        <v>26071525</v>
      </c>
      <c r="AA34" s="82" t="str">
        <f>IF(B34="","",VLOOKUP(AD34,Varsayımlar!$B:$Q,15,0))</f>
        <v>TRİTON -SKT ATILACAK</v>
      </c>
      <c r="AB34" s="82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hidden="1" customHeight="1" x14ac:dyDescent="0.25">
      <c r="A35" s="9" t="s">
        <v>201</v>
      </c>
      <c r="B35" s="70" t="s">
        <v>17</v>
      </c>
      <c r="C35" s="71">
        <f>IF(B35="","",VLOOKUP(AD35,Varsayımlar!$B:$Q,3,0))</f>
        <v>8698829380698</v>
      </c>
      <c r="D35" s="71" t="s">
        <v>490</v>
      </c>
      <c r="E35" s="106" t="s">
        <v>37</v>
      </c>
      <c r="F35" s="70" t="s">
        <v>785</v>
      </c>
      <c r="G35" s="70" t="s">
        <v>786</v>
      </c>
      <c r="H35" s="70" t="str">
        <f>IF(B35="","",VLOOKUP(AD35,Varsayımlar!$B:$Q,5,0))</f>
        <v>TORTİLLAS 25 CM 4 PCS 260G</v>
      </c>
      <c r="I35" s="70">
        <f>IF(B35="","",VLOOKUP(AD35,Varsayımlar!B:T,19,0))</f>
        <v>0</v>
      </c>
      <c r="J35" s="70" t="str">
        <f>IF(B35="","",VLOOKUP(AD35,Varsayımlar!$B:$Q,6,0))</f>
        <v>SADE</v>
      </c>
      <c r="K35" s="70">
        <v>1512</v>
      </c>
      <c r="L35" s="70"/>
      <c r="M35" s="70">
        <f t="shared" si="0"/>
        <v>18</v>
      </c>
      <c r="N35" s="70"/>
      <c r="O35" s="70"/>
      <c r="P35" s="70">
        <f>IF(B35="","",VLOOKUP(AD35,Varsayımlar!$B:$Q,7,0)*K35)</f>
        <v>45360</v>
      </c>
      <c r="Q35" s="70">
        <f>IF(B35="","",VLOOKUP(AD35,Varsayımlar!$B:$Q,8,0))</f>
        <v>25</v>
      </c>
      <c r="R35" s="70" t="str">
        <f>IF(B35="","",VLOOKUP(AD35,Varsayımlar!$B:$Q,9,0))</f>
        <v>SOFT</v>
      </c>
      <c r="S35" s="70">
        <f>IF(B35="","",VLOOKUP(AD35,Varsayımlar!$B:$Q,10,0))</f>
        <v>4</v>
      </c>
      <c r="T35" s="70">
        <f>IF(B35="","",VLOOKUP(AD35,Varsayımlar!$B:$Q,11,0))</f>
        <v>30</v>
      </c>
      <c r="U35" s="70">
        <f>IF(B35="","",VLOOKUP(AD35,Varsayımlar!$B:$Q,12,0))</f>
        <v>260</v>
      </c>
      <c r="V35" s="70" t="str">
        <f>IF(B35="","",VLOOKUP(AD35,Varsayımlar!$B:$Q,13,0))</f>
        <v>YURTDIŞI</v>
      </c>
      <c r="W35" s="70">
        <f>IF(B35="","",VLOOKUP(AD35,Varsayımlar!$B:$Q,14,0))</f>
        <v>6</v>
      </c>
      <c r="X35" s="73">
        <v>46219</v>
      </c>
      <c r="Y35" s="73">
        <v>46403</v>
      </c>
      <c r="Z35" s="70" t="s">
        <v>684</v>
      </c>
      <c r="AA35" s="70" t="str">
        <f>IF(B35="","",VLOOKUP(AD35,Varsayımlar!$B:$Q,15,0))</f>
        <v>TRİTON -SKT ATILACAK</v>
      </c>
      <c r="AB35" s="70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hidden="1" customHeight="1" x14ac:dyDescent="0.25">
      <c r="A36" s="9" t="s">
        <v>202</v>
      </c>
      <c r="B36" s="70" t="s">
        <v>17</v>
      </c>
      <c r="C36" s="71">
        <f>IF(B36="","",VLOOKUP(AD36,Varsayımlar!$B:$Q,3,0))</f>
        <v>8698829380698</v>
      </c>
      <c r="D36" s="71" t="s">
        <v>490</v>
      </c>
      <c r="E36" s="106" t="s">
        <v>37</v>
      </c>
      <c r="F36" s="70" t="s">
        <v>785</v>
      </c>
      <c r="G36" s="70" t="s">
        <v>787</v>
      </c>
      <c r="H36" s="70" t="str">
        <f>IF(B36="","",VLOOKUP(AD36,Varsayımlar!$B:$Q,5,0))</f>
        <v>TORTİLLAS 25 CM 4 PCS 260G</v>
      </c>
      <c r="I36" s="70">
        <f>IF(B36="","",VLOOKUP(AD36,Varsayımlar!B:T,19,0))</f>
        <v>0</v>
      </c>
      <c r="J36" s="70" t="str">
        <f>IF(B36="","",VLOOKUP(AD36,Varsayımlar!$B:$Q,6,0))</f>
        <v>SADE</v>
      </c>
      <c r="K36" s="70">
        <v>924</v>
      </c>
      <c r="L36" s="70"/>
      <c r="M36" s="70">
        <f t="shared" si="0"/>
        <v>11</v>
      </c>
      <c r="N36" s="70"/>
      <c r="O36" s="70"/>
      <c r="P36" s="70">
        <f>IF(B36="","",VLOOKUP(AD36,Varsayımlar!$B:$Q,7,0)*K36)</f>
        <v>27720</v>
      </c>
      <c r="Q36" s="70">
        <f>IF(B36="","",VLOOKUP(AD36,Varsayımlar!$B:$Q,8,0))</f>
        <v>25</v>
      </c>
      <c r="R36" s="70" t="str">
        <f>IF(B36="","",VLOOKUP(AD36,Varsayımlar!$B:$Q,9,0))</f>
        <v>SOFT</v>
      </c>
      <c r="S36" s="70">
        <f>IF(B36="","",VLOOKUP(AD36,Varsayımlar!$B:$Q,10,0))</f>
        <v>4</v>
      </c>
      <c r="T36" s="70">
        <f>IF(B36="","",VLOOKUP(AD36,Varsayımlar!$B:$Q,11,0))</f>
        <v>30</v>
      </c>
      <c r="U36" s="70">
        <f>IF(B36="","",VLOOKUP(AD36,Varsayımlar!$B:$Q,12,0))</f>
        <v>260</v>
      </c>
      <c r="V36" s="70" t="str">
        <f>IF(B36="","",VLOOKUP(AD36,Varsayımlar!$B:$Q,13,0))</f>
        <v>YURTDIŞI</v>
      </c>
      <c r="W36" s="70">
        <f>IF(B36="","",VLOOKUP(AD36,Varsayımlar!$B:$Q,14,0))</f>
        <v>6</v>
      </c>
      <c r="X36" s="73">
        <v>46219</v>
      </c>
      <c r="Y36" s="73">
        <v>46403</v>
      </c>
      <c r="Z36" s="70" t="s">
        <v>684</v>
      </c>
      <c r="AA36" s="70" t="str">
        <f>IF(B36="","",VLOOKUP(AD36,Varsayımlar!$B:$Q,15,0))</f>
        <v>TRİTON -SKT ATILACAK</v>
      </c>
      <c r="AB36" s="70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hidden="1" customHeight="1" x14ac:dyDescent="0.25">
      <c r="A37" s="9" t="s">
        <v>203</v>
      </c>
      <c r="B37" s="64" t="s">
        <v>17</v>
      </c>
      <c r="C37" s="65">
        <f>IF(B37="","",VLOOKUP(AD37,Varsayımlar!$B:$Q,3,0))</f>
        <v>8698829380698</v>
      </c>
      <c r="D37" s="65" t="s">
        <v>494</v>
      </c>
      <c r="E37" s="167" t="s">
        <v>37</v>
      </c>
      <c r="F37" s="64" t="s">
        <v>788</v>
      </c>
      <c r="G37" s="64" t="s">
        <v>789</v>
      </c>
      <c r="H37" s="64" t="str">
        <f>IF(B37="","",VLOOKUP(AD37,Varsayımlar!$B:$Q,5,0))</f>
        <v>TORTİLLAS 25 CM 4 PCS 260G</v>
      </c>
      <c r="I37" s="64">
        <f>IF(B37="","",VLOOKUP(AD37,Varsayımlar!B:T,19,0))</f>
        <v>0</v>
      </c>
      <c r="J37" s="64" t="str">
        <f>IF(B37="","",VLOOKUP(AD37,Varsayımlar!$B:$Q,6,0))</f>
        <v>SADE</v>
      </c>
      <c r="K37" s="64">
        <v>2100</v>
      </c>
      <c r="L37" s="64"/>
      <c r="M37" s="64">
        <f t="shared" si="0"/>
        <v>25</v>
      </c>
      <c r="N37" s="64"/>
      <c r="O37" s="64"/>
      <c r="P37" s="64">
        <f>IF(B37="","",VLOOKUP(AD37,Varsayımlar!$B:$Q,7,0)*K37)</f>
        <v>63000</v>
      </c>
      <c r="Q37" s="64">
        <f>IF(B37="","",VLOOKUP(AD37,Varsayımlar!$B:$Q,8,0))</f>
        <v>25</v>
      </c>
      <c r="R37" s="64" t="str">
        <f>IF(B37="","",VLOOKUP(AD37,Varsayımlar!$B:$Q,9,0))</f>
        <v>SOFT</v>
      </c>
      <c r="S37" s="64">
        <f>IF(B37="","",VLOOKUP(AD37,Varsayımlar!$B:$Q,10,0))</f>
        <v>4</v>
      </c>
      <c r="T37" s="64">
        <f>IF(B37="","",VLOOKUP(AD37,Varsayımlar!$B:$Q,11,0))</f>
        <v>30</v>
      </c>
      <c r="U37" s="64">
        <f>IF(B37="","",VLOOKUP(AD37,Varsayımlar!$B:$Q,12,0))</f>
        <v>260</v>
      </c>
      <c r="V37" s="64" t="str">
        <f>IF(B37="","",VLOOKUP(AD37,Varsayımlar!$B:$Q,13,0))</f>
        <v>YURTDIŞI</v>
      </c>
      <c r="W37" s="64">
        <f>IF(B37="","",VLOOKUP(AD37,Varsayımlar!$B:$Q,14,0))</f>
        <v>6</v>
      </c>
      <c r="X37" s="66">
        <v>46219</v>
      </c>
      <c r="Y37" s="66">
        <v>46403</v>
      </c>
      <c r="Z37" s="64" t="s">
        <v>834</v>
      </c>
      <c r="AA37" s="64" t="str">
        <f>IF(B37="","",VLOOKUP(AD37,Varsayımlar!$B:$Q,15,0))</f>
        <v>TRİTON -SKT ATILACAK</v>
      </c>
      <c r="AB37" s="64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hidden="1" customHeight="1" x14ac:dyDescent="0.25">
      <c r="A38" s="9" t="s">
        <v>204</v>
      </c>
      <c r="B38" s="64" t="s">
        <v>17</v>
      </c>
      <c r="C38" s="65">
        <f>IF(B38="","",VLOOKUP(AD38,Varsayımlar!$B:$Q,3,0))</f>
        <v>8698829380698</v>
      </c>
      <c r="D38" s="65" t="s">
        <v>494</v>
      </c>
      <c r="E38" s="167" t="s">
        <v>37</v>
      </c>
      <c r="F38" s="64" t="s">
        <v>788</v>
      </c>
      <c r="G38" s="64" t="s">
        <v>790</v>
      </c>
      <c r="H38" s="64" t="str">
        <f>IF(B38="","",VLOOKUP(AD38,Varsayımlar!$B:$Q,5,0))</f>
        <v>TORTİLLAS 25 CM 4 PCS 260G</v>
      </c>
      <c r="I38" s="64">
        <f>IF(B38="","",VLOOKUP(AD38,Varsayımlar!B:T,19,0))</f>
        <v>0</v>
      </c>
      <c r="J38" s="64" t="str">
        <f>IF(B38="","",VLOOKUP(AD38,Varsayımlar!$B:$Q,6,0))</f>
        <v>SADE</v>
      </c>
      <c r="K38" s="64">
        <v>336</v>
      </c>
      <c r="L38" s="64"/>
      <c r="M38" s="64">
        <f t="shared" si="0"/>
        <v>4</v>
      </c>
      <c r="N38" s="64"/>
      <c r="O38" s="64"/>
      <c r="P38" s="64">
        <f>IF(B38="","",VLOOKUP(AD38,Varsayımlar!$B:$Q,7,0)*K38)</f>
        <v>10080</v>
      </c>
      <c r="Q38" s="64">
        <f>IF(B38="","",VLOOKUP(AD38,Varsayımlar!$B:$Q,8,0))</f>
        <v>25</v>
      </c>
      <c r="R38" s="64" t="str">
        <f>IF(B38="","",VLOOKUP(AD38,Varsayımlar!$B:$Q,9,0))</f>
        <v>SOFT</v>
      </c>
      <c r="S38" s="64">
        <f>IF(B38="","",VLOOKUP(AD38,Varsayımlar!$B:$Q,10,0))</f>
        <v>4</v>
      </c>
      <c r="T38" s="64">
        <f>IF(B38="","",VLOOKUP(AD38,Varsayımlar!$B:$Q,11,0))</f>
        <v>30</v>
      </c>
      <c r="U38" s="64">
        <f>IF(B38="","",VLOOKUP(AD38,Varsayımlar!$B:$Q,12,0))</f>
        <v>260</v>
      </c>
      <c r="V38" s="64" t="str">
        <f>IF(B38="","",VLOOKUP(AD38,Varsayımlar!$B:$Q,13,0))</f>
        <v>YURTDIŞI</v>
      </c>
      <c r="W38" s="64">
        <f>IF(B38="","",VLOOKUP(AD38,Varsayımlar!$B:$Q,14,0))</f>
        <v>6</v>
      </c>
      <c r="X38" s="66">
        <v>46219</v>
      </c>
      <c r="Y38" s="66">
        <v>46403</v>
      </c>
      <c r="Z38" s="64" t="s">
        <v>834</v>
      </c>
      <c r="AA38" s="64" t="str">
        <f>IF(B38="","",VLOOKUP(AD38,Varsayımlar!$B:$Q,15,0))</f>
        <v>TRİTON -SKT ATILACAK</v>
      </c>
      <c r="AB38" s="64" t="str">
        <f>IF(B38="","",VLOOKUP(AD38,Varsayımlar!$B:$Q,16,0))</f>
        <v>24-26 CM</v>
      </c>
      <c r="AC38" s="64"/>
      <c r="AD38" s="61" t="str">
        <f t="shared" si="1"/>
        <v>LLC TRİTONMUTLUKAL WHEAT TORTILLA</v>
      </c>
    </row>
    <row r="39" spans="1:30" ht="36" hidden="1" customHeight="1" x14ac:dyDescent="0.25">
      <c r="A39" s="9" t="s">
        <v>205</v>
      </c>
      <c r="B39" s="107" t="s">
        <v>17</v>
      </c>
      <c r="C39" s="108">
        <f>IF(B39="","",VLOOKUP(AD39,Varsayımlar!$B:$Q,3,0))</f>
        <v>8698829380698</v>
      </c>
      <c r="D39" s="108" t="s">
        <v>498</v>
      </c>
      <c r="E39" s="109" t="s">
        <v>37</v>
      </c>
      <c r="F39" s="107" t="s">
        <v>791</v>
      </c>
      <c r="G39" s="107" t="s">
        <v>792</v>
      </c>
      <c r="H39" s="107" t="str">
        <f>IF(B39="","",VLOOKUP(AD39,Varsayımlar!$B:$Q,5,0))</f>
        <v>TORTİLLAS 25 CM 4 PCS 260G</v>
      </c>
      <c r="I39" s="107">
        <f>IF(B39="","",VLOOKUP(AD39,Varsayımlar!B:T,19,0))</f>
        <v>0</v>
      </c>
      <c r="J39" s="107" t="str">
        <f>IF(B39="","",VLOOKUP(AD39,Varsayımlar!$B:$Q,6,0))</f>
        <v>SADE</v>
      </c>
      <c r="K39" s="107">
        <v>2436</v>
      </c>
      <c r="L39" s="107"/>
      <c r="M39" s="107">
        <f t="shared" si="0"/>
        <v>29</v>
      </c>
      <c r="N39" s="107"/>
      <c r="O39" s="107"/>
      <c r="P39" s="107">
        <f>IF(B39="","",VLOOKUP(AD39,Varsayımlar!$B:$Q,7,0)*K39)</f>
        <v>73080</v>
      </c>
      <c r="Q39" s="107">
        <f>IF(B39="","",VLOOKUP(AD39,Varsayımlar!$B:$Q,8,0))</f>
        <v>25</v>
      </c>
      <c r="R39" s="107" t="str">
        <f>IF(B39="","",VLOOKUP(AD39,Varsayımlar!$B:$Q,9,0))</f>
        <v>SOFT</v>
      </c>
      <c r="S39" s="107">
        <f>IF(B39="","",VLOOKUP(AD39,Varsayımlar!$B:$Q,10,0))</f>
        <v>4</v>
      </c>
      <c r="T39" s="107">
        <f>IF(B39="","",VLOOKUP(AD39,Varsayımlar!$B:$Q,11,0))</f>
        <v>30</v>
      </c>
      <c r="U39" s="107">
        <f>IF(B39="","",VLOOKUP(AD39,Varsayımlar!$B:$Q,12,0))</f>
        <v>260</v>
      </c>
      <c r="V39" s="107" t="str">
        <f>IF(B39="","",VLOOKUP(AD39,Varsayımlar!$B:$Q,13,0))</f>
        <v>YURTDIŞI</v>
      </c>
      <c r="W39" s="107">
        <f>IF(B39="","",VLOOKUP(AD39,Varsayımlar!$B:$Q,14,0))</f>
        <v>6</v>
      </c>
      <c r="X39" s="110">
        <v>46220</v>
      </c>
      <c r="Y39" s="110">
        <v>46404</v>
      </c>
      <c r="Z39" s="107">
        <v>26071725</v>
      </c>
      <c r="AA39" s="107" t="str">
        <f>IF(B39="","",VLOOKUP(AD39,Varsayımlar!$B:$Q,15,0))</f>
        <v>TRİTON -SKT ATILACAK</v>
      </c>
      <c r="AB39" s="107" t="str">
        <f>IF(B39="","",VLOOKUP(AD39,Varsayımlar!$B:$Q,16,0))</f>
        <v>24-26 CM</v>
      </c>
      <c r="AC39" s="64"/>
      <c r="AD39" s="61" t="str">
        <f t="shared" si="1"/>
        <v>LLC TRİTONMUTLUKAL WHEAT TORTILLA</v>
      </c>
    </row>
    <row r="40" spans="1:30" ht="36" hidden="1" customHeight="1" x14ac:dyDescent="0.25">
      <c r="A40" s="9" t="s">
        <v>206</v>
      </c>
      <c r="B40" s="67" t="s">
        <v>17</v>
      </c>
      <c r="C40" s="4">
        <f>IF(B40="","",VLOOKUP(AD40,Varsayımlar!$B:$Q,3,0))</f>
        <v>8698829380698</v>
      </c>
      <c r="D40" s="4" t="s">
        <v>502</v>
      </c>
      <c r="E40" s="105" t="s">
        <v>37</v>
      </c>
      <c r="F40" s="67" t="s">
        <v>793</v>
      </c>
      <c r="G40" s="67" t="s">
        <v>794</v>
      </c>
      <c r="H40" s="67" t="str">
        <f>IF(B40="","",VLOOKUP(AD40,Varsayımlar!$B:$Q,5,0))</f>
        <v>TORTİLLAS 25 CM 4 PCS 260G</v>
      </c>
      <c r="I40" s="67">
        <f>IF(B40="","",VLOOKUP(AD40,Varsayımlar!B:T,19,0))</f>
        <v>0</v>
      </c>
      <c r="J40" s="67" t="str">
        <f>IF(B40="","",VLOOKUP(AD40,Varsayımlar!$B:$Q,6,0))</f>
        <v>SADE</v>
      </c>
      <c r="K40" s="67">
        <v>504</v>
      </c>
      <c r="L40" s="67"/>
      <c r="M40" s="67">
        <f t="shared" si="0"/>
        <v>6</v>
      </c>
      <c r="N40" s="67"/>
      <c r="O40" s="67"/>
      <c r="P40" s="67">
        <f>IF(B40="","",VLOOKUP(AD40,Varsayımlar!$B:$Q,7,0)*K40)</f>
        <v>15120</v>
      </c>
      <c r="Q40" s="67">
        <f>IF(B40="","",VLOOKUP(AD40,Varsayımlar!$B:$Q,8,0))</f>
        <v>25</v>
      </c>
      <c r="R40" s="67" t="str">
        <f>IF(B40="","",VLOOKUP(AD40,Varsayımlar!$B:$Q,9,0))</f>
        <v>SOFT</v>
      </c>
      <c r="S40" s="67">
        <f>IF(B40="","",VLOOKUP(AD40,Varsayımlar!$B:$Q,10,0))</f>
        <v>4</v>
      </c>
      <c r="T40" s="67">
        <f>IF(B40="","",VLOOKUP(AD40,Varsayımlar!$B:$Q,11,0))</f>
        <v>30</v>
      </c>
      <c r="U40" s="67">
        <f>IF(B40="","",VLOOKUP(AD40,Varsayımlar!$B:$Q,12,0))</f>
        <v>260</v>
      </c>
      <c r="V40" s="67" t="str">
        <f>IF(B40="","",VLOOKUP(AD40,Varsayımlar!$B:$Q,13,0))</f>
        <v>YURTDIŞI</v>
      </c>
      <c r="W40" s="67">
        <f>IF(B40="","",VLOOKUP(AD40,Varsayımlar!$B:$Q,14,0))</f>
        <v>6</v>
      </c>
      <c r="X40" s="68">
        <v>46221</v>
      </c>
      <c r="Y40" s="68">
        <v>46405</v>
      </c>
      <c r="Z40" s="67">
        <v>26071825</v>
      </c>
      <c r="AA40" s="67" t="str">
        <f>IF(B40="","",VLOOKUP(AD40,Varsayımlar!$B:$Q,15,0))</f>
        <v>TRİTON -SKT ATILACAK</v>
      </c>
      <c r="AB40" s="67" t="str">
        <f>IF(B40="","",VLOOKUP(AD40,Varsayımlar!$B:$Q,16,0))</f>
        <v>24-26 CM</v>
      </c>
      <c r="AC40" s="64"/>
      <c r="AD40" s="61" t="str">
        <f t="shared" si="1"/>
        <v>LLC TRİTONMUTLUKAL WHEAT TORTILLA</v>
      </c>
    </row>
    <row r="41" spans="1:30" ht="36" hidden="1" customHeight="1" x14ac:dyDescent="0.25">
      <c r="A41" s="9" t="s">
        <v>207</v>
      </c>
      <c r="B41" s="67" t="s">
        <v>17</v>
      </c>
      <c r="C41" s="4">
        <f>IF(B41="","",VLOOKUP(AD41,Varsayımlar!$B:$Q,3,0))</f>
        <v>8698829380698</v>
      </c>
      <c r="D41" s="4" t="s">
        <v>502</v>
      </c>
      <c r="E41" s="105" t="s">
        <v>37</v>
      </c>
      <c r="F41" s="67" t="s">
        <v>793</v>
      </c>
      <c r="G41" s="67" t="s">
        <v>795</v>
      </c>
      <c r="H41" s="67" t="str">
        <f>IF(B41="","",VLOOKUP(AD41,Varsayımlar!$B:$Q,5,0))</f>
        <v>TORTİLLAS 25 CM 4 PCS 260G</v>
      </c>
      <c r="I41" s="67">
        <f>IF(B41="","",VLOOKUP(AD41,Varsayımlar!B:T,19,0))</f>
        <v>0</v>
      </c>
      <c r="J41" s="67" t="str">
        <f>IF(B41="","",VLOOKUP(AD41,Varsayımlar!$B:$Q,6,0))</f>
        <v>SADE</v>
      </c>
      <c r="K41" s="67">
        <v>1932</v>
      </c>
      <c r="L41" s="67"/>
      <c r="M41" s="67">
        <f t="shared" si="0"/>
        <v>23</v>
      </c>
      <c r="N41" s="67"/>
      <c r="O41" s="67"/>
      <c r="P41" s="67">
        <f>IF(B41="","",VLOOKUP(AD41,Varsayımlar!$B:$Q,7,0)*K41)</f>
        <v>57960</v>
      </c>
      <c r="Q41" s="67">
        <f>IF(B41="","",VLOOKUP(AD41,Varsayımlar!$B:$Q,8,0))</f>
        <v>25</v>
      </c>
      <c r="R41" s="67" t="str">
        <f>IF(B41="","",VLOOKUP(AD41,Varsayımlar!$B:$Q,9,0))</f>
        <v>SOFT</v>
      </c>
      <c r="S41" s="67">
        <f>IF(B41="","",VLOOKUP(AD41,Varsayımlar!$B:$Q,10,0))</f>
        <v>4</v>
      </c>
      <c r="T41" s="67">
        <f>IF(B41="","",VLOOKUP(AD41,Varsayımlar!$B:$Q,11,0))</f>
        <v>30</v>
      </c>
      <c r="U41" s="67">
        <f>IF(B41="","",VLOOKUP(AD41,Varsayımlar!$B:$Q,12,0))</f>
        <v>260</v>
      </c>
      <c r="V41" s="67" t="str">
        <f>IF(B41="","",VLOOKUP(AD41,Varsayımlar!$B:$Q,13,0))</f>
        <v>YURTDIŞI</v>
      </c>
      <c r="W41" s="67">
        <f>IF(B41="","",VLOOKUP(AD41,Varsayımlar!$B:$Q,14,0))</f>
        <v>6</v>
      </c>
      <c r="X41" s="68">
        <v>46221</v>
      </c>
      <c r="Y41" s="68">
        <v>46405</v>
      </c>
      <c r="Z41" s="67">
        <v>26071825</v>
      </c>
      <c r="AA41" s="67" t="str">
        <f>IF(B41="","",VLOOKUP(AD41,Varsayımlar!$B:$Q,15,0))</f>
        <v>TRİTON -SKT ATILACAK</v>
      </c>
      <c r="AB41" s="67" t="str">
        <f>IF(B41="","",VLOOKUP(AD41,Varsayımlar!$B:$Q,16,0))</f>
        <v>24-26 CM</v>
      </c>
      <c r="AC41" s="64"/>
      <c r="AD41" s="61" t="str">
        <f t="shared" si="1"/>
        <v>LLC TRİTONMUTLUKAL WHEAT TORTILLA</v>
      </c>
    </row>
    <row r="42" spans="1:30" ht="36" hidden="1" customHeight="1" x14ac:dyDescent="0.25">
      <c r="A42" s="9" t="s">
        <v>208</v>
      </c>
      <c r="B42" s="154" t="s">
        <v>17</v>
      </c>
      <c r="C42" s="155">
        <f>IF(B42="","",VLOOKUP(AD42,Varsayımlar!$B:$Q,3,0))</f>
        <v>8698829380698</v>
      </c>
      <c r="D42" s="155" t="s">
        <v>506</v>
      </c>
      <c r="E42" s="166" t="s">
        <v>37</v>
      </c>
      <c r="F42" s="154" t="s">
        <v>796</v>
      </c>
      <c r="G42" s="154" t="s">
        <v>797</v>
      </c>
      <c r="H42" s="154" t="str">
        <f>IF(B42="","",VLOOKUP(AD42,Varsayımlar!$B:$Q,5,0))</f>
        <v>TORTİLLAS 25 CM 4 PCS 260G</v>
      </c>
      <c r="I42" s="154">
        <f>IF(B42="","",VLOOKUP(AD42,Varsayımlar!B:T,19,0))</f>
        <v>0</v>
      </c>
      <c r="J42" s="154" t="str">
        <f>IF(B42="","",VLOOKUP(AD42,Varsayımlar!$B:$Q,6,0))</f>
        <v>SADE</v>
      </c>
      <c r="K42" s="154">
        <v>2436</v>
      </c>
      <c r="L42" s="154"/>
      <c r="M42" s="154">
        <f t="shared" si="0"/>
        <v>29</v>
      </c>
      <c r="N42" s="154"/>
      <c r="O42" s="154"/>
      <c r="P42" s="154">
        <f>IF(B42="","",VLOOKUP(AD42,Varsayımlar!$B:$Q,7,0)*K42)</f>
        <v>73080</v>
      </c>
      <c r="Q42" s="154">
        <f>IF(B42="","",VLOOKUP(AD42,Varsayımlar!$B:$Q,8,0))</f>
        <v>25</v>
      </c>
      <c r="R42" s="154" t="str">
        <f>IF(B42="","",VLOOKUP(AD42,Varsayımlar!$B:$Q,9,0))</f>
        <v>SOFT</v>
      </c>
      <c r="S42" s="154">
        <f>IF(B42="","",VLOOKUP(AD42,Varsayımlar!$B:$Q,10,0))</f>
        <v>4</v>
      </c>
      <c r="T42" s="154">
        <f>IF(B42="","",VLOOKUP(AD42,Varsayımlar!$B:$Q,11,0))</f>
        <v>30</v>
      </c>
      <c r="U42" s="154">
        <f>IF(B42="","",VLOOKUP(AD42,Varsayımlar!$B:$Q,12,0))</f>
        <v>260</v>
      </c>
      <c r="V42" s="154" t="str">
        <f>IF(B42="","",VLOOKUP(AD42,Varsayımlar!$B:$Q,13,0))</f>
        <v>YURTDIŞI</v>
      </c>
      <c r="W42" s="154">
        <f>IF(B42="","",VLOOKUP(AD42,Varsayımlar!$B:$Q,14,0))</f>
        <v>6</v>
      </c>
      <c r="X42" s="157">
        <v>46223</v>
      </c>
      <c r="Y42" s="157">
        <v>46407</v>
      </c>
      <c r="Z42" s="154">
        <v>26072025</v>
      </c>
      <c r="AA42" s="154" t="str">
        <f>IF(B42="","",VLOOKUP(AD42,Varsayımlar!$B:$Q,15,0))</f>
        <v>TRİTON -SKT ATILACAK</v>
      </c>
      <c r="AB42" s="154" t="str">
        <f>IF(B42="","",VLOOKUP(AD42,Varsayımlar!$B:$Q,16,0))</f>
        <v>24-26 CM</v>
      </c>
      <c r="AC42" s="64"/>
      <c r="AD42" s="61" t="str">
        <f t="shared" si="1"/>
        <v>LLC TRİTONMUTLUKAL WHEAT TORTILLA</v>
      </c>
    </row>
    <row r="43" spans="1:30" ht="36" hidden="1" customHeight="1" x14ac:dyDescent="0.25">
      <c r="A43" s="9" t="s">
        <v>209</v>
      </c>
      <c r="B43" s="82" t="s">
        <v>17</v>
      </c>
      <c r="C43" s="83">
        <f>IF(B43="","",VLOOKUP(AD43,Varsayımlar!$B:$Q,3,0))</f>
        <v>8698829380698</v>
      </c>
      <c r="D43" s="83" t="s">
        <v>509</v>
      </c>
      <c r="E43" s="104" t="s">
        <v>37</v>
      </c>
      <c r="F43" s="82" t="s">
        <v>798</v>
      </c>
      <c r="G43" s="82" t="s">
        <v>799</v>
      </c>
      <c r="H43" s="82" t="str">
        <f>IF(B43="","",VLOOKUP(AD43,Varsayımlar!$B:$Q,5,0))</f>
        <v>TORTİLLAS 25 CM 4 PCS 260G</v>
      </c>
      <c r="I43" s="82">
        <f>IF(B43="","",VLOOKUP(AD43,Varsayımlar!B:T,19,0))</f>
        <v>0</v>
      </c>
      <c r="J43" s="82" t="str">
        <f>IF(B43="","",VLOOKUP(AD43,Varsayımlar!$B:$Q,6,0))</f>
        <v>SADE</v>
      </c>
      <c r="K43" s="82">
        <v>1932</v>
      </c>
      <c r="L43" s="82"/>
      <c r="M43" s="82">
        <f t="shared" si="0"/>
        <v>23</v>
      </c>
      <c r="N43" s="82"/>
      <c r="O43" s="82"/>
      <c r="P43" s="82">
        <f>IF(B43="","",VLOOKUP(AD43,Varsayımlar!$B:$Q,7,0)*K43)</f>
        <v>57960</v>
      </c>
      <c r="Q43" s="82">
        <f>IF(B43="","",VLOOKUP(AD43,Varsayımlar!$B:$Q,8,0))</f>
        <v>25</v>
      </c>
      <c r="R43" s="82" t="str">
        <f>IF(B43="","",VLOOKUP(AD43,Varsayımlar!$B:$Q,9,0))</f>
        <v>SOFT</v>
      </c>
      <c r="S43" s="82">
        <f>IF(B43="","",VLOOKUP(AD43,Varsayımlar!$B:$Q,10,0))</f>
        <v>4</v>
      </c>
      <c r="T43" s="82">
        <f>IF(B43="","",VLOOKUP(AD43,Varsayımlar!$B:$Q,11,0))</f>
        <v>30</v>
      </c>
      <c r="U43" s="82">
        <f>IF(B43="","",VLOOKUP(AD43,Varsayımlar!$B:$Q,12,0))</f>
        <v>260</v>
      </c>
      <c r="V43" s="82" t="str">
        <f>IF(B43="","",VLOOKUP(AD43,Varsayımlar!$B:$Q,13,0))</f>
        <v>YURTDIŞI</v>
      </c>
      <c r="W43" s="82">
        <f>IF(B43="","",VLOOKUP(AD43,Varsayımlar!$B:$Q,14,0))</f>
        <v>6</v>
      </c>
      <c r="X43" s="84">
        <v>46224</v>
      </c>
      <c r="Y43" s="84">
        <v>46408</v>
      </c>
      <c r="Z43" s="82">
        <v>26072125</v>
      </c>
      <c r="AA43" s="82" t="str">
        <f>IF(B43="","",VLOOKUP(AD43,Varsayımlar!$B:$Q,15,0))</f>
        <v>TRİTON -SKT ATILACAK</v>
      </c>
      <c r="AB43" s="82" t="str">
        <f>IF(B43="","",VLOOKUP(AD43,Varsayımlar!$B:$Q,16,0))</f>
        <v>24-26 CM</v>
      </c>
      <c r="AC43" s="64"/>
      <c r="AD43" s="61" t="str">
        <f t="shared" si="1"/>
        <v>LLC TRİTONMUTLUKAL WHEAT TORTILLA</v>
      </c>
    </row>
    <row r="44" spans="1:30" ht="36" hidden="1" customHeight="1" x14ac:dyDescent="0.25">
      <c r="A44" s="9" t="s">
        <v>210</v>
      </c>
      <c r="B44" s="82" t="s">
        <v>17</v>
      </c>
      <c r="C44" s="83">
        <f>IF(B44="","",VLOOKUP(AD44,Varsayımlar!$B:$Q,3,0))</f>
        <v>8698829380698</v>
      </c>
      <c r="D44" s="83" t="s">
        <v>509</v>
      </c>
      <c r="E44" s="104" t="s">
        <v>37</v>
      </c>
      <c r="F44" s="82" t="s">
        <v>798</v>
      </c>
      <c r="G44" s="82" t="s">
        <v>800</v>
      </c>
      <c r="H44" s="82" t="str">
        <f>IF(B44="","",VLOOKUP(AD44,Varsayımlar!$B:$Q,5,0))</f>
        <v>TORTİLLAS 25 CM 4 PCS 260G</v>
      </c>
      <c r="I44" s="82">
        <f>IF(B44="","",VLOOKUP(AD44,Varsayımlar!B:T,19,0))</f>
        <v>0</v>
      </c>
      <c r="J44" s="82" t="str">
        <f>IF(B44="","",VLOOKUP(AD44,Varsayımlar!$B:$Q,6,0))</f>
        <v>SADE</v>
      </c>
      <c r="K44" s="82">
        <v>504</v>
      </c>
      <c r="L44" s="82"/>
      <c r="M44" s="82">
        <f t="shared" si="0"/>
        <v>6</v>
      </c>
      <c r="N44" s="82"/>
      <c r="O44" s="82"/>
      <c r="P44" s="82">
        <f>IF(B44="","",VLOOKUP(AD44,Varsayımlar!$B:$Q,7,0)*K44)</f>
        <v>15120</v>
      </c>
      <c r="Q44" s="82">
        <f>IF(B44="","",VLOOKUP(AD44,Varsayımlar!$B:$Q,8,0))</f>
        <v>25</v>
      </c>
      <c r="R44" s="82" t="str">
        <f>IF(B44="","",VLOOKUP(AD44,Varsayımlar!$B:$Q,9,0))</f>
        <v>SOFT</v>
      </c>
      <c r="S44" s="82">
        <f>IF(B44="","",VLOOKUP(AD44,Varsayımlar!$B:$Q,10,0))</f>
        <v>4</v>
      </c>
      <c r="T44" s="82">
        <f>IF(B44="","",VLOOKUP(AD44,Varsayımlar!$B:$Q,11,0))</f>
        <v>30</v>
      </c>
      <c r="U44" s="82">
        <f>IF(B44="","",VLOOKUP(AD44,Varsayımlar!$B:$Q,12,0))</f>
        <v>260</v>
      </c>
      <c r="V44" s="82" t="str">
        <f>IF(B44="","",VLOOKUP(AD44,Varsayımlar!$B:$Q,13,0))</f>
        <v>YURTDIŞI</v>
      </c>
      <c r="W44" s="82">
        <f>IF(B44="","",VLOOKUP(AD44,Varsayımlar!$B:$Q,14,0))</f>
        <v>6</v>
      </c>
      <c r="X44" s="84">
        <v>46224</v>
      </c>
      <c r="Y44" s="84">
        <v>46408</v>
      </c>
      <c r="Z44" s="82">
        <v>26072125</v>
      </c>
      <c r="AA44" s="82" t="str">
        <f>IF(B44="","",VLOOKUP(AD44,Varsayımlar!$B:$Q,15,0))</f>
        <v>TRİTON -SKT ATILACAK</v>
      </c>
      <c r="AB44" s="82" t="str">
        <f>IF(B44="","",VLOOKUP(AD44,Varsayımlar!$B:$Q,16,0))</f>
        <v>24-26 CM</v>
      </c>
      <c r="AC44" s="64"/>
      <c r="AD44" s="61" t="str">
        <f t="shared" si="1"/>
        <v>LLC TRİTONMUTLUKAL WHEAT TORTILLA</v>
      </c>
    </row>
    <row r="45" spans="1:30" ht="36" hidden="1" customHeight="1" x14ac:dyDescent="0.25">
      <c r="A45" s="9" t="s">
        <v>211</v>
      </c>
      <c r="B45" s="115" t="s">
        <v>17</v>
      </c>
      <c r="C45" s="116">
        <f>IF(B45="","",VLOOKUP(AD45,Varsayımlar!$B:$Q,3,0))</f>
        <v>8698829380698</v>
      </c>
      <c r="D45" s="116" t="s">
        <v>513</v>
      </c>
      <c r="E45" s="117" t="s">
        <v>37</v>
      </c>
      <c r="F45" s="115" t="s">
        <v>801</v>
      </c>
      <c r="G45" s="115" t="s">
        <v>802</v>
      </c>
      <c r="H45" s="115" t="str">
        <f>IF(B45="","",VLOOKUP(AD45,Varsayımlar!$B:$Q,5,0))</f>
        <v>TORTİLLAS 25 CM 4 PCS 260G</v>
      </c>
      <c r="I45" s="115">
        <f>IF(B45="","",VLOOKUP(AD45,Varsayımlar!B:T,19,0))</f>
        <v>0</v>
      </c>
      <c r="J45" s="115" t="str">
        <f>IF(B45="","",VLOOKUP(AD45,Varsayımlar!$B:$Q,6,0))</f>
        <v>SADE</v>
      </c>
      <c r="K45" s="115">
        <v>1260</v>
      </c>
      <c r="L45" s="115"/>
      <c r="M45" s="115">
        <f t="shared" si="0"/>
        <v>15</v>
      </c>
      <c r="N45" s="115"/>
      <c r="O45" s="115"/>
      <c r="P45" s="115">
        <f>IF(B45="","",VLOOKUP(AD45,Varsayımlar!$B:$Q,7,0)*K45)</f>
        <v>37800</v>
      </c>
      <c r="Q45" s="115">
        <f>IF(B45="","",VLOOKUP(AD45,Varsayımlar!$B:$Q,8,0))</f>
        <v>25</v>
      </c>
      <c r="R45" s="115" t="str">
        <f>IF(B45="","",VLOOKUP(AD45,Varsayımlar!$B:$Q,9,0))</f>
        <v>SOFT</v>
      </c>
      <c r="S45" s="115">
        <f>IF(B45="","",VLOOKUP(AD45,Varsayımlar!$B:$Q,10,0))</f>
        <v>4</v>
      </c>
      <c r="T45" s="115">
        <f>IF(B45="","",VLOOKUP(AD45,Varsayımlar!$B:$Q,11,0))</f>
        <v>30</v>
      </c>
      <c r="U45" s="115">
        <f>IF(B45="","",VLOOKUP(AD45,Varsayımlar!$B:$Q,12,0))</f>
        <v>260</v>
      </c>
      <c r="V45" s="115" t="str">
        <f>IF(B45="","",VLOOKUP(AD45,Varsayımlar!$B:$Q,13,0))</f>
        <v>YURTDIŞI</v>
      </c>
      <c r="W45" s="115">
        <f>IF(B45="","",VLOOKUP(AD45,Varsayımlar!$B:$Q,14,0))</f>
        <v>6</v>
      </c>
      <c r="X45" s="118">
        <v>46225</v>
      </c>
      <c r="Y45" s="118">
        <v>46409</v>
      </c>
      <c r="Z45" s="115">
        <v>26072225</v>
      </c>
      <c r="AA45" s="115" t="str">
        <f>IF(B45="","",VLOOKUP(AD45,Varsayımlar!$B:$Q,15,0))</f>
        <v>TRİTON -SKT ATILACAK</v>
      </c>
      <c r="AB45" s="115" t="str">
        <f>IF(B45="","",VLOOKUP(AD45,Varsayımlar!$B:$Q,16,0))</f>
        <v>24-26 CM</v>
      </c>
      <c r="AC45" s="64"/>
      <c r="AD45" s="61" t="str">
        <f t="shared" si="1"/>
        <v>LLC TRİTONMUTLUKAL WHEAT TORTILLA</v>
      </c>
    </row>
    <row r="46" spans="1:30" ht="36" hidden="1" customHeight="1" x14ac:dyDescent="0.25">
      <c r="A46" s="9" t="s">
        <v>212</v>
      </c>
      <c r="B46" s="115" t="s">
        <v>17</v>
      </c>
      <c r="C46" s="116">
        <f>IF(B46="","",VLOOKUP(AD46,Varsayımlar!$B:$Q,3,0))</f>
        <v>8698829380698</v>
      </c>
      <c r="D46" s="116" t="s">
        <v>513</v>
      </c>
      <c r="E46" s="117" t="s">
        <v>37</v>
      </c>
      <c r="F46" s="115" t="s">
        <v>801</v>
      </c>
      <c r="G46" s="115" t="s">
        <v>803</v>
      </c>
      <c r="H46" s="115" t="str">
        <f>IF(B46="","",VLOOKUP(AD46,Varsayımlar!$B:$Q,5,0))</f>
        <v>TORTİLLAS 25 CM 4 PCS 260G</v>
      </c>
      <c r="I46" s="115">
        <f>IF(B46="","",VLOOKUP(AD46,Varsayımlar!B:T,19,0))</f>
        <v>0</v>
      </c>
      <c r="J46" s="115" t="str">
        <f>IF(B46="","",VLOOKUP(AD46,Varsayımlar!$B:$Q,6,0))</f>
        <v>SADE</v>
      </c>
      <c r="K46" s="115">
        <v>1176</v>
      </c>
      <c r="L46" s="115"/>
      <c r="M46" s="115">
        <f t="shared" si="0"/>
        <v>14</v>
      </c>
      <c r="N46" s="115"/>
      <c r="O46" s="115"/>
      <c r="P46" s="115">
        <f>IF(B46="","",VLOOKUP(AD46,Varsayımlar!$B:$Q,7,0)*K46)</f>
        <v>35280</v>
      </c>
      <c r="Q46" s="115">
        <f>IF(B46="","",VLOOKUP(AD46,Varsayımlar!$B:$Q,8,0))</f>
        <v>25</v>
      </c>
      <c r="R46" s="115" t="str">
        <f>IF(B46="","",VLOOKUP(AD46,Varsayımlar!$B:$Q,9,0))</f>
        <v>SOFT</v>
      </c>
      <c r="S46" s="115">
        <f>IF(B46="","",VLOOKUP(AD46,Varsayımlar!$B:$Q,10,0))</f>
        <v>4</v>
      </c>
      <c r="T46" s="115">
        <f>IF(B46="","",VLOOKUP(AD46,Varsayımlar!$B:$Q,11,0))</f>
        <v>30</v>
      </c>
      <c r="U46" s="115">
        <f>IF(B46="","",VLOOKUP(AD46,Varsayımlar!$B:$Q,12,0))</f>
        <v>260</v>
      </c>
      <c r="V46" s="115" t="str">
        <f>IF(B46="","",VLOOKUP(AD46,Varsayımlar!$B:$Q,13,0))</f>
        <v>YURTDIŞI</v>
      </c>
      <c r="W46" s="115">
        <f>IF(B46="","",VLOOKUP(AD46,Varsayımlar!$B:$Q,14,0))</f>
        <v>6</v>
      </c>
      <c r="X46" s="118">
        <v>46225</v>
      </c>
      <c r="Y46" s="118">
        <v>46409</v>
      </c>
      <c r="Z46" s="115">
        <v>26072225</v>
      </c>
      <c r="AA46" s="115" t="str">
        <f>IF(B46="","",VLOOKUP(AD46,Varsayımlar!$B:$Q,15,0))</f>
        <v>TRİTON -SKT ATILACAK</v>
      </c>
      <c r="AB46" s="115" t="str">
        <f>IF(B46="","",VLOOKUP(AD46,Varsayımlar!$B:$Q,16,0))</f>
        <v>24-26 CM</v>
      </c>
      <c r="AC46" s="64"/>
      <c r="AD46" s="61" t="str">
        <f t="shared" si="1"/>
        <v>LLC TRİTONMUTLUKAL WHEAT TORTILLA</v>
      </c>
    </row>
    <row r="47" spans="1:30" ht="36" hidden="1" customHeight="1" x14ac:dyDescent="0.25">
      <c r="A47" s="9" t="s">
        <v>213</v>
      </c>
      <c r="B47" s="77" t="s">
        <v>17</v>
      </c>
      <c r="C47" s="76">
        <f>IF(B47="","",VLOOKUP(AD47,Varsayımlar!$B:$Q,3,0))</f>
        <v>8698829380698</v>
      </c>
      <c r="D47" s="76" t="s">
        <v>517</v>
      </c>
      <c r="E47" s="119" t="s">
        <v>37</v>
      </c>
      <c r="F47" s="77" t="s">
        <v>804</v>
      </c>
      <c r="G47" s="77" t="s">
        <v>805</v>
      </c>
      <c r="H47" s="77" t="str">
        <f>IF(B47="","",VLOOKUP(AD47,Varsayımlar!$B:$Q,5,0))</f>
        <v>TORTİLLAS 25 CM 4 PCS 260G</v>
      </c>
      <c r="I47" s="77">
        <f>IF(B47="","",VLOOKUP(AD47,Varsayımlar!B:T,19,0))</f>
        <v>0</v>
      </c>
      <c r="J47" s="77" t="str">
        <f>IF(B47="","",VLOOKUP(AD47,Varsayımlar!$B:$Q,6,0))</f>
        <v>SADE</v>
      </c>
      <c r="K47" s="77">
        <v>1176</v>
      </c>
      <c r="L47" s="77"/>
      <c r="M47" s="77">
        <f t="shared" si="0"/>
        <v>14</v>
      </c>
      <c r="N47" s="77"/>
      <c r="O47" s="77"/>
      <c r="P47" s="77">
        <f>IF(B47="","",VLOOKUP(AD47,Varsayımlar!$B:$Q,7,0)*K47)</f>
        <v>35280</v>
      </c>
      <c r="Q47" s="77">
        <f>IF(B47="","",VLOOKUP(AD47,Varsayımlar!$B:$Q,8,0))</f>
        <v>25</v>
      </c>
      <c r="R47" s="77" t="str">
        <f>IF(B47="","",VLOOKUP(AD47,Varsayımlar!$B:$Q,9,0))</f>
        <v>SOFT</v>
      </c>
      <c r="S47" s="77">
        <f>IF(B47="","",VLOOKUP(AD47,Varsayımlar!$B:$Q,10,0))</f>
        <v>4</v>
      </c>
      <c r="T47" s="77">
        <f>IF(B47="","",VLOOKUP(AD47,Varsayımlar!$B:$Q,11,0))</f>
        <v>30</v>
      </c>
      <c r="U47" s="77">
        <f>IF(B47="","",VLOOKUP(AD47,Varsayımlar!$B:$Q,12,0))</f>
        <v>260</v>
      </c>
      <c r="V47" s="77" t="str">
        <f>IF(B47="","",VLOOKUP(AD47,Varsayımlar!$B:$Q,13,0))</f>
        <v>YURTDIŞI</v>
      </c>
      <c r="W47" s="77">
        <f>IF(B47="","",VLOOKUP(AD47,Varsayımlar!$B:$Q,14,0))</f>
        <v>6</v>
      </c>
      <c r="X47" s="78">
        <v>46226</v>
      </c>
      <c r="Y47" s="78">
        <v>46410</v>
      </c>
      <c r="Z47" s="77">
        <v>26072325</v>
      </c>
      <c r="AA47" s="77" t="str">
        <f>IF(B47="","",VLOOKUP(AD47,Varsayımlar!$B:$Q,15,0))</f>
        <v>TRİTON -SKT ATILACAK</v>
      </c>
      <c r="AB47" s="77" t="str">
        <f>IF(B47="","",VLOOKUP(AD47,Varsayımlar!$B:$Q,16,0))</f>
        <v>24-26 CM</v>
      </c>
      <c r="AC47" s="64"/>
      <c r="AD47" s="61" t="str">
        <f t="shared" si="1"/>
        <v>LLC TRİTONMUTLUKAL WHEAT TORTILLA</v>
      </c>
    </row>
    <row r="48" spans="1:30" ht="36" hidden="1" customHeight="1" x14ac:dyDescent="0.25">
      <c r="A48" s="9" t="s">
        <v>214</v>
      </c>
      <c r="B48" s="77" t="s">
        <v>17</v>
      </c>
      <c r="C48" s="76">
        <f>IF(B48="","",VLOOKUP(AD48,Varsayımlar!$B:$Q,3,0))</f>
        <v>8698829380698</v>
      </c>
      <c r="D48" s="76" t="s">
        <v>517</v>
      </c>
      <c r="E48" s="119" t="s">
        <v>37</v>
      </c>
      <c r="F48" s="77" t="s">
        <v>804</v>
      </c>
      <c r="G48" s="77" t="s">
        <v>806</v>
      </c>
      <c r="H48" s="77" t="str">
        <f>IF(B48="","",VLOOKUP(AD48,Varsayımlar!$B:$Q,5,0))</f>
        <v>TORTİLLAS 25 CM 4 PCS 260G</v>
      </c>
      <c r="I48" s="77">
        <f>IF(B48="","",VLOOKUP(AD48,Varsayımlar!B:T,19,0))</f>
        <v>0</v>
      </c>
      <c r="J48" s="77" t="str">
        <f>IF(B48="","",VLOOKUP(AD48,Varsayımlar!$B:$Q,6,0))</f>
        <v>SADE</v>
      </c>
      <c r="K48" s="77">
        <v>420</v>
      </c>
      <c r="L48" s="77"/>
      <c r="M48" s="77">
        <f t="shared" si="0"/>
        <v>5</v>
      </c>
      <c r="N48" s="77"/>
      <c r="O48" s="77"/>
      <c r="P48" s="77">
        <f>IF(B48="","",VLOOKUP(AD48,Varsayımlar!$B:$Q,7,0)*K48)</f>
        <v>12600</v>
      </c>
      <c r="Q48" s="77">
        <f>IF(B48="","",VLOOKUP(AD48,Varsayımlar!$B:$Q,8,0))</f>
        <v>25</v>
      </c>
      <c r="R48" s="77" t="str">
        <f>IF(B48="","",VLOOKUP(AD48,Varsayımlar!$B:$Q,9,0))</f>
        <v>SOFT</v>
      </c>
      <c r="S48" s="77">
        <f>IF(B48="","",VLOOKUP(AD48,Varsayımlar!$B:$Q,10,0))</f>
        <v>4</v>
      </c>
      <c r="T48" s="77">
        <f>IF(B48="","",VLOOKUP(AD48,Varsayımlar!$B:$Q,11,0))</f>
        <v>30</v>
      </c>
      <c r="U48" s="77">
        <f>IF(B48="","",VLOOKUP(AD48,Varsayımlar!$B:$Q,12,0))</f>
        <v>260</v>
      </c>
      <c r="V48" s="77" t="str">
        <f>IF(B48="","",VLOOKUP(AD48,Varsayımlar!$B:$Q,13,0))</f>
        <v>YURTDIŞI</v>
      </c>
      <c r="W48" s="77">
        <f>IF(B48="","",VLOOKUP(AD48,Varsayımlar!$B:$Q,14,0))</f>
        <v>6</v>
      </c>
      <c r="X48" s="78">
        <v>46226</v>
      </c>
      <c r="Y48" s="78">
        <v>46410</v>
      </c>
      <c r="Z48" s="77">
        <v>26072325</v>
      </c>
      <c r="AA48" s="77" t="str">
        <f>IF(B48="","",VLOOKUP(AD48,Varsayımlar!$B:$Q,15,0))</f>
        <v>TRİTON -SKT ATILACAK</v>
      </c>
      <c r="AB48" s="77" t="str">
        <f>IF(B48="","",VLOOKUP(AD48,Varsayımlar!$B:$Q,16,0))</f>
        <v>24-26 CM</v>
      </c>
      <c r="AC48" s="64"/>
      <c r="AD48" s="61" t="str">
        <f t="shared" si="1"/>
        <v>LLC TRİTONMUTLUKAL WHEAT TORTILLA</v>
      </c>
    </row>
    <row r="49" spans="1:30" ht="36" hidden="1" customHeight="1" x14ac:dyDescent="0.25">
      <c r="A49" s="9" t="s">
        <v>215</v>
      </c>
      <c r="B49" s="77" t="s">
        <v>17</v>
      </c>
      <c r="C49" s="76">
        <f>IF(B49="","",VLOOKUP(AD49,Varsayımlar!$B:$Q,3,0))</f>
        <v>8698829380698</v>
      </c>
      <c r="D49" s="76" t="s">
        <v>517</v>
      </c>
      <c r="E49" s="119" t="s">
        <v>37</v>
      </c>
      <c r="F49" s="77" t="s">
        <v>804</v>
      </c>
      <c r="G49" s="77" t="s">
        <v>807</v>
      </c>
      <c r="H49" s="77" t="str">
        <f>IF(B49="","",VLOOKUP(AD49,Varsayımlar!$B:$Q,5,0))</f>
        <v>TORTİLLAS 25 CM 4 PCS 260G</v>
      </c>
      <c r="I49" s="77">
        <f>IF(B49="","",VLOOKUP(AD49,Varsayımlar!B:T,19,0))</f>
        <v>0</v>
      </c>
      <c r="J49" s="77" t="str">
        <f>IF(B49="","",VLOOKUP(AD49,Varsayımlar!$B:$Q,6,0))</f>
        <v>SADE</v>
      </c>
      <c r="K49" s="77">
        <v>840</v>
      </c>
      <c r="L49" s="77"/>
      <c r="M49" s="77">
        <f t="shared" si="0"/>
        <v>10</v>
      </c>
      <c r="N49" s="77"/>
      <c r="O49" s="77"/>
      <c r="P49" s="77">
        <f>IF(B49="","",VLOOKUP(AD49,Varsayımlar!$B:$Q,7,0)*K49)</f>
        <v>25200</v>
      </c>
      <c r="Q49" s="77">
        <f>IF(B49="","",VLOOKUP(AD49,Varsayımlar!$B:$Q,8,0))</f>
        <v>25</v>
      </c>
      <c r="R49" s="77" t="str">
        <f>IF(B49="","",VLOOKUP(AD49,Varsayımlar!$B:$Q,9,0))</f>
        <v>SOFT</v>
      </c>
      <c r="S49" s="77">
        <f>IF(B49="","",VLOOKUP(AD49,Varsayımlar!$B:$Q,10,0))</f>
        <v>4</v>
      </c>
      <c r="T49" s="77">
        <f>IF(B49="","",VLOOKUP(AD49,Varsayımlar!$B:$Q,11,0))</f>
        <v>30</v>
      </c>
      <c r="U49" s="77">
        <f>IF(B49="","",VLOOKUP(AD49,Varsayımlar!$B:$Q,12,0))</f>
        <v>260</v>
      </c>
      <c r="V49" s="77" t="str">
        <f>IF(B49="","",VLOOKUP(AD49,Varsayımlar!$B:$Q,13,0))</f>
        <v>YURTDIŞI</v>
      </c>
      <c r="W49" s="77">
        <f>IF(B49="","",VLOOKUP(AD49,Varsayımlar!$B:$Q,14,0))</f>
        <v>6</v>
      </c>
      <c r="X49" s="78">
        <v>46226</v>
      </c>
      <c r="Y49" s="78">
        <v>46410</v>
      </c>
      <c r="Z49" s="77">
        <v>26072325</v>
      </c>
      <c r="AA49" s="77" t="str">
        <f>IF(B49="","",VLOOKUP(AD49,Varsayımlar!$B:$Q,15,0))</f>
        <v>TRİTON -SKT ATILACAK</v>
      </c>
      <c r="AB49" s="77" t="str">
        <f>IF(B49="","",VLOOKUP(AD49,Varsayımlar!$B:$Q,16,0))</f>
        <v>24-26 CM</v>
      </c>
      <c r="AC49" s="64"/>
      <c r="AD49" s="61" t="str">
        <f t="shared" si="1"/>
        <v>LLC TRİTONMUTLUKAL WHEAT TORTILLA</v>
      </c>
    </row>
    <row r="50" spans="1:30" ht="36" hidden="1" customHeight="1" x14ac:dyDescent="0.25">
      <c r="A50" s="9" t="s">
        <v>216</v>
      </c>
      <c r="B50" s="64" t="s">
        <v>17</v>
      </c>
      <c r="C50" s="65">
        <f>IF(B50="","",VLOOKUP(AD50,Varsayımlar!$B:$Q,3,0))</f>
        <v>8698829380698</v>
      </c>
      <c r="D50" s="65" t="s">
        <v>522</v>
      </c>
      <c r="E50" s="167" t="s">
        <v>37</v>
      </c>
      <c r="F50" s="64" t="s">
        <v>808</v>
      </c>
      <c r="G50" s="64" t="s">
        <v>809</v>
      </c>
      <c r="H50" s="64" t="str">
        <f>IF(B50="","",VLOOKUP(AD50,Varsayımlar!$B:$Q,5,0))</f>
        <v>TORTİLLAS 25 CM 4 PCS 260G</v>
      </c>
      <c r="I50" s="64">
        <f>IF(B50="","",VLOOKUP(AD50,Varsayımlar!B:T,19,0))</f>
        <v>0</v>
      </c>
      <c r="J50" s="64" t="str">
        <f>IF(B50="","",VLOOKUP(AD50,Varsayımlar!$B:$Q,6,0))</f>
        <v>SADE</v>
      </c>
      <c r="K50" s="64">
        <v>1596</v>
      </c>
      <c r="L50" s="64"/>
      <c r="M50" s="64">
        <f t="shared" si="0"/>
        <v>19</v>
      </c>
      <c r="N50" s="64"/>
      <c r="O50" s="64"/>
      <c r="P50" s="64">
        <f>IF(B50="","",VLOOKUP(AD50,Varsayımlar!$B:$Q,7,0)*K50)</f>
        <v>47880</v>
      </c>
      <c r="Q50" s="64">
        <f>IF(B50="","",VLOOKUP(AD50,Varsayımlar!$B:$Q,8,0))</f>
        <v>25</v>
      </c>
      <c r="R50" s="64" t="str">
        <f>IF(B50="","",VLOOKUP(AD50,Varsayımlar!$B:$Q,9,0))</f>
        <v>SOFT</v>
      </c>
      <c r="S50" s="64">
        <f>IF(B50="","",VLOOKUP(AD50,Varsayımlar!$B:$Q,10,0))</f>
        <v>4</v>
      </c>
      <c r="T50" s="64">
        <f>IF(B50="","",VLOOKUP(AD50,Varsayımlar!$B:$Q,11,0))</f>
        <v>30</v>
      </c>
      <c r="U50" s="64">
        <f>IF(B50="","",VLOOKUP(AD50,Varsayımlar!$B:$Q,12,0))</f>
        <v>260</v>
      </c>
      <c r="V50" s="64" t="str">
        <f>IF(B50="","",VLOOKUP(AD50,Varsayımlar!$B:$Q,13,0))</f>
        <v>YURTDIŞI</v>
      </c>
      <c r="W50" s="64">
        <f>IF(B50="","",VLOOKUP(AD50,Varsayımlar!$B:$Q,14,0))</f>
        <v>6</v>
      </c>
      <c r="X50" s="66">
        <v>46227</v>
      </c>
      <c r="Y50" s="66">
        <v>46411</v>
      </c>
      <c r="Z50" s="64">
        <v>26072425</v>
      </c>
      <c r="AA50" s="64" t="str">
        <f>IF(B50="","",VLOOKUP(AD50,Varsayımlar!$B:$Q,15,0))</f>
        <v>TRİTON -SKT ATILACAK</v>
      </c>
      <c r="AB50" s="64" t="str">
        <f>IF(B50="","",VLOOKUP(AD50,Varsayımlar!$B:$Q,16,0))</f>
        <v>24-26 CM</v>
      </c>
      <c r="AC50" s="64"/>
      <c r="AD50" s="61" t="str">
        <f t="shared" si="1"/>
        <v>LLC TRİTONMUTLUKAL WHEAT TORTILLA</v>
      </c>
    </row>
    <row r="51" spans="1:30" ht="36" hidden="1" customHeight="1" x14ac:dyDescent="0.25">
      <c r="A51" s="9" t="s">
        <v>217</v>
      </c>
      <c r="B51" s="64" t="s">
        <v>17</v>
      </c>
      <c r="C51" s="65">
        <f>IF(B51="","",VLOOKUP(AD51,Varsayımlar!$B:$Q,3,0))</f>
        <v>8698829380698</v>
      </c>
      <c r="D51" s="65" t="s">
        <v>522</v>
      </c>
      <c r="E51" s="167" t="s">
        <v>37</v>
      </c>
      <c r="F51" s="64" t="s">
        <v>808</v>
      </c>
      <c r="G51" s="64" t="s">
        <v>810</v>
      </c>
      <c r="H51" s="64" t="str">
        <f>IF(B51="","",VLOOKUP(AD51,Varsayımlar!$B:$Q,5,0))</f>
        <v>TORTİLLAS 25 CM 4 PCS 260G</v>
      </c>
      <c r="I51" s="64">
        <f>IF(B51="","",VLOOKUP(AD51,Varsayımlar!B:T,19,0))</f>
        <v>0</v>
      </c>
      <c r="J51" s="64" t="str">
        <f>IF(B51="","",VLOOKUP(AD51,Varsayımlar!$B:$Q,6,0))</f>
        <v>SADE</v>
      </c>
      <c r="K51" s="64">
        <v>840</v>
      </c>
      <c r="L51" s="64"/>
      <c r="M51" s="64">
        <f t="shared" si="0"/>
        <v>10</v>
      </c>
      <c r="N51" s="64"/>
      <c r="O51" s="64"/>
      <c r="P51" s="64">
        <f>IF(B51="","",VLOOKUP(AD51,Varsayımlar!$B:$Q,7,0)*K51)</f>
        <v>25200</v>
      </c>
      <c r="Q51" s="64">
        <f>IF(B51="","",VLOOKUP(AD51,Varsayımlar!$B:$Q,8,0))</f>
        <v>25</v>
      </c>
      <c r="R51" s="64" t="str">
        <f>IF(B51="","",VLOOKUP(AD51,Varsayımlar!$B:$Q,9,0))</f>
        <v>SOFT</v>
      </c>
      <c r="S51" s="64">
        <f>IF(B51="","",VLOOKUP(AD51,Varsayımlar!$B:$Q,10,0))</f>
        <v>4</v>
      </c>
      <c r="T51" s="64">
        <f>IF(B51="","",VLOOKUP(AD51,Varsayımlar!$B:$Q,11,0))</f>
        <v>30</v>
      </c>
      <c r="U51" s="64">
        <f>IF(B51="","",VLOOKUP(AD51,Varsayımlar!$B:$Q,12,0))</f>
        <v>260</v>
      </c>
      <c r="V51" s="64" t="str">
        <f>IF(B51="","",VLOOKUP(AD51,Varsayımlar!$B:$Q,13,0))</f>
        <v>YURTDIŞI</v>
      </c>
      <c r="W51" s="64">
        <f>IF(B51="","",VLOOKUP(AD51,Varsayımlar!$B:$Q,14,0))</f>
        <v>6</v>
      </c>
      <c r="X51" s="66">
        <v>46227</v>
      </c>
      <c r="Y51" s="66">
        <v>46411</v>
      </c>
      <c r="Z51" s="64">
        <v>26072425</v>
      </c>
      <c r="AA51" s="64" t="str">
        <f>IF(B51="","",VLOOKUP(AD51,Varsayımlar!$B:$Q,15,0))</f>
        <v>TRİTON -SKT ATILACAK</v>
      </c>
      <c r="AB51" s="64" t="str">
        <f>IF(B51="","",VLOOKUP(AD51,Varsayımlar!$B:$Q,16,0))</f>
        <v>24-26 CM</v>
      </c>
      <c r="AC51" s="64"/>
      <c r="AD51" s="61" t="str">
        <f t="shared" si="1"/>
        <v>LLC TRİTONMUTLUKAL WHEAT TORTILLA</v>
      </c>
    </row>
    <row r="52" spans="1:30" ht="36" hidden="1" customHeight="1" x14ac:dyDescent="0.25">
      <c r="A52" s="9" t="s">
        <v>218</v>
      </c>
      <c r="B52" s="107" t="s">
        <v>17</v>
      </c>
      <c r="C52" s="108">
        <f>IF(B52="","",VLOOKUP(AD52,Varsayımlar!$B:$Q,3,0))</f>
        <v>8698829380698</v>
      </c>
      <c r="D52" s="108" t="s">
        <v>526</v>
      </c>
      <c r="E52" s="109" t="s">
        <v>37</v>
      </c>
      <c r="F52" s="107" t="s">
        <v>811</v>
      </c>
      <c r="G52" s="107" t="s">
        <v>812</v>
      </c>
      <c r="H52" s="107" t="str">
        <f>IF(B52="","",VLOOKUP(AD52,Varsayımlar!$B:$Q,5,0))</f>
        <v>TORTİLLAS 25 CM 4 PCS 260G</v>
      </c>
      <c r="I52" s="107">
        <f>IF(B52="","",VLOOKUP(AD52,Varsayımlar!B:T,19,0))</f>
        <v>0</v>
      </c>
      <c r="J52" s="107" t="str">
        <f>IF(B52="","",VLOOKUP(AD52,Varsayımlar!$B:$Q,6,0))</f>
        <v>SADE</v>
      </c>
      <c r="K52" s="107">
        <v>1260</v>
      </c>
      <c r="L52" s="107"/>
      <c r="M52" s="107">
        <f t="shared" si="0"/>
        <v>15</v>
      </c>
      <c r="N52" s="107"/>
      <c r="O52" s="107"/>
      <c r="P52" s="107">
        <f>IF(B52="","",VLOOKUP(AD52,Varsayımlar!$B:$Q,7,0)*K52)</f>
        <v>37800</v>
      </c>
      <c r="Q52" s="107">
        <f>IF(B52="","",VLOOKUP(AD52,Varsayımlar!$B:$Q,8,0))</f>
        <v>25</v>
      </c>
      <c r="R52" s="107" t="str">
        <f>IF(B52="","",VLOOKUP(AD52,Varsayımlar!$B:$Q,9,0))</f>
        <v>SOFT</v>
      </c>
      <c r="S52" s="107">
        <f>IF(B52="","",VLOOKUP(AD52,Varsayımlar!$B:$Q,10,0))</f>
        <v>4</v>
      </c>
      <c r="T52" s="107">
        <f>IF(B52="","",VLOOKUP(AD52,Varsayımlar!$B:$Q,11,0))</f>
        <v>30</v>
      </c>
      <c r="U52" s="107">
        <f>IF(B52="","",VLOOKUP(AD52,Varsayımlar!$B:$Q,12,0))</f>
        <v>260</v>
      </c>
      <c r="V52" s="107" t="str">
        <f>IF(B52="","",VLOOKUP(AD52,Varsayımlar!$B:$Q,13,0))</f>
        <v>YURTDIŞI</v>
      </c>
      <c r="W52" s="107">
        <f>IF(B52="","",VLOOKUP(AD52,Varsayımlar!$B:$Q,14,0))</f>
        <v>6</v>
      </c>
      <c r="X52" s="110">
        <v>46228</v>
      </c>
      <c r="Y52" s="110">
        <v>46412</v>
      </c>
      <c r="Z52" s="107">
        <v>26072525</v>
      </c>
      <c r="AA52" s="107" t="str">
        <f>IF(B52="","",VLOOKUP(AD52,Varsayımlar!$B:$Q,15,0))</f>
        <v>TRİTON -SKT ATILACAK</v>
      </c>
      <c r="AB52" s="107" t="str">
        <f>IF(B52="","",VLOOKUP(AD52,Varsayımlar!$B:$Q,16,0))</f>
        <v>24-26 CM</v>
      </c>
      <c r="AC52" s="64"/>
      <c r="AD52" s="61" t="str">
        <f t="shared" si="1"/>
        <v>LLC TRİTONMUTLUKAL WHEAT TORTILLA</v>
      </c>
    </row>
    <row r="53" spans="1:30" ht="36" hidden="1" customHeight="1" x14ac:dyDescent="0.25">
      <c r="A53" s="9" t="s">
        <v>219</v>
      </c>
      <c r="B53" s="107" t="s">
        <v>17</v>
      </c>
      <c r="C53" s="108">
        <f>IF(B53="","",VLOOKUP(AD53,Varsayımlar!$B:$Q,3,0))</f>
        <v>8698829380698</v>
      </c>
      <c r="D53" s="108" t="s">
        <v>526</v>
      </c>
      <c r="E53" s="109" t="s">
        <v>37</v>
      </c>
      <c r="F53" s="107" t="s">
        <v>811</v>
      </c>
      <c r="G53" s="107" t="s">
        <v>813</v>
      </c>
      <c r="H53" s="107" t="str">
        <f>IF(B53="","",VLOOKUP(AD53,Varsayımlar!$B:$Q,5,0))</f>
        <v>TORTİLLAS 25 CM 4 PCS 260G</v>
      </c>
      <c r="I53" s="107">
        <f>IF(B53="","",VLOOKUP(AD53,Varsayımlar!B:T,19,0))</f>
        <v>0</v>
      </c>
      <c r="J53" s="107" t="str">
        <f>IF(B53="","",VLOOKUP(AD53,Varsayımlar!$B:$Q,6,0))</f>
        <v>SADE</v>
      </c>
      <c r="K53" s="107">
        <v>1176</v>
      </c>
      <c r="L53" s="107"/>
      <c r="M53" s="107">
        <f t="shared" si="0"/>
        <v>14</v>
      </c>
      <c r="N53" s="107"/>
      <c r="O53" s="107"/>
      <c r="P53" s="107">
        <f>IF(B53="","",VLOOKUP(AD53,Varsayımlar!$B:$Q,7,0)*K53)</f>
        <v>35280</v>
      </c>
      <c r="Q53" s="107">
        <f>IF(B53="","",VLOOKUP(AD53,Varsayımlar!$B:$Q,8,0))</f>
        <v>25</v>
      </c>
      <c r="R53" s="107" t="str">
        <f>IF(B53="","",VLOOKUP(AD53,Varsayımlar!$B:$Q,9,0))</f>
        <v>SOFT</v>
      </c>
      <c r="S53" s="107">
        <f>IF(B53="","",VLOOKUP(AD53,Varsayımlar!$B:$Q,10,0))</f>
        <v>4</v>
      </c>
      <c r="T53" s="107">
        <f>IF(B53="","",VLOOKUP(AD53,Varsayımlar!$B:$Q,11,0))</f>
        <v>30</v>
      </c>
      <c r="U53" s="107">
        <f>IF(B53="","",VLOOKUP(AD53,Varsayımlar!$B:$Q,12,0))</f>
        <v>260</v>
      </c>
      <c r="V53" s="107" t="str">
        <f>IF(B53="","",VLOOKUP(AD53,Varsayımlar!$B:$Q,13,0))</f>
        <v>YURTDIŞI</v>
      </c>
      <c r="W53" s="107">
        <f>IF(B53="","",VLOOKUP(AD53,Varsayımlar!$B:$Q,14,0))</f>
        <v>6</v>
      </c>
      <c r="X53" s="110">
        <v>46228</v>
      </c>
      <c r="Y53" s="110">
        <v>46412</v>
      </c>
      <c r="Z53" s="107">
        <v>26072525</v>
      </c>
      <c r="AA53" s="107" t="str">
        <f>IF(B53="","",VLOOKUP(AD53,Varsayımlar!$B:$Q,15,0))</f>
        <v>TRİTON -SKT ATILACAK</v>
      </c>
      <c r="AB53" s="107" t="str">
        <f>IF(B53="","",VLOOKUP(AD53,Varsayımlar!$B:$Q,16,0))</f>
        <v>24-26 CM</v>
      </c>
      <c r="AC53" s="64"/>
      <c r="AD53" s="61" t="str">
        <f t="shared" si="1"/>
        <v>LLC TRİTONMUTLUKAL WHEAT TORTILLA</v>
      </c>
    </row>
    <row r="54" spans="1:30" ht="36" hidden="1" customHeight="1" x14ac:dyDescent="0.25">
      <c r="A54" s="9" t="s">
        <v>220</v>
      </c>
      <c r="B54" s="111" t="s">
        <v>17</v>
      </c>
      <c r="C54" s="112">
        <f>IF(B54="","",VLOOKUP(AD54,Varsayımlar!$B:$Q,3,0))</f>
        <v>8698829380698</v>
      </c>
      <c r="D54" s="112" t="s">
        <v>835</v>
      </c>
      <c r="E54" s="113" t="s">
        <v>37</v>
      </c>
      <c r="F54" s="111" t="s">
        <v>814</v>
      </c>
      <c r="G54" s="111" t="s">
        <v>815</v>
      </c>
      <c r="H54" s="111" t="str">
        <f>IF(B54="","",VLOOKUP(AD54,Varsayımlar!$B:$Q,5,0))</f>
        <v>TORTİLLAS 25 CM 4 PCS 260G</v>
      </c>
      <c r="I54" s="111">
        <f>IF(B54="","",VLOOKUP(AD54,Varsayımlar!B:T,19,0))</f>
        <v>0</v>
      </c>
      <c r="J54" s="111" t="str">
        <f>IF(B54="","",VLOOKUP(AD54,Varsayımlar!$B:$Q,6,0))</f>
        <v>SADE</v>
      </c>
      <c r="K54" s="111">
        <v>1596</v>
      </c>
      <c r="L54" s="111"/>
      <c r="M54" s="111">
        <f t="shared" si="0"/>
        <v>19</v>
      </c>
      <c r="N54" s="111"/>
      <c r="O54" s="111"/>
      <c r="P54" s="111">
        <f>IF(B54="","",VLOOKUP(AD54,Varsayımlar!$B:$Q,7,0)*K54)</f>
        <v>47880</v>
      </c>
      <c r="Q54" s="111">
        <f>IF(B54="","",VLOOKUP(AD54,Varsayımlar!$B:$Q,8,0))</f>
        <v>25</v>
      </c>
      <c r="R54" s="111" t="str">
        <f>IF(B54="","",VLOOKUP(AD54,Varsayımlar!$B:$Q,9,0))</f>
        <v>SOFT</v>
      </c>
      <c r="S54" s="111">
        <f>IF(B54="","",VLOOKUP(AD54,Varsayımlar!$B:$Q,10,0))</f>
        <v>4</v>
      </c>
      <c r="T54" s="111">
        <f>IF(B54="","",VLOOKUP(AD54,Varsayımlar!$B:$Q,11,0))</f>
        <v>30</v>
      </c>
      <c r="U54" s="111">
        <f>IF(B54="","",VLOOKUP(AD54,Varsayımlar!$B:$Q,12,0))</f>
        <v>260</v>
      </c>
      <c r="V54" s="111" t="str">
        <f>IF(B54="","",VLOOKUP(AD54,Varsayımlar!$B:$Q,13,0))</f>
        <v>YURTDIŞI</v>
      </c>
      <c r="W54" s="111">
        <f>IF(B54="","",VLOOKUP(AD54,Varsayımlar!$B:$Q,14,0))</f>
        <v>6</v>
      </c>
      <c r="X54" s="114">
        <v>46230</v>
      </c>
      <c r="Y54" s="114">
        <v>46414</v>
      </c>
      <c r="Z54" s="111">
        <v>26072725</v>
      </c>
      <c r="AA54" s="111" t="str">
        <f>IF(B54="","",VLOOKUP(AD54,Varsayımlar!$B:$Q,15,0))</f>
        <v>TRİTON -SKT ATILACAK</v>
      </c>
      <c r="AB54" s="111" t="str">
        <f>IF(B54="","",VLOOKUP(AD54,Varsayımlar!$B:$Q,16,0))</f>
        <v>24-26 CM</v>
      </c>
      <c r="AC54" s="64"/>
      <c r="AD54" s="61" t="str">
        <f t="shared" si="1"/>
        <v>LLC TRİTONMUTLUKAL WHEAT TORTILLA</v>
      </c>
    </row>
    <row r="55" spans="1:30" ht="36" hidden="1" customHeight="1" x14ac:dyDescent="0.25">
      <c r="A55" s="9" t="s">
        <v>221</v>
      </c>
      <c r="B55" s="111" t="s">
        <v>17</v>
      </c>
      <c r="C55" s="112">
        <f>IF(B55="","",VLOOKUP(AD55,Varsayımlar!$B:$Q,3,0))</f>
        <v>8698829380698</v>
      </c>
      <c r="D55" s="112" t="s">
        <v>835</v>
      </c>
      <c r="E55" s="113" t="s">
        <v>37</v>
      </c>
      <c r="F55" s="111" t="s">
        <v>814</v>
      </c>
      <c r="G55" s="111" t="s">
        <v>816</v>
      </c>
      <c r="H55" s="111" t="str">
        <f>IF(B55="","",VLOOKUP(AD55,Varsayımlar!$B:$Q,5,0))</f>
        <v>TORTİLLAS 25 CM 4 PCS 260G</v>
      </c>
      <c r="I55" s="111">
        <f>IF(B55="","",VLOOKUP(AD55,Varsayımlar!B:T,19,0))</f>
        <v>0</v>
      </c>
      <c r="J55" s="111" t="str">
        <f>IF(B55="","",VLOOKUP(AD55,Varsayımlar!$B:$Q,6,0))</f>
        <v>SADE</v>
      </c>
      <c r="K55" s="111">
        <v>840</v>
      </c>
      <c r="L55" s="111"/>
      <c r="M55" s="111">
        <f t="shared" si="0"/>
        <v>10</v>
      </c>
      <c r="N55" s="111"/>
      <c r="O55" s="111"/>
      <c r="P55" s="111">
        <f>IF(B55="","",VLOOKUP(AD55,Varsayımlar!$B:$Q,7,0)*K55)</f>
        <v>25200</v>
      </c>
      <c r="Q55" s="111">
        <f>IF(B55="","",VLOOKUP(AD55,Varsayımlar!$B:$Q,8,0))</f>
        <v>25</v>
      </c>
      <c r="R55" s="111" t="str">
        <f>IF(B55="","",VLOOKUP(AD55,Varsayımlar!$B:$Q,9,0))</f>
        <v>SOFT</v>
      </c>
      <c r="S55" s="111">
        <f>IF(B55="","",VLOOKUP(AD55,Varsayımlar!$B:$Q,10,0))</f>
        <v>4</v>
      </c>
      <c r="T55" s="111">
        <f>IF(B55="","",VLOOKUP(AD55,Varsayımlar!$B:$Q,11,0))</f>
        <v>30</v>
      </c>
      <c r="U55" s="111">
        <f>IF(B55="","",VLOOKUP(AD55,Varsayımlar!$B:$Q,12,0))</f>
        <v>260</v>
      </c>
      <c r="V55" s="111" t="str">
        <f>IF(B55="","",VLOOKUP(AD55,Varsayımlar!$B:$Q,13,0))</f>
        <v>YURTDIŞI</v>
      </c>
      <c r="W55" s="111">
        <f>IF(B55="","",VLOOKUP(AD55,Varsayımlar!$B:$Q,14,0))</f>
        <v>6</v>
      </c>
      <c r="X55" s="114">
        <v>46230</v>
      </c>
      <c r="Y55" s="114">
        <v>46414</v>
      </c>
      <c r="Z55" s="111">
        <v>26072725</v>
      </c>
      <c r="AA55" s="111" t="str">
        <f>IF(B55="","",VLOOKUP(AD55,Varsayımlar!$B:$Q,15,0))</f>
        <v>TRİTON -SKT ATILACAK</v>
      </c>
      <c r="AB55" s="111" t="str">
        <f>IF(B55="","",VLOOKUP(AD55,Varsayımlar!$B:$Q,16,0))</f>
        <v>24-26 CM</v>
      </c>
      <c r="AC55" s="64"/>
      <c r="AD55" s="61" t="str">
        <f t="shared" si="1"/>
        <v>LLC TRİTONMUTLUKAL WHEAT TORTILLA</v>
      </c>
    </row>
    <row r="56" spans="1:30" ht="36" hidden="1" customHeight="1" x14ac:dyDescent="0.25">
      <c r="A56" s="9" t="s">
        <v>222</v>
      </c>
      <c r="B56" s="70" t="s">
        <v>17</v>
      </c>
      <c r="C56" s="71">
        <f>IF(B56="","",VLOOKUP(AD56,Varsayımlar!$B:$Q,3,0))</f>
        <v>8698829380698</v>
      </c>
      <c r="D56" s="71" t="s">
        <v>836</v>
      </c>
      <c r="E56" s="106" t="s">
        <v>37</v>
      </c>
      <c r="F56" s="70" t="s">
        <v>817</v>
      </c>
      <c r="G56" s="70" t="s">
        <v>818</v>
      </c>
      <c r="H56" s="70" t="str">
        <f>IF(B56="","",VLOOKUP(AD56,Varsayımlar!$B:$Q,5,0))</f>
        <v>TORTİLLAS 25 CM 4 PCS 260G</v>
      </c>
      <c r="I56" s="70">
        <f>IF(B56="","",VLOOKUP(AD56,Varsayımlar!B:T,19,0))</f>
        <v>0</v>
      </c>
      <c r="J56" s="70" t="str">
        <f>IF(B56="","",VLOOKUP(AD56,Varsayımlar!$B:$Q,6,0))</f>
        <v>SADE</v>
      </c>
      <c r="K56" s="70">
        <v>2436</v>
      </c>
      <c r="L56" s="70"/>
      <c r="M56" s="70">
        <f t="shared" si="0"/>
        <v>29</v>
      </c>
      <c r="N56" s="70"/>
      <c r="O56" s="70"/>
      <c r="P56" s="70">
        <f>IF(B56="","",VLOOKUP(AD56,Varsayımlar!$B:$Q,7,0)*K56)</f>
        <v>73080</v>
      </c>
      <c r="Q56" s="70">
        <f>IF(B56="","",VLOOKUP(AD56,Varsayımlar!$B:$Q,8,0))</f>
        <v>25</v>
      </c>
      <c r="R56" s="70" t="str">
        <f>IF(B56="","",VLOOKUP(AD56,Varsayımlar!$B:$Q,9,0))</f>
        <v>SOFT</v>
      </c>
      <c r="S56" s="70">
        <f>IF(B56="","",VLOOKUP(AD56,Varsayımlar!$B:$Q,10,0))</f>
        <v>4</v>
      </c>
      <c r="T56" s="70">
        <f>IF(B56="","",VLOOKUP(AD56,Varsayımlar!$B:$Q,11,0))</f>
        <v>30</v>
      </c>
      <c r="U56" s="70">
        <f>IF(B56="","",VLOOKUP(AD56,Varsayımlar!$B:$Q,12,0))</f>
        <v>260</v>
      </c>
      <c r="V56" s="70" t="str">
        <f>IF(B56="","",VLOOKUP(AD56,Varsayımlar!$B:$Q,13,0))</f>
        <v>YURTDIŞI</v>
      </c>
      <c r="W56" s="70">
        <f>IF(B56="","",VLOOKUP(AD56,Varsayımlar!$B:$Q,14,0))</f>
        <v>6</v>
      </c>
      <c r="X56" s="73">
        <v>46231</v>
      </c>
      <c r="Y56" s="73">
        <v>46415</v>
      </c>
      <c r="Z56" s="70">
        <v>26072825</v>
      </c>
      <c r="AA56" s="70" t="str">
        <f>IF(B56="","",VLOOKUP(AD56,Varsayımlar!$B:$Q,15,0))</f>
        <v>TRİTON -SKT ATILACAK</v>
      </c>
      <c r="AB56" s="70" t="str">
        <f>IF(B56="","",VLOOKUP(AD56,Varsayımlar!$B:$Q,16,0))</f>
        <v>24-26 CM</v>
      </c>
      <c r="AC56" s="64"/>
      <c r="AD56" s="61" t="str">
        <f t="shared" si="1"/>
        <v>LLC TRİTONMUTLUKAL WHEAT TORTILLA</v>
      </c>
    </row>
    <row r="57" spans="1:30" ht="36" hidden="1" customHeight="1" x14ac:dyDescent="0.25">
      <c r="A57" s="9" t="s">
        <v>223</v>
      </c>
      <c r="B57" s="82" t="s">
        <v>17</v>
      </c>
      <c r="C57" s="83">
        <f>IF(B57="","",VLOOKUP(AD57,Varsayımlar!$B:$Q,3,0))</f>
        <v>8698829380698</v>
      </c>
      <c r="D57" s="83" t="s">
        <v>837</v>
      </c>
      <c r="E57" s="104" t="s">
        <v>37</v>
      </c>
      <c r="F57" s="82" t="s">
        <v>819</v>
      </c>
      <c r="G57" s="82" t="s">
        <v>820</v>
      </c>
      <c r="H57" s="82" t="str">
        <f>IF(B57="","",VLOOKUP(AD57,Varsayımlar!$B:$Q,5,0))</f>
        <v>TORTİLLAS 25 CM 4 PCS 260G</v>
      </c>
      <c r="I57" s="82">
        <f>IF(B57="","",VLOOKUP(AD57,Varsayımlar!B:T,19,0))</f>
        <v>0</v>
      </c>
      <c r="J57" s="82" t="str">
        <f>IF(B57="","",VLOOKUP(AD57,Varsayımlar!$B:$Q,6,0))</f>
        <v>SADE</v>
      </c>
      <c r="K57" s="82">
        <v>588</v>
      </c>
      <c r="L57" s="82"/>
      <c r="M57" s="82">
        <f t="shared" si="0"/>
        <v>7</v>
      </c>
      <c r="N57" s="82"/>
      <c r="O57" s="82"/>
      <c r="P57" s="82">
        <f>IF(B57="","",VLOOKUP(AD57,Varsayımlar!$B:$Q,7,0)*K57)</f>
        <v>17640</v>
      </c>
      <c r="Q57" s="82">
        <f>IF(B57="","",VLOOKUP(AD57,Varsayımlar!$B:$Q,8,0))</f>
        <v>25</v>
      </c>
      <c r="R57" s="82" t="str">
        <f>IF(B57="","",VLOOKUP(AD57,Varsayımlar!$B:$Q,9,0))</f>
        <v>SOFT</v>
      </c>
      <c r="S57" s="82">
        <f>IF(B57="","",VLOOKUP(AD57,Varsayımlar!$B:$Q,10,0))</f>
        <v>4</v>
      </c>
      <c r="T57" s="82">
        <f>IF(B57="","",VLOOKUP(AD57,Varsayımlar!$B:$Q,11,0))</f>
        <v>30</v>
      </c>
      <c r="U57" s="82">
        <f>IF(B57="","",VLOOKUP(AD57,Varsayımlar!$B:$Q,12,0))</f>
        <v>260</v>
      </c>
      <c r="V57" s="82" t="str">
        <f>IF(B57="","",VLOOKUP(AD57,Varsayımlar!$B:$Q,13,0))</f>
        <v>YURTDIŞI</v>
      </c>
      <c r="W57" s="82">
        <f>IF(B57="","",VLOOKUP(AD57,Varsayımlar!$B:$Q,14,0))</f>
        <v>6</v>
      </c>
      <c r="X57" s="84">
        <v>46232</v>
      </c>
      <c r="Y57" s="84">
        <v>46416</v>
      </c>
      <c r="Z57" s="82">
        <v>26072925</v>
      </c>
      <c r="AA57" s="82" t="str">
        <f>IF(B57="","",VLOOKUP(AD57,Varsayımlar!$B:$Q,15,0))</f>
        <v>TRİTON -SKT ATILACAK</v>
      </c>
      <c r="AB57" s="82" t="str">
        <f>IF(B57="","",VLOOKUP(AD57,Varsayımlar!$B:$Q,16,0))</f>
        <v>24-26 CM</v>
      </c>
      <c r="AC57" s="64"/>
      <c r="AD57" s="61" t="str">
        <f t="shared" si="1"/>
        <v>LLC TRİTONMUTLUKAL WHEAT TORTILLA</v>
      </c>
    </row>
    <row r="58" spans="1:30" ht="36" hidden="1" customHeight="1" x14ac:dyDescent="0.25">
      <c r="A58" s="9" t="s">
        <v>224</v>
      </c>
      <c r="B58" s="82" t="s">
        <v>17</v>
      </c>
      <c r="C58" s="83">
        <f>IF(B58="","",VLOOKUP(AD58,Varsayımlar!$B:$Q,3,0))</f>
        <v>8698829380698</v>
      </c>
      <c r="D58" s="83" t="s">
        <v>837</v>
      </c>
      <c r="E58" s="104" t="s">
        <v>37</v>
      </c>
      <c r="F58" s="82" t="s">
        <v>819</v>
      </c>
      <c r="G58" s="82" t="s">
        <v>821</v>
      </c>
      <c r="H58" s="82" t="str">
        <f>IF(B58="","",VLOOKUP(AD58,Varsayımlar!$B:$Q,5,0))</f>
        <v>TORTİLLAS 25 CM 4 PCS 260G</v>
      </c>
      <c r="I58" s="82">
        <f>IF(B58="","",VLOOKUP(AD58,Varsayımlar!B:T,19,0))</f>
        <v>0</v>
      </c>
      <c r="J58" s="82" t="str">
        <f>IF(B58="","",VLOOKUP(AD58,Varsayımlar!$B:$Q,6,0))</f>
        <v>SADE</v>
      </c>
      <c r="K58" s="82">
        <v>1848</v>
      </c>
      <c r="L58" s="82"/>
      <c r="M58" s="82">
        <f t="shared" si="0"/>
        <v>22</v>
      </c>
      <c r="N58" s="82"/>
      <c r="O58" s="82"/>
      <c r="P58" s="82">
        <f>IF(B58="","",VLOOKUP(AD58,Varsayımlar!$B:$Q,7,0)*K58)</f>
        <v>55440</v>
      </c>
      <c r="Q58" s="82">
        <f>IF(B58="","",VLOOKUP(AD58,Varsayımlar!$B:$Q,8,0))</f>
        <v>25</v>
      </c>
      <c r="R58" s="82" t="str">
        <f>IF(B58="","",VLOOKUP(AD58,Varsayımlar!$B:$Q,9,0))</f>
        <v>SOFT</v>
      </c>
      <c r="S58" s="82">
        <f>IF(B58="","",VLOOKUP(AD58,Varsayımlar!$B:$Q,10,0))</f>
        <v>4</v>
      </c>
      <c r="T58" s="82">
        <f>IF(B58="","",VLOOKUP(AD58,Varsayımlar!$B:$Q,11,0))</f>
        <v>30</v>
      </c>
      <c r="U58" s="82">
        <f>IF(B58="","",VLOOKUP(AD58,Varsayımlar!$B:$Q,12,0))</f>
        <v>260</v>
      </c>
      <c r="V58" s="82" t="str">
        <f>IF(B58="","",VLOOKUP(AD58,Varsayımlar!$B:$Q,13,0))</f>
        <v>YURTDIŞI</v>
      </c>
      <c r="W58" s="82">
        <f>IF(B58="","",VLOOKUP(AD58,Varsayımlar!$B:$Q,14,0))</f>
        <v>6</v>
      </c>
      <c r="X58" s="84">
        <v>46232</v>
      </c>
      <c r="Y58" s="84">
        <v>46416</v>
      </c>
      <c r="Z58" s="82">
        <v>26072925</v>
      </c>
      <c r="AA58" s="82" t="str">
        <f>IF(B58="","",VLOOKUP(AD58,Varsayımlar!$B:$Q,15,0))</f>
        <v>TRİTON -SKT ATILACAK</v>
      </c>
      <c r="AB58" s="82" t="str">
        <f>IF(B58="","",VLOOKUP(AD58,Varsayımlar!$B:$Q,16,0))</f>
        <v>24-26 CM</v>
      </c>
      <c r="AC58" s="64"/>
      <c r="AD58" s="61" t="str">
        <f t="shared" si="1"/>
        <v>LLC TRİTONMUTLUKAL WHEAT TORTILLA</v>
      </c>
    </row>
    <row r="59" spans="1:30" ht="36" hidden="1" customHeight="1" x14ac:dyDescent="0.25">
      <c r="A59" s="9" t="s">
        <v>225</v>
      </c>
      <c r="B59" s="107" t="s">
        <v>17</v>
      </c>
      <c r="C59" s="108">
        <f>IF(B59="","",VLOOKUP(AD59,Varsayımlar!$B:$Q,3,0))</f>
        <v>8698829380698</v>
      </c>
      <c r="D59" s="108" t="s">
        <v>838</v>
      </c>
      <c r="E59" s="109" t="s">
        <v>37</v>
      </c>
      <c r="F59" s="107" t="s">
        <v>822</v>
      </c>
      <c r="G59" s="107" t="s">
        <v>823</v>
      </c>
      <c r="H59" s="107" t="str">
        <f>IF(B59="","",VLOOKUP(AD59,Varsayımlar!$B:$Q,5,0))</f>
        <v>TORTİLLAS 25 CM 4 PCS 260G</v>
      </c>
      <c r="I59" s="107">
        <f>IF(B59="","",VLOOKUP(AD59,Varsayımlar!B:T,19,0))</f>
        <v>0</v>
      </c>
      <c r="J59" s="107" t="str">
        <f>IF(B59="","",VLOOKUP(AD59,Varsayımlar!$B:$Q,6,0))</f>
        <v>SADE</v>
      </c>
      <c r="K59" s="107">
        <v>2100</v>
      </c>
      <c r="L59" s="107"/>
      <c r="M59" s="107">
        <f t="shared" si="0"/>
        <v>25</v>
      </c>
      <c r="N59" s="107"/>
      <c r="O59" s="107"/>
      <c r="P59" s="107">
        <f>IF(B59="","",VLOOKUP(AD59,Varsayımlar!$B:$Q,7,0)*K59)</f>
        <v>63000</v>
      </c>
      <c r="Q59" s="107">
        <f>IF(B59="","",VLOOKUP(AD59,Varsayımlar!$B:$Q,8,0))</f>
        <v>25</v>
      </c>
      <c r="R59" s="107" t="str">
        <f>IF(B59="","",VLOOKUP(AD59,Varsayımlar!$B:$Q,9,0))</f>
        <v>SOFT</v>
      </c>
      <c r="S59" s="107">
        <f>IF(B59="","",VLOOKUP(AD59,Varsayımlar!$B:$Q,10,0))</f>
        <v>4</v>
      </c>
      <c r="T59" s="107">
        <f>IF(B59="","",VLOOKUP(AD59,Varsayımlar!$B:$Q,11,0))</f>
        <v>30</v>
      </c>
      <c r="U59" s="107">
        <f>IF(B59="","",VLOOKUP(AD59,Varsayımlar!$B:$Q,12,0))</f>
        <v>260</v>
      </c>
      <c r="V59" s="107" t="str">
        <f>IF(B59="","",VLOOKUP(AD59,Varsayımlar!$B:$Q,13,0))</f>
        <v>YURTDIŞI</v>
      </c>
      <c r="W59" s="107">
        <f>IF(B59="","",VLOOKUP(AD59,Varsayımlar!$B:$Q,14,0))</f>
        <v>6</v>
      </c>
      <c r="X59" s="110">
        <v>46233</v>
      </c>
      <c r="Y59" s="110">
        <v>46417</v>
      </c>
      <c r="Z59" s="107">
        <v>26073025</v>
      </c>
      <c r="AA59" s="107" t="str">
        <f>IF(B59="","",VLOOKUP(AD59,Varsayımlar!$B:$Q,15,0))</f>
        <v>TRİTON -SKT ATILACAK</v>
      </c>
      <c r="AB59" s="107" t="str">
        <f>IF(B59="","",VLOOKUP(AD59,Varsayımlar!$B:$Q,16,0))</f>
        <v>24-26 CM</v>
      </c>
      <c r="AC59" s="64"/>
      <c r="AD59" s="61" t="str">
        <f t="shared" si="1"/>
        <v>LLC TRİTONMUTLUKAL WHEAT TORTILLA</v>
      </c>
    </row>
    <row r="60" spans="1:30" ht="36" hidden="1" customHeight="1" x14ac:dyDescent="0.25">
      <c r="A60" s="9" t="s">
        <v>226</v>
      </c>
      <c r="B60" s="107" t="s">
        <v>17</v>
      </c>
      <c r="C60" s="108">
        <f>IF(B60="","",VLOOKUP(AD60,Varsayımlar!$B:$Q,3,0))</f>
        <v>8698829380698</v>
      </c>
      <c r="D60" s="108" t="s">
        <v>838</v>
      </c>
      <c r="E60" s="109" t="s">
        <v>37</v>
      </c>
      <c r="F60" s="107" t="s">
        <v>822</v>
      </c>
      <c r="G60" s="107" t="s">
        <v>824</v>
      </c>
      <c r="H60" s="107" t="str">
        <f>IF(B60="","",VLOOKUP(AD60,Varsayımlar!$B:$Q,5,0))</f>
        <v>TORTİLLAS 25 CM 4 PCS 260G</v>
      </c>
      <c r="I60" s="107">
        <f>IF(B60="","",VLOOKUP(AD60,Varsayımlar!B:T,19,0))</f>
        <v>0</v>
      </c>
      <c r="J60" s="107" t="str">
        <f>IF(B60="","",VLOOKUP(AD60,Varsayımlar!$B:$Q,6,0))</f>
        <v>SADE</v>
      </c>
      <c r="K60" s="107">
        <v>336</v>
      </c>
      <c r="L60" s="107"/>
      <c r="M60" s="107">
        <f t="shared" si="0"/>
        <v>4</v>
      </c>
      <c r="N60" s="107"/>
      <c r="O60" s="107"/>
      <c r="P60" s="107">
        <f>IF(B60="","",VLOOKUP(AD60,Varsayımlar!$B:$Q,7,0)*K60)</f>
        <v>10080</v>
      </c>
      <c r="Q60" s="107">
        <f>IF(B60="","",VLOOKUP(AD60,Varsayımlar!$B:$Q,8,0))</f>
        <v>25</v>
      </c>
      <c r="R60" s="107" t="str">
        <f>IF(B60="","",VLOOKUP(AD60,Varsayımlar!$B:$Q,9,0))</f>
        <v>SOFT</v>
      </c>
      <c r="S60" s="107">
        <f>IF(B60="","",VLOOKUP(AD60,Varsayımlar!$B:$Q,10,0))</f>
        <v>4</v>
      </c>
      <c r="T60" s="107">
        <f>IF(B60="","",VLOOKUP(AD60,Varsayımlar!$B:$Q,11,0))</f>
        <v>30</v>
      </c>
      <c r="U60" s="107">
        <f>IF(B60="","",VLOOKUP(AD60,Varsayımlar!$B:$Q,12,0))</f>
        <v>260</v>
      </c>
      <c r="V60" s="107" t="str">
        <f>IF(B60="","",VLOOKUP(AD60,Varsayımlar!$B:$Q,13,0))</f>
        <v>YURTDIŞI</v>
      </c>
      <c r="W60" s="107">
        <f>IF(B60="","",VLOOKUP(AD60,Varsayımlar!$B:$Q,14,0))</f>
        <v>6</v>
      </c>
      <c r="X60" s="110">
        <v>46233</v>
      </c>
      <c r="Y60" s="110">
        <v>46417</v>
      </c>
      <c r="Z60" s="107">
        <v>26073025</v>
      </c>
      <c r="AA60" s="107" t="str">
        <f>IF(B60="","",VLOOKUP(AD60,Varsayımlar!$B:$Q,15,0))</f>
        <v>TRİTON -SKT ATILACAK</v>
      </c>
      <c r="AB60" s="107" t="str">
        <f>IF(B60="","",VLOOKUP(AD60,Varsayımlar!$B:$Q,16,0))</f>
        <v>24-26 CM</v>
      </c>
      <c r="AC60" s="64"/>
      <c r="AD60" s="61" t="str">
        <f t="shared" si="1"/>
        <v>LLC TRİTONMUTLUKAL WHEAT TORTILLA</v>
      </c>
    </row>
    <row r="61" spans="1:30" ht="36" hidden="1" customHeight="1" x14ac:dyDescent="0.25">
      <c r="A61" s="9" t="s">
        <v>227</v>
      </c>
      <c r="B61" s="64"/>
      <c r="C61" s="65" t="str">
        <f>IF(B61="","",VLOOKUP(AD61,Varsayımlar!$B:$Q,3,0))</f>
        <v/>
      </c>
      <c r="D61" s="65"/>
      <c r="E61" s="65"/>
      <c r="F61" s="64"/>
      <c r="G61" s="64"/>
      <c r="H61" s="64" t="str">
        <f>IF(B61="","",VLOOKUP(AD61,Varsayımlar!$B:$Q,5,0))</f>
        <v/>
      </c>
      <c r="I61" s="64" t="str">
        <f>IF(B61="","",VLOOKUP(AD61,Varsayımlar!B:T,19,0))</f>
        <v/>
      </c>
      <c r="J61" s="64" t="str">
        <f>IF(B61="","",VLOOKUP(AD61,Varsayımlar!$B:$Q,6,0))</f>
        <v/>
      </c>
      <c r="K61" s="64"/>
      <c r="L61" s="64"/>
      <c r="M61" s="64">
        <f t="shared" si="0"/>
        <v>0</v>
      </c>
      <c r="N61" s="64"/>
      <c r="O61" s="64"/>
      <c r="P61" s="64" t="str">
        <f>IF(B61="","",VLOOKUP(AD61,Varsayımlar!$B:$Q,7,0)*K61)</f>
        <v/>
      </c>
      <c r="Q61" s="64" t="str">
        <f>IF(B61="","",VLOOKUP(AD61,Varsayımlar!$B:$Q,8,0))</f>
        <v/>
      </c>
      <c r="R61" s="64" t="str">
        <f>IF(B61="","",VLOOKUP(AD61,Varsayımlar!$B:$Q,9,0))</f>
        <v/>
      </c>
      <c r="S61" s="64" t="str">
        <f>IF(B61="","",VLOOKUP(AD61,Varsayımlar!$B:$Q,10,0))</f>
        <v/>
      </c>
      <c r="T61" s="64" t="str">
        <f>IF(B61="","",VLOOKUP(AD61,Varsayımlar!$B:$Q,11,0))</f>
        <v/>
      </c>
      <c r="U61" s="64" t="str">
        <f>IF(B61="","",VLOOKUP(AD61,Varsayımlar!$B:$Q,12,0))</f>
        <v/>
      </c>
      <c r="V61" s="64" t="str">
        <f>IF(B61="","",VLOOKUP(AD61,Varsayımlar!$B:$Q,13,0))</f>
        <v/>
      </c>
      <c r="W61" s="64" t="str">
        <f>IF(B61="","",VLOOKUP(AD61,Varsayımlar!$B:$Q,14,0))</f>
        <v/>
      </c>
      <c r="X61" s="66"/>
      <c r="Y61" s="66"/>
      <c r="Z61" s="64"/>
      <c r="AA61" s="64" t="str">
        <f>IF(B61="","",VLOOKUP(AD61,Varsayımlar!$B:$Q,15,0))</f>
        <v/>
      </c>
      <c r="AB61" s="64" t="str">
        <f>IF(B61="","",VLOOKUP(AD61,Varsayımlar!$B:$Q,16,0))</f>
        <v/>
      </c>
      <c r="AC61" s="64"/>
      <c r="AD61" s="61" t="str">
        <f t="shared" si="1"/>
        <v/>
      </c>
    </row>
    <row r="62" spans="1:30" ht="30" customHeight="1" x14ac:dyDescent="0.25">
      <c r="A62" s="9" t="s">
        <v>228</v>
      </c>
      <c r="B62" s="64"/>
      <c r="C62" s="65" t="str">
        <f>IF(B62="","",VLOOKUP(AD62,Varsayımlar!$B:$Q,3,0))</f>
        <v/>
      </c>
      <c r="D62" s="65"/>
      <c r="E62" s="65"/>
      <c r="F62" s="64"/>
      <c r="G62" s="64"/>
      <c r="H62" s="64" t="str">
        <f>IF(B62="","",VLOOKUP(AD62,Varsayımlar!$B:$Q,5,0))</f>
        <v/>
      </c>
      <c r="I62" s="64" t="str">
        <f>IF(B62="","",VLOOKUP(AD62,Varsayımlar!B:T,19,0))</f>
        <v/>
      </c>
      <c r="J62" s="64" t="str">
        <f>IF(B62="","",VLOOKUP(AD62,Varsayımlar!$B:$Q,6,0))</f>
        <v/>
      </c>
      <c r="K62" s="64"/>
      <c r="L62" s="64"/>
      <c r="M62" s="64">
        <f t="shared" si="0"/>
        <v>0</v>
      </c>
      <c r="N62" s="64"/>
      <c r="O62" s="64"/>
      <c r="P62" s="64" t="str">
        <f>IF(B62="","",VLOOKUP(AD62,Varsayımlar!$B:$Q,7,0)*K62)</f>
        <v/>
      </c>
      <c r="Q62" s="64" t="str">
        <f>IF(B62="","",VLOOKUP(AD62,Varsayımlar!$B:$Q,8,0))</f>
        <v/>
      </c>
      <c r="R62" s="64" t="str">
        <f>IF(B62="","",VLOOKUP(AD62,Varsayımlar!$B:$Q,9,0))</f>
        <v/>
      </c>
      <c r="S62" s="64" t="str">
        <f>IF(B62="","",VLOOKUP(AD62,Varsayımlar!$B:$Q,10,0))</f>
        <v/>
      </c>
      <c r="T62" s="64" t="str">
        <f>IF(B62="","",VLOOKUP(AD62,Varsayımlar!$B:$Q,11,0))</f>
        <v/>
      </c>
      <c r="U62" s="64" t="str">
        <f>IF(B62="","",VLOOKUP(AD62,Varsayımlar!$B:$Q,12,0))</f>
        <v/>
      </c>
      <c r="V62" s="64" t="str">
        <f>IF(B62="","",VLOOKUP(AD62,Varsayımlar!$B:$Q,13,0))</f>
        <v/>
      </c>
      <c r="W62" s="64" t="str">
        <f>IF(B62="","",VLOOKUP(AD62,Varsayımlar!$B:$Q,14,0))</f>
        <v/>
      </c>
      <c r="X62" s="66"/>
      <c r="Y62" s="66"/>
      <c r="Z62" s="64"/>
      <c r="AA62" s="64" t="str">
        <f>IF(B62="","",VLOOKUP(AD62,Varsayımlar!$B:$Q,15,0))</f>
        <v/>
      </c>
      <c r="AB62" s="64" t="str">
        <f>IF(B62="","",VLOOKUP(AD62,Varsayımlar!$B:$Q,16,0))</f>
        <v/>
      </c>
      <c r="AC62" s="64"/>
      <c r="AD62" s="61" t="str">
        <f t="shared" si="1"/>
        <v/>
      </c>
    </row>
    <row r="63" spans="1:30" ht="36" customHeight="1" x14ac:dyDescent="0.25">
      <c r="A63" s="198" t="s">
        <v>171</v>
      </c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9"/>
      <c r="AC63" s="55"/>
    </row>
    <row r="64" spans="1:30" ht="63" x14ac:dyDescent="0.25">
      <c r="A64" s="9" t="s">
        <v>0</v>
      </c>
      <c r="B64" s="9" t="s">
        <v>1</v>
      </c>
      <c r="C64" s="10" t="s">
        <v>36</v>
      </c>
      <c r="D64" s="10" t="s">
        <v>177</v>
      </c>
      <c r="E64" s="10" t="s">
        <v>42</v>
      </c>
      <c r="F64" s="9" t="s">
        <v>43</v>
      </c>
      <c r="G64" s="9" t="s">
        <v>13</v>
      </c>
      <c r="H64" s="9" t="s">
        <v>2</v>
      </c>
      <c r="I64" s="9" t="s">
        <v>83</v>
      </c>
      <c r="J64" s="9" t="s">
        <v>3</v>
      </c>
      <c r="K64" s="9" t="s">
        <v>21</v>
      </c>
      <c r="L64" s="9" t="s">
        <v>141</v>
      </c>
      <c r="M64" s="9" t="s">
        <v>20</v>
      </c>
      <c r="N64" s="9" t="s">
        <v>870</v>
      </c>
      <c r="O64" s="9" t="s">
        <v>176</v>
      </c>
      <c r="P64" s="9" t="s">
        <v>16</v>
      </c>
      <c r="Q64" s="9" t="s">
        <v>4</v>
      </c>
      <c r="R64" s="9" t="s">
        <v>5</v>
      </c>
      <c r="S64" s="9" t="s">
        <v>6</v>
      </c>
      <c r="T64" s="9" t="s">
        <v>33</v>
      </c>
      <c r="U64" s="9" t="s">
        <v>7</v>
      </c>
      <c r="V64" s="9" t="s">
        <v>8</v>
      </c>
      <c r="W64" s="9" t="s">
        <v>364</v>
      </c>
      <c r="X64" s="9" t="s">
        <v>10</v>
      </c>
      <c r="Y64" s="9" t="s">
        <v>11</v>
      </c>
      <c r="Z64" s="9" t="s">
        <v>12</v>
      </c>
      <c r="AA64" s="9" t="s">
        <v>14</v>
      </c>
      <c r="AB64" s="9" t="s">
        <v>15</v>
      </c>
      <c r="AC64" s="9" t="s">
        <v>305</v>
      </c>
      <c r="AD64" s="8" t="s">
        <v>50</v>
      </c>
    </row>
    <row r="65" spans="1:30" ht="31.5" customHeight="1" x14ac:dyDescent="0.25">
      <c r="A65" s="9" t="s">
        <v>29</v>
      </c>
      <c r="B65" s="70" t="s">
        <v>149</v>
      </c>
      <c r="C65" s="71">
        <f>IF(B65="","",VLOOKUP(AD65,Varsayımlar!$B:$Q,3,0))</f>
        <v>8698829380698</v>
      </c>
      <c r="D65" s="71"/>
      <c r="E65" s="72" t="s">
        <v>150</v>
      </c>
      <c r="F65" s="70"/>
      <c r="G65" s="70"/>
      <c r="H65" s="70" t="str">
        <f>IF(B65="","",VLOOKUP(AD65,Varsayımlar!$B:$Q,5,0))</f>
        <v>Happylla 25cm (060)</v>
      </c>
      <c r="I65" s="70">
        <f>IF(B65="","",VLOOKUP(AD65,Varsayımlar!B:T,19,0))</f>
        <v>0</v>
      </c>
      <c r="J65" s="70" t="str">
        <f>IF(B65="","",VLOOKUP(AD65,Varsayımlar!$B:$Q,6,0))</f>
        <v>SADE</v>
      </c>
      <c r="K65" s="70">
        <v>500</v>
      </c>
      <c r="L65" s="70"/>
      <c r="M65" s="70">
        <f>IFERROR(IF(B65="","",K65/VLOOKUP(AD65,Varsayımlar!B:R,17,0)),"")</f>
        <v>10</v>
      </c>
      <c r="N65" s="70"/>
      <c r="O65" s="70"/>
      <c r="P65" s="70">
        <f>IF(B65="","",VLOOKUP(AD65,Varsayımlar!$B:$Q,7,0)*K65)</f>
        <v>6000</v>
      </c>
      <c r="Q65" s="70">
        <f>IF(B65="","",VLOOKUP(AD65,Varsayımlar!$B:$Q,8,0))</f>
        <v>25</v>
      </c>
      <c r="R65" s="70" t="str">
        <f>IF(B65="","",VLOOKUP(AD65,Varsayımlar!$B:$Q,9,0))</f>
        <v>Irak soft</v>
      </c>
      <c r="S65" s="70">
        <f>IF(B65="","",VLOOKUP(AD65,Varsayımlar!$B:$Q,10,0))</f>
        <v>10</v>
      </c>
      <c r="T65" s="70">
        <f>IF(B65="","",VLOOKUP(AD65,Varsayımlar!$B:$Q,11,0))</f>
        <v>12</v>
      </c>
      <c r="U65" s="70">
        <f>IF(B65="","",VLOOKUP(AD65,Varsayımlar!$B:$Q,12,0))</f>
        <v>650</v>
      </c>
      <c r="V65" s="70" t="str">
        <f>IF(B65="","",VLOOKUP(AD65,Varsayımlar!$B:$Q,13,0))</f>
        <v>Yurtiçi</v>
      </c>
      <c r="W65" s="70">
        <f>IF(B65="","",VLOOKUP(AD65,Varsayımlar!$B:$Q,14,0))</f>
        <v>6</v>
      </c>
      <c r="X65" s="73" t="s">
        <v>161</v>
      </c>
      <c r="Y65" s="73" t="s">
        <v>161</v>
      </c>
      <c r="Z65" s="73" t="s">
        <v>161</v>
      </c>
      <c r="AA65" s="70" t="str">
        <f>IF(B65="","",VLOOKUP(AD65,Varsayımlar!$B:$Q,15,0))</f>
        <v>Kırmızı Koli-Etiketli</v>
      </c>
      <c r="AB65" s="70" t="str">
        <f>IF(B65="","",VLOOKUP(AD65,Varsayımlar!$B:$Q,16,0))</f>
        <v>24-26 cm</v>
      </c>
      <c r="AC65" s="70">
        <f>IF(B65="","",VLOOKUP(Sayfa2!AD17,Varsayımlar!B:S,18,0))</f>
        <v>0</v>
      </c>
      <c r="AD65" s="8" t="str">
        <f>IF(B65="","",CONCATENATE(B65,E65))</f>
        <v>Aylin KartonHappylla 25 cm 10 lu 650g</v>
      </c>
    </row>
    <row r="66" spans="1:30" ht="31.5" customHeight="1" x14ac:dyDescent="0.25">
      <c r="A66" s="9" t="s">
        <v>122</v>
      </c>
      <c r="B66" s="58" t="s">
        <v>143</v>
      </c>
      <c r="C66" s="59">
        <f>IF(B66="","",VLOOKUP(AD66,Varsayımlar!$B:$Q,3,0))</f>
        <v>8698829380698</v>
      </c>
      <c r="D66" s="59"/>
      <c r="E66" s="74" t="s">
        <v>162</v>
      </c>
      <c r="F66" s="58"/>
      <c r="G66" s="58"/>
      <c r="H66" s="58" t="str">
        <f>IF(B66="","",VLOOKUP(AD66,Varsayımlar!$B:$Q,5,0))</f>
        <v>Bisto 25 cm</v>
      </c>
      <c r="I66" s="58">
        <f>IF(B66="","",VLOOKUP(AD66,Varsayımlar!B:T,19,0))</f>
        <v>0</v>
      </c>
      <c r="J66" s="58" t="str">
        <f>IF(B66="","",VLOOKUP(AD66,Varsayımlar!$B:$Q,6,0))</f>
        <v>SADE</v>
      </c>
      <c r="K66" s="58" t="s">
        <v>160</v>
      </c>
      <c r="L66" s="58"/>
      <c r="M66" s="58" t="str">
        <f>IFERROR(IF(B66="","",K66/VLOOKUP(AD66,Varsayımlar!B:R,17,0)),"")</f>
        <v/>
      </c>
      <c r="N66" s="58">
        <v>50</v>
      </c>
      <c r="O66" s="58"/>
      <c r="P66" s="58" t="e">
        <f>IF(B66="","",VLOOKUP(AD66,Varsayımlar!$B:$Q,7,0)*K66)</f>
        <v>#VALUE!</v>
      </c>
      <c r="Q66" s="58">
        <f>IF(B66="","",VLOOKUP(AD66,Varsayımlar!$B:$Q,8,0))</f>
        <v>25</v>
      </c>
      <c r="R66" s="58" t="str">
        <f>IF(B66="","",VLOOKUP(AD66,Varsayımlar!$B:$Q,9,0))</f>
        <v>Standart</v>
      </c>
      <c r="S66" s="58">
        <f>IF(B66="","",VLOOKUP(AD66,Varsayımlar!$B:$Q,10,0))</f>
        <v>12</v>
      </c>
      <c r="T66" s="58">
        <f>IF(B66="","",VLOOKUP(AD66,Varsayımlar!$B:$Q,11,0))</f>
        <v>12</v>
      </c>
      <c r="U66" s="58">
        <f>IF(B66="","",VLOOKUP(AD66,Varsayımlar!$B:$Q,12,0))</f>
        <v>840</v>
      </c>
      <c r="V66" s="58" t="str">
        <f>IF(B66="","",VLOOKUP(AD66,Varsayımlar!$B:$Q,13,0))</f>
        <v>Yurtiçi</v>
      </c>
      <c r="W66" s="58">
        <f>IF(B66="","",VLOOKUP(AD66,Varsayımlar!$B:$Q,14,0))</f>
        <v>6</v>
      </c>
      <c r="X66" s="60" t="s">
        <v>161</v>
      </c>
      <c r="Y66" s="60" t="s">
        <v>161</v>
      </c>
      <c r="Z66" s="60" t="s">
        <v>161</v>
      </c>
      <c r="AA66" s="58" t="str">
        <f>IF(B66="","",VLOOKUP(AD66,Varsayımlar!$B:$Q,15,0))</f>
        <v>Bisto Kolisi</v>
      </c>
      <c r="AB66" s="58" t="str">
        <f>IF(B66="","",VLOOKUP(AD66,Varsayımlar!$B:$Q,16,0))</f>
        <v>24-26 Cm</v>
      </c>
      <c r="AC66" s="58">
        <f>IF(B66="","",VLOOKUP(Sayfa2!AD18,Varsayımlar!B:S,18,0))</f>
        <v>0</v>
      </c>
      <c r="AD66" s="61" t="str">
        <f>IF(B66="","",CONCATENATE(B66,E66))</f>
        <v>Şok MarketBisto 25 cm 12 pcs 840g</v>
      </c>
    </row>
    <row r="67" spans="1:30" ht="31.5" customHeight="1" x14ac:dyDescent="0.25">
      <c r="A67" s="9" t="s">
        <v>123</v>
      </c>
      <c r="B67" s="75" t="s">
        <v>143</v>
      </c>
      <c r="C67" s="76">
        <f>IF(B67="","",VLOOKUP(AD67,Varsayımlar!$B:$Q,3,0))</f>
        <v>8698829380698</v>
      </c>
      <c r="D67" s="76"/>
      <c r="E67" s="75" t="s">
        <v>144</v>
      </c>
      <c r="F67" s="77"/>
      <c r="G67" s="77"/>
      <c r="H67" s="77" t="str">
        <f>IF(B67="","",VLOOKUP(AD67,Varsayımlar!$B:$Q,5,0))</f>
        <v xml:space="preserve">Taco 15 cm </v>
      </c>
      <c r="I67" s="77">
        <f>IF(B67="","",VLOOKUP(AD67,Varsayımlar!B:T,19,0))</f>
        <v>0</v>
      </c>
      <c r="J67" s="77" t="str">
        <f>IF(B67="","",VLOOKUP(AD67,Varsayımlar!$B:$Q,6,0))</f>
        <v>SADE</v>
      </c>
      <c r="K67" s="77" t="s">
        <v>160</v>
      </c>
      <c r="L67" s="77"/>
      <c r="M67" s="77" t="str">
        <f>IFERROR(IF(B67="","",K67/VLOOKUP(AD67,Varsayımlar!B:R,17,0)),"")</f>
        <v/>
      </c>
      <c r="N67" s="77">
        <v>50</v>
      </c>
      <c r="O67" s="77"/>
      <c r="P67" s="77" t="e">
        <f>IF(B67="","",VLOOKUP(AD67,Varsayımlar!$B:$Q,7,0)*K67)</f>
        <v>#VALUE!</v>
      </c>
      <c r="Q67" s="77">
        <f>IF(B67="","",VLOOKUP(AD67,Varsayımlar!$B:$Q,8,0))</f>
        <v>15</v>
      </c>
      <c r="R67" s="77" t="str">
        <f>IF(B67="","",VLOOKUP(AD67,Varsayımlar!$B:$Q,9,0))</f>
        <v>SOFT-PA3</v>
      </c>
      <c r="S67" s="77">
        <f>IF(B67="","",VLOOKUP(AD67,Varsayımlar!$B:$Q,10,0))</f>
        <v>6</v>
      </c>
      <c r="T67" s="77">
        <f>IF(B67="","",VLOOKUP(AD67,Varsayımlar!$B:$Q,11,0))</f>
        <v>18</v>
      </c>
      <c r="U67" s="77">
        <f>IF(B67="","",VLOOKUP(AD67,Varsayımlar!$B:$Q,12,0))</f>
        <v>250</v>
      </c>
      <c r="V67" s="77" t="str">
        <f>IF(B67="","",VLOOKUP(AD67,Varsayımlar!$B:$Q,13,0))</f>
        <v>YURTİÇİ</v>
      </c>
      <c r="W67" s="77">
        <f>IF(B67="","",VLOOKUP(AD67,Varsayımlar!$B:$Q,14,0))</f>
        <v>6</v>
      </c>
      <c r="X67" s="78" t="s">
        <v>161</v>
      </c>
      <c r="Y67" s="78" t="s">
        <v>161</v>
      </c>
      <c r="Z67" s="78" t="s">
        <v>161</v>
      </c>
      <c r="AA67" s="77" t="str">
        <f>IF(B67="","",VLOOKUP(AD67,Varsayımlar!$B:$Q,15,0))</f>
        <v>15 CM KOLİ</v>
      </c>
      <c r="AB67" s="77" t="str">
        <f>IF(B67="","",VLOOKUP(AD67,Varsayımlar!$B:$Q,16,0))</f>
        <v>14-16 CM</v>
      </c>
      <c r="AC67" s="77">
        <f>IF(B67="","",VLOOKUP(Sayfa2!AD19,Varsayımlar!B:S,18,0))</f>
        <v>0</v>
      </c>
      <c r="AD67" s="8" t="str">
        <f>IF(B67="","",CONCATENATE(B67,E67))</f>
        <v>Şok MarketTaco 15 cm 6 lı 150 g</v>
      </c>
    </row>
    <row r="68" spans="1:30" ht="31.5" hidden="1" customHeight="1" x14ac:dyDescent="0.25">
      <c r="A68" s="9" t="s">
        <v>125</v>
      </c>
      <c r="B68" s="64"/>
      <c r="C68" s="65" t="str">
        <f>IF(B68="","",VLOOKUP(AD68,Varsayımlar!$B:$Q,3,0))</f>
        <v/>
      </c>
      <c r="D68" s="65"/>
      <c r="E68" s="65"/>
      <c r="F68" s="64"/>
      <c r="G68" s="64"/>
      <c r="H68" s="64" t="str">
        <f>IF(B68="","",VLOOKUP(AD68,Varsayımlar!$B:$Q,5,0))</f>
        <v/>
      </c>
      <c r="I68" s="64"/>
      <c r="J68" s="64" t="str">
        <f>IF(B68="","",VLOOKUP(AD68,Varsayımlar!$B:$Q,6,0))</f>
        <v/>
      </c>
      <c r="K68" s="64"/>
      <c r="L68" s="64"/>
      <c r="M68" s="64">
        <f>K68/84</f>
        <v>0</v>
      </c>
      <c r="N68" s="64"/>
      <c r="O68" s="64"/>
      <c r="P68" s="64" t="str">
        <f>IF(B68="","",VLOOKUP(AD68,Varsayımlar!$B:$Q,7,0)*K68)</f>
        <v/>
      </c>
      <c r="Q68" s="64" t="str">
        <f>IF(B68="","",VLOOKUP(AD68,Varsayımlar!$B:$Q,8,0))</f>
        <v/>
      </c>
      <c r="R68" s="64" t="str">
        <f>IF(B68="","",VLOOKUP(AD68,Varsayımlar!$B:$Q,9,0))</f>
        <v/>
      </c>
      <c r="S68" s="64" t="str">
        <f>IF(B68="","",VLOOKUP(AD68,Varsayımlar!$B:$Q,10,0))</f>
        <v/>
      </c>
      <c r="T68" s="64" t="str">
        <f>IF(B68="","",VLOOKUP(AD68,Varsayımlar!$B:$Q,11,0))</f>
        <v/>
      </c>
      <c r="U68" s="64" t="str">
        <f>IF(B68="","",VLOOKUP(AD68,Varsayımlar!$B:$Q,12,0))</f>
        <v/>
      </c>
      <c r="V68" s="64" t="str">
        <f>IF(B68="","",VLOOKUP(AD68,Varsayımlar!$B:$Q,13,0))</f>
        <v/>
      </c>
      <c r="W68" s="64" t="str">
        <f>IF(B68="","",VLOOKUP(AD68,Varsayımlar!$B:$Q,14,0))</f>
        <v/>
      </c>
      <c r="X68" s="66"/>
      <c r="Y68" s="66"/>
      <c r="Z68" s="64"/>
      <c r="AA68" s="64" t="str">
        <f>IF(B68="","",VLOOKUP(AD68,Varsayımlar!$B:$Q,15,0))</f>
        <v/>
      </c>
      <c r="AB68" s="64" t="str">
        <f>IF(B68="","",VLOOKUP(AD68,Varsayımlar!$B:$Q,16,0))</f>
        <v/>
      </c>
      <c r="AC68" s="79"/>
      <c r="AD68" s="61" t="str">
        <f>IF(B68="","",CONCATENATE(B68,E68))</f>
        <v/>
      </c>
    </row>
    <row r="69" spans="1:30" x14ac:dyDescent="0.25">
      <c r="C69" s="80" t="str">
        <f>IF(B69="","",VLOOKUP(AD69,Varsayımlar!$B:$Q,3,0))</f>
        <v/>
      </c>
      <c r="H69" s="8" t="str">
        <f>IF(B69="","",VLOOKUP(AD69,Varsayımlar!$B:$Q,5,0))</f>
        <v/>
      </c>
      <c r="J69" s="8" t="str">
        <f>IF(B69="","",VLOOKUP(AD69,Varsayımlar!$B:$Q,6,0))</f>
        <v/>
      </c>
      <c r="P69" s="8" t="str">
        <f>IF(B69="","",VLOOKUP(AD69,Varsayımlar!$B:$Q,7,0)*K69)</f>
        <v/>
      </c>
      <c r="Q69" s="8" t="str">
        <f>IF(B69="","",VLOOKUP(AD69,Varsayımlar!$B:$Q,8,0))</f>
        <v/>
      </c>
      <c r="R69" s="8" t="str">
        <f>IF(B69="","",VLOOKUP(AD69,Varsayımlar!$B:$Q,9,0))</f>
        <v/>
      </c>
      <c r="S69" s="8" t="str">
        <f>IF(B69="","",VLOOKUP(AD69,Varsayımlar!$B:$Q,10,0))</f>
        <v/>
      </c>
      <c r="T69" s="8" t="str">
        <f>IF(B69="","",VLOOKUP(AD69,Varsayımlar!$B:$Q,11,0))</f>
        <v/>
      </c>
      <c r="U69" s="8" t="str">
        <f>IF(B69="","",VLOOKUP(AD69,Varsayımlar!$B:$Q,12,0))</f>
        <v/>
      </c>
      <c r="V69" s="8" t="str">
        <f>IF(B69="","",VLOOKUP(AD69,Varsayımlar!$B:$Q,13,0))</f>
        <v/>
      </c>
      <c r="W69" s="8" t="str">
        <f>IF(B69="","",VLOOKUP(AD69,Varsayımlar!$B:$Q,14,0))</f>
        <v/>
      </c>
      <c r="AA69" s="8" t="str">
        <f>IF(B69="","",VLOOKUP(AD69,Varsayımlar!$B:$Q,15,0))</f>
        <v/>
      </c>
      <c r="AB69" s="8" t="str">
        <f>IF(B69="","",VLOOKUP(AD69,Varsayımlar!$B:$Q,16,0))</f>
        <v/>
      </c>
      <c r="AD69" s="8" t="str">
        <f>IF(B69="","",CONCATENATE(B69,E69))</f>
        <v/>
      </c>
    </row>
    <row r="70" spans="1:30" ht="29.25" customHeight="1" x14ac:dyDescent="0.25">
      <c r="A70" s="198" t="s">
        <v>121</v>
      </c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80"/>
    </row>
    <row r="71" spans="1:30" ht="63" x14ac:dyDescent="0.25">
      <c r="A71" s="9" t="s">
        <v>0</v>
      </c>
      <c r="B71" s="9" t="s">
        <v>1</v>
      </c>
      <c r="C71" s="10" t="s">
        <v>36</v>
      </c>
      <c r="D71" s="10" t="s">
        <v>177</v>
      </c>
      <c r="E71" s="10" t="s">
        <v>42</v>
      </c>
      <c r="F71" s="9" t="s">
        <v>43</v>
      </c>
      <c r="G71" s="9" t="s">
        <v>13</v>
      </c>
      <c r="H71" s="9" t="s">
        <v>2</v>
      </c>
      <c r="I71" s="9" t="s">
        <v>83</v>
      </c>
      <c r="J71" s="9" t="s">
        <v>3</v>
      </c>
      <c r="K71" s="9" t="s">
        <v>21</v>
      </c>
      <c r="L71" s="9" t="s">
        <v>141</v>
      </c>
      <c r="M71" s="9" t="s">
        <v>20</v>
      </c>
      <c r="N71" s="9" t="s">
        <v>243</v>
      </c>
      <c r="O71" s="9" t="s">
        <v>176</v>
      </c>
      <c r="P71" s="9" t="s">
        <v>16</v>
      </c>
      <c r="Q71" s="9" t="s">
        <v>4</v>
      </c>
      <c r="R71" s="9" t="s">
        <v>5</v>
      </c>
      <c r="S71" s="9" t="s">
        <v>6</v>
      </c>
      <c r="T71" s="9" t="s">
        <v>33</v>
      </c>
      <c r="U71" s="9" t="s">
        <v>7</v>
      </c>
      <c r="V71" s="9" t="s">
        <v>8</v>
      </c>
      <c r="W71" s="9" t="s">
        <v>9</v>
      </c>
      <c r="X71" s="9" t="s">
        <v>10</v>
      </c>
      <c r="Y71" s="9" t="s">
        <v>11</v>
      </c>
      <c r="Z71" s="9" t="s">
        <v>12</v>
      </c>
      <c r="AA71" s="9" t="s">
        <v>14</v>
      </c>
      <c r="AB71" s="9" t="s">
        <v>15</v>
      </c>
      <c r="AC71" s="9" t="s">
        <v>305</v>
      </c>
      <c r="AD71" s="8" t="s">
        <v>50</v>
      </c>
    </row>
    <row r="72" spans="1:30" ht="36" customHeight="1" x14ac:dyDescent="0.25">
      <c r="A72" s="9" t="s">
        <v>29</v>
      </c>
      <c r="B72" s="70" t="s">
        <v>17</v>
      </c>
      <c r="C72" s="71">
        <f>IF(B72="","",VLOOKUP(AD72,Varsayımlar!$B:$Q,3,0))</f>
        <v>8698829380698</v>
      </c>
      <c r="D72" s="71" t="s">
        <v>233</v>
      </c>
      <c r="E72" s="106" t="s">
        <v>37</v>
      </c>
      <c r="F72" s="70" t="s">
        <v>735</v>
      </c>
      <c r="G72" s="70" t="s">
        <v>736</v>
      </c>
      <c r="H72" s="70" t="str">
        <f>IF(B72="","",VLOOKUP(AD72,Varsayımlar!$B:$Q,5,0))</f>
        <v>TORTİLLAS 25 CM 4 PCS 260G</v>
      </c>
      <c r="I72" s="70">
        <f>IF(B72="","",VLOOKUP(AD72,Varsayımlar!B:T,19,0))</f>
        <v>0</v>
      </c>
      <c r="J72" s="70" t="str">
        <f>IF(B72="","",VLOOKUP(AD72,Varsayımlar!$B:$Q,6,0))</f>
        <v>SADE</v>
      </c>
      <c r="K72" s="70">
        <v>2436</v>
      </c>
      <c r="L72" s="70"/>
      <c r="M72" s="70">
        <f>K72/84</f>
        <v>29</v>
      </c>
      <c r="N72" s="70"/>
      <c r="O72" s="70">
        <v>35</v>
      </c>
      <c r="P72" s="70">
        <f>IF(B72="","",VLOOKUP(AD72,Varsayımlar!$B:$Q,7,0)*K72)</f>
        <v>73080</v>
      </c>
      <c r="Q72" s="70">
        <f>IF(B72="","",VLOOKUP(AD72,Varsayımlar!$B:$Q,8,0))</f>
        <v>25</v>
      </c>
      <c r="R72" s="70" t="str">
        <f>IF(B72="","",VLOOKUP(AD72,Varsayımlar!$B:$Q,9,0))</f>
        <v>SOFT</v>
      </c>
      <c r="S72" s="70">
        <f>IF(B72="","",VLOOKUP(AD72,Varsayımlar!$B:$Q,10,0))</f>
        <v>4</v>
      </c>
      <c r="T72" s="70">
        <f>IF(B72="","",VLOOKUP(AD72,Varsayımlar!$B:$Q,11,0))</f>
        <v>30</v>
      </c>
      <c r="U72" s="70">
        <f>IF(B72="","",VLOOKUP(AD72,Varsayımlar!$B:$Q,12,0))</f>
        <v>260</v>
      </c>
      <c r="V72" s="70" t="str">
        <f>IF(B72="","",VLOOKUP(AD72,Varsayımlar!$B:$Q,13,0))</f>
        <v>YURTDIŞI</v>
      </c>
      <c r="W72" s="70">
        <f>IF(B72="","",VLOOKUP(AD72,Varsayımlar!$B:$Q,14,0))</f>
        <v>6</v>
      </c>
      <c r="X72" s="73">
        <v>46204</v>
      </c>
      <c r="Y72" s="73">
        <v>46388</v>
      </c>
      <c r="Z72" s="70" t="s">
        <v>827</v>
      </c>
      <c r="AA72" s="70" t="str">
        <f>IF(B72="","",VLOOKUP(AD72,Varsayımlar!$B:$Q,15,0))</f>
        <v>TRİTON -SKT ATILACAK</v>
      </c>
      <c r="AB72" s="70" t="str">
        <f>IF(B72="","",VLOOKUP(AD72,Varsayımlar!$B:$Q,16,0))</f>
        <v>24-26 CM</v>
      </c>
      <c r="AC72" s="64"/>
      <c r="AD72" s="61" t="str">
        <f>IF(B72="","",CONCATENATE(B72,E72))</f>
        <v>LLC TRİTONMUTLUKAL WHEAT TORTILLA</v>
      </c>
    </row>
    <row r="73" spans="1:30" ht="36" customHeight="1" x14ac:dyDescent="0.25">
      <c r="A73" s="9" t="s">
        <v>122</v>
      </c>
      <c r="B73" s="77" t="s">
        <v>17</v>
      </c>
      <c r="C73" s="76">
        <f>IF(B73="","",VLOOKUP(AD73,Varsayımlar!$B:$Q,3,0))</f>
        <v>8698829380698</v>
      </c>
      <c r="D73" s="76" t="s">
        <v>235</v>
      </c>
      <c r="E73" s="119" t="s">
        <v>37</v>
      </c>
      <c r="F73" s="77" t="s">
        <v>740</v>
      </c>
      <c r="G73" s="77" t="s">
        <v>741</v>
      </c>
      <c r="H73" s="77" t="str">
        <f>IF(B73="","",VLOOKUP(AD73,Varsayımlar!$B:$Q,5,0))</f>
        <v>TORTİLLAS 25 CM 4 PCS 260G</v>
      </c>
      <c r="I73" s="77">
        <f>IF(B73="","",VLOOKUP(AD73,Varsayımlar!B:T,19,0))</f>
        <v>0</v>
      </c>
      <c r="J73" s="77" t="str">
        <f>IF(B73="","",VLOOKUP(AD73,Varsayımlar!$B:$Q,6,0))</f>
        <v>SADE</v>
      </c>
      <c r="K73" s="77">
        <v>2100</v>
      </c>
      <c r="L73" s="77"/>
      <c r="M73" s="77">
        <f>K73/84</f>
        <v>25</v>
      </c>
      <c r="N73" s="77"/>
      <c r="O73" s="77">
        <v>30</v>
      </c>
      <c r="P73" s="77">
        <f>IF(B73="","",VLOOKUP(AD73,Varsayımlar!$B:$Q,7,0)*K73)</f>
        <v>63000</v>
      </c>
      <c r="Q73" s="77">
        <f>IF(B73="","",VLOOKUP(AD73,Varsayımlar!$B:$Q,8,0))</f>
        <v>25</v>
      </c>
      <c r="R73" s="77" t="str">
        <f>IF(B73="","",VLOOKUP(AD73,Varsayımlar!$B:$Q,9,0))</f>
        <v>SOFT</v>
      </c>
      <c r="S73" s="77">
        <f>IF(B73="","",VLOOKUP(AD73,Varsayımlar!$B:$Q,10,0))</f>
        <v>4</v>
      </c>
      <c r="T73" s="77">
        <f>IF(B73="","",VLOOKUP(AD73,Varsayımlar!$B:$Q,11,0))</f>
        <v>30</v>
      </c>
      <c r="U73" s="77">
        <f>IF(B73="","",VLOOKUP(AD73,Varsayımlar!$B:$Q,12,0))</f>
        <v>260</v>
      </c>
      <c r="V73" s="77" t="str">
        <f>IF(B73="","",VLOOKUP(AD73,Varsayımlar!$B:$Q,13,0))</f>
        <v>YURTDIŞI</v>
      </c>
      <c r="W73" s="77">
        <f>IF(B73="","",VLOOKUP(AD73,Varsayımlar!$B:$Q,14,0))</f>
        <v>6</v>
      </c>
      <c r="X73" s="78">
        <v>46205</v>
      </c>
      <c r="Y73" s="78">
        <v>46389</v>
      </c>
      <c r="Z73" s="77">
        <v>26070225</v>
      </c>
      <c r="AA73" s="77" t="str">
        <f>IF(B73="","",VLOOKUP(AD73,Varsayımlar!$B:$Q,15,0))</f>
        <v>TRİTON -SKT ATILACAK</v>
      </c>
      <c r="AB73" s="77" t="str">
        <f>IF(B73="","",VLOOKUP(AD73,Varsayımlar!$B:$Q,16,0))</f>
        <v>24-26 CM</v>
      </c>
      <c r="AC73" s="64"/>
      <c r="AD73" s="61" t="str">
        <f>IF(B73="","",CONCATENATE(B73,E73))</f>
        <v>LLC TRİTONMUTLUKAL WHEAT TORTILLA</v>
      </c>
    </row>
    <row r="74" spans="1:30" ht="36" customHeight="1" x14ac:dyDescent="0.25">
      <c r="A74" s="9" t="s">
        <v>123</v>
      </c>
      <c r="B74" s="77" t="s">
        <v>17</v>
      </c>
      <c r="C74" s="76">
        <f>IF(B74="","",VLOOKUP(AD74,Varsayımlar!$B:$Q,3,0))</f>
        <v>8698829380698</v>
      </c>
      <c r="D74" s="76" t="s">
        <v>235</v>
      </c>
      <c r="E74" s="119" t="s">
        <v>37</v>
      </c>
      <c r="F74" s="77" t="s">
        <v>740</v>
      </c>
      <c r="G74" s="77" t="s">
        <v>742</v>
      </c>
      <c r="H74" s="77" t="str">
        <f>IF(B74="","",VLOOKUP(AD74,Varsayımlar!$B:$Q,5,0))</f>
        <v>TORTİLLAS 25 CM 4 PCS 260G</v>
      </c>
      <c r="I74" s="77">
        <f>IF(B74="","",VLOOKUP(AD74,Varsayımlar!B:T,19,0))</f>
        <v>0</v>
      </c>
      <c r="J74" s="77" t="str">
        <f>IF(B74="","",VLOOKUP(AD74,Varsayımlar!$B:$Q,6,0))</f>
        <v>SADE</v>
      </c>
      <c r="K74" s="77">
        <v>336</v>
      </c>
      <c r="L74" s="77"/>
      <c r="M74" s="77">
        <f>K74/84</f>
        <v>4</v>
      </c>
      <c r="N74" s="77"/>
      <c r="O74" s="77">
        <v>6</v>
      </c>
      <c r="P74" s="77">
        <f>IF(B74="","",VLOOKUP(AD74,Varsayımlar!$B:$Q,7,0)*K74)</f>
        <v>10080</v>
      </c>
      <c r="Q74" s="77">
        <f>IF(B74="","",VLOOKUP(AD74,Varsayımlar!$B:$Q,8,0))</f>
        <v>25</v>
      </c>
      <c r="R74" s="77" t="str">
        <f>IF(B74="","",VLOOKUP(AD74,Varsayımlar!$B:$Q,9,0))</f>
        <v>SOFT</v>
      </c>
      <c r="S74" s="77">
        <f>IF(B74="","",VLOOKUP(AD74,Varsayımlar!$B:$Q,10,0))</f>
        <v>4</v>
      </c>
      <c r="T74" s="77">
        <f>IF(B74="","",VLOOKUP(AD74,Varsayımlar!$B:$Q,11,0))</f>
        <v>30</v>
      </c>
      <c r="U74" s="77">
        <f>IF(B74="","",VLOOKUP(AD74,Varsayımlar!$B:$Q,12,0))</f>
        <v>260</v>
      </c>
      <c r="V74" s="77" t="str">
        <f>IF(B74="","",VLOOKUP(AD74,Varsayımlar!$B:$Q,13,0))</f>
        <v>YURTDIŞI</v>
      </c>
      <c r="W74" s="77">
        <f>IF(B74="","",VLOOKUP(AD74,Varsayımlar!$B:$Q,14,0))</f>
        <v>6</v>
      </c>
      <c r="X74" s="78">
        <v>46205</v>
      </c>
      <c r="Y74" s="78">
        <v>46389</v>
      </c>
      <c r="Z74" s="77">
        <v>26070225</v>
      </c>
      <c r="AA74" s="77" t="str">
        <f>IF(B74="","",VLOOKUP(AD74,Varsayımlar!$B:$Q,15,0))</f>
        <v>TRİTON -SKT ATILACAK</v>
      </c>
      <c r="AB74" s="77" t="str">
        <f>IF(B74="","",VLOOKUP(AD74,Varsayımlar!$B:$Q,16,0))</f>
        <v>24-26 CM</v>
      </c>
      <c r="AC74" s="64"/>
      <c r="AD74" s="61" t="str">
        <f>IF(B74="","",CONCATENATE(B74,E74))</f>
        <v>LLC TRİTONMUTLUKAL WHEAT TORTILLA</v>
      </c>
    </row>
    <row r="75" spans="1:30" ht="78.75" x14ac:dyDescent="0.25">
      <c r="A75" s="9" t="s">
        <v>124</v>
      </c>
      <c r="B75" s="111" t="s">
        <v>90</v>
      </c>
      <c r="C75" s="112">
        <f>IF(B75="","",VLOOKUP(AD75,Varsayımlar!$B:$Q,3,0))</f>
        <v>8698829380698</v>
      </c>
      <c r="D75" s="112" t="s">
        <v>235</v>
      </c>
      <c r="E75" s="151" t="s">
        <v>91</v>
      </c>
      <c r="F75" s="111"/>
      <c r="G75" s="111"/>
      <c r="H75" s="111" t="str">
        <f>IF(B75="","",VLOOKUP(AD75,Varsayımlar!$B:$Q,5,0))</f>
        <v>MAGNİT MAVİ AMBALAJ 25CM</v>
      </c>
      <c r="I75" s="111">
        <f>IF(B75="","",VLOOKUP(AD75,Varsayımlar!B:T,19,0))</f>
        <v>0</v>
      </c>
      <c r="J75" s="111" t="str">
        <f>IF(B75="","",VLOOKUP(AD75,Varsayımlar!$B:$Q,6,0))</f>
        <v>SADE</v>
      </c>
      <c r="K75" s="111">
        <v>2016</v>
      </c>
      <c r="L75" s="111"/>
      <c r="M75" s="111">
        <f>IFERROR(IF(B75="","",K75/VLOOKUP(AD75,Varsayımlar!B:R,17,0)),"")</f>
        <v>24</v>
      </c>
      <c r="N75" s="111"/>
      <c r="O75" s="111">
        <v>30</v>
      </c>
      <c r="P75" s="111">
        <f>IF(B75="","",VLOOKUP(AD75,Varsayımlar!$B:$Q,7,0)*K75)</f>
        <v>60480</v>
      </c>
      <c r="Q75" s="111">
        <f>IF(B75="","",VLOOKUP(AD75,Varsayımlar!$B:$Q,8,0))</f>
        <v>25</v>
      </c>
      <c r="R75" s="111" t="str">
        <f>IF(B75="","",VLOOKUP(AD75,Varsayımlar!$B:$Q,9,0))</f>
        <v>SOFT</v>
      </c>
      <c r="S75" s="111">
        <f>IF(B75="","",VLOOKUP(AD75,Varsayımlar!$B:$Q,10,0))</f>
        <v>4</v>
      </c>
      <c r="T75" s="111">
        <f>IF(B75="","",VLOOKUP(AD75,Varsayımlar!$B:$Q,11,0))</f>
        <v>30</v>
      </c>
      <c r="U75" s="111">
        <f>IF(B75="","",VLOOKUP(AD75,Varsayımlar!$B:$Q,12,0))</f>
        <v>260</v>
      </c>
      <c r="V75" s="111" t="str">
        <f>IF(B75="","",VLOOKUP(AD75,Varsayımlar!$B:$Q,13,0))</f>
        <v>YURTDIŞI</v>
      </c>
      <c r="W75" s="111">
        <f>IF(B75="","",VLOOKUP(AD75,Varsayımlar!$B:$Q,14,0))</f>
        <v>9</v>
      </c>
      <c r="X75" s="114">
        <v>46219</v>
      </c>
      <c r="Y75" s="114">
        <v>46493</v>
      </c>
      <c r="Z75" s="111" t="s">
        <v>684</v>
      </c>
      <c r="AA75" s="111" t="str">
        <f>IF(B75="","",VLOOKUP(AD75,Varsayımlar!$B:$Q,15,0))</f>
        <v>25CM TURUNCU KOLİ-SOL ÜST DİKDÖRTGENE ÜRETİM TARİHİ BASILACAK</v>
      </c>
      <c r="AB75" s="111" t="str">
        <f>IF(B75="","",VLOOKUP(AD75,Varsayımlar!$B:$Q,16,0))</f>
        <v>24-26 CM</v>
      </c>
      <c r="AC75" s="90">
        <f>IF(B75="","",VLOOKUP(Sayfa2!AD65,Varsayımlar!B:S,18,0))</f>
        <v>0</v>
      </c>
      <c r="AD75" s="90" t="str">
        <f>IF(B75="","",CONCATENATE(B75,E75))</f>
        <v>MAGNİTMAGNİT MAVİ AMBALAJ 25 CM 260G</v>
      </c>
    </row>
    <row r="76" spans="1:30" ht="78.75" x14ac:dyDescent="0.25">
      <c r="A76" s="9" t="s">
        <v>125</v>
      </c>
      <c r="B76" s="154" t="s">
        <v>90</v>
      </c>
      <c r="C76" s="155">
        <f>IF(B76="","",VLOOKUP(AD76,Varsayımlar!$B:$Q,3,0))</f>
        <v>8698829380698</v>
      </c>
      <c r="D76" s="155" t="s">
        <v>258</v>
      </c>
      <c r="E76" s="156" t="s">
        <v>91</v>
      </c>
      <c r="F76" s="154"/>
      <c r="G76" s="154"/>
      <c r="H76" s="154" t="str">
        <f>IF(B76="","",VLOOKUP(AD76,Varsayımlar!$B:$Q,5,0))</f>
        <v>MAGNİT MAVİ AMBALAJ 25CM</v>
      </c>
      <c r="I76" s="154">
        <f>IF(B76="","",VLOOKUP(AD76,Varsayımlar!B:T,19,0))</f>
        <v>0</v>
      </c>
      <c r="J76" s="154" t="str">
        <f>IF(B76="","",VLOOKUP(AD76,Varsayımlar!$B:$Q,6,0))</f>
        <v>SADE</v>
      </c>
      <c r="K76" s="154">
        <v>2016</v>
      </c>
      <c r="L76" s="154"/>
      <c r="M76" s="154">
        <f>IFERROR(IF(B76="","",K76/VLOOKUP(AD76,Varsayımlar!B:R,17,0)),"")</f>
        <v>24</v>
      </c>
      <c r="N76" s="154"/>
      <c r="O76" s="154">
        <v>30</v>
      </c>
      <c r="P76" s="154">
        <f>IF(B76="","",VLOOKUP(AD76,Varsayımlar!$B:$Q,7,0)*K76)</f>
        <v>60480</v>
      </c>
      <c r="Q76" s="154">
        <f>IF(B76="","",VLOOKUP(AD76,Varsayımlar!$B:$Q,8,0))</f>
        <v>25</v>
      </c>
      <c r="R76" s="154" t="str">
        <f>IF(B76="","",VLOOKUP(AD76,Varsayımlar!$B:$Q,9,0))</f>
        <v>SOFT</v>
      </c>
      <c r="S76" s="154">
        <f>IF(B76="","",VLOOKUP(AD76,Varsayımlar!$B:$Q,10,0))</f>
        <v>4</v>
      </c>
      <c r="T76" s="154">
        <f>IF(B76="","",VLOOKUP(AD76,Varsayımlar!$B:$Q,11,0))</f>
        <v>30</v>
      </c>
      <c r="U76" s="154">
        <f>IF(B76="","",VLOOKUP(AD76,Varsayımlar!$B:$Q,12,0))</f>
        <v>260</v>
      </c>
      <c r="V76" s="154" t="str">
        <f>IF(B76="","",VLOOKUP(AD76,Varsayımlar!$B:$Q,13,0))</f>
        <v>YURTDIŞI</v>
      </c>
      <c r="W76" s="154">
        <f>IF(B76="","",VLOOKUP(AD76,Varsayımlar!$B:$Q,14,0))</f>
        <v>9</v>
      </c>
      <c r="X76" s="157">
        <v>46221</v>
      </c>
      <c r="Y76" s="157">
        <v>46495</v>
      </c>
      <c r="Z76" s="154" t="s">
        <v>688</v>
      </c>
      <c r="AA76" s="154" t="str">
        <f>IF(B76="","",VLOOKUP(AD76,Varsayımlar!$B:$Q,15,0))</f>
        <v>25CM TURUNCU KOLİ-SOL ÜST DİKDÖRTGENE ÜRETİM TARİHİ BASILACAK</v>
      </c>
      <c r="AB76" s="154" t="str">
        <f>IF(B76="","",VLOOKUP(AD76,Varsayımlar!$B:$Q,16,0))</f>
        <v>24-26 CM</v>
      </c>
      <c r="AC76" s="90">
        <f>IF(B76="","",VLOOKUP(Sayfa2!AD70,Varsayımlar!B:S,18,0))</f>
        <v>0</v>
      </c>
      <c r="AD76" s="90" t="str">
        <f>IF(B76="","",CONCATENATE(B76,E76))</f>
        <v>MAGNİTMAGNİT MAVİ AMBALAJ 25 CM 260G</v>
      </c>
    </row>
    <row r="77" spans="1:30" ht="78.75" x14ac:dyDescent="0.25">
      <c r="A77" s="9" t="s">
        <v>126</v>
      </c>
      <c r="B77" s="88" t="s">
        <v>90</v>
      </c>
      <c r="C77" s="89">
        <f>IF(B77="","",VLOOKUP(AD77,Varsayımlar!$B:$Q,3,0))</f>
        <v>8698829380698</v>
      </c>
      <c r="D77" s="89" t="s">
        <v>259</v>
      </c>
      <c r="E77" s="85" t="s">
        <v>91</v>
      </c>
      <c r="F77" s="9"/>
      <c r="G77" s="9"/>
      <c r="H77" s="90" t="str">
        <f>IF(B77="","",VLOOKUP(AD77,Varsayımlar!$B:$Q,5,0))</f>
        <v>MAGNİT MAVİ AMBALAJ 25CM</v>
      </c>
      <c r="I77" s="90">
        <f>IF(B77="","",VLOOKUP(AD77,Varsayımlar!B:T,19,0))</f>
        <v>0</v>
      </c>
      <c r="J77" s="90" t="str">
        <f>IF(B77="","",VLOOKUP(AD77,Varsayımlar!$B:$Q,6,0))</f>
        <v>SADE</v>
      </c>
      <c r="K77" s="9">
        <v>2016</v>
      </c>
      <c r="L77" s="9"/>
      <c r="M77" s="9">
        <f>IFERROR(IF(B77="","",K77/VLOOKUP(AD77,Varsayımlar!B:R,17,0)),"")</f>
        <v>24</v>
      </c>
      <c r="N77" s="9"/>
      <c r="O77" s="9">
        <v>30</v>
      </c>
      <c r="P77" s="90">
        <f>IF(B77="","",VLOOKUP(AD77,Varsayımlar!$B:$Q,7,0)*K77)</f>
        <v>60480</v>
      </c>
      <c r="Q77" s="90">
        <f>IF(B77="","",VLOOKUP(AD77,Varsayımlar!$B:$Q,8,0))</f>
        <v>25</v>
      </c>
      <c r="R77" s="90" t="str">
        <f>IF(B77="","",VLOOKUP(AD77,Varsayımlar!$B:$Q,9,0))</f>
        <v>SOFT</v>
      </c>
      <c r="S77" s="90">
        <f>IF(B77="","",VLOOKUP(AD77,Varsayımlar!$B:$Q,10,0))</f>
        <v>4</v>
      </c>
      <c r="T77" s="90">
        <f>IF(B77="","",VLOOKUP(AD77,Varsayımlar!$B:$Q,11,0))</f>
        <v>30</v>
      </c>
      <c r="U77" s="90">
        <f>IF(B77="","",VLOOKUP(AD77,Varsayımlar!$B:$Q,12,0))</f>
        <v>260</v>
      </c>
      <c r="V77" s="90" t="str">
        <f>IF(B77="","",VLOOKUP(AD77,Varsayımlar!$B:$Q,13,0))</f>
        <v>YURTDIŞI</v>
      </c>
      <c r="W77" s="90">
        <f>IF(B77="","",VLOOKUP(AD77,Varsayımlar!$B:$Q,14,0))</f>
        <v>9</v>
      </c>
      <c r="X77" s="86">
        <v>46223</v>
      </c>
      <c r="Y77" s="86">
        <v>46497</v>
      </c>
      <c r="Z77" s="9" t="s">
        <v>691</v>
      </c>
      <c r="AA77" s="90" t="str">
        <f>IF(B77="","",VLOOKUP(AD77,Varsayımlar!$B:$Q,15,0))</f>
        <v>25CM TURUNCU KOLİ-SOL ÜST DİKDÖRTGENE ÜRETİM TARİHİ BASILACAK</v>
      </c>
      <c r="AB77" s="90" t="str">
        <f>IF(B77="","",VLOOKUP(AD77,Varsayımlar!$B:$Q,16,0))</f>
        <v>24-26 CM</v>
      </c>
      <c r="AC77" s="90">
        <f>IF(B77="","",VLOOKUP(Sayfa2!AD71,Varsayımlar!B:S,18,0))</f>
        <v>0</v>
      </c>
      <c r="AD77" s="90" t="str">
        <f t="shared" ref="AD77:AD79" si="2">IF(B77="","",CONCATENATE(B77,E77))</f>
        <v>MAGNİTMAGNİT MAVİ AMBALAJ 25 CM 260G</v>
      </c>
    </row>
    <row r="78" spans="1:30" ht="78.75" x14ac:dyDescent="0.25">
      <c r="A78" s="9" t="s">
        <v>127</v>
      </c>
      <c r="B78" s="88" t="s">
        <v>90</v>
      </c>
      <c r="C78" s="89">
        <f>IF(B78="","",VLOOKUP(AD78,Varsayımlar!$B:$Q,3,0))</f>
        <v>8698829380698</v>
      </c>
      <c r="D78" s="89" t="s">
        <v>260</v>
      </c>
      <c r="E78" s="85" t="s">
        <v>91</v>
      </c>
      <c r="F78" s="9"/>
      <c r="G78" s="9"/>
      <c r="H78" s="90" t="str">
        <f>IF(B78="","",VLOOKUP(AD78,Varsayımlar!$B:$Q,5,0))</f>
        <v>MAGNİT MAVİ AMBALAJ 25CM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2016</v>
      </c>
      <c r="L78" s="9"/>
      <c r="M78" s="9">
        <f>IFERROR(IF(B78="","",K78/VLOOKUP(AD78,Varsayımlar!B:R,17,0)),"")</f>
        <v>24</v>
      </c>
      <c r="N78" s="9"/>
      <c r="O78" s="9">
        <v>30</v>
      </c>
      <c r="P78" s="90">
        <f>IF(B78="","",VLOOKUP(AD78,Varsayımlar!$B:$Q,7,0)*K78)</f>
        <v>60480</v>
      </c>
      <c r="Q78" s="90">
        <f>IF(B78="","",VLOOKUP(AD78,Varsayımlar!$B:$Q,8,0))</f>
        <v>25</v>
      </c>
      <c r="R78" s="90" t="str">
        <f>IF(B78="","",VLOOKUP(AD78,Varsayımlar!$B:$Q,9,0))</f>
        <v>SOFT</v>
      </c>
      <c r="S78" s="90">
        <f>IF(B78="","",VLOOKUP(AD78,Varsayımlar!$B:$Q,10,0))</f>
        <v>4</v>
      </c>
      <c r="T78" s="90">
        <f>IF(B78="","",VLOOKUP(AD78,Varsayımlar!$B:$Q,11,0))</f>
        <v>30</v>
      </c>
      <c r="U78" s="90">
        <f>IF(B78="","",VLOOKUP(AD78,Varsayımlar!$B:$Q,12,0))</f>
        <v>260</v>
      </c>
      <c r="V78" s="90" t="str">
        <f>IF(B78="","",VLOOKUP(AD78,Varsayımlar!$B:$Q,13,0))</f>
        <v>YURTDIŞI</v>
      </c>
      <c r="W78" s="90">
        <f>IF(B78="","",VLOOKUP(AD78,Varsayımlar!$B:$Q,14,0))</f>
        <v>9</v>
      </c>
      <c r="X78" s="86">
        <v>46223</v>
      </c>
      <c r="Y78" s="86">
        <v>46497</v>
      </c>
      <c r="Z78" s="9" t="s">
        <v>692</v>
      </c>
      <c r="AA78" s="90" t="str">
        <f>IF(B78="","",VLOOKUP(AD78,Varsayımlar!$B:$Q,15,0))</f>
        <v>25CM TURUNCU KOLİ-SOL ÜST DİKDÖRTGENE ÜRETİM TARİHİ BASILACAK</v>
      </c>
      <c r="AB78" s="90" t="str">
        <f>IF(B78="","",VLOOKUP(AD78,Varsayımlar!$B:$Q,16,0))</f>
        <v>24-26 CM</v>
      </c>
      <c r="AC78" s="90">
        <f>IF(B78="","",VLOOKUP(Sayfa2!AD72,Varsayımlar!B:S,18,0))</f>
        <v>0</v>
      </c>
      <c r="AD78" s="90" t="str">
        <f t="shared" si="2"/>
        <v>MAGNİTMAGNİT MAVİ AMBALAJ 25 CM 260G</v>
      </c>
    </row>
    <row r="79" spans="1:30" ht="78.75" x14ac:dyDescent="0.25">
      <c r="A79" s="9" t="s">
        <v>128</v>
      </c>
      <c r="B79" s="88" t="s">
        <v>90</v>
      </c>
      <c r="C79" s="89">
        <f>IF(B79="","",VLOOKUP(AD79,Varsayımlar!$B:$Q,3,0))</f>
        <v>8698829380698</v>
      </c>
      <c r="D79" s="89" t="s">
        <v>261</v>
      </c>
      <c r="E79" s="85" t="s">
        <v>91</v>
      </c>
      <c r="F79" s="9"/>
      <c r="G79" s="9"/>
      <c r="H79" s="90" t="str">
        <f>IF(B79="","",VLOOKUP(AD79,Varsayımlar!$B:$Q,5,0))</f>
        <v>MAGNİT MAVİ AMBALAJ 25CM</v>
      </c>
      <c r="I79" s="90">
        <f>IF(B79="","",VLOOKUP(AD79,Varsayımlar!B:T,19,0))</f>
        <v>0</v>
      </c>
      <c r="J79" s="90" t="str">
        <f>IF(B79="","",VLOOKUP(AD79,Varsayımlar!$B:$Q,6,0))</f>
        <v>SADE</v>
      </c>
      <c r="K79" s="9">
        <v>2016</v>
      </c>
      <c r="L79" s="9"/>
      <c r="M79" s="9">
        <f>IFERROR(IF(B79="","",K79/VLOOKUP(AD79,Varsayımlar!B:R,17,0)),"")</f>
        <v>24</v>
      </c>
      <c r="N79" s="9"/>
      <c r="O79" s="9">
        <v>30</v>
      </c>
      <c r="P79" s="90">
        <f>IF(B79="","",VLOOKUP(AD79,Varsayımlar!$B:$Q,7,0)*K79)</f>
        <v>60480</v>
      </c>
      <c r="Q79" s="90">
        <f>IF(B79="","",VLOOKUP(AD79,Varsayımlar!$B:$Q,8,0))</f>
        <v>25</v>
      </c>
      <c r="R79" s="90" t="str">
        <f>IF(B79="","",VLOOKUP(AD79,Varsayımlar!$B:$Q,9,0))</f>
        <v>SOFT</v>
      </c>
      <c r="S79" s="90">
        <f>IF(B79="","",VLOOKUP(AD79,Varsayımlar!$B:$Q,10,0))</f>
        <v>4</v>
      </c>
      <c r="T79" s="90">
        <f>IF(B79="","",VLOOKUP(AD79,Varsayımlar!$B:$Q,11,0))</f>
        <v>30</v>
      </c>
      <c r="U79" s="90">
        <f>IF(B79="","",VLOOKUP(AD79,Varsayımlar!$B:$Q,12,0))</f>
        <v>260</v>
      </c>
      <c r="V79" s="90" t="str">
        <f>IF(B79="","",VLOOKUP(AD79,Varsayımlar!$B:$Q,13,0))</f>
        <v>YURTDIŞI</v>
      </c>
      <c r="W79" s="90">
        <f>IF(B79="","",VLOOKUP(AD79,Varsayımlar!$B:$Q,14,0))</f>
        <v>9</v>
      </c>
      <c r="X79" s="86">
        <v>46224</v>
      </c>
      <c r="Y79" s="86">
        <v>46498</v>
      </c>
      <c r="Z79" s="9">
        <v>26072125</v>
      </c>
      <c r="AA79" s="90" t="str">
        <f>IF(B79="","",VLOOKUP(AD79,Varsayımlar!$B:$Q,15,0))</f>
        <v>25CM TURUNCU KOLİ-SOL ÜST DİKDÖRTGENE ÜRETİM TARİHİ BASILACAK</v>
      </c>
      <c r="AB79" s="90" t="str">
        <f>IF(B79="","",VLOOKUP(AD79,Varsayımlar!$B:$Q,16,0))</f>
        <v>24-26 CM</v>
      </c>
      <c r="AC79" s="90">
        <f>IF(B79="","",VLOOKUP(Sayfa2!AD73,Varsayımlar!B:S,18,0))</f>
        <v>0</v>
      </c>
      <c r="AD79" s="90" t="str">
        <f t="shared" si="2"/>
        <v>MAGNİTMAGNİT MAVİ AMBALAJ 25 CM 260G</v>
      </c>
    </row>
    <row r="80" spans="1:30" ht="31.5" x14ac:dyDescent="0.25">
      <c r="A80" s="9" t="s">
        <v>129</v>
      </c>
      <c r="B80" s="77" t="s">
        <v>79</v>
      </c>
      <c r="C80" s="76">
        <f>IF(B80="","",VLOOKUP(AD80,Varsayımlar!$B:$Q,3,0))</f>
        <v>8698829380698</v>
      </c>
      <c r="D80" s="76"/>
      <c r="E80" s="75" t="s">
        <v>85</v>
      </c>
      <c r="F80" s="77"/>
      <c r="G80" s="77"/>
      <c r="H80" s="77" t="str">
        <f>IF(B80="","",VLOOKUP(AD80,Varsayımlar!$B:$Q,5,0))</f>
        <v xml:space="preserve">MANETKA PEYNİRLİ 25 CM </v>
      </c>
      <c r="I80" s="77">
        <f>IF(B80="","",VLOOKUP(AD80,Varsayımlar!B:T,19,0))</f>
        <v>0</v>
      </c>
      <c r="J80" s="77" t="str">
        <f>IF(B80="","",VLOOKUP(AD80,Varsayımlar!$B:$Q,6,0))</f>
        <v>PEYNİRLİ</v>
      </c>
      <c r="K80" s="77">
        <v>2496</v>
      </c>
      <c r="L80" s="77"/>
      <c r="M80" s="77">
        <f>IFERROR(IF(B80="","",K80/VLOOKUP(AD80,Varsayımlar!B:R,17,0)),"")</f>
        <v>32</v>
      </c>
      <c r="N80" s="77"/>
      <c r="O80" s="77">
        <v>36</v>
      </c>
      <c r="P80" s="77">
        <f>IF(B80="","",VLOOKUP(AD80,Varsayımlar!$B:$Q,7,0)*K80)</f>
        <v>74880</v>
      </c>
      <c r="Q80" s="77">
        <f>IF(B80="","",VLOOKUP(AD80,Varsayımlar!$B:$Q,8,0))</f>
        <v>25</v>
      </c>
      <c r="R80" s="77" t="str">
        <f>IF(B80="","",VLOOKUP(AD80,Varsayımlar!$B:$Q,9,0))</f>
        <v>SOFT-AT</v>
      </c>
      <c r="S80" s="77">
        <f>IF(B80="","",VLOOKUP(AD80,Varsayımlar!$B:$Q,10,0))</f>
        <v>4</v>
      </c>
      <c r="T80" s="77">
        <f>IF(B80="","",VLOOKUP(AD80,Varsayımlar!$B:$Q,11,0))</f>
        <v>30</v>
      </c>
      <c r="U80" s="77">
        <f>IF(B80="","",VLOOKUP(AD80,Varsayımlar!$B:$Q,12,0))</f>
        <v>250</v>
      </c>
      <c r="V80" s="77" t="str">
        <f>IF(B80="","",VLOOKUP(AD80,Varsayımlar!$B:$Q,13,0))</f>
        <v>YURTDIŞI</v>
      </c>
      <c r="W80" s="77">
        <f>IF(B80="","",VLOOKUP(AD80,Varsayımlar!$B:$Q,14,0))</f>
        <v>6</v>
      </c>
      <c r="X80" s="78">
        <v>46223</v>
      </c>
      <c r="Y80" s="78">
        <v>46407</v>
      </c>
      <c r="Z80" s="77">
        <v>26072025</v>
      </c>
      <c r="AA80" s="77" t="str">
        <f>IF(B80="","",VLOOKUP(AD80,Varsayımlar!$B:$Q,15,0))</f>
        <v>KIRMIZI KOLİ-TARİHLİ KOLİ ETİKETİ</v>
      </c>
      <c r="AB80" s="77" t="str">
        <f>IF(B80="","",VLOOKUP(AD80,Varsayımlar!$B:$Q,16,0))</f>
        <v>24-26 CM</v>
      </c>
      <c r="AC80" s="90">
        <f>IF(B80="","",VLOOKUP(Sayfa2!AD95,Varsayımlar!B:S,18,0))</f>
        <v>0</v>
      </c>
      <c r="AD80" s="90" t="str">
        <f>IF(B80="","",CONCATENATE(B80,E80))</f>
        <v>LLC KOTORMANETKA PEYNİRLİ 25CM</v>
      </c>
    </row>
    <row r="81" spans="1:30" x14ac:dyDescent="0.25">
      <c r="A81" s="9" t="s">
        <v>130</v>
      </c>
      <c r="B81" s="70"/>
      <c r="C81" s="71" t="str">
        <f>IF(B81="","",VLOOKUP(AD81,Varsayımlar!$B:$Q,3,0))</f>
        <v/>
      </c>
      <c r="D81" s="71"/>
      <c r="E81" s="71"/>
      <c r="F81" s="70"/>
      <c r="G81" s="70"/>
      <c r="H81" s="70" t="str">
        <f>IF(B81="","",VLOOKUP(AD81,Varsayımlar!$B:$Q,5,0))</f>
        <v/>
      </c>
      <c r="I81" s="70"/>
      <c r="J81" s="70" t="str">
        <f>IF(B81="","",VLOOKUP(AD81,Varsayımlar!$B:$Q,6,0))</f>
        <v/>
      </c>
      <c r="K81" s="70"/>
      <c r="L81" s="70"/>
      <c r="M81" s="70" t="str">
        <f>IFERROR(IF(B81="","",K81/VLOOKUP(AD81,Varsayımlar!B:R,17,0)),"")</f>
        <v/>
      </c>
      <c r="N81" s="70"/>
      <c r="O81" s="70"/>
      <c r="P81" s="70" t="str">
        <f>IF(B81="","",VLOOKUP(AD81,Varsayımlar!$B:$Q,7,0)*K81)</f>
        <v/>
      </c>
      <c r="Q81" s="70" t="str">
        <f>IF(B81="","",VLOOKUP(AD81,Varsayımlar!$B:$Q,8,0))</f>
        <v/>
      </c>
      <c r="R81" s="70" t="str">
        <f>IF(B81="","",VLOOKUP(AD81,Varsayımlar!$B:$Q,9,0))</f>
        <v/>
      </c>
      <c r="S81" s="70" t="str">
        <f>IF(B81="","",VLOOKUP(AD81,Varsayımlar!$B:$Q,10,0))</f>
        <v/>
      </c>
      <c r="T81" s="70" t="str">
        <f>IF(B81="","",VLOOKUP(AD81,Varsayımlar!$B:$Q,11,0))</f>
        <v/>
      </c>
      <c r="U81" s="70" t="str">
        <f>IF(B81="","",VLOOKUP(AD81,Varsayımlar!$B:$Q,12,0))</f>
        <v/>
      </c>
      <c r="V81" s="70" t="str">
        <f>IF(B81="","",VLOOKUP(AD81,Varsayımlar!$B:$Q,13,0))</f>
        <v/>
      </c>
      <c r="W81" s="70" t="str">
        <f>IF(B81="","",VLOOKUP(AD81,Varsayımlar!$B:$Q,14,0))</f>
        <v/>
      </c>
      <c r="X81" s="70"/>
      <c r="Y81" s="70"/>
      <c r="Z81" s="70"/>
      <c r="AA81" s="70" t="str">
        <f>IF(B81="","",VLOOKUP(AD81,Varsayımlar!$B:$Q,15,0))</f>
        <v/>
      </c>
      <c r="AB81" s="70" t="str">
        <f>IF(B81="","",VLOOKUP(AD81,Varsayımlar!$B:$Q,16,0))</f>
        <v/>
      </c>
      <c r="AC81" s="70" t="str">
        <f>IF(B81="","",VLOOKUP(Sayfa2!AD32,Varsayımlar!B:S,18,0))</f>
        <v/>
      </c>
      <c r="AD81" s="61"/>
    </row>
    <row r="82" spans="1:30" x14ac:dyDescent="0.25">
      <c r="A82" s="9" t="s">
        <v>131</v>
      </c>
      <c r="B82" s="70"/>
      <c r="C82" s="71" t="str">
        <f>IF(B82="","",VLOOKUP(AD82,Varsayımlar!$B:$Q,3,0))</f>
        <v/>
      </c>
      <c r="D82" s="71"/>
      <c r="E82" s="71"/>
      <c r="F82" s="70"/>
      <c r="G82" s="70"/>
      <c r="H82" s="70" t="str">
        <f>IF(B82="","",VLOOKUP(AD82,Varsayımlar!$B:$Q,5,0))</f>
        <v/>
      </c>
      <c r="I82" s="70"/>
      <c r="J82" s="70" t="str">
        <f>IF(B82="","",VLOOKUP(AD82,Varsayımlar!$B:$Q,6,0))</f>
        <v/>
      </c>
      <c r="K82" s="70"/>
      <c r="L82" s="70"/>
      <c r="M82" s="70" t="str">
        <f>IFERROR(IF(B82="","",K82/VLOOKUP(AD82,Varsayımlar!B:R,17,0)),"")</f>
        <v/>
      </c>
      <c r="N82" s="70"/>
      <c r="O82" s="70"/>
      <c r="P82" s="70" t="str">
        <f>IF(B82="","",VLOOKUP(AD82,Varsayımlar!$B:$Q,7,0)*K82)</f>
        <v/>
      </c>
      <c r="Q82" s="70" t="str">
        <f>IF(B82="","",VLOOKUP(AD82,Varsayımlar!$B:$Q,8,0))</f>
        <v/>
      </c>
      <c r="R82" s="70" t="str">
        <f>IF(B82="","",VLOOKUP(AD82,Varsayımlar!$B:$Q,9,0))</f>
        <v/>
      </c>
      <c r="S82" s="70" t="str">
        <f>IF(B82="","",VLOOKUP(AD82,Varsayımlar!$B:$Q,10,0))</f>
        <v/>
      </c>
      <c r="T82" s="70" t="str">
        <f>IF(B82="","",VLOOKUP(AD82,Varsayımlar!$B:$Q,11,0))</f>
        <v/>
      </c>
      <c r="U82" s="70" t="str">
        <f>IF(B82="","",VLOOKUP(AD82,Varsayımlar!$B:$Q,12,0))</f>
        <v/>
      </c>
      <c r="V82" s="70" t="str">
        <f>IF(B82="","",VLOOKUP(AD82,Varsayımlar!$B:$Q,13,0))</f>
        <v/>
      </c>
      <c r="W82" s="70" t="str">
        <f>IF(B82="","",VLOOKUP(AD82,Varsayımlar!$B:$Q,14,0))</f>
        <v/>
      </c>
      <c r="X82" s="70"/>
      <c r="Y82" s="70"/>
      <c r="Z82" s="70"/>
      <c r="AA82" s="70" t="str">
        <f>IF(B82="","",VLOOKUP(AD82,Varsayımlar!$B:$Q,15,0))</f>
        <v/>
      </c>
      <c r="AB82" s="70" t="str">
        <f>IF(B82="","",VLOOKUP(AD82,Varsayımlar!$B:$Q,16,0))</f>
        <v/>
      </c>
      <c r="AC82" s="70" t="str">
        <f>IF(B82="","",VLOOKUP(Sayfa2!AD33,Varsayımlar!B:S,18,0))</f>
        <v/>
      </c>
      <c r="AD82" s="61"/>
    </row>
    <row r="83" spans="1:30" x14ac:dyDescent="0.25">
      <c r="C83" s="80" t="str">
        <f>IF(B83="","",VLOOKUP(AD83,Varsayımlar!$B:$Q,3,0))</f>
        <v/>
      </c>
      <c r="H83" s="8" t="str">
        <f>IF(B83="","",VLOOKUP(AD83,Varsayımlar!$B:$Q,5,0))</f>
        <v/>
      </c>
      <c r="J83" s="8" t="str">
        <f>IF(B83="","",VLOOKUP(AD83,Varsayımlar!$B:$Q,6,0))</f>
        <v/>
      </c>
      <c r="P83" s="8" t="str">
        <f>IF(B83="","",VLOOKUP(AD83,Varsayımlar!$B:$Q,7,0)*K83)</f>
        <v/>
      </c>
      <c r="Q83" s="8" t="str">
        <f>IF(B83="","",VLOOKUP(AD83,Varsayımlar!$B:$Q,8,0))</f>
        <v/>
      </c>
      <c r="R83" s="8" t="str">
        <f>IF(B83="","",VLOOKUP(AD83,Varsayımlar!$B:$Q,9,0))</f>
        <v/>
      </c>
      <c r="S83" s="8" t="str">
        <f>IF(B83="","",VLOOKUP(AD83,Varsayımlar!$B:$Q,10,0))</f>
        <v/>
      </c>
      <c r="T83" s="8" t="str">
        <f>IF(B83="","",VLOOKUP(AD83,Varsayımlar!$B:$Q,11,0))</f>
        <v/>
      </c>
      <c r="U83" s="8" t="str">
        <f>IF(B83="","",VLOOKUP(AD83,Varsayımlar!$B:$Q,12,0))</f>
        <v/>
      </c>
      <c r="V83" s="8" t="str">
        <f>IF(B83="","",VLOOKUP(AD83,Varsayımlar!$B:$Q,13,0))</f>
        <v/>
      </c>
      <c r="W83" s="8" t="str">
        <f>IF(B83="","",VLOOKUP(AD83,Varsayımlar!$B:$Q,14,0))</f>
        <v/>
      </c>
      <c r="AA83" s="8" t="str">
        <f>IF(B83="","",VLOOKUP(AD83,Varsayımlar!$B:$Q,15,0))</f>
        <v/>
      </c>
      <c r="AB83" s="8" t="str">
        <f>IF(B83="","",VLOOKUP(AD83,Varsayımlar!$B:$Q,16,0))</f>
        <v/>
      </c>
      <c r="AD83" s="8" t="str">
        <f>IF(B83="","",CONCATENATE(B83,E83))</f>
        <v/>
      </c>
    </row>
    <row r="84" spans="1:30" ht="31.5" x14ac:dyDescent="0.25">
      <c r="A84" s="198" t="s">
        <v>120</v>
      </c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55"/>
    </row>
    <row r="85" spans="1:30" ht="63" x14ac:dyDescent="0.25">
      <c r="A85" s="9" t="s">
        <v>0</v>
      </c>
      <c r="B85" s="9" t="s">
        <v>1</v>
      </c>
      <c r="C85" s="10" t="s">
        <v>36</v>
      </c>
      <c r="D85" s="10" t="s">
        <v>177</v>
      </c>
      <c r="E85" s="10" t="s">
        <v>42</v>
      </c>
      <c r="F85" s="9" t="s">
        <v>43</v>
      </c>
      <c r="G85" s="9" t="s">
        <v>13</v>
      </c>
      <c r="H85" s="9" t="s">
        <v>2</v>
      </c>
      <c r="I85" s="9" t="s">
        <v>83</v>
      </c>
      <c r="J85" s="9" t="s">
        <v>3</v>
      </c>
      <c r="K85" s="9" t="s">
        <v>21</v>
      </c>
      <c r="L85" s="9" t="s">
        <v>141</v>
      </c>
      <c r="M85" s="9" t="s">
        <v>20</v>
      </c>
      <c r="N85" s="9" t="s">
        <v>243</v>
      </c>
      <c r="O85" s="9" t="s">
        <v>176</v>
      </c>
      <c r="P85" s="9" t="s">
        <v>16</v>
      </c>
      <c r="Q85" s="9" t="s">
        <v>4</v>
      </c>
      <c r="R85" s="9" t="s">
        <v>5</v>
      </c>
      <c r="S85" s="9" t="s">
        <v>6</v>
      </c>
      <c r="T85" s="9" t="s">
        <v>33</v>
      </c>
      <c r="U85" s="9" t="s">
        <v>7</v>
      </c>
      <c r="V85" s="9" t="s">
        <v>8</v>
      </c>
      <c r="W85" s="9" t="s">
        <v>9</v>
      </c>
      <c r="X85" s="9" t="s">
        <v>10</v>
      </c>
      <c r="Y85" s="9" t="s">
        <v>11</v>
      </c>
      <c r="Z85" s="9" t="s">
        <v>12</v>
      </c>
      <c r="AA85" s="9" t="s">
        <v>14</v>
      </c>
      <c r="AB85" s="9" t="s">
        <v>15</v>
      </c>
      <c r="AC85" s="9" t="s">
        <v>305</v>
      </c>
      <c r="AD85" s="8" t="s">
        <v>50</v>
      </c>
    </row>
    <row r="86" spans="1:30" ht="36" customHeight="1" x14ac:dyDescent="0.25">
      <c r="A86" s="9" t="s">
        <v>29</v>
      </c>
      <c r="B86" s="154" t="s">
        <v>17</v>
      </c>
      <c r="C86" s="155">
        <f>IF(B86="","",VLOOKUP(AD86,Varsayımlar!$B:$Q,3,0))</f>
        <v>8698829380698</v>
      </c>
      <c r="D86" s="155" t="s">
        <v>232</v>
      </c>
      <c r="E86" s="166" t="s">
        <v>37</v>
      </c>
      <c r="F86" s="154" t="s">
        <v>732</v>
      </c>
      <c r="G86" s="154" t="s">
        <v>733</v>
      </c>
      <c r="H86" s="154" t="str">
        <f>IF(B86="","",VLOOKUP(AD86,Varsayımlar!$B:$Q,5,0))</f>
        <v>TORTİLLAS 25 CM 4 PCS 260G</v>
      </c>
      <c r="I86" s="154">
        <f>IF(B86="","",VLOOKUP(AD86,Varsayımlar!B:T,19,0))</f>
        <v>0</v>
      </c>
      <c r="J86" s="154" t="str">
        <f>IF(B86="","",VLOOKUP(AD86,Varsayımlar!$B:$Q,6,0))</f>
        <v>SADE</v>
      </c>
      <c r="K86" s="154">
        <v>2016</v>
      </c>
      <c r="L86" s="154"/>
      <c r="M86" s="154">
        <f>K86/84</f>
        <v>24</v>
      </c>
      <c r="N86" s="154"/>
      <c r="O86" s="154">
        <v>9</v>
      </c>
      <c r="P86" s="154">
        <f>IF(B86="","",VLOOKUP(AD86,Varsayımlar!$B:$Q,7,0)*K86)</f>
        <v>60480</v>
      </c>
      <c r="Q86" s="154">
        <f>IF(B86="","",VLOOKUP(AD86,Varsayımlar!$B:$Q,8,0))</f>
        <v>25</v>
      </c>
      <c r="R86" s="154" t="str">
        <f>IF(B86="","",VLOOKUP(AD86,Varsayımlar!$B:$Q,9,0))</f>
        <v>SOFT</v>
      </c>
      <c r="S86" s="154">
        <f>IF(B86="","",VLOOKUP(AD86,Varsayımlar!$B:$Q,10,0))</f>
        <v>4</v>
      </c>
      <c r="T86" s="154">
        <f>IF(B86="","",VLOOKUP(AD86,Varsayımlar!$B:$Q,11,0))</f>
        <v>30</v>
      </c>
      <c r="U86" s="154">
        <f>IF(B86="","",VLOOKUP(AD86,Varsayımlar!$B:$Q,12,0))</f>
        <v>260</v>
      </c>
      <c r="V86" s="154" t="str">
        <f>IF(B86="","",VLOOKUP(AD86,Varsayımlar!$B:$Q,13,0))</f>
        <v>YURTDIŞI</v>
      </c>
      <c r="W86" s="154">
        <f>IF(B86="","",VLOOKUP(AD86,Varsayımlar!$B:$Q,14,0))</f>
        <v>6</v>
      </c>
      <c r="X86" s="157">
        <v>46203</v>
      </c>
      <c r="Y86" s="157">
        <v>46386</v>
      </c>
      <c r="Z86" s="154" t="s">
        <v>826</v>
      </c>
      <c r="AA86" s="154" t="str">
        <f>IF(B86="","",VLOOKUP(AD86,Varsayımlar!$B:$Q,15,0))</f>
        <v>TRİTON -SKT ATILACAK</v>
      </c>
      <c r="AB86" s="154" t="str">
        <f>IF(B86="","",VLOOKUP(AD86,Varsayımlar!$B:$Q,16,0))</f>
        <v>24-26 CM</v>
      </c>
      <c r="AC86" s="64"/>
      <c r="AD86" s="61" t="str">
        <f>IF(B86="","",CONCATENATE(B86,E86))</f>
        <v>LLC TRİTONMUTLUKAL WHEAT TORTILLA</v>
      </c>
    </row>
    <row r="87" spans="1:30" ht="204.75" x14ac:dyDescent="0.25">
      <c r="A87" s="9" t="s">
        <v>122</v>
      </c>
      <c r="B87" s="8" t="s">
        <v>871</v>
      </c>
      <c r="C87" s="108">
        <f>IF(B87="","",VLOOKUP(AD87,Varsayımlar!$B:$Q,3,0))</f>
        <v>8698829380698</v>
      </c>
      <c r="D87" s="108"/>
      <c r="E87" s="8" t="s">
        <v>872</v>
      </c>
      <c r="F87" s="107"/>
      <c r="G87" s="107"/>
      <c r="H87" s="107" t="str">
        <f>IF(B87="","",VLOOKUP(AD87,Varsayımlar!$B:$Q,5,0))</f>
        <v>Happylla 25cm (TS13542 arka tarafta yazacak)</v>
      </c>
      <c r="I87" s="107" t="str">
        <f>IF(B87="","",VLOOKUP(AD87,Varsayımlar!B:T,19,0))</f>
        <v>Ürün Analize gidecek, ambalaj ve katkısına dikkat edin, tamamı ayrılacak, lot güncel atılacak, kod yazılmayacak</v>
      </c>
      <c r="J87" s="107" t="str">
        <f>IF(B87="","",VLOOKUP(AD87,Varsayımlar!$B:$Q,6,0))</f>
        <v>Sade</v>
      </c>
      <c r="K87" s="107" t="s">
        <v>875</v>
      </c>
      <c r="L87" s="107"/>
      <c r="M87" s="107" t="str">
        <f>IFERROR(IF(B87="","",K87/VLOOKUP(AD87,Varsayımlar!B:R,17,0)),"")</f>
        <v/>
      </c>
      <c r="N87" s="107"/>
      <c r="O87" s="107">
        <v>10</v>
      </c>
      <c r="P87" s="107" t="e">
        <f>IF(B87="","",VLOOKUP(AD87,Varsayımlar!$B:$Q,7,0)*K87)</f>
        <v>#VALUE!</v>
      </c>
      <c r="Q87" s="107">
        <f>IF(B87="","",VLOOKUP(AD87,Varsayımlar!$B:$Q,8,0))</f>
        <v>25</v>
      </c>
      <c r="R87" s="107" t="str">
        <f>IF(B87="","",VLOOKUP(AD87,Varsayımlar!$B:$Q,9,0))</f>
        <v>Soft - H26</v>
      </c>
      <c r="S87" s="107">
        <f>IF(B87="","",VLOOKUP(AD87,Varsayımlar!$B:$Q,10,0))</f>
        <v>10</v>
      </c>
      <c r="T87" s="107">
        <f>IF(B87="","",VLOOKUP(AD87,Varsayımlar!$B:$Q,11,0))</f>
        <v>12</v>
      </c>
      <c r="U87" s="107">
        <f>IF(B87="","",VLOOKUP(AD87,Varsayımlar!$B:$Q,12,0))</f>
        <v>650</v>
      </c>
      <c r="V87" s="107" t="str">
        <f>IF(B87="","",VLOOKUP(AD87,Varsayımlar!$B:$Q,13,0))</f>
        <v>Yurtiçi</v>
      </c>
      <c r="W87" s="107">
        <f>IF(B87="","",VLOOKUP(AD87,Varsayımlar!$B:$Q,14,0))</f>
        <v>6</v>
      </c>
      <c r="X87" s="110" t="s">
        <v>161</v>
      </c>
      <c r="Y87" s="110" t="s">
        <v>161</v>
      </c>
      <c r="Z87" s="107" t="s">
        <v>161</v>
      </c>
      <c r="AA87" s="107" t="str">
        <f>IF(B87="","",VLOOKUP(AD87,Varsayımlar!$B:$Q,15,0))</f>
        <v>Kırmızı Koli</v>
      </c>
      <c r="AB87" s="107" t="str">
        <f>IF(B87="","",VLOOKUP(AD87,Varsayımlar!$B:$Q,16,0))</f>
        <v>24-26 cm</v>
      </c>
      <c r="AC87" s="90">
        <f>IF(B87="","",VLOOKUP(Sayfa2!AD60,Varsayımlar!B:S,18,0))</f>
        <v>0</v>
      </c>
      <c r="AD87" s="90" t="str">
        <f>IF(B87="","",CONCATENATE(B87,E87))</f>
        <v>Deneme - Helal DenetimHappylla 25cm (TS13542 arka tarafta yazacak)</v>
      </c>
    </row>
    <row r="88" spans="1:30" ht="78.75" x14ac:dyDescent="0.25">
      <c r="A88" s="9" t="s">
        <v>123</v>
      </c>
      <c r="B88" s="107" t="s">
        <v>628</v>
      </c>
      <c r="C88" s="108">
        <f>IF(B88="","",VLOOKUP(AD88,Varsayımlar!$B:$Q,3,0))</f>
        <v>8698829380698</v>
      </c>
      <c r="D88" s="108"/>
      <c r="E88" s="150" t="s">
        <v>629</v>
      </c>
      <c r="F88" s="107"/>
      <c r="G88" s="107"/>
      <c r="H88" s="107" t="str">
        <f>IF(B88="","",VLOOKUP(AD88,Varsayımlar!$B:$Q,5,0))</f>
        <v>Oqqa 25cm 650g (Etiketli)</v>
      </c>
      <c r="I88" s="107" t="str">
        <f>IF(B88="","",VLOOKUP(AD88,Varsayımlar!B:T,19,0))</f>
        <v>Folik Asit Bilgisi Etiketli-Besin Değerleri</v>
      </c>
      <c r="J88" s="107" t="str">
        <f>IF(B88="","",VLOOKUP(AD88,Varsayımlar!$B:$Q,6,0))</f>
        <v>SADE (Folik Asitli Un)</v>
      </c>
      <c r="K88" s="107">
        <v>1000</v>
      </c>
      <c r="L88" s="107"/>
      <c r="M88" s="107" t="str">
        <f>IFERROR(IF(B88="","",K88/VLOOKUP(AD88,Varsayımlar!B:R,17,0)),"")</f>
        <v/>
      </c>
      <c r="N88" s="107"/>
      <c r="O88" s="107">
        <v>10</v>
      </c>
      <c r="P88" s="107">
        <f>IF(B88="","",VLOOKUP(AD88,Varsayımlar!$B:$Q,7,0)*K88)</f>
        <v>12000</v>
      </c>
      <c r="Q88" s="107">
        <f>IF(B88="","",VLOOKUP(AD88,Varsayımlar!$B:$Q,8,0))</f>
        <v>25</v>
      </c>
      <c r="R88" s="107" t="str">
        <f>IF(B88="","",VLOOKUP(AD88,Varsayımlar!$B:$Q,9,0))</f>
        <v>Irak Soft</v>
      </c>
      <c r="S88" s="107">
        <f>IF(B88="","",VLOOKUP(AD88,Varsayımlar!$B:$Q,10,0))</f>
        <v>10</v>
      </c>
      <c r="T88" s="107">
        <f>IF(B88="","",VLOOKUP(AD88,Varsayımlar!$B:$Q,11,0))</f>
        <v>12</v>
      </c>
      <c r="U88" s="107">
        <f>IF(B88="","",VLOOKUP(AD88,Varsayımlar!$B:$Q,12,0))</f>
        <v>650</v>
      </c>
      <c r="V88" s="107" t="str">
        <f>IF(B88="","",VLOOKUP(AD88,Varsayımlar!$B:$Q,13,0))</f>
        <v>Yurtdışı</v>
      </c>
      <c r="W88" s="107">
        <f>IF(B88="","",VLOOKUP(AD88,Varsayımlar!$B:$Q,14,0))</f>
        <v>12</v>
      </c>
      <c r="X88" s="110">
        <v>46205</v>
      </c>
      <c r="Y88" s="110">
        <v>46570</v>
      </c>
      <c r="Z88" s="107">
        <v>26070225</v>
      </c>
      <c r="AA88" s="107" t="str">
        <f>IF(B88="","",VLOOKUP(AD88,Varsayımlar!$B:$Q,15,0))</f>
        <v>Kırmızı Koli-Etiketli</v>
      </c>
      <c r="AB88" s="107" t="str">
        <f>IF(B88="","",VLOOKUP(AD88,Varsayımlar!$B:$Q,16,0))</f>
        <v>24-26cm</v>
      </c>
      <c r="AC88" s="90">
        <f>IF(B88="","",VLOOKUP(Sayfa2!AD61,Varsayımlar!B:S,18,0))</f>
        <v>0</v>
      </c>
      <c r="AD88" s="90" t="str">
        <f>IF(B88="","",CONCATENATE(B88,E88))</f>
        <v>Oqqa NaturalOqqa 25cm 10 lu 650g</v>
      </c>
    </row>
    <row r="89" spans="1:30" ht="42" customHeight="1" x14ac:dyDescent="0.25">
      <c r="A89" s="9" t="s">
        <v>124</v>
      </c>
      <c r="B89" s="64" t="s">
        <v>632</v>
      </c>
      <c r="C89" s="65">
        <f>IF(B89="","",VLOOKUP(AD89,Varsayımlar!$B:$Q,3,0))</f>
        <v>8698829380698</v>
      </c>
      <c r="D89" s="65"/>
      <c r="E89" s="69" t="s">
        <v>633</v>
      </c>
      <c r="F89" s="64" t="s">
        <v>638</v>
      </c>
      <c r="G89" s="64"/>
      <c r="H89" s="64" t="str">
        <f>IF(B89="","",VLOOKUP(AD89,Varsayımlar!$B:$Q,5,0))</f>
        <v>Willifood 20cm 10 pcs 450g</v>
      </c>
      <c r="I89" s="64">
        <f>IF(B89="","",VLOOKUP(AD89,Varsayımlar!B:T,19,0))</f>
        <v>0</v>
      </c>
      <c r="J89" s="64" t="str">
        <f>IF(B89="","",VLOOKUP(AD89,Varsayımlar!$B:$Q,6,0))</f>
        <v>SADE</v>
      </c>
      <c r="K89" s="64">
        <v>1600</v>
      </c>
      <c r="L89" s="64"/>
      <c r="M89" s="64" t="str">
        <f>IFERROR(IF(B89="","",K89/VLOOKUP(AD89,Varsayımlar!B:R,17,0)),"")</f>
        <v/>
      </c>
      <c r="N89" s="64"/>
      <c r="O89" s="64">
        <v>16</v>
      </c>
      <c r="P89" s="64">
        <f>IF(B89="","",VLOOKUP(AD89,Varsayımlar!$B:$Q,7,0)*K89)</f>
        <v>19200</v>
      </c>
      <c r="Q89" s="64">
        <f>IF(B89="","",VLOOKUP(AD89,Varsayımlar!$B:$Q,8,0))</f>
        <v>20</v>
      </c>
      <c r="R89" s="64" t="str">
        <f>IF(B89="","",VLOOKUP(AD89,Varsayımlar!$B:$Q,9,0))</f>
        <v>Irak Soft</v>
      </c>
      <c r="S89" s="64">
        <f>IF(B89="","",VLOOKUP(AD89,Varsayımlar!$B:$Q,10,0))</f>
        <v>10</v>
      </c>
      <c r="T89" s="64">
        <f>IF(B89="","",VLOOKUP(AD89,Varsayımlar!$B:$Q,11,0))</f>
        <v>12</v>
      </c>
      <c r="U89" s="64">
        <f>IF(B89="","",VLOOKUP(AD89,Varsayımlar!$B:$Q,12,0))</f>
        <v>450</v>
      </c>
      <c r="V89" s="64" t="str">
        <f>IF(B89="","",VLOOKUP(AD89,Varsayımlar!$B:$Q,13,0))</f>
        <v>Yurtdışı</v>
      </c>
      <c r="W89" s="64" t="str">
        <f>IF(B89="","",VLOOKUP(AD89,Varsayımlar!$B:$Q,14,0))</f>
        <v>Özel Tarih</v>
      </c>
      <c r="X89" s="66"/>
      <c r="Y89" s="174" t="s">
        <v>634</v>
      </c>
      <c r="Z89" s="174" t="s">
        <v>722</v>
      </c>
      <c r="AA89" s="64" t="str">
        <f>IF(B89="","",VLOOKUP(AD89,Varsayımlar!$B:$Q,15,0))</f>
        <v>20cm koli-Etiketli</v>
      </c>
      <c r="AB89" s="64" t="str">
        <f>IF(B89="","",VLOOKUP(AD89,Varsayımlar!$B:$Q,16,0))</f>
        <v>19-21 cm</v>
      </c>
      <c r="AC89" s="90">
        <f>IF(B89="","",VLOOKUP(Sayfa2!AD77,Varsayımlar!B:S,18,0))</f>
        <v>0</v>
      </c>
      <c r="AD89" s="90" t="str">
        <f>IF(B89="","",CONCATENATE(B89,E89))</f>
        <v>WillifoodWillifood 20cm 10 pcs 450g</v>
      </c>
    </row>
    <row r="90" spans="1:30" ht="78.75" x14ac:dyDescent="0.25">
      <c r="A90" s="9" t="s">
        <v>125</v>
      </c>
      <c r="B90" s="111" t="s">
        <v>104</v>
      </c>
      <c r="C90" s="112">
        <f>IF(B90="","",VLOOKUP(AD90,Varsayımlar!$B:$Q,3,0))</f>
        <v>8698829380698</v>
      </c>
      <c r="D90" s="112"/>
      <c r="E90" s="151" t="s">
        <v>263</v>
      </c>
      <c r="F90" s="111">
        <v>33</v>
      </c>
      <c r="G90" s="111" t="s">
        <v>720</v>
      </c>
      <c r="H90" s="111" t="str">
        <f>IF(B90="","",VLOOKUP(AD90,Varsayımlar!$B:$Q,5,0))</f>
        <v>Tortillas 20cm (Samakat Bilgileri Ekli)</v>
      </c>
      <c r="I90" s="111">
        <f>IF(B90="","",VLOOKUP(AD90,Varsayımlar!B:T,19,0))</f>
        <v>0</v>
      </c>
      <c r="J90" s="111" t="str">
        <f>IF(B90="","",VLOOKUP(AD90,Varsayımlar!$B:$Q,6,0))</f>
        <v>PEYNİRLİ</v>
      </c>
      <c r="K90" s="111">
        <v>1725</v>
      </c>
      <c r="L90" s="111" t="s">
        <v>867</v>
      </c>
      <c r="M90" s="111">
        <f>IFERROR(IF(B90="","",K90/VLOOKUP(AD90,Varsayımlar!B:R,17,0)),"")</f>
        <v>7.666666666666667</v>
      </c>
      <c r="N90" s="111"/>
      <c r="O90" s="111">
        <v>8</v>
      </c>
      <c r="P90" s="111">
        <f>IF(B90="","",VLOOKUP(AD90,Varsayımlar!$B:$Q,7,0)*K90)</f>
        <v>24150</v>
      </c>
      <c r="Q90" s="111">
        <f>IF(B90="","",VLOOKUP(AD90,Varsayımlar!$B:$Q,8,0))</f>
        <v>20</v>
      </c>
      <c r="R90" s="111" t="str">
        <f>IF(B90="","",VLOOKUP(AD90,Varsayımlar!$B:$Q,9,0))</f>
        <v>IRAK SOFT-AT</v>
      </c>
      <c r="S90" s="111">
        <f>IF(B90="","",VLOOKUP(AD90,Varsayımlar!$B:$Q,10,0))</f>
        <v>4</v>
      </c>
      <c r="T90" s="111">
        <f>IF(B90="","",VLOOKUP(AD90,Varsayımlar!$B:$Q,11,0))</f>
        <v>14</v>
      </c>
      <c r="U90" s="111">
        <f>IF(B90="","",VLOOKUP(AD90,Varsayımlar!$B:$Q,12,0))</f>
        <v>166</v>
      </c>
      <c r="V90" s="111" t="str">
        <f>IF(B90="","",VLOOKUP(AD90,Varsayımlar!$B:$Q,13,0))</f>
        <v>YURTDIŞI</v>
      </c>
      <c r="W90" s="111">
        <f>IF(B90="","",VLOOKUP(AD90,Varsayımlar!$B:$Q,14,0))</f>
        <v>9</v>
      </c>
      <c r="X90" s="114">
        <v>46206</v>
      </c>
      <c r="Y90" s="114">
        <v>46480</v>
      </c>
      <c r="Z90" s="111" t="s">
        <v>265</v>
      </c>
      <c r="AA90" s="111" t="str">
        <f>IF(B90="","",VLOOKUP(AD90,Varsayımlar!$B:$Q,15,0))</f>
        <v>Kare Koli-Üretim Tarihli Etiket</v>
      </c>
      <c r="AB90" s="111" t="str">
        <f>IF(B90="","",VLOOKUP(AD90,Varsayımlar!$B:$Q,16,0))</f>
        <v>19-21 cm</v>
      </c>
      <c r="AC90" s="9">
        <f>IF(B90="","",VLOOKUP(Sayfa2!AD75,Varsayımlar!B:S,18,0))</f>
        <v>0</v>
      </c>
      <c r="AD90" s="9" t="str">
        <f t="shared" ref="AD90:AD149" si="3">IF(B90="","",CONCATENATE(B90,E90))</f>
        <v>SMART LLCTortillas 20cm Peynirli 4pcs 166g</v>
      </c>
    </row>
    <row r="91" spans="1:30" ht="126" x14ac:dyDescent="0.25">
      <c r="A91" s="9" t="s">
        <v>126</v>
      </c>
      <c r="B91" s="111" t="s">
        <v>104</v>
      </c>
      <c r="C91" s="112">
        <f>IF(B91="","",VLOOKUP(AD91,Varsayımlar!$B:$Q,3,0))</f>
        <v>8698829380698</v>
      </c>
      <c r="D91" s="112"/>
      <c r="E91" s="151" t="s">
        <v>105</v>
      </c>
      <c r="F91" s="111">
        <v>33</v>
      </c>
      <c r="G91" s="111" t="s">
        <v>720</v>
      </c>
      <c r="H91" s="111" t="str">
        <f>IF(B91="","",VLOOKUP(AD91,Varsayımlar!$B:$Q,5,0))</f>
        <v>TORTİLLAS 20CM (SAMAKAT BİLGİLERİ EKLİ)</v>
      </c>
      <c r="I91" s="111">
        <f>IF(B91="","",VLOOKUP(AD91,Varsayımlar!B:T,19,0))</f>
        <v>0</v>
      </c>
      <c r="J91" s="111" t="str">
        <f>IF(B91="","",VLOOKUP(AD91,Varsayımlar!$B:$Q,6,0))</f>
        <v>SADE</v>
      </c>
      <c r="K91" s="111">
        <v>5175</v>
      </c>
      <c r="L91" s="111" t="s">
        <v>695</v>
      </c>
      <c r="M91" s="111">
        <f>IFERROR(IF(B91="","",K91/VLOOKUP(AD91,Varsayımlar!B:R,17,0)),"")</f>
        <v>23</v>
      </c>
      <c r="N91" s="111"/>
      <c r="O91" s="111">
        <v>24</v>
      </c>
      <c r="P91" s="111">
        <f>IF(B91="","",VLOOKUP(AD91,Varsayımlar!$B:$Q,7,0)*K91)</f>
        <v>72450</v>
      </c>
      <c r="Q91" s="111">
        <f>IF(B91="","",VLOOKUP(AD91,Varsayımlar!$B:$Q,8,0))</f>
        <v>20</v>
      </c>
      <c r="R91" s="111" t="str">
        <f>IF(B91="","",VLOOKUP(AD91,Varsayımlar!$B:$Q,9,0))</f>
        <v>IRAK SOFT</v>
      </c>
      <c r="S91" s="111">
        <f>IF(B91="","",VLOOKUP(AD91,Varsayımlar!$B:$Q,10,0))</f>
        <v>4</v>
      </c>
      <c r="T91" s="111">
        <f>IF(B91="","",VLOOKUP(AD91,Varsayımlar!$B:$Q,11,0))</f>
        <v>14</v>
      </c>
      <c r="U91" s="111">
        <f>IF(B91="","",VLOOKUP(AD91,Varsayımlar!$B:$Q,12,0))</f>
        <v>166</v>
      </c>
      <c r="V91" s="111" t="str">
        <f>IF(B91="","",VLOOKUP(AD91,Varsayımlar!$B:$Q,13,0))</f>
        <v>YURTDIŞI</v>
      </c>
      <c r="W91" s="111">
        <f>IF(B91="","",VLOOKUP(AD91,Varsayımlar!$B:$Q,14,0))</f>
        <v>9</v>
      </c>
      <c r="X91" s="114">
        <v>46206</v>
      </c>
      <c r="Y91" s="114">
        <v>46480</v>
      </c>
      <c r="Z91" s="111">
        <v>26070320</v>
      </c>
      <c r="AA91" s="111" t="str">
        <f>IF(B91="","",VLOOKUP(AD91,Varsayımlar!$B:$Q,15,0))</f>
        <v>SİYAH KARE KOLİ- Üretim Tarihi Etiketli</v>
      </c>
      <c r="AB91" s="111" t="str">
        <f>IF(B91="","",VLOOKUP(AD91,Varsayımlar!$B:$Q,16,0))</f>
        <v>19-21 CM</v>
      </c>
      <c r="AC91" s="90">
        <f>IF(B91="","",VLOOKUP(Sayfa2!AD76,Varsayımlar!B:S,18,0))</f>
        <v>0</v>
      </c>
      <c r="AD91" s="90" t="str">
        <f t="shared" si="3"/>
        <v>SMART LLCTORTİLLAS SAMAKAT 20CM 166G</v>
      </c>
    </row>
    <row r="92" spans="1:30" ht="63" x14ac:dyDescent="0.25">
      <c r="A92" s="9" t="s">
        <v>127</v>
      </c>
      <c r="B92" s="9" t="s">
        <v>79</v>
      </c>
      <c r="C92" s="10">
        <f>IF(B92="","",VLOOKUP(AD92,Varsayımlar!$B:$Q,3,0))</f>
        <v>8698829380698</v>
      </c>
      <c r="D92" s="10"/>
      <c r="E92" s="85" t="s">
        <v>254</v>
      </c>
      <c r="F92" s="9"/>
      <c r="G92" s="9" t="s">
        <v>868</v>
      </c>
      <c r="H92" s="9" t="str">
        <f>IF(B92="","",VLOOKUP(AD92,Varsayımlar!$B:$Q,5,0))</f>
        <v>Manetka 20cm</v>
      </c>
      <c r="I92" s="9">
        <f>IF(B92="","",VLOOKUP(AD92,Varsayımlar!B:T,19,0))</f>
        <v>0</v>
      </c>
      <c r="J92" s="9" t="str">
        <f>IF(B92="","",VLOOKUP(AD92,Varsayımlar!$B:$Q,6,0))</f>
        <v>SADE</v>
      </c>
      <c r="K92" s="9">
        <v>7200</v>
      </c>
      <c r="L92" s="9"/>
      <c r="M92" s="9">
        <f>IFERROR(IF(B92="","",K92/VLOOKUP(AD92,Varsayımlar!B:R,17,0)),"")</f>
        <v>32</v>
      </c>
      <c r="N92" s="9"/>
      <c r="O92" s="9">
        <v>32</v>
      </c>
      <c r="P92" s="9">
        <f>IF(B92="","",VLOOKUP(AD92,Varsayımlar!$B:$Q,7,0)*K92)</f>
        <v>100800</v>
      </c>
      <c r="Q92" s="9">
        <f>IF(B92="","",VLOOKUP(AD92,Varsayımlar!$B:$Q,8,0))</f>
        <v>20</v>
      </c>
      <c r="R92" s="9" t="str">
        <f>IF(B92="","",VLOOKUP(AD92,Varsayımlar!$B:$Q,9,0))</f>
        <v>Irak Soft</v>
      </c>
      <c r="S92" s="9">
        <f>IF(B92="","",VLOOKUP(AD92,Varsayımlar!$B:$Q,10,0))</f>
        <v>4</v>
      </c>
      <c r="T92" s="9">
        <f>IF(B92="","",VLOOKUP(AD92,Varsayımlar!$B:$Q,11,0))</f>
        <v>14</v>
      </c>
      <c r="U92" s="9">
        <f>IF(B92="","",VLOOKUP(AD92,Varsayımlar!$B:$Q,12,0))</f>
        <v>166</v>
      </c>
      <c r="V92" s="9" t="str">
        <f>IF(B92="","",VLOOKUP(AD92,Varsayımlar!$B:$Q,13,0))</f>
        <v>YURTDIŞI</v>
      </c>
      <c r="W92" s="9">
        <f>IF(B92="","",VLOOKUP(AD92,Varsayımlar!$B:$Q,14,0))</f>
        <v>6</v>
      </c>
      <c r="X92" s="86">
        <v>46213</v>
      </c>
      <c r="Y92" s="86">
        <v>46397</v>
      </c>
      <c r="Z92" s="9">
        <v>26071020</v>
      </c>
      <c r="AA92" s="9" t="str">
        <f>IF(B92="","",VLOOKUP(AD92,Varsayımlar!$B:$Q,15,0))</f>
        <v>Kare Koli-Üretim Tarihli Etiket</v>
      </c>
      <c r="AB92" s="9" t="str">
        <f>IF(B92="","",VLOOKUP(AD92,Varsayımlar!$B:$Q,16,0))</f>
        <v>19-21 cm</v>
      </c>
      <c r="AC92" s="9">
        <f>IF(B92="","",VLOOKUP(Sayfa2!AD92,Varsayımlar!B:S,18,0))</f>
        <v>0</v>
      </c>
      <c r="AD92" s="9" t="str">
        <f t="shared" si="3"/>
        <v>LLC KOTORManetka 20cm 4 pcs 166g</v>
      </c>
    </row>
    <row r="93" spans="1:30" ht="78.75" x14ac:dyDescent="0.25">
      <c r="A93" s="9" t="s">
        <v>128</v>
      </c>
      <c r="B93" s="88" t="s">
        <v>79</v>
      </c>
      <c r="C93" s="89">
        <f>IF(B93="","",VLOOKUP(AD93,Varsayımlar!$B:$Q,3,0))</f>
        <v>8698829380698</v>
      </c>
      <c r="D93" s="89" t="s">
        <v>846</v>
      </c>
      <c r="E93" s="85" t="s">
        <v>844</v>
      </c>
      <c r="F93" s="9"/>
      <c r="G93" s="9" t="s">
        <v>869</v>
      </c>
      <c r="H93" s="90" t="str">
        <f>IF(B93="","",VLOOKUP(AD93,Varsayımlar!$B:$Q,5,0))</f>
        <v>MANETKA PEYNİRLİ 25 CM Irak Soft</v>
      </c>
      <c r="I93" s="90">
        <f>IF(B93="","",VLOOKUP(AD93,Varsayımlar!B:T,19,0))</f>
        <v>0</v>
      </c>
      <c r="J93" s="90" t="str">
        <f>IF(B93="","",VLOOKUP(AD93,Varsayımlar!$B:$Q,6,0))</f>
        <v>PEYNİRLİ</v>
      </c>
      <c r="K93" s="9">
        <v>2496</v>
      </c>
      <c r="L93" s="9"/>
      <c r="M93" s="9">
        <f>IFERROR(IF(B93="","",K93/VLOOKUP(AD93,Varsayımlar!B:R,17,0)),"")</f>
        <v>32</v>
      </c>
      <c r="N93" s="9"/>
      <c r="O93" s="9">
        <v>26</v>
      </c>
      <c r="P93" s="90">
        <f>IF(B93="","",VLOOKUP(AD93,Varsayımlar!$B:$Q,7,0)*K93)</f>
        <v>74880</v>
      </c>
      <c r="Q93" s="90">
        <f>IF(B93="","",VLOOKUP(AD93,Varsayımlar!$B:$Q,8,0))</f>
        <v>25</v>
      </c>
      <c r="R93" s="90" t="str">
        <f>IF(B93="","",VLOOKUP(AD93,Varsayımlar!$B:$Q,9,0))</f>
        <v>IRAK SOFT-AT</v>
      </c>
      <c r="S93" s="90">
        <f>IF(B93="","",VLOOKUP(AD93,Varsayımlar!$B:$Q,10,0))</f>
        <v>4</v>
      </c>
      <c r="T93" s="90">
        <f>IF(B93="","",VLOOKUP(AD93,Varsayımlar!$B:$Q,11,0))</f>
        <v>30</v>
      </c>
      <c r="U93" s="90">
        <f>IF(B93="","",VLOOKUP(AD93,Varsayımlar!$B:$Q,12,0))</f>
        <v>250</v>
      </c>
      <c r="V93" s="90" t="str">
        <f>IF(B93="","",VLOOKUP(AD93,Varsayımlar!$B:$Q,13,0))</f>
        <v>YURTDIŞI</v>
      </c>
      <c r="W93" s="90">
        <f>IF(B93="","",VLOOKUP(AD93,Varsayımlar!$B:$Q,14,0))</f>
        <v>6</v>
      </c>
      <c r="X93" s="86">
        <v>46213</v>
      </c>
      <c r="Y93" s="86">
        <v>46397</v>
      </c>
      <c r="Z93" s="9">
        <v>26071025</v>
      </c>
      <c r="AA93" s="90" t="str">
        <f>IF(B93="","",VLOOKUP(AD93,Varsayımlar!$B:$Q,15,0))</f>
        <v>KIRMIZI KOLİ-TARİHLİ KOLİ ETİKETİ</v>
      </c>
      <c r="AB93" s="90" t="str">
        <f>IF(B93="","",VLOOKUP(AD93,Varsayımlar!$B:$Q,16,0))</f>
        <v>24-26 CM</v>
      </c>
      <c r="AC93" s="90">
        <f>IF(B93="","",VLOOKUP(Sayfa2!AD93,Varsayımlar!B:S,18,0))</f>
        <v>0</v>
      </c>
      <c r="AD93" s="90" t="str">
        <f t="shared" si="3"/>
        <v>LLC KOTORMANETKA PEYNİRLİ 25CM Irak Soft</v>
      </c>
    </row>
    <row r="94" spans="1:30" ht="78.75" x14ac:dyDescent="0.25">
      <c r="A94" s="9" t="s">
        <v>128</v>
      </c>
      <c r="B94" s="77" t="s">
        <v>90</v>
      </c>
      <c r="C94" s="76">
        <f>IF(B94="","",VLOOKUP(AD94,Varsayımlar!$B:$Q,3,0))</f>
        <v>8698829380698</v>
      </c>
      <c r="D94" s="76" t="s">
        <v>231</v>
      </c>
      <c r="E94" s="75" t="s">
        <v>91</v>
      </c>
      <c r="F94" s="77"/>
      <c r="G94" s="77"/>
      <c r="H94" s="77" t="str">
        <f>IF(B94="","",VLOOKUP(AD94,Varsayımlar!$B:$Q,5,0))</f>
        <v>MAGNİT MAVİ AMBALAJ 25CM</v>
      </c>
      <c r="I94" s="77">
        <f>IF(B94="","",VLOOKUP(AD94,Varsayımlar!B:T,19,0))</f>
        <v>0</v>
      </c>
      <c r="J94" s="77" t="str">
        <f>IF(B94="","",VLOOKUP(AD94,Varsayımlar!$B:$Q,6,0))</f>
        <v>SADE</v>
      </c>
      <c r="K94" s="77">
        <v>2016</v>
      </c>
      <c r="L94" s="77"/>
      <c r="M94" s="77">
        <f>IFERROR(IF(B94="","",K94/VLOOKUP(AD94,Varsayımlar!B:R,17,0)),"")</f>
        <v>24</v>
      </c>
      <c r="N94" s="77"/>
      <c r="O94" s="77">
        <v>21</v>
      </c>
      <c r="P94" s="77">
        <f>IF(B94="","",VLOOKUP(AD94,Varsayımlar!$B:$Q,7,0)*K94)</f>
        <v>60480</v>
      </c>
      <c r="Q94" s="77">
        <f>IF(B94="","",VLOOKUP(AD94,Varsayımlar!$B:$Q,8,0))</f>
        <v>25</v>
      </c>
      <c r="R94" s="77" t="str">
        <f>IF(B94="","",VLOOKUP(AD94,Varsayımlar!$B:$Q,9,0))</f>
        <v>SOFT</v>
      </c>
      <c r="S94" s="77">
        <f>IF(B94="","",VLOOKUP(AD94,Varsayımlar!$B:$Q,10,0))</f>
        <v>4</v>
      </c>
      <c r="T94" s="77">
        <f>IF(B94="","",VLOOKUP(AD94,Varsayımlar!$B:$Q,11,0))</f>
        <v>30</v>
      </c>
      <c r="U94" s="77">
        <f>IF(B94="","",VLOOKUP(AD94,Varsayımlar!$B:$Q,12,0))</f>
        <v>260</v>
      </c>
      <c r="V94" s="77" t="str">
        <f>IF(B94="","",VLOOKUP(AD94,Varsayımlar!$B:$Q,13,0))</f>
        <v>YURTDIŞI</v>
      </c>
      <c r="W94" s="77">
        <f>IF(B94="","",VLOOKUP(AD94,Varsayımlar!$B:$Q,14,0))</f>
        <v>9</v>
      </c>
      <c r="X94" s="78">
        <v>46217</v>
      </c>
      <c r="Y94" s="78">
        <v>46491</v>
      </c>
      <c r="Z94" s="77" t="s">
        <v>689</v>
      </c>
      <c r="AA94" s="77" t="str">
        <f>IF(B94="","",VLOOKUP(AD94,Varsayımlar!$B:$Q,15,0))</f>
        <v>25CM TURUNCU KOLİ-SOL ÜST DİKDÖRTGENE ÜRETİM TARİHİ BASILACAK</v>
      </c>
      <c r="AB94" s="77" t="str">
        <f>IF(B94="","",VLOOKUP(AD94,Varsayımlar!$B:$Q,16,0))</f>
        <v>24-26 CM</v>
      </c>
      <c r="AC94" s="90">
        <f>IF(B94="","",VLOOKUP(Sayfa2!AD61,Varsayımlar!B:S,18,0))</f>
        <v>0</v>
      </c>
      <c r="AD94" s="90" t="str">
        <f t="shared" si="3"/>
        <v>MAGNİTMAGNİT MAVİ AMBALAJ 25 CM 260G</v>
      </c>
    </row>
    <row r="95" spans="1:30" ht="78.75" x14ac:dyDescent="0.25">
      <c r="A95" s="9" t="s">
        <v>129</v>
      </c>
      <c r="B95" s="82" t="s">
        <v>90</v>
      </c>
      <c r="C95" s="83">
        <f>IF(B95="","",VLOOKUP(AD95,Varsayımlar!$B:$Q,3,0))</f>
        <v>8698829380698</v>
      </c>
      <c r="D95" s="83" t="s">
        <v>232</v>
      </c>
      <c r="E95" s="149" t="s">
        <v>91</v>
      </c>
      <c r="F95" s="82"/>
      <c r="G95" s="82"/>
      <c r="H95" s="82" t="str">
        <f>IF(B95="","",VLOOKUP(AD95,Varsayımlar!$B:$Q,5,0))</f>
        <v>MAGNİT MAVİ AMBALAJ 25CM</v>
      </c>
      <c r="I95" s="82">
        <f>IF(B95="","",VLOOKUP(AD95,Varsayımlar!B:T,19,0))</f>
        <v>0</v>
      </c>
      <c r="J95" s="82" t="str">
        <f>IF(B95="","",VLOOKUP(AD95,Varsayımlar!$B:$Q,6,0))</f>
        <v>SADE</v>
      </c>
      <c r="K95" s="82">
        <v>2016</v>
      </c>
      <c r="L95" s="82"/>
      <c r="M95" s="82">
        <f>IFERROR(IF(B95="","",K95/VLOOKUP(AD95,Varsayımlar!B:R,17,0)),"")</f>
        <v>24</v>
      </c>
      <c r="N95" s="82"/>
      <c r="O95" s="82">
        <v>21</v>
      </c>
      <c r="P95" s="82">
        <f>IF(B95="","",VLOOKUP(AD95,Varsayımlar!$B:$Q,7,0)*K95)</f>
        <v>60480</v>
      </c>
      <c r="Q95" s="82">
        <f>IF(B95="","",VLOOKUP(AD95,Varsayımlar!$B:$Q,8,0))</f>
        <v>25</v>
      </c>
      <c r="R95" s="82" t="str">
        <f>IF(B95="","",VLOOKUP(AD95,Varsayımlar!$B:$Q,9,0))</f>
        <v>SOFT</v>
      </c>
      <c r="S95" s="82">
        <f>IF(B95="","",VLOOKUP(AD95,Varsayımlar!$B:$Q,10,0))</f>
        <v>4</v>
      </c>
      <c r="T95" s="82">
        <f>IF(B95="","",VLOOKUP(AD95,Varsayımlar!$B:$Q,11,0))</f>
        <v>30</v>
      </c>
      <c r="U95" s="82">
        <f>IF(B95="","",VLOOKUP(AD95,Varsayımlar!$B:$Q,12,0))</f>
        <v>260</v>
      </c>
      <c r="V95" s="82" t="str">
        <f>IF(B95="","",VLOOKUP(AD95,Varsayımlar!$B:$Q,13,0))</f>
        <v>YURTDIŞI</v>
      </c>
      <c r="W95" s="82">
        <f>IF(B95="","",VLOOKUP(AD95,Varsayımlar!$B:$Q,14,0))</f>
        <v>9</v>
      </c>
      <c r="X95" s="84">
        <v>46217</v>
      </c>
      <c r="Y95" s="84">
        <v>46491</v>
      </c>
      <c r="Z95" s="82" t="s">
        <v>690</v>
      </c>
      <c r="AA95" s="82" t="str">
        <f>IF(B95="","",VLOOKUP(AD95,Varsayımlar!$B:$Q,15,0))</f>
        <v>25CM TURUNCU KOLİ-SOL ÜST DİKDÖRTGENE ÜRETİM TARİHİ BASILACAK</v>
      </c>
      <c r="AB95" s="82" t="str">
        <f>IF(B95="","",VLOOKUP(AD95,Varsayımlar!$B:$Q,16,0))</f>
        <v>24-26 CM</v>
      </c>
      <c r="AC95" s="90">
        <f>IF(B95="","",VLOOKUP(Sayfa2!AD62,Varsayımlar!B:S,18,0))</f>
        <v>0</v>
      </c>
      <c r="AD95" s="90" t="str">
        <f t="shared" si="3"/>
        <v>MAGNİTMAGNİT MAVİ AMBALAJ 25 CM 260G</v>
      </c>
    </row>
    <row r="96" spans="1:30" ht="78.75" x14ac:dyDescent="0.25">
      <c r="A96" s="9" t="s">
        <v>130</v>
      </c>
      <c r="B96" s="67" t="s">
        <v>90</v>
      </c>
      <c r="C96" s="4">
        <f>IF(B96="","",VLOOKUP(AD96,Varsayımlar!$B:$Q,3,0))</f>
        <v>8698829380698</v>
      </c>
      <c r="D96" s="4" t="s">
        <v>233</v>
      </c>
      <c r="E96" s="81" t="s">
        <v>91</v>
      </c>
      <c r="F96" s="67"/>
      <c r="G96" s="67"/>
      <c r="H96" s="67" t="str">
        <f>IF(B96="","",VLOOKUP(AD96,Varsayımlar!$B:$Q,5,0))</f>
        <v>MAGNİT MAVİ AMBALAJ 25CM</v>
      </c>
      <c r="I96" s="67">
        <f>IF(B96="","",VLOOKUP(AD96,Varsayımlar!B:T,19,0))</f>
        <v>0</v>
      </c>
      <c r="J96" s="67" t="str">
        <f>IF(B96="","",VLOOKUP(AD96,Varsayımlar!$B:$Q,6,0))</f>
        <v>SADE</v>
      </c>
      <c r="K96" s="67">
        <v>2016</v>
      </c>
      <c r="L96" s="67"/>
      <c r="M96" s="67">
        <f>IFERROR(IF(B96="","",K96/VLOOKUP(AD96,Varsayımlar!B:R,17,0)),"")</f>
        <v>24</v>
      </c>
      <c r="N96" s="67"/>
      <c r="O96" s="67">
        <v>21</v>
      </c>
      <c r="P96" s="67">
        <f>IF(B96="","",VLOOKUP(AD96,Varsayımlar!$B:$Q,7,0)*K96)</f>
        <v>60480</v>
      </c>
      <c r="Q96" s="67">
        <f>IF(B96="","",VLOOKUP(AD96,Varsayımlar!$B:$Q,8,0))</f>
        <v>25</v>
      </c>
      <c r="R96" s="67" t="str">
        <f>IF(B96="","",VLOOKUP(AD96,Varsayımlar!$B:$Q,9,0))</f>
        <v>SOFT</v>
      </c>
      <c r="S96" s="67">
        <f>IF(B96="","",VLOOKUP(AD96,Varsayımlar!$B:$Q,10,0))</f>
        <v>4</v>
      </c>
      <c r="T96" s="67">
        <f>IF(B96="","",VLOOKUP(AD96,Varsayımlar!$B:$Q,11,0))</f>
        <v>30</v>
      </c>
      <c r="U96" s="67">
        <f>IF(B96="","",VLOOKUP(AD96,Varsayımlar!$B:$Q,12,0))</f>
        <v>260</v>
      </c>
      <c r="V96" s="67" t="str">
        <f>IF(B96="","",VLOOKUP(AD96,Varsayımlar!$B:$Q,13,0))</f>
        <v>YURTDIŞI</v>
      </c>
      <c r="W96" s="67">
        <f>IF(B96="","",VLOOKUP(AD96,Varsayımlar!$B:$Q,14,0))</f>
        <v>9</v>
      </c>
      <c r="X96" s="68">
        <v>46218</v>
      </c>
      <c r="Y96" s="68">
        <v>46492</v>
      </c>
      <c r="Z96" s="67" t="s">
        <v>682</v>
      </c>
      <c r="AA96" s="67" t="str">
        <f>IF(B96="","",VLOOKUP(AD96,Varsayımlar!$B:$Q,15,0))</f>
        <v>25CM TURUNCU KOLİ-SOL ÜST DİKDÖRTGENE ÜRETİM TARİHİ BASILACAK</v>
      </c>
      <c r="AB96" s="67" t="str">
        <f>IF(B96="","",VLOOKUP(AD96,Varsayımlar!$B:$Q,16,0))</f>
        <v>24-26 CM</v>
      </c>
      <c r="AC96" s="90">
        <f>IF(B96="","",VLOOKUP(Sayfa2!AD63,Varsayımlar!B:S,18,0))</f>
        <v>0</v>
      </c>
      <c r="AD96" s="90" t="str">
        <f t="shared" si="3"/>
        <v>MAGNİTMAGNİT MAVİ AMBALAJ 25 CM 260G</v>
      </c>
    </row>
    <row r="97" spans="1:30" ht="78.75" x14ac:dyDescent="0.25">
      <c r="A97" s="9" t="s">
        <v>131</v>
      </c>
      <c r="B97" s="107" t="s">
        <v>90</v>
      </c>
      <c r="C97" s="108">
        <f>IF(B97="","",VLOOKUP(AD97,Varsayımlar!$B:$Q,3,0))</f>
        <v>8698829380698</v>
      </c>
      <c r="D97" s="108" t="s">
        <v>234</v>
      </c>
      <c r="E97" s="150" t="s">
        <v>91</v>
      </c>
      <c r="F97" s="107"/>
      <c r="G97" s="107"/>
      <c r="H97" s="107" t="str">
        <f>IF(B97="","",VLOOKUP(AD97,Varsayımlar!$B:$Q,5,0))</f>
        <v>MAGNİT MAVİ AMBALAJ 25CM</v>
      </c>
      <c r="I97" s="107">
        <f>IF(B97="","",VLOOKUP(AD97,Varsayımlar!B:T,19,0))</f>
        <v>0</v>
      </c>
      <c r="J97" s="107" t="str">
        <f>IF(B97="","",VLOOKUP(AD97,Varsayımlar!$B:$Q,6,0))</f>
        <v>SADE</v>
      </c>
      <c r="K97" s="107">
        <v>2016</v>
      </c>
      <c r="L97" s="107"/>
      <c r="M97" s="107">
        <f>IFERROR(IF(B97="","",K97/VLOOKUP(AD97,Varsayımlar!B:R,17,0)),"")</f>
        <v>24</v>
      </c>
      <c r="N97" s="107"/>
      <c r="O97" s="107">
        <v>21</v>
      </c>
      <c r="P97" s="107">
        <f>IF(B97="","",VLOOKUP(AD97,Varsayımlar!$B:$Q,7,0)*K97)</f>
        <v>60480</v>
      </c>
      <c r="Q97" s="107">
        <f>IF(B97="","",VLOOKUP(AD97,Varsayımlar!$B:$Q,8,0))</f>
        <v>25</v>
      </c>
      <c r="R97" s="107" t="str">
        <f>IF(B97="","",VLOOKUP(AD97,Varsayımlar!$B:$Q,9,0))</f>
        <v>SOFT</v>
      </c>
      <c r="S97" s="107">
        <f>IF(B97="","",VLOOKUP(AD97,Varsayımlar!$B:$Q,10,0))</f>
        <v>4</v>
      </c>
      <c r="T97" s="107">
        <f>IF(B97="","",VLOOKUP(AD97,Varsayımlar!$B:$Q,11,0))</f>
        <v>30</v>
      </c>
      <c r="U97" s="107">
        <f>IF(B97="","",VLOOKUP(AD97,Varsayımlar!$B:$Q,12,0))</f>
        <v>260</v>
      </c>
      <c r="V97" s="107" t="str">
        <f>IF(B97="","",VLOOKUP(AD97,Varsayımlar!$B:$Q,13,0))</f>
        <v>YURTDIŞI</v>
      </c>
      <c r="W97" s="107">
        <f>IF(B97="","",VLOOKUP(AD97,Varsayımlar!$B:$Q,14,0))</f>
        <v>9</v>
      </c>
      <c r="X97" s="110">
        <v>46218</v>
      </c>
      <c r="Y97" s="110">
        <v>46492</v>
      </c>
      <c r="Z97" s="107" t="s">
        <v>683</v>
      </c>
      <c r="AA97" s="107" t="str">
        <f>IF(B97="","",VLOOKUP(AD97,Varsayımlar!$B:$Q,15,0))</f>
        <v>25CM TURUNCU KOLİ-SOL ÜST DİKDÖRTGENE ÜRETİM TARİHİ BASILACAK</v>
      </c>
      <c r="AB97" s="107" t="str">
        <f>IF(B97="","",VLOOKUP(AD97,Varsayımlar!$B:$Q,16,0))</f>
        <v>24-26 CM</v>
      </c>
      <c r="AC97" s="90">
        <f>IF(B97="","",VLOOKUP(Sayfa2!AD64,Varsayımlar!B:S,18,0))</f>
        <v>0</v>
      </c>
      <c r="AD97" s="90" t="str">
        <f t="shared" si="3"/>
        <v>MAGNİTMAGNİT MAVİ AMBALAJ 25 CM 260G</v>
      </c>
    </row>
    <row r="98" spans="1:30" ht="39" customHeight="1" x14ac:dyDescent="0.25">
      <c r="A98" s="9" t="s">
        <v>132</v>
      </c>
      <c r="B98" s="151" t="s">
        <v>104</v>
      </c>
      <c r="C98" s="112">
        <f>IF(B98="","",VLOOKUP(AD98,Varsayımlar!$B:$Q,3,0))</f>
        <v>8698829380698</v>
      </c>
      <c r="D98" s="112">
        <v>34</v>
      </c>
      <c r="E98" s="151" t="s">
        <v>393</v>
      </c>
      <c r="F98" s="111"/>
      <c r="G98" s="111" t="s">
        <v>720</v>
      </c>
      <c r="H98" s="111" t="str">
        <f>IF(B98="","",VLOOKUP(AD98,Varsayımlar!$B:$Q,5,0))</f>
        <v>Tortillas 20cm Çok Tahıllı</v>
      </c>
      <c r="I98" s="111">
        <f>IF(B98="","",VLOOKUP(AD98,Varsayımlar!B:T,19,0))</f>
        <v>0</v>
      </c>
      <c r="J98" s="111" t="str">
        <f>IF(B98="","",VLOOKUP(AD98,Varsayımlar!$B:$Q,6,0))</f>
        <v>Çok Tahıllı</v>
      </c>
      <c r="K98" s="111">
        <v>5625</v>
      </c>
      <c r="L98" s="111"/>
      <c r="M98" s="111">
        <f>IFERROR(IF(B98="","",K98/VLOOKUP(AD98,Varsayımlar!B:R,17,0)),"")</f>
        <v>25</v>
      </c>
      <c r="N98" s="111"/>
      <c r="O98" s="111">
        <v>26</v>
      </c>
      <c r="P98" s="111">
        <f>IF(B98="","",VLOOKUP(AD98,Varsayımlar!$B:$Q,7,0)*K98)</f>
        <v>78750</v>
      </c>
      <c r="Q98" s="111">
        <f>IF(B98="","",VLOOKUP(AD98,Varsayımlar!$B:$Q,8,0))</f>
        <v>20</v>
      </c>
      <c r="R98" s="111" t="str">
        <f>IF(B98="","",VLOOKUP(AD98,Varsayımlar!$B:$Q,9,0))</f>
        <v>Irak Soft</v>
      </c>
      <c r="S98" s="111">
        <f>IF(B98="","",VLOOKUP(AD98,Varsayımlar!$B:$Q,10,0))</f>
        <v>4</v>
      </c>
      <c r="T98" s="111">
        <f>IF(B98="","",VLOOKUP(AD98,Varsayımlar!$B:$Q,11,0))</f>
        <v>14</v>
      </c>
      <c r="U98" s="111">
        <f>IF(B98="","",VLOOKUP(AD98,Varsayımlar!$B:$Q,12,0))</f>
        <v>166</v>
      </c>
      <c r="V98" s="111" t="str">
        <f>IF(B98="","",VLOOKUP(AD98,Varsayımlar!$B:$Q,13,0))</f>
        <v>Yurtdışı</v>
      </c>
      <c r="W98" s="111">
        <f>IF(B98="","",VLOOKUP(AD98,Varsayımlar!$B:$Q,14,0))</f>
        <v>9</v>
      </c>
      <c r="X98" s="114">
        <v>46217</v>
      </c>
      <c r="Y98" s="114">
        <v>46491</v>
      </c>
      <c r="Z98" s="111" t="s">
        <v>847</v>
      </c>
      <c r="AA98" s="111" t="str">
        <f>IF(B98="","",VLOOKUP(AD98,Varsayımlar!$B:$Q,15,0))</f>
        <v>SİYAH KARE KOLİ-Üretim Tarihi Etiketli</v>
      </c>
      <c r="AB98" s="111" t="str">
        <f>IF(B98="","",VLOOKUP(AD98,Varsayımlar!$B:$Q,16,0))</f>
        <v>19-21 cm</v>
      </c>
      <c r="AC98" s="9">
        <f>IF(B98="","",VLOOKUP(Sayfa2!AD100,Varsayımlar!B:S,18,0))</f>
        <v>0</v>
      </c>
      <c r="AD98" s="9" t="str">
        <f>IF(B98="","",CONCATENATE(B98,E98))</f>
        <v>SMART LLCTortillas 20cm Çok Tahıllı 4pcs 166g</v>
      </c>
    </row>
    <row r="99" spans="1:30" ht="39" customHeight="1" x14ac:dyDescent="0.25">
      <c r="A99" s="9" t="s">
        <v>133</v>
      </c>
      <c r="B99" s="151" t="s">
        <v>104</v>
      </c>
      <c r="C99" s="112">
        <f>IF(B99="","",VLOOKUP(AD99,Varsayımlar!$B:$Q,3,0))</f>
        <v>8698829380698</v>
      </c>
      <c r="D99" s="112">
        <v>34</v>
      </c>
      <c r="E99" s="151" t="s">
        <v>263</v>
      </c>
      <c r="F99" s="111"/>
      <c r="G99" s="111" t="s">
        <v>720</v>
      </c>
      <c r="H99" s="111" t="str">
        <f>IF(B99="","",VLOOKUP(AD99,Varsayımlar!$B:$Q,5,0))</f>
        <v>Tortillas 20cm (Samakat Bilgileri Ekli)</v>
      </c>
      <c r="I99" s="111">
        <f>IF(B99="","",VLOOKUP(AD99,Varsayımlar!B:T,19,0))</f>
        <v>0</v>
      </c>
      <c r="J99" s="111" t="str">
        <f>IF(B99="","",VLOOKUP(AD99,Varsayımlar!$B:$Q,6,0))</f>
        <v>PEYNİRLİ</v>
      </c>
      <c r="K99" s="111">
        <v>1575</v>
      </c>
      <c r="L99" s="111"/>
      <c r="M99" s="111">
        <f>IFERROR(IF(B99="","",K99/VLOOKUP(AD99,Varsayımlar!B:R,17,0)),"")</f>
        <v>7</v>
      </c>
      <c r="N99" s="111"/>
      <c r="O99" s="111">
        <v>7</v>
      </c>
      <c r="P99" s="111">
        <f>IF(B99="","",VLOOKUP(AD99,Varsayımlar!$B:$Q,7,0)*K99)</f>
        <v>22050</v>
      </c>
      <c r="Q99" s="111">
        <f>IF(B99="","",VLOOKUP(AD99,Varsayımlar!$B:$Q,8,0))</f>
        <v>20</v>
      </c>
      <c r="R99" s="111" t="str">
        <f>IF(B99="","",VLOOKUP(AD99,Varsayımlar!$B:$Q,9,0))</f>
        <v>IRAK SOFT-AT</v>
      </c>
      <c r="S99" s="111">
        <f>IF(B99="","",VLOOKUP(AD99,Varsayımlar!$B:$Q,10,0))</f>
        <v>4</v>
      </c>
      <c r="T99" s="111">
        <f>IF(B99="","",VLOOKUP(AD99,Varsayımlar!$B:$Q,11,0))</f>
        <v>14</v>
      </c>
      <c r="U99" s="111">
        <f>IF(B99="","",VLOOKUP(AD99,Varsayımlar!$B:$Q,12,0))</f>
        <v>166</v>
      </c>
      <c r="V99" s="111" t="str">
        <f>IF(B99="","",VLOOKUP(AD99,Varsayımlar!$B:$Q,13,0))</f>
        <v>YURTDIŞI</v>
      </c>
      <c r="W99" s="111">
        <f>IF(B99="","",VLOOKUP(AD99,Varsayımlar!$B:$Q,14,0))</f>
        <v>9</v>
      </c>
      <c r="X99" s="114">
        <v>46217</v>
      </c>
      <c r="Y99" s="114">
        <v>46491</v>
      </c>
      <c r="Z99" s="111" t="s">
        <v>848</v>
      </c>
      <c r="AA99" s="111" t="str">
        <f>IF(B99="","",VLOOKUP(AD99,Varsayımlar!$B:$Q,15,0))</f>
        <v>Kare Koli-Üretim Tarihli Etiket</v>
      </c>
      <c r="AB99" s="111" t="str">
        <f>IF(B99="","",VLOOKUP(AD99,Varsayımlar!$B:$Q,16,0))</f>
        <v>19-21 cm</v>
      </c>
      <c r="AC99" s="90">
        <f>IF(B99="","",VLOOKUP(Sayfa2!AD101,Varsayımlar!B:S,18,0))</f>
        <v>0</v>
      </c>
      <c r="AD99" s="90" t="str">
        <f>IF(B99="","",CONCATENATE(B99,E99))</f>
        <v>SMART LLCTortillas 20cm Peynirli 4pcs 166g</v>
      </c>
    </row>
    <row r="100" spans="1:30" ht="78.75" x14ac:dyDescent="0.25">
      <c r="A100" s="9" t="s">
        <v>134</v>
      </c>
      <c r="B100" s="62" t="s">
        <v>90</v>
      </c>
      <c r="C100" s="33">
        <f>IF(B100="","",VLOOKUP(AD100,Varsayımlar!$B:$Q,3,0))</f>
        <v>8698829380698</v>
      </c>
      <c r="D100" s="33" t="s">
        <v>236</v>
      </c>
      <c r="E100" s="152" t="s">
        <v>91</v>
      </c>
      <c r="F100" s="62"/>
      <c r="G100" s="62"/>
      <c r="H100" s="62" t="str">
        <f>IF(B100="","",VLOOKUP(AD100,Varsayımlar!$B:$Q,5,0))</f>
        <v>MAGNİT MAVİ AMBALAJ 25CM</v>
      </c>
      <c r="I100" s="62">
        <f>IF(B100="","",VLOOKUP(AD100,Varsayımlar!B:T,19,0))</f>
        <v>0</v>
      </c>
      <c r="J100" s="62" t="str">
        <f>IF(B100="","",VLOOKUP(AD100,Varsayımlar!$B:$Q,6,0))</f>
        <v>SADE</v>
      </c>
      <c r="K100" s="62">
        <v>2016</v>
      </c>
      <c r="L100" s="62"/>
      <c r="M100" s="62">
        <f>IFERROR(IF(B100="","",K100/VLOOKUP(AD100,Varsayımlar!B:R,17,0)),"")</f>
        <v>24</v>
      </c>
      <c r="N100" s="62"/>
      <c r="O100" s="62">
        <v>21</v>
      </c>
      <c r="P100" s="62">
        <f>IF(B100="","",VLOOKUP(AD100,Varsayımlar!$B:$Q,7,0)*K100)</f>
        <v>60480</v>
      </c>
      <c r="Q100" s="62">
        <f>IF(B100="","",VLOOKUP(AD100,Varsayımlar!$B:$Q,8,0))</f>
        <v>25</v>
      </c>
      <c r="R100" s="62" t="str">
        <f>IF(B100="","",VLOOKUP(AD100,Varsayımlar!$B:$Q,9,0))</f>
        <v>SOFT</v>
      </c>
      <c r="S100" s="62">
        <f>IF(B100="","",VLOOKUP(AD100,Varsayımlar!$B:$Q,10,0))</f>
        <v>4</v>
      </c>
      <c r="T100" s="62">
        <f>IF(B100="","",VLOOKUP(AD100,Varsayımlar!$B:$Q,11,0))</f>
        <v>30</v>
      </c>
      <c r="U100" s="62">
        <f>IF(B100="","",VLOOKUP(AD100,Varsayımlar!$B:$Q,12,0))</f>
        <v>260</v>
      </c>
      <c r="V100" s="62" t="str">
        <f>IF(B100="","",VLOOKUP(AD100,Varsayımlar!$B:$Q,13,0))</f>
        <v>YURTDIŞI</v>
      </c>
      <c r="W100" s="62">
        <f>IF(B100="","",VLOOKUP(AD100,Varsayımlar!$B:$Q,14,0))</f>
        <v>9</v>
      </c>
      <c r="X100" s="63">
        <v>46219</v>
      </c>
      <c r="Y100" s="63">
        <v>46493</v>
      </c>
      <c r="Z100" s="62" t="s">
        <v>684</v>
      </c>
      <c r="AA100" s="62" t="str">
        <f>IF(B100="","",VLOOKUP(AD100,Varsayımlar!$B:$Q,15,0))</f>
        <v>25CM TURUNCU KOLİ-SOL ÜST DİKDÖRTGENE ÜRETİM TARİHİ BASILACAK</v>
      </c>
      <c r="AB100" s="62" t="str">
        <f>IF(B100="","",VLOOKUP(AD100,Varsayımlar!$B:$Q,16,0))</f>
        <v>24-26 CM</v>
      </c>
      <c r="AC100" s="90">
        <f>IF(B100="","",VLOOKUP(Sayfa2!AD66,Varsayımlar!B:S,18,0))</f>
        <v>0</v>
      </c>
      <c r="AD100" s="90" t="str">
        <f t="shared" si="3"/>
        <v>MAGNİTMAGNİT MAVİ AMBALAJ 25 CM 260G</v>
      </c>
    </row>
    <row r="101" spans="1:30" ht="78.75" x14ac:dyDescent="0.25">
      <c r="A101" s="9" t="s">
        <v>135</v>
      </c>
      <c r="B101" s="64" t="s">
        <v>90</v>
      </c>
      <c r="C101" s="65">
        <f>IF(B101="","",VLOOKUP(AD101,Varsayımlar!$B:$Q,3,0))</f>
        <v>8698829380698</v>
      </c>
      <c r="D101" s="65" t="s">
        <v>237</v>
      </c>
      <c r="E101" s="69" t="s">
        <v>91</v>
      </c>
      <c r="F101" s="64"/>
      <c r="G101" s="64"/>
      <c r="H101" s="64" t="str">
        <f>IF(B101="","",VLOOKUP(AD101,Varsayımlar!$B:$Q,5,0))</f>
        <v>MAGNİT MAVİ AMBALAJ 25CM</v>
      </c>
      <c r="I101" s="64">
        <f>IF(B101="","",VLOOKUP(AD101,Varsayımlar!B:T,19,0))</f>
        <v>0</v>
      </c>
      <c r="J101" s="64" t="str">
        <f>IF(B101="","",VLOOKUP(AD101,Varsayımlar!$B:$Q,6,0))</f>
        <v>SADE</v>
      </c>
      <c r="K101" s="64">
        <v>2016</v>
      </c>
      <c r="L101" s="64"/>
      <c r="M101" s="64">
        <f>IFERROR(IF(B101="","",K101/VLOOKUP(AD101,Varsayımlar!B:R,17,0)),"")</f>
        <v>24</v>
      </c>
      <c r="N101" s="64"/>
      <c r="O101" s="64">
        <v>21</v>
      </c>
      <c r="P101" s="64">
        <f>IF(B101="","",VLOOKUP(AD101,Varsayımlar!$B:$Q,7,0)*K101)</f>
        <v>60480</v>
      </c>
      <c r="Q101" s="64">
        <f>IF(B101="","",VLOOKUP(AD101,Varsayımlar!$B:$Q,8,0))</f>
        <v>25</v>
      </c>
      <c r="R101" s="64" t="str">
        <f>IF(B101="","",VLOOKUP(AD101,Varsayımlar!$B:$Q,9,0))</f>
        <v>SOFT</v>
      </c>
      <c r="S101" s="64">
        <f>IF(B101="","",VLOOKUP(AD101,Varsayımlar!$B:$Q,10,0))</f>
        <v>4</v>
      </c>
      <c r="T101" s="64">
        <f>IF(B101="","",VLOOKUP(AD101,Varsayımlar!$B:$Q,11,0))</f>
        <v>30</v>
      </c>
      <c r="U101" s="64">
        <f>IF(B101="","",VLOOKUP(AD101,Varsayımlar!$B:$Q,12,0))</f>
        <v>260</v>
      </c>
      <c r="V101" s="64" t="str">
        <f>IF(B101="","",VLOOKUP(AD101,Varsayımlar!$B:$Q,13,0))</f>
        <v>YURTDIŞI</v>
      </c>
      <c r="W101" s="64">
        <f>IF(B101="","",VLOOKUP(AD101,Varsayımlar!$B:$Q,14,0))</f>
        <v>9</v>
      </c>
      <c r="X101" s="66">
        <v>46220</v>
      </c>
      <c r="Y101" s="66">
        <v>46494</v>
      </c>
      <c r="Z101" s="64" t="s">
        <v>685</v>
      </c>
      <c r="AA101" s="64" t="str">
        <f>IF(B101="","",VLOOKUP(AD101,Varsayımlar!$B:$Q,15,0))</f>
        <v>25CM TURUNCU KOLİ-SOL ÜST DİKDÖRTGENE ÜRETİM TARİHİ BASILACAK</v>
      </c>
      <c r="AB101" s="64" t="str">
        <f>IF(B101="","",VLOOKUP(AD101,Varsayımlar!$B:$Q,16,0))</f>
        <v>24-26 CM</v>
      </c>
      <c r="AC101" s="90">
        <f>IF(B101="","",VLOOKUP(Sayfa2!AD67,Varsayımlar!B:S,18,0))</f>
        <v>0</v>
      </c>
      <c r="AD101" s="90" t="str">
        <f t="shared" si="3"/>
        <v>MAGNİTMAGNİT MAVİ AMBALAJ 25 CM 260G</v>
      </c>
    </row>
    <row r="102" spans="1:30" ht="78.75" x14ac:dyDescent="0.25">
      <c r="A102" s="9" t="s">
        <v>136</v>
      </c>
      <c r="B102" s="115" t="s">
        <v>90</v>
      </c>
      <c r="C102" s="116">
        <f>IF(B102="","",VLOOKUP(AD102,Varsayımlar!$B:$Q,3,0))</f>
        <v>8698829380698</v>
      </c>
      <c r="D102" s="116" t="s">
        <v>238</v>
      </c>
      <c r="E102" s="153" t="s">
        <v>91</v>
      </c>
      <c r="F102" s="115"/>
      <c r="G102" s="115"/>
      <c r="H102" s="115" t="str">
        <f>IF(B102="","",VLOOKUP(AD102,Varsayımlar!$B:$Q,5,0))</f>
        <v>MAGNİT MAVİ AMBALAJ 25CM</v>
      </c>
      <c r="I102" s="115">
        <f>IF(B102="","",VLOOKUP(AD102,Varsayımlar!B:T,19,0))</f>
        <v>0</v>
      </c>
      <c r="J102" s="115" t="str">
        <f>IF(B102="","",VLOOKUP(AD102,Varsayımlar!$B:$Q,6,0))</f>
        <v>SADE</v>
      </c>
      <c r="K102" s="115">
        <v>2016</v>
      </c>
      <c r="L102" s="115"/>
      <c r="M102" s="115">
        <f>IFERROR(IF(B102="","",K102/VLOOKUP(AD102,Varsayımlar!B:R,17,0)),"")</f>
        <v>24</v>
      </c>
      <c r="N102" s="115"/>
      <c r="O102" s="115">
        <v>21</v>
      </c>
      <c r="P102" s="115">
        <f>IF(B102="","",VLOOKUP(AD102,Varsayımlar!$B:$Q,7,0)*K102)</f>
        <v>60480</v>
      </c>
      <c r="Q102" s="115">
        <f>IF(B102="","",VLOOKUP(AD102,Varsayımlar!$B:$Q,8,0))</f>
        <v>25</v>
      </c>
      <c r="R102" s="115" t="str">
        <f>IF(B102="","",VLOOKUP(AD102,Varsayımlar!$B:$Q,9,0))</f>
        <v>SOFT</v>
      </c>
      <c r="S102" s="115">
        <f>IF(B102="","",VLOOKUP(AD102,Varsayımlar!$B:$Q,10,0))</f>
        <v>4</v>
      </c>
      <c r="T102" s="115">
        <f>IF(B102="","",VLOOKUP(AD102,Varsayımlar!$B:$Q,11,0))</f>
        <v>30</v>
      </c>
      <c r="U102" s="115">
        <f>IF(B102="","",VLOOKUP(AD102,Varsayımlar!$B:$Q,12,0))</f>
        <v>260</v>
      </c>
      <c r="V102" s="115" t="str">
        <f>IF(B102="","",VLOOKUP(AD102,Varsayımlar!$B:$Q,13,0))</f>
        <v>YURTDIŞI</v>
      </c>
      <c r="W102" s="115">
        <f>IF(B102="","",VLOOKUP(AD102,Varsayımlar!$B:$Q,14,0))</f>
        <v>9</v>
      </c>
      <c r="X102" s="118">
        <v>46220</v>
      </c>
      <c r="Y102" s="118">
        <v>46494</v>
      </c>
      <c r="Z102" s="115" t="s">
        <v>686</v>
      </c>
      <c r="AA102" s="115" t="str">
        <f>IF(B102="","",VLOOKUP(AD102,Varsayımlar!$B:$Q,15,0))</f>
        <v>25CM TURUNCU KOLİ-SOL ÜST DİKDÖRTGENE ÜRETİM TARİHİ BASILACAK</v>
      </c>
      <c r="AB102" s="115" t="str">
        <f>IF(B102="","",VLOOKUP(AD102,Varsayımlar!$B:$Q,16,0))</f>
        <v>24-26 CM</v>
      </c>
      <c r="AC102" s="90">
        <f>IF(B102="","",VLOOKUP(Sayfa2!AD68,Varsayımlar!B:S,18,0))</f>
        <v>0</v>
      </c>
      <c r="AD102" s="90" t="str">
        <f t="shared" si="3"/>
        <v>MAGNİTMAGNİT MAVİ AMBALAJ 25 CM 260G</v>
      </c>
    </row>
    <row r="103" spans="1:30" ht="78.75" x14ac:dyDescent="0.25">
      <c r="A103" s="9" t="s">
        <v>137</v>
      </c>
      <c r="B103" s="70" t="s">
        <v>90</v>
      </c>
      <c r="C103" s="71">
        <f>IF(B103="","",VLOOKUP(AD103,Varsayımlar!$B:$Q,3,0))</f>
        <v>8698829380698</v>
      </c>
      <c r="D103" s="71" t="s">
        <v>239</v>
      </c>
      <c r="E103" s="72" t="s">
        <v>91</v>
      </c>
      <c r="F103" s="70"/>
      <c r="G103" s="70"/>
      <c r="H103" s="70" t="str">
        <f>IF(B103="","",VLOOKUP(AD103,Varsayımlar!$B:$Q,5,0))</f>
        <v>MAGNİT MAVİ AMBALAJ 25CM</v>
      </c>
      <c r="I103" s="70">
        <f>IF(B103="","",VLOOKUP(AD103,Varsayımlar!B:T,19,0))</f>
        <v>0</v>
      </c>
      <c r="J103" s="70" t="str">
        <f>IF(B103="","",VLOOKUP(AD103,Varsayımlar!$B:$Q,6,0))</f>
        <v>SADE</v>
      </c>
      <c r="K103" s="70">
        <v>2016</v>
      </c>
      <c r="L103" s="70"/>
      <c r="M103" s="70">
        <f>IFERROR(IF(B103="","",K103/VLOOKUP(AD103,Varsayımlar!B:R,17,0)),"")</f>
        <v>24</v>
      </c>
      <c r="N103" s="70"/>
      <c r="O103" s="70">
        <v>21</v>
      </c>
      <c r="P103" s="70">
        <f>IF(B103="","",VLOOKUP(AD103,Varsayımlar!$B:$Q,7,0)*K103)</f>
        <v>60480</v>
      </c>
      <c r="Q103" s="70">
        <f>IF(B103="","",VLOOKUP(AD103,Varsayımlar!$B:$Q,8,0))</f>
        <v>25</v>
      </c>
      <c r="R103" s="70" t="str">
        <f>IF(B103="","",VLOOKUP(AD103,Varsayımlar!$B:$Q,9,0))</f>
        <v>SOFT</v>
      </c>
      <c r="S103" s="70">
        <f>IF(B103="","",VLOOKUP(AD103,Varsayımlar!$B:$Q,10,0))</f>
        <v>4</v>
      </c>
      <c r="T103" s="70">
        <f>IF(B103="","",VLOOKUP(AD103,Varsayımlar!$B:$Q,11,0))</f>
        <v>30</v>
      </c>
      <c r="U103" s="70">
        <f>IF(B103="","",VLOOKUP(AD103,Varsayımlar!$B:$Q,12,0))</f>
        <v>260</v>
      </c>
      <c r="V103" s="70" t="str">
        <f>IF(B103="","",VLOOKUP(AD103,Varsayımlar!$B:$Q,13,0))</f>
        <v>YURTDIŞI</v>
      </c>
      <c r="W103" s="70">
        <f>IF(B103="","",VLOOKUP(AD103,Varsayımlar!$B:$Q,14,0))</f>
        <v>9</v>
      </c>
      <c r="X103" s="73">
        <v>46221</v>
      </c>
      <c r="Y103" s="73">
        <v>46495</v>
      </c>
      <c r="Z103" s="70" t="s">
        <v>687</v>
      </c>
      <c r="AA103" s="70" t="str">
        <f>IF(B103="","",VLOOKUP(AD103,Varsayımlar!$B:$Q,15,0))</f>
        <v>25CM TURUNCU KOLİ-SOL ÜST DİKDÖRTGENE ÜRETİM TARİHİ BASILACAK</v>
      </c>
      <c r="AB103" s="70" t="str">
        <f>IF(B103="","",VLOOKUP(AD103,Varsayımlar!$B:$Q,16,0))</f>
        <v>24-26 CM</v>
      </c>
      <c r="AC103" s="90">
        <f>IF(B103="","",VLOOKUP(Sayfa2!AD69,Varsayımlar!B:S,18,0))</f>
        <v>0</v>
      </c>
      <c r="AD103" s="90" t="str">
        <f t="shared" si="3"/>
        <v>MAGNİTMAGNİT MAVİ AMBALAJ 25 CM 260G</v>
      </c>
    </row>
    <row r="104" spans="1:30" ht="31.5" x14ac:dyDescent="0.25">
      <c r="A104" s="9" t="s">
        <v>138</v>
      </c>
      <c r="B104" s="82" t="s">
        <v>79</v>
      </c>
      <c r="C104" s="83">
        <f>IF(B104="","",VLOOKUP(AD104,Varsayımlar!$B:$Q,3,0))</f>
        <v>8698829380698</v>
      </c>
      <c r="D104" s="83"/>
      <c r="E104" s="149" t="s">
        <v>254</v>
      </c>
      <c r="F104" s="82"/>
      <c r="G104" s="82"/>
      <c r="H104" s="82" t="str">
        <f>IF(B104="","",VLOOKUP(AD104,Varsayımlar!$B:$Q,5,0))</f>
        <v>Manetka 20cm</v>
      </c>
      <c r="I104" s="82">
        <f>IF(B104="","",VLOOKUP(AD104,Varsayımlar!B:T,19,0))</f>
        <v>0</v>
      </c>
      <c r="J104" s="82" t="str">
        <f>IF(B104="","",VLOOKUP(AD104,Varsayımlar!$B:$Q,6,0))</f>
        <v>SADE</v>
      </c>
      <c r="K104" s="82">
        <v>7200</v>
      </c>
      <c r="L104" s="82"/>
      <c r="M104" s="82">
        <f>IFERROR(IF(B104="","",K104/VLOOKUP(AD104,Varsayımlar!B:R,17,0)),"")</f>
        <v>32</v>
      </c>
      <c r="N104" s="82"/>
      <c r="O104" s="82">
        <v>32</v>
      </c>
      <c r="P104" s="82">
        <f>IF(B104="","",VLOOKUP(AD104,Varsayımlar!$B:$Q,7,0)*K104)</f>
        <v>100800</v>
      </c>
      <c r="Q104" s="82">
        <f>IF(B104="","",VLOOKUP(AD104,Varsayımlar!$B:$Q,8,0))</f>
        <v>20</v>
      </c>
      <c r="R104" s="82" t="str">
        <f>IF(B104="","",VLOOKUP(AD104,Varsayımlar!$B:$Q,9,0))</f>
        <v>Irak Soft</v>
      </c>
      <c r="S104" s="82">
        <f>IF(B104="","",VLOOKUP(AD104,Varsayımlar!$B:$Q,10,0))</f>
        <v>4</v>
      </c>
      <c r="T104" s="82">
        <f>IF(B104="","",VLOOKUP(AD104,Varsayımlar!$B:$Q,11,0))</f>
        <v>14</v>
      </c>
      <c r="U104" s="82">
        <f>IF(B104="","",VLOOKUP(AD104,Varsayımlar!$B:$Q,12,0))</f>
        <v>166</v>
      </c>
      <c r="V104" s="82" t="str">
        <f>IF(B104="","",VLOOKUP(AD104,Varsayımlar!$B:$Q,13,0))</f>
        <v>YURTDIŞI</v>
      </c>
      <c r="W104" s="82">
        <f>IF(B104="","",VLOOKUP(AD104,Varsayımlar!$B:$Q,14,0))</f>
        <v>6</v>
      </c>
      <c r="X104" s="84">
        <v>46223</v>
      </c>
      <c r="Y104" s="84">
        <v>46407</v>
      </c>
      <c r="Z104" s="82">
        <v>26072020</v>
      </c>
      <c r="AA104" s="82" t="str">
        <f>IF(B104="","",VLOOKUP(AD104,Varsayımlar!$B:$Q,15,0))</f>
        <v>Kare Koli-Üretim Tarihli Etiket</v>
      </c>
      <c r="AB104" s="82" t="str">
        <f>IF(B104="","",VLOOKUP(AD104,Varsayımlar!$B:$Q,16,0))</f>
        <v>19-21 cm</v>
      </c>
      <c r="AC104" s="9">
        <f>IF(B104="","",VLOOKUP(Sayfa2!AD94,Varsayımlar!B:S,18,0))</f>
        <v>0</v>
      </c>
      <c r="AD104" s="9" t="str">
        <f t="shared" si="3"/>
        <v>LLC KOTORManetka 20cm 4 pcs 166g</v>
      </c>
    </row>
    <row r="105" spans="1:30" ht="31.5" x14ac:dyDescent="0.25">
      <c r="A105" s="9" t="s">
        <v>188</v>
      </c>
      <c r="B105" s="158" t="s">
        <v>271</v>
      </c>
      <c r="C105" s="159">
        <f>IF(B105="","",VLOOKUP(AD105,Varsayımlar!$B:$Q,3,0))</f>
        <v>8698829380698</v>
      </c>
      <c r="D105" s="159"/>
      <c r="E105" s="160" t="s">
        <v>542</v>
      </c>
      <c r="F105" s="158"/>
      <c r="G105" s="158"/>
      <c r="H105" s="158" t="str">
        <f>IF(B105="","",VLOOKUP(AD105,Varsayımlar!$B:$Q,5,0))</f>
        <v>Durum 3 lü paket sade 1620g (İç-Dış Ambalaj)</v>
      </c>
      <c r="I105" s="158">
        <f>IF(B105="","",VLOOKUP(AD105,Varsayımlar!B:T,19,0))</f>
        <v>0</v>
      </c>
      <c r="J105" s="158" t="str">
        <f>IF(B105="","",VLOOKUP(AD105,Varsayımlar!$B:$Q,6,0))</f>
        <v>SADE</v>
      </c>
      <c r="K105" s="158">
        <v>2640</v>
      </c>
      <c r="L105" s="158"/>
      <c r="M105" s="158" t="str">
        <f>IFERROR(IF(B105="","",K105/VLOOKUP(AD105,Varsayımlar!B:R,17,0)),"")</f>
        <v/>
      </c>
      <c r="N105" s="158"/>
      <c r="O105" s="158">
        <v>28</v>
      </c>
      <c r="P105" s="158">
        <f>IF(B105="","",VLOOKUP(AD105,Varsayımlar!$B:$Q,7,0)*K105)</f>
        <v>10560</v>
      </c>
      <c r="Q105" s="158">
        <f>IF(B105="","",VLOOKUP(AD105,Varsayımlar!$B:$Q,8,0))</f>
        <v>20</v>
      </c>
      <c r="R105" s="158" t="str">
        <f>IF(B105="","",VLOOKUP(AD105,Varsayımlar!$B:$Q,9,0))</f>
        <v>Irak Soft</v>
      </c>
      <c r="S105" s="158">
        <f>IF(B105="","",VLOOKUP(AD105,Varsayımlar!$B:$Q,10,0))</f>
        <v>36</v>
      </c>
      <c r="T105" s="158">
        <f>IF(B105="","",VLOOKUP(AD105,Varsayımlar!$B:$Q,11,0))</f>
        <v>4</v>
      </c>
      <c r="U105" s="158">
        <f>IF(B105="","",VLOOKUP(AD105,Varsayımlar!$B:$Q,12,0))</f>
        <v>1620</v>
      </c>
      <c r="V105" s="158" t="str">
        <f>IF(B105="","",VLOOKUP(AD105,Varsayımlar!$B:$Q,13,0))</f>
        <v>Yurtdışı</v>
      </c>
      <c r="W105" s="158">
        <f>IF(B105="","",VLOOKUP(AD105,Varsayımlar!$B:$Q,14,0))</f>
        <v>0</v>
      </c>
      <c r="X105" s="158"/>
      <c r="Y105" s="158" t="s">
        <v>625</v>
      </c>
      <c r="Z105" s="158" t="s">
        <v>627</v>
      </c>
      <c r="AA105" s="158" t="str">
        <f>IF(B105="","",VLOOKUP(AD105,Varsayımlar!$B:$Q,15,0))</f>
        <v>Lacivert 20cm Koli-İbranice Sade Etiketli</v>
      </c>
      <c r="AB105" s="158" t="str">
        <f>IF(B105="","",VLOOKUP(AD105,Varsayımlar!$B:$Q,16,0))</f>
        <v>19-21 cm</v>
      </c>
      <c r="AC105" s="90">
        <f>IF(B105="","",VLOOKUP(Sayfa2!AD130,Varsayımlar!B:S,18,0))</f>
        <v>0</v>
      </c>
      <c r="AD105" s="90" t="str">
        <f t="shared" si="3"/>
        <v>EyalDurum 3 lü paket sade 1620g</v>
      </c>
    </row>
    <row r="106" spans="1:30" ht="36.75" customHeight="1" x14ac:dyDescent="0.25">
      <c r="A106" s="9" t="s">
        <v>189</v>
      </c>
      <c r="B106" s="85" t="s">
        <v>854</v>
      </c>
      <c r="C106" s="33">
        <f>IF(B106="","",VLOOKUP(AD106,Varsayımlar!$B:$Q,3,0))</f>
        <v>8698829380698</v>
      </c>
      <c r="D106" s="33"/>
      <c r="E106" s="85" t="s">
        <v>855</v>
      </c>
      <c r="F106" s="62"/>
      <c r="G106" s="62"/>
      <c r="H106" s="62" t="str">
        <f>IF(B106="","",VLOOKUP(AD106,Varsayımlar!$B:$Q,5,0))</f>
        <v>Switz 25cm 8pcs 520g</v>
      </c>
      <c r="I106" s="62">
        <f>IF(B106="","",VLOOKUP(AD106,Varsayımlar!B:T,19,0))</f>
        <v>0</v>
      </c>
      <c r="J106" s="62" t="str">
        <f>IF(B106="","",VLOOKUP(AD106,Varsayımlar!$B:$Q,6,0))</f>
        <v>Sade</v>
      </c>
      <c r="K106" s="62">
        <v>1000</v>
      </c>
      <c r="L106" s="62"/>
      <c r="M106" s="62">
        <f>IFERROR(IF(B106="","",K106/VLOOKUP(AD106,Varsayımlar!B:R,17,0)),"")</f>
        <v>10</v>
      </c>
      <c r="N106" s="62"/>
      <c r="O106" s="62">
        <v>10</v>
      </c>
      <c r="P106" s="62">
        <f>IF(B106="","",VLOOKUP(AD106,Varsayımlar!$B:$Q,7,0)*K106)</f>
        <v>14000</v>
      </c>
      <c r="Q106" s="62">
        <f>IF(B106="","",VLOOKUP(AD106,Varsayımlar!$B:$Q,8,0))</f>
        <v>25</v>
      </c>
      <c r="R106" s="62" t="str">
        <f>IF(B106="","",VLOOKUP(AD106,Varsayımlar!$B:$Q,9,0))</f>
        <v>Irak soft</v>
      </c>
      <c r="S106" s="62">
        <f>IF(B106="","",VLOOKUP(AD106,Varsayımlar!$B:$Q,10,0))</f>
        <v>8</v>
      </c>
      <c r="T106" s="62">
        <f>IF(B106="","",VLOOKUP(AD106,Varsayımlar!$B:$Q,11,0))</f>
        <v>14</v>
      </c>
      <c r="U106" s="62">
        <f>IF(B106="","",VLOOKUP(AD106,Varsayımlar!$B:$Q,12,0))</f>
        <v>520</v>
      </c>
      <c r="V106" s="62" t="str">
        <f>IF(B106="","",VLOOKUP(AD106,Varsayımlar!$B:$Q,13,0))</f>
        <v>Yurtdışı</v>
      </c>
      <c r="W106" s="62">
        <f>IF(B106="","",VLOOKUP(AD106,Varsayımlar!$B:$Q,14,0))</f>
        <v>9</v>
      </c>
      <c r="X106" s="63">
        <v>46226</v>
      </c>
      <c r="Y106" s="161">
        <v>46500</v>
      </c>
      <c r="Z106" s="102">
        <v>26072325</v>
      </c>
      <c r="AA106" s="62" t="str">
        <f>IF(B106="","",VLOOKUP(AD106,Varsayımlar!$B:$Q,15,0))</f>
        <v>Kırmızı Koli</v>
      </c>
      <c r="AB106" s="62" t="str">
        <f>IF(B106="","",VLOOKUP(AD106,Varsayımlar!$B:$Q,16,0))</f>
        <v>24-26 cm</v>
      </c>
      <c r="AC106" s="90">
        <f>IF(B106="","",VLOOKUP(Sayfa2!AD97,Varsayımlar!B:S,18,0))</f>
        <v>0</v>
      </c>
      <c r="AD106" s="90" t="str">
        <f t="shared" si="3"/>
        <v>Switz TradingSwitz 25cm 8pcs 520g</v>
      </c>
    </row>
    <row r="107" spans="1:30" ht="31.5" x14ac:dyDescent="0.25">
      <c r="A107" s="9" t="s">
        <v>190</v>
      </c>
      <c r="B107" s="62" t="s">
        <v>632</v>
      </c>
      <c r="C107" s="33">
        <f>IF(B107="","",VLOOKUP(AD107,Varsayımlar!$B:$Q,3,0))</f>
        <v>8698829380698</v>
      </c>
      <c r="D107" s="33"/>
      <c r="E107" s="152" t="s">
        <v>633</v>
      </c>
      <c r="F107" s="178">
        <v>46230</v>
      </c>
      <c r="G107" s="62" t="s">
        <v>274</v>
      </c>
      <c r="H107" s="62" t="str">
        <f>IF(B107="","",VLOOKUP(AD107,Varsayımlar!$B:$Q,5,0))</f>
        <v>Willifood 20cm 10 pcs 450g</v>
      </c>
      <c r="I107" s="62">
        <f>IF(B107="","",VLOOKUP(AD107,Varsayımlar!B:T,19,0))</f>
        <v>0</v>
      </c>
      <c r="J107" s="62" t="str">
        <f>IF(B107="","",VLOOKUP(AD107,Varsayımlar!$B:$Q,6,0))</f>
        <v>SADE</v>
      </c>
      <c r="K107" s="62">
        <v>3200</v>
      </c>
      <c r="L107" s="62"/>
      <c r="M107" s="62" t="str">
        <f>IFERROR(IF(B107="","",K107/VLOOKUP(AD107,Varsayımlar!B:R,17,0)),"")</f>
        <v/>
      </c>
      <c r="N107" s="62"/>
      <c r="O107" s="62">
        <v>31</v>
      </c>
      <c r="P107" s="62">
        <f>IF(B107="","",VLOOKUP(AD107,Varsayımlar!$B:$Q,7,0)*K107)</f>
        <v>38400</v>
      </c>
      <c r="Q107" s="62">
        <f>IF(B107="","",VLOOKUP(AD107,Varsayımlar!$B:$Q,8,0))</f>
        <v>20</v>
      </c>
      <c r="R107" s="62" t="str">
        <f>IF(B107="","",VLOOKUP(AD107,Varsayımlar!$B:$Q,9,0))</f>
        <v>Irak Soft</v>
      </c>
      <c r="S107" s="62">
        <f>IF(B107="","",VLOOKUP(AD107,Varsayımlar!$B:$Q,10,0))</f>
        <v>10</v>
      </c>
      <c r="T107" s="62">
        <f>IF(B107="","",VLOOKUP(AD107,Varsayımlar!$B:$Q,11,0))</f>
        <v>12</v>
      </c>
      <c r="U107" s="62">
        <f>IF(B107="","",VLOOKUP(AD107,Varsayımlar!$B:$Q,12,0))</f>
        <v>450</v>
      </c>
      <c r="V107" s="62" t="str">
        <f>IF(B107="","",VLOOKUP(AD107,Varsayımlar!$B:$Q,13,0))</f>
        <v>Yurtdışı</v>
      </c>
      <c r="W107" s="62" t="str">
        <f>IF(B107="","",VLOOKUP(AD107,Varsayımlar!$B:$Q,14,0))</f>
        <v>Özel Tarih</v>
      </c>
      <c r="X107" s="63"/>
      <c r="Y107" s="161" t="s">
        <v>658</v>
      </c>
      <c r="Z107" s="161" t="s">
        <v>659</v>
      </c>
      <c r="AA107" s="62" t="str">
        <f>IF(B107="","",VLOOKUP(AD107,Varsayımlar!$B:$Q,15,0))</f>
        <v>20cm koli-Etiketli</v>
      </c>
      <c r="AB107" s="62" t="str">
        <f>IF(B107="","",VLOOKUP(AD107,Varsayımlar!$B:$Q,16,0))</f>
        <v>19-21 cm</v>
      </c>
      <c r="AC107" s="90">
        <f>IF(B107="","",VLOOKUP(Sayfa2!AD95,Varsayımlar!B:S,18,0))</f>
        <v>0</v>
      </c>
      <c r="AD107" s="90" t="str">
        <f t="shared" si="3"/>
        <v>WillifoodWillifood 20cm 10 pcs 450g</v>
      </c>
    </row>
    <row r="108" spans="1:30" ht="31.5" x14ac:dyDescent="0.25">
      <c r="A108" s="9" t="s">
        <v>191</v>
      </c>
      <c r="B108" s="62" t="s">
        <v>632</v>
      </c>
      <c r="C108" s="33">
        <f>IF(B108="","",VLOOKUP(AD108,Varsayımlar!$B:$Q,3,0))</f>
        <v>8698829380698</v>
      </c>
      <c r="D108" s="33"/>
      <c r="E108" s="152" t="s">
        <v>650</v>
      </c>
      <c r="F108" s="178">
        <v>46230</v>
      </c>
      <c r="G108" s="62" t="s">
        <v>274</v>
      </c>
      <c r="H108" s="62" t="str">
        <f>IF(B108="","",VLOOKUP(AD108,Varsayımlar!$B:$Q,5,0))</f>
        <v>Willifood 25cm 8 pcs 560g</v>
      </c>
      <c r="I108" s="62">
        <f>IF(B108="","",VLOOKUP(AD108,Varsayımlar!B:T,19,0))</f>
        <v>0</v>
      </c>
      <c r="J108" s="62" t="str">
        <f>IF(B108="","",VLOOKUP(AD108,Varsayımlar!$B:$Q,6,0))</f>
        <v>SADE</v>
      </c>
      <c r="K108" s="62">
        <v>2000</v>
      </c>
      <c r="L108" s="62"/>
      <c r="M108" s="62" t="str">
        <f>IFERROR(IF(B108="","",K108/VLOOKUP(AD108,Varsayımlar!B:R,17,0)),"")</f>
        <v/>
      </c>
      <c r="N108" s="62"/>
      <c r="O108" s="62">
        <v>18</v>
      </c>
      <c r="P108" s="62">
        <f>IF(B108="","",VLOOKUP(AD108,Varsayımlar!$B:$Q,7,0)*K108)</f>
        <v>28000</v>
      </c>
      <c r="Q108" s="62">
        <f>IF(B108="","",VLOOKUP(AD108,Varsayımlar!$B:$Q,8,0))</f>
        <v>25</v>
      </c>
      <c r="R108" s="62" t="str">
        <f>IF(B108="","",VLOOKUP(AD108,Varsayımlar!$B:$Q,9,0))</f>
        <v>ırak Soft</v>
      </c>
      <c r="S108" s="62">
        <f>IF(B108="","",VLOOKUP(AD108,Varsayımlar!$B:$Q,10,0))</f>
        <v>8</v>
      </c>
      <c r="T108" s="62">
        <f>IF(B108="","",VLOOKUP(AD108,Varsayımlar!$B:$Q,11,0))</f>
        <v>14</v>
      </c>
      <c r="U108" s="62">
        <f>IF(B108="","",VLOOKUP(AD108,Varsayımlar!$B:$Q,12,0))</f>
        <v>560</v>
      </c>
      <c r="V108" s="62" t="str">
        <f>IF(B108="","",VLOOKUP(AD108,Varsayımlar!$B:$Q,13,0))</f>
        <v>YURTDIŞI</v>
      </c>
      <c r="W108" s="62">
        <f>IF(B108="","",VLOOKUP(AD108,Varsayımlar!$B:$Q,14,0))</f>
        <v>18</v>
      </c>
      <c r="X108" s="63"/>
      <c r="Y108" s="161" t="s">
        <v>658</v>
      </c>
      <c r="Z108" s="161" t="s">
        <v>659</v>
      </c>
      <c r="AA108" s="62" t="str">
        <f>IF(B108="","",VLOOKUP(AD108,Varsayımlar!$B:$Q,15,0))</f>
        <v>KIRMIZI KOLİ-ETİKETLİ</v>
      </c>
      <c r="AB108" s="62" t="str">
        <f>IF(B108="","",VLOOKUP(AD108,Varsayımlar!$B:$Q,16,0))</f>
        <v>24-26 CM</v>
      </c>
      <c r="AC108" s="90">
        <f>IF(B108="","",VLOOKUP(Sayfa2!AD96,Varsayımlar!B:S,18,0))</f>
        <v>0</v>
      </c>
      <c r="AD108" s="90" t="str">
        <f t="shared" si="3"/>
        <v>WillifoodWillifood 25cm 8 pcs 560g</v>
      </c>
    </row>
    <row r="109" spans="1:30" ht="78.75" x14ac:dyDescent="0.25">
      <c r="A109" s="9" t="s">
        <v>192</v>
      </c>
      <c r="B109" s="70" t="s">
        <v>90</v>
      </c>
      <c r="C109" s="71">
        <f>IF(B109="","",VLOOKUP(AD109,Varsayımlar!$B:$Q,3,0))</f>
        <v>8698829380698</v>
      </c>
      <c r="D109" s="71" t="s">
        <v>231</v>
      </c>
      <c r="E109" s="72" t="s">
        <v>91</v>
      </c>
      <c r="F109" s="70"/>
      <c r="G109" s="70"/>
      <c r="H109" s="70" t="str">
        <f>IF(B109="","",VLOOKUP(AD109,Varsayımlar!$B:$Q,5,0))</f>
        <v>MAGNİT MAVİ AMBALAJ 25CM</v>
      </c>
      <c r="I109" s="70">
        <f>IF(B109="","",VLOOKUP(AD109,Varsayımlar!B:T,19,0))</f>
        <v>0</v>
      </c>
      <c r="J109" s="70" t="str">
        <f>IF(B109="","",VLOOKUP(AD109,Varsayımlar!$B:$Q,6,0))</f>
        <v>SADE</v>
      </c>
      <c r="K109" s="70">
        <v>2016</v>
      </c>
      <c r="L109" s="70"/>
      <c r="M109" s="70">
        <f>IFERROR(IF(B109="","",K109/VLOOKUP(AD109,Varsayımlar!B:R,17,0)),"")</f>
        <v>24</v>
      </c>
      <c r="N109" s="70"/>
      <c r="O109" s="70">
        <v>21</v>
      </c>
      <c r="P109" s="70">
        <f>IF(B109="","",VLOOKUP(AD109,Varsayımlar!$B:$Q,7,0)*K109)</f>
        <v>60480</v>
      </c>
      <c r="Q109" s="70">
        <f>IF(B109="","",VLOOKUP(AD109,Varsayımlar!$B:$Q,8,0))</f>
        <v>25</v>
      </c>
      <c r="R109" s="70" t="str">
        <f>IF(B109="","",VLOOKUP(AD109,Varsayımlar!$B:$Q,9,0))</f>
        <v>SOFT</v>
      </c>
      <c r="S109" s="70">
        <f>IF(B109="","",VLOOKUP(AD109,Varsayımlar!$B:$Q,10,0))</f>
        <v>4</v>
      </c>
      <c r="T109" s="70">
        <f>IF(B109="","",VLOOKUP(AD109,Varsayımlar!$B:$Q,11,0))</f>
        <v>30</v>
      </c>
      <c r="U109" s="70">
        <f>IF(B109="","",VLOOKUP(AD109,Varsayımlar!$B:$Q,12,0))</f>
        <v>260</v>
      </c>
      <c r="V109" s="70" t="str">
        <f>IF(B109="","",VLOOKUP(AD109,Varsayımlar!$B:$Q,13,0))</f>
        <v>YURTDIŞI</v>
      </c>
      <c r="W109" s="70">
        <f>IF(B109="","",VLOOKUP(AD109,Varsayımlar!$B:$Q,14,0))</f>
        <v>9</v>
      </c>
      <c r="X109" s="70"/>
      <c r="Y109" s="70"/>
      <c r="Z109" s="70"/>
      <c r="AA109" s="70" t="str">
        <f>IF(B109="","",VLOOKUP(AD109,Varsayımlar!$B:$Q,15,0))</f>
        <v>25CM TURUNCU KOLİ-SOL ÜST DİKDÖRTGENE ÜRETİM TARİHİ BASILACAK</v>
      </c>
      <c r="AB109" s="70" t="str">
        <f>IF(B109="","",VLOOKUP(AD109,Varsayımlar!$B:$Q,16,0))</f>
        <v>24-26 CM</v>
      </c>
      <c r="AC109" s="90">
        <f>IF(B109="","",VLOOKUP(Sayfa2!AD77,Varsayımlar!B:S,18,0))</f>
        <v>0</v>
      </c>
      <c r="AD109" s="90" t="str">
        <f t="shared" si="3"/>
        <v>MAGNİTMAGNİT MAVİ AMBALAJ 25 CM 260G</v>
      </c>
    </row>
    <row r="110" spans="1:30" ht="78.75" x14ac:dyDescent="0.25">
      <c r="A110" s="9" t="s">
        <v>193</v>
      </c>
      <c r="B110" s="70" t="s">
        <v>90</v>
      </c>
      <c r="C110" s="71">
        <f>IF(B110="","",VLOOKUP(AD110,Varsayımlar!$B:$Q,3,0))</f>
        <v>8698829380698</v>
      </c>
      <c r="D110" s="71" t="s">
        <v>232</v>
      </c>
      <c r="E110" s="72" t="s">
        <v>91</v>
      </c>
      <c r="F110" s="70"/>
      <c r="G110" s="70"/>
      <c r="H110" s="70" t="str">
        <f>IF(B110="","",VLOOKUP(AD110,Varsayımlar!$B:$Q,5,0))</f>
        <v>MAGNİT MAVİ AMBALAJ 25CM</v>
      </c>
      <c r="I110" s="70">
        <f>IF(B110="","",VLOOKUP(AD110,Varsayımlar!B:T,19,0))</f>
        <v>0</v>
      </c>
      <c r="J110" s="70" t="str">
        <f>IF(B110="","",VLOOKUP(AD110,Varsayımlar!$B:$Q,6,0))</f>
        <v>SADE</v>
      </c>
      <c r="K110" s="70">
        <v>2016</v>
      </c>
      <c r="L110" s="70"/>
      <c r="M110" s="70">
        <f>IFERROR(IF(B110="","",K110/VLOOKUP(AD110,Varsayımlar!B:R,17,0)),"")</f>
        <v>24</v>
      </c>
      <c r="N110" s="70"/>
      <c r="O110" s="70">
        <v>21</v>
      </c>
      <c r="P110" s="70">
        <f>IF(B110="","",VLOOKUP(AD110,Varsayımlar!$B:$Q,7,0)*K110)</f>
        <v>60480</v>
      </c>
      <c r="Q110" s="70">
        <f>IF(B110="","",VLOOKUP(AD110,Varsayımlar!$B:$Q,8,0))</f>
        <v>25</v>
      </c>
      <c r="R110" s="70" t="str">
        <f>IF(B110="","",VLOOKUP(AD110,Varsayımlar!$B:$Q,9,0))</f>
        <v>SOFT</v>
      </c>
      <c r="S110" s="70">
        <f>IF(B110="","",VLOOKUP(AD110,Varsayımlar!$B:$Q,10,0))</f>
        <v>4</v>
      </c>
      <c r="T110" s="70">
        <f>IF(B110="","",VLOOKUP(AD110,Varsayımlar!$B:$Q,11,0))</f>
        <v>30</v>
      </c>
      <c r="U110" s="70">
        <f>IF(B110="","",VLOOKUP(AD110,Varsayımlar!$B:$Q,12,0))</f>
        <v>260</v>
      </c>
      <c r="V110" s="70" t="str">
        <f>IF(B110="","",VLOOKUP(AD110,Varsayımlar!$B:$Q,13,0))</f>
        <v>YURTDIŞI</v>
      </c>
      <c r="W110" s="70">
        <f>IF(B110="","",VLOOKUP(AD110,Varsayımlar!$B:$Q,14,0))</f>
        <v>9</v>
      </c>
      <c r="X110" s="70"/>
      <c r="Y110" s="70"/>
      <c r="Z110" s="70"/>
      <c r="AA110" s="70" t="str">
        <f>IF(B110="","",VLOOKUP(AD110,Varsayımlar!$B:$Q,15,0))</f>
        <v>25CM TURUNCU KOLİ-SOL ÜST DİKDÖRTGENE ÜRETİM TARİHİ BASILACAK</v>
      </c>
      <c r="AB110" s="70" t="str">
        <f>IF(B110="","",VLOOKUP(AD110,Varsayımlar!$B:$Q,16,0))</f>
        <v>24-26 CM</v>
      </c>
      <c r="AC110" s="90">
        <f>IF(B110="","",VLOOKUP(Sayfa2!AD78,Varsayımlar!B:S,18,0))</f>
        <v>0</v>
      </c>
      <c r="AD110" s="90" t="str">
        <f t="shared" si="3"/>
        <v>MAGNİTMAGNİT MAVİ AMBALAJ 25 CM 260G</v>
      </c>
    </row>
    <row r="111" spans="1:30" ht="78.75" x14ac:dyDescent="0.25">
      <c r="A111" s="9" t="s">
        <v>194</v>
      </c>
      <c r="B111" s="70" t="s">
        <v>90</v>
      </c>
      <c r="C111" s="71">
        <f>IF(B111="","",VLOOKUP(AD111,Varsayımlar!$B:$Q,3,0))</f>
        <v>8698829380698</v>
      </c>
      <c r="D111" s="71" t="s">
        <v>233</v>
      </c>
      <c r="E111" s="72" t="s">
        <v>91</v>
      </c>
      <c r="F111" s="70"/>
      <c r="G111" s="70"/>
      <c r="H111" s="70" t="str">
        <f>IF(B111="","",VLOOKUP(AD111,Varsayımlar!$B:$Q,5,0))</f>
        <v>MAGNİT MAVİ AMBALAJ 25CM</v>
      </c>
      <c r="I111" s="70">
        <f>IF(B111="","",VLOOKUP(AD111,Varsayımlar!B:T,19,0))</f>
        <v>0</v>
      </c>
      <c r="J111" s="70" t="str">
        <f>IF(B111="","",VLOOKUP(AD111,Varsayımlar!$B:$Q,6,0))</f>
        <v>SADE</v>
      </c>
      <c r="K111" s="70">
        <v>2016</v>
      </c>
      <c r="L111" s="70"/>
      <c r="M111" s="70">
        <f>IFERROR(IF(B111="","",K111/VLOOKUP(AD111,Varsayımlar!B:R,17,0)),"")</f>
        <v>24</v>
      </c>
      <c r="N111" s="70"/>
      <c r="O111" s="70">
        <v>21</v>
      </c>
      <c r="P111" s="70">
        <f>IF(B111="","",VLOOKUP(AD111,Varsayımlar!$B:$Q,7,0)*K111)</f>
        <v>60480</v>
      </c>
      <c r="Q111" s="70">
        <f>IF(B111="","",VLOOKUP(AD111,Varsayımlar!$B:$Q,8,0))</f>
        <v>25</v>
      </c>
      <c r="R111" s="70" t="str">
        <f>IF(B111="","",VLOOKUP(AD111,Varsayımlar!$B:$Q,9,0))</f>
        <v>SOFT</v>
      </c>
      <c r="S111" s="70">
        <f>IF(B111="","",VLOOKUP(AD111,Varsayımlar!$B:$Q,10,0))</f>
        <v>4</v>
      </c>
      <c r="T111" s="70">
        <f>IF(B111="","",VLOOKUP(AD111,Varsayımlar!$B:$Q,11,0))</f>
        <v>30</v>
      </c>
      <c r="U111" s="70">
        <f>IF(B111="","",VLOOKUP(AD111,Varsayımlar!$B:$Q,12,0))</f>
        <v>260</v>
      </c>
      <c r="V111" s="70" t="str">
        <f>IF(B111="","",VLOOKUP(AD111,Varsayımlar!$B:$Q,13,0))</f>
        <v>YURTDIŞI</v>
      </c>
      <c r="W111" s="70">
        <f>IF(B111="","",VLOOKUP(AD111,Varsayımlar!$B:$Q,14,0))</f>
        <v>9</v>
      </c>
      <c r="X111" s="70"/>
      <c r="Y111" s="70"/>
      <c r="Z111" s="70"/>
      <c r="AA111" s="70" t="str">
        <f>IF(B111="","",VLOOKUP(AD111,Varsayımlar!$B:$Q,15,0))</f>
        <v>25CM TURUNCU KOLİ-SOL ÜST DİKDÖRTGENE ÜRETİM TARİHİ BASILACAK</v>
      </c>
      <c r="AB111" s="70" t="str">
        <f>IF(B111="","",VLOOKUP(AD111,Varsayımlar!$B:$Q,16,0))</f>
        <v>24-26 CM</v>
      </c>
      <c r="AC111" s="90">
        <f>IF(B111="","",VLOOKUP(Sayfa2!AD79,Varsayımlar!B:S,18,0))</f>
        <v>0</v>
      </c>
      <c r="AD111" s="90" t="str">
        <f t="shared" si="3"/>
        <v>MAGNİTMAGNİT MAVİ AMBALAJ 25 CM 260G</v>
      </c>
    </row>
    <row r="112" spans="1:30" ht="78.75" x14ac:dyDescent="0.25">
      <c r="A112" s="9" t="s">
        <v>195</v>
      </c>
      <c r="B112" s="70" t="s">
        <v>90</v>
      </c>
      <c r="C112" s="71">
        <f>IF(B112="","",VLOOKUP(AD112,Varsayımlar!$B:$Q,3,0))</f>
        <v>8698829380698</v>
      </c>
      <c r="D112" s="71" t="s">
        <v>234</v>
      </c>
      <c r="E112" s="72" t="s">
        <v>91</v>
      </c>
      <c r="F112" s="70"/>
      <c r="G112" s="70"/>
      <c r="H112" s="70" t="str">
        <f>IF(B112="","",VLOOKUP(AD112,Varsayımlar!$B:$Q,5,0))</f>
        <v>MAGNİT MAVİ AMBALAJ 25CM</v>
      </c>
      <c r="I112" s="70">
        <f>IF(B112="","",VLOOKUP(AD112,Varsayımlar!B:T,19,0))</f>
        <v>0</v>
      </c>
      <c r="J112" s="70" t="str">
        <f>IF(B112="","",VLOOKUP(AD112,Varsayımlar!$B:$Q,6,0))</f>
        <v>SADE</v>
      </c>
      <c r="K112" s="70">
        <v>2016</v>
      </c>
      <c r="L112" s="70"/>
      <c r="M112" s="70">
        <f>IFERROR(IF(B112="","",K112/VLOOKUP(AD112,Varsayımlar!B:R,17,0)),"")</f>
        <v>24</v>
      </c>
      <c r="N112" s="70"/>
      <c r="O112" s="70">
        <v>21</v>
      </c>
      <c r="P112" s="70">
        <f>IF(B112="","",VLOOKUP(AD112,Varsayımlar!$B:$Q,7,0)*K112)</f>
        <v>60480</v>
      </c>
      <c r="Q112" s="70">
        <f>IF(B112="","",VLOOKUP(AD112,Varsayımlar!$B:$Q,8,0))</f>
        <v>25</v>
      </c>
      <c r="R112" s="70" t="str">
        <f>IF(B112="","",VLOOKUP(AD112,Varsayımlar!$B:$Q,9,0))</f>
        <v>SOFT</v>
      </c>
      <c r="S112" s="70">
        <f>IF(B112="","",VLOOKUP(AD112,Varsayımlar!$B:$Q,10,0))</f>
        <v>4</v>
      </c>
      <c r="T112" s="70">
        <f>IF(B112="","",VLOOKUP(AD112,Varsayımlar!$B:$Q,11,0))</f>
        <v>30</v>
      </c>
      <c r="U112" s="70">
        <f>IF(B112="","",VLOOKUP(AD112,Varsayımlar!$B:$Q,12,0))</f>
        <v>260</v>
      </c>
      <c r="V112" s="70" t="str">
        <f>IF(B112="","",VLOOKUP(AD112,Varsayımlar!$B:$Q,13,0))</f>
        <v>YURTDIŞI</v>
      </c>
      <c r="W112" s="70">
        <f>IF(B112="","",VLOOKUP(AD112,Varsayımlar!$B:$Q,14,0))</f>
        <v>9</v>
      </c>
      <c r="X112" s="70"/>
      <c r="Y112" s="70"/>
      <c r="Z112" s="70"/>
      <c r="AA112" s="70" t="str">
        <f>IF(B112="","",VLOOKUP(AD112,Varsayımlar!$B:$Q,15,0))</f>
        <v>25CM TURUNCU KOLİ-SOL ÜST DİKDÖRTGENE ÜRETİM TARİHİ BASILACAK</v>
      </c>
      <c r="AB112" s="70" t="str">
        <f>IF(B112="","",VLOOKUP(AD112,Varsayımlar!$B:$Q,16,0))</f>
        <v>24-26 CM</v>
      </c>
      <c r="AC112" s="90">
        <f>IF(B112="","",VLOOKUP(Sayfa2!AD80,Varsayımlar!B:S,18,0))</f>
        <v>0</v>
      </c>
      <c r="AD112" s="90" t="str">
        <f t="shared" si="3"/>
        <v>MAGNİTMAGNİT MAVİ AMBALAJ 25 CM 260G</v>
      </c>
    </row>
    <row r="113" spans="1:30" ht="78.75" x14ac:dyDescent="0.25">
      <c r="A113" s="9" t="s">
        <v>196</v>
      </c>
      <c r="B113" s="70" t="s">
        <v>90</v>
      </c>
      <c r="C113" s="71">
        <f>IF(B113="","",VLOOKUP(AD113,Varsayımlar!$B:$Q,3,0))</f>
        <v>8698829380698</v>
      </c>
      <c r="D113" s="71" t="s">
        <v>235</v>
      </c>
      <c r="E113" s="72" t="s">
        <v>91</v>
      </c>
      <c r="F113" s="70"/>
      <c r="G113" s="70"/>
      <c r="H113" s="70" t="str">
        <f>IF(B113="","",VLOOKUP(AD113,Varsayımlar!$B:$Q,5,0))</f>
        <v>MAGNİT MAVİ AMBALAJ 25CM</v>
      </c>
      <c r="I113" s="70">
        <f>IF(B113="","",VLOOKUP(AD113,Varsayımlar!B:T,19,0))</f>
        <v>0</v>
      </c>
      <c r="J113" s="70" t="str">
        <f>IF(B113="","",VLOOKUP(AD113,Varsayımlar!$B:$Q,6,0))</f>
        <v>SADE</v>
      </c>
      <c r="K113" s="70">
        <v>2016</v>
      </c>
      <c r="L113" s="70"/>
      <c r="M113" s="70">
        <f>IFERROR(IF(B113="","",K113/VLOOKUP(AD113,Varsayımlar!B:R,17,0)),"")</f>
        <v>24</v>
      </c>
      <c r="N113" s="70"/>
      <c r="O113" s="70">
        <v>21</v>
      </c>
      <c r="P113" s="70">
        <f>IF(B113="","",VLOOKUP(AD113,Varsayımlar!$B:$Q,7,0)*K113)</f>
        <v>60480</v>
      </c>
      <c r="Q113" s="70">
        <f>IF(B113="","",VLOOKUP(AD113,Varsayımlar!$B:$Q,8,0))</f>
        <v>25</v>
      </c>
      <c r="R113" s="70" t="str">
        <f>IF(B113="","",VLOOKUP(AD113,Varsayımlar!$B:$Q,9,0))</f>
        <v>SOFT</v>
      </c>
      <c r="S113" s="70">
        <f>IF(B113="","",VLOOKUP(AD113,Varsayımlar!$B:$Q,10,0))</f>
        <v>4</v>
      </c>
      <c r="T113" s="70">
        <f>IF(B113="","",VLOOKUP(AD113,Varsayımlar!$B:$Q,11,0))</f>
        <v>30</v>
      </c>
      <c r="U113" s="70">
        <f>IF(B113="","",VLOOKUP(AD113,Varsayımlar!$B:$Q,12,0))</f>
        <v>260</v>
      </c>
      <c r="V113" s="70" t="str">
        <f>IF(B113="","",VLOOKUP(AD113,Varsayımlar!$B:$Q,13,0))</f>
        <v>YURTDIŞI</v>
      </c>
      <c r="W113" s="70">
        <f>IF(B113="","",VLOOKUP(AD113,Varsayımlar!$B:$Q,14,0))</f>
        <v>9</v>
      </c>
      <c r="X113" s="70"/>
      <c r="Y113" s="70"/>
      <c r="Z113" s="70"/>
      <c r="AA113" s="70" t="str">
        <f>IF(B113="","",VLOOKUP(AD113,Varsayımlar!$B:$Q,15,0))</f>
        <v>25CM TURUNCU KOLİ-SOL ÜST DİKDÖRTGENE ÜRETİM TARİHİ BASILACAK</v>
      </c>
      <c r="AB113" s="70" t="str">
        <f>IF(B113="","",VLOOKUP(AD113,Varsayımlar!$B:$Q,16,0))</f>
        <v>24-26 CM</v>
      </c>
      <c r="AC113" s="90">
        <f>IF(B113="","",VLOOKUP(Sayfa2!AD81,Varsayımlar!B:S,18,0))</f>
        <v>0</v>
      </c>
      <c r="AD113" s="90" t="str">
        <f t="shared" si="3"/>
        <v>MAGNİTMAGNİT MAVİ AMBALAJ 25 CM 260G</v>
      </c>
    </row>
    <row r="114" spans="1:30" ht="78.75" x14ac:dyDescent="0.25">
      <c r="A114" s="9" t="s">
        <v>197</v>
      </c>
      <c r="B114" s="70" t="s">
        <v>90</v>
      </c>
      <c r="C114" s="71">
        <f>IF(B114="","",VLOOKUP(AD114,Varsayımlar!$B:$Q,3,0))</f>
        <v>8698829380698</v>
      </c>
      <c r="D114" s="71" t="s">
        <v>236</v>
      </c>
      <c r="E114" s="72" t="s">
        <v>91</v>
      </c>
      <c r="F114" s="70"/>
      <c r="G114" s="70"/>
      <c r="H114" s="70" t="str">
        <f>IF(B114="","",VLOOKUP(AD114,Varsayımlar!$B:$Q,5,0))</f>
        <v>MAGNİT MAVİ AMBALAJ 25CM</v>
      </c>
      <c r="I114" s="70">
        <f>IF(B114="","",VLOOKUP(AD114,Varsayımlar!B:T,19,0))</f>
        <v>0</v>
      </c>
      <c r="J114" s="70" t="str">
        <f>IF(B114="","",VLOOKUP(AD114,Varsayımlar!$B:$Q,6,0))</f>
        <v>SADE</v>
      </c>
      <c r="K114" s="70">
        <v>2016</v>
      </c>
      <c r="L114" s="70"/>
      <c r="M114" s="70">
        <f>IFERROR(IF(B114="","",K114/VLOOKUP(AD114,Varsayımlar!B:R,17,0)),"")</f>
        <v>24</v>
      </c>
      <c r="N114" s="70"/>
      <c r="O114" s="70">
        <v>21</v>
      </c>
      <c r="P114" s="70">
        <f>IF(B114="","",VLOOKUP(AD114,Varsayımlar!$B:$Q,7,0)*K114)</f>
        <v>60480</v>
      </c>
      <c r="Q114" s="70">
        <f>IF(B114="","",VLOOKUP(AD114,Varsayımlar!$B:$Q,8,0))</f>
        <v>25</v>
      </c>
      <c r="R114" s="70" t="str">
        <f>IF(B114="","",VLOOKUP(AD114,Varsayımlar!$B:$Q,9,0))</f>
        <v>SOFT</v>
      </c>
      <c r="S114" s="70">
        <f>IF(B114="","",VLOOKUP(AD114,Varsayımlar!$B:$Q,10,0))</f>
        <v>4</v>
      </c>
      <c r="T114" s="70">
        <f>IF(B114="","",VLOOKUP(AD114,Varsayımlar!$B:$Q,11,0))</f>
        <v>30</v>
      </c>
      <c r="U114" s="70">
        <f>IF(B114="","",VLOOKUP(AD114,Varsayımlar!$B:$Q,12,0))</f>
        <v>260</v>
      </c>
      <c r="V114" s="70" t="str">
        <f>IF(B114="","",VLOOKUP(AD114,Varsayımlar!$B:$Q,13,0))</f>
        <v>YURTDIŞI</v>
      </c>
      <c r="W114" s="70">
        <f>IF(B114="","",VLOOKUP(AD114,Varsayımlar!$B:$Q,14,0))</f>
        <v>9</v>
      </c>
      <c r="X114" s="70"/>
      <c r="Y114" s="70"/>
      <c r="Z114" s="70"/>
      <c r="AA114" s="70" t="str">
        <f>IF(B114="","",VLOOKUP(AD114,Varsayımlar!$B:$Q,15,0))</f>
        <v>25CM TURUNCU KOLİ-SOL ÜST DİKDÖRTGENE ÜRETİM TARİHİ BASILACAK</v>
      </c>
      <c r="AB114" s="70" t="str">
        <f>IF(B114="","",VLOOKUP(AD114,Varsayımlar!$B:$Q,16,0))</f>
        <v>24-26 CM</v>
      </c>
      <c r="AC114" s="90">
        <f>IF(B114="","",VLOOKUP(Sayfa2!AD82,Varsayımlar!B:S,18,0))</f>
        <v>0</v>
      </c>
      <c r="AD114" s="90" t="str">
        <f t="shared" si="3"/>
        <v>MAGNİTMAGNİT MAVİ AMBALAJ 25 CM 260G</v>
      </c>
    </row>
    <row r="115" spans="1:30" ht="78.75" x14ac:dyDescent="0.25">
      <c r="A115" s="9" t="s">
        <v>198</v>
      </c>
      <c r="B115" s="70" t="s">
        <v>90</v>
      </c>
      <c r="C115" s="71">
        <f>IF(B115="","",VLOOKUP(AD115,Varsayımlar!$B:$Q,3,0))</f>
        <v>8698829380698</v>
      </c>
      <c r="D115" s="71" t="s">
        <v>237</v>
      </c>
      <c r="E115" s="72" t="s">
        <v>91</v>
      </c>
      <c r="F115" s="70"/>
      <c r="G115" s="70"/>
      <c r="H115" s="70" t="str">
        <f>IF(B115="","",VLOOKUP(AD115,Varsayımlar!$B:$Q,5,0))</f>
        <v>MAGNİT MAVİ AMBALAJ 25CM</v>
      </c>
      <c r="I115" s="70">
        <f>IF(B115="","",VLOOKUP(AD115,Varsayımlar!B:T,19,0))</f>
        <v>0</v>
      </c>
      <c r="J115" s="70" t="str">
        <f>IF(B115="","",VLOOKUP(AD115,Varsayımlar!$B:$Q,6,0))</f>
        <v>SADE</v>
      </c>
      <c r="K115" s="70">
        <v>2016</v>
      </c>
      <c r="L115" s="70"/>
      <c r="M115" s="70">
        <f>IFERROR(IF(B115="","",K115/VLOOKUP(AD115,Varsayımlar!B:R,17,0)),"")</f>
        <v>24</v>
      </c>
      <c r="N115" s="70"/>
      <c r="O115" s="70">
        <v>21</v>
      </c>
      <c r="P115" s="70">
        <f>IF(B115="","",VLOOKUP(AD115,Varsayımlar!$B:$Q,7,0)*K115)</f>
        <v>60480</v>
      </c>
      <c r="Q115" s="70">
        <f>IF(B115="","",VLOOKUP(AD115,Varsayımlar!$B:$Q,8,0))</f>
        <v>25</v>
      </c>
      <c r="R115" s="70" t="str">
        <f>IF(B115="","",VLOOKUP(AD115,Varsayımlar!$B:$Q,9,0))</f>
        <v>SOFT</v>
      </c>
      <c r="S115" s="70">
        <f>IF(B115="","",VLOOKUP(AD115,Varsayımlar!$B:$Q,10,0))</f>
        <v>4</v>
      </c>
      <c r="T115" s="70">
        <f>IF(B115="","",VLOOKUP(AD115,Varsayımlar!$B:$Q,11,0))</f>
        <v>30</v>
      </c>
      <c r="U115" s="70">
        <f>IF(B115="","",VLOOKUP(AD115,Varsayımlar!$B:$Q,12,0))</f>
        <v>260</v>
      </c>
      <c r="V115" s="70" t="str">
        <f>IF(B115="","",VLOOKUP(AD115,Varsayımlar!$B:$Q,13,0))</f>
        <v>YURTDIŞI</v>
      </c>
      <c r="W115" s="70">
        <f>IF(B115="","",VLOOKUP(AD115,Varsayımlar!$B:$Q,14,0))</f>
        <v>9</v>
      </c>
      <c r="X115" s="70"/>
      <c r="Y115" s="70"/>
      <c r="Z115" s="70"/>
      <c r="AA115" s="70" t="str">
        <f>IF(B115="","",VLOOKUP(AD115,Varsayımlar!$B:$Q,15,0))</f>
        <v>25CM TURUNCU KOLİ-SOL ÜST DİKDÖRTGENE ÜRETİM TARİHİ BASILACAK</v>
      </c>
      <c r="AB115" s="70" t="str">
        <f>IF(B115="","",VLOOKUP(AD115,Varsayımlar!$B:$Q,16,0))</f>
        <v>24-26 CM</v>
      </c>
      <c r="AC115" s="90">
        <f>IF(B115="","",VLOOKUP(Sayfa2!AD83,Varsayımlar!B:S,18,0))</f>
        <v>0</v>
      </c>
      <c r="AD115" s="90" t="str">
        <f t="shared" si="3"/>
        <v>MAGNİTMAGNİT MAVİ AMBALAJ 25 CM 260G</v>
      </c>
    </row>
    <row r="116" spans="1:30" ht="78.75" x14ac:dyDescent="0.25">
      <c r="A116" s="9" t="s">
        <v>199</v>
      </c>
      <c r="B116" s="70" t="s">
        <v>90</v>
      </c>
      <c r="C116" s="71">
        <f>IF(B116="","",VLOOKUP(AD116,Varsayımlar!$B:$Q,3,0))</f>
        <v>8698829380698</v>
      </c>
      <c r="D116" s="71" t="s">
        <v>238</v>
      </c>
      <c r="E116" s="72" t="s">
        <v>91</v>
      </c>
      <c r="F116" s="70"/>
      <c r="G116" s="70"/>
      <c r="H116" s="70" t="str">
        <f>IF(B116="","",VLOOKUP(AD116,Varsayımlar!$B:$Q,5,0))</f>
        <v>MAGNİT MAVİ AMBALAJ 25CM</v>
      </c>
      <c r="I116" s="70">
        <f>IF(B116="","",VLOOKUP(AD116,Varsayımlar!B:T,19,0))</f>
        <v>0</v>
      </c>
      <c r="J116" s="70" t="str">
        <f>IF(B116="","",VLOOKUP(AD116,Varsayımlar!$B:$Q,6,0))</f>
        <v>SADE</v>
      </c>
      <c r="K116" s="70">
        <v>2016</v>
      </c>
      <c r="L116" s="70"/>
      <c r="M116" s="70">
        <f>IFERROR(IF(B116="","",K116/VLOOKUP(AD116,Varsayımlar!B:R,17,0)),"")</f>
        <v>24</v>
      </c>
      <c r="N116" s="70"/>
      <c r="O116" s="70">
        <v>21</v>
      </c>
      <c r="P116" s="70">
        <f>IF(B116="","",VLOOKUP(AD116,Varsayımlar!$B:$Q,7,0)*K116)</f>
        <v>60480</v>
      </c>
      <c r="Q116" s="70">
        <f>IF(B116="","",VLOOKUP(AD116,Varsayımlar!$B:$Q,8,0))</f>
        <v>25</v>
      </c>
      <c r="R116" s="70" t="str">
        <f>IF(B116="","",VLOOKUP(AD116,Varsayımlar!$B:$Q,9,0))</f>
        <v>SOFT</v>
      </c>
      <c r="S116" s="70">
        <f>IF(B116="","",VLOOKUP(AD116,Varsayımlar!$B:$Q,10,0))</f>
        <v>4</v>
      </c>
      <c r="T116" s="70">
        <f>IF(B116="","",VLOOKUP(AD116,Varsayımlar!$B:$Q,11,0))</f>
        <v>30</v>
      </c>
      <c r="U116" s="70">
        <f>IF(B116="","",VLOOKUP(AD116,Varsayımlar!$B:$Q,12,0))</f>
        <v>260</v>
      </c>
      <c r="V116" s="70" t="str">
        <f>IF(B116="","",VLOOKUP(AD116,Varsayımlar!$B:$Q,13,0))</f>
        <v>YURTDIŞI</v>
      </c>
      <c r="W116" s="70">
        <f>IF(B116="","",VLOOKUP(AD116,Varsayımlar!$B:$Q,14,0))</f>
        <v>9</v>
      </c>
      <c r="X116" s="70"/>
      <c r="Y116" s="70"/>
      <c r="Z116" s="70"/>
      <c r="AA116" s="70" t="str">
        <f>IF(B116="","",VLOOKUP(AD116,Varsayımlar!$B:$Q,15,0))</f>
        <v>25CM TURUNCU KOLİ-SOL ÜST DİKDÖRTGENE ÜRETİM TARİHİ BASILACAK</v>
      </c>
      <c r="AB116" s="70" t="str">
        <f>IF(B116="","",VLOOKUP(AD116,Varsayımlar!$B:$Q,16,0))</f>
        <v>24-26 CM</v>
      </c>
      <c r="AC116" s="90">
        <f>IF(B116="","",VLOOKUP(Sayfa2!AD84,Varsayımlar!B:S,18,0))</f>
        <v>0</v>
      </c>
      <c r="AD116" s="90" t="str">
        <f t="shared" si="3"/>
        <v>MAGNİTMAGNİT MAVİ AMBALAJ 25 CM 260G</v>
      </c>
    </row>
    <row r="117" spans="1:30" ht="78.75" x14ac:dyDescent="0.25">
      <c r="A117" s="9" t="s">
        <v>200</v>
      </c>
      <c r="B117" s="70" t="s">
        <v>90</v>
      </c>
      <c r="C117" s="71">
        <f>IF(B117="","",VLOOKUP(AD117,Varsayımlar!$B:$Q,3,0))</f>
        <v>8698829380698</v>
      </c>
      <c r="D117" s="71" t="s">
        <v>239</v>
      </c>
      <c r="E117" s="72" t="s">
        <v>91</v>
      </c>
      <c r="F117" s="70"/>
      <c r="G117" s="70"/>
      <c r="H117" s="70" t="str">
        <f>IF(B117="","",VLOOKUP(AD117,Varsayımlar!$B:$Q,5,0))</f>
        <v>MAGNİT MAVİ AMBALAJ 25CM</v>
      </c>
      <c r="I117" s="70">
        <f>IF(B117="","",VLOOKUP(AD117,Varsayımlar!B:T,19,0))</f>
        <v>0</v>
      </c>
      <c r="J117" s="70" t="str">
        <f>IF(B117="","",VLOOKUP(AD117,Varsayımlar!$B:$Q,6,0))</f>
        <v>SADE</v>
      </c>
      <c r="K117" s="70">
        <v>2016</v>
      </c>
      <c r="L117" s="70"/>
      <c r="M117" s="70">
        <f>IFERROR(IF(B117="","",K117/VLOOKUP(AD117,Varsayımlar!B:R,17,0)),"")</f>
        <v>24</v>
      </c>
      <c r="N117" s="70"/>
      <c r="O117" s="70">
        <v>21</v>
      </c>
      <c r="P117" s="70">
        <f>IF(B117="","",VLOOKUP(AD117,Varsayımlar!$B:$Q,7,0)*K117)</f>
        <v>60480</v>
      </c>
      <c r="Q117" s="70">
        <f>IF(B117="","",VLOOKUP(AD117,Varsayımlar!$B:$Q,8,0))</f>
        <v>25</v>
      </c>
      <c r="R117" s="70" t="str">
        <f>IF(B117="","",VLOOKUP(AD117,Varsayımlar!$B:$Q,9,0))</f>
        <v>SOFT</v>
      </c>
      <c r="S117" s="70">
        <f>IF(B117="","",VLOOKUP(AD117,Varsayımlar!$B:$Q,10,0))</f>
        <v>4</v>
      </c>
      <c r="T117" s="70">
        <f>IF(B117="","",VLOOKUP(AD117,Varsayımlar!$B:$Q,11,0))</f>
        <v>30</v>
      </c>
      <c r="U117" s="70">
        <f>IF(B117="","",VLOOKUP(AD117,Varsayımlar!$B:$Q,12,0))</f>
        <v>260</v>
      </c>
      <c r="V117" s="70" t="str">
        <f>IF(B117="","",VLOOKUP(AD117,Varsayımlar!$B:$Q,13,0))</f>
        <v>YURTDIŞI</v>
      </c>
      <c r="W117" s="70">
        <f>IF(B117="","",VLOOKUP(AD117,Varsayımlar!$B:$Q,14,0))</f>
        <v>9</v>
      </c>
      <c r="X117" s="70"/>
      <c r="Y117" s="70"/>
      <c r="Z117" s="70"/>
      <c r="AA117" s="70" t="str">
        <f>IF(B117="","",VLOOKUP(AD117,Varsayımlar!$B:$Q,15,0))</f>
        <v>25CM TURUNCU KOLİ-SOL ÜST DİKDÖRTGENE ÜRETİM TARİHİ BASILACAK</v>
      </c>
      <c r="AB117" s="70" t="str">
        <f>IF(B117="","",VLOOKUP(AD117,Varsayımlar!$B:$Q,16,0))</f>
        <v>24-26 CM</v>
      </c>
      <c r="AC117" s="90">
        <f>IF(B117="","",VLOOKUP(Sayfa2!AD85,Varsayımlar!B:S,18,0))</f>
        <v>0</v>
      </c>
      <c r="AD117" s="90" t="str">
        <f t="shared" si="3"/>
        <v>MAGNİTMAGNİT MAVİ AMBALAJ 25 CM 260G</v>
      </c>
    </row>
    <row r="118" spans="1:30" ht="78.75" x14ac:dyDescent="0.25">
      <c r="A118" s="9" t="s">
        <v>201</v>
      </c>
      <c r="B118" s="70" t="s">
        <v>90</v>
      </c>
      <c r="C118" s="71">
        <f>IF(B118="","",VLOOKUP(AD118,Varsayımlar!$B:$Q,3,0))</f>
        <v>8698829380698</v>
      </c>
      <c r="D118" s="71" t="s">
        <v>258</v>
      </c>
      <c r="E118" s="72" t="s">
        <v>91</v>
      </c>
      <c r="F118" s="70"/>
      <c r="G118" s="70"/>
      <c r="H118" s="70" t="str">
        <f>IF(B118="","",VLOOKUP(AD118,Varsayımlar!$B:$Q,5,0))</f>
        <v>MAGNİT MAVİ AMBALAJ 25CM</v>
      </c>
      <c r="I118" s="70">
        <f>IF(B118="","",VLOOKUP(AD118,Varsayımlar!B:T,19,0))</f>
        <v>0</v>
      </c>
      <c r="J118" s="70" t="str">
        <f>IF(B118="","",VLOOKUP(AD118,Varsayımlar!$B:$Q,6,0))</f>
        <v>SADE</v>
      </c>
      <c r="K118" s="70">
        <v>2016</v>
      </c>
      <c r="L118" s="70"/>
      <c r="M118" s="70">
        <f>IFERROR(IF(B118="","",K118/VLOOKUP(AD118,Varsayımlar!B:R,17,0)),"")</f>
        <v>24</v>
      </c>
      <c r="N118" s="70"/>
      <c r="O118" s="70">
        <v>21</v>
      </c>
      <c r="P118" s="70">
        <f>IF(B118="","",VLOOKUP(AD118,Varsayımlar!$B:$Q,7,0)*K118)</f>
        <v>60480</v>
      </c>
      <c r="Q118" s="70">
        <f>IF(B118="","",VLOOKUP(AD118,Varsayımlar!$B:$Q,8,0))</f>
        <v>25</v>
      </c>
      <c r="R118" s="70" t="str">
        <f>IF(B118="","",VLOOKUP(AD118,Varsayımlar!$B:$Q,9,0))</f>
        <v>SOFT</v>
      </c>
      <c r="S118" s="70">
        <f>IF(B118="","",VLOOKUP(AD118,Varsayımlar!$B:$Q,10,0))</f>
        <v>4</v>
      </c>
      <c r="T118" s="70">
        <f>IF(B118="","",VLOOKUP(AD118,Varsayımlar!$B:$Q,11,0))</f>
        <v>30</v>
      </c>
      <c r="U118" s="70">
        <f>IF(B118="","",VLOOKUP(AD118,Varsayımlar!$B:$Q,12,0))</f>
        <v>260</v>
      </c>
      <c r="V118" s="70" t="str">
        <f>IF(B118="","",VLOOKUP(AD118,Varsayımlar!$B:$Q,13,0))</f>
        <v>YURTDIŞI</v>
      </c>
      <c r="W118" s="70">
        <f>IF(B118="","",VLOOKUP(AD118,Varsayımlar!$B:$Q,14,0))</f>
        <v>9</v>
      </c>
      <c r="X118" s="70"/>
      <c r="Y118" s="70"/>
      <c r="Z118" s="70"/>
      <c r="AA118" s="70" t="str">
        <f>IF(B118="","",VLOOKUP(AD118,Varsayımlar!$B:$Q,15,0))</f>
        <v>25CM TURUNCU KOLİ-SOL ÜST DİKDÖRTGENE ÜRETİM TARİHİ BASILACAK</v>
      </c>
      <c r="AB118" s="70" t="str">
        <f>IF(B118="","",VLOOKUP(AD118,Varsayımlar!$B:$Q,16,0))</f>
        <v>24-26 CM</v>
      </c>
      <c r="AC118" s="90">
        <f>IF(B118="","",VLOOKUP(Sayfa2!AD86,Varsayımlar!B:S,18,0))</f>
        <v>0</v>
      </c>
      <c r="AD118" s="90" t="str">
        <f t="shared" si="3"/>
        <v>MAGNİTMAGNİT MAVİ AMBALAJ 25 CM 260G</v>
      </c>
    </row>
    <row r="119" spans="1:30" ht="78.75" x14ac:dyDescent="0.25">
      <c r="A119" s="9" t="s">
        <v>202</v>
      </c>
      <c r="B119" s="70" t="s">
        <v>90</v>
      </c>
      <c r="C119" s="71">
        <f>IF(B119="","",VLOOKUP(AD119,Varsayımlar!$B:$Q,3,0))</f>
        <v>8698829380698</v>
      </c>
      <c r="D119" s="71" t="s">
        <v>259</v>
      </c>
      <c r="E119" s="72" t="s">
        <v>91</v>
      </c>
      <c r="F119" s="70"/>
      <c r="G119" s="70"/>
      <c r="H119" s="70" t="str">
        <f>IF(B119="","",VLOOKUP(AD119,Varsayımlar!$B:$Q,5,0))</f>
        <v>MAGNİT MAVİ AMBALAJ 25CM</v>
      </c>
      <c r="I119" s="70">
        <f>IF(B119="","",VLOOKUP(AD119,Varsayımlar!B:T,19,0))</f>
        <v>0</v>
      </c>
      <c r="J119" s="70" t="str">
        <f>IF(B119="","",VLOOKUP(AD119,Varsayımlar!$B:$Q,6,0))</f>
        <v>SADE</v>
      </c>
      <c r="K119" s="70">
        <v>2016</v>
      </c>
      <c r="L119" s="70"/>
      <c r="M119" s="70">
        <f>IFERROR(IF(B119="","",K119/VLOOKUP(AD119,Varsayımlar!B:R,17,0)),"")</f>
        <v>24</v>
      </c>
      <c r="N119" s="70"/>
      <c r="O119" s="70">
        <v>21</v>
      </c>
      <c r="P119" s="70">
        <f>IF(B119="","",VLOOKUP(AD119,Varsayımlar!$B:$Q,7,0)*K119)</f>
        <v>60480</v>
      </c>
      <c r="Q119" s="70">
        <f>IF(B119="","",VLOOKUP(AD119,Varsayımlar!$B:$Q,8,0))</f>
        <v>25</v>
      </c>
      <c r="R119" s="70" t="str">
        <f>IF(B119="","",VLOOKUP(AD119,Varsayımlar!$B:$Q,9,0))</f>
        <v>SOFT</v>
      </c>
      <c r="S119" s="70">
        <f>IF(B119="","",VLOOKUP(AD119,Varsayımlar!$B:$Q,10,0))</f>
        <v>4</v>
      </c>
      <c r="T119" s="70">
        <f>IF(B119="","",VLOOKUP(AD119,Varsayımlar!$B:$Q,11,0))</f>
        <v>30</v>
      </c>
      <c r="U119" s="70">
        <f>IF(B119="","",VLOOKUP(AD119,Varsayımlar!$B:$Q,12,0))</f>
        <v>260</v>
      </c>
      <c r="V119" s="70" t="str">
        <f>IF(B119="","",VLOOKUP(AD119,Varsayımlar!$B:$Q,13,0))</f>
        <v>YURTDIŞI</v>
      </c>
      <c r="W119" s="70">
        <f>IF(B119="","",VLOOKUP(AD119,Varsayımlar!$B:$Q,14,0))</f>
        <v>9</v>
      </c>
      <c r="X119" s="70"/>
      <c r="Y119" s="70"/>
      <c r="Z119" s="70"/>
      <c r="AA119" s="70" t="str">
        <f>IF(B119="","",VLOOKUP(AD119,Varsayımlar!$B:$Q,15,0))</f>
        <v>25CM TURUNCU KOLİ-SOL ÜST DİKDÖRTGENE ÜRETİM TARİHİ BASILACAK</v>
      </c>
      <c r="AB119" s="70" t="str">
        <f>IF(B119="","",VLOOKUP(AD119,Varsayımlar!$B:$Q,16,0))</f>
        <v>24-26 CM</v>
      </c>
      <c r="AC119" s="90">
        <f>IF(B119="","",VLOOKUP(Sayfa2!AD87,Varsayımlar!B:S,18,0))</f>
        <v>0</v>
      </c>
      <c r="AD119" s="90" t="str">
        <f t="shared" si="3"/>
        <v>MAGNİTMAGNİT MAVİ AMBALAJ 25 CM 260G</v>
      </c>
    </row>
    <row r="120" spans="1:30" ht="78.75" x14ac:dyDescent="0.25">
      <c r="A120" s="9" t="s">
        <v>203</v>
      </c>
      <c r="B120" s="70" t="s">
        <v>90</v>
      </c>
      <c r="C120" s="71">
        <f>IF(B120="","",VLOOKUP(AD120,Varsayımlar!$B:$Q,3,0))</f>
        <v>8698829380698</v>
      </c>
      <c r="D120" s="71" t="s">
        <v>260</v>
      </c>
      <c r="E120" s="72" t="s">
        <v>91</v>
      </c>
      <c r="F120" s="70"/>
      <c r="G120" s="70"/>
      <c r="H120" s="70" t="str">
        <f>IF(B120="","",VLOOKUP(AD120,Varsayımlar!$B:$Q,5,0))</f>
        <v>MAGNİT MAVİ AMBALAJ 25CM</v>
      </c>
      <c r="I120" s="70">
        <f>IF(B120="","",VLOOKUP(AD120,Varsayımlar!B:T,19,0))</f>
        <v>0</v>
      </c>
      <c r="J120" s="70" t="str">
        <f>IF(B120="","",VLOOKUP(AD120,Varsayımlar!$B:$Q,6,0))</f>
        <v>SADE</v>
      </c>
      <c r="K120" s="70">
        <v>2016</v>
      </c>
      <c r="L120" s="70"/>
      <c r="M120" s="70">
        <f>IFERROR(IF(B120="","",K120/VLOOKUP(AD120,Varsayımlar!B:R,17,0)),"")</f>
        <v>24</v>
      </c>
      <c r="N120" s="70"/>
      <c r="O120" s="70">
        <v>21</v>
      </c>
      <c r="P120" s="70">
        <f>IF(B120="","",VLOOKUP(AD120,Varsayımlar!$B:$Q,7,0)*K120)</f>
        <v>60480</v>
      </c>
      <c r="Q120" s="70">
        <f>IF(B120="","",VLOOKUP(AD120,Varsayımlar!$B:$Q,8,0))</f>
        <v>25</v>
      </c>
      <c r="R120" s="70" t="str">
        <f>IF(B120="","",VLOOKUP(AD120,Varsayımlar!$B:$Q,9,0))</f>
        <v>SOFT</v>
      </c>
      <c r="S120" s="70">
        <f>IF(B120="","",VLOOKUP(AD120,Varsayımlar!$B:$Q,10,0))</f>
        <v>4</v>
      </c>
      <c r="T120" s="70">
        <f>IF(B120="","",VLOOKUP(AD120,Varsayımlar!$B:$Q,11,0))</f>
        <v>30</v>
      </c>
      <c r="U120" s="70">
        <f>IF(B120="","",VLOOKUP(AD120,Varsayımlar!$B:$Q,12,0))</f>
        <v>260</v>
      </c>
      <c r="V120" s="70" t="str">
        <f>IF(B120="","",VLOOKUP(AD120,Varsayımlar!$B:$Q,13,0))</f>
        <v>YURTDIŞI</v>
      </c>
      <c r="W120" s="70">
        <f>IF(B120="","",VLOOKUP(AD120,Varsayımlar!$B:$Q,14,0))</f>
        <v>9</v>
      </c>
      <c r="X120" s="70"/>
      <c r="Y120" s="70"/>
      <c r="Z120" s="70"/>
      <c r="AA120" s="70" t="str">
        <f>IF(B120="","",VLOOKUP(AD120,Varsayımlar!$B:$Q,15,0))</f>
        <v>25CM TURUNCU KOLİ-SOL ÜST DİKDÖRTGENE ÜRETİM TARİHİ BASILACAK</v>
      </c>
      <c r="AB120" s="70" t="str">
        <f>IF(B120="","",VLOOKUP(AD120,Varsayımlar!$B:$Q,16,0))</f>
        <v>24-26 CM</v>
      </c>
      <c r="AC120" s="90">
        <f>IF(B120="","",VLOOKUP(Sayfa2!AD88,Varsayımlar!B:S,18,0))</f>
        <v>0</v>
      </c>
      <c r="AD120" s="90" t="str">
        <f t="shared" si="3"/>
        <v>MAGNİTMAGNİT MAVİ AMBALAJ 25 CM 260G</v>
      </c>
    </row>
    <row r="121" spans="1:30" ht="78.75" x14ac:dyDescent="0.25">
      <c r="A121" s="9" t="s">
        <v>204</v>
      </c>
      <c r="B121" s="70" t="s">
        <v>90</v>
      </c>
      <c r="C121" s="71">
        <f>IF(B121="","",VLOOKUP(AD121,Varsayımlar!$B:$Q,3,0))</f>
        <v>8698829380698</v>
      </c>
      <c r="D121" s="71" t="s">
        <v>261</v>
      </c>
      <c r="E121" s="72" t="s">
        <v>91</v>
      </c>
      <c r="F121" s="70"/>
      <c r="G121" s="70"/>
      <c r="H121" s="70" t="str">
        <f>IF(B121="","",VLOOKUP(AD121,Varsayımlar!$B:$Q,5,0))</f>
        <v>MAGNİT MAVİ AMBALAJ 25CM</v>
      </c>
      <c r="I121" s="70">
        <f>IF(B121="","",VLOOKUP(AD121,Varsayımlar!B:T,19,0))</f>
        <v>0</v>
      </c>
      <c r="J121" s="70" t="str">
        <f>IF(B121="","",VLOOKUP(AD121,Varsayımlar!$B:$Q,6,0))</f>
        <v>SADE</v>
      </c>
      <c r="K121" s="70">
        <v>2016</v>
      </c>
      <c r="L121" s="70"/>
      <c r="M121" s="70">
        <f>IFERROR(IF(B121="","",K121/VLOOKUP(AD121,Varsayımlar!B:R,17,0)),"")</f>
        <v>24</v>
      </c>
      <c r="N121" s="70"/>
      <c r="O121" s="70">
        <v>21</v>
      </c>
      <c r="P121" s="70">
        <f>IF(B121="","",VLOOKUP(AD121,Varsayımlar!$B:$Q,7,0)*K121)</f>
        <v>60480</v>
      </c>
      <c r="Q121" s="70">
        <f>IF(B121="","",VLOOKUP(AD121,Varsayımlar!$B:$Q,8,0))</f>
        <v>25</v>
      </c>
      <c r="R121" s="70" t="str">
        <f>IF(B121="","",VLOOKUP(AD121,Varsayımlar!$B:$Q,9,0))</f>
        <v>SOFT</v>
      </c>
      <c r="S121" s="70">
        <f>IF(B121="","",VLOOKUP(AD121,Varsayımlar!$B:$Q,10,0))</f>
        <v>4</v>
      </c>
      <c r="T121" s="70">
        <f>IF(B121="","",VLOOKUP(AD121,Varsayımlar!$B:$Q,11,0))</f>
        <v>30</v>
      </c>
      <c r="U121" s="70">
        <f>IF(B121="","",VLOOKUP(AD121,Varsayımlar!$B:$Q,12,0))</f>
        <v>260</v>
      </c>
      <c r="V121" s="70" t="str">
        <f>IF(B121="","",VLOOKUP(AD121,Varsayımlar!$B:$Q,13,0))</f>
        <v>YURTDIŞI</v>
      </c>
      <c r="W121" s="70">
        <f>IF(B121="","",VLOOKUP(AD121,Varsayımlar!$B:$Q,14,0))</f>
        <v>9</v>
      </c>
      <c r="X121" s="70"/>
      <c r="Y121" s="70"/>
      <c r="Z121" s="70"/>
      <c r="AA121" s="70" t="str">
        <f>IF(B121="","",VLOOKUP(AD121,Varsayımlar!$B:$Q,15,0))</f>
        <v>25CM TURUNCU KOLİ-SOL ÜST DİKDÖRTGENE ÜRETİM TARİHİ BASILACAK</v>
      </c>
      <c r="AB121" s="70" t="str">
        <f>IF(B121="","",VLOOKUP(AD121,Varsayımlar!$B:$Q,16,0))</f>
        <v>24-26 CM</v>
      </c>
      <c r="AC121" s="90">
        <f>IF(B121="","",VLOOKUP(Sayfa2!AD89,Varsayımlar!B:S,18,0))</f>
        <v>0</v>
      </c>
      <c r="AD121" s="90" t="str">
        <f t="shared" si="3"/>
        <v>MAGNİTMAGNİT MAVİ AMBALAJ 25 CM 260G</v>
      </c>
    </row>
    <row r="122" spans="1:30" ht="78.75" x14ac:dyDescent="0.25">
      <c r="A122" s="9" t="s">
        <v>205</v>
      </c>
      <c r="B122" s="70" t="s">
        <v>90</v>
      </c>
      <c r="C122" s="71">
        <f>IF(B122="","",VLOOKUP(AD122,Varsayımlar!$B:$Q,3,0))</f>
        <v>8698829380698</v>
      </c>
      <c r="D122" s="71" t="s">
        <v>262</v>
      </c>
      <c r="E122" s="72" t="s">
        <v>91</v>
      </c>
      <c r="F122" s="70"/>
      <c r="G122" s="70"/>
      <c r="H122" s="70" t="str">
        <f>IF(B122="","",VLOOKUP(AD122,Varsayımlar!$B:$Q,5,0))</f>
        <v>MAGNİT MAVİ AMBALAJ 25CM</v>
      </c>
      <c r="I122" s="70">
        <f>IF(B122="","",VLOOKUP(AD122,Varsayımlar!B:T,19,0))</f>
        <v>0</v>
      </c>
      <c r="J122" s="70" t="str">
        <f>IF(B122="","",VLOOKUP(AD122,Varsayımlar!$B:$Q,6,0))</f>
        <v>SADE</v>
      </c>
      <c r="K122" s="70">
        <v>2016</v>
      </c>
      <c r="L122" s="70"/>
      <c r="M122" s="70">
        <f>IFERROR(IF(B122="","",K122/VLOOKUP(AD122,Varsayımlar!B:R,17,0)),"")</f>
        <v>24</v>
      </c>
      <c r="N122" s="70"/>
      <c r="O122" s="70">
        <v>21</v>
      </c>
      <c r="P122" s="70">
        <f>IF(B122="","",VLOOKUP(AD122,Varsayımlar!$B:$Q,7,0)*K122)</f>
        <v>60480</v>
      </c>
      <c r="Q122" s="70">
        <f>IF(B122="","",VLOOKUP(AD122,Varsayımlar!$B:$Q,8,0))</f>
        <v>25</v>
      </c>
      <c r="R122" s="70" t="str">
        <f>IF(B122="","",VLOOKUP(AD122,Varsayımlar!$B:$Q,9,0))</f>
        <v>SOFT</v>
      </c>
      <c r="S122" s="70">
        <f>IF(B122="","",VLOOKUP(AD122,Varsayımlar!$B:$Q,10,0))</f>
        <v>4</v>
      </c>
      <c r="T122" s="70">
        <f>IF(B122="","",VLOOKUP(AD122,Varsayımlar!$B:$Q,11,0))</f>
        <v>30</v>
      </c>
      <c r="U122" s="70">
        <f>IF(B122="","",VLOOKUP(AD122,Varsayımlar!$B:$Q,12,0))</f>
        <v>260</v>
      </c>
      <c r="V122" s="70" t="str">
        <f>IF(B122="","",VLOOKUP(AD122,Varsayımlar!$B:$Q,13,0))</f>
        <v>YURTDIŞI</v>
      </c>
      <c r="W122" s="70">
        <f>IF(B122="","",VLOOKUP(AD122,Varsayımlar!$B:$Q,14,0))</f>
        <v>9</v>
      </c>
      <c r="X122" s="70"/>
      <c r="Y122" s="70"/>
      <c r="Z122" s="70"/>
      <c r="AA122" s="70" t="str">
        <f>IF(B122="","",VLOOKUP(AD122,Varsayımlar!$B:$Q,15,0))</f>
        <v>25CM TURUNCU KOLİ-SOL ÜST DİKDÖRTGENE ÜRETİM TARİHİ BASILACAK</v>
      </c>
      <c r="AB122" s="70" t="str">
        <f>IF(B122="","",VLOOKUP(AD122,Varsayımlar!$B:$Q,16,0))</f>
        <v>24-26 CM</v>
      </c>
      <c r="AC122" s="90">
        <f>IF(B122="","",VLOOKUP(Sayfa2!AD90,Varsayımlar!B:S,18,0))</f>
        <v>0</v>
      </c>
      <c r="AD122" s="90" t="str">
        <f t="shared" si="3"/>
        <v>MAGNİTMAGNİT MAVİ AMBALAJ 25 CM 260G</v>
      </c>
    </row>
    <row r="123" spans="1:30" ht="78.75" x14ac:dyDescent="0.25">
      <c r="A123" s="9" t="s">
        <v>206</v>
      </c>
      <c r="B123" s="70" t="s">
        <v>90</v>
      </c>
      <c r="C123" s="71">
        <f>IF(B123="","",VLOOKUP(AD123,Varsayımlar!$B:$Q,3,0))</f>
        <v>8698829380698</v>
      </c>
      <c r="D123" s="71" t="s">
        <v>266</v>
      </c>
      <c r="E123" s="72" t="s">
        <v>91</v>
      </c>
      <c r="F123" s="70"/>
      <c r="G123" s="70"/>
      <c r="H123" s="70" t="str">
        <f>IF(B123="","",VLOOKUP(AD123,Varsayımlar!$B:$Q,5,0))</f>
        <v>MAGNİT MAVİ AMBALAJ 25CM</v>
      </c>
      <c r="I123" s="70">
        <f>IF(B123="","",VLOOKUP(AD123,Varsayımlar!B:T,19,0))</f>
        <v>0</v>
      </c>
      <c r="J123" s="70" t="str">
        <f>IF(B123="","",VLOOKUP(AD123,Varsayımlar!$B:$Q,6,0))</f>
        <v>SADE</v>
      </c>
      <c r="K123" s="70">
        <v>2016</v>
      </c>
      <c r="L123" s="70"/>
      <c r="M123" s="70">
        <f>IFERROR(IF(B123="","",K123/VLOOKUP(AD123,Varsayımlar!B:R,17,0)),"")</f>
        <v>24</v>
      </c>
      <c r="N123" s="70"/>
      <c r="O123" s="70">
        <v>21</v>
      </c>
      <c r="P123" s="70">
        <f>IF(B123="","",VLOOKUP(AD123,Varsayımlar!$B:$Q,7,0)*K123)</f>
        <v>60480</v>
      </c>
      <c r="Q123" s="70">
        <f>IF(B123="","",VLOOKUP(AD123,Varsayımlar!$B:$Q,8,0))</f>
        <v>25</v>
      </c>
      <c r="R123" s="70" t="str">
        <f>IF(B123="","",VLOOKUP(AD123,Varsayımlar!$B:$Q,9,0))</f>
        <v>SOFT</v>
      </c>
      <c r="S123" s="70">
        <f>IF(B123="","",VLOOKUP(AD123,Varsayımlar!$B:$Q,10,0))</f>
        <v>4</v>
      </c>
      <c r="T123" s="70">
        <f>IF(B123="","",VLOOKUP(AD123,Varsayımlar!$B:$Q,11,0))</f>
        <v>30</v>
      </c>
      <c r="U123" s="70">
        <f>IF(B123="","",VLOOKUP(AD123,Varsayımlar!$B:$Q,12,0))</f>
        <v>260</v>
      </c>
      <c r="V123" s="70" t="str">
        <f>IF(B123="","",VLOOKUP(AD123,Varsayımlar!$B:$Q,13,0))</f>
        <v>YURTDIŞI</v>
      </c>
      <c r="W123" s="70">
        <f>IF(B123="","",VLOOKUP(AD123,Varsayımlar!$B:$Q,14,0))</f>
        <v>9</v>
      </c>
      <c r="X123" s="70"/>
      <c r="Y123" s="70"/>
      <c r="Z123" s="70"/>
      <c r="AA123" s="70" t="str">
        <f>IF(B123="","",VLOOKUP(AD123,Varsayımlar!$B:$Q,15,0))</f>
        <v>25CM TURUNCU KOLİ-SOL ÜST DİKDÖRTGENE ÜRETİM TARİHİ BASILACAK</v>
      </c>
      <c r="AB123" s="70" t="str">
        <f>IF(B123="","",VLOOKUP(AD123,Varsayımlar!$B:$Q,16,0))</f>
        <v>24-26 CM</v>
      </c>
      <c r="AC123" s="90">
        <f>IF(B123="","",VLOOKUP(Sayfa2!AD91,Varsayımlar!B:S,18,0))</f>
        <v>0</v>
      </c>
      <c r="AD123" s="90" t="str">
        <f t="shared" si="3"/>
        <v>MAGNİTMAGNİT MAVİ AMBALAJ 25 CM 260G</v>
      </c>
    </row>
    <row r="124" spans="1:30" ht="31.5" x14ac:dyDescent="0.25">
      <c r="A124" s="9" t="s">
        <v>207</v>
      </c>
      <c r="B124" s="111" t="s">
        <v>79</v>
      </c>
      <c r="C124" s="112">
        <f>IF(B124="","",VLOOKUP(AD124,Varsayımlar!$B:$Q,3,0))</f>
        <v>8698829380698</v>
      </c>
      <c r="D124" s="112"/>
      <c r="E124" s="151" t="s">
        <v>254</v>
      </c>
      <c r="F124" s="111"/>
      <c r="G124" s="111"/>
      <c r="H124" s="111" t="str">
        <f>IF(B124="","",VLOOKUP(AD124,Varsayımlar!$B:$Q,5,0))</f>
        <v>Manetka 20cm</v>
      </c>
      <c r="I124" s="111">
        <f>IF(B124="","",VLOOKUP(AD124,Varsayımlar!B:T,19,0))</f>
        <v>0</v>
      </c>
      <c r="J124" s="111" t="str">
        <f>IF(B124="","",VLOOKUP(AD124,Varsayımlar!$B:$Q,6,0))</f>
        <v>SADE</v>
      </c>
      <c r="K124" s="111">
        <v>7200</v>
      </c>
      <c r="L124" s="111"/>
      <c r="M124" s="111">
        <f>IFERROR(IF(B124="","",K124/VLOOKUP(AD124,Varsayımlar!B:R,17,0)),"")</f>
        <v>32</v>
      </c>
      <c r="N124" s="111"/>
      <c r="O124" s="111">
        <v>32</v>
      </c>
      <c r="P124" s="111">
        <f>IF(B124="","",VLOOKUP(AD124,Varsayımlar!$B:$Q,7,0)*K124)</f>
        <v>100800</v>
      </c>
      <c r="Q124" s="111">
        <f>IF(B124="","",VLOOKUP(AD124,Varsayımlar!$B:$Q,8,0))</f>
        <v>20</v>
      </c>
      <c r="R124" s="111" t="str">
        <f>IF(B124="","",VLOOKUP(AD124,Varsayımlar!$B:$Q,9,0))</f>
        <v>Irak Soft</v>
      </c>
      <c r="S124" s="111">
        <f>IF(B124="","",VLOOKUP(AD124,Varsayımlar!$B:$Q,10,0))</f>
        <v>4</v>
      </c>
      <c r="T124" s="111">
        <f>IF(B124="","",VLOOKUP(AD124,Varsayımlar!$B:$Q,11,0))</f>
        <v>14</v>
      </c>
      <c r="U124" s="111">
        <f>IF(B124="","",VLOOKUP(AD124,Varsayımlar!$B:$Q,12,0))</f>
        <v>166</v>
      </c>
      <c r="V124" s="111" t="str">
        <f>IF(B124="","",VLOOKUP(AD124,Varsayımlar!$B:$Q,13,0))</f>
        <v>YURTDIŞI</v>
      </c>
      <c r="W124" s="111">
        <f>IF(B124="","",VLOOKUP(AD124,Varsayımlar!$B:$Q,14,0))</f>
        <v>6</v>
      </c>
      <c r="X124" s="114">
        <v>46235</v>
      </c>
      <c r="Y124" s="114">
        <v>46419</v>
      </c>
      <c r="Z124" s="111">
        <v>26070120</v>
      </c>
      <c r="AA124" s="111" t="str">
        <f>IF(B124="","",VLOOKUP(AD124,Varsayımlar!$B:$Q,15,0))</f>
        <v>Kare Koli-Üretim Tarihli Etiket</v>
      </c>
      <c r="AB124" s="111" t="str">
        <f>IF(B124="","",VLOOKUP(AD124,Varsayımlar!$B:$Q,16,0))</f>
        <v>19-21 cm</v>
      </c>
      <c r="AC124" s="9">
        <f>IF(B124="","",VLOOKUP(Sayfa2!AD96,Varsayımlar!B:S,18,0))</f>
        <v>0</v>
      </c>
      <c r="AD124" s="9" t="str">
        <f t="shared" si="3"/>
        <v>LLC KOTORManetka 20cm 4 pcs 166g</v>
      </c>
    </row>
    <row r="125" spans="1:30" ht="31.5" x14ac:dyDescent="0.25">
      <c r="A125" s="9" t="s">
        <v>208</v>
      </c>
      <c r="B125" s="64" t="s">
        <v>79</v>
      </c>
      <c r="C125" s="65">
        <f>IF(B125="","",VLOOKUP(AD125,Varsayımlar!$B:$Q,3,0))</f>
        <v>8698829380698</v>
      </c>
      <c r="D125" s="65"/>
      <c r="E125" s="69" t="s">
        <v>254</v>
      </c>
      <c r="F125" s="64"/>
      <c r="G125" s="64"/>
      <c r="H125" s="64" t="str">
        <f>IF(B125="","",VLOOKUP(AD125,Varsayımlar!$B:$Q,5,0))</f>
        <v>Manetka 20cm</v>
      </c>
      <c r="I125" s="64">
        <f>IF(B125="","",VLOOKUP(AD125,Varsayımlar!B:T,19,0))</f>
        <v>0</v>
      </c>
      <c r="J125" s="64" t="str">
        <f>IF(B125="","",VLOOKUP(AD125,Varsayımlar!$B:$Q,6,0))</f>
        <v>SADE</v>
      </c>
      <c r="K125" s="64">
        <v>7200</v>
      </c>
      <c r="L125" s="64"/>
      <c r="M125" s="64">
        <f>IFERROR(IF(B125="","",K125/VLOOKUP(AD125,Varsayımlar!B:R,17,0)),"")</f>
        <v>32</v>
      </c>
      <c r="N125" s="64"/>
      <c r="O125" s="64">
        <v>32</v>
      </c>
      <c r="P125" s="64">
        <f>IF(B125="","",VLOOKUP(AD125,Varsayımlar!$B:$Q,7,0)*K125)</f>
        <v>100800</v>
      </c>
      <c r="Q125" s="64">
        <f>IF(B125="","",VLOOKUP(AD125,Varsayımlar!$B:$Q,8,0))</f>
        <v>20</v>
      </c>
      <c r="R125" s="64" t="str">
        <f>IF(B125="","",VLOOKUP(AD125,Varsayımlar!$B:$Q,9,0))</f>
        <v>Irak Soft</v>
      </c>
      <c r="S125" s="64">
        <f>IF(B125="","",VLOOKUP(AD125,Varsayımlar!$B:$Q,10,0))</f>
        <v>4</v>
      </c>
      <c r="T125" s="64">
        <f>IF(B125="","",VLOOKUP(AD125,Varsayımlar!$B:$Q,11,0))</f>
        <v>14</v>
      </c>
      <c r="U125" s="64">
        <f>IF(B125="","",VLOOKUP(AD125,Varsayımlar!$B:$Q,12,0))</f>
        <v>166</v>
      </c>
      <c r="V125" s="64" t="str">
        <f>IF(B125="","",VLOOKUP(AD125,Varsayımlar!$B:$Q,13,0))</f>
        <v>YURTDIŞI</v>
      </c>
      <c r="W125" s="64">
        <f>IF(B125="","",VLOOKUP(AD125,Varsayımlar!$B:$Q,14,0))</f>
        <v>6</v>
      </c>
      <c r="X125" s="66">
        <v>46252</v>
      </c>
      <c r="Y125" s="66">
        <v>46436</v>
      </c>
      <c r="Z125" s="64">
        <v>26081820</v>
      </c>
      <c r="AA125" s="64" t="str">
        <f>IF(B125="","",VLOOKUP(AD125,Varsayımlar!$B:$Q,15,0))</f>
        <v>Kare Koli-Üretim Tarihli Etiket</v>
      </c>
      <c r="AB125" s="64" t="str">
        <f>IF(B125="","",VLOOKUP(AD125,Varsayımlar!$B:$Q,16,0))</f>
        <v>19-21 cm</v>
      </c>
      <c r="AC125" s="90">
        <f>IF(B125="","",VLOOKUP(Sayfa2!AD97,Varsayımlar!B:S,18,0))</f>
        <v>0</v>
      </c>
      <c r="AD125" s="90" t="str">
        <f t="shared" si="3"/>
        <v>LLC KOTORManetka 20cm 4 pcs 166g</v>
      </c>
    </row>
    <row r="126" spans="1:30" ht="31.5" x14ac:dyDescent="0.25">
      <c r="A126" s="9" t="s">
        <v>209</v>
      </c>
      <c r="B126" s="62" t="s">
        <v>79</v>
      </c>
      <c r="C126" s="33">
        <f>IF(B126="","",VLOOKUP(AD126,Varsayımlar!$B:$Q,3,0))</f>
        <v>8698829380698</v>
      </c>
      <c r="D126" s="33"/>
      <c r="E126" s="152" t="s">
        <v>85</v>
      </c>
      <c r="F126" s="62"/>
      <c r="G126" s="62"/>
      <c r="H126" s="62" t="str">
        <f>IF(B126="","",VLOOKUP(AD126,Varsayımlar!$B:$Q,5,0))</f>
        <v xml:space="preserve">MANETKA PEYNİRLİ 25 CM </v>
      </c>
      <c r="I126" s="62">
        <f>IF(B126="","",VLOOKUP(AD126,Varsayımlar!B:T,19,0))</f>
        <v>0</v>
      </c>
      <c r="J126" s="62" t="str">
        <f>IF(B126="","",VLOOKUP(AD126,Varsayımlar!$B:$Q,6,0))</f>
        <v>PEYNİRLİ</v>
      </c>
      <c r="K126" s="62">
        <v>2496</v>
      </c>
      <c r="L126" s="62"/>
      <c r="M126" s="62">
        <f>IFERROR(IF(B126="","",K126/VLOOKUP(AD126,Varsayımlar!B:R,17,0)),"")</f>
        <v>32</v>
      </c>
      <c r="N126" s="62"/>
      <c r="O126" s="62">
        <v>26</v>
      </c>
      <c r="P126" s="62">
        <f>IF(B126="","",VLOOKUP(AD126,Varsayımlar!$B:$Q,7,0)*K126)</f>
        <v>74880</v>
      </c>
      <c r="Q126" s="62">
        <f>IF(B126="","",VLOOKUP(AD126,Varsayımlar!$B:$Q,8,0))</f>
        <v>25</v>
      </c>
      <c r="R126" s="62" t="str">
        <f>IF(B126="","",VLOOKUP(AD126,Varsayımlar!$B:$Q,9,0))</f>
        <v>SOFT-AT</v>
      </c>
      <c r="S126" s="62">
        <f>IF(B126="","",VLOOKUP(AD126,Varsayımlar!$B:$Q,10,0))</f>
        <v>4</v>
      </c>
      <c r="T126" s="62">
        <f>IF(B126="","",VLOOKUP(AD126,Varsayımlar!$B:$Q,11,0))</f>
        <v>30</v>
      </c>
      <c r="U126" s="62">
        <f>IF(B126="","",VLOOKUP(AD126,Varsayımlar!$B:$Q,12,0))</f>
        <v>250</v>
      </c>
      <c r="V126" s="62" t="str">
        <f>IF(B126="","",VLOOKUP(AD126,Varsayımlar!$B:$Q,13,0))</f>
        <v>YURTDIŞI</v>
      </c>
      <c r="W126" s="62">
        <f>IF(B126="","",VLOOKUP(AD126,Varsayımlar!$B:$Q,14,0))</f>
        <v>6</v>
      </c>
      <c r="X126" s="63">
        <v>46252</v>
      </c>
      <c r="Y126" s="63">
        <v>46436</v>
      </c>
      <c r="Z126" s="62">
        <v>26081825</v>
      </c>
      <c r="AA126" s="62" t="str">
        <f>IF(B126="","",VLOOKUP(AD126,Varsayımlar!$B:$Q,15,0))</f>
        <v>KIRMIZI KOLİ-TARİHLİ KOLİ ETİKETİ</v>
      </c>
      <c r="AB126" s="62" t="str">
        <f>IF(B126="","",VLOOKUP(AD126,Varsayımlar!$B:$Q,16,0))</f>
        <v>24-26 CM</v>
      </c>
      <c r="AC126" s="9">
        <f>IF(B126="","",VLOOKUP(Sayfa2!AD98,Varsayımlar!B:S,18,0))</f>
        <v>0</v>
      </c>
      <c r="AD126" s="9" t="str">
        <f t="shared" si="3"/>
        <v>LLC KOTORMANETKA PEYNİRLİ 25CM</v>
      </c>
    </row>
    <row r="127" spans="1:30" ht="39" customHeight="1" x14ac:dyDescent="0.25">
      <c r="A127" s="9" t="s">
        <v>210</v>
      </c>
      <c r="B127" s="72" t="s">
        <v>104</v>
      </c>
      <c r="C127" s="71">
        <f>IF(B127="","",VLOOKUP(AD127,Varsayımlar!$B:$Q,3,0))</f>
        <v>8698829380698</v>
      </c>
      <c r="D127" s="71">
        <v>35</v>
      </c>
      <c r="E127" s="72" t="s">
        <v>393</v>
      </c>
      <c r="F127" s="70"/>
      <c r="G127" s="70" t="s">
        <v>720</v>
      </c>
      <c r="H127" s="70" t="str">
        <f>IF(B127="","",VLOOKUP(AD127,Varsayımlar!$B:$Q,5,0))</f>
        <v>Tortillas 20cm Çok Tahıllı</v>
      </c>
      <c r="I127" s="70">
        <f>IF(B127="","",VLOOKUP(AD127,Varsayımlar!B:T,19,0))</f>
        <v>0</v>
      </c>
      <c r="J127" s="70" t="str">
        <f>IF(B127="","",VLOOKUP(AD127,Varsayımlar!$B:$Q,6,0))</f>
        <v>Çok Tahıllı</v>
      </c>
      <c r="K127" s="70">
        <v>2700</v>
      </c>
      <c r="L127" s="70"/>
      <c r="M127" s="70">
        <f>IFERROR(IF(B127="","",K127/VLOOKUP(AD127,Varsayımlar!B:R,17,0)),"")</f>
        <v>12</v>
      </c>
      <c r="N127" s="70"/>
      <c r="O127" s="70">
        <v>13</v>
      </c>
      <c r="P127" s="70">
        <f>IF(B127="","",VLOOKUP(AD127,Varsayımlar!$B:$Q,7,0)*K127)</f>
        <v>37800</v>
      </c>
      <c r="Q127" s="70">
        <f>IF(B127="","",VLOOKUP(AD127,Varsayımlar!$B:$Q,8,0))</f>
        <v>20</v>
      </c>
      <c r="R127" s="70" t="str">
        <f>IF(B127="","",VLOOKUP(AD127,Varsayımlar!$B:$Q,9,0))</f>
        <v>Irak Soft</v>
      </c>
      <c r="S127" s="70">
        <f>IF(B127="","",VLOOKUP(AD127,Varsayımlar!$B:$Q,10,0))</f>
        <v>4</v>
      </c>
      <c r="T127" s="70">
        <f>IF(B127="","",VLOOKUP(AD127,Varsayımlar!$B:$Q,11,0))</f>
        <v>14</v>
      </c>
      <c r="U127" s="70">
        <f>IF(B127="","",VLOOKUP(AD127,Varsayımlar!$B:$Q,12,0))</f>
        <v>166</v>
      </c>
      <c r="V127" s="70" t="str">
        <f>IF(B127="","",VLOOKUP(AD127,Varsayımlar!$B:$Q,13,0))</f>
        <v>Yurtdışı</v>
      </c>
      <c r="W127" s="70">
        <f>IF(B127="","",VLOOKUP(AD127,Varsayımlar!$B:$Q,14,0))</f>
        <v>9</v>
      </c>
      <c r="X127" s="73">
        <v>46266</v>
      </c>
      <c r="Y127" s="73">
        <v>46539</v>
      </c>
      <c r="Z127" s="70" t="s">
        <v>849</v>
      </c>
      <c r="AA127" s="70" t="str">
        <f>IF(B127="","",VLOOKUP(AD127,Varsayımlar!$B:$Q,15,0))</f>
        <v>SİYAH KARE KOLİ-Üretim Tarihi Etiketli</v>
      </c>
      <c r="AB127" s="70" t="str">
        <f>IF(B127="","",VLOOKUP(AD127,Varsayımlar!$B:$Q,16,0))</f>
        <v>19-21 cm</v>
      </c>
      <c r="AC127" s="9">
        <f>IF(B127="","",VLOOKUP(Sayfa2!AD102,Varsayımlar!B:S,18,0))</f>
        <v>0</v>
      </c>
      <c r="AD127" s="9" t="str">
        <f t="shared" si="3"/>
        <v>SMART LLCTortillas 20cm Çok Tahıllı 4pcs 166g</v>
      </c>
    </row>
    <row r="128" spans="1:30" ht="39" customHeight="1" x14ac:dyDescent="0.25">
      <c r="A128" s="9" t="s">
        <v>211</v>
      </c>
      <c r="B128" s="72" t="s">
        <v>104</v>
      </c>
      <c r="C128" s="71">
        <f>IF(B128="","",VLOOKUP(AD128,Varsayımlar!$B:$Q,3,0))</f>
        <v>8698829380698</v>
      </c>
      <c r="D128" s="71">
        <v>35</v>
      </c>
      <c r="E128" s="72" t="s">
        <v>263</v>
      </c>
      <c r="F128" s="70"/>
      <c r="G128" s="70" t="s">
        <v>720</v>
      </c>
      <c r="H128" s="70" t="str">
        <f>IF(B128="","",VLOOKUP(AD128,Varsayımlar!$B:$Q,5,0))</f>
        <v>Tortillas 20cm (Samakat Bilgileri Ekli)</v>
      </c>
      <c r="I128" s="70">
        <f>IF(B128="","",VLOOKUP(AD128,Varsayımlar!B:T,19,0))</f>
        <v>0</v>
      </c>
      <c r="J128" s="70" t="str">
        <f>IF(B128="","",VLOOKUP(AD128,Varsayımlar!$B:$Q,6,0))</f>
        <v>PEYNİRLİ</v>
      </c>
      <c r="K128" s="70">
        <v>4275</v>
      </c>
      <c r="L128" s="70"/>
      <c r="M128" s="70">
        <f>IFERROR(IF(B128="","",K128/VLOOKUP(AD128,Varsayımlar!B:R,17,0)),"")</f>
        <v>19</v>
      </c>
      <c r="N128" s="70"/>
      <c r="O128" s="70">
        <v>20</v>
      </c>
      <c r="P128" s="70">
        <f>IF(B128="","",VLOOKUP(AD128,Varsayımlar!$B:$Q,7,0)*K128)</f>
        <v>59850</v>
      </c>
      <c r="Q128" s="70">
        <f>IF(B128="","",VLOOKUP(AD128,Varsayımlar!$B:$Q,8,0))</f>
        <v>20</v>
      </c>
      <c r="R128" s="70" t="str">
        <f>IF(B128="","",VLOOKUP(AD128,Varsayımlar!$B:$Q,9,0))</f>
        <v>IRAK SOFT-AT</v>
      </c>
      <c r="S128" s="70">
        <f>IF(B128="","",VLOOKUP(AD128,Varsayımlar!$B:$Q,10,0))</f>
        <v>4</v>
      </c>
      <c r="T128" s="70">
        <f>IF(B128="","",VLOOKUP(AD128,Varsayımlar!$B:$Q,11,0))</f>
        <v>14</v>
      </c>
      <c r="U128" s="70">
        <f>IF(B128="","",VLOOKUP(AD128,Varsayımlar!$B:$Q,12,0))</f>
        <v>166</v>
      </c>
      <c r="V128" s="70" t="str">
        <f>IF(B128="","",VLOOKUP(AD128,Varsayımlar!$B:$Q,13,0))</f>
        <v>YURTDIŞI</v>
      </c>
      <c r="W128" s="70">
        <f>IF(B128="","",VLOOKUP(AD128,Varsayımlar!$B:$Q,14,0))</f>
        <v>9</v>
      </c>
      <c r="X128" s="73">
        <v>46266</v>
      </c>
      <c r="Y128" s="73">
        <v>46539</v>
      </c>
      <c r="Z128" s="70" t="s">
        <v>850</v>
      </c>
      <c r="AA128" s="70" t="str">
        <f>IF(B128="","",VLOOKUP(AD128,Varsayımlar!$B:$Q,15,0))</f>
        <v>Kare Koli-Üretim Tarihli Etiket</v>
      </c>
      <c r="AB128" s="70" t="str">
        <f>IF(B128="","",VLOOKUP(AD128,Varsayımlar!$B:$Q,16,0))</f>
        <v>19-21 cm</v>
      </c>
      <c r="AC128" s="90">
        <f>IF(B128="","",VLOOKUP(Sayfa2!AD103,Varsayımlar!B:S,18,0))</f>
        <v>0</v>
      </c>
      <c r="AD128" s="90" t="str">
        <f t="shared" si="3"/>
        <v>SMART LLCTortillas 20cm Peynirli 4pcs 166g</v>
      </c>
    </row>
    <row r="129" spans="1:30" ht="39" customHeight="1" x14ac:dyDescent="0.25">
      <c r="A129" s="9" t="s">
        <v>212</v>
      </c>
      <c r="B129" s="72" t="s">
        <v>104</v>
      </c>
      <c r="C129" s="71">
        <f>IF(B129="","",VLOOKUP(AD129,Varsayımlar!$B:$Q,3,0))</f>
        <v>8698829380698</v>
      </c>
      <c r="D129" s="71">
        <v>35</v>
      </c>
      <c r="E129" s="72" t="s">
        <v>105</v>
      </c>
      <c r="F129" s="70"/>
      <c r="G129" s="70" t="s">
        <v>720</v>
      </c>
      <c r="H129" s="70" t="str">
        <f>IF(B129="","",VLOOKUP(AD129,Varsayımlar!$B:$Q,5,0))</f>
        <v>TORTİLLAS 20CM (SAMAKAT BİLGİLERİ EKLİ)</v>
      </c>
      <c r="I129" s="70">
        <f>IF(B129="","",VLOOKUP(AD129,Varsayımlar!B:T,19,0))</f>
        <v>0</v>
      </c>
      <c r="J129" s="70" t="str">
        <f>IF(B129="","",VLOOKUP(AD129,Varsayımlar!$B:$Q,6,0))</f>
        <v>SADE</v>
      </c>
      <c r="K129" s="70">
        <v>225</v>
      </c>
      <c r="L129" s="70"/>
      <c r="M129" s="70">
        <f>IFERROR(IF(B129="","",K129/VLOOKUP(AD129,Varsayımlar!B:R,17,0)),"")</f>
        <v>1</v>
      </c>
      <c r="N129" s="70"/>
      <c r="O129" s="70">
        <v>1</v>
      </c>
      <c r="P129" s="70">
        <f>IF(B129="","",VLOOKUP(AD129,Varsayımlar!$B:$Q,7,0)*K129)</f>
        <v>3150</v>
      </c>
      <c r="Q129" s="70">
        <f>IF(B129="","",VLOOKUP(AD129,Varsayımlar!$B:$Q,8,0))</f>
        <v>20</v>
      </c>
      <c r="R129" s="70" t="str">
        <f>IF(B129="","",VLOOKUP(AD129,Varsayımlar!$B:$Q,9,0))</f>
        <v>IRAK SOFT</v>
      </c>
      <c r="S129" s="70">
        <f>IF(B129="","",VLOOKUP(AD129,Varsayımlar!$B:$Q,10,0))</f>
        <v>4</v>
      </c>
      <c r="T129" s="70">
        <f>IF(B129="","",VLOOKUP(AD129,Varsayımlar!$B:$Q,11,0))</f>
        <v>14</v>
      </c>
      <c r="U129" s="70">
        <f>IF(B129="","",VLOOKUP(AD129,Varsayımlar!$B:$Q,12,0))</f>
        <v>166</v>
      </c>
      <c r="V129" s="70" t="str">
        <f>IF(B129="","",VLOOKUP(AD129,Varsayımlar!$B:$Q,13,0))</f>
        <v>YURTDIŞI</v>
      </c>
      <c r="W129" s="70">
        <f>IF(B129="","",VLOOKUP(AD129,Varsayımlar!$B:$Q,14,0))</f>
        <v>9</v>
      </c>
      <c r="X129" s="73">
        <v>46266</v>
      </c>
      <c r="Y129" s="73">
        <v>46539</v>
      </c>
      <c r="Z129" s="70">
        <v>26090120</v>
      </c>
      <c r="AA129" s="70" t="str">
        <f>IF(B129="","",VLOOKUP(AD129,Varsayımlar!$B:$Q,15,0))</f>
        <v>SİYAH KARE KOLİ- Üretim Tarihi Etiketli</v>
      </c>
      <c r="AB129" s="70" t="str">
        <f>IF(B129="","",VLOOKUP(AD129,Varsayımlar!$B:$Q,16,0))</f>
        <v>19-21 CM</v>
      </c>
      <c r="AC129" s="9">
        <f>IF(B129="","",VLOOKUP(Sayfa2!AD104,Varsayımlar!B:S,18,0))</f>
        <v>0</v>
      </c>
      <c r="AD129" s="9" t="str">
        <f t="shared" si="3"/>
        <v>SMART LLCTORTİLLAS SAMAKAT 20CM 166G</v>
      </c>
    </row>
    <row r="130" spans="1:30" ht="39" customHeight="1" x14ac:dyDescent="0.25">
      <c r="A130" s="9" t="s">
        <v>213</v>
      </c>
      <c r="B130" s="150" t="s">
        <v>104</v>
      </c>
      <c r="C130" s="108">
        <f>IF(B130="","",VLOOKUP(AD130,Varsayımlar!$B:$Q,3,0))</f>
        <v>8698829380698</v>
      </c>
      <c r="D130" s="108">
        <v>36</v>
      </c>
      <c r="E130" s="150" t="s">
        <v>105</v>
      </c>
      <c r="F130" s="107"/>
      <c r="G130" s="107" t="s">
        <v>720</v>
      </c>
      <c r="H130" s="107" t="str">
        <f>IF(B130="","",VLOOKUP(AD130,Varsayımlar!$B:$Q,5,0))</f>
        <v>TORTİLLAS 20CM (SAMAKAT BİLGİLERİ EKLİ)</v>
      </c>
      <c r="I130" s="107">
        <f>IF(B130="","",VLOOKUP(AD130,Varsayımlar!B:T,19,0))</f>
        <v>0</v>
      </c>
      <c r="J130" s="107" t="str">
        <f>IF(B130="","",VLOOKUP(AD130,Varsayımlar!$B:$Q,6,0))</f>
        <v>SADE</v>
      </c>
      <c r="K130" s="107">
        <v>7200</v>
      </c>
      <c r="L130" s="107"/>
      <c r="M130" s="107">
        <f>IFERROR(IF(B130="","",K130/VLOOKUP(AD130,Varsayımlar!B:R,17,0)),"")</f>
        <v>32</v>
      </c>
      <c r="N130" s="107"/>
      <c r="O130" s="107">
        <v>32</v>
      </c>
      <c r="P130" s="107">
        <f>IF(B130="","",VLOOKUP(AD130,Varsayımlar!$B:$Q,7,0)*K130)</f>
        <v>100800</v>
      </c>
      <c r="Q130" s="107">
        <f>IF(B130="","",VLOOKUP(AD130,Varsayımlar!$B:$Q,8,0))</f>
        <v>20</v>
      </c>
      <c r="R130" s="107" t="str">
        <f>IF(B130="","",VLOOKUP(AD130,Varsayımlar!$B:$Q,9,0))</f>
        <v>IRAK SOFT</v>
      </c>
      <c r="S130" s="107">
        <f>IF(B130="","",VLOOKUP(AD130,Varsayımlar!$B:$Q,10,0))</f>
        <v>4</v>
      </c>
      <c r="T130" s="107">
        <f>IF(B130="","",VLOOKUP(AD130,Varsayımlar!$B:$Q,11,0))</f>
        <v>14</v>
      </c>
      <c r="U130" s="107">
        <f>IF(B130="","",VLOOKUP(AD130,Varsayımlar!$B:$Q,12,0))</f>
        <v>166</v>
      </c>
      <c r="V130" s="107" t="str">
        <f>IF(B130="","",VLOOKUP(AD130,Varsayımlar!$B:$Q,13,0))</f>
        <v>YURTDIŞI</v>
      </c>
      <c r="W130" s="107">
        <f>IF(B130="","",VLOOKUP(AD130,Varsayımlar!$B:$Q,14,0))</f>
        <v>9</v>
      </c>
      <c r="X130" s="110">
        <v>46267</v>
      </c>
      <c r="Y130" s="110">
        <v>46540</v>
      </c>
      <c r="Z130" s="107">
        <v>26090220</v>
      </c>
      <c r="AA130" s="107" t="str">
        <f>IF(B130="","",VLOOKUP(AD130,Varsayımlar!$B:$Q,15,0))</f>
        <v>SİYAH KARE KOLİ- Üretim Tarihi Etiketli</v>
      </c>
      <c r="AB130" s="107" t="str">
        <f>IF(B130="","",VLOOKUP(AD130,Varsayımlar!$B:$Q,16,0))</f>
        <v>19-21 CM</v>
      </c>
      <c r="AC130" s="90">
        <f>IF(B130="","",VLOOKUP(Sayfa2!AD105,Varsayımlar!B:S,18,0))</f>
        <v>0</v>
      </c>
      <c r="AD130" s="90" t="str">
        <f t="shared" si="3"/>
        <v>SMART LLCTORTİLLAS SAMAKAT 20CM 166G</v>
      </c>
    </row>
    <row r="131" spans="1:30" ht="39" customHeight="1" x14ac:dyDescent="0.25">
      <c r="A131" s="9" t="s">
        <v>214</v>
      </c>
      <c r="B131" s="81" t="s">
        <v>104</v>
      </c>
      <c r="C131" s="4">
        <f>IF(B131="","",VLOOKUP(AD131,Varsayımlar!$B:$Q,3,0))</f>
        <v>8698829380698</v>
      </c>
      <c r="D131" s="4">
        <v>37</v>
      </c>
      <c r="E131" s="81" t="s">
        <v>105</v>
      </c>
      <c r="F131" s="67"/>
      <c r="G131" s="67" t="s">
        <v>720</v>
      </c>
      <c r="H131" s="67" t="str">
        <f>IF(B131="","",VLOOKUP(AD131,Varsayımlar!$B:$Q,5,0))</f>
        <v>TORTİLLAS 20CM (SAMAKAT BİLGİLERİ EKLİ)</v>
      </c>
      <c r="I131" s="67">
        <f>IF(B131="","",VLOOKUP(AD131,Varsayımlar!B:T,19,0))</f>
        <v>0</v>
      </c>
      <c r="J131" s="67" t="str">
        <f>IF(B131="","",VLOOKUP(AD131,Varsayımlar!$B:$Q,6,0))</f>
        <v>SADE</v>
      </c>
      <c r="K131" s="67">
        <v>6075</v>
      </c>
      <c r="L131" s="67"/>
      <c r="M131" s="67">
        <f>IFERROR(IF(B131="","",K131/VLOOKUP(AD131,Varsayımlar!B:R,17,0)),"")</f>
        <v>27</v>
      </c>
      <c r="N131" s="67"/>
      <c r="O131" s="67">
        <v>27</v>
      </c>
      <c r="P131" s="67">
        <f>IF(B131="","",VLOOKUP(AD131,Varsayımlar!$B:$Q,7,0)*K131)</f>
        <v>85050</v>
      </c>
      <c r="Q131" s="67">
        <f>IF(B131="","",VLOOKUP(AD131,Varsayımlar!$B:$Q,8,0))</f>
        <v>20</v>
      </c>
      <c r="R131" s="67" t="str">
        <f>IF(B131="","",VLOOKUP(AD131,Varsayımlar!$B:$Q,9,0))</f>
        <v>IRAK SOFT</v>
      </c>
      <c r="S131" s="67">
        <f>IF(B131="","",VLOOKUP(AD131,Varsayımlar!$B:$Q,10,0))</f>
        <v>4</v>
      </c>
      <c r="T131" s="67">
        <f>IF(B131="","",VLOOKUP(AD131,Varsayımlar!$B:$Q,11,0))</f>
        <v>14</v>
      </c>
      <c r="U131" s="67">
        <f>IF(B131="","",VLOOKUP(AD131,Varsayımlar!$B:$Q,12,0))</f>
        <v>166</v>
      </c>
      <c r="V131" s="67" t="str">
        <f>IF(B131="","",VLOOKUP(AD131,Varsayımlar!$B:$Q,13,0))</f>
        <v>YURTDIŞI</v>
      </c>
      <c r="W131" s="67">
        <f>IF(B131="","",VLOOKUP(AD131,Varsayımlar!$B:$Q,14,0))</f>
        <v>9</v>
      </c>
      <c r="X131" s="68">
        <v>46296</v>
      </c>
      <c r="Y131" s="68">
        <v>46569</v>
      </c>
      <c r="Z131" s="67">
        <v>26100120</v>
      </c>
      <c r="AA131" s="67" t="str">
        <f>IF(B131="","",VLOOKUP(AD131,Varsayımlar!$B:$Q,15,0))</f>
        <v>SİYAH KARE KOLİ- Üretim Tarihi Etiketli</v>
      </c>
      <c r="AB131" s="67" t="str">
        <f>IF(B131="","",VLOOKUP(AD131,Varsayımlar!$B:$Q,16,0))</f>
        <v>19-21 CM</v>
      </c>
      <c r="AC131" s="9">
        <f>IF(B131="","",VLOOKUP(Sayfa2!AD106,Varsayımlar!B:S,18,0))</f>
        <v>0</v>
      </c>
      <c r="AD131" s="9" t="str">
        <f t="shared" si="3"/>
        <v>SMART LLCTORTİLLAS SAMAKAT 20CM 166G</v>
      </c>
    </row>
    <row r="132" spans="1:30" ht="39" customHeight="1" x14ac:dyDescent="0.25">
      <c r="A132" s="9" t="s">
        <v>215</v>
      </c>
      <c r="B132" s="81" t="s">
        <v>104</v>
      </c>
      <c r="C132" s="4">
        <f>IF(B132="","",VLOOKUP(AD132,Varsayımlar!$B:$Q,3,0))</f>
        <v>8698829380698</v>
      </c>
      <c r="D132" s="4">
        <v>37</v>
      </c>
      <c r="E132" s="81" t="s">
        <v>156</v>
      </c>
      <c r="F132" s="67"/>
      <c r="G132" s="67" t="s">
        <v>720</v>
      </c>
      <c r="H132" s="67" t="str">
        <f>IF(B132="","",VLOOKUP(AD132,Varsayımlar!$B:$Q,5,0))</f>
        <v>Kırmızı Tortillas 25 cm</v>
      </c>
      <c r="I132" s="67">
        <f>IF(B132="","",VLOOKUP(AD132,Varsayımlar!B:T,19,0))</f>
        <v>0</v>
      </c>
      <c r="J132" s="67" t="str">
        <f>IF(B132="","",VLOOKUP(AD132,Varsayımlar!$B:$Q,6,0))</f>
        <v>SADE</v>
      </c>
      <c r="K132" s="67">
        <v>420</v>
      </c>
      <c r="L132" s="67"/>
      <c r="M132" s="67">
        <f>IFERROR(IF(B132="","",K132/VLOOKUP(AD132,Varsayımlar!B:R,17,0)),"")</f>
        <v>5</v>
      </c>
      <c r="N132" s="67"/>
      <c r="O132" s="67">
        <v>5</v>
      </c>
      <c r="P132" s="67">
        <f>IF(B132="","",VLOOKUP(AD132,Varsayımlar!$B:$Q,7,0)*K132)</f>
        <v>12600</v>
      </c>
      <c r="Q132" s="67">
        <f>IF(B132="","",VLOOKUP(AD132,Varsayımlar!$B:$Q,8,0))</f>
        <v>25</v>
      </c>
      <c r="R132" s="67" t="str">
        <f>IF(B132="","",VLOOKUP(AD132,Varsayımlar!$B:$Q,9,0))</f>
        <v>Soft</v>
      </c>
      <c r="S132" s="67">
        <f>IF(B132="","",VLOOKUP(AD132,Varsayımlar!$B:$Q,10,0))</f>
        <v>4</v>
      </c>
      <c r="T132" s="67">
        <f>IF(B132="","",VLOOKUP(AD132,Varsayımlar!$B:$Q,11,0))</f>
        <v>30</v>
      </c>
      <c r="U132" s="67">
        <f>IF(B132="","",VLOOKUP(AD132,Varsayımlar!$B:$Q,12,0))</f>
        <v>250</v>
      </c>
      <c r="V132" s="67" t="str">
        <f>IF(B132="","",VLOOKUP(AD132,Varsayımlar!$B:$Q,13,0))</f>
        <v>Yurtdışı</v>
      </c>
      <c r="W132" s="67">
        <f>IF(B132="","",VLOOKUP(AD132,Varsayımlar!$B:$Q,14,0))</f>
        <v>9</v>
      </c>
      <c r="X132" s="68">
        <v>46296</v>
      </c>
      <c r="Y132" s="68">
        <v>46569</v>
      </c>
      <c r="Z132" s="67">
        <v>26100125</v>
      </c>
      <c r="AA132" s="67" t="str">
        <f>IF(B132="","",VLOOKUP(AD132,Varsayımlar!$B:$Q,15,0))</f>
        <v>Kırmızı Koli- Üretim Tarihi Etiketli</v>
      </c>
      <c r="AB132" s="67" t="str">
        <f>IF(B132="","",VLOOKUP(AD132,Varsayımlar!$B:$Q,16,0))</f>
        <v>24-26 CM</v>
      </c>
      <c r="AC132" s="90">
        <f>IF(B132="","",VLOOKUP(Sayfa2!AD107,Varsayımlar!B:S,18,0))</f>
        <v>0</v>
      </c>
      <c r="AD132" s="90" t="str">
        <f t="shared" si="3"/>
        <v>SMART LLCKırmızı tortillas 25cm 4 lü 250g</v>
      </c>
    </row>
    <row r="133" spans="1:30" ht="39" customHeight="1" x14ac:dyDescent="0.25">
      <c r="A133" s="9" t="s">
        <v>216</v>
      </c>
      <c r="B133" s="149" t="s">
        <v>104</v>
      </c>
      <c r="C133" s="83">
        <f>IF(B133="","",VLOOKUP(AD133,Varsayımlar!$B:$Q,3,0))</f>
        <v>8698829380698</v>
      </c>
      <c r="D133" s="83">
        <v>38</v>
      </c>
      <c r="E133" s="149" t="s">
        <v>105</v>
      </c>
      <c r="F133" s="82"/>
      <c r="G133" s="82" t="s">
        <v>720</v>
      </c>
      <c r="H133" s="82" t="str">
        <f>IF(B133="","",VLOOKUP(AD133,Varsayımlar!$B:$Q,5,0))</f>
        <v>TORTİLLAS 20CM (SAMAKAT BİLGİLERİ EKLİ)</v>
      </c>
      <c r="I133" s="82">
        <f>IF(B133="","",VLOOKUP(AD133,Varsayımlar!B:T,19,0))</f>
        <v>0</v>
      </c>
      <c r="J133" s="82" t="str">
        <f>IF(B133="","",VLOOKUP(AD133,Varsayımlar!$B:$Q,6,0))</f>
        <v>SADE</v>
      </c>
      <c r="K133" s="82">
        <v>4275</v>
      </c>
      <c r="L133" s="82"/>
      <c r="M133" s="82">
        <f>IFERROR(IF(B133="","",K133/VLOOKUP(AD133,Varsayımlar!B:R,17,0)),"")</f>
        <v>19</v>
      </c>
      <c r="N133" s="82"/>
      <c r="O133" s="82">
        <v>20</v>
      </c>
      <c r="P133" s="82">
        <f>IF(B133="","",VLOOKUP(AD133,Varsayımlar!$B:$Q,7,0)*K133)</f>
        <v>59850</v>
      </c>
      <c r="Q133" s="82">
        <f>IF(B133="","",VLOOKUP(AD133,Varsayımlar!$B:$Q,8,0))</f>
        <v>20</v>
      </c>
      <c r="R133" s="82" t="str">
        <f>IF(B133="","",VLOOKUP(AD133,Varsayımlar!$B:$Q,9,0))</f>
        <v>IRAK SOFT</v>
      </c>
      <c r="S133" s="82">
        <f>IF(B133="","",VLOOKUP(AD133,Varsayımlar!$B:$Q,10,0))</f>
        <v>4</v>
      </c>
      <c r="T133" s="82">
        <f>IF(B133="","",VLOOKUP(AD133,Varsayımlar!$B:$Q,11,0))</f>
        <v>14</v>
      </c>
      <c r="U133" s="82">
        <f>IF(B133="","",VLOOKUP(AD133,Varsayımlar!$B:$Q,12,0))</f>
        <v>166</v>
      </c>
      <c r="V133" s="82" t="str">
        <f>IF(B133="","",VLOOKUP(AD133,Varsayımlar!$B:$Q,13,0))</f>
        <v>YURTDIŞI</v>
      </c>
      <c r="W133" s="82">
        <f>IF(B133="","",VLOOKUP(AD133,Varsayımlar!$B:$Q,14,0))</f>
        <v>9</v>
      </c>
      <c r="X133" s="84">
        <v>46297</v>
      </c>
      <c r="Y133" s="84">
        <v>46570</v>
      </c>
      <c r="Z133" s="82">
        <v>26100220</v>
      </c>
      <c r="AA133" s="82" t="str">
        <f>IF(B133="","",VLOOKUP(AD133,Varsayımlar!$B:$Q,15,0))</f>
        <v>SİYAH KARE KOLİ- Üretim Tarihi Etiketli</v>
      </c>
      <c r="AB133" s="82" t="str">
        <f>IF(B133="","",VLOOKUP(AD133,Varsayımlar!$B:$Q,16,0))</f>
        <v>19-21 CM</v>
      </c>
      <c r="AC133" s="9">
        <f>IF(B133="","",VLOOKUP(Sayfa2!AD108,Varsayımlar!B:S,18,0))</f>
        <v>0</v>
      </c>
      <c r="AD133" s="9" t="str">
        <f t="shared" si="3"/>
        <v>SMART LLCTORTİLLAS SAMAKAT 20CM 166G</v>
      </c>
    </row>
    <row r="134" spans="1:30" ht="39" customHeight="1" x14ac:dyDescent="0.25">
      <c r="A134" s="9" t="s">
        <v>217</v>
      </c>
      <c r="B134" s="149" t="s">
        <v>104</v>
      </c>
      <c r="C134" s="83">
        <f>IF(B134="","",VLOOKUP(AD134,Varsayımlar!$B:$Q,3,0))</f>
        <v>8698829380698</v>
      </c>
      <c r="D134" s="83">
        <v>38</v>
      </c>
      <c r="E134" s="149" t="s">
        <v>156</v>
      </c>
      <c r="F134" s="82"/>
      <c r="G134" s="82" t="s">
        <v>720</v>
      </c>
      <c r="H134" s="82" t="str">
        <f>IF(B134="","",VLOOKUP(AD134,Varsayımlar!$B:$Q,5,0))</f>
        <v>Kırmızı Tortillas 25 cm</v>
      </c>
      <c r="I134" s="82">
        <f>IF(B134="","",VLOOKUP(AD134,Varsayımlar!B:T,19,0))</f>
        <v>0</v>
      </c>
      <c r="J134" s="82" t="str">
        <f>IF(B134="","",VLOOKUP(AD134,Varsayımlar!$B:$Q,6,0))</f>
        <v>SADE</v>
      </c>
      <c r="K134" s="82">
        <v>336</v>
      </c>
      <c r="L134" s="82"/>
      <c r="M134" s="82">
        <f>IFERROR(IF(B134="","",K134/VLOOKUP(AD134,Varsayımlar!B:R,17,0)),"")</f>
        <v>4</v>
      </c>
      <c r="N134" s="82"/>
      <c r="O134" s="82">
        <v>3</v>
      </c>
      <c r="P134" s="82">
        <f>IF(B134="","",VLOOKUP(AD134,Varsayımlar!$B:$Q,7,0)*K134)</f>
        <v>10080</v>
      </c>
      <c r="Q134" s="82">
        <f>IF(B134="","",VLOOKUP(AD134,Varsayımlar!$B:$Q,8,0))</f>
        <v>25</v>
      </c>
      <c r="R134" s="82" t="str">
        <f>IF(B134="","",VLOOKUP(AD134,Varsayımlar!$B:$Q,9,0))</f>
        <v>Soft</v>
      </c>
      <c r="S134" s="82">
        <f>IF(B134="","",VLOOKUP(AD134,Varsayımlar!$B:$Q,10,0))</f>
        <v>4</v>
      </c>
      <c r="T134" s="82">
        <f>IF(B134="","",VLOOKUP(AD134,Varsayımlar!$B:$Q,11,0))</f>
        <v>30</v>
      </c>
      <c r="U134" s="82">
        <f>IF(B134="","",VLOOKUP(AD134,Varsayımlar!$B:$Q,12,0))</f>
        <v>250</v>
      </c>
      <c r="V134" s="82" t="str">
        <f>IF(B134="","",VLOOKUP(AD134,Varsayımlar!$B:$Q,13,0))</f>
        <v>Yurtdışı</v>
      </c>
      <c r="W134" s="82">
        <f>IF(B134="","",VLOOKUP(AD134,Varsayımlar!$B:$Q,14,0))</f>
        <v>9</v>
      </c>
      <c r="X134" s="84">
        <v>46297</v>
      </c>
      <c r="Y134" s="84">
        <v>46570</v>
      </c>
      <c r="Z134" s="82">
        <v>26100225</v>
      </c>
      <c r="AA134" s="82" t="str">
        <f>IF(B134="","",VLOOKUP(AD134,Varsayımlar!$B:$Q,15,0))</f>
        <v>Kırmızı Koli- Üretim Tarihi Etiketli</v>
      </c>
      <c r="AB134" s="82" t="str">
        <f>IF(B134="","",VLOOKUP(AD134,Varsayımlar!$B:$Q,16,0))</f>
        <v>24-26 CM</v>
      </c>
      <c r="AC134" s="90">
        <f>IF(B134="","",VLOOKUP(Sayfa2!AD109,Varsayımlar!B:S,18,0))</f>
        <v>0</v>
      </c>
      <c r="AD134" s="90" t="str">
        <f t="shared" si="3"/>
        <v>SMART LLCKırmızı tortillas 25cm 4 lü 250g</v>
      </c>
    </row>
    <row r="135" spans="1:30" ht="39" customHeight="1" x14ac:dyDescent="0.25">
      <c r="A135" s="9" t="s">
        <v>218</v>
      </c>
      <c r="B135" s="149" t="s">
        <v>104</v>
      </c>
      <c r="C135" s="83">
        <f>IF(B135="","",VLOOKUP(AD135,Varsayımlar!$B:$Q,3,0))</f>
        <v>8698829380698</v>
      </c>
      <c r="D135" s="83">
        <v>38</v>
      </c>
      <c r="E135" s="149" t="s">
        <v>393</v>
      </c>
      <c r="F135" s="82"/>
      <c r="G135" s="82" t="s">
        <v>720</v>
      </c>
      <c r="H135" s="82" t="str">
        <f>IF(B135="","",VLOOKUP(AD135,Varsayımlar!$B:$Q,5,0))</f>
        <v>Tortillas 20cm Çok Tahıllı</v>
      </c>
      <c r="I135" s="82">
        <f>IF(B135="","",VLOOKUP(AD135,Varsayımlar!B:T,19,0))</f>
        <v>0</v>
      </c>
      <c r="J135" s="82" t="str">
        <f>IF(B135="","",VLOOKUP(AD135,Varsayımlar!$B:$Q,6,0))</f>
        <v>Çok Tahıllı</v>
      </c>
      <c r="K135" s="82">
        <v>2025</v>
      </c>
      <c r="L135" s="82"/>
      <c r="M135" s="82">
        <f>IFERROR(IF(B135="","",K135/VLOOKUP(AD135,Varsayımlar!B:R,17,0)),"")</f>
        <v>9</v>
      </c>
      <c r="N135" s="82"/>
      <c r="O135" s="82">
        <v>9</v>
      </c>
      <c r="P135" s="82">
        <f>IF(B135="","",VLOOKUP(AD135,Varsayımlar!$B:$Q,7,0)*K135)</f>
        <v>28350</v>
      </c>
      <c r="Q135" s="82">
        <f>IF(B135="","",VLOOKUP(AD135,Varsayımlar!$B:$Q,8,0))</f>
        <v>20</v>
      </c>
      <c r="R135" s="82" t="str">
        <f>IF(B135="","",VLOOKUP(AD135,Varsayımlar!$B:$Q,9,0))</f>
        <v>Irak Soft</v>
      </c>
      <c r="S135" s="82">
        <f>IF(B135="","",VLOOKUP(AD135,Varsayımlar!$B:$Q,10,0))</f>
        <v>4</v>
      </c>
      <c r="T135" s="82">
        <f>IF(B135="","",VLOOKUP(AD135,Varsayımlar!$B:$Q,11,0))</f>
        <v>14</v>
      </c>
      <c r="U135" s="82">
        <f>IF(B135="","",VLOOKUP(AD135,Varsayımlar!$B:$Q,12,0))</f>
        <v>166</v>
      </c>
      <c r="V135" s="82" t="str">
        <f>IF(B135="","",VLOOKUP(AD135,Varsayımlar!$B:$Q,13,0))</f>
        <v>Yurtdışı</v>
      </c>
      <c r="W135" s="82">
        <f>IF(B135="","",VLOOKUP(AD135,Varsayımlar!$B:$Q,14,0))</f>
        <v>9</v>
      </c>
      <c r="X135" s="84">
        <v>46297</v>
      </c>
      <c r="Y135" s="84">
        <v>46570</v>
      </c>
      <c r="Z135" s="82" t="s">
        <v>851</v>
      </c>
      <c r="AA135" s="82" t="str">
        <f>IF(B135="","",VLOOKUP(AD135,Varsayımlar!$B:$Q,15,0))</f>
        <v>SİYAH KARE KOLİ-Üretim Tarihi Etiketli</v>
      </c>
      <c r="AB135" s="82" t="str">
        <f>IF(B135="","",VLOOKUP(AD135,Varsayımlar!$B:$Q,16,0))</f>
        <v>19-21 cm</v>
      </c>
      <c r="AC135" s="9">
        <f>IF(B135="","",VLOOKUP(Sayfa2!AD110,Varsayımlar!B:S,18,0))</f>
        <v>0</v>
      </c>
      <c r="AD135" s="9" t="str">
        <f t="shared" si="3"/>
        <v>SMART LLCTortillas 20cm Çok Tahıllı 4pcs 166g</v>
      </c>
    </row>
    <row r="136" spans="1:30" ht="39" customHeight="1" x14ac:dyDescent="0.25">
      <c r="A136" s="9" t="s">
        <v>219</v>
      </c>
      <c r="B136" s="151" t="s">
        <v>104</v>
      </c>
      <c r="C136" s="112">
        <f>IF(B136="","",VLOOKUP(AD136,Varsayımlar!$B:$Q,3,0))</f>
        <v>8698829380698</v>
      </c>
      <c r="D136" s="112">
        <v>39</v>
      </c>
      <c r="E136" s="151" t="s">
        <v>263</v>
      </c>
      <c r="F136" s="111"/>
      <c r="G136" s="111" t="s">
        <v>720</v>
      </c>
      <c r="H136" s="111" t="str">
        <f>IF(B136="","",VLOOKUP(AD136,Varsayımlar!$B:$Q,5,0))</f>
        <v>Tortillas 20cm (Samakat Bilgileri Ekli)</v>
      </c>
      <c r="I136" s="111">
        <f>IF(B136="","",VLOOKUP(AD136,Varsayımlar!B:T,19,0))</f>
        <v>0</v>
      </c>
      <c r="J136" s="111" t="str">
        <f>IF(B136="","",VLOOKUP(AD136,Varsayımlar!$B:$Q,6,0))</f>
        <v>PEYNİRLİ</v>
      </c>
      <c r="K136" s="111">
        <v>5625</v>
      </c>
      <c r="L136" s="111"/>
      <c r="M136" s="111">
        <f>IFERROR(IF(B136="","",K136/VLOOKUP(AD136,Varsayımlar!B:R,17,0)),"")</f>
        <v>25</v>
      </c>
      <c r="N136" s="111"/>
      <c r="O136" s="111">
        <v>26</v>
      </c>
      <c r="P136" s="111">
        <f>IF(B136="","",VLOOKUP(AD136,Varsayımlar!$B:$Q,7,0)*K136)</f>
        <v>78750</v>
      </c>
      <c r="Q136" s="111">
        <f>IF(B136="","",VLOOKUP(AD136,Varsayımlar!$B:$Q,8,0))</f>
        <v>20</v>
      </c>
      <c r="R136" s="111" t="str">
        <f>IF(B136="","",VLOOKUP(AD136,Varsayımlar!$B:$Q,9,0))</f>
        <v>IRAK SOFT-AT</v>
      </c>
      <c r="S136" s="111">
        <f>IF(B136="","",VLOOKUP(AD136,Varsayımlar!$B:$Q,10,0))</f>
        <v>4</v>
      </c>
      <c r="T136" s="111">
        <f>IF(B136="","",VLOOKUP(AD136,Varsayımlar!$B:$Q,11,0))</f>
        <v>14</v>
      </c>
      <c r="U136" s="111">
        <f>IF(B136="","",VLOOKUP(AD136,Varsayımlar!$B:$Q,12,0))</f>
        <v>166</v>
      </c>
      <c r="V136" s="111" t="str">
        <f>IF(B136="","",VLOOKUP(AD136,Varsayımlar!$B:$Q,13,0))</f>
        <v>YURTDIŞI</v>
      </c>
      <c r="W136" s="111">
        <f>IF(B136="","",VLOOKUP(AD136,Varsayımlar!$B:$Q,14,0))</f>
        <v>9</v>
      </c>
      <c r="X136" s="114">
        <v>46298</v>
      </c>
      <c r="Y136" s="114">
        <v>46571</v>
      </c>
      <c r="Z136" s="111" t="s">
        <v>852</v>
      </c>
      <c r="AA136" s="111" t="str">
        <f>IF(B136="","",VLOOKUP(AD136,Varsayımlar!$B:$Q,15,0))</f>
        <v>Kare Koli-Üretim Tarihli Etiket</v>
      </c>
      <c r="AB136" s="111" t="str">
        <f>IF(B136="","",VLOOKUP(AD136,Varsayımlar!$B:$Q,16,0))</f>
        <v>19-21 cm</v>
      </c>
      <c r="AC136" s="9">
        <f>IF(B136="","",VLOOKUP(Sayfa2!AD111,Varsayımlar!B:S,18,0))</f>
        <v>0</v>
      </c>
      <c r="AD136" s="9" t="str">
        <f t="shared" si="3"/>
        <v>SMART LLCTortillas 20cm Peynirli 4pcs 166g</v>
      </c>
    </row>
    <row r="137" spans="1:30" ht="39" customHeight="1" x14ac:dyDescent="0.25">
      <c r="A137" s="9" t="s">
        <v>220</v>
      </c>
      <c r="B137" s="151" t="s">
        <v>104</v>
      </c>
      <c r="C137" s="112">
        <f>IF(B137="","",VLOOKUP(AD137,Varsayımlar!$B:$Q,3,0))</f>
        <v>8698829380698</v>
      </c>
      <c r="D137" s="112">
        <v>39</v>
      </c>
      <c r="E137" s="151" t="s">
        <v>156</v>
      </c>
      <c r="F137" s="111"/>
      <c r="G137" s="111" t="s">
        <v>720</v>
      </c>
      <c r="H137" s="111" t="str">
        <f>IF(B137="","",VLOOKUP(AD137,Varsayımlar!$B:$Q,5,0))</f>
        <v>Kırmızı Tortillas 25 cm</v>
      </c>
      <c r="I137" s="111">
        <f>IF(B137="","",VLOOKUP(AD137,Varsayımlar!B:T,19,0))</f>
        <v>0</v>
      </c>
      <c r="J137" s="111" t="str">
        <f>IF(B137="","",VLOOKUP(AD137,Varsayımlar!$B:$Q,6,0))</f>
        <v>SADE</v>
      </c>
      <c r="K137" s="111">
        <v>336</v>
      </c>
      <c r="L137" s="111"/>
      <c r="M137" s="111">
        <f>IFERROR(IF(B137="","",K137/VLOOKUP(AD137,Varsayımlar!B:R,17,0)),"")</f>
        <v>4</v>
      </c>
      <c r="N137" s="111"/>
      <c r="O137" s="111">
        <v>3</v>
      </c>
      <c r="P137" s="111">
        <f>IF(B137="","",VLOOKUP(AD137,Varsayımlar!$B:$Q,7,0)*K137)</f>
        <v>10080</v>
      </c>
      <c r="Q137" s="111">
        <f>IF(B137="","",VLOOKUP(AD137,Varsayımlar!$B:$Q,8,0))</f>
        <v>25</v>
      </c>
      <c r="R137" s="111" t="str">
        <f>IF(B137="","",VLOOKUP(AD137,Varsayımlar!$B:$Q,9,0))</f>
        <v>Soft</v>
      </c>
      <c r="S137" s="111">
        <f>IF(B137="","",VLOOKUP(AD137,Varsayımlar!$B:$Q,10,0))</f>
        <v>4</v>
      </c>
      <c r="T137" s="111">
        <f>IF(B137="","",VLOOKUP(AD137,Varsayımlar!$B:$Q,11,0))</f>
        <v>30</v>
      </c>
      <c r="U137" s="111">
        <f>IF(B137="","",VLOOKUP(AD137,Varsayımlar!$B:$Q,12,0))</f>
        <v>250</v>
      </c>
      <c r="V137" s="111" t="str">
        <f>IF(B137="","",VLOOKUP(AD137,Varsayımlar!$B:$Q,13,0))</f>
        <v>Yurtdışı</v>
      </c>
      <c r="W137" s="111">
        <f>IF(B137="","",VLOOKUP(AD137,Varsayımlar!$B:$Q,14,0))</f>
        <v>9</v>
      </c>
      <c r="X137" s="114">
        <v>46298</v>
      </c>
      <c r="Y137" s="114">
        <v>46571</v>
      </c>
      <c r="Z137" s="111">
        <v>26100325</v>
      </c>
      <c r="AA137" s="111" t="str">
        <f>IF(B137="","",VLOOKUP(AD137,Varsayımlar!$B:$Q,15,0))</f>
        <v>Kırmızı Koli- Üretim Tarihi Etiketli</v>
      </c>
      <c r="AB137" s="111" t="str">
        <f>IF(B137="","",VLOOKUP(AD137,Varsayımlar!$B:$Q,16,0))</f>
        <v>24-26 CM</v>
      </c>
      <c r="AC137" s="9">
        <f>IF(B137="","",VLOOKUP(Sayfa2!AD112,Varsayımlar!B:S,18,0))</f>
        <v>0</v>
      </c>
      <c r="AD137" s="9" t="str">
        <f t="shared" si="3"/>
        <v>SMART LLCKırmızı tortillas 25cm 4 lü 250g</v>
      </c>
    </row>
    <row r="138" spans="1:30" ht="39" customHeight="1" x14ac:dyDescent="0.25">
      <c r="A138" s="9" t="s">
        <v>221</v>
      </c>
      <c r="B138" s="151" t="s">
        <v>104</v>
      </c>
      <c r="C138" s="112">
        <f>IF(B138="","",VLOOKUP(AD138,Varsayımlar!$B:$Q,3,0))</f>
        <v>8698829380698</v>
      </c>
      <c r="D138" s="112">
        <v>39</v>
      </c>
      <c r="E138" s="151" t="s">
        <v>393</v>
      </c>
      <c r="F138" s="111"/>
      <c r="G138" s="111" t="s">
        <v>720</v>
      </c>
      <c r="H138" s="111" t="str">
        <f>IF(B138="","",VLOOKUP(AD138,Varsayımlar!$B:$Q,5,0))</f>
        <v>Tortillas 20cm Çok Tahıllı</v>
      </c>
      <c r="I138" s="111">
        <f>IF(B138="","",VLOOKUP(AD138,Varsayımlar!B:T,19,0))</f>
        <v>0</v>
      </c>
      <c r="J138" s="111" t="str">
        <f>IF(B138="","",VLOOKUP(AD138,Varsayımlar!$B:$Q,6,0))</f>
        <v>Çok Tahıllı</v>
      </c>
      <c r="K138" s="111">
        <v>675</v>
      </c>
      <c r="L138" s="111"/>
      <c r="M138" s="111">
        <f>IFERROR(IF(B138="","",K138/VLOOKUP(AD138,Varsayımlar!B:R,17,0)),"")</f>
        <v>3</v>
      </c>
      <c r="N138" s="111"/>
      <c r="O138" s="111">
        <v>4</v>
      </c>
      <c r="P138" s="111">
        <f>IF(B138="","",VLOOKUP(AD138,Varsayımlar!$B:$Q,7,0)*K138)</f>
        <v>9450</v>
      </c>
      <c r="Q138" s="111">
        <f>IF(B138="","",VLOOKUP(AD138,Varsayımlar!$B:$Q,8,0))</f>
        <v>20</v>
      </c>
      <c r="R138" s="111" t="str">
        <f>IF(B138="","",VLOOKUP(AD138,Varsayımlar!$B:$Q,9,0))</f>
        <v>Irak Soft</v>
      </c>
      <c r="S138" s="111">
        <f>IF(B138="","",VLOOKUP(AD138,Varsayımlar!$B:$Q,10,0))</f>
        <v>4</v>
      </c>
      <c r="T138" s="111">
        <f>IF(B138="","",VLOOKUP(AD138,Varsayımlar!$B:$Q,11,0))</f>
        <v>14</v>
      </c>
      <c r="U138" s="111">
        <f>IF(B138="","",VLOOKUP(AD138,Varsayımlar!$B:$Q,12,0))</f>
        <v>166</v>
      </c>
      <c r="V138" s="111" t="str">
        <f>IF(B138="","",VLOOKUP(AD138,Varsayımlar!$B:$Q,13,0))</f>
        <v>Yurtdışı</v>
      </c>
      <c r="W138" s="111">
        <f>IF(B138="","",VLOOKUP(AD138,Varsayımlar!$B:$Q,14,0))</f>
        <v>9</v>
      </c>
      <c r="X138" s="114">
        <v>46298</v>
      </c>
      <c r="Y138" s="114">
        <v>46571</v>
      </c>
      <c r="Z138" s="111" t="s">
        <v>853</v>
      </c>
      <c r="AA138" s="111" t="str">
        <f>IF(B138="","",VLOOKUP(AD138,Varsayımlar!$B:$Q,15,0))</f>
        <v>SİYAH KARE KOLİ-Üretim Tarihi Etiketli</v>
      </c>
      <c r="AB138" s="111" t="str">
        <f>IF(B138="","",VLOOKUP(AD138,Varsayımlar!$B:$Q,16,0))</f>
        <v>19-21 cm</v>
      </c>
      <c r="AC138" s="9">
        <f>IF(B138="","",VLOOKUP(Sayfa2!AD113,Varsayımlar!B:S,18,0))</f>
        <v>0</v>
      </c>
      <c r="AD138" s="9" t="str">
        <f t="shared" si="3"/>
        <v>SMART LLCTortillas 20cm Çok Tahıllı 4pcs 166g</v>
      </c>
    </row>
    <row r="139" spans="1:30" ht="29.25" customHeight="1" x14ac:dyDescent="0.25">
      <c r="A139" s="9" t="s">
        <v>222</v>
      </c>
      <c r="B139" s="9"/>
      <c r="C139" s="10" t="str">
        <f>IF(B139="","",VLOOKUP(AD139,Varsayımlar!$B:$Q,3,0))</f>
        <v/>
      </c>
      <c r="D139" s="10"/>
      <c r="E139" s="10"/>
      <c r="F139" s="9"/>
      <c r="G139" s="9"/>
      <c r="H139" s="9" t="str">
        <f>IF(B139="","",VLOOKUP(AD139,Varsayımlar!$B:$Q,5,0))</f>
        <v/>
      </c>
      <c r="I139" s="9" t="str">
        <f>IF(B139="","",VLOOKUP(AD139,Varsayımlar!B:T,19,0))</f>
        <v/>
      </c>
      <c r="J139" s="9" t="str">
        <f>IF(B139="","",VLOOKUP(AD139,Varsayımlar!$B:$Q,6,0))</f>
        <v/>
      </c>
      <c r="K139" s="9"/>
      <c r="L139" s="9"/>
      <c r="M139" s="9" t="str">
        <f>IFERROR(IF(B139="","",K139/VLOOKUP(AD139,Varsayımlar!B:R,17,0)),"")</f>
        <v/>
      </c>
      <c r="N139" s="9"/>
      <c r="O139" s="9"/>
      <c r="P139" s="9" t="str">
        <f>IF(B139="","",VLOOKUP(AD139,Varsayımlar!$B:$Q,7,0)*K139)</f>
        <v/>
      </c>
      <c r="Q139" s="9" t="str">
        <f>IF(B139="","",VLOOKUP(AD139,Varsayımlar!$B:$Q,8,0))</f>
        <v/>
      </c>
      <c r="R139" s="9" t="str">
        <f>IF(B139="","",VLOOKUP(AD139,Varsayımlar!$B:$Q,9,0))</f>
        <v/>
      </c>
      <c r="S139" s="9" t="str">
        <f>IF(B139="","",VLOOKUP(AD139,Varsayımlar!$B:$Q,10,0))</f>
        <v/>
      </c>
      <c r="T139" s="9" t="str">
        <f>IF(B139="","",VLOOKUP(AD139,Varsayımlar!$B:$Q,11,0))</f>
        <v/>
      </c>
      <c r="U139" s="9" t="str">
        <f>IF(B139="","",VLOOKUP(AD139,Varsayımlar!$B:$Q,12,0))</f>
        <v/>
      </c>
      <c r="V139" s="9" t="str">
        <f>IF(B139="","",VLOOKUP(AD139,Varsayımlar!$B:$Q,13,0))</f>
        <v/>
      </c>
      <c r="W139" s="9" t="str">
        <f>IF(B139="","",VLOOKUP(AD139,Varsayımlar!$B:$Q,14,0))</f>
        <v/>
      </c>
      <c r="X139" s="9"/>
      <c r="Y139" s="9"/>
      <c r="Z139" s="9"/>
      <c r="AA139" s="9" t="str">
        <f>IF(B139="","",VLOOKUP(AD139,Varsayımlar!$B:$Q,15,0))</f>
        <v/>
      </c>
      <c r="AB139" s="9" t="str">
        <f>IF(B139="","",VLOOKUP(AD139,Varsayımlar!$B:$Q,16,0))</f>
        <v/>
      </c>
      <c r="AC139" s="9" t="str">
        <f>IF(B139="","",VLOOKUP(Sayfa2!AD114,Varsayımlar!B:S,18,0))</f>
        <v/>
      </c>
      <c r="AD139" s="9" t="str">
        <f t="shared" si="3"/>
        <v/>
      </c>
    </row>
    <row r="140" spans="1:30" ht="29.25" customHeight="1" x14ac:dyDescent="0.25">
      <c r="A140" s="9" t="s">
        <v>223</v>
      </c>
      <c r="B140" s="9"/>
      <c r="C140" s="10" t="str">
        <f>IF(B140="","",VLOOKUP(AD140,Varsayımlar!$B:$Q,3,0))</f>
        <v/>
      </c>
      <c r="D140" s="10"/>
      <c r="E140" s="10"/>
      <c r="F140" s="9"/>
      <c r="G140" s="9"/>
      <c r="H140" s="9" t="str">
        <f>IF(B140="","",VLOOKUP(AD140,Varsayımlar!$B:$Q,5,0))</f>
        <v/>
      </c>
      <c r="I140" s="9" t="str">
        <f>IF(B140="","",VLOOKUP(AD140,Varsayımlar!B:T,19,0))</f>
        <v/>
      </c>
      <c r="J140" s="9" t="str">
        <f>IF(B140="","",VLOOKUP(AD140,Varsayımlar!$B:$Q,6,0))</f>
        <v/>
      </c>
      <c r="K140" s="9"/>
      <c r="L140" s="9"/>
      <c r="M140" s="9" t="str">
        <f>IFERROR(IF(B140="","",K140/VLOOKUP(AD140,Varsayımlar!B:R,17,0)),"")</f>
        <v/>
      </c>
      <c r="N140" s="9"/>
      <c r="O140" s="9"/>
      <c r="P140" s="9" t="str">
        <f>IF(B140="","",VLOOKUP(AD140,Varsayımlar!$B:$Q,7,0)*K140)</f>
        <v/>
      </c>
      <c r="Q140" s="9" t="str">
        <f>IF(B140="","",VLOOKUP(AD140,Varsayımlar!$B:$Q,8,0))</f>
        <v/>
      </c>
      <c r="R140" s="9" t="str">
        <f>IF(B140="","",VLOOKUP(AD140,Varsayımlar!$B:$Q,9,0))</f>
        <v/>
      </c>
      <c r="S140" s="9" t="str">
        <f>IF(B140="","",VLOOKUP(AD140,Varsayımlar!$B:$Q,10,0))</f>
        <v/>
      </c>
      <c r="T140" s="9" t="str">
        <f>IF(B140="","",VLOOKUP(AD140,Varsayımlar!$B:$Q,11,0))</f>
        <v/>
      </c>
      <c r="U140" s="9" t="str">
        <f>IF(B140="","",VLOOKUP(AD140,Varsayımlar!$B:$Q,12,0))</f>
        <v/>
      </c>
      <c r="V140" s="9" t="str">
        <f>IF(B140="","",VLOOKUP(AD140,Varsayımlar!$B:$Q,13,0))</f>
        <v/>
      </c>
      <c r="W140" s="9" t="str">
        <f>IF(B140="","",VLOOKUP(AD140,Varsayımlar!$B:$Q,14,0))</f>
        <v/>
      </c>
      <c r="X140" s="9"/>
      <c r="Y140" s="9"/>
      <c r="Z140" s="9"/>
      <c r="AA140" s="9" t="str">
        <f>IF(B140="","",VLOOKUP(AD140,Varsayımlar!$B:$Q,15,0))</f>
        <v/>
      </c>
      <c r="AB140" s="9" t="str">
        <f>IF(B140="","",VLOOKUP(AD140,Varsayımlar!$B:$Q,16,0))</f>
        <v/>
      </c>
      <c r="AC140" s="9" t="str">
        <f>IF(B140="","",VLOOKUP(Sayfa2!AD115,Varsayımlar!B:S,18,0))</f>
        <v/>
      </c>
      <c r="AD140" s="9" t="str">
        <f t="shared" si="3"/>
        <v/>
      </c>
    </row>
    <row r="141" spans="1:30" ht="29.25" customHeight="1" x14ac:dyDescent="0.25">
      <c r="A141" s="9" t="s">
        <v>224</v>
      </c>
      <c r="B141" s="9"/>
      <c r="C141" s="10" t="str">
        <f>IF(B141="","",VLOOKUP(AD141,Varsayımlar!$B:$Q,3,0))</f>
        <v/>
      </c>
      <c r="D141" s="10"/>
      <c r="E141" s="10"/>
      <c r="F141" s="9"/>
      <c r="G141" s="9"/>
      <c r="H141" s="9" t="str">
        <f>IF(B141="","",VLOOKUP(AD141,Varsayımlar!$B:$Q,5,0))</f>
        <v/>
      </c>
      <c r="I141" s="9" t="str">
        <f>IF(B141="","",VLOOKUP(AD141,Varsayımlar!B:T,19,0))</f>
        <v/>
      </c>
      <c r="J141" s="9" t="str">
        <f>IF(B141="","",VLOOKUP(AD141,Varsayımlar!$B:$Q,6,0))</f>
        <v/>
      </c>
      <c r="K141" s="9"/>
      <c r="L141" s="9"/>
      <c r="M141" s="9" t="str">
        <f>IFERROR(IF(B141="","",K141/VLOOKUP(AD141,Varsayımlar!B:R,17,0)),"")</f>
        <v/>
      </c>
      <c r="N141" s="9"/>
      <c r="O141" s="9"/>
      <c r="P141" s="9" t="str">
        <f>IF(B141="","",VLOOKUP(AD141,Varsayımlar!$B:$Q,7,0)*K141)</f>
        <v/>
      </c>
      <c r="Q141" s="9" t="str">
        <f>IF(B141="","",VLOOKUP(AD141,Varsayımlar!$B:$Q,8,0))</f>
        <v/>
      </c>
      <c r="R141" s="9" t="str">
        <f>IF(B141="","",VLOOKUP(AD141,Varsayımlar!$B:$Q,9,0))</f>
        <v/>
      </c>
      <c r="S141" s="9" t="str">
        <f>IF(B141="","",VLOOKUP(AD141,Varsayımlar!$B:$Q,10,0))</f>
        <v/>
      </c>
      <c r="T141" s="9" t="str">
        <f>IF(B141="","",VLOOKUP(AD141,Varsayımlar!$B:$Q,11,0))</f>
        <v/>
      </c>
      <c r="U141" s="9" t="str">
        <f>IF(B141="","",VLOOKUP(AD141,Varsayımlar!$B:$Q,12,0))</f>
        <v/>
      </c>
      <c r="V141" s="9" t="str">
        <f>IF(B141="","",VLOOKUP(AD141,Varsayımlar!$B:$Q,13,0))</f>
        <v/>
      </c>
      <c r="W141" s="9" t="str">
        <f>IF(B141="","",VLOOKUP(AD141,Varsayımlar!$B:$Q,14,0))</f>
        <v/>
      </c>
      <c r="X141" s="9"/>
      <c r="Y141" s="9"/>
      <c r="Z141" s="9"/>
      <c r="AA141" s="9" t="str">
        <f>IF(B141="","",VLOOKUP(AD141,Varsayımlar!$B:$Q,15,0))</f>
        <v/>
      </c>
      <c r="AB141" s="9" t="str">
        <f>IF(B141="","",VLOOKUP(AD141,Varsayımlar!$B:$Q,16,0))</f>
        <v/>
      </c>
      <c r="AC141" s="9" t="str">
        <f>IF(B141="","",VLOOKUP(Sayfa2!AD116,Varsayımlar!B:S,18,0))</f>
        <v/>
      </c>
      <c r="AD141" s="9" t="str">
        <f t="shared" si="3"/>
        <v/>
      </c>
    </row>
    <row r="142" spans="1:30" ht="29.25" customHeight="1" x14ac:dyDescent="0.25">
      <c r="A142" s="9" t="s">
        <v>225</v>
      </c>
      <c r="B142" s="9"/>
      <c r="C142" s="10" t="str">
        <f>IF(B142="","",VLOOKUP(AD142,Varsayımlar!$B:$Q,3,0))</f>
        <v/>
      </c>
      <c r="D142" s="10"/>
      <c r="E142" s="10"/>
      <c r="F142" s="9"/>
      <c r="G142" s="9"/>
      <c r="H142" s="9" t="str">
        <f>IF(B142="","",VLOOKUP(AD142,Varsayımlar!$B:$Q,5,0))</f>
        <v/>
      </c>
      <c r="I142" s="9" t="str">
        <f>IF(B142="","",VLOOKUP(AD142,Varsayımlar!B:T,19,0))</f>
        <v/>
      </c>
      <c r="J142" s="9" t="str">
        <f>IF(B142="","",VLOOKUP(AD142,Varsayımlar!$B:$Q,6,0))</f>
        <v/>
      </c>
      <c r="K142" s="9"/>
      <c r="L142" s="9"/>
      <c r="M142" s="9" t="str">
        <f>IFERROR(IF(B142="","",K142/VLOOKUP(AD142,Varsayımlar!B:R,17,0)),"")</f>
        <v/>
      </c>
      <c r="N142" s="9"/>
      <c r="O142" s="9"/>
      <c r="P142" s="9" t="str">
        <f>IF(B142="","",VLOOKUP(AD142,Varsayımlar!$B:$Q,7,0)*K142)</f>
        <v/>
      </c>
      <c r="Q142" s="9" t="str">
        <f>IF(B142="","",VLOOKUP(AD142,Varsayımlar!$B:$Q,8,0))</f>
        <v/>
      </c>
      <c r="R142" s="9" t="str">
        <f>IF(B142="","",VLOOKUP(AD142,Varsayımlar!$B:$Q,9,0))</f>
        <v/>
      </c>
      <c r="S142" s="9" t="str">
        <f>IF(B142="","",VLOOKUP(AD142,Varsayımlar!$B:$Q,10,0))</f>
        <v/>
      </c>
      <c r="T142" s="9" t="str">
        <f>IF(B142="","",VLOOKUP(AD142,Varsayımlar!$B:$Q,11,0))</f>
        <v/>
      </c>
      <c r="U142" s="9" t="str">
        <f>IF(B142="","",VLOOKUP(AD142,Varsayımlar!$B:$Q,12,0))</f>
        <v/>
      </c>
      <c r="V142" s="9" t="str">
        <f>IF(B142="","",VLOOKUP(AD142,Varsayımlar!$B:$Q,13,0))</f>
        <v/>
      </c>
      <c r="W142" s="9" t="str">
        <f>IF(B142="","",VLOOKUP(AD142,Varsayımlar!$B:$Q,14,0))</f>
        <v/>
      </c>
      <c r="X142" s="9"/>
      <c r="Y142" s="9"/>
      <c r="Z142" s="9"/>
      <c r="AA142" s="9" t="str">
        <f>IF(B142="","",VLOOKUP(AD142,Varsayımlar!$B:$Q,15,0))</f>
        <v/>
      </c>
      <c r="AB142" s="9" t="str">
        <f>IF(B142="","",VLOOKUP(AD142,Varsayımlar!$B:$Q,16,0))</f>
        <v/>
      </c>
      <c r="AC142" s="9" t="str">
        <f>IF(B142="","",VLOOKUP(Sayfa2!AD117,Varsayımlar!B:S,18,0))</f>
        <v/>
      </c>
      <c r="AD142" s="9" t="str">
        <f t="shared" si="3"/>
        <v/>
      </c>
    </row>
    <row r="143" spans="1:30" ht="29.25" customHeight="1" x14ac:dyDescent="0.25">
      <c r="A143" s="9" t="s">
        <v>226</v>
      </c>
      <c r="B143" s="9"/>
      <c r="C143" s="10" t="str">
        <f>IF(B143="","",VLOOKUP(AD143,Varsayımlar!$B:$Q,3,0))</f>
        <v/>
      </c>
      <c r="D143" s="10"/>
      <c r="E143" s="10"/>
      <c r="F143" s="9"/>
      <c r="G143" s="9"/>
      <c r="H143" s="9" t="str">
        <f>IF(B143="","",VLOOKUP(AD143,Varsayımlar!$B:$Q,5,0))</f>
        <v/>
      </c>
      <c r="I143" s="9" t="str">
        <f>IF(B143="","",VLOOKUP(AD143,Varsayımlar!B:T,19,0))</f>
        <v/>
      </c>
      <c r="J143" s="9" t="str">
        <f>IF(B143="","",VLOOKUP(AD143,Varsayımlar!$B:$Q,6,0))</f>
        <v/>
      </c>
      <c r="K143" s="9"/>
      <c r="L143" s="9"/>
      <c r="M143" s="9" t="str">
        <f>IFERROR(IF(B143="","",K143/VLOOKUP(AD143,Varsayımlar!B:R,17,0)),"")</f>
        <v/>
      </c>
      <c r="N143" s="9"/>
      <c r="O143" s="9"/>
      <c r="P143" s="9" t="str">
        <f>IF(B143="","",VLOOKUP(AD143,Varsayımlar!$B:$Q,7,0)*K143)</f>
        <v/>
      </c>
      <c r="Q143" s="9" t="str">
        <f>IF(B143="","",VLOOKUP(AD143,Varsayımlar!$B:$Q,8,0))</f>
        <v/>
      </c>
      <c r="R143" s="9" t="str">
        <f>IF(B143="","",VLOOKUP(AD143,Varsayımlar!$B:$Q,9,0))</f>
        <v/>
      </c>
      <c r="S143" s="9" t="str">
        <f>IF(B143="","",VLOOKUP(AD143,Varsayımlar!$B:$Q,10,0))</f>
        <v/>
      </c>
      <c r="T143" s="9" t="str">
        <f>IF(B143="","",VLOOKUP(AD143,Varsayımlar!$B:$Q,11,0))</f>
        <v/>
      </c>
      <c r="U143" s="9" t="str">
        <f>IF(B143="","",VLOOKUP(AD143,Varsayımlar!$B:$Q,12,0))</f>
        <v/>
      </c>
      <c r="V143" s="9" t="str">
        <f>IF(B143="","",VLOOKUP(AD143,Varsayımlar!$B:$Q,13,0))</f>
        <v/>
      </c>
      <c r="W143" s="9" t="str">
        <f>IF(B143="","",VLOOKUP(AD143,Varsayımlar!$B:$Q,14,0))</f>
        <v/>
      </c>
      <c r="X143" s="9"/>
      <c r="Y143" s="9"/>
      <c r="Z143" s="9"/>
      <c r="AA143" s="9" t="str">
        <f>IF(B143="","",VLOOKUP(AD143,Varsayımlar!$B:$Q,15,0))</f>
        <v/>
      </c>
      <c r="AB143" s="9" t="str">
        <f>IF(B143="","",VLOOKUP(AD143,Varsayımlar!$B:$Q,16,0))</f>
        <v/>
      </c>
      <c r="AC143" s="9" t="str">
        <f>IF(B143="","",VLOOKUP(Sayfa2!AD118,Varsayımlar!B:S,18,0))</f>
        <v/>
      </c>
      <c r="AD143" s="9" t="str">
        <f t="shared" si="3"/>
        <v/>
      </c>
    </row>
    <row r="144" spans="1:30" ht="29.25" customHeight="1" x14ac:dyDescent="0.25">
      <c r="A144" s="9" t="s">
        <v>227</v>
      </c>
      <c r="B144" s="9"/>
      <c r="C144" s="10" t="str">
        <f>IF(B144="","",VLOOKUP(AD144,Varsayımlar!$B:$Q,3,0))</f>
        <v/>
      </c>
      <c r="D144" s="10"/>
      <c r="E144" s="10"/>
      <c r="F144" s="9"/>
      <c r="G144" s="9"/>
      <c r="H144" s="9" t="str">
        <f>IF(B144="","",VLOOKUP(AD144,Varsayımlar!$B:$Q,5,0))</f>
        <v/>
      </c>
      <c r="I144" s="9" t="str">
        <f>IF(B144="","",VLOOKUP(AD144,Varsayımlar!B:T,19,0))</f>
        <v/>
      </c>
      <c r="J144" s="9" t="str">
        <f>IF(B144="","",VLOOKUP(AD144,Varsayımlar!$B:$Q,6,0))</f>
        <v/>
      </c>
      <c r="K144" s="9"/>
      <c r="L144" s="9"/>
      <c r="M144" s="9" t="str">
        <f>IFERROR(IF(B144="","",K144/VLOOKUP(AD144,Varsayımlar!B:R,17,0)),"")</f>
        <v/>
      </c>
      <c r="N144" s="9"/>
      <c r="O144" s="9"/>
      <c r="P144" s="9" t="str">
        <f>IF(B144="","",VLOOKUP(AD144,Varsayımlar!$B:$Q,7,0)*K144)</f>
        <v/>
      </c>
      <c r="Q144" s="9" t="str">
        <f>IF(B144="","",VLOOKUP(AD144,Varsayımlar!$B:$Q,8,0))</f>
        <v/>
      </c>
      <c r="R144" s="9" t="str">
        <f>IF(B144="","",VLOOKUP(AD144,Varsayımlar!$B:$Q,9,0))</f>
        <v/>
      </c>
      <c r="S144" s="9" t="str">
        <f>IF(B144="","",VLOOKUP(AD144,Varsayımlar!$B:$Q,10,0))</f>
        <v/>
      </c>
      <c r="T144" s="9" t="str">
        <f>IF(B144="","",VLOOKUP(AD144,Varsayımlar!$B:$Q,11,0))</f>
        <v/>
      </c>
      <c r="U144" s="9" t="str">
        <f>IF(B144="","",VLOOKUP(AD144,Varsayımlar!$B:$Q,12,0))</f>
        <v/>
      </c>
      <c r="V144" s="9" t="str">
        <f>IF(B144="","",VLOOKUP(AD144,Varsayımlar!$B:$Q,13,0))</f>
        <v/>
      </c>
      <c r="W144" s="9" t="str">
        <f>IF(B144="","",VLOOKUP(AD144,Varsayımlar!$B:$Q,14,0))</f>
        <v/>
      </c>
      <c r="X144" s="9"/>
      <c r="Y144" s="9"/>
      <c r="Z144" s="9"/>
      <c r="AA144" s="9" t="str">
        <f>IF(B144="","",VLOOKUP(AD144,Varsayımlar!$B:$Q,15,0))</f>
        <v/>
      </c>
      <c r="AB144" s="9" t="str">
        <f>IF(B144="","",VLOOKUP(AD144,Varsayımlar!$B:$Q,16,0))</f>
        <v/>
      </c>
      <c r="AC144" s="9" t="str">
        <f>IF(B144="","",VLOOKUP(Sayfa2!AD119,Varsayımlar!B:S,18,0))</f>
        <v/>
      </c>
      <c r="AD144" s="9" t="str">
        <f t="shared" si="3"/>
        <v/>
      </c>
    </row>
    <row r="145" spans="1:30" ht="29.25" customHeight="1" x14ac:dyDescent="0.25">
      <c r="A145" s="9" t="s">
        <v>228</v>
      </c>
      <c r="B145" s="9"/>
      <c r="C145" s="10" t="str">
        <f>IF(B145="","",VLOOKUP(AD145,Varsayımlar!$B:$Q,3,0))</f>
        <v/>
      </c>
      <c r="D145" s="10"/>
      <c r="E145" s="10"/>
      <c r="F145" s="9"/>
      <c r="G145" s="9"/>
      <c r="H145" s="9" t="str">
        <f>IF(B145="","",VLOOKUP(AD145,Varsayımlar!$B:$Q,5,0))</f>
        <v/>
      </c>
      <c r="I145" s="9" t="str">
        <f>IF(B145="","",VLOOKUP(AD145,Varsayımlar!B:T,19,0))</f>
        <v/>
      </c>
      <c r="J145" s="9" t="str">
        <f>IF(B145="","",VLOOKUP(AD145,Varsayımlar!$B:$Q,6,0))</f>
        <v/>
      </c>
      <c r="K145" s="9"/>
      <c r="L145" s="9"/>
      <c r="M145" s="9" t="str">
        <f>IFERROR(IF(B145="","",K145/VLOOKUP(AD145,Varsayımlar!B:R,17,0)),"")</f>
        <v/>
      </c>
      <c r="N145" s="9"/>
      <c r="O145" s="9"/>
      <c r="P145" s="9" t="str">
        <f>IF(B145="","",VLOOKUP(AD145,Varsayımlar!$B:$Q,7,0)*K145)</f>
        <v/>
      </c>
      <c r="Q145" s="9" t="str">
        <f>IF(B145="","",VLOOKUP(AD145,Varsayımlar!$B:$Q,8,0))</f>
        <v/>
      </c>
      <c r="R145" s="9" t="str">
        <f>IF(B145="","",VLOOKUP(AD145,Varsayımlar!$B:$Q,9,0))</f>
        <v/>
      </c>
      <c r="S145" s="9" t="str">
        <f>IF(B145="","",VLOOKUP(AD145,Varsayımlar!$B:$Q,10,0))</f>
        <v/>
      </c>
      <c r="T145" s="9" t="str">
        <f>IF(B145="","",VLOOKUP(AD145,Varsayımlar!$B:$Q,11,0))</f>
        <v/>
      </c>
      <c r="U145" s="9" t="str">
        <f>IF(B145="","",VLOOKUP(AD145,Varsayımlar!$B:$Q,12,0))</f>
        <v/>
      </c>
      <c r="V145" s="9" t="str">
        <f>IF(B145="","",VLOOKUP(AD145,Varsayımlar!$B:$Q,13,0))</f>
        <v/>
      </c>
      <c r="W145" s="9" t="str">
        <f>IF(B145="","",VLOOKUP(AD145,Varsayımlar!$B:$Q,14,0))</f>
        <v/>
      </c>
      <c r="X145" s="9"/>
      <c r="Y145" s="9"/>
      <c r="Z145" s="9"/>
      <c r="AA145" s="9" t="str">
        <f>IF(B145="","",VLOOKUP(AD145,Varsayımlar!$B:$Q,15,0))</f>
        <v/>
      </c>
      <c r="AB145" s="9" t="str">
        <f>IF(B145="","",VLOOKUP(AD145,Varsayımlar!$B:$Q,16,0))</f>
        <v/>
      </c>
      <c r="AC145" s="9" t="str">
        <f>IF(B145="","",VLOOKUP(Sayfa2!AD120,Varsayımlar!B:S,18,0))</f>
        <v/>
      </c>
      <c r="AD145" s="9" t="str">
        <f t="shared" si="3"/>
        <v/>
      </c>
    </row>
    <row r="146" spans="1:30" ht="29.25" customHeight="1" x14ac:dyDescent="0.25">
      <c r="A146" s="9" t="s">
        <v>229</v>
      </c>
      <c r="B146" s="9"/>
      <c r="C146" s="10" t="str">
        <f>IF(B146="","",VLOOKUP(AD146,Varsayımlar!$B:$Q,3,0))</f>
        <v/>
      </c>
      <c r="D146" s="10"/>
      <c r="E146" s="10"/>
      <c r="F146" s="9"/>
      <c r="G146" s="9"/>
      <c r="H146" s="9" t="str">
        <f>IF(B146="","",VLOOKUP(AD146,Varsayımlar!$B:$Q,5,0))</f>
        <v/>
      </c>
      <c r="I146" s="9" t="str">
        <f>IF(B146="","",VLOOKUP(AD146,Varsayımlar!B:T,19,0))</f>
        <v/>
      </c>
      <c r="J146" s="9" t="str">
        <f>IF(B146="","",VLOOKUP(AD146,Varsayımlar!$B:$Q,6,0))</f>
        <v/>
      </c>
      <c r="K146" s="9"/>
      <c r="L146" s="9"/>
      <c r="M146" s="9" t="str">
        <f>IFERROR(IF(B146="","",K146/VLOOKUP(AD146,Varsayımlar!B:R,17,0)),"")</f>
        <v/>
      </c>
      <c r="N146" s="9"/>
      <c r="O146" s="9"/>
      <c r="P146" s="9" t="str">
        <f>IF(B146="","",VLOOKUP(AD146,Varsayımlar!$B:$Q,7,0)*K146)</f>
        <v/>
      </c>
      <c r="Q146" s="9" t="str">
        <f>IF(B146="","",VLOOKUP(AD146,Varsayımlar!$B:$Q,8,0))</f>
        <v/>
      </c>
      <c r="R146" s="9" t="str">
        <f>IF(B146="","",VLOOKUP(AD146,Varsayımlar!$B:$Q,9,0))</f>
        <v/>
      </c>
      <c r="S146" s="9" t="str">
        <f>IF(B146="","",VLOOKUP(AD146,Varsayımlar!$B:$Q,10,0))</f>
        <v/>
      </c>
      <c r="T146" s="9" t="str">
        <f>IF(B146="","",VLOOKUP(AD146,Varsayımlar!$B:$Q,11,0))</f>
        <v/>
      </c>
      <c r="U146" s="9" t="str">
        <f>IF(B146="","",VLOOKUP(AD146,Varsayımlar!$B:$Q,12,0))</f>
        <v/>
      </c>
      <c r="V146" s="9" t="str">
        <f>IF(B146="","",VLOOKUP(AD146,Varsayımlar!$B:$Q,13,0))</f>
        <v/>
      </c>
      <c r="W146" s="9" t="str">
        <f>IF(B146="","",VLOOKUP(AD146,Varsayımlar!$B:$Q,14,0))</f>
        <v/>
      </c>
      <c r="X146" s="9"/>
      <c r="Y146" s="9"/>
      <c r="Z146" s="9"/>
      <c r="AA146" s="9" t="str">
        <f>IF(B146="","",VLOOKUP(AD146,Varsayımlar!$B:$Q,15,0))</f>
        <v/>
      </c>
      <c r="AB146" s="9" t="str">
        <f>IF(B146="","",VLOOKUP(AD146,Varsayımlar!$B:$Q,16,0))</f>
        <v/>
      </c>
      <c r="AC146" s="9" t="str">
        <f>IF(B146="","",VLOOKUP(Sayfa2!AD121,Varsayımlar!B:S,18,0))</f>
        <v/>
      </c>
      <c r="AD146" s="9" t="str">
        <f t="shared" si="3"/>
        <v/>
      </c>
    </row>
    <row r="147" spans="1:30" ht="29.25" customHeight="1" x14ac:dyDescent="0.25">
      <c r="A147" s="9" t="s">
        <v>230</v>
      </c>
      <c r="B147" s="9"/>
      <c r="C147" s="10" t="str">
        <f>IF(B147="","",VLOOKUP(AD147,Varsayımlar!$B:$Q,3,0))</f>
        <v/>
      </c>
      <c r="D147" s="10"/>
      <c r="E147" s="10"/>
      <c r="F147" s="9"/>
      <c r="G147" s="9"/>
      <c r="H147" s="9" t="str">
        <f>IF(B147="","",VLOOKUP(AD147,Varsayımlar!$B:$Q,5,0))</f>
        <v/>
      </c>
      <c r="I147" s="9" t="str">
        <f>IF(B147="","",VLOOKUP(AD147,Varsayımlar!B:T,19,0))</f>
        <v/>
      </c>
      <c r="J147" s="9" t="str">
        <f>IF(B147="","",VLOOKUP(AD147,Varsayımlar!$B:$Q,6,0))</f>
        <v/>
      </c>
      <c r="K147" s="9"/>
      <c r="L147" s="9"/>
      <c r="M147" s="9" t="str">
        <f>IFERROR(IF(B147="","",K147/VLOOKUP(AD147,Varsayımlar!B:R,17,0)),"")</f>
        <v/>
      </c>
      <c r="N147" s="9"/>
      <c r="O147" s="9"/>
      <c r="P147" s="9" t="str">
        <f>IF(B147="","",VLOOKUP(AD147,Varsayımlar!$B:$Q,7,0)*K147)</f>
        <v/>
      </c>
      <c r="Q147" s="9" t="str">
        <f>IF(B147="","",VLOOKUP(AD147,Varsayımlar!$B:$Q,8,0))</f>
        <v/>
      </c>
      <c r="R147" s="9" t="str">
        <f>IF(B147="","",VLOOKUP(AD147,Varsayımlar!$B:$Q,9,0))</f>
        <v/>
      </c>
      <c r="S147" s="9" t="str">
        <f>IF(B147="","",VLOOKUP(AD147,Varsayımlar!$B:$Q,10,0))</f>
        <v/>
      </c>
      <c r="T147" s="9" t="str">
        <f>IF(B147="","",VLOOKUP(AD147,Varsayımlar!$B:$Q,11,0))</f>
        <v/>
      </c>
      <c r="U147" s="9" t="str">
        <f>IF(B147="","",VLOOKUP(AD147,Varsayımlar!$B:$Q,12,0))</f>
        <v/>
      </c>
      <c r="V147" s="9" t="str">
        <f>IF(B147="","",VLOOKUP(AD147,Varsayımlar!$B:$Q,13,0))</f>
        <v/>
      </c>
      <c r="W147" s="9" t="str">
        <f>IF(B147="","",VLOOKUP(AD147,Varsayımlar!$B:$Q,14,0))</f>
        <v/>
      </c>
      <c r="X147" s="9"/>
      <c r="Y147" s="9"/>
      <c r="Z147" s="9"/>
      <c r="AA147" s="9" t="str">
        <f>IF(B147="","",VLOOKUP(AD147,Varsayımlar!$B:$Q,15,0))</f>
        <v/>
      </c>
      <c r="AB147" s="9" t="str">
        <f>IF(B147="","",VLOOKUP(AD147,Varsayımlar!$B:$Q,16,0))</f>
        <v/>
      </c>
      <c r="AC147" s="9" t="str">
        <f>IF(B147="","",VLOOKUP(Sayfa2!AD122,Varsayımlar!B:S,18,0))</f>
        <v/>
      </c>
      <c r="AD147" s="9" t="str">
        <f t="shared" si="3"/>
        <v/>
      </c>
    </row>
    <row r="148" spans="1:30" ht="29.25" customHeight="1" x14ac:dyDescent="0.25">
      <c r="A148" s="9" t="s">
        <v>283</v>
      </c>
      <c r="B148" s="9"/>
      <c r="C148" s="10" t="str">
        <f>IF(B148="","",VLOOKUP(AD148,Varsayımlar!$B:$Q,3,0))</f>
        <v/>
      </c>
      <c r="D148" s="10"/>
      <c r="E148" s="10"/>
      <c r="F148" s="9"/>
      <c r="G148" s="9"/>
      <c r="H148" s="9" t="str">
        <f>IF(B148="","",VLOOKUP(AD148,Varsayımlar!$B:$Q,5,0))</f>
        <v/>
      </c>
      <c r="I148" s="9" t="str">
        <f>IF(B148="","",VLOOKUP(AD148,Varsayımlar!B:T,19,0))</f>
        <v/>
      </c>
      <c r="J148" s="9" t="str">
        <f>IF(B148="","",VLOOKUP(AD148,Varsayımlar!$B:$Q,6,0))</f>
        <v/>
      </c>
      <c r="K148" s="9"/>
      <c r="L148" s="9"/>
      <c r="M148" s="9" t="str">
        <f>IFERROR(IF(B148="","",K148/VLOOKUP(AD148,Varsayımlar!B:R,17,0)),"")</f>
        <v/>
      </c>
      <c r="N148" s="9"/>
      <c r="O148" s="9"/>
      <c r="P148" s="9" t="str">
        <f>IF(B148="","",VLOOKUP(AD148,Varsayımlar!$B:$Q,7,0)*K148)</f>
        <v/>
      </c>
      <c r="Q148" s="9" t="str">
        <f>IF(B148="","",VLOOKUP(AD148,Varsayımlar!$B:$Q,8,0))</f>
        <v/>
      </c>
      <c r="R148" s="9" t="str">
        <f>IF(B148="","",VLOOKUP(AD148,Varsayımlar!$B:$Q,9,0))</f>
        <v/>
      </c>
      <c r="S148" s="9" t="str">
        <f>IF(B148="","",VLOOKUP(AD148,Varsayımlar!$B:$Q,10,0))</f>
        <v/>
      </c>
      <c r="T148" s="9" t="str">
        <f>IF(B148="","",VLOOKUP(AD148,Varsayımlar!$B:$Q,11,0))</f>
        <v/>
      </c>
      <c r="U148" s="9" t="str">
        <f>IF(B148="","",VLOOKUP(AD148,Varsayımlar!$B:$Q,12,0))</f>
        <v/>
      </c>
      <c r="V148" s="9" t="str">
        <f>IF(B148="","",VLOOKUP(AD148,Varsayımlar!$B:$Q,13,0))</f>
        <v/>
      </c>
      <c r="W148" s="9" t="str">
        <f>IF(B148="","",VLOOKUP(AD148,Varsayımlar!$B:$Q,14,0))</f>
        <v/>
      </c>
      <c r="X148" s="9"/>
      <c r="Y148" s="9"/>
      <c r="Z148" s="9"/>
      <c r="AA148" s="9" t="str">
        <f>IF(B148="","",VLOOKUP(AD148,Varsayımlar!$B:$Q,15,0))</f>
        <v/>
      </c>
      <c r="AB148" s="9" t="str">
        <f>IF(B148="","",VLOOKUP(AD148,Varsayımlar!$B:$Q,16,0))</f>
        <v/>
      </c>
      <c r="AC148" s="9" t="str">
        <f>IF(B148="","",VLOOKUP(Sayfa2!AD123,Varsayımlar!B:S,18,0))</f>
        <v/>
      </c>
      <c r="AD148" s="9" t="str">
        <f t="shared" si="3"/>
        <v/>
      </c>
    </row>
    <row r="149" spans="1:30" ht="29.25" customHeight="1" x14ac:dyDescent="0.25">
      <c r="A149" s="9" t="s">
        <v>284</v>
      </c>
      <c r="B149" s="9"/>
      <c r="C149" s="10" t="str">
        <f>IF(B149="","",VLOOKUP(AD149,Varsayımlar!$B:$Q,3,0))</f>
        <v/>
      </c>
      <c r="D149" s="10"/>
      <c r="E149" s="10"/>
      <c r="F149" s="9"/>
      <c r="G149" s="9"/>
      <c r="H149" s="9" t="str">
        <f>IF(B149="","",VLOOKUP(AD149,Varsayımlar!$B:$Q,5,0))</f>
        <v/>
      </c>
      <c r="I149" s="9" t="str">
        <f>IF(B149="","",VLOOKUP(AD149,Varsayımlar!B:T,19,0))</f>
        <v/>
      </c>
      <c r="J149" s="9" t="str">
        <f>IF(B149="","",VLOOKUP(AD149,Varsayımlar!$B:$Q,6,0))</f>
        <v/>
      </c>
      <c r="K149" s="9"/>
      <c r="L149" s="9"/>
      <c r="M149" s="9" t="str">
        <f>IFERROR(IF(B149="","",K149/VLOOKUP(AD149,Varsayımlar!B:R,17,0)),"")</f>
        <v/>
      </c>
      <c r="N149" s="9"/>
      <c r="O149" s="9"/>
      <c r="P149" s="9" t="str">
        <f>IF(B149="","",VLOOKUP(AD149,Varsayımlar!$B:$Q,7,0)*K149)</f>
        <v/>
      </c>
      <c r="Q149" s="9" t="str">
        <f>IF(B149="","",VLOOKUP(AD149,Varsayımlar!$B:$Q,8,0))</f>
        <v/>
      </c>
      <c r="R149" s="9" t="str">
        <f>IF(B149="","",VLOOKUP(AD149,Varsayımlar!$B:$Q,9,0))</f>
        <v/>
      </c>
      <c r="S149" s="9" t="str">
        <f>IF(B149="","",VLOOKUP(AD149,Varsayımlar!$B:$Q,10,0))</f>
        <v/>
      </c>
      <c r="T149" s="9" t="str">
        <f>IF(B149="","",VLOOKUP(AD149,Varsayımlar!$B:$Q,11,0))</f>
        <v/>
      </c>
      <c r="U149" s="9" t="str">
        <f>IF(B149="","",VLOOKUP(AD149,Varsayımlar!$B:$Q,12,0))</f>
        <v/>
      </c>
      <c r="V149" s="9" t="str">
        <f>IF(B149="","",VLOOKUP(AD149,Varsayımlar!$B:$Q,13,0))</f>
        <v/>
      </c>
      <c r="W149" s="9" t="str">
        <f>IF(B149="","",VLOOKUP(AD149,Varsayımlar!$B:$Q,14,0))</f>
        <v/>
      </c>
      <c r="X149" s="9"/>
      <c r="Y149" s="9"/>
      <c r="Z149" s="9"/>
      <c r="AA149" s="9" t="str">
        <f>IF(B149="","",VLOOKUP(AD149,Varsayımlar!$B:$Q,15,0))</f>
        <v/>
      </c>
      <c r="AB149" s="9" t="str">
        <f>IF(B149="","",VLOOKUP(AD149,Varsayımlar!$B:$Q,16,0))</f>
        <v/>
      </c>
      <c r="AC149" s="9" t="str">
        <f>IF(B149="","",VLOOKUP(Sayfa2!AD124,Varsayımlar!B:S,18,0))</f>
        <v/>
      </c>
      <c r="AD149" s="9" t="str">
        <f t="shared" si="3"/>
        <v/>
      </c>
    </row>
    <row r="150" spans="1:30" x14ac:dyDescent="0.25"/>
    <row r="151" spans="1:30" x14ac:dyDescent="0.25"/>
    <row r="152" spans="1:30" x14ac:dyDescent="0.25"/>
    <row r="153" spans="1:30" x14ac:dyDescent="0.25"/>
    <row r="154" spans="1:30" x14ac:dyDescent="0.25"/>
    <row r="155" spans="1:30" x14ac:dyDescent="0.25"/>
    <row r="156" spans="1:30" x14ac:dyDescent="0.25"/>
    <row r="157" spans="1:30" x14ac:dyDescent="0.25"/>
    <row r="158" spans="1:30" x14ac:dyDescent="0.25"/>
    <row r="159" spans="1:30" x14ac:dyDescent="0.25"/>
    <row r="160" spans="1:3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4" x14ac:dyDescent="0.25"/>
    <row r="385" x14ac:dyDescent="0.25"/>
    <row r="386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400" x14ac:dyDescent="0.25"/>
    <row r="401" x14ac:dyDescent="0.25"/>
    <row r="402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4" x14ac:dyDescent="0.25"/>
    <row r="416" x14ac:dyDescent="0.25"/>
    <row r="417" x14ac:dyDescent="0.25"/>
    <row r="418" x14ac:dyDescent="0.25"/>
    <row r="420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30" x14ac:dyDescent="0.25"/>
    <row r="432" x14ac:dyDescent="0.25"/>
    <row r="434" x14ac:dyDescent="0.25"/>
    <row r="436" x14ac:dyDescent="0.25"/>
    <row r="438" x14ac:dyDescent="0.25"/>
    <row r="439" x14ac:dyDescent="0.25"/>
    <row r="440" x14ac:dyDescent="0.25"/>
    <row r="442" x14ac:dyDescent="0.25"/>
    <row r="443" x14ac:dyDescent="0.25"/>
    <row r="444" x14ac:dyDescent="0.25"/>
    <row r="446" x14ac:dyDescent="0.25"/>
    <row r="448" x14ac:dyDescent="0.25"/>
    <row r="450" x14ac:dyDescent="0.25"/>
    <row r="452" x14ac:dyDescent="0.25"/>
    <row r="454" x14ac:dyDescent="0.25"/>
    <row r="455" x14ac:dyDescent="0.25"/>
    <row r="456" x14ac:dyDescent="0.25"/>
    <row r="458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1" x14ac:dyDescent="0.25"/>
    <row r="472" x14ac:dyDescent="0.25"/>
    <row r="474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7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3" x14ac:dyDescent="0.25"/>
    <row r="984" x14ac:dyDescent="0.25"/>
    <row r="986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999" x14ac:dyDescent="0.25"/>
    <row r="1000" x14ac:dyDescent="0.25"/>
    <row r="1002" x14ac:dyDescent="0.25"/>
    <row r="1004" x14ac:dyDescent="0.25"/>
    <row r="1006" x14ac:dyDescent="0.25"/>
    <row r="1008" x14ac:dyDescent="0.25"/>
    <row r="1010" x14ac:dyDescent="0.25"/>
    <row r="1012" x14ac:dyDescent="0.25"/>
    <row r="1014" x14ac:dyDescent="0.25"/>
    <row r="1015" x14ac:dyDescent="0.25"/>
    <row r="1016" x14ac:dyDescent="0.25"/>
    <row r="1018" x14ac:dyDescent="0.25"/>
    <row r="1019" x14ac:dyDescent="0.25"/>
    <row r="1020" x14ac:dyDescent="0.25"/>
    <row r="1022" x14ac:dyDescent="0.25"/>
    <row r="1024" x14ac:dyDescent="0.25"/>
    <row r="1026" x14ac:dyDescent="0.25"/>
    <row r="1028" x14ac:dyDescent="0.25"/>
    <row r="1030" x14ac:dyDescent="0.25"/>
    <row r="1031" x14ac:dyDescent="0.25"/>
    <row r="1032" x14ac:dyDescent="0.25"/>
    <row r="1034" x14ac:dyDescent="0.25"/>
    <row r="1035" x14ac:dyDescent="0.25"/>
    <row r="1036" x14ac:dyDescent="0.25"/>
    <row r="1038" x14ac:dyDescent="0.25"/>
    <row r="1039" x14ac:dyDescent="0.25"/>
    <row r="1040" x14ac:dyDescent="0.25"/>
    <row r="1042" x14ac:dyDescent="0.25"/>
    <row r="1044" x14ac:dyDescent="0.25"/>
    <row r="1046" x14ac:dyDescent="0.25"/>
    <row r="1047" x14ac:dyDescent="0.25"/>
    <row r="1048" x14ac:dyDescent="0.25"/>
    <row r="1050" x14ac:dyDescent="0.25"/>
    <row r="1051" x14ac:dyDescent="0.25"/>
    <row r="1052" x14ac:dyDescent="0.25"/>
    <row r="1054" x14ac:dyDescent="0.25"/>
    <row r="1055" x14ac:dyDescent="0.25"/>
    <row r="1056" x14ac:dyDescent="0.25"/>
    <row r="1058" x14ac:dyDescent="0.25"/>
    <row r="1060" x14ac:dyDescent="0.25"/>
    <row r="1062" x14ac:dyDescent="0.25"/>
    <row r="1063" x14ac:dyDescent="0.25"/>
    <row r="1064" x14ac:dyDescent="0.25"/>
    <row r="1066" x14ac:dyDescent="0.25"/>
    <row r="1067" x14ac:dyDescent="0.25"/>
    <row r="1068" x14ac:dyDescent="0.25"/>
    <row r="1070" x14ac:dyDescent="0.25"/>
    <row r="1071" x14ac:dyDescent="0.25"/>
    <row r="1072" x14ac:dyDescent="0.25"/>
    <row r="1074" x14ac:dyDescent="0.25"/>
    <row r="1076" x14ac:dyDescent="0.25"/>
    <row r="1077" x14ac:dyDescent="0.25"/>
    <row r="1078" x14ac:dyDescent="0.25"/>
    <row r="1079" x14ac:dyDescent="0.25"/>
    <row r="1080" x14ac:dyDescent="0.25"/>
    <row r="1082" x14ac:dyDescent="0.25"/>
    <row r="1083" x14ac:dyDescent="0.25"/>
    <row r="1084" x14ac:dyDescent="0.25"/>
    <row r="1086" x14ac:dyDescent="0.25"/>
    <row r="1087" x14ac:dyDescent="0.25"/>
    <row r="1088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72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</sheetData>
  <mergeCells count="5">
    <mergeCell ref="A1:AB1"/>
    <mergeCell ref="A2:Z2"/>
    <mergeCell ref="A63:AB63"/>
    <mergeCell ref="A70:AB70"/>
    <mergeCell ref="A84:AB84"/>
  </mergeCells>
  <pageMargins left="0.31496062992125984" right="0.31496062992125984" top="0.35433070866141736" bottom="0.35433070866141736" header="0.31496062992125984" footer="0.31496062992125984"/>
  <pageSetup paperSize="9" scale="47" fitToHeight="2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678"/>
  <sheetViews>
    <sheetView zoomScale="60" zoomScaleNormal="60" workbookViewId="0">
      <selection activeCell="R8" sqref="R8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0.7109375" style="80" customWidth="1"/>
    <col min="5" max="5" width="39.42578125" style="80" hidden="1" customWidth="1"/>
    <col min="6" max="6" width="14.28515625" style="8" customWidth="1"/>
    <col min="7" max="7" width="15.42578125" style="8" customWidth="1"/>
    <col min="8" max="8" width="28" style="8" customWidth="1"/>
    <col min="9" max="9" width="13" style="8" customWidth="1"/>
    <col min="10" max="10" width="9.42578125" style="8" customWidth="1"/>
    <col min="11" max="11" width="12" style="8" customWidth="1"/>
    <col min="12" max="12" width="10.7109375" style="8" customWidth="1"/>
    <col min="13" max="13" width="8.85546875" style="8" customWidth="1"/>
    <col min="14" max="14" width="9.7109375" style="8" customWidth="1"/>
    <col min="15" max="15" width="6.42578125" style="8" hidden="1" customWidth="1"/>
    <col min="16" max="16" width="12.85546875" style="8" hidden="1" customWidth="1"/>
    <col min="17" max="17" width="6.5703125" style="8" bestFit="1" customWidth="1"/>
    <col min="18" max="18" width="9.85546875" style="8" customWidth="1"/>
    <col min="19" max="19" width="8.5703125" style="8" customWidth="1"/>
    <col min="20" max="20" width="7.42578125" style="8" customWidth="1"/>
    <col min="21" max="21" width="10.7109375" style="8" customWidth="1"/>
    <col min="22" max="22" width="10.140625" style="8" bestFit="1" customWidth="1"/>
    <col min="23" max="23" width="7.140625" style="8" customWidth="1"/>
    <col min="24" max="24" width="12.5703125" style="8" bestFit="1" customWidth="1"/>
    <col min="25" max="25" width="17.85546875" style="8" customWidth="1"/>
    <col min="26" max="26" width="17.42578125" style="8" bestFit="1" customWidth="1"/>
    <col min="27" max="27" width="22.85546875" style="8" customWidth="1"/>
    <col min="28" max="28" width="16.5703125" style="8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75">
        <v>46204</v>
      </c>
      <c r="AB2" s="95">
        <v>0.40625</v>
      </c>
      <c r="AC2" s="35"/>
    </row>
    <row r="3" spans="1:31" ht="81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870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82" t="s">
        <v>17</v>
      </c>
      <c r="C4" s="83">
        <f>IF(B4="","",VLOOKUP(AD4,Varsayımlar!$B:$Q,3,0))</f>
        <v>8698829380698</v>
      </c>
      <c r="D4" s="83" t="s">
        <v>233</v>
      </c>
      <c r="E4" s="104" t="s">
        <v>37</v>
      </c>
      <c r="F4" s="82" t="s">
        <v>737</v>
      </c>
      <c r="G4" s="82" t="s">
        <v>738</v>
      </c>
      <c r="H4" s="82" t="str">
        <f>IF(B4="","",VLOOKUP(AD4,Varsayımlar!$B:$Q,5,0))</f>
        <v>TORTİLLAS 25 CM 4 PCS 260G</v>
      </c>
      <c r="I4" s="82">
        <f>IF(B4="","",VLOOKUP(AD4,Varsayımlar!B:T,19,0))</f>
        <v>0</v>
      </c>
      <c r="J4" s="82" t="str">
        <f>IF(B4="","",VLOOKUP(AD4,Varsayımlar!$B:$Q,6,0))</f>
        <v>SADE</v>
      </c>
      <c r="K4" s="82">
        <v>840</v>
      </c>
      <c r="L4" s="82"/>
      <c r="M4" s="82">
        <f t="shared" ref="M4:M61" si="0">K4/84</f>
        <v>10</v>
      </c>
      <c r="N4" s="82"/>
      <c r="O4" s="82">
        <v>22</v>
      </c>
      <c r="P4" s="82">
        <f>IF(B4="","",VLOOKUP(AD4,Varsayımlar!$B:$Q,7,0)*K4)</f>
        <v>25200</v>
      </c>
      <c r="Q4" s="82">
        <f>IF(B4="","",VLOOKUP(AD4,Varsayımlar!$B:$Q,8,0))</f>
        <v>25</v>
      </c>
      <c r="R4" s="82" t="str">
        <f>IF(B4="","",VLOOKUP(AD4,Varsayımlar!$B:$Q,9,0))</f>
        <v>SOFT</v>
      </c>
      <c r="S4" s="82">
        <f>IF(B4="","",VLOOKUP(AD4,Varsayımlar!$B:$Q,10,0))</f>
        <v>4</v>
      </c>
      <c r="T4" s="82">
        <f>IF(B4="","",VLOOKUP(AD4,Varsayımlar!$B:$Q,11,0))</f>
        <v>30</v>
      </c>
      <c r="U4" s="82">
        <f>IF(B4="","",VLOOKUP(AD4,Varsayımlar!$B:$Q,12,0))</f>
        <v>260</v>
      </c>
      <c r="V4" s="82" t="str">
        <f>IF(B4="","",VLOOKUP(AD4,Varsayımlar!$B:$Q,13,0))</f>
        <v>YURTDIŞI</v>
      </c>
      <c r="W4" s="82">
        <f>IF(B4="","",VLOOKUP(AD4,Varsayımlar!$B:$Q,14,0))</f>
        <v>6</v>
      </c>
      <c r="X4" s="84">
        <v>46204</v>
      </c>
      <c r="Y4" s="84">
        <v>46388</v>
      </c>
      <c r="Z4" s="82" t="s">
        <v>828</v>
      </c>
      <c r="AA4" s="82" t="str">
        <f>IF(B4="","",VLOOKUP(AD4,Varsayımlar!$B:$Q,15,0))</f>
        <v>TRİTON -SKT ATILACAK</v>
      </c>
      <c r="AB4" s="82" t="str">
        <f>IF(B4="","",VLOOKUP(AD4,Varsayımlar!$B:$Q,16,0))</f>
        <v>24-26 CM</v>
      </c>
      <c r="AC4" s="64"/>
      <c r="AD4" s="61" t="str">
        <f t="shared" ref="AD4:AD61" si="1">IF(B4="","",CONCATENATE(B4,E4))</f>
        <v>LLC TRİTONMUTLUKAL WHEAT TORTILLA</v>
      </c>
      <c r="AE4" s="8" t="s">
        <v>883</v>
      </c>
    </row>
    <row r="5" spans="1:31" ht="36" customHeight="1" x14ac:dyDescent="0.25">
      <c r="A5" s="9" t="s">
        <v>122</v>
      </c>
      <c r="B5" s="70" t="s">
        <v>17</v>
      </c>
      <c r="C5" s="71">
        <f>IF(B5="","",VLOOKUP(AD5,Varsayımlar!$B:$Q,3,0))</f>
        <v>8698829380698</v>
      </c>
      <c r="D5" s="71" t="s">
        <v>234</v>
      </c>
      <c r="E5" s="106" t="s">
        <v>37</v>
      </c>
      <c r="F5" s="70" t="s">
        <v>735</v>
      </c>
      <c r="G5" s="70" t="s">
        <v>739</v>
      </c>
      <c r="H5" s="70" t="str">
        <f>IF(B5="","",VLOOKUP(AD5,Varsayımlar!$B:$Q,5,0))</f>
        <v>TORTİLLAS 25 CM 4 PCS 260G</v>
      </c>
      <c r="I5" s="70">
        <f>IF(B5="","",VLOOKUP(AD5,Varsayımlar!B:T,19,0))</f>
        <v>0</v>
      </c>
      <c r="J5" s="70" t="str">
        <f>IF(B5="","",VLOOKUP(AD5,Varsayımlar!$B:$Q,6,0))</f>
        <v>SADE</v>
      </c>
      <c r="K5" s="70">
        <v>2436</v>
      </c>
      <c r="L5" s="70"/>
      <c r="M5" s="70">
        <f t="shared" si="0"/>
        <v>29</v>
      </c>
      <c r="N5" s="70"/>
      <c r="O5" s="70">
        <v>12</v>
      </c>
      <c r="P5" s="70">
        <f>IF(B5="","",VLOOKUP(AD5,Varsayımlar!$B:$Q,7,0)*K5)</f>
        <v>73080</v>
      </c>
      <c r="Q5" s="70">
        <f>IF(B5="","",VLOOKUP(AD5,Varsayımlar!$B:$Q,8,0))</f>
        <v>25</v>
      </c>
      <c r="R5" s="70" t="str">
        <f>IF(B5="","",VLOOKUP(AD5,Varsayımlar!$B:$Q,9,0))</f>
        <v>SOFT</v>
      </c>
      <c r="S5" s="70">
        <f>IF(B5="","",VLOOKUP(AD5,Varsayımlar!$B:$Q,10,0))</f>
        <v>4</v>
      </c>
      <c r="T5" s="70">
        <f>IF(B5="","",VLOOKUP(AD5,Varsayımlar!$B:$Q,11,0))</f>
        <v>30</v>
      </c>
      <c r="U5" s="70">
        <f>IF(B5="","",VLOOKUP(AD5,Varsayımlar!$B:$Q,12,0))</f>
        <v>260</v>
      </c>
      <c r="V5" s="70" t="str">
        <f>IF(B5="","",VLOOKUP(AD5,Varsayımlar!$B:$Q,13,0))</f>
        <v>YURTDIŞI</v>
      </c>
      <c r="W5" s="70">
        <f>IF(B5="","",VLOOKUP(AD5,Varsayımlar!$B:$Q,14,0))</f>
        <v>6</v>
      </c>
      <c r="X5" s="73">
        <v>46204</v>
      </c>
      <c r="Y5" s="73">
        <v>46388</v>
      </c>
      <c r="Z5" s="70" t="s">
        <v>828</v>
      </c>
      <c r="AA5" s="70" t="str">
        <f>IF(B5="","",VLOOKUP(AD5,Varsayımlar!$B:$Q,15,0))</f>
        <v>TRİTON -SKT ATILACAK</v>
      </c>
      <c r="AB5" s="70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1" ht="36" customHeight="1" x14ac:dyDescent="0.25">
      <c r="A6" s="9" t="s">
        <v>123</v>
      </c>
      <c r="B6" s="107" t="s">
        <v>17</v>
      </c>
      <c r="C6" s="108">
        <f>IF(B6="","",VLOOKUP(AD6,Varsayımlar!$B:$Q,3,0))</f>
        <v>8698829380698</v>
      </c>
      <c r="D6" s="108" t="s">
        <v>236</v>
      </c>
      <c r="E6" s="109" t="s">
        <v>37</v>
      </c>
      <c r="F6" s="107" t="s">
        <v>743</v>
      </c>
      <c r="G6" s="107" t="s">
        <v>744</v>
      </c>
      <c r="H6" s="107" t="str">
        <f>IF(B6="","",VLOOKUP(AD6,Varsayımlar!$B:$Q,5,0))</f>
        <v>TORTİLLAS 25 CM 4 PCS 260G</v>
      </c>
      <c r="I6" s="107">
        <f>IF(B6="","",VLOOKUP(AD6,Varsayımlar!B:T,19,0))</f>
        <v>0</v>
      </c>
      <c r="J6" s="107" t="str">
        <f>IF(B6="","",VLOOKUP(AD6,Varsayımlar!$B:$Q,6,0))</f>
        <v>SADE</v>
      </c>
      <c r="K6" s="107">
        <v>2436</v>
      </c>
      <c r="L6" s="107"/>
      <c r="M6" s="107">
        <f t="shared" si="0"/>
        <v>29</v>
      </c>
      <c r="N6" s="107"/>
      <c r="O6" s="107"/>
      <c r="P6" s="107">
        <f>IF(B6="","",VLOOKUP(AD6,Varsayımlar!$B:$Q,7,0)*K6)</f>
        <v>73080</v>
      </c>
      <c r="Q6" s="107">
        <f>IF(B6="","",VLOOKUP(AD6,Varsayımlar!$B:$Q,8,0))</f>
        <v>25</v>
      </c>
      <c r="R6" s="107" t="str">
        <f>IF(B6="","",VLOOKUP(AD6,Varsayımlar!$B:$Q,9,0))</f>
        <v>SOFT</v>
      </c>
      <c r="S6" s="107">
        <f>IF(B6="","",VLOOKUP(AD6,Varsayımlar!$B:$Q,10,0))</f>
        <v>4</v>
      </c>
      <c r="T6" s="107">
        <f>IF(B6="","",VLOOKUP(AD6,Varsayımlar!$B:$Q,11,0))</f>
        <v>30</v>
      </c>
      <c r="U6" s="107">
        <f>IF(B6="","",VLOOKUP(AD6,Varsayımlar!$B:$Q,12,0))</f>
        <v>260</v>
      </c>
      <c r="V6" s="107" t="str">
        <f>IF(B6="","",VLOOKUP(AD6,Varsayımlar!$B:$Q,13,0))</f>
        <v>YURTDIŞI</v>
      </c>
      <c r="W6" s="107">
        <f>IF(B6="","",VLOOKUP(AD6,Varsayımlar!$B:$Q,14,0))</f>
        <v>6</v>
      </c>
      <c r="X6" s="110">
        <v>46206</v>
      </c>
      <c r="Y6" s="110">
        <v>46390</v>
      </c>
      <c r="Z6" s="107">
        <v>26070325</v>
      </c>
      <c r="AA6" s="107" t="str">
        <f>IF(B6="","",VLOOKUP(AD6,Varsayımlar!$B:$Q,15,0))</f>
        <v>TRİTON -SKT ATILACAK</v>
      </c>
      <c r="AB6" s="107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1" ht="36" customHeight="1" x14ac:dyDescent="0.25">
      <c r="A7" s="9" t="s">
        <v>124</v>
      </c>
      <c r="B7" s="111" t="s">
        <v>17</v>
      </c>
      <c r="C7" s="112">
        <f>IF(B7="","",VLOOKUP(AD7,Varsayımlar!$B:$Q,3,0))</f>
        <v>8698829380698</v>
      </c>
      <c r="D7" s="112" t="s">
        <v>237</v>
      </c>
      <c r="E7" s="113" t="s">
        <v>37</v>
      </c>
      <c r="F7" s="111" t="s">
        <v>745</v>
      </c>
      <c r="G7" s="111" t="s">
        <v>746</v>
      </c>
      <c r="H7" s="111" t="str">
        <f>IF(B7="","",VLOOKUP(AD7,Varsayımlar!$B:$Q,5,0))</f>
        <v>TORTİLLAS 25 CM 4 PCS 260G</v>
      </c>
      <c r="I7" s="111">
        <f>IF(B7="","",VLOOKUP(AD7,Varsayımlar!B:T,19,0))</f>
        <v>0</v>
      </c>
      <c r="J7" s="111" t="str">
        <f>IF(B7="","",VLOOKUP(AD7,Varsayımlar!$B:$Q,6,0))</f>
        <v>SADE</v>
      </c>
      <c r="K7" s="111">
        <v>756</v>
      </c>
      <c r="L7" s="111"/>
      <c r="M7" s="111">
        <f t="shared" si="0"/>
        <v>9</v>
      </c>
      <c r="N7" s="111"/>
      <c r="O7" s="111"/>
      <c r="P7" s="111">
        <f>IF(B7="","",VLOOKUP(AD7,Varsayımlar!$B:$Q,7,0)*K7)</f>
        <v>22680</v>
      </c>
      <c r="Q7" s="111">
        <f>IF(B7="","",VLOOKUP(AD7,Varsayımlar!$B:$Q,8,0))</f>
        <v>25</v>
      </c>
      <c r="R7" s="111" t="str">
        <f>IF(B7="","",VLOOKUP(AD7,Varsayımlar!$B:$Q,9,0))</f>
        <v>SOFT</v>
      </c>
      <c r="S7" s="111">
        <f>IF(B7="","",VLOOKUP(AD7,Varsayımlar!$B:$Q,10,0))</f>
        <v>4</v>
      </c>
      <c r="T7" s="111">
        <f>IF(B7="","",VLOOKUP(AD7,Varsayımlar!$B:$Q,11,0))</f>
        <v>30</v>
      </c>
      <c r="U7" s="111">
        <f>IF(B7="","",VLOOKUP(AD7,Varsayımlar!$B:$Q,12,0))</f>
        <v>260</v>
      </c>
      <c r="V7" s="111" t="str">
        <f>IF(B7="","",VLOOKUP(AD7,Varsayımlar!$B:$Q,13,0))</f>
        <v>YURTDIŞI</v>
      </c>
      <c r="W7" s="111">
        <f>IF(B7="","",VLOOKUP(AD7,Varsayımlar!$B:$Q,14,0))</f>
        <v>6</v>
      </c>
      <c r="X7" s="114">
        <v>46207</v>
      </c>
      <c r="Y7" s="114">
        <v>46391</v>
      </c>
      <c r="Z7" s="111" t="s">
        <v>829</v>
      </c>
      <c r="AA7" s="111" t="str">
        <f>IF(B7="","",VLOOKUP(AD7,Varsayımlar!$B:$Q,15,0))</f>
        <v>TRİTON -SKT ATILACAK</v>
      </c>
      <c r="AB7" s="111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1" ht="36" customHeight="1" x14ac:dyDescent="0.25">
      <c r="A8" s="9" t="s">
        <v>125</v>
      </c>
      <c r="B8" s="111" t="s">
        <v>17</v>
      </c>
      <c r="C8" s="112">
        <f>IF(B8="","",VLOOKUP(AD8,Varsayımlar!$B:$Q,3,0))</f>
        <v>8698829380698</v>
      </c>
      <c r="D8" s="112" t="s">
        <v>237</v>
      </c>
      <c r="E8" s="113" t="s">
        <v>37</v>
      </c>
      <c r="F8" s="111" t="s">
        <v>745</v>
      </c>
      <c r="G8" s="111" t="s">
        <v>747</v>
      </c>
      <c r="H8" s="111" t="str">
        <f>IF(B8="","",VLOOKUP(AD8,Varsayımlar!$B:$Q,5,0))</f>
        <v>TORTİLLAS 25 CM 4 PCS 260G</v>
      </c>
      <c r="I8" s="111">
        <f>IF(B8="","",VLOOKUP(AD8,Varsayımlar!B:T,19,0))</f>
        <v>0</v>
      </c>
      <c r="J8" s="111" t="str">
        <f>IF(B8="","",VLOOKUP(AD8,Varsayımlar!$B:$Q,6,0))</f>
        <v>SADE</v>
      </c>
      <c r="K8" s="111">
        <v>1680</v>
      </c>
      <c r="L8" s="111"/>
      <c r="M8" s="111">
        <f t="shared" si="0"/>
        <v>20</v>
      </c>
      <c r="N8" s="111"/>
      <c r="O8" s="111"/>
      <c r="P8" s="111">
        <f>IF(B8="","",VLOOKUP(AD8,Varsayımlar!$B:$Q,7,0)*K8)</f>
        <v>50400</v>
      </c>
      <c r="Q8" s="111">
        <f>IF(B8="","",VLOOKUP(AD8,Varsayımlar!$B:$Q,8,0))</f>
        <v>25</v>
      </c>
      <c r="R8" s="111" t="str">
        <f>IF(B8="","",VLOOKUP(AD8,Varsayımlar!$B:$Q,9,0))</f>
        <v>SOFT</v>
      </c>
      <c r="S8" s="111">
        <f>IF(B8="","",VLOOKUP(AD8,Varsayımlar!$B:$Q,10,0))</f>
        <v>4</v>
      </c>
      <c r="T8" s="111">
        <f>IF(B8="","",VLOOKUP(AD8,Varsayımlar!$B:$Q,11,0))</f>
        <v>30</v>
      </c>
      <c r="U8" s="111">
        <f>IF(B8="","",VLOOKUP(AD8,Varsayımlar!$B:$Q,12,0))</f>
        <v>260</v>
      </c>
      <c r="V8" s="111" t="str">
        <f>IF(B8="","",VLOOKUP(AD8,Varsayımlar!$B:$Q,13,0))</f>
        <v>YURTDIŞI</v>
      </c>
      <c r="W8" s="111">
        <f>IF(B8="","",VLOOKUP(AD8,Varsayımlar!$B:$Q,14,0))</f>
        <v>6</v>
      </c>
      <c r="X8" s="114">
        <v>46207</v>
      </c>
      <c r="Y8" s="114">
        <v>46391</v>
      </c>
      <c r="Z8" s="111" t="s">
        <v>829</v>
      </c>
      <c r="AA8" s="111" t="str">
        <f>IF(B8="","",VLOOKUP(AD8,Varsayımlar!$B:$Q,15,0))</f>
        <v>TRİTON -SKT ATILACAK</v>
      </c>
      <c r="AB8" s="111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1" ht="36" customHeight="1" x14ac:dyDescent="0.25">
      <c r="A9" s="9" t="s">
        <v>126</v>
      </c>
      <c r="B9" s="64" t="s">
        <v>17</v>
      </c>
      <c r="C9" s="65">
        <f>IF(B9="","",VLOOKUP(AD9,Varsayımlar!$B:$Q,3,0))</f>
        <v>8698829380698</v>
      </c>
      <c r="D9" s="65" t="s">
        <v>238</v>
      </c>
      <c r="E9" s="167" t="s">
        <v>37</v>
      </c>
      <c r="F9" s="64" t="s">
        <v>748</v>
      </c>
      <c r="G9" s="64" t="s">
        <v>749</v>
      </c>
      <c r="H9" s="64" t="str">
        <f>IF(B9="","",VLOOKUP(AD9,Varsayımlar!$B:$Q,5,0))</f>
        <v>TORTİLLAS 25 CM 4 PCS 260G</v>
      </c>
      <c r="I9" s="64">
        <f>IF(B9="","",VLOOKUP(AD9,Varsayımlar!B:T,19,0))</f>
        <v>0</v>
      </c>
      <c r="J9" s="64" t="str">
        <f>IF(B9="","",VLOOKUP(AD9,Varsayımlar!$B:$Q,6,0))</f>
        <v>SADE</v>
      </c>
      <c r="K9" s="64">
        <v>1176</v>
      </c>
      <c r="L9" s="64"/>
      <c r="M9" s="64">
        <f t="shared" si="0"/>
        <v>14</v>
      </c>
      <c r="N9" s="64"/>
      <c r="O9" s="64"/>
      <c r="P9" s="64">
        <f>IF(B9="","",VLOOKUP(AD9,Varsayımlar!$B:$Q,7,0)*K9)</f>
        <v>35280</v>
      </c>
      <c r="Q9" s="64">
        <f>IF(B9="","",VLOOKUP(AD9,Varsayımlar!$B:$Q,8,0))</f>
        <v>25</v>
      </c>
      <c r="R9" s="64" t="str">
        <f>IF(B9="","",VLOOKUP(AD9,Varsayımlar!$B:$Q,9,0))</f>
        <v>SOFT</v>
      </c>
      <c r="S9" s="64">
        <f>IF(B9="","",VLOOKUP(AD9,Varsayımlar!$B:$Q,10,0))</f>
        <v>4</v>
      </c>
      <c r="T9" s="64">
        <f>IF(B9="","",VLOOKUP(AD9,Varsayımlar!$B:$Q,11,0))</f>
        <v>30</v>
      </c>
      <c r="U9" s="64">
        <f>IF(B9="","",VLOOKUP(AD9,Varsayımlar!$B:$Q,12,0))</f>
        <v>260</v>
      </c>
      <c r="V9" s="64" t="str">
        <f>IF(B9="","",VLOOKUP(AD9,Varsayımlar!$B:$Q,13,0))</f>
        <v>YURTDIŞI</v>
      </c>
      <c r="W9" s="64">
        <f>IF(B9="","",VLOOKUP(AD9,Varsayımlar!$B:$Q,14,0))</f>
        <v>6</v>
      </c>
      <c r="X9" s="66">
        <v>46207</v>
      </c>
      <c r="Y9" s="66">
        <v>46391</v>
      </c>
      <c r="Z9" s="64" t="s">
        <v>830</v>
      </c>
      <c r="AA9" s="64" t="str">
        <f>IF(B9="","",VLOOKUP(AD9,Varsayımlar!$B:$Q,15,0))</f>
        <v>TRİTON -SKT ATILACAK</v>
      </c>
      <c r="AB9" s="64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1" ht="36" customHeight="1" x14ac:dyDescent="0.25">
      <c r="A10" s="9" t="s">
        <v>127</v>
      </c>
      <c r="B10" s="64" t="s">
        <v>17</v>
      </c>
      <c r="C10" s="65">
        <f>IF(B10="","",VLOOKUP(AD10,Varsayımlar!$B:$Q,3,0))</f>
        <v>8698829380698</v>
      </c>
      <c r="D10" s="65" t="s">
        <v>238</v>
      </c>
      <c r="E10" s="167" t="s">
        <v>37</v>
      </c>
      <c r="F10" s="64" t="s">
        <v>748</v>
      </c>
      <c r="G10" s="64" t="s">
        <v>750</v>
      </c>
      <c r="H10" s="64" t="str">
        <f>IF(B10="","",VLOOKUP(AD10,Varsayımlar!$B:$Q,5,0))</f>
        <v>TORTİLLAS 25 CM 4 PCS 260G</v>
      </c>
      <c r="I10" s="64">
        <f>IF(B10="","",VLOOKUP(AD10,Varsayımlar!B:T,19,0))</f>
        <v>0</v>
      </c>
      <c r="J10" s="64" t="str">
        <f>IF(B10="","",VLOOKUP(AD10,Varsayımlar!$B:$Q,6,0))</f>
        <v>SADE</v>
      </c>
      <c r="K10" s="64">
        <v>1260</v>
      </c>
      <c r="L10" s="64"/>
      <c r="M10" s="64">
        <f t="shared" si="0"/>
        <v>15</v>
      </c>
      <c r="N10" s="64"/>
      <c r="O10" s="64"/>
      <c r="P10" s="64">
        <f>IF(B10="","",VLOOKUP(AD10,Varsayımlar!$B:$Q,7,0)*K10)</f>
        <v>37800</v>
      </c>
      <c r="Q10" s="64">
        <f>IF(B10="","",VLOOKUP(AD10,Varsayımlar!$B:$Q,8,0))</f>
        <v>25</v>
      </c>
      <c r="R10" s="64" t="str">
        <f>IF(B10="","",VLOOKUP(AD10,Varsayımlar!$B:$Q,9,0))</f>
        <v>SOFT</v>
      </c>
      <c r="S10" s="64">
        <f>IF(B10="","",VLOOKUP(AD10,Varsayımlar!$B:$Q,10,0))</f>
        <v>4</v>
      </c>
      <c r="T10" s="64">
        <f>IF(B10="","",VLOOKUP(AD10,Varsayımlar!$B:$Q,11,0))</f>
        <v>30</v>
      </c>
      <c r="U10" s="64">
        <f>IF(B10="","",VLOOKUP(AD10,Varsayımlar!$B:$Q,12,0))</f>
        <v>260</v>
      </c>
      <c r="V10" s="64" t="str">
        <f>IF(B10="","",VLOOKUP(AD10,Varsayımlar!$B:$Q,13,0))</f>
        <v>YURTDIŞI</v>
      </c>
      <c r="W10" s="64">
        <f>IF(B10="","",VLOOKUP(AD10,Varsayımlar!$B:$Q,14,0))</f>
        <v>6</v>
      </c>
      <c r="X10" s="66">
        <v>46207</v>
      </c>
      <c r="Y10" s="66">
        <v>46391</v>
      </c>
      <c r="Z10" s="64" t="s">
        <v>830</v>
      </c>
      <c r="AA10" s="64" t="str">
        <f>IF(B10="","",VLOOKUP(AD10,Varsayımlar!$B:$Q,15,0))</f>
        <v>TRİTON -SKT ATILACAK</v>
      </c>
      <c r="AB10" s="64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1" ht="36" customHeight="1" x14ac:dyDescent="0.25">
      <c r="A11" s="9" t="s">
        <v>128</v>
      </c>
      <c r="B11" s="115" t="s">
        <v>17</v>
      </c>
      <c r="C11" s="116">
        <f>IF(B11="","",VLOOKUP(AD11,Varsayımlar!$B:$Q,3,0))</f>
        <v>8698829380698</v>
      </c>
      <c r="D11" s="116" t="s">
        <v>239</v>
      </c>
      <c r="E11" s="117" t="s">
        <v>37</v>
      </c>
      <c r="F11" s="115" t="s">
        <v>751</v>
      </c>
      <c r="G11" s="115" t="s">
        <v>752</v>
      </c>
      <c r="H11" s="115" t="str">
        <f>IF(B11="","",VLOOKUP(AD11,Varsayımlar!$B:$Q,5,0))</f>
        <v>TORTİLLAS 25 CM 4 PCS 260G</v>
      </c>
      <c r="I11" s="115">
        <f>IF(B11="","",VLOOKUP(AD11,Varsayımlar!B:T,19,0))</f>
        <v>0</v>
      </c>
      <c r="J11" s="115" t="str">
        <f>IF(B11="","",VLOOKUP(AD11,Varsayımlar!$B:$Q,6,0))</f>
        <v>SADE</v>
      </c>
      <c r="K11" s="115">
        <v>1512</v>
      </c>
      <c r="L11" s="115"/>
      <c r="M11" s="115">
        <f t="shared" si="0"/>
        <v>18</v>
      </c>
      <c r="N11" s="115"/>
      <c r="O11" s="115"/>
      <c r="P11" s="115">
        <f>IF(B11="","",VLOOKUP(AD11,Varsayımlar!$B:$Q,7,0)*K11)</f>
        <v>45360</v>
      </c>
      <c r="Q11" s="115">
        <f>IF(B11="","",VLOOKUP(AD11,Varsayımlar!$B:$Q,8,0))</f>
        <v>25</v>
      </c>
      <c r="R11" s="115" t="str">
        <f>IF(B11="","",VLOOKUP(AD11,Varsayımlar!$B:$Q,9,0))</f>
        <v>SOFT</v>
      </c>
      <c r="S11" s="115">
        <f>IF(B11="","",VLOOKUP(AD11,Varsayımlar!$B:$Q,10,0))</f>
        <v>4</v>
      </c>
      <c r="T11" s="115">
        <f>IF(B11="","",VLOOKUP(AD11,Varsayımlar!$B:$Q,11,0))</f>
        <v>30</v>
      </c>
      <c r="U11" s="115">
        <f>IF(B11="","",VLOOKUP(AD11,Varsayımlar!$B:$Q,12,0))</f>
        <v>260</v>
      </c>
      <c r="V11" s="115" t="str">
        <f>IF(B11="","",VLOOKUP(AD11,Varsayımlar!$B:$Q,13,0))</f>
        <v>YURTDIŞI</v>
      </c>
      <c r="W11" s="115">
        <f>IF(B11="","",VLOOKUP(AD11,Varsayımlar!$B:$Q,14,0))</f>
        <v>6</v>
      </c>
      <c r="X11" s="118">
        <v>46209</v>
      </c>
      <c r="Y11" s="118">
        <v>46393</v>
      </c>
      <c r="Z11" s="115">
        <v>26070625</v>
      </c>
      <c r="AA11" s="115" t="str">
        <f>IF(B11="","",VLOOKUP(AD11,Varsayımlar!$B:$Q,15,0))</f>
        <v>TRİTON -SKT ATILACAK</v>
      </c>
      <c r="AB11" s="115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1" ht="36" customHeight="1" x14ac:dyDescent="0.25">
      <c r="A12" s="9" t="s">
        <v>129</v>
      </c>
      <c r="B12" s="115" t="s">
        <v>17</v>
      </c>
      <c r="C12" s="116">
        <f>IF(B12="","",VLOOKUP(AD12,Varsayımlar!$B:$Q,3,0))</f>
        <v>8698829380698</v>
      </c>
      <c r="D12" s="116" t="s">
        <v>239</v>
      </c>
      <c r="E12" s="117" t="s">
        <v>37</v>
      </c>
      <c r="F12" s="115" t="s">
        <v>751</v>
      </c>
      <c r="G12" s="115" t="s">
        <v>753</v>
      </c>
      <c r="H12" s="115" t="str">
        <f>IF(B12="","",VLOOKUP(AD12,Varsayımlar!$B:$Q,5,0))</f>
        <v>TORTİLLAS 25 CM 4 PCS 260G</v>
      </c>
      <c r="I12" s="115">
        <f>IF(B12="","",VLOOKUP(AD12,Varsayımlar!B:T,19,0))</f>
        <v>0</v>
      </c>
      <c r="J12" s="115" t="str">
        <f>IF(B12="","",VLOOKUP(AD12,Varsayımlar!$B:$Q,6,0))</f>
        <v>SADE</v>
      </c>
      <c r="K12" s="115">
        <v>924</v>
      </c>
      <c r="L12" s="115"/>
      <c r="M12" s="115">
        <f t="shared" si="0"/>
        <v>11</v>
      </c>
      <c r="N12" s="115"/>
      <c r="O12" s="115"/>
      <c r="P12" s="115">
        <f>IF(B12="","",VLOOKUP(AD12,Varsayımlar!$B:$Q,7,0)*K12)</f>
        <v>27720</v>
      </c>
      <c r="Q12" s="115">
        <f>IF(B12="","",VLOOKUP(AD12,Varsayımlar!$B:$Q,8,0))</f>
        <v>25</v>
      </c>
      <c r="R12" s="115" t="str">
        <f>IF(B12="","",VLOOKUP(AD12,Varsayımlar!$B:$Q,9,0))</f>
        <v>SOFT</v>
      </c>
      <c r="S12" s="115">
        <f>IF(B12="","",VLOOKUP(AD12,Varsayımlar!$B:$Q,10,0))</f>
        <v>4</v>
      </c>
      <c r="T12" s="115">
        <f>IF(B12="","",VLOOKUP(AD12,Varsayımlar!$B:$Q,11,0))</f>
        <v>30</v>
      </c>
      <c r="U12" s="115">
        <f>IF(B12="","",VLOOKUP(AD12,Varsayımlar!$B:$Q,12,0))</f>
        <v>260</v>
      </c>
      <c r="V12" s="115" t="str">
        <f>IF(B12="","",VLOOKUP(AD12,Varsayımlar!$B:$Q,13,0))</f>
        <v>YURTDIŞI</v>
      </c>
      <c r="W12" s="115">
        <f>IF(B12="","",VLOOKUP(AD12,Varsayımlar!$B:$Q,14,0))</f>
        <v>6</v>
      </c>
      <c r="X12" s="118">
        <v>46209</v>
      </c>
      <c r="Y12" s="118">
        <v>46393</v>
      </c>
      <c r="Z12" s="115">
        <v>26070625</v>
      </c>
      <c r="AA12" s="115" t="str">
        <f>IF(B12="","",VLOOKUP(AD12,Varsayımlar!$B:$Q,15,0))</f>
        <v>TRİTON -SKT ATILACAK</v>
      </c>
      <c r="AB12" s="115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1" ht="36" customHeight="1" x14ac:dyDescent="0.25">
      <c r="A13" s="9" t="s">
        <v>130</v>
      </c>
      <c r="B13" s="67" t="s">
        <v>17</v>
      </c>
      <c r="C13" s="4">
        <f>IF(B13="","",VLOOKUP(AD13,Varsayımlar!$B:$Q,3,0))</f>
        <v>8698829380698</v>
      </c>
      <c r="D13" s="4" t="s">
        <v>258</v>
      </c>
      <c r="E13" s="105" t="s">
        <v>37</v>
      </c>
      <c r="F13" s="67" t="s">
        <v>754</v>
      </c>
      <c r="G13" s="67" t="s">
        <v>755</v>
      </c>
      <c r="H13" s="67" t="str">
        <f>IF(B13="","",VLOOKUP(AD13,Varsayımlar!$B:$Q,5,0))</f>
        <v>TORTİLLAS 25 CM 4 PCS 260G</v>
      </c>
      <c r="I13" s="67">
        <f>IF(B13="","",VLOOKUP(AD13,Varsayımlar!B:T,19,0))</f>
        <v>0</v>
      </c>
      <c r="J13" s="67" t="str">
        <f>IF(B13="","",VLOOKUP(AD13,Varsayımlar!$B:$Q,6,0))</f>
        <v>SADE</v>
      </c>
      <c r="K13" s="67">
        <v>1176</v>
      </c>
      <c r="L13" s="67"/>
      <c r="M13" s="67">
        <f t="shared" si="0"/>
        <v>14</v>
      </c>
      <c r="N13" s="67"/>
      <c r="O13" s="67"/>
      <c r="P13" s="67">
        <f>IF(B13="","",VLOOKUP(AD13,Varsayımlar!$B:$Q,7,0)*K13)</f>
        <v>35280</v>
      </c>
      <c r="Q13" s="67">
        <f>IF(B13="","",VLOOKUP(AD13,Varsayımlar!$B:$Q,8,0))</f>
        <v>25</v>
      </c>
      <c r="R13" s="67" t="str">
        <f>IF(B13="","",VLOOKUP(AD13,Varsayımlar!$B:$Q,9,0))</f>
        <v>SOFT</v>
      </c>
      <c r="S13" s="67">
        <f>IF(B13="","",VLOOKUP(AD13,Varsayımlar!$B:$Q,10,0))</f>
        <v>4</v>
      </c>
      <c r="T13" s="67">
        <f>IF(B13="","",VLOOKUP(AD13,Varsayımlar!$B:$Q,11,0))</f>
        <v>30</v>
      </c>
      <c r="U13" s="67">
        <f>IF(B13="","",VLOOKUP(AD13,Varsayımlar!$B:$Q,12,0))</f>
        <v>260</v>
      </c>
      <c r="V13" s="67" t="str">
        <f>IF(B13="","",VLOOKUP(AD13,Varsayımlar!$B:$Q,13,0))</f>
        <v>YURTDIŞI</v>
      </c>
      <c r="W13" s="67">
        <f>IF(B13="","",VLOOKUP(AD13,Varsayımlar!$B:$Q,14,0))</f>
        <v>6</v>
      </c>
      <c r="X13" s="68">
        <v>46210</v>
      </c>
      <c r="Y13" s="68">
        <v>46394</v>
      </c>
      <c r="Z13" s="67">
        <v>26070725</v>
      </c>
      <c r="AA13" s="67" t="str">
        <f>IF(B13="","",VLOOKUP(AD13,Varsayımlar!$B:$Q,15,0))</f>
        <v>TRİTON -SKT ATILACAK</v>
      </c>
      <c r="AB13" s="67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1" ht="36" customHeight="1" x14ac:dyDescent="0.25">
      <c r="A14" s="9" t="s">
        <v>131</v>
      </c>
      <c r="B14" s="67" t="s">
        <v>17</v>
      </c>
      <c r="C14" s="4">
        <f>IF(B14="","",VLOOKUP(AD14,Varsayımlar!$B:$Q,3,0))</f>
        <v>8698829380698</v>
      </c>
      <c r="D14" s="4" t="s">
        <v>258</v>
      </c>
      <c r="E14" s="105" t="s">
        <v>37</v>
      </c>
      <c r="F14" s="67" t="s">
        <v>754</v>
      </c>
      <c r="G14" s="67" t="s">
        <v>756</v>
      </c>
      <c r="H14" s="67" t="str">
        <f>IF(B14="","",VLOOKUP(AD14,Varsayımlar!$B:$Q,5,0))</f>
        <v>TORTİLLAS 25 CM 4 PCS 260G</v>
      </c>
      <c r="I14" s="67">
        <f>IF(B14="","",VLOOKUP(AD14,Varsayımlar!B:T,19,0))</f>
        <v>0</v>
      </c>
      <c r="J14" s="67" t="str">
        <f>IF(B14="","",VLOOKUP(AD14,Varsayımlar!$B:$Q,6,0))</f>
        <v>SADE</v>
      </c>
      <c r="K14" s="67">
        <v>1260</v>
      </c>
      <c r="L14" s="67"/>
      <c r="M14" s="67">
        <f t="shared" si="0"/>
        <v>15</v>
      </c>
      <c r="N14" s="67"/>
      <c r="O14" s="67"/>
      <c r="P14" s="67">
        <f>IF(B14="","",VLOOKUP(AD14,Varsayımlar!$B:$Q,7,0)*K14)</f>
        <v>37800</v>
      </c>
      <c r="Q14" s="67">
        <f>IF(B14="","",VLOOKUP(AD14,Varsayımlar!$B:$Q,8,0))</f>
        <v>25</v>
      </c>
      <c r="R14" s="67" t="str">
        <f>IF(B14="","",VLOOKUP(AD14,Varsayımlar!$B:$Q,9,0))</f>
        <v>SOFT</v>
      </c>
      <c r="S14" s="67">
        <f>IF(B14="","",VLOOKUP(AD14,Varsayımlar!$B:$Q,10,0))</f>
        <v>4</v>
      </c>
      <c r="T14" s="67">
        <f>IF(B14="","",VLOOKUP(AD14,Varsayımlar!$B:$Q,11,0))</f>
        <v>30</v>
      </c>
      <c r="U14" s="67">
        <f>IF(B14="","",VLOOKUP(AD14,Varsayımlar!$B:$Q,12,0))</f>
        <v>260</v>
      </c>
      <c r="V14" s="67" t="str">
        <f>IF(B14="","",VLOOKUP(AD14,Varsayımlar!$B:$Q,13,0))</f>
        <v>YURTDIŞI</v>
      </c>
      <c r="W14" s="67">
        <f>IF(B14="","",VLOOKUP(AD14,Varsayımlar!$B:$Q,14,0))</f>
        <v>6</v>
      </c>
      <c r="X14" s="68">
        <v>46210</v>
      </c>
      <c r="Y14" s="68">
        <v>46394</v>
      </c>
      <c r="Z14" s="67">
        <v>26070725</v>
      </c>
      <c r="AA14" s="67" t="str">
        <f>IF(B14="","",VLOOKUP(AD14,Varsayımlar!$B:$Q,15,0))</f>
        <v>TRİTON -SKT ATILACAK</v>
      </c>
      <c r="AB14" s="67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1" ht="36" customHeight="1" x14ac:dyDescent="0.25">
      <c r="A15" s="9" t="s">
        <v>132</v>
      </c>
      <c r="B15" s="82" t="s">
        <v>17</v>
      </c>
      <c r="C15" s="83">
        <f>IF(B15="","",VLOOKUP(AD15,Varsayımlar!$B:$Q,3,0))</f>
        <v>8698829380698</v>
      </c>
      <c r="D15" s="83" t="s">
        <v>259</v>
      </c>
      <c r="E15" s="104" t="s">
        <v>37</v>
      </c>
      <c r="F15" s="82" t="s">
        <v>757</v>
      </c>
      <c r="G15" s="82" t="s">
        <v>758</v>
      </c>
      <c r="H15" s="82" t="str">
        <f>IF(B15="","",VLOOKUP(AD15,Varsayımlar!$B:$Q,5,0))</f>
        <v>TORTİLLAS 25 CM 4 PCS 260G</v>
      </c>
      <c r="I15" s="82">
        <f>IF(B15="","",VLOOKUP(AD15,Varsayımlar!B:T,19,0))</f>
        <v>0</v>
      </c>
      <c r="J15" s="82" t="str">
        <f>IF(B15="","",VLOOKUP(AD15,Varsayımlar!$B:$Q,6,0))</f>
        <v>SADE</v>
      </c>
      <c r="K15" s="82">
        <v>840</v>
      </c>
      <c r="L15" s="82"/>
      <c r="M15" s="82">
        <f t="shared" si="0"/>
        <v>10</v>
      </c>
      <c r="N15" s="82"/>
      <c r="O15" s="82"/>
      <c r="P15" s="82">
        <f>IF(B15="","",VLOOKUP(AD15,Varsayımlar!$B:$Q,7,0)*K15)</f>
        <v>25200</v>
      </c>
      <c r="Q15" s="82">
        <f>IF(B15="","",VLOOKUP(AD15,Varsayımlar!$B:$Q,8,0))</f>
        <v>25</v>
      </c>
      <c r="R15" s="82" t="str">
        <f>IF(B15="","",VLOOKUP(AD15,Varsayımlar!$B:$Q,9,0))</f>
        <v>SOFT</v>
      </c>
      <c r="S15" s="82">
        <f>IF(B15="","",VLOOKUP(AD15,Varsayımlar!$B:$Q,10,0))</f>
        <v>4</v>
      </c>
      <c r="T15" s="82">
        <f>IF(B15="","",VLOOKUP(AD15,Varsayımlar!$B:$Q,11,0))</f>
        <v>30</v>
      </c>
      <c r="U15" s="82">
        <f>IF(B15="","",VLOOKUP(AD15,Varsayımlar!$B:$Q,12,0))</f>
        <v>260</v>
      </c>
      <c r="V15" s="82" t="str">
        <f>IF(B15="","",VLOOKUP(AD15,Varsayımlar!$B:$Q,13,0))</f>
        <v>YURTDIŞI</v>
      </c>
      <c r="W15" s="82">
        <f>IF(B15="","",VLOOKUP(AD15,Varsayımlar!$B:$Q,14,0))</f>
        <v>6</v>
      </c>
      <c r="X15" s="84">
        <v>46211</v>
      </c>
      <c r="Y15" s="84">
        <v>46395</v>
      </c>
      <c r="Z15" s="82" t="s">
        <v>831</v>
      </c>
      <c r="AA15" s="82" t="str">
        <f>IF(B15="","",VLOOKUP(AD15,Varsayımlar!$B:$Q,15,0))</f>
        <v>TRİTON -SKT ATILACAK</v>
      </c>
      <c r="AB15" s="82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1" ht="36" customHeight="1" x14ac:dyDescent="0.25">
      <c r="A16" s="9" t="s">
        <v>133</v>
      </c>
      <c r="B16" s="82" t="s">
        <v>17</v>
      </c>
      <c r="C16" s="83">
        <f>IF(B16="","",VLOOKUP(AD16,Varsayımlar!$B:$Q,3,0))</f>
        <v>8698829380698</v>
      </c>
      <c r="D16" s="83" t="s">
        <v>259</v>
      </c>
      <c r="E16" s="104" t="s">
        <v>37</v>
      </c>
      <c r="F16" s="82" t="s">
        <v>757</v>
      </c>
      <c r="G16" s="82" t="s">
        <v>759</v>
      </c>
      <c r="H16" s="82" t="str">
        <f>IF(B16="","",VLOOKUP(AD16,Varsayımlar!$B:$Q,5,0))</f>
        <v>TORTİLLAS 25 CM 4 PCS 260G</v>
      </c>
      <c r="I16" s="82">
        <f>IF(B16="","",VLOOKUP(AD16,Varsayımlar!B:T,19,0))</f>
        <v>0</v>
      </c>
      <c r="J16" s="82" t="str">
        <f>IF(B16="","",VLOOKUP(AD16,Varsayımlar!$B:$Q,6,0))</f>
        <v>SADE</v>
      </c>
      <c r="K16" s="82">
        <v>504</v>
      </c>
      <c r="L16" s="82"/>
      <c r="M16" s="82">
        <f t="shared" si="0"/>
        <v>6</v>
      </c>
      <c r="N16" s="82"/>
      <c r="O16" s="82"/>
      <c r="P16" s="82">
        <f>IF(B16="","",VLOOKUP(AD16,Varsayımlar!$B:$Q,7,0)*K16)</f>
        <v>15120</v>
      </c>
      <c r="Q16" s="82">
        <f>IF(B16="","",VLOOKUP(AD16,Varsayımlar!$B:$Q,8,0))</f>
        <v>25</v>
      </c>
      <c r="R16" s="82" t="str">
        <f>IF(B16="","",VLOOKUP(AD16,Varsayımlar!$B:$Q,9,0))</f>
        <v>SOFT</v>
      </c>
      <c r="S16" s="82">
        <f>IF(B16="","",VLOOKUP(AD16,Varsayımlar!$B:$Q,10,0))</f>
        <v>4</v>
      </c>
      <c r="T16" s="82">
        <f>IF(B16="","",VLOOKUP(AD16,Varsayımlar!$B:$Q,11,0))</f>
        <v>30</v>
      </c>
      <c r="U16" s="82">
        <f>IF(B16="","",VLOOKUP(AD16,Varsayımlar!$B:$Q,12,0))</f>
        <v>260</v>
      </c>
      <c r="V16" s="82" t="str">
        <f>IF(B16="","",VLOOKUP(AD16,Varsayımlar!$B:$Q,13,0))</f>
        <v>YURTDIŞI</v>
      </c>
      <c r="W16" s="82">
        <f>IF(B16="","",VLOOKUP(AD16,Varsayımlar!$B:$Q,14,0))</f>
        <v>6</v>
      </c>
      <c r="X16" s="84">
        <v>46211</v>
      </c>
      <c r="Y16" s="84">
        <v>46395</v>
      </c>
      <c r="Z16" s="82" t="s">
        <v>831</v>
      </c>
      <c r="AA16" s="82" t="str">
        <f>IF(B16="","",VLOOKUP(AD16,Varsayımlar!$B:$Q,15,0))</f>
        <v>TRİTON -SKT ATILACAK</v>
      </c>
      <c r="AB16" s="82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customHeight="1" x14ac:dyDescent="0.25">
      <c r="A17" s="9" t="s">
        <v>134</v>
      </c>
      <c r="B17" s="82" t="s">
        <v>17</v>
      </c>
      <c r="C17" s="83">
        <f>IF(B17="","",VLOOKUP(AD17,Varsayımlar!$B:$Q,3,0))</f>
        <v>8698829380698</v>
      </c>
      <c r="D17" s="83" t="s">
        <v>259</v>
      </c>
      <c r="E17" s="104" t="s">
        <v>37</v>
      </c>
      <c r="F17" s="82" t="s">
        <v>757</v>
      </c>
      <c r="G17" s="82" t="s">
        <v>760</v>
      </c>
      <c r="H17" s="82" t="str">
        <f>IF(B17="","",VLOOKUP(AD17,Varsayımlar!$B:$Q,5,0))</f>
        <v>TORTİLLAS 25 CM 4 PCS 260G</v>
      </c>
      <c r="I17" s="82">
        <f>IF(B17="","",VLOOKUP(AD17,Varsayımlar!B:T,19,0))</f>
        <v>0</v>
      </c>
      <c r="J17" s="82" t="str">
        <f>IF(B17="","",VLOOKUP(AD17,Varsayımlar!$B:$Q,6,0))</f>
        <v>SADE</v>
      </c>
      <c r="K17" s="82">
        <v>1092</v>
      </c>
      <c r="L17" s="82"/>
      <c r="M17" s="82">
        <f t="shared" si="0"/>
        <v>13</v>
      </c>
      <c r="N17" s="82"/>
      <c r="O17" s="82"/>
      <c r="P17" s="82">
        <f>IF(B17="","",VLOOKUP(AD17,Varsayımlar!$B:$Q,7,0)*K17)</f>
        <v>32760</v>
      </c>
      <c r="Q17" s="82">
        <f>IF(B17="","",VLOOKUP(AD17,Varsayımlar!$B:$Q,8,0))</f>
        <v>25</v>
      </c>
      <c r="R17" s="82" t="str">
        <f>IF(B17="","",VLOOKUP(AD17,Varsayımlar!$B:$Q,9,0))</f>
        <v>SOFT</v>
      </c>
      <c r="S17" s="82">
        <f>IF(B17="","",VLOOKUP(AD17,Varsayımlar!$B:$Q,10,0))</f>
        <v>4</v>
      </c>
      <c r="T17" s="82">
        <f>IF(B17="","",VLOOKUP(AD17,Varsayımlar!$B:$Q,11,0))</f>
        <v>30</v>
      </c>
      <c r="U17" s="82">
        <f>IF(B17="","",VLOOKUP(AD17,Varsayımlar!$B:$Q,12,0))</f>
        <v>260</v>
      </c>
      <c r="V17" s="82" t="str">
        <f>IF(B17="","",VLOOKUP(AD17,Varsayımlar!$B:$Q,13,0))</f>
        <v>YURTDIŞI</v>
      </c>
      <c r="W17" s="82">
        <f>IF(B17="","",VLOOKUP(AD17,Varsayımlar!$B:$Q,14,0))</f>
        <v>6</v>
      </c>
      <c r="X17" s="84">
        <v>46211</v>
      </c>
      <c r="Y17" s="84">
        <v>46395</v>
      </c>
      <c r="Z17" s="82" t="s">
        <v>831</v>
      </c>
      <c r="AA17" s="82" t="str">
        <f>IF(B17="","",VLOOKUP(AD17,Varsayımlar!$B:$Q,15,0))</f>
        <v>TRİTON -SKT ATILACAK</v>
      </c>
      <c r="AB17" s="82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customHeight="1" x14ac:dyDescent="0.25">
      <c r="A18" s="9" t="s">
        <v>135</v>
      </c>
      <c r="B18" s="77" t="s">
        <v>17</v>
      </c>
      <c r="C18" s="76">
        <f>IF(B18="","",VLOOKUP(AD18,Varsayımlar!$B:$Q,3,0))</f>
        <v>8698829380698</v>
      </c>
      <c r="D18" s="76" t="s">
        <v>260</v>
      </c>
      <c r="E18" s="119" t="s">
        <v>37</v>
      </c>
      <c r="F18" s="77" t="s">
        <v>761</v>
      </c>
      <c r="G18" s="77" t="s">
        <v>762</v>
      </c>
      <c r="H18" s="77" t="str">
        <f>IF(B18="","",VLOOKUP(AD18,Varsayımlar!$B:$Q,5,0))</f>
        <v>TORTİLLAS 25 CM 4 PCS 260G</v>
      </c>
      <c r="I18" s="77">
        <f>IF(B18="","",VLOOKUP(AD18,Varsayımlar!B:T,19,0))</f>
        <v>0</v>
      </c>
      <c r="J18" s="77" t="str">
        <f>IF(B18="","",VLOOKUP(AD18,Varsayımlar!$B:$Q,6,0))</f>
        <v>SADE</v>
      </c>
      <c r="K18" s="77">
        <v>1512</v>
      </c>
      <c r="L18" s="77"/>
      <c r="M18" s="77">
        <f t="shared" si="0"/>
        <v>18</v>
      </c>
      <c r="N18" s="77"/>
      <c r="O18" s="77"/>
      <c r="P18" s="77">
        <f>IF(B18="","",VLOOKUP(AD18,Varsayımlar!$B:$Q,7,0)*K18)</f>
        <v>45360</v>
      </c>
      <c r="Q18" s="77">
        <f>IF(B18="","",VLOOKUP(AD18,Varsayımlar!$B:$Q,8,0))</f>
        <v>25</v>
      </c>
      <c r="R18" s="77" t="str">
        <f>IF(B18="","",VLOOKUP(AD18,Varsayımlar!$B:$Q,9,0))</f>
        <v>SOFT</v>
      </c>
      <c r="S18" s="77">
        <f>IF(B18="","",VLOOKUP(AD18,Varsayımlar!$B:$Q,10,0))</f>
        <v>4</v>
      </c>
      <c r="T18" s="77">
        <f>IF(B18="","",VLOOKUP(AD18,Varsayımlar!$B:$Q,11,0))</f>
        <v>30</v>
      </c>
      <c r="U18" s="77">
        <f>IF(B18="","",VLOOKUP(AD18,Varsayımlar!$B:$Q,12,0))</f>
        <v>260</v>
      </c>
      <c r="V18" s="77" t="str">
        <f>IF(B18="","",VLOOKUP(AD18,Varsayımlar!$B:$Q,13,0))</f>
        <v>YURTDIŞI</v>
      </c>
      <c r="W18" s="77">
        <f>IF(B18="","",VLOOKUP(AD18,Varsayımlar!$B:$Q,14,0))</f>
        <v>6</v>
      </c>
      <c r="X18" s="78">
        <v>46212</v>
      </c>
      <c r="Y18" s="78">
        <v>46396</v>
      </c>
      <c r="Z18" s="77">
        <v>26070925</v>
      </c>
      <c r="AA18" s="77" t="str">
        <f>IF(B18="","",VLOOKUP(AD18,Varsayımlar!$B:$Q,15,0))</f>
        <v>TRİTON -SKT ATILACAK</v>
      </c>
      <c r="AB18" s="77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customHeight="1" x14ac:dyDescent="0.25">
      <c r="A19" s="9" t="s">
        <v>136</v>
      </c>
      <c r="B19" s="77" t="s">
        <v>17</v>
      </c>
      <c r="C19" s="76">
        <f>IF(B19="","",VLOOKUP(AD19,Varsayımlar!$B:$Q,3,0))</f>
        <v>8698829380698</v>
      </c>
      <c r="D19" s="76" t="s">
        <v>260</v>
      </c>
      <c r="E19" s="119" t="s">
        <v>37</v>
      </c>
      <c r="F19" s="77" t="s">
        <v>761</v>
      </c>
      <c r="G19" s="77" t="s">
        <v>763</v>
      </c>
      <c r="H19" s="77" t="str">
        <f>IF(B19="","",VLOOKUP(AD19,Varsayımlar!$B:$Q,5,0))</f>
        <v>TORTİLLAS 25 CM 4 PCS 260G</v>
      </c>
      <c r="I19" s="77">
        <f>IF(B19="","",VLOOKUP(AD19,Varsayımlar!B:T,19,0))</f>
        <v>0</v>
      </c>
      <c r="J19" s="77" t="str">
        <f>IF(B19="","",VLOOKUP(AD19,Varsayımlar!$B:$Q,6,0))</f>
        <v>SADE</v>
      </c>
      <c r="K19" s="77">
        <v>924</v>
      </c>
      <c r="L19" s="77"/>
      <c r="M19" s="77">
        <f t="shared" si="0"/>
        <v>11</v>
      </c>
      <c r="N19" s="77"/>
      <c r="O19" s="77"/>
      <c r="P19" s="77">
        <f>IF(B19="","",VLOOKUP(AD19,Varsayımlar!$B:$Q,7,0)*K19)</f>
        <v>27720</v>
      </c>
      <c r="Q19" s="77">
        <f>IF(B19="","",VLOOKUP(AD19,Varsayımlar!$B:$Q,8,0))</f>
        <v>25</v>
      </c>
      <c r="R19" s="77" t="str">
        <f>IF(B19="","",VLOOKUP(AD19,Varsayımlar!$B:$Q,9,0))</f>
        <v>SOFT</v>
      </c>
      <c r="S19" s="77">
        <f>IF(B19="","",VLOOKUP(AD19,Varsayımlar!$B:$Q,10,0))</f>
        <v>4</v>
      </c>
      <c r="T19" s="77">
        <f>IF(B19="","",VLOOKUP(AD19,Varsayımlar!$B:$Q,11,0))</f>
        <v>30</v>
      </c>
      <c r="U19" s="77">
        <f>IF(B19="","",VLOOKUP(AD19,Varsayımlar!$B:$Q,12,0))</f>
        <v>260</v>
      </c>
      <c r="V19" s="77" t="str">
        <f>IF(B19="","",VLOOKUP(AD19,Varsayımlar!$B:$Q,13,0))</f>
        <v>YURTDIŞI</v>
      </c>
      <c r="W19" s="77">
        <f>IF(B19="","",VLOOKUP(AD19,Varsayımlar!$B:$Q,14,0))</f>
        <v>6</v>
      </c>
      <c r="X19" s="78">
        <v>46212</v>
      </c>
      <c r="Y19" s="78">
        <v>46396</v>
      </c>
      <c r="Z19" s="77">
        <v>26070925</v>
      </c>
      <c r="AA19" s="77" t="str">
        <f>IF(B19="","",VLOOKUP(AD19,Varsayımlar!$B:$Q,15,0))</f>
        <v>TRİTON -SKT ATILACAK</v>
      </c>
      <c r="AB19" s="77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customHeight="1" x14ac:dyDescent="0.25">
      <c r="A20" s="9" t="s">
        <v>137</v>
      </c>
      <c r="B20" s="107" t="s">
        <v>17</v>
      </c>
      <c r="C20" s="108">
        <f>IF(B20="","",VLOOKUP(AD20,Varsayımlar!$B:$Q,3,0))</f>
        <v>8698829380698</v>
      </c>
      <c r="D20" s="108" t="s">
        <v>261</v>
      </c>
      <c r="E20" s="109" t="s">
        <v>37</v>
      </c>
      <c r="F20" s="107" t="s">
        <v>764</v>
      </c>
      <c r="G20" s="107" t="s">
        <v>765</v>
      </c>
      <c r="H20" s="107" t="str">
        <f>IF(B20="","",VLOOKUP(AD20,Varsayımlar!$B:$Q,5,0))</f>
        <v>TORTİLLAS 25 CM 4 PCS 260G</v>
      </c>
      <c r="I20" s="107">
        <f>IF(B20="","",VLOOKUP(AD20,Varsayımlar!B:T,19,0))</f>
        <v>0</v>
      </c>
      <c r="J20" s="107" t="str">
        <f>IF(B20="","",VLOOKUP(AD20,Varsayımlar!$B:$Q,6,0))</f>
        <v>SADE</v>
      </c>
      <c r="K20" s="107">
        <v>2436</v>
      </c>
      <c r="L20" s="107"/>
      <c r="M20" s="107">
        <f t="shared" si="0"/>
        <v>29</v>
      </c>
      <c r="N20" s="107"/>
      <c r="O20" s="107"/>
      <c r="P20" s="107">
        <f>IF(B20="","",VLOOKUP(AD20,Varsayımlar!$B:$Q,7,0)*K20)</f>
        <v>73080</v>
      </c>
      <c r="Q20" s="107">
        <f>IF(B20="","",VLOOKUP(AD20,Varsayımlar!$B:$Q,8,0))</f>
        <v>25</v>
      </c>
      <c r="R20" s="107" t="str">
        <f>IF(B20="","",VLOOKUP(AD20,Varsayımlar!$B:$Q,9,0))</f>
        <v>SOFT</v>
      </c>
      <c r="S20" s="107">
        <f>IF(B20="","",VLOOKUP(AD20,Varsayımlar!$B:$Q,10,0))</f>
        <v>4</v>
      </c>
      <c r="T20" s="107">
        <f>IF(B20="","",VLOOKUP(AD20,Varsayımlar!$B:$Q,11,0))</f>
        <v>30</v>
      </c>
      <c r="U20" s="107">
        <f>IF(B20="","",VLOOKUP(AD20,Varsayımlar!$B:$Q,12,0))</f>
        <v>260</v>
      </c>
      <c r="V20" s="107" t="str">
        <f>IF(B20="","",VLOOKUP(AD20,Varsayımlar!$B:$Q,13,0))</f>
        <v>YURTDIŞI</v>
      </c>
      <c r="W20" s="107">
        <f>IF(B20="","",VLOOKUP(AD20,Varsayımlar!$B:$Q,14,0))</f>
        <v>6</v>
      </c>
      <c r="X20" s="110">
        <v>46213</v>
      </c>
      <c r="Y20" s="110">
        <v>46397</v>
      </c>
      <c r="Z20" s="107">
        <v>26071025</v>
      </c>
      <c r="AA20" s="107" t="str">
        <f>IF(B20="","",VLOOKUP(AD20,Varsayımlar!$B:$Q,15,0))</f>
        <v>TRİTON -SKT ATILACAK</v>
      </c>
      <c r="AB20" s="107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customHeight="1" x14ac:dyDescent="0.25">
      <c r="A21" s="9" t="s">
        <v>138</v>
      </c>
      <c r="B21" s="62" t="s">
        <v>17</v>
      </c>
      <c r="C21" s="33">
        <f>IF(B21="","",VLOOKUP(AD21,Varsayımlar!$B:$Q,3,0))</f>
        <v>8698829380698</v>
      </c>
      <c r="D21" s="33" t="s">
        <v>262</v>
      </c>
      <c r="E21" s="102" t="s">
        <v>37</v>
      </c>
      <c r="F21" s="62" t="s">
        <v>766</v>
      </c>
      <c r="G21" s="62" t="s">
        <v>767</v>
      </c>
      <c r="H21" s="62" t="str">
        <f>IF(B21="","",VLOOKUP(AD21,Varsayımlar!$B:$Q,5,0))</f>
        <v>TORTİLLAS 25 CM 4 PCS 260G</v>
      </c>
      <c r="I21" s="62">
        <f>IF(B21="","",VLOOKUP(AD21,Varsayımlar!B:T,19,0))</f>
        <v>0</v>
      </c>
      <c r="J21" s="62" t="str">
        <f>IF(B21="","",VLOOKUP(AD21,Varsayımlar!$B:$Q,6,0))</f>
        <v>SADE</v>
      </c>
      <c r="K21" s="62">
        <v>2100</v>
      </c>
      <c r="L21" s="62"/>
      <c r="M21" s="62">
        <f t="shared" si="0"/>
        <v>25</v>
      </c>
      <c r="N21" s="62"/>
      <c r="O21" s="62"/>
      <c r="P21" s="62">
        <f>IF(B21="","",VLOOKUP(AD21,Varsayımlar!$B:$Q,7,0)*K21)</f>
        <v>63000</v>
      </c>
      <c r="Q21" s="62">
        <f>IF(B21="","",VLOOKUP(AD21,Varsayımlar!$B:$Q,8,0))</f>
        <v>25</v>
      </c>
      <c r="R21" s="62" t="str">
        <f>IF(B21="","",VLOOKUP(AD21,Varsayımlar!$B:$Q,9,0))</f>
        <v>SOFT</v>
      </c>
      <c r="S21" s="62">
        <f>IF(B21="","",VLOOKUP(AD21,Varsayımlar!$B:$Q,10,0))</f>
        <v>4</v>
      </c>
      <c r="T21" s="62">
        <f>IF(B21="","",VLOOKUP(AD21,Varsayımlar!$B:$Q,11,0))</f>
        <v>30</v>
      </c>
      <c r="U21" s="62">
        <f>IF(B21="","",VLOOKUP(AD21,Varsayımlar!$B:$Q,12,0))</f>
        <v>260</v>
      </c>
      <c r="V21" s="62" t="str">
        <f>IF(B21="","",VLOOKUP(AD21,Varsayımlar!$B:$Q,13,0))</f>
        <v>YURTDIŞI</v>
      </c>
      <c r="W21" s="62">
        <f>IF(B21="","",VLOOKUP(AD21,Varsayımlar!$B:$Q,14,0))</f>
        <v>6</v>
      </c>
      <c r="X21" s="63">
        <v>46214</v>
      </c>
      <c r="Y21" s="63">
        <v>46398</v>
      </c>
      <c r="Z21" s="62">
        <v>26071125</v>
      </c>
      <c r="AA21" s="62" t="str">
        <f>IF(B21="","",VLOOKUP(AD21,Varsayımlar!$B:$Q,15,0))</f>
        <v>TRİTON -SKT ATILACAK</v>
      </c>
      <c r="AB21" s="62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customHeight="1" x14ac:dyDescent="0.25">
      <c r="A22" s="9" t="s">
        <v>188</v>
      </c>
      <c r="B22" s="62" t="s">
        <v>17</v>
      </c>
      <c r="C22" s="33">
        <f>IF(B22="","",VLOOKUP(AD22,Varsayımlar!$B:$Q,3,0))</f>
        <v>8698829380698</v>
      </c>
      <c r="D22" s="33" t="s">
        <v>262</v>
      </c>
      <c r="E22" s="102" t="s">
        <v>37</v>
      </c>
      <c r="F22" s="62" t="s">
        <v>766</v>
      </c>
      <c r="G22" s="62" t="s">
        <v>768</v>
      </c>
      <c r="H22" s="62" t="str">
        <f>IF(B22="","",VLOOKUP(AD22,Varsayımlar!$B:$Q,5,0))</f>
        <v>TORTİLLAS 25 CM 4 PCS 260G</v>
      </c>
      <c r="I22" s="62">
        <f>IF(B22="","",VLOOKUP(AD22,Varsayımlar!B:T,19,0))</f>
        <v>0</v>
      </c>
      <c r="J22" s="62" t="str">
        <f>IF(B22="","",VLOOKUP(AD22,Varsayımlar!$B:$Q,6,0))</f>
        <v>SADE</v>
      </c>
      <c r="K22" s="62">
        <v>336</v>
      </c>
      <c r="L22" s="62"/>
      <c r="M22" s="62">
        <f t="shared" si="0"/>
        <v>4</v>
      </c>
      <c r="N22" s="62"/>
      <c r="O22" s="62"/>
      <c r="P22" s="62">
        <f>IF(B22="","",VLOOKUP(AD22,Varsayımlar!$B:$Q,7,0)*K22)</f>
        <v>10080</v>
      </c>
      <c r="Q22" s="62">
        <f>IF(B22="","",VLOOKUP(AD22,Varsayımlar!$B:$Q,8,0))</f>
        <v>25</v>
      </c>
      <c r="R22" s="62" t="str">
        <f>IF(B22="","",VLOOKUP(AD22,Varsayımlar!$B:$Q,9,0))</f>
        <v>SOFT</v>
      </c>
      <c r="S22" s="62">
        <f>IF(B22="","",VLOOKUP(AD22,Varsayımlar!$B:$Q,10,0))</f>
        <v>4</v>
      </c>
      <c r="T22" s="62">
        <f>IF(B22="","",VLOOKUP(AD22,Varsayımlar!$B:$Q,11,0))</f>
        <v>30</v>
      </c>
      <c r="U22" s="62">
        <f>IF(B22="","",VLOOKUP(AD22,Varsayımlar!$B:$Q,12,0))</f>
        <v>260</v>
      </c>
      <c r="V22" s="62" t="str">
        <f>IF(B22="","",VLOOKUP(AD22,Varsayımlar!$B:$Q,13,0))</f>
        <v>YURTDIŞI</v>
      </c>
      <c r="W22" s="62">
        <f>IF(B22="","",VLOOKUP(AD22,Varsayımlar!$B:$Q,14,0))</f>
        <v>6</v>
      </c>
      <c r="X22" s="63">
        <v>46214</v>
      </c>
      <c r="Y22" s="63">
        <v>46398</v>
      </c>
      <c r="Z22" s="62">
        <v>26071125</v>
      </c>
      <c r="AA22" s="62" t="str">
        <f>IF(B22="","",VLOOKUP(AD22,Varsayımlar!$B:$Q,15,0))</f>
        <v>TRİTON -SKT ATILACAK</v>
      </c>
      <c r="AB22" s="62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customHeight="1" x14ac:dyDescent="0.25">
      <c r="A23" s="9" t="s">
        <v>189</v>
      </c>
      <c r="B23" s="111" t="s">
        <v>17</v>
      </c>
      <c r="C23" s="112">
        <f>IF(B23="","",VLOOKUP(AD23,Varsayımlar!$B:$Q,3,0))</f>
        <v>8698829380698</v>
      </c>
      <c r="D23" s="112" t="s">
        <v>266</v>
      </c>
      <c r="E23" s="113" t="s">
        <v>37</v>
      </c>
      <c r="F23" s="111" t="s">
        <v>769</v>
      </c>
      <c r="G23" s="111" t="s">
        <v>770</v>
      </c>
      <c r="H23" s="111" t="str">
        <f>IF(B23="","",VLOOKUP(AD23,Varsayımlar!$B:$Q,5,0))</f>
        <v>TORTİLLAS 25 CM 4 PCS 260G</v>
      </c>
      <c r="I23" s="111">
        <f>IF(B23="","",VLOOKUP(AD23,Varsayımlar!B:T,19,0))</f>
        <v>0</v>
      </c>
      <c r="J23" s="111" t="str">
        <f>IF(B23="","",VLOOKUP(AD23,Varsayımlar!$B:$Q,6,0))</f>
        <v>SADE</v>
      </c>
      <c r="K23" s="111">
        <v>588</v>
      </c>
      <c r="L23" s="111"/>
      <c r="M23" s="111">
        <f t="shared" si="0"/>
        <v>7</v>
      </c>
      <c r="N23" s="111"/>
      <c r="O23" s="111"/>
      <c r="P23" s="111">
        <f>IF(B23="","",VLOOKUP(AD23,Varsayımlar!$B:$Q,7,0)*K23)</f>
        <v>17640</v>
      </c>
      <c r="Q23" s="111">
        <f>IF(B23="","",VLOOKUP(AD23,Varsayımlar!$B:$Q,8,0))</f>
        <v>25</v>
      </c>
      <c r="R23" s="111" t="str">
        <f>IF(B23="","",VLOOKUP(AD23,Varsayımlar!$B:$Q,9,0))</f>
        <v>SOFT</v>
      </c>
      <c r="S23" s="111">
        <f>IF(B23="","",VLOOKUP(AD23,Varsayımlar!$B:$Q,10,0))</f>
        <v>4</v>
      </c>
      <c r="T23" s="111">
        <f>IF(B23="","",VLOOKUP(AD23,Varsayımlar!$B:$Q,11,0))</f>
        <v>30</v>
      </c>
      <c r="U23" s="111">
        <f>IF(B23="","",VLOOKUP(AD23,Varsayımlar!$B:$Q,12,0))</f>
        <v>260</v>
      </c>
      <c r="V23" s="111" t="str">
        <f>IF(B23="","",VLOOKUP(AD23,Varsayımlar!$B:$Q,13,0))</f>
        <v>YURTDIŞI</v>
      </c>
      <c r="W23" s="111">
        <f>IF(B23="","",VLOOKUP(AD23,Varsayımlar!$B:$Q,14,0))</f>
        <v>6</v>
      </c>
      <c r="X23" s="114">
        <v>46216</v>
      </c>
      <c r="Y23" s="114">
        <v>46400</v>
      </c>
      <c r="Z23" s="111" t="s">
        <v>832</v>
      </c>
      <c r="AA23" s="111" t="str">
        <f>IF(B23="","",VLOOKUP(AD23,Varsayımlar!$B:$Q,15,0))</f>
        <v>TRİTON -SKT ATILACAK</v>
      </c>
      <c r="AB23" s="111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customHeight="1" x14ac:dyDescent="0.25">
      <c r="A24" s="9" t="s">
        <v>190</v>
      </c>
      <c r="B24" s="111" t="s">
        <v>17</v>
      </c>
      <c r="C24" s="112">
        <f>IF(B24="","",VLOOKUP(AD24,Varsayımlar!$B:$Q,3,0))</f>
        <v>8698829380698</v>
      </c>
      <c r="D24" s="112" t="s">
        <v>266</v>
      </c>
      <c r="E24" s="113" t="s">
        <v>37</v>
      </c>
      <c r="F24" s="111" t="s">
        <v>769</v>
      </c>
      <c r="G24" s="111" t="s">
        <v>771</v>
      </c>
      <c r="H24" s="111" t="str">
        <f>IF(B24="","",VLOOKUP(AD24,Varsayımlar!$B:$Q,5,0))</f>
        <v>TORTİLLAS 25 CM 4 PCS 260G</v>
      </c>
      <c r="I24" s="111">
        <f>IF(B24="","",VLOOKUP(AD24,Varsayımlar!B:T,19,0))</f>
        <v>0</v>
      </c>
      <c r="J24" s="111" t="str">
        <f>IF(B24="","",VLOOKUP(AD24,Varsayımlar!$B:$Q,6,0))</f>
        <v>SADE</v>
      </c>
      <c r="K24" s="111">
        <v>1848</v>
      </c>
      <c r="L24" s="111"/>
      <c r="M24" s="111">
        <f t="shared" si="0"/>
        <v>22</v>
      </c>
      <c r="N24" s="111"/>
      <c r="O24" s="111"/>
      <c r="P24" s="111">
        <f>IF(B24="","",VLOOKUP(AD24,Varsayımlar!$B:$Q,7,0)*K24)</f>
        <v>55440</v>
      </c>
      <c r="Q24" s="111">
        <f>IF(B24="","",VLOOKUP(AD24,Varsayımlar!$B:$Q,8,0))</f>
        <v>25</v>
      </c>
      <c r="R24" s="111" t="str">
        <f>IF(B24="","",VLOOKUP(AD24,Varsayımlar!$B:$Q,9,0))</f>
        <v>SOFT</v>
      </c>
      <c r="S24" s="111">
        <f>IF(B24="","",VLOOKUP(AD24,Varsayımlar!$B:$Q,10,0))</f>
        <v>4</v>
      </c>
      <c r="T24" s="111">
        <f>IF(B24="","",VLOOKUP(AD24,Varsayımlar!$B:$Q,11,0))</f>
        <v>30</v>
      </c>
      <c r="U24" s="111">
        <f>IF(B24="","",VLOOKUP(AD24,Varsayımlar!$B:$Q,12,0))</f>
        <v>260</v>
      </c>
      <c r="V24" s="111" t="str">
        <f>IF(B24="","",VLOOKUP(AD24,Varsayımlar!$B:$Q,13,0))</f>
        <v>YURTDIŞI</v>
      </c>
      <c r="W24" s="111">
        <f>IF(B24="","",VLOOKUP(AD24,Varsayımlar!$B:$Q,14,0))</f>
        <v>6</v>
      </c>
      <c r="X24" s="114">
        <v>46216</v>
      </c>
      <c r="Y24" s="114">
        <v>46400</v>
      </c>
      <c r="Z24" s="111" t="s">
        <v>832</v>
      </c>
      <c r="AA24" s="111" t="str">
        <f>IF(B24="","",VLOOKUP(AD24,Varsayımlar!$B:$Q,15,0))</f>
        <v>TRİTON -SKT ATILACAK</v>
      </c>
      <c r="AB24" s="111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customHeight="1" x14ac:dyDescent="0.25">
      <c r="A25" s="9" t="s">
        <v>191</v>
      </c>
      <c r="B25" s="64" t="s">
        <v>17</v>
      </c>
      <c r="C25" s="65">
        <f>IF(B25="","",VLOOKUP(AD25,Varsayımlar!$B:$Q,3,0))</f>
        <v>8698829380698</v>
      </c>
      <c r="D25" s="65" t="s">
        <v>476</v>
      </c>
      <c r="E25" s="167" t="s">
        <v>37</v>
      </c>
      <c r="F25" s="64" t="s">
        <v>772</v>
      </c>
      <c r="G25" s="64" t="s">
        <v>773</v>
      </c>
      <c r="H25" s="64" t="str">
        <f>IF(B25="","",VLOOKUP(AD25,Varsayımlar!$B:$Q,5,0))</f>
        <v>TORTİLLAS 25 CM 4 PCS 260G</v>
      </c>
      <c r="I25" s="64">
        <f>IF(B25="","",VLOOKUP(AD25,Varsayımlar!B:T,19,0))</f>
        <v>0</v>
      </c>
      <c r="J25" s="64" t="str">
        <f>IF(B25="","",VLOOKUP(AD25,Varsayımlar!$B:$Q,6,0))</f>
        <v>SADE</v>
      </c>
      <c r="K25" s="64">
        <v>1428</v>
      </c>
      <c r="L25" s="64"/>
      <c r="M25" s="64">
        <f t="shared" si="0"/>
        <v>17</v>
      </c>
      <c r="N25" s="64"/>
      <c r="O25" s="64"/>
      <c r="P25" s="64">
        <f>IF(B25="","",VLOOKUP(AD25,Varsayımlar!$B:$Q,7,0)*K25)</f>
        <v>42840</v>
      </c>
      <c r="Q25" s="64">
        <f>IF(B25="","",VLOOKUP(AD25,Varsayımlar!$B:$Q,8,0))</f>
        <v>25</v>
      </c>
      <c r="R25" s="64" t="str">
        <f>IF(B25="","",VLOOKUP(AD25,Varsayımlar!$B:$Q,9,0))</f>
        <v>SOFT</v>
      </c>
      <c r="S25" s="64">
        <f>IF(B25="","",VLOOKUP(AD25,Varsayımlar!$B:$Q,10,0))</f>
        <v>4</v>
      </c>
      <c r="T25" s="64">
        <f>IF(B25="","",VLOOKUP(AD25,Varsayımlar!$B:$Q,11,0))</f>
        <v>30</v>
      </c>
      <c r="U25" s="64">
        <f>IF(B25="","",VLOOKUP(AD25,Varsayımlar!$B:$Q,12,0))</f>
        <v>260</v>
      </c>
      <c r="V25" s="64" t="str">
        <f>IF(B25="","",VLOOKUP(AD25,Varsayımlar!$B:$Q,13,0))</f>
        <v>YURTDIŞI</v>
      </c>
      <c r="W25" s="64">
        <f>IF(B25="","",VLOOKUP(AD25,Varsayımlar!$B:$Q,14,0))</f>
        <v>6</v>
      </c>
      <c r="X25" s="66">
        <v>46216</v>
      </c>
      <c r="Y25" s="66">
        <v>46400</v>
      </c>
      <c r="Z25" s="64" t="s">
        <v>833</v>
      </c>
      <c r="AA25" s="64" t="str">
        <f>IF(B25="","",VLOOKUP(AD25,Varsayımlar!$B:$Q,15,0))</f>
        <v>TRİTON -SKT ATILACAK</v>
      </c>
      <c r="AB25" s="64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customHeight="1" x14ac:dyDescent="0.25">
      <c r="A26" s="9" t="s">
        <v>192</v>
      </c>
      <c r="B26" s="64" t="s">
        <v>17</v>
      </c>
      <c r="C26" s="65">
        <f>IF(B26="","",VLOOKUP(AD26,Varsayımlar!$B:$Q,3,0))</f>
        <v>8698829380698</v>
      </c>
      <c r="D26" s="65" t="s">
        <v>476</v>
      </c>
      <c r="E26" s="167" t="s">
        <v>37</v>
      </c>
      <c r="F26" s="64" t="s">
        <v>772</v>
      </c>
      <c r="G26" s="64" t="s">
        <v>774</v>
      </c>
      <c r="H26" s="64" t="str">
        <f>IF(B26="","",VLOOKUP(AD26,Varsayımlar!$B:$Q,5,0))</f>
        <v>TORTİLLAS 25 CM 4 PCS 260G</v>
      </c>
      <c r="I26" s="64">
        <f>IF(B26="","",VLOOKUP(AD26,Varsayımlar!B:T,19,0))</f>
        <v>0</v>
      </c>
      <c r="J26" s="64" t="str">
        <f>IF(B26="","",VLOOKUP(AD26,Varsayımlar!$B:$Q,6,0))</f>
        <v>SADE</v>
      </c>
      <c r="K26" s="64">
        <v>1008</v>
      </c>
      <c r="L26" s="64"/>
      <c r="M26" s="64">
        <f t="shared" si="0"/>
        <v>12</v>
      </c>
      <c r="N26" s="64"/>
      <c r="O26" s="64"/>
      <c r="P26" s="64">
        <f>IF(B26="","",VLOOKUP(AD26,Varsayımlar!$B:$Q,7,0)*K26)</f>
        <v>30240</v>
      </c>
      <c r="Q26" s="64">
        <f>IF(B26="","",VLOOKUP(AD26,Varsayımlar!$B:$Q,8,0))</f>
        <v>25</v>
      </c>
      <c r="R26" s="64" t="str">
        <f>IF(B26="","",VLOOKUP(AD26,Varsayımlar!$B:$Q,9,0))</f>
        <v>SOFT</v>
      </c>
      <c r="S26" s="64">
        <f>IF(B26="","",VLOOKUP(AD26,Varsayımlar!$B:$Q,10,0))</f>
        <v>4</v>
      </c>
      <c r="T26" s="64">
        <f>IF(B26="","",VLOOKUP(AD26,Varsayımlar!$B:$Q,11,0))</f>
        <v>30</v>
      </c>
      <c r="U26" s="64">
        <f>IF(B26="","",VLOOKUP(AD26,Varsayımlar!$B:$Q,12,0))</f>
        <v>260</v>
      </c>
      <c r="V26" s="64" t="str">
        <f>IF(B26="","",VLOOKUP(AD26,Varsayımlar!$B:$Q,13,0))</f>
        <v>YURTDIŞI</v>
      </c>
      <c r="W26" s="64">
        <f>IF(B26="","",VLOOKUP(AD26,Varsayımlar!$B:$Q,14,0))</f>
        <v>6</v>
      </c>
      <c r="X26" s="66">
        <v>46216</v>
      </c>
      <c r="Y26" s="66">
        <v>46400</v>
      </c>
      <c r="Z26" s="64" t="s">
        <v>833</v>
      </c>
      <c r="AA26" s="64" t="str">
        <f>IF(B26="","",VLOOKUP(AD26,Varsayımlar!$B:$Q,15,0))</f>
        <v>TRİTON -SKT ATILACAK</v>
      </c>
      <c r="AB26" s="64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customHeight="1" x14ac:dyDescent="0.25">
      <c r="A27" s="9" t="s">
        <v>193</v>
      </c>
      <c r="B27" s="77" t="s">
        <v>17</v>
      </c>
      <c r="C27" s="76">
        <f>IF(B27="","",VLOOKUP(AD27,Varsayımlar!$B:$Q,3,0))</f>
        <v>8698829380698</v>
      </c>
      <c r="D27" s="76" t="s">
        <v>478</v>
      </c>
      <c r="E27" s="119" t="s">
        <v>37</v>
      </c>
      <c r="F27" s="77" t="s">
        <v>775</v>
      </c>
      <c r="G27" s="77" t="s">
        <v>776</v>
      </c>
      <c r="H27" s="77" t="str">
        <f>IF(B27="","",VLOOKUP(AD27,Varsayımlar!$B:$Q,5,0))</f>
        <v>TORTİLLAS 25 CM 4 PCS 260G</v>
      </c>
      <c r="I27" s="77">
        <f>IF(B27="","",VLOOKUP(AD27,Varsayımlar!B:T,19,0))</f>
        <v>0</v>
      </c>
      <c r="J27" s="77" t="str">
        <f>IF(B27="","",VLOOKUP(AD27,Varsayımlar!$B:$Q,6,0))</f>
        <v>SADE</v>
      </c>
      <c r="K27" s="77">
        <v>1260</v>
      </c>
      <c r="L27" s="77"/>
      <c r="M27" s="77">
        <f t="shared" si="0"/>
        <v>15</v>
      </c>
      <c r="N27" s="77"/>
      <c r="O27" s="77"/>
      <c r="P27" s="77">
        <f>IF(B27="","",VLOOKUP(AD27,Varsayımlar!$B:$Q,7,0)*K27)</f>
        <v>37800</v>
      </c>
      <c r="Q27" s="77">
        <f>IF(B27="","",VLOOKUP(AD27,Varsayımlar!$B:$Q,8,0))</f>
        <v>25</v>
      </c>
      <c r="R27" s="77" t="str">
        <f>IF(B27="","",VLOOKUP(AD27,Varsayımlar!$B:$Q,9,0))</f>
        <v>SOFT</v>
      </c>
      <c r="S27" s="77">
        <f>IF(B27="","",VLOOKUP(AD27,Varsayımlar!$B:$Q,10,0))</f>
        <v>4</v>
      </c>
      <c r="T27" s="77">
        <f>IF(B27="","",VLOOKUP(AD27,Varsayımlar!$B:$Q,11,0))</f>
        <v>30</v>
      </c>
      <c r="U27" s="77">
        <f>IF(B27="","",VLOOKUP(AD27,Varsayımlar!$B:$Q,12,0))</f>
        <v>260</v>
      </c>
      <c r="V27" s="77" t="str">
        <f>IF(B27="","",VLOOKUP(AD27,Varsayımlar!$B:$Q,13,0))</f>
        <v>YURTDIŞI</v>
      </c>
      <c r="W27" s="77">
        <f>IF(B27="","",VLOOKUP(AD27,Varsayımlar!$B:$Q,14,0))</f>
        <v>6</v>
      </c>
      <c r="X27" s="78">
        <v>46217</v>
      </c>
      <c r="Y27" s="78">
        <v>46401</v>
      </c>
      <c r="Z27" s="77" t="s">
        <v>689</v>
      </c>
      <c r="AA27" s="77" t="str">
        <f>IF(B27="","",VLOOKUP(AD27,Varsayımlar!$B:$Q,15,0))</f>
        <v>TRİTON -SKT ATILACAK</v>
      </c>
      <c r="AB27" s="77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customHeight="1" x14ac:dyDescent="0.25">
      <c r="A28" s="9" t="s">
        <v>194</v>
      </c>
      <c r="B28" s="77" t="s">
        <v>17</v>
      </c>
      <c r="C28" s="76">
        <f>IF(B28="","",VLOOKUP(AD28,Varsayımlar!$B:$Q,3,0))</f>
        <v>8698829380698</v>
      </c>
      <c r="D28" s="76" t="s">
        <v>478</v>
      </c>
      <c r="E28" s="119" t="s">
        <v>37</v>
      </c>
      <c r="F28" s="77" t="s">
        <v>775</v>
      </c>
      <c r="G28" s="77" t="s">
        <v>777</v>
      </c>
      <c r="H28" s="77" t="str">
        <f>IF(B28="","",VLOOKUP(AD28,Varsayımlar!$B:$Q,5,0))</f>
        <v>TORTİLLAS 25 CM 4 PCS 260G</v>
      </c>
      <c r="I28" s="77">
        <f>IF(B28="","",VLOOKUP(AD28,Varsayımlar!B:T,19,0))</f>
        <v>0</v>
      </c>
      <c r="J28" s="77" t="str">
        <f>IF(B28="","",VLOOKUP(AD28,Varsayımlar!$B:$Q,6,0))</f>
        <v>SADE</v>
      </c>
      <c r="K28" s="77">
        <v>336</v>
      </c>
      <c r="L28" s="77"/>
      <c r="M28" s="77">
        <f t="shared" si="0"/>
        <v>4</v>
      </c>
      <c r="N28" s="77"/>
      <c r="O28" s="77"/>
      <c r="P28" s="77">
        <f>IF(B28="","",VLOOKUP(AD28,Varsayımlar!$B:$Q,7,0)*K28)</f>
        <v>10080</v>
      </c>
      <c r="Q28" s="77">
        <f>IF(B28="","",VLOOKUP(AD28,Varsayımlar!$B:$Q,8,0))</f>
        <v>25</v>
      </c>
      <c r="R28" s="77" t="str">
        <f>IF(B28="","",VLOOKUP(AD28,Varsayımlar!$B:$Q,9,0))</f>
        <v>SOFT</v>
      </c>
      <c r="S28" s="77">
        <f>IF(B28="","",VLOOKUP(AD28,Varsayımlar!$B:$Q,10,0))</f>
        <v>4</v>
      </c>
      <c r="T28" s="77">
        <f>IF(B28="","",VLOOKUP(AD28,Varsayımlar!$B:$Q,11,0))</f>
        <v>30</v>
      </c>
      <c r="U28" s="77">
        <f>IF(B28="","",VLOOKUP(AD28,Varsayımlar!$B:$Q,12,0))</f>
        <v>260</v>
      </c>
      <c r="V28" s="77" t="str">
        <f>IF(B28="","",VLOOKUP(AD28,Varsayımlar!$B:$Q,13,0))</f>
        <v>YURTDIŞI</v>
      </c>
      <c r="W28" s="77">
        <f>IF(B28="","",VLOOKUP(AD28,Varsayımlar!$B:$Q,14,0))</f>
        <v>6</v>
      </c>
      <c r="X28" s="78">
        <v>46217</v>
      </c>
      <c r="Y28" s="78">
        <v>46401</v>
      </c>
      <c r="Z28" s="77" t="s">
        <v>689</v>
      </c>
      <c r="AA28" s="77" t="str">
        <f>IF(B28="","",VLOOKUP(AD28,Varsayımlar!$B:$Q,15,0))</f>
        <v>TRİTON -SKT ATILACAK</v>
      </c>
      <c r="AB28" s="77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customHeight="1" x14ac:dyDescent="0.25">
      <c r="A29" s="9" t="s">
        <v>195</v>
      </c>
      <c r="B29" s="77" t="s">
        <v>17</v>
      </c>
      <c r="C29" s="76">
        <f>IF(B29="","",VLOOKUP(AD29,Varsayımlar!$B:$Q,3,0))</f>
        <v>8698829380698</v>
      </c>
      <c r="D29" s="76" t="s">
        <v>478</v>
      </c>
      <c r="E29" s="119" t="s">
        <v>37</v>
      </c>
      <c r="F29" s="77" t="s">
        <v>775</v>
      </c>
      <c r="G29" s="77" t="s">
        <v>778</v>
      </c>
      <c r="H29" s="77" t="str">
        <f>IF(B29="","",VLOOKUP(AD29,Varsayımlar!$B:$Q,5,0))</f>
        <v>TORTİLLAS 25 CM 4 PCS 260G</v>
      </c>
      <c r="I29" s="77">
        <f>IF(B29="","",VLOOKUP(AD29,Varsayımlar!B:T,19,0))</f>
        <v>0</v>
      </c>
      <c r="J29" s="77" t="str">
        <f>IF(B29="","",VLOOKUP(AD29,Varsayımlar!$B:$Q,6,0))</f>
        <v>SADE</v>
      </c>
      <c r="K29" s="77">
        <v>840</v>
      </c>
      <c r="L29" s="77"/>
      <c r="M29" s="77">
        <f t="shared" si="0"/>
        <v>10</v>
      </c>
      <c r="N29" s="77"/>
      <c r="O29" s="77"/>
      <c r="P29" s="77">
        <f>IF(B29="","",VLOOKUP(AD29,Varsayımlar!$B:$Q,7,0)*K29)</f>
        <v>25200</v>
      </c>
      <c r="Q29" s="77">
        <f>IF(B29="","",VLOOKUP(AD29,Varsayımlar!$B:$Q,8,0))</f>
        <v>25</v>
      </c>
      <c r="R29" s="77" t="str">
        <f>IF(B29="","",VLOOKUP(AD29,Varsayımlar!$B:$Q,9,0))</f>
        <v>SOFT</v>
      </c>
      <c r="S29" s="77">
        <f>IF(B29="","",VLOOKUP(AD29,Varsayımlar!$B:$Q,10,0))</f>
        <v>4</v>
      </c>
      <c r="T29" s="77">
        <f>IF(B29="","",VLOOKUP(AD29,Varsayımlar!$B:$Q,11,0))</f>
        <v>30</v>
      </c>
      <c r="U29" s="77">
        <f>IF(B29="","",VLOOKUP(AD29,Varsayımlar!$B:$Q,12,0))</f>
        <v>260</v>
      </c>
      <c r="V29" s="77" t="str">
        <f>IF(B29="","",VLOOKUP(AD29,Varsayımlar!$B:$Q,13,0))</f>
        <v>YURTDIŞI</v>
      </c>
      <c r="W29" s="77">
        <f>IF(B29="","",VLOOKUP(AD29,Varsayımlar!$B:$Q,14,0))</f>
        <v>6</v>
      </c>
      <c r="X29" s="78">
        <v>46217</v>
      </c>
      <c r="Y29" s="78">
        <v>46401</v>
      </c>
      <c r="Z29" s="77" t="s">
        <v>689</v>
      </c>
      <c r="AA29" s="77" t="str">
        <f>IF(B29="","",VLOOKUP(AD29,Varsayımlar!$B:$Q,15,0))</f>
        <v>TRİTON -SKT ATILACAK</v>
      </c>
      <c r="AB29" s="77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customHeight="1" x14ac:dyDescent="0.25">
      <c r="A30" s="9" t="s">
        <v>196</v>
      </c>
      <c r="B30" s="107" t="s">
        <v>17</v>
      </c>
      <c r="C30" s="108">
        <f>IF(B30="","",VLOOKUP(AD30,Varsayımlar!$B:$Q,3,0))</f>
        <v>8698829380698</v>
      </c>
      <c r="D30" s="108" t="s">
        <v>481</v>
      </c>
      <c r="E30" s="109" t="s">
        <v>37</v>
      </c>
      <c r="F30" s="107" t="s">
        <v>779</v>
      </c>
      <c r="G30" s="107" t="s">
        <v>780</v>
      </c>
      <c r="H30" s="107" t="str">
        <f>IF(B30="","",VLOOKUP(AD30,Varsayımlar!$B:$Q,5,0))</f>
        <v>TORTİLLAS 25 CM 4 PCS 260G</v>
      </c>
      <c r="I30" s="107">
        <f>IF(B30="","",VLOOKUP(AD30,Varsayımlar!B:T,19,0))</f>
        <v>0</v>
      </c>
      <c r="J30" s="107" t="str">
        <f>IF(B30="","",VLOOKUP(AD30,Varsayımlar!$B:$Q,6,0))</f>
        <v>SADE</v>
      </c>
      <c r="K30" s="107">
        <v>1512</v>
      </c>
      <c r="L30" s="107"/>
      <c r="M30" s="107">
        <f t="shared" si="0"/>
        <v>18</v>
      </c>
      <c r="N30" s="107"/>
      <c r="O30" s="107"/>
      <c r="P30" s="107">
        <f>IF(B30="","",VLOOKUP(AD30,Varsayımlar!$B:$Q,7,0)*K30)</f>
        <v>45360</v>
      </c>
      <c r="Q30" s="107">
        <f>IF(B30="","",VLOOKUP(AD30,Varsayımlar!$B:$Q,8,0))</f>
        <v>25</v>
      </c>
      <c r="R30" s="107" t="str">
        <f>IF(B30="","",VLOOKUP(AD30,Varsayımlar!$B:$Q,9,0))</f>
        <v>SOFT</v>
      </c>
      <c r="S30" s="107">
        <f>IF(B30="","",VLOOKUP(AD30,Varsayımlar!$B:$Q,10,0))</f>
        <v>4</v>
      </c>
      <c r="T30" s="107">
        <f>IF(B30="","",VLOOKUP(AD30,Varsayımlar!$B:$Q,11,0))</f>
        <v>30</v>
      </c>
      <c r="U30" s="107">
        <f>IF(B30="","",VLOOKUP(AD30,Varsayımlar!$B:$Q,12,0))</f>
        <v>260</v>
      </c>
      <c r="V30" s="107" t="str">
        <f>IF(B30="","",VLOOKUP(AD30,Varsayımlar!$B:$Q,13,0))</f>
        <v>YURTDIŞI</v>
      </c>
      <c r="W30" s="107">
        <f>IF(B30="","",VLOOKUP(AD30,Varsayımlar!$B:$Q,14,0))</f>
        <v>6</v>
      </c>
      <c r="X30" s="110">
        <v>46217</v>
      </c>
      <c r="Y30" s="110">
        <v>46401</v>
      </c>
      <c r="Z30" s="107" t="s">
        <v>690</v>
      </c>
      <c r="AA30" s="107" t="str">
        <f>IF(B30="","",VLOOKUP(AD30,Varsayımlar!$B:$Q,15,0))</f>
        <v>TRİTON -SKT ATILACAK</v>
      </c>
      <c r="AB30" s="107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customHeight="1" x14ac:dyDescent="0.25">
      <c r="A31" s="9" t="s">
        <v>197</v>
      </c>
      <c r="B31" s="107" t="s">
        <v>17</v>
      </c>
      <c r="C31" s="108">
        <f>IF(B31="","",VLOOKUP(AD31,Varsayımlar!$B:$Q,3,0))</f>
        <v>8698829380698</v>
      </c>
      <c r="D31" s="108" t="s">
        <v>481</v>
      </c>
      <c r="E31" s="109" t="s">
        <v>37</v>
      </c>
      <c r="F31" s="107" t="s">
        <v>779</v>
      </c>
      <c r="G31" s="107" t="s">
        <v>781</v>
      </c>
      <c r="H31" s="107" t="str">
        <f>IF(B31="","",VLOOKUP(AD31,Varsayımlar!$B:$Q,5,0))</f>
        <v>TORTİLLAS 25 CM 4 PCS 260G</v>
      </c>
      <c r="I31" s="107">
        <f>IF(B31="","",VLOOKUP(AD31,Varsayımlar!B:T,19,0))</f>
        <v>0</v>
      </c>
      <c r="J31" s="107" t="str">
        <f>IF(B31="","",VLOOKUP(AD31,Varsayımlar!$B:$Q,6,0))</f>
        <v>SADE</v>
      </c>
      <c r="K31" s="107">
        <v>924</v>
      </c>
      <c r="L31" s="107"/>
      <c r="M31" s="107">
        <f t="shared" si="0"/>
        <v>11</v>
      </c>
      <c r="N31" s="107"/>
      <c r="O31" s="107"/>
      <c r="P31" s="107">
        <f>IF(B31="","",VLOOKUP(AD31,Varsayımlar!$B:$Q,7,0)*K31)</f>
        <v>27720</v>
      </c>
      <c r="Q31" s="107">
        <f>IF(B31="","",VLOOKUP(AD31,Varsayımlar!$B:$Q,8,0))</f>
        <v>25</v>
      </c>
      <c r="R31" s="107" t="str">
        <f>IF(B31="","",VLOOKUP(AD31,Varsayımlar!$B:$Q,9,0))</f>
        <v>SOFT</v>
      </c>
      <c r="S31" s="107">
        <f>IF(B31="","",VLOOKUP(AD31,Varsayımlar!$B:$Q,10,0))</f>
        <v>4</v>
      </c>
      <c r="T31" s="107">
        <f>IF(B31="","",VLOOKUP(AD31,Varsayımlar!$B:$Q,11,0))</f>
        <v>30</v>
      </c>
      <c r="U31" s="107">
        <f>IF(B31="","",VLOOKUP(AD31,Varsayımlar!$B:$Q,12,0))</f>
        <v>260</v>
      </c>
      <c r="V31" s="107" t="str">
        <f>IF(B31="","",VLOOKUP(AD31,Varsayımlar!$B:$Q,13,0))</f>
        <v>YURTDIŞI</v>
      </c>
      <c r="W31" s="107">
        <f>IF(B31="","",VLOOKUP(AD31,Varsayımlar!$B:$Q,14,0))</f>
        <v>6</v>
      </c>
      <c r="X31" s="110">
        <v>46217</v>
      </c>
      <c r="Y31" s="110">
        <v>46401</v>
      </c>
      <c r="Z31" s="107" t="s">
        <v>690</v>
      </c>
      <c r="AA31" s="107" t="str">
        <f>IF(B31="","",VLOOKUP(AD31,Varsayımlar!$B:$Q,15,0))</f>
        <v>TRİTON -SKT ATILACAK</v>
      </c>
      <c r="AB31" s="107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customHeight="1" x14ac:dyDescent="0.25">
      <c r="A32" s="9" t="s">
        <v>198</v>
      </c>
      <c r="B32" s="82" t="s">
        <v>17</v>
      </c>
      <c r="C32" s="83">
        <f>IF(B32="","",VLOOKUP(AD32,Varsayımlar!$B:$Q,3,0))</f>
        <v>8698829380698</v>
      </c>
      <c r="D32" s="83" t="s">
        <v>486</v>
      </c>
      <c r="E32" s="104" t="s">
        <v>37</v>
      </c>
      <c r="F32" s="82" t="s">
        <v>782</v>
      </c>
      <c r="G32" s="82" t="s">
        <v>783</v>
      </c>
      <c r="H32" s="82" t="str">
        <f>IF(B32="","",VLOOKUP(AD32,Varsayımlar!$B:$Q,5,0))</f>
        <v>TORTİLLAS 25 CM 4 PCS 260G</v>
      </c>
      <c r="I32" s="82">
        <f>IF(B32="","",VLOOKUP(AD32,Varsayımlar!B:T,19,0))</f>
        <v>0</v>
      </c>
      <c r="J32" s="82" t="str">
        <f>IF(B32="","",VLOOKUP(AD32,Varsayımlar!$B:$Q,6,0))</f>
        <v>SADE</v>
      </c>
      <c r="K32" s="82">
        <v>1260</v>
      </c>
      <c r="L32" s="82"/>
      <c r="M32" s="82">
        <f t="shared" si="0"/>
        <v>15</v>
      </c>
      <c r="N32" s="82"/>
      <c r="O32" s="82"/>
      <c r="P32" s="82">
        <f>IF(B32="","",VLOOKUP(AD32,Varsayımlar!$B:$Q,7,0)*K32)</f>
        <v>37800</v>
      </c>
      <c r="Q32" s="82">
        <f>IF(B32="","",VLOOKUP(AD32,Varsayımlar!$B:$Q,8,0))</f>
        <v>25</v>
      </c>
      <c r="R32" s="82" t="str">
        <f>IF(B32="","",VLOOKUP(AD32,Varsayımlar!$B:$Q,9,0))</f>
        <v>SOFT</v>
      </c>
      <c r="S32" s="82">
        <f>IF(B32="","",VLOOKUP(AD32,Varsayımlar!$B:$Q,10,0))</f>
        <v>4</v>
      </c>
      <c r="T32" s="82">
        <f>IF(B32="","",VLOOKUP(AD32,Varsayımlar!$B:$Q,11,0))</f>
        <v>30</v>
      </c>
      <c r="U32" s="82">
        <f>IF(B32="","",VLOOKUP(AD32,Varsayımlar!$B:$Q,12,0))</f>
        <v>260</v>
      </c>
      <c r="V32" s="82" t="str">
        <f>IF(B32="","",VLOOKUP(AD32,Varsayımlar!$B:$Q,13,0))</f>
        <v>YURTDIŞI</v>
      </c>
      <c r="W32" s="82">
        <f>IF(B32="","",VLOOKUP(AD32,Varsayımlar!$B:$Q,14,0))</f>
        <v>6</v>
      </c>
      <c r="X32" s="84">
        <v>46218</v>
      </c>
      <c r="Y32" s="84">
        <v>46402</v>
      </c>
      <c r="Z32" s="82">
        <v>26071525</v>
      </c>
      <c r="AA32" s="82" t="str">
        <f>IF(B32="","",VLOOKUP(AD32,Varsayımlar!$B:$Q,15,0))</f>
        <v>TRİTON -SKT ATILACAK</v>
      </c>
      <c r="AB32" s="82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customHeight="1" x14ac:dyDescent="0.25">
      <c r="A33" s="9" t="s">
        <v>199</v>
      </c>
      <c r="B33" s="82" t="s">
        <v>17</v>
      </c>
      <c r="C33" s="83">
        <f>IF(B33="","",VLOOKUP(AD33,Varsayımlar!$B:$Q,3,0))</f>
        <v>8698829380698</v>
      </c>
      <c r="D33" s="83" t="s">
        <v>486</v>
      </c>
      <c r="E33" s="104" t="s">
        <v>37</v>
      </c>
      <c r="F33" s="82" t="s">
        <v>782</v>
      </c>
      <c r="G33" s="82" t="s">
        <v>784</v>
      </c>
      <c r="H33" s="82" t="str">
        <f>IF(B33="","",VLOOKUP(AD33,Varsayımlar!$B:$Q,5,0))</f>
        <v>TORTİLLAS 25 CM 4 PCS 260G</v>
      </c>
      <c r="I33" s="82">
        <f>IF(B33="","",VLOOKUP(AD33,Varsayımlar!B:T,19,0))</f>
        <v>0</v>
      </c>
      <c r="J33" s="82" t="str">
        <f>IF(B33="","",VLOOKUP(AD33,Varsayımlar!$B:$Q,6,0))</f>
        <v>SADE</v>
      </c>
      <c r="K33" s="82">
        <v>1176</v>
      </c>
      <c r="L33" s="82"/>
      <c r="M33" s="82">
        <f t="shared" si="0"/>
        <v>14</v>
      </c>
      <c r="N33" s="82"/>
      <c r="O33" s="82"/>
      <c r="P33" s="82">
        <f>IF(B33="","",VLOOKUP(AD33,Varsayımlar!$B:$Q,7,0)*K33)</f>
        <v>35280</v>
      </c>
      <c r="Q33" s="82">
        <f>IF(B33="","",VLOOKUP(AD33,Varsayımlar!$B:$Q,8,0))</f>
        <v>25</v>
      </c>
      <c r="R33" s="82" t="str">
        <f>IF(B33="","",VLOOKUP(AD33,Varsayımlar!$B:$Q,9,0))</f>
        <v>SOFT</v>
      </c>
      <c r="S33" s="82">
        <f>IF(B33="","",VLOOKUP(AD33,Varsayımlar!$B:$Q,10,0))</f>
        <v>4</v>
      </c>
      <c r="T33" s="82">
        <f>IF(B33="","",VLOOKUP(AD33,Varsayımlar!$B:$Q,11,0))</f>
        <v>30</v>
      </c>
      <c r="U33" s="82">
        <f>IF(B33="","",VLOOKUP(AD33,Varsayımlar!$B:$Q,12,0))</f>
        <v>260</v>
      </c>
      <c r="V33" s="82" t="str">
        <f>IF(B33="","",VLOOKUP(AD33,Varsayımlar!$B:$Q,13,0))</f>
        <v>YURTDIŞI</v>
      </c>
      <c r="W33" s="82">
        <f>IF(B33="","",VLOOKUP(AD33,Varsayımlar!$B:$Q,14,0))</f>
        <v>6</v>
      </c>
      <c r="X33" s="84">
        <v>46218</v>
      </c>
      <c r="Y33" s="84">
        <v>46402</v>
      </c>
      <c r="Z33" s="82">
        <v>26071525</v>
      </c>
      <c r="AA33" s="82" t="str">
        <f>IF(B33="","",VLOOKUP(AD33,Varsayımlar!$B:$Q,15,0))</f>
        <v>TRİTON -SKT ATILACAK</v>
      </c>
      <c r="AB33" s="82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customHeight="1" x14ac:dyDescent="0.25">
      <c r="A34" s="9" t="s">
        <v>200</v>
      </c>
      <c r="B34" s="70" t="s">
        <v>17</v>
      </c>
      <c r="C34" s="71">
        <f>IF(B34="","",VLOOKUP(AD34,Varsayımlar!$B:$Q,3,0))</f>
        <v>8698829380698</v>
      </c>
      <c r="D34" s="71" t="s">
        <v>490</v>
      </c>
      <c r="E34" s="106" t="s">
        <v>37</v>
      </c>
      <c r="F34" s="70" t="s">
        <v>785</v>
      </c>
      <c r="G34" s="70" t="s">
        <v>786</v>
      </c>
      <c r="H34" s="70" t="str">
        <f>IF(B34="","",VLOOKUP(AD34,Varsayımlar!$B:$Q,5,0))</f>
        <v>TORTİLLAS 25 CM 4 PCS 260G</v>
      </c>
      <c r="I34" s="70">
        <f>IF(B34="","",VLOOKUP(AD34,Varsayımlar!B:T,19,0))</f>
        <v>0</v>
      </c>
      <c r="J34" s="70" t="str">
        <f>IF(B34="","",VLOOKUP(AD34,Varsayımlar!$B:$Q,6,0))</f>
        <v>SADE</v>
      </c>
      <c r="K34" s="70">
        <v>1512</v>
      </c>
      <c r="L34" s="70"/>
      <c r="M34" s="70">
        <f t="shared" si="0"/>
        <v>18</v>
      </c>
      <c r="N34" s="70"/>
      <c r="O34" s="70"/>
      <c r="P34" s="70">
        <f>IF(B34="","",VLOOKUP(AD34,Varsayımlar!$B:$Q,7,0)*K34)</f>
        <v>45360</v>
      </c>
      <c r="Q34" s="70">
        <f>IF(B34="","",VLOOKUP(AD34,Varsayımlar!$B:$Q,8,0))</f>
        <v>25</v>
      </c>
      <c r="R34" s="70" t="str">
        <f>IF(B34="","",VLOOKUP(AD34,Varsayımlar!$B:$Q,9,0))</f>
        <v>SOFT</v>
      </c>
      <c r="S34" s="70">
        <f>IF(B34="","",VLOOKUP(AD34,Varsayımlar!$B:$Q,10,0))</f>
        <v>4</v>
      </c>
      <c r="T34" s="70">
        <f>IF(B34="","",VLOOKUP(AD34,Varsayımlar!$B:$Q,11,0))</f>
        <v>30</v>
      </c>
      <c r="U34" s="70">
        <f>IF(B34="","",VLOOKUP(AD34,Varsayımlar!$B:$Q,12,0))</f>
        <v>260</v>
      </c>
      <c r="V34" s="70" t="str">
        <f>IF(B34="","",VLOOKUP(AD34,Varsayımlar!$B:$Q,13,0))</f>
        <v>YURTDIŞI</v>
      </c>
      <c r="W34" s="70">
        <f>IF(B34="","",VLOOKUP(AD34,Varsayımlar!$B:$Q,14,0))</f>
        <v>6</v>
      </c>
      <c r="X34" s="73">
        <v>46219</v>
      </c>
      <c r="Y34" s="73">
        <v>46403</v>
      </c>
      <c r="Z34" s="70" t="s">
        <v>684</v>
      </c>
      <c r="AA34" s="70" t="str">
        <f>IF(B34="","",VLOOKUP(AD34,Varsayımlar!$B:$Q,15,0))</f>
        <v>TRİTON -SKT ATILACAK</v>
      </c>
      <c r="AB34" s="70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customHeight="1" x14ac:dyDescent="0.25">
      <c r="A35" s="9" t="s">
        <v>201</v>
      </c>
      <c r="B35" s="70" t="s">
        <v>17</v>
      </c>
      <c r="C35" s="71">
        <f>IF(B35="","",VLOOKUP(AD35,Varsayımlar!$B:$Q,3,0))</f>
        <v>8698829380698</v>
      </c>
      <c r="D35" s="71" t="s">
        <v>490</v>
      </c>
      <c r="E35" s="106" t="s">
        <v>37</v>
      </c>
      <c r="F35" s="70" t="s">
        <v>785</v>
      </c>
      <c r="G35" s="70" t="s">
        <v>787</v>
      </c>
      <c r="H35" s="70" t="str">
        <f>IF(B35="","",VLOOKUP(AD35,Varsayımlar!$B:$Q,5,0))</f>
        <v>TORTİLLAS 25 CM 4 PCS 260G</v>
      </c>
      <c r="I35" s="70">
        <f>IF(B35="","",VLOOKUP(AD35,Varsayımlar!B:T,19,0))</f>
        <v>0</v>
      </c>
      <c r="J35" s="70" t="str">
        <f>IF(B35="","",VLOOKUP(AD35,Varsayımlar!$B:$Q,6,0))</f>
        <v>SADE</v>
      </c>
      <c r="K35" s="70">
        <v>924</v>
      </c>
      <c r="L35" s="70"/>
      <c r="M35" s="70">
        <f t="shared" si="0"/>
        <v>11</v>
      </c>
      <c r="N35" s="70"/>
      <c r="O35" s="70"/>
      <c r="P35" s="70">
        <f>IF(B35="","",VLOOKUP(AD35,Varsayımlar!$B:$Q,7,0)*K35)</f>
        <v>27720</v>
      </c>
      <c r="Q35" s="70">
        <f>IF(B35="","",VLOOKUP(AD35,Varsayımlar!$B:$Q,8,0))</f>
        <v>25</v>
      </c>
      <c r="R35" s="70" t="str">
        <f>IF(B35="","",VLOOKUP(AD35,Varsayımlar!$B:$Q,9,0))</f>
        <v>SOFT</v>
      </c>
      <c r="S35" s="70">
        <f>IF(B35="","",VLOOKUP(AD35,Varsayımlar!$B:$Q,10,0))</f>
        <v>4</v>
      </c>
      <c r="T35" s="70">
        <f>IF(B35="","",VLOOKUP(AD35,Varsayımlar!$B:$Q,11,0))</f>
        <v>30</v>
      </c>
      <c r="U35" s="70">
        <f>IF(B35="","",VLOOKUP(AD35,Varsayımlar!$B:$Q,12,0))</f>
        <v>260</v>
      </c>
      <c r="V35" s="70" t="str">
        <f>IF(B35="","",VLOOKUP(AD35,Varsayımlar!$B:$Q,13,0))</f>
        <v>YURTDIŞI</v>
      </c>
      <c r="W35" s="70">
        <f>IF(B35="","",VLOOKUP(AD35,Varsayımlar!$B:$Q,14,0))</f>
        <v>6</v>
      </c>
      <c r="X35" s="73">
        <v>46219</v>
      </c>
      <c r="Y35" s="73">
        <v>46403</v>
      </c>
      <c r="Z35" s="70" t="s">
        <v>684</v>
      </c>
      <c r="AA35" s="70" t="str">
        <f>IF(B35="","",VLOOKUP(AD35,Varsayımlar!$B:$Q,15,0))</f>
        <v>TRİTON -SKT ATILACAK</v>
      </c>
      <c r="AB35" s="70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customHeight="1" x14ac:dyDescent="0.25">
      <c r="A36" s="9" t="s">
        <v>202</v>
      </c>
      <c r="B36" s="64" t="s">
        <v>17</v>
      </c>
      <c r="C36" s="65">
        <f>IF(B36="","",VLOOKUP(AD36,Varsayımlar!$B:$Q,3,0))</f>
        <v>8698829380698</v>
      </c>
      <c r="D36" s="65" t="s">
        <v>494</v>
      </c>
      <c r="E36" s="167" t="s">
        <v>37</v>
      </c>
      <c r="F36" s="64" t="s">
        <v>788</v>
      </c>
      <c r="G36" s="64" t="s">
        <v>789</v>
      </c>
      <c r="H36" s="64" t="str">
        <f>IF(B36="","",VLOOKUP(AD36,Varsayımlar!$B:$Q,5,0))</f>
        <v>TORTİLLAS 25 CM 4 PCS 260G</v>
      </c>
      <c r="I36" s="64">
        <f>IF(B36="","",VLOOKUP(AD36,Varsayımlar!B:T,19,0))</f>
        <v>0</v>
      </c>
      <c r="J36" s="64" t="str">
        <f>IF(B36="","",VLOOKUP(AD36,Varsayımlar!$B:$Q,6,0))</f>
        <v>SADE</v>
      </c>
      <c r="K36" s="64">
        <v>2100</v>
      </c>
      <c r="L36" s="64"/>
      <c r="M36" s="64">
        <f t="shared" si="0"/>
        <v>25</v>
      </c>
      <c r="N36" s="64"/>
      <c r="O36" s="64"/>
      <c r="P36" s="64">
        <f>IF(B36="","",VLOOKUP(AD36,Varsayımlar!$B:$Q,7,0)*K36)</f>
        <v>63000</v>
      </c>
      <c r="Q36" s="64">
        <f>IF(B36="","",VLOOKUP(AD36,Varsayımlar!$B:$Q,8,0))</f>
        <v>25</v>
      </c>
      <c r="R36" s="64" t="str">
        <f>IF(B36="","",VLOOKUP(AD36,Varsayımlar!$B:$Q,9,0))</f>
        <v>SOFT</v>
      </c>
      <c r="S36" s="64">
        <f>IF(B36="","",VLOOKUP(AD36,Varsayımlar!$B:$Q,10,0))</f>
        <v>4</v>
      </c>
      <c r="T36" s="64">
        <f>IF(B36="","",VLOOKUP(AD36,Varsayımlar!$B:$Q,11,0))</f>
        <v>30</v>
      </c>
      <c r="U36" s="64">
        <f>IF(B36="","",VLOOKUP(AD36,Varsayımlar!$B:$Q,12,0))</f>
        <v>260</v>
      </c>
      <c r="V36" s="64" t="str">
        <f>IF(B36="","",VLOOKUP(AD36,Varsayımlar!$B:$Q,13,0))</f>
        <v>YURTDIŞI</v>
      </c>
      <c r="W36" s="64">
        <f>IF(B36="","",VLOOKUP(AD36,Varsayımlar!$B:$Q,14,0))</f>
        <v>6</v>
      </c>
      <c r="X36" s="66">
        <v>46219</v>
      </c>
      <c r="Y36" s="66">
        <v>46403</v>
      </c>
      <c r="Z36" s="64" t="s">
        <v>834</v>
      </c>
      <c r="AA36" s="64" t="str">
        <f>IF(B36="","",VLOOKUP(AD36,Varsayımlar!$B:$Q,15,0))</f>
        <v>TRİTON -SKT ATILACAK</v>
      </c>
      <c r="AB36" s="64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customHeight="1" x14ac:dyDescent="0.25">
      <c r="A37" s="9" t="s">
        <v>203</v>
      </c>
      <c r="B37" s="64" t="s">
        <v>17</v>
      </c>
      <c r="C37" s="65">
        <f>IF(B37="","",VLOOKUP(AD37,Varsayımlar!$B:$Q,3,0))</f>
        <v>8698829380698</v>
      </c>
      <c r="D37" s="65" t="s">
        <v>494</v>
      </c>
      <c r="E37" s="167" t="s">
        <v>37</v>
      </c>
      <c r="F37" s="64" t="s">
        <v>788</v>
      </c>
      <c r="G37" s="64" t="s">
        <v>790</v>
      </c>
      <c r="H37" s="64" t="str">
        <f>IF(B37="","",VLOOKUP(AD37,Varsayımlar!$B:$Q,5,0))</f>
        <v>TORTİLLAS 25 CM 4 PCS 260G</v>
      </c>
      <c r="I37" s="64">
        <f>IF(B37="","",VLOOKUP(AD37,Varsayımlar!B:T,19,0))</f>
        <v>0</v>
      </c>
      <c r="J37" s="64" t="str">
        <f>IF(B37="","",VLOOKUP(AD37,Varsayımlar!$B:$Q,6,0))</f>
        <v>SADE</v>
      </c>
      <c r="K37" s="64">
        <v>336</v>
      </c>
      <c r="L37" s="64"/>
      <c r="M37" s="64">
        <f t="shared" si="0"/>
        <v>4</v>
      </c>
      <c r="N37" s="64"/>
      <c r="O37" s="64"/>
      <c r="P37" s="64">
        <f>IF(B37="","",VLOOKUP(AD37,Varsayımlar!$B:$Q,7,0)*K37)</f>
        <v>10080</v>
      </c>
      <c r="Q37" s="64">
        <f>IF(B37="","",VLOOKUP(AD37,Varsayımlar!$B:$Q,8,0))</f>
        <v>25</v>
      </c>
      <c r="R37" s="64" t="str">
        <f>IF(B37="","",VLOOKUP(AD37,Varsayımlar!$B:$Q,9,0))</f>
        <v>SOFT</v>
      </c>
      <c r="S37" s="64">
        <f>IF(B37="","",VLOOKUP(AD37,Varsayımlar!$B:$Q,10,0))</f>
        <v>4</v>
      </c>
      <c r="T37" s="64">
        <f>IF(B37="","",VLOOKUP(AD37,Varsayımlar!$B:$Q,11,0))</f>
        <v>30</v>
      </c>
      <c r="U37" s="64">
        <f>IF(B37="","",VLOOKUP(AD37,Varsayımlar!$B:$Q,12,0))</f>
        <v>260</v>
      </c>
      <c r="V37" s="64" t="str">
        <f>IF(B37="","",VLOOKUP(AD37,Varsayımlar!$B:$Q,13,0))</f>
        <v>YURTDIŞI</v>
      </c>
      <c r="W37" s="64">
        <f>IF(B37="","",VLOOKUP(AD37,Varsayımlar!$B:$Q,14,0))</f>
        <v>6</v>
      </c>
      <c r="X37" s="66">
        <v>46219</v>
      </c>
      <c r="Y37" s="66">
        <v>46403</v>
      </c>
      <c r="Z37" s="64" t="s">
        <v>834</v>
      </c>
      <c r="AA37" s="64" t="str">
        <f>IF(B37="","",VLOOKUP(AD37,Varsayımlar!$B:$Q,15,0))</f>
        <v>TRİTON -SKT ATILACAK</v>
      </c>
      <c r="AB37" s="64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customHeight="1" x14ac:dyDescent="0.25">
      <c r="A38" s="9" t="s">
        <v>204</v>
      </c>
      <c r="B38" s="107" t="s">
        <v>17</v>
      </c>
      <c r="C38" s="108">
        <f>IF(B38="","",VLOOKUP(AD38,Varsayımlar!$B:$Q,3,0))</f>
        <v>8698829380698</v>
      </c>
      <c r="D38" s="108" t="s">
        <v>498</v>
      </c>
      <c r="E38" s="109" t="s">
        <v>37</v>
      </c>
      <c r="F38" s="107" t="s">
        <v>791</v>
      </c>
      <c r="G38" s="107" t="s">
        <v>792</v>
      </c>
      <c r="H38" s="107" t="str">
        <f>IF(B38="","",VLOOKUP(AD38,Varsayımlar!$B:$Q,5,0))</f>
        <v>TORTİLLAS 25 CM 4 PCS 260G</v>
      </c>
      <c r="I38" s="107">
        <f>IF(B38="","",VLOOKUP(AD38,Varsayımlar!B:T,19,0))</f>
        <v>0</v>
      </c>
      <c r="J38" s="107" t="str">
        <f>IF(B38="","",VLOOKUP(AD38,Varsayımlar!$B:$Q,6,0))</f>
        <v>SADE</v>
      </c>
      <c r="K38" s="107">
        <v>2436</v>
      </c>
      <c r="L38" s="107"/>
      <c r="M38" s="107">
        <f t="shared" si="0"/>
        <v>29</v>
      </c>
      <c r="N38" s="107"/>
      <c r="O38" s="107"/>
      <c r="P38" s="107">
        <f>IF(B38="","",VLOOKUP(AD38,Varsayımlar!$B:$Q,7,0)*K38)</f>
        <v>73080</v>
      </c>
      <c r="Q38" s="107">
        <f>IF(B38="","",VLOOKUP(AD38,Varsayımlar!$B:$Q,8,0))</f>
        <v>25</v>
      </c>
      <c r="R38" s="107" t="str">
        <f>IF(B38="","",VLOOKUP(AD38,Varsayımlar!$B:$Q,9,0))</f>
        <v>SOFT</v>
      </c>
      <c r="S38" s="107">
        <f>IF(B38="","",VLOOKUP(AD38,Varsayımlar!$B:$Q,10,0))</f>
        <v>4</v>
      </c>
      <c r="T38" s="107">
        <f>IF(B38="","",VLOOKUP(AD38,Varsayımlar!$B:$Q,11,0))</f>
        <v>30</v>
      </c>
      <c r="U38" s="107">
        <f>IF(B38="","",VLOOKUP(AD38,Varsayımlar!$B:$Q,12,0))</f>
        <v>260</v>
      </c>
      <c r="V38" s="107" t="str">
        <f>IF(B38="","",VLOOKUP(AD38,Varsayımlar!$B:$Q,13,0))</f>
        <v>YURTDIŞI</v>
      </c>
      <c r="W38" s="107">
        <f>IF(B38="","",VLOOKUP(AD38,Varsayımlar!$B:$Q,14,0))</f>
        <v>6</v>
      </c>
      <c r="X38" s="110">
        <v>46220</v>
      </c>
      <c r="Y38" s="110">
        <v>46404</v>
      </c>
      <c r="Z38" s="107">
        <v>26071725</v>
      </c>
      <c r="AA38" s="107" t="str">
        <f>IF(B38="","",VLOOKUP(AD38,Varsayımlar!$B:$Q,15,0))</f>
        <v>TRİTON -SKT ATILACAK</v>
      </c>
      <c r="AB38" s="107" t="str">
        <f>IF(B38="","",VLOOKUP(AD38,Varsayımlar!$B:$Q,16,0))</f>
        <v>24-26 CM</v>
      </c>
      <c r="AC38" s="64"/>
      <c r="AD38" s="61" t="str">
        <f t="shared" si="1"/>
        <v>LLC TRİTONMUTLUKAL WHEAT TORTILLA</v>
      </c>
    </row>
    <row r="39" spans="1:30" ht="36" customHeight="1" x14ac:dyDescent="0.25">
      <c r="A39" s="9" t="s">
        <v>205</v>
      </c>
      <c r="B39" s="67" t="s">
        <v>17</v>
      </c>
      <c r="C39" s="4">
        <f>IF(B39="","",VLOOKUP(AD39,Varsayımlar!$B:$Q,3,0))</f>
        <v>8698829380698</v>
      </c>
      <c r="D39" s="4" t="s">
        <v>502</v>
      </c>
      <c r="E39" s="105" t="s">
        <v>37</v>
      </c>
      <c r="F39" s="67" t="s">
        <v>793</v>
      </c>
      <c r="G39" s="67" t="s">
        <v>794</v>
      </c>
      <c r="H39" s="67" t="str">
        <f>IF(B39="","",VLOOKUP(AD39,Varsayımlar!$B:$Q,5,0))</f>
        <v>TORTİLLAS 25 CM 4 PCS 260G</v>
      </c>
      <c r="I39" s="67">
        <f>IF(B39="","",VLOOKUP(AD39,Varsayımlar!B:T,19,0))</f>
        <v>0</v>
      </c>
      <c r="J39" s="67" t="str">
        <f>IF(B39="","",VLOOKUP(AD39,Varsayımlar!$B:$Q,6,0))</f>
        <v>SADE</v>
      </c>
      <c r="K39" s="67">
        <v>504</v>
      </c>
      <c r="L39" s="67"/>
      <c r="M39" s="67">
        <f t="shared" si="0"/>
        <v>6</v>
      </c>
      <c r="N39" s="67"/>
      <c r="O39" s="67"/>
      <c r="P39" s="67">
        <f>IF(B39="","",VLOOKUP(AD39,Varsayımlar!$B:$Q,7,0)*K39)</f>
        <v>15120</v>
      </c>
      <c r="Q39" s="67">
        <f>IF(B39="","",VLOOKUP(AD39,Varsayımlar!$B:$Q,8,0))</f>
        <v>25</v>
      </c>
      <c r="R39" s="67" t="str">
        <f>IF(B39="","",VLOOKUP(AD39,Varsayımlar!$B:$Q,9,0))</f>
        <v>SOFT</v>
      </c>
      <c r="S39" s="67">
        <f>IF(B39="","",VLOOKUP(AD39,Varsayımlar!$B:$Q,10,0))</f>
        <v>4</v>
      </c>
      <c r="T39" s="67">
        <f>IF(B39="","",VLOOKUP(AD39,Varsayımlar!$B:$Q,11,0))</f>
        <v>30</v>
      </c>
      <c r="U39" s="67">
        <f>IF(B39="","",VLOOKUP(AD39,Varsayımlar!$B:$Q,12,0))</f>
        <v>260</v>
      </c>
      <c r="V39" s="67" t="str">
        <f>IF(B39="","",VLOOKUP(AD39,Varsayımlar!$B:$Q,13,0))</f>
        <v>YURTDIŞI</v>
      </c>
      <c r="W39" s="67">
        <f>IF(B39="","",VLOOKUP(AD39,Varsayımlar!$B:$Q,14,0))</f>
        <v>6</v>
      </c>
      <c r="X39" s="68">
        <v>46221</v>
      </c>
      <c r="Y39" s="68">
        <v>46405</v>
      </c>
      <c r="Z39" s="67">
        <v>26071825</v>
      </c>
      <c r="AA39" s="67" t="str">
        <f>IF(B39="","",VLOOKUP(AD39,Varsayımlar!$B:$Q,15,0))</f>
        <v>TRİTON -SKT ATILACAK</v>
      </c>
      <c r="AB39" s="67" t="str">
        <f>IF(B39="","",VLOOKUP(AD39,Varsayımlar!$B:$Q,16,0))</f>
        <v>24-26 CM</v>
      </c>
      <c r="AC39" s="64"/>
      <c r="AD39" s="61" t="str">
        <f t="shared" si="1"/>
        <v>LLC TRİTONMUTLUKAL WHEAT TORTILLA</v>
      </c>
    </row>
    <row r="40" spans="1:30" ht="36" customHeight="1" x14ac:dyDescent="0.25">
      <c r="A40" s="9" t="s">
        <v>206</v>
      </c>
      <c r="B40" s="67" t="s">
        <v>17</v>
      </c>
      <c r="C40" s="4">
        <f>IF(B40="","",VLOOKUP(AD40,Varsayımlar!$B:$Q,3,0))</f>
        <v>8698829380698</v>
      </c>
      <c r="D40" s="4" t="s">
        <v>502</v>
      </c>
      <c r="E40" s="105" t="s">
        <v>37</v>
      </c>
      <c r="F40" s="67" t="s">
        <v>793</v>
      </c>
      <c r="G40" s="67" t="s">
        <v>795</v>
      </c>
      <c r="H40" s="67" t="str">
        <f>IF(B40="","",VLOOKUP(AD40,Varsayımlar!$B:$Q,5,0))</f>
        <v>TORTİLLAS 25 CM 4 PCS 260G</v>
      </c>
      <c r="I40" s="67">
        <f>IF(B40="","",VLOOKUP(AD40,Varsayımlar!B:T,19,0))</f>
        <v>0</v>
      </c>
      <c r="J40" s="67" t="str">
        <f>IF(B40="","",VLOOKUP(AD40,Varsayımlar!$B:$Q,6,0))</f>
        <v>SADE</v>
      </c>
      <c r="K40" s="67">
        <v>1932</v>
      </c>
      <c r="L40" s="67"/>
      <c r="M40" s="67">
        <f t="shared" si="0"/>
        <v>23</v>
      </c>
      <c r="N40" s="67"/>
      <c r="O40" s="67"/>
      <c r="P40" s="67">
        <f>IF(B40="","",VLOOKUP(AD40,Varsayımlar!$B:$Q,7,0)*K40)</f>
        <v>57960</v>
      </c>
      <c r="Q40" s="67">
        <f>IF(B40="","",VLOOKUP(AD40,Varsayımlar!$B:$Q,8,0))</f>
        <v>25</v>
      </c>
      <c r="R40" s="67" t="str">
        <f>IF(B40="","",VLOOKUP(AD40,Varsayımlar!$B:$Q,9,0))</f>
        <v>SOFT</v>
      </c>
      <c r="S40" s="67">
        <f>IF(B40="","",VLOOKUP(AD40,Varsayımlar!$B:$Q,10,0))</f>
        <v>4</v>
      </c>
      <c r="T40" s="67">
        <f>IF(B40="","",VLOOKUP(AD40,Varsayımlar!$B:$Q,11,0))</f>
        <v>30</v>
      </c>
      <c r="U40" s="67">
        <f>IF(B40="","",VLOOKUP(AD40,Varsayımlar!$B:$Q,12,0))</f>
        <v>260</v>
      </c>
      <c r="V40" s="67" t="str">
        <f>IF(B40="","",VLOOKUP(AD40,Varsayımlar!$B:$Q,13,0))</f>
        <v>YURTDIŞI</v>
      </c>
      <c r="W40" s="67">
        <f>IF(B40="","",VLOOKUP(AD40,Varsayımlar!$B:$Q,14,0))</f>
        <v>6</v>
      </c>
      <c r="X40" s="68">
        <v>46221</v>
      </c>
      <c r="Y40" s="68">
        <v>46405</v>
      </c>
      <c r="Z40" s="67">
        <v>26071825</v>
      </c>
      <c r="AA40" s="67" t="str">
        <f>IF(B40="","",VLOOKUP(AD40,Varsayımlar!$B:$Q,15,0))</f>
        <v>TRİTON -SKT ATILACAK</v>
      </c>
      <c r="AB40" s="67" t="str">
        <f>IF(B40="","",VLOOKUP(AD40,Varsayımlar!$B:$Q,16,0))</f>
        <v>24-26 CM</v>
      </c>
      <c r="AC40" s="64"/>
      <c r="AD40" s="61" t="str">
        <f t="shared" si="1"/>
        <v>LLC TRİTONMUTLUKAL WHEAT TORTILLA</v>
      </c>
    </row>
    <row r="41" spans="1:30" ht="36" customHeight="1" x14ac:dyDescent="0.25">
      <c r="A41" s="9" t="s">
        <v>207</v>
      </c>
      <c r="B41" s="154" t="s">
        <v>17</v>
      </c>
      <c r="C41" s="155">
        <f>IF(B41="","",VLOOKUP(AD41,Varsayımlar!$B:$Q,3,0))</f>
        <v>8698829380698</v>
      </c>
      <c r="D41" s="155" t="s">
        <v>506</v>
      </c>
      <c r="E41" s="166" t="s">
        <v>37</v>
      </c>
      <c r="F41" s="154" t="s">
        <v>796</v>
      </c>
      <c r="G41" s="154" t="s">
        <v>797</v>
      </c>
      <c r="H41" s="154" t="str">
        <f>IF(B41="","",VLOOKUP(AD41,Varsayımlar!$B:$Q,5,0))</f>
        <v>TORTİLLAS 25 CM 4 PCS 260G</v>
      </c>
      <c r="I41" s="154">
        <f>IF(B41="","",VLOOKUP(AD41,Varsayımlar!B:T,19,0))</f>
        <v>0</v>
      </c>
      <c r="J41" s="154" t="str">
        <f>IF(B41="","",VLOOKUP(AD41,Varsayımlar!$B:$Q,6,0))</f>
        <v>SADE</v>
      </c>
      <c r="K41" s="154">
        <v>2436</v>
      </c>
      <c r="L41" s="154"/>
      <c r="M41" s="154">
        <f t="shared" si="0"/>
        <v>29</v>
      </c>
      <c r="N41" s="154"/>
      <c r="O41" s="154"/>
      <c r="P41" s="154">
        <f>IF(B41="","",VLOOKUP(AD41,Varsayımlar!$B:$Q,7,0)*K41)</f>
        <v>73080</v>
      </c>
      <c r="Q41" s="154">
        <f>IF(B41="","",VLOOKUP(AD41,Varsayımlar!$B:$Q,8,0))</f>
        <v>25</v>
      </c>
      <c r="R41" s="154" t="str">
        <f>IF(B41="","",VLOOKUP(AD41,Varsayımlar!$B:$Q,9,0))</f>
        <v>SOFT</v>
      </c>
      <c r="S41" s="154">
        <f>IF(B41="","",VLOOKUP(AD41,Varsayımlar!$B:$Q,10,0))</f>
        <v>4</v>
      </c>
      <c r="T41" s="154">
        <f>IF(B41="","",VLOOKUP(AD41,Varsayımlar!$B:$Q,11,0))</f>
        <v>30</v>
      </c>
      <c r="U41" s="154">
        <f>IF(B41="","",VLOOKUP(AD41,Varsayımlar!$B:$Q,12,0))</f>
        <v>260</v>
      </c>
      <c r="V41" s="154" t="str">
        <f>IF(B41="","",VLOOKUP(AD41,Varsayımlar!$B:$Q,13,0))</f>
        <v>YURTDIŞI</v>
      </c>
      <c r="W41" s="154">
        <f>IF(B41="","",VLOOKUP(AD41,Varsayımlar!$B:$Q,14,0))</f>
        <v>6</v>
      </c>
      <c r="X41" s="157">
        <v>46223</v>
      </c>
      <c r="Y41" s="157">
        <v>46407</v>
      </c>
      <c r="Z41" s="154">
        <v>26072025</v>
      </c>
      <c r="AA41" s="154" t="str">
        <f>IF(B41="","",VLOOKUP(AD41,Varsayımlar!$B:$Q,15,0))</f>
        <v>TRİTON -SKT ATILACAK</v>
      </c>
      <c r="AB41" s="154" t="str">
        <f>IF(B41="","",VLOOKUP(AD41,Varsayımlar!$B:$Q,16,0))</f>
        <v>24-26 CM</v>
      </c>
      <c r="AC41" s="64"/>
      <c r="AD41" s="61" t="str">
        <f t="shared" si="1"/>
        <v>LLC TRİTONMUTLUKAL WHEAT TORTILLA</v>
      </c>
    </row>
    <row r="42" spans="1:30" ht="36" customHeight="1" x14ac:dyDescent="0.25">
      <c r="A42" s="9" t="s">
        <v>208</v>
      </c>
      <c r="B42" s="82" t="s">
        <v>17</v>
      </c>
      <c r="C42" s="83">
        <f>IF(B42="","",VLOOKUP(AD42,Varsayımlar!$B:$Q,3,0))</f>
        <v>8698829380698</v>
      </c>
      <c r="D42" s="83" t="s">
        <v>509</v>
      </c>
      <c r="E42" s="104" t="s">
        <v>37</v>
      </c>
      <c r="F42" s="82" t="s">
        <v>798</v>
      </c>
      <c r="G42" s="82" t="s">
        <v>799</v>
      </c>
      <c r="H42" s="82" t="str">
        <f>IF(B42="","",VLOOKUP(AD42,Varsayımlar!$B:$Q,5,0))</f>
        <v>TORTİLLAS 25 CM 4 PCS 260G</v>
      </c>
      <c r="I42" s="82">
        <f>IF(B42="","",VLOOKUP(AD42,Varsayımlar!B:T,19,0))</f>
        <v>0</v>
      </c>
      <c r="J42" s="82" t="str">
        <f>IF(B42="","",VLOOKUP(AD42,Varsayımlar!$B:$Q,6,0))</f>
        <v>SADE</v>
      </c>
      <c r="K42" s="82">
        <v>1932</v>
      </c>
      <c r="L42" s="82"/>
      <c r="M42" s="82">
        <f t="shared" si="0"/>
        <v>23</v>
      </c>
      <c r="N42" s="82"/>
      <c r="O42" s="82"/>
      <c r="P42" s="82">
        <f>IF(B42="","",VLOOKUP(AD42,Varsayımlar!$B:$Q,7,0)*K42)</f>
        <v>57960</v>
      </c>
      <c r="Q42" s="82">
        <f>IF(B42="","",VLOOKUP(AD42,Varsayımlar!$B:$Q,8,0))</f>
        <v>25</v>
      </c>
      <c r="R42" s="82" t="str">
        <f>IF(B42="","",VLOOKUP(AD42,Varsayımlar!$B:$Q,9,0))</f>
        <v>SOFT</v>
      </c>
      <c r="S42" s="82">
        <f>IF(B42="","",VLOOKUP(AD42,Varsayımlar!$B:$Q,10,0))</f>
        <v>4</v>
      </c>
      <c r="T42" s="82">
        <f>IF(B42="","",VLOOKUP(AD42,Varsayımlar!$B:$Q,11,0))</f>
        <v>30</v>
      </c>
      <c r="U42" s="82">
        <f>IF(B42="","",VLOOKUP(AD42,Varsayımlar!$B:$Q,12,0))</f>
        <v>260</v>
      </c>
      <c r="V42" s="82" t="str">
        <f>IF(B42="","",VLOOKUP(AD42,Varsayımlar!$B:$Q,13,0))</f>
        <v>YURTDIŞI</v>
      </c>
      <c r="W42" s="82">
        <f>IF(B42="","",VLOOKUP(AD42,Varsayımlar!$B:$Q,14,0))</f>
        <v>6</v>
      </c>
      <c r="X42" s="84">
        <v>46224</v>
      </c>
      <c r="Y42" s="84">
        <v>46408</v>
      </c>
      <c r="Z42" s="82">
        <v>26072125</v>
      </c>
      <c r="AA42" s="82" t="str">
        <f>IF(B42="","",VLOOKUP(AD42,Varsayımlar!$B:$Q,15,0))</f>
        <v>TRİTON -SKT ATILACAK</v>
      </c>
      <c r="AB42" s="82" t="str">
        <f>IF(B42="","",VLOOKUP(AD42,Varsayımlar!$B:$Q,16,0))</f>
        <v>24-26 CM</v>
      </c>
      <c r="AC42" s="64"/>
      <c r="AD42" s="61" t="str">
        <f t="shared" si="1"/>
        <v>LLC TRİTONMUTLUKAL WHEAT TORTILLA</v>
      </c>
    </row>
    <row r="43" spans="1:30" ht="36" customHeight="1" x14ac:dyDescent="0.25">
      <c r="A43" s="9" t="s">
        <v>209</v>
      </c>
      <c r="B43" s="82" t="s">
        <v>17</v>
      </c>
      <c r="C43" s="83">
        <f>IF(B43="","",VLOOKUP(AD43,Varsayımlar!$B:$Q,3,0))</f>
        <v>8698829380698</v>
      </c>
      <c r="D43" s="83" t="s">
        <v>509</v>
      </c>
      <c r="E43" s="104" t="s">
        <v>37</v>
      </c>
      <c r="F43" s="82" t="s">
        <v>798</v>
      </c>
      <c r="G43" s="82" t="s">
        <v>800</v>
      </c>
      <c r="H43" s="82" t="str">
        <f>IF(B43="","",VLOOKUP(AD43,Varsayımlar!$B:$Q,5,0))</f>
        <v>TORTİLLAS 25 CM 4 PCS 260G</v>
      </c>
      <c r="I43" s="82">
        <f>IF(B43="","",VLOOKUP(AD43,Varsayımlar!B:T,19,0))</f>
        <v>0</v>
      </c>
      <c r="J43" s="82" t="str">
        <f>IF(B43="","",VLOOKUP(AD43,Varsayımlar!$B:$Q,6,0))</f>
        <v>SADE</v>
      </c>
      <c r="K43" s="82">
        <v>504</v>
      </c>
      <c r="L43" s="82"/>
      <c r="M43" s="82">
        <f t="shared" si="0"/>
        <v>6</v>
      </c>
      <c r="N43" s="82"/>
      <c r="O43" s="82"/>
      <c r="P43" s="82">
        <f>IF(B43="","",VLOOKUP(AD43,Varsayımlar!$B:$Q,7,0)*K43)</f>
        <v>15120</v>
      </c>
      <c r="Q43" s="82">
        <f>IF(B43="","",VLOOKUP(AD43,Varsayımlar!$B:$Q,8,0))</f>
        <v>25</v>
      </c>
      <c r="R43" s="82" t="str">
        <f>IF(B43="","",VLOOKUP(AD43,Varsayımlar!$B:$Q,9,0))</f>
        <v>SOFT</v>
      </c>
      <c r="S43" s="82">
        <f>IF(B43="","",VLOOKUP(AD43,Varsayımlar!$B:$Q,10,0))</f>
        <v>4</v>
      </c>
      <c r="T43" s="82">
        <f>IF(B43="","",VLOOKUP(AD43,Varsayımlar!$B:$Q,11,0))</f>
        <v>30</v>
      </c>
      <c r="U43" s="82">
        <f>IF(B43="","",VLOOKUP(AD43,Varsayımlar!$B:$Q,12,0))</f>
        <v>260</v>
      </c>
      <c r="V43" s="82" t="str">
        <f>IF(B43="","",VLOOKUP(AD43,Varsayımlar!$B:$Q,13,0))</f>
        <v>YURTDIŞI</v>
      </c>
      <c r="W43" s="82">
        <f>IF(B43="","",VLOOKUP(AD43,Varsayımlar!$B:$Q,14,0))</f>
        <v>6</v>
      </c>
      <c r="X43" s="84">
        <v>46224</v>
      </c>
      <c r="Y43" s="84">
        <v>46408</v>
      </c>
      <c r="Z43" s="82">
        <v>26072125</v>
      </c>
      <c r="AA43" s="82" t="str">
        <f>IF(B43="","",VLOOKUP(AD43,Varsayımlar!$B:$Q,15,0))</f>
        <v>TRİTON -SKT ATILACAK</v>
      </c>
      <c r="AB43" s="82" t="str">
        <f>IF(B43="","",VLOOKUP(AD43,Varsayımlar!$B:$Q,16,0))</f>
        <v>24-26 CM</v>
      </c>
      <c r="AC43" s="64"/>
      <c r="AD43" s="61" t="str">
        <f t="shared" si="1"/>
        <v>LLC TRİTONMUTLUKAL WHEAT TORTILLA</v>
      </c>
    </row>
    <row r="44" spans="1:30" ht="36" customHeight="1" x14ac:dyDescent="0.25">
      <c r="A44" s="9" t="s">
        <v>210</v>
      </c>
      <c r="B44" s="115" t="s">
        <v>17</v>
      </c>
      <c r="C44" s="116">
        <f>IF(B44="","",VLOOKUP(AD44,Varsayımlar!$B:$Q,3,0))</f>
        <v>8698829380698</v>
      </c>
      <c r="D44" s="116" t="s">
        <v>513</v>
      </c>
      <c r="E44" s="117" t="s">
        <v>37</v>
      </c>
      <c r="F44" s="115" t="s">
        <v>801</v>
      </c>
      <c r="G44" s="115" t="s">
        <v>802</v>
      </c>
      <c r="H44" s="115" t="str">
        <f>IF(B44="","",VLOOKUP(AD44,Varsayımlar!$B:$Q,5,0))</f>
        <v>TORTİLLAS 25 CM 4 PCS 260G</v>
      </c>
      <c r="I44" s="115">
        <f>IF(B44="","",VLOOKUP(AD44,Varsayımlar!B:T,19,0))</f>
        <v>0</v>
      </c>
      <c r="J44" s="115" t="str">
        <f>IF(B44="","",VLOOKUP(AD44,Varsayımlar!$B:$Q,6,0))</f>
        <v>SADE</v>
      </c>
      <c r="K44" s="115">
        <v>1260</v>
      </c>
      <c r="L44" s="115"/>
      <c r="M44" s="115">
        <f t="shared" si="0"/>
        <v>15</v>
      </c>
      <c r="N44" s="115"/>
      <c r="O44" s="115"/>
      <c r="P44" s="115">
        <f>IF(B44="","",VLOOKUP(AD44,Varsayımlar!$B:$Q,7,0)*K44)</f>
        <v>37800</v>
      </c>
      <c r="Q44" s="115">
        <f>IF(B44="","",VLOOKUP(AD44,Varsayımlar!$B:$Q,8,0))</f>
        <v>25</v>
      </c>
      <c r="R44" s="115" t="str">
        <f>IF(B44="","",VLOOKUP(AD44,Varsayımlar!$B:$Q,9,0))</f>
        <v>SOFT</v>
      </c>
      <c r="S44" s="115">
        <f>IF(B44="","",VLOOKUP(AD44,Varsayımlar!$B:$Q,10,0))</f>
        <v>4</v>
      </c>
      <c r="T44" s="115">
        <f>IF(B44="","",VLOOKUP(AD44,Varsayımlar!$B:$Q,11,0))</f>
        <v>30</v>
      </c>
      <c r="U44" s="115">
        <f>IF(B44="","",VLOOKUP(AD44,Varsayımlar!$B:$Q,12,0))</f>
        <v>260</v>
      </c>
      <c r="V44" s="115" t="str">
        <f>IF(B44="","",VLOOKUP(AD44,Varsayımlar!$B:$Q,13,0))</f>
        <v>YURTDIŞI</v>
      </c>
      <c r="W44" s="115">
        <f>IF(B44="","",VLOOKUP(AD44,Varsayımlar!$B:$Q,14,0))</f>
        <v>6</v>
      </c>
      <c r="X44" s="118">
        <v>46225</v>
      </c>
      <c r="Y44" s="118">
        <v>46409</v>
      </c>
      <c r="Z44" s="115">
        <v>26072225</v>
      </c>
      <c r="AA44" s="115" t="str">
        <f>IF(B44="","",VLOOKUP(AD44,Varsayımlar!$B:$Q,15,0))</f>
        <v>TRİTON -SKT ATILACAK</v>
      </c>
      <c r="AB44" s="115" t="str">
        <f>IF(B44="","",VLOOKUP(AD44,Varsayımlar!$B:$Q,16,0))</f>
        <v>24-26 CM</v>
      </c>
      <c r="AC44" s="64"/>
      <c r="AD44" s="61" t="str">
        <f t="shared" si="1"/>
        <v>LLC TRİTONMUTLUKAL WHEAT TORTILLA</v>
      </c>
    </row>
    <row r="45" spans="1:30" ht="36" customHeight="1" x14ac:dyDescent="0.25">
      <c r="A45" s="9" t="s">
        <v>211</v>
      </c>
      <c r="B45" s="115" t="s">
        <v>17</v>
      </c>
      <c r="C45" s="116">
        <f>IF(B45="","",VLOOKUP(AD45,Varsayımlar!$B:$Q,3,0))</f>
        <v>8698829380698</v>
      </c>
      <c r="D45" s="116" t="s">
        <v>513</v>
      </c>
      <c r="E45" s="117" t="s">
        <v>37</v>
      </c>
      <c r="F45" s="115" t="s">
        <v>801</v>
      </c>
      <c r="G45" s="115" t="s">
        <v>803</v>
      </c>
      <c r="H45" s="115" t="str">
        <f>IF(B45="","",VLOOKUP(AD45,Varsayımlar!$B:$Q,5,0))</f>
        <v>TORTİLLAS 25 CM 4 PCS 260G</v>
      </c>
      <c r="I45" s="115">
        <f>IF(B45="","",VLOOKUP(AD45,Varsayımlar!B:T,19,0))</f>
        <v>0</v>
      </c>
      <c r="J45" s="115" t="str">
        <f>IF(B45="","",VLOOKUP(AD45,Varsayımlar!$B:$Q,6,0))</f>
        <v>SADE</v>
      </c>
      <c r="K45" s="115">
        <v>1176</v>
      </c>
      <c r="L45" s="115"/>
      <c r="M45" s="115">
        <f t="shared" si="0"/>
        <v>14</v>
      </c>
      <c r="N45" s="115"/>
      <c r="O45" s="115"/>
      <c r="P45" s="115">
        <f>IF(B45="","",VLOOKUP(AD45,Varsayımlar!$B:$Q,7,0)*K45)</f>
        <v>35280</v>
      </c>
      <c r="Q45" s="115">
        <f>IF(B45="","",VLOOKUP(AD45,Varsayımlar!$B:$Q,8,0))</f>
        <v>25</v>
      </c>
      <c r="R45" s="115" t="str">
        <f>IF(B45="","",VLOOKUP(AD45,Varsayımlar!$B:$Q,9,0))</f>
        <v>SOFT</v>
      </c>
      <c r="S45" s="115">
        <f>IF(B45="","",VLOOKUP(AD45,Varsayımlar!$B:$Q,10,0))</f>
        <v>4</v>
      </c>
      <c r="T45" s="115">
        <f>IF(B45="","",VLOOKUP(AD45,Varsayımlar!$B:$Q,11,0))</f>
        <v>30</v>
      </c>
      <c r="U45" s="115">
        <f>IF(B45="","",VLOOKUP(AD45,Varsayımlar!$B:$Q,12,0))</f>
        <v>260</v>
      </c>
      <c r="V45" s="115" t="str">
        <f>IF(B45="","",VLOOKUP(AD45,Varsayımlar!$B:$Q,13,0))</f>
        <v>YURTDIŞI</v>
      </c>
      <c r="W45" s="115">
        <f>IF(B45="","",VLOOKUP(AD45,Varsayımlar!$B:$Q,14,0))</f>
        <v>6</v>
      </c>
      <c r="X45" s="118">
        <v>46225</v>
      </c>
      <c r="Y45" s="118">
        <v>46409</v>
      </c>
      <c r="Z45" s="115">
        <v>26072225</v>
      </c>
      <c r="AA45" s="115" t="str">
        <f>IF(B45="","",VLOOKUP(AD45,Varsayımlar!$B:$Q,15,0))</f>
        <v>TRİTON -SKT ATILACAK</v>
      </c>
      <c r="AB45" s="115" t="str">
        <f>IF(B45="","",VLOOKUP(AD45,Varsayımlar!$B:$Q,16,0))</f>
        <v>24-26 CM</v>
      </c>
      <c r="AC45" s="64"/>
      <c r="AD45" s="61" t="str">
        <f t="shared" si="1"/>
        <v>LLC TRİTONMUTLUKAL WHEAT TORTILLA</v>
      </c>
    </row>
    <row r="46" spans="1:30" ht="36" customHeight="1" x14ac:dyDescent="0.25">
      <c r="A46" s="9" t="s">
        <v>212</v>
      </c>
      <c r="B46" s="77" t="s">
        <v>17</v>
      </c>
      <c r="C46" s="76">
        <f>IF(B46="","",VLOOKUP(AD46,Varsayımlar!$B:$Q,3,0))</f>
        <v>8698829380698</v>
      </c>
      <c r="D46" s="76" t="s">
        <v>517</v>
      </c>
      <c r="E46" s="119" t="s">
        <v>37</v>
      </c>
      <c r="F46" s="77" t="s">
        <v>804</v>
      </c>
      <c r="G46" s="77" t="s">
        <v>805</v>
      </c>
      <c r="H46" s="77" t="str">
        <f>IF(B46="","",VLOOKUP(AD46,Varsayımlar!$B:$Q,5,0))</f>
        <v>TORTİLLAS 25 CM 4 PCS 260G</v>
      </c>
      <c r="I46" s="77">
        <f>IF(B46="","",VLOOKUP(AD46,Varsayımlar!B:T,19,0))</f>
        <v>0</v>
      </c>
      <c r="J46" s="77" t="str">
        <f>IF(B46="","",VLOOKUP(AD46,Varsayımlar!$B:$Q,6,0))</f>
        <v>SADE</v>
      </c>
      <c r="K46" s="77">
        <v>1176</v>
      </c>
      <c r="L46" s="77"/>
      <c r="M46" s="77">
        <f t="shared" si="0"/>
        <v>14</v>
      </c>
      <c r="N46" s="77"/>
      <c r="O46" s="77"/>
      <c r="P46" s="77">
        <f>IF(B46="","",VLOOKUP(AD46,Varsayımlar!$B:$Q,7,0)*K46)</f>
        <v>35280</v>
      </c>
      <c r="Q46" s="77">
        <f>IF(B46="","",VLOOKUP(AD46,Varsayımlar!$B:$Q,8,0))</f>
        <v>25</v>
      </c>
      <c r="R46" s="77" t="str">
        <f>IF(B46="","",VLOOKUP(AD46,Varsayımlar!$B:$Q,9,0))</f>
        <v>SOFT</v>
      </c>
      <c r="S46" s="77">
        <f>IF(B46="","",VLOOKUP(AD46,Varsayımlar!$B:$Q,10,0))</f>
        <v>4</v>
      </c>
      <c r="T46" s="77">
        <f>IF(B46="","",VLOOKUP(AD46,Varsayımlar!$B:$Q,11,0))</f>
        <v>30</v>
      </c>
      <c r="U46" s="77">
        <f>IF(B46="","",VLOOKUP(AD46,Varsayımlar!$B:$Q,12,0))</f>
        <v>260</v>
      </c>
      <c r="V46" s="77" t="str">
        <f>IF(B46="","",VLOOKUP(AD46,Varsayımlar!$B:$Q,13,0))</f>
        <v>YURTDIŞI</v>
      </c>
      <c r="W46" s="77">
        <f>IF(B46="","",VLOOKUP(AD46,Varsayımlar!$B:$Q,14,0))</f>
        <v>6</v>
      </c>
      <c r="X46" s="78">
        <v>46226</v>
      </c>
      <c r="Y46" s="78">
        <v>46410</v>
      </c>
      <c r="Z46" s="77">
        <v>26072325</v>
      </c>
      <c r="AA46" s="77" t="str">
        <f>IF(B46="","",VLOOKUP(AD46,Varsayımlar!$B:$Q,15,0))</f>
        <v>TRİTON -SKT ATILACAK</v>
      </c>
      <c r="AB46" s="77" t="str">
        <f>IF(B46="","",VLOOKUP(AD46,Varsayımlar!$B:$Q,16,0))</f>
        <v>24-26 CM</v>
      </c>
      <c r="AC46" s="64"/>
      <c r="AD46" s="61" t="str">
        <f t="shared" si="1"/>
        <v>LLC TRİTONMUTLUKAL WHEAT TORTILLA</v>
      </c>
    </row>
    <row r="47" spans="1:30" ht="36" customHeight="1" x14ac:dyDescent="0.25">
      <c r="A47" s="9" t="s">
        <v>213</v>
      </c>
      <c r="B47" s="77" t="s">
        <v>17</v>
      </c>
      <c r="C47" s="76">
        <f>IF(B47="","",VLOOKUP(AD47,Varsayımlar!$B:$Q,3,0))</f>
        <v>8698829380698</v>
      </c>
      <c r="D47" s="76" t="s">
        <v>517</v>
      </c>
      <c r="E47" s="119" t="s">
        <v>37</v>
      </c>
      <c r="F47" s="77" t="s">
        <v>804</v>
      </c>
      <c r="G47" s="77" t="s">
        <v>806</v>
      </c>
      <c r="H47" s="77" t="str">
        <f>IF(B47="","",VLOOKUP(AD47,Varsayımlar!$B:$Q,5,0))</f>
        <v>TORTİLLAS 25 CM 4 PCS 260G</v>
      </c>
      <c r="I47" s="77">
        <f>IF(B47="","",VLOOKUP(AD47,Varsayımlar!B:T,19,0))</f>
        <v>0</v>
      </c>
      <c r="J47" s="77" t="str">
        <f>IF(B47="","",VLOOKUP(AD47,Varsayımlar!$B:$Q,6,0))</f>
        <v>SADE</v>
      </c>
      <c r="K47" s="77">
        <v>420</v>
      </c>
      <c r="L47" s="77"/>
      <c r="M47" s="77">
        <f t="shared" si="0"/>
        <v>5</v>
      </c>
      <c r="N47" s="77"/>
      <c r="O47" s="77"/>
      <c r="P47" s="77">
        <f>IF(B47="","",VLOOKUP(AD47,Varsayımlar!$B:$Q,7,0)*K47)</f>
        <v>12600</v>
      </c>
      <c r="Q47" s="77">
        <f>IF(B47="","",VLOOKUP(AD47,Varsayımlar!$B:$Q,8,0))</f>
        <v>25</v>
      </c>
      <c r="R47" s="77" t="str">
        <f>IF(B47="","",VLOOKUP(AD47,Varsayımlar!$B:$Q,9,0))</f>
        <v>SOFT</v>
      </c>
      <c r="S47" s="77">
        <f>IF(B47="","",VLOOKUP(AD47,Varsayımlar!$B:$Q,10,0))</f>
        <v>4</v>
      </c>
      <c r="T47" s="77">
        <f>IF(B47="","",VLOOKUP(AD47,Varsayımlar!$B:$Q,11,0))</f>
        <v>30</v>
      </c>
      <c r="U47" s="77">
        <f>IF(B47="","",VLOOKUP(AD47,Varsayımlar!$B:$Q,12,0))</f>
        <v>260</v>
      </c>
      <c r="V47" s="77" t="str">
        <f>IF(B47="","",VLOOKUP(AD47,Varsayımlar!$B:$Q,13,0))</f>
        <v>YURTDIŞI</v>
      </c>
      <c r="W47" s="77">
        <f>IF(B47="","",VLOOKUP(AD47,Varsayımlar!$B:$Q,14,0))</f>
        <v>6</v>
      </c>
      <c r="X47" s="78">
        <v>46226</v>
      </c>
      <c r="Y47" s="78">
        <v>46410</v>
      </c>
      <c r="Z47" s="77">
        <v>26072325</v>
      </c>
      <c r="AA47" s="77" t="str">
        <f>IF(B47="","",VLOOKUP(AD47,Varsayımlar!$B:$Q,15,0))</f>
        <v>TRİTON -SKT ATILACAK</v>
      </c>
      <c r="AB47" s="77" t="str">
        <f>IF(B47="","",VLOOKUP(AD47,Varsayımlar!$B:$Q,16,0))</f>
        <v>24-26 CM</v>
      </c>
      <c r="AC47" s="64"/>
      <c r="AD47" s="61" t="str">
        <f t="shared" si="1"/>
        <v>LLC TRİTONMUTLUKAL WHEAT TORTILLA</v>
      </c>
    </row>
    <row r="48" spans="1:30" ht="36" customHeight="1" x14ac:dyDescent="0.25">
      <c r="A48" s="9" t="s">
        <v>214</v>
      </c>
      <c r="B48" s="77" t="s">
        <v>17</v>
      </c>
      <c r="C48" s="76">
        <f>IF(B48="","",VLOOKUP(AD48,Varsayımlar!$B:$Q,3,0))</f>
        <v>8698829380698</v>
      </c>
      <c r="D48" s="76" t="s">
        <v>517</v>
      </c>
      <c r="E48" s="119" t="s">
        <v>37</v>
      </c>
      <c r="F48" s="77" t="s">
        <v>804</v>
      </c>
      <c r="G48" s="77" t="s">
        <v>807</v>
      </c>
      <c r="H48" s="77" t="str">
        <f>IF(B48="","",VLOOKUP(AD48,Varsayımlar!$B:$Q,5,0))</f>
        <v>TORTİLLAS 25 CM 4 PCS 260G</v>
      </c>
      <c r="I48" s="77">
        <f>IF(B48="","",VLOOKUP(AD48,Varsayımlar!B:T,19,0))</f>
        <v>0</v>
      </c>
      <c r="J48" s="77" t="str">
        <f>IF(B48="","",VLOOKUP(AD48,Varsayımlar!$B:$Q,6,0))</f>
        <v>SADE</v>
      </c>
      <c r="K48" s="77">
        <v>840</v>
      </c>
      <c r="L48" s="77"/>
      <c r="M48" s="77">
        <f t="shared" si="0"/>
        <v>10</v>
      </c>
      <c r="N48" s="77"/>
      <c r="O48" s="77"/>
      <c r="P48" s="77">
        <f>IF(B48="","",VLOOKUP(AD48,Varsayımlar!$B:$Q,7,0)*K48)</f>
        <v>25200</v>
      </c>
      <c r="Q48" s="77">
        <f>IF(B48="","",VLOOKUP(AD48,Varsayımlar!$B:$Q,8,0))</f>
        <v>25</v>
      </c>
      <c r="R48" s="77" t="str">
        <f>IF(B48="","",VLOOKUP(AD48,Varsayımlar!$B:$Q,9,0))</f>
        <v>SOFT</v>
      </c>
      <c r="S48" s="77">
        <f>IF(B48="","",VLOOKUP(AD48,Varsayımlar!$B:$Q,10,0))</f>
        <v>4</v>
      </c>
      <c r="T48" s="77">
        <f>IF(B48="","",VLOOKUP(AD48,Varsayımlar!$B:$Q,11,0))</f>
        <v>30</v>
      </c>
      <c r="U48" s="77">
        <f>IF(B48="","",VLOOKUP(AD48,Varsayımlar!$B:$Q,12,0))</f>
        <v>260</v>
      </c>
      <c r="V48" s="77" t="str">
        <f>IF(B48="","",VLOOKUP(AD48,Varsayımlar!$B:$Q,13,0))</f>
        <v>YURTDIŞI</v>
      </c>
      <c r="W48" s="77">
        <f>IF(B48="","",VLOOKUP(AD48,Varsayımlar!$B:$Q,14,0))</f>
        <v>6</v>
      </c>
      <c r="X48" s="78">
        <v>46226</v>
      </c>
      <c r="Y48" s="78">
        <v>46410</v>
      </c>
      <c r="Z48" s="77">
        <v>26072325</v>
      </c>
      <c r="AA48" s="77" t="str">
        <f>IF(B48="","",VLOOKUP(AD48,Varsayımlar!$B:$Q,15,0))</f>
        <v>TRİTON -SKT ATILACAK</v>
      </c>
      <c r="AB48" s="77" t="str">
        <f>IF(B48="","",VLOOKUP(AD48,Varsayımlar!$B:$Q,16,0))</f>
        <v>24-26 CM</v>
      </c>
      <c r="AC48" s="64"/>
      <c r="AD48" s="61" t="str">
        <f t="shared" si="1"/>
        <v>LLC TRİTONMUTLUKAL WHEAT TORTILLA</v>
      </c>
    </row>
    <row r="49" spans="1:30" ht="36" customHeight="1" x14ac:dyDescent="0.25">
      <c r="A49" s="9" t="s">
        <v>215</v>
      </c>
      <c r="B49" s="64" t="s">
        <v>17</v>
      </c>
      <c r="C49" s="65">
        <f>IF(B49="","",VLOOKUP(AD49,Varsayımlar!$B:$Q,3,0))</f>
        <v>8698829380698</v>
      </c>
      <c r="D49" s="65" t="s">
        <v>522</v>
      </c>
      <c r="E49" s="167" t="s">
        <v>37</v>
      </c>
      <c r="F49" s="64" t="s">
        <v>808</v>
      </c>
      <c r="G49" s="64" t="s">
        <v>809</v>
      </c>
      <c r="H49" s="64" t="str">
        <f>IF(B49="","",VLOOKUP(AD49,Varsayımlar!$B:$Q,5,0))</f>
        <v>TORTİLLAS 25 CM 4 PCS 260G</v>
      </c>
      <c r="I49" s="64">
        <f>IF(B49="","",VLOOKUP(AD49,Varsayımlar!B:T,19,0))</f>
        <v>0</v>
      </c>
      <c r="J49" s="64" t="str">
        <f>IF(B49="","",VLOOKUP(AD49,Varsayımlar!$B:$Q,6,0))</f>
        <v>SADE</v>
      </c>
      <c r="K49" s="64">
        <v>1596</v>
      </c>
      <c r="L49" s="64"/>
      <c r="M49" s="64">
        <f t="shared" si="0"/>
        <v>19</v>
      </c>
      <c r="N49" s="64"/>
      <c r="O49" s="64"/>
      <c r="P49" s="64">
        <f>IF(B49="","",VLOOKUP(AD49,Varsayımlar!$B:$Q,7,0)*K49)</f>
        <v>47880</v>
      </c>
      <c r="Q49" s="64">
        <f>IF(B49="","",VLOOKUP(AD49,Varsayımlar!$B:$Q,8,0))</f>
        <v>25</v>
      </c>
      <c r="R49" s="64" t="str">
        <f>IF(B49="","",VLOOKUP(AD49,Varsayımlar!$B:$Q,9,0))</f>
        <v>SOFT</v>
      </c>
      <c r="S49" s="64">
        <f>IF(B49="","",VLOOKUP(AD49,Varsayımlar!$B:$Q,10,0))</f>
        <v>4</v>
      </c>
      <c r="T49" s="64">
        <f>IF(B49="","",VLOOKUP(AD49,Varsayımlar!$B:$Q,11,0))</f>
        <v>30</v>
      </c>
      <c r="U49" s="64">
        <f>IF(B49="","",VLOOKUP(AD49,Varsayımlar!$B:$Q,12,0))</f>
        <v>260</v>
      </c>
      <c r="V49" s="64" t="str">
        <f>IF(B49="","",VLOOKUP(AD49,Varsayımlar!$B:$Q,13,0))</f>
        <v>YURTDIŞI</v>
      </c>
      <c r="W49" s="64">
        <f>IF(B49="","",VLOOKUP(AD49,Varsayımlar!$B:$Q,14,0))</f>
        <v>6</v>
      </c>
      <c r="X49" s="66">
        <v>46227</v>
      </c>
      <c r="Y49" s="66">
        <v>46411</v>
      </c>
      <c r="Z49" s="64">
        <v>26072425</v>
      </c>
      <c r="AA49" s="64" t="str">
        <f>IF(B49="","",VLOOKUP(AD49,Varsayımlar!$B:$Q,15,0))</f>
        <v>TRİTON -SKT ATILACAK</v>
      </c>
      <c r="AB49" s="64" t="str">
        <f>IF(B49="","",VLOOKUP(AD49,Varsayımlar!$B:$Q,16,0))</f>
        <v>24-26 CM</v>
      </c>
      <c r="AC49" s="64"/>
      <c r="AD49" s="61" t="str">
        <f t="shared" si="1"/>
        <v>LLC TRİTONMUTLUKAL WHEAT TORTILLA</v>
      </c>
    </row>
    <row r="50" spans="1:30" ht="36" customHeight="1" x14ac:dyDescent="0.25">
      <c r="A50" s="9" t="s">
        <v>216</v>
      </c>
      <c r="B50" s="64" t="s">
        <v>17</v>
      </c>
      <c r="C50" s="65">
        <f>IF(B50="","",VLOOKUP(AD50,Varsayımlar!$B:$Q,3,0))</f>
        <v>8698829380698</v>
      </c>
      <c r="D50" s="65" t="s">
        <v>522</v>
      </c>
      <c r="E50" s="167" t="s">
        <v>37</v>
      </c>
      <c r="F50" s="64" t="s">
        <v>808</v>
      </c>
      <c r="G50" s="64" t="s">
        <v>810</v>
      </c>
      <c r="H50" s="64" t="str">
        <f>IF(B50="","",VLOOKUP(AD50,Varsayımlar!$B:$Q,5,0))</f>
        <v>TORTİLLAS 25 CM 4 PCS 260G</v>
      </c>
      <c r="I50" s="64">
        <f>IF(B50="","",VLOOKUP(AD50,Varsayımlar!B:T,19,0))</f>
        <v>0</v>
      </c>
      <c r="J50" s="64" t="str">
        <f>IF(B50="","",VLOOKUP(AD50,Varsayımlar!$B:$Q,6,0))</f>
        <v>SADE</v>
      </c>
      <c r="K50" s="64">
        <v>840</v>
      </c>
      <c r="L50" s="64"/>
      <c r="M50" s="64">
        <f t="shared" si="0"/>
        <v>10</v>
      </c>
      <c r="N50" s="64"/>
      <c r="O50" s="64"/>
      <c r="P50" s="64">
        <f>IF(B50="","",VLOOKUP(AD50,Varsayımlar!$B:$Q,7,0)*K50)</f>
        <v>25200</v>
      </c>
      <c r="Q50" s="64">
        <f>IF(B50="","",VLOOKUP(AD50,Varsayımlar!$B:$Q,8,0))</f>
        <v>25</v>
      </c>
      <c r="R50" s="64" t="str">
        <f>IF(B50="","",VLOOKUP(AD50,Varsayımlar!$B:$Q,9,0))</f>
        <v>SOFT</v>
      </c>
      <c r="S50" s="64">
        <f>IF(B50="","",VLOOKUP(AD50,Varsayımlar!$B:$Q,10,0))</f>
        <v>4</v>
      </c>
      <c r="T50" s="64">
        <f>IF(B50="","",VLOOKUP(AD50,Varsayımlar!$B:$Q,11,0))</f>
        <v>30</v>
      </c>
      <c r="U50" s="64">
        <f>IF(B50="","",VLOOKUP(AD50,Varsayımlar!$B:$Q,12,0))</f>
        <v>260</v>
      </c>
      <c r="V50" s="64" t="str">
        <f>IF(B50="","",VLOOKUP(AD50,Varsayımlar!$B:$Q,13,0))</f>
        <v>YURTDIŞI</v>
      </c>
      <c r="W50" s="64">
        <f>IF(B50="","",VLOOKUP(AD50,Varsayımlar!$B:$Q,14,0))</f>
        <v>6</v>
      </c>
      <c r="X50" s="66">
        <v>46227</v>
      </c>
      <c r="Y50" s="66">
        <v>46411</v>
      </c>
      <c r="Z50" s="64">
        <v>26072425</v>
      </c>
      <c r="AA50" s="64" t="str">
        <f>IF(B50="","",VLOOKUP(AD50,Varsayımlar!$B:$Q,15,0))</f>
        <v>TRİTON -SKT ATILACAK</v>
      </c>
      <c r="AB50" s="64" t="str">
        <f>IF(B50="","",VLOOKUP(AD50,Varsayımlar!$B:$Q,16,0))</f>
        <v>24-26 CM</v>
      </c>
      <c r="AC50" s="64"/>
      <c r="AD50" s="61" t="str">
        <f t="shared" si="1"/>
        <v>LLC TRİTONMUTLUKAL WHEAT TORTILLA</v>
      </c>
    </row>
    <row r="51" spans="1:30" ht="36" customHeight="1" x14ac:dyDescent="0.25">
      <c r="A51" s="9" t="s">
        <v>217</v>
      </c>
      <c r="B51" s="107" t="s">
        <v>17</v>
      </c>
      <c r="C51" s="108">
        <f>IF(B51="","",VLOOKUP(AD51,Varsayımlar!$B:$Q,3,0))</f>
        <v>8698829380698</v>
      </c>
      <c r="D51" s="108" t="s">
        <v>526</v>
      </c>
      <c r="E51" s="109" t="s">
        <v>37</v>
      </c>
      <c r="F51" s="107" t="s">
        <v>811</v>
      </c>
      <c r="G51" s="107" t="s">
        <v>812</v>
      </c>
      <c r="H51" s="107" t="str">
        <f>IF(B51="","",VLOOKUP(AD51,Varsayımlar!$B:$Q,5,0))</f>
        <v>TORTİLLAS 25 CM 4 PCS 260G</v>
      </c>
      <c r="I51" s="107">
        <f>IF(B51="","",VLOOKUP(AD51,Varsayımlar!B:T,19,0))</f>
        <v>0</v>
      </c>
      <c r="J51" s="107" t="str">
        <f>IF(B51="","",VLOOKUP(AD51,Varsayımlar!$B:$Q,6,0))</f>
        <v>SADE</v>
      </c>
      <c r="K51" s="107">
        <v>1260</v>
      </c>
      <c r="L51" s="107"/>
      <c r="M51" s="107">
        <f t="shared" si="0"/>
        <v>15</v>
      </c>
      <c r="N51" s="107"/>
      <c r="O51" s="107"/>
      <c r="P51" s="107">
        <f>IF(B51="","",VLOOKUP(AD51,Varsayımlar!$B:$Q,7,0)*K51)</f>
        <v>37800</v>
      </c>
      <c r="Q51" s="107">
        <f>IF(B51="","",VLOOKUP(AD51,Varsayımlar!$B:$Q,8,0))</f>
        <v>25</v>
      </c>
      <c r="R51" s="107" t="str">
        <f>IF(B51="","",VLOOKUP(AD51,Varsayımlar!$B:$Q,9,0))</f>
        <v>SOFT</v>
      </c>
      <c r="S51" s="107">
        <f>IF(B51="","",VLOOKUP(AD51,Varsayımlar!$B:$Q,10,0))</f>
        <v>4</v>
      </c>
      <c r="T51" s="107">
        <f>IF(B51="","",VLOOKUP(AD51,Varsayımlar!$B:$Q,11,0))</f>
        <v>30</v>
      </c>
      <c r="U51" s="107">
        <f>IF(B51="","",VLOOKUP(AD51,Varsayımlar!$B:$Q,12,0))</f>
        <v>260</v>
      </c>
      <c r="V51" s="107" t="str">
        <f>IF(B51="","",VLOOKUP(AD51,Varsayımlar!$B:$Q,13,0))</f>
        <v>YURTDIŞI</v>
      </c>
      <c r="W51" s="107">
        <f>IF(B51="","",VLOOKUP(AD51,Varsayımlar!$B:$Q,14,0))</f>
        <v>6</v>
      </c>
      <c r="X51" s="110">
        <v>46228</v>
      </c>
      <c r="Y51" s="110">
        <v>46412</v>
      </c>
      <c r="Z51" s="107">
        <v>26072525</v>
      </c>
      <c r="AA51" s="107" t="str">
        <f>IF(B51="","",VLOOKUP(AD51,Varsayımlar!$B:$Q,15,0))</f>
        <v>TRİTON -SKT ATILACAK</v>
      </c>
      <c r="AB51" s="107" t="str">
        <f>IF(B51="","",VLOOKUP(AD51,Varsayımlar!$B:$Q,16,0))</f>
        <v>24-26 CM</v>
      </c>
      <c r="AC51" s="64"/>
      <c r="AD51" s="61" t="str">
        <f t="shared" si="1"/>
        <v>LLC TRİTONMUTLUKAL WHEAT TORTILLA</v>
      </c>
    </row>
    <row r="52" spans="1:30" ht="36" customHeight="1" x14ac:dyDescent="0.25">
      <c r="A52" s="9" t="s">
        <v>218</v>
      </c>
      <c r="B52" s="107" t="s">
        <v>17</v>
      </c>
      <c r="C52" s="108">
        <f>IF(B52="","",VLOOKUP(AD52,Varsayımlar!$B:$Q,3,0))</f>
        <v>8698829380698</v>
      </c>
      <c r="D52" s="108" t="s">
        <v>526</v>
      </c>
      <c r="E52" s="109" t="s">
        <v>37</v>
      </c>
      <c r="F52" s="107" t="s">
        <v>811</v>
      </c>
      <c r="G52" s="107" t="s">
        <v>813</v>
      </c>
      <c r="H52" s="107" t="str">
        <f>IF(B52="","",VLOOKUP(AD52,Varsayımlar!$B:$Q,5,0))</f>
        <v>TORTİLLAS 25 CM 4 PCS 260G</v>
      </c>
      <c r="I52" s="107">
        <f>IF(B52="","",VLOOKUP(AD52,Varsayımlar!B:T,19,0))</f>
        <v>0</v>
      </c>
      <c r="J52" s="107" t="str">
        <f>IF(B52="","",VLOOKUP(AD52,Varsayımlar!$B:$Q,6,0))</f>
        <v>SADE</v>
      </c>
      <c r="K52" s="107">
        <v>1176</v>
      </c>
      <c r="L52" s="107"/>
      <c r="M52" s="107">
        <f t="shared" si="0"/>
        <v>14</v>
      </c>
      <c r="N52" s="107"/>
      <c r="O52" s="107"/>
      <c r="P52" s="107">
        <f>IF(B52="","",VLOOKUP(AD52,Varsayımlar!$B:$Q,7,0)*K52)</f>
        <v>35280</v>
      </c>
      <c r="Q52" s="107">
        <f>IF(B52="","",VLOOKUP(AD52,Varsayımlar!$B:$Q,8,0))</f>
        <v>25</v>
      </c>
      <c r="R52" s="107" t="str">
        <f>IF(B52="","",VLOOKUP(AD52,Varsayımlar!$B:$Q,9,0))</f>
        <v>SOFT</v>
      </c>
      <c r="S52" s="107">
        <f>IF(B52="","",VLOOKUP(AD52,Varsayımlar!$B:$Q,10,0))</f>
        <v>4</v>
      </c>
      <c r="T52" s="107">
        <f>IF(B52="","",VLOOKUP(AD52,Varsayımlar!$B:$Q,11,0))</f>
        <v>30</v>
      </c>
      <c r="U52" s="107">
        <f>IF(B52="","",VLOOKUP(AD52,Varsayımlar!$B:$Q,12,0))</f>
        <v>260</v>
      </c>
      <c r="V52" s="107" t="str">
        <f>IF(B52="","",VLOOKUP(AD52,Varsayımlar!$B:$Q,13,0))</f>
        <v>YURTDIŞI</v>
      </c>
      <c r="W52" s="107">
        <f>IF(B52="","",VLOOKUP(AD52,Varsayımlar!$B:$Q,14,0))</f>
        <v>6</v>
      </c>
      <c r="X52" s="110">
        <v>46228</v>
      </c>
      <c r="Y52" s="110">
        <v>46412</v>
      </c>
      <c r="Z52" s="107">
        <v>26072525</v>
      </c>
      <c r="AA52" s="107" t="str">
        <f>IF(B52="","",VLOOKUP(AD52,Varsayımlar!$B:$Q,15,0))</f>
        <v>TRİTON -SKT ATILACAK</v>
      </c>
      <c r="AB52" s="107" t="str">
        <f>IF(B52="","",VLOOKUP(AD52,Varsayımlar!$B:$Q,16,0))</f>
        <v>24-26 CM</v>
      </c>
      <c r="AC52" s="64"/>
      <c r="AD52" s="61" t="str">
        <f t="shared" si="1"/>
        <v>LLC TRİTONMUTLUKAL WHEAT TORTILLA</v>
      </c>
    </row>
    <row r="53" spans="1:30" ht="36" customHeight="1" x14ac:dyDescent="0.25">
      <c r="A53" s="9" t="s">
        <v>219</v>
      </c>
      <c r="B53" s="111" t="s">
        <v>17</v>
      </c>
      <c r="C53" s="112">
        <f>IF(B53="","",VLOOKUP(AD53,Varsayımlar!$B:$Q,3,0))</f>
        <v>8698829380698</v>
      </c>
      <c r="D53" s="112" t="s">
        <v>835</v>
      </c>
      <c r="E53" s="113" t="s">
        <v>37</v>
      </c>
      <c r="F53" s="111" t="s">
        <v>814</v>
      </c>
      <c r="G53" s="111" t="s">
        <v>815</v>
      </c>
      <c r="H53" s="111" t="str">
        <f>IF(B53="","",VLOOKUP(AD53,Varsayımlar!$B:$Q,5,0))</f>
        <v>TORTİLLAS 25 CM 4 PCS 260G</v>
      </c>
      <c r="I53" s="111">
        <f>IF(B53="","",VLOOKUP(AD53,Varsayımlar!B:T,19,0))</f>
        <v>0</v>
      </c>
      <c r="J53" s="111" t="str">
        <f>IF(B53="","",VLOOKUP(AD53,Varsayımlar!$B:$Q,6,0))</f>
        <v>SADE</v>
      </c>
      <c r="K53" s="111">
        <v>1596</v>
      </c>
      <c r="L53" s="111"/>
      <c r="M53" s="111">
        <f t="shared" si="0"/>
        <v>19</v>
      </c>
      <c r="N53" s="111"/>
      <c r="O53" s="111"/>
      <c r="P53" s="111">
        <f>IF(B53="","",VLOOKUP(AD53,Varsayımlar!$B:$Q,7,0)*K53)</f>
        <v>47880</v>
      </c>
      <c r="Q53" s="111">
        <f>IF(B53="","",VLOOKUP(AD53,Varsayımlar!$B:$Q,8,0))</f>
        <v>25</v>
      </c>
      <c r="R53" s="111" t="str">
        <f>IF(B53="","",VLOOKUP(AD53,Varsayımlar!$B:$Q,9,0))</f>
        <v>SOFT</v>
      </c>
      <c r="S53" s="111">
        <f>IF(B53="","",VLOOKUP(AD53,Varsayımlar!$B:$Q,10,0))</f>
        <v>4</v>
      </c>
      <c r="T53" s="111">
        <f>IF(B53="","",VLOOKUP(AD53,Varsayımlar!$B:$Q,11,0))</f>
        <v>30</v>
      </c>
      <c r="U53" s="111">
        <f>IF(B53="","",VLOOKUP(AD53,Varsayımlar!$B:$Q,12,0))</f>
        <v>260</v>
      </c>
      <c r="V53" s="111" t="str">
        <f>IF(B53="","",VLOOKUP(AD53,Varsayımlar!$B:$Q,13,0))</f>
        <v>YURTDIŞI</v>
      </c>
      <c r="W53" s="111">
        <f>IF(B53="","",VLOOKUP(AD53,Varsayımlar!$B:$Q,14,0))</f>
        <v>6</v>
      </c>
      <c r="X53" s="114">
        <v>46230</v>
      </c>
      <c r="Y53" s="114">
        <v>46414</v>
      </c>
      <c r="Z53" s="111">
        <v>26072725</v>
      </c>
      <c r="AA53" s="111" t="str">
        <f>IF(B53="","",VLOOKUP(AD53,Varsayımlar!$B:$Q,15,0))</f>
        <v>TRİTON -SKT ATILACAK</v>
      </c>
      <c r="AB53" s="111" t="str">
        <f>IF(B53="","",VLOOKUP(AD53,Varsayımlar!$B:$Q,16,0))</f>
        <v>24-26 CM</v>
      </c>
      <c r="AC53" s="64"/>
      <c r="AD53" s="61" t="str">
        <f t="shared" si="1"/>
        <v>LLC TRİTONMUTLUKAL WHEAT TORTILLA</v>
      </c>
    </row>
    <row r="54" spans="1:30" ht="36" customHeight="1" x14ac:dyDescent="0.25">
      <c r="A54" s="9" t="s">
        <v>220</v>
      </c>
      <c r="B54" s="111" t="s">
        <v>17</v>
      </c>
      <c r="C54" s="112">
        <f>IF(B54="","",VLOOKUP(AD54,Varsayımlar!$B:$Q,3,0))</f>
        <v>8698829380698</v>
      </c>
      <c r="D54" s="112" t="s">
        <v>835</v>
      </c>
      <c r="E54" s="113" t="s">
        <v>37</v>
      </c>
      <c r="F54" s="111" t="s">
        <v>814</v>
      </c>
      <c r="G54" s="111" t="s">
        <v>816</v>
      </c>
      <c r="H54" s="111" t="str">
        <f>IF(B54="","",VLOOKUP(AD54,Varsayımlar!$B:$Q,5,0))</f>
        <v>TORTİLLAS 25 CM 4 PCS 260G</v>
      </c>
      <c r="I54" s="111">
        <f>IF(B54="","",VLOOKUP(AD54,Varsayımlar!B:T,19,0))</f>
        <v>0</v>
      </c>
      <c r="J54" s="111" t="str">
        <f>IF(B54="","",VLOOKUP(AD54,Varsayımlar!$B:$Q,6,0))</f>
        <v>SADE</v>
      </c>
      <c r="K54" s="111">
        <v>840</v>
      </c>
      <c r="L54" s="111"/>
      <c r="M54" s="111">
        <f t="shared" si="0"/>
        <v>10</v>
      </c>
      <c r="N54" s="111"/>
      <c r="O54" s="111"/>
      <c r="P54" s="111">
        <f>IF(B54="","",VLOOKUP(AD54,Varsayımlar!$B:$Q,7,0)*K54)</f>
        <v>25200</v>
      </c>
      <c r="Q54" s="111">
        <f>IF(B54="","",VLOOKUP(AD54,Varsayımlar!$B:$Q,8,0))</f>
        <v>25</v>
      </c>
      <c r="R54" s="111" t="str">
        <f>IF(B54="","",VLOOKUP(AD54,Varsayımlar!$B:$Q,9,0))</f>
        <v>SOFT</v>
      </c>
      <c r="S54" s="111">
        <f>IF(B54="","",VLOOKUP(AD54,Varsayımlar!$B:$Q,10,0))</f>
        <v>4</v>
      </c>
      <c r="T54" s="111">
        <f>IF(B54="","",VLOOKUP(AD54,Varsayımlar!$B:$Q,11,0))</f>
        <v>30</v>
      </c>
      <c r="U54" s="111">
        <f>IF(B54="","",VLOOKUP(AD54,Varsayımlar!$B:$Q,12,0))</f>
        <v>260</v>
      </c>
      <c r="V54" s="111" t="str">
        <f>IF(B54="","",VLOOKUP(AD54,Varsayımlar!$B:$Q,13,0))</f>
        <v>YURTDIŞI</v>
      </c>
      <c r="W54" s="111">
        <f>IF(B54="","",VLOOKUP(AD54,Varsayımlar!$B:$Q,14,0))</f>
        <v>6</v>
      </c>
      <c r="X54" s="114">
        <v>46230</v>
      </c>
      <c r="Y54" s="114">
        <v>46414</v>
      </c>
      <c r="Z54" s="111">
        <v>26072725</v>
      </c>
      <c r="AA54" s="111" t="str">
        <f>IF(B54="","",VLOOKUP(AD54,Varsayımlar!$B:$Q,15,0))</f>
        <v>TRİTON -SKT ATILACAK</v>
      </c>
      <c r="AB54" s="111" t="str">
        <f>IF(B54="","",VLOOKUP(AD54,Varsayımlar!$B:$Q,16,0))</f>
        <v>24-26 CM</v>
      </c>
      <c r="AC54" s="64"/>
      <c r="AD54" s="61" t="str">
        <f t="shared" si="1"/>
        <v>LLC TRİTONMUTLUKAL WHEAT TORTILLA</v>
      </c>
    </row>
    <row r="55" spans="1:30" ht="36" customHeight="1" x14ac:dyDescent="0.25">
      <c r="A55" s="9" t="s">
        <v>221</v>
      </c>
      <c r="B55" s="70" t="s">
        <v>17</v>
      </c>
      <c r="C55" s="71">
        <f>IF(B55="","",VLOOKUP(AD55,Varsayımlar!$B:$Q,3,0))</f>
        <v>8698829380698</v>
      </c>
      <c r="D55" s="71" t="s">
        <v>836</v>
      </c>
      <c r="E55" s="106" t="s">
        <v>37</v>
      </c>
      <c r="F55" s="70" t="s">
        <v>817</v>
      </c>
      <c r="G55" s="70" t="s">
        <v>818</v>
      </c>
      <c r="H55" s="70" t="str">
        <f>IF(B55="","",VLOOKUP(AD55,Varsayımlar!$B:$Q,5,0))</f>
        <v>TORTİLLAS 25 CM 4 PCS 260G</v>
      </c>
      <c r="I55" s="70">
        <f>IF(B55="","",VLOOKUP(AD55,Varsayımlar!B:T,19,0))</f>
        <v>0</v>
      </c>
      <c r="J55" s="70" t="str">
        <f>IF(B55="","",VLOOKUP(AD55,Varsayımlar!$B:$Q,6,0))</f>
        <v>SADE</v>
      </c>
      <c r="K55" s="70">
        <v>2436</v>
      </c>
      <c r="L55" s="70"/>
      <c r="M55" s="70">
        <f t="shared" si="0"/>
        <v>29</v>
      </c>
      <c r="N55" s="70"/>
      <c r="O55" s="70"/>
      <c r="P55" s="70">
        <f>IF(B55="","",VLOOKUP(AD55,Varsayımlar!$B:$Q,7,0)*K55)</f>
        <v>73080</v>
      </c>
      <c r="Q55" s="70">
        <f>IF(B55="","",VLOOKUP(AD55,Varsayımlar!$B:$Q,8,0))</f>
        <v>25</v>
      </c>
      <c r="R55" s="70" t="str">
        <f>IF(B55="","",VLOOKUP(AD55,Varsayımlar!$B:$Q,9,0))</f>
        <v>SOFT</v>
      </c>
      <c r="S55" s="70">
        <f>IF(B55="","",VLOOKUP(AD55,Varsayımlar!$B:$Q,10,0))</f>
        <v>4</v>
      </c>
      <c r="T55" s="70">
        <f>IF(B55="","",VLOOKUP(AD55,Varsayımlar!$B:$Q,11,0))</f>
        <v>30</v>
      </c>
      <c r="U55" s="70">
        <f>IF(B55="","",VLOOKUP(AD55,Varsayımlar!$B:$Q,12,0))</f>
        <v>260</v>
      </c>
      <c r="V55" s="70" t="str">
        <f>IF(B55="","",VLOOKUP(AD55,Varsayımlar!$B:$Q,13,0))</f>
        <v>YURTDIŞI</v>
      </c>
      <c r="W55" s="70">
        <f>IF(B55="","",VLOOKUP(AD55,Varsayımlar!$B:$Q,14,0))</f>
        <v>6</v>
      </c>
      <c r="X55" s="73">
        <v>46231</v>
      </c>
      <c r="Y55" s="73">
        <v>46415</v>
      </c>
      <c r="Z55" s="70">
        <v>26072825</v>
      </c>
      <c r="AA55" s="70" t="str">
        <f>IF(B55="","",VLOOKUP(AD55,Varsayımlar!$B:$Q,15,0))</f>
        <v>TRİTON -SKT ATILACAK</v>
      </c>
      <c r="AB55" s="70" t="str">
        <f>IF(B55="","",VLOOKUP(AD55,Varsayımlar!$B:$Q,16,0))</f>
        <v>24-26 CM</v>
      </c>
      <c r="AC55" s="64"/>
      <c r="AD55" s="61" t="str">
        <f t="shared" si="1"/>
        <v>LLC TRİTONMUTLUKAL WHEAT TORTILLA</v>
      </c>
    </row>
    <row r="56" spans="1:30" ht="36" customHeight="1" x14ac:dyDescent="0.25">
      <c r="A56" s="9" t="s">
        <v>222</v>
      </c>
      <c r="B56" s="82" t="s">
        <v>17</v>
      </c>
      <c r="C56" s="83">
        <f>IF(B56="","",VLOOKUP(AD56,Varsayımlar!$B:$Q,3,0))</f>
        <v>8698829380698</v>
      </c>
      <c r="D56" s="83" t="s">
        <v>837</v>
      </c>
      <c r="E56" s="104" t="s">
        <v>37</v>
      </c>
      <c r="F56" s="82" t="s">
        <v>819</v>
      </c>
      <c r="G56" s="82" t="s">
        <v>820</v>
      </c>
      <c r="H56" s="82" t="str">
        <f>IF(B56="","",VLOOKUP(AD56,Varsayımlar!$B:$Q,5,0))</f>
        <v>TORTİLLAS 25 CM 4 PCS 260G</v>
      </c>
      <c r="I56" s="82">
        <f>IF(B56="","",VLOOKUP(AD56,Varsayımlar!B:T,19,0))</f>
        <v>0</v>
      </c>
      <c r="J56" s="82" t="str">
        <f>IF(B56="","",VLOOKUP(AD56,Varsayımlar!$B:$Q,6,0))</f>
        <v>SADE</v>
      </c>
      <c r="K56" s="82">
        <v>588</v>
      </c>
      <c r="L56" s="82"/>
      <c r="M56" s="82">
        <f t="shared" si="0"/>
        <v>7</v>
      </c>
      <c r="N56" s="82"/>
      <c r="O56" s="82"/>
      <c r="P56" s="82">
        <f>IF(B56="","",VLOOKUP(AD56,Varsayımlar!$B:$Q,7,0)*K56)</f>
        <v>17640</v>
      </c>
      <c r="Q56" s="82">
        <f>IF(B56="","",VLOOKUP(AD56,Varsayımlar!$B:$Q,8,0))</f>
        <v>25</v>
      </c>
      <c r="R56" s="82" t="str">
        <f>IF(B56="","",VLOOKUP(AD56,Varsayımlar!$B:$Q,9,0))</f>
        <v>SOFT</v>
      </c>
      <c r="S56" s="82">
        <f>IF(B56="","",VLOOKUP(AD56,Varsayımlar!$B:$Q,10,0))</f>
        <v>4</v>
      </c>
      <c r="T56" s="82">
        <f>IF(B56="","",VLOOKUP(AD56,Varsayımlar!$B:$Q,11,0))</f>
        <v>30</v>
      </c>
      <c r="U56" s="82">
        <f>IF(B56="","",VLOOKUP(AD56,Varsayımlar!$B:$Q,12,0))</f>
        <v>260</v>
      </c>
      <c r="V56" s="82" t="str">
        <f>IF(B56="","",VLOOKUP(AD56,Varsayımlar!$B:$Q,13,0))</f>
        <v>YURTDIŞI</v>
      </c>
      <c r="W56" s="82">
        <f>IF(B56="","",VLOOKUP(AD56,Varsayımlar!$B:$Q,14,0))</f>
        <v>6</v>
      </c>
      <c r="X56" s="84">
        <v>46232</v>
      </c>
      <c r="Y56" s="84">
        <v>46416</v>
      </c>
      <c r="Z56" s="82">
        <v>26072925</v>
      </c>
      <c r="AA56" s="82" t="str">
        <f>IF(B56="","",VLOOKUP(AD56,Varsayımlar!$B:$Q,15,0))</f>
        <v>TRİTON -SKT ATILACAK</v>
      </c>
      <c r="AB56" s="82" t="str">
        <f>IF(B56="","",VLOOKUP(AD56,Varsayımlar!$B:$Q,16,0))</f>
        <v>24-26 CM</v>
      </c>
      <c r="AC56" s="64"/>
      <c r="AD56" s="61" t="str">
        <f t="shared" si="1"/>
        <v>LLC TRİTONMUTLUKAL WHEAT TORTILLA</v>
      </c>
    </row>
    <row r="57" spans="1:30" ht="36" customHeight="1" x14ac:dyDescent="0.25">
      <c r="A57" s="9" t="s">
        <v>223</v>
      </c>
      <c r="B57" s="82" t="s">
        <v>17</v>
      </c>
      <c r="C57" s="83">
        <f>IF(B57="","",VLOOKUP(AD57,Varsayımlar!$B:$Q,3,0))</f>
        <v>8698829380698</v>
      </c>
      <c r="D57" s="83" t="s">
        <v>837</v>
      </c>
      <c r="E57" s="104" t="s">
        <v>37</v>
      </c>
      <c r="F57" s="82" t="s">
        <v>819</v>
      </c>
      <c r="G57" s="82" t="s">
        <v>821</v>
      </c>
      <c r="H57" s="82" t="str">
        <f>IF(B57="","",VLOOKUP(AD57,Varsayımlar!$B:$Q,5,0))</f>
        <v>TORTİLLAS 25 CM 4 PCS 260G</v>
      </c>
      <c r="I57" s="82">
        <f>IF(B57="","",VLOOKUP(AD57,Varsayımlar!B:T,19,0))</f>
        <v>0</v>
      </c>
      <c r="J57" s="82" t="str">
        <f>IF(B57="","",VLOOKUP(AD57,Varsayımlar!$B:$Q,6,0))</f>
        <v>SADE</v>
      </c>
      <c r="K57" s="82">
        <v>1848</v>
      </c>
      <c r="L57" s="82"/>
      <c r="M57" s="82">
        <f t="shared" si="0"/>
        <v>22</v>
      </c>
      <c r="N57" s="82"/>
      <c r="O57" s="82"/>
      <c r="P57" s="82">
        <f>IF(B57="","",VLOOKUP(AD57,Varsayımlar!$B:$Q,7,0)*K57)</f>
        <v>55440</v>
      </c>
      <c r="Q57" s="82">
        <f>IF(B57="","",VLOOKUP(AD57,Varsayımlar!$B:$Q,8,0))</f>
        <v>25</v>
      </c>
      <c r="R57" s="82" t="str">
        <f>IF(B57="","",VLOOKUP(AD57,Varsayımlar!$B:$Q,9,0))</f>
        <v>SOFT</v>
      </c>
      <c r="S57" s="82">
        <f>IF(B57="","",VLOOKUP(AD57,Varsayımlar!$B:$Q,10,0))</f>
        <v>4</v>
      </c>
      <c r="T57" s="82">
        <f>IF(B57="","",VLOOKUP(AD57,Varsayımlar!$B:$Q,11,0))</f>
        <v>30</v>
      </c>
      <c r="U57" s="82">
        <f>IF(B57="","",VLOOKUP(AD57,Varsayımlar!$B:$Q,12,0))</f>
        <v>260</v>
      </c>
      <c r="V57" s="82" t="str">
        <f>IF(B57="","",VLOOKUP(AD57,Varsayımlar!$B:$Q,13,0))</f>
        <v>YURTDIŞI</v>
      </c>
      <c r="W57" s="82">
        <f>IF(B57="","",VLOOKUP(AD57,Varsayımlar!$B:$Q,14,0))</f>
        <v>6</v>
      </c>
      <c r="X57" s="84">
        <v>46232</v>
      </c>
      <c r="Y57" s="84">
        <v>46416</v>
      </c>
      <c r="Z57" s="82">
        <v>26072925</v>
      </c>
      <c r="AA57" s="82" t="str">
        <f>IF(B57="","",VLOOKUP(AD57,Varsayımlar!$B:$Q,15,0))</f>
        <v>TRİTON -SKT ATILACAK</v>
      </c>
      <c r="AB57" s="82" t="str">
        <f>IF(B57="","",VLOOKUP(AD57,Varsayımlar!$B:$Q,16,0))</f>
        <v>24-26 CM</v>
      </c>
      <c r="AC57" s="64"/>
      <c r="AD57" s="61" t="str">
        <f t="shared" si="1"/>
        <v>LLC TRİTONMUTLUKAL WHEAT TORTILLA</v>
      </c>
    </row>
    <row r="58" spans="1:30" ht="36" customHeight="1" x14ac:dyDescent="0.25">
      <c r="A58" s="9" t="s">
        <v>224</v>
      </c>
      <c r="B58" s="107" t="s">
        <v>17</v>
      </c>
      <c r="C58" s="108">
        <f>IF(B58="","",VLOOKUP(AD58,Varsayımlar!$B:$Q,3,0))</f>
        <v>8698829380698</v>
      </c>
      <c r="D58" s="108" t="s">
        <v>838</v>
      </c>
      <c r="E58" s="109" t="s">
        <v>37</v>
      </c>
      <c r="F58" s="107" t="s">
        <v>822</v>
      </c>
      <c r="G58" s="107" t="s">
        <v>823</v>
      </c>
      <c r="H58" s="107" t="str">
        <f>IF(B58="","",VLOOKUP(AD58,Varsayımlar!$B:$Q,5,0))</f>
        <v>TORTİLLAS 25 CM 4 PCS 260G</v>
      </c>
      <c r="I58" s="107">
        <f>IF(B58="","",VLOOKUP(AD58,Varsayımlar!B:T,19,0))</f>
        <v>0</v>
      </c>
      <c r="J58" s="107" t="str">
        <f>IF(B58="","",VLOOKUP(AD58,Varsayımlar!$B:$Q,6,0))</f>
        <v>SADE</v>
      </c>
      <c r="K58" s="107">
        <v>2100</v>
      </c>
      <c r="L58" s="107"/>
      <c r="M58" s="107">
        <f t="shared" si="0"/>
        <v>25</v>
      </c>
      <c r="N58" s="107"/>
      <c r="O58" s="107"/>
      <c r="P58" s="107">
        <f>IF(B58="","",VLOOKUP(AD58,Varsayımlar!$B:$Q,7,0)*K58)</f>
        <v>63000</v>
      </c>
      <c r="Q58" s="107">
        <f>IF(B58="","",VLOOKUP(AD58,Varsayımlar!$B:$Q,8,0))</f>
        <v>25</v>
      </c>
      <c r="R58" s="107" t="str">
        <f>IF(B58="","",VLOOKUP(AD58,Varsayımlar!$B:$Q,9,0))</f>
        <v>SOFT</v>
      </c>
      <c r="S58" s="107">
        <f>IF(B58="","",VLOOKUP(AD58,Varsayımlar!$B:$Q,10,0))</f>
        <v>4</v>
      </c>
      <c r="T58" s="107">
        <f>IF(B58="","",VLOOKUP(AD58,Varsayımlar!$B:$Q,11,0))</f>
        <v>30</v>
      </c>
      <c r="U58" s="107">
        <f>IF(B58="","",VLOOKUP(AD58,Varsayımlar!$B:$Q,12,0))</f>
        <v>260</v>
      </c>
      <c r="V58" s="107" t="str">
        <f>IF(B58="","",VLOOKUP(AD58,Varsayımlar!$B:$Q,13,0))</f>
        <v>YURTDIŞI</v>
      </c>
      <c r="W58" s="107">
        <f>IF(B58="","",VLOOKUP(AD58,Varsayımlar!$B:$Q,14,0))</f>
        <v>6</v>
      </c>
      <c r="X58" s="110">
        <v>46233</v>
      </c>
      <c r="Y58" s="110">
        <v>46417</v>
      </c>
      <c r="Z58" s="107">
        <v>26073025</v>
      </c>
      <c r="AA58" s="107" t="str">
        <f>IF(B58="","",VLOOKUP(AD58,Varsayımlar!$B:$Q,15,0))</f>
        <v>TRİTON -SKT ATILACAK</v>
      </c>
      <c r="AB58" s="107" t="str">
        <f>IF(B58="","",VLOOKUP(AD58,Varsayımlar!$B:$Q,16,0))</f>
        <v>24-26 CM</v>
      </c>
      <c r="AC58" s="64"/>
      <c r="AD58" s="61" t="str">
        <f t="shared" si="1"/>
        <v>LLC TRİTONMUTLUKAL WHEAT TORTILLA</v>
      </c>
    </row>
    <row r="59" spans="1:30" ht="36" customHeight="1" x14ac:dyDescent="0.25">
      <c r="A59" s="9" t="s">
        <v>225</v>
      </c>
      <c r="B59" s="107" t="s">
        <v>17</v>
      </c>
      <c r="C59" s="108">
        <f>IF(B59="","",VLOOKUP(AD59,Varsayımlar!$B:$Q,3,0))</f>
        <v>8698829380698</v>
      </c>
      <c r="D59" s="108" t="s">
        <v>838</v>
      </c>
      <c r="E59" s="109" t="s">
        <v>37</v>
      </c>
      <c r="F59" s="107" t="s">
        <v>822</v>
      </c>
      <c r="G59" s="107" t="s">
        <v>824</v>
      </c>
      <c r="H59" s="107" t="str">
        <f>IF(B59="","",VLOOKUP(AD59,Varsayımlar!$B:$Q,5,0))</f>
        <v>TORTİLLAS 25 CM 4 PCS 260G</v>
      </c>
      <c r="I59" s="107">
        <f>IF(B59="","",VLOOKUP(AD59,Varsayımlar!B:T,19,0))</f>
        <v>0</v>
      </c>
      <c r="J59" s="107" t="str">
        <f>IF(B59="","",VLOOKUP(AD59,Varsayımlar!$B:$Q,6,0))</f>
        <v>SADE</v>
      </c>
      <c r="K59" s="107">
        <v>336</v>
      </c>
      <c r="L59" s="107"/>
      <c r="M59" s="107">
        <f t="shared" si="0"/>
        <v>4</v>
      </c>
      <c r="N59" s="107"/>
      <c r="O59" s="107"/>
      <c r="P59" s="107">
        <f>IF(B59="","",VLOOKUP(AD59,Varsayımlar!$B:$Q,7,0)*K59)</f>
        <v>10080</v>
      </c>
      <c r="Q59" s="107">
        <f>IF(B59="","",VLOOKUP(AD59,Varsayımlar!$B:$Q,8,0))</f>
        <v>25</v>
      </c>
      <c r="R59" s="107" t="str">
        <f>IF(B59="","",VLOOKUP(AD59,Varsayımlar!$B:$Q,9,0))</f>
        <v>SOFT</v>
      </c>
      <c r="S59" s="107">
        <f>IF(B59="","",VLOOKUP(AD59,Varsayımlar!$B:$Q,10,0))</f>
        <v>4</v>
      </c>
      <c r="T59" s="107">
        <f>IF(B59="","",VLOOKUP(AD59,Varsayımlar!$B:$Q,11,0))</f>
        <v>30</v>
      </c>
      <c r="U59" s="107">
        <f>IF(B59="","",VLOOKUP(AD59,Varsayımlar!$B:$Q,12,0))</f>
        <v>260</v>
      </c>
      <c r="V59" s="107" t="str">
        <f>IF(B59="","",VLOOKUP(AD59,Varsayımlar!$B:$Q,13,0))</f>
        <v>YURTDIŞI</v>
      </c>
      <c r="W59" s="107">
        <f>IF(B59="","",VLOOKUP(AD59,Varsayımlar!$B:$Q,14,0))</f>
        <v>6</v>
      </c>
      <c r="X59" s="110">
        <v>46233</v>
      </c>
      <c r="Y59" s="110">
        <v>46417</v>
      </c>
      <c r="Z59" s="107">
        <v>26073025</v>
      </c>
      <c r="AA59" s="107" t="str">
        <f>IF(B59="","",VLOOKUP(AD59,Varsayımlar!$B:$Q,15,0))</f>
        <v>TRİTON -SKT ATILACAK</v>
      </c>
      <c r="AB59" s="107" t="str">
        <f>IF(B59="","",VLOOKUP(AD59,Varsayımlar!$B:$Q,16,0))</f>
        <v>24-26 CM</v>
      </c>
      <c r="AC59" s="64"/>
      <c r="AD59" s="61" t="str">
        <f t="shared" si="1"/>
        <v>LLC TRİTONMUTLUKAL WHEAT TORTILLA</v>
      </c>
    </row>
    <row r="60" spans="1:30" ht="36" customHeight="1" x14ac:dyDescent="0.25">
      <c r="A60" s="9" t="s">
        <v>226</v>
      </c>
      <c r="B60" s="64"/>
      <c r="C60" s="65" t="str">
        <f>IF(B60="","",VLOOKUP(AD60,Varsayımlar!$B:$Q,3,0))</f>
        <v/>
      </c>
      <c r="D60" s="65"/>
      <c r="E60" s="65"/>
      <c r="F60" s="64"/>
      <c r="G60" s="64"/>
      <c r="H60" s="64" t="str">
        <f>IF(B60="","",VLOOKUP(AD60,Varsayımlar!$B:$Q,5,0))</f>
        <v/>
      </c>
      <c r="I60" s="64" t="str">
        <f>IF(B60="","",VLOOKUP(AD60,Varsayımlar!B:T,19,0))</f>
        <v/>
      </c>
      <c r="J60" s="64" t="str">
        <f>IF(B60="","",VLOOKUP(AD60,Varsayımlar!$B:$Q,6,0))</f>
        <v/>
      </c>
      <c r="K60" s="64"/>
      <c r="L60" s="64"/>
      <c r="M60" s="64">
        <f t="shared" si="0"/>
        <v>0</v>
      </c>
      <c r="N60" s="64"/>
      <c r="O60" s="64"/>
      <c r="P60" s="64" t="str">
        <f>IF(B60="","",VLOOKUP(AD60,Varsayımlar!$B:$Q,7,0)*K60)</f>
        <v/>
      </c>
      <c r="Q60" s="64" t="str">
        <f>IF(B60="","",VLOOKUP(AD60,Varsayımlar!$B:$Q,8,0))</f>
        <v/>
      </c>
      <c r="R60" s="64" t="str">
        <f>IF(B60="","",VLOOKUP(AD60,Varsayımlar!$B:$Q,9,0))</f>
        <v/>
      </c>
      <c r="S60" s="64" t="str">
        <f>IF(B60="","",VLOOKUP(AD60,Varsayımlar!$B:$Q,10,0))</f>
        <v/>
      </c>
      <c r="T60" s="64" t="str">
        <f>IF(B60="","",VLOOKUP(AD60,Varsayımlar!$B:$Q,11,0))</f>
        <v/>
      </c>
      <c r="U60" s="64" t="str">
        <f>IF(B60="","",VLOOKUP(AD60,Varsayımlar!$B:$Q,12,0))</f>
        <v/>
      </c>
      <c r="V60" s="64" t="str">
        <f>IF(B60="","",VLOOKUP(AD60,Varsayımlar!$B:$Q,13,0))</f>
        <v/>
      </c>
      <c r="W60" s="64" t="str">
        <f>IF(B60="","",VLOOKUP(AD60,Varsayımlar!$B:$Q,14,0))</f>
        <v/>
      </c>
      <c r="X60" s="66"/>
      <c r="Y60" s="66"/>
      <c r="Z60" s="64"/>
      <c r="AA60" s="64" t="str">
        <f>IF(B60="","",VLOOKUP(AD60,Varsayımlar!$B:$Q,15,0))</f>
        <v/>
      </c>
      <c r="AB60" s="64" t="str">
        <f>IF(B60="","",VLOOKUP(AD60,Varsayımlar!$B:$Q,16,0))</f>
        <v/>
      </c>
      <c r="AC60" s="64"/>
      <c r="AD60" s="61" t="str">
        <f t="shared" si="1"/>
        <v/>
      </c>
    </row>
    <row r="61" spans="1:30" ht="30" customHeight="1" x14ac:dyDescent="0.25">
      <c r="A61" s="9" t="s">
        <v>227</v>
      </c>
      <c r="B61" s="64"/>
      <c r="C61" s="65" t="str">
        <f>IF(B61="","",VLOOKUP(AD61,Varsayımlar!$B:$Q,3,0))</f>
        <v/>
      </c>
      <c r="D61" s="65"/>
      <c r="E61" s="65"/>
      <c r="F61" s="64"/>
      <c r="G61" s="64"/>
      <c r="H61" s="64" t="str">
        <f>IF(B61="","",VLOOKUP(AD61,Varsayımlar!$B:$Q,5,0))</f>
        <v/>
      </c>
      <c r="I61" s="64" t="str">
        <f>IF(B61="","",VLOOKUP(AD61,Varsayımlar!B:T,19,0))</f>
        <v/>
      </c>
      <c r="J61" s="64" t="str">
        <f>IF(B61="","",VLOOKUP(AD61,Varsayımlar!$B:$Q,6,0))</f>
        <v/>
      </c>
      <c r="K61" s="64"/>
      <c r="L61" s="64"/>
      <c r="M61" s="64">
        <f t="shared" si="0"/>
        <v>0</v>
      </c>
      <c r="N61" s="64"/>
      <c r="O61" s="64"/>
      <c r="P61" s="64" t="str">
        <f>IF(B61="","",VLOOKUP(AD61,Varsayımlar!$B:$Q,7,0)*K61)</f>
        <v/>
      </c>
      <c r="Q61" s="64" t="str">
        <f>IF(B61="","",VLOOKUP(AD61,Varsayımlar!$B:$Q,8,0))</f>
        <v/>
      </c>
      <c r="R61" s="64" t="str">
        <f>IF(B61="","",VLOOKUP(AD61,Varsayımlar!$B:$Q,9,0))</f>
        <v/>
      </c>
      <c r="S61" s="64" t="str">
        <f>IF(B61="","",VLOOKUP(AD61,Varsayımlar!$B:$Q,10,0))</f>
        <v/>
      </c>
      <c r="T61" s="64" t="str">
        <f>IF(B61="","",VLOOKUP(AD61,Varsayımlar!$B:$Q,11,0))</f>
        <v/>
      </c>
      <c r="U61" s="64" t="str">
        <f>IF(B61="","",VLOOKUP(AD61,Varsayımlar!$B:$Q,12,0))</f>
        <v/>
      </c>
      <c r="V61" s="64" t="str">
        <f>IF(B61="","",VLOOKUP(AD61,Varsayımlar!$B:$Q,13,0))</f>
        <v/>
      </c>
      <c r="W61" s="64" t="str">
        <f>IF(B61="","",VLOOKUP(AD61,Varsayımlar!$B:$Q,14,0))</f>
        <v/>
      </c>
      <c r="X61" s="66"/>
      <c r="Y61" s="66"/>
      <c r="Z61" s="64"/>
      <c r="AA61" s="64" t="str">
        <f>IF(B61="","",VLOOKUP(AD61,Varsayımlar!$B:$Q,15,0))</f>
        <v/>
      </c>
      <c r="AB61" s="64" t="str">
        <f>IF(B61="","",VLOOKUP(AD61,Varsayımlar!$B:$Q,16,0))</f>
        <v/>
      </c>
      <c r="AC61" s="64"/>
      <c r="AD61" s="61" t="str">
        <f t="shared" si="1"/>
        <v/>
      </c>
    </row>
    <row r="62" spans="1:30" ht="36" customHeight="1" x14ac:dyDescent="0.25">
      <c r="A62" s="198" t="s">
        <v>171</v>
      </c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9"/>
      <c r="AC62" s="55"/>
    </row>
    <row r="63" spans="1:30" ht="63" x14ac:dyDescent="0.25">
      <c r="A63" s="9" t="s">
        <v>0</v>
      </c>
      <c r="B63" s="9" t="s">
        <v>1</v>
      </c>
      <c r="C63" s="10" t="s">
        <v>36</v>
      </c>
      <c r="D63" s="10" t="s">
        <v>177</v>
      </c>
      <c r="E63" s="10" t="s">
        <v>42</v>
      </c>
      <c r="F63" s="9" t="s">
        <v>43</v>
      </c>
      <c r="G63" s="9" t="s">
        <v>13</v>
      </c>
      <c r="H63" s="9" t="s">
        <v>2</v>
      </c>
      <c r="I63" s="9" t="s">
        <v>83</v>
      </c>
      <c r="J63" s="9" t="s">
        <v>3</v>
      </c>
      <c r="K63" s="9" t="s">
        <v>21</v>
      </c>
      <c r="L63" s="9" t="s">
        <v>141</v>
      </c>
      <c r="M63" s="9" t="s">
        <v>20</v>
      </c>
      <c r="N63" s="9" t="s">
        <v>870</v>
      </c>
      <c r="O63" s="9" t="s">
        <v>176</v>
      </c>
      <c r="P63" s="9" t="s">
        <v>16</v>
      </c>
      <c r="Q63" s="9" t="s">
        <v>4</v>
      </c>
      <c r="R63" s="9" t="s">
        <v>5</v>
      </c>
      <c r="S63" s="9" t="s">
        <v>6</v>
      </c>
      <c r="T63" s="9" t="s">
        <v>33</v>
      </c>
      <c r="U63" s="9" t="s">
        <v>7</v>
      </c>
      <c r="V63" s="9" t="s">
        <v>8</v>
      </c>
      <c r="W63" s="9" t="s">
        <v>364</v>
      </c>
      <c r="X63" s="9" t="s">
        <v>10</v>
      </c>
      <c r="Y63" s="9" t="s">
        <v>11</v>
      </c>
      <c r="Z63" s="9" t="s">
        <v>12</v>
      </c>
      <c r="AA63" s="9" t="s">
        <v>14</v>
      </c>
      <c r="AB63" s="9" t="s">
        <v>15</v>
      </c>
      <c r="AC63" s="9" t="s">
        <v>305</v>
      </c>
      <c r="AD63" s="8" t="s">
        <v>50</v>
      </c>
    </row>
    <row r="64" spans="1:30" ht="31.5" customHeight="1" x14ac:dyDescent="0.25">
      <c r="A64" s="9" t="s">
        <v>29</v>
      </c>
      <c r="B64" s="70" t="s">
        <v>149</v>
      </c>
      <c r="C64" s="71">
        <f>IF(B64="","",VLOOKUP(AD64,Varsayımlar!$B:$Q,3,0))</f>
        <v>8698829380698</v>
      </c>
      <c r="D64" s="71"/>
      <c r="E64" s="72" t="s">
        <v>150</v>
      </c>
      <c r="F64" s="70"/>
      <c r="G64" s="70"/>
      <c r="H64" s="70" t="str">
        <f>IF(B64="","",VLOOKUP(AD64,Varsayımlar!$B:$Q,5,0))</f>
        <v>Happylla 25cm (060)</v>
      </c>
      <c r="I64" s="70">
        <f>IF(B64="","",VLOOKUP(AD64,Varsayımlar!B:T,19,0))</f>
        <v>0</v>
      </c>
      <c r="J64" s="70" t="str">
        <f>IF(B64="","",VLOOKUP(AD64,Varsayımlar!$B:$Q,6,0))</f>
        <v>SADE</v>
      </c>
      <c r="K64" s="70">
        <v>500</v>
      </c>
      <c r="L64" s="70"/>
      <c r="M64" s="70">
        <f>IFERROR(IF(B64="","",K64/VLOOKUP(AD64,Varsayımlar!B:R,17,0)),"")</f>
        <v>10</v>
      </c>
      <c r="N64" s="70"/>
      <c r="O64" s="70"/>
      <c r="P64" s="70">
        <f>IF(B64="","",VLOOKUP(AD64,Varsayımlar!$B:$Q,7,0)*K64)</f>
        <v>6000</v>
      </c>
      <c r="Q64" s="70">
        <f>IF(B64="","",VLOOKUP(AD64,Varsayımlar!$B:$Q,8,0))</f>
        <v>25</v>
      </c>
      <c r="R64" s="70" t="str">
        <f>IF(B64="","",VLOOKUP(AD64,Varsayımlar!$B:$Q,9,0))</f>
        <v>Irak soft</v>
      </c>
      <c r="S64" s="70">
        <f>IF(B64="","",VLOOKUP(AD64,Varsayımlar!$B:$Q,10,0))</f>
        <v>10</v>
      </c>
      <c r="T64" s="70">
        <f>IF(B64="","",VLOOKUP(AD64,Varsayımlar!$B:$Q,11,0))</f>
        <v>12</v>
      </c>
      <c r="U64" s="70">
        <f>IF(B64="","",VLOOKUP(AD64,Varsayımlar!$B:$Q,12,0))</f>
        <v>650</v>
      </c>
      <c r="V64" s="70" t="str">
        <f>IF(B64="","",VLOOKUP(AD64,Varsayımlar!$B:$Q,13,0))</f>
        <v>Yurtiçi</v>
      </c>
      <c r="W64" s="70">
        <f>IF(B64="","",VLOOKUP(AD64,Varsayımlar!$B:$Q,14,0))</f>
        <v>6</v>
      </c>
      <c r="X64" s="73" t="s">
        <v>161</v>
      </c>
      <c r="Y64" s="73" t="s">
        <v>161</v>
      </c>
      <c r="Z64" s="73" t="s">
        <v>161</v>
      </c>
      <c r="AA64" s="70" t="str">
        <f>IF(B64="","",VLOOKUP(AD64,Varsayımlar!$B:$Q,15,0))</f>
        <v>Kırmızı Koli-Etiketli</v>
      </c>
      <c r="AB64" s="70" t="str">
        <f>IF(B64="","",VLOOKUP(AD64,Varsayımlar!$B:$Q,16,0))</f>
        <v>24-26 cm</v>
      </c>
      <c r="AC64" s="70">
        <f>IF(B64="","",VLOOKUP(Sayfa2!AD17,Varsayımlar!B:S,18,0))</f>
        <v>0</v>
      </c>
      <c r="AD64" s="8" t="str">
        <f>IF(B64="","",CONCATENATE(B64,E64))</f>
        <v>Aylin KartonHappylla 25 cm 10 lu 650g</v>
      </c>
    </row>
    <row r="65" spans="1:31" ht="31.5" customHeight="1" x14ac:dyDescent="0.25">
      <c r="A65" s="9" t="s">
        <v>122</v>
      </c>
      <c r="B65" s="58" t="s">
        <v>143</v>
      </c>
      <c r="C65" s="59">
        <f>IF(B65="","",VLOOKUP(AD65,Varsayımlar!$B:$Q,3,0))</f>
        <v>8698829380698</v>
      </c>
      <c r="D65" s="59"/>
      <c r="E65" s="74" t="s">
        <v>162</v>
      </c>
      <c r="F65" s="58"/>
      <c r="G65" s="58"/>
      <c r="H65" s="58" t="str">
        <f>IF(B65="","",VLOOKUP(AD65,Varsayımlar!$B:$Q,5,0))</f>
        <v>Bisto 25 cm</v>
      </c>
      <c r="I65" s="58">
        <f>IF(B65="","",VLOOKUP(AD65,Varsayımlar!B:T,19,0))</f>
        <v>0</v>
      </c>
      <c r="J65" s="58" t="str">
        <f>IF(B65="","",VLOOKUP(AD65,Varsayımlar!$B:$Q,6,0))</f>
        <v>SADE</v>
      </c>
      <c r="K65" s="58" t="s">
        <v>160</v>
      </c>
      <c r="L65" s="58"/>
      <c r="M65" s="58" t="str">
        <f>IFERROR(IF(B65="","",K65/VLOOKUP(AD65,Varsayımlar!B:R,17,0)),"")</f>
        <v/>
      </c>
      <c r="N65" s="58">
        <v>50</v>
      </c>
      <c r="O65" s="58"/>
      <c r="P65" s="58" t="e">
        <f>IF(B65="","",VLOOKUP(AD65,Varsayımlar!$B:$Q,7,0)*K65)</f>
        <v>#VALUE!</v>
      </c>
      <c r="Q65" s="58">
        <f>IF(B65="","",VLOOKUP(AD65,Varsayımlar!$B:$Q,8,0))</f>
        <v>25</v>
      </c>
      <c r="R65" s="58" t="str">
        <f>IF(B65="","",VLOOKUP(AD65,Varsayımlar!$B:$Q,9,0))</f>
        <v>Standart</v>
      </c>
      <c r="S65" s="58">
        <f>IF(B65="","",VLOOKUP(AD65,Varsayımlar!$B:$Q,10,0))</f>
        <v>12</v>
      </c>
      <c r="T65" s="58">
        <f>IF(B65="","",VLOOKUP(AD65,Varsayımlar!$B:$Q,11,0))</f>
        <v>12</v>
      </c>
      <c r="U65" s="58">
        <f>IF(B65="","",VLOOKUP(AD65,Varsayımlar!$B:$Q,12,0))</f>
        <v>840</v>
      </c>
      <c r="V65" s="58" t="str">
        <f>IF(B65="","",VLOOKUP(AD65,Varsayımlar!$B:$Q,13,0))</f>
        <v>Yurtiçi</v>
      </c>
      <c r="W65" s="58">
        <f>IF(B65="","",VLOOKUP(AD65,Varsayımlar!$B:$Q,14,0))</f>
        <v>6</v>
      </c>
      <c r="X65" s="60" t="s">
        <v>161</v>
      </c>
      <c r="Y65" s="60" t="s">
        <v>161</v>
      </c>
      <c r="Z65" s="60" t="s">
        <v>161</v>
      </c>
      <c r="AA65" s="58" t="str">
        <f>IF(B65="","",VLOOKUP(AD65,Varsayımlar!$B:$Q,15,0))</f>
        <v>Bisto Kolisi</v>
      </c>
      <c r="AB65" s="58" t="str">
        <f>IF(B65="","",VLOOKUP(AD65,Varsayımlar!$B:$Q,16,0))</f>
        <v>24-26 Cm</v>
      </c>
      <c r="AC65" s="58">
        <f>IF(B65="","",VLOOKUP(Sayfa2!AD18,Varsayımlar!B:S,18,0))</f>
        <v>0</v>
      </c>
      <c r="AD65" s="61" t="str">
        <f>IF(B65="","",CONCATENATE(B65,E65))</f>
        <v>Şok MarketBisto 25 cm 12 pcs 840g</v>
      </c>
    </row>
    <row r="66" spans="1:31" ht="31.5" customHeight="1" x14ac:dyDescent="0.25">
      <c r="A66" s="9" t="s">
        <v>123</v>
      </c>
      <c r="B66" s="75" t="s">
        <v>143</v>
      </c>
      <c r="C66" s="76">
        <f>IF(B66="","",VLOOKUP(AD66,Varsayımlar!$B:$Q,3,0))</f>
        <v>8698829380698</v>
      </c>
      <c r="D66" s="76"/>
      <c r="E66" s="75" t="s">
        <v>144</v>
      </c>
      <c r="F66" s="77"/>
      <c r="G66" s="77"/>
      <c r="H66" s="77" t="str">
        <f>IF(B66="","",VLOOKUP(AD66,Varsayımlar!$B:$Q,5,0))</f>
        <v xml:space="preserve">Taco 15 cm </v>
      </c>
      <c r="I66" s="77">
        <f>IF(B66="","",VLOOKUP(AD66,Varsayımlar!B:T,19,0))</f>
        <v>0</v>
      </c>
      <c r="J66" s="77" t="str">
        <f>IF(B66="","",VLOOKUP(AD66,Varsayımlar!$B:$Q,6,0))</f>
        <v>SADE</v>
      </c>
      <c r="K66" s="77" t="s">
        <v>160</v>
      </c>
      <c r="L66" s="77"/>
      <c r="M66" s="77" t="str">
        <f>IFERROR(IF(B66="","",K66/VLOOKUP(AD66,Varsayımlar!B:R,17,0)),"")</f>
        <v/>
      </c>
      <c r="N66" s="77">
        <v>50</v>
      </c>
      <c r="O66" s="77"/>
      <c r="P66" s="77" t="e">
        <f>IF(B66="","",VLOOKUP(AD66,Varsayımlar!$B:$Q,7,0)*K66)</f>
        <v>#VALUE!</v>
      </c>
      <c r="Q66" s="77">
        <f>IF(B66="","",VLOOKUP(AD66,Varsayımlar!$B:$Q,8,0))</f>
        <v>15</v>
      </c>
      <c r="R66" s="77" t="str">
        <f>IF(B66="","",VLOOKUP(AD66,Varsayımlar!$B:$Q,9,0))</f>
        <v>SOFT-PA3</v>
      </c>
      <c r="S66" s="77">
        <f>IF(B66="","",VLOOKUP(AD66,Varsayımlar!$B:$Q,10,0))</f>
        <v>6</v>
      </c>
      <c r="T66" s="77">
        <f>IF(B66="","",VLOOKUP(AD66,Varsayımlar!$B:$Q,11,0))</f>
        <v>18</v>
      </c>
      <c r="U66" s="77">
        <f>IF(B66="","",VLOOKUP(AD66,Varsayımlar!$B:$Q,12,0))</f>
        <v>250</v>
      </c>
      <c r="V66" s="77" t="str">
        <f>IF(B66="","",VLOOKUP(AD66,Varsayımlar!$B:$Q,13,0))</f>
        <v>YURTİÇİ</v>
      </c>
      <c r="W66" s="77">
        <f>IF(B66="","",VLOOKUP(AD66,Varsayımlar!$B:$Q,14,0))</f>
        <v>6</v>
      </c>
      <c r="X66" s="78" t="s">
        <v>161</v>
      </c>
      <c r="Y66" s="78" t="s">
        <v>161</v>
      </c>
      <c r="Z66" s="78" t="s">
        <v>161</v>
      </c>
      <c r="AA66" s="77" t="str">
        <f>IF(B66="","",VLOOKUP(AD66,Varsayımlar!$B:$Q,15,0))</f>
        <v>15 CM KOLİ</v>
      </c>
      <c r="AB66" s="77" t="str">
        <f>IF(B66="","",VLOOKUP(AD66,Varsayımlar!$B:$Q,16,0))</f>
        <v>14-16 CM</v>
      </c>
      <c r="AC66" s="77">
        <f>IF(B66="","",VLOOKUP(Sayfa2!AD19,Varsayımlar!B:S,18,0))</f>
        <v>0</v>
      </c>
      <c r="AD66" s="8" t="str">
        <f>IF(B66="","",CONCATENATE(B66,E66))</f>
        <v>Şok MarketTaco 15 cm 6 lı 150 g</v>
      </c>
    </row>
    <row r="67" spans="1:31" ht="31.5" hidden="1" customHeight="1" x14ac:dyDescent="0.25">
      <c r="A67" s="9" t="s">
        <v>125</v>
      </c>
      <c r="B67" s="64"/>
      <c r="C67" s="65" t="str">
        <f>IF(B67="","",VLOOKUP(AD67,Varsayımlar!$B:$Q,3,0))</f>
        <v/>
      </c>
      <c r="D67" s="65"/>
      <c r="E67" s="65"/>
      <c r="F67" s="64"/>
      <c r="G67" s="64"/>
      <c r="H67" s="64" t="str">
        <f>IF(B67="","",VLOOKUP(AD67,Varsayımlar!$B:$Q,5,0))</f>
        <v/>
      </c>
      <c r="I67" s="64"/>
      <c r="J67" s="64" t="str">
        <f>IF(B67="","",VLOOKUP(AD67,Varsayımlar!$B:$Q,6,0))</f>
        <v/>
      </c>
      <c r="K67" s="64"/>
      <c r="L67" s="64"/>
      <c r="M67" s="64">
        <f>K67/84</f>
        <v>0</v>
      </c>
      <c r="N67" s="64"/>
      <c r="O67" s="64"/>
      <c r="P67" s="64" t="str">
        <f>IF(B67="","",VLOOKUP(AD67,Varsayımlar!$B:$Q,7,0)*K67)</f>
        <v/>
      </c>
      <c r="Q67" s="64" t="str">
        <f>IF(B67="","",VLOOKUP(AD67,Varsayımlar!$B:$Q,8,0))</f>
        <v/>
      </c>
      <c r="R67" s="64" t="str">
        <f>IF(B67="","",VLOOKUP(AD67,Varsayımlar!$B:$Q,9,0))</f>
        <v/>
      </c>
      <c r="S67" s="64" t="str">
        <f>IF(B67="","",VLOOKUP(AD67,Varsayımlar!$B:$Q,10,0))</f>
        <v/>
      </c>
      <c r="T67" s="64" t="str">
        <f>IF(B67="","",VLOOKUP(AD67,Varsayımlar!$B:$Q,11,0))</f>
        <v/>
      </c>
      <c r="U67" s="64" t="str">
        <f>IF(B67="","",VLOOKUP(AD67,Varsayımlar!$B:$Q,12,0))</f>
        <v/>
      </c>
      <c r="V67" s="64" t="str">
        <f>IF(B67="","",VLOOKUP(AD67,Varsayımlar!$B:$Q,13,0))</f>
        <v/>
      </c>
      <c r="W67" s="64" t="str">
        <f>IF(B67="","",VLOOKUP(AD67,Varsayımlar!$B:$Q,14,0))</f>
        <v/>
      </c>
      <c r="X67" s="66"/>
      <c r="Y67" s="66"/>
      <c r="Z67" s="64"/>
      <c r="AA67" s="64" t="str">
        <f>IF(B67="","",VLOOKUP(AD67,Varsayımlar!$B:$Q,15,0))</f>
        <v/>
      </c>
      <c r="AB67" s="64" t="str">
        <f>IF(B67="","",VLOOKUP(AD67,Varsayımlar!$B:$Q,16,0))</f>
        <v/>
      </c>
      <c r="AC67" s="79"/>
      <c r="AD67" s="61" t="str">
        <f>IF(B67="","",CONCATENATE(B67,E67))</f>
        <v/>
      </c>
    </row>
    <row r="68" spans="1:31" x14ac:dyDescent="0.25">
      <c r="C68" s="80" t="str">
        <f>IF(B68="","",VLOOKUP(AD68,Varsayımlar!$B:$Q,3,0))</f>
        <v/>
      </c>
      <c r="H68" s="8" t="str">
        <f>IF(B68="","",VLOOKUP(AD68,Varsayımlar!$B:$Q,5,0))</f>
        <v/>
      </c>
      <c r="J68" s="8" t="str">
        <f>IF(B68="","",VLOOKUP(AD68,Varsayımlar!$B:$Q,6,0))</f>
        <v/>
      </c>
      <c r="P68" s="8" t="str">
        <f>IF(B68="","",VLOOKUP(AD68,Varsayımlar!$B:$Q,7,0)*K68)</f>
        <v/>
      </c>
      <c r="Q68" s="8" t="str">
        <f>IF(B68="","",VLOOKUP(AD68,Varsayımlar!$B:$Q,8,0))</f>
        <v/>
      </c>
      <c r="R68" s="8" t="str">
        <f>IF(B68="","",VLOOKUP(AD68,Varsayımlar!$B:$Q,9,0))</f>
        <v/>
      </c>
      <c r="S68" s="8" t="str">
        <f>IF(B68="","",VLOOKUP(AD68,Varsayımlar!$B:$Q,10,0))</f>
        <v/>
      </c>
      <c r="T68" s="8" t="str">
        <f>IF(B68="","",VLOOKUP(AD68,Varsayımlar!$B:$Q,11,0))</f>
        <v/>
      </c>
      <c r="U68" s="8" t="str">
        <f>IF(B68="","",VLOOKUP(AD68,Varsayımlar!$B:$Q,12,0))</f>
        <v/>
      </c>
      <c r="V68" s="8" t="str">
        <f>IF(B68="","",VLOOKUP(AD68,Varsayımlar!$B:$Q,13,0))</f>
        <v/>
      </c>
      <c r="W68" s="8" t="str">
        <f>IF(B68="","",VLOOKUP(AD68,Varsayımlar!$B:$Q,14,0))</f>
        <v/>
      </c>
      <c r="AA68" s="8" t="str">
        <f>IF(B68="","",VLOOKUP(AD68,Varsayımlar!$B:$Q,15,0))</f>
        <v/>
      </c>
      <c r="AB68" s="8" t="str">
        <f>IF(B68="","",VLOOKUP(AD68,Varsayımlar!$B:$Q,16,0))</f>
        <v/>
      </c>
      <c r="AD68" s="8" t="str">
        <f>IF(B68="","",CONCATENATE(B68,E68))</f>
        <v/>
      </c>
    </row>
    <row r="69" spans="1:31" ht="29.25" customHeight="1" x14ac:dyDescent="0.25">
      <c r="A69" s="198" t="s">
        <v>121</v>
      </c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81"/>
    </row>
    <row r="70" spans="1:31" ht="63" x14ac:dyDescent="0.25">
      <c r="A70" s="9" t="s">
        <v>0</v>
      </c>
      <c r="B70" s="9" t="s">
        <v>1</v>
      </c>
      <c r="C70" s="10" t="s">
        <v>36</v>
      </c>
      <c r="D70" s="10" t="s">
        <v>177</v>
      </c>
      <c r="E70" s="10" t="s">
        <v>42</v>
      </c>
      <c r="F70" s="9" t="s">
        <v>43</v>
      </c>
      <c r="G70" s="9" t="s">
        <v>13</v>
      </c>
      <c r="H70" s="9" t="s">
        <v>2</v>
      </c>
      <c r="I70" s="9" t="s">
        <v>83</v>
      </c>
      <c r="J70" s="9" t="s">
        <v>3</v>
      </c>
      <c r="K70" s="9" t="s">
        <v>21</v>
      </c>
      <c r="L70" s="9" t="s">
        <v>141</v>
      </c>
      <c r="M70" s="9" t="s">
        <v>20</v>
      </c>
      <c r="N70" s="9" t="s">
        <v>243</v>
      </c>
      <c r="O70" s="9" t="s">
        <v>176</v>
      </c>
      <c r="P70" s="9" t="s">
        <v>16</v>
      </c>
      <c r="Q70" s="9" t="s">
        <v>4</v>
      </c>
      <c r="R70" s="9" t="s">
        <v>5</v>
      </c>
      <c r="S70" s="9" t="s">
        <v>6</v>
      </c>
      <c r="T70" s="9" t="s">
        <v>33</v>
      </c>
      <c r="U70" s="9" t="s">
        <v>7</v>
      </c>
      <c r="V70" s="9" t="s">
        <v>8</v>
      </c>
      <c r="W70" s="9" t="s">
        <v>9</v>
      </c>
      <c r="X70" s="9" t="s">
        <v>10</v>
      </c>
      <c r="Y70" s="9" t="s">
        <v>11</v>
      </c>
      <c r="Z70" s="9" t="s">
        <v>12</v>
      </c>
      <c r="AA70" s="9" t="s">
        <v>14</v>
      </c>
      <c r="AB70" s="9" t="s">
        <v>15</v>
      </c>
      <c r="AC70" s="9" t="s">
        <v>305</v>
      </c>
      <c r="AD70" s="8" t="s">
        <v>50</v>
      </c>
    </row>
    <row r="71" spans="1:31" ht="36" customHeight="1" x14ac:dyDescent="0.25">
      <c r="A71" s="9" t="s">
        <v>29</v>
      </c>
      <c r="B71" s="82" t="s">
        <v>17</v>
      </c>
      <c r="C71" s="83">
        <f>IF(B71="","",VLOOKUP(AD71,Varsayımlar!$B:$Q,3,0))</f>
        <v>8698829380698</v>
      </c>
      <c r="D71" s="83" t="s">
        <v>233</v>
      </c>
      <c r="E71" s="104" t="s">
        <v>37</v>
      </c>
      <c r="F71" s="82" t="s">
        <v>737</v>
      </c>
      <c r="G71" s="82" t="s">
        <v>736</v>
      </c>
      <c r="H71" s="82" t="str">
        <f>IF(B71="","",VLOOKUP(AD71,Varsayımlar!$B:$Q,5,0))</f>
        <v>TORTİLLAS 25 CM 4 PCS 260G</v>
      </c>
      <c r="I71" s="82">
        <f>IF(B71="","",VLOOKUP(AD71,Varsayımlar!B:T,19,0))</f>
        <v>0</v>
      </c>
      <c r="J71" s="82" t="str">
        <f>IF(B71="","",VLOOKUP(AD71,Varsayımlar!$B:$Q,6,0))</f>
        <v>SADE</v>
      </c>
      <c r="K71" s="82">
        <v>1596</v>
      </c>
      <c r="L71" s="82"/>
      <c r="M71" s="82">
        <f>K71/84</f>
        <v>19</v>
      </c>
      <c r="N71" s="82"/>
      <c r="O71" s="82">
        <v>35</v>
      </c>
      <c r="P71" s="82">
        <f>IF(B71="","",VLOOKUP(AD71,Varsayımlar!$B:$Q,7,0)*K71)</f>
        <v>47880</v>
      </c>
      <c r="Q71" s="82">
        <f>IF(B71="","",VLOOKUP(AD71,Varsayımlar!$B:$Q,8,0))</f>
        <v>25</v>
      </c>
      <c r="R71" s="82" t="str">
        <f>IF(B71="","",VLOOKUP(AD71,Varsayımlar!$B:$Q,9,0))</f>
        <v>SOFT</v>
      </c>
      <c r="S71" s="82">
        <f>IF(B71="","",VLOOKUP(AD71,Varsayımlar!$B:$Q,10,0))</f>
        <v>4</v>
      </c>
      <c r="T71" s="82">
        <f>IF(B71="","",VLOOKUP(AD71,Varsayımlar!$B:$Q,11,0))</f>
        <v>30</v>
      </c>
      <c r="U71" s="82">
        <f>IF(B71="","",VLOOKUP(AD71,Varsayımlar!$B:$Q,12,0))</f>
        <v>260</v>
      </c>
      <c r="V71" s="82" t="str">
        <f>IF(B71="","",VLOOKUP(AD71,Varsayımlar!$B:$Q,13,0))</f>
        <v>YURTDIŞI</v>
      </c>
      <c r="W71" s="82">
        <f>IF(B71="","",VLOOKUP(AD71,Varsayımlar!$B:$Q,14,0))</f>
        <v>6</v>
      </c>
      <c r="X71" s="84">
        <v>46204</v>
      </c>
      <c r="Y71" s="84">
        <v>46388</v>
      </c>
      <c r="Z71" s="82" t="s">
        <v>827</v>
      </c>
      <c r="AA71" s="82" t="str">
        <f>IF(B71="","",VLOOKUP(AD71,Varsayımlar!$B:$Q,15,0))</f>
        <v>TRİTON -SKT ATILACAK</v>
      </c>
      <c r="AB71" s="82" t="str">
        <f>IF(B71="","",VLOOKUP(AD71,Varsayımlar!$B:$Q,16,0))</f>
        <v>24-26 CM</v>
      </c>
      <c r="AC71" s="64"/>
      <c r="AD71" s="61" t="str">
        <f>IF(B71="","",CONCATENATE(B71,E71))</f>
        <v>LLC TRİTONMUTLUKAL WHEAT TORTILLA</v>
      </c>
      <c r="AE71" s="8" t="s">
        <v>884</v>
      </c>
    </row>
    <row r="72" spans="1:31" ht="36" customHeight="1" x14ac:dyDescent="0.25">
      <c r="A72" s="9" t="s">
        <v>122</v>
      </c>
      <c r="B72" s="77" t="s">
        <v>17</v>
      </c>
      <c r="C72" s="76">
        <f>IF(B72="","",VLOOKUP(AD72,Varsayımlar!$B:$Q,3,0))</f>
        <v>8698829380698</v>
      </c>
      <c r="D72" s="76" t="s">
        <v>235</v>
      </c>
      <c r="E72" s="119" t="s">
        <v>37</v>
      </c>
      <c r="F72" s="77" t="s">
        <v>740</v>
      </c>
      <c r="G72" s="77" t="s">
        <v>741</v>
      </c>
      <c r="H72" s="77" t="str">
        <f>IF(B72="","",VLOOKUP(AD72,Varsayımlar!$B:$Q,5,0))</f>
        <v>TORTİLLAS 25 CM 4 PCS 260G</v>
      </c>
      <c r="I72" s="77">
        <f>IF(B72="","",VLOOKUP(AD72,Varsayımlar!B:T,19,0))</f>
        <v>0</v>
      </c>
      <c r="J72" s="77" t="str">
        <f>IF(B72="","",VLOOKUP(AD72,Varsayımlar!$B:$Q,6,0))</f>
        <v>SADE</v>
      </c>
      <c r="K72" s="77">
        <v>2100</v>
      </c>
      <c r="L72" s="77"/>
      <c r="M72" s="77">
        <f>K72/84</f>
        <v>25</v>
      </c>
      <c r="N72" s="77"/>
      <c r="O72" s="77">
        <v>30</v>
      </c>
      <c r="P72" s="77">
        <f>IF(B72="","",VLOOKUP(AD72,Varsayımlar!$B:$Q,7,0)*K72)</f>
        <v>63000</v>
      </c>
      <c r="Q72" s="77">
        <f>IF(B72="","",VLOOKUP(AD72,Varsayımlar!$B:$Q,8,0))</f>
        <v>25</v>
      </c>
      <c r="R72" s="77" t="str">
        <f>IF(B72="","",VLOOKUP(AD72,Varsayımlar!$B:$Q,9,0))</f>
        <v>SOFT</v>
      </c>
      <c r="S72" s="77">
        <f>IF(B72="","",VLOOKUP(AD72,Varsayımlar!$B:$Q,10,0))</f>
        <v>4</v>
      </c>
      <c r="T72" s="77">
        <f>IF(B72="","",VLOOKUP(AD72,Varsayımlar!$B:$Q,11,0))</f>
        <v>30</v>
      </c>
      <c r="U72" s="77">
        <f>IF(B72="","",VLOOKUP(AD72,Varsayımlar!$B:$Q,12,0))</f>
        <v>260</v>
      </c>
      <c r="V72" s="77" t="str">
        <f>IF(B72="","",VLOOKUP(AD72,Varsayımlar!$B:$Q,13,0))</f>
        <v>YURTDIŞI</v>
      </c>
      <c r="W72" s="77">
        <f>IF(B72="","",VLOOKUP(AD72,Varsayımlar!$B:$Q,14,0))</f>
        <v>6</v>
      </c>
      <c r="X72" s="78">
        <v>46205</v>
      </c>
      <c r="Y72" s="78">
        <v>46389</v>
      </c>
      <c r="Z72" s="77">
        <v>26070225</v>
      </c>
      <c r="AA72" s="77" t="str">
        <f>IF(B72="","",VLOOKUP(AD72,Varsayımlar!$B:$Q,15,0))</f>
        <v>TRİTON -SKT ATILACAK</v>
      </c>
      <c r="AB72" s="77" t="str">
        <f>IF(B72="","",VLOOKUP(AD72,Varsayımlar!$B:$Q,16,0))</f>
        <v>24-26 CM</v>
      </c>
      <c r="AC72" s="64"/>
      <c r="AD72" s="61" t="str">
        <f>IF(B72="","",CONCATENATE(B72,E72))</f>
        <v>LLC TRİTONMUTLUKAL WHEAT TORTILLA</v>
      </c>
    </row>
    <row r="73" spans="1:31" ht="36" customHeight="1" x14ac:dyDescent="0.25">
      <c r="A73" s="9" t="s">
        <v>123</v>
      </c>
      <c r="B73" s="77" t="s">
        <v>17</v>
      </c>
      <c r="C73" s="76">
        <f>IF(B73="","",VLOOKUP(AD73,Varsayımlar!$B:$Q,3,0))</f>
        <v>8698829380698</v>
      </c>
      <c r="D73" s="76" t="s">
        <v>235</v>
      </c>
      <c r="E73" s="119" t="s">
        <v>37</v>
      </c>
      <c r="F73" s="77" t="s">
        <v>740</v>
      </c>
      <c r="G73" s="77" t="s">
        <v>742</v>
      </c>
      <c r="H73" s="77" t="str">
        <f>IF(B73="","",VLOOKUP(AD73,Varsayımlar!$B:$Q,5,0))</f>
        <v>TORTİLLAS 25 CM 4 PCS 260G</v>
      </c>
      <c r="I73" s="77">
        <f>IF(B73="","",VLOOKUP(AD73,Varsayımlar!B:T,19,0))</f>
        <v>0</v>
      </c>
      <c r="J73" s="77" t="str">
        <f>IF(B73="","",VLOOKUP(AD73,Varsayımlar!$B:$Q,6,0))</f>
        <v>SADE</v>
      </c>
      <c r="K73" s="77">
        <v>336</v>
      </c>
      <c r="L73" s="77"/>
      <c r="M73" s="77">
        <f>K73/84</f>
        <v>4</v>
      </c>
      <c r="N73" s="77"/>
      <c r="O73" s="77">
        <v>6</v>
      </c>
      <c r="P73" s="77">
        <f>IF(B73="","",VLOOKUP(AD73,Varsayımlar!$B:$Q,7,0)*K73)</f>
        <v>10080</v>
      </c>
      <c r="Q73" s="77">
        <f>IF(B73="","",VLOOKUP(AD73,Varsayımlar!$B:$Q,8,0))</f>
        <v>25</v>
      </c>
      <c r="R73" s="77" t="str">
        <f>IF(B73="","",VLOOKUP(AD73,Varsayımlar!$B:$Q,9,0))</f>
        <v>SOFT</v>
      </c>
      <c r="S73" s="77">
        <f>IF(B73="","",VLOOKUP(AD73,Varsayımlar!$B:$Q,10,0))</f>
        <v>4</v>
      </c>
      <c r="T73" s="77">
        <f>IF(B73="","",VLOOKUP(AD73,Varsayımlar!$B:$Q,11,0))</f>
        <v>30</v>
      </c>
      <c r="U73" s="77">
        <f>IF(B73="","",VLOOKUP(AD73,Varsayımlar!$B:$Q,12,0))</f>
        <v>260</v>
      </c>
      <c r="V73" s="77" t="str">
        <f>IF(B73="","",VLOOKUP(AD73,Varsayımlar!$B:$Q,13,0))</f>
        <v>YURTDIŞI</v>
      </c>
      <c r="W73" s="77">
        <f>IF(B73="","",VLOOKUP(AD73,Varsayımlar!$B:$Q,14,0))</f>
        <v>6</v>
      </c>
      <c r="X73" s="78">
        <v>46205</v>
      </c>
      <c r="Y73" s="78">
        <v>46389</v>
      </c>
      <c r="Z73" s="77">
        <v>26070225</v>
      </c>
      <c r="AA73" s="77" t="str">
        <f>IF(B73="","",VLOOKUP(AD73,Varsayımlar!$B:$Q,15,0))</f>
        <v>TRİTON -SKT ATILACAK</v>
      </c>
      <c r="AB73" s="77" t="str">
        <f>IF(B73="","",VLOOKUP(AD73,Varsayımlar!$B:$Q,16,0))</f>
        <v>24-26 CM</v>
      </c>
      <c r="AC73" s="64"/>
      <c r="AD73" s="61" t="str">
        <f>IF(B73="","",CONCATENATE(B73,E73))</f>
        <v>LLC TRİTONMUTLUKAL WHEAT TORTILLA</v>
      </c>
    </row>
    <row r="74" spans="1:31" ht="78.75" hidden="1" x14ac:dyDescent="0.25">
      <c r="A74" s="9" t="s">
        <v>124</v>
      </c>
      <c r="B74" s="111" t="s">
        <v>90</v>
      </c>
      <c r="C74" s="112">
        <f>IF(B74="","",VLOOKUP(AD74,Varsayımlar!$B:$Q,3,0))</f>
        <v>8698829380698</v>
      </c>
      <c r="D74" s="112" t="s">
        <v>235</v>
      </c>
      <c r="E74" s="151" t="s">
        <v>91</v>
      </c>
      <c r="F74" s="111"/>
      <c r="G74" s="111"/>
      <c r="H74" s="111" t="str">
        <f>IF(B74="","",VLOOKUP(AD74,Varsayımlar!$B:$Q,5,0))</f>
        <v>MAGNİT MAVİ AMBALAJ 25CM</v>
      </c>
      <c r="I74" s="111">
        <f>IF(B74="","",VLOOKUP(AD74,Varsayımlar!B:T,19,0))</f>
        <v>0</v>
      </c>
      <c r="J74" s="111" t="str">
        <f>IF(B74="","",VLOOKUP(AD74,Varsayımlar!$B:$Q,6,0))</f>
        <v>SADE</v>
      </c>
      <c r="K74" s="111">
        <v>2016</v>
      </c>
      <c r="L74" s="111"/>
      <c r="M74" s="111">
        <f>IFERROR(IF(B74="","",K74/VLOOKUP(AD74,Varsayımlar!B:R,17,0)),"")</f>
        <v>24</v>
      </c>
      <c r="N74" s="111"/>
      <c r="O74" s="111">
        <v>30</v>
      </c>
      <c r="P74" s="111">
        <f>IF(B74="","",VLOOKUP(AD74,Varsayımlar!$B:$Q,7,0)*K74)</f>
        <v>60480</v>
      </c>
      <c r="Q74" s="111">
        <f>IF(B74="","",VLOOKUP(AD74,Varsayımlar!$B:$Q,8,0))</f>
        <v>25</v>
      </c>
      <c r="R74" s="111" t="str">
        <f>IF(B74="","",VLOOKUP(AD74,Varsayımlar!$B:$Q,9,0))</f>
        <v>SOFT</v>
      </c>
      <c r="S74" s="111">
        <f>IF(B74="","",VLOOKUP(AD74,Varsayımlar!$B:$Q,10,0))</f>
        <v>4</v>
      </c>
      <c r="T74" s="111">
        <f>IF(B74="","",VLOOKUP(AD74,Varsayımlar!$B:$Q,11,0))</f>
        <v>30</v>
      </c>
      <c r="U74" s="111">
        <f>IF(B74="","",VLOOKUP(AD74,Varsayımlar!$B:$Q,12,0))</f>
        <v>260</v>
      </c>
      <c r="V74" s="111" t="str">
        <f>IF(B74="","",VLOOKUP(AD74,Varsayımlar!$B:$Q,13,0))</f>
        <v>YURTDIŞI</v>
      </c>
      <c r="W74" s="111">
        <f>IF(B74="","",VLOOKUP(AD74,Varsayımlar!$B:$Q,14,0))</f>
        <v>9</v>
      </c>
      <c r="X74" s="114">
        <v>46219</v>
      </c>
      <c r="Y74" s="114">
        <v>46493</v>
      </c>
      <c r="Z74" s="111" t="s">
        <v>684</v>
      </c>
      <c r="AA74" s="111" t="str">
        <f>IF(B74="","",VLOOKUP(AD74,Varsayımlar!$B:$Q,15,0))</f>
        <v>25CM TURUNCU KOLİ-SOL ÜST DİKDÖRTGENE ÜRETİM TARİHİ BASILACAK</v>
      </c>
      <c r="AB74" s="111" t="str">
        <f>IF(B74="","",VLOOKUP(AD74,Varsayımlar!$B:$Q,16,0))</f>
        <v>24-26 CM</v>
      </c>
      <c r="AC74" s="90">
        <f>IF(B74="","",VLOOKUP(Sayfa2!AD65,Varsayımlar!B:S,18,0))</f>
        <v>0</v>
      </c>
      <c r="AD74" s="90" t="str">
        <f>IF(B74="","",CONCATENATE(B74,E74))</f>
        <v>MAGNİTMAGNİT MAVİ AMBALAJ 25 CM 260G</v>
      </c>
    </row>
    <row r="75" spans="1:31" ht="78.75" hidden="1" x14ac:dyDescent="0.25">
      <c r="A75" s="9" t="s">
        <v>125</v>
      </c>
      <c r="B75" s="154" t="s">
        <v>90</v>
      </c>
      <c r="C75" s="155">
        <f>IF(B75="","",VLOOKUP(AD75,Varsayımlar!$B:$Q,3,0))</f>
        <v>8698829380698</v>
      </c>
      <c r="D75" s="155" t="s">
        <v>258</v>
      </c>
      <c r="E75" s="156" t="s">
        <v>91</v>
      </c>
      <c r="F75" s="154"/>
      <c r="G75" s="154"/>
      <c r="H75" s="154" t="str">
        <f>IF(B75="","",VLOOKUP(AD75,Varsayımlar!$B:$Q,5,0))</f>
        <v>MAGNİT MAVİ AMBALAJ 25CM</v>
      </c>
      <c r="I75" s="154">
        <f>IF(B75="","",VLOOKUP(AD75,Varsayımlar!B:T,19,0))</f>
        <v>0</v>
      </c>
      <c r="J75" s="154" t="str">
        <f>IF(B75="","",VLOOKUP(AD75,Varsayımlar!$B:$Q,6,0))</f>
        <v>SADE</v>
      </c>
      <c r="K75" s="154">
        <v>2016</v>
      </c>
      <c r="L75" s="154"/>
      <c r="M75" s="154">
        <f>IFERROR(IF(B75="","",K75/VLOOKUP(AD75,Varsayımlar!B:R,17,0)),"")</f>
        <v>24</v>
      </c>
      <c r="N75" s="154"/>
      <c r="O75" s="154">
        <v>30</v>
      </c>
      <c r="P75" s="154">
        <f>IF(B75="","",VLOOKUP(AD75,Varsayımlar!$B:$Q,7,0)*K75)</f>
        <v>60480</v>
      </c>
      <c r="Q75" s="154">
        <f>IF(B75="","",VLOOKUP(AD75,Varsayımlar!$B:$Q,8,0))</f>
        <v>25</v>
      </c>
      <c r="R75" s="154" t="str">
        <f>IF(B75="","",VLOOKUP(AD75,Varsayımlar!$B:$Q,9,0))</f>
        <v>SOFT</v>
      </c>
      <c r="S75" s="154">
        <f>IF(B75="","",VLOOKUP(AD75,Varsayımlar!$B:$Q,10,0))</f>
        <v>4</v>
      </c>
      <c r="T75" s="154">
        <f>IF(B75="","",VLOOKUP(AD75,Varsayımlar!$B:$Q,11,0))</f>
        <v>30</v>
      </c>
      <c r="U75" s="154">
        <f>IF(B75="","",VLOOKUP(AD75,Varsayımlar!$B:$Q,12,0))</f>
        <v>260</v>
      </c>
      <c r="V75" s="154" t="str">
        <f>IF(B75="","",VLOOKUP(AD75,Varsayımlar!$B:$Q,13,0))</f>
        <v>YURTDIŞI</v>
      </c>
      <c r="W75" s="154">
        <f>IF(B75="","",VLOOKUP(AD75,Varsayımlar!$B:$Q,14,0))</f>
        <v>9</v>
      </c>
      <c r="X75" s="157">
        <v>46221</v>
      </c>
      <c r="Y75" s="157">
        <v>46495</v>
      </c>
      <c r="Z75" s="154" t="s">
        <v>688</v>
      </c>
      <c r="AA75" s="154" t="str">
        <f>IF(B75="","",VLOOKUP(AD75,Varsayımlar!$B:$Q,15,0))</f>
        <v>25CM TURUNCU KOLİ-SOL ÜST DİKDÖRTGENE ÜRETİM TARİHİ BASILACAK</v>
      </c>
      <c r="AB75" s="154" t="str">
        <f>IF(B75="","",VLOOKUP(AD75,Varsayımlar!$B:$Q,16,0))</f>
        <v>24-26 CM</v>
      </c>
      <c r="AC75" s="90">
        <f>IF(B75="","",VLOOKUP(Sayfa2!AD70,Varsayımlar!B:S,18,0))</f>
        <v>0</v>
      </c>
      <c r="AD75" s="90" t="str">
        <f>IF(B75="","",CONCATENATE(B75,E75))</f>
        <v>MAGNİTMAGNİT MAVİ AMBALAJ 25 CM 260G</v>
      </c>
    </row>
    <row r="76" spans="1:31" ht="78.75" hidden="1" x14ac:dyDescent="0.25">
      <c r="A76" s="9" t="s">
        <v>126</v>
      </c>
      <c r="B76" s="88" t="s">
        <v>90</v>
      </c>
      <c r="C76" s="89">
        <f>IF(B76="","",VLOOKUP(AD76,Varsayımlar!$B:$Q,3,0))</f>
        <v>8698829380698</v>
      </c>
      <c r="D76" s="89" t="s">
        <v>259</v>
      </c>
      <c r="E76" s="85" t="s">
        <v>91</v>
      </c>
      <c r="F76" s="9"/>
      <c r="G76" s="9"/>
      <c r="H76" s="90" t="str">
        <f>IF(B76="","",VLOOKUP(AD76,Varsayımlar!$B:$Q,5,0))</f>
        <v>MAGNİT MAVİ AMBALAJ 25CM</v>
      </c>
      <c r="I76" s="90">
        <f>IF(B76="","",VLOOKUP(AD76,Varsayımlar!B:T,19,0))</f>
        <v>0</v>
      </c>
      <c r="J76" s="90" t="str">
        <f>IF(B76="","",VLOOKUP(AD76,Varsayımlar!$B:$Q,6,0))</f>
        <v>SADE</v>
      </c>
      <c r="K76" s="9">
        <v>2016</v>
      </c>
      <c r="L76" s="9"/>
      <c r="M76" s="9">
        <f>IFERROR(IF(B76="","",K76/VLOOKUP(AD76,Varsayımlar!B:R,17,0)),"")</f>
        <v>24</v>
      </c>
      <c r="N76" s="9"/>
      <c r="O76" s="9">
        <v>30</v>
      </c>
      <c r="P76" s="90">
        <f>IF(B76="","",VLOOKUP(AD76,Varsayımlar!$B:$Q,7,0)*K76)</f>
        <v>60480</v>
      </c>
      <c r="Q76" s="90">
        <f>IF(B76="","",VLOOKUP(AD76,Varsayımlar!$B:$Q,8,0))</f>
        <v>25</v>
      </c>
      <c r="R76" s="90" t="str">
        <f>IF(B76="","",VLOOKUP(AD76,Varsayımlar!$B:$Q,9,0))</f>
        <v>SOFT</v>
      </c>
      <c r="S76" s="90">
        <f>IF(B76="","",VLOOKUP(AD76,Varsayımlar!$B:$Q,10,0))</f>
        <v>4</v>
      </c>
      <c r="T76" s="90">
        <f>IF(B76="","",VLOOKUP(AD76,Varsayımlar!$B:$Q,11,0))</f>
        <v>30</v>
      </c>
      <c r="U76" s="90">
        <f>IF(B76="","",VLOOKUP(AD76,Varsayımlar!$B:$Q,12,0))</f>
        <v>260</v>
      </c>
      <c r="V76" s="90" t="str">
        <f>IF(B76="","",VLOOKUP(AD76,Varsayımlar!$B:$Q,13,0))</f>
        <v>YURTDIŞI</v>
      </c>
      <c r="W76" s="90">
        <f>IF(B76="","",VLOOKUP(AD76,Varsayımlar!$B:$Q,14,0))</f>
        <v>9</v>
      </c>
      <c r="X76" s="86">
        <v>46223</v>
      </c>
      <c r="Y76" s="86">
        <v>46497</v>
      </c>
      <c r="Z76" s="9" t="s">
        <v>691</v>
      </c>
      <c r="AA76" s="90" t="str">
        <f>IF(B76="","",VLOOKUP(AD76,Varsayımlar!$B:$Q,15,0))</f>
        <v>25CM TURUNCU KOLİ-SOL ÜST DİKDÖRTGENE ÜRETİM TARİHİ BASILACAK</v>
      </c>
      <c r="AB76" s="90" t="str">
        <f>IF(B76="","",VLOOKUP(AD76,Varsayımlar!$B:$Q,16,0))</f>
        <v>24-26 CM</v>
      </c>
      <c r="AC76" s="90">
        <f>IF(B76="","",VLOOKUP(Sayfa2!AD71,Varsayımlar!B:S,18,0))</f>
        <v>0</v>
      </c>
      <c r="AD76" s="90" t="str">
        <f t="shared" ref="AD76:AD78" si="2">IF(B76="","",CONCATENATE(B76,E76))</f>
        <v>MAGNİTMAGNİT MAVİ AMBALAJ 25 CM 260G</v>
      </c>
    </row>
    <row r="77" spans="1:31" ht="78.75" hidden="1" x14ac:dyDescent="0.25">
      <c r="A77" s="9" t="s">
        <v>127</v>
      </c>
      <c r="B77" s="88" t="s">
        <v>90</v>
      </c>
      <c r="C77" s="89">
        <f>IF(B77="","",VLOOKUP(AD77,Varsayımlar!$B:$Q,3,0))</f>
        <v>8698829380698</v>
      </c>
      <c r="D77" s="89" t="s">
        <v>260</v>
      </c>
      <c r="E77" s="85" t="s">
        <v>91</v>
      </c>
      <c r="F77" s="9"/>
      <c r="G77" s="9"/>
      <c r="H77" s="90" t="str">
        <f>IF(B77="","",VLOOKUP(AD77,Varsayımlar!$B:$Q,5,0))</f>
        <v>MAGNİT MAVİ AMBALAJ 25CM</v>
      </c>
      <c r="I77" s="90">
        <f>IF(B77="","",VLOOKUP(AD77,Varsayımlar!B:T,19,0))</f>
        <v>0</v>
      </c>
      <c r="J77" s="90" t="str">
        <f>IF(B77="","",VLOOKUP(AD77,Varsayımlar!$B:$Q,6,0))</f>
        <v>SADE</v>
      </c>
      <c r="K77" s="9">
        <v>2016</v>
      </c>
      <c r="L77" s="9"/>
      <c r="M77" s="9">
        <f>IFERROR(IF(B77="","",K77/VLOOKUP(AD77,Varsayımlar!B:R,17,0)),"")</f>
        <v>24</v>
      </c>
      <c r="N77" s="9"/>
      <c r="O77" s="9">
        <v>30</v>
      </c>
      <c r="P77" s="90">
        <f>IF(B77="","",VLOOKUP(AD77,Varsayımlar!$B:$Q,7,0)*K77)</f>
        <v>60480</v>
      </c>
      <c r="Q77" s="90">
        <f>IF(B77="","",VLOOKUP(AD77,Varsayımlar!$B:$Q,8,0))</f>
        <v>25</v>
      </c>
      <c r="R77" s="90" t="str">
        <f>IF(B77="","",VLOOKUP(AD77,Varsayımlar!$B:$Q,9,0))</f>
        <v>SOFT</v>
      </c>
      <c r="S77" s="90">
        <f>IF(B77="","",VLOOKUP(AD77,Varsayımlar!$B:$Q,10,0))</f>
        <v>4</v>
      </c>
      <c r="T77" s="90">
        <f>IF(B77="","",VLOOKUP(AD77,Varsayımlar!$B:$Q,11,0))</f>
        <v>30</v>
      </c>
      <c r="U77" s="90">
        <f>IF(B77="","",VLOOKUP(AD77,Varsayımlar!$B:$Q,12,0))</f>
        <v>260</v>
      </c>
      <c r="V77" s="90" t="str">
        <f>IF(B77="","",VLOOKUP(AD77,Varsayımlar!$B:$Q,13,0))</f>
        <v>YURTDIŞI</v>
      </c>
      <c r="W77" s="90">
        <f>IF(B77="","",VLOOKUP(AD77,Varsayımlar!$B:$Q,14,0))</f>
        <v>9</v>
      </c>
      <c r="X77" s="86">
        <v>46223</v>
      </c>
      <c r="Y77" s="86">
        <v>46497</v>
      </c>
      <c r="Z77" s="9" t="s">
        <v>692</v>
      </c>
      <c r="AA77" s="90" t="str">
        <f>IF(B77="","",VLOOKUP(AD77,Varsayımlar!$B:$Q,15,0))</f>
        <v>25CM TURUNCU KOLİ-SOL ÜST DİKDÖRTGENE ÜRETİM TARİHİ BASILACAK</v>
      </c>
      <c r="AB77" s="90" t="str">
        <f>IF(B77="","",VLOOKUP(AD77,Varsayımlar!$B:$Q,16,0))</f>
        <v>24-26 CM</v>
      </c>
      <c r="AC77" s="90">
        <f>IF(B77="","",VLOOKUP(Sayfa2!AD72,Varsayımlar!B:S,18,0))</f>
        <v>0</v>
      </c>
      <c r="AD77" s="90" t="str">
        <f t="shared" si="2"/>
        <v>MAGNİTMAGNİT MAVİ AMBALAJ 25 CM 260G</v>
      </c>
    </row>
    <row r="78" spans="1:31" ht="78.75" hidden="1" x14ac:dyDescent="0.25">
      <c r="A78" s="9" t="s">
        <v>128</v>
      </c>
      <c r="B78" s="88" t="s">
        <v>90</v>
      </c>
      <c r="C78" s="89">
        <f>IF(B78="","",VLOOKUP(AD78,Varsayımlar!$B:$Q,3,0))</f>
        <v>8698829380698</v>
      </c>
      <c r="D78" s="89" t="s">
        <v>261</v>
      </c>
      <c r="E78" s="85" t="s">
        <v>91</v>
      </c>
      <c r="F78" s="9"/>
      <c r="G78" s="9"/>
      <c r="H78" s="90" t="str">
        <f>IF(B78="","",VLOOKUP(AD78,Varsayımlar!$B:$Q,5,0))</f>
        <v>MAGNİT MAVİ AMBALAJ 25CM</v>
      </c>
      <c r="I78" s="90">
        <f>IF(B78="","",VLOOKUP(AD78,Varsayımlar!B:T,19,0))</f>
        <v>0</v>
      </c>
      <c r="J78" s="90" t="str">
        <f>IF(B78="","",VLOOKUP(AD78,Varsayımlar!$B:$Q,6,0))</f>
        <v>SADE</v>
      </c>
      <c r="K78" s="9">
        <v>2016</v>
      </c>
      <c r="L78" s="9"/>
      <c r="M78" s="9">
        <f>IFERROR(IF(B78="","",K78/VLOOKUP(AD78,Varsayımlar!B:R,17,0)),"")</f>
        <v>24</v>
      </c>
      <c r="N78" s="9"/>
      <c r="O78" s="9">
        <v>30</v>
      </c>
      <c r="P78" s="90">
        <f>IF(B78="","",VLOOKUP(AD78,Varsayımlar!$B:$Q,7,0)*K78)</f>
        <v>60480</v>
      </c>
      <c r="Q78" s="90">
        <f>IF(B78="","",VLOOKUP(AD78,Varsayımlar!$B:$Q,8,0))</f>
        <v>25</v>
      </c>
      <c r="R78" s="90" t="str">
        <f>IF(B78="","",VLOOKUP(AD78,Varsayımlar!$B:$Q,9,0))</f>
        <v>SOFT</v>
      </c>
      <c r="S78" s="90">
        <f>IF(B78="","",VLOOKUP(AD78,Varsayımlar!$B:$Q,10,0))</f>
        <v>4</v>
      </c>
      <c r="T78" s="90">
        <f>IF(B78="","",VLOOKUP(AD78,Varsayımlar!$B:$Q,11,0))</f>
        <v>30</v>
      </c>
      <c r="U78" s="90">
        <f>IF(B78="","",VLOOKUP(AD78,Varsayımlar!$B:$Q,12,0))</f>
        <v>260</v>
      </c>
      <c r="V78" s="90" t="str">
        <f>IF(B78="","",VLOOKUP(AD78,Varsayımlar!$B:$Q,13,0))</f>
        <v>YURTDIŞI</v>
      </c>
      <c r="W78" s="90">
        <f>IF(B78="","",VLOOKUP(AD78,Varsayımlar!$B:$Q,14,0))</f>
        <v>9</v>
      </c>
      <c r="X78" s="86">
        <v>46224</v>
      </c>
      <c r="Y78" s="86">
        <v>46498</v>
      </c>
      <c r="Z78" s="9">
        <v>26072125</v>
      </c>
      <c r="AA78" s="90" t="str">
        <f>IF(B78="","",VLOOKUP(AD78,Varsayımlar!$B:$Q,15,0))</f>
        <v>25CM TURUNCU KOLİ-SOL ÜST DİKDÖRTGENE ÜRETİM TARİHİ BASILACAK</v>
      </c>
      <c r="AB78" s="90" t="str">
        <f>IF(B78="","",VLOOKUP(AD78,Varsayımlar!$B:$Q,16,0))</f>
        <v>24-26 CM</v>
      </c>
      <c r="AC78" s="90">
        <f>IF(B78="","",VLOOKUP(Sayfa2!AD73,Varsayımlar!B:S,18,0))</f>
        <v>0</v>
      </c>
      <c r="AD78" s="90" t="str">
        <f t="shared" si="2"/>
        <v>MAGNİTMAGNİT MAVİ AMBALAJ 25 CM 260G</v>
      </c>
    </row>
    <row r="79" spans="1:31" ht="31.5" hidden="1" x14ac:dyDescent="0.25">
      <c r="A79" s="9" t="s">
        <v>129</v>
      </c>
      <c r="B79" s="77" t="s">
        <v>79</v>
      </c>
      <c r="C79" s="76">
        <f>IF(B79="","",VLOOKUP(AD79,Varsayımlar!$B:$Q,3,0))</f>
        <v>8698829380698</v>
      </c>
      <c r="D79" s="76"/>
      <c r="E79" s="75" t="s">
        <v>85</v>
      </c>
      <c r="F79" s="77"/>
      <c r="G79" s="77"/>
      <c r="H79" s="77" t="str">
        <f>IF(B79="","",VLOOKUP(AD79,Varsayımlar!$B:$Q,5,0))</f>
        <v xml:space="preserve">MANETKA PEYNİRLİ 25 CM </v>
      </c>
      <c r="I79" s="77">
        <f>IF(B79="","",VLOOKUP(AD79,Varsayımlar!B:T,19,0))</f>
        <v>0</v>
      </c>
      <c r="J79" s="77" t="str">
        <f>IF(B79="","",VLOOKUP(AD79,Varsayımlar!$B:$Q,6,0))</f>
        <v>PEYNİRLİ</v>
      </c>
      <c r="K79" s="77">
        <v>2496</v>
      </c>
      <c r="L79" s="77"/>
      <c r="M79" s="77">
        <f>IFERROR(IF(B79="","",K79/VLOOKUP(AD79,Varsayımlar!B:R,17,0)),"")</f>
        <v>32</v>
      </c>
      <c r="N79" s="77"/>
      <c r="O79" s="77">
        <v>36</v>
      </c>
      <c r="P79" s="77">
        <f>IF(B79="","",VLOOKUP(AD79,Varsayımlar!$B:$Q,7,0)*K79)</f>
        <v>74880</v>
      </c>
      <c r="Q79" s="77">
        <f>IF(B79="","",VLOOKUP(AD79,Varsayımlar!$B:$Q,8,0))</f>
        <v>25</v>
      </c>
      <c r="R79" s="77" t="str">
        <f>IF(B79="","",VLOOKUP(AD79,Varsayımlar!$B:$Q,9,0))</f>
        <v>SOFT-AT</v>
      </c>
      <c r="S79" s="77">
        <f>IF(B79="","",VLOOKUP(AD79,Varsayımlar!$B:$Q,10,0))</f>
        <v>4</v>
      </c>
      <c r="T79" s="77">
        <f>IF(B79="","",VLOOKUP(AD79,Varsayımlar!$B:$Q,11,0))</f>
        <v>30</v>
      </c>
      <c r="U79" s="77">
        <f>IF(B79="","",VLOOKUP(AD79,Varsayımlar!$B:$Q,12,0))</f>
        <v>250</v>
      </c>
      <c r="V79" s="77" t="str">
        <f>IF(B79="","",VLOOKUP(AD79,Varsayımlar!$B:$Q,13,0))</f>
        <v>YURTDIŞI</v>
      </c>
      <c r="W79" s="77">
        <f>IF(B79="","",VLOOKUP(AD79,Varsayımlar!$B:$Q,14,0))</f>
        <v>6</v>
      </c>
      <c r="X79" s="78">
        <v>46223</v>
      </c>
      <c r="Y79" s="78">
        <v>46407</v>
      </c>
      <c r="Z79" s="77">
        <v>26072025</v>
      </c>
      <c r="AA79" s="77" t="str">
        <f>IF(B79="","",VLOOKUP(AD79,Varsayımlar!$B:$Q,15,0))</f>
        <v>KIRMIZI KOLİ-TARİHLİ KOLİ ETİKETİ</v>
      </c>
      <c r="AB79" s="77" t="str">
        <f>IF(B79="","",VLOOKUP(AD79,Varsayımlar!$B:$Q,16,0))</f>
        <v>24-26 CM</v>
      </c>
      <c r="AC79" s="90">
        <f>IF(B79="","",VLOOKUP(Sayfa2!AD95,Varsayımlar!B:S,18,0))</f>
        <v>0</v>
      </c>
      <c r="AD79" s="90" t="str">
        <f>IF(B79="","",CONCATENATE(B79,E79))</f>
        <v>LLC KOTORMANETKA PEYNİRLİ 25CM</v>
      </c>
    </row>
    <row r="80" spans="1:31" hidden="1" x14ac:dyDescent="0.25">
      <c r="A80" s="9" t="s">
        <v>130</v>
      </c>
      <c r="B80" s="70"/>
      <c r="C80" s="71" t="str">
        <f>IF(B80="","",VLOOKUP(AD80,Varsayımlar!$B:$Q,3,0))</f>
        <v/>
      </c>
      <c r="D80" s="71"/>
      <c r="E80" s="71"/>
      <c r="F80" s="70"/>
      <c r="G80" s="70"/>
      <c r="H80" s="70" t="str">
        <f>IF(B80="","",VLOOKUP(AD80,Varsayımlar!$B:$Q,5,0))</f>
        <v/>
      </c>
      <c r="I80" s="70"/>
      <c r="J80" s="70" t="str">
        <f>IF(B80="","",VLOOKUP(AD80,Varsayımlar!$B:$Q,6,0))</f>
        <v/>
      </c>
      <c r="K80" s="70"/>
      <c r="L80" s="70"/>
      <c r="M80" s="70" t="str">
        <f>IFERROR(IF(B80="","",K80/VLOOKUP(AD80,Varsayımlar!B:R,17,0)),"")</f>
        <v/>
      </c>
      <c r="N80" s="70"/>
      <c r="O80" s="70"/>
      <c r="P80" s="70" t="str">
        <f>IF(B80="","",VLOOKUP(AD80,Varsayımlar!$B:$Q,7,0)*K80)</f>
        <v/>
      </c>
      <c r="Q80" s="70" t="str">
        <f>IF(B80="","",VLOOKUP(AD80,Varsayımlar!$B:$Q,8,0))</f>
        <v/>
      </c>
      <c r="R80" s="70" t="str">
        <f>IF(B80="","",VLOOKUP(AD80,Varsayımlar!$B:$Q,9,0))</f>
        <v/>
      </c>
      <c r="S80" s="70" t="str">
        <f>IF(B80="","",VLOOKUP(AD80,Varsayımlar!$B:$Q,10,0))</f>
        <v/>
      </c>
      <c r="T80" s="70" t="str">
        <f>IF(B80="","",VLOOKUP(AD80,Varsayımlar!$B:$Q,11,0))</f>
        <v/>
      </c>
      <c r="U80" s="70" t="str">
        <f>IF(B80="","",VLOOKUP(AD80,Varsayımlar!$B:$Q,12,0))</f>
        <v/>
      </c>
      <c r="V80" s="70" t="str">
        <f>IF(B80="","",VLOOKUP(AD80,Varsayımlar!$B:$Q,13,0))</f>
        <v/>
      </c>
      <c r="W80" s="70" t="str">
        <f>IF(B80="","",VLOOKUP(AD80,Varsayımlar!$B:$Q,14,0))</f>
        <v/>
      </c>
      <c r="X80" s="70"/>
      <c r="Y80" s="70"/>
      <c r="Z80" s="70"/>
      <c r="AA80" s="70" t="str">
        <f>IF(B80="","",VLOOKUP(AD80,Varsayımlar!$B:$Q,15,0))</f>
        <v/>
      </c>
      <c r="AB80" s="70" t="str">
        <f>IF(B80="","",VLOOKUP(AD80,Varsayımlar!$B:$Q,16,0))</f>
        <v/>
      </c>
      <c r="AC80" s="70" t="str">
        <f>IF(B80="","",VLOOKUP(Sayfa2!AD32,Varsayımlar!B:S,18,0))</f>
        <v/>
      </c>
      <c r="AD80" s="61"/>
    </row>
    <row r="81" spans="1:31" x14ac:dyDescent="0.25">
      <c r="A81" s="9" t="s">
        <v>131</v>
      </c>
      <c r="B81" s="70"/>
      <c r="C81" s="71" t="str">
        <f>IF(B81="","",VLOOKUP(AD81,Varsayımlar!$B:$Q,3,0))</f>
        <v/>
      </c>
      <c r="D81" s="71"/>
      <c r="E81" s="71"/>
      <c r="F81" s="70"/>
      <c r="G81" s="70"/>
      <c r="H81" s="70" t="str">
        <f>IF(B81="","",VLOOKUP(AD81,Varsayımlar!$B:$Q,5,0))</f>
        <v/>
      </c>
      <c r="I81" s="70"/>
      <c r="J81" s="70" t="str">
        <f>IF(B81="","",VLOOKUP(AD81,Varsayımlar!$B:$Q,6,0))</f>
        <v/>
      </c>
      <c r="K81" s="70"/>
      <c r="L81" s="70"/>
      <c r="M81" s="70" t="str">
        <f>IFERROR(IF(B81="","",K81/VLOOKUP(AD81,Varsayımlar!B:R,17,0)),"")</f>
        <v/>
      </c>
      <c r="N81" s="70"/>
      <c r="O81" s="70"/>
      <c r="P81" s="70" t="str">
        <f>IF(B81="","",VLOOKUP(AD81,Varsayımlar!$B:$Q,7,0)*K81)</f>
        <v/>
      </c>
      <c r="Q81" s="70" t="str">
        <f>IF(B81="","",VLOOKUP(AD81,Varsayımlar!$B:$Q,8,0))</f>
        <v/>
      </c>
      <c r="R81" s="70" t="str">
        <f>IF(B81="","",VLOOKUP(AD81,Varsayımlar!$B:$Q,9,0))</f>
        <v/>
      </c>
      <c r="S81" s="70" t="str">
        <f>IF(B81="","",VLOOKUP(AD81,Varsayımlar!$B:$Q,10,0))</f>
        <v/>
      </c>
      <c r="T81" s="70" t="str">
        <f>IF(B81="","",VLOOKUP(AD81,Varsayımlar!$B:$Q,11,0))</f>
        <v/>
      </c>
      <c r="U81" s="70" t="str">
        <f>IF(B81="","",VLOOKUP(AD81,Varsayımlar!$B:$Q,12,0))</f>
        <v/>
      </c>
      <c r="V81" s="70" t="str">
        <f>IF(B81="","",VLOOKUP(AD81,Varsayımlar!$B:$Q,13,0))</f>
        <v/>
      </c>
      <c r="W81" s="70" t="str">
        <f>IF(B81="","",VLOOKUP(AD81,Varsayımlar!$B:$Q,14,0))</f>
        <v/>
      </c>
      <c r="X81" s="70"/>
      <c r="Y81" s="70"/>
      <c r="Z81" s="70"/>
      <c r="AA81" s="70" t="str">
        <f>IF(B81="","",VLOOKUP(AD81,Varsayımlar!$B:$Q,15,0))</f>
        <v/>
      </c>
      <c r="AB81" s="70" t="str">
        <f>IF(B81="","",VLOOKUP(AD81,Varsayımlar!$B:$Q,16,0))</f>
        <v/>
      </c>
      <c r="AC81" s="70" t="str">
        <f>IF(B81="","",VLOOKUP(Sayfa2!AD33,Varsayımlar!B:S,18,0))</f>
        <v/>
      </c>
      <c r="AD81" s="61"/>
    </row>
    <row r="82" spans="1:31" x14ac:dyDescent="0.25">
      <c r="C82" s="80" t="str">
        <f>IF(B82="","",VLOOKUP(AD82,Varsayımlar!$B:$Q,3,0))</f>
        <v/>
      </c>
      <c r="H82" s="8" t="str">
        <f>IF(B82="","",VLOOKUP(AD82,Varsayımlar!$B:$Q,5,0))</f>
        <v/>
      </c>
      <c r="J82" s="8" t="str">
        <f>IF(B82="","",VLOOKUP(AD82,Varsayımlar!$B:$Q,6,0))</f>
        <v/>
      </c>
      <c r="P82" s="8" t="str">
        <f>IF(B82="","",VLOOKUP(AD82,Varsayımlar!$B:$Q,7,0)*K82)</f>
        <v/>
      </c>
      <c r="Q82" s="8" t="str">
        <f>IF(B82="","",VLOOKUP(AD82,Varsayımlar!$B:$Q,8,0))</f>
        <v/>
      </c>
      <c r="R82" s="8" t="str">
        <f>IF(B82="","",VLOOKUP(AD82,Varsayımlar!$B:$Q,9,0))</f>
        <v/>
      </c>
      <c r="S82" s="8" t="str">
        <f>IF(B82="","",VLOOKUP(AD82,Varsayımlar!$B:$Q,10,0))</f>
        <v/>
      </c>
      <c r="T82" s="8" t="str">
        <f>IF(B82="","",VLOOKUP(AD82,Varsayımlar!$B:$Q,11,0))</f>
        <v/>
      </c>
      <c r="U82" s="8" t="str">
        <f>IF(B82="","",VLOOKUP(AD82,Varsayımlar!$B:$Q,12,0))</f>
        <v/>
      </c>
      <c r="V82" s="8" t="str">
        <f>IF(B82="","",VLOOKUP(AD82,Varsayımlar!$B:$Q,13,0))</f>
        <v/>
      </c>
      <c r="W82" s="8" t="str">
        <f>IF(B82="","",VLOOKUP(AD82,Varsayımlar!$B:$Q,14,0))</f>
        <v/>
      </c>
      <c r="AA82" s="8" t="str">
        <f>IF(B82="","",VLOOKUP(AD82,Varsayımlar!$B:$Q,15,0))</f>
        <v/>
      </c>
      <c r="AB82" s="8" t="str">
        <f>IF(B82="","",VLOOKUP(AD82,Varsayımlar!$B:$Q,16,0))</f>
        <v/>
      </c>
      <c r="AD82" s="8" t="str">
        <f>IF(B82="","",CONCATENATE(B82,E82))</f>
        <v/>
      </c>
    </row>
    <row r="83" spans="1:31" ht="31.5" x14ac:dyDescent="0.25">
      <c r="A83" s="198" t="s">
        <v>120</v>
      </c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55"/>
    </row>
    <row r="84" spans="1:31" ht="63" x14ac:dyDescent="0.25">
      <c r="A84" s="9" t="s">
        <v>0</v>
      </c>
      <c r="B84" s="9" t="s">
        <v>1</v>
      </c>
      <c r="C84" s="10" t="s">
        <v>36</v>
      </c>
      <c r="D84" s="10" t="s">
        <v>177</v>
      </c>
      <c r="E84" s="10" t="s">
        <v>42</v>
      </c>
      <c r="F84" s="9" t="s">
        <v>43</v>
      </c>
      <c r="G84" s="9" t="s">
        <v>13</v>
      </c>
      <c r="H84" s="9" t="s">
        <v>2</v>
      </c>
      <c r="I84" s="9" t="s">
        <v>83</v>
      </c>
      <c r="J84" s="9" t="s">
        <v>3</v>
      </c>
      <c r="K84" s="9" t="s">
        <v>21</v>
      </c>
      <c r="L84" s="9" t="s">
        <v>141</v>
      </c>
      <c r="M84" s="9" t="s">
        <v>20</v>
      </c>
      <c r="N84" s="9" t="s">
        <v>243</v>
      </c>
      <c r="O84" s="9" t="s">
        <v>176</v>
      </c>
      <c r="P84" s="9" t="s">
        <v>16</v>
      </c>
      <c r="Q84" s="9" t="s">
        <v>4</v>
      </c>
      <c r="R84" s="9" t="s">
        <v>5</v>
      </c>
      <c r="S84" s="9" t="s">
        <v>6</v>
      </c>
      <c r="T84" s="9" t="s">
        <v>33</v>
      </c>
      <c r="U84" s="9" t="s">
        <v>7</v>
      </c>
      <c r="V84" s="9" t="s">
        <v>8</v>
      </c>
      <c r="W84" s="9" t="s">
        <v>9</v>
      </c>
      <c r="X84" s="9" t="s">
        <v>10</v>
      </c>
      <c r="Y84" s="9" t="s">
        <v>11</v>
      </c>
      <c r="Z84" s="9" t="s">
        <v>12</v>
      </c>
      <c r="AA84" s="9" t="s">
        <v>14</v>
      </c>
      <c r="AB84" s="9" t="s">
        <v>15</v>
      </c>
      <c r="AC84" s="9" t="s">
        <v>305</v>
      </c>
      <c r="AD84" s="8" t="s">
        <v>50</v>
      </c>
    </row>
    <row r="85" spans="1:31" ht="36" customHeight="1" x14ac:dyDescent="0.25">
      <c r="A85" s="9" t="s">
        <v>29</v>
      </c>
      <c r="B85" s="154" t="s">
        <v>17</v>
      </c>
      <c r="C85" s="155">
        <f>IF(B85="","",VLOOKUP(AD85,Varsayımlar!$B:$Q,3,0))</f>
        <v>8698829380698</v>
      </c>
      <c r="D85" s="155" t="s">
        <v>232</v>
      </c>
      <c r="E85" s="166" t="s">
        <v>37</v>
      </c>
      <c r="F85" s="154" t="s">
        <v>732</v>
      </c>
      <c r="G85" s="154" t="s">
        <v>733</v>
      </c>
      <c r="H85" s="154" t="str">
        <f>IF(B85="","",VLOOKUP(AD85,Varsayımlar!$B:$Q,5,0))</f>
        <v>TORTİLLAS 25 CM 4 PCS 260G</v>
      </c>
      <c r="I85" s="154">
        <f>IF(B85="","",VLOOKUP(AD85,Varsayımlar!B:T,19,0))</f>
        <v>0</v>
      </c>
      <c r="J85" s="154" t="str">
        <f>IF(B85="","",VLOOKUP(AD85,Varsayımlar!$B:$Q,6,0))</f>
        <v>SADE</v>
      </c>
      <c r="K85" s="154">
        <v>2016</v>
      </c>
      <c r="L85" s="154"/>
      <c r="M85" s="154">
        <f>K85/84</f>
        <v>24</v>
      </c>
      <c r="N85" s="154"/>
      <c r="O85" s="154">
        <v>9</v>
      </c>
      <c r="P85" s="154">
        <f>IF(B85="","",VLOOKUP(AD85,Varsayımlar!$B:$Q,7,0)*K85)</f>
        <v>60480</v>
      </c>
      <c r="Q85" s="154">
        <f>IF(B85="","",VLOOKUP(AD85,Varsayımlar!$B:$Q,8,0))</f>
        <v>25</v>
      </c>
      <c r="R85" s="154" t="str">
        <f>IF(B85="","",VLOOKUP(AD85,Varsayımlar!$B:$Q,9,0))</f>
        <v>SOFT</v>
      </c>
      <c r="S85" s="154">
        <f>IF(B85="","",VLOOKUP(AD85,Varsayımlar!$B:$Q,10,0))</f>
        <v>4</v>
      </c>
      <c r="T85" s="154">
        <f>IF(B85="","",VLOOKUP(AD85,Varsayımlar!$B:$Q,11,0))</f>
        <v>30</v>
      </c>
      <c r="U85" s="154">
        <f>IF(B85="","",VLOOKUP(AD85,Varsayımlar!$B:$Q,12,0))</f>
        <v>260</v>
      </c>
      <c r="V85" s="154" t="str">
        <f>IF(B85="","",VLOOKUP(AD85,Varsayımlar!$B:$Q,13,0))</f>
        <v>YURTDIŞI</v>
      </c>
      <c r="W85" s="154">
        <f>IF(B85="","",VLOOKUP(AD85,Varsayımlar!$B:$Q,14,0))</f>
        <v>6</v>
      </c>
      <c r="X85" s="157">
        <v>46203</v>
      </c>
      <c r="Y85" s="157">
        <v>46386</v>
      </c>
      <c r="Z85" s="154" t="s">
        <v>826</v>
      </c>
      <c r="AA85" s="154" t="str">
        <f>IF(B85="","",VLOOKUP(AD85,Varsayımlar!$B:$Q,15,0))</f>
        <v>TRİTON -SKT ATILACAK</v>
      </c>
      <c r="AB85" s="154" t="str">
        <f>IF(B85="","",VLOOKUP(AD85,Varsayımlar!$B:$Q,16,0))</f>
        <v>24-26 CM</v>
      </c>
      <c r="AC85" s="64"/>
      <c r="AD85" s="61" t="str">
        <f>IF(B85="","",CONCATENATE(B85,E85))</f>
        <v>LLC TRİTONMUTLUKAL WHEAT TORTILLA</v>
      </c>
      <c r="AE85" s="8" t="s">
        <v>285</v>
      </c>
    </row>
    <row r="86" spans="1:31" ht="204.75" x14ac:dyDescent="0.25">
      <c r="A86" s="9" t="s">
        <v>122</v>
      </c>
      <c r="B86" s="8" t="s">
        <v>871</v>
      </c>
      <c r="C86" s="108">
        <f>IF(B86="","",VLOOKUP(AD86,Varsayımlar!$B:$Q,3,0))</f>
        <v>8698829380698</v>
      </c>
      <c r="D86" s="108"/>
      <c r="E86" s="8" t="s">
        <v>872</v>
      </c>
      <c r="F86" s="107"/>
      <c r="G86" s="107"/>
      <c r="H86" s="107" t="str">
        <f>IF(B86="","",VLOOKUP(AD86,Varsayımlar!$B:$Q,5,0))</f>
        <v>Happylla 25cm (TS13542 arka tarafta yazacak)</v>
      </c>
      <c r="I86" s="107" t="str">
        <f>IF(B86="","",VLOOKUP(AD86,Varsayımlar!B:T,19,0))</f>
        <v>Ürün Analize gidecek, ambalaj ve katkısına dikkat edin, tamamı ayrılacak, lot güncel atılacak, kod yazılmayacak</v>
      </c>
      <c r="J86" s="107" t="str">
        <f>IF(B86="","",VLOOKUP(AD86,Varsayımlar!$B:$Q,6,0))</f>
        <v>Sade</v>
      </c>
      <c r="K86" s="107" t="s">
        <v>875</v>
      </c>
      <c r="L86" s="107"/>
      <c r="M86" s="107" t="str">
        <f>IFERROR(IF(B86="","",K86/VLOOKUP(AD86,Varsayımlar!B:R,17,0)),"")</f>
        <v/>
      </c>
      <c r="N86" s="107"/>
      <c r="O86" s="107">
        <v>10</v>
      </c>
      <c r="P86" s="107" t="e">
        <f>IF(B86="","",VLOOKUP(AD86,Varsayımlar!$B:$Q,7,0)*K86)</f>
        <v>#VALUE!</v>
      </c>
      <c r="Q86" s="107">
        <f>IF(B86="","",VLOOKUP(AD86,Varsayımlar!$B:$Q,8,0))</f>
        <v>25</v>
      </c>
      <c r="R86" s="107" t="str">
        <f>IF(B86="","",VLOOKUP(AD86,Varsayımlar!$B:$Q,9,0))</f>
        <v>Soft - H26</v>
      </c>
      <c r="S86" s="107">
        <f>IF(B86="","",VLOOKUP(AD86,Varsayımlar!$B:$Q,10,0))</f>
        <v>10</v>
      </c>
      <c r="T86" s="107">
        <f>IF(B86="","",VLOOKUP(AD86,Varsayımlar!$B:$Q,11,0))</f>
        <v>12</v>
      </c>
      <c r="U86" s="107">
        <f>IF(B86="","",VLOOKUP(AD86,Varsayımlar!$B:$Q,12,0))</f>
        <v>650</v>
      </c>
      <c r="V86" s="107" t="str">
        <f>IF(B86="","",VLOOKUP(AD86,Varsayımlar!$B:$Q,13,0))</f>
        <v>Yurtiçi</v>
      </c>
      <c r="W86" s="107">
        <f>IF(B86="","",VLOOKUP(AD86,Varsayımlar!$B:$Q,14,0))</f>
        <v>6</v>
      </c>
      <c r="X86" s="110" t="s">
        <v>161</v>
      </c>
      <c r="Y86" s="110" t="s">
        <v>161</v>
      </c>
      <c r="Z86" s="107" t="s">
        <v>161</v>
      </c>
      <c r="AA86" s="107" t="str">
        <f>IF(B86="","",VLOOKUP(AD86,Varsayımlar!$B:$Q,15,0))</f>
        <v>Kırmızı Koli</v>
      </c>
      <c r="AB86" s="107" t="str">
        <f>IF(B86="","",VLOOKUP(AD86,Varsayımlar!$B:$Q,16,0))</f>
        <v>24-26 cm</v>
      </c>
      <c r="AC86" s="90">
        <f>IF(B86="","",VLOOKUP(Sayfa2!AD60,Varsayımlar!B:S,18,0))</f>
        <v>0</v>
      </c>
      <c r="AD86" s="90" t="str">
        <f>IF(B86="","",CONCATENATE(B86,E86))</f>
        <v>Deneme - Helal DenetimHappylla 25cm (TS13542 arka tarafta yazacak)</v>
      </c>
    </row>
    <row r="87" spans="1:31" ht="78.75" x14ac:dyDescent="0.25">
      <c r="A87" s="9" t="s">
        <v>123</v>
      </c>
      <c r="B87" s="107" t="s">
        <v>628</v>
      </c>
      <c r="C87" s="108">
        <f>IF(B87="","",VLOOKUP(AD87,Varsayımlar!$B:$Q,3,0))</f>
        <v>8698829380698</v>
      </c>
      <c r="D87" s="108"/>
      <c r="E87" s="150" t="s">
        <v>629</v>
      </c>
      <c r="F87" s="107"/>
      <c r="G87" s="107"/>
      <c r="H87" s="107" t="str">
        <f>IF(B87="","",VLOOKUP(AD87,Varsayımlar!$B:$Q,5,0))</f>
        <v>Oqqa 25cm 650g (Etiketli)</v>
      </c>
      <c r="I87" s="107" t="str">
        <f>IF(B87="","",VLOOKUP(AD87,Varsayımlar!B:T,19,0))</f>
        <v>Folik Asit Bilgisi Etiketli-Besin Değerleri</v>
      </c>
      <c r="J87" s="107" t="str">
        <f>IF(B87="","",VLOOKUP(AD87,Varsayımlar!$B:$Q,6,0))</f>
        <v>SADE (Folik Asitli Un)</v>
      </c>
      <c r="K87" s="107">
        <v>1000</v>
      </c>
      <c r="L87" s="107"/>
      <c r="M87" s="107" t="str">
        <f>IFERROR(IF(B87="","",K87/VLOOKUP(AD87,Varsayımlar!B:R,17,0)),"")</f>
        <v/>
      </c>
      <c r="N87" s="107"/>
      <c r="O87" s="107">
        <v>10</v>
      </c>
      <c r="P87" s="107">
        <f>IF(B87="","",VLOOKUP(AD87,Varsayımlar!$B:$Q,7,0)*K87)</f>
        <v>12000</v>
      </c>
      <c r="Q87" s="107">
        <f>IF(B87="","",VLOOKUP(AD87,Varsayımlar!$B:$Q,8,0))</f>
        <v>25</v>
      </c>
      <c r="R87" s="107" t="str">
        <f>IF(B87="","",VLOOKUP(AD87,Varsayımlar!$B:$Q,9,0))</f>
        <v>Irak Soft</v>
      </c>
      <c r="S87" s="107">
        <f>IF(B87="","",VLOOKUP(AD87,Varsayımlar!$B:$Q,10,0))</f>
        <v>10</v>
      </c>
      <c r="T87" s="107">
        <f>IF(B87="","",VLOOKUP(AD87,Varsayımlar!$B:$Q,11,0))</f>
        <v>12</v>
      </c>
      <c r="U87" s="107">
        <f>IF(B87="","",VLOOKUP(AD87,Varsayımlar!$B:$Q,12,0))</f>
        <v>650</v>
      </c>
      <c r="V87" s="107" t="str">
        <f>IF(B87="","",VLOOKUP(AD87,Varsayımlar!$B:$Q,13,0))</f>
        <v>Yurtdışı</v>
      </c>
      <c r="W87" s="107">
        <f>IF(B87="","",VLOOKUP(AD87,Varsayımlar!$B:$Q,14,0))</f>
        <v>12</v>
      </c>
      <c r="X87" s="110">
        <v>46205</v>
      </c>
      <c r="Y87" s="110">
        <v>46570</v>
      </c>
      <c r="Z87" s="107">
        <v>26070225</v>
      </c>
      <c r="AA87" s="107" t="str">
        <f>IF(B87="","",VLOOKUP(AD87,Varsayımlar!$B:$Q,15,0))</f>
        <v>Kırmızı Koli-Etiketli</v>
      </c>
      <c r="AB87" s="107" t="str">
        <f>IF(B87="","",VLOOKUP(AD87,Varsayımlar!$B:$Q,16,0))</f>
        <v>24-26cm</v>
      </c>
      <c r="AC87" s="90">
        <f>IF(B87="","",VLOOKUP(Sayfa2!AD61,Varsayımlar!B:S,18,0))</f>
        <v>0</v>
      </c>
      <c r="AD87" s="90" t="str">
        <f>IF(B87="","",CONCATENATE(B87,E87))</f>
        <v>Oqqa NaturalOqqa 25cm 10 lu 650g</v>
      </c>
    </row>
    <row r="88" spans="1:31" ht="42" customHeight="1" x14ac:dyDescent="0.25">
      <c r="A88" s="9" t="s">
        <v>124</v>
      </c>
      <c r="B88" s="64" t="s">
        <v>632</v>
      </c>
      <c r="C88" s="65">
        <f>IF(B88="","",VLOOKUP(AD88,Varsayımlar!$B:$Q,3,0))</f>
        <v>8698829380698</v>
      </c>
      <c r="D88" s="65"/>
      <c r="E88" s="69" t="s">
        <v>633</v>
      </c>
      <c r="F88" s="64" t="s">
        <v>638</v>
      </c>
      <c r="G88" s="64"/>
      <c r="H88" s="64" t="str">
        <f>IF(B88="","",VLOOKUP(AD88,Varsayımlar!$B:$Q,5,0))</f>
        <v>Willifood 20cm 10 pcs 450g</v>
      </c>
      <c r="I88" s="64">
        <f>IF(B88="","",VLOOKUP(AD88,Varsayımlar!B:T,19,0))</f>
        <v>0</v>
      </c>
      <c r="J88" s="64" t="str">
        <f>IF(B88="","",VLOOKUP(AD88,Varsayımlar!$B:$Q,6,0))</f>
        <v>SADE</v>
      </c>
      <c r="K88" s="64">
        <v>1600</v>
      </c>
      <c r="L88" s="64"/>
      <c r="M88" s="64" t="str">
        <f>IFERROR(IF(B88="","",K88/VLOOKUP(AD88,Varsayımlar!B:R,17,0)),"")</f>
        <v/>
      </c>
      <c r="N88" s="64"/>
      <c r="O88" s="64">
        <v>16</v>
      </c>
      <c r="P88" s="64">
        <f>IF(B88="","",VLOOKUP(AD88,Varsayımlar!$B:$Q,7,0)*K88)</f>
        <v>19200</v>
      </c>
      <c r="Q88" s="64">
        <f>IF(B88="","",VLOOKUP(AD88,Varsayımlar!$B:$Q,8,0))</f>
        <v>20</v>
      </c>
      <c r="R88" s="64" t="str">
        <f>IF(B88="","",VLOOKUP(AD88,Varsayımlar!$B:$Q,9,0))</f>
        <v>Irak Soft</v>
      </c>
      <c r="S88" s="64">
        <f>IF(B88="","",VLOOKUP(AD88,Varsayımlar!$B:$Q,10,0))</f>
        <v>10</v>
      </c>
      <c r="T88" s="64">
        <f>IF(B88="","",VLOOKUP(AD88,Varsayımlar!$B:$Q,11,0))</f>
        <v>12</v>
      </c>
      <c r="U88" s="64">
        <f>IF(B88="","",VLOOKUP(AD88,Varsayımlar!$B:$Q,12,0))</f>
        <v>450</v>
      </c>
      <c r="V88" s="64" t="str">
        <f>IF(B88="","",VLOOKUP(AD88,Varsayımlar!$B:$Q,13,0))</f>
        <v>Yurtdışı</v>
      </c>
      <c r="W88" s="64" t="str">
        <f>IF(B88="","",VLOOKUP(AD88,Varsayımlar!$B:$Q,14,0))</f>
        <v>Özel Tarih</v>
      </c>
      <c r="X88" s="66"/>
      <c r="Y88" s="174" t="s">
        <v>634</v>
      </c>
      <c r="Z88" s="174" t="s">
        <v>722</v>
      </c>
      <c r="AA88" s="64" t="str">
        <f>IF(B88="","",VLOOKUP(AD88,Varsayımlar!$B:$Q,15,0))</f>
        <v>20cm koli-Etiketli</v>
      </c>
      <c r="AB88" s="64" t="str">
        <f>IF(B88="","",VLOOKUP(AD88,Varsayımlar!$B:$Q,16,0))</f>
        <v>19-21 cm</v>
      </c>
      <c r="AC88" s="90">
        <f>IF(B88="","",VLOOKUP(Sayfa2!AD77,Varsayımlar!B:S,18,0))</f>
        <v>0</v>
      </c>
      <c r="AD88" s="90" t="str">
        <f>IF(B88="","",CONCATENATE(B88,E88))</f>
        <v>WillifoodWillifood 20cm 10 pcs 450g</v>
      </c>
    </row>
    <row r="89" spans="1:31" ht="78.75" x14ac:dyDescent="0.25">
      <c r="A89" s="9" t="s">
        <v>125</v>
      </c>
      <c r="B89" s="111" t="s">
        <v>104</v>
      </c>
      <c r="C89" s="112">
        <f>IF(B89="","",VLOOKUP(AD89,Varsayımlar!$B:$Q,3,0))</f>
        <v>8698829380698</v>
      </c>
      <c r="D89" s="112"/>
      <c r="E89" s="151" t="s">
        <v>263</v>
      </c>
      <c r="F89" s="111">
        <v>33</v>
      </c>
      <c r="G89" s="111" t="s">
        <v>720</v>
      </c>
      <c r="H89" s="111" t="str">
        <f>IF(B89="","",VLOOKUP(AD89,Varsayımlar!$B:$Q,5,0))</f>
        <v>Tortillas 20cm (Samakat Bilgileri Ekli)</v>
      </c>
      <c r="I89" s="111">
        <f>IF(B89="","",VLOOKUP(AD89,Varsayımlar!B:T,19,0))</f>
        <v>0</v>
      </c>
      <c r="J89" s="111" t="str">
        <f>IF(B89="","",VLOOKUP(AD89,Varsayımlar!$B:$Q,6,0))</f>
        <v>PEYNİRLİ</v>
      </c>
      <c r="K89" s="111">
        <v>1725</v>
      </c>
      <c r="L89" s="111" t="s">
        <v>867</v>
      </c>
      <c r="M89" s="111">
        <f>IFERROR(IF(B89="","",K89/VLOOKUP(AD89,Varsayımlar!B:R,17,0)),"")</f>
        <v>7.666666666666667</v>
      </c>
      <c r="N89" s="111"/>
      <c r="O89" s="111">
        <v>8</v>
      </c>
      <c r="P89" s="111">
        <f>IF(B89="","",VLOOKUP(AD89,Varsayımlar!$B:$Q,7,0)*K89)</f>
        <v>24150</v>
      </c>
      <c r="Q89" s="111">
        <f>IF(B89="","",VLOOKUP(AD89,Varsayımlar!$B:$Q,8,0))</f>
        <v>20</v>
      </c>
      <c r="R89" s="111" t="str">
        <f>IF(B89="","",VLOOKUP(AD89,Varsayımlar!$B:$Q,9,0))</f>
        <v>IRAK SOFT-AT</v>
      </c>
      <c r="S89" s="111">
        <f>IF(B89="","",VLOOKUP(AD89,Varsayımlar!$B:$Q,10,0))</f>
        <v>4</v>
      </c>
      <c r="T89" s="111">
        <f>IF(B89="","",VLOOKUP(AD89,Varsayımlar!$B:$Q,11,0))</f>
        <v>14</v>
      </c>
      <c r="U89" s="111">
        <f>IF(B89="","",VLOOKUP(AD89,Varsayımlar!$B:$Q,12,0))</f>
        <v>166</v>
      </c>
      <c r="V89" s="111" t="str">
        <f>IF(B89="","",VLOOKUP(AD89,Varsayımlar!$B:$Q,13,0))</f>
        <v>YURTDIŞI</v>
      </c>
      <c r="W89" s="111">
        <f>IF(B89="","",VLOOKUP(AD89,Varsayımlar!$B:$Q,14,0))</f>
        <v>9</v>
      </c>
      <c r="X89" s="114">
        <v>46206</v>
      </c>
      <c r="Y89" s="114">
        <v>46480</v>
      </c>
      <c r="Z89" s="111" t="s">
        <v>265</v>
      </c>
      <c r="AA89" s="111" t="str">
        <f>IF(B89="","",VLOOKUP(AD89,Varsayımlar!$B:$Q,15,0))</f>
        <v>Kare Koli-Üretim Tarihli Etiket</v>
      </c>
      <c r="AB89" s="111" t="str">
        <f>IF(B89="","",VLOOKUP(AD89,Varsayımlar!$B:$Q,16,0))</f>
        <v>19-21 cm</v>
      </c>
      <c r="AC89" s="9">
        <f>IF(B89="","",VLOOKUP(Sayfa2!AD75,Varsayımlar!B:S,18,0))</f>
        <v>0</v>
      </c>
      <c r="AD89" s="9" t="str">
        <f t="shared" ref="AD89:AD148" si="3">IF(B89="","",CONCATENATE(B89,E89))</f>
        <v>SMART LLCTortillas 20cm Peynirli 4pcs 166g</v>
      </c>
    </row>
    <row r="90" spans="1:31" ht="126" x14ac:dyDescent="0.25">
      <c r="A90" s="9" t="s">
        <v>126</v>
      </c>
      <c r="B90" s="111" t="s">
        <v>104</v>
      </c>
      <c r="C90" s="112">
        <f>IF(B90="","",VLOOKUP(AD90,Varsayımlar!$B:$Q,3,0))</f>
        <v>8698829380698</v>
      </c>
      <c r="D90" s="112"/>
      <c r="E90" s="151" t="s">
        <v>105</v>
      </c>
      <c r="F90" s="111">
        <v>33</v>
      </c>
      <c r="G90" s="111" t="s">
        <v>720</v>
      </c>
      <c r="H90" s="111" t="str">
        <f>IF(B90="","",VLOOKUP(AD90,Varsayımlar!$B:$Q,5,0))</f>
        <v>TORTİLLAS 20CM (SAMAKAT BİLGİLERİ EKLİ)</v>
      </c>
      <c r="I90" s="111">
        <f>IF(B90="","",VLOOKUP(AD90,Varsayımlar!B:T,19,0))</f>
        <v>0</v>
      </c>
      <c r="J90" s="111" t="str">
        <f>IF(B90="","",VLOOKUP(AD90,Varsayımlar!$B:$Q,6,0))</f>
        <v>SADE</v>
      </c>
      <c r="K90" s="111">
        <v>5175</v>
      </c>
      <c r="L90" s="111" t="s">
        <v>695</v>
      </c>
      <c r="M90" s="111">
        <f>IFERROR(IF(B90="","",K90/VLOOKUP(AD90,Varsayımlar!B:R,17,0)),"")</f>
        <v>23</v>
      </c>
      <c r="N90" s="111"/>
      <c r="O90" s="111">
        <v>24</v>
      </c>
      <c r="P90" s="111">
        <f>IF(B90="","",VLOOKUP(AD90,Varsayımlar!$B:$Q,7,0)*K90)</f>
        <v>72450</v>
      </c>
      <c r="Q90" s="111">
        <f>IF(B90="","",VLOOKUP(AD90,Varsayımlar!$B:$Q,8,0))</f>
        <v>20</v>
      </c>
      <c r="R90" s="111" t="str">
        <f>IF(B90="","",VLOOKUP(AD90,Varsayımlar!$B:$Q,9,0))</f>
        <v>IRAK SOFT</v>
      </c>
      <c r="S90" s="111">
        <f>IF(B90="","",VLOOKUP(AD90,Varsayımlar!$B:$Q,10,0))</f>
        <v>4</v>
      </c>
      <c r="T90" s="111">
        <f>IF(B90="","",VLOOKUP(AD90,Varsayımlar!$B:$Q,11,0))</f>
        <v>14</v>
      </c>
      <c r="U90" s="111">
        <f>IF(B90="","",VLOOKUP(AD90,Varsayımlar!$B:$Q,12,0))</f>
        <v>166</v>
      </c>
      <c r="V90" s="111" t="str">
        <f>IF(B90="","",VLOOKUP(AD90,Varsayımlar!$B:$Q,13,0))</f>
        <v>YURTDIŞI</v>
      </c>
      <c r="W90" s="111">
        <f>IF(B90="","",VLOOKUP(AD90,Varsayımlar!$B:$Q,14,0))</f>
        <v>9</v>
      </c>
      <c r="X90" s="114">
        <v>46206</v>
      </c>
      <c r="Y90" s="114">
        <v>46480</v>
      </c>
      <c r="Z90" s="111">
        <v>26070320</v>
      </c>
      <c r="AA90" s="111" t="str">
        <f>IF(B90="","",VLOOKUP(AD90,Varsayımlar!$B:$Q,15,0))</f>
        <v>SİYAH KARE KOLİ- Üretim Tarihi Etiketli</v>
      </c>
      <c r="AB90" s="111" t="str">
        <f>IF(B90="","",VLOOKUP(AD90,Varsayımlar!$B:$Q,16,0))</f>
        <v>19-21 CM</v>
      </c>
      <c r="AC90" s="90">
        <f>IF(B90="","",VLOOKUP(Sayfa2!AD76,Varsayımlar!B:S,18,0))</f>
        <v>0</v>
      </c>
      <c r="AD90" s="90" t="str">
        <f t="shared" si="3"/>
        <v>SMART LLCTORTİLLAS SAMAKAT 20CM 166G</v>
      </c>
    </row>
    <row r="91" spans="1:31" ht="63" x14ac:dyDescent="0.25">
      <c r="A91" s="9" t="s">
        <v>127</v>
      </c>
      <c r="B91" s="9" t="s">
        <v>79</v>
      </c>
      <c r="C91" s="10">
        <f>IF(B91="","",VLOOKUP(AD91,Varsayımlar!$B:$Q,3,0))</f>
        <v>8698829380698</v>
      </c>
      <c r="D91" s="10"/>
      <c r="E91" s="85" t="s">
        <v>254</v>
      </c>
      <c r="F91" s="9"/>
      <c r="G91" s="9" t="s">
        <v>868</v>
      </c>
      <c r="H91" s="9" t="str">
        <f>IF(B91="","",VLOOKUP(AD91,Varsayımlar!$B:$Q,5,0))</f>
        <v>Manetka 20cm</v>
      </c>
      <c r="I91" s="9">
        <f>IF(B91="","",VLOOKUP(AD91,Varsayımlar!B:T,19,0))</f>
        <v>0</v>
      </c>
      <c r="J91" s="9" t="str">
        <f>IF(B91="","",VLOOKUP(AD91,Varsayımlar!$B:$Q,6,0))</f>
        <v>SADE</v>
      </c>
      <c r="K91" s="9">
        <v>7200</v>
      </c>
      <c r="L91" s="9"/>
      <c r="M91" s="9">
        <f>IFERROR(IF(B91="","",K91/VLOOKUP(AD91,Varsayımlar!B:R,17,0)),"")</f>
        <v>32</v>
      </c>
      <c r="N91" s="9"/>
      <c r="O91" s="9">
        <v>32</v>
      </c>
      <c r="P91" s="9">
        <f>IF(B91="","",VLOOKUP(AD91,Varsayımlar!$B:$Q,7,0)*K91)</f>
        <v>100800</v>
      </c>
      <c r="Q91" s="9">
        <f>IF(B91="","",VLOOKUP(AD91,Varsayımlar!$B:$Q,8,0))</f>
        <v>20</v>
      </c>
      <c r="R91" s="9" t="str">
        <f>IF(B91="","",VLOOKUP(AD91,Varsayımlar!$B:$Q,9,0))</f>
        <v>Irak Soft</v>
      </c>
      <c r="S91" s="9">
        <f>IF(B91="","",VLOOKUP(AD91,Varsayımlar!$B:$Q,10,0))</f>
        <v>4</v>
      </c>
      <c r="T91" s="9">
        <f>IF(B91="","",VLOOKUP(AD91,Varsayımlar!$B:$Q,11,0))</f>
        <v>14</v>
      </c>
      <c r="U91" s="9">
        <f>IF(B91="","",VLOOKUP(AD91,Varsayımlar!$B:$Q,12,0))</f>
        <v>166</v>
      </c>
      <c r="V91" s="9" t="str">
        <f>IF(B91="","",VLOOKUP(AD91,Varsayımlar!$B:$Q,13,0))</f>
        <v>YURTDIŞI</v>
      </c>
      <c r="W91" s="9">
        <f>IF(B91="","",VLOOKUP(AD91,Varsayımlar!$B:$Q,14,0))</f>
        <v>6</v>
      </c>
      <c r="X91" s="86">
        <v>46213</v>
      </c>
      <c r="Y91" s="86">
        <v>46397</v>
      </c>
      <c r="Z91" s="9">
        <v>26071020</v>
      </c>
      <c r="AA91" s="9" t="str">
        <f>IF(B91="","",VLOOKUP(AD91,Varsayımlar!$B:$Q,15,0))</f>
        <v>Kare Koli-Üretim Tarihli Etiket</v>
      </c>
      <c r="AB91" s="9" t="str">
        <f>IF(B91="","",VLOOKUP(AD91,Varsayımlar!$B:$Q,16,0))</f>
        <v>19-21 cm</v>
      </c>
      <c r="AC91" s="9">
        <f>IF(B91="","",VLOOKUP(Sayfa2!AD92,Varsayımlar!B:S,18,0))</f>
        <v>0</v>
      </c>
      <c r="AD91" s="9" t="str">
        <f t="shared" si="3"/>
        <v>LLC KOTORManetka 20cm 4 pcs 166g</v>
      </c>
    </row>
    <row r="92" spans="1:31" ht="78.75" x14ac:dyDescent="0.25">
      <c r="A92" s="9" t="s">
        <v>128</v>
      </c>
      <c r="B92" s="88" t="s">
        <v>79</v>
      </c>
      <c r="C92" s="89">
        <f>IF(B92="","",VLOOKUP(AD92,Varsayımlar!$B:$Q,3,0))</f>
        <v>8698829380698</v>
      </c>
      <c r="D92" s="89" t="s">
        <v>846</v>
      </c>
      <c r="E92" s="85" t="s">
        <v>844</v>
      </c>
      <c r="F92" s="9"/>
      <c r="G92" s="9" t="s">
        <v>869</v>
      </c>
      <c r="H92" s="90" t="str">
        <f>IF(B92="","",VLOOKUP(AD92,Varsayımlar!$B:$Q,5,0))</f>
        <v>MANETKA PEYNİRLİ 25 CM Irak Soft</v>
      </c>
      <c r="I92" s="90">
        <f>IF(B92="","",VLOOKUP(AD92,Varsayımlar!B:T,19,0))</f>
        <v>0</v>
      </c>
      <c r="J92" s="90" t="str">
        <f>IF(B92="","",VLOOKUP(AD92,Varsayımlar!$B:$Q,6,0))</f>
        <v>PEYNİRLİ</v>
      </c>
      <c r="K92" s="9">
        <v>2496</v>
      </c>
      <c r="L92" s="9"/>
      <c r="M92" s="9">
        <f>IFERROR(IF(B92="","",K92/VLOOKUP(AD92,Varsayımlar!B:R,17,0)),"")</f>
        <v>32</v>
      </c>
      <c r="N92" s="9"/>
      <c r="O92" s="9">
        <v>26</v>
      </c>
      <c r="P92" s="90">
        <f>IF(B92="","",VLOOKUP(AD92,Varsayımlar!$B:$Q,7,0)*K92)</f>
        <v>74880</v>
      </c>
      <c r="Q92" s="90">
        <f>IF(B92="","",VLOOKUP(AD92,Varsayımlar!$B:$Q,8,0))</f>
        <v>25</v>
      </c>
      <c r="R92" s="90" t="str">
        <f>IF(B92="","",VLOOKUP(AD92,Varsayımlar!$B:$Q,9,0))</f>
        <v>IRAK SOFT-AT</v>
      </c>
      <c r="S92" s="90">
        <f>IF(B92="","",VLOOKUP(AD92,Varsayımlar!$B:$Q,10,0))</f>
        <v>4</v>
      </c>
      <c r="T92" s="90">
        <f>IF(B92="","",VLOOKUP(AD92,Varsayımlar!$B:$Q,11,0))</f>
        <v>30</v>
      </c>
      <c r="U92" s="90">
        <f>IF(B92="","",VLOOKUP(AD92,Varsayımlar!$B:$Q,12,0))</f>
        <v>250</v>
      </c>
      <c r="V92" s="90" t="str">
        <f>IF(B92="","",VLOOKUP(AD92,Varsayımlar!$B:$Q,13,0))</f>
        <v>YURTDIŞI</v>
      </c>
      <c r="W92" s="90">
        <f>IF(B92="","",VLOOKUP(AD92,Varsayımlar!$B:$Q,14,0))</f>
        <v>6</v>
      </c>
      <c r="X92" s="86">
        <v>46213</v>
      </c>
      <c r="Y92" s="86">
        <v>46397</v>
      </c>
      <c r="Z92" s="9">
        <v>26071025</v>
      </c>
      <c r="AA92" s="90" t="str">
        <f>IF(B92="","",VLOOKUP(AD92,Varsayımlar!$B:$Q,15,0))</f>
        <v>KIRMIZI KOLİ-TARİHLİ KOLİ ETİKETİ</v>
      </c>
      <c r="AB92" s="90" t="str">
        <f>IF(B92="","",VLOOKUP(AD92,Varsayımlar!$B:$Q,16,0))</f>
        <v>24-26 CM</v>
      </c>
      <c r="AC92" s="90">
        <f>IF(B92="","",VLOOKUP(Sayfa2!AD93,Varsayımlar!B:S,18,0))</f>
        <v>0</v>
      </c>
      <c r="AD92" s="90" t="str">
        <f t="shared" si="3"/>
        <v>LLC KOTORMANETKA PEYNİRLİ 25CM Irak Soft</v>
      </c>
    </row>
    <row r="93" spans="1:31" ht="78.75" hidden="1" x14ac:dyDescent="0.25">
      <c r="A93" s="9" t="s">
        <v>128</v>
      </c>
      <c r="B93" s="77" t="s">
        <v>90</v>
      </c>
      <c r="C93" s="76">
        <f>IF(B93="","",VLOOKUP(AD93,Varsayımlar!$B:$Q,3,0))</f>
        <v>8698829380698</v>
      </c>
      <c r="D93" s="76" t="s">
        <v>231</v>
      </c>
      <c r="E93" s="75" t="s">
        <v>91</v>
      </c>
      <c r="F93" s="77"/>
      <c r="G93" s="77"/>
      <c r="H93" s="77" t="str">
        <f>IF(B93="","",VLOOKUP(AD93,Varsayımlar!$B:$Q,5,0))</f>
        <v>MAGNİT MAVİ AMBALAJ 25CM</v>
      </c>
      <c r="I93" s="77">
        <f>IF(B93="","",VLOOKUP(AD93,Varsayımlar!B:T,19,0))</f>
        <v>0</v>
      </c>
      <c r="J93" s="77" t="str">
        <f>IF(B93="","",VLOOKUP(AD93,Varsayımlar!$B:$Q,6,0))</f>
        <v>SADE</v>
      </c>
      <c r="K93" s="77">
        <v>2016</v>
      </c>
      <c r="L93" s="77"/>
      <c r="M93" s="77">
        <f>IFERROR(IF(B93="","",K93/VLOOKUP(AD93,Varsayımlar!B:R,17,0)),"")</f>
        <v>24</v>
      </c>
      <c r="N93" s="77"/>
      <c r="O93" s="77">
        <v>21</v>
      </c>
      <c r="P93" s="77">
        <f>IF(B93="","",VLOOKUP(AD93,Varsayımlar!$B:$Q,7,0)*K93)</f>
        <v>60480</v>
      </c>
      <c r="Q93" s="77">
        <f>IF(B93="","",VLOOKUP(AD93,Varsayımlar!$B:$Q,8,0))</f>
        <v>25</v>
      </c>
      <c r="R93" s="77" t="str">
        <f>IF(B93="","",VLOOKUP(AD93,Varsayımlar!$B:$Q,9,0))</f>
        <v>SOFT</v>
      </c>
      <c r="S93" s="77">
        <f>IF(B93="","",VLOOKUP(AD93,Varsayımlar!$B:$Q,10,0))</f>
        <v>4</v>
      </c>
      <c r="T93" s="77">
        <f>IF(B93="","",VLOOKUP(AD93,Varsayımlar!$B:$Q,11,0))</f>
        <v>30</v>
      </c>
      <c r="U93" s="77">
        <f>IF(B93="","",VLOOKUP(AD93,Varsayımlar!$B:$Q,12,0))</f>
        <v>260</v>
      </c>
      <c r="V93" s="77" t="str">
        <f>IF(B93="","",VLOOKUP(AD93,Varsayımlar!$B:$Q,13,0))</f>
        <v>YURTDIŞI</v>
      </c>
      <c r="W93" s="77">
        <f>IF(B93="","",VLOOKUP(AD93,Varsayımlar!$B:$Q,14,0))</f>
        <v>9</v>
      </c>
      <c r="X93" s="78">
        <v>46217</v>
      </c>
      <c r="Y93" s="78">
        <v>46491</v>
      </c>
      <c r="Z93" s="77" t="s">
        <v>689</v>
      </c>
      <c r="AA93" s="77" t="str">
        <f>IF(B93="","",VLOOKUP(AD93,Varsayımlar!$B:$Q,15,0))</f>
        <v>25CM TURUNCU KOLİ-SOL ÜST DİKDÖRTGENE ÜRETİM TARİHİ BASILACAK</v>
      </c>
      <c r="AB93" s="77" t="str">
        <f>IF(B93="","",VLOOKUP(AD93,Varsayımlar!$B:$Q,16,0))</f>
        <v>24-26 CM</v>
      </c>
      <c r="AC93" s="90">
        <f>IF(B93="","",VLOOKUP(Sayfa2!AD61,Varsayımlar!B:S,18,0))</f>
        <v>0</v>
      </c>
      <c r="AD93" s="90" t="str">
        <f t="shared" si="3"/>
        <v>MAGNİTMAGNİT MAVİ AMBALAJ 25 CM 260G</v>
      </c>
    </row>
    <row r="94" spans="1:31" ht="78.75" hidden="1" x14ac:dyDescent="0.25">
      <c r="A94" s="9" t="s">
        <v>129</v>
      </c>
      <c r="B94" s="82" t="s">
        <v>90</v>
      </c>
      <c r="C94" s="83">
        <f>IF(B94="","",VLOOKUP(AD94,Varsayımlar!$B:$Q,3,0))</f>
        <v>8698829380698</v>
      </c>
      <c r="D94" s="83" t="s">
        <v>232</v>
      </c>
      <c r="E94" s="149" t="s">
        <v>91</v>
      </c>
      <c r="F94" s="82"/>
      <c r="G94" s="82"/>
      <c r="H94" s="82" t="str">
        <f>IF(B94="","",VLOOKUP(AD94,Varsayımlar!$B:$Q,5,0))</f>
        <v>MAGNİT MAVİ AMBALAJ 25CM</v>
      </c>
      <c r="I94" s="82">
        <f>IF(B94="","",VLOOKUP(AD94,Varsayımlar!B:T,19,0))</f>
        <v>0</v>
      </c>
      <c r="J94" s="82" t="str">
        <f>IF(B94="","",VLOOKUP(AD94,Varsayımlar!$B:$Q,6,0))</f>
        <v>SADE</v>
      </c>
      <c r="K94" s="82">
        <v>2016</v>
      </c>
      <c r="L94" s="82"/>
      <c r="M94" s="82">
        <f>IFERROR(IF(B94="","",K94/VLOOKUP(AD94,Varsayımlar!B:R,17,0)),"")</f>
        <v>24</v>
      </c>
      <c r="N94" s="82"/>
      <c r="O94" s="82">
        <v>21</v>
      </c>
      <c r="P94" s="82">
        <f>IF(B94="","",VLOOKUP(AD94,Varsayımlar!$B:$Q,7,0)*K94)</f>
        <v>60480</v>
      </c>
      <c r="Q94" s="82">
        <f>IF(B94="","",VLOOKUP(AD94,Varsayımlar!$B:$Q,8,0))</f>
        <v>25</v>
      </c>
      <c r="R94" s="82" t="str">
        <f>IF(B94="","",VLOOKUP(AD94,Varsayımlar!$B:$Q,9,0))</f>
        <v>SOFT</v>
      </c>
      <c r="S94" s="82">
        <f>IF(B94="","",VLOOKUP(AD94,Varsayımlar!$B:$Q,10,0))</f>
        <v>4</v>
      </c>
      <c r="T94" s="82">
        <f>IF(B94="","",VLOOKUP(AD94,Varsayımlar!$B:$Q,11,0))</f>
        <v>30</v>
      </c>
      <c r="U94" s="82">
        <f>IF(B94="","",VLOOKUP(AD94,Varsayımlar!$B:$Q,12,0))</f>
        <v>260</v>
      </c>
      <c r="V94" s="82" t="str">
        <f>IF(B94="","",VLOOKUP(AD94,Varsayımlar!$B:$Q,13,0))</f>
        <v>YURTDIŞI</v>
      </c>
      <c r="W94" s="82">
        <f>IF(B94="","",VLOOKUP(AD94,Varsayımlar!$B:$Q,14,0))</f>
        <v>9</v>
      </c>
      <c r="X94" s="84">
        <v>46217</v>
      </c>
      <c r="Y94" s="84">
        <v>46491</v>
      </c>
      <c r="Z94" s="82" t="s">
        <v>690</v>
      </c>
      <c r="AA94" s="82" t="str">
        <f>IF(B94="","",VLOOKUP(AD94,Varsayımlar!$B:$Q,15,0))</f>
        <v>25CM TURUNCU KOLİ-SOL ÜST DİKDÖRTGENE ÜRETİM TARİHİ BASILACAK</v>
      </c>
      <c r="AB94" s="82" t="str">
        <f>IF(B94="","",VLOOKUP(AD94,Varsayımlar!$B:$Q,16,0))</f>
        <v>24-26 CM</v>
      </c>
      <c r="AC94" s="90">
        <f>IF(B94="","",VLOOKUP(Sayfa2!AD62,Varsayımlar!B:S,18,0))</f>
        <v>0</v>
      </c>
      <c r="AD94" s="90" t="str">
        <f t="shared" si="3"/>
        <v>MAGNİTMAGNİT MAVİ AMBALAJ 25 CM 260G</v>
      </c>
    </row>
    <row r="95" spans="1:31" ht="78.75" hidden="1" x14ac:dyDescent="0.25">
      <c r="A95" s="9" t="s">
        <v>130</v>
      </c>
      <c r="B95" s="67" t="s">
        <v>90</v>
      </c>
      <c r="C95" s="4">
        <f>IF(B95="","",VLOOKUP(AD95,Varsayımlar!$B:$Q,3,0))</f>
        <v>8698829380698</v>
      </c>
      <c r="D95" s="4" t="s">
        <v>233</v>
      </c>
      <c r="E95" s="81" t="s">
        <v>91</v>
      </c>
      <c r="F95" s="67"/>
      <c r="G95" s="67"/>
      <c r="H95" s="67" t="str">
        <f>IF(B95="","",VLOOKUP(AD95,Varsayımlar!$B:$Q,5,0))</f>
        <v>MAGNİT MAVİ AMBALAJ 25CM</v>
      </c>
      <c r="I95" s="67">
        <f>IF(B95="","",VLOOKUP(AD95,Varsayımlar!B:T,19,0))</f>
        <v>0</v>
      </c>
      <c r="J95" s="67" t="str">
        <f>IF(B95="","",VLOOKUP(AD95,Varsayımlar!$B:$Q,6,0))</f>
        <v>SADE</v>
      </c>
      <c r="K95" s="67">
        <v>2016</v>
      </c>
      <c r="L95" s="67"/>
      <c r="M95" s="67">
        <f>IFERROR(IF(B95="","",K95/VLOOKUP(AD95,Varsayımlar!B:R,17,0)),"")</f>
        <v>24</v>
      </c>
      <c r="N95" s="67"/>
      <c r="O95" s="67">
        <v>21</v>
      </c>
      <c r="P95" s="67">
        <f>IF(B95="","",VLOOKUP(AD95,Varsayımlar!$B:$Q,7,0)*K95)</f>
        <v>60480</v>
      </c>
      <c r="Q95" s="67">
        <f>IF(B95="","",VLOOKUP(AD95,Varsayımlar!$B:$Q,8,0))</f>
        <v>25</v>
      </c>
      <c r="R95" s="67" t="str">
        <f>IF(B95="","",VLOOKUP(AD95,Varsayımlar!$B:$Q,9,0))</f>
        <v>SOFT</v>
      </c>
      <c r="S95" s="67">
        <f>IF(B95="","",VLOOKUP(AD95,Varsayımlar!$B:$Q,10,0))</f>
        <v>4</v>
      </c>
      <c r="T95" s="67">
        <f>IF(B95="","",VLOOKUP(AD95,Varsayımlar!$B:$Q,11,0))</f>
        <v>30</v>
      </c>
      <c r="U95" s="67">
        <f>IF(B95="","",VLOOKUP(AD95,Varsayımlar!$B:$Q,12,0))</f>
        <v>260</v>
      </c>
      <c r="V95" s="67" t="str">
        <f>IF(B95="","",VLOOKUP(AD95,Varsayımlar!$B:$Q,13,0))</f>
        <v>YURTDIŞI</v>
      </c>
      <c r="W95" s="67">
        <f>IF(B95="","",VLOOKUP(AD95,Varsayımlar!$B:$Q,14,0))</f>
        <v>9</v>
      </c>
      <c r="X95" s="68">
        <v>46218</v>
      </c>
      <c r="Y95" s="68">
        <v>46492</v>
      </c>
      <c r="Z95" s="67" t="s">
        <v>682</v>
      </c>
      <c r="AA95" s="67" t="str">
        <f>IF(B95="","",VLOOKUP(AD95,Varsayımlar!$B:$Q,15,0))</f>
        <v>25CM TURUNCU KOLİ-SOL ÜST DİKDÖRTGENE ÜRETİM TARİHİ BASILACAK</v>
      </c>
      <c r="AB95" s="67" t="str">
        <f>IF(B95="","",VLOOKUP(AD95,Varsayımlar!$B:$Q,16,0))</f>
        <v>24-26 CM</v>
      </c>
      <c r="AC95" s="90">
        <f>IF(B95="","",VLOOKUP(Sayfa2!AD63,Varsayımlar!B:S,18,0))</f>
        <v>0</v>
      </c>
      <c r="AD95" s="90" t="str">
        <f t="shared" si="3"/>
        <v>MAGNİTMAGNİT MAVİ AMBALAJ 25 CM 260G</v>
      </c>
    </row>
    <row r="96" spans="1:31" ht="78.75" hidden="1" x14ac:dyDescent="0.25">
      <c r="A96" s="9" t="s">
        <v>131</v>
      </c>
      <c r="B96" s="107" t="s">
        <v>90</v>
      </c>
      <c r="C96" s="108">
        <f>IF(B96="","",VLOOKUP(AD96,Varsayımlar!$B:$Q,3,0))</f>
        <v>8698829380698</v>
      </c>
      <c r="D96" s="108" t="s">
        <v>234</v>
      </c>
      <c r="E96" s="150" t="s">
        <v>91</v>
      </c>
      <c r="F96" s="107"/>
      <c r="G96" s="107"/>
      <c r="H96" s="107" t="str">
        <f>IF(B96="","",VLOOKUP(AD96,Varsayımlar!$B:$Q,5,0))</f>
        <v>MAGNİT MAVİ AMBALAJ 25CM</v>
      </c>
      <c r="I96" s="107">
        <f>IF(B96="","",VLOOKUP(AD96,Varsayımlar!B:T,19,0))</f>
        <v>0</v>
      </c>
      <c r="J96" s="107" t="str">
        <f>IF(B96="","",VLOOKUP(AD96,Varsayımlar!$B:$Q,6,0))</f>
        <v>SADE</v>
      </c>
      <c r="K96" s="107">
        <v>2016</v>
      </c>
      <c r="L96" s="107"/>
      <c r="M96" s="107">
        <f>IFERROR(IF(B96="","",K96/VLOOKUP(AD96,Varsayımlar!B:R,17,0)),"")</f>
        <v>24</v>
      </c>
      <c r="N96" s="107"/>
      <c r="O96" s="107">
        <v>21</v>
      </c>
      <c r="P96" s="107">
        <f>IF(B96="","",VLOOKUP(AD96,Varsayımlar!$B:$Q,7,0)*K96)</f>
        <v>60480</v>
      </c>
      <c r="Q96" s="107">
        <f>IF(B96="","",VLOOKUP(AD96,Varsayımlar!$B:$Q,8,0))</f>
        <v>25</v>
      </c>
      <c r="R96" s="107" t="str">
        <f>IF(B96="","",VLOOKUP(AD96,Varsayımlar!$B:$Q,9,0))</f>
        <v>SOFT</v>
      </c>
      <c r="S96" s="107">
        <f>IF(B96="","",VLOOKUP(AD96,Varsayımlar!$B:$Q,10,0))</f>
        <v>4</v>
      </c>
      <c r="T96" s="107">
        <f>IF(B96="","",VLOOKUP(AD96,Varsayımlar!$B:$Q,11,0))</f>
        <v>30</v>
      </c>
      <c r="U96" s="107">
        <f>IF(B96="","",VLOOKUP(AD96,Varsayımlar!$B:$Q,12,0))</f>
        <v>260</v>
      </c>
      <c r="V96" s="107" t="str">
        <f>IF(B96="","",VLOOKUP(AD96,Varsayımlar!$B:$Q,13,0))</f>
        <v>YURTDIŞI</v>
      </c>
      <c r="W96" s="107">
        <f>IF(B96="","",VLOOKUP(AD96,Varsayımlar!$B:$Q,14,0))</f>
        <v>9</v>
      </c>
      <c r="X96" s="110">
        <v>46218</v>
      </c>
      <c r="Y96" s="110">
        <v>46492</v>
      </c>
      <c r="Z96" s="107" t="s">
        <v>683</v>
      </c>
      <c r="AA96" s="107" t="str">
        <f>IF(B96="","",VLOOKUP(AD96,Varsayımlar!$B:$Q,15,0))</f>
        <v>25CM TURUNCU KOLİ-SOL ÜST DİKDÖRTGENE ÜRETİM TARİHİ BASILACAK</v>
      </c>
      <c r="AB96" s="107" t="str">
        <f>IF(B96="","",VLOOKUP(AD96,Varsayımlar!$B:$Q,16,0))</f>
        <v>24-26 CM</v>
      </c>
      <c r="AC96" s="90">
        <f>IF(B96="","",VLOOKUP(Sayfa2!AD64,Varsayımlar!B:S,18,0))</f>
        <v>0</v>
      </c>
      <c r="AD96" s="90" t="str">
        <f t="shared" si="3"/>
        <v>MAGNİTMAGNİT MAVİ AMBALAJ 25 CM 260G</v>
      </c>
    </row>
    <row r="97" spans="1:30" ht="39" hidden="1" customHeight="1" x14ac:dyDescent="0.25">
      <c r="A97" s="9" t="s">
        <v>132</v>
      </c>
      <c r="B97" s="151" t="s">
        <v>104</v>
      </c>
      <c r="C97" s="112">
        <f>IF(B97="","",VLOOKUP(AD97,Varsayımlar!$B:$Q,3,0))</f>
        <v>8698829380698</v>
      </c>
      <c r="D97" s="112">
        <v>34</v>
      </c>
      <c r="E97" s="151" t="s">
        <v>393</v>
      </c>
      <c r="F97" s="111"/>
      <c r="G97" s="111" t="s">
        <v>720</v>
      </c>
      <c r="H97" s="111" t="str">
        <f>IF(B97="","",VLOOKUP(AD97,Varsayımlar!$B:$Q,5,0))</f>
        <v>Tortillas 20cm Çok Tahıllı</v>
      </c>
      <c r="I97" s="111">
        <f>IF(B97="","",VLOOKUP(AD97,Varsayımlar!B:T,19,0))</f>
        <v>0</v>
      </c>
      <c r="J97" s="111" t="str">
        <f>IF(B97="","",VLOOKUP(AD97,Varsayımlar!$B:$Q,6,0))</f>
        <v>Çok Tahıllı</v>
      </c>
      <c r="K97" s="111">
        <v>5625</v>
      </c>
      <c r="L97" s="111"/>
      <c r="M97" s="111">
        <f>IFERROR(IF(B97="","",K97/VLOOKUP(AD97,Varsayımlar!B:R,17,0)),"")</f>
        <v>25</v>
      </c>
      <c r="N97" s="111"/>
      <c r="O97" s="111">
        <v>26</v>
      </c>
      <c r="P97" s="111">
        <f>IF(B97="","",VLOOKUP(AD97,Varsayımlar!$B:$Q,7,0)*K97)</f>
        <v>78750</v>
      </c>
      <c r="Q97" s="111">
        <f>IF(B97="","",VLOOKUP(AD97,Varsayımlar!$B:$Q,8,0))</f>
        <v>20</v>
      </c>
      <c r="R97" s="111" t="str">
        <f>IF(B97="","",VLOOKUP(AD97,Varsayımlar!$B:$Q,9,0))</f>
        <v>Irak Soft</v>
      </c>
      <c r="S97" s="111">
        <f>IF(B97="","",VLOOKUP(AD97,Varsayımlar!$B:$Q,10,0))</f>
        <v>4</v>
      </c>
      <c r="T97" s="111">
        <f>IF(B97="","",VLOOKUP(AD97,Varsayımlar!$B:$Q,11,0))</f>
        <v>14</v>
      </c>
      <c r="U97" s="111">
        <f>IF(B97="","",VLOOKUP(AD97,Varsayımlar!$B:$Q,12,0))</f>
        <v>166</v>
      </c>
      <c r="V97" s="111" t="str">
        <f>IF(B97="","",VLOOKUP(AD97,Varsayımlar!$B:$Q,13,0))</f>
        <v>Yurtdışı</v>
      </c>
      <c r="W97" s="111">
        <f>IF(B97="","",VLOOKUP(AD97,Varsayımlar!$B:$Q,14,0))</f>
        <v>9</v>
      </c>
      <c r="X97" s="114">
        <v>46217</v>
      </c>
      <c r="Y97" s="114">
        <v>46491</v>
      </c>
      <c r="Z97" s="111" t="s">
        <v>847</v>
      </c>
      <c r="AA97" s="111" t="str">
        <f>IF(B97="","",VLOOKUP(AD97,Varsayımlar!$B:$Q,15,0))</f>
        <v>SİYAH KARE KOLİ-Üretim Tarihi Etiketli</v>
      </c>
      <c r="AB97" s="111" t="str">
        <f>IF(B97="","",VLOOKUP(AD97,Varsayımlar!$B:$Q,16,0))</f>
        <v>19-21 cm</v>
      </c>
      <c r="AC97" s="9">
        <f>IF(B97="","",VLOOKUP(Sayfa2!AD100,Varsayımlar!B:S,18,0))</f>
        <v>0</v>
      </c>
      <c r="AD97" s="9" t="str">
        <f>IF(B97="","",CONCATENATE(B97,E97))</f>
        <v>SMART LLCTortillas 20cm Çok Tahıllı 4pcs 166g</v>
      </c>
    </row>
    <row r="98" spans="1:30" ht="39" hidden="1" customHeight="1" x14ac:dyDescent="0.25">
      <c r="A98" s="9" t="s">
        <v>133</v>
      </c>
      <c r="B98" s="151" t="s">
        <v>104</v>
      </c>
      <c r="C98" s="112">
        <f>IF(B98="","",VLOOKUP(AD98,Varsayımlar!$B:$Q,3,0))</f>
        <v>8698829380698</v>
      </c>
      <c r="D98" s="112">
        <v>34</v>
      </c>
      <c r="E98" s="151" t="s">
        <v>263</v>
      </c>
      <c r="F98" s="111"/>
      <c r="G98" s="111" t="s">
        <v>720</v>
      </c>
      <c r="H98" s="111" t="str">
        <f>IF(B98="","",VLOOKUP(AD98,Varsayımlar!$B:$Q,5,0))</f>
        <v>Tortillas 20cm (Samakat Bilgileri Ekli)</v>
      </c>
      <c r="I98" s="111">
        <f>IF(B98="","",VLOOKUP(AD98,Varsayımlar!B:T,19,0))</f>
        <v>0</v>
      </c>
      <c r="J98" s="111" t="str">
        <f>IF(B98="","",VLOOKUP(AD98,Varsayımlar!$B:$Q,6,0))</f>
        <v>PEYNİRLİ</v>
      </c>
      <c r="K98" s="111">
        <v>1575</v>
      </c>
      <c r="L98" s="111"/>
      <c r="M98" s="111">
        <f>IFERROR(IF(B98="","",K98/VLOOKUP(AD98,Varsayımlar!B:R,17,0)),"")</f>
        <v>7</v>
      </c>
      <c r="N98" s="111"/>
      <c r="O98" s="111">
        <v>7</v>
      </c>
      <c r="P98" s="111">
        <f>IF(B98="","",VLOOKUP(AD98,Varsayımlar!$B:$Q,7,0)*K98)</f>
        <v>22050</v>
      </c>
      <c r="Q98" s="111">
        <f>IF(B98="","",VLOOKUP(AD98,Varsayımlar!$B:$Q,8,0))</f>
        <v>20</v>
      </c>
      <c r="R98" s="111" t="str">
        <f>IF(B98="","",VLOOKUP(AD98,Varsayımlar!$B:$Q,9,0))</f>
        <v>IRAK SOFT-AT</v>
      </c>
      <c r="S98" s="111">
        <f>IF(B98="","",VLOOKUP(AD98,Varsayımlar!$B:$Q,10,0))</f>
        <v>4</v>
      </c>
      <c r="T98" s="111">
        <f>IF(B98="","",VLOOKUP(AD98,Varsayımlar!$B:$Q,11,0))</f>
        <v>14</v>
      </c>
      <c r="U98" s="111">
        <f>IF(B98="","",VLOOKUP(AD98,Varsayımlar!$B:$Q,12,0))</f>
        <v>166</v>
      </c>
      <c r="V98" s="111" t="str">
        <f>IF(B98="","",VLOOKUP(AD98,Varsayımlar!$B:$Q,13,0))</f>
        <v>YURTDIŞI</v>
      </c>
      <c r="W98" s="111">
        <f>IF(B98="","",VLOOKUP(AD98,Varsayımlar!$B:$Q,14,0))</f>
        <v>9</v>
      </c>
      <c r="X98" s="114">
        <v>46217</v>
      </c>
      <c r="Y98" s="114">
        <v>46491</v>
      </c>
      <c r="Z98" s="111" t="s">
        <v>848</v>
      </c>
      <c r="AA98" s="111" t="str">
        <f>IF(B98="","",VLOOKUP(AD98,Varsayımlar!$B:$Q,15,0))</f>
        <v>Kare Koli-Üretim Tarihli Etiket</v>
      </c>
      <c r="AB98" s="111" t="str">
        <f>IF(B98="","",VLOOKUP(AD98,Varsayımlar!$B:$Q,16,0))</f>
        <v>19-21 cm</v>
      </c>
      <c r="AC98" s="90">
        <f>IF(B98="","",VLOOKUP(Sayfa2!AD101,Varsayımlar!B:S,18,0))</f>
        <v>0</v>
      </c>
      <c r="AD98" s="90" t="str">
        <f>IF(B98="","",CONCATENATE(B98,E98))</f>
        <v>SMART LLCTortillas 20cm Peynirli 4pcs 166g</v>
      </c>
    </row>
    <row r="99" spans="1:30" ht="78.75" hidden="1" x14ac:dyDescent="0.25">
      <c r="A99" s="9" t="s">
        <v>134</v>
      </c>
      <c r="B99" s="62" t="s">
        <v>90</v>
      </c>
      <c r="C99" s="33">
        <f>IF(B99="","",VLOOKUP(AD99,Varsayımlar!$B:$Q,3,0))</f>
        <v>8698829380698</v>
      </c>
      <c r="D99" s="33" t="s">
        <v>236</v>
      </c>
      <c r="E99" s="152" t="s">
        <v>91</v>
      </c>
      <c r="F99" s="62"/>
      <c r="G99" s="62"/>
      <c r="H99" s="62" t="str">
        <f>IF(B99="","",VLOOKUP(AD99,Varsayımlar!$B:$Q,5,0))</f>
        <v>MAGNİT MAVİ AMBALAJ 25CM</v>
      </c>
      <c r="I99" s="62">
        <f>IF(B99="","",VLOOKUP(AD99,Varsayımlar!B:T,19,0))</f>
        <v>0</v>
      </c>
      <c r="J99" s="62" t="str">
        <f>IF(B99="","",VLOOKUP(AD99,Varsayımlar!$B:$Q,6,0))</f>
        <v>SADE</v>
      </c>
      <c r="K99" s="62">
        <v>2016</v>
      </c>
      <c r="L99" s="62"/>
      <c r="M99" s="62">
        <f>IFERROR(IF(B99="","",K99/VLOOKUP(AD99,Varsayımlar!B:R,17,0)),"")</f>
        <v>24</v>
      </c>
      <c r="N99" s="62"/>
      <c r="O99" s="62">
        <v>21</v>
      </c>
      <c r="P99" s="62">
        <f>IF(B99="","",VLOOKUP(AD99,Varsayımlar!$B:$Q,7,0)*K99)</f>
        <v>60480</v>
      </c>
      <c r="Q99" s="62">
        <f>IF(B99="","",VLOOKUP(AD99,Varsayımlar!$B:$Q,8,0))</f>
        <v>25</v>
      </c>
      <c r="R99" s="62" t="str">
        <f>IF(B99="","",VLOOKUP(AD99,Varsayımlar!$B:$Q,9,0))</f>
        <v>SOFT</v>
      </c>
      <c r="S99" s="62">
        <f>IF(B99="","",VLOOKUP(AD99,Varsayımlar!$B:$Q,10,0))</f>
        <v>4</v>
      </c>
      <c r="T99" s="62">
        <f>IF(B99="","",VLOOKUP(AD99,Varsayımlar!$B:$Q,11,0))</f>
        <v>30</v>
      </c>
      <c r="U99" s="62">
        <f>IF(B99="","",VLOOKUP(AD99,Varsayımlar!$B:$Q,12,0))</f>
        <v>260</v>
      </c>
      <c r="V99" s="62" t="str">
        <f>IF(B99="","",VLOOKUP(AD99,Varsayımlar!$B:$Q,13,0))</f>
        <v>YURTDIŞI</v>
      </c>
      <c r="W99" s="62">
        <f>IF(B99="","",VLOOKUP(AD99,Varsayımlar!$B:$Q,14,0))</f>
        <v>9</v>
      </c>
      <c r="X99" s="63">
        <v>46219</v>
      </c>
      <c r="Y99" s="63">
        <v>46493</v>
      </c>
      <c r="Z99" s="62" t="s">
        <v>684</v>
      </c>
      <c r="AA99" s="62" t="str">
        <f>IF(B99="","",VLOOKUP(AD99,Varsayımlar!$B:$Q,15,0))</f>
        <v>25CM TURUNCU KOLİ-SOL ÜST DİKDÖRTGENE ÜRETİM TARİHİ BASILACAK</v>
      </c>
      <c r="AB99" s="62" t="str">
        <f>IF(B99="","",VLOOKUP(AD99,Varsayımlar!$B:$Q,16,0))</f>
        <v>24-26 CM</v>
      </c>
      <c r="AC99" s="90">
        <f>IF(B99="","",VLOOKUP(Sayfa2!AD66,Varsayımlar!B:S,18,0))</f>
        <v>0</v>
      </c>
      <c r="AD99" s="90" t="str">
        <f t="shared" si="3"/>
        <v>MAGNİTMAGNİT MAVİ AMBALAJ 25 CM 260G</v>
      </c>
    </row>
    <row r="100" spans="1:30" ht="78.75" hidden="1" x14ac:dyDescent="0.25">
      <c r="A100" s="9" t="s">
        <v>135</v>
      </c>
      <c r="B100" s="64" t="s">
        <v>90</v>
      </c>
      <c r="C100" s="65">
        <f>IF(B100="","",VLOOKUP(AD100,Varsayımlar!$B:$Q,3,0))</f>
        <v>8698829380698</v>
      </c>
      <c r="D100" s="65" t="s">
        <v>237</v>
      </c>
      <c r="E100" s="69" t="s">
        <v>91</v>
      </c>
      <c r="F100" s="64"/>
      <c r="G100" s="64"/>
      <c r="H100" s="64" t="str">
        <f>IF(B100="","",VLOOKUP(AD100,Varsayımlar!$B:$Q,5,0))</f>
        <v>MAGNİT MAVİ AMBALAJ 25CM</v>
      </c>
      <c r="I100" s="64">
        <f>IF(B100="","",VLOOKUP(AD100,Varsayımlar!B:T,19,0))</f>
        <v>0</v>
      </c>
      <c r="J100" s="64" t="str">
        <f>IF(B100="","",VLOOKUP(AD100,Varsayımlar!$B:$Q,6,0))</f>
        <v>SADE</v>
      </c>
      <c r="K100" s="64">
        <v>2016</v>
      </c>
      <c r="L100" s="64"/>
      <c r="M100" s="64">
        <f>IFERROR(IF(B100="","",K100/VLOOKUP(AD100,Varsayımlar!B:R,17,0)),"")</f>
        <v>24</v>
      </c>
      <c r="N100" s="64"/>
      <c r="O100" s="64">
        <v>21</v>
      </c>
      <c r="P100" s="64">
        <f>IF(B100="","",VLOOKUP(AD100,Varsayımlar!$B:$Q,7,0)*K100)</f>
        <v>60480</v>
      </c>
      <c r="Q100" s="64">
        <f>IF(B100="","",VLOOKUP(AD100,Varsayımlar!$B:$Q,8,0))</f>
        <v>25</v>
      </c>
      <c r="R100" s="64" t="str">
        <f>IF(B100="","",VLOOKUP(AD100,Varsayımlar!$B:$Q,9,0))</f>
        <v>SOFT</v>
      </c>
      <c r="S100" s="64">
        <f>IF(B100="","",VLOOKUP(AD100,Varsayımlar!$B:$Q,10,0))</f>
        <v>4</v>
      </c>
      <c r="T100" s="64">
        <f>IF(B100="","",VLOOKUP(AD100,Varsayımlar!$B:$Q,11,0))</f>
        <v>30</v>
      </c>
      <c r="U100" s="64">
        <f>IF(B100="","",VLOOKUP(AD100,Varsayımlar!$B:$Q,12,0))</f>
        <v>260</v>
      </c>
      <c r="V100" s="64" t="str">
        <f>IF(B100="","",VLOOKUP(AD100,Varsayımlar!$B:$Q,13,0))</f>
        <v>YURTDIŞI</v>
      </c>
      <c r="W100" s="64">
        <f>IF(B100="","",VLOOKUP(AD100,Varsayımlar!$B:$Q,14,0))</f>
        <v>9</v>
      </c>
      <c r="X100" s="66">
        <v>46220</v>
      </c>
      <c r="Y100" s="66">
        <v>46494</v>
      </c>
      <c r="Z100" s="64" t="s">
        <v>685</v>
      </c>
      <c r="AA100" s="64" t="str">
        <f>IF(B100="","",VLOOKUP(AD100,Varsayımlar!$B:$Q,15,0))</f>
        <v>25CM TURUNCU KOLİ-SOL ÜST DİKDÖRTGENE ÜRETİM TARİHİ BASILACAK</v>
      </c>
      <c r="AB100" s="64" t="str">
        <f>IF(B100="","",VLOOKUP(AD100,Varsayımlar!$B:$Q,16,0))</f>
        <v>24-26 CM</v>
      </c>
      <c r="AC100" s="90">
        <f>IF(B100="","",VLOOKUP(Sayfa2!AD67,Varsayımlar!B:S,18,0))</f>
        <v>0</v>
      </c>
      <c r="AD100" s="90" t="str">
        <f t="shared" si="3"/>
        <v>MAGNİTMAGNİT MAVİ AMBALAJ 25 CM 260G</v>
      </c>
    </row>
    <row r="101" spans="1:30" ht="78.75" hidden="1" x14ac:dyDescent="0.25">
      <c r="A101" s="9" t="s">
        <v>136</v>
      </c>
      <c r="B101" s="115" t="s">
        <v>90</v>
      </c>
      <c r="C101" s="116">
        <f>IF(B101="","",VLOOKUP(AD101,Varsayımlar!$B:$Q,3,0))</f>
        <v>8698829380698</v>
      </c>
      <c r="D101" s="116" t="s">
        <v>238</v>
      </c>
      <c r="E101" s="153" t="s">
        <v>91</v>
      </c>
      <c r="F101" s="115"/>
      <c r="G101" s="115"/>
      <c r="H101" s="115" t="str">
        <f>IF(B101="","",VLOOKUP(AD101,Varsayımlar!$B:$Q,5,0))</f>
        <v>MAGNİT MAVİ AMBALAJ 25CM</v>
      </c>
      <c r="I101" s="115">
        <f>IF(B101="","",VLOOKUP(AD101,Varsayımlar!B:T,19,0))</f>
        <v>0</v>
      </c>
      <c r="J101" s="115" t="str">
        <f>IF(B101="","",VLOOKUP(AD101,Varsayımlar!$B:$Q,6,0))</f>
        <v>SADE</v>
      </c>
      <c r="K101" s="115">
        <v>2016</v>
      </c>
      <c r="L101" s="115"/>
      <c r="M101" s="115">
        <f>IFERROR(IF(B101="","",K101/VLOOKUP(AD101,Varsayımlar!B:R,17,0)),"")</f>
        <v>24</v>
      </c>
      <c r="N101" s="115"/>
      <c r="O101" s="115">
        <v>21</v>
      </c>
      <c r="P101" s="115">
        <f>IF(B101="","",VLOOKUP(AD101,Varsayımlar!$B:$Q,7,0)*K101)</f>
        <v>60480</v>
      </c>
      <c r="Q101" s="115">
        <f>IF(B101="","",VLOOKUP(AD101,Varsayımlar!$B:$Q,8,0))</f>
        <v>25</v>
      </c>
      <c r="R101" s="115" t="str">
        <f>IF(B101="","",VLOOKUP(AD101,Varsayımlar!$B:$Q,9,0))</f>
        <v>SOFT</v>
      </c>
      <c r="S101" s="115">
        <f>IF(B101="","",VLOOKUP(AD101,Varsayımlar!$B:$Q,10,0))</f>
        <v>4</v>
      </c>
      <c r="T101" s="115">
        <f>IF(B101="","",VLOOKUP(AD101,Varsayımlar!$B:$Q,11,0))</f>
        <v>30</v>
      </c>
      <c r="U101" s="115">
        <f>IF(B101="","",VLOOKUP(AD101,Varsayımlar!$B:$Q,12,0))</f>
        <v>260</v>
      </c>
      <c r="V101" s="115" t="str">
        <f>IF(B101="","",VLOOKUP(AD101,Varsayımlar!$B:$Q,13,0))</f>
        <v>YURTDIŞI</v>
      </c>
      <c r="W101" s="115">
        <f>IF(B101="","",VLOOKUP(AD101,Varsayımlar!$B:$Q,14,0))</f>
        <v>9</v>
      </c>
      <c r="X101" s="118">
        <v>46220</v>
      </c>
      <c r="Y101" s="118">
        <v>46494</v>
      </c>
      <c r="Z101" s="115" t="s">
        <v>686</v>
      </c>
      <c r="AA101" s="115" t="str">
        <f>IF(B101="","",VLOOKUP(AD101,Varsayımlar!$B:$Q,15,0))</f>
        <v>25CM TURUNCU KOLİ-SOL ÜST DİKDÖRTGENE ÜRETİM TARİHİ BASILACAK</v>
      </c>
      <c r="AB101" s="115" t="str">
        <f>IF(B101="","",VLOOKUP(AD101,Varsayımlar!$B:$Q,16,0))</f>
        <v>24-26 CM</v>
      </c>
      <c r="AC101" s="90">
        <f>IF(B101="","",VLOOKUP(Sayfa2!AD68,Varsayımlar!B:S,18,0))</f>
        <v>0</v>
      </c>
      <c r="AD101" s="90" t="str">
        <f t="shared" si="3"/>
        <v>MAGNİTMAGNİT MAVİ AMBALAJ 25 CM 260G</v>
      </c>
    </row>
    <row r="102" spans="1:30" ht="78.75" hidden="1" x14ac:dyDescent="0.25">
      <c r="A102" s="9" t="s">
        <v>137</v>
      </c>
      <c r="B102" s="70" t="s">
        <v>90</v>
      </c>
      <c r="C102" s="71">
        <f>IF(B102="","",VLOOKUP(AD102,Varsayımlar!$B:$Q,3,0))</f>
        <v>8698829380698</v>
      </c>
      <c r="D102" s="71" t="s">
        <v>239</v>
      </c>
      <c r="E102" s="72" t="s">
        <v>91</v>
      </c>
      <c r="F102" s="70"/>
      <c r="G102" s="70"/>
      <c r="H102" s="70" t="str">
        <f>IF(B102="","",VLOOKUP(AD102,Varsayımlar!$B:$Q,5,0))</f>
        <v>MAGNİT MAVİ AMBALAJ 25CM</v>
      </c>
      <c r="I102" s="70">
        <f>IF(B102="","",VLOOKUP(AD102,Varsayımlar!B:T,19,0))</f>
        <v>0</v>
      </c>
      <c r="J102" s="70" t="str">
        <f>IF(B102="","",VLOOKUP(AD102,Varsayımlar!$B:$Q,6,0))</f>
        <v>SADE</v>
      </c>
      <c r="K102" s="70">
        <v>2016</v>
      </c>
      <c r="L102" s="70"/>
      <c r="M102" s="70">
        <f>IFERROR(IF(B102="","",K102/VLOOKUP(AD102,Varsayımlar!B:R,17,0)),"")</f>
        <v>24</v>
      </c>
      <c r="N102" s="70"/>
      <c r="O102" s="70">
        <v>21</v>
      </c>
      <c r="P102" s="70">
        <f>IF(B102="","",VLOOKUP(AD102,Varsayımlar!$B:$Q,7,0)*K102)</f>
        <v>60480</v>
      </c>
      <c r="Q102" s="70">
        <f>IF(B102="","",VLOOKUP(AD102,Varsayımlar!$B:$Q,8,0))</f>
        <v>25</v>
      </c>
      <c r="R102" s="70" t="str">
        <f>IF(B102="","",VLOOKUP(AD102,Varsayımlar!$B:$Q,9,0))</f>
        <v>SOFT</v>
      </c>
      <c r="S102" s="70">
        <f>IF(B102="","",VLOOKUP(AD102,Varsayımlar!$B:$Q,10,0))</f>
        <v>4</v>
      </c>
      <c r="T102" s="70">
        <f>IF(B102="","",VLOOKUP(AD102,Varsayımlar!$B:$Q,11,0))</f>
        <v>30</v>
      </c>
      <c r="U102" s="70">
        <f>IF(B102="","",VLOOKUP(AD102,Varsayımlar!$B:$Q,12,0))</f>
        <v>260</v>
      </c>
      <c r="V102" s="70" t="str">
        <f>IF(B102="","",VLOOKUP(AD102,Varsayımlar!$B:$Q,13,0))</f>
        <v>YURTDIŞI</v>
      </c>
      <c r="W102" s="70">
        <f>IF(B102="","",VLOOKUP(AD102,Varsayımlar!$B:$Q,14,0))</f>
        <v>9</v>
      </c>
      <c r="X102" s="73">
        <v>46221</v>
      </c>
      <c r="Y102" s="73">
        <v>46495</v>
      </c>
      <c r="Z102" s="70" t="s">
        <v>687</v>
      </c>
      <c r="AA102" s="70" t="str">
        <f>IF(B102="","",VLOOKUP(AD102,Varsayımlar!$B:$Q,15,0))</f>
        <v>25CM TURUNCU KOLİ-SOL ÜST DİKDÖRTGENE ÜRETİM TARİHİ BASILACAK</v>
      </c>
      <c r="AB102" s="70" t="str">
        <f>IF(B102="","",VLOOKUP(AD102,Varsayımlar!$B:$Q,16,0))</f>
        <v>24-26 CM</v>
      </c>
      <c r="AC102" s="90">
        <f>IF(B102="","",VLOOKUP(Sayfa2!AD69,Varsayımlar!B:S,18,0))</f>
        <v>0</v>
      </c>
      <c r="AD102" s="90" t="str">
        <f t="shared" si="3"/>
        <v>MAGNİTMAGNİT MAVİ AMBALAJ 25 CM 260G</v>
      </c>
    </row>
    <row r="103" spans="1:30" ht="31.5" hidden="1" x14ac:dyDescent="0.25">
      <c r="A103" s="9" t="s">
        <v>138</v>
      </c>
      <c r="B103" s="82" t="s">
        <v>79</v>
      </c>
      <c r="C103" s="83">
        <f>IF(B103="","",VLOOKUP(AD103,Varsayımlar!$B:$Q,3,0))</f>
        <v>8698829380698</v>
      </c>
      <c r="D103" s="83"/>
      <c r="E103" s="149" t="s">
        <v>254</v>
      </c>
      <c r="F103" s="82"/>
      <c r="G103" s="82"/>
      <c r="H103" s="82" t="str">
        <f>IF(B103="","",VLOOKUP(AD103,Varsayımlar!$B:$Q,5,0))</f>
        <v>Manetka 20cm</v>
      </c>
      <c r="I103" s="82">
        <f>IF(B103="","",VLOOKUP(AD103,Varsayımlar!B:T,19,0))</f>
        <v>0</v>
      </c>
      <c r="J103" s="82" t="str">
        <f>IF(B103="","",VLOOKUP(AD103,Varsayımlar!$B:$Q,6,0))</f>
        <v>SADE</v>
      </c>
      <c r="K103" s="82">
        <v>7200</v>
      </c>
      <c r="L103" s="82"/>
      <c r="M103" s="82">
        <f>IFERROR(IF(B103="","",K103/VLOOKUP(AD103,Varsayımlar!B:R,17,0)),"")</f>
        <v>32</v>
      </c>
      <c r="N103" s="82"/>
      <c r="O103" s="82">
        <v>32</v>
      </c>
      <c r="P103" s="82">
        <f>IF(B103="","",VLOOKUP(AD103,Varsayımlar!$B:$Q,7,0)*K103)</f>
        <v>100800</v>
      </c>
      <c r="Q103" s="82">
        <f>IF(B103="","",VLOOKUP(AD103,Varsayımlar!$B:$Q,8,0))</f>
        <v>20</v>
      </c>
      <c r="R103" s="82" t="str">
        <f>IF(B103="","",VLOOKUP(AD103,Varsayımlar!$B:$Q,9,0))</f>
        <v>Irak Soft</v>
      </c>
      <c r="S103" s="82">
        <f>IF(B103="","",VLOOKUP(AD103,Varsayımlar!$B:$Q,10,0))</f>
        <v>4</v>
      </c>
      <c r="T103" s="82">
        <f>IF(B103="","",VLOOKUP(AD103,Varsayımlar!$B:$Q,11,0))</f>
        <v>14</v>
      </c>
      <c r="U103" s="82">
        <f>IF(B103="","",VLOOKUP(AD103,Varsayımlar!$B:$Q,12,0))</f>
        <v>166</v>
      </c>
      <c r="V103" s="82" t="str">
        <f>IF(B103="","",VLOOKUP(AD103,Varsayımlar!$B:$Q,13,0))</f>
        <v>YURTDIŞI</v>
      </c>
      <c r="W103" s="82">
        <f>IF(B103="","",VLOOKUP(AD103,Varsayımlar!$B:$Q,14,0))</f>
        <v>6</v>
      </c>
      <c r="X103" s="84">
        <v>46223</v>
      </c>
      <c r="Y103" s="84">
        <v>46407</v>
      </c>
      <c r="Z103" s="82">
        <v>26072020</v>
      </c>
      <c r="AA103" s="82" t="str">
        <f>IF(B103="","",VLOOKUP(AD103,Varsayımlar!$B:$Q,15,0))</f>
        <v>Kare Koli-Üretim Tarihli Etiket</v>
      </c>
      <c r="AB103" s="82" t="str">
        <f>IF(B103="","",VLOOKUP(AD103,Varsayımlar!$B:$Q,16,0))</f>
        <v>19-21 cm</v>
      </c>
      <c r="AC103" s="9">
        <f>IF(B103="","",VLOOKUP(Sayfa2!AD94,Varsayımlar!B:S,18,0))</f>
        <v>0</v>
      </c>
      <c r="AD103" s="9" t="str">
        <f t="shared" si="3"/>
        <v>LLC KOTORManetka 20cm 4 pcs 166g</v>
      </c>
    </row>
    <row r="104" spans="1:30" ht="31.5" hidden="1" x14ac:dyDescent="0.25">
      <c r="A104" s="9" t="s">
        <v>188</v>
      </c>
      <c r="B104" s="158" t="s">
        <v>271</v>
      </c>
      <c r="C104" s="159">
        <f>IF(B104="","",VLOOKUP(AD104,Varsayımlar!$B:$Q,3,0))</f>
        <v>8698829380698</v>
      </c>
      <c r="D104" s="159"/>
      <c r="E104" s="160" t="s">
        <v>542</v>
      </c>
      <c r="F104" s="158"/>
      <c r="G104" s="158"/>
      <c r="H104" s="158" t="str">
        <f>IF(B104="","",VLOOKUP(AD104,Varsayımlar!$B:$Q,5,0))</f>
        <v>Durum 3 lü paket sade 1620g (İç-Dış Ambalaj)</v>
      </c>
      <c r="I104" s="158">
        <f>IF(B104="","",VLOOKUP(AD104,Varsayımlar!B:T,19,0))</f>
        <v>0</v>
      </c>
      <c r="J104" s="158" t="str">
        <f>IF(B104="","",VLOOKUP(AD104,Varsayımlar!$B:$Q,6,0))</f>
        <v>SADE</v>
      </c>
      <c r="K104" s="158">
        <v>2640</v>
      </c>
      <c r="L104" s="158"/>
      <c r="M104" s="158" t="str">
        <f>IFERROR(IF(B104="","",K104/VLOOKUP(AD104,Varsayımlar!B:R,17,0)),"")</f>
        <v/>
      </c>
      <c r="N104" s="158"/>
      <c r="O104" s="158">
        <v>28</v>
      </c>
      <c r="P104" s="158">
        <f>IF(B104="","",VLOOKUP(AD104,Varsayımlar!$B:$Q,7,0)*K104)</f>
        <v>10560</v>
      </c>
      <c r="Q104" s="158">
        <f>IF(B104="","",VLOOKUP(AD104,Varsayımlar!$B:$Q,8,0))</f>
        <v>20</v>
      </c>
      <c r="R104" s="158" t="str">
        <f>IF(B104="","",VLOOKUP(AD104,Varsayımlar!$B:$Q,9,0))</f>
        <v>Irak Soft</v>
      </c>
      <c r="S104" s="158">
        <f>IF(B104="","",VLOOKUP(AD104,Varsayımlar!$B:$Q,10,0))</f>
        <v>36</v>
      </c>
      <c r="T104" s="158">
        <f>IF(B104="","",VLOOKUP(AD104,Varsayımlar!$B:$Q,11,0))</f>
        <v>4</v>
      </c>
      <c r="U104" s="158">
        <f>IF(B104="","",VLOOKUP(AD104,Varsayımlar!$B:$Q,12,0))</f>
        <v>1620</v>
      </c>
      <c r="V104" s="158" t="str">
        <f>IF(B104="","",VLOOKUP(AD104,Varsayımlar!$B:$Q,13,0))</f>
        <v>Yurtdışı</v>
      </c>
      <c r="W104" s="158">
        <f>IF(B104="","",VLOOKUP(AD104,Varsayımlar!$B:$Q,14,0))</f>
        <v>0</v>
      </c>
      <c r="X104" s="158"/>
      <c r="Y104" s="158" t="s">
        <v>625</v>
      </c>
      <c r="Z104" s="158" t="s">
        <v>627</v>
      </c>
      <c r="AA104" s="158" t="str">
        <f>IF(B104="","",VLOOKUP(AD104,Varsayımlar!$B:$Q,15,0))</f>
        <v>Lacivert 20cm Koli-İbranice Sade Etiketli</v>
      </c>
      <c r="AB104" s="158" t="str">
        <f>IF(B104="","",VLOOKUP(AD104,Varsayımlar!$B:$Q,16,0))</f>
        <v>19-21 cm</v>
      </c>
      <c r="AC104" s="90">
        <f>IF(B104="","",VLOOKUP(Sayfa2!AD130,Varsayımlar!B:S,18,0))</f>
        <v>0</v>
      </c>
      <c r="AD104" s="90" t="str">
        <f t="shared" si="3"/>
        <v>EyalDurum 3 lü paket sade 1620g</v>
      </c>
    </row>
    <row r="105" spans="1:30" ht="36.75" hidden="1" customHeight="1" x14ac:dyDescent="0.25">
      <c r="A105" s="9" t="s">
        <v>189</v>
      </c>
      <c r="B105" s="85" t="s">
        <v>854</v>
      </c>
      <c r="C105" s="33">
        <f>IF(B105="","",VLOOKUP(AD105,Varsayımlar!$B:$Q,3,0))</f>
        <v>8698829380698</v>
      </c>
      <c r="D105" s="33"/>
      <c r="E105" s="85" t="s">
        <v>855</v>
      </c>
      <c r="F105" s="62"/>
      <c r="G105" s="62"/>
      <c r="H105" s="62" t="str">
        <f>IF(B105="","",VLOOKUP(AD105,Varsayımlar!$B:$Q,5,0))</f>
        <v>Switz 25cm 8pcs 520g</v>
      </c>
      <c r="I105" s="62">
        <f>IF(B105="","",VLOOKUP(AD105,Varsayımlar!B:T,19,0))</f>
        <v>0</v>
      </c>
      <c r="J105" s="62" t="str">
        <f>IF(B105="","",VLOOKUP(AD105,Varsayımlar!$B:$Q,6,0))</f>
        <v>Sade</v>
      </c>
      <c r="K105" s="62">
        <v>1000</v>
      </c>
      <c r="L105" s="62"/>
      <c r="M105" s="62">
        <f>IFERROR(IF(B105="","",K105/VLOOKUP(AD105,Varsayımlar!B:R,17,0)),"")</f>
        <v>10</v>
      </c>
      <c r="N105" s="62"/>
      <c r="O105" s="62">
        <v>10</v>
      </c>
      <c r="P105" s="62">
        <f>IF(B105="","",VLOOKUP(AD105,Varsayımlar!$B:$Q,7,0)*K105)</f>
        <v>14000</v>
      </c>
      <c r="Q105" s="62">
        <f>IF(B105="","",VLOOKUP(AD105,Varsayımlar!$B:$Q,8,0))</f>
        <v>25</v>
      </c>
      <c r="R105" s="62" t="str">
        <f>IF(B105="","",VLOOKUP(AD105,Varsayımlar!$B:$Q,9,0))</f>
        <v>Irak soft</v>
      </c>
      <c r="S105" s="62">
        <f>IF(B105="","",VLOOKUP(AD105,Varsayımlar!$B:$Q,10,0))</f>
        <v>8</v>
      </c>
      <c r="T105" s="62">
        <f>IF(B105="","",VLOOKUP(AD105,Varsayımlar!$B:$Q,11,0))</f>
        <v>14</v>
      </c>
      <c r="U105" s="62">
        <f>IF(B105="","",VLOOKUP(AD105,Varsayımlar!$B:$Q,12,0))</f>
        <v>520</v>
      </c>
      <c r="V105" s="62" t="str">
        <f>IF(B105="","",VLOOKUP(AD105,Varsayımlar!$B:$Q,13,0))</f>
        <v>Yurtdışı</v>
      </c>
      <c r="W105" s="62">
        <f>IF(B105="","",VLOOKUP(AD105,Varsayımlar!$B:$Q,14,0))</f>
        <v>9</v>
      </c>
      <c r="X105" s="63">
        <v>46226</v>
      </c>
      <c r="Y105" s="161">
        <v>46500</v>
      </c>
      <c r="Z105" s="102">
        <v>26072325</v>
      </c>
      <c r="AA105" s="62" t="str">
        <f>IF(B105="","",VLOOKUP(AD105,Varsayımlar!$B:$Q,15,0))</f>
        <v>Kırmızı Koli</v>
      </c>
      <c r="AB105" s="62" t="str">
        <f>IF(B105="","",VLOOKUP(AD105,Varsayımlar!$B:$Q,16,0))</f>
        <v>24-26 cm</v>
      </c>
      <c r="AC105" s="90">
        <f>IF(B105="","",VLOOKUP(Sayfa2!AD97,Varsayımlar!B:S,18,0))</f>
        <v>0</v>
      </c>
      <c r="AD105" s="90" t="str">
        <f t="shared" si="3"/>
        <v>Switz TradingSwitz 25cm 8pcs 520g</v>
      </c>
    </row>
    <row r="106" spans="1:30" ht="31.5" hidden="1" x14ac:dyDescent="0.25">
      <c r="A106" s="9" t="s">
        <v>190</v>
      </c>
      <c r="B106" s="62" t="s">
        <v>632</v>
      </c>
      <c r="C106" s="33">
        <f>IF(B106="","",VLOOKUP(AD106,Varsayımlar!$B:$Q,3,0))</f>
        <v>8698829380698</v>
      </c>
      <c r="D106" s="33"/>
      <c r="E106" s="152" t="s">
        <v>633</v>
      </c>
      <c r="F106" s="178">
        <v>46230</v>
      </c>
      <c r="G106" s="62" t="s">
        <v>274</v>
      </c>
      <c r="H106" s="62" t="str">
        <f>IF(B106="","",VLOOKUP(AD106,Varsayımlar!$B:$Q,5,0))</f>
        <v>Willifood 20cm 10 pcs 450g</v>
      </c>
      <c r="I106" s="62">
        <f>IF(B106="","",VLOOKUP(AD106,Varsayımlar!B:T,19,0))</f>
        <v>0</v>
      </c>
      <c r="J106" s="62" t="str">
        <f>IF(B106="","",VLOOKUP(AD106,Varsayımlar!$B:$Q,6,0))</f>
        <v>SADE</v>
      </c>
      <c r="K106" s="62">
        <v>3200</v>
      </c>
      <c r="L106" s="62"/>
      <c r="M106" s="62" t="str">
        <f>IFERROR(IF(B106="","",K106/VLOOKUP(AD106,Varsayımlar!B:R,17,0)),"")</f>
        <v/>
      </c>
      <c r="N106" s="62"/>
      <c r="O106" s="62">
        <v>31</v>
      </c>
      <c r="P106" s="62">
        <f>IF(B106="","",VLOOKUP(AD106,Varsayımlar!$B:$Q,7,0)*K106)</f>
        <v>38400</v>
      </c>
      <c r="Q106" s="62">
        <f>IF(B106="","",VLOOKUP(AD106,Varsayımlar!$B:$Q,8,0))</f>
        <v>20</v>
      </c>
      <c r="R106" s="62" t="str">
        <f>IF(B106="","",VLOOKUP(AD106,Varsayımlar!$B:$Q,9,0))</f>
        <v>Irak Soft</v>
      </c>
      <c r="S106" s="62">
        <f>IF(B106="","",VLOOKUP(AD106,Varsayımlar!$B:$Q,10,0))</f>
        <v>10</v>
      </c>
      <c r="T106" s="62">
        <f>IF(B106="","",VLOOKUP(AD106,Varsayımlar!$B:$Q,11,0))</f>
        <v>12</v>
      </c>
      <c r="U106" s="62">
        <f>IF(B106="","",VLOOKUP(AD106,Varsayımlar!$B:$Q,12,0))</f>
        <v>450</v>
      </c>
      <c r="V106" s="62" t="str">
        <f>IF(B106="","",VLOOKUP(AD106,Varsayımlar!$B:$Q,13,0))</f>
        <v>Yurtdışı</v>
      </c>
      <c r="W106" s="62" t="str">
        <f>IF(B106="","",VLOOKUP(AD106,Varsayımlar!$B:$Q,14,0))</f>
        <v>Özel Tarih</v>
      </c>
      <c r="X106" s="63"/>
      <c r="Y106" s="161" t="s">
        <v>658</v>
      </c>
      <c r="Z106" s="161" t="s">
        <v>659</v>
      </c>
      <c r="AA106" s="62" t="str">
        <f>IF(B106="","",VLOOKUP(AD106,Varsayımlar!$B:$Q,15,0))</f>
        <v>20cm koli-Etiketli</v>
      </c>
      <c r="AB106" s="62" t="str">
        <f>IF(B106="","",VLOOKUP(AD106,Varsayımlar!$B:$Q,16,0))</f>
        <v>19-21 cm</v>
      </c>
      <c r="AC106" s="90">
        <f>IF(B106="","",VLOOKUP(Sayfa2!AD95,Varsayımlar!B:S,18,0))</f>
        <v>0</v>
      </c>
      <c r="AD106" s="90" t="str">
        <f t="shared" si="3"/>
        <v>WillifoodWillifood 20cm 10 pcs 450g</v>
      </c>
    </row>
    <row r="107" spans="1:30" ht="31.5" hidden="1" x14ac:dyDescent="0.25">
      <c r="A107" s="9" t="s">
        <v>191</v>
      </c>
      <c r="B107" s="62" t="s">
        <v>632</v>
      </c>
      <c r="C107" s="33">
        <f>IF(B107="","",VLOOKUP(AD107,Varsayımlar!$B:$Q,3,0))</f>
        <v>8698829380698</v>
      </c>
      <c r="D107" s="33"/>
      <c r="E107" s="152" t="s">
        <v>650</v>
      </c>
      <c r="F107" s="178">
        <v>46230</v>
      </c>
      <c r="G107" s="62" t="s">
        <v>274</v>
      </c>
      <c r="H107" s="62" t="str">
        <f>IF(B107="","",VLOOKUP(AD107,Varsayımlar!$B:$Q,5,0))</f>
        <v>Willifood 25cm 8 pcs 560g</v>
      </c>
      <c r="I107" s="62">
        <f>IF(B107="","",VLOOKUP(AD107,Varsayımlar!B:T,19,0))</f>
        <v>0</v>
      </c>
      <c r="J107" s="62" t="str">
        <f>IF(B107="","",VLOOKUP(AD107,Varsayımlar!$B:$Q,6,0))</f>
        <v>SADE</v>
      </c>
      <c r="K107" s="62">
        <v>2000</v>
      </c>
      <c r="L107" s="62"/>
      <c r="M107" s="62" t="str">
        <f>IFERROR(IF(B107="","",K107/VLOOKUP(AD107,Varsayımlar!B:R,17,0)),"")</f>
        <v/>
      </c>
      <c r="N107" s="62"/>
      <c r="O107" s="62">
        <v>18</v>
      </c>
      <c r="P107" s="62">
        <f>IF(B107="","",VLOOKUP(AD107,Varsayımlar!$B:$Q,7,0)*K107)</f>
        <v>28000</v>
      </c>
      <c r="Q107" s="62">
        <f>IF(B107="","",VLOOKUP(AD107,Varsayımlar!$B:$Q,8,0))</f>
        <v>25</v>
      </c>
      <c r="R107" s="62" t="str">
        <f>IF(B107="","",VLOOKUP(AD107,Varsayımlar!$B:$Q,9,0))</f>
        <v>ırak Soft</v>
      </c>
      <c r="S107" s="62">
        <f>IF(B107="","",VLOOKUP(AD107,Varsayımlar!$B:$Q,10,0))</f>
        <v>8</v>
      </c>
      <c r="T107" s="62">
        <f>IF(B107="","",VLOOKUP(AD107,Varsayımlar!$B:$Q,11,0))</f>
        <v>14</v>
      </c>
      <c r="U107" s="62">
        <f>IF(B107="","",VLOOKUP(AD107,Varsayımlar!$B:$Q,12,0))</f>
        <v>560</v>
      </c>
      <c r="V107" s="62" t="str">
        <f>IF(B107="","",VLOOKUP(AD107,Varsayımlar!$B:$Q,13,0))</f>
        <v>YURTDIŞI</v>
      </c>
      <c r="W107" s="62">
        <f>IF(B107="","",VLOOKUP(AD107,Varsayımlar!$B:$Q,14,0))</f>
        <v>18</v>
      </c>
      <c r="X107" s="63"/>
      <c r="Y107" s="161" t="s">
        <v>658</v>
      </c>
      <c r="Z107" s="161" t="s">
        <v>659</v>
      </c>
      <c r="AA107" s="62" t="str">
        <f>IF(B107="","",VLOOKUP(AD107,Varsayımlar!$B:$Q,15,0))</f>
        <v>KIRMIZI KOLİ-ETİKETLİ</v>
      </c>
      <c r="AB107" s="62" t="str">
        <f>IF(B107="","",VLOOKUP(AD107,Varsayımlar!$B:$Q,16,0))</f>
        <v>24-26 CM</v>
      </c>
      <c r="AC107" s="90">
        <f>IF(B107="","",VLOOKUP(Sayfa2!AD96,Varsayımlar!B:S,18,0))</f>
        <v>0</v>
      </c>
      <c r="AD107" s="90" t="str">
        <f t="shared" si="3"/>
        <v>WillifoodWillifood 25cm 8 pcs 560g</v>
      </c>
    </row>
    <row r="108" spans="1:30" ht="78.75" hidden="1" x14ac:dyDescent="0.25">
      <c r="A108" s="9" t="s">
        <v>192</v>
      </c>
      <c r="B108" s="70" t="s">
        <v>90</v>
      </c>
      <c r="C108" s="71">
        <f>IF(B108="","",VLOOKUP(AD108,Varsayımlar!$B:$Q,3,0))</f>
        <v>8698829380698</v>
      </c>
      <c r="D108" s="71" t="s">
        <v>231</v>
      </c>
      <c r="E108" s="72" t="s">
        <v>91</v>
      </c>
      <c r="F108" s="70"/>
      <c r="G108" s="70"/>
      <c r="H108" s="70" t="str">
        <f>IF(B108="","",VLOOKUP(AD108,Varsayımlar!$B:$Q,5,0))</f>
        <v>MAGNİT MAVİ AMBALAJ 25CM</v>
      </c>
      <c r="I108" s="70">
        <f>IF(B108="","",VLOOKUP(AD108,Varsayımlar!B:T,19,0))</f>
        <v>0</v>
      </c>
      <c r="J108" s="70" t="str">
        <f>IF(B108="","",VLOOKUP(AD108,Varsayımlar!$B:$Q,6,0))</f>
        <v>SADE</v>
      </c>
      <c r="K108" s="70">
        <v>2016</v>
      </c>
      <c r="L108" s="70"/>
      <c r="M108" s="70">
        <f>IFERROR(IF(B108="","",K108/VLOOKUP(AD108,Varsayımlar!B:R,17,0)),"")</f>
        <v>24</v>
      </c>
      <c r="N108" s="70"/>
      <c r="O108" s="70">
        <v>21</v>
      </c>
      <c r="P108" s="70">
        <f>IF(B108="","",VLOOKUP(AD108,Varsayımlar!$B:$Q,7,0)*K108)</f>
        <v>60480</v>
      </c>
      <c r="Q108" s="70">
        <f>IF(B108="","",VLOOKUP(AD108,Varsayımlar!$B:$Q,8,0))</f>
        <v>25</v>
      </c>
      <c r="R108" s="70" t="str">
        <f>IF(B108="","",VLOOKUP(AD108,Varsayımlar!$B:$Q,9,0))</f>
        <v>SOFT</v>
      </c>
      <c r="S108" s="70">
        <f>IF(B108="","",VLOOKUP(AD108,Varsayımlar!$B:$Q,10,0))</f>
        <v>4</v>
      </c>
      <c r="T108" s="70">
        <f>IF(B108="","",VLOOKUP(AD108,Varsayımlar!$B:$Q,11,0))</f>
        <v>30</v>
      </c>
      <c r="U108" s="70">
        <f>IF(B108="","",VLOOKUP(AD108,Varsayımlar!$B:$Q,12,0))</f>
        <v>260</v>
      </c>
      <c r="V108" s="70" t="str">
        <f>IF(B108="","",VLOOKUP(AD108,Varsayımlar!$B:$Q,13,0))</f>
        <v>YURTDIŞI</v>
      </c>
      <c r="W108" s="70">
        <f>IF(B108="","",VLOOKUP(AD108,Varsayımlar!$B:$Q,14,0))</f>
        <v>9</v>
      </c>
      <c r="X108" s="70"/>
      <c r="Y108" s="70"/>
      <c r="Z108" s="70"/>
      <c r="AA108" s="70" t="str">
        <f>IF(B108="","",VLOOKUP(AD108,Varsayımlar!$B:$Q,15,0))</f>
        <v>25CM TURUNCU KOLİ-SOL ÜST DİKDÖRTGENE ÜRETİM TARİHİ BASILACAK</v>
      </c>
      <c r="AB108" s="70" t="str">
        <f>IF(B108="","",VLOOKUP(AD108,Varsayımlar!$B:$Q,16,0))</f>
        <v>24-26 CM</v>
      </c>
      <c r="AC108" s="90">
        <f>IF(B108="","",VLOOKUP(Sayfa2!AD77,Varsayımlar!B:S,18,0))</f>
        <v>0</v>
      </c>
      <c r="AD108" s="90" t="str">
        <f t="shared" si="3"/>
        <v>MAGNİTMAGNİT MAVİ AMBALAJ 25 CM 260G</v>
      </c>
    </row>
    <row r="109" spans="1:30" ht="78.75" hidden="1" x14ac:dyDescent="0.25">
      <c r="A109" s="9" t="s">
        <v>193</v>
      </c>
      <c r="B109" s="70" t="s">
        <v>90</v>
      </c>
      <c r="C109" s="71">
        <f>IF(B109="","",VLOOKUP(AD109,Varsayımlar!$B:$Q,3,0))</f>
        <v>8698829380698</v>
      </c>
      <c r="D109" s="71" t="s">
        <v>232</v>
      </c>
      <c r="E109" s="72" t="s">
        <v>91</v>
      </c>
      <c r="F109" s="70"/>
      <c r="G109" s="70"/>
      <c r="H109" s="70" t="str">
        <f>IF(B109="","",VLOOKUP(AD109,Varsayımlar!$B:$Q,5,0))</f>
        <v>MAGNİT MAVİ AMBALAJ 25CM</v>
      </c>
      <c r="I109" s="70">
        <f>IF(B109="","",VLOOKUP(AD109,Varsayımlar!B:T,19,0))</f>
        <v>0</v>
      </c>
      <c r="J109" s="70" t="str">
        <f>IF(B109="","",VLOOKUP(AD109,Varsayımlar!$B:$Q,6,0))</f>
        <v>SADE</v>
      </c>
      <c r="K109" s="70">
        <v>2016</v>
      </c>
      <c r="L109" s="70"/>
      <c r="M109" s="70">
        <f>IFERROR(IF(B109="","",K109/VLOOKUP(AD109,Varsayımlar!B:R,17,0)),"")</f>
        <v>24</v>
      </c>
      <c r="N109" s="70"/>
      <c r="O109" s="70">
        <v>21</v>
      </c>
      <c r="P109" s="70">
        <f>IF(B109="","",VLOOKUP(AD109,Varsayımlar!$B:$Q,7,0)*K109)</f>
        <v>60480</v>
      </c>
      <c r="Q109" s="70">
        <f>IF(B109="","",VLOOKUP(AD109,Varsayımlar!$B:$Q,8,0))</f>
        <v>25</v>
      </c>
      <c r="R109" s="70" t="str">
        <f>IF(B109="","",VLOOKUP(AD109,Varsayımlar!$B:$Q,9,0))</f>
        <v>SOFT</v>
      </c>
      <c r="S109" s="70">
        <f>IF(B109="","",VLOOKUP(AD109,Varsayımlar!$B:$Q,10,0))</f>
        <v>4</v>
      </c>
      <c r="T109" s="70">
        <f>IF(B109="","",VLOOKUP(AD109,Varsayımlar!$B:$Q,11,0))</f>
        <v>30</v>
      </c>
      <c r="U109" s="70">
        <f>IF(B109="","",VLOOKUP(AD109,Varsayımlar!$B:$Q,12,0))</f>
        <v>260</v>
      </c>
      <c r="V109" s="70" t="str">
        <f>IF(B109="","",VLOOKUP(AD109,Varsayımlar!$B:$Q,13,0))</f>
        <v>YURTDIŞI</v>
      </c>
      <c r="W109" s="70">
        <f>IF(B109="","",VLOOKUP(AD109,Varsayımlar!$B:$Q,14,0))</f>
        <v>9</v>
      </c>
      <c r="X109" s="70"/>
      <c r="Y109" s="70"/>
      <c r="Z109" s="70"/>
      <c r="AA109" s="70" t="str">
        <f>IF(B109="","",VLOOKUP(AD109,Varsayımlar!$B:$Q,15,0))</f>
        <v>25CM TURUNCU KOLİ-SOL ÜST DİKDÖRTGENE ÜRETİM TARİHİ BASILACAK</v>
      </c>
      <c r="AB109" s="70" t="str">
        <f>IF(B109="","",VLOOKUP(AD109,Varsayımlar!$B:$Q,16,0))</f>
        <v>24-26 CM</v>
      </c>
      <c r="AC109" s="90">
        <f>IF(B109="","",VLOOKUP(Sayfa2!AD78,Varsayımlar!B:S,18,0))</f>
        <v>0</v>
      </c>
      <c r="AD109" s="90" t="str">
        <f t="shared" si="3"/>
        <v>MAGNİTMAGNİT MAVİ AMBALAJ 25 CM 260G</v>
      </c>
    </row>
    <row r="110" spans="1:30" ht="78.75" hidden="1" x14ac:dyDescent="0.25">
      <c r="A110" s="9" t="s">
        <v>194</v>
      </c>
      <c r="B110" s="70" t="s">
        <v>90</v>
      </c>
      <c r="C110" s="71">
        <f>IF(B110="","",VLOOKUP(AD110,Varsayımlar!$B:$Q,3,0))</f>
        <v>8698829380698</v>
      </c>
      <c r="D110" s="71" t="s">
        <v>233</v>
      </c>
      <c r="E110" s="72" t="s">
        <v>91</v>
      </c>
      <c r="F110" s="70"/>
      <c r="G110" s="70"/>
      <c r="H110" s="70" t="str">
        <f>IF(B110="","",VLOOKUP(AD110,Varsayımlar!$B:$Q,5,0))</f>
        <v>MAGNİT MAVİ AMBALAJ 25CM</v>
      </c>
      <c r="I110" s="70">
        <f>IF(B110="","",VLOOKUP(AD110,Varsayımlar!B:T,19,0))</f>
        <v>0</v>
      </c>
      <c r="J110" s="70" t="str">
        <f>IF(B110="","",VLOOKUP(AD110,Varsayımlar!$B:$Q,6,0))</f>
        <v>SADE</v>
      </c>
      <c r="K110" s="70">
        <v>2016</v>
      </c>
      <c r="L110" s="70"/>
      <c r="M110" s="70">
        <f>IFERROR(IF(B110="","",K110/VLOOKUP(AD110,Varsayımlar!B:R,17,0)),"")</f>
        <v>24</v>
      </c>
      <c r="N110" s="70"/>
      <c r="O110" s="70">
        <v>21</v>
      </c>
      <c r="P110" s="70">
        <f>IF(B110="","",VLOOKUP(AD110,Varsayımlar!$B:$Q,7,0)*K110)</f>
        <v>60480</v>
      </c>
      <c r="Q110" s="70">
        <f>IF(B110="","",VLOOKUP(AD110,Varsayımlar!$B:$Q,8,0))</f>
        <v>25</v>
      </c>
      <c r="R110" s="70" t="str">
        <f>IF(B110="","",VLOOKUP(AD110,Varsayımlar!$B:$Q,9,0))</f>
        <v>SOFT</v>
      </c>
      <c r="S110" s="70">
        <f>IF(B110="","",VLOOKUP(AD110,Varsayımlar!$B:$Q,10,0))</f>
        <v>4</v>
      </c>
      <c r="T110" s="70">
        <f>IF(B110="","",VLOOKUP(AD110,Varsayımlar!$B:$Q,11,0))</f>
        <v>30</v>
      </c>
      <c r="U110" s="70">
        <f>IF(B110="","",VLOOKUP(AD110,Varsayımlar!$B:$Q,12,0))</f>
        <v>260</v>
      </c>
      <c r="V110" s="70" t="str">
        <f>IF(B110="","",VLOOKUP(AD110,Varsayımlar!$B:$Q,13,0))</f>
        <v>YURTDIŞI</v>
      </c>
      <c r="W110" s="70">
        <f>IF(B110="","",VLOOKUP(AD110,Varsayımlar!$B:$Q,14,0))</f>
        <v>9</v>
      </c>
      <c r="X110" s="70"/>
      <c r="Y110" s="70"/>
      <c r="Z110" s="70"/>
      <c r="AA110" s="70" t="str">
        <f>IF(B110="","",VLOOKUP(AD110,Varsayımlar!$B:$Q,15,0))</f>
        <v>25CM TURUNCU KOLİ-SOL ÜST DİKDÖRTGENE ÜRETİM TARİHİ BASILACAK</v>
      </c>
      <c r="AB110" s="70" t="str">
        <f>IF(B110="","",VLOOKUP(AD110,Varsayımlar!$B:$Q,16,0))</f>
        <v>24-26 CM</v>
      </c>
      <c r="AC110" s="90">
        <f>IF(B110="","",VLOOKUP(Sayfa2!AD79,Varsayımlar!B:S,18,0))</f>
        <v>0</v>
      </c>
      <c r="AD110" s="90" t="str">
        <f t="shared" si="3"/>
        <v>MAGNİTMAGNİT MAVİ AMBALAJ 25 CM 260G</v>
      </c>
    </row>
    <row r="111" spans="1:30" ht="78.75" hidden="1" x14ac:dyDescent="0.25">
      <c r="A111" s="9" t="s">
        <v>195</v>
      </c>
      <c r="B111" s="70" t="s">
        <v>90</v>
      </c>
      <c r="C111" s="71">
        <f>IF(B111="","",VLOOKUP(AD111,Varsayımlar!$B:$Q,3,0))</f>
        <v>8698829380698</v>
      </c>
      <c r="D111" s="71" t="s">
        <v>234</v>
      </c>
      <c r="E111" s="72" t="s">
        <v>91</v>
      </c>
      <c r="F111" s="70"/>
      <c r="G111" s="70"/>
      <c r="H111" s="70" t="str">
        <f>IF(B111="","",VLOOKUP(AD111,Varsayımlar!$B:$Q,5,0))</f>
        <v>MAGNİT MAVİ AMBALAJ 25CM</v>
      </c>
      <c r="I111" s="70">
        <f>IF(B111="","",VLOOKUP(AD111,Varsayımlar!B:T,19,0))</f>
        <v>0</v>
      </c>
      <c r="J111" s="70" t="str">
        <f>IF(B111="","",VLOOKUP(AD111,Varsayımlar!$B:$Q,6,0))</f>
        <v>SADE</v>
      </c>
      <c r="K111" s="70">
        <v>2016</v>
      </c>
      <c r="L111" s="70"/>
      <c r="M111" s="70">
        <f>IFERROR(IF(B111="","",K111/VLOOKUP(AD111,Varsayımlar!B:R,17,0)),"")</f>
        <v>24</v>
      </c>
      <c r="N111" s="70"/>
      <c r="O111" s="70">
        <v>21</v>
      </c>
      <c r="P111" s="70">
        <f>IF(B111="","",VLOOKUP(AD111,Varsayımlar!$B:$Q,7,0)*K111)</f>
        <v>60480</v>
      </c>
      <c r="Q111" s="70">
        <f>IF(B111="","",VLOOKUP(AD111,Varsayımlar!$B:$Q,8,0))</f>
        <v>25</v>
      </c>
      <c r="R111" s="70" t="str">
        <f>IF(B111="","",VLOOKUP(AD111,Varsayımlar!$B:$Q,9,0))</f>
        <v>SOFT</v>
      </c>
      <c r="S111" s="70">
        <f>IF(B111="","",VLOOKUP(AD111,Varsayımlar!$B:$Q,10,0))</f>
        <v>4</v>
      </c>
      <c r="T111" s="70">
        <f>IF(B111="","",VLOOKUP(AD111,Varsayımlar!$B:$Q,11,0))</f>
        <v>30</v>
      </c>
      <c r="U111" s="70">
        <f>IF(B111="","",VLOOKUP(AD111,Varsayımlar!$B:$Q,12,0))</f>
        <v>260</v>
      </c>
      <c r="V111" s="70" t="str">
        <f>IF(B111="","",VLOOKUP(AD111,Varsayımlar!$B:$Q,13,0))</f>
        <v>YURTDIŞI</v>
      </c>
      <c r="W111" s="70">
        <f>IF(B111="","",VLOOKUP(AD111,Varsayımlar!$B:$Q,14,0))</f>
        <v>9</v>
      </c>
      <c r="X111" s="70"/>
      <c r="Y111" s="70"/>
      <c r="Z111" s="70"/>
      <c r="AA111" s="70" t="str">
        <f>IF(B111="","",VLOOKUP(AD111,Varsayımlar!$B:$Q,15,0))</f>
        <v>25CM TURUNCU KOLİ-SOL ÜST DİKDÖRTGENE ÜRETİM TARİHİ BASILACAK</v>
      </c>
      <c r="AB111" s="70" t="str">
        <f>IF(B111="","",VLOOKUP(AD111,Varsayımlar!$B:$Q,16,0))</f>
        <v>24-26 CM</v>
      </c>
      <c r="AC111" s="90">
        <f>IF(B111="","",VLOOKUP(Sayfa2!AD80,Varsayımlar!B:S,18,0))</f>
        <v>0</v>
      </c>
      <c r="AD111" s="90" t="str">
        <f t="shared" si="3"/>
        <v>MAGNİTMAGNİT MAVİ AMBALAJ 25 CM 260G</v>
      </c>
    </row>
    <row r="112" spans="1:30" ht="78.75" hidden="1" x14ac:dyDescent="0.25">
      <c r="A112" s="9" t="s">
        <v>196</v>
      </c>
      <c r="B112" s="70" t="s">
        <v>90</v>
      </c>
      <c r="C112" s="71">
        <f>IF(B112="","",VLOOKUP(AD112,Varsayımlar!$B:$Q,3,0))</f>
        <v>8698829380698</v>
      </c>
      <c r="D112" s="71" t="s">
        <v>235</v>
      </c>
      <c r="E112" s="72" t="s">
        <v>91</v>
      </c>
      <c r="F112" s="70"/>
      <c r="G112" s="70"/>
      <c r="H112" s="70" t="str">
        <f>IF(B112="","",VLOOKUP(AD112,Varsayımlar!$B:$Q,5,0))</f>
        <v>MAGNİT MAVİ AMBALAJ 25CM</v>
      </c>
      <c r="I112" s="70">
        <f>IF(B112="","",VLOOKUP(AD112,Varsayımlar!B:T,19,0))</f>
        <v>0</v>
      </c>
      <c r="J112" s="70" t="str">
        <f>IF(B112="","",VLOOKUP(AD112,Varsayımlar!$B:$Q,6,0))</f>
        <v>SADE</v>
      </c>
      <c r="K112" s="70">
        <v>2016</v>
      </c>
      <c r="L112" s="70"/>
      <c r="M112" s="70">
        <f>IFERROR(IF(B112="","",K112/VLOOKUP(AD112,Varsayımlar!B:R,17,0)),"")</f>
        <v>24</v>
      </c>
      <c r="N112" s="70"/>
      <c r="O112" s="70">
        <v>21</v>
      </c>
      <c r="P112" s="70">
        <f>IF(B112="","",VLOOKUP(AD112,Varsayımlar!$B:$Q,7,0)*K112)</f>
        <v>60480</v>
      </c>
      <c r="Q112" s="70">
        <f>IF(B112="","",VLOOKUP(AD112,Varsayımlar!$B:$Q,8,0))</f>
        <v>25</v>
      </c>
      <c r="R112" s="70" t="str">
        <f>IF(B112="","",VLOOKUP(AD112,Varsayımlar!$B:$Q,9,0))</f>
        <v>SOFT</v>
      </c>
      <c r="S112" s="70">
        <f>IF(B112="","",VLOOKUP(AD112,Varsayımlar!$B:$Q,10,0))</f>
        <v>4</v>
      </c>
      <c r="T112" s="70">
        <f>IF(B112="","",VLOOKUP(AD112,Varsayımlar!$B:$Q,11,0))</f>
        <v>30</v>
      </c>
      <c r="U112" s="70">
        <f>IF(B112="","",VLOOKUP(AD112,Varsayımlar!$B:$Q,12,0))</f>
        <v>260</v>
      </c>
      <c r="V112" s="70" t="str">
        <f>IF(B112="","",VLOOKUP(AD112,Varsayımlar!$B:$Q,13,0))</f>
        <v>YURTDIŞI</v>
      </c>
      <c r="W112" s="70">
        <f>IF(B112="","",VLOOKUP(AD112,Varsayımlar!$B:$Q,14,0))</f>
        <v>9</v>
      </c>
      <c r="X112" s="70"/>
      <c r="Y112" s="70"/>
      <c r="Z112" s="70"/>
      <c r="AA112" s="70" t="str">
        <f>IF(B112="","",VLOOKUP(AD112,Varsayımlar!$B:$Q,15,0))</f>
        <v>25CM TURUNCU KOLİ-SOL ÜST DİKDÖRTGENE ÜRETİM TARİHİ BASILACAK</v>
      </c>
      <c r="AB112" s="70" t="str">
        <f>IF(B112="","",VLOOKUP(AD112,Varsayımlar!$B:$Q,16,0))</f>
        <v>24-26 CM</v>
      </c>
      <c r="AC112" s="90">
        <f>IF(B112="","",VLOOKUP(Sayfa2!AD81,Varsayımlar!B:S,18,0))</f>
        <v>0</v>
      </c>
      <c r="AD112" s="90" t="str">
        <f t="shared" si="3"/>
        <v>MAGNİTMAGNİT MAVİ AMBALAJ 25 CM 260G</v>
      </c>
    </row>
    <row r="113" spans="1:30" ht="78.75" hidden="1" x14ac:dyDescent="0.25">
      <c r="A113" s="9" t="s">
        <v>197</v>
      </c>
      <c r="B113" s="70" t="s">
        <v>90</v>
      </c>
      <c r="C113" s="71">
        <f>IF(B113="","",VLOOKUP(AD113,Varsayımlar!$B:$Q,3,0))</f>
        <v>8698829380698</v>
      </c>
      <c r="D113" s="71" t="s">
        <v>236</v>
      </c>
      <c r="E113" s="72" t="s">
        <v>91</v>
      </c>
      <c r="F113" s="70"/>
      <c r="G113" s="70"/>
      <c r="H113" s="70" t="str">
        <f>IF(B113="","",VLOOKUP(AD113,Varsayımlar!$B:$Q,5,0))</f>
        <v>MAGNİT MAVİ AMBALAJ 25CM</v>
      </c>
      <c r="I113" s="70">
        <f>IF(B113="","",VLOOKUP(AD113,Varsayımlar!B:T,19,0))</f>
        <v>0</v>
      </c>
      <c r="J113" s="70" t="str">
        <f>IF(B113="","",VLOOKUP(AD113,Varsayımlar!$B:$Q,6,0))</f>
        <v>SADE</v>
      </c>
      <c r="K113" s="70">
        <v>2016</v>
      </c>
      <c r="L113" s="70"/>
      <c r="M113" s="70">
        <f>IFERROR(IF(B113="","",K113/VLOOKUP(AD113,Varsayımlar!B:R,17,0)),"")</f>
        <v>24</v>
      </c>
      <c r="N113" s="70"/>
      <c r="O113" s="70">
        <v>21</v>
      </c>
      <c r="P113" s="70">
        <f>IF(B113="","",VLOOKUP(AD113,Varsayımlar!$B:$Q,7,0)*K113)</f>
        <v>60480</v>
      </c>
      <c r="Q113" s="70">
        <f>IF(B113="","",VLOOKUP(AD113,Varsayımlar!$B:$Q,8,0))</f>
        <v>25</v>
      </c>
      <c r="R113" s="70" t="str">
        <f>IF(B113="","",VLOOKUP(AD113,Varsayımlar!$B:$Q,9,0))</f>
        <v>SOFT</v>
      </c>
      <c r="S113" s="70">
        <f>IF(B113="","",VLOOKUP(AD113,Varsayımlar!$B:$Q,10,0))</f>
        <v>4</v>
      </c>
      <c r="T113" s="70">
        <f>IF(B113="","",VLOOKUP(AD113,Varsayımlar!$B:$Q,11,0))</f>
        <v>30</v>
      </c>
      <c r="U113" s="70">
        <f>IF(B113="","",VLOOKUP(AD113,Varsayımlar!$B:$Q,12,0))</f>
        <v>260</v>
      </c>
      <c r="V113" s="70" t="str">
        <f>IF(B113="","",VLOOKUP(AD113,Varsayımlar!$B:$Q,13,0))</f>
        <v>YURTDIŞI</v>
      </c>
      <c r="W113" s="70">
        <f>IF(B113="","",VLOOKUP(AD113,Varsayımlar!$B:$Q,14,0))</f>
        <v>9</v>
      </c>
      <c r="X113" s="70"/>
      <c r="Y113" s="70"/>
      <c r="Z113" s="70"/>
      <c r="AA113" s="70" t="str">
        <f>IF(B113="","",VLOOKUP(AD113,Varsayımlar!$B:$Q,15,0))</f>
        <v>25CM TURUNCU KOLİ-SOL ÜST DİKDÖRTGENE ÜRETİM TARİHİ BASILACAK</v>
      </c>
      <c r="AB113" s="70" t="str">
        <f>IF(B113="","",VLOOKUP(AD113,Varsayımlar!$B:$Q,16,0))</f>
        <v>24-26 CM</v>
      </c>
      <c r="AC113" s="90">
        <f>IF(B113="","",VLOOKUP(Sayfa2!AD82,Varsayımlar!B:S,18,0))</f>
        <v>0</v>
      </c>
      <c r="AD113" s="90" t="str">
        <f t="shared" si="3"/>
        <v>MAGNİTMAGNİT MAVİ AMBALAJ 25 CM 260G</v>
      </c>
    </row>
    <row r="114" spans="1:30" ht="78.75" hidden="1" x14ac:dyDescent="0.25">
      <c r="A114" s="9" t="s">
        <v>198</v>
      </c>
      <c r="B114" s="70" t="s">
        <v>90</v>
      </c>
      <c r="C114" s="71">
        <f>IF(B114="","",VLOOKUP(AD114,Varsayımlar!$B:$Q,3,0))</f>
        <v>8698829380698</v>
      </c>
      <c r="D114" s="71" t="s">
        <v>237</v>
      </c>
      <c r="E114" s="72" t="s">
        <v>91</v>
      </c>
      <c r="F114" s="70"/>
      <c r="G114" s="70"/>
      <c r="H114" s="70" t="str">
        <f>IF(B114="","",VLOOKUP(AD114,Varsayımlar!$B:$Q,5,0))</f>
        <v>MAGNİT MAVİ AMBALAJ 25CM</v>
      </c>
      <c r="I114" s="70">
        <f>IF(B114="","",VLOOKUP(AD114,Varsayımlar!B:T,19,0))</f>
        <v>0</v>
      </c>
      <c r="J114" s="70" t="str">
        <f>IF(B114="","",VLOOKUP(AD114,Varsayımlar!$B:$Q,6,0))</f>
        <v>SADE</v>
      </c>
      <c r="K114" s="70">
        <v>2016</v>
      </c>
      <c r="L114" s="70"/>
      <c r="M114" s="70">
        <f>IFERROR(IF(B114="","",K114/VLOOKUP(AD114,Varsayımlar!B:R,17,0)),"")</f>
        <v>24</v>
      </c>
      <c r="N114" s="70"/>
      <c r="O114" s="70">
        <v>21</v>
      </c>
      <c r="P114" s="70">
        <f>IF(B114="","",VLOOKUP(AD114,Varsayımlar!$B:$Q,7,0)*K114)</f>
        <v>60480</v>
      </c>
      <c r="Q114" s="70">
        <f>IF(B114="","",VLOOKUP(AD114,Varsayımlar!$B:$Q,8,0))</f>
        <v>25</v>
      </c>
      <c r="R114" s="70" t="str">
        <f>IF(B114="","",VLOOKUP(AD114,Varsayımlar!$B:$Q,9,0))</f>
        <v>SOFT</v>
      </c>
      <c r="S114" s="70">
        <f>IF(B114="","",VLOOKUP(AD114,Varsayımlar!$B:$Q,10,0))</f>
        <v>4</v>
      </c>
      <c r="T114" s="70">
        <f>IF(B114="","",VLOOKUP(AD114,Varsayımlar!$B:$Q,11,0))</f>
        <v>30</v>
      </c>
      <c r="U114" s="70">
        <f>IF(B114="","",VLOOKUP(AD114,Varsayımlar!$B:$Q,12,0))</f>
        <v>260</v>
      </c>
      <c r="V114" s="70" t="str">
        <f>IF(B114="","",VLOOKUP(AD114,Varsayımlar!$B:$Q,13,0))</f>
        <v>YURTDIŞI</v>
      </c>
      <c r="W114" s="70">
        <f>IF(B114="","",VLOOKUP(AD114,Varsayımlar!$B:$Q,14,0))</f>
        <v>9</v>
      </c>
      <c r="X114" s="70"/>
      <c r="Y114" s="70"/>
      <c r="Z114" s="70"/>
      <c r="AA114" s="70" t="str">
        <f>IF(B114="","",VLOOKUP(AD114,Varsayımlar!$B:$Q,15,0))</f>
        <v>25CM TURUNCU KOLİ-SOL ÜST DİKDÖRTGENE ÜRETİM TARİHİ BASILACAK</v>
      </c>
      <c r="AB114" s="70" t="str">
        <f>IF(B114="","",VLOOKUP(AD114,Varsayımlar!$B:$Q,16,0))</f>
        <v>24-26 CM</v>
      </c>
      <c r="AC114" s="90">
        <f>IF(B114="","",VLOOKUP(Sayfa2!AD83,Varsayımlar!B:S,18,0))</f>
        <v>0</v>
      </c>
      <c r="AD114" s="90" t="str">
        <f t="shared" si="3"/>
        <v>MAGNİTMAGNİT MAVİ AMBALAJ 25 CM 260G</v>
      </c>
    </row>
    <row r="115" spans="1:30" ht="78.75" hidden="1" x14ac:dyDescent="0.25">
      <c r="A115" s="9" t="s">
        <v>199</v>
      </c>
      <c r="B115" s="70" t="s">
        <v>90</v>
      </c>
      <c r="C115" s="71">
        <f>IF(B115="","",VLOOKUP(AD115,Varsayımlar!$B:$Q,3,0))</f>
        <v>8698829380698</v>
      </c>
      <c r="D115" s="71" t="s">
        <v>238</v>
      </c>
      <c r="E115" s="72" t="s">
        <v>91</v>
      </c>
      <c r="F115" s="70"/>
      <c r="G115" s="70"/>
      <c r="H115" s="70" t="str">
        <f>IF(B115="","",VLOOKUP(AD115,Varsayımlar!$B:$Q,5,0))</f>
        <v>MAGNİT MAVİ AMBALAJ 25CM</v>
      </c>
      <c r="I115" s="70">
        <f>IF(B115="","",VLOOKUP(AD115,Varsayımlar!B:T,19,0))</f>
        <v>0</v>
      </c>
      <c r="J115" s="70" t="str">
        <f>IF(B115="","",VLOOKUP(AD115,Varsayımlar!$B:$Q,6,0))</f>
        <v>SADE</v>
      </c>
      <c r="K115" s="70">
        <v>2016</v>
      </c>
      <c r="L115" s="70"/>
      <c r="M115" s="70">
        <f>IFERROR(IF(B115="","",K115/VLOOKUP(AD115,Varsayımlar!B:R,17,0)),"")</f>
        <v>24</v>
      </c>
      <c r="N115" s="70"/>
      <c r="O115" s="70">
        <v>21</v>
      </c>
      <c r="P115" s="70">
        <f>IF(B115="","",VLOOKUP(AD115,Varsayımlar!$B:$Q,7,0)*K115)</f>
        <v>60480</v>
      </c>
      <c r="Q115" s="70">
        <f>IF(B115="","",VLOOKUP(AD115,Varsayımlar!$B:$Q,8,0))</f>
        <v>25</v>
      </c>
      <c r="R115" s="70" t="str">
        <f>IF(B115="","",VLOOKUP(AD115,Varsayımlar!$B:$Q,9,0))</f>
        <v>SOFT</v>
      </c>
      <c r="S115" s="70">
        <f>IF(B115="","",VLOOKUP(AD115,Varsayımlar!$B:$Q,10,0))</f>
        <v>4</v>
      </c>
      <c r="T115" s="70">
        <f>IF(B115="","",VLOOKUP(AD115,Varsayımlar!$B:$Q,11,0))</f>
        <v>30</v>
      </c>
      <c r="U115" s="70">
        <f>IF(B115="","",VLOOKUP(AD115,Varsayımlar!$B:$Q,12,0))</f>
        <v>260</v>
      </c>
      <c r="V115" s="70" t="str">
        <f>IF(B115="","",VLOOKUP(AD115,Varsayımlar!$B:$Q,13,0))</f>
        <v>YURTDIŞI</v>
      </c>
      <c r="W115" s="70">
        <f>IF(B115="","",VLOOKUP(AD115,Varsayımlar!$B:$Q,14,0))</f>
        <v>9</v>
      </c>
      <c r="X115" s="70"/>
      <c r="Y115" s="70"/>
      <c r="Z115" s="70"/>
      <c r="AA115" s="70" t="str">
        <f>IF(B115="","",VLOOKUP(AD115,Varsayımlar!$B:$Q,15,0))</f>
        <v>25CM TURUNCU KOLİ-SOL ÜST DİKDÖRTGENE ÜRETİM TARİHİ BASILACAK</v>
      </c>
      <c r="AB115" s="70" t="str">
        <f>IF(B115="","",VLOOKUP(AD115,Varsayımlar!$B:$Q,16,0))</f>
        <v>24-26 CM</v>
      </c>
      <c r="AC115" s="90">
        <f>IF(B115="","",VLOOKUP(Sayfa2!AD84,Varsayımlar!B:S,18,0))</f>
        <v>0</v>
      </c>
      <c r="AD115" s="90" t="str">
        <f t="shared" si="3"/>
        <v>MAGNİTMAGNİT MAVİ AMBALAJ 25 CM 260G</v>
      </c>
    </row>
    <row r="116" spans="1:30" ht="78.75" hidden="1" x14ac:dyDescent="0.25">
      <c r="A116" s="9" t="s">
        <v>200</v>
      </c>
      <c r="B116" s="70" t="s">
        <v>90</v>
      </c>
      <c r="C116" s="71">
        <f>IF(B116="","",VLOOKUP(AD116,Varsayımlar!$B:$Q,3,0))</f>
        <v>8698829380698</v>
      </c>
      <c r="D116" s="71" t="s">
        <v>239</v>
      </c>
      <c r="E116" s="72" t="s">
        <v>91</v>
      </c>
      <c r="F116" s="70"/>
      <c r="G116" s="70"/>
      <c r="H116" s="70" t="str">
        <f>IF(B116="","",VLOOKUP(AD116,Varsayımlar!$B:$Q,5,0))</f>
        <v>MAGNİT MAVİ AMBALAJ 25CM</v>
      </c>
      <c r="I116" s="70">
        <f>IF(B116="","",VLOOKUP(AD116,Varsayımlar!B:T,19,0))</f>
        <v>0</v>
      </c>
      <c r="J116" s="70" t="str">
        <f>IF(B116="","",VLOOKUP(AD116,Varsayımlar!$B:$Q,6,0))</f>
        <v>SADE</v>
      </c>
      <c r="K116" s="70">
        <v>2016</v>
      </c>
      <c r="L116" s="70"/>
      <c r="M116" s="70">
        <f>IFERROR(IF(B116="","",K116/VLOOKUP(AD116,Varsayımlar!B:R,17,0)),"")</f>
        <v>24</v>
      </c>
      <c r="N116" s="70"/>
      <c r="O116" s="70">
        <v>21</v>
      </c>
      <c r="P116" s="70">
        <f>IF(B116="","",VLOOKUP(AD116,Varsayımlar!$B:$Q,7,0)*K116)</f>
        <v>60480</v>
      </c>
      <c r="Q116" s="70">
        <f>IF(B116="","",VLOOKUP(AD116,Varsayımlar!$B:$Q,8,0))</f>
        <v>25</v>
      </c>
      <c r="R116" s="70" t="str">
        <f>IF(B116="","",VLOOKUP(AD116,Varsayımlar!$B:$Q,9,0))</f>
        <v>SOFT</v>
      </c>
      <c r="S116" s="70">
        <f>IF(B116="","",VLOOKUP(AD116,Varsayımlar!$B:$Q,10,0))</f>
        <v>4</v>
      </c>
      <c r="T116" s="70">
        <f>IF(B116="","",VLOOKUP(AD116,Varsayımlar!$B:$Q,11,0))</f>
        <v>30</v>
      </c>
      <c r="U116" s="70">
        <f>IF(B116="","",VLOOKUP(AD116,Varsayımlar!$B:$Q,12,0))</f>
        <v>260</v>
      </c>
      <c r="V116" s="70" t="str">
        <f>IF(B116="","",VLOOKUP(AD116,Varsayımlar!$B:$Q,13,0))</f>
        <v>YURTDIŞI</v>
      </c>
      <c r="W116" s="70">
        <f>IF(B116="","",VLOOKUP(AD116,Varsayımlar!$B:$Q,14,0))</f>
        <v>9</v>
      </c>
      <c r="X116" s="70"/>
      <c r="Y116" s="70"/>
      <c r="Z116" s="70"/>
      <c r="AA116" s="70" t="str">
        <f>IF(B116="","",VLOOKUP(AD116,Varsayımlar!$B:$Q,15,0))</f>
        <v>25CM TURUNCU KOLİ-SOL ÜST DİKDÖRTGENE ÜRETİM TARİHİ BASILACAK</v>
      </c>
      <c r="AB116" s="70" t="str">
        <f>IF(B116="","",VLOOKUP(AD116,Varsayımlar!$B:$Q,16,0))</f>
        <v>24-26 CM</v>
      </c>
      <c r="AC116" s="90">
        <f>IF(B116="","",VLOOKUP(Sayfa2!AD85,Varsayımlar!B:S,18,0))</f>
        <v>0</v>
      </c>
      <c r="AD116" s="90" t="str">
        <f t="shared" si="3"/>
        <v>MAGNİTMAGNİT MAVİ AMBALAJ 25 CM 260G</v>
      </c>
    </row>
    <row r="117" spans="1:30" ht="78.75" hidden="1" x14ac:dyDescent="0.25">
      <c r="A117" s="9" t="s">
        <v>201</v>
      </c>
      <c r="B117" s="70" t="s">
        <v>90</v>
      </c>
      <c r="C117" s="71">
        <f>IF(B117="","",VLOOKUP(AD117,Varsayımlar!$B:$Q,3,0))</f>
        <v>8698829380698</v>
      </c>
      <c r="D117" s="71" t="s">
        <v>258</v>
      </c>
      <c r="E117" s="72" t="s">
        <v>91</v>
      </c>
      <c r="F117" s="70"/>
      <c r="G117" s="70"/>
      <c r="H117" s="70" t="str">
        <f>IF(B117="","",VLOOKUP(AD117,Varsayımlar!$B:$Q,5,0))</f>
        <v>MAGNİT MAVİ AMBALAJ 25CM</v>
      </c>
      <c r="I117" s="70">
        <f>IF(B117="","",VLOOKUP(AD117,Varsayımlar!B:T,19,0))</f>
        <v>0</v>
      </c>
      <c r="J117" s="70" t="str">
        <f>IF(B117="","",VLOOKUP(AD117,Varsayımlar!$B:$Q,6,0))</f>
        <v>SADE</v>
      </c>
      <c r="K117" s="70">
        <v>2016</v>
      </c>
      <c r="L117" s="70"/>
      <c r="M117" s="70">
        <f>IFERROR(IF(B117="","",K117/VLOOKUP(AD117,Varsayımlar!B:R,17,0)),"")</f>
        <v>24</v>
      </c>
      <c r="N117" s="70"/>
      <c r="O117" s="70">
        <v>21</v>
      </c>
      <c r="P117" s="70">
        <f>IF(B117="","",VLOOKUP(AD117,Varsayımlar!$B:$Q,7,0)*K117)</f>
        <v>60480</v>
      </c>
      <c r="Q117" s="70">
        <f>IF(B117="","",VLOOKUP(AD117,Varsayımlar!$B:$Q,8,0))</f>
        <v>25</v>
      </c>
      <c r="R117" s="70" t="str">
        <f>IF(B117="","",VLOOKUP(AD117,Varsayımlar!$B:$Q,9,0))</f>
        <v>SOFT</v>
      </c>
      <c r="S117" s="70">
        <f>IF(B117="","",VLOOKUP(AD117,Varsayımlar!$B:$Q,10,0))</f>
        <v>4</v>
      </c>
      <c r="T117" s="70">
        <f>IF(B117="","",VLOOKUP(AD117,Varsayımlar!$B:$Q,11,0))</f>
        <v>30</v>
      </c>
      <c r="U117" s="70">
        <f>IF(B117="","",VLOOKUP(AD117,Varsayımlar!$B:$Q,12,0))</f>
        <v>260</v>
      </c>
      <c r="V117" s="70" t="str">
        <f>IF(B117="","",VLOOKUP(AD117,Varsayımlar!$B:$Q,13,0))</f>
        <v>YURTDIŞI</v>
      </c>
      <c r="W117" s="70">
        <f>IF(B117="","",VLOOKUP(AD117,Varsayımlar!$B:$Q,14,0))</f>
        <v>9</v>
      </c>
      <c r="X117" s="70"/>
      <c r="Y117" s="70"/>
      <c r="Z117" s="70"/>
      <c r="AA117" s="70" t="str">
        <f>IF(B117="","",VLOOKUP(AD117,Varsayımlar!$B:$Q,15,0))</f>
        <v>25CM TURUNCU KOLİ-SOL ÜST DİKDÖRTGENE ÜRETİM TARİHİ BASILACAK</v>
      </c>
      <c r="AB117" s="70" t="str">
        <f>IF(B117="","",VLOOKUP(AD117,Varsayımlar!$B:$Q,16,0))</f>
        <v>24-26 CM</v>
      </c>
      <c r="AC117" s="90">
        <f>IF(B117="","",VLOOKUP(Sayfa2!AD86,Varsayımlar!B:S,18,0))</f>
        <v>0</v>
      </c>
      <c r="AD117" s="90" t="str">
        <f t="shared" si="3"/>
        <v>MAGNİTMAGNİT MAVİ AMBALAJ 25 CM 260G</v>
      </c>
    </row>
    <row r="118" spans="1:30" ht="78.75" hidden="1" x14ac:dyDescent="0.25">
      <c r="A118" s="9" t="s">
        <v>202</v>
      </c>
      <c r="B118" s="70" t="s">
        <v>90</v>
      </c>
      <c r="C118" s="71">
        <f>IF(B118="","",VLOOKUP(AD118,Varsayımlar!$B:$Q,3,0))</f>
        <v>8698829380698</v>
      </c>
      <c r="D118" s="71" t="s">
        <v>259</v>
      </c>
      <c r="E118" s="72" t="s">
        <v>91</v>
      </c>
      <c r="F118" s="70"/>
      <c r="G118" s="70"/>
      <c r="H118" s="70" t="str">
        <f>IF(B118="","",VLOOKUP(AD118,Varsayımlar!$B:$Q,5,0))</f>
        <v>MAGNİT MAVİ AMBALAJ 25CM</v>
      </c>
      <c r="I118" s="70">
        <f>IF(B118="","",VLOOKUP(AD118,Varsayımlar!B:T,19,0))</f>
        <v>0</v>
      </c>
      <c r="J118" s="70" t="str">
        <f>IF(B118="","",VLOOKUP(AD118,Varsayımlar!$B:$Q,6,0))</f>
        <v>SADE</v>
      </c>
      <c r="K118" s="70">
        <v>2016</v>
      </c>
      <c r="L118" s="70"/>
      <c r="M118" s="70">
        <f>IFERROR(IF(B118="","",K118/VLOOKUP(AD118,Varsayımlar!B:R,17,0)),"")</f>
        <v>24</v>
      </c>
      <c r="N118" s="70"/>
      <c r="O118" s="70">
        <v>21</v>
      </c>
      <c r="P118" s="70">
        <f>IF(B118="","",VLOOKUP(AD118,Varsayımlar!$B:$Q,7,0)*K118)</f>
        <v>60480</v>
      </c>
      <c r="Q118" s="70">
        <f>IF(B118="","",VLOOKUP(AD118,Varsayımlar!$B:$Q,8,0))</f>
        <v>25</v>
      </c>
      <c r="R118" s="70" t="str">
        <f>IF(B118="","",VLOOKUP(AD118,Varsayımlar!$B:$Q,9,0))</f>
        <v>SOFT</v>
      </c>
      <c r="S118" s="70">
        <f>IF(B118="","",VLOOKUP(AD118,Varsayımlar!$B:$Q,10,0))</f>
        <v>4</v>
      </c>
      <c r="T118" s="70">
        <f>IF(B118="","",VLOOKUP(AD118,Varsayımlar!$B:$Q,11,0))</f>
        <v>30</v>
      </c>
      <c r="U118" s="70">
        <f>IF(B118="","",VLOOKUP(AD118,Varsayımlar!$B:$Q,12,0))</f>
        <v>260</v>
      </c>
      <c r="V118" s="70" t="str">
        <f>IF(B118="","",VLOOKUP(AD118,Varsayımlar!$B:$Q,13,0))</f>
        <v>YURTDIŞI</v>
      </c>
      <c r="W118" s="70">
        <f>IF(B118="","",VLOOKUP(AD118,Varsayımlar!$B:$Q,14,0))</f>
        <v>9</v>
      </c>
      <c r="X118" s="70"/>
      <c r="Y118" s="70"/>
      <c r="Z118" s="70"/>
      <c r="AA118" s="70" t="str">
        <f>IF(B118="","",VLOOKUP(AD118,Varsayımlar!$B:$Q,15,0))</f>
        <v>25CM TURUNCU KOLİ-SOL ÜST DİKDÖRTGENE ÜRETİM TARİHİ BASILACAK</v>
      </c>
      <c r="AB118" s="70" t="str">
        <f>IF(B118="","",VLOOKUP(AD118,Varsayımlar!$B:$Q,16,0))</f>
        <v>24-26 CM</v>
      </c>
      <c r="AC118" s="90">
        <f>IF(B118="","",VLOOKUP(Sayfa2!AD87,Varsayımlar!B:S,18,0))</f>
        <v>0</v>
      </c>
      <c r="AD118" s="90" t="str">
        <f t="shared" si="3"/>
        <v>MAGNİTMAGNİT MAVİ AMBALAJ 25 CM 260G</v>
      </c>
    </row>
    <row r="119" spans="1:30" ht="78.75" hidden="1" x14ac:dyDescent="0.25">
      <c r="A119" s="9" t="s">
        <v>203</v>
      </c>
      <c r="B119" s="70" t="s">
        <v>90</v>
      </c>
      <c r="C119" s="71">
        <f>IF(B119="","",VLOOKUP(AD119,Varsayımlar!$B:$Q,3,0))</f>
        <v>8698829380698</v>
      </c>
      <c r="D119" s="71" t="s">
        <v>260</v>
      </c>
      <c r="E119" s="72" t="s">
        <v>91</v>
      </c>
      <c r="F119" s="70"/>
      <c r="G119" s="70"/>
      <c r="H119" s="70" t="str">
        <f>IF(B119="","",VLOOKUP(AD119,Varsayımlar!$B:$Q,5,0))</f>
        <v>MAGNİT MAVİ AMBALAJ 25CM</v>
      </c>
      <c r="I119" s="70">
        <f>IF(B119="","",VLOOKUP(AD119,Varsayımlar!B:T,19,0))</f>
        <v>0</v>
      </c>
      <c r="J119" s="70" t="str">
        <f>IF(B119="","",VLOOKUP(AD119,Varsayımlar!$B:$Q,6,0))</f>
        <v>SADE</v>
      </c>
      <c r="K119" s="70">
        <v>2016</v>
      </c>
      <c r="L119" s="70"/>
      <c r="M119" s="70">
        <f>IFERROR(IF(B119="","",K119/VLOOKUP(AD119,Varsayımlar!B:R,17,0)),"")</f>
        <v>24</v>
      </c>
      <c r="N119" s="70"/>
      <c r="O119" s="70">
        <v>21</v>
      </c>
      <c r="P119" s="70">
        <f>IF(B119="","",VLOOKUP(AD119,Varsayımlar!$B:$Q,7,0)*K119)</f>
        <v>60480</v>
      </c>
      <c r="Q119" s="70">
        <f>IF(B119="","",VLOOKUP(AD119,Varsayımlar!$B:$Q,8,0))</f>
        <v>25</v>
      </c>
      <c r="R119" s="70" t="str">
        <f>IF(B119="","",VLOOKUP(AD119,Varsayımlar!$B:$Q,9,0))</f>
        <v>SOFT</v>
      </c>
      <c r="S119" s="70">
        <f>IF(B119="","",VLOOKUP(AD119,Varsayımlar!$B:$Q,10,0))</f>
        <v>4</v>
      </c>
      <c r="T119" s="70">
        <f>IF(B119="","",VLOOKUP(AD119,Varsayımlar!$B:$Q,11,0))</f>
        <v>30</v>
      </c>
      <c r="U119" s="70">
        <f>IF(B119="","",VLOOKUP(AD119,Varsayımlar!$B:$Q,12,0))</f>
        <v>260</v>
      </c>
      <c r="V119" s="70" t="str">
        <f>IF(B119="","",VLOOKUP(AD119,Varsayımlar!$B:$Q,13,0))</f>
        <v>YURTDIŞI</v>
      </c>
      <c r="W119" s="70">
        <f>IF(B119="","",VLOOKUP(AD119,Varsayımlar!$B:$Q,14,0))</f>
        <v>9</v>
      </c>
      <c r="X119" s="70"/>
      <c r="Y119" s="70"/>
      <c r="Z119" s="70"/>
      <c r="AA119" s="70" t="str">
        <f>IF(B119="","",VLOOKUP(AD119,Varsayımlar!$B:$Q,15,0))</f>
        <v>25CM TURUNCU KOLİ-SOL ÜST DİKDÖRTGENE ÜRETİM TARİHİ BASILACAK</v>
      </c>
      <c r="AB119" s="70" t="str">
        <f>IF(B119="","",VLOOKUP(AD119,Varsayımlar!$B:$Q,16,0))</f>
        <v>24-26 CM</v>
      </c>
      <c r="AC119" s="90">
        <f>IF(B119="","",VLOOKUP(Sayfa2!AD88,Varsayımlar!B:S,18,0))</f>
        <v>0</v>
      </c>
      <c r="AD119" s="90" t="str">
        <f t="shared" si="3"/>
        <v>MAGNİTMAGNİT MAVİ AMBALAJ 25 CM 260G</v>
      </c>
    </row>
    <row r="120" spans="1:30" ht="78.75" hidden="1" x14ac:dyDescent="0.25">
      <c r="A120" s="9" t="s">
        <v>204</v>
      </c>
      <c r="B120" s="70" t="s">
        <v>90</v>
      </c>
      <c r="C120" s="71">
        <f>IF(B120="","",VLOOKUP(AD120,Varsayımlar!$B:$Q,3,0))</f>
        <v>8698829380698</v>
      </c>
      <c r="D120" s="71" t="s">
        <v>261</v>
      </c>
      <c r="E120" s="72" t="s">
        <v>91</v>
      </c>
      <c r="F120" s="70"/>
      <c r="G120" s="70"/>
      <c r="H120" s="70" t="str">
        <f>IF(B120="","",VLOOKUP(AD120,Varsayımlar!$B:$Q,5,0))</f>
        <v>MAGNİT MAVİ AMBALAJ 25CM</v>
      </c>
      <c r="I120" s="70">
        <f>IF(B120="","",VLOOKUP(AD120,Varsayımlar!B:T,19,0))</f>
        <v>0</v>
      </c>
      <c r="J120" s="70" t="str">
        <f>IF(B120="","",VLOOKUP(AD120,Varsayımlar!$B:$Q,6,0))</f>
        <v>SADE</v>
      </c>
      <c r="K120" s="70">
        <v>2016</v>
      </c>
      <c r="L120" s="70"/>
      <c r="M120" s="70">
        <f>IFERROR(IF(B120="","",K120/VLOOKUP(AD120,Varsayımlar!B:R,17,0)),"")</f>
        <v>24</v>
      </c>
      <c r="N120" s="70"/>
      <c r="O120" s="70">
        <v>21</v>
      </c>
      <c r="P120" s="70">
        <f>IF(B120="","",VLOOKUP(AD120,Varsayımlar!$B:$Q,7,0)*K120)</f>
        <v>60480</v>
      </c>
      <c r="Q120" s="70">
        <f>IF(B120="","",VLOOKUP(AD120,Varsayımlar!$B:$Q,8,0))</f>
        <v>25</v>
      </c>
      <c r="R120" s="70" t="str">
        <f>IF(B120="","",VLOOKUP(AD120,Varsayımlar!$B:$Q,9,0))</f>
        <v>SOFT</v>
      </c>
      <c r="S120" s="70">
        <f>IF(B120="","",VLOOKUP(AD120,Varsayımlar!$B:$Q,10,0))</f>
        <v>4</v>
      </c>
      <c r="T120" s="70">
        <f>IF(B120="","",VLOOKUP(AD120,Varsayımlar!$B:$Q,11,0))</f>
        <v>30</v>
      </c>
      <c r="U120" s="70">
        <f>IF(B120="","",VLOOKUP(AD120,Varsayımlar!$B:$Q,12,0))</f>
        <v>260</v>
      </c>
      <c r="V120" s="70" t="str">
        <f>IF(B120="","",VLOOKUP(AD120,Varsayımlar!$B:$Q,13,0))</f>
        <v>YURTDIŞI</v>
      </c>
      <c r="W120" s="70">
        <f>IF(B120="","",VLOOKUP(AD120,Varsayımlar!$B:$Q,14,0))</f>
        <v>9</v>
      </c>
      <c r="X120" s="70"/>
      <c r="Y120" s="70"/>
      <c r="Z120" s="70"/>
      <c r="AA120" s="70" t="str">
        <f>IF(B120="","",VLOOKUP(AD120,Varsayımlar!$B:$Q,15,0))</f>
        <v>25CM TURUNCU KOLİ-SOL ÜST DİKDÖRTGENE ÜRETİM TARİHİ BASILACAK</v>
      </c>
      <c r="AB120" s="70" t="str">
        <f>IF(B120="","",VLOOKUP(AD120,Varsayımlar!$B:$Q,16,0))</f>
        <v>24-26 CM</v>
      </c>
      <c r="AC120" s="90">
        <f>IF(B120="","",VLOOKUP(Sayfa2!AD89,Varsayımlar!B:S,18,0))</f>
        <v>0</v>
      </c>
      <c r="AD120" s="90" t="str">
        <f t="shared" si="3"/>
        <v>MAGNİTMAGNİT MAVİ AMBALAJ 25 CM 260G</v>
      </c>
    </row>
    <row r="121" spans="1:30" ht="78.75" hidden="1" x14ac:dyDescent="0.25">
      <c r="A121" s="9" t="s">
        <v>205</v>
      </c>
      <c r="B121" s="70" t="s">
        <v>90</v>
      </c>
      <c r="C121" s="71">
        <f>IF(B121="","",VLOOKUP(AD121,Varsayımlar!$B:$Q,3,0))</f>
        <v>8698829380698</v>
      </c>
      <c r="D121" s="71" t="s">
        <v>262</v>
      </c>
      <c r="E121" s="72" t="s">
        <v>91</v>
      </c>
      <c r="F121" s="70"/>
      <c r="G121" s="70"/>
      <c r="H121" s="70" t="str">
        <f>IF(B121="","",VLOOKUP(AD121,Varsayımlar!$B:$Q,5,0))</f>
        <v>MAGNİT MAVİ AMBALAJ 25CM</v>
      </c>
      <c r="I121" s="70">
        <f>IF(B121="","",VLOOKUP(AD121,Varsayımlar!B:T,19,0))</f>
        <v>0</v>
      </c>
      <c r="J121" s="70" t="str">
        <f>IF(B121="","",VLOOKUP(AD121,Varsayımlar!$B:$Q,6,0))</f>
        <v>SADE</v>
      </c>
      <c r="K121" s="70">
        <v>2016</v>
      </c>
      <c r="L121" s="70"/>
      <c r="M121" s="70">
        <f>IFERROR(IF(B121="","",K121/VLOOKUP(AD121,Varsayımlar!B:R,17,0)),"")</f>
        <v>24</v>
      </c>
      <c r="N121" s="70"/>
      <c r="O121" s="70">
        <v>21</v>
      </c>
      <c r="P121" s="70">
        <f>IF(B121="","",VLOOKUP(AD121,Varsayımlar!$B:$Q,7,0)*K121)</f>
        <v>60480</v>
      </c>
      <c r="Q121" s="70">
        <f>IF(B121="","",VLOOKUP(AD121,Varsayımlar!$B:$Q,8,0))</f>
        <v>25</v>
      </c>
      <c r="R121" s="70" t="str">
        <f>IF(B121="","",VLOOKUP(AD121,Varsayımlar!$B:$Q,9,0))</f>
        <v>SOFT</v>
      </c>
      <c r="S121" s="70">
        <f>IF(B121="","",VLOOKUP(AD121,Varsayımlar!$B:$Q,10,0))</f>
        <v>4</v>
      </c>
      <c r="T121" s="70">
        <f>IF(B121="","",VLOOKUP(AD121,Varsayımlar!$B:$Q,11,0))</f>
        <v>30</v>
      </c>
      <c r="U121" s="70">
        <f>IF(B121="","",VLOOKUP(AD121,Varsayımlar!$B:$Q,12,0))</f>
        <v>260</v>
      </c>
      <c r="V121" s="70" t="str">
        <f>IF(B121="","",VLOOKUP(AD121,Varsayımlar!$B:$Q,13,0))</f>
        <v>YURTDIŞI</v>
      </c>
      <c r="W121" s="70">
        <f>IF(B121="","",VLOOKUP(AD121,Varsayımlar!$B:$Q,14,0))</f>
        <v>9</v>
      </c>
      <c r="X121" s="70"/>
      <c r="Y121" s="70"/>
      <c r="Z121" s="70"/>
      <c r="AA121" s="70" t="str">
        <f>IF(B121="","",VLOOKUP(AD121,Varsayımlar!$B:$Q,15,0))</f>
        <v>25CM TURUNCU KOLİ-SOL ÜST DİKDÖRTGENE ÜRETİM TARİHİ BASILACAK</v>
      </c>
      <c r="AB121" s="70" t="str">
        <f>IF(B121="","",VLOOKUP(AD121,Varsayımlar!$B:$Q,16,0))</f>
        <v>24-26 CM</v>
      </c>
      <c r="AC121" s="90">
        <f>IF(B121="","",VLOOKUP(Sayfa2!AD90,Varsayımlar!B:S,18,0))</f>
        <v>0</v>
      </c>
      <c r="AD121" s="90" t="str">
        <f t="shared" si="3"/>
        <v>MAGNİTMAGNİT MAVİ AMBALAJ 25 CM 260G</v>
      </c>
    </row>
    <row r="122" spans="1:30" ht="78.75" hidden="1" x14ac:dyDescent="0.25">
      <c r="A122" s="9" t="s">
        <v>206</v>
      </c>
      <c r="B122" s="70" t="s">
        <v>90</v>
      </c>
      <c r="C122" s="71">
        <f>IF(B122="","",VLOOKUP(AD122,Varsayımlar!$B:$Q,3,0))</f>
        <v>8698829380698</v>
      </c>
      <c r="D122" s="71" t="s">
        <v>266</v>
      </c>
      <c r="E122" s="72" t="s">
        <v>91</v>
      </c>
      <c r="F122" s="70"/>
      <c r="G122" s="70"/>
      <c r="H122" s="70" t="str">
        <f>IF(B122="","",VLOOKUP(AD122,Varsayımlar!$B:$Q,5,0))</f>
        <v>MAGNİT MAVİ AMBALAJ 25CM</v>
      </c>
      <c r="I122" s="70">
        <f>IF(B122="","",VLOOKUP(AD122,Varsayımlar!B:T,19,0))</f>
        <v>0</v>
      </c>
      <c r="J122" s="70" t="str">
        <f>IF(B122="","",VLOOKUP(AD122,Varsayımlar!$B:$Q,6,0))</f>
        <v>SADE</v>
      </c>
      <c r="K122" s="70">
        <v>2016</v>
      </c>
      <c r="L122" s="70"/>
      <c r="M122" s="70">
        <f>IFERROR(IF(B122="","",K122/VLOOKUP(AD122,Varsayımlar!B:R,17,0)),"")</f>
        <v>24</v>
      </c>
      <c r="N122" s="70"/>
      <c r="O122" s="70">
        <v>21</v>
      </c>
      <c r="P122" s="70">
        <f>IF(B122="","",VLOOKUP(AD122,Varsayımlar!$B:$Q,7,0)*K122)</f>
        <v>60480</v>
      </c>
      <c r="Q122" s="70">
        <f>IF(B122="","",VLOOKUP(AD122,Varsayımlar!$B:$Q,8,0))</f>
        <v>25</v>
      </c>
      <c r="R122" s="70" t="str">
        <f>IF(B122="","",VLOOKUP(AD122,Varsayımlar!$B:$Q,9,0))</f>
        <v>SOFT</v>
      </c>
      <c r="S122" s="70">
        <f>IF(B122="","",VLOOKUP(AD122,Varsayımlar!$B:$Q,10,0))</f>
        <v>4</v>
      </c>
      <c r="T122" s="70">
        <f>IF(B122="","",VLOOKUP(AD122,Varsayımlar!$B:$Q,11,0))</f>
        <v>30</v>
      </c>
      <c r="U122" s="70">
        <f>IF(B122="","",VLOOKUP(AD122,Varsayımlar!$B:$Q,12,0))</f>
        <v>260</v>
      </c>
      <c r="V122" s="70" t="str">
        <f>IF(B122="","",VLOOKUP(AD122,Varsayımlar!$B:$Q,13,0))</f>
        <v>YURTDIŞI</v>
      </c>
      <c r="W122" s="70">
        <f>IF(B122="","",VLOOKUP(AD122,Varsayımlar!$B:$Q,14,0))</f>
        <v>9</v>
      </c>
      <c r="X122" s="70"/>
      <c r="Y122" s="70"/>
      <c r="Z122" s="70"/>
      <c r="AA122" s="70" t="str">
        <f>IF(B122="","",VLOOKUP(AD122,Varsayımlar!$B:$Q,15,0))</f>
        <v>25CM TURUNCU KOLİ-SOL ÜST DİKDÖRTGENE ÜRETİM TARİHİ BASILACAK</v>
      </c>
      <c r="AB122" s="70" t="str">
        <f>IF(B122="","",VLOOKUP(AD122,Varsayımlar!$B:$Q,16,0))</f>
        <v>24-26 CM</v>
      </c>
      <c r="AC122" s="90">
        <f>IF(B122="","",VLOOKUP(Sayfa2!AD91,Varsayımlar!B:S,18,0))</f>
        <v>0</v>
      </c>
      <c r="AD122" s="90" t="str">
        <f t="shared" si="3"/>
        <v>MAGNİTMAGNİT MAVİ AMBALAJ 25 CM 260G</v>
      </c>
    </row>
    <row r="123" spans="1:30" ht="31.5" hidden="1" x14ac:dyDescent="0.25">
      <c r="A123" s="9" t="s">
        <v>207</v>
      </c>
      <c r="B123" s="111" t="s">
        <v>79</v>
      </c>
      <c r="C123" s="112">
        <f>IF(B123="","",VLOOKUP(AD123,Varsayımlar!$B:$Q,3,0))</f>
        <v>8698829380698</v>
      </c>
      <c r="D123" s="112"/>
      <c r="E123" s="151" t="s">
        <v>254</v>
      </c>
      <c r="F123" s="111"/>
      <c r="G123" s="111"/>
      <c r="H123" s="111" t="str">
        <f>IF(B123="","",VLOOKUP(AD123,Varsayımlar!$B:$Q,5,0))</f>
        <v>Manetka 20cm</v>
      </c>
      <c r="I123" s="111">
        <f>IF(B123="","",VLOOKUP(AD123,Varsayımlar!B:T,19,0))</f>
        <v>0</v>
      </c>
      <c r="J123" s="111" t="str">
        <f>IF(B123="","",VLOOKUP(AD123,Varsayımlar!$B:$Q,6,0))</f>
        <v>SADE</v>
      </c>
      <c r="K123" s="111">
        <v>7200</v>
      </c>
      <c r="L123" s="111"/>
      <c r="M123" s="111">
        <f>IFERROR(IF(B123="","",K123/VLOOKUP(AD123,Varsayımlar!B:R,17,0)),"")</f>
        <v>32</v>
      </c>
      <c r="N123" s="111"/>
      <c r="O123" s="111">
        <v>32</v>
      </c>
      <c r="P123" s="111">
        <f>IF(B123="","",VLOOKUP(AD123,Varsayımlar!$B:$Q,7,0)*K123)</f>
        <v>100800</v>
      </c>
      <c r="Q123" s="111">
        <f>IF(B123="","",VLOOKUP(AD123,Varsayımlar!$B:$Q,8,0))</f>
        <v>20</v>
      </c>
      <c r="R123" s="111" t="str">
        <f>IF(B123="","",VLOOKUP(AD123,Varsayımlar!$B:$Q,9,0))</f>
        <v>Irak Soft</v>
      </c>
      <c r="S123" s="111">
        <f>IF(B123="","",VLOOKUP(AD123,Varsayımlar!$B:$Q,10,0))</f>
        <v>4</v>
      </c>
      <c r="T123" s="111">
        <f>IF(B123="","",VLOOKUP(AD123,Varsayımlar!$B:$Q,11,0))</f>
        <v>14</v>
      </c>
      <c r="U123" s="111">
        <f>IF(B123="","",VLOOKUP(AD123,Varsayımlar!$B:$Q,12,0))</f>
        <v>166</v>
      </c>
      <c r="V123" s="111" t="str">
        <f>IF(B123="","",VLOOKUP(AD123,Varsayımlar!$B:$Q,13,0))</f>
        <v>YURTDIŞI</v>
      </c>
      <c r="W123" s="111">
        <f>IF(B123="","",VLOOKUP(AD123,Varsayımlar!$B:$Q,14,0))</f>
        <v>6</v>
      </c>
      <c r="X123" s="114">
        <v>46235</v>
      </c>
      <c r="Y123" s="114">
        <v>46419</v>
      </c>
      <c r="Z123" s="111">
        <v>26070120</v>
      </c>
      <c r="AA123" s="111" t="str">
        <f>IF(B123="","",VLOOKUP(AD123,Varsayımlar!$B:$Q,15,0))</f>
        <v>Kare Koli-Üretim Tarihli Etiket</v>
      </c>
      <c r="AB123" s="111" t="str">
        <f>IF(B123="","",VLOOKUP(AD123,Varsayımlar!$B:$Q,16,0))</f>
        <v>19-21 cm</v>
      </c>
      <c r="AC123" s="9">
        <f>IF(B123="","",VLOOKUP(Sayfa2!AD96,Varsayımlar!B:S,18,0))</f>
        <v>0</v>
      </c>
      <c r="AD123" s="9" t="str">
        <f t="shared" si="3"/>
        <v>LLC KOTORManetka 20cm 4 pcs 166g</v>
      </c>
    </row>
    <row r="124" spans="1:30" ht="31.5" hidden="1" x14ac:dyDescent="0.25">
      <c r="A124" s="9" t="s">
        <v>208</v>
      </c>
      <c r="B124" s="64" t="s">
        <v>79</v>
      </c>
      <c r="C124" s="65">
        <f>IF(B124="","",VLOOKUP(AD124,Varsayımlar!$B:$Q,3,0))</f>
        <v>8698829380698</v>
      </c>
      <c r="D124" s="65"/>
      <c r="E124" s="69" t="s">
        <v>254</v>
      </c>
      <c r="F124" s="64"/>
      <c r="G124" s="64"/>
      <c r="H124" s="64" t="str">
        <f>IF(B124="","",VLOOKUP(AD124,Varsayımlar!$B:$Q,5,0))</f>
        <v>Manetka 20cm</v>
      </c>
      <c r="I124" s="64">
        <f>IF(B124="","",VLOOKUP(AD124,Varsayımlar!B:T,19,0))</f>
        <v>0</v>
      </c>
      <c r="J124" s="64" t="str">
        <f>IF(B124="","",VLOOKUP(AD124,Varsayımlar!$B:$Q,6,0))</f>
        <v>SADE</v>
      </c>
      <c r="K124" s="64">
        <v>7200</v>
      </c>
      <c r="L124" s="64"/>
      <c r="M124" s="64">
        <f>IFERROR(IF(B124="","",K124/VLOOKUP(AD124,Varsayımlar!B:R,17,0)),"")</f>
        <v>32</v>
      </c>
      <c r="N124" s="64"/>
      <c r="O124" s="64">
        <v>32</v>
      </c>
      <c r="P124" s="64">
        <f>IF(B124="","",VLOOKUP(AD124,Varsayımlar!$B:$Q,7,0)*K124)</f>
        <v>100800</v>
      </c>
      <c r="Q124" s="64">
        <f>IF(B124="","",VLOOKUP(AD124,Varsayımlar!$B:$Q,8,0))</f>
        <v>20</v>
      </c>
      <c r="R124" s="64" t="str">
        <f>IF(B124="","",VLOOKUP(AD124,Varsayımlar!$B:$Q,9,0))</f>
        <v>Irak Soft</v>
      </c>
      <c r="S124" s="64">
        <f>IF(B124="","",VLOOKUP(AD124,Varsayımlar!$B:$Q,10,0))</f>
        <v>4</v>
      </c>
      <c r="T124" s="64">
        <f>IF(B124="","",VLOOKUP(AD124,Varsayımlar!$B:$Q,11,0))</f>
        <v>14</v>
      </c>
      <c r="U124" s="64">
        <f>IF(B124="","",VLOOKUP(AD124,Varsayımlar!$B:$Q,12,0))</f>
        <v>166</v>
      </c>
      <c r="V124" s="64" t="str">
        <f>IF(B124="","",VLOOKUP(AD124,Varsayımlar!$B:$Q,13,0))</f>
        <v>YURTDIŞI</v>
      </c>
      <c r="W124" s="64">
        <f>IF(B124="","",VLOOKUP(AD124,Varsayımlar!$B:$Q,14,0))</f>
        <v>6</v>
      </c>
      <c r="X124" s="66">
        <v>46252</v>
      </c>
      <c r="Y124" s="66">
        <v>46436</v>
      </c>
      <c r="Z124" s="64">
        <v>26081820</v>
      </c>
      <c r="AA124" s="64" t="str">
        <f>IF(B124="","",VLOOKUP(AD124,Varsayımlar!$B:$Q,15,0))</f>
        <v>Kare Koli-Üretim Tarihli Etiket</v>
      </c>
      <c r="AB124" s="64" t="str">
        <f>IF(B124="","",VLOOKUP(AD124,Varsayımlar!$B:$Q,16,0))</f>
        <v>19-21 cm</v>
      </c>
      <c r="AC124" s="90">
        <f>IF(B124="","",VLOOKUP(Sayfa2!AD97,Varsayımlar!B:S,18,0))</f>
        <v>0</v>
      </c>
      <c r="AD124" s="90" t="str">
        <f t="shared" si="3"/>
        <v>LLC KOTORManetka 20cm 4 pcs 166g</v>
      </c>
    </row>
    <row r="125" spans="1:30" ht="31.5" hidden="1" x14ac:dyDescent="0.25">
      <c r="A125" s="9" t="s">
        <v>209</v>
      </c>
      <c r="B125" s="62" t="s">
        <v>79</v>
      </c>
      <c r="C125" s="33">
        <f>IF(B125="","",VLOOKUP(AD125,Varsayımlar!$B:$Q,3,0))</f>
        <v>8698829380698</v>
      </c>
      <c r="D125" s="33"/>
      <c r="E125" s="152" t="s">
        <v>85</v>
      </c>
      <c r="F125" s="62"/>
      <c r="G125" s="62"/>
      <c r="H125" s="62" t="str">
        <f>IF(B125="","",VLOOKUP(AD125,Varsayımlar!$B:$Q,5,0))</f>
        <v xml:space="preserve">MANETKA PEYNİRLİ 25 CM </v>
      </c>
      <c r="I125" s="62">
        <f>IF(B125="","",VLOOKUP(AD125,Varsayımlar!B:T,19,0))</f>
        <v>0</v>
      </c>
      <c r="J125" s="62" t="str">
        <f>IF(B125="","",VLOOKUP(AD125,Varsayımlar!$B:$Q,6,0))</f>
        <v>PEYNİRLİ</v>
      </c>
      <c r="K125" s="62">
        <v>2496</v>
      </c>
      <c r="L125" s="62"/>
      <c r="M125" s="62">
        <f>IFERROR(IF(B125="","",K125/VLOOKUP(AD125,Varsayımlar!B:R,17,0)),"")</f>
        <v>32</v>
      </c>
      <c r="N125" s="62"/>
      <c r="O125" s="62">
        <v>26</v>
      </c>
      <c r="P125" s="62">
        <f>IF(B125="","",VLOOKUP(AD125,Varsayımlar!$B:$Q,7,0)*K125)</f>
        <v>74880</v>
      </c>
      <c r="Q125" s="62">
        <f>IF(B125="","",VLOOKUP(AD125,Varsayımlar!$B:$Q,8,0))</f>
        <v>25</v>
      </c>
      <c r="R125" s="62" t="str">
        <f>IF(B125="","",VLOOKUP(AD125,Varsayımlar!$B:$Q,9,0))</f>
        <v>SOFT-AT</v>
      </c>
      <c r="S125" s="62">
        <f>IF(B125="","",VLOOKUP(AD125,Varsayımlar!$B:$Q,10,0))</f>
        <v>4</v>
      </c>
      <c r="T125" s="62">
        <f>IF(B125="","",VLOOKUP(AD125,Varsayımlar!$B:$Q,11,0))</f>
        <v>30</v>
      </c>
      <c r="U125" s="62">
        <f>IF(B125="","",VLOOKUP(AD125,Varsayımlar!$B:$Q,12,0))</f>
        <v>250</v>
      </c>
      <c r="V125" s="62" t="str">
        <f>IF(B125="","",VLOOKUP(AD125,Varsayımlar!$B:$Q,13,0))</f>
        <v>YURTDIŞI</v>
      </c>
      <c r="W125" s="62">
        <f>IF(B125="","",VLOOKUP(AD125,Varsayımlar!$B:$Q,14,0))</f>
        <v>6</v>
      </c>
      <c r="X125" s="63">
        <v>46252</v>
      </c>
      <c r="Y125" s="63">
        <v>46436</v>
      </c>
      <c r="Z125" s="62">
        <v>26081825</v>
      </c>
      <c r="AA125" s="62" t="str">
        <f>IF(B125="","",VLOOKUP(AD125,Varsayımlar!$B:$Q,15,0))</f>
        <v>KIRMIZI KOLİ-TARİHLİ KOLİ ETİKETİ</v>
      </c>
      <c r="AB125" s="62" t="str">
        <f>IF(B125="","",VLOOKUP(AD125,Varsayımlar!$B:$Q,16,0))</f>
        <v>24-26 CM</v>
      </c>
      <c r="AC125" s="9">
        <f>IF(B125="","",VLOOKUP(Sayfa2!AD98,Varsayımlar!B:S,18,0))</f>
        <v>0</v>
      </c>
      <c r="AD125" s="9" t="str">
        <f t="shared" si="3"/>
        <v>LLC KOTORMANETKA PEYNİRLİ 25CM</v>
      </c>
    </row>
    <row r="126" spans="1:30" ht="39" hidden="1" customHeight="1" x14ac:dyDescent="0.25">
      <c r="A126" s="9" t="s">
        <v>210</v>
      </c>
      <c r="B126" s="72" t="s">
        <v>104</v>
      </c>
      <c r="C126" s="71">
        <f>IF(B126="","",VLOOKUP(AD126,Varsayımlar!$B:$Q,3,0))</f>
        <v>8698829380698</v>
      </c>
      <c r="D126" s="71">
        <v>35</v>
      </c>
      <c r="E126" s="72" t="s">
        <v>393</v>
      </c>
      <c r="F126" s="70"/>
      <c r="G126" s="70" t="s">
        <v>720</v>
      </c>
      <c r="H126" s="70" t="str">
        <f>IF(B126="","",VLOOKUP(AD126,Varsayımlar!$B:$Q,5,0))</f>
        <v>Tortillas 20cm Çok Tahıllı</v>
      </c>
      <c r="I126" s="70">
        <f>IF(B126="","",VLOOKUP(AD126,Varsayımlar!B:T,19,0))</f>
        <v>0</v>
      </c>
      <c r="J126" s="70" t="str">
        <f>IF(B126="","",VLOOKUP(AD126,Varsayımlar!$B:$Q,6,0))</f>
        <v>Çok Tahıllı</v>
      </c>
      <c r="K126" s="70">
        <v>2700</v>
      </c>
      <c r="L126" s="70"/>
      <c r="M126" s="70">
        <f>IFERROR(IF(B126="","",K126/VLOOKUP(AD126,Varsayımlar!B:R,17,0)),"")</f>
        <v>12</v>
      </c>
      <c r="N126" s="70"/>
      <c r="O126" s="70">
        <v>13</v>
      </c>
      <c r="P126" s="70">
        <f>IF(B126="","",VLOOKUP(AD126,Varsayımlar!$B:$Q,7,0)*K126)</f>
        <v>37800</v>
      </c>
      <c r="Q126" s="70">
        <f>IF(B126="","",VLOOKUP(AD126,Varsayımlar!$B:$Q,8,0))</f>
        <v>20</v>
      </c>
      <c r="R126" s="70" t="str">
        <f>IF(B126="","",VLOOKUP(AD126,Varsayımlar!$B:$Q,9,0))</f>
        <v>Irak Soft</v>
      </c>
      <c r="S126" s="70">
        <f>IF(B126="","",VLOOKUP(AD126,Varsayımlar!$B:$Q,10,0))</f>
        <v>4</v>
      </c>
      <c r="T126" s="70">
        <f>IF(B126="","",VLOOKUP(AD126,Varsayımlar!$B:$Q,11,0))</f>
        <v>14</v>
      </c>
      <c r="U126" s="70">
        <f>IF(B126="","",VLOOKUP(AD126,Varsayımlar!$B:$Q,12,0))</f>
        <v>166</v>
      </c>
      <c r="V126" s="70" t="str">
        <f>IF(B126="","",VLOOKUP(AD126,Varsayımlar!$B:$Q,13,0))</f>
        <v>Yurtdışı</v>
      </c>
      <c r="W126" s="70">
        <f>IF(B126="","",VLOOKUP(AD126,Varsayımlar!$B:$Q,14,0))</f>
        <v>9</v>
      </c>
      <c r="X126" s="73">
        <v>46266</v>
      </c>
      <c r="Y126" s="73">
        <v>46539</v>
      </c>
      <c r="Z126" s="70" t="s">
        <v>849</v>
      </c>
      <c r="AA126" s="70" t="str">
        <f>IF(B126="","",VLOOKUP(AD126,Varsayımlar!$B:$Q,15,0))</f>
        <v>SİYAH KARE KOLİ-Üretim Tarihi Etiketli</v>
      </c>
      <c r="AB126" s="70" t="str">
        <f>IF(B126="","",VLOOKUP(AD126,Varsayımlar!$B:$Q,16,0))</f>
        <v>19-21 cm</v>
      </c>
      <c r="AC126" s="9">
        <f>IF(B126="","",VLOOKUP(Sayfa2!AD102,Varsayımlar!B:S,18,0))</f>
        <v>0</v>
      </c>
      <c r="AD126" s="9" t="str">
        <f t="shared" si="3"/>
        <v>SMART LLCTortillas 20cm Çok Tahıllı 4pcs 166g</v>
      </c>
    </row>
    <row r="127" spans="1:30" ht="39" hidden="1" customHeight="1" x14ac:dyDescent="0.25">
      <c r="A127" s="9" t="s">
        <v>211</v>
      </c>
      <c r="B127" s="72" t="s">
        <v>104</v>
      </c>
      <c r="C127" s="71">
        <f>IF(B127="","",VLOOKUP(AD127,Varsayımlar!$B:$Q,3,0))</f>
        <v>8698829380698</v>
      </c>
      <c r="D127" s="71">
        <v>35</v>
      </c>
      <c r="E127" s="72" t="s">
        <v>263</v>
      </c>
      <c r="F127" s="70"/>
      <c r="G127" s="70" t="s">
        <v>720</v>
      </c>
      <c r="H127" s="70" t="str">
        <f>IF(B127="","",VLOOKUP(AD127,Varsayımlar!$B:$Q,5,0))</f>
        <v>Tortillas 20cm (Samakat Bilgileri Ekli)</v>
      </c>
      <c r="I127" s="70">
        <f>IF(B127="","",VLOOKUP(AD127,Varsayımlar!B:T,19,0))</f>
        <v>0</v>
      </c>
      <c r="J127" s="70" t="str">
        <f>IF(B127="","",VLOOKUP(AD127,Varsayımlar!$B:$Q,6,0))</f>
        <v>PEYNİRLİ</v>
      </c>
      <c r="K127" s="70">
        <v>4275</v>
      </c>
      <c r="L127" s="70"/>
      <c r="M127" s="70">
        <f>IFERROR(IF(B127="","",K127/VLOOKUP(AD127,Varsayımlar!B:R,17,0)),"")</f>
        <v>19</v>
      </c>
      <c r="N127" s="70"/>
      <c r="O127" s="70">
        <v>20</v>
      </c>
      <c r="P127" s="70">
        <f>IF(B127="","",VLOOKUP(AD127,Varsayımlar!$B:$Q,7,0)*K127)</f>
        <v>59850</v>
      </c>
      <c r="Q127" s="70">
        <f>IF(B127="","",VLOOKUP(AD127,Varsayımlar!$B:$Q,8,0))</f>
        <v>20</v>
      </c>
      <c r="R127" s="70" t="str">
        <f>IF(B127="","",VLOOKUP(AD127,Varsayımlar!$B:$Q,9,0))</f>
        <v>IRAK SOFT-AT</v>
      </c>
      <c r="S127" s="70">
        <f>IF(B127="","",VLOOKUP(AD127,Varsayımlar!$B:$Q,10,0))</f>
        <v>4</v>
      </c>
      <c r="T127" s="70">
        <f>IF(B127="","",VLOOKUP(AD127,Varsayımlar!$B:$Q,11,0))</f>
        <v>14</v>
      </c>
      <c r="U127" s="70">
        <f>IF(B127="","",VLOOKUP(AD127,Varsayımlar!$B:$Q,12,0))</f>
        <v>166</v>
      </c>
      <c r="V127" s="70" t="str">
        <f>IF(B127="","",VLOOKUP(AD127,Varsayımlar!$B:$Q,13,0))</f>
        <v>YURTDIŞI</v>
      </c>
      <c r="W127" s="70">
        <f>IF(B127="","",VLOOKUP(AD127,Varsayımlar!$B:$Q,14,0))</f>
        <v>9</v>
      </c>
      <c r="X127" s="73">
        <v>46266</v>
      </c>
      <c r="Y127" s="73">
        <v>46539</v>
      </c>
      <c r="Z127" s="70" t="s">
        <v>850</v>
      </c>
      <c r="AA127" s="70" t="str">
        <f>IF(B127="","",VLOOKUP(AD127,Varsayımlar!$B:$Q,15,0))</f>
        <v>Kare Koli-Üretim Tarihli Etiket</v>
      </c>
      <c r="AB127" s="70" t="str">
        <f>IF(B127="","",VLOOKUP(AD127,Varsayımlar!$B:$Q,16,0))</f>
        <v>19-21 cm</v>
      </c>
      <c r="AC127" s="90">
        <f>IF(B127="","",VLOOKUP(Sayfa2!AD103,Varsayımlar!B:S,18,0))</f>
        <v>0</v>
      </c>
      <c r="AD127" s="90" t="str">
        <f t="shared" si="3"/>
        <v>SMART LLCTortillas 20cm Peynirli 4pcs 166g</v>
      </c>
    </row>
    <row r="128" spans="1:30" ht="39" hidden="1" customHeight="1" x14ac:dyDescent="0.25">
      <c r="A128" s="9" t="s">
        <v>212</v>
      </c>
      <c r="B128" s="72" t="s">
        <v>104</v>
      </c>
      <c r="C128" s="71">
        <f>IF(B128="","",VLOOKUP(AD128,Varsayımlar!$B:$Q,3,0))</f>
        <v>8698829380698</v>
      </c>
      <c r="D128" s="71">
        <v>35</v>
      </c>
      <c r="E128" s="72" t="s">
        <v>105</v>
      </c>
      <c r="F128" s="70"/>
      <c r="G128" s="70" t="s">
        <v>720</v>
      </c>
      <c r="H128" s="70" t="str">
        <f>IF(B128="","",VLOOKUP(AD128,Varsayımlar!$B:$Q,5,0))</f>
        <v>TORTİLLAS 20CM (SAMAKAT BİLGİLERİ EKLİ)</v>
      </c>
      <c r="I128" s="70">
        <f>IF(B128="","",VLOOKUP(AD128,Varsayımlar!B:T,19,0))</f>
        <v>0</v>
      </c>
      <c r="J128" s="70" t="str">
        <f>IF(B128="","",VLOOKUP(AD128,Varsayımlar!$B:$Q,6,0))</f>
        <v>SADE</v>
      </c>
      <c r="K128" s="70">
        <v>225</v>
      </c>
      <c r="L128" s="70"/>
      <c r="M128" s="70">
        <f>IFERROR(IF(B128="","",K128/VLOOKUP(AD128,Varsayımlar!B:R,17,0)),"")</f>
        <v>1</v>
      </c>
      <c r="N128" s="70"/>
      <c r="O128" s="70">
        <v>1</v>
      </c>
      <c r="P128" s="70">
        <f>IF(B128="","",VLOOKUP(AD128,Varsayımlar!$B:$Q,7,0)*K128)</f>
        <v>3150</v>
      </c>
      <c r="Q128" s="70">
        <f>IF(B128="","",VLOOKUP(AD128,Varsayımlar!$B:$Q,8,0))</f>
        <v>20</v>
      </c>
      <c r="R128" s="70" t="str">
        <f>IF(B128="","",VLOOKUP(AD128,Varsayımlar!$B:$Q,9,0))</f>
        <v>IRAK SOFT</v>
      </c>
      <c r="S128" s="70">
        <f>IF(B128="","",VLOOKUP(AD128,Varsayımlar!$B:$Q,10,0))</f>
        <v>4</v>
      </c>
      <c r="T128" s="70">
        <f>IF(B128="","",VLOOKUP(AD128,Varsayımlar!$B:$Q,11,0))</f>
        <v>14</v>
      </c>
      <c r="U128" s="70">
        <f>IF(B128="","",VLOOKUP(AD128,Varsayımlar!$B:$Q,12,0))</f>
        <v>166</v>
      </c>
      <c r="V128" s="70" t="str">
        <f>IF(B128="","",VLOOKUP(AD128,Varsayımlar!$B:$Q,13,0))</f>
        <v>YURTDIŞI</v>
      </c>
      <c r="W128" s="70">
        <f>IF(B128="","",VLOOKUP(AD128,Varsayımlar!$B:$Q,14,0))</f>
        <v>9</v>
      </c>
      <c r="X128" s="73">
        <v>46266</v>
      </c>
      <c r="Y128" s="73">
        <v>46539</v>
      </c>
      <c r="Z128" s="70">
        <v>26090120</v>
      </c>
      <c r="AA128" s="70" t="str">
        <f>IF(B128="","",VLOOKUP(AD128,Varsayımlar!$B:$Q,15,0))</f>
        <v>SİYAH KARE KOLİ- Üretim Tarihi Etiketli</v>
      </c>
      <c r="AB128" s="70" t="str">
        <f>IF(B128="","",VLOOKUP(AD128,Varsayımlar!$B:$Q,16,0))</f>
        <v>19-21 CM</v>
      </c>
      <c r="AC128" s="9">
        <f>IF(B128="","",VLOOKUP(Sayfa2!AD104,Varsayımlar!B:S,18,0))</f>
        <v>0</v>
      </c>
      <c r="AD128" s="9" t="str">
        <f t="shared" si="3"/>
        <v>SMART LLCTORTİLLAS SAMAKAT 20CM 166G</v>
      </c>
    </row>
    <row r="129" spans="1:30" ht="39" hidden="1" customHeight="1" x14ac:dyDescent="0.25">
      <c r="A129" s="9" t="s">
        <v>213</v>
      </c>
      <c r="B129" s="150" t="s">
        <v>104</v>
      </c>
      <c r="C129" s="108">
        <f>IF(B129="","",VLOOKUP(AD129,Varsayımlar!$B:$Q,3,0))</f>
        <v>8698829380698</v>
      </c>
      <c r="D129" s="108">
        <v>36</v>
      </c>
      <c r="E129" s="150" t="s">
        <v>105</v>
      </c>
      <c r="F129" s="107"/>
      <c r="G129" s="107" t="s">
        <v>720</v>
      </c>
      <c r="H129" s="107" t="str">
        <f>IF(B129="","",VLOOKUP(AD129,Varsayımlar!$B:$Q,5,0))</f>
        <v>TORTİLLAS 20CM (SAMAKAT BİLGİLERİ EKLİ)</v>
      </c>
      <c r="I129" s="107">
        <f>IF(B129="","",VLOOKUP(AD129,Varsayımlar!B:T,19,0))</f>
        <v>0</v>
      </c>
      <c r="J129" s="107" t="str">
        <f>IF(B129="","",VLOOKUP(AD129,Varsayımlar!$B:$Q,6,0))</f>
        <v>SADE</v>
      </c>
      <c r="K129" s="107">
        <v>7200</v>
      </c>
      <c r="L129" s="107"/>
      <c r="M129" s="107">
        <f>IFERROR(IF(B129="","",K129/VLOOKUP(AD129,Varsayımlar!B:R,17,0)),"")</f>
        <v>32</v>
      </c>
      <c r="N129" s="107"/>
      <c r="O129" s="107">
        <v>32</v>
      </c>
      <c r="P129" s="107">
        <f>IF(B129="","",VLOOKUP(AD129,Varsayımlar!$B:$Q,7,0)*K129)</f>
        <v>100800</v>
      </c>
      <c r="Q129" s="107">
        <f>IF(B129="","",VLOOKUP(AD129,Varsayımlar!$B:$Q,8,0))</f>
        <v>20</v>
      </c>
      <c r="R129" s="107" t="str">
        <f>IF(B129="","",VLOOKUP(AD129,Varsayımlar!$B:$Q,9,0))</f>
        <v>IRAK SOFT</v>
      </c>
      <c r="S129" s="107">
        <f>IF(B129="","",VLOOKUP(AD129,Varsayımlar!$B:$Q,10,0))</f>
        <v>4</v>
      </c>
      <c r="T129" s="107">
        <f>IF(B129="","",VLOOKUP(AD129,Varsayımlar!$B:$Q,11,0))</f>
        <v>14</v>
      </c>
      <c r="U129" s="107">
        <f>IF(B129="","",VLOOKUP(AD129,Varsayımlar!$B:$Q,12,0))</f>
        <v>166</v>
      </c>
      <c r="V129" s="107" t="str">
        <f>IF(B129="","",VLOOKUP(AD129,Varsayımlar!$B:$Q,13,0))</f>
        <v>YURTDIŞI</v>
      </c>
      <c r="W129" s="107">
        <f>IF(B129="","",VLOOKUP(AD129,Varsayımlar!$B:$Q,14,0))</f>
        <v>9</v>
      </c>
      <c r="X129" s="110">
        <v>46267</v>
      </c>
      <c r="Y129" s="110">
        <v>46540</v>
      </c>
      <c r="Z129" s="107">
        <v>26090220</v>
      </c>
      <c r="AA129" s="107" t="str">
        <f>IF(B129="","",VLOOKUP(AD129,Varsayımlar!$B:$Q,15,0))</f>
        <v>SİYAH KARE KOLİ- Üretim Tarihi Etiketli</v>
      </c>
      <c r="AB129" s="107" t="str">
        <f>IF(B129="","",VLOOKUP(AD129,Varsayımlar!$B:$Q,16,0))</f>
        <v>19-21 CM</v>
      </c>
      <c r="AC129" s="90">
        <f>IF(B129="","",VLOOKUP(Sayfa2!AD105,Varsayımlar!B:S,18,0))</f>
        <v>0</v>
      </c>
      <c r="AD129" s="90" t="str">
        <f t="shared" si="3"/>
        <v>SMART LLCTORTİLLAS SAMAKAT 20CM 166G</v>
      </c>
    </row>
    <row r="130" spans="1:30" ht="39" hidden="1" customHeight="1" x14ac:dyDescent="0.25">
      <c r="A130" s="9" t="s">
        <v>214</v>
      </c>
      <c r="B130" s="81" t="s">
        <v>104</v>
      </c>
      <c r="C130" s="4">
        <f>IF(B130="","",VLOOKUP(AD130,Varsayımlar!$B:$Q,3,0))</f>
        <v>8698829380698</v>
      </c>
      <c r="D130" s="4">
        <v>37</v>
      </c>
      <c r="E130" s="81" t="s">
        <v>105</v>
      </c>
      <c r="F130" s="67"/>
      <c r="G130" s="67" t="s">
        <v>720</v>
      </c>
      <c r="H130" s="67" t="str">
        <f>IF(B130="","",VLOOKUP(AD130,Varsayımlar!$B:$Q,5,0))</f>
        <v>TORTİLLAS 20CM (SAMAKAT BİLGİLERİ EKLİ)</v>
      </c>
      <c r="I130" s="67">
        <f>IF(B130="","",VLOOKUP(AD130,Varsayımlar!B:T,19,0))</f>
        <v>0</v>
      </c>
      <c r="J130" s="67" t="str">
        <f>IF(B130="","",VLOOKUP(AD130,Varsayımlar!$B:$Q,6,0))</f>
        <v>SADE</v>
      </c>
      <c r="K130" s="67">
        <v>6075</v>
      </c>
      <c r="L130" s="67"/>
      <c r="M130" s="67">
        <f>IFERROR(IF(B130="","",K130/VLOOKUP(AD130,Varsayımlar!B:R,17,0)),"")</f>
        <v>27</v>
      </c>
      <c r="N130" s="67"/>
      <c r="O130" s="67">
        <v>27</v>
      </c>
      <c r="P130" s="67">
        <f>IF(B130="","",VLOOKUP(AD130,Varsayımlar!$B:$Q,7,0)*K130)</f>
        <v>85050</v>
      </c>
      <c r="Q130" s="67">
        <f>IF(B130="","",VLOOKUP(AD130,Varsayımlar!$B:$Q,8,0))</f>
        <v>20</v>
      </c>
      <c r="R130" s="67" t="str">
        <f>IF(B130="","",VLOOKUP(AD130,Varsayımlar!$B:$Q,9,0))</f>
        <v>IRAK SOFT</v>
      </c>
      <c r="S130" s="67">
        <f>IF(B130="","",VLOOKUP(AD130,Varsayımlar!$B:$Q,10,0))</f>
        <v>4</v>
      </c>
      <c r="T130" s="67">
        <f>IF(B130="","",VLOOKUP(AD130,Varsayımlar!$B:$Q,11,0))</f>
        <v>14</v>
      </c>
      <c r="U130" s="67">
        <f>IF(B130="","",VLOOKUP(AD130,Varsayımlar!$B:$Q,12,0))</f>
        <v>166</v>
      </c>
      <c r="V130" s="67" t="str">
        <f>IF(B130="","",VLOOKUP(AD130,Varsayımlar!$B:$Q,13,0))</f>
        <v>YURTDIŞI</v>
      </c>
      <c r="W130" s="67">
        <f>IF(B130="","",VLOOKUP(AD130,Varsayımlar!$B:$Q,14,0))</f>
        <v>9</v>
      </c>
      <c r="X130" s="68">
        <v>46296</v>
      </c>
      <c r="Y130" s="68">
        <v>46569</v>
      </c>
      <c r="Z130" s="67">
        <v>26100120</v>
      </c>
      <c r="AA130" s="67" t="str">
        <f>IF(B130="","",VLOOKUP(AD130,Varsayımlar!$B:$Q,15,0))</f>
        <v>SİYAH KARE KOLİ- Üretim Tarihi Etiketli</v>
      </c>
      <c r="AB130" s="67" t="str">
        <f>IF(B130="","",VLOOKUP(AD130,Varsayımlar!$B:$Q,16,0))</f>
        <v>19-21 CM</v>
      </c>
      <c r="AC130" s="9">
        <f>IF(B130="","",VLOOKUP(Sayfa2!AD106,Varsayımlar!B:S,18,0))</f>
        <v>0</v>
      </c>
      <c r="AD130" s="9" t="str">
        <f t="shared" si="3"/>
        <v>SMART LLCTORTİLLAS SAMAKAT 20CM 166G</v>
      </c>
    </row>
    <row r="131" spans="1:30" ht="39" hidden="1" customHeight="1" x14ac:dyDescent="0.25">
      <c r="A131" s="9" t="s">
        <v>215</v>
      </c>
      <c r="B131" s="81" t="s">
        <v>104</v>
      </c>
      <c r="C131" s="4">
        <f>IF(B131="","",VLOOKUP(AD131,Varsayımlar!$B:$Q,3,0))</f>
        <v>8698829380698</v>
      </c>
      <c r="D131" s="4">
        <v>37</v>
      </c>
      <c r="E131" s="81" t="s">
        <v>156</v>
      </c>
      <c r="F131" s="67"/>
      <c r="G131" s="67" t="s">
        <v>720</v>
      </c>
      <c r="H131" s="67" t="str">
        <f>IF(B131="","",VLOOKUP(AD131,Varsayımlar!$B:$Q,5,0))</f>
        <v>Kırmızı Tortillas 25 cm</v>
      </c>
      <c r="I131" s="67">
        <f>IF(B131="","",VLOOKUP(AD131,Varsayımlar!B:T,19,0))</f>
        <v>0</v>
      </c>
      <c r="J131" s="67" t="str">
        <f>IF(B131="","",VLOOKUP(AD131,Varsayımlar!$B:$Q,6,0))</f>
        <v>SADE</v>
      </c>
      <c r="K131" s="67">
        <v>420</v>
      </c>
      <c r="L131" s="67"/>
      <c r="M131" s="67">
        <f>IFERROR(IF(B131="","",K131/VLOOKUP(AD131,Varsayımlar!B:R,17,0)),"")</f>
        <v>5</v>
      </c>
      <c r="N131" s="67"/>
      <c r="O131" s="67">
        <v>5</v>
      </c>
      <c r="P131" s="67">
        <f>IF(B131="","",VLOOKUP(AD131,Varsayımlar!$B:$Q,7,0)*K131)</f>
        <v>12600</v>
      </c>
      <c r="Q131" s="67">
        <f>IF(B131="","",VLOOKUP(AD131,Varsayımlar!$B:$Q,8,0))</f>
        <v>25</v>
      </c>
      <c r="R131" s="67" t="str">
        <f>IF(B131="","",VLOOKUP(AD131,Varsayımlar!$B:$Q,9,0))</f>
        <v>Soft</v>
      </c>
      <c r="S131" s="67">
        <f>IF(B131="","",VLOOKUP(AD131,Varsayımlar!$B:$Q,10,0))</f>
        <v>4</v>
      </c>
      <c r="T131" s="67">
        <f>IF(B131="","",VLOOKUP(AD131,Varsayımlar!$B:$Q,11,0))</f>
        <v>30</v>
      </c>
      <c r="U131" s="67">
        <f>IF(B131="","",VLOOKUP(AD131,Varsayımlar!$B:$Q,12,0))</f>
        <v>250</v>
      </c>
      <c r="V131" s="67" t="str">
        <f>IF(B131="","",VLOOKUP(AD131,Varsayımlar!$B:$Q,13,0))</f>
        <v>Yurtdışı</v>
      </c>
      <c r="W131" s="67">
        <f>IF(B131="","",VLOOKUP(AD131,Varsayımlar!$B:$Q,14,0))</f>
        <v>9</v>
      </c>
      <c r="X131" s="68">
        <v>46296</v>
      </c>
      <c r="Y131" s="68">
        <v>46569</v>
      </c>
      <c r="Z131" s="67">
        <v>26100125</v>
      </c>
      <c r="AA131" s="67" t="str">
        <f>IF(B131="","",VLOOKUP(AD131,Varsayımlar!$B:$Q,15,0))</f>
        <v>Kırmızı Koli- Üretim Tarihi Etiketli</v>
      </c>
      <c r="AB131" s="67" t="str">
        <f>IF(B131="","",VLOOKUP(AD131,Varsayımlar!$B:$Q,16,0))</f>
        <v>24-26 CM</v>
      </c>
      <c r="AC131" s="90">
        <f>IF(B131="","",VLOOKUP(Sayfa2!AD107,Varsayımlar!B:S,18,0))</f>
        <v>0</v>
      </c>
      <c r="AD131" s="90" t="str">
        <f t="shared" si="3"/>
        <v>SMART LLCKırmızı tortillas 25cm 4 lü 250g</v>
      </c>
    </row>
    <row r="132" spans="1:30" ht="39" hidden="1" customHeight="1" x14ac:dyDescent="0.25">
      <c r="A132" s="9" t="s">
        <v>216</v>
      </c>
      <c r="B132" s="149" t="s">
        <v>104</v>
      </c>
      <c r="C132" s="83">
        <f>IF(B132="","",VLOOKUP(AD132,Varsayımlar!$B:$Q,3,0))</f>
        <v>8698829380698</v>
      </c>
      <c r="D132" s="83">
        <v>38</v>
      </c>
      <c r="E132" s="149" t="s">
        <v>105</v>
      </c>
      <c r="F132" s="82"/>
      <c r="G132" s="82" t="s">
        <v>720</v>
      </c>
      <c r="H132" s="82" t="str">
        <f>IF(B132="","",VLOOKUP(AD132,Varsayımlar!$B:$Q,5,0))</f>
        <v>TORTİLLAS 20CM (SAMAKAT BİLGİLERİ EKLİ)</v>
      </c>
      <c r="I132" s="82">
        <f>IF(B132="","",VLOOKUP(AD132,Varsayımlar!B:T,19,0))</f>
        <v>0</v>
      </c>
      <c r="J132" s="82" t="str">
        <f>IF(B132="","",VLOOKUP(AD132,Varsayımlar!$B:$Q,6,0))</f>
        <v>SADE</v>
      </c>
      <c r="K132" s="82">
        <v>4275</v>
      </c>
      <c r="L132" s="82"/>
      <c r="M132" s="82">
        <f>IFERROR(IF(B132="","",K132/VLOOKUP(AD132,Varsayımlar!B:R,17,0)),"")</f>
        <v>19</v>
      </c>
      <c r="N132" s="82"/>
      <c r="O132" s="82">
        <v>20</v>
      </c>
      <c r="P132" s="82">
        <f>IF(B132="","",VLOOKUP(AD132,Varsayımlar!$B:$Q,7,0)*K132)</f>
        <v>59850</v>
      </c>
      <c r="Q132" s="82">
        <f>IF(B132="","",VLOOKUP(AD132,Varsayımlar!$B:$Q,8,0))</f>
        <v>20</v>
      </c>
      <c r="R132" s="82" t="str">
        <f>IF(B132="","",VLOOKUP(AD132,Varsayımlar!$B:$Q,9,0))</f>
        <v>IRAK SOFT</v>
      </c>
      <c r="S132" s="82">
        <f>IF(B132="","",VLOOKUP(AD132,Varsayımlar!$B:$Q,10,0))</f>
        <v>4</v>
      </c>
      <c r="T132" s="82">
        <f>IF(B132="","",VLOOKUP(AD132,Varsayımlar!$B:$Q,11,0))</f>
        <v>14</v>
      </c>
      <c r="U132" s="82">
        <f>IF(B132="","",VLOOKUP(AD132,Varsayımlar!$B:$Q,12,0))</f>
        <v>166</v>
      </c>
      <c r="V132" s="82" t="str">
        <f>IF(B132="","",VLOOKUP(AD132,Varsayımlar!$B:$Q,13,0))</f>
        <v>YURTDIŞI</v>
      </c>
      <c r="W132" s="82">
        <f>IF(B132="","",VLOOKUP(AD132,Varsayımlar!$B:$Q,14,0))</f>
        <v>9</v>
      </c>
      <c r="X132" s="84">
        <v>46297</v>
      </c>
      <c r="Y132" s="84">
        <v>46570</v>
      </c>
      <c r="Z132" s="82">
        <v>26100220</v>
      </c>
      <c r="AA132" s="82" t="str">
        <f>IF(B132="","",VLOOKUP(AD132,Varsayımlar!$B:$Q,15,0))</f>
        <v>SİYAH KARE KOLİ- Üretim Tarihi Etiketli</v>
      </c>
      <c r="AB132" s="82" t="str">
        <f>IF(B132="","",VLOOKUP(AD132,Varsayımlar!$B:$Q,16,0))</f>
        <v>19-21 CM</v>
      </c>
      <c r="AC132" s="9">
        <f>IF(B132="","",VLOOKUP(Sayfa2!AD108,Varsayımlar!B:S,18,0))</f>
        <v>0</v>
      </c>
      <c r="AD132" s="9" t="str">
        <f t="shared" si="3"/>
        <v>SMART LLCTORTİLLAS SAMAKAT 20CM 166G</v>
      </c>
    </row>
    <row r="133" spans="1:30" ht="39" hidden="1" customHeight="1" x14ac:dyDescent="0.25">
      <c r="A133" s="9" t="s">
        <v>217</v>
      </c>
      <c r="B133" s="149" t="s">
        <v>104</v>
      </c>
      <c r="C133" s="83">
        <f>IF(B133="","",VLOOKUP(AD133,Varsayımlar!$B:$Q,3,0))</f>
        <v>8698829380698</v>
      </c>
      <c r="D133" s="83">
        <v>38</v>
      </c>
      <c r="E133" s="149" t="s">
        <v>156</v>
      </c>
      <c r="F133" s="82"/>
      <c r="G133" s="82" t="s">
        <v>720</v>
      </c>
      <c r="H133" s="82" t="str">
        <f>IF(B133="","",VLOOKUP(AD133,Varsayımlar!$B:$Q,5,0))</f>
        <v>Kırmızı Tortillas 25 cm</v>
      </c>
      <c r="I133" s="82">
        <f>IF(B133="","",VLOOKUP(AD133,Varsayımlar!B:T,19,0))</f>
        <v>0</v>
      </c>
      <c r="J133" s="82" t="str">
        <f>IF(B133="","",VLOOKUP(AD133,Varsayımlar!$B:$Q,6,0))</f>
        <v>SADE</v>
      </c>
      <c r="K133" s="82">
        <v>336</v>
      </c>
      <c r="L133" s="82"/>
      <c r="M133" s="82">
        <f>IFERROR(IF(B133="","",K133/VLOOKUP(AD133,Varsayımlar!B:R,17,0)),"")</f>
        <v>4</v>
      </c>
      <c r="N133" s="82"/>
      <c r="O133" s="82">
        <v>3</v>
      </c>
      <c r="P133" s="82">
        <f>IF(B133="","",VLOOKUP(AD133,Varsayımlar!$B:$Q,7,0)*K133)</f>
        <v>10080</v>
      </c>
      <c r="Q133" s="82">
        <f>IF(B133="","",VLOOKUP(AD133,Varsayımlar!$B:$Q,8,0))</f>
        <v>25</v>
      </c>
      <c r="R133" s="82" t="str">
        <f>IF(B133="","",VLOOKUP(AD133,Varsayımlar!$B:$Q,9,0))</f>
        <v>Soft</v>
      </c>
      <c r="S133" s="82">
        <f>IF(B133="","",VLOOKUP(AD133,Varsayımlar!$B:$Q,10,0))</f>
        <v>4</v>
      </c>
      <c r="T133" s="82">
        <f>IF(B133="","",VLOOKUP(AD133,Varsayımlar!$B:$Q,11,0))</f>
        <v>30</v>
      </c>
      <c r="U133" s="82">
        <f>IF(B133="","",VLOOKUP(AD133,Varsayımlar!$B:$Q,12,0))</f>
        <v>250</v>
      </c>
      <c r="V133" s="82" t="str">
        <f>IF(B133="","",VLOOKUP(AD133,Varsayımlar!$B:$Q,13,0))</f>
        <v>Yurtdışı</v>
      </c>
      <c r="W133" s="82">
        <f>IF(B133="","",VLOOKUP(AD133,Varsayımlar!$B:$Q,14,0))</f>
        <v>9</v>
      </c>
      <c r="X133" s="84">
        <v>46297</v>
      </c>
      <c r="Y133" s="84">
        <v>46570</v>
      </c>
      <c r="Z133" s="82">
        <v>26100225</v>
      </c>
      <c r="AA133" s="82" t="str">
        <f>IF(B133="","",VLOOKUP(AD133,Varsayımlar!$B:$Q,15,0))</f>
        <v>Kırmızı Koli- Üretim Tarihi Etiketli</v>
      </c>
      <c r="AB133" s="82" t="str">
        <f>IF(B133="","",VLOOKUP(AD133,Varsayımlar!$B:$Q,16,0))</f>
        <v>24-26 CM</v>
      </c>
      <c r="AC133" s="90">
        <f>IF(B133="","",VLOOKUP(Sayfa2!AD109,Varsayımlar!B:S,18,0))</f>
        <v>0</v>
      </c>
      <c r="AD133" s="90" t="str">
        <f t="shared" si="3"/>
        <v>SMART LLCKırmızı tortillas 25cm 4 lü 250g</v>
      </c>
    </row>
    <row r="134" spans="1:30" ht="39" hidden="1" customHeight="1" x14ac:dyDescent="0.25">
      <c r="A134" s="9" t="s">
        <v>218</v>
      </c>
      <c r="B134" s="149" t="s">
        <v>104</v>
      </c>
      <c r="C134" s="83">
        <f>IF(B134="","",VLOOKUP(AD134,Varsayımlar!$B:$Q,3,0))</f>
        <v>8698829380698</v>
      </c>
      <c r="D134" s="83">
        <v>38</v>
      </c>
      <c r="E134" s="149" t="s">
        <v>393</v>
      </c>
      <c r="F134" s="82"/>
      <c r="G134" s="82" t="s">
        <v>720</v>
      </c>
      <c r="H134" s="82" t="str">
        <f>IF(B134="","",VLOOKUP(AD134,Varsayımlar!$B:$Q,5,0))</f>
        <v>Tortillas 20cm Çok Tahıllı</v>
      </c>
      <c r="I134" s="82">
        <f>IF(B134="","",VLOOKUP(AD134,Varsayımlar!B:T,19,0))</f>
        <v>0</v>
      </c>
      <c r="J134" s="82" t="str">
        <f>IF(B134="","",VLOOKUP(AD134,Varsayımlar!$B:$Q,6,0))</f>
        <v>Çok Tahıllı</v>
      </c>
      <c r="K134" s="82">
        <v>2025</v>
      </c>
      <c r="L134" s="82"/>
      <c r="M134" s="82">
        <f>IFERROR(IF(B134="","",K134/VLOOKUP(AD134,Varsayımlar!B:R,17,0)),"")</f>
        <v>9</v>
      </c>
      <c r="N134" s="82"/>
      <c r="O134" s="82">
        <v>9</v>
      </c>
      <c r="P134" s="82">
        <f>IF(B134="","",VLOOKUP(AD134,Varsayımlar!$B:$Q,7,0)*K134)</f>
        <v>28350</v>
      </c>
      <c r="Q134" s="82">
        <f>IF(B134="","",VLOOKUP(AD134,Varsayımlar!$B:$Q,8,0))</f>
        <v>20</v>
      </c>
      <c r="R134" s="82" t="str">
        <f>IF(B134="","",VLOOKUP(AD134,Varsayımlar!$B:$Q,9,0))</f>
        <v>Irak Soft</v>
      </c>
      <c r="S134" s="82">
        <f>IF(B134="","",VLOOKUP(AD134,Varsayımlar!$B:$Q,10,0))</f>
        <v>4</v>
      </c>
      <c r="T134" s="82">
        <f>IF(B134="","",VLOOKUP(AD134,Varsayımlar!$B:$Q,11,0))</f>
        <v>14</v>
      </c>
      <c r="U134" s="82">
        <f>IF(B134="","",VLOOKUP(AD134,Varsayımlar!$B:$Q,12,0))</f>
        <v>166</v>
      </c>
      <c r="V134" s="82" t="str">
        <f>IF(B134="","",VLOOKUP(AD134,Varsayımlar!$B:$Q,13,0))</f>
        <v>Yurtdışı</v>
      </c>
      <c r="W134" s="82">
        <f>IF(B134="","",VLOOKUP(AD134,Varsayımlar!$B:$Q,14,0))</f>
        <v>9</v>
      </c>
      <c r="X134" s="84">
        <v>46297</v>
      </c>
      <c r="Y134" s="84">
        <v>46570</v>
      </c>
      <c r="Z134" s="82" t="s">
        <v>851</v>
      </c>
      <c r="AA134" s="82" t="str">
        <f>IF(B134="","",VLOOKUP(AD134,Varsayımlar!$B:$Q,15,0))</f>
        <v>SİYAH KARE KOLİ-Üretim Tarihi Etiketli</v>
      </c>
      <c r="AB134" s="82" t="str">
        <f>IF(B134="","",VLOOKUP(AD134,Varsayımlar!$B:$Q,16,0))</f>
        <v>19-21 cm</v>
      </c>
      <c r="AC134" s="9">
        <f>IF(B134="","",VLOOKUP(Sayfa2!AD110,Varsayımlar!B:S,18,0))</f>
        <v>0</v>
      </c>
      <c r="AD134" s="9" t="str">
        <f t="shared" si="3"/>
        <v>SMART LLCTortillas 20cm Çok Tahıllı 4pcs 166g</v>
      </c>
    </row>
    <row r="135" spans="1:30" ht="39" hidden="1" customHeight="1" x14ac:dyDescent="0.25">
      <c r="A135" s="9" t="s">
        <v>219</v>
      </c>
      <c r="B135" s="151" t="s">
        <v>104</v>
      </c>
      <c r="C135" s="112">
        <f>IF(B135="","",VLOOKUP(AD135,Varsayımlar!$B:$Q,3,0))</f>
        <v>8698829380698</v>
      </c>
      <c r="D135" s="112">
        <v>39</v>
      </c>
      <c r="E135" s="151" t="s">
        <v>263</v>
      </c>
      <c r="F135" s="111"/>
      <c r="G135" s="111" t="s">
        <v>720</v>
      </c>
      <c r="H135" s="111" t="str">
        <f>IF(B135="","",VLOOKUP(AD135,Varsayımlar!$B:$Q,5,0))</f>
        <v>Tortillas 20cm (Samakat Bilgileri Ekli)</v>
      </c>
      <c r="I135" s="111">
        <f>IF(B135="","",VLOOKUP(AD135,Varsayımlar!B:T,19,0))</f>
        <v>0</v>
      </c>
      <c r="J135" s="111" t="str">
        <f>IF(B135="","",VLOOKUP(AD135,Varsayımlar!$B:$Q,6,0))</f>
        <v>PEYNİRLİ</v>
      </c>
      <c r="K135" s="111">
        <v>5625</v>
      </c>
      <c r="L135" s="111"/>
      <c r="M135" s="111">
        <f>IFERROR(IF(B135="","",K135/VLOOKUP(AD135,Varsayımlar!B:R,17,0)),"")</f>
        <v>25</v>
      </c>
      <c r="N135" s="111"/>
      <c r="O135" s="111">
        <v>26</v>
      </c>
      <c r="P135" s="111">
        <f>IF(B135="","",VLOOKUP(AD135,Varsayımlar!$B:$Q,7,0)*K135)</f>
        <v>78750</v>
      </c>
      <c r="Q135" s="111">
        <f>IF(B135="","",VLOOKUP(AD135,Varsayımlar!$B:$Q,8,0))</f>
        <v>20</v>
      </c>
      <c r="R135" s="111" t="str">
        <f>IF(B135="","",VLOOKUP(AD135,Varsayımlar!$B:$Q,9,0))</f>
        <v>IRAK SOFT-AT</v>
      </c>
      <c r="S135" s="111">
        <f>IF(B135="","",VLOOKUP(AD135,Varsayımlar!$B:$Q,10,0))</f>
        <v>4</v>
      </c>
      <c r="T135" s="111">
        <f>IF(B135="","",VLOOKUP(AD135,Varsayımlar!$B:$Q,11,0))</f>
        <v>14</v>
      </c>
      <c r="U135" s="111">
        <f>IF(B135="","",VLOOKUP(AD135,Varsayımlar!$B:$Q,12,0))</f>
        <v>166</v>
      </c>
      <c r="V135" s="111" t="str">
        <f>IF(B135="","",VLOOKUP(AD135,Varsayımlar!$B:$Q,13,0))</f>
        <v>YURTDIŞI</v>
      </c>
      <c r="W135" s="111">
        <f>IF(B135="","",VLOOKUP(AD135,Varsayımlar!$B:$Q,14,0))</f>
        <v>9</v>
      </c>
      <c r="X135" s="114">
        <v>46298</v>
      </c>
      <c r="Y135" s="114">
        <v>46571</v>
      </c>
      <c r="Z135" s="111" t="s">
        <v>852</v>
      </c>
      <c r="AA135" s="111" t="str">
        <f>IF(B135="","",VLOOKUP(AD135,Varsayımlar!$B:$Q,15,0))</f>
        <v>Kare Koli-Üretim Tarihli Etiket</v>
      </c>
      <c r="AB135" s="111" t="str">
        <f>IF(B135="","",VLOOKUP(AD135,Varsayımlar!$B:$Q,16,0))</f>
        <v>19-21 cm</v>
      </c>
      <c r="AC135" s="9">
        <f>IF(B135="","",VLOOKUP(Sayfa2!AD111,Varsayımlar!B:S,18,0))</f>
        <v>0</v>
      </c>
      <c r="AD135" s="9" t="str">
        <f t="shared" si="3"/>
        <v>SMART LLCTortillas 20cm Peynirli 4pcs 166g</v>
      </c>
    </row>
    <row r="136" spans="1:30" ht="39" hidden="1" customHeight="1" x14ac:dyDescent="0.25">
      <c r="A136" s="9" t="s">
        <v>220</v>
      </c>
      <c r="B136" s="151" t="s">
        <v>104</v>
      </c>
      <c r="C136" s="112">
        <f>IF(B136="","",VLOOKUP(AD136,Varsayımlar!$B:$Q,3,0))</f>
        <v>8698829380698</v>
      </c>
      <c r="D136" s="112">
        <v>39</v>
      </c>
      <c r="E136" s="151" t="s">
        <v>156</v>
      </c>
      <c r="F136" s="111"/>
      <c r="G136" s="111" t="s">
        <v>720</v>
      </c>
      <c r="H136" s="111" t="str">
        <f>IF(B136="","",VLOOKUP(AD136,Varsayımlar!$B:$Q,5,0))</f>
        <v>Kırmızı Tortillas 25 cm</v>
      </c>
      <c r="I136" s="111">
        <f>IF(B136="","",VLOOKUP(AD136,Varsayımlar!B:T,19,0))</f>
        <v>0</v>
      </c>
      <c r="J136" s="111" t="str">
        <f>IF(B136="","",VLOOKUP(AD136,Varsayımlar!$B:$Q,6,0))</f>
        <v>SADE</v>
      </c>
      <c r="K136" s="111">
        <v>336</v>
      </c>
      <c r="L136" s="111"/>
      <c r="M136" s="111">
        <f>IFERROR(IF(B136="","",K136/VLOOKUP(AD136,Varsayımlar!B:R,17,0)),"")</f>
        <v>4</v>
      </c>
      <c r="N136" s="111"/>
      <c r="O136" s="111">
        <v>3</v>
      </c>
      <c r="P136" s="111">
        <f>IF(B136="","",VLOOKUP(AD136,Varsayımlar!$B:$Q,7,0)*K136)</f>
        <v>10080</v>
      </c>
      <c r="Q136" s="111">
        <f>IF(B136="","",VLOOKUP(AD136,Varsayımlar!$B:$Q,8,0))</f>
        <v>25</v>
      </c>
      <c r="R136" s="111" t="str">
        <f>IF(B136="","",VLOOKUP(AD136,Varsayımlar!$B:$Q,9,0))</f>
        <v>Soft</v>
      </c>
      <c r="S136" s="111">
        <f>IF(B136="","",VLOOKUP(AD136,Varsayımlar!$B:$Q,10,0))</f>
        <v>4</v>
      </c>
      <c r="T136" s="111">
        <f>IF(B136="","",VLOOKUP(AD136,Varsayımlar!$B:$Q,11,0))</f>
        <v>30</v>
      </c>
      <c r="U136" s="111">
        <f>IF(B136="","",VLOOKUP(AD136,Varsayımlar!$B:$Q,12,0))</f>
        <v>250</v>
      </c>
      <c r="V136" s="111" t="str">
        <f>IF(B136="","",VLOOKUP(AD136,Varsayımlar!$B:$Q,13,0))</f>
        <v>Yurtdışı</v>
      </c>
      <c r="W136" s="111">
        <f>IF(B136="","",VLOOKUP(AD136,Varsayımlar!$B:$Q,14,0))</f>
        <v>9</v>
      </c>
      <c r="X136" s="114">
        <v>46298</v>
      </c>
      <c r="Y136" s="114">
        <v>46571</v>
      </c>
      <c r="Z136" s="111">
        <v>26100325</v>
      </c>
      <c r="AA136" s="111" t="str">
        <f>IF(B136="","",VLOOKUP(AD136,Varsayımlar!$B:$Q,15,0))</f>
        <v>Kırmızı Koli- Üretim Tarihi Etiketli</v>
      </c>
      <c r="AB136" s="111" t="str">
        <f>IF(B136="","",VLOOKUP(AD136,Varsayımlar!$B:$Q,16,0))</f>
        <v>24-26 CM</v>
      </c>
      <c r="AC136" s="9">
        <f>IF(B136="","",VLOOKUP(Sayfa2!AD112,Varsayımlar!B:S,18,0))</f>
        <v>0</v>
      </c>
      <c r="AD136" s="9" t="str">
        <f t="shared" si="3"/>
        <v>SMART LLCKırmızı tortillas 25cm 4 lü 250g</v>
      </c>
    </row>
    <row r="137" spans="1:30" ht="39" hidden="1" customHeight="1" x14ac:dyDescent="0.25">
      <c r="A137" s="9" t="s">
        <v>221</v>
      </c>
      <c r="B137" s="151" t="s">
        <v>104</v>
      </c>
      <c r="C137" s="112">
        <f>IF(B137="","",VLOOKUP(AD137,Varsayımlar!$B:$Q,3,0))</f>
        <v>8698829380698</v>
      </c>
      <c r="D137" s="112">
        <v>39</v>
      </c>
      <c r="E137" s="151" t="s">
        <v>393</v>
      </c>
      <c r="F137" s="111"/>
      <c r="G137" s="111" t="s">
        <v>720</v>
      </c>
      <c r="H137" s="111" t="str">
        <f>IF(B137="","",VLOOKUP(AD137,Varsayımlar!$B:$Q,5,0))</f>
        <v>Tortillas 20cm Çok Tahıllı</v>
      </c>
      <c r="I137" s="111">
        <f>IF(B137="","",VLOOKUP(AD137,Varsayımlar!B:T,19,0))</f>
        <v>0</v>
      </c>
      <c r="J137" s="111" t="str">
        <f>IF(B137="","",VLOOKUP(AD137,Varsayımlar!$B:$Q,6,0))</f>
        <v>Çok Tahıllı</v>
      </c>
      <c r="K137" s="111">
        <v>675</v>
      </c>
      <c r="L137" s="111"/>
      <c r="M137" s="111">
        <f>IFERROR(IF(B137="","",K137/VLOOKUP(AD137,Varsayımlar!B:R,17,0)),"")</f>
        <v>3</v>
      </c>
      <c r="N137" s="111"/>
      <c r="O137" s="111">
        <v>4</v>
      </c>
      <c r="P137" s="111">
        <f>IF(B137="","",VLOOKUP(AD137,Varsayımlar!$B:$Q,7,0)*K137)</f>
        <v>9450</v>
      </c>
      <c r="Q137" s="111">
        <f>IF(B137="","",VLOOKUP(AD137,Varsayımlar!$B:$Q,8,0))</f>
        <v>20</v>
      </c>
      <c r="R137" s="111" t="str">
        <f>IF(B137="","",VLOOKUP(AD137,Varsayımlar!$B:$Q,9,0))</f>
        <v>Irak Soft</v>
      </c>
      <c r="S137" s="111">
        <f>IF(B137="","",VLOOKUP(AD137,Varsayımlar!$B:$Q,10,0))</f>
        <v>4</v>
      </c>
      <c r="T137" s="111">
        <f>IF(B137="","",VLOOKUP(AD137,Varsayımlar!$B:$Q,11,0))</f>
        <v>14</v>
      </c>
      <c r="U137" s="111">
        <f>IF(B137="","",VLOOKUP(AD137,Varsayımlar!$B:$Q,12,0))</f>
        <v>166</v>
      </c>
      <c r="V137" s="111" t="str">
        <f>IF(B137="","",VLOOKUP(AD137,Varsayımlar!$B:$Q,13,0))</f>
        <v>Yurtdışı</v>
      </c>
      <c r="W137" s="111">
        <f>IF(B137="","",VLOOKUP(AD137,Varsayımlar!$B:$Q,14,0))</f>
        <v>9</v>
      </c>
      <c r="X137" s="114">
        <v>46298</v>
      </c>
      <c r="Y137" s="114">
        <v>46571</v>
      </c>
      <c r="Z137" s="111" t="s">
        <v>853</v>
      </c>
      <c r="AA137" s="111" t="str">
        <f>IF(B137="","",VLOOKUP(AD137,Varsayımlar!$B:$Q,15,0))</f>
        <v>SİYAH KARE KOLİ-Üretim Tarihi Etiketli</v>
      </c>
      <c r="AB137" s="111" t="str">
        <f>IF(B137="","",VLOOKUP(AD137,Varsayımlar!$B:$Q,16,0))</f>
        <v>19-21 cm</v>
      </c>
      <c r="AC137" s="9">
        <f>IF(B137="","",VLOOKUP(Sayfa2!AD113,Varsayımlar!B:S,18,0))</f>
        <v>0</v>
      </c>
      <c r="AD137" s="9" t="str">
        <f t="shared" si="3"/>
        <v>SMART LLCTortillas 20cm Çok Tahıllı 4pcs 166g</v>
      </c>
    </row>
    <row r="138" spans="1:30" ht="29.25" hidden="1" customHeight="1" x14ac:dyDescent="0.25">
      <c r="A138" s="9" t="s">
        <v>222</v>
      </c>
      <c r="B138" s="9"/>
      <c r="C138" s="10" t="str">
        <f>IF(B138="","",VLOOKUP(AD138,Varsayımlar!$B:$Q,3,0))</f>
        <v/>
      </c>
      <c r="D138" s="10"/>
      <c r="E138" s="10"/>
      <c r="F138" s="9"/>
      <c r="G138" s="9"/>
      <c r="H138" s="9" t="str">
        <f>IF(B138="","",VLOOKUP(AD138,Varsayımlar!$B:$Q,5,0))</f>
        <v/>
      </c>
      <c r="I138" s="9" t="str">
        <f>IF(B138="","",VLOOKUP(AD138,Varsayımlar!B:T,19,0))</f>
        <v/>
      </c>
      <c r="J138" s="9" t="str">
        <f>IF(B138="","",VLOOKUP(AD138,Varsayımlar!$B:$Q,6,0))</f>
        <v/>
      </c>
      <c r="K138" s="9"/>
      <c r="L138" s="9"/>
      <c r="M138" s="9" t="str">
        <f>IFERROR(IF(B138="","",K138/VLOOKUP(AD138,Varsayımlar!B:R,17,0)),"")</f>
        <v/>
      </c>
      <c r="N138" s="9"/>
      <c r="O138" s="9"/>
      <c r="P138" s="9" t="str">
        <f>IF(B138="","",VLOOKUP(AD138,Varsayımlar!$B:$Q,7,0)*K138)</f>
        <v/>
      </c>
      <c r="Q138" s="9" t="str">
        <f>IF(B138="","",VLOOKUP(AD138,Varsayımlar!$B:$Q,8,0))</f>
        <v/>
      </c>
      <c r="R138" s="9" t="str">
        <f>IF(B138="","",VLOOKUP(AD138,Varsayımlar!$B:$Q,9,0))</f>
        <v/>
      </c>
      <c r="S138" s="9" t="str">
        <f>IF(B138="","",VLOOKUP(AD138,Varsayımlar!$B:$Q,10,0))</f>
        <v/>
      </c>
      <c r="T138" s="9" t="str">
        <f>IF(B138="","",VLOOKUP(AD138,Varsayımlar!$B:$Q,11,0))</f>
        <v/>
      </c>
      <c r="U138" s="9" t="str">
        <f>IF(B138="","",VLOOKUP(AD138,Varsayımlar!$B:$Q,12,0))</f>
        <v/>
      </c>
      <c r="V138" s="9" t="str">
        <f>IF(B138="","",VLOOKUP(AD138,Varsayımlar!$B:$Q,13,0))</f>
        <v/>
      </c>
      <c r="W138" s="9" t="str">
        <f>IF(B138="","",VLOOKUP(AD138,Varsayımlar!$B:$Q,14,0))</f>
        <v/>
      </c>
      <c r="X138" s="9"/>
      <c r="Y138" s="9"/>
      <c r="Z138" s="9"/>
      <c r="AA138" s="9" t="str">
        <f>IF(B138="","",VLOOKUP(AD138,Varsayımlar!$B:$Q,15,0))</f>
        <v/>
      </c>
      <c r="AB138" s="9" t="str">
        <f>IF(B138="","",VLOOKUP(AD138,Varsayımlar!$B:$Q,16,0))</f>
        <v/>
      </c>
      <c r="AC138" s="9" t="str">
        <f>IF(B138="","",VLOOKUP(Sayfa2!AD114,Varsayımlar!B:S,18,0))</f>
        <v/>
      </c>
      <c r="AD138" s="9" t="str">
        <f t="shared" si="3"/>
        <v/>
      </c>
    </row>
    <row r="139" spans="1:30" ht="29.25" hidden="1" customHeight="1" x14ac:dyDescent="0.25">
      <c r="A139" s="9" t="s">
        <v>223</v>
      </c>
      <c r="B139" s="9"/>
      <c r="C139" s="10" t="str">
        <f>IF(B139="","",VLOOKUP(AD139,Varsayımlar!$B:$Q,3,0))</f>
        <v/>
      </c>
      <c r="D139" s="10"/>
      <c r="E139" s="10"/>
      <c r="F139" s="9"/>
      <c r="G139" s="9"/>
      <c r="H139" s="9" t="str">
        <f>IF(B139="","",VLOOKUP(AD139,Varsayımlar!$B:$Q,5,0))</f>
        <v/>
      </c>
      <c r="I139" s="9" t="str">
        <f>IF(B139="","",VLOOKUP(AD139,Varsayımlar!B:T,19,0))</f>
        <v/>
      </c>
      <c r="J139" s="9" t="str">
        <f>IF(B139="","",VLOOKUP(AD139,Varsayımlar!$B:$Q,6,0))</f>
        <v/>
      </c>
      <c r="K139" s="9"/>
      <c r="L139" s="9"/>
      <c r="M139" s="9" t="str">
        <f>IFERROR(IF(B139="","",K139/VLOOKUP(AD139,Varsayımlar!B:R,17,0)),"")</f>
        <v/>
      </c>
      <c r="N139" s="9"/>
      <c r="O139" s="9"/>
      <c r="P139" s="9" t="str">
        <f>IF(B139="","",VLOOKUP(AD139,Varsayımlar!$B:$Q,7,0)*K139)</f>
        <v/>
      </c>
      <c r="Q139" s="9" t="str">
        <f>IF(B139="","",VLOOKUP(AD139,Varsayımlar!$B:$Q,8,0))</f>
        <v/>
      </c>
      <c r="R139" s="9" t="str">
        <f>IF(B139="","",VLOOKUP(AD139,Varsayımlar!$B:$Q,9,0))</f>
        <v/>
      </c>
      <c r="S139" s="9" t="str">
        <f>IF(B139="","",VLOOKUP(AD139,Varsayımlar!$B:$Q,10,0))</f>
        <v/>
      </c>
      <c r="T139" s="9" t="str">
        <f>IF(B139="","",VLOOKUP(AD139,Varsayımlar!$B:$Q,11,0))</f>
        <v/>
      </c>
      <c r="U139" s="9" t="str">
        <f>IF(B139="","",VLOOKUP(AD139,Varsayımlar!$B:$Q,12,0))</f>
        <v/>
      </c>
      <c r="V139" s="9" t="str">
        <f>IF(B139="","",VLOOKUP(AD139,Varsayımlar!$B:$Q,13,0))</f>
        <v/>
      </c>
      <c r="W139" s="9" t="str">
        <f>IF(B139="","",VLOOKUP(AD139,Varsayımlar!$B:$Q,14,0))</f>
        <v/>
      </c>
      <c r="X139" s="9"/>
      <c r="Y139" s="9"/>
      <c r="Z139" s="9"/>
      <c r="AA139" s="9" t="str">
        <f>IF(B139="","",VLOOKUP(AD139,Varsayımlar!$B:$Q,15,0))</f>
        <v/>
      </c>
      <c r="AB139" s="9" t="str">
        <f>IF(B139="","",VLOOKUP(AD139,Varsayımlar!$B:$Q,16,0))</f>
        <v/>
      </c>
      <c r="AC139" s="9" t="str">
        <f>IF(B139="","",VLOOKUP(Sayfa2!AD115,Varsayımlar!B:S,18,0))</f>
        <v/>
      </c>
      <c r="AD139" s="9" t="str">
        <f t="shared" si="3"/>
        <v/>
      </c>
    </row>
    <row r="140" spans="1:30" ht="29.25" hidden="1" customHeight="1" x14ac:dyDescent="0.25">
      <c r="A140" s="9" t="s">
        <v>224</v>
      </c>
      <c r="B140" s="9"/>
      <c r="C140" s="10" t="str">
        <f>IF(B140="","",VLOOKUP(AD140,Varsayımlar!$B:$Q,3,0))</f>
        <v/>
      </c>
      <c r="D140" s="10"/>
      <c r="E140" s="10"/>
      <c r="F140" s="9"/>
      <c r="G140" s="9"/>
      <c r="H140" s="9" t="str">
        <f>IF(B140="","",VLOOKUP(AD140,Varsayımlar!$B:$Q,5,0))</f>
        <v/>
      </c>
      <c r="I140" s="9" t="str">
        <f>IF(B140="","",VLOOKUP(AD140,Varsayımlar!B:T,19,0))</f>
        <v/>
      </c>
      <c r="J140" s="9" t="str">
        <f>IF(B140="","",VLOOKUP(AD140,Varsayımlar!$B:$Q,6,0))</f>
        <v/>
      </c>
      <c r="K140" s="9"/>
      <c r="L140" s="9"/>
      <c r="M140" s="9" t="str">
        <f>IFERROR(IF(B140="","",K140/VLOOKUP(AD140,Varsayımlar!B:R,17,0)),"")</f>
        <v/>
      </c>
      <c r="N140" s="9"/>
      <c r="O140" s="9"/>
      <c r="P140" s="9" t="str">
        <f>IF(B140="","",VLOOKUP(AD140,Varsayımlar!$B:$Q,7,0)*K140)</f>
        <v/>
      </c>
      <c r="Q140" s="9" t="str">
        <f>IF(B140="","",VLOOKUP(AD140,Varsayımlar!$B:$Q,8,0))</f>
        <v/>
      </c>
      <c r="R140" s="9" t="str">
        <f>IF(B140="","",VLOOKUP(AD140,Varsayımlar!$B:$Q,9,0))</f>
        <v/>
      </c>
      <c r="S140" s="9" t="str">
        <f>IF(B140="","",VLOOKUP(AD140,Varsayımlar!$B:$Q,10,0))</f>
        <v/>
      </c>
      <c r="T140" s="9" t="str">
        <f>IF(B140="","",VLOOKUP(AD140,Varsayımlar!$B:$Q,11,0))</f>
        <v/>
      </c>
      <c r="U140" s="9" t="str">
        <f>IF(B140="","",VLOOKUP(AD140,Varsayımlar!$B:$Q,12,0))</f>
        <v/>
      </c>
      <c r="V140" s="9" t="str">
        <f>IF(B140="","",VLOOKUP(AD140,Varsayımlar!$B:$Q,13,0))</f>
        <v/>
      </c>
      <c r="W140" s="9" t="str">
        <f>IF(B140="","",VLOOKUP(AD140,Varsayımlar!$B:$Q,14,0))</f>
        <v/>
      </c>
      <c r="X140" s="9"/>
      <c r="Y140" s="9"/>
      <c r="Z140" s="9"/>
      <c r="AA140" s="9" t="str">
        <f>IF(B140="","",VLOOKUP(AD140,Varsayımlar!$B:$Q,15,0))</f>
        <v/>
      </c>
      <c r="AB140" s="9" t="str">
        <f>IF(B140="","",VLOOKUP(AD140,Varsayımlar!$B:$Q,16,0))</f>
        <v/>
      </c>
      <c r="AC140" s="9" t="str">
        <f>IF(B140="","",VLOOKUP(Sayfa2!AD116,Varsayımlar!B:S,18,0))</f>
        <v/>
      </c>
      <c r="AD140" s="9" t="str">
        <f t="shared" si="3"/>
        <v/>
      </c>
    </row>
    <row r="141" spans="1:30" ht="29.25" hidden="1" customHeight="1" x14ac:dyDescent="0.25">
      <c r="A141" s="9" t="s">
        <v>225</v>
      </c>
      <c r="B141" s="9"/>
      <c r="C141" s="10" t="str">
        <f>IF(B141="","",VLOOKUP(AD141,Varsayımlar!$B:$Q,3,0))</f>
        <v/>
      </c>
      <c r="D141" s="10"/>
      <c r="E141" s="10"/>
      <c r="F141" s="9"/>
      <c r="G141" s="9"/>
      <c r="H141" s="9" t="str">
        <f>IF(B141="","",VLOOKUP(AD141,Varsayımlar!$B:$Q,5,0))</f>
        <v/>
      </c>
      <c r="I141" s="9" t="str">
        <f>IF(B141="","",VLOOKUP(AD141,Varsayımlar!B:T,19,0))</f>
        <v/>
      </c>
      <c r="J141" s="9" t="str">
        <f>IF(B141="","",VLOOKUP(AD141,Varsayımlar!$B:$Q,6,0))</f>
        <v/>
      </c>
      <c r="K141" s="9"/>
      <c r="L141" s="9"/>
      <c r="M141" s="9" t="str">
        <f>IFERROR(IF(B141="","",K141/VLOOKUP(AD141,Varsayımlar!B:R,17,0)),"")</f>
        <v/>
      </c>
      <c r="N141" s="9"/>
      <c r="O141" s="9"/>
      <c r="P141" s="9" t="str">
        <f>IF(B141="","",VLOOKUP(AD141,Varsayımlar!$B:$Q,7,0)*K141)</f>
        <v/>
      </c>
      <c r="Q141" s="9" t="str">
        <f>IF(B141="","",VLOOKUP(AD141,Varsayımlar!$B:$Q,8,0))</f>
        <v/>
      </c>
      <c r="R141" s="9" t="str">
        <f>IF(B141="","",VLOOKUP(AD141,Varsayımlar!$B:$Q,9,0))</f>
        <v/>
      </c>
      <c r="S141" s="9" t="str">
        <f>IF(B141="","",VLOOKUP(AD141,Varsayımlar!$B:$Q,10,0))</f>
        <v/>
      </c>
      <c r="T141" s="9" t="str">
        <f>IF(B141="","",VLOOKUP(AD141,Varsayımlar!$B:$Q,11,0))</f>
        <v/>
      </c>
      <c r="U141" s="9" t="str">
        <f>IF(B141="","",VLOOKUP(AD141,Varsayımlar!$B:$Q,12,0))</f>
        <v/>
      </c>
      <c r="V141" s="9" t="str">
        <f>IF(B141="","",VLOOKUP(AD141,Varsayımlar!$B:$Q,13,0))</f>
        <v/>
      </c>
      <c r="W141" s="9" t="str">
        <f>IF(B141="","",VLOOKUP(AD141,Varsayımlar!$B:$Q,14,0))</f>
        <v/>
      </c>
      <c r="X141" s="9"/>
      <c r="Y141" s="9"/>
      <c r="Z141" s="9"/>
      <c r="AA141" s="9" t="str">
        <f>IF(B141="","",VLOOKUP(AD141,Varsayımlar!$B:$Q,15,0))</f>
        <v/>
      </c>
      <c r="AB141" s="9" t="str">
        <f>IF(B141="","",VLOOKUP(AD141,Varsayımlar!$B:$Q,16,0))</f>
        <v/>
      </c>
      <c r="AC141" s="9" t="str">
        <f>IF(B141="","",VLOOKUP(Sayfa2!AD117,Varsayımlar!B:S,18,0))</f>
        <v/>
      </c>
      <c r="AD141" s="9" t="str">
        <f t="shared" si="3"/>
        <v/>
      </c>
    </row>
    <row r="142" spans="1:30" ht="29.25" hidden="1" customHeight="1" x14ac:dyDescent="0.25">
      <c r="A142" s="9" t="s">
        <v>226</v>
      </c>
      <c r="B142" s="9"/>
      <c r="C142" s="10" t="str">
        <f>IF(B142="","",VLOOKUP(AD142,Varsayımlar!$B:$Q,3,0))</f>
        <v/>
      </c>
      <c r="D142" s="10"/>
      <c r="E142" s="10"/>
      <c r="F142" s="9"/>
      <c r="G142" s="9"/>
      <c r="H142" s="9" t="str">
        <f>IF(B142="","",VLOOKUP(AD142,Varsayımlar!$B:$Q,5,0))</f>
        <v/>
      </c>
      <c r="I142" s="9" t="str">
        <f>IF(B142="","",VLOOKUP(AD142,Varsayımlar!B:T,19,0))</f>
        <v/>
      </c>
      <c r="J142" s="9" t="str">
        <f>IF(B142="","",VLOOKUP(AD142,Varsayımlar!$B:$Q,6,0))</f>
        <v/>
      </c>
      <c r="K142" s="9"/>
      <c r="L142" s="9"/>
      <c r="M142" s="9" t="str">
        <f>IFERROR(IF(B142="","",K142/VLOOKUP(AD142,Varsayımlar!B:R,17,0)),"")</f>
        <v/>
      </c>
      <c r="N142" s="9"/>
      <c r="O142" s="9"/>
      <c r="P142" s="9" t="str">
        <f>IF(B142="","",VLOOKUP(AD142,Varsayımlar!$B:$Q,7,0)*K142)</f>
        <v/>
      </c>
      <c r="Q142" s="9" t="str">
        <f>IF(B142="","",VLOOKUP(AD142,Varsayımlar!$B:$Q,8,0))</f>
        <v/>
      </c>
      <c r="R142" s="9" t="str">
        <f>IF(B142="","",VLOOKUP(AD142,Varsayımlar!$B:$Q,9,0))</f>
        <v/>
      </c>
      <c r="S142" s="9" t="str">
        <f>IF(B142="","",VLOOKUP(AD142,Varsayımlar!$B:$Q,10,0))</f>
        <v/>
      </c>
      <c r="T142" s="9" t="str">
        <f>IF(B142="","",VLOOKUP(AD142,Varsayımlar!$B:$Q,11,0))</f>
        <v/>
      </c>
      <c r="U142" s="9" t="str">
        <f>IF(B142="","",VLOOKUP(AD142,Varsayımlar!$B:$Q,12,0))</f>
        <v/>
      </c>
      <c r="V142" s="9" t="str">
        <f>IF(B142="","",VLOOKUP(AD142,Varsayımlar!$B:$Q,13,0))</f>
        <v/>
      </c>
      <c r="W142" s="9" t="str">
        <f>IF(B142="","",VLOOKUP(AD142,Varsayımlar!$B:$Q,14,0))</f>
        <v/>
      </c>
      <c r="X142" s="9"/>
      <c r="Y142" s="9"/>
      <c r="Z142" s="9"/>
      <c r="AA142" s="9" t="str">
        <f>IF(B142="","",VLOOKUP(AD142,Varsayımlar!$B:$Q,15,0))</f>
        <v/>
      </c>
      <c r="AB142" s="9" t="str">
        <f>IF(B142="","",VLOOKUP(AD142,Varsayımlar!$B:$Q,16,0))</f>
        <v/>
      </c>
      <c r="AC142" s="9" t="str">
        <f>IF(B142="","",VLOOKUP(Sayfa2!AD118,Varsayımlar!B:S,18,0))</f>
        <v/>
      </c>
      <c r="AD142" s="9" t="str">
        <f t="shared" si="3"/>
        <v/>
      </c>
    </row>
    <row r="143" spans="1:30" ht="29.25" hidden="1" customHeight="1" x14ac:dyDescent="0.25">
      <c r="A143" s="9" t="s">
        <v>227</v>
      </c>
      <c r="B143" s="9"/>
      <c r="C143" s="10" t="str">
        <f>IF(B143="","",VLOOKUP(AD143,Varsayımlar!$B:$Q,3,0))</f>
        <v/>
      </c>
      <c r="D143" s="10"/>
      <c r="E143" s="10"/>
      <c r="F143" s="9"/>
      <c r="G143" s="9"/>
      <c r="H143" s="9" t="str">
        <f>IF(B143="","",VLOOKUP(AD143,Varsayımlar!$B:$Q,5,0))</f>
        <v/>
      </c>
      <c r="I143" s="9" t="str">
        <f>IF(B143="","",VLOOKUP(AD143,Varsayımlar!B:T,19,0))</f>
        <v/>
      </c>
      <c r="J143" s="9" t="str">
        <f>IF(B143="","",VLOOKUP(AD143,Varsayımlar!$B:$Q,6,0))</f>
        <v/>
      </c>
      <c r="K143" s="9"/>
      <c r="L143" s="9"/>
      <c r="M143" s="9" t="str">
        <f>IFERROR(IF(B143="","",K143/VLOOKUP(AD143,Varsayımlar!B:R,17,0)),"")</f>
        <v/>
      </c>
      <c r="N143" s="9"/>
      <c r="O143" s="9"/>
      <c r="P143" s="9" t="str">
        <f>IF(B143="","",VLOOKUP(AD143,Varsayımlar!$B:$Q,7,0)*K143)</f>
        <v/>
      </c>
      <c r="Q143" s="9" t="str">
        <f>IF(B143="","",VLOOKUP(AD143,Varsayımlar!$B:$Q,8,0))</f>
        <v/>
      </c>
      <c r="R143" s="9" t="str">
        <f>IF(B143="","",VLOOKUP(AD143,Varsayımlar!$B:$Q,9,0))</f>
        <v/>
      </c>
      <c r="S143" s="9" t="str">
        <f>IF(B143="","",VLOOKUP(AD143,Varsayımlar!$B:$Q,10,0))</f>
        <v/>
      </c>
      <c r="T143" s="9" t="str">
        <f>IF(B143="","",VLOOKUP(AD143,Varsayımlar!$B:$Q,11,0))</f>
        <v/>
      </c>
      <c r="U143" s="9" t="str">
        <f>IF(B143="","",VLOOKUP(AD143,Varsayımlar!$B:$Q,12,0))</f>
        <v/>
      </c>
      <c r="V143" s="9" t="str">
        <f>IF(B143="","",VLOOKUP(AD143,Varsayımlar!$B:$Q,13,0))</f>
        <v/>
      </c>
      <c r="W143" s="9" t="str">
        <f>IF(B143="","",VLOOKUP(AD143,Varsayımlar!$B:$Q,14,0))</f>
        <v/>
      </c>
      <c r="X143" s="9"/>
      <c r="Y143" s="9"/>
      <c r="Z143" s="9"/>
      <c r="AA143" s="9" t="str">
        <f>IF(B143="","",VLOOKUP(AD143,Varsayımlar!$B:$Q,15,0))</f>
        <v/>
      </c>
      <c r="AB143" s="9" t="str">
        <f>IF(B143="","",VLOOKUP(AD143,Varsayımlar!$B:$Q,16,0))</f>
        <v/>
      </c>
      <c r="AC143" s="9" t="str">
        <f>IF(B143="","",VLOOKUP(Sayfa2!AD119,Varsayımlar!B:S,18,0))</f>
        <v/>
      </c>
      <c r="AD143" s="9" t="str">
        <f t="shared" si="3"/>
        <v/>
      </c>
    </row>
    <row r="144" spans="1:30" ht="29.25" hidden="1" customHeight="1" x14ac:dyDescent="0.25">
      <c r="A144" s="9" t="s">
        <v>228</v>
      </c>
      <c r="B144" s="9"/>
      <c r="C144" s="10" t="str">
        <f>IF(B144="","",VLOOKUP(AD144,Varsayımlar!$B:$Q,3,0))</f>
        <v/>
      </c>
      <c r="D144" s="10"/>
      <c r="E144" s="10"/>
      <c r="F144" s="9"/>
      <c r="G144" s="9"/>
      <c r="H144" s="9" t="str">
        <f>IF(B144="","",VLOOKUP(AD144,Varsayımlar!$B:$Q,5,0))</f>
        <v/>
      </c>
      <c r="I144" s="9" t="str">
        <f>IF(B144="","",VLOOKUP(AD144,Varsayımlar!B:T,19,0))</f>
        <v/>
      </c>
      <c r="J144" s="9" t="str">
        <f>IF(B144="","",VLOOKUP(AD144,Varsayımlar!$B:$Q,6,0))</f>
        <v/>
      </c>
      <c r="K144" s="9"/>
      <c r="L144" s="9"/>
      <c r="M144" s="9" t="str">
        <f>IFERROR(IF(B144="","",K144/VLOOKUP(AD144,Varsayımlar!B:R,17,0)),"")</f>
        <v/>
      </c>
      <c r="N144" s="9"/>
      <c r="O144" s="9"/>
      <c r="P144" s="9" t="str">
        <f>IF(B144="","",VLOOKUP(AD144,Varsayımlar!$B:$Q,7,0)*K144)</f>
        <v/>
      </c>
      <c r="Q144" s="9" t="str">
        <f>IF(B144="","",VLOOKUP(AD144,Varsayımlar!$B:$Q,8,0))</f>
        <v/>
      </c>
      <c r="R144" s="9" t="str">
        <f>IF(B144="","",VLOOKUP(AD144,Varsayımlar!$B:$Q,9,0))</f>
        <v/>
      </c>
      <c r="S144" s="9" t="str">
        <f>IF(B144="","",VLOOKUP(AD144,Varsayımlar!$B:$Q,10,0))</f>
        <v/>
      </c>
      <c r="T144" s="9" t="str">
        <f>IF(B144="","",VLOOKUP(AD144,Varsayımlar!$B:$Q,11,0))</f>
        <v/>
      </c>
      <c r="U144" s="9" t="str">
        <f>IF(B144="","",VLOOKUP(AD144,Varsayımlar!$B:$Q,12,0))</f>
        <v/>
      </c>
      <c r="V144" s="9" t="str">
        <f>IF(B144="","",VLOOKUP(AD144,Varsayımlar!$B:$Q,13,0))</f>
        <v/>
      </c>
      <c r="W144" s="9" t="str">
        <f>IF(B144="","",VLOOKUP(AD144,Varsayımlar!$B:$Q,14,0))</f>
        <v/>
      </c>
      <c r="X144" s="9"/>
      <c r="Y144" s="9"/>
      <c r="Z144" s="9"/>
      <c r="AA144" s="9" t="str">
        <f>IF(B144="","",VLOOKUP(AD144,Varsayımlar!$B:$Q,15,0))</f>
        <v/>
      </c>
      <c r="AB144" s="9" t="str">
        <f>IF(B144="","",VLOOKUP(AD144,Varsayımlar!$B:$Q,16,0))</f>
        <v/>
      </c>
      <c r="AC144" s="9" t="str">
        <f>IF(B144="","",VLOOKUP(Sayfa2!AD120,Varsayımlar!B:S,18,0))</f>
        <v/>
      </c>
      <c r="AD144" s="9" t="str">
        <f t="shared" si="3"/>
        <v/>
      </c>
    </row>
    <row r="145" spans="1:30" ht="29.25" hidden="1" customHeight="1" x14ac:dyDescent="0.25">
      <c r="A145" s="9" t="s">
        <v>229</v>
      </c>
      <c r="B145" s="9"/>
      <c r="C145" s="10" t="str">
        <f>IF(B145="","",VLOOKUP(AD145,Varsayımlar!$B:$Q,3,0))</f>
        <v/>
      </c>
      <c r="D145" s="10"/>
      <c r="E145" s="10"/>
      <c r="F145" s="9"/>
      <c r="G145" s="9"/>
      <c r="H145" s="9" t="str">
        <f>IF(B145="","",VLOOKUP(AD145,Varsayımlar!$B:$Q,5,0))</f>
        <v/>
      </c>
      <c r="I145" s="9" t="str">
        <f>IF(B145="","",VLOOKUP(AD145,Varsayımlar!B:T,19,0))</f>
        <v/>
      </c>
      <c r="J145" s="9" t="str">
        <f>IF(B145="","",VLOOKUP(AD145,Varsayımlar!$B:$Q,6,0))</f>
        <v/>
      </c>
      <c r="K145" s="9"/>
      <c r="L145" s="9"/>
      <c r="M145" s="9" t="str">
        <f>IFERROR(IF(B145="","",K145/VLOOKUP(AD145,Varsayımlar!B:R,17,0)),"")</f>
        <v/>
      </c>
      <c r="N145" s="9"/>
      <c r="O145" s="9"/>
      <c r="P145" s="9" t="str">
        <f>IF(B145="","",VLOOKUP(AD145,Varsayımlar!$B:$Q,7,0)*K145)</f>
        <v/>
      </c>
      <c r="Q145" s="9" t="str">
        <f>IF(B145="","",VLOOKUP(AD145,Varsayımlar!$B:$Q,8,0))</f>
        <v/>
      </c>
      <c r="R145" s="9" t="str">
        <f>IF(B145="","",VLOOKUP(AD145,Varsayımlar!$B:$Q,9,0))</f>
        <v/>
      </c>
      <c r="S145" s="9" t="str">
        <f>IF(B145="","",VLOOKUP(AD145,Varsayımlar!$B:$Q,10,0))</f>
        <v/>
      </c>
      <c r="T145" s="9" t="str">
        <f>IF(B145="","",VLOOKUP(AD145,Varsayımlar!$B:$Q,11,0))</f>
        <v/>
      </c>
      <c r="U145" s="9" t="str">
        <f>IF(B145="","",VLOOKUP(AD145,Varsayımlar!$B:$Q,12,0))</f>
        <v/>
      </c>
      <c r="V145" s="9" t="str">
        <f>IF(B145="","",VLOOKUP(AD145,Varsayımlar!$B:$Q,13,0))</f>
        <v/>
      </c>
      <c r="W145" s="9" t="str">
        <f>IF(B145="","",VLOOKUP(AD145,Varsayımlar!$B:$Q,14,0))</f>
        <v/>
      </c>
      <c r="X145" s="9"/>
      <c r="Y145" s="9"/>
      <c r="Z145" s="9"/>
      <c r="AA145" s="9" t="str">
        <f>IF(B145="","",VLOOKUP(AD145,Varsayımlar!$B:$Q,15,0))</f>
        <v/>
      </c>
      <c r="AB145" s="9" t="str">
        <f>IF(B145="","",VLOOKUP(AD145,Varsayımlar!$B:$Q,16,0))</f>
        <v/>
      </c>
      <c r="AC145" s="9" t="str">
        <f>IF(B145="","",VLOOKUP(Sayfa2!AD121,Varsayımlar!B:S,18,0))</f>
        <v/>
      </c>
      <c r="AD145" s="9" t="str">
        <f t="shared" si="3"/>
        <v/>
      </c>
    </row>
    <row r="146" spans="1:30" ht="29.25" hidden="1" customHeight="1" x14ac:dyDescent="0.25">
      <c r="A146" s="9" t="s">
        <v>230</v>
      </c>
      <c r="B146" s="9"/>
      <c r="C146" s="10" t="str">
        <f>IF(B146="","",VLOOKUP(AD146,Varsayımlar!$B:$Q,3,0))</f>
        <v/>
      </c>
      <c r="D146" s="10"/>
      <c r="E146" s="10"/>
      <c r="F146" s="9"/>
      <c r="G146" s="9"/>
      <c r="H146" s="9" t="str">
        <f>IF(B146="","",VLOOKUP(AD146,Varsayımlar!$B:$Q,5,0))</f>
        <v/>
      </c>
      <c r="I146" s="9" t="str">
        <f>IF(B146="","",VLOOKUP(AD146,Varsayımlar!B:T,19,0))</f>
        <v/>
      </c>
      <c r="J146" s="9" t="str">
        <f>IF(B146="","",VLOOKUP(AD146,Varsayımlar!$B:$Q,6,0))</f>
        <v/>
      </c>
      <c r="K146" s="9"/>
      <c r="L146" s="9"/>
      <c r="M146" s="9" t="str">
        <f>IFERROR(IF(B146="","",K146/VLOOKUP(AD146,Varsayımlar!B:R,17,0)),"")</f>
        <v/>
      </c>
      <c r="N146" s="9"/>
      <c r="O146" s="9"/>
      <c r="P146" s="9" t="str">
        <f>IF(B146="","",VLOOKUP(AD146,Varsayımlar!$B:$Q,7,0)*K146)</f>
        <v/>
      </c>
      <c r="Q146" s="9" t="str">
        <f>IF(B146="","",VLOOKUP(AD146,Varsayımlar!$B:$Q,8,0))</f>
        <v/>
      </c>
      <c r="R146" s="9" t="str">
        <f>IF(B146="","",VLOOKUP(AD146,Varsayımlar!$B:$Q,9,0))</f>
        <v/>
      </c>
      <c r="S146" s="9" t="str">
        <f>IF(B146="","",VLOOKUP(AD146,Varsayımlar!$B:$Q,10,0))</f>
        <v/>
      </c>
      <c r="T146" s="9" t="str">
        <f>IF(B146="","",VLOOKUP(AD146,Varsayımlar!$B:$Q,11,0))</f>
        <v/>
      </c>
      <c r="U146" s="9" t="str">
        <f>IF(B146="","",VLOOKUP(AD146,Varsayımlar!$B:$Q,12,0))</f>
        <v/>
      </c>
      <c r="V146" s="9" t="str">
        <f>IF(B146="","",VLOOKUP(AD146,Varsayımlar!$B:$Q,13,0))</f>
        <v/>
      </c>
      <c r="W146" s="9" t="str">
        <f>IF(B146="","",VLOOKUP(AD146,Varsayımlar!$B:$Q,14,0))</f>
        <v/>
      </c>
      <c r="X146" s="9"/>
      <c r="Y146" s="9"/>
      <c r="Z146" s="9"/>
      <c r="AA146" s="9" t="str">
        <f>IF(B146="","",VLOOKUP(AD146,Varsayımlar!$B:$Q,15,0))</f>
        <v/>
      </c>
      <c r="AB146" s="9" t="str">
        <f>IF(B146="","",VLOOKUP(AD146,Varsayımlar!$B:$Q,16,0))</f>
        <v/>
      </c>
      <c r="AC146" s="9" t="str">
        <f>IF(B146="","",VLOOKUP(Sayfa2!AD122,Varsayımlar!B:S,18,0))</f>
        <v/>
      </c>
      <c r="AD146" s="9" t="str">
        <f t="shared" si="3"/>
        <v/>
      </c>
    </row>
    <row r="147" spans="1:30" ht="29.25" hidden="1" customHeight="1" x14ac:dyDescent="0.25">
      <c r="A147" s="9" t="s">
        <v>283</v>
      </c>
      <c r="B147" s="9"/>
      <c r="C147" s="10" t="str">
        <f>IF(B147="","",VLOOKUP(AD147,Varsayımlar!$B:$Q,3,0))</f>
        <v/>
      </c>
      <c r="D147" s="10"/>
      <c r="E147" s="10"/>
      <c r="F147" s="9"/>
      <c r="G147" s="9"/>
      <c r="H147" s="9" t="str">
        <f>IF(B147="","",VLOOKUP(AD147,Varsayımlar!$B:$Q,5,0))</f>
        <v/>
      </c>
      <c r="I147" s="9" t="str">
        <f>IF(B147="","",VLOOKUP(AD147,Varsayımlar!B:T,19,0))</f>
        <v/>
      </c>
      <c r="J147" s="9" t="str">
        <f>IF(B147="","",VLOOKUP(AD147,Varsayımlar!$B:$Q,6,0))</f>
        <v/>
      </c>
      <c r="K147" s="9"/>
      <c r="L147" s="9"/>
      <c r="M147" s="9" t="str">
        <f>IFERROR(IF(B147="","",K147/VLOOKUP(AD147,Varsayımlar!B:R,17,0)),"")</f>
        <v/>
      </c>
      <c r="N147" s="9"/>
      <c r="O147" s="9"/>
      <c r="P147" s="9" t="str">
        <f>IF(B147="","",VLOOKUP(AD147,Varsayımlar!$B:$Q,7,0)*K147)</f>
        <v/>
      </c>
      <c r="Q147" s="9" t="str">
        <f>IF(B147="","",VLOOKUP(AD147,Varsayımlar!$B:$Q,8,0))</f>
        <v/>
      </c>
      <c r="R147" s="9" t="str">
        <f>IF(B147="","",VLOOKUP(AD147,Varsayımlar!$B:$Q,9,0))</f>
        <v/>
      </c>
      <c r="S147" s="9" t="str">
        <f>IF(B147="","",VLOOKUP(AD147,Varsayımlar!$B:$Q,10,0))</f>
        <v/>
      </c>
      <c r="T147" s="9" t="str">
        <f>IF(B147="","",VLOOKUP(AD147,Varsayımlar!$B:$Q,11,0))</f>
        <v/>
      </c>
      <c r="U147" s="9" t="str">
        <f>IF(B147="","",VLOOKUP(AD147,Varsayımlar!$B:$Q,12,0))</f>
        <v/>
      </c>
      <c r="V147" s="9" t="str">
        <f>IF(B147="","",VLOOKUP(AD147,Varsayımlar!$B:$Q,13,0))</f>
        <v/>
      </c>
      <c r="W147" s="9" t="str">
        <f>IF(B147="","",VLOOKUP(AD147,Varsayımlar!$B:$Q,14,0))</f>
        <v/>
      </c>
      <c r="X147" s="9"/>
      <c r="Y147" s="9"/>
      <c r="Z147" s="9"/>
      <c r="AA147" s="9" t="str">
        <f>IF(B147="","",VLOOKUP(AD147,Varsayımlar!$B:$Q,15,0))</f>
        <v/>
      </c>
      <c r="AB147" s="9" t="str">
        <f>IF(B147="","",VLOOKUP(AD147,Varsayımlar!$B:$Q,16,0))</f>
        <v/>
      </c>
      <c r="AC147" s="9" t="str">
        <f>IF(B147="","",VLOOKUP(Sayfa2!AD123,Varsayımlar!B:S,18,0))</f>
        <v/>
      </c>
      <c r="AD147" s="9" t="str">
        <f t="shared" si="3"/>
        <v/>
      </c>
    </row>
    <row r="148" spans="1:30" ht="29.25" hidden="1" customHeight="1" x14ac:dyDescent="0.25">
      <c r="A148" s="9" t="s">
        <v>284</v>
      </c>
      <c r="B148" s="9"/>
      <c r="C148" s="10" t="str">
        <f>IF(B148="","",VLOOKUP(AD148,Varsayımlar!$B:$Q,3,0))</f>
        <v/>
      </c>
      <c r="D148" s="10"/>
      <c r="E148" s="10"/>
      <c r="F148" s="9"/>
      <c r="G148" s="9"/>
      <c r="H148" s="9" t="str">
        <f>IF(B148="","",VLOOKUP(AD148,Varsayımlar!$B:$Q,5,0))</f>
        <v/>
      </c>
      <c r="I148" s="9" t="str">
        <f>IF(B148="","",VLOOKUP(AD148,Varsayımlar!B:T,19,0))</f>
        <v/>
      </c>
      <c r="J148" s="9" t="str">
        <f>IF(B148="","",VLOOKUP(AD148,Varsayımlar!$B:$Q,6,0))</f>
        <v/>
      </c>
      <c r="K148" s="9"/>
      <c r="L148" s="9"/>
      <c r="M148" s="9" t="str">
        <f>IFERROR(IF(B148="","",K148/VLOOKUP(AD148,Varsayımlar!B:R,17,0)),"")</f>
        <v/>
      </c>
      <c r="N148" s="9"/>
      <c r="O148" s="9"/>
      <c r="P148" s="9" t="str">
        <f>IF(B148="","",VLOOKUP(AD148,Varsayımlar!$B:$Q,7,0)*K148)</f>
        <v/>
      </c>
      <c r="Q148" s="9" t="str">
        <f>IF(B148="","",VLOOKUP(AD148,Varsayımlar!$B:$Q,8,0))</f>
        <v/>
      </c>
      <c r="R148" s="9" t="str">
        <f>IF(B148="","",VLOOKUP(AD148,Varsayımlar!$B:$Q,9,0))</f>
        <v/>
      </c>
      <c r="S148" s="9" t="str">
        <f>IF(B148="","",VLOOKUP(AD148,Varsayımlar!$B:$Q,10,0))</f>
        <v/>
      </c>
      <c r="T148" s="9" t="str">
        <f>IF(B148="","",VLOOKUP(AD148,Varsayımlar!$B:$Q,11,0))</f>
        <v/>
      </c>
      <c r="U148" s="9" t="str">
        <f>IF(B148="","",VLOOKUP(AD148,Varsayımlar!$B:$Q,12,0))</f>
        <v/>
      </c>
      <c r="V148" s="9" t="str">
        <f>IF(B148="","",VLOOKUP(AD148,Varsayımlar!$B:$Q,13,0))</f>
        <v/>
      </c>
      <c r="W148" s="9" t="str">
        <f>IF(B148="","",VLOOKUP(AD148,Varsayımlar!$B:$Q,14,0))</f>
        <v/>
      </c>
      <c r="X148" s="9"/>
      <c r="Y148" s="9"/>
      <c r="Z148" s="9"/>
      <c r="AA148" s="9" t="str">
        <f>IF(B148="","",VLOOKUP(AD148,Varsayımlar!$B:$Q,15,0))</f>
        <v/>
      </c>
      <c r="AB148" s="9" t="str">
        <f>IF(B148="","",VLOOKUP(AD148,Varsayımlar!$B:$Q,16,0))</f>
        <v/>
      </c>
      <c r="AC148" s="9" t="str">
        <f>IF(B148="","",VLOOKUP(Sayfa2!AD124,Varsayımlar!B:S,18,0))</f>
        <v/>
      </c>
      <c r="AD148" s="9" t="str">
        <f t="shared" si="3"/>
        <v/>
      </c>
    </row>
    <row r="149" spans="1:30" x14ac:dyDescent="0.25"/>
    <row r="150" spans="1:30" x14ac:dyDescent="0.25"/>
    <row r="151" spans="1:30" x14ac:dyDescent="0.25"/>
    <row r="152" spans="1:30" x14ac:dyDescent="0.25"/>
    <row r="153" spans="1:30" x14ac:dyDescent="0.25"/>
    <row r="154" spans="1:30" x14ac:dyDescent="0.25"/>
    <row r="155" spans="1:30" x14ac:dyDescent="0.25"/>
    <row r="156" spans="1:30" x14ac:dyDescent="0.25"/>
    <row r="157" spans="1:30" x14ac:dyDescent="0.25"/>
    <row r="158" spans="1:30" x14ac:dyDescent="0.25"/>
    <row r="159" spans="1:30" x14ac:dyDescent="0.25"/>
    <row r="160" spans="1:3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3" x14ac:dyDescent="0.25"/>
    <row r="384" x14ac:dyDescent="0.25"/>
    <row r="385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9" x14ac:dyDescent="0.25"/>
    <row r="400" x14ac:dyDescent="0.25"/>
    <row r="401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3" x14ac:dyDescent="0.25"/>
    <row r="415" x14ac:dyDescent="0.25"/>
    <row r="416" x14ac:dyDescent="0.25"/>
    <row r="417" x14ac:dyDescent="0.25"/>
    <row r="419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9" x14ac:dyDescent="0.25"/>
    <row r="431" x14ac:dyDescent="0.25"/>
    <row r="433" x14ac:dyDescent="0.25"/>
    <row r="435" x14ac:dyDescent="0.25"/>
    <row r="437" x14ac:dyDescent="0.25"/>
    <row r="438" x14ac:dyDescent="0.25"/>
    <row r="439" x14ac:dyDescent="0.25"/>
    <row r="441" x14ac:dyDescent="0.25"/>
    <row r="442" x14ac:dyDescent="0.25"/>
    <row r="443" x14ac:dyDescent="0.25"/>
    <row r="445" x14ac:dyDescent="0.25"/>
    <row r="447" x14ac:dyDescent="0.25"/>
    <row r="449" x14ac:dyDescent="0.25"/>
    <row r="451" x14ac:dyDescent="0.25"/>
    <row r="453" x14ac:dyDescent="0.25"/>
    <row r="454" x14ac:dyDescent="0.25"/>
    <row r="455" x14ac:dyDescent="0.25"/>
    <row r="457" x14ac:dyDescent="0.25"/>
    <row r="459" x14ac:dyDescent="0.25"/>
    <row r="461" x14ac:dyDescent="0.25"/>
    <row r="463" x14ac:dyDescent="0.25"/>
    <row r="465" x14ac:dyDescent="0.25"/>
    <row r="467" x14ac:dyDescent="0.25"/>
    <row r="469" x14ac:dyDescent="0.25"/>
    <row r="470" x14ac:dyDescent="0.25"/>
    <row r="471" x14ac:dyDescent="0.25"/>
    <row r="473" x14ac:dyDescent="0.25"/>
    <row r="475" x14ac:dyDescent="0.25"/>
    <row r="477" x14ac:dyDescent="0.25"/>
    <row r="479" x14ac:dyDescent="0.25"/>
    <row r="481" x14ac:dyDescent="0.25"/>
    <row r="483" x14ac:dyDescent="0.25"/>
    <row r="485" x14ac:dyDescent="0.25"/>
    <row r="486" x14ac:dyDescent="0.25"/>
    <row r="487" x14ac:dyDescent="0.25"/>
    <row r="489" x14ac:dyDescent="0.25"/>
    <row r="491" x14ac:dyDescent="0.25"/>
    <row r="493" x14ac:dyDescent="0.25"/>
    <row r="495" x14ac:dyDescent="0.25"/>
    <row r="497" x14ac:dyDescent="0.25"/>
    <row r="499" x14ac:dyDescent="0.25"/>
    <row r="501" x14ac:dyDescent="0.25"/>
    <row r="503" x14ac:dyDescent="0.25"/>
    <row r="505" x14ac:dyDescent="0.25"/>
    <row r="507" x14ac:dyDescent="0.25"/>
    <row r="509" x14ac:dyDescent="0.25"/>
    <row r="511" x14ac:dyDescent="0.25"/>
    <row r="513" x14ac:dyDescent="0.25"/>
    <row r="515" x14ac:dyDescent="0.25"/>
    <row r="517" x14ac:dyDescent="0.25"/>
    <row r="519" x14ac:dyDescent="0.25"/>
    <row r="521" x14ac:dyDescent="0.25"/>
    <row r="523" x14ac:dyDescent="0.25"/>
    <row r="525" x14ac:dyDescent="0.25"/>
    <row r="527" x14ac:dyDescent="0.25"/>
    <row r="529" x14ac:dyDescent="0.25"/>
    <row r="531" x14ac:dyDescent="0.25"/>
    <row r="533" x14ac:dyDescent="0.25"/>
    <row r="535" x14ac:dyDescent="0.25"/>
    <row r="537" x14ac:dyDescent="0.25"/>
    <row r="539" x14ac:dyDescent="0.25"/>
    <row r="541" x14ac:dyDescent="0.25"/>
    <row r="543" x14ac:dyDescent="0.25"/>
    <row r="545" x14ac:dyDescent="0.25"/>
    <row r="547" x14ac:dyDescent="0.25"/>
    <row r="549" x14ac:dyDescent="0.25"/>
    <row r="551" x14ac:dyDescent="0.25"/>
    <row r="553" x14ac:dyDescent="0.25"/>
    <row r="555" x14ac:dyDescent="0.25"/>
    <row r="557" x14ac:dyDescent="0.25"/>
    <row r="559" x14ac:dyDescent="0.25"/>
    <row r="561" x14ac:dyDescent="0.25"/>
    <row r="563" x14ac:dyDescent="0.25"/>
    <row r="565" x14ac:dyDescent="0.25"/>
    <row r="567" x14ac:dyDescent="0.25"/>
    <row r="569" x14ac:dyDescent="0.25"/>
    <row r="571" x14ac:dyDescent="0.25"/>
    <row r="573" x14ac:dyDescent="0.25"/>
    <row r="575" x14ac:dyDescent="0.25"/>
    <row r="577" x14ac:dyDescent="0.25"/>
    <row r="579" x14ac:dyDescent="0.25"/>
    <row r="581" x14ac:dyDescent="0.25"/>
    <row r="583" x14ac:dyDescent="0.25"/>
    <row r="585" x14ac:dyDescent="0.25"/>
    <row r="587" x14ac:dyDescent="0.25"/>
    <row r="589" x14ac:dyDescent="0.25"/>
    <row r="591" x14ac:dyDescent="0.25"/>
    <row r="593" x14ac:dyDescent="0.25"/>
    <row r="595" x14ac:dyDescent="0.25"/>
    <row r="597" x14ac:dyDescent="0.25"/>
    <row r="599" x14ac:dyDescent="0.25"/>
    <row r="601" x14ac:dyDescent="0.25"/>
    <row r="603" x14ac:dyDescent="0.25"/>
    <row r="605" x14ac:dyDescent="0.25"/>
    <row r="607" x14ac:dyDescent="0.25"/>
    <row r="609" x14ac:dyDescent="0.25"/>
    <row r="611" x14ac:dyDescent="0.25"/>
    <row r="613" x14ac:dyDescent="0.25"/>
    <row r="615" x14ac:dyDescent="0.25"/>
    <row r="617" x14ac:dyDescent="0.25"/>
    <row r="619" x14ac:dyDescent="0.25"/>
    <row r="621" x14ac:dyDescent="0.25"/>
    <row r="623" x14ac:dyDescent="0.25"/>
    <row r="625" x14ac:dyDescent="0.25"/>
    <row r="627" x14ac:dyDescent="0.25"/>
    <row r="629" x14ac:dyDescent="0.25"/>
    <row r="631" x14ac:dyDescent="0.25"/>
    <row r="633" x14ac:dyDescent="0.25"/>
    <row r="635" x14ac:dyDescent="0.25"/>
    <row r="637" x14ac:dyDescent="0.25"/>
    <row r="639" x14ac:dyDescent="0.25"/>
    <row r="641" x14ac:dyDescent="0.25"/>
    <row r="643" x14ac:dyDescent="0.25"/>
    <row r="645" x14ac:dyDescent="0.25"/>
    <row r="647" x14ac:dyDescent="0.25"/>
    <row r="649" x14ac:dyDescent="0.25"/>
    <row r="651" x14ac:dyDescent="0.25"/>
    <row r="653" x14ac:dyDescent="0.25"/>
    <row r="655" x14ac:dyDescent="0.25"/>
    <row r="657" x14ac:dyDescent="0.25"/>
    <row r="659" x14ac:dyDescent="0.25"/>
    <row r="661" x14ac:dyDescent="0.25"/>
    <row r="663" x14ac:dyDescent="0.25"/>
    <row r="665" x14ac:dyDescent="0.25"/>
    <row r="667" x14ac:dyDescent="0.25"/>
    <row r="669" x14ac:dyDescent="0.25"/>
    <row r="671" x14ac:dyDescent="0.25"/>
    <row r="673" x14ac:dyDescent="0.25"/>
    <row r="675" x14ac:dyDescent="0.25"/>
    <row r="677" x14ac:dyDescent="0.25"/>
    <row r="679" x14ac:dyDescent="0.25"/>
    <row r="681" x14ac:dyDescent="0.25"/>
    <row r="683" x14ac:dyDescent="0.25"/>
    <row r="685" x14ac:dyDescent="0.25"/>
    <row r="687" x14ac:dyDescent="0.25"/>
    <row r="689" x14ac:dyDescent="0.25"/>
    <row r="691" x14ac:dyDescent="0.25"/>
    <row r="693" x14ac:dyDescent="0.25"/>
    <row r="695" x14ac:dyDescent="0.25"/>
    <row r="697" x14ac:dyDescent="0.25"/>
    <row r="699" x14ac:dyDescent="0.25"/>
    <row r="701" x14ac:dyDescent="0.25"/>
    <row r="703" x14ac:dyDescent="0.25"/>
    <row r="705" x14ac:dyDescent="0.25"/>
    <row r="707" x14ac:dyDescent="0.25"/>
    <row r="709" x14ac:dyDescent="0.25"/>
    <row r="711" x14ac:dyDescent="0.25"/>
    <row r="713" x14ac:dyDescent="0.25"/>
    <row r="715" x14ac:dyDescent="0.25"/>
    <row r="717" x14ac:dyDescent="0.25"/>
    <row r="719" x14ac:dyDescent="0.25"/>
    <row r="721" x14ac:dyDescent="0.25"/>
    <row r="723" x14ac:dyDescent="0.25"/>
    <row r="725" x14ac:dyDescent="0.25"/>
    <row r="727" x14ac:dyDescent="0.25"/>
    <row r="729" x14ac:dyDescent="0.25"/>
    <row r="731" x14ac:dyDescent="0.25"/>
    <row r="733" x14ac:dyDescent="0.25"/>
    <row r="735" x14ac:dyDescent="0.25"/>
    <row r="737" x14ac:dyDescent="0.25"/>
    <row r="739" x14ac:dyDescent="0.25"/>
    <row r="741" x14ac:dyDescent="0.25"/>
    <row r="743" x14ac:dyDescent="0.25"/>
    <row r="745" x14ac:dyDescent="0.25"/>
    <row r="747" x14ac:dyDescent="0.25"/>
    <row r="749" x14ac:dyDescent="0.25"/>
    <row r="751" x14ac:dyDescent="0.25"/>
    <row r="753" x14ac:dyDescent="0.25"/>
    <row r="755" x14ac:dyDescent="0.25"/>
    <row r="757" x14ac:dyDescent="0.25"/>
    <row r="759" x14ac:dyDescent="0.25"/>
    <row r="761" x14ac:dyDescent="0.25"/>
    <row r="763" x14ac:dyDescent="0.25"/>
    <row r="765" x14ac:dyDescent="0.25"/>
    <row r="767" x14ac:dyDescent="0.25"/>
    <row r="769" x14ac:dyDescent="0.25"/>
    <row r="771" x14ac:dyDescent="0.25"/>
    <row r="773" x14ac:dyDescent="0.25"/>
    <row r="775" x14ac:dyDescent="0.25"/>
    <row r="777" x14ac:dyDescent="0.25"/>
    <row r="779" x14ac:dyDescent="0.25"/>
    <row r="781" x14ac:dyDescent="0.25"/>
    <row r="783" x14ac:dyDescent="0.25"/>
    <row r="785" x14ac:dyDescent="0.25"/>
    <row r="787" x14ac:dyDescent="0.25"/>
    <row r="789" x14ac:dyDescent="0.25"/>
    <row r="791" x14ac:dyDescent="0.25"/>
    <row r="793" x14ac:dyDescent="0.25"/>
    <row r="795" x14ac:dyDescent="0.25"/>
    <row r="797" x14ac:dyDescent="0.25"/>
    <row r="799" x14ac:dyDescent="0.25"/>
    <row r="801" x14ac:dyDescent="0.25"/>
    <row r="803" x14ac:dyDescent="0.25"/>
    <row r="805" x14ac:dyDescent="0.25"/>
    <row r="807" x14ac:dyDescent="0.25"/>
    <row r="809" x14ac:dyDescent="0.25"/>
    <row r="811" x14ac:dyDescent="0.25"/>
    <row r="813" x14ac:dyDescent="0.25"/>
    <row r="815" x14ac:dyDescent="0.25"/>
    <row r="817" x14ac:dyDescent="0.25"/>
    <row r="819" x14ac:dyDescent="0.25"/>
    <row r="821" x14ac:dyDescent="0.25"/>
    <row r="823" x14ac:dyDescent="0.25"/>
    <row r="825" x14ac:dyDescent="0.25"/>
    <row r="827" x14ac:dyDescent="0.25"/>
    <row r="829" x14ac:dyDescent="0.25"/>
    <row r="831" x14ac:dyDescent="0.25"/>
    <row r="833" x14ac:dyDescent="0.25"/>
    <row r="835" x14ac:dyDescent="0.25"/>
    <row r="837" x14ac:dyDescent="0.25"/>
    <row r="839" x14ac:dyDescent="0.25"/>
    <row r="841" x14ac:dyDescent="0.25"/>
    <row r="843" x14ac:dyDescent="0.25"/>
    <row r="845" x14ac:dyDescent="0.25"/>
    <row r="847" x14ac:dyDescent="0.25"/>
    <row r="849" x14ac:dyDescent="0.25"/>
    <row r="851" x14ac:dyDescent="0.25"/>
    <row r="853" x14ac:dyDescent="0.25"/>
    <row r="855" x14ac:dyDescent="0.25"/>
    <row r="857" x14ac:dyDescent="0.25"/>
    <row r="859" x14ac:dyDescent="0.25"/>
    <row r="861" x14ac:dyDescent="0.25"/>
    <row r="863" x14ac:dyDescent="0.25"/>
    <row r="865" x14ac:dyDescent="0.25"/>
    <row r="867" x14ac:dyDescent="0.25"/>
    <row r="869" x14ac:dyDescent="0.25"/>
    <row r="871" x14ac:dyDescent="0.25"/>
    <row r="873" x14ac:dyDescent="0.25"/>
    <row r="875" x14ac:dyDescent="0.25"/>
    <row r="877" x14ac:dyDescent="0.25"/>
    <row r="879" x14ac:dyDescent="0.25"/>
    <row r="881" x14ac:dyDescent="0.25"/>
    <row r="883" x14ac:dyDescent="0.25"/>
    <row r="885" x14ac:dyDescent="0.25"/>
    <row r="887" x14ac:dyDescent="0.25"/>
    <row r="889" x14ac:dyDescent="0.25"/>
    <row r="891" x14ac:dyDescent="0.25"/>
    <row r="893" x14ac:dyDescent="0.25"/>
    <row r="895" x14ac:dyDescent="0.25"/>
    <row r="897" x14ac:dyDescent="0.25"/>
    <row r="899" x14ac:dyDescent="0.25"/>
    <row r="901" x14ac:dyDescent="0.25"/>
    <row r="903" x14ac:dyDescent="0.25"/>
    <row r="905" x14ac:dyDescent="0.25"/>
    <row r="907" x14ac:dyDescent="0.25"/>
    <row r="909" x14ac:dyDescent="0.25"/>
    <row r="911" x14ac:dyDescent="0.25"/>
    <row r="913" x14ac:dyDescent="0.25"/>
    <row r="915" x14ac:dyDescent="0.25"/>
    <row r="917" x14ac:dyDescent="0.25"/>
    <row r="919" x14ac:dyDescent="0.25"/>
    <row r="921" x14ac:dyDescent="0.25"/>
    <row r="923" x14ac:dyDescent="0.25"/>
    <row r="925" x14ac:dyDescent="0.25"/>
    <row r="927" x14ac:dyDescent="0.25"/>
    <row r="929" x14ac:dyDescent="0.25"/>
    <row r="931" x14ac:dyDescent="0.25"/>
    <row r="933" x14ac:dyDescent="0.25"/>
    <row r="935" x14ac:dyDescent="0.25"/>
    <row r="937" x14ac:dyDescent="0.25"/>
    <row r="939" x14ac:dyDescent="0.25"/>
    <row r="941" x14ac:dyDescent="0.25"/>
    <row r="943" x14ac:dyDescent="0.25"/>
    <row r="945" x14ac:dyDescent="0.25"/>
    <row r="947" x14ac:dyDescent="0.25"/>
    <row r="949" x14ac:dyDescent="0.25"/>
    <row r="951" x14ac:dyDescent="0.25"/>
    <row r="953" x14ac:dyDescent="0.25"/>
    <row r="955" x14ac:dyDescent="0.25"/>
    <row r="957" x14ac:dyDescent="0.25"/>
    <row r="959" x14ac:dyDescent="0.25"/>
    <row r="961" x14ac:dyDescent="0.25"/>
    <row r="963" x14ac:dyDescent="0.25"/>
    <row r="965" x14ac:dyDescent="0.25"/>
    <row r="967" x14ac:dyDescent="0.25"/>
    <row r="969" x14ac:dyDescent="0.25"/>
    <row r="971" x14ac:dyDescent="0.25"/>
    <row r="973" x14ac:dyDescent="0.25"/>
    <row r="975" x14ac:dyDescent="0.25"/>
    <row r="977" x14ac:dyDescent="0.25"/>
    <row r="979" x14ac:dyDescent="0.25"/>
    <row r="981" x14ac:dyDescent="0.25"/>
    <row r="982" x14ac:dyDescent="0.25"/>
    <row r="983" x14ac:dyDescent="0.25"/>
    <row r="985" x14ac:dyDescent="0.25"/>
    <row r="987" x14ac:dyDescent="0.25"/>
    <row r="989" x14ac:dyDescent="0.25"/>
    <row r="991" x14ac:dyDescent="0.25"/>
    <row r="993" x14ac:dyDescent="0.25"/>
    <row r="995" x14ac:dyDescent="0.25"/>
    <row r="997" x14ac:dyDescent="0.25"/>
    <row r="998" x14ac:dyDescent="0.25"/>
    <row r="999" x14ac:dyDescent="0.25"/>
    <row r="1001" x14ac:dyDescent="0.25"/>
    <row r="1003" x14ac:dyDescent="0.25"/>
    <row r="1005" x14ac:dyDescent="0.25"/>
    <row r="1007" x14ac:dyDescent="0.25"/>
    <row r="1009" x14ac:dyDescent="0.25"/>
    <row r="1011" x14ac:dyDescent="0.25"/>
    <row r="1013" x14ac:dyDescent="0.25"/>
    <row r="1014" x14ac:dyDescent="0.25"/>
    <row r="1015" x14ac:dyDescent="0.25"/>
    <row r="1017" x14ac:dyDescent="0.25"/>
    <row r="1018" x14ac:dyDescent="0.25"/>
    <row r="1019" x14ac:dyDescent="0.25"/>
    <row r="1021" x14ac:dyDescent="0.25"/>
    <row r="1023" x14ac:dyDescent="0.25"/>
    <row r="1025" x14ac:dyDescent="0.25"/>
    <row r="1027" x14ac:dyDescent="0.25"/>
    <row r="1029" x14ac:dyDescent="0.25"/>
    <row r="1030" x14ac:dyDescent="0.25"/>
    <row r="1031" x14ac:dyDescent="0.25"/>
    <row r="1033" x14ac:dyDescent="0.25"/>
    <row r="1034" x14ac:dyDescent="0.25"/>
    <row r="1035" x14ac:dyDescent="0.25"/>
    <row r="1037" x14ac:dyDescent="0.25"/>
    <row r="1038" x14ac:dyDescent="0.25"/>
    <row r="1039" x14ac:dyDescent="0.25"/>
    <row r="1041" x14ac:dyDescent="0.25"/>
    <row r="1043" x14ac:dyDescent="0.25"/>
    <row r="1045" x14ac:dyDescent="0.25"/>
    <row r="1046" x14ac:dyDescent="0.25"/>
    <row r="1047" x14ac:dyDescent="0.25"/>
    <row r="1049" x14ac:dyDescent="0.25"/>
    <row r="1050" x14ac:dyDescent="0.25"/>
    <row r="1051" x14ac:dyDescent="0.25"/>
    <row r="1053" x14ac:dyDescent="0.25"/>
    <row r="1054" x14ac:dyDescent="0.25"/>
    <row r="1055" x14ac:dyDescent="0.25"/>
    <row r="1057" x14ac:dyDescent="0.25"/>
    <row r="1059" x14ac:dyDescent="0.25"/>
    <row r="1061" x14ac:dyDescent="0.25"/>
    <row r="1062" x14ac:dyDescent="0.25"/>
    <row r="1063" x14ac:dyDescent="0.25"/>
    <row r="1065" x14ac:dyDescent="0.25"/>
    <row r="1066" x14ac:dyDescent="0.25"/>
    <row r="1067" x14ac:dyDescent="0.25"/>
    <row r="1069" x14ac:dyDescent="0.25"/>
    <row r="1070" x14ac:dyDescent="0.25"/>
    <row r="1071" x14ac:dyDescent="0.25"/>
    <row r="1073" x14ac:dyDescent="0.25"/>
    <row r="1075" x14ac:dyDescent="0.25"/>
    <row r="1076" x14ac:dyDescent="0.25"/>
    <row r="1077" x14ac:dyDescent="0.25"/>
    <row r="1078" x14ac:dyDescent="0.25"/>
    <row r="1079" x14ac:dyDescent="0.25"/>
    <row r="1081" x14ac:dyDescent="0.25"/>
    <row r="1082" x14ac:dyDescent="0.25"/>
    <row r="1083" x14ac:dyDescent="0.25"/>
    <row r="1085" x14ac:dyDescent="0.25"/>
    <row r="1086" x14ac:dyDescent="0.25"/>
    <row r="1087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71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</sheetData>
  <mergeCells count="5">
    <mergeCell ref="A1:AB1"/>
    <mergeCell ref="A2:Z2"/>
    <mergeCell ref="A62:AB62"/>
    <mergeCell ref="A69:AB69"/>
    <mergeCell ref="A83:AB83"/>
  </mergeCells>
  <pageMargins left="0.31496062992125984" right="0.31496062992125984" top="0.35433070866141736" bottom="0.35433070866141736" header="0.31496062992125984" footer="0.31496062992125984"/>
  <pageSetup paperSize="9" scale="45" fitToHeight="2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672"/>
  <sheetViews>
    <sheetView topLeftCell="A81" zoomScale="64" zoomScaleNormal="64" workbookViewId="0">
      <selection activeCell="A81" sqref="A1:XFD1048576"/>
    </sheetView>
  </sheetViews>
  <sheetFormatPr defaultRowHeight="15.75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0.7109375" style="80" customWidth="1"/>
    <col min="5" max="5" width="40.5703125" style="80" customWidth="1"/>
    <col min="6" max="6" width="14.28515625" style="8" customWidth="1"/>
    <col min="7" max="7" width="15.42578125" style="8" customWidth="1"/>
    <col min="8" max="8" width="28" style="8" customWidth="1"/>
    <col min="9" max="9" width="13" style="8" customWidth="1"/>
    <col min="10" max="10" width="10.85546875" style="8" customWidth="1"/>
    <col min="11" max="11" width="12" style="8" customWidth="1"/>
    <col min="12" max="12" width="10.7109375" style="8" customWidth="1"/>
    <col min="13" max="13" width="8.85546875" style="8" customWidth="1"/>
    <col min="14" max="14" width="9.71093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9.85546875" style="8" customWidth="1"/>
    <col min="19" max="19" width="8.5703125" style="8" customWidth="1"/>
    <col min="20" max="20" width="7.42578125" style="8" customWidth="1"/>
    <col min="21" max="21" width="10.7109375" style="8" customWidth="1"/>
    <col min="22" max="22" width="10.140625" style="8" bestFit="1" customWidth="1"/>
    <col min="23" max="23" width="7.140625" style="8" customWidth="1"/>
    <col min="24" max="24" width="12.5703125" style="8" bestFit="1" customWidth="1"/>
    <col min="25" max="25" width="17.85546875" style="8" customWidth="1"/>
    <col min="26" max="26" width="17.42578125" style="8" bestFit="1" customWidth="1"/>
    <col min="27" max="27" width="22.85546875" style="8" customWidth="1"/>
    <col min="28" max="28" width="16.5703125" style="8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75">
        <v>46204</v>
      </c>
      <c r="AB2" s="95">
        <v>0.72916666666666663</v>
      </c>
      <c r="AC2" s="35"/>
    </row>
    <row r="3" spans="1:31" ht="81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870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70" t="s">
        <v>17</v>
      </c>
      <c r="C4" s="71">
        <f>IF(B4="","",VLOOKUP(AD4,Varsayımlar!$B:$Q,3,0))</f>
        <v>8698829380698</v>
      </c>
      <c r="D4" s="71" t="s">
        <v>234</v>
      </c>
      <c r="E4" s="106" t="s">
        <v>37</v>
      </c>
      <c r="F4" s="70" t="s">
        <v>735</v>
      </c>
      <c r="G4" s="70" t="s">
        <v>739</v>
      </c>
      <c r="H4" s="70" t="str">
        <f>IF(B4="","",VLOOKUP(AD4,Varsayımlar!$B:$Q,5,0))</f>
        <v>TORTİLLAS 25 CM 4 PCS 260G</v>
      </c>
      <c r="I4" s="70">
        <f>IF(B4="","",VLOOKUP(AD4,Varsayımlar!B:T,19,0))</f>
        <v>0</v>
      </c>
      <c r="J4" s="70" t="str">
        <f>IF(B4="","",VLOOKUP(AD4,Varsayımlar!$B:$Q,6,0))</f>
        <v>SADE</v>
      </c>
      <c r="K4" s="70">
        <v>2436</v>
      </c>
      <c r="L4" s="70"/>
      <c r="M4" s="70">
        <f t="shared" ref="M4:M54" si="0">K4/84</f>
        <v>29</v>
      </c>
      <c r="N4" s="70"/>
      <c r="O4" s="70">
        <v>27</v>
      </c>
      <c r="P4" s="70">
        <f>IF(B4="","",VLOOKUP(AD4,Varsayımlar!$B:$Q,7,0)*K4)</f>
        <v>73080</v>
      </c>
      <c r="Q4" s="70">
        <f>IF(B4="","",VLOOKUP(AD4,Varsayımlar!$B:$Q,8,0))</f>
        <v>25</v>
      </c>
      <c r="R4" s="70" t="str">
        <f>IF(B4="","",VLOOKUP(AD4,Varsayımlar!$B:$Q,9,0))</f>
        <v>SOFT</v>
      </c>
      <c r="S4" s="70">
        <f>IF(B4="","",VLOOKUP(AD4,Varsayımlar!$B:$Q,10,0))</f>
        <v>4</v>
      </c>
      <c r="T4" s="70">
        <f>IF(B4="","",VLOOKUP(AD4,Varsayımlar!$B:$Q,11,0))</f>
        <v>30</v>
      </c>
      <c r="U4" s="70">
        <f>IF(B4="","",VLOOKUP(AD4,Varsayımlar!$B:$Q,12,0))</f>
        <v>260</v>
      </c>
      <c r="V4" s="70" t="str">
        <f>IF(B4="","",VLOOKUP(AD4,Varsayımlar!$B:$Q,13,0))</f>
        <v>YURTDIŞI</v>
      </c>
      <c r="W4" s="70">
        <f>IF(B4="","",VLOOKUP(AD4,Varsayımlar!$B:$Q,14,0))</f>
        <v>6</v>
      </c>
      <c r="X4" s="73">
        <v>46204</v>
      </c>
      <c r="Y4" s="73">
        <v>46388</v>
      </c>
      <c r="Z4" s="70" t="s">
        <v>828</v>
      </c>
      <c r="AA4" s="70" t="str">
        <f>IF(B4="","",VLOOKUP(AD4,Varsayımlar!$B:$Q,15,0))</f>
        <v>TRİTON -SKT ATILACAK</v>
      </c>
      <c r="AB4" s="70" t="str">
        <f>IF(B4="","",VLOOKUP(AD4,Varsayımlar!$B:$Q,16,0))</f>
        <v>24-26 CM</v>
      </c>
      <c r="AC4" s="64"/>
      <c r="AD4" s="61" t="str">
        <f t="shared" ref="AD4:AD54" si="1">IF(B4="","",CONCATENATE(B4,E4))</f>
        <v>LLC TRİTONMUTLUKAL WHEAT TORTILLA</v>
      </c>
      <c r="AE4" s="8" t="s">
        <v>285</v>
      </c>
    </row>
    <row r="5" spans="1:31" ht="36" customHeight="1" x14ac:dyDescent="0.25">
      <c r="A5" s="9" t="s">
        <v>122</v>
      </c>
      <c r="B5" s="107" t="s">
        <v>17</v>
      </c>
      <c r="C5" s="108">
        <f>IF(B5="","",VLOOKUP(AD5,Varsayımlar!$B:$Q,3,0))</f>
        <v>8698829380698</v>
      </c>
      <c r="D5" s="108" t="s">
        <v>236</v>
      </c>
      <c r="E5" s="109" t="s">
        <v>37</v>
      </c>
      <c r="F5" s="107" t="s">
        <v>743</v>
      </c>
      <c r="G5" s="107" t="s">
        <v>744</v>
      </c>
      <c r="H5" s="107" t="str">
        <f>IF(B5="","",VLOOKUP(AD5,Varsayımlar!$B:$Q,5,0))</f>
        <v>TORTİLLAS 25 CM 4 PCS 260G</v>
      </c>
      <c r="I5" s="107">
        <f>IF(B5="","",VLOOKUP(AD5,Varsayımlar!B:T,19,0))</f>
        <v>0</v>
      </c>
      <c r="J5" s="107" t="str">
        <f>IF(B5="","",VLOOKUP(AD5,Varsayımlar!$B:$Q,6,0))</f>
        <v>SADE</v>
      </c>
      <c r="K5" s="107">
        <v>2436</v>
      </c>
      <c r="L5" s="107"/>
      <c r="M5" s="107">
        <f t="shared" si="0"/>
        <v>29</v>
      </c>
      <c r="N5" s="107"/>
      <c r="O5" s="107">
        <v>27</v>
      </c>
      <c r="P5" s="107">
        <f>IF(B5="","",VLOOKUP(AD5,Varsayımlar!$B:$Q,7,0)*K5)</f>
        <v>73080</v>
      </c>
      <c r="Q5" s="107">
        <f>IF(B5="","",VLOOKUP(AD5,Varsayımlar!$B:$Q,8,0))</f>
        <v>25</v>
      </c>
      <c r="R5" s="107" t="str">
        <f>IF(B5="","",VLOOKUP(AD5,Varsayımlar!$B:$Q,9,0))</f>
        <v>SOFT</v>
      </c>
      <c r="S5" s="107">
        <f>IF(B5="","",VLOOKUP(AD5,Varsayımlar!$B:$Q,10,0))</f>
        <v>4</v>
      </c>
      <c r="T5" s="107">
        <f>IF(B5="","",VLOOKUP(AD5,Varsayımlar!$B:$Q,11,0))</f>
        <v>30</v>
      </c>
      <c r="U5" s="107">
        <f>IF(B5="","",VLOOKUP(AD5,Varsayımlar!$B:$Q,12,0))</f>
        <v>260</v>
      </c>
      <c r="V5" s="107" t="str">
        <f>IF(B5="","",VLOOKUP(AD5,Varsayımlar!$B:$Q,13,0))</f>
        <v>YURTDIŞI</v>
      </c>
      <c r="W5" s="107">
        <f>IF(B5="","",VLOOKUP(AD5,Varsayımlar!$B:$Q,14,0))</f>
        <v>6</v>
      </c>
      <c r="X5" s="110">
        <v>46206</v>
      </c>
      <c r="Y5" s="110">
        <v>46390</v>
      </c>
      <c r="Z5" s="107">
        <v>26070325</v>
      </c>
      <c r="AA5" s="107" t="str">
        <f>IF(B5="","",VLOOKUP(AD5,Varsayımlar!$B:$Q,15,0))</f>
        <v>TRİTON -SKT ATILACAK</v>
      </c>
      <c r="AB5" s="107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1" ht="36" customHeight="1" x14ac:dyDescent="0.25">
      <c r="A6" s="9" t="s">
        <v>123</v>
      </c>
      <c r="B6" s="111" t="s">
        <v>17</v>
      </c>
      <c r="C6" s="112">
        <f>IF(B6="","",VLOOKUP(AD6,Varsayımlar!$B:$Q,3,0))</f>
        <v>8698829380698</v>
      </c>
      <c r="D6" s="112" t="s">
        <v>237</v>
      </c>
      <c r="E6" s="113" t="s">
        <v>37</v>
      </c>
      <c r="F6" s="111" t="s">
        <v>745</v>
      </c>
      <c r="G6" s="111" t="s">
        <v>746</v>
      </c>
      <c r="H6" s="111" t="str">
        <f>IF(B6="","",VLOOKUP(AD6,Varsayımlar!$B:$Q,5,0))</f>
        <v>TORTİLLAS 25 CM 4 PCS 260G</v>
      </c>
      <c r="I6" s="111">
        <f>IF(B6="","",VLOOKUP(AD6,Varsayımlar!B:T,19,0))</f>
        <v>0</v>
      </c>
      <c r="J6" s="111" t="str">
        <f>IF(B6="","",VLOOKUP(AD6,Varsayımlar!$B:$Q,6,0))</f>
        <v>SADE</v>
      </c>
      <c r="K6" s="111">
        <v>756</v>
      </c>
      <c r="L6" s="111"/>
      <c r="M6" s="111">
        <f t="shared" si="0"/>
        <v>9</v>
      </c>
      <c r="N6" s="111"/>
      <c r="O6" s="111">
        <v>9</v>
      </c>
      <c r="P6" s="111">
        <f>IF(B6="","",VLOOKUP(AD6,Varsayımlar!$B:$Q,7,0)*K6)</f>
        <v>22680</v>
      </c>
      <c r="Q6" s="111">
        <f>IF(B6="","",VLOOKUP(AD6,Varsayımlar!$B:$Q,8,0))</f>
        <v>25</v>
      </c>
      <c r="R6" s="111" t="str">
        <f>IF(B6="","",VLOOKUP(AD6,Varsayımlar!$B:$Q,9,0))</f>
        <v>SOFT</v>
      </c>
      <c r="S6" s="111">
        <f>IF(B6="","",VLOOKUP(AD6,Varsayımlar!$B:$Q,10,0))</f>
        <v>4</v>
      </c>
      <c r="T6" s="111">
        <f>IF(B6="","",VLOOKUP(AD6,Varsayımlar!$B:$Q,11,0))</f>
        <v>30</v>
      </c>
      <c r="U6" s="111">
        <f>IF(B6="","",VLOOKUP(AD6,Varsayımlar!$B:$Q,12,0))</f>
        <v>260</v>
      </c>
      <c r="V6" s="111" t="str">
        <f>IF(B6="","",VLOOKUP(AD6,Varsayımlar!$B:$Q,13,0))</f>
        <v>YURTDIŞI</v>
      </c>
      <c r="W6" s="111">
        <f>IF(B6="","",VLOOKUP(AD6,Varsayımlar!$B:$Q,14,0))</f>
        <v>6</v>
      </c>
      <c r="X6" s="114">
        <v>46207</v>
      </c>
      <c r="Y6" s="114">
        <v>46391</v>
      </c>
      <c r="Z6" s="111" t="s">
        <v>829</v>
      </c>
      <c r="AA6" s="111" t="str">
        <f>IF(B6="","",VLOOKUP(AD6,Varsayımlar!$B:$Q,15,0))</f>
        <v>TRİTON -SKT ATILACAK</v>
      </c>
      <c r="AB6" s="111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1" ht="36" customHeight="1" x14ac:dyDescent="0.25">
      <c r="A7" s="9" t="s">
        <v>124</v>
      </c>
      <c r="B7" s="111" t="s">
        <v>17</v>
      </c>
      <c r="C7" s="112">
        <f>IF(B7="","",VLOOKUP(AD7,Varsayımlar!$B:$Q,3,0))</f>
        <v>8698829380698</v>
      </c>
      <c r="D7" s="112" t="s">
        <v>237</v>
      </c>
      <c r="E7" s="113" t="s">
        <v>37</v>
      </c>
      <c r="F7" s="111" t="s">
        <v>745</v>
      </c>
      <c r="G7" s="111" t="s">
        <v>747</v>
      </c>
      <c r="H7" s="111" t="str">
        <f>IF(B7="","",VLOOKUP(AD7,Varsayımlar!$B:$Q,5,0))</f>
        <v>TORTİLLAS 25 CM 4 PCS 260G</v>
      </c>
      <c r="I7" s="111">
        <f>IF(B7="","",VLOOKUP(AD7,Varsayımlar!B:T,19,0))</f>
        <v>0</v>
      </c>
      <c r="J7" s="111" t="str">
        <f>IF(B7="","",VLOOKUP(AD7,Varsayımlar!$B:$Q,6,0))</f>
        <v>SADE</v>
      </c>
      <c r="K7" s="111">
        <v>1680</v>
      </c>
      <c r="L7" s="111"/>
      <c r="M7" s="111">
        <f t="shared" si="0"/>
        <v>20</v>
      </c>
      <c r="N7" s="111"/>
      <c r="O7" s="111">
        <v>19</v>
      </c>
      <c r="P7" s="111">
        <f>IF(B7="","",VLOOKUP(AD7,Varsayımlar!$B:$Q,7,0)*K7)</f>
        <v>50400</v>
      </c>
      <c r="Q7" s="111">
        <f>IF(B7="","",VLOOKUP(AD7,Varsayımlar!$B:$Q,8,0))</f>
        <v>25</v>
      </c>
      <c r="R7" s="111" t="str">
        <f>IF(B7="","",VLOOKUP(AD7,Varsayımlar!$B:$Q,9,0))</f>
        <v>SOFT</v>
      </c>
      <c r="S7" s="111">
        <f>IF(B7="","",VLOOKUP(AD7,Varsayımlar!$B:$Q,10,0))</f>
        <v>4</v>
      </c>
      <c r="T7" s="111">
        <f>IF(B7="","",VLOOKUP(AD7,Varsayımlar!$B:$Q,11,0))</f>
        <v>30</v>
      </c>
      <c r="U7" s="111">
        <f>IF(B7="","",VLOOKUP(AD7,Varsayımlar!$B:$Q,12,0))</f>
        <v>260</v>
      </c>
      <c r="V7" s="111" t="str">
        <f>IF(B7="","",VLOOKUP(AD7,Varsayımlar!$B:$Q,13,0))</f>
        <v>YURTDIŞI</v>
      </c>
      <c r="W7" s="111">
        <f>IF(B7="","",VLOOKUP(AD7,Varsayımlar!$B:$Q,14,0))</f>
        <v>6</v>
      </c>
      <c r="X7" s="114">
        <v>46207</v>
      </c>
      <c r="Y7" s="114">
        <v>46391</v>
      </c>
      <c r="Z7" s="111" t="s">
        <v>829</v>
      </c>
      <c r="AA7" s="111" t="str">
        <f>IF(B7="","",VLOOKUP(AD7,Varsayımlar!$B:$Q,15,0))</f>
        <v>TRİTON -SKT ATILACAK</v>
      </c>
      <c r="AB7" s="111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1" ht="36" customHeight="1" x14ac:dyDescent="0.25">
      <c r="A8" s="9" t="s">
        <v>125</v>
      </c>
      <c r="B8" s="115" t="s">
        <v>17</v>
      </c>
      <c r="C8" s="116">
        <f>IF(B8="","",VLOOKUP(AD8,Varsayımlar!$B:$Q,3,0))</f>
        <v>8698829380698</v>
      </c>
      <c r="D8" s="116" t="s">
        <v>239</v>
      </c>
      <c r="E8" s="117" t="s">
        <v>37</v>
      </c>
      <c r="F8" s="115" t="s">
        <v>751</v>
      </c>
      <c r="G8" s="115" t="s">
        <v>752</v>
      </c>
      <c r="H8" s="115" t="str">
        <f>IF(B8="","",VLOOKUP(AD8,Varsayımlar!$B:$Q,5,0))</f>
        <v>TORTİLLAS 25 CM 4 PCS 260G</v>
      </c>
      <c r="I8" s="115">
        <f>IF(B8="","",VLOOKUP(AD8,Varsayımlar!B:T,19,0))</f>
        <v>0</v>
      </c>
      <c r="J8" s="115" t="str">
        <f>IF(B8="","",VLOOKUP(AD8,Varsayımlar!$B:$Q,6,0))</f>
        <v>SADE</v>
      </c>
      <c r="K8" s="115">
        <v>1512</v>
      </c>
      <c r="L8" s="115"/>
      <c r="M8" s="115">
        <f t="shared" si="0"/>
        <v>18</v>
      </c>
      <c r="N8" s="115"/>
      <c r="O8" s="115">
        <v>17</v>
      </c>
      <c r="P8" s="115">
        <f>IF(B8="","",VLOOKUP(AD8,Varsayımlar!$B:$Q,7,0)*K8)</f>
        <v>45360</v>
      </c>
      <c r="Q8" s="115">
        <f>IF(B8="","",VLOOKUP(AD8,Varsayımlar!$B:$Q,8,0))</f>
        <v>25</v>
      </c>
      <c r="R8" s="115" t="str">
        <f>IF(B8="","",VLOOKUP(AD8,Varsayımlar!$B:$Q,9,0))</f>
        <v>SOFT</v>
      </c>
      <c r="S8" s="115">
        <f>IF(B8="","",VLOOKUP(AD8,Varsayımlar!$B:$Q,10,0))</f>
        <v>4</v>
      </c>
      <c r="T8" s="115">
        <f>IF(B8="","",VLOOKUP(AD8,Varsayımlar!$B:$Q,11,0))</f>
        <v>30</v>
      </c>
      <c r="U8" s="115">
        <f>IF(B8="","",VLOOKUP(AD8,Varsayımlar!$B:$Q,12,0))</f>
        <v>260</v>
      </c>
      <c r="V8" s="115" t="str">
        <f>IF(B8="","",VLOOKUP(AD8,Varsayımlar!$B:$Q,13,0))</f>
        <v>YURTDIŞI</v>
      </c>
      <c r="W8" s="115">
        <f>IF(B8="","",VLOOKUP(AD8,Varsayımlar!$B:$Q,14,0))</f>
        <v>6</v>
      </c>
      <c r="X8" s="118">
        <v>46209</v>
      </c>
      <c r="Y8" s="118">
        <v>46393</v>
      </c>
      <c r="Z8" s="115">
        <v>26070625</v>
      </c>
      <c r="AA8" s="115" t="str">
        <f>IF(B8="","",VLOOKUP(AD8,Varsayımlar!$B:$Q,15,0))</f>
        <v>TRİTON -SKT ATILACAK</v>
      </c>
      <c r="AB8" s="115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1" ht="36" customHeight="1" x14ac:dyDescent="0.25">
      <c r="A9" s="9" t="s">
        <v>126</v>
      </c>
      <c r="B9" s="115" t="s">
        <v>17</v>
      </c>
      <c r="C9" s="116">
        <f>IF(B9="","",VLOOKUP(AD9,Varsayımlar!$B:$Q,3,0))</f>
        <v>8698829380698</v>
      </c>
      <c r="D9" s="116" t="s">
        <v>239</v>
      </c>
      <c r="E9" s="117" t="s">
        <v>37</v>
      </c>
      <c r="F9" s="115" t="s">
        <v>751</v>
      </c>
      <c r="G9" s="115" t="s">
        <v>753</v>
      </c>
      <c r="H9" s="115" t="str">
        <f>IF(B9="","",VLOOKUP(AD9,Varsayımlar!$B:$Q,5,0))</f>
        <v>TORTİLLAS 25 CM 4 PCS 260G</v>
      </c>
      <c r="I9" s="115">
        <f>IF(B9="","",VLOOKUP(AD9,Varsayımlar!B:T,19,0))</f>
        <v>0</v>
      </c>
      <c r="J9" s="115" t="str">
        <f>IF(B9="","",VLOOKUP(AD9,Varsayımlar!$B:$Q,6,0))</f>
        <v>SADE</v>
      </c>
      <c r="K9" s="115">
        <v>924</v>
      </c>
      <c r="L9" s="115"/>
      <c r="M9" s="115">
        <f t="shared" si="0"/>
        <v>11</v>
      </c>
      <c r="N9" s="115"/>
      <c r="O9" s="115">
        <v>11</v>
      </c>
      <c r="P9" s="115">
        <f>IF(B9="","",VLOOKUP(AD9,Varsayımlar!$B:$Q,7,0)*K9)</f>
        <v>27720</v>
      </c>
      <c r="Q9" s="115">
        <f>IF(B9="","",VLOOKUP(AD9,Varsayımlar!$B:$Q,8,0))</f>
        <v>25</v>
      </c>
      <c r="R9" s="115" t="str">
        <f>IF(B9="","",VLOOKUP(AD9,Varsayımlar!$B:$Q,9,0))</f>
        <v>SOFT</v>
      </c>
      <c r="S9" s="115">
        <f>IF(B9="","",VLOOKUP(AD9,Varsayımlar!$B:$Q,10,0))</f>
        <v>4</v>
      </c>
      <c r="T9" s="115">
        <f>IF(B9="","",VLOOKUP(AD9,Varsayımlar!$B:$Q,11,0))</f>
        <v>30</v>
      </c>
      <c r="U9" s="115">
        <f>IF(B9="","",VLOOKUP(AD9,Varsayımlar!$B:$Q,12,0))</f>
        <v>260</v>
      </c>
      <c r="V9" s="115" t="str">
        <f>IF(B9="","",VLOOKUP(AD9,Varsayımlar!$B:$Q,13,0))</f>
        <v>YURTDIŞI</v>
      </c>
      <c r="W9" s="115">
        <f>IF(B9="","",VLOOKUP(AD9,Varsayımlar!$B:$Q,14,0))</f>
        <v>6</v>
      </c>
      <c r="X9" s="118">
        <v>46209</v>
      </c>
      <c r="Y9" s="118">
        <v>46393</v>
      </c>
      <c r="Z9" s="115">
        <v>26070625</v>
      </c>
      <c r="AA9" s="115" t="str">
        <f>IF(B9="","",VLOOKUP(AD9,Varsayımlar!$B:$Q,15,0))</f>
        <v>TRİTON -SKT ATILACAK</v>
      </c>
      <c r="AB9" s="115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1" ht="36" customHeight="1" x14ac:dyDescent="0.25">
      <c r="A10" s="9" t="s">
        <v>129</v>
      </c>
      <c r="B10" s="82" t="s">
        <v>17</v>
      </c>
      <c r="C10" s="83">
        <f>IF(B10="","",VLOOKUP(AD10,Varsayımlar!$B:$Q,3,0))</f>
        <v>8698829380698</v>
      </c>
      <c r="D10" s="83" t="s">
        <v>259</v>
      </c>
      <c r="E10" s="104" t="s">
        <v>37</v>
      </c>
      <c r="F10" s="82" t="s">
        <v>757</v>
      </c>
      <c r="G10" s="82" t="s">
        <v>758</v>
      </c>
      <c r="H10" s="82" t="str">
        <f>IF(B10="","",VLOOKUP(AD10,Varsayımlar!$B:$Q,5,0))</f>
        <v>TORTİLLAS 25 CM 4 PCS 260G</v>
      </c>
      <c r="I10" s="82">
        <f>IF(B10="","",VLOOKUP(AD10,Varsayımlar!B:T,19,0))</f>
        <v>0</v>
      </c>
      <c r="J10" s="82" t="str">
        <f>IF(B10="","",VLOOKUP(AD10,Varsayımlar!$B:$Q,6,0))</f>
        <v>SADE</v>
      </c>
      <c r="K10" s="82">
        <v>840</v>
      </c>
      <c r="L10" s="82"/>
      <c r="M10" s="82">
        <f t="shared" si="0"/>
        <v>10</v>
      </c>
      <c r="N10" s="82"/>
      <c r="O10" s="82">
        <v>10</v>
      </c>
      <c r="P10" s="82">
        <f>IF(B10="","",VLOOKUP(AD10,Varsayımlar!$B:$Q,7,0)*K10)</f>
        <v>25200</v>
      </c>
      <c r="Q10" s="82">
        <f>IF(B10="","",VLOOKUP(AD10,Varsayımlar!$B:$Q,8,0))</f>
        <v>25</v>
      </c>
      <c r="R10" s="82" t="str">
        <f>IF(B10="","",VLOOKUP(AD10,Varsayımlar!$B:$Q,9,0))</f>
        <v>SOFT</v>
      </c>
      <c r="S10" s="82">
        <f>IF(B10="","",VLOOKUP(AD10,Varsayımlar!$B:$Q,10,0))</f>
        <v>4</v>
      </c>
      <c r="T10" s="82">
        <f>IF(B10="","",VLOOKUP(AD10,Varsayımlar!$B:$Q,11,0))</f>
        <v>30</v>
      </c>
      <c r="U10" s="82">
        <f>IF(B10="","",VLOOKUP(AD10,Varsayımlar!$B:$Q,12,0))</f>
        <v>260</v>
      </c>
      <c r="V10" s="82" t="str">
        <f>IF(B10="","",VLOOKUP(AD10,Varsayımlar!$B:$Q,13,0))</f>
        <v>YURTDIŞI</v>
      </c>
      <c r="W10" s="82">
        <f>IF(B10="","",VLOOKUP(AD10,Varsayımlar!$B:$Q,14,0))</f>
        <v>6</v>
      </c>
      <c r="X10" s="84">
        <v>46211</v>
      </c>
      <c r="Y10" s="84">
        <v>46395</v>
      </c>
      <c r="Z10" s="82" t="s">
        <v>831</v>
      </c>
      <c r="AA10" s="82" t="str">
        <f>IF(B10="","",VLOOKUP(AD10,Varsayımlar!$B:$Q,15,0))</f>
        <v>TRİTON -SKT ATILACAK</v>
      </c>
      <c r="AB10" s="82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1" ht="36" customHeight="1" x14ac:dyDescent="0.25">
      <c r="A11" s="9" t="s">
        <v>130</v>
      </c>
      <c r="B11" s="82" t="s">
        <v>17</v>
      </c>
      <c r="C11" s="83">
        <f>IF(B11="","",VLOOKUP(AD11,Varsayımlar!$B:$Q,3,0))</f>
        <v>8698829380698</v>
      </c>
      <c r="D11" s="83" t="s">
        <v>259</v>
      </c>
      <c r="E11" s="104" t="s">
        <v>37</v>
      </c>
      <c r="F11" s="82" t="s">
        <v>757</v>
      </c>
      <c r="G11" s="82" t="s">
        <v>759</v>
      </c>
      <c r="H11" s="82" t="str">
        <f>IF(B11="","",VLOOKUP(AD11,Varsayımlar!$B:$Q,5,0))</f>
        <v>TORTİLLAS 25 CM 4 PCS 260G</v>
      </c>
      <c r="I11" s="82">
        <f>IF(B11="","",VLOOKUP(AD11,Varsayımlar!B:T,19,0))</f>
        <v>0</v>
      </c>
      <c r="J11" s="82" t="str">
        <f>IF(B11="","",VLOOKUP(AD11,Varsayımlar!$B:$Q,6,0))</f>
        <v>SADE</v>
      </c>
      <c r="K11" s="82">
        <v>504</v>
      </c>
      <c r="L11" s="82"/>
      <c r="M11" s="82">
        <f t="shared" si="0"/>
        <v>6</v>
      </c>
      <c r="N11" s="82"/>
      <c r="O11" s="82">
        <v>6</v>
      </c>
      <c r="P11" s="82">
        <f>IF(B11="","",VLOOKUP(AD11,Varsayımlar!$B:$Q,7,0)*K11)</f>
        <v>15120</v>
      </c>
      <c r="Q11" s="82">
        <f>IF(B11="","",VLOOKUP(AD11,Varsayımlar!$B:$Q,8,0))</f>
        <v>25</v>
      </c>
      <c r="R11" s="82" t="str">
        <f>IF(B11="","",VLOOKUP(AD11,Varsayımlar!$B:$Q,9,0))</f>
        <v>SOFT</v>
      </c>
      <c r="S11" s="82">
        <f>IF(B11="","",VLOOKUP(AD11,Varsayımlar!$B:$Q,10,0))</f>
        <v>4</v>
      </c>
      <c r="T11" s="82">
        <f>IF(B11="","",VLOOKUP(AD11,Varsayımlar!$B:$Q,11,0))</f>
        <v>30</v>
      </c>
      <c r="U11" s="82">
        <f>IF(B11="","",VLOOKUP(AD11,Varsayımlar!$B:$Q,12,0))</f>
        <v>260</v>
      </c>
      <c r="V11" s="82" t="str">
        <f>IF(B11="","",VLOOKUP(AD11,Varsayımlar!$B:$Q,13,0))</f>
        <v>YURTDIŞI</v>
      </c>
      <c r="W11" s="82">
        <f>IF(B11="","",VLOOKUP(AD11,Varsayımlar!$B:$Q,14,0))</f>
        <v>6</v>
      </c>
      <c r="X11" s="84">
        <v>46211</v>
      </c>
      <c r="Y11" s="84">
        <v>46395</v>
      </c>
      <c r="Z11" s="82" t="s">
        <v>831</v>
      </c>
      <c r="AA11" s="82" t="str">
        <f>IF(B11="","",VLOOKUP(AD11,Varsayımlar!$B:$Q,15,0))</f>
        <v>TRİTON -SKT ATILACAK</v>
      </c>
      <c r="AB11" s="82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1" ht="36" customHeight="1" x14ac:dyDescent="0.25">
      <c r="A12" s="9" t="s">
        <v>131</v>
      </c>
      <c r="B12" s="82" t="s">
        <v>17</v>
      </c>
      <c r="C12" s="83">
        <f>IF(B12="","",VLOOKUP(AD12,Varsayımlar!$B:$Q,3,0))</f>
        <v>8698829380698</v>
      </c>
      <c r="D12" s="83" t="s">
        <v>259</v>
      </c>
      <c r="E12" s="104" t="s">
        <v>37</v>
      </c>
      <c r="F12" s="82" t="s">
        <v>757</v>
      </c>
      <c r="G12" s="82" t="s">
        <v>760</v>
      </c>
      <c r="H12" s="82" t="str">
        <f>IF(B12="","",VLOOKUP(AD12,Varsayımlar!$B:$Q,5,0))</f>
        <v>TORTİLLAS 25 CM 4 PCS 260G</v>
      </c>
      <c r="I12" s="82">
        <f>IF(B12="","",VLOOKUP(AD12,Varsayımlar!B:T,19,0))</f>
        <v>0</v>
      </c>
      <c r="J12" s="82" t="str">
        <f>IF(B12="","",VLOOKUP(AD12,Varsayımlar!$B:$Q,6,0))</f>
        <v>SADE</v>
      </c>
      <c r="K12" s="82">
        <v>1092</v>
      </c>
      <c r="L12" s="82"/>
      <c r="M12" s="82">
        <f t="shared" si="0"/>
        <v>13</v>
      </c>
      <c r="N12" s="82"/>
      <c r="O12" s="82">
        <v>13</v>
      </c>
      <c r="P12" s="82">
        <f>IF(B12="","",VLOOKUP(AD12,Varsayımlar!$B:$Q,7,0)*K12)</f>
        <v>32760</v>
      </c>
      <c r="Q12" s="82">
        <f>IF(B12="","",VLOOKUP(AD12,Varsayımlar!$B:$Q,8,0))</f>
        <v>25</v>
      </c>
      <c r="R12" s="82" t="str">
        <f>IF(B12="","",VLOOKUP(AD12,Varsayımlar!$B:$Q,9,0))</f>
        <v>SOFT</v>
      </c>
      <c r="S12" s="82">
        <f>IF(B12="","",VLOOKUP(AD12,Varsayımlar!$B:$Q,10,0))</f>
        <v>4</v>
      </c>
      <c r="T12" s="82">
        <f>IF(B12="","",VLOOKUP(AD12,Varsayımlar!$B:$Q,11,0))</f>
        <v>30</v>
      </c>
      <c r="U12" s="82">
        <f>IF(B12="","",VLOOKUP(AD12,Varsayımlar!$B:$Q,12,0))</f>
        <v>260</v>
      </c>
      <c r="V12" s="82" t="str">
        <f>IF(B12="","",VLOOKUP(AD12,Varsayımlar!$B:$Q,13,0))</f>
        <v>YURTDIŞI</v>
      </c>
      <c r="W12" s="82">
        <f>IF(B12="","",VLOOKUP(AD12,Varsayımlar!$B:$Q,14,0))</f>
        <v>6</v>
      </c>
      <c r="X12" s="84">
        <v>46211</v>
      </c>
      <c r="Y12" s="84">
        <v>46395</v>
      </c>
      <c r="Z12" s="82" t="s">
        <v>831</v>
      </c>
      <c r="AA12" s="82" t="str">
        <f>IF(B12="","",VLOOKUP(AD12,Varsayımlar!$B:$Q,15,0))</f>
        <v>TRİTON -SKT ATILACAK</v>
      </c>
      <c r="AB12" s="82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1" ht="36" hidden="1" customHeight="1" x14ac:dyDescent="0.25">
      <c r="A13" s="9" t="s">
        <v>134</v>
      </c>
      <c r="B13" s="107" t="s">
        <v>17</v>
      </c>
      <c r="C13" s="108">
        <f>IF(B13="","",VLOOKUP(AD13,Varsayımlar!$B:$Q,3,0))</f>
        <v>8698829380698</v>
      </c>
      <c r="D13" s="108" t="s">
        <v>261</v>
      </c>
      <c r="E13" s="109" t="s">
        <v>37</v>
      </c>
      <c r="F13" s="107" t="s">
        <v>764</v>
      </c>
      <c r="G13" s="107" t="s">
        <v>765</v>
      </c>
      <c r="H13" s="107" t="str">
        <f>IF(B13="","",VLOOKUP(AD13,Varsayımlar!$B:$Q,5,0))</f>
        <v>TORTİLLAS 25 CM 4 PCS 260G</v>
      </c>
      <c r="I13" s="107">
        <f>IF(B13="","",VLOOKUP(AD13,Varsayımlar!B:T,19,0))</f>
        <v>0</v>
      </c>
      <c r="J13" s="107" t="str">
        <f>IF(B13="","",VLOOKUP(AD13,Varsayımlar!$B:$Q,6,0))</f>
        <v>SADE</v>
      </c>
      <c r="K13" s="107">
        <v>2436</v>
      </c>
      <c r="L13" s="107"/>
      <c r="M13" s="107">
        <f t="shared" si="0"/>
        <v>29</v>
      </c>
      <c r="N13" s="107"/>
      <c r="O13" s="107"/>
      <c r="P13" s="107">
        <f>IF(B13="","",VLOOKUP(AD13,Varsayımlar!$B:$Q,7,0)*K13)</f>
        <v>73080</v>
      </c>
      <c r="Q13" s="107">
        <f>IF(B13="","",VLOOKUP(AD13,Varsayımlar!$B:$Q,8,0))</f>
        <v>25</v>
      </c>
      <c r="R13" s="107" t="str">
        <f>IF(B13="","",VLOOKUP(AD13,Varsayımlar!$B:$Q,9,0))</f>
        <v>SOFT</v>
      </c>
      <c r="S13" s="107">
        <f>IF(B13="","",VLOOKUP(AD13,Varsayımlar!$B:$Q,10,0))</f>
        <v>4</v>
      </c>
      <c r="T13" s="107">
        <f>IF(B13="","",VLOOKUP(AD13,Varsayımlar!$B:$Q,11,0))</f>
        <v>30</v>
      </c>
      <c r="U13" s="107">
        <f>IF(B13="","",VLOOKUP(AD13,Varsayımlar!$B:$Q,12,0))</f>
        <v>260</v>
      </c>
      <c r="V13" s="107" t="str">
        <f>IF(B13="","",VLOOKUP(AD13,Varsayımlar!$B:$Q,13,0))</f>
        <v>YURTDIŞI</v>
      </c>
      <c r="W13" s="107">
        <f>IF(B13="","",VLOOKUP(AD13,Varsayımlar!$B:$Q,14,0))</f>
        <v>6</v>
      </c>
      <c r="X13" s="110">
        <v>46213</v>
      </c>
      <c r="Y13" s="110">
        <v>46397</v>
      </c>
      <c r="Z13" s="107">
        <v>26071025</v>
      </c>
      <c r="AA13" s="107" t="str">
        <f>IF(B13="","",VLOOKUP(AD13,Varsayımlar!$B:$Q,15,0))</f>
        <v>TRİTON -SKT ATILACAK</v>
      </c>
      <c r="AB13" s="107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1" ht="36" hidden="1" customHeight="1" x14ac:dyDescent="0.25">
      <c r="A14" s="9" t="s">
        <v>135</v>
      </c>
      <c r="B14" s="62" t="s">
        <v>17</v>
      </c>
      <c r="C14" s="33">
        <f>IF(B14="","",VLOOKUP(AD14,Varsayımlar!$B:$Q,3,0))</f>
        <v>8698829380698</v>
      </c>
      <c r="D14" s="33" t="s">
        <v>262</v>
      </c>
      <c r="E14" s="102" t="s">
        <v>37</v>
      </c>
      <c r="F14" s="62" t="s">
        <v>766</v>
      </c>
      <c r="G14" s="62" t="s">
        <v>767</v>
      </c>
      <c r="H14" s="62" t="str">
        <f>IF(B14="","",VLOOKUP(AD14,Varsayımlar!$B:$Q,5,0))</f>
        <v>TORTİLLAS 25 CM 4 PCS 260G</v>
      </c>
      <c r="I14" s="62">
        <f>IF(B14="","",VLOOKUP(AD14,Varsayımlar!B:T,19,0))</f>
        <v>0</v>
      </c>
      <c r="J14" s="62" t="str">
        <f>IF(B14="","",VLOOKUP(AD14,Varsayımlar!$B:$Q,6,0))</f>
        <v>SADE</v>
      </c>
      <c r="K14" s="62">
        <v>2100</v>
      </c>
      <c r="L14" s="62"/>
      <c r="M14" s="62">
        <f t="shared" si="0"/>
        <v>25</v>
      </c>
      <c r="N14" s="62"/>
      <c r="O14" s="62"/>
      <c r="P14" s="62">
        <f>IF(B14="","",VLOOKUP(AD14,Varsayımlar!$B:$Q,7,0)*K14)</f>
        <v>63000</v>
      </c>
      <c r="Q14" s="62">
        <f>IF(B14="","",VLOOKUP(AD14,Varsayımlar!$B:$Q,8,0))</f>
        <v>25</v>
      </c>
      <c r="R14" s="62" t="str">
        <f>IF(B14="","",VLOOKUP(AD14,Varsayımlar!$B:$Q,9,0))</f>
        <v>SOFT</v>
      </c>
      <c r="S14" s="62">
        <f>IF(B14="","",VLOOKUP(AD14,Varsayımlar!$B:$Q,10,0))</f>
        <v>4</v>
      </c>
      <c r="T14" s="62">
        <f>IF(B14="","",VLOOKUP(AD14,Varsayımlar!$B:$Q,11,0))</f>
        <v>30</v>
      </c>
      <c r="U14" s="62">
        <f>IF(B14="","",VLOOKUP(AD14,Varsayımlar!$B:$Q,12,0))</f>
        <v>260</v>
      </c>
      <c r="V14" s="62" t="str">
        <f>IF(B14="","",VLOOKUP(AD14,Varsayımlar!$B:$Q,13,0))</f>
        <v>YURTDIŞI</v>
      </c>
      <c r="W14" s="62">
        <f>IF(B14="","",VLOOKUP(AD14,Varsayımlar!$B:$Q,14,0))</f>
        <v>6</v>
      </c>
      <c r="X14" s="63">
        <v>46214</v>
      </c>
      <c r="Y14" s="63">
        <v>46398</v>
      </c>
      <c r="Z14" s="62">
        <v>26071125</v>
      </c>
      <c r="AA14" s="62" t="str">
        <f>IF(B14="","",VLOOKUP(AD14,Varsayımlar!$B:$Q,15,0))</f>
        <v>TRİTON -SKT ATILACAK</v>
      </c>
      <c r="AB14" s="62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1" ht="36" hidden="1" customHeight="1" x14ac:dyDescent="0.25">
      <c r="A15" s="9" t="s">
        <v>136</v>
      </c>
      <c r="B15" s="62" t="s">
        <v>17</v>
      </c>
      <c r="C15" s="33">
        <f>IF(B15="","",VLOOKUP(AD15,Varsayımlar!$B:$Q,3,0))</f>
        <v>8698829380698</v>
      </c>
      <c r="D15" s="33" t="s">
        <v>262</v>
      </c>
      <c r="E15" s="102" t="s">
        <v>37</v>
      </c>
      <c r="F15" s="62" t="s">
        <v>766</v>
      </c>
      <c r="G15" s="62" t="s">
        <v>768</v>
      </c>
      <c r="H15" s="62" t="str">
        <f>IF(B15="","",VLOOKUP(AD15,Varsayımlar!$B:$Q,5,0))</f>
        <v>TORTİLLAS 25 CM 4 PCS 260G</v>
      </c>
      <c r="I15" s="62">
        <f>IF(B15="","",VLOOKUP(AD15,Varsayımlar!B:T,19,0))</f>
        <v>0</v>
      </c>
      <c r="J15" s="62" t="str">
        <f>IF(B15="","",VLOOKUP(AD15,Varsayımlar!$B:$Q,6,0))</f>
        <v>SADE</v>
      </c>
      <c r="K15" s="62">
        <v>336</v>
      </c>
      <c r="L15" s="62"/>
      <c r="M15" s="62">
        <f t="shared" si="0"/>
        <v>4</v>
      </c>
      <c r="N15" s="62"/>
      <c r="O15" s="62"/>
      <c r="P15" s="62">
        <f>IF(B15="","",VLOOKUP(AD15,Varsayımlar!$B:$Q,7,0)*K15)</f>
        <v>10080</v>
      </c>
      <c r="Q15" s="62">
        <f>IF(B15="","",VLOOKUP(AD15,Varsayımlar!$B:$Q,8,0))</f>
        <v>25</v>
      </c>
      <c r="R15" s="62" t="str">
        <f>IF(B15="","",VLOOKUP(AD15,Varsayımlar!$B:$Q,9,0))</f>
        <v>SOFT</v>
      </c>
      <c r="S15" s="62">
        <f>IF(B15="","",VLOOKUP(AD15,Varsayımlar!$B:$Q,10,0))</f>
        <v>4</v>
      </c>
      <c r="T15" s="62">
        <f>IF(B15="","",VLOOKUP(AD15,Varsayımlar!$B:$Q,11,0))</f>
        <v>30</v>
      </c>
      <c r="U15" s="62">
        <f>IF(B15="","",VLOOKUP(AD15,Varsayımlar!$B:$Q,12,0))</f>
        <v>260</v>
      </c>
      <c r="V15" s="62" t="str">
        <f>IF(B15="","",VLOOKUP(AD15,Varsayımlar!$B:$Q,13,0))</f>
        <v>YURTDIŞI</v>
      </c>
      <c r="W15" s="62">
        <f>IF(B15="","",VLOOKUP(AD15,Varsayımlar!$B:$Q,14,0))</f>
        <v>6</v>
      </c>
      <c r="X15" s="63">
        <v>46214</v>
      </c>
      <c r="Y15" s="63">
        <v>46398</v>
      </c>
      <c r="Z15" s="62">
        <v>26071125</v>
      </c>
      <c r="AA15" s="62" t="str">
        <f>IF(B15="","",VLOOKUP(AD15,Varsayımlar!$B:$Q,15,0))</f>
        <v>TRİTON -SKT ATILACAK</v>
      </c>
      <c r="AB15" s="62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1" ht="36" hidden="1" customHeight="1" x14ac:dyDescent="0.25">
      <c r="A16" s="9" t="s">
        <v>137</v>
      </c>
      <c r="B16" s="111" t="s">
        <v>17</v>
      </c>
      <c r="C16" s="112">
        <f>IF(B16="","",VLOOKUP(AD16,Varsayımlar!$B:$Q,3,0))</f>
        <v>8698829380698</v>
      </c>
      <c r="D16" s="112" t="s">
        <v>266</v>
      </c>
      <c r="E16" s="113" t="s">
        <v>37</v>
      </c>
      <c r="F16" s="111" t="s">
        <v>769</v>
      </c>
      <c r="G16" s="111" t="s">
        <v>770</v>
      </c>
      <c r="H16" s="111" t="str">
        <f>IF(B16="","",VLOOKUP(AD16,Varsayımlar!$B:$Q,5,0))</f>
        <v>TORTİLLAS 25 CM 4 PCS 260G</v>
      </c>
      <c r="I16" s="111">
        <f>IF(B16="","",VLOOKUP(AD16,Varsayımlar!B:T,19,0))</f>
        <v>0</v>
      </c>
      <c r="J16" s="111" t="str">
        <f>IF(B16="","",VLOOKUP(AD16,Varsayımlar!$B:$Q,6,0))</f>
        <v>SADE</v>
      </c>
      <c r="K16" s="111">
        <v>588</v>
      </c>
      <c r="L16" s="111"/>
      <c r="M16" s="111">
        <f t="shared" si="0"/>
        <v>7</v>
      </c>
      <c r="N16" s="111"/>
      <c r="O16" s="111"/>
      <c r="P16" s="111">
        <f>IF(B16="","",VLOOKUP(AD16,Varsayımlar!$B:$Q,7,0)*K16)</f>
        <v>17640</v>
      </c>
      <c r="Q16" s="111">
        <f>IF(B16="","",VLOOKUP(AD16,Varsayımlar!$B:$Q,8,0))</f>
        <v>25</v>
      </c>
      <c r="R16" s="111" t="str">
        <f>IF(B16="","",VLOOKUP(AD16,Varsayımlar!$B:$Q,9,0))</f>
        <v>SOFT</v>
      </c>
      <c r="S16" s="111">
        <f>IF(B16="","",VLOOKUP(AD16,Varsayımlar!$B:$Q,10,0))</f>
        <v>4</v>
      </c>
      <c r="T16" s="111">
        <f>IF(B16="","",VLOOKUP(AD16,Varsayımlar!$B:$Q,11,0))</f>
        <v>30</v>
      </c>
      <c r="U16" s="111">
        <f>IF(B16="","",VLOOKUP(AD16,Varsayımlar!$B:$Q,12,0))</f>
        <v>260</v>
      </c>
      <c r="V16" s="111" t="str">
        <f>IF(B16="","",VLOOKUP(AD16,Varsayımlar!$B:$Q,13,0))</f>
        <v>YURTDIŞI</v>
      </c>
      <c r="W16" s="111">
        <f>IF(B16="","",VLOOKUP(AD16,Varsayımlar!$B:$Q,14,0))</f>
        <v>6</v>
      </c>
      <c r="X16" s="114">
        <v>46216</v>
      </c>
      <c r="Y16" s="114">
        <v>46400</v>
      </c>
      <c r="Z16" s="111" t="s">
        <v>832</v>
      </c>
      <c r="AA16" s="111" t="str">
        <f>IF(B16="","",VLOOKUP(AD16,Varsayımlar!$B:$Q,15,0))</f>
        <v>TRİTON -SKT ATILACAK</v>
      </c>
      <c r="AB16" s="111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hidden="1" customHeight="1" x14ac:dyDescent="0.25">
      <c r="A17" s="9" t="s">
        <v>138</v>
      </c>
      <c r="B17" s="111" t="s">
        <v>17</v>
      </c>
      <c r="C17" s="112">
        <f>IF(B17="","",VLOOKUP(AD17,Varsayımlar!$B:$Q,3,0))</f>
        <v>8698829380698</v>
      </c>
      <c r="D17" s="112" t="s">
        <v>266</v>
      </c>
      <c r="E17" s="113" t="s">
        <v>37</v>
      </c>
      <c r="F17" s="111" t="s">
        <v>769</v>
      </c>
      <c r="G17" s="111" t="s">
        <v>771</v>
      </c>
      <c r="H17" s="111" t="str">
        <f>IF(B17="","",VLOOKUP(AD17,Varsayımlar!$B:$Q,5,0))</f>
        <v>TORTİLLAS 25 CM 4 PCS 260G</v>
      </c>
      <c r="I17" s="111">
        <f>IF(B17="","",VLOOKUP(AD17,Varsayımlar!B:T,19,0))</f>
        <v>0</v>
      </c>
      <c r="J17" s="111" t="str">
        <f>IF(B17="","",VLOOKUP(AD17,Varsayımlar!$B:$Q,6,0))</f>
        <v>SADE</v>
      </c>
      <c r="K17" s="111">
        <v>1848</v>
      </c>
      <c r="L17" s="111"/>
      <c r="M17" s="111">
        <f t="shared" si="0"/>
        <v>22</v>
      </c>
      <c r="N17" s="111"/>
      <c r="O17" s="111"/>
      <c r="P17" s="111">
        <f>IF(B17="","",VLOOKUP(AD17,Varsayımlar!$B:$Q,7,0)*K17)</f>
        <v>55440</v>
      </c>
      <c r="Q17" s="111">
        <f>IF(B17="","",VLOOKUP(AD17,Varsayımlar!$B:$Q,8,0))</f>
        <v>25</v>
      </c>
      <c r="R17" s="111" t="str">
        <f>IF(B17="","",VLOOKUP(AD17,Varsayımlar!$B:$Q,9,0))</f>
        <v>SOFT</v>
      </c>
      <c r="S17" s="111">
        <f>IF(B17="","",VLOOKUP(AD17,Varsayımlar!$B:$Q,10,0))</f>
        <v>4</v>
      </c>
      <c r="T17" s="111">
        <f>IF(B17="","",VLOOKUP(AD17,Varsayımlar!$B:$Q,11,0))</f>
        <v>30</v>
      </c>
      <c r="U17" s="111">
        <f>IF(B17="","",VLOOKUP(AD17,Varsayımlar!$B:$Q,12,0))</f>
        <v>260</v>
      </c>
      <c r="V17" s="111" t="str">
        <f>IF(B17="","",VLOOKUP(AD17,Varsayımlar!$B:$Q,13,0))</f>
        <v>YURTDIŞI</v>
      </c>
      <c r="W17" s="111">
        <f>IF(B17="","",VLOOKUP(AD17,Varsayımlar!$B:$Q,14,0))</f>
        <v>6</v>
      </c>
      <c r="X17" s="114">
        <v>46216</v>
      </c>
      <c r="Y17" s="114">
        <v>46400</v>
      </c>
      <c r="Z17" s="111" t="s">
        <v>832</v>
      </c>
      <c r="AA17" s="111" t="str">
        <f>IF(B17="","",VLOOKUP(AD17,Varsayımlar!$B:$Q,15,0))</f>
        <v>TRİTON -SKT ATILACAK</v>
      </c>
      <c r="AB17" s="111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hidden="1" customHeight="1" x14ac:dyDescent="0.25">
      <c r="A18" s="9" t="s">
        <v>188</v>
      </c>
      <c r="B18" s="64" t="s">
        <v>17</v>
      </c>
      <c r="C18" s="65">
        <f>IF(B18="","",VLOOKUP(AD18,Varsayımlar!$B:$Q,3,0))</f>
        <v>8698829380698</v>
      </c>
      <c r="D18" s="65" t="s">
        <v>476</v>
      </c>
      <c r="E18" s="167" t="s">
        <v>37</v>
      </c>
      <c r="F18" s="64" t="s">
        <v>772</v>
      </c>
      <c r="G18" s="64" t="s">
        <v>773</v>
      </c>
      <c r="H18" s="64" t="str">
        <f>IF(B18="","",VLOOKUP(AD18,Varsayımlar!$B:$Q,5,0))</f>
        <v>TORTİLLAS 25 CM 4 PCS 260G</v>
      </c>
      <c r="I18" s="64">
        <f>IF(B18="","",VLOOKUP(AD18,Varsayımlar!B:T,19,0))</f>
        <v>0</v>
      </c>
      <c r="J18" s="64" t="str">
        <f>IF(B18="","",VLOOKUP(AD18,Varsayımlar!$B:$Q,6,0))</f>
        <v>SADE</v>
      </c>
      <c r="K18" s="64">
        <v>1428</v>
      </c>
      <c r="L18" s="64"/>
      <c r="M18" s="64">
        <f t="shared" si="0"/>
        <v>17</v>
      </c>
      <c r="N18" s="64"/>
      <c r="O18" s="64"/>
      <c r="P18" s="64">
        <f>IF(B18="","",VLOOKUP(AD18,Varsayımlar!$B:$Q,7,0)*K18)</f>
        <v>42840</v>
      </c>
      <c r="Q18" s="64">
        <f>IF(B18="","",VLOOKUP(AD18,Varsayımlar!$B:$Q,8,0))</f>
        <v>25</v>
      </c>
      <c r="R18" s="64" t="str">
        <f>IF(B18="","",VLOOKUP(AD18,Varsayımlar!$B:$Q,9,0))</f>
        <v>SOFT</v>
      </c>
      <c r="S18" s="64">
        <f>IF(B18="","",VLOOKUP(AD18,Varsayımlar!$B:$Q,10,0))</f>
        <v>4</v>
      </c>
      <c r="T18" s="64">
        <f>IF(B18="","",VLOOKUP(AD18,Varsayımlar!$B:$Q,11,0))</f>
        <v>30</v>
      </c>
      <c r="U18" s="64">
        <f>IF(B18="","",VLOOKUP(AD18,Varsayımlar!$B:$Q,12,0))</f>
        <v>260</v>
      </c>
      <c r="V18" s="64" t="str">
        <f>IF(B18="","",VLOOKUP(AD18,Varsayımlar!$B:$Q,13,0))</f>
        <v>YURTDIŞI</v>
      </c>
      <c r="W18" s="64">
        <f>IF(B18="","",VLOOKUP(AD18,Varsayımlar!$B:$Q,14,0))</f>
        <v>6</v>
      </c>
      <c r="X18" s="66">
        <v>46216</v>
      </c>
      <c r="Y18" s="66">
        <v>46400</v>
      </c>
      <c r="Z18" s="64" t="s">
        <v>833</v>
      </c>
      <c r="AA18" s="64" t="str">
        <f>IF(B18="","",VLOOKUP(AD18,Varsayımlar!$B:$Q,15,0))</f>
        <v>TRİTON -SKT ATILACAK</v>
      </c>
      <c r="AB18" s="64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hidden="1" customHeight="1" x14ac:dyDescent="0.25">
      <c r="A19" s="9" t="s">
        <v>189</v>
      </c>
      <c r="B19" s="64" t="s">
        <v>17</v>
      </c>
      <c r="C19" s="65">
        <f>IF(B19="","",VLOOKUP(AD19,Varsayımlar!$B:$Q,3,0))</f>
        <v>8698829380698</v>
      </c>
      <c r="D19" s="65" t="s">
        <v>476</v>
      </c>
      <c r="E19" s="167" t="s">
        <v>37</v>
      </c>
      <c r="F19" s="64" t="s">
        <v>772</v>
      </c>
      <c r="G19" s="64" t="s">
        <v>774</v>
      </c>
      <c r="H19" s="64" t="str">
        <f>IF(B19="","",VLOOKUP(AD19,Varsayımlar!$B:$Q,5,0))</f>
        <v>TORTİLLAS 25 CM 4 PCS 260G</v>
      </c>
      <c r="I19" s="64">
        <f>IF(B19="","",VLOOKUP(AD19,Varsayımlar!B:T,19,0))</f>
        <v>0</v>
      </c>
      <c r="J19" s="64" t="str">
        <f>IF(B19="","",VLOOKUP(AD19,Varsayımlar!$B:$Q,6,0))</f>
        <v>SADE</v>
      </c>
      <c r="K19" s="64">
        <v>1008</v>
      </c>
      <c r="L19" s="64"/>
      <c r="M19" s="64">
        <f t="shared" si="0"/>
        <v>12</v>
      </c>
      <c r="N19" s="64"/>
      <c r="O19" s="64"/>
      <c r="P19" s="64">
        <f>IF(B19="","",VLOOKUP(AD19,Varsayımlar!$B:$Q,7,0)*K19)</f>
        <v>30240</v>
      </c>
      <c r="Q19" s="64">
        <f>IF(B19="","",VLOOKUP(AD19,Varsayımlar!$B:$Q,8,0))</f>
        <v>25</v>
      </c>
      <c r="R19" s="64" t="str">
        <f>IF(B19="","",VLOOKUP(AD19,Varsayımlar!$B:$Q,9,0))</f>
        <v>SOFT</v>
      </c>
      <c r="S19" s="64">
        <f>IF(B19="","",VLOOKUP(AD19,Varsayımlar!$B:$Q,10,0))</f>
        <v>4</v>
      </c>
      <c r="T19" s="64">
        <f>IF(B19="","",VLOOKUP(AD19,Varsayımlar!$B:$Q,11,0))</f>
        <v>30</v>
      </c>
      <c r="U19" s="64">
        <f>IF(B19="","",VLOOKUP(AD19,Varsayımlar!$B:$Q,12,0))</f>
        <v>260</v>
      </c>
      <c r="V19" s="64" t="str">
        <f>IF(B19="","",VLOOKUP(AD19,Varsayımlar!$B:$Q,13,0))</f>
        <v>YURTDIŞI</v>
      </c>
      <c r="W19" s="64">
        <f>IF(B19="","",VLOOKUP(AD19,Varsayımlar!$B:$Q,14,0))</f>
        <v>6</v>
      </c>
      <c r="X19" s="66">
        <v>46216</v>
      </c>
      <c r="Y19" s="66">
        <v>46400</v>
      </c>
      <c r="Z19" s="64" t="s">
        <v>833</v>
      </c>
      <c r="AA19" s="64" t="str">
        <f>IF(B19="","",VLOOKUP(AD19,Varsayımlar!$B:$Q,15,0))</f>
        <v>TRİTON -SKT ATILACAK</v>
      </c>
      <c r="AB19" s="64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hidden="1" customHeight="1" x14ac:dyDescent="0.25">
      <c r="A20" s="9" t="s">
        <v>190</v>
      </c>
      <c r="B20" s="77" t="s">
        <v>17</v>
      </c>
      <c r="C20" s="76">
        <f>IF(B20="","",VLOOKUP(AD20,Varsayımlar!$B:$Q,3,0))</f>
        <v>8698829380698</v>
      </c>
      <c r="D20" s="76" t="s">
        <v>478</v>
      </c>
      <c r="E20" s="119" t="s">
        <v>37</v>
      </c>
      <c r="F20" s="77" t="s">
        <v>775</v>
      </c>
      <c r="G20" s="77" t="s">
        <v>776</v>
      </c>
      <c r="H20" s="77" t="str">
        <f>IF(B20="","",VLOOKUP(AD20,Varsayımlar!$B:$Q,5,0))</f>
        <v>TORTİLLAS 25 CM 4 PCS 260G</v>
      </c>
      <c r="I20" s="77">
        <f>IF(B20="","",VLOOKUP(AD20,Varsayımlar!B:T,19,0))</f>
        <v>0</v>
      </c>
      <c r="J20" s="77" t="str">
        <f>IF(B20="","",VLOOKUP(AD20,Varsayımlar!$B:$Q,6,0))</f>
        <v>SADE</v>
      </c>
      <c r="K20" s="77">
        <v>1260</v>
      </c>
      <c r="L20" s="77"/>
      <c r="M20" s="77">
        <f t="shared" si="0"/>
        <v>15</v>
      </c>
      <c r="N20" s="77"/>
      <c r="O20" s="77"/>
      <c r="P20" s="77">
        <f>IF(B20="","",VLOOKUP(AD20,Varsayımlar!$B:$Q,7,0)*K20)</f>
        <v>37800</v>
      </c>
      <c r="Q20" s="77">
        <f>IF(B20="","",VLOOKUP(AD20,Varsayımlar!$B:$Q,8,0))</f>
        <v>25</v>
      </c>
      <c r="R20" s="77" t="str">
        <f>IF(B20="","",VLOOKUP(AD20,Varsayımlar!$B:$Q,9,0))</f>
        <v>SOFT</v>
      </c>
      <c r="S20" s="77">
        <f>IF(B20="","",VLOOKUP(AD20,Varsayımlar!$B:$Q,10,0))</f>
        <v>4</v>
      </c>
      <c r="T20" s="77">
        <f>IF(B20="","",VLOOKUP(AD20,Varsayımlar!$B:$Q,11,0))</f>
        <v>30</v>
      </c>
      <c r="U20" s="77">
        <f>IF(B20="","",VLOOKUP(AD20,Varsayımlar!$B:$Q,12,0))</f>
        <v>260</v>
      </c>
      <c r="V20" s="77" t="str">
        <f>IF(B20="","",VLOOKUP(AD20,Varsayımlar!$B:$Q,13,0))</f>
        <v>YURTDIŞI</v>
      </c>
      <c r="W20" s="77">
        <f>IF(B20="","",VLOOKUP(AD20,Varsayımlar!$B:$Q,14,0))</f>
        <v>6</v>
      </c>
      <c r="X20" s="78">
        <v>46217</v>
      </c>
      <c r="Y20" s="78">
        <v>46401</v>
      </c>
      <c r="Z20" s="77" t="s">
        <v>689</v>
      </c>
      <c r="AA20" s="77" t="str">
        <f>IF(B20="","",VLOOKUP(AD20,Varsayımlar!$B:$Q,15,0))</f>
        <v>TRİTON -SKT ATILACAK</v>
      </c>
      <c r="AB20" s="77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hidden="1" customHeight="1" x14ac:dyDescent="0.25">
      <c r="A21" s="9" t="s">
        <v>191</v>
      </c>
      <c r="B21" s="77" t="s">
        <v>17</v>
      </c>
      <c r="C21" s="76">
        <f>IF(B21="","",VLOOKUP(AD21,Varsayımlar!$B:$Q,3,0))</f>
        <v>8698829380698</v>
      </c>
      <c r="D21" s="76" t="s">
        <v>478</v>
      </c>
      <c r="E21" s="119" t="s">
        <v>37</v>
      </c>
      <c r="F21" s="77" t="s">
        <v>775</v>
      </c>
      <c r="G21" s="77" t="s">
        <v>777</v>
      </c>
      <c r="H21" s="77" t="str">
        <f>IF(B21="","",VLOOKUP(AD21,Varsayımlar!$B:$Q,5,0))</f>
        <v>TORTİLLAS 25 CM 4 PCS 260G</v>
      </c>
      <c r="I21" s="77">
        <f>IF(B21="","",VLOOKUP(AD21,Varsayımlar!B:T,19,0))</f>
        <v>0</v>
      </c>
      <c r="J21" s="77" t="str">
        <f>IF(B21="","",VLOOKUP(AD21,Varsayımlar!$B:$Q,6,0))</f>
        <v>SADE</v>
      </c>
      <c r="K21" s="77">
        <v>336</v>
      </c>
      <c r="L21" s="77"/>
      <c r="M21" s="77">
        <f t="shared" si="0"/>
        <v>4</v>
      </c>
      <c r="N21" s="77"/>
      <c r="O21" s="77"/>
      <c r="P21" s="77">
        <f>IF(B21="","",VLOOKUP(AD21,Varsayımlar!$B:$Q,7,0)*K21)</f>
        <v>10080</v>
      </c>
      <c r="Q21" s="77">
        <f>IF(B21="","",VLOOKUP(AD21,Varsayımlar!$B:$Q,8,0))</f>
        <v>25</v>
      </c>
      <c r="R21" s="77" t="str">
        <f>IF(B21="","",VLOOKUP(AD21,Varsayımlar!$B:$Q,9,0))</f>
        <v>SOFT</v>
      </c>
      <c r="S21" s="77">
        <f>IF(B21="","",VLOOKUP(AD21,Varsayımlar!$B:$Q,10,0))</f>
        <v>4</v>
      </c>
      <c r="T21" s="77">
        <f>IF(B21="","",VLOOKUP(AD21,Varsayımlar!$B:$Q,11,0))</f>
        <v>30</v>
      </c>
      <c r="U21" s="77">
        <f>IF(B21="","",VLOOKUP(AD21,Varsayımlar!$B:$Q,12,0))</f>
        <v>260</v>
      </c>
      <c r="V21" s="77" t="str">
        <f>IF(B21="","",VLOOKUP(AD21,Varsayımlar!$B:$Q,13,0))</f>
        <v>YURTDIŞI</v>
      </c>
      <c r="W21" s="77">
        <f>IF(B21="","",VLOOKUP(AD21,Varsayımlar!$B:$Q,14,0))</f>
        <v>6</v>
      </c>
      <c r="X21" s="78">
        <v>46217</v>
      </c>
      <c r="Y21" s="78">
        <v>46401</v>
      </c>
      <c r="Z21" s="77" t="s">
        <v>689</v>
      </c>
      <c r="AA21" s="77" t="str">
        <f>IF(B21="","",VLOOKUP(AD21,Varsayımlar!$B:$Q,15,0))</f>
        <v>TRİTON -SKT ATILACAK</v>
      </c>
      <c r="AB21" s="77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hidden="1" customHeight="1" x14ac:dyDescent="0.25">
      <c r="A22" s="9" t="s">
        <v>192</v>
      </c>
      <c r="B22" s="77" t="s">
        <v>17</v>
      </c>
      <c r="C22" s="76">
        <f>IF(B22="","",VLOOKUP(AD22,Varsayımlar!$B:$Q,3,0))</f>
        <v>8698829380698</v>
      </c>
      <c r="D22" s="76" t="s">
        <v>478</v>
      </c>
      <c r="E22" s="119" t="s">
        <v>37</v>
      </c>
      <c r="F22" s="77" t="s">
        <v>775</v>
      </c>
      <c r="G22" s="77" t="s">
        <v>778</v>
      </c>
      <c r="H22" s="77" t="str">
        <f>IF(B22="","",VLOOKUP(AD22,Varsayımlar!$B:$Q,5,0))</f>
        <v>TORTİLLAS 25 CM 4 PCS 260G</v>
      </c>
      <c r="I22" s="77">
        <f>IF(B22="","",VLOOKUP(AD22,Varsayımlar!B:T,19,0))</f>
        <v>0</v>
      </c>
      <c r="J22" s="77" t="str">
        <f>IF(B22="","",VLOOKUP(AD22,Varsayımlar!$B:$Q,6,0))</f>
        <v>SADE</v>
      </c>
      <c r="K22" s="77">
        <v>840</v>
      </c>
      <c r="L22" s="77"/>
      <c r="M22" s="77">
        <f t="shared" si="0"/>
        <v>10</v>
      </c>
      <c r="N22" s="77"/>
      <c r="O22" s="77"/>
      <c r="P22" s="77">
        <f>IF(B22="","",VLOOKUP(AD22,Varsayımlar!$B:$Q,7,0)*K22)</f>
        <v>25200</v>
      </c>
      <c r="Q22" s="77">
        <f>IF(B22="","",VLOOKUP(AD22,Varsayımlar!$B:$Q,8,0))</f>
        <v>25</v>
      </c>
      <c r="R22" s="77" t="str">
        <f>IF(B22="","",VLOOKUP(AD22,Varsayımlar!$B:$Q,9,0))</f>
        <v>SOFT</v>
      </c>
      <c r="S22" s="77">
        <f>IF(B22="","",VLOOKUP(AD22,Varsayımlar!$B:$Q,10,0))</f>
        <v>4</v>
      </c>
      <c r="T22" s="77">
        <f>IF(B22="","",VLOOKUP(AD22,Varsayımlar!$B:$Q,11,0))</f>
        <v>30</v>
      </c>
      <c r="U22" s="77">
        <f>IF(B22="","",VLOOKUP(AD22,Varsayımlar!$B:$Q,12,0))</f>
        <v>260</v>
      </c>
      <c r="V22" s="77" t="str">
        <f>IF(B22="","",VLOOKUP(AD22,Varsayımlar!$B:$Q,13,0))</f>
        <v>YURTDIŞI</v>
      </c>
      <c r="W22" s="77">
        <f>IF(B22="","",VLOOKUP(AD22,Varsayımlar!$B:$Q,14,0))</f>
        <v>6</v>
      </c>
      <c r="X22" s="78">
        <v>46217</v>
      </c>
      <c r="Y22" s="78">
        <v>46401</v>
      </c>
      <c r="Z22" s="77" t="s">
        <v>689</v>
      </c>
      <c r="AA22" s="77" t="str">
        <f>IF(B22="","",VLOOKUP(AD22,Varsayımlar!$B:$Q,15,0))</f>
        <v>TRİTON -SKT ATILACAK</v>
      </c>
      <c r="AB22" s="77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hidden="1" customHeight="1" x14ac:dyDescent="0.25">
      <c r="A23" s="9" t="s">
        <v>193</v>
      </c>
      <c r="B23" s="107" t="s">
        <v>17</v>
      </c>
      <c r="C23" s="108">
        <f>IF(B23="","",VLOOKUP(AD23,Varsayımlar!$B:$Q,3,0))</f>
        <v>8698829380698</v>
      </c>
      <c r="D23" s="108" t="s">
        <v>481</v>
      </c>
      <c r="E23" s="109" t="s">
        <v>37</v>
      </c>
      <c r="F23" s="107" t="s">
        <v>779</v>
      </c>
      <c r="G23" s="107" t="s">
        <v>780</v>
      </c>
      <c r="H23" s="107" t="str">
        <f>IF(B23="","",VLOOKUP(AD23,Varsayımlar!$B:$Q,5,0))</f>
        <v>TORTİLLAS 25 CM 4 PCS 260G</v>
      </c>
      <c r="I23" s="107">
        <f>IF(B23="","",VLOOKUP(AD23,Varsayımlar!B:T,19,0))</f>
        <v>0</v>
      </c>
      <c r="J23" s="107" t="str">
        <f>IF(B23="","",VLOOKUP(AD23,Varsayımlar!$B:$Q,6,0))</f>
        <v>SADE</v>
      </c>
      <c r="K23" s="107">
        <v>1512</v>
      </c>
      <c r="L23" s="107"/>
      <c r="M23" s="107">
        <f t="shared" si="0"/>
        <v>18</v>
      </c>
      <c r="N23" s="107"/>
      <c r="O23" s="107"/>
      <c r="P23" s="107">
        <f>IF(B23="","",VLOOKUP(AD23,Varsayımlar!$B:$Q,7,0)*K23)</f>
        <v>45360</v>
      </c>
      <c r="Q23" s="107">
        <f>IF(B23="","",VLOOKUP(AD23,Varsayımlar!$B:$Q,8,0))</f>
        <v>25</v>
      </c>
      <c r="R23" s="107" t="str">
        <f>IF(B23="","",VLOOKUP(AD23,Varsayımlar!$B:$Q,9,0))</f>
        <v>SOFT</v>
      </c>
      <c r="S23" s="107">
        <f>IF(B23="","",VLOOKUP(AD23,Varsayımlar!$B:$Q,10,0))</f>
        <v>4</v>
      </c>
      <c r="T23" s="107">
        <f>IF(B23="","",VLOOKUP(AD23,Varsayımlar!$B:$Q,11,0))</f>
        <v>30</v>
      </c>
      <c r="U23" s="107">
        <f>IF(B23="","",VLOOKUP(AD23,Varsayımlar!$B:$Q,12,0))</f>
        <v>260</v>
      </c>
      <c r="V23" s="107" t="str">
        <f>IF(B23="","",VLOOKUP(AD23,Varsayımlar!$B:$Q,13,0))</f>
        <v>YURTDIŞI</v>
      </c>
      <c r="W23" s="107">
        <f>IF(B23="","",VLOOKUP(AD23,Varsayımlar!$B:$Q,14,0))</f>
        <v>6</v>
      </c>
      <c r="X23" s="110">
        <v>46217</v>
      </c>
      <c r="Y23" s="110">
        <v>46401</v>
      </c>
      <c r="Z23" s="107" t="s">
        <v>690</v>
      </c>
      <c r="AA23" s="107" t="str">
        <f>IF(B23="","",VLOOKUP(AD23,Varsayımlar!$B:$Q,15,0))</f>
        <v>TRİTON -SKT ATILACAK</v>
      </c>
      <c r="AB23" s="107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hidden="1" customHeight="1" x14ac:dyDescent="0.25">
      <c r="A24" s="9" t="s">
        <v>194</v>
      </c>
      <c r="B24" s="107" t="s">
        <v>17</v>
      </c>
      <c r="C24" s="108">
        <f>IF(B24="","",VLOOKUP(AD24,Varsayımlar!$B:$Q,3,0))</f>
        <v>8698829380698</v>
      </c>
      <c r="D24" s="108" t="s">
        <v>481</v>
      </c>
      <c r="E24" s="109" t="s">
        <v>37</v>
      </c>
      <c r="F24" s="107" t="s">
        <v>779</v>
      </c>
      <c r="G24" s="107" t="s">
        <v>781</v>
      </c>
      <c r="H24" s="107" t="str">
        <f>IF(B24="","",VLOOKUP(AD24,Varsayımlar!$B:$Q,5,0))</f>
        <v>TORTİLLAS 25 CM 4 PCS 260G</v>
      </c>
      <c r="I24" s="107">
        <f>IF(B24="","",VLOOKUP(AD24,Varsayımlar!B:T,19,0))</f>
        <v>0</v>
      </c>
      <c r="J24" s="107" t="str">
        <f>IF(B24="","",VLOOKUP(AD24,Varsayımlar!$B:$Q,6,0))</f>
        <v>SADE</v>
      </c>
      <c r="K24" s="107">
        <v>924</v>
      </c>
      <c r="L24" s="107"/>
      <c r="M24" s="107">
        <f t="shared" si="0"/>
        <v>11</v>
      </c>
      <c r="N24" s="107"/>
      <c r="O24" s="107"/>
      <c r="P24" s="107">
        <f>IF(B24="","",VLOOKUP(AD24,Varsayımlar!$B:$Q,7,0)*K24)</f>
        <v>27720</v>
      </c>
      <c r="Q24" s="107">
        <f>IF(B24="","",VLOOKUP(AD24,Varsayımlar!$B:$Q,8,0))</f>
        <v>25</v>
      </c>
      <c r="R24" s="107" t="str">
        <f>IF(B24="","",VLOOKUP(AD24,Varsayımlar!$B:$Q,9,0))</f>
        <v>SOFT</v>
      </c>
      <c r="S24" s="107">
        <f>IF(B24="","",VLOOKUP(AD24,Varsayımlar!$B:$Q,10,0))</f>
        <v>4</v>
      </c>
      <c r="T24" s="107">
        <f>IF(B24="","",VLOOKUP(AD24,Varsayımlar!$B:$Q,11,0))</f>
        <v>30</v>
      </c>
      <c r="U24" s="107">
        <f>IF(B24="","",VLOOKUP(AD24,Varsayımlar!$B:$Q,12,0))</f>
        <v>260</v>
      </c>
      <c r="V24" s="107" t="str">
        <f>IF(B24="","",VLOOKUP(AD24,Varsayımlar!$B:$Q,13,0))</f>
        <v>YURTDIŞI</v>
      </c>
      <c r="W24" s="107">
        <f>IF(B24="","",VLOOKUP(AD24,Varsayımlar!$B:$Q,14,0))</f>
        <v>6</v>
      </c>
      <c r="X24" s="110">
        <v>46217</v>
      </c>
      <c r="Y24" s="110">
        <v>46401</v>
      </c>
      <c r="Z24" s="107" t="s">
        <v>690</v>
      </c>
      <c r="AA24" s="107" t="str">
        <f>IF(B24="","",VLOOKUP(AD24,Varsayımlar!$B:$Q,15,0))</f>
        <v>TRİTON -SKT ATILACAK</v>
      </c>
      <c r="AB24" s="107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hidden="1" customHeight="1" x14ac:dyDescent="0.25">
      <c r="A25" s="9" t="s">
        <v>195</v>
      </c>
      <c r="B25" s="82" t="s">
        <v>17</v>
      </c>
      <c r="C25" s="83">
        <f>IF(B25="","",VLOOKUP(AD25,Varsayımlar!$B:$Q,3,0))</f>
        <v>8698829380698</v>
      </c>
      <c r="D25" s="83" t="s">
        <v>486</v>
      </c>
      <c r="E25" s="104" t="s">
        <v>37</v>
      </c>
      <c r="F25" s="82" t="s">
        <v>782</v>
      </c>
      <c r="G25" s="82" t="s">
        <v>783</v>
      </c>
      <c r="H25" s="82" t="str">
        <f>IF(B25="","",VLOOKUP(AD25,Varsayımlar!$B:$Q,5,0))</f>
        <v>TORTİLLAS 25 CM 4 PCS 260G</v>
      </c>
      <c r="I25" s="82">
        <f>IF(B25="","",VLOOKUP(AD25,Varsayımlar!B:T,19,0))</f>
        <v>0</v>
      </c>
      <c r="J25" s="82" t="str">
        <f>IF(B25="","",VLOOKUP(AD25,Varsayımlar!$B:$Q,6,0))</f>
        <v>SADE</v>
      </c>
      <c r="K25" s="82">
        <v>1260</v>
      </c>
      <c r="L25" s="82"/>
      <c r="M25" s="82">
        <f t="shared" si="0"/>
        <v>15</v>
      </c>
      <c r="N25" s="82"/>
      <c r="O25" s="82"/>
      <c r="P25" s="82">
        <f>IF(B25="","",VLOOKUP(AD25,Varsayımlar!$B:$Q,7,0)*K25)</f>
        <v>37800</v>
      </c>
      <c r="Q25" s="82">
        <f>IF(B25="","",VLOOKUP(AD25,Varsayımlar!$B:$Q,8,0))</f>
        <v>25</v>
      </c>
      <c r="R25" s="82" t="str">
        <f>IF(B25="","",VLOOKUP(AD25,Varsayımlar!$B:$Q,9,0))</f>
        <v>SOFT</v>
      </c>
      <c r="S25" s="82">
        <f>IF(B25="","",VLOOKUP(AD25,Varsayımlar!$B:$Q,10,0))</f>
        <v>4</v>
      </c>
      <c r="T25" s="82">
        <f>IF(B25="","",VLOOKUP(AD25,Varsayımlar!$B:$Q,11,0))</f>
        <v>30</v>
      </c>
      <c r="U25" s="82">
        <f>IF(B25="","",VLOOKUP(AD25,Varsayımlar!$B:$Q,12,0))</f>
        <v>260</v>
      </c>
      <c r="V25" s="82" t="str">
        <f>IF(B25="","",VLOOKUP(AD25,Varsayımlar!$B:$Q,13,0))</f>
        <v>YURTDIŞI</v>
      </c>
      <c r="W25" s="82">
        <f>IF(B25="","",VLOOKUP(AD25,Varsayımlar!$B:$Q,14,0))</f>
        <v>6</v>
      </c>
      <c r="X25" s="84">
        <v>46218</v>
      </c>
      <c r="Y25" s="84">
        <v>46402</v>
      </c>
      <c r="Z25" s="82">
        <v>26071525</v>
      </c>
      <c r="AA25" s="82" t="str">
        <f>IF(B25="","",VLOOKUP(AD25,Varsayımlar!$B:$Q,15,0))</f>
        <v>TRİTON -SKT ATILACAK</v>
      </c>
      <c r="AB25" s="82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hidden="1" customHeight="1" x14ac:dyDescent="0.25">
      <c r="A26" s="9" t="s">
        <v>196</v>
      </c>
      <c r="B26" s="82" t="s">
        <v>17</v>
      </c>
      <c r="C26" s="83">
        <f>IF(B26="","",VLOOKUP(AD26,Varsayımlar!$B:$Q,3,0))</f>
        <v>8698829380698</v>
      </c>
      <c r="D26" s="83" t="s">
        <v>486</v>
      </c>
      <c r="E26" s="104" t="s">
        <v>37</v>
      </c>
      <c r="F26" s="82" t="s">
        <v>782</v>
      </c>
      <c r="G26" s="82" t="s">
        <v>784</v>
      </c>
      <c r="H26" s="82" t="str">
        <f>IF(B26="","",VLOOKUP(AD26,Varsayımlar!$B:$Q,5,0))</f>
        <v>TORTİLLAS 25 CM 4 PCS 260G</v>
      </c>
      <c r="I26" s="82">
        <f>IF(B26="","",VLOOKUP(AD26,Varsayımlar!B:T,19,0))</f>
        <v>0</v>
      </c>
      <c r="J26" s="82" t="str">
        <f>IF(B26="","",VLOOKUP(AD26,Varsayımlar!$B:$Q,6,0))</f>
        <v>SADE</v>
      </c>
      <c r="K26" s="82">
        <v>1176</v>
      </c>
      <c r="L26" s="82"/>
      <c r="M26" s="82">
        <f t="shared" si="0"/>
        <v>14</v>
      </c>
      <c r="N26" s="82"/>
      <c r="O26" s="82"/>
      <c r="P26" s="82">
        <f>IF(B26="","",VLOOKUP(AD26,Varsayımlar!$B:$Q,7,0)*K26)</f>
        <v>35280</v>
      </c>
      <c r="Q26" s="82">
        <f>IF(B26="","",VLOOKUP(AD26,Varsayımlar!$B:$Q,8,0))</f>
        <v>25</v>
      </c>
      <c r="R26" s="82" t="str">
        <f>IF(B26="","",VLOOKUP(AD26,Varsayımlar!$B:$Q,9,0))</f>
        <v>SOFT</v>
      </c>
      <c r="S26" s="82">
        <f>IF(B26="","",VLOOKUP(AD26,Varsayımlar!$B:$Q,10,0))</f>
        <v>4</v>
      </c>
      <c r="T26" s="82">
        <f>IF(B26="","",VLOOKUP(AD26,Varsayımlar!$B:$Q,11,0))</f>
        <v>30</v>
      </c>
      <c r="U26" s="82">
        <f>IF(B26="","",VLOOKUP(AD26,Varsayımlar!$B:$Q,12,0))</f>
        <v>260</v>
      </c>
      <c r="V26" s="82" t="str">
        <f>IF(B26="","",VLOOKUP(AD26,Varsayımlar!$B:$Q,13,0))</f>
        <v>YURTDIŞI</v>
      </c>
      <c r="W26" s="82">
        <f>IF(B26="","",VLOOKUP(AD26,Varsayımlar!$B:$Q,14,0))</f>
        <v>6</v>
      </c>
      <c r="X26" s="84">
        <v>46218</v>
      </c>
      <c r="Y26" s="84">
        <v>46402</v>
      </c>
      <c r="Z26" s="82">
        <v>26071525</v>
      </c>
      <c r="AA26" s="82" t="str">
        <f>IF(B26="","",VLOOKUP(AD26,Varsayımlar!$B:$Q,15,0))</f>
        <v>TRİTON -SKT ATILACAK</v>
      </c>
      <c r="AB26" s="82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hidden="1" customHeight="1" x14ac:dyDescent="0.25">
      <c r="A27" s="9" t="s">
        <v>197</v>
      </c>
      <c r="B27" s="70" t="s">
        <v>17</v>
      </c>
      <c r="C27" s="71">
        <f>IF(B27="","",VLOOKUP(AD27,Varsayımlar!$B:$Q,3,0))</f>
        <v>8698829380698</v>
      </c>
      <c r="D27" s="71" t="s">
        <v>490</v>
      </c>
      <c r="E27" s="106" t="s">
        <v>37</v>
      </c>
      <c r="F27" s="70" t="s">
        <v>785</v>
      </c>
      <c r="G27" s="70" t="s">
        <v>786</v>
      </c>
      <c r="H27" s="70" t="str">
        <f>IF(B27="","",VLOOKUP(AD27,Varsayımlar!$B:$Q,5,0))</f>
        <v>TORTİLLAS 25 CM 4 PCS 260G</v>
      </c>
      <c r="I27" s="70">
        <f>IF(B27="","",VLOOKUP(AD27,Varsayımlar!B:T,19,0))</f>
        <v>0</v>
      </c>
      <c r="J27" s="70" t="str">
        <f>IF(B27="","",VLOOKUP(AD27,Varsayımlar!$B:$Q,6,0))</f>
        <v>SADE</v>
      </c>
      <c r="K27" s="70">
        <v>1512</v>
      </c>
      <c r="L27" s="70"/>
      <c r="M27" s="70">
        <f t="shared" si="0"/>
        <v>18</v>
      </c>
      <c r="N27" s="70"/>
      <c r="O27" s="70"/>
      <c r="P27" s="70">
        <f>IF(B27="","",VLOOKUP(AD27,Varsayımlar!$B:$Q,7,0)*K27)</f>
        <v>45360</v>
      </c>
      <c r="Q27" s="70">
        <f>IF(B27="","",VLOOKUP(AD27,Varsayımlar!$B:$Q,8,0))</f>
        <v>25</v>
      </c>
      <c r="R27" s="70" t="str">
        <f>IF(B27="","",VLOOKUP(AD27,Varsayımlar!$B:$Q,9,0))</f>
        <v>SOFT</v>
      </c>
      <c r="S27" s="70">
        <f>IF(B27="","",VLOOKUP(AD27,Varsayımlar!$B:$Q,10,0))</f>
        <v>4</v>
      </c>
      <c r="T27" s="70">
        <f>IF(B27="","",VLOOKUP(AD27,Varsayımlar!$B:$Q,11,0))</f>
        <v>30</v>
      </c>
      <c r="U27" s="70">
        <f>IF(B27="","",VLOOKUP(AD27,Varsayımlar!$B:$Q,12,0))</f>
        <v>260</v>
      </c>
      <c r="V27" s="70" t="str">
        <f>IF(B27="","",VLOOKUP(AD27,Varsayımlar!$B:$Q,13,0))</f>
        <v>YURTDIŞI</v>
      </c>
      <c r="W27" s="70">
        <f>IF(B27="","",VLOOKUP(AD27,Varsayımlar!$B:$Q,14,0))</f>
        <v>6</v>
      </c>
      <c r="X27" s="73">
        <v>46219</v>
      </c>
      <c r="Y27" s="73">
        <v>46403</v>
      </c>
      <c r="Z27" s="70" t="s">
        <v>684</v>
      </c>
      <c r="AA27" s="70" t="str">
        <f>IF(B27="","",VLOOKUP(AD27,Varsayımlar!$B:$Q,15,0))</f>
        <v>TRİTON -SKT ATILACAK</v>
      </c>
      <c r="AB27" s="70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hidden="1" customHeight="1" x14ac:dyDescent="0.25">
      <c r="A28" s="9" t="s">
        <v>198</v>
      </c>
      <c r="B28" s="70" t="s">
        <v>17</v>
      </c>
      <c r="C28" s="71">
        <f>IF(B28="","",VLOOKUP(AD28,Varsayımlar!$B:$Q,3,0))</f>
        <v>8698829380698</v>
      </c>
      <c r="D28" s="71" t="s">
        <v>490</v>
      </c>
      <c r="E28" s="106" t="s">
        <v>37</v>
      </c>
      <c r="F28" s="70" t="s">
        <v>785</v>
      </c>
      <c r="G28" s="70" t="s">
        <v>787</v>
      </c>
      <c r="H28" s="70" t="str">
        <f>IF(B28="","",VLOOKUP(AD28,Varsayımlar!$B:$Q,5,0))</f>
        <v>TORTİLLAS 25 CM 4 PCS 260G</v>
      </c>
      <c r="I28" s="70">
        <f>IF(B28="","",VLOOKUP(AD28,Varsayımlar!B:T,19,0))</f>
        <v>0</v>
      </c>
      <c r="J28" s="70" t="str">
        <f>IF(B28="","",VLOOKUP(AD28,Varsayımlar!$B:$Q,6,0))</f>
        <v>SADE</v>
      </c>
      <c r="K28" s="70">
        <v>924</v>
      </c>
      <c r="L28" s="70"/>
      <c r="M28" s="70">
        <f t="shared" si="0"/>
        <v>11</v>
      </c>
      <c r="N28" s="70"/>
      <c r="O28" s="70"/>
      <c r="P28" s="70">
        <f>IF(B28="","",VLOOKUP(AD28,Varsayımlar!$B:$Q,7,0)*K28)</f>
        <v>27720</v>
      </c>
      <c r="Q28" s="70">
        <f>IF(B28="","",VLOOKUP(AD28,Varsayımlar!$B:$Q,8,0))</f>
        <v>25</v>
      </c>
      <c r="R28" s="70" t="str">
        <f>IF(B28="","",VLOOKUP(AD28,Varsayımlar!$B:$Q,9,0))</f>
        <v>SOFT</v>
      </c>
      <c r="S28" s="70">
        <f>IF(B28="","",VLOOKUP(AD28,Varsayımlar!$B:$Q,10,0))</f>
        <v>4</v>
      </c>
      <c r="T28" s="70">
        <f>IF(B28="","",VLOOKUP(AD28,Varsayımlar!$B:$Q,11,0))</f>
        <v>30</v>
      </c>
      <c r="U28" s="70">
        <f>IF(B28="","",VLOOKUP(AD28,Varsayımlar!$B:$Q,12,0))</f>
        <v>260</v>
      </c>
      <c r="V28" s="70" t="str">
        <f>IF(B28="","",VLOOKUP(AD28,Varsayımlar!$B:$Q,13,0))</f>
        <v>YURTDIŞI</v>
      </c>
      <c r="W28" s="70">
        <f>IF(B28="","",VLOOKUP(AD28,Varsayımlar!$B:$Q,14,0))</f>
        <v>6</v>
      </c>
      <c r="X28" s="73">
        <v>46219</v>
      </c>
      <c r="Y28" s="73">
        <v>46403</v>
      </c>
      <c r="Z28" s="70" t="s">
        <v>684</v>
      </c>
      <c r="AA28" s="70" t="str">
        <f>IF(B28="","",VLOOKUP(AD28,Varsayımlar!$B:$Q,15,0))</f>
        <v>TRİTON -SKT ATILACAK</v>
      </c>
      <c r="AB28" s="70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hidden="1" customHeight="1" x14ac:dyDescent="0.25">
      <c r="A29" s="9" t="s">
        <v>199</v>
      </c>
      <c r="B29" s="64" t="s">
        <v>17</v>
      </c>
      <c r="C29" s="65">
        <f>IF(B29="","",VLOOKUP(AD29,Varsayımlar!$B:$Q,3,0))</f>
        <v>8698829380698</v>
      </c>
      <c r="D29" s="65" t="s">
        <v>494</v>
      </c>
      <c r="E29" s="167" t="s">
        <v>37</v>
      </c>
      <c r="F29" s="64" t="s">
        <v>788</v>
      </c>
      <c r="G29" s="64" t="s">
        <v>789</v>
      </c>
      <c r="H29" s="64" t="str">
        <f>IF(B29="","",VLOOKUP(AD29,Varsayımlar!$B:$Q,5,0))</f>
        <v>TORTİLLAS 25 CM 4 PCS 260G</v>
      </c>
      <c r="I29" s="64">
        <f>IF(B29="","",VLOOKUP(AD29,Varsayımlar!B:T,19,0))</f>
        <v>0</v>
      </c>
      <c r="J29" s="64" t="str">
        <f>IF(B29="","",VLOOKUP(AD29,Varsayımlar!$B:$Q,6,0))</f>
        <v>SADE</v>
      </c>
      <c r="K29" s="64">
        <v>2100</v>
      </c>
      <c r="L29" s="64"/>
      <c r="M29" s="64">
        <f t="shared" si="0"/>
        <v>25</v>
      </c>
      <c r="N29" s="64"/>
      <c r="O29" s="64"/>
      <c r="P29" s="64">
        <f>IF(B29="","",VLOOKUP(AD29,Varsayımlar!$B:$Q,7,0)*K29)</f>
        <v>63000</v>
      </c>
      <c r="Q29" s="64">
        <f>IF(B29="","",VLOOKUP(AD29,Varsayımlar!$B:$Q,8,0))</f>
        <v>25</v>
      </c>
      <c r="R29" s="64" t="str">
        <f>IF(B29="","",VLOOKUP(AD29,Varsayımlar!$B:$Q,9,0))</f>
        <v>SOFT</v>
      </c>
      <c r="S29" s="64">
        <f>IF(B29="","",VLOOKUP(AD29,Varsayımlar!$B:$Q,10,0))</f>
        <v>4</v>
      </c>
      <c r="T29" s="64">
        <f>IF(B29="","",VLOOKUP(AD29,Varsayımlar!$B:$Q,11,0))</f>
        <v>30</v>
      </c>
      <c r="U29" s="64">
        <f>IF(B29="","",VLOOKUP(AD29,Varsayımlar!$B:$Q,12,0))</f>
        <v>260</v>
      </c>
      <c r="V29" s="64" t="str">
        <f>IF(B29="","",VLOOKUP(AD29,Varsayımlar!$B:$Q,13,0))</f>
        <v>YURTDIŞI</v>
      </c>
      <c r="W29" s="64">
        <f>IF(B29="","",VLOOKUP(AD29,Varsayımlar!$B:$Q,14,0))</f>
        <v>6</v>
      </c>
      <c r="X29" s="66">
        <v>46219</v>
      </c>
      <c r="Y29" s="66">
        <v>46403</v>
      </c>
      <c r="Z29" s="64" t="s">
        <v>834</v>
      </c>
      <c r="AA29" s="64" t="str">
        <f>IF(B29="","",VLOOKUP(AD29,Varsayımlar!$B:$Q,15,0))</f>
        <v>TRİTON -SKT ATILACAK</v>
      </c>
      <c r="AB29" s="64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hidden="1" customHeight="1" x14ac:dyDescent="0.25">
      <c r="A30" s="9" t="s">
        <v>200</v>
      </c>
      <c r="B30" s="64" t="s">
        <v>17</v>
      </c>
      <c r="C30" s="65">
        <f>IF(B30="","",VLOOKUP(AD30,Varsayımlar!$B:$Q,3,0))</f>
        <v>8698829380698</v>
      </c>
      <c r="D30" s="65" t="s">
        <v>494</v>
      </c>
      <c r="E30" s="167" t="s">
        <v>37</v>
      </c>
      <c r="F30" s="64" t="s">
        <v>788</v>
      </c>
      <c r="G30" s="64" t="s">
        <v>790</v>
      </c>
      <c r="H30" s="64" t="str">
        <f>IF(B30="","",VLOOKUP(AD30,Varsayımlar!$B:$Q,5,0))</f>
        <v>TORTİLLAS 25 CM 4 PCS 260G</v>
      </c>
      <c r="I30" s="64">
        <f>IF(B30="","",VLOOKUP(AD30,Varsayımlar!B:T,19,0))</f>
        <v>0</v>
      </c>
      <c r="J30" s="64" t="str">
        <f>IF(B30="","",VLOOKUP(AD30,Varsayımlar!$B:$Q,6,0))</f>
        <v>SADE</v>
      </c>
      <c r="K30" s="64">
        <v>336</v>
      </c>
      <c r="L30" s="64"/>
      <c r="M30" s="64">
        <f t="shared" si="0"/>
        <v>4</v>
      </c>
      <c r="N30" s="64"/>
      <c r="O30" s="64"/>
      <c r="P30" s="64">
        <f>IF(B30="","",VLOOKUP(AD30,Varsayımlar!$B:$Q,7,0)*K30)</f>
        <v>10080</v>
      </c>
      <c r="Q30" s="64">
        <f>IF(B30="","",VLOOKUP(AD30,Varsayımlar!$B:$Q,8,0))</f>
        <v>25</v>
      </c>
      <c r="R30" s="64" t="str">
        <f>IF(B30="","",VLOOKUP(AD30,Varsayımlar!$B:$Q,9,0))</f>
        <v>SOFT</v>
      </c>
      <c r="S30" s="64">
        <f>IF(B30="","",VLOOKUP(AD30,Varsayımlar!$B:$Q,10,0))</f>
        <v>4</v>
      </c>
      <c r="T30" s="64">
        <f>IF(B30="","",VLOOKUP(AD30,Varsayımlar!$B:$Q,11,0))</f>
        <v>30</v>
      </c>
      <c r="U30" s="64">
        <f>IF(B30="","",VLOOKUP(AD30,Varsayımlar!$B:$Q,12,0))</f>
        <v>260</v>
      </c>
      <c r="V30" s="64" t="str">
        <f>IF(B30="","",VLOOKUP(AD30,Varsayımlar!$B:$Q,13,0))</f>
        <v>YURTDIŞI</v>
      </c>
      <c r="W30" s="64">
        <f>IF(B30="","",VLOOKUP(AD30,Varsayımlar!$B:$Q,14,0))</f>
        <v>6</v>
      </c>
      <c r="X30" s="66">
        <v>46219</v>
      </c>
      <c r="Y30" s="66">
        <v>46403</v>
      </c>
      <c r="Z30" s="64" t="s">
        <v>834</v>
      </c>
      <c r="AA30" s="64" t="str">
        <f>IF(B30="","",VLOOKUP(AD30,Varsayımlar!$B:$Q,15,0))</f>
        <v>TRİTON -SKT ATILACAK</v>
      </c>
      <c r="AB30" s="64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hidden="1" customHeight="1" x14ac:dyDescent="0.25">
      <c r="A31" s="9" t="s">
        <v>201</v>
      </c>
      <c r="B31" s="107" t="s">
        <v>17</v>
      </c>
      <c r="C31" s="108">
        <f>IF(B31="","",VLOOKUP(AD31,Varsayımlar!$B:$Q,3,0))</f>
        <v>8698829380698</v>
      </c>
      <c r="D31" s="108" t="s">
        <v>498</v>
      </c>
      <c r="E31" s="109" t="s">
        <v>37</v>
      </c>
      <c r="F31" s="107" t="s">
        <v>791</v>
      </c>
      <c r="G31" s="107" t="s">
        <v>792</v>
      </c>
      <c r="H31" s="107" t="str">
        <f>IF(B31="","",VLOOKUP(AD31,Varsayımlar!$B:$Q,5,0))</f>
        <v>TORTİLLAS 25 CM 4 PCS 260G</v>
      </c>
      <c r="I31" s="107">
        <f>IF(B31="","",VLOOKUP(AD31,Varsayımlar!B:T,19,0))</f>
        <v>0</v>
      </c>
      <c r="J31" s="107" t="str">
        <f>IF(B31="","",VLOOKUP(AD31,Varsayımlar!$B:$Q,6,0))</f>
        <v>SADE</v>
      </c>
      <c r="K31" s="107">
        <v>2436</v>
      </c>
      <c r="L31" s="107"/>
      <c r="M31" s="107">
        <f t="shared" si="0"/>
        <v>29</v>
      </c>
      <c r="N31" s="107"/>
      <c r="O31" s="107"/>
      <c r="P31" s="107">
        <f>IF(B31="","",VLOOKUP(AD31,Varsayımlar!$B:$Q,7,0)*K31)</f>
        <v>73080</v>
      </c>
      <c r="Q31" s="107">
        <f>IF(B31="","",VLOOKUP(AD31,Varsayımlar!$B:$Q,8,0))</f>
        <v>25</v>
      </c>
      <c r="R31" s="107" t="str">
        <f>IF(B31="","",VLOOKUP(AD31,Varsayımlar!$B:$Q,9,0))</f>
        <v>SOFT</v>
      </c>
      <c r="S31" s="107">
        <f>IF(B31="","",VLOOKUP(AD31,Varsayımlar!$B:$Q,10,0))</f>
        <v>4</v>
      </c>
      <c r="T31" s="107">
        <f>IF(B31="","",VLOOKUP(AD31,Varsayımlar!$B:$Q,11,0))</f>
        <v>30</v>
      </c>
      <c r="U31" s="107">
        <f>IF(B31="","",VLOOKUP(AD31,Varsayımlar!$B:$Q,12,0))</f>
        <v>260</v>
      </c>
      <c r="V31" s="107" t="str">
        <f>IF(B31="","",VLOOKUP(AD31,Varsayımlar!$B:$Q,13,0))</f>
        <v>YURTDIŞI</v>
      </c>
      <c r="W31" s="107">
        <f>IF(B31="","",VLOOKUP(AD31,Varsayımlar!$B:$Q,14,0))</f>
        <v>6</v>
      </c>
      <c r="X31" s="110">
        <v>46220</v>
      </c>
      <c r="Y31" s="110">
        <v>46404</v>
      </c>
      <c r="Z31" s="107">
        <v>26071725</v>
      </c>
      <c r="AA31" s="107" t="str">
        <f>IF(B31="","",VLOOKUP(AD31,Varsayımlar!$B:$Q,15,0))</f>
        <v>TRİTON -SKT ATILACAK</v>
      </c>
      <c r="AB31" s="107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hidden="1" customHeight="1" x14ac:dyDescent="0.25">
      <c r="A32" s="9" t="s">
        <v>202</v>
      </c>
      <c r="B32" s="67" t="s">
        <v>17</v>
      </c>
      <c r="C32" s="4">
        <f>IF(B32="","",VLOOKUP(AD32,Varsayımlar!$B:$Q,3,0))</f>
        <v>8698829380698</v>
      </c>
      <c r="D32" s="4" t="s">
        <v>502</v>
      </c>
      <c r="E32" s="105" t="s">
        <v>37</v>
      </c>
      <c r="F32" s="67" t="s">
        <v>793</v>
      </c>
      <c r="G32" s="67" t="s">
        <v>794</v>
      </c>
      <c r="H32" s="67" t="str">
        <f>IF(B32="","",VLOOKUP(AD32,Varsayımlar!$B:$Q,5,0))</f>
        <v>TORTİLLAS 25 CM 4 PCS 260G</v>
      </c>
      <c r="I32" s="67">
        <f>IF(B32="","",VLOOKUP(AD32,Varsayımlar!B:T,19,0))</f>
        <v>0</v>
      </c>
      <c r="J32" s="67" t="str">
        <f>IF(B32="","",VLOOKUP(AD32,Varsayımlar!$B:$Q,6,0))</f>
        <v>SADE</v>
      </c>
      <c r="K32" s="67">
        <v>504</v>
      </c>
      <c r="L32" s="67"/>
      <c r="M32" s="67">
        <f t="shared" si="0"/>
        <v>6</v>
      </c>
      <c r="N32" s="67"/>
      <c r="O32" s="67"/>
      <c r="P32" s="67">
        <f>IF(B32="","",VLOOKUP(AD32,Varsayımlar!$B:$Q,7,0)*K32)</f>
        <v>15120</v>
      </c>
      <c r="Q32" s="67">
        <f>IF(B32="","",VLOOKUP(AD32,Varsayımlar!$B:$Q,8,0))</f>
        <v>25</v>
      </c>
      <c r="R32" s="67" t="str">
        <f>IF(B32="","",VLOOKUP(AD32,Varsayımlar!$B:$Q,9,0))</f>
        <v>SOFT</v>
      </c>
      <c r="S32" s="67">
        <f>IF(B32="","",VLOOKUP(AD32,Varsayımlar!$B:$Q,10,0))</f>
        <v>4</v>
      </c>
      <c r="T32" s="67">
        <f>IF(B32="","",VLOOKUP(AD32,Varsayımlar!$B:$Q,11,0))</f>
        <v>30</v>
      </c>
      <c r="U32" s="67">
        <f>IF(B32="","",VLOOKUP(AD32,Varsayımlar!$B:$Q,12,0))</f>
        <v>260</v>
      </c>
      <c r="V32" s="67" t="str">
        <f>IF(B32="","",VLOOKUP(AD32,Varsayımlar!$B:$Q,13,0))</f>
        <v>YURTDIŞI</v>
      </c>
      <c r="W32" s="67">
        <f>IF(B32="","",VLOOKUP(AD32,Varsayımlar!$B:$Q,14,0))</f>
        <v>6</v>
      </c>
      <c r="X32" s="68">
        <v>46221</v>
      </c>
      <c r="Y32" s="68">
        <v>46405</v>
      </c>
      <c r="Z32" s="67">
        <v>26071825</v>
      </c>
      <c r="AA32" s="67" t="str">
        <f>IF(B32="","",VLOOKUP(AD32,Varsayımlar!$B:$Q,15,0))</f>
        <v>TRİTON -SKT ATILACAK</v>
      </c>
      <c r="AB32" s="67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hidden="1" customHeight="1" x14ac:dyDescent="0.25">
      <c r="A33" s="9" t="s">
        <v>203</v>
      </c>
      <c r="B33" s="67" t="s">
        <v>17</v>
      </c>
      <c r="C33" s="4">
        <f>IF(B33="","",VLOOKUP(AD33,Varsayımlar!$B:$Q,3,0))</f>
        <v>8698829380698</v>
      </c>
      <c r="D33" s="4" t="s">
        <v>502</v>
      </c>
      <c r="E33" s="105" t="s">
        <v>37</v>
      </c>
      <c r="F33" s="67" t="s">
        <v>793</v>
      </c>
      <c r="G33" s="67" t="s">
        <v>795</v>
      </c>
      <c r="H33" s="67" t="str">
        <f>IF(B33="","",VLOOKUP(AD33,Varsayımlar!$B:$Q,5,0))</f>
        <v>TORTİLLAS 25 CM 4 PCS 260G</v>
      </c>
      <c r="I33" s="67">
        <f>IF(B33="","",VLOOKUP(AD33,Varsayımlar!B:T,19,0))</f>
        <v>0</v>
      </c>
      <c r="J33" s="67" t="str">
        <f>IF(B33="","",VLOOKUP(AD33,Varsayımlar!$B:$Q,6,0))</f>
        <v>SADE</v>
      </c>
      <c r="K33" s="67">
        <v>1932</v>
      </c>
      <c r="L33" s="67"/>
      <c r="M33" s="67">
        <f t="shared" si="0"/>
        <v>23</v>
      </c>
      <c r="N33" s="67"/>
      <c r="O33" s="67"/>
      <c r="P33" s="67">
        <f>IF(B33="","",VLOOKUP(AD33,Varsayımlar!$B:$Q,7,0)*K33)</f>
        <v>57960</v>
      </c>
      <c r="Q33" s="67">
        <f>IF(B33="","",VLOOKUP(AD33,Varsayımlar!$B:$Q,8,0))</f>
        <v>25</v>
      </c>
      <c r="R33" s="67" t="str">
        <f>IF(B33="","",VLOOKUP(AD33,Varsayımlar!$B:$Q,9,0))</f>
        <v>SOFT</v>
      </c>
      <c r="S33" s="67">
        <f>IF(B33="","",VLOOKUP(AD33,Varsayımlar!$B:$Q,10,0))</f>
        <v>4</v>
      </c>
      <c r="T33" s="67">
        <f>IF(B33="","",VLOOKUP(AD33,Varsayımlar!$B:$Q,11,0))</f>
        <v>30</v>
      </c>
      <c r="U33" s="67">
        <f>IF(B33="","",VLOOKUP(AD33,Varsayımlar!$B:$Q,12,0))</f>
        <v>260</v>
      </c>
      <c r="V33" s="67" t="str">
        <f>IF(B33="","",VLOOKUP(AD33,Varsayımlar!$B:$Q,13,0))</f>
        <v>YURTDIŞI</v>
      </c>
      <c r="W33" s="67">
        <f>IF(B33="","",VLOOKUP(AD33,Varsayımlar!$B:$Q,14,0))</f>
        <v>6</v>
      </c>
      <c r="X33" s="68">
        <v>46221</v>
      </c>
      <c r="Y33" s="68">
        <v>46405</v>
      </c>
      <c r="Z33" s="67">
        <v>26071825</v>
      </c>
      <c r="AA33" s="67" t="str">
        <f>IF(B33="","",VLOOKUP(AD33,Varsayımlar!$B:$Q,15,0))</f>
        <v>TRİTON -SKT ATILACAK</v>
      </c>
      <c r="AB33" s="67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hidden="1" customHeight="1" x14ac:dyDescent="0.25">
      <c r="A34" s="9" t="s">
        <v>204</v>
      </c>
      <c r="B34" s="154" t="s">
        <v>17</v>
      </c>
      <c r="C34" s="155">
        <f>IF(B34="","",VLOOKUP(AD34,Varsayımlar!$B:$Q,3,0))</f>
        <v>8698829380698</v>
      </c>
      <c r="D34" s="155" t="s">
        <v>506</v>
      </c>
      <c r="E34" s="166" t="s">
        <v>37</v>
      </c>
      <c r="F34" s="154" t="s">
        <v>796</v>
      </c>
      <c r="G34" s="154" t="s">
        <v>797</v>
      </c>
      <c r="H34" s="154" t="str">
        <f>IF(B34="","",VLOOKUP(AD34,Varsayımlar!$B:$Q,5,0))</f>
        <v>TORTİLLAS 25 CM 4 PCS 260G</v>
      </c>
      <c r="I34" s="154">
        <f>IF(B34="","",VLOOKUP(AD34,Varsayımlar!B:T,19,0))</f>
        <v>0</v>
      </c>
      <c r="J34" s="154" t="str">
        <f>IF(B34="","",VLOOKUP(AD34,Varsayımlar!$B:$Q,6,0))</f>
        <v>SADE</v>
      </c>
      <c r="K34" s="154">
        <v>2436</v>
      </c>
      <c r="L34" s="154"/>
      <c r="M34" s="154">
        <f t="shared" si="0"/>
        <v>29</v>
      </c>
      <c r="N34" s="154"/>
      <c r="O34" s="154"/>
      <c r="P34" s="154">
        <f>IF(B34="","",VLOOKUP(AD34,Varsayımlar!$B:$Q,7,0)*K34)</f>
        <v>73080</v>
      </c>
      <c r="Q34" s="154">
        <f>IF(B34="","",VLOOKUP(AD34,Varsayımlar!$B:$Q,8,0))</f>
        <v>25</v>
      </c>
      <c r="R34" s="154" t="str">
        <f>IF(B34="","",VLOOKUP(AD34,Varsayımlar!$B:$Q,9,0))</f>
        <v>SOFT</v>
      </c>
      <c r="S34" s="154">
        <f>IF(B34="","",VLOOKUP(AD34,Varsayımlar!$B:$Q,10,0))</f>
        <v>4</v>
      </c>
      <c r="T34" s="154">
        <f>IF(B34="","",VLOOKUP(AD34,Varsayımlar!$B:$Q,11,0))</f>
        <v>30</v>
      </c>
      <c r="U34" s="154">
        <f>IF(B34="","",VLOOKUP(AD34,Varsayımlar!$B:$Q,12,0))</f>
        <v>260</v>
      </c>
      <c r="V34" s="154" t="str">
        <f>IF(B34="","",VLOOKUP(AD34,Varsayımlar!$B:$Q,13,0))</f>
        <v>YURTDIŞI</v>
      </c>
      <c r="W34" s="154">
        <f>IF(B34="","",VLOOKUP(AD34,Varsayımlar!$B:$Q,14,0))</f>
        <v>6</v>
      </c>
      <c r="X34" s="157">
        <v>46223</v>
      </c>
      <c r="Y34" s="157">
        <v>46407</v>
      </c>
      <c r="Z34" s="154">
        <v>26072025</v>
      </c>
      <c r="AA34" s="154" t="str">
        <f>IF(B34="","",VLOOKUP(AD34,Varsayımlar!$B:$Q,15,0))</f>
        <v>TRİTON -SKT ATILACAK</v>
      </c>
      <c r="AB34" s="154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hidden="1" customHeight="1" x14ac:dyDescent="0.25">
      <c r="A35" s="9" t="s">
        <v>205</v>
      </c>
      <c r="B35" s="82" t="s">
        <v>17</v>
      </c>
      <c r="C35" s="83">
        <f>IF(B35="","",VLOOKUP(AD35,Varsayımlar!$B:$Q,3,0))</f>
        <v>8698829380698</v>
      </c>
      <c r="D35" s="83" t="s">
        <v>509</v>
      </c>
      <c r="E35" s="104" t="s">
        <v>37</v>
      </c>
      <c r="F35" s="82" t="s">
        <v>798</v>
      </c>
      <c r="G35" s="82" t="s">
        <v>799</v>
      </c>
      <c r="H35" s="82" t="str">
        <f>IF(B35="","",VLOOKUP(AD35,Varsayımlar!$B:$Q,5,0))</f>
        <v>TORTİLLAS 25 CM 4 PCS 260G</v>
      </c>
      <c r="I35" s="82">
        <f>IF(B35="","",VLOOKUP(AD35,Varsayımlar!B:T,19,0))</f>
        <v>0</v>
      </c>
      <c r="J35" s="82" t="str">
        <f>IF(B35="","",VLOOKUP(AD35,Varsayımlar!$B:$Q,6,0))</f>
        <v>SADE</v>
      </c>
      <c r="K35" s="82">
        <v>1932</v>
      </c>
      <c r="L35" s="82"/>
      <c r="M35" s="82">
        <f t="shared" si="0"/>
        <v>23</v>
      </c>
      <c r="N35" s="82"/>
      <c r="O35" s="82"/>
      <c r="P35" s="82">
        <f>IF(B35="","",VLOOKUP(AD35,Varsayımlar!$B:$Q,7,0)*K35)</f>
        <v>57960</v>
      </c>
      <c r="Q35" s="82">
        <f>IF(B35="","",VLOOKUP(AD35,Varsayımlar!$B:$Q,8,0))</f>
        <v>25</v>
      </c>
      <c r="R35" s="82" t="str">
        <f>IF(B35="","",VLOOKUP(AD35,Varsayımlar!$B:$Q,9,0))</f>
        <v>SOFT</v>
      </c>
      <c r="S35" s="82">
        <f>IF(B35="","",VLOOKUP(AD35,Varsayımlar!$B:$Q,10,0))</f>
        <v>4</v>
      </c>
      <c r="T35" s="82">
        <f>IF(B35="","",VLOOKUP(AD35,Varsayımlar!$B:$Q,11,0))</f>
        <v>30</v>
      </c>
      <c r="U35" s="82">
        <f>IF(B35="","",VLOOKUP(AD35,Varsayımlar!$B:$Q,12,0))</f>
        <v>260</v>
      </c>
      <c r="V35" s="82" t="str">
        <f>IF(B35="","",VLOOKUP(AD35,Varsayımlar!$B:$Q,13,0))</f>
        <v>YURTDIŞI</v>
      </c>
      <c r="W35" s="82">
        <f>IF(B35="","",VLOOKUP(AD35,Varsayımlar!$B:$Q,14,0))</f>
        <v>6</v>
      </c>
      <c r="X35" s="84">
        <v>46224</v>
      </c>
      <c r="Y35" s="84">
        <v>46408</v>
      </c>
      <c r="Z35" s="82">
        <v>26072125</v>
      </c>
      <c r="AA35" s="82" t="str">
        <f>IF(B35="","",VLOOKUP(AD35,Varsayımlar!$B:$Q,15,0))</f>
        <v>TRİTON -SKT ATILACAK</v>
      </c>
      <c r="AB35" s="82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hidden="1" customHeight="1" x14ac:dyDescent="0.25">
      <c r="A36" s="9" t="s">
        <v>206</v>
      </c>
      <c r="B36" s="82" t="s">
        <v>17</v>
      </c>
      <c r="C36" s="83">
        <f>IF(B36="","",VLOOKUP(AD36,Varsayımlar!$B:$Q,3,0))</f>
        <v>8698829380698</v>
      </c>
      <c r="D36" s="83" t="s">
        <v>509</v>
      </c>
      <c r="E36" s="104" t="s">
        <v>37</v>
      </c>
      <c r="F36" s="82" t="s">
        <v>798</v>
      </c>
      <c r="G36" s="82" t="s">
        <v>800</v>
      </c>
      <c r="H36" s="82" t="str">
        <f>IF(B36="","",VLOOKUP(AD36,Varsayımlar!$B:$Q,5,0))</f>
        <v>TORTİLLAS 25 CM 4 PCS 260G</v>
      </c>
      <c r="I36" s="82">
        <f>IF(B36="","",VLOOKUP(AD36,Varsayımlar!B:T,19,0))</f>
        <v>0</v>
      </c>
      <c r="J36" s="82" t="str">
        <f>IF(B36="","",VLOOKUP(AD36,Varsayımlar!$B:$Q,6,0))</f>
        <v>SADE</v>
      </c>
      <c r="K36" s="82">
        <v>504</v>
      </c>
      <c r="L36" s="82"/>
      <c r="M36" s="82">
        <f t="shared" si="0"/>
        <v>6</v>
      </c>
      <c r="N36" s="82"/>
      <c r="O36" s="82"/>
      <c r="P36" s="82">
        <f>IF(B36="","",VLOOKUP(AD36,Varsayımlar!$B:$Q,7,0)*K36)</f>
        <v>15120</v>
      </c>
      <c r="Q36" s="82">
        <f>IF(B36="","",VLOOKUP(AD36,Varsayımlar!$B:$Q,8,0))</f>
        <v>25</v>
      </c>
      <c r="R36" s="82" t="str">
        <f>IF(B36="","",VLOOKUP(AD36,Varsayımlar!$B:$Q,9,0))</f>
        <v>SOFT</v>
      </c>
      <c r="S36" s="82">
        <f>IF(B36="","",VLOOKUP(AD36,Varsayımlar!$B:$Q,10,0))</f>
        <v>4</v>
      </c>
      <c r="T36" s="82">
        <f>IF(B36="","",VLOOKUP(AD36,Varsayımlar!$B:$Q,11,0))</f>
        <v>30</v>
      </c>
      <c r="U36" s="82">
        <f>IF(B36="","",VLOOKUP(AD36,Varsayımlar!$B:$Q,12,0))</f>
        <v>260</v>
      </c>
      <c r="V36" s="82" t="str">
        <f>IF(B36="","",VLOOKUP(AD36,Varsayımlar!$B:$Q,13,0))</f>
        <v>YURTDIŞI</v>
      </c>
      <c r="W36" s="82">
        <f>IF(B36="","",VLOOKUP(AD36,Varsayımlar!$B:$Q,14,0))</f>
        <v>6</v>
      </c>
      <c r="X36" s="84">
        <v>46224</v>
      </c>
      <c r="Y36" s="84">
        <v>46408</v>
      </c>
      <c r="Z36" s="82">
        <v>26072125</v>
      </c>
      <c r="AA36" s="82" t="str">
        <f>IF(B36="","",VLOOKUP(AD36,Varsayımlar!$B:$Q,15,0))</f>
        <v>TRİTON -SKT ATILACAK</v>
      </c>
      <c r="AB36" s="82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hidden="1" customHeight="1" x14ac:dyDescent="0.25">
      <c r="A37" s="9" t="s">
        <v>207</v>
      </c>
      <c r="B37" s="115" t="s">
        <v>17</v>
      </c>
      <c r="C37" s="116">
        <f>IF(B37="","",VLOOKUP(AD37,Varsayımlar!$B:$Q,3,0))</f>
        <v>8698829380698</v>
      </c>
      <c r="D37" s="116" t="s">
        <v>513</v>
      </c>
      <c r="E37" s="117" t="s">
        <v>37</v>
      </c>
      <c r="F37" s="115" t="s">
        <v>801</v>
      </c>
      <c r="G37" s="115" t="s">
        <v>802</v>
      </c>
      <c r="H37" s="115" t="str">
        <f>IF(B37="","",VLOOKUP(AD37,Varsayımlar!$B:$Q,5,0))</f>
        <v>TORTİLLAS 25 CM 4 PCS 260G</v>
      </c>
      <c r="I37" s="115">
        <f>IF(B37="","",VLOOKUP(AD37,Varsayımlar!B:T,19,0))</f>
        <v>0</v>
      </c>
      <c r="J37" s="115" t="str">
        <f>IF(B37="","",VLOOKUP(AD37,Varsayımlar!$B:$Q,6,0))</f>
        <v>SADE</v>
      </c>
      <c r="K37" s="115">
        <v>1260</v>
      </c>
      <c r="L37" s="115"/>
      <c r="M37" s="115">
        <f t="shared" si="0"/>
        <v>15</v>
      </c>
      <c r="N37" s="115"/>
      <c r="O37" s="115"/>
      <c r="P37" s="115">
        <f>IF(B37="","",VLOOKUP(AD37,Varsayımlar!$B:$Q,7,0)*K37)</f>
        <v>37800</v>
      </c>
      <c r="Q37" s="115">
        <f>IF(B37="","",VLOOKUP(AD37,Varsayımlar!$B:$Q,8,0))</f>
        <v>25</v>
      </c>
      <c r="R37" s="115" t="str">
        <f>IF(B37="","",VLOOKUP(AD37,Varsayımlar!$B:$Q,9,0))</f>
        <v>SOFT</v>
      </c>
      <c r="S37" s="115">
        <f>IF(B37="","",VLOOKUP(AD37,Varsayımlar!$B:$Q,10,0))</f>
        <v>4</v>
      </c>
      <c r="T37" s="115">
        <f>IF(B37="","",VLOOKUP(AD37,Varsayımlar!$B:$Q,11,0))</f>
        <v>30</v>
      </c>
      <c r="U37" s="115">
        <f>IF(B37="","",VLOOKUP(AD37,Varsayımlar!$B:$Q,12,0))</f>
        <v>260</v>
      </c>
      <c r="V37" s="115" t="str">
        <f>IF(B37="","",VLOOKUP(AD37,Varsayımlar!$B:$Q,13,0))</f>
        <v>YURTDIŞI</v>
      </c>
      <c r="W37" s="115">
        <f>IF(B37="","",VLOOKUP(AD37,Varsayımlar!$B:$Q,14,0))</f>
        <v>6</v>
      </c>
      <c r="X37" s="118">
        <v>46225</v>
      </c>
      <c r="Y37" s="118">
        <v>46409</v>
      </c>
      <c r="Z37" s="115">
        <v>26072225</v>
      </c>
      <c r="AA37" s="115" t="str">
        <f>IF(B37="","",VLOOKUP(AD37,Varsayımlar!$B:$Q,15,0))</f>
        <v>TRİTON -SKT ATILACAK</v>
      </c>
      <c r="AB37" s="115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hidden="1" customHeight="1" x14ac:dyDescent="0.25">
      <c r="A38" s="9" t="s">
        <v>208</v>
      </c>
      <c r="B38" s="115" t="s">
        <v>17</v>
      </c>
      <c r="C38" s="116">
        <f>IF(B38="","",VLOOKUP(AD38,Varsayımlar!$B:$Q,3,0))</f>
        <v>8698829380698</v>
      </c>
      <c r="D38" s="116" t="s">
        <v>513</v>
      </c>
      <c r="E38" s="117" t="s">
        <v>37</v>
      </c>
      <c r="F38" s="115" t="s">
        <v>801</v>
      </c>
      <c r="G38" s="115" t="s">
        <v>803</v>
      </c>
      <c r="H38" s="115" t="str">
        <f>IF(B38="","",VLOOKUP(AD38,Varsayımlar!$B:$Q,5,0))</f>
        <v>TORTİLLAS 25 CM 4 PCS 260G</v>
      </c>
      <c r="I38" s="115">
        <f>IF(B38="","",VLOOKUP(AD38,Varsayımlar!B:T,19,0))</f>
        <v>0</v>
      </c>
      <c r="J38" s="115" t="str">
        <f>IF(B38="","",VLOOKUP(AD38,Varsayımlar!$B:$Q,6,0))</f>
        <v>SADE</v>
      </c>
      <c r="K38" s="115">
        <v>1176</v>
      </c>
      <c r="L38" s="115"/>
      <c r="M38" s="115">
        <f t="shared" si="0"/>
        <v>14</v>
      </c>
      <c r="N38" s="115"/>
      <c r="O38" s="115"/>
      <c r="P38" s="115">
        <f>IF(B38="","",VLOOKUP(AD38,Varsayımlar!$B:$Q,7,0)*K38)</f>
        <v>35280</v>
      </c>
      <c r="Q38" s="115">
        <f>IF(B38="","",VLOOKUP(AD38,Varsayımlar!$B:$Q,8,0))</f>
        <v>25</v>
      </c>
      <c r="R38" s="115" t="str">
        <f>IF(B38="","",VLOOKUP(AD38,Varsayımlar!$B:$Q,9,0))</f>
        <v>SOFT</v>
      </c>
      <c r="S38" s="115">
        <f>IF(B38="","",VLOOKUP(AD38,Varsayımlar!$B:$Q,10,0))</f>
        <v>4</v>
      </c>
      <c r="T38" s="115">
        <f>IF(B38="","",VLOOKUP(AD38,Varsayımlar!$B:$Q,11,0))</f>
        <v>30</v>
      </c>
      <c r="U38" s="115">
        <f>IF(B38="","",VLOOKUP(AD38,Varsayımlar!$B:$Q,12,0))</f>
        <v>260</v>
      </c>
      <c r="V38" s="115" t="str">
        <f>IF(B38="","",VLOOKUP(AD38,Varsayımlar!$B:$Q,13,0))</f>
        <v>YURTDIŞI</v>
      </c>
      <c r="W38" s="115">
        <f>IF(B38="","",VLOOKUP(AD38,Varsayımlar!$B:$Q,14,0))</f>
        <v>6</v>
      </c>
      <c r="X38" s="118">
        <v>46225</v>
      </c>
      <c r="Y38" s="118">
        <v>46409</v>
      </c>
      <c r="Z38" s="115">
        <v>26072225</v>
      </c>
      <c r="AA38" s="115" t="str">
        <f>IF(B38="","",VLOOKUP(AD38,Varsayımlar!$B:$Q,15,0))</f>
        <v>TRİTON -SKT ATILACAK</v>
      </c>
      <c r="AB38" s="115" t="str">
        <f>IF(B38="","",VLOOKUP(AD38,Varsayımlar!$B:$Q,16,0))</f>
        <v>24-26 CM</v>
      </c>
      <c r="AC38" s="64"/>
      <c r="AD38" s="61" t="str">
        <f t="shared" si="1"/>
        <v>LLC TRİTONMUTLUKAL WHEAT TORTILLA</v>
      </c>
    </row>
    <row r="39" spans="1:30" ht="36" hidden="1" customHeight="1" x14ac:dyDescent="0.25">
      <c r="A39" s="9" t="s">
        <v>209</v>
      </c>
      <c r="B39" s="77" t="s">
        <v>17</v>
      </c>
      <c r="C39" s="76">
        <f>IF(B39="","",VLOOKUP(AD39,Varsayımlar!$B:$Q,3,0))</f>
        <v>8698829380698</v>
      </c>
      <c r="D39" s="76" t="s">
        <v>517</v>
      </c>
      <c r="E39" s="119" t="s">
        <v>37</v>
      </c>
      <c r="F39" s="77" t="s">
        <v>804</v>
      </c>
      <c r="G39" s="77" t="s">
        <v>805</v>
      </c>
      <c r="H39" s="77" t="str">
        <f>IF(B39="","",VLOOKUP(AD39,Varsayımlar!$B:$Q,5,0))</f>
        <v>TORTİLLAS 25 CM 4 PCS 260G</v>
      </c>
      <c r="I39" s="77">
        <f>IF(B39="","",VLOOKUP(AD39,Varsayımlar!B:T,19,0))</f>
        <v>0</v>
      </c>
      <c r="J39" s="77" t="str">
        <f>IF(B39="","",VLOOKUP(AD39,Varsayımlar!$B:$Q,6,0))</f>
        <v>SADE</v>
      </c>
      <c r="K39" s="77">
        <v>1176</v>
      </c>
      <c r="L39" s="77"/>
      <c r="M39" s="77">
        <f t="shared" si="0"/>
        <v>14</v>
      </c>
      <c r="N39" s="77"/>
      <c r="O39" s="77"/>
      <c r="P39" s="77">
        <f>IF(B39="","",VLOOKUP(AD39,Varsayımlar!$B:$Q,7,0)*K39)</f>
        <v>35280</v>
      </c>
      <c r="Q39" s="77">
        <f>IF(B39="","",VLOOKUP(AD39,Varsayımlar!$B:$Q,8,0))</f>
        <v>25</v>
      </c>
      <c r="R39" s="77" t="str">
        <f>IF(B39="","",VLOOKUP(AD39,Varsayımlar!$B:$Q,9,0))</f>
        <v>SOFT</v>
      </c>
      <c r="S39" s="77">
        <f>IF(B39="","",VLOOKUP(AD39,Varsayımlar!$B:$Q,10,0))</f>
        <v>4</v>
      </c>
      <c r="T39" s="77">
        <f>IF(B39="","",VLOOKUP(AD39,Varsayımlar!$B:$Q,11,0))</f>
        <v>30</v>
      </c>
      <c r="U39" s="77">
        <f>IF(B39="","",VLOOKUP(AD39,Varsayımlar!$B:$Q,12,0))</f>
        <v>260</v>
      </c>
      <c r="V39" s="77" t="str">
        <f>IF(B39="","",VLOOKUP(AD39,Varsayımlar!$B:$Q,13,0))</f>
        <v>YURTDIŞI</v>
      </c>
      <c r="W39" s="77">
        <f>IF(B39="","",VLOOKUP(AD39,Varsayımlar!$B:$Q,14,0))</f>
        <v>6</v>
      </c>
      <c r="X39" s="78">
        <v>46226</v>
      </c>
      <c r="Y39" s="78">
        <v>46410</v>
      </c>
      <c r="Z39" s="77">
        <v>26072325</v>
      </c>
      <c r="AA39" s="77" t="str">
        <f>IF(B39="","",VLOOKUP(AD39,Varsayımlar!$B:$Q,15,0))</f>
        <v>TRİTON -SKT ATILACAK</v>
      </c>
      <c r="AB39" s="77" t="str">
        <f>IF(B39="","",VLOOKUP(AD39,Varsayımlar!$B:$Q,16,0))</f>
        <v>24-26 CM</v>
      </c>
      <c r="AC39" s="64"/>
      <c r="AD39" s="61" t="str">
        <f t="shared" si="1"/>
        <v>LLC TRİTONMUTLUKAL WHEAT TORTILLA</v>
      </c>
    </row>
    <row r="40" spans="1:30" ht="36" hidden="1" customHeight="1" x14ac:dyDescent="0.25">
      <c r="A40" s="9" t="s">
        <v>210</v>
      </c>
      <c r="B40" s="77" t="s">
        <v>17</v>
      </c>
      <c r="C40" s="76">
        <f>IF(B40="","",VLOOKUP(AD40,Varsayımlar!$B:$Q,3,0))</f>
        <v>8698829380698</v>
      </c>
      <c r="D40" s="76" t="s">
        <v>517</v>
      </c>
      <c r="E40" s="119" t="s">
        <v>37</v>
      </c>
      <c r="F40" s="77" t="s">
        <v>804</v>
      </c>
      <c r="G40" s="77" t="s">
        <v>806</v>
      </c>
      <c r="H40" s="77" t="str">
        <f>IF(B40="","",VLOOKUP(AD40,Varsayımlar!$B:$Q,5,0))</f>
        <v>TORTİLLAS 25 CM 4 PCS 260G</v>
      </c>
      <c r="I40" s="77">
        <f>IF(B40="","",VLOOKUP(AD40,Varsayımlar!B:T,19,0))</f>
        <v>0</v>
      </c>
      <c r="J40" s="77" t="str">
        <f>IF(B40="","",VLOOKUP(AD40,Varsayımlar!$B:$Q,6,0))</f>
        <v>SADE</v>
      </c>
      <c r="K40" s="77">
        <v>420</v>
      </c>
      <c r="L40" s="77"/>
      <c r="M40" s="77">
        <f t="shared" si="0"/>
        <v>5</v>
      </c>
      <c r="N40" s="77"/>
      <c r="O40" s="77"/>
      <c r="P40" s="77">
        <f>IF(B40="","",VLOOKUP(AD40,Varsayımlar!$B:$Q,7,0)*K40)</f>
        <v>12600</v>
      </c>
      <c r="Q40" s="77">
        <f>IF(B40="","",VLOOKUP(AD40,Varsayımlar!$B:$Q,8,0))</f>
        <v>25</v>
      </c>
      <c r="R40" s="77" t="str">
        <f>IF(B40="","",VLOOKUP(AD40,Varsayımlar!$B:$Q,9,0))</f>
        <v>SOFT</v>
      </c>
      <c r="S40" s="77">
        <f>IF(B40="","",VLOOKUP(AD40,Varsayımlar!$B:$Q,10,0))</f>
        <v>4</v>
      </c>
      <c r="T40" s="77">
        <f>IF(B40="","",VLOOKUP(AD40,Varsayımlar!$B:$Q,11,0))</f>
        <v>30</v>
      </c>
      <c r="U40" s="77">
        <f>IF(B40="","",VLOOKUP(AD40,Varsayımlar!$B:$Q,12,0))</f>
        <v>260</v>
      </c>
      <c r="V40" s="77" t="str">
        <f>IF(B40="","",VLOOKUP(AD40,Varsayımlar!$B:$Q,13,0))</f>
        <v>YURTDIŞI</v>
      </c>
      <c r="W40" s="77">
        <f>IF(B40="","",VLOOKUP(AD40,Varsayımlar!$B:$Q,14,0))</f>
        <v>6</v>
      </c>
      <c r="X40" s="78">
        <v>46226</v>
      </c>
      <c r="Y40" s="78">
        <v>46410</v>
      </c>
      <c r="Z40" s="77">
        <v>26072325</v>
      </c>
      <c r="AA40" s="77" t="str">
        <f>IF(B40="","",VLOOKUP(AD40,Varsayımlar!$B:$Q,15,0))</f>
        <v>TRİTON -SKT ATILACAK</v>
      </c>
      <c r="AB40" s="77" t="str">
        <f>IF(B40="","",VLOOKUP(AD40,Varsayımlar!$B:$Q,16,0))</f>
        <v>24-26 CM</v>
      </c>
      <c r="AC40" s="64"/>
      <c r="AD40" s="61" t="str">
        <f t="shared" si="1"/>
        <v>LLC TRİTONMUTLUKAL WHEAT TORTILLA</v>
      </c>
    </row>
    <row r="41" spans="1:30" ht="36" hidden="1" customHeight="1" x14ac:dyDescent="0.25">
      <c r="A41" s="9" t="s">
        <v>211</v>
      </c>
      <c r="B41" s="77" t="s">
        <v>17</v>
      </c>
      <c r="C41" s="76">
        <f>IF(B41="","",VLOOKUP(AD41,Varsayımlar!$B:$Q,3,0))</f>
        <v>8698829380698</v>
      </c>
      <c r="D41" s="76" t="s">
        <v>517</v>
      </c>
      <c r="E41" s="119" t="s">
        <v>37</v>
      </c>
      <c r="F41" s="77" t="s">
        <v>804</v>
      </c>
      <c r="G41" s="77" t="s">
        <v>807</v>
      </c>
      <c r="H41" s="77" t="str">
        <f>IF(B41="","",VLOOKUP(AD41,Varsayımlar!$B:$Q,5,0))</f>
        <v>TORTİLLAS 25 CM 4 PCS 260G</v>
      </c>
      <c r="I41" s="77">
        <f>IF(B41="","",VLOOKUP(AD41,Varsayımlar!B:T,19,0))</f>
        <v>0</v>
      </c>
      <c r="J41" s="77" t="str">
        <f>IF(B41="","",VLOOKUP(AD41,Varsayımlar!$B:$Q,6,0))</f>
        <v>SADE</v>
      </c>
      <c r="K41" s="77">
        <v>840</v>
      </c>
      <c r="L41" s="77"/>
      <c r="M41" s="77">
        <f t="shared" si="0"/>
        <v>10</v>
      </c>
      <c r="N41" s="77"/>
      <c r="O41" s="77"/>
      <c r="P41" s="77">
        <f>IF(B41="","",VLOOKUP(AD41,Varsayımlar!$B:$Q,7,0)*K41)</f>
        <v>25200</v>
      </c>
      <c r="Q41" s="77">
        <f>IF(B41="","",VLOOKUP(AD41,Varsayımlar!$B:$Q,8,0))</f>
        <v>25</v>
      </c>
      <c r="R41" s="77" t="str">
        <f>IF(B41="","",VLOOKUP(AD41,Varsayımlar!$B:$Q,9,0))</f>
        <v>SOFT</v>
      </c>
      <c r="S41" s="77">
        <f>IF(B41="","",VLOOKUP(AD41,Varsayımlar!$B:$Q,10,0))</f>
        <v>4</v>
      </c>
      <c r="T41" s="77">
        <f>IF(B41="","",VLOOKUP(AD41,Varsayımlar!$B:$Q,11,0))</f>
        <v>30</v>
      </c>
      <c r="U41" s="77">
        <f>IF(B41="","",VLOOKUP(AD41,Varsayımlar!$B:$Q,12,0))</f>
        <v>260</v>
      </c>
      <c r="V41" s="77" t="str">
        <f>IF(B41="","",VLOOKUP(AD41,Varsayımlar!$B:$Q,13,0))</f>
        <v>YURTDIŞI</v>
      </c>
      <c r="W41" s="77">
        <f>IF(B41="","",VLOOKUP(AD41,Varsayımlar!$B:$Q,14,0))</f>
        <v>6</v>
      </c>
      <c r="X41" s="78">
        <v>46226</v>
      </c>
      <c r="Y41" s="78">
        <v>46410</v>
      </c>
      <c r="Z41" s="77">
        <v>26072325</v>
      </c>
      <c r="AA41" s="77" t="str">
        <f>IF(B41="","",VLOOKUP(AD41,Varsayımlar!$B:$Q,15,0))</f>
        <v>TRİTON -SKT ATILACAK</v>
      </c>
      <c r="AB41" s="77" t="str">
        <f>IF(B41="","",VLOOKUP(AD41,Varsayımlar!$B:$Q,16,0))</f>
        <v>24-26 CM</v>
      </c>
      <c r="AC41" s="64"/>
      <c r="AD41" s="61" t="str">
        <f t="shared" si="1"/>
        <v>LLC TRİTONMUTLUKAL WHEAT TORTILLA</v>
      </c>
    </row>
    <row r="42" spans="1:30" ht="36" hidden="1" customHeight="1" x14ac:dyDescent="0.25">
      <c r="A42" s="9" t="s">
        <v>212</v>
      </c>
      <c r="B42" s="64" t="s">
        <v>17</v>
      </c>
      <c r="C42" s="65">
        <f>IF(B42="","",VLOOKUP(AD42,Varsayımlar!$B:$Q,3,0))</f>
        <v>8698829380698</v>
      </c>
      <c r="D42" s="65" t="s">
        <v>522</v>
      </c>
      <c r="E42" s="167" t="s">
        <v>37</v>
      </c>
      <c r="F42" s="64" t="s">
        <v>808</v>
      </c>
      <c r="G42" s="64" t="s">
        <v>809</v>
      </c>
      <c r="H42" s="64" t="str">
        <f>IF(B42="","",VLOOKUP(AD42,Varsayımlar!$B:$Q,5,0))</f>
        <v>TORTİLLAS 25 CM 4 PCS 260G</v>
      </c>
      <c r="I42" s="64">
        <f>IF(B42="","",VLOOKUP(AD42,Varsayımlar!B:T,19,0))</f>
        <v>0</v>
      </c>
      <c r="J42" s="64" t="str">
        <f>IF(B42="","",VLOOKUP(AD42,Varsayımlar!$B:$Q,6,0))</f>
        <v>SADE</v>
      </c>
      <c r="K42" s="64">
        <v>1596</v>
      </c>
      <c r="L42" s="64"/>
      <c r="M42" s="64">
        <f t="shared" si="0"/>
        <v>19</v>
      </c>
      <c r="N42" s="64"/>
      <c r="O42" s="64"/>
      <c r="P42" s="64">
        <f>IF(B42="","",VLOOKUP(AD42,Varsayımlar!$B:$Q,7,0)*K42)</f>
        <v>47880</v>
      </c>
      <c r="Q42" s="64">
        <f>IF(B42="","",VLOOKUP(AD42,Varsayımlar!$B:$Q,8,0))</f>
        <v>25</v>
      </c>
      <c r="R42" s="64" t="str">
        <f>IF(B42="","",VLOOKUP(AD42,Varsayımlar!$B:$Q,9,0))</f>
        <v>SOFT</v>
      </c>
      <c r="S42" s="64">
        <f>IF(B42="","",VLOOKUP(AD42,Varsayımlar!$B:$Q,10,0))</f>
        <v>4</v>
      </c>
      <c r="T42" s="64">
        <f>IF(B42="","",VLOOKUP(AD42,Varsayımlar!$B:$Q,11,0))</f>
        <v>30</v>
      </c>
      <c r="U42" s="64">
        <f>IF(B42="","",VLOOKUP(AD42,Varsayımlar!$B:$Q,12,0))</f>
        <v>260</v>
      </c>
      <c r="V42" s="64" t="str">
        <f>IF(B42="","",VLOOKUP(AD42,Varsayımlar!$B:$Q,13,0))</f>
        <v>YURTDIŞI</v>
      </c>
      <c r="W42" s="64">
        <f>IF(B42="","",VLOOKUP(AD42,Varsayımlar!$B:$Q,14,0))</f>
        <v>6</v>
      </c>
      <c r="X42" s="66">
        <v>46227</v>
      </c>
      <c r="Y42" s="66">
        <v>46411</v>
      </c>
      <c r="Z42" s="64">
        <v>26072425</v>
      </c>
      <c r="AA42" s="64" t="str">
        <f>IF(B42="","",VLOOKUP(AD42,Varsayımlar!$B:$Q,15,0))</f>
        <v>TRİTON -SKT ATILACAK</v>
      </c>
      <c r="AB42" s="64" t="str">
        <f>IF(B42="","",VLOOKUP(AD42,Varsayımlar!$B:$Q,16,0))</f>
        <v>24-26 CM</v>
      </c>
      <c r="AC42" s="64"/>
      <c r="AD42" s="61" t="str">
        <f t="shared" si="1"/>
        <v>LLC TRİTONMUTLUKAL WHEAT TORTILLA</v>
      </c>
    </row>
    <row r="43" spans="1:30" ht="36" hidden="1" customHeight="1" x14ac:dyDescent="0.25">
      <c r="A43" s="9" t="s">
        <v>213</v>
      </c>
      <c r="B43" s="64" t="s">
        <v>17</v>
      </c>
      <c r="C43" s="65">
        <f>IF(B43="","",VLOOKUP(AD43,Varsayımlar!$B:$Q,3,0))</f>
        <v>8698829380698</v>
      </c>
      <c r="D43" s="65" t="s">
        <v>522</v>
      </c>
      <c r="E43" s="167" t="s">
        <v>37</v>
      </c>
      <c r="F43" s="64" t="s">
        <v>808</v>
      </c>
      <c r="G43" s="64" t="s">
        <v>810</v>
      </c>
      <c r="H43" s="64" t="str">
        <f>IF(B43="","",VLOOKUP(AD43,Varsayımlar!$B:$Q,5,0))</f>
        <v>TORTİLLAS 25 CM 4 PCS 260G</v>
      </c>
      <c r="I43" s="64">
        <f>IF(B43="","",VLOOKUP(AD43,Varsayımlar!B:T,19,0))</f>
        <v>0</v>
      </c>
      <c r="J43" s="64" t="str">
        <f>IF(B43="","",VLOOKUP(AD43,Varsayımlar!$B:$Q,6,0))</f>
        <v>SADE</v>
      </c>
      <c r="K43" s="64">
        <v>840</v>
      </c>
      <c r="L43" s="64"/>
      <c r="M43" s="64">
        <f t="shared" si="0"/>
        <v>10</v>
      </c>
      <c r="N43" s="64"/>
      <c r="O43" s="64"/>
      <c r="P43" s="64">
        <f>IF(B43="","",VLOOKUP(AD43,Varsayımlar!$B:$Q,7,0)*K43)</f>
        <v>25200</v>
      </c>
      <c r="Q43" s="64">
        <f>IF(B43="","",VLOOKUP(AD43,Varsayımlar!$B:$Q,8,0))</f>
        <v>25</v>
      </c>
      <c r="R43" s="64" t="str">
        <f>IF(B43="","",VLOOKUP(AD43,Varsayımlar!$B:$Q,9,0))</f>
        <v>SOFT</v>
      </c>
      <c r="S43" s="64">
        <f>IF(B43="","",VLOOKUP(AD43,Varsayımlar!$B:$Q,10,0))</f>
        <v>4</v>
      </c>
      <c r="T43" s="64">
        <f>IF(B43="","",VLOOKUP(AD43,Varsayımlar!$B:$Q,11,0))</f>
        <v>30</v>
      </c>
      <c r="U43" s="64">
        <f>IF(B43="","",VLOOKUP(AD43,Varsayımlar!$B:$Q,12,0))</f>
        <v>260</v>
      </c>
      <c r="V43" s="64" t="str">
        <f>IF(B43="","",VLOOKUP(AD43,Varsayımlar!$B:$Q,13,0))</f>
        <v>YURTDIŞI</v>
      </c>
      <c r="W43" s="64">
        <f>IF(B43="","",VLOOKUP(AD43,Varsayımlar!$B:$Q,14,0))</f>
        <v>6</v>
      </c>
      <c r="X43" s="66">
        <v>46227</v>
      </c>
      <c r="Y43" s="66">
        <v>46411</v>
      </c>
      <c r="Z43" s="64">
        <v>26072425</v>
      </c>
      <c r="AA43" s="64" t="str">
        <f>IF(B43="","",VLOOKUP(AD43,Varsayımlar!$B:$Q,15,0))</f>
        <v>TRİTON -SKT ATILACAK</v>
      </c>
      <c r="AB43" s="64" t="str">
        <f>IF(B43="","",VLOOKUP(AD43,Varsayımlar!$B:$Q,16,0))</f>
        <v>24-26 CM</v>
      </c>
      <c r="AC43" s="64"/>
      <c r="AD43" s="61" t="str">
        <f t="shared" si="1"/>
        <v>LLC TRİTONMUTLUKAL WHEAT TORTILLA</v>
      </c>
    </row>
    <row r="44" spans="1:30" ht="36" hidden="1" customHeight="1" x14ac:dyDescent="0.25">
      <c r="A44" s="9" t="s">
        <v>214</v>
      </c>
      <c r="B44" s="107" t="s">
        <v>17</v>
      </c>
      <c r="C44" s="108">
        <f>IF(B44="","",VLOOKUP(AD44,Varsayımlar!$B:$Q,3,0))</f>
        <v>8698829380698</v>
      </c>
      <c r="D44" s="108" t="s">
        <v>526</v>
      </c>
      <c r="E44" s="109" t="s">
        <v>37</v>
      </c>
      <c r="F44" s="107" t="s">
        <v>811</v>
      </c>
      <c r="G44" s="107" t="s">
        <v>812</v>
      </c>
      <c r="H44" s="107" t="str">
        <f>IF(B44="","",VLOOKUP(AD44,Varsayımlar!$B:$Q,5,0))</f>
        <v>TORTİLLAS 25 CM 4 PCS 260G</v>
      </c>
      <c r="I44" s="107">
        <f>IF(B44="","",VLOOKUP(AD44,Varsayımlar!B:T,19,0))</f>
        <v>0</v>
      </c>
      <c r="J44" s="107" t="str">
        <f>IF(B44="","",VLOOKUP(AD44,Varsayımlar!$B:$Q,6,0))</f>
        <v>SADE</v>
      </c>
      <c r="K44" s="107">
        <v>1260</v>
      </c>
      <c r="L44" s="107"/>
      <c r="M44" s="107">
        <f t="shared" si="0"/>
        <v>15</v>
      </c>
      <c r="N44" s="107"/>
      <c r="O44" s="107"/>
      <c r="P44" s="107">
        <f>IF(B44="","",VLOOKUP(AD44,Varsayımlar!$B:$Q,7,0)*K44)</f>
        <v>37800</v>
      </c>
      <c r="Q44" s="107">
        <f>IF(B44="","",VLOOKUP(AD44,Varsayımlar!$B:$Q,8,0))</f>
        <v>25</v>
      </c>
      <c r="R44" s="107" t="str">
        <f>IF(B44="","",VLOOKUP(AD44,Varsayımlar!$B:$Q,9,0))</f>
        <v>SOFT</v>
      </c>
      <c r="S44" s="107">
        <f>IF(B44="","",VLOOKUP(AD44,Varsayımlar!$B:$Q,10,0))</f>
        <v>4</v>
      </c>
      <c r="T44" s="107">
        <f>IF(B44="","",VLOOKUP(AD44,Varsayımlar!$B:$Q,11,0))</f>
        <v>30</v>
      </c>
      <c r="U44" s="107">
        <f>IF(B44="","",VLOOKUP(AD44,Varsayımlar!$B:$Q,12,0))</f>
        <v>260</v>
      </c>
      <c r="V44" s="107" t="str">
        <f>IF(B44="","",VLOOKUP(AD44,Varsayımlar!$B:$Q,13,0))</f>
        <v>YURTDIŞI</v>
      </c>
      <c r="W44" s="107">
        <f>IF(B44="","",VLOOKUP(AD44,Varsayımlar!$B:$Q,14,0))</f>
        <v>6</v>
      </c>
      <c r="X44" s="110">
        <v>46228</v>
      </c>
      <c r="Y44" s="110">
        <v>46412</v>
      </c>
      <c r="Z44" s="107">
        <v>26072525</v>
      </c>
      <c r="AA44" s="107" t="str">
        <f>IF(B44="","",VLOOKUP(AD44,Varsayımlar!$B:$Q,15,0))</f>
        <v>TRİTON -SKT ATILACAK</v>
      </c>
      <c r="AB44" s="107" t="str">
        <f>IF(B44="","",VLOOKUP(AD44,Varsayımlar!$B:$Q,16,0))</f>
        <v>24-26 CM</v>
      </c>
      <c r="AC44" s="64"/>
      <c r="AD44" s="61" t="str">
        <f t="shared" si="1"/>
        <v>LLC TRİTONMUTLUKAL WHEAT TORTILLA</v>
      </c>
    </row>
    <row r="45" spans="1:30" ht="36" hidden="1" customHeight="1" x14ac:dyDescent="0.25">
      <c r="A45" s="9" t="s">
        <v>215</v>
      </c>
      <c r="B45" s="107" t="s">
        <v>17</v>
      </c>
      <c r="C45" s="108">
        <f>IF(B45="","",VLOOKUP(AD45,Varsayımlar!$B:$Q,3,0))</f>
        <v>8698829380698</v>
      </c>
      <c r="D45" s="108" t="s">
        <v>526</v>
      </c>
      <c r="E45" s="109" t="s">
        <v>37</v>
      </c>
      <c r="F45" s="107" t="s">
        <v>811</v>
      </c>
      <c r="G45" s="107" t="s">
        <v>813</v>
      </c>
      <c r="H45" s="107" t="str">
        <f>IF(B45="","",VLOOKUP(AD45,Varsayımlar!$B:$Q,5,0))</f>
        <v>TORTİLLAS 25 CM 4 PCS 260G</v>
      </c>
      <c r="I45" s="107">
        <f>IF(B45="","",VLOOKUP(AD45,Varsayımlar!B:T,19,0))</f>
        <v>0</v>
      </c>
      <c r="J45" s="107" t="str">
        <f>IF(B45="","",VLOOKUP(AD45,Varsayımlar!$B:$Q,6,0))</f>
        <v>SADE</v>
      </c>
      <c r="K45" s="107">
        <v>1176</v>
      </c>
      <c r="L45" s="107"/>
      <c r="M45" s="107">
        <f t="shared" si="0"/>
        <v>14</v>
      </c>
      <c r="N45" s="107"/>
      <c r="O45" s="107"/>
      <c r="P45" s="107">
        <f>IF(B45="","",VLOOKUP(AD45,Varsayımlar!$B:$Q,7,0)*K45)</f>
        <v>35280</v>
      </c>
      <c r="Q45" s="107">
        <f>IF(B45="","",VLOOKUP(AD45,Varsayımlar!$B:$Q,8,0))</f>
        <v>25</v>
      </c>
      <c r="R45" s="107" t="str">
        <f>IF(B45="","",VLOOKUP(AD45,Varsayımlar!$B:$Q,9,0))</f>
        <v>SOFT</v>
      </c>
      <c r="S45" s="107">
        <f>IF(B45="","",VLOOKUP(AD45,Varsayımlar!$B:$Q,10,0))</f>
        <v>4</v>
      </c>
      <c r="T45" s="107">
        <f>IF(B45="","",VLOOKUP(AD45,Varsayımlar!$B:$Q,11,0))</f>
        <v>30</v>
      </c>
      <c r="U45" s="107">
        <f>IF(B45="","",VLOOKUP(AD45,Varsayımlar!$B:$Q,12,0))</f>
        <v>260</v>
      </c>
      <c r="V45" s="107" t="str">
        <f>IF(B45="","",VLOOKUP(AD45,Varsayımlar!$B:$Q,13,0))</f>
        <v>YURTDIŞI</v>
      </c>
      <c r="W45" s="107">
        <f>IF(B45="","",VLOOKUP(AD45,Varsayımlar!$B:$Q,14,0))</f>
        <v>6</v>
      </c>
      <c r="X45" s="110">
        <v>46228</v>
      </c>
      <c r="Y45" s="110">
        <v>46412</v>
      </c>
      <c r="Z45" s="107">
        <v>26072525</v>
      </c>
      <c r="AA45" s="107" t="str">
        <f>IF(B45="","",VLOOKUP(AD45,Varsayımlar!$B:$Q,15,0))</f>
        <v>TRİTON -SKT ATILACAK</v>
      </c>
      <c r="AB45" s="107" t="str">
        <f>IF(B45="","",VLOOKUP(AD45,Varsayımlar!$B:$Q,16,0))</f>
        <v>24-26 CM</v>
      </c>
      <c r="AC45" s="64"/>
      <c r="AD45" s="61" t="str">
        <f t="shared" si="1"/>
        <v>LLC TRİTONMUTLUKAL WHEAT TORTILLA</v>
      </c>
    </row>
    <row r="46" spans="1:30" ht="36" hidden="1" customHeight="1" x14ac:dyDescent="0.25">
      <c r="A46" s="9" t="s">
        <v>216</v>
      </c>
      <c r="B46" s="111" t="s">
        <v>17</v>
      </c>
      <c r="C46" s="112">
        <f>IF(B46="","",VLOOKUP(AD46,Varsayımlar!$B:$Q,3,0))</f>
        <v>8698829380698</v>
      </c>
      <c r="D46" s="112" t="s">
        <v>835</v>
      </c>
      <c r="E46" s="113" t="s">
        <v>37</v>
      </c>
      <c r="F46" s="111" t="s">
        <v>814</v>
      </c>
      <c r="G46" s="111" t="s">
        <v>815</v>
      </c>
      <c r="H46" s="111" t="str">
        <f>IF(B46="","",VLOOKUP(AD46,Varsayımlar!$B:$Q,5,0))</f>
        <v>TORTİLLAS 25 CM 4 PCS 260G</v>
      </c>
      <c r="I46" s="111">
        <f>IF(B46="","",VLOOKUP(AD46,Varsayımlar!B:T,19,0))</f>
        <v>0</v>
      </c>
      <c r="J46" s="111" t="str">
        <f>IF(B46="","",VLOOKUP(AD46,Varsayımlar!$B:$Q,6,0))</f>
        <v>SADE</v>
      </c>
      <c r="K46" s="111">
        <v>1596</v>
      </c>
      <c r="L46" s="111"/>
      <c r="M46" s="111">
        <f t="shared" si="0"/>
        <v>19</v>
      </c>
      <c r="N46" s="111"/>
      <c r="O46" s="111"/>
      <c r="P46" s="111">
        <f>IF(B46="","",VLOOKUP(AD46,Varsayımlar!$B:$Q,7,0)*K46)</f>
        <v>47880</v>
      </c>
      <c r="Q46" s="111">
        <f>IF(B46="","",VLOOKUP(AD46,Varsayımlar!$B:$Q,8,0))</f>
        <v>25</v>
      </c>
      <c r="R46" s="111" t="str">
        <f>IF(B46="","",VLOOKUP(AD46,Varsayımlar!$B:$Q,9,0))</f>
        <v>SOFT</v>
      </c>
      <c r="S46" s="111">
        <f>IF(B46="","",VLOOKUP(AD46,Varsayımlar!$B:$Q,10,0))</f>
        <v>4</v>
      </c>
      <c r="T46" s="111">
        <f>IF(B46="","",VLOOKUP(AD46,Varsayımlar!$B:$Q,11,0))</f>
        <v>30</v>
      </c>
      <c r="U46" s="111">
        <f>IF(B46="","",VLOOKUP(AD46,Varsayımlar!$B:$Q,12,0))</f>
        <v>260</v>
      </c>
      <c r="V46" s="111" t="str">
        <f>IF(B46="","",VLOOKUP(AD46,Varsayımlar!$B:$Q,13,0))</f>
        <v>YURTDIŞI</v>
      </c>
      <c r="W46" s="111">
        <f>IF(B46="","",VLOOKUP(AD46,Varsayımlar!$B:$Q,14,0))</f>
        <v>6</v>
      </c>
      <c r="X46" s="114">
        <v>46230</v>
      </c>
      <c r="Y46" s="114">
        <v>46414</v>
      </c>
      <c r="Z46" s="111">
        <v>26072725</v>
      </c>
      <c r="AA46" s="111" t="str">
        <f>IF(B46="","",VLOOKUP(AD46,Varsayımlar!$B:$Q,15,0))</f>
        <v>TRİTON -SKT ATILACAK</v>
      </c>
      <c r="AB46" s="111" t="str">
        <f>IF(B46="","",VLOOKUP(AD46,Varsayımlar!$B:$Q,16,0))</f>
        <v>24-26 CM</v>
      </c>
      <c r="AC46" s="64"/>
      <c r="AD46" s="61" t="str">
        <f t="shared" si="1"/>
        <v>LLC TRİTONMUTLUKAL WHEAT TORTILLA</v>
      </c>
    </row>
    <row r="47" spans="1:30" ht="36" hidden="1" customHeight="1" x14ac:dyDescent="0.25">
      <c r="A47" s="9" t="s">
        <v>217</v>
      </c>
      <c r="B47" s="111" t="s">
        <v>17</v>
      </c>
      <c r="C47" s="112">
        <f>IF(B47="","",VLOOKUP(AD47,Varsayımlar!$B:$Q,3,0))</f>
        <v>8698829380698</v>
      </c>
      <c r="D47" s="112" t="s">
        <v>835</v>
      </c>
      <c r="E47" s="113" t="s">
        <v>37</v>
      </c>
      <c r="F47" s="111" t="s">
        <v>814</v>
      </c>
      <c r="G47" s="111" t="s">
        <v>816</v>
      </c>
      <c r="H47" s="111" t="str">
        <f>IF(B47="","",VLOOKUP(AD47,Varsayımlar!$B:$Q,5,0))</f>
        <v>TORTİLLAS 25 CM 4 PCS 260G</v>
      </c>
      <c r="I47" s="111">
        <f>IF(B47="","",VLOOKUP(AD47,Varsayımlar!B:T,19,0))</f>
        <v>0</v>
      </c>
      <c r="J47" s="111" t="str">
        <f>IF(B47="","",VLOOKUP(AD47,Varsayımlar!$B:$Q,6,0))</f>
        <v>SADE</v>
      </c>
      <c r="K47" s="111">
        <v>840</v>
      </c>
      <c r="L47" s="111"/>
      <c r="M47" s="111">
        <f t="shared" si="0"/>
        <v>10</v>
      </c>
      <c r="N47" s="111"/>
      <c r="O47" s="111"/>
      <c r="P47" s="111">
        <f>IF(B47="","",VLOOKUP(AD47,Varsayımlar!$B:$Q,7,0)*K47)</f>
        <v>25200</v>
      </c>
      <c r="Q47" s="111">
        <f>IF(B47="","",VLOOKUP(AD47,Varsayımlar!$B:$Q,8,0))</f>
        <v>25</v>
      </c>
      <c r="R47" s="111" t="str">
        <f>IF(B47="","",VLOOKUP(AD47,Varsayımlar!$B:$Q,9,0))</f>
        <v>SOFT</v>
      </c>
      <c r="S47" s="111">
        <f>IF(B47="","",VLOOKUP(AD47,Varsayımlar!$B:$Q,10,0))</f>
        <v>4</v>
      </c>
      <c r="T47" s="111">
        <f>IF(B47="","",VLOOKUP(AD47,Varsayımlar!$B:$Q,11,0))</f>
        <v>30</v>
      </c>
      <c r="U47" s="111">
        <f>IF(B47="","",VLOOKUP(AD47,Varsayımlar!$B:$Q,12,0))</f>
        <v>260</v>
      </c>
      <c r="V47" s="111" t="str">
        <f>IF(B47="","",VLOOKUP(AD47,Varsayımlar!$B:$Q,13,0))</f>
        <v>YURTDIŞI</v>
      </c>
      <c r="W47" s="111">
        <f>IF(B47="","",VLOOKUP(AD47,Varsayımlar!$B:$Q,14,0))</f>
        <v>6</v>
      </c>
      <c r="X47" s="114">
        <v>46230</v>
      </c>
      <c r="Y47" s="114">
        <v>46414</v>
      </c>
      <c r="Z47" s="111">
        <v>26072725</v>
      </c>
      <c r="AA47" s="111" t="str">
        <f>IF(B47="","",VLOOKUP(AD47,Varsayımlar!$B:$Q,15,0))</f>
        <v>TRİTON -SKT ATILACAK</v>
      </c>
      <c r="AB47" s="111" t="str">
        <f>IF(B47="","",VLOOKUP(AD47,Varsayımlar!$B:$Q,16,0))</f>
        <v>24-26 CM</v>
      </c>
      <c r="AC47" s="64"/>
      <c r="AD47" s="61" t="str">
        <f t="shared" si="1"/>
        <v>LLC TRİTONMUTLUKAL WHEAT TORTILLA</v>
      </c>
    </row>
    <row r="48" spans="1:30" ht="36" hidden="1" customHeight="1" x14ac:dyDescent="0.25">
      <c r="A48" s="9" t="s">
        <v>218</v>
      </c>
      <c r="B48" s="70" t="s">
        <v>17</v>
      </c>
      <c r="C48" s="71">
        <f>IF(B48="","",VLOOKUP(AD48,Varsayımlar!$B:$Q,3,0))</f>
        <v>8698829380698</v>
      </c>
      <c r="D48" s="71" t="s">
        <v>836</v>
      </c>
      <c r="E48" s="106" t="s">
        <v>37</v>
      </c>
      <c r="F48" s="70" t="s">
        <v>817</v>
      </c>
      <c r="G48" s="70" t="s">
        <v>818</v>
      </c>
      <c r="H48" s="70" t="str">
        <f>IF(B48="","",VLOOKUP(AD48,Varsayımlar!$B:$Q,5,0))</f>
        <v>TORTİLLAS 25 CM 4 PCS 260G</v>
      </c>
      <c r="I48" s="70">
        <f>IF(B48="","",VLOOKUP(AD48,Varsayımlar!B:T,19,0))</f>
        <v>0</v>
      </c>
      <c r="J48" s="70" t="str">
        <f>IF(B48="","",VLOOKUP(AD48,Varsayımlar!$B:$Q,6,0))</f>
        <v>SADE</v>
      </c>
      <c r="K48" s="70">
        <v>2436</v>
      </c>
      <c r="L48" s="70"/>
      <c r="M48" s="70">
        <f t="shared" si="0"/>
        <v>29</v>
      </c>
      <c r="N48" s="70"/>
      <c r="O48" s="70"/>
      <c r="P48" s="70">
        <f>IF(B48="","",VLOOKUP(AD48,Varsayımlar!$B:$Q,7,0)*K48)</f>
        <v>73080</v>
      </c>
      <c r="Q48" s="70">
        <f>IF(B48="","",VLOOKUP(AD48,Varsayımlar!$B:$Q,8,0))</f>
        <v>25</v>
      </c>
      <c r="R48" s="70" t="str">
        <f>IF(B48="","",VLOOKUP(AD48,Varsayımlar!$B:$Q,9,0))</f>
        <v>SOFT</v>
      </c>
      <c r="S48" s="70">
        <f>IF(B48="","",VLOOKUP(AD48,Varsayımlar!$B:$Q,10,0))</f>
        <v>4</v>
      </c>
      <c r="T48" s="70">
        <f>IF(B48="","",VLOOKUP(AD48,Varsayımlar!$B:$Q,11,0))</f>
        <v>30</v>
      </c>
      <c r="U48" s="70">
        <f>IF(B48="","",VLOOKUP(AD48,Varsayımlar!$B:$Q,12,0))</f>
        <v>260</v>
      </c>
      <c r="V48" s="70" t="str">
        <f>IF(B48="","",VLOOKUP(AD48,Varsayımlar!$B:$Q,13,0))</f>
        <v>YURTDIŞI</v>
      </c>
      <c r="W48" s="70">
        <f>IF(B48="","",VLOOKUP(AD48,Varsayımlar!$B:$Q,14,0))</f>
        <v>6</v>
      </c>
      <c r="X48" s="73">
        <v>46231</v>
      </c>
      <c r="Y48" s="73">
        <v>46415</v>
      </c>
      <c r="Z48" s="70">
        <v>26072825</v>
      </c>
      <c r="AA48" s="70" t="str">
        <f>IF(B48="","",VLOOKUP(AD48,Varsayımlar!$B:$Q,15,0))</f>
        <v>TRİTON -SKT ATILACAK</v>
      </c>
      <c r="AB48" s="70" t="str">
        <f>IF(B48="","",VLOOKUP(AD48,Varsayımlar!$B:$Q,16,0))</f>
        <v>24-26 CM</v>
      </c>
      <c r="AC48" s="64"/>
      <c r="AD48" s="61" t="str">
        <f t="shared" si="1"/>
        <v>LLC TRİTONMUTLUKAL WHEAT TORTILLA</v>
      </c>
    </row>
    <row r="49" spans="1:30" ht="36" hidden="1" customHeight="1" x14ac:dyDescent="0.25">
      <c r="A49" s="9" t="s">
        <v>219</v>
      </c>
      <c r="B49" s="82" t="s">
        <v>17</v>
      </c>
      <c r="C49" s="83">
        <f>IF(B49="","",VLOOKUP(AD49,Varsayımlar!$B:$Q,3,0))</f>
        <v>8698829380698</v>
      </c>
      <c r="D49" s="83" t="s">
        <v>837</v>
      </c>
      <c r="E49" s="104" t="s">
        <v>37</v>
      </c>
      <c r="F49" s="82" t="s">
        <v>819</v>
      </c>
      <c r="G49" s="82" t="s">
        <v>820</v>
      </c>
      <c r="H49" s="82" t="str">
        <f>IF(B49="","",VLOOKUP(AD49,Varsayımlar!$B:$Q,5,0))</f>
        <v>TORTİLLAS 25 CM 4 PCS 260G</v>
      </c>
      <c r="I49" s="82">
        <f>IF(B49="","",VLOOKUP(AD49,Varsayımlar!B:T,19,0))</f>
        <v>0</v>
      </c>
      <c r="J49" s="82" t="str">
        <f>IF(B49="","",VLOOKUP(AD49,Varsayımlar!$B:$Q,6,0))</f>
        <v>SADE</v>
      </c>
      <c r="K49" s="82">
        <v>588</v>
      </c>
      <c r="L49" s="82"/>
      <c r="M49" s="82">
        <f t="shared" si="0"/>
        <v>7</v>
      </c>
      <c r="N49" s="82"/>
      <c r="O49" s="82"/>
      <c r="P49" s="82">
        <f>IF(B49="","",VLOOKUP(AD49,Varsayımlar!$B:$Q,7,0)*K49)</f>
        <v>17640</v>
      </c>
      <c r="Q49" s="82">
        <f>IF(B49="","",VLOOKUP(AD49,Varsayımlar!$B:$Q,8,0))</f>
        <v>25</v>
      </c>
      <c r="R49" s="82" t="str">
        <f>IF(B49="","",VLOOKUP(AD49,Varsayımlar!$B:$Q,9,0))</f>
        <v>SOFT</v>
      </c>
      <c r="S49" s="82">
        <f>IF(B49="","",VLOOKUP(AD49,Varsayımlar!$B:$Q,10,0))</f>
        <v>4</v>
      </c>
      <c r="T49" s="82">
        <f>IF(B49="","",VLOOKUP(AD49,Varsayımlar!$B:$Q,11,0))</f>
        <v>30</v>
      </c>
      <c r="U49" s="82">
        <f>IF(B49="","",VLOOKUP(AD49,Varsayımlar!$B:$Q,12,0))</f>
        <v>260</v>
      </c>
      <c r="V49" s="82" t="str">
        <f>IF(B49="","",VLOOKUP(AD49,Varsayımlar!$B:$Q,13,0))</f>
        <v>YURTDIŞI</v>
      </c>
      <c r="W49" s="82">
        <f>IF(B49="","",VLOOKUP(AD49,Varsayımlar!$B:$Q,14,0))</f>
        <v>6</v>
      </c>
      <c r="X49" s="84">
        <v>46232</v>
      </c>
      <c r="Y49" s="84">
        <v>46416</v>
      </c>
      <c r="Z49" s="82">
        <v>26072925</v>
      </c>
      <c r="AA49" s="82" t="str">
        <f>IF(B49="","",VLOOKUP(AD49,Varsayımlar!$B:$Q,15,0))</f>
        <v>TRİTON -SKT ATILACAK</v>
      </c>
      <c r="AB49" s="82" t="str">
        <f>IF(B49="","",VLOOKUP(AD49,Varsayımlar!$B:$Q,16,0))</f>
        <v>24-26 CM</v>
      </c>
      <c r="AC49" s="64"/>
      <c r="AD49" s="61" t="str">
        <f t="shared" si="1"/>
        <v>LLC TRİTONMUTLUKAL WHEAT TORTILLA</v>
      </c>
    </row>
    <row r="50" spans="1:30" ht="36" hidden="1" customHeight="1" x14ac:dyDescent="0.25">
      <c r="A50" s="9" t="s">
        <v>220</v>
      </c>
      <c r="B50" s="82" t="s">
        <v>17</v>
      </c>
      <c r="C50" s="83">
        <f>IF(B50="","",VLOOKUP(AD50,Varsayımlar!$B:$Q,3,0))</f>
        <v>8698829380698</v>
      </c>
      <c r="D50" s="83" t="s">
        <v>837</v>
      </c>
      <c r="E50" s="104" t="s">
        <v>37</v>
      </c>
      <c r="F50" s="82" t="s">
        <v>819</v>
      </c>
      <c r="G50" s="82" t="s">
        <v>821</v>
      </c>
      <c r="H50" s="82" t="str">
        <f>IF(B50="","",VLOOKUP(AD50,Varsayımlar!$B:$Q,5,0))</f>
        <v>TORTİLLAS 25 CM 4 PCS 260G</v>
      </c>
      <c r="I50" s="82">
        <f>IF(B50="","",VLOOKUP(AD50,Varsayımlar!B:T,19,0))</f>
        <v>0</v>
      </c>
      <c r="J50" s="82" t="str">
        <f>IF(B50="","",VLOOKUP(AD50,Varsayımlar!$B:$Q,6,0))</f>
        <v>SADE</v>
      </c>
      <c r="K50" s="82">
        <v>1848</v>
      </c>
      <c r="L50" s="82"/>
      <c r="M50" s="82">
        <f t="shared" si="0"/>
        <v>22</v>
      </c>
      <c r="N50" s="82"/>
      <c r="O50" s="82"/>
      <c r="P50" s="82">
        <f>IF(B50="","",VLOOKUP(AD50,Varsayımlar!$B:$Q,7,0)*K50)</f>
        <v>55440</v>
      </c>
      <c r="Q50" s="82">
        <f>IF(B50="","",VLOOKUP(AD50,Varsayımlar!$B:$Q,8,0))</f>
        <v>25</v>
      </c>
      <c r="R50" s="82" t="str">
        <f>IF(B50="","",VLOOKUP(AD50,Varsayımlar!$B:$Q,9,0))</f>
        <v>SOFT</v>
      </c>
      <c r="S50" s="82">
        <f>IF(B50="","",VLOOKUP(AD50,Varsayımlar!$B:$Q,10,0))</f>
        <v>4</v>
      </c>
      <c r="T50" s="82">
        <f>IF(B50="","",VLOOKUP(AD50,Varsayımlar!$B:$Q,11,0))</f>
        <v>30</v>
      </c>
      <c r="U50" s="82">
        <f>IF(B50="","",VLOOKUP(AD50,Varsayımlar!$B:$Q,12,0))</f>
        <v>260</v>
      </c>
      <c r="V50" s="82" t="str">
        <f>IF(B50="","",VLOOKUP(AD50,Varsayımlar!$B:$Q,13,0))</f>
        <v>YURTDIŞI</v>
      </c>
      <c r="W50" s="82">
        <f>IF(B50="","",VLOOKUP(AD50,Varsayımlar!$B:$Q,14,0))</f>
        <v>6</v>
      </c>
      <c r="X50" s="84">
        <v>46232</v>
      </c>
      <c r="Y50" s="84">
        <v>46416</v>
      </c>
      <c r="Z50" s="82">
        <v>26072925</v>
      </c>
      <c r="AA50" s="82" t="str">
        <f>IF(B50="","",VLOOKUP(AD50,Varsayımlar!$B:$Q,15,0))</f>
        <v>TRİTON -SKT ATILACAK</v>
      </c>
      <c r="AB50" s="82" t="str">
        <f>IF(B50="","",VLOOKUP(AD50,Varsayımlar!$B:$Q,16,0))</f>
        <v>24-26 CM</v>
      </c>
      <c r="AC50" s="64"/>
      <c r="AD50" s="61" t="str">
        <f t="shared" si="1"/>
        <v>LLC TRİTONMUTLUKAL WHEAT TORTILLA</v>
      </c>
    </row>
    <row r="51" spans="1:30" ht="36" hidden="1" customHeight="1" x14ac:dyDescent="0.25">
      <c r="A51" s="9" t="s">
        <v>221</v>
      </c>
      <c r="B51" s="107" t="s">
        <v>17</v>
      </c>
      <c r="C51" s="108">
        <f>IF(B51="","",VLOOKUP(AD51,Varsayımlar!$B:$Q,3,0))</f>
        <v>8698829380698</v>
      </c>
      <c r="D51" s="108" t="s">
        <v>838</v>
      </c>
      <c r="E51" s="109" t="s">
        <v>37</v>
      </c>
      <c r="F51" s="107" t="s">
        <v>822</v>
      </c>
      <c r="G51" s="107" t="s">
        <v>823</v>
      </c>
      <c r="H51" s="107" t="str">
        <f>IF(B51="","",VLOOKUP(AD51,Varsayımlar!$B:$Q,5,0))</f>
        <v>TORTİLLAS 25 CM 4 PCS 260G</v>
      </c>
      <c r="I51" s="107">
        <f>IF(B51="","",VLOOKUP(AD51,Varsayımlar!B:T,19,0))</f>
        <v>0</v>
      </c>
      <c r="J51" s="107" t="str">
        <f>IF(B51="","",VLOOKUP(AD51,Varsayımlar!$B:$Q,6,0))</f>
        <v>SADE</v>
      </c>
      <c r="K51" s="107">
        <v>2100</v>
      </c>
      <c r="L51" s="107"/>
      <c r="M51" s="107">
        <f t="shared" si="0"/>
        <v>25</v>
      </c>
      <c r="N51" s="107"/>
      <c r="O51" s="107"/>
      <c r="P51" s="107">
        <f>IF(B51="","",VLOOKUP(AD51,Varsayımlar!$B:$Q,7,0)*K51)</f>
        <v>63000</v>
      </c>
      <c r="Q51" s="107">
        <f>IF(B51="","",VLOOKUP(AD51,Varsayımlar!$B:$Q,8,0))</f>
        <v>25</v>
      </c>
      <c r="R51" s="107" t="str">
        <f>IF(B51="","",VLOOKUP(AD51,Varsayımlar!$B:$Q,9,0))</f>
        <v>SOFT</v>
      </c>
      <c r="S51" s="107">
        <f>IF(B51="","",VLOOKUP(AD51,Varsayımlar!$B:$Q,10,0))</f>
        <v>4</v>
      </c>
      <c r="T51" s="107">
        <f>IF(B51="","",VLOOKUP(AD51,Varsayımlar!$B:$Q,11,0))</f>
        <v>30</v>
      </c>
      <c r="U51" s="107">
        <f>IF(B51="","",VLOOKUP(AD51,Varsayımlar!$B:$Q,12,0))</f>
        <v>260</v>
      </c>
      <c r="V51" s="107" t="str">
        <f>IF(B51="","",VLOOKUP(AD51,Varsayımlar!$B:$Q,13,0))</f>
        <v>YURTDIŞI</v>
      </c>
      <c r="W51" s="107">
        <f>IF(B51="","",VLOOKUP(AD51,Varsayımlar!$B:$Q,14,0))</f>
        <v>6</v>
      </c>
      <c r="X51" s="110">
        <v>46233</v>
      </c>
      <c r="Y51" s="110">
        <v>46417</v>
      </c>
      <c r="Z51" s="107">
        <v>26073025</v>
      </c>
      <c r="AA51" s="107" t="str">
        <f>IF(B51="","",VLOOKUP(AD51,Varsayımlar!$B:$Q,15,0))</f>
        <v>TRİTON -SKT ATILACAK</v>
      </c>
      <c r="AB51" s="107" t="str">
        <f>IF(B51="","",VLOOKUP(AD51,Varsayımlar!$B:$Q,16,0))</f>
        <v>24-26 CM</v>
      </c>
      <c r="AC51" s="64"/>
      <c r="AD51" s="61" t="str">
        <f t="shared" si="1"/>
        <v>LLC TRİTONMUTLUKAL WHEAT TORTILLA</v>
      </c>
    </row>
    <row r="52" spans="1:30" ht="36" hidden="1" customHeight="1" x14ac:dyDescent="0.25">
      <c r="A52" s="9" t="s">
        <v>222</v>
      </c>
      <c r="B52" s="107" t="s">
        <v>17</v>
      </c>
      <c r="C52" s="108">
        <f>IF(B52="","",VLOOKUP(AD52,Varsayımlar!$B:$Q,3,0))</f>
        <v>8698829380698</v>
      </c>
      <c r="D52" s="108" t="s">
        <v>838</v>
      </c>
      <c r="E52" s="109" t="s">
        <v>37</v>
      </c>
      <c r="F52" s="107" t="s">
        <v>822</v>
      </c>
      <c r="G52" s="107" t="s">
        <v>824</v>
      </c>
      <c r="H52" s="107" t="str">
        <f>IF(B52="","",VLOOKUP(AD52,Varsayımlar!$B:$Q,5,0))</f>
        <v>TORTİLLAS 25 CM 4 PCS 260G</v>
      </c>
      <c r="I52" s="107">
        <f>IF(B52="","",VLOOKUP(AD52,Varsayımlar!B:T,19,0))</f>
        <v>0</v>
      </c>
      <c r="J52" s="107" t="str">
        <f>IF(B52="","",VLOOKUP(AD52,Varsayımlar!$B:$Q,6,0))</f>
        <v>SADE</v>
      </c>
      <c r="K52" s="107">
        <v>336</v>
      </c>
      <c r="L52" s="107"/>
      <c r="M52" s="107">
        <f t="shared" si="0"/>
        <v>4</v>
      </c>
      <c r="N52" s="107"/>
      <c r="O52" s="107"/>
      <c r="P52" s="107">
        <f>IF(B52="","",VLOOKUP(AD52,Varsayımlar!$B:$Q,7,0)*K52)</f>
        <v>10080</v>
      </c>
      <c r="Q52" s="107">
        <f>IF(B52="","",VLOOKUP(AD52,Varsayımlar!$B:$Q,8,0))</f>
        <v>25</v>
      </c>
      <c r="R52" s="107" t="str">
        <f>IF(B52="","",VLOOKUP(AD52,Varsayımlar!$B:$Q,9,0))</f>
        <v>SOFT</v>
      </c>
      <c r="S52" s="107">
        <f>IF(B52="","",VLOOKUP(AD52,Varsayımlar!$B:$Q,10,0))</f>
        <v>4</v>
      </c>
      <c r="T52" s="107">
        <f>IF(B52="","",VLOOKUP(AD52,Varsayımlar!$B:$Q,11,0))</f>
        <v>30</v>
      </c>
      <c r="U52" s="107">
        <f>IF(B52="","",VLOOKUP(AD52,Varsayımlar!$B:$Q,12,0))</f>
        <v>260</v>
      </c>
      <c r="V52" s="107" t="str">
        <f>IF(B52="","",VLOOKUP(AD52,Varsayımlar!$B:$Q,13,0))</f>
        <v>YURTDIŞI</v>
      </c>
      <c r="W52" s="107">
        <f>IF(B52="","",VLOOKUP(AD52,Varsayımlar!$B:$Q,14,0))</f>
        <v>6</v>
      </c>
      <c r="X52" s="110">
        <v>46233</v>
      </c>
      <c r="Y52" s="110">
        <v>46417</v>
      </c>
      <c r="Z52" s="107">
        <v>26073025</v>
      </c>
      <c r="AA52" s="107" t="str">
        <f>IF(B52="","",VLOOKUP(AD52,Varsayımlar!$B:$Q,15,0))</f>
        <v>TRİTON -SKT ATILACAK</v>
      </c>
      <c r="AB52" s="107" t="str">
        <f>IF(B52="","",VLOOKUP(AD52,Varsayımlar!$B:$Q,16,0))</f>
        <v>24-26 CM</v>
      </c>
      <c r="AC52" s="64"/>
      <c r="AD52" s="61" t="str">
        <f t="shared" si="1"/>
        <v>LLC TRİTONMUTLUKAL WHEAT TORTILLA</v>
      </c>
    </row>
    <row r="53" spans="1:30" ht="36" hidden="1" customHeight="1" x14ac:dyDescent="0.25">
      <c r="A53" s="9" t="s">
        <v>223</v>
      </c>
      <c r="B53" s="64"/>
      <c r="C53" s="65" t="str">
        <f>IF(B53="","",VLOOKUP(AD53,Varsayımlar!$B:$Q,3,0))</f>
        <v/>
      </c>
      <c r="D53" s="65"/>
      <c r="E53" s="65"/>
      <c r="F53" s="64"/>
      <c r="G53" s="64"/>
      <c r="H53" s="64" t="str">
        <f>IF(B53="","",VLOOKUP(AD53,Varsayımlar!$B:$Q,5,0))</f>
        <v/>
      </c>
      <c r="I53" s="64" t="str">
        <f>IF(B53="","",VLOOKUP(AD53,Varsayımlar!B:T,19,0))</f>
        <v/>
      </c>
      <c r="J53" s="64" t="str">
        <f>IF(B53="","",VLOOKUP(AD53,Varsayımlar!$B:$Q,6,0))</f>
        <v/>
      </c>
      <c r="K53" s="64"/>
      <c r="L53" s="64"/>
      <c r="M53" s="64">
        <f t="shared" si="0"/>
        <v>0</v>
      </c>
      <c r="N53" s="64"/>
      <c r="O53" s="64"/>
      <c r="P53" s="64" t="str">
        <f>IF(B53="","",VLOOKUP(AD53,Varsayımlar!$B:$Q,7,0)*K53)</f>
        <v/>
      </c>
      <c r="Q53" s="64" t="str">
        <f>IF(B53="","",VLOOKUP(AD53,Varsayımlar!$B:$Q,8,0))</f>
        <v/>
      </c>
      <c r="R53" s="64" t="str">
        <f>IF(B53="","",VLOOKUP(AD53,Varsayımlar!$B:$Q,9,0))</f>
        <v/>
      </c>
      <c r="S53" s="64" t="str">
        <f>IF(B53="","",VLOOKUP(AD53,Varsayımlar!$B:$Q,10,0))</f>
        <v/>
      </c>
      <c r="T53" s="64" t="str">
        <f>IF(B53="","",VLOOKUP(AD53,Varsayımlar!$B:$Q,11,0))</f>
        <v/>
      </c>
      <c r="U53" s="64" t="str">
        <f>IF(B53="","",VLOOKUP(AD53,Varsayımlar!$B:$Q,12,0))</f>
        <v/>
      </c>
      <c r="V53" s="64" t="str">
        <f>IF(B53="","",VLOOKUP(AD53,Varsayımlar!$B:$Q,13,0))</f>
        <v/>
      </c>
      <c r="W53" s="64" t="str">
        <f>IF(B53="","",VLOOKUP(AD53,Varsayımlar!$B:$Q,14,0))</f>
        <v/>
      </c>
      <c r="X53" s="66"/>
      <c r="Y53" s="66"/>
      <c r="Z53" s="64"/>
      <c r="AA53" s="64" t="str">
        <f>IF(B53="","",VLOOKUP(AD53,Varsayımlar!$B:$Q,15,0))</f>
        <v/>
      </c>
      <c r="AB53" s="64" t="str">
        <f>IF(B53="","",VLOOKUP(AD53,Varsayımlar!$B:$Q,16,0))</f>
        <v/>
      </c>
      <c r="AC53" s="64"/>
      <c r="AD53" s="61" t="str">
        <f t="shared" si="1"/>
        <v/>
      </c>
    </row>
    <row r="54" spans="1:30" ht="30" hidden="1" customHeight="1" x14ac:dyDescent="0.25">
      <c r="A54" s="9" t="s">
        <v>224</v>
      </c>
      <c r="B54" s="64"/>
      <c r="C54" s="65" t="str">
        <f>IF(B54="","",VLOOKUP(AD54,Varsayımlar!$B:$Q,3,0))</f>
        <v/>
      </c>
      <c r="D54" s="65"/>
      <c r="E54" s="65"/>
      <c r="F54" s="64"/>
      <c r="G54" s="64"/>
      <c r="H54" s="64" t="str">
        <f>IF(B54="","",VLOOKUP(AD54,Varsayımlar!$B:$Q,5,0))</f>
        <v/>
      </c>
      <c r="I54" s="64" t="str">
        <f>IF(B54="","",VLOOKUP(AD54,Varsayımlar!B:T,19,0))</f>
        <v/>
      </c>
      <c r="J54" s="64" t="str">
        <f>IF(B54="","",VLOOKUP(AD54,Varsayımlar!$B:$Q,6,0))</f>
        <v/>
      </c>
      <c r="K54" s="64"/>
      <c r="L54" s="64"/>
      <c r="M54" s="64">
        <f t="shared" si="0"/>
        <v>0</v>
      </c>
      <c r="N54" s="64"/>
      <c r="O54" s="64"/>
      <c r="P54" s="64" t="str">
        <f>IF(B54="","",VLOOKUP(AD54,Varsayımlar!$B:$Q,7,0)*K54)</f>
        <v/>
      </c>
      <c r="Q54" s="64" t="str">
        <f>IF(B54="","",VLOOKUP(AD54,Varsayımlar!$B:$Q,8,0))</f>
        <v/>
      </c>
      <c r="R54" s="64" t="str">
        <f>IF(B54="","",VLOOKUP(AD54,Varsayımlar!$B:$Q,9,0))</f>
        <v/>
      </c>
      <c r="S54" s="64" t="str">
        <f>IF(B54="","",VLOOKUP(AD54,Varsayımlar!$B:$Q,10,0))</f>
        <v/>
      </c>
      <c r="T54" s="64" t="str">
        <f>IF(B54="","",VLOOKUP(AD54,Varsayımlar!$B:$Q,11,0))</f>
        <v/>
      </c>
      <c r="U54" s="64" t="str">
        <f>IF(B54="","",VLOOKUP(AD54,Varsayımlar!$B:$Q,12,0))</f>
        <v/>
      </c>
      <c r="V54" s="64" t="str">
        <f>IF(B54="","",VLOOKUP(AD54,Varsayımlar!$B:$Q,13,0))</f>
        <v/>
      </c>
      <c r="W54" s="64" t="str">
        <f>IF(B54="","",VLOOKUP(AD54,Varsayımlar!$B:$Q,14,0))</f>
        <v/>
      </c>
      <c r="X54" s="66"/>
      <c r="Y54" s="66"/>
      <c r="Z54" s="64"/>
      <c r="AA54" s="64" t="str">
        <f>IF(B54="","",VLOOKUP(AD54,Varsayımlar!$B:$Q,15,0))</f>
        <v/>
      </c>
      <c r="AB54" s="64" t="str">
        <f>IF(B54="","",VLOOKUP(AD54,Varsayımlar!$B:$Q,16,0))</f>
        <v/>
      </c>
      <c r="AC54" s="64"/>
      <c r="AD54" s="61" t="str">
        <f t="shared" si="1"/>
        <v/>
      </c>
    </row>
    <row r="55" spans="1:30" ht="36" customHeight="1" x14ac:dyDescent="0.25">
      <c r="A55" s="198" t="s">
        <v>171</v>
      </c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9"/>
      <c r="AC55" s="55"/>
    </row>
    <row r="56" spans="1:30" ht="63" x14ac:dyDescent="0.25">
      <c r="A56" s="9" t="s">
        <v>0</v>
      </c>
      <c r="B56" s="9" t="s">
        <v>1</v>
      </c>
      <c r="C56" s="10" t="s">
        <v>36</v>
      </c>
      <c r="D56" s="10" t="s">
        <v>177</v>
      </c>
      <c r="E56" s="10" t="s">
        <v>42</v>
      </c>
      <c r="F56" s="9" t="s">
        <v>43</v>
      </c>
      <c r="G56" s="9" t="s">
        <v>13</v>
      </c>
      <c r="H56" s="9" t="s">
        <v>2</v>
      </c>
      <c r="I56" s="9" t="s">
        <v>83</v>
      </c>
      <c r="J56" s="9" t="s">
        <v>3</v>
      </c>
      <c r="K56" s="9" t="s">
        <v>21</v>
      </c>
      <c r="L56" s="9" t="s">
        <v>141</v>
      </c>
      <c r="M56" s="9" t="s">
        <v>20</v>
      </c>
      <c r="N56" s="9" t="s">
        <v>870</v>
      </c>
      <c r="O56" s="9" t="s">
        <v>176</v>
      </c>
      <c r="P56" s="9" t="s">
        <v>16</v>
      </c>
      <c r="Q56" s="9" t="s">
        <v>4</v>
      </c>
      <c r="R56" s="9" t="s">
        <v>5</v>
      </c>
      <c r="S56" s="9" t="s">
        <v>6</v>
      </c>
      <c r="T56" s="9" t="s">
        <v>33</v>
      </c>
      <c r="U56" s="9" t="s">
        <v>7</v>
      </c>
      <c r="V56" s="9" t="s">
        <v>8</v>
      </c>
      <c r="W56" s="9" t="s">
        <v>364</v>
      </c>
      <c r="X56" s="9" t="s">
        <v>10</v>
      </c>
      <c r="Y56" s="9" t="s">
        <v>11</v>
      </c>
      <c r="Z56" s="9" t="s">
        <v>12</v>
      </c>
      <c r="AA56" s="9" t="s">
        <v>14</v>
      </c>
      <c r="AB56" s="9" t="s">
        <v>15</v>
      </c>
      <c r="AC56" s="9" t="s">
        <v>305</v>
      </c>
      <c r="AD56" s="8" t="s">
        <v>50</v>
      </c>
    </row>
    <row r="57" spans="1:30" ht="31.5" customHeight="1" x14ac:dyDescent="0.25">
      <c r="A57" s="9" t="s">
        <v>29</v>
      </c>
      <c r="B57" s="70" t="s">
        <v>149</v>
      </c>
      <c r="C57" s="71">
        <f>IF(B57="","",VLOOKUP(AD57,Varsayımlar!$B:$Q,3,0))</f>
        <v>8698829380698</v>
      </c>
      <c r="D57" s="71"/>
      <c r="E57" s="72" t="s">
        <v>150</v>
      </c>
      <c r="F57" s="70"/>
      <c r="G57" s="70"/>
      <c r="H57" s="70" t="str">
        <f>IF(B57="","",VLOOKUP(AD57,Varsayımlar!$B:$Q,5,0))</f>
        <v>Happylla 25cm (060)</v>
      </c>
      <c r="I57" s="70">
        <f>IF(B57="","",VLOOKUP(AD57,Varsayımlar!B:T,19,0))</f>
        <v>0</v>
      </c>
      <c r="J57" s="70" t="str">
        <f>IF(B57="","",VLOOKUP(AD57,Varsayımlar!$B:$Q,6,0))</f>
        <v>SADE</v>
      </c>
      <c r="K57" s="70">
        <v>500</v>
      </c>
      <c r="L57" s="70"/>
      <c r="M57" s="70">
        <f>IFERROR(IF(B57="","",K57/VLOOKUP(AD57,Varsayımlar!B:R,17,0)),"")</f>
        <v>10</v>
      </c>
      <c r="N57" s="70"/>
      <c r="O57" s="70"/>
      <c r="P57" s="70">
        <f>IF(B57="","",VLOOKUP(AD57,Varsayımlar!$B:$Q,7,0)*K57)</f>
        <v>6000</v>
      </c>
      <c r="Q57" s="70">
        <f>IF(B57="","",VLOOKUP(AD57,Varsayımlar!$B:$Q,8,0))</f>
        <v>25</v>
      </c>
      <c r="R57" s="70" t="str">
        <f>IF(B57="","",VLOOKUP(AD57,Varsayımlar!$B:$Q,9,0))</f>
        <v>Irak soft</v>
      </c>
      <c r="S57" s="70">
        <f>IF(B57="","",VLOOKUP(AD57,Varsayımlar!$B:$Q,10,0))</f>
        <v>10</v>
      </c>
      <c r="T57" s="70">
        <f>IF(B57="","",VLOOKUP(AD57,Varsayımlar!$B:$Q,11,0))</f>
        <v>12</v>
      </c>
      <c r="U57" s="70">
        <f>IF(B57="","",VLOOKUP(AD57,Varsayımlar!$B:$Q,12,0))</f>
        <v>650</v>
      </c>
      <c r="V57" s="70" t="str">
        <f>IF(B57="","",VLOOKUP(AD57,Varsayımlar!$B:$Q,13,0))</f>
        <v>Yurtiçi</v>
      </c>
      <c r="W57" s="70">
        <f>IF(B57="","",VLOOKUP(AD57,Varsayımlar!$B:$Q,14,0))</f>
        <v>6</v>
      </c>
      <c r="X57" s="73" t="s">
        <v>161</v>
      </c>
      <c r="Y57" s="73" t="s">
        <v>161</v>
      </c>
      <c r="Z57" s="73" t="s">
        <v>161</v>
      </c>
      <c r="AA57" s="70" t="str">
        <f>IF(B57="","",VLOOKUP(AD57,Varsayımlar!$B:$Q,15,0))</f>
        <v>Kırmızı Koli-Etiketli</v>
      </c>
      <c r="AB57" s="70" t="str">
        <f>IF(B57="","",VLOOKUP(AD57,Varsayımlar!$B:$Q,16,0))</f>
        <v>24-26 cm</v>
      </c>
      <c r="AC57" s="70">
        <f>IF(B57="","",VLOOKUP(Sayfa2!AD17,Varsayımlar!B:S,18,0))</f>
        <v>0</v>
      </c>
      <c r="AD57" s="8" t="str">
        <f>IF(B57="","",CONCATENATE(B57,E57))</f>
        <v>Aylin KartonHappylla 25 cm 10 lu 650g</v>
      </c>
    </row>
    <row r="58" spans="1:30" ht="31.5" customHeight="1" x14ac:dyDescent="0.25">
      <c r="A58" s="9" t="s">
        <v>122</v>
      </c>
      <c r="B58" s="58" t="s">
        <v>143</v>
      </c>
      <c r="C58" s="59">
        <f>IF(B58="","",VLOOKUP(AD58,Varsayımlar!$B:$Q,3,0))</f>
        <v>8698829380698</v>
      </c>
      <c r="D58" s="59"/>
      <c r="E58" s="74" t="s">
        <v>162</v>
      </c>
      <c r="F58" s="58"/>
      <c r="G58" s="58"/>
      <c r="H58" s="58" t="str">
        <f>IF(B58="","",VLOOKUP(AD58,Varsayımlar!$B:$Q,5,0))</f>
        <v>Bisto 25 cm</v>
      </c>
      <c r="I58" s="58">
        <f>IF(B58="","",VLOOKUP(AD58,Varsayımlar!B:T,19,0))</f>
        <v>0</v>
      </c>
      <c r="J58" s="58" t="str">
        <f>IF(B58="","",VLOOKUP(AD58,Varsayımlar!$B:$Q,6,0))</f>
        <v>SADE</v>
      </c>
      <c r="K58" s="58" t="s">
        <v>160</v>
      </c>
      <c r="L58" s="58"/>
      <c r="M58" s="58" t="str">
        <f>IFERROR(IF(B58="","",K58/VLOOKUP(AD58,Varsayımlar!B:R,17,0)),"")</f>
        <v/>
      </c>
      <c r="N58" s="58">
        <v>50</v>
      </c>
      <c r="O58" s="58"/>
      <c r="P58" s="58" t="e">
        <f>IF(B58="","",VLOOKUP(AD58,Varsayımlar!$B:$Q,7,0)*K58)</f>
        <v>#VALUE!</v>
      </c>
      <c r="Q58" s="58">
        <f>IF(B58="","",VLOOKUP(AD58,Varsayımlar!$B:$Q,8,0))</f>
        <v>25</v>
      </c>
      <c r="R58" s="58" t="str">
        <f>IF(B58="","",VLOOKUP(AD58,Varsayımlar!$B:$Q,9,0))</f>
        <v>Standart</v>
      </c>
      <c r="S58" s="58">
        <f>IF(B58="","",VLOOKUP(AD58,Varsayımlar!$B:$Q,10,0))</f>
        <v>12</v>
      </c>
      <c r="T58" s="58">
        <f>IF(B58="","",VLOOKUP(AD58,Varsayımlar!$B:$Q,11,0))</f>
        <v>12</v>
      </c>
      <c r="U58" s="58">
        <f>IF(B58="","",VLOOKUP(AD58,Varsayımlar!$B:$Q,12,0))</f>
        <v>840</v>
      </c>
      <c r="V58" s="58" t="str">
        <f>IF(B58="","",VLOOKUP(AD58,Varsayımlar!$B:$Q,13,0))</f>
        <v>Yurtiçi</v>
      </c>
      <c r="W58" s="58">
        <f>IF(B58="","",VLOOKUP(AD58,Varsayımlar!$B:$Q,14,0))</f>
        <v>6</v>
      </c>
      <c r="X58" s="60" t="s">
        <v>161</v>
      </c>
      <c r="Y58" s="60" t="s">
        <v>161</v>
      </c>
      <c r="Z58" s="60" t="s">
        <v>161</v>
      </c>
      <c r="AA58" s="58" t="str">
        <f>IF(B58="","",VLOOKUP(AD58,Varsayımlar!$B:$Q,15,0))</f>
        <v>Bisto Kolisi</v>
      </c>
      <c r="AB58" s="58" t="str">
        <f>IF(B58="","",VLOOKUP(AD58,Varsayımlar!$B:$Q,16,0))</f>
        <v>24-26 Cm</v>
      </c>
      <c r="AC58" s="58">
        <f>IF(B58="","",VLOOKUP(Sayfa2!AD18,Varsayımlar!B:S,18,0))</f>
        <v>0</v>
      </c>
      <c r="AD58" s="61" t="str">
        <f>IF(B58="","",CONCATENATE(B58,E58))</f>
        <v>Şok MarketBisto 25 cm 12 pcs 840g</v>
      </c>
    </row>
    <row r="59" spans="1:30" ht="31.5" customHeight="1" x14ac:dyDescent="0.25">
      <c r="A59" s="9" t="s">
        <v>123</v>
      </c>
      <c r="B59" s="75" t="s">
        <v>143</v>
      </c>
      <c r="C59" s="76">
        <f>IF(B59="","",VLOOKUP(AD59,Varsayımlar!$B:$Q,3,0))</f>
        <v>8698829380698</v>
      </c>
      <c r="D59" s="76"/>
      <c r="E59" s="75" t="s">
        <v>144</v>
      </c>
      <c r="F59" s="77"/>
      <c r="G59" s="77"/>
      <c r="H59" s="77" t="str">
        <f>IF(B59="","",VLOOKUP(AD59,Varsayımlar!$B:$Q,5,0))</f>
        <v xml:space="preserve">Taco 15 cm </v>
      </c>
      <c r="I59" s="77">
        <f>IF(B59="","",VLOOKUP(AD59,Varsayımlar!B:T,19,0))</f>
        <v>0</v>
      </c>
      <c r="J59" s="77" t="str">
        <f>IF(B59="","",VLOOKUP(AD59,Varsayımlar!$B:$Q,6,0))</f>
        <v>SADE</v>
      </c>
      <c r="K59" s="77" t="s">
        <v>160</v>
      </c>
      <c r="L59" s="77"/>
      <c r="M59" s="77" t="str">
        <f>IFERROR(IF(B59="","",K59/VLOOKUP(AD59,Varsayımlar!B:R,17,0)),"")</f>
        <v/>
      </c>
      <c r="N59" s="77">
        <v>50</v>
      </c>
      <c r="O59" s="77"/>
      <c r="P59" s="77" t="e">
        <f>IF(B59="","",VLOOKUP(AD59,Varsayımlar!$B:$Q,7,0)*K59)</f>
        <v>#VALUE!</v>
      </c>
      <c r="Q59" s="77">
        <f>IF(B59="","",VLOOKUP(AD59,Varsayımlar!$B:$Q,8,0))</f>
        <v>15</v>
      </c>
      <c r="R59" s="77" t="str">
        <f>IF(B59="","",VLOOKUP(AD59,Varsayımlar!$B:$Q,9,0))</f>
        <v>SOFT-PA3</v>
      </c>
      <c r="S59" s="77">
        <f>IF(B59="","",VLOOKUP(AD59,Varsayımlar!$B:$Q,10,0))</f>
        <v>6</v>
      </c>
      <c r="T59" s="77">
        <f>IF(B59="","",VLOOKUP(AD59,Varsayımlar!$B:$Q,11,0))</f>
        <v>18</v>
      </c>
      <c r="U59" s="77">
        <f>IF(B59="","",VLOOKUP(AD59,Varsayımlar!$B:$Q,12,0))</f>
        <v>250</v>
      </c>
      <c r="V59" s="77" t="str">
        <f>IF(B59="","",VLOOKUP(AD59,Varsayımlar!$B:$Q,13,0))</f>
        <v>YURTİÇİ</v>
      </c>
      <c r="W59" s="77">
        <f>IF(B59="","",VLOOKUP(AD59,Varsayımlar!$B:$Q,14,0))</f>
        <v>6</v>
      </c>
      <c r="X59" s="78" t="s">
        <v>161</v>
      </c>
      <c r="Y59" s="78" t="s">
        <v>161</v>
      </c>
      <c r="Z59" s="78" t="s">
        <v>161</v>
      </c>
      <c r="AA59" s="77" t="str">
        <f>IF(B59="","",VLOOKUP(AD59,Varsayımlar!$B:$Q,15,0))</f>
        <v>15 CM KOLİ</v>
      </c>
      <c r="AB59" s="77" t="str">
        <f>IF(B59="","",VLOOKUP(AD59,Varsayımlar!$B:$Q,16,0))</f>
        <v>14-16 CM</v>
      </c>
      <c r="AC59" s="77">
        <f>IF(B59="","",VLOOKUP(Sayfa2!AD19,Varsayımlar!B:S,18,0))</f>
        <v>0</v>
      </c>
      <c r="AD59" s="8" t="str">
        <f>IF(B59="","",CONCATENATE(B59,E59))</f>
        <v>Şok MarketTaco 15 cm 6 lı 150 g</v>
      </c>
    </row>
    <row r="60" spans="1:30" ht="31.5" hidden="1" customHeight="1" x14ac:dyDescent="0.25">
      <c r="A60" s="9" t="s">
        <v>125</v>
      </c>
      <c r="B60" s="64"/>
      <c r="C60" s="65" t="str">
        <f>IF(B60="","",VLOOKUP(AD60,Varsayımlar!$B:$Q,3,0))</f>
        <v/>
      </c>
      <c r="D60" s="65"/>
      <c r="E60" s="65"/>
      <c r="F60" s="64"/>
      <c r="G60" s="64"/>
      <c r="H60" s="64" t="str">
        <f>IF(B60="","",VLOOKUP(AD60,Varsayımlar!$B:$Q,5,0))</f>
        <v/>
      </c>
      <c r="I60" s="64"/>
      <c r="J60" s="64" t="str">
        <f>IF(B60="","",VLOOKUP(AD60,Varsayımlar!$B:$Q,6,0))</f>
        <v/>
      </c>
      <c r="K60" s="64"/>
      <c r="L60" s="64"/>
      <c r="M60" s="64">
        <f>K60/84</f>
        <v>0</v>
      </c>
      <c r="N60" s="64"/>
      <c r="O60" s="64"/>
      <c r="P60" s="64" t="str">
        <f>IF(B60="","",VLOOKUP(AD60,Varsayımlar!$B:$Q,7,0)*K60)</f>
        <v/>
      </c>
      <c r="Q60" s="64" t="str">
        <f>IF(B60="","",VLOOKUP(AD60,Varsayımlar!$B:$Q,8,0))</f>
        <v/>
      </c>
      <c r="R60" s="64" t="str">
        <f>IF(B60="","",VLOOKUP(AD60,Varsayımlar!$B:$Q,9,0))</f>
        <v/>
      </c>
      <c r="S60" s="64" t="str">
        <f>IF(B60="","",VLOOKUP(AD60,Varsayımlar!$B:$Q,10,0))</f>
        <v/>
      </c>
      <c r="T60" s="64" t="str">
        <f>IF(B60="","",VLOOKUP(AD60,Varsayımlar!$B:$Q,11,0))</f>
        <v/>
      </c>
      <c r="U60" s="64" t="str">
        <f>IF(B60="","",VLOOKUP(AD60,Varsayımlar!$B:$Q,12,0))</f>
        <v/>
      </c>
      <c r="V60" s="64" t="str">
        <f>IF(B60="","",VLOOKUP(AD60,Varsayımlar!$B:$Q,13,0))</f>
        <v/>
      </c>
      <c r="W60" s="64" t="str">
        <f>IF(B60="","",VLOOKUP(AD60,Varsayımlar!$B:$Q,14,0))</f>
        <v/>
      </c>
      <c r="X60" s="66"/>
      <c r="Y60" s="66"/>
      <c r="Z60" s="64"/>
      <c r="AA60" s="64" t="str">
        <f>IF(B60="","",VLOOKUP(AD60,Varsayımlar!$B:$Q,15,0))</f>
        <v/>
      </c>
      <c r="AB60" s="64" t="str">
        <f>IF(B60="","",VLOOKUP(AD60,Varsayımlar!$B:$Q,16,0))</f>
        <v/>
      </c>
      <c r="AC60" s="79"/>
      <c r="AD60" s="61" t="str">
        <f>IF(B60="","",CONCATENATE(B60,E60))</f>
        <v/>
      </c>
    </row>
    <row r="61" spans="1:30" x14ac:dyDescent="0.25">
      <c r="C61" s="80" t="str">
        <f>IF(B61="","",VLOOKUP(AD61,Varsayımlar!$B:$Q,3,0))</f>
        <v/>
      </c>
      <c r="H61" s="8" t="str">
        <f>IF(B61="","",VLOOKUP(AD61,Varsayımlar!$B:$Q,5,0))</f>
        <v/>
      </c>
      <c r="J61" s="8" t="str">
        <f>IF(B61="","",VLOOKUP(AD61,Varsayımlar!$B:$Q,6,0))</f>
        <v/>
      </c>
      <c r="P61" s="8" t="str">
        <f>IF(B61="","",VLOOKUP(AD61,Varsayımlar!$B:$Q,7,0)*K61)</f>
        <v/>
      </c>
      <c r="Q61" s="8" t="str">
        <f>IF(B61="","",VLOOKUP(AD61,Varsayımlar!$B:$Q,8,0))</f>
        <v/>
      </c>
      <c r="R61" s="8" t="str">
        <f>IF(B61="","",VLOOKUP(AD61,Varsayımlar!$B:$Q,9,0))</f>
        <v/>
      </c>
      <c r="S61" s="8" t="str">
        <f>IF(B61="","",VLOOKUP(AD61,Varsayımlar!$B:$Q,10,0))</f>
        <v/>
      </c>
      <c r="T61" s="8" t="str">
        <f>IF(B61="","",VLOOKUP(AD61,Varsayımlar!$B:$Q,11,0))</f>
        <v/>
      </c>
      <c r="U61" s="8" t="str">
        <f>IF(B61="","",VLOOKUP(AD61,Varsayımlar!$B:$Q,12,0))</f>
        <v/>
      </c>
      <c r="V61" s="8" t="str">
        <f>IF(B61="","",VLOOKUP(AD61,Varsayımlar!$B:$Q,13,0))</f>
        <v/>
      </c>
      <c r="W61" s="8" t="str">
        <f>IF(B61="","",VLOOKUP(AD61,Varsayımlar!$B:$Q,14,0))</f>
        <v/>
      </c>
      <c r="AA61" s="8" t="str">
        <f>IF(B61="","",VLOOKUP(AD61,Varsayımlar!$B:$Q,15,0))</f>
        <v/>
      </c>
      <c r="AB61" s="8" t="str">
        <f>IF(B61="","",VLOOKUP(AD61,Varsayımlar!$B:$Q,16,0))</f>
        <v/>
      </c>
      <c r="AD61" s="8" t="str">
        <f>IF(B61="","",CONCATENATE(B61,E61))</f>
        <v/>
      </c>
    </row>
    <row r="62" spans="1:30" ht="29.25" customHeight="1" x14ac:dyDescent="0.25">
      <c r="A62" s="198" t="s">
        <v>121</v>
      </c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82"/>
    </row>
    <row r="63" spans="1:30" ht="63" x14ac:dyDescent="0.25">
      <c r="A63" s="9" t="s">
        <v>0</v>
      </c>
      <c r="B63" s="9" t="s">
        <v>1</v>
      </c>
      <c r="C63" s="10" t="s">
        <v>36</v>
      </c>
      <c r="D63" s="10" t="s">
        <v>177</v>
      </c>
      <c r="E63" s="10" t="s">
        <v>42</v>
      </c>
      <c r="F63" s="9" t="s">
        <v>43</v>
      </c>
      <c r="G63" s="9" t="s">
        <v>13</v>
      </c>
      <c r="H63" s="9" t="s">
        <v>2</v>
      </c>
      <c r="I63" s="9" t="s">
        <v>83</v>
      </c>
      <c r="J63" s="9" t="s">
        <v>3</v>
      </c>
      <c r="K63" s="9" t="s">
        <v>21</v>
      </c>
      <c r="L63" s="9" t="s">
        <v>141</v>
      </c>
      <c r="M63" s="9" t="s">
        <v>20</v>
      </c>
      <c r="N63" s="9" t="s">
        <v>243</v>
      </c>
      <c r="O63" s="9" t="s">
        <v>176</v>
      </c>
      <c r="P63" s="9" t="s">
        <v>16</v>
      </c>
      <c r="Q63" s="9" t="s">
        <v>4</v>
      </c>
      <c r="R63" s="9" t="s">
        <v>5</v>
      </c>
      <c r="S63" s="9" t="s">
        <v>6</v>
      </c>
      <c r="T63" s="9" t="s">
        <v>33</v>
      </c>
      <c r="U63" s="9" t="s">
        <v>7</v>
      </c>
      <c r="V63" s="9" t="s">
        <v>8</v>
      </c>
      <c r="W63" s="9" t="s">
        <v>9</v>
      </c>
      <c r="X63" s="9" t="s">
        <v>10</v>
      </c>
      <c r="Y63" s="9" t="s">
        <v>11</v>
      </c>
      <c r="Z63" s="9" t="s">
        <v>12</v>
      </c>
      <c r="AA63" s="9" t="s">
        <v>14</v>
      </c>
      <c r="AB63" s="9" t="s">
        <v>15</v>
      </c>
      <c r="AC63" s="9" t="s">
        <v>305</v>
      </c>
      <c r="AD63" s="8" t="s">
        <v>50</v>
      </c>
    </row>
    <row r="64" spans="1:30" ht="36" customHeight="1" x14ac:dyDescent="0.25">
      <c r="A64" s="9" t="s">
        <v>29</v>
      </c>
      <c r="B64" s="77" t="s">
        <v>17</v>
      </c>
      <c r="C64" s="76">
        <f>IF(B64="","",VLOOKUP(AD64,Varsayımlar!$B:$Q,3,0))</f>
        <v>8698829380698</v>
      </c>
      <c r="D64" s="76" t="s">
        <v>235</v>
      </c>
      <c r="E64" s="119" t="s">
        <v>37</v>
      </c>
      <c r="F64" s="77" t="s">
        <v>740</v>
      </c>
      <c r="G64" s="77" t="s">
        <v>741</v>
      </c>
      <c r="H64" s="77" t="str">
        <f>IF(B64="","",VLOOKUP(AD64,Varsayımlar!$B:$Q,5,0))</f>
        <v>TORTİLLAS 25 CM 4 PCS 260G</v>
      </c>
      <c r="I64" s="77">
        <f>IF(B64="","",VLOOKUP(AD64,Varsayımlar!B:T,19,0))</f>
        <v>0</v>
      </c>
      <c r="J64" s="77" t="str">
        <f>IF(B64="","",VLOOKUP(AD64,Varsayımlar!$B:$Q,6,0))</f>
        <v>SADE</v>
      </c>
      <c r="K64" s="77">
        <v>2100</v>
      </c>
      <c r="L64" s="77"/>
      <c r="M64" s="77">
        <f t="shared" ref="M64:M71" si="2">K64/84</f>
        <v>25</v>
      </c>
      <c r="N64" s="77"/>
      <c r="O64" s="77">
        <v>24</v>
      </c>
      <c r="P64" s="77">
        <f>IF(B64="","",VLOOKUP(AD64,Varsayımlar!$B:$Q,7,0)*K64)</f>
        <v>63000</v>
      </c>
      <c r="Q64" s="77">
        <f>IF(B64="","",VLOOKUP(AD64,Varsayımlar!$B:$Q,8,0))</f>
        <v>25</v>
      </c>
      <c r="R64" s="77" t="str">
        <f>IF(B64="","",VLOOKUP(AD64,Varsayımlar!$B:$Q,9,0))</f>
        <v>SOFT</v>
      </c>
      <c r="S64" s="77">
        <f>IF(B64="","",VLOOKUP(AD64,Varsayımlar!$B:$Q,10,0))</f>
        <v>4</v>
      </c>
      <c r="T64" s="77">
        <f>IF(B64="","",VLOOKUP(AD64,Varsayımlar!$B:$Q,11,0))</f>
        <v>30</v>
      </c>
      <c r="U64" s="77">
        <f>IF(B64="","",VLOOKUP(AD64,Varsayımlar!$B:$Q,12,0))</f>
        <v>260</v>
      </c>
      <c r="V64" s="77" t="str">
        <f>IF(B64="","",VLOOKUP(AD64,Varsayımlar!$B:$Q,13,0))</f>
        <v>YURTDIŞI</v>
      </c>
      <c r="W64" s="77">
        <f>IF(B64="","",VLOOKUP(AD64,Varsayımlar!$B:$Q,14,0))</f>
        <v>6</v>
      </c>
      <c r="X64" s="78">
        <v>46205</v>
      </c>
      <c r="Y64" s="78">
        <v>46389</v>
      </c>
      <c r="Z64" s="77">
        <v>26070225</v>
      </c>
      <c r="AA64" s="77" t="str">
        <f>IF(B64="","",VLOOKUP(AD64,Varsayımlar!$B:$Q,15,0))</f>
        <v>TRİTON -SKT ATILACAK</v>
      </c>
      <c r="AB64" s="77" t="str">
        <f>IF(B64="","",VLOOKUP(AD64,Varsayımlar!$B:$Q,16,0))</f>
        <v>24-26 CM</v>
      </c>
      <c r="AC64" s="64"/>
      <c r="AD64" s="61" t="str">
        <f t="shared" ref="AD64:AD73" si="3">IF(B64="","",CONCATENATE(B64,E64))</f>
        <v>LLC TRİTONMUTLUKAL WHEAT TORTILLA</v>
      </c>
    </row>
    <row r="65" spans="1:30" ht="36" customHeight="1" x14ac:dyDescent="0.25">
      <c r="A65" s="9" t="s">
        <v>122</v>
      </c>
      <c r="B65" s="77" t="s">
        <v>17</v>
      </c>
      <c r="C65" s="76">
        <f>IF(B65="","",VLOOKUP(AD65,Varsayımlar!$B:$Q,3,0))</f>
        <v>8698829380698</v>
      </c>
      <c r="D65" s="76" t="s">
        <v>235</v>
      </c>
      <c r="E65" s="119" t="s">
        <v>37</v>
      </c>
      <c r="F65" s="77" t="s">
        <v>740</v>
      </c>
      <c r="G65" s="77" t="s">
        <v>742</v>
      </c>
      <c r="H65" s="77" t="str">
        <f>IF(B65="","",VLOOKUP(AD65,Varsayımlar!$B:$Q,5,0))</f>
        <v>TORTİLLAS 25 CM 4 PCS 260G</v>
      </c>
      <c r="I65" s="77">
        <f>IF(B65="","",VLOOKUP(AD65,Varsayımlar!B:T,19,0))</f>
        <v>0</v>
      </c>
      <c r="J65" s="77" t="str">
        <f>IF(B65="","",VLOOKUP(AD65,Varsayımlar!$B:$Q,6,0))</f>
        <v>SADE</v>
      </c>
      <c r="K65" s="77">
        <v>336</v>
      </c>
      <c r="L65" s="77"/>
      <c r="M65" s="77">
        <f t="shared" si="2"/>
        <v>4</v>
      </c>
      <c r="N65" s="77"/>
      <c r="O65" s="77">
        <v>6</v>
      </c>
      <c r="P65" s="77">
        <f>IF(B65="","",VLOOKUP(AD65,Varsayımlar!$B:$Q,7,0)*K65)</f>
        <v>10080</v>
      </c>
      <c r="Q65" s="77">
        <f>IF(B65="","",VLOOKUP(AD65,Varsayımlar!$B:$Q,8,0))</f>
        <v>25</v>
      </c>
      <c r="R65" s="77" t="str">
        <f>IF(B65="","",VLOOKUP(AD65,Varsayımlar!$B:$Q,9,0))</f>
        <v>SOFT</v>
      </c>
      <c r="S65" s="77">
        <f>IF(B65="","",VLOOKUP(AD65,Varsayımlar!$B:$Q,10,0))</f>
        <v>4</v>
      </c>
      <c r="T65" s="77">
        <f>IF(B65="","",VLOOKUP(AD65,Varsayımlar!$B:$Q,11,0))</f>
        <v>30</v>
      </c>
      <c r="U65" s="77">
        <f>IF(B65="","",VLOOKUP(AD65,Varsayımlar!$B:$Q,12,0))</f>
        <v>260</v>
      </c>
      <c r="V65" s="77" t="str">
        <f>IF(B65="","",VLOOKUP(AD65,Varsayımlar!$B:$Q,13,0))</f>
        <v>YURTDIŞI</v>
      </c>
      <c r="W65" s="77">
        <f>IF(B65="","",VLOOKUP(AD65,Varsayımlar!$B:$Q,14,0))</f>
        <v>6</v>
      </c>
      <c r="X65" s="78">
        <v>46205</v>
      </c>
      <c r="Y65" s="78">
        <v>46389</v>
      </c>
      <c r="Z65" s="77">
        <v>26070225</v>
      </c>
      <c r="AA65" s="77" t="str">
        <f>IF(B65="","",VLOOKUP(AD65,Varsayımlar!$B:$Q,15,0))</f>
        <v>TRİTON -SKT ATILACAK</v>
      </c>
      <c r="AB65" s="77" t="str">
        <f>IF(B65="","",VLOOKUP(AD65,Varsayımlar!$B:$Q,16,0))</f>
        <v>24-26 CM</v>
      </c>
      <c r="AC65" s="64"/>
      <c r="AD65" s="61" t="str">
        <f t="shared" si="3"/>
        <v>LLC TRİTONMUTLUKAL WHEAT TORTILLA</v>
      </c>
    </row>
    <row r="66" spans="1:30" ht="36" customHeight="1" x14ac:dyDescent="0.25">
      <c r="A66" s="9" t="s">
        <v>123</v>
      </c>
      <c r="B66" s="64" t="s">
        <v>17</v>
      </c>
      <c r="C66" s="65">
        <f>IF(B66="","",VLOOKUP(AD66,Varsayımlar!$B:$Q,3,0))</f>
        <v>8698829380698</v>
      </c>
      <c r="D66" s="65" t="s">
        <v>238</v>
      </c>
      <c r="E66" s="167" t="s">
        <v>37</v>
      </c>
      <c r="F66" s="64" t="s">
        <v>748</v>
      </c>
      <c r="G66" s="64" t="s">
        <v>749</v>
      </c>
      <c r="H66" s="64" t="str">
        <f>IF(B66="","",VLOOKUP(AD66,Varsayımlar!$B:$Q,5,0))</f>
        <v>TORTİLLAS 25 CM 4 PCS 260G</v>
      </c>
      <c r="I66" s="64">
        <f>IF(B66="","",VLOOKUP(AD66,Varsayımlar!B:T,19,0))</f>
        <v>0</v>
      </c>
      <c r="J66" s="64" t="str">
        <f>IF(B66="","",VLOOKUP(AD66,Varsayımlar!$B:$Q,6,0))</f>
        <v>SADE</v>
      </c>
      <c r="K66" s="64">
        <v>1176</v>
      </c>
      <c r="L66" s="64"/>
      <c r="M66" s="64">
        <f t="shared" si="2"/>
        <v>14</v>
      </c>
      <c r="N66" s="64"/>
      <c r="O66" s="64">
        <v>17</v>
      </c>
      <c r="P66" s="64">
        <f>IF(B66="","",VLOOKUP(AD66,Varsayımlar!$B:$Q,7,0)*K66)</f>
        <v>35280</v>
      </c>
      <c r="Q66" s="64">
        <f>IF(B66="","",VLOOKUP(AD66,Varsayımlar!$B:$Q,8,0))</f>
        <v>25</v>
      </c>
      <c r="R66" s="64" t="str">
        <f>IF(B66="","",VLOOKUP(AD66,Varsayımlar!$B:$Q,9,0))</f>
        <v>SOFT</v>
      </c>
      <c r="S66" s="64">
        <f>IF(B66="","",VLOOKUP(AD66,Varsayımlar!$B:$Q,10,0))</f>
        <v>4</v>
      </c>
      <c r="T66" s="64">
        <f>IF(B66="","",VLOOKUP(AD66,Varsayımlar!$B:$Q,11,0))</f>
        <v>30</v>
      </c>
      <c r="U66" s="64">
        <f>IF(B66="","",VLOOKUP(AD66,Varsayımlar!$B:$Q,12,0))</f>
        <v>260</v>
      </c>
      <c r="V66" s="64" t="str">
        <f>IF(B66="","",VLOOKUP(AD66,Varsayımlar!$B:$Q,13,0))</f>
        <v>YURTDIŞI</v>
      </c>
      <c r="W66" s="64">
        <f>IF(B66="","",VLOOKUP(AD66,Varsayımlar!$B:$Q,14,0))</f>
        <v>6</v>
      </c>
      <c r="X66" s="66">
        <v>46207</v>
      </c>
      <c r="Y66" s="66">
        <v>46391</v>
      </c>
      <c r="Z66" s="64" t="s">
        <v>830</v>
      </c>
      <c r="AA66" s="64" t="str">
        <f>IF(B66="","",VLOOKUP(AD66,Varsayımlar!$B:$Q,15,0))</f>
        <v>TRİTON -SKT ATILACAK</v>
      </c>
      <c r="AB66" s="64" t="str">
        <f>IF(B66="","",VLOOKUP(AD66,Varsayımlar!$B:$Q,16,0))</f>
        <v>24-26 CM</v>
      </c>
      <c r="AC66" s="64"/>
      <c r="AD66" s="61" t="str">
        <f t="shared" si="3"/>
        <v>LLC TRİTONMUTLUKAL WHEAT TORTILLA</v>
      </c>
    </row>
    <row r="67" spans="1:30" ht="36" customHeight="1" x14ac:dyDescent="0.25">
      <c r="A67" s="9" t="s">
        <v>124</v>
      </c>
      <c r="B67" s="64" t="s">
        <v>17</v>
      </c>
      <c r="C67" s="65">
        <f>IF(B67="","",VLOOKUP(AD67,Varsayımlar!$B:$Q,3,0))</f>
        <v>8698829380698</v>
      </c>
      <c r="D67" s="65" t="s">
        <v>238</v>
      </c>
      <c r="E67" s="167" t="s">
        <v>37</v>
      </c>
      <c r="F67" s="64" t="s">
        <v>748</v>
      </c>
      <c r="G67" s="64" t="s">
        <v>750</v>
      </c>
      <c r="H67" s="64" t="str">
        <f>IF(B67="","",VLOOKUP(AD67,Varsayımlar!$B:$Q,5,0))</f>
        <v>TORTİLLAS 25 CM 4 PCS 260G</v>
      </c>
      <c r="I67" s="64">
        <f>IF(B67="","",VLOOKUP(AD67,Varsayımlar!B:T,19,0))</f>
        <v>0</v>
      </c>
      <c r="J67" s="64" t="str">
        <f>IF(B67="","",VLOOKUP(AD67,Varsayımlar!$B:$Q,6,0))</f>
        <v>SADE</v>
      </c>
      <c r="K67" s="64">
        <v>1260</v>
      </c>
      <c r="L67" s="64"/>
      <c r="M67" s="64">
        <f t="shared" si="2"/>
        <v>15</v>
      </c>
      <c r="N67" s="64"/>
      <c r="O67" s="64">
        <v>18</v>
      </c>
      <c r="P67" s="64">
        <f>IF(B67="","",VLOOKUP(AD67,Varsayımlar!$B:$Q,7,0)*K67)</f>
        <v>37800</v>
      </c>
      <c r="Q67" s="64">
        <f>IF(B67="","",VLOOKUP(AD67,Varsayımlar!$B:$Q,8,0))</f>
        <v>25</v>
      </c>
      <c r="R67" s="64" t="str">
        <f>IF(B67="","",VLOOKUP(AD67,Varsayımlar!$B:$Q,9,0))</f>
        <v>SOFT</v>
      </c>
      <c r="S67" s="64">
        <f>IF(B67="","",VLOOKUP(AD67,Varsayımlar!$B:$Q,10,0))</f>
        <v>4</v>
      </c>
      <c r="T67" s="64">
        <f>IF(B67="","",VLOOKUP(AD67,Varsayımlar!$B:$Q,11,0))</f>
        <v>30</v>
      </c>
      <c r="U67" s="64">
        <f>IF(B67="","",VLOOKUP(AD67,Varsayımlar!$B:$Q,12,0))</f>
        <v>260</v>
      </c>
      <c r="V67" s="64" t="str">
        <f>IF(B67="","",VLOOKUP(AD67,Varsayımlar!$B:$Q,13,0))</f>
        <v>YURTDIŞI</v>
      </c>
      <c r="W67" s="64">
        <f>IF(B67="","",VLOOKUP(AD67,Varsayımlar!$B:$Q,14,0))</f>
        <v>6</v>
      </c>
      <c r="X67" s="66">
        <v>46207</v>
      </c>
      <c r="Y67" s="66">
        <v>46391</v>
      </c>
      <c r="Z67" s="64" t="s">
        <v>830</v>
      </c>
      <c r="AA67" s="64" t="str">
        <f>IF(B67="","",VLOOKUP(AD67,Varsayımlar!$B:$Q,15,0))</f>
        <v>TRİTON -SKT ATILACAK</v>
      </c>
      <c r="AB67" s="64" t="str">
        <f>IF(B67="","",VLOOKUP(AD67,Varsayımlar!$B:$Q,16,0))</f>
        <v>24-26 CM</v>
      </c>
      <c r="AC67" s="64"/>
      <c r="AD67" s="61" t="str">
        <f t="shared" si="3"/>
        <v>LLC TRİTONMUTLUKAL WHEAT TORTILLA</v>
      </c>
    </row>
    <row r="68" spans="1:30" ht="36" customHeight="1" x14ac:dyDescent="0.25">
      <c r="A68" s="9" t="s">
        <v>125</v>
      </c>
      <c r="B68" s="67" t="s">
        <v>17</v>
      </c>
      <c r="C68" s="4">
        <f>IF(B68="","",VLOOKUP(AD68,Varsayımlar!$B:$Q,3,0))</f>
        <v>8698829380698</v>
      </c>
      <c r="D68" s="4" t="s">
        <v>258</v>
      </c>
      <c r="E68" s="105" t="s">
        <v>37</v>
      </c>
      <c r="F68" s="67" t="s">
        <v>754</v>
      </c>
      <c r="G68" s="67" t="s">
        <v>755</v>
      </c>
      <c r="H68" s="67" t="str">
        <f>IF(B68="","",VLOOKUP(AD68,Varsayımlar!$B:$Q,5,0))</f>
        <v>TORTİLLAS 25 CM 4 PCS 260G</v>
      </c>
      <c r="I68" s="67">
        <f>IF(B68="","",VLOOKUP(AD68,Varsayımlar!B:T,19,0))</f>
        <v>0</v>
      </c>
      <c r="J68" s="67" t="str">
        <f>IF(B68="","",VLOOKUP(AD68,Varsayımlar!$B:$Q,6,0))</f>
        <v>SADE</v>
      </c>
      <c r="K68" s="67">
        <v>1176</v>
      </c>
      <c r="L68" s="67"/>
      <c r="M68" s="67">
        <f t="shared" si="2"/>
        <v>14</v>
      </c>
      <c r="N68" s="67"/>
      <c r="O68" s="67">
        <v>17</v>
      </c>
      <c r="P68" s="67">
        <f>IF(B68="","",VLOOKUP(AD68,Varsayımlar!$B:$Q,7,0)*K68)</f>
        <v>35280</v>
      </c>
      <c r="Q68" s="67">
        <f>IF(B68="","",VLOOKUP(AD68,Varsayımlar!$B:$Q,8,0))</f>
        <v>25</v>
      </c>
      <c r="R68" s="67" t="str">
        <f>IF(B68="","",VLOOKUP(AD68,Varsayımlar!$B:$Q,9,0))</f>
        <v>SOFT</v>
      </c>
      <c r="S68" s="67">
        <f>IF(B68="","",VLOOKUP(AD68,Varsayımlar!$B:$Q,10,0))</f>
        <v>4</v>
      </c>
      <c r="T68" s="67">
        <f>IF(B68="","",VLOOKUP(AD68,Varsayımlar!$B:$Q,11,0))</f>
        <v>30</v>
      </c>
      <c r="U68" s="67">
        <f>IF(B68="","",VLOOKUP(AD68,Varsayımlar!$B:$Q,12,0))</f>
        <v>260</v>
      </c>
      <c r="V68" s="67" t="str">
        <f>IF(B68="","",VLOOKUP(AD68,Varsayımlar!$B:$Q,13,0))</f>
        <v>YURTDIŞI</v>
      </c>
      <c r="W68" s="67">
        <f>IF(B68="","",VLOOKUP(AD68,Varsayımlar!$B:$Q,14,0))</f>
        <v>6</v>
      </c>
      <c r="X68" s="68">
        <v>46210</v>
      </c>
      <c r="Y68" s="68">
        <v>46394</v>
      </c>
      <c r="Z68" s="67">
        <v>26070725</v>
      </c>
      <c r="AA68" s="67" t="str">
        <f>IF(B68="","",VLOOKUP(AD68,Varsayımlar!$B:$Q,15,0))</f>
        <v>TRİTON -SKT ATILACAK</v>
      </c>
      <c r="AB68" s="67" t="str">
        <f>IF(B68="","",VLOOKUP(AD68,Varsayımlar!$B:$Q,16,0))</f>
        <v>24-26 CM</v>
      </c>
      <c r="AC68" s="64"/>
      <c r="AD68" s="61" t="str">
        <f t="shared" si="3"/>
        <v>LLC TRİTONMUTLUKAL WHEAT TORTILLA</v>
      </c>
    </row>
    <row r="69" spans="1:30" ht="36" customHeight="1" x14ac:dyDescent="0.25">
      <c r="A69" s="9" t="s">
        <v>126</v>
      </c>
      <c r="B69" s="67" t="s">
        <v>17</v>
      </c>
      <c r="C69" s="4">
        <f>IF(B69="","",VLOOKUP(AD69,Varsayımlar!$B:$Q,3,0))</f>
        <v>8698829380698</v>
      </c>
      <c r="D69" s="4" t="s">
        <v>258</v>
      </c>
      <c r="E69" s="105" t="s">
        <v>37</v>
      </c>
      <c r="F69" s="67" t="s">
        <v>754</v>
      </c>
      <c r="G69" s="67" t="s">
        <v>756</v>
      </c>
      <c r="H69" s="67" t="str">
        <f>IF(B69="","",VLOOKUP(AD69,Varsayımlar!$B:$Q,5,0))</f>
        <v>TORTİLLAS 25 CM 4 PCS 260G</v>
      </c>
      <c r="I69" s="67">
        <f>IF(B69="","",VLOOKUP(AD69,Varsayımlar!B:T,19,0))</f>
        <v>0</v>
      </c>
      <c r="J69" s="67" t="str">
        <f>IF(B69="","",VLOOKUP(AD69,Varsayımlar!$B:$Q,6,0))</f>
        <v>SADE</v>
      </c>
      <c r="K69" s="67">
        <v>1260</v>
      </c>
      <c r="L69" s="67"/>
      <c r="M69" s="67">
        <f t="shared" si="2"/>
        <v>15</v>
      </c>
      <c r="N69" s="67"/>
      <c r="O69" s="67">
        <v>18</v>
      </c>
      <c r="P69" s="67">
        <f>IF(B69="","",VLOOKUP(AD69,Varsayımlar!$B:$Q,7,0)*K69)</f>
        <v>37800</v>
      </c>
      <c r="Q69" s="67">
        <f>IF(B69="","",VLOOKUP(AD69,Varsayımlar!$B:$Q,8,0))</f>
        <v>25</v>
      </c>
      <c r="R69" s="67" t="str">
        <f>IF(B69="","",VLOOKUP(AD69,Varsayımlar!$B:$Q,9,0))</f>
        <v>SOFT</v>
      </c>
      <c r="S69" s="67">
        <f>IF(B69="","",VLOOKUP(AD69,Varsayımlar!$B:$Q,10,0))</f>
        <v>4</v>
      </c>
      <c r="T69" s="67">
        <f>IF(B69="","",VLOOKUP(AD69,Varsayımlar!$B:$Q,11,0))</f>
        <v>30</v>
      </c>
      <c r="U69" s="67">
        <f>IF(B69="","",VLOOKUP(AD69,Varsayımlar!$B:$Q,12,0))</f>
        <v>260</v>
      </c>
      <c r="V69" s="67" t="str">
        <f>IF(B69="","",VLOOKUP(AD69,Varsayımlar!$B:$Q,13,0))</f>
        <v>YURTDIŞI</v>
      </c>
      <c r="W69" s="67">
        <f>IF(B69="","",VLOOKUP(AD69,Varsayımlar!$B:$Q,14,0))</f>
        <v>6</v>
      </c>
      <c r="X69" s="68">
        <v>46210</v>
      </c>
      <c r="Y69" s="68">
        <v>46394</v>
      </c>
      <c r="Z69" s="67">
        <v>26070725</v>
      </c>
      <c r="AA69" s="67" t="str">
        <f>IF(B69="","",VLOOKUP(AD69,Varsayımlar!$B:$Q,15,0))</f>
        <v>TRİTON -SKT ATILACAK</v>
      </c>
      <c r="AB69" s="67" t="str">
        <f>IF(B69="","",VLOOKUP(AD69,Varsayımlar!$B:$Q,16,0))</f>
        <v>24-26 CM</v>
      </c>
      <c r="AC69" s="64"/>
      <c r="AD69" s="61" t="str">
        <f t="shared" si="3"/>
        <v>LLC TRİTONMUTLUKAL WHEAT TORTILLA</v>
      </c>
    </row>
    <row r="70" spans="1:30" ht="36" customHeight="1" x14ac:dyDescent="0.25">
      <c r="A70" s="9" t="s">
        <v>127</v>
      </c>
      <c r="B70" s="77" t="s">
        <v>17</v>
      </c>
      <c r="C70" s="76">
        <f>IF(B70="","",VLOOKUP(AD70,Varsayımlar!$B:$Q,3,0))</f>
        <v>8698829380698</v>
      </c>
      <c r="D70" s="76" t="s">
        <v>260</v>
      </c>
      <c r="E70" s="119" t="s">
        <v>37</v>
      </c>
      <c r="F70" s="77" t="s">
        <v>761</v>
      </c>
      <c r="G70" s="77" t="s">
        <v>762</v>
      </c>
      <c r="H70" s="77" t="str">
        <f>IF(B70="","",VLOOKUP(AD70,Varsayımlar!$B:$Q,5,0))</f>
        <v>TORTİLLAS 25 CM 4 PCS 260G</v>
      </c>
      <c r="I70" s="77">
        <f>IF(B70="","",VLOOKUP(AD70,Varsayımlar!B:T,19,0))</f>
        <v>0</v>
      </c>
      <c r="J70" s="77" t="str">
        <f>IF(B70="","",VLOOKUP(AD70,Varsayımlar!$B:$Q,6,0))</f>
        <v>SADE</v>
      </c>
      <c r="K70" s="77">
        <v>1512</v>
      </c>
      <c r="L70" s="77"/>
      <c r="M70" s="77">
        <f t="shared" si="2"/>
        <v>18</v>
      </c>
      <c r="N70" s="77"/>
      <c r="O70" s="77">
        <v>22</v>
      </c>
      <c r="P70" s="77">
        <f>IF(B70="","",VLOOKUP(AD70,Varsayımlar!$B:$Q,7,0)*K70)</f>
        <v>45360</v>
      </c>
      <c r="Q70" s="77">
        <f>IF(B70="","",VLOOKUP(AD70,Varsayımlar!$B:$Q,8,0))</f>
        <v>25</v>
      </c>
      <c r="R70" s="77" t="str">
        <f>IF(B70="","",VLOOKUP(AD70,Varsayımlar!$B:$Q,9,0))</f>
        <v>SOFT</v>
      </c>
      <c r="S70" s="77">
        <f>IF(B70="","",VLOOKUP(AD70,Varsayımlar!$B:$Q,10,0))</f>
        <v>4</v>
      </c>
      <c r="T70" s="77">
        <f>IF(B70="","",VLOOKUP(AD70,Varsayımlar!$B:$Q,11,0))</f>
        <v>30</v>
      </c>
      <c r="U70" s="77">
        <f>IF(B70="","",VLOOKUP(AD70,Varsayımlar!$B:$Q,12,0))</f>
        <v>260</v>
      </c>
      <c r="V70" s="77" t="str">
        <f>IF(B70="","",VLOOKUP(AD70,Varsayımlar!$B:$Q,13,0))</f>
        <v>YURTDIŞI</v>
      </c>
      <c r="W70" s="77">
        <f>IF(B70="","",VLOOKUP(AD70,Varsayımlar!$B:$Q,14,0))</f>
        <v>6</v>
      </c>
      <c r="X70" s="78">
        <v>46212</v>
      </c>
      <c r="Y70" s="78">
        <v>46396</v>
      </c>
      <c r="Z70" s="77">
        <v>26070925</v>
      </c>
      <c r="AA70" s="77" t="str">
        <f>IF(B70="","",VLOOKUP(AD70,Varsayımlar!$B:$Q,15,0))</f>
        <v>TRİTON -SKT ATILACAK</v>
      </c>
      <c r="AB70" s="77" t="str">
        <f>IF(B70="","",VLOOKUP(AD70,Varsayımlar!$B:$Q,16,0))</f>
        <v>24-26 CM</v>
      </c>
      <c r="AC70" s="64"/>
      <c r="AD70" s="61" t="str">
        <f t="shared" si="3"/>
        <v>LLC TRİTONMUTLUKAL WHEAT TORTILLA</v>
      </c>
    </row>
    <row r="71" spans="1:30" ht="36" customHeight="1" x14ac:dyDescent="0.25">
      <c r="A71" s="9" t="s">
        <v>128</v>
      </c>
      <c r="B71" s="77" t="s">
        <v>17</v>
      </c>
      <c r="C71" s="76">
        <f>IF(B71="","",VLOOKUP(AD71,Varsayımlar!$B:$Q,3,0))</f>
        <v>8698829380698</v>
      </c>
      <c r="D71" s="76" t="s">
        <v>260</v>
      </c>
      <c r="E71" s="119" t="s">
        <v>37</v>
      </c>
      <c r="F71" s="77" t="s">
        <v>761</v>
      </c>
      <c r="G71" s="77" t="s">
        <v>763</v>
      </c>
      <c r="H71" s="77" t="str">
        <f>IF(B71="","",VLOOKUP(AD71,Varsayımlar!$B:$Q,5,0))</f>
        <v>TORTİLLAS 25 CM 4 PCS 260G</v>
      </c>
      <c r="I71" s="77">
        <f>IF(B71="","",VLOOKUP(AD71,Varsayımlar!B:T,19,0))</f>
        <v>0</v>
      </c>
      <c r="J71" s="77" t="str">
        <f>IF(B71="","",VLOOKUP(AD71,Varsayımlar!$B:$Q,6,0))</f>
        <v>SADE</v>
      </c>
      <c r="K71" s="77">
        <v>924</v>
      </c>
      <c r="L71" s="77"/>
      <c r="M71" s="77">
        <f t="shared" si="2"/>
        <v>11</v>
      </c>
      <c r="N71" s="77"/>
      <c r="O71" s="77">
        <v>14</v>
      </c>
      <c r="P71" s="77">
        <f>IF(B71="","",VLOOKUP(AD71,Varsayımlar!$B:$Q,7,0)*K71)</f>
        <v>27720</v>
      </c>
      <c r="Q71" s="77">
        <f>IF(B71="","",VLOOKUP(AD71,Varsayımlar!$B:$Q,8,0))</f>
        <v>25</v>
      </c>
      <c r="R71" s="77" t="str">
        <f>IF(B71="","",VLOOKUP(AD71,Varsayımlar!$B:$Q,9,0))</f>
        <v>SOFT</v>
      </c>
      <c r="S71" s="77">
        <f>IF(B71="","",VLOOKUP(AD71,Varsayımlar!$B:$Q,10,0))</f>
        <v>4</v>
      </c>
      <c r="T71" s="77">
        <f>IF(B71="","",VLOOKUP(AD71,Varsayımlar!$B:$Q,11,0))</f>
        <v>30</v>
      </c>
      <c r="U71" s="77">
        <f>IF(B71="","",VLOOKUP(AD71,Varsayımlar!$B:$Q,12,0))</f>
        <v>260</v>
      </c>
      <c r="V71" s="77" t="str">
        <f>IF(B71="","",VLOOKUP(AD71,Varsayımlar!$B:$Q,13,0))</f>
        <v>YURTDIŞI</v>
      </c>
      <c r="W71" s="77">
        <f>IF(B71="","",VLOOKUP(AD71,Varsayımlar!$B:$Q,14,0))</f>
        <v>6</v>
      </c>
      <c r="X71" s="78">
        <v>46212</v>
      </c>
      <c r="Y71" s="78">
        <v>46396</v>
      </c>
      <c r="Z71" s="77">
        <v>26070925</v>
      </c>
      <c r="AA71" s="77" t="str">
        <f>IF(B71="","",VLOOKUP(AD71,Varsayımlar!$B:$Q,15,0))</f>
        <v>TRİTON -SKT ATILACAK</v>
      </c>
      <c r="AB71" s="77" t="str">
        <f>IF(B71="","",VLOOKUP(AD71,Varsayımlar!$B:$Q,16,0))</f>
        <v>24-26 CM</v>
      </c>
      <c r="AC71" s="64"/>
      <c r="AD71" s="61" t="str">
        <f t="shared" si="3"/>
        <v>LLC TRİTONMUTLUKAL WHEAT TORTILLA</v>
      </c>
    </row>
    <row r="72" spans="1:30" ht="78.75" hidden="1" x14ac:dyDescent="0.25">
      <c r="A72" s="9" t="s">
        <v>129</v>
      </c>
      <c r="B72" s="111" t="s">
        <v>90</v>
      </c>
      <c r="C72" s="112">
        <f>IF(B72="","",VLOOKUP(AD72,Varsayımlar!$B:$Q,3,0))</f>
        <v>8698829380698</v>
      </c>
      <c r="D72" s="112" t="s">
        <v>235</v>
      </c>
      <c r="E72" s="151" t="s">
        <v>91</v>
      </c>
      <c r="F72" s="111"/>
      <c r="G72" s="111"/>
      <c r="H72" s="111" t="str">
        <f>IF(B72="","",VLOOKUP(AD72,Varsayımlar!$B:$Q,5,0))</f>
        <v>MAGNİT MAVİ AMBALAJ 25CM</v>
      </c>
      <c r="I72" s="111">
        <f>IF(B72="","",VLOOKUP(AD72,Varsayımlar!B:T,19,0))</f>
        <v>0</v>
      </c>
      <c r="J72" s="111" t="str">
        <f>IF(B72="","",VLOOKUP(AD72,Varsayımlar!$B:$Q,6,0))</f>
        <v>SADE</v>
      </c>
      <c r="K72" s="111">
        <v>2016</v>
      </c>
      <c r="L72" s="111"/>
      <c r="M72" s="111">
        <f>IFERROR(IF(B72="","",K72/VLOOKUP(AD72,Varsayımlar!B:R,17,0)),"")</f>
        <v>24</v>
      </c>
      <c r="N72" s="111"/>
      <c r="O72" s="111">
        <v>30</v>
      </c>
      <c r="P72" s="111">
        <f>IF(B72="","",VLOOKUP(AD72,Varsayımlar!$B:$Q,7,0)*K72)</f>
        <v>60480</v>
      </c>
      <c r="Q72" s="111">
        <f>IF(B72="","",VLOOKUP(AD72,Varsayımlar!$B:$Q,8,0))</f>
        <v>25</v>
      </c>
      <c r="R72" s="111" t="str">
        <f>IF(B72="","",VLOOKUP(AD72,Varsayımlar!$B:$Q,9,0))</f>
        <v>SOFT</v>
      </c>
      <c r="S72" s="111">
        <f>IF(B72="","",VLOOKUP(AD72,Varsayımlar!$B:$Q,10,0))</f>
        <v>4</v>
      </c>
      <c r="T72" s="111">
        <f>IF(B72="","",VLOOKUP(AD72,Varsayımlar!$B:$Q,11,0))</f>
        <v>30</v>
      </c>
      <c r="U72" s="111">
        <f>IF(B72="","",VLOOKUP(AD72,Varsayımlar!$B:$Q,12,0))</f>
        <v>260</v>
      </c>
      <c r="V72" s="111" t="str">
        <f>IF(B72="","",VLOOKUP(AD72,Varsayımlar!$B:$Q,13,0))</f>
        <v>YURTDIŞI</v>
      </c>
      <c r="W72" s="111">
        <f>IF(B72="","",VLOOKUP(AD72,Varsayımlar!$B:$Q,14,0))</f>
        <v>9</v>
      </c>
      <c r="X72" s="114">
        <v>46219</v>
      </c>
      <c r="Y72" s="114">
        <v>46493</v>
      </c>
      <c r="Z72" s="111" t="s">
        <v>684</v>
      </c>
      <c r="AA72" s="111" t="str">
        <f>IF(B72="","",VLOOKUP(AD72,Varsayımlar!$B:$Q,15,0))</f>
        <v>25CM TURUNCU KOLİ-SOL ÜST DİKDÖRTGENE ÜRETİM TARİHİ BASILACAK</v>
      </c>
      <c r="AB72" s="111" t="str">
        <f>IF(B72="","",VLOOKUP(AD72,Varsayımlar!$B:$Q,16,0))</f>
        <v>24-26 CM</v>
      </c>
      <c r="AC72" s="90">
        <f>IF(B72="","",VLOOKUP(Sayfa2!AD65,Varsayımlar!B:S,18,0))</f>
        <v>0</v>
      </c>
      <c r="AD72" s="90" t="str">
        <f t="shared" si="3"/>
        <v>MAGNİTMAGNİT MAVİ AMBALAJ 25 CM 260G</v>
      </c>
    </row>
    <row r="73" spans="1:30" ht="78.75" hidden="1" x14ac:dyDescent="0.25">
      <c r="A73" s="9" t="s">
        <v>130</v>
      </c>
      <c r="B73" s="154" t="s">
        <v>90</v>
      </c>
      <c r="C73" s="155">
        <f>IF(B73="","",VLOOKUP(AD73,Varsayımlar!$B:$Q,3,0))</f>
        <v>8698829380698</v>
      </c>
      <c r="D73" s="155" t="s">
        <v>258</v>
      </c>
      <c r="E73" s="156" t="s">
        <v>91</v>
      </c>
      <c r="F73" s="154"/>
      <c r="G73" s="154"/>
      <c r="H73" s="154" t="str">
        <f>IF(B73="","",VLOOKUP(AD73,Varsayımlar!$B:$Q,5,0))</f>
        <v>MAGNİT MAVİ AMBALAJ 25CM</v>
      </c>
      <c r="I73" s="154">
        <f>IF(B73="","",VLOOKUP(AD73,Varsayımlar!B:T,19,0))</f>
        <v>0</v>
      </c>
      <c r="J73" s="154" t="str">
        <f>IF(B73="","",VLOOKUP(AD73,Varsayımlar!$B:$Q,6,0))</f>
        <v>SADE</v>
      </c>
      <c r="K73" s="154">
        <v>2016</v>
      </c>
      <c r="L73" s="154"/>
      <c r="M73" s="154">
        <f>IFERROR(IF(B73="","",K73/VLOOKUP(AD73,Varsayımlar!B:R,17,0)),"")</f>
        <v>24</v>
      </c>
      <c r="N73" s="154"/>
      <c r="O73" s="154">
        <v>30</v>
      </c>
      <c r="P73" s="154">
        <f>IF(B73="","",VLOOKUP(AD73,Varsayımlar!$B:$Q,7,0)*K73)</f>
        <v>60480</v>
      </c>
      <c r="Q73" s="154">
        <f>IF(B73="","",VLOOKUP(AD73,Varsayımlar!$B:$Q,8,0))</f>
        <v>25</v>
      </c>
      <c r="R73" s="154" t="str">
        <f>IF(B73="","",VLOOKUP(AD73,Varsayımlar!$B:$Q,9,0))</f>
        <v>SOFT</v>
      </c>
      <c r="S73" s="154">
        <f>IF(B73="","",VLOOKUP(AD73,Varsayımlar!$B:$Q,10,0))</f>
        <v>4</v>
      </c>
      <c r="T73" s="154">
        <f>IF(B73="","",VLOOKUP(AD73,Varsayımlar!$B:$Q,11,0))</f>
        <v>30</v>
      </c>
      <c r="U73" s="154">
        <f>IF(B73="","",VLOOKUP(AD73,Varsayımlar!$B:$Q,12,0))</f>
        <v>260</v>
      </c>
      <c r="V73" s="154" t="str">
        <f>IF(B73="","",VLOOKUP(AD73,Varsayımlar!$B:$Q,13,0))</f>
        <v>YURTDIŞI</v>
      </c>
      <c r="W73" s="154">
        <f>IF(B73="","",VLOOKUP(AD73,Varsayımlar!$B:$Q,14,0))</f>
        <v>9</v>
      </c>
      <c r="X73" s="157">
        <v>46221</v>
      </c>
      <c r="Y73" s="157">
        <v>46495</v>
      </c>
      <c r="Z73" s="154" t="s">
        <v>688</v>
      </c>
      <c r="AA73" s="154" t="str">
        <f>IF(B73="","",VLOOKUP(AD73,Varsayımlar!$B:$Q,15,0))</f>
        <v>25CM TURUNCU KOLİ-SOL ÜST DİKDÖRTGENE ÜRETİM TARİHİ BASILACAK</v>
      </c>
      <c r="AB73" s="154" t="str">
        <f>IF(B73="","",VLOOKUP(AD73,Varsayımlar!$B:$Q,16,0))</f>
        <v>24-26 CM</v>
      </c>
      <c r="AC73" s="90">
        <f>IF(B73="","",VLOOKUP(Sayfa2!AD70,Varsayımlar!B:S,18,0))</f>
        <v>0</v>
      </c>
      <c r="AD73" s="90" t="str">
        <f t="shared" si="3"/>
        <v>MAGNİTMAGNİT MAVİ AMBALAJ 25 CM 260G</v>
      </c>
    </row>
    <row r="74" spans="1:30" ht="78.75" hidden="1" x14ac:dyDescent="0.25">
      <c r="A74" s="9" t="s">
        <v>131</v>
      </c>
      <c r="B74" s="62" t="s">
        <v>90</v>
      </c>
      <c r="C74" s="33">
        <f>IF(B74="","",VLOOKUP(AD74,Varsayımlar!$B:$Q,3,0))</f>
        <v>8698829380698</v>
      </c>
      <c r="D74" s="33" t="s">
        <v>259</v>
      </c>
      <c r="E74" s="152" t="s">
        <v>91</v>
      </c>
      <c r="F74" s="62"/>
      <c r="G74" s="62"/>
      <c r="H74" s="62" t="str">
        <f>IF(B74="","",VLOOKUP(AD74,Varsayımlar!$B:$Q,5,0))</f>
        <v>MAGNİT MAVİ AMBALAJ 25CM</v>
      </c>
      <c r="I74" s="62">
        <f>IF(B74="","",VLOOKUP(AD74,Varsayımlar!B:T,19,0))</f>
        <v>0</v>
      </c>
      <c r="J74" s="62" t="str">
        <f>IF(B74="","",VLOOKUP(AD74,Varsayımlar!$B:$Q,6,0))</f>
        <v>SADE</v>
      </c>
      <c r="K74" s="62">
        <v>2016</v>
      </c>
      <c r="L74" s="62"/>
      <c r="M74" s="62">
        <f>IFERROR(IF(B74="","",K74/VLOOKUP(AD74,Varsayımlar!B:R,17,0)),"")</f>
        <v>24</v>
      </c>
      <c r="N74" s="62"/>
      <c r="O74" s="62">
        <v>30</v>
      </c>
      <c r="P74" s="62">
        <f>IF(B74="","",VLOOKUP(AD74,Varsayımlar!$B:$Q,7,0)*K74)</f>
        <v>60480</v>
      </c>
      <c r="Q74" s="62">
        <f>IF(B74="","",VLOOKUP(AD74,Varsayımlar!$B:$Q,8,0))</f>
        <v>25</v>
      </c>
      <c r="R74" s="62" t="str">
        <f>IF(B74="","",VLOOKUP(AD74,Varsayımlar!$B:$Q,9,0))</f>
        <v>SOFT</v>
      </c>
      <c r="S74" s="62">
        <f>IF(B74="","",VLOOKUP(AD74,Varsayımlar!$B:$Q,10,0))</f>
        <v>4</v>
      </c>
      <c r="T74" s="62">
        <f>IF(B74="","",VLOOKUP(AD74,Varsayımlar!$B:$Q,11,0))</f>
        <v>30</v>
      </c>
      <c r="U74" s="62">
        <f>IF(B74="","",VLOOKUP(AD74,Varsayımlar!$B:$Q,12,0))</f>
        <v>260</v>
      </c>
      <c r="V74" s="62" t="str">
        <f>IF(B74="","",VLOOKUP(AD74,Varsayımlar!$B:$Q,13,0))</f>
        <v>YURTDIŞI</v>
      </c>
      <c r="W74" s="62">
        <f>IF(B74="","",VLOOKUP(AD74,Varsayımlar!$B:$Q,14,0))</f>
        <v>9</v>
      </c>
      <c r="X74" s="63">
        <v>46223</v>
      </c>
      <c r="Y74" s="63">
        <v>46497</v>
      </c>
      <c r="Z74" s="62" t="s">
        <v>691</v>
      </c>
      <c r="AA74" s="62" t="str">
        <f>IF(B74="","",VLOOKUP(AD74,Varsayımlar!$B:$Q,15,0))</f>
        <v>25CM TURUNCU KOLİ-SOL ÜST DİKDÖRTGENE ÜRETİM TARİHİ BASILACAK</v>
      </c>
      <c r="AB74" s="62" t="str">
        <f>IF(B74="","",VLOOKUP(AD74,Varsayımlar!$B:$Q,16,0))</f>
        <v>24-26 CM</v>
      </c>
      <c r="AC74" s="90">
        <f>IF(B74="","",VLOOKUP(Sayfa2!AD71,Varsayımlar!B:S,18,0))</f>
        <v>0</v>
      </c>
      <c r="AD74" s="90" t="str">
        <f t="shared" ref="AD74:AD76" si="4">IF(B74="","",CONCATENATE(B74,E74))</f>
        <v>MAGNİTMAGNİT MAVİ AMBALAJ 25 CM 260G</v>
      </c>
    </row>
    <row r="75" spans="1:30" ht="78.75" hidden="1" x14ac:dyDescent="0.25">
      <c r="A75" s="9" t="s">
        <v>132</v>
      </c>
      <c r="B75" s="107" t="s">
        <v>90</v>
      </c>
      <c r="C75" s="108">
        <f>IF(B75="","",VLOOKUP(AD75,Varsayımlar!$B:$Q,3,0))</f>
        <v>8698829380698</v>
      </c>
      <c r="D75" s="108" t="s">
        <v>260</v>
      </c>
      <c r="E75" s="150" t="s">
        <v>91</v>
      </c>
      <c r="F75" s="107"/>
      <c r="G75" s="107"/>
      <c r="H75" s="107" t="str">
        <f>IF(B75="","",VLOOKUP(AD75,Varsayımlar!$B:$Q,5,0))</f>
        <v>MAGNİT MAVİ AMBALAJ 25CM</v>
      </c>
      <c r="I75" s="107">
        <f>IF(B75="","",VLOOKUP(AD75,Varsayımlar!B:T,19,0))</f>
        <v>0</v>
      </c>
      <c r="J75" s="107" t="str">
        <f>IF(B75="","",VLOOKUP(AD75,Varsayımlar!$B:$Q,6,0))</f>
        <v>SADE</v>
      </c>
      <c r="K75" s="107">
        <v>2016</v>
      </c>
      <c r="L75" s="107"/>
      <c r="M75" s="107">
        <f>IFERROR(IF(B75="","",K75/VLOOKUP(AD75,Varsayımlar!B:R,17,0)),"")</f>
        <v>24</v>
      </c>
      <c r="N75" s="107"/>
      <c r="O75" s="107">
        <v>30</v>
      </c>
      <c r="P75" s="107">
        <f>IF(B75="","",VLOOKUP(AD75,Varsayımlar!$B:$Q,7,0)*K75)</f>
        <v>60480</v>
      </c>
      <c r="Q75" s="107">
        <f>IF(B75="","",VLOOKUP(AD75,Varsayımlar!$B:$Q,8,0))</f>
        <v>25</v>
      </c>
      <c r="R75" s="107" t="str">
        <f>IF(B75="","",VLOOKUP(AD75,Varsayımlar!$B:$Q,9,0))</f>
        <v>SOFT</v>
      </c>
      <c r="S75" s="107">
        <f>IF(B75="","",VLOOKUP(AD75,Varsayımlar!$B:$Q,10,0))</f>
        <v>4</v>
      </c>
      <c r="T75" s="107">
        <f>IF(B75="","",VLOOKUP(AD75,Varsayımlar!$B:$Q,11,0))</f>
        <v>30</v>
      </c>
      <c r="U75" s="107">
        <f>IF(B75="","",VLOOKUP(AD75,Varsayımlar!$B:$Q,12,0))</f>
        <v>260</v>
      </c>
      <c r="V75" s="107" t="str">
        <f>IF(B75="","",VLOOKUP(AD75,Varsayımlar!$B:$Q,13,0))</f>
        <v>YURTDIŞI</v>
      </c>
      <c r="W75" s="107">
        <f>IF(B75="","",VLOOKUP(AD75,Varsayımlar!$B:$Q,14,0))</f>
        <v>9</v>
      </c>
      <c r="X75" s="110">
        <v>46223</v>
      </c>
      <c r="Y75" s="110">
        <v>46497</v>
      </c>
      <c r="Z75" s="107" t="s">
        <v>692</v>
      </c>
      <c r="AA75" s="107" t="str">
        <f>IF(B75="","",VLOOKUP(AD75,Varsayımlar!$B:$Q,15,0))</f>
        <v>25CM TURUNCU KOLİ-SOL ÜST DİKDÖRTGENE ÜRETİM TARİHİ BASILACAK</v>
      </c>
      <c r="AB75" s="107" t="str">
        <f>IF(B75="","",VLOOKUP(AD75,Varsayımlar!$B:$Q,16,0))</f>
        <v>24-26 CM</v>
      </c>
      <c r="AC75" s="90">
        <f>IF(B75="","",VLOOKUP(Sayfa2!AD72,Varsayımlar!B:S,18,0))</f>
        <v>0</v>
      </c>
      <c r="AD75" s="90" t="str">
        <f t="shared" si="4"/>
        <v>MAGNİTMAGNİT MAVİ AMBALAJ 25 CM 260G</v>
      </c>
    </row>
    <row r="76" spans="1:30" ht="78.75" hidden="1" x14ac:dyDescent="0.25">
      <c r="A76" s="9" t="s">
        <v>133</v>
      </c>
      <c r="B76" s="70" t="s">
        <v>90</v>
      </c>
      <c r="C76" s="71">
        <f>IF(B76="","",VLOOKUP(AD76,Varsayımlar!$B:$Q,3,0))</f>
        <v>8698829380698</v>
      </c>
      <c r="D76" s="71" t="s">
        <v>261</v>
      </c>
      <c r="E76" s="72" t="s">
        <v>91</v>
      </c>
      <c r="F76" s="70"/>
      <c r="G76" s="70"/>
      <c r="H76" s="70" t="str">
        <f>IF(B76="","",VLOOKUP(AD76,Varsayımlar!$B:$Q,5,0))</f>
        <v>MAGNİT MAVİ AMBALAJ 25CM</v>
      </c>
      <c r="I76" s="70">
        <f>IF(B76="","",VLOOKUP(AD76,Varsayımlar!B:T,19,0))</f>
        <v>0</v>
      </c>
      <c r="J76" s="70" t="str">
        <f>IF(B76="","",VLOOKUP(AD76,Varsayımlar!$B:$Q,6,0))</f>
        <v>SADE</v>
      </c>
      <c r="K76" s="70">
        <v>2016</v>
      </c>
      <c r="L76" s="70"/>
      <c r="M76" s="70">
        <f>IFERROR(IF(B76="","",K76/VLOOKUP(AD76,Varsayımlar!B:R,17,0)),"")</f>
        <v>24</v>
      </c>
      <c r="N76" s="70"/>
      <c r="O76" s="70">
        <v>30</v>
      </c>
      <c r="P76" s="70">
        <f>IF(B76="","",VLOOKUP(AD76,Varsayımlar!$B:$Q,7,0)*K76)</f>
        <v>60480</v>
      </c>
      <c r="Q76" s="70">
        <f>IF(B76="","",VLOOKUP(AD76,Varsayımlar!$B:$Q,8,0))</f>
        <v>25</v>
      </c>
      <c r="R76" s="70" t="str">
        <f>IF(B76="","",VLOOKUP(AD76,Varsayımlar!$B:$Q,9,0))</f>
        <v>SOFT</v>
      </c>
      <c r="S76" s="70">
        <f>IF(B76="","",VLOOKUP(AD76,Varsayımlar!$B:$Q,10,0))</f>
        <v>4</v>
      </c>
      <c r="T76" s="70">
        <f>IF(B76="","",VLOOKUP(AD76,Varsayımlar!$B:$Q,11,0))</f>
        <v>30</v>
      </c>
      <c r="U76" s="70">
        <f>IF(B76="","",VLOOKUP(AD76,Varsayımlar!$B:$Q,12,0))</f>
        <v>260</v>
      </c>
      <c r="V76" s="70" t="str">
        <f>IF(B76="","",VLOOKUP(AD76,Varsayımlar!$B:$Q,13,0))</f>
        <v>YURTDIŞI</v>
      </c>
      <c r="W76" s="70">
        <f>IF(B76="","",VLOOKUP(AD76,Varsayımlar!$B:$Q,14,0))</f>
        <v>9</v>
      </c>
      <c r="X76" s="73">
        <v>46224</v>
      </c>
      <c r="Y76" s="73">
        <v>46498</v>
      </c>
      <c r="Z76" s="70">
        <v>26072125</v>
      </c>
      <c r="AA76" s="70" t="str">
        <f>IF(B76="","",VLOOKUP(AD76,Varsayımlar!$B:$Q,15,0))</f>
        <v>25CM TURUNCU KOLİ-SOL ÜST DİKDÖRTGENE ÜRETİM TARİHİ BASILACAK</v>
      </c>
      <c r="AB76" s="70" t="str">
        <f>IF(B76="","",VLOOKUP(AD76,Varsayımlar!$B:$Q,16,0))</f>
        <v>24-26 CM</v>
      </c>
      <c r="AC76" s="90">
        <f>IF(B76="","",VLOOKUP(Sayfa2!AD73,Varsayımlar!B:S,18,0))</f>
        <v>0</v>
      </c>
      <c r="AD76" s="90" t="str">
        <f t="shared" si="4"/>
        <v>MAGNİTMAGNİT MAVİ AMBALAJ 25 CM 260G</v>
      </c>
    </row>
    <row r="77" spans="1:30" ht="50.25" hidden="1" customHeight="1" x14ac:dyDescent="0.25">
      <c r="A77" s="9" t="s">
        <v>134</v>
      </c>
      <c r="B77" s="77" t="s">
        <v>79</v>
      </c>
      <c r="C77" s="76">
        <f>IF(B77="","",VLOOKUP(AD77,Varsayımlar!$B:$Q,3,0))</f>
        <v>8698829380698</v>
      </c>
      <c r="D77" s="76"/>
      <c r="E77" s="75" t="s">
        <v>85</v>
      </c>
      <c r="F77" s="77"/>
      <c r="G77" s="77"/>
      <c r="H77" s="77" t="str">
        <f>IF(B77="","",VLOOKUP(AD77,Varsayımlar!$B:$Q,5,0))</f>
        <v xml:space="preserve">MANETKA PEYNİRLİ 25 CM </v>
      </c>
      <c r="I77" s="77">
        <f>IF(B77="","",VLOOKUP(AD77,Varsayımlar!B:T,19,0))</f>
        <v>0</v>
      </c>
      <c r="J77" s="77" t="str">
        <f>IF(B77="","",VLOOKUP(AD77,Varsayımlar!$B:$Q,6,0))</f>
        <v>PEYNİRLİ</v>
      </c>
      <c r="K77" s="77">
        <v>2496</v>
      </c>
      <c r="L77" s="77"/>
      <c r="M77" s="77">
        <f>IFERROR(IF(B77="","",K77/VLOOKUP(AD77,Varsayımlar!B:R,17,0)),"")</f>
        <v>32</v>
      </c>
      <c r="N77" s="77"/>
      <c r="O77" s="77">
        <v>36</v>
      </c>
      <c r="P77" s="77">
        <f>IF(B77="","",VLOOKUP(AD77,Varsayımlar!$B:$Q,7,0)*K77)</f>
        <v>74880</v>
      </c>
      <c r="Q77" s="77">
        <f>IF(B77="","",VLOOKUP(AD77,Varsayımlar!$B:$Q,8,0))</f>
        <v>25</v>
      </c>
      <c r="R77" s="77" t="str">
        <f>IF(B77="","",VLOOKUP(AD77,Varsayımlar!$B:$Q,9,0))</f>
        <v>SOFT-AT</v>
      </c>
      <c r="S77" s="77">
        <f>IF(B77="","",VLOOKUP(AD77,Varsayımlar!$B:$Q,10,0))</f>
        <v>4</v>
      </c>
      <c r="T77" s="77">
        <f>IF(B77="","",VLOOKUP(AD77,Varsayımlar!$B:$Q,11,0))</f>
        <v>30</v>
      </c>
      <c r="U77" s="77">
        <f>IF(B77="","",VLOOKUP(AD77,Varsayımlar!$B:$Q,12,0))</f>
        <v>250</v>
      </c>
      <c r="V77" s="77" t="str">
        <f>IF(B77="","",VLOOKUP(AD77,Varsayımlar!$B:$Q,13,0))</f>
        <v>YURTDIŞI</v>
      </c>
      <c r="W77" s="77">
        <f>IF(B77="","",VLOOKUP(AD77,Varsayımlar!$B:$Q,14,0))</f>
        <v>6</v>
      </c>
      <c r="X77" s="78">
        <v>46223</v>
      </c>
      <c r="Y77" s="78">
        <v>46407</v>
      </c>
      <c r="Z77" s="77">
        <v>26072025</v>
      </c>
      <c r="AA77" s="77" t="str">
        <f>IF(B77="","",VLOOKUP(AD77,Varsayımlar!$B:$Q,15,0))</f>
        <v>KIRMIZI KOLİ-TARİHLİ KOLİ ETİKETİ</v>
      </c>
      <c r="AB77" s="77" t="str">
        <f>IF(B77="","",VLOOKUP(AD77,Varsayımlar!$B:$Q,16,0))</f>
        <v>24-26 CM</v>
      </c>
      <c r="AC77" s="90">
        <f>IF(B77="","",VLOOKUP(Sayfa2!AD95,Varsayımlar!B:S,18,0))</f>
        <v>0</v>
      </c>
      <c r="AD77" s="90" t="str">
        <f>IF(B77="","",CONCATENATE(B77,E77))</f>
        <v>LLC KOTORMANETKA PEYNİRLİ 25CM</v>
      </c>
    </row>
    <row r="78" spans="1:30" ht="50.25" hidden="1" customHeight="1" x14ac:dyDescent="0.25">
      <c r="A78" s="9" t="s">
        <v>135</v>
      </c>
      <c r="B78" s="67" t="s">
        <v>676</v>
      </c>
      <c r="C78" s="4" t="e">
        <f>IF(B78="","",VLOOKUP(AD78,#REF!,3,0))</f>
        <v>#REF!</v>
      </c>
      <c r="D78" s="4">
        <v>49</v>
      </c>
      <c r="E78" s="105" t="s">
        <v>95</v>
      </c>
      <c r="F78" s="67"/>
      <c r="G78" s="67"/>
      <c r="H78" s="67" t="e">
        <f>IF(B78="","",VLOOKUP(AD78,#REF!,5,0))</f>
        <v>#REF!</v>
      </c>
      <c r="I78" s="67" t="e">
        <f>IF(B78="","",VLOOKUP(AD78,#REF!,19,0))</f>
        <v>#REF!</v>
      </c>
      <c r="J78" s="67" t="e">
        <f>IF(B78="","",VLOOKUP(AD78,#REF!,6,0))</f>
        <v>#REF!</v>
      </c>
      <c r="K78" s="67">
        <v>504</v>
      </c>
      <c r="L78" s="67"/>
      <c r="M78" s="67" t="str">
        <f>IFERROR(IF(B78="","",K78/VLOOKUP(AD78,#REF!,17,0)),"")</f>
        <v/>
      </c>
      <c r="N78" s="67"/>
      <c r="O78" s="67">
        <v>6</v>
      </c>
      <c r="P78" s="67" t="e">
        <f>IF(B78="","",VLOOKUP(AD78,#REF!,7,0)*K78)</f>
        <v>#REF!</v>
      </c>
      <c r="Q78" s="67" t="e">
        <f>IF(B78="","",VLOOKUP(AD78,#REF!,8,0))</f>
        <v>#REF!</v>
      </c>
      <c r="R78" s="67" t="e">
        <f>IF(B78="","",VLOOKUP(AD78,#REF!,9,0))</f>
        <v>#REF!</v>
      </c>
      <c r="S78" s="67" t="e">
        <f>IF(B78="","",VLOOKUP(AD78,#REF!,10,0))</f>
        <v>#REF!</v>
      </c>
      <c r="T78" s="67" t="e">
        <f>IF(B78="","",VLOOKUP(AD78,#REF!,11,0))</f>
        <v>#REF!</v>
      </c>
      <c r="U78" s="67" t="e">
        <f>IF(B78="","",VLOOKUP(AD78,#REF!,12,0))</f>
        <v>#REF!</v>
      </c>
      <c r="V78" s="67" t="e">
        <f>IF(B78="","",VLOOKUP(AD78,#REF!,13,0))</f>
        <v>#REF!</v>
      </c>
      <c r="W78" s="67" t="e">
        <f>IF(B78="","",VLOOKUP(AD78,#REF!,14,0))</f>
        <v>#REF!</v>
      </c>
      <c r="X78" s="68">
        <v>46226</v>
      </c>
      <c r="Y78" s="68">
        <v>46500</v>
      </c>
      <c r="Z78" s="67">
        <v>26072325</v>
      </c>
      <c r="AA78" s="67" t="e">
        <f>IF(B78="","",VLOOKUP(AD78,#REF!,15,0))</f>
        <v>#REF!</v>
      </c>
      <c r="AB78" s="67" t="e">
        <f>IF(B78="","",VLOOKUP(AD78,#REF!,16,0))</f>
        <v>#REF!</v>
      </c>
      <c r="AC78" s="9" t="e">
        <f>IF(B78="","",VLOOKUP(#REF!,#REF!,18,0))</f>
        <v>#REF!</v>
      </c>
      <c r="AD78" s="9" t="str">
        <f>IF(B78="","",CONCATENATE(B78,E78))</f>
        <v>GermesKırmızı Tortillas-Germes-25cm 375g</v>
      </c>
    </row>
    <row r="79" spans="1:30" x14ac:dyDescent="0.25">
      <c r="A79" s="9" t="s">
        <v>136</v>
      </c>
      <c r="B79" s="70"/>
      <c r="C79" s="71" t="str">
        <f>IF(B79="","",VLOOKUP(AD79,Varsayımlar!$B:$Q,3,0))</f>
        <v/>
      </c>
      <c r="D79" s="71"/>
      <c r="E79" s="71"/>
      <c r="F79" s="70"/>
      <c r="G79" s="70"/>
      <c r="H79" s="70" t="str">
        <f>IF(B79="","",VLOOKUP(AD79,Varsayımlar!$B:$Q,5,0))</f>
        <v/>
      </c>
      <c r="I79" s="70"/>
      <c r="J79" s="70" t="str">
        <f>IF(B79="","",VLOOKUP(AD79,Varsayımlar!$B:$Q,6,0))</f>
        <v/>
      </c>
      <c r="K79" s="70"/>
      <c r="L79" s="70"/>
      <c r="M79" s="70" t="str">
        <f>IFERROR(IF(B79="","",K79/VLOOKUP(AD79,Varsayımlar!B:R,17,0)),"")</f>
        <v/>
      </c>
      <c r="N79" s="70"/>
      <c r="O79" s="70"/>
      <c r="P79" s="70" t="str">
        <f>IF(B79="","",VLOOKUP(AD79,Varsayımlar!$B:$Q,7,0)*K79)</f>
        <v/>
      </c>
      <c r="Q79" s="70" t="str">
        <f>IF(B79="","",VLOOKUP(AD79,Varsayımlar!$B:$Q,8,0))</f>
        <v/>
      </c>
      <c r="R79" s="70" t="str">
        <f>IF(B79="","",VLOOKUP(AD79,Varsayımlar!$B:$Q,9,0))</f>
        <v/>
      </c>
      <c r="S79" s="70" t="str">
        <f>IF(B79="","",VLOOKUP(AD79,Varsayımlar!$B:$Q,10,0))</f>
        <v/>
      </c>
      <c r="T79" s="70" t="str">
        <f>IF(B79="","",VLOOKUP(AD79,Varsayımlar!$B:$Q,11,0))</f>
        <v/>
      </c>
      <c r="U79" s="70" t="str">
        <f>IF(B79="","",VLOOKUP(AD79,Varsayımlar!$B:$Q,12,0))</f>
        <v/>
      </c>
      <c r="V79" s="70" t="str">
        <f>IF(B79="","",VLOOKUP(AD79,Varsayımlar!$B:$Q,13,0))</f>
        <v/>
      </c>
      <c r="W79" s="70" t="str">
        <f>IF(B79="","",VLOOKUP(AD79,Varsayımlar!$B:$Q,14,0))</f>
        <v/>
      </c>
      <c r="X79" s="70"/>
      <c r="Y79" s="70"/>
      <c r="Z79" s="70"/>
      <c r="AA79" s="70" t="str">
        <f>IF(B79="","",VLOOKUP(AD79,Varsayımlar!$B:$Q,15,0))</f>
        <v/>
      </c>
      <c r="AB79" s="70" t="str">
        <f>IF(B79="","",VLOOKUP(AD79,Varsayımlar!$B:$Q,16,0))</f>
        <v/>
      </c>
      <c r="AC79" s="70" t="str">
        <f>IF(B79="","",VLOOKUP(Sayfa2!AD32,Varsayımlar!B:S,18,0))</f>
        <v/>
      </c>
      <c r="AD79" s="61"/>
    </row>
    <row r="80" spans="1:30" x14ac:dyDescent="0.25">
      <c r="A80" s="9" t="s">
        <v>137</v>
      </c>
      <c r="B80" s="70"/>
      <c r="C80" s="71" t="str">
        <f>IF(B80="","",VLOOKUP(AD80,Varsayımlar!$B:$Q,3,0))</f>
        <v/>
      </c>
      <c r="D80" s="71"/>
      <c r="E80" s="71"/>
      <c r="F80" s="70"/>
      <c r="G80" s="70"/>
      <c r="H80" s="70" t="str">
        <f>IF(B80="","",VLOOKUP(AD80,Varsayımlar!$B:$Q,5,0))</f>
        <v/>
      </c>
      <c r="I80" s="70"/>
      <c r="J80" s="70" t="str">
        <f>IF(B80="","",VLOOKUP(AD80,Varsayımlar!$B:$Q,6,0))</f>
        <v/>
      </c>
      <c r="K80" s="70"/>
      <c r="L80" s="70"/>
      <c r="M80" s="70" t="str">
        <f>IFERROR(IF(B80="","",K80/VLOOKUP(AD80,Varsayımlar!B:R,17,0)),"")</f>
        <v/>
      </c>
      <c r="N80" s="70"/>
      <c r="O80" s="70"/>
      <c r="P80" s="70" t="str">
        <f>IF(B80="","",VLOOKUP(AD80,Varsayımlar!$B:$Q,7,0)*K80)</f>
        <v/>
      </c>
      <c r="Q80" s="70" t="str">
        <f>IF(B80="","",VLOOKUP(AD80,Varsayımlar!$B:$Q,8,0))</f>
        <v/>
      </c>
      <c r="R80" s="70" t="str">
        <f>IF(B80="","",VLOOKUP(AD80,Varsayımlar!$B:$Q,9,0))</f>
        <v/>
      </c>
      <c r="S80" s="70" t="str">
        <f>IF(B80="","",VLOOKUP(AD80,Varsayımlar!$B:$Q,10,0))</f>
        <v/>
      </c>
      <c r="T80" s="70" t="str">
        <f>IF(B80="","",VLOOKUP(AD80,Varsayımlar!$B:$Q,11,0))</f>
        <v/>
      </c>
      <c r="U80" s="70" t="str">
        <f>IF(B80="","",VLOOKUP(AD80,Varsayımlar!$B:$Q,12,0))</f>
        <v/>
      </c>
      <c r="V80" s="70" t="str">
        <f>IF(B80="","",VLOOKUP(AD80,Varsayımlar!$B:$Q,13,0))</f>
        <v/>
      </c>
      <c r="W80" s="70" t="str">
        <f>IF(B80="","",VLOOKUP(AD80,Varsayımlar!$B:$Q,14,0))</f>
        <v/>
      </c>
      <c r="X80" s="70"/>
      <c r="Y80" s="70"/>
      <c r="Z80" s="70"/>
      <c r="AA80" s="70" t="str">
        <f>IF(B80="","",VLOOKUP(AD80,Varsayımlar!$B:$Q,15,0))</f>
        <v/>
      </c>
      <c r="AB80" s="70" t="str">
        <f>IF(B80="","",VLOOKUP(AD80,Varsayımlar!$B:$Q,16,0))</f>
        <v/>
      </c>
      <c r="AC80" s="70" t="str">
        <f>IF(B80="","",VLOOKUP(Sayfa2!AD33,Varsayımlar!B:S,18,0))</f>
        <v/>
      </c>
      <c r="AD80" s="61"/>
    </row>
    <row r="81" spans="1:30" x14ac:dyDescent="0.25">
      <c r="C81" s="80" t="str">
        <f>IF(B81="","",VLOOKUP(AD81,Varsayımlar!$B:$Q,3,0))</f>
        <v/>
      </c>
      <c r="H81" s="8" t="str">
        <f>IF(B81="","",VLOOKUP(AD81,Varsayımlar!$B:$Q,5,0))</f>
        <v/>
      </c>
      <c r="J81" s="8" t="str">
        <f>IF(B81="","",VLOOKUP(AD81,Varsayımlar!$B:$Q,6,0))</f>
        <v/>
      </c>
      <c r="P81" s="8" t="str">
        <f>IF(B81="","",VLOOKUP(AD81,Varsayımlar!$B:$Q,7,0)*K81)</f>
        <v/>
      </c>
      <c r="Q81" s="8" t="str">
        <f>IF(B81="","",VLOOKUP(AD81,Varsayımlar!$B:$Q,8,0))</f>
        <v/>
      </c>
      <c r="R81" s="8" t="str">
        <f>IF(B81="","",VLOOKUP(AD81,Varsayımlar!$B:$Q,9,0))</f>
        <v/>
      </c>
      <c r="S81" s="8" t="str">
        <f>IF(B81="","",VLOOKUP(AD81,Varsayımlar!$B:$Q,10,0))</f>
        <v/>
      </c>
      <c r="T81" s="8" t="str">
        <f>IF(B81="","",VLOOKUP(AD81,Varsayımlar!$B:$Q,11,0))</f>
        <v/>
      </c>
      <c r="U81" s="8" t="str">
        <f>IF(B81="","",VLOOKUP(AD81,Varsayımlar!$B:$Q,12,0))</f>
        <v/>
      </c>
      <c r="V81" s="8" t="str">
        <f>IF(B81="","",VLOOKUP(AD81,Varsayımlar!$B:$Q,13,0))</f>
        <v/>
      </c>
      <c r="W81" s="8" t="str">
        <f>IF(B81="","",VLOOKUP(AD81,Varsayımlar!$B:$Q,14,0))</f>
        <v/>
      </c>
      <c r="AA81" s="8" t="str">
        <f>IF(B81="","",VLOOKUP(AD81,Varsayımlar!$B:$Q,15,0))</f>
        <v/>
      </c>
      <c r="AB81" s="8" t="str">
        <f>IF(B81="","",VLOOKUP(AD81,Varsayımlar!$B:$Q,16,0))</f>
        <v/>
      </c>
      <c r="AD81" s="8" t="str">
        <f>IF(B81="","",CONCATENATE(B81,E81))</f>
        <v/>
      </c>
    </row>
    <row r="82" spans="1:30" ht="31.5" x14ac:dyDescent="0.25">
      <c r="A82" s="198" t="s">
        <v>120</v>
      </c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55"/>
    </row>
    <row r="83" spans="1:30" ht="63" x14ac:dyDescent="0.25">
      <c r="A83" s="9" t="s">
        <v>0</v>
      </c>
      <c r="B83" s="9" t="s">
        <v>1</v>
      </c>
      <c r="C83" s="10" t="s">
        <v>36</v>
      </c>
      <c r="D83" s="10" t="s">
        <v>177</v>
      </c>
      <c r="E83" s="10" t="s">
        <v>42</v>
      </c>
      <c r="F83" s="9" t="s">
        <v>43</v>
      </c>
      <c r="G83" s="9" t="s">
        <v>13</v>
      </c>
      <c r="H83" s="9" t="s">
        <v>2</v>
      </c>
      <c r="I83" s="9" t="s">
        <v>83</v>
      </c>
      <c r="J83" s="9" t="s">
        <v>3</v>
      </c>
      <c r="K83" s="9" t="s">
        <v>21</v>
      </c>
      <c r="L83" s="9" t="s">
        <v>141</v>
      </c>
      <c r="M83" s="9" t="s">
        <v>20</v>
      </c>
      <c r="N83" s="9" t="s">
        <v>243</v>
      </c>
      <c r="O83" s="9" t="s">
        <v>176</v>
      </c>
      <c r="P83" s="9" t="s">
        <v>16</v>
      </c>
      <c r="Q83" s="9" t="s">
        <v>4</v>
      </c>
      <c r="R83" s="9" t="s">
        <v>5</v>
      </c>
      <c r="S83" s="9" t="s">
        <v>6</v>
      </c>
      <c r="T83" s="9" t="s">
        <v>33</v>
      </c>
      <c r="U83" s="9" t="s">
        <v>7</v>
      </c>
      <c r="V83" s="9" t="s">
        <v>8</v>
      </c>
      <c r="W83" s="9" t="s">
        <v>9</v>
      </c>
      <c r="X83" s="9" t="s">
        <v>10</v>
      </c>
      <c r="Y83" s="9" t="s">
        <v>11</v>
      </c>
      <c r="Z83" s="9" t="s">
        <v>12</v>
      </c>
      <c r="AA83" s="9" t="s">
        <v>14</v>
      </c>
      <c r="AB83" s="9" t="s">
        <v>15</v>
      </c>
      <c r="AC83" s="9" t="s">
        <v>305</v>
      </c>
      <c r="AD83" s="8" t="s">
        <v>50</v>
      </c>
    </row>
    <row r="84" spans="1:30" ht="42" customHeight="1" x14ac:dyDescent="0.25">
      <c r="A84" s="9" t="s">
        <v>29</v>
      </c>
      <c r="B84" s="64" t="s">
        <v>632</v>
      </c>
      <c r="C84" s="65">
        <f>IF(B84="","",VLOOKUP(AD84,Varsayımlar!$B:$Q,3,0))</f>
        <v>8698829380698</v>
      </c>
      <c r="D84" s="65"/>
      <c r="E84" s="69" t="s">
        <v>633</v>
      </c>
      <c r="F84" s="64" t="s">
        <v>638</v>
      </c>
      <c r="G84" s="64"/>
      <c r="H84" s="64" t="str">
        <f>IF(B84="","",VLOOKUP(AD84,Varsayımlar!$B:$Q,5,0))</f>
        <v>Willifood 20cm 10 pcs 450g</v>
      </c>
      <c r="I84" s="64">
        <f>IF(B84="","",VLOOKUP(AD84,Varsayımlar!B:T,19,0))</f>
        <v>0</v>
      </c>
      <c r="J84" s="64" t="str">
        <f>IF(B84="","",VLOOKUP(AD84,Varsayımlar!$B:$Q,6,0))</f>
        <v>SADE</v>
      </c>
      <c r="K84" s="64">
        <v>1600</v>
      </c>
      <c r="L84" s="64"/>
      <c r="M84" s="64" t="str">
        <f>IFERROR(IF(B84="","",K84/VLOOKUP(AD84,Varsayımlar!B:R,17,0)),"")</f>
        <v/>
      </c>
      <c r="N84" s="64"/>
      <c r="O84" s="64">
        <v>4</v>
      </c>
      <c r="P84" s="64">
        <f>IF(B84="","",VLOOKUP(AD84,Varsayımlar!$B:$Q,7,0)*K84)</f>
        <v>19200</v>
      </c>
      <c r="Q84" s="64">
        <f>IF(B84="","",VLOOKUP(AD84,Varsayımlar!$B:$Q,8,0))</f>
        <v>20</v>
      </c>
      <c r="R84" s="64" t="str">
        <f>IF(B84="","",VLOOKUP(AD84,Varsayımlar!$B:$Q,9,0))</f>
        <v>Irak Soft</v>
      </c>
      <c r="S84" s="64">
        <f>IF(B84="","",VLOOKUP(AD84,Varsayımlar!$B:$Q,10,0))</f>
        <v>10</v>
      </c>
      <c r="T84" s="64">
        <f>IF(B84="","",VLOOKUP(AD84,Varsayımlar!$B:$Q,11,0))</f>
        <v>12</v>
      </c>
      <c r="U84" s="64">
        <f>IF(B84="","",VLOOKUP(AD84,Varsayımlar!$B:$Q,12,0))</f>
        <v>450</v>
      </c>
      <c r="V84" s="64" t="str">
        <f>IF(B84="","",VLOOKUP(AD84,Varsayımlar!$B:$Q,13,0))</f>
        <v>Yurtdışı</v>
      </c>
      <c r="W84" s="64" t="str">
        <f>IF(B84="","",VLOOKUP(AD84,Varsayımlar!$B:$Q,14,0))</f>
        <v>Özel Tarih</v>
      </c>
      <c r="X84" s="66"/>
      <c r="Y84" s="174" t="s">
        <v>634</v>
      </c>
      <c r="Z84" s="174" t="s">
        <v>722</v>
      </c>
      <c r="AA84" s="64" t="str">
        <f>IF(B84="","",VLOOKUP(AD84,Varsayımlar!$B:$Q,15,0))</f>
        <v>20cm koli-Etiketli</v>
      </c>
      <c r="AB84" s="64" t="str">
        <f>IF(B84="","",VLOOKUP(AD84,Varsayımlar!$B:$Q,16,0))</f>
        <v>19-21 cm</v>
      </c>
      <c r="AC84" s="90">
        <f>IF(B84="","",VLOOKUP(Sayfa2!AD77,Varsayımlar!B:S,18,0))</f>
        <v>0</v>
      </c>
      <c r="AD84" s="90" t="str">
        <f>IF(B84="","",CONCATENATE(B84,E84))</f>
        <v>WillifoodWillifood 20cm 10 pcs 450g</v>
      </c>
    </row>
    <row r="85" spans="1:30" ht="42" customHeight="1" x14ac:dyDescent="0.25">
      <c r="A85" s="9"/>
      <c r="B85" s="213" t="s">
        <v>885</v>
      </c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  <c r="AA85" s="213"/>
      <c r="AB85" s="213"/>
      <c r="AC85" s="90"/>
      <c r="AD85" s="90"/>
    </row>
    <row r="86" spans="1:30" ht="42" customHeight="1" x14ac:dyDescent="0.25">
      <c r="A86" s="183"/>
      <c r="B86" s="213" t="s">
        <v>886</v>
      </c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90"/>
      <c r="AD86" s="90"/>
    </row>
    <row r="87" spans="1:30" ht="204.75" x14ac:dyDescent="0.25">
      <c r="A87" s="183" t="s">
        <v>122</v>
      </c>
      <c r="B87" s="187" t="s">
        <v>871</v>
      </c>
      <c r="C87" s="184">
        <f>IF(B87="","",VLOOKUP(AD87,Varsayımlar!$B:$Q,3,0))</f>
        <v>8698829380698</v>
      </c>
      <c r="D87" s="184"/>
      <c r="E87" s="187" t="s">
        <v>872</v>
      </c>
      <c r="F87" s="185"/>
      <c r="G87" s="185"/>
      <c r="H87" s="185" t="str">
        <f>IF(B87="","",VLOOKUP(AD87,Varsayımlar!$B:$Q,5,0))</f>
        <v>Happylla 25cm (TS13542 arka tarafta yazacak)</v>
      </c>
      <c r="I87" s="185" t="str">
        <f>IF(B87="","",VLOOKUP(AD87,Varsayımlar!B:T,19,0))</f>
        <v>Ürün Analize gidecek, ambalaj ve katkısına dikkat edin, tamamı ayrılacak, lot güncel atılacak, kod yazılmayacak</v>
      </c>
      <c r="J87" s="185" t="str">
        <f>IF(B87="","",VLOOKUP(AD87,Varsayımlar!$B:$Q,6,0))</f>
        <v>Sade</v>
      </c>
      <c r="K87" s="185" t="s">
        <v>875</v>
      </c>
      <c r="L87" s="185"/>
      <c r="M87" s="185" t="str">
        <f>IFERROR(IF(B87="","",K87/VLOOKUP(AD87,Varsayımlar!B:R,17,0)),"")</f>
        <v/>
      </c>
      <c r="N87" s="185"/>
      <c r="O87" s="185">
        <v>1</v>
      </c>
      <c r="P87" s="185" t="e">
        <f>IF(B87="","",VLOOKUP(AD87,Varsayımlar!$B:$Q,7,0)*K87)</f>
        <v>#VALUE!</v>
      </c>
      <c r="Q87" s="185">
        <f>IF(B87="","",VLOOKUP(AD87,Varsayımlar!$B:$Q,8,0))</f>
        <v>25</v>
      </c>
      <c r="R87" s="185" t="str">
        <f>IF(B87="","",VLOOKUP(AD87,Varsayımlar!$B:$Q,9,0))</f>
        <v>Soft - H26</v>
      </c>
      <c r="S87" s="185">
        <f>IF(B87="","",VLOOKUP(AD87,Varsayımlar!$B:$Q,10,0))</f>
        <v>10</v>
      </c>
      <c r="T87" s="185">
        <f>IF(B87="","",VLOOKUP(AD87,Varsayımlar!$B:$Q,11,0))</f>
        <v>12</v>
      </c>
      <c r="U87" s="185">
        <f>IF(B87="","",VLOOKUP(AD87,Varsayımlar!$B:$Q,12,0))</f>
        <v>650</v>
      </c>
      <c r="V87" s="185" t="str">
        <f>IF(B87="","",VLOOKUP(AD87,Varsayımlar!$B:$Q,13,0))</f>
        <v>Yurtiçi</v>
      </c>
      <c r="W87" s="185">
        <f>IF(B87="","",VLOOKUP(AD87,Varsayımlar!$B:$Q,14,0))</f>
        <v>6</v>
      </c>
      <c r="X87" s="186" t="s">
        <v>161</v>
      </c>
      <c r="Y87" s="186" t="s">
        <v>161</v>
      </c>
      <c r="Z87" s="185" t="s">
        <v>161</v>
      </c>
      <c r="AA87" s="185" t="str">
        <f>IF(B87="","",VLOOKUP(AD87,Varsayımlar!$B:$Q,15,0))</f>
        <v>Kırmızı Koli</v>
      </c>
      <c r="AB87" s="185" t="str">
        <f>IF(B87="","",VLOOKUP(AD87,Varsayımlar!$B:$Q,16,0))</f>
        <v>24-26 cm</v>
      </c>
      <c r="AC87" s="90">
        <f>IF(B87="","",VLOOKUP(Sayfa2!AD60,Varsayımlar!B:S,18,0))</f>
        <v>0</v>
      </c>
      <c r="AD87" s="90" t="str">
        <f>IF(B87="","",CONCATENATE(B87,E87))</f>
        <v>Deneme - Helal DenetimHappylla 25cm (TS13542 arka tarafta yazacak)</v>
      </c>
    </row>
    <row r="88" spans="1:30" ht="30.75" customHeight="1" x14ac:dyDescent="0.25">
      <c r="A88" s="183"/>
      <c r="B88" s="214" t="s">
        <v>887</v>
      </c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90"/>
      <c r="AD88" s="90"/>
    </row>
    <row r="89" spans="1:30" ht="78.75" x14ac:dyDescent="0.25">
      <c r="A89" s="183" t="s">
        <v>123</v>
      </c>
      <c r="B89" s="70" t="s">
        <v>628</v>
      </c>
      <c r="C89" s="71">
        <f>IF(B89="","",VLOOKUP(AD89,Varsayımlar!$B:$Q,3,0))</f>
        <v>8698829380698</v>
      </c>
      <c r="D89" s="71"/>
      <c r="E89" s="72" t="s">
        <v>629</v>
      </c>
      <c r="F89" s="70"/>
      <c r="G89" s="70"/>
      <c r="H89" s="70" t="str">
        <f>IF(B89="","",VLOOKUP(AD89,Varsayımlar!$B:$Q,5,0))</f>
        <v>Oqqa 25cm 650g (Etiketli)</v>
      </c>
      <c r="I89" s="70" t="str">
        <f>IF(B89="","",VLOOKUP(AD89,Varsayımlar!B:T,19,0))</f>
        <v>Folik Asit Bilgisi Etiketli-Besin Değerleri</v>
      </c>
      <c r="J89" s="70" t="str">
        <f>IF(B89="","",VLOOKUP(AD89,Varsayımlar!$B:$Q,6,0))</f>
        <v>SADE (Folik Asitli Un)</v>
      </c>
      <c r="K89" s="70">
        <v>1000</v>
      </c>
      <c r="L89" s="70"/>
      <c r="M89" s="70" t="str">
        <f>IFERROR(IF(B89="","",K89/VLOOKUP(AD89,Varsayımlar!B:R,17,0)),"")</f>
        <v/>
      </c>
      <c r="N89" s="70"/>
      <c r="O89" s="70">
        <v>10</v>
      </c>
      <c r="P89" s="70">
        <f>IF(B89="","",VLOOKUP(AD89,Varsayımlar!$B:$Q,7,0)*K89)</f>
        <v>12000</v>
      </c>
      <c r="Q89" s="70">
        <f>IF(B89="","",VLOOKUP(AD89,Varsayımlar!$B:$Q,8,0))</f>
        <v>25</v>
      </c>
      <c r="R89" s="70" t="str">
        <f>IF(B89="","",VLOOKUP(AD89,Varsayımlar!$B:$Q,9,0))</f>
        <v>Irak Soft</v>
      </c>
      <c r="S89" s="70">
        <f>IF(B89="","",VLOOKUP(AD89,Varsayımlar!$B:$Q,10,0))</f>
        <v>10</v>
      </c>
      <c r="T89" s="70">
        <f>IF(B89="","",VLOOKUP(AD89,Varsayımlar!$B:$Q,11,0))</f>
        <v>12</v>
      </c>
      <c r="U89" s="70">
        <f>IF(B89="","",VLOOKUP(AD89,Varsayımlar!$B:$Q,12,0))</f>
        <v>650</v>
      </c>
      <c r="V89" s="70" t="str">
        <f>IF(B89="","",VLOOKUP(AD89,Varsayımlar!$B:$Q,13,0))</f>
        <v>Yurtdışı</v>
      </c>
      <c r="W89" s="70">
        <f>IF(B89="","",VLOOKUP(AD89,Varsayımlar!$B:$Q,14,0))</f>
        <v>12</v>
      </c>
      <c r="X89" s="73">
        <v>46205</v>
      </c>
      <c r="Y89" s="73">
        <v>46570</v>
      </c>
      <c r="Z89" s="70">
        <v>26070225</v>
      </c>
      <c r="AA89" s="70" t="str">
        <f>IF(B89="","",VLOOKUP(AD89,Varsayımlar!$B:$Q,15,0))</f>
        <v>Kırmızı Koli-Etiketli</v>
      </c>
      <c r="AB89" s="70" t="str">
        <f>IF(B89="","",VLOOKUP(AD89,Varsayımlar!$B:$Q,16,0))</f>
        <v>24-26cm</v>
      </c>
      <c r="AC89" s="90">
        <f>IF(B89="","",VLOOKUP(Sayfa2!AD61,Varsayımlar!B:S,18,0))</f>
        <v>0</v>
      </c>
      <c r="AD89" s="90" t="str">
        <f>IF(B89="","",CONCATENATE(B89,E89))</f>
        <v>Oqqa NaturalOqqa 25cm 10 lu 650g</v>
      </c>
    </row>
    <row r="90" spans="1:30" ht="126" x14ac:dyDescent="0.25">
      <c r="A90" s="183" t="s">
        <v>124</v>
      </c>
      <c r="B90" s="111" t="s">
        <v>104</v>
      </c>
      <c r="C90" s="112">
        <f>IF(B90="","",VLOOKUP(AD90,Varsayımlar!$B:$Q,3,0))</f>
        <v>8698829380698</v>
      </c>
      <c r="D90" s="112"/>
      <c r="E90" s="151" t="s">
        <v>105</v>
      </c>
      <c r="F90" s="111">
        <v>33</v>
      </c>
      <c r="G90" s="111" t="s">
        <v>720</v>
      </c>
      <c r="H90" s="111" t="str">
        <f>IF(B90="","",VLOOKUP(AD90,Varsayımlar!$B:$Q,5,0))</f>
        <v>TORTİLLAS 20CM (SAMAKAT BİLGİLERİ EKLİ)</v>
      </c>
      <c r="I90" s="111">
        <f>IF(B90="","",VLOOKUP(AD90,Varsayımlar!B:T,19,0))</f>
        <v>0</v>
      </c>
      <c r="J90" s="111" t="str">
        <f>IF(B90="","",VLOOKUP(AD90,Varsayımlar!$B:$Q,6,0))</f>
        <v>SADE</v>
      </c>
      <c r="K90" s="111">
        <v>5175</v>
      </c>
      <c r="L90" s="111" t="s">
        <v>695</v>
      </c>
      <c r="M90" s="111">
        <f>IFERROR(IF(B90="","",K90/VLOOKUP(AD90,Varsayımlar!B:R,17,0)),"")</f>
        <v>23</v>
      </c>
      <c r="N90" s="111"/>
      <c r="O90" s="111">
        <v>24</v>
      </c>
      <c r="P90" s="111">
        <f>IF(B90="","",VLOOKUP(AD90,Varsayımlar!$B:$Q,7,0)*K90)</f>
        <v>72450</v>
      </c>
      <c r="Q90" s="111">
        <f>IF(B90="","",VLOOKUP(AD90,Varsayımlar!$B:$Q,8,0))</f>
        <v>20</v>
      </c>
      <c r="R90" s="111" t="str">
        <f>IF(B90="","",VLOOKUP(AD90,Varsayımlar!$B:$Q,9,0))</f>
        <v>IRAK SOFT</v>
      </c>
      <c r="S90" s="111">
        <f>IF(B90="","",VLOOKUP(AD90,Varsayımlar!$B:$Q,10,0))</f>
        <v>4</v>
      </c>
      <c r="T90" s="111">
        <f>IF(B90="","",VLOOKUP(AD90,Varsayımlar!$B:$Q,11,0))</f>
        <v>14</v>
      </c>
      <c r="U90" s="111">
        <f>IF(B90="","",VLOOKUP(AD90,Varsayımlar!$B:$Q,12,0))</f>
        <v>166</v>
      </c>
      <c r="V90" s="111" t="str">
        <f>IF(B90="","",VLOOKUP(AD90,Varsayımlar!$B:$Q,13,0))</f>
        <v>YURTDIŞI</v>
      </c>
      <c r="W90" s="111">
        <f>IF(B90="","",VLOOKUP(AD90,Varsayımlar!$B:$Q,14,0))</f>
        <v>9</v>
      </c>
      <c r="X90" s="114">
        <v>46206</v>
      </c>
      <c r="Y90" s="114">
        <v>46480</v>
      </c>
      <c r="Z90" s="111">
        <v>26070320</v>
      </c>
      <c r="AA90" s="111" t="str">
        <f>IF(B90="","",VLOOKUP(AD90,Varsayımlar!$B:$Q,15,0))</f>
        <v>SİYAH KARE KOLİ- Üretim Tarihi Etiketli</v>
      </c>
      <c r="AB90" s="111" t="str">
        <f>IF(B90="","",VLOOKUP(AD90,Varsayımlar!$B:$Q,16,0))</f>
        <v>19-21 CM</v>
      </c>
      <c r="AC90" s="90">
        <f>IF(B90="","",VLOOKUP(Sayfa2!AD76,Varsayımlar!B:S,18,0))</f>
        <v>0</v>
      </c>
      <c r="AD90" s="90" t="str">
        <f>IF(B90="","",CONCATENATE(B90,E90))</f>
        <v>SMART LLCTORTİLLAS SAMAKAT 20CM 166G</v>
      </c>
    </row>
    <row r="91" spans="1:30" ht="78.75" x14ac:dyDescent="0.25">
      <c r="A91" s="183" t="s">
        <v>125</v>
      </c>
      <c r="B91" s="111" t="s">
        <v>104</v>
      </c>
      <c r="C91" s="112">
        <f>IF(B91="","",VLOOKUP(AD91,Varsayımlar!$B:$Q,3,0))</f>
        <v>8698829380698</v>
      </c>
      <c r="D91" s="112"/>
      <c r="E91" s="151" t="s">
        <v>263</v>
      </c>
      <c r="F91" s="111">
        <v>33</v>
      </c>
      <c r="G91" s="111" t="s">
        <v>720</v>
      </c>
      <c r="H91" s="111" t="str">
        <f>IF(B91="","",VLOOKUP(AD91,Varsayımlar!$B:$Q,5,0))</f>
        <v>Tortillas 20cm (Samakat Bilgileri Ekli)</v>
      </c>
      <c r="I91" s="111">
        <f>IF(B91="","",VLOOKUP(AD91,Varsayımlar!B:T,19,0))</f>
        <v>0</v>
      </c>
      <c r="J91" s="111" t="str">
        <f>IF(B91="","",VLOOKUP(AD91,Varsayımlar!$B:$Q,6,0))</f>
        <v>PEYNİRLİ</v>
      </c>
      <c r="K91" s="111">
        <v>1725</v>
      </c>
      <c r="L91" s="111" t="s">
        <v>867</v>
      </c>
      <c r="M91" s="111">
        <f>IFERROR(IF(B91="","",K91/VLOOKUP(AD91,Varsayımlar!B:R,17,0)),"")</f>
        <v>7.666666666666667</v>
      </c>
      <c r="N91" s="111"/>
      <c r="O91" s="111">
        <v>8</v>
      </c>
      <c r="P91" s="111">
        <f>IF(B91="","",VLOOKUP(AD91,Varsayımlar!$B:$Q,7,0)*K91)</f>
        <v>24150</v>
      </c>
      <c r="Q91" s="111">
        <f>IF(B91="","",VLOOKUP(AD91,Varsayımlar!$B:$Q,8,0))</f>
        <v>20</v>
      </c>
      <c r="R91" s="111" t="str">
        <f>IF(B91="","",VLOOKUP(AD91,Varsayımlar!$B:$Q,9,0))</f>
        <v>IRAK SOFT-AT</v>
      </c>
      <c r="S91" s="111">
        <f>IF(B91="","",VLOOKUP(AD91,Varsayımlar!$B:$Q,10,0))</f>
        <v>4</v>
      </c>
      <c r="T91" s="111">
        <f>IF(B91="","",VLOOKUP(AD91,Varsayımlar!$B:$Q,11,0))</f>
        <v>14</v>
      </c>
      <c r="U91" s="111">
        <f>IF(B91="","",VLOOKUP(AD91,Varsayımlar!$B:$Q,12,0))</f>
        <v>166</v>
      </c>
      <c r="V91" s="111" t="str">
        <f>IF(B91="","",VLOOKUP(AD91,Varsayımlar!$B:$Q,13,0))</f>
        <v>YURTDIŞI</v>
      </c>
      <c r="W91" s="111">
        <f>IF(B91="","",VLOOKUP(AD91,Varsayımlar!$B:$Q,14,0))</f>
        <v>9</v>
      </c>
      <c r="X91" s="114">
        <v>46206</v>
      </c>
      <c r="Y91" s="114">
        <v>46480</v>
      </c>
      <c r="Z91" s="111" t="s">
        <v>265</v>
      </c>
      <c r="AA91" s="111" t="str">
        <f>IF(B91="","",VLOOKUP(AD91,Varsayımlar!$B:$Q,15,0))</f>
        <v>Kare Koli-Üretim Tarihli Etiket</v>
      </c>
      <c r="AB91" s="111" t="str">
        <f>IF(B91="","",VLOOKUP(AD91,Varsayımlar!$B:$Q,16,0))</f>
        <v>19-21 cm</v>
      </c>
      <c r="AC91" s="9">
        <f>IF(B91="","",VLOOKUP(Sayfa2!AD75,Varsayımlar!B:S,18,0))</f>
        <v>0</v>
      </c>
      <c r="AD91" s="9" t="str">
        <f t="shared" ref="AD91:AD137" si="5">IF(B91="","",CONCATENATE(B91,E91))</f>
        <v>SMART LLCTortillas 20cm Peynirli 4pcs 166g</v>
      </c>
    </row>
    <row r="92" spans="1:30" ht="78.75" x14ac:dyDescent="0.25">
      <c r="A92" s="183" t="s">
        <v>126</v>
      </c>
      <c r="B92" s="67" t="s">
        <v>79</v>
      </c>
      <c r="C92" s="4">
        <f>IF(B92="","",VLOOKUP(AD92,Varsayımlar!$B:$Q,3,0))</f>
        <v>8698829380698</v>
      </c>
      <c r="D92" s="4" t="s">
        <v>846</v>
      </c>
      <c r="E92" s="81" t="s">
        <v>844</v>
      </c>
      <c r="F92" s="67"/>
      <c r="G92" s="67" t="s">
        <v>869</v>
      </c>
      <c r="H92" s="67" t="str">
        <f>IF(B92="","",VLOOKUP(AD92,Varsayımlar!$B:$Q,5,0))</f>
        <v>MANETKA PEYNİRLİ 25 CM Irak Soft</v>
      </c>
      <c r="I92" s="67">
        <f>IF(B92="","",VLOOKUP(AD92,Varsayımlar!B:T,19,0))</f>
        <v>0</v>
      </c>
      <c r="J92" s="67" t="str">
        <f>IF(B92="","",VLOOKUP(AD92,Varsayımlar!$B:$Q,6,0))</f>
        <v>PEYNİRLİ</v>
      </c>
      <c r="K92" s="67">
        <v>2496</v>
      </c>
      <c r="L92" s="67"/>
      <c r="M92" s="67">
        <f>IFERROR(IF(B92="","",K92/VLOOKUP(AD92,Varsayımlar!B:R,17,0)),"")</f>
        <v>32</v>
      </c>
      <c r="N92" s="67"/>
      <c r="O92" s="67">
        <v>26</v>
      </c>
      <c r="P92" s="67">
        <f>IF(B92="","",VLOOKUP(AD92,Varsayımlar!$B:$Q,7,0)*K92)</f>
        <v>74880</v>
      </c>
      <c r="Q92" s="67">
        <f>IF(B92="","",VLOOKUP(AD92,Varsayımlar!$B:$Q,8,0))</f>
        <v>25</v>
      </c>
      <c r="R92" s="67" t="str">
        <f>IF(B92="","",VLOOKUP(AD92,Varsayımlar!$B:$Q,9,0))</f>
        <v>IRAK SOFT-AT</v>
      </c>
      <c r="S92" s="67">
        <f>IF(B92="","",VLOOKUP(AD92,Varsayımlar!$B:$Q,10,0))</f>
        <v>4</v>
      </c>
      <c r="T92" s="67">
        <f>IF(B92="","",VLOOKUP(AD92,Varsayımlar!$B:$Q,11,0))</f>
        <v>30</v>
      </c>
      <c r="U92" s="67">
        <f>IF(B92="","",VLOOKUP(AD92,Varsayımlar!$B:$Q,12,0))</f>
        <v>250</v>
      </c>
      <c r="V92" s="67" t="str">
        <f>IF(B92="","",VLOOKUP(AD92,Varsayımlar!$B:$Q,13,0))</f>
        <v>YURTDIŞI</v>
      </c>
      <c r="W92" s="67">
        <f>IF(B92="","",VLOOKUP(AD92,Varsayımlar!$B:$Q,14,0))</f>
        <v>6</v>
      </c>
      <c r="X92" s="68">
        <v>46213</v>
      </c>
      <c r="Y92" s="68">
        <v>46397</v>
      </c>
      <c r="Z92" s="67">
        <v>26071025</v>
      </c>
      <c r="AA92" s="67" t="str">
        <f>IF(B92="","",VLOOKUP(AD92,Varsayımlar!$B:$Q,15,0))</f>
        <v>KIRMIZI KOLİ-TARİHLİ KOLİ ETİKETİ</v>
      </c>
      <c r="AB92" s="67" t="str">
        <f>IF(B92="","",VLOOKUP(AD92,Varsayımlar!$B:$Q,16,0))</f>
        <v>24-26 CM</v>
      </c>
      <c r="AC92" s="90">
        <f>IF(B92="","",VLOOKUP(Sayfa2!AD93,Varsayımlar!B:S,18,0))</f>
        <v>0</v>
      </c>
      <c r="AD92" s="90" t="str">
        <f>IF(B92="","",CONCATENATE(B92,E92))</f>
        <v>LLC KOTORMANETKA PEYNİRLİ 25CM Irak Soft</v>
      </c>
    </row>
    <row r="93" spans="1:30" ht="63" x14ac:dyDescent="0.25">
      <c r="A93" s="183" t="s">
        <v>127</v>
      </c>
      <c r="B93" s="77" t="s">
        <v>79</v>
      </c>
      <c r="C93" s="76">
        <f>IF(B93="","",VLOOKUP(AD93,Varsayımlar!$B:$Q,3,0))</f>
        <v>8698829380698</v>
      </c>
      <c r="D93" s="76"/>
      <c r="E93" s="75" t="s">
        <v>254</v>
      </c>
      <c r="F93" s="77"/>
      <c r="G93" s="77" t="s">
        <v>868</v>
      </c>
      <c r="H93" s="77" t="str">
        <f>IF(B93="","",VLOOKUP(AD93,Varsayımlar!$B:$Q,5,0))</f>
        <v>Manetka 20cm</v>
      </c>
      <c r="I93" s="77">
        <f>IF(B93="","",VLOOKUP(AD93,Varsayımlar!B:T,19,0))</f>
        <v>0</v>
      </c>
      <c r="J93" s="77" t="str">
        <f>IF(B93="","",VLOOKUP(AD93,Varsayımlar!$B:$Q,6,0))</f>
        <v>SADE</v>
      </c>
      <c r="K93" s="77">
        <v>7200</v>
      </c>
      <c r="L93" s="77"/>
      <c r="M93" s="77">
        <f>IFERROR(IF(B93="","",K93/VLOOKUP(AD93,Varsayımlar!B:R,17,0)),"")</f>
        <v>32</v>
      </c>
      <c r="N93" s="77"/>
      <c r="O93" s="77">
        <v>32</v>
      </c>
      <c r="P93" s="77">
        <f>IF(B93="","",VLOOKUP(AD93,Varsayımlar!$B:$Q,7,0)*K93)</f>
        <v>100800</v>
      </c>
      <c r="Q93" s="77">
        <f>IF(B93="","",VLOOKUP(AD93,Varsayımlar!$B:$Q,8,0))</f>
        <v>20</v>
      </c>
      <c r="R93" s="77" t="str">
        <f>IF(B93="","",VLOOKUP(AD93,Varsayımlar!$B:$Q,9,0))</f>
        <v>Irak Soft</v>
      </c>
      <c r="S93" s="77">
        <f>IF(B93="","",VLOOKUP(AD93,Varsayımlar!$B:$Q,10,0))</f>
        <v>4</v>
      </c>
      <c r="T93" s="77">
        <f>IF(B93="","",VLOOKUP(AD93,Varsayımlar!$B:$Q,11,0))</f>
        <v>14</v>
      </c>
      <c r="U93" s="77">
        <f>IF(B93="","",VLOOKUP(AD93,Varsayımlar!$B:$Q,12,0))</f>
        <v>166</v>
      </c>
      <c r="V93" s="77" t="str">
        <f>IF(B93="","",VLOOKUP(AD93,Varsayımlar!$B:$Q,13,0))</f>
        <v>YURTDIŞI</v>
      </c>
      <c r="W93" s="77">
        <f>IF(B93="","",VLOOKUP(AD93,Varsayımlar!$B:$Q,14,0))</f>
        <v>6</v>
      </c>
      <c r="X93" s="78">
        <v>46213</v>
      </c>
      <c r="Y93" s="78">
        <v>46397</v>
      </c>
      <c r="Z93" s="77">
        <v>26071020</v>
      </c>
      <c r="AA93" s="77" t="str">
        <f>IF(B93="","",VLOOKUP(AD93,Varsayımlar!$B:$Q,15,0))</f>
        <v>Kare Koli-Üretim Tarihli Etiket</v>
      </c>
      <c r="AB93" s="77" t="str">
        <f>IF(B93="","",VLOOKUP(AD93,Varsayımlar!$B:$Q,16,0))</f>
        <v>19-21 cm</v>
      </c>
      <c r="AC93" s="9">
        <f>IF(B93="","",VLOOKUP(Sayfa2!AD92,Varsayımlar!B:S,18,0))</f>
        <v>0</v>
      </c>
      <c r="AD93" s="9" t="str">
        <f t="shared" si="5"/>
        <v>LLC KOTORManetka 20cm 4 pcs 166g</v>
      </c>
    </row>
    <row r="94" spans="1:30" ht="78.75" x14ac:dyDescent="0.25">
      <c r="A94" s="183" t="s">
        <v>128</v>
      </c>
      <c r="B94" s="77" t="s">
        <v>90</v>
      </c>
      <c r="C94" s="76">
        <f>IF(B94="","",VLOOKUP(AD94,Varsayımlar!$B:$Q,3,0))</f>
        <v>8698829380698</v>
      </c>
      <c r="D94" s="76" t="s">
        <v>231</v>
      </c>
      <c r="E94" s="75" t="s">
        <v>91</v>
      </c>
      <c r="F94" s="77"/>
      <c r="G94" s="77"/>
      <c r="H94" s="77" t="str">
        <f>IF(B94="","",VLOOKUP(AD94,Varsayımlar!$B:$Q,5,0))</f>
        <v>MAGNİT MAVİ AMBALAJ 25CM</v>
      </c>
      <c r="I94" s="77">
        <f>IF(B94="","",VLOOKUP(AD94,Varsayımlar!B:T,19,0))</f>
        <v>0</v>
      </c>
      <c r="J94" s="77" t="str">
        <f>IF(B94="","",VLOOKUP(AD94,Varsayımlar!$B:$Q,6,0))</f>
        <v>SADE</v>
      </c>
      <c r="K94" s="77">
        <v>2016</v>
      </c>
      <c r="L94" s="77"/>
      <c r="M94" s="77">
        <f>IFERROR(IF(B94="","",K94/VLOOKUP(AD94,Varsayımlar!B:R,17,0)),"")</f>
        <v>24</v>
      </c>
      <c r="N94" s="77"/>
      <c r="O94" s="77">
        <v>21</v>
      </c>
      <c r="P94" s="77">
        <f>IF(B94="","",VLOOKUP(AD94,Varsayımlar!$B:$Q,7,0)*K94)</f>
        <v>60480</v>
      </c>
      <c r="Q94" s="77">
        <f>IF(B94="","",VLOOKUP(AD94,Varsayımlar!$B:$Q,8,0))</f>
        <v>25</v>
      </c>
      <c r="R94" s="77" t="str">
        <f>IF(B94="","",VLOOKUP(AD94,Varsayımlar!$B:$Q,9,0))</f>
        <v>SOFT</v>
      </c>
      <c r="S94" s="77">
        <f>IF(B94="","",VLOOKUP(AD94,Varsayımlar!$B:$Q,10,0))</f>
        <v>4</v>
      </c>
      <c r="T94" s="77">
        <f>IF(B94="","",VLOOKUP(AD94,Varsayımlar!$B:$Q,11,0))</f>
        <v>30</v>
      </c>
      <c r="U94" s="77">
        <f>IF(B94="","",VLOOKUP(AD94,Varsayımlar!$B:$Q,12,0))</f>
        <v>260</v>
      </c>
      <c r="V94" s="77" t="str">
        <f>IF(B94="","",VLOOKUP(AD94,Varsayımlar!$B:$Q,13,0))</f>
        <v>YURTDIŞI</v>
      </c>
      <c r="W94" s="77">
        <f>IF(B94="","",VLOOKUP(AD94,Varsayımlar!$B:$Q,14,0))</f>
        <v>9</v>
      </c>
      <c r="X94" s="78">
        <v>46217</v>
      </c>
      <c r="Y94" s="78">
        <v>46491</v>
      </c>
      <c r="Z94" s="77" t="s">
        <v>689</v>
      </c>
      <c r="AA94" s="77" t="str">
        <f>IF(B94="","",VLOOKUP(AD94,Varsayımlar!$B:$Q,15,0))</f>
        <v>25CM TURUNCU KOLİ-SOL ÜST DİKDÖRTGENE ÜRETİM TARİHİ BASILACAK</v>
      </c>
      <c r="AB94" s="77" t="str">
        <f>IF(B94="","",VLOOKUP(AD94,Varsayımlar!$B:$Q,16,0))</f>
        <v>24-26 CM</v>
      </c>
      <c r="AC94" s="90">
        <f>IF(B94="","",VLOOKUP(Sayfa2!AD61,Varsayımlar!B:S,18,0))</f>
        <v>0</v>
      </c>
      <c r="AD94" s="90" t="str">
        <f t="shared" si="5"/>
        <v>MAGNİTMAGNİT MAVİ AMBALAJ 25 CM 260G</v>
      </c>
    </row>
    <row r="95" spans="1:30" ht="78.75" x14ac:dyDescent="0.25">
      <c r="A95" s="183" t="s">
        <v>129</v>
      </c>
      <c r="B95" s="82" t="s">
        <v>90</v>
      </c>
      <c r="C95" s="83">
        <f>IF(B95="","",VLOOKUP(AD95,Varsayımlar!$B:$Q,3,0))</f>
        <v>8698829380698</v>
      </c>
      <c r="D95" s="83" t="s">
        <v>232</v>
      </c>
      <c r="E95" s="149" t="s">
        <v>91</v>
      </c>
      <c r="F95" s="82"/>
      <c r="G95" s="82"/>
      <c r="H95" s="82" t="str">
        <f>IF(B95="","",VLOOKUP(AD95,Varsayımlar!$B:$Q,5,0))</f>
        <v>MAGNİT MAVİ AMBALAJ 25CM</v>
      </c>
      <c r="I95" s="82">
        <f>IF(B95="","",VLOOKUP(AD95,Varsayımlar!B:T,19,0))</f>
        <v>0</v>
      </c>
      <c r="J95" s="82" t="str">
        <f>IF(B95="","",VLOOKUP(AD95,Varsayımlar!$B:$Q,6,0))</f>
        <v>SADE</v>
      </c>
      <c r="K95" s="82">
        <v>2016</v>
      </c>
      <c r="L95" s="82"/>
      <c r="M95" s="82">
        <f>IFERROR(IF(B95="","",K95/VLOOKUP(AD95,Varsayımlar!B:R,17,0)),"")</f>
        <v>24</v>
      </c>
      <c r="N95" s="82"/>
      <c r="O95" s="82">
        <v>21</v>
      </c>
      <c r="P95" s="82">
        <f>IF(B95="","",VLOOKUP(AD95,Varsayımlar!$B:$Q,7,0)*K95)</f>
        <v>60480</v>
      </c>
      <c r="Q95" s="82">
        <f>IF(B95="","",VLOOKUP(AD95,Varsayımlar!$B:$Q,8,0))</f>
        <v>25</v>
      </c>
      <c r="R95" s="82" t="str">
        <f>IF(B95="","",VLOOKUP(AD95,Varsayımlar!$B:$Q,9,0))</f>
        <v>SOFT</v>
      </c>
      <c r="S95" s="82">
        <f>IF(B95="","",VLOOKUP(AD95,Varsayımlar!$B:$Q,10,0))</f>
        <v>4</v>
      </c>
      <c r="T95" s="82">
        <f>IF(B95="","",VLOOKUP(AD95,Varsayımlar!$B:$Q,11,0))</f>
        <v>30</v>
      </c>
      <c r="U95" s="82">
        <f>IF(B95="","",VLOOKUP(AD95,Varsayımlar!$B:$Q,12,0))</f>
        <v>260</v>
      </c>
      <c r="V95" s="82" t="str">
        <f>IF(B95="","",VLOOKUP(AD95,Varsayımlar!$B:$Q,13,0))</f>
        <v>YURTDIŞI</v>
      </c>
      <c r="W95" s="82">
        <f>IF(B95="","",VLOOKUP(AD95,Varsayımlar!$B:$Q,14,0))</f>
        <v>9</v>
      </c>
      <c r="X95" s="84">
        <v>46217</v>
      </c>
      <c r="Y95" s="84">
        <v>46491</v>
      </c>
      <c r="Z95" s="82" t="s">
        <v>690</v>
      </c>
      <c r="AA95" s="82" t="str">
        <f>IF(B95="","",VLOOKUP(AD95,Varsayımlar!$B:$Q,15,0))</f>
        <v>25CM TURUNCU KOLİ-SOL ÜST DİKDÖRTGENE ÜRETİM TARİHİ BASILACAK</v>
      </c>
      <c r="AB95" s="82" t="str">
        <f>IF(B95="","",VLOOKUP(AD95,Varsayımlar!$B:$Q,16,0))</f>
        <v>24-26 CM</v>
      </c>
      <c r="AC95" s="90">
        <f>IF(B95="","",VLOOKUP(Sayfa2!AD62,Varsayımlar!B:S,18,0))</f>
        <v>0</v>
      </c>
      <c r="AD95" s="90" t="str">
        <f t="shared" si="5"/>
        <v>MAGNİTMAGNİT MAVİ AMBALAJ 25 CM 260G</v>
      </c>
    </row>
    <row r="96" spans="1:30" ht="47.25" x14ac:dyDescent="0.25">
      <c r="A96" s="183" t="s">
        <v>130</v>
      </c>
      <c r="B96" s="58" t="s">
        <v>676</v>
      </c>
      <c r="C96" s="103" t="e">
        <f>IF(B96="","",VLOOKUP(AD96,#REF!,3,0))</f>
        <v>#REF!</v>
      </c>
      <c r="D96" s="59">
        <v>48</v>
      </c>
      <c r="E96" s="74" t="s">
        <v>240</v>
      </c>
      <c r="F96" s="58"/>
      <c r="G96" s="58"/>
      <c r="H96" s="82" t="str">
        <f>IF(B96="","",VLOOKUP(AD96,Varsayımlar!$B:$Q,5,0))</f>
        <v>Hanami 20cm Sade 4 pcs 166g (067)</v>
      </c>
      <c r="I96" s="82" t="str">
        <f>IF(B96="","",VLOOKUP(AD96,Varsayımlar!B:T,19,0))</f>
        <v>Ambalaj kaç aylık kontrol?</v>
      </c>
      <c r="J96" s="82" t="str">
        <f>IF(B96="","",VLOOKUP(AD96,Varsayımlar!$B:$Q,6,0))</f>
        <v>SADE</v>
      </c>
      <c r="K96" s="58">
        <v>3080</v>
      </c>
      <c r="L96" s="58"/>
      <c r="M96" s="58" t="str">
        <f>IFERROR(IF(B96="","",K96/VLOOKUP(AD96,#REF!,17,0)),"")</f>
        <v/>
      </c>
      <c r="N96" s="58"/>
      <c r="O96" s="58">
        <v>52</v>
      </c>
      <c r="P96" s="82">
        <f>IF(B96="","",VLOOKUP(AD96,Varsayımlar!$B:$Q,7,0)*K96)</f>
        <v>92400</v>
      </c>
      <c r="Q96" s="82">
        <f>IF(B96="","",VLOOKUP(AD96,Varsayımlar!$B:$Q,8,0))</f>
        <v>20</v>
      </c>
      <c r="R96" s="82" t="str">
        <f>IF(B96="","",VLOOKUP(AD96,Varsayımlar!$B:$Q,9,0))</f>
        <v>Irak Soft</v>
      </c>
      <c r="S96" s="82">
        <f>IF(B96="","",VLOOKUP(AD96,Varsayımlar!$B:$Q,10,0))</f>
        <v>4</v>
      </c>
      <c r="T96" s="82">
        <f>IF(B96="","",VLOOKUP(AD96,Varsayımlar!$B:$Q,11,0))</f>
        <v>30</v>
      </c>
      <c r="U96" s="82">
        <f>IF(B96="","",VLOOKUP(AD96,Varsayımlar!$B:$Q,12,0))</f>
        <v>166</v>
      </c>
      <c r="V96" s="82" t="str">
        <f>IF(B96="","",VLOOKUP(AD96,Varsayımlar!$B:$Q,13,0))</f>
        <v>Yurtdışı</v>
      </c>
      <c r="W96" s="82">
        <f>IF(B96="","",VLOOKUP(AD96,Varsayımlar!$B:$Q,14,0))</f>
        <v>9</v>
      </c>
      <c r="X96" s="60">
        <v>46218</v>
      </c>
      <c r="Y96" s="60">
        <v>46492</v>
      </c>
      <c r="Z96" s="58">
        <v>26071520</v>
      </c>
      <c r="AA96" s="82" t="str">
        <f>IF(B96="","",VLOOKUP(AD96,Varsayımlar!$B:$Q,15,0))</f>
        <v>Hanami Mavi Koli -Üretim Tarihi+9 AYI KAPATACAK ETİKETLİ</v>
      </c>
      <c r="AB96" s="82" t="str">
        <f>IF(B96="","",VLOOKUP(AD96,Varsayımlar!$B:$Q,16,0))</f>
        <v>19-21 cm</v>
      </c>
      <c r="AC96" s="9" t="e">
        <f>IF(B96="","",VLOOKUP(#REF!,#REF!,18,0))</f>
        <v>#REF!</v>
      </c>
      <c r="AD96" s="9" t="str">
        <f>IF(B96="","",CONCATENATE(B96,E96))</f>
        <v xml:space="preserve">GermesHanami 20cm sade 4pcs 166g </v>
      </c>
    </row>
    <row r="97" spans="1:30" ht="41.25" customHeight="1" x14ac:dyDescent="0.25">
      <c r="A97" s="183" t="s">
        <v>131</v>
      </c>
      <c r="B97" s="58" t="s">
        <v>676</v>
      </c>
      <c r="C97" s="103" t="e">
        <f>IF(B97="","",VLOOKUP(AD97,#REF!,3,0))</f>
        <v>#REF!</v>
      </c>
      <c r="D97" s="59">
        <v>48</v>
      </c>
      <c r="E97" s="74" t="s">
        <v>244</v>
      </c>
      <c r="F97" s="58"/>
      <c r="G97" s="58"/>
      <c r="H97" s="82" t="str">
        <f>IF(B97="","",VLOOKUP(AD97,Varsayımlar!$B:$Q,5,0))</f>
        <v>Tortillas 20cm (Etiketli)</v>
      </c>
      <c r="I97" s="82" t="str">
        <f>IF(B97="","",VLOOKUP(AD97,Varsayımlar!B:T,19,0))</f>
        <v>Etiketli</v>
      </c>
      <c r="J97" s="82" t="str">
        <f>IF(B97="","",VLOOKUP(AD97,Varsayımlar!$B:$Q,6,0))</f>
        <v>SADE</v>
      </c>
      <c r="K97" s="58">
        <v>280</v>
      </c>
      <c r="L97" s="58"/>
      <c r="M97" s="58" t="str">
        <f>IFERROR(IF(B97="","",K97/VLOOKUP(AD97,#REF!,17,0)),"")</f>
        <v/>
      </c>
      <c r="N97" s="58"/>
      <c r="O97" s="58">
        <v>5</v>
      </c>
      <c r="P97" s="82">
        <f>IF(B97="","",VLOOKUP(AD97,Varsayımlar!$B:$Q,7,0)*K97)</f>
        <v>8400</v>
      </c>
      <c r="Q97" s="82">
        <f>IF(B97="","",VLOOKUP(AD97,Varsayımlar!$B:$Q,8,0))</f>
        <v>20</v>
      </c>
      <c r="R97" s="82" t="str">
        <f>IF(B97="","",VLOOKUP(AD97,Varsayımlar!$B:$Q,9,0))</f>
        <v>Irak soft</v>
      </c>
      <c r="S97" s="82">
        <f>IF(B97="","",VLOOKUP(AD97,Varsayımlar!$B:$Q,10,0))</f>
        <v>4</v>
      </c>
      <c r="T97" s="82">
        <f>IF(B97="","",VLOOKUP(AD97,Varsayımlar!$B:$Q,11,0))</f>
        <v>30</v>
      </c>
      <c r="U97" s="82">
        <f>IF(B97="","",VLOOKUP(AD97,Varsayımlar!$B:$Q,12,0))</f>
        <v>166</v>
      </c>
      <c r="V97" s="82" t="str">
        <f>IF(B97="","",VLOOKUP(AD97,Varsayımlar!$B:$Q,13,0))</f>
        <v>Yurtdışı</v>
      </c>
      <c r="W97" s="82">
        <f>IF(B97="","",VLOOKUP(AD97,Varsayımlar!$B:$Q,14,0))</f>
        <v>9</v>
      </c>
      <c r="X97" s="60">
        <v>46218</v>
      </c>
      <c r="Y97" s="60">
        <v>46492</v>
      </c>
      <c r="Z97" s="58">
        <v>26071520</v>
      </c>
      <c r="AA97" s="82" t="str">
        <f>IF(B97="","",VLOOKUP(AD97,Varsayımlar!$B:$Q,15,0))</f>
        <v>20cm Koli-Üretim Tarihli Etiket</v>
      </c>
      <c r="AB97" s="82" t="str">
        <f>IF(B97="","",VLOOKUP(AD97,Varsayımlar!$B:$Q,16,0))</f>
        <v>19-21 cm</v>
      </c>
      <c r="AC97" s="9" t="e">
        <f>IF(B97="","",VLOOKUP(#REF!,#REF!,18,0))</f>
        <v>#REF!</v>
      </c>
      <c r="AD97" s="9" t="str">
        <f>IF(B97="","",CONCATENATE(B97,E97))</f>
        <v>GermesTortillas 20cm 4 lü 166g</v>
      </c>
    </row>
    <row r="98" spans="1:30" ht="47.25" x14ac:dyDescent="0.25">
      <c r="A98" s="183" t="s">
        <v>132</v>
      </c>
      <c r="B98" s="58" t="s">
        <v>676</v>
      </c>
      <c r="C98" s="103" t="e">
        <f>IF(B98="","",VLOOKUP(AD98,#REF!,3,0))</f>
        <v>#REF!</v>
      </c>
      <c r="D98" s="59">
        <v>48</v>
      </c>
      <c r="E98" s="74" t="s">
        <v>246</v>
      </c>
      <c r="F98" s="58"/>
      <c r="G98" s="58"/>
      <c r="H98" s="82" t="str">
        <f>IF(B98="","",VLOOKUP(AD98,Varsayımlar!$B:$Q,5,0))</f>
        <v>Hanami Peynirli 20cm (050)</v>
      </c>
      <c r="I98" s="82" t="str">
        <f>IF(B98="","",VLOOKUP(AD98,Varsayımlar!B:T,19,0))</f>
        <v>Ambalaj kaç aylık kontrol?</v>
      </c>
      <c r="J98" s="82" t="str">
        <f>IF(B98="","",VLOOKUP(AD98,Varsayımlar!$B:$Q,6,0))</f>
        <v>PEYNİRLİ</v>
      </c>
      <c r="K98" s="58">
        <v>280</v>
      </c>
      <c r="L98" s="58" t="s">
        <v>893</v>
      </c>
      <c r="M98" s="58" t="str">
        <f>IFERROR(IF(B98="","",K98/VLOOKUP(AD98,#REF!,17,0)),"")</f>
        <v/>
      </c>
      <c r="N98" s="58"/>
      <c r="O98" s="58">
        <v>6</v>
      </c>
      <c r="P98" s="82">
        <f>IF(B98="","",VLOOKUP(AD98,Varsayımlar!$B:$Q,7,0)*K98)</f>
        <v>8400</v>
      </c>
      <c r="Q98" s="82">
        <f>IF(B98="","",VLOOKUP(AD98,Varsayımlar!$B:$Q,8,0))</f>
        <v>20</v>
      </c>
      <c r="R98" s="82" t="str">
        <f>IF(B98="","",VLOOKUP(AD98,Varsayımlar!$B:$Q,9,0))</f>
        <v>Irak Soft-AT</v>
      </c>
      <c r="S98" s="82">
        <f>IF(B98="","",VLOOKUP(AD98,Varsayımlar!$B:$Q,10,0))</f>
        <v>4</v>
      </c>
      <c r="T98" s="82">
        <f>IF(B98="","",VLOOKUP(AD98,Varsayımlar!$B:$Q,11,0))</f>
        <v>30</v>
      </c>
      <c r="U98" s="82">
        <f>IF(B98="","",VLOOKUP(AD98,Varsayımlar!$B:$Q,12,0))</f>
        <v>166</v>
      </c>
      <c r="V98" s="82" t="str">
        <f>IF(B98="","",VLOOKUP(AD98,Varsayımlar!$B:$Q,13,0))</f>
        <v>YURTDIŞI</v>
      </c>
      <c r="W98" s="82">
        <f>IF(B98="","",VLOOKUP(AD98,Varsayımlar!$B:$Q,14,0))</f>
        <v>9</v>
      </c>
      <c r="X98" s="60">
        <v>46218</v>
      </c>
      <c r="Y98" s="60">
        <v>46492</v>
      </c>
      <c r="Z98" s="58" t="s">
        <v>848</v>
      </c>
      <c r="AA98" s="82" t="str">
        <f>IF(B98="","",VLOOKUP(AD98,Varsayımlar!$B:$Q,15,0))</f>
        <v>HANAMİ SARI KOLİ-ÜRETİM TARİHİ BASILACAK</v>
      </c>
      <c r="AB98" s="82" t="str">
        <f>IF(B98="","",VLOOKUP(AD98,Varsayımlar!$B:$Q,16,0))</f>
        <v>19-21 CM</v>
      </c>
      <c r="AC98" s="9" t="e">
        <f>IF(B98="","",VLOOKUP(#REF!,#REF!,18,0))</f>
        <v>#REF!</v>
      </c>
      <c r="AD98" s="9" t="str">
        <f>IF(B98="","",CONCATENATE(B98,E98))</f>
        <v>GermesHanami Peynirli 20cm 4 lü 166g</v>
      </c>
    </row>
    <row r="99" spans="1:30" ht="78.75" x14ac:dyDescent="0.25">
      <c r="A99" s="183" t="s">
        <v>133</v>
      </c>
      <c r="B99" s="67" t="s">
        <v>90</v>
      </c>
      <c r="C99" s="4">
        <f>IF(B99="","",VLOOKUP(AD99,Varsayımlar!$B:$Q,3,0))</f>
        <v>8698829380698</v>
      </c>
      <c r="D99" s="4" t="s">
        <v>233</v>
      </c>
      <c r="E99" s="81" t="s">
        <v>91</v>
      </c>
      <c r="F99" s="67"/>
      <c r="G99" s="67"/>
      <c r="H99" s="67" t="str">
        <f>IF(B99="","",VLOOKUP(AD99,Varsayımlar!$B:$Q,5,0))</f>
        <v>MAGNİT MAVİ AMBALAJ 25CM</v>
      </c>
      <c r="I99" s="67">
        <f>IF(B99="","",VLOOKUP(AD99,Varsayımlar!B:T,19,0))</f>
        <v>0</v>
      </c>
      <c r="J99" s="67" t="str">
        <f>IF(B99="","",VLOOKUP(AD99,Varsayımlar!$B:$Q,6,0))</f>
        <v>SADE</v>
      </c>
      <c r="K99" s="67">
        <v>2016</v>
      </c>
      <c r="L99" s="67"/>
      <c r="M99" s="67">
        <f>IFERROR(IF(B99="","",K99/VLOOKUP(AD99,Varsayımlar!B:R,17,0)),"")</f>
        <v>24</v>
      </c>
      <c r="N99" s="67"/>
      <c r="O99" s="67">
        <v>21</v>
      </c>
      <c r="P99" s="67">
        <f>IF(B99="","",VLOOKUP(AD99,Varsayımlar!$B:$Q,7,0)*K99)</f>
        <v>60480</v>
      </c>
      <c r="Q99" s="67">
        <f>IF(B99="","",VLOOKUP(AD99,Varsayımlar!$B:$Q,8,0))</f>
        <v>25</v>
      </c>
      <c r="R99" s="67" t="str">
        <f>IF(B99="","",VLOOKUP(AD99,Varsayımlar!$B:$Q,9,0))</f>
        <v>SOFT</v>
      </c>
      <c r="S99" s="67">
        <f>IF(B99="","",VLOOKUP(AD99,Varsayımlar!$B:$Q,10,0))</f>
        <v>4</v>
      </c>
      <c r="T99" s="67">
        <f>IF(B99="","",VLOOKUP(AD99,Varsayımlar!$B:$Q,11,0))</f>
        <v>30</v>
      </c>
      <c r="U99" s="67">
        <f>IF(B99="","",VLOOKUP(AD99,Varsayımlar!$B:$Q,12,0))</f>
        <v>260</v>
      </c>
      <c r="V99" s="67" t="str">
        <f>IF(B99="","",VLOOKUP(AD99,Varsayımlar!$B:$Q,13,0))</f>
        <v>YURTDIŞI</v>
      </c>
      <c r="W99" s="67">
        <f>IF(B99="","",VLOOKUP(AD99,Varsayımlar!$B:$Q,14,0))</f>
        <v>9</v>
      </c>
      <c r="X99" s="68">
        <v>46218</v>
      </c>
      <c r="Y99" s="68">
        <v>46492</v>
      </c>
      <c r="Z99" s="67" t="s">
        <v>682</v>
      </c>
      <c r="AA99" s="67" t="str">
        <f>IF(B99="","",VLOOKUP(AD99,Varsayımlar!$B:$Q,15,0))</f>
        <v>25CM TURUNCU KOLİ-SOL ÜST DİKDÖRTGENE ÜRETİM TARİHİ BASILACAK</v>
      </c>
      <c r="AB99" s="67" t="str">
        <f>IF(B99="","",VLOOKUP(AD99,Varsayımlar!$B:$Q,16,0))</f>
        <v>24-26 CM</v>
      </c>
      <c r="AC99" s="90">
        <f>IF(B99="","",VLOOKUP(Sayfa2!AD63,Varsayımlar!B:S,18,0))</f>
        <v>0</v>
      </c>
      <c r="AD99" s="90" t="str">
        <f t="shared" si="5"/>
        <v>MAGNİTMAGNİT MAVİ AMBALAJ 25 CM 260G</v>
      </c>
    </row>
    <row r="100" spans="1:30" ht="78.75" x14ac:dyDescent="0.25">
      <c r="A100" s="183" t="s">
        <v>134</v>
      </c>
      <c r="B100" s="107" t="s">
        <v>90</v>
      </c>
      <c r="C100" s="108">
        <f>IF(B100="","",VLOOKUP(AD100,Varsayımlar!$B:$Q,3,0))</f>
        <v>8698829380698</v>
      </c>
      <c r="D100" s="108" t="s">
        <v>234</v>
      </c>
      <c r="E100" s="150" t="s">
        <v>91</v>
      </c>
      <c r="F100" s="107"/>
      <c r="G100" s="107"/>
      <c r="H100" s="107" t="str">
        <f>IF(B100="","",VLOOKUP(AD100,Varsayımlar!$B:$Q,5,0))</f>
        <v>MAGNİT MAVİ AMBALAJ 25CM</v>
      </c>
      <c r="I100" s="107">
        <f>IF(B100="","",VLOOKUP(AD100,Varsayımlar!B:T,19,0))</f>
        <v>0</v>
      </c>
      <c r="J100" s="107" t="str">
        <f>IF(B100="","",VLOOKUP(AD100,Varsayımlar!$B:$Q,6,0))</f>
        <v>SADE</v>
      </c>
      <c r="K100" s="107">
        <v>2016</v>
      </c>
      <c r="L100" s="107"/>
      <c r="M100" s="107">
        <f>IFERROR(IF(B100="","",K100/VLOOKUP(AD100,Varsayımlar!B:R,17,0)),"")</f>
        <v>24</v>
      </c>
      <c r="N100" s="107"/>
      <c r="O100" s="107">
        <v>21</v>
      </c>
      <c r="P100" s="107">
        <f>IF(B100="","",VLOOKUP(AD100,Varsayımlar!$B:$Q,7,0)*K100)</f>
        <v>60480</v>
      </c>
      <c r="Q100" s="107">
        <f>IF(B100="","",VLOOKUP(AD100,Varsayımlar!$B:$Q,8,0))</f>
        <v>25</v>
      </c>
      <c r="R100" s="107" t="str">
        <f>IF(B100="","",VLOOKUP(AD100,Varsayımlar!$B:$Q,9,0))</f>
        <v>SOFT</v>
      </c>
      <c r="S100" s="107">
        <f>IF(B100="","",VLOOKUP(AD100,Varsayımlar!$B:$Q,10,0))</f>
        <v>4</v>
      </c>
      <c r="T100" s="107">
        <f>IF(B100="","",VLOOKUP(AD100,Varsayımlar!$B:$Q,11,0))</f>
        <v>30</v>
      </c>
      <c r="U100" s="107">
        <f>IF(B100="","",VLOOKUP(AD100,Varsayımlar!$B:$Q,12,0))</f>
        <v>260</v>
      </c>
      <c r="V100" s="107" t="str">
        <f>IF(B100="","",VLOOKUP(AD100,Varsayımlar!$B:$Q,13,0))</f>
        <v>YURTDIŞI</v>
      </c>
      <c r="W100" s="107">
        <f>IF(B100="","",VLOOKUP(AD100,Varsayımlar!$B:$Q,14,0))</f>
        <v>9</v>
      </c>
      <c r="X100" s="110">
        <v>46218</v>
      </c>
      <c r="Y100" s="110">
        <v>46492</v>
      </c>
      <c r="Z100" s="107" t="s">
        <v>683</v>
      </c>
      <c r="AA100" s="107" t="str">
        <f>IF(B100="","",VLOOKUP(AD100,Varsayımlar!$B:$Q,15,0))</f>
        <v>25CM TURUNCU KOLİ-SOL ÜST DİKDÖRTGENE ÜRETİM TARİHİ BASILACAK</v>
      </c>
      <c r="AB100" s="107" t="str">
        <f>IF(B100="","",VLOOKUP(AD100,Varsayımlar!$B:$Q,16,0))</f>
        <v>24-26 CM</v>
      </c>
      <c r="AC100" s="90">
        <f>IF(B100="","",VLOOKUP(Sayfa2!AD64,Varsayımlar!B:S,18,0))</f>
        <v>0</v>
      </c>
      <c r="AD100" s="90" t="str">
        <f t="shared" si="5"/>
        <v>MAGNİTMAGNİT MAVİ AMBALAJ 25 CM 260G</v>
      </c>
    </row>
    <row r="101" spans="1:30" ht="78.75" x14ac:dyDescent="0.25">
      <c r="A101" s="183" t="s">
        <v>135</v>
      </c>
      <c r="B101" s="62" t="s">
        <v>90</v>
      </c>
      <c r="C101" s="33">
        <f>IF(B101="","",VLOOKUP(AD101,Varsayımlar!$B:$Q,3,0))</f>
        <v>8698829380698</v>
      </c>
      <c r="D101" s="33" t="s">
        <v>236</v>
      </c>
      <c r="E101" s="152" t="s">
        <v>91</v>
      </c>
      <c r="F101" s="62"/>
      <c r="G101" s="62"/>
      <c r="H101" s="62" t="str">
        <f>IF(B101="","",VLOOKUP(AD101,Varsayımlar!$B:$Q,5,0))</f>
        <v>MAGNİT MAVİ AMBALAJ 25CM</v>
      </c>
      <c r="I101" s="62">
        <f>IF(B101="","",VLOOKUP(AD101,Varsayımlar!B:T,19,0))</f>
        <v>0</v>
      </c>
      <c r="J101" s="62" t="str">
        <f>IF(B101="","",VLOOKUP(AD101,Varsayımlar!$B:$Q,6,0))</f>
        <v>SADE</v>
      </c>
      <c r="K101" s="62">
        <v>2016</v>
      </c>
      <c r="L101" s="62"/>
      <c r="M101" s="62">
        <f>IFERROR(IF(B101="","",K101/VLOOKUP(AD101,Varsayımlar!B:R,17,0)),"")</f>
        <v>24</v>
      </c>
      <c r="N101" s="62"/>
      <c r="O101" s="62">
        <v>21</v>
      </c>
      <c r="P101" s="62">
        <f>IF(B101="","",VLOOKUP(AD101,Varsayımlar!$B:$Q,7,0)*K101)</f>
        <v>60480</v>
      </c>
      <c r="Q101" s="62">
        <f>IF(B101="","",VLOOKUP(AD101,Varsayımlar!$B:$Q,8,0))</f>
        <v>25</v>
      </c>
      <c r="R101" s="62" t="str">
        <f>IF(B101="","",VLOOKUP(AD101,Varsayımlar!$B:$Q,9,0))</f>
        <v>SOFT</v>
      </c>
      <c r="S101" s="62">
        <f>IF(B101="","",VLOOKUP(AD101,Varsayımlar!$B:$Q,10,0))</f>
        <v>4</v>
      </c>
      <c r="T101" s="62">
        <f>IF(B101="","",VLOOKUP(AD101,Varsayımlar!$B:$Q,11,0))</f>
        <v>30</v>
      </c>
      <c r="U101" s="62">
        <f>IF(B101="","",VLOOKUP(AD101,Varsayımlar!$B:$Q,12,0))</f>
        <v>260</v>
      </c>
      <c r="V101" s="62" t="str">
        <f>IF(B101="","",VLOOKUP(AD101,Varsayımlar!$B:$Q,13,0))</f>
        <v>YURTDIŞI</v>
      </c>
      <c r="W101" s="62">
        <f>IF(B101="","",VLOOKUP(AD101,Varsayımlar!$B:$Q,14,0))</f>
        <v>9</v>
      </c>
      <c r="X101" s="63">
        <v>46219</v>
      </c>
      <c r="Y101" s="63">
        <v>46493</v>
      </c>
      <c r="Z101" s="62" t="s">
        <v>684</v>
      </c>
      <c r="AA101" s="62" t="str">
        <f>IF(B101="","",VLOOKUP(AD101,Varsayımlar!$B:$Q,15,0))</f>
        <v>25CM TURUNCU KOLİ-SOL ÜST DİKDÖRTGENE ÜRETİM TARİHİ BASILACAK</v>
      </c>
      <c r="AB101" s="62" t="str">
        <f>IF(B101="","",VLOOKUP(AD101,Varsayımlar!$B:$Q,16,0))</f>
        <v>24-26 CM</v>
      </c>
      <c r="AC101" s="90">
        <f>IF(B101="","",VLOOKUP(Sayfa2!AD66,Varsayımlar!B:S,18,0))</f>
        <v>0</v>
      </c>
      <c r="AD101" s="90" t="str">
        <f t="shared" si="5"/>
        <v>MAGNİTMAGNİT MAVİ AMBALAJ 25 CM 260G</v>
      </c>
    </row>
    <row r="102" spans="1:30" ht="78.75" x14ac:dyDescent="0.25">
      <c r="A102" s="183" t="s">
        <v>136</v>
      </c>
      <c r="B102" s="64" t="s">
        <v>90</v>
      </c>
      <c r="C102" s="65">
        <f>IF(B102="","",VLOOKUP(AD102,Varsayımlar!$B:$Q,3,0))</f>
        <v>8698829380698</v>
      </c>
      <c r="D102" s="65" t="s">
        <v>237</v>
      </c>
      <c r="E102" s="69" t="s">
        <v>91</v>
      </c>
      <c r="F102" s="64"/>
      <c r="G102" s="64"/>
      <c r="H102" s="64" t="str">
        <f>IF(B102="","",VLOOKUP(AD102,Varsayımlar!$B:$Q,5,0))</f>
        <v>MAGNİT MAVİ AMBALAJ 25CM</v>
      </c>
      <c r="I102" s="64">
        <f>IF(B102="","",VLOOKUP(AD102,Varsayımlar!B:T,19,0))</f>
        <v>0</v>
      </c>
      <c r="J102" s="64" t="str">
        <f>IF(B102="","",VLOOKUP(AD102,Varsayımlar!$B:$Q,6,0))</f>
        <v>SADE</v>
      </c>
      <c r="K102" s="64">
        <v>2016</v>
      </c>
      <c r="L102" s="64"/>
      <c r="M102" s="64">
        <f>IFERROR(IF(B102="","",K102/VLOOKUP(AD102,Varsayımlar!B:R,17,0)),"")</f>
        <v>24</v>
      </c>
      <c r="N102" s="64"/>
      <c r="O102" s="64">
        <v>21</v>
      </c>
      <c r="P102" s="64">
        <f>IF(B102="","",VLOOKUP(AD102,Varsayımlar!$B:$Q,7,0)*K102)</f>
        <v>60480</v>
      </c>
      <c r="Q102" s="64">
        <f>IF(B102="","",VLOOKUP(AD102,Varsayımlar!$B:$Q,8,0))</f>
        <v>25</v>
      </c>
      <c r="R102" s="64" t="str">
        <f>IF(B102="","",VLOOKUP(AD102,Varsayımlar!$B:$Q,9,0))</f>
        <v>SOFT</v>
      </c>
      <c r="S102" s="64">
        <f>IF(B102="","",VLOOKUP(AD102,Varsayımlar!$B:$Q,10,0))</f>
        <v>4</v>
      </c>
      <c r="T102" s="64">
        <f>IF(B102="","",VLOOKUP(AD102,Varsayımlar!$B:$Q,11,0))</f>
        <v>30</v>
      </c>
      <c r="U102" s="64">
        <f>IF(B102="","",VLOOKUP(AD102,Varsayımlar!$B:$Q,12,0))</f>
        <v>260</v>
      </c>
      <c r="V102" s="64" t="str">
        <f>IF(B102="","",VLOOKUP(AD102,Varsayımlar!$B:$Q,13,0))</f>
        <v>YURTDIŞI</v>
      </c>
      <c r="W102" s="64">
        <f>IF(B102="","",VLOOKUP(AD102,Varsayımlar!$B:$Q,14,0))</f>
        <v>9</v>
      </c>
      <c r="X102" s="66">
        <v>46220</v>
      </c>
      <c r="Y102" s="66">
        <v>46494</v>
      </c>
      <c r="Z102" s="64" t="s">
        <v>685</v>
      </c>
      <c r="AA102" s="64" t="str">
        <f>IF(B102="","",VLOOKUP(AD102,Varsayımlar!$B:$Q,15,0))</f>
        <v>25CM TURUNCU KOLİ-SOL ÜST DİKDÖRTGENE ÜRETİM TARİHİ BASILACAK</v>
      </c>
      <c r="AB102" s="64" t="str">
        <f>IF(B102="","",VLOOKUP(AD102,Varsayımlar!$B:$Q,16,0))</f>
        <v>24-26 CM</v>
      </c>
      <c r="AC102" s="90">
        <f>IF(B102="","",VLOOKUP(Sayfa2!AD67,Varsayımlar!B:S,18,0))</f>
        <v>0</v>
      </c>
      <c r="AD102" s="90" t="str">
        <f t="shared" si="5"/>
        <v>MAGNİTMAGNİT MAVİ AMBALAJ 25 CM 260G</v>
      </c>
    </row>
    <row r="103" spans="1:30" ht="78.75" x14ac:dyDescent="0.25">
      <c r="A103" s="183" t="s">
        <v>137</v>
      </c>
      <c r="B103" s="115" t="s">
        <v>90</v>
      </c>
      <c r="C103" s="116">
        <f>IF(B103="","",VLOOKUP(AD103,Varsayımlar!$B:$Q,3,0))</f>
        <v>8698829380698</v>
      </c>
      <c r="D103" s="116" t="s">
        <v>238</v>
      </c>
      <c r="E103" s="153" t="s">
        <v>91</v>
      </c>
      <c r="F103" s="115"/>
      <c r="G103" s="115"/>
      <c r="H103" s="115" t="str">
        <f>IF(B103="","",VLOOKUP(AD103,Varsayımlar!$B:$Q,5,0))</f>
        <v>MAGNİT MAVİ AMBALAJ 25CM</v>
      </c>
      <c r="I103" s="115">
        <f>IF(B103="","",VLOOKUP(AD103,Varsayımlar!B:T,19,0))</f>
        <v>0</v>
      </c>
      <c r="J103" s="115" t="str">
        <f>IF(B103="","",VLOOKUP(AD103,Varsayımlar!$B:$Q,6,0))</f>
        <v>SADE</v>
      </c>
      <c r="K103" s="115">
        <v>2016</v>
      </c>
      <c r="L103" s="115"/>
      <c r="M103" s="115">
        <f>IFERROR(IF(B103="","",K103/VLOOKUP(AD103,Varsayımlar!B:R,17,0)),"")</f>
        <v>24</v>
      </c>
      <c r="N103" s="115"/>
      <c r="O103" s="115">
        <v>21</v>
      </c>
      <c r="P103" s="115">
        <f>IF(B103="","",VLOOKUP(AD103,Varsayımlar!$B:$Q,7,0)*K103)</f>
        <v>60480</v>
      </c>
      <c r="Q103" s="115">
        <f>IF(B103="","",VLOOKUP(AD103,Varsayımlar!$B:$Q,8,0))</f>
        <v>25</v>
      </c>
      <c r="R103" s="115" t="str">
        <f>IF(B103="","",VLOOKUP(AD103,Varsayımlar!$B:$Q,9,0))</f>
        <v>SOFT</v>
      </c>
      <c r="S103" s="115">
        <f>IF(B103="","",VLOOKUP(AD103,Varsayımlar!$B:$Q,10,0))</f>
        <v>4</v>
      </c>
      <c r="T103" s="115">
        <f>IF(B103="","",VLOOKUP(AD103,Varsayımlar!$B:$Q,11,0))</f>
        <v>30</v>
      </c>
      <c r="U103" s="115">
        <f>IF(B103="","",VLOOKUP(AD103,Varsayımlar!$B:$Q,12,0))</f>
        <v>260</v>
      </c>
      <c r="V103" s="115" t="str">
        <f>IF(B103="","",VLOOKUP(AD103,Varsayımlar!$B:$Q,13,0))</f>
        <v>YURTDIŞI</v>
      </c>
      <c r="W103" s="115">
        <f>IF(B103="","",VLOOKUP(AD103,Varsayımlar!$B:$Q,14,0))</f>
        <v>9</v>
      </c>
      <c r="X103" s="118">
        <v>46220</v>
      </c>
      <c r="Y103" s="118">
        <v>46494</v>
      </c>
      <c r="Z103" s="115" t="s">
        <v>686</v>
      </c>
      <c r="AA103" s="115" t="str">
        <f>IF(B103="","",VLOOKUP(AD103,Varsayımlar!$B:$Q,15,0))</f>
        <v>25CM TURUNCU KOLİ-SOL ÜST DİKDÖRTGENE ÜRETİM TARİHİ BASILACAK</v>
      </c>
      <c r="AB103" s="115" t="str">
        <f>IF(B103="","",VLOOKUP(AD103,Varsayımlar!$B:$Q,16,0))</f>
        <v>24-26 CM</v>
      </c>
      <c r="AC103" s="90">
        <f>IF(B103="","",VLOOKUP(Sayfa2!AD68,Varsayımlar!B:S,18,0))</f>
        <v>0</v>
      </c>
      <c r="AD103" s="90" t="str">
        <f t="shared" si="5"/>
        <v>MAGNİTMAGNİT MAVİ AMBALAJ 25 CM 260G</v>
      </c>
    </row>
    <row r="104" spans="1:30" ht="78.75" x14ac:dyDescent="0.25">
      <c r="A104" s="183" t="s">
        <v>138</v>
      </c>
      <c r="B104" s="70" t="s">
        <v>90</v>
      </c>
      <c r="C104" s="71">
        <f>IF(B104="","",VLOOKUP(AD104,Varsayımlar!$B:$Q,3,0))</f>
        <v>8698829380698</v>
      </c>
      <c r="D104" s="71" t="s">
        <v>239</v>
      </c>
      <c r="E104" s="72" t="s">
        <v>91</v>
      </c>
      <c r="F104" s="70"/>
      <c r="G104" s="70"/>
      <c r="H104" s="70" t="str">
        <f>IF(B104="","",VLOOKUP(AD104,Varsayımlar!$B:$Q,5,0))</f>
        <v>MAGNİT MAVİ AMBALAJ 25CM</v>
      </c>
      <c r="I104" s="70">
        <f>IF(B104="","",VLOOKUP(AD104,Varsayımlar!B:T,19,0))</f>
        <v>0</v>
      </c>
      <c r="J104" s="70" t="str">
        <f>IF(B104="","",VLOOKUP(AD104,Varsayımlar!$B:$Q,6,0))</f>
        <v>SADE</v>
      </c>
      <c r="K104" s="70">
        <v>2016</v>
      </c>
      <c r="L104" s="70"/>
      <c r="M104" s="70">
        <f>IFERROR(IF(B104="","",K104/VLOOKUP(AD104,Varsayımlar!B:R,17,0)),"")</f>
        <v>24</v>
      </c>
      <c r="N104" s="70"/>
      <c r="O104" s="70">
        <v>21</v>
      </c>
      <c r="P104" s="70">
        <f>IF(B104="","",VLOOKUP(AD104,Varsayımlar!$B:$Q,7,0)*K104)</f>
        <v>60480</v>
      </c>
      <c r="Q104" s="70">
        <f>IF(B104="","",VLOOKUP(AD104,Varsayımlar!$B:$Q,8,0))</f>
        <v>25</v>
      </c>
      <c r="R104" s="70" t="str">
        <f>IF(B104="","",VLOOKUP(AD104,Varsayımlar!$B:$Q,9,0))</f>
        <v>SOFT</v>
      </c>
      <c r="S104" s="70">
        <f>IF(B104="","",VLOOKUP(AD104,Varsayımlar!$B:$Q,10,0))</f>
        <v>4</v>
      </c>
      <c r="T104" s="70">
        <f>IF(B104="","",VLOOKUP(AD104,Varsayımlar!$B:$Q,11,0))</f>
        <v>30</v>
      </c>
      <c r="U104" s="70">
        <f>IF(B104="","",VLOOKUP(AD104,Varsayımlar!$B:$Q,12,0))</f>
        <v>260</v>
      </c>
      <c r="V104" s="70" t="str">
        <f>IF(B104="","",VLOOKUP(AD104,Varsayımlar!$B:$Q,13,0))</f>
        <v>YURTDIŞI</v>
      </c>
      <c r="W104" s="70">
        <f>IF(B104="","",VLOOKUP(AD104,Varsayımlar!$B:$Q,14,0))</f>
        <v>9</v>
      </c>
      <c r="X104" s="73">
        <v>46221</v>
      </c>
      <c r="Y104" s="73">
        <v>46495</v>
      </c>
      <c r="Z104" s="70" t="s">
        <v>687</v>
      </c>
      <c r="AA104" s="70" t="str">
        <f>IF(B104="","",VLOOKUP(AD104,Varsayımlar!$B:$Q,15,0))</f>
        <v>25CM TURUNCU KOLİ-SOL ÜST DİKDÖRTGENE ÜRETİM TARİHİ BASILACAK</v>
      </c>
      <c r="AB104" s="70" t="str">
        <f>IF(B104="","",VLOOKUP(AD104,Varsayımlar!$B:$Q,16,0))</f>
        <v>24-26 CM</v>
      </c>
      <c r="AC104" s="90">
        <f>IF(B104="","",VLOOKUP(Sayfa2!AD69,Varsayımlar!B:S,18,0))</f>
        <v>0</v>
      </c>
      <c r="AD104" s="90" t="str">
        <f t="shared" si="5"/>
        <v>MAGNİTMAGNİT MAVİ AMBALAJ 25 CM 260G</v>
      </c>
    </row>
    <row r="105" spans="1:30" ht="31.5" x14ac:dyDescent="0.25">
      <c r="A105" s="183" t="s">
        <v>188</v>
      </c>
      <c r="B105" s="82" t="s">
        <v>79</v>
      </c>
      <c r="C105" s="83">
        <f>IF(B105="","",VLOOKUP(AD105,Varsayımlar!$B:$Q,3,0))</f>
        <v>8698829380698</v>
      </c>
      <c r="D105" s="83"/>
      <c r="E105" s="149" t="s">
        <v>254</v>
      </c>
      <c r="F105" s="82"/>
      <c r="G105" s="82"/>
      <c r="H105" s="82" t="str">
        <f>IF(B105="","",VLOOKUP(AD105,Varsayımlar!$B:$Q,5,0))</f>
        <v>Manetka 20cm</v>
      </c>
      <c r="I105" s="82">
        <f>IF(B105="","",VLOOKUP(AD105,Varsayımlar!B:T,19,0))</f>
        <v>0</v>
      </c>
      <c r="J105" s="82" t="str">
        <f>IF(B105="","",VLOOKUP(AD105,Varsayımlar!$B:$Q,6,0))</f>
        <v>SADE</v>
      </c>
      <c r="K105" s="82">
        <v>7200</v>
      </c>
      <c r="L105" s="82"/>
      <c r="M105" s="82">
        <f>IFERROR(IF(B105="","",K105/VLOOKUP(AD105,Varsayımlar!B:R,17,0)),"")</f>
        <v>32</v>
      </c>
      <c r="N105" s="82"/>
      <c r="O105" s="82">
        <v>32</v>
      </c>
      <c r="P105" s="82">
        <f>IF(B105="","",VLOOKUP(AD105,Varsayımlar!$B:$Q,7,0)*K105)</f>
        <v>100800</v>
      </c>
      <c r="Q105" s="82">
        <f>IF(B105="","",VLOOKUP(AD105,Varsayımlar!$B:$Q,8,0))</f>
        <v>20</v>
      </c>
      <c r="R105" s="82" t="str">
        <f>IF(B105="","",VLOOKUP(AD105,Varsayımlar!$B:$Q,9,0))</f>
        <v>Irak Soft</v>
      </c>
      <c r="S105" s="82">
        <f>IF(B105="","",VLOOKUP(AD105,Varsayımlar!$B:$Q,10,0))</f>
        <v>4</v>
      </c>
      <c r="T105" s="82">
        <f>IF(B105="","",VLOOKUP(AD105,Varsayımlar!$B:$Q,11,0))</f>
        <v>14</v>
      </c>
      <c r="U105" s="82">
        <f>IF(B105="","",VLOOKUP(AD105,Varsayımlar!$B:$Q,12,0))</f>
        <v>166</v>
      </c>
      <c r="V105" s="82" t="str">
        <f>IF(B105="","",VLOOKUP(AD105,Varsayımlar!$B:$Q,13,0))</f>
        <v>YURTDIŞI</v>
      </c>
      <c r="W105" s="82">
        <f>IF(B105="","",VLOOKUP(AD105,Varsayımlar!$B:$Q,14,0))</f>
        <v>6</v>
      </c>
      <c r="X105" s="84">
        <v>46223</v>
      </c>
      <c r="Y105" s="84">
        <v>46407</v>
      </c>
      <c r="Z105" s="82">
        <v>26072020</v>
      </c>
      <c r="AA105" s="82" t="str">
        <f>IF(B105="","",VLOOKUP(AD105,Varsayımlar!$B:$Q,15,0))</f>
        <v>Kare Koli-Üretim Tarihli Etiket</v>
      </c>
      <c r="AB105" s="82" t="str">
        <f>IF(B105="","",VLOOKUP(AD105,Varsayımlar!$B:$Q,16,0))</f>
        <v>19-21 cm</v>
      </c>
      <c r="AC105" s="9">
        <f>IF(B105="","",VLOOKUP(Sayfa2!AD94,Varsayımlar!B:S,18,0))</f>
        <v>0</v>
      </c>
      <c r="AD105" s="9" t="str">
        <f t="shared" si="5"/>
        <v>LLC KOTORManetka 20cm 4 pcs 166g</v>
      </c>
    </row>
    <row r="106" spans="1:30" ht="39" customHeight="1" x14ac:dyDescent="0.25">
      <c r="A106" s="183" t="s">
        <v>189</v>
      </c>
      <c r="B106" s="151" t="s">
        <v>104</v>
      </c>
      <c r="C106" s="112">
        <f>IF(B106="","",VLOOKUP(AD106,Varsayımlar!$B:$Q,3,0))</f>
        <v>8698829380698</v>
      </c>
      <c r="D106" s="112">
        <v>34</v>
      </c>
      <c r="E106" s="151" t="s">
        <v>393</v>
      </c>
      <c r="F106" s="111"/>
      <c r="G106" s="111" t="s">
        <v>720</v>
      </c>
      <c r="H106" s="111" t="str">
        <f>IF(B106="","",VLOOKUP(AD106,Varsayımlar!$B:$Q,5,0))</f>
        <v>Tortillas 20cm Çok Tahıllı</v>
      </c>
      <c r="I106" s="111">
        <f>IF(B106="","",VLOOKUP(AD106,Varsayımlar!B:T,19,0))</f>
        <v>0</v>
      </c>
      <c r="J106" s="111" t="str">
        <f>IF(B106="","",VLOOKUP(AD106,Varsayımlar!$B:$Q,6,0))</f>
        <v>Çok Tahıllı</v>
      </c>
      <c r="K106" s="111">
        <v>675</v>
      </c>
      <c r="L106" s="111"/>
      <c r="M106" s="111">
        <f>IFERROR(IF(B106="","",K106/VLOOKUP(AD106,Varsayımlar!B:R,17,0)),"")</f>
        <v>3</v>
      </c>
      <c r="N106" s="111"/>
      <c r="O106" s="111">
        <v>26</v>
      </c>
      <c r="P106" s="111">
        <f>IF(B106="","",VLOOKUP(AD106,Varsayımlar!$B:$Q,7,0)*K106)</f>
        <v>9450</v>
      </c>
      <c r="Q106" s="111">
        <f>IF(B106="","",VLOOKUP(AD106,Varsayımlar!$B:$Q,8,0))</f>
        <v>20</v>
      </c>
      <c r="R106" s="111" t="str">
        <f>IF(B106="","",VLOOKUP(AD106,Varsayımlar!$B:$Q,9,0))</f>
        <v>Irak Soft</v>
      </c>
      <c r="S106" s="111">
        <f>IF(B106="","",VLOOKUP(AD106,Varsayımlar!$B:$Q,10,0))</f>
        <v>4</v>
      </c>
      <c r="T106" s="111">
        <f>IF(B106="","",VLOOKUP(AD106,Varsayımlar!$B:$Q,11,0))</f>
        <v>14</v>
      </c>
      <c r="U106" s="111">
        <f>IF(B106="","",VLOOKUP(AD106,Varsayımlar!$B:$Q,12,0))</f>
        <v>166</v>
      </c>
      <c r="V106" s="111" t="str">
        <f>IF(B106="","",VLOOKUP(AD106,Varsayımlar!$B:$Q,13,0))</f>
        <v>Yurtdışı</v>
      </c>
      <c r="W106" s="111">
        <f>IF(B106="","",VLOOKUP(AD106,Varsayımlar!$B:$Q,14,0))</f>
        <v>9</v>
      </c>
      <c r="X106" s="114">
        <v>46225</v>
      </c>
      <c r="Y106" s="114">
        <v>46499</v>
      </c>
      <c r="Z106" s="111" t="s">
        <v>888</v>
      </c>
      <c r="AA106" s="111" t="str">
        <f>IF(B106="","",VLOOKUP(AD106,Varsayımlar!$B:$Q,15,0))</f>
        <v>SİYAH KARE KOLİ-Üretim Tarihi Etiketli</v>
      </c>
      <c r="AB106" s="111" t="str">
        <f>IF(B106="","",VLOOKUP(AD106,Varsayımlar!$B:$Q,16,0))</f>
        <v>19-21 cm</v>
      </c>
      <c r="AC106" s="9">
        <f>IF(B106="","",VLOOKUP(Sayfa2!AD100,Varsayımlar!B:S,18,0))</f>
        <v>0</v>
      </c>
      <c r="AD106" s="9" t="str">
        <f>IF(B106="","",CONCATENATE(B106,E106))</f>
        <v>SMART LLCTortillas 20cm Çok Tahıllı 4pcs 166g</v>
      </c>
    </row>
    <row r="107" spans="1:30" ht="39" customHeight="1" x14ac:dyDescent="0.25">
      <c r="A107" s="183" t="s">
        <v>190</v>
      </c>
      <c r="B107" s="151" t="s">
        <v>104</v>
      </c>
      <c r="C107" s="112">
        <f>IF(B107="","",VLOOKUP(AD107,Varsayımlar!$B:$Q,3,0))</f>
        <v>8698829380698</v>
      </c>
      <c r="D107" s="112">
        <v>34</v>
      </c>
      <c r="E107" s="151" t="s">
        <v>263</v>
      </c>
      <c r="F107" s="111"/>
      <c r="G107" s="111" t="s">
        <v>720</v>
      </c>
      <c r="H107" s="111" t="str">
        <f>IF(B107="","",VLOOKUP(AD107,Varsayımlar!$B:$Q,5,0))</f>
        <v>Tortillas 20cm (Samakat Bilgileri Ekli)</v>
      </c>
      <c r="I107" s="111">
        <f>IF(B107="","",VLOOKUP(AD107,Varsayımlar!B:T,19,0))</f>
        <v>0</v>
      </c>
      <c r="J107" s="111" t="str">
        <f>IF(B107="","",VLOOKUP(AD107,Varsayımlar!$B:$Q,6,0))</f>
        <v>PEYNİRLİ</v>
      </c>
      <c r="K107" s="111">
        <v>4500</v>
      </c>
      <c r="L107" s="111"/>
      <c r="M107" s="111">
        <f>IFERROR(IF(B107="","",K107/VLOOKUP(AD107,Varsayımlar!B:R,17,0)),"")</f>
        <v>20</v>
      </c>
      <c r="N107" s="111"/>
      <c r="O107" s="111">
        <v>7</v>
      </c>
      <c r="P107" s="111">
        <f>IF(B107="","",VLOOKUP(AD107,Varsayımlar!$B:$Q,7,0)*K107)</f>
        <v>63000</v>
      </c>
      <c r="Q107" s="111">
        <f>IF(B107="","",VLOOKUP(AD107,Varsayımlar!$B:$Q,8,0))</f>
        <v>20</v>
      </c>
      <c r="R107" s="111" t="str">
        <f>IF(B107="","",VLOOKUP(AD107,Varsayımlar!$B:$Q,9,0))</f>
        <v>IRAK SOFT-AT</v>
      </c>
      <c r="S107" s="111">
        <f>IF(B107="","",VLOOKUP(AD107,Varsayımlar!$B:$Q,10,0))</f>
        <v>4</v>
      </c>
      <c r="T107" s="111">
        <f>IF(B107="","",VLOOKUP(AD107,Varsayımlar!$B:$Q,11,0))</f>
        <v>14</v>
      </c>
      <c r="U107" s="111">
        <f>IF(B107="","",VLOOKUP(AD107,Varsayımlar!$B:$Q,12,0))</f>
        <v>166</v>
      </c>
      <c r="V107" s="111" t="str">
        <f>IF(B107="","",VLOOKUP(AD107,Varsayımlar!$B:$Q,13,0))</f>
        <v>YURTDIŞI</v>
      </c>
      <c r="W107" s="111">
        <f>IF(B107="","",VLOOKUP(AD107,Varsayımlar!$B:$Q,14,0))</f>
        <v>9</v>
      </c>
      <c r="X107" s="114">
        <v>46225</v>
      </c>
      <c r="Y107" s="114">
        <v>46499</v>
      </c>
      <c r="Z107" s="111" t="s">
        <v>889</v>
      </c>
      <c r="AA107" s="111" t="str">
        <f>IF(B107="","",VLOOKUP(AD107,Varsayımlar!$B:$Q,15,0))</f>
        <v>Kare Koli-Üretim Tarihli Etiket</v>
      </c>
      <c r="AB107" s="111" t="str">
        <f>IF(B107="","",VLOOKUP(AD107,Varsayımlar!$B:$Q,16,0))</f>
        <v>19-21 cm</v>
      </c>
      <c r="AC107" s="90">
        <f>IF(B107="","",VLOOKUP(Sayfa2!AD101,Varsayımlar!B:S,18,0))</f>
        <v>0</v>
      </c>
      <c r="AD107" s="90" t="str">
        <f>IF(B107="","",CONCATENATE(B107,E107))</f>
        <v>SMART LLCTortillas 20cm Peynirli 4pcs 166g</v>
      </c>
    </row>
    <row r="108" spans="1:30" ht="39" customHeight="1" x14ac:dyDescent="0.25">
      <c r="A108" s="183" t="s">
        <v>191</v>
      </c>
      <c r="B108" s="151" t="s">
        <v>104</v>
      </c>
      <c r="C108" s="112">
        <f>IF(B108="","",VLOOKUP(AD108,Varsayımlar!$B:$Q,3,0))</f>
        <v>8698829380698</v>
      </c>
      <c r="D108" s="112">
        <v>34</v>
      </c>
      <c r="E108" s="188" t="s">
        <v>105</v>
      </c>
      <c r="F108" s="111"/>
      <c r="G108" s="111" t="s">
        <v>720</v>
      </c>
      <c r="H108" s="111" t="str">
        <f>IF(B108="","",VLOOKUP(AD108,Varsayımlar!$B:$Q,5,0))</f>
        <v>TORTİLLAS 20CM (SAMAKAT BİLGİLERİ EKLİ)</v>
      </c>
      <c r="I108" s="111">
        <f>IF(B108="","",VLOOKUP(AD108,Varsayımlar!B:T,19,0))</f>
        <v>0</v>
      </c>
      <c r="J108" s="111" t="str">
        <f>IF(B108="","",VLOOKUP(AD108,Varsayımlar!$B:$Q,6,0))</f>
        <v>SADE</v>
      </c>
      <c r="K108" s="111">
        <v>2025</v>
      </c>
      <c r="L108" s="111"/>
      <c r="M108" s="111">
        <f>IFERROR(IF(B108="","",K108/VLOOKUP(AD108,Varsayımlar!B:R,17,0)),"")</f>
        <v>9</v>
      </c>
      <c r="N108" s="111"/>
      <c r="O108" s="111">
        <v>7</v>
      </c>
      <c r="P108" s="111">
        <f>IF(B108="","",VLOOKUP(AD108,Varsayımlar!$B:$Q,7,0)*K108)</f>
        <v>28350</v>
      </c>
      <c r="Q108" s="111">
        <f>IF(B108="","",VLOOKUP(AD108,Varsayımlar!$B:$Q,8,0))</f>
        <v>20</v>
      </c>
      <c r="R108" s="111" t="str">
        <f>IF(B108="","",VLOOKUP(AD108,Varsayımlar!$B:$Q,9,0))</f>
        <v>IRAK SOFT</v>
      </c>
      <c r="S108" s="111">
        <f>IF(B108="","",VLOOKUP(AD108,Varsayımlar!$B:$Q,10,0))</f>
        <v>4</v>
      </c>
      <c r="T108" s="111">
        <f>IF(B108="","",VLOOKUP(AD108,Varsayımlar!$B:$Q,11,0))</f>
        <v>14</v>
      </c>
      <c r="U108" s="111">
        <f>IF(B108="","",VLOOKUP(AD108,Varsayımlar!$B:$Q,12,0))</f>
        <v>166</v>
      </c>
      <c r="V108" s="111" t="str">
        <f>IF(B108="","",VLOOKUP(AD108,Varsayımlar!$B:$Q,13,0))</f>
        <v>YURTDIŞI</v>
      </c>
      <c r="W108" s="111">
        <f>IF(B108="","",VLOOKUP(AD108,Varsayımlar!$B:$Q,14,0))</f>
        <v>9</v>
      </c>
      <c r="X108" s="114">
        <v>46225</v>
      </c>
      <c r="Y108" s="114">
        <v>46499</v>
      </c>
      <c r="Z108" s="111">
        <v>26072220</v>
      </c>
      <c r="AA108" s="111" t="str">
        <f>IF(B108="","",VLOOKUP(AD108,Varsayımlar!$B:$Q,15,0))</f>
        <v>SİYAH KARE KOLİ- Üretim Tarihi Etiketli</v>
      </c>
      <c r="AB108" s="111" t="str">
        <f>IF(B108="","",VLOOKUP(AD108,Varsayımlar!$B:$Q,16,0))</f>
        <v>19-21 CM</v>
      </c>
      <c r="AC108" s="90">
        <f>IF(B108="","",VLOOKUP(Sayfa2!AD102,Varsayımlar!B:S,18,0))</f>
        <v>0</v>
      </c>
      <c r="AD108" s="90" t="str">
        <f>IF(B108="","",CONCATENATE(B108,E108))</f>
        <v>SMART LLCTORTİLLAS SAMAKAT 20CM 166G</v>
      </c>
    </row>
    <row r="109" spans="1:30" ht="31.5" x14ac:dyDescent="0.25">
      <c r="A109" s="183" t="s">
        <v>192</v>
      </c>
      <c r="B109" s="158" t="s">
        <v>271</v>
      </c>
      <c r="C109" s="159">
        <f>IF(B109="","",VLOOKUP(AD109,Varsayımlar!$B:$Q,3,0))</f>
        <v>8698829380698</v>
      </c>
      <c r="D109" s="159"/>
      <c r="E109" s="160" t="s">
        <v>542</v>
      </c>
      <c r="F109" s="158"/>
      <c r="G109" s="158"/>
      <c r="H109" s="158" t="str">
        <f>IF(B109="","",VLOOKUP(AD109,Varsayımlar!$B:$Q,5,0))</f>
        <v>Durum 3 lü paket sade 1620g (İç-Dış Ambalaj)</v>
      </c>
      <c r="I109" s="158">
        <f>IF(B109="","",VLOOKUP(AD109,Varsayımlar!B:T,19,0))</f>
        <v>0</v>
      </c>
      <c r="J109" s="158" t="str">
        <f>IF(B109="","",VLOOKUP(AD109,Varsayımlar!$B:$Q,6,0))</f>
        <v>SADE</v>
      </c>
      <c r="K109" s="158">
        <v>2640</v>
      </c>
      <c r="L109" s="158"/>
      <c r="M109" s="158" t="str">
        <f>IFERROR(IF(B109="","",K109/VLOOKUP(AD109,Varsayımlar!B:R,17,0)),"")</f>
        <v/>
      </c>
      <c r="N109" s="158"/>
      <c r="O109" s="158">
        <v>28</v>
      </c>
      <c r="P109" s="158">
        <f>IF(B109="","",VLOOKUP(AD109,Varsayımlar!$B:$Q,7,0)*K109)</f>
        <v>10560</v>
      </c>
      <c r="Q109" s="158">
        <f>IF(B109="","",VLOOKUP(AD109,Varsayımlar!$B:$Q,8,0))</f>
        <v>20</v>
      </c>
      <c r="R109" s="158" t="str">
        <f>IF(B109="","",VLOOKUP(AD109,Varsayımlar!$B:$Q,9,0))</f>
        <v>Irak Soft</v>
      </c>
      <c r="S109" s="158">
        <f>IF(B109="","",VLOOKUP(AD109,Varsayımlar!$B:$Q,10,0))</f>
        <v>36</v>
      </c>
      <c r="T109" s="158">
        <f>IF(B109="","",VLOOKUP(AD109,Varsayımlar!$B:$Q,11,0))</f>
        <v>4</v>
      </c>
      <c r="U109" s="158">
        <f>IF(B109="","",VLOOKUP(AD109,Varsayımlar!$B:$Q,12,0))</f>
        <v>1620</v>
      </c>
      <c r="V109" s="158" t="str">
        <f>IF(B109="","",VLOOKUP(AD109,Varsayımlar!$B:$Q,13,0))</f>
        <v>Yurtdışı</v>
      </c>
      <c r="W109" s="158">
        <f>IF(B109="","",VLOOKUP(AD109,Varsayımlar!$B:$Q,14,0))</f>
        <v>0</v>
      </c>
      <c r="X109" s="158"/>
      <c r="Y109" s="158" t="s">
        <v>625</v>
      </c>
      <c r="Z109" s="158" t="s">
        <v>627</v>
      </c>
      <c r="AA109" s="158" t="str">
        <f>IF(B109="","",VLOOKUP(AD109,Varsayımlar!$B:$Q,15,0))</f>
        <v>Lacivert 20cm Koli-İbranice Sade Etiketli</v>
      </c>
      <c r="AB109" s="158" t="str">
        <f>IF(B109="","",VLOOKUP(AD109,Varsayımlar!$B:$Q,16,0))</f>
        <v>19-21 cm</v>
      </c>
      <c r="AC109" s="90">
        <f>IF(B109="","",VLOOKUP(Sayfa2!AD130,Varsayımlar!B:S,18,0))</f>
        <v>0</v>
      </c>
      <c r="AD109" s="90" t="str">
        <f t="shared" si="5"/>
        <v>EyalDurum 3 lü paket sade 1620g</v>
      </c>
    </row>
    <row r="110" spans="1:30" ht="36.75" customHeight="1" x14ac:dyDescent="0.25">
      <c r="A110" s="183" t="s">
        <v>193</v>
      </c>
      <c r="B110" s="69" t="s">
        <v>854</v>
      </c>
      <c r="C110" s="65">
        <f>IF(B110="","",VLOOKUP(AD110,Varsayımlar!$B:$Q,3,0))</f>
        <v>8698829380698</v>
      </c>
      <c r="D110" s="65"/>
      <c r="E110" s="69" t="s">
        <v>855</v>
      </c>
      <c r="F110" s="64"/>
      <c r="G110" s="64"/>
      <c r="H110" s="64" t="str">
        <f>IF(B110="","",VLOOKUP(AD110,Varsayımlar!$B:$Q,5,0))</f>
        <v>Switz 25cm 8pcs 520g</v>
      </c>
      <c r="I110" s="64">
        <f>IF(B110="","",VLOOKUP(AD110,Varsayımlar!B:T,19,0))</f>
        <v>0</v>
      </c>
      <c r="J110" s="64" t="str">
        <f>IF(B110="","",VLOOKUP(AD110,Varsayımlar!$B:$Q,6,0))</f>
        <v>Sade</v>
      </c>
      <c r="K110" s="64">
        <v>1000</v>
      </c>
      <c r="L110" s="64"/>
      <c r="M110" s="64">
        <f>IFERROR(IF(B110="","",K110/VLOOKUP(AD110,Varsayımlar!B:R,17,0)),"")</f>
        <v>10</v>
      </c>
      <c r="N110" s="64"/>
      <c r="O110" s="64">
        <v>10</v>
      </c>
      <c r="P110" s="64">
        <f>IF(B110="","",VLOOKUP(AD110,Varsayımlar!$B:$Q,7,0)*K110)</f>
        <v>14000</v>
      </c>
      <c r="Q110" s="64">
        <f>IF(B110="","",VLOOKUP(AD110,Varsayımlar!$B:$Q,8,0))</f>
        <v>25</v>
      </c>
      <c r="R110" s="64" t="str">
        <f>IF(B110="","",VLOOKUP(AD110,Varsayımlar!$B:$Q,9,0))</f>
        <v>Irak soft</v>
      </c>
      <c r="S110" s="64">
        <f>IF(B110="","",VLOOKUP(AD110,Varsayımlar!$B:$Q,10,0))</f>
        <v>8</v>
      </c>
      <c r="T110" s="64">
        <f>IF(B110="","",VLOOKUP(AD110,Varsayımlar!$B:$Q,11,0))</f>
        <v>14</v>
      </c>
      <c r="U110" s="64">
        <f>IF(B110="","",VLOOKUP(AD110,Varsayımlar!$B:$Q,12,0))</f>
        <v>520</v>
      </c>
      <c r="V110" s="64" t="str">
        <f>IF(B110="","",VLOOKUP(AD110,Varsayımlar!$B:$Q,13,0))</f>
        <v>Yurtdışı</v>
      </c>
      <c r="W110" s="64">
        <f>IF(B110="","",VLOOKUP(AD110,Varsayımlar!$B:$Q,14,0))</f>
        <v>9</v>
      </c>
      <c r="X110" s="66">
        <v>46226</v>
      </c>
      <c r="Y110" s="174">
        <v>46500</v>
      </c>
      <c r="Z110" s="167">
        <v>26072325</v>
      </c>
      <c r="AA110" s="64" t="str">
        <f>IF(B110="","",VLOOKUP(AD110,Varsayımlar!$B:$Q,15,0))</f>
        <v>Kırmızı Koli</v>
      </c>
      <c r="AB110" s="64" t="str">
        <f>IF(B110="","",VLOOKUP(AD110,Varsayımlar!$B:$Q,16,0))</f>
        <v>24-26 cm</v>
      </c>
      <c r="AC110" s="90">
        <f>IF(B110="","",VLOOKUP(Sayfa2!AD97,Varsayımlar!B:S,18,0))</f>
        <v>0</v>
      </c>
      <c r="AD110" s="90" t="str">
        <f t="shared" si="5"/>
        <v>Switz TradingSwitz 25cm 8pcs 520g</v>
      </c>
    </row>
    <row r="111" spans="1:30" ht="31.5" x14ac:dyDescent="0.25">
      <c r="A111" s="183" t="s">
        <v>194</v>
      </c>
      <c r="B111" s="62" t="s">
        <v>632</v>
      </c>
      <c r="C111" s="33">
        <f>IF(B111="","",VLOOKUP(AD111,Varsayımlar!$B:$Q,3,0))</f>
        <v>8698829380698</v>
      </c>
      <c r="D111" s="33"/>
      <c r="E111" s="152" t="s">
        <v>633</v>
      </c>
      <c r="F111" s="178">
        <v>46230</v>
      </c>
      <c r="G111" s="62" t="s">
        <v>274</v>
      </c>
      <c r="H111" s="62" t="str">
        <f>IF(B111="","",VLOOKUP(AD111,Varsayımlar!$B:$Q,5,0))</f>
        <v>Willifood 20cm 10 pcs 450g</v>
      </c>
      <c r="I111" s="62">
        <f>IF(B111="","",VLOOKUP(AD111,Varsayımlar!B:T,19,0))</f>
        <v>0</v>
      </c>
      <c r="J111" s="62" t="str">
        <f>IF(B111="","",VLOOKUP(AD111,Varsayımlar!$B:$Q,6,0))</f>
        <v>SADE</v>
      </c>
      <c r="K111" s="62">
        <v>3200</v>
      </c>
      <c r="L111" s="62"/>
      <c r="M111" s="62" t="str">
        <f>IFERROR(IF(B111="","",K111/VLOOKUP(AD111,Varsayımlar!B:R,17,0)),"")</f>
        <v/>
      </c>
      <c r="N111" s="62"/>
      <c r="O111" s="62">
        <v>31</v>
      </c>
      <c r="P111" s="62">
        <f>IF(B111="","",VLOOKUP(AD111,Varsayımlar!$B:$Q,7,0)*K111)</f>
        <v>38400</v>
      </c>
      <c r="Q111" s="62">
        <f>IF(B111="","",VLOOKUP(AD111,Varsayımlar!$B:$Q,8,0))</f>
        <v>20</v>
      </c>
      <c r="R111" s="62" t="str">
        <f>IF(B111="","",VLOOKUP(AD111,Varsayımlar!$B:$Q,9,0))</f>
        <v>Irak Soft</v>
      </c>
      <c r="S111" s="62">
        <f>IF(B111="","",VLOOKUP(AD111,Varsayımlar!$B:$Q,10,0))</f>
        <v>10</v>
      </c>
      <c r="T111" s="62">
        <f>IF(B111="","",VLOOKUP(AD111,Varsayımlar!$B:$Q,11,0))</f>
        <v>12</v>
      </c>
      <c r="U111" s="62">
        <f>IF(B111="","",VLOOKUP(AD111,Varsayımlar!$B:$Q,12,0))</f>
        <v>450</v>
      </c>
      <c r="V111" s="62" t="str">
        <f>IF(B111="","",VLOOKUP(AD111,Varsayımlar!$B:$Q,13,0))</f>
        <v>Yurtdışı</v>
      </c>
      <c r="W111" s="62" t="str">
        <f>IF(B111="","",VLOOKUP(AD111,Varsayımlar!$B:$Q,14,0))</f>
        <v>Özel Tarih</v>
      </c>
      <c r="X111" s="63"/>
      <c r="Y111" s="161" t="s">
        <v>658</v>
      </c>
      <c r="Z111" s="161" t="s">
        <v>659</v>
      </c>
      <c r="AA111" s="62" t="str">
        <f>IF(B111="","",VLOOKUP(AD111,Varsayımlar!$B:$Q,15,0))</f>
        <v>20cm koli-Etiketli</v>
      </c>
      <c r="AB111" s="62" t="str">
        <f>IF(B111="","",VLOOKUP(AD111,Varsayımlar!$B:$Q,16,0))</f>
        <v>19-21 cm</v>
      </c>
      <c r="AC111" s="90">
        <f>IF(B111="","",VLOOKUP(Sayfa2!AD95,Varsayımlar!B:S,18,0))</f>
        <v>0</v>
      </c>
      <c r="AD111" s="90" t="str">
        <f t="shared" si="5"/>
        <v>WillifoodWillifood 20cm 10 pcs 450g</v>
      </c>
    </row>
    <row r="112" spans="1:30" ht="31.5" x14ac:dyDescent="0.25">
      <c r="A112" s="183" t="s">
        <v>195</v>
      </c>
      <c r="B112" s="62" t="s">
        <v>632</v>
      </c>
      <c r="C112" s="33">
        <f>IF(B112="","",VLOOKUP(AD112,Varsayımlar!$B:$Q,3,0))</f>
        <v>8698829380698</v>
      </c>
      <c r="D112" s="33"/>
      <c r="E112" s="152" t="s">
        <v>650</v>
      </c>
      <c r="F112" s="178">
        <v>46230</v>
      </c>
      <c r="G112" s="62" t="s">
        <v>274</v>
      </c>
      <c r="H112" s="62" t="str">
        <f>IF(B112="","",VLOOKUP(AD112,Varsayımlar!$B:$Q,5,0))</f>
        <v>Willifood 25cm 8 pcs 560g</v>
      </c>
      <c r="I112" s="62">
        <f>IF(B112="","",VLOOKUP(AD112,Varsayımlar!B:T,19,0))</f>
        <v>0</v>
      </c>
      <c r="J112" s="62" t="str">
        <f>IF(B112="","",VLOOKUP(AD112,Varsayımlar!$B:$Q,6,0))</f>
        <v>SADE</v>
      </c>
      <c r="K112" s="62">
        <v>2000</v>
      </c>
      <c r="L112" s="62"/>
      <c r="M112" s="62" t="str">
        <f>IFERROR(IF(B112="","",K112/VLOOKUP(AD112,Varsayımlar!B:R,17,0)),"")</f>
        <v/>
      </c>
      <c r="N112" s="62"/>
      <c r="O112" s="62">
        <v>18</v>
      </c>
      <c r="P112" s="62">
        <f>IF(B112="","",VLOOKUP(AD112,Varsayımlar!$B:$Q,7,0)*K112)</f>
        <v>28000</v>
      </c>
      <c r="Q112" s="62">
        <f>IF(B112="","",VLOOKUP(AD112,Varsayımlar!$B:$Q,8,0))</f>
        <v>25</v>
      </c>
      <c r="R112" s="62" t="str">
        <f>IF(B112="","",VLOOKUP(AD112,Varsayımlar!$B:$Q,9,0))</f>
        <v>ırak Soft</v>
      </c>
      <c r="S112" s="62">
        <f>IF(B112="","",VLOOKUP(AD112,Varsayımlar!$B:$Q,10,0))</f>
        <v>8</v>
      </c>
      <c r="T112" s="62">
        <f>IF(B112="","",VLOOKUP(AD112,Varsayımlar!$B:$Q,11,0))</f>
        <v>14</v>
      </c>
      <c r="U112" s="62">
        <f>IF(B112="","",VLOOKUP(AD112,Varsayımlar!$B:$Q,12,0))</f>
        <v>560</v>
      </c>
      <c r="V112" s="62" t="str">
        <f>IF(B112="","",VLOOKUP(AD112,Varsayımlar!$B:$Q,13,0))</f>
        <v>YURTDIŞI</v>
      </c>
      <c r="W112" s="62">
        <f>IF(B112="","",VLOOKUP(AD112,Varsayımlar!$B:$Q,14,0))</f>
        <v>18</v>
      </c>
      <c r="X112" s="63"/>
      <c r="Y112" s="161" t="s">
        <v>658</v>
      </c>
      <c r="Z112" s="161" t="s">
        <v>659</v>
      </c>
      <c r="AA112" s="62" t="str">
        <f>IF(B112="","",VLOOKUP(AD112,Varsayımlar!$B:$Q,15,0))</f>
        <v>KIRMIZI KOLİ-ETİKETLİ</v>
      </c>
      <c r="AB112" s="62" t="str">
        <f>IF(B112="","",VLOOKUP(AD112,Varsayımlar!$B:$Q,16,0))</f>
        <v>24-26 CM</v>
      </c>
      <c r="AC112" s="90">
        <f>IF(B112="","",VLOOKUP(Sayfa2!AD96,Varsayımlar!B:S,18,0))</f>
        <v>0</v>
      </c>
      <c r="AD112" s="90" t="str">
        <f t="shared" si="5"/>
        <v>WillifoodWillifood 25cm 8 pcs 560g</v>
      </c>
    </row>
    <row r="113" spans="1:30" ht="31.5" x14ac:dyDescent="0.25">
      <c r="A113" s="183" t="s">
        <v>196</v>
      </c>
      <c r="B113" s="111" t="s">
        <v>79</v>
      </c>
      <c r="C113" s="112">
        <f>IF(B113="","",VLOOKUP(AD113,Varsayımlar!$B:$Q,3,0))</f>
        <v>8698829380698</v>
      </c>
      <c r="D113" s="112"/>
      <c r="E113" s="151" t="s">
        <v>254</v>
      </c>
      <c r="F113" s="111"/>
      <c r="G113" s="111"/>
      <c r="H113" s="111" t="str">
        <f>IF(B113="","",VLOOKUP(AD113,Varsayımlar!$B:$Q,5,0))</f>
        <v>Manetka 20cm</v>
      </c>
      <c r="I113" s="111">
        <f>IF(B113="","",VLOOKUP(AD113,Varsayımlar!B:T,19,0))</f>
        <v>0</v>
      </c>
      <c r="J113" s="111" t="str">
        <f>IF(B113="","",VLOOKUP(AD113,Varsayımlar!$B:$Q,6,0))</f>
        <v>SADE</v>
      </c>
      <c r="K113" s="111">
        <v>7200</v>
      </c>
      <c r="L113" s="111"/>
      <c r="M113" s="111">
        <f>IFERROR(IF(B113="","",K113/VLOOKUP(AD113,Varsayımlar!B:R,17,0)),"")</f>
        <v>32</v>
      </c>
      <c r="N113" s="111"/>
      <c r="O113" s="111">
        <v>32</v>
      </c>
      <c r="P113" s="111">
        <f>IF(B113="","",VLOOKUP(AD113,Varsayımlar!$B:$Q,7,0)*K113)</f>
        <v>100800</v>
      </c>
      <c r="Q113" s="111">
        <f>IF(B113="","",VLOOKUP(AD113,Varsayımlar!$B:$Q,8,0))</f>
        <v>20</v>
      </c>
      <c r="R113" s="111" t="str">
        <f>IF(B113="","",VLOOKUP(AD113,Varsayımlar!$B:$Q,9,0))</f>
        <v>Irak Soft</v>
      </c>
      <c r="S113" s="111">
        <f>IF(B113="","",VLOOKUP(AD113,Varsayımlar!$B:$Q,10,0))</f>
        <v>4</v>
      </c>
      <c r="T113" s="111">
        <f>IF(B113="","",VLOOKUP(AD113,Varsayımlar!$B:$Q,11,0))</f>
        <v>14</v>
      </c>
      <c r="U113" s="111">
        <f>IF(B113="","",VLOOKUP(AD113,Varsayımlar!$B:$Q,12,0))</f>
        <v>166</v>
      </c>
      <c r="V113" s="111" t="str">
        <f>IF(B113="","",VLOOKUP(AD113,Varsayımlar!$B:$Q,13,0))</f>
        <v>YURTDIŞI</v>
      </c>
      <c r="W113" s="111">
        <f>IF(B113="","",VLOOKUP(AD113,Varsayımlar!$B:$Q,14,0))</f>
        <v>6</v>
      </c>
      <c r="X113" s="114">
        <v>46235</v>
      </c>
      <c r="Y113" s="114">
        <v>46419</v>
      </c>
      <c r="Z113" s="111">
        <v>26070120</v>
      </c>
      <c r="AA113" s="111" t="str">
        <f>IF(B113="","",VLOOKUP(AD113,Varsayımlar!$B:$Q,15,0))</f>
        <v>Kare Koli-Üretim Tarihli Etiket</v>
      </c>
      <c r="AB113" s="111" t="str">
        <f>IF(B113="","",VLOOKUP(AD113,Varsayımlar!$B:$Q,16,0))</f>
        <v>19-21 cm</v>
      </c>
      <c r="AC113" s="9">
        <f>IF(B113="","",VLOOKUP(Sayfa2!AD96,Varsayımlar!B:S,18,0))</f>
        <v>0</v>
      </c>
      <c r="AD113" s="9" t="str">
        <f t="shared" si="5"/>
        <v>LLC KOTORManetka 20cm 4 pcs 166g</v>
      </c>
    </row>
    <row r="114" spans="1:30" ht="31.5" x14ac:dyDescent="0.25">
      <c r="A114" s="183" t="s">
        <v>197</v>
      </c>
      <c r="B114" s="64" t="s">
        <v>79</v>
      </c>
      <c r="C114" s="65">
        <f>IF(B114="","",VLOOKUP(AD114,Varsayımlar!$B:$Q,3,0))</f>
        <v>8698829380698</v>
      </c>
      <c r="D114" s="65"/>
      <c r="E114" s="69" t="s">
        <v>254</v>
      </c>
      <c r="F114" s="64"/>
      <c r="G114" s="64"/>
      <c r="H114" s="64" t="str">
        <f>IF(B114="","",VLOOKUP(AD114,Varsayımlar!$B:$Q,5,0))</f>
        <v>Manetka 20cm</v>
      </c>
      <c r="I114" s="64">
        <f>IF(B114="","",VLOOKUP(AD114,Varsayımlar!B:T,19,0))</f>
        <v>0</v>
      </c>
      <c r="J114" s="64" t="str">
        <f>IF(B114="","",VLOOKUP(AD114,Varsayımlar!$B:$Q,6,0))</f>
        <v>SADE</v>
      </c>
      <c r="K114" s="64">
        <v>7200</v>
      </c>
      <c r="L114" s="64"/>
      <c r="M114" s="64">
        <f>IFERROR(IF(B114="","",K114/VLOOKUP(AD114,Varsayımlar!B:R,17,0)),"")</f>
        <v>32</v>
      </c>
      <c r="N114" s="64"/>
      <c r="O114" s="64">
        <v>32</v>
      </c>
      <c r="P114" s="64">
        <f>IF(B114="","",VLOOKUP(AD114,Varsayımlar!$B:$Q,7,0)*K114)</f>
        <v>100800</v>
      </c>
      <c r="Q114" s="64">
        <f>IF(B114="","",VLOOKUP(AD114,Varsayımlar!$B:$Q,8,0))</f>
        <v>20</v>
      </c>
      <c r="R114" s="64" t="str">
        <f>IF(B114="","",VLOOKUP(AD114,Varsayımlar!$B:$Q,9,0))</f>
        <v>Irak Soft</v>
      </c>
      <c r="S114" s="64">
        <f>IF(B114="","",VLOOKUP(AD114,Varsayımlar!$B:$Q,10,0))</f>
        <v>4</v>
      </c>
      <c r="T114" s="64">
        <f>IF(B114="","",VLOOKUP(AD114,Varsayımlar!$B:$Q,11,0))</f>
        <v>14</v>
      </c>
      <c r="U114" s="64">
        <f>IF(B114="","",VLOOKUP(AD114,Varsayımlar!$B:$Q,12,0))</f>
        <v>166</v>
      </c>
      <c r="V114" s="64" t="str">
        <f>IF(B114="","",VLOOKUP(AD114,Varsayımlar!$B:$Q,13,0))</f>
        <v>YURTDIŞI</v>
      </c>
      <c r="W114" s="64">
        <f>IF(B114="","",VLOOKUP(AD114,Varsayımlar!$B:$Q,14,0))</f>
        <v>6</v>
      </c>
      <c r="X114" s="66">
        <v>46252</v>
      </c>
      <c r="Y114" s="66">
        <v>46436</v>
      </c>
      <c r="Z114" s="64">
        <v>26081820</v>
      </c>
      <c r="AA114" s="64" t="str">
        <f>IF(B114="","",VLOOKUP(AD114,Varsayımlar!$B:$Q,15,0))</f>
        <v>Kare Koli-Üretim Tarihli Etiket</v>
      </c>
      <c r="AB114" s="64" t="str">
        <f>IF(B114="","",VLOOKUP(AD114,Varsayımlar!$B:$Q,16,0))</f>
        <v>19-21 cm</v>
      </c>
      <c r="AC114" s="90">
        <f>IF(B114="","",VLOOKUP(Sayfa2!AD97,Varsayımlar!B:S,18,0))</f>
        <v>0</v>
      </c>
      <c r="AD114" s="90" t="str">
        <f t="shared" si="5"/>
        <v>LLC KOTORManetka 20cm 4 pcs 166g</v>
      </c>
    </row>
    <row r="115" spans="1:30" ht="31.5" x14ac:dyDescent="0.25">
      <c r="A115" s="183" t="s">
        <v>198</v>
      </c>
      <c r="B115" s="62" t="s">
        <v>79</v>
      </c>
      <c r="C115" s="33">
        <f>IF(B115="","",VLOOKUP(AD115,Varsayımlar!$B:$Q,3,0))</f>
        <v>8698829380698</v>
      </c>
      <c r="D115" s="33"/>
      <c r="E115" s="152" t="s">
        <v>85</v>
      </c>
      <c r="F115" s="62"/>
      <c r="G115" s="62"/>
      <c r="H115" s="62" t="str">
        <f>IF(B115="","",VLOOKUP(AD115,Varsayımlar!$B:$Q,5,0))</f>
        <v xml:space="preserve">MANETKA PEYNİRLİ 25 CM </v>
      </c>
      <c r="I115" s="62">
        <f>IF(B115="","",VLOOKUP(AD115,Varsayımlar!B:T,19,0))</f>
        <v>0</v>
      </c>
      <c r="J115" s="62" t="str">
        <f>IF(B115="","",VLOOKUP(AD115,Varsayımlar!$B:$Q,6,0))</f>
        <v>PEYNİRLİ</v>
      </c>
      <c r="K115" s="62">
        <v>2496</v>
      </c>
      <c r="L115" s="62"/>
      <c r="M115" s="62">
        <f>IFERROR(IF(B115="","",K115/VLOOKUP(AD115,Varsayımlar!B:R,17,0)),"")</f>
        <v>32</v>
      </c>
      <c r="N115" s="62"/>
      <c r="O115" s="62">
        <v>26</v>
      </c>
      <c r="P115" s="62">
        <f>IF(B115="","",VLOOKUP(AD115,Varsayımlar!$B:$Q,7,0)*K115)</f>
        <v>74880</v>
      </c>
      <c r="Q115" s="62">
        <f>IF(B115="","",VLOOKUP(AD115,Varsayımlar!$B:$Q,8,0))</f>
        <v>25</v>
      </c>
      <c r="R115" s="62" t="str">
        <f>IF(B115="","",VLOOKUP(AD115,Varsayımlar!$B:$Q,9,0))</f>
        <v>SOFT-AT</v>
      </c>
      <c r="S115" s="62">
        <f>IF(B115="","",VLOOKUP(AD115,Varsayımlar!$B:$Q,10,0))</f>
        <v>4</v>
      </c>
      <c r="T115" s="62">
        <f>IF(B115="","",VLOOKUP(AD115,Varsayımlar!$B:$Q,11,0))</f>
        <v>30</v>
      </c>
      <c r="U115" s="62">
        <f>IF(B115="","",VLOOKUP(AD115,Varsayımlar!$B:$Q,12,0))</f>
        <v>250</v>
      </c>
      <c r="V115" s="62" t="str">
        <f>IF(B115="","",VLOOKUP(AD115,Varsayımlar!$B:$Q,13,0))</f>
        <v>YURTDIŞI</v>
      </c>
      <c r="W115" s="62">
        <f>IF(B115="","",VLOOKUP(AD115,Varsayımlar!$B:$Q,14,0))</f>
        <v>6</v>
      </c>
      <c r="X115" s="63">
        <v>46252</v>
      </c>
      <c r="Y115" s="63">
        <v>46436</v>
      </c>
      <c r="Z115" s="62">
        <v>26081825</v>
      </c>
      <c r="AA115" s="62" t="str">
        <f>IF(B115="","",VLOOKUP(AD115,Varsayımlar!$B:$Q,15,0))</f>
        <v>KIRMIZI KOLİ-TARİHLİ KOLİ ETİKETİ</v>
      </c>
      <c r="AB115" s="62" t="str">
        <f>IF(B115="","",VLOOKUP(AD115,Varsayımlar!$B:$Q,16,0))</f>
        <v>24-26 CM</v>
      </c>
      <c r="AC115" s="9">
        <f>IF(B115="","",VLOOKUP(Sayfa2!AD98,Varsayımlar!B:S,18,0))</f>
        <v>0</v>
      </c>
      <c r="AD115" s="9" t="str">
        <f t="shared" si="5"/>
        <v>LLC KOTORMANETKA PEYNİRLİ 25CM</v>
      </c>
    </row>
    <row r="116" spans="1:30" ht="39" customHeight="1" x14ac:dyDescent="0.25">
      <c r="A116" s="183" t="s">
        <v>199</v>
      </c>
      <c r="B116" s="72" t="s">
        <v>104</v>
      </c>
      <c r="C116" s="71">
        <f>IF(B116="","",VLOOKUP(AD116,Varsayımlar!$B:$Q,3,0))</f>
        <v>8698829380698</v>
      </c>
      <c r="D116" s="71">
        <v>35</v>
      </c>
      <c r="E116" s="72" t="s">
        <v>393</v>
      </c>
      <c r="F116" s="70"/>
      <c r="G116" s="70" t="s">
        <v>720</v>
      </c>
      <c r="H116" s="70" t="str">
        <f>IF(B116="","",VLOOKUP(AD116,Varsayımlar!$B:$Q,5,0))</f>
        <v>Tortillas 20cm Çok Tahıllı</v>
      </c>
      <c r="I116" s="70">
        <f>IF(B116="","",VLOOKUP(AD116,Varsayımlar!B:T,19,0))</f>
        <v>0</v>
      </c>
      <c r="J116" s="70" t="str">
        <f>IF(B116="","",VLOOKUP(AD116,Varsayımlar!$B:$Q,6,0))</f>
        <v>Çok Tahıllı</v>
      </c>
      <c r="K116" s="70">
        <v>1350</v>
      </c>
      <c r="L116" s="70"/>
      <c r="M116" s="70">
        <f>IFERROR(IF(B116="","",K116/VLOOKUP(AD116,Varsayımlar!B:R,17,0)),"")</f>
        <v>6</v>
      </c>
      <c r="N116" s="70"/>
      <c r="O116" s="70">
        <v>6</v>
      </c>
      <c r="P116" s="70">
        <f>IF(B116="","",VLOOKUP(AD116,Varsayımlar!$B:$Q,7,0)*K116)</f>
        <v>18900</v>
      </c>
      <c r="Q116" s="70">
        <f>IF(B116="","",VLOOKUP(AD116,Varsayımlar!$B:$Q,8,0))</f>
        <v>20</v>
      </c>
      <c r="R116" s="70" t="str">
        <f>IF(B116="","",VLOOKUP(AD116,Varsayımlar!$B:$Q,9,0))</f>
        <v>Irak Soft</v>
      </c>
      <c r="S116" s="70">
        <f>IF(B116="","",VLOOKUP(AD116,Varsayımlar!$B:$Q,10,0))</f>
        <v>4</v>
      </c>
      <c r="T116" s="70">
        <f>IF(B116="","",VLOOKUP(AD116,Varsayımlar!$B:$Q,11,0))</f>
        <v>14</v>
      </c>
      <c r="U116" s="70">
        <f>IF(B116="","",VLOOKUP(AD116,Varsayımlar!$B:$Q,12,0))</f>
        <v>166</v>
      </c>
      <c r="V116" s="70" t="str">
        <f>IF(B116="","",VLOOKUP(AD116,Varsayımlar!$B:$Q,13,0))</f>
        <v>Yurtdışı</v>
      </c>
      <c r="W116" s="70">
        <f>IF(B116="","",VLOOKUP(AD116,Varsayımlar!$B:$Q,14,0))</f>
        <v>9</v>
      </c>
      <c r="X116" s="73">
        <v>46266</v>
      </c>
      <c r="Y116" s="73">
        <v>46539</v>
      </c>
      <c r="Z116" s="70" t="s">
        <v>849</v>
      </c>
      <c r="AA116" s="70" t="str">
        <f>IF(B116="","",VLOOKUP(AD116,Varsayımlar!$B:$Q,15,0))</f>
        <v>SİYAH KARE KOLİ-Üretim Tarihi Etiketli</v>
      </c>
      <c r="AB116" s="70" t="str">
        <f>IF(B116="","",VLOOKUP(AD116,Varsayımlar!$B:$Q,16,0))</f>
        <v>19-21 cm</v>
      </c>
      <c r="AC116" s="9">
        <f>IF(B116="","",VLOOKUP(Sayfa2!AD102,Varsayımlar!B:S,18,0))</f>
        <v>0</v>
      </c>
      <c r="AD116" s="9" t="str">
        <f t="shared" si="5"/>
        <v>SMART LLCTortillas 20cm Çok Tahıllı 4pcs 166g</v>
      </c>
    </row>
    <row r="117" spans="1:30" ht="39" customHeight="1" x14ac:dyDescent="0.25">
      <c r="A117" s="183" t="s">
        <v>200</v>
      </c>
      <c r="B117" s="72" t="s">
        <v>104</v>
      </c>
      <c r="C117" s="71">
        <f>IF(B117="","",VLOOKUP(AD117,Varsayımlar!$B:$Q,3,0))</f>
        <v>8698829380698</v>
      </c>
      <c r="D117" s="71">
        <v>35</v>
      </c>
      <c r="E117" s="72" t="s">
        <v>263</v>
      </c>
      <c r="F117" s="70"/>
      <c r="G117" s="70" t="s">
        <v>720</v>
      </c>
      <c r="H117" s="70" t="str">
        <f>IF(B117="","",VLOOKUP(AD117,Varsayımlar!$B:$Q,5,0))</f>
        <v>Tortillas 20cm (Samakat Bilgileri Ekli)</v>
      </c>
      <c r="I117" s="70">
        <f>IF(B117="","",VLOOKUP(AD117,Varsayımlar!B:T,19,0))</f>
        <v>0</v>
      </c>
      <c r="J117" s="70" t="str">
        <f>IF(B117="","",VLOOKUP(AD117,Varsayımlar!$B:$Q,6,0))</f>
        <v>PEYNİRLİ</v>
      </c>
      <c r="K117" s="70">
        <v>2250</v>
      </c>
      <c r="L117" s="70"/>
      <c r="M117" s="70">
        <f>IFERROR(IF(B117="","",K117/VLOOKUP(AD117,Varsayımlar!B:R,17,0)),"")</f>
        <v>10</v>
      </c>
      <c r="N117" s="70"/>
      <c r="O117" s="70">
        <v>10</v>
      </c>
      <c r="P117" s="70">
        <f>IF(B117="","",VLOOKUP(AD117,Varsayımlar!$B:$Q,7,0)*K117)</f>
        <v>31500</v>
      </c>
      <c r="Q117" s="70">
        <f>IF(B117="","",VLOOKUP(AD117,Varsayımlar!$B:$Q,8,0))</f>
        <v>20</v>
      </c>
      <c r="R117" s="70" t="str">
        <f>IF(B117="","",VLOOKUP(AD117,Varsayımlar!$B:$Q,9,0))</f>
        <v>IRAK SOFT-AT</v>
      </c>
      <c r="S117" s="70">
        <f>IF(B117="","",VLOOKUP(AD117,Varsayımlar!$B:$Q,10,0))</f>
        <v>4</v>
      </c>
      <c r="T117" s="70">
        <f>IF(B117="","",VLOOKUP(AD117,Varsayımlar!$B:$Q,11,0))</f>
        <v>14</v>
      </c>
      <c r="U117" s="70">
        <f>IF(B117="","",VLOOKUP(AD117,Varsayımlar!$B:$Q,12,0))</f>
        <v>166</v>
      </c>
      <c r="V117" s="70" t="str">
        <f>IF(B117="","",VLOOKUP(AD117,Varsayımlar!$B:$Q,13,0))</f>
        <v>YURTDIŞI</v>
      </c>
      <c r="W117" s="70">
        <f>IF(B117="","",VLOOKUP(AD117,Varsayımlar!$B:$Q,14,0))</f>
        <v>9</v>
      </c>
      <c r="X117" s="73">
        <v>46266</v>
      </c>
      <c r="Y117" s="73">
        <v>46539</v>
      </c>
      <c r="Z117" s="70" t="s">
        <v>850</v>
      </c>
      <c r="AA117" s="70" t="str">
        <f>IF(B117="","",VLOOKUP(AD117,Varsayımlar!$B:$Q,15,0))</f>
        <v>Kare Koli-Üretim Tarihli Etiket</v>
      </c>
      <c r="AB117" s="70" t="str">
        <f>IF(B117="","",VLOOKUP(AD117,Varsayımlar!$B:$Q,16,0))</f>
        <v>19-21 cm</v>
      </c>
      <c r="AC117" s="90">
        <f>IF(B117="","",VLOOKUP(Sayfa2!AD103,Varsayımlar!B:S,18,0))</f>
        <v>0</v>
      </c>
      <c r="AD117" s="90" t="str">
        <f t="shared" si="5"/>
        <v>SMART LLCTortillas 20cm Peynirli 4pcs 166g</v>
      </c>
    </row>
    <row r="118" spans="1:30" ht="39" customHeight="1" x14ac:dyDescent="0.25">
      <c r="A118" s="183" t="s">
        <v>201</v>
      </c>
      <c r="B118" s="72" t="s">
        <v>104</v>
      </c>
      <c r="C118" s="71">
        <f>IF(B118="","",VLOOKUP(AD118,Varsayımlar!$B:$Q,3,0))</f>
        <v>8698829380698</v>
      </c>
      <c r="D118" s="71">
        <v>35</v>
      </c>
      <c r="E118" s="72" t="s">
        <v>105</v>
      </c>
      <c r="F118" s="70"/>
      <c r="G118" s="70" t="s">
        <v>720</v>
      </c>
      <c r="H118" s="70" t="str">
        <f>IF(B118="","",VLOOKUP(AD118,Varsayımlar!$B:$Q,5,0))</f>
        <v>TORTİLLAS 20CM (SAMAKAT BİLGİLERİ EKLİ)</v>
      </c>
      <c r="I118" s="70">
        <f>IF(B118="","",VLOOKUP(AD118,Varsayımlar!B:T,19,0))</f>
        <v>0</v>
      </c>
      <c r="J118" s="70" t="str">
        <f>IF(B118="","",VLOOKUP(AD118,Varsayımlar!$B:$Q,6,0))</f>
        <v>SADE</v>
      </c>
      <c r="K118" s="70">
        <v>3600</v>
      </c>
      <c r="L118" s="70"/>
      <c r="M118" s="70">
        <f>IFERROR(IF(B118="","",K118/VLOOKUP(AD118,Varsayımlar!B:R,17,0)),"")</f>
        <v>16</v>
      </c>
      <c r="N118" s="70"/>
      <c r="O118" s="70">
        <v>16</v>
      </c>
      <c r="P118" s="70">
        <f>IF(B118="","",VLOOKUP(AD118,Varsayımlar!$B:$Q,7,0)*K118)</f>
        <v>50400</v>
      </c>
      <c r="Q118" s="70">
        <f>IF(B118="","",VLOOKUP(AD118,Varsayımlar!$B:$Q,8,0))</f>
        <v>20</v>
      </c>
      <c r="R118" s="70" t="str">
        <f>IF(B118="","",VLOOKUP(AD118,Varsayımlar!$B:$Q,9,0))</f>
        <v>IRAK SOFT</v>
      </c>
      <c r="S118" s="70">
        <f>IF(B118="","",VLOOKUP(AD118,Varsayımlar!$B:$Q,10,0))</f>
        <v>4</v>
      </c>
      <c r="T118" s="70">
        <f>IF(B118="","",VLOOKUP(AD118,Varsayımlar!$B:$Q,11,0))</f>
        <v>14</v>
      </c>
      <c r="U118" s="70">
        <f>IF(B118="","",VLOOKUP(AD118,Varsayımlar!$B:$Q,12,0))</f>
        <v>166</v>
      </c>
      <c r="V118" s="70" t="str">
        <f>IF(B118="","",VLOOKUP(AD118,Varsayımlar!$B:$Q,13,0))</f>
        <v>YURTDIŞI</v>
      </c>
      <c r="W118" s="70">
        <f>IF(B118="","",VLOOKUP(AD118,Varsayımlar!$B:$Q,14,0))</f>
        <v>9</v>
      </c>
      <c r="X118" s="73">
        <v>46266</v>
      </c>
      <c r="Y118" s="73">
        <v>46539</v>
      </c>
      <c r="Z118" s="70">
        <v>26090120</v>
      </c>
      <c r="AA118" s="70" t="str">
        <f>IF(B118="","",VLOOKUP(AD118,Varsayımlar!$B:$Q,15,0))</f>
        <v>SİYAH KARE KOLİ- Üretim Tarihi Etiketli</v>
      </c>
      <c r="AB118" s="70" t="str">
        <f>IF(B118="","",VLOOKUP(AD118,Varsayımlar!$B:$Q,16,0))</f>
        <v>19-21 CM</v>
      </c>
      <c r="AC118" s="9">
        <f>IF(B118="","",VLOOKUP(Sayfa2!AD104,Varsayımlar!B:S,18,0))</f>
        <v>0</v>
      </c>
      <c r="AD118" s="9" t="str">
        <f t="shared" si="5"/>
        <v>SMART LLCTORTİLLAS SAMAKAT 20CM 166G</v>
      </c>
    </row>
    <row r="119" spans="1:30" ht="39" customHeight="1" x14ac:dyDescent="0.25">
      <c r="A119" s="183" t="s">
        <v>202</v>
      </c>
      <c r="B119" s="75" t="s">
        <v>104</v>
      </c>
      <c r="C119" s="76">
        <f>IF(B119="","",VLOOKUP(AD119,Varsayımlar!$B:$Q,3,0))</f>
        <v>8698829380698</v>
      </c>
      <c r="D119" s="76">
        <v>36</v>
      </c>
      <c r="E119" s="75" t="s">
        <v>105</v>
      </c>
      <c r="F119" s="77"/>
      <c r="G119" s="77" t="s">
        <v>720</v>
      </c>
      <c r="H119" s="77" t="str">
        <f>IF(B119="","",VLOOKUP(AD119,Varsayımlar!$B:$Q,5,0))</f>
        <v>TORTİLLAS 20CM (SAMAKAT BİLGİLERİ EKLİ)</v>
      </c>
      <c r="I119" s="77">
        <f>IF(B119="","",VLOOKUP(AD119,Varsayımlar!B:T,19,0))</f>
        <v>0</v>
      </c>
      <c r="J119" s="77" t="str">
        <f>IF(B119="","",VLOOKUP(AD119,Varsayımlar!$B:$Q,6,0))</f>
        <v>SADE</v>
      </c>
      <c r="K119" s="77">
        <v>5175</v>
      </c>
      <c r="L119" s="77"/>
      <c r="M119" s="77">
        <f>IFERROR(IF(B119="","",K119/VLOOKUP(AD119,Varsayımlar!B:R,17,0)),"")</f>
        <v>23</v>
      </c>
      <c r="N119" s="77"/>
      <c r="O119" s="77">
        <v>23</v>
      </c>
      <c r="P119" s="77">
        <f>IF(B119="","",VLOOKUP(AD119,Varsayımlar!$B:$Q,7,0)*K119)</f>
        <v>72450</v>
      </c>
      <c r="Q119" s="77">
        <f>IF(B119="","",VLOOKUP(AD119,Varsayımlar!$B:$Q,8,0))</f>
        <v>20</v>
      </c>
      <c r="R119" s="77" t="str">
        <f>IF(B119="","",VLOOKUP(AD119,Varsayımlar!$B:$Q,9,0))</f>
        <v>IRAK SOFT</v>
      </c>
      <c r="S119" s="77">
        <f>IF(B119="","",VLOOKUP(AD119,Varsayımlar!$B:$Q,10,0))</f>
        <v>4</v>
      </c>
      <c r="T119" s="77">
        <f>IF(B119="","",VLOOKUP(AD119,Varsayımlar!$B:$Q,11,0))</f>
        <v>14</v>
      </c>
      <c r="U119" s="77">
        <f>IF(B119="","",VLOOKUP(AD119,Varsayımlar!$B:$Q,12,0))</f>
        <v>166</v>
      </c>
      <c r="V119" s="77" t="str">
        <f>IF(B119="","",VLOOKUP(AD119,Varsayımlar!$B:$Q,13,0))</f>
        <v>YURTDIŞI</v>
      </c>
      <c r="W119" s="77">
        <f>IF(B119="","",VLOOKUP(AD119,Varsayımlar!$B:$Q,14,0))</f>
        <v>9</v>
      </c>
      <c r="X119" s="78">
        <v>46293</v>
      </c>
      <c r="Y119" s="78">
        <v>46566</v>
      </c>
      <c r="Z119" s="77">
        <v>26092820</v>
      </c>
      <c r="AA119" s="77" t="str">
        <f>IF(B119="","",VLOOKUP(AD119,Varsayımlar!$B:$Q,15,0))</f>
        <v>SİYAH KARE KOLİ- Üretim Tarihi Etiketli</v>
      </c>
      <c r="AB119" s="77" t="str">
        <f>IF(B119="","",VLOOKUP(AD119,Varsayımlar!$B:$Q,16,0))</f>
        <v>19-21 CM</v>
      </c>
      <c r="AC119" s="90">
        <f>IF(B119="","",VLOOKUP(Sayfa2!AD105,Varsayımlar!B:S,18,0))</f>
        <v>0</v>
      </c>
      <c r="AD119" s="90" t="str">
        <f t="shared" si="5"/>
        <v>SMART LLCTORTİLLAS SAMAKAT 20CM 166G</v>
      </c>
    </row>
    <row r="120" spans="1:30" ht="39" customHeight="1" x14ac:dyDescent="0.25">
      <c r="A120" s="183" t="s">
        <v>203</v>
      </c>
      <c r="B120" s="75" t="s">
        <v>104</v>
      </c>
      <c r="C120" s="76">
        <f>IF(B120="","",VLOOKUP(AD120,Varsayımlar!$B:$Q,3,0))</f>
        <v>8698829380698</v>
      </c>
      <c r="D120" s="76">
        <v>36</v>
      </c>
      <c r="E120" s="75" t="s">
        <v>156</v>
      </c>
      <c r="F120" s="77"/>
      <c r="G120" s="77" t="s">
        <v>720</v>
      </c>
      <c r="H120" s="77" t="str">
        <f>IF(B120="","",VLOOKUP(AD120,Varsayımlar!$B:$Q,5,0))</f>
        <v>Kırmızı Tortillas 25 cm</v>
      </c>
      <c r="I120" s="77">
        <f>IF(B120="","",VLOOKUP(AD120,Varsayımlar!B:T,19,0))</f>
        <v>0</v>
      </c>
      <c r="J120" s="77" t="str">
        <f>IF(B120="","",VLOOKUP(AD120,Varsayımlar!$B:$Q,6,0))</f>
        <v>SADE</v>
      </c>
      <c r="K120" s="77">
        <v>252</v>
      </c>
      <c r="L120" s="77"/>
      <c r="M120" s="77">
        <f>IFERROR(IF(B120="","",K120/VLOOKUP(AD120,Varsayımlar!B:R,17,0)),"")</f>
        <v>3</v>
      </c>
      <c r="N120" s="77"/>
      <c r="O120" s="77">
        <v>3</v>
      </c>
      <c r="P120" s="77">
        <f>IF(B120="","",VLOOKUP(AD120,Varsayımlar!$B:$Q,7,0)*K120)</f>
        <v>7560</v>
      </c>
      <c r="Q120" s="77">
        <f>IF(B120="","",VLOOKUP(AD120,Varsayımlar!$B:$Q,8,0))</f>
        <v>25</v>
      </c>
      <c r="R120" s="77" t="str">
        <f>IF(B120="","",VLOOKUP(AD120,Varsayımlar!$B:$Q,9,0))</f>
        <v>Soft</v>
      </c>
      <c r="S120" s="77">
        <f>IF(B120="","",VLOOKUP(AD120,Varsayımlar!$B:$Q,10,0))</f>
        <v>4</v>
      </c>
      <c r="T120" s="77">
        <f>IF(B120="","",VLOOKUP(AD120,Varsayımlar!$B:$Q,11,0))</f>
        <v>30</v>
      </c>
      <c r="U120" s="77">
        <f>IF(B120="","",VLOOKUP(AD120,Varsayımlar!$B:$Q,12,0))</f>
        <v>250</v>
      </c>
      <c r="V120" s="77" t="str">
        <f>IF(B120="","",VLOOKUP(AD120,Varsayımlar!$B:$Q,13,0))</f>
        <v>Yurtdışı</v>
      </c>
      <c r="W120" s="77">
        <f>IF(B120="","",VLOOKUP(AD120,Varsayımlar!$B:$Q,14,0))</f>
        <v>9</v>
      </c>
      <c r="X120" s="78">
        <v>46293</v>
      </c>
      <c r="Y120" s="78">
        <v>46566</v>
      </c>
      <c r="Z120" s="77">
        <v>26092825</v>
      </c>
      <c r="AA120" s="77" t="str">
        <f>IF(B120="","",VLOOKUP(AD120,Varsayımlar!$B:$Q,15,0))</f>
        <v>Kırmızı Koli- Üretim Tarihi Etiketli</v>
      </c>
      <c r="AB120" s="77" t="str">
        <f>IF(B120="","",VLOOKUP(AD120,Varsayımlar!$B:$Q,16,0))</f>
        <v>24-26 CM</v>
      </c>
      <c r="AC120" s="90">
        <f>IF(B120="","",VLOOKUP(Sayfa2!AD105,Varsayımlar!B:S,18,0))</f>
        <v>0</v>
      </c>
      <c r="AD120" s="90" t="str">
        <f t="shared" ref="AD120:AD121" si="6">IF(B120="","",CONCATENATE(B120,E120))</f>
        <v>SMART LLCKırmızı tortillas 25cm 4 lü 250g</v>
      </c>
    </row>
    <row r="121" spans="1:30" ht="39" customHeight="1" x14ac:dyDescent="0.25">
      <c r="A121" s="183" t="s">
        <v>204</v>
      </c>
      <c r="B121" s="75" t="s">
        <v>104</v>
      </c>
      <c r="C121" s="76">
        <f>IF(B121="","",VLOOKUP(AD121,Varsayımlar!$B:$Q,3,0))</f>
        <v>8698829380698</v>
      </c>
      <c r="D121" s="76">
        <v>36</v>
      </c>
      <c r="E121" s="75" t="s">
        <v>393</v>
      </c>
      <c r="F121" s="77"/>
      <c r="G121" s="77" t="s">
        <v>720</v>
      </c>
      <c r="H121" s="77" t="str">
        <f>IF(B121="","",VLOOKUP(AD121,Varsayımlar!$B:$Q,5,0))</f>
        <v>Tortillas 20cm Çok Tahıllı</v>
      </c>
      <c r="I121" s="77">
        <f>IF(B121="","",VLOOKUP(AD121,Varsayımlar!B:T,19,0))</f>
        <v>0</v>
      </c>
      <c r="J121" s="77" t="str">
        <f>IF(B121="","",VLOOKUP(AD121,Varsayımlar!$B:$Q,6,0))</f>
        <v>Çok Tahıllı</v>
      </c>
      <c r="K121" s="77">
        <v>1350</v>
      </c>
      <c r="L121" s="77"/>
      <c r="M121" s="77">
        <f>IFERROR(IF(B121="","",K121/VLOOKUP(AD121,Varsayımlar!B:R,17,0)),"")</f>
        <v>6</v>
      </c>
      <c r="N121" s="77"/>
      <c r="O121" s="77">
        <v>6</v>
      </c>
      <c r="P121" s="77">
        <f>IF(B121="","",VLOOKUP(AD121,Varsayımlar!$B:$Q,7,0)*K121)</f>
        <v>18900</v>
      </c>
      <c r="Q121" s="77">
        <f>IF(B121="","",VLOOKUP(AD121,Varsayımlar!$B:$Q,8,0))</f>
        <v>20</v>
      </c>
      <c r="R121" s="77" t="str">
        <f>IF(B121="","",VLOOKUP(AD121,Varsayımlar!$B:$Q,9,0))</f>
        <v>Irak Soft</v>
      </c>
      <c r="S121" s="77">
        <f>IF(B121="","",VLOOKUP(AD121,Varsayımlar!$B:$Q,10,0))</f>
        <v>4</v>
      </c>
      <c r="T121" s="77">
        <f>IF(B121="","",VLOOKUP(AD121,Varsayımlar!$B:$Q,11,0))</f>
        <v>14</v>
      </c>
      <c r="U121" s="77">
        <f>IF(B121="","",VLOOKUP(AD121,Varsayımlar!$B:$Q,12,0))</f>
        <v>166</v>
      </c>
      <c r="V121" s="77" t="str">
        <f>IF(B121="","",VLOOKUP(AD121,Varsayımlar!$B:$Q,13,0))</f>
        <v>Yurtdışı</v>
      </c>
      <c r="W121" s="77">
        <f>IF(B121="","",VLOOKUP(AD121,Varsayımlar!$B:$Q,14,0))</f>
        <v>9</v>
      </c>
      <c r="X121" s="78">
        <v>46293</v>
      </c>
      <c r="Y121" s="78">
        <v>46566</v>
      </c>
      <c r="Z121" s="77" t="s">
        <v>890</v>
      </c>
      <c r="AA121" s="77" t="str">
        <f>IF(B121="","",VLOOKUP(AD121,Varsayımlar!$B:$Q,15,0))</f>
        <v>SİYAH KARE KOLİ-Üretim Tarihi Etiketli</v>
      </c>
      <c r="AB121" s="77" t="str">
        <f>IF(B121="","",VLOOKUP(AD121,Varsayımlar!$B:$Q,16,0))</f>
        <v>19-21 cm</v>
      </c>
      <c r="AC121" s="9">
        <f>IF(B121="","",VLOOKUP(Sayfa2!AD107,Varsayımlar!B:S,18,0))</f>
        <v>0</v>
      </c>
      <c r="AD121" s="9" t="str">
        <f t="shared" si="6"/>
        <v>SMART LLCTortillas 20cm Çok Tahıllı 4pcs 166g</v>
      </c>
    </row>
    <row r="122" spans="1:30" ht="39" customHeight="1" x14ac:dyDescent="0.25">
      <c r="A122" s="183" t="s">
        <v>205</v>
      </c>
      <c r="B122" s="81" t="s">
        <v>104</v>
      </c>
      <c r="C122" s="4">
        <f>IF(B122="","",VLOOKUP(AD122,Varsayımlar!$B:$Q,3,0))</f>
        <v>8698829380698</v>
      </c>
      <c r="D122" s="4">
        <v>37</v>
      </c>
      <c r="E122" s="81" t="s">
        <v>393</v>
      </c>
      <c r="F122" s="67"/>
      <c r="G122" s="67" t="s">
        <v>720</v>
      </c>
      <c r="H122" s="67" t="str">
        <f>IF(B122="","",VLOOKUP(AD122,Varsayımlar!$B:$Q,5,0))</f>
        <v>Tortillas 20cm Çok Tahıllı</v>
      </c>
      <c r="I122" s="67">
        <f>IF(B122="","",VLOOKUP(AD122,Varsayımlar!B:T,19,0))</f>
        <v>0</v>
      </c>
      <c r="J122" s="67" t="str">
        <f>IF(B122="","",VLOOKUP(AD122,Varsayımlar!$B:$Q,6,0))</f>
        <v>Çok Tahıllı</v>
      </c>
      <c r="K122" s="67">
        <v>1800</v>
      </c>
      <c r="L122" s="67"/>
      <c r="M122" s="67">
        <f>IFERROR(IF(B122="","",K122/VLOOKUP(AD122,Varsayımlar!B:R,17,0)),"")</f>
        <v>8</v>
      </c>
      <c r="N122" s="67"/>
      <c r="O122" s="67">
        <v>8</v>
      </c>
      <c r="P122" s="67">
        <f>IF(B122="","",VLOOKUP(AD122,Varsayımlar!$B:$Q,7,0)*K122)</f>
        <v>25200</v>
      </c>
      <c r="Q122" s="67">
        <f>IF(B122="","",VLOOKUP(AD122,Varsayımlar!$B:$Q,8,0))</f>
        <v>20</v>
      </c>
      <c r="R122" s="67" t="str">
        <f>IF(B122="","",VLOOKUP(AD122,Varsayımlar!$B:$Q,9,0))</f>
        <v>Irak Soft</v>
      </c>
      <c r="S122" s="67">
        <f>IF(B122="","",VLOOKUP(AD122,Varsayımlar!$B:$Q,10,0))</f>
        <v>4</v>
      </c>
      <c r="T122" s="67">
        <f>IF(B122="","",VLOOKUP(AD122,Varsayımlar!$B:$Q,11,0))</f>
        <v>14</v>
      </c>
      <c r="U122" s="67">
        <f>IF(B122="","",VLOOKUP(AD122,Varsayımlar!$B:$Q,12,0))</f>
        <v>166</v>
      </c>
      <c r="V122" s="67" t="str">
        <f>IF(B122="","",VLOOKUP(AD122,Varsayımlar!$B:$Q,13,0))</f>
        <v>Yurtdışı</v>
      </c>
      <c r="W122" s="67">
        <f>IF(B122="","",VLOOKUP(AD122,Varsayımlar!$B:$Q,14,0))</f>
        <v>9</v>
      </c>
      <c r="X122" s="68">
        <v>46294</v>
      </c>
      <c r="Y122" s="68">
        <v>46567</v>
      </c>
      <c r="Z122" s="67" t="s">
        <v>891</v>
      </c>
      <c r="AA122" s="67" t="str">
        <f>IF(B122="","",VLOOKUP(AD122,Varsayımlar!$B:$Q,15,0))</f>
        <v>SİYAH KARE KOLİ-Üretim Tarihi Etiketli</v>
      </c>
      <c r="AB122" s="67" t="str">
        <f>IF(B122="","",VLOOKUP(AD122,Varsayımlar!$B:$Q,16,0))</f>
        <v>19-21 cm</v>
      </c>
      <c r="AC122" s="9">
        <f>IF(B122="","",VLOOKUP(Sayfa2!AD108,Varsayımlar!B:S,18,0))</f>
        <v>0</v>
      </c>
      <c r="AD122" s="9" t="str">
        <f t="shared" ref="AD122:AD123" si="7">IF(B122="","",CONCATENATE(B122,E122))</f>
        <v>SMART LLCTortillas 20cm Çok Tahıllı 4pcs 166g</v>
      </c>
    </row>
    <row r="123" spans="1:30" ht="39" customHeight="1" x14ac:dyDescent="0.25">
      <c r="A123" s="183" t="s">
        <v>206</v>
      </c>
      <c r="B123" s="81" t="s">
        <v>104</v>
      </c>
      <c r="C123" s="4">
        <f>IF(B123="","",VLOOKUP(AD123,Varsayımlar!$B:$Q,3,0))</f>
        <v>8698829380698</v>
      </c>
      <c r="D123" s="4">
        <v>37</v>
      </c>
      <c r="E123" s="81" t="s">
        <v>156</v>
      </c>
      <c r="F123" s="67"/>
      <c r="G123" s="67" t="s">
        <v>720</v>
      </c>
      <c r="H123" s="67" t="str">
        <f>IF(B123="","",VLOOKUP(AD123,Varsayımlar!$B:$Q,5,0))</f>
        <v>Kırmızı Tortillas 25 cm</v>
      </c>
      <c r="I123" s="67">
        <f>IF(B123="","",VLOOKUP(AD123,Varsayımlar!B:T,19,0))</f>
        <v>0</v>
      </c>
      <c r="J123" s="67" t="str">
        <f>IF(B123="","",VLOOKUP(AD123,Varsayımlar!$B:$Q,6,0))</f>
        <v>SADE</v>
      </c>
      <c r="K123" s="67">
        <v>252</v>
      </c>
      <c r="L123" s="67"/>
      <c r="M123" s="67">
        <f>IFERROR(IF(B123="","",K123/VLOOKUP(AD123,Varsayımlar!B:R,17,0)),"")</f>
        <v>3</v>
      </c>
      <c r="N123" s="67"/>
      <c r="O123" s="67">
        <v>3</v>
      </c>
      <c r="P123" s="67">
        <f>IF(B123="","",VLOOKUP(AD123,Varsayımlar!$B:$Q,7,0)*K123)</f>
        <v>7560</v>
      </c>
      <c r="Q123" s="67">
        <f>IF(B123="","",VLOOKUP(AD123,Varsayımlar!$B:$Q,8,0))</f>
        <v>25</v>
      </c>
      <c r="R123" s="67" t="str">
        <f>IF(B123="","",VLOOKUP(AD123,Varsayımlar!$B:$Q,9,0))</f>
        <v>Soft</v>
      </c>
      <c r="S123" s="67">
        <f>IF(B123="","",VLOOKUP(AD123,Varsayımlar!$B:$Q,10,0))</f>
        <v>4</v>
      </c>
      <c r="T123" s="67">
        <f>IF(B123="","",VLOOKUP(AD123,Varsayımlar!$B:$Q,11,0))</f>
        <v>30</v>
      </c>
      <c r="U123" s="67">
        <f>IF(B123="","",VLOOKUP(AD123,Varsayımlar!$B:$Q,12,0))</f>
        <v>250</v>
      </c>
      <c r="V123" s="67" t="str">
        <f>IF(B123="","",VLOOKUP(AD123,Varsayımlar!$B:$Q,13,0))</f>
        <v>Yurtdışı</v>
      </c>
      <c r="W123" s="67">
        <f>IF(B123="","",VLOOKUP(AD123,Varsayımlar!$B:$Q,14,0))</f>
        <v>9</v>
      </c>
      <c r="X123" s="68">
        <v>46294</v>
      </c>
      <c r="Y123" s="68">
        <v>46567</v>
      </c>
      <c r="Z123" s="67">
        <v>26092925</v>
      </c>
      <c r="AA123" s="67" t="str">
        <f>IF(B123="","",VLOOKUP(AD123,Varsayımlar!$B:$Q,15,0))</f>
        <v>Kırmızı Koli- Üretim Tarihi Etiketli</v>
      </c>
      <c r="AB123" s="67" t="str">
        <f>IF(B123="","",VLOOKUP(AD123,Varsayımlar!$B:$Q,16,0))</f>
        <v>24-26 CM</v>
      </c>
      <c r="AC123" s="90">
        <f>IF(B123="","",VLOOKUP(Sayfa2!AD108,Varsayımlar!B:S,18,0))</f>
        <v>0</v>
      </c>
      <c r="AD123" s="90" t="str">
        <f t="shared" si="7"/>
        <v>SMART LLCKırmızı tortillas 25cm 4 lü 250g</v>
      </c>
    </row>
    <row r="124" spans="1:30" ht="39" customHeight="1" x14ac:dyDescent="0.25">
      <c r="A124" s="183" t="s">
        <v>207</v>
      </c>
      <c r="B124" s="81" t="s">
        <v>104</v>
      </c>
      <c r="C124" s="4">
        <f>IF(B124="","",VLOOKUP(AD124,Varsayımlar!$B:$Q,3,0))</f>
        <v>8698829380698</v>
      </c>
      <c r="D124" s="4">
        <v>37</v>
      </c>
      <c r="E124" s="81" t="s">
        <v>263</v>
      </c>
      <c r="F124" s="67"/>
      <c r="G124" s="67" t="s">
        <v>720</v>
      </c>
      <c r="H124" s="67" t="str">
        <f>IF(B124="","",VLOOKUP(AD124,Varsayımlar!$B:$Q,5,0))</f>
        <v>Tortillas 20cm (Samakat Bilgileri Ekli)</v>
      </c>
      <c r="I124" s="67">
        <f>IF(B124="","",VLOOKUP(AD124,Varsayımlar!B:T,19,0))</f>
        <v>0</v>
      </c>
      <c r="J124" s="67" t="str">
        <f>IF(B124="","",VLOOKUP(AD124,Varsayımlar!$B:$Q,6,0))</f>
        <v>PEYNİRLİ</v>
      </c>
      <c r="K124" s="67">
        <v>4725</v>
      </c>
      <c r="L124" s="67"/>
      <c r="M124" s="67">
        <f>IFERROR(IF(B124="","",K124/VLOOKUP(AD124,Varsayımlar!B:R,17,0)),"")</f>
        <v>21</v>
      </c>
      <c r="N124" s="67"/>
      <c r="O124" s="67">
        <v>21</v>
      </c>
      <c r="P124" s="67">
        <f>IF(B124="","",VLOOKUP(AD124,Varsayımlar!$B:$Q,7,0)*K124)</f>
        <v>66150</v>
      </c>
      <c r="Q124" s="67">
        <f>IF(B124="","",VLOOKUP(AD124,Varsayımlar!$B:$Q,8,0))</f>
        <v>20</v>
      </c>
      <c r="R124" s="67" t="str">
        <f>IF(B124="","",VLOOKUP(AD124,Varsayımlar!$B:$Q,9,0))</f>
        <v>IRAK SOFT-AT</v>
      </c>
      <c r="S124" s="67">
        <f>IF(B124="","",VLOOKUP(AD124,Varsayımlar!$B:$Q,10,0))</f>
        <v>4</v>
      </c>
      <c r="T124" s="67">
        <f>IF(B124="","",VLOOKUP(AD124,Varsayımlar!$B:$Q,11,0))</f>
        <v>14</v>
      </c>
      <c r="U124" s="67">
        <f>IF(B124="","",VLOOKUP(AD124,Varsayımlar!$B:$Q,12,0))</f>
        <v>166</v>
      </c>
      <c r="V124" s="67" t="str">
        <f>IF(B124="","",VLOOKUP(AD124,Varsayımlar!$B:$Q,13,0))</f>
        <v>YURTDIŞI</v>
      </c>
      <c r="W124" s="67">
        <f>IF(B124="","",VLOOKUP(AD124,Varsayımlar!$B:$Q,14,0))</f>
        <v>9</v>
      </c>
      <c r="X124" s="68">
        <v>46294</v>
      </c>
      <c r="Y124" s="68">
        <v>46567</v>
      </c>
      <c r="Z124" s="67" t="s">
        <v>892</v>
      </c>
      <c r="AA124" s="67" t="str">
        <f>IF(B124="","",VLOOKUP(AD124,Varsayımlar!$B:$Q,15,0))</f>
        <v>Kare Koli-Üretim Tarihli Etiket</v>
      </c>
      <c r="AB124" s="67" t="str">
        <f>IF(B124="","",VLOOKUP(AD124,Varsayımlar!$B:$Q,16,0))</f>
        <v>19-21 cm</v>
      </c>
      <c r="AC124" s="90">
        <f>IF(B124="","",VLOOKUP(Sayfa2!AD112,Varsayımlar!B:S,18,0))</f>
        <v>0</v>
      </c>
      <c r="AD124" s="90" t="str">
        <f t="shared" ref="AD124" si="8">IF(B124="","",CONCATENATE(B124,E124))</f>
        <v>SMART LLCTortillas 20cm Peynirli 4pcs 166g</v>
      </c>
    </row>
    <row r="125" spans="1:30" ht="39" customHeight="1" x14ac:dyDescent="0.25">
      <c r="A125" s="183" t="s">
        <v>208</v>
      </c>
      <c r="B125" s="149" t="s">
        <v>104</v>
      </c>
      <c r="C125" s="83">
        <f>IF(B125="","",VLOOKUP(AD125,Varsayımlar!$B:$Q,3,0))</f>
        <v>8698829380698</v>
      </c>
      <c r="D125" s="83">
        <v>38</v>
      </c>
      <c r="E125" s="149" t="s">
        <v>105</v>
      </c>
      <c r="F125" s="82"/>
      <c r="G125" s="82" t="s">
        <v>720</v>
      </c>
      <c r="H125" s="82" t="str">
        <f>IF(B125="","",VLOOKUP(AD125,Varsayımlar!$B:$Q,5,0))</f>
        <v>TORTİLLAS 20CM (SAMAKAT BİLGİLERİ EKLİ)</v>
      </c>
      <c r="I125" s="82">
        <f>IF(B125="","",VLOOKUP(AD125,Varsayımlar!B:T,19,0))</f>
        <v>0</v>
      </c>
      <c r="J125" s="82" t="str">
        <f>IF(B125="","",VLOOKUP(AD125,Varsayımlar!$B:$Q,6,0))</f>
        <v>SADE</v>
      </c>
      <c r="K125" s="82">
        <v>6300</v>
      </c>
      <c r="L125" s="82"/>
      <c r="M125" s="82">
        <f>IFERROR(IF(B125="","",K125/VLOOKUP(AD125,Varsayımlar!B:R,17,0)),"")</f>
        <v>28</v>
      </c>
      <c r="N125" s="82"/>
      <c r="O125" s="82">
        <v>28</v>
      </c>
      <c r="P125" s="82">
        <f>IF(B125="","",VLOOKUP(AD125,Varsayımlar!$B:$Q,7,0)*K125)</f>
        <v>88200</v>
      </c>
      <c r="Q125" s="82">
        <f>IF(B125="","",VLOOKUP(AD125,Varsayımlar!$B:$Q,8,0))</f>
        <v>20</v>
      </c>
      <c r="R125" s="82" t="str">
        <f>IF(B125="","",VLOOKUP(AD125,Varsayımlar!$B:$Q,9,0))</f>
        <v>IRAK SOFT</v>
      </c>
      <c r="S125" s="82">
        <f>IF(B125="","",VLOOKUP(AD125,Varsayımlar!$B:$Q,10,0))</f>
        <v>4</v>
      </c>
      <c r="T125" s="82">
        <f>IF(B125="","",VLOOKUP(AD125,Varsayımlar!$B:$Q,11,0))</f>
        <v>14</v>
      </c>
      <c r="U125" s="82">
        <f>IF(B125="","",VLOOKUP(AD125,Varsayımlar!$B:$Q,12,0))</f>
        <v>166</v>
      </c>
      <c r="V125" s="82" t="str">
        <f>IF(B125="","",VLOOKUP(AD125,Varsayımlar!$B:$Q,13,0))</f>
        <v>YURTDIŞI</v>
      </c>
      <c r="W125" s="82">
        <f>IF(B125="","",VLOOKUP(AD125,Varsayımlar!$B:$Q,14,0))</f>
        <v>9</v>
      </c>
      <c r="X125" s="84">
        <v>46296</v>
      </c>
      <c r="Y125" s="84">
        <v>46569</v>
      </c>
      <c r="Z125" s="82">
        <v>26100120</v>
      </c>
      <c r="AA125" s="82" t="str">
        <f>IF(B125="","",VLOOKUP(AD125,Varsayımlar!$B:$Q,15,0))</f>
        <v>SİYAH KARE KOLİ- Üretim Tarihi Etiketli</v>
      </c>
      <c r="AB125" s="82" t="str">
        <f>IF(B125="","",VLOOKUP(AD125,Varsayımlar!$B:$Q,16,0))</f>
        <v>19-21 CM</v>
      </c>
      <c r="AC125" s="9">
        <f>IF(B125="","",VLOOKUP(Sayfa2!AD108,Varsayımlar!B:S,18,0))</f>
        <v>0</v>
      </c>
      <c r="AD125" s="9" t="str">
        <f t="shared" si="5"/>
        <v>SMART LLCTORTİLLAS SAMAKAT 20CM 166G</v>
      </c>
    </row>
    <row r="126" spans="1:30" ht="39" customHeight="1" x14ac:dyDescent="0.25">
      <c r="A126" s="183" t="s">
        <v>209</v>
      </c>
      <c r="B126" s="149" t="s">
        <v>104</v>
      </c>
      <c r="C126" s="83">
        <f>IF(B126="","",VLOOKUP(AD126,Varsayımlar!$B:$Q,3,0))</f>
        <v>8698829380698</v>
      </c>
      <c r="D126" s="83">
        <v>38</v>
      </c>
      <c r="E126" s="149" t="s">
        <v>156</v>
      </c>
      <c r="F126" s="82"/>
      <c r="G126" s="82" t="s">
        <v>720</v>
      </c>
      <c r="H126" s="82" t="str">
        <f>IF(B126="","",VLOOKUP(AD126,Varsayımlar!$B:$Q,5,0))</f>
        <v>Kırmızı Tortillas 25 cm</v>
      </c>
      <c r="I126" s="82">
        <f>IF(B126="","",VLOOKUP(AD126,Varsayımlar!B:T,19,0))</f>
        <v>0</v>
      </c>
      <c r="J126" s="82" t="str">
        <f>IF(B126="","",VLOOKUP(AD126,Varsayımlar!$B:$Q,6,0))</f>
        <v>SADE</v>
      </c>
      <c r="K126" s="82">
        <v>336</v>
      </c>
      <c r="L126" s="82"/>
      <c r="M126" s="82">
        <f>IFERROR(IF(B126="","",K126/VLOOKUP(AD126,Varsayımlar!B:R,17,0)),"")</f>
        <v>4</v>
      </c>
      <c r="N126" s="82"/>
      <c r="O126" s="82">
        <v>3</v>
      </c>
      <c r="P126" s="82">
        <f>IF(B126="","",VLOOKUP(AD126,Varsayımlar!$B:$Q,7,0)*K126)</f>
        <v>10080</v>
      </c>
      <c r="Q126" s="82">
        <f>IF(B126="","",VLOOKUP(AD126,Varsayımlar!$B:$Q,8,0))</f>
        <v>25</v>
      </c>
      <c r="R126" s="82" t="str">
        <f>IF(B126="","",VLOOKUP(AD126,Varsayımlar!$B:$Q,9,0))</f>
        <v>Soft</v>
      </c>
      <c r="S126" s="82">
        <f>IF(B126="","",VLOOKUP(AD126,Varsayımlar!$B:$Q,10,0))</f>
        <v>4</v>
      </c>
      <c r="T126" s="82">
        <f>IF(B126="","",VLOOKUP(AD126,Varsayımlar!$B:$Q,11,0))</f>
        <v>30</v>
      </c>
      <c r="U126" s="82">
        <f>IF(B126="","",VLOOKUP(AD126,Varsayımlar!$B:$Q,12,0))</f>
        <v>250</v>
      </c>
      <c r="V126" s="82" t="str">
        <f>IF(B126="","",VLOOKUP(AD126,Varsayımlar!$B:$Q,13,0))</f>
        <v>Yurtdışı</v>
      </c>
      <c r="W126" s="82">
        <f>IF(B126="","",VLOOKUP(AD126,Varsayımlar!$B:$Q,14,0))</f>
        <v>9</v>
      </c>
      <c r="X126" s="84">
        <v>46296</v>
      </c>
      <c r="Y126" s="84">
        <v>46569</v>
      </c>
      <c r="Z126" s="82">
        <v>26100125</v>
      </c>
      <c r="AA126" s="82" t="str">
        <f>IF(B126="","",VLOOKUP(AD126,Varsayımlar!$B:$Q,15,0))</f>
        <v>Kırmızı Koli- Üretim Tarihi Etiketli</v>
      </c>
      <c r="AB126" s="82" t="str">
        <f>IF(B126="","",VLOOKUP(AD126,Varsayımlar!$B:$Q,16,0))</f>
        <v>24-26 CM</v>
      </c>
      <c r="AC126" s="90">
        <f>IF(B126="","",VLOOKUP(Sayfa2!AD109,Varsayımlar!B:S,18,0))</f>
        <v>0</v>
      </c>
      <c r="AD126" s="90" t="str">
        <f t="shared" si="5"/>
        <v>SMART LLCKırmızı tortillas 25cm 4 lü 250g</v>
      </c>
    </row>
    <row r="127" spans="1:30" ht="29.25" customHeight="1" x14ac:dyDescent="0.25">
      <c r="A127" s="183" t="s">
        <v>210</v>
      </c>
      <c r="B127" s="9"/>
      <c r="C127" s="10" t="str">
        <f>IF(B127="","",VLOOKUP(AD127,Varsayımlar!$B:$Q,3,0))</f>
        <v/>
      </c>
      <c r="D127" s="10"/>
      <c r="E127" s="10"/>
      <c r="F127" s="9"/>
      <c r="G127" s="9"/>
      <c r="H127" s="9" t="str">
        <f>IF(B127="","",VLOOKUP(AD127,Varsayımlar!$B:$Q,5,0))</f>
        <v/>
      </c>
      <c r="I127" s="9" t="str">
        <f>IF(B127="","",VLOOKUP(AD127,Varsayımlar!B:T,19,0))</f>
        <v/>
      </c>
      <c r="J127" s="9" t="str">
        <f>IF(B127="","",VLOOKUP(AD127,Varsayımlar!$B:$Q,6,0))</f>
        <v/>
      </c>
      <c r="K127" s="9"/>
      <c r="L127" s="9"/>
      <c r="M127" s="9" t="str">
        <f>IFERROR(IF(B127="","",K127/VLOOKUP(AD127,Varsayımlar!B:R,17,0)),"")</f>
        <v/>
      </c>
      <c r="N127" s="9"/>
      <c r="O127" s="9"/>
      <c r="P127" s="9" t="str">
        <f>IF(B127="","",VLOOKUP(AD127,Varsayımlar!$B:$Q,7,0)*K127)</f>
        <v/>
      </c>
      <c r="Q127" s="9" t="str">
        <f>IF(B127="","",VLOOKUP(AD127,Varsayımlar!$B:$Q,8,0))</f>
        <v/>
      </c>
      <c r="R127" s="9" t="str">
        <f>IF(B127="","",VLOOKUP(AD127,Varsayımlar!$B:$Q,9,0))</f>
        <v/>
      </c>
      <c r="S127" s="9" t="str">
        <f>IF(B127="","",VLOOKUP(AD127,Varsayımlar!$B:$Q,10,0))</f>
        <v/>
      </c>
      <c r="T127" s="9" t="str">
        <f>IF(B127="","",VLOOKUP(AD127,Varsayımlar!$B:$Q,11,0))</f>
        <v/>
      </c>
      <c r="U127" s="9" t="str">
        <f>IF(B127="","",VLOOKUP(AD127,Varsayımlar!$B:$Q,12,0))</f>
        <v/>
      </c>
      <c r="V127" s="9" t="str">
        <f>IF(B127="","",VLOOKUP(AD127,Varsayımlar!$B:$Q,13,0))</f>
        <v/>
      </c>
      <c r="W127" s="9" t="str">
        <f>IF(B127="","",VLOOKUP(AD127,Varsayımlar!$B:$Q,14,0))</f>
        <v/>
      </c>
      <c r="X127" s="9"/>
      <c r="Y127" s="9"/>
      <c r="Z127" s="9"/>
      <c r="AA127" s="9" t="str">
        <f>IF(B127="","",VLOOKUP(AD127,Varsayımlar!$B:$Q,15,0))</f>
        <v/>
      </c>
      <c r="AB127" s="9" t="str">
        <f>IF(B127="","",VLOOKUP(AD127,Varsayımlar!$B:$Q,16,0))</f>
        <v/>
      </c>
      <c r="AC127" s="9" t="str">
        <f>IF(B127="","",VLOOKUP(Sayfa2!AD114,Varsayımlar!B:S,18,0))</f>
        <v/>
      </c>
      <c r="AD127" s="9" t="str">
        <f t="shared" si="5"/>
        <v/>
      </c>
    </row>
    <row r="128" spans="1:30" ht="29.25" customHeight="1" x14ac:dyDescent="0.25">
      <c r="A128" s="183" t="s">
        <v>211</v>
      </c>
      <c r="B128" s="9"/>
      <c r="C128" s="10" t="str">
        <f>IF(B128="","",VLOOKUP(AD128,Varsayımlar!$B:$Q,3,0))</f>
        <v/>
      </c>
      <c r="D128" s="10"/>
      <c r="E128" s="10"/>
      <c r="F128" s="9"/>
      <c r="G128" s="9"/>
      <c r="H128" s="9" t="str">
        <f>IF(B128="","",VLOOKUP(AD128,Varsayımlar!$B:$Q,5,0))</f>
        <v/>
      </c>
      <c r="I128" s="9" t="str">
        <f>IF(B128="","",VLOOKUP(AD128,Varsayımlar!B:T,19,0))</f>
        <v/>
      </c>
      <c r="J128" s="9" t="str">
        <f>IF(B128="","",VLOOKUP(AD128,Varsayımlar!$B:$Q,6,0))</f>
        <v/>
      </c>
      <c r="K128" s="9"/>
      <c r="L128" s="9"/>
      <c r="M128" s="9" t="str">
        <f>IFERROR(IF(B128="","",K128/VLOOKUP(AD128,Varsayımlar!B:R,17,0)),"")</f>
        <v/>
      </c>
      <c r="N128" s="9"/>
      <c r="O128" s="9"/>
      <c r="P128" s="9" t="str">
        <f>IF(B128="","",VLOOKUP(AD128,Varsayımlar!$B:$Q,7,0)*K128)</f>
        <v/>
      </c>
      <c r="Q128" s="9" t="str">
        <f>IF(B128="","",VLOOKUP(AD128,Varsayımlar!$B:$Q,8,0))</f>
        <v/>
      </c>
      <c r="R128" s="9" t="str">
        <f>IF(B128="","",VLOOKUP(AD128,Varsayımlar!$B:$Q,9,0))</f>
        <v/>
      </c>
      <c r="S128" s="9" t="str">
        <f>IF(B128="","",VLOOKUP(AD128,Varsayımlar!$B:$Q,10,0))</f>
        <v/>
      </c>
      <c r="T128" s="9" t="str">
        <f>IF(B128="","",VLOOKUP(AD128,Varsayımlar!$B:$Q,11,0))</f>
        <v/>
      </c>
      <c r="U128" s="9" t="str">
        <f>IF(B128="","",VLOOKUP(AD128,Varsayımlar!$B:$Q,12,0))</f>
        <v/>
      </c>
      <c r="V128" s="9" t="str">
        <f>IF(B128="","",VLOOKUP(AD128,Varsayımlar!$B:$Q,13,0))</f>
        <v/>
      </c>
      <c r="W128" s="9" t="str">
        <f>IF(B128="","",VLOOKUP(AD128,Varsayımlar!$B:$Q,14,0))</f>
        <v/>
      </c>
      <c r="X128" s="9"/>
      <c r="Y128" s="9"/>
      <c r="Z128" s="9"/>
      <c r="AA128" s="9" t="str">
        <f>IF(B128="","",VLOOKUP(AD128,Varsayımlar!$B:$Q,15,0))</f>
        <v/>
      </c>
      <c r="AB128" s="9" t="str">
        <f>IF(B128="","",VLOOKUP(AD128,Varsayımlar!$B:$Q,16,0))</f>
        <v/>
      </c>
      <c r="AC128" s="9" t="str">
        <f>IF(B128="","",VLOOKUP(Sayfa2!AD115,Varsayımlar!B:S,18,0))</f>
        <v/>
      </c>
      <c r="AD128" s="9" t="str">
        <f t="shared" si="5"/>
        <v/>
      </c>
    </row>
    <row r="129" spans="1:30" ht="29.25" customHeight="1" x14ac:dyDescent="0.25">
      <c r="A129" s="183" t="s">
        <v>212</v>
      </c>
      <c r="B129" s="9"/>
      <c r="C129" s="10" t="str">
        <f>IF(B129="","",VLOOKUP(AD129,Varsayımlar!$B:$Q,3,0))</f>
        <v/>
      </c>
      <c r="D129" s="10"/>
      <c r="E129" s="10"/>
      <c r="F129" s="9"/>
      <c r="G129" s="9"/>
      <c r="H129" s="9" t="str">
        <f>IF(B129="","",VLOOKUP(AD129,Varsayımlar!$B:$Q,5,0))</f>
        <v/>
      </c>
      <c r="I129" s="9" t="str">
        <f>IF(B129="","",VLOOKUP(AD129,Varsayımlar!B:T,19,0))</f>
        <v/>
      </c>
      <c r="J129" s="9" t="str">
        <f>IF(B129="","",VLOOKUP(AD129,Varsayımlar!$B:$Q,6,0))</f>
        <v/>
      </c>
      <c r="K129" s="9"/>
      <c r="L129" s="9"/>
      <c r="M129" s="9" t="str">
        <f>IFERROR(IF(B129="","",K129/VLOOKUP(AD129,Varsayımlar!B:R,17,0)),"")</f>
        <v/>
      </c>
      <c r="N129" s="9"/>
      <c r="O129" s="9"/>
      <c r="P129" s="9" t="str">
        <f>IF(B129="","",VLOOKUP(AD129,Varsayımlar!$B:$Q,7,0)*K129)</f>
        <v/>
      </c>
      <c r="Q129" s="9" t="str">
        <f>IF(B129="","",VLOOKUP(AD129,Varsayımlar!$B:$Q,8,0))</f>
        <v/>
      </c>
      <c r="R129" s="9" t="str">
        <f>IF(B129="","",VLOOKUP(AD129,Varsayımlar!$B:$Q,9,0))</f>
        <v/>
      </c>
      <c r="S129" s="9" t="str">
        <f>IF(B129="","",VLOOKUP(AD129,Varsayımlar!$B:$Q,10,0))</f>
        <v/>
      </c>
      <c r="T129" s="9" t="str">
        <f>IF(B129="","",VLOOKUP(AD129,Varsayımlar!$B:$Q,11,0))</f>
        <v/>
      </c>
      <c r="U129" s="9" t="str">
        <f>IF(B129="","",VLOOKUP(AD129,Varsayımlar!$B:$Q,12,0))</f>
        <v/>
      </c>
      <c r="V129" s="9" t="str">
        <f>IF(B129="","",VLOOKUP(AD129,Varsayımlar!$B:$Q,13,0))</f>
        <v/>
      </c>
      <c r="W129" s="9" t="str">
        <f>IF(B129="","",VLOOKUP(AD129,Varsayımlar!$B:$Q,14,0))</f>
        <v/>
      </c>
      <c r="X129" s="9"/>
      <c r="Y129" s="9"/>
      <c r="Z129" s="9"/>
      <c r="AA129" s="9" t="str">
        <f>IF(B129="","",VLOOKUP(AD129,Varsayımlar!$B:$Q,15,0))</f>
        <v/>
      </c>
      <c r="AB129" s="9" t="str">
        <f>IF(B129="","",VLOOKUP(AD129,Varsayımlar!$B:$Q,16,0))</f>
        <v/>
      </c>
      <c r="AC129" s="9" t="str">
        <f>IF(B129="","",VLOOKUP(Sayfa2!AD116,Varsayımlar!B:S,18,0))</f>
        <v/>
      </c>
      <c r="AD129" s="9" t="str">
        <f t="shared" si="5"/>
        <v/>
      </c>
    </row>
    <row r="130" spans="1:30" ht="29.25" customHeight="1" x14ac:dyDescent="0.25">
      <c r="A130" s="183" t="s">
        <v>213</v>
      </c>
      <c r="B130" s="9"/>
      <c r="C130" s="10" t="str">
        <f>IF(B130="","",VLOOKUP(AD130,Varsayımlar!$B:$Q,3,0))</f>
        <v/>
      </c>
      <c r="D130" s="10"/>
      <c r="E130" s="10"/>
      <c r="F130" s="9"/>
      <c r="G130" s="9"/>
      <c r="H130" s="9" t="str">
        <f>IF(B130="","",VLOOKUP(AD130,Varsayımlar!$B:$Q,5,0))</f>
        <v/>
      </c>
      <c r="I130" s="9" t="str">
        <f>IF(B130="","",VLOOKUP(AD130,Varsayımlar!B:T,19,0))</f>
        <v/>
      </c>
      <c r="J130" s="9" t="str">
        <f>IF(B130="","",VLOOKUP(AD130,Varsayımlar!$B:$Q,6,0))</f>
        <v/>
      </c>
      <c r="K130" s="9"/>
      <c r="L130" s="9"/>
      <c r="M130" s="9" t="str">
        <f>IFERROR(IF(B130="","",K130/VLOOKUP(AD130,Varsayımlar!B:R,17,0)),"")</f>
        <v/>
      </c>
      <c r="N130" s="9"/>
      <c r="O130" s="9"/>
      <c r="P130" s="9" t="str">
        <f>IF(B130="","",VLOOKUP(AD130,Varsayımlar!$B:$Q,7,0)*K130)</f>
        <v/>
      </c>
      <c r="Q130" s="9" t="str">
        <f>IF(B130="","",VLOOKUP(AD130,Varsayımlar!$B:$Q,8,0))</f>
        <v/>
      </c>
      <c r="R130" s="9" t="str">
        <f>IF(B130="","",VLOOKUP(AD130,Varsayımlar!$B:$Q,9,0))</f>
        <v/>
      </c>
      <c r="S130" s="9" t="str">
        <f>IF(B130="","",VLOOKUP(AD130,Varsayımlar!$B:$Q,10,0))</f>
        <v/>
      </c>
      <c r="T130" s="9" t="str">
        <f>IF(B130="","",VLOOKUP(AD130,Varsayımlar!$B:$Q,11,0))</f>
        <v/>
      </c>
      <c r="U130" s="9" t="str">
        <f>IF(B130="","",VLOOKUP(AD130,Varsayımlar!$B:$Q,12,0))</f>
        <v/>
      </c>
      <c r="V130" s="9" t="str">
        <f>IF(B130="","",VLOOKUP(AD130,Varsayımlar!$B:$Q,13,0))</f>
        <v/>
      </c>
      <c r="W130" s="9" t="str">
        <f>IF(B130="","",VLOOKUP(AD130,Varsayımlar!$B:$Q,14,0))</f>
        <v/>
      </c>
      <c r="X130" s="9"/>
      <c r="Y130" s="9"/>
      <c r="Z130" s="9"/>
      <c r="AA130" s="9" t="str">
        <f>IF(B130="","",VLOOKUP(AD130,Varsayımlar!$B:$Q,15,0))</f>
        <v/>
      </c>
      <c r="AB130" s="9" t="str">
        <f>IF(B130="","",VLOOKUP(AD130,Varsayımlar!$B:$Q,16,0))</f>
        <v/>
      </c>
      <c r="AC130" s="9" t="str">
        <f>IF(B130="","",VLOOKUP(Sayfa2!AD117,Varsayımlar!B:S,18,0))</f>
        <v/>
      </c>
      <c r="AD130" s="9" t="str">
        <f t="shared" si="5"/>
        <v/>
      </c>
    </row>
    <row r="131" spans="1:30" ht="29.25" customHeight="1" x14ac:dyDescent="0.25">
      <c r="A131" s="183" t="s">
        <v>214</v>
      </c>
      <c r="B131" s="9"/>
      <c r="C131" s="10" t="str">
        <f>IF(B131="","",VLOOKUP(AD131,Varsayımlar!$B:$Q,3,0))</f>
        <v/>
      </c>
      <c r="D131" s="10"/>
      <c r="E131" s="10"/>
      <c r="F131" s="9"/>
      <c r="G131" s="9"/>
      <c r="H131" s="9" t="str">
        <f>IF(B131="","",VLOOKUP(AD131,Varsayımlar!$B:$Q,5,0))</f>
        <v/>
      </c>
      <c r="I131" s="9" t="str">
        <f>IF(B131="","",VLOOKUP(AD131,Varsayımlar!B:T,19,0))</f>
        <v/>
      </c>
      <c r="J131" s="9" t="str">
        <f>IF(B131="","",VLOOKUP(AD131,Varsayımlar!$B:$Q,6,0))</f>
        <v/>
      </c>
      <c r="K131" s="9"/>
      <c r="L131" s="9"/>
      <c r="M131" s="9" t="str">
        <f>IFERROR(IF(B131="","",K131/VLOOKUP(AD131,Varsayımlar!B:R,17,0)),"")</f>
        <v/>
      </c>
      <c r="N131" s="9"/>
      <c r="O131" s="9"/>
      <c r="P131" s="9" t="str">
        <f>IF(B131="","",VLOOKUP(AD131,Varsayımlar!$B:$Q,7,0)*K131)</f>
        <v/>
      </c>
      <c r="Q131" s="9" t="str">
        <f>IF(B131="","",VLOOKUP(AD131,Varsayımlar!$B:$Q,8,0))</f>
        <v/>
      </c>
      <c r="R131" s="9" t="str">
        <f>IF(B131="","",VLOOKUP(AD131,Varsayımlar!$B:$Q,9,0))</f>
        <v/>
      </c>
      <c r="S131" s="9" t="str">
        <f>IF(B131="","",VLOOKUP(AD131,Varsayımlar!$B:$Q,10,0))</f>
        <v/>
      </c>
      <c r="T131" s="9" t="str">
        <f>IF(B131="","",VLOOKUP(AD131,Varsayımlar!$B:$Q,11,0))</f>
        <v/>
      </c>
      <c r="U131" s="9" t="str">
        <f>IF(B131="","",VLOOKUP(AD131,Varsayımlar!$B:$Q,12,0))</f>
        <v/>
      </c>
      <c r="V131" s="9" t="str">
        <f>IF(B131="","",VLOOKUP(AD131,Varsayımlar!$B:$Q,13,0))</f>
        <v/>
      </c>
      <c r="W131" s="9" t="str">
        <f>IF(B131="","",VLOOKUP(AD131,Varsayımlar!$B:$Q,14,0))</f>
        <v/>
      </c>
      <c r="X131" s="9"/>
      <c r="Y131" s="9"/>
      <c r="Z131" s="9"/>
      <c r="AA131" s="9" t="str">
        <f>IF(B131="","",VLOOKUP(AD131,Varsayımlar!$B:$Q,15,0))</f>
        <v/>
      </c>
      <c r="AB131" s="9" t="str">
        <f>IF(B131="","",VLOOKUP(AD131,Varsayımlar!$B:$Q,16,0))</f>
        <v/>
      </c>
      <c r="AC131" s="9" t="str">
        <f>IF(B131="","",VLOOKUP(Sayfa2!AD118,Varsayımlar!B:S,18,0))</f>
        <v/>
      </c>
      <c r="AD131" s="9" t="str">
        <f t="shared" si="5"/>
        <v/>
      </c>
    </row>
    <row r="132" spans="1:30" ht="29.25" customHeight="1" x14ac:dyDescent="0.25">
      <c r="A132" s="183" t="s">
        <v>215</v>
      </c>
      <c r="B132" s="9"/>
      <c r="C132" s="10" t="str">
        <f>IF(B132="","",VLOOKUP(AD132,Varsayımlar!$B:$Q,3,0))</f>
        <v/>
      </c>
      <c r="D132" s="10"/>
      <c r="E132" s="10"/>
      <c r="F132" s="9"/>
      <c r="G132" s="9"/>
      <c r="H132" s="9" t="str">
        <f>IF(B132="","",VLOOKUP(AD132,Varsayımlar!$B:$Q,5,0))</f>
        <v/>
      </c>
      <c r="I132" s="9" t="str">
        <f>IF(B132="","",VLOOKUP(AD132,Varsayımlar!B:T,19,0))</f>
        <v/>
      </c>
      <c r="J132" s="9" t="str">
        <f>IF(B132="","",VLOOKUP(AD132,Varsayımlar!$B:$Q,6,0))</f>
        <v/>
      </c>
      <c r="K132" s="9"/>
      <c r="L132" s="9"/>
      <c r="M132" s="9" t="str">
        <f>IFERROR(IF(B132="","",K132/VLOOKUP(AD132,Varsayımlar!B:R,17,0)),"")</f>
        <v/>
      </c>
      <c r="N132" s="9"/>
      <c r="O132" s="9"/>
      <c r="P132" s="9" t="str">
        <f>IF(B132="","",VLOOKUP(AD132,Varsayımlar!$B:$Q,7,0)*K132)</f>
        <v/>
      </c>
      <c r="Q132" s="9" t="str">
        <f>IF(B132="","",VLOOKUP(AD132,Varsayımlar!$B:$Q,8,0))</f>
        <v/>
      </c>
      <c r="R132" s="9" t="str">
        <f>IF(B132="","",VLOOKUP(AD132,Varsayımlar!$B:$Q,9,0))</f>
        <v/>
      </c>
      <c r="S132" s="9" t="str">
        <f>IF(B132="","",VLOOKUP(AD132,Varsayımlar!$B:$Q,10,0))</f>
        <v/>
      </c>
      <c r="T132" s="9" t="str">
        <f>IF(B132="","",VLOOKUP(AD132,Varsayımlar!$B:$Q,11,0))</f>
        <v/>
      </c>
      <c r="U132" s="9" t="str">
        <f>IF(B132="","",VLOOKUP(AD132,Varsayımlar!$B:$Q,12,0))</f>
        <v/>
      </c>
      <c r="V132" s="9" t="str">
        <f>IF(B132="","",VLOOKUP(AD132,Varsayımlar!$B:$Q,13,0))</f>
        <v/>
      </c>
      <c r="W132" s="9" t="str">
        <f>IF(B132="","",VLOOKUP(AD132,Varsayımlar!$B:$Q,14,0))</f>
        <v/>
      </c>
      <c r="X132" s="9"/>
      <c r="Y132" s="9"/>
      <c r="Z132" s="9"/>
      <c r="AA132" s="9" t="str">
        <f>IF(B132="","",VLOOKUP(AD132,Varsayımlar!$B:$Q,15,0))</f>
        <v/>
      </c>
      <c r="AB132" s="9" t="str">
        <f>IF(B132="","",VLOOKUP(AD132,Varsayımlar!$B:$Q,16,0))</f>
        <v/>
      </c>
      <c r="AC132" s="9" t="str">
        <f>IF(B132="","",VLOOKUP(Sayfa2!AD119,Varsayımlar!B:S,18,0))</f>
        <v/>
      </c>
      <c r="AD132" s="9" t="str">
        <f t="shared" si="5"/>
        <v/>
      </c>
    </row>
    <row r="133" spans="1:30" ht="29.25" customHeight="1" x14ac:dyDescent="0.25">
      <c r="A133" s="183" t="s">
        <v>216</v>
      </c>
      <c r="B133" s="9"/>
      <c r="C133" s="10" t="str">
        <f>IF(B133="","",VLOOKUP(AD133,Varsayımlar!$B:$Q,3,0))</f>
        <v/>
      </c>
      <c r="D133" s="10"/>
      <c r="E133" s="10"/>
      <c r="F133" s="9"/>
      <c r="G133" s="9"/>
      <c r="H133" s="9" t="str">
        <f>IF(B133="","",VLOOKUP(AD133,Varsayımlar!$B:$Q,5,0))</f>
        <v/>
      </c>
      <c r="I133" s="9" t="str">
        <f>IF(B133="","",VLOOKUP(AD133,Varsayımlar!B:T,19,0))</f>
        <v/>
      </c>
      <c r="J133" s="9" t="str">
        <f>IF(B133="","",VLOOKUP(AD133,Varsayımlar!$B:$Q,6,0))</f>
        <v/>
      </c>
      <c r="K133" s="9"/>
      <c r="L133" s="9"/>
      <c r="M133" s="9" t="str">
        <f>IFERROR(IF(B133="","",K133/VLOOKUP(AD133,Varsayımlar!B:R,17,0)),"")</f>
        <v/>
      </c>
      <c r="N133" s="9"/>
      <c r="O133" s="9"/>
      <c r="P133" s="9" t="str">
        <f>IF(B133="","",VLOOKUP(AD133,Varsayımlar!$B:$Q,7,0)*K133)</f>
        <v/>
      </c>
      <c r="Q133" s="9" t="str">
        <f>IF(B133="","",VLOOKUP(AD133,Varsayımlar!$B:$Q,8,0))</f>
        <v/>
      </c>
      <c r="R133" s="9" t="str">
        <f>IF(B133="","",VLOOKUP(AD133,Varsayımlar!$B:$Q,9,0))</f>
        <v/>
      </c>
      <c r="S133" s="9" t="str">
        <f>IF(B133="","",VLOOKUP(AD133,Varsayımlar!$B:$Q,10,0))</f>
        <v/>
      </c>
      <c r="T133" s="9" t="str">
        <f>IF(B133="","",VLOOKUP(AD133,Varsayımlar!$B:$Q,11,0))</f>
        <v/>
      </c>
      <c r="U133" s="9" t="str">
        <f>IF(B133="","",VLOOKUP(AD133,Varsayımlar!$B:$Q,12,0))</f>
        <v/>
      </c>
      <c r="V133" s="9" t="str">
        <f>IF(B133="","",VLOOKUP(AD133,Varsayımlar!$B:$Q,13,0))</f>
        <v/>
      </c>
      <c r="W133" s="9" t="str">
        <f>IF(B133="","",VLOOKUP(AD133,Varsayımlar!$B:$Q,14,0))</f>
        <v/>
      </c>
      <c r="X133" s="9"/>
      <c r="Y133" s="9"/>
      <c r="Z133" s="9"/>
      <c r="AA133" s="9" t="str">
        <f>IF(B133="","",VLOOKUP(AD133,Varsayımlar!$B:$Q,15,0))</f>
        <v/>
      </c>
      <c r="AB133" s="9" t="str">
        <f>IF(B133="","",VLOOKUP(AD133,Varsayımlar!$B:$Q,16,0))</f>
        <v/>
      </c>
      <c r="AC133" s="9" t="str">
        <f>IF(B133="","",VLOOKUP(Sayfa2!AD120,Varsayımlar!B:S,18,0))</f>
        <v/>
      </c>
      <c r="AD133" s="9" t="str">
        <f t="shared" si="5"/>
        <v/>
      </c>
    </row>
    <row r="134" spans="1:30" ht="29.25" customHeight="1" x14ac:dyDescent="0.25">
      <c r="A134" s="183" t="s">
        <v>217</v>
      </c>
      <c r="B134" s="9"/>
      <c r="C134" s="10" t="str">
        <f>IF(B134="","",VLOOKUP(AD134,Varsayımlar!$B:$Q,3,0))</f>
        <v/>
      </c>
      <c r="D134" s="10"/>
      <c r="E134" s="10"/>
      <c r="F134" s="9"/>
      <c r="G134" s="9"/>
      <c r="H134" s="9" t="str">
        <f>IF(B134="","",VLOOKUP(AD134,Varsayımlar!$B:$Q,5,0))</f>
        <v/>
      </c>
      <c r="I134" s="9" t="str">
        <f>IF(B134="","",VLOOKUP(AD134,Varsayımlar!B:T,19,0))</f>
        <v/>
      </c>
      <c r="J134" s="9" t="str">
        <f>IF(B134="","",VLOOKUP(AD134,Varsayımlar!$B:$Q,6,0))</f>
        <v/>
      </c>
      <c r="K134" s="9"/>
      <c r="L134" s="9"/>
      <c r="M134" s="9" t="str">
        <f>IFERROR(IF(B134="","",K134/VLOOKUP(AD134,Varsayımlar!B:R,17,0)),"")</f>
        <v/>
      </c>
      <c r="N134" s="9"/>
      <c r="O134" s="9"/>
      <c r="P134" s="9" t="str">
        <f>IF(B134="","",VLOOKUP(AD134,Varsayımlar!$B:$Q,7,0)*K134)</f>
        <v/>
      </c>
      <c r="Q134" s="9" t="str">
        <f>IF(B134="","",VLOOKUP(AD134,Varsayımlar!$B:$Q,8,0))</f>
        <v/>
      </c>
      <c r="R134" s="9" t="str">
        <f>IF(B134="","",VLOOKUP(AD134,Varsayımlar!$B:$Q,9,0))</f>
        <v/>
      </c>
      <c r="S134" s="9" t="str">
        <f>IF(B134="","",VLOOKUP(AD134,Varsayımlar!$B:$Q,10,0))</f>
        <v/>
      </c>
      <c r="T134" s="9" t="str">
        <f>IF(B134="","",VLOOKUP(AD134,Varsayımlar!$B:$Q,11,0))</f>
        <v/>
      </c>
      <c r="U134" s="9" t="str">
        <f>IF(B134="","",VLOOKUP(AD134,Varsayımlar!$B:$Q,12,0))</f>
        <v/>
      </c>
      <c r="V134" s="9" t="str">
        <f>IF(B134="","",VLOOKUP(AD134,Varsayımlar!$B:$Q,13,0))</f>
        <v/>
      </c>
      <c r="W134" s="9" t="str">
        <f>IF(B134="","",VLOOKUP(AD134,Varsayımlar!$B:$Q,14,0))</f>
        <v/>
      </c>
      <c r="X134" s="9"/>
      <c r="Y134" s="9"/>
      <c r="Z134" s="9"/>
      <c r="AA134" s="9" t="str">
        <f>IF(B134="","",VLOOKUP(AD134,Varsayımlar!$B:$Q,15,0))</f>
        <v/>
      </c>
      <c r="AB134" s="9" t="str">
        <f>IF(B134="","",VLOOKUP(AD134,Varsayımlar!$B:$Q,16,0))</f>
        <v/>
      </c>
      <c r="AC134" s="9" t="str">
        <f>IF(B134="","",VLOOKUP(Sayfa2!AD121,Varsayımlar!B:S,18,0))</f>
        <v/>
      </c>
      <c r="AD134" s="9" t="str">
        <f t="shared" si="5"/>
        <v/>
      </c>
    </row>
    <row r="135" spans="1:30" ht="29.25" customHeight="1" x14ac:dyDescent="0.25">
      <c r="A135" s="183" t="s">
        <v>218</v>
      </c>
      <c r="B135" s="9"/>
      <c r="C135" s="10" t="str">
        <f>IF(B135="","",VLOOKUP(AD135,Varsayımlar!$B:$Q,3,0))</f>
        <v/>
      </c>
      <c r="D135" s="10"/>
      <c r="E135" s="10"/>
      <c r="F135" s="9"/>
      <c r="G135" s="9"/>
      <c r="H135" s="9" t="str">
        <f>IF(B135="","",VLOOKUP(AD135,Varsayımlar!$B:$Q,5,0))</f>
        <v/>
      </c>
      <c r="I135" s="9" t="str">
        <f>IF(B135="","",VLOOKUP(AD135,Varsayımlar!B:T,19,0))</f>
        <v/>
      </c>
      <c r="J135" s="9" t="str">
        <f>IF(B135="","",VLOOKUP(AD135,Varsayımlar!$B:$Q,6,0))</f>
        <v/>
      </c>
      <c r="K135" s="9"/>
      <c r="L135" s="9"/>
      <c r="M135" s="9" t="str">
        <f>IFERROR(IF(B135="","",K135/VLOOKUP(AD135,Varsayımlar!B:R,17,0)),"")</f>
        <v/>
      </c>
      <c r="N135" s="9"/>
      <c r="O135" s="9"/>
      <c r="P135" s="9" t="str">
        <f>IF(B135="","",VLOOKUP(AD135,Varsayımlar!$B:$Q,7,0)*K135)</f>
        <v/>
      </c>
      <c r="Q135" s="9" t="str">
        <f>IF(B135="","",VLOOKUP(AD135,Varsayımlar!$B:$Q,8,0))</f>
        <v/>
      </c>
      <c r="R135" s="9" t="str">
        <f>IF(B135="","",VLOOKUP(AD135,Varsayımlar!$B:$Q,9,0))</f>
        <v/>
      </c>
      <c r="S135" s="9" t="str">
        <f>IF(B135="","",VLOOKUP(AD135,Varsayımlar!$B:$Q,10,0))</f>
        <v/>
      </c>
      <c r="T135" s="9" t="str">
        <f>IF(B135="","",VLOOKUP(AD135,Varsayımlar!$B:$Q,11,0))</f>
        <v/>
      </c>
      <c r="U135" s="9" t="str">
        <f>IF(B135="","",VLOOKUP(AD135,Varsayımlar!$B:$Q,12,0))</f>
        <v/>
      </c>
      <c r="V135" s="9" t="str">
        <f>IF(B135="","",VLOOKUP(AD135,Varsayımlar!$B:$Q,13,0))</f>
        <v/>
      </c>
      <c r="W135" s="9" t="str">
        <f>IF(B135="","",VLOOKUP(AD135,Varsayımlar!$B:$Q,14,0))</f>
        <v/>
      </c>
      <c r="X135" s="9"/>
      <c r="Y135" s="9"/>
      <c r="Z135" s="9"/>
      <c r="AA135" s="9" t="str">
        <f>IF(B135="","",VLOOKUP(AD135,Varsayımlar!$B:$Q,15,0))</f>
        <v/>
      </c>
      <c r="AB135" s="9" t="str">
        <f>IF(B135="","",VLOOKUP(AD135,Varsayımlar!$B:$Q,16,0))</f>
        <v/>
      </c>
      <c r="AC135" s="9" t="str">
        <f>IF(B135="","",VLOOKUP(Sayfa2!AD122,Varsayımlar!B:S,18,0))</f>
        <v/>
      </c>
      <c r="AD135" s="9" t="str">
        <f t="shared" si="5"/>
        <v/>
      </c>
    </row>
    <row r="136" spans="1:30" ht="29.25" customHeight="1" x14ac:dyDescent="0.25">
      <c r="A136" s="183" t="s">
        <v>219</v>
      </c>
      <c r="B136" s="9"/>
      <c r="C136" s="10" t="str">
        <f>IF(B136="","",VLOOKUP(AD136,Varsayımlar!$B:$Q,3,0))</f>
        <v/>
      </c>
      <c r="D136" s="10"/>
      <c r="E136" s="10"/>
      <c r="F136" s="9"/>
      <c r="G136" s="9"/>
      <c r="H136" s="9" t="str">
        <f>IF(B136="","",VLOOKUP(AD136,Varsayımlar!$B:$Q,5,0))</f>
        <v/>
      </c>
      <c r="I136" s="9" t="str">
        <f>IF(B136="","",VLOOKUP(AD136,Varsayımlar!B:T,19,0))</f>
        <v/>
      </c>
      <c r="J136" s="9" t="str">
        <f>IF(B136="","",VLOOKUP(AD136,Varsayımlar!$B:$Q,6,0))</f>
        <v/>
      </c>
      <c r="K136" s="9"/>
      <c r="L136" s="9"/>
      <c r="M136" s="9" t="str">
        <f>IFERROR(IF(B136="","",K136/VLOOKUP(AD136,Varsayımlar!B:R,17,0)),"")</f>
        <v/>
      </c>
      <c r="N136" s="9"/>
      <c r="O136" s="9"/>
      <c r="P136" s="9" t="str">
        <f>IF(B136="","",VLOOKUP(AD136,Varsayımlar!$B:$Q,7,0)*K136)</f>
        <v/>
      </c>
      <c r="Q136" s="9" t="str">
        <f>IF(B136="","",VLOOKUP(AD136,Varsayımlar!$B:$Q,8,0))</f>
        <v/>
      </c>
      <c r="R136" s="9" t="str">
        <f>IF(B136="","",VLOOKUP(AD136,Varsayımlar!$B:$Q,9,0))</f>
        <v/>
      </c>
      <c r="S136" s="9" t="str">
        <f>IF(B136="","",VLOOKUP(AD136,Varsayımlar!$B:$Q,10,0))</f>
        <v/>
      </c>
      <c r="T136" s="9" t="str">
        <f>IF(B136="","",VLOOKUP(AD136,Varsayımlar!$B:$Q,11,0))</f>
        <v/>
      </c>
      <c r="U136" s="9" t="str">
        <f>IF(B136="","",VLOOKUP(AD136,Varsayımlar!$B:$Q,12,0))</f>
        <v/>
      </c>
      <c r="V136" s="9" t="str">
        <f>IF(B136="","",VLOOKUP(AD136,Varsayımlar!$B:$Q,13,0))</f>
        <v/>
      </c>
      <c r="W136" s="9" t="str">
        <f>IF(B136="","",VLOOKUP(AD136,Varsayımlar!$B:$Q,14,0))</f>
        <v/>
      </c>
      <c r="X136" s="9"/>
      <c r="Y136" s="9"/>
      <c r="Z136" s="9"/>
      <c r="AA136" s="9" t="str">
        <f>IF(B136="","",VLOOKUP(AD136,Varsayımlar!$B:$Q,15,0))</f>
        <v/>
      </c>
      <c r="AB136" s="9" t="str">
        <f>IF(B136="","",VLOOKUP(AD136,Varsayımlar!$B:$Q,16,0))</f>
        <v/>
      </c>
      <c r="AC136" s="9" t="str">
        <f>IF(B136="","",VLOOKUP(Sayfa2!AD123,Varsayımlar!B:S,18,0))</f>
        <v/>
      </c>
      <c r="AD136" s="9" t="str">
        <f t="shared" si="5"/>
        <v/>
      </c>
    </row>
    <row r="137" spans="1:30" ht="29.25" customHeight="1" x14ac:dyDescent="0.25">
      <c r="A137" s="183" t="s">
        <v>220</v>
      </c>
      <c r="B137" s="9"/>
      <c r="C137" s="10" t="str">
        <f>IF(B137="","",VLOOKUP(AD137,Varsayımlar!$B:$Q,3,0))</f>
        <v/>
      </c>
      <c r="D137" s="10"/>
      <c r="E137" s="10"/>
      <c r="F137" s="9"/>
      <c r="G137" s="9"/>
      <c r="H137" s="9" t="str">
        <f>IF(B137="","",VLOOKUP(AD137,Varsayımlar!$B:$Q,5,0))</f>
        <v/>
      </c>
      <c r="I137" s="9" t="str">
        <f>IF(B137="","",VLOOKUP(AD137,Varsayımlar!B:T,19,0))</f>
        <v/>
      </c>
      <c r="J137" s="9" t="str">
        <f>IF(B137="","",VLOOKUP(AD137,Varsayımlar!$B:$Q,6,0))</f>
        <v/>
      </c>
      <c r="K137" s="9"/>
      <c r="L137" s="9"/>
      <c r="M137" s="9" t="str">
        <f>IFERROR(IF(B137="","",K137/VLOOKUP(AD137,Varsayımlar!B:R,17,0)),"")</f>
        <v/>
      </c>
      <c r="N137" s="9"/>
      <c r="O137" s="9"/>
      <c r="P137" s="9" t="str">
        <f>IF(B137="","",VLOOKUP(AD137,Varsayımlar!$B:$Q,7,0)*K137)</f>
        <v/>
      </c>
      <c r="Q137" s="9" t="str">
        <f>IF(B137="","",VLOOKUP(AD137,Varsayımlar!$B:$Q,8,0))</f>
        <v/>
      </c>
      <c r="R137" s="9" t="str">
        <f>IF(B137="","",VLOOKUP(AD137,Varsayımlar!$B:$Q,9,0))</f>
        <v/>
      </c>
      <c r="S137" s="9" t="str">
        <f>IF(B137="","",VLOOKUP(AD137,Varsayımlar!$B:$Q,10,0))</f>
        <v/>
      </c>
      <c r="T137" s="9" t="str">
        <f>IF(B137="","",VLOOKUP(AD137,Varsayımlar!$B:$Q,11,0))</f>
        <v/>
      </c>
      <c r="U137" s="9" t="str">
        <f>IF(B137="","",VLOOKUP(AD137,Varsayımlar!$B:$Q,12,0))</f>
        <v/>
      </c>
      <c r="V137" s="9" t="str">
        <f>IF(B137="","",VLOOKUP(AD137,Varsayımlar!$B:$Q,13,0))</f>
        <v/>
      </c>
      <c r="W137" s="9" t="str">
        <f>IF(B137="","",VLOOKUP(AD137,Varsayımlar!$B:$Q,14,0))</f>
        <v/>
      </c>
      <c r="X137" s="9"/>
      <c r="Y137" s="9"/>
      <c r="Z137" s="9"/>
      <c r="AA137" s="9" t="str">
        <f>IF(B137="","",VLOOKUP(AD137,Varsayımlar!$B:$Q,15,0))</f>
        <v/>
      </c>
      <c r="AB137" s="9" t="str">
        <f>IF(B137="","",VLOOKUP(AD137,Varsayımlar!$B:$Q,16,0))</f>
        <v/>
      </c>
      <c r="AC137" s="9" t="str">
        <f>IF(B137="","",VLOOKUP(Sayfa2!AD124,Varsayımlar!B:S,18,0))</f>
        <v/>
      </c>
      <c r="AD137" s="9" t="str">
        <f t="shared" si="5"/>
        <v/>
      </c>
    </row>
    <row r="138" spans="1:30" x14ac:dyDescent="0.25"/>
    <row r="139" spans="1:30" x14ac:dyDescent="0.25"/>
    <row r="140" spans="1:30" x14ac:dyDescent="0.25"/>
    <row r="141" spans="1:30" x14ac:dyDescent="0.25"/>
    <row r="142" spans="1:30" x14ac:dyDescent="0.25"/>
    <row r="143" spans="1:30" x14ac:dyDescent="0.25"/>
    <row r="144" spans="1:30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2" x14ac:dyDescent="0.25"/>
    <row r="373" x14ac:dyDescent="0.25"/>
    <row r="374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8" x14ac:dyDescent="0.25"/>
    <row r="389" x14ac:dyDescent="0.25"/>
    <row r="390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2" x14ac:dyDescent="0.25"/>
    <row r="404" x14ac:dyDescent="0.25"/>
    <row r="405" x14ac:dyDescent="0.25"/>
    <row r="406" x14ac:dyDescent="0.25"/>
    <row r="408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8" x14ac:dyDescent="0.25"/>
    <row r="420" x14ac:dyDescent="0.25"/>
    <row r="422" x14ac:dyDescent="0.25"/>
    <row r="424" x14ac:dyDescent="0.25"/>
    <row r="426" x14ac:dyDescent="0.25"/>
    <row r="427" x14ac:dyDescent="0.25"/>
    <row r="428" x14ac:dyDescent="0.25"/>
    <row r="430" x14ac:dyDescent="0.25"/>
    <row r="431" x14ac:dyDescent="0.25"/>
    <row r="432" x14ac:dyDescent="0.25"/>
    <row r="434" x14ac:dyDescent="0.25"/>
    <row r="436" x14ac:dyDescent="0.25"/>
    <row r="438" x14ac:dyDescent="0.25"/>
    <row r="440" x14ac:dyDescent="0.25"/>
    <row r="442" x14ac:dyDescent="0.25"/>
    <row r="443" x14ac:dyDescent="0.25"/>
    <row r="444" x14ac:dyDescent="0.25"/>
    <row r="446" x14ac:dyDescent="0.25"/>
    <row r="448" x14ac:dyDescent="0.25"/>
    <row r="450" x14ac:dyDescent="0.25"/>
    <row r="452" x14ac:dyDescent="0.25"/>
    <row r="454" x14ac:dyDescent="0.25"/>
    <row r="456" x14ac:dyDescent="0.25"/>
    <row r="458" x14ac:dyDescent="0.25"/>
    <row r="459" x14ac:dyDescent="0.25"/>
    <row r="460" x14ac:dyDescent="0.25"/>
    <row r="462" x14ac:dyDescent="0.25"/>
    <row r="464" x14ac:dyDescent="0.25"/>
    <row r="466" x14ac:dyDescent="0.25"/>
    <row r="468" x14ac:dyDescent="0.25"/>
    <row r="470" x14ac:dyDescent="0.25"/>
    <row r="472" x14ac:dyDescent="0.25"/>
    <row r="474" x14ac:dyDescent="0.25"/>
    <row r="475" x14ac:dyDescent="0.25"/>
    <row r="476" x14ac:dyDescent="0.25"/>
    <row r="478" x14ac:dyDescent="0.25"/>
    <row r="480" x14ac:dyDescent="0.25"/>
    <row r="482" x14ac:dyDescent="0.25"/>
    <row r="484" x14ac:dyDescent="0.25"/>
    <row r="486" x14ac:dyDescent="0.25"/>
    <row r="488" x14ac:dyDescent="0.25"/>
    <row r="490" x14ac:dyDescent="0.25"/>
    <row r="492" x14ac:dyDescent="0.25"/>
    <row r="494" x14ac:dyDescent="0.25"/>
    <row r="496" x14ac:dyDescent="0.25"/>
    <row r="498" x14ac:dyDescent="0.25"/>
    <row r="500" x14ac:dyDescent="0.25"/>
    <row r="502" x14ac:dyDescent="0.25"/>
    <row r="504" x14ac:dyDescent="0.25"/>
    <row r="506" x14ac:dyDescent="0.25"/>
    <row r="508" x14ac:dyDescent="0.25"/>
    <row r="510" x14ac:dyDescent="0.25"/>
    <row r="512" x14ac:dyDescent="0.25"/>
    <row r="514" x14ac:dyDescent="0.25"/>
    <row r="516" x14ac:dyDescent="0.25"/>
    <row r="518" x14ac:dyDescent="0.25"/>
    <row r="520" x14ac:dyDescent="0.25"/>
    <row r="522" x14ac:dyDescent="0.25"/>
    <row r="524" x14ac:dyDescent="0.25"/>
    <row r="526" x14ac:dyDescent="0.25"/>
    <row r="528" x14ac:dyDescent="0.25"/>
    <row r="530" x14ac:dyDescent="0.25"/>
    <row r="532" x14ac:dyDescent="0.25"/>
    <row r="534" x14ac:dyDescent="0.25"/>
    <row r="536" x14ac:dyDescent="0.25"/>
    <row r="538" x14ac:dyDescent="0.25"/>
    <row r="540" x14ac:dyDescent="0.25"/>
    <row r="542" x14ac:dyDescent="0.25"/>
    <row r="544" x14ac:dyDescent="0.25"/>
    <row r="546" x14ac:dyDescent="0.25"/>
    <row r="548" x14ac:dyDescent="0.25"/>
    <row r="550" x14ac:dyDescent="0.25"/>
    <row r="552" x14ac:dyDescent="0.25"/>
    <row r="554" x14ac:dyDescent="0.25"/>
    <row r="556" x14ac:dyDescent="0.25"/>
    <row r="558" x14ac:dyDescent="0.25"/>
    <row r="560" x14ac:dyDescent="0.25"/>
    <row r="562" x14ac:dyDescent="0.25"/>
    <row r="564" x14ac:dyDescent="0.25"/>
    <row r="566" x14ac:dyDescent="0.25"/>
    <row r="568" x14ac:dyDescent="0.25"/>
    <row r="570" x14ac:dyDescent="0.25"/>
    <row r="572" x14ac:dyDescent="0.25"/>
    <row r="574" x14ac:dyDescent="0.25"/>
    <row r="576" x14ac:dyDescent="0.25"/>
    <row r="578" x14ac:dyDescent="0.25"/>
    <row r="580" x14ac:dyDescent="0.25"/>
    <row r="582" x14ac:dyDescent="0.25"/>
    <row r="584" x14ac:dyDescent="0.25"/>
    <row r="586" x14ac:dyDescent="0.25"/>
    <row r="588" x14ac:dyDescent="0.25"/>
    <row r="590" x14ac:dyDescent="0.25"/>
    <row r="592" x14ac:dyDescent="0.25"/>
    <row r="594" x14ac:dyDescent="0.25"/>
    <row r="596" x14ac:dyDescent="0.25"/>
    <row r="598" x14ac:dyDescent="0.25"/>
    <row r="600" x14ac:dyDescent="0.25"/>
    <row r="602" x14ac:dyDescent="0.25"/>
    <row r="604" x14ac:dyDescent="0.25"/>
    <row r="606" x14ac:dyDescent="0.25"/>
    <row r="608" x14ac:dyDescent="0.25"/>
    <row r="610" x14ac:dyDescent="0.25"/>
    <row r="612" x14ac:dyDescent="0.25"/>
    <row r="614" x14ac:dyDescent="0.25"/>
    <row r="616" x14ac:dyDescent="0.25"/>
    <row r="618" x14ac:dyDescent="0.25"/>
    <row r="620" x14ac:dyDescent="0.25"/>
    <row r="622" x14ac:dyDescent="0.25"/>
    <row r="624" x14ac:dyDescent="0.25"/>
    <row r="626" x14ac:dyDescent="0.25"/>
    <row r="628" x14ac:dyDescent="0.25"/>
    <row r="630" x14ac:dyDescent="0.25"/>
    <row r="632" x14ac:dyDescent="0.25"/>
    <row r="634" x14ac:dyDescent="0.25"/>
    <row r="636" x14ac:dyDescent="0.25"/>
    <row r="638" x14ac:dyDescent="0.25"/>
    <row r="640" x14ac:dyDescent="0.25"/>
    <row r="642" x14ac:dyDescent="0.25"/>
    <row r="644" x14ac:dyDescent="0.25"/>
    <row r="646" x14ac:dyDescent="0.25"/>
    <row r="648" x14ac:dyDescent="0.25"/>
    <row r="650" x14ac:dyDescent="0.25"/>
    <row r="652" x14ac:dyDescent="0.25"/>
    <row r="654" x14ac:dyDescent="0.25"/>
    <row r="656" x14ac:dyDescent="0.25"/>
    <row r="658" x14ac:dyDescent="0.25"/>
    <row r="660" x14ac:dyDescent="0.25"/>
    <row r="662" x14ac:dyDescent="0.25"/>
    <row r="664" x14ac:dyDescent="0.25"/>
    <row r="666" x14ac:dyDescent="0.25"/>
    <row r="668" x14ac:dyDescent="0.25"/>
    <row r="670" x14ac:dyDescent="0.25"/>
    <row r="672" x14ac:dyDescent="0.25"/>
    <row r="674" x14ac:dyDescent="0.25"/>
    <row r="676" x14ac:dyDescent="0.25"/>
    <row r="678" x14ac:dyDescent="0.25"/>
    <row r="680" x14ac:dyDescent="0.25"/>
    <row r="682" x14ac:dyDescent="0.25"/>
    <row r="684" x14ac:dyDescent="0.25"/>
    <row r="686" x14ac:dyDescent="0.25"/>
    <row r="688" x14ac:dyDescent="0.25"/>
    <row r="690" x14ac:dyDescent="0.25"/>
    <row r="692" x14ac:dyDescent="0.25"/>
    <row r="694" x14ac:dyDescent="0.25"/>
    <row r="696" x14ac:dyDescent="0.25"/>
    <row r="698" x14ac:dyDescent="0.25"/>
    <row r="700" x14ac:dyDescent="0.25"/>
    <row r="702" x14ac:dyDescent="0.25"/>
    <row r="704" x14ac:dyDescent="0.25"/>
    <row r="706" x14ac:dyDescent="0.25"/>
    <row r="708" x14ac:dyDescent="0.25"/>
    <row r="710" x14ac:dyDescent="0.25"/>
    <row r="712" x14ac:dyDescent="0.25"/>
    <row r="714" x14ac:dyDescent="0.25"/>
    <row r="716" x14ac:dyDescent="0.25"/>
    <row r="718" x14ac:dyDescent="0.25"/>
    <row r="720" x14ac:dyDescent="0.25"/>
    <row r="722" x14ac:dyDescent="0.25"/>
    <row r="724" x14ac:dyDescent="0.25"/>
    <row r="726" x14ac:dyDescent="0.25"/>
    <row r="728" x14ac:dyDescent="0.25"/>
    <row r="730" x14ac:dyDescent="0.25"/>
    <row r="732" x14ac:dyDescent="0.25"/>
    <row r="734" x14ac:dyDescent="0.25"/>
    <row r="736" x14ac:dyDescent="0.25"/>
    <row r="738" x14ac:dyDescent="0.25"/>
    <row r="740" x14ac:dyDescent="0.25"/>
    <row r="742" x14ac:dyDescent="0.25"/>
    <row r="744" x14ac:dyDescent="0.25"/>
    <row r="746" x14ac:dyDescent="0.25"/>
    <row r="748" x14ac:dyDescent="0.25"/>
    <row r="750" x14ac:dyDescent="0.25"/>
    <row r="752" x14ac:dyDescent="0.25"/>
    <row r="754" x14ac:dyDescent="0.25"/>
    <row r="756" x14ac:dyDescent="0.25"/>
    <row r="758" x14ac:dyDescent="0.25"/>
    <row r="760" x14ac:dyDescent="0.25"/>
    <row r="762" x14ac:dyDescent="0.25"/>
    <row r="764" x14ac:dyDescent="0.25"/>
    <row r="766" x14ac:dyDescent="0.25"/>
    <row r="768" x14ac:dyDescent="0.25"/>
    <row r="770" x14ac:dyDescent="0.25"/>
    <row r="772" x14ac:dyDescent="0.25"/>
    <row r="774" x14ac:dyDescent="0.25"/>
    <row r="776" x14ac:dyDescent="0.25"/>
    <row r="778" x14ac:dyDescent="0.25"/>
    <row r="780" x14ac:dyDescent="0.25"/>
    <row r="782" x14ac:dyDescent="0.25"/>
    <row r="784" x14ac:dyDescent="0.25"/>
    <row r="786" x14ac:dyDescent="0.25"/>
    <row r="788" x14ac:dyDescent="0.25"/>
    <row r="790" x14ac:dyDescent="0.25"/>
    <row r="792" x14ac:dyDescent="0.25"/>
    <row r="794" x14ac:dyDescent="0.25"/>
    <row r="796" x14ac:dyDescent="0.25"/>
    <row r="798" x14ac:dyDescent="0.25"/>
    <row r="800" x14ac:dyDescent="0.25"/>
    <row r="802" x14ac:dyDescent="0.25"/>
    <row r="804" x14ac:dyDescent="0.25"/>
    <row r="806" x14ac:dyDescent="0.25"/>
    <row r="808" x14ac:dyDescent="0.25"/>
    <row r="810" x14ac:dyDescent="0.25"/>
    <row r="812" x14ac:dyDescent="0.25"/>
    <row r="814" x14ac:dyDescent="0.25"/>
    <row r="816" x14ac:dyDescent="0.25"/>
    <row r="818" x14ac:dyDescent="0.25"/>
    <row r="820" x14ac:dyDescent="0.25"/>
    <row r="822" x14ac:dyDescent="0.25"/>
    <row r="824" x14ac:dyDescent="0.25"/>
    <row r="826" x14ac:dyDescent="0.25"/>
    <row r="828" x14ac:dyDescent="0.25"/>
    <row r="830" x14ac:dyDescent="0.25"/>
    <row r="832" x14ac:dyDescent="0.25"/>
    <row r="834" x14ac:dyDescent="0.25"/>
    <row r="836" x14ac:dyDescent="0.25"/>
    <row r="838" x14ac:dyDescent="0.25"/>
    <row r="840" x14ac:dyDescent="0.25"/>
    <row r="842" x14ac:dyDescent="0.25"/>
    <row r="844" x14ac:dyDescent="0.25"/>
    <row r="846" x14ac:dyDescent="0.25"/>
    <row r="848" x14ac:dyDescent="0.25"/>
    <row r="850" x14ac:dyDescent="0.25"/>
    <row r="852" x14ac:dyDescent="0.25"/>
    <row r="854" x14ac:dyDescent="0.25"/>
    <row r="856" x14ac:dyDescent="0.25"/>
    <row r="858" x14ac:dyDescent="0.25"/>
    <row r="860" x14ac:dyDescent="0.25"/>
    <row r="862" x14ac:dyDescent="0.25"/>
    <row r="864" x14ac:dyDescent="0.25"/>
    <row r="866" x14ac:dyDescent="0.25"/>
    <row r="868" x14ac:dyDescent="0.25"/>
    <row r="870" x14ac:dyDescent="0.25"/>
    <row r="872" x14ac:dyDescent="0.25"/>
    <row r="874" x14ac:dyDescent="0.25"/>
    <row r="876" x14ac:dyDescent="0.25"/>
    <row r="878" x14ac:dyDescent="0.25"/>
    <row r="880" x14ac:dyDescent="0.25"/>
    <row r="882" x14ac:dyDescent="0.25"/>
    <row r="884" x14ac:dyDescent="0.25"/>
    <row r="886" x14ac:dyDescent="0.25"/>
    <row r="888" x14ac:dyDescent="0.25"/>
    <row r="890" x14ac:dyDescent="0.25"/>
    <row r="892" x14ac:dyDescent="0.25"/>
    <row r="894" x14ac:dyDescent="0.25"/>
    <row r="896" x14ac:dyDescent="0.25"/>
    <row r="898" x14ac:dyDescent="0.25"/>
    <row r="900" x14ac:dyDescent="0.25"/>
    <row r="902" x14ac:dyDescent="0.25"/>
    <row r="904" x14ac:dyDescent="0.25"/>
    <row r="906" x14ac:dyDescent="0.25"/>
    <row r="908" x14ac:dyDescent="0.25"/>
    <row r="910" x14ac:dyDescent="0.25"/>
    <row r="912" x14ac:dyDescent="0.25"/>
    <row r="914" x14ac:dyDescent="0.25"/>
    <row r="916" x14ac:dyDescent="0.25"/>
    <row r="918" x14ac:dyDescent="0.25"/>
    <row r="920" x14ac:dyDescent="0.25"/>
    <row r="922" x14ac:dyDescent="0.25"/>
    <row r="924" x14ac:dyDescent="0.25"/>
    <row r="926" x14ac:dyDescent="0.25"/>
    <row r="928" x14ac:dyDescent="0.25"/>
    <row r="930" x14ac:dyDescent="0.25"/>
    <row r="932" x14ac:dyDescent="0.25"/>
    <row r="934" x14ac:dyDescent="0.25"/>
    <row r="936" x14ac:dyDescent="0.25"/>
    <row r="938" x14ac:dyDescent="0.25"/>
    <row r="940" x14ac:dyDescent="0.25"/>
    <row r="942" x14ac:dyDescent="0.25"/>
    <row r="944" x14ac:dyDescent="0.25"/>
    <row r="946" x14ac:dyDescent="0.25"/>
    <row r="948" x14ac:dyDescent="0.25"/>
    <row r="950" x14ac:dyDescent="0.25"/>
    <row r="952" x14ac:dyDescent="0.25"/>
    <row r="954" x14ac:dyDescent="0.25"/>
    <row r="956" x14ac:dyDescent="0.25"/>
    <row r="958" x14ac:dyDescent="0.25"/>
    <row r="960" x14ac:dyDescent="0.25"/>
    <row r="962" x14ac:dyDescent="0.25"/>
    <row r="964" x14ac:dyDescent="0.25"/>
    <row r="966" x14ac:dyDescent="0.25"/>
    <row r="968" x14ac:dyDescent="0.25"/>
    <row r="970" x14ac:dyDescent="0.25"/>
    <row r="971" x14ac:dyDescent="0.25"/>
    <row r="972" x14ac:dyDescent="0.25"/>
    <row r="974" x14ac:dyDescent="0.25"/>
    <row r="976" x14ac:dyDescent="0.25"/>
    <row r="978" x14ac:dyDescent="0.25"/>
    <row r="980" x14ac:dyDescent="0.25"/>
    <row r="982" x14ac:dyDescent="0.25"/>
    <row r="984" x14ac:dyDescent="0.25"/>
    <row r="986" x14ac:dyDescent="0.25"/>
    <row r="987" x14ac:dyDescent="0.25"/>
    <row r="988" x14ac:dyDescent="0.25"/>
    <row r="990" x14ac:dyDescent="0.25"/>
    <row r="992" x14ac:dyDescent="0.25"/>
    <row r="994" x14ac:dyDescent="0.25"/>
    <row r="996" x14ac:dyDescent="0.25"/>
    <row r="998" x14ac:dyDescent="0.25"/>
    <row r="1000" x14ac:dyDescent="0.25"/>
    <row r="1002" x14ac:dyDescent="0.25"/>
    <row r="1003" x14ac:dyDescent="0.25"/>
    <row r="1004" x14ac:dyDescent="0.25"/>
    <row r="1006" x14ac:dyDescent="0.25"/>
    <row r="1007" x14ac:dyDescent="0.25"/>
    <row r="1008" x14ac:dyDescent="0.25"/>
    <row r="1010" x14ac:dyDescent="0.25"/>
    <row r="1012" x14ac:dyDescent="0.25"/>
    <row r="1014" x14ac:dyDescent="0.25"/>
    <row r="1016" x14ac:dyDescent="0.25"/>
    <row r="1018" x14ac:dyDescent="0.25"/>
    <row r="1019" x14ac:dyDescent="0.25"/>
    <row r="1020" x14ac:dyDescent="0.25"/>
    <row r="1022" x14ac:dyDescent="0.25"/>
    <row r="1023" x14ac:dyDescent="0.25"/>
    <row r="1024" x14ac:dyDescent="0.25"/>
    <row r="1026" x14ac:dyDescent="0.25"/>
    <row r="1027" x14ac:dyDescent="0.25"/>
    <row r="1028" x14ac:dyDescent="0.25"/>
    <row r="1030" x14ac:dyDescent="0.25"/>
    <row r="1032" x14ac:dyDescent="0.25"/>
    <row r="1034" x14ac:dyDescent="0.25"/>
    <row r="1035" x14ac:dyDescent="0.25"/>
    <row r="1036" x14ac:dyDescent="0.25"/>
    <row r="1038" x14ac:dyDescent="0.25"/>
    <row r="1039" x14ac:dyDescent="0.25"/>
    <row r="1040" x14ac:dyDescent="0.25"/>
    <row r="1042" x14ac:dyDescent="0.25"/>
    <row r="1043" x14ac:dyDescent="0.25"/>
    <row r="1044" x14ac:dyDescent="0.25"/>
    <row r="1046" x14ac:dyDescent="0.25"/>
    <row r="1048" x14ac:dyDescent="0.25"/>
    <row r="1050" x14ac:dyDescent="0.25"/>
    <row r="1051" x14ac:dyDescent="0.25"/>
    <row r="1052" x14ac:dyDescent="0.25"/>
    <row r="1054" x14ac:dyDescent="0.25"/>
    <row r="1055" x14ac:dyDescent="0.25"/>
    <row r="1056" x14ac:dyDescent="0.25"/>
    <row r="1058" x14ac:dyDescent="0.25"/>
    <row r="1059" x14ac:dyDescent="0.25"/>
    <row r="1060" x14ac:dyDescent="0.25"/>
    <row r="1062" x14ac:dyDescent="0.25"/>
    <row r="1064" x14ac:dyDescent="0.25"/>
    <row r="1065" x14ac:dyDescent="0.25"/>
    <row r="1066" x14ac:dyDescent="0.25"/>
    <row r="1067" x14ac:dyDescent="0.25"/>
    <row r="1068" x14ac:dyDescent="0.25"/>
    <row r="1070" x14ac:dyDescent="0.25"/>
    <row r="1071" x14ac:dyDescent="0.25"/>
    <row r="1072" x14ac:dyDescent="0.25"/>
    <row r="1074" x14ac:dyDescent="0.25"/>
    <row r="1075" x14ac:dyDescent="0.25"/>
    <row r="1076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60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</sheetData>
  <mergeCells count="8">
    <mergeCell ref="B86:AB86"/>
    <mergeCell ref="B88:AB88"/>
    <mergeCell ref="A1:AB1"/>
    <mergeCell ref="A2:Z2"/>
    <mergeCell ref="A55:AB55"/>
    <mergeCell ref="A62:AB62"/>
    <mergeCell ref="A82:AB82"/>
    <mergeCell ref="B85:AB85"/>
  </mergeCells>
  <pageMargins left="0.31496062992125984" right="0.31496062992125984" top="0.35433070866141736" bottom="0.35433070866141736" header="0.31496062992125984" footer="0.31496062992125984"/>
  <pageSetup paperSize="9" scale="42" fitToHeight="2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66"/>
  <sheetViews>
    <sheetView tabSelected="1" topLeftCell="A102" zoomScale="68" zoomScaleNormal="68" workbookViewId="0">
      <selection activeCell="L108" sqref="L108"/>
    </sheetView>
  </sheetViews>
  <sheetFormatPr defaultRowHeight="0" zeroHeight="1" x14ac:dyDescent="0.25"/>
  <cols>
    <col min="1" max="1" width="5.7109375" style="8" bestFit="1" customWidth="1"/>
    <col min="2" max="2" width="13.42578125" style="8" bestFit="1" customWidth="1"/>
    <col min="3" max="3" width="18.42578125" style="80" hidden="1" customWidth="1"/>
    <col min="4" max="4" width="10.7109375" style="80" customWidth="1"/>
    <col min="5" max="5" width="40.5703125" style="80" customWidth="1"/>
    <col min="6" max="6" width="14.28515625" style="8" customWidth="1"/>
    <col min="7" max="7" width="15.42578125" style="8" customWidth="1"/>
    <col min="8" max="8" width="28" style="8" customWidth="1"/>
    <col min="9" max="9" width="13" style="8" customWidth="1"/>
    <col min="10" max="10" width="10.85546875" style="8" customWidth="1"/>
    <col min="11" max="11" width="12" style="8" customWidth="1"/>
    <col min="12" max="12" width="10.7109375" style="8" customWidth="1"/>
    <col min="13" max="13" width="8.85546875" style="8" customWidth="1"/>
    <col min="14" max="14" width="9.7109375" style="8" customWidth="1"/>
    <col min="15" max="15" width="6.42578125" style="8" customWidth="1"/>
    <col min="16" max="16" width="12.85546875" style="8" customWidth="1"/>
    <col min="17" max="17" width="6.5703125" style="8" bestFit="1" customWidth="1"/>
    <col min="18" max="18" width="9.85546875" style="8" customWidth="1"/>
    <col min="19" max="19" width="8.5703125" style="8" customWidth="1"/>
    <col min="20" max="20" width="7.42578125" style="8" customWidth="1"/>
    <col min="21" max="21" width="10.7109375" style="8" customWidth="1"/>
    <col min="22" max="22" width="10.140625" style="8" bestFit="1" customWidth="1"/>
    <col min="23" max="23" width="7.140625" style="8" customWidth="1"/>
    <col min="24" max="24" width="12.5703125" style="8" bestFit="1" customWidth="1"/>
    <col min="25" max="25" width="17.85546875" style="8" customWidth="1"/>
    <col min="26" max="26" width="17.42578125" style="8" bestFit="1" customWidth="1"/>
    <col min="27" max="27" width="22.85546875" style="8" customWidth="1"/>
    <col min="28" max="28" width="16.5703125" style="8" customWidth="1"/>
    <col min="29" max="29" width="13.42578125" style="8" hidden="1" customWidth="1"/>
    <col min="30" max="30" width="49.85546875" style="8" hidden="1" customWidth="1"/>
    <col min="31" max="31" width="11.7109375" style="8" customWidth="1"/>
    <col min="32" max="32" width="9.42578125" style="8" customWidth="1"/>
    <col min="33" max="16384" width="9.140625" style="8"/>
  </cols>
  <sheetData>
    <row r="1" spans="1:31" ht="39.75" customHeight="1" x14ac:dyDescent="0.25">
      <c r="A1" s="200" t="s">
        <v>139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52"/>
    </row>
    <row r="2" spans="1:31" ht="37.5" customHeight="1" x14ac:dyDescent="0.25">
      <c r="A2" s="196" t="s">
        <v>41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75">
        <v>46206</v>
      </c>
      <c r="AB2" s="95">
        <v>0.39583333333333331</v>
      </c>
      <c r="AC2" s="35"/>
    </row>
    <row r="3" spans="1:31" ht="81.75" customHeight="1" x14ac:dyDescent="0.25">
      <c r="A3" s="9" t="s">
        <v>0</v>
      </c>
      <c r="B3" s="9" t="s">
        <v>1</v>
      </c>
      <c r="C3" s="10" t="s">
        <v>36</v>
      </c>
      <c r="D3" s="10" t="s">
        <v>177</v>
      </c>
      <c r="E3" s="10" t="s">
        <v>42</v>
      </c>
      <c r="F3" s="9" t="s">
        <v>43</v>
      </c>
      <c r="G3" s="9" t="s">
        <v>13</v>
      </c>
      <c r="H3" s="9" t="s">
        <v>2</v>
      </c>
      <c r="I3" s="9" t="s">
        <v>83</v>
      </c>
      <c r="J3" s="9" t="s">
        <v>3</v>
      </c>
      <c r="K3" s="9" t="s">
        <v>21</v>
      </c>
      <c r="L3" s="9" t="s">
        <v>141</v>
      </c>
      <c r="M3" s="9" t="s">
        <v>20</v>
      </c>
      <c r="N3" s="9" t="s">
        <v>870</v>
      </c>
      <c r="O3" s="9" t="s">
        <v>176</v>
      </c>
      <c r="P3" s="9" t="s">
        <v>16</v>
      </c>
      <c r="Q3" s="9" t="s">
        <v>4</v>
      </c>
      <c r="R3" s="9" t="s">
        <v>5</v>
      </c>
      <c r="S3" s="9" t="s">
        <v>6</v>
      </c>
      <c r="T3" s="9" t="s">
        <v>33</v>
      </c>
      <c r="U3" s="9" t="s">
        <v>7</v>
      </c>
      <c r="V3" s="9" t="s">
        <v>8</v>
      </c>
      <c r="W3" s="9" t="s">
        <v>9</v>
      </c>
      <c r="X3" s="9" t="s">
        <v>10</v>
      </c>
      <c r="Y3" s="9" t="s">
        <v>11</v>
      </c>
      <c r="Z3" s="9" t="s">
        <v>12</v>
      </c>
      <c r="AA3" s="9" t="s">
        <v>14</v>
      </c>
      <c r="AB3" s="9" t="s">
        <v>15</v>
      </c>
      <c r="AC3" s="9" t="s">
        <v>305</v>
      </c>
      <c r="AD3" s="8" t="s">
        <v>50</v>
      </c>
    </row>
    <row r="4" spans="1:31" ht="36" customHeight="1" x14ac:dyDescent="0.25">
      <c r="A4" s="9" t="s">
        <v>29</v>
      </c>
      <c r="B4" s="70" t="s">
        <v>17</v>
      </c>
      <c r="C4" s="71">
        <f>IF(B4="","",VLOOKUP(AD4,Varsayımlar!$B:$Q,3,0))</f>
        <v>8698829380698</v>
      </c>
      <c r="D4" s="71" t="s">
        <v>234</v>
      </c>
      <c r="E4" s="106" t="s">
        <v>37</v>
      </c>
      <c r="F4" s="70" t="s">
        <v>735</v>
      </c>
      <c r="G4" s="70" t="s">
        <v>739</v>
      </c>
      <c r="H4" s="70" t="str">
        <f>IF(B4="","",VLOOKUP(AD4,Varsayımlar!$B:$Q,5,0))</f>
        <v>TORTİLLAS 25 CM 4 PCS 260G</v>
      </c>
      <c r="I4" s="70">
        <f>IF(B4="","",VLOOKUP(AD4,Varsayımlar!B:T,19,0))</f>
        <v>0</v>
      </c>
      <c r="J4" s="70" t="str">
        <f>IF(B4="","",VLOOKUP(AD4,Varsayımlar!$B:$Q,6,0))</f>
        <v>SADE</v>
      </c>
      <c r="K4" s="70">
        <v>2436</v>
      </c>
      <c r="L4" s="70"/>
      <c r="M4" s="70">
        <f t="shared" ref="M4:M54" si="0">K4/84</f>
        <v>29</v>
      </c>
      <c r="N4" s="70"/>
      <c r="O4" s="70">
        <v>27</v>
      </c>
      <c r="P4" s="70">
        <f>IF(B4="","",VLOOKUP(AD4,Varsayımlar!$B:$Q,7,0)*K4)</f>
        <v>73080</v>
      </c>
      <c r="Q4" s="70">
        <f>IF(B4="","",VLOOKUP(AD4,Varsayımlar!$B:$Q,8,0))</f>
        <v>25</v>
      </c>
      <c r="R4" s="70" t="str">
        <f>IF(B4="","",VLOOKUP(AD4,Varsayımlar!$B:$Q,9,0))</f>
        <v>SOFT</v>
      </c>
      <c r="S4" s="70">
        <f>IF(B4="","",VLOOKUP(AD4,Varsayımlar!$B:$Q,10,0))</f>
        <v>4</v>
      </c>
      <c r="T4" s="70">
        <f>IF(B4="","",VLOOKUP(AD4,Varsayımlar!$B:$Q,11,0))</f>
        <v>30</v>
      </c>
      <c r="U4" s="70">
        <f>IF(B4="","",VLOOKUP(AD4,Varsayımlar!$B:$Q,12,0))</f>
        <v>260</v>
      </c>
      <c r="V4" s="70" t="str">
        <f>IF(B4="","",VLOOKUP(AD4,Varsayımlar!$B:$Q,13,0))</f>
        <v>YURTDIŞI</v>
      </c>
      <c r="W4" s="70">
        <f>IF(B4="","",VLOOKUP(AD4,Varsayımlar!$B:$Q,14,0))</f>
        <v>6</v>
      </c>
      <c r="X4" s="73">
        <v>46204</v>
      </c>
      <c r="Y4" s="73">
        <v>46388</v>
      </c>
      <c r="Z4" s="70" t="s">
        <v>828</v>
      </c>
      <c r="AA4" s="70" t="str">
        <f>IF(B4="","",VLOOKUP(AD4,Varsayımlar!$B:$Q,15,0))</f>
        <v>TRİTON -SKT ATILACAK</v>
      </c>
      <c r="AB4" s="70" t="str">
        <f>IF(B4="","",VLOOKUP(AD4,Varsayımlar!$B:$Q,16,0))</f>
        <v>24-26 CM</v>
      </c>
      <c r="AC4" s="64"/>
      <c r="AD4" s="61" t="str">
        <f t="shared" ref="AD4:AD54" si="1">IF(B4="","",CONCATENATE(B4,E4))</f>
        <v>LLC TRİTONMUTLUKAL WHEAT TORTILLA</v>
      </c>
      <c r="AE4" s="8" t="s">
        <v>285</v>
      </c>
    </row>
    <row r="5" spans="1:31" ht="36" customHeight="1" x14ac:dyDescent="0.25">
      <c r="A5" s="9" t="s">
        <v>122</v>
      </c>
      <c r="B5" s="107" t="s">
        <v>17</v>
      </c>
      <c r="C5" s="108">
        <f>IF(B5="","",VLOOKUP(AD5,Varsayımlar!$B:$Q,3,0))</f>
        <v>8698829380698</v>
      </c>
      <c r="D5" s="108" t="s">
        <v>236</v>
      </c>
      <c r="E5" s="109" t="s">
        <v>37</v>
      </c>
      <c r="F5" s="107" t="s">
        <v>743</v>
      </c>
      <c r="G5" s="107" t="s">
        <v>744</v>
      </c>
      <c r="H5" s="107" t="str">
        <f>IF(B5="","",VLOOKUP(AD5,Varsayımlar!$B:$Q,5,0))</f>
        <v>TORTİLLAS 25 CM 4 PCS 260G</v>
      </c>
      <c r="I5" s="107">
        <f>IF(B5="","",VLOOKUP(AD5,Varsayımlar!B:T,19,0))</f>
        <v>0</v>
      </c>
      <c r="J5" s="107" t="str">
        <f>IF(B5="","",VLOOKUP(AD5,Varsayımlar!$B:$Q,6,0))</f>
        <v>SADE</v>
      </c>
      <c r="K5" s="107">
        <v>2436</v>
      </c>
      <c r="L5" s="107"/>
      <c r="M5" s="107">
        <f t="shared" si="0"/>
        <v>29</v>
      </c>
      <c r="N5" s="107"/>
      <c r="O5" s="107">
        <v>27</v>
      </c>
      <c r="P5" s="107">
        <f>IF(B5="","",VLOOKUP(AD5,Varsayımlar!$B:$Q,7,0)*K5)</f>
        <v>73080</v>
      </c>
      <c r="Q5" s="107">
        <f>IF(B5="","",VLOOKUP(AD5,Varsayımlar!$B:$Q,8,0))</f>
        <v>25</v>
      </c>
      <c r="R5" s="107" t="str">
        <f>IF(B5="","",VLOOKUP(AD5,Varsayımlar!$B:$Q,9,0))</f>
        <v>SOFT</v>
      </c>
      <c r="S5" s="107">
        <f>IF(B5="","",VLOOKUP(AD5,Varsayımlar!$B:$Q,10,0))</f>
        <v>4</v>
      </c>
      <c r="T5" s="107">
        <f>IF(B5="","",VLOOKUP(AD5,Varsayımlar!$B:$Q,11,0))</f>
        <v>30</v>
      </c>
      <c r="U5" s="107">
        <f>IF(B5="","",VLOOKUP(AD5,Varsayımlar!$B:$Q,12,0))</f>
        <v>260</v>
      </c>
      <c r="V5" s="107" t="str">
        <f>IF(B5="","",VLOOKUP(AD5,Varsayımlar!$B:$Q,13,0))</f>
        <v>YURTDIŞI</v>
      </c>
      <c r="W5" s="107">
        <f>IF(B5="","",VLOOKUP(AD5,Varsayımlar!$B:$Q,14,0))</f>
        <v>6</v>
      </c>
      <c r="X5" s="110">
        <v>46206</v>
      </c>
      <c r="Y5" s="110">
        <v>46390</v>
      </c>
      <c r="Z5" s="107">
        <v>26070325</v>
      </c>
      <c r="AA5" s="107" t="str">
        <f>IF(B5="","",VLOOKUP(AD5,Varsayımlar!$B:$Q,15,0))</f>
        <v>TRİTON -SKT ATILACAK</v>
      </c>
      <c r="AB5" s="107" t="str">
        <f>IF(B5="","",VLOOKUP(AD5,Varsayımlar!$B:$Q,16,0))</f>
        <v>24-26 CM</v>
      </c>
      <c r="AC5" s="64"/>
      <c r="AD5" s="61" t="str">
        <f t="shared" si="1"/>
        <v>LLC TRİTONMUTLUKAL WHEAT TORTILLA</v>
      </c>
    </row>
    <row r="6" spans="1:31" ht="36" customHeight="1" x14ac:dyDescent="0.25">
      <c r="A6" s="9" t="s">
        <v>123</v>
      </c>
      <c r="B6" s="111" t="s">
        <v>17</v>
      </c>
      <c r="C6" s="112">
        <f>IF(B6="","",VLOOKUP(AD6,Varsayımlar!$B:$Q,3,0))</f>
        <v>8698829380698</v>
      </c>
      <c r="D6" s="112" t="s">
        <v>237</v>
      </c>
      <c r="E6" s="113" t="s">
        <v>37</v>
      </c>
      <c r="F6" s="111" t="s">
        <v>745</v>
      </c>
      <c r="G6" s="111" t="s">
        <v>746</v>
      </c>
      <c r="H6" s="111" t="str">
        <f>IF(B6="","",VLOOKUP(AD6,Varsayımlar!$B:$Q,5,0))</f>
        <v>TORTİLLAS 25 CM 4 PCS 260G</v>
      </c>
      <c r="I6" s="111">
        <f>IF(B6="","",VLOOKUP(AD6,Varsayımlar!B:T,19,0))</f>
        <v>0</v>
      </c>
      <c r="J6" s="111" t="str">
        <f>IF(B6="","",VLOOKUP(AD6,Varsayımlar!$B:$Q,6,0))</f>
        <v>SADE</v>
      </c>
      <c r="K6" s="111">
        <v>756</v>
      </c>
      <c r="L6" s="111"/>
      <c r="M6" s="111">
        <f t="shared" si="0"/>
        <v>9</v>
      </c>
      <c r="N6" s="111"/>
      <c r="O6" s="111">
        <v>9</v>
      </c>
      <c r="P6" s="111">
        <f>IF(B6="","",VLOOKUP(AD6,Varsayımlar!$B:$Q,7,0)*K6)</f>
        <v>22680</v>
      </c>
      <c r="Q6" s="111">
        <f>IF(B6="","",VLOOKUP(AD6,Varsayımlar!$B:$Q,8,0))</f>
        <v>25</v>
      </c>
      <c r="R6" s="111" t="str">
        <f>IF(B6="","",VLOOKUP(AD6,Varsayımlar!$B:$Q,9,0))</f>
        <v>SOFT</v>
      </c>
      <c r="S6" s="111">
        <f>IF(B6="","",VLOOKUP(AD6,Varsayımlar!$B:$Q,10,0))</f>
        <v>4</v>
      </c>
      <c r="T6" s="111">
        <f>IF(B6="","",VLOOKUP(AD6,Varsayımlar!$B:$Q,11,0))</f>
        <v>30</v>
      </c>
      <c r="U6" s="111">
        <f>IF(B6="","",VLOOKUP(AD6,Varsayımlar!$B:$Q,12,0))</f>
        <v>260</v>
      </c>
      <c r="V6" s="111" t="str">
        <f>IF(B6="","",VLOOKUP(AD6,Varsayımlar!$B:$Q,13,0))</f>
        <v>YURTDIŞI</v>
      </c>
      <c r="W6" s="111">
        <f>IF(B6="","",VLOOKUP(AD6,Varsayımlar!$B:$Q,14,0))</f>
        <v>6</v>
      </c>
      <c r="X6" s="114">
        <v>46207</v>
      </c>
      <c r="Y6" s="114">
        <v>46391</v>
      </c>
      <c r="Z6" s="111" t="s">
        <v>829</v>
      </c>
      <c r="AA6" s="111" t="str">
        <f>IF(B6="","",VLOOKUP(AD6,Varsayımlar!$B:$Q,15,0))</f>
        <v>TRİTON -SKT ATILACAK</v>
      </c>
      <c r="AB6" s="111" t="str">
        <f>IF(B6="","",VLOOKUP(AD6,Varsayımlar!$B:$Q,16,0))</f>
        <v>24-26 CM</v>
      </c>
      <c r="AC6" s="64"/>
      <c r="AD6" s="61" t="str">
        <f t="shared" si="1"/>
        <v>LLC TRİTONMUTLUKAL WHEAT TORTILLA</v>
      </c>
    </row>
    <row r="7" spans="1:31" ht="36" customHeight="1" x14ac:dyDescent="0.25">
      <c r="A7" s="9" t="s">
        <v>124</v>
      </c>
      <c r="B7" s="111" t="s">
        <v>17</v>
      </c>
      <c r="C7" s="112">
        <f>IF(B7="","",VLOOKUP(AD7,Varsayımlar!$B:$Q,3,0))</f>
        <v>8698829380698</v>
      </c>
      <c r="D7" s="112" t="s">
        <v>237</v>
      </c>
      <c r="E7" s="113" t="s">
        <v>37</v>
      </c>
      <c r="F7" s="111" t="s">
        <v>745</v>
      </c>
      <c r="G7" s="111" t="s">
        <v>747</v>
      </c>
      <c r="H7" s="111" t="str">
        <f>IF(B7="","",VLOOKUP(AD7,Varsayımlar!$B:$Q,5,0))</f>
        <v>TORTİLLAS 25 CM 4 PCS 260G</v>
      </c>
      <c r="I7" s="111">
        <f>IF(B7="","",VLOOKUP(AD7,Varsayımlar!B:T,19,0))</f>
        <v>0</v>
      </c>
      <c r="J7" s="111" t="str">
        <f>IF(B7="","",VLOOKUP(AD7,Varsayımlar!$B:$Q,6,0))</f>
        <v>SADE</v>
      </c>
      <c r="K7" s="111">
        <v>1680</v>
      </c>
      <c r="L7" s="111"/>
      <c r="M7" s="111">
        <f t="shared" si="0"/>
        <v>20</v>
      </c>
      <c r="N7" s="111"/>
      <c r="O7" s="111">
        <v>19</v>
      </c>
      <c r="P7" s="111">
        <f>IF(B7="","",VLOOKUP(AD7,Varsayımlar!$B:$Q,7,0)*K7)</f>
        <v>50400</v>
      </c>
      <c r="Q7" s="111">
        <f>IF(B7="","",VLOOKUP(AD7,Varsayımlar!$B:$Q,8,0))</f>
        <v>25</v>
      </c>
      <c r="R7" s="111" t="str">
        <f>IF(B7="","",VLOOKUP(AD7,Varsayımlar!$B:$Q,9,0))</f>
        <v>SOFT</v>
      </c>
      <c r="S7" s="111">
        <f>IF(B7="","",VLOOKUP(AD7,Varsayımlar!$B:$Q,10,0))</f>
        <v>4</v>
      </c>
      <c r="T7" s="111">
        <f>IF(B7="","",VLOOKUP(AD7,Varsayımlar!$B:$Q,11,0))</f>
        <v>30</v>
      </c>
      <c r="U7" s="111">
        <f>IF(B7="","",VLOOKUP(AD7,Varsayımlar!$B:$Q,12,0))</f>
        <v>260</v>
      </c>
      <c r="V7" s="111" t="str">
        <f>IF(B7="","",VLOOKUP(AD7,Varsayımlar!$B:$Q,13,0))</f>
        <v>YURTDIŞI</v>
      </c>
      <c r="W7" s="111">
        <f>IF(B7="","",VLOOKUP(AD7,Varsayımlar!$B:$Q,14,0))</f>
        <v>6</v>
      </c>
      <c r="X7" s="114">
        <v>46207</v>
      </c>
      <c r="Y7" s="114">
        <v>46391</v>
      </c>
      <c r="Z7" s="111" t="s">
        <v>829</v>
      </c>
      <c r="AA7" s="111" t="str">
        <f>IF(B7="","",VLOOKUP(AD7,Varsayımlar!$B:$Q,15,0))</f>
        <v>TRİTON -SKT ATILACAK</v>
      </c>
      <c r="AB7" s="111" t="str">
        <f>IF(B7="","",VLOOKUP(AD7,Varsayımlar!$B:$Q,16,0))</f>
        <v>24-26 CM</v>
      </c>
      <c r="AC7" s="64"/>
      <c r="AD7" s="61" t="str">
        <f t="shared" si="1"/>
        <v>LLC TRİTONMUTLUKAL WHEAT TORTILLA</v>
      </c>
    </row>
    <row r="8" spans="1:31" ht="36" customHeight="1" x14ac:dyDescent="0.25">
      <c r="A8" s="9" t="s">
        <v>125</v>
      </c>
      <c r="B8" s="115" t="s">
        <v>17</v>
      </c>
      <c r="C8" s="116">
        <f>IF(B8="","",VLOOKUP(AD8,Varsayımlar!$B:$Q,3,0))</f>
        <v>8698829380698</v>
      </c>
      <c r="D8" s="116" t="s">
        <v>239</v>
      </c>
      <c r="E8" s="117" t="s">
        <v>37</v>
      </c>
      <c r="F8" s="115" t="s">
        <v>751</v>
      </c>
      <c r="G8" s="115" t="s">
        <v>752</v>
      </c>
      <c r="H8" s="115" t="str">
        <f>IF(B8="","",VLOOKUP(AD8,Varsayımlar!$B:$Q,5,0))</f>
        <v>TORTİLLAS 25 CM 4 PCS 260G</v>
      </c>
      <c r="I8" s="115">
        <f>IF(B8="","",VLOOKUP(AD8,Varsayımlar!B:T,19,0))</f>
        <v>0</v>
      </c>
      <c r="J8" s="115" t="str">
        <f>IF(B8="","",VLOOKUP(AD8,Varsayımlar!$B:$Q,6,0))</f>
        <v>SADE</v>
      </c>
      <c r="K8" s="115">
        <v>1512</v>
      </c>
      <c r="L8" s="115"/>
      <c r="M8" s="115">
        <f t="shared" si="0"/>
        <v>18</v>
      </c>
      <c r="N8" s="115"/>
      <c r="O8" s="115">
        <v>17</v>
      </c>
      <c r="P8" s="115">
        <f>IF(B8="","",VLOOKUP(AD8,Varsayımlar!$B:$Q,7,0)*K8)</f>
        <v>45360</v>
      </c>
      <c r="Q8" s="115">
        <f>IF(B8="","",VLOOKUP(AD8,Varsayımlar!$B:$Q,8,0))</f>
        <v>25</v>
      </c>
      <c r="R8" s="115" t="str">
        <f>IF(B8="","",VLOOKUP(AD8,Varsayımlar!$B:$Q,9,0))</f>
        <v>SOFT</v>
      </c>
      <c r="S8" s="115">
        <f>IF(B8="","",VLOOKUP(AD8,Varsayımlar!$B:$Q,10,0))</f>
        <v>4</v>
      </c>
      <c r="T8" s="115">
        <f>IF(B8="","",VLOOKUP(AD8,Varsayımlar!$B:$Q,11,0))</f>
        <v>30</v>
      </c>
      <c r="U8" s="115">
        <f>IF(B8="","",VLOOKUP(AD8,Varsayımlar!$B:$Q,12,0))</f>
        <v>260</v>
      </c>
      <c r="V8" s="115" t="str">
        <f>IF(B8="","",VLOOKUP(AD8,Varsayımlar!$B:$Q,13,0))</f>
        <v>YURTDIŞI</v>
      </c>
      <c r="W8" s="115">
        <f>IF(B8="","",VLOOKUP(AD8,Varsayımlar!$B:$Q,14,0))</f>
        <v>6</v>
      </c>
      <c r="X8" s="118">
        <v>46209</v>
      </c>
      <c r="Y8" s="118">
        <v>46393</v>
      </c>
      <c r="Z8" s="115">
        <v>26070625</v>
      </c>
      <c r="AA8" s="115" t="str">
        <f>IF(B8="","",VLOOKUP(AD8,Varsayımlar!$B:$Q,15,0))</f>
        <v>TRİTON -SKT ATILACAK</v>
      </c>
      <c r="AB8" s="115" t="str">
        <f>IF(B8="","",VLOOKUP(AD8,Varsayımlar!$B:$Q,16,0))</f>
        <v>24-26 CM</v>
      </c>
      <c r="AC8" s="64"/>
      <c r="AD8" s="61" t="str">
        <f t="shared" si="1"/>
        <v>LLC TRİTONMUTLUKAL WHEAT TORTILLA</v>
      </c>
    </row>
    <row r="9" spans="1:31" ht="36" customHeight="1" x14ac:dyDescent="0.25">
      <c r="A9" s="9" t="s">
        <v>126</v>
      </c>
      <c r="B9" s="115" t="s">
        <v>17</v>
      </c>
      <c r="C9" s="116">
        <f>IF(B9="","",VLOOKUP(AD9,Varsayımlar!$B:$Q,3,0))</f>
        <v>8698829380698</v>
      </c>
      <c r="D9" s="116" t="s">
        <v>239</v>
      </c>
      <c r="E9" s="117" t="s">
        <v>37</v>
      </c>
      <c r="F9" s="115" t="s">
        <v>751</v>
      </c>
      <c r="G9" s="115" t="s">
        <v>753</v>
      </c>
      <c r="H9" s="115" t="str">
        <f>IF(B9="","",VLOOKUP(AD9,Varsayımlar!$B:$Q,5,0))</f>
        <v>TORTİLLAS 25 CM 4 PCS 260G</v>
      </c>
      <c r="I9" s="115">
        <f>IF(B9="","",VLOOKUP(AD9,Varsayımlar!B:T,19,0))</f>
        <v>0</v>
      </c>
      <c r="J9" s="115" t="str">
        <f>IF(B9="","",VLOOKUP(AD9,Varsayımlar!$B:$Q,6,0))</f>
        <v>SADE</v>
      </c>
      <c r="K9" s="115">
        <v>924</v>
      </c>
      <c r="L9" s="115"/>
      <c r="M9" s="115">
        <f t="shared" si="0"/>
        <v>11</v>
      </c>
      <c r="N9" s="115"/>
      <c r="O9" s="115">
        <v>11</v>
      </c>
      <c r="P9" s="115">
        <f>IF(B9="","",VLOOKUP(AD9,Varsayımlar!$B:$Q,7,0)*K9)</f>
        <v>27720</v>
      </c>
      <c r="Q9" s="115">
        <f>IF(B9="","",VLOOKUP(AD9,Varsayımlar!$B:$Q,8,0))</f>
        <v>25</v>
      </c>
      <c r="R9" s="115" t="str">
        <f>IF(B9="","",VLOOKUP(AD9,Varsayımlar!$B:$Q,9,0))</f>
        <v>SOFT</v>
      </c>
      <c r="S9" s="115">
        <f>IF(B9="","",VLOOKUP(AD9,Varsayımlar!$B:$Q,10,0))</f>
        <v>4</v>
      </c>
      <c r="T9" s="115">
        <f>IF(B9="","",VLOOKUP(AD9,Varsayımlar!$B:$Q,11,0))</f>
        <v>30</v>
      </c>
      <c r="U9" s="115">
        <f>IF(B9="","",VLOOKUP(AD9,Varsayımlar!$B:$Q,12,0))</f>
        <v>260</v>
      </c>
      <c r="V9" s="115" t="str">
        <f>IF(B9="","",VLOOKUP(AD9,Varsayımlar!$B:$Q,13,0))</f>
        <v>YURTDIŞI</v>
      </c>
      <c r="W9" s="115">
        <f>IF(B9="","",VLOOKUP(AD9,Varsayımlar!$B:$Q,14,0))</f>
        <v>6</v>
      </c>
      <c r="X9" s="118">
        <v>46209</v>
      </c>
      <c r="Y9" s="118">
        <v>46393</v>
      </c>
      <c r="Z9" s="115">
        <v>26070625</v>
      </c>
      <c r="AA9" s="115" t="str">
        <f>IF(B9="","",VLOOKUP(AD9,Varsayımlar!$B:$Q,15,0))</f>
        <v>TRİTON -SKT ATILACAK</v>
      </c>
      <c r="AB9" s="115" t="str">
        <f>IF(B9="","",VLOOKUP(AD9,Varsayımlar!$B:$Q,16,0))</f>
        <v>24-26 CM</v>
      </c>
      <c r="AC9" s="64"/>
      <c r="AD9" s="61" t="str">
        <f t="shared" si="1"/>
        <v>LLC TRİTONMUTLUKAL WHEAT TORTILLA</v>
      </c>
    </row>
    <row r="10" spans="1:31" ht="36" customHeight="1" x14ac:dyDescent="0.25">
      <c r="A10" s="9" t="s">
        <v>129</v>
      </c>
      <c r="B10" s="82" t="s">
        <v>17</v>
      </c>
      <c r="C10" s="83">
        <f>IF(B10="","",VLOOKUP(AD10,Varsayımlar!$B:$Q,3,0))</f>
        <v>8698829380698</v>
      </c>
      <c r="D10" s="83" t="s">
        <v>259</v>
      </c>
      <c r="E10" s="104" t="s">
        <v>37</v>
      </c>
      <c r="F10" s="82" t="s">
        <v>757</v>
      </c>
      <c r="G10" s="82" t="s">
        <v>758</v>
      </c>
      <c r="H10" s="82" t="str">
        <f>IF(B10="","",VLOOKUP(AD10,Varsayımlar!$B:$Q,5,0))</f>
        <v>TORTİLLAS 25 CM 4 PCS 260G</v>
      </c>
      <c r="I10" s="82">
        <f>IF(B10="","",VLOOKUP(AD10,Varsayımlar!B:T,19,0))</f>
        <v>0</v>
      </c>
      <c r="J10" s="82" t="str">
        <f>IF(B10="","",VLOOKUP(AD10,Varsayımlar!$B:$Q,6,0))</f>
        <v>SADE</v>
      </c>
      <c r="K10" s="82">
        <v>840</v>
      </c>
      <c r="L10" s="82"/>
      <c r="M10" s="82">
        <f t="shared" si="0"/>
        <v>10</v>
      </c>
      <c r="N10" s="82"/>
      <c r="O10" s="82">
        <v>10</v>
      </c>
      <c r="P10" s="82">
        <f>IF(B10="","",VLOOKUP(AD10,Varsayımlar!$B:$Q,7,0)*K10)</f>
        <v>25200</v>
      </c>
      <c r="Q10" s="82">
        <f>IF(B10="","",VLOOKUP(AD10,Varsayımlar!$B:$Q,8,0))</f>
        <v>25</v>
      </c>
      <c r="R10" s="82" t="str">
        <f>IF(B10="","",VLOOKUP(AD10,Varsayımlar!$B:$Q,9,0))</f>
        <v>SOFT</v>
      </c>
      <c r="S10" s="82">
        <f>IF(B10="","",VLOOKUP(AD10,Varsayımlar!$B:$Q,10,0))</f>
        <v>4</v>
      </c>
      <c r="T10" s="82">
        <f>IF(B10="","",VLOOKUP(AD10,Varsayımlar!$B:$Q,11,0))</f>
        <v>30</v>
      </c>
      <c r="U10" s="82">
        <f>IF(B10="","",VLOOKUP(AD10,Varsayımlar!$B:$Q,12,0))</f>
        <v>260</v>
      </c>
      <c r="V10" s="82" t="str">
        <f>IF(B10="","",VLOOKUP(AD10,Varsayımlar!$B:$Q,13,0))</f>
        <v>YURTDIŞI</v>
      </c>
      <c r="W10" s="82">
        <f>IF(B10="","",VLOOKUP(AD10,Varsayımlar!$B:$Q,14,0))</f>
        <v>6</v>
      </c>
      <c r="X10" s="84">
        <v>46211</v>
      </c>
      <c r="Y10" s="84">
        <v>46395</v>
      </c>
      <c r="Z10" s="82" t="s">
        <v>831</v>
      </c>
      <c r="AA10" s="82" t="str">
        <f>IF(B10="","",VLOOKUP(AD10,Varsayımlar!$B:$Q,15,0))</f>
        <v>TRİTON -SKT ATILACAK</v>
      </c>
      <c r="AB10" s="82" t="str">
        <f>IF(B10="","",VLOOKUP(AD10,Varsayımlar!$B:$Q,16,0))</f>
        <v>24-26 CM</v>
      </c>
      <c r="AC10" s="64"/>
      <c r="AD10" s="61" t="str">
        <f t="shared" si="1"/>
        <v>LLC TRİTONMUTLUKAL WHEAT TORTILLA</v>
      </c>
    </row>
    <row r="11" spans="1:31" ht="36" customHeight="1" x14ac:dyDescent="0.25">
      <c r="A11" s="9" t="s">
        <v>130</v>
      </c>
      <c r="B11" s="82" t="s">
        <v>17</v>
      </c>
      <c r="C11" s="83">
        <f>IF(B11="","",VLOOKUP(AD11,Varsayımlar!$B:$Q,3,0))</f>
        <v>8698829380698</v>
      </c>
      <c r="D11" s="83" t="s">
        <v>259</v>
      </c>
      <c r="E11" s="104" t="s">
        <v>37</v>
      </c>
      <c r="F11" s="82" t="s">
        <v>757</v>
      </c>
      <c r="G11" s="82" t="s">
        <v>759</v>
      </c>
      <c r="H11" s="82" t="str">
        <f>IF(B11="","",VLOOKUP(AD11,Varsayımlar!$B:$Q,5,0))</f>
        <v>TORTİLLAS 25 CM 4 PCS 260G</v>
      </c>
      <c r="I11" s="82">
        <f>IF(B11="","",VLOOKUP(AD11,Varsayımlar!B:T,19,0))</f>
        <v>0</v>
      </c>
      <c r="J11" s="82" t="str">
        <f>IF(B11="","",VLOOKUP(AD11,Varsayımlar!$B:$Q,6,0))</f>
        <v>SADE</v>
      </c>
      <c r="K11" s="82">
        <v>504</v>
      </c>
      <c r="L11" s="82"/>
      <c r="M11" s="82">
        <f t="shared" si="0"/>
        <v>6</v>
      </c>
      <c r="N11" s="82"/>
      <c r="O11" s="82">
        <v>6</v>
      </c>
      <c r="P11" s="82">
        <f>IF(B11="","",VLOOKUP(AD11,Varsayımlar!$B:$Q,7,0)*K11)</f>
        <v>15120</v>
      </c>
      <c r="Q11" s="82">
        <f>IF(B11="","",VLOOKUP(AD11,Varsayımlar!$B:$Q,8,0))</f>
        <v>25</v>
      </c>
      <c r="R11" s="82" t="str">
        <f>IF(B11="","",VLOOKUP(AD11,Varsayımlar!$B:$Q,9,0))</f>
        <v>SOFT</v>
      </c>
      <c r="S11" s="82">
        <f>IF(B11="","",VLOOKUP(AD11,Varsayımlar!$B:$Q,10,0))</f>
        <v>4</v>
      </c>
      <c r="T11" s="82">
        <f>IF(B11="","",VLOOKUP(AD11,Varsayımlar!$B:$Q,11,0))</f>
        <v>30</v>
      </c>
      <c r="U11" s="82">
        <f>IF(B11="","",VLOOKUP(AD11,Varsayımlar!$B:$Q,12,0))</f>
        <v>260</v>
      </c>
      <c r="V11" s="82" t="str">
        <f>IF(B11="","",VLOOKUP(AD11,Varsayımlar!$B:$Q,13,0))</f>
        <v>YURTDIŞI</v>
      </c>
      <c r="W11" s="82">
        <f>IF(B11="","",VLOOKUP(AD11,Varsayımlar!$B:$Q,14,0))</f>
        <v>6</v>
      </c>
      <c r="X11" s="84">
        <v>46211</v>
      </c>
      <c r="Y11" s="84">
        <v>46395</v>
      </c>
      <c r="Z11" s="82" t="s">
        <v>831</v>
      </c>
      <c r="AA11" s="82" t="str">
        <f>IF(B11="","",VLOOKUP(AD11,Varsayımlar!$B:$Q,15,0))</f>
        <v>TRİTON -SKT ATILACAK</v>
      </c>
      <c r="AB11" s="82" t="str">
        <f>IF(B11="","",VLOOKUP(AD11,Varsayımlar!$B:$Q,16,0))</f>
        <v>24-26 CM</v>
      </c>
      <c r="AC11" s="64"/>
      <c r="AD11" s="61" t="str">
        <f t="shared" si="1"/>
        <v>LLC TRİTONMUTLUKAL WHEAT TORTILLA</v>
      </c>
    </row>
    <row r="12" spans="1:31" ht="36" customHeight="1" x14ac:dyDescent="0.25">
      <c r="A12" s="9" t="s">
        <v>131</v>
      </c>
      <c r="B12" s="82" t="s">
        <v>17</v>
      </c>
      <c r="C12" s="83">
        <f>IF(B12="","",VLOOKUP(AD12,Varsayımlar!$B:$Q,3,0))</f>
        <v>8698829380698</v>
      </c>
      <c r="D12" s="83" t="s">
        <v>259</v>
      </c>
      <c r="E12" s="104" t="s">
        <v>37</v>
      </c>
      <c r="F12" s="82" t="s">
        <v>757</v>
      </c>
      <c r="G12" s="82" t="s">
        <v>760</v>
      </c>
      <c r="H12" s="82" t="str">
        <f>IF(B12="","",VLOOKUP(AD12,Varsayımlar!$B:$Q,5,0))</f>
        <v>TORTİLLAS 25 CM 4 PCS 260G</v>
      </c>
      <c r="I12" s="82">
        <f>IF(B12="","",VLOOKUP(AD12,Varsayımlar!B:T,19,0))</f>
        <v>0</v>
      </c>
      <c r="J12" s="82" t="str">
        <f>IF(B12="","",VLOOKUP(AD12,Varsayımlar!$B:$Q,6,0))</f>
        <v>SADE</v>
      </c>
      <c r="K12" s="82">
        <v>1092</v>
      </c>
      <c r="L12" s="82"/>
      <c r="M12" s="82">
        <f t="shared" si="0"/>
        <v>13</v>
      </c>
      <c r="N12" s="82"/>
      <c r="O12" s="82">
        <v>13</v>
      </c>
      <c r="P12" s="82">
        <f>IF(B12="","",VLOOKUP(AD12,Varsayımlar!$B:$Q,7,0)*K12)</f>
        <v>32760</v>
      </c>
      <c r="Q12" s="82">
        <f>IF(B12="","",VLOOKUP(AD12,Varsayımlar!$B:$Q,8,0))</f>
        <v>25</v>
      </c>
      <c r="R12" s="82" t="str">
        <f>IF(B12="","",VLOOKUP(AD12,Varsayımlar!$B:$Q,9,0))</f>
        <v>SOFT</v>
      </c>
      <c r="S12" s="82">
        <f>IF(B12="","",VLOOKUP(AD12,Varsayımlar!$B:$Q,10,0))</f>
        <v>4</v>
      </c>
      <c r="T12" s="82">
        <f>IF(B12="","",VLOOKUP(AD12,Varsayımlar!$B:$Q,11,0))</f>
        <v>30</v>
      </c>
      <c r="U12" s="82">
        <f>IF(B12="","",VLOOKUP(AD12,Varsayımlar!$B:$Q,12,0))</f>
        <v>260</v>
      </c>
      <c r="V12" s="82" t="str">
        <f>IF(B12="","",VLOOKUP(AD12,Varsayımlar!$B:$Q,13,0))</f>
        <v>YURTDIŞI</v>
      </c>
      <c r="W12" s="82">
        <f>IF(B12="","",VLOOKUP(AD12,Varsayımlar!$B:$Q,14,0))</f>
        <v>6</v>
      </c>
      <c r="X12" s="84">
        <v>46211</v>
      </c>
      <c r="Y12" s="84">
        <v>46395</v>
      </c>
      <c r="Z12" s="82" t="s">
        <v>831</v>
      </c>
      <c r="AA12" s="82" t="str">
        <f>IF(B12="","",VLOOKUP(AD12,Varsayımlar!$B:$Q,15,0))</f>
        <v>TRİTON -SKT ATILACAK</v>
      </c>
      <c r="AB12" s="82" t="str">
        <f>IF(B12="","",VLOOKUP(AD12,Varsayımlar!$B:$Q,16,0))</f>
        <v>24-26 CM</v>
      </c>
      <c r="AC12" s="64"/>
      <c r="AD12" s="61" t="str">
        <f t="shared" si="1"/>
        <v>LLC TRİTONMUTLUKAL WHEAT TORTILLA</v>
      </c>
    </row>
    <row r="13" spans="1:31" ht="36" hidden="1" customHeight="1" x14ac:dyDescent="0.25">
      <c r="A13" s="9" t="s">
        <v>134</v>
      </c>
      <c r="B13" s="107" t="s">
        <v>17</v>
      </c>
      <c r="C13" s="108">
        <f>IF(B13="","",VLOOKUP(AD13,Varsayımlar!$B:$Q,3,0))</f>
        <v>8698829380698</v>
      </c>
      <c r="D13" s="108" t="s">
        <v>261</v>
      </c>
      <c r="E13" s="109" t="s">
        <v>37</v>
      </c>
      <c r="F13" s="107" t="s">
        <v>764</v>
      </c>
      <c r="G13" s="107" t="s">
        <v>765</v>
      </c>
      <c r="H13" s="107" t="str">
        <f>IF(B13="","",VLOOKUP(AD13,Varsayımlar!$B:$Q,5,0))</f>
        <v>TORTİLLAS 25 CM 4 PCS 260G</v>
      </c>
      <c r="I13" s="107">
        <f>IF(B13="","",VLOOKUP(AD13,Varsayımlar!B:T,19,0))</f>
        <v>0</v>
      </c>
      <c r="J13" s="107" t="str">
        <f>IF(B13="","",VLOOKUP(AD13,Varsayımlar!$B:$Q,6,0))</f>
        <v>SADE</v>
      </c>
      <c r="K13" s="107">
        <v>2436</v>
      </c>
      <c r="L13" s="107"/>
      <c r="M13" s="107">
        <f t="shared" si="0"/>
        <v>29</v>
      </c>
      <c r="N13" s="107"/>
      <c r="O13" s="107"/>
      <c r="P13" s="107">
        <f>IF(B13="","",VLOOKUP(AD13,Varsayımlar!$B:$Q,7,0)*K13)</f>
        <v>73080</v>
      </c>
      <c r="Q13" s="107">
        <f>IF(B13="","",VLOOKUP(AD13,Varsayımlar!$B:$Q,8,0))</f>
        <v>25</v>
      </c>
      <c r="R13" s="107" t="str">
        <f>IF(B13="","",VLOOKUP(AD13,Varsayımlar!$B:$Q,9,0))</f>
        <v>SOFT</v>
      </c>
      <c r="S13" s="107">
        <f>IF(B13="","",VLOOKUP(AD13,Varsayımlar!$B:$Q,10,0))</f>
        <v>4</v>
      </c>
      <c r="T13" s="107">
        <f>IF(B13="","",VLOOKUP(AD13,Varsayımlar!$B:$Q,11,0))</f>
        <v>30</v>
      </c>
      <c r="U13" s="107">
        <f>IF(B13="","",VLOOKUP(AD13,Varsayımlar!$B:$Q,12,0))</f>
        <v>260</v>
      </c>
      <c r="V13" s="107" t="str">
        <f>IF(B13="","",VLOOKUP(AD13,Varsayımlar!$B:$Q,13,0))</f>
        <v>YURTDIŞI</v>
      </c>
      <c r="W13" s="107">
        <f>IF(B13="","",VLOOKUP(AD13,Varsayımlar!$B:$Q,14,0))</f>
        <v>6</v>
      </c>
      <c r="X13" s="110">
        <v>46213</v>
      </c>
      <c r="Y13" s="110">
        <v>46397</v>
      </c>
      <c r="Z13" s="107">
        <v>26071025</v>
      </c>
      <c r="AA13" s="107" t="str">
        <f>IF(B13="","",VLOOKUP(AD13,Varsayımlar!$B:$Q,15,0))</f>
        <v>TRİTON -SKT ATILACAK</v>
      </c>
      <c r="AB13" s="107" t="str">
        <f>IF(B13="","",VLOOKUP(AD13,Varsayımlar!$B:$Q,16,0))</f>
        <v>24-26 CM</v>
      </c>
      <c r="AC13" s="64"/>
      <c r="AD13" s="61" t="str">
        <f t="shared" si="1"/>
        <v>LLC TRİTONMUTLUKAL WHEAT TORTILLA</v>
      </c>
    </row>
    <row r="14" spans="1:31" ht="36" hidden="1" customHeight="1" x14ac:dyDescent="0.25">
      <c r="A14" s="9" t="s">
        <v>135</v>
      </c>
      <c r="B14" s="62" t="s">
        <v>17</v>
      </c>
      <c r="C14" s="33">
        <f>IF(B14="","",VLOOKUP(AD14,Varsayımlar!$B:$Q,3,0))</f>
        <v>8698829380698</v>
      </c>
      <c r="D14" s="33" t="s">
        <v>262</v>
      </c>
      <c r="E14" s="102" t="s">
        <v>37</v>
      </c>
      <c r="F14" s="62" t="s">
        <v>766</v>
      </c>
      <c r="G14" s="62" t="s">
        <v>767</v>
      </c>
      <c r="H14" s="62" t="str">
        <f>IF(B14="","",VLOOKUP(AD14,Varsayımlar!$B:$Q,5,0))</f>
        <v>TORTİLLAS 25 CM 4 PCS 260G</v>
      </c>
      <c r="I14" s="62">
        <f>IF(B14="","",VLOOKUP(AD14,Varsayımlar!B:T,19,0))</f>
        <v>0</v>
      </c>
      <c r="J14" s="62" t="str">
        <f>IF(B14="","",VLOOKUP(AD14,Varsayımlar!$B:$Q,6,0))</f>
        <v>SADE</v>
      </c>
      <c r="K14" s="62">
        <v>2100</v>
      </c>
      <c r="L14" s="62"/>
      <c r="M14" s="62">
        <f t="shared" si="0"/>
        <v>25</v>
      </c>
      <c r="N14" s="62"/>
      <c r="O14" s="62"/>
      <c r="P14" s="62">
        <f>IF(B14="","",VLOOKUP(AD14,Varsayımlar!$B:$Q,7,0)*K14)</f>
        <v>63000</v>
      </c>
      <c r="Q14" s="62">
        <f>IF(B14="","",VLOOKUP(AD14,Varsayımlar!$B:$Q,8,0))</f>
        <v>25</v>
      </c>
      <c r="R14" s="62" t="str">
        <f>IF(B14="","",VLOOKUP(AD14,Varsayımlar!$B:$Q,9,0))</f>
        <v>SOFT</v>
      </c>
      <c r="S14" s="62">
        <f>IF(B14="","",VLOOKUP(AD14,Varsayımlar!$B:$Q,10,0))</f>
        <v>4</v>
      </c>
      <c r="T14" s="62">
        <f>IF(B14="","",VLOOKUP(AD14,Varsayımlar!$B:$Q,11,0))</f>
        <v>30</v>
      </c>
      <c r="U14" s="62">
        <f>IF(B14="","",VLOOKUP(AD14,Varsayımlar!$B:$Q,12,0))</f>
        <v>260</v>
      </c>
      <c r="V14" s="62" t="str">
        <f>IF(B14="","",VLOOKUP(AD14,Varsayımlar!$B:$Q,13,0))</f>
        <v>YURTDIŞI</v>
      </c>
      <c r="W14" s="62">
        <f>IF(B14="","",VLOOKUP(AD14,Varsayımlar!$B:$Q,14,0))</f>
        <v>6</v>
      </c>
      <c r="X14" s="63">
        <v>46214</v>
      </c>
      <c r="Y14" s="63">
        <v>46398</v>
      </c>
      <c r="Z14" s="62">
        <v>26071125</v>
      </c>
      <c r="AA14" s="62" t="str">
        <f>IF(B14="","",VLOOKUP(AD14,Varsayımlar!$B:$Q,15,0))</f>
        <v>TRİTON -SKT ATILACAK</v>
      </c>
      <c r="AB14" s="62" t="str">
        <f>IF(B14="","",VLOOKUP(AD14,Varsayımlar!$B:$Q,16,0))</f>
        <v>24-26 CM</v>
      </c>
      <c r="AC14" s="64"/>
      <c r="AD14" s="61" t="str">
        <f t="shared" si="1"/>
        <v>LLC TRİTONMUTLUKAL WHEAT TORTILLA</v>
      </c>
    </row>
    <row r="15" spans="1:31" ht="36" hidden="1" customHeight="1" x14ac:dyDescent="0.25">
      <c r="A15" s="9" t="s">
        <v>136</v>
      </c>
      <c r="B15" s="62" t="s">
        <v>17</v>
      </c>
      <c r="C15" s="33">
        <f>IF(B15="","",VLOOKUP(AD15,Varsayımlar!$B:$Q,3,0))</f>
        <v>8698829380698</v>
      </c>
      <c r="D15" s="33" t="s">
        <v>262</v>
      </c>
      <c r="E15" s="102" t="s">
        <v>37</v>
      </c>
      <c r="F15" s="62" t="s">
        <v>766</v>
      </c>
      <c r="G15" s="62" t="s">
        <v>768</v>
      </c>
      <c r="H15" s="62" t="str">
        <f>IF(B15="","",VLOOKUP(AD15,Varsayımlar!$B:$Q,5,0))</f>
        <v>TORTİLLAS 25 CM 4 PCS 260G</v>
      </c>
      <c r="I15" s="62">
        <f>IF(B15="","",VLOOKUP(AD15,Varsayımlar!B:T,19,0))</f>
        <v>0</v>
      </c>
      <c r="J15" s="62" t="str">
        <f>IF(B15="","",VLOOKUP(AD15,Varsayımlar!$B:$Q,6,0))</f>
        <v>SADE</v>
      </c>
      <c r="K15" s="62">
        <v>336</v>
      </c>
      <c r="L15" s="62"/>
      <c r="M15" s="62">
        <f t="shared" si="0"/>
        <v>4</v>
      </c>
      <c r="N15" s="62"/>
      <c r="O15" s="62"/>
      <c r="P15" s="62">
        <f>IF(B15="","",VLOOKUP(AD15,Varsayımlar!$B:$Q,7,0)*K15)</f>
        <v>10080</v>
      </c>
      <c r="Q15" s="62">
        <f>IF(B15="","",VLOOKUP(AD15,Varsayımlar!$B:$Q,8,0))</f>
        <v>25</v>
      </c>
      <c r="R15" s="62" t="str">
        <f>IF(B15="","",VLOOKUP(AD15,Varsayımlar!$B:$Q,9,0))</f>
        <v>SOFT</v>
      </c>
      <c r="S15" s="62">
        <f>IF(B15="","",VLOOKUP(AD15,Varsayımlar!$B:$Q,10,0))</f>
        <v>4</v>
      </c>
      <c r="T15" s="62">
        <f>IF(B15="","",VLOOKUP(AD15,Varsayımlar!$B:$Q,11,0))</f>
        <v>30</v>
      </c>
      <c r="U15" s="62">
        <f>IF(B15="","",VLOOKUP(AD15,Varsayımlar!$B:$Q,12,0))</f>
        <v>260</v>
      </c>
      <c r="V15" s="62" t="str">
        <f>IF(B15="","",VLOOKUP(AD15,Varsayımlar!$B:$Q,13,0))</f>
        <v>YURTDIŞI</v>
      </c>
      <c r="W15" s="62">
        <f>IF(B15="","",VLOOKUP(AD15,Varsayımlar!$B:$Q,14,0))</f>
        <v>6</v>
      </c>
      <c r="X15" s="63">
        <v>46214</v>
      </c>
      <c r="Y15" s="63">
        <v>46398</v>
      </c>
      <c r="Z15" s="62">
        <v>26071125</v>
      </c>
      <c r="AA15" s="62" t="str">
        <f>IF(B15="","",VLOOKUP(AD15,Varsayımlar!$B:$Q,15,0))</f>
        <v>TRİTON -SKT ATILACAK</v>
      </c>
      <c r="AB15" s="62" t="str">
        <f>IF(B15="","",VLOOKUP(AD15,Varsayımlar!$B:$Q,16,0))</f>
        <v>24-26 CM</v>
      </c>
      <c r="AC15" s="64"/>
      <c r="AD15" s="61" t="str">
        <f t="shared" si="1"/>
        <v>LLC TRİTONMUTLUKAL WHEAT TORTILLA</v>
      </c>
    </row>
    <row r="16" spans="1:31" ht="36" hidden="1" customHeight="1" x14ac:dyDescent="0.25">
      <c r="A16" s="9" t="s">
        <v>137</v>
      </c>
      <c r="B16" s="111" t="s">
        <v>17</v>
      </c>
      <c r="C16" s="112">
        <f>IF(B16="","",VLOOKUP(AD16,Varsayımlar!$B:$Q,3,0))</f>
        <v>8698829380698</v>
      </c>
      <c r="D16" s="112" t="s">
        <v>266</v>
      </c>
      <c r="E16" s="113" t="s">
        <v>37</v>
      </c>
      <c r="F16" s="111" t="s">
        <v>769</v>
      </c>
      <c r="G16" s="111" t="s">
        <v>770</v>
      </c>
      <c r="H16" s="111" t="str">
        <f>IF(B16="","",VLOOKUP(AD16,Varsayımlar!$B:$Q,5,0))</f>
        <v>TORTİLLAS 25 CM 4 PCS 260G</v>
      </c>
      <c r="I16" s="111">
        <f>IF(B16="","",VLOOKUP(AD16,Varsayımlar!B:T,19,0))</f>
        <v>0</v>
      </c>
      <c r="J16" s="111" t="str">
        <f>IF(B16="","",VLOOKUP(AD16,Varsayımlar!$B:$Q,6,0))</f>
        <v>SADE</v>
      </c>
      <c r="K16" s="111">
        <v>588</v>
      </c>
      <c r="L16" s="111"/>
      <c r="M16" s="111">
        <f t="shared" si="0"/>
        <v>7</v>
      </c>
      <c r="N16" s="111"/>
      <c r="O16" s="111"/>
      <c r="P16" s="111">
        <f>IF(B16="","",VLOOKUP(AD16,Varsayımlar!$B:$Q,7,0)*K16)</f>
        <v>17640</v>
      </c>
      <c r="Q16" s="111">
        <f>IF(B16="","",VLOOKUP(AD16,Varsayımlar!$B:$Q,8,0))</f>
        <v>25</v>
      </c>
      <c r="R16" s="111" t="str">
        <f>IF(B16="","",VLOOKUP(AD16,Varsayımlar!$B:$Q,9,0))</f>
        <v>SOFT</v>
      </c>
      <c r="S16" s="111">
        <f>IF(B16="","",VLOOKUP(AD16,Varsayımlar!$B:$Q,10,0))</f>
        <v>4</v>
      </c>
      <c r="T16" s="111">
        <f>IF(B16="","",VLOOKUP(AD16,Varsayımlar!$B:$Q,11,0))</f>
        <v>30</v>
      </c>
      <c r="U16" s="111">
        <f>IF(B16="","",VLOOKUP(AD16,Varsayımlar!$B:$Q,12,0))</f>
        <v>260</v>
      </c>
      <c r="V16" s="111" t="str">
        <f>IF(B16="","",VLOOKUP(AD16,Varsayımlar!$B:$Q,13,0))</f>
        <v>YURTDIŞI</v>
      </c>
      <c r="W16" s="111">
        <f>IF(B16="","",VLOOKUP(AD16,Varsayımlar!$B:$Q,14,0))</f>
        <v>6</v>
      </c>
      <c r="X16" s="114">
        <v>46216</v>
      </c>
      <c r="Y16" s="114">
        <v>46400</v>
      </c>
      <c r="Z16" s="111" t="s">
        <v>832</v>
      </c>
      <c r="AA16" s="111" t="str">
        <f>IF(B16="","",VLOOKUP(AD16,Varsayımlar!$B:$Q,15,0))</f>
        <v>TRİTON -SKT ATILACAK</v>
      </c>
      <c r="AB16" s="111" t="str">
        <f>IF(B16="","",VLOOKUP(AD16,Varsayımlar!$B:$Q,16,0))</f>
        <v>24-26 CM</v>
      </c>
      <c r="AC16" s="64"/>
      <c r="AD16" s="61" t="str">
        <f t="shared" si="1"/>
        <v>LLC TRİTONMUTLUKAL WHEAT TORTILLA</v>
      </c>
    </row>
    <row r="17" spans="1:30" ht="36" hidden="1" customHeight="1" x14ac:dyDescent="0.25">
      <c r="A17" s="9" t="s">
        <v>138</v>
      </c>
      <c r="B17" s="111" t="s">
        <v>17</v>
      </c>
      <c r="C17" s="112">
        <f>IF(B17="","",VLOOKUP(AD17,Varsayımlar!$B:$Q,3,0))</f>
        <v>8698829380698</v>
      </c>
      <c r="D17" s="112" t="s">
        <v>266</v>
      </c>
      <c r="E17" s="113" t="s">
        <v>37</v>
      </c>
      <c r="F17" s="111" t="s">
        <v>769</v>
      </c>
      <c r="G17" s="111" t="s">
        <v>771</v>
      </c>
      <c r="H17" s="111" t="str">
        <f>IF(B17="","",VLOOKUP(AD17,Varsayımlar!$B:$Q,5,0))</f>
        <v>TORTİLLAS 25 CM 4 PCS 260G</v>
      </c>
      <c r="I17" s="111">
        <f>IF(B17="","",VLOOKUP(AD17,Varsayımlar!B:T,19,0))</f>
        <v>0</v>
      </c>
      <c r="J17" s="111" t="str">
        <f>IF(B17="","",VLOOKUP(AD17,Varsayımlar!$B:$Q,6,0))</f>
        <v>SADE</v>
      </c>
      <c r="K17" s="111">
        <v>1848</v>
      </c>
      <c r="L17" s="111"/>
      <c r="M17" s="111">
        <f t="shared" si="0"/>
        <v>22</v>
      </c>
      <c r="N17" s="111"/>
      <c r="O17" s="111"/>
      <c r="P17" s="111">
        <f>IF(B17="","",VLOOKUP(AD17,Varsayımlar!$B:$Q,7,0)*K17)</f>
        <v>55440</v>
      </c>
      <c r="Q17" s="111">
        <f>IF(B17="","",VLOOKUP(AD17,Varsayımlar!$B:$Q,8,0))</f>
        <v>25</v>
      </c>
      <c r="R17" s="111" t="str">
        <f>IF(B17="","",VLOOKUP(AD17,Varsayımlar!$B:$Q,9,0))</f>
        <v>SOFT</v>
      </c>
      <c r="S17" s="111">
        <f>IF(B17="","",VLOOKUP(AD17,Varsayımlar!$B:$Q,10,0))</f>
        <v>4</v>
      </c>
      <c r="T17" s="111">
        <f>IF(B17="","",VLOOKUP(AD17,Varsayımlar!$B:$Q,11,0))</f>
        <v>30</v>
      </c>
      <c r="U17" s="111">
        <f>IF(B17="","",VLOOKUP(AD17,Varsayımlar!$B:$Q,12,0))</f>
        <v>260</v>
      </c>
      <c r="V17" s="111" t="str">
        <f>IF(B17="","",VLOOKUP(AD17,Varsayımlar!$B:$Q,13,0))</f>
        <v>YURTDIŞI</v>
      </c>
      <c r="W17" s="111">
        <f>IF(B17="","",VLOOKUP(AD17,Varsayımlar!$B:$Q,14,0))</f>
        <v>6</v>
      </c>
      <c r="X17" s="114">
        <v>46216</v>
      </c>
      <c r="Y17" s="114">
        <v>46400</v>
      </c>
      <c r="Z17" s="111" t="s">
        <v>832</v>
      </c>
      <c r="AA17" s="111" t="str">
        <f>IF(B17="","",VLOOKUP(AD17,Varsayımlar!$B:$Q,15,0))</f>
        <v>TRİTON -SKT ATILACAK</v>
      </c>
      <c r="AB17" s="111" t="str">
        <f>IF(B17="","",VLOOKUP(AD17,Varsayımlar!$B:$Q,16,0))</f>
        <v>24-26 CM</v>
      </c>
      <c r="AC17" s="64"/>
      <c r="AD17" s="61" t="str">
        <f t="shared" si="1"/>
        <v>LLC TRİTONMUTLUKAL WHEAT TORTILLA</v>
      </c>
    </row>
    <row r="18" spans="1:30" ht="36" hidden="1" customHeight="1" x14ac:dyDescent="0.25">
      <c r="A18" s="9" t="s">
        <v>188</v>
      </c>
      <c r="B18" s="64" t="s">
        <v>17</v>
      </c>
      <c r="C18" s="65">
        <f>IF(B18="","",VLOOKUP(AD18,Varsayımlar!$B:$Q,3,0))</f>
        <v>8698829380698</v>
      </c>
      <c r="D18" s="65" t="s">
        <v>476</v>
      </c>
      <c r="E18" s="167" t="s">
        <v>37</v>
      </c>
      <c r="F18" s="64" t="s">
        <v>772</v>
      </c>
      <c r="G18" s="64" t="s">
        <v>773</v>
      </c>
      <c r="H18" s="64" t="str">
        <f>IF(B18="","",VLOOKUP(AD18,Varsayımlar!$B:$Q,5,0))</f>
        <v>TORTİLLAS 25 CM 4 PCS 260G</v>
      </c>
      <c r="I18" s="64">
        <f>IF(B18="","",VLOOKUP(AD18,Varsayımlar!B:T,19,0))</f>
        <v>0</v>
      </c>
      <c r="J18" s="64" t="str">
        <f>IF(B18="","",VLOOKUP(AD18,Varsayımlar!$B:$Q,6,0))</f>
        <v>SADE</v>
      </c>
      <c r="K18" s="64">
        <v>1428</v>
      </c>
      <c r="L18" s="64"/>
      <c r="M18" s="64">
        <f t="shared" si="0"/>
        <v>17</v>
      </c>
      <c r="N18" s="64"/>
      <c r="O18" s="64"/>
      <c r="P18" s="64">
        <f>IF(B18="","",VLOOKUP(AD18,Varsayımlar!$B:$Q,7,0)*K18)</f>
        <v>42840</v>
      </c>
      <c r="Q18" s="64">
        <f>IF(B18="","",VLOOKUP(AD18,Varsayımlar!$B:$Q,8,0))</f>
        <v>25</v>
      </c>
      <c r="R18" s="64" t="str">
        <f>IF(B18="","",VLOOKUP(AD18,Varsayımlar!$B:$Q,9,0))</f>
        <v>SOFT</v>
      </c>
      <c r="S18" s="64">
        <f>IF(B18="","",VLOOKUP(AD18,Varsayımlar!$B:$Q,10,0))</f>
        <v>4</v>
      </c>
      <c r="T18" s="64">
        <f>IF(B18="","",VLOOKUP(AD18,Varsayımlar!$B:$Q,11,0))</f>
        <v>30</v>
      </c>
      <c r="U18" s="64">
        <f>IF(B18="","",VLOOKUP(AD18,Varsayımlar!$B:$Q,12,0))</f>
        <v>260</v>
      </c>
      <c r="V18" s="64" t="str">
        <f>IF(B18="","",VLOOKUP(AD18,Varsayımlar!$B:$Q,13,0))</f>
        <v>YURTDIŞI</v>
      </c>
      <c r="W18" s="64">
        <f>IF(B18="","",VLOOKUP(AD18,Varsayımlar!$B:$Q,14,0))</f>
        <v>6</v>
      </c>
      <c r="X18" s="66">
        <v>46216</v>
      </c>
      <c r="Y18" s="66">
        <v>46400</v>
      </c>
      <c r="Z18" s="64" t="s">
        <v>833</v>
      </c>
      <c r="AA18" s="64" t="str">
        <f>IF(B18="","",VLOOKUP(AD18,Varsayımlar!$B:$Q,15,0))</f>
        <v>TRİTON -SKT ATILACAK</v>
      </c>
      <c r="AB18" s="64" t="str">
        <f>IF(B18="","",VLOOKUP(AD18,Varsayımlar!$B:$Q,16,0))</f>
        <v>24-26 CM</v>
      </c>
      <c r="AC18" s="64"/>
      <c r="AD18" s="61" t="str">
        <f t="shared" si="1"/>
        <v>LLC TRİTONMUTLUKAL WHEAT TORTILLA</v>
      </c>
    </row>
    <row r="19" spans="1:30" ht="36" hidden="1" customHeight="1" x14ac:dyDescent="0.25">
      <c r="A19" s="9" t="s">
        <v>189</v>
      </c>
      <c r="B19" s="64" t="s">
        <v>17</v>
      </c>
      <c r="C19" s="65">
        <f>IF(B19="","",VLOOKUP(AD19,Varsayımlar!$B:$Q,3,0))</f>
        <v>8698829380698</v>
      </c>
      <c r="D19" s="65" t="s">
        <v>476</v>
      </c>
      <c r="E19" s="167" t="s">
        <v>37</v>
      </c>
      <c r="F19" s="64" t="s">
        <v>772</v>
      </c>
      <c r="G19" s="64" t="s">
        <v>774</v>
      </c>
      <c r="H19" s="64" t="str">
        <f>IF(B19="","",VLOOKUP(AD19,Varsayımlar!$B:$Q,5,0))</f>
        <v>TORTİLLAS 25 CM 4 PCS 260G</v>
      </c>
      <c r="I19" s="64">
        <f>IF(B19="","",VLOOKUP(AD19,Varsayımlar!B:T,19,0))</f>
        <v>0</v>
      </c>
      <c r="J19" s="64" t="str">
        <f>IF(B19="","",VLOOKUP(AD19,Varsayımlar!$B:$Q,6,0))</f>
        <v>SADE</v>
      </c>
      <c r="K19" s="64">
        <v>1008</v>
      </c>
      <c r="L19" s="64"/>
      <c r="M19" s="64">
        <f t="shared" si="0"/>
        <v>12</v>
      </c>
      <c r="N19" s="64"/>
      <c r="O19" s="64"/>
      <c r="P19" s="64">
        <f>IF(B19="","",VLOOKUP(AD19,Varsayımlar!$B:$Q,7,0)*K19)</f>
        <v>30240</v>
      </c>
      <c r="Q19" s="64">
        <f>IF(B19="","",VLOOKUP(AD19,Varsayımlar!$B:$Q,8,0))</f>
        <v>25</v>
      </c>
      <c r="R19" s="64" t="str">
        <f>IF(B19="","",VLOOKUP(AD19,Varsayımlar!$B:$Q,9,0))</f>
        <v>SOFT</v>
      </c>
      <c r="S19" s="64">
        <f>IF(B19="","",VLOOKUP(AD19,Varsayımlar!$B:$Q,10,0))</f>
        <v>4</v>
      </c>
      <c r="T19" s="64">
        <f>IF(B19="","",VLOOKUP(AD19,Varsayımlar!$B:$Q,11,0))</f>
        <v>30</v>
      </c>
      <c r="U19" s="64">
        <f>IF(B19="","",VLOOKUP(AD19,Varsayımlar!$B:$Q,12,0))</f>
        <v>260</v>
      </c>
      <c r="V19" s="64" t="str">
        <f>IF(B19="","",VLOOKUP(AD19,Varsayımlar!$B:$Q,13,0))</f>
        <v>YURTDIŞI</v>
      </c>
      <c r="W19" s="64">
        <f>IF(B19="","",VLOOKUP(AD19,Varsayımlar!$B:$Q,14,0))</f>
        <v>6</v>
      </c>
      <c r="X19" s="66">
        <v>46216</v>
      </c>
      <c r="Y19" s="66">
        <v>46400</v>
      </c>
      <c r="Z19" s="64" t="s">
        <v>833</v>
      </c>
      <c r="AA19" s="64" t="str">
        <f>IF(B19="","",VLOOKUP(AD19,Varsayımlar!$B:$Q,15,0))</f>
        <v>TRİTON -SKT ATILACAK</v>
      </c>
      <c r="AB19" s="64" t="str">
        <f>IF(B19="","",VLOOKUP(AD19,Varsayımlar!$B:$Q,16,0))</f>
        <v>24-26 CM</v>
      </c>
      <c r="AC19" s="64"/>
      <c r="AD19" s="61" t="str">
        <f t="shared" si="1"/>
        <v>LLC TRİTONMUTLUKAL WHEAT TORTILLA</v>
      </c>
    </row>
    <row r="20" spans="1:30" ht="36" hidden="1" customHeight="1" x14ac:dyDescent="0.25">
      <c r="A20" s="9" t="s">
        <v>190</v>
      </c>
      <c r="B20" s="77" t="s">
        <v>17</v>
      </c>
      <c r="C20" s="76">
        <f>IF(B20="","",VLOOKUP(AD20,Varsayımlar!$B:$Q,3,0))</f>
        <v>8698829380698</v>
      </c>
      <c r="D20" s="76" t="s">
        <v>478</v>
      </c>
      <c r="E20" s="119" t="s">
        <v>37</v>
      </c>
      <c r="F20" s="77" t="s">
        <v>775</v>
      </c>
      <c r="G20" s="77" t="s">
        <v>776</v>
      </c>
      <c r="H20" s="77" t="str">
        <f>IF(B20="","",VLOOKUP(AD20,Varsayımlar!$B:$Q,5,0))</f>
        <v>TORTİLLAS 25 CM 4 PCS 260G</v>
      </c>
      <c r="I20" s="77">
        <f>IF(B20="","",VLOOKUP(AD20,Varsayımlar!B:T,19,0))</f>
        <v>0</v>
      </c>
      <c r="J20" s="77" t="str">
        <f>IF(B20="","",VLOOKUP(AD20,Varsayımlar!$B:$Q,6,0))</f>
        <v>SADE</v>
      </c>
      <c r="K20" s="77">
        <v>1260</v>
      </c>
      <c r="L20" s="77"/>
      <c r="M20" s="77">
        <f t="shared" si="0"/>
        <v>15</v>
      </c>
      <c r="N20" s="77"/>
      <c r="O20" s="77"/>
      <c r="P20" s="77">
        <f>IF(B20="","",VLOOKUP(AD20,Varsayımlar!$B:$Q,7,0)*K20)</f>
        <v>37800</v>
      </c>
      <c r="Q20" s="77">
        <f>IF(B20="","",VLOOKUP(AD20,Varsayımlar!$B:$Q,8,0))</f>
        <v>25</v>
      </c>
      <c r="R20" s="77" t="str">
        <f>IF(B20="","",VLOOKUP(AD20,Varsayımlar!$B:$Q,9,0))</f>
        <v>SOFT</v>
      </c>
      <c r="S20" s="77">
        <f>IF(B20="","",VLOOKUP(AD20,Varsayımlar!$B:$Q,10,0))</f>
        <v>4</v>
      </c>
      <c r="T20" s="77">
        <f>IF(B20="","",VLOOKUP(AD20,Varsayımlar!$B:$Q,11,0))</f>
        <v>30</v>
      </c>
      <c r="U20" s="77">
        <f>IF(B20="","",VLOOKUP(AD20,Varsayımlar!$B:$Q,12,0))</f>
        <v>260</v>
      </c>
      <c r="V20" s="77" t="str">
        <f>IF(B20="","",VLOOKUP(AD20,Varsayımlar!$B:$Q,13,0))</f>
        <v>YURTDIŞI</v>
      </c>
      <c r="W20" s="77">
        <f>IF(B20="","",VLOOKUP(AD20,Varsayımlar!$B:$Q,14,0))</f>
        <v>6</v>
      </c>
      <c r="X20" s="78">
        <v>46217</v>
      </c>
      <c r="Y20" s="78">
        <v>46401</v>
      </c>
      <c r="Z20" s="77" t="s">
        <v>689</v>
      </c>
      <c r="AA20" s="77" t="str">
        <f>IF(B20="","",VLOOKUP(AD20,Varsayımlar!$B:$Q,15,0))</f>
        <v>TRİTON -SKT ATILACAK</v>
      </c>
      <c r="AB20" s="77" t="str">
        <f>IF(B20="","",VLOOKUP(AD20,Varsayımlar!$B:$Q,16,0))</f>
        <v>24-26 CM</v>
      </c>
      <c r="AC20" s="64"/>
      <c r="AD20" s="61" t="str">
        <f t="shared" si="1"/>
        <v>LLC TRİTONMUTLUKAL WHEAT TORTILLA</v>
      </c>
    </row>
    <row r="21" spans="1:30" ht="36" hidden="1" customHeight="1" x14ac:dyDescent="0.25">
      <c r="A21" s="9" t="s">
        <v>191</v>
      </c>
      <c r="B21" s="77" t="s">
        <v>17</v>
      </c>
      <c r="C21" s="76">
        <f>IF(B21="","",VLOOKUP(AD21,Varsayımlar!$B:$Q,3,0))</f>
        <v>8698829380698</v>
      </c>
      <c r="D21" s="76" t="s">
        <v>478</v>
      </c>
      <c r="E21" s="119" t="s">
        <v>37</v>
      </c>
      <c r="F21" s="77" t="s">
        <v>775</v>
      </c>
      <c r="G21" s="77" t="s">
        <v>777</v>
      </c>
      <c r="H21" s="77" t="str">
        <f>IF(B21="","",VLOOKUP(AD21,Varsayımlar!$B:$Q,5,0))</f>
        <v>TORTİLLAS 25 CM 4 PCS 260G</v>
      </c>
      <c r="I21" s="77">
        <f>IF(B21="","",VLOOKUP(AD21,Varsayımlar!B:T,19,0))</f>
        <v>0</v>
      </c>
      <c r="J21" s="77" t="str">
        <f>IF(B21="","",VLOOKUP(AD21,Varsayımlar!$B:$Q,6,0))</f>
        <v>SADE</v>
      </c>
      <c r="K21" s="77">
        <v>336</v>
      </c>
      <c r="L21" s="77"/>
      <c r="M21" s="77">
        <f t="shared" si="0"/>
        <v>4</v>
      </c>
      <c r="N21" s="77"/>
      <c r="O21" s="77"/>
      <c r="P21" s="77">
        <f>IF(B21="","",VLOOKUP(AD21,Varsayımlar!$B:$Q,7,0)*K21)</f>
        <v>10080</v>
      </c>
      <c r="Q21" s="77">
        <f>IF(B21="","",VLOOKUP(AD21,Varsayımlar!$B:$Q,8,0))</f>
        <v>25</v>
      </c>
      <c r="R21" s="77" t="str">
        <f>IF(B21="","",VLOOKUP(AD21,Varsayımlar!$B:$Q,9,0))</f>
        <v>SOFT</v>
      </c>
      <c r="S21" s="77">
        <f>IF(B21="","",VLOOKUP(AD21,Varsayımlar!$B:$Q,10,0))</f>
        <v>4</v>
      </c>
      <c r="T21" s="77">
        <f>IF(B21="","",VLOOKUP(AD21,Varsayımlar!$B:$Q,11,0))</f>
        <v>30</v>
      </c>
      <c r="U21" s="77">
        <f>IF(B21="","",VLOOKUP(AD21,Varsayımlar!$B:$Q,12,0))</f>
        <v>260</v>
      </c>
      <c r="V21" s="77" t="str">
        <f>IF(B21="","",VLOOKUP(AD21,Varsayımlar!$B:$Q,13,0))</f>
        <v>YURTDIŞI</v>
      </c>
      <c r="W21" s="77">
        <f>IF(B21="","",VLOOKUP(AD21,Varsayımlar!$B:$Q,14,0))</f>
        <v>6</v>
      </c>
      <c r="X21" s="78">
        <v>46217</v>
      </c>
      <c r="Y21" s="78">
        <v>46401</v>
      </c>
      <c r="Z21" s="77" t="s">
        <v>689</v>
      </c>
      <c r="AA21" s="77" t="str">
        <f>IF(B21="","",VLOOKUP(AD21,Varsayımlar!$B:$Q,15,0))</f>
        <v>TRİTON -SKT ATILACAK</v>
      </c>
      <c r="AB21" s="77" t="str">
        <f>IF(B21="","",VLOOKUP(AD21,Varsayımlar!$B:$Q,16,0))</f>
        <v>24-26 CM</v>
      </c>
      <c r="AC21" s="64"/>
      <c r="AD21" s="61" t="str">
        <f t="shared" si="1"/>
        <v>LLC TRİTONMUTLUKAL WHEAT TORTILLA</v>
      </c>
    </row>
    <row r="22" spans="1:30" ht="36" hidden="1" customHeight="1" x14ac:dyDescent="0.25">
      <c r="A22" s="9" t="s">
        <v>192</v>
      </c>
      <c r="B22" s="77" t="s">
        <v>17</v>
      </c>
      <c r="C22" s="76">
        <f>IF(B22="","",VLOOKUP(AD22,Varsayımlar!$B:$Q,3,0))</f>
        <v>8698829380698</v>
      </c>
      <c r="D22" s="76" t="s">
        <v>478</v>
      </c>
      <c r="E22" s="119" t="s">
        <v>37</v>
      </c>
      <c r="F22" s="77" t="s">
        <v>775</v>
      </c>
      <c r="G22" s="77" t="s">
        <v>778</v>
      </c>
      <c r="H22" s="77" t="str">
        <f>IF(B22="","",VLOOKUP(AD22,Varsayımlar!$B:$Q,5,0))</f>
        <v>TORTİLLAS 25 CM 4 PCS 260G</v>
      </c>
      <c r="I22" s="77">
        <f>IF(B22="","",VLOOKUP(AD22,Varsayımlar!B:T,19,0))</f>
        <v>0</v>
      </c>
      <c r="J22" s="77" t="str">
        <f>IF(B22="","",VLOOKUP(AD22,Varsayımlar!$B:$Q,6,0))</f>
        <v>SADE</v>
      </c>
      <c r="K22" s="77">
        <v>840</v>
      </c>
      <c r="L22" s="77"/>
      <c r="M22" s="77">
        <f t="shared" si="0"/>
        <v>10</v>
      </c>
      <c r="N22" s="77"/>
      <c r="O22" s="77"/>
      <c r="P22" s="77">
        <f>IF(B22="","",VLOOKUP(AD22,Varsayımlar!$B:$Q,7,0)*K22)</f>
        <v>25200</v>
      </c>
      <c r="Q22" s="77">
        <f>IF(B22="","",VLOOKUP(AD22,Varsayımlar!$B:$Q,8,0))</f>
        <v>25</v>
      </c>
      <c r="R22" s="77" t="str">
        <f>IF(B22="","",VLOOKUP(AD22,Varsayımlar!$B:$Q,9,0))</f>
        <v>SOFT</v>
      </c>
      <c r="S22" s="77">
        <f>IF(B22="","",VLOOKUP(AD22,Varsayımlar!$B:$Q,10,0))</f>
        <v>4</v>
      </c>
      <c r="T22" s="77">
        <f>IF(B22="","",VLOOKUP(AD22,Varsayımlar!$B:$Q,11,0))</f>
        <v>30</v>
      </c>
      <c r="U22" s="77">
        <f>IF(B22="","",VLOOKUP(AD22,Varsayımlar!$B:$Q,12,0))</f>
        <v>260</v>
      </c>
      <c r="V22" s="77" t="str">
        <f>IF(B22="","",VLOOKUP(AD22,Varsayımlar!$B:$Q,13,0))</f>
        <v>YURTDIŞI</v>
      </c>
      <c r="W22" s="77">
        <f>IF(B22="","",VLOOKUP(AD22,Varsayımlar!$B:$Q,14,0))</f>
        <v>6</v>
      </c>
      <c r="X22" s="78">
        <v>46217</v>
      </c>
      <c r="Y22" s="78">
        <v>46401</v>
      </c>
      <c r="Z22" s="77" t="s">
        <v>689</v>
      </c>
      <c r="AA22" s="77" t="str">
        <f>IF(B22="","",VLOOKUP(AD22,Varsayımlar!$B:$Q,15,0))</f>
        <v>TRİTON -SKT ATILACAK</v>
      </c>
      <c r="AB22" s="77" t="str">
        <f>IF(B22="","",VLOOKUP(AD22,Varsayımlar!$B:$Q,16,0))</f>
        <v>24-26 CM</v>
      </c>
      <c r="AC22" s="64"/>
      <c r="AD22" s="61" t="str">
        <f t="shared" si="1"/>
        <v>LLC TRİTONMUTLUKAL WHEAT TORTILLA</v>
      </c>
    </row>
    <row r="23" spans="1:30" ht="36" hidden="1" customHeight="1" x14ac:dyDescent="0.25">
      <c r="A23" s="9" t="s">
        <v>193</v>
      </c>
      <c r="B23" s="107" t="s">
        <v>17</v>
      </c>
      <c r="C23" s="108">
        <f>IF(B23="","",VLOOKUP(AD23,Varsayımlar!$B:$Q,3,0))</f>
        <v>8698829380698</v>
      </c>
      <c r="D23" s="108" t="s">
        <v>481</v>
      </c>
      <c r="E23" s="109" t="s">
        <v>37</v>
      </c>
      <c r="F23" s="107" t="s">
        <v>779</v>
      </c>
      <c r="G23" s="107" t="s">
        <v>780</v>
      </c>
      <c r="H23" s="107" t="str">
        <f>IF(B23="","",VLOOKUP(AD23,Varsayımlar!$B:$Q,5,0))</f>
        <v>TORTİLLAS 25 CM 4 PCS 260G</v>
      </c>
      <c r="I23" s="107">
        <f>IF(B23="","",VLOOKUP(AD23,Varsayımlar!B:T,19,0))</f>
        <v>0</v>
      </c>
      <c r="J23" s="107" t="str">
        <f>IF(B23="","",VLOOKUP(AD23,Varsayımlar!$B:$Q,6,0))</f>
        <v>SADE</v>
      </c>
      <c r="K23" s="107">
        <v>1512</v>
      </c>
      <c r="L23" s="107"/>
      <c r="M23" s="107">
        <f t="shared" si="0"/>
        <v>18</v>
      </c>
      <c r="N23" s="107"/>
      <c r="O23" s="107"/>
      <c r="P23" s="107">
        <f>IF(B23="","",VLOOKUP(AD23,Varsayımlar!$B:$Q,7,0)*K23)</f>
        <v>45360</v>
      </c>
      <c r="Q23" s="107">
        <f>IF(B23="","",VLOOKUP(AD23,Varsayımlar!$B:$Q,8,0))</f>
        <v>25</v>
      </c>
      <c r="R23" s="107" t="str">
        <f>IF(B23="","",VLOOKUP(AD23,Varsayımlar!$B:$Q,9,0))</f>
        <v>SOFT</v>
      </c>
      <c r="S23" s="107">
        <f>IF(B23="","",VLOOKUP(AD23,Varsayımlar!$B:$Q,10,0))</f>
        <v>4</v>
      </c>
      <c r="T23" s="107">
        <f>IF(B23="","",VLOOKUP(AD23,Varsayımlar!$B:$Q,11,0))</f>
        <v>30</v>
      </c>
      <c r="U23" s="107">
        <f>IF(B23="","",VLOOKUP(AD23,Varsayımlar!$B:$Q,12,0))</f>
        <v>260</v>
      </c>
      <c r="V23" s="107" t="str">
        <f>IF(B23="","",VLOOKUP(AD23,Varsayımlar!$B:$Q,13,0))</f>
        <v>YURTDIŞI</v>
      </c>
      <c r="W23" s="107">
        <f>IF(B23="","",VLOOKUP(AD23,Varsayımlar!$B:$Q,14,0))</f>
        <v>6</v>
      </c>
      <c r="X23" s="110">
        <v>46217</v>
      </c>
      <c r="Y23" s="110">
        <v>46401</v>
      </c>
      <c r="Z23" s="107" t="s">
        <v>690</v>
      </c>
      <c r="AA23" s="107" t="str">
        <f>IF(B23="","",VLOOKUP(AD23,Varsayımlar!$B:$Q,15,0))</f>
        <v>TRİTON -SKT ATILACAK</v>
      </c>
      <c r="AB23" s="107" t="str">
        <f>IF(B23="","",VLOOKUP(AD23,Varsayımlar!$B:$Q,16,0))</f>
        <v>24-26 CM</v>
      </c>
      <c r="AC23" s="64"/>
      <c r="AD23" s="61" t="str">
        <f t="shared" si="1"/>
        <v>LLC TRİTONMUTLUKAL WHEAT TORTILLA</v>
      </c>
    </row>
    <row r="24" spans="1:30" ht="36" hidden="1" customHeight="1" x14ac:dyDescent="0.25">
      <c r="A24" s="9" t="s">
        <v>194</v>
      </c>
      <c r="B24" s="107" t="s">
        <v>17</v>
      </c>
      <c r="C24" s="108">
        <f>IF(B24="","",VLOOKUP(AD24,Varsayımlar!$B:$Q,3,0))</f>
        <v>8698829380698</v>
      </c>
      <c r="D24" s="108" t="s">
        <v>481</v>
      </c>
      <c r="E24" s="109" t="s">
        <v>37</v>
      </c>
      <c r="F24" s="107" t="s">
        <v>779</v>
      </c>
      <c r="G24" s="107" t="s">
        <v>781</v>
      </c>
      <c r="H24" s="107" t="str">
        <f>IF(B24="","",VLOOKUP(AD24,Varsayımlar!$B:$Q,5,0))</f>
        <v>TORTİLLAS 25 CM 4 PCS 260G</v>
      </c>
      <c r="I24" s="107">
        <f>IF(B24="","",VLOOKUP(AD24,Varsayımlar!B:T,19,0))</f>
        <v>0</v>
      </c>
      <c r="J24" s="107" t="str">
        <f>IF(B24="","",VLOOKUP(AD24,Varsayımlar!$B:$Q,6,0))</f>
        <v>SADE</v>
      </c>
      <c r="K24" s="107">
        <v>924</v>
      </c>
      <c r="L24" s="107"/>
      <c r="M24" s="107">
        <f t="shared" si="0"/>
        <v>11</v>
      </c>
      <c r="N24" s="107"/>
      <c r="O24" s="107"/>
      <c r="P24" s="107">
        <f>IF(B24="","",VLOOKUP(AD24,Varsayımlar!$B:$Q,7,0)*K24)</f>
        <v>27720</v>
      </c>
      <c r="Q24" s="107">
        <f>IF(B24="","",VLOOKUP(AD24,Varsayımlar!$B:$Q,8,0))</f>
        <v>25</v>
      </c>
      <c r="R24" s="107" t="str">
        <f>IF(B24="","",VLOOKUP(AD24,Varsayımlar!$B:$Q,9,0))</f>
        <v>SOFT</v>
      </c>
      <c r="S24" s="107">
        <f>IF(B24="","",VLOOKUP(AD24,Varsayımlar!$B:$Q,10,0))</f>
        <v>4</v>
      </c>
      <c r="T24" s="107">
        <f>IF(B24="","",VLOOKUP(AD24,Varsayımlar!$B:$Q,11,0))</f>
        <v>30</v>
      </c>
      <c r="U24" s="107">
        <f>IF(B24="","",VLOOKUP(AD24,Varsayımlar!$B:$Q,12,0))</f>
        <v>260</v>
      </c>
      <c r="V24" s="107" t="str">
        <f>IF(B24="","",VLOOKUP(AD24,Varsayımlar!$B:$Q,13,0))</f>
        <v>YURTDIŞI</v>
      </c>
      <c r="W24" s="107">
        <f>IF(B24="","",VLOOKUP(AD24,Varsayımlar!$B:$Q,14,0))</f>
        <v>6</v>
      </c>
      <c r="X24" s="110">
        <v>46217</v>
      </c>
      <c r="Y24" s="110">
        <v>46401</v>
      </c>
      <c r="Z24" s="107" t="s">
        <v>690</v>
      </c>
      <c r="AA24" s="107" t="str">
        <f>IF(B24="","",VLOOKUP(AD24,Varsayımlar!$B:$Q,15,0))</f>
        <v>TRİTON -SKT ATILACAK</v>
      </c>
      <c r="AB24" s="107" t="str">
        <f>IF(B24="","",VLOOKUP(AD24,Varsayımlar!$B:$Q,16,0))</f>
        <v>24-26 CM</v>
      </c>
      <c r="AC24" s="64"/>
      <c r="AD24" s="61" t="str">
        <f t="shared" si="1"/>
        <v>LLC TRİTONMUTLUKAL WHEAT TORTILLA</v>
      </c>
    </row>
    <row r="25" spans="1:30" ht="36" hidden="1" customHeight="1" x14ac:dyDescent="0.25">
      <c r="A25" s="9" t="s">
        <v>195</v>
      </c>
      <c r="B25" s="82" t="s">
        <v>17</v>
      </c>
      <c r="C25" s="83">
        <f>IF(B25="","",VLOOKUP(AD25,Varsayımlar!$B:$Q,3,0))</f>
        <v>8698829380698</v>
      </c>
      <c r="D25" s="83" t="s">
        <v>486</v>
      </c>
      <c r="E25" s="104" t="s">
        <v>37</v>
      </c>
      <c r="F25" s="82" t="s">
        <v>782</v>
      </c>
      <c r="G25" s="82" t="s">
        <v>783</v>
      </c>
      <c r="H25" s="82" t="str">
        <f>IF(B25="","",VLOOKUP(AD25,Varsayımlar!$B:$Q,5,0))</f>
        <v>TORTİLLAS 25 CM 4 PCS 260G</v>
      </c>
      <c r="I25" s="82">
        <f>IF(B25="","",VLOOKUP(AD25,Varsayımlar!B:T,19,0))</f>
        <v>0</v>
      </c>
      <c r="J25" s="82" t="str">
        <f>IF(B25="","",VLOOKUP(AD25,Varsayımlar!$B:$Q,6,0))</f>
        <v>SADE</v>
      </c>
      <c r="K25" s="82">
        <v>1260</v>
      </c>
      <c r="L25" s="82"/>
      <c r="M25" s="82">
        <f t="shared" si="0"/>
        <v>15</v>
      </c>
      <c r="N25" s="82"/>
      <c r="O25" s="82"/>
      <c r="P25" s="82">
        <f>IF(B25="","",VLOOKUP(AD25,Varsayımlar!$B:$Q,7,0)*K25)</f>
        <v>37800</v>
      </c>
      <c r="Q25" s="82">
        <f>IF(B25="","",VLOOKUP(AD25,Varsayımlar!$B:$Q,8,0))</f>
        <v>25</v>
      </c>
      <c r="R25" s="82" t="str">
        <f>IF(B25="","",VLOOKUP(AD25,Varsayımlar!$B:$Q,9,0))</f>
        <v>SOFT</v>
      </c>
      <c r="S25" s="82">
        <f>IF(B25="","",VLOOKUP(AD25,Varsayımlar!$B:$Q,10,0))</f>
        <v>4</v>
      </c>
      <c r="T25" s="82">
        <f>IF(B25="","",VLOOKUP(AD25,Varsayımlar!$B:$Q,11,0))</f>
        <v>30</v>
      </c>
      <c r="U25" s="82">
        <f>IF(B25="","",VLOOKUP(AD25,Varsayımlar!$B:$Q,12,0))</f>
        <v>260</v>
      </c>
      <c r="V25" s="82" t="str">
        <f>IF(B25="","",VLOOKUP(AD25,Varsayımlar!$B:$Q,13,0))</f>
        <v>YURTDIŞI</v>
      </c>
      <c r="W25" s="82">
        <f>IF(B25="","",VLOOKUP(AD25,Varsayımlar!$B:$Q,14,0))</f>
        <v>6</v>
      </c>
      <c r="X25" s="84">
        <v>46218</v>
      </c>
      <c r="Y25" s="84">
        <v>46402</v>
      </c>
      <c r="Z25" s="82">
        <v>26071525</v>
      </c>
      <c r="AA25" s="82" t="str">
        <f>IF(B25="","",VLOOKUP(AD25,Varsayımlar!$B:$Q,15,0))</f>
        <v>TRİTON -SKT ATILACAK</v>
      </c>
      <c r="AB25" s="82" t="str">
        <f>IF(B25="","",VLOOKUP(AD25,Varsayımlar!$B:$Q,16,0))</f>
        <v>24-26 CM</v>
      </c>
      <c r="AC25" s="64"/>
      <c r="AD25" s="61" t="str">
        <f t="shared" si="1"/>
        <v>LLC TRİTONMUTLUKAL WHEAT TORTILLA</v>
      </c>
    </row>
    <row r="26" spans="1:30" ht="36" hidden="1" customHeight="1" x14ac:dyDescent="0.25">
      <c r="A26" s="9" t="s">
        <v>196</v>
      </c>
      <c r="B26" s="82" t="s">
        <v>17</v>
      </c>
      <c r="C26" s="83">
        <f>IF(B26="","",VLOOKUP(AD26,Varsayımlar!$B:$Q,3,0))</f>
        <v>8698829380698</v>
      </c>
      <c r="D26" s="83" t="s">
        <v>486</v>
      </c>
      <c r="E26" s="104" t="s">
        <v>37</v>
      </c>
      <c r="F26" s="82" t="s">
        <v>782</v>
      </c>
      <c r="G26" s="82" t="s">
        <v>784</v>
      </c>
      <c r="H26" s="82" t="str">
        <f>IF(B26="","",VLOOKUP(AD26,Varsayımlar!$B:$Q,5,0))</f>
        <v>TORTİLLAS 25 CM 4 PCS 260G</v>
      </c>
      <c r="I26" s="82">
        <f>IF(B26="","",VLOOKUP(AD26,Varsayımlar!B:T,19,0))</f>
        <v>0</v>
      </c>
      <c r="J26" s="82" t="str">
        <f>IF(B26="","",VLOOKUP(AD26,Varsayımlar!$B:$Q,6,0))</f>
        <v>SADE</v>
      </c>
      <c r="K26" s="82">
        <v>1176</v>
      </c>
      <c r="L26" s="82"/>
      <c r="M26" s="82">
        <f t="shared" si="0"/>
        <v>14</v>
      </c>
      <c r="N26" s="82"/>
      <c r="O26" s="82"/>
      <c r="P26" s="82">
        <f>IF(B26="","",VLOOKUP(AD26,Varsayımlar!$B:$Q,7,0)*K26)</f>
        <v>35280</v>
      </c>
      <c r="Q26" s="82">
        <f>IF(B26="","",VLOOKUP(AD26,Varsayımlar!$B:$Q,8,0))</f>
        <v>25</v>
      </c>
      <c r="R26" s="82" t="str">
        <f>IF(B26="","",VLOOKUP(AD26,Varsayımlar!$B:$Q,9,0))</f>
        <v>SOFT</v>
      </c>
      <c r="S26" s="82">
        <f>IF(B26="","",VLOOKUP(AD26,Varsayımlar!$B:$Q,10,0))</f>
        <v>4</v>
      </c>
      <c r="T26" s="82">
        <f>IF(B26="","",VLOOKUP(AD26,Varsayımlar!$B:$Q,11,0))</f>
        <v>30</v>
      </c>
      <c r="U26" s="82">
        <f>IF(B26="","",VLOOKUP(AD26,Varsayımlar!$B:$Q,12,0))</f>
        <v>260</v>
      </c>
      <c r="V26" s="82" t="str">
        <f>IF(B26="","",VLOOKUP(AD26,Varsayımlar!$B:$Q,13,0))</f>
        <v>YURTDIŞI</v>
      </c>
      <c r="W26" s="82">
        <f>IF(B26="","",VLOOKUP(AD26,Varsayımlar!$B:$Q,14,0))</f>
        <v>6</v>
      </c>
      <c r="X26" s="84">
        <v>46218</v>
      </c>
      <c r="Y26" s="84">
        <v>46402</v>
      </c>
      <c r="Z26" s="82">
        <v>26071525</v>
      </c>
      <c r="AA26" s="82" t="str">
        <f>IF(B26="","",VLOOKUP(AD26,Varsayımlar!$B:$Q,15,0))</f>
        <v>TRİTON -SKT ATILACAK</v>
      </c>
      <c r="AB26" s="82" t="str">
        <f>IF(B26="","",VLOOKUP(AD26,Varsayımlar!$B:$Q,16,0))</f>
        <v>24-26 CM</v>
      </c>
      <c r="AC26" s="64"/>
      <c r="AD26" s="61" t="str">
        <f t="shared" si="1"/>
        <v>LLC TRİTONMUTLUKAL WHEAT TORTILLA</v>
      </c>
    </row>
    <row r="27" spans="1:30" ht="36" hidden="1" customHeight="1" x14ac:dyDescent="0.25">
      <c r="A27" s="9" t="s">
        <v>197</v>
      </c>
      <c r="B27" s="70" t="s">
        <v>17</v>
      </c>
      <c r="C27" s="71">
        <f>IF(B27="","",VLOOKUP(AD27,Varsayımlar!$B:$Q,3,0))</f>
        <v>8698829380698</v>
      </c>
      <c r="D27" s="71" t="s">
        <v>490</v>
      </c>
      <c r="E27" s="106" t="s">
        <v>37</v>
      </c>
      <c r="F27" s="70" t="s">
        <v>785</v>
      </c>
      <c r="G27" s="70" t="s">
        <v>786</v>
      </c>
      <c r="H27" s="70" t="str">
        <f>IF(B27="","",VLOOKUP(AD27,Varsayımlar!$B:$Q,5,0))</f>
        <v>TORTİLLAS 25 CM 4 PCS 260G</v>
      </c>
      <c r="I27" s="70">
        <f>IF(B27="","",VLOOKUP(AD27,Varsayımlar!B:T,19,0))</f>
        <v>0</v>
      </c>
      <c r="J27" s="70" t="str">
        <f>IF(B27="","",VLOOKUP(AD27,Varsayımlar!$B:$Q,6,0))</f>
        <v>SADE</v>
      </c>
      <c r="K27" s="70">
        <v>1512</v>
      </c>
      <c r="L27" s="70"/>
      <c r="M27" s="70">
        <f t="shared" si="0"/>
        <v>18</v>
      </c>
      <c r="N27" s="70"/>
      <c r="O27" s="70"/>
      <c r="P27" s="70">
        <f>IF(B27="","",VLOOKUP(AD27,Varsayımlar!$B:$Q,7,0)*K27)</f>
        <v>45360</v>
      </c>
      <c r="Q27" s="70">
        <f>IF(B27="","",VLOOKUP(AD27,Varsayımlar!$B:$Q,8,0))</f>
        <v>25</v>
      </c>
      <c r="R27" s="70" t="str">
        <f>IF(B27="","",VLOOKUP(AD27,Varsayımlar!$B:$Q,9,0))</f>
        <v>SOFT</v>
      </c>
      <c r="S27" s="70">
        <f>IF(B27="","",VLOOKUP(AD27,Varsayımlar!$B:$Q,10,0))</f>
        <v>4</v>
      </c>
      <c r="T27" s="70">
        <f>IF(B27="","",VLOOKUP(AD27,Varsayımlar!$B:$Q,11,0))</f>
        <v>30</v>
      </c>
      <c r="U27" s="70">
        <f>IF(B27="","",VLOOKUP(AD27,Varsayımlar!$B:$Q,12,0))</f>
        <v>260</v>
      </c>
      <c r="V27" s="70" t="str">
        <f>IF(B27="","",VLOOKUP(AD27,Varsayımlar!$B:$Q,13,0))</f>
        <v>YURTDIŞI</v>
      </c>
      <c r="W27" s="70">
        <f>IF(B27="","",VLOOKUP(AD27,Varsayımlar!$B:$Q,14,0))</f>
        <v>6</v>
      </c>
      <c r="X27" s="73">
        <v>46219</v>
      </c>
      <c r="Y27" s="73">
        <v>46403</v>
      </c>
      <c r="Z27" s="70" t="s">
        <v>684</v>
      </c>
      <c r="AA27" s="70" t="str">
        <f>IF(B27="","",VLOOKUP(AD27,Varsayımlar!$B:$Q,15,0))</f>
        <v>TRİTON -SKT ATILACAK</v>
      </c>
      <c r="AB27" s="70" t="str">
        <f>IF(B27="","",VLOOKUP(AD27,Varsayımlar!$B:$Q,16,0))</f>
        <v>24-26 CM</v>
      </c>
      <c r="AC27" s="64"/>
      <c r="AD27" s="61" t="str">
        <f t="shared" si="1"/>
        <v>LLC TRİTONMUTLUKAL WHEAT TORTILLA</v>
      </c>
    </row>
    <row r="28" spans="1:30" ht="36" hidden="1" customHeight="1" x14ac:dyDescent="0.25">
      <c r="A28" s="9" t="s">
        <v>198</v>
      </c>
      <c r="B28" s="70" t="s">
        <v>17</v>
      </c>
      <c r="C28" s="71">
        <f>IF(B28="","",VLOOKUP(AD28,Varsayımlar!$B:$Q,3,0))</f>
        <v>8698829380698</v>
      </c>
      <c r="D28" s="71" t="s">
        <v>490</v>
      </c>
      <c r="E28" s="106" t="s">
        <v>37</v>
      </c>
      <c r="F28" s="70" t="s">
        <v>785</v>
      </c>
      <c r="G28" s="70" t="s">
        <v>787</v>
      </c>
      <c r="H28" s="70" t="str">
        <f>IF(B28="","",VLOOKUP(AD28,Varsayımlar!$B:$Q,5,0))</f>
        <v>TORTİLLAS 25 CM 4 PCS 260G</v>
      </c>
      <c r="I28" s="70">
        <f>IF(B28="","",VLOOKUP(AD28,Varsayımlar!B:T,19,0))</f>
        <v>0</v>
      </c>
      <c r="J28" s="70" t="str">
        <f>IF(B28="","",VLOOKUP(AD28,Varsayımlar!$B:$Q,6,0))</f>
        <v>SADE</v>
      </c>
      <c r="K28" s="70">
        <v>924</v>
      </c>
      <c r="L28" s="70"/>
      <c r="M28" s="70">
        <f t="shared" si="0"/>
        <v>11</v>
      </c>
      <c r="N28" s="70"/>
      <c r="O28" s="70"/>
      <c r="P28" s="70">
        <f>IF(B28="","",VLOOKUP(AD28,Varsayımlar!$B:$Q,7,0)*K28)</f>
        <v>27720</v>
      </c>
      <c r="Q28" s="70">
        <f>IF(B28="","",VLOOKUP(AD28,Varsayımlar!$B:$Q,8,0))</f>
        <v>25</v>
      </c>
      <c r="R28" s="70" t="str">
        <f>IF(B28="","",VLOOKUP(AD28,Varsayımlar!$B:$Q,9,0))</f>
        <v>SOFT</v>
      </c>
      <c r="S28" s="70">
        <f>IF(B28="","",VLOOKUP(AD28,Varsayımlar!$B:$Q,10,0))</f>
        <v>4</v>
      </c>
      <c r="T28" s="70">
        <f>IF(B28="","",VLOOKUP(AD28,Varsayımlar!$B:$Q,11,0))</f>
        <v>30</v>
      </c>
      <c r="U28" s="70">
        <f>IF(B28="","",VLOOKUP(AD28,Varsayımlar!$B:$Q,12,0))</f>
        <v>260</v>
      </c>
      <c r="V28" s="70" t="str">
        <f>IF(B28="","",VLOOKUP(AD28,Varsayımlar!$B:$Q,13,0))</f>
        <v>YURTDIŞI</v>
      </c>
      <c r="W28" s="70">
        <f>IF(B28="","",VLOOKUP(AD28,Varsayımlar!$B:$Q,14,0))</f>
        <v>6</v>
      </c>
      <c r="X28" s="73">
        <v>46219</v>
      </c>
      <c r="Y28" s="73">
        <v>46403</v>
      </c>
      <c r="Z28" s="70" t="s">
        <v>684</v>
      </c>
      <c r="AA28" s="70" t="str">
        <f>IF(B28="","",VLOOKUP(AD28,Varsayımlar!$B:$Q,15,0))</f>
        <v>TRİTON -SKT ATILACAK</v>
      </c>
      <c r="AB28" s="70" t="str">
        <f>IF(B28="","",VLOOKUP(AD28,Varsayımlar!$B:$Q,16,0))</f>
        <v>24-26 CM</v>
      </c>
      <c r="AC28" s="64"/>
      <c r="AD28" s="61" t="str">
        <f t="shared" si="1"/>
        <v>LLC TRİTONMUTLUKAL WHEAT TORTILLA</v>
      </c>
    </row>
    <row r="29" spans="1:30" ht="36" hidden="1" customHeight="1" x14ac:dyDescent="0.25">
      <c r="A29" s="9" t="s">
        <v>199</v>
      </c>
      <c r="B29" s="64" t="s">
        <v>17</v>
      </c>
      <c r="C29" s="65">
        <f>IF(B29="","",VLOOKUP(AD29,Varsayımlar!$B:$Q,3,0))</f>
        <v>8698829380698</v>
      </c>
      <c r="D29" s="65" t="s">
        <v>494</v>
      </c>
      <c r="E29" s="167" t="s">
        <v>37</v>
      </c>
      <c r="F29" s="64" t="s">
        <v>788</v>
      </c>
      <c r="G29" s="64" t="s">
        <v>789</v>
      </c>
      <c r="H29" s="64" t="str">
        <f>IF(B29="","",VLOOKUP(AD29,Varsayımlar!$B:$Q,5,0))</f>
        <v>TORTİLLAS 25 CM 4 PCS 260G</v>
      </c>
      <c r="I29" s="64">
        <f>IF(B29="","",VLOOKUP(AD29,Varsayımlar!B:T,19,0))</f>
        <v>0</v>
      </c>
      <c r="J29" s="64" t="str">
        <f>IF(B29="","",VLOOKUP(AD29,Varsayımlar!$B:$Q,6,0))</f>
        <v>SADE</v>
      </c>
      <c r="K29" s="64">
        <v>2100</v>
      </c>
      <c r="L29" s="64"/>
      <c r="M29" s="64">
        <f t="shared" si="0"/>
        <v>25</v>
      </c>
      <c r="N29" s="64"/>
      <c r="O29" s="64"/>
      <c r="P29" s="64">
        <f>IF(B29="","",VLOOKUP(AD29,Varsayımlar!$B:$Q,7,0)*K29)</f>
        <v>63000</v>
      </c>
      <c r="Q29" s="64">
        <f>IF(B29="","",VLOOKUP(AD29,Varsayımlar!$B:$Q,8,0))</f>
        <v>25</v>
      </c>
      <c r="R29" s="64" t="str">
        <f>IF(B29="","",VLOOKUP(AD29,Varsayımlar!$B:$Q,9,0))</f>
        <v>SOFT</v>
      </c>
      <c r="S29" s="64">
        <f>IF(B29="","",VLOOKUP(AD29,Varsayımlar!$B:$Q,10,0))</f>
        <v>4</v>
      </c>
      <c r="T29" s="64">
        <f>IF(B29="","",VLOOKUP(AD29,Varsayımlar!$B:$Q,11,0))</f>
        <v>30</v>
      </c>
      <c r="U29" s="64">
        <f>IF(B29="","",VLOOKUP(AD29,Varsayımlar!$B:$Q,12,0))</f>
        <v>260</v>
      </c>
      <c r="V29" s="64" t="str">
        <f>IF(B29="","",VLOOKUP(AD29,Varsayımlar!$B:$Q,13,0))</f>
        <v>YURTDIŞI</v>
      </c>
      <c r="W29" s="64">
        <f>IF(B29="","",VLOOKUP(AD29,Varsayımlar!$B:$Q,14,0))</f>
        <v>6</v>
      </c>
      <c r="X29" s="66">
        <v>46219</v>
      </c>
      <c r="Y29" s="66">
        <v>46403</v>
      </c>
      <c r="Z29" s="64" t="s">
        <v>834</v>
      </c>
      <c r="AA29" s="64" t="str">
        <f>IF(B29="","",VLOOKUP(AD29,Varsayımlar!$B:$Q,15,0))</f>
        <v>TRİTON -SKT ATILACAK</v>
      </c>
      <c r="AB29" s="64" t="str">
        <f>IF(B29="","",VLOOKUP(AD29,Varsayımlar!$B:$Q,16,0))</f>
        <v>24-26 CM</v>
      </c>
      <c r="AC29" s="64"/>
      <c r="AD29" s="61" t="str">
        <f t="shared" si="1"/>
        <v>LLC TRİTONMUTLUKAL WHEAT TORTILLA</v>
      </c>
    </row>
    <row r="30" spans="1:30" ht="36" hidden="1" customHeight="1" x14ac:dyDescent="0.25">
      <c r="A30" s="9" t="s">
        <v>200</v>
      </c>
      <c r="B30" s="64" t="s">
        <v>17</v>
      </c>
      <c r="C30" s="65">
        <f>IF(B30="","",VLOOKUP(AD30,Varsayımlar!$B:$Q,3,0))</f>
        <v>8698829380698</v>
      </c>
      <c r="D30" s="65" t="s">
        <v>494</v>
      </c>
      <c r="E30" s="167" t="s">
        <v>37</v>
      </c>
      <c r="F30" s="64" t="s">
        <v>788</v>
      </c>
      <c r="G30" s="64" t="s">
        <v>790</v>
      </c>
      <c r="H30" s="64" t="str">
        <f>IF(B30="","",VLOOKUP(AD30,Varsayımlar!$B:$Q,5,0))</f>
        <v>TORTİLLAS 25 CM 4 PCS 260G</v>
      </c>
      <c r="I30" s="64">
        <f>IF(B30="","",VLOOKUP(AD30,Varsayımlar!B:T,19,0))</f>
        <v>0</v>
      </c>
      <c r="J30" s="64" t="str">
        <f>IF(B30="","",VLOOKUP(AD30,Varsayımlar!$B:$Q,6,0))</f>
        <v>SADE</v>
      </c>
      <c r="K30" s="64">
        <v>336</v>
      </c>
      <c r="L30" s="64"/>
      <c r="M30" s="64">
        <f t="shared" si="0"/>
        <v>4</v>
      </c>
      <c r="N30" s="64"/>
      <c r="O30" s="64"/>
      <c r="P30" s="64">
        <f>IF(B30="","",VLOOKUP(AD30,Varsayımlar!$B:$Q,7,0)*K30)</f>
        <v>10080</v>
      </c>
      <c r="Q30" s="64">
        <f>IF(B30="","",VLOOKUP(AD30,Varsayımlar!$B:$Q,8,0))</f>
        <v>25</v>
      </c>
      <c r="R30" s="64" t="str">
        <f>IF(B30="","",VLOOKUP(AD30,Varsayımlar!$B:$Q,9,0))</f>
        <v>SOFT</v>
      </c>
      <c r="S30" s="64">
        <f>IF(B30="","",VLOOKUP(AD30,Varsayımlar!$B:$Q,10,0))</f>
        <v>4</v>
      </c>
      <c r="T30" s="64">
        <f>IF(B30="","",VLOOKUP(AD30,Varsayımlar!$B:$Q,11,0))</f>
        <v>30</v>
      </c>
      <c r="U30" s="64">
        <f>IF(B30="","",VLOOKUP(AD30,Varsayımlar!$B:$Q,12,0))</f>
        <v>260</v>
      </c>
      <c r="V30" s="64" t="str">
        <f>IF(B30="","",VLOOKUP(AD30,Varsayımlar!$B:$Q,13,0))</f>
        <v>YURTDIŞI</v>
      </c>
      <c r="W30" s="64">
        <f>IF(B30="","",VLOOKUP(AD30,Varsayımlar!$B:$Q,14,0))</f>
        <v>6</v>
      </c>
      <c r="X30" s="66">
        <v>46219</v>
      </c>
      <c r="Y30" s="66">
        <v>46403</v>
      </c>
      <c r="Z30" s="64" t="s">
        <v>834</v>
      </c>
      <c r="AA30" s="64" t="str">
        <f>IF(B30="","",VLOOKUP(AD30,Varsayımlar!$B:$Q,15,0))</f>
        <v>TRİTON -SKT ATILACAK</v>
      </c>
      <c r="AB30" s="64" t="str">
        <f>IF(B30="","",VLOOKUP(AD30,Varsayımlar!$B:$Q,16,0))</f>
        <v>24-26 CM</v>
      </c>
      <c r="AC30" s="64"/>
      <c r="AD30" s="61" t="str">
        <f t="shared" si="1"/>
        <v>LLC TRİTONMUTLUKAL WHEAT TORTILLA</v>
      </c>
    </row>
    <row r="31" spans="1:30" ht="36" hidden="1" customHeight="1" x14ac:dyDescent="0.25">
      <c r="A31" s="9" t="s">
        <v>201</v>
      </c>
      <c r="B31" s="107" t="s">
        <v>17</v>
      </c>
      <c r="C31" s="108">
        <f>IF(B31="","",VLOOKUP(AD31,Varsayımlar!$B:$Q,3,0))</f>
        <v>8698829380698</v>
      </c>
      <c r="D31" s="108" t="s">
        <v>498</v>
      </c>
      <c r="E31" s="109" t="s">
        <v>37</v>
      </c>
      <c r="F31" s="107" t="s">
        <v>791</v>
      </c>
      <c r="G31" s="107" t="s">
        <v>792</v>
      </c>
      <c r="H31" s="107" t="str">
        <f>IF(B31="","",VLOOKUP(AD31,Varsayımlar!$B:$Q,5,0))</f>
        <v>TORTİLLAS 25 CM 4 PCS 260G</v>
      </c>
      <c r="I31" s="107">
        <f>IF(B31="","",VLOOKUP(AD31,Varsayımlar!B:T,19,0))</f>
        <v>0</v>
      </c>
      <c r="J31" s="107" t="str">
        <f>IF(B31="","",VLOOKUP(AD31,Varsayımlar!$B:$Q,6,0))</f>
        <v>SADE</v>
      </c>
      <c r="K31" s="107">
        <v>2436</v>
      </c>
      <c r="L31" s="107"/>
      <c r="M31" s="107">
        <f t="shared" si="0"/>
        <v>29</v>
      </c>
      <c r="N31" s="107"/>
      <c r="O31" s="107"/>
      <c r="P31" s="107">
        <f>IF(B31="","",VLOOKUP(AD31,Varsayımlar!$B:$Q,7,0)*K31)</f>
        <v>73080</v>
      </c>
      <c r="Q31" s="107">
        <f>IF(B31="","",VLOOKUP(AD31,Varsayımlar!$B:$Q,8,0))</f>
        <v>25</v>
      </c>
      <c r="R31" s="107" t="str">
        <f>IF(B31="","",VLOOKUP(AD31,Varsayımlar!$B:$Q,9,0))</f>
        <v>SOFT</v>
      </c>
      <c r="S31" s="107">
        <f>IF(B31="","",VLOOKUP(AD31,Varsayımlar!$B:$Q,10,0))</f>
        <v>4</v>
      </c>
      <c r="T31" s="107">
        <f>IF(B31="","",VLOOKUP(AD31,Varsayımlar!$B:$Q,11,0))</f>
        <v>30</v>
      </c>
      <c r="U31" s="107">
        <f>IF(B31="","",VLOOKUP(AD31,Varsayımlar!$B:$Q,12,0))</f>
        <v>260</v>
      </c>
      <c r="V31" s="107" t="str">
        <f>IF(B31="","",VLOOKUP(AD31,Varsayımlar!$B:$Q,13,0))</f>
        <v>YURTDIŞI</v>
      </c>
      <c r="W31" s="107">
        <f>IF(B31="","",VLOOKUP(AD31,Varsayımlar!$B:$Q,14,0))</f>
        <v>6</v>
      </c>
      <c r="X31" s="110">
        <v>46220</v>
      </c>
      <c r="Y31" s="110">
        <v>46404</v>
      </c>
      <c r="Z31" s="107">
        <v>26071725</v>
      </c>
      <c r="AA31" s="107" t="str">
        <f>IF(B31="","",VLOOKUP(AD31,Varsayımlar!$B:$Q,15,0))</f>
        <v>TRİTON -SKT ATILACAK</v>
      </c>
      <c r="AB31" s="107" t="str">
        <f>IF(B31="","",VLOOKUP(AD31,Varsayımlar!$B:$Q,16,0))</f>
        <v>24-26 CM</v>
      </c>
      <c r="AC31" s="64"/>
      <c r="AD31" s="61" t="str">
        <f t="shared" si="1"/>
        <v>LLC TRİTONMUTLUKAL WHEAT TORTILLA</v>
      </c>
    </row>
    <row r="32" spans="1:30" ht="36" hidden="1" customHeight="1" x14ac:dyDescent="0.25">
      <c r="A32" s="9" t="s">
        <v>202</v>
      </c>
      <c r="B32" s="67" t="s">
        <v>17</v>
      </c>
      <c r="C32" s="4">
        <f>IF(B32="","",VLOOKUP(AD32,Varsayımlar!$B:$Q,3,0))</f>
        <v>8698829380698</v>
      </c>
      <c r="D32" s="4" t="s">
        <v>502</v>
      </c>
      <c r="E32" s="105" t="s">
        <v>37</v>
      </c>
      <c r="F32" s="67" t="s">
        <v>793</v>
      </c>
      <c r="G32" s="67" t="s">
        <v>794</v>
      </c>
      <c r="H32" s="67" t="str">
        <f>IF(B32="","",VLOOKUP(AD32,Varsayımlar!$B:$Q,5,0))</f>
        <v>TORTİLLAS 25 CM 4 PCS 260G</v>
      </c>
      <c r="I32" s="67">
        <f>IF(B32="","",VLOOKUP(AD32,Varsayımlar!B:T,19,0))</f>
        <v>0</v>
      </c>
      <c r="J32" s="67" t="str">
        <f>IF(B32="","",VLOOKUP(AD32,Varsayımlar!$B:$Q,6,0))</f>
        <v>SADE</v>
      </c>
      <c r="K32" s="67">
        <v>504</v>
      </c>
      <c r="L32" s="67"/>
      <c r="M32" s="67">
        <f t="shared" si="0"/>
        <v>6</v>
      </c>
      <c r="N32" s="67"/>
      <c r="O32" s="67"/>
      <c r="P32" s="67">
        <f>IF(B32="","",VLOOKUP(AD32,Varsayımlar!$B:$Q,7,0)*K32)</f>
        <v>15120</v>
      </c>
      <c r="Q32" s="67">
        <f>IF(B32="","",VLOOKUP(AD32,Varsayımlar!$B:$Q,8,0))</f>
        <v>25</v>
      </c>
      <c r="R32" s="67" t="str">
        <f>IF(B32="","",VLOOKUP(AD32,Varsayımlar!$B:$Q,9,0))</f>
        <v>SOFT</v>
      </c>
      <c r="S32" s="67">
        <f>IF(B32="","",VLOOKUP(AD32,Varsayımlar!$B:$Q,10,0))</f>
        <v>4</v>
      </c>
      <c r="T32" s="67">
        <f>IF(B32="","",VLOOKUP(AD32,Varsayımlar!$B:$Q,11,0))</f>
        <v>30</v>
      </c>
      <c r="U32" s="67">
        <f>IF(B32="","",VLOOKUP(AD32,Varsayımlar!$B:$Q,12,0))</f>
        <v>260</v>
      </c>
      <c r="V32" s="67" t="str">
        <f>IF(B32="","",VLOOKUP(AD32,Varsayımlar!$B:$Q,13,0))</f>
        <v>YURTDIŞI</v>
      </c>
      <c r="W32" s="67">
        <f>IF(B32="","",VLOOKUP(AD32,Varsayımlar!$B:$Q,14,0))</f>
        <v>6</v>
      </c>
      <c r="X32" s="68">
        <v>46221</v>
      </c>
      <c r="Y32" s="68">
        <v>46405</v>
      </c>
      <c r="Z32" s="67">
        <v>26071825</v>
      </c>
      <c r="AA32" s="67" t="str">
        <f>IF(B32="","",VLOOKUP(AD32,Varsayımlar!$B:$Q,15,0))</f>
        <v>TRİTON -SKT ATILACAK</v>
      </c>
      <c r="AB32" s="67" t="str">
        <f>IF(B32="","",VLOOKUP(AD32,Varsayımlar!$B:$Q,16,0))</f>
        <v>24-26 CM</v>
      </c>
      <c r="AC32" s="64"/>
      <c r="AD32" s="61" t="str">
        <f t="shared" si="1"/>
        <v>LLC TRİTONMUTLUKAL WHEAT TORTILLA</v>
      </c>
    </row>
    <row r="33" spans="1:30" ht="36" hidden="1" customHeight="1" x14ac:dyDescent="0.25">
      <c r="A33" s="9" t="s">
        <v>203</v>
      </c>
      <c r="B33" s="67" t="s">
        <v>17</v>
      </c>
      <c r="C33" s="4">
        <f>IF(B33="","",VLOOKUP(AD33,Varsayımlar!$B:$Q,3,0))</f>
        <v>8698829380698</v>
      </c>
      <c r="D33" s="4" t="s">
        <v>502</v>
      </c>
      <c r="E33" s="105" t="s">
        <v>37</v>
      </c>
      <c r="F33" s="67" t="s">
        <v>793</v>
      </c>
      <c r="G33" s="67" t="s">
        <v>795</v>
      </c>
      <c r="H33" s="67" t="str">
        <f>IF(B33="","",VLOOKUP(AD33,Varsayımlar!$B:$Q,5,0))</f>
        <v>TORTİLLAS 25 CM 4 PCS 260G</v>
      </c>
      <c r="I33" s="67">
        <f>IF(B33="","",VLOOKUP(AD33,Varsayımlar!B:T,19,0))</f>
        <v>0</v>
      </c>
      <c r="J33" s="67" t="str">
        <f>IF(B33="","",VLOOKUP(AD33,Varsayımlar!$B:$Q,6,0))</f>
        <v>SADE</v>
      </c>
      <c r="K33" s="67">
        <v>1932</v>
      </c>
      <c r="L33" s="67"/>
      <c r="M33" s="67">
        <f t="shared" si="0"/>
        <v>23</v>
      </c>
      <c r="N33" s="67"/>
      <c r="O33" s="67"/>
      <c r="P33" s="67">
        <f>IF(B33="","",VLOOKUP(AD33,Varsayımlar!$B:$Q,7,0)*K33)</f>
        <v>57960</v>
      </c>
      <c r="Q33" s="67">
        <f>IF(B33="","",VLOOKUP(AD33,Varsayımlar!$B:$Q,8,0))</f>
        <v>25</v>
      </c>
      <c r="R33" s="67" t="str">
        <f>IF(B33="","",VLOOKUP(AD33,Varsayımlar!$B:$Q,9,0))</f>
        <v>SOFT</v>
      </c>
      <c r="S33" s="67">
        <f>IF(B33="","",VLOOKUP(AD33,Varsayımlar!$B:$Q,10,0))</f>
        <v>4</v>
      </c>
      <c r="T33" s="67">
        <f>IF(B33="","",VLOOKUP(AD33,Varsayımlar!$B:$Q,11,0))</f>
        <v>30</v>
      </c>
      <c r="U33" s="67">
        <f>IF(B33="","",VLOOKUP(AD33,Varsayımlar!$B:$Q,12,0))</f>
        <v>260</v>
      </c>
      <c r="V33" s="67" t="str">
        <f>IF(B33="","",VLOOKUP(AD33,Varsayımlar!$B:$Q,13,0))</f>
        <v>YURTDIŞI</v>
      </c>
      <c r="W33" s="67">
        <f>IF(B33="","",VLOOKUP(AD33,Varsayımlar!$B:$Q,14,0))</f>
        <v>6</v>
      </c>
      <c r="X33" s="68">
        <v>46221</v>
      </c>
      <c r="Y33" s="68">
        <v>46405</v>
      </c>
      <c r="Z33" s="67">
        <v>26071825</v>
      </c>
      <c r="AA33" s="67" t="str">
        <f>IF(B33="","",VLOOKUP(AD33,Varsayımlar!$B:$Q,15,0))</f>
        <v>TRİTON -SKT ATILACAK</v>
      </c>
      <c r="AB33" s="67" t="str">
        <f>IF(B33="","",VLOOKUP(AD33,Varsayımlar!$B:$Q,16,0))</f>
        <v>24-26 CM</v>
      </c>
      <c r="AC33" s="64"/>
      <c r="AD33" s="61" t="str">
        <f t="shared" si="1"/>
        <v>LLC TRİTONMUTLUKAL WHEAT TORTILLA</v>
      </c>
    </row>
    <row r="34" spans="1:30" ht="36" hidden="1" customHeight="1" x14ac:dyDescent="0.25">
      <c r="A34" s="9" t="s">
        <v>204</v>
      </c>
      <c r="B34" s="154" t="s">
        <v>17</v>
      </c>
      <c r="C34" s="155">
        <f>IF(B34="","",VLOOKUP(AD34,Varsayımlar!$B:$Q,3,0))</f>
        <v>8698829380698</v>
      </c>
      <c r="D34" s="155" t="s">
        <v>506</v>
      </c>
      <c r="E34" s="166" t="s">
        <v>37</v>
      </c>
      <c r="F34" s="154" t="s">
        <v>796</v>
      </c>
      <c r="G34" s="154" t="s">
        <v>797</v>
      </c>
      <c r="H34" s="154" t="str">
        <f>IF(B34="","",VLOOKUP(AD34,Varsayımlar!$B:$Q,5,0))</f>
        <v>TORTİLLAS 25 CM 4 PCS 260G</v>
      </c>
      <c r="I34" s="154">
        <f>IF(B34="","",VLOOKUP(AD34,Varsayımlar!B:T,19,0))</f>
        <v>0</v>
      </c>
      <c r="J34" s="154" t="str">
        <f>IF(B34="","",VLOOKUP(AD34,Varsayımlar!$B:$Q,6,0))</f>
        <v>SADE</v>
      </c>
      <c r="K34" s="154">
        <v>2436</v>
      </c>
      <c r="L34" s="154"/>
      <c r="M34" s="154">
        <f t="shared" si="0"/>
        <v>29</v>
      </c>
      <c r="N34" s="154"/>
      <c r="O34" s="154"/>
      <c r="P34" s="154">
        <f>IF(B34="","",VLOOKUP(AD34,Varsayımlar!$B:$Q,7,0)*K34)</f>
        <v>73080</v>
      </c>
      <c r="Q34" s="154">
        <f>IF(B34="","",VLOOKUP(AD34,Varsayımlar!$B:$Q,8,0))</f>
        <v>25</v>
      </c>
      <c r="R34" s="154" t="str">
        <f>IF(B34="","",VLOOKUP(AD34,Varsayımlar!$B:$Q,9,0))</f>
        <v>SOFT</v>
      </c>
      <c r="S34" s="154">
        <f>IF(B34="","",VLOOKUP(AD34,Varsayımlar!$B:$Q,10,0))</f>
        <v>4</v>
      </c>
      <c r="T34" s="154">
        <f>IF(B34="","",VLOOKUP(AD34,Varsayımlar!$B:$Q,11,0))</f>
        <v>30</v>
      </c>
      <c r="U34" s="154">
        <f>IF(B34="","",VLOOKUP(AD34,Varsayımlar!$B:$Q,12,0))</f>
        <v>260</v>
      </c>
      <c r="V34" s="154" t="str">
        <f>IF(B34="","",VLOOKUP(AD34,Varsayımlar!$B:$Q,13,0))</f>
        <v>YURTDIŞI</v>
      </c>
      <c r="W34" s="154">
        <f>IF(B34="","",VLOOKUP(AD34,Varsayımlar!$B:$Q,14,0))</f>
        <v>6</v>
      </c>
      <c r="X34" s="157">
        <v>46223</v>
      </c>
      <c r="Y34" s="157">
        <v>46407</v>
      </c>
      <c r="Z34" s="154">
        <v>26072025</v>
      </c>
      <c r="AA34" s="154" t="str">
        <f>IF(B34="","",VLOOKUP(AD34,Varsayımlar!$B:$Q,15,0))</f>
        <v>TRİTON -SKT ATILACAK</v>
      </c>
      <c r="AB34" s="154" t="str">
        <f>IF(B34="","",VLOOKUP(AD34,Varsayımlar!$B:$Q,16,0))</f>
        <v>24-26 CM</v>
      </c>
      <c r="AC34" s="64"/>
      <c r="AD34" s="61" t="str">
        <f t="shared" si="1"/>
        <v>LLC TRİTONMUTLUKAL WHEAT TORTILLA</v>
      </c>
    </row>
    <row r="35" spans="1:30" ht="36" hidden="1" customHeight="1" x14ac:dyDescent="0.25">
      <c r="A35" s="9" t="s">
        <v>205</v>
      </c>
      <c r="B35" s="82" t="s">
        <v>17</v>
      </c>
      <c r="C35" s="83">
        <f>IF(B35="","",VLOOKUP(AD35,Varsayımlar!$B:$Q,3,0))</f>
        <v>8698829380698</v>
      </c>
      <c r="D35" s="83" t="s">
        <v>509</v>
      </c>
      <c r="E35" s="104" t="s">
        <v>37</v>
      </c>
      <c r="F35" s="82" t="s">
        <v>798</v>
      </c>
      <c r="G35" s="82" t="s">
        <v>799</v>
      </c>
      <c r="H35" s="82" t="str">
        <f>IF(B35="","",VLOOKUP(AD35,Varsayımlar!$B:$Q,5,0))</f>
        <v>TORTİLLAS 25 CM 4 PCS 260G</v>
      </c>
      <c r="I35" s="82">
        <f>IF(B35="","",VLOOKUP(AD35,Varsayımlar!B:T,19,0))</f>
        <v>0</v>
      </c>
      <c r="J35" s="82" t="str">
        <f>IF(B35="","",VLOOKUP(AD35,Varsayımlar!$B:$Q,6,0))</f>
        <v>SADE</v>
      </c>
      <c r="K35" s="82">
        <v>1932</v>
      </c>
      <c r="L35" s="82"/>
      <c r="M35" s="82">
        <f t="shared" si="0"/>
        <v>23</v>
      </c>
      <c r="N35" s="82"/>
      <c r="O35" s="82"/>
      <c r="P35" s="82">
        <f>IF(B35="","",VLOOKUP(AD35,Varsayımlar!$B:$Q,7,0)*K35)</f>
        <v>57960</v>
      </c>
      <c r="Q35" s="82">
        <f>IF(B35="","",VLOOKUP(AD35,Varsayımlar!$B:$Q,8,0))</f>
        <v>25</v>
      </c>
      <c r="R35" s="82" t="str">
        <f>IF(B35="","",VLOOKUP(AD35,Varsayımlar!$B:$Q,9,0))</f>
        <v>SOFT</v>
      </c>
      <c r="S35" s="82">
        <f>IF(B35="","",VLOOKUP(AD35,Varsayımlar!$B:$Q,10,0))</f>
        <v>4</v>
      </c>
      <c r="T35" s="82">
        <f>IF(B35="","",VLOOKUP(AD35,Varsayımlar!$B:$Q,11,0))</f>
        <v>30</v>
      </c>
      <c r="U35" s="82">
        <f>IF(B35="","",VLOOKUP(AD35,Varsayımlar!$B:$Q,12,0))</f>
        <v>260</v>
      </c>
      <c r="V35" s="82" t="str">
        <f>IF(B35="","",VLOOKUP(AD35,Varsayımlar!$B:$Q,13,0))</f>
        <v>YURTDIŞI</v>
      </c>
      <c r="W35" s="82">
        <f>IF(B35="","",VLOOKUP(AD35,Varsayımlar!$B:$Q,14,0))</f>
        <v>6</v>
      </c>
      <c r="X35" s="84">
        <v>46224</v>
      </c>
      <c r="Y35" s="84">
        <v>46408</v>
      </c>
      <c r="Z35" s="82">
        <v>26072125</v>
      </c>
      <c r="AA35" s="82" t="str">
        <f>IF(B35="","",VLOOKUP(AD35,Varsayımlar!$B:$Q,15,0))</f>
        <v>TRİTON -SKT ATILACAK</v>
      </c>
      <c r="AB35" s="82" t="str">
        <f>IF(B35="","",VLOOKUP(AD35,Varsayımlar!$B:$Q,16,0))</f>
        <v>24-26 CM</v>
      </c>
      <c r="AC35" s="64"/>
      <c r="AD35" s="61" t="str">
        <f t="shared" si="1"/>
        <v>LLC TRİTONMUTLUKAL WHEAT TORTILLA</v>
      </c>
    </row>
    <row r="36" spans="1:30" ht="36" hidden="1" customHeight="1" x14ac:dyDescent="0.25">
      <c r="A36" s="9" t="s">
        <v>206</v>
      </c>
      <c r="B36" s="82" t="s">
        <v>17</v>
      </c>
      <c r="C36" s="83">
        <f>IF(B36="","",VLOOKUP(AD36,Varsayımlar!$B:$Q,3,0))</f>
        <v>8698829380698</v>
      </c>
      <c r="D36" s="83" t="s">
        <v>509</v>
      </c>
      <c r="E36" s="104" t="s">
        <v>37</v>
      </c>
      <c r="F36" s="82" t="s">
        <v>798</v>
      </c>
      <c r="G36" s="82" t="s">
        <v>800</v>
      </c>
      <c r="H36" s="82" t="str">
        <f>IF(B36="","",VLOOKUP(AD36,Varsayımlar!$B:$Q,5,0))</f>
        <v>TORTİLLAS 25 CM 4 PCS 260G</v>
      </c>
      <c r="I36" s="82">
        <f>IF(B36="","",VLOOKUP(AD36,Varsayımlar!B:T,19,0))</f>
        <v>0</v>
      </c>
      <c r="J36" s="82" t="str">
        <f>IF(B36="","",VLOOKUP(AD36,Varsayımlar!$B:$Q,6,0))</f>
        <v>SADE</v>
      </c>
      <c r="K36" s="82">
        <v>504</v>
      </c>
      <c r="L36" s="82"/>
      <c r="M36" s="82">
        <f t="shared" si="0"/>
        <v>6</v>
      </c>
      <c r="N36" s="82"/>
      <c r="O36" s="82"/>
      <c r="P36" s="82">
        <f>IF(B36="","",VLOOKUP(AD36,Varsayımlar!$B:$Q,7,0)*K36)</f>
        <v>15120</v>
      </c>
      <c r="Q36" s="82">
        <f>IF(B36="","",VLOOKUP(AD36,Varsayımlar!$B:$Q,8,0))</f>
        <v>25</v>
      </c>
      <c r="R36" s="82" t="str">
        <f>IF(B36="","",VLOOKUP(AD36,Varsayımlar!$B:$Q,9,0))</f>
        <v>SOFT</v>
      </c>
      <c r="S36" s="82">
        <f>IF(B36="","",VLOOKUP(AD36,Varsayımlar!$B:$Q,10,0))</f>
        <v>4</v>
      </c>
      <c r="T36" s="82">
        <f>IF(B36="","",VLOOKUP(AD36,Varsayımlar!$B:$Q,11,0))</f>
        <v>30</v>
      </c>
      <c r="U36" s="82">
        <f>IF(B36="","",VLOOKUP(AD36,Varsayımlar!$B:$Q,12,0))</f>
        <v>260</v>
      </c>
      <c r="V36" s="82" t="str">
        <f>IF(B36="","",VLOOKUP(AD36,Varsayımlar!$B:$Q,13,0))</f>
        <v>YURTDIŞI</v>
      </c>
      <c r="W36" s="82">
        <f>IF(B36="","",VLOOKUP(AD36,Varsayımlar!$B:$Q,14,0))</f>
        <v>6</v>
      </c>
      <c r="X36" s="84">
        <v>46224</v>
      </c>
      <c r="Y36" s="84">
        <v>46408</v>
      </c>
      <c r="Z36" s="82">
        <v>26072125</v>
      </c>
      <c r="AA36" s="82" t="str">
        <f>IF(B36="","",VLOOKUP(AD36,Varsayımlar!$B:$Q,15,0))</f>
        <v>TRİTON -SKT ATILACAK</v>
      </c>
      <c r="AB36" s="82" t="str">
        <f>IF(B36="","",VLOOKUP(AD36,Varsayımlar!$B:$Q,16,0))</f>
        <v>24-26 CM</v>
      </c>
      <c r="AC36" s="64"/>
      <c r="AD36" s="61" t="str">
        <f t="shared" si="1"/>
        <v>LLC TRİTONMUTLUKAL WHEAT TORTILLA</v>
      </c>
    </row>
    <row r="37" spans="1:30" ht="36" hidden="1" customHeight="1" x14ac:dyDescent="0.25">
      <c r="A37" s="9" t="s">
        <v>207</v>
      </c>
      <c r="B37" s="115" t="s">
        <v>17</v>
      </c>
      <c r="C37" s="116">
        <f>IF(B37="","",VLOOKUP(AD37,Varsayımlar!$B:$Q,3,0))</f>
        <v>8698829380698</v>
      </c>
      <c r="D37" s="116" t="s">
        <v>513</v>
      </c>
      <c r="E37" s="117" t="s">
        <v>37</v>
      </c>
      <c r="F37" s="115" t="s">
        <v>801</v>
      </c>
      <c r="G37" s="115" t="s">
        <v>802</v>
      </c>
      <c r="H37" s="115" t="str">
        <f>IF(B37="","",VLOOKUP(AD37,Varsayımlar!$B:$Q,5,0))</f>
        <v>TORTİLLAS 25 CM 4 PCS 260G</v>
      </c>
      <c r="I37" s="115">
        <f>IF(B37="","",VLOOKUP(AD37,Varsayımlar!B:T,19,0))</f>
        <v>0</v>
      </c>
      <c r="J37" s="115" t="str">
        <f>IF(B37="","",VLOOKUP(AD37,Varsayımlar!$B:$Q,6,0))</f>
        <v>SADE</v>
      </c>
      <c r="K37" s="115">
        <v>1260</v>
      </c>
      <c r="L37" s="115"/>
      <c r="M37" s="115">
        <f t="shared" si="0"/>
        <v>15</v>
      </c>
      <c r="N37" s="115"/>
      <c r="O37" s="115"/>
      <c r="P37" s="115">
        <f>IF(B37="","",VLOOKUP(AD37,Varsayımlar!$B:$Q,7,0)*K37)</f>
        <v>37800</v>
      </c>
      <c r="Q37" s="115">
        <f>IF(B37="","",VLOOKUP(AD37,Varsayımlar!$B:$Q,8,0))</f>
        <v>25</v>
      </c>
      <c r="R37" s="115" t="str">
        <f>IF(B37="","",VLOOKUP(AD37,Varsayımlar!$B:$Q,9,0))</f>
        <v>SOFT</v>
      </c>
      <c r="S37" s="115">
        <f>IF(B37="","",VLOOKUP(AD37,Varsayımlar!$B:$Q,10,0))</f>
        <v>4</v>
      </c>
      <c r="T37" s="115">
        <f>IF(B37="","",VLOOKUP(AD37,Varsayımlar!$B:$Q,11,0))</f>
        <v>30</v>
      </c>
      <c r="U37" s="115">
        <f>IF(B37="","",VLOOKUP(AD37,Varsayımlar!$B:$Q,12,0))</f>
        <v>260</v>
      </c>
      <c r="V37" s="115" t="str">
        <f>IF(B37="","",VLOOKUP(AD37,Varsayımlar!$B:$Q,13,0))</f>
        <v>YURTDIŞI</v>
      </c>
      <c r="W37" s="115">
        <f>IF(B37="","",VLOOKUP(AD37,Varsayımlar!$B:$Q,14,0))</f>
        <v>6</v>
      </c>
      <c r="X37" s="118">
        <v>46225</v>
      </c>
      <c r="Y37" s="118">
        <v>46409</v>
      </c>
      <c r="Z37" s="115">
        <v>26072225</v>
      </c>
      <c r="AA37" s="115" t="str">
        <f>IF(B37="","",VLOOKUP(AD37,Varsayımlar!$B:$Q,15,0))</f>
        <v>TRİTON -SKT ATILACAK</v>
      </c>
      <c r="AB37" s="115" t="str">
        <f>IF(B37="","",VLOOKUP(AD37,Varsayımlar!$B:$Q,16,0))</f>
        <v>24-26 CM</v>
      </c>
      <c r="AC37" s="64"/>
      <c r="AD37" s="61" t="str">
        <f t="shared" si="1"/>
        <v>LLC TRİTONMUTLUKAL WHEAT TORTILLA</v>
      </c>
    </row>
    <row r="38" spans="1:30" ht="36" hidden="1" customHeight="1" x14ac:dyDescent="0.25">
      <c r="A38" s="9" t="s">
        <v>208</v>
      </c>
      <c r="B38" s="115" t="s">
        <v>17</v>
      </c>
      <c r="C38" s="116">
        <f>IF(B38="","",VLOOKUP(AD38,Varsayımlar!$B:$Q,3,0))</f>
        <v>8698829380698</v>
      </c>
      <c r="D38" s="116" t="s">
        <v>513</v>
      </c>
      <c r="E38" s="117" t="s">
        <v>37</v>
      </c>
      <c r="F38" s="115" t="s">
        <v>801</v>
      </c>
      <c r="G38" s="115" t="s">
        <v>803</v>
      </c>
      <c r="H38" s="115" t="str">
        <f>IF(B38="","",VLOOKUP(AD38,Varsayımlar!$B:$Q,5,0))</f>
        <v>TORTİLLAS 25 CM 4 PCS 260G</v>
      </c>
      <c r="I38" s="115">
        <f>IF(B38="","",VLOOKUP(AD38,Varsayımlar!B:T,19,0))</f>
        <v>0</v>
      </c>
      <c r="J38" s="115" t="str">
        <f>IF(B38="","",VLOOKUP(AD38,Varsayımlar!$B:$Q,6,0))</f>
        <v>SADE</v>
      </c>
      <c r="K38" s="115">
        <v>1176</v>
      </c>
      <c r="L38" s="115"/>
      <c r="M38" s="115">
        <f t="shared" si="0"/>
        <v>14</v>
      </c>
      <c r="N38" s="115"/>
      <c r="O38" s="115"/>
      <c r="P38" s="115">
        <f>IF(B38="","",VLOOKUP(AD38,Varsayımlar!$B:$Q,7,0)*K38)</f>
        <v>35280</v>
      </c>
      <c r="Q38" s="115">
        <f>IF(B38="","",VLOOKUP(AD38,Varsayımlar!$B:$Q,8,0))</f>
        <v>25</v>
      </c>
      <c r="R38" s="115" t="str">
        <f>IF(B38="","",VLOOKUP(AD38,Varsayımlar!$B:$Q,9,0))</f>
        <v>SOFT</v>
      </c>
      <c r="S38" s="115">
        <f>IF(B38="","",VLOOKUP(AD38,Varsayımlar!$B:$Q,10,0))</f>
        <v>4</v>
      </c>
      <c r="T38" s="115">
        <f>IF(B38="","",VLOOKUP(AD38,Varsayımlar!$B:$Q,11,0))</f>
        <v>30</v>
      </c>
      <c r="U38" s="115">
        <f>IF(B38="","",VLOOKUP(AD38,Varsayımlar!$B:$Q,12,0))</f>
        <v>260</v>
      </c>
      <c r="V38" s="115" t="str">
        <f>IF(B38="","",VLOOKUP(AD38,Varsayımlar!$B:$Q,13,0))</f>
        <v>YURTDIŞI</v>
      </c>
      <c r="W38" s="115">
        <f>IF(B38="","",VLOOKUP(AD38,Varsayımlar!$B:$Q,14,0))</f>
        <v>6</v>
      </c>
      <c r="X38" s="118">
        <v>46225</v>
      </c>
      <c r="Y38" s="118">
        <v>46409</v>
      </c>
      <c r="Z38" s="115">
        <v>26072225</v>
      </c>
      <c r="AA38" s="115" t="str">
        <f>IF(B38="","",VLOOKUP(AD38,Varsayımlar!$B:$Q,15,0))</f>
        <v>TRİTON -SKT ATILACAK</v>
      </c>
      <c r="AB38" s="115" t="str">
        <f>IF(B38="","",VLOOKUP(AD38,Varsayımlar!$B:$Q,16,0))</f>
        <v>24-26 CM</v>
      </c>
      <c r="AC38" s="64"/>
      <c r="AD38" s="61" t="str">
        <f t="shared" si="1"/>
        <v>LLC TRİTONMUTLUKAL WHEAT TORTILLA</v>
      </c>
    </row>
    <row r="39" spans="1:30" ht="36" hidden="1" customHeight="1" x14ac:dyDescent="0.25">
      <c r="A39" s="9" t="s">
        <v>209</v>
      </c>
      <c r="B39" s="77" t="s">
        <v>17</v>
      </c>
      <c r="C39" s="76">
        <f>IF(B39="","",VLOOKUP(AD39,Varsayımlar!$B:$Q,3,0))</f>
        <v>8698829380698</v>
      </c>
      <c r="D39" s="76" t="s">
        <v>517</v>
      </c>
      <c r="E39" s="119" t="s">
        <v>37</v>
      </c>
      <c r="F39" s="77" t="s">
        <v>804</v>
      </c>
      <c r="G39" s="77" t="s">
        <v>805</v>
      </c>
      <c r="H39" s="77" t="str">
        <f>IF(B39="","",VLOOKUP(AD39,Varsayımlar!$B:$Q,5,0))</f>
        <v>TORTİLLAS 25 CM 4 PCS 260G</v>
      </c>
      <c r="I39" s="77">
        <f>IF(B39="","",VLOOKUP(AD39,Varsayımlar!B:T,19,0))</f>
        <v>0</v>
      </c>
      <c r="J39" s="77" t="str">
        <f>IF(B39="","",VLOOKUP(AD39,Varsayımlar!$B:$Q,6,0))</f>
        <v>SADE</v>
      </c>
      <c r="K39" s="77">
        <v>1176</v>
      </c>
      <c r="L39" s="77"/>
      <c r="M39" s="77">
        <f t="shared" si="0"/>
        <v>14</v>
      </c>
      <c r="N39" s="77"/>
      <c r="O39" s="77"/>
      <c r="P39" s="77">
        <f>IF(B39="","",VLOOKUP(AD39,Varsayımlar!$B:$Q,7,0)*K39)</f>
        <v>35280</v>
      </c>
      <c r="Q39" s="77">
        <f>IF(B39="","",VLOOKUP(AD39,Varsayımlar!$B:$Q,8,0))</f>
        <v>25</v>
      </c>
      <c r="R39" s="77" t="str">
        <f>IF(B39="","",VLOOKUP(AD39,Varsayımlar!$B:$Q,9,0))</f>
        <v>SOFT</v>
      </c>
      <c r="S39" s="77">
        <f>IF(B39="","",VLOOKUP(AD39,Varsayımlar!$B:$Q,10,0))</f>
        <v>4</v>
      </c>
      <c r="T39" s="77">
        <f>IF(B39="","",VLOOKUP(AD39,Varsayımlar!$B:$Q,11,0))</f>
        <v>30</v>
      </c>
      <c r="U39" s="77">
        <f>IF(B39="","",VLOOKUP(AD39,Varsayımlar!$B:$Q,12,0))</f>
        <v>260</v>
      </c>
      <c r="V39" s="77" t="str">
        <f>IF(B39="","",VLOOKUP(AD39,Varsayımlar!$B:$Q,13,0))</f>
        <v>YURTDIŞI</v>
      </c>
      <c r="W39" s="77">
        <f>IF(B39="","",VLOOKUP(AD39,Varsayımlar!$B:$Q,14,0))</f>
        <v>6</v>
      </c>
      <c r="X39" s="78">
        <v>46226</v>
      </c>
      <c r="Y39" s="78">
        <v>46410</v>
      </c>
      <c r="Z39" s="77">
        <v>26072325</v>
      </c>
      <c r="AA39" s="77" t="str">
        <f>IF(B39="","",VLOOKUP(AD39,Varsayımlar!$B:$Q,15,0))</f>
        <v>TRİTON -SKT ATILACAK</v>
      </c>
      <c r="AB39" s="77" t="str">
        <f>IF(B39="","",VLOOKUP(AD39,Varsayımlar!$B:$Q,16,0))</f>
        <v>24-26 CM</v>
      </c>
      <c r="AC39" s="64"/>
      <c r="AD39" s="61" t="str">
        <f t="shared" si="1"/>
        <v>LLC TRİTONMUTLUKAL WHEAT TORTILLA</v>
      </c>
    </row>
    <row r="40" spans="1:30" ht="36" hidden="1" customHeight="1" x14ac:dyDescent="0.25">
      <c r="A40" s="9" t="s">
        <v>210</v>
      </c>
      <c r="B40" s="77" t="s">
        <v>17</v>
      </c>
      <c r="C40" s="76">
        <f>IF(B40="","",VLOOKUP(AD40,Varsayımlar!$B:$Q,3,0))</f>
        <v>8698829380698</v>
      </c>
      <c r="D40" s="76" t="s">
        <v>517</v>
      </c>
      <c r="E40" s="119" t="s">
        <v>37</v>
      </c>
      <c r="F40" s="77" t="s">
        <v>804</v>
      </c>
      <c r="G40" s="77" t="s">
        <v>806</v>
      </c>
      <c r="H40" s="77" t="str">
        <f>IF(B40="","",VLOOKUP(AD40,Varsayımlar!$B:$Q,5,0))</f>
        <v>TORTİLLAS 25 CM 4 PCS 260G</v>
      </c>
      <c r="I40" s="77">
        <f>IF(B40="","",VLOOKUP(AD40,Varsayımlar!B:T,19,0))</f>
        <v>0</v>
      </c>
      <c r="J40" s="77" t="str">
        <f>IF(B40="","",VLOOKUP(AD40,Varsayımlar!$B:$Q,6,0))</f>
        <v>SADE</v>
      </c>
      <c r="K40" s="77">
        <v>420</v>
      </c>
      <c r="L40" s="77"/>
      <c r="M40" s="77">
        <f t="shared" si="0"/>
        <v>5</v>
      </c>
      <c r="N40" s="77"/>
      <c r="O40" s="77"/>
      <c r="P40" s="77">
        <f>IF(B40="","",VLOOKUP(AD40,Varsayımlar!$B:$Q,7,0)*K40)</f>
        <v>12600</v>
      </c>
      <c r="Q40" s="77">
        <f>IF(B40="","",VLOOKUP(AD40,Varsayımlar!$B:$Q,8,0))</f>
        <v>25</v>
      </c>
      <c r="R40" s="77" t="str">
        <f>IF(B40="","",VLOOKUP(AD40,Varsayımlar!$B:$Q,9,0))</f>
        <v>SOFT</v>
      </c>
      <c r="S40" s="77">
        <f>IF(B40="","",VLOOKUP(AD40,Varsayımlar!$B:$Q,10,0))</f>
        <v>4</v>
      </c>
      <c r="T40" s="77">
        <f>IF(B40="","",VLOOKUP(AD40,Varsayımlar!$B:$Q,11,0))</f>
        <v>30</v>
      </c>
      <c r="U40" s="77">
        <f>IF(B40="","",VLOOKUP(AD40,Varsayımlar!$B:$Q,12,0))</f>
        <v>260</v>
      </c>
      <c r="V40" s="77" t="str">
        <f>IF(B40="","",VLOOKUP(AD40,Varsayımlar!$B:$Q,13,0))</f>
        <v>YURTDIŞI</v>
      </c>
      <c r="W40" s="77">
        <f>IF(B40="","",VLOOKUP(AD40,Varsayımlar!$B:$Q,14,0))</f>
        <v>6</v>
      </c>
      <c r="X40" s="78">
        <v>46226</v>
      </c>
      <c r="Y40" s="78">
        <v>46410</v>
      </c>
      <c r="Z40" s="77">
        <v>26072325</v>
      </c>
      <c r="AA40" s="77" t="str">
        <f>IF(B40="","",VLOOKUP(AD40,Varsayımlar!$B:$Q,15,0))</f>
        <v>TRİTON -SKT ATILACAK</v>
      </c>
      <c r="AB40" s="77" t="str">
        <f>IF(B40="","",VLOOKUP(AD40,Varsayımlar!$B:$Q,16,0))</f>
        <v>24-26 CM</v>
      </c>
      <c r="AC40" s="64"/>
      <c r="AD40" s="61" t="str">
        <f t="shared" si="1"/>
        <v>LLC TRİTONMUTLUKAL WHEAT TORTILLA</v>
      </c>
    </row>
    <row r="41" spans="1:30" ht="36" hidden="1" customHeight="1" x14ac:dyDescent="0.25">
      <c r="A41" s="9" t="s">
        <v>211</v>
      </c>
      <c r="B41" s="77" t="s">
        <v>17</v>
      </c>
      <c r="C41" s="76">
        <f>IF(B41="","",VLOOKUP(AD41,Varsayımlar!$B:$Q,3,0))</f>
        <v>8698829380698</v>
      </c>
      <c r="D41" s="76" t="s">
        <v>517</v>
      </c>
      <c r="E41" s="119" t="s">
        <v>37</v>
      </c>
      <c r="F41" s="77" t="s">
        <v>804</v>
      </c>
      <c r="G41" s="77" t="s">
        <v>807</v>
      </c>
      <c r="H41" s="77" t="str">
        <f>IF(B41="","",VLOOKUP(AD41,Varsayımlar!$B:$Q,5,0))</f>
        <v>TORTİLLAS 25 CM 4 PCS 260G</v>
      </c>
      <c r="I41" s="77">
        <f>IF(B41="","",VLOOKUP(AD41,Varsayımlar!B:T,19,0))</f>
        <v>0</v>
      </c>
      <c r="J41" s="77" t="str">
        <f>IF(B41="","",VLOOKUP(AD41,Varsayımlar!$B:$Q,6,0))</f>
        <v>SADE</v>
      </c>
      <c r="K41" s="77">
        <v>840</v>
      </c>
      <c r="L41" s="77"/>
      <c r="M41" s="77">
        <f t="shared" si="0"/>
        <v>10</v>
      </c>
      <c r="N41" s="77"/>
      <c r="O41" s="77"/>
      <c r="P41" s="77">
        <f>IF(B41="","",VLOOKUP(AD41,Varsayımlar!$B:$Q,7,0)*K41)</f>
        <v>25200</v>
      </c>
      <c r="Q41" s="77">
        <f>IF(B41="","",VLOOKUP(AD41,Varsayımlar!$B:$Q,8,0))</f>
        <v>25</v>
      </c>
      <c r="R41" s="77" t="str">
        <f>IF(B41="","",VLOOKUP(AD41,Varsayımlar!$B:$Q,9,0))</f>
        <v>SOFT</v>
      </c>
      <c r="S41" s="77">
        <f>IF(B41="","",VLOOKUP(AD41,Varsayımlar!$B:$Q,10,0))</f>
        <v>4</v>
      </c>
      <c r="T41" s="77">
        <f>IF(B41="","",VLOOKUP(AD41,Varsayımlar!$B:$Q,11,0))</f>
        <v>30</v>
      </c>
      <c r="U41" s="77">
        <f>IF(B41="","",VLOOKUP(AD41,Varsayımlar!$B:$Q,12,0))</f>
        <v>260</v>
      </c>
      <c r="V41" s="77" t="str">
        <f>IF(B41="","",VLOOKUP(AD41,Varsayımlar!$B:$Q,13,0))</f>
        <v>YURTDIŞI</v>
      </c>
      <c r="W41" s="77">
        <f>IF(B41="","",VLOOKUP(AD41,Varsayımlar!$B:$Q,14,0))</f>
        <v>6</v>
      </c>
      <c r="X41" s="78">
        <v>46226</v>
      </c>
      <c r="Y41" s="78">
        <v>46410</v>
      </c>
      <c r="Z41" s="77">
        <v>26072325</v>
      </c>
      <c r="AA41" s="77" t="str">
        <f>IF(B41="","",VLOOKUP(AD41,Varsayımlar!$B:$Q,15,0))</f>
        <v>TRİTON -SKT ATILACAK</v>
      </c>
      <c r="AB41" s="77" t="str">
        <f>IF(B41="","",VLOOKUP(AD41,Varsayımlar!$B:$Q,16,0))</f>
        <v>24-26 CM</v>
      </c>
      <c r="AC41" s="64"/>
      <c r="AD41" s="61" t="str">
        <f t="shared" si="1"/>
        <v>LLC TRİTONMUTLUKAL WHEAT TORTILLA</v>
      </c>
    </row>
    <row r="42" spans="1:30" ht="36" hidden="1" customHeight="1" x14ac:dyDescent="0.25">
      <c r="A42" s="9" t="s">
        <v>212</v>
      </c>
      <c r="B42" s="64" t="s">
        <v>17</v>
      </c>
      <c r="C42" s="65">
        <f>IF(B42="","",VLOOKUP(AD42,Varsayımlar!$B:$Q,3,0))</f>
        <v>8698829380698</v>
      </c>
      <c r="D42" s="65" t="s">
        <v>522</v>
      </c>
      <c r="E42" s="167" t="s">
        <v>37</v>
      </c>
      <c r="F42" s="64" t="s">
        <v>808</v>
      </c>
      <c r="G42" s="64" t="s">
        <v>809</v>
      </c>
      <c r="H42" s="64" t="str">
        <f>IF(B42="","",VLOOKUP(AD42,Varsayımlar!$B:$Q,5,0))</f>
        <v>TORTİLLAS 25 CM 4 PCS 260G</v>
      </c>
      <c r="I42" s="64">
        <f>IF(B42="","",VLOOKUP(AD42,Varsayımlar!B:T,19,0))</f>
        <v>0</v>
      </c>
      <c r="J42" s="64" t="str">
        <f>IF(B42="","",VLOOKUP(AD42,Varsayımlar!$B:$Q,6,0))</f>
        <v>SADE</v>
      </c>
      <c r="K42" s="64">
        <v>1596</v>
      </c>
      <c r="L42" s="64"/>
      <c r="M42" s="64">
        <f t="shared" si="0"/>
        <v>19</v>
      </c>
      <c r="N42" s="64"/>
      <c r="O42" s="64"/>
      <c r="P42" s="64">
        <f>IF(B42="","",VLOOKUP(AD42,Varsayımlar!$B:$Q,7,0)*K42)</f>
        <v>47880</v>
      </c>
      <c r="Q42" s="64">
        <f>IF(B42="","",VLOOKUP(AD42,Varsayımlar!$B:$Q,8,0))</f>
        <v>25</v>
      </c>
      <c r="R42" s="64" t="str">
        <f>IF(B42="","",VLOOKUP(AD42,Varsayımlar!$B:$Q,9,0))</f>
        <v>SOFT</v>
      </c>
      <c r="S42" s="64">
        <f>IF(B42="","",VLOOKUP(AD42,Varsayımlar!$B:$Q,10,0))</f>
        <v>4</v>
      </c>
      <c r="T42" s="64">
        <f>IF(B42="","",VLOOKUP(AD42,Varsayımlar!$B:$Q,11,0))</f>
        <v>30</v>
      </c>
      <c r="U42" s="64">
        <f>IF(B42="","",VLOOKUP(AD42,Varsayımlar!$B:$Q,12,0))</f>
        <v>260</v>
      </c>
      <c r="V42" s="64" t="str">
        <f>IF(B42="","",VLOOKUP(AD42,Varsayımlar!$B:$Q,13,0))</f>
        <v>YURTDIŞI</v>
      </c>
      <c r="W42" s="64">
        <f>IF(B42="","",VLOOKUP(AD42,Varsayımlar!$B:$Q,14,0))</f>
        <v>6</v>
      </c>
      <c r="X42" s="66">
        <v>46227</v>
      </c>
      <c r="Y42" s="66">
        <v>46411</v>
      </c>
      <c r="Z42" s="64">
        <v>26072425</v>
      </c>
      <c r="AA42" s="64" t="str">
        <f>IF(B42="","",VLOOKUP(AD42,Varsayımlar!$B:$Q,15,0))</f>
        <v>TRİTON -SKT ATILACAK</v>
      </c>
      <c r="AB42" s="64" t="str">
        <f>IF(B42="","",VLOOKUP(AD42,Varsayımlar!$B:$Q,16,0))</f>
        <v>24-26 CM</v>
      </c>
      <c r="AC42" s="64"/>
      <c r="AD42" s="61" t="str">
        <f t="shared" si="1"/>
        <v>LLC TRİTONMUTLUKAL WHEAT TORTILLA</v>
      </c>
    </row>
    <row r="43" spans="1:30" ht="36" hidden="1" customHeight="1" x14ac:dyDescent="0.25">
      <c r="A43" s="9" t="s">
        <v>213</v>
      </c>
      <c r="B43" s="64" t="s">
        <v>17</v>
      </c>
      <c r="C43" s="65">
        <f>IF(B43="","",VLOOKUP(AD43,Varsayımlar!$B:$Q,3,0))</f>
        <v>8698829380698</v>
      </c>
      <c r="D43" s="65" t="s">
        <v>522</v>
      </c>
      <c r="E43" s="167" t="s">
        <v>37</v>
      </c>
      <c r="F43" s="64" t="s">
        <v>808</v>
      </c>
      <c r="G43" s="64" t="s">
        <v>810</v>
      </c>
      <c r="H43" s="64" t="str">
        <f>IF(B43="","",VLOOKUP(AD43,Varsayımlar!$B:$Q,5,0))</f>
        <v>TORTİLLAS 25 CM 4 PCS 260G</v>
      </c>
      <c r="I43" s="64">
        <f>IF(B43="","",VLOOKUP(AD43,Varsayımlar!B:T,19,0))</f>
        <v>0</v>
      </c>
      <c r="J43" s="64" t="str">
        <f>IF(B43="","",VLOOKUP(AD43,Varsayımlar!$B:$Q,6,0))</f>
        <v>SADE</v>
      </c>
      <c r="K43" s="64">
        <v>840</v>
      </c>
      <c r="L43" s="64"/>
      <c r="M43" s="64">
        <f t="shared" si="0"/>
        <v>10</v>
      </c>
      <c r="N43" s="64"/>
      <c r="O43" s="64"/>
      <c r="P43" s="64">
        <f>IF(B43="","",VLOOKUP(AD43,Varsayımlar!$B:$Q,7,0)*K43)</f>
        <v>25200</v>
      </c>
      <c r="Q43" s="64">
        <f>IF(B43="","",VLOOKUP(AD43,Varsayımlar!$B:$Q,8,0))</f>
        <v>25</v>
      </c>
      <c r="R43" s="64" t="str">
        <f>IF(B43="","",VLOOKUP(AD43,Varsayımlar!$B:$Q,9,0))</f>
        <v>SOFT</v>
      </c>
      <c r="S43" s="64">
        <f>IF(B43="","",VLOOKUP(AD43,Varsayımlar!$B:$Q,10,0))</f>
        <v>4</v>
      </c>
      <c r="T43" s="64">
        <f>IF(B43="","",VLOOKUP(AD43,Varsayımlar!$B:$Q,11,0))</f>
        <v>30</v>
      </c>
      <c r="U43" s="64">
        <f>IF(B43="","",VLOOKUP(AD43,Varsayımlar!$B:$Q,12,0))</f>
        <v>260</v>
      </c>
      <c r="V43" s="64" t="str">
        <f>IF(B43="","",VLOOKUP(AD43,Varsayımlar!$B:$Q,13,0))</f>
        <v>YURTDIŞI</v>
      </c>
      <c r="W43" s="64">
        <f>IF(B43="","",VLOOKUP(AD43,Varsayımlar!$B:$Q,14,0))</f>
        <v>6</v>
      </c>
      <c r="X43" s="66">
        <v>46227</v>
      </c>
      <c r="Y43" s="66">
        <v>46411</v>
      </c>
      <c r="Z43" s="64">
        <v>26072425</v>
      </c>
      <c r="AA43" s="64" t="str">
        <f>IF(B43="","",VLOOKUP(AD43,Varsayımlar!$B:$Q,15,0))</f>
        <v>TRİTON -SKT ATILACAK</v>
      </c>
      <c r="AB43" s="64" t="str">
        <f>IF(B43="","",VLOOKUP(AD43,Varsayımlar!$B:$Q,16,0))</f>
        <v>24-26 CM</v>
      </c>
      <c r="AC43" s="64"/>
      <c r="AD43" s="61" t="str">
        <f t="shared" si="1"/>
        <v>LLC TRİTONMUTLUKAL WHEAT TORTILLA</v>
      </c>
    </row>
    <row r="44" spans="1:30" ht="36" hidden="1" customHeight="1" x14ac:dyDescent="0.25">
      <c r="A44" s="9" t="s">
        <v>214</v>
      </c>
      <c r="B44" s="107" t="s">
        <v>17</v>
      </c>
      <c r="C44" s="108">
        <f>IF(B44="","",VLOOKUP(AD44,Varsayımlar!$B:$Q,3,0))</f>
        <v>8698829380698</v>
      </c>
      <c r="D44" s="108" t="s">
        <v>526</v>
      </c>
      <c r="E44" s="109" t="s">
        <v>37</v>
      </c>
      <c r="F44" s="107" t="s">
        <v>811</v>
      </c>
      <c r="G44" s="107" t="s">
        <v>812</v>
      </c>
      <c r="H44" s="107" t="str">
        <f>IF(B44="","",VLOOKUP(AD44,Varsayımlar!$B:$Q,5,0))</f>
        <v>TORTİLLAS 25 CM 4 PCS 260G</v>
      </c>
      <c r="I44" s="107">
        <f>IF(B44="","",VLOOKUP(AD44,Varsayımlar!B:T,19,0))</f>
        <v>0</v>
      </c>
      <c r="J44" s="107" t="str">
        <f>IF(B44="","",VLOOKUP(AD44,Varsayımlar!$B:$Q,6,0))</f>
        <v>SADE</v>
      </c>
      <c r="K44" s="107">
        <v>1260</v>
      </c>
      <c r="L44" s="107"/>
      <c r="M44" s="107">
        <f t="shared" si="0"/>
        <v>15</v>
      </c>
      <c r="N44" s="107"/>
      <c r="O44" s="107"/>
      <c r="P44" s="107">
        <f>IF(B44="","",VLOOKUP(AD44,Varsayımlar!$B:$Q,7,0)*K44)</f>
        <v>37800</v>
      </c>
      <c r="Q44" s="107">
        <f>IF(B44="","",VLOOKUP(AD44,Varsayımlar!$B:$Q,8,0))</f>
        <v>25</v>
      </c>
      <c r="R44" s="107" t="str">
        <f>IF(B44="","",VLOOKUP(AD44,Varsayımlar!$B:$Q,9,0))</f>
        <v>SOFT</v>
      </c>
      <c r="S44" s="107">
        <f>IF(B44="","",VLOOKUP(AD44,Varsayımlar!$B:$Q,10,0))</f>
        <v>4</v>
      </c>
      <c r="T44" s="107">
        <f>IF(B44="","",VLOOKUP(AD44,Varsayımlar!$B:$Q,11,0))</f>
        <v>30</v>
      </c>
      <c r="U44" s="107">
        <f>IF(B44="","",VLOOKUP(AD44,Varsayımlar!$B:$Q,12,0))</f>
        <v>260</v>
      </c>
      <c r="V44" s="107" t="str">
        <f>IF(B44="","",VLOOKUP(AD44,Varsayımlar!$B:$Q,13,0))</f>
        <v>YURTDIŞI</v>
      </c>
      <c r="W44" s="107">
        <f>IF(B44="","",VLOOKUP(AD44,Varsayımlar!$B:$Q,14,0))</f>
        <v>6</v>
      </c>
      <c r="X44" s="110">
        <v>46228</v>
      </c>
      <c r="Y44" s="110">
        <v>46412</v>
      </c>
      <c r="Z44" s="107">
        <v>26072525</v>
      </c>
      <c r="AA44" s="107" t="str">
        <f>IF(B44="","",VLOOKUP(AD44,Varsayımlar!$B:$Q,15,0))</f>
        <v>TRİTON -SKT ATILACAK</v>
      </c>
      <c r="AB44" s="107" t="str">
        <f>IF(B44="","",VLOOKUP(AD44,Varsayımlar!$B:$Q,16,0))</f>
        <v>24-26 CM</v>
      </c>
      <c r="AC44" s="64"/>
      <c r="AD44" s="61" t="str">
        <f t="shared" si="1"/>
        <v>LLC TRİTONMUTLUKAL WHEAT TORTILLA</v>
      </c>
    </row>
    <row r="45" spans="1:30" ht="36" hidden="1" customHeight="1" x14ac:dyDescent="0.25">
      <c r="A45" s="9" t="s">
        <v>215</v>
      </c>
      <c r="B45" s="107" t="s">
        <v>17</v>
      </c>
      <c r="C45" s="108">
        <f>IF(B45="","",VLOOKUP(AD45,Varsayımlar!$B:$Q,3,0))</f>
        <v>8698829380698</v>
      </c>
      <c r="D45" s="108" t="s">
        <v>526</v>
      </c>
      <c r="E45" s="109" t="s">
        <v>37</v>
      </c>
      <c r="F45" s="107" t="s">
        <v>811</v>
      </c>
      <c r="G45" s="107" t="s">
        <v>813</v>
      </c>
      <c r="H45" s="107" t="str">
        <f>IF(B45="","",VLOOKUP(AD45,Varsayımlar!$B:$Q,5,0))</f>
        <v>TORTİLLAS 25 CM 4 PCS 260G</v>
      </c>
      <c r="I45" s="107">
        <f>IF(B45="","",VLOOKUP(AD45,Varsayımlar!B:T,19,0))</f>
        <v>0</v>
      </c>
      <c r="J45" s="107" t="str">
        <f>IF(B45="","",VLOOKUP(AD45,Varsayımlar!$B:$Q,6,0))</f>
        <v>SADE</v>
      </c>
      <c r="K45" s="107">
        <v>1176</v>
      </c>
      <c r="L45" s="107"/>
      <c r="M45" s="107">
        <f t="shared" si="0"/>
        <v>14</v>
      </c>
      <c r="N45" s="107"/>
      <c r="O45" s="107"/>
      <c r="P45" s="107">
        <f>IF(B45="","",VLOOKUP(AD45,Varsayımlar!$B:$Q,7,0)*K45)</f>
        <v>35280</v>
      </c>
      <c r="Q45" s="107">
        <f>IF(B45="","",VLOOKUP(AD45,Varsayımlar!$B:$Q,8,0))</f>
        <v>25</v>
      </c>
      <c r="R45" s="107" t="str">
        <f>IF(B45="","",VLOOKUP(AD45,Varsayımlar!$B:$Q,9,0))</f>
        <v>SOFT</v>
      </c>
      <c r="S45" s="107">
        <f>IF(B45="","",VLOOKUP(AD45,Varsayımlar!$B:$Q,10,0))</f>
        <v>4</v>
      </c>
      <c r="T45" s="107">
        <f>IF(B45="","",VLOOKUP(AD45,Varsayımlar!$B:$Q,11,0))</f>
        <v>30</v>
      </c>
      <c r="U45" s="107">
        <f>IF(B45="","",VLOOKUP(AD45,Varsayımlar!$B:$Q,12,0))</f>
        <v>260</v>
      </c>
      <c r="V45" s="107" t="str">
        <f>IF(B45="","",VLOOKUP(AD45,Varsayımlar!$B:$Q,13,0))</f>
        <v>YURTDIŞI</v>
      </c>
      <c r="W45" s="107">
        <f>IF(B45="","",VLOOKUP(AD45,Varsayımlar!$B:$Q,14,0))</f>
        <v>6</v>
      </c>
      <c r="X45" s="110">
        <v>46228</v>
      </c>
      <c r="Y45" s="110">
        <v>46412</v>
      </c>
      <c r="Z45" s="107">
        <v>26072525</v>
      </c>
      <c r="AA45" s="107" t="str">
        <f>IF(B45="","",VLOOKUP(AD45,Varsayımlar!$B:$Q,15,0))</f>
        <v>TRİTON -SKT ATILACAK</v>
      </c>
      <c r="AB45" s="107" t="str">
        <f>IF(B45="","",VLOOKUP(AD45,Varsayımlar!$B:$Q,16,0))</f>
        <v>24-26 CM</v>
      </c>
      <c r="AC45" s="64"/>
      <c r="AD45" s="61" t="str">
        <f t="shared" si="1"/>
        <v>LLC TRİTONMUTLUKAL WHEAT TORTILLA</v>
      </c>
    </row>
    <row r="46" spans="1:30" ht="36" hidden="1" customHeight="1" x14ac:dyDescent="0.25">
      <c r="A46" s="9" t="s">
        <v>216</v>
      </c>
      <c r="B46" s="111" t="s">
        <v>17</v>
      </c>
      <c r="C46" s="112">
        <f>IF(B46="","",VLOOKUP(AD46,Varsayımlar!$B:$Q,3,0))</f>
        <v>8698829380698</v>
      </c>
      <c r="D46" s="112" t="s">
        <v>835</v>
      </c>
      <c r="E46" s="113" t="s">
        <v>37</v>
      </c>
      <c r="F46" s="111" t="s">
        <v>814</v>
      </c>
      <c r="G46" s="111" t="s">
        <v>815</v>
      </c>
      <c r="H46" s="111" t="str">
        <f>IF(B46="","",VLOOKUP(AD46,Varsayımlar!$B:$Q,5,0))</f>
        <v>TORTİLLAS 25 CM 4 PCS 260G</v>
      </c>
      <c r="I46" s="111">
        <f>IF(B46="","",VLOOKUP(AD46,Varsayımlar!B:T,19,0))</f>
        <v>0</v>
      </c>
      <c r="J46" s="111" t="str">
        <f>IF(B46="","",VLOOKUP(AD46,Varsayımlar!$B:$Q,6,0))</f>
        <v>SADE</v>
      </c>
      <c r="K46" s="111">
        <v>1596</v>
      </c>
      <c r="L46" s="111"/>
      <c r="M46" s="111">
        <f t="shared" si="0"/>
        <v>19</v>
      </c>
      <c r="N46" s="111"/>
      <c r="O46" s="111"/>
      <c r="P46" s="111">
        <f>IF(B46="","",VLOOKUP(AD46,Varsayımlar!$B:$Q,7,0)*K46)</f>
        <v>47880</v>
      </c>
      <c r="Q46" s="111">
        <f>IF(B46="","",VLOOKUP(AD46,Varsayımlar!$B:$Q,8,0))</f>
        <v>25</v>
      </c>
      <c r="R46" s="111" t="str">
        <f>IF(B46="","",VLOOKUP(AD46,Varsayımlar!$B:$Q,9,0))</f>
        <v>SOFT</v>
      </c>
      <c r="S46" s="111">
        <f>IF(B46="","",VLOOKUP(AD46,Varsayımlar!$B:$Q,10,0))</f>
        <v>4</v>
      </c>
      <c r="T46" s="111">
        <f>IF(B46="","",VLOOKUP(AD46,Varsayımlar!$B:$Q,11,0))</f>
        <v>30</v>
      </c>
      <c r="U46" s="111">
        <f>IF(B46="","",VLOOKUP(AD46,Varsayımlar!$B:$Q,12,0))</f>
        <v>260</v>
      </c>
      <c r="V46" s="111" t="str">
        <f>IF(B46="","",VLOOKUP(AD46,Varsayımlar!$B:$Q,13,0))</f>
        <v>YURTDIŞI</v>
      </c>
      <c r="W46" s="111">
        <f>IF(B46="","",VLOOKUP(AD46,Varsayımlar!$B:$Q,14,0))</f>
        <v>6</v>
      </c>
      <c r="X46" s="114">
        <v>46230</v>
      </c>
      <c r="Y46" s="114">
        <v>46414</v>
      </c>
      <c r="Z46" s="111">
        <v>26072725</v>
      </c>
      <c r="AA46" s="111" t="str">
        <f>IF(B46="","",VLOOKUP(AD46,Varsayımlar!$B:$Q,15,0))</f>
        <v>TRİTON -SKT ATILACAK</v>
      </c>
      <c r="AB46" s="111" t="str">
        <f>IF(B46="","",VLOOKUP(AD46,Varsayımlar!$B:$Q,16,0))</f>
        <v>24-26 CM</v>
      </c>
      <c r="AC46" s="64"/>
      <c r="AD46" s="61" t="str">
        <f t="shared" si="1"/>
        <v>LLC TRİTONMUTLUKAL WHEAT TORTILLA</v>
      </c>
    </row>
    <row r="47" spans="1:30" ht="36" hidden="1" customHeight="1" x14ac:dyDescent="0.25">
      <c r="A47" s="9" t="s">
        <v>217</v>
      </c>
      <c r="B47" s="111" t="s">
        <v>17</v>
      </c>
      <c r="C47" s="112">
        <f>IF(B47="","",VLOOKUP(AD47,Varsayımlar!$B:$Q,3,0))</f>
        <v>8698829380698</v>
      </c>
      <c r="D47" s="112" t="s">
        <v>835</v>
      </c>
      <c r="E47" s="113" t="s">
        <v>37</v>
      </c>
      <c r="F47" s="111" t="s">
        <v>814</v>
      </c>
      <c r="G47" s="111" t="s">
        <v>816</v>
      </c>
      <c r="H47" s="111" t="str">
        <f>IF(B47="","",VLOOKUP(AD47,Varsayımlar!$B:$Q,5,0))</f>
        <v>TORTİLLAS 25 CM 4 PCS 260G</v>
      </c>
      <c r="I47" s="111">
        <f>IF(B47="","",VLOOKUP(AD47,Varsayımlar!B:T,19,0))</f>
        <v>0</v>
      </c>
      <c r="J47" s="111" t="str">
        <f>IF(B47="","",VLOOKUP(AD47,Varsayımlar!$B:$Q,6,0))</f>
        <v>SADE</v>
      </c>
      <c r="K47" s="111">
        <v>840</v>
      </c>
      <c r="L47" s="111"/>
      <c r="M47" s="111">
        <f t="shared" si="0"/>
        <v>10</v>
      </c>
      <c r="N47" s="111"/>
      <c r="O47" s="111"/>
      <c r="P47" s="111">
        <f>IF(B47="","",VLOOKUP(AD47,Varsayımlar!$B:$Q,7,0)*K47)</f>
        <v>25200</v>
      </c>
      <c r="Q47" s="111">
        <f>IF(B47="","",VLOOKUP(AD47,Varsayımlar!$B:$Q,8,0))</f>
        <v>25</v>
      </c>
      <c r="R47" s="111" t="str">
        <f>IF(B47="","",VLOOKUP(AD47,Varsayımlar!$B:$Q,9,0))</f>
        <v>SOFT</v>
      </c>
      <c r="S47" s="111">
        <f>IF(B47="","",VLOOKUP(AD47,Varsayımlar!$B:$Q,10,0))</f>
        <v>4</v>
      </c>
      <c r="T47" s="111">
        <f>IF(B47="","",VLOOKUP(AD47,Varsayımlar!$B:$Q,11,0))</f>
        <v>30</v>
      </c>
      <c r="U47" s="111">
        <f>IF(B47="","",VLOOKUP(AD47,Varsayımlar!$B:$Q,12,0))</f>
        <v>260</v>
      </c>
      <c r="V47" s="111" t="str">
        <f>IF(B47="","",VLOOKUP(AD47,Varsayımlar!$B:$Q,13,0))</f>
        <v>YURTDIŞI</v>
      </c>
      <c r="W47" s="111">
        <f>IF(B47="","",VLOOKUP(AD47,Varsayımlar!$B:$Q,14,0))</f>
        <v>6</v>
      </c>
      <c r="X47" s="114">
        <v>46230</v>
      </c>
      <c r="Y47" s="114">
        <v>46414</v>
      </c>
      <c r="Z47" s="111">
        <v>26072725</v>
      </c>
      <c r="AA47" s="111" t="str">
        <f>IF(B47="","",VLOOKUP(AD47,Varsayımlar!$B:$Q,15,0))</f>
        <v>TRİTON -SKT ATILACAK</v>
      </c>
      <c r="AB47" s="111" t="str">
        <f>IF(B47="","",VLOOKUP(AD47,Varsayımlar!$B:$Q,16,0))</f>
        <v>24-26 CM</v>
      </c>
      <c r="AC47" s="64"/>
      <c r="AD47" s="61" t="str">
        <f t="shared" si="1"/>
        <v>LLC TRİTONMUTLUKAL WHEAT TORTILLA</v>
      </c>
    </row>
    <row r="48" spans="1:30" ht="36" hidden="1" customHeight="1" x14ac:dyDescent="0.25">
      <c r="A48" s="9" t="s">
        <v>218</v>
      </c>
      <c r="B48" s="70" t="s">
        <v>17</v>
      </c>
      <c r="C48" s="71">
        <f>IF(B48="","",VLOOKUP(AD48,Varsayımlar!$B:$Q,3,0))</f>
        <v>8698829380698</v>
      </c>
      <c r="D48" s="71" t="s">
        <v>836</v>
      </c>
      <c r="E48" s="106" t="s">
        <v>37</v>
      </c>
      <c r="F48" s="70" t="s">
        <v>817</v>
      </c>
      <c r="G48" s="70" t="s">
        <v>818</v>
      </c>
      <c r="H48" s="70" t="str">
        <f>IF(B48="","",VLOOKUP(AD48,Varsayımlar!$B:$Q,5,0))</f>
        <v>TORTİLLAS 25 CM 4 PCS 260G</v>
      </c>
      <c r="I48" s="70">
        <f>IF(B48="","",VLOOKUP(AD48,Varsayımlar!B:T,19,0))</f>
        <v>0</v>
      </c>
      <c r="J48" s="70" t="str">
        <f>IF(B48="","",VLOOKUP(AD48,Varsayımlar!$B:$Q,6,0))</f>
        <v>SADE</v>
      </c>
      <c r="K48" s="70">
        <v>2436</v>
      </c>
      <c r="L48" s="70"/>
      <c r="M48" s="70">
        <f t="shared" si="0"/>
        <v>29</v>
      </c>
      <c r="N48" s="70"/>
      <c r="O48" s="70"/>
      <c r="P48" s="70">
        <f>IF(B48="","",VLOOKUP(AD48,Varsayımlar!$B:$Q,7,0)*K48)</f>
        <v>73080</v>
      </c>
      <c r="Q48" s="70">
        <f>IF(B48="","",VLOOKUP(AD48,Varsayımlar!$B:$Q,8,0))</f>
        <v>25</v>
      </c>
      <c r="R48" s="70" t="str">
        <f>IF(B48="","",VLOOKUP(AD48,Varsayımlar!$B:$Q,9,0))</f>
        <v>SOFT</v>
      </c>
      <c r="S48" s="70">
        <f>IF(B48="","",VLOOKUP(AD48,Varsayımlar!$B:$Q,10,0))</f>
        <v>4</v>
      </c>
      <c r="T48" s="70">
        <f>IF(B48="","",VLOOKUP(AD48,Varsayımlar!$B:$Q,11,0))</f>
        <v>30</v>
      </c>
      <c r="U48" s="70">
        <f>IF(B48="","",VLOOKUP(AD48,Varsayımlar!$B:$Q,12,0))</f>
        <v>260</v>
      </c>
      <c r="V48" s="70" t="str">
        <f>IF(B48="","",VLOOKUP(AD48,Varsayımlar!$B:$Q,13,0))</f>
        <v>YURTDIŞI</v>
      </c>
      <c r="W48" s="70">
        <f>IF(B48="","",VLOOKUP(AD48,Varsayımlar!$B:$Q,14,0))</f>
        <v>6</v>
      </c>
      <c r="X48" s="73">
        <v>46231</v>
      </c>
      <c r="Y48" s="73">
        <v>46415</v>
      </c>
      <c r="Z48" s="70">
        <v>26072825</v>
      </c>
      <c r="AA48" s="70" t="str">
        <f>IF(B48="","",VLOOKUP(AD48,Varsayımlar!$B:$Q,15,0))</f>
        <v>TRİTON -SKT ATILACAK</v>
      </c>
      <c r="AB48" s="70" t="str">
        <f>IF(B48="","",VLOOKUP(AD48,Varsayımlar!$B:$Q,16,0))</f>
        <v>24-26 CM</v>
      </c>
      <c r="AC48" s="64"/>
      <c r="AD48" s="61" t="str">
        <f t="shared" si="1"/>
        <v>LLC TRİTONMUTLUKAL WHEAT TORTILLA</v>
      </c>
    </row>
    <row r="49" spans="1:30" ht="36" hidden="1" customHeight="1" x14ac:dyDescent="0.25">
      <c r="A49" s="9" t="s">
        <v>219</v>
      </c>
      <c r="B49" s="82" t="s">
        <v>17</v>
      </c>
      <c r="C49" s="83">
        <f>IF(B49="","",VLOOKUP(AD49,Varsayımlar!$B:$Q,3,0))</f>
        <v>8698829380698</v>
      </c>
      <c r="D49" s="83" t="s">
        <v>837</v>
      </c>
      <c r="E49" s="104" t="s">
        <v>37</v>
      </c>
      <c r="F49" s="82" t="s">
        <v>819</v>
      </c>
      <c r="G49" s="82" t="s">
        <v>820</v>
      </c>
      <c r="H49" s="82" t="str">
        <f>IF(B49="","",VLOOKUP(AD49,Varsayımlar!$B:$Q,5,0))</f>
        <v>TORTİLLAS 25 CM 4 PCS 260G</v>
      </c>
      <c r="I49" s="82">
        <f>IF(B49="","",VLOOKUP(AD49,Varsayımlar!B:T,19,0))</f>
        <v>0</v>
      </c>
      <c r="J49" s="82" t="str">
        <f>IF(B49="","",VLOOKUP(AD49,Varsayımlar!$B:$Q,6,0))</f>
        <v>SADE</v>
      </c>
      <c r="K49" s="82">
        <v>588</v>
      </c>
      <c r="L49" s="82"/>
      <c r="M49" s="82">
        <f t="shared" si="0"/>
        <v>7</v>
      </c>
      <c r="N49" s="82"/>
      <c r="O49" s="82"/>
      <c r="P49" s="82">
        <f>IF(B49="","",VLOOKUP(AD49,Varsayımlar!$B:$Q,7,0)*K49)</f>
        <v>17640</v>
      </c>
      <c r="Q49" s="82">
        <f>IF(B49="","",VLOOKUP(AD49,Varsayımlar!$B:$Q,8,0))</f>
        <v>25</v>
      </c>
      <c r="R49" s="82" t="str">
        <f>IF(B49="","",VLOOKUP(AD49,Varsayımlar!$B:$Q,9,0))</f>
        <v>SOFT</v>
      </c>
      <c r="S49" s="82">
        <f>IF(B49="","",VLOOKUP(AD49,Varsayımlar!$B:$Q,10,0))</f>
        <v>4</v>
      </c>
      <c r="T49" s="82">
        <f>IF(B49="","",VLOOKUP(AD49,Varsayımlar!$B:$Q,11,0))</f>
        <v>30</v>
      </c>
      <c r="U49" s="82">
        <f>IF(B49="","",VLOOKUP(AD49,Varsayımlar!$B:$Q,12,0))</f>
        <v>260</v>
      </c>
      <c r="V49" s="82" t="str">
        <f>IF(B49="","",VLOOKUP(AD49,Varsayımlar!$B:$Q,13,0))</f>
        <v>YURTDIŞI</v>
      </c>
      <c r="W49" s="82">
        <f>IF(B49="","",VLOOKUP(AD49,Varsayımlar!$B:$Q,14,0))</f>
        <v>6</v>
      </c>
      <c r="X49" s="84">
        <v>46232</v>
      </c>
      <c r="Y49" s="84">
        <v>46416</v>
      </c>
      <c r="Z49" s="82">
        <v>26072925</v>
      </c>
      <c r="AA49" s="82" t="str">
        <f>IF(B49="","",VLOOKUP(AD49,Varsayımlar!$B:$Q,15,0))</f>
        <v>TRİTON -SKT ATILACAK</v>
      </c>
      <c r="AB49" s="82" t="str">
        <f>IF(B49="","",VLOOKUP(AD49,Varsayımlar!$B:$Q,16,0))</f>
        <v>24-26 CM</v>
      </c>
      <c r="AC49" s="64"/>
      <c r="AD49" s="61" t="str">
        <f t="shared" si="1"/>
        <v>LLC TRİTONMUTLUKAL WHEAT TORTILLA</v>
      </c>
    </row>
    <row r="50" spans="1:30" ht="36" hidden="1" customHeight="1" x14ac:dyDescent="0.25">
      <c r="A50" s="9" t="s">
        <v>220</v>
      </c>
      <c r="B50" s="82" t="s">
        <v>17</v>
      </c>
      <c r="C50" s="83">
        <f>IF(B50="","",VLOOKUP(AD50,Varsayımlar!$B:$Q,3,0))</f>
        <v>8698829380698</v>
      </c>
      <c r="D50" s="83" t="s">
        <v>837</v>
      </c>
      <c r="E50" s="104" t="s">
        <v>37</v>
      </c>
      <c r="F50" s="82" t="s">
        <v>819</v>
      </c>
      <c r="G50" s="82" t="s">
        <v>821</v>
      </c>
      <c r="H50" s="82" t="str">
        <f>IF(B50="","",VLOOKUP(AD50,Varsayımlar!$B:$Q,5,0))</f>
        <v>TORTİLLAS 25 CM 4 PCS 260G</v>
      </c>
      <c r="I50" s="82">
        <f>IF(B50="","",VLOOKUP(AD50,Varsayımlar!B:T,19,0))</f>
        <v>0</v>
      </c>
      <c r="J50" s="82" t="str">
        <f>IF(B50="","",VLOOKUP(AD50,Varsayımlar!$B:$Q,6,0))</f>
        <v>SADE</v>
      </c>
      <c r="K50" s="82">
        <v>1848</v>
      </c>
      <c r="L50" s="82"/>
      <c r="M50" s="82">
        <f t="shared" si="0"/>
        <v>22</v>
      </c>
      <c r="N50" s="82"/>
      <c r="O50" s="82"/>
      <c r="P50" s="82">
        <f>IF(B50="","",VLOOKUP(AD50,Varsayımlar!$B:$Q,7,0)*K50)</f>
        <v>55440</v>
      </c>
      <c r="Q50" s="82">
        <f>IF(B50="","",VLOOKUP(AD50,Varsayımlar!$B:$Q,8,0))</f>
        <v>25</v>
      </c>
      <c r="R50" s="82" t="str">
        <f>IF(B50="","",VLOOKUP(AD50,Varsayımlar!$B:$Q,9,0))</f>
        <v>SOFT</v>
      </c>
      <c r="S50" s="82">
        <f>IF(B50="","",VLOOKUP(AD50,Varsayımlar!$B:$Q,10,0))</f>
        <v>4</v>
      </c>
      <c r="T50" s="82">
        <f>IF(B50="","",VLOOKUP(AD50,Varsayımlar!$B:$Q,11,0))</f>
        <v>30</v>
      </c>
      <c r="U50" s="82">
        <f>IF(B50="","",VLOOKUP(AD50,Varsayımlar!$B:$Q,12,0))</f>
        <v>260</v>
      </c>
      <c r="V50" s="82" t="str">
        <f>IF(B50="","",VLOOKUP(AD50,Varsayımlar!$B:$Q,13,0))</f>
        <v>YURTDIŞI</v>
      </c>
      <c r="W50" s="82">
        <f>IF(B50="","",VLOOKUP(AD50,Varsayımlar!$B:$Q,14,0))</f>
        <v>6</v>
      </c>
      <c r="X50" s="84">
        <v>46232</v>
      </c>
      <c r="Y50" s="84">
        <v>46416</v>
      </c>
      <c r="Z50" s="82">
        <v>26072925</v>
      </c>
      <c r="AA50" s="82" t="str">
        <f>IF(B50="","",VLOOKUP(AD50,Varsayımlar!$B:$Q,15,0))</f>
        <v>TRİTON -SKT ATILACAK</v>
      </c>
      <c r="AB50" s="82" t="str">
        <f>IF(B50="","",VLOOKUP(AD50,Varsayımlar!$B:$Q,16,0))</f>
        <v>24-26 CM</v>
      </c>
      <c r="AC50" s="64"/>
      <c r="AD50" s="61" t="str">
        <f t="shared" si="1"/>
        <v>LLC TRİTONMUTLUKAL WHEAT TORTILLA</v>
      </c>
    </row>
    <row r="51" spans="1:30" ht="36" hidden="1" customHeight="1" x14ac:dyDescent="0.25">
      <c r="A51" s="9" t="s">
        <v>221</v>
      </c>
      <c r="B51" s="107" t="s">
        <v>17</v>
      </c>
      <c r="C51" s="108">
        <f>IF(B51="","",VLOOKUP(AD51,Varsayımlar!$B:$Q,3,0))</f>
        <v>8698829380698</v>
      </c>
      <c r="D51" s="108" t="s">
        <v>838</v>
      </c>
      <c r="E51" s="109" t="s">
        <v>37</v>
      </c>
      <c r="F51" s="107" t="s">
        <v>822</v>
      </c>
      <c r="G51" s="107" t="s">
        <v>823</v>
      </c>
      <c r="H51" s="107" t="str">
        <f>IF(B51="","",VLOOKUP(AD51,Varsayımlar!$B:$Q,5,0))</f>
        <v>TORTİLLAS 25 CM 4 PCS 260G</v>
      </c>
      <c r="I51" s="107">
        <f>IF(B51="","",VLOOKUP(AD51,Varsayımlar!B:T,19,0))</f>
        <v>0</v>
      </c>
      <c r="J51" s="107" t="str">
        <f>IF(B51="","",VLOOKUP(AD51,Varsayımlar!$B:$Q,6,0))</f>
        <v>SADE</v>
      </c>
      <c r="K51" s="107">
        <v>2100</v>
      </c>
      <c r="L51" s="107"/>
      <c r="M51" s="107">
        <f t="shared" si="0"/>
        <v>25</v>
      </c>
      <c r="N51" s="107"/>
      <c r="O51" s="107"/>
      <c r="P51" s="107">
        <f>IF(B51="","",VLOOKUP(AD51,Varsayımlar!$B:$Q,7,0)*K51)</f>
        <v>63000</v>
      </c>
      <c r="Q51" s="107">
        <f>IF(B51="","",VLOOKUP(AD51,Varsayımlar!$B:$Q,8,0))</f>
        <v>25</v>
      </c>
      <c r="R51" s="107" t="str">
        <f>IF(B51="","",VLOOKUP(AD51,Varsayımlar!$B:$Q,9,0))</f>
        <v>SOFT</v>
      </c>
      <c r="S51" s="107">
        <f>IF(B51="","",VLOOKUP(AD51,Varsayımlar!$B:$Q,10,0))</f>
        <v>4</v>
      </c>
      <c r="T51" s="107">
        <f>IF(B51="","",VLOOKUP(AD51,Varsayımlar!$B:$Q,11,0))</f>
        <v>30</v>
      </c>
      <c r="U51" s="107">
        <f>IF(B51="","",VLOOKUP(AD51,Varsayımlar!$B:$Q,12,0))</f>
        <v>260</v>
      </c>
      <c r="V51" s="107" t="str">
        <f>IF(B51="","",VLOOKUP(AD51,Varsayımlar!$B:$Q,13,0))</f>
        <v>YURTDIŞI</v>
      </c>
      <c r="W51" s="107">
        <f>IF(B51="","",VLOOKUP(AD51,Varsayımlar!$B:$Q,14,0))</f>
        <v>6</v>
      </c>
      <c r="X51" s="110">
        <v>46233</v>
      </c>
      <c r="Y51" s="110">
        <v>46417</v>
      </c>
      <c r="Z51" s="107">
        <v>26073025</v>
      </c>
      <c r="AA51" s="107" t="str">
        <f>IF(B51="","",VLOOKUP(AD51,Varsayımlar!$B:$Q,15,0))</f>
        <v>TRİTON -SKT ATILACAK</v>
      </c>
      <c r="AB51" s="107" t="str">
        <f>IF(B51="","",VLOOKUP(AD51,Varsayımlar!$B:$Q,16,0))</f>
        <v>24-26 CM</v>
      </c>
      <c r="AC51" s="64"/>
      <c r="AD51" s="61" t="str">
        <f t="shared" si="1"/>
        <v>LLC TRİTONMUTLUKAL WHEAT TORTILLA</v>
      </c>
    </row>
    <row r="52" spans="1:30" ht="36" hidden="1" customHeight="1" x14ac:dyDescent="0.25">
      <c r="A52" s="9" t="s">
        <v>222</v>
      </c>
      <c r="B52" s="107" t="s">
        <v>17</v>
      </c>
      <c r="C52" s="108">
        <f>IF(B52="","",VLOOKUP(AD52,Varsayımlar!$B:$Q,3,0))</f>
        <v>8698829380698</v>
      </c>
      <c r="D52" s="108" t="s">
        <v>838</v>
      </c>
      <c r="E52" s="109" t="s">
        <v>37</v>
      </c>
      <c r="F52" s="107" t="s">
        <v>822</v>
      </c>
      <c r="G52" s="107" t="s">
        <v>824</v>
      </c>
      <c r="H52" s="107" t="str">
        <f>IF(B52="","",VLOOKUP(AD52,Varsayımlar!$B:$Q,5,0))</f>
        <v>TORTİLLAS 25 CM 4 PCS 260G</v>
      </c>
      <c r="I52" s="107">
        <f>IF(B52="","",VLOOKUP(AD52,Varsayımlar!B:T,19,0))</f>
        <v>0</v>
      </c>
      <c r="J52" s="107" t="str">
        <f>IF(B52="","",VLOOKUP(AD52,Varsayımlar!$B:$Q,6,0))</f>
        <v>SADE</v>
      </c>
      <c r="K52" s="107">
        <v>336</v>
      </c>
      <c r="L52" s="107"/>
      <c r="M52" s="107">
        <f t="shared" si="0"/>
        <v>4</v>
      </c>
      <c r="N52" s="107"/>
      <c r="O52" s="107"/>
      <c r="P52" s="107">
        <f>IF(B52="","",VLOOKUP(AD52,Varsayımlar!$B:$Q,7,0)*K52)</f>
        <v>10080</v>
      </c>
      <c r="Q52" s="107">
        <f>IF(B52="","",VLOOKUP(AD52,Varsayımlar!$B:$Q,8,0))</f>
        <v>25</v>
      </c>
      <c r="R52" s="107" t="str">
        <f>IF(B52="","",VLOOKUP(AD52,Varsayımlar!$B:$Q,9,0))</f>
        <v>SOFT</v>
      </c>
      <c r="S52" s="107">
        <f>IF(B52="","",VLOOKUP(AD52,Varsayımlar!$B:$Q,10,0))</f>
        <v>4</v>
      </c>
      <c r="T52" s="107">
        <f>IF(B52="","",VLOOKUP(AD52,Varsayımlar!$B:$Q,11,0))</f>
        <v>30</v>
      </c>
      <c r="U52" s="107">
        <f>IF(B52="","",VLOOKUP(AD52,Varsayımlar!$B:$Q,12,0))</f>
        <v>260</v>
      </c>
      <c r="V52" s="107" t="str">
        <f>IF(B52="","",VLOOKUP(AD52,Varsayımlar!$B:$Q,13,0))</f>
        <v>YURTDIŞI</v>
      </c>
      <c r="W52" s="107">
        <f>IF(B52="","",VLOOKUP(AD52,Varsayımlar!$B:$Q,14,0))</f>
        <v>6</v>
      </c>
      <c r="X52" s="110">
        <v>46233</v>
      </c>
      <c r="Y52" s="110">
        <v>46417</v>
      </c>
      <c r="Z52" s="107">
        <v>26073025</v>
      </c>
      <c r="AA52" s="107" t="str">
        <f>IF(B52="","",VLOOKUP(AD52,Varsayımlar!$B:$Q,15,0))</f>
        <v>TRİTON -SKT ATILACAK</v>
      </c>
      <c r="AB52" s="107" t="str">
        <f>IF(B52="","",VLOOKUP(AD52,Varsayımlar!$B:$Q,16,0))</f>
        <v>24-26 CM</v>
      </c>
      <c r="AC52" s="64"/>
      <c r="AD52" s="61" t="str">
        <f t="shared" si="1"/>
        <v>LLC TRİTONMUTLUKAL WHEAT TORTILLA</v>
      </c>
    </row>
    <row r="53" spans="1:30" ht="36" hidden="1" customHeight="1" x14ac:dyDescent="0.25">
      <c r="A53" s="9" t="s">
        <v>223</v>
      </c>
      <c r="B53" s="64"/>
      <c r="C53" s="65" t="str">
        <f>IF(B53="","",VLOOKUP(AD53,Varsayımlar!$B:$Q,3,0))</f>
        <v/>
      </c>
      <c r="D53" s="65"/>
      <c r="E53" s="65"/>
      <c r="F53" s="64"/>
      <c r="G53" s="64"/>
      <c r="H53" s="64" t="str">
        <f>IF(B53="","",VLOOKUP(AD53,Varsayımlar!$B:$Q,5,0))</f>
        <v/>
      </c>
      <c r="I53" s="64" t="str">
        <f>IF(B53="","",VLOOKUP(AD53,Varsayımlar!B:T,19,0))</f>
        <v/>
      </c>
      <c r="J53" s="64" t="str">
        <f>IF(B53="","",VLOOKUP(AD53,Varsayımlar!$B:$Q,6,0))</f>
        <v/>
      </c>
      <c r="K53" s="64"/>
      <c r="L53" s="64"/>
      <c r="M53" s="64">
        <f t="shared" si="0"/>
        <v>0</v>
      </c>
      <c r="N53" s="64"/>
      <c r="O53" s="64"/>
      <c r="P53" s="64" t="str">
        <f>IF(B53="","",VLOOKUP(AD53,Varsayımlar!$B:$Q,7,0)*K53)</f>
        <v/>
      </c>
      <c r="Q53" s="64" t="str">
        <f>IF(B53="","",VLOOKUP(AD53,Varsayımlar!$B:$Q,8,0))</f>
        <v/>
      </c>
      <c r="R53" s="64" t="str">
        <f>IF(B53="","",VLOOKUP(AD53,Varsayımlar!$B:$Q,9,0))</f>
        <v/>
      </c>
      <c r="S53" s="64" t="str">
        <f>IF(B53="","",VLOOKUP(AD53,Varsayımlar!$B:$Q,10,0))</f>
        <v/>
      </c>
      <c r="T53" s="64" t="str">
        <f>IF(B53="","",VLOOKUP(AD53,Varsayımlar!$B:$Q,11,0))</f>
        <v/>
      </c>
      <c r="U53" s="64" t="str">
        <f>IF(B53="","",VLOOKUP(AD53,Varsayımlar!$B:$Q,12,0))</f>
        <v/>
      </c>
      <c r="V53" s="64" t="str">
        <f>IF(B53="","",VLOOKUP(AD53,Varsayımlar!$B:$Q,13,0))</f>
        <v/>
      </c>
      <c r="W53" s="64" t="str">
        <f>IF(B53="","",VLOOKUP(AD53,Varsayımlar!$B:$Q,14,0))</f>
        <v/>
      </c>
      <c r="X53" s="66"/>
      <c r="Y53" s="66"/>
      <c r="Z53" s="64"/>
      <c r="AA53" s="64" t="str">
        <f>IF(B53="","",VLOOKUP(AD53,Varsayımlar!$B:$Q,15,0))</f>
        <v/>
      </c>
      <c r="AB53" s="64" t="str">
        <f>IF(B53="","",VLOOKUP(AD53,Varsayımlar!$B:$Q,16,0))</f>
        <v/>
      </c>
      <c r="AC53" s="64"/>
      <c r="AD53" s="61" t="str">
        <f t="shared" si="1"/>
        <v/>
      </c>
    </row>
    <row r="54" spans="1:30" ht="30" hidden="1" customHeight="1" x14ac:dyDescent="0.25">
      <c r="A54" s="9" t="s">
        <v>224</v>
      </c>
      <c r="B54" s="64"/>
      <c r="C54" s="65" t="str">
        <f>IF(B54="","",VLOOKUP(AD54,Varsayımlar!$B:$Q,3,0))</f>
        <v/>
      </c>
      <c r="D54" s="65"/>
      <c r="E54" s="65"/>
      <c r="F54" s="64"/>
      <c r="G54" s="64"/>
      <c r="H54" s="64" t="str">
        <f>IF(B54="","",VLOOKUP(AD54,Varsayımlar!$B:$Q,5,0))</f>
        <v/>
      </c>
      <c r="I54" s="64" t="str">
        <f>IF(B54="","",VLOOKUP(AD54,Varsayımlar!B:T,19,0))</f>
        <v/>
      </c>
      <c r="J54" s="64" t="str">
        <f>IF(B54="","",VLOOKUP(AD54,Varsayımlar!$B:$Q,6,0))</f>
        <v/>
      </c>
      <c r="K54" s="64"/>
      <c r="L54" s="64"/>
      <c r="M54" s="64">
        <f t="shared" si="0"/>
        <v>0</v>
      </c>
      <c r="N54" s="64"/>
      <c r="O54" s="64"/>
      <c r="P54" s="64" t="str">
        <f>IF(B54="","",VLOOKUP(AD54,Varsayımlar!$B:$Q,7,0)*K54)</f>
        <v/>
      </c>
      <c r="Q54" s="64" t="str">
        <f>IF(B54="","",VLOOKUP(AD54,Varsayımlar!$B:$Q,8,0))</f>
        <v/>
      </c>
      <c r="R54" s="64" t="str">
        <f>IF(B54="","",VLOOKUP(AD54,Varsayımlar!$B:$Q,9,0))</f>
        <v/>
      </c>
      <c r="S54" s="64" t="str">
        <f>IF(B54="","",VLOOKUP(AD54,Varsayımlar!$B:$Q,10,0))</f>
        <v/>
      </c>
      <c r="T54" s="64" t="str">
        <f>IF(B54="","",VLOOKUP(AD54,Varsayımlar!$B:$Q,11,0))</f>
        <v/>
      </c>
      <c r="U54" s="64" t="str">
        <f>IF(B54="","",VLOOKUP(AD54,Varsayımlar!$B:$Q,12,0))</f>
        <v/>
      </c>
      <c r="V54" s="64" t="str">
        <f>IF(B54="","",VLOOKUP(AD54,Varsayımlar!$B:$Q,13,0))</f>
        <v/>
      </c>
      <c r="W54" s="64" t="str">
        <f>IF(B54="","",VLOOKUP(AD54,Varsayımlar!$B:$Q,14,0))</f>
        <v/>
      </c>
      <c r="X54" s="66"/>
      <c r="Y54" s="66"/>
      <c r="Z54" s="64"/>
      <c r="AA54" s="64" t="str">
        <f>IF(B54="","",VLOOKUP(AD54,Varsayımlar!$B:$Q,15,0))</f>
        <v/>
      </c>
      <c r="AB54" s="64" t="str">
        <f>IF(B54="","",VLOOKUP(AD54,Varsayımlar!$B:$Q,16,0))</f>
        <v/>
      </c>
      <c r="AC54" s="64"/>
      <c r="AD54" s="61" t="str">
        <f t="shared" si="1"/>
        <v/>
      </c>
    </row>
    <row r="55" spans="1:30" ht="36" customHeight="1" x14ac:dyDescent="0.25">
      <c r="A55" s="198" t="s">
        <v>171</v>
      </c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9"/>
      <c r="AC55" s="55"/>
    </row>
    <row r="56" spans="1:30" ht="63" x14ac:dyDescent="0.25">
      <c r="A56" s="9" t="s">
        <v>0</v>
      </c>
      <c r="B56" s="9" t="s">
        <v>1</v>
      </c>
      <c r="C56" s="10" t="s">
        <v>36</v>
      </c>
      <c r="D56" s="10" t="s">
        <v>177</v>
      </c>
      <c r="E56" s="10" t="s">
        <v>42</v>
      </c>
      <c r="F56" s="9" t="s">
        <v>43</v>
      </c>
      <c r="G56" s="9" t="s">
        <v>13</v>
      </c>
      <c r="H56" s="9" t="s">
        <v>2</v>
      </c>
      <c r="I56" s="9" t="s">
        <v>83</v>
      </c>
      <c r="J56" s="9" t="s">
        <v>3</v>
      </c>
      <c r="K56" s="9" t="s">
        <v>21</v>
      </c>
      <c r="L56" s="9" t="s">
        <v>141</v>
      </c>
      <c r="M56" s="9" t="s">
        <v>20</v>
      </c>
      <c r="N56" s="9" t="s">
        <v>870</v>
      </c>
      <c r="O56" s="9" t="s">
        <v>176</v>
      </c>
      <c r="P56" s="9" t="s">
        <v>16</v>
      </c>
      <c r="Q56" s="9" t="s">
        <v>4</v>
      </c>
      <c r="R56" s="9" t="s">
        <v>5</v>
      </c>
      <c r="S56" s="9" t="s">
        <v>6</v>
      </c>
      <c r="T56" s="9" t="s">
        <v>33</v>
      </c>
      <c r="U56" s="9" t="s">
        <v>7</v>
      </c>
      <c r="V56" s="9" t="s">
        <v>8</v>
      </c>
      <c r="W56" s="9" t="s">
        <v>364</v>
      </c>
      <c r="X56" s="9" t="s">
        <v>10</v>
      </c>
      <c r="Y56" s="9" t="s">
        <v>11</v>
      </c>
      <c r="Z56" s="9" t="s">
        <v>12</v>
      </c>
      <c r="AA56" s="9" t="s">
        <v>14</v>
      </c>
      <c r="AB56" s="9" t="s">
        <v>15</v>
      </c>
      <c r="AC56" s="9" t="s">
        <v>305</v>
      </c>
      <c r="AD56" s="8" t="s">
        <v>50</v>
      </c>
    </row>
    <row r="57" spans="1:30" ht="31.5" customHeight="1" x14ac:dyDescent="0.25">
      <c r="A57" s="9" t="s">
        <v>29</v>
      </c>
      <c r="B57" s="70" t="s">
        <v>149</v>
      </c>
      <c r="C57" s="71">
        <f>IF(B57="","",VLOOKUP(AD57,Varsayımlar!$B:$Q,3,0))</f>
        <v>8698829380698</v>
      </c>
      <c r="D57" s="71"/>
      <c r="E57" s="72" t="s">
        <v>150</v>
      </c>
      <c r="F57" s="70"/>
      <c r="G57" s="70"/>
      <c r="H57" s="70" t="str">
        <f>IF(B57="","",VLOOKUP(AD57,Varsayımlar!$B:$Q,5,0))</f>
        <v>Happylla 25cm (060)</v>
      </c>
      <c r="I57" s="70">
        <f>IF(B57="","",VLOOKUP(AD57,Varsayımlar!B:T,19,0))</f>
        <v>0</v>
      </c>
      <c r="J57" s="70" t="str">
        <f>IF(B57="","",VLOOKUP(AD57,Varsayımlar!$B:$Q,6,0))</f>
        <v>SADE</v>
      </c>
      <c r="K57" s="70">
        <v>500</v>
      </c>
      <c r="L57" s="70"/>
      <c r="M57" s="70">
        <f>IFERROR(IF(B57="","",K57/VLOOKUP(AD57,Varsayımlar!B:R,17,0)),"")</f>
        <v>10</v>
      </c>
      <c r="N57" s="70"/>
      <c r="O57" s="70"/>
      <c r="P57" s="70">
        <f>IF(B57="","",VLOOKUP(AD57,Varsayımlar!$B:$Q,7,0)*K57)</f>
        <v>6000</v>
      </c>
      <c r="Q57" s="70">
        <f>IF(B57="","",VLOOKUP(AD57,Varsayımlar!$B:$Q,8,0))</f>
        <v>25</v>
      </c>
      <c r="R57" s="70" t="str">
        <f>IF(B57="","",VLOOKUP(AD57,Varsayımlar!$B:$Q,9,0))</f>
        <v>Irak soft</v>
      </c>
      <c r="S57" s="70">
        <f>IF(B57="","",VLOOKUP(AD57,Varsayımlar!$B:$Q,10,0))</f>
        <v>10</v>
      </c>
      <c r="T57" s="70">
        <f>IF(B57="","",VLOOKUP(AD57,Varsayımlar!$B:$Q,11,0))</f>
        <v>12</v>
      </c>
      <c r="U57" s="70">
        <f>IF(B57="","",VLOOKUP(AD57,Varsayımlar!$B:$Q,12,0))</f>
        <v>650</v>
      </c>
      <c r="V57" s="70" t="str">
        <f>IF(B57="","",VLOOKUP(AD57,Varsayımlar!$B:$Q,13,0))</f>
        <v>Yurtiçi</v>
      </c>
      <c r="W57" s="70">
        <f>IF(B57="","",VLOOKUP(AD57,Varsayımlar!$B:$Q,14,0))</f>
        <v>6</v>
      </c>
      <c r="X57" s="73" t="s">
        <v>161</v>
      </c>
      <c r="Y57" s="73" t="s">
        <v>161</v>
      </c>
      <c r="Z57" s="73" t="s">
        <v>161</v>
      </c>
      <c r="AA57" s="70" t="str">
        <f>IF(B57="","",VLOOKUP(AD57,Varsayımlar!$B:$Q,15,0))</f>
        <v>Kırmızı Koli-Etiketli</v>
      </c>
      <c r="AB57" s="70" t="str">
        <f>IF(B57="","",VLOOKUP(AD57,Varsayımlar!$B:$Q,16,0))</f>
        <v>24-26 cm</v>
      </c>
      <c r="AC57" s="70">
        <f>IF(B57="","",VLOOKUP(Sayfa2!AD17,Varsayımlar!B:S,18,0))</f>
        <v>0</v>
      </c>
      <c r="AD57" s="8" t="str">
        <f>IF(B57="","",CONCATENATE(B57,E57))</f>
        <v>Aylin KartonHappylla 25 cm 10 lu 650g</v>
      </c>
    </row>
    <row r="58" spans="1:30" ht="31.5" customHeight="1" x14ac:dyDescent="0.25">
      <c r="A58" s="9" t="s">
        <v>122</v>
      </c>
      <c r="B58" s="58" t="s">
        <v>143</v>
      </c>
      <c r="C58" s="59">
        <f>IF(B58="","",VLOOKUP(AD58,Varsayımlar!$B:$Q,3,0))</f>
        <v>8698829380698</v>
      </c>
      <c r="D58" s="59"/>
      <c r="E58" s="74" t="s">
        <v>162</v>
      </c>
      <c r="F58" s="58"/>
      <c r="G58" s="58"/>
      <c r="H58" s="58" t="str">
        <f>IF(B58="","",VLOOKUP(AD58,Varsayımlar!$B:$Q,5,0))</f>
        <v>Bisto 25 cm</v>
      </c>
      <c r="I58" s="58">
        <f>IF(B58="","",VLOOKUP(AD58,Varsayımlar!B:T,19,0))</f>
        <v>0</v>
      </c>
      <c r="J58" s="58" t="str">
        <f>IF(B58="","",VLOOKUP(AD58,Varsayımlar!$B:$Q,6,0))</f>
        <v>SADE</v>
      </c>
      <c r="K58" s="58" t="s">
        <v>160</v>
      </c>
      <c r="L58" s="58"/>
      <c r="M58" s="58" t="str">
        <f>IFERROR(IF(B58="","",K58/VLOOKUP(AD58,Varsayımlar!B:R,17,0)),"")</f>
        <v/>
      </c>
      <c r="N58" s="58">
        <v>50</v>
      </c>
      <c r="O58" s="58"/>
      <c r="P58" s="58" t="e">
        <f>IF(B58="","",VLOOKUP(AD58,Varsayımlar!$B:$Q,7,0)*K58)</f>
        <v>#VALUE!</v>
      </c>
      <c r="Q58" s="58">
        <f>IF(B58="","",VLOOKUP(AD58,Varsayımlar!$B:$Q,8,0))</f>
        <v>25</v>
      </c>
      <c r="R58" s="58" t="str">
        <f>IF(B58="","",VLOOKUP(AD58,Varsayımlar!$B:$Q,9,0))</f>
        <v>Standart</v>
      </c>
      <c r="S58" s="58">
        <f>IF(B58="","",VLOOKUP(AD58,Varsayımlar!$B:$Q,10,0))</f>
        <v>12</v>
      </c>
      <c r="T58" s="58">
        <f>IF(B58="","",VLOOKUP(AD58,Varsayımlar!$B:$Q,11,0))</f>
        <v>12</v>
      </c>
      <c r="U58" s="58">
        <f>IF(B58="","",VLOOKUP(AD58,Varsayımlar!$B:$Q,12,0))</f>
        <v>840</v>
      </c>
      <c r="V58" s="58" t="str">
        <f>IF(B58="","",VLOOKUP(AD58,Varsayımlar!$B:$Q,13,0))</f>
        <v>Yurtiçi</v>
      </c>
      <c r="W58" s="58">
        <f>IF(B58="","",VLOOKUP(AD58,Varsayımlar!$B:$Q,14,0))</f>
        <v>6</v>
      </c>
      <c r="X58" s="60" t="s">
        <v>161</v>
      </c>
      <c r="Y58" s="60" t="s">
        <v>161</v>
      </c>
      <c r="Z58" s="60" t="s">
        <v>161</v>
      </c>
      <c r="AA58" s="58" t="str">
        <f>IF(B58="","",VLOOKUP(AD58,Varsayımlar!$B:$Q,15,0))</f>
        <v>Bisto Kolisi</v>
      </c>
      <c r="AB58" s="58" t="str">
        <f>IF(B58="","",VLOOKUP(AD58,Varsayımlar!$B:$Q,16,0))</f>
        <v>24-26 Cm</v>
      </c>
      <c r="AC58" s="58">
        <f>IF(B58="","",VLOOKUP(Sayfa2!AD18,Varsayımlar!B:S,18,0))</f>
        <v>0</v>
      </c>
      <c r="AD58" s="61" t="str">
        <f>IF(B58="","",CONCATENATE(B58,E58))</f>
        <v>Şok MarketBisto 25 cm 12 pcs 840g</v>
      </c>
    </row>
    <row r="59" spans="1:30" ht="31.5" customHeight="1" x14ac:dyDescent="0.25">
      <c r="A59" s="9" t="s">
        <v>123</v>
      </c>
      <c r="B59" s="75" t="s">
        <v>143</v>
      </c>
      <c r="C59" s="76">
        <f>IF(B59="","",VLOOKUP(AD59,Varsayımlar!$B:$Q,3,0))</f>
        <v>8698829380698</v>
      </c>
      <c r="D59" s="76"/>
      <c r="E59" s="75" t="s">
        <v>144</v>
      </c>
      <c r="F59" s="77"/>
      <c r="G59" s="77"/>
      <c r="H59" s="77" t="str">
        <f>IF(B59="","",VLOOKUP(AD59,Varsayımlar!$B:$Q,5,0))</f>
        <v xml:space="preserve">Taco 15 cm </v>
      </c>
      <c r="I59" s="77">
        <f>IF(B59="","",VLOOKUP(AD59,Varsayımlar!B:T,19,0))</f>
        <v>0</v>
      </c>
      <c r="J59" s="77" t="str">
        <f>IF(B59="","",VLOOKUP(AD59,Varsayımlar!$B:$Q,6,0))</f>
        <v>SADE</v>
      </c>
      <c r="K59" s="77" t="s">
        <v>160</v>
      </c>
      <c r="L59" s="77"/>
      <c r="M59" s="77" t="str">
        <f>IFERROR(IF(B59="","",K59/VLOOKUP(AD59,Varsayımlar!B:R,17,0)),"")</f>
        <v/>
      </c>
      <c r="N59" s="77">
        <v>50</v>
      </c>
      <c r="O59" s="77"/>
      <c r="P59" s="77" t="e">
        <f>IF(B59="","",VLOOKUP(AD59,Varsayımlar!$B:$Q,7,0)*K59)</f>
        <v>#VALUE!</v>
      </c>
      <c r="Q59" s="77">
        <f>IF(B59="","",VLOOKUP(AD59,Varsayımlar!$B:$Q,8,0))</f>
        <v>15</v>
      </c>
      <c r="R59" s="77" t="str">
        <f>IF(B59="","",VLOOKUP(AD59,Varsayımlar!$B:$Q,9,0))</f>
        <v>SOFT-PA3</v>
      </c>
      <c r="S59" s="77">
        <f>IF(B59="","",VLOOKUP(AD59,Varsayımlar!$B:$Q,10,0))</f>
        <v>6</v>
      </c>
      <c r="T59" s="77">
        <f>IF(B59="","",VLOOKUP(AD59,Varsayımlar!$B:$Q,11,0))</f>
        <v>18</v>
      </c>
      <c r="U59" s="77">
        <f>IF(B59="","",VLOOKUP(AD59,Varsayımlar!$B:$Q,12,0))</f>
        <v>250</v>
      </c>
      <c r="V59" s="77" t="str">
        <f>IF(B59="","",VLOOKUP(AD59,Varsayımlar!$B:$Q,13,0))</f>
        <v>YURTİÇİ</v>
      </c>
      <c r="W59" s="77">
        <f>IF(B59="","",VLOOKUP(AD59,Varsayımlar!$B:$Q,14,0))</f>
        <v>6</v>
      </c>
      <c r="X59" s="78" t="s">
        <v>161</v>
      </c>
      <c r="Y59" s="78" t="s">
        <v>161</v>
      </c>
      <c r="Z59" s="78" t="s">
        <v>161</v>
      </c>
      <c r="AA59" s="77" t="str">
        <f>IF(B59="","",VLOOKUP(AD59,Varsayımlar!$B:$Q,15,0))</f>
        <v>15 CM KOLİ</v>
      </c>
      <c r="AB59" s="77" t="str">
        <f>IF(B59="","",VLOOKUP(AD59,Varsayımlar!$B:$Q,16,0))</f>
        <v>14-16 CM</v>
      </c>
      <c r="AC59" s="77">
        <f>IF(B59="","",VLOOKUP(Sayfa2!AD19,Varsayımlar!B:S,18,0))</f>
        <v>0</v>
      </c>
      <c r="AD59" s="8" t="str">
        <f>IF(B59="","",CONCATENATE(B59,E59))</f>
        <v>Şok MarketTaco 15 cm 6 lı 150 g</v>
      </c>
    </row>
    <row r="60" spans="1:30" ht="31.5" hidden="1" customHeight="1" x14ac:dyDescent="0.25">
      <c r="A60" s="9" t="s">
        <v>125</v>
      </c>
      <c r="B60" s="64"/>
      <c r="C60" s="65" t="str">
        <f>IF(B60="","",VLOOKUP(AD60,Varsayımlar!$B:$Q,3,0))</f>
        <v/>
      </c>
      <c r="D60" s="65"/>
      <c r="E60" s="65"/>
      <c r="F60" s="64"/>
      <c r="G60" s="64"/>
      <c r="H60" s="64" t="str">
        <f>IF(B60="","",VLOOKUP(AD60,Varsayımlar!$B:$Q,5,0))</f>
        <v/>
      </c>
      <c r="I60" s="64"/>
      <c r="J60" s="64" t="str">
        <f>IF(B60="","",VLOOKUP(AD60,Varsayımlar!$B:$Q,6,0))</f>
        <v/>
      </c>
      <c r="K60" s="64"/>
      <c r="L60" s="64"/>
      <c r="M60" s="64">
        <f>K60/84</f>
        <v>0</v>
      </c>
      <c r="N60" s="64"/>
      <c r="O60" s="64"/>
      <c r="P60" s="64" t="str">
        <f>IF(B60="","",VLOOKUP(AD60,Varsayımlar!$B:$Q,7,0)*K60)</f>
        <v/>
      </c>
      <c r="Q60" s="64" t="str">
        <f>IF(B60="","",VLOOKUP(AD60,Varsayımlar!$B:$Q,8,0))</f>
        <v/>
      </c>
      <c r="R60" s="64" t="str">
        <f>IF(B60="","",VLOOKUP(AD60,Varsayımlar!$B:$Q,9,0))</f>
        <v/>
      </c>
      <c r="S60" s="64" t="str">
        <f>IF(B60="","",VLOOKUP(AD60,Varsayımlar!$B:$Q,10,0))</f>
        <v/>
      </c>
      <c r="T60" s="64" t="str">
        <f>IF(B60="","",VLOOKUP(AD60,Varsayımlar!$B:$Q,11,0))</f>
        <v/>
      </c>
      <c r="U60" s="64" t="str">
        <f>IF(B60="","",VLOOKUP(AD60,Varsayımlar!$B:$Q,12,0))</f>
        <v/>
      </c>
      <c r="V60" s="64" t="str">
        <f>IF(B60="","",VLOOKUP(AD60,Varsayımlar!$B:$Q,13,0))</f>
        <v/>
      </c>
      <c r="W60" s="64" t="str">
        <f>IF(B60="","",VLOOKUP(AD60,Varsayımlar!$B:$Q,14,0))</f>
        <v/>
      </c>
      <c r="X60" s="66"/>
      <c r="Y60" s="66"/>
      <c r="Z60" s="64"/>
      <c r="AA60" s="64" t="str">
        <f>IF(B60="","",VLOOKUP(AD60,Varsayımlar!$B:$Q,15,0))</f>
        <v/>
      </c>
      <c r="AB60" s="64" t="str">
        <f>IF(B60="","",VLOOKUP(AD60,Varsayımlar!$B:$Q,16,0))</f>
        <v/>
      </c>
      <c r="AC60" s="79"/>
      <c r="AD60" s="61" t="str">
        <f>IF(B60="","",CONCATENATE(B60,E60))</f>
        <v/>
      </c>
    </row>
    <row r="61" spans="1:30" ht="15.75" x14ac:dyDescent="0.25">
      <c r="C61" s="80" t="str">
        <f>IF(B61="","",VLOOKUP(AD61,Varsayımlar!$B:$Q,3,0))</f>
        <v/>
      </c>
      <c r="H61" s="8" t="str">
        <f>IF(B61="","",VLOOKUP(AD61,Varsayımlar!$B:$Q,5,0))</f>
        <v/>
      </c>
      <c r="J61" s="8" t="str">
        <f>IF(B61="","",VLOOKUP(AD61,Varsayımlar!$B:$Q,6,0))</f>
        <v/>
      </c>
      <c r="P61" s="8" t="str">
        <f>IF(B61="","",VLOOKUP(AD61,Varsayımlar!$B:$Q,7,0)*K61)</f>
        <v/>
      </c>
      <c r="Q61" s="8" t="str">
        <f>IF(B61="","",VLOOKUP(AD61,Varsayımlar!$B:$Q,8,0))</f>
        <v/>
      </c>
      <c r="R61" s="8" t="str">
        <f>IF(B61="","",VLOOKUP(AD61,Varsayımlar!$B:$Q,9,0))</f>
        <v/>
      </c>
      <c r="S61" s="8" t="str">
        <f>IF(B61="","",VLOOKUP(AD61,Varsayımlar!$B:$Q,10,0))</f>
        <v/>
      </c>
      <c r="T61" s="8" t="str">
        <f>IF(B61="","",VLOOKUP(AD61,Varsayımlar!$B:$Q,11,0))</f>
        <v/>
      </c>
      <c r="U61" s="8" t="str">
        <f>IF(B61="","",VLOOKUP(AD61,Varsayımlar!$B:$Q,12,0))</f>
        <v/>
      </c>
      <c r="V61" s="8" t="str">
        <f>IF(B61="","",VLOOKUP(AD61,Varsayımlar!$B:$Q,13,0))</f>
        <v/>
      </c>
      <c r="W61" s="8" t="str">
        <f>IF(B61="","",VLOOKUP(AD61,Varsayımlar!$B:$Q,14,0))</f>
        <v/>
      </c>
      <c r="AA61" s="8" t="str">
        <f>IF(B61="","",VLOOKUP(AD61,Varsayımlar!$B:$Q,15,0))</f>
        <v/>
      </c>
      <c r="AB61" s="8" t="str">
        <f>IF(B61="","",VLOOKUP(AD61,Varsayımlar!$B:$Q,16,0))</f>
        <v/>
      </c>
      <c r="AD61" s="8" t="str">
        <f>IF(B61="","",CONCATENATE(B61,E61))</f>
        <v/>
      </c>
    </row>
    <row r="62" spans="1:30" ht="29.25" customHeight="1" x14ac:dyDescent="0.25">
      <c r="A62" s="198" t="s">
        <v>121</v>
      </c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89"/>
    </row>
    <row r="63" spans="1:30" ht="63" x14ac:dyDescent="0.25">
      <c r="A63" s="9" t="s">
        <v>0</v>
      </c>
      <c r="B63" s="9" t="s">
        <v>1</v>
      </c>
      <c r="C63" s="10" t="s">
        <v>36</v>
      </c>
      <c r="D63" s="10" t="s">
        <v>177</v>
      </c>
      <c r="E63" s="10" t="s">
        <v>42</v>
      </c>
      <c r="F63" s="9" t="s">
        <v>43</v>
      </c>
      <c r="G63" s="9" t="s">
        <v>13</v>
      </c>
      <c r="H63" s="9" t="s">
        <v>2</v>
      </c>
      <c r="I63" s="9" t="s">
        <v>83</v>
      </c>
      <c r="J63" s="9" t="s">
        <v>3</v>
      </c>
      <c r="K63" s="9" t="s">
        <v>21</v>
      </c>
      <c r="L63" s="9" t="s">
        <v>141</v>
      </c>
      <c r="M63" s="9" t="s">
        <v>20</v>
      </c>
      <c r="N63" s="9" t="s">
        <v>243</v>
      </c>
      <c r="O63" s="9" t="s">
        <v>176</v>
      </c>
      <c r="P63" s="9" t="s">
        <v>16</v>
      </c>
      <c r="Q63" s="9" t="s">
        <v>4</v>
      </c>
      <c r="R63" s="9" t="s">
        <v>5</v>
      </c>
      <c r="S63" s="9" t="s">
        <v>6</v>
      </c>
      <c r="T63" s="9" t="s">
        <v>33</v>
      </c>
      <c r="U63" s="9" t="s">
        <v>7</v>
      </c>
      <c r="V63" s="9" t="s">
        <v>8</v>
      </c>
      <c r="W63" s="9" t="s">
        <v>9</v>
      </c>
      <c r="X63" s="9" t="s">
        <v>10</v>
      </c>
      <c r="Y63" s="9" t="s">
        <v>11</v>
      </c>
      <c r="Z63" s="9" t="s">
        <v>12</v>
      </c>
      <c r="AA63" s="9" t="s">
        <v>14</v>
      </c>
      <c r="AB63" s="9" t="s">
        <v>15</v>
      </c>
      <c r="AC63" s="9" t="s">
        <v>305</v>
      </c>
      <c r="AD63" s="8" t="s">
        <v>50</v>
      </c>
    </row>
    <row r="64" spans="1:30" ht="36" customHeight="1" x14ac:dyDescent="0.25">
      <c r="A64" s="9" t="s">
        <v>29</v>
      </c>
      <c r="B64" s="77" t="s">
        <v>17</v>
      </c>
      <c r="C64" s="76">
        <f>IF(B64="","",VLOOKUP(AD64,Varsayımlar!$B:$Q,3,0))</f>
        <v>8698829380698</v>
      </c>
      <c r="D64" s="76" t="s">
        <v>235</v>
      </c>
      <c r="E64" s="119" t="s">
        <v>37</v>
      </c>
      <c r="F64" s="77" t="s">
        <v>740</v>
      </c>
      <c r="G64" s="77" t="s">
        <v>741</v>
      </c>
      <c r="H64" s="77" t="str">
        <f>IF(B64="","",VLOOKUP(AD64,Varsayımlar!$B:$Q,5,0))</f>
        <v>TORTİLLAS 25 CM 4 PCS 260G</v>
      </c>
      <c r="I64" s="77">
        <f>IF(B64="","",VLOOKUP(AD64,Varsayımlar!B:T,19,0))</f>
        <v>0</v>
      </c>
      <c r="J64" s="77" t="str">
        <f>IF(B64="","",VLOOKUP(AD64,Varsayımlar!$B:$Q,6,0))</f>
        <v>SADE</v>
      </c>
      <c r="K64" s="77">
        <v>2100</v>
      </c>
      <c r="L64" s="77"/>
      <c r="M64" s="77">
        <f t="shared" ref="M64:M71" si="2">K64/84</f>
        <v>25</v>
      </c>
      <c r="N64" s="77"/>
      <c r="O64" s="77">
        <v>24</v>
      </c>
      <c r="P64" s="77">
        <f>IF(B64="","",VLOOKUP(AD64,Varsayımlar!$B:$Q,7,0)*K64)</f>
        <v>63000</v>
      </c>
      <c r="Q64" s="77">
        <f>IF(B64="","",VLOOKUP(AD64,Varsayımlar!$B:$Q,8,0))</f>
        <v>25</v>
      </c>
      <c r="R64" s="77" t="str">
        <f>IF(B64="","",VLOOKUP(AD64,Varsayımlar!$B:$Q,9,0))</f>
        <v>SOFT</v>
      </c>
      <c r="S64" s="77">
        <f>IF(B64="","",VLOOKUP(AD64,Varsayımlar!$B:$Q,10,0))</f>
        <v>4</v>
      </c>
      <c r="T64" s="77">
        <f>IF(B64="","",VLOOKUP(AD64,Varsayımlar!$B:$Q,11,0))</f>
        <v>30</v>
      </c>
      <c r="U64" s="77">
        <f>IF(B64="","",VLOOKUP(AD64,Varsayımlar!$B:$Q,12,0))</f>
        <v>260</v>
      </c>
      <c r="V64" s="77" t="str">
        <f>IF(B64="","",VLOOKUP(AD64,Varsayımlar!$B:$Q,13,0))</f>
        <v>YURTDIŞI</v>
      </c>
      <c r="W64" s="77">
        <f>IF(B64="","",VLOOKUP(AD64,Varsayımlar!$B:$Q,14,0))</f>
        <v>6</v>
      </c>
      <c r="X64" s="78">
        <v>46205</v>
      </c>
      <c r="Y64" s="78">
        <v>46389</v>
      </c>
      <c r="Z64" s="77">
        <v>26070225</v>
      </c>
      <c r="AA64" s="77" t="str">
        <f>IF(B64="","",VLOOKUP(AD64,Varsayımlar!$B:$Q,15,0))</f>
        <v>TRİTON -SKT ATILACAK</v>
      </c>
      <c r="AB64" s="77" t="str">
        <f>IF(B64="","",VLOOKUP(AD64,Varsayımlar!$B:$Q,16,0))</f>
        <v>24-26 CM</v>
      </c>
      <c r="AC64" s="64"/>
      <c r="AD64" s="61" t="str">
        <f t="shared" ref="AD64:AD76" si="3">IF(B64="","",CONCATENATE(B64,E64))</f>
        <v>LLC TRİTONMUTLUKAL WHEAT TORTILLA</v>
      </c>
    </row>
    <row r="65" spans="1:30" ht="36" customHeight="1" x14ac:dyDescent="0.25">
      <c r="A65" s="9" t="s">
        <v>122</v>
      </c>
      <c r="B65" s="77" t="s">
        <v>17</v>
      </c>
      <c r="C65" s="76">
        <f>IF(B65="","",VLOOKUP(AD65,Varsayımlar!$B:$Q,3,0))</f>
        <v>8698829380698</v>
      </c>
      <c r="D65" s="76" t="s">
        <v>235</v>
      </c>
      <c r="E65" s="119" t="s">
        <v>37</v>
      </c>
      <c r="F65" s="77" t="s">
        <v>740</v>
      </c>
      <c r="G65" s="77" t="s">
        <v>742</v>
      </c>
      <c r="H65" s="77" t="str">
        <f>IF(B65="","",VLOOKUP(AD65,Varsayımlar!$B:$Q,5,0))</f>
        <v>TORTİLLAS 25 CM 4 PCS 260G</v>
      </c>
      <c r="I65" s="77">
        <f>IF(B65="","",VLOOKUP(AD65,Varsayımlar!B:T,19,0))</f>
        <v>0</v>
      </c>
      <c r="J65" s="77" t="str">
        <f>IF(B65="","",VLOOKUP(AD65,Varsayımlar!$B:$Q,6,0))</f>
        <v>SADE</v>
      </c>
      <c r="K65" s="77">
        <v>336</v>
      </c>
      <c r="L65" s="77"/>
      <c r="M65" s="77">
        <f t="shared" si="2"/>
        <v>4</v>
      </c>
      <c r="N65" s="77"/>
      <c r="O65" s="77">
        <v>6</v>
      </c>
      <c r="P65" s="77">
        <f>IF(B65="","",VLOOKUP(AD65,Varsayımlar!$B:$Q,7,0)*K65)</f>
        <v>10080</v>
      </c>
      <c r="Q65" s="77">
        <f>IF(B65="","",VLOOKUP(AD65,Varsayımlar!$B:$Q,8,0))</f>
        <v>25</v>
      </c>
      <c r="R65" s="77" t="str">
        <f>IF(B65="","",VLOOKUP(AD65,Varsayımlar!$B:$Q,9,0))</f>
        <v>SOFT</v>
      </c>
      <c r="S65" s="77">
        <f>IF(B65="","",VLOOKUP(AD65,Varsayımlar!$B:$Q,10,0))</f>
        <v>4</v>
      </c>
      <c r="T65" s="77">
        <f>IF(B65="","",VLOOKUP(AD65,Varsayımlar!$B:$Q,11,0))</f>
        <v>30</v>
      </c>
      <c r="U65" s="77">
        <f>IF(B65="","",VLOOKUP(AD65,Varsayımlar!$B:$Q,12,0))</f>
        <v>260</v>
      </c>
      <c r="V65" s="77" t="str">
        <f>IF(B65="","",VLOOKUP(AD65,Varsayımlar!$B:$Q,13,0))</f>
        <v>YURTDIŞI</v>
      </c>
      <c r="W65" s="77">
        <f>IF(B65="","",VLOOKUP(AD65,Varsayımlar!$B:$Q,14,0))</f>
        <v>6</v>
      </c>
      <c r="X65" s="78">
        <v>46205</v>
      </c>
      <c r="Y65" s="78">
        <v>46389</v>
      </c>
      <c r="Z65" s="77">
        <v>26070225</v>
      </c>
      <c r="AA65" s="77" t="str">
        <f>IF(B65="","",VLOOKUP(AD65,Varsayımlar!$B:$Q,15,0))</f>
        <v>TRİTON -SKT ATILACAK</v>
      </c>
      <c r="AB65" s="77" t="str">
        <f>IF(B65="","",VLOOKUP(AD65,Varsayımlar!$B:$Q,16,0))</f>
        <v>24-26 CM</v>
      </c>
      <c r="AC65" s="64"/>
      <c r="AD65" s="61" t="str">
        <f t="shared" si="3"/>
        <v>LLC TRİTONMUTLUKAL WHEAT TORTILLA</v>
      </c>
    </row>
    <row r="66" spans="1:30" ht="36" customHeight="1" x14ac:dyDescent="0.25">
      <c r="A66" s="9" t="s">
        <v>123</v>
      </c>
      <c r="B66" s="64" t="s">
        <v>17</v>
      </c>
      <c r="C66" s="65">
        <f>IF(B66="","",VLOOKUP(AD66,Varsayımlar!$B:$Q,3,0))</f>
        <v>8698829380698</v>
      </c>
      <c r="D66" s="65" t="s">
        <v>238</v>
      </c>
      <c r="E66" s="167" t="s">
        <v>37</v>
      </c>
      <c r="F66" s="64" t="s">
        <v>748</v>
      </c>
      <c r="G66" s="64" t="s">
        <v>749</v>
      </c>
      <c r="H66" s="64" t="str">
        <f>IF(B66="","",VLOOKUP(AD66,Varsayımlar!$B:$Q,5,0))</f>
        <v>TORTİLLAS 25 CM 4 PCS 260G</v>
      </c>
      <c r="I66" s="64">
        <f>IF(B66="","",VLOOKUP(AD66,Varsayımlar!B:T,19,0))</f>
        <v>0</v>
      </c>
      <c r="J66" s="64" t="str">
        <f>IF(B66="","",VLOOKUP(AD66,Varsayımlar!$B:$Q,6,0))</f>
        <v>SADE</v>
      </c>
      <c r="K66" s="64">
        <v>1176</v>
      </c>
      <c r="L66" s="64"/>
      <c r="M66" s="64">
        <f t="shared" si="2"/>
        <v>14</v>
      </c>
      <c r="N66" s="64"/>
      <c r="O66" s="64">
        <v>17</v>
      </c>
      <c r="P66" s="64">
        <f>IF(B66="","",VLOOKUP(AD66,Varsayımlar!$B:$Q,7,0)*K66)</f>
        <v>35280</v>
      </c>
      <c r="Q66" s="64">
        <f>IF(B66="","",VLOOKUP(AD66,Varsayımlar!$B:$Q,8,0))</f>
        <v>25</v>
      </c>
      <c r="R66" s="64" t="str">
        <f>IF(B66="","",VLOOKUP(AD66,Varsayımlar!$B:$Q,9,0))</f>
        <v>SOFT</v>
      </c>
      <c r="S66" s="64">
        <f>IF(B66="","",VLOOKUP(AD66,Varsayımlar!$B:$Q,10,0))</f>
        <v>4</v>
      </c>
      <c r="T66" s="64">
        <f>IF(B66="","",VLOOKUP(AD66,Varsayımlar!$B:$Q,11,0))</f>
        <v>30</v>
      </c>
      <c r="U66" s="64">
        <f>IF(B66="","",VLOOKUP(AD66,Varsayımlar!$B:$Q,12,0))</f>
        <v>260</v>
      </c>
      <c r="V66" s="64" t="str">
        <f>IF(B66="","",VLOOKUP(AD66,Varsayımlar!$B:$Q,13,0))</f>
        <v>YURTDIŞI</v>
      </c>
      <c r="W66" s="64">
        <f>IF(B66="","",VLOOKUP(AD66,Varsayımlar!$B:$Q,14,0))</f>
        <v>6</v>
      </c>
      <c r="X66" s="66">
        <v>46207</v>
      </c>
      <c r="Y66" s="66">
        <v>46391</v>
      </c>
      <c r="Z66" s="64" t="s">
        <v>830</v>
      </c>
      <c r="AA66" s="64" t="str">
        <f>IF(B66="","",VLOOKUP(AD66,Varsayımlar!$B:$Q,15,0))</f>
        <v>TRİTON -SKT ATILACAK</v>
      </c>
      <c r="AB66" s="64" t="str">
        <f>IF(B66="","",VLOOKUP(AD66,Varsayımlar!$B:$Q,16,0))</f>
        <v>24-26 CM</v>
      </c>
      <c r="AC66" s="64"/>
      <c r="AD66" s="61" t="str">
        <f t="shared" si="3"/>
        <v>LLC TRİTONMUTLUKAL WHEAT TORTILLA</v>
      </c>
    </row>
    <row r="67" spans="1:30" ht="36" customHeight="1" x14ac:dyDescent="0.25">
      <c r="A67" s="9" t="s">
        <v>124</v>
      </c>
      <c r="B67" s="64" t="s">
        <v>17</v>
      </c>
      <c r="C67" s="65">
        <f>IF(B67="","",VLOOKUP(AD67,Varsayımlar!$B:$Q,3,0))</f>
        <v>8698829380698</v>
      </c>
      <c r="D67" s="65" t="s">
        <v>238</v>
      </c>
      <c r="E67" s="167" t="s">
        <v>37</v>
      </c>
      <c r="F67" s="64" t="s">
        <v>748</v>
      </c>
      <c r="G67" s="64" t="s">
        <v>750</v>
      </c>
      <c r="H67" s="64" t="str">
        <f>IF(B67="","",VLOOKUP(AD67,Varsayımlar!$B:$Q,5,0))</f>
        <v>TORTİLLAS 25 CM 4 PCS 260G</v>
      </c>
      <c r="I67" s="64">
        <f>IF(B67="","",VLOOKUP(AD67,Varsayımlar!B:T,19,0))</f>
        <v>0</v>
      </c>
      <c r="J67" s="64" t="str">
        <f>IF(B67="","",VLOOKUP(AD67,Varsayımlar!$B:$Q,6,0))</f>
        <v>SADE</v>
      </c>
      <c r="K67" s="64">
        <v>1260</v>
      </c>
      <c r="L67" s="64"/>
      <c r="M67" s="64">
        <f t="shared" si="2"/>
        <v>15</v>
      </c>
      <c r="N67" s="64"/>
      <c r="O67" s="64">
        <v>18</v>
      </c>
      <c r="P67" s="64">
        <f>IF(B67="","",VLOOKUP(AD67,Varsayımlar!$B:$Q,7,0)*K67)</f>
        <v>37800</v>
      </c>
      <c r="Q67" s="64">
        <f>IF(B67="","",VLOOKUP(AD67,Varsayımlar!$B:$Q,8,0))</f>
        <v>25</v>
      </c>
      <c r="R67" s="64" t="str">
        <f>IF(B67="","",VLOOKUP(AD67,Varsayımlar!$B:$Q,9,0))</f>
        <v>SOFT</v>
      </c>
      <c r="S67" s="64">
        <f>IF(B67="","",VLOOKUP(AD67,Varsayımlar!$B:$Q,10,0))</f>
        <v>4</v>
      </c>
      <c r="T67" s="64">
        <f>IF(B67="","",VLOOKUP(AD67,Varsayımlar!$B:$Q,11,0))</f>
        <v>30</v>
      </c>
      <c r="U67" s="64">
        <f>IF(B67="","",VLOOKUP(AD67,Varsayımlar!$B:$Q,12,0))</f>
        <v>260</v>
      </c>
      <c r="V67" s="64" t="str">
        <f>IF(B67="","",VLOOKUP(AD67,Varsayımlar!$B:$Q,13,0))</f>
        <v>YURTDIŞI</v>
      </c>
      <c r="W67" s="64">
        <f>IF(B67="","",VLOOKUP(AD67,Varsayımlar!$B:$Q,14,0))</f>
        <v>6</v>
      </c>
      <c r="X67" s="66">
        <v>46207</v>
      </c>
      <c r="Y67" s="66">
        <v>46391</v>
      </c>
      <c r="Z67" s="64" t="s">
        <v>830</v>
      </c>
      <c r="AA67" s="64" t="str">
        <f>IF(B67="","",VLOOKUP(AD67,Varsayımlar!$B:$Q,15,0))</f>
        <v>TRİTON -SKT ATILACAK</v>
      </c>
      <c r="AB67" s="64" t="str">
        <f>IF(B67="","",VLOOKUP(AD67,Varsayımlar!$B:$Q,16,0))</f>
        <v>24-26 CM</v>
      </c>
      <c r="AC67" s="64"/>
      <c r="AD67" s="61" t="str">
        <f t="shared" si="3"/>
        <v>LLC TRİTONMUTLUKAL WHEAT TORTILLA</v>
      </c>
    </row>
    <row r="68" spans="1:30" ht="36" customHeight="1" x14ac:dyDescent="0.25">
      <c r="A68" s="9" t="s">
        <v>125</v>
      </c>
      <c r="B68" s="67" t="s">
        <v>17</v>
      </c>
      <c r="C68" s="4">
        <f>IF(B68="","",VLOOKUP(AD68,Varsayımlar!$B:$Q,3,0))</f>
        <v>8698829380698</v>
      </c>
      <c r="D68" s="4" t="s">
        <v>258</v>
      </c>
      <c r="E68" s="105" t="s">
        <v>37</v>
      </c>
      <c r="F68" s="67" t="s">
        <v>754</v>
      </c>
      <c r="G68" s="67" t="s">
        <v>755</v>
      </c>
      <c r="H68" s="67" t="str">
        <f>IF(B68="","",VLOOKUP(AD68,Varsayımlar!$B:$Q,5,0))</f>
        <v>TORTİLLAS 25 CM 4 PCS 260G</v>
      </c>
      <c r="I68" s="67">
        <f>IF(B68="","",VLOOKUP(AD68,Varsayımlar!B:T,19,0))</f>
        <v>0</v>
      </c>
      <c r="J68" s="67" t="str">
        <f>IF(B68="","",VLOOKUP(AD68,Varsayımlar!$B:$Q,6,0))</f>
        <v>SADE</v>
      </c>
      <c r="K68" s="67">
        <v>1176</v>
      </c>
      <c r="L68" s="67"/>
      <c r="M68" s="67">
        <f t="shared" si="2"/>
        <v>14</v>
      </c>
      <c r="N68" s="67"/>
      <c r="O68" s="67">
        <v>17</v>
      </c>
      <c r="P68" s="67">
        <f>IF(B68="","",VLOOKUP(AD68,Varsayımlar!$B:$Q,7,0)*K68)</f>
        <v>35280</v>
      </c>
      <c r="Q68" s="67">
        <f>IF(B68="","",VLOOKUP(AD68,Varsayımlar!$B:$Q,8,0))</f>
        <v>25</v>
      </c>
      <c r="R68" s="67" t="str">
        <f>IF(B68="","",VLOOKUP(AD68,Varsayımlar!$B:$Q,9,0))</f>
        <v>SOFT</v>
      </c>
      <c r="S68" s="67">
        <f>IF(B68="","",VLOOKUP(AD68,Varsayımlar!$B:$Q,10,0))</f>
        <v>4</v>
      </c>
      <c r="T68" s="67">
        <f>IF(B68="","",VLOOKUP(AD68,Varsayımlar!$B:$Q,11,0))</f>
        <v>30</v>
      </c>
      <c r="U68" s="67">
        <f>IF(B68="","",VLOOKUP(AD68,Varsayımlar!$B:$Q,12,0))</f>
        <v>260</v>
      </c>
      <c r="V68" s="67" t="str">
        <f>IF(B68="","",VLOOKUP(AD68,Varsayımlar!$B:$Q,13,0))</f>
        <v>YURTDIŞI</v>
      </c>
      <c r="W68" s="67">
        <f>IF(B68="","",VLOOKUP(AD68,Varsayımlar!$B:$Q,14,0))</f>
        <v>6</v>
      </c>
      <c r="X68" s="68">
        <v>46210</v>
      </c>
      <c r="Y68" s="68">
        <v>46394</v>
      </c>
      <c r="Z68" s="67">
        <v>26070725</v>
      </c>
      <c r="AA68" s="67" t="str">
        <f>IF(B68="","",VLOOKUP(AD68,Varsayımlar!$B:$Q,15,0))</f>
        <v>TRİTON -SKT ATILACAK</v>
      </c>
      <c r="AB68" s="67" t="str">
        <f>IF(B68="","",VLOOKUP(AD68,Varsayımlar!$B:$Q,16,0))</f>
        <v>24-26 CM</v>
      </c>
      <c r="AC68" s="64"/>
      <c r="AD68" s="61" t="str">
        <f t="shared" si="3"/>
        <v>LLC TRİTONMUTLUKAL WHEAT TORTILLA</v>
      </c>
    </row>
    <row r="69" spans="1:30" ht="36" customHeight="1" x14ac:dyDescent="0.25">
      <c r="A69" s="9" t="s">
        <v>126</v>
      </c>
      <c r="B69" s="67" t="s">
        <v>17</v>
      </c>
      <c r="C69" s="4">
        <f>IF(B69="","",VLOOKUP(AD69,Varsayımlar!$B:$Q,3,0))</f>
        <v>8698829380698</v>
      </c>
      <c r="D69" s="4" t="s">
        <v>258</v>
      </c>
      <c r="E69" s="105" t="s">
        <v>37</v>
      </c>
      <c r="F69" s="67" t="s">
        <v>754</v>
      </c>
      <c r="G69" s="67" t="s">
        <v>756</v>
      </c>
      <c r="H69" s="67" t="str">
        <f>IF(B69="","",VLOOKUP(AD69,Varsayımlar!$B:$Q,5,0))</f>
        <v>TORTİLLAS 25 CM 4 PCS 260G</v>
      </c>
      <c r="I69" s="67">
        <f>IF(B69="","",VLOOKUP(AD69,Varsayımlar!B:T,19,0))</f>
        <v>0</v>
      </c>
      <c r="J69" s="67" t="str">
        <f>IF(B69="","",VLOOKUP(AD69,Varsayımlar!$B:$Q,6,0))</f>
        <v>SADE</v>
      </c>
      <c r="K69" s="67">
        <v>1260</v>
      </c>
      <c r="L69" s="67"/>
      <c r="M69" s="67">
        <f t="shared" si="2"/>
        <v>15</v>
      </c>
      <c r="N69" s="67"/>
      <c r="O69" s="67">
        <v>18</v>
      </c>
      <c r="P69" s="67">
        <f>IF(B69="","",VLOOKUP(AD69,Varsayımlar!$B:$Q,7,0)*K69)</f>
        <v>37800</v>
      </c>
      <c r="Q69" s="67">
        <f>IF(B69="","",VLOOKUP(AD69,Varsayımlar!$B:$Q,8,0))</f>
        <v>25</v>
      </c>
      <c r="R69" s="67" t="str">
        <f>IF(B69="","",VLOOKUP(AD69,Varsayımlar!$B:$Q,9,0))</f>
        <v>SOFT</v>
      </c>
      <c r="S69" s="67">
        <f>IF(B69="","",VLOOKUP(AD69,Varsayımlar!$B:$Q,10,0))</f>
        <v>4</v>
      </c>
      <c r="T69" s="67">
        <f>IF(B69="","",VLOOKUP(AD69,Varsayımlar!$B:$Q,11,0))</f>
        <v>30</v>
      </c>
      <c r="U69" s="67">
        <f>IF(B69="","",VLOOKUP(AD69,Varsayımlar!$B:$Q,12,0))</f>
        <v>260</v>
      </c>
      <c r="V69" s="67" t="str">
        <f>IF(B69="","",VLOOKUP(AD69,Varsayımlar!$B:$Q,13,0))</f>
        <v>YURTDIŞI</v>
      </c>
      <c r="W69" s="67">
        <f>IF(B69="","",VLOOKUP(AD69,Varsayımlar!$B:$Q,14,0))</f>
        <v>6</v>
      </c>
      <c r="X69" s="68">
        <v>46210</v>
      </c>
      <c r="Y69" s="68">
        <v>46394</v>
      </c>
      <c r="Z69" s="67">
        <v>26070725</v>
      </c>
      <c r="AA69" s="67" t="str">
        <f>IF(B69="","",VLOOKUP(AD69,Varsayımlar!$B:$Q,15,0))</f>
        <v>TRİTON -SKT ATILACAK</v>
      </c>
      <c r="AB69" s="67" t="str">
        <f>IF(B69="","",VLOOKUP(AD69,Varsayımlar!$B:$Q,16,0))</f>
        <v>24-26 CM</v>
      </c>
      <c r="AC69" s="64"/>
      <c r="AD69" s="61" t="str">
        <f t="shared" si="3"/>
        <v>LLC TRİTONMUTLUKAL WHEAT TORTILLA</v>
      </c>
    </row>
    <row r="70" spans="1:30" ht="36" customHeight="1" x14ac:dyDescent="0.25">
      <c r="A70" s="9" t="s">
        <v>127</v>
      </c>
      <c r="B70" s="77" t="s">
        <v>17</v>
      </c>
      <c r="C70" s="76">
        <f>IF(B70="","",VLOOKUP(AD70,Varsayımlar!$B:$Q,3,0))</f>
        <v>8698829380698</v>
      </c>
      <c r="D70" s="76" t="s">
        <v>260</v>
      </c>
      <c r="E70" s="119" t="s">
        <v>37</v>
      </c>
      <c r="F70" s="77" t="s">
        <v>761</v>
      </c>
      <c r="G70" s="77" t="s">
        <v>762</v>
      </c>
      <c r="H70" s="77" t="str">
        <f>IF(B70="","",VLOOKUP(AD70,Varsayımlar!$B:$Q,5,0))</f>
        <v>TORTİLLAS 25 CM 4 PCS 260G</v>
      </c>
      <c r="I70" s="77">
        <f>IF(B70="","",VLOOKUP(AD70,Varsayımlar!B:T,19,0))</f>
        <v>0</v>
      </c>
      <c r="J70" s="77" t="str">
        <f>IF(B70="","",VLOOKUP(AD70,Varsayımlar!$B:$Q,6,0))</f>
        <v>SADE</v>
      </c>
      <c r="K70" s="77">
        <v>1512</v>
      </c>
      <c r="L70" s="77"/>
      <c r="M70" s="77">
        <f t="shared" si="2"/>
        <v>18</v>
      </c>
      <c r="N70" s="77"/>
      <c r="O70" s="77">
        <v>22</v>
      </c>
      <c r="P70" s="77">
        <f>IF(B70="","",VLOOKUP(AD70,Varsayımlar!$B:$Q,7,0)*K70)</f>
        <v>45360</v>
      </c>
      <c r="Q70" s="77">
        <f>IF(B70="","",VLOOKUP(AD70,Varsayımlar!$B:$Q,8,0))</f>
        <v>25</v>
      </c>
      <c r="R70" s="77" t="str">
        <f>IF(B70="","",VLOOKUP(AD70,Varsayımlar!$B:$Q,9,0))</f>
        <v>SOFT</v>
      </c>
      <c r="S70" s="77">
        <f>IF(B70="","",VLOOKUP(AD70,Varsayımlar!$B:$Q,10,0))</f>
        <v>4</v>
      </c>
      <c r="T70" s="77">
        <f>IF(B70="","",VLOOKUP(AD70,Varsayımlar!$B:$Q,11,0))</f>
        <v>30</v>
      </c>
      <c r="U70" s="77">
        <f>IF(B70="","",VLOOKUP(AD70,Varsayımlar!$B:$Q,12,0))</f>
        <v>260</v>
      </c>
      <c r="V70" s="77" t="str">
        <f>IF(B70="","",VLOOKUP(AD70,Varsayımlar!$B:$Q,13,0))</f>
        <v>YURTDIŞI</v>
      </c>
      <c r="W70" s="77">
        <f>IF(B70="","",VLOOKUP(AD70,Varsayımlar!$B:$Q,14,0))</f>
        <v>6</v>
      </c>
      <c r="X70" s="78">
        <v>46212</v>
      </c>
      <c r="Y70" s="78">
        <v>46396</v>
      </c>
      <c r="Z70" s="77">
        <v>26070925</v>
      </c>
      <c r="AA70" s="77" t="str">
        <f>IF(B70="","",VLOOKUP(AD70,Varsayımlar!$B:$Q,15,0))</f>
        <v>TRİTON -SKT ATILACAK</v>
      </c>
      <c r="AB70" s="77" t="str">
        <f>IF(B70="","",VLOOKUP(AD70,Varsayımlar!$B:$Q,16,0))</f>
        <v>24-26 CM</v>
      </c>
      <c r="AC70" s="64"/>
      <c r="AD70" s="61" t="str">
        <f t="shared" si="3"/>
        <v>LLC TRİTONMUTLUKAL WHEAT TORTILLA</v>
      </c>
    </row>
    <row r="71" spans="1:30" ht="36" customHeight="1" x14ac:dyDescent="0.25">
      <c r="A71" s="9" t="s">
        <v>128</v>
      </c>
      <c r="B71" s="77" t="s">
        <v>17</v>
      </c>
      <c r="C71" s="76">
        <f>IF(B71="","",VLOOKUP(AD71,Varsayımlar!$B:$Q,3,0))</f>
        <v>8698829380698</v>
      </c>
      <c r="D71" s="76" t="s">
        <v>260</v>
      </c>
      <c r="E71" s="119" t="s">
        <v>37</v>
      </c>
      <c r="F71" s="77" t="s">
        <v>761</v>
      </c>
      <c r="G71" s="77" t="s">
        <v>763</v>
      </c>
      <c r="H71" s="77" t="str">
        <f>IF(B71="","",VLOOKUP(AD71,Varsayımlar!$B:$Q,5,0))</f>
        <v>TORTİLLAS 25 CM 4 PCS 260G</v>
      </c>
      <c r="I71" s="77">
        <f>IF(B71="","",VLOOKUP(AD71,Varsayımlar!B:T,19,0))</f>
        <v>0</v>
      </c>
      <c r="J71" s="77" t="str">
        <f>IF(B71="","",VLOOKUP(AD71,Varsayımlar!$B:$Q,6,0))</f>
        <v>SADE</v>
      </c>
      <c r="K71" s="77">
        <v>924</v>
      </c>
      <c r="L71" s="77"/>
      <c r="M71" s="77">
        <f t="shared" si="2"/>
        <v>11</v>
      </c>
      <c r="N71" s="77"/>
      <c r="O71" s="77">
        <v>14</v>
      </c>
      <c r="P71" s="77">
        <f>IF(B71="","",VLOOKUP(AD71,Varsayımlar!$B:$Q,7,0)*K71)</f>
        <v>27720</v>
      </c>
      <c r="Q71" s="77">
        <f>IF(B71="","",VLOOKUP(AD71,Varsayımlar!$B:$Q,8,0))</f>
        <v>25</v>
      </c>
      <c r="R71" s="77" t="str">
        <f>IF(B71="","",VLOOKUP(AD71,Varsayımlar!$B:$Q,9,0))</f>
        <v>SOFT</v>
      </c>
      <c r="S71" s="77">
        <f>IF(B71="","",VLOOKUP(AD71,Varsayımlar!$B:$Q,10,0))</f>
        <v>4</v>
      </c>
      <c r="T71" s="77">
        <f>IF(B71="","",VLOOKUP(AD71,Varsayımlar!$B:$Q,11,0))</f>
        <v>30</v>
      </c>
      <c r="U71" s="77">
        <f>IF(B71="","",VLOOKUP(AD71,Varsayımlar!$B:$Q,12,0))</f>
        <v>260</v>
      </c>
      <c r="V71" s="77" t="str">
        <f>IF(B71="","",VLOOKUP(AD71,Varsayımlar!$B:$Q,13,0))</f>
        <v>YURTDIŞI</v>
      </c>
      <c r="W71" s="77">
        <f>IF(B71="","",VLOOKUP(AD71,Varsayımlar!$B:$Q,14,0))</f>
        <v>6</v>
      </c>
      <c r="X71" s="78">
        <v>46212</v>
      </c>
      <c r="Y71" s="78">
        <v>46396</v>
      </c>
      <c r="Z71" s="77">
        <v>26070925</v>
      </c>
      <c r="AA71" s="77" t="str">
        <f>IF(B71="","",VLOOKUP(AD71,Varsayımlar!$B:$Q,15,0))</f>
        <v>TRİTON -SKT ATILACAK</v>
      </c>
      <c r="AB71" s="77" t="str">
        <f>IF(B71="","",VLOOKUP(AD71,Varsayımlar!$B:$Q,16,0))</f>
        <v>24-26 CM</v>
      </c>
      <c r="AC71" s="64"/>
      <c r="AD71" s="61" t="str">
        <f t="shared" si="3"/>
        <v>LLC TRİTONMUTLUKAL WHEAT TORTILLA</v>
      </c>
    </row>
    <row r="72" spans="1:30" ht="78.75" hidden="1" x14ac:dyDescent="0.25">
      <c r="A72" s="9" t="s">
        <v>129</v>
      </c>
      <c r="B72" s="111" t="s">
        <v>90</v>
      </c>
      <c r="C72" s="112">
        <f>IF(B72="","",VLOOKUP(AD72,Varsayımlar!$B:$Q,3,0))</f>
        <v>8698829380698</v>
      </c>
      <c r="D72" s="112" t="s">
        <v>235</v>
      </c>
      <c r="E72" s="151" t="s">
        <v>91</v>
      </c>
      <c r="F72" s="111"/>
      <c r="G72" s="111"/>
      <c r="H72" s="111" t="str">
        <f>IF(B72="","",VLOOKUP(AD72,Varsayımlar!$B:$Q,5,0))</f>
        <v>MAGNİT MAVİ AMBALAJ 25CM</v>
      </c>
      <c r="I72" s="111">
        <f>IF(B72="","",VLOOKUP(AD72,Varsayımlar!B:T,19,0))</f>
        <v>0</v>
      </c>
      <c r="J72" s="111" t="str">
        <f>IF(B72="","",VLOOKUP(AD72,Varsayımlar!$B:$Q,6,0))</f>
        <v>SADE</v>
      </c>
      <c r="K72" s="111">
        <v>2016</v>
      </c>
      <c r="L72" s="111"/>
      <c r="M72" s="111">
        <f>IFERROR(IF(B72="","",K72/VLOOKUP(AD72,Varsayımlar!B:R,17,0)),"")</f>
        <v>24</v>
      </c>
      <c r="N72" s="111"/>
      <c r="O72" s="111">
        <v>30</v>
      </c>
      <c r="P72" s="111">
        <f>IF(B72="","",VLOOKUP(AD72,Varsayımlar!$B:$Q,7,0)*K72)</f>
        <v>60480</v>
      </c>
      <c r="Q72" s="111">
        <f>IF(B72="","",VLOOKUP(AD72,Varsayımlar!$B:$Q,8,0))</f>
        <v>25</v>
      </c>
      <c r="R72" s="111" t="str">
        <f>IF(B72="","",VLOOKUP(AD72,Varsayımlar!$B:$Q,9,0))</f>
        <v>SOFT</v>
      </c>
      <c r="S72" s="111">
        <f>IF(B72="","",VLOOKUP(AD72,Varsayımlar!$B:$Q,10,0))</f>
        <v>4</v>
      </c>
      <c r="T72" s="111">
        <f>IF(B72="","",VLOOKUP(AD72,Varsayımlar!$B:$Q,11,0))</f>
        <v>30</v>
      </c>
      <c r="U72" s="111">
        <f>IF(B72="","",VLOOKUP(AD72,Varsayımlar!$B:$Q,12,0))</f>
        <v>260</v>
      </c>
      <c r="V72" s="111" t="str">
        <f>IF(B72="","",VLOOKUP(AD72,Varsayımlar!$B:$Q,13,0))</f>
        <v>YURTDIŞI</v>
      </c>
      <c r="W72" s="111">
        <f>IF(B72="","",VLOOKUP(AD72,Varsayımlar!$B:$Q,14,0))</f>
        <v>9</v>
      </c>
      <c r="X72" s="114">
        <v>46219</v>
      </c>
      <c r="Y72" s="114">
        <v>46493</v>
      </c>
      <c r="Z72" s="111" t="s">
        <v>684</v>
      </c>
      <c r="AA72" s="111" t="str">
        <f>IF(B72="","",VLOOKUP(AD72,Varsayımlar!$B:$Q,15,0))</f>
        <v>25CM TURUNCU KOLİ-SOL ÜST DİKDÖRTGENE ÜRETİM TARİHİ BASILACAK</v>
      </c>
      <c r="AB72" s="111" t="str">
        <f>IF(B72="","",VLOOKUP(AD72,Varsayımlar!$B:$Q,16,0))</f>
        <v>24-26 CM</v>
      </c>
      <c r="AC72" s="90">
        <f>IF(B72="","",VLOOKUP(Sayfa2!AD65,Varsayımlar!B:S,18,0))</f>
        <v>0</v>
      </c>
      <c r="AD72" s="90" t="str">
        <f t="shared" si="3"/>
        <v>MAGNİTMAGNİT MAVİ AMBALAJ 25 CM 260G</v>
      </c>
    </row>
    <row r="73" spans="1:30" ht="78.75" hidden="1" x14ac:dyDescent="0.25">
      <c r="A73" s="9" t="s">
        <v>130</v>
      </c>
      <c r="B73" s="154" t="s">
        <v>90</v>
      </c>
      <c r="C73" s="155">
        <f>IF(B73="","",VLOOKUP(AD73,Varsayımlar!$B:$Q,3,0))</f>
        <v>8698829380698</v>
      </c>
      <c r="D73" s="155" t="s">
        <v>258</v>
      </c>
      <c r="E73" s="156" t="s">
        <v>91</v>
      </c>
      <c r="F73" s="154"/>
      <c r="G73" s="154"/>
      <c r="H73" s="154" t="str">
        <f>IF(B73="","",VLOOKUP(AD73,Varsayımlar!$B:$Q,5,0))</f>
        <v>MAGNİT MAVİ AMBALAJ 25CM</v>
      </c>
      <c r="I73" s="154">
        <f>IF(B73="","",VLOOKUP(AD73,Varsayımlar!B:T,19,0))</f>
        <v>0</v>
      </c>
      <c r="J73" s="154" t="str">
        <f>IF(B73="","",VLOOKUP(AD73,Varsayımlar!$B:$Q,6,0))</f>
        <v>SADE</v>
      </c>
      <c r="K73" s="154">
        <v>2016</v>
      </c>
      <c r="L73" s="154"/>
      <c r="M73" s="154">
        <f>IFERROR(IF(B73="","",K73/VLOOKUP(AD73,Varsayımlar!B:R,17,0)),"")</f>
        <v>24</v>
      </c>
      <c r="N73" s="154"/>
      <c r="O73" s="154">
        <v>30</v>
      </c>
      <c r="P73" s="154">
        <f>IF(B73="","",VLOOKUP(AD73,Varsayımlar!$B:$Q,7,0)*K73)</f>
        <v>60480</v>
      </c>
      <c r="Q73" s="154">
        <f>IF(B73="","",VLOOKUP(AD73,Varsayımlar!$B:$Q,8,0))</f>
        <v>25</v>
      </c>
      <c r="R73" s="154" t="str">
        <f>IF(B73="","",VLOOKUP(AD73,Varsayımlar!$B:$Q,9,0))</f>
        <v>SOFT</v>
      </c>
      <c r="S73" s="154">
        <f>IF(B73="","",VLOOKUP(AD73,Varsayımlar!$B:$Q,10,0))</f>
        <v>4</v>
      </c>
      <c r="T73" s="154">
        <f>IF(B73="","",VLOOKUP(AD73,Varsayımlar!$B:$Q,11,0))</f>
        <v>30</v>
      </c>
      <c r="U73" s="154">
        <f>IF(B73="","",VLOOKUP(AD73,Varsayımlar!$B:$Q,12,0))</f>
        <v>260</v>
      </c>
      <c r="V73" s="154" t="str">
        <f>IF(B73="","",VLOOKUP(AD73,Varsayımlar!$B:$Q,13,0))</f>
        <v>YURTDIŞI</v>
      </c>
      <c r="W73" s="154">
        <f>IF(B73="","",VLOOKUP(AD73,Varsayımlar!$B:$Q,14,0))</f>
        <v>9</v>
      </c>
      <c r="X73" s="157">
        <v>46221</v>
      </c>
      <c r="Y73" s="157">
        <v>46495</v>
      </c>
      <c r="Z73" s="154" t="s">
        <v>688</v>
      </c>
      <c r="AA73" s="154" t="str">
        <f>IF(B73="","",VLOOKUP(AD73,Varsayımlar!$B:$Q,15,0))</f>
        <v>25CM TURUNCU KOLİ-SOL ÜST DİKDÖRTGENE ÜRETİM TARİHİ BASILACAK</v>
      </c>
      <c r="AB73" s="154" t="str">
        <f>IF(B73="","",VLOOKUP(AD73,Varsayımlar!$B:$Q,16,0))</f>
        <v>24-26 CM</v>
      </c>
      <c r="AC73" s="90">
        <f>IF(B73="","",VLOOKUP(Sayfa2!AD70,Varsayımlar!B:S,18,0))</f>
        <v>0</v>
      </c>
      <c r="AD73" s="90" t="str">
        <f t="shared" si="3"/>
        <v>MAGNİTMAGNİT MAVİ AMBALAJ 25 CM 260G</v>
      </c>
    </row>
    <row r="74" spans="1:30" ht="78.75" hidden="1" x14ac:dyDescent="0.25">
      <c r="A74" s="9" t="s">
        <v>131</v>
      </c>
      <c r="B74" s="62" t="s">
        <v>90</v>
      </c>
      <c r="C74" s="33">
        <f>IF(B74="","",VLOOKUP(AD74,Varsayımlar!$B:$Q,3,0))</f>
        <v>8698829380698</v>
      </c>
      <c r="D74" s="33" t="s">
        <v>259</v>
      </c>
      <c r="E74" s="152" t="s">
        <v>91</v>
      </c>
      <c r="F74" s="62"/>
      <c r="G74" s="62"/>
      <c r="H74" s="62" t="str">
        <f>IF(B74="","",VLOOKUP(AD74,Varsayımlar!$B:$Q,5,0))</f>
        <v>MAGNİT MAVİ AMBALAJ 25CM</v>
      </c>
      <c r="I74" s="62">
        <f>IF(B74="","",VLOOKUP(AD74,Varsayımlar!B:T,19,0))</f>
        <v>0</v>
      </c>
      <c r="J74" s="62" t="str">
        <f>IF(B74="","",VLOOKUP(AD74,Varsayımlar!$B:$Q,6,0))</f>
        <v>SADE</v>
      </c>
      <c r="K74" s="62">
        <v>2016</v>
      </c>
      <c r="L74" s="62"/>
      <c r="M74" s="62">
        <f>IFERROR(IF(B74="","",K74/VLOOKUP(AD74,Varsayımlar!B:R,17,0)),"")</f>
        <v>24</v>
      </c>
      <c r="N74" s="62"/>
      <c r="O74" s="62">
        <v>30</v>
      </c>
      <c r="P74" s="62">
        <f>IF(B74="","",VLOOKUP(AD74,Varsayımlar!$B:$Q,7,0)*K74)</f>
        <v>60480</v>
      </c>
      <c r="Q74" s="62">
        <f>IF(B74="","",VLOOKUP(AD74,Varsayımlar!$B:$Q,8,0))</f>
        <v>25</v>
      </c>
      <c r="R74" s="62" t="str">
        <f>IF(B74="","",VLOOKUP(AD74,Varsayımlar!$B:$Q,9,0))</f>
        <v>SOFT</v>
      </c>
      <c r="S74" s="62">
        <f>IF(B74="","",VLOOKUP(AD74,Varsayımlar!$B:$Q,10,0))</f>
        <v>4</v>
      </c>
      <c r="T74" s="62">
        <f>IF(B74="","",VLOOKUP(AD74,Varsayımlar!$B:$Q,11,0))</f>
        <v>30</v>
      </c>
      <c r="U74" s="62">
        <f>IF(B74="","",VLOOKUP(AD74,Varsayımlar!$B:$Q,12,0))</f>
        <v>260</v>
      </c>
      <c r="V74" s="62" t="str">
        <f>IF(B74="","",VLOOKUP(AD74,Varsayımlar!$B:$Q,13,0))</f>
        <v>YURTDIŞI</v>
      </c>
      <c r="W74" s="62">
        <f>IF(B74="","",VLOOKUP(AD74,Varsayımlar!$B:$Q,14,0))</f>
        <v>9</v>
      </c>
      <c r="X74" s="63">
        <v>46223</v>
      </c>
      <c r="Y74" s="63">
        <v>46497</v>
      </c>
      <c r="Z74" s="62" t="s">
        <v>691</v>
      </c>
      <c r="AA74" s="62" t="str">
        <f>IF(B74="","",VLOOKUP(AD74,Varsayımlar!$B:$Q,15,0))</f>
        <v>25CM TURUNCU KOLİ-SOL ÜST DİKDÖRTGENE ÜRETİM TARİHİ BASILACAK</v>
      </c>
      <c r="AB74" s="62" t="str">
        <f>IF(B74="","",VLOOKUP(AD74,Varsayımlar!$B:$Q,16,0))</f>
        <v>24-26 CM</v>
      </c>
      <c r="AC74" s="90">
        <f>IF(B74="","",VLOOKUP(Sayfa2!AD71,Varsayımlar!B:S,18,0))</f>
        <v>0</v>
      </c>
      <c r="AD74" s="90" t="str">
        <f t="shared" si="3"/>
        <v>MAGNİTMAGNİT MAVİ AMBALAJ 25 CM 260G</v>
      </c>
    </row>
    <row r="75" spans="1:30" ht="78.75" hidden="1" x14ac:dyDescent="0.25">
      <c r="A75" s="9" t="s">
        <v>132</v>
      </c>
      <c r="B75" s="107" t="s">
        <v>90</v>
      </c>
      <c r="C75" s="108">
        <f>IF(B75="","",VLOOKUP(AD75,Varsayımlar!$B:$Q,3,0))</f>
        <v>8698829380698</v>
      </c>
      <c r="D75" s="108" t="s">
        <v>260</v>
      </c>
      <c r="E75" s="150" t="s">
        <v>91</v>
      </c>
      <c r="F75" s="107"/>
      <c r="G75" s="107"/>
      <c r="H75" s="107" t="str">
        <f>IF(B75="","",VLOOKUP(AD75,Varsayımlar!$B:$Q,5,0))</f>
        <v>MAGNİT MAVİ AMBALAJ 25CM</v>
      </c>
      <c r="I75" s="107">
        <f>IF(B75="","",VLOOKUP(AD75,Varsayımlar!B:T,19,0))</f>
        <v>0</v>
      </c>
      <c r="J75" s="107" t="str">
        <f>IF(B75="","",VLOOKUP(AD75,Varsayımlar!$B:$Q,6,0))</f>
        <v>SADE</v>
      </c>
      <c r="K75" s="107">
        <v>2016</v>
      </c>
      <c r="L75" s="107"/>
      <c r="M75" s="107">
        <f>IFERROR(IF(B75="","",K75/VLOOKUP(AD75,Varsayımlar!B:R,17,0)),"")</f>
        <v>24</v>
      </c>
      <c r="N75" s="107"/>
      <c r="O75" s="107">
        <v>30</v>
      </c>
      <c r="P75" s="107">
        <f>IF(B75="","",VLOOKUP(AD75,Varsayımlar!$B:$Q,7,0)*K75)</f>
        <v>60480</v>
      </c>
      <c r="Q75" s="107">
        <f>IF(B75="","",VLOOKUP(AD75,Varsayımlar!$B:$Q,8,0))</f>
        <v>25</v>
      </c>
      <c r="R75" s="107" t="str">
        <f>IF(B75="","",VLOOKUP(AD75,Varsayımlar!$B:$Q,9,0))</f>
        <v>SOFT</v>
      </c>
      <c r="S75" s="107">
        <f>IF(B75="","",VLOOKUP(AD75,Varsayımlar!$B:$Q,10,0))</f>
        <v>4</v>
      </c>
      <c r="T75" s="107">
        <f>IF(B75="","",VLOOKUP(AD75,Varsayımlar!$B:$Q,11,0))</f>
        <v>30</v>
      </c>
      <c r="U75" s="107">
        <f>IF(B75="","",VLOOKUP(AD75,Varsayımlar!$B:$Q,12,0))</f>
        <v>260</v>
      </c>
      <c r="V75" s="107" t="str">
        <f>IF(B75="","",VLOOKUP(AD75,Varsayımlar!$B:$Q,13,0))</f>
        <v>YURTDIŞI</v>
      </c>
      <c r="W75" s="107">
        <f>IF(B75="","",VLOOKUP(AD75,Varsayımlar!$B:$Q,14,0))</f>
        <v>9</v>
      </c>
      <c r="X75" s="110">
        <v>46223</v>
      </c>
      <c r="Y75" s="110">
        <v>46497</v>
      </c>
      <c r="Z75" s="107" t="s">
        <v>692</v>
      </c>
      <c r="AA75" s="107" t="str">
        <f>IF(B75="","",VLOOKUP(AD75,Varsayımlar!$B:$Q,15,0))</f>
        <v>25CM TURUNCU KOLİ-SOL ÜST DİKDÖRTGENE ÜRETİM TARİHİ BASILACAK</v>
      </c>
      <c r="AB75" s="107" t="str">
        <f>IF(B75="","",VLOOKUP(AD75,Varsayımlar!$B:$Q,16,0))</f>
        <v>24-26 CM</v>
      </c>
      <c r="AC75" s="90">
        <f>IF(B75="","",VLOOKUP(Sayfa2!AD72,Varsayımlar!B:S,18,0))</f>
        <v>0</v>
      </c>
      <c r="AD75" s="90" t="str">
        <f t="shared" si="3"/>
        <v>MAGNİTMAGNİT MAVİ AMBALAJ 25 CM 260G</v>
      </c>
    </row>
    <row r="76" spans="1:30" ht="78.75" hidden="1" x14ac:dyDescent="0.25">
      <c r="A76" s="9" t="s">
        <v>133</v>
      </c>
      <c r="B76" s="70" t="s">
        <v>90</v>
      </c>
      <c r="C76" s="71">
        <f>IF(B76="","",VLOOKUP(AD76,Varsayımlar!$B:$Q,3,0))</f>
        <v>8698829380698</v>
      </c>
      <c r="D76" s="71" t="s">
        <v>261</v>
      </c>
      <c r="E76" s="72" t="s">
        <v>91</v>
      </c>
      <c r="F76" s="70"/>
      <c r="G76" s="70"/>
      <c r="H76" s="70" t="str">
        <f>IF(B76="","",VLOOKUP(AD76,Varsayımlar!$B:$Q,5,0))</f>
        <v>MAGNİT MAVİ AMBALAJ 25CM</v>
      </c>
      <c r="I76" s="70">
        <f>IF(B76="","",VLOOKUP(AD76,Varsayımlar!B:T,19,0))</f>
        <v>0</v>
      </c>
      <c r="J76" s="70" t="str">
        <f>IF(B76="","",VLOOKUP(AD76,Varsayımlar!$B:$Q,6,0))</f>
        <v>SADE</v>
      </c>
      <c r="K76" s="70">
        <v>2016</v>
      </c>
      <c r="L76" s="70"/>
      <c r="M76" s="70">
        <f>IFERROR(IF(B76="","",K76/VLOOKUP(AD76,Varsayımlar!B:R,17,0)),"")</f>
        <v>24</v>
      </c>
      <c r="N76" s="70"/>
      <c r="O76" s="70">
        <v>30</v>
      </c>
      <c r="P76" s="70">
        <f>IF(B76="","",VLOOKUP(AD76,Varsayımlar!$B:$Q,7,0)*K76)</f>
        <v>60480</v>
      </c>
      <c r="Q76" s="70">
        <f>IF(B76="","",VLOOKUP(AD76,Varsayımlar!$B:$Q,8,0))</f>
        <v>25</v>
      </c>
      <c r="R76" s="70" t="str">
        <f>IF(B76="","",VLOOKUP(AD76,Varsayımlar!$B:$Q,9,0))</f>
        <v>SOFT</v>
      </c>
      <c r="S76" s="70">
        <f>IF(B76="","",VLOOKUP(AD76,Varsayımlar!$B:$Q,10,0))</f>
        <v>4</v>
      </c>
      <c r="T76" s="70">
        <f>IF(B76="","",VLOOKUP(AD76,Varsayımlar!$B:$Q,11,0))</f>
        <v>30</v>
      </c>
      <c r="U76" s="70">
        <f>IF(B76="","",VLOOKUP(AD76,Varsayımlar!$B:$Q,12,0))</f>
        <v>260</v>
      </c>
      <c r="V76" s="70" t="str">
        <f>IF(B76="","",VLOOKUP(AD76,Varsayımlar!$B:$Q,13,0))</f>
        <v>YURTDIŞI</v>
      </c>
      <c r="W76" s="70">
        <f>IF(B76="","",VLOOKUP(AD76,Varsayımlar!$B:$Q,14,0))</f>
        <v>9</v>
      </c>
      <c r="X76" s="73">
        <v>46224</v>
      </c>
      <c r="Y76" s="73">
        <v>46498</v>
      </c>
      <c r="Z76" s="70">
        <v>26072125</v>
      </c>
      <c r="AA76" s="70" t="str">
        <f>IF(B76="","",VLOOKUP(AD76,Varsayımlar!$B:$Q,15,0))</f>
        <v>25CM TURUNCU KOLİ-SOL ÜST DİKDÖRTGENE ÜRETİM TARİHİ BASILACAK</v>
      </c>
      <c r="AB76" s="70" t="str">
        <f>IF(B76="","",VLOOKUP(AD76,Varsayımlar!$B:$Q,16,0))</f>
        <v>24-26 CM</v>
      </c>
      <c r="AC76" s="90">
        <f>IF(B76="","",VLOOKUP(Sayfa2!AD73,Varsayımlar!B:S,18,0))</f>
        <v>0</v>
      </c>
      <c r="AD76" s="90" t="str">
        <f t="shared" si="3"/>
        <v>MAGNİTMAGNİT MAVİ AMBALAJ 25 CM 260G</v>
      </c>
    </row>
    <row r="77" spans="1:30" ht="50.25" hidden="1" customHeight="1" x14ac:dyDescent="0.25">
      <c r="A77" s="9" t="s">
        <v>134</v>
      </c>
      <c r="B77" s="77" t="s">
        <v>79</v>
      </c>
      <c r="C77" s="76">
        <f>IF(B77="","",VLOOKUP(AD77,Varsayımlar!$B:$Q,3,0))</f>
        <v>8698829380698</v>
      </c>
      <c r="D77" s="76"/>
      <c r="E77" s="75" t="s">
        <v>85</v>
      </c>
      <c r="F77" s="77"/>
      <c r="G77" s="77"/>
      <c r="H77" s="77" t="str">
        <f>IF(B77="","",VLOOKUP(AD77,Varsayımlar!$B:$Q,5,0))</f>
        <v xml:space="preserve">MANETKA PEYNİRLİ 25 CM </v>
      </c>
      <c r="I77" s="77">
        <f>IF(B77="","",VLOOKUP(AD77,Varsayımlar!B:T,19,0))</f>
        <v>0</v>
      </c>
      <c r="J77" s="77" t="str">
        <f>IF(B77="","",VLOOKUP(AD77,Varsayımlar!$B:$Q,6,0))</f>
        <v>PEYNİRLİ</v>
      </c>
      <c r="K77" s="77">
        <v>2496</v>
      </c>
      <c r="L77" s="77"/>
      <c r="M77" s="77">
        <f>IFERROR(IF(B77="","",K77/VLOOKUP(AD77,Varsayımlar!B:R,17,0)),"")</f>
        <v>32</v>
      </c>
      <c r="N77" s="77"/>
      <c r="O77" s="77">
        <v>36</v>
      </c>
      <c r="P77" s="77">
        <f>IF(B77="","",VLOOKUP(AD77,Varsayımlar!$B:$Q,7,0)*K77)</f>
        <v>74880</v>
      </c>
      <c r="Q77" s="77">
        <f>IF(B77="","",VLOOKUP(AD77,Varsayımlar!$B:$Q,8,0))</f>
        <v>25</v>
      </c>
      <c r="R77" s="77" t="str">
        <f>IF(B77="","",VLOOKUP(AD77,Varsayımlar!$B:$Q,9,0))</f>
        <v>SOFT-AT</v>
      </c>
      <c r="S77" s="77">
        <f>IF(B77="","",VLOOKUP(AD77,Varsayımlar!$B:$Q,10,0))</f>
        <v>4</v>
      </c>
      <c r="T77" s="77">
        <f>IF(B77="","",VLOOKUP(AD77,Varsayımlar!$B:$Q,11,0))</f>
        <v>30</v>
      </c>
      <c r="U77" s="77">
        <f>IF(B77="","",VLOOKUP(AD77,Varsayımlar!$B:$Q,12,0))</f>
        <v>250</v>
      </c>
      <c r="V77" s="77" t="str">
        <f>IF(B77="","",VLOOKUP(AD77,Varsayımlar!$B:$Q,13,0))</f>
        <v>YURTDIŞI</v>
      </c>
      <c r="W77" s="77">
        <f>IF(B77="","",VLOOKUP(AD77,Varsayımlar!$B:$Q,14,0))</f>
        <v>6</v>
      </c>
      <c r="X77" s="78">
        <v>46223</v>
      </c>
      <c r="Y77" s="78">
        <v>46407</v>
      </c>
      <c r="Z77" s="77">
        <v>26072025</v>
      </c>
      <c r="AA77" s="77" t="str">
        <f>IF(B77="","",VLOOKUP(AD77,Varsayımlar!$B:$Q,15,0))</f>
        <v>KIRMIZI KOLİ-TARİHLİ KOLİ ETİKETİ</v>
      </c>
      <c r="AB77" s="77" t="str">
        <f>IF(B77="","",VLOOKUP(AD77,Varsayımlar!$B:$Q,16,0))</f>
        <v>24-26 CM</v>
      </c>
      <c r="AC77" s="90">
        <f>IF(B77="","",VLOOKUP(Sayfa2!AD95,Varsayımlar!B:S,18,0))</f>
        <v>0</v>
      </c>
      <c r="AD77" s="90" t="str">
        <f>IF(B77="","",CONCATENATE(B77,E77))</f>
        <v>LLC KOTORMANETKA PEYNİRLİ 25CM</v>
      </c>
    </row>
    <row r="78" spans="1:30" ht="50.25" hidden="1" customHeight="1" x14ac:dyDescent="0.25">
      <c r="A78" s="9" t="s">
        <v>135</v>
      </c>
      <c r="B78" s="67" t="s">
        <v>676</v>
      </c>
      <c r="C78" s="4" t="e">
        <f>IF(B78="","",VLOOKUP(AD78,#REF!,3,0))</f>
        <v>#REF!</v>
      </c>
      <c r="D78" s="4">
        <v>49</v>
      </c>
      <c r="E78" s="105" t="s">
        <v>95</v>
      </c>
      <c r="F78" s="67"/>
      <c r="G78" s="67"/>
      <c r="H78" s="67" t="e">
        <f>IF(B78="","",VLOOKUP(AD78,#REF!,5,0))</f>
        <v>#REF!</v>
      </c>
      <c r="I78" s="67" t="e">
        <f>IF(B78="","",VLOOKUP(AD78,#REF!,19,0))</f>
        <v>#REF!</v>
      </c>
      <c r="J78" s="67" t="e">
        <f>IF(B78="","",VLOOKUP(AD78,#REF!,6,0))</f>
        <v>#REF!</v>
      </c>
      <c r="K78" s="67">
        <v>504</v>
      </c>
      <c r="L78" s="67"/>
      <c r="M78" s="67" t="str">
        <f>IFERROR(IF(B78="","",K78/VLOOKUP(AD78,#REF!,17,0)),"")</f>
        <v/>
      </c>
      <c r="N78" s="67"/>
      <c r="O78" s="67">
        <v>6</v>
      </c>
      <c r="P78" s="67" t="e">
        <f>IF(B78="","",VLOOKUP(AD78,#REF!,7,0)*K78)</f>
        <v>#REF!</v>
      </c>
      <c r="Q78" s="67" t="e">
        <f>IF(B78="","",VLOOKUP(AD78,#REF!,8,0))</f>
        <v>#REF!</v>
      </c>
      <c r="R78" s="67" t="e">
        <f>IF(B78="","",VLOOKUP(AD78,#REF!,9,0))</f>
        <v>#REF!</v>
      </c>
      <c r="S78" s="67" t="e">
        <f>IF(B78="","",VLOOKUP(AD78,#REF!,10,0))</f>
        <v>#REF!</v>
      </c>
      <c r="T78" s="67" t="e">
        <f>IF(B78="","",VLOOKUP(AD78,#REF!,11,0))</f>
        <v>#REF!</v>
      </c>
      <c r="U78" s="67" t="e">
        <f>IF(B78="","",VLOOKUP(AD78,#REF!,12,0))</f>
        <v>#REF!</v>
      </c>
      <c r="V78" s="67" t="e">
        <f>IF(B78="","",VLOOKUP(AD78,#REF!,13,0))</f>
        <v>#REF!</v>
      </c>
      <c r="W78" s="67" t="e">
        <f>IF(B78="","",VLOOKUP(AD78,#REF!,14,0))</f>
        <v>#REF!</v>
      </c>
      <c r="X78" s="68">
        <v>46226</v>
      </c>
      <c r="Y78" s="68">
        <v>46500</v>
      </c>
      <c r="Z78" s="67">
        <v>26072325</v>
      </c>
      <c r="AA78" s="67" t="e">
        <f>IF(B78="","",VLOOKUP(AD78,#REF!,15,0))</f>
        <v>#REF!</v>
      </c>
      <c r="AB78" s="67" t="e">
        <f>IF(B78="","",VLOOKUP(AD78,#REF!,16,0))</f>
        <v>#REF!</v>
      </c>
      <c r="AC78" s="9" t="e">
        <f>IF(B78="","",VLOOKUP(#REF!,#REF!,18,0))</f>
        <v>#REF!</v>
      </c>
      <c r="AD78" s="9" t="str">
        <f>IF(B78="","",CONCATENATE(B78,E78))</f>
        <v>GermesKırmızı Tortillas-Germes-25cm 375g</v>
      </c>
    </row>
    <row r="79" spans="1:30" ht="15.75" x14ac:dyDescent="0.25">
      <c r="A79" s="9" t="s">
        <v>136</v>
      </c>
      <c r="B79" s="70"/>
      <c r="C79" s="71" t="str">
        <f>IF(B79="","",VLOOKUP(AD79,Varsayımlar!$B:$Q,3,0))</f>
        <v/>
      </c>
      <c r="D79" s="71"/>
      <c r="E79" s="71"/>
      <c r="F79" s="70"/>
      <c r="G79" s="70"/>
      <c r="H79" s="70" t="str">
        <f>IF(B79="","",VLOOKUP(AD79,Varsayımlar!$B:$Q,5,0))</f>
        <v/>
      </c>
      <c r="I79" s="70"/>
      <c r="J79" s="70" t="str">
        <f>IF(B79="","",VLOOKUP(AD79,Varsayımlar!$B:$Q,6,0))</f>
        <v/>
      </c>
      <c r="K79" s="70"/>
      <c r="L79" s="70"/>
      <c r="M79" s="70" t="str">
        <f>IFERROR(IF(B79="","",K79/VLOOKUP(AD79,Varsayımlar!B:R,17,0)),"")</f>
        <v/>
      </c>
      <c r="N79" s="70"/>
      <c r="O79" s="70"/>
      <c r="P79" s="70" t="str">
        <f>IF(B79="","",VLOOKUP(AD79,Varsayımlar!$B:$Q,7,0)*K79)</f>
        <v/>
      </c>
      <c r="Q79" s="70" t="str">
        <f>IF(B79="","",VLOOKUP(AD79,Varsayımlar!$B:$Q,8,0))</f>
        <v/>
      </c>
      <c r="R79" s="70" t="str">
        <f>IF(B79="","",VLOOKUP(AD79,Varsayımlar!$B:$Q,9,0))</f>
        <v/>
      </c>
      <c r="S79" s="70" t="str">
        <f>IF(B79="","",VLOOKUP(AD79,Varsayımlar!$B:$Q,10,0))</f>
        <v/>
      </c>
      <c r="T79" s="70" t="str">
        <f>IF(B79="","",VLOOKUP(AD79,Varsayımlar!$B:$Q,11,0))</f>
        <v/>
      </c>
      <c r="U79" s="70" t="str">
        <f>IF(B79="","",VLOOKUP(AD79,Varsayımlar!$B:$Q,12,0))</f>
        <v/>
      </c>
      <c r="V79" s="70" t="str">
        <f>IF(B79="","",VLOOKUP(AD79,Varsayımlar!$B:$Q,13,0))</f>
        <v/>
      </c>
      <c r="W79" s="70" t="str">
        <f>IF(B79="","",VLOOKUP(AD79,Varsayımlar!$B:$Q,14,0))</f>
        <v/>
      </c>
      <c r="X79" s="70"/>
      <c r="Y79" s="70"/>
      <c r="Z79" s="70"/>
      <c r="AA79" s="70" t="str">
        <f>IF(B79="","",VLOOKUP(AD79,Varsayımlar!$B:$Q,15,0))</f>
        <v/>
      </c>
      <c r="AB79" s="70" t="str">
        <f>IF(B79="","",VLOOKUP(AD79,Varsayımlar!$B:$Q,16,0))</f>
        <v/>
      </c>
      <c r="AC79" s="70" t="str">
        <f>IF(B79="","",VLOOKUP(Sayfa2!AD32,Varsayımlar!B:S,18,0))</f>
        <v/>
      </c>
      <c r="AD79" s="61"/>
    </row>
    <row r="80" spans="1:30" ht="15.75" x14ac:dyDescent="0.25">
      <c r="A80" s="9" t="s">
        <v>137</v>
      </c>
      <c r="B80" s="70"/>
      <c r="C80" s="71" t="str">
        <f>IF(B80="","",VLOOKUP(AD80,Varsayımlar!$B:$Q,3,0))</f>
        <v/>
      </c>
      <c r="D80" s="71"/>
      <c r="E80" s="71"/>
      <c r="F80" s="70"/>
      <c r="G80" s="70"/>
      <c r="H80" s="70" t="str">
        <f>IF(B80="","",VLOOKUP(AD80,Varsayımlar!$B:$Q,5,0))</f>
        <v/>
      </c>
      <c r="I80" s="70"/>
      <c r="J80" s="70" t="str">
        <f>IF(B80="","",VLOOKUP(AD80,Varsayımlar!$B:$Q,6,0))</f>
        <v/>
      </c>
      <c r="K80" s="70"/>
      <c r="L80" s="70"/>
      <c r="M80" s="70" t="str">
        <f>IFERROR(IF(B80="","",K80/VLOOKUP(AD80,Varsayımlar!B:R,17,0)),"")</f>
        <v/>
      </c>
      <c r="N80" s="70"/>
      <c r="O80" s="70"/>
      <c r="P80" s="70" t="str">
        <f>IF(B80="","",VLOOKUP(AD80,Varsayımlar!$B:$Q,7,0)*K80)</f>
        <v/>
      </c>
      <c r="Q80" s="70" t="str">
        <f>IF(B80="","",VLOOKUP(AD80,Varsayımlar!$B:$Q,8,0))</f>
        <v/>
      </c>
      <c r="R80" s="70" t="str">
        <f>IF(B80="","",VLOOKUP(AD80,Varsayımlar!$B:$Q,9,0))</f>
        <v/>
      </c>
      <c r="S80" s="70" t="str">
        <f>IF(B80="","",VLOOKUP(AD80,Varsayımlar!$B:$Q,10,0))</f>
        <v/>
      </c>
      <c r="T80" s="70" t="str">
        <f>IF(B80="","",VLOOKUP(AD80,Varsayımlar!$B:$Q,11,0))</f>
        <v/>
      </c>
      <c r="U80" s="70" t="str">
        <f>IF(B80="","",VLOOKUP(AD80,Varsayımlar!$B:$Q,12,0))</f>
        <v/>
      </c>
      <c r="V80" s="70" t="str">
        <f>IF(B80="","",VLOOKUP(AD80,Varsayımlar!$B:$Q,13,0))</f>
        <v/>
      </c>
      <c r="W80" s="70" t="str">
        <f>IF(B80="","",VLOOKUP(AD80,Varsayımlar!$B:$Q,14,0))</f>
        <v/>
      </c>
      <c r="X80" s="70"/>
      <c r="Y80" s="70"/>
      <c r="Z80" s="70"/>
      <c r="AA80" s="70" t="str">
        <f>IF(B80="","",VLOOKUP(AD80,Varsayımlar!$B:$Q,15,0))</f>
        <v/>
      </c>
      <c r="AB80" s="70" t="str">
        <f>IF(B80="","",VLOOKUP(AD80,Varsayımlar!$B:$Q,16,0))</f>
        <v/>
      </c>
      <c r="AC80" s="70" t="str">
        <f>IF(B80="","",VLOOKUP(Sayfa2!AD33,Varsayımlar!B:S,18,0))</f>
        <v/>
      </c>
      <c r="AD80" s="61"/>
    </row>
    <row r="81" spans="1:30" ht="15.75" x14ac:dyDescent="0.25">
      <c r="C81" s="80" t="str">
        <f>IF(B81="","",VLOOKUP(AD81,Varsayımlar!$B:$Q,3,0))</f>
        <v/>
      </c>
      <c r="H81" s="8" t="str">
        <f>IF(B81="","",VLOOKUP(AD81,Varsayımlar!$B:$Q,5,0))</f>
        <v/>
      </c>
      <c r="J81" s="8" t="str">
        <f>IF(B81="","",VLOOKUP(AD81,Varsayımlar!$B:$Q,6,0))</f>
        <v/>
      </c>
      <c r="P81" s="8" t="str">
        <f>IF(B81="","",VLOOKUP(AD81,Varsayımlar!$B:$Q,7,0)*K81)</f>
        <v/>
      </c>
      <c r="Q81" s="8" t="str">
        <f>IF(B81="","",VLOOKUP(AD81,Varsayımlar!$B:$Q,8,0))</f>
        <v/>
      </c>
      <c r="R81" s="8" t="str">
        <f>IF(B81="","",VLOOKUP(AD81,Varsayımlar!$B:$Q,9,0))</f>
        <v/>
      </c>
      <c r="S81" s="8" t="str">
        <f>IF(B81="","",VLOOKUP(AD81,Varsayımlar!$B:$Q,10,0))</f>
        <v/>
      </c>
      <c r="T81" s="8" t="str">
        <f>IF(B81="","",VLOOKUP(AD81,Varsayımlar!$B:$Q,11,0))</f>
        <v/>
      </c>
      <c r="U81" s="8" t="str">
        <f>IF(B81="","",VLOOKUP(AD81,Varsayımlar!$B:$Q,12,0))</f>
        <v/>
      </c>
      <c r="V81" s="8" t="str">
        <f>IF(B81="","",VLOOKUP(AD81,Varsayımlar!$B:$Q,13,0))</f>
        <v/>
      </c>
      <c r="W81" s="8" t="str">
        <f>IF(B81="","",VLOOKUP(AD81,Varsayımlar!$B:$Q,14,0))</f>
        <v/>
      </c>
      <c r="AA81" s="8" t="str">
        <f>IF(B81="","",VLOOKUP(AD81,Varsayımlar!$B:$Q,15,0))</f>
        <v/>
      </c>
      <c r="AB81" s="8" t="str">
        <f>IF(B81="","",VLOOKUP(AD81,Varsayımlar!$B:$Q,16,0))</f>
        <v/>
      </c>
      <c r="AD81" s="8" t="str">
        <f>IF(B81="","",CONCATENATE(B81,E81))</f>
        <v/>
      </c>
    </row>
    <row r="82" spans="1:30" ht="31.5" x14ac:dyDescent="0.25">
      <c r="A82" s="198" t="s">
        <v>120</v>
      </c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55"/>
    </row>
    <row r="83" spans="1:30" ht="63" x14ac:dyDescent="0.25">
      <c r="A83" s="9" t="s">
        <v>0</v>
      </c>
      <c r="B83" s="9" t="s">
        <v>1</v>
      </c>
      <c r="C83" s="10" t="s">
        <v>36</v>
      </c>
      <c r="D83" s="10" t="s">
        <v>177</v>
      </c>
      <c r="E83" s="10" t="s">
        <v>42</v>
      </c>
      <c r="F83" s="9" t="s">
        <v>43</v>
      </c>
      <c r="G83" s="9" t="s">
        <v>13</v>
      </c>
      <c r="H83" s="9" t="s">
        <v>2</v>
      </c>
      <c r="I83" s="9" t="s">
        <v>83</v>
      </c>
      <c r="J83" s="9" t="s">
        <v>3</v>
      </c>
      <c r="K83" s="9" t="s">
        <v>21</v>
      </c>
      <c r="L83" s="9" t="s">
        <v>141</v>
      </c>
      <c r="M83" s="9" t="s">
        <v>20</v>
      </c>
      <c r="N83" s="9" t="s">
        <v>243</v>
      </c>
      <c r="O83" s="9" t="s">
        <v>176</v>
      </c>
      <c r="P83" s="9" t="s">
        <v>16</v>
      </c>
      <c r="Q83" s="9" t="s">
        <v>4</v>
      </c>
      <c r="R83" s="9" t="s">
        <v>5</v>
      </c>
      <c r="S83" s="9" t="s">
        <v>6</v>
      </c>
      <c r="T83" s="9" t="s">
        <v>33</v>
      </c>
      <c r="U83" s="9" t="s">
        <v>7</v>
      </c>
      <c r="V83" s="9" t="s">
        <v>8</v>
      </c>
      <c r="W83" s="9" t="s">
        <v>9</v>
      </c>
      <c r="X83" s="9" t="s">
        <v>10</v>
      </c>
      <c r="Y83" s="9" t="s">
        <v>11</v>
      </c>
      <c r="Z83" s="9" t="s">
        <v>12</v>
      </c>
      <c r="AA83" s="9" t="s">
        <v>14</v>
      </c>
      <c r="AB83" s="9" t="s">
        <v>15</v>
      </c>
      <c r="AC83" s="9" t="s">
        <v>305</v>
      </c>
      <c r="AD83" s="8" t="s">
        <v>50</v>
      </c>
    </row>
    <row r="84" spans="1:30" ht="78.75" x14ac:dyDescent="0.25">
      <c r="A84" s="183" t="s">
        <v>29</v>
      </c>
      <c r="B84" s="111" t="s">
        <v>104</v>
      </c>
      <c r="C84" s="112">
        <f>IF(B84="","",VLOOKUP(AD84,Varsayımlar!$B:$Q,3,0))</f>
        <v>8698829380698</v>
      </c>
      <c r="D84" s="112"/>
      <c r="E84" s="151" t="s">
        <v>263</v>
      </c>
      <c r="F84" s="111">
        <v>33</v>
      </c>
      <c r="G84" s="111" t="s">
        <v>720</v>
      </c>
      <c r="H84" s="111" t="str">
        <f>IF(B84="","",VLOOKUP(AD84,Varsayımlar!$B:$Q,5,0))</f>
        <v>Tortillas 20cm (Samakat Bilgileri Ekli)</v>
      </c>
      <c r="I84" s="111">
        <f>IF(B84="","",VLOOKUP(AD84,Varsayımlar!B:T,19,0))</f>
        <v>0</v>
      </c>
      <c r="J84" s="111" t="str">
        <f>IF(B84="","",VLOOKUP(AD84,Varsayımlar!$B:$Q,6,0))</f>
        <v>PEYNİRLİ</v>
      </c>
      <c r="K84" s="111">
        <v>1725</v>
      </c>
      <c r="L84" s="111" t="s">
        <v>867</v>
      </c>
      <c r="M84" s="111">
        <f>IFERROR(IF(B84="","",K84/VLOOKUP(AD84,Varsayımlar!B:R,17,0)),"")</f>
        <v>7.666666666666667</v>
      </c>
      <c r="N84" s="111"/>
      <c r="O84" s="111">
        <v>1</v>
      </c>
      <c r="P84" s="111">
        <f>IF(B84="","",VLOOKUP(AD84,Varsayımlar!$B:$Q,7,0)*K84)</f>
        <v>24150</v>
      </c>
      <c r="Q84" s="111">
        <f>IF(B84="","",VLOOKUP(AD84,Varsayımlar!$B:$Q,8,0))</f>
        <v>20</v>
      </c>
      <c r="R84" s="111" t="str">
        <f>IF(B84="","",VLOOKUP(AD84,Varsayımlar!$B:$Q,9,0))</f>
        <v>IRAK SOFT-AT</v>
      </c>
      <c r="S84" s="111">
        <f>IF(B84="","",VLOOKUP(AD84,Varsayımlar!$B:$Q,10,0))</f>
        <v>4</v>
      </c>
      <c r="T84" s="111">
        <f>IF(B84="","",VLOOKUP(AD84,Varsayımlar!$B:$Q,11,0))</f>
        <v>14</v>
      </c>
      <c r="U84" s="111">
        <f>IF(B84="","",VLOOKUP(AD84,Varsayımlar!$B:$Q,12,0))</f>
        <v>166</v>
      </c>
      <c r="V84" s="111" t="str">
        <f>IF(B84="","",VLOOKUP(AD84,Varsayımlar!$B:$Q,13,0))</f>
        <v>YURTDIŞI</v>
      </c>
      <c r="W84" s="111">
        <f>IF(B84="","",VLOOKUP(AD84,Varsayımlar!$B:$Q,14,0))</f>
        <v>9</v>
      </c>
      <c r="X84" s="114">
        <v>46206</v>
      </c>
      <c r="Y84" s="114">
        <v>46480</v>
      </c>
      <c r="Z84" s="111" t="s">
        <v>265</v>
      </c>
      <c r="AA84" s="111" t="str">
        <f>IF(B84="","",VLOOKUP(AD84,Varsayımlar!$B:$Q,15,0))</f>
        <v>Kare Koli-Üretim Tarihli Etiket</v>
      </c>
      <c r="AB84" s="111" t="str">
        <f>IF(B84="","",VLOOKUP(AD84,Varsayımlar!$B:$Q,16,0))</f>
        <v>19-21 cm</v>
      </c>
      <c r="AC84" s="9">
        <f>IF(B84="","",VLOOKUP(Sayfa2!AD75,Varsayımlar!B:S,18,0))</f>
        <v>0</v>
      </c>
      <c r="AD84" s="9" t="str">
        <f t="shared" ref="AD84:AD130" si="4">IF(B84="","",CONCATENATE(B84,E84))</f>
        <v>SMART LLCTortillas 20cm Peynirli 4pcs 166g</v>
      </c>
    </row>
    <row r="85" spans="1:30" ht="78.75" x14ac:dyDescent="0.25">
      <c r="A85" s="183" t="s">
        <v>122</v>
      </c>
      <c r="B85" s="67" t="s">
        <v>79</v>
      </c>
      <c r="C85" s="4">
        <f>IF(B85="","",VLOOKUP(AD85,Varsayımlar!$B:$Q,3,0))</f>
        <v>8698829380698</v>
      </c>
      <c r="D85" s="4" t="s">
        <v>846</v>
      </c>
      <c r="E85" s="81" t="s">
        <v>844</v>
      </c>
      <c r="F85" s="67"/>
      <c r="G85" s="67" t="s">
        <v>869</v>
      </c>
      <c r="H85" s="67" t="str">
        <f>IF(B85="","",VLOOKUP(AD85,Varsayımlar!$B:$Q,5,0))</f>
        <v>MANETKA PEYNİRLİ 25 CM Irak Soft</v>
      </c>
      <c r="I85" s="67">
        <f>IF(B85="","",VLOOKUP(AD85,Varsayımlar!B:T,19,0))</f>
        <v>0</v>
      </c>
      <c r="J85" s="67" t="str">
        <f>IF(B85="","",VLOOKUP(AD85,Varsayımlar!$B:$Q,6,0))</f>
        <v>PEYNİRLİ</v>
      </c>
      <c r="K85" s="67">
        <v>2496</v>
      </c>
      <c r="L85" s="67"/>
      <c r="M85" s="67">
        <f>IFERROR(IF(B85="","",K85/VLOOKUP(AD85,Varsayımlar!B:R,17,0)),"")</f>
        <v>32</v>
      </c>
      <c r="N85" s="67"/>
      <c r="O85" s="67">
        <v>26</v>
      </c>
      <c r="P85" s="67">
        <f>IF(B85="","",VLOOKUP(AD85,Varsayımlar!$B:$Q,7,0)*K85)</f>
        <v>74880</v>
      </c>
      <c r="Q85" s="67">
        <f>IF(B85="","",VLOOKUP(AD85,Varsayımlar!$B:$Q,8,0))</f>
        <v>25</v>
      </c>
      <c r="R85" s="67" t="str">
        <f>IF(B85="","",VLOOKUP(AD85,Varsayımlar!$B:$Q,9,0))</f>
        <v>IRAK SOFT-AT</v>
      </c>
      <c r="S85" s="67">
        <f>IF(B85="","",VLOOKUP(AD85,Varsayımlar!$B:$Q,10,0))</f>
        <v>4</v>
      </c>
      <c r="T85" s="67">
        <f>IF(B85="","",VLOOKUP(AD85,Varsayımlar!$B:$Q,11,0))</f>
        <v>30</v>
      </c>
      <c r="U85" s="67">
        <f>IF(B85="","",VLOOKUP(AD85,Varsayımlar!$B:$Q,12,0))</f>
        <v>250</v>
      </c>
      <c r="V85" s="67" t="str">
        <f>IF(B85="","",VLOOKUP(AD85,Varsayımlar!$B:$Q,13,0))</f>
        <v>YURTDIŞI</v>
      </c>
      <c r="W85" s="67">
        <f>IF(B85="","",VLOOKUP(AD85,Varsayımlar!$B:$Q,14,0))</f>
        <v>6</v>
      </c>
      <c r="X85" s="68">
        <v>46213</v>
      </c>
      <c r="Y85" s="68">
        <v>46397</v>
      </c>
      <c r="Z85" s="67">
        <v>26071025</v>
      </c>
      <c r="AA85" s="67" t="str">
        <f>IF(B85="","",VLOOKUP(AD85,Varsayımlar!$B:$Q,15,0))</f>
        <v>KIRMIZI KOLİ-TARİHLİ KOLİ ETİKETİ</v>
      </c>
      <c r="AB85" s="67" t="str">
        <f>IF(B85="","",VLOOKUP(AD85,Varsayımlar!$B:$Q,16,0))</f>
        <v>24-26 CM</v>
      </c>
      <c r="AC85" s="90">
        <f>IF(B85="","",VLOOKUP(Sayfa2!AD93,Varsayımlar!B:S,18,0))</f>
        <v>0</v>
      </c>
      <c r="AD85" s="90" t="str">
        <f>IF(B85="","",CONCATENATE(B85,E85))</f>
        <v>LLC KOTORMANETKA PEYNİRLİ 25CM Irak Soft</v>
      </c>
    </row>
    <row r="86" spans="1:30" ht="91.5" customHeight="1" x14ac:dyDescent="0.25">
      <c r="A86" s="183" t="s">
        <v>123</v>
      </c>
      <c r="B86" s="77" t="s">
        <v>79</v>
      </c>
      <c r="C86" s="76">
        <f>IF(B86="","",VLOOKUP(AD86,Varsayımlar!$B:$Q,3,0))</f>
        <v>8698829380698</v>
      </c>
      <c r="D86" s="76"/>
      <c r="E86" s="75" t="s">
        <v>254</v>
      </c>
      <c r="F86" s="77"/>
      <c r="G86" s="77" t="s">
        <v>868</v>
      </c>
      <c r="H86" s="77" t="str">
        <f>IF(B86="","",VLOOKUP(AD86,Varsayımlar!$B:$Q,5,0))</f>
        <v>Manetka 20cm</v>
      </c>
      <c r="I86" s="77">
        <f>IF(B86="","",VLOOKUP(AD86,Varsayımlar!B:T,19,0))</f>
        <v>0</v>
      </c>
      <c r="J86" s="77" t="str">
        <f>IF(B86="","",VLOOKUP(AD86,Varsayımlar!$B:$Q,6,0))</f>
        <v>SADE</v>
      </c>
      <c r="K86" s="77">
        <v>7200</v>
      </c>
      <c r="L86" s="77"/>
      <c r="M86" s="77">
        <f>IFERROR(IF(B86="","",K86/VLOOKUP(AD86,Varsayımlar!B:R,17,0)),"")</f>
        <v>32</v>
      </c>
      <c r="N86" s="77"/>
      <c r="O86" s="77">
        <v>32</v>
      </c>
      <c r="P86" s="77">
        <f>IF(B86="","",VLOOKUP(AD86,Varsayımlar!$B:$Q,7,0)*K86)</f>
        <v>100800</v>
      </c>
      <c r="Q86" s="77">
        <f>IF(B86="","",VLOOKUP(AD86,Varsayımlar!$B:$Q,8,0))</f>
        <v>20</v>
      </c>
      <c r="R86" s="77" t="str">
        <f>IF(B86="","",VLOOKUP(AD86,Varsayımlar!$B:$Q,9,0))</f>
        <v>Irak Soft</v>
      </c>
      <c r="S86" s="77">
        <f>IF(B86="","",VLOOKUP(AD86,Varsayımlar!$B:$Q,10,0))</f>
        <v>4</v>
      </c>
      <c r="T86" s="77">
        <f>IF(B86="","",VLOOKUP(AD86,Varsayımlar!$B:$Q,11,0))</f>
        <v>14</v>
      </c>
      <c r="U86" s="77">
        <f>IF(B86="","",VLOOKUP(AD86,Varsayımlar!$B:$Q,12,0))</f>
        <v>166</v>
      </c>
      <c r="V86" s="77" t="str">
        <f>IF(B86="","",VLOOKUP(AD86,Varsayımlar!$B:$Q,13,0))</f>
        <v>YURTDIŞI</v>
      </c>
      <c r="W86" s="77">
        <f>IF(B86="","",VLOOKUP(AD86,Varsayımlar!$B:$Q,14,0))</f>
        <v>6</v>
      </c>
      <c r="X86" s="78">
        <v>46213</v>
      </c>
      <c r="Y86" s="78">
        <v>46397</v>
      </c>
      <c r="Z86" s="77">
        <v>26071020</v>
      </c>
      <c r="AA86" s="77" t="str">
        <f>IF(B86="","",VLOOKUP(AD86,Varsayımlar!$B:$Q,15,0))</f>
        <v>Kare Koli-Üretim Tarihli Etiket</v>
      </c>
      <c r="AB86" s="77" t="str">
        <f>IF(B86="","",VLOOKUP(AD86,Varsayımlar!$B:$Q,16,0))</f>
        <v>19-21 cm</v>
      </c>
      <c r="AC86" s="9">
        <f>IF(B86="","",VLOOKUP(Sayfa2!AD92,Varsayımlar!B:S,18,0))</f>
        <v>0</v>
      </c>
      <c r="AD86" s="9" t="str">
        <f t="shared" si="4"/>
        <v>LLC KOTORManetka 20cm 4 pcs 166g</v>
      </c>
    </row>
    <row r="87" spans="1:30" ht="78.75" x14ac:dyDescent="0.25">
      <c r="A87" s="183" t="s">
        <v>124</v>
      </c>
      <c r="B87" s="77" t="s">
        <v>90</v>
      </c>
      <c r="C87" s="76">
        <f>IF(B87="","",VLOOKUP(AD87,Varsayımlar!$B:$Q,3,0))</f>
        <v>8698829380698</v>
      </c>
      <c r="D87" s="76" t="s">
        <v>231</v>
      </c>
      <c r="E87" s="75" t="s">
        <v>91</v>
      </c>
      <c r="F87" s="77"/>
      <c r="G87" s="77"/>
      <c r="H87" s="77" t="str">
        <f>IF(B87="","",VLOOKUP(AD87,Varsayımlar!$B:$Q,5,0))</f>
        <v>MAGNİT MAVİ AMBALAJ 25CM</v>
      </c>
      <c r="I87" s="77">
        <f>IF(B87="","",VLOOKUP(AD87,Varsayımlar!B:T,19,0))</f>
        <v>0</v>
      </c>
      <c r="J87" s="77" t="str">
        <f>IF(B87="","",VLOOKUP(AD87,Varsayımlar!$B:$Q,6,0))</f>
        <v>SADE</v>
      </c>
      <c r="K87" s="77">
        <v>2016</v>
      </c>
      <c r="L87" s="77"/>
      <c r="M87" s="77">
        <f>IFERROR(IF(B87="","",K87/VLOOKUP(AD87,Varsayımlar!B:R,17,0)),"")</f>
        <v>24</v>
      </c>
      <c r="N87" s="77"/>
      <c r="O87" s="77">
        <v>21</v>
      </c>
      <c r="P87" s="77">
        <f>IF(B87="","",VLOOKUP(AD87,Varsayımlar!$B:$Q,7,0)*K87)</f>
        <v>60480</v>
      </c>
      <c r="Q87" s="77">
        <f>IF(B87="","",VLOOKUP(AD87,Varsayımlar!$B:$Q,8,0))</f>
        <v>25</v>
      </c>
      <c r="R87" s="77" t="str">
        <f>IF(B87="","",VLOOKUP(AD87,Varsayımlar!$B:$Q,9,0))</f>
        <v>SOFT</v>
      </c>
      <c r="S87" s="77">
        <f>IF(B87="","",VLOOKUP(AD87,Varsayımlar!$B:$Q,10,0))</f>
        <v>4</v>
      </c>
      <c r="T87" s="77">
        <f>IF(B87="","",VLOOKUP(AD87,Varsayımlar!$B:$Q,11,0))</f>
        <v>30</v>
      </c>
      <c r="U87" s="77">
        <f>IF(B87="","",VLOOKUP(AD87,Varsayımlar!$B:$Q,12,0))</f>
        <v>260</v>
      </c>
      <c r="V87" s="77" t="str">
        <f>IF(B87="","",VLOOKUP(AD87,Varsayımlar!$B:$Q,13,0))</f>
        <v>YURTDIŞI</v>
      </c>
      <c r="W87" s="77">
        <f>IF(B87="","",VLOOKUP(AD87,Varsayımlar!$B:$Q,14,0))</f>
        <v>9</v>
      </c>
      <c r="X87" s="78">
        <v>46217</v>
      </c>
      <c r="Y87" s="78">
        <v>46491</v>
      </c>
      <c r="Z87" s="77" t="s">
        <v>689</v>
      </c>
      <c r="AA87" s="77" t="str">
        <f>IF(B87="","",VLOOKUP(AD87,Varsayımlar!$B:$Q,15,0))</f>
        <v>25CM TURUNCU KOLİ-SOL ÜST DİKDÖRTGENE ÜRETİM TARİHİ BASILACAK</v>
      </c>
      <c r="AB87" s="77" t="str">
        <f>IF(B87="","",VLOOKUP(AD87,Varsayımlar!$B:$Q,16,0))</f>
        <v>24-26 CM</v>
      </c>
      <c r="AC87" s="90">
        <f>IF(B87="","",VLOOKUP(Sayfa2!AD61,Varsayımlar!B:S,18,0))</f>
        <v>0</v>
      </c>
      <c r="AD87" s="90" t="str">
        <f t="shared" si="4"/>
        <v>MAGNİTMAGNİT MAVİ AMBALAJ 25 CM 260G</v>
      </c>
    </row>
    <row r="88" spans="1:30" ht="78.75" x14ac:dyDescent="0.25">
      <c r="A88" s="183" t="s">
        <v>125</v>
      </c>
      <c r="B88" s="82" t="s">
        <v>90</v>
      </c>
      <c r="C88" s="83">
        <f>IF(B88="","",VLOOKUP(AD88,Varsayımlar!$B:$Q,3,0))</f>
        <v>8698829380698</v>
      </c>
      <c r="D88" s="83" t="s">
        <v>232</v>
      </c>
      <c r="E88" s="149" t="s">
        <v>91</v>
      </c>
      <c r="F88" s="82"/>
      <c r="G88" s="82"/>
      <c r="H88" s="82" t="str">
        <f>IF(B88="","",VLOOKUP(AD88,Varsayımlar!$B:$Q,5,0))</f>
        <v>MAGNİT MAVİ AMBALAJ 25CM</v>
      </c>
      <c r="I88" s="82">
        <f>IF(B88="","",VLOOKUP(AD88,Varsayımlar!B:T,19,0))</f>
        <v>0</v>
      </c>
      <c r="J88" s="82" t="str">
        <f>IF(B88="","",VLOOKUP(AD88,Varsayımlar!$B:$Q,6,0))</f>
        <v>SADE</v>
      </c>
      <c r="K88" s="82">
        <v>2016</v>
      </c>
      <c r="L88" s="82"/>
      <c r="M88" s="82">
        <f>IFERROR(IF(B88="","",K88/VLOOKUP(AD88,Varsayımlar!B:R,17,0)),"")</f>
        <v>24</v>
      </c>
      <c r="N88" s="82"/>
      <c r="O88" s="82">
        <v>21</v>
      </c>
      <c r="P88" s="82">
        <f>IF(B88="","",VLOOKUP(AD88,Varsayımlar!$B:$Q,7,0)*K88)</f>
        <v>60480</v>
      </c>
      <c r="Q88" s="82">
        <f>IF(B88="","",VLOOKUP(AD88,Varsayımlar!$B:$Q,8,0))</f>
        <v>25</v>
      </c>
      <c r="R88" s="82" t="str">
        <f>IF(B88="","",VLOOKUP(AD88,Varsayımlar!$B:$Q,9,0))</f>
        <v>SOFT</v>
      </c>
      <c r="S88" s="82">
        <f>IF(B88="","",VLOOKUP(AD88,Varsayımlar!$B:$Q,10,0))</f>
        <v>4</v>
      </c>
      <c r="T88" s="82">
        <f>IF(B88="","",VLOOKUP(AD88,Varsayımlar!$B:$Q,11,0))</f>
        <v>30</v>
      </c>
      <c r="U88" s="82">
        <f>IF(B88="","",VLOOKUP(AD88,Varsayımlar!$B:$Q,12,0))</f>
        <v>260</v>
      </c>
      <c r="V88" s="82" t="str">
        <f>IF(B88="","",VLOOKUP(AD88,Varsayımlar!$B:$Q,13,0))</f>
        <v>YURTDIŞI</v>
      </c>
      <c r="W88" s="82">
        <f>IF(B88="","",VLOOKUP(AD88,Varsayımlar!$B:$Q,14,0))</f>
        <v>9</v>
      </c>
      <c r="X88" s="84">
        <v>46217</v>
      </c>
      <c r="Y88" s="84">
        <v>46491</v>
      </c>
      <c r="Z88" s="82" t="s">
        <v>690</v>
      </c>
      <c r="AA88" s="82" t="str">
        <f>IF(B88="","",VLOOKUP(AD88,Varsayımlar!$B:$Q,15,0))</f>
        <v>25CM TURUNCU KOLİ-SOL ÜST DİKDÖRTGENE ÜRETİM TARİHİ BASILACAK</v>
      </c>
      <c r="AB88" s="82" t="str">
        <f>IF(B88="","",VLOOKUP(AD88,Varsayımlar!$B:$Q,16,0))</f>
        <v>24-26 CM</v>
      </c>
      <c r="AC88" s="90">
        <f>IF(B88="","",VLOOKUP(Sayfa2!AD62,Varsayımlar!B:S,18,0))</f>
        <v>0</v>
      </c>
      <c r="AD88" s="90" t="str">
        <f t="shared" si="4"/>
        <v>MAGNİTMAGNİT MAVİ AMBALAJ 25 CM 260G</v>
      </c>
    </row>
    <row r="89" spans="1:30" ht="47.25" x14ac:dyDescent="0.25">
      <c r="A89" s="183" t="s">
        <v>126</v>
      </c>
      <c r="B89" s="58" t="s">
        <v>676</v>
      </c>
      <c r="C89" s="103" t="e">
        <f>IF(B89="","",VLOOKUP(AD89,#REF!,3,0))</f>
        <v>#REF!</v>
      </c>
      <c r="D89" s="59">
        <v>48</v>
      </c>
      <c r="E89" s="74" t="s">
        <v>240</v>
      </c>
      <c r="F89" s="58"/>
      <c r="G89" s="58"/>
      <c r="H89" s="82" t="str">
        <f>IF(B89="","",VLOOKUP(AD89,Varsayımlar!$B:$Q,5,0))</f>
        <v>Hanami 20cm Sade 4 pcs 166g (067)</v>
      </c>
      <c r="I89" s="82" t="str">
        <f>IF(B89="","",VLOOKUP(AD89,Varsayımlar!B:T,19,0))</f>
        <v>Ambalaj kaç aylık kontrol?</v>
      </c>
      <c r="J89" s="82" t="str">
        <f>IF(B89="","",VLOOKUP(AD89,Varsayımlar!$B:$Q,6,0))</f>
        <v>SADE</v>
      </c>
      <c r="K89" s="58">
        <v>3080</v>
      </c>
      <c r="L89" s="58"/>
      <c r="M89" s="58" t="str">
        <f>IFERROR(IF(B89="","",K89/VLOOKUP(AD89,#REF!,17,0)),"")</f>
        <v/>
      </c>
      <c r="N89" s="58"/>
      <c r="O89" s="58">
        <v>52</v>
      </c>
      <c r="P89" s="82">
        <f>IF(B89="","",VLOOKUP(AD89,Varsayımlar!$B:$Q,7,0)*K89)</f>
        <v>92400</v>
      </c>
      <c r="Q89" s="82">
        <f>IF(B89="","",VLOOKUP(AD89,Varsayımlar!$B:$Q,8,0))</f>
        <v>20</v>
      </c>
      <c r="R89" s="82" t="str">
        <f>IF(B89="","",VLOOKUP(AD89,Varsayımlar!$B:$Q,9,0))</f>
        <v>Irak Soft</v>
      </c>
      <c r="S89" s="82">
        <f>IF(B89="","",VLOOKUP(AD89,Varsayımlar!$B:$Q,10,0))</f>
        <v>4</v>
      </c>
      <c r="T89" s="82">
        <f>IF(B89="","",VLOOKUP(AD89,Varsayımlar!$B:$Q,11,0))</f>
        <v>30</v>
      </c>
      <c r="U89" s="82">
        <f>IF(B89="","",VLOOKUP(AD89,Varsayımlar!$B:$Q,12,0))</f>
        <v>166</v>
      </c>
      <c r="V89" s="82" t="str">
        <f>IF(B89="","",VLOOKUP(AD89,Varsayımlar!$B:$Q,13,0))</f>
        <v>Yurtdışı</v>
      </c>
      <c r="W89" s="82">
        <f>IF(B89="","",VLOOKUP(AD89,Varsayımlar!$B:$Q,14,0))</f>
        <v>9</v>
      </c>
      <c r="X89" s="60">
        <v>46218</v>
      </c>
      <c r="Y89" s="60">
        <v>46492</v>
      </c>
      <c r="Z89" s="58">
        <v>26071520</v>
      </c>
      <c r="AA89" s="82" t="str">
        <f>IF(B89="","",VLOOKUP(AD89,Varsayımlar!$B:$Q,15,0))</f>
        <v>Hanami Mavi Koli -Üretim Tarihi+9 AYI KAPATACAK ETİKETLİ</v>
      </c>
      <c r="AB89" s="82" t="str">
        <f>IF(B89="","",VLOOKUP(AD89,Varsayımlar!$B:$Q,16,0))</f>
        <v>19-21 cm</v>
      </c>
      <c r="AC89" s="9" t="e">
        <f>IF(B89="","",VLOOKUP(#REF!,#REF!,18,0))</f>
        <v>#REF!</v>
      </c>
      <c r="AD89" s="9" t="str">
        <f>IF(B89="","",CONCATENATE(B89,E89))</f>
        <v xml:space="preserve">GermesHanami 20cm sade 4pcs 166g </v>
      </c>
    </row>
    <row r="90" spans="1:30" ht="41.25" customHeight="1" x14ac:dyDescent="0.25">
      <c r="A90" s="183" t="s">
        <v>127</v>
      </c>
      <c r="B90" s="58" t="s">
        <v>676</v>
      </c>
      <c r="C90" s="103" t="e">
        <f>IF(B90="","",VLOOKUP(AD90,#REF!,3,0))</f>
        <v>#REF!</v>
      </c>
      <c r="D90" s="59">
        <v>48</v>
      </c>
      <c r="E90" s="74" t="s">
        <v>244</v>
      </c>
      <c r="F90" s="58"/>
      <c r="G90" s="58"/>
      <c r="H90" s="82" t="str">
        <f>IF(B90="","",VLOOKUP(AD90,Varsayımlar!$B:$Q,5,0))</f>
        <v>Tortillas 20cm (Etiketli)</v>
      </c>
      <c r="I90" s="82" t="str">
        <f>IF(B90="","",VLOOKUP(AD90,Varsayımlar!B:T,19,0))</f>
        <v>Etiketli</v>
      </c>
      <c r="J90" s="82" t="str">
        <f>IF(B90="","",VLOOKUP(AD90,Varsayımlar!$B:$Q,6,0))</f>
        <v>SADE</v>
      </c>
      <c r="K90" s="58">
        <v>280</v>
      </c>
      <c r="L90" s="58"/>
      <c r="M90" s="58" t="str">
        <f>IFERROR(IF(B90="","",K90/VLOOKUP(AD90,#REF!,17,0)),"")</f>
        <v/>
      </c>
      <c r="N90" s="58"/>
      <c r="O90" s="58">
        <v>5</v>
      </c>
      <c r="P90" s="82">
        <f>IF(B90="","",VLOOKUP(AD90,Varsayımlar!$B:$Q,7,0)*K90)</f>
        <v>8400</v>
      </c>
      <c r="Q90" s="82">
        <f>IF(B90="","",VLOOKUP(AD90,Varsayımlar!$B:$Q,8,0))</f>
        <v>20</v>
      </c>
      <c r="R90" s="82" t="str">
        <f>IF(B90="","",VLOOKUP(AD90,Varsayımlar!$B:$Q,9,0))</f>
        <v>Irak soft</v>
      </c>
      <c r="S90" s="82">
        <f>IF(B90="","",VLOOKUP(AD90,Varsayımlar!$B:$Q,10,0))</f>
        <v>4</v>
      </c>
      <c r="T90" s="82">
        <f>IF(B90="","",VLOOKUP(AD90,Varsayımlar!$B:$Q,11,0))</f>
        <v>30</v>
      </c>
      <c r="U90" s="82">
        <f>IF(B90="","",VLOOKUP(AD90,Varsayımlar!$B:$Q,12,0))</f>
        <v>166</v>
      </c>
      <c r="V90" s="82" t="str">
        <f>IF(B90="","",VLOOKUP(AD90,Varsayımlar!$B:$Q,13,0))</f>
        <v>Yurtdışı</v>
      </c>
      <c r="W90" s="82">
        <f>IF(B90="","",VLOOKUP(AD90,Varsayımlar!$B:$Q,14,0))</f>
        <v>9</v>
      </c>
      <c r="X90" s="60">
        <v>46218</v>
      </c>
      <c r="Y90" s="60">
        <v>46492</v>
      </c>
      <c r="Z90" s="58">
        <v>26071520</v>
      </c>
      <c r="AA90" s="82" t="str">
        <f>IF(B90="","",VLOOKUP(AD90,Varsayımlar!$B:$Q,15,0))</f>
        <v>20cm Koli-Üretim Tarihli Etiket</v>
      </c>
      <c r="AB90" s="82" t="str">
        <f>IF(B90="","",VLOOKUP(AD90,Varsayımlar!$B:$Q,16,0))</f>
        <v>19-21 cm</v>
      </c>
      <c r="AC90" s="9" t="e">
        <f>IF(B90="","",VLOOKUP(#REF!,#REF!,18,0))</f>
        <v>#REF!</v>
      </c>
      <c r="AD90" s="9" t="str">
        <f>IF(B90="","",CONCATENATE(B90,E90))</f>
        <v>GermesTortillas 20cm 4 lü 166g</v>
      </c>
    </row>
    <row r="91" spans="1:30" ht="47.25" x14ac:dyDescent="0.25">
      <c r="A91" s="183" t="s">
        <v>128</v>
      </c>
      <c r="B91" s="58" t="s">
        <v>676</v>
      </c>
      <c r="C91" s="103" t="e">
        <f>IF(B91="","",VLOOKUP(AD91,#REF!,3,0))</f>
        <v>#REF!</v>
      </c>
      <c r="D91" s="59">
        <v>48</v>
      </c>
      <c r="E91" s="74" t="s">
        <v>246</v>
      </c>
      <c r="F91" s="58"/>
      <c r="G91" s="58"/>
      <c r="H91" s="82" t="str">
        <f>IF(B91="","",VLOOKUP(AD91,Varsayımlar!$B:$Q,5,0))</f>
        <v>Hanami Peynirli 20cm (050)</v>
      </c>
      <c r="I91" s="82" t="str">
        <f>IF(B91="","",VLOOKUP(AD91,Varsayımlar!B:T,19,0))</f>
        <v>Ambalaj kaç aylık kontrol?</v>
      </c>
      <c r="J91" s="82" t="str">
        <f>IF(B91="","",VLOOKUP(AD91,Varsayımlar!$B:$Q,6,0))</f>
        <v>PEYNİRLİ</v>
      </c>
      <c r="K91" s="58">
        <v>280</v>
      </c>
      <c r="L91" s="58" t="s">
        <v>893</v>
      </c>
      <c r="M91" s="58" t="str">
        <f>IFERROR(IF(B91="","",K91/VLOOKUP(AD91,#REF!,17,0)),"")</f>
        <v/>
      </c>
      <c r="N91" s="58"/>
      <c r="O91" s="58">
        <v>6</v>
      </c>
      <c r="P91" s="82">
        <f>IF(B91="","",VLOOKUP(AD91,Varsayımlar!$B:$Q,7,0)*K91)</f>
        <v>8400</v>
      </c>
      <c r="Q91" s="82">
        <f>IF(B91="","",VLOOKUP(AD91,Varsayımlar!$B:$Q,8,0))</f>
        <v>20</v>
      </c>
      <c r="R91" s="82" t="str">
        <f>IF(B91="","",VLOOKUP(AD91,Varsayımlar!$B:$Q,9,0))</f>
        <v>Irak Soft-AT</v>
      </c>
      <c r="S91" s="82">
        <f>IF(B91="","",VLOOKUP(AD91,Varsayımlar!$B:$Q,10,0))</f>
        <v>4</v>
      </c>
      <c r="T91" s="82">
        <f>IF(B91="","",VLOOKUP(AD91,Varsayımlar!$B:$Q,11,0))</f>
        <v>30</v>
      </c>
      <c r="U91" s="82">
        <f>IF(B91="","",VLOOKUP(AD91,Varsayımlar!$B:$Q,12,0))</f>
        <v>166</v>
      </c>
      <c r="V91" s="82" t="str">
        <f>IF(B91="","",VLOOKUP(AD91,Varsayımlar!$B:$Q,13,0))</f>
        <v>YURTDIŞI</v>
      </c>
      <c r="W91" s="82">
        <f>IF(B91="","",VLOOKUP(AD91,Varsayımlar!$B:$Q,14,0))</f>
        <v>9</v>
      </c>
      <c r="X91" s="60">
        <v>46218</v>
      </c>
      <c r="Y91" s="60">
        <v>46492</v>
      </c>
      <c r="Z91" s="58" t="s">
        <v>848</v>
      </c>
      <c r="AA91" s="82" t="str">
        <f>IF(B91="","",VLOOKUP(AD91,Varsayımlar!$B:$Q,15,0))</f>
        <v>HANAMİ SARI KOLİ-ÜRETİM TARİHİ BASILACAK</v>
      </c>
      <c r="AB91" s="82" t="str">
        <f>IF(B91="","",VLOOKUP(AD91,Varsayımlar!$B:$Q,16,0))</f>
        <v>19-21 CM</v>
      </c>
      <c r="AC91" s="9" t="e">
        <f>IF(B91="","",VLOOKUP(#REF!,#REF!,18,0))</f>
        <v>#REF!</v>
      </c>
      <c r="AD91" s="9" t="str">
        <f>IF(B91="","",CONCATENATE(B91,E91))</f>
        <v>GermesHanami Peynirli 20cm 4 lü 166g</v>
      </c>
    </row>
    <row r="92" spans="1:30" ht="78.75" x14ac:dyDescent="0.25">
      <c r="A92" s="183" t="s">
        <v>129</v>
      </c>
      <c r="B92" s="67" t="s">
        <v>90</v>
      </c>
      <c r="C92" s="4">
        <f>IF(B92="","",VLOOKUP(AD92,Varsayımlar!$B:$Q,3,0))</f>
        <v>8698829380698</v>
      </c>
      <c r="D92" s="4" t="s">
        <v>233</v>
      </c>
      <c r="E92" s="81" t="s">
        <v>91</v>
      </c>
      <c r="F92" s="67"/>
      <c r="G92" s="67"/>
      <c r="H92" s="67" t="str">
        <f>IF(B92="","",VLOOKUP(AD92,Varsayımlar!$B:$Q,5,0))</f>
        <v>MAGNİT MAVİ AMBALAJ 25CM</v>
      </c>
      <c r="I92" s="67">
        <f>IF(B92="","",VLOOKUP(AD92,Varsayımlar!B:T,19,0))</f>
        <v>0</v>
      </c>
      <c r="J92" s="67" t="str">
        <f>IF(B92="","",VLOOKUP(AD92,Varsayımlar!$B:$Q,6,0))</f>
        <v>SADE</v>
      </c>
      <c r="K92" s="67">
        <v>2016</v>
      </c>
      <c r="L92" s="67"/>
      <c r="M92" s="67">
        <f>IFERROR(IF(B92="","",K92/VLOOKUP(AD92,Varsayımlar!B:R,17,0)),"")</f>
        <v>24</v>
      </c>
      <c r="N92" s="67"/>
      <c r="O92" s="67">
        <v>21</v>
      </c>
      <c r="P92" s="67">
        <f>IF(B92="","",VLOOKUP(AD92,Varsayımlar!$B:$Q,7,0)*K92)</f>
        <v>60480</v>
      </c>
      <c r="Q92" s="67">
        <f>IF(B92="","",VLOOKUP(AD92,Varsayımlar!$B:$Q,8,0))</f>
        <v>25</v>
      </c>
      <c r="R92" s="67" t="str">
        <f>IF(B92="","",VLOOKUP(AD92,Varsayımlar!$B:$Q,9,0))</f>
        <v>SOFT</v>
      </c>
      <c r="S92" s="67">
        <f>IF(B92="","",VLOOKUP(AD92,Varsayımlar!$B:$Q,10,0))</f>
        <v>4</v>
      </c>
      <c r="T92" s="67">
        <f>IF(B92="","",VLOOKUP(AD92,Varsayımlar!$B:$Q,11,0))</f>
        <v>30</v>
      </c>
      <c r="U92" s="67">
        <f>IF(B92="","",VLOOKUP(AD92,Varsayımlar!$B:$Q,12,0))</f>
        <v>260</v>
      </c>
      <c r="V92" s="67" t="str">
        <f>IF(B92="","",VLOOKUP(AD92,Varsayımlar!$B:$Q,13,0))</f>
        <v>YURTDIŞI</v>
      </c>
      <c r="W92" s="67">
        <f>IF(B92="","",VLOOKUP(AD92,Varsayımlar!$B:$Q,14,0))</f>
        <v>9</v>
      </c>
      <c r="X92" s="68">
        <v>46218</v>
      </c>
      <c r="Y92" s="68">
        <v>46492</v>
      </c>
      <c r="Z92" s="67" t="s">
        <v>682</v>
      </c>
      <c r="AA92" s="67" t="str">
        <f>IF(B92="","",VLOOKUP(AD92,Varsayımlar!$B:$Q,15,0))</f>
        <v>25CM TURUNCU KOLİ-SOL ÜST DİKDÖRTGENE ÜRETİM TARİHİ BASILACAK</v>
      </c>
      <c r="AB92" s="67" t="str">
        <f>IF(B92="","",VLOOKUP(AD92,Varsayımlar!$B:$Q,16,0))</f>
        <v>24-26 CM</v>
      </c>
      <c r="AC92" s="90">
        <f>IF(B92="","",VLOOKUP(Sayfa2!AD63,Varsayımlar!B:S,18,0))</f>
        <v>0</v>
      </c>
      <c r="AD92" s="90" t="str">
        <f t="shared" si="4"/>
        <v>MAGNİTMAGNİT MAVİ AMBALAJ 25 CM 260G</v>
      </c>
    </row>
    <row r="93" spans="1:30" ht="78.75" x14ac:dyDescent="0.25">
      <c r="A93" s="183" t="s">
        <v>130</v>
      </c>
      <c r="B93" s="107" t="s">
        <v>90</v>
      </c>
      <c r="C93" s="108">
        <f>IF(B93="","",VLOOKUP(AD93,Varsayımlar!$B:$Q,3,0))</f>
        <v>8698829380698</v>
      </c>
      <c r="D93" s="108" t="s">
        <v>234</v>
      </c>
      <c r="E93" s="150" t="s">
        <v>91</v>
      </c>
      <c r="F93" s="107"/>
      <c r="G93" s="107"/>
      <c r="H93" s="107" t="str">
        <f>IF(B93="","",VLOOKUP(AD93,Varsayımlar!$B:$Q,5,0))</f>
        <v>MAGNİT MAVİ AMBALAJ 25CM</v>
      </c>
      <c r="I93" s="107">
        <f>IF(B93="","",VLOOKUP(AD93,Varsayımlar!B:T,19,0))</f>
        <v>0</v>
      </c>
      <c r="J93" s="107" t="str">
        <f>IF(B93="","",VLOOKUP(AD93,Varsayımlar!$B:$Q,6,0))</f>
        <v>SADE</v>
      </c>
      <c r="K93" s="107">
        <v>2016</v>
      </c>
      <c r="L93" s="107"/>
      <c r="M93" s="107">
        <f>IFERROR(IF(B93="","",K93/VLOOKUP(AD93,Varsayımlar!B:R,17,0)),"")</f>
        <v>24</v>
      </c>
      <c r="N93" s="107"/>
      <c r="O93" s="107">
        <v>21</v>
      </c>
      <c r="P93" s="107">
        <f>IF(B93="","",VLOOKUP(AD93,Varsayımlar!$B:$Q,7,0)*K93)</f>
        <v>60480</v>
      </c>
      <c r="Q93" s="107">
        <f>IF(B93="","",VLOOKUP(AD93,Varsayımlar!$B:$Q,8,0))</f>
        <v>25</v>
      </c>
      <c r="R93" s="107" t="str">
        <f>IF(B93="","",VLOOKUP(AD93,Varsayımlar!$B:$Q,9,0))</f>
        <v>SOFT</v>
      </c>
      <c r="S93" s="107">
        <f>IF(B93="","",VLOOKUP(AD93,Varsayımlar!$B:$Q,10,0))</f>
        <v>4</v>
      </c>
      <c r="T93" s="107">
        <f>IF(B93="","",VLOOKUP(AD93,Varsayımlar!$B:$Q,11,0))</f>
        <v>30</v>
      </c>
      <c r="U93" s="107">
        <f>IF(B93="","",VLOOKUP(AD93,Varsayımlar!$B:$Q,12,0))</f>
        <v>260</v>
      </c>
      <c r="V93" s="107" t="str">
        <f>IF(B93="","",VLOOKUP(AD93,Varsayımlar!$B:$Q,13,0))</f>
        <v>YURTDIŞI</v>
      </c>
      <c r="W93" s="107">
        <f>IF(B93="","",VLOOKUP(AD93,Varsayımlar!$B:$Q,14,0))</f>
        <v>9</v>
      </c>
      <c r="X93" s="110">
        <v>46218</v>
      </c>
      <c r="Y93" s="110">
        <v>46492</v>
      </c>
      <c r="Z93" s="107" t="s">
        <v>683</v>
      </c>
      <c r="AA93" s="107" t="str">
        <f>IF(B93="","",VLOOKUP(AD93,Varsayımlar!$B:$Q,15,0))</f>
        <v>25CM TURUNCU KOLİ-SOL ÜST DİKDÖRTGENE ÜRETİM TARİHİ BASILACAK</v>
      </c>
      <c r="AB93" s="107" t="str">
        <f>IF(B93="","",VLOOKUP(AD93,Varsayımlar!$B:$Q,16,0))</f>
        <v>24-26 CM</v>
      </c>
      <c r="AC93" s="90">
        <f>IF(B93="","",VLOOKUP(Sayfa2!AD64,Varsayımlar!B:S,18,0))</f>
        <v>0</v>
      </c>
      <c r="AD93" s="90" t="str">
        <f t="shared" si="4"/>
        <v>MAGNİTMAGNİT MAVİ AMBALAJ 25 CM 260G</v>
      </c>
    </row>
    <row r="94" spans="1:30" ht="78.75" x14ac:dyDescent="0.25">
      <c r="A94" s="183" t="s">
        <v>131</v>
      </c>
      <c r="B94" s="62" t="s">
        <v>90</v>
      </c>
      <c r="C94" s="33">
        <f>IF(B94="","",VLOOKUP(AD94,Varsayımlar!$B:$Q,3,0))</f>
        <v>8698829380698</v>
      </c>
      <c r="D94" s="33" t="s">
        <v>236</v>
      </c>
      <c r="E94" s="152" t="s">
        <v>91</v>
      </c>
      <c r="F94" s="62"/>
      <c r="G94" s="62"/>
      <c r="H94" s="62" t="str">
        <f>IF(B94="","",VLOOKUP(AD94,Varsayımlar!$B:$Q,5,0))</f>
        <v>MAGNİT MAVİ AMBALAJ 25CM</v>
      </c>
      <c r="I94" s="62">
        <f>IF(B94="","",VLOOKUP(AD94,Varsayımlar!B:T,19,0))</f>
        <v>0</v>
      </c>
      <c r="J94" s="62" t="str">
        <f>IF(B94="","",VLOOKUP(AD94,Varsayımlar!$B:$Q,6,0))</f>
        <v>SADE</v>
      </c>
      <c r="K94" s="62">
        <v>2016</v>
      </c>
      <c r="L94" s="62"/>
      <c r="M94" s="62">
        <f>IFERROR(IF(B94="","",K94/VLOOKUP(AD94,Varsayımlar!B:R,17,0)),"")</f>
        <v>24</v>
      </c>
      <c r="N94" s="62"/>
      <c r="O94" s="62">
        <v>21</v>
      </c>
      <c r="P94" s="62">
        <f>IF(B94="","",VLOOKUP(AD94,Varsayımlar!$B:$Q,7,0)*K94)</f>
        <v>60480</v>
      </c>
      <c r="Q94" s="62">
        <f>IF(B94="","",VLOOKUP(AD94,Varsayımlar!$B:$Q,8,0))</f>
        <v>25</v>
      </c>
      <c r="R94" s="62" t="str">
        <f>IF(B94="","",VLOOKUP(AD94,Varsayımlar!$B:$Q,9,0))</f>
        <v>SOFT</v>
      </c>
      <c r="S94" s="62">
        <f>IF(B94="","",VLOOKUP(AD94,Varsayımlar!$B:$Q,10,0))</f>
        <v>4</v>
      </c>
      <c r="T94" s="62">
        <f>IF(B94="","",VLOOKUP(AD94,Varsayımlar!$B:$Q,11,0))</f>
        <v>30</v>
      </c>
      <c r="U94" s="62">
        <f>IF(B94="","",VLOOKUP(AD94,Varsayımlar!$B:$Q,12,0))</f>
        <v>260</v>
      </c>
      <c r="V94" s="62" t="str">
        <f>IF(B94="","",VLOOKUP(AD94,Varsayımlar!$B:$Q,13,0))</f>
        <v>YURTDIŞI</v>
      </c>
      <c r="W94" s="62">
        <f>IF(B94="","",VLOOKUP(AD94,Varsayımlar!$B:$Q,14,0))</f>
        <v>9</v>
      </c>
      <c r="X94" s="63">
        <v>46219</v>
      </c>
      <c r="Y94" s="63">
        <v>46493</v>
      </c>
      <c r="Z94" s="62" t="s">
        <v>684</v>
      </c>
      <c r="AA94" s="62" t="str">
        <f>IF(B94="","",VLOOKUP(AD94,Varsayımlar!$B:$Q,15,0))</f>
        <v>25CM TURUNCU KOLİ-SOL ÜST DİKDÖRTGENE ÜRETİM TARİHİ BASILACAK</v>
      </c>
      <c r="AB94" s="62" t="str">
        <f>IF(B94="","",VLOOKUP(AD94,Varsayımlar!$B:$Q,16,0))</f>
        <v>24-26 CM</v>
      </c>
      <c r="AC94" s="90">
        <f>IF(B94="","",VLOOKUP(Sayfa2!AD66,Varsayımlar!B:S,18,0))</f>
        <v>0</v>
      </c>
      <c r="AD94" s="90" t="str">
        <f t="shared" si="4"/>
        <v>MAGNİTMAGNİT MAVİ AMBALAJ 25 CM 260G</v>
      </c>
    </row>
    <row r="95" spans="1:30" ht="78.75" x14ac:dyDescent="0.25">
      <c r="A95" s="183" t="s">
        <v>136</v>
      </c>
      <c r="B95" s="64" t="s">
        <v>90</v>
      </c>
      <c r="C95" s="65">
        <f>IF(B95="","",VLOOKUP(AD95,Varsayımlar!$B:$Q,3,0))</f>
        <v>8698829380698</v>
      </c>
      <c r="D95" s="65" t="s">
        <v>237</v>
      </c>
      <c r="E95" s="69" t="s">
        <v>91</v>
      </c>
      <c r="F95" s="64"/>
      <c r="G95" s="64"/>
      <c r="H95" s="64" t="str">
        <f>IF(B95="","",VLOOKUP(AD95,Varsayımlar!$B:$Q,5,0))</f>
        <v>MAGNİT MAVİ AMBALAJ 25CM</v>
      </c>
      <c r="I95" s="64">
        <f>IF(B95="","",VLOOKUP(AD95,Varsayımlar!B:T,19,0))</f>
        <v>0</v>
      </c>
      <c r="J95" s="64" t="str">
        <f>IF(B95="","",VLOOKUP(AD95,Varsayımlar!$B:$Q,6,0))</f>
        <v>SADE</v>
      </c>
      <c r="K95" s="64">
        <v>2016</v>
      </c>
      <c r="L95" s="64"/>
      <c r="M95" s="64">
        <f>IFERROR(IF(B95="","",K95/VLOOKUP(AD95,Varsayımlar!B:R,17,0)),"")</f>
        <v>24</v>
      </c>
      <c r="N95" s="64"/>
      <c r="O95" s="64">
        <v>21</v>
      </c>
      <c r="P95" s="64">
        <f>IF(B95="","",VLOOKUP(AD95,Varsayımlar!$B:$Q,7,0)*K95)</f>
        <v>60480</v>
      </c>
      <c r="Q95" s="64">
        <f>IF(B95="","",VLOOKUP(AD95,Varsayımlar!$B:$Q,8,0))</f>
        <v>25</v>
      </c>
      <c r="R95" s="64" t="str">
        <f>IF(B95="","",VLOOKUP(AD95,Varsayımlar!$B:$Q,9,0))</f>
        <v>SOFT</v>
      </c>
      <c r="S95" s="64">
        <f>IF(B95="","",VLOOKUP(AD95,Varsayımlar!$B:$Q,10,0))</f>
        <v>4</v>
      </c>
      <c r="T95" s="64">
        <f>IF(B95="","",VLOOKUP(AD95,Varsayımlar!$B:$Q,11,0))</f>
        <v>30</v>
      </c>
      <c r="U95" s="64">
        <f>IF(B95="","",VLOOKUP(AD95,Varsayımlar!$B:$Q,12,0))</f>
        <v>260</v>
      </c>
      <c r="V95" s="64" t="str">
        <f>IF(B95="","",VLOOKUP(AD95,Varsayımlar!$B:$Q,13,0))</f>
        <v>YURTDIŞI</v>
      </c>
      <c r="W95" s="64">
        <f>IF(B95="","",VLOOKUP(AD95,Varsayımlar!$B:$Q,14,0))</f>
        <v>9</v>
      </c>
      <c r="X95" s="66">
        <v>46220</v>
      </c>
      <c r="Y95" s="66">
        <v>46494</v>
      </c>
      <c r="Z95" s="64" t="s">
        <v>685</v>
      </c>
      <c r="AA95" s="64" t="str">
        <f>IF(B95="","",VLOOKUP(AD95,Varsayımlar!$B:$Q,15,0))</f>
        <v>25CM TURUNCU KOLİ-SOL ÜST DİKDÖRTGENE ÜRETİM TARİHİ BASILACAK</v>
      </c>
      <c r="AB95" s="64" t="str">
        <f>IF(B95="","",VLOOKUP(AD95,Varsayımlar!$B:$Q,16,0))</f>
        <v>24-26 CM</v>
      </c>
      <c r="AC95" s="90">
        <f>IF(B95="","",VLOOKUP(Sayfa2!AD67,Varsayımlar!B:S,18,0))</f>
        <v>0</v>
      </c>
      <c r="AD95" s="90" t="str">
        <f t="shared" si="4"/>
        <v>MAGNİTMAGNİT MAVİ AMBALAJ 25 CM 260G</v>
      </c>
    </row>
    <row r="96" spans="1:30" ht="78.75" x14ac:dyDescent="0.25">
      <c r="A96" s="183" t="s">
        <v>137</v>
      </c>
      <c r="B96" s="115" t="s">
        <v>90</v>
      </c>
      <c r="C96" s="116">
        <f>IF(B96="","",VLOOKUP(AD96,Varsayımlar!$B:$Q,3,0))</f>
        <v>8698829380698</v>
      </c>
      <c r="D96" s="116" t="s">
        <v>238</v>
      </c>
      <c r="E96" s="153" t="s">
        <v>91</v>
      </c>
      <c r="F96" s="115"/>
      <c r="G96" s="115"/>
      <c r="H96" s="115" t="str">
        <f>IF(B96="","",VLOOKUP(AD96,Varsayımlar!$B:$Q,5,0))</f>
        <v>MAGNİT MAVİ AMBALAJ 25CM</v>
      </c>
      <c r="I96" s="115">
        <f>IF(B96="","",VLOOKUP(AD96,Varsayımlar!B:T,19,0))</f>
        <v>0</v>
      </c>
      <c r="J96" s="115" t="str">
        <f>IF(B96="","",VLOOKUP(AD96,Varsayımlar!$B:$Q,6,0))</f>
        <v>SADE</v>
      </c>
      <c r="K96" s="115">
        <v>2016</v>
      </c>
      <c r="L96" s="115"/>
      <c r="M96" s="115">
        <f>IFERROR(IF(B96="","",K96/VLOOKUP(AD96,Varsayımlar!B:R,17,0)),"")</f>
        <v>24</v>
      </c>
      <c r="N96" s="115"/>
      <c r="O96" s="115">
        <v>21</v>
      </c>
      <c r="P96" s="115">
        <f>IF(B96="","",VLOOKUP(AD96,Varsayımlar!$B:$Q,7,0)*K96)</f>
        <v>60480</v>
      </c>
      <c r="Q96" s="115">
        <f>IF(B96="","",VLOOKUP(AD96,Varsayımlar!$B:$Q,8,0))</f>
        <v>25</v>
      </c>
      <c r="R96" s="115" t="str">
        <f>IF(B96="","",VLOOKUP(AD96,Varsayımlar!$B:$Q,9,0))</f>
        <v>SOFT</v>
      </c>
      <c r="S96" s="115">
        <f>IF(B96="","",VLOOKUP(AD96,Varsayımlar!$B:$Q,10,0))</f>
        <v>4</v>
      </c>
      <c r="T96" s="115">
        <f>IF(B96="","",VLOOKUP(AD96,Varsayımlar!$B:$Q,11,0))</f>
        <v>30</v>
      </c>
      <c r="U96" s="115">
        <f>IF(B96="","",VLOOKUP(AD96,Varsayımlar!$B:$Q,12,0))</f>
        <v>260</v>
      </c>
      <c r="V96" s="115" t="str">
        <f>IF(B96="","",VLOOKUP(AD96,Varsayımlar!$B:$Q,13,0))</f>
        <v>YURTDIŞI</v>
      </c>
      <c r="W96" s="115">
        <f>IF(B96="","",VLOOKUP(AD96,Varsayımlar!$B:$Q,14,0))</f>
        <v>9</v>
      </c>
      <c r="X96" s="118">
        <v>46220</v>
      </c>
      <c r="Y96" s="118">
        <v>46494</v>
      </c>
      <c r="Z96" s="115" t="s">
        <v>686</v>
      </c>
      <c r="AA96" s="115" t="str">
        <f>IF(B96="","",VLOOKUP(AD96,Varsayımlar!$B:$Q,15,0))</f>
        <v>25CM TURUNCU KOLİ-SOL ÜST DİKDÖRTGENE ÜRETİM TARİHİ BASILACAK</v>
      </c>
      <c r="AB96" s="115" t="str">
        <f>IF(B96="","",VLOOKUP(AD96,Varsayımlar!$B:$Q,16,0))</f>
        <v>24-26 CM</v>
      </c>
      <c r="AC96" s="90">
        <f>IF(B96="","",VLOOKUP(Sayfa2!AD68,Varsayımlar!B:S,18,0))</f>
        <v>0</v>
      </c>
      <c r="AD96" s="90" t="str">
        <f t="shared" si="4"/>
        <v>MAGNİTMAGNİT MAVİ AMBALAJ 25 CM 260G</v>
      </c>
    </row>
    <row r="97" spans="1:30" ht="78.75" x14ac:dyDescent="0.25">
      <c r="A97" s="183" t="s">
        <v>138</v>
      </c>
      <c r="B97" s="70" t="s">
        <v>90</v>
      </c>
      <c r="C97" s="71">
        <f>IF(B97="","",VLOOKUP(AD97,Varsayımlar!$B:$Q,3,0))</f>
        <v>8698829380698</v>
      </c>
      <c r="D97" s="71" t="s">
        <v>239</v>
      </c>
      <c r="E97" s="72" t="s">
        <v>91</v>
      </c>
      <c r="F97" s="70"/>
      <c r="G97" s="70"/>
      <c r="H97" s="70" t="str">
        <f>IF(B97="","",VLOOKUP(AD97,Varsayımlar!$B:$Q,5,0))</f>
        <v>MAGNİT MAVİ AMBALAJ 25CM</v>
      </c>
      <c r="I97" s="70">
        <f>IF(B97="","",VLOOKUP(AD97,Varsayımlar!B:T,19,0))</f>
        <v>0</v>
      </c>
      <c r="J97" s="70" t="str">
        <f>IF(B97="","",VLOOKUP(AD97,Varsayımlar!$B:$Q,6,0))</f>
        <v>SADE</v>
      </c>
      <c r="K97" s="70">
        <v>2016</v>
      </c>
      <c r="L97" s="70"/>
      <c r="M97" s="70">
        <f>IFERROR(IF(B97="","",K97/VLOOKUP(AD97,Varsayımlar!B:R,17,0)),"")</f>
        <v>24</v>
      </c>
      <c r="N97" s="70"/>
      <c r="O97" s="70">
        <v>21</v>
      </c>
      <c r="P97" s="70">
        <f>IF(B97="","",VLOOKUP(AD97,Varsayımlar!$B:$Q,7,0)*K97)</f>
        <v>60480</v>
      </c>
      <c r="Q97" s="70">
        <f>IF(B97="","",VLOOKUP(AD97,Varsayımlar!$B:$Q,8,0))</f>
        <v>25</v>
      </c>
      <c r="R97" s="70" t="str">
        <f>IF(B97="","",VLOOKUP(AD97,Varsayımlar!$B:$Q,9,0))</f>
        <v>SOFT</v>
      </c>
      <c r="S97" s="70">
        <f>IF(B97="","",VLOOKUP(AD97,Varsayımlar!$B:$Q,10,0))</f>
        <v>4</v>
      </c>
      <c r="T97" s="70">
        <f>IF(B97="","",VLOOKUP(AD97,Varsayımlar!$B:$Q,11,0))</f>
        <v>30</v>
      </c>
      <c r="U97" s="70">
        <f>IF(B97="","",VLOOKUP(AD97,Varsayımlar!$B:$Q,12,0))</f>
        <v>260</v>
      </c>
      <c r="V97" s="70" t="str">
        <f>IF(B97="","",VLOOKUP(AD97,Varsayımlar!$B:$Q,13,0))</f>
        <v>YURTDIŞI</v>
      </c>
      <c r="W97" s="70">
        <f>IF(B97="","",VLOOKUP(AD97,Varsayımlar!$B:$Q,14,0))</f>
        <v>9</v>
      </c>
      <c r="X97" s="73">
        <v>46221</v>
      </c>
      <c r="Y97" s="73">
        <v>46495</v>
      </c>
      <c r="Z97" s="70" t="s">
        <v>687</v>
      </c>
      <c r="AA97" s="70" t="str">
        <f>IF(B97="","",VLOOKUP(AD97,Varsayımlar!$B:$Q,15,0))</f>
        <v>25CM TURUNCU KOLİ-SOL ÜST DİKDÖRTGENE ÜRETİM TARİHİ BASILACAK</v>
      </c>
      <c r="AB97" s="70" t="str">
        <f>IF(B97="","",VLOOKUP(AD97,Varsayımlar!$B:$Q,16,0))</f>
        <v>24-26 CM</v>
      </c>
      <c r="AC97" s="90">
        <f>IF(B97="","",VLOOKUP(Sayfa2!AD69,Varsayımlar!B:S,18,0))</f>
        <v>0</v>
      </c>
      <c r="AD97" s="90" t="str">
        <f t="shared" si="4"/>
        <v>MAGNİTMAGNİT MAVİ AMBALAJ 25 CM 260G</v>
      </c>
    </row>
    <row r="98" spans="1:30" ht="31.5" x14ac:dyDescent="0.25">
      <c r="A98" s="183" t="s">
        <v>188</v>
      </c>
      <c r="B98" s="82" t="s">
        <v>79</v>
      </c>
      <c r="C98" s="83">
        <f>IF(B98="","",VLOOKUP(AD98,Varsayımlar!$B:$Q,3,0))</f>
        <v>8698829380698</v>
      </c>
      <c r="D98" s="83"/>
      <c r="E98" s="149" t="s">
        <v>254</v>
      </c>
      <c r="F98" s="82"/>
      <c r="G98" s="82"/>
      <c r="H98" s="82" t="str">
        <f>IF(B98="","",VLOOKUP(AD98,Varsayımlar!$B:$Q,5,0))</f>
        <v>Manetka 20cm</v>
      </c>
      <c r="I98" s="82">
        <f>IF(B98="","",VLOOKUP(AD98,Varsayımlar!B:T,19,0))</f>
        <v>0</v>
      </c>
      <c r="J98" s="82" t="str">
        <f>IF(B98="","",VLOOKUP(AD98,Varsayımlar!$B:$Q,6,0))</f>
        <v>SADE</v>
      </c>
      <c r="K98" s="82">
        <v>7200</v>
      </c>
      <c r="L98" s="82"/>
      <c r="M98" s="82">
        <f>IFERROR(IF(B98="","",K98/VLOOKUP(AD98,Varsayımlar!B:R,17,0)),"")</f>
        <v>32</v>
      </c>
      <c r="N98" s="82"/>
      <c r="O98" s="82">
        <v>32</v>
      </c>
      <c r="P98" s="82">
        <f>IF(B98="","",VLOOKUP(AD98,Varsayımlar!$B:$Q,7,0)*K98)</f>
        <v>100800</v>
      </c>
      <c r="Q98" s="82">
        <f>IF(B98="","",VLOOKUP(AD98,Varsayımlar!$B:$Q,8,0))</f>
        <v>20</v>
      </c>
      <c r="R98" s="82" t="str">
        <f>IF(B98="","",VLOOKUP(AD98,Varsayımlar!$B:$Q,9,0))</f>
        <v>Irak Soft</v>
      </c>
      <c r="S98" s="82">
        <f>IF(B98="","",VLOOKUP(AD98,Varsayımlar!$B:$Q,10,0))</f>
        <v>4</v>
      </c>
      <c r="T98" s="82">
        <f>IF(B98="","",VLOOKUP(AD98,Varsayımlar!$B:$Q,11,0))</f>
        <v>14</v>
      </c>
      <c r="U98" s="82">
        <f>IF(B98="","",VLOOKUP(AD98,Varsayımlar!$B:$Q,12,0))</f>
        <v>166</v>
      </c>
      <c r="V98" s="82" t="str">
        <f>IF(B98="","",VLOOKUP(AD98,Varsayımlar!$B:$Q,13,0))</f>
        <v>YURTDIŞI</v>
      </c>
      <c r="W98" s="82">
        <f>IF(B98="","",VLOOKUP(AD98,Varsayımlar!$B:$Q,14,0))</f>
        <v>6</v>
      </c>
      <c r="X98" s="84">
        <v>46223</v>
      </c>
      <c r="Y98" s="84">
        <v>46407</v>
      </c>
      <c r="Z98" s="82">
        <v>26072020</v>
      </c>
      <c r="AA98" s="82" t="str">
        <f>IF(B98="","",VLOOKUP(AD98,Varsayımlar!$B:$Q,15,0))</f>
        <v>Kare Koli-Üretim Tarihli Etiket</v>
      </c>
      <c r="AB98" s="82" t="str">
        <f>IF(B98="","",VLOOKUP(AD98,Varsayımlar!$B:$Q,16,0))</f>
        <v>19-21 cm</v>
      </c>
      <c r="AC98" s="9">
        <f>IF(B98="","",VLOOKUP(Sayfa2!AD94,Varsayımlar!B:S,18,0))</f>
        <v>0</v>
      </c>
      <c r="AD98" s="9" t="str">
        <f t="shared" si="4"/>
        <v>LLC KOTORManetka 20cm 4 pcs 166g</v>
      </c>
    </row>
    <row r="99" spans="1:30" ht="39" customHeight="1" x14ac:dyDescent="0.25">
      <c r="A99" s="183" t="s">
        <v>189</v>
      </c>
      <c r="B99" s="151" t="s">
        <v>104</v>
      </c>
      <c r="C99" s="112">
        <f>IF(B99="","",VLOOKUP(AD99,Varsayımlar!$B:$Q,3,0))</f>
        <v>8698829380698</v>
      </c>
      <c r="D99" s="112">
        <v>34</v>
      </c>
      <c r="E99" s="151" t="s">
        <v>393</v>
      </c>
      <c r="F99" s="111"/>
      <c r="G99" s="111" t="s">
        <v>720</v>
      </c>
      <c r="H99" s="111" t="str">
        <f>IF(B99="","",VLOOKUP(AD99,Varsayımlar!$B:$Q,5,0))</f>
        <v>Tortillas 20cm Çok Tahıllı</v>
      </c>
      <c r="I99" s="111">
        <f>IF(B99="","",VLOOKUP(AD99,Varsayımlar!B:T,19,0))</f>
        <v>0</v>
      </c>
      <c r="J99" s="111" t="str">
        <f>IF(B99="","",VLOOKUP(AD99,Varsayımlar!$B:$Q,6,0))</f>
        <v>Çok Tahıllı</v>
      </c>
      <c r="K99" s="111">
        <v>675</v>
      </c>
      <c r="L99" s="111"/>
      <c r="M99" s="111">
        <f>IFERROR(IF(B99="","",K99/VLOOKUP(AD99,Varsayımlar!B:R,17,0)),"")</f>
        <v>3</v>
      </c>
      <c r="N99" s="111"/>
      <c r="O99" s="111">
        <v>26</v>
      </c>
      <c r="P99" s="111">
        <f>IF(B99="","",VLOOKUP(AD99,Varsayımlar!$B:$Q,7,0)*K99)</f>
        <v>9450</v>
      </c>
      <c r="Q99" s="111">
        <f>IF(B99="","",VLOOKUP(AD99,Varsayımlar!$B:$Q,8,0))</f>
        <v>20</v>
      </c>
      <c r="R99" s="111" t="str">
        <f>IF(B99="","",VLOOKUP(AD99,Varsayımlar!$B:$Q,9,0))</f>
        <v>Irak Soft</v>
      </c>
      <c r="S99" s="111">
        <f>IF(B99="","",VLOOKUP(AD99,Varsayımlar!$B:$Q,10,0))</f>
        <v>4</v>
      </c>
      <c r="T99" s="111">
        <f>IF(B99="","",VLOOKUP(AD99,Varsayımlar!$B:$Q,11,0))</f>
        <v>14</v>
      </c>
      <c r="U99" s="111">
        <f>IF(B99="","",VLOOKUP(AD99,Varsayımlar!$B:$Q,12,0))</f>
        <v>166</v>
      </c>
      <c r="V99" s="111" t="str">
        <f>IF(B99="","",VLOOKUP(AD99,Varsayımlar!$B:$Q,13,0))</f>
        <v>Yurtdışı</v>
      </c>
      <c r="W99" s="111">
        <f>IF(B99="","",VLOOKUP(AD99,Varsayımlar!$B:$Q,14,0))</f>
        <v>9</v>
      </c>
      <c r="X99" s="114">
        <v>46225</v>
      </c>
      <c r="Y99" s="114">
        <v>46499</v>
      </c>
      <c r="Z99" s="111" t="s">
        <v>888</v>
      </c>
      <c r="AA99" s="111" t="str">
        <f>IF(B99="","",VLOOKUP(AD99,Varsayımlar!$B:$Q,15,0))</f>
        <v>SİYAH KARE KOLİ-Üretim Tarihi Etiketli</v>
      </c>
      <c r="AB99" s="111" t="str">
        <f>IF(B99="","",VLOOKUP(AD99,Varsayımlar!$B:$Q,16,0))</f>
        <v>19-21 cm</v>
      </c>
      <c r="AC99" s="9">
        <f>IF(B99="","",VLOOKUP(Sayfa2!AD100,Varsayımlar!B:S,18,0))</f>
        <v>0</v>
      </c>
      <c r="AD99" s="9" t="str">
        <f>IF(B99="","",CONCATENATE(B99,E99))</f>
        <v>SMART LLCTortillas 20cm Çok Tahıllı 4pcs 166g</v>
      </c>
    </row>
    <row r="100" spans="1:30" ht="39" customHeight="1" x14ac:dyDescent="0.25">
      <c r="A100" s="183" t="s">
        <v>190</v>
      </c>
      <c r="B100" s="151" t="s">
        <v>104</v>
      </c>
      <c r="C100" s="112">
        <f>IF(B100="","",VLOOKUP(AD100,Varsayımlar!$B:$Q,3,0))</f>
        <v>8698829380698</v>
      </c>
      <c r="D100" s="112">
        <v>34</v>
      </c>
      <c r="E100" s="151" t="s">
        <v>263</v>
      </c>
      <c r="F100" s="111"/>
      <c r="G100" s="111" t="s">
        <v>720</v>
      </c>
      <c r="H100" s="111" t="str">
        <f>IF(B100="","",VLOOKUP(AD100,Varsayımlar!$B:$Q,5,0))</f>
        <v>Tortillas 20cm (Samakat Bilgileri Ekli)</v>
      </c>
      <c r="I100" s="111">
        <f>IF(B100="","",VLOOKUP(AD100,Varsayımlar!B:T,19,0))</f>
        <v>0</v>
      </c>
      <c r="J100" s="111" t="str">
        <f>IF(B100="","",VLOOKUP(AD100,Varsayımlar!$B:$Q,6,0))</f>
        <v>PEYNİRLİ</v>
      </c>
      <c r="K100" s="111">
        <v>4500</v>
      </c>
      <c r="L100" s="111"/>
      <c r="M100" s="111">
        <f>IFERROR(IF(B100="","",K100/VLOOKUP(AD100,Varsayımlar!B:R,17,0)),"")</f>
        <v>20</v>
      </c>
      <c r="N100" s="111"/>
      <c r="O100" s="111">
        <v>7</v>
      </c>
      <c r="P100" s="111">
        <f>IF(B100="","",VLOOKUP(AD100,Varsayımlar!$B:$Q,7,0)*K100)</f>
        <v>63000</v>
      </c>
      <c r="Q100" s="111">
        <f>IF(B100="","",VLOOKUP(AD100,Varsayımlar!$B:$Q,8,0))</f>
        <v>20</v>
      </c>
      <c r="R100" s="111" t="str">
        <f>IF(B100="","",VLOOKUP(AD100,Varsayımlar!$B:$Q,9,0))</f>
        <v>IRAK SOFT-AT</v>
      </c>
      <c r="S100" s="111">
        <f>IF(B100="","",VLOOKUP(AD100,Varsayımlar!$B:$Q,10,0))</f>
        <v>4</v>
      </c>
      <c r="T100" s="111">
        <f>IF(B100="","",VLOOKUP(AD100,Varsayımlar!$B:$Q,11,0))</f>
        <v>14</v>
      </c>
      <c r="U100" s="111">
        <f>IF(B100="","",VLOOKUP(AD100,Varsayımlar!$B:$Q,12,0))</f>
        <v>166</v>
      </c>
      <c r="V100" s="111" t="str">
        <f>IF(B100="","",VLOOKUP(AD100,Varsayımlar!$B:$Q,13,0))</f>
        <v>YURTDIŞI</v>
      </c>
      <c r="W100" s="111">
        <f>IF(B100="","",VLOOKUP(AD100,Varsayımlar!$B:$Q,14,0))</f>
        <v>9</v>
      </c>
      <c r="X100" s="114">
        <v>46225</v>
      </c>
      <c r="Y100" s="114">
        <v>46499</v>
      </c>
      <c r="Z100" s="111" t="s">
        <v>889</v>
      </c>
      <c r="AA100" s="111" t="str">
        <f>IF(B100="","",VLOOKUP(AD100,Varsayımlar!$B:$Q,15,0))</f>
        <v>Kare Koli-Üretim Tarihli Etiket</v>
      </c>
      <c r="AB100" s="111" t="str">
        <f>IF(B100="","",VLOOKUP(AD100,Varsayımlar!$B:$Q,16,0))</f>
        <v>19-21 cm</v>
      </c>
      <c r="AC100" s="90">
        <f>IF(B100="","",VLOOKUP(Sayfa2!AD101,Varsayımlar!B:S,18,0))</f>
        <v>0</v>
      </c>
      <c r="AD100" s="90" t="str">
        <f>IF(B100="","",CONCATENATE(B100,E100))</f>
        <v>SMART LLCTortillas 20cm Peynirli 4pcs 166g</v>
      </c>
    </row>
    <row r="101" spans="1:30" ht="39" customHeight="1" x14ac:dyDescent="0.25">
      <c r="A101" s="183" t="s">
        <v>191</v>
      </c>
      <c r="B101" s="151" t="s">
        <v>104</v>
      </c>
      <c r="C101" s="112">
        <f>IF(B101="","",VLOOKUP(AD101,Varsayımlar!$B:$Q,3,0))</f>
        <v>8698829380698</v>
      </c>
      <c r="D101" s="112">
        <v>34</v>
      </c>
      <c r="E101" s="188" t="s">
        <v>105</v>
      </c>
      <c r="F101" s="111"/>
      <c r="G101" s="111" t="s">
        <v>720</v>
      </c>
      <c r="H101" s="111" t="str">
        <f>IF(B101="","",VLOOKUP(AD101,Varsayımlar!$B:$Q,5,0))</f>
        <v>TORTİLLAS 20CM (SAMAKAT BİLGİLERİ EKLİ)</v>
      </c>
      <c r="I101" s="111">
        <f>IF(B101="","",VLOOKUP(AD101,Varsayımlar!B:T,19,0))</f>
        <v>0</v>
      </c>
      <c r="J101" s="111" t="str">
        <f>IF(B101="","",VLOOKUP(AD101,Varsayımlar!$B:$Q,6,0))</f>
        <v>SADE</v>
      </c>
      <c r="K101" s="111">
        <v>2025</v>
      </c>
      <c r="L101" s="111"/>
      <c r="M101" s="111">
        <f>IFERROR(IF(B101="","",K101/VLOOKUP(AD101,Varsayımlar!B:R,17,0)),"")</f>
        <v>9</v>
      </c>
      <c r="N101" s="111"/>
      <c r="O101" s="111">
        <v>7</v>
      </c>
      <c r="P101" s="111">
        <f>IF(B101="","",VLOOKUP(AD101,Varsayımlar!$B:$Q,7,0)*K101)</f>
        <v>28350</v>
      </c>
      <c r="Q101" s="111">
        <f>IF(B101="","",VLOOKUP(AD101,Varsayımlar!$B:$Q,8,0))</f>
        <v>20</v>
      </c>
      <c r="R101" s="111" t="str">
        <f>IF(B101="","",VLOOKUP(AD101,Varsayımlar!$B:$Q,9,0))</f>
        <v>IRAK SOFT</v>
      </c>
      <c r="S101" s="111">
        <f>IF(B101="","",VLOOKUP(AD101,Varsayımlar!$B:$Q,10,0))</f>
        <v>4</v>
      </c>
      <c r="T101" s="111">
        <f>IF(B101="","",VLOOKUP(AD101,Varsayımlar!$B:$Q,11,0))</f>
        <v>14</v>
      </c>
      <c r="U101" s="111">
        <f>IF(B101="","",VLOOKUP(AD101,Varsayımlar!$B:$Q,12,0))</f>
        <v>166</v>
      </c>
      <c r="V101" s="111" t="str">
        <f>IF(B101="","",VLOOKUP(AD101,Varsayımlar!$B:$Q,13,0))</f>
        <v>YURTDIŞI</v>
      </c>
      <c r="W101" s="111">
        <f>IF(B101="","",VLOOKUP(AD101,Varsayımlar!$B:$Q,14,0))</f>
        <v>9</v>
      </c>
      <c r="X101" s="114">
        <v>46225</v>
      </c>
      <c r="Y101" s="114">
        <v>46499</v>
      </c>
      <c r="Z101" s="111">
        <v>26072220</v>
      </c>
      <c r="AA101" s="111" t="str">
        <f>IF(B101="","",VLOOKUP(AD101,Varsayımlar!$B:$Q,15,0))</f>
        <v>SİYAH KARE KOLİ- Üretim Tarihi Etiketli</v>
      </c>
      <c r="AB101" s="111" t="str">
        <f>IF(B101="","",VLOOKUP(AD101,Varsayımlar!$B:$Q,16,0))</f>
        <v>19-21 CM</v>
      </c>
      <c r="AC101" s="90">
        <f>IF(B101="","",VLOOKUP(Sayfa2!AD102,Varsayımlar!B:S,18,0))</f>
        <v>0</v>
      </c>
      <c r="AD101" s="90" t="str">
        <f>IF(B101="","",CONCATENATE(B101,E101))</f>
        <v>SMART LLCTORTİLLAS SAMAKAT 20CM 166G</v>
      </c>
    </row>
    <row r="102" spans="1:30" ht="31.5" x14ac:dyDescent="0.25">
      <c r="A102" s="183" t="s">
        <v>192</v>
      </c>
      <c r="B102" s="158" t="s">
        <v>271</v>
      </c>
      <c r="C102" s="159">
        <f>IF(B102="","",VLOOKUP(AD102,Varsayımlar!$B:$Q,3,0))</f>
        <v>8698829380698</v>
      </c>
      <c r="D102" s="159"/>
      <c r="E102" s="160" t="s">
        <v>542</v>
      </c>
      <c r="F102" s="158"/>
      <c r="G102" s="158"/>
      <c r="H102" s="158" t="str">
        <f>IF(B102="","",VLOOKUP(AD102,Varsayımlar!$B:$Q,5,0))</f>
        <v>Durum 3 lü paket sade 1620g (İç-Dış Ambalaj)</v>
      </c>
      <c r="I102" s="158">
        <f>IF(B102="","",VLOOKUP(AD102,Varsayımlar!B:T,19,0))</f>
        <v>0</v>
      </c>
      <c r="J102" s="158" t="str">
        <f>IF(B102="","",VLOOKUP(AD102,Varsayımlar!$B:$Q,6,0))</f>
        <v>SADE</v>
      </c>
      <c r="K102" s="158">
        <v>2640</v>
      </c>
      <c r="L102" s="158"/>
      <c r="M102" s="158" t="str">
        <f>IFERROR(IF(B102="","",K102/VLOOKUP(AD102,Varsayımlar!B:R,17,0)),"")</f>
        <v/>
      </c>
      <c r="N102" s="158"/>
      <c r="O102" s="158">
        <v>28</v>
      </c>
      <c r="P102" s="158">
        <f>IF(B102="","",VLOOKUP(AD102,Varsayımlar!$B:$Q,7,0)*K102)</f>
        <v>10560</v>
      </c>
      <c r="Q102" s="158">
        <f>IF(B102="","",VLOOKUP(AD102,Varsayımlar!$B:$Q,8,0))</f>
        <v>20</v>
      </c>
      <c r="R102" s="158" t="str">
        <f>IF(B102="","",VLOOKUP(AD102,Varsayımlar!$B:$Q,9,0))</f>
        <v>Irak Soft</v>
      </c>
      <c r="S102" s="158">
        <f>IF(B102="","",VLOOKUP(AD102,Varsayımlar!$B:$Q,10,0))</f>
        <v>36</v>
      </c>
      <c r="T102" s="158">
        <f>IF(B102="","",VLOOKUP(AD102,Varsayımlar!$B:$Q,11,0))</f>
        <v>4</v>
      </c>
      <c r="U102" s="158">
        <f>IF(B102="","",VLOOKUP(AD102,Varsayımlar!$B:$Q,12,0))</f>
        <v>1620</v>
      </c>
      <c r="V102" s="158" t="str">
        <f>IF(B102="","",VLOOKUP(AD102,Varsayımlar!$B:$Q,13,0))</f>
        <v>Yurtdışı</v>
      </c>
      <c r="W102" s="158">
        <f>IF(B102="","",VLOOKUP(AD102,Varsayımlar!$B:$Q,14,0))</f>
        <v>0</v>
      </c>
      <c r="X102" s="158"/>
      <c r="Y102" s="158" t="s">
        <v>625</v>
      </c>
      <c r="Z102" s="158" t="s">
        <v>627</v>
      </c>
      <c r="AA102" s="158" t="str">
        <f>IF(B102="","",VLOOKUP(AD102,Varsayımlar!$B:$Q,15,0))</f>
        <v>Lacivert 20cm Koli-İbranice Sade Etiketli</v>
      </c>
      <c r="AB102" s="158" t="str">
        <f>IF(B102="","",VLOOKUP(AD102,Varsayımlar!$B:$Q,16,0))</f>
        <v>19-21 cm</v>
      </c>
      <c r="AC102" s="90">
        <f>IF(B102="","",VLOOKUP(Sayfa2!AD130,Varsayımlar!B:S,18,0))</f>
        <v>0</v>
      </c>
      <c r="AD102" s="90" t="str">
        <f t="shared" si="4"/>
        <v>EyalDurum 3 lü paket sade 1620g</v>
      </c>
    </row>
    <row r="103" spans="1:30" ht="36.75" customHeight="1" x14ac:dyDescent="0.25">
      <c r="A103" s="183" t="s">
        <v>193</v>
      </c>
      <c r="B103" s="69" t="s">
        <v>854</v>
      </c>
      <c r="C103" s="65">
        <f>IF(B103="","",VLOOKUP(AD103,Varsayımlar!$B:$Q,3,0))</f>
        <v>8698829380698</v>
      </c>
      <c r="D103" s="65"/>
      <c r="E103" s="69" t="s">
        <v>855</v>
      </c>
      <c r="F103" s="64"/>
      <c r="G103" s="64"/>
      <c r="H103" s="64" t="str">
        <f>IF(B103="","",VLOOKUP(AD103,Varsayımlar!$B:$Q,5,0))</f>
        <v>Switz 25cm 8pcs 520g</v>
      </c>
      <c r="I103" s="64">
        <f>IF(B103="","",VLOOKUP(AD103,Varsayımlar!B:T,19,0))</f>
        <v>0</v>
      </c>
      <c r="J103" s="64" t="str">
        <f>IF(B103="","",VLOOKUP(AD103,Varsayımlar!$B:$Q,6,0))</f>
        <v>Sade</v>
      </c>
      <c r="K103" s="64">
        <v>1000</v>
      </c>
      <c r="L103" s="64"/>
      <c r="M103" s="64">
        <f>IFERROR(IF(B103="","",K103/VLOOKUP(AD103,Varsayımlar!B:R,17,0)),"")</f>
        <v>10</v>
      </c>
      <c r="N103" s="64"/>
      <c r="O103" s="64">
        <v>10</v>
      </c>
      <c r="P103" s="64">
        <f>IF(B103="","",VLOOKUP(AD103,Varsayımlar!$B:$Q,7,0)*K103)</f>
        <v>14000</v>
      </c>
      <c r="Q103" s="64">
        <f>IF(B103="","",VLOOKUP(AD103,Varsayımlar!$B:$Q,8,0))</f>
        <v>25</v>
      </c>
      <c r="R103" s="64" t="str">
        <f>IF(B103="","",VLOOKUP(AD103,Varsayımlar!$B:$Q,9,0))</f>
        <v>Irak soft</v>
      </c>
      <c r="S103" s="64">
        <f>IF(B103="","",VLOOKUP(AD103,Varsayımlar!$B:$Q,10,0))</f>
        <v>8</v>
      </c>
      <c r="T103" s="64">
        <f>IF(B103="","",VLOOKUP(AD103,Varsayımlar!$B:$Q,11,0))</f>
        <v>14</v>
      </c>
      <c r="U103" s="64">
        <f>IF(B103="","",VLOOKUP(AD103,Varsayımlar!$B:$Q,12,0))</f>
        <v>520</v>
      </c>
      <c r="V103" s="64" t="str">
        <f>IF(B103="","",VLOOKUP(AD103,Varsayımlar!$B:$Q,13,0))</f>
        <v>Yurtdışı</v>
      </c>
      <c r="W103" s="64">
        <f>IF(B103="","",VLOOKUP(AD103,Varsayımlar!$B:$Q,14,0))</f>
        <v>9</v>
      </c>
      <c r="X103" s="66">
        <v>46226</v>
      </c>
      <c r="Y103" s="174">
        <v>46500</v>
      </c>
      <c r="Z103" s="167">
        <v>26072325</v>
      </c>
      <c r="AA103" s="64" t="str">
        <f>IF(B103="","",VLOOKUP(AD103,Varsayımlar!$B:$Q,15,0))</f>
        <v>Kırmızı Koli</v>
      </c>
      <c r="AB103" s="64" t="str">
        <f>IF(B103="","",VLOOKUP(AD103,Varsayımlar!$B:$Q,16,0))</f>
        <v>24-26 cm</v>
      </c>
      <c r="AC103" s="90">
        <f>IF(B103="","",VLOOKUP(Sayfa2!AD97,Varsayımlar!B:S,18,0))</f>
        <v>0</v>
      </c>
      <c r="AD103" s="90" t="str">
        <f t="shared" si="4"/>
        <v>Switz TradingSwitz 25cm 8pcs 520g</v>
      </c>
    </row>
    <row r="104" spans="1:30" ht="31.5" x14ac:dyDescent="0.25">
      <c r="A104" s="183" t="s">
        <v>194</v>
      </c>
      <c r="B104" s="62" t="s">
        <v>632</v>
      </c>
      <c r="C104" s="33">
        <f>IF(B104="","",VLOOKUP(AD104,Varsayımlar!$B:$Q,3,0))</f>
        <v>8698829380698</v>
      </c>
      <c r="D104" s="33"/>
      <c r="E104" s="152" t="s">
        <v>633</v>
      </c>
      <c r="F104" s="178">
        <v>46230</v>
      </c>
      <c r="G104" s="62" t="s">
        <v>274</v>
      </c>
      <c r="H104" s="62" t="str">
        <f>IF(B104="","",VLOOKUP(AD104,Varsayımlar!$B:$Q,5,0))</f>
        <v>Willifood 20cm 10 pcs 450g</v>
      </c>
      <c r="I104" s="62">
        <f>IF(B104="","",VLOOKUP(AD104,Varsayımlar!B:T,19,0))</f>
        <v>0</v>
      </c>
      <c r="J104" s="62" t="str">
        <f>IF(B104="","",VLOOKUP(AD104,Varsayımlar!$B:$Q,6,0))</f>
        <v>SADE</v>
      </c>
      <c r="K104" s="62">
        <v>3200</v>
      </c>
      <c r="L104" s="62"/>
      <c r="M104" s="62" t="str">
        <f>IFERROR(IF(B104="","",K104/VLOOKUP(AD104,Varsayımlar!B:R,17,0)),"")</f>
        <v/>
      </c>
      <c r="N104" s="62"/>
      <c r="O104" s="62">
        <v>31</v>
      </c>
      <c r="P104" s="62">
        <f>IF(B104="","",VLOOKUP(AD104,Varsayımlar!$B:$Q,7,0)*K104)</f>
        <v>38400</v>
      </c>
      <c r="Q104" s="62">
        <f>IF(B104="","",VLOOKUP(AD104,Varsayımlar!$B:$Q,8,0))</f>
        <v>20</v>
      </c>
      <c r="R104" s="62" t="str">
        <f>IF(B104="","",VLOOKUP(AD104,Varsayımlar!$B:$Q,9,0))</f>
        <v>Irak Soft</v>
      </c>
      <c r="S104" s="62">
        <f>IF(B104="","",VLOOKUP(AD104,Varsayımlar!$B:$Q,10,0))</f>
        <v>10</v>
      </c>
      <c r="T104" s="62">
        <f>IF(B104="","",VLOOKUP(AD104,Varsayımlar!$B:$Q,11,0))</f>
        <v>12</v>
      </c>
      <c r="U104" s="62">
        <f>IF(B104="","",VLOOKUP(AD104,Varsayımlar!$B:$Q,12,0))</f>
        <v>450</v>
      </c>
      <c r="V104" s="62" t="str">
        <f>IF(B104="","",VLOOKUP(AD104,Varsayımlar!$B:$Q,13,0))</f>
        <v>Yurtdışı</v>
      </c>
      <c r="W104" s="62" t="str">
        <f>IF(B104="","",VLOOKUP(AD104,Varsayımlar!$B:$Q,14,0))</f>
        <v>Özel Tarih</v>
      </c>
      <c r="X104" s="63"/>
      <c r="Y104" s="161" t="s">
        <v>658</v>
      </c>
      <c r="Z104" s="161" t="s">
        <v>659</v>
      </c>
      <c r="AA104" s="62" t="str">
        <f>IF(B104="","",VLOOKUP(AD104,Varsayımlar!$B:$Q,15,0))</f>
        <v>20cm koli-Etiketli</v>
      </c>
      <c r="AB104" s="62" t="str">
        <f>IF(B104="","",VLOOKUP(AD104,Varsayımlar!$B:$Q,16,0))</f>
        <v>19-21 cm</v>
      </c>
      <c r="AC104" s="90">
        <f>IF(B104="","",VLOOKUP(Sayfa2!AD95,Varsayımlar!B:S,18,0))</f>
        <v>0</v>
      </c>
      <c r="AD104" s="90" t="str">
        <f t="shared" si="4"/>
        <v>WillifoodWillifood 20cm 10 pcs 450g</v>
      </c>
    </row>
    <row r="105" spans="1:30" ht="31.5" x14ac:dyDescent="0.25">
      <c r="A105" s="183" t="s">
        <v>195</v>
      </c>
      <c r="B105" s="62" t="s">
        <v>632</v>
      </c>
      <c r="C105" s="33">
        <f>IF(B105="","",VLOOKUP(AD105,Varsayımlar!$B:$Q,3,0))</f>
        <v>8698829380698</v>
      </c>
      <c r="D105" s="33"/>
      <c r="E105" s="152" t="s">
        <v>650</v>
      </c>
      <c r="F105" s="178">
        <v>46230</v>
      </c>
      <c r="G105" s="62" t="s">
        <v>274</v>
      </c>
      <c r="H105" s="62" t="str">
        <f>IF(B105="","",VLOOKUP(AD105,Varsayımlar!$B:$Q,5,0))</f>
        <v>Willifood 25cm 8 pcs 560g</v>
      </c>
      <c r="I105" s="62">
        <f>IF(B105="","",VLOOKUP(AD105,Varsayımlar!B:T,19,0))</f>
        <v>0</v>
      </c>
      <c r="J105" s="62" t="str">
        <f>IF(B105="","",VLOOKUP(AD105,Varsayımlar!$B:$Q,6,0))</f>
        <v>SADE</v>
      </c>
      <c r="K105" s="62">
        <v>2000</v>
      </c>
      <c r="L105" s="62"/>
      <c r="M105" s="62" t="str">
        <f>IFERROR(IF(B105="","",K105/VLOOKUP(AD105,Varsayımlar!B:R,17,0)),"")</f>
        <v/>
      </c>
      <c r="N105" s="62"/>
      <c r="O105" s="62">
        <v>18</v>
      </c>
      <c r="P105" s="62">
        <f>IF(B105="","",VLOOKUP(AD105,Varsayımlar!$B:$Q,7,0)*K105)</f>
        <v>28000</v>
      </c>
      <c r="Q105" s="62">
        <f>IF(B105="","",VLOOKUP(AD105,Varsayımlar!$B:$Q,8,0))</f>
        <v>25</v>
      </c>
      <c r="R105" s="62" t="str">
        <f>IF(B105="","",VLOOKUP(AD105,Varsayımlar!$B:$Q,9,0))</f>
        <v>ırak Soft</v>
      </c>
      <c r="S105" s="62">
        <f>IF(B105="","",VLOOKUP(AD105,Varsayımlar!$B:$Q,10,0))</f>
        <v>8</v>
      </c>
      <c r="T105" s="62">
        <f>IF(B105="","",VLOOKUP(AD105,Varsayımlar!$B:$Q,11,0))</f>
        <v>14</v>
      </c>
      <c r="U105" s="62">
        <f>IF(B105="","",VLOOKUP(AD105,Varsayımlar!$B:$Q,12,0))</f>
        <v>560</v>
      </c>
      <c r="V105" s="62" t="str">
        <f>IF(B105="","",VLOOKUP(AD105,Varsayımlar!$B:$Q,13,0))</f>
        <v>YURTDIŞI</v>
      </c>
      <c r="W105" s="62">
        <f>IF(B105="","",VLOOKUP(AD105,Varsayımlar!$B:$Q,14,0))</f>
        <v>18</v>
      </c>
      <c r="X105" s="63"/>
      <c r="Y105" s="161" t="s">
        <v>658</v>
      </c>
      <c r="Z105" s="161" t="s">
        <v>659</v>
      </c>
      <c r="AA105" s="62" t="str">
        <f>IF(B105="","",VLOOKUP(AD105,Varsayımlar!$B:$Q,15,0))</f>
        <v>KIRMIZI KOLİ-ETİKETLİ</v>
      </c>
      <c r="AB105" s="62" t="str">
        <f>IF(B105="","",VLOOKUP(AD105,Varsayımlar!$B:$Q,16,0))</f>
        <v>24-26 CM</v>
      </c>
      <c r="AC105" s="90">
        <f>IF(B105="","",VLOOKUP(Sayfa2!AD96,Varsayımlar!B:S,18,0))</f>
        <v>0</v>
      </c>
      <c r="AD105" s="90" t="str">
        <f t="shared" si="4"/>
        <v>WillifoodWillifood 25cm 8 pcs 560g</v>
      </c>
    </row>
    <row r="106" spans="1:30" ht="31.5" x14ac:dyDescent="0.25">
      <c r="A106" s="183" t="s">
        <v>196</v>
      </c>
      <c r="B106" s="111" t="s">
        <v>79</v>
      </c>
      <c r="C106" s="112">
        <f>IF(B106="","",VLOOKUP(AD106,Varsayımlar!$B:$Q,3,0))</f>
        <v>8698829380698</v>
      </c>
      <c r="D106" s="112"/>
      <c r="E106" s="151" t="s">
        <v>254</v>
      </c>
      <c r="F106" s="111"/>
      <c r="G106" s="111"/>
      <c r="H106" s="111" t="str">
        <f>IF(B106="","",VLOOKUP(AD106,Varsayımlar!$B:$Q,5,0))</f>
        <v>Manetka 20cm</v>
      </c>
      <c r="I106" s="111">
        <f>IF(B106="","",VLOOKUP(AD106,Varsayımlar!B:T,19,0))</f>
        <v>0</v>
      </c>
      <c r="J106" s="111" t="str">
        <f>IF(B106="","",VLOOKUP(AD106,Varsayımlar!$B:$Q,6,0))</f>
        <v>SADE</v>
      </c>
      <c r="K106" s="111">
        <v>7200</v>
      </c>
      <c r="L106" s="111"/>
      <c r="M106" s="111">
        <f>IFERROR(IF(B106="","",K106/VLOOKUP(AD106,Varsayımlar!B:R,17,0)),"")</f>
        <v>32</v>
      </c>
      <c r="N106" s="111"/>
      <c r="O106" s="111">
        <v>32</v>
      </c>
      <c r="P106" s="111">
        <f>IF(B106="","",VLOOKUP(AD106,Varsayımlar!$B:$Q,7,0)*K106)</f>
        <v>100800</v>
      </c>
      <c r="Q106" s="111">
        <f>IF(B106="","",VLOOKUP(AD106,Varsayımlar!$B:$Q,8,0))</f>
        <v>20</v>
      </c>
      <c r="R106" s="111" t="str">
        <f>IF(B106="","",VLOOKUP(AD106,Varsayımlar!$B:$Q,9,0))</f>
        <v>Irak Soft</v>
      </c>
      <c r="S106" s="111">
        <f>IF(B106="","",VLOOKUP(AD106,Varsayımlar!$B:$Q,10,0))</f>
        <v>4</v>
      </c>
      <c r="T106" s="111">
        <f>IF(B106="","",VLOOKUP(AD106,Varsayımlar!$B:$Q,11,0))</f>
        <v>14</v>
      </c>
      <c r="U106" s="111">
        <f>IF(B106="","",VLOOKUP(AD106,Varsayımlar!$B:$Q,12,0))</f>
        <v>166</v>
      </c>
      <c r="V106" s="111" t="str">
        <f>IF(B106="","",VLOOKUP(AD106,Varsayımlar!$B:$Q,13,0))</f>
        <v>YURTDIŞI</v>
      </c>
      <c r="W106" s="111">
        <f>IF(B106="","",VLOOKUP(AD106,Varsayımlar!$B:$Q,14,0))</f>
        <v>6</v>
      </c>
      <c r="X106" s="114">
        <v>46235</v>
      </c>
      <c r="Y106" s="114">
        <v>46419</v>
      </c>
      <c r="Z106" s="111">
        <v>26070120</v>
      </c>
      <c r="AA106" s="111" t="str">
        <f>IF(B106="","",VLOOKUP(AD106,Varsayımlar!$B:$Q,15,0))</f>
        <v>Kare Koli-Üretim Tarihli Etiket</v>
      </c>
      <c r="AB106" s="111" t="str">
        <f>IF(B106="","",VLOOKUP(AD106,Varsayımlar!$B:$Q,16,0))</f>
        <v>19-21 cm</v>
      </c>
      <c r="AC106" s="9">
        <f>IF(B106="","",VLOOKUP(Sayfa2!AD96,Varsayımlar!B:S,18,0))</f>
        <v>0</v>
      </c>
      <c r="AD106" s="9" t="str">
        <f t="shared" si="4"/>
        <v>LLC KOTORManetka 20cm 4 pcs 166g</v>
      </c>
    </row>
    <row r="107" spans="1:30" ht="31.5" x14ac:dyDescent="0.25">
      <c r="A107" s="183" t="s">
        <v>197</v>
      </c>
      <c r="B107" s="64" t="s">
        <v>79</v>
      </c>
      <c r="C107" s="65">
        <f>IF(B107="","",VLOOKUP(AD107,Varsayımlar!$B:$Q,3,0))</f>
        <v>8698829380698</v>
      </c>
      <c r="D107" s="65"/>
      <c r="E107" s="69" t="s">
        <v>254</v>
      </c>
      <c r="F107" s="64"/>
      <c r="G107" s="64"/>
      <c r="H107" s="64" t="str">
        <f>IF(B107="","",VLOOKUP(AD107,Varsayımlar!$B:$Q,5,0))</f>
        <v>Manetka 20cm</v>
      </c>
      <c r="I107" s="64">
        <f>IF(B107="","",VLOOKUP(AD107,Varsayımlar!B:T,19,0))</f>
        <v>0</v>
      </c>
      <c r="J107" s="64" t="str">
        <f>IF(B107="","",VLOOKUP(AD107,Varsayımlar!$B:$Q,6,0))</f>
        <v>SADE</v>
      </c>
      <c r="K107" s="64">
        <v>7200</v>
      </c>
      <c r="L107" s="64"/>
      <c r="M107" s="64">
        <f>IFERROR(IF(B107="","",K107/VLOOKUP(AD107,Varsayımlar!B:R,17,0)),"")</f>
        <v>32</v>
      </c>
      <c r="N107" s="64"/>
      <c r="O107" s="64">
        <v>32</v>
      </c>
      <c r="P107" s="64">
        <f>IF(B107="","",VLOOKUP(AD107,Varsayımlar!$B:$Q,7,0)*K107)</f>
        <v>100800</v>
      </c>
      <c r="Q107" s="64">
        <f>IF(B107="","",VLOOKUP(AD107,Varsayımlar!$B:$Q,8,0))</f>
        <v>20</v>
      </c>
      <c r="R107" s="64" t="str">
        <f>IF(B107="","",VLOOKUP(AD107,Varsayımlar!$B:$Q,9,0))</f>
        <v>Irak Soft</v>
      </c>
      <c r="S107" s="64">
        <f>IF(B107="","",VLOOKUP(AD107,Varsayımlar!$B:$Q,10,0))</f>
        <v>4</v>
      </c>
      <c r="T107" s="64">
        <f>IF(B107="","",VLOOKUP(AD107,Varsayımlar!$B:$Q,11,0))</f>
        <v>14</v>
      </c>
      <c r="U107" s="64">
        <f>IF(B107="","",VLOOKUP(AD107,Varsayımlar!$B:$Q,12,0))</f>
        <v>166</v>
      </c>
      <c r="V107" s="64" t="str">
        <f>IF(B107="","",VLOOKUP(AD107,Varsayımlar!$B:$Q,13,0))</f>
        <v>YURTDIŞI</v>
      </c>
      <c r="W107" s="64">
        <f>IF(B107="","",VLOOKUP(AD107,Varsayımlar!$B:$Q,14,0))</f>
        <v>6</v>
      </c>
      <c r="X107" s="66">
        <v>46252</v>
      </c>
      <c r="Y107" s="66">
        <v>46436</v>
      </c>
      <c r="Z107" s="64">
        <v>26081820</v>
      </c>
      <c r="AA107" s="64" t="str">
        <f>IF(B107="","",VLOOKUP(AD107,Varsayımlar!$B:$Q,15,0))</f>
        <v>Kare Koli-Üretim Tarihli Etiket</v>
      </c>
      <c r="AB107" s="64" t="str">
        <f>IF(B107="","",VLOOKUP(AD107,Varsayımlar!$B:$Q,16,0))</f>
        <v>19-21 cm</v>
      </c>
      <c r="AC107" s="90">
        <f>IF(B107="","",VLOOKUP(Sayfa2!AD97,Varsayımlar!B:S,18,0))</f>
        <v>0</v>
      </c>
      <c r="AD107" s="90" t="str">
        <f t="shared" si="4"/>
        <v>LLC KOTORManetka 20cm 4 pcs 166g</v>
      </c>
    </row>
    <row r="108" spans="1:30" ht="31.5" x14ac:dyDescent="0.25">
      <c r="A108" s="183" t="s">
        <v>198</v>
      </c>
      <c r="B108" s="62" t="s">
        <v>79</v>
      </c>
      <c r="C108" s="33">
        <f>IF(B108="","",VLOOKUP(AD108,Varsayımlar!$B:$Q,3,0))</f>
        <v>8698829380698</v>
      </c>
      <c r="D108" s="33"/>
      <c r="E108" s="152" t="s">
        <v>85</v>
      </c>
      <c r="F108" s="62"/>
      <c r="G108" s="62"/>
      <c r="H108" s="62" t="str">
        <f>IF(B108="","",VLOOKUP(AD108,Varsayımlar!$B:$Q,5,0))</f>
        <v xml:space="preserve">MANETKA PEYNİRLİ 25 CM </v>
      </c>
      <c r="I108" s="62">
        <f>IF(B108="","",VLOOKUP(AD108,Varsayımlar!B:T,19,0))</f>
        <v>0</v>
      </c>
      <c r="J108" s="62" t="str">
        <f>IF(B108="","",VLOOKUP(AD108,Varsayımlar!$B:$Q,6,0))</f>
        <v>PEYNİRLİ</v>
      </c>
      <c r="K108" s="62">
        <v>2496</v>
      </c>
      <c r="L108" s="62"/>
      <c r="M108" s="62">
        <f>IFERROR(IF(B108="","",K108/VLOOKUP(AD108,Varsayımlar!B:R,17,0)),"")</f>
        <v>32</v>
      </c>
      <c r="N108" s="62"/>
      <c r="O108" s="62">
        <v>26</v>
      </c>
      <c r="P108" s="62">
        <f>IF(B108="","",VLOOKUP(AD108,Varsayımlar!$B:$Q,7,0)*K108)</f>
        <v>74880</v>
      </c>
      <c r="Q108" s="62">
        <f>IF(B108="","",VLOOKUP(AD108,Varsayımlar!$B:$Q,8,0))</f>
        <v>25</v>
      </c>
      <c r="R108" s="62" t="str">
        <f>IF(B108="","",VLOOKUP(AD108,Varsayımlar!$B:$Q,9,0))</f>
        <v>SOFT-AT</v>
      </c>
      <c r="S108" s="62">
        <f>IF(B108="","",VLOOKUP(AD108,Varsayımlar!$B:$Q,10,0))</f>
        <v>4</v>
      </c>
      <c r="T108" s="62">
        <f>IF(B108="","",VLOOKUP(AD108,Varsayımlar!$B:$Q,11,0))</f>
        <v>30</v>
      </c>
      <c r="U108" s="62">
        <f>IF(B108="","",VLOOKUP(AD108,Varsayımlar!$B:$Q,12,0))</f>
        <v>250</v>
      </c>
      <c r="V108" s="62" t="str">
        <f>IF(B108="","",VLOOKUP(AD108,Varsayımlar!$B:$Q,13,0))</f>
        <v>YURTDIŞI</v>
      </c>
      <c r="W108" s="62">
        <f>IF(B108="","",VLOOKUP(AD108,Varsayımlar!$B:$Q,14,0))</f>
        <v>6</v>
      </c>
      <c r="X108" s="63">
        <v>46252</v>
      </c>
      <c r="Y108" s="63">
        <v>46436</v>
      </c>
      <c r="Z108" s="62">
        <v>26081825</v>
      </c>
      <c r="AA108" s="62" t="str">
        <f>IF(B108="","",VLOOKUP(AD108,Varsayımlar!$B:$Q,15,0))</f>
        <v>KIRMIZI KOLİ-TARİHLİ KOLİ ETİKETİ</v>
      </c>
      <c r="AB108" s="62" t="str">
        <f>IF(B108="","",VLOOKUP(AD108,Varsayımlar!$B:$Q,16,0))</f>
        <v>24-26 CM</v>
      </c>
      <c r="AC108" s="9">
        <f>IF(B108="","",VLOOKUP(Sayfa2!AD98,Varsayımlar!B:S,18,0))</f>
        <v>0</v>
      </c>
      <c r="AD108" s="9" t="str">
        <f t="shared" si="4"/>
        <v>LLC KOTORMANETKA PEYNİRLİ 25CM</v>
      </c>
    </row>
    <row r="109" spans="1:30" ht="39" customHeight="1" x14ac:dyDescent="0.25">
      <c r="A109" s="183" t="s">
        <v>199</v>
      </c>
      <c r="B109" s="72" t="s">
        <v>104</v>
      </c>
      <c r="C109" s="71">
        <f>IF(B109="","",VLOOKUP(AD109,Varsayımlar!$B:$Q,3,0))</f>
        <v>8698829380698</v>
      </c>
      <c r="D109" s="71">
        <v>35</v>
      </c>
      <c r="E109" s="72" t="s">
        <v>393</v>
      </c>
      <c r="F109" s="70"/>
      <c r="G109" s="70" t="s">
        <v>720</v>
      </c>
      <c r="H109" s="70" t="str">
        <f>IF(B109="","",VLOOKUP(AD109,Varsayımlar!$B:$Q,5,0))</f>
        <v>Tortillas 20cm Çok Tahıllı</v>
      </c>
      <c r="I109" s="70">
        <f>IF(B109="","",VLOOKUP(AD109,Varsayımlar!B:T,19,0))</f>
        <v>0</v>
      </c>
      <c r="J109" s="70" t="str">
        <f>IF(B109="","",VLOOKUP(AD109,Varsayımlar!$B:$Q,6,0))</f>
        <v>Çok Tahıllı</v>
      </c>
      <c r="K109" s="70">
        <v>1350</v>
      </c>
      <c r="L109" s="70"/>
      <c r="M109" s="70">
        <f>IFERROR(IF(B109="","",K109/VLOOKUP(AD109,Varsayımlar!B:R,17,0)),"")</f>
        <v>6</v>
      </c>
      <c r="N109" s="70"/>
      <c r="O109" s="70">
        <v>6</v>
      </c>
      <c r="P109" s="70">
        <f>IF(B109="","",VLOOKUP(AD109,Varsayımlar!$B:$Q,7,0)*K109)</f>
        <v>18900</v>
      </c>
      <c r="Q109" s="70">
        <f>IF(B109="","",VLOOKUP(AD109,Varsayımlar!$B:$Q,8,0))</f>
        <v>20</v>
      </c>
      <c r="R109" s="70" t="str">
        <f>IF(B109="","",VLOOKUP(AD109,Varsayımlar!$B:$Q,9,0))</f>
        <v>Irak Soft</v>
      </c>
      <c r="S109" s="70">
        <f>IF(B109="","",VLOOKUP(AD109,Varsayımlar!$B:$Q,10,0))</f>
        <v>4</v>
      </c>
      <c r="T109" s="70">
        <f>IF(B109="","",VLOOKUP(AD109,Varsayımlar!$B:$Q,11,0))</f>
        <v>14</v>
      </c>
      <c r="U109" s="70">
        <f>IF(B109="","",VLOOKUP(AD109,Varsayımlar!$B:$Q,12,0))</f>
        <v>166</v>
      </c>
      <c r="V109" s="70" t="str">
        <f>IF(B109="","",VLOOKUP(AD109,Varsayımlar!$B:$Q,13,0))</f>
        <v>Yurtdışı</v>
      </c>
      <c r="W109" s="70">
        <f>IF(B109="","",VLOOKUP(AD109,Varsayımlar!$B:$Q,14,0))</f>
        <v>9</v>
      </c>
      <c r="X109" s="73">
        <v>46266</v>
      </c>
      <c r="Y109" s="73">
        <v>46539</v>
      </c>
      <c r="Z109" s="70" t="s">
        <v>849</v>
      </c>
      <c r="AA109" s="70" t="str">
        <f>IF(B109="","",VLOOKUP(AD109,Varsayımlar!$B:$Q,15,0))</f>
        <v>SİYAH KARE KOLİ-Üretim Tarihi Etiketli</v>
      </c>
      <c r="AB109" s="70" t="str">
        <f>IF(B109="","",VLOOKUP(AD109,Varsayımlar!$B:$Q,16,0))</f>
        <v>19-21 cm</v>
      </c>
      <c r="AC109" s="9">
        <f>IF(B109="","",VLOOKUP(Sayfa2!AD102,Varsayımlar!B:S,18,0))</f>
        <v>0</v>
      </c>
      <c r="AD109" s="9" t="str">
        <f t="shared" si="4"/>
        <v>SMART LLCTortillas 20cm Çok Tahıllı 4pcs 166g</v>
      </c>
    </row>
    <row r="110" spans="1:30" ht="39" customHeight="1" x14ac:dyDescent="0.25">
      <c r="A110" s="183" t="s">
        <v>200</v>
      </c>
      <c r="B110" s="72" t="s">
        <v>104</v>
      </c>
      <c r="C110" s="71">
        <f>IF(B110="","",VLOOKUP(AD110,Varsayımlar!$B:$Q,3,0))</f>
        <v>8698829380698</v>
      </c>
      <c r="D110" s="71">
        <v>35</v>
      </c>
      <c r="E110" s="72" t="s">
        <v>263</v>
      </c>
      <c r="F110" s="70"/>
      <c r="G110" s="70" t="s">
        <v>720</v>
      </c>
      <c r="H110" s="70" t="str">
        <f>IF(B110="","",VLOOKUP(AD110,Varsayımlar!$B:$Q,5,0))</f>
        <v>Tortillas 20cm (Samakat Bilgileri Ekli)</v>
      </c>
      <c r="I110" s="70">
        <f>IF(B110="","",VLOOKUP(AD110,Varsayımlar!B:T,19,0))</f>
        <v>0</v>
      </c>
      <c r="J110" s="70" t="str">
        <f>IF(B110="","",VLOOKUP(AD110,Varsayımlar!$B:$Q,6,0))</f>
        <v>PEYNİRLİ</v>
      </c>
      <c r="K110" s="70">
        <v>2250</v>
      </c>
      <c r="L110" s="70"/>
      <c r="M110" s="70">
        <f>IFERROR(IF(B110="","",K110/VLOOKUP(AD110,Varsayımlar!B:R,17,0)),"")</f>
        <v>10</v>
      </c>
      <c r="N110" s="70"/>
      <c r="O110" s="70">
        <v>10</v>
      </c>
      <c r="P110" s="70">
        <f>IF(B110="","",VLOOKUP(AD110,Varsayımlar!$B:$Q,7,0)*K110)</f>
        <v>31500</v>
      </c>
      <c r="Q110" s="70">
        <f>IF(B110="","",VLOOKUP(AD110,Varsayımlar!$B:$Q,8,0))</f>
        <v>20</v>
      </c>
      <c r="R110" s="70" t="str">
        <f>IF(B110="","",VLOOKUP(AD110,Varsayımlar!$B:$Q,9,0))</f>
        <v>IRAK SOFT-AT</v>
      </c>
      <c r="S110" s="70">
        <f>IF(B110="","",VLOOKUP(AD110,Varsayımlar!$B:$Q,10,0))</f>
        <v>4</v>
      </c>
      <c r="T110" s="70">
        <f>IF(B110="","",VLOOKUP(AD110,Varsayımlar!$B:$Q,11,0))</f>
        <v>14</v>
      </c>
      <c r="U110" s="70">
        <f>IF(B110="","",VLOOKUP(AD110,Varsayımlar!$B:$Q,12,0))</f>
        <v>166</v>
      </c>
      <c r="V110" s="70" t="str">
        <f>IF(B110="","",VLOOKUP(AD110,Varsayımlar!$B:$Q,13,0))</f>
        <v>YURTDIŞI</v>
      </c>
      <c r="W110" s="70">
        <f>IF(B110="","",VLOOKUP(AD110,Varsayımlar!$B:$Q,14,0))</f>
        <v>9</v>
      </c>
      <c r="X110" s="73">
        <v>46266</v>
      </c>
      <c r="Y110" s="73">
        <v>46539</v>
      </c>
      <c r="Z110" s="70" t="s">
        <v>850</v>
      </c>
      <c r="AA110" s="70" t="str">
        <f>IF(B110="","",VLOOKUP(AD110,Varsayımlar!$B:$Q,15,0))</f>
        <v>Kare Koli-Üretim Tarihli Etiket</v>
      </c>
      <c r="AB110" s="70" t="str">
        <f>IF(B110="","",VLOOKUP(AD110,Varsayımlar!$B:$Q,16,0))</f>
        <v>19-21 cm</v>
      </c>
      <c r="AC110" s="90">
        <f>IF(B110="","",VLOOKUP(Sayfa2!AD103,Varsayımlar!B:S,18,0))</f>
        <v>0</v>
      </c>
      <c r="AD110" s="90" t="str">
        <f t="shared" si="4"/>
        <v>SMART LLCTortillas 20cm Peynirli 4pcs 166g</v>
      </c>
    </row>
    <row r="111" spans="1:30" ht="39" customHeight="1" x14ac:dyDescent="0.25">
      <c r="A111" s="183" t="s">
        <v>201</v>
      </c>
      <c r="B111" s="72" t="s">
        <v>104</v>
      </c>
      <c r="C111" s="71">
        <f>IF(B111="","",VLOOKUP(AD111,Varsayımlar!$B:$Q,3,0))</f>
        <v>8698829380698</v>
      </c>
      <c r="D111" s="71">
        <v>35</v>
      </c>
      <c r="E111" s="72" t="s">
        <v>105</v>
      </c>
      <c r="F111" s="70"/>
      <c r="G111" s="70" t="s">
        <v>720</v>
      </c>
      <c r="H111" s="70" t="str">
        <f>IF(B111="","",VLOOKUP(AD111,Varsayımlar!$B:$Q,5,0))</f>
        <v>TORTİLLAS 20CM (SAMAKAT BİLGİLERİ EKLİ)</v>
      </c>
      <c r="I111" s="70">
        <f>IF(B111="","",VLOOKUP(AD111,Varsayımlar!B:T,19,0))</f>
        <v>0</v>
      </c>
      <c r="J111" s="70" t="str">
        <f>IF(B111="","",VLOOKUP(AD111,Varsayımlar!$B:$Q,6,0))</f>
        <v>SADE</v>
      </c>
      <c r="K111" s="70">
        <v>3600</v>
      </c>
      <c r="L111" s="70"/>
      <c r="M111" s="70">
        <f>IFERROR(IF(B111="","",K111/VLOOKUP(AD111,Varsayımlar!B:R,17,0)),"")</f>
        <v>16</v>
      </c>
      <c r="N111" s="70"/>
      <c r="O111" s="70">
        <v>16</v>
      </c>
      <c r="P111" s="70">
        <f>IF(B111="","",VLOOKUP(AD111,Varsayımlar!$B:$Q,7,0)*K111)</f>
        <v>50400</v>
      </c>
      <c r="Q111" s="70">
        <f>IF(B111="","",VLOOKUP(AD111,Varsayımlar!$B:$Q,8,0))</f>
        <v>20</v>
      </c>
      <c r="R111" s="70" t="str">
        <f>IF(B111="","",VLOOKUP(AD111,Varsayımlar!$B:$Q,9,0))</f>
        <v>IRAK SOFT</v>
      </c>
      <c r="S111" s="70">
        <f>IF(B111="","",VLOOKUP(AD111,Varsayımlar!$B:$Q,10,0))</f>
        <v>4</v>
      </c>
      <c r="T111" s="70">
        <f>IF(B111="","",VLOOKUP(AD111,Varsayımlar!$B:$Q,11,0))</f>
        <v>14</v>
      </c>
      <c r="U111" s="70">
        <f>IF(B111="","",VLOOKUP(AD111,Varsayımlar!$B:$Q,12,0))</f>
        <v>166</v>
      </c>
      <c r="V111" s="70" t="str">
        <f>IF(B111="","",VLOOKUP(AD111,Varsayımlar!$B:$Q,13,0))</f>
        <v>YURTDIŞI</v>
      </c>
      <c r="W111" s="70">
        <f>IF(B111="","",VLOOKUP(AD111,Varsayımlar!$B:$Q,14,0))</f>
        <v>9</v>
      </c>
      <c r="X111" s="73">
        <v>46266</v>
      </c>
      <c r="Y111" s="73">
        <v>46539</v>
      </c>
      <c r="Z111" s="70">
        <v>26090120</v>
      </c>
      <c r="AA111" s="70" t="str">
        <f>IF(B111="","",VLOOKUP(AD111,Varsayımlar!$B:$Q,15,0))</f>
        <v>SİYAH KARE KOLİ- Üretim Tarihi Etiketli</v>
      </c>
      <c r="AB111" s="70" t="str">
        <f>IF(B111="","",VLOOKUP(AD111,Varsayımlar!$B:$Q,16,0))</f>
        <v>19-21 CM</v>
      </c>
      <c r="AC111" s="9">
        <f>IF(B111="","",VLOOKUP(Sayfa2!AD104,Varsayımlar!B:S,18,0))</f>
        <v>0</v>
      </c>
      <c r="AD111" s="9" t="str">
        <f t="shared" si="4"/>
        <v>SMART LLCTORTİLLAS SAMAKAT 20CM 166G</v>
      </c>
    </row>
    <row r="112" spans="1:30" ht="39" customHeight="1" x14ac:dyDescent="0.25">
      <c r="A112" s="183" t="s">
        <v>202</v>
      </c>
      <c r="B112" s="75" t="s">
        <v>104</v>
      </c>
      <c r="C112" s="76">
        <f>IF(B112="","",VLOOKUP(AD112,Varsayımlar!$B:$Q,3,0))</f>
        <v>8698829380698</v>
      </c>
      <c r="D112" s="76">
        <v>36</v>
      </c>
      <c r="E112" s="75" t="s">
        <v>105</v>
      </c>
      <c r="F112" s="77"/>
      <c r="G112" s="77" t="s">
        <v>720</v>
      </c>
      <c r="H112" s="77" t="str">
        <f>IF(B112="","",VLOOKUP(AD112,Varsayımlar!$B:$Q,5,0))</f>
        <v>TORTİLLAS 20CM (SAMAKAT BİLGİLERİ EKLİ)</v>
      </c>
      <c r="I112" s="77">
        <f>IF(B112="","",VLOOKUP(AD112,Varsayımlar!B:T,19,0))</f>
        <v>0</v>
      </c>
      <c r="J112" s="77" t="str">
        <f>IF(B112="","",VLOOKUP(AD112,Varsayımlar!$B:$Q,6,0))</f>
        <v>SADE</v>
      </c>
      <c r="K112" s="77">
        <v>5175</v>
      </c>
      <c r="L112" s="77"/>
      <c r="M112" s="77">
        <f>IFERROR(IF(B112="","",K112/VLOOKUP(AD112,Varsayımlar!B:R,17,0)),"")</f>
        <v>23</v>
      </c>
      <c r="N112" s="77"/>
      <c r="O112" s="77">
        <v>23</v>
      </c>
      <c r="P112" s="77">
        <f>IF(B112="","",VLOOKUP(AD112,Varsayımlar!$B:$Q,7,0)*K112)</f>
        <v>72450</v>
      </c>
      <c r="Q112" s="77">
        <f>IF(B112="","",VLOOKUP(AD112,Varsayımlar!$B:$Q,8,0))</f>
        <v>20</v>
      </c>
      <c r="R112" s="77" t="str">
        <f>IF(B112="","",VLOOKUP(AD112,Varsayımlar!$B:$Q,9,0))</f>
        <v>IRAK SOFT</v>
      </c>
      <c r="S112" s="77">
        <f>IF(B112="","",VLOOKUP(AD112,Varsayımlar!$B:$Q,10,0))</f>
        <v>4</v>
      </c>
      <c r="T112" s="77">
        <f>IF(B112="","",VLOOKUP(AD112,Varsayımlar!$B:$Q,11,0))</f>
        <v>14</v>
      </c>
      <c r="U112" s="77">
        <f>IF(B112="","",VLOOKUP(AD112,Varsayımlar!$B:$Q,12,0))</f>
        <v>166</v>
      </c>
      <c r="V112" s="77" t="str">
        <f>IF(B112="","",VLOOKUP(AD112,Varsayımlar!$B:$Q,13,0))</f>
        <v>YURTDIŞI</v>
      </c>
      <c r="W112" s="77">
        <f>IF(B112="","",VLOOKUP(AD112,Varsayımlar!$B:$Q,14,0))</f>
        <v>9</v>
      </c>
      <c r="X112" s="78">
        <v>46293</v>
      </c>
      <c r="Y112" s="78">
        <v>46566</v>
      </c>
      <c r="Z112" s="77">
        <v>26092820</v>
      </c>
      <c r="AA112" s="77" t="str">
        <f>IF(B112="","",VLOOKUP(AD112,Varsayımlar!$B:$Q,15,0))</f>
        <v>SİYAH KARE KOLİ- Üretim Tarihi Etiketli</v>
      </c>
      <c r="AB112" s="77" t="str">
        <f>IF(B112="","",VLOOKUP(AD112,Varsayımlar!$B:$Q,16,0))</f>
        <v>19-21 CM</v>
      </c>
      <c r="AC112" s="90">
        <f>IF(B112="","",VLOOKUP(Sayfa2!AD105,Varsayımlar!B:S,18,0))</f>
        <v>0</v>
      </c>
      <c r="AD112" s="90" t="str">
        <f t="shared" si="4"/>
        <v>SMART LLCTORTİLLAS SAMAKAT 20CM 166G</v>
      </c>
    </row>
    <row r="113" spans="1:30" ht="39" customHeight="1" x14ac:dyDescent="0.25">
      <c r="A113" s="183" t="s">
        <v>203</v>
      </c>
      <c r="B113" s="75" t="s">
        <v>104</v>
      </c>
      <c r="C113" s="76">
        <f>IF(B113="","",VLOOKUP(AD113,Varsayımlar!$B:$Q,3,0))</f>
        <v>8698829380698</v>
      </c>
      <c r="D113" s="76">
        <v>36</v>
      </c>
      <c r="E113" s="75" t="s">
        <v>156</v>
      </c>
      <c r="F113" s="77"/>
      <c r="G113" s="77" t="s">
        <v>720</v>
      </c>
      <c r="H113" s="77" t="str">
        <f>IF(B113="","",VLOOKUP(AD113,Varsayımlar!$B:$Q,5,0))</f>
        <v>Kırmızı Tortillas 25 cm</v>
      </c>
      <c r="I113" s="77">
        <f>IF(B113="","",VLOOKUP(AD113,Varsayımlar!B:T,19,0))</f>
        <v>0</v>
      </c>
      <c r="J113" s="77" t="str">
        <f>IF(B113="","",VLOOKUP(AD113,Varsayımlar!$B:$Q,6,0))</f>
        <v>SADE</v>
      </c>
      <c r="K113" s="77">
        <v>252</v>
      </c>
      <c r="L113" s="77"/>
      <c r="M113" s="77">
        <f>IFERROR(IF(B113="","",K113/VLOOKUP(AD113,Varsayımlar!B:R,17,0)),"")</f>
        <v>3</v>
      </c>
      <c r="N113" s="77"/>
      <c r="O113" s="77">
        <v>3</v>
      </c>
      <c r="P113" s="77">
        <f>IF(B113="","",VLOOKUP(AD113,Varsayımlar!$B:$Q,7,0)*K113)</f>
        <v>7560</v>
      </c>
      <c r="Q113" s="77">
        <f>IF(B113="","",VLOOKUP(AD113,Varsayımlar!$B:$Q,8,0))</f>
        <v>25</v>
      </c>
      <c r="R113" s="77" t="str">
        <f>IF(B113="","",VLOOKUP(AD113,Varsayımlar!$B:$Q,9,0))</f>
        <v>Soft</v>
      </c>
      <c r="S113" s="77">
        <f>IF(B113="","",VLOOKUP(AD113,Varsayımlar!$B:$Q,10,0))</f>
        <v>4</v>
      </c>
      <c r="T113" s="77">
        <f>IF(B113="","",VLOOKUP(AD113,Varsayımlar!$B:$Q,11,0))</f>
        <v>30</v>
      </c>
      <c r="U113" s="77">
        <f>IF(B113="","",VLOOKUP(AD113,Varsayımlar!$B:$Q,12,0))</f>
        <v>250</v>
      </c>
      <c r="V113" s="77" t="str">
        <f>IF(B113="","",VLOOKUP(AD113,Varsayımlar!$B:$Q,13,0))</f>
        <v>Yurtdışı</v>
      </c>
      <c r="W113" s="77">
        <f>IF(B113="","",VLOOKUP(AD113,Varsayımlar!$B:$Q,14,0))</f>
        <v>9</v>
      </c>
      <c r="X113" s="78">
        <v>46293</v>
      </c>
      <c r="Y113" s="78">
        <v>46566</v>
      </c>
      <c r="Z113" s="77">
        <v>26092825</v>
      </c>
      <c r="AA113" s="77" t="str">
        <f>IF(B113="","",VLOOKUP(AD113,Varsayımlar!$B:$Q,15,0))</f>
        <v>Kırmızı Koli- Üretim Tarihi Etiketli</v>
      </c>
      <c r="AB113" s="77" t="str">
        <f>IF(B113="","",VLOOKUP(AD113,Varsayımlar!$B:$Q,16,0))</f>
        <v>24-26 CM</v>
      </c>
      <c r="AC113" s="90">
        <f>IF(B113="","",VLOOKUP(Sayfa2!AD105,Varsayımlar!B:S,18,0))</f>
        <v>0</v>
      </c>
      <c r="AD113" s="90" t="str">
        <f t="shared" si="4"/>
        <v>SMART LLCKırmızı tortillas 25cm 4 lü 250g</v>
      </c>
    </row>
    <row r="114" spans="1:30" ht="39" customHeight="1" x14ac:dyDescent="0.25">
      <c r="A114" s="183" t="s">
        <v>204</v>
      </c>
      <c r="B114" s="75" t="s">
        <v>104</v>
      </c>
      <c r="C114" s="76">
        <f>IF(B114="","",VLOOKUP(AD114,Varsayımlar!$B:$Q,3,0))</f>
        <v>8698829380698</v>
      </c>
      <c r="D114" s="76">
        <v>36</v>
      </c>
      <c r="E114" s="75" t="s">
        <v>393</v>
      </c>
      <c r="F114" s="77"/>
      <c r="G114" s="77" t="s">
        <v>720</v>
      </c>
      <c r="H114" s="77" t="str">
        <f>IF(B114="","",VLOOKUP(AD114,Varsayımlar!$B:$Q,5,0))</f>
        <v>Tortillas 20cm Çok Tahıllı</v>
      </c>
      <c r="I114" s="77">
        <f>IF(B114="","",VLOOKUP(AD114,Varsayımlar!B:T,19,0))</f>
        <v>0</v>
      </c>
      <c r="J114" s="77" t="str">
        <f>IF(B114="","",VLOOKUP(AD114,Varsayımlar!$B:$Q,6,0))</f>
        <v>Çok Tahıllı</v>
      </c>
      <c r="K114" s="77">
        <v>1350</v>
      </c>
      <c r="L114" s="77"/>
      <c r="M114" s="77">
        <f>IFERROR(IF(B114="","",K114/VLOOKUP(AD114,Varsayımlar!B:R,17,0)),"")</f>
        <v>6</v>
      </c>
      <c r="N114" s="77"/>
      <c r="O114" s="77">
        <v>6</v>
      </c>
      <c r="P114" s="77">
        <f>IF(B114="","",VLOOKUP(AD114,Varsayımlar!$B:$Q,7,0)*K114)</f>
        <v>18900</v>
      </c>
      <c r="Q114" s="77">
        <f>IF(B114="","",VLOOKUP(AD114,Varsayımlar!$B:$Q,8,0))</f>
        <v>20</v>
      </c>
      <c r="R114" s="77" t="str">
        <f>IF(B114="","",VLOOKUP(AD114,Varsayımlar!$B:$Q,9,0))</f>
        <v>Irak Soft</v>
      </c>
      <c r="S114" s="77">
        <f>IF(B114="","",VLOOKUP(AD114,Varsayımlar!$B:$Q,10,0))</f>
        <v>4</v>
      </c>
      <c r="T114" s="77">
        <f>IF(B114="","",VLOOKUP(AD114,Varsayımlar!$B:$Q,11,0))</f>
        <v>14</v>
      </c>
      <c r="U114" s="77">
        <f>IF(B114="","",VLOOKUP(AD114,Varsayımlar!$B:$Q,12,0))</f>
        <v>166</v>
      </c>
      <c r="V114" s="77" t="str">
        <f>IF(B114="","",VLOOKUP(AD114,Varsayımlar!$B:$Q,13,0))</f>
        <v>Yurtdışı</v>
      </c>
      <c r="W114" s="77">
        <f>IF(B114="","",VLOOKUP(AD114,Varsayımlar!$B:$Q,14,0))</f>
        <v>9</v>
      </c>
      <c r="X114" s="78">
        <v>46293</v>
      </c>
      <c r="Y114" s="78">
        <v>46566</v>
      </c>
      <c r="Z114" s="77" t="s">
        <v>890</v>
      </c>
      <c r="AA114" s="77" t="str">
        <f>IF(B114="","",VLOOKUP(AD114,Varsayımlar!$B:$Q,15,0))</f>
        <v>SİYAH KARE KOLİ-Üretim Tarihi Etiketli</v>
      </c>
      <c r="AB114" s="77" t="str">
        <f>IF(B114="","",VLOOKUP(AD114,Varsayımlar!$B:$Q,16,0))</f>
        <v>19-21 cm</v>
      </c>
      <c r="AC114" s="9">
        <f>IF(B114="","",VLOOKUP(Sayfa2!AD107,Varsayımlar!B:S,18,0))</f>
        <v>0</v>
      </c>
      <c r="AD114" s="9" t="str">
        <f t="shared" si="4"/>
        <v>SMART LLCTortillas 20cm Çok Tahıllı 4pcs 166g</v>
      </c>
    </row>
    <row r="115" spans="1:30" ht="39" customHeight="1" x14ac:dyDescent="0.25">
      <c r="A115" s="183" t="s">
        <v>205</v>
      </c>
      <c r="B115" s="81" t="s">
        <v>104</v>
      </c>
      <c r="C115" s="4">
        <f>IF(B115="","",VLOOKUP(AD115,Varsayımlar!$B:$Q,3,0))</f>
        <v>8698829380698</v>
      </c>
      <c r="D115" s="4">
        <v>37</v>
      </c>
      <c r="E115" s="81" t="s">
        <v>393</v>
      </c>
      <c r="F115" s="67"/>
      <c r="G115" s="67" t="s">
        <v>720</v>
      </c>
      <c r="H115" s="67" t="str">
        <f>IF(B115="","",VLOOKUP(AD115,Varsayımlar!$B:$Q,5,0))</f>
        <v>Tortillas 20cm Çok Tahıllı</v>
      </c>
      <c r="I115" s="67">
        <f>IF(B115="","",VLOOKUP(AD115,Varsayımlar!B:T,19,0))</f>
        <v>0</v>
      </c>
      <c r="J115" s="67" t="str">
        <f>IF(B115="","",VLOOKUP(AD115,Varsayımlar!$B:$Q,6,0))</f>
        <v>Çok Tahıllı</v>
      </c>
      <c r="K115" s="67">
        <v>1800</v>
      </c>
      <c r="L115" s="67"/>
      <c r="M115" s="67">
        <f>IFERROR(IF(B115="","",K115/VLOOKUP(AD115,Varsayımlar!B:R,17,0)),"")</f>
        <v>8</v>
      </c>
      <c r="N115" s="67"/>
      <c r="O115" s="67">
        <v>8</v>
      </c>
      <c r="P115" s="67">
        <f>IF(B115="","",VLOOKUP(AD115,Varsayımlar!$B:$Q,7,0)*K115)</f>
        <v>25200</v>
      </c>
      <c r="Q115" s="67">
        <f>IF(B115="","",VLOOKUP(AD115,Varsayımlar!$B:$Q,8,0))</f>
        <v>20</v>
      </c>
      <c r="R115" s="67" t="str">
        <f>IF(B115="","",VLOOKUP(AD115,Varsayımlar!$B:$Q,9,0))</f>
        <v>Irak Soft</v>
      </c>
      <c r="S115" s="67">
        <f>IF(B115="","",VLOOKUP(AD115,Varsayımlar!$B:$Q,10,0))</f>
        <v>4</v>
      </c>
      <c r="T115" s="67">
        <f>IF(B115="","",VLOOKUP(AD115,Varsayımlar!$B:$Q,11,0))</f>
        <v>14</v>
      </c>
      <c r="U115" s="67">
        <f>IF(B115="","",VLOOKUP(AD115,Varsayımlar!$B:$Q,12,0))</f>
        <v>166</v>
      </c>
      <c r="V115" s="67" t="str">
        <f>IF(B115="","",VLOOKUP(AD115,Varsayımlar!$B:$Q,13,0))</f>
        <v>Yurtdışı</v>
      </c>
      <c r="W115" s="67">
        <f>IF(B115="","",VLOOKUP(AD115,Varsayımlar!$B:$Q,14,0))</f>
        <v>9</v>
      </c>
      <c r="X115" s="68">
        <v>46294</v>
      </c>
      <c r="Y115" s="68">
        <v>46567</v>
      </c>
      <c r="Z115" s="67" t="s">
        <v>891</v>
      </c>
      <c r="AA115" s="67" t="str">
        <f>IF(B115="","",VLOOKUP(AD115,Varsayımlar!$B:$Q,15,0))</f>
        <v>SİYAH KARE KOLİ-Üretim Tarihi Etiketli</v>
      </c>
      <c r="AB115" s="67" t="str">
        <f>IF(B115="","",VLOOKUP(AD115,Varsayımlar!$B:$Q,16,0))</f>
        <v>19-21 cm</v>
      </c>
      <c r="AC115" s="9">
        <f>IF(B115="","",VLOOKUP(Sayfa2!AD108,Varsayımlar!B:S,18,0))</f>
        <v>0</v>
      </c>
      <c r="AD115" s="9" t="str">
        <f t="shared" si="4"/>
        <v>SMART LLCTortillas 20cm Çok Tahıllı 4pcs 166g</v>
      </c>
    </row>
    <row r="116" spans="1:30" ht="39" customHeight="1" x14ac:dyDescent="0.25">
      <c r="A116" s="183" t="s">
        <v>206</v>
      </c>
      <c r="B116" s="81" t="s">
        <v>104</v>
      </c>
      <c r="C116" s="4">
        <f>IF(B116="","",VLOOKUP(AD116,Varsayımlar!$B:$Q,3,0))</f>
        <v>8698829380698</v>
      </c>
      <c r="D116" s="4">
        <v>37</v>
      </c>
      <c r="E116" s="81" t="s">
        <v>156</v>
      </c>
      <c r="F116" s="67"/>
      <c r="G116" s="67" t="s">
        <v>720</v>
      </c>
      <c r="H116" s="67" t="str">
        <f>IF(B116="","",VLOOKUP(AD116,Varsayımlar!$B:$Q,5,0))</f>
        <v>Kırmızı Tortillas 25 cm</v>
      </c>
      <c r="I116" s="67">
        <f>IF(B116="","",VLOOKUP(AD116,Varsayımlar!B:T,19,0))</f>
        <v>0</v>
      </c>
      <c r="J116" s="67" t="str">
        <f>IF(B116="","",VLOOKUP(AD116,Varsayımlar!$B:$Q,6,0))</f>
        <v>SADE</v>
      </c>
      <c r="K116" s="67">
        <v>252</v>
      </c>
      <c r="L116" s="67"/>
      <c r="M116" s="67">
        <f>IFERROR(IF(B116="","",K116/VLOOKUP(AD116,Varsayımlar!B:R,17,0)),"")</f>
        <v>3</v>
      </c>
      <c r="N116" s="67"/>
      <c r="O116" s="67">
        <v>3</v>
      </c>
      <c r="P116" s="67">
        <f>IF(B116="","",VLOOKUP(AD116,Varsayımlar!$B:$Q,7,0)*K116)</f>
        <v>7560</v>
      </c>
      <c r="Q116" s="67">
        <f>IF(B116="","",VLOOKUP(AD116,Varsayımlar!$B:$Q,8,0))</f>
        <v>25</v>
      </c>
      <c r="R116" s="67" t="str">
        <f>IF(B116="","",VLOOKUP(AD116,Varsayımlar!$B:$Q,9,0))</f>
        <v>Soft</v>
      </c>
      <c r="S116" s="67">
        <f>IF(B116="","",VLOOKUP(AD116,Varsayımlar!$B:$Q,10,0))</f>
        <v>4</v>
      </c>
      <c r="T116" s="67">
        <f>IF(B116="","",VLOOKUP(AD116,Varsayımlar!$B:$Q,11,0))</f>
        <v>30</v>
      </c>
      <c r="U116" s="67">
        <f>IF(B116="","",VLOOKUP(AD116,Varsayımlar!$B:$Q,12,0))</f>
        <v>250</v>
      </c>
      <c r="V116" s="67" t="str">
        <f>IF(B116="","",VLOOKUP(AD116,Varsayımlar!$B:$Q,13,0))</f>
        <v>Yurtdışı</v>
      </c>
      <c r="W116" s="67">
        <f>IF(B116="","",VLOOKUP(AD116,Varsayımlar!$B:$Q,14,0))</f>
        <v>9</v>
      </c>
      <c r="X116" s="68">
        <v>46294</v>
      </c>
      <c r="Y116" s="68">
        <v>46567</v>
      </c>
      <c r="Z116" s="67">
        <v>26092925</v>
      </c>
      <c r="AA116" s="67" t="str">
        <f>IF(B116="","",VLOOKUP(AD116,Varsayımlar!$B:$Q,15,0))</f>
        <v>Kırmızı Koli- Üretim Tarihi Etiketli</v>
      </c>
      <c r="AB116" s="67" t="str">
        <f>IF(B116="","",VLOOKUP(AD116,Varsayımlar!$B:$Q,16,0))</f>
        <v>24-26 CM</v>
      </c>
      <c r="AC116" s="90">
        <f>IF(B116="","",VLOOKUP(Sayfa2!AD108,Varsayımlar!B:S,18,0))</f>
        <v>0</v>
      </c>
      <c r="AD116" s="90" t="str">
        <f t="shared" si="4"/>
        <v>SMART LLCKırmızı tortillas 25cm 4 lü 250g</v>
      </c>
    </row>
    <row r="117" spans="1:30" ht="39" customHeight="1" x14ac:dyDescent="0.25">
      <c r="A117" s="183" t="s">
        <v>207</v>
      </c>
      <c r="B117" s="81" t="s">
        <v>104</v>
      </c>
      <c r="C117" s="4">
        <f>IF(B117="","",VLOOKUP(AD117,Varsayımlar!$B:$Q,3,0))</f>
        <v>8698829380698</v>
      </c>
      <c r="D117" s="4">
        <v>37</v>
      </c>
      <c r="E117" s="81" t="s">
        <v>263</v>
      </c>
      <c r="F117" s="67"/>
      <c r="G117" s="67" t="s">
        <v>720</v>
      </c>
      <c r="H117" s="67" t="str">
        <f>IF(B117="","",VLOOKUP(AD117,Varsayımlar!$B:$Q,5,0))</f>
        <v>Tortillas 20cm (Samakat Bilgileri Ekli)</v>
      </c>
      <c r="I117" s="67">
        <f>IF(B117="","",VLOOKUP(AD117,Varsayımlar!B:T,19,0))</f>
        <v>0</v>
      </c>
      <c r="J117" s="67" t="str">
        <f>IF(B117="","",VLOOKUP(AD117,Varsayımlar!$B:$Q,6,0))</f>
        <v>PEYNİRLİ</v>
      </c>
      <c r="K117" s="67">
        <v>4725</v>
      </c>
      <c r="L117" s="67"/>
      <c r="M117" s="67">
        <f>IFERROR(IF(B117="","",K117/VLOOKUP(AD117,Varsayımlar!B:R,17,0)),"")</f>
        <v>21</v>
      </c>
      <c r="N117" s="67"/>
      <c r="O117" s="67">
        <v>21</v>
      </c>
      <c r="P117" s="67">
        <f>IF(B117="","",VLOOKUP(AD117,Varsayımlar!$B:$Q,7,0)*K117)</f>
        <v>66150</v>
      </c>
      <c r="Q117" s="67">
        <f>IF(B117="","",VLOOKUP(AD117,Varsayımlar!$B:$Q,8,0))</f>
        <v>20</v>
      </c>
      <c r="R117" s="67" t="str">
        <f>IF(B117="","",VLOOKUP(AD117,Varsayımlar!$B:$Q,9,0))</f>
        <v>IRAK SOFT-AT</v>
      </c>
      <c r="S117" s="67">
        <f>IF(B117="","",VLOOKUP(AD117,Varsayımlar!$B:$Q,10,0))</f>
        <v>4</v>
      </c>
      <c r="T117" s="67">
        <f>IF(B117="","",VLOOKUP(AD117,Varsayımlar!$B:$Q,11,0))</f>
        <v>14</v>
      </c>
      <c r="U117" s="67">
        <f>IF(B117="","",VLOOKUP(AD117,Varsayımlar!$B:$Q,12,0))</f>
        <v>166</v>
      </c>
      <c r="V117" s="67" t="str">
        <f>IF(B117="","",VLOOKUP(AD117,Varsayımlar!$B:$Q,13,0))</f>
        <v>YURTDIŞI</v>
      </c>
      <c r="W117" s="67">
        <f>IF(B117="","",VLOOKUP(AD117,Varsayımlar!$B:$Q,14,0))</f>
        <v>9</v>
      </c>
      <c r="X117" s="68">
        <v>46294</v>
      </c>
      <c r="Y117" s="68">
        <v>46567</v>
      </c>
      <c r="Z117" s="67" t="s">
        <v>892</v>
      </c>
      <c r="AA117" s="67" t="str">
        <f>IF(B117="","",VLOOKUP(AD117,Varsayımlar!$B:$Q,15,0))</f>
        <v>Kare Koli-Üretim Tarihli Etiket</v>
      </c>
      <c r="AB117" s="67" t="str">
        <f>IF(B117="","",VLOOKUP(AD117,Varsayımlar!$B:$Q,16,0))</f>
        <v>19-21 cm</v>
      </c>
      <c r="AC117" s="90">
        <f>IF(B117="","",VLOOKUP(Sayfa2!AD112,Varsayımlar!B:S,18,0))</f>
        <v>0</v>
      </c>
      <c r="AD117" s="90" t="str">
        <f t="shared" si="4"/>
        <v>SMART LLCTortillas 20cm Peynirli 4pcs 166g</v>
      </c>
    </row>
    <row r="118" spans="1:30" ht="39" customHeight="1" x14ac:dyDescent="0.25">
      <c r="A118" s="183" t="s">
        <v>208</v>
      </c>
      <c r="B118" s="149" t="s">
        <v>104</v>
      </c>
      <c r="C118" s="83">
        <f>IF(B118="","",VLOOKUP(AD118,Varsayımlar!$B:$Q,3,0))</f>
        <v>8698829380698</v>
      </c>
      <c r="D118" s="83">
        <v>38</v>
      </c>
      <c r="E118" s="149" t="s">
        <v>105</v>
      </c>
      <c r="F118" s="82"/>
      <c r="G118" s="82" t="s">
        <v>720</v>
      </c>
      <c r="H118" s="82" t="str">
        <f>IF(B118="","",VLOOKUP(AD118,Varsayımlar!$B:$Q,5,0))</f>
        <v>TORTİLLAS 20CM (SAMAKAT BİLGİLERİ EKLİ)</v>
      </c>
      <c r="I118" s="82">
        <f>IF(B118="","",VLOOKUP(AD118,Varsayımlar!B:T,19,0))</f>
        <v>0</v>
      </c>
      <c r="J118" s="82" t="str">
        <f>IF(B118="","",VLOOKUP(AD118,Varsayımlar!$B:$Q,6,0))</f>
        <v>SADE</v>
      </c>
      <c r="K118" s="82">
        <v>6300</v>
      </c>
      <c r="L118" s="82"/>
      <c r="M118" s="82">
        <f>IFERROR(IF(B118="","",K118/VLOOKUP(AD118,Varsayımlar!B:R,17,0)),"")</f>
        <v>28</v>
      </c>
      <c r="N118" s="82"/>
      <c r="O118" s="82">
        <v>28</v>
      </c>
      <c r="P118" s="82">
        <f>IF(B118="","",VLOOKUP(AD118,Varsayımlar!$B:$Q,7,0)*K118)</f>
        <v>88200</v>
      </c>
      <c r="Q118" s="82">
        <f>IF(B118="","",VLOOKUP(AD118,Varsayımlar!$B:$Q,8,0))</f>
        <v>20</v>
      </c>
      <c r="R118" s="82" t="str">
        <f>IF(B118="","",VLOOKUP(AD118,Varsayımlar!$B:$Q,9,0))</f>
        <v>IRAK SOFT</v>
      </c>
      <c r="S118" s="82">
        <f>IF(B118="","",VLOOKUP(AD118,Varsayımlar!$B:$Q,10,0))</f>
        <v>4</v>
      </c>
      <c r="T118" s="82">
        <f>IF(B118="","",VLOOKUP(AD118,Varsayımlar!$B:$Q,11,0))</f>
        <v>14</v>
      </c>
      <c r="U118" s="82">
        <f>IF(B118="","",VLOOKUP(AD118,Varsayımlar!$B:$Q,12,0))</f>
        <v>166</v>
      </c>
      <c r="V118" s="82" t="str">
        <f>IF(B118="","",VLOOKUP(AD118,Varsayımlar!$B:$Q,13,0))</f>
        <v>YURTDIŞI</v>
      </c>
      <c r="W118" s="82">
        <f>IF(B118="","",VLOOKUP(AD118,Varsayımlar!$B:$Q,14,0))</f>
        <v>9</v>
      </c>
      <c r="X118" s="84">
        <v>46296</v>
      </c>
      <c r="Y118" s="84">
        <v>46569</v>
      </c>
      <c r="Z118" s="82">
        <v>26100120</v>
      </c>
      <c r="AA118" s="82" t="str">
        <f>IF(B118="","",VLOOKUP(AD118,Varsayımlar!$B:$Q,15,0))</f>
        <v>SİYAH KARE KOLİ- Üretim Tarihi Etiketli</v>
      </c>
      <c r="AB118" s="82" t="str">
        <f>IF(B118="","",VLOOKUP(AD118,Varsayımlar!$B:$Q,16,0))</f>
        <v>19-21 CM</v>
      </c>
      <c r="AC118" s="9">
        <f>IF(B118="","",VLOOKUP(Sayfa2!AD108,Varsayımlar!B:S,18,0))</f>
        <v>0</v>
      </c>
      <c r="AD118" s="9" t="str">
        <f t="shared" si="4"/>
        <v>SMART LLCTORTİLLAS SAMAKAT 20CM 166G</v>
      </c>
    </row>
    <row r="119" spans="1:30" ht="39" customHeight="1" x14ac:dyDescent="0.25">
      <c r="A119" s="183" t="s">
        <v>209</v>
      </c>
      <c r="B119" s="149" t="s">
        <v>104</v>
      </c>
      <c r="C119" s="83">
        <f>IF(B119="","",VLOOKUP(AD119,Varsayımlar!$B:$Q,3,0))</f>
        <v>8698829380698</v>
      </c>
      <c r="D119" s="83">
        <v>38</v>
      </c>
      <c r="E119" s="149" t="s">
        <v>156</v>
      </c>
      <c r="F119" s="82"/>
      <c r="G119" s="82" t="s">
        <v>720</v>
      </c>
      <c r="H119" s="82" t="str">
        <f>IF(B119="","",VLOOKUP(AD119,Varsayımlar!$B:$Q,5,0))</f>
        <v>Kırmızı Tortillas 25 cm</v>
      </c>
      <c r="I119" s="82">
        <f>IF(B119="","",VLOOKUP(AD119,Varsayımlar!B:T,19,0))</f>
        <v>0</v>
      </c>
      <c r="J119" s="82" t="str">
        <f>IF(B119="","",VLOOKUP(AD119,Varsayımlar!$B:$Q,6,0))</f>
        <v>SADE</v>
      </c>
      <c r="K119" s="82">
        <v>336</v>
      </c>
      <c r="L119" s="82"/>
      <c r="M119" s="82">
        <f>IFERROR(IF(B119="","",K119/VLOOKUP(AD119,Varsayımlar!B:R,17,0)),"")</f>
        <v>4</v>
      </c>
      <c r="N119" s="82"/>
      <c r="O119" s="82">
        <v>3</v>
      </c>
      <c r="P119" s="82">
        <f>IF(B119="","",VLOOKUP(AD119,Varsayımlar!$B:$Q,7,0)*K119)</f>
        <v>10080</v>
      </c>
      <c r="Q119" s="82">
        <f>IF(B119="","",VLOOKUP(AD119,Varsayımlar!$B:$Q,8,0))</f>
        <v>25</v>
      </c>
      <c r="R119" s="82" t="str">
        <f>IF(B119="","",VLOOKUP(AD119,Varsayımlar!$B:$Q,9,0))</f>
        <v>Soft</v>
      </c>
      <c r="S119" s="82">
        <f>IF(B119="","",VLOOKUP(AD119,Varsayımlar!$B:$Q,10,0))</f>
        <v>4</v>
      </c>
      <c r="T119" s="82">
        <f>IF(B119="","",VLOOKUP(AD119,Varsayımlar!$B:$Q,11,0))</f>
        <v>30</v>
      </c>
      <c r="U119" s="82">
        <f>IF(B119="","",VLOOKUP(AD119,Varsayımlar!$B:$Q,12,0))</f>
        <v>250</v>
      </c>
      <c r="V119" s="82" t="str">
        <f>IF(B119="","",VLOOKUP(AD119,Varsayımlar!$B:$Q,13,0))</f>
        <v>Yurtdışı</v>
      </c>
      <c r="W119" s="82">
        <f>IF(B119="","",VLOOKUP(AD119,Varsayımlar!$B:$Q,14,0))</f>
        <v>9</v>
      </c>
      <c r="X119" s="84">
        <v>46296</v>
      </c>
      <c r="Y119" s="84">
        <v>46569</v>
      </c>
      <c r="Z119" s="82">
        <v>26100125</v>
      </c>
      <c r="AA119" s="82" t="str">
        <f>IF(B119="","",VLOOKUP(AD119,Varsayımlar!$B:$Q,15,0))</f>
        <v>Kırmızı Koli- Üretim Tarihi Etiketli</v>
      </c>
      <c r="AB119" s="82" t="str">
        <f>IF(B119="","",VLOOKUP(AD119,Varsayımlar!$B:$Q,16,0))</f>
        <v>24-26 CM</v>
      </c>
      <c r="AC119" s="90">
        <f>IF(B119="","",VLOOKUP(Sayfa2!AD109,Varsayımlar!B:S,18,0))</f>
        <v>0</v>
      </c>
      <c r="AD119" s="90" t="str">
        <f t="shared" si="4"/>
        <v>SMART LLCKırmızı tortillas 25cm 4 lü 250g</v>
      </c>
    </row>
    <row r="120" spans="1:30" ht="29.25" customHeight="1" x14ac:dyDescent="0.25">
      <c r="A120" s="183" t="s">
        <v>210</v>
      </c>
      <c r="B120" s="9"/>
      <c r="C120" s="10" t="str">
        <f>IF(B120="","",VLOOKUP(AD120,Varsayımlar!$B:$Q,3,0))</f>
        <v/>
      </c>
      <c r="D120" s="10"/>
      <c r="E120" s="10"/>
      <c r="F120" s="9"/>
      <c r="G120" s="9"/>
      <c r="H120" s="9" t="str">
        <f>IF(B120="","",VLOOKUP(AD120,Varsayımlar!$B:$Q,5,0))</f>
        <v/>
      </c>
      <c r="I120" s="9" t="str">
        <f>IF(B120="","",VLOOKUP(AD120,Varsayımlar!B:T,19,0))</f>
        <v/>
      </c>
      <c r="J120" s="9" t="str">
        <f>IF(B120="","",VLOOKUP(AD120,Varsayımlar!$B:$Q,6,0))</f>
        <v/>
      </c>
      <c r="K120" s="9"/>
      <c r="L120" s="9"/>
      <c r="M120" s="9" t="str">
        <f>IFERROR(IF(B120="","",K120/VLOOKUP(AD120,Varsayımlar!B:R,17,0)),"")</f>
        <v/>
      </c>
      <c r="N120" s="9"/>
      <c r="O120" s="9"/>
      <c r="P120" s="9" t="str">
        <f>IF(B120="","",VLOOKUP(AD120,Varsayımlar!$B:$Q,7,0)*K120)</f>
        <v/>
      </c>
      <c r="Q120" s="9" t="str">
        <f>IF(B120="","",VLOOKUP(AD120,Varsayımlar!$B:$Q,8,0))</f>
        <v/>
      </c>
      <c r="R120" s="9" t="str">
        <f>IF(B120="","",VLOOKUP(AD120,Varsayımlar!$B:$Q,9,0))</f>
        <v/>
      </c>
      <c r="S120" s="9" t="str">
        <f>IF(B120="","",VLOOKUP(AD120,Varsayımlar!$B:$Q,10,0))</f>
        <v/>
      </c>
      <c r="T120" s="9" t="str">
        <f>IF(B120="","",VLOOKUP(AD120,Varsayımlar!$B:$Q,11,0))</f>
        <v/>
      </c>
      <c r="U120" s="9" t="str">
        <f>IF(B120="","",VLOOKUP(AD120,Varsayımlar!$B:$Q,12,0))</f>
        <v/>
      </c>
      <c r="V120" s="9" t="str">
        <f>IF(B120="","",VLOOKUP(AD120,Varsayımlar!$B:$Q,13,0))</f>
        <v/>
      </c>
      <c r="W120" s="9" t="str">
        <f>IF(B120="","",VLOOKUP(AD120,Varsayımlar!$B:$Q,14,0))</f>
        <v/>
      </c>
      <c r="X120" s="9"/>
      <c r="Y120" s="9"/>
      <c r="Z120" s="9"/>
      <c r="AA120" s="9" t="str">
        <f>IF(B120="","",VLOOKUP(AD120,Varsayımlar!$B:$Q,15,0))</f>
        <v/>
      </c>
      <c r="AB120" s="9" t="str">
        <f>IF(B120="","",VLOOKUP(AD120,Varsayımlar!$B:$Q,16,0))</f>
        <v/>
      </c>
      <c r="AC120" s="9" t="str">
        <f>IF(B120="","",VLOOKUP(Sayfa2!AD114,Varsayımlar!B:S,18,0))</f>
        <v/>
      </c>
      <c r="AD120" s="9" t="str">
        <f t="shared" si="4"/>
        <v/>
      </c>
    </row>
    <row r="121" spans="1:30" ht="29.25" customHeight="1" x14ac:dyDescent="0.25">
      <c r="A121" s="183" t="s">
        <v>211</v>
      </c>
      <c r="B121" s="9"/>
      <c r="C121" s="10" t="str">
        <f>IF(B121="","",VLOOKUP(AD121,Varsayımlar!$B:$Q,3,0))</f>
        <v/>
      </c>
      <c r="D121" s="10"/>
      <c r="E121" s="10"/>
      <c r="F121" s="9"/>
      <c r="G121" s="9"/>
      <c r="H121" s="9" t="str">
        <f>IF(B121="","",VLOOKUP(AD121,Varsayımlar!$B:$Q,5,0))</f>
        <v/>
      </c>
      <c r="I121" s="9" t="str">
        <f>IF(B121="","",VLOOKUP(AD121,Varsayımlar!B:T,19,0))</f>
        <v/>
      </c>
      <c r="J121" s="9" t="str">
        <f>IF(B121="","",VLOOKUP(AD121,Varsayımlar!$B:$Q,6,0))</f>
        <v/>
      </c>
      <c r="K121" s="9"/>
      <c r="L121" s="9"/>
      <c r="M121" s="9" t="str">
        <f>IFERROR(IF(B121="","",K121/VLOOKUP(AD121,Varsayımlar!B:R,17,0)),"")</f>
        <v/>
      </c>
      <c r="N121" s="9"/>
      <c r="O121" s="9"/>
      <c r="P121" s="9" t="str">
        <f>IF(B121="","",VLOOKUP(AD121,Varsayımlar!$B:$Q,7,0)*K121)</f>
        <v/>
      </c>
      <c r="Q121" s="9" t="str">
        <f>IF(B121="","",VLOOKUP(AD121,Varsayımlar!$B:$Q,8,0))</f>
        <v/>
      </c>
      <c r="R121" s="9" t="str">
        <f>IF(B121="","",VLOOKUP(AD121,Varsayımlar!$B:$Q,9,0))</f>
        <v/>
      </c>
      <c r="S121" s="9" t="str">
        <f>IF(B121="","",VLOOKUP(AD121,Varsayımlar!$B:$Q,10,0))</f>
        <v/>
      </c>
      <c r="T121" s="9" t="str">
        <f>IF(B121="","",VLOOKUP(AD121,Varsayımlar!$B:$Q,11,0))</f>
        <v/>
      </c>
      <c r="U121" s="9" t="str">
        <f>IF(B121="","",VLOOKUP(AD121,Varsayımlar!$B:$Q,12,0))</f>
        <v/>
      </c>
      <c r="V121" s="9" t="str">
        <f>IF(B121="","",VLOOKUP(AD121,Varsayımlar!$B:$Q,13,0))</f>
        <v/>
      </c>
      <c r="W121" s="9" t="str">
        <f>IF(B121="","",VLOOKUP(AD121,Varsayımlar!$B:$Q,14,0))</f>
        <v/>
      </c>
      <c r="X121" s="9"/>
      <c r="Y121" s="9"/>
      <c r="Z121" s="9"/>
      <c r="AA121" s="9" t="str">
        <f>IF(B121="","",VLOOKUP(AD121,Varsayımlar!$B:$Q,15,0))</f>
        <v/>
      </c>
      <c r="AB121" s="9" t="str">
        <f>IF(B121="","",VLOOKUP(AD121,Varsayımlar!$B:$Q,16,0))</f>
        <v/>
      </c>
      <c r="AC121" s="9" t="str">
        <f>IF(B121="","",VLOOKUP(Sayfa2!AD115,Varsayımlar!B:S,18,0))</f>
        <v/>
      </c>
      <c r="AD121" s="9" t="str">
        <f t="shared" si="4"/>
        <v/>
      </c>
    </row>
    <row r="122" spans="1:30" ht="29.25" customHeight="1" x14ac:dyDescent="0.25">
      <c r="A122" s="183" t="s">
        <v>212</v>
      </c>
      <c r="B122" s="9"/>
      <c r="C122" s="10" t="str">
        <f>IF(B122="","",VLOOKUP(AD122,Varsayımlar!$B:$Q,3,0))</f>
        <v/>
      </c>
      <c r="D122" s="10"/>
      <c r="E122" s="10"/>
      <c r="F122" s="9"/>
      <c r="G122" s="9"/>
      <c r="H122" s="9" t="str">
        <f>IF(B122="","",VLOOKUP(AD122,Varsayımlar!$B:$Q,5,0))</f>
        <v/>
      </c>
      <c r="I122" s="9" t="str">
        <f>IF(B122="","",VLOOKUP(AD122,Varsayımlar!B:T,19,0))</f>
        <v/>
      </c>
      <c r="J122" s="9" t="str">
        <f>IF(B122="","",VLOOKUP(AD122,Varsayımlar!$B:$Q,6,0))</f>
        <v/>
      </c>
      <c r="K122" s="9"/>
      <c r="L122" s="9"/>
      <c r="M122" s="9" t="str">
        <f>IFERROR(IF(B122="","",K122/VLOOKUP(AD122,Varsayımlar!B:R,17,0)),"")</f>
        <v/>
      </c>
      <c r="N122" s="9"/>
      <c r="O122" s="9"/>
      <c r="P122" s="9" t="str">
        <f>IF(B122="","",VLOOKUP(AD122,Varsayımlar!$B:$Q,7,0)*K122)</f>
        <v/>
      </c>
      <c r="Q122" s="9" t="str">
        <f>IF(B122="","",VLOOKUP(AD122,Varsayımlar!$B:$Q,8,0))</f>
        <v/>
      </c>
      <c r="R122" s="9" t="str">
        <f>IF(B122="","",VLOOKUP(AD122,Varsayımlar!$B:$Q,9,0))</f>
        <v/>
      </c>
      <c r="S122" s="9" t="str">
        <f>IF(B122="","",VLOOKUP(AD122,Varsayımlar!$B:$Q,10,0))</f>
        <v/>
      </c>
      <c r="T122" s="9" t="str">
        <f>IF(B122="","",VLOOKUP(AD122,Varsayımlar!$B:$Q,11,0))</f>
        <v/>
      </c>
      <c r="U122" s="9" t="str">
        <f>IF(B122="","",VLOOKUP(AD122,Varsayımlar!$B:$Q,12,0))</f>
        <v/>
      </c>
      <c r="V122" s="9" t="str">
        <f>IF(B122="","",VLOOKUP(AD122,Varsayımlar!$B:$Q,13,0))</f>
        <v/>
      </c>
      <c r="W122" s="9" t="str">
        <f>IF(B122="","",VLOOKUP(AD122,Varsayımlar!$B:$Q,14,0))</f>
        <v/>
      </c>
      <c r="X122" s="9"/>
      <c r="Y122" s="9"/>
      <c r="Z122" s="9"/>
      <c r="AA122" s="9" t="str">
        <f>IF(B122="","",VLOOKUP(AD122,Varsayımlar!$B:$Q,15,0))</f>
        <v/>
      </c>
      <c r="AB122" s="9" t="str">
        <f>IF(B122="","",VLOOKUP(AD122,Varsayımlar!$B:$Q,16,0))</f>
        <v/>
      </c>
      <c r="AC122" s="9" t="str">
        <f>IF(B122="","",VLOOKUP(Sayfa2!AD116,Varsayımlar!B:S,18,0))</f>
        <v/>
      </c>
      <c r="AD122" s="9" t="str">
        <f t="shared" si="4"/>
        <v/>
      </c>
    </row>
    <row r="123" spans="1:30" ht="29.25" customHeight="1" x14ac:dyDescent="0.25">
      <c r="A123" s="183" t="s">
        <v>213</v>
      </c>
      <c r="B123" s="9"/>
      <c r="C123" s="10" t="str">
        <f>IF(B123="","",VLOOKUP(AD123,Varsayımlar!$B:$Q,3,0))</f>
        <v/>
      </c>
      <c r="D123" s="10"/>
      <c r="E123" s="10"/>
      <c r="F123" s="9"/>
      <c r="G123" s="9"/>
      <c r="H123" s="9" t="str">
        <f>IF(B123="","",VLOOKUP(AD123,Varsayımlar!$B:$Q,5,0))</f>
        <v/>
      </c>
      <c r="I123" s="9" t="str">
        <f>IF(B123="","",VLOOKUP(AD123,Varsayımlar!B:T,19,0))</f>
        <v/>
      </c>
      <c r="J123" s="9" t="str">
        <f>IF(B123="","",VLOOKUP(AD123,Varsayımlar!$B:$Q,6,0))</f>
        <v/>
      </c>
      <c r="K123" s="9"/>
      <c r="L123" s="9"/>
      <c r="M123" s="9" t="str">
        <f>IFERROR(IF(B123="","",K123/VLOOKUP(AD123,Varsayımlar!B:R,17,0)),"")</f>
        <v/>
      </c>
      <c r="N123" s="9"/>
      <c r="O123" s="9"/>
      <c r="P123" s="9" t="str">
        <f>IF(B123="","",VLOOKUP(AD123,Varsayımlar!$B:$Q,7,0)*K123)</f>
        <v/>
      </c>
      <c r="Q123" s="9" t="str">
        <f>IF(B123="","",VLOOKUP(AD123,Varsayımlar!$B:$Q,8,0))</f>
        <v/>
      </c>
      <c r="R123" s="9" t="str">
        <f>IF(B123="","",VLOOKUP(AD123,Varsayımlar!$B:$Q,9,0))</f>
        <v/>
      </c>
      <c r="S123" s="9" t="str">
        <f>IF(B123="","",VLOOKUP(AD123,Varsayımlar!$B:$Q,10,0))</f>
        <v/>
      </c>
      <c r="T123" s="9" t="str">
        <f>IF(B123="","",VLOOKUP(AD123,Varsayımlar!$B:$Q,11,0))</f>
        <v/>
      </c>
      <c r="U123" s="9" t="str">
        <f>IF(B123="","",VLOOKUP(AD123,Varsayımlar!$B:$Q,12,0))</f>
        <v/>
      </c>
      <c r="V123" s="9" t="str">
        <f>IF(B123="","",VLOOKUP(AD123,Varsayımlar!$B:$Q,13,0))</f>
        <v/>
      </c>
      <c r="W123" s="9" t="str">
        <f>IF(B123="","",VLOOKUP(AD123,Varsayımlar!$B:$Q,14,0))</f>
        <v/>
      </c>
      <c r="X123" s="9"/>
      <c r="Y123" s="9"/>
      <c r="Z123" s="9"/>
      <c r="AA123" s="9" t="str">
        <f>IF(B123="","",VLOOKUP(AD123,Varsayımlar!$B:$Q,15,0))</f>
        <v/>
      </c>
      <c r="AB123" s="9" t="str">
        <f>IF(B123="","",VLOOKUP(AD123,Varsayımlar!$B:$Q,16,0))</f>
        <v/>
      </c>
      <c r="AC123" s="9" t="str">
        <f>IF(B123="","",VLOOKUP(Sayfa2!AD117,Varsayımlar!B:S,18,0))</f>
        <v/>
      </c>
      <c r="AD123" s="9" t="str">
        <f t="shared" si="4"/>
        <v/>
      </c>
    </row>
    <row r="124" spans="1:30" ht="29.25" customHeight="1" x14ac:dyDescent="0.25">
      <c r="A124" s="183" t="s">
        <v>214</v>
      </c>
      <c r="B124" s="9"/>
      <c r="C124" s="10" t="str">
        <f>IF(B124="","",VLOOKUP(AD124,Varsayımlar!$B:$Q,3,0))</f>
        <v/>
      </c>
      <c r="D124" s="10"/>
      <c r="E124" s="10"/>
      <c r="F124" s="9"/>
      <c r="G124" s="9"/>
      <c r="H124" s="9" t="str">
        <f>IF(B124="","",VLOOKUP(AD124,Varsayımlar!$B:$Q,5,0))</f>
        <v/>
      </c>
      <c r="I124" s="9" t="str">
        <f>IF(B124="","",VLOOKUP(AD124,Varsayımlar!B:T,19,0))</f>
        <v/>
      </c>
      <c r="J124" s="9" t="str">
        <f>IF(B124="","",VLOOKUP(AD124,Varsayımlar!$B:$Q,6,0))</f>
        <v/>
      </c>
      <c r="K124" s="9"/>
      <c r="L124" s="9"/>
      <c r="M124" s="9" t="str">
        <f>IFERROR(IF(B124="","",K124/VLOOKUP(AD124,Varsayımlar!B:R,17,0)),"")</f>
        <v/>
      </c>
      <c r="N124" s="9"/>
      <c r="O124" s="9"/>
      <c r="P124" s="9" t="str">
        <f>IF(B124="","",VLOOKUP(AD124,Varsayımlar!$B:$Q,7,0)*K124)</f>
        <v/>
      </c>
      <c r="Q124" s="9" t="str">
        <f>IF(B124="","",VLOOKUP(AD124,Varsayımlar!$B:$Q,8,0))</f>
        <v/>
      </c>
      <c r="R124" s="9" t="str">
        <f>IF(B124="","",VLOOKUP(AD124,Varsayımlar!$B:$Q,9,0))</f>
        <v/>
      </c>
      <c r="S124" s="9" t="str">
        <f>IF(B124="","",VLOOKUP(AD124,Varsayımlar!$B:$Q,10,0))</f>
        <v/>
      </c>
      <c r="T124" s="9" t="str">
        <f>IF(B124="","",VLOOKUP(AD124,Varsayımlar!$B:$Q,11,0))</f>
        <v/>
      </c>
      <c r="U124" s="9" t="str">
        <f>IF(B124="","",VLOOKUP(AD124,Varsayımlar!$B:$Q,12,0))</f>
        <v/>
      </c>
      <c r="V124" s="9" t="str">
        <f>IF(B124="","",VLOOKUP(AD124,Varsayımlar!$B:$Q,13,0))</f>
        <v/>
      </c>
      <c r="W124" s="9" t="str">
        <f>IF(B124="","",VLOOKUP(AD124,Varsayımlar!$B:$Q,14,0))</f>
        <v/>
      </c>
      <c r="X124" s="9"/>
      <c r="Y124" s="9"/>
      <c r="Z124" s="9"/>
      <c r="AA124" s="9" t="str">
        <f>IF(B124="","",VLOOKUP(AD124,Varsayımlar!$B:$Q,15,0))</f>
        <v/>
      </c>
      <c r="AB124" s="9" t="str">
        <f>IF(B124="","",VLOOKUP(AD124,Varsayımlar!$B:$Q,16,0))</f>
        <v/>
      </c>
      <c r="AC124" s="9" t="str">
        <f>IF(B124="","",VLOOKUP(Sayfa2!AD118,Varsayımlar!B:S,18,0))</f>
        <v/>
      </c>
      <c r="AD124" s="9" t="str">
        <f t="shared" si="4"/>
        <v/>
      </c>
    </row>
    <row r="125" spans="1:30" ht="29.25" customHeight="1" x14ac:dyDescent="0.25">
      <c r="A125" s="183" t="s">
        <v>215</v>
      </c>
      <c r="B125" s="9"/>
      <c r="C125" s="10" t="str">
        <f>IF(B125="","",VLOOKUP(AD125,Varsayımlar!$B:$Q,3,0))</f>
        <v/>
      </c>
      <c r="D125" s="10"/>
      <c r="E125" s="10"/>
      <c r="F125" s="9"/>
      <c r="G125" s="9"/>
      <c r="H125" s="9" t="str">
        <f>IF(B125="","",VLOOKUP(AD125,Varsayımlar!$B:$Q,5,0))</f>
        <v/>
      </c>
      <c r="I125" s="9" t="str">
        <f>IF(B125="","",VLOOKUP(AD125,Varsayımlar!B:T,19,0))</f>
        <v/>
      </c>
      <c r="J125" s="9" t="str">
        <f>IF(B125="","",VLOOKUP(AD125,Varsayımlar!$B:$Q,6,0))</f>
        <v/>
      </c>
      <c r="K125" s="9"/>
      <c r="L125" s="9"/>
      <c r="M125" s="9" t="str">
        <f>IFERROR(IF(B125="","",K125/VLOOKUP(AD125,Varsayımlar!B:R,17,0)),"")</f>
        <v/>
      </c>
      <c r="N125" s="9"/>
      <c r="O125" s="9"/>
      <c r="P125" s="9" t="str">
        <f>IF(B125="","",VLOOKUP(AD125,Varsayımlar!$B:$Q,7,0)*K125)</f>
        <v/>
      </c>
      <c r="Q125" s="9" t="str">
        <f>IF(B125="","",VLOOKUP(AD125,Varsayımlar!$B:$Q,8,0))</f>
        <v/>
      </c>
      <c r="R125" s="9" t="str">
        <f>IF(B125="","",VLOOKUP(AD125,Varsayımlar!$B:$Q,9,0))</f>
        <v/>
      </c>
      <c r="S125" s="9" t="str">
        <f>IF(B125="","",VLOOKUP(AD125,Varsayımlar!$B:$Q,10,0))</f>
        <v/>
      </c>
      <c r="T125" s="9" t="str">
        <f>IF(B125="","",VLOOKUP(AD125,Varsayımlar!$B:$Q,11,0))</f>
        <v/>
      </c>
      <c r="U125" s="9" t="str">
        <f>IF(B125="","",VLOOKUP(AD125,Varsayımlar!$B:$Q,12,0))</f>
        <v/>
      </c>
      <c r="V125" s="9" t="str">
        <f>IF(B125="","",VLOOKUP(AD125,Varsayımlar!$B:$Q,13,0))</f>
        <v/>
      </c>
      <c r="W125" s="9" t="str">
        <f>IF(B125="","",VLOOKUP(AD125,Varsayımlar!$B:$Q,14,0))</f>
        <v/>
      </c>
      <c r="X125" s="9"/>
      <c r="Y125" s="9"/>
      <c r="Z125" s="9"/>
      <c r="AA125" s="9" t="str">
        <f>IF(B125="","",VLOOKUP(AD125,Varsayımlar!$B:$Q,15,0))</f>
        <v/>
      </c>
      <c r="AB125" s="9" t="str">
        <f>IF(B125="","",VLOOKUP(AD125,Varsayımlar!$B:$Q,16,0))</f>
        <v/>
      </c>
      <c r="AC125" s="9" t="str">
        <f>IF(B125="","",VLOOKUP(Sayfa2!AD119,Varsayımlar!B:S,18,0))</f>
        <v/>
      </c>
      <c r="AD125" s="9" t="str">
        <f t="shared" si="4"/>
        <v/>
      </c>
    </row>
    <row r="126" spans="1:30" ht="29.25" customHeight="1" x14ac:dyDescent="0.25">
      <c r="A126" s="183" t="s">
        <v>216</v>
      </c>
      <c r="B126" s="9"/>
      <c r="C126" s="10" t="str">
        <f>IF(B126="","",VLOOKUP(AD126,Varsayımlar!$B:$Q,3,0))</f>
        <v/>
      </c>
      <c r="D126" s="10"/>
      <c r="E126" s="10"/>
      <c r="F126" s="9"/>
      <c r="G126" s="9"/>
      <c r="H126" s="9" t="str">
        <f>IF(B126="","",VLOOKUP(AD126,Varsayımlar!$B:$Q,5,0))</f>
        <v/>
      </c>
      <c r="I126" s="9" t="str">
        <f>IF(B126="","",VLOOKUP(AD126,Varsayımlar!B:T,19,0))</f>
        <v/>
      </c>
      <c r="J126" s="9" t="str">
        <f>IF(B126="","",VLOOKUP(AD126,Varsayımlar!$B:$Q,6,0))</f>
        <v/>
      </c>
      <c r="K126" s="9"/>
      <c r="L126" s="9"/>
      <c r="M126" s="9" t="str">
        <f>IFERROR(IF(B126="","",K126/VLOOKUP(AD126,Varsayımlar!B:R,17,0)),"")</f>
        <v/>
      </c>
      <c r="N126" s="9"/>
      <c r="O126" s="9"/>
      <c r="P126" s="9" t="str">
        <f>IF(B126="","",VLOOKUP(AD126,Varsayımlar!$B:$Q,7,0)*K126)</f>
        <v/>
      </c>
      <c r="Q126" s="9" t="str">
        <f>IF(B126="","",VLOOKUP(AD126,Varsayımlar!$B:$Q,8,0))</f>
        <v/>
      </c>
      <c r="R126" s="9" t="str">
        <f>IF(B126="","",VLOOKUP(AD126,Varsayımlar!$B:$Q,9,0))</f>
        <v/>
      </c>
      <c r="S126" s="9" t="str">
        <f>IF(B126="","",VLOOKUP(AD126,Varsayımlar!$B:$Q,10,0))</f>
        <v/>
      </c>
      <c r="T126" s="9" t="str">
        <f>IF(B126="","",VLOOKUP(AD126,Varsayımlar!$B:$Q,11,0))</f>
        <v/>
      </c>
      <c r="U126" s="9" t="str">
        <f>IF(B126="","",VLOOKUP(AD126,Varsayımlar!$B:$Q,12,0))</f>
        <v/>
      </c>
      <c r="V126" s="9" t="str">
        <f>IF(B126="","",VLOOKUP(AD126,Varsayımlar!$B:$Q,13,0))</f>
        <v/>
      </c>
      <c r="W126" s="9" t="str">
        <f>IF(B126="","",VLOOKUP(AD126,Varsayımlar!$B:$Q,14,0))</f>
        <v/>
      </c>
      <c r="X126" s="9"/>
      <c r="Y126" s="9"/>
      <c r="Z126" s="9"/>
      <c r="AA126" s="9" t="str">
        <f>IF(B126="","",VLOOKUP(AD126,Varsayımlar!$B:$Q,15,0))</f>
        <v/>
      </c>
      <c r="AB126" s="9" t="str">
        <f>IF(B126="","",VLOOKUP(AD126,Varsayımlar!$B:$Q,16,0))</f>
        <v/>
      </c>
      <c r="AC126" s="9" t="str">
        <f>IF(B126="","",VLOOKUP(Sayfa2!AD120,Varsayımlar!B:S,18,0))</f>
        <v/>
      </c>
      <c r="AD126" s="9" t="str">
        <f t="shared" si="4"/>
        <v/>
      </c>
    </row>
    <row r="127" spans="1:30" ht="29.25" customHeight="1" x14ac:dyDescent="0.25">
      <c r="A127" s="183" t="s">
        <v>217</v>
      </c>
      <c r="B127" s="9"/>
      <c r="C127" s="10" t="str">
        <f>IF(B127="","",VLOOKUP(AD127,Varsayımlar!$B:$Q,3,0))</f>
        <v/>
      </c>
      <c r="D127" s="10"/>
      <c r="E127" s="10"/>
      <c r="F127" s="9"/>
      <c r="G127" s="9"/>
      <c r="H127" s="9" t="str">
        <f>IF(B127="","",VLOOKUP(AD127,Varsayımlar!$B:$Q,5,0))</f>
        <v/>
      </c>
      <c r="I127" s="9" t="str">
        <f>IF(B127="","",VLOOKUP(AD127,Varsayımlar!B:T,19,0))</f>
        <v/>
      </c>
      <c r="J127" s="9" t="str">
        <f>IF(B127="","",VLOOKUP(AD127,Varsayımlar!$B:$Q,6,0))</f>
        <v/>
      </c>
      <c r="K127" s="9"/>
      <c r="L127" s="9"/>
      <c r="M127" s="9" t="str">
        <f>IFERROR(IF(B127="","",K127/VLOOKUP(AD127,Varsayımlar!B:R,17,0)),"")</f>
        <v/>
      </c>
      <c r="N127" s="9"/>
      <c r="O127" s="9"/>
      <c r="P127" s="9" t="str">
        <f>IF(B127="","",VLOOKUP(AD127,Varsayımlar!$B:$Q,7,0)*K127)</f>
        <v/>
      </c>
      <c r="Q127" s="9" t="str">
        <f>IF(B127="","",VLOOKUP(AD127,Varsayımlar!$B:$Q,8,0))</f>
        <v/>
      </c>
      <c r="R127" s="9" t="str">
        <f>IF(B127="","",VLOOKUP(AD127,Varsayımlar!$B:$Q,9,0))</f>
        <v/>
      </c>
      <c r="S127" s="9" t="str">
        <f>IF(B127="","",VLOOKUP(AD127,Varsayımlar!$B:$Q,10,0))</f>
        <v/>
      </c>
      <c r="T127" s="9" t="str">
        <f>IF(B127="","",VLOOKUP(AD127,Varsayımlar!$B:$Q,11,0))</f>
        <v/>
      </c>
      <c r="U127" s="9" t="str">
        <f>IF(B127="","",VLOOKUP(AD127,Varsayımlar!$B:$Q,12,0))</f>
        <v/>
      </c>
      <c r="V127" s="9" t="str">
        <f>IF(B127="","",VLOOKUP(AD127,Varsayımlar!$B:$Q,13,0))</f>
        <v/>
      </c>
      <c r="W127" s="9" t="str">
        <f>IF(B127="","",VLOOKUP(AD127,Varsayımlar!$B:$Q,14,0))</f>
        <v/>
      </c>
      <c r="X127" s="9"/>
      <c r="Y127" s="9"/>
      <c r="Z127" s="9"/>
      <c r="AA127" s="9" t="str">
        <f>IF(B127="","",VLOOKUP(AD127,Varsayımlar!$B:$Q,15,0))</f>
        <v/>
      </c>
      <c r="AB127" s="9" t="str">
        <f>IF(B127="","",VLOOKUP(AD127,Varsayımlar!$B:$Q,16,0))</f>
        <v/>
      </c>
      <c r="AC127" s="9" t="str">
        <f>IF(B127="","",VLOOKUP(Sayfa2!AD121,Varsayımlar!B:S,18,0))</f>
        <v/>
      </c>
      <c r="AD127" s="9" t="str">
        <f t="shared" si="4"/>
        <v/>
      </c>
    </row>
    <row r="128" spans="1:30" ht="29.25" customHeight="1" x14ac:dyDescent="0.25">
      <c r="A128" s="183" t="s">
        <v>218</v>
      </c>
      <c r="B128" s="9"/>
      <c r="C128" s="10" t="str">
        <f>IF(B128="","",VLOOKUP(AD128,Varsayımlar!$B:$Q,3,0))</f>
        <v/>
      </c>
      <c r="D128" s="10"/>
      <c r="E128" s="10"/>
      <c r="F128" s="9"/>
      <c r="G128" s="9"/>
      <c r="H128" s="9" t="str">
        <f>IF(B128="","",VLOOKUP(AD128,Varsayımlar!$B:$Q,5,0))</f>
        <v/>
      </c>
      <c r="I128" s="9" t="str">
        <f>IF(B128="","",VLOOKUP(AD128,Varsayımlar!B:T,19,0))</f>
        <v/>
      </c>
      <c r="J128" s="9" t="str">
        <f>IF(B128="","",VLOOKUP(AD128,Varsayımlar!$B:$Q,6,0))</f>
        <v/>
      </c>
      <c r="K128" s="9"/>
      <c r="L128" s="9"/>
      <c r="M128" s="9" t="str">
        <f>IFERROR(IF(B128="","",K128/VLOOKUP(AD128,Varsayımlar!B:R,17,0)),"")</f>
        <v/>
      </c>
      <c r="N128" s="9"/>
      <c r="O128" s="9"/>
      <c r="P128" s="9" t="str">
        <f>IF(B128="","",VLOOKUP(AD128,Varsayımlar!$B:$Q,7,0)*K128)</f>
        <v/>
      </c>
      <c r="Q128" s="9" t="str">
        <f>IF(B128="","",VLOOKUP(AD128,Varsayımlar!$B:$Q,8,0))</f>
        <v/>
      </c>
      <c r="R128" s="9" t="str">
        <f>IF(B128="","",VLOOKUP(AD128,Varsayımlar!$B:$Q,9,0))</f>
        <v/>
      </c>
      <c r="S128" s="9" t="str">
        <f>IF(B128="","",VLOOKUP(AD128,Varsayımlar!$B:$Q,10,0))</f>
        <v/>
      </c>
      <c r="T128" s="9" t="str">
        <f>IF(B128="","",VLOOKUP(AD128,Varsayımlar!$B:$Q,11,0))</f>
        <v/>
      </c>
      <c r="U128" s="9" t="str">
        <f>IF(B128="","",VLOOKUP(AD128,Varsayımlar!$B:$Q,12,0))</f>
        <v/>
      </c>
      <c r="V128" s="9" t="str">
        <f>IF(B128="","",VLOOKUP(AD128,Varsayımlar!$B:$Q,13,0))</f>
        <v/>
      </c>
      <c r="W128" s="9" t="str">
        <f>IF(B128="","",VLOOKUP(AD128,Varsayımlar!$B:$Q,14,0))</f>
        <v/>
      </c>
      <c r="X128" s="9"/>
      <c r="Y128" s="9"/>
      <c r="Z128" s="9"/>
      <c r="AA128" s="9" t="str">
        <f>IF(B128="","",VLOOKUP(AD128,Varsayımlar!$B:$Q,15,0))</f>
        <v/>
      </c>
      <c r="AB128" s="9" t="str">
        <f>IF(B128="","",VLOOKUP(AD128,Varsayımlar!$B:$Q,16,0))</f>
        <v/>
      </c>
      <c r="AC128" s="9" t="str">
        <f>IF(B128="","",VLOOKUP(Sayfa2!AD122,Varsayımlar!B:S,18,0))</f>
        <v/>
      </c>
      <c r="AD128" s="9" t="str">
        <f t="shared" si="4"/>
        <v/>
      </c>
    </row>
    <row r="129" spans="1:30" ht="29.25" customHeight="1" x14ac:dyDescent="0.25">
      <c r="A129" s="183" t="s">
        <v>219</v>
      </c>
      <c r="B129" s="9"/>
      <c r="C129" s="10" t="str">
        <f>IF(B129="","",VLOOKUP(AD129,Varsayımlar!$B:$Q,3,0))</f>
        <v/>
      </c>
      <c r="D129" s="10"/>
      <c r="E129" s="10"/>
      <c r="F129" s="9"/>
      <c r="G129" s="9"/>
      <c r="H129" s="9" t="str">
        <f>IF(B129="","",VLOOKUP(AD129,Varsayımlar!$B:$Q,5,0))</f>
        <v/>
      </c>
      <c r="I129" s="9" t="str">
        <f>IF(B129="","",VLOOKUP(AD129,Varsayımlar!B:T,19,0))</f>
        <v/>
      </c>
      <c r="J129" s="9" t="str">
        <f>IF(B129="","",VLOOKUP(AD129,Varsayımlar!$B:$Q,6,0))</f>
        <v/>
      </c>
      <c r="K129" s="9"/>
      <c r="L129" s="9"/>
      <c r="M129" s="9" t="str">
        <f>IFERROR(IF(B129="","",K129/VLOOKUP(AD129,Varsayımlar!B:R,17,0)),"")</f>
        <v/>
      </c>
      <c r="N129" s="9"/>
      <c r="O129" s="9"/>
      <c r="P129" s="9" t="str">
        <f>IF(B129="","",VLOOKUP(AD129,Varsayımlar!$B:$Q,7,0)*K129)</f>
        <v/>
      </c>
      <c r="Q129" s="9" t="str">
        <f>IF(B129="","",VLOOKUP(AD129,Varsayımlar!$B:$Q,8,0))</f>
        <v/>
      </c>
      <c r="R129" s="9" t="str">
        <f>IF(B129="","",VLOOKUP(AD129,Varsayımlar!$B:$Q,9,0))</f>
        <v/>
      </c>
      <c r="S129" s="9" t="str">
        <f>IF(B129="","",VLOOKUP(AD129,Varsayımlar!$B:$Q,10,0))</f>
        <v/>
      </c>
      <c r="T129" s="9" t="str">
        <f>IF(B129="","",VLOOKUP(AD129,Varsayımlar!$B:$Q,11,0))</f>
        <v/>
      </c>
      <c r="U129" s="9" t="str">
        <f>IF(B129="","",VLOOKUP(AD129,Varsayımlar!$B:$Q,12,0))</f>
        <v/>
      </c>
      <c r="V129" s="9" t="str">
        <f>IF(B129="","",VLOOKUP(AD129,Varsayımlar!$B:$Q,13,0))</f>
        <v/>
      </c>
      <c r="W129" s="9" t="str">
        <f>IF(B129="","",VLOOKUP(AD129,Varsayımlar!$B:$Q,14,0))</f>
        <v/>
      </c>
      <c r="X129" s="9"/>
      <c r="Y129" s="9"/>
      <c r="Z129" s="9"/>
      <c r="AA129" s="9" t="str">
        <f>IF(B129="","",VLOOKUP(AD129,Varsayımlar!$B:$Q,15,0))</f>
        <v/>
      </c>
      <c r="AB129" s="9" t="str">
        <f>IF(B129="","",VLOOKUP(AD129,Varsayımlar!$B:$Q,16,0))</f>
        <v/>
      </c>
      <c r="AC129" s="9" t="str">
        <f>IF(B129="","",VLOOKUP(Sayfa2!AD123,Varsayımlar!B:S,18,0))</f>
        <v/>
      </c>
      <c r="AD129" s="9" t="str">
        <f t="shared" si="4"/>
        <v/>
      </c>
    </row>
    <row r="130" spans="1:30" ht="29.25" customHeight="1" x14ac:dyDescent="0.25">
      <c r="A130" s="183" t="s">
        <v>220</v>
      </c>
      <c r="B130" s="9"/>
      <c r="C130" s="10" t="str">
        <f>IF(B130="","",VLOOKUP(AD130,Varsayımlar!$B:$Q,3,0))</f>
        <v/>
      </c>
      <c r="D130" s="10"/>
      <c r="E130" s="10"/>
      <c r="F130" s="9"/>
      <c r="G130" s="9"/>
      <c r="H130" s="9" t="str">
        <f>IF(B130="","",VLOOKUP(AD130,Varsayımlar!$B:$Q,5,0))</f>
        <v/>
      </c>
      <c r="I130" s="9" t="str">
        <f>IF(B130="","",VLOOKUP(AD130,Varsayımlar!B:T,19,0))</f>
        <v/>
      </c>
      <c r="J130" s="9" t="str">
        <f>IF(B130="","",VLOOKUP(AD130,Varsayımlar!$B:$Q,6,0))</f>
        <v/>
      </c>
      <c r="K130" s="9"/>
      <c r="L130" s="9"/>
      <c r="M130" s="9" t="str">
        <f>IFERROR(IF(B130="","",K130/VLOOKUP(AD130,Varsayımlar!B:R,17,0)),"")</f>
        <v/>
      </c>
      <c r="N130" s="9"/>
      <c r="O130" s="9"/>
      <c r="P130" s="9" t="str">
        <f>IF(B130="","",VLOOKUP(AD130,Varsayımlar!$B:$Q,7,0)*K130)</f>
        <v/>
      </c>
      <c r="Q130" s="9" t="str">
        <f>IF(B130="","",VLOOKUP(AD130,Varsayımlar!$B:$Q,8,0))</f>
        <v/>
      </c>
      <c r="R130" s="9" t="str">
        <f>IF(B130="","",VLOOKUP(AD130,Varsayımlar!$B:$Q,9,0))</f>
        <v/>
      </c>
      <c r="S130" s="9" t="str">
        <f>IF(B130="","",VLOOKUP(AD130,Varsayımlar!$B:$Q,10,0))</f>
        <v/>
      </c>
      <c r="T130" s="9" t="str">
        <f>IF(B130="","",VLOOKUP(AD130,Varsayımlar!$B:$Q,11,0))</f>
        <v/>
      </c>
      <c r="U130" s="9" t="str">
        <f>IF(B130="","",VLOOKUP(AD130,Varsayımlar!$B:$Q,12,0))</f>
        <v/>
      </c>
      <c r="V130" s="9" t="str">
        <f>IF(B130="","",VLOOKUP(AD130,Varsayımlar!$B:$Q,13,0))</f>
        <v/>
      </c>
      <c r="W130" s="9" t="str">
        <f>IF(B130="","",VLOOKUP(AD130,Varsayımlar!$B:$Q,14,0))</f>
        <v/>
      </c>
      <c r="X130" s="9"/>
      <c r="Y130" s="9"/>
      <c r="Z130" s="9"/>
      <c r="AA130" s="9" t="str">
        <f>IF(B130="","",VLOOKUP(AD130,Varsayımlar!$B:$Q,15,0))</f>
        <v/>
      </c>
      <c r="AB130" s="9" t="str">
        <f>IF(B130="","",VLOOKUP(AD130,Varsayımlar!$B:$Q,16,0))</f>
        <v/>
      </c>
      <c r="AC130" s="9" t="str">
        <f>IF(B130="","",VLOOKUP(Sayfa2!AD124,Varsayımlar!B:S,18,0))</f>
        <v/>
      </c>
      <c r="AD130" s="9" t="str">
        <f t="shared" si="4"/>
        <v/>
      </c>
    </row>
    <row r="131" spans="1:30" ht="15.75" x14ac:dyDescent="0.25"/>
    <row r="132" spans="1:30" ht="15.75" x14ac:dyDescent="0.25"/>
    <row r="133" spans="1:30" ht="15.75" x14ac:dyDescent="0.25"/>
    <row r="134" spans="1:30" ht="15.75" x14ac:dyDescent="0.25"/>
    <row r="135" spans="1:30" ht="15.75" x14ac:dyDescent="0.25"/>
    <row r="136" spans="1:30" ht="15.75" x14ac:dyDescent="0.25"/>
    <row r="137" spans="1:30" ht="15.75" x14ac:dyDescent="0.25"/>
    <row r="138" spans="1:30" ht="15.75" x14ac:dyDescent="0.25"/>
    <row r="139" spans="1:30" ht="15.75" x14ac:dyDescent="0.25"/>
    <row r="140" spans="1:30" ht="15.75" x14ac:dyDescent="0.25"/>
    <row r="141" spans="1:30" ht="15.75" x14ac:dyDescent="0.25"/>
    <row r="142" spans="1:30" ht="15.75" x14ac:dyDescent="0.25"/>
    <row r="143" spans="1:30" ht="15.75" x14ac:dyDescent="0.25"/>
    <row r="144" spans="1:30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5" ht="15.75" x14ac:dyDescent="0.25"/>
    <row r="366" ht="15.75" x14ac:dyDescent="0.25"/>
    <row r="367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1" ht="15.75" x14ac:dyDescent="0.25"/>
    <row r="382" ht="15.75" x14ac:dyDescent="0.25"/>
    <row r="383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5" ht="15.75" x14ac:dyDescent="0.25"/>
    <row r="397" ht="15.75" x14ac:dyDescent="0.25"/>
    <row r="398" ht="15.75" x14ac:dyDescent="0.25"/>
    <row r="399" ht="15.75" x14ac:dyDescent="0.25"/>
    <row r="401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1" ht="15.75" x14ac:dyDescent="0.25"/>
    <row r="413" ht="15.75" x14ac:dyDescent="0.25"/>
    <row r="415" ht="15.75" x14ac:dyDescent="0.25"/>
    <row r="417" ht="15.75" x14ac:dyDescent="0.25"/>
    <row r="419" ht="15.75" x14ac:dyDescent="0.25"/>
    <row r="420" ht="15.75" x14ac:dyDescent="0.25"/>
    <row r="421" ht="15.75" x14ac:dyDescent="0.25"/>
    <row r="423" ht="15.75" x14ac:dyDescent="0.25"/>
    <row r="424" ht="15.75" x14ac:dyDescent="0.25"/>
    <row r="425" ht="15.75" x14ac:dyDescent="0.25"/>
    <row r="427" ht="15.75" x14ac:dyDescent="0.25"/>
    <row r="429" ht="15.75" x14ac:dyDescent="0.25"/>
    <row r="431" ht="15.75" x14ac:dyDescent="0.25"/>
    <row r="433" ht="15.75" x14ac:dyDescent="0.25"/>
    <row r="435" ht="15.75" x14ac:dyDescent="0.25"/>
    <row r="436" ht="15.75" x14ac:dyDescent="0.25"/>
    <row r="437" ht="15.75" x14ac:dyDescent="0.25"/>
    <row r="439" ht="15.75" x14ac:dyDescent="0.25"/>
    <row r="441" ht="15.75" x14ac:dyDescent="0.25"/>
    <row r="443" ht="15.75" x14ac:dyDescent="0.25"/>
    <row r="445" ht="15.75" x14ac:dyDescent="0.25"/>
    <row r="447" ht="15.75" x14ac:dyDescent="0.25"/>
    <row r="449" ht="15.75" x14ac:dyDescent="0.25"/>
    <row r="451" ht="15.75" x14ac:dyDescent="0.25"/>
    <row r="452" ht="15.75" x14ac:dyDescent="0.25"/>
    <row r="453" ht="15.75" x14ac:dyDescent="0.25"/>
    <row r="455" ht="15.75" x14ac:dyDescent="0.25"/>
    <row r="457" ht="15.75" x14ac:dyDescent="0.25"/>
    <row r="459" ht="15.75" x14ac:dyDescent="0.25"/>
    <row r="461" ht="15.75" x14ac:dyDescent="0.25"/>
    <row r="463" ht="15.75" x14ac:dyDescent="0.25"/>
    <row r="465" ht="15.75" x14ac:dyDescent="0.25"/>
    <row r="467" ht="15.75" x14ac:dyDescent="0.25"/>
    <row r="468" ht="15.75" x14ac:dyDescent="0.25"/>
    <row r="469" ht="15.75" x14ac:dyDescent="0.25"/>
    <row r="471" ht="15.75" x14ac:dyDescent="0.25"/>
    <row r="473" ht="15.75" x14ac:dyDescent="0.25"/>
    <row r="475" ht="15.75" x14ac:dyDescent="0.25"/>
    <row r="477" ht="15.75" x14ac:dyDescent="0.25"/>
    <row r="479" ht="15.75" x14ac:dyDescent="0.25"/>
    <row r="481" ht="15.75" x14ac:dyDescent="0.25"/>
    <row r="483" ht="15.75" x14ac:dyDescent="0.25"/>
    <row r="485" ht="15.75" x14ac:dyDescent="0.25"/>
    <row r="487" ht="15.75" x14ac:dyDescent="0.25"/>
    <row r="489" ht="15.75" x14ac:dyDescent="0.25"/>
    <row r="491" ht="15.75" x14ac:dyDescent="0.25"/>
    <row r="493" ht="15.75" x14ac:dyDescent="0.25"/>
    <row r="495" ht="15.75" x14ac:dyDescent="0.25"/>
    <row r="497" ht="15.75" x14ac:dyDescent="0.25"/>
    <row r="499" ht="15.75" x14ac:dyDescent="0.25"/>
    <row r="501" ht="15.75" x14ac:dyDescent="0.25"/>
    <row r="503" ht="15.75" x14ac:dyDescent="0.25"/>
    <row r="505" ht="15.75" x14ac:dyDescent="0.25"/>
    <row r="507" ht="15.75" x14ac:dyDescent="0.25"/>
    <row r="509" ht="15.75" x14ac:dyDescent="0.25"/>
    <row r="511" ht="15.75" x14ac:dyDescent="0.25"/>
    <row r="513" ht="15.75" x14ac:dyDescent="0.25"/>
    <row r="515" ht="15.75" x14ac:dyDescent="0.25"/>
    <row r="517" ht="15.75" x14ac:dyDescent="0.25"/>
    <row r="519" ht="15.75" x14ac:dyDescent="0.25"/>
    <row r="521" ht="15.75" x14ac:dyDescent="0.25"/>
    <row r="523" ht="15.75" x14ac:dyDescent="0.25"/>
    <row r="525" ht="15.75" x14ac:dyDescent="0.25"/>
    <row r="527" ht="15.75" x14ac:dyDescent="0.25"/>
    <row r="529" ht="15.75" x14ac:dyDescent="0.25"/>
    <row r="531" ht="15.75" x14ac:dyDescent="0.25"/>
    <row r="533" ht="15.75" x14ac:dyDescent="0.25"/>
    <row r="535" ht="15.75" x14ac:dyDescent="0.25"/>
    <row r="537" ht="15.75" x14ac:dyDescent="0.25"/>
    <row r="539" ht="15.75" x14ac:dyDescent="0.25"/>
    <row r="541" ht="15.75" x14ac:dyDescent="0.25"/>
    <row r="543" ht="15.75" x14ac:dyDescent="0.25"/>
    <row r="545" ht="15.75" x14ac:dyDescent="0.25"/>
    <row r="547" ht="15.75" x14ac:dyDescent="0.25"/>
    <row r="549" ht="15.75" x14ac:dyDescent="0.25"/>
    <row r="551" ht="15.75" x14ac:dyDescent="0.25"/>
    <row r="553" ht="15.75" x14ac:dyDescent="0.25"/>
    <row r="555" ht="15.75" x14ac:dyDescent="0.25"/>
    <row r="557" ht="15.75" x14ac:dyDescent="0.25"/>
    <row r="559" ht="15.75" x14ac:dyDescent="0.25"/>
    <row r="561" ht="15.75" x14ac:dyDescent="0.25"/>
    <row r="563" ht="15.75" x14ac:dyDescent="0.25"/>
    <row r="565" ht="15.75" x14ac:dyDescent="0.25"/>
    <row r="567" ht="15.75" x14ac:dyDescent="0.25"/>
    <row r="569" ht="15.75" x14ac:dyDescent="0.25"/>
    <row r="571" ht="15.75" x14ac:dyDescent="0.25"/>
    <row r="573" ht="15.75" x14ac:dyDescent="0.25"/>
    <row r="575" ht="15.75" x14ac:dyDescent="0.25"/>
    <row r="577" ht="15.75" x14ac:dyDescent="0.25"/>
    <row r="579" ht="15.75" x14ac:dyDescent="0.25"/>
    <row r="581" ht="15.75" x14ac:dyDescent="0.25"/>
    <row r="583" ht="15.75" x14ac:dyDescent="0.25"/>
    <row r="585" ht="15.75" x14ac:dyDescent="0.25"/>
    <row r="587" ht="15.75" x14ac:dyDescent="0.25"/>
    <row r="589" ht="15.75" x14ac:dyDescent="0.25"/>
    <row r="591" ht="15.75" x14ac:dyDescent="0.25"/>
    <row r="593" ht="15.75" x14ac:dyDescent="0.25"/>
    <row r="595" ht="15.75" x14ac:dyDescent="0.25"/>
    <row r="597" ht="15.75" x14ac:dyDescent="0.25"/>
    <row r="599" ht="15.75" x14ac:dyDescent="0.25"/>
    <row r="601" ht="15.75" x14ac:dyDescent="0.25"/>
    <row r="603" ht="15.75" x14ac:dyDescent="0.25"/>
    <row r="605" ht="15.75" x14ac:dyDescent="0.25"/>
    <row r="607" ht="15.75" x14ac:dyDescent="0.25"/>
    <row r="609" ht="15.75" x14ac:dyDescent="0.25"/>
    <row r="611" ht="15.75" x14ac:dyDescent="0.25"/>
    <row r="613" ht="15.75" x14ac:dyDescent="0.25"/>
    <row r="615" ht="15.75" x14ac:dyDescent="0.25"/>
    <row r="617" ht="15.75" x14ac:dyDescent="0.25"/>
    <row r="619" ht="15.75" x14ac:dyDescent="0.25"/>
    <row r="621" ht="15.75" x14ac:dyDescent="0.25"/>
    <row r="623" ht="15.75" x14ac:dyDescent="0.25"/>
    <row r="625" ht="15.75" x14ac:dyDescent="0.25"/>
    <row r="627" ht="15.75" x14ac:dyDescent="0.25"/>
    <row r="629" ht="15.75" x14ac:dyDescent="0.25"/>
    <row r="631" ht="15.75" x14ac:dyDescent="0.25"/>
    <row r="633" ht="15.75" x14ac:dyDescent="0.25"/>
    <row r="635" ht="15.75" x14ac:dyDescent="0.25"/>
    <row r="637" ht="15.75" x14ac:dyDescent="0.25"/>
    <row r="639" ht="15.75" x14ac:dyDescent="0.25"/>
    <row r="641" ht="15.75" x14ac:dyDescent="0.25"/>
    <row r="643" ht="15.75" x14ac:dyDescent="0.25"/>
    <row r="645" ht="15.75" x14ac:dyDescent="0.25"/>
    <row r="647" ht="15.75" x14ac:dyDescent="0.25"/>
    <row r="649" ht="15.75" x14ac:dyDescent="0.25"/>
    <row r="651" ht="15.75" x14ac:dyDescent="0.25"/>
    <row r="653" ht="15.75" x14ac:dyDescent="0.25"/>
    <row r="655" ht="15.75" x14ac:dyDescent="0.25"/>
    <row r="657" ht="15.75" x14ac:dyDescent="0.25"/>
    <row r="659" ht="15.75" x14ac:dyDescent="0.25"/>
    <row r="661" ht="15.75" x14ac:dyDescent="0.25"/>
    <row r="663" ht="15.75" x14ac:dyDescent="0.25"/>
    <row r="665" ht="15.75" x14ac:dyDescent="0.25"/>
    <row r="667" ht="15.75" x14ac:dyDescent="0.25"/>
    <row r="669" ht="15.75" x14ac:dyDescent="0.25"/>
    <row r="671" ht="15.75" x14ac:dyDescent="0.25"/>
    <row r="673" ht="15.75" x14ac:dyDescent="0.25"/>
    <row r="675" ht="15.75" x14ac:dyDescent="0.25"/>
    <row r="677" ht="15.75" x14ac:dyDescent="0.25"/>
    <row r="679" ht="15.75" x14ac:dyDescent="0.25"/>
    <row r="681" ht="15.75" x14ac:dyDescent="0.25"/>
    <row r="683" ht="15.75" x14ac:dyDescent="0.25"/>
    <row r="685" ht="15.75" x14ac:dyDescent="0.25"/>
    <row r="687" ht="15.75" x14ac:dyDescent="0.25"/>
    <row r="689" ht="15.75" x14ac:dyDescent="0.25"/>
    <row r="691" ht="15.75" x14ac:dyDescent="0.25"/>
    <row r="693" ht="15.75" x14ac:dyDescent="0.25"/>
    <row r="695" ht="15.75" x14ac:dyDescent="0.25"/>
    <row r="697" ht="15.75" x14ac:dyDescent="0.25"/>
    <row r="699" ht="15.75" x14ac:dyDescent="0.25"/>
    <row r="701" ht="15.75" x14ac:dyDescent="0.25"/>
    <row r="703" ht="15.75" x14ac:dyDescent="0.25"/>
    <row r="705" ht="15.75" x14ac:dyDescent="0.25"/>
    <row r="707" ht="15.75" x14ac:dyDescent="0.25"/>
    <row r="709" ht="15.75" x14ac:dyDescent="0.25"/>
    <row r="711" ht="15.75" x14ac:dyDescent="0.25"/>
    <row r="713" ht="15.75" x14ac:dyDescent="0.25"/>
    <row r="715" ht="15.75" x14ac:dyDescent="0.25"/>
    <row r="717" ht="15.75" x14ac:dyDescent="0.25"/>
    <row r="719" ht="15.75" x14ac:dyDescent="0.25"/>
    <row r="721" ht="15.75" x14ac:dyDescent="0.25"/>
    <row r="723" ht="15.75" x14ac:dyDescent="0.25"/>
    <row r="725" ht="15.75" x14ac:dyDescent="0.25"/>
    <row r="727" ht="15.75" x14ac:dyDescent="0.25"/>
    <row r="729" ht="15.75" x14ac:dyDescent="0.25"/>
    <row r="731" ht="15.75" x14ac:dyDescent="0.25"/>
    <row r="733" ht="15.75" x14ac:dyDescent="0.25"/>
    <row r="735" ht="15.75" x14ac:dyDescent="0.25"/>
    <row r="737" ht="15.75" x14ac:dyDescent="0.25"/>
    <row r="739" ht="15.75" x14ac:dyDescent="0.25"/>
    <row r="741" ht="15.75" x14ac:dyDescent="0.25"/>
    <row r="743" ht="15.75" x14ac:dyDescent="0.25"/>
    <row r="745" ht="15.75" x14ac:dyDescent="0.25"/>
    <row r="747" ht="15.75" x14ac:dyDescent="0.25"/>
    <row r="749" ht="15.75" x14ac:dyDescent="0.25"/>
    <row r="751" ht="15.75" x14ac:dyDescent="0.25"/>
    <row r="753" ht="15.75" x14ac:dyDescent="0.25"/>
    <row r="755" ht="15.75" x14ac:dyDescent="0.25"/>
    <row r="757" ht="15.75" x14ac:dyDescent="0.25"/>
    <row r="759" ht="15.75" x14ac:dyDescent="0.25"/>
    <row r="761" ht="15.75" x14ac:dyDescent="0.25"/>
    <row r="763" ht="15.75" x14ac:dyDescent="0.25"/>
    <row r="765" ht="15.75" x14ac:dyDescent="0.25"/>
    <row r="767" ht="15.75" x14ac:dyDescent="0.25"/>
    <row r="769" ht="15.75" x14ac:dyDescent="0.25"/>
    <row r="771" ht="15.75" x14ac:dyDescent="0.25"/>
    <row r="773" ht="15.75" x14ac:dyDescent="0.25"/>
    <row r="775" ht="15.75" x14ac:dyDescent="0.25"/>
    <row r="777" ht="15.75" x14ac:dyDescent="0.25"/>
    <row r="779" ht="15.75" x14ac:dyDescent="0.25"/>
    <row r="781" ht="15.75" x14ac:dyDescent="0.25"/>
    <row r="783" ht="15.75" x14ac:dyDescent="0.25"/>
    <row r="785" ht="15.75" x14ac:dyDescent="0.25"/>
    <row r="787" ht="15.75" x14ac:dyDescent="0.25"/>
    <row r="789" ht="15.75" x14ac:dyDescent="0.25"/>
    <row r="791" ht="15.75" x14ac:dyDescent="0.25"/>
    <row r="793" ht="15.75" x14ac:dyDescent="0.25"/>
    <row r="795" ht="15.75" x14ac:dyDescent="0.25"/>
    <row r="797" ht="15.75" x14ac:dyDescent="0.25"/>
    <row r="799" ht="15.75" x14ac:dyDescent="0.25"/>
    <row r="801" ht="15.75" x14ac:dyDescent="0.25"/>
    <row r="803" ht="15.75" x14ac:dyDescent="0.25"/>
    <row r="805" ht="15.75" x14ac:dyDescent="0.25"/>
    <row r="807" ht="15.75" x14ac:dyDescent="0.25"/>
    <row r="809" ht="15.75" x14ac:dyDescent="0.25"/>
    <row r="811" ht="15.75" x14ac:dyDescent="0.25"/>
    <row r="813" ht="15.75" x14ac:dyDescent="0.25"/>
    <row r="815" ht="15.75" x14ac:dyDescent="0.25"/>
    <row r="817" ht="15.75" x14ac:dyDescent="0.25"/>
    <row r="819" ht="15.75" x14ac:dyDescent="0.25"/>
    <row r="821" ht="15.75" x14ac:dyDescent="0.25"/>
    <row r="823" ht="15.75" x14ac:dyDescent="0.25"/>
    <row r="825" ht="15.75" x14ac:dyDescent="0.25"/>
    <row r="827" ht="15.75" x14ac:dyDescent="0.25"/>
    <row r="829" ht="15.75" x14ac:dyDescent="0.25"/>
    <row r="831" ht="15.75" x14ac:dyDescent="0.25"/>
    <row r="833" ht="15.75" x14ac:dyDescent="0.25"/>
    <row r="835" ht="15.75" x14ac:dyDescent="0.25"/>
    <row r="837" ht="15.75" x14ac:dyDescent="0.25"/>
    <row r="839" ht="15.75" x14ac:dyDescent="0.25"/>
    <row r="841" ht="15.75" x14ac:dyDescent="0.25"/>
    <row r="843" ht="15.75" x14ac:dyDescent="0.25"/>
    <row r="845" ht="15.75" x14ac:dyDescent="0.25"/>
    <row r="847" ht="15.75" x14ac:dyDescent="0.25"/>
    <row r="849" ht="15.75" x14ac:dyDescent="0.25"/>
    <row r="851" ht="15.75" x14ac:dyDescent="0.25"/>
    <row r="853" ht="15.75" x14ac:dyDescent="0.25"/>
    <row r="855" ht="15.75" x14ac:dyDescent="0.25"/>
    <row r="857" ht="15.75" x14ac:dyDescent="0.25"/>
    <row r="859" ht="15.75" x14ac:dyDescent="0.25"/>
    <row r="861" ht="15.75" x14ac:dyDescent="0.25"/>
    <row r="863" ht="15.75" x14ac:dyDescent="0.25"/>
    <row r="865" ht="15.75" x14ac:dyDescent="0.25"/>
    <row r="867" ht="15.75" x14ac:dyDescent="0.25"/>
    <row r="869" ht="15.75" x14ac:dyDescent="0.25"/>
    <row r="871" ht="15.75" x14ac:dyDescent="0.25"/>
    <row r="873" ht="15.75" x14ac:dyDescent="0.25"/>
    <row r="875" ht="15.75" x14ac:dyDescent="0.25"/>
    <row r="877" ht="15.75" x14ac:dyDescent="0.25"/>
    <row r="879" ht="15.75" x14ac:dyDescent="0.25"/>
    <row r="881" ht="15.75" x14ac:dyDescent="0.25"/>
    <row r="883" ht="15.75" x14ac:dyDescent="0.25"/>
    <row r="885" ht="15.75" x14ac:dyDescent="0.25"/>
    <row r="887" ht="15.75" x14ac:dyDescent="0.25"/>
    <row r="889" ht="15.75" x14ac:dyDescent="0.25"/>
    <row r="891" ht="15.75" x14ac:dyDescent="0.25"/>
    <row r="893" ht="15.75" x14ac:dyDescent="0.25"/>
    <row r="895" ht="15.75" x14ac:dyDescent="0.25"/>
    <row r="897" ht="15.75" x14ac:dyDescent="0.25"/>
    <row r="899" ht="15.75" x14ac:dyDescent="0.25"/>
    <row r="901" ht="15.75" x14ac:dyDescent="0.25"/>
    <row r="903" ht="15.75" x14ac:dyDescent="0.25"/>
    <row r="905" ht="15.75" x14ac:dyDescent="0.25"/>
    <row r="907" ht="15.75" x14ac:dyDescent="0.25"/>
    <row r="909" ht="15.75" x14ac:dyDescent="0.25"/>
    <row r="911" ht="15.75" x14ac:dyDescent="0.25"/>
    <row r="913" ht="15.75" x14ac:dyDescent="0.25"/>
    <row r="915" ht="15.75" x14ac:dyDescent="0.25"/>
    <row r="917" ht="15.75" x14ac:dyDescent="0.25"/>
    <row r="919" ht="15.75" x14ac:dyDescent="0.25"/>
    <row r="921" ht="15.75" x14ac:dyDescent="0.25"/>
    <row r="923" ht="15.75" x14ac:dyDescent="0.25"/>
    <row r="925" ht="15.75" x14ac:dyDescent="0.25"/>
    <row r="927" ht="15.75" x14ac:dyDescent="0.25"/>
    <row r="929" ht="15.75" x14ac:dyDescent="0.25"/>
    <row r="931" ht="15.75" x14ac:dyDescent="0.25"/>
    <row r="933" ht="15.75" x14ac:dyDescent="0.25"/>
    <row r="935" ht="15.75" x14ac:dyDescent="0.25"/>
    <row r="937" ht="15.75" x14ac:dyDescent="0.25"/>
    <row r="939" ht="15.75" x14ac:dyDescent="0.25"/>
    <row r="941" ht="15.75" x14ac:dyDescent="0.25"/>
    <row r="943" ht="15.75" x14ac:dyDescent="0.25"/>
    <row r="945" ht="15.75" x14ac:dyDescent="0.25"/>
    <row r="947" ht="15.75" x14ac:dyDescent="0.25"/>
    <row r="949" ht="15.75" x14ac:dyDescent="0.25"/>
    <row r="951" ht="15.75" x14ac:dyDescent="0.25"/>
    <row r="953" ht="15.75" x14ac:dyDescent="0.25"/>
    <row r="955" ht="15.75" x14ac:dyDescent="0.25"/>
    <row r="957" ht="15.75" x14ac:dyDescent="0.25"/>
    <row r="959" ht="15.75" x14ac:dyDescent="0.25"/>
    <row r="961" ht="15.75" x14ac:dyDescent="0.25"/>
    <row r="963" ht="15.75" x14ac:dyDescent="0.25"/>
    <row r="964" ht="15.75" x14ac:dyDescent="0.25"/>
    <row r="965" ht="15.75" x14ac:dyDescent="0.25"/>
    <row r="967" ht="15.75" x14ac:dyDescent="0.25"/>
    <row r="969" ht="15.75" x14ac:dyDescent="0.25"/>
    <row r="971" ht="15.75" x14ac:dyDescent="0.25"/>
    <row r="973" ht="15.75" x14ac:dyDescent="0.25"/>
    <row r="975" ht="15.75" x14ac:dyDescent="0.25"/>
    <row r="977" ht="15.75" x14ac:dyDescent="0.25"/>
    <row r="979" ht="15.75" x14ac:dyDescent="0.25"/>
    <row r="980" ht="15.75" x14ac:dyDescent="0.25"/>
    <row r="981" ht="15.75" x14ac:dyDescent="0.25"/>
    <row r="983" ht="15.75" x14ac:dyDescent="0.25"/>
    <row r="985" ht="15.75" x14ac:dyDescent="0.25"/>
    <row r="987" ht="15.75" x14ac:dyDescent="0.25"/>
    <row r="989" ht="15.75" x14ac:dyDescent="0.25"/>
    <row r="991" ht="15.75" x14ac:dyDescent="0.25"/>
    <row r="993" ht="15.75" x14ac:dyDescent="0.25"/>
    <row r="995" ht="15.75" x14ac:dyDescent="0.25"/>
    <row r="996" ht="15.75" x14ac:dyDescent="0.25"/>
    <row r="997" ht="15.75" x14ac:dyDescent="0.25"/>
    <row r="999" ht="15.75" x14ac:dyDescent="0.25"/>
    <row r="1000" ht="15.75" x14ac:dyDescent="0.25"/>
    <row r="1001" ht="15.75" x14ac:dyDescent="0.25"/>
    <row r="1003" ht="15.75" x14ac:dyDescent="0.25"/>
    <row r="1005" ht="15.75" x14ac:dyDescent="0.25"/>
    <row r="1007" ht="15.75" x14ac:dyDescent="0.25"/>
    <row r="1009" ht="15.75" x14ac:dyDescent="0.25"/>
    <row r="1011" ht="15.75" x14ac:dyDescent="0.25"/>
    <row r="1012" ht="15.75" x14ac:dyDescent="0.25"/>
    <row r="1013" ht="15.75" x14ac:dyDescent="0.25"/>
    <row r="1015" ht="15.75" x14ac:dyDescent="0.25"/>
    <row r="1016" ht="15.75" x14ac:dyDescent="0.25"/>
    <row r="1017" ht="15.75" x14ac:dyDescent="0.25"/>
    <row r="1019" ht="15.75" x14ac:dyDescent="0.25"/>
    <row r="1020" ht="15.75" x14ac:dyDescent="0.25"/>
    <row r="1021" ht="15.75" x14ac:dyDescent="0.25"/>
    <row r="1023" ht="15.75" x14ac:dyDescent="0.25"/>
    <row r="1025" ht="15.75" x14ac:dyDescent="0.25"/>
    <row r="1027" ht="15.75" x14ac:dyDescent="0.25"/>
    <row r="1028" ht="15.75" x14ac:dyDescent="0.25"/>
    <row r="1029" ht="15.75" x14ac:dyDescent="0.25"/>
    <row r="1031" ht="15.75" x14ac:dyDescent="0.25"/>
    <row r="1032" ht="15.75" x14ac:dyDescent="0.25"/>
    <row r="1033" ht="15.75" x14ac:dyDescent="0.25"/>
    <row r="1035" ht="15.75" x14ac:dyDescent="0.25"/>
    <row r="1036" ht="15.75" x14ac:dyDescent="0.25"/>
    <row r="1037" ht="15.75" x14ac:dyDescent="0.25"/>
    <row r="1039" ht="15.75" x14ac:dyDescent="0.25"/>
    <row r="1041" ht="15.75" x14ac:dyDescent="0.25"/>
    <row r="1043" ht="15.75" x14ac:dyDescent="0.25"/>
    <row r="1044" ht="15.75" x14ac:dyDescent="0.25"/>
    <row r="1045" ht="15.75" x14ac:dyDescent="0.25"/>
    <row r="1047" ht="15.75" x14ac:dyDescent="0.25"/>
    <row r="1048" ht="15.75" x14ac:dyDescent="0.25"/>
    <row r="1049" ht="15.75" x14ac:dyDescent="0.25"/>
    <row r="1051" ht="15.75" x14ac:dyDescent="0.25"/>
    <row r="1052" ht="15.75" x14ac:dyDescent="0.25"/>
    <row r="1053" ht="15.75" x14ac:dyDescent="0.25"/>
    <row r="1055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3" ht="15.75" x14ac:dyDescent="0.25"/>
    <row r="1064" ht="15.75" x14ac:dyDescent="0.25"/>
    <row r="1065" ht="15.75" x14ac:dyDescent="0.25"/>
    <row r="1067" ht="15.75" x14ac:dyDescent="0.25"/>
    <row r="1068" ht="15.75" x14ac:dyDescent="0.25"/>
    <row r="1069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3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</sheetData>
  <mergeCells count="5">
    <mergeCell ref="A1:AB1"/>
    <mergeCell ref="A2:Z2"/>
    <mergeCell ref="A55:AB55"/>
    <mergeCell ref="A62:AB62"/>
    <mergeCell ref="A82:A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33</vt:i4>
      </vt:variant>
    </vt:vector>
  </HeadingPairs>
  <TitlesOfParts>
    <vt:vector size="33" baseType="lpstr">
      <vt:lpstr>Varsayımlar</vt:lpstr>
      <vt:lpstr>Data</vt:lpstr>
      <vt:lpstr>Sayfa1</vt:lpstr>
      <vt:lpstr>Sayfa2</vt:lpstr>
      <vt:lpstr>Sayfa3</vt:lpstr>
      <vt:lpstr>Sayfa4</vt:lpstr>
      <vt:lpstr>Sayfa5</vt:lpstr>
      <vt:lpstr>Sayfa6</vt:lpstr>
      <vt:lpstr>Sayfa7</vt:lpstr>
      <vt:lpstr>Sayfa8</vt:lpstr>
      <vt:lpstr>Sayfa9</vt:lpstr>
      <vt:lpstr>Sayfa10</vt:lpstr>
      <vt:lpstr>Sayfa11</vt:lpstr>
      <vt:lpstr>Sayfa12</vt:lpstr>
      <vt:lpstr>Sayfa13</vt:lpstr>
      <vt:lpstr>Sayfa14</vt:lpstr>
      <vt:lpstr>Sayfa15</vt:lpstr>
      <vt:lpstr>Sayfa16</vt:lpstr>
      <vt:lpstr>Sayfa17</vt:lpstr>
      <vt:lpstr>Sayfa18</vt:lpstr>
      <vt:lpstr>Sayfa19</vt:lpstr>
      <vt:lpstr>Sayfa20</vt:lpstr>
      <vt:lpstr>Sayfa21</vt:lpstr>
      <vt:lpstr>Sayfa22</vt:lpstr>
      <vt:lpstr>Sayfa23</vt:lpstr>
      <vt:lpstr>Sayfa24</vt:lpstr>
      <vt:lpstr>Sayfa25</vt:lpstr>
      <vt:lpstr>Sayfa26</vt:lpstr>
      <vt:lpstr>Sayfa27</vt:lpstr>
      <vt:lpstr>Sayfa28</vt:lpstr>
      <vt:lpstr>Sayfa29</vt:lpstr>
      <vt:lpstr>Sayfa30</vt:lpstr>
      <vt:lpstr>Sayfa31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2026-07-01T14:23:43Z</cp:lastPrinted>
  <dcterms:created xsi:type="dcterms:W3CDTF">2026-06-01T09:09:17Z</dcterms:created>
  <dcterms:modified xsi:type="dcterms:W3CDTF">2026-07-03T06:37:30Z</dcterms:modified>
</cp:coreProperties>
</file>